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drawings/drawing2.xml" ContentType="application/vnd.openxmlformats-officedocument.drawing+xml"/>
  <Override PartName="/xl/activeX/activeX2.xml" ContentType="application/vnd.ms-office.activeX+xml"/>
  <Override PartName="/xl/activeX/activeX2.bin" ContentType="application/vnd.ms-office.activeX"/>
  <Override PartName="/xl/drawings/drawing3.xml" ContentType="application/vnd.openxmlformats-officedocument.drawing+xml"/>
  <Override PartName="/xl/activeX/activeX3.xml" ContentType="application/vnd.ms-office.activeX+xml"/>
  <Override PartName="/xl/activeX/activeX3.bin" ContentType="application/vnd.ms-office.activeX"/>
  <Override PartName="/xl/comments1.xml" ContentType="application/vnd.openxmlformats-officedocument.spreadsheetml.comments+xml"/>
  <Override PartName="/xl/charts/chart1.xml" ContentType="application/vnd.openxmlformats-officedocument.drawingml.chart+xml"/>
  <Override PartName="/xl/theme/themeOverride1.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DieseArbeitsmappe"/>
  <mc:AlternateContent xmlns:mc="http://schemas.openxmlformats.org/markup-compatibility/2006">
    <mc:Choice Requires="x15">
      <x15ac:absPath xmlns:x15ac="http://schemas.microsoft.com/office/spreadsheetml/2010/11/ac" url="Y:\Daten\Bezirksdaten\Quellen\"/>
    </mc:Choice>
  </mc:AlternateContent>
  <xr:revisionPtr revIDLastSave="0" documentId="13_ncr:1_{159BD337-4AFA-49F5-8171-354B661A6194}" xr6:coauthVersionLast="47" xr6:coauthVersionMax="47" xr10:uidLastSave="{00000000-0000-0000-0000-000000000000}"/>
  <bookViews>
    <workbookView xWindow="-120" yWindow="-120" windowWidth="29040" windowHeight="15840" tabRatio="912" xr2:uid="{00000000-000D-0000-FFFF-FFFF00000000}"/>
  </bookViews>
  <sheets>
    <sheet name="Dashboard_Bezirk" sheetId="4" r:id="rId1"/>
    <sheet name="Dashboard_Merkmal" sheetId="14" r:id="rId2"/>
    <sheet name="Grafik" sheetId="12" r:id="rId3"/>
    <sheet name="Jahre" sheetId="1" state="veryHidden" r:id="rId4"/>
    <sheet name="Anmerkungen" sheetId="2" state="veryHidden" r:id="rId5"/>
    <sheet name="Daten" sheetId="3" state="veryHidden" r:id="rId6"/>
    <sheet name="Daten_Auswahl_Bezirk" sheetId="6" state="veryHidden" r:id="rId7"/>
    <sheet name="Daten_Auswahl_Merkmal" sheetId="16" state="veryHidden" r:id="rId8"/>
    <sheet name="Merkmalsliste" sheetId="13" state="veryHidden" r:id="rId9"/>
    <sheet name="Daten_Auswahl_Bundesland" sheetId="7" state="veryHidden" r:id="rId10"/>
    <sheet name="Daten_Auswahl_Oesterreich" sheetId="8" state="veryHidden" r:id="rId11"/>
    <sheet name="Auswahl_Bezirk" sheetId="5" state="veryHidden" r:id="rId12"/>
    <sheet name="JPEG" sheetId="9" state="veryHidden" r:id="rId13"/>
  </sheets>
  <definedNames>
    <definedName name="_FilterDatabase" localSheetId="4" hidden="1">Anmerkungen!$A$1:$AK$6870</definedName>
    <definedName name="_FilterDatabase" localSheetId="11" hidden="1">Auswahl_Bezirk!$B$1:$C$1</definedName>
    <definedName name="_FilterDatabase" localSheetId="5" hidden="1">Daten!$A$1:$AL$6871</definedName>
    <definedName name="_FilterDatabase" localSheetId="3" hidden="1">Jahre!$A$1:$AJ$53</definedName>
    <definedName name="_xlnm._FilterDatabase" localSheetId="4" hidden="1">Anmerkungen!$A$1:$AK$7655</definedName>
    <definedName name="_xlnm._FilterDatabase" localSheetId="5" hidden="1">Daten!$A$1:$AL$7655</definedName>
    <definedName name="_xlnm._FilterDatabase" localSheetId="3" hidden="1">Jahre!$A$1:$AJ$55</definedName>
    <definedName name="Anmerkungen_Matrix">Anmerkungen!$2:$1048576</definedName>
    <definedName name="Auswahl_Bezirk">Auswahl_Bezirk!$H$2</definedName>
    <definedName name="Auswahl_Bezirk2">Auswahl_Bezirk!$I$2</definedName>
    <definedName name="Auswahl_Bundesland">Auswahl_Bezirk!$K$2</definedName>
    <definedName name="Auswahl_Merkmal">Grafik!$A$6</definedName>
    <definedName name="Auswahl_Merkmal_Quellenangabe">Merkmalsliste!$K$1</definedName>
    <definedName name="Auswahl_Merkmal_Quellenangabe_Grafik">Merkmalsliste!$K$2</definedName>
    <definedName name="Bundesland">Auswahl_Bezirk!$J$2</definedName>
    <definedName name="Daten_Matrix">Daten!$2:$1048576</definedName>
    <definedName name="_xlnm.Print_Area" localSheetId="1">Dashboard_Merkmal!$A$1:$I$148</definedName>
    <definedName name="_xlnm.Print_Area" localSheetId="2">Grafik!$A$1:$I$49</definedName>
    <definedName name="_xlnm.Print_Titles" localSheetId="1">Dashboard_Merkmal!$1:$7</definedName>
    <definedName name="Graph_Bezirk">IF(LEFT(Auswahl_Merkmal,7)="Pendler",OFFSET(Grafik!$C$11,,,,Grafik!$J$11),OFFSET(Grafik!$B$11,,Graph_Versatz,,Grafik!$J$11))</definedName>
    <definedName name="Graph_Bundesland">IF(LEFT(Auswahl_Merkmal,7)="Pendler",OFFSET(Grafik!$C$12,,,,Grafik!$J$12),OFFSET(Grafik!$B$12,,Graph_Versatz,,Grafik!$J$12))</definedName>
    <definedName name="Graph_Oesterreich">IF(LEFT(Auswahl_Merkmal,7)="Pendler",OFFSET(Grafik!$C$13,,,,Grafik!$J$13),OFFSET(Grafik!$B$13,,Graph_Versatz,,Grafik!$J$13))</definedName>
    <definedName name="Graph_Versatz">Grafik!$K$7</definedName>
    <definedName name="Graph_Zeit">IF(LEFT(Auswahl_Merkmal,7)="Pendler",OFFSET(Grafik!$C$6,,,,Grafik!$J$6),OFFSET(Grafik!$B$6,,Graph_Versatz,,Grafik!$J$6))</definedName>
    <definedName name="Index">Grafik!$A$10</definedName>
    <definedName name="Jahre_Matrix">Jahre!$2:$1048576</definedName>
    <definedName name="Karte">INDIRECT("JPEG!$A$"&amp;JPEG!$F$1)</definedName>
    <definedName name="Merkmalsliste">Merkmalsliste!$A$1:$A$53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7" i="14" l="1"/>
  <c r="H4" i="14"/>
  <c r="A18" i="12" l="1"/>
  <c r="A7655" i="3" l="1"/>
  <c r="A7645" i="3"/>
  <c r="A7646" i="3"/>
  <c r="A7647" i="3"/>
  <c r="A7648" i="3"/>
  <c r="A7649" i="3"/>
  <c r="A7650" i="3"/>
  <c r="A7651" i="3"/>
  <c r="A7652" i="3"/>
  <c r="A7653" i="3"/>
  <c r="A7654" i="3"/>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7644" i="3"/>
  <c r="A7635" i="3"/>
  <c r="A7636" i="3"/>
  <c r="A7637" i="3"/>
  <c r="A7638" i="3"/>
  <c r="A7639" i="3"/>
  <c r="A7640" i="3"/>
  <c r="A7641" i="3"/>
  <c r="A7642" i="3"/>
  <c r="A7643"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571" i="3"/>
  <c r="A7572" i="3"/>
  <c r="A7573" i="3"/>
  <c r="A7574" i="3"/>
  <c r="A7575" i="3"/>
  <c r="A7576" i="3"/>
  <c r="A7577" i="3"/>
  <c r="A7578" i="3"/>
  <c r="A7579" i="3"/>
  <c r="A7580" i="3"/>
  <c r="A7581" i="3"/>
  <c r="A7582" i="3"/>
  <c r="A7583" i="3"/>
  <c r="A7584" i="3"/>
  <c r="A7585" i="3"/>
  <c r="A7586" i="3"/>
  <c r="A7587" i="3"/>
  <c r="A7588" i="3"/>
  <c r="D26" i="13" l="1"/>
  <c r="E26" i="13" s="1"/>
  <c r="C26" i="13"/>
  <c r="F26" i="13" s="1"/>
  <c r="D25" i="13"/>
  <c r="E25" i="13" s="1"/>
  <c r="C25" i="13"/>
  <c r="D24" i="13"/>
  <c r="E24" i="13" s="1"/>
  <c r="C24" i="13"/>
  <c r="A56" i="8"/>
  <c r="A57" i="8"/>
  <c r="A58" i="8"/>
  <c r="C56" i="6"/>
  <c r="A56" i="6" s="1"/>
  <c r="C57" i="6"/>
  <c r="A57" i="6" s="1"/>
  <c r="C58" i="6"/>
  <c r="A58" i="6" s="1"/>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C56" i="1"/>
  <c r="D56" i="1"/>
  <c r="E56" i="1" s="1"/>
  <c r="C57" i="1"/>
  <c r="D57" i="1"/>
  <c r="E57" i="1" s="1"/>
  <c r="C58" i="1"/>
  <c r="D58" i="1"/>
  <c r="E58" i="1" s="1"/>
  <c r="A49" i="4"/>
  <c r="A7238"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L8" i="14"/>
  <c r="A44" i="4"/>
  <c r="A54" i="8"/>
  <c r="A55" i="8"/>
  <c r="C54" i="6"/>
  <c r="A54" i="6" s="1"/>
  <c r="C55" i="6"/>
  <c r="A55" i="6" s="1"/>
  <c r="C22" i="13"/>
  <c r="D22" i="13"/>
  <c r="C23" i="13"/>
  <c r="D23" i="13"/>
  <c r="A7123"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C52" i="1"/>
  <c r="D52" i="1"/>
  <c r="E52" i="1" s="1"/>
  <c r="C53" i="1"/>
  <c r="D53" i="1"/>
  <c r="E53" i="1" s="1"/>
  <c r="C54" i="1"/>
  <c r="D54" i="1"/>
  <c r="E54" i="1" s="1"/>
  <c r="C55" i="1"/>
  <c r="D55" i="1"/>
  <c r="E55" i="1" s="1"/>
  <c r="F25" i="13" l="1"/>
  <c r="F24" i="13"/>
  <c r="H4" i="4"/>
  <c r="F4" i="12" l="1"/>
  <c r="A93" i="4"/>
  <c r="A6871" i="3"/>
  <c r="A17" i="12" l="1"/>
  <c r="A48" i="12" s="1"/>
  <c r="D2" i="1" l="1"/>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E2" i="1" l="1"/>
  <c r="F47" i="16" l="1"/>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46" i="16"/>
  <c r="F43" i="16"/>
  <c r="F44" i="16"/>
  <c r="F42" i="16"/>
  <c r="F37" i="16"/>
  <c r="F38" i="16"/>
  <c r="F39" i="16"/>
  <c r="F40" i="16"/>
  <c r="F36" i="16"/>
  <c r="F29" i="16"/>
  <c r="F30" i="16"/>
  <c r="F31" i="16"/>
  <c r="F32" i="16"/>
  <c r="F33" i="16"/>
  <c r="F34" i="16"/>
  <c r="F28" i="16"/>
  <c r="F6" i="16"/>
  <c r="F7" i="16"/>
  <c r="F8" i="16"/>
  <c r="F9" i="16"/>
  <c r="F10" i="16"/>
  <c r="F11" i="16"/>
  <c r="F12" i="16"/>
  <c r="F13" i="16"/>
  <c r="F14" i="16"/>
  <c r="F15" i="16"/>
  <c r="F16" i="16"/>
  <c r="F17" i="16"/>
  <c r="F18" i="16"/>
  <c r="F19" i="16"/>
  <c r="F20" i="16"/>
  <c r="F21" i="16"/>
  <c r="F22" i="16"/>
  <c r="F5" i="16"/>
  <c r="K8" i="14" l="1"/>
  <c r="C1" i="16"/>
  <c r="A4" i="14"/>
  <c r="D3" i="16" l="1"/>
  <c r="D11" i="16"/>
  <c r="D19" i="16"/>
  <c r="D27" i="16"/>
  <c r="D35" i="16"/>
  <c r="D43" i="16"/>
  <c r="D51" i="16"/>
  <c r="D59" i="16"/>
  <c r="D67" i="16"/>
  <c r="D75" i="16"/>
  <c r="D83" i="16"/>
  <c r="D91" i="16"/>
  <c r="D99" i="16"/>
  <c r="D107" i="16"/>
  <c r="D115" i="16"/>
  <c r="D123" i="16"/>
  <c r="D4" i="16"/>
  <c r="D12" i="16"/>
  <c r="D20" i="16"/>
  <c r="D28" i="16"/>
  <c r="D36" i="16"/>
  <c r="D44" i="16"/>
  <c r="D52" i="16"/>
  <c r="D60" i="16"/>
  <c r="D68" i="16"/>
  <c r="D76" i="16"/>
  <c r="D84" i="16"/>
  <c r="D92" i="16"/>
  <c r="D100" i="16"/>
  <c r="D108" i="16"/>
  <c r="D116" i="16"/>
  <c r="D124" i="16"/>
  <c r="D5" i="16"/>
  <c r="D13" i="16"/>
  <c r="D21" i="16"/>
  <c r="D29" i="16"/>
  <c r="D37" i="16"/>
  <c r="D45" i="16"/>
  <c r="D53" i="16"/>
  <c r="D61" i="16"/>
  <c r="D69" i="16"/>
  <c r="D77" i="16"/>
  <c r="D85" i="16"/>
  <c r="D93" i="16"/>
  <c r="D101" i="16"/>
  <c r="D109" i="16"/>
  <c r="D117" i="16"/>
  <c r="D125" i="16"/>
  <c r="D18" i="16"/>
  <c r="D42" i="16"/>
  <c r="D66" i="16"/>
  <c r="D82" i="16"/>
  <c r="D106" i="16"/>
  <c r="D6" i="16"/>
  <c r="D14" i="16"/>
  <c r="D22" i="16"/>
  <c r="D30" i="16"/>
  <c r="D38" i="16"/>
  <c r="D46" i="16"/>
  <c r="D54" i="16"/>
  <c r="D62" i="16"/>
  <c r="D70" i="16"/>
  <c r="D78" i="16"/>
  <c r="D86" i="16"/>
  <c r="D94" i="16"/>
  <c r="D102" i="16"/>
  <c r="D110" i="16"/>
  <c r="D118" i="16"/>
  <c r="D126" i="16"/>
  <c r="D7" i="16"/>
  <c r="D15" i="16"/>
  <c r="D23" i="16"/>
  <c r="D31" i="16"/>
  <c r="D39" i="16"/>
  <c r="D47" i="16"/>
  <c r="D55" i="16"/>
  <c r="D63" i="16"/>
  <c r="D71" i="16"/>
  <c r="D79" i="16"/>
  <c r="D87" i="16"/>
  <c r="D95" i="16"/>
  <c r="D103" i="16"/>
  <c r="D111" i="16"/>
  <c r="D119" i="16"/>
  <c r="D127" i="16"/>
  <c r="D26" i="16"/>
  <c r="D34" i="16"/>
  <c r="D58" i="16"/>
  <c r="D90" i="16"/>
  <c r="D114" i="16"/>
  <c r="D8" i="16"/>
  <c r="D16" i="16"/>
  <c r="D24" i="16"/>
  <c r="D32" i="16"/>
  <c r="D40" i="16"/>
  <c r="D48" i="16"/>
  <c r="D56" i="16"/>
  <c r="D64" i="16"/>
  <c r="D72" i="16"/>
  <c r="D80" i="16"/>
  <c r="D88" i="16"/>
  <c r="D96" i="16"/>
  <c r="D104" i="16"/>
  <c r="D112" i="16"/>
  <c r="D120" i="16"/>
  <c r="D128" i="16"/>
  <c r="D10" i="16"/>
  <c r="D50" i="16"/>
  <c r="D74" i="16"/>
  <c r="D98" i="16"/>
  <c r="D122" i="16"/>
  <c r="D9" i="16"/>
  <c r="D17" i="16"/>
  <c r="D25" i="16"/>
  <c r="D33" i="16"/>
  <c r="D41" i="16"/>
  <c r="D49" i="16"/>
  <c r="D57" i="16"/>
  <c r="D65" i="16"/>
  <c r="D73" i="16"/>
  <c r="D81" i="16"/>
  <c r="D89" i="16"/>
  <c r="D97" i="16"/>
  <c r="D105" i="16"/>
  <c r="D113" i="16"/>
  <c r="D121" i="16"/>
  <c r="D2" i="16"/>
  <c r="C4" i="16"/>
  <c r="C2" i="16"/>
  <c r="C127" i="16"/>
  <c r="C5" i="16"/>
  <c r="C117" i="16"/>
  <c r="C87" i="16"/>
  <c r="C77" i="16"/>
  <c r="C107" i="16"/>
  <c r="C63" i="16"/>
  <c r="C97" i="16"/>
  <c r="C47" i="16"/>
  <c r="C123" i="16"/>
  <c r="C113" i="16"/>
  <c r="C103" i="16"/>
  <c r="C93" i="16"/>
  <c r="C83" i="16"/>
  <c r="C73" i="16"/>
  <c r="C59" i="16"/>
  <c r="C37" i="16"/>
  <c r="C121" i="16"/>
  <c r="C111" i="16"/>
  <c r="C101" i="16"/>
  <c r="C91" i="16"/>
  <c r="C81" i="16"/>
  <c r="C69" i="16"/>
  <c r="C55" i="16"/>
  <c r="C27" i="16"/>
  <c r="A27" i="16" s="1"/>
  <c r="C119" i="16"/>
  <c r="C109" i="16"/>
  <c r="C99" i="16"/>
  <c r="C89" i="16"/>
  <c r="C79" i="16"/>
  <c r="C67" i="16"/>
  <c r="C51" i="16"/>
  <c r="C9" i="16"/>
  <c r="C125" i="16"/>
  <c r="C115" i="16"/>
  <c r="C105" i="16"/>
  <c r="C95" i="16"/>
  <c r="C85" i="16"/>
  <c r="C75" i="16"/>
  <c r="C71" i="16"/>
  <c r="C41" i="16"/>
  <c r="C35" i="16"/>
  <c r="C31" i="16"/>
  <c r="C21" i="16"/>
  <c r="C17" i="16"/>
  <c r="C13" i="16"/>
  <c r="C65" i="16"/>
  <c r="C61" i="16"/>
  <c r="C57" i="16"/>
  <c r="C53" i="16"/>
  <c r="C49" i="16"/>
  <c r="C45" i="16"/>
  <c r="C39" i="16"/>
  <c r="C25" i="16"/>
  <c r="C11" i="16"/>
  <c r="C7" i="16"/>
  <c r="C43" i="16"/>
  <c r="C33" i="16"/>
  <c r="A33" i="16" s="1"/>
  <c r="C29" i="16"/>
  <c r="A29" i="16" s="1"/>
  <c r="C23" i="16"/>
  <c r="C19" i="16"/>
  <c r="C15" i="16"/>
  <c r="C128" i="16"/>
  <c r="C126" i="16"/>
  <c r="C124" i="16"/>
  <c r="C122" i="16"/>
  <c r="C120" i="16"/>
  <c r="C118" i="16"/>
  <c r="C116" i="16"/>
  <c r="C114" i="16"/>
  <c r="C112" i="16"/>
  <c r="C110" i="16"/>
  <c r="C108" i="16"/>
  <c r="C106" i="16"/>
  <c r="C104" i="16"/>
  <c r="C102" i="16"/>
  <c r="C100" i="16"/>
  <c r="C98" i="16"/>
  <c r="C96" i="16"/>
  <c r="C94" i="16"/>
  <c r="C92" i="16"/>
  <c r="C90" i="16"/>
  <c r="C88" i="16"/>
  <c r="C86" i="16"/>
  <c r="C84" i="16"/>
  <c r="C82" i="16"/>
  <c r="C80" i="16"/>
  <c r="C78" i="16"/>
  <c r="C76" i="16"/>
  <c r="C74" i="16"/>
  <c r="C72" i="16"/>
  <c r="C70" i="16"/>
  <c r="C68" i="16"/>
  <c r="C66" i="16"/>
  <c r="C64" i="16"/>
  <c r="C62" i="16"/>
  <c r="C60" i="16"/>
  <c r="C58" i="16"/>
  <c r="C56" i="16"/>
  <c r="C54" i="16"/>
  <c r="C52" i="16"/>
  <c r="C50" i="16"/>
  <c r="C48" i="16"/>
  <c r="A48" i="16" s="1"/>
  <c r="C46" i="16"/>
  <c r="A46" i="16" s="1"/>
  <c r="C44" i="16"/>
  <c r="C42" i="16"/>
  <c r="C40" i="16"/>
  <c r="C38" i="16"/>
  <c r="C36" i="16"/>
  <c r="A36" i="16" s="1"/>
  <c r="C34" i="16"/>
  <c r="A34" i="16" s="1"/>
  <c r="C32" i="16"/>
  <c r="C30" i="16"/>
  <c r="A30" i="16" s="1"/>
  <c r="C28" i="16"/>
  <c r="A28" i="16" s="1"/>
  <c r="C26" i="16"/>
  <c r="C24" i="16"/>
  <c r="C22" i="16"/>
  <c r="C20" i="16"/>
  <c r="C18" i="16"/>
  <c r="C16" i="16"/>
  <c r="C14" i="16"/>
  <c r="C12" i="16"/>
  <c r="C10" i="16"/>
  <c r="C8" i="16"/>
  <c r="C6" i="16"/>
  <c r="C3" i="16"/>
  <c r="G18" i="4"/>
  <c r="A47" i="16" l="1"/>
  <c r="A41" i="16"/>
  <c r="A38" i="16"/>
  <c r="A42" i="16"/>
  <c r="A31" i="16"/>
  <c r="A35" i="16"/>
  <c r="A45" i="16"/>
  <c r="A32" i="16"/>
  <c r="A40" i="16"/>
  <c r="A26" i="16"/>
  <c r="A44" i="16"/>
  <c r="A43" i="16"/>
  <c r="A24" i="16"/>
  <c r="A37" i="16"/>
  <c r="A39" i="16"/>
  <c r="A25" i="16"/>
  <c r="A23" i="16"/>
  <c r="A4" i="16"/>
  <c r="A22" i="16"/>
  <c r="A86" i="16"/>
  <c r="A58" i="16"/>
  <c r="A122" i="16"/>
  <c r="A49" i="16"/>
  <c r="A65" i="16"/>
  <c r="A94" i="16"/>
  <c r="A8" i="16"/>
  <c r="A56" i="16"/>
  <c r="A72" i="16"/>
  <c r="A88" i="16"/>
  <c r="A104" i="16"/>
  <c r="A120" i="16"/>
  <c r="A61" i="16"/>
  <c r="A82" i="16"/>
  <c r="A90" i="16"/>
  <c r="A98" i="16"/>
  <c r="A20" i="16"/>
  <c r="A52" i="16"/>
  <c r="A68" i="16"/>
  <c r="A84" i="16"/>
  <c r="A100" i="16"/>
  <c r="A116" i="16"/>
  <c r="A10" i="16"/>
  <c r="A18" i="16"/>
  <c r="A50" i="16"/>
  <c r="A74" i="16"/>
  <c r="A114" i="16"/>
  <c r="A13" i="16"/>
  <c r="A125" i="16"/>
  <c r="A66" i="16"/>
  <c r="A15" i="16"/>
  <c r="A79" i="16"/>
  <c r="A119" i="16"/>
  <c r="A81" i="16"/>
  <c r="A121" i="16"/>
  <c r="A123" i="16"/>
  <c r="A97" i="16"/>
  <c r="A107" i="16"/>
  <c r="A87" i="16"/>
  <c r="A2" i="16"/>
  <c r="A17" i="16"/>
  <c r="A95" i="16"/>
  <c r="A91" i="16"/>
  <c r="A93" i="16"/>
  <c r="A106" i="16"/>
  <c r="A102" i="16"/>
  <c r="A110" i="16"/>
  <c r="A53" i="16"/>
  <c r="A85" i="16"/>
  <c r="A3" i="16"/>
  <c r="A19" i="16"/>
  <c r="A57" i="16"/>
  <c r="A89" i="16"/>
  <c r="A5" i="16"/>
  <c r="A6" i="16"/>
  <c r="A14" i="16"/>
  <c r="A54" i="16"/>
  <c r="A62" i="16"/>
  <c r="A70" i="16"/>
  <c r="A78" i="16"/>
  <c r="A118" i="16"/>
  <c r="A126" i="16"/>
  <c r="A7" i="16"/>
  <c r="A21" i="16"/>
  <c r="A71" i="16"/>
  <c r="A105" i="16"/>
  <c r="A51" i="16"/>
  <c r="A99" i="16"/>
  <c r="A55" i="16"/>
  <c r="A101" i="16"/>
  <c r="A59" i="16"/>
  <c r="A103" i="16"/>
  <c r="A77" i="16"/>
  <c r="A117" i="16"/>
  <c r="A127" i="16"/>
  <c r="A83" i="16"/>
  <c r="A12" i="16"/>
  <c r="A60" i="16"/>
  <c r="A76" i="16"/>
  <c r="A92" i="16"/>
  <c r="A108" i="16"/>
  <c r="A124" i="16"/>
  <c r="A9" i="16"/>
  <c r="A16" i="16"/>
  <c r="A64" i="16"/>
  <c r="A80" i="16"/>
  <c r="A96" i="16"/>
  <c r="A112" i="16"/>
  <c r="A128" i="16"/>
  <c r="A11" i="16"/>
  <c r="A75" i="16"/>
  <c r="A115" i="16"/>
  <c r="A67" i="16"/>
  <c r="A109" i="16"/>
  <c r="A69" i="16"/>
  <c r="A111" i="16"/>
  <c r="A73" i="16"/>
  <c r="A113" i="16"/>
  <c r="A63" i="16"/>
  <c r="F3" i="5" l="1"/>
  <c r="F4" i="5"/>
  <c r="F5" i="5"/>
  <c r="F6" i="5"/>
  <c r="F7" i="5"/>
  <c r="F8" i="5"/>
  <c r="F9" i="5"/>
  <c r="F10" i="5"/>
  <c r="F11" i="5"/>
  <c r="F12"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2" i="5"/>
  <c r="G2" i="5"/>
  <c r="J2" i="5" s="1"/>
  <c r="I2" i="5" l="1"/>
  <c r="A7" i="12" s="1"/>
  <c r="E5" i="1"/>
  <c r="E9" i="1"/>
  <c r="E13" i="1"/>
  <c r="E17" i="1"/>
  <c r="E21" i="1"/>
  <c r="E25" i="1"/>
  <c r="E29" i="1"/>
  <c r="E33" i="1"/>
  <c r="E37" i="1"/>
  <c r="E41" i="1"/>
  <c r="E45" i="1"/>
  <c r="E49" i="1"/>
  <c r="E3" i="1"/>
  <c r="E4" i="1"/>
  <c r="E6" i="1"/>
  <c r="E7" i="1"/>
  <c r="E8" i="1"/>
  <c r="E10" i="1"/>
  <c r="E11" i="1"/>
  <c r="E12" i="1"/>
  <c r="E14" i="1"/>
  <c r="E15" i="1"/>
  <c r="E16" i="1"/>
  <c r="E18" i="1"/>
  <c r="E19" i="1"/>
  <c r="E20" i="1"/>
  <c r="E22" i="1"/>
  <c r="E23" i="1"/>
  <c r="E24" i="1"/>
  <c r="E26" i="1"/>
  <c r="E27" i="1"/>
  <c r="E28" i="1"/>
  <c r="E30" i="1"/>
  <c r="E31" i="1"/>
  <c r="E32" i="1"/>
  <c r="E34" i="1"/>
  <c r="E35" i="1"/>
  <c r="E36" i="1"/>
  <c r="E38" i="1"/>
  <c r="E39" i="1"/>
  <c r="E40" i="1"/>
  <c r="E42" i="1"/>
  <c r="E43" i="1"/>
  <c r="E44" i="1"/>
  <c r="E46" i="1"/>
  <c r="E47" i="1"/>
  <c r="E48" i="1"/>
  <c r="E50" i="1"/>
  <c r="E51" i="1"/>
  <c r="A13" i="4" l="1"/>
  <c r="A7" i="4"/>
  <c r="K1" i="12"/>
  <c r="A4" i="12" l="1"/>
  <c r="J1" i="13" l="1"/>
  <c r="C38" i="13"/>
  <c r="C39" i="13"/>
  <c r="C40" i="13"/>
  <c r="C41" i="13"/>
  <c r="C42" i="13"/>
  <c r="C43" i="13"/>
  <c r="C44" i="13"/>
  <c r="C45" i="13"/>
  <c r="C46" i="13"/>
  <c r="C47" i="13"/>
  <c r="C48" i="13"/>
  <c r="C49" i="13"/>
  <c r="C50" i="13"/>
  <c r="C51" i="13"/>
  <c r="C52" i="13"/>
  <c r="C53" i="13"/>
  <c r="C1" i="13"/>
  <c r="C2" i="13"/>
  <c r="C3" i="13"/>
  <c r="C4" i="13"/>
  <c r="C5" i="13"/>
  <c r="C6" i="13"/>
  <c r="C19" i="13"/>
  <c r="C20" i="13"/>
  <c r="C21" i="13"/>
  <c r="C27" i="13"/>
  <c r="C28" i="13"/>
  <c r="C29" i="13"/>
  <c r="C30" i="13"/>
  <c r="C31" i="13"/>
  <c r="C32" i="13"/>
  <c r="C7" i="13"/>
  <c r="C8" i="13"/>
  <c r="C9" i="13"/>
  <c r="C10" i="13"/>
  <c r="C11" i="13"/>
  <c r="C12" i="13"/>
  <c r="C13" i="13"/>
  <c r="C14" i="13"/>
  <c r="C15" i="13"/>
  <c r="C16" i="13"/>
  <c r="C17" i="13"/>
  <c r="C33" i="13"/>
  <c r="C34" i="13"/>
  <c r="C35" i="13"/>
  <c r="C36" i="13"/>
  <c r="C37" i="13"/>
  <c r="C18" i="13"/>
  <c r="D38" i="13"/>
  <c r="E38" i="13" s="1"/>
  <c r="D39" i="13"/>
  <c r="E39" i="13" s="1"/>
  <c r="D40" i="13"/>
  <c r="E40" i="13" s="1"/>
  <c r="D41" i="13"/>
  <c r="E41" i="13" s="1"/>
  <c r="D42" i="13"/>
  <c r="E42" i="13" s="1"/>
  <c r="D43" i="13"/>
  <c r="E43" i="13" s="1"/>
  <c r="D44" i="13"/>
  <c r="E44" i="13" s="1"/>
  <c r="D45" i="13"/>
  <c r="E45" i="13" s="1"/>
  <c r="D46" i="13"/>
  <c r="E46" i="13" s="1"/>
  <c r="D47" i="13"/>
  <c r="E47" i="13" s="1"/>
  <c r="D48" i="13"/>
  <c r="E48" i="13" s="1"/>
  <c r="D49" i="13"/>
  <c r="E49" i="13" s="1"/>
  <c r="D50" i="13"/>
  <c r="E50" i="13" s="1"/>
  <c r="D51" i="13"/>
  <c r="E51" i="13" s="1"/>
  <c r="D52" i="13"/>
  <c r="E52" i="13" s="1"/>
  <c r="D53" i="13"/>
  <c r="E53" i="13" s="1"/>
  <c r="D1" i="13"/>
  <c r="E1" i="13" s="1"/>
  <c r="D2" i="13"/>
  <c r="E2" i="13" s="1"/>
  <c r="D3" i="13"/>
  <c r="E3" i="13" s="1"/>
  <c r="D4" i="13"/>
  <c r="E4" i="13" s="1"/>
  <c r="D5" i="13"/>
  <c r="E5" i="13" s="1"/>
  <c r="D6" i="13"/>
  <c r="E6" i="13" s="1"/>
  <c r="D19" i="13"/>
  <c r="E19" i="13" s="1"/>
  <c r="D20" i="13"/>
  <c r="E20" i="13" s="1"/>
  <c r="D21" i="13"/>
  <c r="E21" i="13" s="1"/>
  <c r="D27" i="13"/>
  <c r="E27" i="13" s="1"/>
  <c r="D28" i="13"/>
  <c r="E28" i="13" s="1"/>
  <c r="D29" i="13"/>
  <c r="E29" i="13" s="1"/>
  <c r="D30" i="13"/>
  <c r="E30" i="13" s="1"/>
  <c r="D31" i="13"/>
  <c r="E31" i="13" s="1"/>
  <c r="D32" i="13"/>
  <c r="E32" i="13" s="1"/>
  <c r="D7" i="13"/>
  <c r="E7" i="13" s="1"/>
  <c r="D8" i="13"/>
  <c r="E8" i="13" s="1"/>
  <c r="D9" i="13"/>
  <c r="E9" i="13" s="1"/>
  <c r="D10" i="13"/>
  <c r="E10" i="13" s="1"/>
  <c r="D11" i="13"/>
  <c r="E11" i="13" s="1"/>
  <c r="D12" i="13"/>
  <c r="E12" i="13" s="1"/>
  <c r="D13" i="13"/>
  <c r="E13" i="13" s="1"/>
  <c r="D14" i="13"/>
  <c r="E14" i="13" s="1"/>
  <c r="D15" i="13"/>
  <c r="E15" i="13" s="1"/>
  <c r="D16" i="13"/>
  <c r="E16" i="13" s="1"/>
  <c r="D17" i="13"/>
  <c r="E17" i="13" s="1"/>
  <c r="D33" i="13"/>
  <c r="E33" i="13" s="1"/>
  <c r="D34" i="13"/>
  <c r="E34" i="13" s="1"/>
  <c r="D35" i="13"/>
  <c r="E35" i="13" s="1"/>
  <c r="D36" i="13"/>
  <c r="E36" i="13" s="1"/>
  <c r="D37" i="13"/>
  <c r="E37" i="13" s="1"/>
  <c r="D18" i="13"/>
  <c r="E18" i="13" s="1"/>
  <c r="K1" i="13" l="1"/>
  <c r="K2" i="13" s="1"/>
  <c r="F45" i="13"/>
  <c r="F41" i="13"/>
  <c r="F51" i="13"/>
  <c r="F47" i="13"/>
  <c r="F43" i="13"/>
  <c r="F39" i="13"/>
  <c r="F50" i="13"/>
  <c r="F46" i="13"/>
  <c r="F42" i="13"/>
  <c r="F38" i="13"/>
  <c r="F20" i="13"/>
  <c r="F11" i="13"/>
  <c r="F15" i="13"/>
  <c r="F4" i="13"/>
  <c r="F17" i="13"/>
  <c r="F9" i="13"/>
  <c r="F27" i="13"/>
  <c r="F6" i="13"/>
  <c r="F35" i="13"/>
  <c r="F16" i="13"/>
  <c r="F12" i="13"/>
  <c r="F8" i="13"/>
  <c r="F30" i="13"/>
  <c r="F21" i="13"/>
  <c r="F5" i="13"/>
  <c r="F1" i="13"/>
  <c r="F36" i="13"/>
  <c r="F13" i="13"/>
  <c r="F31" i="13"/>
  <c r="F2" i="13"/>
  <c r="F18" i="13"/>
  <c r="F34" i="13"/>
  <c r="F29" i="13"/>
  <c r="F49" i="13"/>
  <c r="F7" i="13"/>
  <c r="F53" i="13"/>
  <c r="F37" i="13"/>
  <c r="F33" i="13"/>
  <c r="F14" i="13"/>
  <c r="F10" i="13"/>
  <c r="F32" i="13"/>
  <c r="F28" i="13"/>
  <c r="F19" i="13"/>
  <c r="F3" i="13"/>
  <c r="F52" i="13"/>
  <c r="F48" i="13"/>
  <c r="F44" i="13"/>
  <c r="F40" i="13"/>
  <c r="A146" i="14" l="1"/>
  <c r="A6" i="14"/>
  <c r="A15" i="12"/>
  <c r="A4" i="4"/>
  <c r="A6847" i="3" l="1"/>
  <c r="A6804" i="3"/>
  <c r="A6761" i="3"/>
  <c r="A6718" i="3"/>
  <c r="A6675" i="3"/>
  <c r="A6632" i="3"/>
  <c r="A6589" i="3"/>
  <c r="A6546" i="3"/>
  <c r="A6503" i="3"/>
  <c r="A6460" i="3"/>
  <c r="A6417" i="3"/>
  <c r="A6374" i="3"/>
  <c r="A6331" i="3"/>
  <c r="A6288" i="3"/>
  <c r="A6245" i="3"/>
  <c r="A6202" i="3"/>
  <c r="A6159" i="3"/>
  <c r="A6116" i="3"/>
  <c r="A6073" i="3"/>
  <c r="A6030" i="3"/>
  <c r="A5987" i="3"/>
  <c r="A5944" i="3"/>
  <c r="A5901" i="3"/>
  <c r="A5858" i="3"/>
  <c r="A5787" i="3"/>
  <c r="A5735" i="3"/>
  <c r="A5683" i="3"/>
  <c r="A5631" i="3"/>
  <c r="A5579" i="3"/>
  <c r="A5512" i="3"/>
  <c r="A5460" i="3"/>
  <c r="A5408" i="3"/>
  <c r="A5356" i="3"/>
  <c r="A5304" i="3"/>
  <c r="A5252" i="3"/>
  <c r="A5200" i="3"/>
  <c r="A5148" i="3"/>
  <c r="A5096" i="3"/>
  <c r="A5044" i="3"/>
  <c r="A4965" i="3"/>
  <c r="A4913" i="3"/>
  <c r="A4861" i="3"/>
  <c r="A4809" i="3"/>
  <c r="A4729" i="3"/>
  <c r="A4677" i="3"/>
  <c r="A4625" i="3"/>
  <c r="A4578" i="3"/>
  <c r="A4526" i="3"/>
  <c r="A4479" i="3"/>
  <c r="A4427" i="3"/>
  <c r="A4375" i="3"/>
  <c r="A4323" i="3"/>
  <c r="A4276" i="3"/>
  <c r="A4229" i="3"/>
  <c r="A4182" i="3"/>
  <c r="A4130" i="3"/>
  <c r="A4083" i="3"/>
  <c r="A4036" i="3"/>
  <c r="A3984" i="3"/>
  <c r="A3937" i="3"/>
  <c r="A3885" i="3"/>
  <c r="A3815" i="3"/>
  <c r="A3763" i="3"/>
  <c r="A3711" i="3"/>
  <c r="A3659" i="3"/>
  <c r="A3607" i="3"/>
  <c r="A3555" i="3"/>
  <c r="A3503" i="3"/>
  <c r="A3427" i="3"/>
  <c r="A3375" i="3"/>
  <c r="A3323" i="3"/>
  <c r="A3271" i="3"/>
  <c r="A3219" i="3"/>
  <c r="A3167" i="3"/>
  <c r="A3115" i="3"/>
  <c r="A3063" i="3"/>
  <c r="A3011" i="3"/>
  <c r="A2959" i="3"/>
  <c r="A2907" i="3"/>
  <c r="A2855" i="3"/>
  <c r="A2803" i="3"/>
  <c r="A2751" i="3"/>
  <c r="A2699" i="3"/>
  <c r="A2647" i="3"/>
  <c r="A2595" i="3"/>
  <c r="A2543" i="3"/>
  <c r="A2491" i="3"/>
  <c r="A2328" i="3"/>
  <c r="A2276" i="3"/>
  <c r="A2224" i="3"/>
  <c r="A2186" i="3"/>
  <c r="A2134" i="3"/>
  <c r="A2082" i="3"/>
  <c r="A2030" i="3"/>
  <c r="A1992" i="3"/>
  <c r="A1940" i="3"/>
  <c r="A1888" i="3"/>
  <c r="A1836" i="3"/>
  <c r="A1784" i="3"/>
  <c r="A1732" i="3"/>
  <c r="A1694" i="3"/>
  <c r="A1642" i="3"/>
  <c r="A1590" i="3"/>
  <c r="A1538" i="3"/>
  <c r="A1486" i="3"/>
  <c r="A1434" i="3"/>
  <c r="A1382" i="3"/>
  <c r="A1330" i="3"/>
  <c r="A1292" i="3"/>
  <c r="A1254" i="3"/>
  <c r="A1216" i="3"/>
  <c r="A1178" i="3"/>
  <c r="A1140" i="3"/>
  <c r="A1078" i="3"/>
  <c r="A1026" i="3"/>
  <c r="A974" i="3"/>
  <c r="A922" i="3"/>
  <c r="A870" i="3"/>
  <c r="A818" i="3"/>
  <c r="A766" i="3"/>
  <c r="A714" i="3"/>
  <c r="A662" i="3"/>
  <c r="A610" i="3"/>
  <c r="A558" i="3"/>
  <c r="A470" i="3"/>
  <c r="A418" i="3"/>
  <c r="A366" i="3"/>
  <c r="A314" i="3"/>
  <c r="A262" i="3"/>
  <c r="A210" i="3"/>
  <c r="A158" i="3"/>
  <c r="A123" i="3"/>
  <c r="A88" i="3"/>
  <c r="A53" i="3"/>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2" i="1"/>
  <c r="A3" i="1"/>
  <c r="A2" i="1"/>
  <c r="H56" i="7" l="1"/>
  <c r="H57" i="6"/>
  <c r="H56" i="8"/>
  <c r="H57" i="7"/>
  <c r="H58" i="7"/>
  <c r="H58" i="8"/>
  <c r="H58" i="6"/>
  <c r="H57" i="8"/>
  <c r="H56" i="6"/>
  <c r="G26" i="13"/>
  <c r="G25" i="13"/>
  <c r="G24" i="13"/>
  <c r="S52" i="4"/>
  <c r="S51" i="4"/>
  <c r="S50" i="4"/>
  <c r="H55" i="7"/>
  <c r="G23" i="13"/>
  <c r="S46" i="4"/>
  <c r="G22" i="13"/>
  <c r="S45" i="4"/>
  <c r="I44" i="4" s="1"/>
  <c r="H55" i="6"/>
  <c r="H55" i="8"/>
  <c r="H54" i="7"/>
  <c r="H54" i="6"/>
  <c r="H54" i="8"/>
  <c r="M8" i="14"/>
  <c r="H7" i="14" s="1"/>
  <c r="N8" i="14"/>
  <c r="I9" i="16"/>
  <c r="I93" i="16"/>
  <c r="I89" i="16"/>
  <c r="I77" i="16"/>
  <c r="I55" i="16"/>
  <c r="I21" i="16"/>
  <c r="I105" i="16"/>
  <c r="I57" i="16"/>
  <c r="I27" i="16"/>
  <c r="I5" i="16"/>
  <c r="I13" i="16"/>
  <c r="I43" i="16"/>
  <c r="I109" i="16"/>
  <c r="I99" i="16"/>
  <c r="I49" i="16"/>
  <c r="I45" i="16"/>
  <c r="I35" i="16"/>
  <c r="I87" i="16"/>
  <c r="I111" i="16"/>
  <c r="I30" i="16"/>
  <c r="I62" i="16"/>
  <c r="I94" i="16"/>
  <c r="I126" i="16"/>
  <c r="I24" i="16"/>
  <c r="I56" i="16"/>
  <c r="I88" i="16"/>
  <c r="I120" i="16"/>
  <c r="I26" i="16"/>
  <c r="I58" i="16"/>
  <c r="I90" i="16"/>
  <c r="I122" i="16"/>
  <c r="I36" i="16"/>
  <c r="I68" i="16"/>
  <c r="I100" i="16"/>
  <c r="I3" i="16"/>
  <c r="I117" i="16"/>
  <c r="I41" i="16"/>
  <c r="I119" i="16"/>
  <c r="I81" i="16"/>
  <c r="I83" i="16"/>
  <c r="I107" i="16"/>
  <c r="I22" i="16"/>
  <c r="I118" i="16"/>
  <c r="I112" i="16"/>
  <c r="I50" i="16"/>
  <c r="I28" i="16"/>
  <c r="I124" i="16"/>
  <c r="I127" i="16"/>
  <c r="I37" i="16"/>
  <c r="I59" i="16"/>
  <c r="I25" i="16"/>
  <c r="I121" i="16"/>
  <c r="I85" i="16"/>
  <c r="I65" i="16"/>
  <c r="I19" i="16"/>
  <c r="I75" i="16"/>
  <c r="I113" i="16"/>
  <c r="I39" i="16"/>
  <c r="I61" i="16"/>
  <c r="I103" i="16"/>
  <c r="I11" i="16"/>
  <c r="I6" i="16"/>
  <c r="I38" i="16"/>
  <c r="I70" i="16"/>
  <c r="I102" i="16"/>
  <c r="I4" i="16"/>
  <c r="I32" i="16"/>
  <c r="I64" i="16"/>
  <c r="I96" i="16"/>
  <c r="I128" i="16"/>
  <c r="I34" i="16"/>
  <c r="I66" i="16"/>
  <c r="I98" i="16"/>
  <c r="I12" i="16"/>
  <c r="I44" i="16"/>
  <c r="I76" i="16"/>
  <c r="I108" i="16"/>
  <c r="I2" i="16"/>
  <c r="I53" i="16"/>
  <c r="I79" i="16"/>
  <c r="I123" i="16"/>
  <c r="I63" i="16"/>
  <c r="I86" i="16"/>
  <c r="I48" i="16"/>
  <c r="I18" i="16"/>
  <c r="I114" i="16"/>
  <c r="I92" i="16"/>
  <c r="I7" i="16"/>
  <c r="I101" i="16"/>
  <c r="I95" i="16"/>
  <c r="I17" i="16"/>
  <c r="I73" i="16"/>
  <c r="I125" i="16"/>
  <c r="I115" i="16"/>
  <c r="I33" i="16"/>
  <c r="I69" i="16"/>
  <c r="I31" i="16"/>
  <c r="I67" i="16"/>
  <c r="I91" i="16"/>
  <c r="I15" i="16"/>
  <c r="I47" i="16"/>
  <c r="I14" i="16"/>
  <c r="I46" i="16"/>
  <c r="I78" i="16"/>
  <c r="I110" i="16"/>
  <c r="I8" i="16"/>
  <c r="I40" i="16"/>
  <c r="I72" i="16"/>
  <c r="I104" i="16"/>
  <c r="I10" i="16"/>
  <c r="I42" i="16"/>
  <c r="I74" i="16"/>
  <c r="I106" i="16"/>
  <c r="I20" i="16"/>
  <c r="I52" i="16"/>
  <c r="I84" i="16"/>
  <c r="I116" i="16"/>
  <c r="I71" i="16"/>
  <c r="I29" i="16"/>
  <c r="I51" i="16"/>
  <c r="I97" i="16"/>
  <c r="I23" i="16"/>
  <c r="I54" i="16"/>
  <c r="I16" i="16"/>
  <c r="I80" i="16"/>
  <c r="I82" i="16"/>
  <c r="I60" i="16"/>
  <c r="G45" i="13"/>
  <c r="G11" i="13"/>
  <c r="G15" i="13"/>
  <c r="G17" i="13"/>
  <c r="G41" i="13"/>
  <c r="G44" i="13"/>
  <c r="G48" i="13"/>
  <c r="G2" i="13"/>
  <c r="G50" i="13"/>
  <c r="G46" i="13"/>
  <c r="G31" i="13"/>
  <c r="G4" i="13"/>
  <c r="G18" i="13"/>
  <c r="G40" i="13"/>
  <c r="G34" i="13"/>
  <c r="G27" i="13"/>
  <c r="G49" i="13"/>
  <c r="G16" i="13"/>
  <c r="G6" i="13"/>
  <c r="G12" i="13"/>
  <c r="G7" i="13"/>
  <c r="G28" i="13"/>
  <c r="G30" i="13"/>
  <c r="G51" i="13"/>
  <c r="G52" i="13"/>
  <c r="G1" i="13"/>
  <c r="G38" i="13"/>
  <c r="G21" i="13"/>
  <c r="G3" i="13"/>
  <c r="G13" i="13"/>
  <c r="G42" i="13"/>
  <c r="G29" i="13"/>
  <c r="G32" i="13"/>
  <c r="G36" i="13"/>
  <c r="G33" i="13"/>
  <c r="G35" i="13"/>
  <c r="G14" i="13"/>
  <c r="G37" i="13"/>
  <c r="G8" i="13"/>
  <c r="G39" i="13"/>
  <c r="G47" i="13"/>
  <c r="G10" i="13"/>
  <c r="G5" i="13"/>
  <c r="G43" i="13"/>
  <c r="G9" i="13"/>
  <c r="G20" i="13"/>
  <c r="G19" i="13"/>
  <c r="G53" i="13"/>
  <c r="S69" i="4"/>
  <c r="S68" i="4"/>
  <c r="S30" i="4"/>
  <c r="S26" i="4"/>
  <c r="S22" i="4"/>
  <c r="S60" i="4"/>
  <c r="S56" i="4"/>
  <c r="K55" i="4" s="1"/>
  <c r="O55" i="4" s="1"/>
  <c r="S88" i="4"/>
  <c r="S84" i="4"/>
  <c r="K83" i="4" s="1"/>
  <c r="M83" i="4" s="1"/>
  <c r="S23" i="4"/>
  <c r="S57" i="4"/>
  <c r="S67" i="4"/>
  <c r="S29" i="4"/>
  <c r="S25" i="4"/>
  <c r="S21" i="4"/>
  <c r="S59" i="4"/>
  <c r="S91" i="4"/>
  <c r="S87" i="4"/>
  <c r="S65" i="4"/>
  <c r="D64" i="4" s="1"/>
  <c r="S61" i="4"/>
  <c r="S85" i="4"/>
  <c r="S66" i="4"/>
  <c r="S28" i="4"/>
  <c r="S24" i="4"/>
  <c r="S20" i="4"/>
  <c r="S58" i="4"/>
  <c r="S90" i="4"/>
  <c r="S86" i="4"/>
  <c r="S27" i="4"/>
  <c r="S89" i="4"/>
  <c r="S41" i="4"/>
  <c r="S39" i="4"/>
  <c r="S40" i="4"/>
  <c r="S16" i="4"/>
  <c r="S15" i="4"/>
  <c r="S14" i="4"/>
  <c r="L1" i="13" l="1"/>
  <c r="E6" i="12" s="1"/>
  <c r="I7" i="14"/>
  <c r="G7" i="14"/>
  <c r="C7" i="14"/>
  <c r="F7" i="14"/>
  <c r="D7" i="14"/>
  <c r="E7" i="14"/>
  <c r="B7" i="14"/>
  <c r="E49" i="4"/>
  <c r="G49" i="4"/>
  <c r="H49" i="4"/>
  <c r="C49" i="4"/>
  <c r="F49" i="4"/>
  <c r="I49" i="4"/>
  <c r="D49" i="4"/>
  <c r="B49" i="4"/>
  <c r="J49" i="4"/>
  <c r="K49" i="4"/>
  <c r="F44" i="4"/>
  <c r="B44" i="4"/>
  <c r="G44" i="4"/>
  <c r="E44" i="4"/>
  <c r="D44" i="4"/>
  <c r="H44" i="4"/>
  <c r="C44" i="4"/>
  <c r="J44" i="4"/>
  <c r="K44" i="4"/>
  <c r="J19" i="4"/>
  <c r="F19" i="4"/>
  <c r="I19" i="4"/>
  <c r="D19" i="4"/>
  <c r="B19" i="4"/>
  <c r="E19" i="4"/>
  <c r="C19" i="4"/>
  <c r="G19" i="4"/>
  <c r="H19" i="4"/>
  <c r="K19" i="4"/>
  <c r="M19" i="4" s="1"/>
  <c r="G38" i="4"/>
  <c r="I38" i="4"/>
  <c r="E38" i="4"/>
  <c r="C38" i="4"/>
  <c r="J38" i="4"/>
  <c r="H38" i="4"/>
  <c r="B38" i="4"/>
  <c r="F38" i="4"/>
  <c r="D38" i="4"/>
  <c r="K38" i="4"/>
  <c r="B83" i="4"/>
  <c r="F83" i="4"/>
  <c r="C83" i="4"/>
  <c r="E83" i="4"/>
  <c r="I83" i="4"/>
  <c r="H83" i="4"/>
  <c r="J83" i="4"/>
  <c r="D83" i="4"/>
  <c r="G83" i="4"/>
  <c r="E64" i="4"/>
  <c r="G64" i="4"/>
  <c r="F64" i="4"/>
  <c r="H64" i="4"/>
  <c r="B64" i="4"/>
  <c r="J64" i="4"/>
  <c r="I64" i="4"/>
  <c r="B55" i="4"/>
  <c r="H55" i="4"/>
  <c r="F55" i="4"/>
  <c r="D55" i="4"/>
  <c r="C55" i="4"/>
  <c r="E55" i="4"/>
  <c r="I55" i="4"/>
  <c r="G55" i="4"/>
  <c r="J55" i="4"/>
  <c r="K64" i="4"/>
  <c r="O64" i="4" s="1"/>
  <c r="M55" i="4"/>
  <c r="O83" i="4"/>
  <c r="B13" i="4"/>
  <c r="C13" i="4"/>
  <c r="G13" i="4"/>
  <c r="D13" i="4"/>
  <c r="H13" i="4"/>
  <c r="E13" i="4"/>
  <c r="I13" i="4"/>
  <c r="F13" i="4"/>
  <c r="J13" i="4"/>
  <c r="K13" i="4"/>
  <c r="S9" i="4"/>
  <c r="S10" i="4"/>
  <c r="S8" i="4"/>
  <c r="H2" i="7"/>
  <c r="H3" i="7"/>
  <c r="H4" i="7"/>
  <c r="H5" i="7"/>
  <c r="H6" i="7"/>
  <c r="H7" i="7"/>
  <c r="H8" i="7"/>
  <c r="H9" i="7"/>
  <c r="H10" i="7"/>
  <c r="H11" i="7"/>
  <c r="H12" i="7"/>
  <c r="H13" i="7"/>
  <c r="H14" i="7"/>
  <c r="H15" i="7"/>
  <c r="H16" i="7"/>
  <c r="H17" i="7"/>
  <c r="H18" i="7"/>
  <c r="H19" i="7"/>
  <c r="H20" i="7"/>
  <c r="H21" i="7"/>
  <c r="H22" i="7"/>
  <c r="H23" i="7"/>
  <c r="H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3" i="8"/>
  <c r="A53" i="8"/>
  <c r="H52" i="8"/>
  <c r="A52" i="8"/>
  <c r="H51" i="8"/>
  <c r="A51" i="8"/>
  <c r="H50" i="8"/>
  <c r="A50" i="8"/>
  <c r="H49" i="8"/>
  <c r="A49" i="8"/>
  <c r="H48" i="8"/>
  <c r="A48" i="8"/>
  <c r="H47" i="8"/>
  <c r="A47" i="8"/>
  <c r="H46" i="8"/>
  <c r="A46" i="8"/>
  <c r="H45" i="8"/>
  <c r="A45" i="8"/>
  <c r="H44" i="8"/>
  <c r="A44" i="8"/>
  <c r="H43" i="8"/>
  <c r="A43" i="8"/>
  <c r="H42" i="8"/>
  <c r="A42" i="8"/>
  <c r="H41" i="8"/>
  <c r="A41" i="8"/>
  <c r="H40" i="8"/>
  <c r="A40" i="8"/>
  <c r="H39" i="8"/>
  <c r="A39" i="8"/>
  <c r="H38" i="8"/>
  <c r="A38" i="8"/>
  <c r="H37" i="8"/>
  <c r="A37" i="8"/>
  <c r="H36" i="8"/>
  <c r="A36" i="8"/>
  <c r="H35" i="8"/>
  <c r="A35" i="8"/>
  <c r="H34" i="8"/>
  <c r="A34" i="8"/>
  <c r="H33" i="8"/>
  <c r="A33" i="8"/>
  <c r="H32" i="8"/>
  <c r="A32" i="8"/>
  <c r="H31" i="8"/>
  <c r="A31" i="8"/>
  <c r="H30" i="8"/>
  <c r="A30" i="8"/>
  <c r="H29" i="8"/>
  <c r="A29" i="8"/>
  <c r="H28" i="8"/>
  <c r="A28" i="8"/>
  <c r="H27" i="8"/>
  <c r="A27" i="8"/>
  <c r="H26" i="8"/>
  <c r="A26" i="8"/>
  <c r="H25" i="8"/>
  <c r="A25" i="8"/>
  <c r="H24" i="8"/>
  <c r="A24" i="8"/>
  <c r="H23" i="8"/>
  <c r="A23" i="8"/>
  <c r="H22" i="8"/>
  <c r="A22" i="8"/>
  <c r="H21" i="8"/>
  <c r="A21" i="8"/>
  <c r="H20" i="8"/>
  <c r="A20" i="8"/>
  <c r="H19" i="8"/>
  <c r="A19" i="8"/>
  <c r="H18" i="8"/>
  <c r="A18" i="8"/>
  <c r="H17" i="8"/>
  <c r="A17" i="8"/>
  <c r="H16" i="8"/>
  <c r="A16" i="8"/>
  <c r="H15" i="8"/>
  <c r="A15" i="8"/>
  <c r="H14" i="8"/>
  <c r="A14" i="8"/>
  <c r="H13" i="8"/>
  <c r="A13" i="8"/>
  <c r="H12" i="8"/>
  <c r="A12" i="8"/>
  <c r="H11" i="8"/>
  <c r="A11" i="8"/>
  <c r="H10" i="8"/>
  <c r="A10" i="8"/>
  <c r="H9" i="8"/>
  <c r="A9" i="8"/>
  <c r="H8" i="8"/>
  <c r="A8" i="8"/>
  <c r="H7" i="8"/>
  <c r="A7" i="8"/>
  <c r="H6" i="8"/>
  <c r="A6" i="8"/>
  <c r="H5" i="8"/>
  <c r="A5" i="8"/>
  <c r="H4" i="8"/>
  <c r="A4" i="8"/>
  <c r="H3" i="8"/>
  <c r="A3" i="8"/>
  <c r="H2" i="8"/>
  <c r="A2" i="8"/>
  <c r="S74" i="4"/>
  <c r="S75" i="4"/>
  <c r="S76" i="4"/>
  <c r="S77" i="4"/>
  <c r="S78" i="4"/>
  <c r="S79" i="4"/>
  <c r="S80" i="4"/>
  <c r="C6" i="12" l="1"/>
  <c r="F6" i="12"/>
  <c r="D6" i="12"/>
  <c r="B6" i="12"/>
  <c r="I6" i="12"/>
  <c r="G6" i="12"/>
  <c r="H6" i="12"/>
  <c r="M49" i="4"/>
  <c r="O49" i="4"/>
  <c r="N49" i="4"/>
  <c r="L49" i="4"/>
  <c r="M44" i="4"/>
  <c r="O44" i="4"/>
  <c r="N44" i="4"/>
  <c r="L44" i="4"/>
  <c r="O19" i="4"/>
  <c r="M64" i="4"/>
  <c r="M38" i="4"/>
  <c r="O38" i="4"/>
  <c r="N64" i="4"/>
  <c r="L64" i="4"/>
  <c r="N38" i="4"/>
  <c r="L38" i="4"/>
  <c r="L55" i="4"/>
  <c r="N55" i="4"/>
  <c r="N19" i="4"/>
  <c r="L19" i="4"/>
  <c r="O13" i="4"/>
  <c r="M13" i="4"/>
  <c r="B7" i="4"/>
  <c r="C7" i="4"/>
  <c r="G7" i="4"/>
  <c r="D7" i="4"/>
  <c r="H7" i="4"/>
  <c r="E7" i="4"/>
  <c r="I7" i="4"/>
  <c r="F7" i="4"/>
  <c r="J7" i="4"/>
  <c r="K7" i="4"/>
  <c r="N13" i="4"/>
  <c r="L13" i="4"/>
  <c r="S73" i="4"/>
  <c r="S34" i="4"/>
  <c r="H36" i="6"/>
  <c r="H37" i="6"/>
  <c r="H38" i="6"/>
  <c r="H39" i="6"/>
  <c r="H40" i="6"/>
  <c r="H41" i="6"/>
  <c r="H42" i="6"/>
  <c r="H43" i="6"/>
  <c r="H44" i="6"/>
  <c r="H45" i="6"/>
  <c r="H46" i="6"/>
  <c r="H47" i="6"/>
  <c r="H48" i="6"/>
  <c r="H49" i="6"/>
  <c r="H50" i="6"/>
  <c r="H51" i="6"/>
  <c r="H52" i="6"/>
  <c r="H53" i="6"/>
  <c r="H3" i="6"/>
  <c r="H4" i="6"/>
  <c r="H5" i="6"/>
  <c r="H6" i="6"/>
  <c r="H7" i="6"/>
  <c r="H8" i="6"/>
  <c r="H9" i="6"/>
  <c r="H10" i="6"/>
  <c r="H11" i="6"/>
  <c r="H12" i="6"/>
  <c r="H13" i="6"/>
  <c r="H14" i="6"/>
  <c r="H15" i="6"/>
  <c r="H16" i="6"/>
  <c r="H17" i="6"/>
  <c r="H18" i="6"/>
  <c r="H19" i="6"/>
  <c r="H20" i="6"/>
  <c r="H21" i="6"/>
  <c r="H22" i="6"/>
  <c r="H23" i="6"/>
  <c r="H24" i="6"/>
  <c r="H25" i="6"/>
  <c r="H26" i="6"/>
  <c r="H27" i="6"/>
  <c r="H28" i="6"/>
  <c r="H29" i="6"/>
  <c r="H30" i="6"/>
  <c r="H31" i="6"/>
  <c r="H32" i="6"/>
  <c r="H33" i="6"/>
  <c r="H34" i="6"/>
  <c r="H35" i="6"/>
  <c r="H2" i="6"/>
  <c r="K2" i="5" l="1"/>
  <c r="C72" i="4"/>
  <c r="G72" i="4"/>
  <c r="D72" i="4"/>
  <c r="H72" i="4"/>
  <c r="E72" i="4"/>
  <c r="I72" i="4"/>
  <c r="F72" i="4"/>
  <c r="J72" i="4"/>
  <c r="O7" i="4"/>
  <c r="M7" i="4"/>
  <c r="C33" i="4"/>
  <c r="G33" i="4"/>
  <c r="D33" i="4"/>
  <c r="H33" i="4"/>
  <c r="E33" i="4"/>
  <c r="I33" i="4"/>
  <c r="F33" i="4"/>
  <c r="J33" i="4"/>
  <c r="B72" i="4"/>
  <c r="K72" i="4"/>
  <c r="B33" i="4"/>
  <c r="K33" i="4"/>
  <c r="O33" i="4" s="1"/>
  <c r="M48" i="4" l="1"/>
  <c r="C56" i="7"/>
  <c r="A56" i="7" s="1"/>
  <c r="C57" i="7"/>
  <c r="A57" i="7" s="1"/>
  <c r="C58" i="7"/>
  <c r="A58" i="7" s="1"/>
  <c r="C55" i="7"/>
  <c r="A55" i="7" s="1"/>
  <c r="M43" i="4"/>
  <c r="C54" i="7"/>
  <c r="A54" i="7" s="1"/>
  <c r="M6" i="4"/>
  <c r="M82" i="4"/>
  <c r="M37" i="4"/>
  <c r="M54" i="4"/>
  <c r="M71" i="4"/>
  <c r="M32" i="4"/>
  <c r="M18" i="4"/>
  <c r="M12" i="4"/>
  <c r="M63" i="4"/>
  <c r="A8" i="12"/>
  <c r="A12" i="12"/>
  <c r="C3" i="7"/>
  <c r="A3" i="7" s="1"/>
  <c r="E1" i="9"/>
  <c r="F1" i="9" s="1"/>
  <c r="C5" i="7"/>
  <c r="A5" i="7" s="1"/>
  <c r="C45" i="7"/>
  <c r="A45" i="7" s="1"/>
  <c r="C4" i="7"/>
  <c r="A4" i="7" s="1"/>
  <c r="C49" i="7"/>
  <c r="A49" i="7" s="1"/>
  <c r="C51" i="7"/>
  <c r="A51" i="7" s="1"/>
  <c r="C24" i="7"/>
  <c r="A24" i="7" s="1"/>
  <c r="C17" i="7"/>
  <c r="A17" i="7" s="1"/>
  <c r="C13" i="7"/>
  <c r="A13" i="7" s="1"/>
  <c r="C47" i="7"/>
  <c r="A47" i="7" s="1"/>
  <c r="C36" i="7"/>
  <c r="A36" i="7" s="1"/>
  <c r="C43" i="7"/>
  <c r="A43" i="7" s="1"/>
  <c r="C12" i="7"/>
  <c r="A12" i="7" s="1"/>
  <c r="C37" i="7"/>
  <c r="A37" i="7" s="1"/>
  <c r="C19" i="7"/>
  <c r="A19" i="7" s="1"/>
  <c r="C16" i="7"/>
  <c r="A16" i="7" s="1"/>
  <c r="C35" i="7"/>
  <c r="A35" i="7" s="1"/>
  <c r="C48" i="7"/>
  <c r="A48" i="7" s="1"/>
  <c r="C15" i="7"/>
  <c r="A15" i="7" s="1"/>
  <c r="C44" i="7"/>
  <c r="A44" i="7" s="1"/>
  <c r="C39" i="7"/>
  <c r="A39" i="7" s="1"/>
  <c r="C34" i="7"/>
  <c r="A34" i="7" s="1"/>
  <c r="C8" i="7"/>
  <c r="A8" i="7" s="1"/>
  <c r="C41" i="7"/>
  <c r="A41" i="7" s="1"/>
  <c r="C33" i="7"/>
  <c r="A33" i="7" s="1"/>
  <c r="C11" i="7"/>
  <c r="A11" i="7" s="1"/>
  <c r="C46" i="7"/>
  <c r="A46" i="7" s="1"/>
  <c r="C9" i="7"/>
  <c r="A9" i="7" s="1"/>
  <c r="C27" i="7"/>
  <c r="A27" i="7" s="1"/>
  <c r="C10" i="7"/>
  <c r="A10" i="7" s="1"/>
  <c r="C22" i="7"/>
  <c r="A22" i="7" s="1"/>
  <c r="C52" i="7"/>
  <c r="A52" i="7" s="1"/>
  <c r="C40" i="7"/>
  <c r="A40" i="7" s="1"/>
  <c r="C25" i="7"/>
  <c r="A25" i="7" s="1"/>
  <c r="C28" i="7"/>
  <c r="A28" i="7" s="1"/>
  <c r="C32" i="7"/>
  <c r="A32" i="7" s="1"/>
  <c r="C23" i="7"/>
  <c r="A23" i="7" s="1"/>
  <c r="C6" i="7"/>
  <c r="A6" i="7" s="1"/>
  <c r="C29" i="7"/>
  <c r="A29" i="7" s="1"/>
  <c r="C18" i="7"/>
  <c r="A18" i="7" s="1"/>
  <c r="C31" i="7"/>
  <c r="A31" i="7" s="1"/>
  <c r="C53" i="7"/>
  <c r="A53" i="7" s="1"/>
  <c r="C38" i="7"/>
  <c r="A38" i="7" s="1"/>
  <c r="C50" i="7"/>
  <c r="A50" i="7" s="1"/>
  <c r="C14" i="7"/>
  <c r="A14" i="7" s="1"/>
  <c r="C21" i="7"/>
  <c r="A21" i="7" s="1"/>
  <c r="C7" i="7"/>
  <c r="A7" i="7" s="1"/>
  <c r="C42" i="7"/>
  <c r="A42" i="7" s="1"/>
  <c r="C30" i="7"/>
  <c r="A30" i="7" s="1"/>
  <c r="C2" i="7"/>
  <c r="A2" i="7" s="1"/>
  <c r="C26" i="7"/>
  <c r="A26" i="7" s="1"/>
  <c r="C20" i="7"/>
  <c r="A20" i="7" s="1"/>
  <c r="L33" i="4"/>
  <c r="N33" i="4"/>
  <c r="N72" i="4"/>
  <c r="L72" i="4"/>
  <c r="O72" i="4"/>
  <c r="M72" i="4"/>
  <c r="M33" i="4"/>
  <c r="A3" i="3" l="1"/>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2" i="3"/>
  <c r="B4" i="12"/>
  <c r="F57" i="8" l="1"/>
  <c r="F58" i="6"/>
  <c r="F58" i="8"/>
  <c r="F56" i="6"/>
  <c r="F56" i="8"/>
  <c r="F57" i="6"/>
  <c r="F58" i="7"/>
  <c r="F56" i="7"/>
  <c r="F57" i="7"/>
  <c r="F55" i="6"/>
  <c r="F55" i="7"/>
  <c r="F55" i="8"/>
  <c r="F54" i="6"/>
  <c r="F54" i="7"/>
  <c r="F54" i="8"/>
  <c r="G2" i="16"/>
  <c r="AX2" i="16" s="1"/>
  <c r="G101" i="16"/>
  <c r="AX101" i="16" s="1"/>
  <c r="G5" i="16"/>
  <c r="AX5" i="16" s="1"/>
  <c r="G93" i="16"/>
  <c r="AX93" i="16" s="1"/>
  <c r="G117" i="16"/>
  <c r="AX117" i="16" s="1"/>
  <c r="G103" i="16"/>
  <c r="AX103" i="16" s="1"/>
  <c r="G69" i="16"/>
  <c r="AX69" i="16" s="1"/>
  <c r="G97" i="16"/>
  <c r="AX97" i="16" s="1"/>
  <c r="G91" i="16"/>
  <c r="AX91" i="16" s="1"/>
  <c r="G37" i="16"/>
  <c r="AX37" i="16" s="1"/>
  <c r="G109" i="16"/>
  <c r="AX109" i="16" s="1"/>
  <c r="G9" i="16"/>
  <c r="AX9" i="16" s="1"/>
  <c r="G51" i="16"/>
  <c r="AX51" i="16" s="1"/>
  <c r="G121" i="16"/>
  <c r="AX121" i="16" s="1"/>
  <c r="G123" i="16"/>
  <c r="AX123" i="16" s="1"/>
  <c r="G87" i="16"/>
  <c r="AX87" i="16" s="1"/>
  <c r="G83" i="16"/>
  <c r="AX83" i="16" s="1"/>
  <c r="G107" i="16"/>
  <c r="AX107" i="16" s="1"/>
  <c r="G81" i="16"/>
  <c r="AX81" i="16" s="1"/>
  <c r="G113" i="16"/>
  <c r="AX113" i="16" s="1"/>
  <c r="G67" i="16"/>
  <c r="AX67" i="16" s="1"/>
  <c r="G89" i="16"/>
  <c r="AX89" i="16" s="1"/>
  <c r="G73" i="16"/>
  <c r="AX73" i="16" s="1"/>
  <c r="G27" i="16"/>
  <c r="AX27" i="16" s="1"/>
  <c r="G33" i="16"/>
  <c r="AX33" i="16" s="1"/>
  <c r="G29" i="16"/>
  <c r="AX29" i="16" s="1"/>
  <c r="G57" i="16"/>
  <c r="AX57" i="16" s="1"/>
  <c r="G65" i="16"/>
  <c r="AX65" i="16" s="1"/>
  <c r="G125" i="16"/>
  <c r="AX125" i="16" s="1"/>
  <c r="G6" i="16"/>
  <c r="AX6" i="16" s="1"/>
  <c r="G38" i="16"/>
  <c r="AX38" i="16" s="1"/>
  <c r="G70" i="16"/>
  <c r="AX70" i="16" s="1"/>
  <c r="G4" i="16"/>
  <c r="AX4" i="16" s="1"/>
  <c r="G111" i="16"/>
  <c r="AX111" i="16" s="1"/>
  <c r="G127" i="16"/>
  <c r="AX127" i="16" s="1"/>
  <c r="G71" i="16"/>
  <c r="AX71" i="16" s="1"/>
  <c r="G7" i="16"/>
  <c r="AX7" i="16" s="1"/>
  <c r="G61" i="16"/>
  <c r="AX61" i="16" s="1"/>
  <c r="G75" i="16"/>
  <c r="AX75" i="16" s="1"/>
  <c r="G11" i="16"/>
  <c r="AX11" i="16" s="1"/>
  <c r="G35" i="16"/>
  <c r="AX35" i="16" s="1"/>
  <c r="G25" i="16"/>
  <c r="AX25" i="16" s="1"/>
  <c r="G17" i="16"/>
  <c r="AX17" i="16" s="1"/>
  <c r="G95" i="16"/>
  <c r="AX95" i="16" s="1"/>
  <c r="G77" i="16"/>
  <c r="AX77" i="16" s="1"/>
  <c r="G63" i="16"/>
  <c r="AX63" i="16" s="1"/>
  <c r="G59" i="16"/>
  <c r="AX59" i="16" s="1"/>
  <c r="G15" i="16"/>
  <c r="AX15" i="16" s="1"/>
  <c r="G119" i="16"/>
  <c r="AX119" i="16" s="1"/>
  <c r="G79" i="16"/>
  <c r="AX79" i="16" s="1"/>
  <c r="G19" i="16"/>
  <c r="AX19" i="16" s="1"/>
  <c r="G49" i="16"/>
  <c r="AX49" i="16" s="1"/>
  <c r="G99" i="16"/>
  <c r="AX99" i="16" s="1"/>
  <c r="G85" i="16"/>
  <c r="AX85" i="16" s="1"/>
  <c r="G23" i="16"/>
  <c r="AX23" i="16" s="1"/>
  <c r="G47" i="16"/>
  <c r="AX47" i="16" s="1"/>
  <c r="G55" i="16"/>
  <c r="AX55" i="16" s="1"/>
  <c r="G39" i="16"/>
  <c r="AX39" i="16" s="1"/>
  <c r="G45" i="16"/>
  <c r="AX45" i="16" s="1"/>
  <c r="G41" i="16"/>
  <c r="AX41" i="16" s="1"/>
  <c r="G22" i="16"/>
  <c r="AX22" i="16" s="1"/>
  <c r="G46" i="16"/>
  <c r="AX46" i="16" s="1"/>
  <c r="G54" i="16"/>
  <c r="AX54" i="16" s="1"/>
  <c r="G78" i="16"/>
  <c r="AX78" i="16" s="1"/>
  <c r="G102" i="16"/>
  <c r="AX102" i="16" s="1"/>
  <c r="G24" i="16"/>
  <c r="AX24" i="16" s="1"/>
  <c r="G48" i="16"/>
  <c r="AX48" i="16" s="1"/>
  <c r="G80" i="16"/>
  <c r="AX80" i="16" s="1"/>
  <c r="G88" i="16"/>
  <c r="AX88" i="16" s="1"/>
  <c r="G18" i="16"/>
  <c r="AX18" i="16" s="1"/>
  <c r="G50" i="16"/>
  <c r="AX50" i="16" s="1"/>
  <c r="G58" i="16"/>
  <c r="AX58" i="16" s="1"/>
  <c r="G90" i="16"/>
  <c r="AX90" i="16" s="1"/>
  <c r="G114" i="16"/>
  <c r="AX114" i="16" s="1"/>
  <c r="G122" i="16"/>
  <c r="AX122" i="16" s="1"/>
  <c r="G60" i="16"/>
  <c r="AX60" i="16" s="1"/>
  <c r="G92" i="16"/>
  <c r="AX92" i="16" s="1"/>
  <c r="G100" i="16"/>
  <c r="AX100" i="16" s="1"/>
  <c r="G124" i="16"/>
  <c r="G62" i="16"/>
  <c r="AX62" i="16" s="1"/>
  <c r="G120" i="16"/>
  <c r="AX120" i="16" s="1"/>
  <c r="G26" i="16"/>
  <c r="AX26" i="16" s="1"/>
  <c r="G44" i="16"/>
  <c r="AX44" i="16" s="1"/>
  <c r="G105" i="16"/>
  <c r="AX105" i="16" s="1"/>
  <c r="G53" i="16"/>
  <c r="AX53" i="16" s="1"/>
  <c r="G14" i="16"/>
  <c r="AX14" i="16" s="1"/>
  <c r="G94" i="16"/>
  <c r="AX94" i="16" s="1"/>
  <c r="G126" i="16"/>
  <c r="AX126" i="16" s="1"/>
  <c r="G8" i="16"/>
  <c r="AX8" i="16" s="1"/>
  <c r="G16" i="16"/>
  <c r="AX16" i="16" s="1"/>
  <c r="G40" i="16"/>
  <c r="AX40" i="16" s="1"/>
  <c r="G104" i="16"/>
  <c r="AX104" i="16" s="1"/>
  <c r="G112" i="16"/>
  <c r="AX112" i="16" s="1"/>
  <c r="G82" i="16"/>
  <c r="AX82" i="16" s="1"/>
  <c r="G28" i="16"/>
  <c r="AX28" i="16" s="1"/>
  <c r="G52" i="16"/>
  <c r="AX52" i="16" s="1"/>
  <c r="G84" i="16"/>
  <c r="AX84" i="16" s="1"/>
  <c r="G3" i="16"/>
  <c r="AX3" i="16" s="1"/>
  <c r="G108" i="16"/>
  <c r="AX108" i="16" s="1"/>
  <c r="G31" i="16"/>
  <c r="AX31" i="16" s="1"/>
  <c r="G110" i="16"/>
  <c r="AX110" i="16" s="1"/>
  <c r="G128" i="16"/>
  <c r="G12" i="16"/>
  <c r="AX12" i="16" s="1"/>
  <c r="G68" i="16"/>
  <c r="AX68" i="16" s="1"/>
  <c r="G21" i="16"/>
  <c r="AX21" i="16" s="1"/>
  <c r="G115" i="16"/>
  <c r="AX115" i="16" s="1"/>
  <c r="G13" i="16"/>
  <c r="AX13" i="16" s="1"/>
  <c r="G43" i="16"/>
  <c r="AX43" i="16" s="1"/>
  <c r="G86" i="16"/>
  <c r="AX86" i="16" s="1"/>
  <c r="G118" i="16"/>
  <c r="AX118" i="16" s="1"/>
  <c r="G32" i="16"/>
  <c r="AX32" i="16" s="1"/>
  <c r="G64" i="16"/>
  <c r="AX64" i="16" s="1"/>
  <c r="G72" i="16"/>
  <c r="AX72" i="16" s="1"/>
  <c r="G96" i="16"/>
  <c r="AX96" i="16" s="1"/>
  <c r="G10" i="16"/>
  <c r="AX10" i="16" s="1"/>
  <c r="G42" i="16"/>
  <c r="AX42" i="16" s="1"/>
  <c r="G66" i="16"/>
  <c r="AX66" i="16" s="1"/>
  <c r="G74" i="16"/>
  <c r="AX74" i="16" s="1"/>
  <c r="G98" i="16"/>
  <c r="AX98" i="16" s="1"/>
  <c r="G106" i="16"/>
  <c r="AX106" i="16" s="1"/>
  <c r="G20" i="16"/>
  <c r="AX20" i="16" s="1"/>
  <c r="G116" i="16"/>
  <c r="AX116" i="16" s="1"/>
  <c r="G30" i="16"/>
  <c r="AX30" i="16" s="1"/>
  <c r="G56" i="16"/>
  <c r="AX56" i="16" s="1"/>
  <c r="G34" i="16"/>
  <c r="AX34" i="16" s="1"/>
  <c r="G36" i="16"/>
  <c r="AX36" i="16" s="1"/>
  <c r="G76" i="16"/>
  <c r="AX76" i="16" s="1"/>
  <c r="A33" i="4"/>
  <c r="A11" i="12"/>
  <c r="A38" i="4"/>
  <c r="A83" i="4"/>
  <c r="A64" i="4"/>
  <c r="A72" i="4"/>
  <c r="A19" i="4"/>
  <c r="D4" i="4"/>
  <c r="A55" i="4"/>
  <c r="F53" i="8"/>
  <c r="AW53" i="8" s="1"/>
  <c r="F51" i="8"/>
  <c r="AW51" i="8" s="1"/>
  <c r="F34" i="8"/>
  <c r="AW34" i="8" s="1"/>
  <c r="F33" i="8"/>
  <c r="AW33" i="8" s="1"/>
  <c r="F30" i="8"/>
  <c r="AW30" i="8" s="1"/>
  <c r="F25" i="8"/>
  <c r="AW25" i="8" s="1"/>
  <c r="F23" i="8"/>
  <c r="AW23" i="8" s="1"/>
  <c r="F21" i="8"/>
  <c r="AW21" i="8" s="1"/>
  <c r="F14" i="8"/>
  <c r="AW14" i="8" s="1"/>
  <c r="F50" i="8"/>
  <c r="AW50" i="8" s="1"/>
  <c r="F49" i="8"/>
  <c r="AW49" i="8" s="1"/>
  <c r="F45" i="8"/>
  <c r="AW45" i="8" s="1"/>
  <c r="F35" i="8"/>
  <c r="AW35" i="8" s="1"/>
  <c r="F32" i="8"/>
  <c r="AW32" i="8" s="1"/>
  <c r="F31" i="8"/>
  <c r="AW31" i="8" s="1"/>
  <c r="F27" i="8"/>
  <c r="AW27" i="8" s="1"/>
  <c r="F26" i="8"/>
  <c r="AW26" i="8" s="1"/>
  <c r="F22" i="8"/>
  <c r="AW22" i="8" s="1"/>
  <c r="F19" i="8"/>
  <c r="AW19" i="8" s="1"/>
  <c r="F18" i="8"/>
  <c r="AW18" i="8" s="1"/>
  <c r="F48" i="8"/>
  <c r="AW48" i="8" s="1"/>
  <c r="F44" i="8"/>
  <c r="AW44" i="8" s="1"/>
  <c r="F43" i="8"/>
  <c r="AW43" i="8" s="1"/>
  <c r="F42" i="8"/>
  <c r="AW42" i="8" s="1"/>
  <c r="F41" i="8"/>
  <c r="AW41" i="8" s="1"/>
  <c r="F39" i="8"/>
  <c r="AW39" i="8" s="1"/>
  <c r="F37" i="8"/>
  <c r="AW37" i="8" s="1"/>
  <c r="F36" i="8"/>
  <c r="AW36" i="8" s="1"/>
  <c r="F29" i="8"/>
  <c r="AW29" i="8" s="1"/>
  <c r="F28" i="8"/>
  <c r="AW28" i="8" s="1"/>
  <c r="F20" i="8"/>
  <c r="AW20" i="8" s="1"/>
  <c r="F12" i="8"/>
  <c r="AW12" i="8" s="1"/>
  <c r="F5" i="8"/>
  <c r="AW5" i="8" s="1"/>
  <c r="F52" i="8"/>
  <c r="AW52" i="8" s="1"/>
  <c r="F47" i="8"/>
  <c r="AW47" i="8" s="1"/>
  <c r="F46" i="8"/>
  <c r="AW46" i="8" s="1"/>
  <c r="F40" i="8"/>
  <c r="AW40" i="8" s="1"/>
  <c r="F38" i="8"/>
  <c r="AW38" i="8" s="1"/>
  <c r="F17" i="8"/>
  <c r="AW17" i="8" s="1"/>
  <c r="F13" i="8"/>
  <c r="AW13" i="8" s="1"/>
  <c r="F10" i="8"/>
  <c r="AW10" i="8" s="1"/>
  <c r="F8" i="8"/>
  <c r="AW8" i="8" s="1"/>
  <c r="F3" i="8"/>
  <c r="AW3" i="8" s="1"/>
  <c r="F9" i="8"/>
  <c r="AW9" i="8" s="1"/>
  <c r="F4" i="8"/>
  <c r="AW4" i="8" s="1"/>
  <c r="F11" i="8"/>
  <c r="AW11" i="8" s="1"/>
  <c r="F6" i="8"/>
  <c r="AW6" i="8" s="1"/>
  <c r="F24" i="8"/>
  <c r="AW24" i="8" s="1"/>
  <c r="F16" i="8"/>
  <c r="AW16" i="8" s="1"/>
  <c r="F2" i="8"/>
  <c r="AW2" i="8" s="1"/>
  <c r="F15" i="8"/>
  <c r="AW15" i="8" s="1"/>
  <c r="F7" i="8"/>
  <c r="AW7" i="8" s="1"/>
  <c r="F21" i="7"/>
  <c r="AW21" i="7" s="1"/>
  <c r="F10" i="7"/>
  <c r="AW10" i="7" s="1"/>
  <c r="F23" i="7"/>
  <c r="AW23" i="7" s="1"/>
  <c r="F29" i="7"/>
  <c r="AW29" i="7" s="1"/>
  <c r="F44" i="7"/>
  <c r="AW44" i="7" s="1"/>
  <c r="F6" i="7"/>
  <c r="AW6" i="7" s="1"/>
  <c r="F26" i="7"/>
  <c r="AW26" i="7" s="1"/>
  <c r="F35" i="7"/>
  <c r="AW35" i="7" s="1"/>
  <c r="F13" i="7"/>
  <c r="AW13" i="7" s="1"/>
  <c r="F37" i="7"/>
  <c r="AW37" i="7" s="1"/>
  <c r="F46" i="7"/>
  <c r="AW46" i="7" s="1"/>
  <c r="F14" i="7"/>
  <c r="AW14" i="7" s="1"/>
  <c r="F36" i="7"/>
  <c r="AW36" i="7" s="1"/>
  <c r="F51" i="7"/>
  <c r="AW51" i="7" s="1"/>
  <c r="F8" i="7"/>
  <c r="AW8" i="7" s="1"/>
  <c r="F43" i="7"/>
  <c r="AW43" i="7" s="1"/>
  <c r="F31" i="7"/>
  <c r="AW31" i="7" s="1"/>
  <c r="F2" i="7"/>
  <c r="AW2" i="7" s="1"/>
  <c r="F9" i="7"/>
  <c r="AW9" i="7" s="1"/>
  <c r="F42" i="7"/>
  <c r="AW42" i="7" s="1"/>
  <c r="F32" i="7"/>
  <c r="AW32" i="7" s="1"/>
  <c r="F11" i="7"/>
  <c r="AW11" i="7" s="1"/>
  <c r="F47" i="7"/>
  <c r="AW47" i="7" s="1"/>
  <c r="F49" i="7"/>
  <c r="AW49" i="7" s="1"/>
  <c r="F24" i="7"/>
  <c r="AW24" i="7" s="1"/>
  <c r="F16" i="7"/>
  <c r="AW16" i="7" s="1"/>
  <c r="F34" i="7"/>
  <c r="AW34" i="7" s="1"/>
  <c r="F38" i="7"/>
  <c r="AW38" i="7" s="1"/>
  <c r="F4" i="7"/>
  <c r="AW4" i="7" s="1"/>
  <c r="F28" i="7"/>
  <c r="AW28" i="7" s="1"/>
  <c r="F17" i="7"/>
  <c r="AW17" i="7" s="1"/>
  <c r="F25" i="7"/>
  <c r="AW25" i="7" s="1"/>
  <c r="F53" i="7"/>
  <c r="AW53" i="7" s="1"/>
  <c r="F30" i="7"/>
  <c r="AW30" i="7" s="1"/>
  <c r="F41" i="7"/>
  <c r="AW41" i="7" s="1"/>
  <c r="F22" i="7"/>
  <c r="AW22" i="7" s="1"/>
  <c r="F39" i="7"/>
  <c r="AW39" i="7" s="1"/>
  <c r="F50" i="7"/>
  <c r="AW50" i="7" s="1"/>
  <c r="F7" i="7"/>
  <c r="AW7" i="7" s="1"/>
  <c r="F19" i="7"/>
  <c r="AW19" i="7" s="1"/>
  <c r="F18" i="7"/>
  <c r="AW18" i="7" s="1"/>
  <c r="F27" i="7"/>
  <c r="AW27" i="7" s="1"/>
  <c r="F48" i="7"/>
  <c r="AW48" i="7" s="1"/>
  <c r="F33" i="7"/>
  <c r="AW33" i="7" s="1"/>
  <c r="F15" i="7"/>
  <c r="AW15" i="7" s="1"/>
  <c r="F52" i="7"/>
  <c r="AW52" i="7" s="1"/>
  <c r="F40" i="7"/>
  <c r="AW40" i="7" s="1"/>
  <c r="F20" i="7"/>
  <c r="AW20" i="7" s="1"/>
  <c r="F3" i="7"/>
  <c r="AW3" i="7" s="1"/>
  <c r="F12" i="7"/>
  <c r="AW12" i="7" s="1"/>
  <c r="F45" i="7"/>
  <c r="AW45" i="7" s="1"/>
  <c r="F5" i="7"/>
  <c r="AW5" i="7" s="1"/>
  <c r="C3" i="6"/>
  <c r="A3" i="6" s="1"/>
  <c r="C7" i="6"/>
  <c r="A7" i="6" s="1"/>
  <c r="C11" i="6"/>
  <c r="A11" i="6" s="1"/>
  <c r="C15" i="6"/>
  <c r="A15" i="6" s="1"/>
  <c r="C19" i="6"/>
  <c r="A19" i="6" s="1"/>
  <c r="C23" i="6"/>
  <c r="A23" i="6" s="1"/>
  <c r="C27" i="6"/>
  <c r="A27" i="6" s="1"/>
  <c r="C31" i="6"/>
  <c r="A31" i="6" s="1"/>
  <c r="C35" i="6"/>
  <c r="A35" i="6" s="1"/>
  <c r="C39" i="6"/>
  <c r="A39" i="6" s="1"/>
  <c r="C43" i="6"/>
  <c r="A43" i="6" s="1"/>
  <c r="C47" i="6"/>
  <c r="A47" i="6" s="1"/>
  <c r="C51" i="6"/>
  <c r="A51" i="6" s="1"/>
  <c r="F3" i="6"/>
  <c r="F7" i="6"/>
  <c r="F11" i="6"/>
  <c r="F15" i="6"/>
  <c r="F19" i="6"/>
  <c r="F23" i="6"/>
  <c r="F27" i="6"/>
  <c r="F31" i="6"/>
  <c r="F35" i="6"/>
  <c r="F39" i="6"/>
  <c r="AW39" i="6" s="1"/>
  <c r="F43" i="6"/>
  <c r="AW43" i="6" s="1"/>
  <c r="F47" i="6"/>
  <c r="AW47" i="6" s="1"/>
  <c r="F51" i="6"/>
  <c r="AW51" i="6" s="1"/>
  <c r="C5" i="6"/>
  <c r="A5" i="6" s="1"/>
  <c r="C13" i="6"/>
  <c r="A13" i="6" s="1"/>
  <c r="C21" i="6"/>
  <c r="A21" i="6" s="1"/>
  <c r="C29" i="6"/>
  <c r="A29" i="6" s="1"/>
  <c r="C37" i="6"/>
  <c r="A37" i="6" s="1"/>
  <c r="C45" i="6"/>
  <c r="A45" i="6" s="1"/>
  <c r="C53" i="6"/>
  <c r="A53" i="6" s="1"/>
  <c r="F9" i="6"/>
  <c r="F17" i="6"/>
  <c r="F25" i="6"/>
  <c r="F33" i="6"/>
  <c r="F41" i="6"/>
  <c r="AW41" i="6" s="1"/>
  <c r="F49" i="6"/>
  <c r="AW49" i="6" s="1"/>
  <c r="C14" i="6"/>
  <c r="A14" i="6" s="1"/>
  <c r="C22" i="6"/>
  <c r="A22" i="6" s="1"/>
  <c r="C4" i="6"/>
  <c r="A4" i="6" s="1"/>
  <c r="C8" i="6"/>
  <c r="A8" i="6" s="1"/>
  <c r="C12" i="6"/>
  <c r="A12" i="6" s="1"/>
  <c r="C16" i="6"/>
  <c r="A16" i="6" s="1"/>
  <c r="C20" i="6"/>
  <c r="A20" i="6" s="1"/>
  <c r="C24" i="6"/>
  <c r="A24" i="6" s="1"/>
  <c r="C28" i="6"/>
  <c r="A28" i="6" s="1"/>
  <c r="C32" i="6"/>
  <c r="A32" i="6" s="1"/>
  <c r="C36" i="6"/>
  <c r="A36" i="6" s="1"/>
  <c r="C40" i="6"/>
  <c r="A40" i="6" s="1"/>
  <c r="C44" i="6"/>
  <c r="A44" i="6" s="1"/>
  <c r="C48" i="6"/>
  <c r="A48" i="6" s="1"/>
  <c r="C52" i="6"/>
  <c r="A52" i="6" s="1"/>
  <c r="F4" i="6"/>
  <c r="F8" i="6"/>
  <c r="F12" i="6"/>
  <c r="F16" i="6"/>
  <c r="F20" i="6"/>
  <c r="F24" i="6"/>
  <c r="F28" i="6"/>
  <c r="F32" i="6"/>
  <c r="F36" i="6"/>
  <c r="AW36" i="6" s="1"/>
  <c r="F40" i="6"/>
  <c r="AW40" i="6" s="1"/>
  <c r="F44" i="6"/>
  <c r="AW44" i="6" s="1"/>
  <c r="F48" i="6"/>
  <c r="AW48" i="6" s="1"/>
  <c r="F52" i="6"/>
  <c r="AW52" i="6" s="1"/>
  <c r="C9" i="6"/>
  <c r="A9" i="6" s="1"/>
  <c r="C17" i="6"/>
  <c r="A17" i="6" s="1"/>
  <c r="C25" i="6"/>
  <c r="A25" i="6" s="1"/>
  <c r="C33" i="6"/>
  <c r="A33" i="6" s="1"/>
  <c r="C41" i="6"/>
  <c r="A41" i="6" s="1"/>
  <c r="C49" i="6"/>
  <c r="A49" i="6" s="1"/>
  <c r="F5" i="6"/>
  <c r="F13" i="6"/>
  <c r="F21" i="6"/>
  <c r="F29" i="6"/>
  <c r="F37" i="6"/>
  <c r="AW37" i="6" s="1"/>
  <c r="F45" i="6"/>
  <c r="AW45" i="6" s="1"/>
  <c r="F53" i="6"/>
  <c r="AW53" i="6" s="1"/>
  <c r="C6" i="6"/>
  <c r="A6" i="6" s="1"/>
  <c r="C10" i="6"/>
  <c r="A10" i="6" s="1"/>
  <c r="C18" i="6"/>
  <c r="A18" i="6" s="1"/>
  <c r="C38" i="6"/>
  <c r="A38" i="6" s="1"/>
  <c r="C2" i="6"/>
  <c r="A2" i="6" s="1"/>
  <c r="F18" i="6"/>
  <c r="F34" i="6"/>
  <c r="F50" i="6"/>
  <c r="AW50" i="6" s="1"/>
  <c r="C46" i="6"/>
  <c r="A46" i="6" s="1"/>
  <c r="F10" i="6"/>
  <c r="F42" i="6"/>
  <c r="AW42" i="6" s="1"/>
  <c r="C50" i="6"/>
  <c r="A50" i="6" s="1"/>
  <c r="F14" i="6"/>
  <c r="F30" i="6"/>
  <c r="F46" i="6"/>
  <c r="AW46" i="6" s="1"/>
  <c r="C26" i="6"/>
  <c r="A26" i="6" s="1"/>
  <c r="C42" i="6"/>
  <c r="A42" i="6" s="1"/>
  <c r="F6" i="6"/>
  <c r="F22" i="6"/>
  <c r="F38" i="6"/>
  <c r="AW38" i="6" s="1"/>
  <c r="F2" i="6"/>
  <c r="C30" i="6"/>
  <c r="A30" i="6" s="1"/>
  <c r="F26" i="6"/>
  <c r="C34" i="6"/>
  <c r="A34" i="6" s="1"/>
  <c r="AV54" i="8" l="1"/>
  <c r="AW54" i="8"/>
  <c r="AV56" i="8"/>
  <c r="AW56" i="8"/>
  <c r="AV55" i="8"/>
  <c r="AW55" i="8"/>
  <c r="AV58" i="8"/>
  <c r="AW58" i="8"/>
  <c r="AV57" i="8"/>
  <c r="AW57" i="8"/>
  <c r="AV25" i="6"/>
  <c r="AW25" i="6"/>
  <c r="AV5" i="6"/>
  <c r="AW5" i="6"/>
  <c r="AV12" i="6"/>
  <c r="AW12" i="6"/>
  <c r="AV15" i="6"/>
  <c r="AW15" i="6"/>
  <c r="AV56" i="7"/>
  <c r="AW56" i="7"/>
  <c r="AV24" i="6"/>
  <c r="AW24" i="6"/>
  <c r="AV8" i="6"/>
  <c r="AW8" i="6"/>
  <c r="AV11" i="6"/>
  <c r="AW11" i="6"/>
  <c r="AV58" i="7"/>
  <c r="AW58" i="7"/>
  <c r="AV34" i="6"/>
  <c r="AW34" i="6"/>
  <c r="AV4" i="6"/>
  <c r="AW4" i="6"/>
  <c r="AV7" i="6"/>
  <c r="AW7" i="6"/>
  <c r="AV54" i="7"/>
  <c r="AW54" i="7"/>
  <c r="AV57" i="6"/>
  <c r="AW57" i="6"/>
  <c r="AV32" i="6"/>
  <c r="AW32" i="6"/>
  <c r="AV35" i="6"/>
  <c r="AW35" i="6"/>
  <c r="AV3" i="6"/>
  <c r="AW3" i="6"/>
  <c r="AV54" i="6"/>
  <c r="AW54" i="6"/>
  <c r="AV29" i="6"/>
  <c r="AW29" i="6"/>
  <c r="AV28" i="6"/>
  <c r="AW28" i="6"/>
  <c r="AV33" i="6"/>
  <c r="AW33" i="6"/>
  <c r="AV31" i="6"/>
  <c r="AW31" i="6"/>
  <c r="AV56" i="6"/>
  <c r="AW56" i="6"/>
  <c r="AV2" i="6"/>
  <c r="AW2" i="6"/>
  <c r="AV14" i="6"/>
  <c r="AW14" i="6"/>
  <c r="AV21" i="6"/>
  <c r="AW21" i="6"/>
  <c r="AV27" i="6"/>
  <c r="AW27" i="6"/>
  <c r="AV55" i="7"/>
  <c r="AW55" i="7"/>
  <c r="AV20" i="6"/>
  <c r="AW20" i="6"/>
  <c r="AV17" i="6"/>
  <c r="AW17" i="6"/>
  <c r="AV23" i="6"/>
  <c r="AW23" i="6"/>
  <c r="AV55" i="6"/>
  <c r="AW55" i="6"/>
  <c r="AV58" i="6"/>
  <c r="AW58" i="6"/>
  <c r="AV26" i="6"/>
  <c r="AW26" i="6"/>
  <c r="AV30" i="6"/>
  <c r="AW30" i="6"/>
  <c r="AV18" i="6"/>
  <c r="AW18" i="6"/>
  <c r="AV22" i="6"/>
  <c r="AW22" i="6"/>
  <c r="AV13" i="6"/>
  <c r="AW13" i="6"/>
  <c r="AV6" i="6"/>
  <c r="AW6" i="6"/>
  <c r="AV10" i="6"/>
  <c r="AW10" i="6"/>
  <c r="AV16" i="6"/>
  <c r="AW16" i="6"/>
  <c r="AV9" i="6"/>
  <c r="AW9" i="6"/>
  <c r="AV19" i="6"/>
  <c r="AW19" i="6"/>
  <c r="AV57" i="7"/>
  <c r="AW57" i="7"/>
  <c r="AW124" i="16"/>
  <c r="AX124" i="16"/>
  <c r="AW128" i="16"/>
  <c r="AX128" i="16"/>
  <c r="AV2" i="16"/>
  <c r="AW2" i="16"/>
  <c r="AU5" i="7"/>
  <c r="AV5" i="7"/>
  <c r="AU33" i="7"/>
  <c r="AV33" i="7"/>
  <c r="AU22" i="7"/>
  <c r="AV22" i="7"/>
  <c r="AU38" i="7"/>
  <c r="AV38" i="7"/>
  <c r="AU42" i="7"/>
  <c r="AV42" i="7"/>
  <c r="AU14" i="7"/>
  <c r="AV14" i="7"/>
  <c r="AU29" i="7"/>
  <c r="AV29" i="7"/>
  <c r="AU24" i="8"/>
  <c r="AV24" i="8"/>
  <c r="AU13" i="8"/>
  <c r="AV13" i="8"/>
  <c r="AU12" i="8"/>
  <c r="AV12" i="8"/>
  <c r="AU42" i="8"/>
  <c r="AV42" i="8"/>
  <c r="AU27" i="8"/>
  <c r="AV27" i="8"/>
  <c r="AU21" i="8"/>
  <c r="AV21" i="8"/>
  <c r="AV106" i="16"/>
  <c r="AW106" i="16"/>
  <c r="AV64" i="16"/>
  <c r="AW64" i="16"/>
  <c r="AV68" i="16"/>
  <c r="AW68" i="16"/>
  <c r="AV52" i="16"/>
  <c r="AW52" i="16"/>
  <c r="AV126" i="16"/>
  <c r="AW126" i="16"/>
  <c r="AV62" i="16"/>
  <c r="AW62" i="16"/>
  <c r="AV58" i="16"/>
  <c r="AW58" i="16"/>
  <c r="AV78" i="16"/>
  <c r="AW78" i="16"/>
  <c r="AV47" i="16"/>
  <c r="AW47" i="16"/>
  <c r="AV15" i="16"/>
  <c r="AW15" i="16"/>
  <c r="AV11" i="16"/>
  <c r="AW11" i="16"/>
  <c r="AV70" i="16"/>
  <c r="AW70" i="16"/>
  <c r="AV27" i="16"/>
  <c r="AW27" i="16"/>
  <c r="AV87" i="16"/>
  <c r="AW87" i="16"/>
  <c r="AV97" i="16"/>
  <c r="AW97" i="16"/>
  <c r="AV4" i="16"/>
  <c r="AW4" i="16"/>
  <c r="AV33" i="16"/>
  <c r="AW33" i="16"/>
  <c r="AV83" i="16"/>
  <c r="AW83" i="16"/>
  <c r="AV91" i="16"/>
  <c r="AW91" i="16"/>
  <c r="AU45" i="7"/>
  <c r="AV45" i="7"/>
  <c r="AU48" i="7"/>
  <c r="AV48" i="7"/>
  <c r="AU41" i="7"/>
  <c r="AV41" i="7"/>
  <c r="AU34" i="7"/>
  <c r="AV34" i="7"/>
  <c r="AU9" i="7"/>
  <c r="AV9" i="7"/>
  <c r="AU46" i="7"/>
  <c r="AV46" i="7"/>
  <c r="AU23" i="7"/>
  <c r="AV23" i="7"/>
  <c r="AU6" i="8"/>
  <c r="AV6" i="8"/>
  <c r="AU17" i="8"/>
  <c r="AV17" i="8"/>
  <c r="AU20" i="8"/>
  <c r="AV20" i="8"/>
  <c r="AU43" i="8"/>
  <c r="AV43" i="8"/>
  <c r="AU31" i="8"/>
  <c r="AV31" i="8"/>
  <c r="AU23" i="8"/>
  <c r="AV23" i="8"/>
  <c r="AV76" i="16"/>
  <c r="AW76" i="16"/>
  <c r="AV98" i="16"/>
  <c r="AW98" i="16"/>
  <c r="AV32" i="16"/>
  <c r="AW32" i="16"/>
  <c r="AV12" i="16"/>
  <c r="AW12" i="16"/>
  <c r="AV28" i="16"/>
  <c r="AW28" i="16"/>
  <c r="AV94" i="16"/>
  <c r="AW94" i="16"/>
  <c r="AV50" i="16"/>
  <c r="AW50" i="16"/>
  <c r="AV54" i="16"/>
  <c r="AW54" i="16"/>
  <c r="AV23" i="16"/>
  <c r="AW23" i="16"/>
  <c r="AV59" i="16"/>
  <c r="AW59" i="16"/>
  <c r="AV75" i="16"/>
  <c r="AW75" i="16"/>
  <c r="AV38" i="16"/>
  <c r="AW38" i="16"/>
  <c r="AV73" i="16"/>
  <c r="AW73" i="16"/>
  <c r="AV123" i="16"/>
  <c r="AW123" i="16"/>
  <c r="AV69" i="16"/>
  <c r="AW69" i="16"/>
  <c r="AU20" i="7"/>
  <c r="AV20" i="7"/>
  <c r="AU19" i="7"/>
  <c r="AV19" i="7"/>
  <c r="AU25" i="7"/>
  <c r="AV25" i="7"/>
  <c r="AU49" i="7"/>
  <c r="AV49" i="7"/>
  <c r="AU43" i="7"/>
  <c r="AV43" i="7"/>
  <c r="AU35" i="7"/>
  <c r="AV35" i="7"/>
  <c r="AU7" i="8"/>
  <c r="AV7" i="8"/>
  <c r="AU9" i="8"/>
  <c r="AV9" i="8"/>
  <c r="AU46" i="8"/>
  <c r="AV46" i="8"/>
  <c r="AU36" i="8"/>
  <c r="AV36" i="8"/>
  <c r="AU18" i="8"/>
  <c r="AV18" i="8"/>
  <c r="AU45" i="8"/>
  <c r="AV45" i="8"/>
  <c r="AU33" i="8"/>
  <c r="AV33" i="8"/>
  <c r="AV56" i="16"/>
  <c r="AW56" i="16"/>
  <c r="AV42" i="16"/>
  <c r="AW42" i="16"/>
  <c r="AU40" i="7"/>
  <c r="AV40" i="7"/>
  <c r="AU7" i="7"/>
  <c r="AV7" i="7"/>
  <c r="AU17" i="7"/>
  <c r="AV17" i="7"/>
  <c r="AU47" i="7"/>
  <c r="AV47" i="7"/>
  <c r="AU8" i="7"/>
  <c r="AV8" i="7"/>
  <c r="AU26" i="7"/>
  <c r="AV26" i="7"/>
  <c r="AU15" i="8"/>
  <c r="AV15" i="8"/>
  <c r="AU3" i="8"/>
  <c r="AV3" i="8"/>
  <c r="AU47" i="8"/>
  <c r="AV47" i="8"/>
  <c r="AU37" i="8"/>
  <c r="AV37" i="8"/>
  <c r="AU19" i="8"/>
  <c r="AV19" i="8"/>
  <c r="AU49" i="8"/>
  <c r="AV49" i="8"/>
  <c r="AV30" i="16"/>
  <c r="AW30" i="16"/>
  <c r="AV13" i="16"/>
  <c r="AW13" i="16"/>
  <c r="AV40" i="16"/>
  <c r="AW40" i="16"/>
  <c r="AV122" i="16"/>
  <c r="AW122" i="16"/>
  <c r="AV45" i="16"/>
  <c r="AW45" i="16"/>
  <c r="AV19" i="16"/>
  <c r="AW19" i="16"/>
  <c r="AU52" i="7"/>
  <c r="AV52" i="7"/>
  <c r="AU50" i="7"/>
  <c r="AV50" i="7"/>
  <c r="AU28" i="7"/>
  <c r="AV28" i="7"/>
  <c r="AU11" i="7"/>
  <c r="AV11" i="7"/>
  <c r="AU51" i="7"/>
  <c r="AV51" i="7"/>
  <c r="AU6" i="7"/>
  <c r="AV6" i="7"/>
  <c r="AU2" i="8"/>
  <c r="AV2" i="8"/>
  <c r="AU8" i="8"/>
  <c r="AV8" i="8"/>
  <c r="AU52" i="8"/>
  <c r="AV52" i="8"/>
  <c r="AU39" i="8"/>
  <c r="AV39" i="8"/>
  <c r="AU22" i="8"/>
  <c r="AV22" i="8"/>
  <c r="AU50" i="8"/>
  <c r="AV50" i="8"/>
  <c r="AU51" i="8"/>
  <c r="AV51" i="8"/>
  <c r="AV116" i="16"/>
  <c r="AW116" i="16"/>
  <c r="AV96" i="16"/>
  <c r="AW96" i="16"/>
  <c r="AV115" i="16"/>
  <c r="AW115" i="16"/>
  <c r="AV16" i="16"/>
  <c r="AW16" i="16"/>
  <c r="AV114" i="16"/>
  <c r="AW114" i="16"/>
  <c r="AU15" i="7"/>
  <c r="AV15" i="7"/>
  <c r="AU4" i="7"/>
  <c r="AV4" i="7"/>
  <c r="AU32" i="7"/>
  <c r="AV32" i="7"/>
  <c r="AU44" i="7"/>
  <c r="AV44" i="7"/>
  <c r="AU10" i="8"/>
  <c r="AV10" i="8"/>
  <c r="AU41" i="8"/>
  <c r="AV41" i="8"/>
  <c r="AU26" i="8"/>
  <c r="AV26" i="8"/>
  <c r="AU14" i="8"/>
  <c r="AV14" i="8"/>
  <c r="AV20" i="16"/>
  <c r="AW20" i="16"/>
  <c r="AV21" i="16"/>
  <c r="AW21" i="16"/>
  <c r="AV8" i="16"/>
  <c r="AW8" i="16"/>
  <c r="AV90" i="16"/>
  <c r="AW90" i="16"/>
  <c r="AV55" i="16"/>
  <c r="AW55" i="16"/>
  <c r="AV35" i="16"/>
  <c r="AW35" i="16"/>
  <c r="AU12" i="7"/>
  <c r="AV12" i="7"/>
  <c r="AU30" i="7"/>
  <c r="AV30" i="7"/>
  <c r="AU2" i="7"/>
  <c r="AV2" i="7"/>
  <c r="AU10" i="7"/>
  <c r="AV10" i="7"/>
  <c r="AU38" i="8"/>
  <c r="AV38" i="8"/>
  <c r="AU32" i="8"/>
  <c r="AV32" i="8"/>
  <c r="AV85" i="16"/>
  <c r="AW85" i="16"/>
  <c r="AV63" i="16"/>
  <c r="AW63" i="16"/>
  <c r="AV61" i="16"/>
  <c r="AW61" i="16"/>
  <c r="AV6" i="16"/>
  <c r="AW6" i="16"/>
  <c r="AV89" i="16"/>
  <c r="AW89" i="16"/>
  <c r="AV121" i="16"/>
  <c r="AW121" i="16"/>
  <c r="AV103" i="16"/>
  <c r="AW103" i="16"/>
  <c r="AV3" i="16"/>
  <c r="AW3" i="16"/>
  <c r="AV26" i="16"/>
  <c r="AW26" i="16"/>
  <c r="AV24" i="16"/>
  <c r="AW24" i="16"/>
  <c r="AU39" i="7"/>
  <c r="AV39" i="7"/>
  <c r="AU36" i="7"/>
  <c r="AV36" i="7"/>
  <c r="AU16" i="8"/>
  <c r="AV16" i="8"/>
  <c r="AU5" i="8"/>
  <c r="AV5" i="8"/>
  <c r="AU53" i="8"/>
  <c r="AV53" i="8"/>
  <c r="AV72" i="16"/>
  <c r="AW72" i="16"/>
  <c r="AV84" i="16"/>
  <c r="AW84" i="16"/>
  <c r="AV120" i="16"/>
  <c r="AW120" i="16"/>
  <c r="AV102" i="16"/>
  <c r="AW102" i="16"/>
  <c r="AV119" i="16"/>
  <c r="AW119" i="16"/>
  <c r="AU27" i="7"/>
  <c r="AV27" i="7"/>
  <c r="AU16" i="7"/>
  <c r="AV16" i="7"/>
  <c r="AU37" i="7"/>
  <c r="AV37" i="7"/>
  <c r="AU11" i="8"/>
  <c r="AV11" i="8"/>
  <c r="AU28" i="8"/>
  <c r="AV28" i="8"/>
  <c r="AU44" i="8"/>
  <c r="AV44" i="8"/>
  <c r="AU25" i="8"/>
  <c r="AV25" i="8"/>
  <c r="AV36" i="16"/>
  <c r="AW36" i="16"/>
  <c r="AV74" i="16"/>
  <c r="AW74" i="16"/>
  <c r="AV118" i="16"/>
  <c r="AW118" i="16"/>
  <c r="AV82" i="16"/>
  <c r="AW82" i="16"/>
  <c r="AV14" i="16"/>
  <c r="AW14" i="16"/>
  <c r="AV100" i="16"/>
  <c r="AW100" i="16"/>
  <c r="AV18" i="16"/>
  <c r="AW18" i="16"/>
  <c r="AV46" i="16"/>
  <c r="AW46" i="16"/>
  <c r="AU3" i="7"/>
  <c r="AV3" i="7"/>
  <c r="AU18" i="7"/>
  <c r="AV18" i="7"/>
  <c r="AU53" i="7"/>
  <c r="AV53" i="7"/>
  <c r="AU24" i="7"/>
  <c r="AV24" i="7"/>
  <c r="AU31" i="7"/>
  <c r="AV31" i="7"/>
  <c r="AU13" i="7"/>
  <c r="AV13" i="7"/>
  <c r="AU21" i="7"/>
  <c r="AV21" i="7"/>
  <c r="AU4" i="8"/>
  <c r="AV4" i="8"/>
  <c r="AU40" i="8"/>
  <c r="AV40" i="8"/>
  <c r="AU29" i="8"/>
  <c r="AV29" i="8"/>
  <c r="AU48" i="8"/>
  <c r="AV48" i="8"/>
  <c r="AU35" i="8"/>
  <c r="AV35" i="8"/>
  <c r="AU30" i="8"/>
  <c r="AV30" i="8"/>
  <c r="AV34" i="16"/>
  <c r="AW34" i="16"/>
  <c r="AV66" i="16"/>
  <c r="AW66" i="16"/>
  <c r="AV86" i="16"/>
  <c r="AW86" i="16"/>
  <c r="AV110" i="16"/>
  <c r="AW110" i="16"/>
  <c r="AV112" i="16"/>
  <c r="AW112" i="16"/>
  <c r="AV53" i="16"/>
  <c r="AW53" i="16"/>
  <c r="AV92" i="16"/>
  <c r="AW92" i="16"/>
  <c r="AV88" i="16"/>
  <c r="AW88" i="16"/>
  <c r="AV22" i="16"/>
  <c r="AW22" i="16"/>
  <c r="AV99" i="16"/>
  <c r="AW99" i="16"/>
  <c r="AV77" i="16"/>
  <c r="AW77" i="16"/>
  <c r="AV7" i="16"/>
  <c r="AW7" i="16"/>
  <c r="AV125" i="16"/>
  <c r="AW125" i="16"/>
  <c r="AV67" i="16"/>
  <c r="AW67" i="16"/>
  <c r="AV51" i="16"/>
  <c r="AW51" i="16"/>
  <c r="AV117" i="16"/>
  <c r="AW117" i="16"/>
  <c r="AV43" i="16"/>
  <c r="AW43" i="16"/>
  <c r="AV31" i="16"/>
  <c r="AW31" i="16"/>
  <c r="AV104" i="16"/>
  <c r="AW104" i="16"/>
  <c r="AV105" i="16"/>
  <c r="AW105" i="16"/>
  <c r="AV60" i="16"/>
  <c r="AW60" i="16"/>
  <c r="AV80" i="16"/>
  <c r="AW80" i="16"/>
  <c r="AV41" i="16"/>
  <c r="AW41" i="16"/>
  <c r="AV49" i="16"/>
  <c r="AW49" i="16"/>
  <c r="AV95" i="16"/>
  <c r="AW95" i="16"/>
  <c r="AV71" i="16"/>
  <c r="AW71" i="16"/>
  <c r="AV65" i="16"/>
  <c r="AW65" i="16"/>
  <c r="AV113" i="16"/>
  <c r="AW113" i="16"/>
  <c r="AV9" i="16"/>
  <c r="AW9" i="16"/>
  <c r="AV93" i="16"/>
  <c r="AW93" i="16"/>
  <c r="AU34" i="8"/>
  <c r="AV34" i="8"/>
  <c r="AV10" i="16"/>
  <c r="AW10" i="16"/>
  <c r="AV108" i="16"/>
  <c r="AW108" i="16"/>
  <c r="AV44" i="16"/>
  <c r="AW44" i="16"/>
  <c r="AV48" i="16"/>
  <c r="AW48" i="16"/>
  <c r="AV17" i="16"/>
  <c r="AW17" i="16"/>
  <c r="AV127" i="16"/>
  <c r="AW127" i="16"/>
  <c r="AV57" i="16"/>
  <c r="AW57" i="16"/>
  <c r="AV81" i="16"/>
  <c r="AW81" i="16"/>
  <c r="AV109" i="16"/>
  <c r="AW109" i="16"/>
  <c r="AV5" i="16"/>
  <c r="AW5" i="16"/>
  <c r="AV39" i="16"/>
  <c r="AW39" i="16"/>
  <c r="AV79" i="16"/>
  <c r="AW79" i="16"/>
  <c r="AV25" i="16"/>
  <c r="AW25" i="16"/>
  <c r="AV111" i="16"/>
  <c r="AW111" i="16"/>
  <c r="AV29" i="16"/>
  <c r="AW29" i="16"/>
  <c r="AV107" i="16"/>
  <c r="AW107" i="16"/>
  <c r="AV37" i="16"/>
  <c r="AW37" i="16"/>
  <c r="AV101" i="16"/>
  <c r="AW101" i="16"/>
  <c r="AU42" i="6"/>
  <c r="AV42" i="6"/>
  <c r="AU52" i="6"/>
  <c r="AV52" i="6"/>
  <c r="AU48" i="6"/>
  <c r="AV48" i="6"/>
  <c r="AU51" i="6"/>
  <c r="AV51" i="6"/>
  <c r="AU44" i="6"/>
  <c r="AV44" i="6"/>
  <c r="AU47" i="6"/>
  <c r="AV47" i="6"/>
  <c r="AU50" i="6"/>
  <c r="AV50" i="6"/>
  <c r="AU53" i="6"/>
  <c r="AV53" i="6"/>
  <c r="AU40" i="6"/>
  <c r="AV40" i="6"/>
  <c r="AU43" i="6"/>
  <c r="AV43" i="6"/>
  <c r="AU46" i="6"/>
  <c r="AV46" i="6"/>
  <c r="AU45" i="6"/>
  <c r="AV45" i="6"/>
  <c r="AU36" i="6"/>
  <c r="AV36" i="6"/>
  <c r="AU49" i="6"/>
  <c r="AV49" i="6"/>
  <c r="AU39" i="6"/>
  <c r="AV39" i="6"/>
  <c r="AU37" i="6"/>
  <c r="AV37" i="6"/>
  <c r="AU41" i="6"/>
  <c r="AV41" i="6"/>
  <c r="AU38" i="6"/>
  <c r="AV38" i="6"/>
  <c r="AT54" i="8"/>
  <c r="AU54" i="8"/>
  <c r="AT58" i="7"/>
  <c r="AU58" i="7"/>
  <c r="AT18" i="6"/>
  <c r="AU18" i="6"/>
  <c r="AT32" i="6"/>
  <c r="AU32" i="6"/>
  <c r="AT35" i="6"/>
  <c r="AU35" i="6"/>
  <c r="AT2" i="6"/>
  <c r="AU2" i="6"/>
  <c r="AT14" i="6"/>
  <c r="AU14" i="6"/>
  <c r="AT29" i="6"/>
  <c r="AU29" i="6"/>
  <c r="AT28" i="6"/>
  <c r="AU28" i="6"/>
  <c r="AT33" i="6"/>
  <c r="AU33" i="6"/>
  <c r="AT31" i="6"/>
  <c r="AU31" i="6"/>
  <c r="AT6" i="6"/>
  <c r="AU6" i="6"/>
  <c r="AT10" i="6"/>
  <c r="AU10" i="6"/>
  <c r="AT5" i="6"/>
  <c r="AU5" i="6"/>
  <c r="AT16" i="6"/>
  <c r="AU16" i="6"/>
  <c r="AT9" i="6"/>
  <c r="AU9" i="6"/>
  <c r="AT19" i="6"/>
  <c r="AU19" i="6"/>
  <c r="AT12" i="6"/>
  <c r="AU12" i="6"/>
  <c r="AT15" i="6"/>
  <c r="AU15" i="6"/>
  <c r="AT56" i="7"/>
  <c r="AU56" i="7"/>
  <c r="AT8" i="6"/>
  <c r="AU8" i="6"/>
  <c r="AT11" i="6"/>
  <c r="AU11" i="6"/>
  <c r="AT26" i="6"/>
  <c r="AU26" i="6"/>
  <c r="AT34" i="6"/>
  <c r="AU34" i="6"/>
  <c r="AT4" i="6"/>
  <c r="AU4" i="6"/>
  <c r="AT7" i="6"/>
  <c r="AU7" i="6"/>
  <c r="AT54" i="7"/>
  <c r="AU54" i="7"/>
  <c r="AT57" i="6"/>
  <c r="AU57" i="6"/>
  <c r="AT30" i="6"/>
  <c r="AU30" i="6"/>
  <c r="AT3" i="6"/>
  <c r="AU3" i="6"/>
  <c r="AT54" i="6"/>
  <c r="AU54" i="6"/>
  <c r="AT56" i="8"/>
  <c r="AU56" i="8"/>
  <c r="AT55" i="8"/>
  <c r="AU55" i="8"/>
  <c r="AT56" i="6"/>
  <c r="AU56" i="6"/>
  <c r="AT55" i="7"/>
  <c r="AU55" i="7"/>
  <c r="AT58" i="8"/>
  <c r="AU58" i="8"/>
  <c r="AT21" i="6"/>
  <c r="AU21" i="6"/>
  <c r="AT24" i="6"/>
  <c r="AU24" i="6"/>
  <c r="AT25" i="6"/>
  <c r="AU25" i="6"/>
  <c r="AT27" i="6"/>
  <c r="AU27" i="6"/>
  <c r="AT22" i="6"/>
  <c r="AU22" i="6"/>
  <c r="AT13" i="6"/>
  <c r="AU13" i="6"/>
  <c r="AT20" i="6"/>
  <c r="AU20" i="6"/>
  <c r="AT17" i="6"/>
  <c r="AU17" i="6"/>
  <c r="AT23" i="6"/>
  <c r="AU23" i="6"/>
  <c r="AT55" i="6"/>
  <c r="AU55" i="6"/>
  <c r="AT58" i="6"/>
  <c r="AU58" i="6"/>
  <c r="AT57" i="7"/>
  <c r="AU57" i="7"/>
  <c r="AT57" i="8"/>
  <c r="AU57" i="8"/>
  <c r="AU124" i="16"/>
  <c r="AV124" i="16"/>
  <c r="AU128" i="16"/>
  <c r="AV128" i="16"/>
  <c r="AT34" i="16"/>
  <c r="AU34" i="16"/>
  <c r="AT110" i="16"/>
  <c r="AU110" i="16"/>
  <c r="AT92" i="16"/>
  <c r="AU92" i="16"/>
  <c r="AS38" i="6"/>
  <c r="AT38" i="6"/>
  <c r="AS45" i="8"/>
  <c r="AT45" i="8"/>
  <c r="AT41" i="16"/>
  <c r="AU41" i="16"/>
  <c r="AS42" i="6"/>
  <c r="AT42" i="6"/>
  <c r="AS52" i="6"/>
  <c r="AT52" i="6"/>
  <c r="AS40" i="7"/>
  <c r="AT40" i="7"/>
  <c r="AS7" i="7"/>
  <c r="AT7" i="7"/>
  <c r="AS17" i="7"/>
  <c r="AT17" i="7"/>
  <c r="AS47" i="7"/>
  <c r="AT47" i="7"/>
  <c r="AS8" i="7"/>
  <c r="AT8" i="7"/>
  <c r="AS26" i="7"/>
  <c r="AT26" i="7"/>
  <c r="AS15" i="8"/>
  <c r="AT15" i="8"/>
  <c r="AS3" i="8"/>
  <c r="AT3" i="8"/>
  <c r="AS47" i="8"/>
  <c r="AT47" i="8"/>
  <c r="AS37" i="8"/>
  <c r="AT37" i="8"/>
  <c r="AS19" i="8"/>
  <c r="AT19" i="8"/>
  <c r="AS49" i="8"/>
  <c r="AT49" i="8"/>
  <c r="AS48" i="6"/>
  <c r="AT48" i="6"/>
  <c r="AS51" i="6"/>
  <c r="AT51" i="6"/>
  <c r="AS52" i="7"/>
  <c r="AT52" i="7"/>
  <c r="AS50" i="7"/>
  <c r="AT50" i="7"/>
  <c r="AS28" i="7"/>
  <c r="AT28" i="7"/>
  <c r="AS11" i="7"/>
  <c r="AT11" i="7"/>
  <c r="AS51" i="7"/>
  <c r="AT51" i="7"/>
  <c r="AS6" i="7"/>
  <c r="AT6" i="7"/>
  <c r="AS2" i="8"/>
  <c r="AT2" i="8"/>
  <c r="AS8" i="8"/>
  <c r="AT8" i="8"/>
  <c r="AS52" i="8"/>
  <c r="AT52" i="8"/>
  <c r="AS39" i="8"/>
  <c r="AT39" i="8"/>
  <c r="AS22" i="8"/>
  <c r="AT22" i="8"/>
  <c r="AS50" i="8"/>
  <c r="AT50" i="8"/>
  <c r="AS51" i="8"/>
  <c r="AT51" i="8"/>
  <c r="AT116" i="16"/>
  <c r="AU116" i="16"/>
  <c r="AT96" i="16"/>
  <c r="AU96" i="16"/>
  <c r="AT115" i="16"/>
  <c r="AU115" i="16"/>
  <c r="AT3" i="16"/>
  <c r="AU3" i="16"/>
  <c r="AT16" i="16"/>
  <c r="AU16" i="16"/>
  <c r="AT26" i="16"/>
  <c r="AU26" i="16"/>
  <c r="AT114" i="16"/>
  <c r="AU114" i="16"/>
  <c r="AT24" i="16"/>
  <c r="AU24" i="16"/>
  <c r="AS44" i="6"/>
  <c r="AT44" i="6"/>
  <c r="AS47" i="6"/>
  <c r="AT47" i="6"/>
  <c r="AS15" i="7"/>
  <c r="AT15" i="7"/>
  <c r="AS39" i="7"/>
  <c r="AT39" i="7"/>
  <c r="AS4" i="7"/>
  <c r="AT4" i="7"/>
  <c r="AS32" i="7"/>
  <c r="AT32" i="7"/>
  <c r="AS36" i="7"/>
  <c r="AT36" i="7"/>
  <c r="AS44" i="7"/>
  <c r="AT44" i="7"/>
  <c r="AS16" i="8"/>
  <c r="AT16" i="8"/>
  <c r="AS10" i="8"/>
  <c r="AT10" i="8"/>
  <c r="AS5" i="8"/>
  <c r="AT5" i="8"/>
  <c r="AS41" i="8"/>
  <c r="AT41" i="8"/>
  <c r="AS26" i="8"/>
  <c r="AT26" i="8"/>
  <c r="AS14" i="8"/>
  <c r="AT14" i="8"/>
  <c r="AS53" i="8"/>
  <c r="AT53" i="8"/>
  <c r="AT20" i="16"/>
  <c r="AU20" i="16"/>
  <c r="AT72" i="16"/>
  <c r="AU72" i="16"/>
  <c r="AT21" i="16"/>
  <c r="AU21" i="16"/>
  <c r="AT84" i="16"/>
  <c r="AU84" i="16"/>
  <c r="AT8" i="16"/>
  <c r="AU8" i="16"/>
  <c r="AT120" i="16"/>
  <c r="AU120" i="16"/>
  <c r="AT90" i="16"/>
  <c r="AU90" i="16"/>
  <c r="AT102" i="16"/>
  <c r="AU102" i="16"/>
  <c r="AT55" i="16"/>
  <c r="AU55" i="16"/>
  <c r="AT119" i="16"/>
  <c r="AU119" i="16"/>
  <c r="AT35" i="16"/>
  <c r="AU35" i="16"/>
  <c r="AT4" i="16"/>
  <c r="AU4" i="16"/>
  <c r="AT33" i="16"/>
  <c r="AU33" i="16"/>
  <c r="AT83" i="16"/>
  <c r="AU83" i="16"/>
  <c r="AT91" i="16"/>
  <c r="AU91" i="16"/>
  <c r="AT2" i="16"/>
  <c r="AU2" i="16"/>
  <c r="AT46" i="16"/>
  <c r="AU46" i="16"/>
  <c r="AS3" i="7"/>
  <c r="AT3" i="7"/>
  <c r="AS18" i="7"/>
  <c r="AT18" i="7"/>
  <c r="AS53" i="7"/>
  <c r="AT53" i="7"/>
  <c r="AS24" i="7"/>
  <c r="AT24" i="7"/>
  <c r="AS31" i="7"/>
  <c r="AT31" i="7"/>
  <c r="AS13" i="7"/>
  <c r="AT13" i="7"/>
  <c r="AS21" i="7"/>
  <c r="AT21" i="7"/>
  <c r="AS4" i="8"/>
  <c r="AT4" i="8"/>
  <c r="AS40" i="8"/>
  <c r="AT40" i="8"/>
  <c r="AS29" i="8"/>
  <c r="AT29" i="8"/>
  <c r="AS48" i="8"/>
  <c r="AT48" i="8"/>
  <c r="AS30" i="8"/>
  <c r="AT30" i="8"/>
  <c r="AT86" i="16"/>
  <c r="AU86" i="16"/>
  <c r="AT53" i="16"/>
  <c r="AU53" i="16"/>
  <c r="AT22" i="16"/>
  <c r="AU22" i="16"/>
  <c r="AS20" i="7"/>
  <c r="AT20" i="7"/>
  <c r="AS25" i="7"/>
  <c r="AT25" i="7"/>
  <c r="AS49" i="7"/>
  <c r="AT49" i="7"/>
  <c r="AS43" i="7"/>
  <c r="AT43" i="7"/>
  <c r="AS35" i="7"/>
  <c r="AT35" i="7"/>
  <c r="AS7" i="8"/>
  <c r="AT7" i="8"/>
  <c r="AS9" i="8"/>
  <c r="AT9" i="8"/>
  <c r="AS46" i="8"/>
  <c r="AT46" i="8"/>
  <c r="AS36" i="8"/>
  <c r="AT36" i="8"/>
  <c r="AS18" i="8"/>
  <c r="AT18" i="8"/>
  <c r="AT56" i="16"/>
  <c r="AU56" i="16"/>
  <c r="AS50" i="6"/>
  <c r="AT50" i="6"/>
  <c r="AS40" i="6"/>
  <c r="AT40" i="6"/>
  <c r="AS43" i="6"/>
  <c r="AT43" i="6"/>
  <c r="AS5" i="7"/>
  <c r="AT5" i="7"/>
  <c r="AS33" i="7"/>
  <c r="AT33" i="7"/>
  <c r="AS22" i="7"/>
  <c r="AT22" i="7"/>
  <c r="AS38" i="7"/>
  <c r="AT38" i="7"/>
  <c r="AS42" i="7"/>
  <c r="AT42" i="7"/>
  <c r="AS14" i="7"/>
  <c r="AT14" i="7"/>
  <c r="AS29" i="7"/>
  <c r="AT29" i="7"/>
  <c r="AS24" i="8"/>
  <c r="AT24" i="8"/>
  <c r="AS13" i="8"/>
  <c r="AT13" i="8"/>
  <c r="AS12" i="8"/>
  <c r="AT12" i="8"/>
  <c r="AS42" i="8"/>
  <c r="AT42" i="8"/>
  <c r="AS27" i="8"/>
  <c r="AT27" i="8"/>
  <c r="AS21" i="8"/>
  <c r="AT21" i="8"/>
  <c r="AT106" i="16"/>
  <c r="AU106" i="16"/>
  <c r="AT64" i="16"/>
  <c r="AU64" i="16"/>
  <c r="AT68" i="16"/>
  <c r="AU68" i="16"/>
  <c r="AT52" i="16"/>
  <c r="AU52" i="16"/>
  <c r="AT126" i="16"/>
  <c r="AU126" i="16"/>
  <c r="AT62" i="16"/>
  <c r="AU62" i="16"/>
  <c r="AT58" i="16"/>
  <c r="AU58" i="16"/>
  <c r="AT78" i="16"/>
  <c r="AU78" i="16"/>
  <c r="AT47" i="16"/>
  <c r="AU47" i="16"/>
  <c r="AT15" i="16"/>
  <c r="AU15" i="16"/>
  <c r="AT11" i="16"/>
  <c r="AU11" i="16"/>
  <c r="AT70" i="16"/>
  <c r="AU70" i="16"/>
  <c r="AT27" i="16"/>
  <c r="AU27" i="16"/>
  <c r="AT87" i="16"/>
  <c r="AU87" i="16"/>
  <c r="AT97" i="16"/>
  <c r="AU97" i="16"/>
  <c r="AS41" i="6"/>
  <c r="AT41" i="6"/>
  <c r="AS12" i="7"/>
  <c r="AT12" i="7"/>
  <c r="AS27" i="7"/>
  <c r="AT27" i="7"/>
  <c r="AS30" i="7"/>
  <c r="AT30" i="7"/>
  <c r="AS16" i="7"/>
  <c r="AT16" i="7"/>
  <c r="AS2" i="7"/>
  <c r="AT2" i="7"/>
  <c r="AS37" i="7"/>
  <c r="AT37" i="7"/>
  <c r="AS10" i="7"/>
  <c r="AT10" i="7"/>
  <c r="AS11" i="8"/>
  <c r="AT11" i="8"/>
  <c r="AS38" i="8"/>
  <c r="AT38" i="8"/>
  <c r="AS28" i="8"/>
  <c r="AT28" i="8"/>
  <c r="AS44" i="8"/>
  <c r="AT44" i="8"/>
  <c r="AS32" i="8"/>
  <c r="AT32" i="8"/>
  <c r="AS25" i="8"/>
  <c r="AT25" i="8"/>
  <c r="AT36" i="16"/>
  <c r="AU36" i="16"/>
  <c r="AT74" i="16"/>
  <c r="AU74" i="16"/>
  <c r="AT118" i="16"/>
  <c r="AU118" i="16"/>
  <c r="AT82" i="16"/>
  <c r="AU82" i="16"/>
  <c r="AT14" i="16"/>
  <c r="AU14" i="16"/>
  <c r="AT100" i="16"/>
  <c r="AU100" i="16"/>
  <c r="AT18" i="16"/>
  <c r="AU18" i="16"/>
  <c r="AS35" i="8"/>
  <c r="AT35" i="8"/>
  <c r="AT66" i="16"/>
  <c r="AU66" i="16"/>
  <c r="AT112" i="16"/>
  <c r="AU112" i="16"/>
  <c r="AT88" i="16"/>
  <c r="AU88" i="16"/>
  <c r="AS19" i="7"/>
  <c r="AT19" i="7"/>
  <c r="AS33" i="8"/>
  <c r="AT33" i="8"/>
  <c r="AT42" i="16"/>
  <c r="AU42" i="16"/>
  <c r="AS53" i="6"/>
  <c r="AT53" i="6"/>
  <c r="AS46" i="6"/>
  <c r="AT46" i="6"/>
  <c r="AS45" i="6"/>
  <c r="AT45" i="6"/>
  <c r="AS36" i="6"/>
  <c r="AT36" i="6"/>
  <c r="AS49" i="6"/>
  <c r="AT49" i="6"/>
  <c r="AS39" i="6"/>
  <c r="AT39" i="6"/>
  <c r="AS45" i="7"/>
  <c r="AT45" i="7"/>
  <c r="AS48" i="7"/>
  <c r="AT48" i="7"/>
  <c r="AS41" i="7"/>
  <c r="AT41" i="7"/>
  <c r="AS34" i="7"/>
  <c r="AT34" i="7"/>
  <c r="AS9" i="7"/>
  <c r="AT9" i="7"/>
  <c r="AS46" i="7"/>
  <c r="AT46" i="7"/>
  <c r="AS23" i="7"/>
  <c r="AT23" i="7"/>
  <c r="AS6" i="8"/>
  <c r="AT6" i="8"/>
  <c r="AS17" i="8"/>
  <c r="AT17" i="8"/>
  <c r="AS20" i="8"/>
  <c r="AT20" i="8"/>
  <c r="AS43" i="8"/>
  <c r="AT43" i="8"/>
  <c r="AS31" i="8"/>
  <c r="AT31" i="8"/>
  <c r="AS23" i="8"/>
  <c r="AT23" i="8"/>
  <c r="AT76" i="16"/>
  <c r="AU76" i="16"/>
  <c r="AT98" i="16"/>
  <c r="AU98" i="16"/>
  <c r="AT32" i="16"/>
  <c r="AU32" i="16"/>
  <c r="AT12" i="16"/>
  <c r="AU12" i="16"/>
  <c r="AT28" i="16"/>
  <c r="AU28" i="16"/>
  <c r="AT94" i="16"/>
  <c r="AU94" i="16"/>
  <c r="AT50" i="16"/>
  <c r="AU50" i="16"/>
  <c r="AT54" i="16"/>
  <c r="AU54" i="16"/>
  <c r="AT23" i="16"/>
  <c r="AU23" i="16"/>
  <c r="AT59" i="16"/>
  <c r="AU59" i="16"/>
  <c r="AT75" i="16"/>
  <c r="AU75" i="16"/>
  <c r="AT38" i="16"/>
  <c r="AU38" i="16"/>
  <c r="AT73" i="16"/>
  <c r="AU73" i="16"/>
  <c r="AT123" i="16"/>
  <c r="AU123" i="16"/>
  <c r="AT69" i="16"/>
  <c r="AU69" i="16"/>
  <c r="AT85" i="16"/>
  <c r="AU85" i="16"/>
  <c r="AT63" i="16"/>
  <c r="AU63" i="16"/>
  <c r="AT61" i="16"/>
  <c r="AU61" i="16"/>
  <c r="AT6" i="16"/>
  <c r="AU6" i="16"/>
  <c r="AT89" i="16"/>
  <c r="AU89" i="16"/>
  <c r="AT121" i="16"/>
  <c r="AU121" i="16"/>
  <c r="AT103" i="16"/>
  <c r="AU103" i="16"/>
  <c r="AT99" i="16"/>
  <c r="AU99" i="16"/>
  <c r="AT77" i="16"/>
  <c r="AU77" i="16"/>
  <c r="AT7" i="16"/>
  <c r="AU7" i="16"/>
  <c r="AT125" i="16"/>
  <c r="AU125" i="16"/>
  <c r="AT67" i="16"/>
  <c r="AU67" i="16"/>
  <c r="AT51" i="16"/>
  <c r="AU51" i="16"/>
  <c r="AT117" i="16"/>
  <c r="AU117" i="16"/>
  <c r="AS37" i="6"/>
  <c r="AT37" i="6"/>
  <c r="AT49" i="16"/>
  <c r="AU49" i="16"/>
  <c r="AT95" i="16"/>
  <c r="AU95" i="16"/>
  <c r="AT71" i="16"/>
  <c r="AU71" i="16"/>
  <c r="AT65" i="16"/>
  <c r="AU65" i="16"/>
  <c r="AT113" i="16"/>
  <c r="AU113" i="16"/>
  <c r="AT9" i="16"/>
  <c r="AU9" i="16"/>
  <c r="AT93" i="16"/>
  <c r="AU93" i="16"/>
  <c r="AT43" i="16"/>
  <c r="AU43" i="16"/>
  <c r="AT31" i="16"/>
  <c r="AU31" i="16"/>
  <c r="AT104" i="16"/>
  <c r="AU104" i="16"/>
  <c r="AT105" i="16"/>
  <c r="AU105" i="16"/>
  <c r="AT60" i="16"/>
  <c r="AU60" i="16"/>
  <c r="AT80" i="16"/>
  <c r="AU80" i="16"/>
  <c r="AS34" i="8"/>
  <c r="AT34" i="8"/>
  <c r="AT30" i="16"/>
  <c r="AU30" i="16"/>
  <c r="AT10" i="16"/>
  <c r="AU10" i="16"/>
  <c r="AT13" i="16"/>
  <c r="AU13" i="16"/>
  <c r="AT108" i="16"/>
  <c r="AU108" i="16"/>
  <c r="AT40" i="16"/>
  <c r="AU40" i="16"/>
  <c r="AT44" i="16"/>
  <c r="AU44" i="16"/>
  <c r="AT122" i="16"/>
  <c r="AU122" i="16"/>
  <c r="AT48" i="16"/>
  <c r="AU48" i="16"/>
  <c r="AT45" i="16"/>
  <c r="AU45" i="16"/>
  <c r="AT19" i="16"/>
  <c r="AU19" i="16"/>
  <c r="AT17" i="16"/>
  <c r="AU17" i="16"/>
  <c r="AT127" i="16"/>
  <c r="AU127" i="16"/>
  <c r="AT57" i="16"/>
  <c r="AU57" i="16"/>
  <c r="AT81" i="16"/>
  <c r="AU81" i="16"/>
  <c r="AT109" i="16"/>
  <c r="AU109" i="16"/>
  <c r="AT5" i="16"/>
  <c r="AU5" i="16"/>
  <c r="AT39" i="16"/>
  <c r="AU39" i="16"/>
  <c r="AT79" i="16"/>
  <c r="AU79" i="16"/>
  <c r="AT25" i="16"/>
  <c r="AU25" i="16"/>
  <c r="AT111" i="16"/>
  <c r="AU111" i="16"/>
  <c r="AT29" i="16"/>
  <c r="AU29" i="16"/>
  <c r="AT107" i="16"/>
  <c r="AU107" i="16"/>
  <c r="AT37" i="16"/>
  <c r="AU37" i="16"/>
  <c r="AT101" i="16"/>
  <c r="AU101" i="16"/>
  <c r="R56" i="7"/>
  <c r="K56" i="7"/>
  <c r="AP56" i="7"/>
  <c r="AQ56" i="7"/>
  <c r="W56" i="7"/>
  <c r="Y56" i="7"/>
  <c r="I56" i="7"/>
  <c r="X56" i="7"/>
  <c r="AH56" i="7"/>
  <c r="U56" i="7"/>
  <c r="O56" i="7"/>
  <c r="L56" i="7"/>
  <c r="AM56" i="7"/>
  <c r="AO56" i="7"/>
  <c r="AG56" i="7"/>
  <c r="AB56" i="7"/>
  <c r="AN56" i="7"/>
  <c r="V56" i="7"/>
  <c r="P56" i="7"/>
  <c r="T56" i="7"/>
  <c r="AS56" i="7"/>
  <c r="Z56" i="7"/>
  <c r="S56" i="7"/>
  <c r="AL56" i="7"/>
  <c r="AK56" i="7"/>
  <c r="AE56" i="7"/>
  <c r="M56" i="7"/>
  <c r="J56" i="7"/>
  <c r="AF56" i="7"/>
  <c r="AR56" i="7"/>
  <c r="N56" i="7"/>
  <c r="AA56" i="7"/>
  <c r="AJ56" i="7"/>
  <c r="Q56" i="7"/>
  <c r="AD56" i="7"/>
  <c r="AI56" i="7"/>
  <c r="AC56" i="7"/>
  <c r="AD58" i="7"/>
  <c r="AE58" i="7"/>
  <c r="AS58" i="7"/>
  <c r="X58" i="7"/>
  <c r="J58" i="7"/>
  <c r="M58" i="7"/>
  <c r="AO58" i="7"/>
  <c r="L58" i="7"/>
  <c r="AK58" i="7"/>
  <c r="K58" i="7"/>
  <c r="AR58" i="7"/>
  <c r="AN58" i="7"/>
  <c r="AI58" i="7"/>
  <c r="AA58" i="7"/>
  <c r="Y58" i="7"/>
  <c r="R58" i="7"/>
  <c r="V58" i="7"/>
  <c r="T58" i="7"/>
  <c r="O58" i="7"/>
  <c r="Z58" i="7"/>
  <c r="AB58" i="7"/>
  <c r="AF58" i="7"/>
  <c r="I58" i="7"/>
  <c r="AJ58" i="7"/>
  <c r="AQ58" i="7"/>
  <c r="AC58" i="7"/>
  <c r="Q58" i="7"/>
  <c r="AL58" i="7"/>
  <c r="W58" i="7"/>
  <c r="AP58" i="7"/>
  <c r="S58" i="7"/>
  <c r="P58" i="7"/>
  <c r="U58" i="7"/>
  <c r="N58" i="7"/>
  <c r="AG58" i="7"/>
  <c r="AH58" i="7"/>
  <c r="AM58" i="7"/>
  <c r="L57" i="6"/>
  <c r="AO57" i="6"/>
  <c r="M57" i="6"/>
  <c r="AD57" i="6"/>
  <c r="AJ57" i="6"/>
  <c r="R57" i="6"/>
  <c r="K57" i="6"/>
  <c r="U57" i="6"/>
  <c r="AG57" i="6"/>
  <c r="AE57" i="6"/>
  <c r="V57" i="6"/>
  <c r="N57" i="6"/>
  <c r="P57" i="6"/>
  <c r="T57" i="6"/>
  <c r="AP57" i="6"/>
  <c r="Y57" i="6"/>
  <c r="AN57" i="6"/>
  <c r="W57" i="6"/>
  <c r="AR57" i="6"/>
  <c r="J57" i="6"/>
  <c r="AQ57" i="6"/>
  <c r="AH57" i="6"/>
  <c r="Q57" i="6"/>
  <c r="AF57" i="6"/>
  <c r="AM57" i="6"/>
  <c r="AA57" i="6"/>
  <c r="AK57" i="6"/>
  <c r="AC57" i="6"/>
  <c r="AI57" i="6"/>
  <c r="Z57" i="6"/>
  <c r="I57" i="6"/>
  <c r="X57" i="6"/>
  <c r="AS57" i="6"/>
  <c r="O57" i="6"/>
  <c r="AB57" i="6"/>
  <c r="AL57" i="6"/>
  <c r="S57" i="6"/>
  <c r="N56" i="8"/>
  <c r="AK56" i="8"/>
  <c r="J56" i="8"/>
  <c r="I56" i="8"/>
  <c r="AH56" i="8"/>
  <c r="AR56" i="8"/>
  <c r="M56" i="8"/>
  <c r="AM56" i="8"/>
  <c r="V56" i="8"/>
  <c r="K56" i="8"/>
  <c r="Y56" i="8"/>
  <c r="P56" i="8"/>
  <c r="AJ56" i="8"/>
  <c r="AQ56" i="8"/>
  <c r="AE56" i="8"/>
  <c r="L56" i="8"/>
  <c r="R56" i="8"/>
  <c r="Q56" i="8"/>
  <c r="AB56" i="8"/>
  <c r="AI56" i="8"/>
  <c r="AF56" i="8"/>
  <c r="W56" i="8"/>
  <c r="AL56" i="8"/>
  <c r="S56" i="8"/>
  <c r="AN56" i="8"/>
  <c r="Z56" i="8"/>
  <c r="AC56" i="8"/>
  <c r="T56" i="8"/>
  <c r="AA56" i="8"/>
  <c r="AP56" i="8"/>
  <c r="AO56" i="8"/>
  <c r="O56" i="8"/>
  <c r="AD56" i="8"/>
  <c r="AG56" i="8"/>
  <c r="U56" i="8"/>
  <c r="X56" i="8"/>
  <c r="AS56" i="8"/>
  <c r="M56" i="6"/>
  <c r="AR56" i="6"/>
  <c r="AI56" i="6"/>
  <c r="R56" i="6"/>
  <c r="Y56" i="6"/>
  <c r="AC56" i="6"/>
  <c r="X56" i="6"/>
  <c r="P56" i="6"/>
  <c r="AS56" i="6"/>
  <c r="Z56" i="6"/>
  <c r="AK56" i="6"/>
  <c r="AJ56" i="6"/>
  <c r="AA56" i="6"/>
  <c r="J56" i="6"/>
  <c r="Q56" i="6"/>
  <c r="AL56" i="6"/>
  <c r="U56" i="6"/>
  <c r="AH56" i="6"/>
  <c r="AB56" i="6"/>
  <c r="S56" i="6"/>
  <c r="I56" i="6"/>
  <c r="AD56" i="6"/>
  <c r="W56" i="6"/>
  <c r="AQ56" i="6"/>
  <c r="AG56" i="6"/>
  <c r="T56" i="6"/>
  <c r="K56" i="6"/>
  <c r="AN56" i="6"/>
  <c r="V56" i="6"/>
  <c r="AM56" i="6"/>
  <c r="AP56" i="6"/>
  <c r="L56" i="6"/>
  <c r="AF56" i="6"/>
  <c r="N56" i="6"/>
  <c r="AE56" i="6"/>
  <c r="O56" i="6"/>
  <c r="AO56" i="6"/>
  <c r="N58" i="8"/>
  <c r="AJ58" i="8"/>
  <c r="AQ58" i="8"/>
  <c r="AF58" i="8"/>
  <c r="U58" i="8"/>
  <c r="W58" i="8"/>
  <c r="AS58" i="8"/>
  <c r="AL58" i="8"/>
  <c r="I58" i="8"/>
  <c r="AB58" i="8"/>
  <c r="AI58" i="8"/>
  <c r="X58" i="8"/>
  <c r="M58" i="8"/>
  <c r="R58" i="8"/>
  <c r="AN58" i="8"/>
  <c r="T58" i="8"/>
  <c r="AA58" i="8"/>
  <c r="P58" i="8"/>
  <c r="AP58" i="8"/>
  <c r="AO58" i="8"/>
  <c r="Q58" i="8"/>
  <c r="J58" i="8"/>
  <c r="AD58" i="8"/>
  <c r="AC58" i="8"/>
  <c r="AM58" i="8"/>
  <c r="L58" i="8"/>
  <c r="S58" i="8"/>
  <c r="AH58" i="8"/>
  <c r="AG58" i="8"/>
  <c r="V58" i="8"/>
  <c r="O58" i="8"/>
  <c r="K58" i="8"/>
  <c r="Z58" i="8"/>
  <c r="Y58" i="8"/>
  <c r="AK58" i="8"/>
  <c r="AR58" i="8"/>
  <c r="AE58" i="8"/>
  <c r="K58" i="6"/>
  <c r="Z58" i="6"/>
  <c r="Q58" i="6"/>
  <c r="O58" i="6"/>
  <c r="AJ58" i="6"/>
  <c r="AD58" i="6"/>
  <c r="AA58" i="6"/>
  <c r="N58" i="6"/>
  <c r="AK58" i="6"/>
  <c r="AG58" i="6"/>
  <c r="W58" i="6"/>
  <c r="R58" i="6"/>
  <c r="I58" i="6"/>
  <c r="AB58" i="6"/>
  <c r="V58" i="6"/>
  <c r="S58" i="6"/>
  <c r="AQ58" i="6"/>
  <c r="Y58" i="6"/>
  <c r="AI58" i="6"/>
  <c r="J58" i="6"/>
  <c r="T58" i="6"/>
  <c r="AF58" i="6"/>
  <c r="AM58" i="6"/>
  <c r="AL58" i="6"/>
  <c r="AS58" i="6"/>
  <c r="L58" i="6"/>
  <c r="AP58" i="6"/>
  <c r="X58" i="6"/>
  <c r="AR58" i="6"/>
  <c r="AN58" i="6"/>
  <c r="AC58" i="6"/>
  <c r="AO58" i="6"/>
  <c r="U58" i="6"/>
  <c r="AH58" i="6"/>
  <c r="P58" i="6"/>
  <c r="AE58" i="6"/>
  <c r="M58" i="6"/>
  <c r="L57" i="7"/>
  <c r="AE57" i="7"/>
  <c r="O57" i="7"/>
  <c r="T57" i="7"/>
  <c r="J57" i="7"/>
  <c r="AO57" i="7"/>
  <c r="AJ57" i="7"/>
  <c r="AB57" i="7"/>
  <c r="AA57" i="7"/>
  <c r="P57" i="7"/>
  <c r="M57" i="7"/>
  <c r="AC57" i="7"/>
  <c r="AQ57" i="7"/>
  <c r="AI57" i="7"/>
  <c r="R57" i="7"/>
  <c r="AK57" i="7"/>
  <c r="S57" i="7"/>
  <c r="AM57" i="7"/>
  <c r="AH57" i="7"/>
  <c r="Z57" i="7"/>
  <c r="I57" i="7"/>
  <c r="K57" i="7"/>
  <c r="AR57" i="7"/>
  <c r="Y57" i="7"/>
  <c r="Q57" i="7"/>
  <c r="X57" i="7"/>
  <c r="AS57" i="7"/>
  <c r="N57" i="7"/>
  <c r="AP57" i="7"/>
  <c r="AN57" i="7"/>
  <c r="AF57" i="7"/>
  <c r="W57" i="7"/>
  <c r="AG57" i="7"/>
  <c r="AL57" i="7"/>
  <c r="AD57" i="7"/>
  <c r="V57" i="7"/>
  <c r="U57" i="7"/>
  <c r="N57" i="8"/>
  <c r="L57" i="8"/>
  <c r="S57" i="8"/>
  <c r="AH57" i="8"/>
  <c r="AG57" i="8"/>
  <c r="AL57" i="8"/>
  <c r="AQ57" i="8"/>
  <c r="AB57" i="8"/>
  <c r="M57" i="8"/>
  <c r="T57" i="8"/>
  <c r="AP57" i="8"/>
  <c r="AO57" i="8"/>
  <c r="K57" i="8"/>
  <c r="Z57" i="8"/>
  <c r="AN57" i="8"/>
  <c r="AE57" i="8"/>
  <c r="Y57" i="8"/>
  <c r="AD57" i="8"/>
  <c r="AJ57" i="8"/>
  <c r="AS57" i="8"/>
  <c r="R57" i="8"/>
  <c r="AF57" i="8"/>
  <c r="Q57" i="8"/>
  <c r="V57" i="8"/>
  <c r="O57" i="8"/>
  <c r="AA57" i="8"/>
  <c r="AK57" i="8"/>
  <c r="J57" i="8"/>
  <c r="X57" i="8"/>
  <c r="I57" i="8"/>
  <c r="AI57" i="8"/>
  <c r="AR57" i="8"/>
  <c r="W57" i="8"/>
  <c r="AC57" i="8"/>
  <c r="P57" i="8"/>
  <c r="AM57" i="8"/>
  <c r="U57" i="8"/>
  <c r="H26" i="13"/>
  <c r="H25" i="13"/>
  <c r="H24" i="13"/>
  <c r="T52" i="4"/>
  <c r="T51" i="4"/>
  <c r="T50" i="4"/>
  <c r="AR54" i="8"/>
  <c r="AS54" i="8"/>
  <c r="AR26" i="6"/>
  <c r="AS26" i="6"/>
  <c r="AR34" i="6"/>
  <c r="AS34" i="6"/>
  <c r="AR4" i="6"/>
  <c r="AS4" i="6"/>
  <c r="AR7" i="6"/>
  <c r="AS7" i="6"/>
  <c r="AR54" i="7"/>
  <c r="AS54" i="7"/>
  <c r="AR21" i="6"/>
  <c r="AS21" i="6"/>
  <c r="AR24" i="6"/>
  <c r="AS24" i="6"/>
  <c r="AR25" i="6"/>
  <c r="AS25" i="6"/>
  <c r="AR27" i="6"/>
  <c r="AS27" i="6"/>
  <c r="AS124" i="16"/>
  <c r="AT124" i="16"/>
  <c r="AR22" i="6"/>
  <c r="AS22" i="6"/>
  <c r="AR13" i="6"/>
  <c r="AS13" i="6"/>
  <c r="AR20" i="6"/>
  <c r="AS20" i="6"/>
  <c r="AR17" i="6"/>
  <c r="AS17" i="6"/>
  <c r="AR23" i="6"/>
  <c r="AS23" i="6"/>
  <c r="AS128" i="16"/>
  <c r="AT128" i="16"/>
  <c r="AR54" i="6"/>
  <c r="AS54" i="6"/>
  <c r="AR30" i="6"/>
  <c r="AS30" i="6"/>
  <c r="AR18" i="6"/>
  <c r="AS18" i="6"/>
  <c r="AR32" i="6"/>
  <c r="AS32" i="6"/>
  <c r="AR35" i="6"/>
  <c r="AS35" i="6"/>
  <c r="AR3" i="6"/>
  <c r="AS3" i="6"/>
  <c r="AR2" i="6"/>
  <c r="AS2" i="6"/>
  <c r="AR14" i="6"/>
  <c r="AS14" i="6"/>
  <c r="AR29" i="6"/>
  <c r="AS29" i="6"/>
  <c r="AR28" i="6"/>
  <c r="AS28" i="6"/>
  <c r="AR33" i="6"/>
  <c r="AS33" i="6"/>
  <c r="AR31" i="6"/>
  <c r="AS31" i="6"/>
  <c r="AR6" i="6"/>
  <c r="AS6" i="6"/>
  <c r="AR10" i="6"/>
  <c r="AS10" i="6"/>
  <c r="AR5" i="6"/>
  <c r="AS5" i="6"/>
  <c r="AR16" i="6"/>
  <c r="AS16" i="6"/>
  <c r="AR9" i="6"/>
  <c r="AS9" i="6"/>
  <c r="AR19" i="6"/>
  <c r="AS19" i="6"/>
  <c r="AR55" i="8"/>
  <c r="AS55" i="8"/>
  <c r="AR55" i="7"/>
  <c r="AS55" i="7"/>
  <c r="AR12" i="6"/>
  <c r="AS12" i="6"/>
  <c r="AR15" i="6"/>
  <c r="AS15" i="6"/>
  <c r="AR8" i="6"/>
  <c r="AS8" i="6"/>
  <c r="AR11" i="6"/>
  <c r="AS11" i="6"/>
  <c r="AR55" i="6"/>
  <c r="AS55" i="6"/>
  <c r="AR24" i="16"/>
  <c r="AS24" i="16"/>
  <c r="AR39" i="16"/>
  <c r="AS39" i="16"/>
  <c r="AR79" i="16"/>
  <c r="AS79" i="16"/>
  <c r="AR25" i="16"/>
  <c r="AS25" i="16"/>
  <c r="AR111" i="16"/>
  <c r="AS111" i="16"/>
  <c r="AR29" i="16"/>
  <c r="AS29" i="16"/>
  <c r="AR107" i="16"/>
  <c r="AS107" i="16"/>
  <c r="AR37" i="16"/>
  <c r="AS37" i="16"/>
  <c r="AR101" i="16"/>
  <c r="AS101" i="16"/>
  <c r="AR55" i="16"/>
  <c r="AS55" i="16"/>
  <c r="AR119" i="16"/>
  <c r="AS119" i="16"/>
  <c r="AR35" i="16"/>
  <c r="AS35" i="16"/>
  <c r="AR4" i="16"/>
  <c r="AS4" i="16"/>
  <c r="AR33" i="16"/>
  <c r="AS33" i="16"/>
  <c r="AR83" i="16"/>
  <c r="AS83" i="16"/>
  <c r="AR91" i="16"/>
  <c r="AS91" i="16"/>
  <c r="AR2" i="16"/>
  <c r="AS2" i="16"/>
  <c r="AR78" i="16"/>
  <c r="AS78" i="16"/>
  <c r="AR47" i="16"/>
  <c r="AS47" i="16"/>
  <c r="AR15" i="16"/>
  <c r="AS15" i="16"/>
  <c r="AR11" i="16"/>
  <c r="AS11" i="16"/>
  <c r="AR70" i="16"/>
  <c r="AS70" i="16"/>
  <c r="AR27" i="16"/>
  <c r="AS27" i="16"/>
  <c r="AR87" i="16"/>
  <c r="AS87" i="16"/>
  <c r="AR97" i="16"/>
  <c r="AS97" i="16"/>
  <c r="AR34" i="16"/>
  <c r="AS34" i="16"/>
  <c r="AR66" i="16"/>
  <c r="AS66" i="16"/>
  <c r="AR86" i="16"/>
  <c r="AS86" i="16"/>
  <c r="AR110" i="16"/>
  <c r="AS110" i="16"/>
  <c r="AR112" i="16"/>
  <c r="AS112" i="16"/>
  <c r="AR53" i="16"/>
  <c r="AS53" i="16"/>
  <c r="AR92" i="16"/>
  <c r="AS92" i="16"/>
  <c r="AR88" i="16"/>
  <c r="AS88" i="16"/>
  <c r="AQ44" i="6"/>
  <c r="AR44" i="6"/>
  <c r="AQ47" i="6"/>
  <c r="AR47" i="6"/>
  <c r="AQ15" i="7"/>
  <c r="AR15" i="7"/>
  <c r="AQ39" i="7"/>
  <c r="AR39" i="7"/>
  <c r="AQ4" i="7"/>
  <c r="AR4" i="7"/>
  <c r="AQ32" i="7"/>
  <c r="AR32" i="7"/>
  <c r="AQ36" i="7"/>
  <c r="AR36" i="7"/>
  <c r="AQ44" i="7"/>
  <c r="AR44" i="7"/>
  <c r="AQ16" i="8"/>
  <c r="AR16" i="8"/>
  <c r="AQ10" i="8"/>
  <c r="AR10" i="8"/>
  <c r="AQ5" i="8"/>
  <c r="AR5" i="8"/>
  <c r="AQ41" i="8"/>
  <c r="AR41" i="8"/>
  <c r="AQ26" i="8"/>
  <c r="AR26" i="8"/>
  <c r="AQ14" i="8"/>
  <c r="AR14" i="8"/>
  <c r="AQ53" i="8"/>
  <c r="AR53" i="8"/>
  <c r="AR56" i="16"/>
  <c r="AS56" i="16"/>
  <c r="AR42" i="16"/>
  <c r="AS42" i="16"/>
  <c r="AQ46" i="6"/>
  <c r="AR46" i="6"/>
  <c r="AQ45" i="6"/>
  <c r="AR45" i="6"/>
  <c r="AQ36" i="6"/>
  <c r="AR36" i="6"/>
  <c r="AQ49" i="6"/>
  <c r="AR49" i="6"/>
  <c r="AQ39" i="6"/>
  <c r="AR39" i="6"/>
  <c r="AQ45" i="7"/>
  <c r="AR45" i="7"/>
  <c r="AQ48" i="7"/>
  <c r="AR48" i="7"/>
  <c r="AQ41" i="7"/>
  <c r="AR41" i="7"/>
  <c r="AQ34" i="7"/>
  <c r="AR34" i="7"/>
  <c r="AQ9" i="7"/>
  <c r="AR9" i="7"/>
  <c r="AQ46" i="7"/>
  <c r="AR46" i="7"/>
  <c r="AQ23" i="7"/>
  <c r="AR23" i="7"/>
  <c r="AQ6" i="8"/>
  <c r="AR6" i="8"/>
  <c r="AQ17" i="8"/>
  <c r="AR17" i="8"/>
  <c r="AQ20" i="8"/>
  <c r="AR20" i="8"/>
  <c r="AQ43" i="8"/>
  <c r="AR43" i="8"/>
  <c r="AQ31" i="8"/>
  <c r="AR31" i="8"/>
  <c r="AQ23" i="8"/>
  <c r="AR23" i="8"/>
  <c r="AR116" i="16"/>
  <c r="AS116" i="16"/>
  <c r="AR96" i="16"/>
  <c r="AS96" i="16"/>
  <c r="AR115" i="16"/>
  <c r="AS115" i="16"/>
  <c r="AR3" i="16"/>
  <c r="AS3" i="16"/>
  <c r="AR16" i="16"/>
  <c r="AS16" i="16"/>
  <c r="AR26" i="16"/>
  <c r="AS26" i="16"/>
  <c r="AR114" i="16"/>
  <c r="AS114" i="16"/>
  <c r="AQ37" i="6"/>
  <c r="AR37" i="6"/>
  <c r="AQ41" i="6"/>
  <c r="AR41" i="6"/>
  <c r="AQ12" i="7"/>
  <c r="AR12" i="7"/>
  <c r="AQ27" i="7"/>
  <c r="AR27" i="7"/>
  <c r="AQ30" i="7"/>
  <c r="AR30" i="7"/>
  <c r="AQ16" i="7"/>
  <c r="AR16" i="7"/>
  <c r="AQ2" i="7"/>
  <c r="AR2" i="7"/>
  <c r="AQ37" i="7"/>
  <c r="AR37" i="7"/>
  <c r="AQ10" i="7"/>
  <c r="AR10" i="7"/>
  <c r="AQ11" i="8"/>
  <c r="AR11" i="8"/>
  <c r="AQ38" i="8"/>
  <c r="AR38" i="8"/>
  <c r="AQ28" i="8"/>
  <c r="AR28" i="8"/>
  <c r="AQ44" i="8"/>
  <c r="AR44" i="8"/>
  <c r="AQ32" i="8"/>
  <c r="AR32" i="8"/>
  <c r="AQ25" i="8"/>
  <c r="AR25" i="8"/>
  <c r="AR20" i="16"/>
  <c r="AS20" i="16"/>
  <c r="AR72" i="16"/>
  <c r="AS72" i="16"/>
  <c r="AR21" i="16"/>
  <c r="AS21" i="16"/>
  <c r="AR84" i="16"/>
  <c r="AS84" i="16"/>
  <c r="AR8" i="16"/>
  <c r="AS8" i="16"/>
  <c r="AR120" i="16"/>
  <c r="AS120" i="16"/>
  <c r="AR90" i="16"/>
  <c r="AS90" i="16"/>
  <c r="AR102" i="16"/>
  <c r="AS102" i="16"/>
  <c r="AQ3" i="7"/>
  <c r="AR3" i="7"/>
  <c r="AQ18" i="7"/>
  <c r="AR18" i="7"/>
  <c r="AQ53" i="7"/>
  <c r="AR53" i="7"/>
  <c r="AQ24" i="7"/>
  <c r="AR24" i="7"/>
  <c r="AQ31" i="7"/>
  <c r="AR31" i="7"/>
  <c r="AQ13" i="7"/>
  <c r="AR13" i="7"/>
  <c r="AQ21" i="7"/>
  <c r="AR21" i="7"/>
  <c r="AQ4" i="8"/>
  <c r="AR4" i="8"/>
  <c r="AQ40" i="8"/>
  <c r="AR40" i="8"/>
  <c r="AQ29" i="8"/>
  <c r="AR29" i="8"/>
  <c r="AQ48" i="8"/>
  <c r="AR48" i="8"/>
  <c r="AQ35" i="8"/>
  <c r="AR35" i="8"/>
  <c r="AQ30" i="8"/>
  <c r="AR30" i="8"/>
  <c r="AR106" i="16"/>
  <c r="AS106" i="16"/>
  <c r="AR64" i="16"/>
  <c r="AS64" i="16"/>
  <c r="AR68" i="16"/>
  <c r="AS68" i="16"/>
  <c r="AR52" i="16"/>
  <c r="AS52" i="16"/>
  <c r="AR126" i="16"/>
  <c r="AS126" i="16"/>
  <c r="AR62" i="16"/>
  <c r="AS62" i="16"/>
  <c r="AR58" i="16"/>
  <c r="AS58" i="16"/>
  <c r="AQ38" i="6"/>
  <c r="AR38" i="6"/>
  <c r="AQ20" i="7"/>
  <c r="AR20" i="7"/>
  <c r="AQ19" i="7"/>
  <c r="AR19" i="7"/>
  <c r="AQ25" i="7"/>
  <c r="AR25" i="7"/>
  <c r="AQ49" i="7"/>
  <c r="AR49" i="7"/>
  <c r="AQ43" i="7"/>
  <c r="AR43" i="7"/>
  <c r="AQ35" i="7"/>
  <c r="AR35" i="7"/>
  <c r="AQ7" i="8"/>
  <c r="AR7" i="8"/>
  <c r="AQ9" i="8"/>
  <c r="AR9" i="8"/>
  <c r="AQ46" i="8"/>
  <c r="AR46" i="8"/>
  <c r="AQ36" i="8"/>
  <c r="AR36" i="8"/>
  <c r="AQ18" i="8"/>
  <c r="AR18" i="8"/>
  <c r="AQ45" i="8"/>
  <c r="AR45" i="8"/>
  <c r="AQ33" i="8"/>
  <c r="AR33" i="8"/>
  <c r="AR76" i="16"/>
  <c r="AS76" i="16"/>
  <c r="AR98" i="16"/>
  <c r="AS98" i="16"/>
  <c r="AR32" i="16"/>
  <c r="AS32" i="16"/>
  <c r="AR12" i="16"/>
  <c r="AS12" i="16"/>
  <c r="AR28" i="16"/>
  <c r="AS28" i="16"/>
  <c r="AR94" i="16"/>
  <c r="AS94" i="16"/>
  <c r="AR50" i="16"/>
  <c r="AS50" i="16"/>
  <c r="AR54" i="16"/>
  <c r="AS54" i="16"/>
  <c r="AR23" i="16"/>
  <c r="AS23" i="16"/>
  <c r="AR59" i="16"/>
  <c r="AS59" i="16"/>
  <c r="AR75" i="16"/>
  <c r="AS75" i="16"/>
  <c r="AR38" i="16"/>
  <c r="AS38" i="16"/>
  <c r="AR73" i="16"/>
  <c r="AS73" i="16"/>
  <c r="AR123" i="16"/>
  <c r="AS123" i="16"/>
  <c r="AR69" i="16"/>
  <c r="AS69" i="16"/>
  <c r="AR85" i="16"/>
  <c r="AS85" i="16"/>
  <c r="AR63" i="16"/>
  <c r="AS63" i="16"/>
  <c r="AR61" i="16"/>
  <c r="AS61" i="16"/>
  <c r="AR6" i="16"/>
  <c r="AS6" i="16"/>
  <c r="AR89" i="16"/>
  <c r="AS89" i="16"/>
  <c r="AR121" i="16"/>
  <c r="AS121" i="16"/>
  <c r="AR103" i="16"/>
  <c r="AS103" i="16"/>
  <c r="AQ42" i="6"/>
  <c r="AR42" i="6"/>
  <c r="AQ52" i="6"/>
  <c r="AR52" i="6"/>
  <c r="AQ40" i="7"/>
  <c r="AR40" i="7"/>
  <c r="AQ7" i="7"/>
  <c r="AR7" i="7"/>
  <c r="AQ17" i="7"/>
  <c r="AR17" i="7"/>
  <c r="AQ47" i="7"/>
  <c r="AR47" i="7"/>
  <c r="AQ8" i="7"/>
  <c r="AR8" i="7"/>
  <c r="AQ26" i="7"/>
  <c r="AR26" i="7"/>
  <c r="AQ15" i="8"/>
  <c r="AR15" i="8"/>
  <c r="AQ3" i="8"/>
  <c r="AR3" i="8"/>
  <c r="AQ47" i="8"/>
  <c r="AR47" i="8"/>
  <c r="AQ37" i="8"/>
  <c r="AR37" i="8"/>
  <c r="AQ19" i="8"/>
  <c r="AR19" i="8"/>
  <c r="AQ49" i="8"/>
  <c r="AR49" i="8"/>
  <c r="AQ34" i="8"/>
  <c r="AR34" i="8"/>
  <c r="AR36" i="16"/>
  <c r="AS36" i="16"/>
  <c r="AR74" i="16"/>
  <c r="AS74" i="16"/>
  <c r="AR118" i="16"/>
  <c r="AS118" i="16"/>
  <c r="AR82" i="16"/>
  <c r="AS82" i="16"/>
  <c r="AR14" i="16"/>
  <c r="AS14" i="16"/>
  <c r="AR100" i="16"/>
  <c r="AS100" i="16"/>
  <c r="AR18" i="16"/>
  <c r="AS18" i="16"/>
  <c r="AR46" i="16"/>
  <c r="AS46" i="16"/>
  <c r="AQ48" i="6"/>
  <c r="AR48" i="6"/>
  <c r="AQ51" i="6"/>
  <c r="AR51" i="6"/>
  <c r="AQ52" i="7"/>
  <c r="AR52" i="7"/>
  <c r="AQ50" i="7"/>
  <c r="AR50" i="7"/>
  <c r="AQ28" i="7"/>
  <c r="AR28" i="7"/>
  <c r="AQ11" i="7"/>
  <c r="AR11" i="7"/>
  <c r="AQ51" i="7"/>
  <c r="AR51" i="7"/>
  <c r="AQ6" i="7"/>
  <c r="AR6" i="7"/>
  <c r="AQ2" i="8"/>
  <c r="AR2" i="8"/>
  <c r="AQ8" i="8"/>
  <c r="AR8" i="8"/>
  <c r="AQ52" i="8"/>
  <c r="AR52" i="8"/>
  <c r="AQ39" i="8"/>
  <c r="AR39" i="8"/>
  <c r="AQ22" i="8"/>
  <c r="AR22" i="8"/>
  <c r="AQ50" i="8"/>
  <c r="AR50" i="8"/>
  <c r="AQ51" i="8"/>
  <c r="AR51" i="8"/>
  <c r="AR22" i="16"/>
  <c r="AS22" i="16"/>
  <c r="AR99" i="16"/>
  <c r="AS99" i="16"/>
  <c r="AR77" i="16"/>
  <c r="AS77" i="16"/>
  <c r="AR7" i="16"/>
  <c r="AS7" i="16"/>
  <c r="AR125" i="16"/>
  <c r="AS125" i="16"/>
  <c r="AR67" i="16"/>
  <c r="AS67" i="16"/>
  <c r="AR51" i="16"/>
  <c r="AS51" i="16"/>
  <c r="AR117" i="16"/>
  <c r="AS117" i="16"/>
  <c r="AR41" i="16"/>
  <c r="AS41" i="16"/>
  <c r="AR49" i="16"/>
  <c r="AS49" i="16"/>
  <c r="AR95" i="16"/>
  <c r="AS95" i="16"/>
  <c r="AR71" i="16"/>
  <c r="AS71" i="16"/>
  <c r="AR65" i="16"/>
  <c r="AS65" i="16"/>
  <c r="AR113" i="16"/>
  <c r="AS113" i="16"/>
  <c r="AR9" i="16"/>
  <c r="AS9" i="16"/>
  <c r="AR93" i="16"/>
  <c r="AS93" i="16"/>
  <c r="AR43" i="16"/>
  <c r="AS43" i="16"/>
  <c r="AR31" i="16"/>
  <c r="AS31" i="16"/>
  <c r="AR104" i="16"/>
  <c r="AS104" i="16"/>
  <c r="AR105" i="16"/>
  <c r="AS105" i="16"/>
  <c r="AR60" i="16"/>
  <c r="AS60" i="16"/>
  <c r="AR80" i="16"/>
  <c r="AS80" i="16"/>
  <c r="AQ50" i="6"/>
  <c r="AR50" i="6"/>
  <c r="AQ53" i="6"/>
  <c r="AR53" i="6"/>
  <c r="AQ40" i="6"/>
  <c r="AR40" i="6"/>
  <c r="AQ43" i="6"/>
  <c r="AR43" i="6"/>
  <c r="AQ5" i="7"/>
  <c r="AR5" i="7"/>
  <c r="AQ33" i="7"/>
  <c r="AR33" i="7"/>
  <c r="AQ22" i="7"/>
  <c r="AR22" i="7"/>
  <c r="AQ38" i="7"/>
  <c r="AR38" i="7"/>
  <c r="AQ42" i="7"/>
  <c r="AR42" i="7"/>
  <c r="AQ14" i="7"/>
  <c r="AR14" i="7"/>
  <c r="AQ29" i="7"/>
  <c r="AR29" i="7"/>
  <c r="AQ24" i="8"/>
  <c r="AR24" i="8"/>
  <c r="AQ13" i="8"/>
  <c r="AR13" i="8"/>
  <c r="AQ12" i="8"/>
  <c r="AR12" i="8"/>
  <c r="AQ42" i="8"/>
  <c r="AR42" i="8"/>
  <c r="AQ27" i="8"/>
  <c r="AR27" i="8"/>
  <c r="AQ21" i="8"/>
  <c r="AR21" i="8"/>
  <c r="AR30" i="16"/>
  <c r="AS30" i="16"/>
  <c r="AR10" i="16"/>
  <c r="AS10" i="16"/>
  <c r="AR13" i="16"/>
  <c r="AS13" i="16"/>
  <c r="AR108" i="16"/>
  <c r="AS108" i="16"/>
  <c r="AR40" i="16"/>
  <c r="AS40" i="16"/>
  <c r="AR44" i="16"/>
  <c r="AS44" i="16"/>
  <c r="AR122" i="16"/>
  <c r="AS122" i="16"/>
  <c r="AR48" i="16"/>
  <c r="AS48" i="16"/>
  <c r="AR45" i="16"/>
  <c r="AS45" i="16"/>
  <c r="AR19" i="16"/>
  <c r="AS19" i="16"/>
  <c r="AR17" i="16"/>
  <c r="AS17" i="16"/>
  <c r="AR127" i="16"/>
  <c r="AS127" i="16"/>
  <c r="AR57" i="16"/>
  <c r="AS57" i="16"/>
  <c r="AR81" i="16"/>
  <c r="AS81" i="16"/>
  <c r="AR109" i="16"/>
  <c r="AS109" i="16"/>
  <c r="AR5" i="16"/>
  <c r="AS5" i="16"/>
  <c r="AR128" i="16"/>
  <c r="J128" i="16"/>
  <c r="AR124" i="16"/>
  <c r="J124" i="16"/>
  <c r="T46" i="4"/>
  <c r="T45" i="4"/>
  <c r="H23" i="13"/>
  <c r="H22" i="13"/>
  <c r="AF54" i="8"/>
  <c r="L54" i="8"/>
  <c r="AK54" i="8"/>
  <c r="AQ54" i="8"/>
  <c r="AN54" i="8"/>
  <c r="AM54" i="8"/>
  <c r="U54" i="8"/>
  <c r="AA54" i="8"/>
  <c r="AO54" i="8"/>
  <c r="O54" i="8"/>
  <c r="X54" i="8"/>
  <c r="N54" i="8"/>
  <c r="AP54" i="8"/>
  <c r="M54" i="8"/>
  <c r="S54" i="8"/>
  <c r="AG54" i="8"/>
  <c r="AD54" i="8"/>
  <c r="AJ54" i="8"/>
  <c r="Z54" i="8"/>
  <c r="Q54" i="8"/>
  <c r="AC54" i="8"/>
  <c r="AL54" i="8"/>
  <c r="AH54" i="8"/>
  <c r="K54" i="8"/>
  <c r="Y54" i="8"/>
  <c r="V54" i="8"/>
  <c r="AI54" i="8"/>
  <c r="AB54" i="8"/>
  <c r="AE54" i="8"/>
  <c r="R54" i="8"/>
  <c r="I54" i="8"/>
  <c r="T54" i="8"/>
  <c r="W54" i="8"/>
  <c r="J54" i="8"/>
  <c r="P54" i="8"/>
  <c r="M54" i="7"/>
  <c r="AD54" i="7"/>
  <c r="AF54" i="7"/>
  <c r="AN54" i="7"/>
  <c r="AP54" i="7"/>
  <c r="X54" i="7"/>
  <c r="AO54" i="7"/>
  <c r="N54" i="7"/>
  <c r="AQ54" i="7"/>
  <c r="P54" i="7"/>
  <c r="AJ54" i="7"/>
  <c r="AH54" i="7"/>
  <c r="AG54" i="7"/>
  <c r="AA54" i="7"/>
  <c r="O54" i="7"/>
  <c r="AL54" i="7"/>
  <c r="V54" i="7"/>
  <c r="AM54" i="7"/>
  <c r="AI54" i="7"/>
  <c r="T54" i="7"/>
  <c r="Z54" i="7"/>
  <c r="AE54" i="7"/>
  <c r="Y54" i="7"/>
  <c r="AB54" i="7"/>
  <c r="R54" i="7"/>
  <c r="Q54" i="7"/>
  <c r="AK54" i="7"/>
  <c r="K54" i="7"/>
  <c r="L54" i="7"/>
  <c r="S54" i="7"/>
  <c r="W54" i="7"/>
  <c r="J54" i="7"/>
  <c r="I54" i="7"/>
  <c r="AC54" i="7"/>
  <c r="U54" i="7"/>
  <c r="M54" i="6"/>
  <c r="K54" i="6"/>
  <c r="AO54" i="6"/>
  <c r="AL54" i="6"/>
  <c r="AG54" i="6"/>
  <c r="Y54" i="6"/>
  <c r="AN54" i="6"/>
  <c r="V54" i="6"/>
  <c r="O54" i="6"/>
  <c r="AH54" i="6"/>
  <c r="AF54" i="6"/>
  <c r="Q54" i="6"/>
  <c r="N54" i="6"/>
  <c r="AK54" i="6"/>
  <c r="AI54" i="6"/>
  <c r="L54" i="6"/>
  <c r="AM54" i="6"/>
  <c r="W54" i="6"/>
  <c r="AE54" i="6"/>
  <c r="AJ54" i="6"/>
  <c r="AQ54" i="6"/>
  <c r="Z54" i="6"/>
  <c r="P54" i="6"/>
  <c r="I54" i="6"/>
  <c r="AC54" i="6"/>
  <c r="AB54" i="6"/>
  <c r="R54" i="6"/>
  <c r="U54" i="6"/>
  <c r="X54" i="6"/>
  <c r="T54" i="6"/>
  <c r="AA54" i="6"/>
  <c r="J54" i="6"/>
  <c r="S54" i="6"/>
  <c r="AD54" i="6"/>
  <c r="AP54" i="6"/>
  <c r="Q55" i="8"/>
  <c r="AO55" i="8"/>
  <c r="O55" i="8"/>
  <c r="AN55" i="8"/>
  <c r="AB55" i="8"/>
  <c r="S55" i="8"/>
  <c r="AF55" i="8"/>
  <c r="T55" i="8"/>
  <c r="K55" i="8"/>
  <c r="AD55" i="8"/>
  <c r="R55" i="8"/>
  <c r="P55" i="8"/>
  <c r="L55" i="8"/>
  <c r="Z55" i="8"/>
  <c r="V55" i="8"/>
  <c r="J55" i="8"/>
  <c r="I55" i="8"/>
  <c r="AC55" i="8"/>
  <c r="Y55" i="8"/>
  <c r="X55" i="8"/>
  <c r="N55" i="8"/>
  <c r="AG55" i="8"/>
  <c r="AK55" i="8"/>
  <c r="AQ55" i="8"/>
  <c r="AL55" i="8"/>
  <c r="AM55" i="8"/>
  <c r="W55" i="8"/>
  <c r="U55" i="8"/>
  <c r="AI55" i="8"/>
  <c r="AE55" i="8"/>
  <c r="AJ55" i="8"/>
  <c r="M55" i="8"/>
  <c r="AA55" i="8"/>
  <c r="AP55" i="8"/>
  <c r="AH55" i="8"/>
  <c r="N55" i="7"/>
  <c r="AB55" i="7"/>
  <c r="AG55" i="7"/>
  <c r="AC55" i="7"/>
  <c r="S55" i="7"/>
  <c r="I55" i="7"/>
  <c r="R55" i="7"/>
  <c r="W55" i="7"/>
  <c r="T55" i="7"/>
  <c r="O55" i="7"/>
  <c r="L55" i="7"/>
  <c r="M55" i="7"/>
  <c r="AL55" i="7"/>
  <c r="AF55" i="7"/>
  <c r="AO55" i="7"/>
  <c r="AD55" i="7"/>
  <c r="AQ55" i="7"/>
  <c r="AP55" i="7"/>
  <c r="AA55" i="7"/>
  <c r="Q55" i="7"/>
  <c r="AN55" i="7"/>
  <c r="P55" i="7"/>
  <c r="V55" i="7"/>
  <c r="X55" i="7"/>
  <c r="AE55" i="7"/>
  <c r="U55" i="7"/>
  <c r="J55" i="7"/>
  <c r="AI55" i="7"/>
  <c r="AH55" i="7"/>
  <c r="AM55" i="7"/>
  <c r="AJ55" i="7"/>
  <c r="AK55" i="7"/>
  <c r="Y55" i="7"/>
  <c r="Z55" i="7"/>
  <c r="K55" i="7"/>
  <c r="N55" i="6"/>
  <c r="AJ55" i="6"/>
  <c r="S55" i="6"/>
  <c r="Y55" i="6"/>
  <c r="P55" i="6"/>
  <c r="AL55" i="6"/>
  <c r="K55" i="6"/>
  <c r="T55" i="6"/>
  <c r="AK55" i="6"/>
  <c r="AC55" i="6"/>
  <c r="L55" i="6"/>
  <c r="AP55" i="6"/>
  <c r="AN55" i="6"/>
  <c r="AE55" i="6"/>
  <c r="AO55" i="6"/>
  <c r="J55" i="6"/>
  <c r="AD55" i="6"/>
  <c r="V55" i="6"/>
  <c r="M55" i="6"/>
  <c r="AH55" i="6"/>
  <c r="AM55" i="6"/>
  <c r="AQ55" i="6"/>
  <c r="Z55" i="6"/>
  <c r="AG55" i="6"/>
  <c r="AA55" i="6"/>
  <c r="AI55" i="6"/>
  <c r="AF55" i="6"/>
  <c r="R55" i="6"/>
  <c r="I55" i="6"/>
  <c r="W55" i="6"/>
  <c r="X55" i="6"/>
  <c r="O55" i="6"/>
  <c r="AB55" i="6"/>
  <c r="Q55" i="6"/>
  <c r="U55" i="6"/>
  <c r="I24" i="6"/>
  <c r="AQ24" i="6"/>
  <c r="I23" i="6"/>
  <c r="AQ23" i="6"/>
  <c r="I10" i="6"/>
  <c r="AQ10" i="6"/>
  <c r="I9" i="6"/>
  <c r="AQ9" i="6"/>
  <c r="I19" i="6"/>
  <c r="AQ19" i="6"/>
  <c r="I26" i="6"/>
  <c r="AQ26" i="6"/>
  <c r="I34" i="6"/>
  <c r="AQ34" i="6"/>
  <c r="I4" i="6"/>
  <c r="AQ4" i="6"/>
  <c r="I7" i="6"/>
  <c r="AQ7" i="6"/>
  <c r="I30" i="6"/>
  <c r="AQ30" i="6"/>
  <c r="I18" i="6"/>
  <c r="AQ18" i="6"/>
  <c r="I32" i="6"/>
  <c r="AQ32" i="6"/>
  <c r="I35" i="6"/>
  <c r="AQ35" i="6"/>
  <c r="I3" i="6"/>
  <c r="AQ3" i="6"/>
  <c r="I2" i="6"/>
  <c r="AQ2" i="6"/>
  <c r="I14" i="6"/>
  <c r="AQ14" i="6"/>
  <c r="I29" i="6"/>
  <c r="AQ29" i="6"/>
  <c r="I28" i="6"/>
  <c r="AQ28" i="6"/>
  <c r="I33" i="6"/>
  <c r="AQ33" i="6"/>
  <c r="I31" i="6"/>
  <c r="AQ31" i="6"/>
  <c r="I27" i="6"/>
  <c r="AQ27" i="6"/>
  <c r="I22" i="6"/>
  <c r="AQ22" i="6"/>
  <c r="I13" i="6"/>
  <c r="AQ13" i="6"/>
  <c r="I17" i="6"/>
  <c r="AQ17" i="6"/>
  <c r="I21" i="6"/>
  <c r="AQ21" i="6"/>
  <c r="I25" i="6"/>
  <c r="AQ25" i="6"/>
  <c r="I20" i="6"/>
  <c r="AQ20" i="6"/>
  <c r="I6" i="6"/>
  <c r="AQ6" i="6"/>
  <c r="I5" i="6"/>
  <c r="AQ5" i="6"/>
  <c r="I16" i="6"/>
  <c r="AQ16" i="6"/>
  <c r="I12" i="6"/>
  <c r="AQ12" i="6"/>
  <c r="I15" i="6"/>
  <c r="AQ15" i="6"/>
  <c r="I8" i="6"/>
  <c r="AQ8" i="6"/>
  <c r="I11" i="6"/>
  <c r="AQ11" i="6"/>
  <c r="K40" i="6"/>
  <c r="O40" i="6"/>
  <c r="S40" i="6"/>
  <c r="W40" i="6"/>
  <c r="AA40" i="6"/>
  <c r="AE40" i="6"/>
  <c r="AI40" i="6"/>
  <c r="AM40" i="6"/>
  <c r="M40" i="6"/>
  <c r="Y40" i="6"/>
  <c r="AG40" i="6"/>
  <c r="AO40" i="6"/>
  <c r="J40" i="6"/>
  <c r="R40" i="6"/>
  <c r="Z40" i="6"/>
  <c r="AH40" i="6"/>
  <c r="AP40" i="6"/>
  <c r="L40" i="6"/>
  <c r="P40" i="6"/>
  <c r="T40" i="6"/>
  <c r="X40" i="6"/>
  <c r="AB40" i="6"/>
  <c r="AF40" i="6"/>
  <c r="AJ40" i="6"/>
  <c r="AN40" i="6"/>
  <c r="I40" i="6"/>
  <c r="Q40" i="6"/>
  <c r="U40" i="6"/>
  <c r="AC40" i="6"/>
  <c r="AK40" i="6"/>
  <c r="N40" i="6"/>
  <c r="V40" i="6"/>
  <c r="AD40" i="6"/>
  <c r="AL40" i="6"/>
  <c r="K38" i="6"/>
  <c r="O38" i="6"/>
  <c r="S38" i="6"/>
  <c r="W38" i="6"/>
  <c r="AA38" i="6"/>
  <c r="AE38" i="6"/>
  <c r="AI38" i="6"/>
  <c r="AM38" i="6"/>
  <c r="M38" i="6"/>
  <c r="U38" i="6"/>
  <c r="AC38" i="6"/>
  <c r="AO38" i="6"/>
  <c r="J38" i="6"/>
  <c r="R38" i="6"/>
  <c r="AD38" i="6"/>
  <c r="AL38" i="6"/>
  <c r="L38" i="6"/>
  <c r="P38" i="6"/>
  <c r="T38" i="6"/>
  <c r="X38" i="6"/>
  <c r="AB38" i="6"/>
  <c r="AF38" i="6"/>
  <c r="AJ38" i="6"/>
  <c r="AN38" i="6"/>
  <c r="I38" i="6"/>
  <c r="Q38" i="6"/>
  <c r="Y38" i="6"/>
  <c r="AG38" i="6"/>
  <c r="AK38" i="6"/>
  <c r="N38" i="6"/>
  <c r="V38" i="6"/>
  <c r="Z38" i="6"/>
  <c r="AH38" i="6"/>
  <c r="AP38" i="6"/>
  <c r="J36" i="6"/>
  <c r="N36" i="6"/>
  <c r="R36" i="6"/>
  <c r="V36" i="6"/>
  <c r="Z36" i="6"/>
  <c r="AD36" i="6"/>
  <c r="AH36" i="6"/>
  <c r="AL36" i="6"/>
  <c r="AP36" i="6"/>
  <c r="P36" i="6"/>
  <c r="X36" i="6"/>
  <c r="AF36" i="6"/>
  <c r="AN36" i="6"/>
  <c r="Q36" i="6"/>
  <c r="Y36" i="6"/>
  <c r="AG36" i="6"/>
  <c r="K36" i="6"/>
  <c r="O36" i="6"/>
  <c r="S36" i="6"/>
  <c r="W36" i="6"/>
  <c r="AA36" i="6"/>
  <c r="AE36" i="6"/>
  <c r="AI36" i="6"/>
  <c r="AM36" i="6"/>
  <c r="I36" i="6"/>
  <c r="L36" i="6"/>
  <c r="T36" i="6"/>
  <c r="AB36" i="6"/>
  <c r="AJ36" i="6"/>
  <c r="M36" i="6"/>
  <c r="U36" i="6"/>
  <c r="AC36" i="6"/>
  <c r="AK36" i="6"/>
  <c r="AO36" i="6"/>
  <c r="I39" i="6"/>
  <c r="M39" i="6"/>
  <c r="Q39" i="6"/>
  <c r="U39" i="6"/>
  <c r="Y39" i="6"/>
  <c r="AC39" i="6"/>
  <c r="AG39" i="6"/>
  <c r="AK39" i="6"/>
  <c r="AO39" i="6"/>
  <c r="S39" i="6"/>
  <c r="AA39" i="6"/>
  <c r="AI39" i="6"/>
  <c r="AM39" i="6"/>
  <c r="L39" i="6"/>
  <c r="T39" i="6"/>
  <c r="AB39" i="6"/>
  <c r="AJ39" i="6"/>
  <c r="J39" i="6"/>
  <c r="N39" i="6"/>
  <c r="R39" i="6"/>
  <c r="V39" i="6"/>
  <c r="Z39" i="6"/>
  <c r="AD39" i="6"/>
  <c r="AH39" i="6"/>
  <c r="AL39" i="6"/>
  <c r="AP39" i="6"/>
  <c r="K39" i="6"/>
  <c r="O39" i="6"/>
  <c r="W39" i="6"/>
  <c r="AE39" i="6"/>
  <c r="P39" i="6"/>
  <c r="X39" i="6"/>
  <c r="AF39" i="6"/>
  <c r="AN39" i="6"/>
  <c r="I37" i="6"/>
  <c r="M37" i="6"/>
  <c r="Q37" i="6"/>
  <c r="U37" i="6"/>
  <c r="Y37" i="6"/>
  <c r="AC37" i="6"/>
  <c r="AG37" i="6"/>
  <c r="AK37" i="6"/>
  <c r="AO37" i="6"/>
  <c r="O37" i="6"/>
  <c r="W37" i="6"/>
  <c r="AE37" i="6"/>
  <c r="AM37" i="6"/>
  <c r="P37" i="6"/>
  <c r="X37" i="6"/>
  <c r="AJ37" i="6"/>
  <c r="J37" i="6"/>
  <c r="N37" i="6"/>
  <c r="R37" i="6"/>
  <c r="V37" i="6"/>
  <c r="Z37" i="6"/>
  <c r="AD37" i="6"/>
  <c r="AH37" i="6"/>
  <c r="AL37" i="6"/>
  <c r="AP37" i="6"/>
  <c r="K37" i="6"/>
  <c r="S37" i="6"/>
  <c r="AA37" i="6"/>
  <c r="AI37" i="6"/>
  <c r="L37" i="6"/>
  <c r="T37" i="6"/>
  <c r="AB37" i="6"/>
  <c r="AF37" i="6"/>
  <c r="AN37" i="6"/>
  <c r="J42" i="16"/>
  <c r="N42" i="16"/>
  <c r="R42" i="16"/>
  <c r="V42" i="16"/>
  <c r="Z42" i="16"/>
  <c r="AD42" i="16"/>
  <c r="AH42" i="16"/>
  <c r="AL42" i="16"/>
  <c r="AP42" i="16"/>
  <c r="L42" i="16"/>
  <c r="Q42" i="16"/>
  <c r="W42" i="16"/>
  <c r="AB42" i="16"/>
  <c r="AG42" i="16"/>
  <c r="AM42" i="16"/>
  <c r="P42" i="16"/>
  <c r="X42" i="16"/>
  <c r="AE42" i="16"/>
  <c r="AK42" i="16"/>
  <c r="M42" i="16"/>
  <c r="U42" i="16"/>
  <c r="AF42" i="16"/>
  <c r="AO42" i="16"/>
  <c r="O42" i="16"/>
  <c r="Y42" i="16"/>
  <c r="AI42" i="16"/>
  <c r="AQ42" i="16"/>
  <c r="K42" i="16"/>
  <c r="AC42" i="16"/>
  <c r="S42" i="16"/>
  <c r="AJ42" i="16"/>
  <c r="T42" i="16"/>
  <c r="AN42" i="16"/>
  <c r="AA42" i="16"/>
  <c r="J68" i="16"/>
  <c r="N68" i="16"/>
  <c r="R68" i="16"/>
  <c r="V68" i="16"/>
  <c r="Z68" i="16"/>
  <c r="AD68" i="16"/>
  <c r="AH68" i="16"/>
  <c r="AL68" i="16"/>
  <c r="AP68" i="16"/>
  <c r="O68" i="16"/>
  <c r="T68" i="16"/>
  <c r="Y68" i="16"/>
  <c r="AE68" i="16"/>
  <c r="AJ68" i="16"/>
  <c r="AO68" i="16"/>
  <c r="L68" i="16"/>
  <c r="S68" i="16"/>
  <c r="AA68" i="16"/>
  <c r="AG68" i="16"/>
  <c r="AN68" i="16"/>
  <c r="M68" i="16"/>
  <c r="W68" i="16"/>
  <c r="AF68" i="16"/>
  <c r="AQ68" i="16"/>
  <c r="P68" i="16"/>
  <c r="X68" i="16"/>
  <c r="AI68" i="16"/>
  <c r="Q68" i="16"/>
  <c r="AB68" i="16"/>
  <c r="AK68" i="16"/>
  <c r="AC68" i="16"/>
  <c r="AM68" i="16"/>
  <c r="K68" i="16"/>
  <c r="U68" i="16"/>
  <c r="L104" i="16"/>
  <c r="P104" i="16"/>
  <c r="T104" i="16"/>
  <c r="X104" i="16"/>
  <c r="AB104" i="16"/>
  <c r="AF104" i="16"/>
  <c r="AJ104" i="16"/>
  <c r="AN104" i="16"/>
  <c r="J104" i="16"/>
  <c r="O104" i="16"/>
  <c r="U104" i="16"/>
  <c r="Z104" i="16"/>
  <c r="AE104" i="16"/>
  <c r="AK104" i="16"/>
  <c r="AP104" i="16"/>
  <c r="M104" i="16"/>
  <c r="S104" i="16"/>
  <c r="AA104" i="16"/>
  <c r="AH104" i="16"/>
  <c r="AO104" i="16"/>
  <c r="N104" i="16"/>
  <c r="V104" i="16"/>
  <c r="AC104" i="16"/>
  <c r="AI104" i="16"/>
  <c r="AQ104" i="16"/>
  <c r="Q104" i="16"/>
  <c r="W104" i="16"/>
  <c r="AD104" i="16"/>
  <c r="AL104" i="16"/>
  <c r="R104" i="16"/>
  <c r="Y104" i="16"/>
  <c r="AG104" i="16"/>
  <c r="K104" i="16"/>
  <c r="AM104" i="16"/>
  <c r="J62" i="16"/>
  <c r="N62" i="16"/>
  <c r="R62" i="16"/>
  <c r="V62" i="16"/>
  <c r="Z62" i="16"/>
  <c r="AD62" i="16"/>
  <c r="AH62" i="16"/>
  <c r="AL62" i="16"/>
  <c r="AP62" i="16"/>
  <c r="K62" i="16"/>
  <c r="P62" i="16"/>
  <c r="U62" i="16"/>
  <c r="AA62" i="16"/>
  <c r="AF62" i="16"/>
  <c r="AK62" i="16"/>
  <c r="AQ62" i="16"/>
  <c r="Q62" i="16"/>
  <c r="X62" i="16"/>
  <c r="AE62" i="16"/>
  <c r="AM62" i="16"/>
  <c r="S62" i="16"/>
  <c r="AB62" i="16"/>
  <c r="AJ62" i="16"/>
  <c r="L62" i="16"/>
  <c r="T62" i="16"/>
  <c r="AC62" i="16"/>
  <c r="AN62" i="16"/>
  <c r="M62" i="16"/>
  <c r="W62" i="16"/>
  <c r="AG62" i="16"/>
  <c r="AO62" i="16"/>
  <c r="O62" i="16"/>
  <c r="Y62" i="16"/>
  <c r="AI62" i="16"/>
  <c r="L80" i="16"/>
  <c r="P80" i="16"/>
  <c r="T80" i="16"/>
  <c r="X80" i="16"/>
  <c r="AB80" i="16"/>
  <c r="AF80" i="16"/>
  <c r="AJ80" i="16"/>
  <c r="AN80" i="16"/>
  <c r="J80" i="16"/>
  <c r="O80" i="16"/>
  <c r="U80" i="16"/>
  <c r="Z80" i="16"/>
  <c r="AE80" i="16"/>
  <c r="AK80" i="16"/>
  <c r="AP80" i="16"/>
  <c r="K80" i="16"/>
  <c r="R80" i="16"/>
  <c r="Y80" i="16"/>
  <c r="AG80" i="16"/>
  <c r="AM80" i="16"/>
  <c r="M80" i="16"/>
  <c r="S80" i="16"/>
  <c r="AA80" i="16"/>
  <c r="AH80" i="16"/>
  <c r="AO80" i="16"/>
  <c r="N80" i="16"/>
  <c r="V80" i="16"/>
  <c r="AC80" i="16"/>
  <c r="AI80" i="16"/>
  <c r="AQ80" i="16"/>
  <c r="AL80" i="16"/>
  <c r="Q80" i="16"/>
  <c r="W80" i="16"/>
  <c r="AD80" i="16"/>
  <c r="J95" i="16"/>
  <c r="N95" i="16"/>
  <c r="R95" i="16"/>
  <c r="V95" i="16"/>
  <c r="Z95" i="16"/>
  <c r="AD95" i="16"/>
  <c r="AH95" i="16"/>
  <c r="AL95" i="16"/>
  <c r="AP95" i="16"/>
  <c r="L95" i="16"/>
  <c r="Q95" i="16"/>
  <c r="W95" i="16"/>
  <c r="AB95" i="16"/>
  <c r="AG95" i="16"/>
  <c r="AM95" i="16"/>
  <c r="M95" i="16"/>
  <c r="T95" i="16"/>
  <c r="AA95" i="16"/>
  <c r="AI95" i="16"/>
  <c r="AO95" i="16"/>
  <c r="O95" i="16"/>
  <c r="U95" i="16"/>
  <c r="AC95" i="16"/>
  <c r="AJ95" i="16"/>
  <c r="AQ95" i="16"/>
  <c r="P95" i="16"/>
  <c r="X95" i="16"/>
  <c r="AE95" i="16"/>
  <c r="AK95" i="16"/>
  <c r="K95" i="16"/>
  <c r="AN95" i="16"/>
  <c r="S95" i="16"/>
  <c r="Y95" i="16"/>
  <c r="AF95" i="16"/>
  <c r="J11" i="16"/>
  <c r="N11" i="16"/>
  <c r="R11" i="16"/>
  <c r="V11" i="16"/>
  <c r="Z11" i="16"/>
  <c r="AD11" i="16"/>
  <c r="AH11" i="16"/>
  <c r="AL11" i="16"/>
  <c r="AP11" i="16"/>
  <c r="O11" i="16"/>
  <c r="T11" i="16"/>
  <c r="Y11" i="16"/>
  <c r="AE11" i="16"/>
  <c r="AJ11" i="16"/>
  <c r="AO11" i="16"/>
  <c r="L11" i="16"/>
  <c r="S11" i="16"/>
  <c r="AA11" i="16"/>
  <c r="AG11" i="16"/>
  <c r="AN11" i="16"/>
  <c r="K11" i="16"/>
  <c r="U11" i="16"/>
  <c r="AC11" i="16"/>
  <c r="AM11" i="16"/>
  <c r="W11" i="16"/>
  <c r="AI11" i="16"/>
  <c r="Q11" i="16"/>
  <c r="AK11" i="16"/>
  <c r="P11" i="16"/>
  <c r="AQ11" i="16"/>
  <c r="AB11" i="16"/>
  <c r="AF11" i="16"/>
  <c r="X11" i="16"/>
  <c r="M11" i="16"/>
  <c r="J71" i="16"/>
  <c r="N71" i="16"/>
  <c r="R71" i="16"/>
  <c r="V71" i="16"/>
  <c r="Z71" i="16"/>
  <c r="AD71" i="16"/>
  <c r="AH71" i="16"/>
  <c r="AL71" i="16"/>
  <c r="AP71" i="16"/>
  <c r="L71" i="16"/>
  <c r="Q71" i="16"/>
  <c r="W71" i="16"/>
  <c r="AB71" i="16"/>
  <c r="AG71" i="16"/>
  <c r="AM71" i="16"/>
  <c r="K71" i="16"/>
  <c r="S71" i="16"/>
  <c r="Y71" i="16"/>
  <c r="AF71" i="16"/>
  <c r="AN71" i="16"/>
  <c r="M71" i="16"/>
  <c r="T71" i="16"/>
  <c r="AA71" i="16"/>
  <c r="AI71" i="16"/>
  <c r="AO71" i="16"/>
  <c r="O71" i="16"/>
  <c r="U71" i="16"/>
  <c r="AC71" i="16"/>
  <c r="AJ71" i="16"/>
  <c r="AQ71" i="16"/>
  <c r="AE71" i="16"/>
  <c r="AK71" i="16"/>
  <c r="P71" i="16"/>
  <c r="X71" i="16"/>
  <c r="J70" i="16"/>
  <c r="N70" i="16"/>
  <c r="R70" i="16"/>
  <c r="V70" i="16"/>
  <c r="Z70" i="16"/>
  <c r="AD70" i="16"/>
  <c r="K70" i="16"/>
  <c r="P70" i="16"/>
  <c r="U70" i="16"/>
  <c r="AA70" i="16"/>
  <c r="AF70" i="16"/>
  <c r="AJ70" i="16"/>
  <c r="AN70" i="16"/>
  <c r="O70" i="16"/>
  <c r="W70" i="16"/>
  <c r="AC70" i="16"/>
  <c r="AI70" i="16"/>
  <c r="AO70" i="16"/>
  <c r="L70" i="16"/>
  <c r="T70" i="16"/>
  <c r="AE70" i="16"/>
  <c r="AL70" i="16"/>
  <c r="M70" i="16"/>
  <c r="X70" i="16"/>
  <c r="AG70" i="16"/>
  <c r="AM70" i="16"/>
  <c r="Q70" i="16"/>
  <c r="Y70" i="16"/>
  <c r="AH70" i="16"/>
  <c r="AP70" i="16"/>
  <c r="AK70" i="16"/>
  <c r="AQ70" i="16"/>
  <c r="S70" i="16"/>
  <c r="AB70" i="16"/>
  <c r="L65" i="16"/>
  <c r="P65" i="16"/>
  <c r="T65" i="16"/>
  <c r="X65" i="16"/>
  <c r="AB65" i="16"/>
  <c r="AF65" i="16"/>
  <c r="AJ65" i="16"/>
  <c r="AN65" i="16"/>
  <c r="J65" i="16"/>
  <c r="O65" i="16"/>
  <c r="U65" i="16"/>
  <c r="Z65" i="16"/>
  <c r="AE65" i="16"/>
  <c r="AK65" i="16"/>
  <c r="AP65" i="16"/>
  <c r="N65" i="16"/>
  <c r="V65" i="16"/>
  <c r="AC65" i="16"/>
  <c r="AI65" i="16"/>
  <c r="AQ65" i="16"/>
  <c r="K65" i="16"/>
  <c r="S65" i="16"/>
  <c r="AD65" i="16"/>
  <c r="AM65" i="16"/>
  <c r="M65" i="16"/>
  <c r="W65" i="16"/>
  <c r="AG65" i="16"/>
  <c r="AO65" i="16"/>
  <c r="Q65" i="16"/>
  <c r="Y65" i="16"/>
  <c r="AH65" i="16"/>
  <c r="R65" i="16"/>
  <c r="AA65" i="16"/>
  <c r="AL65" i="16"/>
  <c r="L27" i="16"/>
  <c r="P27" i="16"/>
  <c r="T27" i="16"/>
  <c r="X27" i="16"/>
  <c r="AB27" i="16"/>
  <c r="AF27" i="16"/>
  <c r="AJ27" i="16"/>
  <c r="AN27" i="16"/>
  <c r="K27" i="16"/>
  <c r="Q27" i="16"/>
  <c r="V27" i="16"/>
  <c r="AA27" i="16"/>
  <c r="AG27" i="16"/>
  <c r="AL27" i="16"/>
  <c r="AQ27" i="16"/>
  <c r="O27" i="16"/>
  <c r="W27" i="16"/>
  <c r="AD27" i="16"/>
  <c r="AK27" i="16"/>
  <c r="M27" i="16"/>
  <c r="U27" i="16"/>
  <c r="AE27" i="16"/>
  <c r="AO27" i="16"/>
  <c r="N27" i="16"/>
  <c r="Z27" i="16"/>
  <c r="AM27" i="16"/>
  <c r="J27" i="16"/>
  <c r="AC27" i="16"/>
  <c r="R27" i="16"/>
  <c r="AH27" i="16"/>
  <c r="AP27" i="16"/>
  <c r="S27" i="16"/>
  <c r="Y27" i="16"/>
  <c r="AI27" i="16"/>
  <c r="J113" i="16"/>
  <c r="N113" i="16"/>
  <c r="R113" i="16"/>
  <c r="V113" i="16"/>
  <c r="Z113" i="16"/>
  <c r="AD113" i="16"/>
  <c r="AH113" i="16"/>
  <c r="AL113" i="16"/>
  <c r="AP113" i="16"/>
  <c r="M113" i="16"/>
  <c r="S113" i="16"/>
  <c r="X113" i="16"/>
  <c r="AC113" i="16"/>
  <c r="AI113" i="16"/>
  <c r="AN113" i="16"/>
  <c r="L113" i="16"/>
  <c r="T113" i="16"/>
  <c r="AA113" i="16"/>
  <c r="AG113" i="16"/>
  <c r="AO113" i="16"/>
  <c r="O113" i="16"/>
  <c r="U113" i="16"/>
  <c r="AB113" i="16"/>
  <c r="AJ113" i="16"/>
  <c r="AQ113" i="16"/>
  <c r="P113" i="16"/>
  <c r="W113" i="16"/>
  <c r="AE113" i="16"/>
  <c r="AK113" i="16"/>
  <c r="Y113" i="16"/>
  <c r="AF113" i="16"/>
  <c r="K113" i="16"/>
  <c r="AM113" i="16"/>
  <c r="Q113" i="16"/>
  <c r="J87" i="16"/>
  <c r="N87" i="16"/>
  <c r="R87" i="16"/>
  <c r="V87" i="16"/>
  <c r="Z87" i="16"/>
  <c r="AD87" i="16"/>
  <c r="AH87" i="16"/>
  <c r="AL87" i="16"/>
  <c r="AP87" i="16"/>
  <c r="L87" i="16"/>
  <c r="Q87" i="16"/>
  <c r="W87" i="16"/>
  <c r="AB87" i="16"/>
  <c r="AG87" i="16"/>
  <c r="AM87" i="16"/>
  <c r="O87" i="16"/>
  <c r="U87" i="16"/>
  <c r="AC87" i="16"/>
  <c r="AJ87" i="16"/>
  <c r="AQ87" i="16"/>
  <c r="P87" i="16"/>
  <c r="X87" i="16"/>
  <c r="AE87" i="16"/>
  <c r="AK87" i="16"/>
  <c r="K87" i="16"/>
  <c r="S87" i="16"/>
  <c r="Y87" i="16"/>
  <c r="AF87" i="16"/>
  <c r="AN87" i="16"/>
  <c r="AA87" i="16"/>
  <c r="AI87" i="16"/>
  <c r="M87" i="16"/>
  <c r="AO87" i="16"/>
  <c r="T87" i="16"/>
  <c r="J9" i="16"/>
  <c r="N9" i="16"/>
  <c r="R9" i="16"/>
  <c r="V9" i="16"/>
  <c r="Z9" i="16"/>
  <c r="AD9" i="16"/>
  <c r="AH9" i="16"/>
  <c r="AL9" i="16"/>
  <c r="AP9" i="16"/>
  <c r="M9" i="16"/>
  <c r="S9" i="16"/>
  <c r="X9" i="16"/>
  <c r="AC9" i="16"/>
  <c r="AI9" i="16"/>
  <c r="AN9" i="16"/>
  <c r="P9" i="16"/>
  <c r="W9" i="16"/>
  <c r="AE9" i="16"/>
  <c r="AK9" i="16"/>
  <c r="L9" i="16"/>
  <c r="U9" i="16"/>
  <c r="AF9" i="16"/>
  <c r="AO9" i="16"/>
  <c r="O9" i="16"/>
  <c r="AA9" i="16"/>
  <c r="AM9" i="16"/>
  <c r="T9" i="16"/>
  <c r="AJ9" i="16"/>
  <c r="Q9" i="16"/>
  <c r="AQ9" i="16"/>
  <c r="AG9" i="16"/>
  <c r="Y9" i="16"/>
  <c r="AB9" i="16"/>
  <c r="K9" i="16"/>
  <c r="J97" i="16"/>
  <c r="N97" i="16"/>
  <c r="R97" i="16"/>
  <c r="V97" i="16"/>
  <c r="Z97" i="16"/>
  <c r="AD97" i="16"/>
  <c r="AH97" i="16"/>
  <c r="AL97" i="16"/>
  <c r="AP97" i="16"/>
  <c r="M97" i="16"/>
  <c r="S97" i="16"/>
  <c r="X97" i="16"/>
  <c r="AC97" i="16"/>
  <c r="AI97" i="16"/>
  <c r="AN97" i="16"/>
  <c r="P97" i="16"/>
  <c r="W97" i="16"/>
  <c r="AE97" i="16"/>
  <c r="AK97" i="16"/>
  <c r="K97" i="16"/>
  <c r="Q97" i="16"/>
  <c r="Y97" i="16"/>
  <c r="AF97" i="16"/>
  <c r="AM97" i="16"/>
  <c r="L97" i="16"/>
  <c r="T97" i="16"/>
  <c r="AA97" i="16"/>
  <c r="AG97" i="16"/>
  <c r="AO97" i="16"/>
  <c r="AB97" i="16"/>
  <c r="AJ97" i="16"/>
  <c r="O97" i="16"/>
  <c r="AQ97" i="16"/>
  <c r="U97" i="16"/>
  <c r="J93" i="16"/>
  <c r="N93" i="16"/>
  <c r="R93" i="16"/>
  <c r="V93" i="16"/>
  <c r="Z93" i="16"/>
  <c r="AD93" i="16"/>
  <c r="AH93" i="16"/>
  <c r="AL93" i="16"/>
  <c r="AP93" i="16"/>
  <c r="K93" i="16"/>
  <c r="P93" i="16"/>
  <c r="U93" i="16"/>
  <c r="AA93" i="16"/>
  <c r="AF93" i="16"/>
  <c r="AK93" i="16"/>
  <c r="AQ93" i="16"/>
  <c r="Q93" i="16"/>
  <c r="X93" i="16"/>
  <c r="AE93" i="16"/>
  <c r="AM93" i="16"/>
  <c r="L93" i="16"/>
  <c r="S93" i="16"/>
  <c r="Y93" i="16"/>
  <c r="AG93" i="16"/>
  <c r="AN93" i="16"/>
  <c r="M93" i="16"/>
  <c r="T93" i="16"/>
  <c r="AB93" i="16"/>
  <c r="AI93" i="16"/>
  <c r="AO93" i="16"/>
  <c r="W93" i="16"/>
  <c r="AC93" i="16"/>
  <c r="AJ93" i="16"/>
  <c r="O93" i="16"/>
  <c r="L76" i="16"/>
  <c r="P76" i="16"/>
  <c r="T76" i="16"/>
  <c r="X76" i="16"/>
  <c r="AB76" i="16"/>
  <c r="AF76" i="16"/>
  <c r="AJ76" i="16"/>
  <c r="AN76" i="16"/>
  <c r="M76" i="16"/>
  <c r="R76" i="16"/>
  <c r="W76" i="16"/>
  <c r="AC76" i="16"/>
  <c r="AH76" i="16"/>
  <c r="AM76" i="16"/>
  <c r="K76" i="16"/>
  <c r="S76" i="16"/>
  <c r="Z76" i="16"/>
  <c r="AG76" i="16"/>
  <c r="AO76" i="16"/>
  <c r="N76" i="16"/>
  <c r="U76" i="16"/>
  <c r="AA76" i="16"/>
  <c r="AI76" i="16"/>
  <c r="AP76" i="16"/>
  <c r="O76" i="16"/>
  <c r="V76" i="16"/>
  <c r="AD76" i="16"/>
  <c r="AK76" i="16"/>
  <c r="AQ76" i="16"/>
  <c r="AE76" i="16"/>
  <c r="J76" i="16"/>
  <c r="AL76" i="16"/>
  <c r="Q76" i="16"/>
  <c r="Y76" i="16"/>
  <c r="J30" i="16"/>
  <c r="N30" i="16"/>
  <c r="R30" i="16"/>
  <c r="V30" i="16"/>
  <c r="Z30" i="16"/>
  <c r="K30" i="16"/>
  <c r="P30" i="16"/>
  <c r="U30" i="16"/>
  <c r="AA30" i="16"/>
  <c r="AE30" i="16"/>
  <c r="AI30" i="16"/>
  <c r="AM30" i="16"/>
  <c r="AQ30" i="16"/>
  <c r="M30" i="16"/>
  <c r="T30" i="16"/>
  <c r="AB30" i="16"/>
  <c r="AG30" i="16"/>
  <c r="AL30" i="16"/>
  <c r="O30" i="16"/>
  <c r="X30" i="16"/>
  <c r="AF30" i="16"/>
  <c r="AN30" i="16"/>
  <c r="L30" i="16"/>
  <c r="Y30" i="16"/>
  <c r="AJ30" i="16"/>
  <c r="AC30" i="16"/>
  <c r="AO30" i="16"/>
  <c r="Q30" i="16"/>
  <c r="AD30" i="16"/>
  <c r="AP30" i="16"/>
  <c r="AK30" i="16"/>
  <c r="S30" i="16"/>
  <c r="W30" i="16"/>
  <c r="AH30" i="16"/>
  <c r="L98" i="16"/>
  <c r="P98" i="16"/>
  <c r="T98" i="16"/>
  <c r="X98" i="16"/>
  <c r="AB98" i="16"/>
  <c r="AF98" i="16"/>
  <c r="AJ98" i="16"/>
  <c r="AN98" i="16"/>
  <c r="K98" i="16"/>
  <c r="Q98" i="16"/>
  <c r="V98" i="16"/>
  <c r="AA98" i="16"/>
  <c r="AG98" i="16"/>
  <c r="AL98" i="16"/>
  <c r="AQ98" i="16"/>
  <c r="J98" i="16"/>
  <c r="R98" i="16"/>
  <c r="Y98" i="16"/>
  <c r="AE98" i="16"/>
  <c r="AM98" i="16"/>
  <c r="M98" i="16"/>
  <c r="S98" i="16"/>
  <c r="Z98" i="16"/>
  <c r="AH98" i="16"/>
  <c r="AO98" i="16"/>
  <c r="N98" i="16"/>
  <c r="U98" i="16"/>
  <c r="AC98" i="16"/>
  <c r="AI98" i="16"/>
  <c r="AP98" i="16"/>
  <c r="W98" i="16"/>
  <c r="AD98" i="16"/>
  <c r="AK98" i="16"/>
  <c r="O98" i="16"/>
  <c r="L10" i="16"/>
  <c r="P10" i="16"/>
  <c r="T10" i="16"/>
  <c r="X10" i="16"/>
  <c r="AB10" i="16"/>
  <c r="AF10" i="16"/>
  <c r="AJ10" i="16"/>
  <c r="AN10" i="16"/>
  <c r="K10" i="16"/>
  <c r="Q10" i="16"/>
  <c r="V10" i="16"/>
  <c r="AA10" i="16"/>
  <c r="AG10" i="16"/>
  <c r="AL10" i="16"/>
  <c r="AQ10" i="16"/>
  <c r="J10" i="16"/>
  <c r="R10" i="16"/>
  <c r="Y10" i="16"/>
  <c r="AE10" i="16"/>
  <c r="AM10" i="16"/>
  <c r="O10" i="16"/>
  <c r="Z10" i="16"/>
  <c r="AI10" i="16"/>
  <c r="S10" i="16"/>
  <c r="AD10" i="16"/>
  <c r="AP10" i="16"/>
  <c r="U10" i="16"/>
  <c r="AK10" i="16"/>
  <c r="AC10" i="16"/>
  <c r="AH10" i="16"/>
  <c r="W10" i="16"/>
  <c r="AO10" i="16"/>
  <c r="M10" i="16"/>
  <c r="N10" i="16"/>
  <c r="K32" i="16"/>
  <c r="O32" i="16"/>
  <c r="S32" i="16"/>
  <c r="W32" i="16"/>
  <c r="AA32" i="16"/>
  <c r="AE32" i="16"/>
  <c r="AI32" i="16"/>
  <c r="AM32" i="16"/>
  <c r="AQ32" i="16"/>
  <c r="M32" i="16"/>
  <c r="R32" i="16"/>
  <c r="X32" i="16"/>
  <c r="AC32" i="16"/>
  <c r="AH32" i="16"/>
  <c r="AN32" i="16"/>
  <c r="N32" i="16"/>
  <c r="U32" i="16"/>
  <c r="AB32" i="16"/>
  <c r="AJ32" i="16"/>
  <c r="AP32" i="16"/>
  <c r="P32" i="16"/>
  <c r="Y32" i="16"/>
  <c r="AG32" i="16"/>
  <c r="J32" i="16"/>
  <c r="V32" i="16"/>
  <c r="AK32" i="16"/>
  <c r="L32" i="16"/>
  <c r="Z32" i="16"/>
  <c r="AL32" i="16"/>
  <c r="T32" i="16"/>
  <c r="AD32" i="16"/>
  <c r="AF32" i="16"/>
  <c r="Q32" i="16"/>
  <c r="AO32" i="16"/>
  <c r="J13" i="16"/>
  <c r="N13" i="16"/>
  <c r="R13" i="16"/>
  <c r="V13" i="16"/>
  <c r="Z13" i="16"/>
  <c r="AD13" i="16"/>
  <c r="AH13" i="16"/>
  <c r="AL13" i="16"/>
  <c r="AP13" i="16"/>
  <c r="M13" i="16"/>
  <c r="S13" i="16"/>
  <c r="X13" i="16"/>
  <c r="AC13" i="16"/>
  <c r="AI13" i="16"/>
  <c r="AN13" i="16"/>
  <c r="P13" i="16"/>
  <c r="W13" i="16"/>
  <c r="AE13" i="16"/>
  <c r="AK13" i="16"/>
  <c r="O13" i="16"/>
  <c r="Y13" i="16"/>
  <c r="AG13" i="16"/>
  <c r="AQ13" i="16"/>
  <c r="Q13" i="16"/>
  <c r="AB13" i="16"/>
  <c r="AO13" i="16"/>
  <c r="L13" i="16"/>
  <c r="AF13" i="16"/>
  <c r="T13" i="16"/>
  <c r="AM13" i="16"/>
  <c r="AJ13" i="16"/>
  <c r="K13" i="16"/>
  <c r="AA13" i="16"/>
  <c r="U13" i="16"/>
  <c r="L12" i="16"/>
  <c r="P12" i="16"/>
  <c r="T12" i="16"/>
  <c r="X12" i="16"/>
  <c r="AB12" i="16"/>
  <c r="AF12" i="16"/>
  <c r="AJ12" i="16"/>
  <c r="AN12" i="16"/>
  <c r="M12" i="16"/>
  <c r="R12" i="16"/>
  <c r="W12" i="16"/>
  <c r="AC12" i="16"/>
  <c r="AH12" i="16"/>
  <c r="AM12" i="16"/>
  <c r="N12" i="16"/>
  <c r="U12" i="16"/>
  <c r="AA12" i="16"/>
  <c r="AI12" i="16"/>
  <c r="AP12" i="16"/>
  <c r="O12" i="16"/>
  <c r="Y12" i="16"/>
  <c r="AG12" i="16"/>
  <c r="AQ12" i="16"/>
  <c r="K12" i="16"/>
  <c r="Z12" i="16"/>
  <c r="AL12" i="16"/>
  <c r="S12" i="16"/>
  <c r="AK12" i="16"/>
  <c r="AD12" i="16"/>
  <c r="V12" i="16"/>
  <c r="AO12" i="16"/>
  <c r="J12" i="16"/>
  <c r="Q12" i="16"/>
  <c r="AE12" i="16"/>
  <c r="L108" i="16"/>
  <c r="P108" i="16"/>
  <c r="T108" i="16"/>
  <c r="X108" i="16"/>
  <c r="AB108" i="16"/>
  <c r="AF108" i="16"/>
  <c r="AJ108" i="16"/>
  <c r="AN108" i="16"/>
  <c r="M108" i="16"/>
  <c r="R108" i="16"/>
  <c r="W108" i="16"/>
  <c r="AC108" i="16"/>
  <c r="AH108" i="16"/>
  <c r="AM108" i="16"/>
  <c r="K108" i="16"/>
  <c r="S108" i="16"/>
  <c r="Z108" i="16"/>
  <c r="AG108" i="16"/>
  <c r="AO108" i="16"/>
  <c r="N108" i="16"/>
  <c r="U108" i="16"/>
  <c r="AA108" i="16"/>
  <c r="AI108" i="16"/>
  <c r="AP108" i="16"/>
  <c r="O108" i="16"/>
  <c r="V108" i="16"/>
  <c r="AD108" i="16"/>
  <c r="AK108" i="16"/>
  <c r="AQ108" i="16"/>
  <c r="Y108" i="16"/>
  <c r="AE108" i="16"/>
  <c r="J108" i="16"/>
  <c r="AL108" i="16"/>
  <c r="Q108" i="16"/>
  <c r="J28" i="16"/>
  <c r="N28" i="16"/>
  <c r="R28" i="16"/>
  <c r="V28" i="16"/>
  <c r="Z28" i="16"/>
  <c r="AD28" i="16"/>
  <c r="AH28" i="16"/>
  <c r="AL28" i="16"/>
  <c r="AP28" i="16"/>
  <c r="O28" i="16"/>
  <c r="T28" i="16"/>
  <c r="Y28" i="16"/>
  <c r="AE28" i="16"/>
  <c r="AJ28" i="16"/>
  <c r="AO28" i="16"/>
  <c r="K28" i="16"/>
  <c r="Q28" i="16"/>
  <c r="X28" i="16"/>
  <c r="AF28" i="16"/>
  <c r="AM28" i="16"/>
  <c r="P28" i="16"/>
  <c r="AA28" i="16"/>
  <c r="AI28" i="16"/>
  <c r="S28" i="16"/>
  <c r="AC28" i="16"/>
  <c r="AQ28" i="16"/>
  <c r="L28" i="16"/>
  <c r="AB28" i="16"/>
  <c r="M28" i="16"/>
  <c r="AG28" i="16"/>
  <c r="AN28" i="16"/>
  <c r="U28" i="16"/>
  <c r="W28" i="16"/>
  <c r="AK28" i="16"/>
  <c r="J40" i="16"/>
  <c r="N40" i="16"/>
  <c r="R40" i="16"/>
  <c r="V40" i="16"/>
  <c r="Z40" i="16"/>
  <c r="AD40" i="16"/>
  <c r="AH40" i="16"/>
  <c r="AL40" i="16"/>
  <c r="AP40" i="16"/>
  <c r="K40" i="16"/>
  <c r="P40" i="16"/>
  <c r="U40" i="16"/>
  <c r="AA40" i="16"/>
  <c r="AF40" i="16"/>
  <c r="AK40" i="16"/>
  <c r="AQ40" i="16"/>
  <c r="M40" i="16"/>
  <c r="T40" i="16"/>
  <c r="AB40" i="16"/>
  <c r="AI40" i="16"/>
  <c r="AO40" i="16"/>
  <c r="O40" i="16"/>
  <c r="X40" i="16"/>
  <c r="AG40" i="16"/>
  <c r="Q40" i="16"/>
  <c r="Y40" i="16"/>
  <c r="AJ40" i="16"/>
  <c r="W40" i="16"/>
  <c r="AN40" i="16"/>
  <c r="AC40" i="16"/>
  <c r="L40" i="16"/>
  <c r="AE40" i="16"/>
  <c r="S40" i="16"/>
  <c r="AM40" i="16"/>
  <c r="L94" i="16"/>
  <c r="P94" i="16"/>
  <c r="T94" i="16"/>
  <c r="X94" i="16"/>
  <c r="AB94" i="16"/>
  <c r="AF94" i="16"/>
  <c r="AJ94" i="16"/>
  <c r="AN94" i="16"/>
  <c r="N94" i="16"/>
  <c r="S94" i="16"/>
  <c r="Y94" i="16"/>
  <c r="AD94" i="16"/>
  <c r="AI94" i="16"/>
  <c r="AO94" i="16"/>
  <c r="K94" i="16"/>
  <c r="R94" i="16"/>
  <c r="Z94" i="16"/>
  <c r="AG94" i="16"/>
  <c r="AM94" i="16"/>
  <c r="M94" i="16"/>
  <c r="U94" i="16"/>
  <c r="AA94" i="16"/>
  <c r="AH94" i="16"/>
  <c r="AP94" i="16"/>
  <c r="O94" i="16"/>
  <c r="V94" i="16"/>
  <c r="AC94" i="16"/>
  <c r="AK94" i="16"/>
  <c r="AQ94" i="16"/>
  <c r="Q94" i="16"/>
  <c r="W94" i="16"/>
  <c r="AE94" i="16"/>
  <c r="J94" i="16"/>
  <c r="AL94" i="16"/>
  <c r="J44" i="16"/>
  <c r="N44" i="16"/>
  <c r="R44" i="16"/>
  <c r="V44" i="16"/>
  <c r="Z44" i="16"/>
  <c r="AD44" i="16"/>
  <c r="AH44" i="16"/>
  <c r="AL44" i="16"/>
  <c r="AP44" i="16"/>
  <c r="M44" i="16"/>
  <c r="S44" i="16"/>
  <c r="X44" i="16"/>
  <c r="AC44" i="16"/>
  <c r="AI44" i="16"/>
  <c r="AN44" i="16"/>
  <c r="L44" i="16"/>
  <c r="T44" i="16"/>
  <c r="AA44" i="16"/>
  <c r="AG44" i="16"/>
  <c r="AO44" i="16"/>
  <c r="K44" i="16"/>
  <c r="U44" i="16"/>
  <c r="AE44" i="16"/>
  <c r="AM44" i="16"/>
  <c r="O44" i="16"/>
  <c r="W44" i="16"/>
  <c r="AF44" i="16"/>
  <c r="AQ44" i="16"/>
  <c r="Q44" i="16"/>
  <c r="AK44" i="16"/>
  <c r="Y44" i="16"/>
  <c r="AB44" i="16"/>
  <c r="P44" i="16"/>
  <c r="AJ44" i="16"/>
  <c r="M124" i="16"/>
  <c r="Q124" i="16"/>
  <c r="U124" i="16"/>
  <c r="Y124" i="16"/>
  <c r="AC124" i="16"/>
  <c r="AG124" i="16"/>
  <c r="AK124" i="16"/>
  <c r="AO124" i="16"/>
  <c r="N124" i="16"/>
  <c r="S124" i="16"/>
  <c r="X124" i="16"/>
  <c r="AD124" i="16"/>
  <c r="AI124" i="16"/>
  <c r="AN124" i="16"/>
  <c r="O124" i="16"/>
  <c r="T124" i="16"/>
  <c r="Z124" i="16"/>
  <c r="AE124" i="16"/>
  <c r="AJ124" i="16"/>
  <c r="AP124" i="16"/>
  <c r="K124" i="16"/>
  <c r="P124" i="16"/>
  <c r="V124" i="16"/>
  <c r="AA124" i="16"/>
  <c r="AF124" i="16"/>
  <c r="AL124" i="16"/>
  <c r="AQ124" i="16"/>
  <c r="L124" i="16"/>
  <c r="AH124" i="16"/>
  <c r="R124" i="16"/>
  <c r="AM124" i="16"/>
  <c r="W124" i="16"/>
  <c r="AB124" i="16"/>
  <c r="M122" i="16"/>
  <c r="Q122" i="16"/>
  <c r="U122" i="16"/>
  <c r="Y122" i="16"/>
  <c r="AC122" i="16"/>
  <c r="AG122" i="16"/>
  <c r="AK122" i="16"/>
  <c r="AO122" i="16"/>
  <c r="L122" i="16"/>
  <c r="R122" i="16"/>
  <c r="W122" i="16"/>
  <c r="AB122" i="16"/>
  <c r="AH122" i="16"/>
  <c r="AM122" i="16"/>
  <c r="N122" i="16"/>
  <c r="S122" i="16"/>
  <c r="X122" i="16"/>
  <c r="AD122" i="16"/>
  <c r="AI122" i="16"/>
  <c r="AN122" i="16"/>
  <c r="J122" i="16"/>
  <c r="O122" i="16"/>
  <c r="T122" i="16"/>
  <c r="Z122" i="16"/>
  <c r="AE122" i="16"/>
  <c r="AJ122" i="16"/>
  <c r="AP122" i="16"/>
  <c r="P122" i="16"/>
  <c r="AL122" i="16"/>
  <c r="V122" i="16"/>
  <c r="AQ122" i="16"/>
  <c r="AA122" i="16"/>
  <c r="K122" i="16"/>
  <c r="AF122" i="16"/>
  <c r="J50" i="16"/>
  <c r="N50" i="16"/>
  <c r="R50" i="16"/>
  <c r="V50" i="16"/>
  <c r="Z50" i="16"/>
  <c r="AD50" i="16"/>
  <c r="AH50" i="16"/>
  <c r="AL50" i="16"/>
  <c r="AP50" i="16"/>
  <c r="L50" i="16"/>
  <c r="Q50" i="16"/>
  <c r="W50" i="16"/>
  <c r="AB50" i="16"/>
  <c r="AG50" i="16"/>
  <c r="AM50" i="16"/>
  <c r="O50" i="16"/>
  <c r="U50" i="16"/>
  <c r="AC50" i="16"/>
  <c r="AJ50" i="16"/>
  <c r="AQ50" i="16"/>
  <c r="P50" i="16"/>
  <c r="Y50" i="16"/>
  <c r="AI50" i="16"/>
  <c r="M50" i="16"/>
  <c r="AA50" i="16"/>
  <c r="AN50" i="16"/>
  <c r="S50" i="16"/>
  <c r="AE50" i="16"/>
  <c r="AO50" i="16"/>
  <c r="T50" i="16"/>
  <c r="AF50" i="16"/>
  <c r="K50" i="16"/>
  <c r="X50" i="16"/>
  <c r="AK50" i="16"/>
  <c r="J48" i="16"/>
  <c r="N48" i="16"/>
  <c r="R48" i="16"/>
  <c r="V48" i="16"/>
  <c r="Z48" i="16"/>
  <c r="AD48" i="16"/>
  <c r="AH48" i="16"/>
  <c r="AL48" i="16"/>
  <c r="AP48" i="16"/>
  <c r="K48" i="16"/>
  <c r="P48" i="16"/>
  <c r="U48" i="16"/>
  <c r="AA48" i="16"/>
  <c r="AF48" i="16"/>
  <c r="AK48" i="16"/>
  <c r="AQ48" i="16"/>
  <c r="L48" i="16"/>
  <c r="S48" i="16"/>
  <c r="Y48" i="16"/>
  <c r="AG48" i="16"/>
  <c r="AN48" i="16"/>
  <c r="Q48" i="16"/>
  <c r="AB48" i="16"/>
  <c r="AJ48" i="16"/>
  <c r="T48" i="16"/>
  <c r="AE48" i="16"/>
  <c r="W48" i="16"/>
  <c r="AI48" i="16"/>
  <c r="M48" i="16"/>
  <c r="X48" i="16"/>
  <c r="AM48" i="16"/>
  <c r="O48" i="16"/>
  <c r="AC48" i="16"/>
  <c r="AO48" i="16"/>
  <c r="J54" i="16"/>
  <c r="N54" i="16"/>
  <c r="R54" i="16"/>
  <c r="V54" i="16"/>
  <c r="Z54" i="16"/>
  <c r="AD54" i="16"/>
  <c r="AH54" i="16"/>
  <c r="AL54" i="16"/>
  <c r="AP54" i="16"/>
  <c r="O54" i="16"/>
  <c r="T54" i="16"/>
  <c r="Y54" i="16"/>
  <c r="AE54" i="16"/>
  <c r="AJ54" i="16"/>
  <c r="AO54" i="16"/>
  <c r="M54" i="16"/>
  <c r="U54" i="16"/>
  <c r="AB54" i="16"/>
  <c r="AI54" i="16"/>
  <c r="AQ54" i="16"/>
  <c r="L54" i="16"/>
  <c r="W54" i="16"/>
  <c r="AF54" i="16"/>
  <c r="AN54" i="16"/>
  <c r="Q54" i="16"/>
  <c r="AC54" i="16"/>
  <c r="S54" i="16"/>
  <c r="AG54" i="16"/>
  <c r="K54" i="16"/>
  <c r="X54" i="16"/>
  <c r="AK54" i="16"/>
  <c r="P54" i="16"/>
  <c r="AA54" i="16"/>
  <c r="AM54" i="16"/>
  <c r="L45" i="16"/>
  <c r="P45" i="16"/>
  <c r="T45" i="16"/>
  <c r="X45" i="16"/>
  <c r="AB45" i="16"/>
  <c r="AF45" i="16"/>
  <c r="AJ45" i="16"/>
  <c r="AN45" i="16"/>
  <c r="K45" i="16"/>
  <c r="Q45" i="16"/>
  <c r="V45" i="16"/>
  <c r="AA45" i="16"/>
  <c r="AG45" i="16"/>
  <c r="AL45" i="16"/>
  <c r="AQ45" i="16"/>
  <c r="N45" i="16"/>
  <c r="U45" i="16"/>
  <c r="AC45" i="16"/>
  <c r="AI45" i="16"/>
  <c r="AP45" i="16"/>
  <c r="O45" i="16"/>
  <c r="Y45" i="16"/>
  <c r="AH45" i="16"/>
  <c r="R45" i="16"/>
  <c r="Z45" i="16"/>
  <c r="AK45" i="16"/>
  <c r="W45" i="16"/>
  <c r="AO45" i="16"/>
  <c r="J45" i="16"/>
  <c r="AD45" i="16"/>
  <c r="M45" i="16"/>
  <c r="AE45" i="16"/>
  <c r="S45" i="16"/>
  <c r="AM45" i="16"/>
  <c r="L23" i="16"/>
  <c r="P23" i="16"/>
  <c r="T23" i="16"/>
  <c r="X23" i="16"/>
  <c r="AB23" i="16"/>
  <c r="AF23" i="16"/>
  <c r="AJ23" i="16"/>
  <c r="AN23" i="16"/>
  <c r="N23" i="16"/>
  <c r="S23" i="16"/>
  <c r="Y23" i="16"/>
  <c r="AD23" i="16"/>
  <c r="AI23" i="16"/>
  <c r="AO23" i="16"/>
  <c r="J23" i="16"/>
  <c r="Q23" i="16"/>
  <c r="W23" i="16"/>
  <c r="AE23" i="16"/>
  <c r="AL23" i="16"/>
  <c r="O23" i="16"/>
  <c r="Z23" i="16"/>
  <c r="AH23" i="16"/>
  <c r="AQ23" i="16"/>
  <c r="K23" i="16"/>
  <c r="V23" i="16"/>
  <c r="AK23" i="16"/>
  <c r="M23" i="16"/>
  <c r="AC23" i="16"/>
  <c r="R23" i="16"/>
  <c r="AG23" i="16"/>
  <c r="AP23" i="16"/>
  <c r="U23" i="16"/>
  <c r="AA23" i="16"/>
  <c r="AM23" i="16"/>
  <c r="L19" i="16"/>
  <c r="P19" i="16"/>
  <c r="T19" i="16"/>
  <c r="X19" i="16"/>
  <c r="AB19" i="16"/>
  <c r="AF19" i="16"/>
  <c r="AJ19" i="16"/>
  <c r="AN19" i="16"/>
  <c r="K19" i="16"/>
  <c r="Q19" i="16"/>
  <c r="V19" i="16"/>
  <c r="AA19" i="16"/>
  <c r="AG19" i="16"/>
  <c r="AL19" i="16"/>
  <c r="AQ19" i="16"/>
  <c r="J19" i="16"/>
  <c r="R19" i="16"/>
  <c r="Y19" i="16"/>
  <c r="AE19" i="16"/>
  <c r="AM19" i="16"/>
  <c r="S19" i="16"/>
  <c r="AC19" i="16"/>
  <c r="AK19" i="16"/>
  <c r="U19" i="16"/>
  <c r="AH19" i="16"/>
  <c r="N19" i="16"/>
  <c r="AD19" i="16"/>
  <c r="O19" i="16"/>
  <c r="AI19" i="16"/>
  <c r="M19" i="16"/>
  <c r="AP19" i="16"/>
  <c r="W19" i="16"/>
  <c r="Z19" i="16"/>
  <c r="AO19" i="16"/>
  <c r="L59" i="16"/>
  <c r="P59" i="16"/>
  <c r="T59" i="16"/>
  <c r="X59" i="16"/>
  <c r="AB59" i="16"/>
  <c r="AF59" i="16"/>
  <c r="AJ59" i="16"/>
  <c r="AN59" i="16"/>
  <c r="J59" i="16"/>
  <c r="O59" i="16"/>
  <c r="U59" i="16"/>
  <c r="Z59" i="16"/>
  <c r="AE59" i="16"/>
  <c r="AK59" i="16"/>
  <c r="AP59" i="16"/>
  <c r="N59" i="16"/>
  <c r="V59" i="16"/>
  <c r="AC59" i="16"/>
  <c r="AI59" i="16"/>
  <c r="AQ59" i="16"/>
  <c r="M59" i="16"/>
  <c r="W59" i="16"/>
  <c r="AG59" i="16"/>
  <c r="AO59" i="16"/>
  <c r="K59" i="16"/>
  <c r="Y59" i="16"/>
  <c r="AL59" i="16"/>
  <c r="Q59" i="16"/>
  <c r="AA59" i="16"/>
  <c r="AM59" i="16"/>
  <c r="R59" i="16"/>
  <c r="AD59" i="16"/>
  <c r="S59" i="16"/>
  <c r="AH59" i="16"/>
  <c r="J17" i="16"/>
  <c r="N17" i="16"/>
  <c r="R17" i="16"/>
  <c r="V17" i="16"/>
  <c r="Z17" i="16"/>
  <c r="AD17" i="16"/>
  <c r="AH17" i="16"/>
  <c r="AL17" i="16"/>
  <c r="AP17" i="16"/>
  <c r="L17" i="16"/>
  <c r="Q17" i="16"/>
  <c r="W17" i="16"/>
  <c r="AB17" i="16"/>
  <c r="AG17" i="16"/>
  <c r="AM17" i="16"/>
  <c r="M17" i="16"/>
  <c r="T17" i="16"/>
  <c r="AA17" i="16"/>
  <c r="AI17" i="16"/>
  <c r="AO17" i="16"/>
  <c r="O17" i="16"/>
  <c r="X17" i="16"/>
  <c r="AF17" i="16"/>
  <c r="AQ17" i="16"/>
  <c r="K17" i="16"/>
  <c r="Y17" i="16"/>
  <c r="AK17" i="16"/>
  <c r="S17" i="16"/>
  <c r="AJ17" i="16"/>
  <c r="AC17" i="16"/>
  <c r="AE17" i="16"/>
  <c r="P17" i="16"/>
  <c r="U17" i="16"/>
  <c r="AN17" i="16"/>
  <c r="J75" i="16"/>
  <c r="N75" i="16"/>
  <c r="R75" i="16"/>
  <c r="V75" i="16"/>
  <c r="Z75" i="16"/>
  <c r="AD75" i="16"/>
  <c r="AH75" i="16"/>
  <c r="AL75" i="16"/>
  <c r="AP75" i="16"/>
  <c r="O75" i="16"/>
  <c r="T75" i="16"/>
  <c r="Y75" i="16"/>
  <c r="AE75" i="16"/>
  <c r="AJ75" i="16"/>
  <c r="AO75" i="16"/>
  <c r="K75" i="16"/>
  <c r="Q75" i="16"/>
  <c r="X75" i="16"/>
  <c r="AF75" i="16"/>
  <c r="AM75" i="16"/>
  <c r="L75" i="16"/>
  <c r="S75" i="16"/>
  <c r="AA75" i="16"/>
  <c r="AG75" i="16"/>
  <c r="AN75" i="16"/>
  <c r="M75" i="16"/>
  <c r="U75" i="16"/>
  <c r="AB75" i="16"/>
  <c r="AI75" i="16"/>
  <c r="AQ75" i="16"/>
  <c r="AK75" i="16"/>
  <c r="P75" i="16"/>
  <c r="W75" i="16"/>
  <c r="AC75" i="16"/>
  <c r="K127" i="16"/>
  <c r="O127" i="16"/>
  <c r="S127" i="16"/>
  <c r="W127" i="16"/>
  <c r="AA127" i="16"/>
  <c r="AE127" i="16"/>
  <c r="AI127" i="16"/>
  <c r="AM127" i="16"/>
  <c r="AQ127" i="16"/>
  <c r="M127" i="16"/>
  <c r="R127" i="16"/>
  <c r="X127" i="16"/>
  <c r="AC127" i="16"/>
  <c r="AH127" i="16"/>
  <c r="AN127" i="16"/>
  <c r="N127" i="16"/>
  <c r="T127" i="16"/>
  <c r="Y127" i="16"/>
  <c r="AD127" i="16"/>
  <c r="AJ127" i="16"/>
  <c r="AO127" i="16"/>
  <c r="J127" i="16"/>
  <c r="P127" i="16"/>
  <c r="U127" i="16"/>
  <c r="Z127" i="16"/>
  <c r="AF127" i="16"/>
  <c r="AK127" i="16"/>
  <c r="AP127" i="16"/>
  <c r="Q127" i="16"/>
  <c r="AL127" i="16"/>
  <c r="V127" i="16"/>
  <c r="AB127" i="16"/>
  <c r="L127" i="16"/>
  <c r="AG127" i="16"/>
  <c r="J38" i="16"/>
  <c r="N38" i="16"/>
  <c r="R38" i="16"/>
  <c r="V38" i="16"/>
  <c r="Z38" i="16"/>
  <c r="AD38" i="16"/>
  <c r="AH38" i="16"/>
  <c r="AL38" i="16"/>
  <c r="AP38" i="16"/>
  <c r="O38" i="16"/>
  <c r="T38" i="16"/>
  <c r="Y38" i="16"/>
  <c r="AE38" i="16"/>
  <c r="AJ38" i="16"/>
  <c r="AO38" i="16"/>
  <c r="K38" i="16"/>
  <c r="Q38" i="16"/>
  <c r="X38" i="16"/>
  <c r="AF38" i="16"/>
  <c r="AM38" i="16"/>
  <c r="P38" i="16"/>
  <c r="AA38" i="16"/>
  <c r="AI38" i="16"/>
  <c r="S38" i="16"/>
  <c r="AB38" i="16"/>
  <c r="AK38" i="16"/>
  <c r="M38" i="16"/>
  <c r="AG38" i="16"/>
  <c r="U38" i="16"/>
  <c r="AN38" i="16"/>
  <c r="W38" i="16"/>
  <c r="AQ38" i="16"/>
  <c r="L38" i="16"/>
  <c r="AC38" i="16"/>
  <c r="L57" i="16"/>
  <c r="P57" i="16"/>
  <c r="T57" i="16"/>
  <c r="X57" i="16"/>
  <c r="AB57" i="16"/>
  <c r="AF57" i="16"/>
  <c r="AJ57" i="16"/>
  <c r="AN57" i="16"/>
  <c r="N57" i="16"/>
  <c r="S57" i="16"/>
  <c r="Y57" i="16"/>
  <c r="AD57" i="16"/>
  <c r="AI57" i="16"/>
  <c r="AO57" i="16"/>
  <c r="K57" i="16"/>
  <c r="R57" i="16"/>
  <c r="Z57" i="16"/>
  <c r="AG57" i="16"/>
  <c r="AM57" i="16"/>
  <c r="O57" i="16"/>
  <c r="W57" i="16"/>
  <c r="AH57" i="16"/>
  <c r="AQ57" i="16"/>
  <c r="Q57" i="16"/>
  <c r="AC57" i="16"/>
  <c r="AP57" i="16"/>
  <c r="U57" i="16"/>
  <c r="AE57" i="16"/>
  <c r="J57" i="16"/>
  <c r="V57" i="16"/>
  <c r="AK57" i="16"/>
  <c r="M57" i="16"/>
  <c r="AA57" i="16"/>
  <c r="AL57" i="16"/>
  <c r="J73" i="16"/>
  <c r="N73" i="16"/>
  <c r="R73" i="16"/>
  <c r="V73" i="16"/>
  <c r="Z73" i="16"/>
  <c r="AD73" i="16"/>
  <c r="AH73" i="16"/>
  <c r="AL73" i="16"/>
  <c r="AP73" i="16"/>
  <c r="M73" i="16"/>
  <c r="S73" i="16"/>
  <c r="X73" i="16"/>
  <c r="AC73" i="16"/>
  <c r="AI73" i="16"/>
  <c r="AN73" i="16"/>
  <c r="O73" i="16"/>
  <c r="U73" i="16"/>
  <c r="AB73" i="16"/>
  <c r="AJ73" i="16"/>
  <c r="AQ73" i="16"/>
  <c r="P73" i="16"/>
  <c r="W73" i="16"/>
  <c r="AE73" i="16"/>
  <c r="AK73" i="16"/>
  <c r="K73" i="16"/>
  <c r="Q73" i="16"/>
  <c r="Y73" i="16"/>
  <c r="AF73" i="16"/>
  <c r="AM73" i="16"/>
  <c r="T73" i="16"/>
  <c r="AA73" i="16"/>
  <c r="AG73" i="16"/>
  <c r="L73" i="16"/>
  <c r="AO73" i="16"/>
  <c r="J81" i="16"/>
  <c r="N81" i="16"/>
  <c r="R81" i="16"/>
  <c r="V81" i="16"/>
  <c r="Z81" i="16"/>
  <c r="AD81" i="16"/>
  <c r="AH81" i="16"/>
  <c r="AL81" i="16"/>
  <c r="AP81" i="16"/>
  <c r="M81" i="16"/>
  <c r="S81" i="16"/>
  <c r="X81" i="16"/>
  <c r="AC81" i="16"/>
  <c r="AI81" i="16"/>
  <c r="AN81" i="16"/>
  <c r="L81" i="16"/>
  <c r="T81" i="16"/>
  <c r="AA81" i="16"/>
  <c r="AG81" i="16"/>
  <c r="AO81" i="16"/>
  <c r="O81" i="16"/>
  <c r="U81" i="16"/>
  <c r="AB81" i="16"/>
  <c r="AJ81" i="16"/>
  <c r="AQ81" i="16"/>
  <c r="P81" i="16"/>
  <c r="W81" i="16"/>
  <c r="AE81" i="16"/>
  <c r="AK81" i="16"/>
  <c r="AF81" i="16"/>
  <c r="K81" i="16"/>
  <c r="AM81" i="16"/>
  <c r="Q81" i="16"/>
  <c r="Y81" i="16"/>
  <c r="K123" i="16"/>
  <c r="O123" i="16"/>
  <c r="S123" i="16"/>
  <c r="W123" i="16"/>
  <c r="AA123" i="16"/>
  <c r="AE123" i="16"/>
  <c r="AI123" i="16"/>
  <c r="AM123" i="16"/>
  <c r="AQ123" i="16"/>
  <c r="J123" i="16"/>
  <c r="P123" i="16"/>
  <c r="U123" i="16"/>
  <c r="Z123" i="16"/>
  <c r="AF123" i="16"/>
  <c r="AK123" i="16"/>
  <c r="AP123" i="16"/>
  <c r="L123" i="16"/>
  <c r="Q123" i="16"/>
  <c r="V123" i="16"/>
  <c r="AB123" i="16"/>
  <c r="AG123" i="16"/>
  <c r="AL123" i="16"/>
  <c r="M123" i="16"/>
  <c r="R123" i="16"/>
  <c r="X123" i="16"/>
  <c r="AC123" i="16"/>
  <c r="AH123" i="16"/>
  <c r="AN123" i="16"/>
  <c r="Y123" i="16"/>
  <c r="AD123" i="16"/>
  <c r="N123" i="16"/>
  <c r="AJ123" i="16"/>
  <c r="T123" i="16"/>
  <c r="AO123" i="16"/>
  <c r="J109" i="16"/>
  <c r="N109" i="16"/>
  <c r="R109" i="16"/>
  <c r="V109" i="16"/>
  <c r="Z109" i="16"/>
  <c r="AD109" i="16"/>
  <c r="AH109" i="16"/>
  <c r="AL109" i="16"/>
  <c r="AP109" i="16"/>
  <c r="K109" i="16"/>
  <c r="P109" i="16"/>
  <c r="U109" i="16"/>
  <c r="AA109" i="16"/>
  <c r="AF109" i="16"/>
  <c r="AK109" i="16"/>
  <c r="AQ109" i="16"/>
  <c r="M109" i="16"/>
  <c r="T109" i="16"/>
  <c r="AB109" i="16"/>
  <c r="AI109" i="16"/>
  <c r="AO109" i="16"/>
  <c r="O109" i="16"/>
  <c r="W109" i="16"/>
  <c r="AC109" i="16"/>
  <c r="AJ109" i="16"/>
  <c r="Q109" i="16"/>
  <c r="X109" i="16"/>
  <c r="AE109" i="16"/>
  <c r="AM109" i="16"/>
  <c r="S109" i="16"/>
  <c r="Y109" i="16"/>
  <c r="AG109" i="16"/>
  <c r="L109" i="16"/>
  <c r="AN109" i="16"/>
  <c r="L69" i="16"/>
  <c r="P69" i="16"/>
  <c r="T69" i="16"/>
  <c r="X69" i="16"/>
  <c r="AB69" i="16"/>
  <c r="AF69" i="16"/>
  <c r="AJ69" i="16"/>
  <c r="AN69" i="16"/>
  <c r="M69" i="16"/>
  <c r="R69" i="16"/>
  <c r="W69" i="16"/>
  <c r="AC69" i="16"/>
  <c r="AH69" i="16"/>
  <c r="AM69" i="16"/>
  <c r="N69" i="16"/>
  <c r="U69" i="16"/>
  <c r="AA69" i="16"/>
  <c r="AI69" i="16"/>
  <c r="AP69" i="16"/>
  <c r="Q69" i="16"/>
  <c r="Z69" i="16"/>
  <c r="AK69" i="16"/>
  <c r="J69" i="16"/>
  <c r="S69" i="16"/>
  <c r="AD69" i="16"/>
  <c r="AL69" i="16"/>
  <c r="K69" i="16"/>
  <c r="V69" i="16"/>
  <c r="AE69" i="16"/>
  <c r="AO69" i="16"/>
  <c r="AG69" i="16"/>
  <c r="AQ69" i="16"/>
  <c r="O69" i="16"/>
  <c r="Y69" i="16"/>
  <c r="J5" i="16"/>
  <c r="N5" i="16"/>
  <c r="R5" i="16"/>
  <c r="V5" i="16"/>
  <c r="Z5" i="16"/>
  <c r="AD5" i="16"/>
  <c r="AH5" i="16"/>
  <c r="AL5" i="16"/>
  <c r="AP5" i="16"/>
  <c r="K5" i="16"/>
  <c r="P5" i="16"/>
  <c r="U5" i="16"/>
  <c r="AA5" i="16"/>
  <c r="AF5" i="16"/>
  <c r="AK5" i="16"/>
  <c r="AQ5" i="16"/>
  <c r="Q5" i="16"/>
  <c r="X5" i="16"/>
  <c r="AE5" i="16"/>
  <c r="AM5" i="16"/>
  <c r="O5" i="16"/>
  <c r="Y5" i="16"/>
  <c r="AI5" i="16"/>
  <c r="L5" i="16"/>
  <c r="W5" i="16"/>
  <c r="AJ5" i="16"/>
  <c r="T5" i="16"/>
  <c r="AN5" i="16"/>
  <c r="S5" i="16"/>
  <c r="AO5" i="16"/>
  <c r="AB5" i="16"/>
  <c r="AG5" i="16"/>
  <c r="M5" i="16"/>
  <c r="AC5" i="16"/>
  <c r="J56" i="16"/>
  <c r="N56" i="16"/>
  <c r="R56" i="16"/>
  <c r="V56" i="16"/>
  <c r="Z56" i="16"/>
  <c r="AD56" i="16"/>
  <c r="AH56" i="16"/>
  <c r="AL56" i="16"/>
  <c r="AP56" i="16"/>
  <c r="K56" i="16"/>
  <c r="P56" i="16"/>
  <c r="U56" i="16"/>
  <c r="AA56" i="16"/>
  <c r="AF56" i="16"/>
  <c r="AK56" i="16"/>
  <c r="AQ56" i="16"/>
  <c r="Q56" i="16"/>
  <c r="X56" i="16"/>
  <c r="AE56" i="16"/>
  <c r="AM56" i="16"/>
  <c r="L56" i="16"/>
  <c r="T56" i="16"/>
  <c r="AC56" i="16"/>
  <c r="AN56" i="16"/>
  <c r="M56" i="16"/>
  <c r="Y56" i="16"/>
  <c r="AJ56" i="16"/>
  <c r="O56" i="16"/>
  <c r="AB56" i="16"/>
  <c r="AO56" i="16"/>
  <c r="S56" i="16"/>
  <c r="AG56" i="16"/>
  <c r="W56" i="16"/>
  <c r="AI56" i="16"/>
  <c r="J64" i="16"/>
  <c r="N64" i="16"/>
  <c r="R64" i="16"/>
  <c r="V64" i="16"/>
  <c r="Z64" i="16"/>
  <c r="AD64" i="16"/>
  <c r="AH64" i="16"/>
  <c r="AL64" i="16"/>
  <c r="AP64" i="16"/>
  <c r="L64" i="16"/>
  <c r="Q64" i="16"/>
  <c r="W64" i="16"/>
  <c r="AB64" i="16"/>
  <c r="AG64" i="16"/>
  <c r="AM64" i="16"/>
  <c r="M64" i="16"/>
  <c r="T64" i="16"/>
  <c r="AA64" i="16"/>
  <c r="AI64" i="16"/>
  <c r="AO64" i="16"/>
  <c r="P64" i="16"/>
  <c r="Y64" i="16"/>
  <c r="AJ64" i="16"/>
  <c r="S64" i="16"/>
  <c r="AC64" i="16"/>
  <c r="AK64" i="16"/>
  <c r="K64" i="16"/>
  <c r="U64" i="16"/>
  <c r="AE64" i="16"/>
  <c r="AN64" i="16"/>
  <c r="O64" i="16"/>
  <c r="X64" i="16"/>
  <c r="AF64" i="16"/>
  <c r="AQ64" i="16"/>
  <c r="M31" i="16"/>
  <c r="Q31" i="16"/>
  <c r="U31" i="16"/>
  <c r="Y31" i="16"/>
  <c r="AC31" i="16"/>
  <c r="AG31" i="16"/>
  <c r="AK31" i="16"/>
  <c r="AO31" i="16"/>
  <c r="J31" i="16"/>
  <c r="O31" i="16"/>
  <c r="T31" i="16"/>
  <c r="Z31" i="16"/>
  <c r="AE31" i="16"/>
  <c r="AJ31" i="16"/>
  <c r="AP31" i="16"/>
  <c r="L31" i="16"/>
  <c r="S31" i="16"/>
  <c r="AA31" i="16"/>
  <c r="AH31" i="16"/>
  <c r="AN31" i="16"/>
  <c r="K31" i="16"/>
  <c r="V31" i="16"/>
  <c r="AD31" i="16"/>
  <c r="AM31" i="16"/>
  <c r="R31" i="16"/>
  <c r="AF31" i="16"/>
  <c r="W31" i="16"/>
  <c r="AI31" i="16"/>
  <c r="AB31" i="16"/>
  <c r="N31" i="16"/>
  <c r="AL31" i="16"/>
  <c r="P31" i="16"/>
  <c r="AQ31" i="16"/>
  <c r="X31" i="16"/>
  <c r="J52" i="16"/>
  <c r="N52" i="16"/>
  <c r="R52" i="16"/>
  <c r="V52" i="16"/>
  <c r="Z52" i="16"/>
  <c r="AD52" i="16"/>
  <c r="AH52" i="16"/>
  <c r="AL52" i="16"/>
  <c r="AP52" i="16"/>
  <c r="M52" i="16"/>
  <c r="S52" i="16"/>
  <c r="X52" i="16"/>
  <c r="AC52" i="16"/>
  <c r="AI52" i="16"/>
  <c r="AN52" i="16"/>
  <c r="K52" i="16"/>
  <c r="Q52" i="16"/>
  <c r="Y52" i="16"/>
  <c r="AF52" i="16"/>
  <c r="AM52" i="16"/>
  <c r="O52" i="16"/>
  <c r="W52" i="16"/>
  <c r="AG52" i="16"/>
  <c r="AQ52" i="16"/>
  <c r="U52" i="16"/>
  <c r="AJ52" i="16"/>
  <c r="L52" i="16"/>
  <c r="AA52" i="16"/>
  <c r="AK52" i="16"/>
  <c r="P52" i="16"/>
  <c r="AB52" i="16"/>
  <c r="AO52" i="16"/>
  <c r="T52" i="16"/>
  <c r="AE52" i="16"/>
  <c r="J105" i="16"/>
  <c r="N105" i="16"/>
  <c r="R105" i="16"/>
  <c r="V105" i="16"/>
  <c r="Z105" i="16"/>
  <c r="AD105" i="16"/>
  <c r="AH105" i="16"/>
  <c r="AL105" i="16"/>
  <c r="AP105" i="16"/>
  <c r="M105" i="16"/>
  <c r="S105" i="16"/>
  <c r="X105" i="16"/>
  <c r="AC105" i="16"/>
  <c r="AI105" i="16"/>
  <c r="AN105" i="16"/>
  <c r="O105" i="16"/>
  <c r="U105" i="16"/>
  <c r="AB105" i="16"/>
  <c r="AJ105" i="16"/>
  <c r="AQ105" i="16"/>
  <c r="P105" i="16"/>
  <c r="W105" i="16"/>
  <c r="AE105" i="16"/>
  <c r="AK105" i="16"/>
  <c r="K105" i="16"/>
  <c r="Q105" i="16"/>
  <c r="Y105" i="16"/>
  <c r="AF105" i="16"/>
  <c r="AM105" i="16"/>
  <c r="L105" i="16"/>
  <c r="AO105" i="16"/>
  <c r="T105" i="16"/>
  <c r="AA105" i="16"/>
  <c r="AG105" i="16"/>
  <c r="J58" i="16"/>
  <c r="N58" i="16"/>
  <c r="R58" i="16"/>
  <c r="V58" i="16"/>
  <c r="Z58" i="16"/>
  <c r="AD58" i="16"/>
  <c r="AH58" i="16"/>
  <c r="AL58" i="16"/>
  <c r="AP58" i="16"/>
  <c r="L58" i="16"/>
  <c r="Q58" i="16"/>
  <c r="W58" i="16"/>
  <c r="AB58" i="16"/>
  <c r="AG58" i="16"/>
  <c r="AM58" i="16"/>
  <c r="M58" i="16"/>
  <c r="T58" i="16"/>
  <c r="AA58" i="16"/>
  <c r="AI58" i="16"/>
  <c r="AO58" i="16"/>
  <c r="S58" i="16"/>
  <c r="AC58" i="16"/>
  <c r="AK58" i="16"/>
  <c r="U58" i="16"/>
  <c r="AF58" i="16"/>
  <c r="K58" i="16"/>
  <c r="X58" i="16"/>
  <c r="AJ58" i="16"/>
  <c r="O58" i="16"/>
  <c r="Y58" i="16"/>
  <c r="AN58" i="16"/>
  <c r="P58" i="16"/>
  <c r="AE58" i="16"/>
  <c r="AQ58" i="16"/>
  <c r="L78" i="16"/>
  <c r="P78" i="16"/>
  <c r="T78" i="16"/>
  <c r="X78" i="16"/>
  <c r="AB78" i="16"/>
  <c r="AF78" i="16"/>
  <c r="AJ78" i="16"/>
  <c r="AN78" i="16"/>
  <c r="N78" i="16"/>
  <c r="S78" i="16"/>
  <c r="Y78" i="16"/>
  <c r="AD78" i="16"/>
  <c r="AI78" i="16"/>
  <c r="AO78" i="16"/>
  <c r="O78" i="16"/>
  <c r="V78" i="16"/>
  <c r="AC78" i="16"/>
  <c r="AK78" i="16"/>
  <c r="AQ78" i="16"/>
  <c r="J78" i="16"/>
  <c r="Q78" i="16"/>
  <c r="W78" i="16"/>
  <c r="AE78" i="16"/>
  <c r="AL78" i="16"/>
  <c r="K78" i="16"/>
  <c r="R78" i="16"/>
  <c r="Z78" i="16"/>
  <c r="AG78" i="16"/>
  <c r="AM78" i="16"/>
  <c r="U78" i="16"/>
  <c r="AA78" i="16"/>
  <c r="AH78" i="16"/>
  <c r="M78" i="16"/>
  <c r="AP78" i="16"/>
  <c r="L47" i="16"/>
  <c r="P47" i="16"/>
  <c r="T47" i="16"/>
  <c r="X47" i="16"/>
  <c r="AB47" i="16"/>
  <c r="AF47" i="16"/>
  <c r="AJ47" i="16"/>
  <c r="AN47" i="16"/>
  <c r="M47" i="16"/>
  <c r="R47" i="16"/>
  <c r="W47" i="16"/>
  <c r="AC47" i="16"/>
  <c r="AH47" i="16"/>
  <c r="AM47" i="16"/>
  <c r="J47" i="16"/>
  <c r="Q47" i="16"/>
  <c r="Y47" i="16"/>
  <c r="AE47" i="16"/>
  <c r="AL47" i="16"/>
  <c r="N47" i="16"/>
  <c r="V47" i="16"/>
  <c r="AG47" i="16"/>
  <c r="AP47" i="16"/>
  <c r="O47" i="16"/>
  <c r="AA47" i="16"/>
  <c r="AO47" i="16"/>
  <c r="S47" i="16"/>
  <c r="AD47" i="16"/>
  <c r="AQ47" i="16"/>
  <c r="U47" i="16"/>
  <c r="AI47" i="16"/>
  <c r="K47" i="16"/>
  <c r="Z47" i="16"/>
  <c r="AK47" i="16"/>
  <c r="L116" i="16"/>
  <c r="P116" i="16"/>
  <c r="T116" i="16"/>
  <c r="X116" i="16"/>
  <c r="AB116" i="16"/>
  <c r="AF116" i="16"/>
  <c r="AJ116" i="16"/>
  <c r="AN116" i="16"/>
  <c r="M116" i="16"/>
  <c r="R116" i="16"/>
  <c r="W116" i="16"/>
  <c r="AC116" i="16"/>
  <c r="AH116" i="16"/>
  <c r="AM116" i="16"/>
  <c r="J116" i="16"/>
  <c r="Q116" i="16"/>
  <c r="Y116" i="16"/>
  <c r="AE116" i="16"/>
  <c r="AL116" i="16"/>
  <c r="K116" i="16"/>
  <c r="S116" i="16"/>
  <c r="Z116" i="16"/>
  <c r="AG116" i="16"/>
  <c r="AO116" i="16"/>
  <c r="N116" i="16"/>
  <c r="U116" i="16"/>
  <c r="AA116" i="16"/>
  <c r="AI116" i="16"/>
  <c r="AP116" i="16"/>
  <c r="AK116" i="16"/>
  <c r="O116" i="16"/>
  <c r="AQ116" i="16"/>
  <c r="V116" i="16"/>
  <c r="AD116" i="16"/>
  <c r="L74" i="16"/>
  <c r="P74" i="16"/>
  <c r="T74" i="16"/>
  <c r="X74" i="16"/>
  <c r="AB74" i="16"/>
  <c r="AF74" i="16"/>
  <c r="AJ74" i="16"/>
  <c r="AN74" i="16"/>
  <c r="K74" i="16"/>
  <c r="Q74" i="16"/>
  <c r="V74" i="16"/>
  <c r="AA74" i="16"/>
  <c r="AG74" i="16"/>
  <c r="AL74" i="16"/>
  <c r="AQ74" i="16"/>
  <c r="O74" i="16"/>
  <c r="W74" i="16"/>
  <c r="AD74" i="16"/>
  <c r="AK74" i="16"/>
  <c r="J74" i="16"/>
  <c r="R74" i="16"/>
  <c r="Y74" i="16"/>
  <c r="AE74" i="16"/>
  <c r="AM74" i="16"/>
  <c r="M74" i="16"/>
  <c r="S74" i="16"/>
  <c r="Z74" i="16"/>
  <c r="AH74" i="16"/>
  <c r="AO74" i="16"/>
  <c r="N74" i="16"/>
  <c r="AP74" i="16"/>
  <c r="U74" i="16"/>
  <c r="AC74" i="16"/>
  <c r="AI74" i="16"/>
  <c r="L96" i="16"/>
  <c r="P96" i="16"/>
  <c r="T96" i="16"/>
  <c r="X96" i="16"/>
  <c r="AB96" i="16"/>
  <c r="AF96" i="16"/>
  <c r="AJ96" i="16"/>
  <c r="AN96" i="16"/>
  <c r="J96" i="16"/>
  <c r="O96" i="16"/>
  <c r="U96" i="16"/>
  <c r="Z96" i="16"/>
  <c r="AE96" i="16"/>
  <c r="AK96" i="16"/>
  <c r="AP96" i="16"/>
  <c r="N96" i="16"/>
  <c r="V96" i="16"/>
  <c r="AC96" i="16"/>
  <c r="AI96" i="16"/>
  <c r="AQ96" i="16"/>
  <c r="Q96" i="16"/>
  <c r="W96" i="16"/>
  <c r="AD96" i="16"/>
  <c r="AL96" i="16"/>
  <c r="K96" i="16"/>
  <c r="R96" i="16"/>
  <c r="Y96" i="16"/>
  <c r="AG96" i="16"/>
  <c r="AM96" i="16"/>
  <c r="AH96" i="16"/>
  <c r="M96" i="16"/>
  <c r="AO96" i="16"/>
  <c r="S96" i="16"/>
  <c r="AA96" i="16"/>
  <c r="L118" i="16"/>
  <c r="P118" i="16"/>
  <c r="T118" i="16"/>
  <c r="X118" i="16"/>
  <c r="AB118" i="16"/>
  <c r="AF118" i="16"/>
  <c r="AJ118" i="16"/>
  <c r="AN118" i="16"/>
  <c r="N118" i="16"/>
  <c r="S118" i="16"/>
  <c r="Y118" i="16"/>
  <c r="AD118" i="16"/>
  <c r="AI118" i="16"/>
  <c r="AO118" i="16"/>
  <c r="M118" i="16"/>
  <c r="U118" i="16"/>
  <c r="AA118" i="16"/>
  <c r="AH118" i="16"/>
  <c r="AP118" i="16"/>
  <c r="O118" i="16"/>
  <c r="V118" i="16"/>
  <c r="AC118" i="16"/>
  <c r="AK118" i="16"/>
  <c r="AQ118" i="16"/>
  <c r="J118" i="16"/>
  <c r="Q118" i="16"/>
  <c r="W118" i="16"/>
  <c r="AE118" i="16"/>
  <c r="AL118" i="16"/>
  <c r="Z118" i="16"/>
  <c r="AG118" i="16"/>
  <c r="K118" i="16"/>
  <c r="AM118" i="16"/>
  <c r="R118" i="16"/>
  <c r="J115" i="16"/>
  <c r="N115" i="16"/>
  <c r="R115" i="16"/>
  <c r="V115" i="16"/>
  <c r="Z115" i="16"/>
  <c r="AD115" i="16"/>
  <c r="AH115" i="16"/>
  <c r="AL115" i="16"/>
  <c r="AP115" i="16"/>
  <c r="O115" i="16"/>
  <c r="T115" i="16"/>
  <c r="Y115" i="16"/>
  <c r="AE115" i="16"/>
  <c r="AJ115" i="16"/>
  <c r="AO115" i="16"/>
  <c r="P115" i="16"/>
  <c r="W115" i="16"/>
  <c r="AC115" i="16"/>
  <c r="AK115" i="16"/>
  <c r="K115" i="16"/>
  <c r="Q115" i="16"/>
  <c r="X115" i="16"/>
  <c r="AF115" i="16"/>
  <c r="AM115" i="16"/>
  <c r="L115" i="16"/>
  <c r="S115" i="16"/>
  <c r="AA115" i="16"/>
  <c r="AG115" i="16"/>
  <c r="AN115" i="16"/>
  <c r="M115" i="16"/>
  <c r="AQ115" i="16"/>
  <c r="U115" i="16"/>
  <c r="AB115" i="16"/>
  <c r="AI115" i="16"/>
  <c r="M128" i="16"/>
  <c r="Q128" i="16"/>
  <c r="U128" i="16"/>
  <c r="Y128" i="16"/>
  <c r="AC128" i="16"/>
  <c r="AG128" i="16"/>
  <c r="AK128" i="16"/>
  <c r="AO128" i="16"/>
  <c r="K128" i="16"/>
  <c r="P128" i="16"/>
  <c r="V128" i="16"/>
  <c r="AA128" i="16"/>
  <c r="AF128" i="16"/>
  <c r="AL128" i="16"/>
  <c r="AQ128" i="16"/>
  <c r="L128" i="16"/>
  <c r="R128" i="16"/>
  <c r="W128" i="16"/>
  <c r="AB128" i="16"/>
  <c r="AH128" i="16"/>
  <c r="AM128" i="16"/>
  <c r="N128" i="16"/>
  <c r="S128" i="16"/>
  <c r="X128" i="16"/>
  <c r="AD128" i="16"/>
  <c r="AI128" i="16"/>
  <c r="AN128" i="16"/>
  <c r="Z128" i="16"/>
  <c r="AE128" i="16"/>
  <c r="O128" i="16"/>
  <c r="AJ128" i="16"/>
  <c r="T128" i="16"/>
  <c r="AP128" i="16"/>
  <c r="J3" i="16"/>
  <c r="N3" i="16"/>
  <c r="R3" i="16"/>
  <c r="V3" i="16"/>
  <c r="Z3" i="16"/>
  <c r="AD3" i="16"/>
  <c r="AH3" i="16"/>
  <c r="AL3" i="16"/>
  <c r="AP3" i="16"/>
  <c r="O3" i="16"/>
  <c r="T3" i="16"/>
  <c r="Y3" i="16"/>
  <c r="AE3" i="16"/>
  <c r="AJ3" i="16"/>
  <c r="AO3" i="16"/>
  <c r="M3" i="16"/>
  <c r="U3" i="16"/>
  <c r="AB3" i="16"/>
  <c r="AI3" i="16"/>
  <c r="AQ3" i="16"/>
  <c r="Q3" i="16"/>
  <c r="AA3" i="16"/>
  <c r="AK3" i="16"/>
  <c r="P3" i="16"/>
  <c r="AC3" i="16"/>
  <c r="AN3" i="16"/>
  <c r="W3" i="16"/>
  <c r="AM3" i="16"/>
  <c r="S3" i="16"/>
  <c r="AF3" i="16"/>
  <c r="X3" i="16"/>
  <c r="AG3" i="16"/>
  <c r="K3" i="16"/>
  <c r="L3" i="16"/>
  <c r="L82" i="16"/>
  <c r="P82" i="16"/>
  <c r="T82" i="16"/>
  <c r="X82" i="16"/>
  <c r="AB82" i="16"/>
  <c r="AF82" i="16"/>
  <c r="AJ82" i="16"/>
  <c r="AN82" i="16"/>
  <c r="K82" i="16"/>
  <c r="Q82" i="16"/>
  <c r="V82" i="16"/>
  <c r="AA82" i="16"/>
  <c r="AG82" i="16"/>
  <c r="AL82" i="16"/>
  <c r="AQ82" i="16"/>
  <c r="N82" i="16"/>
  <c r="U82" i="16"/>
  <c r="AC82" i="16"/>
  <c r="AI82" i="16"/>
  <c r="AP82" i="16"/>
  <c r="O82" i="16"/>
  <c r="W82" i="16"/>
  <c r="AD82" i="16"/>
  <c r="AK82" i="16"/>
  <c r="J82" i="16"/>
  <c r="R82" i="16"/>
  <c r="Y82" i="16"/>
  <c r="AE82" i="16"/>
  <c r="AM82" i="16"/>
  <c r="Z82" i="16"/>
  <c r="AH82" i="16"/>
  <c r="M82" i="16"/>
  <c r="AO82" i="16"/>
  <c r="S82" i="16"/>
  <c r="L16" i="16"/>
  <c r="P16" i="16"/>
  <c r="T16" i="16"/>
  <c r="X16" i="16"/>
  <c r="AB16" i="16"/>
  <c r="AF16" i="16"/>
  <c r="AJ16" i="16"/>
  <c r="AN16" i="16"/>
  <c r="N16" i="16"/>
  <c r="S16" i="16"/>
  <c r="Y16" i="16"/>
  <c r="AD16" i="16"/>
  <c r="AI16" i="16"/>
  <c r="AO16" i="16"/>
  <c r="K16" i="16"/>
  <c r="R16" i="16"/>
  <c r="Z16" i="16"/>
  <c r="AG16" i="16"/>
  <c r="AM16" i="16"/>
  <c r="J16" i="16"/>
  <c r="U16" i="16"/>
  <c r="AC16" i="16"/>
  <c r="AL16" i="16"/>
  <c r="V16" i="16"/>
  <c r="AH16" i="16"/>
  <c r="Q16" i="16"/>
  <c r="AK16" i="16"/>
  <c r="O16" i="16"/>
  <c r="AP16" i="16"/>
  <c r="W16" i="16"/>
  <c r="AQ16" i="16"/>
  <c r="AE16" i="16"/>
  <c r="M16" i="16"/>
  <c r="AA16" i="16"/>
  <c r="L14" i="16"/>
  <c r="P14" i="16"/>
  <c r="T14" i="16"/>
  <c r="X14" i="16"/>
  <c r="AB14" i="16"/>
  <c r="AF14" i="16"/>
  <c r="AJ14" i="16"/>
  <c r="AN14" i="16"/>
  <c r="K14" i="16"/>
  <c r="Q14" i="16"/>
  <c r="V14" i="16"/>
  <c r="AA14" i="16"/>
  <c r="AG14" i="16"/>
  <c r="AL14" i="16"/>
  <c r="AQ14" i="16"/>
  <c r="J14" i="16"/>
  <c r="R14" i="16"/>
  <c r="Y14" i="16"/>
  <c r="AE14" i="16"/>
  <c r="AM14" i="16"/>
  <c r="S14" i="16"/>
  <c r="AC14" i="16"/>
  <c r="AK14" i="16"/>
  <c r="U14" i="16"/>
  <c r="AH14" i="16"/>
  <c r="N14" i="16"/>
  <c r="AD14" i="16"/>
  <c r="Z14" i="16"/>
  <c r="AI14" i="16"/>
  <c r="M14" i="16"/>
  <c r="AO14" i="16"/>
  <c r="O14" i="16"/>
  <c r="W14" i="16"/>
  <c r="AP14" i="16"/>
  <c r="J26" i="16"/>
  <c r="N26" i="16"/>
  <c r="R26" i="16"/>
  <c r="V26" i="16"/>
  <c r="Z26" i="16"/>
  <c r="AD26" i="16"/>
  <c r="AH26" i="16"/>
  <c r="AL26" i="16"/>
  <c r="AP26" i="16"/>
  <c r="M26" i="16"/>
  <c r="S26" i="16"/>
  <c r="X26" i="16"/>
  <c r="AC26" i="16"/>
  <c r="AI26" i="16"/>
  <c r="AN26" i="16"/>
  <c r="O26" i="16"/>
  <c r="U26" i="16"/>
  <c r="AB26" i="16"/>
  <c r="AJ26" i="16"/>
  <c r="AQ26" i="16"/>
  <c r="Q26" i="16"/>
  <c r="AA26" i="16"/>
  <c r="AK26" i="16"/>
  <c r="K26" i="16"/>
  <c r="W26" i="16"/>
  <c r="AG26" i="16"/>
  <c r="L26" i="16"/>
  <c r="AE26" i="16"/>
  <c r="P26" i="16"/>
  <c r="AF26" i="16"/>
  <c r="AO26" i="16"/>
  <c r="T26" i="16"/>
  <c r="Y26" i="16"/>
  <c r="AM26" i="16"/>
  <c r="L100" i="16"/>
  <c r="P100" i="16"/>
  <c r="T100" i="16"/>
  <c r="X100" i="16"/>
  <c r="AB100" i="16"/>
  <c r="AF100" i="16"/>
  <c r="AJ100" i="16"/>
  <c r="AN100" i="16"/>
  <c r="M100" i="16"/>
  <c r="R100" i="16"/>
  <c r="W100" i="16"/>
  <c r="AC100" i="16"/>
  <c r="AH100" i="16"/>
  <c r="AM100" i="16"/>
  <c r="N100" i="16"/>
  <c r="U100" i="16"/>
  <c r="AA100" i="16"/>
  <c r="AI100" i="16"/>
  <c r="AP100" i="16"/>
  <c r="O100" i="16"/>
  <c r="V100" i="16"/>
  <c r="AD100" i="16"/>
  <c r="AK100" i="16"/>
  <c r="AQ100" i="16"/>
  <c r="J100" i="16"/>
  <c r="Q100" i="16"/>
  <c r="Y100" i="16"/>
  <c r="AE100" i="16"/>
  <c r="AL100" i="16"/>
  <c r="K100" i="16"/>
  <c r="AO100" i="16"/>
  <c r="S100" i="16"/>
  <c r="Z100" i="16"/>
  <c r="AG100" i="16"/>
  <c r="L114" i="16"/>
  <c r="P114" i="16"/>
  <c r="T114" i="16"/>
  <c r="X114" i="16"/>
  <c r="AB114" i="16"/>
  <c r="AF114" i="16"/>
  <c r="AJ114" i="16"/>
  <c r="AN114" i="16"/>
  <c r="K114" i="16"/>
  <c r="Q114" i="16"/>
  <c r="V114" i="16"/>
  <c r="AA114" i="16"/>
  <c r="AG114" i="16"/>
  <c r="AL114" i="16"/>
  <c r="AQ114" i="16"/>
  <c r="N114" i="16"/>
  <c r="U114" i="16"/>
  <c r="AC114" i="16"/>
  <c r="AI114" i="16"/>
  <c r="AP114" i="16"/>
  <c r="O114" i="16"/>
  <c r="W114" i="16"/>
  <c r="AD114" i="16"/>
  <c r="AK114" i="16"/>
  <c r="J114" i="16"/>
  <c r="R114" i="16"/>
  <c r="Y114" i="16"/>
  <c r="AE114" i="16"/>
  <c r="AM114" i="16"/>
  <c r="S114" i="16"/>
  <c r="Z114" i="16"/>
  <c r="AH114" i="16"/>
  <c r="M114" i="16"/>
  <c r="AO114" i="16"/>
  <c r="J18" i="16"/>
  <c r="N18" i="16"/>
  <c r="R18" i="16"/>
  <c r="V18" i="16"/>
  <c r="Z18" i="16"/>
  <c r="AD18" i="16"/>
  <c r="AH18" i="16"/>
  <c r="AL18" i="16"/>
  <c r="AP18" i="16"/>
  <c r="M18" i="16"/>
  <c r="S18" i="16"/>
  <c r="X18" i="16"/>
  <c r="AC18" i="16"/>
  <c r="AI18" i="16"/>
  <c r="AN18" i="16"/>
  <c r="P18" i="16"/>
  <c r="W18" i="16"/>
  <c r="AE18" i="16"/>
  <c r="AK18" i="16"/>
  <c r="O18" i="16"/>
  <c r="Y18" i="16"/>
  <c r="AG18" i="16"/>
  <c r="AQ18" i="16"/>
  <c r="Q18" i="16"/>
  <c r="AB18" i="16"/>
  <c r="AO18" i="16"/>
  <c r="L18" i="16"/>
  <c r="AF18" i="16"/>
  <c r="T18" i="16"/>
  <c r="AJ18" i="16"/>
  <c r="K18" i="16"/>
  <c r="U18" i="16"/>
  <c r="AA18" i="16"/>
  <c r="AM18" i="16"/>
  <c r="J24" i="16"/>
  <c r="N24" i="16"/>
  <c r="R24" i="16"/>
  <c r="V24" i="16"/>
  <c r="Z24" i="16"/>
  <c r="AD24" i="16"/>
  <c r="AH24" i="16"/>
  <c r="AL24" i="16"/>
  <c r="AP24" i="16"/>
  <c r="L24" i="16"/>
  <c r="Q24" i="16"/>
  <c r="W24" i="16"/>
  <c r="AB24" i="16"/>
  <c r="AG24" i="16"/>
  <c r="AM24" i="16"/>
  <c r="K24" i="16"/>
  <c r="S24" i="16"/>
  <c r="Y24" i="16"/>
  <c r="AF24" i="16"/>
  <c r="AN24" i="16"/>
  <c r="T24" i="16"/>
  <c r="AC24" i="16"/>
  <c r="AK24" i="16"/>
  <c r="O24" i="16"/>
  <c r="AA24" i="16"/>
  <c r="AO24" i="16"/>
  <c r="M24" i="16"/>
  <c r="AE24" i="16"/>
  <c r="P24" i="16"/>
  <c r="AI24" i="16"/>
  <c r="AQ24" i="16"/>
  <c r="U24" i="16"/>
  <c r="X24" i="16"/>
  <c r="AJ24" i="16"/>
  <c r="J46" i="16"/>
  <c r="N46" i="16"/>
  <c r="R46" i="16"/>
  <c r="V46" i="16"/>
  <c r="Z46" i="16"/>
  <c r="AD46" i="16"/>
  <c r="AH46" i="16"/>
  <c r="AL46" i="16"/>
  <c r="AP46" i="16"/>
  <c r="O46" i="16"/>
  <c r="T46" i="16"/>
  <c r="Y46" i="16"/>
  <c r="AE46" i="16"/>
  <c r="AJ46" i="16"/>
  <c r="AO46" i="16"/>
  <c r="P46" i="16"/>
  <c r="W46" i="16"/>
  <c r="AC46" i="16"/>
  <c r="AK46" i="16"/>
  <c r="K46" i="16"/>
  <c r="S46" i="16"/>
  <c r="AB46" i="16"/>
  <c r="AM46" i="16"/>
  <c r="L46" i="16"/>
  <c r="X46" i="16"/>
  <c r="AI46" i="16"/>
  <c r="M46" i="16"/>
  <c r="AA46" i="16"/>
  <c r="AN46" i="16"/>
  <c r="Q46" i="16"/>
  <c r="AF46" i="16"/>
  <c r="AQ46" i="16"/>
  <c r="U46" i="16"/>
  <c r="AG46" i="16"/>
  <c r="L39" i="16"/>
  <c r="P39" i="16"/>
  <c r="T39" i="16"/>
  <c r="X39" i="16"/>
  <c r="AB39" i="16"/>
  <c r="AF39" i="16"/>
  <c r="AJ39" i="16"/>
  <c r="AN39" i="16"/>
  <c r="M39" i="16"/>
  <c r="R39" i="16"/>
  <c r="W39" i="16"/>
  <c r="AC39" i="16"/>
  <c r="AH39" i="16"/>
  <c r="AM39" i="16"/>
  <c r="K39" i="16"/>
  <c r="S39" i="16"/>
  <c r="Z39" i="16"/>
  <c r="AG39" i="16"/>
  <c r="AO39" i="16"/>
  <c r="J39" i="16"/>
  <c r="U39" i="16"/>
  <c r="AD39" i="16"/>
  <c r="AL39" i="16"/>
  <c r="N39" i="16"/>
  <c r="V39" i="16"/>
  <c r="AE39" i="16"/>
  <c r="AP39" i="16"/>
  <c r="Q39" i="16"/>
  <c r="AK39" i="16"/>
  <c r="Y39" i="16"/>
  <c r="AQ39" i="16"/>
  <c r="AA39" i="16"/>
  <c r="O39" i="16"/>
  <c r="AI39" i="16"/>
  <c r="J85" i="16"/>
  <c r="N85" i="16"/>
  <c r="R85" i="16"/>
  <c r="V85" i="16"/>
  <c r="Z85" i="16"/>
  <c r="AD85" i="16"/>
  <c r="AH85" i="16"/>
  <c r="AL85" i="16"/>
  <c r="AP85" i="16"/>
  <c r="K85" i="16"/>
  <c r="P85" i="16"/>
  <c r="U85" i="16"/>
  <c r="AA85" i="16"/>
  <c r="AF85" i="16"/>
  <c r="AK85" i="16"/>
  <c r="AQ85" i="16"/>
  <c r="L85" i="16"/>
  <c r="S85" i="16"/>
  <c r="Y85" i="16"/>
  <c r="AG85" i="16"/>
  <c r="AN85" i="16"/>
  <c r="M85" i="16"/>
  <c r="T85" i="16"/>
  <c r="AB85" i="16"/>
  <c r="AI85" i="16"/>
  <c r="AO85" i="16"/>
  <c r="O85" i="16"/>
  <c r="W85" i="16"/>
  <c r="AC85" i="16"/>
  <c r="AJ85" i="16"/>
  <c r="AM85" i="16"/>
  <c r="Q85" i="16"/>
  <c r="X85" i="16"/>
  <c r="AE85" i="16"/>
  <c r="J79" i="16"/>
  <c r="N79" i="16"/>
  <c r="R79" i="16"/>
  <c r="V79" i="16"/>
  <c r="Z79" i="16"/>
  <c r="AD79" i="16"/>
  <c r="AH79" i="16"/>
  <c r="AL79" i="16"/>
  <c r="AP79" i="16"/>
  <c r="L79" i="16"/>
  <c r="Q79" i="16"/>
  <c r="W79" i="16"/>
  <c r="AB79" i="16"/>
  <c r="AG79" i="16"/>
  <c r="AM79" i="16"/>
  <c r="P79" i="16"/>
  <c r="X79" i="16"/>
  <c r="AE79" i="16"/>
  <c r="AK79" i="16"/>
  <c r="K79" i="16"/>
  <c r="S79" i="16"/>
  <c r="Y79" i="16"/>
  <c r="AF79" i="16"/>
  <c r="AN79" i="16"/>
  <c r="M79" i="16"/>
  <c r="T79" i="16"/>
  <c r="AA79" i="16"/>
  <c r="AI79" i="16"/>
  <c r="AO79" i="16"/>
  <c r="O79" i="16"/>
  <c r="AQ79" i="16"/>
  <c r="U79" i="16"/>
  <c r="AC79" i="16"/>
  <c r="AJ79" i="16"/>
  <c r="L63" i="16"/>
  <c r="P63" i="16"/>
  <c r="T63" i="16"/>
  <c r="X63" i="16"/>
  <c r="AB63" i="16"/>
  <c r="AF63" i="16"/>
  <c r="AJ63" i="16"/>
  <c r="AN63" i="16"/>
  <c r="N63" i="16"/>
  <c r="S63" i="16"/>
  <c r="Y63" i="16"/>
  <c r="AD63" i="16"/>
  <c r="AI63" i="16"/>
  <c r="AO63" i="16"/>
  <c r="K63" i="16"/>
  <c r="R63" i="16"/>
  <c r="Z63" i="16"/>
  <c r="AG63" i="16"/>
  <c r="AM63" i="16"/>
  <c r="M63" i="16"/>
  <c r="V63" i="16"/>
  <c r="AE63" i="16"/>
  <c r="AP63" i="16"/>
  <c r="O63" i="16"/>
  <c r="W63" i="16"/>
  <c r="AH63" i="16"/>
  <c r="AQ63" i="16"/>
  <c r="Q63" i="16"/>
  <c r="AA63" i="16"/>
  <c r="AK63" i="16"/>
  <c r="J63" i="16"/>
  <c r="U63" i="16"/>
  <c r="AC63" i="16"/>
  <c r="AL63" i="16"/>
  <c r="L25" i="16"/>
  <c r="P25" i="16"/>
  <c r="T25" i="16"/>
  <c r="X25" i="16"/>
  <c r="AB25" i="16"/>
  <c r="AF25" i="16"/>
  <c r="AJ25" i="16"/>
  <c r="AN25" i="16"/>
  <c r="J25" i="16"/>
  <c r="O25" i="16"/>
  <c r="U25" i="16"/>
  <c r="Z25" i="16"/>
  <c r="AE25" i="16"/>
  <c r="AK25" i="16"/>
  <c r="AP25" i="16"/>
  <c r="M25" i="16"/>
  <c r="S25" i="16"/>
  <c r="AA25" i="16"/>
  <c r="AH25" i="16"/>
  <c r="AO25" i="16"/>
  <c r="N25" i="16"/>
  <c r="W25" i="16"/>
  <c r="AG25" i="16"/>
  <c r="AQ25" i="16"/>
  <c r="R25" i="16"/>
  <c r="AD25" i="16"/>
  <c r="K25" i="16"/>
  <c r="AC25" i="16"/>
  <c r="Q25" i="16"/>
  <c r="AI25" i="16"/>
  <c r="AM25" i="16"/>
  <c r="V25" i="16"/>
  <c r="Y25" i="16"/>
  <c r="AL25" i="16"/>
  <c r="L61" i="16"/>
  <c r="P61" i="16"/>
  <c r="T61" i="16"/>
  <c r="X61" i="16"/>
  <c r="AB61" i="16"/>
  <c r="AF61" i="16"/>
  <c r="AJ61" i="16"/>
  <c r="AN61" i="16"/>
  <c r="M61" i="16"/>
  <c r="R61" i="16"/>
  <c r="W61" i="16"/>
  <c r="AC61" i="16"/>
  <c r="AH61" i="16"/>
  <c r="AM61" i="16"/>
  <c r="O61" i="16"/>
  <c r="V61" i="16"/>
  <c r="AD61" i="16"/>
  <c r="AK61" i="16"/>
  <c r="AQ61" i="16"/>
  <c r="N61" i="16"/>
  <c r="Y61" i="16"/>
  <c r="AG61" i="16"/>
  <c r="AP61" i="16"/>
  <c r="Q61" i="16"/>
  <c r="Z61" i="16"/>
  <c r="AI61" i="16"/>
  <c r="J61" i="16"/>
  <c r="S61" i="16"/>
  <c r="AA61" i="16"/>
  <c r="AL61" i="16"/>
  <c r="K61" i="16"/>
  <c r="U61" i="16"/>
  <c r="AE61" i="16"/>
  <c r="AO61" i="16"/>
  <c r="J111" i="16"/>
  <c r="N111" i="16"/>
  <c r="R111" i="16"/>
  <c r="V111" i="16"/>
  <c r="Z111" i="16"/>
  <c r="AD111" i="16"/>
  <c r="AH111" i="16"/>
  <c r="AL111" i="16"/>
  <c r="AP111" i="16"/>
  <c r="L111" i="16"/>
  <c r="Q111" i="16"/>
  <c r="W111" i="16"/>
  <c r="AB111" i="16"/>
  <c r="AG111" i="16"/>
  <c r="AM111" i="16"/>
  <c r="P111" i="16"/>
  <c r="X111" i="16"/>
  <c r="AE111" i="16"/>
  <c r="AK111" i="16"/>
  <c r="K111" i="16"/>
  <c r="S111" i="16"/>
  <c r="Y111" i="16"/>
  <c r="AF111" i="16"/>
  <c r="AN111" i="16"/>
  <c r="M111" i="16"/>
  <c r="T111" i="16"/>
  <c r="AA111" i="16"/>
  <c r="AI111" i="16"/>
  <c r="AO111" i="16"/>
  <c r="AJ111" i="16"/>
  <c r="O111" i="16"/>
  <c r="AQ111" i="16"/>
  <c r="U111" i="16"/>
  <c r="AC111" i="16"/>
  <c r="L6" i="16"/>
  <c r="P6" i="16"/>
  <c r="T6" i="16"/>
  <c r="X6" i="16"/>
  <c r="AB6" i="16"/>
  <c r="AF6" i="16"/>
  <c r="AJ6" i="16"/>
  <c r="AN6" i="16"/>
  <c r="N6" i="16"/>
  <c r="S6" i="16"/>
  <c r="Y6" i="16"/>
  <c r="AD6" i="16"/>
  <c r="AI6" i="16"/>
  <c r="AO6" i="16"/>
  <c r="K6" i="16"/>
  <c r="R6" i="16"/>
  <c r="Z6" i="16"/>
  <c r="AG6" i="16"/>
  <c r="AM6" i="16"/>
  <c r="J6" i="16"/>
  <c r="U6" i="16"/>
  <c r="AC6" i="16"/>
  <c r="AL6" i="16"/>
  <c r="O6" i="16"/>
  <c r="AA6" i="16"/>
  <c r="AP6" i="16"/>
  <c r="V6" i="16"/>
  <c r="AK6" i="16"/>
  <c r="AE6" i="16"/>
  <c r="Q6" i="16"/>
  <c r="AQ6" i="16"/>
  <c r="M6" i="16"/>
  <c r="AH6" i="16"/>
  <c r="W6" i="16"/>
  <c r="L29" i="16"/>
  <c r="P29" i="16"/>
  <c r="T29" i="16"/>
  <c r="X29" i="16"/>
  <c r="AB29" i="16"/>
  <c r="AF29" i="16"/>
  <c r="AJ29" i="16"/>
  <c r="AN29" i="16"/>
  <c r="M29" i="16"/>
  <c r="R29" i="16"/>
  <c r="W29" i="16"/>
  <c r="AC29" i="16"/>
  <c r="AH29" i="16"/>
  <c r="AM29" i="16"/>
  <c r="K29" i="16"/>
  <c r="S29" i="16"/>
  <c r="Z29" i="16"/>
  <c r="AG29" i="16"/>
  <c r="AO29" i="16"/>
  <c r="J29" i="16"/>
  <c r="U29" i="16"/>
  <c r="AD29" i="16"/>
  <c r="AL29" i="16"/>
  <c r="V29" i="16"/>
  <c r="AI29" i="16"/>
  <c r="N29" i="16"/>
  <c r="AA29" i="16"/>
  <c r="AQ29" i="16"/>
  <c r="O29" i="16"/>
  <c r="AE29" i="16"/>
  <c r="AP29" i="16"/>
  <c r="Q29" i="16"/>
  <c r="Y29" i="16"/>
  <c r="AK29" i="16"/>
  <c r="J89" i="16"/>
  <c r="N89" i="16"/>
  <c r="R89" i="16"/>
  <c r="V89" i="16"/>
  <c r="Z89" i="16"/>
  <c r="AD89" i="16"/>
  <c r="AH89" i="16"/>
  <c r="AL89" i="16"/>
  <c r="AP89" i="16"/>
  <c r="M89" i="16"/>
  <c r="S89" i="16"/>
  <c r="X89" i="16"/>
  <c r="AC89" i="16"/>
  <c r="AI89" i="16"/>
  <c r="AN89" i="16"/>
  <c r="K89" i="16"/>
  <c r="Q89" i="16"/>
  <c r="Y89" i="16"/>
  <c r="AF89" i="16"/>
  <c r="AM89" i="16"/>
  <c r="L89" i="16"/>
  <c r="T89" i="16"/>
  <c r="AA89" i="16"/>
  <c r="AG89" i="16"/>
  <c r="AO89" i="16"/>
  <c r="O89" i="16"/>
  <c r="U89" i="16"/>
  <c r="AB89" i="16"/>
  <c r="AJ89" i="16"/>
  <c r="AQ89" i="16"/>
  <c r="P89" i="16"/>
  <c r="W89" i="16"/>
  <c r="AE89" i="16"/>
  <c r="AK89" i="16"/>
  <c r="J107" i="16"/>
  <c r="N107" i="16"/>
  <c r="R107" i="16"/>
  <c r="V107" i="16"/>
  <c r="Z107" i="16"/>
  <c r="AD107" i="16"/>
  <c r="AH107" i="16"/>
  <c r="AL107" i="16"/>
  <c r="AP107" i="16"/>
  <c r="O107" i="16"/>
  <c r="T107" i="16"/>
  <c r="Y107" i="16"/>
  <c r="AE107" i="16"/>
  <c r="AJ107" i="16"/>
  <c r="AO107" i="16"/>
  <c r="K107" i="16"/>
  <c r="Q107" i="16"/>
  <c r="X107" i="16"/>
  <c r="AF107" i="16"/>
  <c r="AM107" i="16"/>
  <c r="L107" i="16"/>
  <c r="S107" i="16"/>
  <c r="AA107" i="16"/>
  <c r="AG107" i="16"/>
  <c r="AN107" i="16"/>
  <c r="M107" i="16"/>
  <c r="U107" i="16"/>
  <c r="AB107" i="16"/>
  <c r="AI107" i="16"/>
  <c r="AQ107" i="16"/>
  <c r="AC107" i="16"/>
  <c r="AK107" i="16"/>
  <c r="P107" i="16"/>
  <c r="W107" i="16"/>
  <c r="K121" i="16"/>
  <c r="O121" i="16"/>
  <c r="S121" i="16"/>
  <c r="W121" i="16"/>
  <c r="AA121" i="16"/>
  <c r="AE121" i="16"/>
  <c r="AI121" i="16"/>
  <c r="AM121" i="16"/>
  <c r="AQ121" i="16"/>
  <c r="N121" i="16"/>
  <c r="T121" i="16"/>
  <c r="Y121" i="16"/>
  <c r="AD121" i="16"/>
  <c r="AJ121" i="16"/>
  <c r="AO121" i="16"/>
  <c r="J121" i="16"/>
  <c r="P121" i="16"/>
  <c r="U121" i="16"/>
  <c r="Z121" i="16"/>
  <c r="AF121" i="16"/>
  <c r="AK121" i="16"/>
  <c r="AP121" i="16"/>
  <c r="L121" i="16"/>
  <c r="Q121" i="16"/>
  <c r="V121" i="16"/>
  <c r="AB121" i="16"/>
  <c r="AG121" i="16"/>
  <c r="AL121" i="16"/>
  <c r="AC121" i="16"/>
  <c r="M121" i="16"/>
  <c r="AH121" i="16"/>
  <c r="R121" i="16"/>
  <c r="AN121" i="16"/>
  <c r="X121" i="16"/>
  <c r="L37" i="16"/>
  <c r="P37" i="16"/>
  <c r="T37" i="16"/>
  <c r="X37" i="16"/>
  <c r="AB37" i="16"/>
  <c r="AF37" i="16"/>
  <c r="AJ37" i="16"/>
  <c r="AN37" i="16"/>
  <c r="K37" i="16"/>
  <c r="Q37" i="16"/>
  <c r="V37" i="16"/>
  <c r="AA37" i="16"/>
  <c r="AG37" i="16"/>
  <c r="AL37" i="16"/>
  <c r="AQ37" i="16"/>
  <c r="O37" i="16"/>
  <c r="W37" i="16"/>
  <c r="AD37" i="16"/>
  <c r="AK37" i="16"/>
  <c r="M37" i="16"/>
  <c r="U37" i="16"/>
  <c r="AE37" i="16"/>
  <c r="AO37" i="16"/>
  <c r="N37" i="16"/>
  <c r="Y37" i="16"/>
  <c r="AH37" i="16"/>
  <c r="AP37" i="16"/>
  <c r="J37" i="16"/>
  <c r="AC37" i="16"/>
  <c r="R37" i="16"/>
  <c r="AI37" i="16"/>
  <c r="S37" i="16"/>
  <c r="AM37" i="16"/>
  <c r="Z37" i="16"/>
  <c r="J103" i="16"/>
  <c r="N103" i="16"/>
  <c r="R103" i="16"/>
  <c r="V103" i="16"/>
  <c r="Z103" i="16"/>
  <c r="AD103" i="16"/>
  <c r="AH103" i="16"/>
  <c r="AL103" i="16"/>
  <c r="AP103" i="16"/>
  <c r="L103" i="16"/>
  <c r="Q103" i="16"/>
  <c r="W103" i="16"/>
  <c r="AB103" i="16"/>
  <c r="AG103" i="16"/>
  <c r="AM103" i="16"/>
  <c r="K103" i="16"/>
  <c r="S103" i="16"/>
  <c r="Y103" i="16"/>
  <c r="AF103" i="16"/>
  <c r="AN103" i="16"/>
  <c r="M103" i="16"/>
  <c r="T103" i="16"/>
  <c r="AA103" i="16"/>
  <c r="AI103" i="16"/>
  <c r="AO103" i="16"/>
  <c r="O103" i="16"/>
  <c r="U103" i="16"/>
  <c r="AC103" i="16"/>
  <c r="AJ103" i="16"/>
  <c r="AQ103" i="16"/>
  <c r="X103" i="16"/>
  <c r="AE103" i="16"/>
  <c r="AK103" i="16"/>
  <c r="P103" i="16"/>
  <c r="J101" i="16"/>
  <c r="N101" i="16"/>
  <c r="R101" i="16"/>
  <c r="V101" i="16"/>
  <c r="Z101" i="16"/>
  <c r="AD101" i="16"/>
  <c r="AH101" i="16"/>
  <c r="AL101" i="16"/>
  <c r="AP101" i="16"/>
  <c r="K101" i="16"/>
  <c r="P101" i="16"/>
  <c r="U101" i="16"/>
  <c r="AA101" i="16"/>
  <c r="AF101" i="16"/>
  <c r="AK101" i="16"/>
  <c r="AQ101" i="16"/>
  <c r="O101" i="16"/>
  <c r="W101" i="16"/>
  <c r="AC101" i="16"/>
  <c r="AJ101" i="16"/>
  <c r="Q101" i="16"/>
  <c r="X101" i="16"/>
  <c r="AE101" i="16"/>
  <c r="AM101" i="16"/>
  <c r="L101" i="16"/>
  <c r="S101" i="16"/>
  <c r="Y101" i="16"/>
  <c r="AG101" i="16"/>
  <c r="AN101" i="16"/>
  <c r="AI101" i="16"/>
  <c r="M101" i="16"/>
  <c r="AO101" i="16"/>
  <c r="T101" i="16"/>
  <c r="AB101" i="16"/>
  <c r="L106" i="16"/>
  <c r="P106" i="16"/>
  <c r="T106" i="16"/>
  <c r="X106" i="16"/>
  <c r="AB106" i="16"/>
  <c r="AF106" i="16"/>
  <c r="AJ106" i="16"/>
  <c r="AN106" i="16"/>
  <c r="K106" i="16"/>
  <c r="Q106" i="16"/>
  <c r="V106" i="16"/>
  <c r="AA106" i="16"/>
  <c r="AG106" i="16"/>
  <c r="AL106" i="16"/>
  <c r="AQ106" i="16"/>
  <c r="O106" i="16"/>
  <c r="W106" i="16"/>
  <c r="AD106" i="16"/>
  <c r="AK106" i="16"/>
  <c r="J106" i="16"/>
  <c r="R106" i="16"/>
  <c r="Y106" i="16"/>
  <c r="AE106" i="16"/>
  <c r="AM106" i="16"/>
  <c r="M106" i="16"/>
  <c r="S106" i="16"/>
  <c r="Z106" i="16"/>
  <c r="AH106" i="16"/>
  <c r="AO106" i="16"/>
  <c r="AI106" i="16"/>
  <c r="N106" i="16"/>
  <c r="AP106" i="16"/>
  <c r="U106" i="16"/>
  <c r="AC106" i="16"/>
  <c r="L43" i="16"/>
  <c r="P43" i="16"/>
  <c r="T43" i="16"/>
  <c r="X43" i="16"/>
  <c r="AB43" i="16"/>
  <c r="AF43" i="16"/>
  <c r="AJ43" i="16"/>
  <c r="AN43" i="16"/>
  <c r="J43" i="16"/>
  <c r="O43" i="16"/>
  <c r="U43" i="16"/>
  <c r="Z43" i="16"/>
  <c r="AE43" i="16"/>
  <c r="AK43" i="16"/>
  <c r="AP43" i="16"/>
  <c r="K43" i="16"/>
  <c r="R43" i="16"/>
  <c r="Y43" i="16"/>
  <c r="AG43" i="16"/>
  <c r="AM43" i="16"/>
  <c r="Q43" i="16"/>
  <c r="AA43" i="16"/>
  <c r="AI43" i="16"/>
  <c r="S43" i="16"/>
  <c r="AC43" i="16"/>
  <c r="AL43" i="16"/>
  <c r="N43" i="16"/>
  <c r="AH43" i="16"/>
  <c r="V43" i="16"/>
  <c r="AO43" i="16"/>
  <c r="W43" i="16"/>
  <c r="AQ43" i="16"/>
  <c r="M43" i="16"/>
  <c r="AD43" i="16"/>
  <c r="M126" i="16"/>
  <c r="Q126" i="16"/>
  <c r="U126" i="16"/>
  <c r="Y126" i="16"/>
  <c r="AC126" i="16"/>
  <c r="AG126" i="16"/>
  <c r="AK126" i="16"/>
  <c r="AO126" i="16"/>
  <c r="J126" i="16"/>
  <c r="O126" i="16"/>
  <c r="T126" i="16"/>
  <c r="Z126" i="16"/>
  <c r="AE126" i="16"/>
  <c r="AJ126" i="16"/>
  <c r="AP126" i="16"/>
  <c r="K126" i="16"/>
  <c r="P126" i="16"/>
  <c r="V126" i="16"/>
  <c r="AA126" i="16"/>
  <c r="AF126" i="16"/>
  <c r="AL126" i="16"/>
  <c r="AQ126" i="16"/>
  <c r="L126" i="16"/>
  <c r="R126" i="16"/>
  <c r="W126" i="16"/>
  <c r="AB126" i="16"/>
  <c r="AH126" i="16"/>
  <c r="AM126" i="16"/>
  <c r="AD126" i="16"/>
  <c r="N126" i="16"/>
  <c r="AI126" i="16"/>
  <c r="S126" i="16"/>
  <c r="AN126" i="16"/>
  <c r="X126" i="16"/>
  <c r="J60" i="16"/>
  <c r="N60" i="16"/>
  <c r="R60" i="16"/>
  <c r="V60" i="16"/>
  <c r="Z60" i="16"/>
  <c r="AD60" i="16"/>
  <c r="M60" i="16"/>
  <c r="S60" i="16"/>
  <c r="X60" i="16"/>
  <c r="AC60" i="16"/>
  <c r="AH60" i="16"/>
  <c r="AL60" i="16"/>
  <c r="AP60" i="16"/>
  <c r="P60" i="16"/>
  <c r="W60" i="16"/>
  <c r="AE60" i="16"/>
  <c r="AJ60" i="16"/>
  <c r="AO60" i="16"/>
  <c r="Q60" i="16"/>
  <c r="AA60" i="16"/>
  <c r="AI60" i="16"/>
  <c r="AQ60" i="16"/>
  <c r="O60" i="16"/>
  <c r="AB60" i="16"/>
  <c r="AM60" i="16"/>
  <c r="T60" i="16"/>
  <c r="AF60" i="16"/>
  <c r="AN60" i="16"/>
  <c r="K60" i="16"/>
  <c r="U60" i="16"/>
  <c r="AG60" i="16"/>
  <c r="L60" i="16"/>
  <c r="Y60" i="16"/>
  <c r="AK60" i="16"/>
  <c r="L41" i="16"/>
  <c r="P41" i="16"/>
  <c r="T41" i="16"/>
  <c r="X41" i="16"/>
  <c r="AB41" i="16"/>
  <c r="AF41" i="16"/>
  <c r="AJ41" i="16"/>
  <c r="AN41" i="16"/>
  <c r="N41" i="16"/>
  <c r="S41" i="16"/>
  <c r="Y41" i="16"/>
  <c r="AD41" i="16"/>
  <c r="AI41" i="16"/>
  <c r="AO41" i="16"/>
  <c r="O41" i="16"/>
  <c r="V41" i="16"/>
  <c r="AC41" i="16"/>
  <c r="AK41" i="16"/>
  <c r="AQ41" i="16"/>
  <c r="J41" i="16"/>
  <c r="R41" i="16"/>
  <c r="AA41" i="16"/>
  <c r="AL41" i="16"/>
  <c r="K41" i="16"/>
  <c r="U41" i="16"/>
  <c r="AE41" i="16"/>
  <c r="AM41" i="16"/>
  <c r="Z41" i="16"/>
  <c r="M41" i="16"/>
  <c r="AG41" i="16"/>
  <c r="Q41" i="16"/>
  <c r="AH41" i="16"/>
  <c r="W41" i="16"/>
  <c r="AP41" i="16"/>
  <c r="L49" i="16"/>
  <c r="P49" i="16"/>
  <c r="T49" i="16"/>
  <c r="X49" i="16"/>
  <c r="AB49" i="16"/>
  <c r="AF49" i="16"/>
  <c r="AJ49" i="16"/>
  <c r="AN49" i="16"/>
  <c r="N49" i="16"/>
  <c r="S49" i="16"/>
  <c r="Y49" i="16"/>
  <c r="AD49" i="16"/>
  <c r="AI49" i="16"/>
  <c r="AO49" i="16"/>
  <c r="M49" i="16"/>
  <c r="U49" i="16"/>
  <c r="AA49" i="16"/>
  <c r="AH49" i="16"/>
  <c r="AP49" i="16"/>
  <c r="K49" i="16"/>
  <c r="V49" i="16"/>
  <c r="AE49" i="16"/>
  <c r="AM49" i="16"/>
  <c r="J49" i="16"/>
  <c r="W49" i="16"/>
  <c r="AK49" i="16"/>
  <c r="O49" i="16"/>
  <c r="Z49" i="16"/>
  <c r="AL49" i="16"/>
  <c r="Q49" i="16"/>
  <c r="AC49" i="16"/>
  <c r="AQ49" i="16"/>
  <c r="R49" i="16"/>
  <c r="AG49" i="16"/>
  <c r="J15" i="16"/>
  <c r="N15" i="16"/>
  <c r="R15" i="16"/>
  <c r="V15" i="16"/>
  <c r="Z15" i="16"/>
  <c r="O15" i="16"/>
  <c r="T15" i="16"/>
  <c r="Y15" i="16"/>
  <c r="AD15" i="16"/>
  <c r="AH15" i="16"/>
  <c r="AL15" i="16"/>
  <c r="AP15" i="16"/>
  <c r="L15" i="16"/>
  <c r="S15" i="16"/>
  <c r="AA15" i="16"/>
  <c r="AF15" i="16"/>
  <c r="AK15" i="16"/>
  <c r="AQ15" i="16"/>
  <c r="M15" i="16"/>
  <c r="W15" i="16"/>
  <c r="AE15" i="16"/>
  <c r="AM15" i="16"/>
  <c r="K15" i="16"/>
  <c r="X15" i="16"/>
  <c r="AI15" i="16"/>
  <c r="P15" i="16"/>
  <c r="AC15" i="16"/>
  <c r="AO15" i="16"/>
  <c r="Q15" i="16"/>
  <c r="AJ15" i="16"/>
  <c r="AB15" i="16"/>
  <c r="AG15" i="16"/>
  <c r="U15" i="16"/>
  <c r="AN15" i="16"/>
  <c r="J36" i="16"/>
  <c r="N36" i="16"/>
  <c r="R36" i="16"/>
  <c r="V36" i="16"/>
  <c r="Z36" i="16"/>
  <c r="AD36" i="16"/>
  <c r="AH36" i="16"/>
  <c r="AL36" i="16"/>
  <c r="AP36" i="16"/>
  <c r="M36" i="16"/>
  <c r="S36" i="16"/>
  <c r="X36" i="16"/>
  <c r="AC36" i="16"/>
  <c r="AI36" i="16"/>
  <c r="AN36" i="16"/>
  <c r="O36" i="16"/>
  <c r="U36" i="16"/>
  <c r="AB36" i="16"/>
  <c r="AJ36" i="16"/>
  <c r="AQ36" i="16"/>
  <c r="Q36" i="16"/>
  <c r="AA36" i="16"/>
  <c r="AK36" i="16"/>
  <c r="K36" i="16"/>
  <c r="T36" i="16"/>
  <c r="AE36" i="16"/>
  <c r="AM36" i="16"/>
  <c r="Y36" i="16"/>
  <c r="L36" i="16"/>
  <c r="AF36" i="16"/>
  <c r="P36" i="16"/>
  <c r="AG36" i="16"/>
  <c r="W36" i="16"/>
  <c r="AO36" i="16"/>
  <c r="K34" i="16"/>
  <c r="O34" i="16"/>
  <c r="S34" i="16"/>
  <c r="W34" i="16"/>
  <c r="AA34" i="16"/>
  <c r="AE34" i="16"/>
  <c r="AI34" i="16"/>
  <c r="AM34" i="16"/>
  <c r="AQ34" i="16"/>
  <c r="N34" i="16"/>
  <c r="T34" i="16"/>
  <c r="Y34" i="16"/>
  <c r="AD34" i="16"/>
  <c r="AJ34" i="16"/>
  <c r="AO34" i="16"/>
  <c r="J34" i="16"/>
  <c r="Q34" i="16"/>
  <c r="X34" i="16"/>
  <c r="AF34" i="16"/>
  <c r="AL34" i="16"/>
  <c r="M34" i="16"/>
  <c r="V34" i="16"/>
  <c r="AG34" i="16"/>
  <c r="AP34" i="16"/>
  <c r="R34" i="16"/>
  <c r="AC34" i="16"/>
  <c r="U34" i="16"/>
  <c r="AH34" i="16"/>
  <c r="AB34" i="16"/>
  <c r="L34" i="16"/>
  <c r="AK34" i="16"/>
  <c r="P34" i="16"/>
  <c r="AN34" i="16"/>
  <c r="Z34" i="16"/>
  <c r="J20" i="16"/>
  <c r="N20" i="16"/>
  <c r="R20" i="16"/>
  <c r="V20" i="16"/>
  <c r="Z20" i="16"/>
  <c r="AD20" i="16"/>
  <c r="AH20" i="16"/>
  <c r="AL20" i="16"/>
  <c r="AP20" i="16"/>
  <c r="O20" i="16"/>
  <c r="T20" i="16"/>
  <c r="Y20" i="16"/>
  <c r="AE20" i="16"/>
  <c r="AJ20" i="16"/>
  <c r="AO20" i="16"/>
  <c r="L20" i="16"/>
  <c r="S20" i="16"/>
  <c r="AA20" i="16"/>
  <c r="AG20" i="16"/>
  <c r="AN20" i="16"/>
  <c r="M20" i="16"/>
  <c r="W20" i="16"/>
  <c r="AF20" i="16"/>
  <c r="AQ20" i="16"/>
  <c r="K20" i="16"/>
  <c r="X20" i="16"/>
  <c r="AK20" i="16"/>
  <c r="P20" i="16"/>
  <c r="AC20" i="16"/>
  <c r="Q20" i="16"/>
  <c r="AI20" i="16"/>
  <c r="U20" i="16"/>
  <c r="AB20" i="16"/>
  <c r="AM20" i="16"/>
  <c r="J66" i="16"/>
  <c r="N66" i="16"/>
  <c r="R66" i="16"/>
  <c r="V66" i="16"/>
  <c r="Z66" i="16"/>
  <c r="AD66" i="16"/>
  <c r="AH66" i="16"/>
  <c r="AL66" i="16"/>
  <c r="AP66" i="16"/>
  <c r="M66" i="16"/>
  <c r="S66" i="16"/>
  <c r="X66" i="16"/>
  <c r="AC66" i="16"/>
  <c r="AI66" i="16"/>
  <c r="AN66" i="16"/>
  <c r="P66" i="16"/>
  <c r="W66" i="16"/>
  <c r="AE66" i="16"/>
  <c r="AK66" i="16"/>
  <c r="O66" i="16"/>
  <c r="Y66" i="16"/>
  <c r="AG66" i="16"/>
  <c r="AQ66" i="16"/>
  <c r="Q66" i="16"/>
  <c r="AA66" i="16"/>
  <c r="AJ66" i="16"/>
  <c r="K66" i="16"/>
  <c r="T66" i="16"/>
  <c r="AB66" i="16"/>
  <c r="AM66" i="16"/>
  <c r="L66" i="16"/>
  <c r="U66" i="16"/>
  <c r="AF66" i="16"/>
  <c r="AO66" i="16"/>
  <c r="L72" i="16"/>
  <c r="P72" i="16"/>
  <c r="T72" i="16"/>
  <c r="X72" i="16"/>
  <c r="AB72" i="16"/>
  <c r="AF72" i="16"/>
  <c r="AJ72" i="16"/>
  <c r="AN72" i="16"/>
  <c r="J72" i="16"/>
  <c r="O72" i="16"/>
  <c r="U72" i="16"/>
  <c r="Z72" i="16"/>
  <c r="AE72" i="16"/>
  <c r="AK72" i="16"/>
  <c r="AP72" i="16"/>
  <c r="M72" i="16"/>
  <c r="S72" i="16"/>
  <c r="AA72" i="16"/>
  <c r="AH72" i="16"/>
  <c r="AO72" i="16"/>
  <c r="N72" i="16"/>
  <c r="V72" i="16"/>
  <c r="AC72" i="16"/>
  <c r="AI72" i="16"/>
  <c r="AQ72" i="16"/>
  <c r="Q72" i="16"/>
  <c r="W72" i="16"/>
  <c r="AD72" i="16"/>
  <c r="AL72" i="16"/>
  <c r="Y72" i="16"/>
  <c r="AG72" i="16"/>
  <c r="K72" i="16"/>
  <c r="AM72" i="16"/>
  <c r="R72" i="16"/>
  <c r="L86" i="16"/>
  <c r="P86" i="16"/>
  <c r="T86" i="16"/>
  <c r="X86" i="16"/>
  <c r="AB86" i="16"/>
  <c r="AF86" i="16"/>
  <c r="AJ86" i="16"/>
  <c r="AN86" i="16"/>
  <c r="N86" i="16"/>
  <c r="S86" i="16"/>
  <c r="Y86" i="16"/>
  <c r="AD86" i="16"/>
  <c r="AI86" i="16"/>
  <c r="AO86" i="16"/>
  <c r="M86" i="16"/>
  <c r="U86" i="16"/>
  <c r="AA86" i="16"/>
  <c r="AH86" i="16"/>
  <c r="AP86" i="16"/>
  <c r="O86" i="16"/>
  <c r="V86" i="16"/>
  <c r="AC86" i="16"/>
  <c r="AK86" i="16"/>
  <c r="AQ86" i="16"/>
  <c r="J86" i="16"/>
  <c r="Q86" i="16"/>
  <c r="W86" i="16"/>
  <c r="AE86" i="16"/>
  <c r="AL86" i="16"/>
  <c r="AG86" i="16"/>
  <c r="K86" i="16"/>
  <c r="AM86" i="16"/>
  <c r="R86" i="16"/>
  <c r="Z86" i="16"/>
  <c r="L21" i="16"/>
  <c r="P21" i="16"/>
  <c r="T21" i="16"/>
  <c r="X21" i="16"/>
  <c r="AB21" i="16"/>
  <c r="AF21" i="16"/>
  <c r="AJ21" i="16"/>
  <c r="AN21" i="16"/>
  <c r="M21" i="16"/>
  <c r="R21" i="16"/>
  <c r="W21" i="16"/>
  <c r="AC21" i="16"/>
  <c r="AH21" i="16"/>
  <c r="AM21" i="16"/>
  <c r="N21" i="16"/>
  <c r="U21" i="16"/>
  <c r="AA21" i="16"/>
  <c r="AI21" i="16"/>
  <c r="AP21" i="16"/>
  <c r="Q21" i="16"/>
  <c r="Z21" i="16"/>
  <c r="AK21" i="16"/>
  <c r="O21" i="16"/>
  <c r="AD21" i="16"/>
  <c r="AO21" i="16"/>
  <c r="K21" i="16"/>
  <c r="AE21" i="16"/>
  <c r="S21" i="16"/>
  <c r="AG21" i="16"/>
  <c r="J21" i="16"/>
  <c r="AQ21" i="16"/>
  <c r="V21" i="16"/>
  <c r="Y21" i="16"/>
  <c r="AL21" i="16"/>
  <c r="L110" i="16"/>
  <c r="P110" i="16"/>
  <c r="T110" i="16"/>
  <c r="X110" i="16"/>
  <c r="AB110" i="16"/>
  <c r="AF110" i="16"/>
  <c r="AJ110" i="16"/>
  <c r="AN110" i="16"/>
  <c r="N110" i="16"/>
  <c r="S110" i="16"/>
  <c r="Y110" i="16"/>
  <c r="AD110" i="16"/>
  <c r="AI110" i="16"/>
  <c r="AO110" i="16"/>
  <c r="O110" i="16"/>
  <c r="V110" i="16"/>
  <c r="AC110" i="16"/>
  <c r="AK110" i="16"/>
  <c r="AQ110" i="16"/>
  <c r="J110" i="16"/>
  <c r="Q110" i="16"/>
  <c r="W110" i="16"/>
  <c r="AE110" i="16"/>
  <c r="AL110" i="16"/>
  <c r="K110" i="16"/>
  <c r="R110" i="16"/>
  <c r="Z110" i="16"/>
  <c r="AG110" i="16"/>
  <c r="AM110" i="16"/>
  <c r="M110" i="16"/>
  <c r="AP110" i="16"/>
  <c r="U110" i="16"/>
  <c r="AA110" i="16"/>
  <c r="AH110" i="16"/>
  <c r="L84" i="16"/>
  <c r="P84" i="16"/>
  <c r="T84" i="16"/>
  <c r="X84" i="16"/>
  <c r="AB84" i="16"/>
  <c r="AF84" i="16"/>
  <c r="AJ84" i="16"/>
  <c r="AN84" i="16"/>
  <c r="M84" i="16"/>
  <c r="R84" i="16"/>
  <c r="W84" i="16"/>
  <c r="AC84" i="16"/>
  <c r="AH84" i="16"/>
  <c r="AM84" i="16"/>
  <c r="J84" i="16"/>
  <c r="Q84" i="16"/>
  <c r="Y84" i="16"/>
  <c r="AE84" i="16"/>
  <c r="AL84" i="16"/>
  <c r="K84" i="16"/>
  <c r="S84" i="16"/>
  <c r="Z84" i="16"/>
  <c r="AG84" i="16"/>
  <c r="AO84" i="16"/>
  <c r="N84" i="16"/>
  <c r="U84" i="16"/>
  <c r="AA84" i="16"/>
  <c r="AI84" i="16"/>
  <c r="AP84" i="16"/>
  <c r="O84" i="16"/>
  <c r="AQ84" i="16"/>
  <c r="V84" i="16"/>
  <c r="AD84" i="16"/>
  <c r="AK84" i="16"/>
  <c r="L112" i="16"/>
  <c r="P112" i="16"/>
  <c r="T112" i="16"/>
  <c r="X112" i="16"/>
  <c r="AB112" i="16"/>
  <c r="AF112" i="16"/>
  <c r="AJ112" i="16"/>
  <c r="AN112" i="16"/>
  <c r="J112" i="16"/>
  <c r="O112" i="16"/>
  <c r="U112" i="16"/>
  <c r="Z112" i="16"/>
  <c r="AE112" i="16"/>
  <c r="AK112" i="16"/>
  <c r="AP112" i="16"/>
  <c r="K112" i="16"/>
  <c r="R112" i="16"/>
  <c r="Y112" i="16"/>
  <c r="AG112" i="16"/>
  <c r="AM112" i="16"/>
  <c r="M112" i="16"/>
  <c r="S112" i="16"/>
  <c r="AA112" i="16"/>
  <c r="AH112" i="16"/>
  <c r="AO112" i="16"/>
  <c r="N112" i="16"/>
  <c r="V112" i="16"/>
  <c r="AC112" i="16"/>
  <c r="AI112" i="16"/>
  <c r="AQ112" i="16"/>
  <c r="AD112" i="16"/>
  <c r="AL112" i="16"/>
  <c r="Q112" i="16"/>
  <c r="W112" i="16"/>
  <c r="L8" i="16"/>
  <c r="P8" i="16"/>
  <c r="T8" i="16"/>
  <c r="X8" i="16"/>
  <c r="AB8" i="16"/>
  <c r="AF8" i="16"/>
  <c r="AJ8" i="16"/>
  <c r="AN8" i="16"/>
  <c r="J8" i="16"/>
  <c r="O8" i="16"/>
  <c r="U8" i="16"/>
  <c r="Z8" i="16"/>
  <c r="AE8" i="16"/>
  <c r="AK8" i="16"/>
  <c r="AP8" i="16"/>
  <c r="N8" i="16"/>
  <c r="V8" i="16"/>
  <c r="AC8" i="16"/>
  <c r="AI8" i="16"/>
  <c r="AQ8" i="16"/>
  <c r="R8" i="16"/>
  <c r="AA8" i="16"/>
  <c r="AL8" i="16"/>
  <c r="K8" i="16"/>
  <c r="W8" i="16"/>
  <c r="AH8" i="16"/>
  <c r="S8" i="16"/>
  <c r="AM8" i="16"/>
  <c r="AD8" i="16"/>
  <c r="M8" i="16"/>
  <c r="AO8" i="16"/>
  <c r="Q8" i="16"/>
  <c r="Y8" i="16"/>
  <c r="AG8" i="16"/>
  <c r="L53" i="16"/>
  <c r="P53" i="16"/>
  <c r="T53" i="16"/>
  <c r="X53" i="16"/>
  <c r="AB53" i="16"/>
  <c r="AF53" i="16"/>
  <c r="AJ53" i="16"/>
  <c r="AN53" i="16"/>
  <c r="K53" i="16"/>
  <c r="Q53" i="16"/>
  <c r="V53" i="16"/>
  <c r="AA53" i="16"/>
  <c r="AG53" i="16"/>
  <c r="AL53" i="16"/>
  <c r="AQ53" i="16"/>
  <c r="M53" i="16"/>
  <c r="S53" i="16"/>
  <c r="Z53" i="16"/>
  <c r="AH53" i="16"/>
  <c r="AO53" i="16"/>
  <c r="R53" i="16"/>
  <c r="AC53" i="16"/>
  <c r="AK53" i="16"/>
  <c r="N53" i="16"/>
  <c r="Y53" i="16"/>
  <c r="AM53" i="16"/>
  <c r="O53" i="16"/>
  <c r="AD53" i="16"/>
  <c r="AP53" i="16"/>
  <c r="U53" i="16"/>
  <c r="AE53" i="16"/>
  <c r="J53" i="16"/>
  <c r="W53" i="16"/>
  <c r="AI53" i="16"/>
  <c r="L120" i="16"/>
  <c r="P120" i="16"/>
  <c r="T120" i="16"/>
  <c r="X120" i="16"/>
  <c r="AB120" i="16"/>
  <c r="AF120" i="16"/>
  <c r="AJ120" i="16"/>
  <c r="J120" i="16"/>
  <c r="O120" i="16"/>
  <c r="U120" i="16"/>
  <c r="Z120" i="16"/>
  <c r="AE120" i="16"/>
  <c r="AK120" i="16"/>
  <c r="AO120" i="16"/>
  <c r="Q120" i="16"/>
  <c r="W120" i="16"/>
  <c r="AD120" i="16"/>
  <c r="AL120" i="16"/>
  <c r="AQ120" i="16"/>
  <c r="K120" i="16"/>
  <c r="R120" i="16"/>
  <c r="Y120" i="16"/>
  <c r="AG120" i="16"/>
  <c r="AM120" i="16"/>
  <c r="M120" i="16"/>
  <c r="S120" i="16"/>
  <c r="AA120" i="16"/>
  <c r="AH120" i="16"/>
  <c r="AN120" i="16"/>
  <c r="N120" i="16"/>
  <c r="AP120" i="16"/>
  <c r="V120" i="16"/>
  <c r="AC120" i="16"/>
  <c r="AI120" i="16"/>
  <c r="L92" i="16"/>
  <c r="P92" i="16"/>
  <c r="T92" i="16"/>
  <c r="X92" i="16"/>
  <c r="AB92" i="16"/>
  <c r="AF92" i="16"/>
  <c r="AJ92" i="16"/>
  <c r="AN92" i="16"/>
  <c r="M92" i="16"/>
  <c r="R92" i="16"/>
  <c r="W92" i="16"/>
  <c r="AC92" i="16"/>
  <c r="AH92" i="16"/>
  <c r="AM92" i="16"/>
  <c r="O92" i="16"/>
  <c r="V92" i="16"/>
  <c r="AD92" i="16"/>
  <c r="AK92" i="16"/>
  <c r="AQ92" i="16"/>
  <c r="J92" i="16"/>
  <c r="Q92" i="16"/>
  <c r="Y92" i="16"/>
  <c r="AE92" i="16"/>
  <c r="AL92" i="16"/>
  <c r="K92" i="16"/>
  <c r="S92" i="16"/>
  <c r="Z92" i="16"/>
  <c r="AG92" i="16"/>
  <c r="AO92" i="16"/>
  <c r="AA92" i="16"/>
  <c r="AI92" i="16"/>
  <c r="N92" i="16"/>
  <c r="AP92" i="16"/>
  <c r="U92" i="16"/>
  <c r="L90" i="16"/>
  <c r="P90" i="16"/>
  <c r="T90" i="16"/>
  <c r="X90" i="16"/>
  <c r="AB90" i="16"/>
  <c r="AF90" i="16"/>
  <c r="AJ90" i="16"/>
  <c r="AN90" i="16"/>
  <c r="K90" i="16"/>
  <c r="Q90" i="16"/>
  <c r="V90" i="16"/>
  <c r="AA90" i="16"/>
  <c r="AG90" i="16"/>
  <c r="AL90" i="16"/>
  <c r="AQ90" i="16"/>
  <c r="M90" i="16"/>
  <c r="S90" i="16"/>
  <c r="Z90" i="16"/>
  <c r="AH90" i="16"/>
  <c r="AO90" i="16"/>
  <c r="N90" i="16"/>
  <c r="U90" i="16"/>
  <c r="AC90" i="16"/>
  <c r="AI90" i="16"/>
  <c r="AP90" i="16"/>
  <c r="O90" i="16"/>
  <c r="W90" i="16"/>
  <c r="AD90" i="16"/>
  <c r="AK90" i="16"/>
  <c r="J90" i="16"/>
  <c r="AM90" i="16"/>
  <c r="R90" i="16"/>
  <c r="Y90" i="16"/>
  <c r="AE90" i="16"/>
  <c r="L88" i="16"/>
  <c r="P88" i="16"/>
  <c r="T88" i="16"/>
  <c r="X88" i="16"/>
  <c r="AB88" i="16"/>
  <c r="AF88" i="16"/>
  <c r="AJ88" i="16"/>
  <c r="AN88" i="16"/>
  <c r="J88" i="16"/>
  <c r="O88" i="16"/>
  <c r="U88" i="16"/>
  <c r="Z88" i="16"/>
  <c r="AE88" i="16"/>
  <c r="AK88" i="16"/>
  <c r="AP88" i="16"/>
  <c r="Q88" i="16"/>
  <c r="W88" i="16"/>
  <c r="AD88" i="16"/>
  <c r="AL88" i="16"/>
  <c r="K88" i="16"/>
  <c r="R88" i="16"/>
  <c r="Y88" i="16"/>
  <c r="AG88" i="16"/>
  <c r="AM88" i="16"/>
  <c r="M88" i="16"/>
  <c r="S88" i="16"/>
  <c r="AA88" i="16"/>
  <c r="AH88" i="16"/>
  <c r="AO88" i="16"/>
  <c r="V88" i="16"/>
  <c r="AC88" i="16"/>
  <c r="AI88" i="16"/>
  <c r="N88" i="16"/>
  <c r="AQ88" i="16"/>
  <c r="L102" i="16"/>
  <c r="P102" i="16"/>
  <c r="T102" i="16"/>
  <c r="X102" i="16"/>
  <c r="AB102" i="16"/>
  <c r="AF102" i="16"/>
  <c r="AJ102" i="16"/>
  <c r="AN102" i="16"/>
  <c r="N102" i="16"/>
  <c r="S102" i="16"/>
  <c r="Y102" i="16"/>
  <c r="AD102" i="16"/>
  <c r="AI102" i="16"/>
  <c r="AO102" i="16"/>
  <c r="J102" i="16"/>
  <c r="Q102" i="16"/>
  <c r="W102" i="16"/>
  <c r="AE102" i="16"/>
  <c r="AL102" i="16"/>
  <c r="K102" i="16"/>
  <c r="R102" i="16"/>
  <c r="Z102" i="16"/>
  <c r="AG102" i="16"/>
  <c r="AM102" i="16"/>
  <c r="M102" i="16"/>
  <c r="U102" i="16"/>
  <c r="AA102" i="16"/>
  <c r="AH102" i="16"/>
  <c r="AP102" i="16"/>
  <c r="AC102" i="16"/>
  <c r="AK102" i="16"/>
  <c r="O102" i="16"/>
  <c r="AQ102" i="16"/>
  <c r="V102" i="16"/>
  <c r="J22" i="16"/>
  <c r="N22" i="16"/>
  <c r="R22" i="16"/>
  <c r="V22" i="16"/>
  <c r="Z22" i="16"/>
  <c r="AD22" i="16"/>
  <c r="AH22" i="16"/>
  <c r="AL22" i="16"/>
  <c r="AP22" i="16"/>
  <c r="K22" i="16"/>
  <c r="P22" i="16"/>
  <c r="U22" i="16"/>
  <c r="AA22" i="16"/>
  <c r="AF22" i="16"/>
  <c r="AK22" i="16"/>
  <c r="AQ22" i="16"/>
  <c r="O22" i="16"/>
  <c r="W22" i="16"/>
  <c r="AC22" i="16"/>
  <c r="AJ22" i="16"/>
  <c r="L22" i="16"/>
  <c r="T22" i="16"/>
  <c r="AE22" i="16"/>
  <c r="AN22" i="16"/>
  <c r="S22" i="16"/>
  <c r="AG22" i="16"/>
  <c r="M22" i="16"/>
  <c r="AB22" i="16"/>
  <c r="Q22" i="16"/>
  <c r="AI22" i="16"/>
  <c r="AO22" i="16"/>
  <c r="X22" i="16"/>
  <c r="Y22" i="16"/>
  <c r="AM22" i="16"/>
  <c r="L55" i="16"/>
  <c r="P55" i="16"/>
  <c r="T55" i="16"/>
  <c r="X55" i="16"/>
  <c r="AB55" i="16"/>
  <c r="AF55" i="16"/>
  <c r="AJ55" i="16"/>
  <c r="AN55" i="16"/>
  <c r="M55" i="16"/>
  <c r="R55" i="16"/>
  <c r="W55" i="16"/>
  <c r="AC55" i="16"/>
  <c r="AH55" i="16"/>
  <c r="AM55" i="16"/>
  <c r="O55" i="16"/>
  <c r="V55" i="16"/>
  <c r="AD55" i="16"/>
  <c r="AK55" i="16"/>
  <c r="AQ55" i="16"/>
  <c r="Q55" i="16"/>
  <c r="Z55" i="16"/>
  <c r="AI55" i="16"/>
  <c r="J55" i="16"/>
  <c r="U55" i="16"/>
  <c r="AG55" i="16"/>
  <c r="K55" i="16"/>
  <c r="Y55" i="16"/>
  <c r="AL55" i="16"/>
  <c r="N55" i="16"/>
  <c r="AA55" i="16"/>
  <c r="AO55" i="16"/>
  <c r="S55" i="16"/>
  <c r="AE55" i="16"/>
  <c r="AP55" i="16"/>
  <c r="J99" i="16"/>
  <c r="N99" i="16"/>
  <c r="R99" i="16"/>
  <c r="V99" i="16"/>
  <c r="Z99" i="16"/>
  <c r="AD99" i="16"/>
  <c r="AH99" i="16"/>
  <c r="AL99" i="16"/>
  <c r="AP99" i="16"/>
  <c r="O99" i="16"/>
  <c r="T99" i="16"/>
  <c r="Y99" i="16"/>
  <c r="AE99" i="16"/>
  <c r="AJ99" i="16"/>
  <c r="AO99" i="16"/>
  <c r="L99" i="16"/>
  <c r="S99" i="16"/>
  <c r="AA99" i="16"/>
  <c r="AG99" i="16"/>
  <c r="AN99" i="16"/>
  <c r="M99" i="16"/>
  <c r="U99" i="16"/>
  <c r="AB99" i="16"/>
  <c r="AI99" i="16"/>
  <c r="AQ99" i="16"/>
  <c r="P99" i="16"/>
  <c r="W99" i="16"/>
  <c r="AC99" i="16"/>
  <c r="AK99" i="16"/>
  <c r="Q99" i="16"/>
  <c r="X99" i="16"/>
  <c r="AF99" i="16"/>
  <c r="K99" i="16"/>
  <c r="AM99" i="16"/>
  <c r="J119" i="16"/>
  <c r="N119" i="16"/>
  <c r="R119" i="16"/>
  <c r="V119" i="16"/>
  <c r="Z119" i="16"/>
  <c r="AD119" i="16"/>
  <c r="AH119" i="16"/>
  <c r="AL119" i="16"/>
  <c r="AP119" i="16"/>
  <c r="L119" i="16"/>
  <c r="Q119" i="16"/>
  <c r="W119" i="16"/>
  <c r="AB119" i="16"/>
  <c r="AG119" i="16"/>
  <c r="AM119" i="16"/>
  <c r="O119" i="16"/>
  <c r="U119" i="16"/>
  <c r="AC119" i="16"/>
  <c r="AJ119" i="16"/>
  <c r="AQ119" i="16"/>
  <c r="P119" i="16"/>
  <c r="X119" i="16"/>
  <c r="AE119" i="16"/>
  <c r="AK119" i="16"/>
  <c r="K119" i="16"/>
  <c r="S119" i="16"/>
  <c r="Y119" i="16"/>
  <c r="AF119" i="16"/>
  <c r="AN119" i="16"/>
  <c r="T119" i="16"/>
  <c r="AA119" i="16"/>
  <c r="AI119" i="16"/>
  <c r="M119" i="16"/>
  <c r="AO119" i="16"/>
  <c r="J77" i="16"/>
  <c r="N77" i="16"/>
  <c r="R77" i="16"/>
  <c r="V77" i="16"/>
  <c r="Z77" i="16"/>
  <c r="AD77" i="16"/>
  <c r="AH77" i="16"/>
  <c r="AL77" i="16"/>
  <c r="AP77" i="16"/>
  <c r="K77" i="16"/>
  <c r="P77" i="16"/>
  <c r="U77" i="16"/>
  <c r="AA77" i="16"/>
  <c r="AF77" i="16"/>
  <c r="AK77" i="16"/>
  <c r="AQ77" i="16"/>
  <c r="M77" i="16"/>
  <c r="T77" i="16"/>
  <c r="AB77" i="16"/>
  <c r="AI77" i="16"/>
  <c r="AO77" i="16"/>
  <c r="O77" i="16"/>
  <c r="W77" i="16"/>
  <c r="AC77" i="16"/>
  <c r="AJ77" i="16"/>
  <c r="Q77" i="16"/>
  <c r="X77" i="16"/>
  <c r="AE77" i="16"/>
  <c r="AM77" i="16"/>
  <c r="Y77" i="16"/>
  <c r="AG77" i="16"/>
  <c r="L77" i="16"/>
  <c r="AN77" i="16"/>
  <c r="S77" i="16"/>
  <c r="M35" i="16"/>
  <c r="Q35" i="16"/>
  <c r="U35" i="16"/>
  <c r="Y35" i="16"/>
  <c r="L35" i="16"/>
  <c r="R35" i="16"/>
  <c r="W35" i="16"/>
  <c r="AB35" i="16"/>
  <c r="AF35" i="16"/>
  <c r="AJ35" i="16"/>
  <c r="AN35" i="16"/>
  <c r="K35" i="16"/>
  <c r="S35" i="16"/>
  <c r="Z35" i="16"/>
  <c r="AE35" i="16"/>
  <c r="AK35" i="16"/>
  <c r="AP35" i="16"/>
  <c r="P35" i="16"/>
  <c r="AA35" i="16"/>
  <c r="AH35" i="16"/>
  <c r="AO35" i="16"/>
  <c r="J35" i="16"/>
  <c r="V35" i="16"/>
  <c r="AG35" i="16"/>
  <c r="AQ35" i="16"/>
  <c r="N35" i="16"/>
  <c r="X35" i="16"/>
  <c r="AI35" i="16"/>
  <c r="T35" i="16"/>
  <c r="AM35" i="16"/>
  <c r="AC35" i="16"/>
  <c r="AD35" i="16"/>
  <c r="O35" i="16"/>
  <c r="AL35" i="16"/>
  <c r="J7" i="16"/>
  <c r="N7" i="16"/>
  <c r="R7" i="16"/>
  <c r="V7" i="16"/>
  <c r="Z7" i="16"/>
  <c r="AD7" i="16"/>
  <c r="AH7" i="16"/>
  <c r="AL7" i="16"/>
  <c r="AP7" i="16"/>
  <c r="L7" i="16"/>
  <c r="Q7" i="16"/>
  <c r="W7" i="16"/>
  <c r="AB7" i="16"/>
  <c r="AG7" i="16"/>
  <c r="AM7" i="16"/>
  <c r="M7" i="16"/>
  <c r="T7" i="16"/>
  <c r="AA7" i="16"/>
  <c r="AI7" i="16"/>
  <c r="AO7" i="16"/>
  <c r="O7" i="16"/>
  <c r="X7" i="16"/>
  <c r="AF7" i="16"/>
  <c r="AQ7" i="16"/>
  <c r="S7" i="16"/>
  <c r="AE7" i="16"/>
  <c r="U7" i="16"/>
  <c r="AK7" i="16"/>
  <c r="P7" i="16"/>
  <c r="AN7" i="16"/>
  <c r="K7" i="16"/>
  <c r="Y7" i="16"/>
  <c r="AC7" i="16"/>
  <c r="AJ7" i="16"/>
  <c r="L4" i="16"/>
  <c r="P4" i="16"/>
  <c r="T4" i="16"/>
  <c r="X4" i="16"/>
  <c r="AB4" i="16"/>
  <c r="AF4" i="16"/>
  <c r="AJ4" i="16"/>
  <c r="AN4" i="16"/>
  <c r="M4" i="16"/>
  <c r="R4" i="16"/>
  <c r="W4" i="16"/>
  <c r="AC4" i="16"/>
  <c r="AH4" i="16"/>
  <c r="AM4" i="16"/>
  <c r="O4" i="16"/>
  <c r="V4" i="16"/>
  <c r="AD4" i="16"/>
  <c r="AK4" i="16"/>
  <c r="AQ4" i="16"/>
  <c r="K4" i="16"/>
  <c r="U4" i="16"/>
  <c r="AE4" i="16"/>
  <c r="AO4" i="16"/>
  <c r="S4" i="16"/>
  <c r="AG4" i="16"/>
  <c r="Y4" i="16"/>
  <c r="AL4" i="16"/>
  <c r="J4" i="16"/>
  <c r="AA4" i="16"/>
  <c r="Z4" i="16"/>
  <c r="AI4" i="16"/>
  <c r="AP4" i="16"/>
  <c r="Q4" i="16"/>
  <c r="N4" i="16"/>
  <c r="K125" i="16"/>
  <c r="O125" i="16"/>
  <c r="S125" i="16"/>
  <c r="W125" i="16"/>
  <c r="AA125" i="16"/>
  <c r="AE125" i="16"/>
  <c r="AI125" i="16"/>
  <c r="AM125" i="16"/>
  <c r="AQ125" i="16"/>
  <c r="L125" i="16"/>
  <c r="Q125" i="16"/>
  <c r="V125" i="16"/>
  <c r="AB125" i="16"/>
  <c r="AG125" i="16"/>
  <c r="AL125" i="16"/>
  <c r="M125" i="16"/>
  <c r="R125" i="16"/>
  <c r="X125" i="16"/>
  <c r="AC125" i="16"/>
  <c r="AH125" i="16"/>
  <c r="AN125" i="16"/>
  <c r="N125" i="16"/>
  <c r="T125" i="16"/>
  <c r="Y125" i="16"/>
  <c r="AD125" i="16"/>
  <c r="AJ125" i="16"/>
  <c r="AO125" i="16"/>
  <c r="U125" i="16"/>
  <c r="AP125" i="16"/>
  <c r="Z125" i="16"/>
  <c r="J125" i="16"/>
  <c r="AF125" i="16"/>
  <c r="P125" i="16"/>
  <c r="AK125" i="16"/>
  <c r="M33" i="16"/>
  <c r="Q33" i="16"/>
  <c r="U33" i="16"/>
  <c r="Y33" i="16"/>
  <c r="AC33" i="16"/>
  <c r="AG33" i="16"/>
  <c r="AK33" i="16"/>
  <c r="AO33" i="16"/>
  <c r="K33" i="16"/>
  <c r="P33" i="16"/>
  <c r="V33" i="16"/>
  <c r="AA33" i="16"/>
  <c r="AF33" i="16"/>
  <c r="AL33" i="16"/>
  <c r="AQ33" i="16"/>
  <c r="O33" i="16"/>
  <c r="W33" i="16"/>
  <c r="AD33" i="16"/>
  <c r="AJ33" i="16"/>
  <c r="J33" i="16"/>
  <c r="S33" i="16"/>
  <c r="AB33" i="16"/>
  <c r="AM33" i="16"/>
  <c r="N33" i="16"/>
  <c r="Z33" i="16"/>
  <c r="AN33" i="16"/>
  <c r="R33" i="16"/>
  <c r="AE33" i="16"/>
  <c r="AP33" i="16"/>
  <c r="L33" i="16"/>
  <c r="AI33" i="16"/>
  <c r="T33" i="16"/>
  <c r="X33" i="16"/>
  <c r="AH33" i="16"/>
  <c r="L67" i="16"/>
  <c r="P67" i="16"/>
  <c r="T67" i="16"/>
  <c r="X67" i="16"/>
  <c r="AB67" i="16"/>
  <c r="AF67" i="16"/>
  <c r="AJ67" i="16"/>
  <c r="AN67" i="16"/>
  <c r="K67" i="16"/>
  <c r="Q67" i="16"/>
  <c r="V67" i="16"/>
  <c r="AA67" i="16"/>
  <c r="AG67" i="16"/>
  <c r="AL67" i="16"/>
  <c r="AQ67" i="16"/>
  <c r="J67" i="16"/>
  <c r="R67" i="16"/>
  <c r="Y67" i="16"/>
  <c r="AE67" i="16"/>
  <c r="AM67" i="16"/>
  <c r="S67" i="16"/>
  <c r="AC67" i="16"/>
  <c r="AK67" i="16"/>
  <c r="M67" i="16"/>
  <c r="U67" i="16"/>
  <c r="AD67" i="16"/>
  <c r="AO67" i="16"/>
  <c r="N67" i="16"/>
  <c r="W67" i="16"/>
  <c r="AH67" i="16"/>
  <c r="AP67" i="16"/>
  <c r="Z67" i="16"/>
  <c r="AI67" i="16"/>
  <c r="O67" i="16"/>
  <c r="J83" i="16"/>
  <c r="N83" i="16"/>
  <c r="R83" i="16"/>
  <c r="V83" i="16"/>
  <c r="Z83" i="16"/>
  <c r="AD83" i="16"/>
  <c r="AH83" i="16"/>
  <c r="AL83" i="16"/>
  <c r="AP83" i="16"/>
  <c r="O83" i="16"/>
  <c r="T83" i="16"/>
  <c r="Y83" i="16"/>
  <c r="AE83" i="16"/>
  <c r="AJ83" i="16"/>
  <c r="AO83" i="16"/>
  <c r="P83" i="16"/>
  <c r="W83" i="16"/>
  <c r="AC83" i="16"/>
  <c r="AK83" i="16"/>
  <c r="K83" i="16"/>
  <c r="Q83" i="16"/>
  <c r="X83" i="16"/>
  <c r="AF83" i="16"/>
  <c r="AM83" i="16"/>
  <c r="L83" i="16"/>
  <c r="S83" i="16"/>
  <c r="AA83" i="16"/>
  <c r="AG83" i="16"/>
  <c r="AN83" i="16"/>
  <c r="U83" i="16"/>
  <c r="AB83" i="16"/>
  <c r="AI83" i="16"/>
  <c r="M83" i="16"/>
  <c r="AQ83" i="16"/>
  <c r="L51" i="16"/>
  <c r="P51" i="16"/>
  <c r="T51" i="16"/>
  <c r="X51" i="16"/>
  <c r="AB51" i="16"/>
  <c r="AF51" i="16"/>
  <c r="AJ51" i="16"/>
  <c r="AN51" i="16"/>
  <c r="J51" i="16"/>
  <c r="O51" i="16"/>
  <c r="U51" i="16"/>
  <c r="Z51" i="16"/>
  <c r="AE51" i="16"/>
  <c r="AK51" i="16"/>
  <c r="AP51" i="16"/>
  <c r="Q51" i="16"/>
  <c r="W51" i="16"/>
  <c r="AD51" i="16"/>
  <c r="AL51" i="16"/>
  <c r="K51" i="16"/>
  <c r="S51" i="16"/>
  <c r="AC51" i="16"/>
  <c r="AM51" i="16"/>
  <c r="R51" i="16"/>
  <c r="AG51" i="16"/>
  <c r="AQ51" i="16"/>
  <c r="V51" i="16"/>
  <c r="AH51" i="16"/>
  <c r="M51" i="16"/>
  <c r="Y51" i="16"/>
  <c r="AI51" i="16"/>
  <c r="N51" i="16"/>
  <c r="AA51" i="16"/>
  <c r="AO51" i="16"/>
  <c r="J91" i="16"/>
  <c r="N91" i="16"/>
  <c r="R91" i="16"/>
  <c r="V91" i="16"/>
  <c r="Z91" i="16"/>
  <c r="AD91" i="16"/>
  <c r="AH91" i="16"/>
  <c r="AL91" i="16"/>
  <c r="AP91" i="16"/>
  <c r="O91" i="16"/>
  <c r="T91" i="16"/>
  <c r="Y91" i="16"/>
  <c r="AE91" i="16"/>
  <c r="AJ91" i="16"/>
  <c r="AO91" i="16"/>
  <c r="M91" i="16"/>
  <c r="U91" i="16"/>
  <c r="AB91" i="16"/>
  <c r="AI91" i="16"/>
  <c r="AQ91" i="16"/>
  <c r="P91" i="16"/>
  <c r="W91" i="16"/>
  <c r="AC91" i="16"/>
  <c r="AK91" i="16"/>
  <c r="K91" i="16"/>
  <c r="Q91" i="16"/>
  <c r="X91" i="16"/>
  <c r="AF91" i="16"/>
  <c r="AM91" i="16"/>
  <c r="AG91" i="16"/>
  <c r="L91" i="16"/>
  <c r="AN91" i="16"/>
  <c r="S91" i="16"/>
  <c r="AA91" i="16"/>
  <c r="J117" i="16"/>
  <c r="N117" i="16"/>
  <c r="R117" i="16"/>
  <c r="V117" i="16"/>
  <c r="Z117" i="16"/>
  <c r="AD117" i="16"/>
  <c r="AH117" i="16"/>
  <c r="AL117" i="16"/>
  <c r="AP117" i="16"/>
  <c r="K117" i="16"/>
  <c r="P117" i="16"/>
  <c r="U117" i="16"/>
  <c r="AA117" i="16"/>
  <c r="AF117" i="16"/>
  <c r="AK117" i="16"/>
  <c r="AQ117" i="16"/>
  <c r="L117" i="16"/>
  <c r="S117" i="16"/>
  <c r="Y117" i="16"/>
  <c r="AG117" i="16"/>
  <c r="AN117" i="16"/>
  <c r="M117" i="16"/>
  <c r="T117" i="16"/>
  <c r="AB117" i="16"/>
  <c r="AI117" i="16"/>
  <c r="AO117" i="16"/>
  <c r="O117" i="16"/>
  <c r="W117" i="16"/>
  <c r="AC117" i="16"/>
  <c r="AJ117" i="16"/>
  <c r="AE117" i="16"/>
  <c r="AM117" i="16"/>
  <c r="Q117" i="16"/>
  <c r="X117" i="16"/>
  <c r="L2" i="16"/>
  <c r="P2" i="16"/>
  <c r="T2" i="16"/>
  <c r="X2" i="16"/>
  <c r="AB2" i="16"/>
  <c r="AF2" i="16"/>
  <c r="AJ2" i="16"/>
  <c r="AN2" i="16"/>
  <c r="J2" i="16"/>
  <c r="O2" i="16"/>
  <c r="U2" i="16"/>
  <c r="Z2" i="16"/>
  <c r="AE2" i="16"/>
  <c r="AK2" i="16"/>
  <c r="AP2" i="16"/>
  <c r="K2" i="16"/>
  <c r="Q2" i="16"/>
  <c r="V2" i="16"/>
  <c r="AA2" i="16"/>
  <c r="AG2" i="16"/>
  <c r="AL2" i="16"/>
  <c r="AQ2" i="16"/>
  <c r="M2" i="16"/>
  <c r="R2" i="16"/>
  <c r="W2" i="16"/>
  <c r="AC2" i="16"/>
  <c r="AH2" i="16"/>
  <c r="AM2" i="16"/>
  <c r="N2" i="16"/>
  <c r="AI2" i="16"/>
  <c r="S2" i="16"/>
  <c r="AO2" i="16"/>
  <c r="Y2" i="16"/>
  <c r="AD2" i="16"/>
  <c r="L50" i="6"/>
  <c r="P50" i="6"/>
  <c r="T50" i="6"/>
  <c r="X50" i="6"/>
  <c r="AB50" i="6"/>
  <c r="AF50" i="6"/>
  <c r="AJ50" i="6"/>
  <c r="AN50" i="6"/>
  <c r="J50" i="6"/>
  <c r="R50" i="6"/>
  <c r="Z50" i="6"/>
  <c r="AH50" i="6"/>
  <c r="AP50" i="6"/>
  <c r="I50" i="6"/>
  <c r="M50" i="6"/>
  <c r="Q50" i="6"/>
  <c r="U50" i="6"/>
  <c r="Y50" i="6"/>
  <c r="AC50" i="6"/>
  <c r="AG50" i="6"/>
  <c r="AK50" i="6"/>
  <c r="AO50" i="6"/>
  <c r="N50" i="6"/>
  <c r="V50" i="6"/>
  <c r="AD50" i="6"/>
  <c r="AL50" i="6"/>
  <c r="K50" i="6"/>
  <c r="AA50" i="6"/>
  <c r="O50" i="6"/>
  <c r="S50" i="6"/>
  <c r="W50" i="6"/>
  <c r="AE50" i="6"/>
  <c r="AI50" i="6"/>
  <c r="AM50" i="6"/>
  <c r="J53" i="6"/>
  <c r="N53" i="6"/>
  <c r="R53" i="6"/>
  <c r="V53" i="6"/>
  <c r="Z53" i="6"/>
  <c r="AD53" i="6"/>
  <c r="AH53" i="6"/>
  <c r="AL53" i="6"/>
  <c r="AP53" i="6"/>
  <c r="L53" i="6"/>
  <c r="T53" i="6"/>
  <c r="AB53" i="6"/>
  <c r="AJ53" i="6"/>
  <c r="K53" i="6"/>
  <c r="O53" i="6"/>
  <c r="S53" i="6"/>
  <c r="W53" i="6"/>
  <c r="AA53" i="6"/>
  <c r="AE53" i="6"/>
  <c r="AI53" i="6"/>
  <c r="AM53" i="6"/>
  <c r="P53" i="6"/>
  <c r="X53" i="6"/>
  <c r="AF53" i="6"/>
  <c r="AN53" i="6"/>
  <c r="U53" i="6"/>
  <c r="AK53" i="6"/>
  <c r="I53" i="6"/>
  <c r="AO53" i="6"/>
  <c r="AC53" i="6"/>
  <c r="AG53" i="6"/>
  <c r="Y53" i="6"/>
  <c r="M53" i="6"/>
  <c r="Q53" i="6"/>
  <c r="K25" i="6"/>
  <c r="O25" i="6"/>
  <c r="S25" i="6"/>
  <c r="W25" i="6"/>
  <c r="AA25" i="6"/>
  <c r="AE25" i="6"/>
  <c r="AI25" i="6"/>
  <c r="AM25" i="6"/>
  <c r="L25" i="6"/>
  <c r="P25" i="6"/>
  <c r="T25" i="6"/>
  <c r="X25" i="6"/>
  <c r="AB25" i="6"/>
  <c r="AF25" i="6"/>
  <c r="AJ25" i="6"/>
  <c r="AN25" i="6"/>
  <c r="J25" i="6"/>
  <c r="R25" i="6"/>
  <c r="Z25" i="6"/>
  <c r="AH25" i="6"/>
  <c r="AP25" i="6"/>
  <c r="M25" i="6"/>
  <c r="U25" i="6"/>
  <c r="AC25" i="6"/>
  <c r="AK25" i="6"/>
  <c r="Y25" i="6"/>
  <c r="AO25" i="6"/>
  <c r="AG25" i="6"/>
  <c r="AL25" i="6"/>
  <c r="N25" i="6"/>
  <c r="AD25" i="6"/>
  <c r="Q25" i="6"/>
  <c r="V25" i="6"/>
  <c r="J43" i="6"/>
  <c r="N43" i="6"/>
  <c r="R43" i="6"/>
  <c r="V43" i="6"/>
  <c r="Z43" i="6"/>
  <c r="AD43" i="6"/>
  <c r="AH43" i="6"/>
  <c r="AL43" i="6"/>
  <c r="AP43" i="6"/>
  <c r="L43" i="6"/>
  <c r="T43" i="6"/>
  <c r="AB43" i="6"/>
  <c r="AJ43" i="6"/>
  <c r="K43" i="6"/>
  <c r="O43" i="6"/>
  <c r="S43" i="6"/>
  <c r="W43" i="6"/>
  <c r="AA43" i="6"/>
  <c r="AE43" i="6"/>
  <c r="AI43" i="6"/>
  <c r="AM43" i="6"/>
  <c r="P43" i="6"/>
  <c r="X43" i="6"/>
  <c r="AF43" i="6"/>
  <c r="AN43" i="6"/>
  <c r="I43" i="6"/>
  <c r="Y43" i="6"/>
  <c r="AO43" i="6"/>
  <c r="AG43" i="6"/>
  <c r="AK43" i="6"/>
  <c r="M43" i="6"/>
  <c r="AC43" i="6"/>
  <c r="Q43" i="6"/>
  <c r="U43" i="6"/>
  <c r="M34" i="6"/>
  <c r="Q34" i="6"/>
  <c r="U34" i="6"/>
  <c r="Y34" i="6"/>
  <c r="AC34" i="6"/>
  <c r="AG34" i="6"/>
  <c r="AK34" i="6"/>
  <c r="AO34" i="6"/>
  <c r="J34" i="6"/>
  <c r="N34" i="6"/>
  <c r="R34" i="6"/>
  <c r="V34" i="6"/>
  <c r="Z34" i="6"/>
  <c r="AD34" i="6"/>
  <c r="AH34" i="6"/>
  <c r="AL34" i="6"/>
  <c r="AP34" i="6"/>
  <c r="L34" i="6"/>
  <c r="T34" i="6"/>
  <c r="AB34" i="6"/>
  <c r="AJ34" i="6"/>
  <c r="X34" i="6"/>
  <c r="AN34" i="6"/>
  <c r="S34" i="6"/>
  <c r="O34" i="6"/>
  <c r="W34" i="6"/>
  <c r="AE34" i="6"/>
  <c r="AM34" i="6"/>
  <c r="P34" i="6"/>
  <c r="AF34" i="6"/>
  <c r="K34" i="6"/>
  <c r="AA34" i="6"/>
  <c r="AI34" i="6"/>
  <c r="J45" i="6"/>
  <c r="N45" i="6"/>
  <c r="R45" i="6"/>
  <c r="V45" i="6"/>
  <c r="Z45" i="6"/>
  <c r="AD45" i="6"/>
  <c r="AH45" i="6"/>
  <c r="AL45" i="6"/>
  <c r="AP45" i="6"/>
  <c r="P45" i="6"/>
  <c r="T45" i="6"/>
  <c r="AB45" i="6"/>
  <c r="AJ45" i="6"/>
  <c r="K45" i="6"/>
  <c r="O45" i="6"/>
  <c r="S45" i="6"/>
  <c r="W45" i="6"/>
  <c r="AA45" i="6"/>
  <c r="AE45" i="6"/>
  <c r="AI45" i="6"/>
  <c r="AM45" i="6"/>
  <c r="L45" i="6"/>
  <c r="X45" i="6"/>
  <c r="AF45" i="6"/>
  <c r="AN45" i="6"/>
  <c r="U45" i="6"/>
  <c r="AK45" i="6"/>
  <c r="AC45" i="6"/>
  <c r="AG45" i="6"/>
  <c r="I45" i="6"/>
  <c r="Y45" i="6"/>
  <c r="AO45" i="6"/>
  <c r="M45" i="6"/>
  <c r="Q45" i="6"/>
  <c r="L13" i="6"/>
  <c r="P13" i="6"/>
  <c r="T13" i="6"/>
  <c r="X13" i="6"/>
  <c r="AB13" i="6"/>
  <c r="AF13" i="6"/>
  <c r="AJ13" i="6"/>
  <c r="AN13" i="6"/>
  <c r="M13" i="6"/>
  <c r="Q13" i="6"/>
  <c r="U13" i="6"/>
  <c r="Y13" i="6"/>
  <c r="AC13" i="6"/>
  <c r="AG13" i="6"/>
  <c r="AK13" i="6"/>
  <c r="AO13" i="6"/>
  <c r="O13" i="6"/>
  <c r="W13" i="6"/>
  <c r="AE13" i="6"/>
  <c r="AM13" i="6"/>
  <c r="J13" i="6"/>
  <c r="R13" i="6"/>
  <c r="Z13" i="6"/>
  <c r="AH13" i="6"/>
  <c r="AP13" i="6"/>
  <c r="V13" i="6"/>
  <c r="AL13" i="6"/>
  <c r="K13" i="6"/>
  <c r="AA13" i="6"/>
  <c r="AI13" i="6"/>
  <c r="AD13" i="6"/>
  <c r="N13" i="6"/>
  <c r="S13" i="6"/>
  <c r="L52" i="6"/>
  <c r="P52" i="6"/>
  <c r="T52" i="6"/>
  <c r="X52" i="6"/>
  <c r="AB52" i="6"/>
  <c r="AF52" i="6"/>
  <c r="AJ52" i="6"/>
  <c r="AN52" i="6"/>
  <c r="N52" i="6"/>
  <c r="V52" i="6"/>
  <c r="AD52" i="6"/>
  <c r="AL52" i="6"/>
  <c r="I52" i="6"/>
  <c r="M52" i="6"/>
  <c r="Q52" i="6"/>
  <c r="U52" i="6"/>
  <c r="Y52" i="6"/>
  <c r="AC52" i="6"/>
  <c r="AG52" i="6"/>
  <c r="AK52" i="6"/>
  <c r="AO52" i="6"/>
  <c r="J52" i="6"/>
  <c r="R52" i="6"/>
  <c r="Z52" i="6"/>
  <c r="AH52" i="6"/>
  <c r="AP52" i="6"/>
  <c r="W52" i="6"/>
  <c r="AM52" i="6"/>
  <c r="K52" i="6"/>
  <c r="O52" i="6"/>
  <c r="S52" i="6"/>
  <c r="AI52" i="6"/>
  <c r="AA52" i="6"/>
  <c r="AE52" i="6"/>
  <c r="M20" i="6"/>
  <c r="Q20" i="6"/>
  <c r="U20" i="6"/>
  <c r="Y20" i="6"/>
  <c r="AC20" i="6"/>
  <c r="AG20" i="6"/>
  <c r="AK20" i="6"/>
  <c r="AO20" i="6"/>
  <c r="J20" i="6"/>
  <c r="N20" i="6"/>
  <c r="R20" i="6"/>
  <c r="V20" i="6"/>
  <c r="Z20" i="6"/>
  <c r="AD20" i="6"/>
  <c r="AH20" i="6"/>
  <c r="AL20" i="6"/>
  <c r="AP20" i="6"/>
  <c r="L20" i="6"/>
  <c r="T20" i="6"/>
  <c r="AB20" i="6"/>
  <c r="AJ20" i="6"/>
  <c r="O20" i="6"/>
  <c r="W20" i="6"/>
  <c r="AE20" i="6"/>
  <c r="AM20" i="6"/>
  <c r="S20" i="6"/>
  <c r="AI20" i="6"/>
  <c r="K20" i="6"/>
  <c r="AF20" i="6"/>
  <c r="X20" i="6"/>
  <c r="AN20" i="6"/>
  <c r="AA20" i="6"/>
  <c r="P20" i="6"/>
  <c r="M4" i="6"/>
  <c r="Q4" i="6"/>
  <c r="U4" i="6"/>
  <c r="Y4" i="6"/>
  <c r="AC4" i="6"/>
  <c r="AG4" i="6"/>
  <c r="AK4" i="6"/>
  <c r="AO4" i="6"/>
  <c r="K4" i="6"/>
  <c r="P4" i="6"/>
  <c r="V4" i="6"/>
  <c r="AA4" i="6"/>
  <c r="AF4" i="6"/>
  <c r="AL4" i="6"/>
  <c r="L4" i="6"/>
  <c r="R4" i="6"/>
  <c r="W4" i="6"/>
  <c r="AB4" i="6"/>
  <c r="AH4" i="6"/>
  <c r="AM4" i="6"/>
  <c r="O4" i="6"/>
  <c r="Z4" i="6"/>
  <c r="AJ4" i="6"/>
  <c r="S4" i="6"/>
  <c r="AD4" i="6"/>
  <c r="AN4" i="6"/>
  <c r="N4" i="6"/>
  <c r="AI4" i="6"/>
  <c r="T4" i="6"/>
  <c r="AP4" i="6"/>
  <c r="J4" i="6"/>
  <c r="AE4" i="6"/>
  <c r="X4" i="6"/>
  <c r="J49" i="6"/>
  <c r="N49" i="6"/>
  <c r="R49" i="6"/>
  <c r="V49" i="6"/>
  <c r="Z49" i="6"/>
  <c r="AD49" i="6"/>
  <c r="AH49" i="6"/>
  <c r="AL49" i="6"/>
  <c r="AP49" i="6"/>
  <c r="L49" i="6"/>
  <c r="T49" i="6"/>
  <c r="AB49" i="6"/>
  <c r="AJ49" i="6"/>
  <c r="K49" i="6"/>
  <c r="O49" i="6"/>
  <c r="S49" i="6"/>
  <c r="W49" i="6"/>
  <c r="AA49" i="6"/>
  <c r="AE49" i="6"/>
  <c r="AI49" i="6"/>
  <c r="AM49" i="6"/>
  <c r="P49" i="6"/>
  <c r="X49" i="6"/>
  <c r="AF49" i="6"/>
  <c r="AN49" i="6"/>
  <c r="M49" i="6"/>
  <c r="AC49" i="6"/>
  <c r="U49" i="6"/>
  <c r="Y49" i="6"/>
  <c r="Q49" i="6"/>
  <c r="AG49" i="6"/>
  <c r="AK49" i="6"/>
  <c r="I49" i="6"/>
  <c r="AO49" i="6"/>
  <c r="K17" i="6"/>
  <c r="O17" i="6"/>
  <c r="S17" i="6"/>
  <c r="W17" i="6"/>
  <c r="AA17" i="6"/>
  <c r="AE17" i="6"/>
  <c r="AI17" i="6"/>
  <c r="AM17" i="6"/>
  <c r="L17" i="6"/>
  <c r="P17" i="6"/>
  <c r="T17" i="6"/>
  <c r="X17" i="6"/>
  <c r="AB17" i="6"/>
  <c r="AF17" i="6"/>
  <c r="AJ17" i="6"/>
  <c r="AN17" i="6"/>
  <c r="J17" i="6"/>
  <c r="R17" i="6"/>
  <c r="Z17" i="6"/>
  <c r="AH17" i="6"/>
  <c r="AP17" i="6"/>
  <c r="M17" i="6"/>
  <c r="U17" i="6"/>
  <c r="AC17" i="6"/>
  <c r="AK17" i="6"/>
  <c r="Y17" i="6"/>
  <c r="AO17" i="6"/>
  <c r="AG17" i="6"/>
  <c r="AL17" i="6"/>
  <c r="N17" i="6"/>
  <c r="AD17" i="6"/>
  <c r="Q17" i="6"/>
  <c r="V17" i="6"/>
  <c r="K23" i="6"/>
  <c r="O23" i="6"/>
  <c r="S23" i="6"/>
  <c r="W23" i="6"/>
  <c r="AA23" i="6"/>
  <c r="AE23" i="6"/>
  <c r="AI23" i="6"/>
  <c r="AM23" i="6"/>
  <c r="L23" i="6"/>
  <c r="P23" i="6"/>
  <c r="T23" i="6"/>
  <c r="X23" i="6"/>
  <c r="AB23" i="6"/>
  <c r="AF23" i="6"/>
  <c r="AJ23" i="6"/>
  <c r="AN23" i="6"/>
  <c r="N23" i="6"/>
  <c r="V23" i="6"/>
  <c r="AD23" i="6"/>
  <c r="AL23" i="6"/>
  <c r="Q23" i="6"/>
  <c r="Y23" i="6"/>
  <c r="AG23" i="6"/>
  <c r="AO23" i="6"/>
  <c r="M23" i="6"/>
  <c r="AC23" i="6"/>
  <c r="AK23" i="6"/>
  <c r="J23" i="6"/>
  <c r="AP23" i="6"/>
  <c r="R23" i="6"/>
  <c r="AH23" i="6"/>
  <c r="U23" i="6"/>
  <c r="Z23" i="6"/>
  <c r="K7" i="6"/>
  <c r="O7" i="6"/>
  <c r="S7" i="6"/>
  <c r="W7" i="6"/>
  <c r="AA7" i="6"/>
  <c r="AE7" i="6"/>
  <c r="AI7" i="6"/>
  <c r="AM7" i="6"/>
  <c r="J7" i="6"/>
  <c r="P7" i="6"/>
  <c r="U7" i="6"/>
  <c r="Z7" i="6"/>
  <c r="AF7" i="6"/>
  <c r="AK7" i="6"/>
  <c r="AP7" i="6"/>
  <c r="L7" i="6"/>
  <c r="Q7" i="6"/>
  <c r="V7" i="6"/>
  <c r="AB7" i="6"/>
  <c r="AG7" i="6"/>
  <c r="AL7" i="6"/>
  <c r="T7" i="6"/>
  <c r="AD7" i="6"/>
  <c r="AO7" i="6"/>
  <c r="M7" i="6"/>
  <c r="X7" i="6"/>
  <c r="AH7" i="6"/>
  <c r="R7" i="6"/>
  <c r="AN7" i="6"/>
  <c r="Y7" i="6"/>
  <c r="AJ7" i="6"/>
  <c r="N7" i="6"/>
  <c r="AC7" i="6"/>
  <c r="K21" i="6"/>
  <c r="O21" i="6"/>
  <c r="S21" i="6"/>
  <c r="W21" i="6"/>
  <c r="AA21" i="6"/>
  <c r="AE21" i="6"/>
  <c r="AI21" i="6"/>
  <c r="AM21" i="6"/>
  <c r="L21" i="6"/>
  <c r="P21" i="6"/>
  <c r="T21" i="6"/>
  <c r="X21" i="6"/>
  <c r="AB21" i="6"/>
  <c r="AF21" i="6"/>
  <c r="AJ21" i="6"/>
  <c r="AN21" i="6"/>
  <c r="J21" i="6"/>
  <c r="R21" i="6"/>
  <c r="Z21" i="6"/>
  <c r="AH21" i="6"/>
  <c r="AP21" i="6"/>
  <c r="M21" i="6"/>
  <c r="U21" i="6"/>
  <c r="AC21" i="6"/>
  <c r="AK21" i="6"/>
  <c r="Q21" i="6"/>
  <c r="AG21" i="6"/>
  <c r="AO21" i="6"/>
  <c r="AD21" i="6"/>
  <c r="V21" i="6"/>
  <c r="AL21" i="6"/>
  <c r="Y21" i="6"/>
  <c r="N21" i="6"/>
  <c r="K27" i="6"/>
  <c r="O27" i="6"/>
  <c r="S27" i="6"/>
  <c r="W27" i="6"/>
  <c r="AA27" i="6"/>
  <c r="AE27" i="6"/>
  <c r="AI27" i="6"/>
  <c r="AM27" i="6"/>
  <c r="L27" i="6"/>
  <c r="P27" i="6"/>
  <c r="T27" i="6"/>
  <c r="X27" i="6"/>
  <c r="AB27" i="6"/>
  <c r="AF27" i="6"/>
  <c r="AJ27" i="6"/>
  <c r="AN27" i="6"/>
  <c r="N27" i="6"/>
  <c r="V27" i="6"/>
  <c r="AD27" i="6"/>
  <c r="AL27" i="6"/>
  <c r="Q27" i="6"/>
  <c r="Y27" i="6"/>
  <c r="AG27" i="6"/>
  <c r="AO27" i="6"/>
  <c r="U27" i="6"/>
  <c r="AK27" i="6"/>
  <c r="AC27" i="6"/>
  <c r="AH27" i="6"/>
  <c r="J27" i="6"/>
  <c r="Z27" i="6"/>
  <c r="AP27" i="6"/>
  <c r="M27" i="6"/>
  <c r="R27" i="6"/>
  <c r="K11" i="6"/>
  <c r="O11" i="6"/>
  <c r="S11" i="6"/>
  <c r="W11" i="6"/>
  <c r="AA11" i="6"/>
  <c r="AE11" i="6"/>
  <c r="AI11" i="6"/>
  <c r="AM11" i="6"/>
  <c r="M11" i="6"/>
  <c r="R11" i="6"/>
  <c r="X11" i="6"/>
  <c r="AC11" i="6"/>
  <c r="AH11" i="6"/>
  <c r="AN11" i="6"/>
  <c r="N11" i="6"/>
  <c r="T11" i="6"/>
  <c r="Y11" i="6"/>
  <c r="AD11" i="6"/>
  <c r="AJ11" i="6"/>
  <c r="AO11" i="6"/>
  <c r="L11" i="6"/>
  <c r="V11" i="6"/>
  <c r="AG11" i="6"/>
  <c r="P11" i="6"/>
  <c r="Z11" i="6"/>
  <c r="AK11" i="6"/>
  <c r="J11" i="6"/>
  <c r="AF11" i="6"/>
  <c r="Q11" i="6"/>
  <c r="AL11" i="6"/>
  <c r="AB11" i="6"/>
  <c r="U11" i="6"/>
  <c r="AP11" i="6"/>
  <c r="M22" i="6"/>
  <c r="Q22" i="6"/>
  <c r="U22" i="6"/>
  <c r="Y22" i="6"/>
  <c r="AC22" i="6"/>
  <c r="AG22" i="6"/>
  <c r="AK22" i="6"/>
  <c r="AO22" i="6"/>
  <c r="J22" i="6"/>
  <c r="N22" i="6"/>
  <c r="R22" i="6"/>
  <c r="V22" i="6"/>
  <c r="Z22" i="6"/>
  <c r="AD22" i="6"/>
  <c r="AH22" i="6"/>
  <c r="AL22" i="6"/>
  <c r="AP22" i="6"/>
  <c r="P22" i="6"/>
  <c r="X22" i="6"/>
  <c r="AF22" i="6"/>
  <c r="AN22" i="6"/>
  <c r="K22" i="6"/>
  <c r="S22" i="6"/>
  <c r="AA22" i="6"/>
  <c r="AI22" i="6"/>
  <c r="O22" i="6"/>
  <c r="AE22" i="6"/>
  <c r="AM22" i="6"/>
  <c r="L22" i="6"/>
  <c r="T22" i="6"/>
  <c r="AJ22" i="6"/>
  <c r="W22" i="6"/>
  <c r="AB22" i="6"/>
  <c r="L46" i="6"/>
  <c r="P46" i="6"/>
  <c r="T46" i="6"/>
  <c r="X46" i="6"/>
  <c r="AB46" i="6"/>
  <c r="AF46" i="6"/>
  <c r="AJ46" i="6"/>
  <c r="AN46" i="6"/>
  <c r="J46" i="6"/>
  <c r="R46" i="6"/>
  <c r="Z46" i="6"/>
  <c r="AH46" i="6"/>
  <c r="AP46" i="6"/>
  <c r="I46" i="6"/>
  <c r="M46" i="6"/>
  <c r="Q46" i="6"/>
  <c r="U46" i="6"/>
  <c r="Y46" i="6"/>
  <c r="AC46" i="6"/>
  <c r="AG46" i="6"/>
  <c r="AK46" i="6"/>
  <c r="AO46" i="6"/>
  <c r="N46" i="6"/>
  <c r="V46" i="6"/>
  <c r="AD46" i="6"/>
  <c r="AL46" i="6"/>
  <c r="S46" i="6"/>
  <c r="AI46" i="6"/>
  <c r="AA46" i="6"/>
  <c r="AE46" i="6"/>
  <c r="W46" i="6"/>
  <c r="AM46" i="6"/>
  <c r="K46" i="6"/>
  <c r="O46" i="6"/>
  <c r="L42" i="6"/>
  <c r="P42" i="6"/>
  <c r="T42" i="6"/>
  <c r="X42" i="6"/>
  <c r="AB42" i="6"/>
  <c r="AF42" i="6"/>
  <c r="AJ42" i="6"/>
  <c r="AN42" i="6"/>
  <c r="N42" i="6"/>
  <c r="V42" i="6"/>
  <c r="AD42" i="6"/>
  <c r="AL42" i="6"/>
  <c r="I42" i="6"/>
  <c r="M42" i="6"/>
  <c r="Q42" i="6"/>
  <c r="U42" i="6"/>
  <c r="Y42" i="6"/>
  <c r="AC42" i="6"/>
  <c r="AG42" i="6"/>
  <c r="AK42" i="6"/>
  <c r="AO42" i="6"/>
  <c r="J42" i="6"/>
  <c r="R42" i="6"/>
  <c r="Z42" i="6"/>
  <c r="AH42" i="6"/>
  <c r="AP42" i="6"/>
  <c r="K42" i="6"/>
  <c r="AA42" i="6"/>
  <c r="AI42" i="6"/>
  <c r="AM42" i="6"/>
  <c r="O42" i="6"/>
  <c r="AE42" i="6"/>
  <c r="S42" i="6"/>
  <c r="W42" i="6"/>
  <c r="M6" i="6"/>
  <c r="Q6" i="6"/>
  <c r="U6" i="6"/>
  <c r="Y6" i="6"/>
  <c r="AC6" i="6"/>
  <c r="AG6" i="6"/>
  <c r="AK6" i="6"/>
  <c r="AO6" i="6"/>
  <c r="L6" i="6"/>
  <c r="R6" i="6"/>
  <c r="W6" i="6"/>
  <c r="AB6" i="6"/>
  <c r="AH6" i="6"/>
  <c r="AM6" i="6"/>
  <c r="N6" i="6"/>
  <c r="S6" i="6"/>
  <c r="X6" i="6"/>
  <c r="AD6" i="6"/>
  <c r="AI6" i="6"/>
  <c r="AN6" i="6"/>
  <c r="K6" i="6"/>
  <c r="V6" i="6"/>
  <c r="AF6" i="6"/>
  <c r="O6" i="6"/>
  <c r="Z6" i="6"/>
  <c r="AJ6" i="6"/>
  <c r="J6" i="6"/>
  <c r="AE6" i="6"/>
  <c r="P6" i="6"/>
  <c r="AL6" i="6"/>
  <c r="AA6" i="6"/>
  <c r="T6" i="6"/>
  <c r="AP6" i="6"/>
  <c r="M30" i="6"/>
  <c r="Q30" i="6"/>
  <c r="U30" i="6"/>
  <c r="Y30" i="6"/>
  <c r="J30" i="6"/>
  <c r="N30" i="6"/>
  <c r="R30" i="6"/>
  <c r="V30" i="6"/>
  <c r="P30" i="6"/>
  <c r="X30" i="6"/>
  <c r="AC30" i="6"/>
  <c r="AG30" i="6"/>
  <c r="AK30" i="6"/>
  <c r="AO30" i="6"/>
  <c r="K30" i="6"/>
  <c r="S30" i="6"/>
  <c r="Z30" i="6"/>
  <c r="AD30" i="6"/>
  <c r="AH30" i="6"/>
  <c r="AL30" i="6"/>
  <c r="AP30" i="6"/>
  <c r="O30" i="6"/>
  <c r="AB30" i="6"/>
  <c r="AJ30" i="6"/>
  <c r="W30" i="6"/>
  <c r="AN30" i="6"/>
  <c r="AA30" i="6"/>
  <c r="T30" i="6"/>
  <c r="AE30" i="6"/>
  <c r="AM30" i="6"/>
  <c r="AF30" i="6"/>
  <c r="L30" i="6"/>
  <c r="AI30" i="6"/>
  <c r="M10" i="6"/>
  <c r="Q10" i="6"/>
  <c r="U10" i="6"/>
  <c r="Y10" i="6"/>
  <c r="AC10" i="6"/>
  <c r="AG10" i="6"/>
  <c r="AK10" i="6"/>
  <c r="AO10" i="6"/>
  <c r="J10" i="6"/>
  <c r="O10" i="6"/>
  <c r="T10" i="6"/>
  <c r="Z10" i="6"/>
  <c r="AE10" i="6"/>
  <c r="AJ10" i="6"/>
  <c r="AP10" i="6"/>
  <c r="K10" i="6"/>
  <c r="P10" i="6"/>
  <c r="V10" i="6"/>
  <c r="AA10" i="6"/>
  <c r="AF10" i="6"/>
  <c r="AL10" i="6"/>
  <c r="N10" i="6"/>
  <c r="X10" i="6"/>
  <c r="AI10" i="6"/>
  <c r="R10" i="6"/>
  <c r="AB10" i="6"/>
  <c r="AM10" i="6"/>
  <c r="W10" i="6"/>
  <c r="AD10" i="6"/>
  <c r="S10" i="6"/>
  <c r="AH10" i="6"/>
  <c r="AN10" i="6"/>
  <c r="L10" i="6"/>
  <c r="M18" i="6"/>
  <c r="Q18" i="6"/>
  <c r="U18" i="6"/>
  <c r="Y18" i="6"/>
  <c r="AC18" i="6"/>
  <c r="AG18" i="6"/>
  <c r="AK18" i="6"/>
  <c r="AO18" i="6"/>
  <c r="J18" i="6"/>
  <c r="N18" i="6"/>
  <c r="R18" i="6"/>
  <c r="V18" i="6"/>
  <c r="Z18" i="6"/>
  <c r="AD18" i="6"/>
  <c r="AH18" i="6"/>
  <c r="AL18" i="6"/>
  <c r="AP18" i="6"/>
  <c r="P18" i="6"/>
  <c r="X18" i="6"/>
  <c r="AF18" i="6"/>
  <c r="AN18" i="6"/>
  <c r="K18" i="6"/>
  <c r="S18" i="6"/>
  <c r="AA18" i="6"/>
  <c r="AI18" i="6"/>
  <c r="W18" i="6"/>
  <c r="AM18" i="6"/>
  <c r="AE18" i="6"/>
  <c r="AJ18" i="6"/>
  <c r="L18" i="6"/>
  <c r="AB18" i="6"/>
  <c r="O18" i="6"/>
  <c r="T18" i="6"/>
  <c r="K5" i="6"/>
  <c r="O5" i="6"/>
  <c r="S5" i="6"/>
  <c r="W5" i="6"/>
  <c r="AA5" i="6"/>
  <c r="AE5" i="6"/>
  <c r="AI5" i="6"/>
  <c r="AM5" i="6"/>
  <c r="N5" i="6"/>
  <c r="T5" i="6"/>
  <c r="Y5" i="6"/>
  <c r="AD5" i="6"/>
  <c r="AJ5" i="6"/>
  <c r="AO5" i="6"/>
  <c r="J5" i="6"/>
  <c r="P5" i="6"/>
  <c r="U5" i="6"/>
  <c r="Z5" i="6"/>
  <c r="AF5" i="6"/>
  <c r="AK5" i="6"/>
  <c r="AP5" i="6"/>
  <c r="M5" i="6"/>
  <c r="X5" i="6"/>
  <c r="AH5" i="6"/>
  <c r="Q5" i="6"/>
  <c r="AB5" i="6"/>
  <c r="AL5" i="6"/>
  <c r="V5" i="6"/>
  <c r="AC5" i="6"/>
  <c r="R5" i="6"/>
  <c r="AG5" i="6"/>
  <c r="AN5" i="6"/>
  <c r="L5" i="6"/>
  <c r="L48" i="6"/>
  <c r="P48" i="6"/>
  <c r="T48" i="6"/>
  <c r="X48" i="6"/>
  <c r="AB48" i="6"/>
  <c r="AF48" i="6"/>
  <c r="AJ48" i="6"/>
  <c r="AN48" i="6"/>
  <c r="N48" i="6"/>
  <c r="V48" i="6"/>
  <c r="AD48" i="6"/>
  <c r="AL48" i="6"/>
  <c r="I48" i="6"/>
  <c r="M48" i="6"/>
  <c r="Q48" i="6"/>
  <c r="U48" i="6"/>
  <c r="Y48" i="6"/>
  <c r="AC48" i="6"/>
  <c r="AG48" i="6"/>
  <c r="AK48" i="6"/>
  <c r="AO48" i="6"/>
  <c r="J48" i="6"/>
  <c r="R48" i="6"/>
  <c r="Z48" i="6"/>
  <c r="AH48" i="6"/>
  <c r="AP48" i="6"/>
  <c r="O48" i="6"/>
  <c r="AE48" i="6"/>
  <c r="AI48" i="6"/>
  <c r="W48" i="6"/>
  <c r="AA48" i="6"/>
  <c r="S48" i="6"/>
  <c r="AM48" i="6"/>
  <c r="K48" i="6"/>
  <c r="M32" i="6"/>
  <c r="Q32" i="6"/>
  <c r="U32" i="6"/>
  <c r="Y32" i="6"/>
  <c r="AC32" i="6"/>
  <c r="AG32" i="6"/>
  <c r="AK32" i="6"/>
  <c r="AO32" i="6"/>
  <c r="J32" i="6"/>
  <c r="N32" i="6"/>
  <c r="R32" i="6"/>
  <c r="V32" i="6"/>
  <c r="Z32" i="6"/>
  <c r="AD32" i="6"/>
  <c r="AH32" i="6"/>
  <c r="AL32" i="6"/>
  <c r="AP32" i="6"/>
  <c r="P32" i="6"/>
  <c r="X32" i="6"/>
  <c r="AF32" i="6"/>
  <c r="AN32" i="6"/>
  <c r="T32" i="6"/>
  <c r="AJ32" i="6"/>
  <c r="W32" i="6"/>
  <c r="AM32" i="6"/>
  <c r="K32" i="6"/>
  <c r="S32" i="6"/>
  <c r="AA32" i="6"/>
  <c r="AI32" i="6"/>
  <c r="L32" i="6"/>
  <c r="AB32" i="6"/>
  <c r="O32" i="6"/>
  <c r="AE32" i="6"/>
  <c r="M16" i="6"/>
  <c r="Q16" i="6"/>
  <c r="U16" i="6"/>
  <c r="Y16" i="6"/>
  <c r="AC16" i="6"/>
  <c r="AG16" i="6"/>
  <c r="AK16" i="6"/>
  <c r="AO16" i="6"/>
  <c r="J16" i="6"/>
  <c r="N16" i="6"/>
  <c r="R16" i="6"/>
  <c r="V16" i="6"/>
  <c r="Z16" i="6"/>
  <c r="AD16" i="6"/>
  <c r="AH16" i="6"/>
  <c r="AL16" i="6"/>
  <c r="AP16" i="6"/>
  <c r="L16" i="6"/>
  <c r="T16" i="6"/>
  <c r="AB16" i="6"/>
  <c r="AJ16" i="6"/>
  <c r="O16" i="6"/>
  <c r="W16" i="6"/>
  <c r="AE16" i="6"/>
  <c r="AM16" i="6"/>
  <c r="K16" i="6"/>
  <c r="AA16" i="6"/>
  <c r="AI16" i="6"/>
  <c r="AN16" i="6"/>
  <c r="P16" i="6"/>
  <c r="AF16" i="6"/>
  <c r="S16" i="6"/>
  <c r="X16" i="6"/>
  <c r="K41" i="6"/>
  <c r="O41" i="6"/>
  <c r="S41" i="6"/>
  <c r="L41" i="6"/>
  <c r="Q41" i="6"/>
  <c r="V41" i="6"/>
  <c r="Z41" i="6"/>
  <c r="AD41" i="6"/>
  <c r="AH41" i="6"/>
  <c r="AL41" i="6"/>
  <c r="AP41" i="6"/>
  <c r="N41" i="6"/>
  <c r="X41" i="6"/>
  <c r="AF41" i="6"/>
  <c r="AN41" i="6"/>
  <c r="M41" i="6"/>
  <c r="R41" i="6"/>
  <c r="W41" i="6"/>
  <c r="AA41" i="6"/>
  <c r="AE41" i="6"/>
  <c r="AI41" i="6"/>
  <c r="AM41" i="6"/>
  <c r="I41" i="6"/>
  <c r="T41" i="6"/>
  <c r="AB41" i="6"/>
  <c r="AJ41" i="6"/>
  <c r="J41" i="6"/>
  <c r="AC41" i="6"/>
  <c r="AK41" i="6"/>
  <c r="AO41" i="6"/>
  <c r="P41" i="6"/>
  <c r="AG41" i="6"/>
  <c r="U41" i="6"/>
  <c r="Y41" i="6"/>
  <c r="K9" i="6"/>
  <c r="O9" i="6"/>
  <c r="S9" i="6"/>
  <c r="W9" i="6"/>
  <c r="AA9" i="6"/>
  <c r="AE9" i="6"/>
  <c r="AI9" i="6"/>
  <c r="AM9" i="6"/>
  <c r="L9" i="6"/>
  <c r="Q9" i="6"/>
  <c r="V9" i="6"/>
  <c r="AB9" i="6"/>
  <c r="AG9" i="6"/>
  <c r="AL9" i="6"/>
  <c r="M9" i="6"/>
  <c r="R9" i="6"/>
  <c r="X9" i="6"/>
  <c r="AC9" i="6"/>
  <c r="AH9" i="6"/>
  <c r="AN9" i="6"/>
  <c r="P9" i="6"/>
  <c r="Z9" i="6"/>
  <c r="AK9" i="6"/>
  <c r="T9" i="6"/>
  <c r="AD9" i="6"/>
  <c r="AO9" i="6"/>
  <c r="N9" i="6"/>
  <c r="AJ9" i="6"/>
  <c r="U9" i="6"/>
  <c r="AP9" i="6"/>
  <c r="J9" i="6"/>
  <c r="AF9" i="6"/>
  <c r="Y9" i="6"/>
  <c r="J51" i="6"/>
  <c r="N51" i="6"/>
  <c r="R51" i="6"/>
  <c r="V51" i="6"/>
  <c r="Z51" i="6"/>
  <c r="AD51" i="6"/>
  <c r="AH51" i="6"/>
  <c r="AL51" i="6"/>
  <c r="AP51" i="6"/>
  <c r="P51" i="6"/>
  <c r="X51" i="6"/>
  <c r="AF51" i="6"/>
  <c r="AN51" i="6"/>
  <c r="K51" i="6"/>
  <c r="O51" i="6"/>
  <c r="S51" i="6"/>
  <c r="W51" i="6"/>
  <c r="AA51" i="6"/>
  <c r="AE51" i="6"/>
  <c r="AI51" i="6"/>
  <c r="AM51" i="6"/>
  <c r="L51" i="6"/>
  <c r="T51" i="6"/>
  <c r="AB51" i="6"/>
  <c r="AJ51" i="6"/>
  <c r="I51" i="6"/>
  <c r="Y51" i="6"/>
  <c r="AO51" i="6"/>
  <c r="M51" i="6"/>
  <c r="Q51" i="6"/>
  <c r="U51" i="6"/>
  <c r="AC51" i="6"/>
  <c r="AG51" i="6"/>
  <c r="AK51" i="6"/>
  <c r="K35" i="6"/>
  <c r="O35" i="6"/>
  <c r="S35" i="6"/>
  <c r="W35" i="6"/>
  <c r="AA35" i="6"/>
  <c r="AE35" i="6"/>
  <c r="AI35" i="6"/>
  <c r="AM35" i="6"/>
  <c r="L35" i="6"/>
  <c r="P35" i="6"/>
  <c r="T35" i="6"/>
  <c r="X35" i="6"/>
  <c r="AB35" i="6"/>
  <c r="AF35" i="6"/>
  <c r="AJ35" i="6"/>
  <c r="AN35" i="6"/>
  <c r="J35" i="6"/>
  <c r="R35" i="6"/>
  <c r="Z35" i="6"/>
  <c r="AH35" i="6"/>
  <c r="AP35" i="6"/>
  <c r="V35" i="6"/>
  <c r="AL35" i="6"/>
  <c r="M35" i="6"/>
  <c r="U35" i="6"/>
  <c r="AC35" i="6"/>
  <c r="AK35" i="6"/>
  <c r="N35" i="6"/>
  <c r="AD35" i="6"/>
  <c r="AG35" i="6"/>
  <c r="Q35" i="6"/>
  <c r="AO35" i="6"/>
  <c r="Y35" i="6"/>
  <c r="K19" i="6"/>
  <c r="O19" i="6"/>
  <c r="S19" i="6"/>
  <c r="W19" i="6"/>
  <c r="AA19" i="6"/>
  <c r="AE19" i="6"/>
  <c r="AI19" i="6"/>
  <c r="AM19" i="6"/>
  <c r="L19" i="6"/>
  <c r="P19" i="6"/>
  <c r="T19" i="6"/>
  <c r="X19" i="6"/>
  <c r="AB19" i="6"/>
  <c r="AF19" i="6"/>
  <c r="AJ19" i="6"/>
  <c r="AN19" i="6"/>
  <c r="N19" i="6"/>
  <c r="V19" i="6"/>
  <c r="AD19" i="6"/>
  <c r="AL19" i="6"/>
  <c r="Q19" i="6"/>
  <c r="Y19" i="6"/>
  <c r="AG19" i="6"/>
  <c r="AO19" i="6"/>
  <c r="U19" i="6"/>
  <c r="AK19" i="6"/>
  <c r="AC19" i="6"/>
  <c r="AH19" i="6"/>
  <c r="J19" i="6"/>
  <c r="Z19" i="6"/>
  <c r="AP19" i="6"/>
  <c r="M19" i="6"/>
  <c r="R19" i="6"/>
  <c r="K3" i="6"/>
  <c r="O3" i="6"/>
  <c r="S3" i="6"/>
  <c r="W3" i="6"/>
  <c r="AA3" i="6"/>
  <c r="AE3" i="6"/>
  <c r="AI3" i="6"/>
  <c r="AM3" i="6"/>
  <c r="M3" i="6"/>
  <c r="R3" i="6"/>
  <c r="X3" i="6"/>
  <c r="AC3" i="6"/>
  <c r="AH3" i="6"/>
  <c r="AN3" i="6"/>
  <c r="N3" i="6"/>
  <c r="T3" i="6"/>
  <c r="Y3" i="6"/>
  <c r="AD3" i="6"/>
  <c r="AJ3" i="6"/>
  <c r="AO3" i="6"/>
  <c r="Q3" i="6"/>
  <c r="AB3" i="6"/>
  <c r="AL3" i="6"/>
  <c r="J3" i="6"/>
  <c r="U3" i="6"/>
  <c r="AF3" i="6"/>
  <c r="AP3" i="6"/>
  <c r="Z3" i="6"/>
  <c r="L3" i="6"/>
  <c r="AG3" i="6"/>
  <c r="AK3" i="6"/>
  <c r="P3" i="6"/>
  <c r="V3" i="6"/>
  <c r="M24" i="6"/>
  <c r="Q24" i="6"/>
  <c r="U24" i="6"/>
  <c r="Y24" i="6"/>
  <c r="AC24" i="6"/>
  <c r="AG24" i="6"/>
  <c r="AK24" i="6"/>
  <c r="AO24" i="6"/>
  <c r="J24" i="6"/>
  <c r="N24" i="6"/>
  <c r="R24" i="6"/>
  <c r="V24" i="6"/>
  <c r="Z24" i="6"/>
  <c r="AD24" i="6"/>
  <c r="AH24" i="6"/>
  <c r="AL24" i="6"/>
  <c r="AP24" i="6"/>
  <c r="L24" i="6"/>
  <c r="T24" i="6"/>
  <c r="AB24" i="6"/>
  <c r="AJ24" i="6"/>
  <c r="O24" i="6"/>
  <c r="W24" i="6"/>
  <c r="AE24" i="6"/>
  <c r="AM24" i="6"/>
  <c r="K24" i="6"/>
  <c r="AA24" i="6"/>
  <c r="AI24" i="6"/>
  <c r="AN24" i="6"/>
  <c r="P24" i="6"/>
  <c r="AF24" i="6"/>
  <c r="S24" i="6"/>
  <c r="X24" i="6"/>
  <c r="M8" i="6"/>
  <c r="Q8" i="6"/>
  <c r="U8" i="6"/>
  <c r="Y8" i="6"/>
  <c r="AC8" i="6"/>
  <c r="AG8" i="6"/>
  <c r="AK8" i="6"/>
  <c r="AO8" i="6"/>
  <c r="N8" i="6"/>
  <c r="S8" i="6"/>
  <c r="X8" i="6"/>
  <c r="AD8" i="6"/>
  <c r="AI8" i="6"/>
  <c r="AN8" i="6"/>
  <c r="J8" i="6"/>
  <c r="O8" i="6"/>
  <c r="T8" i="6"/>
  <c r="Z8" i="6"/>
  <c r="AE8" i="6"/>
  <c r="AJ8" i="6"/>
  <c r="AP8" i="6"/>
  <c r="R8" i="6"/>
  <c r="AB8" i="6"/>
  <c r="AM8" i="6"/>
  <c r="K8" i="6"/>
  <c r="V8" i="6"/>
  <c r="AF8" i="6"/>
  <c r="AA8" i="6"/>
  <c r="L8" i="6"/>
  <c r="AH8" i="6"/>
  <c r="AL8" i="6"/>
  <c r="P8" i="6"/>
  <c r="W8" i="6"/>
  <c r="M26" i="6"/>
  <c r="Q26" i="6"/>
  <c r="U26" i="6"/>
  <c r="Y26" i="6"/>
  <c r="AC26" i="6"/>
  <c r="AG26" i="6"/>
  <c r="AK26" i="6"/>
  <c r="AO26" i="6"/>
  <c r="J26" i="6"/>
  <c r="N26" i="6"/>
  <c r="R26" i="6"/>
  <c r="V26" i="6"/>
  <c r="Z26" i="6"/>
  <c r="AD26" i="6"/>
  <c r="AH26" i="6"/>
  <c r="AL26" i="6"/>
  <c r="AP26" i="6"/>
  <c r="P26" i="6"/>
  <c r="X26" i="6"/>
  <c r="AF26" i="6"/>
  <c r="AN26" i="6"/>
  <c r="K26" i="6"/>
  <c r="S26" i="6"/>
  <c r="AA26" i="6"/>
  <c r="AI26" i="6"/>
  <c r="W26" i="6"/>
  <c r="AM26" i="6"/>
  <c r="AE26" i="6"/>
  <c r="AJ26" i="6"/>
  <c r="L26" i="6"/>
  <c r="AB26" i="6"/>
  <c r="O26" i="6"/>
  <c r="T26" i="6"/>
  <c r="M2" i="6"/>
  <c r="Q2" i="6"/>
  <c r="U2" i="6"/>
  <c r="Y2" i="6"/>
  <c r="AC2" i="6"/>
  <c r="AG2" i="6"/>
  <c r="AK2" i="6"/>
  <c r="AO2" i="6"/>
  <c r="K2" i="6"/>
  <c r="S2" i="6"/>
  <c r="AA2" i="6"/>
  <c r="AM2" i="6"/>
  <c r="J2" i="6"/>
  <c r="N2" i="6"/>
  <c r="R2" i="6"/>
  <c r="V2" i="6"/>
  <c r="Z2" i="6"/>
  <c r="AD2" i="6"/>
  <c r="AH2" i="6"/>
  <c r="AL2" i="6"/>
  <c r="AP2" i="6"/>
  <c r="O2" i="6"/>
  <c r="W2" i="6"/>
  <c r="AE2" i="6"/>
  <c r="AI2" i="6"/>
  <c r="T2" i="6"/>
  <c r="AJ2" i="6"/>
  <c r="AN2" i="6"/>
  <c r="AB2" i="6"/>
  <c r="AF2" i="6"/>
  <c r="X2" i="6"/>
  <c r="L2" i="6"/>
  <c r="P2" i="6"/>
  <c r="J14" i="6"/>
  <c r="N14" i="6"/>
  <c r="R14" i="6"/>
  <c r="V14" i="6"/>
  <c r="Z14" i="6"/>
  <c r="AD14" i="6"/>
  <c r="AH14" i="6"/>
  <c r="AL14" i="6"/>
  <c r="AP14" i="6"/>
  <c r="K14" i="6"/>
  <c r="O14" i="6"/>
  <c r="S14" i="6"/>
  <c r="W14" i="6"/>
  <c r="AA14" i="6"/>
  <c r="AE14" i="6"/>
  <c r="AI14" i="6"/>
  <c r="AM14" i="6"/>
  <c r="M14" i="6"/>
  <c r="U14" i="6"/>
  <c r="AC14" i="6"/>
  <c r="AK14" i="6"/>
  <c r="P14" i="6"/>
  <c r="X14" i="6"/>
  <c r="AF14" i="6"/>
  <c r="AN14" i="6"/>
  <c r="T14" i="6"/>
  <c r="AJ14" i="6"/>
  <c r="Y14" i="6"/>
  <c r="AO14" i="6"/>
  <c r="AG14" i="6"/>
  <c r="Q14" i="6"/>
  <c r="AB14" i="6"/>
  <c r="L14" i="6"/>
  <c r="K29" i="6"/>
  <c r="O29" i="6"/>
  <c r="S29" i="6"/>
  <c r="W29" i="6"/>
  <c r="AA29" i="6"/>
  <c r="AE29" i="6"/>
  <c r="AI29" i="6"/>
  <c r="AM29" i="6"/>
  <c r="L29" i="6"/>
  <c r="P29" i="6"/>
  <c r="T29" i="6"/>
  <c r="X29" i="6"/>
  <c r="AB29" i="6"/>
  <c r="AF29" i="6"/>
  <c r="AJ29" i="6"/>
  <c r="AN29" i="6"/>
  <c r="J29" i="6"/>
  <c r="R29" i="6"/>
  <c r="Z29" i="6"/>
  <c r="AH29" i="6"/>
  <c r="AP29" i="6"/>
  <c r="M29" i="6"/>
  <c r="U29" i="6"/>
  <c r="AC29" i="6"/>
  <c r="AK29" i="6"/>
  <c r="Q29" i="6"/>
  <c r="AG29" i="6"/>
  <c r="Y29" i="6"/>
  <c r="AD29" i="6"/>
  <c r="V29" i="6"/>
  <c r="AL29" i="6"/>
  <c r="AO29" i="6"/>
  <c r="N29" i="6"/>
  <c r="L44" i="6"/>
  <c r="P44" i="6"/>
  <c r="T44" i="6"/>
  <c r="X44" i="6"/>
  <c r="AB44" i="6"/>
  <c r="AF44" i="6"/>
  <c r="AJ44" i="6"/>
  <c r="AN44" i="6"/>
  <c r="J44" i="6"/>
  <c r="R44" i="6"/>
  <c r="Z44" i="6"/>
  <c r="AH44" i="6"/>
  <c r="AP44" i="6"/>
  <c r="I44" i="6"/>
  <c r="M44" i="6"/>
  <c r="Q44" i="6"/>
  <c r="U44" i="6"/>
  <c r="Y44" i="6"/>
  <c r="AC44" i="6"/>
  <c r="AG44" i="6"/>
  <c r="AK44" i="6"/>
  <c r="AO44" i="6"/>
  <c r="N44" i="6"/>
  <c r="V44" i="6"/>
  <c r="AD44" i="6"/>
  <c r="AL44" i="6"/>
  <c r="W44" i="6"/>
  <c r="AM44" i="6"/>
  <c r="AE44" i="6"/>
  <c r="AI44" i="6"/>
  <c r="K44" i="6"/>
  <c r="AA44" i="6"/>
  <c r="O44" i="6"/>
  <c r="S44" i="6"/>
  <c r="M28" i="6"/>
  <c r="Q28" i="6"/>
  <c r="U28" i="6"/>
  <c r="Y28" i="6"/>
  <c r="AC28" i="6"/>
  <c r="AG28" i="6"/>
  <c r="AK28" i="6"/>
  <c r="AO28" i="6"/>
  <c r="J28" i="6"/>
  <c r="N28" i="6"/>
  <c r="R28" i="6"/>
  <c r="V28" i="6"/>
  <c r="Z28" i="6"/>
  <c r="AD28" i="6"/>
  <c r="AH28" i="6"/>
  <c r="AL28" i="6"/>
  <c r="AP28" i="6"/>
  <c r="L28" i="6"/>
  <c r="T28" i="6"/>
  <c r="AB28" i="6"/>
  <c r="AJ28" i="6"/>
  <c r="O28" i="6"/>
  <c r="W28" i="6"/>
  <c r="AE28" i="6"/>
  <c r="AM28" i="6"/>
  <c r="S28" i="6"/>
  <c r="AI28" i="6"/>
  <c r="AA28" i="6"/>
  <c r="AF28" i="6"/>
  <c r="X28" i="6"/>
  <c r="AN28" i="6"/>
  <c r="K28" i="6"/>
  <c r="P28" i="6"/>
  <c r="M12" i="6"/>
  <c r="Q12" i="6"/>
  <c r="U12" i="6"/>
  <c r="Y12" i="6"/>
  <c r="AC12" i="6"/>
  <c r="AG12" i="6"/>
  <c r="AK12" i="6"/>
  <c r="K12" i="6"/>
  <c r="P12" i="6"/>
  <c r="V12" i="6"/>
  <c r="AA12" i="6"/>
  <c r="AF12" i="6"/>
  <c r="AL12" i="6"/>
  <c r="AP12" i="6"/>
  <c r="L12" i="6"/>
  <c r="R12" i="6"/>
  <c r="W12" i="6"/>
  <c r="AB12" i="6"/>
  <c r="AH12" i="6"/>
  <c r="AM12" i="6"/>
  <c r="J12" i="6"/>
  <c r="T12" i="6"/>
  <c r="AE12" i="6"/>
  <c r="AO12" i="6"/>
  <c r="N12" i="6"/>
  <c r="X12" i="6"/>
  <c r="AI12" i="6"/>
  <c r="S12" i="6"/>
  <c r="AN12" i="6"/>
  <c r="Z12" i="6"/>
  <c r="AJ12" i="6"/>
  <c r="O12" i="6"/>
  <c r="AD12" i="6"/>
  <c r="K33" i="6"/>
  <c r="O33" i="6"/>
  <c r="S33" i="6"/>
  <c r="W33" i="6"/>
  <c r="AA33" i="6"/>
  <c r="AE33" i="6"/>
  <c r="AI33" i="6"/>
  <c r="AM33" i="6"/>
  <c r="L33" i="6"/>
  <c r="P33" i="6"/>
  <c r="T33" i="6"/>
  <c r="X33" i="6"/>
  <c r="AB33" i="6"/>
  <c r="AF33" i="6"/>
  <c r="AJ33" i="6"/>
  <c r="AN33" i="6"/>
  <c r="N33" i="6"/>
  <c r="V33" i="6"/>
  <c r="AD33" i="6"/>
  <c r="AL33" i="6"/>
  <c r="R33" i="6"/>
  <c r="Z33" i="6"/>
  <c r="AP33" i="6"/>
  <c r="U33" i="6"/>
  <c r="AK33" i="6"/>
  <c r="Q33" i="6"/>
  <c r="Y33" i="6"/>
  <c r="AG33" i="6"/>
  <c r="AO33" i="6"/>
  <c r="J33" i="6"/>
  <c r="AH33" i="6"/>
  <c r="M33" i="6"/>
  <c r="AC33" i="6"/>
  <c r="J47" i="6"/>
  <c r="N47" i="6"/>
  <c r="R47" i="6"/>
  <c r="V47" i="6"/>
  <c r="Z47" i="6"/>
  <c r="AD47" i="6"/>
  <c r="AH47" i="6"/>
  <c r="AL47" i="6"/>
  <c r="AP47" i="6"/>
  <c r="P47" i="6"/>
  <c r="X47" i="6"/>
  <c r="AF47" i="6"/>
  <c r="AN47" i="6"/>
  <c r="K47" i="6"/>
  <c r="O47" i="6"/>
  <c r="S47" i="6"/>
  <c r="W47" i="6"/>
  <c r="AA47" i="6"/>
  <c r="AE47" i="6"/>
  <c r="AI47" i="6"/>
  <c r="AM47" i="6"/>
  <c r="L47" i="6"/>
  <c r="T47" i="6"/>
  <c r="AB47" i="6"/>
  <c r="AJ47" i="6"/>
  <c r="Q47" i="6"/>
  <c r="AG47" i="6"/>
  <c r="Y47" i="6"/>
  <c r="AC47" i="6"/>
  <c r="U47" i="6"/>
  <c r="AK47" i="6"/>
  <c r="I47" i="6"/>
  <c r="AO47" i="6"/>
  <c r="M47" i="6"/>
  <c r="K31" i="6"/>
  <c r="O31" i="6"/>
  <c r="S31" i="6"/>
  <c r="W31" i="6"/>
  <c r="AA31" i="6"/>
  <c r="AE31" i="6"/>
  <c r="AI31" i="6"/>
  <c r="AM31" i="6"/>
  <c r="L31" i="6"/>
  <c r="P31" i="6"/>
  <c r="T31" i="6"/>
  <c r="X31" i="6"/>
  <c r="AB31" i="6"/>
  <c r="AF31" i="6"/>
  <c r="AJ31" i="6"/>
  <c r="AN31" i="6"/>
  <c r="J31" i="6"/>
  <c r="R31" i="6"/>
  <c r="Z31" i="6"/>
  <c r="AH31" i="6"/>
  <c r="AP31" i="6"/>
  <c r="V31" i="6"/>
  <c r="AL31" i="6"/>
  <c r="Y31" i="6"/>
  <c r="AO31" i="6"/>
  <c r="M31" i="6"/>
  <c r="U31" i="6"/>
  <c r="AC31" i="6"/>
  <c r="AK31" i="6"/>
  <c r="N31" i="6"/>
  <c r="AD31" i="6"/>
  <c r="Q31" i="6"/>
  <c r="AG31" i="6"/>
  <c r="L15" i="6"/>
  <c r="P15" i="6"/>
  <c r="T15" i="6"/>
  <c r="X15" i="6"/>
  <c r="AB15" i="6"/>
  <c r="M15" i="6"/>
  <c r="Q15" i="6"/>
  <c r="U15" i="6"/>
  <c r="K15" i="6"/>
  <c r="S15" i="6"/>
  <c r="Z15" i="6"/>
  <c r="AE15" i="6"/>
  <c r="AI15" i="6"/>
  <c r="AM15" i="6"/>
  <c r="N15" i="6"/>
  <c r="V15" i="6"/>
  <c r="AA15" i="6"/>
  <c r="AF15" i="6"/>
  <c r="AJ15" i="6"/>
  <c r="AN15" i="6"/>
  <c r="R15" i="6"/>
  <c r="AD15" i="6"/>
  <c r="AL15" i="6"/>
  <c r="W15" i="6"/>
  <c r="AG15" i="6"/>
  <c r="AO15" i="6"/>
  <c r="AC15" i="6"/>
  <c r="AK15" i="6"/>
  <c r="AP15" i="6"/>
  <c r="J15" i="6"/>
  <c r="AH15" i="6"/>
  <c r="O15" i="6"/>
  <c r="Y15" i="6"/>
  <c r="H51" i="13"/>
  <c r="H13" i="13"/>
  <c r="H53" i="13"/>
  <c r="H18" i="13"/>
  <c r="H12" i="13"/>
  <c r="H21" i="13"/>
  <c r="H1" i="13"/>
  <c r="H46" i="13"/>
  <c r="H38" i="13"/>
  <c r="H27" i="13"/>
  <c r="H45" i="13"/>
  <c r="H14" i="13"/>
  <c r="H34" i="13"/>
  <c r="H31" i="13"/>
  <c r="H47" i="13"/>
  <c r="H8" i="13"/>
  <c r="H19" i="13"/>
  <c r="H52" i="13"/>
  <c r="H44" i="13"/>
  <c r="H15" i="13"/>
  <c r="H6" i="13"/>
  <c r="H39" i="13"/>
  <c r="H10" i="13"/>
  <c r="H9" i="13"/>
  <c r="H36" i="13"/>
  <c r="H20" i="13"/>
  <c r="H43" i="13"/>
  <c r="H35" i="13"/>
  <c r="H32" i="13"/>
  <c r="H5" i="13"/>
  <c r="H50" i="13"/>
  <c r="H42" i="13"/>
  <c r="H11" i="13"/>
  <c r="H2" i="13"/>
  <c r="H37" i="13"/>
  <c r="H30" i="13"/>
  <c r="H29" i="13"/>
  <c r="H17" i="13"/>
  <c r="H4" i="13"/>
  <c r="H41" i="13"/>
  <c r="H16" i="13"/>
  <c r="H28" i="13"/>
  <c r="H3" i="13"/>
  <c r="H48" i="13"/>
  <c r="H40" i="13"/>
  <c r="H7" i="13"/>
  <c r="H49" i="13"/>
  <c r="H33" i="13"/>
  <c r="T23" i="4"/>
  <c r="T29" i="4"/>
  <c r="T39" i="4"/>
  <c r="T84" i="4"/>
  <c r="T27" i="4"/>
  <c r="T60" i="4"/>
  <c r="T91" i="4"/>
  <c r="T26" i="4"/>
  <c r="T67" i="4"/>
  <c r="T21" i="4"/>
  <c r="T58" i="4"/>
  <c r="T59" i="4"/>
  <c r="T40" i="4"/>
  <c r="T56" i="4"/>
  <c r="T89" i="4"/>
  <c r="T24" i="4"/>
  <c r="T65" i="4"/>
  <c r="T90" i="4"/>
  <c r="T66" i="4"/>
  <c r="T57" i="4"/>
  <c r="T88" i="4"/>
  <c r="T20" i="4"/>
  <c r="T28" i="4"/>
  <c r="T69" i="4"/>
  <c r="T25" i="4"/>
  <c r="T85" i="4"/>
  <c r="T61" i="4"/>
  <c r="T41" i="4"/>
  <c r="T68" i="4"/>
  <c r="T87" i="4"/>
  <c r="T22" i="4"/>
  <c r="T30" i="4"/>
  <c r="T86" i="4"/>
  <c r="AL5" i="7"/>
  <c r="AM5" i="7"/>
  <c r="W5" i="7"/>
  <c r="J5" i="7"/>
  <c r="AB5" i="7"/>
  <c r="AK5" i="7"/>
  <c r="AI5" i="7"/>
  <c r="AF5" i="7"/>
  <c r="AA5" i="7"/>
  <c r="Q5" i="7"/>
  <c r="X5" i="7"/>
  <c r="AE5" i="7"/>
  <c r="I5" i="7"/>
  <c r="P5" i="7"/>
  <c r="T5" i="7"/>
  <c r="AP5" i="7"/>
  <c r="M5" i="7"/>
  <c r="K5" i="7"/>
  <c r="R5" i="7"/>
  <c r="AN5" i="7"/>
  <c r="AH5" i="7"/>
  <c r="AD5" i="7"/>
  <c r="N5" i="7"/>
  <c r="S5" i="7"/>
  <c r="AO5" i="7"/>
  <c r="V5" i="7"/>
  <c r="L5" i="7"/>
  <c r="AJ5" i="7"/>
  <c r="Z5" i="7"/>
  <c r="AC5" i="7"/>
  <c r="O5" i="7"/>
  <c r="Y5" i="7"/>
  <c r="AG5" i="7"/>
  <c r="U5" i="7"/>
  <c r="AN20" i="7"/>
  <c r="N20" i="7"/>
  <c r="U20" i="7"/>
  <c r="S20" i="7"/>
  <c r="AA20" i="7"/>
  <c r="AC20" i="7"/>
  <c r="AB20" i="7"/>
  <c r="P20" i="7"/>
  <c r="W20" i="7"/>
  <c r="AD20" i="7"/>
  <c r="AK20" i="7"/>
  <c r="T20" i="7"/>
  <c r="O20" i="7"/>
  <c r="Z20" i="7"/>
  <c r="AF20" i="7"/>
  <c r="AE20" i="7"/>
  <c r="X20" i="7"/>
  <c r="Q20" i="7"/>
  <c r="K20" i="7"/>
  <c r="R20" i="7"/>
  <c r="Y20" i="7"/>
  <c r="I20" i="7"/>
  <c r="AI20" i="7"/>
  <c r="M20" i="7"/>
  <c r="AP20" i="7"/>
  <c r="L20" i="7"/>
  <c r="AO20" i="7"/>
  <c r="AL20" i="7"/>
  <c r="AH20" i="7"/>
  <c r="J20" i="7"/>
  <c r="AG20" i="7"/>
  <c r="AM20" i="7"/>
  <c r="V20" i="7"/>
  <c r="AJ20" i="7"/>
  <c r="S33" i="7"/>
  <c r="N33" i="7"/>
  <c r="I33" i="7"/>
  <c r="AD33" i="7"/>
  <c r="AL33" i="7"/>
  <c r="AK33" i="7"/>
  <c r="T33" i="7"/>
  <c r="AF33" i="7"/>
  <c r="AA33" i="7"/>
  <c r="V33" i="7"/>
  <c r="Y33" i="7"/>
  <c r="R33" i="7"/>
  <c r="J33" i="7"/>
  <c r="AP33" i="7"/>
  <c r="U33" i="7"/>
  <c r="P33" i="7"/>
  <c r="K33" i="7"/>
  <c r="AH33" i="7"/>
  <c r="AC33" i="7"/>
  <c r="AM33" i="7"/>
  <c r="AG33" i="7"/>
  <c r="AE33" i="7"/>
  <c r="L33" i="7"/>
  <c r="AB33" i="7"/>
  <c r="X33" i="7"/>
  <c r="M33" i="7"/>
  <c r="W33" i="7"/>
  <c r="AN33" i="7"/>
  <c r="Q33" i="7"/>
  <c r="AO33" i="7"/>
  <c r="O33" i="7"/>
  <c r="Z33" i="7"/>
  <c r="AI33" i="7"/>
  <c r="AJ33" i="7"/>
  <c r="Q19" i="7"/>
  <c r="AL19" i="7"/>
  <c r="AD19" i="7"/>
  <c r="Y19" i="7"/>
  <c r="Z19" i="7"/>
  <c r="AP19" i="7"/>
  <c r="AI19" i="7"/>
  <c r="P19" i="7"/>
  <c r="V19" i="7"/>
  <c r="I19" i="7"/>
  <c r="AK19" i="7"/>
  <c r="AE19" i="7"/>
  <c r="AO19" i="7"/>
  <c r="S19" i="7"/>
  <c r="AJ19" i="7"/>
  <c r="AB19" i="7"/>
  <c r="L19" i="7"/>
  <c r="AA19" i="7"/>
  <c r="O19" i="7"/>
  <c r="J19" i="7"/>
  <c r="AM19" i="7"/>
  <c r="N19" i="7"/>
  <c r="AH19" i="7"/>
  <c r="T19" i="7"/>
  <c r="X19" i="7"/>
  <c r="W19" i="7"/>
  <c r="U19" i="7"/>
  <c r="AG19" i="7"/>
  <c r="R19" i="7"/>
  <c r="AF19" i="7"/>
  <c r="AC19" i="7"/>
  <c r="K19" i="7"/>
  <c r="M19" i="7"/>
  <c r="AN19" i="7"/>
  <c r="AO22" i="7"/>
  <c r="AA22" i="7"/>
  <c r="AC22" i="7"/>
  <c r="AN22" i="7"/>
  <c r="AG22" i="7"/>
  <c r="N22" i="7"/>
  <c r="S22" i="7"/>
  <c r="R22" i="7"/>
  <c r="V22" i="7"/>
  <c r="L22" i="7"/>
  <c r="J22" i="7"/>
  <c r="AI22" i="7"/>
  <c r="AD22" i="7"/>
  <c r="W22" i="7"/>
  <c r="AE22" i="7"/>
  <c r="U22" i="7"/>
  <c r="I22" i="7"/>
  <c r="AL22" i="7"/>
  <c r="T22" i="7"/>
  <c r="Z22" i="7"/>
  <c r="AB22" i="7"/>
  <c r="K22" i="7"/>
  <c r="AK22" i="7"/>
  <c r="Q22" i="7"/>
  <c r="X22" i="7"/>
  <c r="Y22" i="7"/>
  <c r="AJ22" i="7"/>
  <c r="AM22" i="7"/>
  <c r="AP22" i="7"/>
  <c r="AF22" i="7"/>
  <c r="O22" i="7"/>
  <c r="P22" i="7"/>
  <c r="M22" i="7"/>
  <c r="AH22" i="7"/>
  <c r="P25" i="7"/>
  <c r="AK25" i="7"/>
  <c r="AI25" i="7"/>
  <c r="AC25" i="7"/>
  <c r="I25" i="7"/>
  <c r="Y25" i="7"/>
  <c r="AL25" i="7"/>
  <c r="N25" i="7"/>
  <c r="U25" i="7"/>
  <c r="M25" i="7"/>
  <c r="AO25" i="7"/>
  <c r="AJ25" i="7"/>
  <c r="X25" i="7"/>
  <c r="AN25" i="7"/>
  <c r="V25" i="7"/>
  <c r="AD25" i="7"/>
  <c r="J25" i="7"/>
  <c r="AA25" i="7"/>
  <c r="T25" i="7"/>
  <c r="O25" i="7"/>
  <c r="S25" i="7"/>
  <c r="AM25" i="7"/>
  <c r="Q25" i="7"/>
  <c r="AH25" i="7"/>
  <c r="AP25" i="7"/>
  <c r="AB25" i="7"/>
  <c r="AE25" i="7"/>
  <c r="AF25" i="7"/>
  <c r="W25" i="7"/>
  <c r="R25" i="7"/>
  <c r="L25" i="7"/>
  <c r="K25" i="7"/>
  <c r="AG25" i="7"/>
  <c r="Z25" i="7"/>
  <c r="P38" i="7"/>
  <c r="AI38" i="7"/>
  <c r="AA38" i="7"/>
  <c r="AO38" i="7"/>
  <c r="K38" i="7"/>
  <c r="M38" i="7"/>
  <c r="AP38" i="7"/>
  <c r="AK38" i="7"/>
  <c r="AH38" i="7"/>
  <c r="W38" i="7"/>
  <c r="O38" i="7"/>
  <c r="AN38" i="7"/>
  <c r="V38" i="7"/>
  <c r="AG38" i="7"/>
  <c r="AC38" i="7"/>
  <c r="T38" i="7"/>
  <c r="X38" i="7"/>
  <c r="U38" i="7"/>
  <c r="AM38" i="7"/>
  <c r="AF38" i="7"/>
  <c r="I38" i="7"/>
  <c r="AL38" i="7"/>
  <c r="AD38" i="7"/>
  <c r="J38" i="7"/>
  <c r="Q38" i="7"/>
  <c r="R38" i="7"/>
  <c r="S38" i="7"/>
  <c r="L38" i="7"/>
  <c r="AJ38" i="7"/>
  <c r="AE38" i="7"/>
  <c r="Z38" i="7"/>
  <c r="AB38" i="7"/>
  <c r="Y38" i="7"/>
  <c r="N38" i="7"/>
  <c r="I49" i="7"/>
  <c r="K49" i="7"/>
  <c r="AB49" i="7"/>
  <c r="AI49" i="7"/>
  <c r="AD49" i="7"/>
  <c r="X49" i="7"/>
  <c r="AG49" i="7"/>
  <c r="AL49" i="7"/>
  <c r="AH49" i="7"/>
  <c r="O49" i="7"/>
  <c r="W49" i="7"/>
  <c r="S49" i="7"/>
  <c r="P49" i="7"/>
  <c r="N49" i="7"/>
  <c r="AP49" i="7"/>
  <c r="Q49" i="7"/>
  <c r="M49" i="7"/>
  <c r="AO49" i="7"/>
  <c r="AA49" i="7"/>
  <c r="AM49" i="7"/>
  <c r="AE49" i="7"/>
  <c r="AN49" i="7"/>
  <c r="AK49" i="7"/>
  <c r="Z49" i="7"/>
  <c r="V49" i="7"/>
  <c r="R49" i="7"/>
  <c r="T49" i="7"/>
  <c r="AC49" i="7"/>
  <c r="J49" i="7"/>
  <c r="AF49" i="7"/>
  <c r="Y49" i="7"/>
  <c r="L49" i="7"/>
  <c r="AJ49" i="7"/>
  <c r="U49" i="7"/>
  <c r="AE42" i="7"/>
  <c r="AI42" i="7"/>
  <c r="AG42" i="7"/>
  <c r="S42" i="7"/>
  <c r="U42" i="7"/>
  <c r="X42" i="7"/>
  <c r="AK42" i="7"/>
  <c r="J42" i="7"/>
  <c r="Y42" i="7"/>
  <c r="O42" i="7"/>
  <c r="W42" i="7"/>
  <c r="Q42" i="7"/>
  <c r="AN42" i="7"/>
  <c r="AO42" i="7"/>
  <c r="P42" i="7"/>
  <c r="AA42" i="7"/>
  <c r="AB42" i="7"/>
  <c r="T42" i="7"/>
  <c r="I42" i="7"/>
  <c r="L42" i="7"/>
  <c r="N42" i="7"/>
  <c r="AL42" i="7"/>
  <c r="R42" i="7"/>
  <c r="V42" i="7"/>
  <c r="AP42" i="7"/>
  <c r="M42" i="7"/>
  <c r="AF42" i="7"/>
  <c r="AD42" i="7"/>
  <c r="AM42" i="7"/>
  <c r="AH42" i="7"/>
  <c r="AJ42" i="7"/>
  <c r="Z42" i="7"/>
  <c r="AC42" i="7"/>
  <c r="K42" i="7"/>
  <c r="M43" i="7"/>
  <c r="AL43" i="7"/>
  <c r="Q43" i="7"/>
  <c r="T43" i="7"/>
  <c r="AB43" i="7"/>
  <c r="I43" i="7"/>
  <c r="AK43" i="7"/>
  <c r="AE43" i="7"/>
  <c r="Z43" i="7"/>
  <c r="W43" i="7"/>
  <c r="K43" i="7"/>
  <c r="AC43" i="7"/>
  <c r="AJ43" i="7"/>
  <c r="AP43" i="7"/>
  <c r="J43" i="7"/>
  <c r="O43" i="7"/>
  <c r="S43" i="7"/>
  <c r="N43" i="7"/>
  <c r="AH43" i="7"/>
  <c r="AA43" i="7"/>
  <c r="R43" i="7"/>
  <c r="X43" i="7"/>
  <c r="U43" i="7"/>
  <c r="AO43" i="7"/>
  <c r="Y43" i="7"/>
  <c r="AI43" i="7"/>
  <c r="AG43" i="7"/>
  <c r="L43" i="7"/>
  <c r="AM43" i="7"/>
  <c r="AN43" i="7"/>
  <c r="P43" i="7"/>
  <c r="AF43" i="7"/>
  <c r="V43" i="7"/>
  <c r="AD43" i="7"/>
  <c r="AB14" i="7"/>
  <c r="AJ14" i="7"/>
  <c r="W14" i="7"/>
  <c r="T14" i="7"/>
  <c r="J14" i="7"/>
  <c r="AI14" i="7"/>
  <c r="X14" i="7"/>
  <c r="AD14" i="7"/>
  <c r="AH14" i="7"/>
  <c r="AF14" i="7"/>
  <c r="O14" i="7"/>
  <c r="AN14" i="7"/>
  <c r="AK14" i="7"/>
  <c r="AL14" i="7"/>
  <c r="L14" i="7"/>
  <c r="Z14" i="7"/>
  <c r="AE14" i="7"/>
  <c r="Q14" i="7"/>
  <c r="P14" i="7"/>
  <c r="S14" i="7"/>
  <c r="AO14" i="7"/>
  <c r="Y14" i="7"/>
  <c r="AC14" i="7"/>
  <c r="R14" i="7"/>
  <c r="N14" i="7"/>
  <c r="V14" i="7"/>
  <c r="M14" i="7"/>
  <c r="AP14" i="7"/>
  <c r="U14" i="7"/>
  <c r="AG14" i="7"/>
  <c r="K14" i="7"/>
  <c r="AM14" i="7"/>
  <c r="I14" i="7"/>
  <c r="AA14" i="7"/>
  <c r="S35" i="7"/>
  <c r="L35" i="7"/>
  <c r="AM35" i="7"/>
  <c r="Q35" i="7"/>
  <c r="V35" i="7"/>
  <c r="X35" i="7"/>
  <c r="AI35" i="7"/>
  <c r="T35" i="7"/>
  <c r="AA35" i="7"/>
  <c r="AE35" i="7"/>
  <c r="AH35" i="7"/>
  <c r="AF35" i="7"/>
  <c r="AC35" i="7"/>
  <c r="AO35" i="7"/>
  <c r="Y35" i="7"/>
  <c r="I35" i="7"/>
  <c r="N35" i="7"/>
  <c r="AD35" i="7"/>
  <c r="AK35" i="7"/>
  <c r="M35" i="7"/>
  <c r="P35" i="7"/>
  <c r="R35" i="7"/>
  <c r="AG35" i="7"/>
  <c r="AN35" i="7"/>
  <c r="AJ35" i="7"/>
  <c r="AL35" i="7"/>
  <c r="Z35" i="7"/>
  <c r="J35" i="7"/>
  <c r="O35" i="7"/>
  <c r="U35" i="7"/>
  <c r="W35" i="7"/>
  <c r="K35" i="7"/>
  <c r="AP35" i="7"/>
  <c r="AB35" i="7"/>
  <c r="Y29" i="7"/>
  <c r="W29" i="7"/>
  <c r="AI29" i="7"/>
  <c r="AO29" i="7"/>
  <c r="AD29" i="7"/>
  <c r="O29" i="7"/>
  <c r="J29" i="7"/>
  <c r="AJ29" i="7"/>
  <c r="AC29" i="7"/>
  <c r="Z29" i="7"/>
  <c r="P29" i="7"/>
  <c r="R29" i="7"/>
  <c r="AA29" i="7"/>
  <c r="M29" i="7"/>
  <c r="AB29" i="7"/>
  <c r="L29" i="7"/>
  <c r="AG29" i="7"/>
  <c r="AH29" i="7"/>
  <c r="S29" i="7"/>
  <c r="I29" i="7"/>
  <c r="AP29" i="7"/>
  <c r="AE29" i="7"/>
  <c r="T29" i="7"/>
  <c r="AF29" i="7"/>
  <c r="U29" i="7"/>
  <c r="AN29" i="7"/>
  <c r="N29" i="7"/>
  <c r="V29" i="7"/>
  <c r="AK29" i="7"/>
  <c r="X29" i="7"/>
  <c r="K29" i="7"/>
  <c r="AM29" i="7"/>
  <c r="Q29" i="7"/>
  <c r="AL29" i="7"/>
  <c r="K7" i="8"/>
  <c r="AF7" i="8"/>
  <c r="P7" i="8"/>
  <c r="AC7" i="8"/>
  <c r="AP7" i="8"/>
  <c r="N7" i="8"/>
  <c r="J7" i="8"/>
  <c r="I7" i="8"/>
  <c r="AE7" i="8"/>
  <c r="AB7" i="8"/>
  <c r="L7" i="8"/>
  <c r="W7" i="8"/>
  <c r="AI7" i="8"/>
  <c r="AL7" i="8"/>
  <c r="AK7" i="8"/>
  <c r="AG7" i="8"/>
  <c r="AO7" i="8"/>
  <c r="AN7" i="8"/>
  <c r="AM7" i="8"/>
  <c r="AA7" i="8"/>
  <c r="Z7" i="8"/>
  <c r="AJ7" i="8"/>
  <c r="AH7" i="8"/>
  <c r="U7" i="8"/>
  <c r="Q7" i="8"/>
  <c r="R7" i="8"/>
  <c r="Y7" i="8"/>
  <c r="T7" i="8"/>
  <c r="O7" i="8"/>
  <c r="M7" i="8"/>
  <c r="AD7" i="8"/>
  <c r="V7" i="8"/>
  <c r="X7" i="8"/>
  <c r="S7" i="8"/>
  <c r="S24" i="8"/>
  <c r="AH24" i="8"/>
  <c r="R24" i="8"/>
  <c r="AK24" i="8"/>
  <c r="U24" i="8"/>
  <c r="AN24" i="8"/>
  <c r="X24" i="8"/>
  <c r="AE24" i="8"/>
  <c r="AM24" i="8"/>
  <c r="AD24" i="8"/>
  <c r="N24" i="8"/>
  <c r="AG24" i="8"/>
  <c r="Q24" i="8"/>
  <c r="AJ24" i="8"/>
  <c r="T24" i="8"/>
  <c r="O24" i="8"/>
  <c r="W24" i="8"/>
  <c r="Z24" i="8"/>
  <c r="AC24" i="8"/>
  <c r="AF24" i="8"/>
  <c r="AA24" i="8"/>
  <c r="J24" i="8"/>
  <c r="I24" i="8"/>
  <c r="K24" i="8"/>
  <c r="AP24" i="8"/>
  <c r="AO24" i="8"/>
  <c r="AB24" i="8"/>
  <c r="AI24" i="8"/>
  <c r="AL24" i="8"/>
  <c r="Y24" i="8"/>
  <c r="P24" i="8"/>
  <c r="V24" i="8"/>
  <c r="M24" i="8"/>
  <c r="L24" i="8"/>
  <c r="Q9" i="8"/>
  <c r="AI9" i="8"/>
  <c r="Y9" i="8"/>
  <c r="I9" i="8"/>
  <c r="AN9" i="8"/>
  <c r="S9" i="8"/>
  <c r="AB9" i="8"/>
  <c r="L9" i="8"/>
  <c r="AP9" i="8"/>
  <c r="Z9" i="8"/>
  <c r="J9" i="8"/>
  <c r="U9" i="8"/>
  <c r="AC9" i="8"/>
  <c r="X9" i="8"/>
  <c r="AM9" i="8"/>
  <c r="T9" i="8"/>
  <c r="AL9" i="8"/>
  <c r="V9" i="8"/>
  <c r="AK9" i="8"/>
  <c r="P9" i="8"/>
  <c r="W9" i="8"/>
  <c r="AG9" i="8"/>
  <c r="AE9" i="8"/>
  <c r="R9" i="8"/>
  <c r="K9" i="8"/>
  <c r="AO9" i="8"/>
  <c r="N9" i="8"/>
  <c r="O9" i="8"/>
  <c r="AF9" i="8"/>
  <c r="M9" i="8"/>
  <c r="AH9" i="8"/>
  <c r="AA9" i="8"/>
  <c r="AD9" i="8"/>
  <c r="AJ9" i="8"/>
  <c r="X13" i="8"/>
  <c r="AH13" i="8"/>
  <c r="N13" i="8"/>
  <c r="AK13" i="8"/>
  <c r="U13" i="8"/>
  <c r="AL13" i="8"/>
  <c r="P13" i="8"/>
  <c r="W13" i="8"/>
  <c r="T13" i="8"/>
  <c r="R13" i="8"/>
  <c r="AP13" i="8"/>
  <c r="J13" i="8"/>
  <c r="AG13" i="8"/>
  <c r="Q13" i="8"/>
  <c r="AF13" i="8"/>
  <c r="K13" i="8"/>
  <c r="O13" i="8"/>
  <c r="L13" i="8"/>
  <c r="S13" i="8"/>
  <c r="AB13" i="8"/>
  <c r="M13" i="8"/>
  <c r="AJ13" i="8"/>
  <c r="AI13" i="8"/>
  <c r="Y13" i="8"/>
  <c r="AD13" i="8"/>
  <c r="AM13" i="8"/>
  <c r="I13" i="8"/>
  <c r="AN13" i="8"/>
  <c r="AO13" i="8"/>
  <c r="AA13" i="8"/>
  <c r="AE13" i="8"/>
  <c r="AC13" i="8"/>
  <c r="V13" i="8"/>
  <c r="Z13" i="8"/>
  <c r="Z46" i="8"/>
  <c r="M46" i="8"/>
  <c r="J46" i="8"/>
  <c r="O46" i="8"/>
  <c r="AH46" i="8"/>
  <c r="AE46" i="8"/>
  <c r="R46" i="8"/>
  <c r="AM46" i="8"/>
  <c r="W46" i="8"/>
  <c r="AK46" i="8"/>
  <c r="AP46" i="8"/>
  <c r="U46" i="8"/>
  <c r="AC46" i="8"/>
  <c r="AF46" i="8"/>
  <c r="P46" i="8"/>
  <c r="V46" i="8"/>
  <c r="N46" i="8"/>
  <c r="AI46" i="8"/>
  <c r="AB46" i="8"/>
  <c r="L46" i="8"/>
  <c r="AA46" i="8"/>
  <c r="S46" i="8"/>
  <c r="AO46" i="8"/>
  <c r="AN46" i="8"/>
  <c r="X46" i="8"/>
  <c r="K46" i="8"/>
  <c r="AG46" i="8"/>
  <c r="Y46" i="8"/>
  <c r="Q46" i="8"/>
  <c r="I46" i="8"/>
  <c r="AL46" i="8"/>
  <c r="AD46" i="8"/>
  <c r="AJ46" i="8"/>
  <c r="T46" i="8"/>
  <c r="AM12" i="8"/>
  <c r="M12" i="8"/>
  <c r="AE12" i="8"/>
  <c r="Q12" i="8"/>
  <c r="AJ12" i="8"/>
  <c r="W12" i="8"/>
  <c r="AB12" i="8"/>
  <c r="T12" i="8"/>
  <c r="AL12" i="8"/>
  <c r="V12" i="8"/>
  <c r="AK12" i="8"/>
  <c r="P12" i="8"/>
  <c r="Y12" i="8"/>
  <c r="X12" i="8"/>
  <c r="AC12" i="8"/>
  <c r="AH12" i="8"/>
  <c r="R12" i="8"/>
  <c r="AF12" i="8"/>
  <c r="K12" i="8"/>
  <c r="S12" i="8"/>
  <c r="AI12" i="8"/>
  <c r="AD12" i="8"/>
  <c r="AA12" i="8"/>
  <c r="L12" i="8"/>
  <c r="I12" i="8"/>
  <c r="N12" i="8"/>
  <c r="AG12" i="8"/>
  <c r="J12" i="8"/>
  <c r="O12" i="8"/>
  <c r="AO12" i="8"/>
  <c r="AP12" i="8"/>
  <c r="U12" i="8"/>
  <c r="Z12" i="8"/>
  <c r="AN12" i="8"/>
  <c r="AK36" i="8"/>
  <c r="AC36" i="8"/>
  <c r="Q36" i="8"/>
  <c r="AG36" i="8"/>
  <c r="Y36" i="8"/>
  <c r="I36" i="8"/>
  <c r="M36" i="8"/>
  <c r="U36" i="8"/>
  <c r="N36" i="8"/>
  <c r="AD36" i="8"/>
  <c r="W36" i="8"/>
  <c r="AM36" i="8"/>
  <c r="T36" i="8"/>
  <c r="AJ36" i="8"/>
  <c r="V36" i="8"/>
  <c r="AP36" i="8"/>
  <c r="S36" i="8"/>
  <c r="AB36" i="8"/>
  <c r="AN36" i="8"/>
  <c r="Z36" i="8"/>
  <c r="AA36" i="8"/>
  <c r="L36" i="8"/>
  <c r="AF36" i="8"/>
  <c r="AO36" i="8"/>
  <c r="J36" i="8"/>
  <c r="AH36" i="8"/>
  <c r="K36" i="8"/>
  <c r="AE36" i="8"/>
  <c r="P36" i="8"/>
  <c r="R36" i="8"/>
  <c r="AI36" i="8"/>
  <c r="AL36" i="8"/>
  <c r="X36" i="8"/>
  <c r="O36" i="8"/>
  <c r="AN42" i="8"/>
  <c r="AO42" i="8"/>
  <c r="I42" i="8"/>
  <c r="AC42" i="8"/>
  <c r="Y42" i="8"/>
  <c r="M42" i="8"/>
  <c r="AG42" i="8"/>
  <c r="U42" i="8"/>
  <c r="AK42" i="8"/>
  <c r="R42" i="8"/>
  <c r="AH42" i="8"/>
  <c r="K42" i="8"/>
  <c r="AA42" i="8"/>
  <c r="T42" i="8"/>
  <c r="AJ42" i="8"/>
  <c r="Q42" i="8"/>
  <c r="V42" i="8"/>
  <c r="AL42" i="8"/>
  <c r="O42" i="8"/>
  <c r="AE42" i="8"/>
  <c r="X42" i="8"/>
  <c r="J42" i="8"/>
  <c r="Z42" i="8"/>
  <c r="AP42" i="8"/>
  <c r="S42" i="8"/>
  <c r="AI42" i="8"/>
  <c r="L42" i="8"/>
  <c r="AB42" i="8"/>
  <c r="N42" i="8"/>
  <c r="AM42" i="8"/>
  <c r="AF42" i="8"/>
  <c r="AD42" i="8"/>
  <c r="W42" i="8"/>
  <c r="P42" i="8"/>
  <c r="U18" i="8"/>
  <c r="Z18" i="8"/>
  <c r="AK18" i="8"/>
  <c r="AP18" i="8"/>
  <c r="AE18" i="8"/>
  <c r="O18" i="8"/>
  <c r="J18" i="8"/>
  <c r="AJ18" i="8"/>
  <c r="T18" i="8"/>
  <c r="Q18" i="8"/>
  <c r="AL18" i="8"/>
  <c r="W18" i="8"/>
  <c r="S18" i="8"/>
  <c r="AO18" i="8"/>
  <c r="X18" i="8"/>
  <c r="V18" i="8"/>
  <c r="M18" i="8"/>
  <c r="AM18" i="8"/>
  <c r="I18" i="8"/>
  <c r="AI18" i="8"/>
  <c r="P18" i="8"/>
  <c r="AG18" i="8"/>
  <c r="R18" i="8"/>
  <c r="AD18" i="8"/>
  <c r="AN18" i="8"/>
  <c r="L18" i="8"/>
  <c r="AC18" i="8"/>
  <c r="AF18" i="8"/>
  <c r="K18" i="8"/>
  <c r="AH18" i="8"/>
  <c r="N18" i="8"/>
  <c r="AB18" i="8"/>
  <c r="AA18" i="8"/>
  <c r="Y18" i="8"/>
  <c r="T27" i="8"/>
  <c r="AM27" i="8"/>
  <c r="X27" i="8"/>
  <c r="AF27" i="8"/>
  <c r="AK27" i="8"/>
  <c r="I27" i="8"/>
  <c r="U27" i="8"/>
  <c r="AO27" i="8"/>
  <c r="AH27" i="8"/>
  <c r="M27" i="8"/>
  <c r="Q27" i="8"/>
  <c r="V27" i="8"/>
  <c r="AJ27" i="8"/>
  <c r="Z27" i="8"/>
  <c r="L27" i="8"/>
  <c r="R27" i="8"/>
  <c r="AD27" i="8"/>
  <c r="N27" i="8"/>
  <c r="AL27" i="8"/>
  <c r="P27" i="8"/>
  <c r="AG27" i="8"/>
  <c r="AN27" i="8"/>
  <c r="AP27" i="8"/>
  <c r="AC27" i="8"/>
  <c r="AB27" i="8"/>
  <c r="Y27" i="8"/>
  <c r="W27" i="8"/>
  <c r="J27" i="8"/>
  <c r="S27" i="8"/>
  <c r="AA27" i="8"/>
  <c r="K27" i="8"/>
  <c r="AE27" i="8"/>
  <c r="O27" i="8"/>
  <c r="AI27" i="8"/>
  <c r="V45" i="8"/>
  <c r="AF45" i="8"/>
  <c r="AA45" i="8"/>
  <c r="K45" i="8"/>
  <c r="P45" i="8"/>
  <c r="AL45" i="8"/>
  <c r="AK45" i="8"/>
  <c r="U45" i="8"/>
  <c r="L45" i="8"/>
  <c r="AH45" i="8"/>
  <c r="AD45" i="8"/>
  <c r="J45" i="8"/>
  <c r="AE45" i="8"/>
  <c r="AG45" i="8"/>
  <c r="Q45" i="8"/>
  <c r="R45" i="8"/>
  <c r="AM45" i="8"/>
  <c r="N45" i="8"/>
  <c r="AI45" i="8"/>
  <c r="O45" i="8"/>
  <c r="AJ45" i="8"/>
  <c r="AC45" i="8"/>
  <c r="M45" i="8"/>
  <c r="W45" i="8"/>
  <c r="S45" i="8"/>
  <c r="AN45" i="8"/>
  <c r="T45" i="8"/>
  <c r="AP45" i="8"/>
  <c r="I45" i="8"/>
  <c r="Y45" i="8"/>
  <c r="X45" i="8"/>
  <c r="AB45" i="8"/>
  <c r="AO45" i="8"/>
  <c r="Z45" i="8"/>
  <c r="AO21" i="8"/>
  <c r="AF21" i="8"/>
  <c r="X21" i="8"/>
  <c r="P21" i="8"/>
  <c r="AN21" i="8"/>
  <c r="R21" i="8"/>
  <c r="AJ21" i="8"/>
  <c r="N21" i="8"/>
  <c r="AH21" i="8"/>
  <c r="T21" i="8"/>
  <c r="AD21" i="8"/>
  <c r="V21" i="8"/>
  <c r="J21" i="8"/>
  <c r="AL21" i="8"/>
  <c r="L21" i="8"/>
  <c r="AB21" i="8"/>
  <c r="K21" i="8"/>
  <c r="AA21" i="8"/>
  <c r="Z21" i="8"/>
  <c r="AE21" i="8"/>
  <c r="I21" i="8"/>
  <c r="Y21" i="8"/>
  <c r="W21" i="8"/>
  <c r="Q21" i="8"/>
  <c r="AK21" i="8"/>
  <c r="AI21" i="8"/>
  <c r="U21" i="8"/>
  <c r="O21" i="8"/>
  <c r="AM21" i="8"/>
  <c r="AC21" i="8"/>
  <c r="AP21" i="8"/>
  <c r="S21" i="8"/>
  <c r="AG21" i="8"/>
  <c r="M21" i="8"/>
  <c r="AN33" i="8"/>
  <c r="AF33" i="8"/>
  <c r="AJ33" i="8"/>
  <c r="L33" i="8"/>
  <c r="P33" i="8"/>
  <c r="X33" i="8"/>
  <c r="AM33" i="8"/>
  <c r="AB33" i="8"/>
  <c r="Q33" i="8"/>
  <c r="AG33" i="8"/>
  <c r="J33" i="8"/>
  <c r="Z33" i="8"/>
  <c r="AP33" i="8"/>
  <c r="O33" i="8"/>
  <c r="AE33" i="8"/>
  <c r="Y33" i="8"/>
  <c r="N33" i="8"/>
  <c r="AH33" i="8"/>
  <c r="W33" i="8"/>
  <c r="T33" i="8"/>
  <c r="I33" i="8"/>
  <c r="AC33" i="8"/>
  <c r="R33" i="8"/>
  <c r="AL33" i="8"/>
  <c r="AA33" i="8"/>
  <c r="M33" i="8"/>
  <c r="AK33" i="8"/>
  <c r="V33" i="8"/>
  <c r="K33" i="8"/>
  <c r="AI33" i="8"/>
  <c r="U33" i="8"/>
  <c r="AO33" i="8"/>
  <c r="AD33" i="8"/>
  <c r="S33" i="8"/>
  <c r="S45" i="7"/>
  <c r="M45" i="7"/>
  <c r="AN45" i="7"/>
  <c r="AJ45" i="7"/>
  <c r="Y45" i="7"/>
  <c r="J45" i="7"/>
  <c r="Q45" i="7"/>
  <c r="AP45" i="7"/>
  <c r="AB45" i="7"/>
  <c r="AH45" i="7"/>
  <c r="AL45" i="7"/>
  <c r="I45" i="7"/>
  <c r="N45" i="7"/>
  <c r="W45" i="7"/>
  <c r="X45" i="7"/>
  <c r="T45" i="7"/>
  <c r="O45" i="7"/>
  <c r="AI45" i="7"/>
  <c r="AA45" i="7"/>
  <c r="V45" i="7"/>
  <c r="AK45" i="7"/>
  <c r="AF45" i="7"/>
  <c r="P45" i="7"/>
  <c r="AM45" i="7"/>
  <c r="Z45" i="7"/>
  <c r="AO45" i="7"/>
  <c r="AD45" i="7"/>
  <c r="L45" i="7"/>
  <c r="U45" i="7"/>
  <c r="AG45" i="7"/>
  <c r="AE45" i="7"/>
  <c r="K45" i="7"/>
  <c r="AC45" i="7"/>
  <c r="R45" i="7"/>
  <c r="U40" i="7"/>
  <c r="X40" i="7"/>
  <c r="I40" i="7"/>
  <c r="AL40" i="7"/>
  <c r="AC40" i="7"/>
  <c r="J40" i="7"/>
  <c r="AD40" i="7"/>
  <c r="N40" i="7"/>
  <c r="AK40" i="7"/>
  <c r="S40" i="7"/>
  <c r="Y40" i="7"/>
  <c r="AF40" i="7"/>
  <c r="Z40" i="7"/>
  <c r="AI40" i="7"/>
  <c r="K40" i="7"/>
  <c r="L40" i="7"/>
  <c r="AM40" i="7"/>
  <c r="R40" i="7"/>
  <c r="T40" i="7"/>
  <c r="AO40" i="7"/>
  <c r="AA40" i="7"/>
  <c r="AN40" i="7"/>
  <c r="AE40" i="7"/>
  <c r="M40" i="7"/>
  <c r="P40" i="7"/>
  <c r="AH40" i="7"/>
  <c r="AJ40" i="7"/>
  <c r="AB40" i="7"/>
  <c r="W40" i="7"/>
  <c r="AG40" i="7"/>
  <c r="O40" i="7"/>
  <c r="Q40" i="7"/>
  <c r="V40" i="7"/>
  <c r="AP40" i="7"/>
  <c r="AE48" i="7"/>
  <c r="AJ48" i="7"/>
  <c r="O48" i="7"/>
  <c r="W48" i="7"/>
  <c r="AG48" i="7"/>
  <c r="AO48" i="7"/>
  <c r="Z48" i="7"/>
  <c r="AL48" i="7"/>
  <c r="AH48" i="7"/>
  <c r="I48" i="7"/>
  <c r="P48" i="7"/>
  <c r="S48" i="7"/>
  <c r="X48" i="7"/>
  <c r="Q48" i="7"/>
  <c r="AB48" i="7"/>
  <c r="J48" i="7"/>
  <c r="Y48" i="7"/>
  <c r="U48" i="7"/>
  <c r="AN48" i="7"/>
  <c r="K48" i="7"/>
  <c r="AM48" i="7"/>
  <c r="AD48" i="7"/>
  <c r="T48" i="7"/>
  <c r="AF48" i="7"/>
  <c r="AC48" i="7"/>
  <c r="R48" i="7"/>
  <c r="N48" i="7"/>
  <c r="AK48" i="7"/>
  <c r="AA48" i="7"/>
  <c r="AI48" i="7"/>
  <c r="V48" i="7"/>
  <c r="M48" i="7"/>
  <c r="L48" i="7"/>
  <c r="AP48" i="7"/>
  <c r="K7" i="7"/>
  <c r="AI7" i="7"/>
  <c r="AE7" i="7"/>
  <c r="AG7" i="7"/>
  <c r="AJ7" i="7"/>
  <c r="AA7" i="7"/>
  <c r="AL7" i="7"/>
  <c r="N7" i="7"/>
  <c r="AD7" i="7"/>
  <c r="M7" i="7"/>
  <c r="AO7" i="7"/>
  <c r="AN7" i="7"/>
  <c r="I7" i="7"/>
  <c r="S7" i="7"/>
  <c r="U7" i="7"/>
  <c r="J7" i="7"/>
  <c r="AK7" i="7"/>
  <c r="AH7" i="7"/>
  <c r="T7" i="7"/>
  <c r="L7" i="7"/>
  <c r="O7" i="7"/>
  <c r="AC7" i="7"/>
  <c r="AM7" i="7"/>
  <c r="P7" i="7"/>
  <c r="Z7" i="7"/>
  <c r="AF7" i="7"/>
  <c r="W7" i="7"/>
  <c r="V7" i="7"/>
  <c r="AB7" i="7"/>
  <c r="X7" i="7"/>
  <c r="AP7" i="7"/>
  <c r="Y7" i="7"/>
  <c r="Q7" i="7"/>
  <c r="R7" i="7"/>
  <c r="J41" i="7"/>
  <c r="AE41" i="7"/>
  <c r="Z41" i="7"/>
  <c r="AP41" i="7"/>
  <c r="O41" i="7"/>
  <c r="L41" i="7"/>
  <c r="T41" i="7"/>
  <c r="P41" i="7"/>
  <c r="R41" i="7"/>
  <c r="V41" i="7"/>
  <c r="S41" i="7"/>
  <c r="AL41" i="7"/>
  <c r="AA41" i="7"/>
  <c r="N41" i="7"/>
  <c r="AC41" i="7"/>
  <c r="AO41" i="7"/>
  <c r="AB41" i="7"/>
  <c r="X41" i="7"/>
  <c r="AI41" i="7"/>
  <c r="AK41" i="7"/>
  <c r="K41" i="7"/>
  <c r="Y41" i="7"/>
  <c r="W41" i="7"/>
  <c r="AM41" i="7"/>
  <c r="M41" i="7"/>
  <c r="AG41" i="7"/>
  <c r="AH41" i="7"/>
  <c r="AN41" i="7"/>
  <c r="AD41" i="7"/>
  <c r="Q41" i="7"/>
  <c r="U41" i="7"/>
  <c r="AF41" i="7"/>
  <c r="I41" i="7"/>
  <c r="AJ41" i="7"/>
  <c r="V17" i="7"/>
  <c r="AG17" i="7"/>
  <c r="AL17" i="7"/>
  <c r="I17" i="7"/>
  <c r="AE17" i="7"/>
  <c r="O17" i="7"/>
  <c r="AI17" i="7"/>
  <c r="T17" i="7"/>
  <c r="AB17" i="7"/>
  <c r="M17" i="7"/>
  <c r="AN17" i="7"/>
  <c r="AH17" i="7"/>
  <c r="AJ17" i="7"/>
  <c r="Q17" i="7"/>
  <c r="W17" i="7"/>
  <c r="U17" i="7"/>
  <c r="K17" i="7"/>
  <c r="R17" i="7"/>
  <c r="AC17" i="7"/>
  <c r="N17" i="7"/>
  <c r="L17" i="7"/>
  <c r="Y17" i="7"/>
  <c r="AO17" i="7"/>
  <c r="AK17" i="7"/>
  <c r="AD17" i="7"/>
  <c r="P17" i="7"/>
  <c r="S17" i="7"/>
  <c r="X17" i="7"/>
  <c r="AA17" i="7"/>
  <c r="Z17" i="7"/>
  <c r="AP17" i="7"/>
  <c r="AF17" i="7"/>
  <c r="J17" i="7"/>
  <c r="AM17" i="7"/>
  <c r="P34" i="7"/>
  <c r="AE34" i="7"/>
  <c r="Q34" i="7"/>
  <c r="AB34" i="7"/>
  <c r="U34" i="7"/>
  <c r="T34" i="7"/>
  <c r="L34" i="7"/>
  <c r="O34" i="7"/>
  <c r="S34" i="7"/>
  <c r="W34" i="7"/>
  <c r="AG34" i="7"/>
  <c r="AF34" i="7"/>
  <c r="AK34" i="7"/>
  <c r="I34" i="7"/>
  <c r="AC34" i="7"/>
  <c r="J34" i="7"/>
  <c r="AN34" i="7"/>
  <c r="K34" i="7"/>
  <c r="AI34" i="7"/>
  <c r="N34" i="7"/>
  <c r="Y34" i="7"/>
  <c r="R34" i="7"/>
  <c r="AO34" i="7"/>
  <c r="Z34" i="7"/>
  <c r="AJ34" i="7"/>
  <c r="AA34" i="7"/>
  <c r="V34" i="7"/>
  <c r="AP34" i="7"/>
  <c r="X34" i="7"/>
  <c r="AH34" i="7"/>
  <c r="AD34" i="7"/>
  <c r="M34" i="7"/>
  <c r="AM34" i="7"/>
  <c r="AL34" i="7"/>
  <c r="AA47" i="7"/>
  <c r="L47" i="7"/>
  <c r="AN47" i="7"/>
  <c r="AK47" i="7"/>
  <c r="N47" i="7"/>
  <c r="Z47" i="7"/>
  <c r="J47" i="7"/>
  <c r="M47" i="7"/>
  <c r="AI47" i="7"/>
  <c r="K47" i="7"/>
  <c r="AM47" i="7"/>
  <c r="U47" i="7"/>
  <c r="AG47" i="7"/>
  <c r="AC47" i="7"/>
  <c r="T47" i="7"/>
  <c r="W47" i="7"/>
  <c r="S47" i="7"/>
  <c r="AJ47" i="7"/>
  <c r="AB47" i="7"/>
  <c r="AH47" i="7"/>
  <c r="I47" i="7"/>
  <c r="Q47" i="7"/>
  <c r="AF47" i="7"/>
  <c r="V47" i="7"/>
  <c r="AO47" i="7"/>
  <c r="X47" i="7"/>
  <c r="AP47" i="7"/>
  <c r="AE47" i="7"/>
  <c r="R47" i="7"/>
  <c r="Y47" i="7"/>
  <c r="P47" i="7"/>
  <c r="O47" i="7"/>
  <c r="AD47" i="7"/>
  <c r="AL47" i="7"/>
  <c r="W9" i="7"/>
  <c r="AF9" i="7"/>
  <c r="AB9" i="7"/>
  <c r="J9" i="7"/>
  <c r="AO9" i="7"/>
  <c r="M9" i="7"/>
  <c r="Q9" i="7"/>
  <c r="AP9" i="7"/>
  <c r="AL9" i="7"/>
  <c r="AH9" i="7"/>
  <c r="U9" i="7"/>
  <c r="AE9" i="7"/>
  <c r="AD9" i="7"/>
  <c r="N9" i="7"/>
  <c r="S9" i="7"/>
  <c r="AN9" i="7"/>
  <c r="R9" i="7"/>
  <c r="AA9" i="7"/>
  <c r="P9" i="7"/>
  <c r="AK9" i="7"/>
  <c r="I9" i="7"/>
  <c r="O9" i="7"/>
  <c r="T9" i="7"/>
  <c r="Z9" i="7"/>
  <c r="AM9" i="7"/>
  <c r="K9" i="7"/>
  <c r="Y9" i="7"/>
  <c r="AG9" i="7"/>
  <c r="X9" i="7"/>
  <c r="L9" i="7"/>
  <c r="AJ9" i="7"/>
  <c r="AC9" i="7"/>
  <c r="V9" i="7"/>
  <c r="AI9" i="7"/>
  <c r="AB8" i="7"/>
  <c r="T8" i="7"/>
  <c r="AJ8" i="7"/>
  <c r="U8" i="7"/>
  <c r="S8" i="7"/>
  <c r="Y8" i="7"/>
  <c r="M8" i="7"/>
  <c r="N8" i="7"/>
  <c r="AN8" i="7"/>
  <c r="AM8" i="7"/>
  <c r="X8" i="7"/>
  <c r="AK8" i="7"/>
  <c r="AC8" i="7"/>
  <c r="AO8" i="7"/>
  <c r="J8" i="7"/>
  <c r="Q8" i="7"/>
  <c r="O8" i="7"/>
  <c r="P8" i="7"/>
  <c r="W8" i="7"/>
  <c r="AI8" i="7"/>
  <c r="R8" i="7"/>
  <c r="Z8" i="7"/>
  <c r="V8" i="7"/>
  <c r="AP8" i="7"/>
  <c r="AD8" i="7"/>
  <c r="AE8" i="7"/>
  <c r="AL8" i="7"/>
  <c r="AF8" i="7"/>
  <c r="K8" i="7"/>
  <c r="AA8" i="7"/>
  <c r="I8" i="7"/>
  <c r="L8" i="7"/>
  <c r="AH8" i="7"/>
  <c r="AG8" i="7"/>
  <c r="X46" i="7"/>
  <c r="AE46" i="7"/>
  <c r="I46" i="7"/>
  <c r="W46" i="7"/>
  <c r="AG46" i="7"/>
  <c r="AO46" i="7"/>
  <c r="M46" i="7"/>
  <c r="V46" i="7"/>
  <c r="AL46" i="7"/>
  <c r="AM46" i="7"/>
  <c r="AB46" i="7"/>
  <c r="R46" i="7"/>
  <c r="AC46" i="7"/>
  <c r="U46" i="7"/>
  <c r="S46" i="7"/>
  <c r="AF46" i="7"/>
  <c r="AI46" i="7"/>
  <c r="AJ46" i="7"/>
  <c r="Q46" i="7"/>
  <c r="AD46" i="7"/>
  <c r="AP46" i="7"/>
  <c r="AK46" i="7"/>
  <c r="O46" i="7"/>
  <c r="L46" i="7"/>
  <c r="Z46" i="7"/>
  <c r="Y46" i="7"/>
  <c r="T46" i="7"/>
  <c r="AA46" i="7"/>
  <c r="P46" i="7"/>
  <c r="AH46" i="7"/>
  <c r="AN46" i="7"/>
  <c r="N46" i="7"/>
  <c r="J46" i="7"/>
  <c r="K46" i="7"/>
  <c r="P26" i="7"/>
  <c r="O26" i="7"/>
  <c r="AN26" i="7"/>
  <c r="I26" i="7"/>
  <c r="AL26" i="7"/>
  <c r="M26" i="7"/>
  <c r="AP26" i="7"/>
  <c r="AK26" i="7"/>
  <c r="R26" i="7"/>
  <c r="X26" i="7"/>
  <c r="L26" i="7"/>
  <c r="V26" i="7"/>
  <c r="AI26" i="7"/>
  <c r="N26" i="7"/>
  <c r="AM26" i="7"/>
  <c r="AF26" i="7"/>
  <c r="S26" i="7"/>
  <c r="Y26" i="7"/>
  <c r="AG26" i="7"/>
  <c r="AC26" i="7"/>
  <c r="AB26" i="7"/>
  <c r="AH26" i="7"/>
  <c r="AE26" i="7"/>
  <c r="AA26" i="7"/>
  <c r="Z26" i="7"/>
  <c r="U26" i="7"/>
  <c r="W26" i="7"/>
  <c r="K26" i="7"/>
  <c r="T26" i="7"/>
  <c r="AO26" i="7"/>
  <c r="AD26" i="7"/>
  <c r="J26" i="7"/>
  <c r="Q26" i="7"/>
  <c r="AJ26" i="7"/>
  <c r="K23" i="7"/>
  <c r="AF23" i="7"/>
  <c r="AB23" i="7"/>
  <c r="W23" i="7"/>
  <c r="X23" i="7"/>
  <c r="AN23" i="7"/>
  <c r="AG23" i="7"/>
  <c r="R23" i="7"/>
  <c r="Z23" i="7"/>
  <c r="AC23" i="7"/>
  <c r="AL23" i="7"/>
  <c r="M23" i="7"/>
  <c r="AJ23" i="7"/>
  <c r="L23" i="7"/>
  <c r="V23" i="7"/>
  <c r="J23" i="7"/>
  <c r="AA23" i="7"/>
  <c r="O23" i="7"/>
  <c r="Y23" i="7"/>
  <c r="AH23" i="7"/>
  <c r="AD23" i="7"/>
  <c r="P23" i="7"/>
  <c r="AK23" i="7"/>
  <c r="AI23" i="7"/>
  <c r="AM23" i="7"/>
  <c r="Q23" i="7"/>
  <c r="N23" i="7"/>
  <c r="U23" i="7"/>
  <c r="AO23" i="7"/>
  <c r="AE23" i="7"/>
  <c r="AP23" i="7"/>
  <c r="T23" i="7"/>
  <c r="I23" i="7"/>
  <c r="S23" i="7"/>
  <c r="AG15" i="8"/>
  <c r="AB15" i="8"/>
  <c r="AL15" i="8"/>
  <c r="Q15" i="8"/>
  <c r="AJ15" i="8"/>
  <c r="N15" i="8"/>
  <c r="AC15" i="8"/>
  <c r="P15" i="8"/>
  <c r="J15" i="8"/>
  <c r="L15" i="8"/>
  <c r="AM15" i="8"/>
  <c r="Y15" i="8"/>
  <c r="AN15" i="8"/>
  <c r="R15" i="8"/>
  <c r="AK15" i="8"/>
  <c r="AF15" i="8"/>
  <c r="I15" i="8"/>
  <c r="Z15" i="8"/>
  <c r="U15" i="8"/>
  <c r="AO15" i="8"/>
  <c r="AH15" i="8"/>
  <c r="AP15" i="8"/>
  <c r="X15" i="8"/>
  <c r="M15" i="8"/>
  <c r="S15" i="8"/>
  <c r="AI15" i="8"/>
  <c r="T15" i="8"/>
  <c r="K15" i="8"/>
  <c r="AE15" i="8"/>
  <c r="V15" i="8"/>
  <c r="O15" i="8"/>
  <c r="W15" i="8"/>
  <c r="AD15" i="8"/>
  <c r="AA15" i="8"/>
  <c r="AP6" i="8"/>
  <c r="AA6" i="8"/>
  <c r="P6" i="8"/>
  <c r="J6" i="8"/>
  <c r="T6" i="8"/>
  <c r="AC6" i="8"/>
  <c r="M6" i="8"/>
  <c r="AD6" i="8"/>
  <c r="AM6" i="8"/>
  <c r="K6" i="8"/>
  <c r="L6" i="8"/>
  <c r="AO6" i="8"/>
  <c r="Y6" i="8"/>
  <c r="I6" i="8"/>
  <c r="X6" i="8"/>
  <c r="AF6" i="8"/>
  <c r="O6" i="8"/>
  <c r="AB6" i="8"/>
  <c r="U6" i="8"/>
  <c r="S6" i="8"/>
  <c r="W6" i="8"/>
  <c r="AN6" i="8"/>
  <c r="R6" i="8"/>
  <c r="AJ6" i="8"/>
  <c r="V6" i="8"/>
  <c r="AK6" i="8"/>
  <c r="AI6" i="8"/>
  <c r="AH6" i="8"/>
  <c r="AL6" i="8"/>
  <c r="AE6" i="8"/>
  <c r="AG6" i="8"/>
  <c r="N6" i="8"/>
  <c r="Q6" i="8"/>
  <c r="Z6" i="8"/>
  <c r="AG3" i="8"/>
  <c r="R3" i="8"/>
  <c r="K3" i="8"/>
  <c r="AM3" i="8"/>
  <c r="AL3" i="8"/>
  <c r="Q3" i="8"/>
  <c r="AI3" i="8"/>
  <c r="N3" i="8"/>
  <c r="I3" i="8"/>
  <c r="W3" i="8"/>
  <c r="AD3" i="8"/>
  <c r="Y3" i="8"/>
  <c r="V3" i="8"/>
  <c r="AJ3" i="8"/>
  <c r="T3" i="8"/>
  <c r="AK3" i="8"/>
  <c r="O3" i="8"/>
  <c r="AA3" i="8"/>
  <c r="AC3" i="8"/>
  <c r="AF3" i="8"/>
  <c r="P3" i="8"/>
  <c r="AE3" i="8"/>
  <c r="J3" i="8"/>
  <c r="AH3" i="8"/>
  <c r="AB3" i="8"/>
  <c r="Z3" i="8"/>
  <c r="AO3" i="8"/>
  <c r="AP3" i="8"/>
  <c r="AN3" i="8"/>
  <c r="U3" i="8"/>
  <c r="X3" i="8"/>
  <c r="M3" i="8"/>
  <c r="L3" i="8"/>
  <c r="S3" i="8"/>
  <c r="V17" i="8"/>
  <c r="AA17" i="8"/>
  <c r="K17" i="8"/>
  <c r="AF17" i="8"/>
  <c r="AL17" i="8"/>
  <c r="P17" i="8"/>
  <c r="AO17" i="8"/>
  <c r="Y17" i="8"/>
  <c r="I17" i="8"/>
  <c r="AB17" i="8"/>
  <c r="N17" i="8"/>
  <c r="AI17" i="8"/>
  <c r="O17" i="8"/>
  <c r="AJ17" i="8"/>
  <c r="AC17" i="8"/>
  <c r="L17" i="8"/>
  <c r="AM17" i="8"/>
  <c r="S17" i="8"/>
  <c r="T17" i="8"/>
  <c r="Q17" i="8"/>
  <c r="AH17" i="8"/>
  <c r="AE17" i="8"/>
  <c r="AK17" i="8"/>
  <c r="M17" i="8"/>
  <c r="X17" i="8"/>
  <c r="AP17" i="8"/>
  <c r="AG17" i="8"/>
  <c r="R17" i="8"/>
  <c r="AD17" i="8"/>
  <c r="J17" i="8"/>
  <c r="U17" i="8"/>
  <c r="W17" i="8"/>
  <c r="AN17" i="8"/>
  <c r="Z17" i="8"/>
  <c r="AM47" i="8"/>
  <c r="AN47" i="8"/>
  <c r="R47" i="8"/>
  <c r="AH47" i="8"/>
  <c r="M47" i="8"/>
  <c r="AC47" i="8"/>
  <c r="X47" i="8"/>
  <c r="N47" i="8"/>
  <c r="AJ47" i="8"/>
  <c r="P47" i="8"/>
  <c r="AK47" i="8"/>
  <c r="L47" i="8"/>
  <c r="AG47" i="8"/>
  <c r="T47" i="8"/>
  <c r="AO47" i="8"/>
  <c r="U47" i="8"/>
  <c r="AP47" i="8"/>
  <c r="Q47" i="8"/>
  <c r="AL47" i="8"/>
  <c r="Y47" i="8"/>
  <c r="AD47" i="8"/>
  <c r="J47" i="8"/>
  <c r="V47" i="8"/>
  <c r="Z47" i="8"/>
  <c r="AB47" i="8"/>
  <c r="I47" i="8"/>
  <c r="AF47" i="8"/>
  <c r="W47" i="8"/>
  <c r="AA47" i="8"/>
  <c r="K47" i="8"/>
  <c r="AE47" i="8"/>
  <c r="O47" i="8"/>
  <c r="AI47" i="8"/>
  <c r="S47" i="8"/>
  <c r="AK20" i="8"/>
  <c r="M20" i="8"/>
  <c r="AI20" i="8"/>
  <c r="AC20" i="8"/>
  <c r="X20" i="8"/>
  <c r="AN20" i="8"/>
  <c r="S20" i="8"/>
  <c r="Y20" i="8"/>
  <c r="K20" i="8"/>
  <c r="AF20" i="8"/>
  <c r="AD20" i="8"/>
  <c r="N20" i="8"/>
  <c r="W20" i="8"/>
  <c r="O20" i="8"/>
  <c r="AO20" i="8"/>
  <c r="Z20" i="8"/>
  <c r="L20" i="8"/>
  <c r="AM20" i="8"/>
  <c r="AJ20" i="8"/>
  <c r="U20" i="8"/>
  <c r="V20" i="8"/>
  <c r="AB20" i="8"/>
  <c r="I20" i="8"/>
  <c r="AA20" i="8"/>
  <c r="AP20" i="8"/>
  <c r="R20" i="8"/>
  <c r="AG20" i="8"/>
  <c r="T20" i="8"/>
  <c r="AL20" i="8"/>
  <c r="J20" i="8"/>
  <c r="AE20" i="8"/>
  <c r="P20" i="8"/>
  <c r="AH20" i="8"/>
  <c r="Q20" i="8"/>
  <c r="AB37" i="8"/>
  <c r="AP37" i="8"/>
  <c r="R37" i="8"/>
  <c r="L37" i="8"/>
  <c r="AM37" i="8"/>
  <c r="I37" i="8"/>
  <c r="AD37" i="8"/>
  <c r="Z37" i="8"/>
  <c r="AC37" i="8"/>
  <c r="M37" i="8"/>
  <c r="AA37" i="8"/>
  <c r="AI37" i="8"/>
  <c r="J37" i="8"/>
  <c r="AJ37" i="8"/>
  <c r="AG37" i="8"/>
  <c r="K37" i="8"/>
  <c r="AL37" i="8"/>
  <c r="AH37" i="8"/>
  <c r="N37" i="8"/>
  <c r="AN37" i="8"/>
  <c r="O37" i="8"/>
  <c r="Y37" i="8"/>
  <c r="P37" i="8"/>
  <c r="W37" i="8"/>
  <c r="S37" i="8"/>
  <c r="T37" i="8"/>
  <c r="AO37" i="8"/>
  <c r="U37" i="8"/>
  <c r="V37" i="8"/>
  <c r="AF37" i="8"/>
  <c r="AE37" i="8"/>
  <c r="X37" i="8"/>
  <c r="AK37" i="8"/>
  <c r="Q37" i="8"/>
  <c r="AM43" i="8"/>
  <c r="AO43" i="8"/>
  <c r="Y43" i="8"/>
  <c r="I43" i="8"/>
  <c r="AJ43" i="8"/>
  <c r="T43" i="8"/>
  <c r="AG43" i="8"/>
  <c r="Q43" i="8"/>
  <c r="AB43" i="8"/>
  <c r="L43" i="8"/>
  <c r="AK43" i="8"/>
  <c r="X43" i="8"/>
  <c r="M43" i="8"/>
  <c r="AF43" i="8"/>
  <c r="U43" i="8"/>
  <c r="AN43" i="8"/>
  <c r="AC43" i="8"/>
  <c r="P43" i="8"/>
  <c r="J43" i="8"/>
  <c r="Z43" i="8"/>
  <c r="AP43" i="8"/>
  <c r="W43" i="8"/>
  <c r="N43" i="8"/>
  <c r="AD43" i="8"/>
  <c r="K43" i="8"/>
  <c r="AA43" i="8"/>
  <c r="R43" i="8"/>
  <c r="AH43" i="8"/>
  <c r="O43" i="8"/>
  <c r="AE43" i="8"/>
  <c r="V43" i="8"/>
  <c r="S43" i="8"/>
  <c r="AL43" i="8"/>
  <c r="AI43" i="8"/>
  <c r="AM19" i="8"/>
  <c r="AP19" i="8"/>
  <c r="AJ19" i="8"/>
  <c r="AC19" i="8"/>
  <c r="U19" i="8"/>
  <c r="N19" i="8"/>
  <c r="AO19" i="8"/>
  <c r="AH19" i="8"/>
  <c r="Z19" i="8"/>
  <c r="T19" i="8"/>
  <c r="M19" i="8"/>
  <c r="AN19" i="8"/>
  <c r="AF19" i="8"/>
  <c r="Y19" i="8"/>
  <c r="R19" i="8"/>
  <c r="J19" i="8"/>
  <c r="AK19" i="8"/>
  <c r="I19" i="8"/>
  <c r="P19" i="8"/>
  <c r="AD19" i="8"/>
  <c r="X19" i="8"/>
  <c r="Q19" i="8"/>
  <c r="AL19" i="8"/>
  <c r="AB19" i="8"/>
  <c r="L19" i="8"/>
  <c r="V19" i="8"/>
  <c r="AG19" i="8"/>
  <c r="W19" i="8"/>
  <c r="AA19" i="8"/>
  <c r="K19" i="8"/>
  <c r="AE19" i="8"/>
  <c r="O19" i="8"/>
  <c r="AI19" i="8"/>
  <c r="S19" i="8"/>
  <c r="AN31" i="8"/>
  <c r="AJ31" i="8"/>
  <c r="V31" i="8"/>
  <c r="AD31" i="8"/>
  <c r="Q31" i="8"/>
  <c r="AC31" i="8"/>
  <c r="N31" i="8"/>
  <c r="AL31" i="8"/>
  <c r="X31" i="8"/>
  <c r="I31" i="8"/>
  <c r="R31" i="8"/>
  <c r="AK31" i="8"/>
  <c r="P31" i="8"/>
  <c r="AB31" i="8"/>
  <c r="AG31" i="8"/>
  <c r="AM31" i="8"/>
  <c r="Z31" i="8"/>
  <c r="M31" i="8"/>
  <c r="AO31" i="8"/>
  <c r="Y31" i="8"/>
  <c r="J31" i="8"/>
  <c r="AP31" i="8"/>
  <c r="T31" i="8"/>
  <c r="AF31" i="8"/>
  <c r="U31" i="8"/>
  <c r="AH31" i="8"/>
  <c r="S31" i="8"/>
  <c r="AI31" i="8"/>
  <c r="AA31" i="8"/>
  <c r="L31" i="8"/>
  <c r="K31" i="8"/>
  <c r="AE31" i="8"/>
  <c r="O31" i="8"/>
  <c r="W31" i="8"/>
  <c r="AJ49" i="8"/>
  <c r="AF49" i="8"/>
  <c r="AN49" i="8"/>
  <c r="AB49" i="8"/>
  <c r="P49" i="8"/>
  <c r="L49" i="8"/>
  <c r="T49" i="8"/>
  <c r="AI49" i="8"/>
  <c r="X49" i="8"/>
  <c r="K49" i="8"/>
  <c r="AH49" i="8"/>
  <c r="R49" i="8"/>
  <c r="AK49" i="8"/>
  <c r="U49" i="8"/>
  <c r="O49" i="8"/>
  <c r="S49" i="8"/>
  <c r="AD49" i="8"/>
  <c r="N49" i="8"/>
  <c r="AG49" i="8"/>
  <c r="Q49" i="8"/>
  <c r="W49" i="8"/>
  <c r="AA49" i="8"/>
  <c r="AP49" i="8"/>
  <c r="Z49" i="8"/>
  <c r="J49" i="8"/>
  <c r="AC49" i="8"/>
  <c r="M49" i="8"/>
  <c r="AE49" i="8"/>
  <c r="AO49" i="8"/>
  <c r="V49" i="8"/>
  <c r="Y49" i="8"/>
  <c r="AM49" i="8"/>
  <c r="AL49" i="8"/>
  <c r="I49" i="8"/>
  <c r="AM23" i="8"/>
  <c r="X23" i="8"/>
  <c r="AN23" i="8"/>
  <c r="R23" i="8"/>
  <c r="AH23" i="8"/>
  <c r="M23" i="8"/>
  <c r="AC23" i="8"/>
  <c r="N23" i="8"/>
  <c r="AJ23" i="8"/>
  <c r="P23" i="8"/>
  <c r="AK23" i="8"/>
  <c r="Y23" i="8"/>
  <c r="Z23" i="8"/>
  <c r="AO23" i="8"/>
  <c r="AP23" i="8"/>
  <c r="L23" i="8"/>
  <c r="AG23" i="8"/>
  <c r="I23" i="8"/>
  <c r="J23" i="8"/>
  <c r="Q23" i="8"/>
  <c r="AL23" i="8"/>
  <c r="T23" i="8"/>
  <c r="AD23" i="8"/>
  <c r="V23" i="8"/>
  <c r="O23" i="8"/>
  <c r="AE23" i="8"/>
  <c r="AF23" i="8"/>
  <c r="AB23" i="8"/>
  <c r="W23" i="8"/>
  <c r="AA23" i="8"/>
  <c r="K23" i="8"/>
  <c r="AI23" i="8"/>
  <c r="U23" i="8"/>
  <c r="S23" i="8"/>
  <c r="AA34" i="8"/>
  <c r="AE34" i="8"/>
  <c r="K34" i="8"/>
  <c r="O34" i="8"/>
  <c r="AH34" i="8"/>
  <c r="R34" i="8"/>
  <c r="AK34" i="8"/>
  <c r="U34" i="8"/>
  <c r="AN34" i="8"/>
  <c r="X34" i="8"/>
  <c r="AL34" i="8"/>
  <c r="N34" i="8"/>
  <c r="AC34" i="8"/>
  <c r="I34" i="8"/>
  <c r="T34" i="8"/>
  <c r="AI34" i="8"/>
  <c r="AM34" i="8"/>
  <c r="Z34" i="8"/>
  <c r="AG34" i="8"/>
  <c r="AJ34" i="8"/>
  <c r="L34" i="8"/>
  <c r="V34" i="8"/>
  <c r="Y34" i="8"/>
  <c r="AF34" i="8"/>
  <c r="S34" i="8"/>
  <c r="AP34" i="8"/>
  <c r="J34" i="8"/>
  <c r="Q34" i="8"/>
  <c r="AB34" i="8"/>
  <c r="AD34" i="8"/>
  <c r="AO34" i="8"/>
  <c r="M34" i="8"/>
  <c r="P34" i="8"/>
  <c r="W34" i="8"/>
  <c r="AM12" i="7"/>
  <c r="AE12" i="7"/>
  <c r="R12" i="7"/>
  <c r="M12" i="7"/>
  <c r="Y12" i="7"/>
  <c r="AA12" i="7"/>
  <c r="AP12" i="7"/>
  <c r="AD12" i="7"/>
  <c r="AF12" i="7"/>
  <c r="AN12" i="7"/>
  <c r="AH12" i="7"/>
  <c r="J12" i="7"/>
  <c r="AO12" i="7"/>
  <c r="AB12" i="7"/>
  <c r="AJ12" i="7"/>
  <c r="AG12" i="7"/>
  <c r="X12" i="7"/>
  <c r="O12" i="7"/>
  <c r="U12" i="7"/>
  <c r="S12" i="7"/>
  <c r="AI12" i="7"/>
  <c r="V12" i="7"/>
  <c r="AC12" i="7"/>
  <c r="Q12" i="7"/>
  <c r="L12" i="7"/>
  <c r="T12" i="7"/>
  <c r="K12" i="7"/>
  <c r="Z12" i="7"/>
  <c r="P12" i="7"/>
  <c r="I12" i="7"/>
  <c r="N12" i="7"/>
  <c r="AK12" i="7"/>
  <c r="W12" i="7"/>
  <c r="AL12" i="7"/>
  <c r="AE52" i="7"/>
  <c r="AM52" i="7"/>
  <c r="AF52" i="7"/>
  <c r="AJ52" i="7"/>
  <c r="AG52" i="7"/>
  <c r="AO52" i="7"/>
  <c r="AC52" i="7"/>
  <c r="AI52" i="7"/>
  <c r="J52" i="7"/>
  <c r="P52" i="7"/>
  <c r="X52" i="7"/>
  <c r="AB52" i="7"/>
  <c r="O52" i="7"/>
  <c r="Q52" i="7"/>
  <c r="I52" i="7"/>
  <c r="M52" i="7"/>
  <c r="AP52" i="7"/>
  <c r="AK52" i="7"/>
  <c r="K52" i="7"/>
  <c r="S52" i="7"/>
  <c r="W52" i="7"/>
  <c r="AL52" i="7"/>
  <c r="AA52" i="7"/>
  <c r="AH52" i="7"/>
  <c r="AD52" i="7"/>
  <c r="U52" i="7"/>
  <c r="L52" i="7"/>
  <c r="N52" i="7"/>
  <c r="V52" i="7"/>
  <c r="T52" i="7"/>
  <c r="R52" i="7"/>
  <c r="Z52" i="7"/>
  <c r="AN52" i="7"/>
  <c r="Y52" i="7"/>
  <c r="AE27" i="7"/>
  <c r="R27" i="7"/>
  <c r="T27" i="7"/>
  <c r="V27" i="7"/>
  <c r="AB27" i="7"/>
  <c r="AJ27" i="7"/>
  <c r="J27" i="7"/>
  <c r="N27" i="7"/>
  <c r="AM27" i="7"/>
  <c r="AH27" i="7"/>
  <c r="I27" i="7"/>
  <c r="AL27" i="7"/>
  <c r="AC27" i="7"/>
  <c r="AG27" i="7"/>
  <c r="AI27" i="7"/>
  <c r="L27" i="7"/>
  <c r="W27" i="7"/>
  <c r="U27" i="7"/>
  <c r="X27" i="7"/>
  <c r="Y27" i="7"/>
  <c r="AF27" i="7"/>
  <c r="Z27" i="7"/>
  <c r="AD27" i="7"/>
  <c r="AP27" i="7"/>
  <c r="M27" i="7"/>
  <c r="AO27" i="7"/>
  <c r="Q27" i="7"/>
  <c r="S27" i="7"/>
  <c r="O27" i="7"/>
  <c r="AA27" i="7"/>
  <c r="P27" i="7"/>
  <c r="K27" i="7"/>
  <c r="AK27" i="7"/>
  <c r="AN27" i="7"/>
  <c r="O50" i="7"/>
  <c r="AJ50" i="7"/>
  <c r="W50" i="7"/>
  <c r="AP50" i="7"/>
  <c r="Q50" i="7"/>
  <c r="AB50" i="7"/>
  <c r="M50" i="7"/>
  <c r="N50" i="7"/>
  <c r="I50" i="7"/>
  <c r="P50" i="7"/>
  <c r="S50" i="7"/>
  <c r="Z50" i="7"/>
  <c r="X50" i="7"/>
  <c r="AL50" i="7"/>
  <c r="AH50" i="7"/>
  <c r="AK50" i="7"/>
  <c r="AM50" i="7"/>
  <c r="AN50" i="7"/>
  <c r="K50" i="7"/>
  <c r="AA50" i="7"/>
  <c r="J50" i="7"/>
  <c r="R50" i="7"/>
  <c r="V50" i="7"/>
  <c r="Y50" i="7"/>
  <c r="AD50" i="7"/>
  <c r="AI50" i="7"/>
  <c r="AO50" i="7"/>
  <c r="AE50" i="7"/>
  <c r="U50" i="7"/>
  <c r="L50" i="7"/>
  <c r="AC50" i="7"/>
  <c r="AG50" i="7"/>
  <c r="T50" i="7"/>
  <c r="AF50" i="7"/>
  <c r="S30" i="7"/>
  <c r="O30" i="7"/>
  <c r="I30" i="7"/>
  <c r="AL30" i="7"/>
  <c r="L30" i="7"/>
  <c r="J30" i="7"/>
  <c r="AG30" i="7"/>
  <c r="AH30" i="7"/>
  <c r="AF30" i="7"/>
  <c r="X30" i="7"/>
  <c r="Y30" i="7"/>
  <c r="AB30" i="7"/>
  <c r="AM30" i="7"/>
  <c r="Z30" i="7"/>
  <c r="AD30" i="7"/>
  <c r="AJ30" i="7"/>
  <c r="W30" i="7"/>
  <c r="AE30" i="7"/>
  <c r="AA30" i="7"/>
  <c r="AO30" i="7"/>
  <c r="Q30" i="7"/>
  <c r="M30" i="7"/>
  <c r="AP30" i="7"/>
  <c r="K30" i="7"/>
  <c r="AK30" i="7"/>
  <c r="V30" i="7"/>
  <c r="U30" i="7"/>
  <c r="P30" i="7"/>
  <c r="AI30" i="7"/>
  <c r="N30" i="7"/>
  <c r="R30" i="7"/>
  <c r="T30" i="7"/>
  <c r="AN30" i="7"/>
  <c r="AC30" i="7"/>
  <c r="AI28" i="7"/>
  <c r="AJ28" i="7"/>
  <c r="V28" i="7"/>
  <c r="I28" i="7"/>
  <c r="Y28" i="7"/>
  <c r="X28" i="7"/>
  <c r="M28" i="7"/>
  <c r="AG28" i="7"/>
  <c r="L28" i="7"/>
  <c r="Q28" i="7"/>
  <c r="AL28" i="7"/>
  <c r="AC28" i="7"/>
  <c r="AO28" i="7"/>
  <c r="J28" i="7"/>
  <c r="AH28" i="7"/>
  <c r="W28" i="7"/>
  <c r="AE28" i="7"/>
  <c r="AA28" i="7"/>
  <c r="T28" i="7"/>
  <c r="AF28" i="7"/>
  <c r="AD28" i="7"/>
  <c r="Z28" i="7"/>
  <c r="K28" i="7"/>
  <c r="AN28" i="7"/>
  <c r="O28" i="7"/>
  <c r="S28" i="7"/>
  <c r="AP28" i="7"/>
  <c r="AB28" i="7"/>
  <c r="P28" i="7"/>
  <c r="AK28" i="7"/>
  <c r="N28" i="7"/>
  <c r="U28" i="7"/>
  <c r="AM28" i="7"/>
  <c r="R28" i="7"/>
  <c r="S16" i="7"/>
  <c r="AA16" i="7"/>
  <c r="P16" i="7"/>
  <c r="Z16" i="7"/>
  <c r="U16" i="7"/>
  <c r="AG16" i="7"/>
  <c r="AK16" i="7"/>
  <c r="T16" i="7"/>
  <c r="AL16" i="7"/>
  <c r="K16" i="7"/>
  <c r="AF16" i="7"/>
  <c r="M16" i="7"/>
  <c r="AP16" i="7"/>
  <c r="R16" i="7"/>
  <c r="N16" i="7"/>
  <c r="AH16" i="7"/>
  <c r="X16" i="7"/>
  <c r="Y16" i="7"/>
  <c r="AN16" i="7"/>
  <c r="AM16" i="7"/>
  <c r="AC16" i="7"/>
  <c r="L16" i="7"/>
  <c r="AE16" i="7"/>
  <c r="AD16" i="7"/>
  <c r="AB16" i="7"/>
  <c r="I16" i="7"/>
  <c r="O16" i="7"/>
  <c r="V16" i="7"/>
  <c r="W16" i="7"/>
  <c r="Q16" i="7"/>
  <c r="J16" i="7"/>
  <c r="AO16" i="7"/>
  <c r="AI16" i="7"/>
  <c r="AJ16" i="7"/>
  <c r="K11" i="7"/>
  <c r="Q11" i="7"/>
  <c r="AP11" i="7"/>
  <c r="M11" i="7"/>
  <c r="AC11" i="7"/>
  <c r="W11" i="7"/>
  <c r="AG11" i="7"/>
  <c r="U11" i="7"/>
  <c r="P11" i="7"/>
  <c r="AE11" i="7"/>
  <c r="AL11" i="7"/>
  <c r="AA11" i="7"/>
  <c r="AH11" i="7"/>
  <c r="X11" i="7"/>
  <c r="L11" i="7"/>
  <c r="R11" i="7"/>
  <c r="AI11" i="7"/>
  <c r="T11" i="7"/>
  <c r="J11" i="7"/>
  <c r="Y11" i="7"/>
  <c r="O11" i="7"/>
  <c r="V11" i="7"/>
  <c r="AN11" i="7"/>
  <c r="AB11" i="7"/>
  <c r="AF11" i="7"/>
  <c r="S11" i="7"/>
  <c r="Z11" i="7"/>
  <c r="AD11" i="7"/>
  <c r="I11" i="7"/>
  <c r="AO11" i="7"/>
  <c r="N11" i="7"/>
  <c r="AK11" i="7"/>
  <c r="AM11" i="7"/>
  <c r="AJ11" i="7"/>
  <c r="O2" i="7"/>
  <c r="W2" i="7"/>
  <c r="AE2" i="7"/>
  <c r="AC2" i="7"/>
  <c r="AB2" i="7"/>
  <c r="X2" i="7"/>
  <c r="AD2" i="7"/>
  <c r="Y2" i="7"/>
  <c r="AJ2" i="7"/>
  <c r="AA2" i="7"/>
  <c r="K2" i="7"/>
  <c r="P2" i="7"/>
  <c r="J2" i="7"/>
  <c r="AK2" i="7"/>
  <c r="Q2" i="7"/>
  <c r="T2" i="7"/>
  <c r="AL2" i="7"/>
  <c r="I2" i="7"/>
  <c r="S2" i="7"/>
  <c r="AF2" i="7"/>
  <c r="AI2" i="7"/>
  <c r="Z2" i="7"/>
  <c r="AH2" i="7"/>
  <c r="AG2" i="7"/>
  <c r="U2" i="7"/>
  <c r="AO2" i="7"/>
  <c r="AP2" i="7"/>
  <c r="V2" i="7"/>
  <c r="M2" i="7"/>
  <c r="AN2" i="7"/>
  <c r="L2" i="7"/>
  <c r="R2" i="7"/>
  <c r="AM2" i="7"/>
  <c r="N2" i="7"/>
  <c r="I51" i="7"/>
  <c r="O51" i="7"/>
  <c r="W51" i="7"/>
  <c r="AM51" i="7"/>
  <c r="Z51" i="7"/>
  <c r="AL51" i="7"/>
  <c r="R51" i="7"/>
  <c r="P51" i="7"/>
  <c r="AD51" i="7"/>
  <c r="K51" i="7"/>
  <c r="AB51" i="7"/>
  <c r="AJ51" i="7"/>
  <c r="AN51" i="7"/>
  <c r="J51" i="7"/>
  <c r="V51" i="7"/>
  <c r="AC51" i="7"/>
  <c r="N51" i="7"/>
  <c r="AO51" i="7"/>
  <c r="T51" i="7"/>
  <c r="S51" i="7"/>
  <c r="L51" i="7"/>
  <c r="AF51" i="7"/>
  <c r="AK51" i="7"/>
  <c r="AG51" i="7"/>
  <c r="X51" i="7"/>
  <c r="Y51" i="7"/>
  <c r="AI51" i="7"/>
  <c r="Q51" i="7"/>
  <c r="AE51" i="7"/>
  <c r="AA51" i="7"/>
  <c r="AH51" i="7"/>
  <c r="U51" i="7"/>
  <c r="AP51" i="7"/>
  <c r="M51" i="7"/>
  <c r="I37" i="7"/>
  <c r="AO37" i="7"/>
  <c r="J37" i="7"/>
  <c r="O37" i="7"/>
  <c r="AB37" i="7"/>
  <c r="W37" i="7"/>
  <c r="AI37" i="7"/>
  <c r="P37" i="7"/>
  <c r="AL37" i="7"/>
  <c r="M37" i="7"/>
  <c r="K37" i="7"/>
  <c r="AC37" i="7"/>
  <c r="R37" i="7"/>
  <c r="AG37" i="7"/>
  <c r="AM37" i="7"/>
  <c r="AE37" i="7"/>
  <c r="AK37" i="7"/>
  <c r="N37" i="7"/>
  <c r="L37" i="7"/>
  <c r="U37" i="7"/>
  <c r="AF37" i="7"/>
  <c r="S37" i="7"/>
  <c r="V37" i="7"/>
  <c r="AP37" i="7"/>
  <c r="X37" i="7"/>
  <c r="Q37" i="7"/>
  <c r="AD37" i="7"/>
  <c r="Y37" i="7"/>
  <c r="AA37" i="7"/>
  <c r="AH37" i="7"/>
  <c r="AJ37" i="7"/>
  <c r="AN37" i="7"/>
  <c r="T37" i="7"/>
  <c r="Z37" i="7"/>
  <c r="Y6" i="7"/>
  <c r="M6" i="7"/>
  <c r="Q6" i="7"/>
  <c r="AI6" i="7"/>
  <c r="X6" i="7"/>
  <c r="P6" i="7"/>
  <c r="AD6" i="7"/>
  <c r="AF6" i="7"/>
  <c r="I6" i="7"/>
  <c r="Z6" i="7"/>
  <c r="AG6" i="7"/>
  <c r="R6" i="7"/>
  <c r="O6" i="7"/>
  <c r="AM6" i="7"/>
  <c r="AO6" i="7"/>
  <c r="AC6" i="7"/>
  <c r="N6" i="7"/>
  <c r="AE6" i="7"/>
  <c r="AB6" i="7"/>
  <c r="K6" i="7"/>
  <c r="S6" i="7"/>
  <c r="AA6" i="7"/>
  <c r="AL6" i="7"/>
  <c r="AN6" i="7"/>
  <c r="T6" i="7"/>
  <c r="AJ6" i="7"/>
  <c r="V6" i="7"/>
  <c r="J6" i="7"/>
  <c r="AP6" i="7"/>
  <c r="W6" i="7"/>
  <c r="U6" i="7"/>
  <c r="L6" i="7"/>
  <c r="AK6" i="7"/>
  <c r="AH6" i="7"/>
  <c r="P10" i="7"/>
  <c r="K10" i="7"/>
  <c r="R10" i="7"/>
  <c r="M10" i="7"/>
  <c r="AE10" i="7"/>
  <c r="V10" i="7"/>
  <c r="Z10" i="7"/>
  <c r="Q10" i="7"/>
  <c r="AA10" i="7"/>
  <c r="W10" i="7"/>
  <c r="AH10" i="7"/>
  <c r="I10" i="7"/>
  <c r="AL10" i="7"/>
  <c r="N10" i="7"/>
  <c r="AN10" i="7"/>
  <c r="U10" i="7"/>
  <c r="AP10" i="7"/>
  <c r="Y10" i="7"/>
  <c r="AG10" i="7"/>
  <c r="AI10" i="7"/>
  <c r="AF10" i="7"/>
  <c r="AO10" i="7"/>
  <c r="AC10" i="7"/>
  <c r="S10" i="7"/>
  <c r="J10" i="7"/>
  <c r="O10" i="7"/>
  <c r="AM10" i="7"/>
  <c r="L10" i="7"/>
  <c r="AJ10" i="7"/>
  <c r="T10" i="7"/>
  <c r="X10" i="7"/>
  <c r="AK10" i="7"/>
  <c r="AB10" i="7"/>
  <c r="AD10" i="7"/>
  <c r="AP2" i="8"/>
  <c r="AJ2" i="8"/>
  <c r="L2" i="8"/>
  <c r="S2" i="8"/>
  <c r="AB2" i="8"/>
  <c r="AD2" i="8"/>
  <c r="T2" i="8"/>
  <c r="AH2" i="8"/>
  <c r="N2" i="8"/>
  <c r="AK2" i="8"/>
  <c r="U2" i="8"/>
  <c r="AL2" i="8"/>
  <c r="P2" i="8"/>
  <c r="X2" i="8"/>
  <c r="Z2" i="8"/>
  <c r="W2" i="8"/>
  <c r="AG2" i="8"/>
  <c r="Q2" i="8"/>
  <c r="AF2" i="8"/>
  <c r="K2" i="8"/>
  <c r="R2" i="8"/>
  <c r="AI2" i="8"/>
  <c r="M2" i="8"/>
  <c r="AM2" i="8"/>
  <c r="AC2" i="8"/>
  <c r="V2" i="8"/>
  <c r="Y2" i="8"/>
  <c r="AE2" i="8"/>
  <c r="AN2" i="8"/>
  <c r="I2" i="8"/>
  <c r="J2" i="8"/>
  <c r="AO2" i="8"/>
  <c r="AA2" i="8"/>
  <c r="O2" i="8"/>
  <c r="AJ11" i="8"/>
  <c r="AO11" i="8"/>
  <c r="I11" i="8"/>
  <c r="AF11" i="8"/>
  <c r="R11" i="8"/>
  <c r="AC11" i="8"/>
  <c r="U11" i="8"/>
  <c r="AI11" i="8"/>
  <c r="S11" i="8"/>
  <c r="AB11" i="8"/>
  <c r="AK11" i="8"/>
  <c r="J11" i="8"/>
  <c r="N11" i="8"/>
  <c r="AE11" i="8"/>
  <c r="O11" i="8"/>
  <c r="V11" i="8"/>
  <c r="AD11" i="8"/>
  <c r="AP11" i="8"/>
  <c r="M11" i="8"/>
  <c r="AL11" i="8"/>
  <c r="X11" i="8"/>
  <c r="Z11" i="8"/>
  <c r="AA11" i="8"/>
  <c r="L11" i="8"/>
  <c r="AN11" i="8"/>
  <c r="W11" i="8"/>
  <c r="P11" i="8"/>
  <c r="T11" i="8"/>
  <c r="K11" i="8"/>
  <c r="AG11" i="8"/>
  <c r="AH11" i="8"/>
  <c r="AM11" i="8"/>
  <c r="Q11" i="8"/>
  <c r="Y11" i="8"/>
  <c r="X8" i="8"/>
  <c r="AH8" i="8"/>
  <c r="M8" i="8"/>
  <c r="AK8" i="8"/>
  <c r="P8" i="8"/>
  <c r="AD8" i="8"/>
  <c r="I8" i="8"/>
  <c r="AC8" i="8"/>
  <c r="AM8" i="8"/>
  <c r="Z8" i="8"/>
  <c r="AO8" i="8"/>
  <c r="T8" i="8"/>
  <c r="AB8" i="8"/>
  <c r="V8" i="8"/>
  <c r="AF8" i="8"/>
  <c r="Y8" i="8"/>
  <c r="AN8" i="8"/>
  <c r="L8" i="8"/>
  <c r="U8" i="8"/>
  <c r="N8" i="8"/>
  <c r="AG8" i="8"/>
  <c r="Q8" i="8"/>
  <c r="AP8" i="8"/>
  <c r="AL8" i="8"/>
  <c r="O8" i="8"/>
  <c r="AE8" i="8"/>
  <c r="J8" i="8"/>
  <c r="W8" i="8"/>
  <c r="R8" i="8"/>
  <c r="AI8" i="8"/>
  <c r="K8" i="8"/>
  <c r="AJ8" i="8"/>
  <c r="S8" i="8"/>
  <c r="AA8" i="8"/>
  <c r="AL38" i="8"/>
  <c r="AG38" i="8"/>
  <c r="K38" i="8"/>
  <c r="AB38" i="8"/>
  <c r="L38" i="8"/>
  <c r="Z38" i="8"/>
  <c r="AO38" i="8"/>
  <c r="S38" i="8"/>
  <c r="AH38" i="8"/>
  <c r="M38" i="8"/>
  <c r="Q38" i="8"/>
  <c r="AF38" i="8"/>
  <c r="AP38" i="8"/>
  <c r="O38" i="8"/>
  <c r="Y38" i="8"/>
  <c r="AC38" i="8"/>
  <c r="AA38" i="8"/>
  <c r="X38" i="8"/>
  <c r="AK38" i="8"/>
  <c r="J38" i="8"/>
  <c r="N38" i="8"/>
  <c r="W38" i="8"/>
  <c r="AN38" i="8"/>
  <c r="T38" i="8"/>
  <c r="AE38" i="8"/>
  <c r="AI38" i="8"/>
  <c r="I38" i="8"/>
  <c r="R38" i="8"/>
  <c r="U38" i="8"/>
  <c r="P38" i="8"/>
  <c r="AD38" i="8"/>
  <c r="V38" i="8"/>
  <c r="AJ38" i="8"/>
  <c r="AM38" i="8"/>
  <c r="P52" i="8"/>
  <c r="X52" i="8"/>
  <c r="AM52" i="8"/>
  <c r="L52" i="8"/>
  <c r="T52" i="8"/>
  <c r="AB52" i="8"/>
  <c r="AN52" i="8"/>
  <c r="AJ52" i="8"/>
  <c r="I52" i="8"/>
  <c r="Y52" i="8"/>
  <c r="AO52" i="8"/>
  <c r="J52" i="8"/>
  <c r="Z52" i="8"/>
  <c r="AP52" i="8"/>
  <c r="K52" i="8"/>
  <c r="AA52" i="8"/>
  <c r="AF52" i="8"/>
  <c r="Q52" i="8"/>
  <c r="AK52" i="8"/>
  <c r="AD52" i="8"/>
  <c r="S52" i="8"/>
  <c r="AH52" i="8"/>
  <c r="M52" i="8"/>
  <c r="V52" i="8"/>
  <c r="U52" i="8"/>
  <c r="N52" i="8"/>
  <c r="W52" i="8"/>
  <c r="AG52" i="8"/>
  <c r="AI52" i="8"/>
  <c r="AC52" i="8"/>
  <c r="R52" i="8"/>
  <c r="AL52" i="8"/>
  <c r="AE52" i="8"/>
  <c r="O52" i="8"/>
  <c r="AI28" i="8"/>
  <c r="S28" i="8"/>
  <c r="AP28" i="8"/>
  <c r="Z28" i="8"/>
  <c r="J28" i="8"/>
  <c r="AC28" i="8"/>
  <c r="M28" i="8"/>
  <c r="AF28" i="8"/>
  <c r="P28" i="8"/>
  <c r="AA28" i="8"/>
  <c r="AL28" i="8"/>
  <c r="V28" i="8"/>
  <c r="AO28" i="8"/>
  <c r="Y28" i="8"/>
  <c r="I28" i="8"/>
  <c r="AB28" i="8"/>
  <c r="L28" i="8"/>
  <c r="K28" i="8"/>
  <c r="AH28" i="8"/>
  <c r="AK28" i="8"/>
  <c r="AN28" i="8"/>
  <c r="AE28" i="8"/>
  <c r="AD28" i="8"/>
  <c r="U28" i="8"/>
  <c r="T28" i="8"/>
  <c r="R28" i="8"/>
  <c r="Q28" i="8"/>
  <c r="O28" i="8"/>
  <c r="N28" i="8"/>
  <c r="AJ28" i="8"/>
  <c r="AM28" i="8"/>
  <c r="AG28" i="8"/>
  <c r="X28" i="8"/>
  <c r="W28" i="8"/>
  <c r="AM39" i="8"/>
  <c r="AK39" i="8"/>
  <c r="AD39" i="8"/>
  <c r="X39" i="8"/>
  <c r="P39" i="8"/>
  <c r="I39" i="8"/>
  <c r="AP39" i="8"/>
  <c r="AJ39" i="8"/>
  <c r="AC39" i="8"/>
  <c r="U39" i="8"/>
  <c r="N39" i="8"/>
  <c r="AO39" i="8"/>
  <c r="AH39" i="8"/>
  <c r="Z39" i="8"/>
  <c r="T39" i="8"/>
  <c r="M39" i="8"/>
  <c r="AN39" i="8"/>
  <c r="AF39" i="8"/>
  <c r="Y39" i="8"/>
  <c r="R39" i="8"/>
  <c r="J39" i="8"/>
  <c r="Q39" i="8"/>
  <c r="AL39" i="8"/>
  <c r="V39" i="8"/>
  <c r="L39" i="8"/>
  <c r="O39" i="8"/>
  <c r="AE39" i="8"/>
  <c r="S39" i="8"/>
  <c r="AI39" i="8"/>
  <c r="AB39" i="8"/>
  <c r="W39" i="8"/>
  <c r="AG39" i="8"/>
  <c r="AA39" i="8"/>
  <c r="K39" i="8"/>
  <c r="AK44" i="8"/>
  <c r="K44" i="8"/>
  <c r="AF44" i="8"/>
  <c r="P44" i="8"/>
  <c r="AH44" i="8"/>
  <c r="R44" i="8"/>
  <c r="AE44" i="8"/>
  <c r="J44" i="8"/>
  <c r="X44" i="8"/>
  <c r="AM44" i="8"/>
  <c r="Q44" i="8"/>
  <c r="AP44" i="8"/>
  <c r="V44" i="8"/>
  <c r="Y44" i="8"/>
  <c r="AI44" i="8"/>
  <c r="I44" i="8"/>
  <c r="L44" i="8"/>
  <c r="AL44" i="8"/>
  <c r="N44" i="8"/>
  <c r="T44" i="8"/>
  <c r="AC44" i="8"/>
  <c r="AG44" i="8"/>
  <c r="U44" i="8"/>
  <c r="AA44" i="8"/>
  <c r="AD44" i="8"/>
  <c r="AO44" i="8"/>
  <c r="O44" i="8"/>
  <c r="S44" i="8"/>
  <c r="AB44" i="8"/>
  <c r="M44" i="8"/>
  <c r="Z44" i="8"/>
  <c r="W44" i="8"/>
  <c r="AJ44" i="8"/>
  <c r="AN44" i="8"/>
  <c r="AN22" i="8"/>
  <c r="AK22" i="8"/>
  <c r="U22" i="8"/>
  <c r="I22" i="8"/>
  <c r="AO22" i="8"/>
  <c r="AC22" i="8"/>
  <c r="Y22" i="8"/>
  <c r="M22" i="8"/>
  <c r="Q22" i="8"/>
  <c r="AG22" i="8"/>
  <c r="J22" i="8"/>
  <c r="Z22" i="8"/>
  <c r="AP22" i="8"/>
  <c r="S22" i="8"/>
  <c r="AI22" i="8"/>
  <c r="R22" i="8"/>
  <c r="AL22" i="8"/>
  <c r="O22" i="8"/>
  <c r="AM22" i="8"/>
  <c r="L22" i="8"/>
  <c r="AB22" i="8"/>
  <c r="V22" i="8"/>
  <c r="AE22" i="8"/>
  <c r="AF22" i="8"/>
  <c r="AD22" i="8"/>
  <c r="K22" i="8"/>
  <c r="P22" i="8"/>
  <c r="AJ22" i="8"/>
  <c r="AH22" i="8"/>
  <c r="W22" i="8"/>
  <c r="T22" i="8"/>
  <c r="N22" i="8"/>
  <c r="AA22" i="8"/>
  <c r="X22" i="8"/>
  <c r="AB32" i="8"/>
  <c r="P32" i="8"/>
  <c r="AM32" i="8"/>
  <c r="Q32" i="8"/>
  <c r="M32" i="8"/>
  <c r="AN32" i="8"/>
  <c r="AG32" i="8"/>
  <c r="AJ32" i="8"/>
  <c r="U32" i="8"/>
  <c r="T32" i="8"/>
  <c r="I32" i="8"/>
  <c r="AC32" i="8"/>
  <c r="X32" i="8"/>
  <c r="AK32" i="8"/>
  <c r="AF32" i="8"/>
  <c r="L32" i="8"/>
  <c r="AO32" i="8"/>
  <c r="V32" i="8"/>
  <c r="AL32" i="8"/>
  <c r="W32" i="8"/>
  <c r="Y32" i="8"/>
  <c r="R32" i="8"/>
  <c r="AP32" i="8"/>
  <c r="S32" i="8"/>
  <c r="Z32" i="8"/>
  <c r="AA32" i="8"/>
  <c r="J32" i="8"/>
  <c r="AD32" i="8"/>
  <c r="K32" i="8"/>
  <c r="AE32" i="8"/>
  <c r="AH32" i="8"/>
  <c r="O32" i="8"/>
  <c r="N32" i="8"/>
  <c r="AI32" i="8"/>
  <c r="AO50" i="8"/>
  <c r="AL50" i="8"/>
  <c r="V50" i="8"/>
  <c r="AP50" i="8"/>
  <c r="N50" i="8"/>
  <c r="R50" i="8"/>
  <c r="AD50" i="8"/>
  <c r="AH50" i="8"/>
  <c r="Z50" i="8"/>
  <c r="K50" i="8"/>
  <c r="AA50" i="8"/>
  <c r="X50" i="8"/>
  <c r="AN50" i="8"/>
  <c r="I50" i="8"/>
  <c r="Y50" i="8"/>
  <c r="J50" i="8"/>
  <c r="AE50" i="8"/>
  <c r="AB50" i="8"/>
  <c r="AC50" i="8"/>
  <c r="AG50" i="8"/>
  <c r="U50" i="8"/>
  <c r="O50" i="8"/>
  <c r="AI50" i="8"/>
  <c r="L50" i="8"/>
  <c r="AF50" i="8"/>
  <c r="M50" i="8"/>
  <c r="S50" i="8"/>
  <c r="AM50" i="8"/>
  <c r="P50" i="8"/>
  <c r="AJ50" i="8"/>
  <c r="Q50" i="8"/>
  <c r="AK50" i="8"/>
  <c r="W50" i="8"/>
  <c r="T50" i="8"/>
  <c r="V25" i="8"/>
  <c r="N25" i="8"/>
  <c r="AJ25" i="8"/>
  <c r="AP25" i="8"/>
  <c r="J25" i="8"/>
  <c r="P25" i="8"/>
  <c r="T25" i="8"/>
  <c r="Z25" i="8"/>
  <c r="AF25" i="8"/>
  <c r="AH25" i="8"/>
  <c r="AD25" i="8"/>
  <c r="AL25" i="8"/>
  <c r="AO25" i="8"/>
  <c r="R25" i="8"/>
  <c r="AB25" i="8"/>
  <c r="L25" i="8"/>
  <c r="W25" i="8"/>
  <c r="AM25" i="8"/>
  <c r="AN25" i="8"/>
  <c r="AA25" i="8"/>
  <c r="Q25" i="8"/>
  <c r="AG25" i="8"/>
  <c r="O25" i="8"/>
  <c r="M25" i="8"/>
  <c r="AK25" i="8"/>
  <c r="X25" i="8"/>
  <c r="S25" i="8"/>
  <c r="U25" i="8"/>
  <c r="AE25" i="8"/>
  <c r="Y25" i="8"/>
  <c r="K25" i="8"/>
  <c r="AI25" i="8"/>
  <c r="AC25" i="8"/>
  <c r="I25" i="8"/>
  <c r="AM51" i="8"/>
  <c r="X51" i="8"/>
  <c r="AN51" i="8"/>
  <c r="R51" i="8"/>
  <c r="AH51" i="8"/>
  <c r="M51" i="8"/>
  <c r="AC51" i="8"/>
  <c r="Y51" i="8"/>
  <c r="J51" i="8"/>
  <c r="AF51" i="8"/>
  <c r="L51" i="8"/>
  <c r="AG51" i="8"/>
  <c r="I51" i="8"/>
  <c r="AD51" i="8"/>
  <c r="P51" i="8"/>
  <c r="AK51" i="8"/>
  <c r="Q51" i="8"/>
  <c r="AL51" i="8"/>
  <c r="N51" i="8"/>
  <c r="AP51" i="8"/>
  <c r="T51" i="8"/>
  <c r="AJ51" i="8"/>
  <c r="U51" i="8"/>
  <c r="V51" i="8"/>
  <c r="AO51" i="8"/>
  <c r="AB51" i="8"/>
  <c r="W51" i="8"/>
  <c r="Z51" i="8"/>
  <c r="O51" i="8"/>
  <c r="AI51" i="8"/>
  <c r="S51" i="8"/>
  <c r="K51" i="8"/>
  <c r="AE51" i="8"/>
  <c r="AA51" i="8"/>
  <c r="M3" i="7"/>
  <c r="AC3" i="7"/>
  <c r="AN3" i="7"/>
  <c r="T3" i="7"/>
  <c r="Y3" i="7"/>
  <c r="P3" i="7"/>
  <c r="U3" i="7"/>
  <c r="AP3" i="7"/>
  <c r="AJ3" i="7"/>
  <c r="X3" i="7"/>
  <c r="S3" i="7"/>
  <c r="W3" i="7"/>
  <c r="AO3" i="7"/>
  <c r="K3" i="7"/>
  <c r="AH3" i="7"/>
  <c r="AD3" i="7"/>
  <c r="AE3" i="7"/>
  <c r="V3" i="7"/>
  <c r="AI3" i="7"/>
  <c r="AG3" i="7"/>
  <c r="AB3" i="7"/>
  <c r="AA3" i="7"/>
  <c r="AF3" i="7"/>
  <c r="R3" i="7"/>
  <c r="N3" i="7"/>
  <c r="Z3" i="7"/>
  <c r="AM3" i="7"/>
  <c r="AK3" i="7"/>
  <c r="O3" i="7"/>
  <c r="J3" i="7"/>
  <c r="AL3" i="7"/>
  <c r="L3" i="7"/>
  <c r="Q3" i="7"/>
  <c r="I3" i="7"/>
  <c r="J15" i="7"/>
  <c r="S15" i="7"/>
  <c r="U15" i="7"/>
  <c r="K15" i="7"/>
  <c r="Y15" i="7"/>
  <c r="AC15" i="7"/>
  <c r="T15" i="7"/>
  <c r="AF15" i="7"/>
  <c r="AM15" i="7"/>
  <c r="O15" i="7"/>
  <c r="AD15" i="7"/>
  <c r="AG15" i="7"/>
  <c r="AK15" i="7"/>
  <c r="Q15" i="7"/>
  <c r="AL15" i="7"/>
  <c r="AB15" i="7"/>
  <c r="P15" i="7"/>
  <c r="X15" i="7"/>
  <c r="Z15" i="7"/>
  <c r="AP15" i="7"/>
  <c r="V15" i="7"/>
  <c r="N15" i="7"/>
  <c r="W15" i="7"/>
  <c r="M15" i="7"/>
  <c r="AE15" i="7"/>
  <c r="AH15" i="7"/>
  <c r="AI15" i="7"/>
  <c r="L15" i="7"/>
  <c r="AO15" i="7"/>
  <c r="I15" i="7"/>
  <c r="AJ15" i="7"/>
  <c r="AN15" i="7"/>
  <c r="AA15" i="7"/>
  <c r="R15" i="7"/>
  <c r="AA18" i="7"/>
  <c r="K18" i="7"/>
  <c r="AE18" i="7"/>
  <c r="AH18" i="7"/>
  <c r="AP18" i="7"/>
  <c r="I18" i="7"/>
  <c r="AL18" i="7"/>
  <c r="Q18" i="7"/>
  <c r="T18" i="7"/>
  <c r="P18" i="7"/>
  <c r="AI18" i="7"/>
  <c r="U18" i="7"/>
  <c r="L18" i="7"/>
  <c r="AJ18" i="7"/>
  <c r="Y18" i="7"/>
  <c r="AF18" i="7"/>
  <c r="AN18" i="7"/>
  <c r="N18" i="7"/>
  <c r="O18" i="7"/>
  <c r="S18" i="7"/>
  <c r="AK18" i="7"/>
  <c r="M18" i="7"/>
  <c r="X18" i="7"/>
  <c r="AO18" i="7"/>
  <c r="AC18" i="7"/>
  <c r="AD18" i="7"/>
  <c r="R18" i="7"/>
  <c r="Z18" i="7"/>
  <c r="W18" i="7"/>
  <c r="J18" i="7"/>
  <c r="AG18" i="7"/>
  <c r="V18" i="7"/>
  <c r="AB18" i="7"/>
  <c r="AM18" i="7"/>
  <c r="I39" i="7"/>
  <c r="Z39" i="7"/>
  <c r="Q39" i="7"/>
  <c r="Y39" i="7"/>
  <c r="L39" i="7"/>
  <c r="M39" i="7"/>
  <c r="AF39" i="7"/>
  <c r="AI39" i="7"/>
  <c r="T39" i="7"/>
  <c r="S39" i="7"/>
  <c r="AO39" i="7"/>
  <c r="AK39" i="7"/>
  <c r="AG39" i="7"/>
  <c r="AC39" i="7"/>
  <c r="AH39" i="7"/>
  <c r="P39" i="7"/>
  <c r="AB39" i="7"/>
  <c r="W39" i="7"/>
  <c r="AE39" i="7"/>
  <c r="K39" i="7"/>
  <c r="V39" i="7"/>
  <c r="N39" i="7"/>
  <c r="O39" i="7"/>
  <c r="AP39" i="7"/>
  <c r="R39" i="7"/>
  <c r="X39" i="7"/>
  <c r="J39" i="7"/>
  <c r="U39" i="7"/>
  <c r="AJ39" i="7"/>
  <c r="AD39" i="7"/>
  <c r="AM39" i="7"/>
  <c r="AA39" i="7"/>
  <c r="AL39" i="7"/>
  <c r="AN39" i="7"/>
  <c r="I53" i="7"/>
  <c r="AI53" i="7"/>
  <c r="AA53" i="7"/>
  <c r="AL53" i="7"/>
  <c r="L53" i="7"/>
  <c r="AG53" i="7"/>
  <c r="X53" i="7"/>
  <c r="AP53" i="7"/>
  <c r="AO53" i="7"/>
  <c r="AN53" i="7"/>
  <c r="AF53" i="7"/>
  <c r="O53" i="7"/>
  <c r="V53" i="7"/>
  <c r="K53" i="7"/>
  <c r="Q53" i="7"/>
  <c r="AD53" i="7"/>
  <c r="J53" i="7"/>
  <c r="Z53" i="7"/>
  <c r="AE53" i="7"/>
  <c r="W53" i="7"/>
  <c r="T53" i="7"/>
  <c r="AK53" i="7"/>
  <c r="AH53" i="7"/>
  <c r="N53" i="7"/>
  <c r="M53" i="7"/>
  <c r="Y53" i="7"/>
  <c r="S53" i="7"/>
  <c r="AM53" i="7"/>
  <c r="AB53" i="7"/>
  <c r="U53" i="7"/>
  <c r="P53" i="7"/>
  <c r="AC53" i="7"/>
  <c r="AJ53" i="7"/>
  <c r="R53" i="7"/>
  <c r="AM4" i="7"/>
  <c r="R4" i="7"/>
  <c r="AE4" i="7"/>
  <c r="AF4" i="7"/>
  <c r="AO4" i="7"/>
  <c r="AB4" i="7"/>
  <c r="J4" i="7"/>
  <c r="L4" i="7"/>
  <c r="AG4" i="7"/>
  <c r="AN4" i="7"/>
  <c r="AH4" i="7"/>
  <c r="AC4" i="7"/>
  <c r="W4" i="7"/>
  <c r="V4" i="7"/>
  <c r="P4" i="7"/>
  <c r="AP4" i="7"/>
  <c r="O4" i="7"/>
  <c r="N4" i="7"/>
  <c r="U4" i="7"/>
  <c r="S4" i="7"/>
  <c r="Z4" i="7"/>
  <c r="I4" i="7"/>
  <c r="AL4" i="7"/>
  <c r="X4" i="7"/>
  <c r="AJ4" i="7"/>
  <c r="Q4" i="7"/>
  <c r="AK4" i="7"/>
  <c r="AA4" i="7"/>
  <c r="K4" i="7"/>
  <c r="T4" i="7"/>
  <c r="M4" i="7"/>
  <c r="Y4" i="7"/>
  <c r="AI4" i="7"/>
  <c r="AD4" i="7"/>
  <c r="L24" i="7"/>
  <c r="AJ24" i="7"/>
  <c r="X24" i="7"/>
  <c r="AH24" i="7"/>
  <c r="AE24" i="7"/>
  <c r="V24" i="7"/>
  <c r="J24" i="7"/>
  <c r="Q24" i="7"/>
  <c r="O24" i="7"/>
  <c r="AI24" i="7"/>
  <c r="U24" i="7"/>
  <c r="S24" i="7"/>
  <c r="I24" i="7"/>
  <c r="AL24" i="7"/>
  <c r="AP24" i="7"/>
  <c r="AM24" i="7"/>
  <c r="AA24" i="7"/>
  <c r="K24" i="7"/>
  <c r="AB24" i="7"/>
  <c r="AK24" i="7"/>
  <c r="AC24" i="7"/>
  <c r="Y24" i="7"/>
  <c r="AN24" i="7"/>
  <c r="AD24" i="7"/>
  <c r="AF24" i="7"/>
  <c r="R24" i="7"/>
  <c r="AG24" i="7"/>
  <c r="M24" i="7"/>
  <c r="P24" i="7"/>
  <c r="Z24" i="7"/>
  <c r="N24" i="7"/>
  <c r="T24" i="7"/>
  <c r="W24" i="7"/>
  <c r="AO24" i="7"/>
  <c r="AE32" i="7"/>
  <c r="AD32" i="7"/>
  <c r="AM32" i="7"/>
  <c r="AH32" i="7"/>
  <c r="O32" i="7"/>
  <c r="AB32" i="7"/>
  <c r="Z32" i="7"/>
  <c r="AL32" i="7"/>
  <c r="AP32" i="7"/>
  <c r="Q32" i="7"/>
  <c r="P32" i="7"/>
  <c r="U32" i="7"/>
  <c r="X32" i="7"/>
  <c r="Y32" i="7"/>
  <c r="AO32" i="7"/>
  <c r="AN32" i="7"/>
  <c r="W32" i="7"/>
  <c r="M32" i="7"/>
  <c r="AG32" i="7"/>
  <c r="K32" i="7"/>
  <c r="AK32" i="7"/>
  <c r="S32" i="7"/>
  <c r="V32" i="7"/>
  <c r="AA32" i="7"/>
  <c r="AJ32" i="7"/>
  <c r="J32" i="7"/>
  <c r="L32" i="7"/>
  <c r="AC32" i="7"/>
  <c r="AF32" i="7"/>
  <c r="R32" i="7"/>
  <c r="I32" i="7"/>
  <c r="N32" i="7"/>
  <c r="T32" i="7"/>
  <c r="AI32" i="7"/>
  <c r="R31" i="7"/>
  <c r="I31" i="7"/>
  <c r="AG31" i="7"/>
  <c r="AP31" i="7"/>
  <c r="S31" i="7"/>
  <c r="X31" i="7"/>
  <c r="AE31" i="7"/>
  <c r="L31" i="7"/>
  <c r="K31" i="7"/>
  <c r="AD31" i="7"/>
  <c r="N31" i="7"/>
  <c r="AA31" i="7"/>
  <c r="Z31" i="7"/>
  <c r="AL31" i="7"/>
  <c r="AB31" i="7"/>
  <c r="T31" i="7"/>
  <c r="W31" i="7"/>
  <c r="M31" i="7"/>
  <c r="O31" i="7"/>
  <c r="AI31" i="7"/>
  <c r="Q31" i="7"/>
  <c r="AF31" i="7"/>
  <c r="AC31" i="7"/>
  <c r="AO31" i="7"/>
  <c r="J31" i="7"/>
  <c r="U31" i="7"/>
  <c r="AN31" i="7"/>
  <c r="AK31" i="7"/>
  <c r="V31" i="7"/>
  <c r="AM31" i="7"/>
  <c r="AJ31" i="7"/>
  <c r="Y31" i="7"/>
  <c r="AH31" i="7"/>
  <c r="P31" i="7"/>
  <c r="M36" i="7"/>
  <c r="AP36" i="7"/>
  <c r="Q36" i="7"/>
  <c r="P36" i="7"/>
  <c r="U36" i="7"/>
  <c r="AK36" i="7"/>
  <c r="AF36" i="7"/>
  <c r="AO36" i="7"/>
  <c r="AC36" i="7"/>
  <c r="AN36" i="7"/>
  <c r="AG36" i="7"/>
  <c r="K36" i="7"/>
  <c r="R36" i="7"/>
  <c r="S36" i="7"/>
  <c r="AB36" i="7"/>
  <c r="I36" i="7"/>
  <c r="AE36" i="7"/>
  <c r="J36" i="7"/>
  <c r="AI36" i="7"/>
  <c r="N36" i="7"/>
  <c r="L36" i="7"/>
  <c r="X36" i="7"/>
  <c r="Y36" i="7"/>
  <c r="W36" i="7"/>
  <c r="AL36" i="7"/>
  <c r="Z36" i="7"/>
  <c r="T36" i="7"/>
  <c r="AM36" i="7"/>
  <c r="AA36" i="7"/>
  <c r="AJ36" i="7"/>
  <c r="V36" i="7"/>
  <c r="O36" i="7"/>
  <c r="AD36" i="7"/>
  <c r="AH36" i="7"/>
  <c r="L13" i="7"/>
  <c r="AG13" i="7"/>
  <c r="AC13" i="7"/>
  <c r="T13" i="7"/>
  <c r="J13" i="7"/>
  <c r="K13" i="7"/>
  <c r="P13" i="7"/>
  <c r="O13" i="7"/>
  <c r="AJ13" i="7"/>
  <c r="Q13" i="7"/>
  <c r="AL13" i="7"/>
  <c r="Y13" i="7"/>
  <c r="R13" i="7"/>
  <c r="AB13" i="7"/>
  <c r="S13" i="7"/>
  <c r="AI13" i="7"/>
  <c r="AO13" i="7"/>
  <c r="Z13" i="7"/>
  <c r="AF13" i="7"/>
  <c r="AD13" i="7"/>
  <c r="U13" i="7"/>
  <c r="M13" i="7"/>
  <c r="W13" i="7"/>
  <c r="X13" i="7"/>
  <c r="I13" i="7"/>
  <c r="AH13" i="7"/>
  <c r="AN13" i="7"/>
  <c r="AM13" i="7"/>
  <c r="V13" i="7"/>
  <c r="AA13" i="7"/>
  <c r="AP13" i="7"/>
  <c r="N13" i="7"/>
  <c r="AK13" i="7"/>
  <c r="AE13" i="7"/>
  <c r="Q44" i="7"/>
  <c r="AM44" i="7"/>
  <c r="AE44" i="7"/>
  <c r="Y44" i="7"/>
  <c r="T44" i="7"/>
  <c r="O44" i="7"/>
  <c r="V44" i="7"/>
  <c r="Z44" i="7"/>
  <c r="AH44" i="7"/>
  <c r="AG44" i="7"/>
  <c r="S44" i="7"/>
  <c r="AO44" i="7"/>
  <c r="J44" i="7"/>
  <c r="W44" i="7"/>
  <c r="I44" i="7"/>
  <c r="AK44" i="7"/>
  <c r="AF44" i="7"/>
  <c r="AA44" i="7"/>
  <c r="U44" i="7"/>
  <c r="AL44" i="7"/>
  <c r="AP44" i="7"/>
  <c r="L44" i="7"/>
  <c r="X44" i="7"/>
  <c r="M44" i="7"/>
  <c r="AJ44" i="7"/>
  <c r="R44" i="7"/>
  <c r="AB44" i="7"/>
  <c r="P44" i="7"/>
  <c r="K44" i="7"/>
  <c r="AN44" i="7"/>
  <c r="AI44" i="7"/>
  <c r="AC44" i="7"/>
  <c r="N44" i="7"/>
  <c r="AD44" i="7"/>
  <c r="M21" i="7"/>
  <c r="AO21" i="7"/>
  <c r="AN21" i="7"/>
  <c r="S21" i="7"/>
  <c r="AC21" i="7"/>
  <c r="K21" i="7"/>
  <c r="V21" i="7"/>
  <c r="N21" i="7"/>
  <c r="Z21" i="7"/>
  <c r="L21" i="7"/>
  <c r="O21" i="7"/>
  <c r="Q21" i="7"/>
  <c r="P21" i="7"/>
  <c r="AB21" i="7"/>
  <c r="W21" i="7"/>
  <c r="Y21" i="7"/>
  <c r="U21" i="7"/>
  <c r="AP21" i="7"/>
  <c r="J21" i="7"/>
  <c r="AE21" i="7"/>
  <c r="I21" i="7"/>
  <c r="AL21" i="7"/>
  <c r="R21" i="7"/>
  <c r="T21" i="7"/>
  <c r="AM21" i="7"/>
  <c r="AA21" i="7"/>
  <c r="AD21" i="7"/>
  <c r="X21" i="7"/>
  <c r="AJ21" i="7"/>
  <c r="AH21" i="7"/>
  <c r="AI21" i="7"/>
  <c r="AG21" i="7"/>
  <c r="AF21" i="7"/>
  <c r="AK21" i="7"/>
  <c r="AF16" i="8"/>
  <c r="Q16" i="8"/>
  <c r="AG16" i="8"/>
  <c r="L16" i="8"/>
  <c r="AB16" i="8"/>
  <c r="AM16" i="8"/>
  <c r="W16" i="8"/>
  <c r="AP16" i="8"/>
  <c r="AL16" i="8"/>
  <c r="V16" i="8"/>
  <c r="AO16" i="8"/>
  <c r="T16" i="8"/>
  <c r="AI16" i="8"/>
  <c r="M16" i="8"/>
  <c r="AH16" i="8"/>
  <c r="N16" i="8"/>
  <c r="Y16" i="8"/>
  <c r="AC16" i="8"/>
  <c r="AA16" i="8"/>
  <c r="AD16" i="8"/>
  <c r="AJ16" i="8"/>
  <c r="AN16" i="8"/>
  <c r="AK16" i="8"/>
  <c r="Z16" i="8"/>
  <c r="AE16" i="8"/>
  <c r="X16" i="8"/>
  <c r="K16" i="8"/>
  <c r="R16" i="8"/>
  <c r="O16" i="8"/>
  <c r="S16" i="8"/>
  <c r="U16" i="8"/>
  <c r="J16" i="8"/>
  <c r="I16" i="8"/>
  <c r="P16" i="8"/>
  <c r="AK4" i="8"/>
  <c r="J4" i="8"/>
  <c r="AN4" i="8"/>
  <c r="R4" i="8"/>
  <c r="AB4" i="8"/>
  <c r="AD4" i="8"/>
  <c r="U4" i="8"/>
  <c r="AJ4" i="8"/>
  <c r="Z4" i="8"/>
  <c r="AC4" i="8"/>
  <c r="AL4" i="8"/>
  <c r="L4" i="8"/>
  <c r="AP4" i="8"/>
  <c r="P4" i="8"/>
  <c r="AH4" i="8"/>
  <c r="V4" i="8"/>
  <c r="X4" i="8"/>
  <c r="T4" i="8"/>
  <c r="N4" i="8"/>
  <c r="AO4" i="8"/>
  <c r="I4" i="8"/>
  <c r="AM4" i="8"/>
  <c r="Y4" i="8"/>
  <c r="K4" i="8"/>
  <c r="AA4" i="8"/>
  <c r="AE4" i="8"/>
  <c r="M4" i="8"/>
  <c r="AI4" i="8"/>
  <c r="AG4" i="8"/>
  <c r="O4" i="8"/>
  <c r="Q4" i="8"/>
  <c r="S4" i="8"/>
  <c r="AF4" i="8"/>
  <c r="W4" i="8"/>
  <c r="AP10" i="8"/>
  <c r="AB10" i="8"/>
  <c r="J10" i="8"/>
  <c r="W10" i="8"/>
  <c r="AE10" i="8"/>
  <c r="AM10" i="8"/>
  <c r="T10" i="8"/>
  <c r="AJ10" i="8"/>
  <c r="N10" i="8"/>
  <c r="AD10" i="8"/>
  <c r="R10" i="8"/>
  <c r="AO10" i="8"/>
  <c r="Y10" i="8"/>
  <c r="I10" i="8"/>
  <c r="V10" i="8"/>
  <c r="AH10" i="8"/>
  <c r="O10" i="8"/>
  <c r="AC10" i="8"/>
  <c r="AL10" i="8"/>
  <c r="K10" i="8"/>
  <c r="L10" i="8"/>
  <c r="U10" i="8"/>
  <c r="AF10" i="8"/>
  <c r="AN10" i="8"/>
  <c r="X10" i="8"/>
  <c r="Q10" i="8"/>
  <c r="Z10" i="8"/>
  <c r="AG10" i="8"/>
  <c r="S10" i="8"/>
  <c r="M10" i="8"/>
  <c r="AI10" i="8"/>
  <c r="AA10" i="8"/>
  <c r="AK10" i="8"/>
  <c r="P10" i="8"/>
  <c r="Y40" i="8"/>
  <c r="T40" i="8"/>
  <c r="AJ40" i="8"/>
  <c r="AO40" i="8"/>
  <c r="O40" i="8"/>
  <c r="AK40" i="8"/>
  <c r="AE40" i="8"/>
  <c r="P40" i="8"/>
  <c r="AL40" i="8"/>
  <c r="V40" i="8"/>
  <c r="L40" i="8"/>
  <c r="AG40" i="8"/>
  <c r="S40" i="8"/>
  <c r="AN40" i="8"/>
  <c r="AA40" i="8"/>
  <c r="Z40" i="8"/>
  <c r="Q40" i="8"/>
  <c r="AI40" i="8"/>
  <c r="AF40" i="8"/>
  <c r="AP40" i="8"/>
  <c r="R40" i="8"/>
  <c r="W40" i="8"/>
  <c r="M40" i="8"/>
  <c r="K40" i="8"/>
  <c r="AH40" i="8"/>
  <c r="N40" i="8"/>
  <c r="AB40" i="8"/>
  <c r="X40" i="8"/>
  <c r="I40" i="8"/>
  <c r="AM40" i="8"/>
  <c r="U40" i="8"/>
  <c r="J40" i="8"/>
  <c r="AC40" i="8"/>
  <c r="AD40" i="8"/>
  <c r="AK5" i="8"/>
  <c r="T5" i="8"/>
  <c r="K5" i="8"/>
  <c r="AA5" i="8"/>
  <c r="AM5" i="8"/>
  <c r="I5" i="8"/>
  <c r="AE5" i="8"/>
  <c r="Q5" i="8"/>
  <c r="AD5" i="8"/>
  <c r="N5" i="8"/>
  <c r="AC5" i="8"/>
  <c r="AJ5" i="8"/>
  <c r="L5" i="8"/>
  <c r="AP5" i="8"/>
  <c r="Z5" i="8"/>
  <c r="J5" i="8"/>
  <c r="X5" i="8"/>
  <c r="AB5" i="8"/>
  <c r="W5" i="8"/>
  <c r="V5" i="8"/>
  <c r="S5" i="8"/>
  <c r="AF5" i="8"/>
  <c r="AG5" i="8"/>
  <c r="R5" i="8"/>
  <c r="M5" i="8"/>
  <c r="AO5" i="8"/>
  <c r="AN5" i="8"/>
  <c r="P5" i="8"/>
  <c r="U5" i="8"/>
  <c r="Y5" i="8"/>
  <c r="AL5" i="8"/>
  <c r="O5" i="8"/>
  <c r="AH5" i="8"/>
  <c r="AI5" i="8"/>
  <c r="AF29" i="8"/>
  <c r="AI29" i="8"/>
  <c r="T29" i="8"/>
  <c r="J29" i="8"/>
  <c r="AD29" i="8"/>
  <c r="R29" i="8"/>
  <c r="AN29" i="8"/>
  <c r="AA29" i="8"/>
  <c r="P29" i="8"/>
  <c r="X29" i="8"/>
  <c r="L29" i="8"/>
  <c r="AL29" i="8"/>
  <c r="N29" i="8"/>
  <c r="V29" i="8"/>
  <c r="AG29" i="8"/>
  <c r="O29" i="8"/>
  <c r="AH29" i="8"/>
  <c r="AC29" i="8"/>
  <c r="W29" i="8"/>
  <c r="I29" i="8"/>
  <c r="Z29" i="8"/>
  <c r="K29" i="8"/>
  <c r="M29" i="8"/>
  <c r="AJ29" i="8"/>
  <c r="AO29" i="8"/>
  <c r="S29" i="8"/>
  <c r="Q29" i="8"/>
  <c r="AP29" i="8"/>
  <c r="AK29" i="8"/>
  <c r="AB29" i="8"/>
  <c r="U29" i="8"/>
  <c r="Y29" i="8"/>
  <c r="AM29" i="8"/>
  <c r="AE29" i="8"/>
  <c r="AO41" i="8"/>
  <c r="AP41" i="8"/>
  <c r="Z41" i="8"/>
  <c r="J41" i="8"/>
  <c r="AJ41" i="8"/>
  <c r="T41" i="8"/>
  <c r="AH41" i="8"/>
  <c r="R41" i="8"/>
  <c r="AB41" i="8"/>
  <c r="L41" i="8"/>
  <c r="V41" i="8"/>
  <c r="AN41" i="8"/>
  <c r="AD41" i="8"/>
  <c r="P41" i="8"/>
  <c r="X41" i="8"/>
  <c r="N41" i="8"/>
  <c r="AF41" i="8"/>
  <c r="AL41" i="8"/>
  <c r="S41" i="8"/>
  <c r="AI41" i="8"/>
  <c r="Q41" i="8"/>
  <c r="AG41" i="8"/>
  <c r="W41" i="8"/>
  <c r="AM41" i="8"/>
  <c r="U41" i="8"/>
  <c r="AK41" i="8"/>
  <c r="K41" i="8"/>
  <c r="AA41" i="8"/>
  <c r="I41" i="8"/>
  <c r="Y41" i="8"/>
  <c r="M41" i="8"/>
  <c r="AE41" i="8"/>
  <c r="O41" i="8"/>
  <c r="AC41" i="8"/>
  <c r="M48" i="8"/>
  <c r="U48" i="8"/>
  <c r="T48" i="8"/>
  <c r="Y48" i="8"/>
  <c r="AF48" i="8"/>
  <c r="AJ48" i="8"/>
  <c r="AO48" i="8"/>
  <c r="I48" i="8"/>
  <c r="P48" i="8"/>
  <c r="AM48" i="8"/>
  <c r="Q48" i="8"/>
  <c r="AB48" i="8"/>
  <c r="AN48" i="8"/>
  <c r="AK48" i="8"/>
  <c r="L48" i="8"/>
  <c r="AG48" i="8"/>
  <c r="X48" i="8"/>
  <c r="J48" i="8"/>
  <c r="Z48" i="8"/>
  <c r="AP48" i="8"/>
  <c r="W48" i="8"/>
  <c r="AC48" i="8"/>
  <c r="R48" i="8"/>
  <c r="AL48" i="8"/>
  <c r="O48" i="8"/>
  <c r="AI48" i="8"/>
  <c r="V48" i="8"/>
  <c r="S48" i="8"/>
  <c r="N48" i="8"/>
  <c r="AH48" i="8"/>
  <c r="AE48" i="8"/>
  <c r="AD48" i="8"/>
  <c r="AA48" i="8"/>
  <c r="K48" i="8"/>
  <c r="AG26" i="8"/>
  <c r="AC26" i="8"/>
  <c r="I26" i="8"/>
  <c r="AO26" i="8"/>
  <c r="U26" i="8"/>
  <c r="Q26" i="8"/>
  <c r="AK26" i="8"/>
  <c r="AN26" i="8"/>
  <c r="V26" i="8"/>
  <c r="AL26" i="8"/>
  <c r="S26" i="8"/>
  <c r="AI26" i="8"/>
  <c r="M26" i="8"/>
  <c r="N26" i="8"/>
  <c r="AH26" i="8"/>
  <c r="AA26" i="8"/>
  <c r="T26" i="8"/>
  <c r="AJ26" i="8"/>
  <c r="J26" i="8"/>
  <c r="AP26" i="8"/>
  <c r="AE26" i="8"/>
  <c r="AB26" i="8"/>
  <c r="Y26" i="8"/>
  <c r="R26" i="8"/>
  <c r="K26" i="8"/>
  <c r="AM26" i="8"/>
  <c r="L26" i="8"/>
  <c r="AF26" i="8"/>
  <c r="Z26" i="8"/>
  <c r="O26" i="8"/>
  <c r="P26" i="8"/>
  <c r="AD26" i="8"/>
  <c r="W26" i="8"/>
  <c r="X26" i="8"/>
  <c r="AP35" i="8"/>
  <c r="J35" i="8"/>
  <c r="AF35" i="8"/>
  <c r="AD35" i="8"/>
  <c r="AB35" i="8"/>
  <c r="Z35" i="8"/>
  <c r="X35" i="8"/>
  <c r="L35" i="8"/>
  <c r="AL35" i="8"/>
  <c r="AJ35" i="8"/>
  <c r="T35" i="8"/>
  <c r="AO35" i="8"/>
  <c r="N35" i="8"/>
  <c r="P35" i="8"/>
  <c r="AH35" i="8"/>
  <c r="R35" i="8"/>
  <c r="V35" i="8"/>
  <c r="O35" i="8"/>
  <c r="AE35" i="8"/>
  <c r="Q35" i="8"/>
  <c r="AG35" i="8"/>
  <c r="K35" i="8"/>
  <c r="AI35" i="8"/>
  <c r="M35" i="8"/>
  <c r="AK35" i="8"/>
  <c r="S35" i="8"/>
  <c r="AM35" i="8"/>
  <c r="U35" i="8"/>
  <c r="AN35" i="8"/>
  <c r="W35" i="8"/>
  <c r="Y35" i="8"/>
  <c r="AC35" i="8"/>
  <c r="AA35" i="8"/>
  <c r="I35" i="8"/>
  <c r="S14" i="8"/>
  <c r="R14" i="8"/>
  <c r="AO14" i="8"/>
  <c r="AM14" i="8"/>
  <c r="M14" i="8"/>
  <c r="N14" i="8"/>
  <c r="I14" i="8"/>
  <c r="Y14" i="8"/>
  <c r="AC14" i="8"/>
  <c r="AH14" i="8"/>
  <c r="AP14" i="8"/>
  <c r="AD14" i="8"/>
  <c r="U14" i="8"/>
  <c r="AB14" i="8"/>
  <c r="L14" i="8"/>
  <c r="AA14" i="8"/>
  <c r="O14" i="8"/>
  <c r="AN14" i="8"/>
  <c r="T14" i="8"/>
  <c r="V14" i="8"/>
  <c r="W14" i="8"/>
  <c r="AK14" i="8"/>
  <c r="X14" i="8"/>
  <c r="AG14" i="8"/>
  <c r="J14" i="8"/>
  <c r="P14" i="8"/>
  <c r="AL14" i="8"/>
  <c r="Z14" i="8"/>
  <c r="AJ14" i="8"/>
  <c r="K14" i="8"/>
  <c r="AI14" i="8"/>
  <c r="AE14" i="8"/>
  <c r="AF14" i="8"/>
  <c r="Q14" i="8"/>
  <c r="AM30" i="8"/>
  <c r="U30" i="8"/>
  <c r="AK30" i="8"/>
  <c r="O30" i="8"/>
  <c r="AC30" i="8"/>
  <c r="J30" i="8"/>
  <c r="AP30" i="8"/>
  <c r="Z30" i="8"/>
  <c r="M30" i="8"/>
  <c r="AH30" i="8"/>
  <c r="AE30" i="8"/>
  <c r="W30" i="8"/>
  <c r="AF30" i="8"/>
  <c r="P30" i="8"/>
  <c r="V30" i="8"/>
  <c r="AJ30" i="8"/>
  <c r="L30" i="8"/>
  <c r="AG30" i="8"/>
  <c r="I30" i="8"/>
  <c r="AD30" i="8"/>
  <c r="R30" i="8"/>
  <c r="AN30" i="8"/>
  <c r="K30" i="8"/>
  <c r="Y30" i="8"/>
  <c r="AB30" i="8"/>
  <c r="Q30" i="8"/>
  <c r="AI30" i="8"/>
  <c r="X30" i="8"/>
  <c r="AA30" i="8"/>
  <c r="N30" i="8"/>
  <c r="AO30" i="8"/>
  <c r="T30" i="8"/>
  <c r="AL30" i="8"/>
  <c r="S30" i="8"/>
  <c r="AE53" i="8"/>
  <c r="K53" i="8"/>
  <c r="AA53" i="8"/>
  <c r="AL53" i="8"/>
  <c r="V53" i="8"/>
  <c r="AO53" i="8"/>
  <c r="Y53" i="8"/>
  <c r="I53" i="8"/>
  <c r="AB53" i="8"/>
  <c r="L53" i="8"/>
  <c r="W53" i="8"/>
  <c r="AH53" i="8"/>
  <c r="R53" i="8"/>
  <c r="AK53" i="8"/>
  <c r="U53" i="8"/>
  <c r="AN53" i="8"/>
  <c r="X53" i="8"/>
  <c r="S53" i="8"/>
  <c r="AD53" i="8"/>
  <c r="N53" i="8"/>
  <c r="AG53" i="8"/>
  <c r="Q53" i="8"/>
  <c r="AJ53" i="8"/>
  <c r="T53" i="8"/>
  <c r="AI53" i="8"/>
  <c r="AP53" i="8"/>
  <c r="M53" i="8"/>
  <c r="AM53" i="8"/>
  <c r="Z53" i="8"/>
  <c r="AF53" i="8"/>
  <c r="O53" i="8"/>
  <c r="J53" i="8"/>
  <c r="P53" i="8"/>
  <c r="AC53" i="8"/>
  <c r="T16" i="4"/>
  <c r="T10" i="4"/>
  <c r="T15" i="4"/>
  <c r="T8" i="4"/>
  <c r="T9" i="4"/>
  <c r="T14" i="4"/>
  <c r="T74" i="4"/>
  <c r="T78" i="4"/>
  <c r="T76" i="4"/>
  <c r="T75" i="4"/>
  <c r="T80" i="4"/>
  <c r="T77" i="4"/>
  <c r="T79" i="4"/>
  <c r="T73" i="4"/>
  <c r="T34" i="4"/>
  <c r="I46" i="4"/>
  <c r="M1" i="13" l="1"/>
  <c r="N83" i="4"/>
  <c r="L83" i="4"/>
  <c r="A49" i="12" l="1"/>
  <c r="G55" i="14"/>
  <c r="D73" i="4"/>
  <c r="E86" i="4"/>
  <c r="F24" i="14"/>
  <c r="F16" i="14"/>
  <c r="E113" i="14"/>
  <c r="H25" i="4"/>
  <c r="H16" i="4"/>
  <c r="G26" i="14"/>
  <c r="D31" i="14"/>
  <c r="D92" i="14"/>
  <c r="G67" i="14"/>
  <c r="D45" i="4"/>
  <c r="L50" i="4"/>
  <c r="F77" i="4"/>
  <c r="H78" i="4"/>
  <c r="D8" i="14"/>
  <c r="I56" i="4"/>
  <c r="B89" i="14"/>
  <c r="G35" i="14"/>
  <c r="E86" i="14"/>
  <c r="M51" i="4"/>
  <c r="E68" i="14"/>
  <c r="E121" i="14"/>
  <c r="H133" i="14"/>
  <c r="E14" i="4"/>
  <c r="G50" i="4"/>
  <c r="F82" i="14"/>
  <c r="D54" i="14"/>
  <c r="C124" i="14"/>
  <c r="M66" i="4"/>
  <c r="N67" i="4"/>
  <c r="M50" i="4"/>
  <c r="H86" i="4"/>
  <c r="F106" i="14"/>
  <c r="L30" i="4"/>
  <c r="F28" i="4"/>
  <c r="C112" i="14"/>
  <c r="G89" i="14"/>
  <c r="B128" i="14"/>
  <c r="C9" i="14"/>
  <c r="O26" i="4"/>
  <c r="F20" i="4"/>
  <c r="O10" i="4"/>
  <c r="E104" i="14"/>
  <c r="D70" i="14"/>
  <c r="D67" i="4"/>
  <c r="E59" i="4"/>
  <c r="F57" i="4"/>
  <c r="E60" i="14"/>
  <c r="E95" i="14"/>
  <c r="G114" i="14"/>
  <c r="J41" i="4"/>
  <c r="B55" i="14"/>
  <c r="I99" i="14"/>
  <c r="B43" i="14"/>
  <c r="F90" i="14"/>
  <c r="F85" i="4"/>
  <c r="C26" i="4"/>
  <c r="G46" i="4"/>
  <c r="E39" i="14"/>
  <c r="E108" i="14"/>
  <c r="B9" i="12"/>
  <c r="G61" i="4"/>
  <c r="I39" i="4"/>
  <c r="N22" i="4"/>
  <c r="H71" i="14"/>
  <c r="H125" i="14"/>
  <c r="H107" i="14"/>
  <c r="F27" i="14"/>
  <c r="D49" i="14"/>
  <c r="H36" i="14"/>
  <c r="B90" i="4"/>
  <c r="B131" i="14"/>
  <c r="C121" i="14"/>
  <c r="F143" i="14"/>
  <c r="D113" i="14"/>
  <c r="H88" i="14"/>
  <c r="M24" i="4"/>
  <c r="H21" i="4"/>
  <c r="O22" i="4"/>
  <c r="L39" i="4"/>
  <c r="D22" i="14"/>
  <c r="K74" i="4"/>
  <c r="G131" i="14"/>
  <c r="I133" i="14"/>
  <c r="E31" i="14"/>
  <c r="C82" i="14"/>
  <c r="B75" i="14"/>
  <c r="H35" i="14"/>
  <c r="E64" i="14"/>
  <c r="H85" i="4"/>
  <c r="G98" i="14"/>
  <c r="B138" i="14"/>
  <c r="D45" i="14"/>
  <c r="N21" i="4"/>
  <c r="G8" i="12"/>
  <c r="F50" i="4"/>
  <c r="J77" i="4"/>
  <c r="C54" i="14"/>
  <c r="C116" i="14"/>
  <c r="B132" i="14"/>
  <c r="F133" i="14"/>
  <c r="J89" i="4"/>
  <c r="D65" i="4"/>
  <c r="C17" i="14"/>
  <c r="B8" i="12"/>
  <c r="I43" i="14"/>
  <c r="F79" i="14"/>
  <c r="I125" i="14"/>
  <c r="I56" i="14"/>
  <c r="F58" i="4"/>
  <c r="L67" i="4"/>
  <c r="F97" i="14"/>
  <c r="D134" i="14"/>
  <c r="O51" i="4"/>
  <c r="C68" i="14"/>
  <c r="G15" i="14"/>
  <c r="K25" i="4"/>
  <c r="G87" i="14"/>
  <c r="B16" i="14"/>
  <c r="I37" i="14"/>
  <c r="J66" i="4"/>
  <c r="B61" i="14"/>
  <c r="E59" i="14"/>
  <c r="G65" i="4"/>
  <c r="D27" i="14"/>
  <c r="I86" i="4"/>
  <c r="E46" i="14"/>
  <c r="J51" i="4"/>
  <c r="C98" i="14"/>
  <c r="J40" i="4"/>
  <c r="E34" i="14"/>
  <c r="C78" i="4"/>
  <c r="G99" i="14"/>
  <c r="H21" i="14"/>
  <c r="E26" i="14"/>
  <c r="E76" i="4"/>
  <c r="G44" i="14"/>
  <c r="E122" i="14"/>
  <c r="C69" i="14"/>
  <c r="D143" i="14"/>
  <c r="C46" i="14"/>
  <c r="G139" i="14"/>
  <c r="D61" i="14"/>
  <c r="H52" i="4"/>
  <c r="G121" i="14"/>
  <c r="I7" i="12"/>
  <c r="H13" i="14"/>
  <c r="I30" i="4"/>
  <c r="B92" i="14"/>
  <c r="L16" i="4"/>
  <c r="O27" i="4"/>
  <c r="N52" i="4"/>
  <c r="I41" i="14"/>
  <c r="H131" i="14"/>
  <c r="F73" i="14"/>
  <c r="G116" i="14"/>
  <c r="H79" i="14"/>
  <c r="N60" i="4"/>
  <c r="F26" i="14"/>
  <c r="E29" i="14"/>
  <c r="F51" i="4"/>
  <c r="C31" i="14"/>
  <c r="I87" i="14"/>
  <c r="C141" i="14"/>
  <c r="E46" i="4"/>
  <c r="C20" i="14"/>
  <c r="G136" i="14"/>
  <c r="E74" i="4"/>
  <c r="N58" i="4"/>
  <c r="J52" i="4"/>
  <c r="G70" i="14"/>
  <c r="G9" i="12"/>
  <c r="E141" i="14"/>
  <c r="H62" i="14"/>
  <c r="G19" i="14"/>
  <c r="O76" i="4"/>
  <c r="B54" i="14"/>
  <c r="B140" i="14"/>
  <c r="F138" i="14"/>
  <c r="E52" i="14"/>
  <c r="E58" i="14"/>
  <c r="F36" i="14"/>
  <c r="C73" i="14"/>
  <c r="E93" i="14"/>
  <c r="B68" i="14"/>
  <c r="C51" i="4"/>
  <c r="C28" i="14"/>
  <c r="E118" i="14"/>
  <c r="E89" i="14"/>
  <c r="H87" i="4"/>
  <c r="C52" i="4"/>
  <c r="D90" i="14"/>
  <c r="C16" i="14"/>
  <c r="I26" i="4"/>
  <c r="G74" i="14"/>
  <c r="D138" i="14"/>
  <c r="H15" i="4"/>
  <c r="B106" i="14"/>
  <c r="F135" i="14"/>
  <c r="D29" i="14"/>
  <c r="I8" i="4"/>
  <c r="M23" i="4"/>
  <c r="G69" i="14"/>
  <c r="C9" i="4"/>
  <c r="F26" i="4"/>
  <c r="C108" i="14"/>
  <c r="F120" i="14"/>
  <c r="J15" i="4"/>
  <c r="E75" i="14"/>
  <c r="B104" i="14"/>
  <c r="E40" i="4"/>
  <c r="D41" i="14"/>
  <c r="F68" i="14"/>
  <c r="E105" i="14"/>
  <c r="H27" i="14"/>
  <c r="F16" i="4"/>
  <c r="F68" i="4"/>
  <c r="I54" i="14"/>
  <c r="D42" i="14"/>
  <c r="J45" i="4"/>
  <c r="H60" i="14"/>
  <c r="F19" i="14"/>
  <c r="B33" i="14"/>
  <c r="H45" i="14"/>
  <c r="H84" i="4"/>
  <c r="H20" i="14"/>
  <c r="E11" i="14"/>
  <c r="H70" i="14"/>
  <c r="F61" i="4"/>
  <c r="G10" i="4"/>
  <c r="I40" i="4"/>
  <c r="N75" i="4"/>
  <c r="I16" i="14"/>
  <c r="L65" i="4"/>
  <c r="B36" i="14"/>
  <c r="G13" i="14"/>
  <c r="E52" i="4"/>
  <c r="G140" i="14"/>
  <c r="I134" i="14"/>
  <c r="I67" i="4"/>
  <c r="E43" i="14"/>
  <c r="J69" i="4"/>
  <c r="I79" i="4"/>
  <c r="B73" i="4"/>
  <c r="B42" i="14"/>
  <c r="D86" i="14"/>
  <c r="B9" i="14"/>
  <c r="G40" i="4"/>
  <c r="C67" i="14"/>
  <c r="B39" i="14"/>
  <c r="F116" i="14"/>
  <c r="G128" i="14"/>
  <c r="G86" i="14"/>
  <c r="B34" i="4"/>
  <c r="F8" i="14"/>
  <c r="E53" i="14"/>
  <c r="G49" i="14"/>
  <c r="D139" i="14"/>
  <c r="H9" i="12"/>
  <c r="F70" i="14"/>
  <c r="B86" i="4"/>
  <c r="H37" i="14"/>
  <c r="I16" i="4"/>
  <c r="E8" i="4"/>
  <c r="I25" i="14"/>
  <c r="G133" i="14"/>
  <c r="I9" i="4"/>
  <c r="D105" i="14"/>
  <c r="E129" i="14"/>
  <c r="H73" i="14"/>
  <c r="I21" i="14"/>
  <c r="I114" i="14"/>
  <c r="C75" i="14"/>
  <c r="H68" i="14"/>
  <c r="I12" i="14"/>
  <c r="N68" i="4"/>
  <c r="H53" i="14"/>
  <c r="G75" i="4"/>
  <c r="I98" i="14"/>
  <c r="M15" i="4"/>
  <c r="C136" i="14"/>
  <c r="I38" i="14"/>
  <c r="E125" i="14"/>
  <c r="H7" i="12"/>
  <c r="I136" i="14"/>
  <c r="I34" i="4"/>
  <c r="D21" i="4"/>
  <c r="G107" i="14"/>
  <c r="J16" i="4"/>
  <c r="L79" i="4"/>
  <c r="D50" i="14"/>
  <c r="I88" i="4"/>
  <c r="I108" i="14"/>
  <c r="H90" i="14"/>
  <c r="D15" i="4"/>
  <c r="C56" i="4"/>
  <c r="G79" i="14"/>
  <c r="B101" i="14"/>
  <c r="F126" i="14"/>
  <c r="C12" i="14"/>
  <c r="H86" i="14"/>
  <c r="C27" i="14"/>
  <c r="C59" i="14"/>
  <c r="G95" i="14"/>
  <c r="I105" i="14"/>
  <c r="C22" i="14"/>
  <c r="H14" i="4"/>
  <c r="M46" i="4"/>
  <c r="C79" i="14"/>
  <c r="J73" i="4"/>
  <c r="D91" i="4"/>
  <c r="B40" i="4"/>
  <c r="K66" i="4"/>
  <c r="H68" i="4"/>
  <c r="D59" i="4"/>
  <c r="F45" i="4"/>
  <c r="C103" i="14"/>
  <c r="F99" i="14"/>
  <c r="H137" i="14"/>
  <c r="C135" i="14"/>
  <c r="E65" i="4"/>
  <c r="B99" i="14"/>
  <c r="J22" i="4"/>
  <c r="F139" i="14"/>
  <c r="I10" i="4"/>
  <c r="I95" i="14"/>
  <c r="D64" i="14"/>
  <c r="J75" i="4"/>
  <c r="E41" i="4"/>
  <c r="J29" i="4"/>
  <c r="O25" i="4"/>
  <c r="K76" i="4"/>
  <c r="D121" i="14"/>
  <c r="E123" i="14"/>
  <c r="C96" i="14"/>
  <c r="D11" i="14"/>
  <c r="I13" i="14"/>
  <c r="N26" i="4"/>
  <c r="N90" i="4"/>
  <c r="G78" i="4"/>
  <c r="H69" i="4"/>
  <c r="C26" i="14"/>
  <c r="I80" i="14"/>
  <c r="C143" i="14"/>
  <c r="F122" i="14"/>
  <c r="L74" i="4"/>
  <c r="K52" i="4"/>
  <c r="I29" i="4"/>
  <c r="D20" i="14"/>
  <c r="G61" i="14"/>
  <c r="H47" i="14"/>
  <c r="H98" i="14"/>
  <c r="I135" i="14"/>
  <c r="N45" i="4"/>
  <c r="B70" i="14"/>
  <c r="J59" i="4"/>
  <c r="F7" i="12"/>
  <c r="D25" i="4"/>
  <c r="D122" i="14"/>
  <c r="O66" i="4"/>
  <c r="B141" i="14"/>
  <c r="D14" i="4"/>
  <c r="K78" i="4"/>
  <c r="F69" i="14"/>
  <c r="I63" i="14"/>
  <c r="O79" i="4"/>
  <c r="K89" i="4"/>
  <c r="M60" i="4"/>
  <c r="C53" i="14"/>
  <c r="F121" i="14"/>
  <c r="D127" i="14"/>
  <c r="K77" i="4"/>
  <c r="C115" i="14"/>
  <c r="L87" i="4"/>
  <c r="G66" i="14"/>
  <c r="H58" i="4"/>
  <c r="B63" i="14"/>
  <c r="K85" i="4"/>
  <c r="B110" i="14"/>
  <c r="H38" i="14"/>
  <c r="G73" i="14"/>
  <c r="C138" i="14"/>
  <c r="F91" i="14"/>
  <c r="J86" i="4"/>
  <c r="I64" i="14"/>
  <c r="K23" i="4"/>
  <c r="E12" i="14"/>
  <c r="E91" i="4"/>
  <c r="D53" i="14"/>
  <c r="D63" i="14"/>
  <c r="G123" i="14"/>
  <c r="F22" i="14"/>
  <c r="D47" i="14"/>
  <c r="D7" i="12"/>
  <c r="D62" i="14"/>
  <c r="H77" i="4"/>
  <c r="L51" i="4"/>
  <c r="F12" i="14"/>
  <c r="B44" i="14"/>
  <c r="H11" i="14"/>
  <c r="D82" i="14"/>
  <c r="F83" i="14"/>
  <c r="H80" i="14"/>
  <c r="D94" i="14"/>
  <c r="G108" i="14"/>
  <c r="C76" i="14"/>
  <c r="K80" i="4"/>
  <c r="D141" i="14"/>
  <c r="H79" i="4"/>
  <c r="G67" i="4"/>
  <c r="G135" i="14"/>
  <c r="D80" i="4"/>
  <c r="F79" i="4"/>
  <c r="C71" i="14"/>
  <c r="E133" i="14"/>
  <c r="B137" i="14"/>
  <c r="E66" i="4"/>
  <c r="E25" i="4"/>
  <c r="B120" i="14"/>
  <c r="G68" i="14"/>
  <c r="B65" i="4"/>
  <c r="E61" i="14"/>
  <c r="J26" i="4"/>
  <c r="F127" i="14"/>
  <c r="J84" i="4"/>
  <c r="C88" i="14"/>
  <c r="O16" i="4"/>
  <c r="E32" i="14"/>
  <c r="D114" i="14"/>
  <c r="B96" i="14"/>
  <c r="B74" i="14"/>
  <c r="C70" i="14"/>
  <c r="D9" i="4"/>
  <c r="C44" i="14"/>
  <c r="F105" i="14"/>
  <c r="M90" i="4"/>
  <c r="C73" i="4"/>
  <c r="D119" i="14"/>
  <c r="F113" i="14"/>
  <c r="M69" i="4"/>
  <c r="J74" i="4"/>
  <c r="E10" i="14"/>
  <c r="G127" i="14"/>
  <c r="F48" i="14"/>
  <c r="F50" i="14"/>
  <c r="O85" i="4"/>
  <c r="G109" i="14"/>
  <c r="C25" i="4"/>
  <c r="C84" i="14"/>
  <c r="D112" i="14"/>
  <c r="H110" i="14"/>
  <c r="I127" i="14"/>
  <c r="G20" i="14"/>
  <c r="M86" i="4"/>
  <c r="O24" i="4"/>
  <c r="C43" i="14"/>
  <c r="B41" i="4"/>
  <c r="I109" i="14"/>
  <c r="H55" i="14"/>
  <c r="G54" i="14"/>
  <c r="F55" i="14"/>
  <c r="G122" i="14"/>
  <c r="O61" i="4"/>
  <c r="M8" i="4"/>
  <c r="I77" i="4"/>
  <c r="K16" i="4"/>
  <c r="G96" i="14"/>
  <c r="D60" i="14"/>
  <c r="H50" i="4"/>
  <c r="H91" i="4"/>
  <c r="L77" i="4"/>
  <c r="E55" i="14"/>
  <c r="C64" i="14"/>
  <c r="M89" i="4"/>
  <c r="F94" i="14"/>
  <c r="L25" i="4"/>
  <c r="H104" i="14"/>
  <c r="I31" i="14"/>
  <c r="H45" i="4"/>
  <c r="O34" i="4"/>
  <c r="G58" i="14"/>
  <c r="H40" i="14"/>
  <c r="F29" i="14"/>
  <c r="D78" i="14"/>
  <c r="C104" i="14"/>
  <c r="K9" i="4"/>
  <c r="B37" i="14"/>
  <c r="H93" i="14"/>
  <c r="G125" i="14"/>
  <c r="I20" i="14"/>
  <c r="D68" i="14"/>
  <c r="H22" i="4"/>
  <c r="F75" i="4"/>
  <c r="B30" i="4"/>
  <c r="O20" i="4"/>
  <c r="L23" i="4"/>
  <c r="O40" i="4"/>
  <c r="B66" i="4"/>
  <c r="B80" i="14"/>
  <c r="K65" i="4"/>
  <c r="C23" i="14"/>
  <c r="E40" i="14"/>
  <c r="B135" i="14"/>
  <c r="I39" i="14"/>
  <c r="F8" i="12"/>
  <c r="H9" i="14"/>
  <c r="G50" i="14"/>
  <c r="F141" i="14"/>
  <c r="L14" i="4"/>
  <c r="N88" i="4"/>
  <c r="D16" i="14"/>
  <c r="C80" i="14"/>
  <c r="J60" i="4"/>
  <c r="F112" i="14"/>
  <c r="E135" i="14"/>
  <c r="F86" i="14"/>
  <c r="G103" i="14"/>
  <c r="D102" i="14"/>
  <c r="C32" i="14"/>
  <c r="G45" i="14"/>
  <c r="B20" i="14"/>
  <c r="C91" i="4"/>
  <c r="C49" i="14"/>
  <c r="E60" i="4"/>
  <c r="F134" i="14"/>
  <c r="F61" i="14"/>
  <c r="I129" i="14"/>
  <c r="B24" i="14"/>
  <c r="K34" i="4"/>
  <c r="H106" i="14"/>
  <c r="H88" i="4"/>
  <c r="E124" i="14"/>
  <c r="B51" i="14"/>
  <c r="D97" i="14"/>
  <c r="G80" i="14"/>
  <c r="C24" i="14"/>
  <c r="B35" i="14"/>
  <c r="G87" i="4"/>
  <c r="H25" i="14"/>
  <c r="L22" i="4"/>
  <c r="C41" i="14"/>
  <c r="E139" i="14"/>
  <c r="B10" i="14"/>
  <c r="G29" i="4"/>
  <c r="I113" i="14"/>
  <c r="B118" i="14"/>
  <c r="C89" i="14"/>
  <c r="L76" i="4"/>
  <c r="E80" i="4"/>
  <c r="C74" i="14"/>
  <c r="C77" i="4"/>
  <c r="E115" i="14"/>
  <c r="G23" i="14"/>
  <c r="D107" i="14"/>
  <c r="I60" i="4"/>
  <c r="O59" i="4"/>
  <c r="F13" i="14"/>
  <c r="E128" i="14"/>
  <c r="M68" i="4"/>
  <c r="E76" i="14"/>
  <c r="O29" i="4"/>
  <c r="D118" i="14"/>
  <c r="F56" i="4"/>
  <c r="K39" i="4"/>
  <c r="C76" i="4"/>
  <c r="I106" i="14"/>
  <c r="G28" i="4"/>
  <c r="G81" i="14"/>
  <c r="J50" i="4"/>
  <c r="C39" i="14"/>
  <c r="N78" i="4"/>
  <c r="D104" i="14"/>
  <c r="O8" i="4"/>
  <c r="M77" i="4"/>
  <c r="I131" i="14"/>
  <c r="H140" i="14"/>
  <c r="F67" i="4"/>
  <c r="B139" i="14"/>
  <c r="C119" i="14"/>
  <c r="D34" i="14"/>
  <c r="I42" i="14"/>
  <c r="J8" i="4"/>
  <c r="E13" i="14"/>
  <c r="O39" i="4"/>
  <c r="E98" i="14"/>
  <c r="D39" i="14"/>
  <c r="D69" i="4"/>
  <c r="D56" i="4"/>
  <c r="E67" i="4"/>
  <c r="G48" i="14"/>
  <c r="B8" i="4"/>
  <c r="D15" i="14"/>
  <c r="E83" i="14"/>
  <c r="E50" i="14"/>
  <c r="E107" i="14"/>
  <c r="F37" i="14"/>
  <c r="I101" i="14"/>
  <c r="I9" i="14"/>
  <c r="B15" i="4"/>
  <c r="C118" i="14"/>
  <c r="B65" i="14"/>
  <c r="C60" i="14"/>
  <c r="J79" i="4"/>
  <c r="G56" i="4"/>
  <c r="C36" i="14"/>
  <c r="H58" i="14"/>
  <c r="N76" i="4"/>
  <c r="C120" i="14"/>
  <c r="E114" i="14"/>
  <c r="L28" i="4"/>
  <c r="B91" i="4"/>
  <c r="D87" i="4"/>
  <c r="B34" i="14"/>
  <c r="H114" i="14"/>
  <c r="J46" i="4"/>
  <c r="F23" i="4"/>
  <c r="G105" i="14"/>
  <c r="O41" i="4"/>
  <c r="F20" i="14"/>
  <c r="H54" i="14"/>
  <c r="F67" i="14"/>
  <c r="H8" i="14"/>
  <c r="F89" i="14"/>
  <c r="E84" i="4"/>
  <c r="B87" i="14"/>
  <c r="G27" i="14"/>
  <c r="B115" i="14"/>
  <c r="F65" i="4"/>
  <c r="H65" i="14"/>
  <c r="C79" i="4"/>
  <c r="G126" i="14"/>
  <c r="D51" i="14"/>
  <c r="G58" i="4"/>
  <c r="D115" i="14"/>
  <c r="D120" i="14"/>
  <c r="E69" i="4"/>
  <c r="F40" i="14"/>
  <c r="K51" i="4"/>
  <c r="B22" i="4"/>
  <c r="F42" i="14"/>
  <c r="B84" i="14"/>
  <c r="B62" i="14"/>
  <c r="K29" i="4"/>
  <c r="B51" i="4"/>
  <c r="E77" i="4"/>
  <c r="B48" i="14"/>
  <c r="H67" i="14"/>
  <c r="G138" i="14"/>
  <c r="M80" i="4"/>
  <c r="E82" i="14"/>
  <c r="L52" i="4"/>
  <c r="H74" i="4"/>
  <c r="O56" i="4"/>
  <c r="D80" i="14"/>
  <c r="L68" i="4"/>
  <c r="E72" i="14"/>
  <c r="H135" i="14"/>
  <c r="D72" i="14"/>
  <c r="L69" i="4"/>
  <c r="G88" i="4"/>
  <c r="I86" i="14"/>
  <c r="E116" i="14"/>
  <c r="D59" i="14"/>
  <c r="C35" i="14"/>
  <c r="B91" i="14"/>
  <c r="C37" i="14"/>
  <c r="E78" i="4"/>
  <c r="J88" i="4"/>
  <c r="H46" i="4"/>
  <c r="K69" i="4"/>
  <c r="O86" i="4"/>
  <c r="I107" i="14"/>
  <c r="O68" i="4"/>
  <c r="F27" i="4"/>
  <c r="C39" i="4"/>
  <c r="E73" i="14"/>
  <c r="H136" i="14"/>
  <c r="K79" i="4"/>
  <c r="B19" i="14"/>
  <c r="D48" i="14"/>
  <c r="O58" i="4"/>
  <c r="E110" i="14"/>
  <c r="E25" i="14"/>
  <c r="B130" i="14"/>
  <c r="L15" i="4"/>
  <c r="C75" i="4"/>
  <c r="H128" i="14"/>
  <c r="C102" i="14"/>
  <c r="B102" i="14"/>
  <c r="E19" i="14"/>
  <c r="E62" i="14"/>
  <c r="K40" i="4"/>
  <c r="C21" i="14"/>
  <c r="D21" i="14"/>
  <c r="G102" i="14"/>
  <c r="H60" i="4"/>
  <c r="D43" i="14"/>
  <c r="B57" i="4"/>
  <c r="B74" i="4"/>
  <c r="I89" i="4"/>
  <c r="F69" i="4"/>
  <c r="F81" i="14"/>
  <c r="F14" i="4"/>
  <c r="N46" i="4"/>
  <c r="B79" i="4"/>
  <c r="B125" i="14"/>
  <c r="C61" i="14"/>
  <c r="I143" i="14"/>
  <c r="B60" i="14"/>
  <c r="G143" i="14"/>
  <c r="I36" i="14"/>
  <c r="C47" i="14"/>
  <c r="E140" i="14"/>
  <c r="E66" i="14"/>
  <c r="I51" i="14"/>
  <c r="I69" i="14"/>
  <c r="B98" i="14"/>
  <c r="B59" i="14"/>
  <c r="D124" i="14"/>
  <c r="C23" i="4"/>
  <c r="H67" i="4"/>
  <c r="N14" i="4"/>
  <c r="C72" i="14"/>
  <c r="D93" i="14"/>
  <c r="F80" i="4"/>
  <c r="G8" i="14"/>
  <c r="E41" i="14"/>
  <c r="F30" i="4"/>
  <c r="M10" i="4"/>
  <c r="H130" i="14"/>
  <c r="B61" i="4"/>
  <c r="J78" i="4"/>
  <c r="E97" i="14"/>
  <c r="E9" i="12"/>
  <c r="E49" i="14"/>
  <c r="I130" i="14"/>
  <c r="C95" i="14"/>
  <c r="D84" i="14"/>
  <c r="B69" i="14"/>
  <c r="D20" i="4"/>
  <c r="H24" i="4"/>
  <c r="B82" i="14"/>
  <c r="E94" i="14"/>
  <c r="I14" i="4"/>
  <c r="M88" i="4"/>
  <c r="E61" i="4"/>
  <c r="I96" i="14"/>
  <c r="D46" i="4"/>
  <c r="C106" i="14"/>
  <c r="D132" i="14"/>
  <c r="I11" i="14"/>
  <c r="D16" i="4"/>
  <c r="H143" i="14"/>
  <c r="G41" i="4"/>
  <c r="E21" i="4"/>
  <c r="H28" i="14"/>
  <c r="E28" i="14"/>
  <c r="C42" i="14"/>
  <c r="C105" i="14"/>
  <c r="F56" i="14"/>
  <c r="C62" i="14"/>
  <c r="G104" i="14"/>
  <c r="E70" i="14"/>
  <c r="F33" i="14"/>
  <c r="B109" i="14"/>
  <c r="B113" i="14"/>
  <c r="D60" i="4"/>
  <c r="M27" i="4"/>
  <c r="I35" i="14"/>
  <c r="B49" i="14"/>
  <c r="G73" i="4"/>
  <c r="N84" i="4"/>
  <c r="I62" i="14"/>
  <c r="H122" i="14"/>
  <c r="C46" i="4"/>
  <c r="F124" i="14"/>
  <c r="I34" i="14"/>
  <c r="E90" i="14"/>
  <c r="D38" i="14"/>
  <c r="C10" i="4"/>
  <c r="G118" i="14"/>
  <c r="D123" i="14"/>
  <c r="B97" i="14"/>
  <c r="K24" i="4"/>
  <c r="I128" i="14"/>
  <c r="G25" i="14"/>
  <c r="M84" i="4"/>
  <c r="B126" i="14"/>
  <c r="H118" i="14"/>
  <c r="D28" i="14"/>
  <c r="F104" i="14"/>
  <c r="N57" i="4"/>
  <c r="K90" i="4"/>
  <c r="B66" i="14"/>
  <c r="E137" i="14"/>
  <c r="B40" i="14"/>
  <c r="D57" i="4"/>
  <c r="B29" i="14"/>
  <c r="B78" i="4"/>
  <c r="I60" i="14"/>
  <c r="E74" i="14"/>
  <c r="E20" i="14"/>
  <c r="C21" i="4"/>
  <c r="E8" i="14"/>
  <c r="G62" i="14"/>
  <c r="L40" i="4"/>
  <c r="G113" i="14"/>
  <c r="C14" i="14"/>
  <c r="O46" i="4"/>
  <c r="G31" i="14"/>
  <c r="C13" i="14"/>
  <c r="E15" i="4"/>
  <c r="I57" i="4"/>
  <c r="F86" i="4"/>
  <c r="D14" i="14"/>
  <c r="O80" i="4"/>
  <c r="D89" i="14"/>
  <c r="G84" i="14"/>
  <c r="B20" i="4"/>
  <c r="C87" i="4"/>
  <c r="F80" i="14"/>
  <c r="C50" i="4"/>
  <c r="E14" i="14"/>
  <c r="F34" i="14"/>
  <c r="I59" i="14"/>
  <c r="H16" i="14"/>
  <c r="I84" i="14"/>
  <c r="F78" i="14"/>
  <c r="G47" i="14"/>
  <c r="F66" i="4"/>
  <c r="H84" i="14"/>
  <c r="C114" i="14"/>
  <c r="B59" i="4"/>
  <c r="M21" i="4"/>
  <c r="E9" i="4"/>
  <c r="D23" i="14"/>
  <c r="G106" i="14"/>
  <c r="I75" i="4"/>
  <c r="F91" i="4"/>
  <c r="G39" i="14"/>
  <c r="E81" i="14"/>
  <c r="K67" i="4"/>
  <c r="D131" i="14"/>
  <c r="L80" i="4"/>
  <c r="F39" i="14"/>
  <c r="D13" i="14"/>
  <c r="G93" i="14"/>
  <c r="C34" i="4"/>
  <c r="D34" i="4"/>
  <c r="K59" i="4"/>
  <c r="C133" i="14"/>
  <c r="C8" i="12"/>
  <c r="I45" i="4"/>
  <c r="D136" i="14"/>
  <c r="G80" i="4"/>
  <c r="D52" i="14"/>
  <c r="D76" i="4"/>
  <c r="B23" i="14"/>
  <c r="F75" i="14"/>
  <c r="D95" i="14"/>
  <c r="G129" i="14"/>
  <c r="D24" i="14"/>
  <c r="D68" i="4"/>
  <c r="G53" i="14"/>
  <c r="D73" i="14"/>
  <c r="E79" i="4"/>
  <c r="B84" i="4"/>
  <c r="C24" i="4"/>
  <c r="E99" i="14"/>
  <c r="I46" i="14"/>
  <c r="O90" i="4"/>
  <c r="E51" i="4"/>
  <c r="I75" i="14"/>
  <c r="F49" i="14"/>
  <c r="N77" i="4"/>
  <c r="E15" i="14"/>
  <c r="E47" i="14"/>
  <c r="G92" i="14"/>
  <c r="B86" i="14"/>
  <c r="H127" i="14"/>
  <c r="H103" i="14"/>
  <c r="K50" i="4"/>
  <c r="G119" i="14"/>
  <c r="D41" i="4"/>
  <c r="B39" i="4"/>
  <c r="I91" i="14"/>
  <c r="F39" i="4"/>
  <c r="F60" i="14"/>
  <c r="M22" i="4"/>
  <c r="F35" i="14"/>
  <c r="F63" i="14"/>
  <c r="C45" i="14"/>
  <c r="O77" i="4"/>
  <c r="I22" i="14"/>
  <c r="E130" i="14"/>
  <c r="C97" i="14"/>
  <c r="L59" i="4"/>
  <c r="D69" i="14"/>
  <c r="I115" i="14"/>
  <c r="F89" i="4"/>
  <c r="G79" i="4"/>
  <c r="I71" i="14"/>
  <c r="O9" i="4"/>
  <c r="I32" i="14"/>
  <c r="N79" i="4"/>
  <c r="H19" i="14"/>
  <c r="H76" i="4"/>
  <c r="N24" i="4"/>
  <c r="F40" i="4"/>
  <c r="I76" i="4"/>
  <c r="H39" i="4"/>
  <c r="G74" i="4"/>
  <c r="H61" i="14"/>
  <c r="E87" i="4"/>
  <c r="E45" i="4"/>
  <c r="D19" i="14"/>
  <c r="C9" i="12"/>
  <c r="C80" i="4"/>
  <c r="I58" i="4"/>
  <c r="F88" i="14"/>
  <c r="M20" i="4"/>
  <c r="F76" i="14"/>
  <c r="F54" i="14"/>
  <c r="H81" i="14"/>
  <c r="H39" i="14"/>
  <c r="F73" i="4"/>
  <c r="I21" i="4"/>
  <c r="D85" i="4"/>
  <c r="H72" i="14"/>
  <c r="F98" i="14"/>
  <c r="L88" i="4"/>
  <c r="I27" i="4"/>
  <c r="G132" i="14"/>
  <c r="O84" i="4"/>
  <c r="H87" i="14"/>
  <c r="E23" i="4"/>
  <c r="G28" i="14"/>
  <c r="D37" i="14"/>
  <c r="I76" i="14"/>
  <c r="H8" i="4"/>
  <c r="B14" i="14"/>
  <c r="B88" i="4"/>
  <c r="N59" i="4"/>
  <c r="E85" i="4"/>
  <c r="H95" i="14"/>
  <c r="G78" i="14"/>
  <c r="D17" i="14"/>
  <c r="I68" i="4"/>
  <c r="E92" i="14"/>
  <c r="B46" i="14"/>
  <c r="M14" i="4"/>
  <c r="F129" i="14"/>
  <c r="G130" i="14"/>
  <c r="E24" i="14"/>
  <c r="H89" i="4"/>
  <c r="O30" i="4"/>
  <c r="K22" i="4"/>
  <c r="E20" i="4"/>
  <c r="D90" i="4"/>
  <c r="H121" i="14"/>
  <c r="M75" i="4"/>
  <c r="H126" i="14"/>
  <c r="D88" i="4"/>
  <c r="C52" i="14"/>
  <c r="K61" i="4"/>
  <c r="I112" i="14"/>
  <c r="L89" i="4"/>
  <c r="H10" i="4"/>
  <c r="G141" i="14"/>
  <c r="F84" i="14"/>
  <c r="F93" i="14"/>
  <c r="F108" i="14"/>
  <c r="G68" i="4"/>
  <c r="C129" i="14"/>
  <c r="C93" i="14"/>
  <c r="H123" i="14"/>
  <c r="H26" i="4"/>
  <c r="E127" i="14"/>
  <c r="E75" i="4"/>
  <c r="I138" i="14"/>
  <c r="I72" i="14"/>
  <c r="C29" i="4"/>
  <c r="B53" i="14"/>
  <c r="J39" i="4"/>
  <c r="E50" i="4"/>
  <c r="G16" i="4"/>
  <c r="F87" i="14"/>
  <c r="D33" i="14"/>
  <c r="H34" i="14"/>
  <c r="C15" i="14"/>
  <c r="G115" i="14"/>
  <c r="D10" i="4"/>
  <c r="I132" i="14"/>
  <c r="C140" i="14"/>
  <c r="N85" i="4"/>
  <c r="J67" i="4"/>
  <c r="M85" i="4"/>
  <c r="F31" i="14"/>
  <c r="C137" i="14"/>
  <c r="E36" i="14"/>
  <c r="L85" i="4"/>
  <c r="G101" i="14"/>
  <c r="F125" i="14"/>
  <c r="K46" i="4"/>
  <c r="I89" i="14"/>
  <c r="D66" i="4"/>
  <c r="G23" i="4"/>
  <c r="F62" i="14"/>
  <c r="J34" i="4"/>
  <c r="H42" i="14"/>
  <c r="G8" i="4"/>
  <c r="H92" i="14"/>
  <c r="E109" i="14"/>
  <c r="E89" i="4"/>
  <c r="G36" i="14"/>
  <c r="E48" i="14"/>
  <c r="C74" i="4"/>
  <c r="I81" i="14"/>
  <c r="H56" i="4"/>
  <c r="B47" i="14"/>
  <c r="O28" i="4"/>
  <c r="H99" i="14"/>
  <c r="I53" i="14"/>
  <c r="G52" i="14"/>
  <c r="C28" i="4"/>
  <c r="C134" i="14"/>
  <c r="I49" i="14"/>
  <c r="B11" i="14"/>
  <c r="B87" i="4"/>
  <c r="F136" i="14"/>
  <c r="H109" i="14"/>
  <c r="I124" i="14"/>
  <c r="B112" i="14"/>
  <c r="I55" i="14"/>
  <c r="F76" i="4"/>
  <c r="G32" i="14"/>
  <c r="B85" i="4"/>
  <c r="D10" i="14"/>
  <c r="F46" i="4"/>
  <c r="D65" i="14"/>
  <c r="F60" i="4"/>
  <c r="G94" i="14"/>
  <c r="D125" i="14"/>
  <c r="I8" i="14"/>
  <c r="O88" i="4"/>
  <c r="L21" i="4"/>
  <c r="E126" i="14"/>
  <c r="G39" i="4"/>
  <c r="K26" i="4"/>
  <c r="D78" i="4"/>
  <c r="K30" i="4"/>
  <c r="I73" i="14"/>
  <c r="N28" i="4"/>
  <c r="H23" i="4"/>
  <c r="G64" i="14"/>
  <c r="B29" i="4"/>
  <c r="D135" i="14"/>
  <c r="D51" i="4"/>
  <c r="D84" i="4"/>
  <c r="I23" i="4"/>
  <c r="K10" i="4"/>
  <c r="H74" i="14"/>
  <c r="H27" i="4"/>
  <c r="E132" i="14"/>
  <c r="I23" i="14"/>
  <c r="E34" i="4"/>
  <c r="I74" i="14"/>
  <c r="C57" i="4"/>
  <c r="C19" i="14"/>
  <c r="H48" i="14"/>
  <c r="B90" i="14"/>
  <c r="D23" i="4"/>
  <c r="C85" i="4"/>
  <c r="H119" i="14"/>
  <c r="B107" i="14"/>
  <c r="H91" i="14"/>
  <c r="B28" i="14"/>
  <c r="D91" i="14"/>
  <c r="C84" i="4"/>
  <c r="I48" i="14"/>
  <c r="D25" i="14"/>
  <c r="E88" i="14"/>
  <c r="H66" i="4"/>
  <c r="C91" i="14"/>
  <c r="H15" i="14"/>
  <c r="I137" i="14"/>
  <c r="E26" i="4"/>
  <c r="G83" i="14"/>
  <c r="I92" i="14"/>
  <c r="D56" i="14"/>
  <c r="G91" i="4"/>
  <c r="O65" i="4"/>
  <c r="I123" i="14"/>
  <c r="E42" i="14"/>
  <c r="I116" i="14"/>
  <c r="C123" i="14"/>
  <c r="D22" i="4"/>
  <c r="J28" i="4"/>
  <c r="E143" i="14"/>
  <c r="J85" i="4"/>
  <c r="H90" i="4"/>
  <c r="O57" i="4"/>
  <c r="C83" i="14"/>
  <c r="G57" i="4"/>
  <c r="E28" i="4"/>
  <c r="F137" i="14"/>
  <c r="D101" i="14"/>
  <c r="D99" i="14"/>
  <c r="G26" i="4"/>
  <c r="F24" i="4"/>
  <c r="I10" i="14"/>
  <c r="C22" i="4"/>
  <c r="H63" i="14"/>
  <c r="G60" i="14"/>
  <c r="H89" i="14"/>
  <c r="K27" i="4"/>
  <c r="G65" i="14"/>
  <c r="B116" i="14"/>
  <c r="G14" i="4"/>
  <c r="D106" i="14"/>
  <c r="M59" i="4"/>
  <c r="J68" i="4"/>
  <c r="E88" i="4"/>
  <c r="K21" i="4"/>
  <c r="F132" i="14"/>
  <c r="I141" i="14"/>
  <c r="B136" i="14"/>
  <c r="L60" i="4"/>
  <c r="F11" i="14"/>
  <c r="I90" i="4"/>
  <c r="I27" i="14"/>
  <c r="E44" i="14"/>
  <c r="I139" i="14"/>
  <c r="H61" i="4"/>
  <c r="C125" i="14"/>
  <c r="B105" i="14"/>
  <c r="G10" i="14"/>
  <c r="E58" i="4"/>
  <c r="B52" i="14"/>
  <c r="I73" i="4"/>
  <c r="E96" i="14"/>
  <c r="B25" i="4"/>
  <c r="H59" i="4"/>
  <c r="H102" i="14"/>
  <c r="M34" i="4"/>
  <c r="E78" i="14"/>
  <c r="F52" i="14"/>
  <c r="B95" i="14"/>
  <c r="F102" i="14"/>
  <c r="M26" i="4"/>
  <c r="N41" i="4"/>
  <c r="B93" i="14"/>
  <c r="N50" i="4"/>
  <c r="G69" i="4"/>
  <c r="E37" i="14"/>
  <c r="C61" i="4"/>
  <c r="E87" i="14"/>
  <c r="H94" i="14"/>
  <c r="B24" i="4"/>
  <c r="G84" i="4"/>
  <c r="I119" i="14"/>
  <c r="B17" i="14"/>
  <c r="C48" i="14"/>
  <c r="N80" i="4"/>
  <c r="B13" i="14"/>
  <c r="D86" i="4"/>
  <c r="F45" i="14"/>
  <c r="B45" i="14"/>
  <c r="H97" i="14"/>
  <c r="B58" i="4"/>
  <c r="H17" i="14"/>
  <c r="D116" i="14"/>
  <c r="G89" i="4"/>
  <c r="L57" i="4"/>
  <c r="O60" i="4"/>
  <c r="F96" i="14"/>
  <c r="M28" i="4"/>
  <c r="M45" i="4"/>
  <c r="H115" i="14"/>
  <c r="K84" i="4"/>
  <c r="H129" i="14"/>
  <c r="C89" i="4"/>
  <c r="B41" i="14"/>
  <c r="E22" i="14"/>
  <c r="O50" i="4"/>
  <c r="B64" i="14"/>
  <c r="E21" i="14"/>
  <c r="E8" i="12"/>
  <c r="F47" i="14"/>
  <c r="B114" i="14"/>
  <c r="B83" i="14"/>
  <c r="I9" i="12"/>
  <c r="I90" i="14"/>
  <c r="C50" i="14"/>
  <c r="I85" i="4"/>
  <c r="G20" i="4"/>
  <c r="E138" i="14"/>
  <c r="I66" i="4"/>
  <c r="B38" i="14"/>
  <c r="D74" i="14"/>
  <c r="N16" i="4"/>
  <c r="E35" i="14"/>
  <c r="L61" i="4"/>
  <c r="G56" i="14"/>
  <c r="D79" i="4"/>
  <c r="K75" i="4"/>
  <c r="B81" i="14"/>
  <c r="I82" i="14"/>
  <c r="E68" i="4"/>
  <c r="I79" i="14"/>
  <c r="J58" i="4"/>
  <c r="M73" i="4"/>
  <c r="L86" i="4"/>
  <c r="I80" i="4"/>
  <c r="G134" i="14"/>
  <c r="G21" i="14"/>
  <c r="J30" i="4"/>
  <c r="J90" i="4"/>
  <c r="C59" i="4"/>
  <c r="O69" i="4"/>
  <c r="M61" i="4"/>
  <c r="H29" i="4"/>
  <c r="H64" i="14"/>
  <c r="M76" i="4"/>
  <c r="N65" i="4"/>
  <c r="F72" i="14"/>
  <c r="D35" i="14"/>
  <c r="H75" i="14"/>
  <c r="G51" i="4"/>
  <c r="O21" i="4"/>
  <c r="C27" i="4"/>
  <c r="I68" i="14"/>
  <c r="L58" i="4"/>
  <c r="D9" i="14"/>
  <c r="N51" i="4"/>
  <c r="D26" i="14"/>
  <c r="J65" i="4"/>
  <c r="N34" i="4"/>
  <c r="H78" i="14"/>
  <c r="I94" i="14"/>
  <c r="G76" i="4"/>
  <c r="I25" i="4"/>
  <c r="F32" i="14"/>
  <c r="E120" i="14"/>
  <c r="H28" i="4"/>
  <c r="D89" i="4"/>
  <c r="D61" i="4"/>
  <c r="C113" i="14"/>
  <c r="B32" i="14"/>
  <c r="B129" i="14"/>
  <c r="H9" i="4"/>
  <c r="G42" i="14"/>
  <c r="I20" i="4"/>
  <c r="E134" i="14"/>
  <c r="F95" i="14"/>
  <c r="E80" i="14"/>
  <c r="D32" i="14"/>
  <c r="I78" i="14"/>
  <c r="L66" i="4"/>
  <c r="G40" i="14"/>
  <c r="C87" i="14"/>
  <c r="G22" i="14"/>
  <c r="E119" i="14"/>
  <c r="I61" i="4"/>
  <c r="I87" i="4"/>
  <c r="C99" i="14"/>
  <c r="C41" i="4"/>
  <c r="I24" i="14"/>
  <c r="I58" i="14"/>
  <c r="B78" i="14"/>
  <c r="G37" i="14"/>
  <c r="F29" i="4"/>
  <c r="B52" i="4"/>
  <c r="D109" i="14"/>
  <c r="F46" i="14"/>
  <c r="B133" i="14"/>
  <c r="F9" i="4"/>
  <c r="E90" i="4"/>
  <c r="G17" i="14"/>
  <c r="E23" i="14"/>
  <c r="E71" i="14"/>
  <c r="F114" i="14"/>
  <c r="M58" i="4"/>
  <c r="E101" i="14"/>
  <c r="J14" i="4"/>
  <c r="G88" i="14"/>
  <c r="G59" i="14"/>
  <c r="H108" i="14"/>
  <c r="E9" i="14"/>
  <c r="H51" i="4"/>
  <c r="H26" i="14"/>
  <c r="I26" i="14"/>
  <c r="N73" i="4"/>
  <c r="B121" i="14"/>
  <c r="B28" i="4"/>
  <c r="J91" i="4"/>
  <c r="I24" i="4"/>
  <c r="J25" i="4"/>
  <c r="G11" i="14"/>
  <c r="F14" i="14"/>
  <c r="G43" i="14"/>
  <c r="M9" i="4"/>
  <c r="F15" i="4"/>
  <c r="N87" i="4"/>
  <c r="F9" i="12"/>
  <c r="H124" i="14"/>
  <c r="H65" i="4"/>
  <c r="D8" i="12"/>
  <c r="E33" i="14"/>
  <c r="M16" i="4"/>
  <c r="E45" i="14"/>
  <c r="B9" i="4"/>
  <c r="G9" i="14"/>
  <c r="C122" i="14"/>
  <c r="I93" i="14"/>
  <c r="F8" i="4"/>
  <c r="G71" i="14"/>
  <c r="E103" i="14"/>
  <c r="I66" i="14"/>
  <c r="M25" i="4"/>
  <c r="F84" i="4"/>
  <c r="C126" i="14"/>
  <c r="I17" i="14"/>
  <c r="F59" i="4"/>
  <c r="G41" i="14"/>
  <c r="C110" i="14"/>
  <c r="I59" i="4"/>
  <c r="B56" i="14"/>
  <c r="F17" i="14"/>
  <c r="I15" i="4"/>
  <c r="G110" i="14"/>
  <c r="H73" i="4"/>
  <c r="B119" i="14"/>
  <c r="G45" i="4"/>
  <c r="I74" i="4"/>
  <c r="C10" i="14"/>
  <c r="F103" i="14"/>
  <c r="G120" i="14"/>
  <c r="D76" i="14"/>
  <c r="F90" i="4"/>
  <c r="B76" i="14"/>
  <c r="M52" i="4"/>
  <c r="B50" i="4"/>
  <c r="G51" i="14"/>
  <c r="F34" i="4"/>
  <c r="I121" i="14"/>
  <c r="E27" i="4"/>
  <c r="K60" i="4"/>
  <c r="G82" i="14"/>
  <c r="O87" i="4"/>
  <c r="I97" i="14"/>
  <c r="C139" i="14"/>
  <c r="F128" i="14"/>
  <c r="I29" i="14"/>
  <c r="C30" i="4"/>
  <c r="J61" i="4"/>
  <c r="L73" i="4"/>
  <c r="C65" i="14"/>
  <c r="L78" i="4"/>
  <c r="B56" i="4"/>
  <c r="I52" i="4"/>
  <c r="I40" i="14"/>
  <c r="H112" i="14"/>
  <c r="B77" i="4"/>
  <c r="B26" i="14"/>
  <c r="J27" i="4"/>
  <c r="G16" i="14"/>
  <c r="G9" i="4"/>
  <c r="I22" i="4"/>
  <c r="F21" i="14"/>
  <c r="I120" i="14"/>
  <c r="F115" i="14"/>
  <c r="I70" i="14"/>
  <c r="C33" i="14"/>
  <c r="H31" i="14"/>
  <c r="B127" i="14"/>
  <c r="N15" i="4"/>
  <c r="B124" i="14"/>
  <c r="B23" i="4"/>
  <c r="I122" i="14"/>
  <c r="F130" i="14"/>
  <c r="H44" i="14"/>
  <c r="B73" i="14"/>
  <c r="D103" i="14"/>
  <c r="E67" i="14"/>
  <c r="M87" i="4"/>
  <c r="I41" i="4"/>
  <c r="K45" i="4"/>
  <c r="D29" i="4"/>
  <c r="H141" i="14"/>
  <c r="H24" i="14"/>
  <c r="F110" i="14"/>
  <c r="J80" i="4"/>
  <c r="H120" i="14"/>
  <c r="G33" i="14"/>
  <c r="B108" i="14"/>
  <c r="B27" i="14"/>
  <c r="B143" i="14"/>
  <c r="L56" i="4"/>
  <c r="D36" i="14"/>
  <c r="H82" i="14"/>
  <c r="D58" i="14"/>
  <c r="M40" i="4"/>
  <c r="D129" i="14"/>
  <c r="L41" i="4"/>
  <c r="K88" i="4"/>
  <c r="J23" i="4"/>
  <c r="N66" i="4"/>
  <c r="N86" i="4"/>
  <c r="D96" i="14"/>
  <c r="N25" i="4"/>
  <c r="F22" i="4"/>
  <c r="I44" i="14"/>
  <c r="F131" i="14"/>
  <c r="H43" i="14"/>
  <c r="F109" i="14"/>
  <c r="B67" i="14"/>
  <c r="B12" i="14"/>
  <c r="C107" i="14"/>
  <c r="I83" i="14"/>
  <c r="B75" i="4"/>
  <c r="C131" i="14"/>
  <c r="C8" i="4"/>
  <c r="C60" i="4"/>
  <c r="N29" i="4"/>
  <c r="E84" i="14"/>
  <c r="F58" i="14"/>
  <c r="G21" i="4"/>
  <c r="F41" i="14"/>
  <c r="K73" i="4"/>
  <c r="I69" i="4"/>
  <c r="C78" i="14"/>
  <c r="E30" i="4"/>
  <c r="G25" i="4"/>
  <c r="C92" i="14"/>
  <c r="I33" i="14"/>
  <c r="H139" i="14"/>
  <c r="H30" i="4"/>
  <c r="B103" i="14"/>
  <c r="B122" i="14"/>
  <c r="C29" i="14"/>
  <c r="M39" i="4"/>
  <c r="J57" i="4"/>
  <c r="F59" i="14"/>
  <c r="C11" i="14"/>
  <c r="N20" i="4"/>
  <c r="G90" i="14"/>
  <c r="C14" i="4"/>
  <c r="M74" i="4"/>
  <c r="N89" i="4"/>
  <c r="L26" i="4"/>
  <c r="J10" i="4"/>
  <c r="B68" i="4"/>
  <c r="B31" i="14"/>
  <c r="D79" i="14"/>
  <c r="H66" i="14"/>
  <c r="G14" i="14"/>
  <c r="H22" i="14"/>
  <c r="F43" i="14"/>
  <c r="D108" i="14"/>
  <c r="M78" i="4"/>
  <c r="O67" i="4"/>
  <c r="C16" i="4"/>
  <c r="J20" i="4"/>
  <c r="E136" i="14"/>
  <c r="D77" i="4"/>
  <c r="D39" i="4"/>
  <c r="D27" i="4"/>
  <c r="I78" i="4"/>
  <c r="M29" i="4"/>
  <c r="O75" i="4"/>
  <c r="E54" i="14"/>
  <c r="G52" i="4"/>
  <c r="G7" i="12"/>
  <c r="C34" i="14"/>
  <c r="H32" i="14"/>
  <c r="B22" i="14"/>
  <c r="H20" i="4"/>
  <c r="H23" i="14"/>
  <c r="F71" i="14"/>
  <c r="F28" i="14"/>
  <c r="D8" i="4"/>
  <c r="H8" i="12"/>
  <c r="B60" i="4"/>
  <c r="F101" i="14"/>
  <c r="G124" i="14"/>
  <c r="L45" i="4"/>
  <c r="N30" i="4"/>
  <c r="E7" i="12"/>
  <c r="I15" i="14"/>
  <c r="E102" i="14"/>
  <c r="B46" i="4"/>
  <c r="O78" i="4"/>
  <c r="F21" i="4"/>
  <c r="I45" i="14"/>
  <c r="D81" i="14"/>
  <c r="I52" i="14"/>
  <c r="H134" i="14"/>
  <c r="D58" i="4"/>
  <c r="D133" i="14"/>
  <c r="N27" i="4"/>
  <c r="F107" i="14"/>
  <c r="K15" i="4"/>
  <c r="G77" i="4"/>
  <c r="I126" i="14"/>
  <c r="B69" i="4"/>
  <c r="I8" i="12"/>
  <c r="O52" i="4"/>
  <c r="F10" i="14"/>
  <c r="H138" i="14"/>
  <c r="J24" i="4"/>
  <c r="G12" i="14"/>
  <c r="G60" i="4"/>
  <c r="L24" i="4"/>
  <c r="C40" i="14"/>
  <c r="E69" i="14"/>
  <c r="G30" i="4"/>
  <c r="B25" i="14"/>
  <c r="G24" i="4"/>
  <c r="G86" i="4"/>
  <c r="H105" i="14"/>
  <c r="D24" i="4"/>
  <c r="G46" i="14"/>
  <c r="N69" i="4"/>
  <c r="D28" i="4"/>
  <c r="O91" i="4"/>
  <c r="I65" i="14"/>
  <c r="G34" i="14"/>
  <c r="D46" i="14"/>
  <c r="G97" i="14"/>
  <c r="D30" i="4"/>
  <c r="H80" i="4"/>
  <c r="D110" i="14"/>
  <c r="F88" i="4"/>
  <c r="G29" i="14"/>
  <c r="B14" i="4"/>
  <c r="O74" i="4"/>
  <c r="B45" i="4"/>
  <c r="E29" i="4"/>
  <c r="O15" i="4"/>
  <c r="I102" i="14"/>
  <c r="H34" i="4"/>
  <c r="C90" i="14"/>
  <c r="L84" i="4"/>
  <c r="C25" i="14"/>
  <c r="D126" i="14"/>
  <c r="F25" i="14"/>
  <c r="H14" i="14"/>
  <c r="F119" i="14"/>
  <c r="J87" i="4"/>
  <c r="C109" i="14"/>
  <c r="G27" i="4"/>
  <c r="H12" i="14"/>
  <c r="F118" i="14"/>
  <c r="D52" i="4"/>
  <c r="D26" i="4"/>
  <c r="D83" i="14"/>
  <c r="E56" i="4"/>
  <c r="K58" i="4"/>
  <c r="D9" i="12"/>
  <c r="C55" i="14"/>
  <c r="G76" i="14"/>
  <c r="D66" i="14"/>
  <c r="F123" i="14"/>
  <c r="B72" i="14"/>
  <c r="H76" i="14"/>
  <c r="F23" i="14"/>
  <c r="G63" i="14"/>
  <c r="K57" i="4"/>
  <c r="G137" i="14"/>
  <c r="E56" i="14"/>
  <c r="H51" i="14"/>
  <c r="L34" i="4"/>
  <c r="N23" i="4"/>
  <c r="F74" i="4"/>
  <c r="E17" i="14"/>
  <c r="C40" i="4"/>
  <c r="B80" i="4"/>
  <c r="E27" i="14"/>
  <c r="F51" i="14"/>
  <c r="C45" i="4"/>
  <c r="C56" i="14"/>
  <c r="K41" i="4"/>
  <c r="I84" i="4"/>
  <c r="D67" i="14"/>
  <c r="C132" i="14"/>
  <c r="K87" i="4"/>
  <c r="I88" i="14"/>
  <c r="C94" i="14"/>
  <c r="C86" i="14"/>
  <c r="C86" i="4"/>
  <c r="I50" i="14"/>
  <c r="H101" i="14"/>
  <c r="F41" i="4"/>
  <c r="F66" i="14"/>
  <c r="I110" i="14"/>
  <c r="L20" i="4"/>
  <c r="D71" i="14"/>
  <c r="F10" i="4"/>
  <c r="O73" i="4"/>
  <c r="B89" i="4"/>
  <c r="I28" i="14"/>
  <c r="F25" i="4"/>
  <c r="H33" i="14"/>
  <c r="E73" i="4"/>
  <c r="D140" i="14"/>
  <c r="I47" i="14"/>
  <c r="K86" i="4"/>
  <c r="F53" i="14"/>
  <c r="C38" i="14"/>
  <c r="E79" i="14"/>
  <c r="M30" i="4"/>
  <c r="H96" i="14"/>
  <c r="E91" i="14"/>
  <c r="J21" i="4"/>
  <c r="G34" i="4"/>
  <c r="D50" i="4"/>
  <c r="M41" i="4"/>
  <c r="G75" i="14"/>
  <c r="I103" i="14"/>
  <c r="J9" i="4"/>
  <c r="F74" i="14"/>
  <c r="N39" i="4"/>
  <c r="H57" i="4"/>
  <c r="G38" i="14"/>
  <c r="F44" i="14"/>
  <c r="B67" i="4"/>
  <c r="G90" i="4"/>
  <c r="K56" i="4"/>
  <c r="E112" i="14"/>
  <c r="N91" i="4"/>
  <c r="F65" i="14"/>
  <c r="D75" i="14"/>
  <c r="B15" i="14"/>
  <c r="H83" i="14"/>
  <c r="F15" i="14"/>
  <c r="C81" i="14"/>
  <c r="H113" i="14"/>
  <c r="D137" i="14"/>
  <c r="B50" i="14"/>
  <c r="K14" i="4"/>
  <c r="L75" i="4"/>
  <c r="I28" i="4"/>
  <c r="C7" i="12"/>
  <c r="D75" i="4"/>
  <c r="H50" i="14"/>
  <c r="L91" i="4"/>
  <c r="D40" i="4"/>
  <c r="B123" i="14"/>
  <c r="D98" i="14"/>
  <c r="G91" i="14"/>
  <c r="B79" i="14"/>
  <c r="L29" i="4"/>
  <c r="B7" i="12"/>
  <c r="I65" i="4"/>
  <c r="H29" i="14"/>
  <c r="K68" i="4"/>
  <c r="E39" i="4"/>
  <c r="E65" i="14"/>
  <c r="G15" i="4"/>
  <c r="I19" i="14"/>
  <c r="L46" i="4"/>
  <c r="I50" i="4"/>
  <c r="H10" i="14"/>
  <c r="I91" i="4"/>
  <c r="C128" i="14"/>
  <c r="D130" i="14"/>
  <c r="M56" i="4"/>
  <c r="G72" i="14"/>
  <c r="J76" i="4"/>
  <c r="O89" i="4"/>
  <c r="K20" i="4"/>
  <c r="B58" i="14"/>
  <c r="C58" i="14"/>
  <c r="E51" i="14"/>
  <c r="L90" i="4"/>
  <c r="D55" i="14"/>
  <c r="K28" i="4"/>
  <c r="G85" i="4"/>
  <c r="F52" i="4"/>
  <c r="E38" i="14"/>
  <c r="B27" i="4"/>
  <c r="B26" i="4"/>
  <c r="D12" i="14"/>
  <c r="B71" i="14"/>
  <c r="I51" i="4"/>
  <c r="O14" i="4"/>
  <c r="H49" i="14"/>
  <c r="D88" i="14"/>
  <c r="F92" i="14"/>
  <c r="H40" i="4"/>
  <c r="K91" i="4"/>
  <c r="M67" i="4"/>
  <c r="H69" i="14"/>
  <c r="K8" i="4"/>
  <c r="C66" i="14"/>
  <c r="E24" i="4"/>
  <c r="C130" i="14"/>
  <c r="B76" i="4"/>
  <c r="E16" i="14"/>
  <c r="C90" i="4"/>
  <c r="E63" i="14"/>
  <c r="I67" i="14"/>
  <c r="B21" i="4"/>
  <c r="C58" i="4"/>
  <c r="E10" i="4"/>
  <c r="E16" i="4"/>
  <c r="H75" i="4"/>
  <c r="O23" i="4"/>
  <c r="N56" i="4"/>
  <c r="I118" i="14"/>
  <c r="M91" i="4"/>
  <c r="D40" i="14"/>
  <c r="F87" i="4"/>
  <c r="G22" i="4"/>
  <c r="B134" i="14"/>
  <c r="F64" i="14"/>
  <c r="J56" i="4"/>
  <c r="F140" i="14"/>
  <c r="H59" i="14"/>
  <c r="D44" i="14"/>
  <c r="C127" i="14"/>
  <c r="C63" i="14"/>
  <c r="G66" i="4"/>
  <c r="C51" i="14"/>
  <c r="M65" i="4"/>
  <c r="G24" i="14"/>
  <c r="L27" i="4"/>
  <c r="H52" i="14"/>
  <c r="E22" i="4"/>
  <c r="D128" i="14"/>
  <c r="N74" i="4"/>
  <c r="B16" i="4"/>
  <c r="M79" i="4"/>
  <c r="B10" i="4"/>
  <c r="H116" i="14"/>
  <c r="E131" i="14"/>
  <c r="E106" i="14"/>
  <c r="B8" i="14"/>
  <c r="H56" i="14"/>
  <c r="O45" i="4"/>
  <c r="H41" i="4"/>
  <c r="B21" i="14"/>
  <c r="N40" i="4"/>
  <c r="N61" i="4"/>
  <c r="G112" i="14"/>
  <c r="I14" i="14"/>
  <c r="B94" i="14"/>
  <c r="C20" i="4"/>
  <c r="I140" i="14"/>
  <c r="F78" i="4"/>
  <c r="H41" i="14"/>
  <c r="G59" i="4"/>
  <c r="E57" i="4"/>
  <c r="F9" i="14"/>
  <c r="H46" i="14"/>
  <c r="H132" i="14"/>
  <c r="F38" i="14"/>
  <c r="C88" i="4"/>
  <c r="I104" i="14"/>
  <c r="C8" i="14"/>
  <c r="B88" i="14"/>
  <c r="I61" i="14"/>
  <c r="C101" i="14"/>
  <c r="D74" i="4"/>
  <c r="C15" i="4"/>
  <c r="M57" i="4"/>
  <c r="D87" i="14"/>
  <c r="B10" i="12" l="1"/>
  <c r="J7" i="12"/>
  <c r="A10" i="12" s="1"/>
  <c r="C10" i="12"/>
  <c r="H35" i="4"/>
  <c r="M35" i="4"/>
  <c r="I35" i="4"/>
  <c r="E10" i="12"/>
  <c r="G10" i="12"/>
  <c r="G35" i="4"/>
  <c r="O35" i="4"/>
  <c r="F12" i="12"/>
  <c r="N35" i="4"/>
  <c r="F35" i="4"/>
  <c r="K35" i="4"/>
  <c r="E35" i="4"/>
  <c r="D35" i="4"/>
  <c r="A10" i="14"/>
  <c r="L35" i="4"/>
  <c r="D10" i="12"/>
  <c r="F10" i="12"/>
  <c r="J35" i="4"/>
  <c r="H10" i="12"/>
  <c r="A9" i="14"/>
  <c r="I10" i="12"/>
  <c r="A88" i="14"/>
  <c r="A72" i="14"/>
  <c r="A31" i="14"/>
  <c r="A73" i="14"/>
  <c r="A81" i="14"/>
  <c r="A13" i="14"/>
  <c r="A116" i="14"/>
  <c r="A113" i="14"/>
  <c r="A125" i="14"/>
  <c r="A115" i="14"/>
  <c r="A51" i="14"/>
  <c r="A74" i="14"/>
  <c r="A141" i="14"/>
  <c r="A39" i="14"/>
  <c r="A140" i="14"/>
  <c r="A132" i="14"/>
  <c r="A128" i="14"/>
  <c r="A124" i="14"/>
  <c r="A28" i="14"/>
  <c r="A109" i="14"/>
  <c r="A96" i="14"/>
  <c r="A89" i="14"/>
  <c r="A94" i="14"/>
  <c r="A79" i="14"/>
  <c r="A21" i="14"/>
  <c r="A123" i="14"/>
  <c r="A103" i="14"/>
  <c r="A127" i="14"/>
  <c r="A121" i="14"/>
  <c r="A83" i="14"/>
  <c r="A93" i="14"/>
  <c r="A107" i="14"/>
  <c r="A46" i="14"/>
  <c r="A29" i="14"/>
  <c r="A82" i="14"/>
  <c r="A130" i="14"/>
  <c r="A34" i="14"/>
  <c r="A24" i="14"/>
  <c r="A120" i="14"/>
  <c r="A70" i="14"/>
  <c r="A42" i="14"/>
  <c r="A138" i="14"/>
  <c r="A55" i="14"/>
  <c r="A54" i="14"/>
  <c r="A8" i="14"/>
  <c r="A25" i="14"/>
  <c r="A12" i="14"/>
  <c r="A26" i="14"/>
  <c r="A133" i="14"/>
  <c r="A114" i="14"/>
  <c r="A95" i="14"/>
  <c r="A90" i="14"/>
  <c r="A14" i="14"/>
  <c r="A40" i="14"/>
  <c r="A69" i="14"/>
  <c r="A19" i="14"/>
  <c r="A65" i="14"/>
  <c r="A20" i="14"/>
  <c r="A137" i="14"/>
  <c r="A99" i="14"/>
  <c r="A36" i="14"/>
  <c r="A92" i="14"/>
  <c r="A75" i="14"/>
  <c r="A44" i="14"/>
  <c r="A101" i="14"/>
  <c r="A33" i="14"/>
  <c r="A131" i="14"/>
  <c r="A118" i="14"/>
  <c r="A104" i="14"/>
  <c r="A60" i="14"/>
  <c r="A37" i="14"/>
  <c r="A68" i="14"/>
  <c r="A122" i="14"/>
  <c r="A17" i="14"/>
  <c r="A53" i="14"/>
  <c r="A102" i="14"/>
  <c r="A134" i="14"/>
  <c r="A50" i="14"/>
  <c r="A67" i="14"/>
  <c r="A78" i="14"/>
  <c r="A66" i="14"/>
  <c r="A91" i="14"/>
  <c r="A139" i="14"/>
  <c r="A48" i="14"/>
  <c r="A38" i="14"/>
  <c r="A87" i="14"/>
  <c r="A71" i="14"/>
  <c r="A15" i="14"/>
  <c r="A143" i="14"/>
  <c r="A76" i="14"/>
  <c r="A129" i="14"/>
  <c r="A64" i="14"/>
  <c r="A52" i="14"/>
  <c r="A112" i="14"/>
  <c r="A86" i="14"/>
  <c r="A126" i="14"/>
  <c r="A59" i="14"/>
  <c r="A135" i="14"/>
  <c r="A61" i="14"/>
  <c r="A84" i="14"/>
  <c r="A63" i="14"/>
  <c r="A58" i="14"/>
  <c r="A22" i="14"/>
  <c r="A27" i="14"/>
  <c r="A119" i="14"/>
  <c r="A32" i="14"/>
  <c r="A41" i="14"/>
  <c r="A105" i="14"/>
  <c r="A11" i="14"/>
  <c r="A23" i="14"/>
  <c r="A97" i="14"/>
  <c r="A98" i="14"/>
  <c r="A62" i="14"/>
  <c r="A80" i="14"/>
  <c r="A110" i="14"/>
  <c r="A106" i="14"/>
  <c r="A16" i="14"/>
  <c r="A43" i="14"/>
  <c r="A108" i="14"/>
  <c r="A56" i="14"/>
  <c r="A45" i="14"/>
  <c r="A136" i="14"/>
  <c r="A47" i="14"/>
  <c r="A49" i="14"/>
  <c r="A35" i="14"/>
  <c r="I13" i="12" l="1"/>
  <c r="A94" i="4"/>
  <c r="F13" i="12"/>
  <c r="C13" i="12"/>
  <c r="G12" i="12"/>
  <c r="H13" i="12"/>
  <c r="E13" i="12"/>
  <c r="G13" i="12"/>
  <c r="H12" i="12"/>
  <c r="G11" i="12"/>
  <c r="D12" i="12"/>
  <c r="E12" i="12"/>
  <c r="C12" i="12"/>
  <c r="E11" i="12"/>
  <c r="D13" i="12"/>
  <c r="I12" i="12"/>
  <c r="H11" i="12"/>
  <c r="B13" i="12"/>
  <c r="C11" i="12"/>
  <c r="B12" i="12"/>
  <c r="B11" i="12"/>
  <c r="J10" i="12"/>
  <c r="I11" i="12"/>
  <c r="F11" i="12"/>
  <c r="D11" i="12"/>
  <c r="J12" i="12" l="1"/>
  <c r="J13" i="12"/>
  <c r="J11" i="12"/>
  <c r="J6" i="12" s="1"/>
  <c r="K7"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Koller Christoph, MSc, WKÖ Statistik</author>
  </authors>
  <commentList>
    <comment ref="A6" authorId="0" shapeId="0" xr:uid="{00000000-0006-0000-0200-000001000000}">
      <text>
        <r>
          <rPr>
            <b/>
            <sz val="9"/>
            <color indexed="81"/>
            <rFont val="Segoe UI"/>
            <family val="2"/>
          </rPr>
          <t>Koller Christoph, MSc, WKÖ Statistik:</t>
        </r>
        <r>
          <rPr>
            <sz val="9"/>
            <color indexed="81"/>
            <rFont val="Segoe UI"/>
            <family val="2"/>
          </rPr>
          <t xml:space="preserve">
Bitte auswählen - rechts neben Spalte A per Dropdown</t>
        </r>
      </text>
    </comment>
  </commentList>
</comments>
</file>

<file path=xl/sharedStrings.xml><?xml version="1.0" encoding="utf-8"?>
<sst xmlns="http://schemas.openxmlformats.org/spreadsheetml/2006/main" count="221983" uniqueCount="514">
  <si>
    <t>Indikator</t>
  </si>
  <si>
    <t>Auspraegung</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</si>
  <si>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</si>
  <si>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</si>
  <si>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</si>
  <si>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</si>
  <si>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</si>
  <si>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</si>
  <si>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</si>
  <si>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</si>
  <si>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</si>
  <si>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</si>
  <si>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</si>
  <si>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</si>
  <si>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</si>
  <si>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</si>
  <si>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</si>
  <si>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</si>
  <si>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</si>
  <si>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</si>
  <si>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</si>
  <si>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</si>
  <si>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</si>
  <si>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</si>
  <si>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</si>
  <si>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</si>
  <si>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</si>
  <si>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</si>
  <si>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</si>
  <si>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</si>
  <si>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</si>
  <si>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</si>
  <si>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</si>
  <si>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</si>
  <si>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</si>
  <si>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</si>
  <si>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Arbeitslose</t>
  </si>
  <si>
    <t>arbeitslose Ausländer</t>
  </si>
  <si>
    <t>Unselbstständig Beschäftigte</t>
  </si>
  <si>
    <t>Kammermitgliedschaften</t>
  </si>
  <si>
    <t>Gründungsintensität</t>
  </si>
  <si>
    <t>Neugründungen</t>
  </si>
  <si>
    <t>Wohnbevölkerung</t>
  </si>
  <si>
    <t>Arbeitnehmereinkommen</t>
  </si>
  <si>
    <t>Pensionisteneinkommen</t>
  </si>
  <si>
    <t>Gesamteinkommen</t>
  </si>
  <si>
    <t>Lehrlinge</t>
  </si>
  <si>
    <t>Frauen</t>
  </si>
  <si>
    <t>Insgesamt</t>
  </si>
  <si>
    <t>Männer</t>
  </si>
  <si>
    <t>Aktiv</t>
  </si>
  <si>
    <t>Ruhend</t>
  </si>
  <si>
    <t>in % der aktiven Wirtschaftskammermitglieder</t>
  </si>
  <si>
    <t>je 1.000 Einwohner</t>
  </si>
  <si>
    <t>Brutto_Schnitt</t>
  </si>
  <si>
    <t>Bruttobezüge 1000 EUR</t>
  </si>
  <si>
    <t>Bruttobezüge Fälle</t>
  </si>
  <si>
    <t>Lohnsteuer 1000 EUR</t>
  </si>
  <si>
    <t>Lohnsteuer Fälle</t>
  </si>
  <si>
    <t>Netto_Schnitt</t>
  </si>
  <si>
    <t>Nettobezüge 1000 EUR</t>
  </si>
  <si>
    <t>SV-Beiträge 1000 EUR</t>
  </si>
  <si>
    <t>SV-Beiträge Fälle</t>
  </si>
  <si>
    <t>Bruttobezüge Gesamt</t>
  </si>
  <si>
    <t>Nettobezüge Gesamt</t>
  </si>
  <si>
    <t>1. Lehrjahr, männlich</t>
  </si>
  <si>
    <t>1. Lehrjahr, weiblich</t>
  </si>
  <si>
    <t>2. Lehrjahr, männlich</t>
  </si>
  <si>
    <t>2. Lehrjahr, weiblich</t>
  </si>
  <si>
    <t>3. Lehrjahr, männlich</t>
  </si>
  <si>
    <t>3. Lehrjahr, weiblich</t>
  </si>
  <si>
    <t>4. Lehrjahr, männlich</t>
  </si>
  <si>
    <t>4. Lehrjahr, weiblich</t>
  </si>
  <si>
    <t>2009</t>
  </si>
  <si>
    <t>Jahresstatistik 2001</t>
  </si>
  <si>
    <t>2002</t>
  </si>
  <si>
    <t>2004</t>
  </si>
  <si>
    <t>2010</t>
  </si>
  <si>
    <t>Jänner 2004</t>
  </si>
  <si>
    <t>Jahresstatistik 2002</t>
  </si>
  <si>
    <t>2003</t>
  </si>
  <si>
    <t>2005</t>
  </si>
  <si>
    <t>2011</t>
  </si>
  <si>
    <t>Juli 2004</t>
  </si>
  <si>
    <t>Jahresstatistik 2003</t>
  </si>
  <si>
    <t>2006</t>
  </si>
  <si>
    <t>2012</t>
  </si>
  <si>
    <t>Jänner 2005</t>
  </si>
  <si>
    <t>Jahresstatistik 2004</t>
  </si>
  <si>
    <t>2007</t>
  </si>
  <si>
    <t>2013</t>
  </si>
  <si>
    <t>Juli 2005</t>
  </si>
  <si>
    <t>Jahresstatistik 2005</t>
  </si>
  <si>
    <t>2008</t>
  </si>
  <si>
    <t>2014</t>
  </si>
  <si>
    <t>Jänner 2006</t>
  </si>
  <si>
    <t>Jahresstatistik 2006</t>
  </si>
  <si>
    <t>2015</t>
  </si>
  <si>
    <t>Juli 2006</t>
  </si>
  <si>
    <t>Jahresstatistik 2007</t>
  </si>
  <si>
    <t>Jänner 2007</t>
  </si>
  <si>
    <t>Jahresstatistik 2008</t>
  </si>
  <si>
    <t>Juli 2007</t>
  </si>
  <si>
    <t>Jahresstatistik 2009</t>
  </si>
  <si>
    <t>Jänner 2008</t>
  </si>
  <si>
    <t>2. Quartal 2009</t>
  </si>
  <si>
    <t>Juli 2008</t>
  </si>
  <si>
    <t>Jahresstatistik 2010</t>
  </si>
  <si>
    <t>Jänner 2009</t>
  </si>
  <si>
    <t>2. Quartal 2010</t>
  </si>
  <si>
    <t>Juli 2009</t>
  </si>
  <si>
    <t>Jahresstatistik 2011</t>
  </si>
  <si>
    <t>Jänner 2010</t>
  </si>
  <si>
    <t>2. Quartal 2011</t>
  </si>
  <si>
    <t>Juli 2010</t>
  </si>
  <si>
    <t>Jahresstatistik 2013</t>
  </si>
  <si>
    <t>2016</t>
  </si>
  <si>
    <t>Jänner 2011</t>
  </si>
  <si>
    <t>Jahresstatistik 2014</t>
  </si>
  <si>
    <t>Juli 2011</t>
  </si>
  <si>
    <t>2. Quartal 2014</t>
  </si>
  <si>
    <t>Jänner 2012</t>
  </si>
  <si>
    <t>Jahresstatistik 2015</t>
  </si>
  <si>
    <t>2017</t>
  </si>
  <si>
    <t>Juli 2012</t>
  </si>
  <si>
    <t>2. Quartal 2015</t>
  </si>
  <si>
    <t>Jänner 2013</t>
  </si>
  <si>
    <t>Jahresstatistik 2016</t>
  </si>
  <si>
    <t>Juli 2013</t>
  </si>
  <si>
    <t>2. Quartal 2016</t>
  </si>
  <si>
    <t>2. Quartal 2017</t>
  </si>
  <si>
    <t>Jänner 2014</t>
  </si>
  <si>
    <t>Juli 2014</t>
  </si>
  <si>
    <t>Jänner 2015</t>
  </si>
  <si>
    <t>Juli 2015</t>
  </si>
  <si>
    <t>Jänner 2016</t>
  </si>
  <si>
    <t>Juli 2016</t>
  </si>
  <si>
    <t>Jänner 2017</t>
  </si>
  <si>
    <t>Juli 2017</t>
  </si>
  <si>
    <t>Pol_Bezirk</t>
  </si>
  <si>
    <t>Bez_Bezeichnung</t>
  </si>
  <si>
    <t>Burgenland</t>
  </si>
  <si>
    <t>Eisenstadt (Stadt)</t>
  </si>
  <si>
    <t>Rust (Stadt)</t>
  </si>
  <si>
    <t>Eisenstadt-Umgebung</t>
  </si>
  <si>
    <t>Güssing</t>
  </si>
  <si>
    <t>Jennersdorf</t>
  </si>
  <si>
    <t>Mattersburg</t>
  </si>
  <si>
    <t>Neusiedl am See</t>
  </si>
  <si>
    <t>Oberpullendorf</t>
  </si>
  <si>
    <t>Oberwart</t>
  </si>
  <si>
    <t>Eisenstadt (Stadt+Umgebung), Rust</t>
  </si>
  <si>
    <t>Burgenland: nicht bezirksweise erfassbar</t>
  </si>
  <si>
    <t>keine Zuordnung Burgenland</t>
  </si>
  <si>
    <t>Kärnten</t>
  </si>
  <si>
    <t>Klagenfurt Stadt</t>
  </si>
  <si>
    <t>Villach Stadt</t>
  </si>
  <si>
    <t>Hermagor</t>
  </si>
  <si>
    <t>Klagenfurt Land</t>
  </si>
  <si>
    <t>Sankt Veit an der Glan</t>
  </si>
  <si>
    <t>Spittal an der Drau</t>
  </si>
  <si>
    <t>Villach Land</t>
  </si>
  <si>
    <t>Völkermarkt</t>
  </si>
  <si>
    <t>Wolfsberg</t>
  </si>
  <si>
    <t>Feldkirchen</t>
  </si>
  <si>
    <t>Kärnten: nicht bezirksweise erfassbar</t>
  </si>
  <si>
    <t>keine Zuordnung Kärnten</t>
  </si>
  <si>
    <t>Niederösterreich</t>
  </si>
  <si>
    <t>Krems an der Donau (Stadt)</t>
  </si>
  <si>
    <t>Sankt Pölten (Stadt)</t>
  </si>
  <si>
    <t>Waidhofen an der Ybbs (Stadt)</t>
  </si>
  <si>
    <t>Wiener Neustadt (Stadt)</t>
  </si>
  <si>
    <t>Amstetten</t>
  </si>
  <si>
    <t>Baden</t>
  </si>
  <si>
    <t>Bruck an der Leitha</t>
  </si>
  <si>
    <t>Gänserndorf</t>
  </si>
  <si>
    <t>Gmünd</t>
  </si>
  <si>
    <t>Hollabrunn</t>
  </si>
  <si>
    <t>Horn</t>
  </si>
  <si>
    <t>Korneuburg</t>
  </si>
  <si>
    <t>Krems (Land)</t>
  </si>
  <si>
    <t>Lilienfeld</t>
  </si>
  <si>
    <t>Melk</t>
  </si>
  <si>
    <t>Mistelbach</t>
  </si>
  <si>
    <t>Mödling</t>
  </si>
  <si>
    <t>Neunkirchen</t>
  </si>
  <si>
    <t>Sankt Pölten (Land)</t>
  </si>
  <si>
    <t>Scheibbs</t>
  </si>
  <si>
    <t>Tulln</t>
  </si>
  <si>
    <t>Waidhofen an der Thaya</t>
  </si>
  <si>
    <t>Wiener Neustadt (Land)</t>
  </si>
  <si>
    <t>Wien-Umgebung</t>
  </si>
  <si>
    <t>Zwettl</t>
  </si>
  <si>
    <t>Amstetten, Waidhofen an der Ybbs (Stadt)</t>
  </si>
  <si>
    <t>Krems (Stadt+Land)</t>
  </si>
  <si>
    <t>Sankt Pölten (Stadt+Land)</t>
  </si>
  <si>
    <t>Wiener Neustadt (Stadt+Land)</t>
  </si>
  <si>
    <t>NÖ: nicht bezirksweise erfassbar</t>
  </si>
  <si>
    <t>keine Zuordnung NÖ</t>
  </si>
  <si>
    <t>Oberösterreich</t>
  </si>
  <si>
    <t>Linz (Stadt)</t>
  </si>
  <si>
    <t>Steyr (Stadt)</t>
  </si>
  <si>
    <t>Wels (Stadt)</t>
  </si>
  <si>
    <t>Braunau am Inn</t>
  </si>
  <si>
    <t>Eferding</t>
  </si>
  <si>
    <t>Freistadt</t>
  </si>
  <si>
    <t>Gmunden</t>
  </si>
  <si>
    <t>Grieskirchen</t>
  </si>
  <si>
    <t>Kirchdorf an der Krems</t>
  </si>
  <si>
    <t>Linz-Land</t>
  </si>
  <si>
    <t>Perg</t>
  </si>
  <si>
    <t>Ried im Innkreis</t>
  </si>
  <si>
    <t>Rohrbach</t>
  </si>
  <si>
    <t>Schärding</t>
  </si>
  <si>
    <t>Steyr-Land</t>
  </si>
  <si>
    <t>Urfahr-Umgebung</t>
  </si>
  <si>
    <t>Vöcklabruck</t>
  </si>
  <si>
    <t>Wels-Land</t>
  </si>
  <si>
    <t>OÖ: nicht bezirksweise erfassbar</t>
  </si>
  <si>
    <t>keine Zuordnung OÖ</t>
  </si>
  <si>
    <t>Salzburg</t>
  </si>
  <si>
    <t>Salzburg (Stadt)</t>
  </si>
  <si>
    <t>Hallein</t>
  </si>
  <si>
    <t>Salzburg-Umgebung</t>
  </si>
  <si>
    <t>Sankt Johann im Pongau</t>
  </si>
  <si>
    <t>Tamsweg</t>
  </si>
  <si>
    <t>Zell am See</t>
  </si>
  <si>
    <t>Salzburg: nicht bezirksweise erfassbar</t>
  </si>
  <si>
    <t>keine Zuordnung Salzburg</t>
  </si>
  <si>
    <t>Steiermark</t>
  </si>
  <si>
    <t>Graz (Stadt)</t>
  </si>
  <si>
    <t>Bruck an der Mur</t>
  </si>
  <si>
    <t>Deutschlandsberg</t>
  </si>
  <si>
    <t>Feldbach</t>
  </si>
  <si>
    <t>Fürstenfeld</t>
  </si>
  <si>
    <t>Graz-Umgebung</t>
  </si>
  <si>
    <t>Hartberg</t>
  </si>
  <si>
    <t>Judenburg</t>
  </si>
  <si>
    <t>Knittelfeld</t>
  </si>
  <si>
    <t>Leibnitz</t>
  </si>
  <si>
    <t>Leoben</t>
  </si>
  <si>
    <t>Liezen</t>
  </si>
  <si>
    <t>Mürzzuschlag</t>
  </si>
  <si>
    <t>Murau</t>
  </si>
  <si>
    <t>Radkersburg</t>
  </si>
  <si>
    <t>Voitsberg</t>
  </si>
  <si>
    <t>Weiz</t>
  </si>
  <si>
    <t>Bad Aussee</t>
  </si>
  <si>
    <t>Mariazell</t>
  </si>
  <si>
    <t>Murtal</t>
  </si>
  <si>
    <t>Bruck-Mürzzuschlag</t>
  </si>
  <si>
    <t>Hartberg-Fürstenfeld</t>
  </si>
  <si>
    <t>Südoststeiermark</t>
  </si>
  <si>
    <t>Gröbming</t>
  </si>
  <si>
    <t>Steiermark: nicht bezirksweise erfassbar</t>
  </si>
  <si>
    <t>keine Zuordnung Steiermark</t>
  </si>
  <si>
    <t>Tirol</t>
  </si>
  <si>
    <t>Innsbruck-Stadt</t>
  </si>
  <si>
    <t>Imst</t>
  </si>
  <si>
    <t>Innsbruck-Land</t>
  </si>
  <si>
    <t>Kitzbühel</t>
  </si>
  <si>
    <t>Kufstein</t>
  </si>
  <si>
    <t>Landeck</t>
  </si>
  <si>
    <t>Lienz</t>
  </si>
  <si>
    <t>Reutte</t>
  </si>
  <si>
    <t>Schwaz</t>
  </si>
  <si>
    <t>Tirol: nicht bezirksweise erfassbar</t>
  </si>
  <si>
    <t>keine Zuordnung Tirol</t>
  </si>
  <si>
    <t>Vorarlberg</t>
  </si>
  <si>
    <t>Bludenz</t>
  </si>
  <si>
    <t>Bregenz</t>
  </si>
  <si>
    <t>Dornbirn</t>
  </si>
  <si>
    <t>Feldkirch</t>
  </si>
  <si>
    <t>Vorarlberg: nicht bezirksweise erfassbar</t>
  </si>
  <si>
    <t>keine Zuordnung Vorarlberg</t>
  </si>
  <si>
    <t>Wien</t>
  </si>
  <si>
    <t>Wien-Innere Stadt</t>
  </si>
  <si>
    <t>Wien-Leopoldstadt</t>
  </si>
  <si>
    <t>Wien-Landstraße</t>
  </si>
  <si>
    <t>Wien-Wieden</t>
  </si>
  <si>
    <t>Wien-Margareten</t>
  </si>
  <si>
    <t>Wien-Mariahilf</t>
  </si>
  <si>
    <t>Wien-Neubau</t>
  </si>
  <si>
    <t>Wien-Josefstadt</t>
  </si>
  <si>
    <t>Wien-Alsergrund</t>
  </si>
  <si>
    <t>Wien-Favoriten</t>
  </si>
  <si>
    <t>Wien-Simmering</t>
  </si>
  <si>
    <t>Wien-Meidling</t>
  </si>
  <si>
    <t>Wien-Hietzing</t>
  </si>
  <si>
    <t>Wien-Penzing</t>
  </si>
  <si>
    <t>Wien-Rudolfsheim-Fünfhaus</t>
  </si>
  <si>
    <t>Wien-Ottakring</t>
  </si>
  <si>
    <t>Wien-Hernals</t>
  </si>
  <si>
    <t>Wien-Währing</t>
  </si>
  <si>
    <t>Wien-Döbling</t>
  </si>
  <si>
    <t>Wien-Brigittenau</t>
  </si>
  <si>
    <t>Wien-Floridsdorf</t>
  </si>
  <si>
    <t>Wien-Donaustadt</t>
  </si>
  <si>
    <t>Wien-Liesing</t>
  </si>
  <si>
    <t>keine Zuordnung Wien</t>
  </si>
  <si>
    <t>nicht zuordenbar</t>
  </si>
  <si>
    <t>Österreich</t>
  </si>
  <si>
    <t>Ausland</t>
  </si>
  <si>
    <t>INSGESAMT</t>
  </si>
  <si>
    <t>Pendler ins Ausland</t>
  </si>
  <si>
    <t>Pendler zw. Gemeinden eines Pol. Bezirkes</t>
  </si>
  <si>
    <t>Pendler zw. Pol. Bez. des Bundeslandes</t>
  </si>
  <si>
    <t>Standardausprägung</t>
  </si>
  <si>
    <t>absolut, zum jw. 1. Jänner</t>
  </si>
  <si>
    <t>Veränderung zum Vorjahr (%)</t>
  </si>
  <si>
    <t>aktiv</t>
  </si>
  <si>
    <t>insgesamt</t>
  </si>
  <si>
    <t>Wohnbevölkerung - zu Jahresbeginn gemäß Bevölkerungsregister (Quelle: Statistik Austria)</t>
  </si>
  <si>
    <t>BezNr</t>
  </si>
  <si>
    <t>Bezirk</t>
  </si>
  <si>
    <t>Laufende_NR</t>
  </si>
  <si>
    <t>Bundesland</t>
  </si>
  <si>
    <t>NÖ</t>
  </si>
  <si>
    <t>OÖ</t>
  </si>
  <si>
    <t>S</t>
  </si>
  <si>
    <t>T</t>
  </si>
  <si>
    <t>B</t>
  </si>
  <si>
    <t>ST</t>
  </si>
  <si>
    <t>V</t>
  </si>
  <si>
    <t>W</t>
  </si>
  <si>
    <t>K</t>
  </si>
  <si>
    <t>Index</t>
  </si>
  <si>
    <t>Kombo</t>
  </si>
  <si>
    <t>Bezirks2</t>
  </si>
  <si>
    <t>Auswahl_Bezirk</t>
  </si>
  <si>
    <t>Auswahl_Bezirk2</t>
  </si>
  <si>
    <t>Min_Jahr</t>
  </si>
  <si>
    <t>Max_Jahr</t>
  </si>
  <si>
    <t>BIS</t>
  </si>
  <si>
    <t>Jahresindex</t>
  </si>
  <si>
    <t>VON</t>
  </si>
  <si>
    <t>Langbezeichnung</t>
  </si>
  <si>
    <t>Auswahl_Bundesland</t>
  </si>
  <si>
    <t>Bruttobezüge - Fälle</t>
  </si>
  <si>
    <t>Zeilenindex</t>
  </si>
  <si>
    <t>Bruttobezüge - 1000 Euro</t>
  </si>
  <si>
    <t>Sozialversicherungsbeiträge - Fälle</t>
  </si>
  <si>
    <t>Sozialversicherungsbeiträge - 1000 Euro</t>
  </si>
  <si>
    <t>Lohnsteuer - Fälle</t>
  </si>
  <si>
    <t>Lohnsteuer - 1000 Euro</t>
  </si>
  <si>
    <t>Durchschnittlicher Jahresbruttobezug</t>
  </si>
  <si>
    <t>Durchschnittlicher Jahresnettobezug</t>
  </si>
  <si>
    <t>ruhend</t>
  </si>
  <si>
    <t>Neugründungen - insgesamt</t>
  </si>
  <si>
    <t>Gründungsintensität - je 1.000 Einwohner</t>
  </si>
  <si>
    <t>Arbeitnehmereinkommen (Quelle: Statistik Austria - Lohnsteuerstatistik)</t>
  </si>
  <si>
    <t>Pensionisteneinkommen (Quelle: Statistik Austria - Lohnsteuerstatistik)</t>
  </si>
  <si>
    <t>Arbeitslose (Quelle: AMS - Arbeitsmarktdaten)</t>
  </si>
  <si>
    <t>Frauen (Ausländer)</t>
  </si>
  <si>
    <t>Männer (Ausländer)</t>
  </si>
  <si>
    <t>Insgesamt (Ausländer)</t>
  </si>
  <si>
    <t>Wirtschaftskammermitglieder (Quelle: WKÖ Statistik - Mitgliederstatistik)</t>
  </si>
  <si>
    <t>Neugründungen (Quelle: WKÖ Statistik - Gründungsstatistik)</t>
  </si>
  <si>
    <t>Lehrlinge (Quelle: WKÖ Statistik - Lehrlingsstatistik)</t>
  </si>
  <si>
    <t>im 1. Lehrjahr, weiblich</t>
  </si>
  <si>
    <t>im 2. Lehrjahr, weiblich</t>
  </si>
  <si>
    <t>im 3. Lehrjahr, weiblich</t>
  </si>
  <si>
    <t>im 4. Lehrjahr, weiblich</t>
  </si>
  <si>
    <t>2. Quartal 2012</t>
  </si>
  <si>
    <t>Jahresstatistik 2012</t>
  </si>
  <si>
    <t>2. Quartal 2013</t>
  </si>
  <si>
    <t>Jahresstatistik 2017</t>
  </si>
  <si>
    <t>Pendler (Quelle: Statistik Austria - Abgestimmte Erwerbsstatistik)</t>
  </si>
  <si>
    <t>Wohnbevölkerung - Insgesamt</t>
  </si>
  <si>
    <t>Arbeitnehmereinkommen - Bruttobezüge Fälle</t>
  </si>
  <si>
    <t>Arbeitnehmereinkommen - Bruttobezüge 1000 EUR</t>
  </si>
  <si>
    <t>Arbeitnehmereinkommen - Brutto_Schnitt</t>
  </si>
  <si>
    <t>Arbeitnehmereinkommen - SV-Beiträge Fälle</t>
  </si>
  <si>
    <t>Arbeitnehmereinkommen - SV-Beiträge 1000 EUR</t>
  </si>
  <si>
    <t>Arbeitnehmereinkommen - Lohnsteuer Fälle</t>
  </si>
  <si>
    <t>Arbeitnehmereinkommen - Lohnsteuer 1000 EUR</t>
  </si>
  <si>
    <t>Arbeitnehmereinkommen - Netto_Schnitt</t>
  </si>
  <si>
    <t>Pensionisteneinkommen - Bruttobezüge Fälle</t>
  </si>
  <si>
    <t>Pensionisteneinkommen - Bruttobezüge 1000 EUR</t>
  </si>
  <si>
    <t>Pensionisteneinkommen - Brutto_Schnitt</t>
  </si>
  <si>
    <t>Pensionisteneinkommen - SV-Beiträge Fälle</t>
  </si>
  <si>
    <t>Pensionisteneinkommen - SV-Beiträge 1000 EUR</t>
  </si>
  <si>
    <t>Pensionisteneinkommen - Lohnsteuer Fälle</t>
  </si>
  <si>
    <t>Pensionisteneinkommen - Lohnsteuer 1000 EUR</t>
  </si>
  <si>
    <t>Pensionisteneinkommen - Netto_Schnitt</t>
  </si>
  <si>
    <t>Kammermitgliedschaften - Aktiv</t>
  </si>
  <si>
    <t>Kammermitgliedschaften - Ruhend</t>
  </si>
  <si>
    <t>Kammermitgliedschaften - Insgesamt</t>
  </si>
  <si>
    <t>Neugründungen - Insgesamt</t>
  </si>
  <si>
    <t>Gründungsintensität - in % der aktiven Wirtschaftskammermitglieder</t>
  </si>
  <si>
    <t>Unselbstständig Beschäftigte - Frauen</t>
  </si>
  <si>
    <t>Unselbstständig Beschäftigte - Männer</t>
  </si>
  <si>
    <t>Unselbstständig Beschäftigte - Insgesamt</t>
  </si>
  <si>
    <t>Arbeitslose - Frauen</t>
  </si>
  <si>
    <t>Arbeitslose - Männer</t>
  </si>
  <si>
    <t>Arbeitslose - Insgesamt</t>
  </si>
  <si>
    <t>arbeitslose Ausländer - Frauen</t>
  </si>
  <si>
    <t>arbeitslose Ausländer - Männer</t>
  </si>
  <si>
    <t>arbeitslose Ausländer - Insgesamt</t>
  </si>
  <si>
    <t>Lehrlinge - 1. Lehrjahr, weiblich</t>
  </si>
  <si>
    <t>Lehrlinge - 1. Lehrjahr, männlich</t>
  </si>
  <si>
    <t>Lehrlinge - 2. Lehrjahr, weiblich</t>
  </si>
  <si>
    <t>Lehrlinge - 2. Lehrjahr, männlich</t>
  </si>
  <si>
    <t>Lehrlinge - 3. Lehrjahr, weiblich</t>
  </si>
  <si>
    <t>Lehrlinge - 3. Lehrjahr, männlich</t>
  </si>
  <si>
    <t>Lehrlinge - 4. Lehrjahr, weiblich</t>
  </si>
  <si>
    <t>Lehrlinge - 4. Lehrjahr, männlich</t>
  </si>
  <si>
    <t>Lehrlinge - Frauen</t>
  </si>
  <si>
    <t>Lehrlinge - Männer</t>
  </si>
  <si>
    <t>Lehrlinge - Insgesamt</t>
  </si>
  <si>
    <t>Pendler ins Ausland - Insgesamt</t>
  </si>
  <si>
    <t>Pendler zw. Gemeinden eines Pol. Bezirkes - Insgesamt</t>
  </si>
  <si>
    <t>Pendler zw. Pol. Bez. des Bundeslandes - Insgesamt</t>
  </si>
  <si>
    <t>Statistik Austria - Bevölkerungsregister</t>
  </si>
  <si>
    <t>Statistik Austria - Lohnsteuerstatistik</t>
  </si>
  <si>
    <t>WKÖ Statistik - Mitgliederstatistik</t>
  </si>
  <si>
    <t>WKÖ Statistik - Gründungsstatistik</t>
  </si>
  <si>
    <t>AMS - Arbeitsmarktdaten</t>
  </si>
  <si>
    <t>WKÖ Statistik - Lehrlingsstatistik</t>
  </si>
  <si>
    <t>Statistik Austria - Abgestimmte Erwerbsstatistik</t>
  </si>
  <si>
    <t>Zur Grafik</t>
  </si>
  <si>
    <t>Jänner 2018</t>
  </si>
  <si>
    <t>Juli 2018</t>
  </si>
  <si>
    <t>2. Quartal 2018</t>
  </si>
  <si>
    <t>2018</t>
  </si>
  <si>
    <t>Österreich:</t>
  </si>
  <si>
    <t>Politische Bezirke</t>
  </si>
  <si>
    <t>Zum Dashboard Merkmal</t>
  </si>
  <si>
    <t>Zum Dashboard Bezirk</t>
  </si>
  <si>
    <t>Jahresstatistik 2018</t>
  </si>
  <si>
    <t>Jänner 2019</t>
  </si>
  <si>
    <t>Juli 2019</t>
  </si>
  <si>
    <t>2. Quartal 2019</t>
  </si>
  <si>
    <t>Pendler zw. Bundesländern</t>
  </si>
  <si>
    <t>2019</t>
  </si>
  <si>
    <t>Pendler zw. Bundesländern - Insgesamt</t>
  </si>
  <si>
    <r>
      <t>Bruck an der Leitha</t>
    </r>
    <r>
      <rPr>
        <vertAlign val="superscript"/>
        <sz val="11"/>
        <color indexed="8"/>
        <rFont val="Calibri"/>
        <family val="2"/>
        <scheme val="minor"/>
      </rPr>
      <t>*</t>
    </r>
  </si>
  <si>
    <r>
      <t>Tulln</t>
    </r>
    <r>
      <rPr>
        <vertAlign val="superscript"/>
        <sz val="11"/>
        <color indexed="8"/>
        <rFont val="Calibri"/>
        <family val="2"/>
        <scheme val="minor"/>
      </rPr>
      <t>*</t>
    </r>
  </si>
  <si>
    <r>
      <t>Korneuburg</t>
    </r>
    <r>
      <rPr>
        <vertAlign val="superscript"/>
        <sz val="11"/>
        <color indexed="8"/>
        <rFont val="Calibri"/>
        <family val="2"/>
        <scheme val="minor"/>
      </rPr>
      <t>*</t>
    </r>
  </si>
  <si>
    <r>
      <t>Sankt Pölten (Land)</t>
    </r>
    <r>
      <rPr>
        <vertAlign val="superscript"/>
        <sz val="11"/>
        <color indexed="8"/>
        <rFont val="Calibri"/>
        <family val="2"/>
        <scheme val="minor"/>
      </rPr>
      <t>*</t>
    </r>
  </si>
  <si>
    <r>
      <t xml:space="preserve">Gründungsintensität - in % der aktiven Wirtschaftskammer-mitglieder </t>
    </r>
    <r>
      <rPr>
        <vertAlign val="superscript"/>
        <sz val="8"/>
        <rFont val="Trebuchet MS"/>
        <family val="2"/>
      </rPr>
      <t>1</t>
    </r>
  </si>
  <si>
    <t>Jänner 2020</t>
  </si>
  <si>
    <t>Jahresstatistik 2019</t>
  </si>
  <si>
    <t>Juli 2020</t>
  </si>
  <si>
    <t>2. Quartal 2020</t>
  </si>
  <si>
    <t>2020</t>
  </si>
  <si>
    <t>Jahresstatistik 2020</t>
  </si>
  <si>
    <t>35</t>
  </si>
  <si>
    <t>Jänner 2021</t>
  </si>
  <si>
    <t>Unselbstständig Beschäftigte GW ogf</t>
  </si>
  <si>
    <t>Unselbstständig Beschäftigte GW mgf</t>
  </si>
  <si>
    <t>Unselbstständig Beschäftigte - Gewerbliche Wirtschaft (ohne geringfügig Beschäftigte)</t>
  </si>
  <si>
    <t>WKO Beschäftigungsstatistik in der Kammersystematik</t>
  </si>
  <si>
    <t>ohne geringfügig Beschäftigte</t>
  </si>
  <si>
    <t>mit geringfügig Beschäftigte</t>
  </si>
  <si>
    <t>Unselbstständig Beschäftigte - Gewerbliche Wirtschaft (mit geringfügig Beschäftigte)</t>
  </si>
  <si>
    <t>Dachverband der österreichischen Sozialversicherungsträger, AMS - Arbeitsmarktdaten</t>
  </si>
  <si>
    <t>Pendler (Auspendler/-innen insgesamt)</t>
  </si>
  <si>
    <t>Pendler (Auspendler/-innen) - Insgesamt</t>
  </si>
  <si>
    <t>Pendler (Auspendler/-innen)</t>
  </si>
  <si>
    <t>2021</t>
  </si>
  <si>
    <t>201707</t>
  </si>
  <si>
    <t>201801</t>
  </si>
  <si>
    <t>201807</t>
  </si>
  <si>
    <t>201901</t>
  </si>
  <si>
    <t>201907</t>
  </si>
  <si>
    <t>202001</t>
  </si>
  <si>
    <t>202007</t>
  </si>
  <si>
    <t>202101</t>
  </si>
  <si>
    <t>36</t>
  </si>
  <si>
    <t>Juli 2021</t>
  </si>
  <si>
    <t>202107</t>
  </si>
  <si>
    <t>Jahresstatistik 2021</t>
  </si>
  <si>
    <t>37</t>
  </si>
  <si>
    <t>Jänner 2022</t>
  </si>
  <si>
    <t>Unternehmen</t>
  </si>
  <si>
    <t>Arbeitsstätten</t>
  </si>
  <si>
    <t>Beschäftigte in den Arbeitsstätten</t>
  </si>
  <si>
    <t>Unternehmen - Insgesamt</t>
  </si>
  <si>
    <t>Arbeitsstätten - Insgesamt</t>
  </si>
  <si>
    <t>Beschäftigte in den Arbeitsstätten - Insgesamt</t>
  </si>
  <si>
    <t>Statistik Austria - Arbeitsstättenzählung</t>
  </si>
  <si>
    <t>Arbeitsstätten nach politischen Bezirken (Quelle: Statistik Austria - Arbeitsstättenzählung)</t>
  </si>
  <si>
    <t>202201</t>
  </si>
  <si>
    <t>2. Quartal 2021</t>
  </si>
  <si>
    <t>2. Quartal 2022</t>
  </si>
  <si>
    <t>38</t>
  </si>
  <si>
    <t>Juli 2022</t>
  </si>
  <si>
    <t>2022</t>
  </si>
  <si>
    <t>39</t>
  </si>
  <si>
    <t>Jänner 2023</t>
  </si>
  <si>
    <t>Jahresstatistik 2022</t>
  </si>
  <si>
    <t>202207</t>
  </si>
  <si>
    <t>202301</t>
  </si>
  <si>
    <t>2023</t>
  </si>
  <si>
    <t>2. Quartal 2023</t>
  </si>
  <si>
    <t>40</t>
  </si>
  <si>
    <t>Juli 2023</t>
  </si>
  <si>
    <t>202307</t>
  </si>
  <si>
    <t>41</t>
  </si>
  <si>
    <t>Jänner 2024</t>
  </si>
  <si>
    <t>Jahresstatistik 2023</t>
  </si>
  <si>
    <r>
      <rPr>
        <vertAlign val="superscript"/>
        <sz val="8"/>
        <color theme="1"/>
        <rFont val="Trebuchet MS"/>
        <family val="2"/>
      </rPr>
      <t>1</t>
    </r>
    <r>
      <rPr>
        <sz val="8"/>
        <color theme="1"/>
        <rFont val="Trebuchet MS"/>
        <family val="2"/>
      </rPr>
      <t xml:space="preserve"> Daten 2023 vorläufig
Neugründungen 2023 in % der aktiven Wirtschaftskammermitglieder (Ende 2022)
Anmerkung: Aufgrund von Mehrfachzählungen auf Bezirksebene (bei Standorten von Kammermitgliedern in mehreren Bezirken) ist die Zahl der aktiven WK-Mitglieder mit 600.200 um 24.100 höher als ohne Mehrfachzählung (576.100). Standorte von Mitgliedern ohne Bezirkzuordnung sind in der Bundeslandsumme enthalten. Die gesonderte Trennung einiger Bezirke in NÖ bleibt in der Summe der Mitglieder unberücksichtigt.</t>
    </r>
  </si>
  <si>
    <r>
      <rPr>
        <vertAlign val="superscript"/>
        <sz val="8"/>
        <color theme="1"/>
        <rFont val="Trebuchet MS"/>
        <family val="2"/>
      </rPr>
      <t>2</t>
    </r>
    <r>
      <rPr>
        <sz val="8"/>
        <color theme="1"/>
        <rFont val="Trebuchet MS"/>
        <family val="2"/>
      </rPr>
      <t xml:space="preserve"> Aufgrund der geringen Fallzahl werden Personen mit nicht binären Geschlechtseinträgen aus Datenschutzgründen bei den "Lehrlingen männlich" zugerechnet.</t>
    </r>
  </si>
  <si>
    <r>
      <rPr>
        <vertAlign val="superscript"/>
        <sz val="8"/>
        <color theme="1"/>
        <rFont val="Trebuchet MS"/>
        <family val="2"/>
      </rPr>
      <t>3</t>
    </r>
    <r>
      <rPr>
        <sz val="8"/>
        <color theme="1"/>
        <rFont val="Trebuchet MS"/>
        <family val="2"/>
      </rPr>
      <t xml:space="preserve"> ab Jänner 2008 Zählung nach Wohnort. Daten vor 2008 liegen nach Arbeitsort vor!</t>
    </r>
  </si>
  <si>
    <r>
      <rPr>
        <vertAlign val="superscript"/>
        <sz val="8"/>
        <color theme="1"/>
        <rFont val="Trebuchet MS"/>
        <family val="2"/>
      </rPr>
      <t>4</t>
    </r>
    <r>
      <rPr>
        <sz val="8"/>
        <color theme="1"/>
        <rFont val="Trebuchet MS"/>
        <family val="2"/>
      </rPr>
      <t xml:space="preserve"> Auswertung auf Arbeitsstättenebene, Beschäftigte von Arbeitsstätten ohne Bezirkszuordnung in Bundesland- bzw Österreichsumme enthalten. Die letzten Monate können sich mit der Ergänzung eines Monats ändern.</t>
    </r>
  </si>
  <si>
    <r>
      <t xml:space="preserve">im 1. Lehrjahr, männlich </t>
    </r>
    <r>
      <rPr>
        <vertAlign val="superscript"/>
        <sz val="8"/>
        <rFont val="Trebuchet MS"/>
        <family val="2"/>
      </rPr>
      <t>2</t>
    </r>
  </si>
  <si>
    <r>
      <t xml:space="preserve">im 2. Lehrjahr, männlich </t>
    </r>
    <r>
      <rPr>
        <vertAlign val="superscript"/>
        <sz val="8"/>
        <rFont val="Trebuchet MS"/>
        <family val="2"/>
      </rPr>
      <t>2</t>
    </r>
  </si>
  <si>
    <r>
      <t xml:space="preserve">im 3. Lehrjahr, männlich </t>
    </r>
    <r>
      <rPr>
        <vertAlign val="superscript"/>
        <sz val="8"/>
        <rFont val="Trebuchet MS"/>
        <family val="2"/>
      </rPr>
      <t>2</t>
    </r>
  </si>
  <si>
    <r>
      <t xml:space="preserve">im 4. Lehrjahr, männlich </t>
    </r>
    <r>
      <rPr>
        <vertAlign val="superscript"/>
        <sz val="8"/>
        <rFont val="Trebuchet MS"/>
        <family val="2"/>
      </rPr>
      <t>2</t>
    </r>
  </si>
  <si>
    <r>
      <t xml:space="preserve">Männer </t>
    </r>
    <r>
      <rPr>
        <vertAlign val="superscript"/>
        <sz val="8"/>
        <rFont val="Trebuchet MS"/>
        <family val="2"/>
      </rPr>
      <t>2</t>
    </r>
  </si>
  <si>
    <r>
      <t xml:space="preserve">Unselbstständig Beschäftigte </t>
    </r>
    <r>
      <rPr>
        <b/>
        <vertAlign val="superscript"/>
        <sz val="10"/>
        <rFont val="Trebuchet MS"/>
        <family val="2"/>
      </rPr>
      <t>3</t>
    </r>
    <r>
      <rPr>
        <b/>
        <sz val="10"/>
        <rFont val="Trebuchet MS"/>
        <family val="2"/>
      </rPr>
      <t xml:space="preserve"> (Quelle: Dachverband der österreichischen Sozialversicherungsträger, AMS - Arbeitsmarktdaten)</t>
    </r>
  </si>
  <si>
    <r>
      <t xml:space="preserve">Unselbstständig Beschäftigte - Gewerbliche Wirtschaft </t>
    </r>
    <r>
      <rPr>
        <b/>
        <vertAlign val="superscript"/>
        <sz val="10"/>
        <rFont val="Trebuchet MS"/>
        <family val="2"/>
      </rPr>
      <t>4</t>
    </r>
    <r>
      <rPr>
        <b/>
        <sz val="10"/>
        <rFont val="Trebuchet MS"/>
        <family val="2"/>
      </rPr>
      <t xml:space="preserve"> (Quelle: WKO Beschäftigungsstatistik in der Kammersystematik)</t>
    </r>
  </si>
  <si>
    <t>202401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</si>
</sst>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0.00;\-0.00"/>
    <numFmt numFmtId="165" formatCode="#,##0.0"/>
    <numFmt numFmtId="166" formatCode="_-* #,##0.0_-;\-* #,##0.0_-;_-* &quot;-&quot;??_-;_-@_-"/>
  </numFmts>
  <fonts count="30" x14ac:knownFonts="1">
    <font>
      <sz val="11"/>
      <color indexed="8"/>
      <name val="Calibri"/>
      <family val="2"/>
      <scheme val="minor"/>
    </font>
    <font>
      <sz val="10"/>
      <color theme="1"/>
      <name val="Trebuchet MS"/>
      <family val="2"/>
    </font>
    <font>
      <b/>
      <sz val="10"/>
      <name val="Trebuchet MS"/>
      <family val="2"/>
    </font>
    <font>
      <sz val="8"/>
      <name val="Trebuchet MS"/>
      <family val="2"/>
    </font>
    <font>
      <b/>
      <sz val="8"/>
      <name val="Trebuchet MS"/>
      <family val="2"/>
    </font>
    <font>
      <sz val="8"/>
      <color theme="0"/>
      <name val="Trebuchet MS"/>
      <family val="2"/>
    </font>
    <font>
      <sz val="10"/>
      <name val="Trebuchet MS"/>
      <family val="2"/>
    </font>
    <font>
      <b/>
      <sz val="14"/>
      <name val="Trebuchet MS"/>
      <family val="2"/>
    </font>
    <font>
      <sz val="10"/>
      <color indexed="8"/>
      <name val="Trebuchet MS"/>
      <family val="2"/>
    </font>
    <font>
      <sz val="11"/>
      <color indexed="8"/>
      <name val="Calibri"/>
      <family val="2"/>
      <scheme val="minor"/>
    </font>
    <font>
      <b/>
      <sz val="8"/>
      <color indexed="8"/>
      <name val="Trebuchet MS"/>
      <family val="2"/>
    </font>
    <font>
      <sz val="8"/>
      <color indexed="8"/>
      <name val="Trebuchet MS"/>
      <family val="2"/>
    </font>
    <font>
      <u/>
      <sz val="11"/>
      <color theme="10"/>
      <name val="Calibri"/>
      <family val="2"/>
      <scheme val="minor"/>
    </font>
    <font>
      <u/>
      <sz val="10"/>
      <color theme="10"/>
      <name val="Trebuchet MS"/>
      <family val="2"/>
    </font>
    <font>
      <sz val="1"/>
      <color theme="0"/>
      <name val="Trebuchet MS"/>
      <family val="2"/>
    </font>
    <font>
      <sz val="9"/>
      <color indexed="81"/>
      <name val="Segoe UI"/>
      <family val="2"/>
    </font>
    <font>
      <b/>
      <sz val="9"/>
      <color indexed="81"/>
      <name val="Segoe UI"/>
      <family val="2"/>
    </font>
    <font>
      <sz val="10"/>
      <color rgb="FFE6E6E6"/>
      <name val="Trebuchet MS"/>
      <family val="2"/>
    </font>
    <font>
      <b/>
      <sz val="11"/>
      <color theme="1"/>
      <name val="Calibri"/>
      <family val="2"/>
      <scheme val="minor"/>
    </font>
    <font>
      <b/>
      <sz val="14"/>
      <color rgb="FFE6E6E6"/>
      <name val="Trebuchet MS"/>
      <family val="2"/>
    </font>
    <font>
      <sz val="8"/>
      <color theme="1"/>
      <name val="Trebuchet MS"/>
      <family val="2"/>
    </font>
    <font>
      <vertAlign val="superscript"/>
      <sz val="11"/>
      <color indexed="8"/>
      <name val="Calibri"/>
      <family val="2"/>
      <scheme val="minor"/>
    </font>
    <font>
      <b/>
      <vertAlign val="superscript"/>
      <sz val="18"/>
      <color rgb="FFFF0000"/>
      <name val="Trebuchet MS"/>
      <family val="2"/>
    </font>
    <font>
      <vertAlign val="superscript"/>
      <sz val="8"/>
      <name val="Trebuchet MS"/>
      <family val="2"/>
    </font>
    <font>
      <vertAlign val="superscript"/>
      <sz val="8"/>
      <color theme="1"/>
      <name val="Trebuchet MS"/>
      <family val="2"/>
    </font>
    <font>
      <b/>
      <vertAlign val="superscript"/>
      <sz val="10"/>
      <name val="Trebuchet MS"/>
      <family val="2"/>
    </font>
    <font>
      <vertAlign val="superscript"/>
      <sz val="18"/>
      <color rgb="FFE6E6E6"/>
      <name val="Trebuchet MS"/>
      <family val="2"/>
    </font>
    <font>
      <sz val="8"/>
      <name val="Calibri"/>
      <family val="2"/>
      <scheme val="minor"/>
    </font>
    <font>
      <b/>
      <sz val="8"/>
      <color rgb="FFFFFFFF"/>
      <name val="Trebuchet MS"/>
      <family val="2"/>
    </font>
    <font>
      <sz val="8"/>
      <color rgb="FFFFFFFF"/>
      <name val="Trebuchet MS"/>
      <family val="2"/>
    </font>
  </fonts>
  <fills count="3">
    <fill>
      <patternFill patternType="none"/>
    </fill>
    <fill>
      <patternFill patternType="gray125"/>
    </fill>
    <fill>
      <patternFill patternType="solid">
        <fgColor rgb="FFE6E6E6"/>
        <bgColor indexed="64"/>
      </patternFill>
    </fill>
  </fills>
  <borders count="4">
    <border>
      <left/>
      <right/>
      <top/>
      <bottom/>
      <diagonal/>
    </border>
    <border>
      <left/>
      <right/>
      <top/>
      <bottom style="thin">
        <color rgb="FFE20613"/>
      </bottom>
      <diagonal/>
    </border>
    <border>
      <left style="thin">
        <color rgb="FFE20613"/>
      </left>
      <right/>
      <top/>
      <bottom/>
      <diagonal/>
    </border>
    <border>
      <left style="thin">
        <color rgb="FFE20613"/>
      </left>
      <right style="thin">
        <color rgb="FFE20613"/>
      </right>
      <top/>
      <bottom/>
      <diagonal/>
    </border>
  </borders>
  <cellStyleXfs count="4">
    <xf numFmtId="0" fontId="0" fillId="0" borderId="0"/>
    <xf numFmtId="0" fontId="1" fillId="0" borderId="0"/>
    <xf numFmtId="43" fontId="9" fillId="0" borderId="0" applyFont="0" applyFill="0" applyBorder="0" applyAlignment="0" applyProtection="0"/>
    <xf numFmtId="0" fontId="12" fillId="0" borderId="0" applyNumberFormat="0" applyFill="0" applyBorder="0" applyAlignment="0" applyProtection="0"/>
  </cellStyleXfs>
  <cellXfs count="85">
    <xf numFmtId="0" fontId="0" fillId="0" borderId="0" xfId="0"/>
    <xf numFmtId="0" fontId="8" fillId="0" borderId="0" xfId="0" applyFont="1"/>
    <xf numFmtId="0" fontId="11" fillId="0" borderId="0" xfId="0" applyFont="1" applyAlignment="1" applyProtection="1">
      <alignment horizontal="right"/>
      <protection hidden="1"/>
    </xf>
    <xf numFmtId="0" fontId="11" fillId="0" borderId="0" xfId="0" applyFont="1" applyProtection="1">
      <protection hidden="1"/>
    </xf>
    <xf numFmtId="41" fontId="11" fillId="0" borderId="0" xfId="2" applyNumberFormat="1" applyFont="1" applyProtection="1">
      <protection hidden="1"/>
    </xf>
    <xf numFmtId="166" fontId="11" fillId="0" borderId="0" xfId="2" applyNumberFormat="1" applyFont="1" applyProtection="1">
      <protection hidden="1"/>
    </xf>
    <xf numFmtId="0" fontId="1" fillId="0" borderId="0" xfId="1" applyAlignment="1" applyProtection="1">
      <alignment wrapText="1"/>
      <protection hidden="1"/>
    </xf>
    <xf numFmtId="0" fontId="1" fillId="0" borderId="0" xfId="1" applyProtection="1">
      <protection hidden="1"/>
    </xf>
    <xf numFmtId="0" fontId="1" fillId="0" borderId="0" xfId="1" applyBorder="1" applyProtection="1">
      <protection hidden="1"/>
    </xf>
    <xf numFmtId="0" fontId="3" fillId="0" borderId="0" xfId="1" applyFont="1" applyAlignment="1" applyProtection="1">
      <alignment horizontal="center"/>
      <protection hidden="1"/>
    </xf>
    <xf numFmtId="0" fontId="7" fillId="2" borderId="1" xfId="1" applyFont="1" applyFill="1" applyBorder="1" applyAlignment="1" applyProtection="1">
      <alignment vertical="center"/>
      <protection hidden="1"/>
    </xf>
    <xf numFmtId="0" fontId="6" fillId="2" borderId="1" xfId="1" applyFont="1" applyFill="1" applyBorder="1" applyAlignment="1" applyProtection="1">
      <protection hidden="1"/>
    </xf>
    <xf numFmtId="0" fontId="7" fillId="2" borderId="1" xfId="1" applyFont="1" applyFill="1" applyBorder="1" applyAlignment="1" applyProtection="1">
      <alignment horizontal="left" vertical="center"/>
      <protection hidden="1"/>
    </xf>
    <xf numFmtId="0" fontId="3" fillId="2" borderId="1" xfId="1" applyFont="1" applyFill="1" applyBorder="1" applyAlignment="1" applyProtection="1">
      <alignment horizontal="center"/>
      <protection hidden="1"/>
    </xf>
    <xf numFmtId="0" fontId="13" fillId="0" borderId="0" xfId="3" applyFont="1" applyAlignment="1" applyProtection="1">
      <alignment wrapText="1"/>
      <protection hidden="1"/>
    </xf>
    <xf numFmtId="0" fontId="5" fillId="0" borderId="0" xfId="1" applyFont="1" applyProtection="1">
      <protection hidden="1"/>
    </xf>
    <xf numFmtId="0" fontId="5" fillId="0" borderId="0" xfId="1" applyFont="1" applyBorder="1" applyProtection="1">
      <protection hidden="1"/>
    </xf>
    <xf numFmtId="0" fontId="2" fillId="2" borderId="0" xfId="1" applyFont="1" applyFill="1" applyAlignment="1" applyProtection="1">
      <protection hidden="1"/>
    </xf>
    <xf numFmtId="0" fontId="1" fillId="2" borderId="0" xfId="1" applyFill="1" applyProtection="1">
      <protection hidden="1"/>
    </xf>
    <xf numFmtId="0" fontId="1" fillId="2" borderId="0" xfId="1" applyFill="1" applyBorder="1" applyProtection="1">
      <protection hidden="1"/>
    </xf>
    <xf numFmtId="0" fontId="4" fillId="2" borderId="3" xfId="1" applyFont="1" applyFill="1" applyBorder="1" applyAlignment="1" applyProtection="1">
      <alignment horizontal="center"/>
      <protection hidden="1"/>
    </xf>
    <xf numFmtId="0" fontId="4" fillId="2" borderId="2" xfId="1" applyFont="1" applyFill="1" applyBorder="1" applyAlignment="1" applyProtection="1">
      <alignment horizontal="center"/>
      <protection hidden="1"/>
    </xf>
    <xf numFmtId="0" fontId="4" fillId="0" borderId="0" xfId="1" applyFont="1" applyAlignment="1" applyProtection="1">
      <alignment wrapText="1"/>
      <protection hidden="1"/>
    </xf>
    <xf numFmtId="0" fontId="4" fillId="0" borderId="0" xfId="1" applyFont="1" applyAlignment="1" applyProtection="1">
      <alignment horizontal="center"/>
      <protection hidden="1"/>
    </xf>
    <xf numFmtId="0" fontId="4" fillId="0" borderId="0" xfId="1" applyFont="1" applyBorder="1" applyAlignment="1" applyProtection="1">
      <alignment horizontal="center" wrapText="1"/>
      <protection hidden="1"/>
    </xf>
    <xf numFmtId="0" fontId="4" fillId="0" borderId="3" xfId="1" applyFont="1" applyBorder="1" applyAlignment="1" applyProtection="1">
      <alignment horizontal="center" wrapText="1"/>
      <protection hidden="1"/>
    </xf>
    <xf numFmtId="0" fontId="4" fillId="0" borderId="2" xfId="1" applyFont="1" applyBorder="1" applyAlignment="1" applyProtection="1">
      <alignment horizontal="center" wrapText="1"/>
      <protection hidden="1"/>
    </xf>
    <xf numFmtId="0" fontId="3" fillId="0" borderId="0" xfId="1" applyFont="1" applyProtection="1">
      <protection hidden="1"/>
    </xf>
    <xf numFmtId="0" fontId="3" fillId="0" borderId="0" xfId="1" applyFont="1" applyAlignment="1" applyProtection="1">
      <alignment wrapText="1"/>
      <protection hidden="1"/>
    </xf>
    <xf numFmtId="3" fontId="3" fillId="0" borderId="0" xfId="1" applyNumberFormat="1" applyFont="1" applyAlignment="1" applyProtection="1">
      <alignment horizontal="center"/>
      <protection hidden="1"/>
    </xf>
    <xf numFmtId="3" fontId="3" fillId="0" borderId="0" xfId="1" applyNumberFormat="1" applyFont="1" applyBorder="1" applyAlignment="1" applyProtection="1">
      <alignment horizontal="center"/>
      <protection hidden="1"/>
    </xf>
    <xf numFmtId="3" fontId="3" fillId="0" borderId="3" xfId="1" applyNumberFormat="1" applyFont="1" applyBorder="1" applyAlignment="1" applyProtection="1">
      <alignment horizontal="center"/>
      <protection hidden="1"/>
    </xf>
    <xf numFmtId="3" fontId="3" fillId="0" borderId="2" xfId="1" applyNumberFormat="1" applyFont="1" applyBorder="1" applyAlignment="1" applyProtection="1">
      <alignment horizontal="center"/>
      <protection hidden="1"/>
    </xf>
    <xf numFmtId="0" fontId="3" fillId="0" borderId="0" xfId="1" applyFont="1" applyBorder="1" applyProtection="1">
      <protection hidden="1"/>
    </xf>
    <xf numFmtId="0" fontId="3" fillId="0" borderId="3" xfId="1" applyFont="1" applyBorder="1" applyAlignment="1" applyProtection="1">
      <alignment horizontal="center"/>
      <protection hidden="1"/>
    </xf>
    <xf numFmtId="0" fontId="3" fillId="0" borderId="2" xfId="1" applyFont="1" applyBorder="1" applyAlignment="1" applyProtection="1">
      <alignment horizontal="center"/>
      <protection hidden="1"/>
    </xf>
    <xf numFmtId="0" fontId="4" fillId="0" borderId="0" xfId="1" applyFont="1" applyBorder="1" applyAlignment="1" applyProtection="1">
      <alignment horizontal="center"/>
      <protection hidden="1"/>
    </xf>
    <xf numFmtId="0" fontId="4" fillId="0" borderId="3" xfId="1" applyFont="1" applyBorder="1" applyAlignment="1" applyProtection="1">
      <alignment horizontal="center"/>
      <protection hidden="1"/>
    </xf>
    <xf numFmtId="0" fontId="4" fillId="0" borderId="2" xfId="1" applyFont="1" applyBorder="1" applyAlignment="1" applyProtection="1">
      <alignment horizontal="center"/>
      <protection hidden="1"/>
    </xf>
    <xf numFmtId="165" fontId="3" fillId="0" borderId="0" xfId="1" applyNumberFormat="1" applyFont="1" applyAlignment="1" applyProtection="1">
      <alignment horizontal="center"/>
      <protection hidden="1"/>
    </xf>
    <xf numFmtId="165" fontId="3" fillId="0" borderId="0" xfId="1" applyNumberFormat="1" applyFont="1" applyBorder="1" applyAlignment="1" applyProtection="1">
      <alignment horizontal="center"/>
      <protection hidden="1"/>
    </xf>
    <xf numFmtId="165" fontId="3" fillId="0" borderId="3" xfId="1" applyNumberFormat="1" applyFont="1" applyBorder="1" applyAlignment="1" applyProtection="1">
      <alignment horizontal="center"/>
      <protection hidden="1"/>
    </xf>
    <xf numFmtId="165" fontId="3" fillId="0" borderId="2" xfId="1" applyNumberFormat="1" applyFont="1" applyBorder="1" applyAlignment="1" applyProtection="1">
      <alignment horizontal="center"/>
      <protection hidden="1"/>
    </xf>
    <xf numFmtId="0" fontId="3" fillId="0" borderId="0" xfId="1" applyFont="1" applyBorder="1" applyAlignment="1" applyProtection="1">
      <alignment horizontal="center"/>
      <protection hidden="1"/>
    </xf>
    <xf numFmtId="164" fontId="3" fillId="0" borderId="0" xfId="1" applyNumberFormat="1" applyFont="1" applyAlignment="1" applyProtection="1">
      <alignment horizontal="center"/>
      <protection hidden="1"/>
    </xf>
    <xf numFmtId="164" fontId="3" fillId="0" borderId="0" xfId="1" applyNumberFormat="1" applyFont="1" applyBorder="1" applyAlignment="1" applyProtection="1">
      <alignment horizontal="center"/>
      <protection hidden="1"/>
    </xf>
    <xf numFmtId="164" fontId="3" fillId="0" borderId="3" xfId="1" applyNumberFormat="1" applyFont="1" applyBorder="1" applyAlignment="1" applyProtection="1">
      <alignment horizontal="center"/>
      <protection hidden="1"/>
    </xf>
    <xf numFmtId="164" fontId="3" fillId="0" borderId="2" xfId="1" applyNumberFormat="1" applyFont="1" applyBorder="1" applyAlignment="1" applyProtection="1">
      <alignment horizontal="center"/>
      <protection hidden="1"/>
    </xf>
    <xf numFmtId="0" fontId="2" fillId="0" borderId="0" xfId="1" applyFont="1" applyFill="1" applyProtection="1">
      <protection hidden="1"/>
    </xf>
    <xf numFmtId="0" fontId="13" fillId="0" borderId="0" xfId="3" applyFont="1" applyProtection="1">
      <protection hidden="1"/>
    </xf>
    <xf numFmtId="0" fontId="14" fillId="0" borderId="0" xfId="0" applyFont="1" applyProtection="1">
      <protection hidden="1"/>
    </xf>
    <xf numFmtId="0" fontId="8" fillId="0" borderId="0" xfId="0" applyFont="1" applyProtection="1">
      <protection hidden="1"/>
    </xf>
    <xf numFmtId="0" fontId="10" fillId="2" borderId="1" xfId="0" applyFont="1" applyFill="1" applyBorder="1" applyAlignment="1" applyProtection="1">
      <alignment horizontal="center" wrapText="1"/>
      <protection hidden="1"/>
    </xf>
    <xf numFmtId="0" fontId="11" fillId="0" borderId="0" xfId="0" applyFont="1" applyAlignment="1" applyProtection="1">
      <protection hidden="1"/>
    </xf>
    <xf numFmtId="0" fontId="10" fillId="0" borderId="0" xfId="0" applyFont="1" applyProtection="1">
      <protection hidden="1"/>
    </xf>
    <xf numFmtId="0" fontId="10" fillId="2" borderId="1" xfId="0" applyFont="1" applyFill="1" applyBorder="1" applyAlignment="1" applyProtection="1">
      <alignment horizontal="left" wrapText="1"/>
      <protection locked="0" hidden="1"/>
    </xf>
    <xf numFmtId="0" fontId="10" fillId="0" borderId="0" xfId="0" applyFont="1" applyProtection="1"/>
    <xf numFmtId="0" fontId="6" fillId="2" borderId="0" xfId="1" applyFont="1" applyFill="1" applyProtection="1">
      <protection hidden="1"/>
    </xf>
    <xf numFmtId="3" fontId="4" fillId="2" borderId="0" xfId="1" applyNumberFormat="1" applyFont="1" applyFill="1" applyBorder="1" applyAlignment="1" applyProtection="1">
      <alignment horizontal="center"/>
      <protection hidden="1"/>
    </xf>
    <xf numFmtId="41" fontId="4" fillId="2" borderId="0" xfId="1" applyNumberFormat="1" applyFont="1" applyFill="1" applyBorder="1" applyAlignment="1" applyProtection="1">
      <alignment horizontal="left"/>
      <protection hidden="1"/>
    </xf>
    <xf numFmtId="41" fontId="3" fillId="0" borderId="0" xfId="1" applyNumberFormat="1" applyFont="1" applyAlignment="1" applyProtection="1">
      <alignment horizontal="left"/>
      <protection hidden="1"/>
    </xf>
    <xf numFmtId="41" fontId="4" fillId="0" borderId="0" xfId="1" applyNumberFormat="1" applyFont="1" applyAlignment="1" applyProtection="1">
      <alignment horizontal="left"/>
      <protection hidden="1"/>
    </xf>
    <xf numFmtId="0" fontId="13" fillId="0" borderId="0" xfId="3" applyFont="1" applyAlignment="1" applyProtection="1">
      <alignment horizontal="right"/>
      <protection hidden="1"/>
    </xf>
    <xf numFmtId="0" fontId="17" fillId="2" borderId="0" xfId="1" applyFont="1" applyFill="1" applyProtection="1">
      <protection hidden="1"/>
    </xf>
    <xf numFmtId="0" fontId="17" fillId="2" borderId="0" xfId="1" applyFont="1" applyFill="1" applyBorder="1" applyProtection="1">
      <protection hidden="1"/>
    </xf>
    <xf numFmtId="0" fontId="18" fillId="0" borderId="0" xfId="0" applyFont="1" applyAlignment="1">
      <alignment horizontal="center"/>
    </xf>
    <xf numFmtId="0" fontId="19" fillId="2" borderId="1" xfId="1" applyFont="1" applyFill="1" applyBorder="1" applyAlignment="1" applyProtection="1">
      <alignment horizontal="left" vertical="center"/>
      <protection hidden="1"/>
    </xf>
    <xf numFmtId="0" fontId="22" fillId="2" borderId="1" xfId="1" applyFont="1" applyFill="1" applyBorder="1" applyAlignment="1" applyProtection="1">
      <alignment horizontal="left" vertical="center"/>
      <protection hidden="1"/>
    </xf>
    <xf numFmtId="0" fontId="22" fillId="2" borderId="1" xfId="1" applyFont="1" applyFill="1" applyBorder="1" applyAlignment="1" applyProtection="1">
      <alignment horizontal="left"/>
      <protection hidden="1"/>
    </xf>
    <xf numFmtId="0" fontId="26" fillId="2" borderId="1" xfId="1" applyFont="1" applyFill="1" applyBorder="1" applyAlignment="1" applyProtection="1">
      <alignment horizontal="right" vertical="top"/>
      <protection hidden="1"/>
    </xf>
    <xf numFmtId="0" fontId="20" fillId="0" borderId="0" xfId="1" applyFont="1" applyAlignment="1" applyProtection="1">
      <alignment vertical="top"/>
      <protection hidden="1"/>
    </xf>
    <xf numFmtId="0" fontId="11" fillId="0" borderId="0" xfId="0" applyFont="1" applyAlignment="1" applyProtection="1">
      <alignment horizontal="left" vertical="top"/>
      <protection hidden="1"/>
    </xf>
    <xf numFmtId="0" fontId="11" fillId="0" borderId="0" xfId="0" applyFont="1" applyAlignment="1" applyProtection="1">
      <alignment vertical="top" wrapText="1"/>
      <protection hidden="1"/>
    </xf>
    <xf numFmtId="2" fontId="11" fillId="0" borderId="0" xfId="0" applyNumberFormat="1" applyFont="1" applyProtection="1">
      <protection hidden="1"/>
    </xf>
    <xf numFmtId="0" fontId="5" fillId="0" borderId="0" xfId="0" applyFont="1" applyProtection="1">
      <protection hidden="1"/>
    </xf>
    <xf numFmtId="0" fontId="20" fillId="0" borderId="0" xfId="1" applyFont="1" applyAlignment="1" applyProtection="1">
      <alignment horizontal="left" vertical="top" wrapText="1"/>
      <protection hidden="1"/>
    </xf>
    <xf numFmtId="0" fontId="8" fillId="0" borderId="0" xfId="0" applyFont="1" applyAlignment="1">
      <alignment wrapText="1"/>
    </xf>
    <xf numFmtId="0" fontId="3" fillId="0" borderId="0" xfId="1" applyFont="1" applyAlignment="1" applyProtection="1">
      <protection hidden="1"/>
    </xf>
    <xf numFmtId="0" fontId="28" fillId="0" borderId="0" xfId="1" applyFont="1" applyBorder="1" applyAlignment="1" applyProtection="1">
      <alignment horizontal="center"/>
      <protection hidden="1"/>
    </xf>
    <xf numFmtId="3" fontId="29" fillId="0" borderId="0" xfId="1" applyNumberFormat="1" applyFont="1" applyBorder="1" applyAlignment="1" applyProtection="1">
      <alignment horizontal="center"/>
      <protection hidden="1"/>
    </xf>
    <xf numFmtId="0" fontId="20" fillId="0" borderId="0" xfId="1" applyFont="1" applyAlignment="1" applyProtection="1">
      <alignment horizontal="left" vertical="top" wrapText="1"/>
      <protection hidden="1"/>
    </xf>
    <xf numFmtId="0" fontId="20" fillId="0" borderId="0" xfId="1" applyFont="1" applyAlignment="1" applyProtection="1">
      <alignment horizontal="left"/>
      <protection hidden="1"/>
    </xf>
    <xf numFmtId="0" fontId="5" fillId="0" borderId="0" xfId="1" applyFont="1" applyAlignment="1" applyProtection="1">
      <alignment horizontal="left" vertical="top" wrapText="1"/>
      <protection hidden="1"/>
    </xf>
    <xf numFmtId="0" fontId="5" fillId="0" borderId="0" xfId="1" applyFont="1" applyAlignment="1" applyProtection="1">
      <alignment horizontal="left" wrapText="1"/>
      <protection hidden="1"/>
    </xf>
    <xf numFmtId="0" fontId="11" fillId="0" borderId="0" xfId="0" applyFont="1" applyAlignment="1" applyProtection="1">
      <alignment horizontal="left" vertical="top" wrapText="1"/>
      <protection hidden="1"/>
    </xf>
  </cellXfs>
  <cellStyles count="4">
    <cellStyle name="Komma" xfId="2" builtinId="3"/>
    <cellStyle name="Link" xfId="3" builtinId="8"/>
    <cellStyle name="Standard" xfId="0" builtinId="0"/>
    <cellStyle name="Standard 2" xfId="1" xr:uid="{00000000-0005-0000-0000-000003000000}"/>
  </cellStyles>
  <dxfs count="4">
    <dxf>
      <numFmt numFmtId="167" formatCode="_-* #,##0.0_-;\-* #,##0.0_-;_-* &quot;-&quot;?_-;_-@_-"/>
    </dxf>
    <dxf>
      <numFmt numFmtId="168" formatCode="0.0"/>
    </dxf>
    <dxf>
      <numFmt numFmtId="168" formatCode="0.0"/>
    </dxf>
    <dxf>
      <font>
        <color rgb="FFFFFFFF"/>
      </font>
      <fill>
        <patternFill patternType="none">
          <bgColor auto="1"/>
        </patternFill>
      </fill>
    </dxf>
  </dxfs>
  <tableStyles count="0" defaultTableStyle="TableStyleMedium2" defaultPivotStyle="PivotStyleLight16"/>
  <colors>
    <mruColors>
      <color rgb="FFFFFFFF"/>
      <color rgb="FFE6E6E6"/>
      <color rgb="FFE20613"/>
      <color rgb="FFB3B3B3"/>
      <color rgb="FF666666"/>
      <color rgb="FF99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activeX/activeX2.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openxmlformats.org/officeDocument/2006/relationships/chartUserShapes" Target="../drawings/drawing4.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[0]!Auswahl_Merkmal</c:f>
          <c:strCache>
            <c:ptCount val="1"/>
            <c:pt idx="0">
              <c:v>Neugründungen - Insgesamt</c:v>
            </c:pt>
          </c:strCache>
        </c:strRef>
      </c:tx>
      <c:layout>
        <c:manualLayout>
          <c:xMode val="edge"/>
          <c:yMode val="edge"/>
          <c:x val="7.1732098574011832E-2"/>
          <c:y val="1.9899046959564112E-2"/>
        </c:manualLayout>
      </c:layout>
      <c:overlay val="0"/>
      <c:spPr>
        <a:noFill/>
        <a:ln w="25400">
          <a:noFill/>
        </a:ln>
      </c:spPr>
      <c:txPr>
        <a:bodyPr/>
        <a:lstStyle/>
        <a:p>
          <a:pPr algn="ctr">
            <a:defRPr sz="1400" b="1" i="0" u="none" strike="noStrike" baseline="0">
              <a:solidFill>
                <a:srgbClr val="000000"/>
              </a:solidFill>
              <a:latin typeface="Trebuchet MS"/>
              <a:ea typeface="Trebuchet MS"/>
              <a:cs typeface="Trebuchet MS"/>
            </a:defRPr>
          </a:pPr>
          <a:endParaRPr lang="de-DE"/>
        </a:p>
      </c:txPr>
    </c:title>
    <c:autoTitleDeleted val="0"/>
    <c:plotArea>
      <c:layout>
        <c:manualLayout>
          <c:layoutTarget val="inner"/>
          <c:xMode val="edge"/>
          <c:yMode val="edge"/>
          <c:x val="6.8319539844753446E-2"/>
          <c:y val="0.19753592622366817"/>
          <c:w val="0.9090564583682359"/>
          <c:h val="0.68259384559088265"/>
        </c:manualLayout>
      </c:layout>
      <c:lineChart>
        <c:grouping val="standard"/>
        <c:varyColors val="0"/>
        <c:ser>
          <c:idx val="1"/>
          <c:order val="0"/>
          <c:tx>
            <c:strRef>
              <c:f>Grafik!$A$11</c:f>
              <c:strCache>
                <c:ptCount val="1"/>
                <c:pt idx="0">
                  <c:v>Oberpullendorf</c:v>
                </c:pt>
              </c:strCache>
            </c:strRef>
          </c:tx>
          <c:spPr>
            <a:ln w="44450">
              <a:solidFill>
                <a:srgbClr val="E20613"/>
              </a:solidFill>
            </a:ln>
          </c:spPr>
          <c:marker>
            <c:symbol val="diamond"/>
            <c:size val="10"/>
            <c:spPr>
              <a:solidFill>
                <a:srgbClr val="E20613"/>
              </a:solidFill>
              <a:ln w="12700">
                <a:solidFill>
                  <a:srgbClr val="E20613"/>
                </a:solidFill>
              </a:ln>
            </c:spPr>
          </c:marker>
          <c:cat>
            <c:strRef>
              <c:f>[0]!Graph_Zeit</c:f>
              <c:strCache>
                <c:ptCount val="8"/>
                <c:pt idx="0">
                  <c:v>2016</c:v>
                </c:pt>
                <c:pt idx="1">
                  <c:v>2017</c:v>
                </c:pt>
                <c:pt idx="2">
                  <c:v>2018</c:v>
                </c:pt>
                <c:pt idx="3">
                  <c:v>2019</c:v>
                </c:pt>
                <c:pt idx="4">
                  <c:v>2020</c:v>
                </c:pt>
                <c:pt idx="5">
                  <c:v>2021</c:v>
                </c:pt>
                <c:pt idx="6">
                  <c:v>2022</c:v>
                </c:pt>
                <c:pt idx="7">
                  <c:v>2023</c:v>
                </c:pt>
              </c:strCache>
            </c:strRef>
          </c:cat>
          <c:val>
            <c:numRef>
              <c:f>[0]!Graph_Bezirk</c:f>
              <c:numCache>
                <c:formatCode>_-* #,##0.0_-;\-* #,##0.0_-;_-* "-"??_-;_-@_-</c:formatCode>
                <c:ptCount val="8"/>
                <c:pt idx="0">
                  <c:v>100</c:v>
                </c:pt>
                <c:pt idx="1">
                  <c:v>72.830042123502452</c:v>
                </c:pt>
                <c:pt idx="2">
                  <c:v>122.04301075268818</c:v>
                </c:pt>
                <c:pt idx="3">
                  <c:v>80.616740088105729</c:v>
                </c:pt>
                <c:pt idx="4">
                  <c:v>106.55737704918033</c:v>
                </c:pt>
                <c:pt idx="5">
                  <c:v>111.7948717948718</c:v>
                </c:pt>
                <c:pt idx="6">
                  <c:v>92.201834862385326</c:v>
                </c:pt>
                <c:pt idx="7">
                  <c:v>89.054726368159209</c:v>
                </c:pt>
              </c:numCache>
            </c:numRef>
          </c:val>
          <c:smooth val="0"/>
          <c:extLst>
            <c:ext xmlns:c16="http://schemas.microsoft.com/office/drawing/2014/chart" uri="{C3380CC4-5D6E-409C-BE32-E72D297353CC}">
              <c16:uniqueId val="{0000000A-2D06-4722-AF16-9ADAC41E83C1}"/>
            </c:ext>
          </c:extLst>
        </c:ser>
        <c:ser>
          <c:idx val="0"/>
          <c:order val="1"/>
          <c:tx>
            <c:strRef>
              <c:f>Grafik!$A$12</c:f>
              <c:strCache>
                <c:ptCount val="1"/>
                <c:pt idx="0">
                  <c:v>Burgenland</c:v>
                </c:pt>
              </c:strCache>
            </c:strRef>
          </c:tx>
          <c:spPr>
            <a:ln w="44450">
              <a:solidFill>
                <a:srgbClr val="999999"/>
              </a:solidFill>
            </a:ln>
          </c:spPr>
          <c:marker>
            <c:symbol val="none"/>
          </c:marker>
          <c:cat>
            <c:strRef>
              <c:f>[0]!Graph_Zeit</c:f>
              <c:strCache>
                <c:ptCount val="8"/>
                <c:pt idx="0">
                  <c:v>2016</c:v>
                </c:pt>
                <c:pt idx="1">
                  <c:v>2017</c:v>
                </c:pt>
                <c:pt idx="2">
                  <c:v>2018</c:v>
                </c:pt>
                <c:pt idx="3">
                  <c:v>2019</c:v>
                </c:pt>
                <c:pt idx="4">
                  <c:v>2020</c:v>
                </c:pt>
                <c:pt idx="5">
                  <c:v>2021</c:v>
                </c:pt>
                <c:pt idx="6">
                  <c:v>2022</c:v>
                </c:pt>
                <c:pt idx="7">
                  <c:v>2023</c:v>
                </c:pt>
              </c:strCache>
            </c:strRef>
          </c:cat>
          <c:val>
            <c:numRef>
              <c:f>[0]!Graph_Bundesland</c:f>
              <c:numCache>
                <c:formatCode>_-* #,##0.0_-;\-* #,##0.0_-;_-* "-"??_-;_-@_-</c:formatCode>
                <c:ptCount val="8"/>
                <c:pt idx="0">
                  <c:v>100</c:v>
                </c:pt>
                <c:pt idx="1">
                  <c:v>86.338242762823768</c:v>
                </c:pt>
                <c:pt idx="2">
                  <c:v>99</c:v>
                </c:pt>
                <c:pt idx="3">
                  <c:v>94.236482471776583</c:v>
                </c:pt>
                <c:pt idx="4">
                  <c:v>99.747793190416147</c:v>
                </c:pt>
                <c:pt idx="5">
                  <c:v>100.12642225031605</c:v>
                </c:pt>
                <c:pt idx="6">
                  <c:v>96.085858585858588</c:v>
                </c:pt>
                <c:pt idx="7">
                  <c:v>105.78186596583443</c:v>
                </c:pt>
              </c:numCache>
            </c:numRef>
          </c:val>
          <c:smooth val="0"/>
          <c:extLst>
            <c:ext xmlns:c16="http://schemas.microsoft.com/office/drawing/2014/chart" uri="{C3380CC4-5D6E-409C-BE32-E72D297353CC}">
              <c16:uniqueId val="{00000005-ADB2-41A5-BB98-0402C582C1E0}"/>
            </c:ext>
          </c:extLst>
        </c:ser>
        <c:ser>
          <c:idx val="2"/>
          <c:order val="2"/>
          <c:tx>
            <c:strRef>
              <c:f>Grafik!$A$13</c:f>
              <c:strCache>
                <c:ptCount val="1"/>
                <c:pt idx="0">
                  <c:v>Österreich</c:v>
                </c:pt>
              </c:strCache>
            </c:strRef>
          </c:tx>
          <c:spPr>
            <a:ln w="44450">
              <a:solidFill>
                <a:srgbClr val="666666"/>
              </a:solidFill>
            </a:ln>
          </c:spPr>
          <c:marker>
            <c:symbol val="triangle"/>
            <c:size val="10"/>
            <c:spPr>
              <a:solidFill>
                <a:srgbClr val="666666"/>
              </a:solidFill>
              <a:ln w="12700">
                <a:solidFill>
                  <a:srgbClr val="666666"/>
                </a:solidFill>
              </a:ln>
            </c:spPr>
          </c:marker>
          <c:cat>
            <c:strRef>
              <c:f>[0]!Graph_Zeit</c:f>
              <c:strCache>
                <c:ptCount val="8"/>
                <c:pt idx="0">
                  <c:v>2016</c:v>
                </c:pt>
                <c:pt idx="1">
                  <c:v>2017</c:v>
                </c:pt>
                <c:pt idx="2">
                  <c:v>2018</c:v>
                </c:pt>
                <c:pt idx="3">
                  <c:v>2019</c:v>
                </c:pt>
                <c:pt idx="4">
                  <c:v>2020</c:v>
                </c:pt>
                <c:pt idx="5">
                  <c:v>2021</c:v>
                </c:pt>
                <c:pt idx="6">
                  <c:v>2022</c:v>
                </c:pt>
                <c:pt idx="7">
                  <c:v>2023</c:v>
                </c:pt>
              </c:strCache>
            </c:strRef>
          </c:cat>
          <c:val>
            <c:numRef>
              <c:f>[0]!Graph_Oesterreich</c:f>
              <c:numCache>
                <c:formatCode>_-* #,##0.0_-;\-* #,##0.0_-;_-* "-"??_-;_-@_-</c:formatCode>
                <c:ptCount val="8"/>
                <c:pt idx="0">
                  <c:v>100</c:v>
                </c:pt>
                <c:pt idx="1">
                  <c:v>98.283041050259627</c:v>
                </c:pt>
                <c:pt idx="2">
                  <c:v>97.99386946445037</c:v>
                </c:pt>
                <c:pt idx="3">
                  <c:v>99.415085702660093</c:v>
                </c:pt>
                <c:pt idx="4">
                  <c:v>99.398853985470168</c:v>
                </c:pt>
                <c:pt idx="5">
                  <c:v>104.87428262603906</c:v>
                </c:pt>
                <c:pt idx="6">
                  <c:v>96.586586832224981</c:v>
                </c:pt>
                <c:pt idx="7">
                  <c:v>103.33587398373983</c:v>
                </c:pt>
              </c:numCache>
            </c:numRef>
          </c:val>
          <c:smooth val="0"/>
          <c:extLst>
            <c:ext xmlns:c16="http://schemas.microsoft.com/office/drawing/2014/chart" uri="{C3380CC4-5D6E-409C-BE32-E72D297353CC}">
              <c16:uniqueId val="{00000006-ADB2-41A5-BB98-0402C582C1E0}"/>
            </c:ext>
          </c:extLst>
        </c:ser>
        <c:dLbls>
          <c:showLegendKey val="0"/>
          <c:showVal val="0"/>
          <c:showCatName val="0"/>
          <c:showSerName val="0"/>
          <c:showPercent val="0"/>
          <c:showBubbleSize val="0"/>
        </c:dLbls>
        <c:marker val="1"/>
        <c:smooth val="0"/>
        <c:axId val="315270656"/>
        <c:axId val="315272576"/>
      </c:lineChart>
      <c:catAx>
        <c:axId val="315270656"/>
        <c:scaling>
          <c:orientation val="minMax"/>
        </c:scaling>
        <c:delete val="0"/>
        <c:axPos val="b"/>
        <c:title>
          <c:tx>
            <c:strRef>
              <c:f>[0]!Auswahl_Merkmal_Quellenangabe_Grafik</c:f>
              <c:strCache>
                <c:ptCount val="1"/>
                <c:pt idx="0">
                  <c:v>Quelle: WKÖ Statistik - Gründungsstatistik</c:v>
                </c:pt>
              </c:strCache>
            </c:strRef>
          </c:tx>
          <c:layout>
            <c:manualLayout>
              <c:xMode val="edge"/>
              <c:yMode val="edge"/>
              <c:x val="1.60652407532028E-2"/>
              <c:y val="0.96085217451560867"/>
            </c:manualLayout>
          </c:layout>
          <c:overlay val="0"/>
          <c:txPr>
            <a:bodyPr/>
            <a:lstStyle/>
            <a:p>
              <a:pPr>
                <a:defRPr b="1">
                  <a:latin typeface="Trebuchet MS" panose="020B0603020202020204" pitchFamily="34" charset="0"/>
                </a:defRPr>
              </a:pPr>
              <a:endParaRPr lang="de-DE"/>
            </a:p>
          </c:txPr>
        </c:title>
        <c:numFmt formatCode="General" sourceLinked="1"/>
        <c:majorTickMark val="out"/>
        <c:minorTickMark val="none"/>
        <c:tickLblPos val="low"/>
        <c:spPr>
          <a:ln w="6350">
            <a:solidFill>
              <a:srgbClr val="B3B3B3"/>
            </a:solidFill>
            <a:prstDash val="solid"/>
          </a:ln>
        </c:spPr>
        <c:txPr>
          <a:bodyPr rot="0" vert="horz"/>
          <a:lstStyle/>
          <a:p>
            <a:pPr>
              <a:defRPr sz="1000" b="0" i="0" u="none" strike="noStrike" baseline="0">
                <a:solidFill>
                  <a:schemeClr val="tx1"/>
                </a:solidFill>
                <a:latin typeface="Trebuchet MS"/>
                <a:ea typeface="Trebuchet MS"/>
                <a:cs typeface="Trebuchet MS"/>
              </a:defRPr>
            </a:pPr>
            <a:endParaRPr lang="de-DE"/>
          </a:p>
        </c:txPr>
        <c:crossAx val="315272576"/>
        <c:crosses val="autoZero"/>
        <c:auto val="0"/>
        <c:lblAlgn val="ctr"/>
        <c:lblOffset val="100"/>
        <c:tickLblSkip val="1"/>
        <c:tickMarkSkip val="1"/>
        <c:noMultiLvlLbl val="0"/>
      </c:catAx>
      <c:valAx>
        <c:axId val="315272576"/>
        <c:scaling>
          <c:orientation val="minMax"/>
        </c:scaling>
        <c:delete val="0"/>
        <c:axPos val="l"/>
        <c:majorGridlines>
          <c:spPr>
            <a:ln w="6350">
              <a:solidFill>
                <a:srgbClr val="B3B3B3"/>
              </a:solidFill>
              <a:prstDash val="solid"/>
            </a:ln>
          </c:spPr>
        </c:majorGridlines>
        <c:numFmt formatCode="_-* #,##0.0_-;\-* #,##0.0_-;_-* &quot;-&quot;??_-;_-@_-" sourceLinked="1"/>
        <c:majorTickMark val="out"/>
        <c:minorTickMark val="none"/>
        <c:tickLblPos val="nextTo"/>
        <c:spPr>
          <a:noFill/>
          <a:ln w="6350">
            <a:solidFill>
              <a:srgbClr val="B3B3B3"/>
            </a:solidFill>
            <a:prstDash val="solid"/>
          </a:ln>
        </c:spPr>
        <c:txPr>
          <a:bodyPr rot="0" vert="horz" anchor="t" anchorCtr="1"/>
          <a:lstStyle/>
          <a:p>
            <a:pPr>
              <a:defRPr sz="1000" b="0" i="0" u="none" strike="noStrike" baseline="0">
                <a:solidFill>
                  <a:schemeClr val="tx1"/>
                </a:solidFill>
                <a:effectLst/>
                <a:latin typeface="Trebuchet MS"/>
                <a:ea typeface="Trebuchet MS"/>
                <a:cs typeface="Trebuchet MS"/>
              </a:defRPr>
            </a:pPr>
            <a:endParaRPr lang="de-DE"/>
          </a:p>
        </c:txPr>
        <c:crossAx val="315270656"/>
        <c:crosses val="autoZero"/>
        <c:crossBetween val="between"/>
      </c:valAx>
      <c:spPr>
        <a:noFill/>
        <a:ln w="12700">
          <a:noFill/>
          <a:prstDash val="solid"/>
        </a:ln>
      </c:spPr>
    </c:plotArea>
    <c:legend>
      <c:legendPos val="b"/>
      <c:layout>
        <c:manualLayout>
          <c:xMode val="edge"/>
          <c:yMode val="edge"/>
          <c:x val="0.31858329108288919"/>
          <c:y val="0.12444601520940504"/>
          <c:w val="0.41373525475353162"/>
          <c:h val="4.527596004093238E-2"/>
        </c:manualLayout>
      </c:layout>
      <c:overlay val="0"/>
      <c:txPr>
        <a:bodyPr/>
        <a:lstStyle/>
        <a:p>
          <a:pPr>
            <a:defRPr>
              <a:latin typeface="Trebuchet MS" panose="020B0603020202020204" pitchFamily="34" charset="0"/>
            </a:defRPr>
          </a:pPr>
          <a:endParaRPr lang="de-DE"/>
        </a:p>
      </c:txPr>
    </c:legend>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Optima"/>
          <a:ea typeface="Optima"/>
          <a:cs typeface="Optima"/>
        </a:defRPr>
      </a:pPr>
      <a:endParaRPr lang="de-DE"/>
    </a:p>
  </c:txPr>
  <c:printSettings>
    <c:headerFooter alignWithMargins="0"/>
    <c:pageMargins b="0.98425196899999956" l="0.78740157499999996" r="0.78740157499999996" t="0.98425196899999956" header="0.49212598450000788" footer="0.49212598450000788"/>
    <c:pageSetup paperSize="9" orientation="landscape" horizontalDpi="-3" verticalDpi="300"/>
  </c:printSettings>
  <c:userShapes r:id="rId2"/>
</c:chartSpace>
</file>

<file path=xl/drawings/_rels/drawing1.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3.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jpeg"/><Relationship Id="rId1" Type="http://schemas.openxmlformats.org/officeDocument/2006/relationships/chart" Target="../charts/chart1.xml"/><Relationship Id="rId4"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9.gif"/><Relationship Id="rId3" Type="http://schemas.openxmlformats.org/officeDocument/2006/relationships/image" Target="../media/image14.gif"/><Relationship Id="rId7" Type="http://schemas.openxmlformats.org/officeDocument/2006/relationships/image" Target="../media/image18.gif"/><Relationship Id="rId2" Type="http://schemas.openxmlformats.org/officeDocument/2006/relationships/image" Target="../media/image13.gif"/><Relationship Id="rId1" Type="http://schemas.openxmlformats.org/officeDocument/2006/relationships/image" Target="../media/image12.gif"/><Relationship Id="rId6" Type="http://schemas.openxmlformats.org/officeDocument/2006/relationships/image" Target="../media/image17.gif"/><Relationship Id="rId5" Type="http://schemas.openxmlformats.org/officeDocument/2006/relationships/image" Target="../media/image16.gif"/><Relationship Id="rId10" Type="http://schemas.openxmlformats.org/officeDocument/2006/relationships/image" Target="../media/image4.emf"/><Relationship Id="rId4" Type="http://schemas.openxmlformats.org/officeDocument/2006/relationships/image" Target="../media/image15.gif"/><Relationship Id="rId9" Type="http://schemas.openxmlformats.org/officeDocument/2006/relationships/image" Target="../media/image20.gif"/></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901700</xdr:colOff>
      <xdr:row>1</xdr:row>
      <xdr:rowOff>177120</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34508"/>
        <a:stretch/>
      </xdr:blipFill>
      <xdr:spPr>
        <a:xfrm>
          <a:off x="0" y="0"/>
          <a:ext cx="9829800" cy="367620"/>
        </a:xfrm>
        <a:prstGeom prst="rect">
          <a:avLst/>
        </a:prstGeom>
      </xdr:spPr>
    </xdr:pic>
    <xdr:clientData/>
  </xdr:twoCellAnchor>
  <xdr:twoCellAnchor editAs="oneCell">
    <xdr:from>
      <xdr:col>12</xdr:col>
      <xdr:colOff>701676</xdr:colOff>
      <xdr:row>0</xdr:row>
      <xdr:rowOff>0</xdr:rowOff>
    </xdr:from>
    <xdr:to>
      <xdr:col>14</xdr:col>
      <xdr:colOff>844550</xdr:colOff>
      <xdr:row>1</xdr:row>
      <xdr:rowOff>177120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58226" y="0"/>
          <a:ext cx="1114424" cy="3676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846008</xdr:colOff>
          <xdr:row>3</xdr:row>
          <xdr:rowOff>9525</xdr:rowOff>
        </xdr:from>
        <xdr:to>
          <xdr:col>14</xdr:col>
          <xdr:colOff>712658</xdr:colOff>
          <xdr:row>4</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noChangeArrowheads="1"/>
              <a:extLst>
                <a:ext uri="{84589F7E-364E-4C9E-8A38-B11213B215E9}">
                  <a14:cameraTool cellRange="Karte" spid="_x0000_s1373"/>
                </a:ext>
              </a:extLst>
            </xdr:cNvPicPr>
          </xdr:nvPicPr>
          <xdr:blipFill>
            <a:blip xmlns:r="http://schemas.openxmlformats.org/officeDocument/2006/relationships" r:embed="rId3"/>
            <a:stretch>
              <a:fillRect/>
            </a:stretch>
          </xdr:blipFill>
          <xdr:spPr bwMode="auto">
            <a:xfrm>
              <a:off x="8486419" y="581025"/>
              <a:ext cx="846364" cy="425904"/>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3</xdr:row>
          <xdr:rowOff>66675</xdr:rowOff>
        </xdr:from>
        <xdr:to>
          <xdr:col>6</xdr:col>
          <xdr:colOff>742950</xdr:colOff>
          <xdr:row>3</xdr:row>
          <xdr:rowOff>381000</xdr:rowOff>
        </xdr:to>
        <xdr:sp macro="" textlink="">
          <xdr:nvSpPr>
            <xdr:cNvPr id="1158" name="ComboBox1" hidden="1">
              <a:extLst>
                <a:ext uri="{63B3BB69-23CF-44E3-9099-C40C66FF867C}">
                  <a14:compatExt spid="_x0000_s1158"/>
                </a:ext>
                <a:ext uri="{FF2B5EF4-FFF2-40B4-BE49-F238E27FC236}">
                  <a16:creationId xmlns:a16="http://schemas.microsoft.com/office/drawing/2014/main" id="{00000000-0008-0000-0000-00008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6349</xdr:colOff>
      <xdr:row>0</xdr:row>
      <xdr:rowOff>0</xdr:rowOff>
    </xdr:from>
    <xdr:to>
      <xdr:col>9</xdr:col>
      <xdr:colOff>0</xdr:colOff>
      <xdr:row>1</xdr:row>
      <xdr:rowOff>177120</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43162"/>
        <a:stretch/>
      </xdr:blipFill>
      <xdr:spPr>
        <a:xfrm>
          <a:off x="6349" y="0"/>
          <a:ext cx="8216901" cy="367620"/>
        </a:xfrm>
        <a:prstGeom prst="rect">
          <a:avLst/>
        </a:prstGeom>
      </xdr:spPr>
    </xdr:pic>
    <xdr:clientData/>
  </xdr:twoCellAnchor>
  <xdr:twoCellAnchor editAs="oneCell">
    <xdr:from>
      <xdr:col>7</xdr:col>
      <xdr:colOff>378461</xdr:colOff>
      <xdr:row>0</xdr:row>
      <xdr:rowOff>0</xdr:rowOff>
    </xdr:from>
    <xdr:to>
      <xdr:col>8</xdr:col>
      <xdr:colOff>717550</xdr:colOff>
      <xdr:row>1</xdr:row>
      <xdr:rowOff>177120</xdr:rowOff>
    </xdr:to>
    <xdr:pic>
      <xdr:nvPicPr>
        <xdr:cNvPr id="3" name="Grafik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9611" y="0"/>
          <a:ext cx="1120139" cy="3676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1000125</xdr:colOff>
          <xdr:row>3</xdr:row>
          <xdr:rowOff>66675</xdr:rowOff>
        </xdr:from>
        <xdr:to>
          <xdr:col>8</xdr:col>
          <xdr:colOff>666750</xdr:colOff>
          <xdr:row>3</xdr:row>
          <xdr:rowOff>371475</xdr:rowOff>
        </xdr:to>
        <xdr:sp macro="" textlink="">
          <xdr:nvSpPr>
            <xdr:cNvPr id="6145" name="ComboBox2"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xdr:colOff>
      <xdr:row>18</xdr:row>
      <xdr:rowOff>3809</xdr:rowOff>
    </xdr:from>
    <xdr:to>
      <xdr:col>8</xdr:col>
      <xdr:colOff>774700</xdr:colOff>
      <xdr:row>45</xdr:row>
      <xdr:rowOff>1470</xdr:rowOff>
    </xdr:to>
    <xdr:graphicFrame macro="">
      <xdr:nvGraphicFramePr>
        <xdr:cNvPr id="2" name="Diagram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8</xdr:col>
      <xdr:colOff>704850</xdr:colOff>
      <xdr:row>1</xdr:row>
      <xdr:rowOff>177120</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38767"/>
        <a:stretch/>
      </xdr:blipFill>
      <xdr:spPr>
        <a:xfrm>
          <a:off x="0" y="0"/>
          <a:ext cx="8963025" cy="367620"/>
        </a:xfrm>
        <a:prstGeom prst="rect">
          <a:avLst/>
        </a:prstGeom>
      </xdr:spPr>
    </xdr:pic>
    <xdr:clientData/>
  </xdr:twoCellAnchor>
  <xdr:twoCellAnchor editAs="oneCell">
    <xdr:from>
      <xdr:col>7</xdr:col>
      <xdr:colOff>369864</xdr:colOff>
      <xdr:row>0</xdr:row>
      <xdr:rowOff>0</xdr:rowOff>
    </xdr:from>
    <xdr:to>
      <xdr:col>8</xdr:col>
      <xdr:colOff>700307</xdr:colOff>
      <xdr:row>1</xdr:row>
      <xdr:rowOff>177120</xdr:rowOff>
    </xdr:to>
    <xdr:pic>
      <xdr:nvPicPr>
        <xdr:cNvPr id="5" name="Grafik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58537" y="0"/>
          <a:ext cx="1123949" cy="36762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680622</xdr:colOff>
          <xdr:row>3</xdr:row>
          <xdr:rowOff>9525</xdr:rowOff>
        </xdr:from>
        <xdr:to>
          <xdr:col>8</xdr:col>
          <xdr:colOff>734841</xdr:colOff>
          <xdr:row>4</xdr:row>
          <xdr:rowOff>0</xdr:rowOff>
        </xdr:to>
        <xdr:pic>
          <xdr:nvPicPr>
            <xdr:cNvPr id="6" name="Picture 6">
              <a:extLst>
                <a:ext uri="{FF2B5EF4-FFF2-40B4-BE49-F238E27FC236}">
                  <a16:creationId xmlns:a16="http://schemas.microsoft.com/office/drawing/2014/main" id="{00000000-0008-0000-0200-000006000000}"/>
                </a:ext>
              </a:extLst>
            </xdr:cNvPr>
            <xdr:cNvPicPr>
              <a:picLocks noChangeAspect="1" noChangeArrowheads="1"/>
              <a:extLst>
                <a:ext uri="{84589F7E-364E-4C9E-8A38-B11213B215E9}">
                  <a14:cameraTool cellRange="Karte" spid="_x0000_s4515"/>
                </a:ext>
              </a:extLst>
            </xdr:cNvPicPr>
          </xdr:nvPicPr>
          <xdr:blipFill>
            <a:blip xmlns:r="http://schemas.openxmlformats.org/officeDocument/2006/relationships" r:embed="rId4"/>
            <a:stretch>
              <a:fillRect/>
            </a:stretch>
          </xdr:blipFill>
          <xdr:spPr bwMode="auto">
            <a:xfrm>
              <a:off x="6769295" y="581025"/>
              <a:ext cx="847725" cy="43009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3</xdr:row>
          <xdr:rowOff>66675</xdr:rowOff>
        </xdr:from>
        <xdr:to>
          <xdr:col>4</xdr:col>
          <xdr:colOff>742950</xdr:colOff>
          <xdr:row>3</xdr:row>
          <xdr:rowOff>381000</xdr:rowOff>
        </xdr:to>
        <xdr:sp macro="" textlink="">
          <xdr:nvSpPr>
            <xdr:cNvPr id="4249" name="ComboBox1" hidden="1">
              <a:extLst>
                <a:ext uri="{63B3BB69-23CF-44E3-9099-C40C66FF867C}">
                  <a14:compatExt spid="_x0000_s4249"/>
                </a:ext>
                <a:ext uri="{FF2B5EF4-FFF2-40B4-BE49-F238E27FC236}">
                  <a16:creationId xmlns:a16="http://schemas.microsoft.com/office/drawing/2014/main" id="{00000000-0008-0000-0200-000099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c:userShapes xmlns:c="http://schemas.openxmlformats.org/drawingml/2006/chart">
  <cdr:relSizeAnchor xmlns:cdr="http://schemas.openxmlformats.org/drawingml/2006/chartDrawing">
    <cdr:from>
      <cdr:x>0.85033</cdr:x>
      <cdr:y>0.03582</cdr:y>
    </cdr:from>
    <cdr:to>
      <cdr:x>0.97553</cdr:x>
      <cdr:y>0.10733</cdr:y>
    </cdr:to>
    <cdr:pic>
      <cdr:nvPicPr>
        <cdr:cNvPr id="10" name="Grafik 9">
          <a:extLst xmlns:a="http://schemas.openxmlformats.org/drawingml/2006/main">
            <a:ext uri="{FF2B5EF4-FFF2-40B4-BE49-F238E27FC236}">
              <a16:creationId xmlns:a16="http://schemas.microsoft.com/office/drawing/2014/main" id="{EE01EBFA-CC09-49E1-A897-D9C7CCA5C8C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7613432" y="184147"/>
          <a:ext cx="1120978" cy="367644"/>
        </a:xfrm>
        <a:prstGeom xmlns:a="http://schemas.openxmlformats.org/drawingml/2006/main" prst="rect">
          <a:avLst/>
        </a:prstGeom>
      </cdr:spPr>
    </cdr:pic>
  </cdr:relSizeAnchor>
</c:userShapes>
</file>

<file path=xl/drawings/drawing5.xml><?xml version="1.0" encoding="utf-8"?>
<xdr:wsDr xmlns:xdr="http://schemas.openxmlformats.org/drawingml/2006/spreadsheetDrawing" xmlns:a="http://schemas.openxmlformats.org/drawingml/2006/main">
  <xdr:twoCellAnchor editAs="oneCell">
    <xdr:from>
      <xdr:col>0</xdr:col>
      <xdr:colOff>28575</xdr:colOff>
      <xdr:row>0</xdr:row>
      <xdr:rowOff>10398</xdr:rowOff>
    </xdr:from>
    <xdr:to>
      <xdr:col>0</xdr:col>
      <xdr:colOff>830579</xdr:colOff>
      <xdr:row>1</xdr:row>
      <xdr:rowOff>597</xdr:rowOff>
    </xdr:to>
    <xdr:pic>
      <xdr:nvPicPr>
        <xdr:cNvPr id="2" name="Picture 6">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8575" y="10398"/>
          <a:ext cx="802004" cy="418824"/>
        </a:xfrm>
        <a:prstGeom prst="rect">
          <a:avLst/>
        </a:prstGeom>
        <a:noFill/>
        <a:ln w="9525">
          <a:noFill/>
          <a:miter lim="800000"/>
          <a:headEnd/>
          <a:tailEnd/>
        </a:ln>
      </xdr:spPr>
    </xdr:pic>
    <xdr:clientData/>
  </xdr:twoCellAnchor>
  <xdr:twoCellAnchor editAs="oneCell">
    <xdr:from>
      <xdr:col>0</xdr:col>
      <xdr:colOff>28575</xdr:colOff>
      <xdr:row>1</xdr:row>
      <xdr:rowOff>10398</xdr:rowOff>
    </xdr:from>
    <xdr:to>
      <xdr:col>0</xdr:col>
      <xdr:colOff>830579</xdr:colOff>
      <xdr:row>2</xdr:row>
      <xdr:rowOff>597</xdr:rowOff>
    </xdr:to>
    <xdr:pic>
      <xdr:nvPicPr>
        <xdr:cNvPr id="3" name="Picture 6">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8575" y="439023"/>
          <a:ext cx="802004" cy="418824"/>
        </a:xfrm>
        <a:prstGeom prst="rect">
          <a:avLst/>
        </a:prstGeom>
        <a:noFill/>
        <a:ln w="9525">
          <a:noFill/>
          <a:miter lim="800000"/>
          <a:headEnd/>
          <a:tailEnd/>
        </a:ln>
      </xdr:spPr>
    </xdr:pic>
    <xdr:clientData/>
  </xdr:twoCellAnchor>
  <xdr:twoCellAnchor editAs="oneCell">
    <xdr:from>
      <xdr:col>0</xdr:col>
      <xdr:colOff>28575</xdr:colOff>
      <xdr:row>2</xdr:row>
      <xdr:rowOff>10398</xdr:rowOff>
    </xdr:from>
    <xdr:to>
      <xdr:col>0</xdr:col>
      <xdr:colOff>830579</xdr:colOff>
      <xdr:row>3</xdr:row>
      <xdr:rowOff>597</xdr:rowOff>
    </xdr:to>
    <xdr:pic>
      <xdr:nvPicPr>
        <xdr:cNvPr id="4" name="Picture 6">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8575" y="867648"/>
          <a:ext cx="802004" cy="418824"/>
        </a:xfrm>
        <a:prstGeom prst="rect">
          <a:avLst/>
        </a:prstGeom>
        <a:noFill/>
        <a:ln w="9525">
          <a:noFill/>
          <a:miter lim="800000"/>
          <a:headEnd/>
          <a:tailEnd/>
        </a:ln>
      </xdr:spPr>
    </xdr:pic>
    <xdr:clientData/>
  </xdr:twoCellAnchor>
  <xdr:twoCellAnchor editAs="oneCell">
    <xdr:from>
      <xdr:col>0</xdr:col>
      <xdr:colOff>28575</xdr:colOff>
      <xdr:row>3</xdr:row>
      <xdr:rowOff>10398</xdr:rowOff>
    </xdr:from>
    <xdr:to>
      <xdr:col>0</xdr:col>
      <xdr:colOff>830579</xdr:colOff>
      <xdr:row>4</xdr:row>
      <xdr:rowOff>597</xdr:rowOff>
    </xdr:to>
    <xdr:pic>
      <xdr:nvPicPr>
        <xdr:cNvPr id="5" name="Picture 6">
          <a:extLst>
            <a:ext uri="{FF2B5EF4-FFF2-40B4-BE49-F238E27FC236}">
              <a16:creationId xmlns:a16="http://schemas.microsoft.com/office/drawing/2014/main" id="{00000000-0008-0000-0C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28575" y="1296273"/>
          <a:ext cx="802004" cy="418824"/>
        </a:xfrm>
        <a:prstGeom prst="rect">
          <a:avLst/>
        </a:prstGeom>
        <a:noFill/>
        <a:ln w="9525">
          <a:noFill/>
          <a:miter lim="800000"/>
          <a:headEnd/>
          <a:tailEnd/>
        </a:ln>
      </xdr:spPr>
    </xdr:pic>
    <xdr:clientData/>
  </xdr:twoCellAnchor>
  <xdr:twoCellAnchor editAs="oneCell">
    <xdr:from>
      <xdr:col>0</xdr:col>
      <xdr:colOff>28575</xdr:colOff>
      <xdr:row>4</xdr:row>
      <xdr:rowOff>10398</xdr:rowOff>
    </xdr:from>
    <xdr:to>
      <xdr:col>0</xdr:col>
      <xdr:colOff>830579</xdr:colOff>
      <xdr:row>5</xdr:row>
      <xdr:rowOff>597</xdr:rowOff>
    </xdr:to>
    <xdr:pic>
      <xdr:nvPicPr>
        <xdr:cNvPr id="6" name="Picture 6">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28575" y="1724898"/>
          <a:ext cx="802004" cy="418824"/>
        </a:xfrm>
        <a:prstGeom prst="rect">
          <a:avLst/>
        </a:prstGeom>
        <a:noFill/>
        <a:ln w="9525">
          <a:noFill/>
          <a:miter lim="800000"/>
          <a:headEnd/>
          <a:tailEnd/>
        </a:ln>
      </xdr:spPr>
    </xdr:pic>
    <xdr:clientData/>
  </xdr:twoCellAnchor>
  <xdr:twoCellAnchor editAs="oneCell">
    <xdr:from>
      <xdr:col>0</xdr:col>
      <xdr:colOff>28575</xdr:colOff>
      <xdr:row>5</xdr:row>
      <xdr:rowOff>10398</xdr:rowOff>
    </xdr:from>
    <xdr:to>
      <xdr:col>0</xdr:col>
      <xdr:colOff>830579</xdr:colOff>
      <xdr:row>6</xdr:row>
      <xdr:rowOff>597</xdr:rowOff>
    </xdr:to>
    <xdr:pic>
      <xdr:nvPicPr>
        <xdr:cNvPr id="7" name="Picture 6">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28575" y="2153523"/>
          <a:ext cx="802004" cy="418824"/>
        </a:xfrm>
        <a:prstGeom prst="rect">
          <a:avLst/>
        </a:prstGeom>
        <a:noFill/>
        <a:ln w="9525">
          <a:noFill/>
          <a:miter lim="800000"/>
          <a:headEnd/>
          <a:tailEnd/>
        </a:ln>
      </xdr:spPr>
    </xdr:pic>
    <xdr:clientData/>
  </xdr:twoCellAnchor>
  <xdr:twoCellAnchor editAs="oneCell">
    <xdr:from>
      <xdr:col>0</xdr:col>
      <xdr:colOff>28575</xdr:colOff>
      <xdr:row>6</xdr:row>
      <xdr:rowOff>10398</xdr:rowOff>
    </xdr:from>
    <xdr:to>
      <xdr:col>0</xdr:col>
      <xdr:colOff>830579</xdr:colOff>
      <xdr:row>7</xdr:row>
      <xdr:rowOff>597</xdr:rowOff>
    </xdr:to>
    <xdr:pic>
      <xdr:nvPicPr>
        <xdr:cNvPr id="8" name="Picture 6">
          <a:extLst>
            <a:ext uri="{FF2B5EF4-FFF2-40B4-BE49-F238E27FC236}">
              <a16:creationId xmlns:a16="http://schemas.microsoft.com/office/drawing/2014/main" id="{00000000-0008-0000-0C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28575" y="2582148"/>
          <a:ext cx="802004" cy="418824"/>
        </a:xfrm>
        <a:prstGeom prst="rect">
          <a:avLst/>
        </a:prstGeom>
        <a:noFill/>
        <a:ln w="9525">
          <a:noFill/>
          <a:miter lim="800000"/>
          <a:headEnd/>
          <a:tailEnd/>
        </a:ln>
      </xdr:spPr>
    </xdr:pic>
    <xdr:clientData/>
  </xdr:twoCellAnchor>
  <xdr:twoCellAnchor editAs="oneCell">
    <xdr:from>
      <xdr:col>0</xdr:col>
      <xdr:colOff>28575</xdr:colOff>
      <xdr:row>7</xdr:row>
      <xdr:rowOff>10398</xdr:rowOff>
    </xdr:from>
    <xdr:to>
      <xdr:col>0</xdr:col>
      <xdr:colOff>830579</xdr:colOff>
      <xdr:row>8</xdr:row>
      <xdr:rowOff>597</xdr:rowOff>
    </xdr:to>
    <xdr:pic>
      <xdr:nvPicPr>
        <xdr:cNvPr id="9" name="Picture 6">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28575" y="3010773"/>
          <a:ext cx="802004" cy="418824"/>
        </a:xfrm>
        <a:prstGeom prst="rect">
          <a:avLst/>
        </a:prstGeom>
        <a:noFill/>
        <a:ln w="9525">
          <a:noFill/>
          <a:miter lim="800000"/>
          <a:headEnd/>
          <a:tailEnd/>
        </a:ln>
      </xdr:spPr>
    </xdr:pic>
    <xdr:clientData/>
  </xdr:twoCellAnchor>
  <xdr:twoCellAnchor editAs="oneCell">
    <xdr:from>
      <xdr:col>0</xdr:col>
      <xdr:colOff>28575</xdr:colOff>
      <xdr:row>8</xdr:row>
      <xdr:rowOff>10398</xdr:rowOff>
    </xdr:from>
    <xdr:to>
      <xdr:col>0</xdr:col>
      <xdr:colOff>830579</xdr:colOff>
      <xdr:row>9</xdr:row>
      <xdr:rowOff>597</xdr:rowOff>
    </xdr:to>
    <xdr:pic>
      <xdr:nvPicPr>
        <xdr:cNvPr id="10" name="Picture 6">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28575" y="3439398"/>
          <a:ext cx="802004" cy="418824"/>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6</xdr:col>
          <xdr:colOff>0</xdr:colOff>
          <xdr:row>0</xdr:row>
          <xdr:rowOff>19050</xdr:rowOff>
        </xdr:from>
        <xdr:to>
          <xdr:col>7</xdr:col>
          <xdr:colOff>0</xdr:colOff>
          <xdr:row>1</xdr:row>
          <xdr:rowOff>19050</xdr:rowOff>
        </xdr:to>
        <xdr:pic>
          <xdr:nvPicPr>
            <xdr:cNvPr id="12" name="Picture 6">
              <a:extLst>
                <a:ext uri="{FF2B5EF4-FFF2-40B4-BE49-F238E27FC236}">
                  <a16:creationId xmlns:a16="http://schemas.microsoft.com/office/drawing/2014/main" id="{00000000-0008-0000-0C00-00000C000000}"/>
                </a:ext>
              </a:extLst>
            </xdr:cNvPr>
            <xdr:cNvPicPr>
              <a:picLocks noChangeAspect="1" noChangeArrowheads="1"/>
              <a:extLst>
                <a:ext uri="{84589F7E-364E-4C9E-8A38-B11213B215E9}">
                  <a14:cameraTool cellRange="Karte" spid="_x0000_s2392"/>
                </a:ext>
              </a:extLst>
            </xdr:cNvPicPr>
          </xdr:nvPicPr>
          <xdr:blipFill>
            <a:blip xmlns:r="http://schemas.openxmlformats.org/officeDocument/2006/relationships" r:embed="rId10"/>
            <a:stretch>
              <a:fillRect/>
            </a:stretch>
          </xdr:blipFill>
          <xdr:spPr bwMode="auto">
            <a:xfrm>
              <a:off x="4657725" y="19050"/>
              <a:ext cx="847725" cy="428625"/>
            </a:xfrm>
            <a:prstGeom prst="rect">
              <a:avLst/>
            </a:prstGeom>
            <a:noFill/>
            <a:ln w="9525">
              <a:noFill/>
              <a:miter lim="800000"/>
              <a:headEnd/>
              <a:tailEnd/>
            </a:ln>
          </xdr:spPr>
        </xdr:pic>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WKÖ_Statistik">
    <a:dk1>
      <a:sysClr val="windowText" lastClr="000000"/>
    </a:dk1>
    <a:lt1>
      <a:sysClr val="window" lastClr="FFFFFF"/>
    </a:lt1>
    <a:dk2>
      <a:srgbClr val="BFBFBF"/>
    </a:dk2>
    <a:lt2>
      <a:srgbClr val="F8F8F8"/>
    </a:lt2>
    <a:accent1>
      <a:srgbClr val="E20613"/>
    </a:accent1>
    <a:accent2>
      <a:srgbClr val="FA4C54"/>
    </a:accent2>
    <a:accent3>
      <a:srgbClr val="FC8086"/>
    </a:accent3>
    <a:accent4>
      <a:srgbClr val="666666"/>
    </a:accent4>
    <a:accent5>
      <a:srgbClr val="999999"/>
    </a:accent5>
    <a:accent6>
      <a:srgbClr val="CCCCCC"/>
    </a:accent6>
    <a:hlink>
      <a:srgbClr val="5F5F5F"/>
    </a:hlink>
    <a:folHlink>
      <a:srgbClr val="919191"/>
    </a:folHlink>
  </a:clrScheme>
  <a:fontScheme name="WKO">
    <a:majorFont>
      <a:latin typeface="Trebuchet MS"/>
      <a:ea typeface=""/>
      <a:cs typeface=""/>
    </a:majorFont>
    <a:minorFont>
      <a:latin typeface="Trebuchet MS"/>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control" Target="../activeX/activeX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6.emf"/><Relationship Id="rId4" Type="http://schemas.openxmlformats.org/officeDocument/2006/relationships/control" Target="../activeX/activeX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1.xml"/><Relationship Id="rId5" Type="http://schemas.openxmlformats.org/officeDocument/2006/relationships/image" Target="../media/image8.emf"/><Relationship Id="rId4" Type="http://schemas.openxmlformats.org/officeDocument/2006/relationships/control" Target="../activeX/activeX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XFD102"/>
  <sheetViews>
    <sheetView tabSelected="1" zoomScaleNormal="100" workbookViewId="0"/>
  </sheetViews>
  <sheetFormatPr baseColWidth="10" defaultColWidth="0" defaultRowHeight="15" zeroHeight="1" x14ac:dyDescent="0.3"/>
  <cols>
    <col min="1" max="1" width="25.5703125" style="6" customWidth="1"/>
    <col min="2" max="2" width="7.42578125" style="7" hidden="1" customWidth="1"/>
    <col min="3" max="3" width="14.5703125" style="7" hidden="1" customWidth="1"/>
    <col min="4" max="8" width="11.7109375" style="7" customWidth="1"/>
    <col min="9" max="11" width="11.7109375" style="8" customWidth="1"/>
    <col min="12" max="12" width="9.5703125" style="8" hidden="1" customWidth="1"/>
    <col min="13" max="13" width="14.5703125" style="9" customWidth="1"/>
    <col min="14" max="14" width="9.5703125" style="9" hidden="1" customWidth="1"/>
    <col min="15" max="15" width="13.5703125" style="9" customWidth="1"/>
    <col min="16" max="16384" width="0" style="7" hidden="1"/>
  </cols>
  <sheetData>
    <row r="1" spans="1:20" x14ac:dyDescent="0.3"/>
    <row r="2" spans="1:20" ht="15" customHeight="1" x14ac:dyDescent="0.3"/>
    <row r="3" spans="1:20" x14ac:dyDescent="0.3"/>
    <row r="4" spans="1:20" ht="34.5" customHeight="1" x14ac:dyDescent="0.35">
      <c r="A4" s="10" t="str">
        <f>" BEZIRKSPROFIL "</f>
        <v xml:space="preserve"> BEZIRKSPROFIL </v>
      </c>
      <c r="B4" s="11"/>
      <c r="C4" s="12"/>
      <c r="D4" s="66" t="str">
        <f>Auswahl_Bezirk</f>
        <v>Oberpullendorf</v>
      </c>
      <c r="E4" s="12"/>
      <c r="F4" s="12"/>
      <c r="G4" s="12"/>
      <c r="H4" s="68" t="str">
        <f>IF(OR(Auswahl_Bezirk="Bruck an der Leitha",Auswahl_Bezirk="Tulln",Auswahl_Bezirk="St. Pölten (Land)",Auswahl_Bezirk="Korneuburg"),"*","")</f>
        <v/>
      </c>
      <c r="I4" s="11"/>
      <c r="J4" s="11"/>
      <c r="K4" s="11"/>
      <c r="L4" s="11"/>
      <c r="M4" s="13"/>
      <c r="N4" s="13"/>
      <c r="O4" s="13"/>
    </row>
    <row r="5" spans="1:20" x14ac:dyDescent="0.3">
      <c r="A5" s="14" t="s">
        <v>420</v>
      </c>
      <c r="C5" s="15">
        <v>9</v>
      </c>
      <c r="D5" s="15">
        <v>8</v>
      </c>
      <c r="E5" s="15">
        <v>7</v>
      </c>
      <c r="F5" s="15">
        <v>6</v>
      </c>
      <c r="G5" s="15">
        <v>5</v>
      </c>
      <c r="H5" s="15">
        <v>4</v>
      </c>
      <c r="I5" s="16">
        <v>3</v>
      </c>
      <c r="J5" s="16">
        <v>2</v>
      </c>
      <c r="K5" s="16">
        <v>1</v>
      </c>
      <c r="L5" s="16"/>
      <c r="O5" s="62" t="s">
        <v>427</v>
      </c>
    </row>
    <row r="6" spans="1:20" x14ac:dyDescent="0.3">
      <c r="A6" s="17" t="s">
        <v>356</v>
      </c>
      <c r="B6" s="18"/>
      <c r="C6" s="18"/>
      <c r="D6" s="18"/>
      <c r="E6" s="18"/>
      <c r="F6" s="18"/>
      <c r="G6" s="18"/>
      <c r="H6" s="19"/>
      <c r="I6" s="19"/>
      <c r="J6" s="19"/>
      <c r="K6" s="19"/>
      <c r="L6" s="19"/>
      <c r="M6" s="20" t="str">
        <f>Auswahl_Bundesland&amp;":"</f>
        <v>Burgenland:</v>
      </c>
      <c r="N6" s="20"/>
      <c r="O6" s="21" t="s">
        <v>425</v>
      </c>
    </row>
    <row r="7" spans="1:20" s="27" customFormat="1" ht="27" x14ac:dyDescent="0.3">
      <c r="A7" s="22" t="str">
        <f>IF(Auswahl_Bezirk2=0,Auswahl_Bezirk,Auswahl_Bezirk2)</f>
        <v>Oberpullendorf</v>
      </c>
      <c r="B7" s="23" t="str">
        <f>RIGHT(INDEX(Jahre_Matrix,$S8,3),4)</f>
        <v>2001</v>
      </c>
      <c r="C7" s="24" t="str">
        <f t="shared" ref="C7:J7" ca="1" si="0">INDEX(Jahre_Matrix,$S8,OFFSET(INDEX(Jahre_Matrix,$S8,5),,-1)+C11)</f>
        <v>Jahresstatistik 2019</v>
      </c>
      <c r="D7" s="24" t="str">
        <f t="shared" ca="1" si="0"/>
        <v>2. Quartal 2020</v>
      </c>
      <c r="E7" s="24" t="str">
        <f t="shared" ca="1" si="0"/>
        <v>Jahresstatistik 2020</v>
      </c>
      <c r="F7" s="24" t="str">
        <f t="shared" ca="1" si="0"/>
        <v>2. Quartal 2021</v>
      </c>
      <c r="G7" s="24" t="str">
        <f t="shared" ca="1" si="0"/>
        <v>Jahresstatistik 2021</v>
      </c>
      <c r="H7" s="24" t="str">
        <f t="shared" ca="1" si="0"/>
        <v>2. Quartal 2022</v>
      </c>
      <c r="I7" s="24" t="str">
        <f t="shared" ca="1" si="0"/>
        <v>Jahresstatistik 2022</v>
      </c>
      <c r="J7" s="24" t="str">
        <f t="shared" ca="1" si="0"/>
        <v>2. Quartal 2023</v>
      </c>
      <c r="K7" s="24" t="str">
        <f ca="1">INDEX(Jahre_Matrix,$S8,5)</f>
        <v>Jahresstatistik 2023</v>
      </c>
      <c r="L7" s="24"/>
      <c r="M7" s="25" t="str">
        <f ca="1">K7</f>
        <v>Jahresstatistik 2023</v>
      </c>
      <c r="N7" s="25"/>
      <c r="O7" s="26" t="str">
        <f ca="1">K7</f>
        <v>Jahresstatistik 2023</v>
      </c>
    </row>
    <row r="8" spans="1:20" s="27" customFormat="1" ht="13.5" x14ac:dyDescent="0.3">
      <c r="A8" s="28" t="s">
        <v>310</v>
      </c>
      <c r="B8" s="29">
        <f t="shared" ref="B8" ca="1" si="1">INDIRECT("Daten_Auswahl_Bezirk!I" &amp; T8)</f>
        <v>1373</v>
      </c>
      <c r="C8" s="30">
        <f t="shared" ref="C8:J10" ca="1" si="2">OFFSET(INDIRECT("Daten_Auswahl_Bezirk!$I$"&amp;$T8),,INDIRECT("Daten_Auswahl_Bezirk!$H$" &amp; $T8)-C$5)</f>
        <v>2399</v>
      </c>
      <c r="D8" s="30">
        <f t="shared" ca="1" si="2"/>
        <v>2449</v>
      </c>
      <c r="E8" s="30">
        <f t="shared" ca="1" si="2"/>
        <v>2486</v>
      </c>
      <c r="F8" s="30">
        <f t="shared" ca="1" si="2"/>
        <v>2578</v>
      </c>
      <c r="G8" s="30">
        <f t="shared" ca="1" si="2"/>
        <v>2536</v>
      </c>
      <c r="H8" s="30">
        <f t="shared" ca="1" si="2"/>
        <v>2622</v>
      </c>
      <c r="I8" s="30">
        <f t="shared" ca="1" si="2"/>
        <v>2626</v>
      </c>
      <c r="J8" s="30">
        <f t="shared" ca="1" si="2"/>
        <v>2666</v>
      </c>
      <c r="K8" s="30">
        <f t="shared" ref="K8:K10" ca="1" si="3">OFFSET(INDIRECT("Daten_Auswahl_Bezirk!$I$"&amp;$T8),,INDIRECT("Daten_Auswahl_Bezirk!$H$" &amp; $T8)-K$5)</f>
        <v>2669</v>
      </c>
      <c r="L8" s="30"/>
      <c r="M8" s="31">
        <f t="shared" ref="M8:M10" ca="1" si="4">OFFSET(INDIRECT("Daten_Auswahl_Bundesland!$I$"&amp;$T8),,INDIRECT("Daten_Auswahl_Bundesland!$H$" &amp; $T8)-K$5)</f>
        <v>21823</v>
      </c>
      <c r="N8" s="31"/>
      <c r="O8" s="32">
        <f t="shared" ref="O8:O10" ca="1" si="5">OFFSET(INDIRECT("Daten_Auswahl_Oesterreich!$I$"&amp;$T8),,INDIRECT("Daten_Auswahl_Oesterreich!$H$" &amp; $T8)-K$5)</f>
        <v>608801</v>
      </c>
      <c r="Q8" s="27" t="s">
        <v>39</v>
      </c>
      <c r="R8" s="27" t="s">
        <v>50</v>
      </c>
      <c r="S8" s="27">
        <f>VLOOKUP(Q8&amp;R8,Jahre_Matrix,2,FALSE)</f>
        <v>15</v>
      </c>
      <c r="T8" s="27">
        <f>VLOOKUP(Auswahl_Bezirk&amp;Q8&amp;R8,Daten_Auswahl_Bezirk!$1:$1048576,2,FALSE)</f>
        <v>21</v>
      </c>
    </row>
    <row r="9" spans="1:20" s="27" customFormat="1" ht="13.5" x14ac:dyDescent="0.3">
      <c r="A9" s="28" t="s">
        <v>347</v>
      </c>
      <c r="B9" s="29">
        <f t="shared" ref="B9:B10" ca="1" si="6">INDIRECT("Daten_Auswahl_Bezirk!I" &amp; T9)</f>
        <v>245</v>
      </c>
      <c r="C9" s="30">
        <f t="shared" ca="1" si="2"/>
        <v>754</v>
      </c>
      <c r="D9" s="30">
        <f t="shared" ca="1" si="2"/>
        <v>805</v>
      </c>
      <c r="E9" s="30">
        <f t="shared" ca="1" si="2"/>
        <v>765</v>
      </c>
      <c r="F9" s="30">
        <f t="shared" ca="1" si="2"/>
        <v>759</v>
      </c>
      <c r="G9" s="30">
        <f t="shared" ca="1" si="2"/>
        <v>708</v>
      </c>
      <c r="H9" s="30">
        <f t="shared" ca="1" si="2"/>
        <v>675</v>
      </c>
      <c r="I9" s="30">
        <f t="shared" ca="1" si="2"/>
        <v>686</v>
      </c>
      <c r="J9" s="30">
        <f t="shared" ca="1" si="2"/>
        <v>645</v>
      </c>
      <c r="K9" s="30">
        <f t="shared" ca="1" si="3"/>
        <v>578</v>
      </c>
      <c r="L9" s="30"/>
      <c r="M9" s="31">
        <f t="shared" ca="1" si="4"/>
        <v>5264</v>
      </c>
      <c r="N9" s="31"/>
      <c r="O9" s="32">
        <f t="shared" ca="1" si="5"/>
        <v>120127</v>
      </c>
      <c r="Q9" s="27" t="s">
        <v>39</v>
      </c>
      <c r="R9" s="27" t="s">
        <v>51</v>
      </c>
      <c r="S9" s="27">
        <f>VLOOKUP(Q9&amp;R9,Jahre_Matrix,2,FALSE)</f>
        <v>17</v>
      </c>
      <c r="T9" s="27">
        <f>VLOOKUP(Auswahl_Bezirk&amp;Q9&amp;R9,Daten_Auswahl_Bezirk!$1:$1048576,2,FALSE)</f>
        <v>23</v>
      </c>
    </row>
    <row r="10" spans="1:20" s="27" customFormat="1" ht="13.5" x14ac:dyDescent="0.3">
      <c r="A10" s="28" t="s">
        <v>311</v>
      </c>
      <c r="B10" s="29">
        <f t="shared" ca="1" si="6"/>
        <v>1618</v>
      </c>
      <c r="C10" s="30">
        <f t="shared" ca="1" si="2"/>
        <v>3153</v>
      </c>
      <c r="D10" s="30">
        <f t="shared" ca="1" si="2"/>
        <v>3254</v>
      </c>
      <c r="E10" s="30">
        <f t="shared" ca="1" si="2"/>
        <v>3251</v>
      </c>
      <c r="F10" s="30">
        <f t="shared" ca="1" si="2"/>
        <v>3337</v>
      </c>
      <c r="G10" s="30">
        <f t="shared" ca="1" si="2"/>
        <v>3244</v>
      </c>
      <c r="H10" s="30">
        <f t="shared" ca="1" si="2"/>
        <v>3297</v>
      </c>
      <c r="I10" s="30">
        <f t="shared" ca="1" si="2"/>
        <v>3312</v>
      </c>
      <c r="J10" s="30">
        <f t="shared" ca="1" si="2"/>
        <v>3311</v>
      </c>
      <c r="K10" s="30">
        <f t="shared" ca="1" si="3"/>
        <v>3247</v>
      </c>
      <c r="L10" s="30"/>
      <c r="M10" s="31">
        <f t="shared" ca="1" si="4"/>
        <v>27087</v>
      </c>
      <c r="N10" s="31"/>
      <c r="O10" s="32">
        <f t="shared" ca="1" si="5"/>
        <v>728928</v>
      </c>
      <c r="Q10" s="27" t="s">
        <v>39</v>
      </c>
      <c r="R10" s="27" t="s">
        <v>48</v>
      </c>
      <c r="S10" s="27">
        <f>VLOOKUP(Q10&amp;R10,Jahre_Matrix,2,FALSE)</f>
        <v>16</v>
      </c>
      <c r="T10" s="27">
        <f>VLOOKUP(Auswahl_Bezirk&amp;Q10&amp;R10,Daten_Auswahl_Bezirk!$1:$1048576,2,FALSE)</f>
        <v>22</v>
      </c>
    </row>
    <row r="11" spans="1:20" s="27" customFormat="1" ht="3.75" customHeight="1" x14ac:dyDescent="0.3">
      <c r="A11" s="28"/>
      <c r="C11" s="27">
        <v>-1</v>
      </c>
      <c r="D11" s="27">
        <v>0</v>
      </c>
      <c r="E11" s="27">
        <v>1</v>
      </c>
      <c r="F11" s="27">
        <v>2</v>
      </c>
      <c r="G11" s="27">
        <v>3</v>
      </c>
      <c r="H11" s="33">
        <v>4</v>
      </c>
      <c r="I11" s="33">
        <v>5</v>
      </c>
      <c r="J11" s="33">
        <v>6</v>
      </c>
      <c r="K11" s="33"/>
      <c r="L11" s="33"/>
      <c r="M11" s="34"/>
      <c r="N11" s="34"/>
      <c r="O11" s="35"/>
    </row>
    <row r="12" spans="1:20" x14ac:dyDescent="0.3">
      <c r="A12" s="17" t="s">
        <v>357</v>
      </c>
      <c r="B12" s="18"/>
      <c r="C12" s="18"/>
      <c r="D12" s="18"/>
      <c r="E12" s="18"/>
      <c r="F12" s="18"/>
      <c r="G12" s="18"/>
      <c r="H12" s="19"/>
      <c r="I12" s="19"/>
      <c r="J12" s="19"/>
      <c r="K12" s="19"/>
      <c r="L12" s="19"/>
      <c r="M12" s="20" t="str">
        <f>Auswahl_Bundesland&amp;":"</f>
        <v>Burgenland:</v>
      </c>
      <c r="N12" s="20"/>
      <c r="O12" s="21" t="s">
        <v>425</v>
      </c>
    </row>
    <row r="13" spans="1:20" s="27" customFormat="1" ht="13.5" x14ac:dyDescent="0.3">
      <c r="A13" s="22" t="str">
        <f>IF(Auswahl_Bezirk2=0,Auswahl_Bezirk,IF(AND(Auswahl_Bezirk2&lt;&gt;0,Bundesland="NÖ"),Auswahl_Bezirk,Auswahl_Bezirk2))</f>
        <v>Oberpullendorf</v>
      </c>
      <c r="B13" s="23" t="str">
        <f>INDEX(Jahre_Matrix,$S14,3)</f>
        <v>2002</v>
      </c>
      <c r="C13" s="36" t="str">
        <f t="shared" ref="C13:J13" ca="1" si="7">INDEX(Jahre_Matrix,$S14,OFFSET(INDEX(Jahre_Matrix,$S14,5),,-1)+C17)</f>
        <v>2015</v>
      </c>
      <c r="D13" s="36" t="str">
        <f t="shared" ca="1" si="7"/>
        <v>2016</v>
      </c>
      <c r="E13" s="36" t="str">
        <f t="shared" ca="1" si="7"/>
        <v>2017</v>
      </c>
      <c r="F13" s="36" t="str">
        <f t="shared" ca="1" si="7"/>
        <v>2018</v>
      </c>
      <c r="G13" s="36" t="str">
        <f t="shared" ca="1" si="7"/>
        <v>2019</v>
      </c>
      <c r="H13" s="36" t="str">
        <f t="shared" ca="1" si="7"/>
        <v>2020</v>
      </c>
      <c r="I13" s="36" t="str">
        <f t="shared" ca="1" si="7"/>
        <v>2021</v>
      </c>
      <c r="J13" s="36" t="str">
        <f t="shared" ca="1" si="7"/>
        <v>2022</v>
      </c>
      <c r="K13" s="36" t="str">
        <f ca="1">INDEX(Jahre_Matrix,$S14,5)</f>
        <v>2023</v>
      </c>
      <c r="L13" s="36" t="str">
        <f ca="1">J13</f>
        <v>2022</v>
      </c>
      <c r="M13" s="37" t="str">
        <f ca="1">K13</f>
        <v>2023</v>
      </c>
      <c r="N13" s="37" t="str">
        <f ca="1">J13</f>
        <v>2022</v>
      </c>
      <c r="O13" s="38" t="str">
        <f ca="1">K13</f>
        <v>2023</v>
      </c>
    </row>
    <row r="14" spans="1:20" s="27" customFormat="1" ht="13.5" x14ac:dyDescent="0.3">
      <c r="A14" s="28" t="s">
        <v>348</v>
      </c>
      <c r="B14" s="29">
        <f ca="1">INDIRECT("Daten_Auswahl_Bezirk!I" &amp; T14)</f>
        <v>95</v>
      </c>
      <c r="C14" s="30">
        <f t="shared" ref="C14:K16" ca="1" si="8">OFFSET(INDIRECT("Daten_Auswahl_Bezirk!$I$"&amp;$T14),,INDIRECT("Daten_Auswahl_Bezirk!$H$" &amp; $T14)-C$5)</f>
        <v>234</v>
      </c>
      <c r="D14" s="30">
        <f t="shared" ca="1" si="8"/>
        <v>255.38911495422201</v>
      </c>
      <c r="E14" s="30">
        <f t="shared" ca="1" si="8"/>
        <v>186</v>
      </c>
      <c r="F14" s="30">
        <f t="shared" ca="1" si="8"/>
        <v>227</v>
      </c>
      <c r="G14" s="30">
        <f t="shared" ca="1" si="8"/>
        <v>183</v>
      </c>
      <c r="H14" s="30">
        <f t="shared" ca="1" si="8"/>
        <v>195</v>
      </c>
      <c r="I14" s="30">
        <f t="shared" ca="1" si="8"/>
        <v>218</v>
      </c>
      <c r="J14" s="30">
        <f t="shared" ca="1" si="8"/>
        <v>201</v>
      </c>
      <c r="K14" s="30">
        <f ca="1">OFFSET(INDIRECT("Daten_Auswahl_Bezirk!$I$"&amp;$T14),,INDIRECT("Daten_Auswahl_Bezirk!$H$" &amp; $T14)-K$5)</f>
        <v>179</v>
      </c>
      <c r="L14" s="30">
        <f ca="1">OFFSET(INDIRECT("Daten_Auswahl_Bundesland!$I$"&amp;$T14),,INDIRECT("Daten_Auswahl_Bundesland!$H$" &amp; $T14)-J$5)</f>
        <v>1522</v>
      </c>
      <c r="M14" s="31">
        <f t="shared" ref="M14:M16" ca="1" si="9">OFFSET(INDIRECT("Daten_Auswahl_Bundesland!$I$"&amp;$T14),,INDIRECT("Daten_Auswahl_Bundesland!$H$" &amp; $T14)-K$5)</f>
        <v>1610</v>
      </c>
      <c r="N14" s="31">
        <f ca="1">OFFSET(INDIRECT("Daten_Auswahl_Oesterreich!$I$"&amp;$T14),,INDIRECT("Daten_Auswahl_Oesterreich!$H$" &amp; $T14)-J$5)</f>
        <v>39360</v>
      </c>
      <c r="O14" s="32">
        <f t="shared" ref="O14:O16" ca="1" si="10">OFFSET(INDIRECT("Daten_Auswahl_Oesterreich!$I$"&amp;$T14),,INDIRECT("Daten_Auswahl_Oesterreich!$H$" &amp; $T14)-K$5)</f>
        <v>40673</v>
      </c>
      <c r="Q14" s="27" t="s">
        <v>41</v>
      </c>
      <c r="R14" s="27" t="s">
        <v>48</v>
      </c>
      <c r="S14" s="27">
        <f>VLOOKUP(Q14&amp;R14,Jahre_Matrix,2,FALSE)</f>
        <v>20</v>
      </c>
      <c r="T14" s="27">
        <f>VLOOKUP(Auswahl_Bezirk&amp;Q14&amp;R14,Daten_Auswahl_Bezirk!$1:$1048576,2,FALSE)</f>
        <v>35</v>
      </c>
    </row>
    <row r="15" spans="1:20" s="27" customFormat="1" ht="27" x14ac:dyDescent="0.3">
      <c r="A15" s="28" t="s">
        <v>349</v>
      </c>
      <c r="B15" s="39">
        <f t="shared" ref="B15:B16" ca="1" si="11">INDIRECT("Daten_Auswahl_Bezirk!I" &amp; T15)</f>
        <v>2.51469109005241</v>
      </c>
      <c r="C15" s="40">
        <f t="shared" ca="1" si="8"/>
        <v>6.2197650310988299</v>
      </c>
      <c r="D15" s="40">
        <f t="shared" ca="1" si="8"/>
        <v>6.7756848921315296</v>
      </c>
      <c r="E15" s="40">
        <f t="shared" ca="1" si="8"/>
        <v>4.9268912905276503</v>
      </c>
      <c r="F15" s="40">
        <f t="shared" ca="1" si="8"/>
        <v>6.02745545790075</v>
      </c>
      <c r="G15" s="40">
        <f t="shared" ca="1" si="8"/>
        <v>4.8783088529309797</v>
      </c>
      <c r="H15" s="40">
        <f t="shared" ca="1" si="8"/>
        <v>5.2161352450246099</v>
      </c>
      <c r="I15" s="40">
        <f t="shared" ca="1" si="8"/>
        <v>5.8206285210797502</v>
      </c>
      <c r="J15" s="40">
        <f t="shared" ca="1" si="8"/>
        <v>5.3565717940518098</v>
      </c>
      <c r="K15" s="40">
        <f t="shared" ca="1" si="8"/>
        <v>4.7426012770580002</v>
      </c>
      <c r="L15" s="40">
        <f t="shared" ref="L15:L16" ca="1" si="12">OFFSET(INDIRECT("Daten_Auswahl_Bundesland!$I$"&amp;$T15),,INDIRECT("Daten_Auswahl_Bundesland!$H$" &amp; $T15)-J$5)</f>
        <v>5.1145394730209697</v>
      </c>
      <c r="M15" s="41">
        <f t="shared" ca="1" si="9"/>
        <v>5.3443983402489597</v>
      </c>
      <c r="N15" s="41">
        <f t="shared" ref="N15:N16" ca="1" si="13">OFFSET(INDIRECT("Daten_Auswahl_Oesterreich!$I$"&amp;$T15),,INDIRECT("Daten_Auswahl_Oesterreich!$H$" &amp; $T15)-J$5)</f>
        <v>4.3835963064191699</v>
      </c>
      <c r="O15" s="42">
        <f t="shared" ca="1" si="10"/>
        <v>4.4672178501559401</v>
      </c>
      <c r="Q15" s="27" t="s">
        <v>40</v>
      </c>
      <c r="R15" s="27" t="s">
        <v>53</v>
      </c>
      <c r="S15" s="27">
        <f>VLOOKUP(Q15&amp;R15,Jahre_Matrix,2,FALSE)</f>
        <v>19</v>
      </c>
      <c r="T15" s="27">
        <f>VLOOKUP(Auswahl_Bezirk&amp;Q15&amp;R15,Daten_Auswahl_Bezirk!$1:$1048576,2,FALSE)</f>
        <v>20</v>
      </c>
    </row>
    <row r="16" spans="1:20" s="27" customFormat="1" ht="40.5" x14ac:dyDescent="0.3">
      <c r="A16" s="28" t="s">
        <v>440</v>
      </c>
      <c r="B16" s="39">
        <f t="shared" ca="1" si="11"/>
        <v>6.9191551347414402</v>
      </c>
      <c r="C16" s="40">
        <f t="shared" ca="1" si="8"/>
        <v>10.724106324473</v>
      </c>
      <c r="D16" s="40">
        <f t="shared" ca="1" si="8"/>
        <v>11.4524266795615</v>
      </c>
      <c r="E16" s="40">
        <f t="shared" ca="1" si="8"/>
        <v>8.0276219249028902</v>
      </c>
      <c r="F16" s="40">
        <f t="shared" ca="1" si="8"/>
        <v>9.8824553765781502</v>
      </c>
      <c r="G16" s="40">
        <f t="shared" ca="1" si="8"/>
        <v>7.7707006369426797</v>
      </c>
      <c r="H16" s="40">
        <f t="shared" ca="1" si="8"/>
        <v>8.12838682784494</v>
      </c>
      <c r="I16" s="40">
        <f t="shared" ca="1" si="8"/>
        <v>8.7691069991955004</v>
      </c>
      <c r="J16" s="40">
        <f t="shared" ca="1" si="8"/>
        <v>7.9258675078864398</v>
      </c>
      <c r="K16" s="40">
        <f t="shared" ca="1" si="8"/>
        <v>6.8164508758568196</v>
      </c>
      <c r="L16" s="40">
        <f t="shared" ca="1" si="12"/>
        <v>7.2009841029523098</v>
      </c>
      <c r="M16" s="41">
        <f t="shared" ca="1" si="9"/>
        <v>7.4741191216749501</v>
      </c>
      <c r="N16" s="41">
        <f t="shared" ca="1" si="13"/>
        <v>6.6588731684292304</v>
      </c>
      <c r="O16" s="42">
        <f t="shared" ca="1" si="10"/>
        <v>6.7764164114799099</v>
      </c>
      <c r="Q16" s="27" t="s">
        <v>40</v>
      </c>
      <c r="R16" s="27" t="s">
        <v>52</v>
      </c>
      <c r="S16" s="27">
        <f>VLOOKUP(Q16&amp;R16,Jahre_Matrix,2,FALSE)</f>
        <v>18</v>
      </c>
      <c r="T16" s="27">
        <f>VLOOKUP(Auswahl_Bezirk&amp;Q16&amp;R16,Daten_Auswahl_Bezirk!$1:$1048576,2,FALSE)</f>
        <v>19</v>
      </c>
    </row>
    <row r="17" spans="1:20" s="27" customFormat="1" ht="3.75" customHeight="1" x14ac:dyDescent="0.3">
      <c r="A17" s="22"/>
      <c r="B17" s="9"/>
      <c r="C17" s="27">
        <v>-1</v>
      </c>
      <c r="D17" s="27">
        <v>0</v>
      </c>
      <c r="E17" s="27">
        <v>1</v>
      </c>
      <c r="F17" s="27">
        <v>2</v>
      </c>
      <c r="G17" s="27">
        <v>3</v>
      </c>
      <c r="H17" s="33">
        <v>4</v>
      </c>
      <c r="I17" s="33">
        <v>5</v>
      </c>
      <c r="J17" s="33">
        <v>6</v>
      </c>
      <c r="K17" s="43"/>
      <c r="L17" s="43"/>
      <c r="M17" s="34"/>
      <c r="N17" s="34"/>
      <c r="O17" s="35"/>
    </row>
    <row r="18" spans="1:20" s="27" customFormat="1" x14ac:dyDescent="0.3">
      <c r="A18" s="17" t="s">
        <v>358</v>
      </c>
      <c r="B18" s="18"/>
      <c r="C18" s="18"/>
      <c r="D18" s="18"/>
      <c r="E18" s="18"/>
      <c r="F18" s="18"/>
      <c r="G18" s="57" t="str">
        <f>IF(Auswahl_Bezirk="Wien-Umgebung","",IF(ISERROR(SEARCH("Wien-",Auswahl_Bezirk)),"","Bezirksdaten Wien auf Anfrage: lehrlingsstelle@wkw.at"))</f>
        <v/>
      </c>
      <c r="H18" s="19"/>
      <c r="I18" s="19"/>
      <c r="J18" s="19"/>
      <c r="K18" s="19"/>
      <c r="L18" s="19"/>
      <c r="M18" s="20" t="str">
        <f>Auswahl_Bundesland&amp;":"</f>
        <v>Burgenland:</v>
      </c>
      <c r="N18" s="20"/>
      <c r="O18" s="21" t="s">
        <v>425</v>
      </c>
    </row>
    <row r="19" spans="1:20" s="27" customFormat="1" ht="13.5" x14ac:dyDescent="0.3">
      <c r="A19" s="22" t="str">
        <f>IF(Auswahl_Bezirk2=0,Auswahl_Bezirk,Auswahl_Bezirk2)</f>
        <v>Oberpullendorf</v>
      </c>
      <c r="B19" s="23" t="str">
        <f>INDEX(Jahre_Matrix,$S20,3)</f>
        <v>2002</v>
      </c>
      <c r="C19" s="36" t="str">
        <f t="shared" ref="C19:J19" ca="1" si="14">INDEX(Jahre_Matrix,$S20,OFFSET(INDEX(Jahre_Matrix,$S20,5),,-1)+C31)</f>
        <v>2015</v>
      </c>
      <c r="D19" s="36" t="str">
        <f t="shared" ca="1" si="14"/>
        <v>2016</v>
      </c>
      <c r="E19" s="36" t="str">
        <f t="shared" ca="1" si="14"/>
        <v>2017</v>
      </c>
      <c r="F19" s="36" t="str">
        <f t="shared" ca="1" si="14"/>
        <v>2018</v>
      </c>
      <c r="G19" s="36" t="str">
        <f t="shared" ca="1" si="14"/>
        <v>2019</v>
      </c>
      <c r="H19" s="36" t="str">
        <f t="shared" ca="1" si="14"/>
        <v>2020</v>
      </c>
      <c r="I19" s="36" t="str">
        <f t="shared" ca="1" si="14"/>
        <v>2021</v>
      </c>
      <c r="J19" s="36" t="str">
        <f t="shared" ca="1" si="14"/>
        <v>2022</v>
      </c>
      <c r="K19" s="36" t="str">
        <f ca="1">INDEX(Jahre_Matrix,$S20,5)</f>
        <v>2023</v>
      </c>
      <c r="L19" s="36" t="str">
        <f ca="1">J19</f>
        <v>2022</v>
      </c>
      <c r="M19" s="37" t="str">
        <f ca="1">K19</f>
        <v>2023</v>
      </c>
      <c r="N19" s="37" t="str">
        <f ca="1">J19</f>
        <v>2022</v>
      </c>
      <c r="O19" s="38" t="str">
        <f ca="1">K19</f>
        <v>2023</v>
      </c>
    </row>
    <row r="20" spans="1:20" s="27" customFormat="1" ht="13.5" x14ac:dyDescent="0.3">
      <c r="A20" s="28" t="s">
        <v>359</v>
      </c>
      <c r="B20" s="29">
        <f ca="1">INDIRECT("Daten_Auswahl_Bezirk!I" &amp; T20)</f>
        <v>22</v>
      </c>
      <c r="C20" s="30">
        <f t="shared" ref="C20:K30" ca="1" si="15">OFFSET(INDIRECT("Daten_Auswahl_Bezirk!$I$"&amp;$T20),,INDIRECT("Daten_Auswahl_Bezirk!$H$" &amp; $T20)-C$5)</f>
        <v>36</v>
      </c>
      <c r="D20" s="30">
        <f t="shared" ca="1" si="15"/>
        <v>36</v>
      </c>
      <c r="E20" s="30">
        <f t="shared" ca="1" si="15"/>
        <v>27</v>
      </c>
      <c r="F20" s="30">
        <f t="shared" ca="1" si="15"/>
        <v>30</v>
      </c>
      <c r="G20" s="30">
        <f t="shared" ca="1" si="15"/>
        <v>33</v>
      </c>
      <c r="H20" s="30">
        <f t="shared" ca="1" si="15"/>
        <v>30</v>
      </c>
      <c r="I20" s="30">
        <f t="shared" ca="1" si="15"/>
        <v>21</v>
      </c>
      <c r="J20" s="30">
        <f t="shared" ca="1" si="15"/>
        <v>37</v>
      </c>
      <c r="K20" s="30">
        <f ca="1">OFFSET(INDIRECT("Daten_Auswahl_Bezirk!$I$"&amp;$T20),,INDIRECT("Daten_Auswahl_Bezirk!$H$" &amp; $T20)-K$5)</f>
        <v>31</v>
      </c>
      <c r="L20" s="30">
        <f ca="1">OFFSET(INDIRECT("Daten_Auswahl_Bundesland!$I$"&amp;$T20),,INDIRECT("Daten_Auswahl_Bundesland!$H$" &amp; $T20)-J$5)</f>
        <v>296</v>
      </c>
      <c r="M20" s="31">
        <f t="shared" ref="M20:M25" ca="1" si="16">OFFSET(INDIRECT("Daten_Auswahl_Bundesland!$I$"&amp;$T20),,INDIRECT("Daten_Auswahl_Bundesland!$H$" &amp; $T20)-K$5)</f>
        <v>253</v>
      </c>
      <c r="N20" s="31">
        <f ca="1">OFFSET(INDIRECT("Daten_Auswahl_Oesterreich!$I$"&amp;$T20),,INDIRECT("Daten_Auswahl_Oesterreich!$H$" &amp; $T20)-J$5)</f>
        <v>12491</v>
      </c>
      <c r="O20" s="32">
        <f t="shared" ref="O20:O25" ca="1" si="17">OFFSET(INDIRECT("Daten_Auswahl_Oesterreich!$I$"&amp;$T20),,INDIRECT("Daten_Auswahl_Oesterreich!$H$" &amp; $T20)-K$5)</f>
        <v>11912</v>
      </c>
      <c r="Q20" s="27" t="s">
        <v>46</v>
      </c>
      <c r="R20" s="27" t="s">
        <v>66</v>
      </c>
      <c r="S20" s="27">
        <f t="shared" ref="S20:S30" si="18">VLOOKUP(Q20&amp;R20,Jahre_Matrix,2,FALSE)</f>
        <v>47</v>
      </c>
      <c r="T20" s="27">
        <f>VLOOKUP(Auswahl_Bezirk&amp;Q20&amp;R20,Daten_Auswahl_Bezirk!$1:$1048576,2,FALSE)</f>
        <v>25</v>
      </c>
    </row>
    <row r="21" spans="1:20" s="27" customFormat="1" ht="13.5" x14ac:dyDescent="0.3">
      <c r="A21" s="28" t="s">
        <v>506</v>
      </c>
      <c r="B21" s="29">
        <f t="shared" ref="B21:B22" ca="1" si="19">INDIRECT("Daten_Auswahl_Bezirk!I" &amp; T21)</f>
        <v>79</v>
      </c>
      <c r="C21" s="30">
        <f t="shared" ca="1" si="15"/>
        <v>70</v>
      </c>
      <c r="D21" s="30">
        <f t="shared" ca="1" si="15"/>
        <v>67</v>
      </c>
      <c r="E21" s="30">
        <f t="shared" ca="1" si="15"/>
        <v>81</v>
      </c>
      <c r="F21" s="30">
        <f t="shared" ca="1" si="15"/>
        <v>77</v>
      </c>
      <c r="G21" s="30">
        <f t="shared" ca="1" si="15"/>
        <v>85</v>
      </c>
      <c r="H21" s="30">
        <f t="shared" ca="1" si="15"/>
        <v>62</v>
      </c>
      <c r="I21" s="30">
        <f t="shared" ca="1" si="15"/>
        <v>82</v>
      </c>
      <c r="J21" s="30">
        <f t="shared" ca="1" si="15"/>
        <v>87</v>
      </c>
      <c r="K21" s="30">
        <f t="shared" ca="1" si="15"/>
        <v>88</v>
      </c>
      <c r="L21" s="30">
        <f t="shared" ref="L21:L22" ca="1" si="20">OFFSET(INDIRECT("Daten_Auswahl_Bundesland!$I$"&amp;$T21),,INDIRECT("Daten_Auswahl_Bundesland!$H$" &amp; $T21)-J$5)</f>
        <v>621</v>
      </c>
      <c r="M21" s="31">
        <f t="shared" ca="1" si="16"/>
        <v>584</v>
      </c>
      <c r="N21" s="31">
        <f t="shared" ref="N21:N22" ca="1" si="21">OFFSET(INDIRECT("Daten_Auswahl_Oesterreich!$I$"&amp;$T21),,INDIRECT("Daten_Auswahl_Oesterreich!$H$" &amp; $T21)-J$5)</f>
        <v>22742</v>
      </c>
      <c r="O21" s="32">
        <f t="shared" ca="1" si="17"/>
        <v>22170</v>
      </c>
      <c r="Q21" s="27" t="s">
        <v>46</v>
      </c>
      <c r="R21" s="27" t="s">
        <v>65</v>
      </c>
      <c r="S21" s="27">
        <f t="shared" si="18"/>
        <v>42</v>
      </c>
      <c r="T21" s="27">
        <f>VLOOKUP(Auswahl_Bezirk&amp;Q21&amp;R21,Daten_Auswahl_Bezirk!$1:$1048576,2,FALSE)</f>
        <v>24</v>
      </c>
    </row>
    <row r="22" spans="1:20" s="27" customFormat="1" ht="13.5" x14ac:dyDescent="0.3">
      <c r="A22" s="28" t="s">
        <v>360</v>
      </c>
      <c r="B22" s="29">
        <f t="shared" ca="1" si="19"/>
        <v>30</v>
      </c>
      <c r="C22" s="30">
        <f t="shared" ca="1" si="15"/>
        <v>22</v>
      </c>
      <c r="D22" s="30">
        <f t="shared" ca="1" si="15"/>
        <v>30</v>
      </c>
      <c r="E22" s="30">
        <f t="shared" ca="1" si="15"/>
        <v>33</v>
      </c>
      <c r="F22" s="30">
        <f t="shared" ca="1" si="15"/>
        <v>25</v>
      </c>
      <c r="G22" s="30">
        <f t="shared" ca="1" si="15"/>
        <v>25</v>
      </c>
      <c r="H22" s="30">
        <f t="shared" ca="1" si="15"/>
        <v>28</v>
      </c>
      <c r="I22" s="30">
        <f t="shared" ca="1" si="15"/>
        <v>26</v>
      </c>
      <c r="J22" s="30">
        <f t="shared" ca="1" si="15"/>
        <v>21</v>
      </c>
      <c r="K22" s="30">
        <f t="shared" ca="1" si="15"/>
        <v>28</v>
      </c>
      <c r="L22" s="30">
        <f t="shared" ca="1" si="20"/>
        <v>205</v>
      </c>
      <c r="M22" s="31">
        <f t="shared" ca="1" si="16"/>
        <v>253</v>
      </c>
      <c r="N22" s="31">
        <f t="shared" ca="1" si="21"/>
        <v>11111</v>
      </c>
      <c r="O22" s="32">
        <f t="shared" ca="1" si="17"/>
        <v>11924</v>
      </c>
      <c r="Q22" s="27" t="s">
        <v>46</v>
      </c>
      <c r="R22" s="27" t="s">
        <v>68</v>
      </c>
      <c r="S22" s="27">
        <f t="shared" si="18"/>
        <v>48</v>
      </c>
      <c r="T22" s="27">
        <f>VLOOKUP(Auswahl_Bezirk&amp;Q22&amp;R22,Daten_Auswahl_Bezirk!$1:$1048576,2,FALSE)</f>
        <v>27</v>
      </c>
    </row>
    <row r="23" spans="1:20" s="27" customFormat="1" ht="13.5" x14ac:dyDescent="0.3">
      <c r="A23" s="28" t="s">
        <v>507</v>
      </c>
      <c r="B23" s="29">
        <f ca="1">INDIRECT("Daten_Auswahl_Bezirk!I" &amp; T23)</f>
        <v>84</v>
      </c>
      <c r="C23" s="30">
        <f t="shared" ca="1" si="15"/>
        <v>76</v>
      </c>
      <c r="D23" s="30">
        <f t="shared" ca="1" si="15"/>
        <v>69</v>
      </c>
      <c r="E23" s="30">
        <f t="shared" ca="1" si="15"/>
        <v>66</v>
      </c>
      <c r="F23" s="30">
        <f t="shared" ca="1" si="15"/>
        <v>71</v>
      </c>
      <c r="G23" s="30">
        <f t="shared" ca="1" si="15"/>
        <v>74</v>
      </c>
      <c r="H23" s="30">
        <f t="shared" ca="1" si="15"/>
        <v>75</v>
      </c>
      <c r="I23" s="30">
        <f t="shared" ca="1" si="15"/>
        <v>53</v>
      </c>
      <c r="J23" s="30">
        <f t="shared" ca="1" si="15"/>
        <v>76</v>
      </c>
      <c r="K23" s="30">
        <f ca="1">OFFSET(INDIRECT("Daten_Auswahl_Bezirk!$I$"&amp;$T23),,INDIRECT("Daten_Auswahl_Bezirk!$H$" &amp; $T23)-K$5)</f>
        <v>77</v>
      </c>
      <c r="L23" s="30">
        <f ca="1">OFFSET(INDIRECT("Daten_Auswahl_Bundesland!$I$"&amp;$T23),,INDIRECT("Daten_Auswahl_Bundesland!$H$" &amp; $T23)-J$5)</f>
        <v>533</v>
      </c>
      <c r="M23" s="31">
        <f t="shared" ca="1" si="16"/>
        <v>582</v>
      </c>
      <c r="N23" s="31">
        <f ca="1">OFFSET(INDIRECT("Daten_Auswahl_Oesterreich!$I$"&amp;$T23),,INDIRECT("Daten_Auswahl_Oesterreich!$H$" &amp; $T23)-J$5)</f>
        <v>20687</v>
      </c>
      <c r="O23" s="32">
        <f t="shared" ca="1" si="17"/>
        <v>21464</v>
      </c>
      <c r="Q23" s="27" t="s">
        <v>46</v>
      </c>
      <c r="R23" s="27" t="s">
        <v>67</v>
      </c>
      <c r="S23" s="27">
        <f t="shared" si="18"/>
        <v>43</v>
      </c>
      <c r="T23" s="27">
        <f>VLOOKUP(Auswahl_Bezirk&amp;Q23&amp;R23,Daten_Auswahl_Bezirk!$1:$1048576,2,FALSE)</f>
        <v>26</v>
      </c>
    </row>
    <row r="24" spans="1:20" s="27" customFormat="1" ht="13.5" x14ac:dyDescent="0.3">
      <c r="A24" s="28" t="s">
        <v>361</v>
      </c>
      <c r="B24" s="29">
        <f t="shared" ref="B24:B27" ca="1" si="22">INDIRECT("Daten_Auswahl_Bezirk!I" &amp; T24)</f>
        <v>38</v>
      </c>
      <c r="C24" s="30">
        <f t="shared" ca="1" si="15"/>
        <v>16</v>
      </c>
      <c r="D24" s="30">
        <f t="shared" ca="1" si="15"/>
        <v>18</v>
      </c>
      <c r="E24" s="30">
        <f t="shared" ca="1" si="15"/>
        <v>26</v>
      </c>
      <c r="F24" s="30">
        <f t="shared" ca="1" si="15"/>
        <v>30</v>
      </c>
      <c r="G24" s="30">
        <f t="shared" ca="1" si="15"/>
        <v>23</v>
      </c>
      <c r="H24" s="30">
        <f t="shared" ca="1" si="15"/>
        <v>26</v>
      </c>
      <c r="I24" s="30">
        <f t="shared" ca="1" si="15"/>
        <v>26</v>
      </c>
      <c r="J24" s="30">
        <f t="shared" ca="1" si="15"/>
        <v>24</v>
      </c>
      <c r="K24" s="30">
        <f t="shared" ca="1" si="15"/>
        <v>15</v>
      </c>
      <c r="L24" s="30">
        <f t="shared" ref="L24:L27" ca="1" si="23">OFFSET(INDIRECT("Daten_Auswahl_Bundesland!$I$"&amp;$T24),,INDIRECT("Daten_Auswahl_Bundesland!$H$" &amp; $T24)-J$5)</f>
        <v>188</v>
      </c>
      <c r="M24" s="31">
        <f t="shared" ca="1" si="16"/>
        <v>190</v>
      </c>
      <c r="N24" s="31">
        <f t="shared" ref="N24:N27" ca="1" si="24">OFFSET(INDIRECT("Daten_Auswahl_Oesterreich!$I$"&amp;$T24),,INDIRECT("Daten_Auswahl_Oesterreich!$H$" &amp; $T24)-J$5)</f>
        <v>10090</v>
      </c>
      <c r="O24" s="32">
        <f t="shared" ca="1" si="17"/>
        <v>10144</v>
      </c>
      <c r="Q24" s="27" t="s">
        <v>46</v>
      </c>
      <c r="R24" s="27" t="s">
        <v>70</v>
      </c>
      <c r="S24" s="27">
        <f t="shared" si="18"/>
        <v>49</v>
      </c>
      <c r="T24" s="27">
        <f>VLOOKUP(Auswahl_Bezirk&amp;Q24&amp;R24,Daten_Auswahl_Bezirk!$1:$1048576,2,FALSE)</f>
        <v>29</v>
      </c>
    </row>
    <row r="25" spans="1:20" s="27" customFormat="1" ht="13.5" x14ac:dyDescent="0.3">
      <c r="A25" s="28" t="s">
        <v>508</v>
      </c>
      <c r="B25" s="29">
        <f t="shared" ca="1" si="22"/>
        <v>84</v>
      </c>
      <c r="C25" s="30">
        <f t="shared" ca="1" si="15"/>
        <v>60</v>
      </c>
      <c r="D25" s="30">
        <f t="shared" ca="1" si="15"/>
        <v>70</v>
      </c>
      <c r="E25" s="30">
        <f t="shared" ca="1" si="15"/>
        <v>60</v>
      </c>
      <c r="F25" s="30">
        <f t="shared" ca="1" si="15"/>
        <v>61</v>
      </c>
      <c r="G25" s="30">
        <f t="shared" ca="1" si="15"/>
        <v>64</v>
      </c>
      <c r="H25" s="30">
        <f t="shared" ca="1" si="15"/>
        <v>69</v>
      </c>
      <c r="I25" s="30">
        <f t="shared" ca="1" si="15"/>
        <v>70</v>
      </c>
      <c r="J25" s="30">
        <f t="shared" ca="1" si="15"/>
        <v>51</v>
      </c>
      <c r="K25" s="30">
        <f t="shared" ca="1" si="15"/>
        <v>67</v>
      </c>
      <c r="L25" s="30">
        <f t="shared" ca="1" si="23"/>
        <v>429</v>
      </c>
      <c r="M25" s="31">
        <f t="shared" ca="1" si="16"/>
        <v>478</v>
      </c>
      <c r="N25" s="31">
        <f t="shared" ca="1" si="24"/>
        <v>18997</v>
      </c>
      <c r="O25" s="32">
        <f t="shared" ca="1" si="17"/>
        <v>19376</v>
      </c>
      <c r="Q25" s="27" t="s">
        <v>46</v>
      </c>
      <c r="R25" s="27" t="s">
        <v>69</v>
      </c>
      <c r="S25" s="27">
        <f t="shared" si="18"/>
        <v>44</v>
      </c>
      <c r="T25" s="27">
        <f>VLOOKUP(Auswahl_Bezirk&amp;Q25&amp;R25,Daten_Auswahl_Bezirk!$1:$1048576,2,FALSE)</f>
        <v>28</v>
      </c>
    </row>
    <row r="26" spans="1:20" s="27" customFormat="1" ht="13.5" x14ac:dyDescent="0.3">
      <c r="A26" s="28" t="s">
        <v>362</v>
      </c>
      <c r="B26" s="29">
        <f t="shared" ca="1" si="22"/>
        <v>1</v>
      </c>
      <c r="C26" s="30">
        <f t="shared" ca="1" si="15"/>
        <v>4</v>
      </c>
      <c r="D26" s="30">
        <f t="shared" ca="1" si="15"/>
        <v>1</v>
      </c>
      <c r="E26" s="30">
        <f t="shared" ca="1" si="15"/>
        <v>2</v>
      </c>
      <c r="F26" s="30">
        <f t="shared" ca="1" si="15"/>
        <v>1</v>
      </c>
      <c r="G26" s="30">
        <f t="shared" ca="1" si="15"/>
        <v>2</v>
      </c>
      <c r="H26" s="30">
        <f t="shared" ca="1" si="15"/>
        <v>4</v>
      </c>
      <c r="I26" s="30">
        <f t="shared" ca="1" si="15"/>
        <v>4</v>
      </c>
      <c r="J26" s="30">
        <f t="shared" ca="1" si="15"/>
        <v>2</v>
      </c>
      <c r="K26" s="30">
        <f t="shared" ca="1" si="15"/>
        <v>3</v>
      </c>
      <c r="L26" s="30">
        <f t="shared" ca="1" si="23"/>
        <v>20</v>
      </c>
      <c r="M26" s="31">
        <f t="shared" ref="M26:M30" ca="1" si="25">OFFSET(INDIRECT("Daten_Auswahl_Bundesland!$I$"&amp;$T26),,INDIRECT("Daten_Auswahl_Bundesland!$H$" &amp; $T26)-K$5)</f>
        <v>15</v>
      </c>
      <c r="N26" s="31">
        <f t="shared" ca="1" si="24"/>
        <v>1445</v>
      </c>
      <c r="O26" s="32">
        <f t="shared" ref="O26:O30" ca="1" si="26">OFFSET(INDIRECT("Daten_Auswahl_Oesterreich!$I$"&amp;$T26),,INDIRECT("Daten_Auswahl_Oesterreich!$H$" &amp; $T26)-K$5)</f>
        <v>1367</v>
      </c>
      <c r="Q26" s="27" t="s">
        <v>46</v>
      </c>
      <c r="R26" s="27" t="s">
        <v>72</v>
      </c>
      <c r="S26" s="27">
        <f t="shared" si="18"/>
        <v>50</v>
      </c>
      <c r="T26" s="27">
        <f>VLOOKUP(Auswahl_Bezirk&amp;Q26&amp;R26,Daten_Auswahl_Bezirk!$1:$1048576,2,FALSE)</f>
        <v>31</v>
      </c>
    </row>
    <row r="27" spans="1:20" s="27" customFormat="1" ht="13.5" x14ac:dyDescent="0.3">
      <c r="A27" s="28" t="s">
        <v>509</v>
      </c>
      <c r="B27" s="29">
        <f t="shared" ca="1" si="22"/>
        <v>52</v>
      </c>
      <c r="C27" s="30">
        <f t="shared" ca="1" si="15"/>
        <v>35</v>
      </c>
      <c r="D27" s="30">
        <f t="shared" ca="1" si="15"/>
        <v>29</v>
      </c>
      <c r="E27" s="30">
        <f t="shared" ca="1" si="15"/>
        <v>26</v>
      </c>
      <c r="F27" s="30">
        <f t="shared" ca="1" si="15"/>
        <v>35</v>
      </c>
      <c r="G27" s="30">
        <f t="shared" ca="1" si="15"/>
        <v>26</v>
      </c>
      <c r="H27" s="30">
        <f t="shared" ca="1" si="15"/>
        <v>30</v>
      </c>
      <c r="I27" s="30">
        <f t="shared" ca="1" si="15"/>
        <v>35</v>
      </c>
      <c r="J27" s="30">
        <f t="shared" ca="1" si="15"/>
        <v>36</v>
      </c>
      <c r="K27" s="30">
        <f t="shared" ca="1" si="15"/>
        <v>26</v>
      </c>
      <c r="L27" s="30">
        <f t="shared" ca="1" si="23"/>
        <v>255</v>
      </c>
      <c r="M27" s="31">
        <f t="shared" ca="1" si="25"/>
        <v>202</v>
      </c>
      <c r="N27" s="31">
        <f t="shared" ca="1" si="24"/>
        <v>10522</v>
      </c>
      <c r="O27" s="32">
        <f t="shared" ca="1" si="26"/>
        <v>9909</v>
      </c>
      <c r="Q27" s="27" t="s">
        <v>46</v>
      </c>
      <c r="R27" s="27" t="s">
        <v>71</v>
      </c>
      <c r="S27" s="27">
        <f t="shared" si="18"/>
        <v>45</v>
      </c>
      <c r="T27" s="27">
        <f>VLOOKUP(Auswahl_Bezirk&amp;Q27&amp;R27,Daten_Auswahl_Bezirk!$1:$1048576,2,FALSE)</f>
        <v>30</v>
      </c>
    </row>
    <row r="28" spans="1:20" s="27" customFormat="1" ht="13.5" x14ac:dyDescent="0.3">
      <c r="A28" s="28" t="s">
        <v>47</v>
      </c>
      <c r="B28" s="29">
        <f ca="1">INDIRECT("Daten_Auswahl_Bezirk!I" &amp; T28)</f>
        <v>91</v>
      </c>
      <c r="C28" s="30">
        <f t="shared" ca="1" si="15"/>
        <v>78</v>
      </c>
      <c r="D28" s="30">
        <f t="shared" ca="1" si="15"/>
        <v>85</v>
      </c>
      <c r="E28" s="30">
        <f t="shared" ca="1" si="15"/>
        <v>88</v>
      </c>
      <c r="F28" s="30">
        <f t="shared" ca="1" si="15"/>
        <v>86</v>
      </c>
      <c r="G28" s="30">
        <f t="shared" ca="1" si="15"/>
        <v>83</v>
      </c>
      <c r="H28" s="30">
        <f t="shared" ca="1" si="15"/>
        <v>88</v>
      </c>
      <c r="I28" s="30">
        <f t="shared" ca="1" si="15"/>
        <v>77</v>
      </c>
      <c r="J28" s="30">
        <f t="shared" ca="1" si="15"/>
        <v>84</v>
      </c>
      <c r="K28" s="30">
        <f ca="1">OFFSET(INDIRECT("Daten_Auswahl_Bezirk!$I$"&amp;$T28),,INDIRECT("Daten_Auswahl_Bezirk!$H$" &amp; $T28)-K$5)</f>
        <v>77</v>
      </c>
      <c r="L28" s="30">
        <f ca="1">OFFSET(INDIRECT("Daten_Auswahl_Bundesland!$I$"&amp;$T28),,INDIRECT("Daten_Auswahl_Bundesland!$H$" &amp; $T28)-J$5)</f>
        <v>709</v>
      </c>
      <c r="M28" s="31">
        <f t="shared" ca="1" si="25"/>
        <v>711</v>
      </c>
      <c r="N28" s="31">
        <f ca="1">OFFSET(INDIRECT("Daten_Auswahl_Oesterreich!$I$"&amp;$T28),,INDIRECT("Daten_Auswahl_Oesterreich!$H$" &amp; $T28)-J$5)</f>
        <v>35137</v>
      </c>
      <c r="O28" s="32">
        <f t="shared" ca="1" si="26"/>
        <v>35347</v>
      </c>
      <c r="Q28" s="27" t="s">
        <v>46</v>
      </c>
      <c r="R28" s="27" t="s">
        <v>47</v>
      </c>
      <c r="S28" s="27">
        <f t="shared" si="18"/>
        <v>51</v>
      </c>
      <c r="T28" s="27">
        <f>VLOOKUP(Auswahl_Bezirk&amp;Q28&amp;R28,Daten_Auswahl_Bezirk!$1:$1048576,2,FALSE)</f>
        <v>32</v>
      </c>
    </row>
    <row r="29" spans="1:20" s="27" customFormat="1" ht="13.5" x14ac:dyDescent="0.3">
      <c r="A29" s="28" t="s">
        <v>510</v>
      </c>
      <c r="B29" s="29">
        <f t="shared" ref="B29:B30" ca="1" si="27">INDIRECT("Daten_Auswahl_Bezirk!I" &amp; T29)</f>
        <v>299</v>
      </c>
      <c r="C29" s="30">
        <f t="shared" ca="1" si="15"/>
        <v>241</v>
      </c>
      <c r="D29" s="30">
        <f t="shared" ca="1" si="15"/>
        <v>235</v>
      </c>
      <c r="E29" s="30">
        <f t="shared" ca="1" si="15"/>
        <v>233</v>
      </c>
      <c r="F29" s="30">
        <f t="shared" ca="1" si="15"/>
        <v>244</v>
      </c>
      <c r="G29" s="30">
        <f t="shared" ca="1" si="15"/>
        <v>249</v>
      </c>
      <c r="H29" s="30">
        <f t="shared" ca="1" si="15"/>
        <v>236</v>
      </c>
      <c r="I29" s="30">
        <f t="shared" ca="1" si="15"/>
        <v>240</v>
      </c>
      <c r="J29" s="30">
        <f t="shared" ca="1" si="15"/>
        <v>250</v>
      </c>
      <c r="K29" s="30">
        <f t="shared" ca="1" si="15"/>
        <v>258</v>
      </c>
      <c r="L29" s="30">
        <f t="shared" ref="L29:L30" ca="1" si="28">OFFSET(INDIRECT("Daten_Auswahl_Bundesland!$I$"&amp;$T29),,INDIRECT("Daten_Auswahl_Bundesland!$H$" &amp; $T29)-J$5)</f>
        <v>1838</v>
      </c>
      <c r="M29" s="31">
        <f t="shared" ca="1" si="25"/>
        <v>1846</v>
      </c>
      <c r="N29" s="31">
        <f t="shared" ref="N29:N30" ca="1" si="29">OFFSET(INDIRECT("Daten_Auswahl_Oesterreich!$I$"&amp;$T29),,INDIRECT("Daten_Auswahl_Oesterreich!$H$" &amp; $T29)-J$5)</f>
        <v>72948</v>
      </c>
      <c r="O29" s="32">
        <f t="shared" ca="1" si="26"/>
        <v>72919</v>
      </c>
      <c r="Q29" s="27" t="s">
        <v>46</v>
      </c>
      <c r="R29" s="27" t="s">
        <v>49</v>
      </c>
      <c r="S29" s="27">
        <f t="shared" si="18"/>
        <v>46</v>
      </c>
      <c r="T29" s="27">
        <f>VLOOKUP(Auswahl_Bezirk&amp;Q29&amp;R29,Daten_Auswahl_Bezirk!$1:$1048576,2,FALSE)</f>
        <v>34</v>
      </c>
    </row>
    <row r="30" spans="1:20" s="27" customFormat="1" ht="13.5" x14ac:dyDescent="0.3">
      <c r="A30" s="28" t="s">
        <v>48</v>
      </c>
      <c r="B30" s="29">
        <f t="shared" ca="1" si="27"/>
        <v>390</v>
      </c>
      <c r="C30" s="30">
        <f t="shared" ca="1" si="15"/>
        <v>319</v>
      </c>
      <c r="D30" s="30">
        <f t="shared" ca="1" si="15"/>
        <v>320</v>
      </c>
      <c r="E30" s="30">
        <f t="shared" ca="1" si="15"/>
        <v>321</v>
      </c>
      <c r="F30" s="30">
        <f t="shared" ca="1" si="15"/>
        <v>330</v>
      </c>
      <c r="G30" s="30">
        <f t="shared" ca="1" si="15"/>
        <v>332</v>
      </c>
      <c r="H30" s="30">
        <f t="shared" ca="1" si="15"/>
        <v>324</v>
      </c>
      <c r="I30" s="30">
        <f t="shared" ca="1" si="15"/>
        <v>317</v>
      </c>
      <c r="J30" s="30">
        <f t="shared" ca="1" si="15"/>
        <v>334</v>
      </c>
      <c r="K30" s="30">
        <f t="shared" ca="1" si="15"/>
        <v>335</v>
      </c>
      <c r="L30" s="30">
        <f t="shared" ca="1" si="28"/>
        <v>2547</v>
      </c>
      <c r="M30" s="31">
        <f t="shared" ca="1" si="25"/>
        <v>2557</v>
      </c>
      <c r="N30" s="31">
        <f t="shared" ca="1" si="29"/>
        <v>108085</v>
      </c>
      <c r="O30" s="32">
        <f t="shared" ca="1" si="26"/>
        <v>108266</v>
      </c>
      <c r="Q30" s="27" t="s">
        <v>46</v>
      </c>
      <c r="R30" s="27" t="s">
        <v>48</v>
      </c>
      <c r="S30" s="27">
        <f t="shared" si="18"/>
        <v>52</v>
      </c>
      <c r="T30" s="27">
        <f>VLOOKUP(Auswahl_Bezirk&amp;Q30&amp;R30,Daten_Auswahl_Bezirk!$1:$1048576,2,FALSE)</f>
        <v>33</v>
      </c>
    </row>
    <row r="31" spans="1:20" s="27" customFormat="1" ht="3.75" customHeight="1" x14ac:dyDescent="0.3">
      <c r="A31" s="22"/>
      <c r="C31" s="27">
        <v>-1</v>
      </c>
      <c r="D31" s="27">
        <v>0</v>
      </c>
      <c r="E31" s="27">
        <v>1</v>
      </c>
      <c r="F31" s="27">
        <v>2</v>
      </c>
      <c r="G31" s="27">
        <v>3</v>
      </c>
      <c r="H31" s="33">
        <v>4</v>
      </c>
      <c r="I31" s="33">
        <v>5</v>
      </c>
      <c r="J31" s="33">
        <v>6</v>
      </c>
      <c r="K31" s="33">
        <v>7</v>
      </c>
      <c r="L31" s="33">
        <v>6</v>
      </c>
      <c r="M31" s="34">
        <v>7</v>
      </c>
      <c r="N31" s="34">
        <v>6</v>
      </c>
      <c r="O31" s="35">
        <v>7</v>
      </c>
    </row>
    <row r="32" spans="1:20" x14ac:dyDescent="0.3">
      <c r="A32" s="17" t="s">
        <v>312</v>
      </c>
      <c r="B32" s="18"/>
      <c r="C32" s="18"/>
      <c r="D32" s="18"/>
      <c r="E32" s="18"/>
      <c r="F32" s="18"/>
      <c r="G32" s="18"/>
      <c r="H32" s="19"/>
      <c r="I32" s="19"/>
      <c r="J32" s="19"/>
      <c r="K32" s="19"/>
      <c r="L32" s="19"/>
      <c r="M32" s="20" t="str">
        <f>Auswahl_Bundesland&amp;":"</f>
        <v>Burgenland:</v>
      </c>
      <c r="N32" s="20"/>
      <c r="O32" s="21" t="s">
        <v>425</v>
      </c>
      <c r="S32" s="7" t="s">
        <v>334</v>
      </c>
      <c r="T32" s="7" t="s">
        <v>339</v>
      </c>
    </row>
    <row r="33" spans="1:20" s="27" customFormat="1" ht="13.5" x14ac:dyDescent="0.3">
      <c r="A33" s="22" t="str">
        <f>Auswahl_Bezirk</f>
        <v>Oberpullendorf</v>
      </c>
      <c r="B33" s="36" t="str">
        <f>INDEX(Jahre_Matrix,$S34,3)</f>
        <v>2002</v>
      </c>
      <c r="C33" s="36" t="str">
        <f t="shared" ref="C33:J33" ca="1" si="30">INDEX(Jahre_Matrix,$S34,OFFSET(INDEX(Jahre_Matrix,$S34,5),,-1)+C36)</f>
        <v>2015</v>
      </c>
      <c r="D33" s="36" t="str">
        <f t="shared" ca="1" si="30"/>
        <v>2016</v>
      </c>
      <c r="E33" s="36" t="str">
        <f t="shared" ca="1" si="30"/>
        <v>2017</v>
      </c>
      <c r="F33" s="36" t="str">
        <f t="shared" ca="1" si="30"/>
        <v>2018</v>
      </c>
      <c r="G33" s="36" t="str">
        <f t="shared" ca="1" si="30"/>
        <v>2019</v>
      </c>
      <c r="H33" s="36" t="str">
        <f t="shared" ca="1" si="30"/>
        <v>2020</v>
      </c>
      <c r="I33" s="36" t="str">
        <f t="shared" ca="1" si="30"/>
        <v>2021</v>
      </c>
      <c r="J33" s="36" t="str">
        <f t="shared" ca="1" si="30"/>
        <v>2022</v>
      </c>
      <c r="K33" s="36" t="str">
        <f ca="1">INDEX(Jahre_Matrix,$S34,5)</f>
        <v>2023</v>
      </c>
      <c r="L33" s="36" t="str">
        <f ca="1">J33</f>
        <v>2022</v>
      </c>
      <c r="M33" s="37" t="str">
        <f ca="1">K33</f>
        <v>2023</v>
      </c>
      <c r="N33" s="37" t="str">
        <f ca="1">J33</f>
        <v>2022</v>
      </c>
      <c r="O33" s="38" t="str">
        <f ca="1">K33</f>
        <v>2023</v>
      </c>
    </row>
    <row r="34" spans="1:20" s="27" customFormat="1" ht="13.5" x14ac:dyDescent="0.3">
      <c r="A34" s="28" t="s">
        <v>308</v>
      </c>
      <c r="B34" s="29">
        <f ca="1">INDIRECT("Daten_Auswahl_Bezirk!I" &amp; T34)</f>
        <v>37778</v>
      </c>
      <c r="C34" s="30">
        <f t="shared" ref="C34:K34" ca="1" si="31">OFFSET(INDIRECT("Daten_Auswahl_Bezirk!$I$"&amp;$T34),,INDIRECT("Daten_Auswahl_Bezirk!$H$" &amp; $T34)-C$5)</f>
        <v>37622</v>
      </c>
      <c r="D34" s="30">
        <f t="shared" ca="1" si="31"/>
        <v>37692</v>
      </c>
      <c r="E34" s="30">
        <f t="shared" ca="1" si="31"/>
        <v>37752</v>
      </c>
      <c r="F34" s="30">
        <f t="shared" ca="1" si="31"/>
        <v>37661</v>
      </c>
      <c r="G34" s="30">
        <f t="shared" ca="1" si="31"/>
        <v>37513</v>
      </c>
      <c r="H34" s="30">
        <f t="shared" ca="1" si="31"/>
        <v>37384</v>
      </c>
      <c r="I34" s="30">
        <f t="shared" ca="1" si="31"/>
        <v>37453</v>
      </c>
      <c r="J34" s="30">
        <f t="shared" ca="1" si="31"/>
        <v>37524</v>
      </c>
      <c r="K34" s="30">
        <f t="shared" ca="1" si="31"/>
        <v>37743</v>
      </c>
      <c r="L34" s="30">
        <f ca="1">OFFSET(INDIRECT("Daten_Auswahl_Bundesland!$I$"&amp;$T34),,INDIRECT("Daten_Auswahl_Bundesland!$H$" &amp; $T34)-J$5)</f>
        <v>297583</v>
      </c>
      <c r="M34" s="31">
        <f ca="1">OFFSET(INDIRECT("Daten_Auswahl_Bundesland!$I$"&amp;$T34),,INDIRECT("Daten_Auswahl_Bundesland!$H$" &amp; $T34)-K$5)</f>
        <v>301250</v>
      </c>
      <c r="N34" s="31">
        <f ca="1">OFFSET(INDIRECT("Daten_Auswahl_Oesterreich!$I$"&amp;$T34),,INDIRECT("Daten_Auswahl_Oesterreich!$H$" &amp; $T34)-J$5)</f>
        <v>8978929</v>
      </c>
      <c r="O34" s="32">
        <f ca="1">OFFSET(INDIRECT("Daten_Auswahl_Oesterreich!$I$"&amp;$T34),,INDIRECT("Daten_Auswahl_Oesterreich!$H$" &amp; $T34)-K$5)</f>
        <v>9104772</v>
      </c>
      <c r="Q34" s="27" t="s">
        <v>42</v>
      </c>
      <c r="R34" s="27" t="s">
        <v>48</v>
      </c>
      <c r="S34" s="27">
        <f>VLOOKUP(Q34&amp;R34,Jahre_Matrix,2,FALSE)</f>
        <v>21</v>
      </c>
      <c r="T34" s="27">
        <f>VLOOKUP(Auswahl_Bezirk&amp;Q34&amp;R34,Daten_Auswahl_Bezirk!$1:$1048576,2,FALSE)</f>
        <v>53</v>
      </c>
    </row>
    <row r="35" spans="1:20" s="27" customFormat="1" ht="13.5" customHeight="1" x14ac:dyDescent="0.3">
      <c r="A35" s="28" t="s">
        <v>309</v>
      </c>
      <c r="B35" s="44"/>
      <c r="C35" s="44"/>
      <c r="D35" s="45">
        <f ca="1">IF(C34=0,"-",D34*100/C34-100)</f>
        <v>0.18606134708414857</v>
      </c>
      <c r="E35" s="45">
        <f t="shared" ref="E35:O35" ca="1" si="32">IF(D34=0,"-",E34*100/D34-100)</f>
        <v>0.15918497293856149</v>
      </c>
      <c r="F35" s="45">
        <f t="shared" ca="1" si="32"/>
        <v>-0.24104683195592713</v>
      </c>
      <c r="G35" s="45">
        <f t="shared" ca="1" si="32"/>
        <v>-0.39297947478824824</v>
      </c>
      <c r="H35" s="45">
        <f t="shared" ca="1" si="32"/>
        <v>-0.34388078799349842</v>
      </c>
      <c r="I35" s="45">
        <f t="shared" ca="1" si="32"/>
        <v>0.18457093943932534</v>
      </c>
      <c r="J35" s="45">
        <f t="shared" ca="1" si="32"/>
        <v>0.18957092889755245</v>
      </c>
      <c r="K35" s="45">
        <f t="shared" ca="1" si="32"/>
        <v>0.58362647905340737</v>
      </c>
      <c r="L35" s="45">
        <f t="shared" ca="1" si="32"/>
        <v>688.44553957025141</v>
      </c>
      <c r="M35" s="46">
        <f t="shared" ca="1" si="32"/>
        <v>1.2322612514827824</v>
      </c>
      <c r="N35" s="46">
        <f t="shared" ca="1" si="32"/>
        <v>2880.5573443983403</v>
      </c>
      <c r="O35" s="47">
        <f t="shared" ca="1" si="32"/>
        <v>1.4015368648087048</v>
      </c>
    </row>
    <row r="36" spans="1:20" s="27" customFormat="1" ht="3.75" customHeight="1" x14ac:dyDescent="0.3">
      <c r="A36" s="28"/>
      <c r="C36" s="27">
        <v>-1</v>
      </c>
      <c r="D36" s="27">
        <v>0</v>
      </c>
      <c r="E36" s="27">
        <v>1</v>
      </c>
      <c r="F36" s="27">
        <v>2</v>
      </c>
      <c r="G36" s="27">
        <v>3</v>
      </c>
      <c r="H36" s="33">
        <v>4</v>
      </c>
      <c r="I36" s="33">
        <v>5</v>
      </c>
      <c r="J36" s="33">
        <v>6</v>
      </c>
      <c r="K36" s="33"/>
      <c r="L36" s="33"/>
      <c r="M36" s="34"/>
      <c r="N36" s="34"/>
      <c r="O36" s="35"/>
    </row>
    <row r="37" spans="1:20" s="27" customFormat="1" ht="17.25" x14ac:dyDescent="0.3">
      <c r="A37" s="17" t="s">
        <v>511</v>
      </c>
      <c r="B37" s="18"/>
      <c r="C37" s="18"/>
      <c r="D37" s="18"/>
      <c r="E37" s="18"/>
      <c r="F37" s="18"/>
      <c r="G37" s="18"/>
      <c r="H37" s="19"/>
      <c r="I37" s="19"/>
      <c r="J37" s="19"/>
      <c r="K37" s="19"/>
      <c r="L37" s="19"/>
      <c r="M37" s="20" t="str">
        <f>Auswahl_Bundesland&amp;":"</f>
        <v>Burgenland:</v>
      </c>
      <c r="N37" s="20"/>
      <c r="O37" s="21" t="s">
        <v>425</v>
      </c>
    </row>
    <row r="38" spans="1:20" s="27" customFormat="1" ht="13.5" x14ac:dyDescent="0.3">
      <c r="A38" s="22" t="str">
        <f>Auswahl_Bezirk</f>
        <v>Oberpullendorf</v>
      </c>
      <c r="B38" s="23" t="str">
        <f>INDEX(Jahre_Matrix,$S39,3)</f>
        <v>Jänner 2004</v>
      </c>
      <c r="C38" s="36" t="str">
        <f t="shared" ref="C38:J38" ca="1" si="33">INDEX(Jahre_Matrix,$S39,OFFSET(INDEX(Jahre_Matrix,$S39,5),,-1)+C42)</f>
        <v>Jänner 2020</v>
      </c>
      <c r="D38" s="36" t="str">
        <f t="shared" ca="1" si="33"/>
        <v>Juli 2020</v>
      </c>
      <c r="E38" s="36" t="str">
        <f t="shared" ca="1" si="33"/>
        <v>Jänner 2021</v>
      </c>
      <c r="F38" s="36" t="str">
        <f t="shared" ca="1" si="33"/>
        <v>Juli 2021</v>
      </c>
      <c r="G38" s="36" t="str">
        <f t="shared" ca="1" si="33"/>
        <v>Jänner 2022</v>
      </c>
      <c r="H38" s="36" t="str">
        <f t="shared" ca="1" si="33"/>
        <v>Juli 2022</v>
      </c>
      <c r="I38" s="36" t="str">
        <f t="shared" ca="1" si="33"/>
        <v>Jänner 2023</v>
      </c>
      <c r="J38" s="36" t="str">
        <f t="shared" ca="1" si="33"/>
        <v>Juli 2023</v>
      </c>
      <c r="K38" s="36" t="str">
        <f ca="1">INDEX(Jahre_Matrix,$S39,5)</f>
        <v>Jänner 2024</v>
      </c>
      <c r="L38" s="36" t="str">
        <f ca="1">J38</f>
        <v>Juli 2023</v>
      </c>
      <c r="M38" s="37" t="str">
        <f ca="1">K38</f>
        <v>Jänner 2024</v>
      </c>
      <c r="N38" s="37" t="str">
        <f ca="1">J38</f>
        <v>Juli 2023</v>
      </c>
      <c r="O38" s="38" t="str">
        <f ca="1">K38</f>
        <v>Jänner 2024</v>
      </c>
    </row>
    <row r="39" spans="1:20" s="27" customFormat="1" ht="13.5" x14ac:dyDescent="0.3">
      <c r="A39" s="28" t="s">
        <v>47</v>
      </c>
      <c r="B39" s="29">
        <f ca="1">INDIRECT("Daten_Auswahl_Bezirk!I" &amp; T39)</f>
        <v>2759</v>
      </c>
      <c r="C39" s="30">
        <f t="shared" ref="C39:K41" ca="1" si="34">OFFSET(INDIRECT("Daten_Auswahl_Bezirk!$I$"&amp;$T39),,INDIRECT("Daten_Auswahl_Bezirk!$H$" &amp; $T39)-C$5)</f>
        <v>6686</v>
      </c>
      <c r="D39" s="30">
        <f t="shared" ca="1" si="34"/>
        <v>6783</v>
      </c>
      <c r="E39" s="30">
        <f t="shared" ca="1" si="34"/>
        <v>6652</v>
      </c>
      <c r="F39" s="30">
        <f t="shared" ca="1" si="34"/>
        <v>6899</v>
      </c>
      <c r="G39" s="30">
        <f t="shared" ca="1" si="34"/>
        <v>6853</v>
      </c>
      <c r="H39" s="30">
        <f t="shared" ca="1" si="34"/>
        <v>7077</v>
      </c>
      <c r="I39" s="30">
        <f t="shared" ca="1" si="34"/>
        <v>6880</v>
      </c>
      <c r="J39" s="30">
        <f t="shared" ca="1" si="34"/>
        <v>7088</v>
      </c>
      <c r="K39" s="30">
        <f t="shared" ca="1" si="34"/>
        <v>6862</v>
      </c>
      <c r="L39" s="30">
        <f t="shared" ref="L39:M41" ca="1" si="35">OFFSET(INDIRECT("Daten_Auswahl_Bundesland!$I$"&amp;$T39),,INDIRECT("Daten_Auswahl_Bundesland!$H$" &amp; $T39)-J$5)</f>
        <v>57873</v>
      </c>
      <c r="M39" s="31">
        <f t="shared" ca="1" si="35"/>
        <v>56246</v>
      </c>
      <c r="N39" s="31">
        <f t="shared" ref="N39:O41" ca="1" si="36">OFFSET(INDIRECT("Daten_Auswahl_Oesterreich!$I$"&amp;$T39),,INDIRECT("Daten_Auswahl_Oesterreich!$H$" &amp; $T39)-J$5)</f>
        <v>1867818</v>
      </c>
      <c r="O39" s="32">
        <f t="shared" ca="1" si="36"/>
        <v>1846206</v>
      </c>
      <c r="Q39" s="27" t="s">
        <v>38</v>
      </c>
      <c r="R39" s="27" t="s">
        <v>47</v>
      </c>
      <c r="S39" s="27">
        <f>VLOOKUP(Q39&amp;R39,Jahre_Matrix,2,FALSE)</f>
        <v>12</v>
      </c>
      <c r="T39" s="27">
        <f>VLOOKUP(Auswahl_Bezirk&amp;Q39&amp;R39,Daten_Auswahl_Bezirk!$1:$1048576,2,FALSE)</f>
        <v>50</v>
      </c>
    </row>
    <row r="40" spans="1:20" s="27" customFormat="1" ht="13.5" x14ac:dyDescent="0.3">
      <c r="A40" s="28" t="s">
        <v>49</v>
      </c>
      <c r="B40" s="29">
        <f t="shared" ref="B40:B41" ca="1" si="37">INDIRECT("Daten_Auswahl_Bezirk!I" &amp; T40)</f>
        <v>4091</v>
      </c>
      <c r="C40" s="30">
        <f t="shared" ca="1" si="34"/>
        <v>7464</v>
      </c>
      <c r="D40" s="30">
        <f t="shared" ca="1" si="34"/>
        <v>7900</v>
      </c>
      <c r="E40" s="30">
        <f t="shared" ca="1" si="34"/>
        <v>7434</v>
      </c>
      <c r="F40" s="30">
        <f t="shared" ca="1" si="34"/>
        <v>7972</v>
      </c>
      <c r="G40" s="30">
        <f t="shared" ca="1" si="34"/>
        <v>7510</v>
      </c>
      <c r="H40" s="30">
        <f t="shared" ca="1" si="34"/>
        <v>7974</v>
      </c>
      <c r="I40" s="30">
        <f t="shared" ca="1" si="34"/>
        <v>7447</v>
      </c>
      <c r="J40" s="30">
        <f t="shared" ca="1" si="34"/>
        <v>7948</v>
      </c>
      <c r="K40" s="30">
        <f t="shared" ca="1" si="34"/>
        <v>7387</v>
      </c>
      <c r="L40" s="30">
        <f t="shared" ca="1" si="35"/>
        <v>63305</v>
      </c>
      <c r="M40" s="31">
        <f t="shared" ca="1" si="35"/>
        <v>59255</v>
      </c>
      <c r="N40" s="31">
        <f t="shared" ca="1" si="36"/>
        <v>2157364</v>
      </c>
      <c r="O40" s="32">
        <f t="shared" ca="1" si="36"/>
        <v>2054548</v>
      </c>
      <c r="Q40" s="27" t="s">
        <v>38</v>
      </c>
      <c r="R40" s="27" t="s">
        <v>49</v>
      </c>
      <c r="S40" s="27">
        <f>VLOOKUP(Q40&amp;R40,Jahre_Matrix,2,FALSE)</f>
        <v>14</v>
      </c>
      <c r="T40" s="27">
        <f>VLOOKUP(Auswahl_Bezirk&amp;Q40&amp;R40,Daten_Auswahl_Bezirk!$1:$1048576,2,FALSE)</f>
        <v>52</v>
      </c>
    </row>
    <row r="41" spans="1:20" s="27" customFormat="1" ht="13.5" x14ac:dyDescent="0.3">
      <c r="A41" s="28" t="s">
        <v>48</v>
      </c>
      <c r="B41" s="29">
        <f t="shared" ca="1" si="37"/>
        <v>6850</v>
      </c>
      <c r="C41" s="30">
        <f t="shared" ca="1" si="34"/>
        <v>14150</v>
      </c>
      <c r="D41" s="30">
        <f t="shared" ca="1" si="34"/>
        <v>14683</v>
      </c>
      <c r="E41" s="30">
        <f t="shared" ca="1" si="34"/>
        <v>14086</v>
      </c>
      <c r="F41" s="30">
        <f t="shared" ca="1" si="34"/>
        <v>14871</v>
      </c>
      <c r="G41" s="30">
        <f t="shared" ca="1" si="34"/>
        <v>14363</v>
      </c>
      <c r="H41" s="30">
        <f t="shared" ca="1" si="34"/>
        <v>15051</v>
      </c>
      <c r="I41" s="30">
        <f t="shared" ca="1" si="34"/>
        <v>14327</v>
      </c>
      <c r="J41" s="30">
        <f t="shared" ca="1" si="34"/>
        <v>15036</v>
      </c>
      <c r="K41" s="30">
        <f t="shared" ca="1" si="34"/>
        <v>14249</v>
      </c>
      <c r="L41" s="30">
        <f t="shared" ca="1" si="35"/>
        <v>121178</v>
      </c>
      <c r="M41" s="31">
        <f t="shared" ca="1" si="35"/>
        <v>115501</v>
      </c>
      <c r="N41" s="31">
        <f t="shared" ca="1" si="36"/>
        <v>4025182</v>
      </c>
      <c r="O41" s="32">
        <f t="shared" ca="1" si="36"/>
        <v>3900754</v>
      </c>
      <c r="Q41" s="27" t="s">
        <v>38</v>
      </c>
      <c r="R41" s="27" t="s">
        <v>48</v>
      </c>
      <c r="S41" s="27">
        <f>VLOOKUP(Q41&amp;R41,Jahre_Matrix,2,FALSE)</f>
        <v>13</v>
      </c>
      <c r="T41" s="27">
        <f>VLOOKUP(Auswahl_Bezirk&amp;Q41&amp;R41,Daten_Auswahl_Bezirk!$1:$1048576,2,FALSE)</f>
        <v>51</v>
      </c>
    </row>
    <row r="42" spans="1:20" s="27" customFormat="1" ht="3.75" customHeight="1" x14ac:dyDescent="0.3">
      <c r="A42" s="22"/>
      <c r="C42" s="27">
        <v>-1</v>
      </c>
      <c r="D42" s="27">
        <v>0</v>
      </c>
      <c r="E42" s="27">
        <v>1</v>
      </c>
      <c r="F42" s="27">
        <v>2</v>
      </c>
      <c r="G42" s="27">
        <v>3</v>
      </c>
      <c r="H42" s="33">
        <v>4</v>
      </c>
      <c r="I42" s="33">
        <v>5</v>
      </c>
      <c r="J42" s="33">
        <v>6</v>
      </c>
      <c r="K42" s="33">
        <v>7</v>
      </c>
      <c r="L42" s="33">
        <v>6</v>
      </c>
      <c r="M42" s="34">
        <v>7</v>
      </c>
      <c r="N42" s="34">
        <v>6</v>
      </c>
      <c r="O42" s="35">
        <v>7</v>
      </c>
    </row>
    <row r="43" spans="1:20" s="27" customFormat="1" ht="17.25" x14ac:dyDescent="0.3">
      <c r="A43" s="17" t="s">
        <v>512</v>
      </c>
      <c r="B43" s="18"/>
      <c r="C43" s="18"/>
      <c r="D43" s="18"/>
      <c r="E43" s="18"/>
      <c r="F43" s="18"/>
      <c r="G43" s="18"/>
      <c r="H43" s="19"/>
      <c r="I43" s="19"/>
      <c r="J43" s="19"/>
      <c r="K43" s="19"/>
      <c r="L43" s="19"/>
      <c r="M43" s="20" t="str">
        <f>Auswahl_Bundesland&amp;":"</f>
        <v>Burgenland:</v>
      </c>
      <c r="N43" s="20"/>
      <c r="O43" s="21" t="s">
        <v>425</v>
      </c>
    </row>
    <row r="44" spans="1:20" s="27" customFormat="1" ht="13.5" x14ac:dyDescent="0.3">
      <c r="A44" s="22" t="str">
        <f>Auswahl_Bezirk</f>
        <v>Oberpullendorf</v>
      </c>
      <c r="B44" s="23" t="str">
        <f>INDEX(Jahre_Matrix,$S45,3)</f>
        <v>201707</v>
      </c>
      <c r="C44" s="36" t="str">
        <f t="shared" ref="C44:J44" ca="1" si="38">INDEX(Jahre_Matrix,$S45,OFFSET(INDEX(Jahre_Matrix,$S45,5),,-1)+C47)</f>
        <v>202001</v>
      </c>
      <c r="D44" s="36" t="str">
        <f t="shared" ca="1" si="38"/>
        <v>202007</v>
      </c>
      <c r="E44" s="36" t="str">
        <f t="shared" ca="1" si="38"/>
        <v>202101</v>
      </c>
      <c r="F44" s="36" t="str">
        <f t="shared" ca="1" si="38"/>
        <v>202107</v>
      </c>
      <c r="G44" s="36" t="str">
        <f t="shared" ca="1" si="38"/>
        <v>202201</v>
      </c>
      <c r="H44" s="36" t="str">
        <f t="shared" ca="1" si="38"/>
        <v>202207</v>
      </c>
      <c r="I44" s="36" t="str">
        <f ca="1">INDEX(Jahre_Matrix,$S45,OFFSET(INDEX(Jahre_Matrix,$S45,5),,-1)+I47)</f>
        <v>202301</v>
      </c>
      <c r="J44" s="36" t="str">
        <f t="shared" ca="1" si="38"/>
        <v>202307</v>
      </c>
      <c r="K44" s="36" t="str">
        <f ca="1">INDEX(Jahre_Matrix,$S45,5)</f>
        <v>202401</v>
      </c>
      <c r="L44" s="36" t="str">
        <f ca="1">J44</f>
        <v>202307</v>
      </c>
      <c r="M44" s="37" t="str">
        <f ca="1">K44</f>
        <v>202401</v>
      </c>
      <c r="N44" s="37" t="str">
        <f ca="1">J44</f>
        <v>202307</v>
      </c>
      <c r="O44" s="38" t="str">
        <f ca="1">K44</f>
        <v>202401</v>
      </c>
    </row>
    <row r="45" spans="1:20" s="27" customFormat="1" ht="13.5" x14ac:dyDescent="0.3">
      <c r="A45" s="28" t="s">
        <v>453</v>
      </c>
      <c r="B45" s="29">
        <f ca="1">INDIRECT("Daten_Auswahl_Bezirk!I" &amp; T45)</f>
        <v>7933.5503448589998</v>
      </c>
      <c r="C45" s="30">
        <f t="shared" ref="C45:K46" ca="1" si="39">OFFSET(INDIRECT("Daten_Auswahl_Bezirk!$I$"&amp;$T45),,INDIRECT("Daten_Auswahl_Bezirk!$H$" &amp; $T45)-C$5)</f>
        <v>7041.4979579970004</v>
      </c>
      <c r="D45" s="30">
        <f t="shared" ca="1" si="39"/>
        <v>7671.3746639210003</v>
      </c>
      <c r="E45" s="30">
        <f t="shared" ca="1" si="39"/>
        <v>7151.690307074</v>
      </c>
      <c r="F45" s="30">
        <f t="shared" ca="1" si="39"/>
        <v>8137.3864583579998</v>
      </c>
      <c r="G45" s="30">
        <f t="shared" ca="1" si="39"/>
        <v>7533.8732740389996</v>
      </c>
      <c r="H45" s="30">
        <f t="shared" ca="1" si="39"/>
        <v>8289.3927312060005</v>
      </c>
      <c r="I45" s="30">
        <f t="shared" ca="1" si="39"/>
        <v>7362.9887478749997</v>
      </c>
      <c r="J45" s="30">
        <f t="shared" ca="1" si="39"/>
        <v>8265.9288378679994</v>
      </c>
      <c r="K45" s="30">
        <f t="shared" ca="1" si="39"/>
        <v>7542.238614633</v>
      </c>
      <c r="L45" s="30">
        <f t="shared" ref="L45:L46" ca="1" si="40">OFFSET(INDIRECT("Daten_Auswahl_Bundesland!$I$"&amp;$T45),,INDIRECT("Daten_Auswahl_Bundesland!$H$" &amp; $T45)-J$5)</f>
        <v>69379.406854725996</v>
      </c>
      <c r="M45" s="31">
        <f t="shared" ref="M45:M46" ca="1" si="41">OFFSET(INDIRECT("Daten_Auswahl_Bundesland!$I$"&amp;$T45),,INDIRECT("Daten_Auswahl_Bundesland!$H$" &amp; $T45)-K$5)</f>
        <v>63007.513531399003</v>
      </c>
      <c r="N45" s="31">
        <f t="shared" ref="N45:N46" ca="1" si="42">OFFSET(INDIRECT("Daten_Auswahl_Oesterreich!$I$"&amp;$T45),,INDIRECT("Daten_Auswahl_Oesterreich!$H$" &amp; $T45)-J$5)</f>
        <v>2658139.9864339102</v>
      </c>
      <c r="O45" s="32">
        <f t="shared" ref="O45:O46" ca="1" si="43">OFFSET(INDIRECT("Daten_Auswahl_Oesterreich!$I$"&amp;$T45),,INDIRECT("Daten_Auswahl_Oesterreich!$H$" &amp; $T45)-K$5)</f>
        <v>2549280.8140336699</v>
      </c>
      <c r="Q45" s="27" t="s">
        <v>449</v>
      </c>
      <c r="R45" s="27" t="s">
        <v>48</v>
      </c>
      <c r="S45" s="27">
        <f>VLOOKUP(Q45&amp;R45,Jahre_Matrix,2,FALSE)</f>
        <v>53</v>
      </c>
      <c r="T45" s="27">
        <f>VLOOKUP(Auswahl_Bezirk&amp;Q45&amp;R45,Daten_Auswahl_Bezirk!$1:$1048576,2,FALSE)</f>
        <v>54</v>
      </c>
    </row>
    <row r="46" spans="1:20" s="27" customFormat="1" ht="13.5" x14ac:dyDescent="0.3">
      <c r="A46" s="28" t="s">
        <v>454</v>
      </c>
      <c r="B46" s="29">
        <f t="shared" ref="B46" ca="1" si="44">INDIRECT("Daten_Auswahl_Bezirk!I" &amp; T46)</f>
        <v>8594.8941062960002</v>
      </c>
      <c r="C46" s="30">
        <f t="shared" ca="1" si="39"/>
        <v>7597.2174502409998</v>
      </c>
      <c r="D46" s="30">
        <f t="shared" ca="1" si="39"/>
        <v>8219.5203091549993</v>
      </c>
      <c r="E46" s="30">
        <f t="shared" ca="1" si="39"/>
        <v>7651.2712309199997</v>
      </c>
      <c r="F46" s="30">
        <f t="shared" ca="1" si="39"/>
        <v>8720.6680684500006</v>
      </c>
      <c r="G46" s="30">
        <f t="shared" ca="1" si="39"/>
        <v>8037.1741375689999</v>
      </c>
      <c r="H46" s="30">
        <f t="shared" ca="1" si="39"/>
        <v>8833.0697997560001</v>
      </c>
      <c r="I46" s="30">
        <f ca="1">OFFSET(INDIRECT("Daten_Auswahl_Bezirk!$I$"&amp;$T46),,INDIRECT("Daten_Auswahl_Bezirk!$H$" &amp; $T46)-I$5)</f>
        <v>7894.9343785190003</v>
      </c>
      <c r="J46" s="30">
        <f t="shared" ca="1" si="39"/>
        <v>8795.4717922189993</v>
      </c>
      <c r="K46" s="30">
        <f t="shared" ca="1" si="39"/>
        <v>8021.8693721789996</v>
      </c>
      <c r="L46" s="30">
        <f t="shared" ca="1" si="40"/>
        <v>75097.405949237</v>
      </c>
      <c r="M46" s="31">
        <f t="shared" ca="1" si="41"/>
        <v>68448.710688783001</v>
      </c>
      <c r="N46" s="31">
        <f t="shared" ca="1" si="42"/>
        <v>2872506.1217133501</v>
      </c>
      <c r="O46" s="32">
        <f t="shared" ca="1" si="43"/>
        <v>2768392.2942751199</v>
      </c>
      <c r="Q46" s="27" t="s">
        <v>450</v>
      </c>
      <c r="R46" s="27" t="s">
        <v>48</v>
      </c>
      <c r="S46" s="27">
        <f>VLOOKUP(Q46&amp;R46,Jahre_Matrix,2,FALSE)</f>
        <v>54</v>
      </c>
      <c r="T46" s="27">
        <f>VLOOKUP(Auswahl_Bezirk&amp;Q46&amp;R46,Daten_Auswahl_Bezirk!$1:$1048576,2,FALSE)</f>
        <v>55</v>
      </c>
    </row>
    <row r="47" spans="1:20" s="27" customFormat="1" ht="3.75" customHeight="1" x14ac:dyDescent="0.3">
      <c r="A47" s="22"/>
      <c r="C47" s="27">
        <v>-1</v>
      </c>
      <c r="D47" s="27">
        <v>0</v>
      </c>
      <c r="E47" s="27">
        <v>1</v>
      </c>
      <c r="F47" s="27">
        <v>2</v>
      </c>
      <c r="G47" s="27">
        <v>3</v>
      </c>
      <c r="H47" s="33">
        <v>4</v>
      </c>
      <c r="I47" s="33">
        <v>5</v>
      </c>
      <c r="J47" s="33">
        <v>6</v>
      </c>
      <c r="K47" s="33">
        <v>7</v>
      </c>
      <c r="L47" s="33">
        <v>6</v>
      </c>
      <c r="M47" s="34">
        <v>7</v>
      </c>
      <c r="N47" s="34">
        <v>6</v>
      </c>
      <c r="O47" s="35">
        <v>7</v>
      </c>
    </row>
    <row r="48" spans="1:20" s="27" customFormat="1" x14ac:dyDescent="0.3">
      <c r="A48" s="17" t="s">
        <v>482</v>
      </c>
      <c r="B48" s="18"/>
      <c r="C48" s="18"/>
      <c r="D48" s="18"/>
      <c r="E48" s="18"/>
      <c r="F48" s="18"/>
      <c r="G48" s="18"/>
      <c r="H48" s="19"/>
      <c r="I48" s="19"/>
      <c r="J48" s="19"/>
      <c r="K48" s="19"/>
      <c r="L48" s="19"/>
      <c r="M48" s="20" t="str">
        <f>Auswahl_Bundesland&amp;":"</f>
        <v>Burgenland:</v>
      </c>
      <c r="N48" s="20"/>
      <c r="O48" s="21" t="s">
        <v>425</v>
      </c>
    </row>
    <row r="49" spans="1:20" s="27" customFormat="1" ht="13.5" x14ac:dyDescent="0.3">
      <c r="A49" s="22" t="str">
        <f>Auswahl_Bezirk</f>
        <v>Oberpullendorf</v>
      </c>
      <c r="B49" s="23" t="str">
        <f>INDEX(Jahre_Matrix,$S50,3)</f>
        <v>2019</v>
      </c>
      <c r="C49" s="36">
        <f t="shared" ref="C49:J49" ca="1" si="45">INDEX(Jahre_Matrix,$S50,OFFSET(INDEX(Jahre_Matrix,$S50,5),,-1)+C53)</f>
        <v>55</v>
      </c>
      <c r="D49" s="78" t="str">
        <f t="shared" ca="1" si="45"/>
        <v>2019</v>
      </c>
      <c r="E49" s="78">
        <f t="shared" ca="1" si="45"/>
        <v>3</v>
      </c>
      <c r="F49" s="78" t="str">
        <f t="shared" ca="1" si="45"/>
        <v>2021</v>
      </c>
      <c r="G49" s="78" t="str">
        <f t="shared" ca="1" si="45"/>
        <v>Unternehmen</v>
      </c>
      <c r="H49" s="78" t="str">
        <f t="shared" ca="1" si="45"/>
        <v>Insgesamt</v>
      </c>
      <c r="I49" s="36" t="str">
        <f t="shared" ca="1" si="45"/>
        <v>2019</v>
      </c>
      <c r="J49" s="36" t="str">
        <f t="shared" ca="1" si="45"/>
        <v>2020</v>
      </c>
      <c r="K49" s="36" t="str">
        <f ca="1">INDEX(Jahre_Matrix,$S50,5)</f>
        <v>2021</v>
      </c>
      <c r="L49" s="36" t="str">
        <f ca="1">J49</f>
        <v>2020</v>
      </c>
      <c r="M49" s="37" t="str">
        <f ca="1">K49</f>
        <v>2021</v>
      </c>
      <c r="N49" s="37" t="str">
        <f ca="1">J49</f>
        <v>2020</v>
      </c>
      <c r="O49" s="38" t="str">
        <f ca="1">K49</f>
        <v>2021</v>
      </c>
    </row>
    <row r="50" spans="1:20" s="27" customFormat="1" ht="13.5" x14ac:dyDescent="0.3">
      <c r="A50" s="28" t="s">
        <v>475</v>
      </c>
      <c r="B50" s="29">
        <f ca="1">INDIRECT("Daten_Auswahl_Bezirk!I" &amp; T50)</f>
        <v>2947</v>
      </c>
      <c r="C50" s="30" t="str">
        <f t="shared" ref="C50:K52" ca="1" si="46">OFFSET(INDIRECT("Daten_Auswahl_Bezirk!$I$"&amp;$T50),,INDIRECT("Daten_Auswahl_Bezirk!$H$" &amp; $T50)-C$5)</f>
        <v>Oberpullendorf</v>
      </c>
      <c r="D50" s="79" t="str">
        <f t="shared" ca="1" si="46"/>
        <v>Unternehmen</v>
      </c>
      <c r="E50" s="79" t="str">
        <f t="shared" ca="1" si="46"/>
        <v>Insgesamt</v>
      </c>
      <c r="F50" s="79">
        <f t="shared" ca="1" si="46"/>
        <v>461</v>
      </c>
      <c r="G50" s="79">
        <f t="shared" ca="1" si="46"/>
        <v>1</v>
      </c>
      <c r="H50" s="79">
        <f t="shared" ca="1" si="46"/>
        <v>3</v>
      </c>
      <c r="I50" s="30">
        <f t="shared" ca="1" si="46"/>
        <v>2947</v>
      </c>
      <c r="J50" s="30">
        <f t="shared" ca="1" si="46"/>
        <v>2920</v>
      </c>
      <c r="K50" s="30">
        <f t="shared" ca="1" si="46"/>
        <v>3062</v>
      </c>
      <c r="L50" s="30">
        <f t="shared" ref="L50:L52" ca="1" si="47">OFFSET(INDIRECT("Daten_Auswahl_Bundesland!$I$"&amp;$T50),,INDIRECT("Daten_Auswahl_Bundesland!$H$" &amp; $T50)-J$5)</f>
        <v>24366</v>
      </c>
      <c r="M50" s="31">
        <f t="shared" ref="M50:M52" ca="1" si="48">OFFSET(INDIRECT("Daten_Auswahl_Bundesland!$I$"&amp;$T50),,INDIRECT("Daten_Auswahl_Bundesland!$H$" &amp; $T50)-K$5)</f>
        <v>25556</v>
      </c>
      <c r="N50" s="31">
        <f t="shared" ref="N50:N52" ca="1" si="49">OFFSET(INDIRECT("Daten_Auswahl_Oesterreich!$I$"&amp;$T50),,INDIRECT("Daten_Auswahl_Oesterreich!$H$" &amp; $T50)-J$5)</f>
        <v>701943</v>
      </c>
      <c r="O50" s="32">
        <f t="shared" ref="O50:O52" ca="1" si="50">OFFSET(INDIRECT("Daten_Auswahl_Oesterreich!$I$"&amp;$T50),,INDIRECT("Daten_Auswahl_Oesterreich!$H$" &amp; $T50)-K$5)</f>
        <v>723044</v>
      </c>
      <c r="Q50" s="27" t="s">
        <v>475</v>
      </c>
      <c r="R50" s="27" t="s">
        <v>48</v>
      </c>
      <c r="S50" s="27">
        <f>VLOOKUP(Q50&amp;R50,Jahre_Matrix,2,FALSE)</f>
        <v>55</v>
      </c>
      <c r="T50" s="27">
        <f>VLOOKUP(Auswahl_Bezirk&amp;Q50&amp;R50,Daten_Auswahl_Bezirk!$1:$1048576,2,FALSE)</f>
        <v>56</v>
      </c>
    </row>
    <row r="51" spans="1:20" s="27" customFormat="1" ht="13.5" x14ac:dyDescent="0.3">
      <c r="A51" s="28" t="s">
        <v>476</v>
      </c>
      <c r="B51" s="29">
        <f t="shared" ref="B51:B52" ca="1" si="51">INDIRECT("Daten_Auswahl_Bezirk!I" &amp; T51)</f>
        <v>3288</v>
      </c>
      <c r="C51" s="30" t="str">
        <f t="shared" ca="1" si="46"/>
        <v>Oberpullendorf</v>
      </c>
      <c r="D51" s="79" t="str">
        <f t="shared" ca="1" si="46"/>
        <v>Arbeitsstätten</v>
      </c>
      <c r="E51" s="79" t="str">
        <f t="shared" ca="1" si="46"/>
        <v>Insgesamt</v>
      </c>
      <c r="F51" s="79">
        <f t="shared" ca="1" si="46"/>
        <v>421</v>
      </c>
      <c r="G51" s="79">
        <f t="shared" ca="1" si="46"/>
        <v>1</v>
      </c>
      <c r="H51" s="79">
        <f t="shared" ca="1" si="46"/>
        <v>3</v>
      </c>
      <c r="I51" s="30">
        <f t="shared" ca="1" si="46"/>
        <v>3288</v>
      </c>
      <c r="J51" s="30">
        <f t="shared" ca="1" si="46"/>
        <v>3268</v>
      </c>
      <c r="K51" s="30">
        <f t="shared" ca="1" si="46"/>
        <v>3429</v>
      </c>
      <c r="L51" s="30">
        <f t="shared" ca="1" si="47"/>
        <v>27475</v>
      </c>
      <c r="M51" s="31">
        <f t="shared" ca="1" si="48"/>
        <v>28753</v>
      </c>
      <c r="N51" s="31">
        <f t="shared" ca="1" si="49"/>
        <v>790764</v>
      </c>
      <c r="O51" s="32">
        <f t="shared" ca="1" si="50"/>
        <v>811736</v>
      </c>
      <c r="Q51" s="27" t="s">
        <v>476</v>
      </c>
      <c r="R51" s="27" t="s">
        <v>48</v>
      </c>
      <c r="S51" s="27">
        <f>VLOOKUP(Q51&amp;R51,Jahre_Matrix,2,FALSE)</f>
        <v>56</v>
      </c>
      <c r="T51" s="27">
        <f>VLOOKUP(Auswahl_Bezirk&amp;Q51&amp;R51,Daten_Auswahl_Bezirk!$1:$1048576,2,FALSE)</f>
        <v>57</v>
      </c>
    </row>
    <row r="52" spans="1:20" s="27" customFormat="1" ht="13.5" x14ac:dyDescent="0.3">
      <c r="A52" s="77" t="s">
        <v>477</v>
      </c>
      <c r="B52" s="29">
        <f t="shared" ca="1" si="51"/>
        <v>14874</v>
      </c>
      <c r="C52" s="30" t="str">
        <f t="shared" ca="1" si="46"/>
        <v>Oberpullendorf</v>
      </c>
      <c r="D52" s="79" t="str">
        <f t="shared" ca="1" si="46"/>
        <v>Beschäftigte in den Arbeitsstätten</v>
      </c>
      <c r="E52" s="79" t="str">
        <f t="shared" ca="1" si="46"/>
        <v>Insgesamt</v>
      </c>
      <c r="F52" s="79">
        <f t="shared" ca="1" si="46"/>
        <v>422</v>
      </c>
      <c r="G52" s="79">
        <f t="shared" ca="1" si="46"/>
        <v>1</v>
      </c>
      <c r="H52" s="79">
        <f t="shared" ca="1" si="46"/>
        <v>3</v>
      </c>
      <c r="I52" s="30">
        <f t="shared" ca="1" si="46"/>
        <v>14874</v>
      </c>
      <c r="J52" s="30">
        <f t="shared" ca="1" si="46"/>
        <v>14525</v>
      </c>
      <c r="K52" s="30">
        <f t="shared" ca="1" si="46"/>
        <v>14950</v>
      </c>
      <c r="L52" s="30">
        <f t="shared" ca="1" si="47"/>
        <v>126117</v>
      </c>
      <c r="M52" s="31">
        <f t="shared" ca="1" si="48"/>
        <v>131119</v>
      </c>
      <c r="N52" s="31">
        <f t="shared" ca="1" si="49"/>
        <v>4599214</v>
      </c>
      <c r="O52" s="32">
        <f t="shared" ca="1" si="50"/>
        <v>4741955</v>
      </c>
      <c r="Q52" s="27" t="s">
        <v>477</v>
      </c>
      <c r="R52" s="27" t="s">
        <v>48</v>
      </c>
      <c r="S52" s="27">
        <f>VLOOKUP(Q52&amp;R52,Jahre_Matrix,2,FALSE)</f>
        <v>57</v>
      </c>
      <c r="T52" s="27">
        <f>VLOOKUP(Auswahl_Bezirk&amp;Q52&amp;R52,Daten_Auswahl_Bezirk!$1:$1048576,2,FALSE)</f>
        <v>58</v>
      </c>
    </row>
    <row r="53" spans="1:20" s="27" customFormat="1" ht="3.75" customHeight="1" x14ac:dyDescent="0.3">
      <c r="A53" s="22"/>
      <c r="C53" s="27">
        <v>-1</v>
      </c>
      <c r="D53" s="27">
        <v>0</v>
      </c>
      <c r="E53" s="27">
        <v>1</v>
      </c>
      <c r="F53" s="27">
        <v>2</v>
      </c>
      <c r="G53" s="27">
        <v>3</v>
      </c>
      <c r="H53" s="33">
        <v>4</v>
      </c>
      <c r="I53" s="33">
        <v>5</v>
      </c>
      <c r="J53" s="33">
        <v>6</v>
      </c>
      <c r="K53" s="33">
        <v>7</v>
      </c>
      <c r="L53" s="33">
        <v>6</v>
      </c>
      <c r="M53" s="34">
        <v>7</v>
      </c>
      <c r="N53" s="34">
        <v>6</v>
      </c>
      <c r="O53" s="35">
        <v>7</v>
      </c>
    </row>
    <row r="54" spans="1:20" s="27" customFormat="1" x14ac:dyDescent="0.3">
      <c r="A54" s="17" t="s">
        <v>352</v>
      </c>
      <c r="B54" s="18"/>
      <c r="C54" s="18"/>
      <c r="D54" s="18"/>
      <c r="E54" s="18"/>
      <c r="F54" s="18"/>
      <c r="G54" s="18"/>
      <c r="H54" s="19"/>
      <c r="I54" s="19"/>
      <c r="J54" s="19"/>
      <c r="K54" s="19"/>
      <c r="L54" s="19"/>
      <c r="M54" s="20" t="str">
        <f>Auswahl_Bundesland&amp;":"</f>
        <v>Burgenland:</v>
      </c>
      <c r="N54" s="20"/>
      <c r="O54" s="21" t="s">
        <v>425</v>
      </c>
    </row>
    <row r="55" spans="1:20" s="27" customFormat="1" ht="13.5" x14ac:dyDescent="0.3">
      <c r="A55" s="22" t="str">
        <f>Auswahl_Bezirk</f>
        <v>Oberpullendorf</v>
      </c>
      <c r="B55" s="23" t="str">
        <f>INDEX(Jahre_Matrix,$S56,3)</f>
        <v>Jänner 2004</v>
      </c>
      <c r="C55" s="36" t="str">
        <f t="shared" ref="C55:J55" ca="1" si="52">INDEX(Jahre_Matrix,$S56,OFFSET(INDEX(Jahre_Matrix,$S56,5),,-1)+C62)</f>
        <v>Jänner 2020</v>
      </c>
      <c r="D55" s="36" t="str">
        <f t="shared" ca="1" si="52"/>
        <v>Juli 2020</v>
      </c>
      <c r="E55" s="36" t="str">
        <f t="shared" ca="1" si="52"/>
        <v>Jänner 2021</v>
      </c>
      <c r="F55" s="36" t="str">
        <f t="shared" ca="1" si="52"/>
        <v>Juli 2021</v>
      </c>
      <c r="G55" s="36" t="str">
        <f t="shared" ca="1" si="52"/>
        <v>Jänner 2022</v>
      </c>
      <c r="H55" s="36" t="str">
        <f t="shared" ca="1" si="52"/>
        <v>Juli 2022</v>
      </c>
      <c r="I55" s="36" t="str">
        <f t="shared" ca="1" si="52"/>
        <v>Jänner 2023</v>
      </c>
      <c r="J55" s="36" t="str">
        <f t="shared" ca="1" si="52"/>
        <v>Juli 2023</v>
      </c>
      <c r="K55" s="36" t="str">
        <f ca="1">INDEX(Jahre_Matrix,$S56,5)</f>
        <v>Jänner 2024</v>
      </c>
      <c r="L55" s="36" t="str">
        <f ca="1">J55</f>
        <v>Juli 2023</v>
      </c>
      <c r="M55" s="37" t="str">
        <f ca="1">K55</f>
        <v>Jänner 2024</v>
      </c>
      <c r="N55" s="37" t="str">
        <f ca="1">J55</f>
        <v>Juli 2023</v>
      </c>
      <c r="O55" s="38" t="str">
        <f ca="1">K55</f>
        <v>Jänner 2024</v>
      </c>
    </row>
    <row r="56" spans="1:20" s="27" customFormat="1" ht="13.5" x14ac:dyDescent="0.3">
      <c r="A56" s="28" t="s">
        <v>47</v>
      </c>
      <c r="B56" s="29">
        <f ca="1">INDIRECT("Daten_Auswahl_Bezirk!I" &amp; T56)</f>
        <v>586</v>
      </c>
      <c r="C56" s="30">
        <f t="shared" ref="C56:K61" ca="1" si="53">OFFSET(INDIRECT("Daten_Auswahl_Bezirk!$I$"&amp;$T56),,INDIRECT("Daten_Auswahl_Bezirk!$H$" &amp; $T56)-C$5)</f>
        <v>543</v>
      </c>
      <c r="D56" s="30">
        <f t="shared" ca="1" si="53"/>
        <v>666</v>
      </c>
      <c r="E56" s="30">
        <f t="shared" ca="1" si="53"/>
        <v>678</v>
      </c>
      <c r="F56" s="30">
        <f t="shared" ca="1" si="53"/>
        <v>501</v>
      </c>
      <c r="G56" s="30">
        <f t="shared" ca="1" si="53"/>
        <v>460</v>
      </c>
      <c r="H56" s="30">
        <f t="shared" ca="1" si="53"/>
        <v>325</v>
      </c>
      <c r="I56" s="30">
        <f t="shared" ca="1" si="53"/>
        <v>421</v>
      </c>
      <c r="J56" s="30">
        <f t="shared" ca="1" si="53"/>
        <v>330</v>
      </c>
      <c r="K56" s="30">
        <f t="shared" ca="1" si="53"/>
        <v>395</v>
      </c>
      <c r="L56" s="30">
        <f t="shared" ref="L56:M61" ca="1" si="54">OFFSET(INDIRECT("Daten_Auswahl_Bundesland!$I$"&amp;$T56),,INDIRECT("Daten_Auswahl_Bundesland!$H$" &amp; $T56)-J$5)</f>
        <v>3506</v>
      </c>
      <c r="M56" s="31">
        <f t="shared" ca="1" si="54"/>
        <v>4118</v>
      </c>
      <c r="N56" s="31">
        <f t="shared" ref="N56:O61" ca="1" si="55">OFFSET(INDIRECT("Daten_Auswahl_Oesterreich!$I$"&amp;$T56),,INDIRECT("Daten_Auswahl_Oesterreich!$H$" &amp; $T56)-J$5)</f>
        <v>115726</v>
      </c>
      <c r="O56" s="32">
        <f t="shared" ca="1" si="55"/>
        <v>125314</v>
      </c>
      <c r="Q56" s="27" t="s">
        <v>36</v>
      </c>
      <c r="R56" s="27" t="s">
        <v>47</v>
      </c>
      <c r="S56" s="27">
        <f t="shared" ref="S56:S61" si="56">VLOOKUP(Q56&amp;R56,Jahre_Matrix,2,FALSE)</f>
        <v>6</v>
      </c>
      <c r="T56" s="27">
        <f>VLOOKUP(Auswahl_Bezirk&amp;Q56&amp;R56,Daten_Auswahl_Bezirk!$1:$1048576,2,FALSE)</f>
        <v>11</v>
      </c>
    </row>
    <row r="57" spans="1:20" s="27" customFormat="1" ht="13.5" x14ac:dyDescent="0.3">
      <c r="A57" s="28" t="s">
        <v>49</v>
      </c>
      <c r="B57" s="29">
        <f t="shared" ref="B57:B58" ca="1" si="57">INDIRECT("Daten_Auswahl_Bezirk!I" &amp; T57)</f>
        <v>1158</v>
      </c>
      <c r="C57" s="30">
        <f t="shared" ca="1" si="53"/>
        <v>835</v>
      </c>
      <c r="D57" s="30">
        <f t="shared" ca="1" si="53"/>
        <v>533</v>
      </c>
      <c r="E57" s="30">
        <f t="shared" ca="1" si="53"/>
        <v>905</v>
      </c>
      <c r="F57" s="30">
        <f t="shared" ca="1" si="53"/>
        <v>383</v>
      </c>
      <c r="G57" s="30">
        <f t="shared" ca="1" si="53"/>
        <v>767</v>
      </c>
      <c r="H57" s="30">
        <f t="shared" ca="1" si="53"/>
        <v>351</v>
      </c>
      <c r="I57" s="30">
        <f t="shared" ca="1" si="53"/>
        <v>793</v>
      </c>
      <c r="J57" s="30">
        <f t="shared" ca="1" si="53"/>
        <v>365</v>
      </c>
      <c r="K57" s="30">
        <f t="shared" ca="1" si="53"/>
        <v>809</v>
      </c>
      <c r="L57" s="30">
        <f t="shared" ca="1" si="54"/>
        <v>3474</v>
      </c>
      <c r="M57" s="31">
        <f t="shared" ca="1" si="54"/>
        <v>6776</v>
      </c>
      <c r="N57" s="31">
        <f t="shared" ca="1" si="55"/>
        <v>134501</v>
      </c>
      <c r="O57" s="32">
        <f t="shared" ca="1" si="55"/>
        <v>218514</v>
      </c>
      <c r="Q57" s="27" t="s">
        <v>36</v>
      </c>
      <c r="R57" s="27" t="s">
        <v>49</v>
      </c>
      <c r="S57" s="27">
        <f t="shared" si="56"/>
        <v>10</v>
      </c>
      <c r="T57" s="27">
        <f>VLOOKUP(Auswahl_Bezirk&amp;Q57&amp;R57,Daten_Auswahl_Bezirk!$1:$1048576,2,FALSE)</f>
        <v>13</v>
      </c>
    </row>
    <row r="58" spans="1:20" s="27" customFormat="1" ht="13.5" x14ac:dyDescent="0.3">
      <c r="A58" s="28" t="s">
        <v>48</v>
      </c>
      <c r="B58" s="29">
        <f t="shared" ca="1" si="57"/>
        <v>1744</v>
      </c>
      <c r="C58" s="30">
        <f t="shared" ca="1" si="53"/>
        <v>1378</v>
      </c>
      <c r="D58" s="30">
        <f t="shared" ca="1" si="53"/>
        <v>1199</v>
      </c>
      <c r="E58" s="30">
        <f t="shared" ca="1" si="53"/>
        <v>1583</v>
      </c>
      <c r="F58" s="30">
        <f t="shared" ca="1" si="53"/>
        <v>884</v>
      </c>
      <c r="G58" s="30">
        <f t="shared" ca="1" si="53"/>
        <v>1227</v>
      </c>
      <c r="H58" s="30">
        <f t="shared" ca="1" si="53"/>
        <v>676</v>
      </c>
      <c r="I58" s="30">
        <f t="shared" ca="1" si="53"/>
        <v>1214</v>
      </c>
      <c r="J58" s="30">
        <f t="shared" ca="1" si="53"/>
        <v>695</v>
      </c>
      <c r="K58" s="30">
        <f t="shared" ca="1" si="53"/>
        <v>1204</v>
      </c>
      <c r="L58" s="30">
        <f t="shared" ca="1" si="54"/>
        <v>6980</v>
      </c>
      <c r="M58" s="31">
        <f t="shared" ca="1" si="54"/>
        <v>10894</v>
      </c>
      <c r="N58" s="31">
        <f t="shared" ca="1" si="55"/>
        <v>250227</v>
      </c>
      <c r="O58" s="32">
        <f t="shared" ca="1" si="55"/>
        <v>343828</v>
      </c>
      <c r="Q58" s="27" t="s">
        <v>36</v>
      </c>
      <c r="R58" s="27" t="s">
        <v>48</v>
      </c>
      <c r="S58" s="27">
        <f t="shared" si="56"/>
        <v>8</v>
      </c>
      <c r="T58" s="27">
        <f>VLOOKUP(Auswahl_Bezirk&amp;Q58&amp;R58,Daten_Auswahl_Bezirk!$1:$1048576,2,FALSE)</f>
        <v>12</v>
      </c>
    </row>
    <row r="59" spans="1:20" s="27" customFormat="1" ht="13.5" x14ac:dyDescent="0.3">
      <c r="A59" s="28" t="s">
        <v>353</v>
      </c>
      <c r="B59" s="29">
        <f ca="1">INDIRECT("Daten_Auswahl_Bezirk!I" &amp; T59)</f>
        <v>35</v>
      </c>
      <c r="C59" s="30">
        <f t="shared" ca="1" si="53"/>
        <v>85</v>
      </c>
      <c r="D59" s="30">
        <f t="shared" ca="1" si="53"/>
        <v>111</v>
      </c>
      <c r="E59" s="30">
        <f t="shared" ca="1" si="53"/>
        <v>102</v>
      </c>
      <c r="F59" s="30">
        <f t="shared" ca="1" si="53"/>
        <v>100</v>
      </c>
      <c r="G59" s="30">
        <f t="shared" ca="1" si="53"/>
        <v>91</v>
      </c>
      <c r="H59" s="30">
        <f t="shared" ca="1" si="53"/>
        <v>63</v>
      </c>
      <c r="I59" s="30">
        <f t="shared" ca="1" si="53"/>
        <v>89</v>
      </c>
      <c r="J59" s="30">
        <f t="shared" ca="1" si="53"/>
        <v>73</v>
      </c>
      <c r="K59" s="30">
        <f t="shared" ca="1" si="53"/>
        <v>86</v>
      </c>
      <c r="L59" s="30">
        <f t="shared" ca="1" si="54"/>
        <v>839</v>
      </c>
      <c r="M59" s="31">
        <f t="shared" ca="1" si="54"/>
        <v>1126</v>
      </c>
      <c r="N59" s="31">
        <f t="shared" ca="1" si="55"/>
        <v>42983</v>
      </c>
      <c r="O59" s="32">
        <f t="shared" ca="1" si="55"/>
        <v>49571</v>
      </c>
      <c r="Q59" s="27" t="s">
        <v>37</v>
      </c>
      <c r="R59" s="27" t="s">
        <v>47</v>
      </c>
      <c r="S59" s="27">
        <f t="shared" si="56"/>
        <v>7</v>
      </c>
      <c r="T59" s="27">
        <f>VLOOKUP(Auswahl_Bezirk&amp;Q59&amp;R59,Daten_Auswahl_Bezirk!$1:$1048576,2,FALSE)</f>
        <v>14</v>
      </c>
    </row>
    <row r="60" spans="1:20" s="27" customFormat="1" ht="13.5" x14ac:dyDescent="0.3">
      <c r="A60" s="28" t="s">
        <v>354</v>
      </c>
      <c r="B60" s="29">
        <f t="shared" ref="B60:B61" ca="1" si="58">INDIRECT("Daten_Auswahl_Bezirk!I" &amp; T60)</f>
        <v>106</v>
      </c>
      <c r="C60" s="30">
        <f t="shared" ca="1" si="53"/>
        <v>103</v>
      </c>
      <c r="D60" s="30">
        <f t="shared" ca="1" si="53"/>
        <v>59</v>
      </c>
      <c r="E60" s="30">
        <f t="shared" ca="1" si="53"/>
        <v>146</v>
      </c>
      <c r="F60" s="30">
        <f t="shared" ca="1" si="53"/>
        <v>46</v>
      </c>
      <c r="G60" s="30">
        <f t="shared" ca="1" si="53"/>
        <v>134</v>
      </c>
      <c r="H60" s="30">
        <f t="shared" ca="1" si="53"/>
        <v>32</v>
      </c>
      <c r="I60" s="30">
        <f t="shared" ca="1" si="53"/>
        <v>133</v>
      </c>
      <c r="J60" s="30">
        <f t="shared" ca="1" si="53"/>
        <v>55</v>
      </c>
      <c r="K60" s="30">
        <f t="shared" ca="1" si="53"/>
        <v>151</v>
      </c>
      <c r="L60" s="30">
        <f t="shared" ca="1" si="54"/>
        <v>622</v>
      </c>
      <c r="M60" s="31">
        <f t="shared" ca="1" si="54"/>
        <v>1413</v>
      </c>
      <c r="N60" s="31">
        <f t="shared" ca="1" si="55"/>
        <v>50569</v>
      </c>
      <c r="O60" s="32">
        <f t="shared" ca="1" si="55"/>
        <v>84837</v>
      </c>
      <c r="Q60" s="27" t="s">
        <v>37</v>
      </c>
      <c r="R60" s="27" t="s">
        <v>49</v>
      </c>
      <c r="S60" s="27">
        <f t="shared" si="56"/>
        <v>11</v>
      </c>
      <c r="T60" s="27">
        <f>VLOOKUP(Auswahl_Bezirk&amp;Q60&amp;R60,Daten_Auswahl_Bezirk!$1:$1048576,2,FALSE)</f>
        <v>16</v>
      </c>
    </row>
    <row r="61" spans="1:20" s="27" customFormat="1" ht="13.5" x14ac:dyDescent="0.3">
      <c r="A61" s="28" t="s">
        <v>355</v>
      </c>
      <c r="B61" s="29">
        <f t="shared" ca="1" si="58"/>
        <v>141</v>
      </c>
      <c r="C61" s="30">
        <f t="shared" ca="1" si="53"/>
        <v>188</v>
      </c>
      <c r="D61" s="30">
        <f t="shared" ca="1" si="53"/>
        <v>170</v>
      </c>
      <c r="E61" s="30">
        <f t="shared" ca="1" si="53"/>
        <v>248</v>
      </c>
      <c r="F61" s="30">
        <f t="shared" ca="1" si="53"/>
        <v>146</v>
      </c>
      <c r="G61" s="30">
        <f t="shared" ca="1" si="53"/>
        <v>225</v>
      </c>
      <c r="H61" s="30">
        <f t="shared" ca="1" si="53"/>
        <v>95</v>
      </c>
      <c r="I61" s="30">
        <f t="shared" ca="1" si="53"/>
        <v>222</v>
      </c>
      <c r="J61" s="30">
        <f t="shared" ca="1" si="53"/>
        <v>128</v>
      </c>
      <c r="K61" s="30">
        <f t="shared" ca="1" si="53"/>
        <v>237</v>
      </c>
      <c r="L61" s="30">
        <f t="shared" ca="1" si="54"/>
        <v>1461</v>
      </c>
      <c r="M61" s="31">
        <f t="shared" ca="1" si="54"/>
        <v>2539</v>
      </c>
      <c r="N61" s="31">
        <f t="shared" ca="1" si="55"/>
        <v>93552</v>
      </c>
      <c r="O61" s="32">
        <f t="shared" ca="1" si="55"/>
        <v>134408</v>
      </c>
      <c r="Q61" s="27" t="s">
        <v>37</v>
      </c>
      <c r="R61" s="27" t="s">
        <v>48</v>
      </c>
      <c r="S61" s="27">
        <f t="shared" si="56"/>
        <v>9</v>
      </c>
      <c r="T61" s="27">
        <f>VLOOKUP(Auswahl_Bezirk&amp;Q61&amp;R61,Daten_Auswahl_Bezirk!$1:$1048576,2,FALSE)</f>
        <v>15</v>
      </c>
    </row>
    <row r="62" spans="1:20" s="27" customFormat="1" ht="3.75" customHeight="1" x14ac:dyDescent="0.3">
      <c r="A62" s="22"/>
      <c r="C62" s="27">
        <v>-1</v>
      </c>
      <c r="D62" s="27">
        <v>0</v>
      </c>
      <c r="E62" s="27">
        <v>1</v>
      </c>
      <c r="F62" s="27">
        <v>2</v>
      </c>
      <c r="G62" s="27">
        <v>3</v>
      </c>
      <c r="H62" s="33">
        <v>4</v>
      </c>
      <c r="I62" s="33">
        <v>5</v>
      </c>
      <c r="J62" s="33">
        <v>6</v>
      </c>
      <c r="K62" s="33">
        <v>7</v>
      </c>
      <c r="L62" s="33">
        <v>6</v>
      </c>
      <c r="M62" s="34">
        <v>7</v>
      </c>
      <c r="N62" s="34">
        <v>6</v>
      </c>
      <c r="O62" s="35">
        <v>7</v>
      </c>
    </row>
    <row r="63" spans="1:20" s="27" customFormat="1" x14ac:dyDescent="0.3">
      <c r="A63" s="17" t="s">
        <v>367</v>
      </c>
      <c r="B63" s="18"/>
      <c r="C63" s="18"/>
      <c r="D63" s="18"/>
      <c r="E63" s="18"/>
      <c r="F63" s="18"/>
      <c r="G63" s="18"/>
      <c r="H63" s="19"/>
      <c r="I63" s="19"/>
      <c r="J63" s="19"/>
      <c r="K63" s="19"/>
      <c r="L63" s="19"/>
      <c r="M63" s="20" t="str">
        <f>Auswahl_Bundesland&amp;":"</f>
        <v>Burgenland:</v>
      </c>
      <c r="N63" s="20"/>
      <c r="O63" s="21" t="s">
        <v>425</v>
      </c>
    </row>
    <row r="64" spans="1:20" s="27" customFormat="1" ht="13.5" x14ac:dyDescent="0.3">
      <c r="A64" s="22" t="str">
        <f>Auswahl_Bezirk</f>
        <v>Oberpullendorf</v>
      </c>
      <c r="B64" s="23" t="str">
        <f>INDEX(Jahre_Matrix,$S65,3)</f>
        <v>2009</v>
      </c>
      <c r="C64" s="36"/>
      <c r="D64" s="36" t="str">
        <f t="shared" ref="D64" ca="1" si="59">INDEX(Jahre_Matrix,$S65,OFFSET(INDEX(Jahre_Matrix,$S65,5),,-1)+D70)</f>
        <v>2014</v>
      </c>
      <c r="E64" s="36" t="str">
        <f t="shared" ref="E64:J64" ca="1" si="60">INDEX(Jahre_Matrix,$S65,OFFSET(INDEX(Jahre_Matrix,$S65,5),,-1)+E70)</f>
        <v>2015</v>
      </c>
      <c r="F64" s="36" t="str">
        <f t="shared" ca="1" si="60"/>
        <v>2016</v>
      </c>
      <c r="G64" s="36" t="str">
        <f t="shared" ca="1" si="60"/>
        <v>2017</v>
      </c>
      <c r="H64" s="36" t="str">
        <f t="shared" ca="1" si="60"/>
        <v>2018</v>
      </c>
      <c r="I64" s="36" t="str">
        <f t="shared" ca="1" si="60"/>
        <v>2019</v>
      </c>
      <c r="J64" s="36" t="str">
        <f t="shared" ca="1" si="60"/>
        <v>2020</v>
      </c>
      <c r="K64" s="36" t="str">
        <f ca="1">INDEX(Jahre_Matrix,$S65,5)</f>
        <v>2021</v>
      </c>
      <c r="L64" s="36" t="str">
        <f ca="1">J64</f>
        <v>2020</v>
      </c>
      <c r="M64" s="37" t="str">
        <f ca="1">K64</f>
        <v>2021</v>
      </c>
      <c r="N64" s="37" t="str">
        <f ca="1">J64</f>
        <v>2020</v>
      </c>
      <c r="O64" s="38" t="str">
        <f ca="1">K64</f>
        <v>2021</v>
      </c>
    </row>
    <row r="65" spans="1:20" s="27" customFormat="1" ht="13.5" x14ac:dyDescent="0.3">
      <c r="A65" s="77" t="s">
        <v>457</v>
      </c>
      <c r="B65" s="29">
        <f ca="1">INDIRECT("Daten_Auswahl_Bezirk!I" &amp; T65)</f>
        <v>12868</v>
      </c>
      <c r="C65" s="30"/>
      <c r="D65" s="30">
        <f t="shared" ref="D65:K69" ca="1" si="61">OFFSET(INDIRECT("Daten_Auswahl_Bezirk!$I$"&amp;$T65),,INDIRECT("Daten_Auswahl_Bezirk!$H$" &amp; $T65)-D$5)</f>
        <v>12650</v>
      </c>
      <c r="E65" s="30">
        <f t="shared" ca="1" si="61"/>
        <v>12725</v>
      </c>
      <c r="F65" s="30">
        <f t="shared" ca="1" si="61"/>
        <v>12686</v>
      </c>
      <c r="G65" s="30">
        <f t="shared" ca="1" si="61"/>
        <v>12872</v>
      </c>
      <c r="H65" s="30">
        <f t="shared" ca="1" si="61"/>
        <v>12892</v>
      </c>
      <c r="I65" s="30">
        <f t="shared" ca="1" si="61"/>
        <v>12977</v>
      </c>
      <c r="J65" s="30">
        <f t="shared" ca="1" si="61"/>
        <v>12974</v>
      </c>
      <c r="K65" s="30">
        <f t="shared" ca="1" si="61"/>
        <v>13281</v>
      </c>
      <c r="L65" s="30">
        <f t="shared" ref="L65:M69" ca="1" si="62">OFFSET(INDIRECT("Daten_Auswahl_Bundesland!$I$"&amp;$T65),,INDIRECT("Daten_Auswahl_Bundesland!$H$" &amp; $T65)-J$5)</f>
        <v>102336</v>
      </c>
      <c r="M65" s="31">
        <f t="shared" ca="1" si="62"/>
        <v>104224</v>
      </c>
      <c r="N65" s="31">
        <f t="shared" ref="N65:O69" ca="1" si="63">OFFSET(INDIRECT("Daten_Auswahl_Oesterreich!$I$"&amp;$T65),,INDIRECT("Daten_Auswahl_Oesterreich!$H$" &amp; $T65)-J$5)</f>
        <v>2291423</v>
      </c>
      <c r="O65" s="32">
        <f t="shared" ca="1" si="63"/>
        <v>2347926</v>
      </c>
      <c r="Q65" s="27" t="s">
        <v>459</v>
      </c>
      <c r="R65" s="27" t="s">
        <v>48</v>
      </c>
      <c r="S65" s="27">
        <f>VLOOKUP(Q65&amp;R65,Jahre_Matrix,2,FALSE)</f>
        <v>5</v>
      </c>
      <c r="T65" s="27">
        <f>VLOOKUP(Auswahl_Bezirk&amp;Q65&amp;R65,Daten_Auswahl_Bezirk!$1:$1048576,2,FALSE)</f>
        <v>36</v>
      </c>
    </row>
    <row r="66" spans="1:20" s="27" customFormat="1" ht="13.5" x14ac:dyDescent="0.3">
      <c r="A66" s="28" t="s">
        <v>304</v>
      </c>
      <c r="B66" s="29">
        <f t="shared" ref="B66:B67" ca="1" si="64">INDIRECT("Daten_Auswahl_Bezirk!I" &amp; T66)</f>
        <v>4</v>
      </c>
      <c r="C66" s="30"/>
      <c r="D66" s="30">
        <f t="shared" ca="1" si="61"/>
        <v>45</v>
      </c>
      <c r="E66" s="30">
        <f t="shared" ca="1" si="61"/>
        <v>46</v>
      </c>
      <c r="F66" s="30">
        <f t="shared" ca="1" si="61"/>
        <v>41</v>
      </c>
      <c r="G66" s="30">
        <f t="shared" ca="1" si="61"/>
        <v>37</v>
      </c>
      <c r="H66" s="30">
        <f t="shared" ca="1" si="61"/>
        <v>34</v>
      </c>
      <c r="I66" s="30">
        <f t="shared" ca="1" si="61"/>
        <v>25</v>
      </c>
      <c r="J66" s="30">
        <f t="shared" ca="1" si="61"/>
        <v>20</v>
      </c>
      <c r="K66" s="30">
        <f t="shared" ca="1" si="61"/>
        <v>34</v>
      </c>
      <c r="L66" s="30">
        <f t="shared" ca="1" si="62"/>
        <v>212</v>
      </c>
      <c r="M66" s="31">
        <f t="shared" ca="1" si="62"/>
        <v>364</v>
      </c>
      <c r="N66" s="31">
        <f t="shared" ca="1" si="63"/>
        <v>30514</v>
      </c>
      <c r="O66" s="32">
        <f t="shared" ca="1" si="63"/>
        <v>34311</v>
      </c>
      <c r="Q66" s="27" t="s">
        <v>304</v>
      </c>
      <c r="R66" s="27" t="s">
        <v>48</v>
      </c>
      <c r="S66" s="27">
        <f>VLOOKUP(Q66&amp;R66,Jahre_Matrix,2,FALSE)</f>
        <v>4</v>
      </c>
      <c r="T66" s="27">
        <f>VLOOKUP(Auswahl_Bezirk&amp;Q66&amp;R66,Daten_Auswahl_Bezirk!$1:$1048576,2,FALSE)</f>
        <v>37</v>
      </c>
    </row>
    <row r="67" spans="1:20" s="27" customFormat="1" ht="13.5" x14ac:dyDescent="0.3">
      <c r="A67" s="28" t="s">
        <v>433</v>
      </c>
      <c r="B67" s="29">
        <f t="shared" ca="1" si="64"/>
        <v>5347</v>
      </c>
      <c r="C67" s="30"/>
      <c r="D67" s="30">
        <f t="shared" ca="1" si="61"/>
        <v>5047</v>
      </c>
      <c r="E67" s="30">
        <f t="shared" ca="1" si="61"/>
        <v>5061</v>
      </c>
      <c r="F67" s="30">
        <f t="shared" ca="1" si="61"/>
        <v>5078</v>
      </c>
      <c r="G67" s="30">
        <f t="shared" ca="1" si="61"/>
        <v>5067</v>
      </c>
      <c r="H67" s="30">
        <f t="shared" ca="1" si="61"/>
        <v>5085</v>
      </c>
      <c r="I67" s="30">
        <f t="shared" ca="1" si="61"/>
        <v>5021</v>
      </c>
      <c r="J67" s="30">
        <f t="shared" ca="1" si="61"/>
        <v>5014</v>
      </c>
      <c r="K67" s="30">
        <f t="shared" ca="1" si="61"/>
        <v>5070</v>
      </c>
      <c r="L67" s="30">
        <f t="shared" ca="1" si="62"/>
        <v>52123</v>
      </c>
      <c r="M67" s="31">
        <f t="shared" ca="1" si="62"/>
        <v>52867</v>
      </c>
      <c r="N67" s="31">
        <f t="shared" ca="1" si="63"/>
        <v>543308</v>
      </c>
      <c r="O67" s="32">
        <f t="shared" ca="1" si="63"/>
        <v>564220</v>
      </c>
      <c r="Q67" s="27" t="s">
        <v>433</v>
      </c>
      <c r="R67" s="27" t="s">
        <v>48</v>
      </c>
      <c r="S67" s="27">
        <f>VLOOKUP(Q67&amp;R67,Jahre_Matrix,2,FALSE)</f>
        <v>3</v>
      </c>
      <c r="T67" s="27">
        <f>VLOOKUP(Auswahl_Bezirk&amp;Q67&amp;R67,Daten_Auswahl_Bezirk!$1:$1048576,2,FALSE)</f>
        <v>38</v>
      </c>
    </row>
    <row r="68" spans="1:20" s="27" customFormat="1" ht="27" x14ac:dyDescent="0.3">
      <c r="A68" s="28" t="s">
        <v>305</v>
      </c>
      <c r="B68" s="29">
        <f ca="1">INDIRECT("Daten_Auswahl_Bezirk!I" &amp; T68)</f>
        <v>5457</v>
      </c>
      <c r="C68" s="30"/>
      <c r="D68" s="30">
        <f t="shared" ca="1" si="61"/>
        <v>4984</v>
      </c>
      <c r="E68" s="30">
        <f t="shared" ca="1" si="61"/>
        <v>5042</v>
      </c>
      <c r="F68" s="30">
        <f t="shared" ca="1" si="61"/>
        <v>4940</v>
      </c>
      <c r="G68" s="30">
        <f t="shared" ca="1" si="61"/>
        <v>4977</v>
      </c>
      <c r="H68" s="30">
        <f t="shared" ca="1" si="61"/>
        <v>4926</v>
      </c>
      <c r="I68" s="30">
        <f t="shared" ca="1" si="61"/>
        <v>5172</v>
      </c>
      <c r="J68" s="30">
        <f t="shared" ca="1" si="61"/>
        <v>5110</v>
      </c>
      <c r="K68" s="30">
        <f t="shared" ca="1" si="61"/>
        <v>5267</v>
      </c>
      <c r="L68" s="30">
        <f t="shared" ca="1" si="62"/>
        <v>28263</v>
      </c>
      <c r="M68" s="31">
        <f t="shared" ca="1" si="62"/>
        <v>28760</v>
      </c>
      <c r="N68" s="31">
        <f t="shared" ca="1" si="63"/>
        <v>784740</v>
      </c>
      <c r="O68" s="32">
        <f t="shared" ca="1" si="63"/>
        <v>800281</v>
      </c>
      <c r="Q68" s="27" t="s">
        <v>305</v>
      </c>
      <c r="R68" s="27" t="s">
        <v>48</v>
      </c>
      <c r="S68" s="27">
        <f>VLOOKUP(Q68&amp;R68,Jahre_Matrix,2,FALSE)</f>
        <v>1</v>
      </c>
      <c r="T68" s="27">
        <f>VLOOKUP(Auswahl_Bezirk&amp;Q68&amp;R68,Daten_Auswahl_Bezirk!$1:$1048576,2,FALSE)</f>
        <v>39</v>
      </c>
    </row>
    <row r="69" spans="1:20" s="27" customFormat="1" ht="27" x14ac:dyDescent="0.3">
      <c r="A69" s="28" t="s">
        <v>306</v>
      </c>
      <c r="B69" s="29">
        <f t="shared" ref="B69" ca="1" si="65">INDIRECT("Daten_Auswahl_Bezirk!I" &amp; T69)</f>
        <v>2060</v>
      </c>
      <c r="C69" s="30"/>
      <c r="D69" s="30">
        <f t="shared" ca="1" si="61"/>
        <v>2574</v>
      </c>
      <c r="E69" s="30">
        <f t="shared" ca="1" si="61"/>
        <v>2576</v>
      </c>
      <c r="F69" s="30">
        <f t="shared" ca="1" si="61"/>
        <v>2627</v>
      </c>
      <c r="G69" s="30">
        <f t="shared" ca="1" si="61"/>
        <v>2791</v>
      </c>
      <c r="H69" s="30">
        <f t="shared" ca="1" si="61"/>
        <v>2847</v>
      </c>
      <c r="I69" s="30">
        <f t="shared" ca="1" si="61"/>
        <v>2759</v>
      </c>
      <c r="J69" s="30">
        <f t="shared" ca="1" si="61"/>
        <v>2830</v>
      </c>
      <c r="K69" s="30">
        <f t="shared" ca="1" si="61"/>
        <v>2910</v>
      </c>
      <c r="L69" s="30">
        <f t="shared" ca="1" si="62"/>
        <v>21738</v>
      </c>
      <c r="M69" s="31">
        <f t="shared" ca="1" si="62"/>
        <v>22233</v>
      </c>
      <c r="N69" s="31">
        <f t="shared" ca="1" si="63"/>
        <v>932861</v>
      </c>
      <c r="O69" s="32">
        <f t="shared" ca="1" si="63"/>
        <v>949114</v>
      </c>
      <c r="Q69" s="27" t="s">
        <v>306</v>
      </c>
      <c r="R69" s="27" t="s">
        <v>48</v>
      </c>
      <c r="S69" s="27">
        <f>VLOOKUP(Q69&amp;R69,Jahre_Matrix,2,FALSE)</f>
        <v>2</v>
      </c>
      <c r="T69" s="27">
        <f>VLOOKUP(Auswahl_Bezirk&amp;Q69&amp;R69,Daten_Auswahl_Bezirk!$1:$1048576,2,FALSE)</f>
        <v>40</v>
      </c>
    </row>
    <row r="70" spans="1:20" s="27" customFormat="1" ht="3.75" customHeight="1" x14ac:dyDescent="0.3">
      <c r="A70" s="22"/>
      <c r="C70" s="27">
        <v>-1</v>
      </c>
      <c r="D70" s="27">
        <v>0</v>
      </c>
      <c r="E70" s="27">
        <v>1</v>
      </c>
      <c r="F70" s="27">
        <v>2</v>
      </c>
      <c r="G70" s="27">
        <v>3</v>
      </c>
      <c r="H70" s="33">
        <v>4</v>
      </c>
      <c r="I70" s="33">
        <v>5</v>
      </c>
      <c r="J70" s="33">
        <v>6</v>
      </c>
      <c r="K70" s="33">
        <v>7</v>
      </c>
      <c r="L70" s="33">
        <v>6</v>
      </c>
      <c r="M70" s="34">
        <v>7</v>
      </c>
      <c r="N70" s="34">
        <v>6</v>
      </c>
      <c r="O70" s="35">
        <v>7</v>
      </c>
    </row>
    <row r="71" spans="1:20" s="48" customFormat="1" x14ac:dyDescent="0.3">
      <c r="A71" s="17" t="s">
        <v>350</v>
      </c>
      <c r="B71" s="18"/>
      <c r="C71" s="18"/>
      <c r="D71" s="18"/>
      <c r="E71" s="18"/>
      <c r="F71" s="18"/>
      <c r="G71" s="18"/>
      <c r="H71" s="19"/>
      <c r="I71" s="19"/>
      <c r="J71" s="19"/>
      <c r="K71" s="19"/>
      <c r="L71" s="19"/>
      <c r="M71" s="20" t="str">
        <f>Auswahl_Bundesland&amp;":"</f>
        <v>Burgenland:</v>
      </c>
      <c r="N71" s="20"/>
      <c r="O71" s="21" t="s">
        <v>425</v>
      </c>
    </row>
    <row r="72" spans="1:20" s="27" customFormat="1" ht="13.5" x14ac:dyDescent="0.3">
      <c r="A72" s="22" t="str">
        <f>Auswahl_Bezirk</f>
        <v>Oberpullendorf</v>
      </c>
      <c r="B72" s="23" t="str">
        <f>INDEX(Jahre_Matrix,$S73,3)</f>
        <v>2004</v>
      </c>
      <c r="C72" s="36" t="str">
        <f t="shared" ref="C72:J72" ca="1" si="66">INDEX(Jahre_Matrix,$S73,OFFSET(INDEX(Jahre_Matrix,$S73,5),,-1)+C81)</f>
        <v>2014</v>
      </c>
      <c r="D72" s="36" t="str">
        <f t="shared" ca="1" si="66"/>
        <v>2015</v>
      </c>
      <c r="E72" s="36" t="str">
        <f t="shared" ca="1" si="66"/>
        <v>2016</v>
      </c>
      <c r="F72" s="36" t="str">
        <f t="shared" ca="1" si="66"/>
        <v>2017</v>
      </c>
      <c r="G72" s="36" t="str">
        <f t="shared" ca="1" si="66"/>
        <v>2018</v>
      </c>
      <c r="H72" s="36" t="str">
        <f t="shared" ca="1" si="66"/>
        <v>2019</v>
      </c>
      <c r="I72" s="36" t="str">
        <f t="shared" ca="1" si="66"/>
        <v>2020</v>
      </c>
      <c r="J72" s="36" t="str">
        <f t="shared" ca="1" si="66"/>
        <v>2021</v>
      </c>
      <c r="K72" s="36" t="str">
        <f ca="1">INDEX(Jahre_Matrix,$S73,5)</f>
        <v>2022</v>
      </c>
      <c r="L72" s="36" t="str">
        <f ca="1">J72</f>
        <v>2021</v>
      </c>
      <c r="M72" s="37" t="str">
        <f ca="1">K72</f>
        <v>2022</v>
      </c>
      <c r="N72" s="37" t="str">
        <f ca="1">J72</f>
        <v>2021</v>
      </c>
      <c r="O72" s="38" t="str">
        <f ca="1">K72</f>
        <v>2022</v>
      </c>
    </row>
    <row r="73" spans="1:20" s="27" customFormat="1" ht="13.5" x14ac:dyDescent="0.3">
      <c r="A73" s="28" t="s">
        <v>338</v>
      </c>
      <c r="B73" s="29">
        <f ca="1">INDIRECT("Daten_Auswahl_Bezirk!I" &amp; T73)</f>
        <v>15528</v>
      </c>
      <c r="C73" s="30">
        <f t="shared" ref="C73:K80" ca="1" si="67">OFFSET(INDIRECT("Daten_Auswahl_Bezirk!$I$"&amp;$T73),,INDIRECT("Daten_Auswahl_Bezirk!$H$" &amp; $T73)-C$5)</f>
        <v>16853</v>
      </c>
      <c r="D73" s="30">
        <f t="shared" ca="1" si="67"/>
        <v>16862</v>
      </c>
      <c r="E73" s="30">
        <f t="shared" ca="1" si="67"/>
        <v>17054</v>
      </c>
      <c r="F73" s="30">
        <f t="shared" ca="1" si="67"/>
        <v>17120</v>
      </c>
      <c r="G73" s="30">
        <f t="shared" ca="1" si="67"/>
        <v>17109</v>
      </c>
      <c r="H73" s="30">
        <f t="shared" ca="1" si="67"/>
        <v>17068</v>
      </c>
      <c r="I73" s="30">
        <f t="shared" ca="1" si="67"/>
        <v>16762</v>
      </c>
      <c r="J73" s="30">
        <f t="shared" ca="1" si="67"/>
        <v>17071</v>
      </c>
      <c r="K73" s="30">
        <f t="shared" ca="1" si="67"/>
        <v>17128</v>
      </c>
      <c r="L73" s="30">
        <f t="shared" ref="L73:M80" ca="1" si="68">OFFSET(INDIRECT("Daten_Auswahl_Bundesland!$I$"&amp;$T73),,INDIRECT("Daten_Auswahl_Bundesland!$H$" &amp; $T73)-J$5)</f>
        <v>137885</v>
      </c>
      <c r="M73" s="31">
        <f t="shared" ca="1" si="68"/>
        <v>139614</v>
      </c>
      <c r="N73" s="31">
        <f t="shared" ref="N73:O80" ca="1" si="69">OFFSET(INDIRECT("Daten_Auswahl_Oesterreich!$I$"&amp;$T73),,INDIRECT("Daten_Auswahl_Oesterreich!$H$" &amp; $T73)-J$5)</f>
        <v>4428250</v>
      </c>
      <c r="O73" s="32">
        <f t="shared" ca="1" si="69"/>
        <v>4555040</v>
      </c>
      <c r="Q73" s="27" t="s">
        <v>43</v>
      </c>
      <c r="R73" s="27" t="s">
        <v>56</v>
      </c>
      <c r="S73" s="27">
        <f t="shared" ref="S73:S80" si="70">VLOOKUP(Q73&amp;R73,Jahre_Matrix,2,FALSE)</f>
        <v>24</v>
      </c>
      <c r="T73" s="27">
        <f>VLOOKUP(Auswahl_Bezirk&amp;Q73&amp;R73,Daten_Auswahl_Bezirk!$1:$1048576,2,FALSE)</f>
        <v>4</v>
      </c>
    </row>
    <row r="74" spans="1:20" s="27" customFormat="1" ht="13.5" x14ac:dyDescent="0.3">
      <c r="A74" s="28" t="s">
        <v>340</v>
      </c>
      <c r="B74" s="29">
        <f t="shared" ref="B74:B80" ca="1" si="71">INDIRECT("Daten_Auswahl_Bezirk!I" &amp; T74)</f>
        <v>361670.18079999997</v>
      </c>
      <c r="C74" s="30">
        <f t="shared" ca="1" si="67"/>
        <v>520582.10172999999</v>
      </c>
      <c r="D74" s="30">
        <f t="shared" ca="1" si="67"/>
        <v>533952.89491000003</v>
      </c>
      <c r="E74" s="30">
        <f t="shared" ca="1" si="67"/>
        <v>550571.54512999998</v>
      </c>
      <c r="F74" s="30">
        <f t="shared" ca="1" si="67"/>
        <v>563192.96883999999</v>
      </c>
      <c r="G74" s="30">
        <f t="shared" ca="1" si="67"/>
        <v>579844.28191000002</v>
      </c>
      <c r="H74" s="30">
        <f t="shared" ca="1" si="67"/>
        <v>601491.17521999998</v>
      </c>
      <c r="I74" s="30">
        <f t="shared" ca="1" si="67"/>
        <v>606501.55284999998</v>
      </c>
      <c r="J74" s="30">
        <f t="shared" ca="1" si="67"/>
        <v>638398.61413999996</v>
      </c>
      <c r="K74" s="30">
        <f t="shared" ca="1" si="67"/>
        <v>677247.62916000001</v>
      </c>
      <c r="L74" s="30">
        <f t="shared" ca="1" si="68"/>
        <v>5216507.5418600002</v>
      </c>
      <c r="M74" s="31">
        <f t="shared" ca="1" si="68"/>
        <v>5552359.7856599996</v>
      </c>
      <c r="N74" s="31">
        <f t="shared" ca="1" si="69"/>
        <v>161157716.4452</v>
      </c>
      <c r="O74" s="32">
        <f t="shared" ca="1" si="69"/>
        <v>172952644.03402999</v>
      </c>
      <c r="Q74" s="27" t="s">
        <v>43</v>
      </c>
      <c r="R74" s="27" t="s">
        <v>55</v>
      </c>
      <c r="S74" s="27">
        <f t="shared" si="70"/>
        <v>23</v>
      </c>
      <c r="T74" s="27">
        <f>VLOOKUP(Auswahl_Bezirk&amp;Q74&amp;R74,Daten_Auswahl_Bezirk!$1:$1048576,2,FALSE)</f>
        <v>3</v>
      </c>
    </row>
    <row r="75" spans="1:20" s="27" customFormat="1" ht="13.5" x14ac:dyDescent="0.3">
      <c r="A75" s="77" t="s">
        <v>345</v>
      </c>
      <c r="B75" s="29">
        <f t="shared" ca="1" si="71"/>
        <v>23291.485110767699</v>
      </c>
      <c r="C75" s="30">
        <f t="shared" ca="1" si="67"/>
        <v>30889.5805927728</v>
      </c>
      <c r="D75" s="30">
        <f t="shared" ca="1" si="67"/>
        <v>31666.047616534201</v>
      </c>
      <c r="E75" s="30">
        <f t="shared" ca="1" si="67"/>
        <v>32284.012262812201</v>
      </c>
      <c r="F75" s="30">
        <f t="shared" ca="1" si="67"/>
        <v>32896.7855630841</v>
      </c>
      <c r="G75" s="30">
        <f t="shared" ca="1" si="67"/>
        <v>33891.184868197997</v>
      </c>
      <c r="H75" s="30">
        <f t="shared" ca="1" si="67"/>
        <v>35240.8703550504</v>
      </c>
      <c r="I75" s="30">
        <f t="shared" ca="1" si="67"/>
        <v>36183.125692041503</v>
      </c>
      <c r="J75" s="30">
        <f t="shared" ca="1" si="67"/>
        <v>37396.673548122497</v>
      </c>
      <c r="K75" s="30">
        <f t="shared" ca="1" si="67"/>
        <v>39540.3800303596</v>
      </c>
      <c r="L75" s="30">
        <f t="shared" ca="1" si="68"/>
        <v>37832.3062106828</v>
      </c>
      <c r="M75" s="31">
        <f t="shared" ca="1" si="68"/>
        <v>39769.362568653603</v>
      </c>
      <c r="N75" s="31">
        <f t="shared" ca="1" si="69"/>
        <v>36393.0935347372</v>
      </c>
      <c r="O75" s="32">
        <f t="shared" ca="1" si="69"/>
        <v>37969.511581463601</v>
      </c>
      <c r="Q75" s="27" t="s">
        <v>43</v>
      </c>
      <c r="R75" s="27" t="s">
        <v>54</v>
      </c>
      <c r="S75" s="27">
        <f t="shared" si="70"/>
        <v>22</v>
      </c>
      <c r="T75" s="27">
        <f>VLOOKUP(Auswahl_Bezirk&amp;Q75&amp;R75,Daten_Auswahl_Bezirk!$1:$1048576,2,FALSE)</f>
        <v>2</v>
      </c>
    </row>
    <row r="76" spans="1:20" s="27" customFormat="1" ht="27" x14ac:dyDescent="0.3">
      <c r="A76" s="28" t="s">
        <v>341</v>
      </c>
      <c r="B76" s="29">
        <f t="shared" ca="1" si="71"/>
        <v>14932</v>
      </c>
      <c r="C76" s="30">
        <f t="shared" ca="1" si="67"/>
        <v>16045</v>
      </c>
      <c r="D76" s="30">
        <f t="shared" ca="1" si="67"/>
        <v>16083</v>
      </c>
      <c r="E76" s="30">
        <f t="shared" ca="1" si="67"/>
        <v>16257</v>
      </c>
      <c r="F76" s="30">
        <f t="shared" ca="1" si="67"/>
        <v>16263</v>
      </c>
      <c r="G76" s="30">
        <f t="shared" ca="1" si="67"/>
        <v>16346</v>
      </c>
      <c r="H76" s="30">
        <f t="shared" ca="1" si="67"/>
        <v>16279</v>
      </c>
      <c r="I76" s="30">
        <f t="shared" ca="1" si="67"/>
        <v>16056</v>
      </c>
      <c r="J76" s="30">
        <f t="shared" ca="1" si="67"/>
        <v>16390</v>
      </c>
      <c r="K76" s="30">
        <f t="shared" ca="1" si="67"/>
        <v>16465</v>
      </c>
      <c r="L76" s="30">
        <f t="shared" ca="1" si="68"/>
        <v>131582</v>
      </c>
      <c r="M76" s="31">
        <f t="shared" ca="1" si="68"/>
        <v>133274</v>
      </c>
      <c r="N76" s="31">
        <f t="shared" ca="1" si="69"/>
        <v>4185400</v>
      </c>
      <c r="O76" s="32">
        <f t="shared" ca="1" si="69"/>
        <v>4310865</v>
      </c>
      <c r="Q76" s="27" t="s">
        <v>43</v>
      </c>
      <c r="R76" s="27" t="s">
        <v>62</v>
      </c>
      <c r="S76" s="27">
        <f t="shared" si="70"/>
        <v>30</v>
      </c>
      <c r="T76" s="27">
        <f>VLOOKUP(Auswahl_Bezirk&amp;Q76&amp;R76,Daten_Auswahl_Bezirk!$1:$1048576,2,FALSE)</f>
        <v>10</v>
      </c>
    </row>
    <row r="77" spans="1:20" s="27" customFormat="1" ht="27" x14ac:dyDescent="0.3">
      <c r="A77" s="28" t="s">
        <v>342</v>
      </c>
      <c r="B77" s="29">
        <f t="shared" ca="1" si="71"/>
        <v>58871.839460000003</v>
      </c>
      <c r="C77" s="30">
        <f t="shared" ca="1" si="67"/>
        <v>82658.357319999996</v>
      </c>
      <c r="D77" s="30">
        <f t="shared" ca="1" si="67"/>
        <v>84589.674419999996</v>
      </c>
      <c r="E77" s="30">
        <f t="shared" ca="1" si="67"/>
        <v>87061.594670000006</v>
      </c>
      <c r="F77" s="30">
        <f t="shared" ca="1" si="67"/>
        <v>89528.937099999996</v>
      </c>
      <c r="G77" s="30">
        <f t="shared" ca="1" si="67"/>
        <v>92199.628469999996</v>
      </c>
      <c r="H77" s="30">
        <f t="shared" ca="1" si="67"/>
        <v>94869.482499999998</v>
      </c>
      <c r="I77" s="30">
        <f t="shared" ca="1" si="67"/>
        <v>95456.628840000005</v>
      </c>
      <c r="J77" s="30">
        <f t="shared" ca="1" si="67"/>
        <v>100642.46563999999</v>
      </c>
      <c r="K77" s="30">
        <f t="shared" ca="1" si="67"/>
        <v>106027.53683</v>
      </c>
      <c r="L77" s="30">
        <f t="shared" ca="1" si="68"/>
        <v>812151.50925999996</v>
      </c>
      <c r="M77" s="31">
        <f t="shared" ca="1" si="68"/>
        <v>859164.75678000005</v>
      </c>
      <c r="N77" s="31">
        <f t="shared" ca="1" si="69"/>
        <v>24950741.408360001</v>
      </c>
      <c r="O77" s="32">
        <f t="shared" ca="1" si="69"/>
        <v>26642234.393350001</v>
      </c>
      <c r="Q77" s="27" t="s">
        <v>43</v>
      </c>
      <c r="R77" s="27" t="s">
        <v>61</v>
      </c>
      <c r="S77" s="27">
        <f t="shared" si="70"/>
        <v>29</v>
      </c>
      <c r="T77" s="27">
        <f>VLOOKUP(Auswahl_Bezirk&amp;Q77&amp;R77,Daten_Auswahl_Bezirk!$1:$1048576,2,FALSE)</f>
        <v>9</v>
      </c>
    </row>
    <row r="78" spans="1:20" s="27" customFormat="1" ht="13.5" x14ac:dyDescent="0.3">
      <c r="A78" s="28" t="s">
        <v>343</v>
      </c>
      <c r="B78" s="29">
        <f t="shared" ca="1" si="71"/>
        <v>12604</v>
      </c>
      <c r="C78" s="30">
        <f t="shared" ca="1" si="67"/>
        <v>14083</v>
      </c>
      <c r="D78" s="30">
        <f t="shared" ca="1" si="67"/>
        <v>14166</v>
      </c>
      <c r="E78" s="30">
        <f t="shared" ca="1" si="67"/>
        <v>14362</v>
      </c>
      <c r="F78" s="30">
        <f t="shared" ca="1" si="67"/>
        <v>14489</v>
      </c>
      <c r="G78" s="30">
        <f t="shared" ca="1" si="67"/>
        <v>14711</v>
      </c>
      <c r="H78" s="30">
        <f t="shared" ca="1" si="67"/>
        <v>14906</v>
      </c>
      <c r="I78" s="30">
        <f t="shared" ca="1" si="67"/>
        <v>14845</v>
      </c>
      <c r="J78" s="30">
        <f t="shared" ca="1" si="67"/>
        <v>15226</v>
      </c>
      <c r="K78" s="30">
        <f t="shared" ca="1" si="67"/>
        <v>15324</v>
      </c>
      <c r="L78" s="30">
        <f t="shared" ca="1" si="68"/>
        <v>121715</v>
      </c>
      <c r="M78" s="31">
        <f t="shared" ca="1" si="68"/>
        <v>123836</v>
      </c>
      <c r="N78" s="31">
        <f t="shared" ca="1" si="69"/>
        <v>3844369</v>
      </c>
      <c r="O78" s="32">
        <f t="shared" ca="1" si="69"/>
        <v>3987057</v>
      </c>
      <c r="Q78" s="27" t="s">
        <v>43</v>
      </c>
      <c r="R78" s="27" t="s">
        <v>58</v>
      </c>
      <c r="S78" s="27">
        <f t="shared" si="70"/>
        <v>26</v>
      </c>
      <c r="T78" s="27">
        <f>VLOOKUP(Auswahl_Bezirk&amp;Q78&amp;R78,Daten_Auswahl_Bezirk!$1:$1048576,2,FALSE)</f>
        <v>6</v>
      </c>
    </row>
    <row r="79" spans="1:20" s="27" customFormat="1" ht="13.5" x14ac:dyDescent="0.3">
      <c r="A79" s="28" t="s">
        <v>344</v>
      </c>
      <c r="B79" s="29">
        <f t="shared" ca="1" si="71"/>
        <v>47207.324240000002</v>
      </c>
      <c r="C79" s="30">
        <f t="shared" ca="1" si="67"/>
        <v>74559.720879999993</v>
      </c>
      <c r="D79" s="30">
        <f t="shared" ca="1" si="67"/>
        <v>78441.420159999994</v>
      </c>
      <c r="E79" s="30">
        <f t="shared" ca="1" si="67"/>
        <v>69084.468800000002</v>
      </c>
      <c r="F79" s="30">
        <f t="shared" ca="1" si="67"/>
        <v>71678.9228</v>
      </c>
      <c r="G79" s="30">
        <f t="shared" ca="1" si="67"/>
        <v>75360.320389999993</v>
      </c>
      <c r="H79" s="30">
        <f t="shared" ca="1" si="67"/>
        <v>78140.680259999994</v>
      </c>
      <c r="I79" s="30">
        <f t="shared" ca="1" si="67"/>
        <v>75458.037920000002</v>
      </c>
      <c r="J79" s="30">
        <f t="shared" ca="1" si="67"/>
        <v>82540.662729999996</v>
      </c>
      <c r="K79" s="30">
        <f t="shared" ca="1" si="67"/>
        <v>87211.975030000001</v>
      </c>
      <c r="L79" s="30">
        <f t="shared" ca="1" si="68"/>
        <v>707693.07340999995</v>
      </c>
      <c r="M79" s="31">
        <f t="shared" ca="1" si="68"/>
        <v>746176.26801</v>
      </c>
      <c r="N79" s="31">
        <f t="shared" ca="1" si="69"/>
        <v>22974515.09505</v>
      </c>
      <c r="O79" s="32">
        <f t="shared" ca="1" si="69"/>
        <v>24347340.048459999</v>
      </c>
      <c r="Q79" s="27" t="s">
        <v>43</v>
      </c>
      <c r="R79" s="27" t="s">
        <v>57</v>
      </c>
      <c r="S79" s="27">
        <f t="shared" si="70"/>
        <v>25</v>
      </c>
      <c r="T79" s="27">
        <f>VLOOKUP(Auswahl_Bezirk&amp;Q79&amp;R79,Daten_Auswahl_Bezirk!$1:$1048576,2,FALSE)</f>
        <v>5</v>
      </c>
    </row>
    <row r="80" spans="1:20" s="27" customFormat="1" ht="13.5" x14ac:dyDescent="0.3">
      <c r="A80" s="77" t="s">
        <v>346</v>
      </c>
      <c r="B80" s="29">
        <f t="shared" ca="1" si="71"/>
        <v>16460.008829211802</v>
      </c>
      <c r="C80" s="30">
        <f t="shared" ca="1" si="67"/>
        <v>21560.791759923999</v>
      </c>
      <c r="D80" s="30">
        <f t="shared" ca="1" si="67"/>
        <v>21997.497350848102</v>
      </c>
      <c r="E80" s="30">
        <f t="shared" ca="1" si="67"/>
        <v>23128.033403307101</v>
      </c>
      <c r="F80" s="30">
        <f t="shared" ca="1" si="67"/>
        <v>23480.438606308398</v>
      </c>
      <c r="G80" s="30">
        <f t="shared" ca="1" si="67"/>
        <v>24097.512014144599</v>
      </c>
      <c r="H80" s="30">
        <f t="shared" ca="1" si="67"/>
        <v>25104.348046636998</v>
      </c>
      <c r="I80" s="30">
        <f t="shared" ca="1" si="67"/>
        <v>25986.569985085302</v>
      </c>
      <c r="J80" s="30">
        <f t="shared" ca="1" si="67"/>
        <v>26666.011702302101</v>
      </c>
      <c r="K80" s="30">
        <f t="shared" ca="1" si="67"/>
        <v>28258.297366884599</v>
      </c>
      <c r="L80" s="30">
        <f t="shared" ca="1" si="68"/>
        <v>26809.754209595001</v>
      </c>
      <c r="M80" s="31">
        <f t="shared" ca="1" si="68"/>
        <v>28270.9381642958</v>
      </c>
      <c r="N80" s="31">
        <f t="shared" ca="1" si="69"/>
        <v>25570.4759084943</v>
      </c>
      <c r="O80" s="32">
        <f t="shared" ca="1" si="69"/>
        <v>26775.411322890701</v>
      </c>
      <c r="Q80" s="27" t="s">
        <v>43</v>
      </c>
      <c r="R80" s="27" t="s">
        <v>59</v>
      </c>
      <c r="S80" s="27">
        <f t="shared" si="70"/>
        <v>27</v>
      </c>
      <c r="T80" s="27">
        <f>VLOOKUP(Auswahl_Bezirk&amp;Q80&amp;R80,Daten_Auswahl_Bezirk!$1:$1048576,2,FALSE)</f>
        <v>7</v>
      </c>
    </row>
    <row r="81" spans="1:16384" s="27" customFormat="1" ht="3.75" customHeight="1" x14ac:dyDescent="0.3">
      <c r="A81" s="28"/>
      <c r="C81" s="27">
        <v>-1</v>
      </c>
      <c r="D81" s="27">
        <v>0</v>
      </c>
      <c r="E81" s="27">
        <v>1</v>
      </c>
      <c r="F81" s="27">
        <v>2</v>
      </c>
      <c r="G81" s="27">
        <v>3</v>
      </c>
      <c r="H81" s="33">
        <v>4</v>
      </c>
      <c r="I81" s="33">
        <v>5</v>
      </c>
      <c r="J81" s="33">
        <v>6</v>
      </c>
      <c r="K81" s="33"/>
      <c r="L81" s="33"/>
      <c r="M81" s="34"/>
      <c r="N81" s="34"/>
      <c r="O81" s="35"/>
    </row>
    <row r="82" spans="1:16384" s="48" customFormat="1" x14ac:dyDescent="0.3">
      <c r="A82" s="17" t="s">
        <v>351</v>
      </c>
      <c r="B82" s="18"/>
      <c r="C82" s="18"/>
      <c r="D82" s="18"/>
      <c r="E82" s="18"/>
      <c r="F82" s="18"/>
      <c r="G82" s="18"/>
      <c r="H82" s="19"/>
      <c r="I82" s="19"/>
      <c r="J82" s="19"/>
      <c r="K82" s="19"/>
      <c r="L82" s="19"/>
      <c r="M82" s="20" t="str">
        <f>Auswahl_Bundesland&amp;":"</f>
        <v>Burgenland:</v>
      </c>
      <c r="N82" s="20"/>
      <c r="O82" s="21" t="s">
        <v>425</v>
      </c>
    </row>
    <row r="83" spans="1:16384" s="27" customFormat="1" ht="13.5" x14ac:dyDescent="0.3">
      <c r="A83" s="22" t="str">
        <f>Auswahl_Bezirk</f>
        <v>Oberpullendorf</v>
      </c>
      <c r="B83" s="23" t="str">
        <f>INDEX(Jahre_Matrix,$S84,3)</f>
        <v>2004</v>
      </c>
      <c r="C83" s="36" t="str">
        <f t="shared" ref="C83:J83" ca="1" si="72">INDEX(Jahre_Matrix,$S84,OFFSET(INDEX(Jahre_Matrix,$S84,5),,-1)+C92)</f>
        <v>2014</v>
      </c>
      <c r="D83" s="36" t="str">
        <f t="shared" ca="1" si="72"/>
        <v>2015</v>
      </c>
      <c r="E83" s="36" t="str">
        <f t="shared" ca="1" si="72"/>
        <v>2016</v>
      </c>
      <c r="F83" s="36" t="str">
        <f t="shared" ca="1" si="72"/>
        <v>2017</v>
      </c>
      <c r="G83" s="36" t="str">
        <f t="shared" ca="1" si="72"/>
        <v>2018</v>
      </c>
      <c r="H83" s="36" t="str">
        <f t="shared" ca="1" si="72"/>
        <v>2019</v>
      </c>
      <c r="I83" s="36" t="str">
        <f t="shared" ca="1" si="72"/>
        <v>2020</v>
      </c>
      <c r="J83" s="36" t="str">
        <f t="shared" ca="1" si="72"/>
        <v>2021</v>
      </c>
      <c r="K83" s="36" t="str">
        <f ca="1">INDEX(Jahre_Matrix,$S84,5)</f>
        <v>2022</v>
      </c>
      <c r="L83" s="36" t="str">
        <f ca="1">J83</f>
        <v>2021</v>
      </c>
      <c r="M83" s="37" t="str">
        <f ca="1">K83</f>
        <v>2022</v>
      </c>
      <c r="N83" s="37" t="str">
        <f ca="1">J83</f>
        <v>2021</v>
      </c>
      <c r="O83" s="38" t="str">
        <f ca="1">K83</f>
        <v>2022</v>
      </c>
    </row>
    <row r="84" spans="1:16384" s="27" customFormat="1" ht="13.5" x14ac:dyDescent="0.3">
      <c r="A84" s="28" t="s">
        <v>338</v>
      </c>
      <c r="B84" s="29">
        <f ca="1">INDIRECT("Daten_Auswahl_Bezirk!I" &amp; T84)</f>
        <v>10147</v>
      </c>
      <c r="C84" s="30">
        <f t="shared" ref="C84:K91" ca="1" si="73">OFFSET(INDIRECT("Daten_Auswahl_Bezirk!$I$"&amp;$T84),,INDIRECT("Daten_Auswahl_Bezirk!$H$" &amp; $T84)-C$5)</f>
        <v>11643</v>
      </c>
      <c r="D84" s="30">
        <f t="shared" ca="1" si="73"/>
        <v>11686</v>
      </c>
      <c r="E84" s="30">
        <f t="shared" ca="1" si="73"/>
        <v>11718</v>
      </c>
      <c r="F84" s="30">
        <f t="shared" ca="1" si="73"/>
        <v>11840</v>
      </c>
      <c r="G84" s="30">
        <f t="shared" ca="1" si="73"/>
        <v>11970</v>
      </c>
      <c r="H84" s="30">
        <f t="shared" ca="1" si="73"/>
        <v>12088</v>
      </c>
      <c r="I84" s="30">
        <f t="shared" ca="1" si="73"/>
        <v>12000</v>
      </c>
      <c r="J84" s="30">
        <f t="shared" ca="1" si="73"/>
        <v>12144</v>
      </c>
      <c r="K84" s="30">
        <f t="shared" ca="1" si="73"/>
        <v>12383</v>
      </c>
      <c r="L84" s="30">
        <f t="shared" ref="L84:M91" ca="1" si="74">OFFSET(INDIRECT("Daten_Auswahl_Bundesland!$I$"&amp;$T84),,INDIRECT("Daten_Auswahl_Bundesland!$H$" &amp; $T84)-J$5)</f>
        <v>88293</v>
      </c>
      <c r="M84" s="31">
        <f t="shared" ca="1" si="74"/>
        <v>90181</v>
      </c>
      <c r="N84" s="31">
        <f t="shared" ref="N84:O91" ca="1" si="75">OFFSET(INDIRECT("Daten_Auswahl_Oesterreich!$I$"&amp;$T84),,INDIRECT("Daten_Auswahl_Oesterreich!$H$" &amp; $T84)-J$5)</f>
        <v>2205964</v>
      </c>
      <c r="O84" s="32">
        <f t="shared" ca="1" si="75"/>
        <v>2235898</v>
      </c>
      <c r="Q84" s="27" t="s">
        <v>44</v>
      </c>
      <c r="R84" s="27" t="s">
        <v>56</v>
      </c>
      <c r="S84" s="27">
        <f t="shared" ref="S84:S91" si="76">VLOOKUP(Q84&amp;R84,Jahre_Matrix,2,FALSE)</f>
        <v>33</v>
      </c>
      <c r="T84" s="27">
        <f>VLOOKUP(Auswahl_Bezirk&amp;Q84&amp;R84,Daten_Auswahl_Bezirk!$1:$1048576,2,FALSE)</f>
        <v>43</v>
      </c>
    </row>
    <row r="85" spans="1:16384" s="27" customFormat="1" ht="13.5" x14ac:dyDescent="0.3">
      <c r="A85" s="28" t="s">
        <v>340</v>
      </c>
      <c r="B85" s="29">
        <f t="shared" ref="B85:B91" ca="1" si="77">INDIRECT("Daten_Auswahl_Bezirk!I" &amp; T85)</f>
        <v>144791.40007999999</v>
      </c>
      <c r="C85" s="30">
        <f t="shared" ca="1" si="73"/>
        <v>231392.01613999999</v>
      </c>
      <c r="D85" s="30">
        <f t="shared" ca="1" si="73"/>
        <v>237717.45723</v>
      </c>
      <c r="E85" s="30">
        <f t="shared" ca="1" si="73"/>
        <v>243534.90356000001</v>
      </c>
      <c r="F85" s="30">
        <f t="shared" ca="1" si="73"/>
        <v>251315.01293</v>
      </c>
      <c r="G85" s="30">
        <f t="shared" ca="1" si="73"/>
        <v>261841.56273999999</v>
      </c>
      <c r="H85" s="30">
        <f t="shared" ca="1" si="73"/>
        <v>274345.02150999999</v>
      </c>
      <c r="I85" s="30">
        <f t="shared" ca="1" si="73"/>
        <v>290056.37854000001</v>
      </c>
      <c r="J85" s="30">
        <f t="shared" ca="1" si="73"/>
        <v>304409.04031999997</v>
      </c>
      <c r="K85" s="30">
        <f t="shared" ca="1" si="73"/>
        <v>320884.65068000002</v>
      </c>
      <c r="L85" s="30">
        <f t="shared" ca="1" si="74"/>
        <v>2289299.3496099999</v>
      </c>
      <c r="M85" s="31">
        <f t="shared" ca="1" si="74"/>
        <v>2417320.7855600002</v>
      </c>
      <c r="N85" s="31">
        <f t="shared" ca="1" si="75"/>
        <v>59085505.998429999</v>
      </c>
      <c r="O85" s="32">
        <f t="shared" ca="1" si="75"/>
        <v>61704370.684239998</v>
      </c>
      <c r="Q85" s="27" t="s">
        <v>44</v>
      </c>
      <c r="R85" s="27" t="s">
        <v>55</v>
      </c>
      <c r="S85" s="27">
        <f t="shared" si="76"/>
        <v>32</v>
      </c>
      <c r="T85" s="27">
        <f>VLOOKUP(Auswahl_Bezirk&amp;Q85&amp;R85,Daten_Auswahl_Bezirk!$1:$1048576,2,FALSE)</f>
        <v>42</v>
      </c>
    </row>
    <row r="86" spans="1:16384" s="27" customFormat="1" ht="13.5" x14ac:dyDescent="0.3">
      <c r="A86" s="77" t="s">
        <v>345</v>
      </c>
      <c r="B86" s="29">
        <f t="shared" ca="1" si="77"/>
        <v>14269.380120232599</v>
      </c>
      <c r="C86" s="30">
        <f t="shared" ca="1" si="73"/>
        <v>19873.917043717302</v>
      </c>
      <c r="D86" s="30">
        <f t="shared" ca="1" si="73"/>
        <v>20342.072328427199</v>
      </c>
      <c r="E86" s="30">
        <f t="shared" ca="1" si="73"/>
        <v>20782.9752142004</v>
      </c>
      <c r="F86" s="30">
        <f t="shared" ca="1" si="73"/>
        <v>21225.930146114901</v>
      </c>
      <c r="G86" s="30">
        <f t="shared" ca="1" si="73"/>
        <v>21874.8172715121</v>
      </c>
      <c r="H86" s="30">
        <f t="shared" ca="1" si="73"/>
        <v>22695.650356552</v>
      </c>
      <c r="I86" s="30">
        <f t="shared" ca="1" si="73"/>
        <v>24171.364878333301</v>
      </c>
      <c r="J86" s="30">
        <f t="shared" ca="1" si="73"/>
        <v>25066.620579710099</v>
      </c>
      <c r="K86" s="30">
        <f t="shared" ca="1" si="73"/>
        <v>25913.320736493599</v>
      </c>
      <c r="L86" s="30">
        <f t="shared" ca="1" si="74"/>
        <v>25928.435432140701</v>
      </c>
      <c r="M86" s="31">
        <f t="shared" ca="1" si="74"/>
        <v>26805.2115807099</v>
      </c>
      <c r="N86" s="31">
        <f t="shared" ca="1" si="75"/>
        <v>26784.438004622902</v>
      </c>
      <c r="O86" s="32">
        <f t="shared" ca="1" si="75"/>
        <v>27597.131302161401</v>
      </c>
      <c r="Q86" s="27" t="s">
        <v>44</v>
      </c>
      <c r="R86" s="27" t="s">
        <v>54</v>
      </c>
      <c r="S86" s="27">
        <f t="shared" si="76"/>
        <v>31</v>
      </c>
      <c r="T86" s="27">
        <f>VLOOKUP(Auswahl_Bezirk&amp;Q86&amp;R86,Daten_Auswahl_Bezirk!$1:$1048576,2,FALSE)</f>
        <v>41</v>
      </c>
    </row>
    <row r="87" spans="1:16384" s="27" customFormat="1" ht="27" x14ac:dyDescent="0.3">
      <c r="A87" s="28" t="s">
        <v>341</v>
      </c>
      <c r="B87" s="29">
        <f t="shared" ca="1" si="77"/>
        <v>9945</v>
      </c>
      <c r="C87" s="30">
        <f t="shared" ca="1" si="73"/>
        <v>11137</v>
      </c>
      <c r="D87" s="30">
        <f t="shared" ca="1" si="73"/>
        <v>11179</v>
      </c>
      <c r="E87" s="30">
        <f t="shared" ca="1" si="73"/>
        <v>11193</v>
      </c>
      <c r="F87" s="30">
        <f t="shared" ca="1" si="73"/>
        <v>11328</v>
      </c>
      <c r="G87" s="30">
        <f t="shared" ca="1" si="73"/>
        <v>11469</v>
      </c>
      <c r="H87" s="30">
        <f t="shared" ca="1" si="73"/>
        <v>11593</v>
      </c>
      <c r="I87" s="30">
        <f t="shared" ca="1" si="73"/>
        <v>11574</v>
      </c>
      <c r="J87" s="30">
        <f t="shared" ca="1" si="73"/>
        <v>11736</v>
      </c>
      <c r="K87" s="30">
        <f t="shared" ca="1" si="73"/>
        <v>11975</v>
      </c>
      <c r="L87" s="30">
        <f t="shared" ca="1" si="74"/>
        <v>85119</v>
      </c>
      <c r="M87" s="31">
        <f t="shared" ca="1" si="74"/>
        <v>87128</v>
      </c>
      <c r="N87" s="31">
        <f t="shared" ca="1" si="75"/>
        <v>2127704</v>
      </c>
      <c r="O87" s="32">
        <f t="shared" ca="1" si="75"/>
        <v>2158674</v>
      </c>
      <c r="Q87" s="27" t="s">
        <v>44</v>
      </c>
      <c r="R87" s="27" t="s">
        <v>62</v>
      </c>
      <c r="S87" s="27">
        <f t="shared" si="76"/>
        <v>39</v>
      </c>
      <c r="T87" s="27">
        <f>VLOOKUP(Auswahl_Bezirk&amp;Q87&amp;R87,Daten_Auswahl_Bezirk!$1:$1048576,2,FALSE)</f>
        <v>49</v>
      </c>
    </row>
    <row r="88" spans="1:16384" s="27" customFormat="1" ht="27" x14ac:dyDescent="0.3">
      <c r="A88" s="28" t="s">
        <v>342</v>
      </c>
      <c r="B88" s="29">
        <f t="shared" ca="1" si="77"/>
        <v>6811.4486999999999</v>
      </c>
      <c r="C88" s="30">
        <f t="shared" ca="1" si="73"/>
        <v>12388.95304</v>
      </c>
      <c r="D88" s="30">
        <f t="shared" ca="1" si="73"/>
        <v>12772.976060000001</v>
      </c>
      <c r="E88" s="30">
        <f t="shared" ca="1" si="73"/>
        <v>13050.592979999999</v>
      </c>
      <c r="F88" s="30">
        <f t="shared" ca="1" si="73"/>
        <v>13419.895060000001</v>
      </c>
      <c r="G88" s="30">
        <f t="shared" ca="1" si="73"/>
        <v>14036.20578</v>
      </c>
      <c r="H88" s="30">
        <f t="shared" ca="1" si="73"/>
        <v>14616.490750000001</v>
      </c>
      <c r="I88" s="30">
        <f t="shared" ca="1" si="73"/>
        <v>15343.0146</v>
      </c>
      <c r="J88" s="30">
        <f t="shared" ca="1" si="73"/>
        <v>16055.743409999999</v>
      </c>
      <c r="K88" s="30">
        <f t="shared" ca="1" si="73"/>
        <v>16896.721420000002</v>
      </c>
      <c r="L88" s="30">
        <f t="shared" ca="1" si="74"/>
        <v>121105.23933</v>
      </c>
      <c r="M88" s="31">
        <f t="shared" ca="1" si="74"/>
        <v>127529.08637999999</v>
      </c>
      <c r="N88" s="31">
        <f t="shared" ca="1" si="75"/>
        <v>3139013.3032800001</v>
      </c>
      <c r="O88" s="32">
        <f t="shared" ca="1" si="75"/>
        <v>3268659.1213699998</v>
      </c>
      <c r="Q88" s="27" t="s">
        <v>44</v>
      </c>
      <c r="R88" s="27" t="s">
        <v>61</v>
      </c>
      <c r="S88" s="27">
        <f t="shared" si="76"/>
        <v>38</v>
      </c>
      <c r="T88" s="27">
        <f>VLOOKUP(Auswahl_Bezirk&amp;Q88&amp;R88,Daten_Auswahl_Bezirk!$1:$1048576,2,FALSE)</f>
        <v>48</v>
      </c>
    </row>
    <row r="89" spans="1:16384" s="27" customFormat="1" ht="13.5" x14ac:dyDescent="0.3">
      <c r="A89" s="28" t="s">
        <v>343</v>
      </c>
      <c r="B89" s="29">
        <f t="shared" ca="1" si="77"/>
        <v>4917</v>
      </c>
      <c r="C89" s="30">
        <f t="shared" ca="1" si="73"/>
        <v>7196</v>
      </c>
      <c r="D89" s="30">
        <f t="shared" ca="1" si="73"/>
        <v>7386</v>
      </c>
      <c r="E89" s="30">
        <f t="shared" ca="1" si="73"/>
        <v>7519</v>
      </c>
      <c r="F89" s="30">
        <f t="shared" ca="1" si="73"/>
        <v>7758</v>
      </c>
      <c r="G89" s="30">
        <f t="shared" ca="1" si="73"/>
        <v>8024</v>
      </c>
      <c r="H89" s="30">
        <f t="shared" ca="1" si="73"/>
        <v>8425</v>
      </c>
      <c r="I89" s="30">
        <f t="shared" ca="1" si="73"/>
        <v>8980</v>
      </c>
      <c r="J89" s="30">
        <f t="shared" ca="1" si="73"/>
        <v>9360</v>
      </c>
      <c r="K89" s="30">
        <f t="shared" ca="1" si="73"/>
        <v>9773</v>
      </c>
      <c r="L89" s="30">
        <f t="shared" ca="1" si="74"/>
        <v>68850</v>
      </c>
      <c r="M89" s="31">
        <f t="shared" ca="1" si="74"/>
        <v>71938</v>
      </c>
      <c r="N89" s="31">
        <f t="shared" ca="1" si="75"/>
        <v>1674435</v>
      </c>
      <c r="O89" s="32">
        <f t="shared" ca="1" si="75"/>
        <v>1731763</v>
      </c>
      <c r="Q89" s="27" t="s">
        <v>44</v>
      </c>
      <c r="R89" s="27" t="s">
        <v>58</v>
      </c>
      <c r="S89" s="27">
        <f t="shared" si="76"/>
        <v>35</v>
      </c>
      <c r="T89" s="27">
        <f>VLOOKUP(Auswahl_Bezirk&amp;Q89&amp;R89,Daten_Auswahl_Bezirk!$1:$1048576,2,FALSE)</f>
        <v>45</v>
      </c>
    </row>
    <row r="90" spans="1:16384" s="27" customFormat="1" ht="13.5" x14ac:dyDescent="0.3">
      <c r="A90" s="28" t="s">
        <v>344</v>
      </c>
      <c r="B90" s="29">
        <f t="shared" ca="1" si="77"/>
        <v>14110.82418</v>
      </c>
      <c r="C90" s="30">
        <f t="shared" ca="1" si="73"/>
        <v>27648.044559999998</v>
      </c>
      <c r="D90" s="30">
        <f t="shared" ca="1" si="73"/>
        <v>29422.87802</v>
      </c>
      <c r="E90" s="30">
        <f t="shared" ca="1" si="73"/>
        <v>24843.45206</v>
      </c>
      <c r="F90" s="30">
        <f t="shared" ca="1" si="73"/>
        <v>26397.667689999998</v>
      </c>
      <c r="G90" s="30">
        <f t="shared" ca="1" si="73"/>
        <v>28657.41545</v>
      </c>
      <c r="H90" s="30">
        <f t="shared" ca="1" si="73"/>
        <v>31331.37228</v>
      </c>
      <c r="I90" s="30">
        <f t="shared" ca="1" si="73"/>
        <v>31277.42697</v>
      </c>
      <c r="J90" s="30">
        <f t="shared" ca="1" si="73"/>
        <v>34235.7045</v>
      </c>
      <c r="K90" s="30">
        <f t="shared" ca="1" si="73"/>
        <v>35437.558879999997</v>
      </c>
      <c r="L90" s="30">
        <f t="shared" ca="1" si="74"/>
        <v>271656.19092999998</v>
      </c>
      <c r="M90" s="31">
        <f t="shared" ca="1" si="74"/>
        <v>281114.85691999999</v>
      </c>
      <c r="N90" s="31">
        <f t="shared" ca="1" si="75"/>
        <v>7448125.6895399997</v>
      </c>
      <c r="O90" s="32">
        <f t="shared" ca="1" si="75"/>
        <v>7602438.4889500001</v>
      </c>
      <c r="Q90" s="27" t="s">
        <v>44</v>
      </c>
      <c r="R90" s="27" t="s">
        <v>57</v>
      </c>
      <c r="S90" s="27">
        <f t="shared" si="76"/>
        <v>34</v>
      </c>
      <c r="T90" s="27">
        <f>VLOOKUP(Auswahl_Bezirk&amp;Q90&amp;R90,Daten_Auswahl_Bezirk!$1:$1048576,2,FALSE)</f>
        <v>44</v>
      </c>
    </row>
    <row r="91" spans="1:16384" s="27" customFormat="1" ht="13.5" x14ac:dyDescent="0.3">
      <c r="A91" s="77" t="s">
        <v>346</v>
      </c>
      <c r="B91" s="29">
        <f t="shared" ca="1" si="77"/>
        <v>12207.4630136986</v>
      </c>
      <c r="C91" s="30">
        <f t="shared" ca="1" si="73"/>
        <v>16435.198706518899</v>
      </c>
      <c r="D91" s="30">
        <f t="shared" ca="1" si="73"/>
        <v>16731.268453705299</v>
      </c>
      <c r="E91" s="30">
        <f t="shared" ca="1" si="73"/>
        <v>17549.143072196599</v>
      </c>
      <c r="F91" s="30">
        <f t="shared" ca="1" si="73"/>
        <v>17862.960319256799</v>
      </c>
      <c r="G91" s="30">
        <f t="shared" ca="1" si="73"/>
        <v>18308.098705931501</v>
      </c>
      <c r="H91" s="30">
        <f t="shared" ca="1" si="73"/>
        <v>18894.536604897399</v>
      </c>
      <c r="I91" s="30">
        <f t="shared" ca="1" si="73"/>
        <v>20286.3280808333</v>
      </c>
      <c r="J91" s="30">
        <f t="shared" ca="1" si="73"/>
        <v>20925.361693840601</v>
      </c>
      <c r="K91" s="30">
        <f t="shared" ca="1" si="73"/>
        <v>21687.020138900101</v>
      </c>
      <c r="L91" s="30">
        <f t="shared" ca="1" si="74"/>
        <v>21480.048467602199</v>
      </c>
      <c r="M91" s="31">
        <f t="shared" ca="1" si="74"/>
        <v>22273.8364207538</v>
      </c>
      <c r="N91" s="31">
        <f t="shared" ca="1" si="75"/>
        <v>21985.112633574299</v>
      </c>
      <c r="O91" s="32">
        <f t="shared" ca="1" si="75"/>
        <v>22735.059056325499</v>
      </c>
      <c r="Q91" s="27" t="s">
        <v>44</v>
      </c>
      <c r="R91" s="27" t="s">
        <v>59</v>
      </c>
      <c r="S91" s="27">
        <f t="shared" si="76"/>
        <v>36</v>
      </c>
      <c r="T91" s="27">
        <f>VLOOKUP(Auswahl_Bezirk&amp;Q91&amp;R91,Daten_Auswahl_Bezirk!$1:$1048576,2,FALSE)</f>
        <v>46</v>
      </c>
    </row>
    <row r="92" spans="1:16384" s="27" customFormat="1" ht="3.75" customHeight="1" x14ac:dyDescent="0.3">
      <c r="A92" s="28"/>
      <c r="C92" s="27">
        <v>-1</v>
      </c>
      <c r="D92" s="27">
        <v>0</v>
      </c>
      <c r="E92" s="27">
        <v>1</v>
      </c>
      <c r="F92" s="27">
        <v>2</v>
      </c>
      <c r="G92" s="27">
        <v>3</v>
      </c>
      <c r="H92" s="33">
        <v>4</v>
      </c>
      <c r="I92" s="33">
        <v>5</v>
      </c>
      <c r="J92" s="33">
        <v>6</v>
      </c>
      <c r="K92" s="33"/>
      <c r="L92" s="33"/>
      <c r="M92" s="34"/>
      <c r="N92" s="34"/>
      <c r="O92" s="35"/>
    </row>
    <row r="93" spans="1:16384" x14ac:dyDescent="0.3">
      <c r="A93" s="81" t="str">
        <f>IF(H4="*","* 2017 Zugewinne durch Auflösung des Bezirks Wien-Umgebung","")</f>
        <v/>
      </c>
      <c r="B93" s="81"/>
      <c r="C93" s="81"/>
      <c r="D93" s="81"/>
      <c r="E93" s="81"/>
      <c r="F93" s="81"/>
      <c r="G93" s="81"/>
      <c r="H93" s="81"/>
      <c r="I93" s="81"/>
      <c r="J93" s="81"/>
      <c r="K93" s="81"/>
      <c r="L93" s="81"/>
      <c r="M93" s="81"/>
      <c r="N93" s="81"/>
      <c r="O93" s="81"/>
    </row>
    <row r="94" spans="1:16384" x14ac:dyDescent="0.3">
      <c r="A94" s="80" t="str">
        <f ca="1">IF(SUMPRODUCT((LEFT(A1:O91,2)="SW")*(COLUMN(A:O)))&gt;0,"Aus Datenschutzgründen wurde mit der Methode „Target Swapping“ ein Teil der Daten verschmutzt. Daher sind insbesondere bei Zellbesetzungen &lt;= 5 keine zuverlässigen Aussagen möglich.","")</f>
        <v/>
      </c>
      <c r="B94" s="80"/>
      <c r="C94" s="80"/>
      <c r="D94" s="80"/>
      <c r="E94" s="80"/>
      <c r="F94" s="80"/>
      <c r="G94" s="80"/>
      <c r="H94" s="80"/>
      <c r="I94" s="80"/>
      <c r="J94" s="80"/>
      <c r="K94" s="80"/>
      <c r="L94" s="80"/>
      <c r="M94" s="80"/>
      <c r="N94" s="80"/>
      <c r="O94" s="80"/>
    </row>
    <row r="95" spans="1:16384" ht="68.25" customHeight="1" x14ac:dyDescent="0.3">
      <c r="A95" s="80" t="s">
        <v>502</v>
      </c>
      <c r="B95" s="80"/>
      <c r="C95" s="80"/>
      <c r="D95" s="80"/>
      <c r="E95" s="80"/>
      <c r="F95" s="80"/>
      <c r="G95" s="80"/>
      <c r="H95" s="80"/>
      <c r="I95" s="80"/>
      <c r="J95" s="80"/>
      <c r="K95" s="80"/>
      <c r="L95" s="80"/>
      <c r="M95" s="80"/>
      <c r="N95" s="80"/>
      <c r="O95" s="80"/>
    </row>
    <row r="96" spans="1:16384" s="75" customFormat="1" ht="13.7" customHeight="1" x14ac:dyDescent="0.25">
      <c r="A96" s="80" t="s">
        <v>503</v>
      </c>
      <c r="B96" s="80"/>
      <c r="C96" s="80"/>
      <c r="D96" s="80"/>
      <c r="E96" s="80"/>
      <c r="F96" s="80"/>
      <c r="G96" s="80"/>
      <c r="H96" s="80"/>
      <c r="I96" s="80"/>
      <c r="J96" s="80"/>
      <c r="K96" s="80"/>
      <c r="L96" s="80"/>
      <c r="M96" s="80"/>
      <c r="N96" s="80"/>
      <c r="O96" s="80"/>
      <c r="P96" s="80"/>
      <c r="Q96" s="80"/>
      <c r="R96" s="80"/>
      <c r="S96" s="80"/>
      <c r="T96" s="80"/>
      <c r="U96" s="80"/>
      <c r="V96" s="80"/>
      <c r="W96" s="80"/>
      <c r="X96" s="80"/>
      <c r="Y96" s="80"/>
      <c r="Z96" s="80"/>
      <c r="AA96" s="80"/>
      <c r="AB96" s="80"/>
      <c r="AC96" s="80"/>
      <c r="AD96" s="80"/>
      <c r="AE96" s="80"/>
      <c r="AF96" s="80"/>
      <c r="AG96" s="80"/>
      <c r="AH96" s="80"/>
      <c r="AI96" s="80"/>
      <c r="AJ96" s="80"/>
      <c r="AK96" s="80"/>
      <c r="AL96" s="80"/>
      <c r="AM96" s="80"/>
      <c r="AN96" s="80"/>
      <c r="AO96" s="80"/>
      <c r="AP96" s="80"/>
      <c r="AQ96" s="80"/>
      <c r="AR96" s="80"/>
      <c r="AS96" s="80"/>
      <c r="AT96" s="80"/>
      <c r="AU96" s="80"/>
      <c r="AV96" s="80"/>
      <c r="AW96" s="80"/>
      <c r="AX96" s="80"/>
      <c r="AY96" s="80"/>
      <c r="AZ96" s="80"/>
      <c r="BA96" s="80"/>
      <c r="BB96" s="80"/>
      <c r="BC96" s="80"/>
      <c r="BD96" s="80"/>
      <c r="BE96" s="80"/>
      <c r="BF96" s="80"/>
      <c r="BG96" s="80"/>
      <c r="BH96" s="80"/>
      <c r="BI96" s="80"/>
      <c r="BJ96" s="80"/>
      <c r="BK96" s="80"/>
      <c r="BL96" s="80"/>
      <c r="BM96" s="80"/>
      <c r="BN96" s="80"/>
      <c r="BO96" s="80"/>
      <c r="BP96" s="80"/>
      <c r="BQ96" s="80"/>
      <c r="BR96" s="80"/>
      <c r="BS96" s="80"/>
      <c r="BT96" s="80"/>
      <c r="BU96" s="80"/>
      <c r="BV96" s="80"/>
      <c r="BW96" s="80"/>
      <c r="BX96" s="80"/>
      <c r="BY96" s="80"/>
      <c r="BZ96" s="80"/>
      <c r="CA96" s="80"/>
      <c r="CB96" s="80"/>
      <c r="CC96" s="80"/>
      <c r="CD96" s="80"/>
      <c r="CE96" s="80"/>
      <c r="CF96" s="80"/>
      <c r="CG96" s="80"/>
      <c r="CH96" s="80"/>
      <c r="CI96" s="80"/>
      <c r="CJ96" s="80"/>
      <c r="CK96" s="80"/>
      <c r="CL96" s="80"/>
      <c r="CM96" s="80"/>
      <c r="CN96" s="80"/>
      <c r="CO96" s="80"/>
      <c r="CP96" s="80"/>
      <c r="CQ96" s="80"/>
      <c r="CR96" s="80"/>
      <c r="CS96" s="80"/>
      <c r="CT96" s="80"/>
      <c r="CU96" s="80"/>
      <c r="CV96" s="80"/>
      <c r="CW96" s="80"/>
      <c r="CX96" s="80"/>
      <c r="CY96" s="80"/>
      <c r="CZ96" s="80"/>
      <c r="DA96" s="80"/>
      <c r="DB96" s="80"/>
      <c r="DC96" s="80"/>
      <c r="DD96" s="80"/>
      <c r="DE96" s="80"/>
      <c r="DF96" s="80"/>
      <c r="DG96" s="80"/>
      <c r="DH96" s="80"/>
      <c r="DI96" s="80"/>
      <c r="DJ96" s="80"/>
      <c r="DK96" s="80"/>
      <c r="DL96" s="80"/>
      <c r="DM96" s="80"/>
      <c r="DN96" s="80"/>
      <c r="DO96" s="80"/>
      <c r="DP96" s="80"/>
      <c r="DQ96" s="80"/>
      <c r="DR96" s="80"/>
      <c r="DS96" s="80"/>
      <c r="DT96" s="80"/>
      <c r="DU96" s="80"/>
      <c r="DV96" s="80"/>
      <c r="DW96" s="80"/>
      <c r="DX96" s="80"/>
      <c r="DY96" s="80"/>
      <c r="DZ96" s="80"/>
      <c r="EA96" s="80"/>
      <c r="EB96" s="80"/>
      <c r="EC96" s="80"/>
      <c r="ED96" s="80"/>
      <c r="EE96" s="80"/>
      <c r="EF96" s="80"/>
      <c r="EG96" s="80"/>
      <c r="EH96" s="80"/>
      <c r="EI96" s="80"/>
      <c r="EJ96" s="80"/>
      <c r="EK96" s="80"/>
      <c r="EL96" s="80"/>
      <c r="EM96" s="80"/>
      <c r="EN96" s="80"/>
      <c r="EO96" s="80"/>
      <c r="EP96" s="80"/>
      <c r="EQ96" s="80"/>
      <c r="ER96" s="80"/>
      <c r="ES96" s="80"/>
      <c r="ET96" s="80"/>
      <c r="EU96" s="80"/>
      <c r="EV96" s="80"/>
      <c r="EW96" s="80"/>
      <c r="EX96" s="80"/>
      <c r="EY96" s="80"/>
      <c r="EZ96" s="80"/>
      <c r="FA96" s="80"/>
      <c r="FB96" s="80"/>
      <c r="FC96" s="80"/>
      <c r="FD96" s="80"/>
      <c r="FE96" s="80"/>
      <c r="FF96" s="80"/>
      <c r="FG96" s="80"/>
      <c r="FH96" s="80"/>
      <c r="FI96" s="80"/>
      <c r="FJ96" s="80"/>
      <c r="FK96" s="80"/>
      <c r="FL96" s="80"/>
      <c r="FM96" s="80"/>
      <c r="FN96" s="80"/>
      <c r="FO96" s="80"/>
      <c r="FP96" s="80"/>
      <c r="FQ96" s="80"/>
      <c r="FR96" s="80"/>
      <c r="FS96" s="80"/>
      <c r="FT96" s="80"/>
      <c r="FU96" s="80"/>
      <c r="FV96" s="80"/>
      <c r="FW96" s="80"/>
      <c r="FX96" s="80"/>
      <c r="FY96" s="80"/>
      <c r="FZ96" s="80"/>
      <c r="GA96" s="80"/>
      <c r="GB96" s="80"/>
      <c r="GC96" s="80"/>
      <c r="GD96" s="80"/>
      <c r="GE96" s="80"/>
      <c r="GF96" s="80"/>
      <c r="GG96" s="80"/>
      <c r="GH96" s="80"/>
      <c r="GI96" s="80"/>
      <c r="GJ96" s="80"/>
      <c r="GK96" s="80"/>
      <c r="GL96" s="80"/>
      <c r="GM96" s="80"/>
      <c r="GN96" s="80"/>
      <c r="GO96" s="80"/>
      <c r="GP96" s="80"/>
      <c r="GQ96" s="80"/>
      <c r="GR96" s="80"/>
      <c r="GS96" s="80"/>
      <c r="GT96" s="80"/>
      <c r="GU96" s="80"/>
      <c r="GV96" s="80"/>
      <c r="GW96" s="80"/>
      <c r="GX96" s="80"/>
      <c r="GY96" s="80"/>
      <c r="GZ96" s="80"/>
      <c r="HA96" s="80"/>
      <c r="HB96" s="80"/>
      <c r="HC96" s="80"/>
      <c r="HD96" s="80"/>
      <c r="HE96" s="80"/>
      <c r="HF96" s="80"/>
      <c r="HG96" s="80"/>
      <c r="HH96" s="80"/>
      <c r="HI96" s="80"/>
      <c r="HJ96" s="80"/>
      <c r="HK96" s="80"/>
      <c r="HL96" s="80"/>
      <c r="HM96" s="80"/>
      <c r="HN96" s="80"/>
      <c r="HO96" s="80"/>
      <c r="HP96" s="80"/>
      <c r="HQ96" s="80"/>
      <c r="HR96" s="80"/>
      <c r="HS96" s="80"/>
      <c r="HT96" s="80"/>
      <c r="HU96" s="80"/>
      <c r="HV96" s="80"/>
      <c r="HW96" s="80"/>
      <c r="HX96" s="80"/>
      <c r="HY96" s="80"/>
      <c r="HZ96" s="80"/>
      <c r="IA96" s="80"/>
      <c r="IB96" s="80"/>
      <c r="IC96" s="80"/>
      <c r="ID96" s="80"/>
      <c r="IE96" s="80"/>
      <c r="IF96" s="80"/>
      <c r="IG96" s="80"/>
      <c r="IH96" s="80"/>
      <c r="II96" s="80"/>
      <c r="IJ96" s="80"/>
      <c r="IK96" s="80"/>
      <c r="IL96" s="80"/>
      <c r="IM96" s="80"/>
      <c r="IN96" s="80"/>
      <c r="IO96" s="80"/>
      <c r="IP96" s="80"/>
      <c r="IQ96" s="80"/>
      <c r="IR96" s="80"/>
      <c r="IS96" s="80"/>
      <c r="IT96" s="80"/>
      <c r="IU96" s="80"/>
      <c r="IV96" s="80"/>
      <c r="IW96" s="80"/>
      <c r="IX96" s="80"/>
      <c r="IY96" s="80"/>
      <c r="IZ96" s="80"/>
      <c r="JA96" s="80"/>
      <c r="JB96" s="80"/>
      <c r="JC96" s="80"/>
      <c r="JD96" s="80"/>
      <c r="JE96" s="80"/>
      <c r="JF96" s="80"/>
      <c r="JG96" s="80"/>
      <c r="JH96" s="80"/>
      <c r="JI96" s="80"/>
      <c r="JJ96" s="80"/>
      <c r="JK96" s="80"/>
      <c r="JL96" s="80"/>
      <c r="JM96" s="80"/>
      <c r="JN96" s="80"/>
      <c r="JO96" s="80"/>
      <c r="JP96" s="80"/>
      <c r="JQ96" s="80"/>
      <c r="JR96" s="80"/>
      <c r="JS96" s="80"/>
      <c r="JT96" s="80"/>
      <c r="JU96" s="80"/>
      <c r="JV96" s="80"/>
      <c r="JW96" s="80"/>
      <c r="JX96" s="80"/>
      <c r="JY96" s="80"/>
      <c r="JZ96" s="80"/>
      <c r="KA96" s="80"/>
      <c r="KB96" s="80"/>
      <c r="KC96" s="80"/>
      <c r="KD96" s="80"/>
      <c r="KE96" s="80"/>
      <c r="KF96" s="80"/>
      <c r="KG96" s="80"/>
      <c r="KH96" s="80"/>
      <c r="KI96" s="80"/>
      <c r="KJ96" s="80"/>
      <c r="KK96" s="80"/>
      <c r="KL96" s="80"/>
      <c r="KM96" s="80"/>
      <c r="KN96" s="80"/>
      <c r="KO96" s="80"/>
      <c r="KP96" s="80"/>
      <c r="KQ96" s="80"/>
      <c r="KR96" s="80"/>
      <c r="KS96" s="80"/>
      <c r="KT96" s="80"/>
      <c r="KU96" s="80"/>
      <c r="KV96" s="80"/>
      <c r="KW96" s="80"/>
      <c r="KX96" s="80"/>
      <c r="KY96" s="80"/>
      <c r="KZ96" s="80"/>
      <c r="LA96" s="80"/>
      <c r="LB96" s="80"/>
      <c r="LC96" s="80"/>
      <c r="LD96" s="80"/>
      <c r="LE96" s="80"/>
      <c r="LF96" s="80"/>
      <c r="LG96" s="80"/>
      <c r="LH96" s="80"/>
      <c r="LI96" s="80"/>
      <c r="LJ96" s="80"/>
      <c r="LK96" s="80"/>
      <c r="LL96" s="80"/>
      <c r="LM96" s="80"/>
      <c r="LN96" s="80"/>
      <c r="LO96" s="80"/>
      <c r="LP96" s="80"/>
      <c r="LQ96" s="80"/>
      <c r="LR96" s="80"/>
      <c r="LS96" s="80"/>
      <c r="LT96" s="80"/>
      <c r="LU96" s="80"/>
      <c r="LV96" s="80"/>
      <c r="LW96" s="80"/>
      <c r="LX96" s="80"/>
      <c r="LY96" s="80"/>
      <c r="LZ96" s="80"/>
      <c r="MA96" s="80"/>
      <c r="MB96" s="80"/>
      <c r="MC96" s="80"/>
      <c r="MD96" s="80"/>
      <c r="ME96" s="80"/>
      <c r="MF96" s="80"/>
      <c r="MG96" s="80"/>
      <c r="MH96" s="80"/>
      <c r="MI96" s="80"/>
      <c r="MJ96" s="80"/>
      <c r="MK96" s="80"/>
      <c r="ML96" s="80"/>
      <c r="MM96" s="80"/>
      <c r="MN96" s="80"/>
      <c r="MO96" s="80"/>
      <c r="MP96" s="80"/>
      <c r="MQ96" s="80"/>
      <c r="MR96" s="80"/>
      <c r="MS96" s="80"/>
      <c r="MT96" s="80"/>
      <c r="MU96" s="80"/>
      <c r="MV96" s="80"/>
      <c r="MW96" s="80"/>
      <c r="MX96" s="80"/>
      <c r="MY96" s="80"/>
      <c r="MZ96" s="80"/>
      <c r="NA96" s="80"/>
      <c r="NB96" s="80"/>
      <c r="NC96" s="80"/>
      <c r="ND96" s="80"/>
      <c r="NE96" s="80"/>
      <c r="NF96" s="80"/>
      <c r="NG96" s="80"/>
      <c r="NH96" s="80"/>
      <c r="NI96" s="80"/>
      <c r="NJ96" s="80"/>
      <c r="NK96" s="80"/>
      <c r="NL96" s="80"/>
      <c r="NM96" s="80"/>
      <c r="NN96" s="80"/>
      <c r="NO96" s="80"/>
      <c r="NP96" s="80"/>
      <c r="NQ96" s="80"/>
      <c r="NR96" s="80"/>
      <c r="NS96" s="80"/>
      <c r="NT96" s="80"/>
      <c r="NU96" s="80"/>
      <c r="NV96" s="80"/>
      <c r="NW96" s="80"/>
      <c r="NX96" s="80"/>
      <c r="NY96" s="80"/>
      <c r="NZ96" s="80"/>
      <c r="OA96" s="80"/>
      <c r="OB96" s="80"/>
      <c r="OC96" s="80"/>
      <c r="OD96" s="80"/>
      <c r="OE96" s="80"/>
      <c r="OF96" s="80"/>
      <c r="OG96" s="80"/>
      <c r="OH96" s="80"/>
      <c r="OI96" s="80"/>
      <c r="OJ96" s="80"/>
      <c r="OK96" s="80"/>
      <c r="OL96" s="80"/>
      <c r="OM96" s="80"/>
      <c r="ON96" s="80"/>
      <c r="OO96" s="80"/>
      <c r="OP96" s="80"/>
      <c r="OQ96" s="80"/>
      <c r="OR96" s="80"/>
      <c r="OS96" s="80"/>
      <c r="OT96" s="80"/>
      <c r="OU96" s="80"/>
      <c r="OV96" s="80"/>
      <c r="OW96" s="80"/>
      <c r="OX96" s="80"/>
      <c r="OY96" s="80"/>
      <c r="OZ96" s="80"/>
      <c r="PA96" s="80"/>
      <c r="PB96" s="80"/>
      <c r="PC96" s="80"/>
      <c r="PD96" s="80"/>
      <c r="PE96" s="80"/>
      <c r="PF96" s="80"/>
      <c r="PG96" s="80"/>
      <c r="PH96" s="80"/>
      <c r="PI96" s="80"/>
      <c r="PJ96" s="80"/>
      <c r="PK96" s="80"/>
      <c r="PL96" s="80"/>
      <c r="PM96" s="80"/>
      <c r="PN96" s="80"/>
      <c r="PO96" s="80"/>
      <c r="PP96" s="80"/>
      <c r="PQ96" s="80"/>
      <c r="PR96" s="80"/>
      <c r="PS96" s="80"/>
      <c r="PT96" s="80"/>
      <c r="PU96" s="80"/>
      <c r="PV96" s="80"/>
      <c r="PW96" s="80"/>
      <c r="PX96" s="80"/>
      <c r="PY96" s="80"/>
      <c r="PZ96" s="80"/>
      <c r="QA96" s="80"/>
      <c r="QB96" s="80"/>
      <c r="QC96" s="80"/>
      <c r="QD96" s="80"/>
      <c r="QE96" s="80"/>
      <c r="QF96" s="80"/>
      <c r="QG96" s="80"/>
      <c r="QH96" s="80"/>
      <c r="QI96" s="80"/>
      <c r="QJ96" s="80"/>
      <c r="QK96" s="80"/>
      <c r="QL96" s="80"/>
      <c r="QM96" s="80"/>
      <c r="QN96" s="80"/>
      <c r="QO96" s="80"/>
      <c r="QP96" s="80"/>
      <c r="QQ96" s="80"/>
      <c r="QR96" s="80"/>
      <c r="QS96" s="80"/>
      <c r="QT96" s="80"/>
      <c r="QU96" s="80"/>
      <c r="QV96" s="80"/>
      <c r="QW96" s="80"/>
      <c r="QX96" s="80"/>
      <c r="QY96" s="80"/>
      <c r="QZ96" s="80"/>
      <c r="RA96" s="80"/>
      <c r="RB96" s="80"/>
      <c r="RC96" s="80"/>
      <c r="RD96" s="80"/>
      <c r="RE96" s="80"/>
      <c r="RF96" s="80"/>
      <c r="RG96" s="80"/>
      <c r="RH96" s="80"/>
      <c r="RI96" s="80"/>
      <c r="RJ96" s="80"/>
      <c r="RK96" s="80"/>
      <c r="RL96" s="80"/>
      <c r="RM96" s="80"/>
      <c r="RN96" s="80"/>
      <c r="RO96" s="80"/>
      <c r="RP96" s="80"/>
      <c r="RQ96" s="80"/>
      <c r="RR96" s="80"/>
      <c r="RS96" s="80"/>
      <c r="RT96" s="80"/>
      <c r="RU96" s="80"/>
      <c r="RV96" s="80"/>
      <c r="RW96" s="80"/>
      <c r="RX96" s="80"/>
      <c r="RY96" s="80"/>
      <c r="RZ96" s="80"/>
      <c r="SA96" s="80"/>
      <c r="SB96" s="80"/>
      <c r="SC96" s="80"/>
      <c r="SD96" s="80"/>
      <c r="SE96" s="80"/>
      <c r="SF96" s="80"/>
      <c r="SG96" s="80"/>
      <c r="SH96" s="80"/>
      <c r="SI96" s="80"/>
      <c r="SJ96" s="80"/>
      <c r="SK96" s="80"/>
      <c r="SL96" s="80"/>
      <c r="SM96" s="80"/>
      <c r="SN96" s="80"/>
      <c r="SO96" s="80"/>
      <c r="SP96" s="80"/>
      <c r="SQ96" s="80"/>
      <c r="SR96" s="80"/>
      <c r="SS96" s="80"/>
      <c r="ST96" s="80"/>
      <c r="SU96" s="80"/>
      <c r="SV96" s="80"/>
      <c r="SW96" s="80"/>
      <c r="SX96" s="80"/>
      <c r="SY96" s="80"/>
      <c r="SZ96" s="80"/>
      <c r="TA96" s="80"/>
      <c r="TB96" s="80"/>
      <c r="TC96" s="80"/>
      <c r="TD96" s="80"/>
      <c r="TE96" s="80"/>
      <c r="TF96" s="80"/>
      <c r="TG96" s="80"/>
      <c r="TH96" s="80"/>
      <c r="TI96" s="80"/>
      <c r="TJ96" s="80"/>
      <c r="TK96" s="80"/>
      <c r="TL96" s="80"/>
      <c r="TM96" s="80"/>
      <c r="TN96" s="80"/>
      <c r="TO96" s="80"/>
      <c r="TP96" s="80"/>
      <c r="TQ96" s="80"/>
      <c r="TR96" s="80"/>
      <c r="TS96" s="80"/>
      <c r="TT96" s="80"/>
      <c r="TU96" s="80"/>
      <c r="TV96" s="80"/>
      <c r="TW96" s="80"/>
      <c r="TX96" s="80"/>
      <c r="TY96" s="80"/>
      <c r="TZ96" s="80"/>
      <c r="UA96" s="80"/>
      <c r="UB96" s="80"/>
      <c r="UC96" s="80"/>
      <c r="UD96" s="80"/>
      <c r="UE96" s="80"/>
      <c r="UF96" s="80"/>
      <c r="UG96" s="80"/>
      <c r="UH96" s="80"/>
      <c r="UI96" s="80"/>
      <c r="UJ96" s="80"/>
      <c r="UK96" s="80"/>
      <c r="UL96" s="80"/>
      <c r="UM96" s="80"/>
      <c r="UN96" s="80"/>
      <c r="UO96" s="80"/>
      <c r="UP96" s="80"/>
      <c r="UQ96" s="80"/>
      <c r="UR96" s="80"/>
      <c r="US96" s="80"/>
      <c r="UT96" s="80"/>
      <c r="UU96" s="80"/>
      <c r="UV96" s="80"/>
      <c r="UW96" s="80"/>
      <c r="UX96" s="80"/>
      <c r="UY96" s="80"/>
      <c r="UZ96" s="80"/>
      <c r="VA96" s="80"/>
      <c r="VB96" s="80"/>
      <c r="VC96" s="80"/>
      <c r="VD96" s="80"/>
      <c r="VE96" s="80"/>
      <c r="VF96" s="80"/>
      <c r="VG96" s="80"/>
      <c r="VH96" s="80"/>
      <c r="VI96" s="80"/>
      <c r="VJ96" s="80"/>
      <c r="VK96" s="80"/>
      <c r="VL96" s="80"/>
      <c r="VM96" s="80"/>
      <c r="VN96" s="80"/>
      <c r="VO96" s="80"/>
      <c r="VP96" s="80"/>
      <c r="VQ96" s="80"/>
      <c r="VR96" s="80"/>
      <c r="VS96" s="80"/>
      <c r="VT96" s="80"/>
      <c r="VU96" s="80"/>
      <c r="VV96" s="80"/>
      <c r="VW96" s="80"/>
      <c r="VX96" s="80"/>
      <c r="VY96" s="80"/>
      <c r="VZ96" s="80"/>
      <c r="WA96" s="80"/>
      <c r="WB96" s="80"/>
      <c r="WC96" s="80"/>
      <c r="WD96" s="80"/>
      <c r="WE96" s="80"/>
      <c r="WF96" s="80"/>
      <c r="WG96" s="80"/>
      <c r="WH96" s="80"/>
      <c r="WI96" s="80"/>
      <c r="WJ96" s="80"/>
      <c r="WK96" s="80"/>
      <c r="WL96" s="80"/>
      <c r="WM96" s="80"/>
      <c r="WN96" s="80"/>
      <c r="WO96" s="80"/>
      <c r="WP96" s="80"/>
      <c r="WQ96" s="80"/>
      <c r="WR96" s="80"/>
      <c r="WS96" s="80"/>
      <c r="WT96" s="80"/>
      <c r="WU96" s="80"/>
      <c r="WV96" s="80"/>
      <c r="WW96" s="80"/>
      <c r="WX96" s="80"/>
      <c r="WY96" s="80"/>
      <c r="WZ96" s="80"/>
      <c r="XA96" s="80"/>
      <c r="XB96" s="80"/>
      <c r="XC96" s="80"/>
      <c r="XD96" s="80"/>
      <c r="XE96" s="80"/>
      <c r="XF96" s="80"/>
      <c r="XG96" s="80"/>
      <c r="XH96" s="80"/>
      <c r="XI96" s="80"/>
      <c r="XJ96" s="80"/>
      <c r="XK96" s="80"/>
      <c r="XL96" s="80"/>
      <c r="XM96" s="80"/>
      <c r="XN96" s="80"/>
      <c r="XO96" s="80"/>
      <c r="XP96" s="80"/>
      <c r="XQ96" s="80"/>
      <c r="XR96" s="80"/>
      <c r="XS96" s="80"/>
      <c r="XT96" s="80"/>
      <c r="XU96" s="80"/>
      <c r="XV96" s="80"/>
      <c r="XW96" s="80"/>
      <c r="XX96" s="80"/>
      <c r="XY96" s="80"/>
      <c r="XZ96" s="80"/>
      <c r="YA96" s="80"/>
      <c r="YB96" s="80"/>
      <c r="YC96" s="80"/>
      <c r="YD96" s="80"/>
      <c r="YE96" s="80"/>
      <c r="YF96" s="80"/>
      <c r="YG96" s="80"/>
      <c r="YH96" s="80"/>
      <c r="YI96" s="80"/>
      <c r="YJ96" s="80"/>
      <c r="YK96" s="80"/>
      <c r="YL96" s="80"/>
      <c r="YM96" s="80"/>
      <c r="YN96" s="80"/>
      <c r="YO96" s="80"/>
      <c r="YP96" s="80"/>
      <c r="YQ96" s="80"/>
      <c r="YR96" s="80"/>
      <c r="YS96" s="80"/>
      <c r="YT96" s="80"/>
      <c r="YU96" s="80"/>
      <c r="YV96" s="80"/>
      <c r="YW96" s="80"/>
      <c r="YX96" s="80"/>
      <c r="YY96" s="80"/>
      <c r="YZ96" s="80"/>
      <c r="ZA96" s="80"/>
      <c r="ZB96" s="80"/>
      <c r="ZC96" s="80"/>
      <c r="ZD96" s="80"/>
      <c r="ZE96" s="80"/>
      <c r="ZF96" s="80"/>
      <c r="ZG96" s="80"/>
      <c r="ZH96" s="80"/>
      <c r="ZI96" s="80"/>
      <c r="ZJ96" s="80"/>
      <c r="ZK96" s="80"/>
      <c r="ZL96" s="80"/>
      <c r="ZM96" s="80"/>
      <c r="ZN96" s="80"/>
      <c r="ZO96" s="80"/>
      <c r="ZP96" s="80"/>
      <c r="ZQ96" s="80"/>
      <c r="ZR96" s="80"/>
      <c r="ZS96" s="80"/>
      <c r="ZT96" s="80"/>
      <c r="ZU96" s="80"/>
      <c r="ZV96" s="80"/>
      <c r="ZW96" s="80"/>
      <c r="ZX96" s="80"/>
      <c r="ZY96" s="80"/>
      <c r="ZZ96" s="80"/>
      <c r="AAA96" s="80"/>
      <c r="AAB96" s="80"/>
      <c r="AAC96" s="80"/>
      <c r="AAD96" s="80"/>
      <c r="AAE96" s="80"/>
      <c r="AAF96" s="80"/>
      <c r="AAG96" s="80"/>
      <c r="AAH96" s="80"/>
      <c r="AAI96" s="80"/>
      <c r="AAJ96" s="80"/>
      <c r="AAK96" s="80"/>
      <c r="AAL96" s="80"/>
      <c r="AAM96" s="80"/>
      <c r="AAN96" s="80"/>
      <c r="AAO96" s="80"/>
      <c r="AAP96" s="80"/>
      <c r="AAQ96" s="80"/>
      <c r="AAR96" s="80"/>
      <c r="AAS96" s="80"/>
      <c r="AAT96" s="80"/>
      <c r="AAU96" s="80"/>
      <c r="AAV96" s="80"/>
      <c r="AAW96" s="80"/>
      <c r="AAX96" s="80"/>
      <c r="AAY96" s="80"/>
      <c r="AAZ96" s="80"/>
      <c r="ABA96" s="80"/>
      <c r="ABB96" s="80"/>
      <c r="ABC96" s="80"/>
      <c r="ABD96" s="80"/>
      <c r="ABE96" s="80"/>
      <c r="ABF96" s="80"/>
      <c r="ABG96" s="80"/>
      <c r="ABH96" s="80"/>
      <c r="ABI96" s="80"/>
      <c r="ABJ96" s="80"/>
      <c r="ABK96" s="80"/>
      <c r="ABL96" s="80"/>
      <c r="ABM96" s="80"/>
      <c r="ABN96" s="80"/>
      <c r="ABO96" s="80"/>
      <c r="ABP96" s="80"/>
      <c r="ABQ96" s="80"/>
      <c r="ABR96" s="80"/>
      <c r="ABS96" s="80"/>
      <c r="ABT96" s="80"/>
      <c r="ABU96" s="80"/>
      <c r="ABV96" s="80"/>
      <c r="ABW96" s="80"/>
      <c r="ABX96" s="80"/>
      <c r="ABY96" s="80"/>
      <c r="ABZ96" s="80"/>
      <c r="ACA96" s="80"/>
      <c r="ACB96" s="80"/>
      <c r="ACC96" s="80"/>
      <c r="ACD96" s="80"/>
      <c r="ACE96" s="80"/>
      <c r="ACF96" s="80"/>
      <c r="ACG96" s="80"/>
      <c r="ACH96" s="80"/>
      <c r="ACI96" s="80"/>
      <c r="ACJ96" s="80"/>
      <c r="ACK96" s="80"/>
      <c r="ACL96" s="80"/>
      <c r="ACM96" s="80"/>
      <c r="ACN96" s="80"/>
      <c r="ACO96" s="80"/>
      <c r="ACP96" s="80"/>
      <c r="ACQ96" s="80"/>
      <c r="ACR96" s="80"/>
      <c r="ACS96" s="80"/>
      <c r="ACT96" s="80"/>
      <c r="ACU96" s="80"/>
      <c r="ACV96" s="80"/>
      <c r="ACW96" s="80"/>
      <c r="ACX96" s="80"/>
      <c r="ACY96" s="80"/>
      <c r="ACZ96" s="80"/>
      <c r="ADA96" s="80"/>
      <c r="ADB96" s="80"/>
      <c r="ADC96" s="80"/>
      <c r="ADD96" s="80"/>
      <c r="ADE96" s="80"/>
      <c r="ADF96" s="80"/>
      <c r="ADG96" s="80"/>
      <c r="ADH96" s="80"/>
      <c r="ADI96" s="80"/>
      <c r="ADJ96" s="80"/>
      <c r="ADK96" s="80"/>
      <c r="ADL96" s="80"/>
      <c r="ADM96" s="80"/>
      <c r="ADN96" s="80"/>
      <c r="ADO96" s="80"/>
      <c r="ADP96" s="80"/>
      <c r="ADQ96" s="80"/>
      <c r="ADR96" s="80"/>
      <c r="ADS96" s="80"/>
      <c r="ADT96" s="80"/>
      <c r="ADU96" s="80"/>
      <c r="ADV96" s="80"/>
      <c r="ADW96" s="80"/>
      <c r="ADX96" s="80"/>
      <c r="ADY96" s="80"/>
      <c r="ADZ96" s="80"/>
      <c r="AEA96" s="80"/>
      <c r="AEB96" s="80"/>
      <c r="AEC96" s="80"/>
      <c r="AED96" s="80"/>
      <c r="AEE96" s="80"/>
      <c r="AEF96" s="80"/>
      <c r="AEG96" s="80"/>
      <c r="AEH96" s="80"/>
      <c r="AEI96" s="80"/>
      <c r="AEJ96" s="80"/>
      <c r="AEK96" s="80"/>
      <c r="AEL96" s="80"/>
      <c r="AEM96" s="80"/>
      <c r="AEN96" s="80"/>
      <c r="AEO96" s="80"/>
      <c r="AEP96" s="80"/>
      <c r="AEQ96" s="80"/>
      <c r="AER96" s="80"/>
      <c r="AES96" s="80"/>
      <c r="AET96" s="80"/>
      <c r="AEU96" s="80"/>
      <c r="AEV96" s="80"/>
      <c r="AEW96" s="80"/>
      <c r="AEX96" s="80"/>
      <c r="AEY96" s="80"/>
      <c r="AEZ96" s="80"/>
      <c r="AFA96" s="80"/>
      <c r="AFB96" s="80"/>
      <c r="AFC96" s="80"/>
      <c r="AFD96" s="80"/>
      <c r="AFE96" s="80"/>
      <c r="AFF96" s="80"/>
      <c r="AFG96" s="80"/>
      <c r="AFH96" s="80"/>
      <c r="AFI96" s="80"/>
      <c r="AFJ96" s="80"/>
      <c r="AFK96" s="80"/>
      <c r="AFL96" s="80"/>
      <c r="AFM96" s="80"/>
      <c r="AFN96" s="80"/>
      <c r="AFO96" s="80"/>
      <c r="AFP96" s="80"/>
      <c r="AFQ96" s="80"/>
      <c r="AFR96" s="80"/>
      <c r="AFS96" s="80"/>
      <c r="AFT96" s="80"/>
      <c r="AFU96" s="80"/>
      <c r="AFV96" s="80"/>
      <c r="AFW96" s="80"/>
      <c r="AFX96" s="80"/>
      <c r="AFY96" s="80"/>
      <c r="AFZ96" s="80"/>
      <c r="AGA96" s="80"/>
      <c r="AGB96" s="80"/>
      <c r="AGC96" s="80"/>
      <c r="AGD96" s="80"/>
      <c r="AGE96" s="80"/>
      <c r="AGF96" s="80"/>
      <c r="AGG96" s="80"/>
      <c r="AGH96" s="80"/>
      <c r="AGI96" s="80"/>
      <c r="AGJ96" s="80"/>
      <c r="AGK96" s="80"/>
      <c r="AGL96" s="80"/>
      <c r="AGM96" s="80"/>
      <c r="AGN96" s="80"/>
      <c r="AGO96" s="80"/>
      <c r="AGP96" s="80"/>
      <c r="AGQ96" s="80"/>
      <c r="AGR96" s="80"/>
      <c r="AGS96" s="80"/>
      <c r="AGT96" s="80"/>
      <c r="AGU96" s="80"/>
      <c r="AGV96" s="80"/>
      <c r="AGW96" s="80"/>
      <c r="AGX96" s="80"/>
      <c r="AGY96" s="80"/>
      <c r="AGZ96" s="80"/>
      <c r="AHA96" s="80"/>
      <c r="AHB96" s="80"/>
      <c r="AHC96" s="80"/>
      <c r="AHD96" s="80"/>
      <c r="AHE96" s="80"/>
      <c r="AHF96" s="80"/>
      <c r="AHG96" s="80"/>
      <c r="AHH96" s="80"/>
      <c r="AHI96" s="80"/>
      <c r="AHJ96" s="80"/>
      <c r="AHK96" s="80"/>
      <c r="AHL96" s="80"/>
      <c r="AHM96" s="80"/>
      <c r="AHN96" s="80"/>
      <c r="AHO96" s="80"/>
      <c r="AHP96" s="80"/>
      <c r="AHQ96" s="80"/>
      <c r="AHR96" s="80"/>
      <c r="AHS96" s="80"/>
      <c r="AHT96" s="80"/>
      <c r="AHU96" s="80"/>
      <c r="AHV96" s="80"/>
      <c r="AHW96" s="80"/>
      <c r="AHX96" s="80"/>
      <c r="AHY96" s="80"/>
      <c r="AHZ96" s="80"/>
      <c r="AIA96" s="80"/>
      <c r="AIB96" s="80"/>
      <c r="AIC96" s="80"/>
      <c r="AID96" s="80"/>
      <c r="AIE96" s="80"/>
      <c r="AIF96" s="80"/>
      <c r="AIG96" s="80"/>
      <c r="AIH96" s="80"/>
      <c r="AII96" s="80"/>
      <c r="AIJ96" s="80"/>
      <c r="AIK96" s="80"/>
      <c r="AIL96" s="80"/>
      <c r="AIM96" s="80"/>
      <c r="AIN96" s="80"/>
      <c r="AIO96" s="80"/>
      <c r="AIP96" s="80"/>
      <c r="AIQ96" s="80"/>
      <c r="AIR96" s="80"/>
      <c r="AIS96" s="80"/>
      <c r="AIT96" s="80"/>
      <c r="AIU96" s="80"/>
      <c r="AIV96" s="80"/>
      <c r="AIW96" s="80"/>
      <c r="AIX96" s="80"/>
      <c r="AIY96" s="80"/>
      <c r="AIZ96" s="80"/>
      <c r="AJA96" s="80"/>
      <c r="AJB96" s="80"/>
      <c r="AJC96" s="80"/>
      <c r="AJD96" s="80"/>
      <c r="AJE96" s="80"/>
      <c r="AJF96" s="80"/>
      <c r="AJG96" s="80"/>
      <c r="AJH96" s="80"/>
      <c r="AJI96" s="80"/>
      <c r="AJJ96" s="80"/>
      <c r="AJK96" s="80"/>
      <c r="AJL96" s="80"/>
      <c r="AJM96" s="80"/>
      <c r="AJN96" s="80"/>
      <c r="AJO96" s="80"/>
      <c r="AJP96" s="80"/>
      <c r="AJQ96" s="80"/>
      <c r="AJR96" s="80"/>
      <c r="AJS96" s="80"/>
      <c r="AJT96" s="80"/>
      <c r="AJU96" s="80"/>
      <c r="AJV96" s="80"/>
      <c r="AJW96" s="80"/>
      <c r="AJX96" s="80"/>
      <c r="AJY96" s="80"/>
      <c r="AJZ96" s="80"/>
      <c r="AKA96" s="80"/>
      <c r="AKB96" s="80"/>
      <c r="AKC96" s="80"/>
      <c r="AKD96" s="80"/>
      <c r="AKE96" s="80"/>
      <c r="AKF96" s="80"/>
      <c r="AKG96" s="80"/>
      <c r="AKH96" s="80"/>
      <c r="AKI96" s="80"/>
      <c r="AKJ96" s="80"/>
      <c r="AKK96" s="80"/>
      <c r="AKL96" s="80"/>
      <c r="AKM96" s="80"/>
      <c r="AKN96" s="80"/>
      <c r="AKO96" s="80"/>
      <c r="AKP96" s="80"/>
      <c r="AKQ96" s="80"/>
      <c r="AKR96" s="80"/>
      <c r="AKS96" s="80"/>
      <c r="AKT96" s="80"/>
      <c r="AKU96" s="80"/>
      <c r="AKV96" s="80"/>
      <c r="AKW96" s="80"/>
      <c r="AKX96" s="80"/>
      <c r="AKY96" s="80"/>
      <c r="AKZ96" s="80"/>
      <c r="ALA96" s="80"/>
      <c r="ALB96" s="80"/>
      <c r="ALC96" s="80"/>
      <c r="ALD96" s="80"/>
      <c r="ALE96" s="80"/>
      <c r="ALF96" s="80"/>
      <c r="ALG96" s="80"/>
      <c r="ALH96" s="80"/>
      <c r="ALI96" s="80"/>
      <c r="ALJ96" s="80"/>
      <c r="ALK96" s="80"/>
      <c r="ALL96" s="80"/>
      <c r="ALM96" s="80"/>
      <c r="ALN96" s="80"/>
      <c r="ALO96" s="80"/>
      <c r="ALP96" s="80"/>
      <c r="ALQ96" s="80"/>
      <c r="ALR96" s="80"/>
      <c r="ALS96" s="80"/>
      <c r="ALT96" s="80"/>
      <c r="ALU96" s="80"/>
      <c r="ALV96" s="80"/>
      <c r="ALW96" s="80"/>
      <c r="ALX96" s="80"/>
      <c r="ALY96" s="80"/>
      <c r="ALZ96" s="80"/>
      <c r="AMA96" s="80"/>
      <c r="AMB96" s="80"/>
      <c r="AMC96" s="80"/>
      <c r="AMD96" s="80"/>
      <c r="AME96" s="80"/>
      <c r="AMF96" s="80"/>
      <c r="AMG96" s="80"/>
      <c r="AMH96" s="80"/>
      <c r="AMI96" s="80"/>
      <c r="AMJ96" s="80"/>
      <c r="AMK96" s="80"/>
      <c r="AML96" s="80"/>
      <c r="AMM96" s="80"/>
      <c r="AMN96" s="80"/>
      <c r="AMO96" s="80"/>
      <c r="AMP96" s="80"/>
      <c r="AMQ96" s="80"/>
      <c r="AMR96" s="80"/>
      <c r="AMS96" s="80"/>
      <c r="AMT96" s="80"/>
      <c r="AMU96" s="80"/>
      <c r="AMV96" s="80"/>
      <c r="AMW96" s="80"/>
      <c r="AMX96" s="80"/>
      <c r="AMY96" s="80"/>
      <c r="AMZ96" s="80"/>
      <c r="ANA96" s="80"/>
      <c r="ANB96" s="80"/>
      <c r="ANC96" s="80"/>
      <c r="AND96" s="80"/>
      <c r="ANE96" s="80"/>
      <c r="ANF96" s="80"/>
      <c r="ANG96" s="80"/>
      <c r="ANH96" s="80"/>
      <c r="ANI96" s="80"/>
      <c r="ANJ96" s="80"/>
      <c r="ANK96" s="80"/>
      <c r="ANL96" s="80"/>
      <c r="ANM96" s="80"/>
      <c r="ANN96" s="80"/>
      <c r="ANO96" s="80"/>
      <c r="ANP96" s="80"/>
      <c r="ANQ96" s="80"/>
      <c r="ANR96" s="80"/>
      <c r="ANS96" s="80"/>
      <c r="ANT96" s="80"/>
      <c r="ANU96" s="80"/>
      <c r="ANV96" s="80"/>
      <c r="ANW96" s="80"/>
      <c r="ANX96" s="80"/>
      <c r="ANY96" s="80"/>
      <c r="ANZ96" s="80"/>
      <c r="AOA96" s="80"/>
      <c r="AOB96" s="80"/>
      <c r="AOC96" s="80"/>
      <c r="AOD96" s="80"/>
      <c r="AOE96" s="80"/>
      <c r="AOF96" s="80"/>
      <c r="AOG96" s="80"/>
      <c r="AOH96" s="80"/>
      <c r="AOI96" s="80"/>
      <c r="AOJ96" s="80"/>
      <c r="AOK96" s="80"/>
      <c r="AOL96" s="80"/>
      <c r="AOM96" s="80"/>
      <c r="AON96" s="80"/>
      <c r="AOO96" s="80"/>
      <c r="AOP96" s="80"/>
      <c r="AOQ96" s="80"/>
      <c r="AOR96" s="80"/>
      <c r="AOS96" s="80"/>
      <c r="AOT96" s="80"/>
      <c r="AOU96" s="80"/>
      <c r="AOV96" s="80"/>
      <c r="AOW96" s="80"/>
      <c r="AOX96" s="80"/>
      <c r="AOY96" s="80"/>
      <c r="AOZ96" s="80"/>
      <c r="APA96" s="80"/>
      <c r="APB96" s="80"/>
      <c r="APC96" s="80"/>
      <c r="APD96" s="80"/>
      <c r="APE96" s="80"/>
      <c r="APF96" s="80"/>
      <c r="APG96" s="80"/>
      <c r="APH96" s="80"/>
      <c r="API96" s="80"/>
      <c r="APJ96" s="80"/>
      <c r="APK96" s="80"/>
      <c r="APL96" s="80"/>
      <c r="APM96" s="80"/>
      <c r="APN96" s="80"/>
      <c r="APO96" s="80"/>
      <c r="APP96" s="80"/>
      <c r="APQ96" s="80"/>
      <c r="APR96" s="80"/>
      <c r="APS96" s="80"/>
      <c r="APT96" s="80"/>
      <c r="APU96" s="80"/>
      <c r="APV96" s="80"/>
      <c r="APW96" s="80"/>
      <c r="APX96" s="80"/>
      <c r="APY96" s="80"/>
      <c r="APZ96" s="80"/>
      <c r="AQA96" s="80"/>
      <c r="AQB96" s="80"/>
      <c r="AQC96" s="80"/>
      <c r="AQD96" s="80"/>
      <c r="AQE96" s="80"/>
      <c r="AQF96" s="80"/>
      <c r="AQG96" s="80"/>
      <c r="AQH96" s="80"/>
      <c r="AQI96" s="80"/>
      <c r="AQJ96" s="80"/>
      <c r="AQK96" s="80"/>
      <c r="AQL96" s="80"/>
      <c r="AQM96" s="80"/>
      <c r="AQN96" s="80"/>
      <c r="AQO96" s="80"/>
      <c r="AQP96" s="80"/>
      <c r="AQQ96" s="80"/>
      <c r="AQR96" s="80"/>
      <c r="AQS96" s="80"/>
      <c r="AQT96" s="80"/>
      <c r="AQU96" s="80"/>
      <c r="AQV96" s="80"/>
      <c r="AQW96" s="80"/>
      <c r="AQX96" s="80"/>
      <c r="AQY96" s="80"/>
      <c r="AQZ96" s="80"/>
      <c r="ARA96" s="80"/>
      <c r="ARB96" s="80"/>
      <c r="ARC96" s="80"/>
      <c r="ARD96" s="80"/>
      <c r="ARE96" s="80"/>
      <c r="ARF96" s="80"/>
      <c r="ARG96" s="80"/>
      <c r="ARH96" s="80"/>
      <c r="ARI96" s="80"/>
      <c r="ARJ96" s="80"/>
      <c r="ARK96" s="80"/>
      <c r="ARL96" s="80"/>
      <c r="ARM96" s="80"/>
      <c r="ARN96" s="80"/>
      <c r="ARO96" s="80"/>
      <c r="ARP96" s="80"/>
      <c r="ARQ96" s="80"/>
      <c r="ARR96" s="80"/>
      <c r="ARS96" s="80"/>
      <c r="ART96" s="80"/>
      <c r="ARU96" s="80"/>
      <c r="ARV96" s="80"/>
      <c r="ARW96" s="80"/>
      <c r="ARX96" s="80"/>
      <c r="ARY96" s="80"/>
      <c r="ARZ96" s="80"/>
      <c r="ASA96" s="80"/>
      <c r="ASB96" s="80"/>
      <c r="ASC96" s="80"/>
      <c r="ASD96" s="80"/>
      <c r="ASE96" s="80"/>
      <c r="ASF96" s="80"/>
      <c r="ASG96" s="80"/>
      <c r="ASH96" s="80"/>
      <c r="ASI96" s="80"/>
      <c r="ASJ96" s="80"/>
      <c r="ASK96" s="80"/>
      <c r="ASL96" s="80"/>
      <c r="ASM96" s="80"/>
      <c r="ASN96" s="80"/>
      <c r="ASO96" s="80"/>
      <c r="ASP96" s="80"/>
      <c r="ASQ96" s="80"/>
      <c r="ASR96" s="80"/>
      <c r="ASS96" s="80"/>
      <c r="AST96" s="80"/>
      <c r="ASU96" s="80"/>
      <c r="ASV96" s="80"/>
      <c r="ASW96" s="80"/>
      <c r="ASX96" s="80"/>
      <c r="ASY96" s="80"/>
      <c r="ASZ96" s="80"/>
      <c r="ATA96" s="80"/>
      <c r="ATB96" s="80"/>
      <c r="ATC96" s="80"/>
      <c r="ATD96" s="80"/>
      <c r="ATE96" s="80"/>
      <c r="ATF96" s="80"/>
      <c r="ATG96" s="80"/>
      <c r="ATH96" s="80"/>
      <c r="ATI96" s="80"/>
      <c r="ATJ96" s="80"/>
      <c r="ATK96" s="80"/>
      <c r="ATL96" s="80"/>
      <c r="ATM96" s="80"/>
      <c r="ATN96" s="80"/>
      <c r="ATO96" s="80"/>
      <c r="ATP96" s="80"/>
      <c r="ATQ96" s="80"/>
      <c r="ATR96" s="80"/>
      <c r="ATS96" s="80"/>
      <c r="ATT96" s="80"/>
      <c r="ATU96" s="80"/>
      <c r="ATV96" s="80"/>
      <c r="ATW96" s="80"/>
      <c r="ATX96" s="80"/>
      <c r="ATY96" s="80"/>
      <c r="ATZ96" s="80"/>
      <c r="AUA96" s="80"/>
      <c r="AUB96" s="80"/>
      <c r="AUC96" s="80"/>
      <c r="AUD96" s="80"/>
      <c r="AUE96" s="80"/>
      <c r="AUF96" s="80"/>
      <c r="AUG96" s="80"/>
      <c r="AUH96" s="80"/>
      <c r="AUI96" s="80"/>
      <c r="AUJ96" s="80"/>
      <c r="AUK96" s="80"/>
      <c r="AUL96" s="80"/>
      <c r="AUM96" s="80"/>
      <c r="AUN96" s="80"/>
      <c r="AUO96" s="80"/>
      <c r="AUP96" s="80"/>
      <c r="AUQ96" s="80"/>
      <c r="AUR96" s="80"/>
      <c r="AUS96" s="80"/>
      <c r="AUT96" s="80"/>
      <c r="AUU96" s="80"/>
      <c r="AUV96" s="80"/>
      <c r="AUW96" s="80"/>
      <c r="AUX96" s="80"/>
      <c r="AUY96" s="80"/>
      <c r="AUZ96" s="80"/>
      <c r="AVA96" s="80"/>
      <c r="AVB96" s="80"/>
      <c r="AVC96" s="80"/>
      <c r="AVD96" s="80"/>
      <c r="AVE96" s="80"/>
      <c r="AVF96" s="80"/>
      <c r="AVG96" s="80"/>
      <c r="AVH96" s="80"/>
      <c r="AVI96" s="80"/>
      <c r="AVJ96" s="80"/>
      <c r="AVK96" s="80"/>
      <c r="AVL96" s="80"/>
      <c r="AVM96" s="80"/>
      <c r="AVN96" s="80"/>
      <c r="AVO96" s="80"/>
      <c r="AVP96" s="80"/>
      <c r="AVQ96" s="80"/>
      <c r="AVR96" s="80"/>
      <c r="AVS96" s="80"/>
      <c r="AVT96" s="80"/>
      <c r="AVU96" s="80"/>
      <c r="AVV96" s="80"/>
      <c r="AVW96" s="80"/>
      <c r="AVX96" s="80"/>
      <c r="AVY96" s="80"/>
      <c r="AVZ96" s="80"/>
      <c r="AWA96" s="80"/>
      <c r="AWB96" s="80"/>
      <c r="AWC96" s="80"/>
      <c r="AWD96" s="80"/>
      <c r="AWE96" s="80"/>
      <c r="AWF96" s="80"/>
      <c r="AWG96" s="80"/>
      <c r="AWH96" s="80"/>
      <c r="AWI96" s="80"/>
      <c r="AWJ96" s="80"/>
      <c r="AWK96" s="80"/>
      <c r="AWL96" s="80"/>
      <c r="AWM96" s="80"/>
      <c r="AWN96" s="80"/>
      <c r="AWO96" s="80"/>
      <c r="AWP96" s="80"/>
      <c r="AWQ96" s="80"/>
      <c r="AWR96" s="80"/>
      <c r="AWS96" s="80"/>
      <c r="AWT96" s="80"/>
      <c r="AWU96" s="80"/>
      <c r="AWV96" s="80"/>
      <c r="AWW96" s="80"/>
      <c r="AWX96" s="80"/>
      <c r="AWY96" s="80"/>
      <c r="AWZ96" s="80"/>
      <c r="AXA96" s="80"/>
      <c r="AXB96" s="80"/>
      <c r="AXC96" s="80"/>
      <c r="AXD96" s="80"/>
      <c r="AXE96" s="80"/>
      <c r="AXF96" s="80"/>
      <c r="AXG96" s="80"/>
      <c r="AXH96" s="80"/>
      <c r="AXI96" s="80"/>
      <c r="AXJ96" s="80"/>
      <c r="AXK96" s="80"/>
      <c r="AXL96" s="80"/>
      <c r="AXM96" s="80"/>
      <c r="AXN96" s="80"/>
      <c r="AXO96" s="80"/>
      <c r="AXP96" s="80"/>
      <c r="AXQ96" s="80"/>
      <c r="AXR96" s="80"/>
      <c r="AXS96" s="80"/>
      <c r="AXT96" s="80"/>
      <c r="AXU96" s="80"/>
      <c r="AXV96" s="80"/>
      <c r="AXW96" s="80"/>
      <c r="AXX96" s="80"/>
      <c r="AXY96" s="80"/>
      <c r="AXZ96" s="80"/>
      <c r="AYA96" s="80"/>
      <c r="AYB96" s="80"/>
      <c r="AYC96" s="80"/>
      <c r="AYD96" s="80"/>
      <c r="AYE96" s="80"/>
      <c r="AYF96" s="80"/>
      <c r="AYG96" s="80"/>
      <c r="AYH96" s="80"/>
      <c r="AYI96" s="80"/>
      <c r="AYJ96" s="80"/>
      <c r="AYK96" s="80"/>
      <c r="AYL96" s="80"/>
      <c r="AYM96" s="80"/>
      <c r="AYN96" s="80"/>
      <c r="AYO96" s="80"/>
      <c r="AYP96" s="80"/>
      <c r="AYQ96" s="80"/>
      <c r="AYR96" s="80"/>
      <c r="AYS96" s="80"/>
      <c r="AYT96" s="80"/>
      <c r="AYU96" s="80"/>
      <c r="AYV96" s="80"/>
      <c r="AYW96" s="80"/>
      <c r="AYX96" s="80"/>
      <c r="AYY96" s="80"/>
      <c r="AYZ96" s="80"/>
      <c r="AZA96" s="80"/>
      <c r="AZB96" s="80"/>
      <c r="AZC96" s="80"/>
      <c r="AZD96" s="80"/>
      <c r="AZE96" s="80"/>
      <c r="AZF96" s="80"/>
      <c r="AZG96" s="80"/>
      <c r="AZH96" s="80"/>
      <c r="AZI96" s="80"/>
      <c r="AZJ96" s="80"/>
      <c r="AZK96" s="80"/>
      <c r="AZL96" s="80"/>
      <c r="AZM96" s="80"/>
      <c r="AZN96" s="80"/>
      <c r="AZO96" s="80"/>
      <c r="AZP96" s="80"/>
      <c r="AZQ96" s="80"/>
      <c r="AZR96" s="80"/>
      <c r="AZS96" s="80"/>
      <c r="AZT96" s="80"/>
      <c r="AZU96" s="80"/>
      <c r="AZV96" s="80"/>
      <c r="AZW96" s="80"/>
      <c r="AZX96" s="80"/>
      <c r="AZY96" s="80"/>
      <c r="AZZ96" s="80"/>
      <c r="BAA96" s="80"/>
      <c r="BAB96" s="80"/>
      <c r="BAC96" s="80"/>
      <c r="BAD96" s="80"/>
      <c r="BAE96" s="80"/>
      <c r="BAF96" s="80"/>
      <c r="BAG96" s="80"/>
      <c r="BAH96" s="80"/>
      <c r="BAI96" s="80"/>
      <c r="BAJ96" s="80"/>
      <c r="BAK96" s="80"/>
      <c r="BAL96" s="80"/>
      <c r="BAM96" s="80"/>
      <c r="BAN96" s="80"/>
      <c r="BAO96" s="80"/>
      <c r="BAP96" s="80"/>
      <c r="BAQ96" s="80"/>
      <c r="BAR96" s="80"/>
      <c r="BAS96" s="80"/>
      <c r="BAT96" s="80"/>
      <c r="BAU96" s="80"/>
      <c r="BAV96" s="80"/>
      <c r="BAW96" s="80"/>
      <c r="BAX96" s="80"/>
      <c r="BAY96" s="80"/>
      <c r="BAZ96" s="80"/>
      <c r="BBA96" s="80"/>
      <c r="BBB96" s="80"/>
      <c r="BBC96" s="80"/>
      <c r="BBD96" s="80"/>
      <c r="BBE96" s="80"/>
      <c r="BBF96" s="80"/>
      <c r="BBG96" s="80"/>
      <c r="BBH96" s="80"/>
      <c r="BBI96" s="80"/>
      <c r="BBJ96" s="80"/>
      <c r="BBK96" s="80"/>
      <c r="BBL96" s="80"/>
      <c r="BBM96" s="80"/>
      <c r="BBN96" s="80"/>
      <c r="BBO96" s="80"/>
      <c r="BBP96" s="80"/>
      <c r="BBQ96" s="80"/>
      <c r="BBR96" s="80"/>
      <c r="BBS96" s="80"/>
      <c r="BBT96" s="80"/>
      <c r="BBU96" s="80"/>
      <c r="BBV96" s="80"/>
      <c r="BBW96" s="80"/>
      <c r="BBX96" s="80"/>
      <c r="BBY96" s="80"/>
      <c r="BBZ96" s="80"/>
      <c r="BCA96" s="80"/>
      <c r="BCB96" s="80"/>
      <c r="BCC96" s="80"/>
      <c r="BCD96" s="80"/>
      <c r="BCE96" s="80"/>
      <c r="BCF96" s="80"/>
      <c r="BCG96" s="80"/>
      <c r="BCH96" s="80"/>
      <c r="BCI96" s="80"/>
      <c r="BCJ96" s="80"/>
      <c r="BCK96" s="80"/>
      <c r="BCL96" s="80"/>
      <c r="BCM96" s="80"/>
      <c r="BCN96" s="80"/>
      <c r="BCO96" s="80"/>
      <c r="BCP96" s="80"/>
      <c r="BCQ96" s="80"/>
      <c r="BCR96" s="80"/>
      <c r="BCS96" s="80"/>
      <c r="BCT96" s="80"/>
      <c r="BCU96" s="80"/>
      <c r="BCV96" s="80"/>
      <c r="BCW96" s="80"/>
      <c r="BCX96" s="80"/>
      <c r="BCY96" s="80"/>
      <c r="BCZ96" s="80"/>
      <c r="BDA96" s="80"/>
      <c r="BDB96" s="80"/>
      <c r="BDC96" s="80"/>
      <c r="BDD96" s="80"/>
      <c r="BDE96" s="80"/>
      <c r="BDF96" s="80"/>
      <c r="BDG96" s="80"/>
      <c r="BDH96" s="80"/>
      <c r="BDI96" s="80"/>
      <c r="BDJ96" s="80"/>
      <c r="BDK96" s="80"/>
      <c r="BDL96" s="80"/>
      <c r="BDM96" s="80"/>
      <c r="BDN96" s="80"/>
      <c r="BDO96" s="80"/>
      <c r="BDP96" s="80"/>
      <c r="BDQ96" s="80"/>
      <c r="BDR96" s="80"/>
      <c r="BDS96" s="80"/>
      <c r="BDT96" s="80"/>
      <c r="BDU96" s="80"/>
      <c r="BDV96" s="80"/>
      <c r="BDW96" s="80"/>
      <c r="BDX96" s="80"/>
      <c r="BDY96" s="80"/>
      <c r="BDZ96" s="80"/>
      <c r="BEA96" s="80"/>
      <c r="BEB96" s="80"/>
      <c r="BEC96" s="80"/>
      <c r="BED96" s="80"/>
      <c r="BEE96" s="80"/>
      <c r="BEF96" s="80"/>
      <c r="BEG96" s="80"/>
      <c r="BEH96" s="80"/>
      <c r="BEI96" s="80"/>
      <c r="BEJ96" s="80"/>
      <c r="BEK96" s="80"/>
      <c r="BEL96" s="80"/>
      <c r="BEM96" s="80"/>
      <c r="BEN96" s="80"/>
      <c r="BEO96" s="80"/>
      <c r="BEP96" s="80"/>
      <c r="BEQ96" s="80"/>
      <c r="BER96" s="80"/>
      <c r="BES96" s="80"/>
      <c r="BET96" s="80"/>
      <c r="BEU96" s="80"/>
      <c r="BEV96" s="80"/>
      <c r="BEW96" s="80"/>
      <c r="BEX96" s="80"/>
      <c r="BEY96" s="80"/>
      <c r="BEZ96" s="80"/>
      <c r="BFA96" s="80"/>
      <c r="BFB96" s="80"/>
      <c r="BFC96" s="80"/>
      <c r="BFD96" s="80"/>
      <c r="BFE96" s="80"/>
      <c r="BFF96" s="80"/>
      <c r="BFG96" s="80"/>
      <c r="BFH96" s="80"/>
      <c r="BFI96" s="80"/>
      <c r="BFJ96" s="80"/>
      <c r="BFK96" s="80"/>
      <c r="BFL96" s="80"/>
      <c r="BFM96" s="80"/>
      <c r="BFN96" s="80"/>
      <c r="BFO96" s="80"/>
      <c r="BFP96" s="80"/>
      <c r="BFQ96" s="80"/>
      <c r="BFR96" s="80"/>
      <c r="BFS96" s="80"/>
      <c r="BFT96" s="80"/>
      <c r="BFU96" s="80"/>
      <c r="BFV96" s="80"/>
      <c r="BFW96" s="80"/>
      <c r="BFX96" s="80"/>
      <c r="BFY96" s="80"/>
      <c r="BFZ96" s="80"/>
      <c r="BGA96" s="80"/>
      <c r="BGB96" s="80"/>
      <c r="BGC96" s="80"/>
      <c r="BGD96" s="80"/>
      <c r="BGE96" s="80"/>
      <c r="BGF96" s="80"/>
      <c r="BGG96" s="80"/>
      <c r="BGH96" s="80"/>
      <c r="BGI96" s="80"/>
      <c r="BGJ96" s="80"/>
      <c r="BGK96" s="80"/>
      <c r="BGL96" s="80"/>
      <c r="BGM96" s="80"/>
      <c r="BGN96" s="80"/>
      <c r="BGO96" s="80"/>
      <c r="BGP96" s="80"/>
      <c r="BGQ96" s="80"/>
      <c r="BGR96" s="80"/>
      <c r="BGS96" s="80"/>
      <c r="BGT96" s="80"/>
      <c r="BGU96" s="80"/>
      <c r="BGV96" s="80"/>
      <c r="BGW96" s="80"/>
      <c r="BGX96" s="80"/>
      <c r="BGY96" s="80"/>
      <c r="BGZ96" s="80"/>
      <c r="BHA96" s="80"/>
      <c r="BHB96" s="80"/>
      <c r="BHC96" s="80"/>
      <c r="BHD96" s="80"/>
      <c r="BHE96" s="80"/>
      <c r="BHF96" s="80"/>
      <c r="BHG96" s="80"/>
      <c r="BHH96" s="80"/>
      <c r="BHI96" s="80"/>
      <c r="BHJ96" s="80"/>
      <c r="BHK96" s="80"/>
      <c r="BHL96" s="80"/>
      <c r="BHM96" s="80"/>
      <c r="BHN96" s="80"/>
      <c r="BHO96" s="80"/>
      <c r="BHP96" s="80"/>
      <c r="BHQ96" s="80"/>
      <c r="BHR96" s="80"/>
      <c r="BHS96" s="80"/>
      <c r="BHT96" s="80"/>
      <c r="BHU96" s="80"/>
      <c r="BHV96" s="80"/>
      <c r="BHW96" s="80"/>
      <c r="BHX96" s="80"/>
      <c r="BHY96" s="80"/>
      <c r="BHZ96" s="80"/>
      <c r="BIA96" s="80"/>
      <c r="BIB96" s="80"/>
      <c r="BIC96" s="80"/>
      <c r="BID96" s="80"/>
      <c r="BIE96" s="80"/>
      <c r="BIF96" s="80"/>
      <c r="BIG96" s="80"/>
      <c r="BIH96" s="80"/>
      <c r="BII96" s="80"/>
      <c r="BIJ96" s="80"/>
      <c r="BIK96" s="80"/>
      <c r="BIL96" s="80"/>
      <c r="BIM96" s="80"/>
      <c r="BIN96" s="80"/>
      <c r="BIO96" s="80"/>
      <c r="BIP96" s="80"/>
      <c r="BIQ96" s="80"/>
      <c r="BIR96" s="80"/>
      <c r="BIS96" s="80"/>
      <c r="BIT96" s="80"/>
      <c r="BIU96" s="80"/>
      <c r="BIV96" s="80"/>
      <c r="BIW96" s="80"/>
      <c r="BIX96" s="80"/>
      <c r="BIY96" s="80"/>
      <c r="BIZ96" s="80"/>
      <c r="BJA96" s="80"/>
      <c r="BJB96" s="80"/>
      <c r="BJC96" s="80"/>
      <c r="BJD96" s="80"/>
      <c r="BJE96" s="80"/>
      <c r="BJF96" s="80"/>
      <c r="BJG96" s="80"/>
      <c r="BJH96" s="80"/>
      <c r="BJI96" s="80"/>
      <c r="BJJ96" s="80"/>
      <c r="BJK96" s="80"/>
      <c r="BJL96" s="80"/>
      <c r="BJM96" s="80"/>
      <c r="BJN96" s="80"/>
      <c r="BJO96" s="80"/>
      <c r="BJP96" s="80"/>
      <c r="BJQ96" s="80"/>
      <c r="BJR96" s="80"/>
      <c r="BJS96" s="80"/>
      <c r="BJT96" s="80"/>
      <c r="BJU96" s="80"/>
      <c r="BJV96" s="80"/>
      <c r="BJW96" s="80"/>
      <c r="BJX96" s="80"/>
      <c r="BJY96" s="80"/>
      <c r="BJZ96" s="80"/>
      <c r="BKA96" s="80"/>
      <c r="BKB96" s="80"/>
      <c r="BKC96" s="80"/>
      <c r="BKD96" s="80"/>
      <c r="BKE96" s="80"/>
      <c r="BKF96" s="80"/>
      <c r="BKG96" s="80"/>
      <c r="BKH96" s="80"/>
      <c r="BKI96" s="80"/>
      <c r="BKJ96" s="80"/>
      <c r="BKK96" s="80"/>
      <c r="BKL96" s="80"/>
      <c r="BKM96" s="80"/>
      <c r="BKN96" s="80"/>
      <c r="BKO96" s="80"/>
      <c r="BKP96" s="80"/>
      <c r="BKQ96" s="80"/>
      <c r="BKR96" s="80"/>
      <c r="BKS96" s="80"/>
      <c r="BKT96" s="80"/>
      <c r="BKU96" s="80"/>
      <c r="BKV96" s="80"/>
      <c r="BKW96" s="80"/>
      <c r="BKX96" s="80"/>
      <c r="BKY96" s="80"/>
      <c r="BKZ96" s="80"/>
      <c r="BLA96" s="80"/>
      <c r="BLB96" s="80"/>
      <c r="BLC96" s="80"/>
      <c r="BLD96" s="80"/>
      <c r="BLE96" s="80"/>
      <c r="BLF96" s="80"/>
      <c r="BLG96" s="80"/>
      <c r="BLH96" s="80"/>
      <c r="BLI96" s="80"/>
      <c r="BLJ96" s="80"/>
      <c r="BLK96" s="80"/>
      <c r="BLL96" s="80"/>
      <c r="BLM96" s="80"/>
      <c r="BLN96" s="80"/>
      <c r="BLO96" s="80"/>
      <c r="BLP96" s="80"/>
      <c r="BLQ96" s="80"/>
      <c r="BLR96" s="80"/>
      <c r="BLS96" s="80"/>
      <c r="BLT96" s="80"/>
      <c r="BLU96" s="80"/>
      <c r="BLV96" s="80"/>
      <c r="BLW96" s="80"/>
      <c r="BLX96" s="80"/>
      <c r="BLY96" s="80"/>
      <c r="BLZ96" s="80"/>
      <c r="BMA96" s="80"/>
      <c r="BMB96" s="80"/>
      <c r="BMC96" s="80"/>
      <c r="BMD96" s="80"/>
      <c r="BME96" s="80"/>
      <c r="BMF96" s="80"/>
      <c r="BMG96" s="80"/>
      <c r="BMH96" s="80"/>
      <c r="BMI96" s="80"/>
      <c r="BMJ96" s="80"/>
      <c r="BMK96" s="80"/>
      <c r="BML96" s="80"/>
      <c r="BMM96" s="80"/>
      <c r="BMN96" s="80"/>
      <c r="BMO96" s="80"/>
      <c r="BMP96" s="80"/>
      <c r="BMQ96" s="80"/>
      <c r="BMR96" s="80"/>
      <c r="BMS96" s="80"/>
      <c r="BMT96" s="80"/>
      <c r="BMU96" s="80"/>
      <c r="BMV96" s="80"/>
      <c r="BMW96" s="80"/>
      <c r="BMX96" s="80"/>
      <c r="BMY96" s="80"/>
      <c r="BMZ96" s="80"/>
      <c r="BNA96" s="80"/>
      <c r="BNB96" s="80"/>
      <c r="BNC96" s="80"/>
      <c r="BND96" s="80"/>
      <c r="BNE96" s="80"/>
      <c r="BNF96" s="80"/>
      <c r="BNG96" s="80"/>
      <c r="BNH96" s="80"/>
      <c r="BNI96" s="80"/>
      <c r="BNJ96" s="80"/>
      <c r="BNK96" s="80"/>
      <c r="BNL96" s="80"/>
      <c r="BNM96" s="80"/>
      <c r="BNN96" s="80"/>
      <c r="BNO96" s="80"/>
      <c r="BNP96" s="80"/>
      <c r="BNQ96" s="80"/>
      <c r="BNR96" s="80"/>
      <c r="BNS96" s="80"/>
      <c r="BNT96" s="80"/>
      <c r="BNU96" s="80"/>
      <c r="BNV96" s="80"/>
      <c r="BNW96" s="80"/>
      <c r="BNX96" s="80"/>
      <c r="BNY96" s="80"/>
      <c r="BNZ96" s="80"/>
      <c r="BOA96" s="80"/>
      <c r="BOB96" s="80"/>
      <c r="BOC96" s="80"/>
      <c r="BOD96" s="80"/>
      <c r="BOE96" s="80"/>
      <c r="BOF96" s="80"/>
      <c r="BOG96" s="80"/>
      <c r="BOH96" s="80"/>
      <c r="BOI96" s="80"/>
      <c r="BOJ96" s="80"/>
      <c r="BOK96" s="80"/>
      <c r="BOL96" s="80"/>
      <c r="BOM96" s="80"/>
      <c r="BON96" s="80"/>
      <c r="BOO96" s="80"/>
      <c r="BOP96" s="80"/>
      <c r="BOQ96" s="80"/>
      <c r="BOR96" s="80"/>
      <c r="BOS96" s="80"/>
      <c r="BOT96" s="80"/>
      <c r="BOU96" s="80"/>
      <c r="BOV96" s="80"/>
      <c r="BOW96" s="80"/>
      <c r="BOX96" s="80"/>
      <c r="BOY96" s="80"/>
      <c r="BOZ96" s="80"/>
      <c r="BPA96" s="80"/>
      <c r="BPB96" s="80"/>
      <c r="BPC96" s="80"/>
      <c r="BPD96" s="80"/>
      <c r="BPE96" s="80"/>
      <c r="BPF96" s="80"/>
      <c r="BPG96" s="80"/>
      <c r="BPH96" s="80"/>
      <c r="BPI96" s="80"/>
      <c r="BPJ96" s="80"/>
      <c r="BPK96" s="80"/>
      <c r="BPL96" s="80"/>
      <c r="BPM96" s="80"/>
      <c r="BPN96" s="80"/>
      <c r="BPO96" s="80"/>
      <c r="BPP96" s="80"/>
      <c r="BPQ96" s="80"/>
      <c r="BPR96" s="80"/>
      <c r="BPS96" s="80"/>
      <c r="BPT96" s="80"/>
      <c r="BPU96" s="80"/>
      <c r="BPV96" s="80"/>
      <c r="BPW96" s="80"/>
      <c r="BPX96" s="80"/>
      <c r="BPY96" s="80"/>
      <c r="BPZ96" s="80"/>
      <c r="BQA96" s="80"/>
      <c r="BQB96" s="80"/>
      <c r="BQC96" s="80"/>
      <c r="BQD96" s="80"/>
      <c r="BQE96" s="80"/>
      <c r="BQF96" s="80"/>
      <c r="BQG96" s="80"/>
      <c r="BQH96" s="80"/>
      <c r="BQI96" s="80"/>
      <c r="BQJ96" s="80"/>
      <c r="BQK96" s="80"/>
      <c r="BQL96" s="80"/>
      <c r="BQM96" s="80"/>
      <c r="BQN96" s="80"/>
      <c r="BQO96" s="80"/>
      <c r="BQP96" s="80"/>
      <c r="BQQ96" s="80"/>
      <c r="BQR96" s="80"/>
      <c r="BQS96" s="80"/>
      <c r="BQT96" s="80"/>
      <c r="BQU96" s="80"/>
      <c r="BQV96" s="80"/>
      <c r="BQW96" s="80"/>
      <c r="BQX96" s="80"/>
      <c r="BQY96" s="80"/>
      <c r="BQZ96" s="80"/>
      <c r="BRA96" s="80"/>
      <c r="BRB96" s="80"/>
      <c r="BRC96" s="80"/>
      <c r="BRD96" s="80"/>
      <c r="BRE96" s="80"/>
      <c r="BRF96" s="80"/>
      <c r="BRG96" s="80"/>
      <c r="BRH96" s="80"/>
      <c r="BRI96" s="80"/>
      <c r="BRJ96" s="80"/>
      <c r="BRK96" s="80"/>
      <c r="BRL96" s="80"/>
      <c r="BRM96" s="80"/>
      <c r="BRN96" s="80"/>
      <c r="BRO96" s="80"/>
      <c r="BRP96" s="80"/>
      <c r="BRQ96" s="80"/>
      <c r="BRR96" s="80"/>
      <c r="BRS96" s="80"/>
      <c r="BRT96" s="80"/>
      <c r="BRU96" s="80"/>
      <c r="BRV96" s="80"/>
      <c r="BRW96" s="80"/>
      <c r="BRX96" s="80"/>
      <c r="BRY96" s="80"/>
      <c r="BRZ96" s="80"/>
      <c r="BSA96" s="80"/>
      <c r="BSB96" s="80"/>
      <c r="BSC96" s="80"/>
      <c r="BSD96" s="80"/>
      <c r="BSE96" s="80"/>
      <c r="BSF96" s="80"/>
      <c r="BSG96" s="80"/>
      <c r="BSH96" s="80"/>
      <c r="BSI96" s="80"/>
      <c r="BSJ96" s="80"/>
      <c r="BSK96" s="80"/>
      <c r="BSL96" s="80"/>
      <c r="BSM96" s="80"/>
      <c r="BSN96" s="80"/>
      <c r="BSO96" s="80"/>
      <c r="BSP96" s="80"/>
      <c r="BSQ96" s="80"/>
      <c r="BSR96" s="80"/>
      <c r="BSS96" s="80"/>
      <c r="BST96" s="80"/>
      <c r="BSU96" s="80"/>
      <c r="BSV96" s="80"/>
      <c r="BSW96" s="80"/>
      <c r="BSX96" s="80"/>
      <c r="BSY96" s="80"/>
      <c r="BSZ96" s="80"/>
      <c r="BTA96" s="80"/>
      <c r="BTB96" s="80"/>
      <c r="BTC96" s="80"/>
      <c r="BTD96" s="80"/>
      <c r="BTE96" s="80"/>
      <c r="BTF96" s="80"/>
      <c r="BTG96" s="80"/>
      <c r="BTH96" s="80"/>
      <c r="BTI96" s="80"/>
      <c r="BTJ96" s="80"/>
      <c r="BTK96" s="80"/>
      <c r="BTL96" s="80"/>
      <c r="BTM96" s="80"/>
      <c r="BTN96" s="80"/>
      <c r="BTO96" s="80"/>
      <c r="BTP96" s="80"/>
      <c r="BTQ96" s="80"/>
      <c r="BTR96" s="80"/>
      <c r="BTS96" s="80"/>
      <c r="BTT96" s="80"/>
      <c r="BTU96" s="80"/>
      <c r="BTV96" s="80"/>
      <c r="BTW96" s="80"/>
      <c r="BTX96" s="80"/>
      <c r="BTY96" s="80"/>
      <c r="BTZ96" s="80"/>
      <c r="BUA96" s="80"/>
      <c r="BUB96" s="80"/>
      <c r="BUC96" s="80"/>
      <c r="BUD96" s="80"/>
      <c r="BUE96" s="80"/>
      <c r="BUF96" s="80"/>
      <c r="BUG96" s="80"/>
      <c r="BUH96" s="80"/>
      <c r="BUI96" s="80"/>
      <c r="BUJ96" s="80"/>
      <c r="BUK96" s="80"/>
      <c r="BUL96" s="80"/>
      <c r="BUM96" s="80"/>
      <c r="BUN96" s="80"/>
      <c r="BUO96" s="80"/>
      <c r="BUP96" s="80"/>
      <c r="BUQ96" s="80"/>
      <c r="BUR96" s="80"/>
      <c r="BUS96" s="80"/>
      <c r="BUT96" s="80"/>
      <c r="BUU96" s="80"/>
      <c r="BUV96" s="80"/>
      <c r="BUW96" s="80"/>
      <c r="BUX96" s="80"/>
      <c r="BUY96" s="80"/>
      <c r="BUZ96" s="80"/>
      <c r="BVA96" s="80"/>
      <c r="BVB96" s="80"/>
      <c r="BVC96" s="80"/>
      <c r="BVD96" s="80"/>
      <c r="BVE96" s="80"/>
      <c r="BVF96" s="80"/>
      <c r="BVG96" s="80"/>
      <c r="BVH96" s="80"/>
      <c r="BVI96" s="80"/>
      <c r="BVJ96" s="80"/>
      <c r="BVK96" s="80"/>
      <c r="BVL96" s="80"/>
      <c r="BVM96" s="80"/>
      <c r="BVN96" s="80"/>
      <c r="BVO96" s="80"/>
      <c r="BVP96" s="80"/>
      <c r="BVQ96" s="80"/>
      <c r="BVR96" s="80"/>
      <c r="BVS96" s="80"/>
      <c r="BVT96" s="80"/>
      <c r="BVU96" s="80"/>
      <c r="BVV96" s="80"/>
      <c r="BVW96" s="80"/>
      <c r="BVX96" s="80"/>
      <c r="BVY96" s="80"/>
      <c r="BVZ96" s="80"/>
      <c r="BWA96" s="80"/>
      <c r="BWB96" s="80"/>
      <c r="BWC96" s="80"/>
      <c r="BWD96" s="80"/>
      <c r="BWE96" s="80"/>
      <c r="BWF96" s="80"/>
      <c r="BWG96" s="80"/>
      <c r="BWH96" s="80"/>
      <c r="BWI96" s="80"/>
      <c r="BWJ96" s="80"/>
      <c r="BWK96" s="80"/>
      <c r="BWL96" s="80"/>
      <c r="BWM96" s="80"/>
      <c r="BWN96" s="80"/>
      <c r="BWO96" s="80"/>
      <c r="BWP96" s="80"/>
      <c r="BWQ96" s="80"/>
      <c r="BWR96" s="80"/>
      <c r="BWS96" s="80"/>
      <c r="BWT96" s="80"/>
      <c r="BWU96" s="80"/>
      <c r="BWV96" s="80"/>
      <c r="BWW96" s="80"/>
      <c r="BWX96" s="80"/>
      <c r="BWY96" s="80"/>
      <c r="BWZ96" s="80"/>
      <c r="BXA96" s="80"/>
      <c r="BXB96" s="80"/>
      <c r="BXC96" s="80"/>
      <c r="BXD96" s="80"/>
      <c r="BXE96" s="80"/>
      <c r="BXF96" s="80"/>
      <c r="BXG96" s="80"/>
      <c r="BXH96" s="80"/>
      <c r="BXI96" s="80"/>
      <c r="BXJ96" s="80"/>
      <c r="BXK96" s="80"/>
      <c r="BXL96" s="80"/>
      <c r="BXM96" s="80"/>
      <c r="BXN96" s="80"/>
      <c r="BXO96" s="80"/>
      <c r="BXP96" s="80"/>
      <c r="BXQ96" s="80"/>
      <c r="BXR96" s="80"/>
      <c r="BXS96" s="80"/>
      <c r="BXT96" s="80"/>
      <c r="BXU96" s="80"/>
      <c r="BXV96" s="80"/>
      <c r="BXW96" s="80"/>
      <c r="BXX96" s="80"/>
      <c r="BXY96" s="80"/>
      <c r="BXZ96" s="80"/>
      <c r="BYA96" s="80"/>
      <c r="BYB96" s="80"/>
      <c r="BYC96" s="80"/>
      <c r="BYD96" s="80"/>
      <c r="BYE96" s="80"/>
      <c r="BYF96" s="80"/>
      <c r="BYG96" s="80"/>
      <c r="BYH96" s="80"/>
      <c r="BYI96" s="80"/>
      <c r="BYJ96" s="80"/>
      <c r="BYK96" s="80"/>
      <c r="BYL96" s="80"/>
      <c r="BYM96" s="80"/>
      <c r="BYN96" s="80"/>
      <c r="BYO96" s="80"/>
      <c r="BYP96" s="80"/>
      <c r="BYQ96" s="80"/>
      <c r="BYR96" s="80"/>
      <c r="BYS96" s="80"/>
      <c r="BYT96" s="80"/>
      <c r="BYU96" s="80"/>
      <c r="BYV96" s="80"/>
      <c r="BYW96" s="80"/>
      <c r="BYX96" s="80"/>
      <c r="BYY96" s="80"/>
      <c r="BYZ96" s="80"/>
      <c r="BZA96" s="80"/>
      <c r="BZB96" s="80"/>
      <c r="BZC96" s="80"/>
      <c r="BZD96" s="80"/>
      <c r="BZE96" s="80"/>
      <c r="BZF96" s="80"/>
      <c r="BZG96" s="80"/>
      <c r="BZH96" s="80"/>
      <c r="BZI96" s="80"/>
      <c r="BZJ96" s="80"/>
      <c r="BZK96" s="80"/>
      <c r="BZL96" s="80"/>
      <c r="BZM96" s="80"/>
      <c r="BZN96" s="80"/>
      <c r="BZO96" s="80"/>
      <c r="BZP96" s="80"/>
      <c r="BZQ96" s="80"/>
      <c r="BZR96" s="80"/>
      <c r="BZS96" s="80"/>
      <c r="BZT96" s="80"/>
      <c r="BZU96" s="80"/>
      <c r="BZV96" s="80"/>
      <c r="BZW96" s="80"/>
      <c r="BZX96" s="80"/>
      <c r="BZY96" s="80"/>
      <c r="BZZ96" s="80"/>
      <c r="CAA96" s="80"/>
      <c r="CAB96" s="80"/>
      <c r="CAC96" s="80"/>
      <c r="CAD96" s="80"/>
      <c r="CAE96" s="80"/>
      <c r="CAF96" s="80"/>
      <c r="CAG96" s="80"/>
      <c r="CAH96" s="80"/>
      <c r="CAI96" s="80"/>
      <c r="CAJ96" s="80"/>
      <c r="CAK96" s="80"/>
      <c r="CAL96" s="80"/>
      <c r="CAM96" s="80"/>
      <c r="CAN96" s="80"/>
      <c r="CAO96" s="80"/>
      <c r="CAP96" s="80"/>
      <c r="CAQ96" s="80"/>
      <c r="CAR96" s="80"/>
      <c r="CAS96" s="80"/>
      <c r="CAT96" s="80"/>
      <c r="CAU96" s="80"/>
      <c r="CAV96" s="80"/>
      <c r="CAW96" s="80"/>
      <c r="CAX96" s="80"/>
      <c r="CAY96" s="80"/>
      <c r="CAZ96" s="80"/>
      <c r="CBA96" s="80"/>
      <c r="CBB96" s="80"/>
      <c r="CBC96" s="80"/>
      <c r="CBD96" s="80"/>
      <c r="CBE96" s="80"/>
      <c r="CBF96" s="80"/>
      <c r="CBG96" s="80"/>
      <c r="CBH96" s="80"/>
      <c r="CBI96" s="80"/>
      <c r="CBJ96" s="80"/>
      <c r="CBK96" s="80"/>
      <c r="CBL96" s="80"/>
      <c r="CBM96" s="80"/>
      <c r="CBN96" s="80"/>
      <c r="CBO96" s="80"/>
      <c r="CBP96" s="80"/>
      <c r="CBQ96" s="80"/>
      <c r="CBR96" s="80"/>
      <c r="CBS96" s="80"/>
      <c r="CBT96" s="80"/>
      <c r="CBU96" s="80"/>
      <c r="CBV96" s="80"/>
      <c r="CBW96" s="80"/>
      <c r="CBX96" s="80"/>
      <c r="CBY96" s="80"/>
      <c r="CBZ96" s="80"/>
      <c r="CCA96" s="80"/>
      <c r="CCB96" s="80"/>
      <c r="CCC96" s="80"/>
      <c r="CCD96" s="80"/>
      <c r="CCE96" s="80"/>
      <c r="CCF96" s="80"/>
      <c r="CCG96" s="80"/>
      <c r="CCH96" s="80"/>
      <c r="CCI96" s="80"/>
      <c r="CCJ96" s="80"/>
      <c r="CCK96" s="80"/>
      <c r="CCL96" s="80"/>
      <c r="CCM96" s="80"/>
      <c r="CCN96" s="80"/>
      <c r="CCO96" s="80"/>
      <c r="CCP96" s="80"/>
      <c r="CCQ96" s="80"/>
      <c r="CCR96" s="80"/>
      <c r="CCS96" s="80"/>
      <c r="CCT96" s="80"/>
      <c r="CCU96" s="80"/>
      <c r="CCV96" s="80"/>
      <c r="CCW96" s="80"/>
      <c r="CCX96" s="80"/>
      <c r="CCY96" s="80"/>
      <c r="CCZ96" s="80"/>
      <c r="CDA96" s="80"/>
      <c r="CDB96" s="80"/>
      <c r="CDC96" s="80"/>
      <c r="CDD96" s="80"/>
      <c r="CDE96" s="80"/>
      <c r="CDF96" s="80"/>
      <c r="CDG96" s="80"/>
      <c r="CDH96" s="80"/>
      <c r="CDI96" s="80"/>
      <c r="CDJ96" s="80"/>
      <c r="CDK96" s="80"/>
      <c r="CDL96" s="80"/>
      <c r="CDM96" s="80"/>
      <c r="CDN96" s="80"/>
      <c r="CDO96" s="80"/>
      <c r="CDP96" s="80"/>
      <c r="CDQ96" s="80"/>
      <c r="CDR96" s="80"/>
      <c r="CDS96" s="80"/>
      <c r="CDT96" s="80"/>
      <c r="CDU96" s="80"/>
      <c r="CDV96" s="80"/>
      <c r="CDW96" s="80"/>
      <c r="CDX96" s="80"/>
      <c r="CDY96" s="80"/>
      <c r="CDZ96" s="80"/>
      <c r="CEA96" s="80"/>
      <c r="CEB96" s="80"/>
      <c r="CEC96" s="80"/>
      <c r="CED96" s="80"/>
      <c r="CEE96" s="80"/>
      <c r="CEF96" s="80"/>
      <c r="CEG96" s="80"/>
      <c r="CEH96" s="80"/>
      <c r="CEI96" s="80"/>
      <c r="CEJ96" s="80"/>
      <c r="CEK96" s="80"/>
      <c r="CEL96" s="80"/>
      <c r="CEM96" s="80"/>
      <c r="CEN96" s="80"/>
      <c r="CEO96" s="80"/>
      <c r="CEP96" s="80"/>
      <c r="CEQ96" s="80"/>
      <c r="CER96" s="80"/>
      <c r="CES96" s="80"/>
      <c r="CET96" s="80"/>
      <c r="CEU96" s="80"/>
      <c r="CEV96" s="80"/>
      <c r="CEW96" s="80"/>
      <c r="CEX96" s="80"/>
      <c r="CEY96" s="80"/>
      <c r="CEZ96" s="80"/>
      <c r="CFA96" s="80"/>
      <c r="CFB96" s="80"/>
      <c r="CFC96" s="80"/>
      <c r="CFD96" s="80"/>
      <c r="CFE96" s="80"/>
      <c r="CFF96" s="80"/>
      <c r="CFG96" s="80"/>
      <c r="CFH96" s="80"/>
      <c r="CFI96" s="80"/>
      <c r="CFJ96" s="80"/>
      <c r="CFK96" s="80"/>
      <c r="CFL96" s="80"/>
      <c r="CFM96" s="80"/>
      <c r="CFN96" s="80"/>
      <c r="CFO96" s="80"/>
      <c r="CFP96" s="80"/>
      <c r="CFQ96" s="80"/>
      <c r="CFR96" s="80"/>
      <c r="CFS96" s="80"/>
      <c r="CFT96" s="80"/>
      <c r="CFU96" s="80"/>
      <c r="CFV96" s="80"/>
      <c r="CFW96" s="80"/>
      <c r="CFX96" s="80"/>
      <c r="CFY96" s="80"/>
      <c r="CFZ96" s="80"/>
      <c r="CGA96" s="80"/>
      <c r="CGB96" s="80"/>
      <c r="CGC96" s="80"/>
      <c r="CGD96" s="80"/>
      <c r="CGE96" s="80"/>
      <c r="CGF96" s="80"/>
      <c r="CGG96" s="80"/>
      <c r="CGH96" s="80"/>
      <c r="CGI96" s="80"/>
      <c r="CGJ96" s="80"/>
      <c r="CGK96" s="80"/>
      <c r="CGL96" s="80"/>
      <c r="CGM96" s="80"/>
      <c r="CGN96" s="80"/>
      <c r="CGO96" s="80"/>
      <c r="CGP96" s="80"/>
      <c r="CGQ96" s="80"/>
      <c r="CGR96" s="80"/>
      <c r="CGS96" s="80"/>
      <c r="CGT96" s="80"/>
      <c r="CGU96" s="80"/>
      <c r="CGV96" s="80"/>
      <c r="CGW96" s="80"/>
      <c r="CGX96" s="80"/>
      <c r="CGY96" s="80"/>
      <c r="CGZ96" s="80"/>
      <c r="CHA96" s="80"/>
      <c r="CHB96" s="80"/>
      <c r="CHC96" s="80"/>
      <c r="CHD96" s="80"/>
      <c r="CHE96" s="80"/>
      <c r="CHF96" s="80"/>
      <c r="CHG96" s="80"/>
      <c r="CHH96" s="80"/>
      <c r="CHI96" s="80"/>
      <c r="CHJ96" s="80"/>
      <c r="CHK96" s="80"/>
      <c r="CHL96" s="80"/>
      <c r="CHM96" s="80"/>
      <c r="CHN96" s="80"/>
      <c r="CHO96" s="80"/>
      <c r="CHP96" s="80"/>
      <c r="CHQ96" s="80"/>
      <c r="CHR96" s="80"/>
      <c r="CHS96" s="80"/>
      <c r="CHT96" s="80"/>
      <c r="CHU96" s="80"/>
      <c r="CHV96" s="80"/>
      <c r="CHW96" s="80"/>
      <c r="CHX96" s="80"/>
      <c r="CHY96" s="80"/>
      <c r="CHZ96" s="80"/>
      <c r="CIA96" s="80"/>
      <c r="CIB96" s="80"/>
      <c r="CIC96" s="80"/>
      <c r="CID96" s="80"/>
      <c r="CIE96" s="80"/>
      <c r="CIF96" s="80"/>
      <c r="CIG96" s="80"/>
      <c r="CIH96" s="80"/>
      <c r="CII96" s="80"/>
      <c r="CIJ96" s="80"/>
      <c r="CIK96" s="80"/>
      <c r="CIL96" s="80"/>
      <c r="CIM96" s="80"/>
      <c r="CIN96" s="80"/>
      <c r="CIO96" s="80"/>
      <c r="CIP96" s="80"/>
      <c r="CIQ96" s="80"/>
      <c r="CIR96" s="80"/>
      <c r="CIS96" s="80"/>
      <c r="CIT96" s="80"/>
      <c r="CIU96" s="80"/>
      <c r="CIV96" s="80"/>
      <c r="CIW96" s="80"/>
      <c r="CIX96" s="80"/>
      <c r="CIY96" s="80"/>
      <c r="CIZ96" s="80"/>
      <c r="CJA96" s="80"/>
      <c r="CJB96" s="80"/>
      <c r="CJC96" s="80"/>
      <c r="CJD96" s="80"/>
      <c r="CJE96" s="80"/>
      <c r="CJF96" s="80"/>
      <c r="CJG96" s="80"/>
      <c r="CJH96" s="80"/>
      <c r="CJI96" s="80"/>
      <c r="CJJ96" s="80"/>
      <c r="CJK96" s="80"/>
      <c r="CJL96" s="80"/>
      <c r="CJM96" s="80"/>
      <c r="CJN96" s="80"/>
      <c r="CJO96" s="80"/>
      <c r="CJP96" s="80"/>
      <c r="CJQ96" s="80"/>
      <c r="CJR96" s="80"/>
      <c r="CJS96" s="80"/>
      <c r="CJT96" s="80"/>
      <c r="CJU96" s="80"/>
      <c r="CJV96" s="80"/>
      <c r="CJW96" s="80"/>
      <c r="CJX96" s="80"/>
      <c r="CJY96" s="80"/>
      <c r="CJZ96" s="80"/>
      <c r="CKA96" s="80"/>
      <c r="CKB96" s="80"/>
      <c r="CKC96" s="80"/>
      <c r="CKD96" s="80"/>
      <c r="CKE96" s="80"/>
      <c r="CKF96" s="80"/>
      <c r="CKG96" s="80"/>
      <c r="CKH96" s="80"/>
      <c r="CKI96" s="80"/>
      <c r="CKJ96" s="80"/>
      <c r="CKK96" s="80"/>
      <c r="CKL96" s="80"/>
      <c r="CKM96" s="80"/>
      <c r="CKN96" s="80"/>
      <c r="CKO96" s="80"/>
      <c r="CKP96" s="80"/>
      <c r="CKQ96" s="80"/>
      <c r="CKR96" s="80"/>
      <c r="CKS96" s="80"/>
      <c r="CKT96" s="80"/>
      <c r="CKU96" s="80"/>
      <c r="CKV96" s="80"/>
      <c r="CKW96" s="80"/>
      <c r="CKX96" s="80"/>
      <c r="CKY96" s="80"/>
      <c r="CKZ96" s="80"/>
      <c r="CLA96" s="80"/>
      <c r="CLB96" s="80"/>
      <c r="CLC96" s="80"/>
      <c r="CLD96" s="80"/>
      <c r="CLE96" s="80"/>
      <c r="CLF96" s="80"/>
      <c r="CLG96" s="80"/>
      <c r="CLH96" s="80"/>
      <c r="CLI96" s="80"/>
      <c r="CLJ96" s="80"/>
      <c r="CLK96" s="80"/>
      <c r="CLL96" s="80"/>
      <c r="CLM96" s="80"/>
      <c r="CLN96" s="80"/>
      <c r="CLO96" s="80"/>
      <c r="CLP96" s="80"/>
      <c r="CLQ96" s="80"/>
      <c r="CLR96" s="80"/>
      <c r="CLS96" s="80"/>
      <c r="CLT96" s="80"/>
      <c r="CLU96" s="80"/>
      <c r="CLV96" s="80"/>
      <c r="CLW96" s="80"/>
      <c r="CLX96" s="80"/>
      <c r="CLY96" s="80"/>
      <c r="CLZ96" s="80"/>
      <c r="CMA96" s="80"/>
      <c r="CMB96" s="80"/>
      <c r="CMC96" s="80"/>
      <c r="CMD96" s="80"/>
      <c r="CME96" s="80"/>
      <c r="CMF96" s="80"/>
      <c r="CMG96" s="80"/>
      <c r="CMH96" s="80"/>
      <c r="CMI96" s="80"/>
      <c r="CMJ96" s="80"/>
      <c r="CMK96" s="80"/>
      <c r="CML96" s="80"/>
      <c r="CMM96" s="80"/>
      <c r="CMN96" s="80"/>
      <c r="CMO96" s="80"/>
      <c r="CMP96" s="80"/>
      <c r="CMQ96" s="80"/>
      <c r="CMR96" s="80"/>
      <c r="CMS96" s="80"/>
      <c r="CMT96" s="80"/>
      <c r="CMU96" s="80"/>
      <c r="CMV96" s="80"/>
      <c r="CMW96" s="80"/>
      <c r="CMX96" s="80"/>
      <c r="CMY96" s="80"/>
      <c r="CMZ96" s="80"/>
      <c r="CNA96" s="80"/>
      <c r="CNB96" s="80"/>
      <c r="CNC96" s="80"/>
      <c r="CND96" s="80"/>
      <c r="CNE96" s="80"/>
      <c r="CNF96" s="80"/>
      <c r="CNG96" s="80"/>
      <c r="CNH96" s="80"/>
      <c r="CNI96" s="80"/>
      <c r="CNJ96" s="80"/>
      <c r="CNK96" s="80"/>
      <c r="CNL96" s="80"/>
      <c r="CNM96" s="80"/>
      <c r="CNN96" s="80"/>
      <c r="CNO96" s="80"/>
      <c r="CNP96" s="80"/>
      <c r="CNQ96" s="80"/>
      <c r="CNR96" s="80"/>
      <c r="CNS96" s="80"/>
      <c r="CNT96" s="80"/>
      <c r="CNU96" s="80"/>
      <c r="CNV96" s="80"/>
      <c r="CNW96" s="80"/>
      <c r="CNX96" s="80"/>
      <c r="CNY96" s="80"/>
      <c r="CNZ96" s="80"/>
      <c r="COA96" s="80"/>
      <c r="COB96" s="80"/>
      <c r="COC96" s="80"/>
      <c r="COD96" s="80"/>
      <c r="COE96" s="80"/>
      <c r="COF96" s="80"/>
      <c r="COG96" s="80"/>
      <c r="COH96" s="80"/>
      <c r="COI96" s="80"/>
      <c r="COJ96" s="80"/>
      <c r="COK96" s="80"/>
      <c r="COL96" s="80"/>
      <c r="COM96" s="80"/>
      <c r="CON96" s="80"/>
      <c r="COO96" s="80"/>
      <c r="COP96" s="80"/>
      <c r="COQ96" s="80"/>
      <c r="COR96" s="80"/>
      <c r="COS96" s="80"/>
      <c r="COT96" s="80"/>
      <c r="COU96" s="80"/>
      <c r="COV96" s="80"/>
      <c r="COW96" s="80"/>
      <c r="COX96" s="80"/>
      <c r="COY96" s="80"/>
      <c r="COZ96" s="80"/>
      <c r="CPA96" s="80"/>
      <c r="CPB96" s="80"/>
      <c r="CPC96" s="80"/>
      <c r="CPD96" s="80"/>
      <c r="CPE96" s="80"/>
      <c r="CPF96" s="80"/>
      <c r="CPG96" s="80"/>
      <c r="CPH96" s="80"/>
      <c r="CPI96" s="80"/>
      <c r="CPJ96" s="80"/>
      <c r="CPK96" s="80"/>
      <c r="CPL96" s="80"/>
      <c r="CPM96" s="80"/>
      <c r="CPN96" s="80"/>
      <c r="CPO96" s="80"/>
      <c r="CPP96" s="80"/>
      <c r="CPQ96" s="80"/>
      <c r="CPR96" s="80"/>
      <c r="CPS96" s="80"/>
      <c r="CPT96" s="80"/>
      <c r="CPU96" s="80"/>
      <c r="CPV96" s="80"/>
      <c r="CPW96" s="80"/>
      <c r="CPX96" s="80"/>
      <c r="CPY96" s="80"/>
      <c r="CPZ96" s="80"/>
      <c r="CQA96" s="80"/>
      <c r="CQB96" s="80"/>
      <c r="CQC96" s="80"/>
      <c r="CQD96" s="80"/>
      <c r="CQE96" s="80"/>
      <c r="CQF96" s="80"/>
      <c r="CQG96" s="80"/>
      <c r="CQH96" s="80"/>
      <c r="CQI96" s="80"/>
      <c r="CQJ96" s="80"/>
      <c r="CQK96" s="80"/>
      <c r="CQL96" s="80"/>
      <c r="CQM96" s="80"/>
      <c r="CQN96" s="80"/>
      <c r="CQO96" s="80"/>
      <c r="CQP96" s="80"/>
      <c r="CQQ96" s="80"/>
      <c r="CQR96" s="80"/>
      <c r="CQS96" s="80"/>
      <c r="CQT96" s="80"/>
      <c r="CQU96" s="80"/>
      <c r="CQV96" s="80"/>
      <c r="CQW96" s="80"/>
      <c r="CQX96" s="80"/>
      <c r="CQY96" s="80"/>
      <c r="CQZ96" s="80"/>
      <c r="CRA96" s="80"/>
      <c r="CRB96" s="80"/>
      <c r="CRC96" s="80"/>
      <c r="CRD96" s="80"/>
      <c r="CRE96" s="80"/>
      <c r="CRF96" s="80"/>
      <c r="CRG96" s="80"/>
      <c r="CRH96" s="80"/>
      <c r="CRI96" s="80"/>
      <c r="CRJ96" s="80"/>
      <c r="CRK96" s="80"/>
      <c r="CRL96" s="80"/>
      <c r="CRM96" s="80"/>
      <c r="CRN96" s="80"/>
      <c r="CRO96" s="80"/>
      <c r="CRP96" s="80"/>
      <c r="CRQ96" s="80"/>
      <c r="CRR96" s="80"/>
      <c r="CRS96" s="80"/>
      <c r="CRT96" s="80"/>
      <c r="CRU96" s="80"/>
      <c r="CRV96" s="80"/>
      <c r="CRW96" s="80"/>
      <c r="CRX96" s="80"/>
      <c r="CRY96" s="80"/>
      <c r="CRZ96" s="80"/>
      <c r="CSA96" s="80"/>
      <c r="CSB96" s="80"/>
      <c r="CSC96" s="80"/>
      <c r="CSD96" s="80"/>
      <c r="CSE96" s="80"/>
      <c r="CSF96" s="80"/>
      <c r="CSG96" s="80"/>
      <c r="CSH96" s="80"/>
      <c r="CSI96" s="80"/>
      <c r="CSJ96" s="80"/>
      <c r="CSK96" s="80"/>
      <c r="CSL96" s="80"/>
      <c r="CSM96" s="80"/>
      <c r="CSN96" s="80"/>
      <c r="CSO96" s="80"/>
      <c r="CSP96" s="80"/>
      <c r="CSQ96" s="80"/>
      <c r="CSR96" s="80"/>
      <c r="CSS96" s="80"/>
      <c r="CST96" s="80"/>
      <c r="CSU96" s="80"/>
      <c r="CSV96" s="80"/>
      <c r="CSW96" s="80"/>
      <c r="CSX96" s="80"/>
      <c r="CSY96" s="80"/>
      <c r="CSZ96" s="80"/>
      <c r="CTA96" s="80"/>
      <c r="CTB96" s="80"/>
      <c r="CTC96" s="80"/>
      <c r="CTD96" s="80"/>
      <c r="CTE96" s="80"/>
      <c r="CTF96" s="80"/>
      <c r="CTG96" s="80"/>
      <c r="CTH96" s="80"/>
      <c r="CTI96" s="80"/>
      <c r="CTJ96" s="80"/>
      <c r="CTK96" s="80"/>
      <c r="CTL96" s="80"/>
      <c r="CTM96" s="80"/>
      <c r="CTN96" s="80"/>
      <c r="CTO96" s="80"/>
      <c r="CTP96" s="80"/>
      <c r="CTQ96" s="80"/>
      <c r="CTR96" s="80"/>
      <c r="CTS96" s="80"/>
      <c r="CTT96" s="80"/>
      <c r="CTU96" s="80"/>
      <c r="CTV96" s="80"/>
      <c r="CTW96" s="80"/>
      <c r="CTX96" s="80"/>
      <c r="CTY96" s="80"/>
      <c r="CTZ96" s="80"/>
      <c r="CUA96" s="80"/>
      <c r="CUB96" s="80"/>
      <c r="CUC96" s="80"/>
      <c r="CUD96" s="80"/>
      <c r="CUE96" s="80"/>
      <c r="CUF96" s="80"/>
      <c r="CUG96" s="80"/>
      <c r="CUH96" s="80"/>
      <c r="CUI96" s="80"/>
      <c r="CUJ96" s="80"/>
      <c r="CUK96" s="80"/>
      <c r="CUL96" s="80"/>
      <c r="CUM96" s="80"/>
      <c r="CUN96" s="80"/>
      <c r="CUO96" s="80"/>
      <c r="CUP96" s="80"/>
      <c r="CUQ96" s="80"/>
      <c r="CUR96" s="80"/>
      <c r="CUS96" s="80"/>
      <c r="CUT96" s="80"/>
      <c r="CUU96" s="80"/>
      <c r="CUV96" s="80"/>
      <c r="CUW96" s="80"/>
      <c r="CUX96" s="80"/>
      <c r="CUY96" s="80"/>
      <c r="CUZ96" s="80"/>
      <c r="CVA96" s="80"/>
      <c r="CVB96" s="80"/>
      <c r="CVC96" s="80"/>
      <c r="CVD96" s="80"/>
      <c r="CVE96" s="80"/>
      <c r="CVF96" s="80"/>
      <c r="CVG96" s="80"/>
      <c r="CVH96" s="80"/>
      <c r="CVI96" s="80"/>
      <c r="CVJ96" s="80"/>
      <c r="CVK96" s="80"/>
      <c r="CVL96" s="80"/>
      <c r="CVM96" s="80"/>
      <c r="CVN96" s="80"/>
      <c r="CVO96" s="80"/>
      <c r="CVP96" s="80"/>
      <c r="CVQ96" s="80"/>
      <c r="CVR96" s="80"/>
      <c r="CVS96" s="80"/>
      <c r="CVT96" s="80"/>
      <c r="CVU96" s="80"/>
      <c r="CVV96" s="80"/>
      <c r="CVW96" s="80"/>
      <c r="CVX96" s="80"/>
      <c r="CVY96" s="80"/>
      <c r="CVZ96" s="80"/>
      <c r="CWA96" s="80"/>
      <c r="CWB96" s="80"/>
      <c r="CWC96" s="80"/>
      <c r="CWD96" s="80"/>
      <c r="CWE96" s="80"/>
      <c r="CWF96" s="80"/>
      <c r="CWG96" s="80"/>
      <c r="CWH96" s="80"/>
      <c r="CWI96" s="80"/>
      <c r="CWJ96" s="80"/>
      <c r="CWK96" s="80"/>
      <c r="CWL96" s="80"/>
      <c r="CWM96" s="80"/>
      <c r="CWN96" s="80"/>
      <c r="CWO96" s="80"/>
      <c r="CWP96" s="80"/>
      <c r="CWQ96" s="80"/>
      <c r="CWR96" s="80"/>
      <c r="CWS96" s="80"/>
      <c r="CWT96" s="80"/>
      <c r="CWU96" s="80"/>
      <c r="CWV96" s="80"/>
      <c r="CWW96" s="80"/>
      <c r="CWX96" s="80"/>
      <c r="CWY96" s="80"/>
      <c r="CWZ96" s="80"/>
      <c r="CXA96" s="80"/>
      <c r="CXB96" s="80"/>
      <c r="CXC96" s="80"/>
      <c r="CXD96" s="80"/>
      <c r="CXE96" s="80"/>
      <c r="CXF96" s="80"/>
      <c r="CXG96" s="80"/>
      <c r="CXH96" s="80"/>
      <c r="CXI96" s="80"/>
      <c r="CXJ96" s="80"/>
      <c r="CXK96" s="80"/>
      <c r="CXL96" s="80"/>
      <c r="CXM96" s="80"/>
      <c r="CXN96" s="80"/>
      <c r="CXO96" s="80"/>
      <c r="CXP96" s="80"/>
      <c r="CXQ96" s="80"/>
      <c r="CXR96" s="80"/>
      <c r="CXS96" s="80"/>
      <c r="CXT96" s="80"/>
      <c r="CXU96" s="80"/>
      <c r="CXV96" s="80"/>
      <c r="CXW96" s="80"/>
      <c r="CXX96" s="80"/>
      <c r="CXY96" s="80"/>
      <c r="CXZ96" s="80"/>
      <c r="CYA96" s="80"/>
      <c r="CYB96" s="80"/>
      <c r="CYC96" s="80"/>
      <c r="CYD96" s="80"/>
      <c r="CYE96" s="80"/>
      <c r="CYF96" s="80"/>
      <c r="CYG96" s="80"/>
      <c r="CYH96" s="80"/>
      <c r="CYI96" s="80"/>
      <c r="CYJ96" s="80"/>
      <c r="CYK96" s="80"/>
      <c r="CYL96" s="80"/>
      <c r="CYM96" s="80"/>
      <c r="CYN96" s="80"/>
      <c r="CYO96" s="80"/>
      <c r="CYP96" s="80"/>
      <c r="CYQ96" s="80"/>
      <c r="CYR96" s="80"/>
      <c r="CYS96" s="80"/>
      <c r="CYT96" s="80"/>
      <c r="CYU96" s="80"/>
      <c r="CYV96" s="80"/>
      <c r="CYW96" s="80"/>
      <c r="CYX96" s="80"/>
      <c r="CYY96" s="80"/>
      <c r="CYZ96" s="80"/>
      <c r="CZA96" s="80"/>
      <c r="CZB96" s="80"/>
      <c r="CZC96" s="80"/>
      <c r="CZD96" s="80"/>
      <c r="CZE96" s="80"/>
      <c r="CZF96" s="80"/>
      <c r="CZG96" s="80"/>
      <c r="CZH96" s="80"/>
      <c r="CZI96" s="80"/>
      <c r="CZJ96" s="80"/>
      <c r="CZK96" s="80"/>
      <c r="CZL96" s="80"/>
      <c r="CZM96" s="80"/>
      <c r="CZN96" s="80"/>
      <c r="CZO96" s="80"/>
      <c r="CZP96" s="80"/>
      <c r="CZQ96" s="80"/>
      <c r="CZR96" s="80"/>
      <c r="CZS96" s="80"/>
      <c r="CZT96" s="80"/>
      <c r="CZU96" s="80"/>
      <c r="CZV96" s="80"/>
      <c r="CZW96" s="80"/>
      <c r="CZX96" s="80"/>
      <c r="CZY96" s="80"/>
      <c r="CZZ96" s="80"/>
      <c r="DAA96" s="80"/>
      <c r="DAB96" s="80"/>
      <c r="DAC96" s="80"/>
      <c r="DAD96" s="80"/>
      <c r="DAE96" s="80"/>
      <c r="DAF96" s="80"/>
      <c r="DAG96" s="80"/>
      <c r="DAH96" s="80"/>
      <c r="DAI96" s="80"/>
      <c r="DAJ96" s="80"/>
      <c r="DAK96" s="80"/>
      <c r="DAL96" s="80"/>
      <c r="DAM96" s="80"/>
      <c r="DAN96" s="80"/>
      <c r="DAO96" s="80"/>
      <c r="DAP96" s="80"/>
      <c r="DAQ96" s="80"/>
      <c r="DAR96" s="80"/>
      <c r="DAS96" s="80"/>
      <c r="DAT96" s="80"/>
      <c r="DAU96" s="80"/>
      <c r="DAV96" s="80"/>
      <c r="DAW96" s="80"/>
      <c r="DAX96" s="80"/>
      <c r="DAY96" s="80"/>
      <c r="DAZ96" s="80"/>
      <c r="DBA96" s="80"/>
      <c r="DBB96" s="80"/>
      <c r="DBC96" s="80"/>
      <c r="DBD96" s="80"/>
      <c r="DBE96" s="80"/>
      <c r="DBF96" s="80"/>
      <c r="DBG96" s="80"/>
      <c r="DBH96" s="80"/>
      <c r="DBI96" s="80"/>
      <c r="DBJ96" s="80"/>
      <c r="DBK96" s="80"/>
      <c r="DBL96" s="80"/>
      <c r="DBM96" s="80"/>
      <c r="DBN96" s="80"/>
      <c r="DBO96" s="80"/>
      <c r="DBP96" s="80"/>
      <c r="DBQ96" s="80"/>
      <c r="DBR96" s="80"/>
      <c r="DBS96" s="80"/>
      <c r="DBT96" s="80"/>
      <c r="DBU96" s="80"/>
      <c r="DBV96" s="80"/>
      <c r="DBW96" s="80"/>
      <c r="DBX96" s="80"/>
      <c r="DBY96" s="80"/>
      <c r="DBZ96" s="80"/>
      <c r="DCA96" s="80"/>
      <c r="DCB96" s="80"/>
      <c r="DCC96" s="80"/>
      <c r="DCD96" s="80"/>
      <c r="DCE96" s="80"/>
      <c r="DCF96" s="80"/>
      <c r="DCG96" s="80"/>
      <c r="DCH96" s="80"/>
      <c r="DCI96" s="80"/>
      <c r="DCJ96" s="80"/>
      <c r="DCK96" s="80"/>
      <c r="DCL96" s="80"/>
      <c r="DCM96" s="80"/>
      <c r="DCN96" s="80"/>
      <c r="DCO96" s="80"/>
      <c r="DCP96" s="80"/>
      <c r="DCQ96" s="80"/>
      <c r="DCR96" s="80"/>
      <c r="DCS96" s="80"/>
      <c r="DCT96" s="80"/>
      <c r="DCU96" s="80"/>
      <c r="DCV96" s="80"/>
      <c r="DCW96" s="80"/>
      <c r="DCX96" s="80"/>
      <c r="DCY96" s="80"/>
      <c r="DCZ96" s="80"/>
      <c r="DDA96" s="80"/>
      <c r="DDB96" s="80"/>
      <c r="DDC96" s="80"/>
      <c r="DDD96" s="80"/>
      <c r="DDE96" s="80"/>
      <c r="DDF96" s="80"/>
      <c r="DDG96" s="80"/>
      <c r="DDH96" s="80"/>
      <c r="DDI96" s="80"/>
      <c r="DDJ96" s="80"/>
      <c r="DDK96" s="80"/>
      <c r="DDL96" s="80"/>
      <c r="DDM96" s="80"/>
      <c r="DDN96" s="80"/>
      <c r="DDO96" s="80"/>
      <c r="DDP96" s="80"/>
      <c r="DDQ96" s="80"/>
      <c r="DDR96" s="80"/>
      <c r="DDS96" s="80"/>
      <c r="DDT96" s="80"/>
      <c r="DDU96" s="80"/>
      <c r="DDV96" s="80"/>
      <c r="DDW96" s="80"/>
      <c r="DDX96" s="80"/>
      <c r="DDY96" s="80"/>
      <c r="DDZ96" s="80"/>
      <c r="DEA96" s="80"/>
      <c r="DEB96" s="80"/>
      <c r="DEC96" s="80"/>
      <c r="DED96" s="80"/>
      <c r="DEE96" s="80"/>
      <c r="DEF96" s="80"/>
      <c r="DEG96" s="80"/>
      <c r="DEH96" s="80"/>
      <c r="DEI96" s="80"/>
      <c r="DEJ96" s="80"/>
      <c r="DEK96" s="80"/>
      <c r="DEL96" s="80"/>
      <c r="DEM96" s="80"/>
      <c r="DEN96" s="80"/>
      <c r="DEO96" s="80"/>
      <c r="DEP96" s="80"/>
      <c r="DEQ96" s="80"/>
      <c r="DER96" s="80"/>
      <c r="DES96" s="80"/>
      <c r="DET96" s="80"/>
      <c r="DEU96" s="80"/>
      <c r="DEV96" s="80"/>
      <c r="DEW96" s="80"/>
      <c r="DEX96" s="80"/>
      <c r="DEY96" s="80"/>
      <c r="DEZ96" s="80"/>
      <c r="DFA96" s="80"/>
      <c r="DFB96" s="80"/>
      <c r="DFC96" s="80"/>
      <c r="DFD96" s="80"/>
      <c r="DFE96" s="80"/>
      <c r="DFF96" s="80"/>
      <c r="DFG96" s="80"/>
      <c r="DFH96" s="80"/>
      <c r="DFI96" s="80"/>
      <c r="DFJ96" s="80"/>
      <c r="DFK96" s="80"/>
      <c r="DFL96" s="80"/>
      <c r="DFM96" s="80"/>
      <c r="DFN96" s="80"/>
      <c r="DFO96" s="80"/>
      <c r="DFP96" s="80"/>
      <c r="DFQ96" s="80"/>
      <c r="DFR96" s="80"/>
      <c r="DFS96" s="80"/>
      <c r="DFT96" s="80"/>
      <c r="DFU96" s="80"/>
      <c r="DFV96" s="80"/>
      <c r="DFW96" s="80"/>
      <c r="DFX96" s="80"/>
      <c r="DFY96" s="80"/>
      <c r="DFZ96" s="80"/>
      <c r="DGA96" s="80"/>
      <c r="DGB96" s="80"/>
      <c r="DGC96" s="80"/>
      <c r="DGD96" s="80"/>
      <c r="DGE96" s="80"/>
      <c r="DGF96" s="80"/>
      <c r="DGG96" s="80"/>
      <c r="DGH96" s="80"/>
      <c r="DGI96" s="80"/>
      <c r="DGJ96" s="80"/>
      <c r="DGK96" s="80"/>
      <c r="DGL96" s="80"/>
      <c r="DGM96" s="80"/>
      <c r="DGN96" s="80"/>
      <c r="DGO96" s="80"/>
      <c r="DGP96" s="80"/>
      <c r="DGQ96" s="80"/>
      <c r="DGR96" s="80"/>
      <c r="DGS96" s="80"/>
      <c r="DGT96" s="80"/>
      <c r="DGU96" s="80"/>
      <c r="DGV96" s="80"/>
      <c r="DGW96" s="80"/>
      <c r="DGX96" s="80"/>
      <c r="DGY96" s="80"/>
      <c r="DGZ96" s="80"/>
      <c r="DHA96" s="80"/>
      <c r="DHB96" s="80"/>
      <c r="DHC96" s="80"/>
      <c r="DHD96" s="80"/>
      <c r="DHE96" s="80"/>
      <c r="DHF96" s="80"/>
      <c r="DHG96" s="80"/>
      <c r="DHH96" s="80"/>
      <c r="DHI96" s="80"/>
      <c r="DHJ96" s="80"/>
      <c r="DHK96" s="80"/>
      <c r="DHL96" s="80"/>
      <c r="DHM96" s="80"/>
      <c r="DHN96" s="80"/>
      <c r="DHO96" s="80"/>
      <c r="DHP96" s="80"/>
      <c r="DHQ96" s="80"/>
      <c r="DHR96" s="80"/>
      <c r="DHS96" s="80"/>
      <c r="DHT96" s="80"/>
      <c r="DHU96" s="80"/>
      <c r="DHV96" s="80"/>
      <c r="DHW96" s="80"/>
      <c r="DHX96" s="80"/>
      <c r="DHY96" s="80"/>
      <c r="DHZ96" s="80"/>
      <c r="DIA96" s="80"/>
      <c r="DIB96" s="80"/>
      <c r="DIC96" s="80"/>
      <c r="DID96" s="80"/>
      <c r="DIE96" s="80"/>
      <c r="DIF96" s="80"/>
      <c r="DIG96" s="80"/>
      <c r="DIH96" s="80"/>
      <c r="DII96" s="80"/>
      <c r="DIJ96" s="80"/>
      <c r="DIK96" s="80"/>
      <c r="DIL96" s="80"/>
      <c r="DIM96" s="80"/>
      <c r="DIN96" s="80"/>
      <c r="DIO96" s="80"/>
      <c r="DIP96" s="80"/>
      <c r="DIQ96" s="80"/>
      <c r="DIR96" s="80"/>
      <c r="DIS96" s="80"/>
      <c r="DIT96" s="80"/>
      <c r="DIU96" s="80"/>
      <c r="DIV96" s="80"/>
      <c r="DIW96" s="80"/>
      <c r="DIX96" s="80"/>
      <c r="DIY96" s="80"/>
      <c r="DIZ96" s="80"/>
      <c r="DJA96" s="80"/>
      <c r="DJB96" s="80"/>
      <c r="DJC96" s="80"/>
      <c r="DJD96" s="80"/>
      <c r="DJE96" s="80"/>
      <c r="DJF96" s="80"/>
      <c r="DJG96" s="80"/>
      <c r="DJH96" s="80"/>
      <c r="DJI96" s="80"/>
      <c r="DJJ96" s="80"/>
      <c r="DJK96" s="80"/>
      <c r="DJL96" s="80"/>
      <c r="DJM96" s="80"/>
      <c r="DJN96" s="80"/>
      <c r="DJO96" s="80"/>
      <c r="DJP96" s="80"/>
      <c r="DJQ96" s="80"/>
      <c r="DJR96" s="80"/>
      <c r="DJS96" s="80"/>
      <c r="DJT96" s="80"/>
      <c r="DJU96" s="80"/>
      <c r="DJV96" s="80"/>
      <c r="DJW96" s="80"/>
      <c r="DJX96" s="80"/>
      <c r="DJY96" s="80"/>
      <c r="DJZ96" s="80"/>
      <c r="DKA96" s="80"/>
      <c r="DKB96" s="80"/>
      <c r="DKC96" s="80"/>
      <c r="DKD96" s="80"/>
      <c r="DKE96" s="80"/>
      <c r="DKF96" s="80"/>
      <c r="DKG96" s="80"/>
      <c r="DKH96" s="80"/>
      <c r="DKI96" s="80"/>
      <c r="DKJ96" s="80"/>
      <c r="DKK96" s="80"/>
      <c r="DKL96" s="80"/>
      <c r="DKM96" s="80"/>
      <c r="DKN96" s="80"/>
      <c r="DKO96" s="80"/>
      <c r="DKP96" s="80"/>
      <c r="DKQ96" s="80"/>
      <c r="DKR96" s="80"/>
      <c r="DKS96" s="80"/>
      <c r="DKT96" s="80"/>
      <c r="DKU96" s="80"/>
      <c r="DKV96" s="80"/>
      <c r="DKW96" s="80"/>
      <c r="DKX96" s="80"/>
      <c r="DKY96" s="80"/>
      <c r="DKZ96" s="80"/>
      <c r="DLA96" s="80"/>
      <c r="DLB96" s="80"/>
      <c r="DLC96" s="80"/>
      <c r="DLD96" s="80"/>
      <c r="DLE96" s="80"/>
      <c r="DLF96" s="80"/>
      <c r="DLG96" s="80"/>
      <c r="DLH96" s="80"/>
      <c r="DLI96" s="80"/>
      <c r="DLJ96" s="80"/>
      <c r="DLK96" s="80"/>
      <c r="DLL96" s="80"/>
      <c r="DLM96" s="80"/>
      <c r="DLN96" s="80"/>
      <c r="DLO96" s="80"/>
      <c r="DLP96" s="80"/>
      <c r="DLQ96" s="80"/>
      <c r="DLR96" s="80"/>
      <c r="DLS96" s="80"/>
      <c r="DLT96" s="80"/>
      <c r="DLU96" s="80"/>
      <c r="DLV96" s="80"/>
      <c r="DLW96" s="80"/>
      <c r="DLX96" s="80"/>
      <c r="DLY96" s="80"/>
      <c r="DLZ96" s="80"/>
      <c r="DMA96" s="80"/>
      <c r="DMB96" s="80"/>
      <c r="DMC96" s="80"/>
      <c r="DMD96" s="80"/>
      <c r="DME96" s="80"/>
      <c r="DMF96" s="80"/>
      <c r="DMG96" s="80"/>
      <c r="DMH96" s="80"/>
      <c r="DMI96" s="80"/>
      <c r="DMJ96" s="80"/>
      <c r="DMK96" s="80"/>
      <c r="DML96" s="80"/>
      <c r="DMM96" s="80"/>
      <c r="DMN96" s="80"/>
      <c r="DMO96" s="80"/>
      <c r="DMP96" s="80"/>
      <c r="DMQ96" s="80"/>
      <c r="DMR96" s="80"/>
      <c r="DMS96" s="80"/>
      <c r="DMT96" s="80"/>
      <c r="DMU96" s="80"/>
      <c r="DMV96" s="80"/>
      <c r="DMW96" s="80"/>
      <c r="DMX96" s="80"/>
      <c r="DMY96" s="80"/>
      <c r="DMZ96" s="80"/>
      <c r="DNA96" s="80"/>
      <c r="DNB96" s="80"/>
      <c r="DNC96" s="80"/>
      <c r="DND96" s="80"/>
      <c r="DNE96" s="80"/>
      <c r="DNF96" s="80"/>
      <c r="DNG96" s="80"/>
      <c r="DNH96" s="80"/>
      <c r="DNI96" s="80"/>
      <c r="DNJ96" s="80"/>
      <c r="DNK96" s="80"/>
      <c r="DNL96" s="80"/>
      <c r="DNM96" s="80"/>
      <c r="DNN96" s="80"/>
      <c r="DNO96" s="80"/>
      <c r="DNP96" s="80"/>
      <c r="DNQ96" s="80"/>
      <c r="DNR96" s="80"/>
      <c r="DNS96" s="80"/>
      <c r="DNT96" s="80"/>
      <c r="DNU96" s="80"/>
      <c r="DNV96" s="80"/>
      <c r="DNW96" s="80"/>
      <c r="DNX96" s="80"/>
      <c r="DNY96" s="80"/>
      <c r="DNZ96" s="80"/>
      <c r="DOA96" s="80"/>
      <c r="DOB96" s="80"/>
      <c r="DOC96" s="80"/>
      <c r="DOD96" s="80"/>
      <c r="DOE96" s="80"/>
      <c r="DOF96" s="80"/>
      <c r="DOG96" s="80"/>
      <c r="DOH96" s="80"/>
      <c r="DOI96" s="80"/>
      <c r="DOJ96" s="80"/>
      <c r="DOK96" s="80"/>
      <c r="DOL96" s="80"/>
      <c r="DOM96" s="80"/>
      <c r="DON96" s="80"/>
      <c r="DOO96" s="80"/>
      <c r="DOP96" s="80"/>
      <c r="DOQ96" s="80"/>
      <c r="DOR96" s="80"/>
      <c r="DOS96" s="80"/>
      <c r="DOT96" s="80"/>
      <c r="DOU96" s="80"/>
      <c r="DOV96" s="80"/>
      <c r="DOW96" s="80"/>
      <c r="DOX96" s="80"/>
      <c r="DOY96" s="80"/>
      <c r="DOZ96" s="80"/>
      <c r="DPA96" s="80"/>
      <c r="DPB96" s="80"/>
      <c r="DPC96" s="80"/>
      <c r="DPD96" s="80"/>
      <c r="DPE96" s="80"/>
      <c r="DPF96" s="80"/>
      <c r="DPG96" s="80"/>
      <c r="DPH96" s="80"/>
      <c r="DPI96" s="80"/>
      <c r="DPJ96" s="80"/>
      <c r="DPK96" s="80"/>
      <c r="DPL96" s="80"/>
      <c r="DPM96" s="80"/>
      <c r="DPN96" s="80"/>
      <c r="DPO96" s="80"/>
      <c r="DPP96" s="80"/>
      <c r="DPQ96" s="80"/>
      <c r="DPR96" s="80"/>
      <c r="DPS96" s="80"/>
      <c r="DPT96" s="80"/>
      <c r="DPU96" s="80"/>
      <c r="DPV96" s="80"/>
      <c r="DPW96" s="80"/>
      <c r="DPX96" s="80"/>
      <c r="DPY96" s="80"/>
      <c r="DPZ96" s="80"/>
      <c r="DQA96" s="80"/>
      <c r="DQB96" s="80"/>
      <c r="DQC96" s="80"/>
      <c r="DQD96" s="80"/>
      <c r="DQE96" s="80"/>
      <c r="DQF96" s="80"/>
      <c r="DQG96" s="80"/>
      <c r="DQH96" s="80"/>
      <c r="DQI96" s="80"/>
      <c r="DQJ96" s="80"/>
      <c r="DQK96" s="80"/>
      <c r="DQL96" s="80"/>
      <c r="DQM96" s="80"/>
      <c r="DQN96" s="80"/>
      <c r="DQO96" s="80"/>
      <c r="DQP96" s="80"/>
      <c r="DQQ96" s="80"/>
      <c r="DQR96" s="80"/>
      <c r="DQS96" s="80"/>
      <c r="DQT96" s="80"/>
      <c r="DQU96" s="80"/>
      <c r="DQV96" s="80"/>
      <c r="DQW96" s="80"/>
      <c r="DQX96" s="80"/>
      <c r="DQY96" s="80"/>
      <c r="DQZ96" s="80"/>
      <c r="DRA96" s="80"/>
      <c r="DRB96" s="80"/>
      <c r="DRC96" s="80"/>
      <c r="DRD96" s="80"/>
      <c r="DRE96" s="80"/>
      <c r="DRF96" s="80"/>
      <c r="DRG96" s="80"/>
      <c r="DRH96" s="80"/>
      <c r="DRI96" s="80"/>
      <c r="DRJ96" s="80"/>
      <c r="DRK96" s="80"/>
      <c r="DRL96" s="80"/>
      <c r="DRM96" s="80"/>
      <c r="DRN96" s="80"/>
      <c r="DRO96" s="80"/>
      <c r="DRP96" s="80"/>
      <c r="DRQ96" s="80"/>
      <c r="DRR96" s="80"/>
      <c r="DRS96" s="80"/>
      <c r="DRT96" s="80"/>
      <c r="DRU96" s="80"/>
      <c r="DRV96" s="80"/>
      <c r="DRW96" s="80"/>
      <c r="DRX96" s="80"/>
      <c r="DRY96" s="80"/>
      <c r="DRZ96" s="80"/>
      <c r="DSA96" s="80"/>
      <c r="DSB96" s="80"/>
      <c r="DSC96" s="80"/>
      <c r="DSD96" s="80"/>
      <c r="DSE96" s="80"/>
      <c r="DSF96" s="80"/>
      <c r="DSG96" s="80"/>
      <c r="DSH96" s="80"/>
      <c r="DSI96" s="80"/>
      <c r="DSJ96" s="80"/>
      <c r="DSK96" s="80"/>
      <c r="DSL96" s="80"/>
      <c r="DSM96" s="80"/>
      <c r="DSN96" s="80"/>
      <c r="DSO96" s="80"/>
      <c r="DSP96" s="80"/>
      <c r="DSQ96" s="80"/>
      <c r="DSR96" s="80"/>
      <c r="DSS96" s="80"/>
      <c r="DST96" s="80"/>
      <c r="DSU96" s="80"/>
      <c r="DSV96" s="80"/>
      <c r="DSW96" s="80"/>
      <c r="DSX96" s="80"/>
      <c r="DSY96" s="80"/>
      <c r="DSZ96" s="80"/>
      <c r="DTA96" s="80"/>
      <c r="DTB96" s="80"/>
      <c r="DTC96" s="80"/>
      <c r="DTD96" s="80"/>
      <c r="DTE96" s="80"/>
      <c r="DTF96" s="80"/>
      <c r="DTG96" s="80"/>
      <c r="DTH96" s="80"/>
      <c r="DTI96" s="80"/>
      <c r="DTJ96" s="80"/>
      <c r="DTK96" s="80"/>
      <c r="DTL96" s="80"/>
      <c r="DTM96" s="80"/>
      <c r="DTN96" s="80"/>
      <c r="DTO96" s="80"/>
      <c r="DTP96" s="80"/>
      <c r="DTQ96" s="80"/>
      <c r="DTR96" s="80"/>
      <c r="DTS96" s="80"/>
      <c r="DTT96" s="80"/>
      <c r="DTU96" s="80"/>
      <c r="DTV96" s="80"/>
      <c r="DTW96" s="80"/>
      <c r="DTX96" s="80"/>
      <c r="DTY96" s="80"/>
      <c r="DTZ96" s="80"/>
      <c r="DUA96" s="80"/>
      <c r="DUB96" s="80"/>
      <c r="DUC96" s="80"/>
      <c r="DUD96" s="80"/>
      <c r="DUE96" s="80"/>
      <c r="DUF96" s="80"/>
      <c r="DUG96" s="80"/>
      <c r="DUH96" s="80"/>
      <c r="DUI96" s="80"/>
      <c r="DUJ96" s="80"/>
      <c r="DUK96" s="80"/>
      <c r="DUL96" s="80"/>
      <c r="DUM96" s="80"/>
      <c r="DUN96" s="80"/>
      <c r="DUO96" s="80"/>
      <c r="DUP96" s="80"/>
      <c r="DUQ96" s="80"/>
      <c r="DUR96" s="80"/>
      <c r="DUS96" s="80"/>
      <c r="DUT96" s="80"/>
      <c r="DUU96" s="80"/>
      <c r="DUV96" s="80"/>
      <c r="DUW96" s="80"/>
      <c r="DUX96" s="80"/>
      <c r="DUY96" s="80"/>
      <c r="DUZ96" s="80"/>
      <c r="DVA96" s="80"/>
      <c r="DVB96" s="80"/>
      <c r="DVC96" s="80"/>
      <c r="DVD96" s="80"/>
      <c r="DVE96" s="80"/>
      <c r="DVF96" s="80"/>
      <c r="DVG96" s="80"/>
      <c r="DVH96" s="80"/>
      <c r="DVI96" s="80"/>
      <c r="DVJ96" s="80"/>
      <c r="DVK96" s="80"/>
      <c r="DVL96" s="80"/>
      <c r="DVM96" s="80"/>
      <c r="DVN96" s="80"/>
      <c r="DVO96" s="80"/>
      <c r="DVP96" s="80"/>
      <c r="DVQ96" s="80"/>
      <c r="DVR96" s="80"/>
      <c r="DVS96" s="80"/>
      <c r="DVT96" s="80"/>
      <c r="DVU96" s="80"/>
      <c r="DVV96" s="80"/>
      <c r="DVW96" s="80"/>
      <c r="DVX96" s="80"/>
      <c r="DVY96" s="80"/>
      <c r="DVZ96" s="80"/>
      <c r="DWA96" s="80"/>
      <c r="DWB96" s="80"/>
      <c r="DWC96" s="80"/>
      <c r="DWD96" s="80"/>
      <c r="DWE96" s="80"/>
      <c r="DWF96" s="80"/>
      <c r="DWG96" s="80"/>
      <c r="DWH96" s="80"/>
      <c r="DWI96" s="80"/>
      <c r="DWJ96" s="80"/>
      <c r="DWK96" s="80"/>
      <c r="DWL96" s="80"/>
      <c r="DWM96" s="80"/>
      <c r="DWN96" s="80"/>
      <c r="DWO96" s="80"/>
      <c r="DWP96" s="80"/>
      <c r="DWQ96" s="80"/>
      <c r="DWR96" s="80"/>
      <c r="DWS96" s="80"/>
      <c r="DWT96" s="80"/>
      <c r="DWU96" s="80"/>
      <c r="DWV96" s="80"/>
      <c r="DWW96" s="80"/>
      <c r="DWX96" s="80"/>
      <c r="DWY96" s="80"/>
      <c r="DWZ96" s="80"/>
      <c r="DXA96" s="80"/>
      <c r="DXB96" s="80"/>
      <c r="DXC96" s="80"/>
      <c r="DXD96" s="80"/>
      <c r="DXE96" s="80"/>
      <c r="DXF96" s="80"/>
      <c r="DXG96" s="80"/>
      <c r="DXH96" s="80"/>
      <c r="DXI96" s="80"/>
      <c r="DXJ96" s="80"/>
      <c r="DXK96" s="80"/>
      <c r="DXL96" s="80"/>
      <c r="DXM96" s="80"/>
      <c r="DXN96" s="80"/>
      <c r="DXO96" s="80"/>
      <c r="DXP96" s="80"/>
      <c r="DXQ96" s="80"/>
      <c r="DXR96" s="80"/>
      <c r="DXS96" s="80"/>
      <c r="DXT96" s="80"/>
      <c r="DXU96" s="80"/>
      <c r="DXV96" s="80"/>
      <c r="DXW96" s="80"/>
      <c r="DXX96" s="80"/>
      <c r="DXY96" s="80"/>
      <c r="DXZ96" s="80"/>
      <c r="DYA96" s="80"/>
      <c r="DYB96" s="80"/>
      <c r="DYC96" s="80"/>
      <c r="DYD96" s="80"/>
      <c r="DYE96" s="80"/>
      <c r="DYF96" s="80"/>
      <c r="DYG96" s="80"/>
      <c r="DYH96" s="80"/>
      <c r="DYI96" s="80"/>
      <c r="DYJ96" s="80"/>
      <c r="DYK96" s="80"/>
      <c r="DYL96" s="80"/>
      <c r="DYM96" s="80"/>
      <c r="DYN96" s="80"/>
      <c r="DYO96" s="80"/>
      <c r="DYP96" s="80"/>
      <c r="DYQ96" s="80"/>
      <c r="DYR96" s="80"/>
      <c r="DYS96" s="80"/>
      <c r="DYT96" s="80"/>
      <c r="DYU96" s="80"/>
      <c r="DYV96" s="80"/>
      <c r="DYW96" s="80"/>
      <c r="DYX96" s="80"/>
      <c r="DYY96" s="80"/>
      <c r="DYZ96" s="80"/>
      <c r="DZA96" s="80"/>
      <c r="DZB96" s="80"/>
      <c r="DZC96" s="80"/>
      <c r="DZD96" s="80"/>
      <c r="DZE96" s="80"/>
      <c r="DZF96" s="80"/>
      <c r="DZG96" s="80"/>
      <c r="DZH96" s="80"/>
      <c r="DZI96" s="80"/>
      <c r="DZJ96" s="80"/>
      <c r="DZK96" s="80"/>
      <c r="DZL96" s="80"/>
      <c r="DZM96" s="80"/>
      <c r="DZN96" s="80"/>
      <c r="DZO96" s="80"/>
      <c r="DZP96" s="80"/>
      <c r="DZQ96" s="80"/>
      <c r="DZR96" s="80"/>
      <c r="DZS96" s="80"/>
      <c r="DZT96" s="80"/>
      <c r="DZU96" s="80"/>
      <c r="DZV96" s="80"/>
      <c r="DZW96" s="80"/>
      <c r="DZX96" s="80"/>
      <c r="DZY96" s="80"/>
      <c r="DZZ96" s="80"/>
      <c r="EAA96" s="80"/>
      <c r="EAB96" s="80"/>
      <c r="EAC96" s="80"/>
      <c r="EAD96" s="80"/>
      <c r="EAE96" s="80"/>
      <c r="EAF96" s="80"/>
      <c r="EAG96" s="80"/>
      <c r="EAH96" s="80"/>
      <c r="EAI96" s="80"/>
      <c r="EAJ96" s="80"/>
      <c r="EAK96" s="80"/>
      <c r="EAL96" s="80"/>
      <c r="EAM96" s="80"/>
      <c r="EAN96" s="80"/>
      <c r="EAO96" s="80"/>
      <c r="EAP96" s="80"/>
      <c r="EAQ96" s="80"/>
      <c r="EAR96" s="80"/>
      <c r="EAS96" s="80"/>
      <c r="EAT96" s="80"/>
      <c r="EAU96" s="80"/>
      <c r="EAV96" s="80"/>
      <c r="EAW96" s="80"/>
      <c r="EAX96" s="80"/>
      <c r="EAY96" s="80"/>
      <c r="EAZ96" s="80"/>
      <c r="EBA96" s="80"/>
      <c r="EBB96" s="80"/>
      <c r="EBC96" s="80"/>
      <c r="EBD96" s="80"/>
      <c r="EBE96" s="80"/>
      <c r="EBF96" s="80"/>
      <c r="EBG96" s="80"/>
      <c r="EBH96" s="80"/>
      <c r="EBI96" s="80"/>
      <c r="EBJ96" s="80"/>
      <c r="EBK96" s="80"/>
      <c r="EBL96" s="80"/>
      <c r="EBM96" s="80"/>
      <c r="EBN96" s="80"/>
      <c r="EBO96" s="80"/>
      <c r="EBP96" s="80"/>
      <c r="EBQ96" s="80"/>
      <c r="EBR96" s="80"/>
      <c r="EBS96" s="80"/>
      <c r="EBT96" s="80"/>
      <c r="EBU96" s="80"/>
      <c r="EBV96" s="80"/>
      <c r="EBW96" s="80"/>
      <c r="EBX96" s="80"/>
      <c r="EBY96" s="80"/>
      <c r="EBZ96" s="80"/>
      <c r="ECA96" s="80"/>
      <c r="ECB96" s="80"/>
      <c r="ECC96" s="80"/>
      <c r="ECD96" s="80"/>
      <c r="ECE96" s="80"/>
      <c r="ECF96" s="80"/>
      <c r="ECG96" s="80"/>
      <c r="ECH96" s="80"/>
      <c r="ECI96" s="80"/>
      <c r="ECJ96" s="80"/>
      <c r="ECK96" s="80"/>
      <c r="ECL96" s="80"/>
      <c r="ECM96" s="80"/>
      <c r="ECN96" s="80"/>
      <c r="ECO96" s="80"/>
      <c r="ECP96" s="80"/>
      <c r="ECQ96" s="80"/>
      <c r="ECR96" s="80"/>
      <c r="ECS96" s="80"/>
      <c r="ECT96" s="80"/>
      <c r="ECU96" s="80"/>
      <c r="ECV96" s="80"/>
      <c r="ECW96" s="80"/>
      <c r="ECX96" s="80"/>
      <c r="ECY96" s="80"/>
      <c r="ECZ96" s="80"/>
      <c r="EDA96" s="80"/>
      <c r="EDB96" s="80"/>
      <c r="EDC96" s="80"/>
      <c r="EDD96" s="80"/>
      <c r="EDE96" s="80"/>
      <c r="EDF96" s="80"/>
      <c r="EDG96" s="80"/>
      <c r="EDH96" s="80"/>
      <c r="EDI96" s="80"/>
      <c r="EDJ96" s="80"/>
      <c r="EDK96" s="80"/>
      <c r="EDL96" s="80"/>
      <c r="EDM96" s="80"/>
      <c r="EDN96" s="80"/>
      <c r="EDO96" s="80"/>
      <c r="EDP96" s="80"/>
      <c r="EDQ96" s="80"/>
      <c r="EDR96" s="80"/>
      <c r="EDS96" s="80"/>
      <c r="EDT96" s="80"/>
      <c r="EDU96" s="80"/>
      <c r="EDV96" s="80"/>
      <c r="EDW96" s="80"/>
      <c r="EDX96" s="80"/>
      <c r="EDY96" s="80"/>
      <c r="EDZ96" s="80"/>
      <c r="EEA96" s="80"/>
      <c r="EEB96" s="80"/>
      <c r="EEC96" s="80"/>
      <c r="EED96" s="80"/>
      <c r="EEE96" s="80"/>
      <c r="EEF96" s="80"/>
      <c r="EEG96" s="80"/>
      <c r="EEH96" s="80"/>
      <c r="EEI96" s="80"/>
      <c r="EEJ96" s="80"/>
      <c r="EEK96" s="80"/>
      <c r="EEL96" s="80"/>
      <c r="EEM96" s="80"/>
      <c r="EEN96" s="80"/>
      <c r="EEO96" s="80"/>
      <c r="EEP96" s="80"/>
      <c r="EEQ96" s="80"/>
      <c r="EER96" s="80"/>
      <c r="EES96" s="80"/>
      <c r="EET96" s="80"/>
      <c r="EEU96" s="80"/>
      <c r="EEV96" s="80"/>
      <c r="EEW96" s="80"/>
      <c r="EEX96" s="80"/>
      <c r="EEY96" s="80"/>
      <c r="EEZ96" s="80"/>
      <c r="EFA96" s="80"/>
      <c r="EFB96" s="80"/>
      <c r="EFC96" s="80"/>
      <c r="EFD96" s="80"/>
      <c r="EFE96" s="80"/>
      <c r="EFF96" s="80"/>
      <c r="EFG96" s="80"/>
      <c r="EFH96" s="80"/>
      <c r="EFI96" s="80"/>
      <c r="EFJ96" s="80"/>
      <c r="EFK96" s="80"/>
      <c r="EFL96" s="80"/>
      <c r="EFM96" s="80"/>
      <c r="EFN96" s="80"/>
      <c r="EFO96" s="80"/>
      <c r="EFP96" s="80"/>
      <c r="EFQ96" s="80"/>
      <c r="EFR96" s="80"/>
      <c r="EFS96" s="80"/>
      <c r="EFT96" s="80"/>
      <c r="EFU96" s="80"/>
      <c r="EFV96" s="80"/>
      <c r="EFW96" s="80"/>
      <c r="EFX96" s="80"/>
      <c r="EFY96" s="80"/>
      <c r="EFZ96" s="80"/>
      <c r="EGA96" s="80"/>
      <c r="EGB96" s="80"/>
      <c r="EGC96" s="80"/>
      <c r="EGD96" s="80"/>
      <c r="EGE96" s="80"/>
      <c r="EGF96" s="80"/>
      <c r="EGG96" s="80"/>
      <c r="EGH96" s="80"/>
      <c r="EGI96" s="80"/>
      <c r="EGJ96" s="80"/>
      <c r="EGK96" s="80"/>
      <c r="EGL96" s="80"/>
      <c r="EGM96" s="80"/>
      <c r="EGN96" s="80"/>
      <c r="EGO96" s="80"/>
      <c r="EGP96" s="80"/>
      <c r="EGQ96" s="80"/>
      <c r="EGR96" s="80"/>
      <c r="EGS96" s="80"/>
      <c r="EGT96" s="80"/>
      <c r="EGU96" s="80"/>
      <c r="EGV96" s="80"/>
      <c r="EGW96" s="80"/>
      <c r="EGX96" s="80"/>
      <c r="EGY96" s="80"/>
      <c r="EGZ96" s="80"/>
      <c r="EHA96" s="80"/>
      <c r="EHB96" s="80"/>
      <c r="EHC96" s="80"/>
      <c r="EHD96" s="80"/>
      <c r="EHE96" s="80"/>
      <c r="EHF96" s="80"/>
      <c r="EHG96" s="80"/>
      <c r="EHH96" s="80"/>
      <c r="EHI96" s="80"/>
      <c r="EHJ96" s="80"/>
      <c r="EHK96" s="80"/>
      <c r="EHL96" s="80"/>
      <c r="EHM96" s="80"/>
      <c r="EHN96" s="80"/>
      <c r="EHO96" s="80"/>
      <c r="EHP96" s="80"/>
      <c r="EHQ96" s="80"/>
      <c r="EHR96" s="80"/>
      <c r="EHS96" s="80"/>
      <c r="EHT96" s="80"/>
      <c r="EHU96" s="80"/>
      <c r="EHV96" s="80"/>
      <c r="EHW96" s="80"/>
      <c r="EHX96" s="80"/>
      <c r="EHY96" s="80"/>
      <c r="EHZ96" s="80"/>
      <c r="EIA96" s="80"/>
      <c r="EIB96" s="80"/>
      <c r="EIC96" s="80"/>
      <c r="EID96" s="80"/>
      <c r="EIE96" s="80"/>
      <c r="EIF96" s="80"/>
      <c r="EIG96" s="80"/>
      <c r="EIH96" s="80"/>
      <c r="EII96" s="80"/>
      <c r="EIJ96" s="80"/>
      <c r="EIK96" s="80"/>
      <c r="EIL96" s="80"/>
      <c r="EIM96" s="80"/>
      <c r="EIN96" s="80"/>
      <c r="EIO96" s="80"/>
      <c r="EIP96" s="80"/>
      <c r="EIQ96" s="80"/>
      <c r="EIR96" s="80"/>
      <c r="EIS96" s="80"/>
      <c r="EIT96" s="80"/>
      <c r="EIU96" s="80"/>
      <c r="EIV96" s="80"/>
      <c r="EIW96" s="80"/>
      <c r="EIX96" s="80"/>
      <c r="EIY96" s="80"/>
      <c r="EIZ96" s="80"/>
      <c r="EJA96" s="80"/>
      <c r="EJB96" s="80"/>
      <c r="EJC96" s="80"/>
      <c r="EJD96" s="80"/>
      <c r="EJE96" s="80"/>
      <c r="EJF96" s="80"/>
      <c r="EJG96" s="80"/>
      <c r="EJH96" s="80"/>
      <c r="EJI96" s="80"/>
      <c r="EJJ96" s="80"/>
      <c r="EJK96" s="80"/>
      <c r="EJL96" s="80"/>
      <c r="EJM96" s="80"/>
      <c r="EJN96" s="80"/>
      <c r="EJO96" s="80"/>
      <c r="EJP96" s="80"/>
      <c r="EJQ96" s="80"/>
      <c r="EJR96" s="80"/>
      <c r="EJS96" s="80"/>
      <c r="EJT96" s="80"/>
      <c r="EJU96" s="80"/>
      <c r="EJV96" s="80"/>
      <c r="EJW96" s="80"/>
      <c r="EJX96" s="80"/>
      <c r="EJY96" s="80"/>
      <c r="EJZ96" s="80"/>
      <c r="EKA96" s="80"/>
      <c r="EKB96" s="80"/>
      <c r="EKC96" s="80"/>
      <c r="EKD96" s="80"/>
      <c r="EKE96" s="80"/>
      <c r="EKF96" s="80"/>
      <c r="EKG96" s="80"/>
      <c r="EKH96" s="80"/>
      <c r="EKI96" s="80"/>
      <c r="EKJ96" s="80"/>
      <c r="EKK96" s="80"/>
      <c r="EKL96" s="80"/>
      <c r="EKM96" s="80"/>
      <c r="EKN96" s="80"/>
      <c r="EKO96" s="80"/>
      <c r="EKP96" s="80"/>
      <c r="EKQ96" s="80"/>
      <c r="EKR96" s="80"/>
      <c r="EKS96" s="80"/>
      <c r="EKT96" s="80"/>
      <c r="EKU96" s="80"/>
      <c r="EKV96" s="80"/>
      <c r="EKW96" s="80"/>
      <c r="EKX96" s="80"/>
      <c r="EKY96" s="80"/>
      <c r="EKZ96" s="80"/>
      <c r="ELA96" s="80"/>
      <c r="ELB96" s="80"/>
      <c r="ELC96" s="80"/>
      <c r="ELD96" s="80"/>
      <c r="ELE96" s="80"/>
      <c r="ELF96" s="80"/>
      <c r="ELG96" s="80"/>
      <c r="ELH96" s="80"/>
      <c r="ELI96" s="80"/>
      <c r="ELJ96" s="80"/>
      <c r="ELK96" s="80"/>
      <c r="ELL96" s="80"/>
      <c r="ELM96" s="80"/>
      <c r="ELN96" s="80"/>
      <c r="ELO96" s="80"/>
      <c r="ELP96" s="80"/>
      <c r="ELQ96" s="80"/>
      <c r="ELR96" s="80"/>
      <c r="ELS96" s="80"/>
      <c r="ELT96" s="80"/>
      <c r="ELU96" s="80"/>
      <c r="ELV96" s="80"/>
      <c r="ELW96" s="80"/>
      <c r="ELX96" s="80"/>
      <c r="ELY96" s="80"/>
      <c r="ELZ96" s="80"/>
      <c r="EMA96" s="80"/>
      <c r="EMB96" s="80"/>
      <c r="EMC96" s="80"/>
      <c r="EMD96" s="80"/>
      <c r="EME96" s="80"/>
      <c r="EMF96" s="80"/>
      <c r="EMG96" s="80"/>
      <c r="EMH96" s="80"/>
      <c r="EMI96" s="80"/>
      <c r="EMJ96" s="80"/>
      <c r="EMK96" s="80"/>
      <c r="EML96" s="80"/>
      <c r="EMM96" s="80"/>
      <c r="EMN96" s="80"/>
      <c r="EMO96" s="80"/>
      <c r="EMP96" s="80"/>
      <c r="EMQ96" s="80"/>
      <c r="EMR96" s="80"/>
      <c r="EMS96" s="80"/>
      <c r="EMT96" s="80"/>
      <c r="EMU96" s="80"/>
      <c r="EMV96" s="80"/>
      <c r="EMW96" s="80"/>
      <c r="EMX96" s="80"/>
      <c r="EMY96" s="80"/>
      <c r="EMZ96" s="80"/>
      <c r="ENA96" s="80"/>
      <c r="ENB96" s="80"/>
      <c r="ENC96" s="80"/>
      <c r="END96" s="80"/>
      <c r="ENE96" s="80"/>
      <c r="ENF96" s="80"/>
      <c r="ENG96" s="80"/>
      <c r="ENH96" s="80"/>
      <c r="ENI96" s="80"/>
      <c r="ENJ96" s="80"/>
      <c r="ENK96" s="80"/>
      <c r="ENL96" s="80"/>
      <c r="ENM96" s="80"/>
      <c r="ENN96" s="80"/>
      <c r="ENO96" s="80"/>
      <c r="ENP96" s="80"/>
      <c r="ENQ96" s="80"/>
      <c r="ENR96" s="80"/>
      <c r="ENS96" s="80"/>
      <c r="ENT96" s="80"/>
      <c r="ENU96" s="80"/>
      <c r="ENV96" s="80"/>
      <c r="ENW96" s="80"/>
      <c r="ENX96" s="80"/>
      <c r="ENY96" s="80"/>
      <c r="ENZ96" s="80"/>
      <c r="EOA96" s="80"/>
      <c r="EOB96" s="80"/>
      <c r="EOC96" s="80"/>
      <c r="EOD96" s="80"/>
      <c r="EOE96" s="80"/>
      <c r="EOF96" s="80"/>
      <c r="EOG96" s="80"/>
      <c r="EOH96" s="80"/>
      <c r="EOI96" s="80"/>
      <c r="EOJ96" s="80"/>
      <c r="EOK96" s="80"/>
      <c r="EOL96" s="80"/>
      <c r="EOM96" s="80"/>
      <c r="EON96" s="80"/>
      <c r="EOO96" s="80"/>
      <c r="EOP96" s="80"/>
      <c r="EOQ96" s="80"/>
      <c r="EOR96" s="80"/>
      <c r="EOS96" s="80"/>
      <c r="EOT96" s="80"/>
      <c r="EOU96" s="80"/>
      <c r="EOV96" s="80"/>
      <c r="EOW96" s="80"/>
      <c r="EOX96" s="80"/>
      <c r="EOY96" s="80"/>
      <c r="EOZ96" s="80"/>
      <c r="EPA96" s="80"/>
      <c r="EPB96" s="80"/>
      <c r="EPC96" s="80"/>
      <c r="EPD96" s="80"/>
      <c r="EPE96" s="80"/>
      <c r="EPF96" s="80"/>
      <c r="EPG96" s="80"/>
      <c r="EPH96" s="80"/>
      <c r="EPI96" s="80"/>
      <c r="EPJ96" s="80"/>
      <c r="EPK96" s="80"/>
      <c r="EPL96" s="80"/>
      <c r="EPM96" s="80"/>
      <c r="EPN96" s="80"/>
      <c r="EPO96" s="80"/>
      <c r="EPP96" s="80"/>
      <c r="EPQ96" s="80"/>
      <c r="EPR96" s="80"/>
      <c r="EPS96" s="80"/>
      <c r="EPT96" s="80"/>
      <c r="EPU96" s="80"/>
      <c r="EPV96" s="80"/>
      <c r="EPW96" s="80"/>
      <c r="EPX96" s="80"/>
      <c r="EPY96" s="80"/>
      <c r="EPZ96" s="80"/>
      <c r="EQA96" s="80"/>
      <c r="EQB96" s="80"/>
      <c r="EQC96" s="80"/>
      <c r="EQD96" s="80"/>
      <c r="EQE96" s="80"/>
      <c r="EQF96" s="80"/>
      <c r="EQG96" s="80"/>
      <c r="EQH96" s="80"/>
      <c r="EQI96" s="80"/>
      <c r="EQJ96" s="80"/>
      <c r="EQK96" s="80"/>
      <c r="EQL96" s="80"/>
      <c r="EQM96" s="80"/>
      <c r="EQN96" s="80"/>
      <c r="EQO96" s="80"/>
      <c r="EQP96" s="80"/>
      <c r="EQQ96" s="80"/>
      <c r="EQR96" s="80"/>
      <c r="EQS96" s="80"/>
      <c r="EQT96" s="80"/>
      <c r="EQU96" s="80"/>
      <c r="EQV96" s="80"/>
      <c r="EQW96" s="80"/>
      <c r="EQX96" s="80"/>
      <c r="EQY96" s="80"/>
      <c r="EQZ96" s="80"/>
      <c r="ERA96" s="80"/>
      <c r="ERB96" s="80"/>
      <c r="ERC96" s="80"/>
      <c r="ERD96" s="80"/>
      <c r="ERE96" s="80"/>
      <c r="ERF96" s="80"/>
      <c r="ERG96" s="80"/>
      <c r="ERH96" s="80"/>
      <c r="ERI96" s="80"/>
      <c r="ERJ96" s="80"/>
      <c r="ERK96" s="80"/>
      <c r="ERL96" s="80"/>
      <c r="ERM96" s="80"/>
      <c r="ERN96" s="80"/>
      <c r="ERO96" s="80"/>
      <c r="ERP96" s="80"/>
      <c r="ERQ96" s="80"/>
      <c r="ERR96" s="80"/>
      <c r="ERS96" s="80"/>
      <c r="ERT96" s="80"/>
      <c r="ERU96" s="80"/>
      <c r="ERV96" s="80"/>
      <c r="ERW96" s="80"/>
      <c r="ERX96" s="80"/>
      <c r="ERY96" s="80"/>
      <c r="ERZ96" s="80"/>
      <c r="ESA96" s="80"/>
      <c r="ESB96" s="80"/>
      <c r="ESC96" s="80"/>
      <c r="ESD96" s="80"/>
      <c r="ESE96" s="80"/>
      <c r="ESF96" s="80"/>
      <c r="ESG96" s="80"/>
      <c r="ESH96" s="80"/>
      <c r="ESI96" s="80"/>
      <c r="ESJ96" s="80"/>
      <c r="ESK96" s="80"/>
      <c r="ESL96" s="80"/>
      <c r="ESM96" s="80"/>
      <c r="ESN96" s="80"/>
      <c r="ESO96" s="80"/>
      <c r="ESP96" s="80"/>
      <c r="ESQ96" s="80"/>
      <c r="ESR96" s="80"/>
      <c r="ESS96" s="80"/>
      <c r="EST96" s="80"/>
      <c r="ESU96" s="80"/>
      <c r="ESV96" s="80"/>
      <c r="ESW96" s="80"/>
      <c r="ESX96" s="80"/>
      <c r="ESY96" s="80"/>
      <c r="ESZ96" s="80"/>
      <c r="ETA96" s="80"/>
      <c r="ETB96" s="80"/>
      <c r="ETC96" s="80"/>
      <c r="ETD96" s="80"/>
      <c r="ETE96" s="80"/>
      <c r="ETF96" s="80"/>
      <c r="ETG96" s="80"/>
      <c r="ETH96" s="80"/>
      <c r="ETI96" s="80"/>
      <c r="ETJ96" s="80"/>
      <c r="ETK96" s="80"/>
      <c r="ETL96" s="80"/>
      <c r="ETM96" s="80"/>
      <c r="ETN96" s="80"/>
      <c r="ETO96" s="80"/>
      <c r="ETP96" s="80"/>
      <c r="ETQ96" s="80"/>
      <c r="ETR96" s="80"/>
      <c r="ETS96" s="80"/>
      <c r="ETT96" s="80"/>
      <c r="ETU96" s="80"/>
      <c r="ETV96" s="80"/>
      <c r="ETW96" s="80"/>
      <c r="ETX96" s="80"/>
      <c r="ETY96" s="80"/>
      <c r="ETZ96" s="80"/>
      <c r="EUA96" s="80"/>
      <c r="EUB96" s="80"/>
      <c r="EUC96" s="80"/>
      <c r="EUD96" s="80"/>
      <c r="EUE96" s="80"/>
      <c r="EUF96" s="80"/>
      <c r="EUG96" s="80"/>
      <c r="EUH96" s="80"/>
      <c r="EUI96" s="80"/>
      <c r="EUJ96" s="80"/>
      <c r="EUK96" s="80"/>
      <c r="EUL96" s="80"/>
      <c r="EUM96" s="80"/>
      <c r="EUN96" s="80"/>
      <c r="EUO96" s="80"/>
      <c r="EUP96" s="80"/>
      <c r="EUQ96" s="80"/>
      <c r="EUR96" s="80"/>
      <c r="EUS96" s="80"/>
      <c r="EUT96" s="80"/>
      <c r="EUU96" s="80"/>
      <c r="EUV96" s="80"/>
      <c r="EUW96" s="80"/>
      <c r="EUX96" s="80"/>
      <c r="EUY96" s="80"/>
      <c r="EUZ96" s="80"/>
      <c r="EVA96" s="80"/>
      <c r="EVB96" s="80"/>
      <c r="EVC96" s="80"/>
      <c r="EVD96" s="80"/>
      <c r="EVE96" s="80"/>
      <c r="EVF96" s="80"/>
      <c r="EVG96" s="80"/>
      <c r="EVH96" s="80"/>
      <c r="EVI96" s="80"/>
      <c r="EVJ96" s="80"/>
      <c r="EVK96" s="80"/>
      <c r="EVL96" s="80"/>
      <c r="EVM96" s="80"/>
      <c r="EVN96" s="80"/>
      <c r="EVO96" s="80"/>
      <c r="EVP96" s="80"/>
      <c r="EVQ96" s="80"/>
      <c r="EVR96" s="80"/>
      <c r="EVS96" s="80"/>
      <c r="EVT96" s="80"/>
      <c r="EVU96" s="80"/>
      <c r="EVV96" s="80"/>
      <c r="EVW96" s="80"/>
      <c r="EVX96" s="80"/>
      <c r="EVY96" s="80"/>
      <c r="EVZ96" s="80"/>
      <c r="EWA96" s="80"/>
      <c r="EWB96" s="80"/>
      <c r="EWC96" s="80"/>
      <c r="EWD96" s="80"/>
      <c r="EWE96" s="80"/>
      <c r="EWF96" s="80"/>
      <c r="EWG96" s="80"/>
      <c r="EWH96" s="80"/>
      <c r="EWI96" s="80"/>
      <c r="EWJ96" s="80"/>
      <c r="EWK96" s="80"/>
      <c r="EWL96" s="80"/>
      <c r="EWM96" s="80"/>
      <c r="EWN96" s="80"/>
      <c r="EWO96" s="80"/>
      <c r="EWP96" s="80"/>
      <c r="EWQ96" s="80"/>
      <c r="EWR96" s="80"/>
      <c r="EWS96" s="80"/>
      <c r="EWT96" s="80"/>
      <c r="EWU96" s="80"/>
      <c r="EWV96" s="80"/>
      <c r="EWW96" s="80"/>
      <c r="EWX96" s="80"/>
      <c r="EWY96" s="80"/>
      <c r="EWZ96" s="80"/>
      <c r="EXA96" s="80"/>
      <c r="EXB96" s="80"/>
      <c r="EXC96" s="80"/>
      <c r="EXD96" s="80"/>
      <c r="EXE96" s="80"/>
      <c r="EXF96" s="80"/>
      <c r="EXG96" s="80"/>
      <c r="EXH96" s="80"/>
      <c r="EXI96" s="80"/>
      <c r="EXJ96" s="80"/>
      <c r="EXK96" s="80"/>
      <c r="EXL96" s="80"/>
      <c r="EXM96" s="80"/>
      <c r="EXN96" s="80"/>
      <c r="EXO96" s="80"/>
      <c r="EXP96" s="80"/>
      <c r="EXQ96" s="80"/>
      <c r="EXR96" s="80"/>
      <c r="EXS96" s="80"/>
      <c r="EXT96" s="80"/>
      <c r="EXU96" s="80"/>
      <c r="EXV96" s="80"/>
      <c r="EXW96" s="80"/>
      <c r="EXX96" s="80"/>
      <c r="EXY96" s="80"/>
      <c r="EXZ96" s="80"/>
      <c r="EYA96" s="80"/>
      <c r="EYB96" s="80"/>
      <c r="EYC96" s="80"/>
      <c r="EYD96" s="80"/>
      <c r="EYE96" s="80"/>
      <c r="EYF96" s="80"/>
      <c r="EYG96" s="80"/>
      <c r="EYH96" s="80"/>
      <c r="EYI96" s="80"/>
      <c r="EYJ96" s="80"/>
      <c r="EYK96" s="80"/>
      <c r="EYL96" s="80"/>
      <c r="EYM96" s="80"/>
      <c r="EYN96" s="80"/>
      <c r="EYO96" s="80"/>
      <c r="EYP96" s="80"/>
      <c r="EYQ96" s="80"/>
      <c r="EYR96" s="80"/>
      <c r="EYS96" s="80"/>
      <c r="EYT96" s="80"/>
      <c r="EYU96" s="80"/>
      <c r="EYV96" s="80"/>
      <c r="EYW96" s="80"/>
      <c r="EYX96" s="80"/>
      <c r="EYY96" s="80"/>
      <c r="EYZ96" s="80"/>
      <c r="EZA96" s="80"/>
      <c r="EZB96" s="80"/>
      <c r="EZC96" s="80"/>
      <c r="EZD96" s="80"/>
      <c r="EZE96" s="80"/>
      <c r="EZF96" s="80"/>
      <c r="EZG96" s="80"/>
      <c r="EZH96" s="80"/>
      <c r="EZI96" s="80"/>
      <c r="EZJ96" s="80"/>
      <c r="EZK96" s="80"/>
      <c r="EZL96" s="80"/>
      <c r="EZM96" s="80"/>
      <c r="EZN96" s="80"/>
      <c r="EZO96" s="80"/>
      <c r="EZP96" s="80"/>
      <c r="EZQ96" s="80"/>
      <c r="EZR96" s="80"/>
      <c r="EZS96" s="80"/>
      <c r="EZT96" s="80"/>
      <c r="EZU96" s="80"/>
      <c r="EZV96" s="80"/>
      <c r="EZW96" s="80"/>
      <c r="EZX96" s="80"/>
      <c r="EZY96" s="80"/>
      <c r="EZZ96" s="80"/>
      <c r="FAA96" s="80"/>
      <c r="FAB96" s="80"/>
      <c r="FAC96" s="80"/>
      <c r="FAD96" s="80"/>
      <c r="FAE96" s="80"/>
      <c r="FAF96" s="80"/>
      <c r="FAG96" s="80"/>
      <c r="FAH96" s="80"/>
      <c r="FAI96" s="80"/>
      <c r="FAJ96" s="80"/>
      <c r="FAK96" s="80"/>
      <c r="FAL96" s="80"/>
      <c r="FAM96" s="80"/>
      <c r="FAN96" s="80"/>
      <c r="FAO96" s="80"/>
      <c r="FAP96" s="80"/>
      <c r="FAQ96" s="80"/>
      <c r="FAR96" s="80"/>
      <c r="FAS96" s="80"/>
      <c r="FAT96" s="80"/>
      <c r="FAU96" s="80"/>
      <c r="FAV96" s="80"/>
      <c r="FAW96" s="80"/>
      <c r="FAX96" s="80"/>
      <c r="FAY96" s="80"/>
      <c r="FAZ96" s="80"/>
      <c r="FBA96" s="80"/>
      <c r="FBB96" s="80"/>
      <c r="FBC96" s="80"/>
      <c r="FBD96" s="80"/>
      <c r="FBE96" s="80"/>
      <c r="FBF96" s="80"/>
      <c r="FBG96" s="80"/>
      <c r="FBH96" s="80"/>
      <c r="FBI96" s="80"/>
      <c r="FBJ96" s="80"/>
      <c r="FBK96" s="80"/>
      <c r="FBL96" s="80"/>
      <c r="FBM96" s="80"/>
      <c r="FBN96" s="80"/>
      <c r="FBO96" s="80"/>
      <c r="FBP96" s="80"/>
      <c r="FBQ96" s="80"/>
      <c r="FBR96" s="80"/>
      <c r="FBS96" s="80"/>
      <c r="FBT96" s="80"/>
      <c r="FBU96" s="80"/>
      <c r="FBV96" s="80"/>
      <c r="FBW96" s="80"/>
      <c r="FBX96" s="80"/>
      <c r="FBY96" s="80"/>
      <c r="FBZ96" s="80"/>
      <c r="FCA96" s="80"/>
      <c r="FCB96" s="80"/>
      <c r="FCC96" s="80"/>
      <c r="FCD96" s="80"/>
      <c r="FCE96" s="80"/>
      <c r="FCF96" s="80"/>
      <c r="FCG96" s="80"/>
      <c r="FCH96" s="80"/>
      <c r="FCI96" s="80"/>
      <c r="FCJ96" s="80"/>
      <c r="FCK96" s="80"/>
      <c r="FCL96" s="80"/>
      <c r="FCM96" s="80"/>
      <c r="FCN96" s="80"/>
      <c r="FCO96" s="80"/>
      <c r="FCP96" s="80"/>
      <c r="FCQ96" s="80"/>
      <c r="FCR96" s="80"/>
      <c r="FCS96" s="80"/>
      <c r="FCT96" s="80"/>
      <c r="FCU96" s="80"/>
      <c r="FCV96" s="80"/>
      <c r="FCW96" s="80"/>
      <c r="FCX96" s="80"/>
      <c r="FCY96" s="80"/>
      <c r="FCZ96" s="80"/>
      <c r="FDA96" s="80"/>
      <c r="FDB96" s="80"/>
      <c r="FDC96" s="80"/>
      <c r="FDD96" s="80"/>
      <c r="FDE96" s="80"/>
      <c r="FDF96" s="80"/>
      <c r="FDG96" s="80"/>
      <c r="FDH96" s="80"/>
      <c r="FDI96" s="80"/>
      <c r="FDJ96" s="80"/>
      <c r="FDK96" s="80"/>
      <c r="FDL96" s="80"/>
      <c r="FDM96" s="80"/>
      <c r="FDN96" s="80"/>
      <c r="FDO96" s="80"/>
      <c r="FDP96" s="80"/>
      <c r="FDQ96" s="80"/>
      <c r="FDR96" s="80"/>
      <c r="FDS96" s="80"/>
      <c r="FDT96" s="80"/>
      <c r="FDU96" s="80"/>
      <c r="FDV96" s="80"/>
      <c r="FDW96" s="80"/>
      <c r="FDX96" s="80"/>
      <c r="FDY96" s="80"/>
      <c r="FDZ96" s="80"/>
      <c r="FEA96" s="80"/>
      <c r="FEB96" s="80"/>
      <c r="FEC96" s="80"/>
      <c r="FED96" s="80"/>
      <c r="FEE96" s="80"/>
      <c r="FEF96" s="80"/>
      <c r="FEG96" s="80"/>
      <c r="FEH96" s="80"/>
      <c r="FEI96" s="80"/>
      <c r="FEJ96" s="80"/>
      <c r="FEK96" s="80"/>
      <c r="FEL96" s="80"/>
      <c r="FEM96" s="80"/>
      <c r="FEN96" s="80"/>
      <c r="FEO96" s="80"/>
      <c r="FEP96" s="80"/>
      <c r="FEQ96" s="80"/>
      <c r="FER96" s="80"/>
      <c r="FES96" s="80"/>
      <c r="FET96" s="80"/>
      <c r="FEU96" s="80"/>
      <c r="FEV96" s="80"/>
      <c r="FEW96" s="80"/>
      <c r="FEX96" s="80"/>
      <c r="FEY96" s="80"/>
      <c r="FEZ96" s="80"/>
      <c r="FFA96" s="80"/>
      <c r="FFB96" s="80"/>
      <c r="FFC96" s="80"/>
      <c r="FFD96" s="80"/>
      <c r="FFE96" s="80"/>
      <c r="FFF96" s="80"/>
      <c r="FFG96" s="80"/>
      <c r="FFH96" s="80"/>
      <c r="FFI96" s="80"/>
      <c r="FFJ96" s="80"/>
      <c r="FFK96" s="80"/>
      <c r="FFL96" s="80"/>
      <c r="FFM96" s="80"/>
      <c r="FFN96" s="80"/>
      <c r="FFO96" s="80"/>
      <c r="FFP96" s="80"/>
      <c r="FFQ96" s="80"/>
      <c r="FFR96" s="80"/>
      <c r="FFS96" s="80"/>
      <c r="FFT96" s="80"/>
      <c r="FFU96" s="80"/>
      <c r="FFV96" s="80"/>
      <c r="FFW96" s="80"/>
      <c r="FFX96" s="80"/>
      <c r="FFY96" s="80"/>
      <c r="FFZ96" s="80"/>
      <c r="FGA96" s="80"/>
      <c r="FGB96" s="80"/>
      <c r="FGC96" s="80"/>
      <c r="FGD96" s="80"/>
      <c r="FGE96" s="80"/>
      <c r="FGF96" s="80"/>
      <c r="FGG96" s="80"/>
      <c r="FGH96" s="80"/>
      <c r="FGI96" s="80"/>
      <c r="FGJ96" s="80"/>
      <c r="FGK96" s="80"/>
      <c r="FGL96" s="80"/>
      <c r="FGM96" s="80"/>
      <c r="FGN96" s="80"/>
      <c r="FGO96" s="80"/>
      <c r="FGP96" s="80"/>
      <c r="FGQ96" s="80"/>
      <c r="FGR96" s="80"/>
      <c r="FGS96" s="80"/>
      <c r="FGT96" s="80"/>
      <c r="FGU96" s="80"/>
      <c r="FGV96" s="80"/>
      <c r="FGW96" s="80"/>
      <c r="FGX96" s="80"/>
      <c r="FGY96" s="80"/>
      <c r="FGZ96" s="80"/>
      <c r="FHA96" s="80"/>
      <c r="FHB96" s="80"/>
      <c r="FHC96" s="80"/>
      <c r="FHD96" s="80"/>
      <c r="FHE96" s="80"/>
      <c r="FHF96" s="80"/>
      <c r="FHG96" s="80"/>
      <c r="FHH96" s="80"/>
      <c r="FHI96" s="80"/>
      <c r="FHJ96" s="80"/>
      <c r="FHK96" s="80"/>
      <c r="FHL96" s="80"/>
      <c r="FHM96" s="80"/>
      <c r="FHN96" s="80"/>
      <c r="FHO96" s="80"/>
      <c r="FHP96" s="80"/>
      <c r="FHQ96" s="80"/>
      <c r="FHR96" s="80"/>
      <c r="FHS96" s="80"/>
      <c r="FHT96" s="80"/>
      <c r="FHU96" s="80"/>
      <c r="FHV96" s="80"/>
      <c r="FHW96" s="80"/>
      <c r="FHX96" s="80"/>
      <c r="FHY96" s="80"/>
      <c r="FHZ96" s="80"/>
      <c r="FIA96" s="80"/>
      <c r="FIB96" s="80"/>
      <c r="FIC96" s="80"/>
      <c r="FID96" s="80"/>
      <c r="FIE96" s="80"/>
      <c r="FIF96" s="80"/>
      <c r="FIG96" s="80"/>
      <c r="FIH96" s="80"/>
      <c r="FII96" s="80"/>
      <c r="FIJ96" s="80"/>
      <c r="FIK96" s="80"/>
      <c r="FIL96" s="80"/>
      <c r="FIM96" s="80"/>
      <c r="FIN96" s="80"/>
      <c r="FIO96" s="80"/>
      <c r="FIP96" s="80"/>
      <c r="FIQ96" s="80"/>
      <c r="FIR96" s="80"/>
      <c r="FIS96" s="80"/>
      <c r="FIT96" s="80"/>
      <c r="FIU96" s="80"/>
      <c r="FIV96" s="80"/>
      <c r="FIW96" s="80"/>
      <c r="FIX96" s="80"/>
      <c r="FIY96" s="80"/>
      <c r="FIZ96" s="80"/>
      <c r="FJA96" s="80"/>
      <c r="FJB96" s="80"/>
      <c r="FJC96" s="80"/>
      <c r="FJD96" s="80"/>
      <c r="FJE96" s="80"/>
      <c r="FJF96" s="80"/>
      <c r="FJG96" s="80"/>
      <c r="FJH96" s="80"/>
      <c r="FJI96" s="80"/>
      <c r="FJJ96" s="80"/>
      <c r="FJK96" s="80"/>
      <c r="FJL96" s="80"/>
      <c r="FJM96" s="80"/>
      <c r="FJN96" s="80"/>
      <c r="FJO96" s="80"/>
      <c r="FJP96" s="80"/>
      <c r="FJQ96" s="80"/>
      <c r="FJR96" s="80"/>
      <c r="FJS96" s="80"/>
      <c r="FJT96" s="80"/>
      <c r="FJU96" s="80"/>
      <c r="FJV96" s="80"/>
      <c r="FJW96" s="80"/>
      <c r="FJX96" s="80"/>
      <c r="FJY96" s="80"/>
      <c r="FJZ96" s="80"/>
      <c r="FKA96" s="80"/>
      <c r="FKB96" s="80"/>
      <c r="FKC96" s="80"/>
      <c r="FKD96" s="80"/>
      <c r="FKE96" s="80"/>
      <c r="FKF96" s="80"/>
      <c r="FKG96" s="80"/>
      <c r="FKH96" s="80"/>
      <c r="FKI96" s="80"/>
      <c r="FKJ96" s="80"/>
      <c r="FKK96" s="80"/>
      <c r="FKL96" s="80"/>
      <c r="FKM96" s="80"/>
      <c r="FKN96" s="80"/>
      <c r="FKO96" s="80"/>
      <c r="FKP96" s="80"/>
      <c r="FKQ96" s="80"/>
      <c r="FKR96" s="80"/>
      <c r="FKS96" s="80"/>
      <c r="FKT96" s="80"/>
      <c r="FKU96" s="80"/>
      <c r="FKV96" s="80"/>
      <c r="FKW96" s="80"/>
      <c r="FKX96" s="80"/>
      <c r="FKY96" s="80"/>
      <c r="FKZ96" s="80"/>
      <c r="FLA96" s="80"/>
      <c r="FLB96" s="80"/>
      <c r="FLC96" s="80"/>
      <c r="FLD96" s="80"/>
      <c r="FLE96" s="80"/>
      <c r="FLF96" s="80"/>
      <c r="FLG96" s="80"/>
      <c r="FLH96" s="80"/>
      <c r="FLI96" s="80"/>
      <c r="FLJ96" s="80"/>
      <c r="FLK96" s="80"/>
      <c r="FLL96" s="80"/>
      <c r="FLM96" s="80"/>
      <c r="FLN96" s="80"/>
      <c r="FLO96" s="80"/>
      <c r="FLP96" s="80"/>
      <c r="FLQ96" s="80"/>
      <c r="FLR96" s="80"/>
      <c r="FLS96" s="80"/>
      <c r="FLT96" s="80"/>
      <c r="FLU96" s="80"/>
      <c r="FLV96" s="80"/>
      <c r="FLW96" s="80"/>
      <c r="FLX96" s="80"/>
      <c r="FLY96" s="80"/>
      <c r="FLZ96" s="80"/>
      <c r="FMA96" s="80"/>
      <c r="FMB96" s="80"/>
      <c r="FMC96" s="80"/>
      <c r="FMD96" s="80"/>
      <c r="FME96" s="80"/>
      <c r="FMF96" s="80"/>
      <c r="FMG96" s="80"/>
      <c r="FMH96" s="80"/>
      <c r="FMI96" s="80"/>
      <c r="FMJ96" s="80"/>
      <c r="FMK96" s="80"/>
      <c r="FML96" s="80"/>
      <c r="FMM96" s="80"/>
      <c r="FMN96" s="80"/>
      <c r="FMO96" s="80"/>
      <c r="FMP96" s="80"/>
      <c r="FMQ96" s="80"/>
      <c r="FMR96" s="80"/>
      <c r="FMS96" s="80"/>
      <c r="FMT96" s="80"/>
      <c r="FMU96" s="80"/>
      <c r="FMV96" s="80"/>
      <c r="FMW96" s="80"/>
      <c r="FMX96" s="80"/>
      <c r="FMY96" s="80"/>
      <c r="FMZ96" s="80"/>
      <c r="FNA96" s="80"/>
      <c r="FNB96" s="80"/>
      <c r="FNC96" s="80"/>
      <c r="FND96" s="80"/>
      <c r="FNE96" s="80"/>
      <c r="FNF96" s="80"/>
      <c r="FNG96" s="80"/>
      <c r="FNH96" s="80"/>
      <c r="FNI96" s="80"/>
      <c r="FNJ96" s="80"/>
      <c r="FNK96" s="80"/>
      <c r="FNL96" s="80"/>
      <c r="FNM96" s="80"/>
      <c r="FNN96" s="80"/>
      <c r="FNO96" s="80"/>
      <c r="FNP96" s="80"/>
      <c r="FNQ96" s="80"/>
      <c r="FNR96" s="80"/>
      <c r="FNS96" s="80"/>
      <c r="FNT96" s="80"/>
      <c r="FNU96" s="80"/>
      <c r="FNV96" s="80"/>
      <c r="FNW96" s="80"/>
      <c r="FNX96" s="80"/>
      <c r="FNY96" s="80"/>
      <c r="FNZ96" s="80"/>
      <c r="FOA96" s="80"/>
      <c r="FOB96" s="80"/>
      <c r="FOC96" s="80"/>
      <c r="FOD96" s="80"/>
      <c r="FOE96" s="80"/>
      <c r="FOF96" s="80"/>
      <c r="FOG96" s="80"/>
      <c r="FOH96" s="80"/>
      <c r="FOI96" s="80"/>
      <c r="FOJ96" s="80"/>
      <c r="FOK96" s="80"/>
      <c r="FOL96" s="80"/>
      <c r="FOM96" s="80"/>
      <c r="FON96" s="80"/>
      <c r="FOO96" s="80"/>
      <c r="FOP96" s="80"/>
      <c r="FOQ96" s="80"/>
      <c r="FOR96" s="80"/>
      <c r="FOS96" s="80"/>
      <c r="FOT96" s="80"/>
      <c r="FOU96" s="80"/>
      <c r="FOV96" s="80"/>
      <c r="FOW96" s="80"/>
      <c r="FOX96" s="80"/>
      <c r="FOY96" s="80"/>
      <c r="FOZ96" s="80"/>
      <c r="FPA96" s="80"/>
      <c r="FPB96" s="80"/>
      <c r="FPC96" s="80"/>
      <c r="FPD96" s="80"/>
      <c r="FPE96" s="80"/>
      <c r="FPF96" s="80"/>
      <c r="FPG96" s="80"/>
      <c r="FPH96" s="80"/>
      <c r="FPI96" s="80"/>
      <c r="FPJ96" s="80"/>
      <c r="FPK96" s="80"/>
      <c r="FPL96" s="80"/>
      <c r="FPM96" s="80"/>
      <c r="FPN96" s="80"/>
      <c r="FPO96" s="80"/>
      <c r="FPP96" s="80"/>
      <c r="FPQ96" s="80"/>
      <c r="FPR96" s="80"/>
      <c r="FPS96" s="80"/>
      <c r="FPT96" s="80"/>
      <c r="FPU96" s="80"/>
      <c r="FPV96" s="80"/>
      <c r="FPW96" s="80"/>
      <c r="FPX96" s="80"/>
      <c r="FPY96" s="80"/>
      <c r="FPZ96" s="80"/>
      <c r="FQA96" s="80"/>
      <c r="FQB96" s="80"/>
      <c r="FQC96" s="80"/>
      <c r="FQD96" s="80"/>
      <c r="FQE96" s="80"/>
      <c r="FQF96" s="80"/>
      <c r="FQG96" s="80"/>
      <c r="FQH96" s="80"/>
      <c r="FQI96" s="80"/>
      <c r="FQJ96" s="80"/>
      <c r="FQK96" s="80"/>
      <c r="FQL96" s="80"/>
      <c r="FQM96" s="80"/>
      <c r="FQN96" s="80"/>
      <c r="FQO96" s="80"/>
      <c r="FQP96" s="80"/>
      <c r="FQQ96" s="80"/>
      <c r="FQR96" s="80"/>
      <c r="FQS96" s="80"/>
      <c r="FQT96" s="80"/>
      <c r="FQU96" s="80"/>
      <c r="FQV96" s="80"/>
      <c r="FQW96" s="80"/>
      <c r="FQX96" s="80"/>
      <c r="FQY96" s="80"/>
      <c r="FQZ96" s="80"/>
      <c r="FRA96" s="80"/>
      <c r="FRB96" s="80"/>
      <c r="FRC96" s="80"/>
      <c r="FRD96" s="80"/>
      <c r="FRE96" s="80"/>
      <c r="FRF96" s="80"/>
      <c r="FRG96" s="80"/>
      <c r="FRH96" s="80"/>
      <c r="FRI96" s="80"/>
      <c r="FRJ96" s="80"/>
      <c r="FRK96" s="80"/>
      <c r="FRL96" s="80"/>
      <c r="FRM96" s="80"/>
      <c r="FRN96" s="80"/>
      <c r="FRO96" s="80"/>
      <c r="FRP96" s="80"/>
      <c r="FRQ96" s="80"/>
      <c r="FRR96" s="80"/>
      <c r="FRS96" s="80"/>
      <c r="FRT96" s="80"/>
      <c r="FRU96" s="80"/>
      <c r="FRV96" s="80"/>
      <c r="FRW96" s="80"/>
      <c r="FRX96" s="80"/>
      <c r="FRY96" s="80"/>
      <c r="FRZ96" s="80"/>
      <c r="FSA96" s="80"/>
      <c r="FSB96" s="80"/>
      <c r="FSC96" s="80"/>
      <c r="FSD96" s="80"/>
      <c r="FSE96" s="80"/>
      <c r="FSF96" s="80"/>
      <c r="FSG96" s="80"/>
      <c r="FSH96" s="80"/>
      <c r="FSI96" s="80"/>
      <c r="FSJ96" s="80"/>
      <c r="FSK96" s="80"/>
      <c r="FSL96" s="80"/>
      <c r="FSM96" s="80"/>
      <c r="FSN96" s="80"/>
      <c r="FSO96" s="80"/>
      <c r="FSP96" s="80"/>
      <c r="FSQ96" s="80"/>
      <c r="FSR96" s="80"/>
      <c r="FSS96" s="80"/>
      <c r="FST96" s="80"/>
      <c r="FSU96" s="80"/>
      <c r="FSV96" s="80"/>
      <c r="FSW96" s="80"/>
      <c r="FSX96" s="80"/>
      <c r="FSY96" s="80"/>
      <c r="FSZ96" s="80"/>
      <c r="FTA96" s="80"/>
      <c r="FTB96" s="80"/>
      <c r="FTC96" s="80"/>
      <c r="FTD96" s="80"/>
      <c r="FTE96" s="80"/>
      <c r="FTF96" s="80"/>
      <c r="FTG96" s="80"/>
      <c r="FTH96" s="80"/>
      <c r="FTI96" s="80"/>
      <c r="FTJ96" s="80"/>
      <c r="FTK96" s="80"/>
      <c r="FTL96" s="80"/>
      <c r="FTM96" s="80"/>
      <c r="FTN96" s="80"/>
      <c r="FTO96" s="80"/>
      <c r="FTP96" s="80"/>
      <c r="FTQ96" s="80"/>
      <c r="FTR96" s="80"/>
      <c r="FTS96" s="80"/>
      <c r="FTT96" s="80"/>
      <c r="FTU96" s="80"/>
      <c r="FTV96" s="80"/>
      <c r="FTW96" s="80"/>
      <c r="FTX96" s="80"/>
      <c r="FTY96" s="80"/>
      <c r="FTZ96" s="80"/>
      <c r="FUA96" s="80"/>
      <c r="FUB96" s="80"/>
      <c r="FUC96" s="80"/>
      <c r="FUD96" s="80"/>
      <c r="FUE96" s="80"/>
      <c r="FUF96" s="80"/>
      <c r="FUG96" s="80"/>
      <c r="FUH96" s="80"/>
      <c r="FUI96" s="80"/>
      <c r="FUJ96" s="80"/>
      <c r="FUK96" s="80"/>
      <c r="FUL96" s="80"/>
      <c r="FUM96" s="80"/>
      <c r="FUN96" s="80"/>
      <c r="FUO96" s="80"/>
      <c r="FUP96" s="80"/>
      <c r="FUQ96" s="80"/>
      <c r="FUR96" s="80"/>
      <c r="FUS96" s="80"/>
      <c r="FUT96" s="80"/>
      <c r="FUU96" s="80"/>
      <c r="FUV96" s="80"/>
      <c r="FUW96" s="80"/>
      <c r="FUX96" s="80"/>
      <c r="FUY96" s="80"/>
      <c r="FUZ96" s="80"/>
      <c r="FVA96" s="80"/>
      <c r="FVB96" s="80"/>
      <c r="FVC96" s="80"/>
      <c r="FVD96" s="80"/>
      <c r="FVE96" s="80"/>
      <c r="FVF96" s="80"/>
      <c r="FVG96" s="80"/>
      <c r="FVH96" s="80"/>
      <c r="FVI96" s="80"/>
      <c r="FVJ96" s="80"/>
      <c r="FVK96" s="80"/>
      <c r="FVL96" s="80"/>
      <c r="FVM96" s="80"/>
      <c r="FVN96" s="80"/>
      <c r="FVO96" s="80"/>
      <c r="FVP96" s="80"/>
      <c r="FVQ96" s="80"/>
      <c r="FVR96" s="80"/>
      <c r="FVS96" s="80"/>
      <c r="FVT96" s="80"/>
      <c r="FVU96" s="80"/>
      <c r="FVV96" s="80"/>
      <c r="FVW96" s="80"/>
      <c r="FVX96" s="80"/>
      <c r="FVY96" s="80"/>
      <c r="FVZ96" s="80"/>
      <c r="FWA96" s="80"/>
      <c r="FWB96" s="80"/>
      <c r="FWC96" s="80"/>
      <c r="FWD96" s="80"/>
      <c r="FWE96" s="80"/>
      <c r="FWF96" s="80"/>
      <c r="FWG96" s="80"/>
      <c r="FWH96" s="80"/>
      <c r="FWI96" s="80"/>
      <c r="FWJ96" s="80"/>
      <c r="FWK96" s="80"/>
      <c r="FWL96" s="80"/>
      <c r="FWM96" s="80"/>
      <c r="FWN96" s="80"/>
      <c r="FWO96" s="80"/>
      <c r="FWP96" s="80"/>
      <c r="FWQ96" s="80"/>
      <c r="FWR96" s="80"/>
      <c r="FWS96" s="80"/>
      <c r="FWT96" s="80"/>
      <c r="FWU96" s="80"/>
      <c r="FWV96" s="80"/>
      <c r="FWW96" s="80"/>
      <c r="FWX96" s="80"/>
      <c r="FWY96" s="80"/>
      <c r="FWZ96" s="80"/>
      <c r="FXA96" s="80"/>
      <c r="FXB96" s="80"/>
      <c r="FXC96" s="80"/>
      <c r="FXD96" s="80"/>
      <c r="FXE96" s="80"/>
      <c r="FXF96" s="80"/>
      <c r="FXG96" s="80"/>
      <c r="FXH96" s="80"/>
      <c r="FXI96" s="80"/>
      <c r="FXJ96" s="80"/>
      <c r="FXK96" s="80"/>
      <c r="FXL96" s="80"/>
      <c r="FXM96" s="80"/>
      <c r="FXN96" s="80"/>
      <c r="FXO96" s="80"/>
      <c r="FXP96" s="80"/>
      <c r="FXQ96" s="80"/>
      <c r="FXR96" s="80"/>
      <c r="FXS96" s="80"/>
      <c r="FXT96" s="80"/>
      <c r="FXU96" s="80"/>
      <c r="FXV96" s="80"/>
      <c r="FXW96" s="80"/>
      <c r="FXX96" s="80"/>
      <c r="FXY96" s="80"/>
      <c r="FXZ96" s="80"/>
      <c r="FYA96" s="80"/>
      <c r="FYB96" s="80"/>
      <c r="FYC96" s="80"/>
      <c r="FYD96" s="80"/>
      <c r="FYE96" s="80"/>
      <c r="FYF96" s="80"/>
      <c r="FYG96" s="80"/>
      <c r="FYH96" s="80"/>
      <c r="FYI96" s="80"/>
      <c r="FYJ96" s="80"/>
      <c r="FYK96" s="80"/>
      <c r="FYL96" s="80"/>
      <c r="FYM96" s="80"/>
      <c r="FYN96" s="80"/>
      <c r="FYO96" s="80"/>
      <c r="FYP96" s="80"/>
      <c r="FYQ96" s="80"/>
      <c r="FYR96" s="80"/>
      <c r="FYS96" s="80"/>
      <c r="FYT96" s="80"/>
      <c r="FYU96" s="80"/>
      <c r="FYV96" s="80"/>
      <c r="FYW96" s="80"/>
      <c r="FYX96" s="80"/>
      <c r="FYY96" s="80"/>
      <c r="FYZ96" s="80"/>
      <c r="FZA96" s="80"/>
      <c r="FZB96" s="80"/>
      <c r="FZC96" s="80"/>
      <c r="FZD96" s="80"/>
      <c r="FZE96" s="80"/>
      <c r="FZF96" s="80"/>
      <c r="FZG96" s="80"/>
      <c r="FZH96" s="80"/>
      <c r="FZI96" s="80"/>
      <c r="FZJ96" s="80"/>
      <c r="FZK96" s="80"/>
      <c r="FZL96" s="80"/>
      <c r="FZM96" s="80"/>
      <c r="FZN96" s="80"/>
      <c r="FZO96" s="80"/>
      <c r="FZP96" s="80"/>
      <c r="FZQ96" s="80"/>
      <c r="FZR96" s="80"/>
      <c r="FZS96" s="80"/>
      <c r="FZT96" s="80"/>
      <c r="FZU96" s="80"/>
      <c r="FZV96" s="80"/>
      <c r="FZW96" s="80"/>
      <c r="FZX96" s="80"/>
      <c r="FZY96" s="80"/>
      <c r="FZZ96" s="80"/>
      <c r="GAA96" s="80"/>
      <c r="GAB96" s="80"/>
      <c r="GAC96" s="80"/>
      <c r="GAD96" s="80"/>
      <c r="GAE96" s="80"/>
      <c r="GAF96" s="80"/>
      <c r="GAG96" s="80"/>
      <c r="GAH96" s="80"/>
      <c r="GAI96" s="80"/>
      <c r="GAJ96" s="80"/>
      <c r="GAK96" s="80"/>
      <c r="GAL96" s="80"/>
      <c r="GAM96" s="80"/>
      <c r="GAN96" s="80"/>
      <c r="GAO96" s="80"/>
      <c r="GAP96" s="80"/>
      <c r="GAQ96" s="80"/>
      <c r="GAR96" s="80"/>
      <c r="GAS96" s="80"/>
      <c r="GAT96" s="80"/>
      <c r="GAU96" s="80"/>
      <c r="GAV96" s="80"/>
      <c r="GAW96" s="80"/>
      <c r="GAX96" s="80"/>
      <c r="GAY96" s="80"/>
      <c r="GAZ96" s="80"/>
      <c r="GBA96" s="80"/>
      <c r="GBB96" s="80"/>
      <c r="GBC96" s="80"/>
      <c r="GBD96" s="80"/>
      <c r="GBE96" s="80"/>
      <c r="GBF96" s="80"/>
      <c r="GBG96" s="80"/>
      <c r="GBH96" s="80"/>
      <c r="GBI96" s="80"/>
      <c r="GBJ96" s="80"/>
      <c r="GBK96" s="80"/>
      <c r="GBL96" s="80"/>
      <c r="GBM96" s="80"/>
      <c r="GBN96" s="80"/>
      <c r="GBO96" s="80"/>
      <c r="GBP96" s="80"/>
      <c r="GBQ96" s="80"/>
      <c r="GBR96" s="80"/>
      <c r="GBS96" s="80"/>
      <c r="GBT96" s="80"/>
      <c r="GBU96" s="80"/>
      <c r="GBV96" s="80"/>
      <c r="GBW96" s="80"/>
      <c r="GBX96" s="80"/>
      <c r="GBY96" s="80"/>
      <c r="GBZ96" s="80"/>
      <c r="GCA96" s="80"/>
      <c r="GCB96" s="80"/>
      <c r="GCC96" s="80"/>
      <c r="GCD96" s="80"/>
      <c r="GCE96" s="80"/>
      <c r="GCF96" s="80"/>
      <c r="GCG96" s="80"/>
      <c r="GCH96" s="80"/>
      <c r="GCI96" s="80"/>
      <c r="GCJ96" s="80"/>
      <c r="GCK96" s="80"/>
      <c r="GCL96" s="80"/>
      <c r="GCM96" s="80"/>
      <c r="GCN96" s="80"/>
      <c r="GCO96" s="80"/>
      <c r="GCP96" s="80"/>
      <c r="GCQ96" s="80"/>
      <c r="GCR96" s="80"/>
      <c r="GCS96" s="80"/>
      <c r="GCT96" s="80"/>
      <c r="GCU96" s="80"/>
      <c r="GCV96" s="80"/>
      <c r="GCW96" s="80"/>
      <c r="GCX96" s="80"/>
      <c r="GCY96" s="80"/>
      <c r="GCZ96" s="80"/>
      <c r="GDA96" s="80"/>
      <c r="GDB96" s="80"/>
      <c r="GDC96" s="80"/>
      <c r="GDD96" s="80"/>
      <c r="GDE96" s="80"/>
      <c r="GDF96" s="80"/>
      <c r="GDG96" s="80"/>
      <c r="GDH96" s="80"/>
      <c r="GDI96" s="80"/>
      <c r="GDJ96" s="80"/>
      <c r="GDK96" s="80"/>
      <c r="GDL96" s="80"/>
      <c r="GDM96" s="80"/>
      <c r="GDN96" s="80"/>
      <c r="GDO96" s="80"/>
      <c r="GDP96" s="80"/>
      <c r="GDQ96" s="80"/>
      <c r="GDR96" s="80"/>
      <c r="GDS96" s="80"/>
      <c r="GDT96" s="80"/>
      <c r="GDU96" s="80"/>
      <c r="GDV96" s="80"/>
      <c r="GDW96" s="80"/>
      <c r="GDX96" s="80"/>
      <c r="GDY96" s="80"/>
      <c r="GDZ96" s="80"/>
      <c r="GEA96" s="80"/>
      <c r="GEB96" s="80"/>
      <c r="GEC96" s="80"/>
      <c r="GED96" s="80"/>
      <c r="GEE96" s="80"/>
      <c r="GEF96" s="80"/>
      <c r="GEG96" s="80"/>
      <c r="GEH96" s="80"/>
      <c r="GEI96" s="80"/>
      <c r="GEJ96" s="80"/>
      <c r="GEK96" s="80"/>
      <c r="GEL96" s="80"/>
      <c r="GEM96" s="80"/>
      <c r="GEN96" s="80"/>
      <c r="GEO96" s="80"/>
      <c r="GEP96" s="80"/>
      <c r="GEQ96" s="80"/>
      <c r="GER96" s="80"/>
      <c r="GES96" s="80"/>
      <c r="GET96" s="80"/>
      <c r="GEU96" s="80"/>
      <c r="GEV96" s="80"/>
      <c r="GEW96" s="80"/>
      <c r="GEX96" s="80"/>
      <c r="GEY96" s="80"/>
      <c r="GEZ96" s="80"/>
      <c r="GFA96" s="80"/>
      <c r="GFB96" s="80"/>
      <c r="GFC96" s="80"/>
      <c r="GFD96" s="80"/>
      <c r="GFE96" s="80"/>
      <c r="GFF96" s="80"/>
      <c r="GFG96" s="80"/>
      <c r="GFH96" s="80"/>
      <c r="GFI96" s="80"/>
      <c r="GFJ96" s="80"/>
      <c r="GFK96" s="80"/>
      <c r="GFL96" s="80"/>
      <c r="GFM96" s="80"/>
      <c r="GFN96" s="80"/>
      <c r="GFO96" s="80"/>
      <c r="GFP96" s="80"/>
      <c r="GFQ96" s="80"/>
      <c r="GFR96" s="80"/>
      <c r="GFS96" s="80"/>
      <c r="GFT96" s="80"/>
      <c r="GFU96" s="80"/>
      <c r="GFV96" s="80"/>
      <c r="GFW96" s="80"/>
      <c r="GFX96" s="80"/>
      <c r="GFY96" s="80"/>
      <c r="GFZ96" s="80"/>
      <c r="GGA96" s="80"/>
      <c r="GGB96" s="80"/>
      <c r="GGC96" s="80"/>
      <c r="GGD96" s="80"/>
      <c r="GGE96" s="80"/>
      <c r="GGF96" s="80"/>
      <c r="GGG96" s="80"/>
      <c r="GGH96" s="80"/>
      <c r="GGI96" s="80"/>
      <c r="GGJ96" s="80"/>
      <c r="GGK96" s="80"/>
      <c r="GGL96" s="80"/>
      <c r="GGM96" s="80"/>
      <c r="GGN96" s="80"/>
      <c r="GGO96" s="80"/>
      <c r="GGP96" s="80"/>
      <c r="GGQ96" s="80"/>
      <c r="GGR96" s="80"/>
      <c r="GGS96" s="80"/>
      <c r="GGT96" s="80"/>
      <c r="GGU96" s="80"/>
      <c r="GGV96" s="80"/>
      <c r="GGW96" s="80"/>
      <c r="GGX96" s="80"/>
      <c r="GGY96" s="80"/>
      <c r="GGZ96" s="80"/>
      <c r="GHA96" s="80"/>
      <c r="GHB96" s="80"/>
      <c r="GHC96" s="80"/>
      <c r="GHD96" s="80"/>
      <c r="GHE96" s="80"/>
      <c r="GHF96" s="80"/>
      <c r="GHG96" s="80"/>
      <c r="GHH96" s="80"/>
      <c r="GHI96" s="80"/>
      <c r="GHJ96" s="80"/>
      <c r="GHK96" s="80"/>
      <c r="GHL96" s="80"/>
      <c r="GHM96" s="80"/>
      <c r="GHN96" s="80"/>
      <c r="GHO96" s="80"/>
      <c r="GHP96" s="80"/>
      <c r="GHQ96" s="80"/>
      <c r="GHR96" s="80"/>
      <c r="GHS96" s="80"/>
      <c r="GHT96" s="80"/>
      <c r="GHU96" s="80"/>
      <c r="GHV96" s="80"/>
      <c r="GHW96" s="80"/>
      <c r="GHX96" s="80"/>
      <c r="GHY96" s="80"/>
      <c r="GHZ96" s="80"/>
      <c r="GIA96" s="80"/>
      <c r="GIB96" s="80"/>
      <c r="GIC96" s="80"/>
      <c r="GID96" s="80"/>
      <c r="GIE96" s="80"/>
      <c r="GIF96" s="80"/>
      <c r="GIG96" s="80"/>
      <c r="GIH96" s="80"/>
      <c r="GII96" s="80"/>
      <c r="GIJ96" s="80"/>
      <c r="GIK96" s="80"/>
      <c r="GIL96" s="80"/>
      <c r="GIM96" s="80"/>
      <c r="GIN96" s="80"/>
      <c r="GIO96" s="80"/>
      <c r="GIP96" s="80"/>
      <c r="GIQ96" s="80"/>
      <c r="GIR96" s="80"/>
      <c r="GIS96" s="80"/>
      <c r="GIT96" s="80"/>
      <c r="GIU96" s="80"/>
      <c r="GIV96" s="80"/>
      <c r="GIW96" s="80"/>
      <c r="GIX96" s="80"/>
      <c r="GIY96" s="80"/>
      <c r="GIZ96" s="80"/>
      <c r="GJA96" s="80"/>
      <c r="GJB96" s="80"/>
      <c r="GJC96" s="80"/>
      <c r="GJD96" s="80"/>
      <c r="GJE96" s="80"/>
      <c r="GJF96" s="80"/>
      <c r="GJG96" s="80"/>
      <c r="GJH96" s="80"/>
      <c r="GJI96" s="80"/>
      <c r="GJJ96" s="80"/>
      <c r="GJK96" s="80"/>
      <c r="GJL96" s="80"/>
      <c r="GJM96" s="80"/>
      <c r="GJN96" s="80"/>
      <c r="GJO96" s="80"/>
      <c r="GJP96" s="80"/>
      <c r="GJQ96" s="80"/>
      <c r="GJR96" s="80"/>
      <c r="GJS96" s="80"/>
      <c r="GJT96" s="80"/>
      <c r="GJU96" s="80"/>
      <c r="GJV96" s="80"/>
      <c r="GJW96" s="80"/>
      <c r="GJX96" s="80"/>
      <c r="GJY96" s="80"/>
      <c r="GJZ96" s="80"/>
      <c r="GKA96" s="80"/>
      <c r="GKB96" s="80"/>
      <c r="GKC96" s="80"/>
      <c r="GKD96" s="80"/>
      <c r="GKE96" s="80"/>
      <c r="GKF96" s="80"/>
      <c r="GKG96" s="80"/>
      <c r="GKH96" s="80"/>
      <c r="GKI96" s="80"/>
      <c r="GKJ96" s="80"/>
      <c r="GKK96" s="80"/>
      <c r="GKL96" s="80"/>
      <c r="GKM96" s="80"/>
      <c r="GKN96" s="80"/>
      <c r="GKO96" s="80"/>
      <c r="GKP96" s="80"/>
      <c r="GKQ96" s="80"/>
      <c r="GKR96" s="80"/>
      <c r="GKS96" s="80"/>
      <c r="GKT96" s="80"/>
      <c r="GKU96" s="80"/>
      <c r="GKV96" s="80"/>
      <c r="GKW96" s="80"/>
      <c r="GKX96" s="80"/>
      <c r="GKY96" s="80"/>
      <c r="GKZ96" s="80"/>
      <c r="GLA96" s="80"/>
      <c r="GLB96" s="80"/>
      <c r="GLC96" s="80"/>
      <c r="GLD96" s="80"/>
      <c r="GLE96" s="80"/>
      <c r="GLF96" s="80"/>
      <c r="GLG96" s="80"/>
      <c r="GLH96" s="80"/>
      <c r="GLI96" s="80"/>
      <c r="GLJ96" s="80"/>
      <c r="GLK96" s="80"/>
      <c r="GLL96" s="80"/>
      <c r="GLM96" s="80"/>
      <c r="GLN96" s="80"/>
      <c r="GLO96" s="80"/>
      <c r="GLP96" s="80"/>
      <c r="GLQ96" s="80"/>
      <c r="GLR96" s="80"/>
      <c r="GLS96" s="80"/>
      <c r="GLT96" s="80"/>
      <c r="GLU96" s="80"/>
      <c r="GLV96" s="80"/>
      <c r="GLW96" s="80"/>
      <c r="GLX96" s="80"/>
      <c r="GLY96" s="80"/>
      <c r="GLZ96" s="80"/>
      <c r="GMA96" s="80"/>
      <c r="GMB96" s="80"/>
      <c r="GMC96" s="80"/>
      <c r="GMD96" s="80"/>
      <c r="GME96" s="80"/>
      <c r="GMF96" s="80"/>
      <c r="GMG96" s="80"/>
      <c r="GMH96" s="80"/>
      <c r="GMI96" s="80"/>
      <c r="GMJ96" s="80"/>
      <c r="GMK96" s="80"/>
      <c r="GML96" s="80"/>
      <c r="GMM96" s="80"/>
      <c r="GMN96" s="80"/>
      <c r="GMO96" s="80"/>
      <c r="GMP96" s="80"/>
      <c r="GMQ96" s="80"/>
      <c r="GMR96" s="80"/>
      <c r="GMS96" s="80"/>
      <c r="GMT96" s="80"/>
      <c r="GMU96" s="80"/>
      <c r="GMV96" s="80"/>
      <c r="GMW96" s="80"/>
      <c r="GMX96" s="80"/>
      <c r="GMY96" s="80"/>
      <c r="GMZ96" s="80"/>
      <c r="GNA96" s="80"/>
      <c r="GNB96" s="80"/>
      <c r="GNC96" s="80"/>
      <c r="GND96" s="80"/>
      <c r="GNE96" s="80"/>
      <c r="GNF96" s="80"/>
      <c r="GNG96" s="80"/>
      <c r="GNH96" s="80"/>
      <c r="GNI96" s="80"/>
      <c r="GNJ96" s="80"/>
      <c r="GNK96" s="80"/>
      <c r="GNL96" s="80"/>
      <c r="GNM96" s="80"/>
      <c r="GNN96" s="80"/>
      <c r="GNO96" s="80"/>
      <c r="GNP96" s="80"/>
      <c r="GNQ96" s="80"/>
      <c r="GNR96" s="80"/>
      <c r="GNS96" s="80"/>
      <c r="GNT96" s="80"/>
      <c r="GNU96" s="80"/>
      <c r="GNV96" s="80"/>
      <c r="GNW96" s="80"/>
      <c r="GNX96" s="80"/>
      <c r="GNY96" s="80"/>
      <c r="GNZ96" s="80"/>
      <c r="GOA96" s="80"/>
      <c r="GOB96" s="80"/>
      <c r="GOC96" s="80"/>
      <c r="GOD96" s="80"/>
      <c r="GOE96" s="80"/>
      <c r="GOF96" s="80"/>
      <c r="GOG96" s="80"/>
      <c r="GOH96" s="80"/>
      <c r="GOI96" s="80"/>
      <c r="GOJ96" s="80"/>
      <c r="GOK96" s="80"/>
      <c r="GOL96" s="80"/>
      <c r="GOM96" s="80"/>
      <c r="GON96" s="80"/>
      <c r="GOO96" s="80"/>
      <c r="GOP96" s="80"/>
      <c r="GOQ96" s="80"/>
      <c r="GOR96" s="80"/>
      <c r="GOS96" s="80"/>
      <c r="GOT96" s="80"/>
      <c r="GOU96" s="80"/>
      <c r="GOV96" s="80"/>
      <c r="GOW96" s="80"/>
      <c r="GOX96" s="80"/>
      <c r="GOY96" s="80"/>
      <c r="GOZ96" s="80"/>
      <c r="GPA96" s="80"/>
      <c r="GPB96" s="80"/>
      <c r="GPC96" s="80"/>
      <c r="GPD96" s="80"/>
      <c r="GPE96" s="80"/>
      <c r="GPF96" s="80"/>
      <c r="GPG96" s="80"/>
      <c r="GPH96" s="80"/>
      <c r="GPI96" s="80"/>
      <c r="GPJ96" s="80"/>
      <c r="GPK96" s="80"/>
      <c r="GPL96" s="80"/>
      <c r="GPM96" s="80"/>
      <c r="GPN96" s="80"/>
      <c r="GPO96" s="80"/>
      <c r="GPP96" s="80"/>
      <c r="GPQ96" s="80"/>
      <c r="GPR96" s="80"/>
      <c r="GPS96" s="80"/>
      <c r="GPT96" s="80"/>
      <c r="GPU96" s="80"/>
      <c r="GPV96" s="80"/>
      <c r="GPW96" s="80"/>
      <c r="GPX96" s="80"/>
      <c r="GPY96" s="80"/>
      <c r="GPZ96" s="80"/>
      <c r="GQA96" s="80"/>
      <c r="GQB96" s="80"/>
      <c r="GQC96" s="80"/>
      <c r="GQD96" s="80"/>
      <c r="GQE96" s="80"/>
      <c r="GQF96" s="80"/>
      <c r="GQG96" s="80"/>
      <c r="GQH96" s="80"/>
      <c r="GQI96" s="80"/>
      <c r="GQJ96" s="80"/>
      <c r="GQK96" s="80"/>
      <c r="GQL96" s="80"/>
      <c r="GQM96" s="80"/>
      <c r="GQN96" s="80"/>
      <c r="GQO96" s="80"/>
      <c r="GQP96" s="80"/>
      <c r="GQQ96" s="80"/>
      <c r="GQR96" s="80"/>
      <c r="GQS96" s="80"/>
      <c r="GQT96" s="80"/>
      <c r="GQU96" s="80"/>
      <c r="GQV96" s="80"/>
      <c r="GQW96" s="80"/>
      <c r="GQX96" s="80"/>
      <c r="GQY96" s="80"/>
      <c r="GQZ96" s="80"/>
      <c r="GRA96" s="80"/>
      <c r="GRB96" s="80"/>
      <c r="GRC96" s="80"/>
      <c r="GRD96" s="80"/>
      <c r="GRE96" s="80"/>
      <c r="GRF96" s="80"/>
      <c r="GRG96" s="80"/>
      <c r="GRH96" s="80"/>
      <c r="GRI96" s="80"/>
      <c r="GRJ96" s="80"/>
      <c r="GRK96" s="80"/>
      <c r="GRL96" s="80"/>
      <c r="GRM96" s="80"/>
      <c r="GRN96" s="80"/>
      <c r="GRO96" s="80"/>
      <c r="GRP96" s="80"/>
      <c r="GRQ96" s="80"/>
      <c r="GRR96" s="80"/>
      <c r="GRS96" s="80"/>
      <c r="GRT96" s="80"/>
      <c r="GRU96" s="80"/>
      <c r="GRV96" s="80"/>
      <c r="GRW96" s="80"/>
      <c r="GRX96" s="80"/>
      <c r="GRY96" s="80"/>
      <c r="GRZ96" s="80"/>
      <c r="GSA96" s="80"/>
      <c r="GSB96" s="80"/>
      <c r="GSC96" s="80"/>
      <c r="GSD96" s="80"/>
      <c r="GSE96" s="80"/>
      <c r="GSF96" s="80"/>
      <c r="GSG96" s="80"/>
      <c r="GSH96" s="80"/>
      <c r="GSI96" s="80"/>
      <c r="GSJ96" s="80"/>
      <c r="GSK96" s="80"/>
      <c r="GSL96" s="80"/>
      <c r="GSM96" s="80"/>
      <c r="GSN96" s="80"/>
      <c r="GSO96" s="80"/>
      <c r="GSP96" s="80"/>
      <c r="GSQ96" s="80"/>
      <c r="GSR96" s="80"/>
      <c r="GSS96" s="80"/>
      <c r="GST96" s="80"/>
      <c r="GSU96" s="80"/>
      <c r="GSV96" s="80"/>
      <c r="GSW96" s="80"/>
      <c r="GSX96" s="80"/>
      <c r="GSY96" s="80"/>
      <c r="GSZ96" s="80"/>
      <c r="GTA96" s="80"/>
      <c r="GTB96" s="80"/>
      <c r="GTC96" s="80"/>
      <c r="GTD96" s="80"/>
      <c r="GTE96" s="80"/>
      <c r="GTF96" s="80"/>
      <c r="GTG96" s="80"/>
      <c r="GTH96" s="80"/>
      <c r="GTI96" s="80"/>
      <c r="GTJ96" s="80"/>
      <c r="GTK96" s="80"/>
      <c r="GTL96" s="80"/>
      <c r="GTM96" s="80"/>
      <c r="GTN96" s="80"/>
      <c r="GTO96" s="80"/>
      <c r="GTP96" s="80"/>
      <c r="GTQ96" s="80"/>
      <c r="GTR96" s="80"/>
      <c r="GTS96" s="80"/>
      <c r="GTT96" s="80"/>
      <c r="GTU96" s="80"/>
      <c r="GTV96" s="80"/>
      <c r="GTW96" s="80"/>
      <c r="GTX96" s="80"/>
      <c r="GTY96" s="80"/>
      <c r="GTZ96" s="80"/>
      <c r="GUA96" s="80"/>
      <c r="GUB96" s="80"/>
      <c r="GUC96" s="80"/>
      <c r="GUD96" s="80"/>
      <c r="GUE96" s="80"/>
      <c r="GUF96" s="80"/>
      <c r="GUG96" s="80"/>
      <c r="GUH96" s="80"/>
      <c r="GUI96" s="80"/>
      <c r="GUJ96" s="80"/>
      <c r="GUK96" s="80"/>
      <c r="GUL96" s="80"/>
      <c r="GUM96" s="80"/>
      <c r="GUN96" s="80"/>
      <c r="GUO96" s="80"/>
      <c r="GUP96" s="80"/>
      <c r="GUQ96" s="80"/>
      <c r="GUR96" s="80"/>
      <c r="GUS96" s="80"/>
      <c r="GUT96" s="80"/>
      <c r="GUU96" s="80"/>
      <c r="GUV96" s="80"/>
      <c r="GUW96" s="80"/>
      <c r="GUX96" s="80"/>
      <c r="GUY96" s="80"/>
      <c r="GUZ96" s="80"/>
      <c r="GVA96" s="80"/>
      <c r="GVB96" s="80"/>
      <c r="GVC96" s="80"/>
      <c r="GVD96" s="80"/>
      <c r="GVE96" s="80"/>
      <c r="GVF96" s="80"/>
      <c r="GVG96" s="80"/>
      <c r="GVH96" s="80"/>
      <c r="GVI96" s="80"/>
      <c r="GVJ96" s="80"/>
      <c r="GVK96" s="80"/>
      <c r="GVL96" s="80"/>
      <c r="GVM96" s="80"/>
      <c r="GVN96" s="80"/>
      <c r="GVO96" s="80"/>
      <c r="GVP96" s="80"/>
      <c r="GVQ96" s="80"/>
      <c r="GVR96" s="80"/>
      <c r="GVS96" s="80"/>
      <c r="GVT96" s="80"/>
      <c r="GVU96" s="80"/>
      <c r="GVV96" s="80"/>
      <c r="GVW96" s="80"/>
      <c r="GVX96" s="80"/>
      <c r="GVY96" s="80"/>
      <c r="GVZ96" s="80"/>
      <c r="GWA96" s="80"/>
      <c r="GWB96" s="80"/>
      <c r="GWC96" s="80"/>
      <c r="GWD96" s="80"/>
      <c r="GWE96" s="80"/>
      <c r="GWF96" s="80"/>
      <c r="GWG96" s="80"/>
      <c r="GWH96" s="80"/>
      <c r="GWI96" s="80"/>
      <c r="GWJ96" s="80"/>
      <c r="GWK96" s="80"/>
      <c r="GWL96" s="80"/>
      <c r="GWM96" s="80"/>
      <c r="GWN96" s="80"/>
      <c r="GWO96" s="80"/>
      <c r="GWP96" s="80"/>
      <c r="GWQ96" s="80"/>
      <c r="GWR96" s="80"/>
      <c r="GWS96" s="80"/>
      <c r="GWT96" s="80"/>
      <c r="GWU96" s="80"/>
      <c r="GWV96" s="80"/>
      <c r="GWW96" s="80"/>
      <c r="GWX96" s="80"/>
      <c r="GWY96" s="80"/>
      <c r="GWZ96" s="80"/>
      <c r="GXA96" s="80"/>
      <c r="GXB96" s="80"/>
      <c r="GXC96" s="80"/>
      <c r="GXD96" s="80"/>
      <c r="GXE96" s="80"/>
      <c r="GXF96" s="80"/>
      <c r="GXG96" s="80"/>
      <c r="GXH96" s="80"/>
      <c r="GXI96" s="80"/>
      <c r="GXJ96" s="80"/>
      <c r="GXK96" s="80"/>
      <c r="GXL96" s="80"/>
      <c r="GXM96" s="80"/>
      <c r="GXN96" s="80"/>
      <c r="GXO96" s="80"/>
      <c r="GXP96" s="80"/>
      <c r="GXQ96" s="80"/>
      <c r="GXR96" s="80"/>
      <c r="GXS96" s="80"/>
      <c r="GXT96" s="80"/>
      <c r="GXU96" s="80"/>
      <c r="GXV96" s="80"/>
      <c r="GXW96" s="80"/>
      <c r="GXX96" s="80"/>
      <c r="GXY96" s="80"/>
      <c r="GXZ96" s="80"/>
      <c r="GYA96" s="80"/>
      <c r="GYB96" s="80"/>
      <c r="GYC96" s="80"/>
      <c r="GYD96" s="80"/>
      <c r="GYE96" s="80"/>
      <c r="GYF96" s="80"/>
      <c r="GYG96" s="80"/>
      <c r="GYH96" s="80"/>
      <c r="GYI96" s="80"/>
      <c r="GYJ96" s="80"/>
      <c r="GYK96" s="80"/>
      <c r="GYL96" s="80"/>
      <c r="GYM96" s="80"/>
      <c r="GYN96" s="80"/>
      <c r="GYO96" s="80"/>
      <c r="GYP96" s="80"/>
      <c r="GYQ96" s="80"/>
      <c r="GYR96" s="80"/>
      <c r="GYS96" s="80"/>
      <c r="GYT96" s="80"/>
      <c r="GYU96" s="80"/>
      <c r="GYV96" s="80"/>
      <c r="GYW96" s="80"/>
      <c r="GYX96" s="80"/>
      <c r="GYY96" s="80"/>
      <c r="GYZ96" s="80"/>
      <c r="GZA96" s="80"/>
      <c r="GZB96" s="80"/>
      <c r="GZC96" s="80"/>
      <c r="GZD96" s="80"/>
      <c r="GZE96" s="80"/>
      <c r="GZF96" s="80"/>
      <c r="GZG96" s="80"/>
      <c r="GZH96" s="80"/>
      <c r="GZI96" s="80"/>
      <c r="GZJ96" s="80"/>
      <c r="GZK96" s="80"/>
      <c r="GZL96" s="80"/>
      <c r="GZM96" s="80"/>
      <c r="GZN96" s="80"/>
      <c r="GZO96" s="80"/>
      <c r="GZP96" s="80"/>
      <c r="GZQ96" s="80"/>
      <c r="GZR96" s="80"/>
      <c r="GZS96" s="80"/>
      <c r="GZT96" s="80"/>
      <c r="GZU96" s="80"/>
      <c r="GZV96" s="80"/>
      <c r="GZW96" s="80"/>
      <c r="GZX96" s="80"/>
      <c r="GZY96" s="80"/>
      <c r="GZZ96" s="80"/>
      <c r="HAA96" s="80"/>
      <c r="HAB96" s="80"/>
      <c r="HAC96" s="80"/>
      <c r="HAD96" s="80"/>
      <c r="HAE96" s="80"/>
      <c r="HAF96" s="80"/>
      <c r="HAG96" s="80"/>
      <c r="HAH96" s="80"/>
      <c r="HAI96" s="80"/>
      <c r="HAJ96" s="80"/>
      <c r="HAK96" s="80"/>
      <c r="HAL96" s="80"/>
      <c r="HAM96" s="80"/>
      <c r="HAN96" s="80"/>
      <c r="HAO96" s="80"/>
      <c r="HAP96" s="80"/>
      <c r="HAQ96" s="80"/>
      <c r="HAR96" s="80"/>
      <c r="HAS96" s="80"/>
      <c r="HAT96" s="80"/>
      <c r="HAU96" s="80"/>
      <c r="HAV96" s="80"/>
      <c r="HAW96" s="80"/>
      <c r="HAX96" s="80"/>
      <c r="HAY96" s="80"/>
      <c r="HAZ96" s="80"/>
      <c r="HBA96" s="80"/>
      <c r="HBB96" s="80"/>
      <c r="HBC96" s="80"/>
      <c r="HBD96" s="80"/>
      <c r="HBE96" s="80"/>
      <c r="HBF96" s="80"/>
      <c r="HBG96" s="80"/>
      <c r="HBH96" s="80"/>
      <c r="HBI96" s="80"/>
      <c r="HBJ96" s="80"/>
      <c r="HBK96" s="80"/>
      <c r="HBL96" s="80"/>
      <c r="HBM96" s="80"/>
      <c r="HBN96" s="80"/>
      <c r="HBO96" s="80"/>
      <c r="HBP96" s="80"/>
      <c r="HBQ96" s="80"/>
      <c r="HBR96" s="80"/>
      <c r="HBS96" s="80"/>
      <c r="HBT96" s="80"/>
      <c r="HBU96" s="80"/>
      <c r="HBV96" s="80"/>
      <c r="HBW96" s="80"/>
      <c r="HBX96" s="80"/>
      <c r="HBY96" s="80"/>
      <c r="HBZ96" s="80"/>
      <c r="HCA96" s="80"/>
      <c r="HCB96" s="80"/>
      <c r="HCC96" s="80"/>
      <c r="HCD96" s="80"/>
      <c r="HCE96" s="80"/>
      <c r="HCF96" s="80"/>
      <c r="HCG96" s="80"/>
      <c r="HCH96" s="80"/>
      <c r="HCI96" s="80"/>
      <c r="HCJ96" s="80"/>
      <c r="HCK96" s="80"/>
      <c r="HCL96" s="80"/>
      <c r="HCM96" s="80"/>
      <c r="HCN96" s="80"/>
      <c r="HCO96" s="80"/>
      <c r="HCP96" s="80"/>
      <c r="HCQ96" s="80"/>
      <c r="HCR96" s="80"/>
      <c r="HCS96" s="80"/>
      <c r="HCT96" s="80"/>
      <c r="HCU96" s="80"/>
      <c r="HCV96" s="80"/>
      <c r="HCW96" s="80"/>
      <c r="HCX96" s="80"/>
      <c r="HCY96" s="80"/>
      <c r="HCZ96" s="80"/>
      <c r="HDA96" s="80"/>
      <c r="HDB96" s="80"/>
      <c r="HDC96" s="80"/>
      <c r="HDD96" s="80"/>
      <c r="HDE96" s="80"/>
      <c r="HDF96" s="80"/>
      <c r="HDG96" s="80"/>
      <c r="HDH96" s="80"/>
      <c r="HDI96" s="80"/>
      <c r="HDJ96" s="80"/>
      <c r="HDK96" s="80"/>
      <c r="HDL96" s="80"/>
      <c r="HDM96" s="80"/>
      <c r="HDN96" s="80"/>
      <c r="HDO96" s="80"/>
      <c r="HDP96" s="80"/>
      <c r="HDQ96" s="80"/>
      <c r="HDR96" s="80"/>
      <c r="HDS96" s="80"/>
      <c r="HDT96" s="80"/>
      <c r="HDU96" s="80"/>
      <c r="HDV96" s="80"/>
      <c r="HDW96" s="80"/>
      <c r="HDX96" s="80"/>
      <c r="HDY96" s="80"/>
      <c r="HDZ96" s="80"/>
      <c r="HEA96" s="80"/>
      <c r="HEB96" s="80"/>
      <c r="HEC96" s="80"/>
      <c r="HED96" s="80"/>
      <c r="HEE96" s="80"/>
      <c r="HEF96" s="80"/>
      <c r="HEG96" s="80"/>
      <c r="HEH96" s="80"/>
      <c r="HEI96" s="80"/>
      <c r="HEJ96" s="80"/>
      <c r="HEK96" s="80"/>
      <c r="HEL96" s="80"/>
      <c r="HEM96" s="80"/>
      <c r="HEN96" s="80"/>
      <c r="HEO96" s="80"/>
      <c r="HEP96" s="80"/>
      <c r="HEQ96" s="80"/>
      <c r="HER96" s="80"/>
      <c r="HES96" s="80"/>
      <c r="HET96" s="80"/>
      <c r="HEU96" s="80"/>
      <c r="HEV96" s="80"/>
      <c r="HEW96" s="80"/>
      <c r="HEX96" s="80"/>
      <c r="HEY96" s="80"/>
      <c r="HEZ96" s="80"/>
      <c r="HFA96" s="80"/>
      <c r="HFB96" s="80"/>
      <c r="HFC96" s="80"/>
      <c r="HFD96" s="80"/>
      <c r="HFE96" s="80"/>
      <c r="HFF96" s="80"/>
      <c r="HFG96" s="80"/>
      <c r="HFH96" s="80"/>
      <c r="HFI96" s="80"/>
      <c r="HFJ96" s="80"/>
      <c r="HFK96" s="80"/>
      <c r="HFL96" s="80"/>
      <c r="HFM96" s="80"/>
      <c r="HFN96" s="80"/>
      <c r="HFO96" s="80"/>
      <c r="HFP96" s="80"/>
      <c r="HFQ96" s="80"/>
      <c r="HFR96" s="80"/>
      <c r="HFS96" s="80"/>
      <c r="HFT96" s="80"/>
      <c r="HFU96" s="80"/>
      <c r="HFV96" s="80"/>
      <c r="HFW96" s="80"/>
      <c r="HFX96" s="80"/>
      <c r="HFY96" s="80"/>
      <c r="HFZ96" s="80"/>
      <c r="HGA96" s="80"/>
      <c r="HGB96" s="80"/>
      <c r="HGC96" s="80"/>
      <c r="HGD96" s="80"/>
      <c r="HGE96" s="80"/>
      <c r="HGF96" s="80"/>
      <c r="HGG96" s="80"/>
      <c r="HGH96" s="80"/>
      <c r="HGI96" s="80"/>
      <c r="HGJ96" s="80"/>
      <c r="HGK96" s="80"/>
      <c r="HGL96" s="80"/>
      <c r="HGM96" s="80"/>
      <c r="HGN96" s="80"/>
      <c r="HGO96" s="80"/>
      <c r="HGP96" s="80"/>
      <c r="HGQ96" s="80"/>
      <c r="HGR96" s="80"/>
      <c r="HGS96" s="80"/>
      <c r="HGT96" s="80"/>
      <c r="HGU96" s="80"/>
      <c r="HGV96" s="80"/>
      <c r="HGW96" s="80"/>
      <c r="HGX96" s="80"/>
      <c r="HGY96" s="80"/>
      <c r="HGZ96" s="80"/>
      <c r="HHA96" s="80"/>
      <c r="HHB96" s="80"/>
      <c r="HHC96" s="80"/>
      <c r="HHD96" s="80"/>
      <c r="HHE96" s="80"/>
      <c r="HHF96" s="80"/>
      <c r="HHG96" s="80"/>
      <c r="HHH96" s="80"/>
      <c r="HHI96" s="80"/>
      <c r="HHJ96" s="80"/>
      <c r="HHK96" s="80"/>
      <c r="HHL96" s="80"/>
      <c r="HHM96" s="80"/>
      <c r="HHN96" s="80"/>
      <c r="HHO96" s="80"/>
      <c r="HHP96" s="80"/>
      <c r="HHQ96" s="80"/>
      <c r="HHR96" s="80"/>
      <c r="HHS96" s="80"/>
      <c r="HHT96" s="80"/>
      <c r="HHU96" s="80"/>
      <c r="HHV96" s="80"/>
      <c r="HHW96" s="80"/>
      <c r="HHX96" s="80"/>
      <c r="HHY96" s="80"/>
      <c r="HHZ96" s="80"/>
      <c r="HIA96" s="80"/>
      <c r="HIB96" s="80"/>
      <c r="HIC96" s="80"/>
      <c r="HID96" s="80"/>
      <c r="HIE96" s="80"/>
      <c r="HIF96" s="80"/>
      <c r="HIG96" s="80"/>
      <c r="HIH96" s="80"/>
      <c r="HII96" s="80"/>
      <c r="HIJ96" s="80"/>
      <c r="HIK96" s="80"/>
      <c r="HIL96" s="80"/>
      <c r="HIM96" s="80"/>
      <c r="HIN96" s="80"/>
      <c r="HIO96" s="80"/>
      <c r="HIP96" s="80"/>
      <c r="HIQ96" s="80"/>
      <c r="HIR96" s="80"/>
      <c r="HIS96" s="80"/>
      <c r="HIT96" s="80"/>
      <c r="HIU96" s="80"/>
      <c r="HIV96" s="80"/>
      <c r="HIW96" s="80"/>
      <c r="HIX96" s="80"/>
      <c r="HIY96" s="80"/>
      <c r="HIZ96" s="80"/>
      <c r="HJA96" s="80"/>
      <c r="HJB96" s="80"/>
      <c r="HJC96" s="80"/>
      <c r="HJD96" s="80"/>
      <c r="HJE96" s="80"/>
      <c r="HJF96" s="80"/>
      <c r="HJG96" s="80"/>
      <c r="HJH96" s="80"/>
      <c r="HJI96" s="80"/>
      <c r="HJJ96" s="80"/>
      <c r="HJK96" s="80"/>
      <c r="HJL96" s="80"/>
      <c r="HJM96" s="80"/>
      <c r="HJN96" s="80"/>
      <c r="HJO96" s="80"/>
      <c r="HJP96" s="80"/>
      <c r="HJQ96" s="80"/>
      <c r="HJR96" s="80"/>
      <c r="HJS96" s="80"/>
      <c r="HJT96" s="80"/>
      <c r="HJU96" s="80"/>
      <c r="HJV96" s="80"/>
      <c r="HJW96" s="80"/>
      <c r="HJX96" s="80"/>
      <c r="HJY96" s="80"/>
      <c r="HJZ96" s="80"/>
      <c r="HKA96" s="80"/>
      <c r="HKB96" s="80"/>
      <c r="HKC96" s="80"/>
      <c r="HKD96" s="80"/>
      <c r="HKE96" s="80"/>
      <c r="HKF96" s="80"/>
      <c r="HKG96" s="80"/>
      <c r="HKH96" s="80"/>
      <c r="HKI96" s="80"/>
      <c r="HKJ96" s="80"/>
      <c r="HKK96" s="80"/>
      <c r="HKL96" s="80"/>
      <c r="HKM96" s="80"/>
      <c r="HKN96" s="80"/>
      <c r="HKO96" s="80"/>
      <c r="HKP96" s="80"/>
      <c r="HKQ96" s="80"/>
      <c r="HKR96" s="80"/>
      <c r="HKS96" s="80"/>
      <c r="HKT96" s="80"/>
      <c r="HKU96" s="80"/>
      <c r="HKV96" s="80"/>
      <c r="HKW96" s="80"/>
      <c r="HKX96" s="80"/>
      <c r="HKY96" s="80"/>
      <c r="HKZ96" s="80"/>
      <c r="HLA96" s="80"/>
      <c r="HLB96" s="80"/>
      <c r="HLC96" s="80"/>
      <c r="HLD96" s="80"/>
      <c r="HLE96" s="80"/>
      <c r="HLF96" s="80"/>
      <c r="HLG96" s="80"/>
      <c r="HLH96" s="80"/>
      <c r="HLI96" s="80"/>
      <c r="HLJ96" s="80"/>
      <c r="HLK96" s="80"/>
      <c r="HLL96" s="80"/>
      <c r="HLM96" s="80"/>
      <c r="HLN96" s="80"/>
      <c r="HLO96" s="80"/>
      <c r="HLP96" s="80"/>
      <c r="HLQ96" s="80"/>
      <c r="HLR96" s="80"/>
      <c r="HLS96" s="80"/>
      <c r="HLT96" s="80"/>
      <c r="HLU96" s="80"/>
      <c r="HLV96" s="80"/>
      <c r="HLW96" s="80"/>
      <c r="HLX96" s="80"/>
      <c r="HLY96" s="80"/>
      <c r="HLZ96" s="80"/>
      <c r="HMA96" s="80"/>
      <c r="HMB96" s="80"/>
      <c r="HMC96" s="80"/>
      <c r="HMD96" s="80"/>
      <c r="HME96" s="80"/>
      <c r="HMF96" s="80"/>
      <c r="HMG96" s="80"/>
      <c r="HMH96" s="80"/>
      <c r="HMI96" s="80"/>
      <c r="HMJ96" s="80"/>
      <c r="HMK96" s="80"/>
      <c r="HML96" s="80"/>
      <c r="HMM96" s="80"/>
      <c r="HMN96" s="80"/>
      <c r="HMO96" s="80"/>
      <c r="HMP96" s="80"/>
      <c r="HMQ96" s="80"/>
      <c r="HMR96" s="80"/>
      <c r="HMS96" s="80"/>
      <c r="HMT96" s="80"/>
      <c r="HMU96" s="80"/>
      <c r="HMV96" s="80"/>
      <c r="HMW96" s="80"/>
      <c r="HMX96" s="80"/>
      <c r="HMY96" s="80"/>
      <c r="HMZ96" s="80"/>
      <c r="HNA96" s="80"/>
      <c r="HNB96" s="80"/>
      <c r="HNC96" s="80"/>
      <c r="HND96" s="80"/>
      <c r="HNE96" s="80"/>
      <c r="HNF96" s="80"/>
      <c r="HNG96" s="80"/>
      <c r="HNH96" s="80"/>
      <c r="HNI96" s="80"/>
      <c r="HNJ96" s="80"/>
      <c r="HNK96" s="80"/>
      <c r="HNL96" s="80"/>
      <c r="HNM96" s="80"/>
      <c r="HNN96" s="80"/>
      <c r="HNO96" s="80"/>
      <c r="HNP96" s="80"/>
      <c r="HNQ96" s="80"/>
      <c r="HNR96" s="80"/>
      <c r="HNS96" s="80"/>
      <c r="HNT96" s="80"/>
      <c r="HNU96" s="80"/>
      <c r="HNV96" s="80"/>
      <c r="HNW96" s="80"/>
      <c r="HNX96" s="80"/>
      <c r="HNY96" s="80"/>
      <c r="HNZ96" s="80"/>
      <c r="HOA96" s="80"/>
      <c r="HOB96" s="80"/>
      <c r="HOC96" s="80"/>
      <c r="HOD96" s="80"/>
      <c r="HOE96" s="80"/>
      <c r="HOF96" s="80"/>
      <c r="HOG96" s="80"/>
      <c r="HOH96" s="80"/>
      <c r="HOI96" s="80"/>
      <c r="HOJ96" s="80"/>
      <c r="HOK96" s="80"/>
      <c r="HOL96" s="80"/>
      <c r="HOM96" s="80"/>
      <c r="HON96" s="80"/>
      <c r="HOO96" s="80"/>
      <c r="HOP96" s="80"/>
      <c r="HOQ96" s="80"/>
      <c r="HOR96" s="80"/>
      <c r="HOS96" s="80"/>
      <c r="HOT96" s="80"/>
      <c r="HOU96" s="80"/>
      <c r="HOV96" s="80"/>
      <c r="HOW96" s="80"/>
      <c r="HOX96" s="80"/>
      <c r="HOY96" s="80"/>
      <c r="HOZ96" s="80"/>
      <c r="HPA96" s="80"/>
      <c r="HPB96" s="80"/>
      <c r="HPC96" s="80"/>
      <c r="HPD96" s="80"/>
      <c r="HPE96" s="80"/>
      <c r="HPF96" s="80"/>
      <c r="HPG96" s="80"/>
      <c r="HPH96" s="80"/>
      <c r="HPI96" s="80"/>
      <c r="HPJ96" s="80"/>
      <c r="HPK96" s="80"/>
      <c r="HPL96" s="80"/>
      <c r="HPM96" s="80"/>
      <c r="HPN96" s="80"/>
      <c r="HPO96" s="80"/>
      <c r="HPP96" s="80"/>
      <c r="HPQ96" s="80"/>
      <c r="HPR96" s="80"/>
      <c r="HPS96" s="80"/>
      <c r="HPT96" s="80"/>
      <c r="HPU96" s="80"/>
      <c r="HPV96" s="80"/>
      <c r="HPW96" s="80"/>
      <c r="HPX96" s="80"/>
      <c r="HPY96" s="80"/>
      <c r="HPZ96" s="80"/>
      <c r="HQA96" s="80"/>
      <c r="HQB96" s="80"/>
      <c r="HQC96" s="80"/>
      <c r="HQD96" s="80"/>
      <c r="HQE96" s="80"/>
      <c r="HQF96" s="80"/>
      <c r="HQG96" s="80"/>
      <c r="HQH96" s="80"/>
      <c r="HQI96" s="80"/>
      <c r="HQJ96" s="80"/>
      <c r="HQK96" s="80"/>
      <c r="HQL96" s="80"/>
      <c r="HQM96" s="80"/>
      <c r="HQN96" s="80"/>
      <c r="HQO96" s="80"/>
      <c r="HQP96" s="80"/>
      <c r="HQQ96" s="80"/>
      <c r="HQR96" s="80"/>
      <c r="HQS96" s="80"/>
      <c r="HQT96" s="80"/>
      <c r="HQU96" s="80"/>
      <c r="HQV96" s="80"/>
      <c r="HQW96" s="80"/>
      <c r="HQX96" s="80"/>
      <c r="HQY96" s="80"/>
      <c r="HQZ96" s="80"/>
      <c r="HRA96" s="80"/>
      <c r="HRB96" s="80"/>
      <c r="HRC96" s="80"/>
      <c r="HRD96" s="80"/>
      <c r="HRE96" s="80"/>
      <c r="HRF96" s="80"/>
      <c r="HRG96" s="80"/>
      <c r="HRH96" s="80"/>
      <c r="HRI96" s="80"/>
      <c r="HRJ96" s="80"/>
      <c r="HRK96" s="80"/>
      <c r="HRL96" s="80"/>
      <c r="HRM96" s="80"/>
      <c r="HRN96" s="80"/>
      <c r="HRO96" s="80"/>
      <c r="HRP96" s="80"/>
      <c r="HRQ96" s="80"/>
      <c r="HRR96" s="80"/>
      <c r="HRS96" s="80"/>
      <c r="HRT96" s="80"/>
      <c r="HRU96" s="80"/>
      <c r="HRV96" s="80"/>
      <c r="HRW96" s="80"/>
      <c r="HRX96" s="80"/>
      <c r="HRY96" s="80"/>
      <c r="HRZ96" s="80"/>
      <c r="HSA96" s="80"/>
      <c r="HSB96" s="80"/>
      <c r="HSC96" s="80"/>
      <c r="HSD96" s="80"/>
      <c r="HSE96" s="80"/>
      <c r="HSF96" s="80"/>
      <c r="HSG96" s="80"/>
      <c r="HSH96" s="80"/>
      <c r="HSI96" s="80"/>
      <c r="HSJ96" s="80"/>
      <c r="HSK96" s="80"/>
      <c r="HSL96" s="80"/>
      <c r="HSM96" s="80"/>
      <c r="HSN96" s="80"/>
      <c r="HSO96" s="80"/>
      <c r="HSP96" s="80"/>
      <c r="HSQ96" s="80"/>
      <c r="HSR96" s="80"/>
      <c r="HSS96" s="80"/>
      <c r="HST96" s="80"/>
      <c r="HSU96" s="80"/>
      <c r="HSV96" s="80"/>
      <c r="HSW96" s="80"/>
      <c r="HSX96" s="80"/>
      <c r="HSY96" s="80"/>
      <c r="HSZ96" s="80"/>
      <c r="HTA96" s="80"/>
      <c r="HTB96" s="80"/>
      <c r="HTC96" s="80"/>
      <c r="HTD96" s="80"/>
      <c r="HTE96" s="80"/>
      <c r="HTF96" s="80"/>
      <c r="HTG96" s="80"/>
      <c r="HTH96" s="80"/>
      <c r="HTI96" s="80"/>
      <c r="HTJ96" s="80"/>
      <c r="HTK96" s="80"/>
      <c r="HTL96" s="80"/>
      <c r="HTM96" s="80"/>
      <c r="HTN96" s="80"/>
      <c r="HTO96" s="80"/>
      <c r="HTP96" s="80"/>
      <c r="HTQ96" s="80"/>
      <c r="HTR96" s="80"/>
      <c r="HTS96" s="80"/>
      <c r="HTT96" s="80"/>
      <c r="HTU96" s="80"/>
      <c r="HTV96" s="80"/>
      <c r="HTW96" s="80"/>
      <c r="HTX96" s="80"/>
      <c r="HTY96" s="80"/>
      <c r="HTZ96" s="80"/>
      <c r="HUA96" s="80"/>
      <c r="HUB96" s="80"/>
      <c r="HUC96" s="80"/>
      <c r="HUD96" s="80"/>
      <c r="HUE96" s="80"/>
      <c r="HUF96" s="80"/>
      <c r="HUG96" s="80"/>
      <c r="HUH96" s="80"/>
      <c r="HUI96" s="80"/>
      <c r="HUJ96" s="80"/>
      <c r="HUK96" s="80"/>
      <c r="HUL96" s="80"/>
      <c r="HUM96" s="80"/>
      <c r="HUN96" s="80"/>
      <c r="HUO96" s="80"/>
      <c r="HUP96" s="80"/>
      <c r="HUQ96" s="80"/>
      <c r="HUR96" s="80"/>
      <c r="HUS96" s="80"/>
      <c r="HUT96" s="80"/>
      <c r="HUU96" s="80"/>
      <c r="HUV96" s="80"/>
      <c r="HUW96" s="80"/>
      <c r="HUX96" s="80"/>
      <c r="HUY96" s="80"/>
      <c r="HUZ96" s="80"/>
      <c r="HVA96" s="80"/>
      <c r="HVB96" s="80"/>
      <c r="HVC96" s="80"/>
      <c r="HVD96" s="80"/>
      <c r="HVE96" s="80"/>
      <c r="HVF96" s="80"/>
      <c r="HVG96" s="80"/>
      <c r="HVH96" s="80"/>
      <c r="HVI96" s="80"/>
      <c r="HVJ96" s="80"/>
      <c r="HVK96" s="80"/>
      <c r="HVL96" s="80"/>
      <c r="HVM96" s="80"/>
      <c r="HVN96" s="80"/>
      <c r="HVO96" s="80"/>
      <c r="HVP96" s="80"/>
      <c r="HVQ96" s="80"/>
      <c r="HVR96" s="80"/>
      <c r="HVS96" s="80"/>
      <c r="HVT96" s="80"/>
      <c r="HVU96" s="80"/>
      <c r="HVV96" s="80"/>
      <c r="HVW96" s="80"/>
      <c r="HVX96" s="80"/>
      <c r="HVY96" s="80"/>
      <c r="HVZ96" s="80"/>
      <c r="HWA96" s="80"/>
      <c r="HWB96" s="80"/>
      <c r="HWC96" s="80"/>
      <c r="HWD96" s="80"/>
      <c r="HWE96" s="80"/>
      <c r="HWF96" s="80"/>
      <c r="HWG96" s="80"/>
      <c r="HWH96" s="80"/>
      <c r="HWI96" s="80"/>
      <c r="HWJ96" s="80"/>
      <c r="HWK96" s="80"/>
      <c r="HWL96" s="80"/>
      <c r="HWM96" s="80"/>
      <c r="HWN96" s="80"/>
      <c r="HWO96" s="80"/>
      <c r="HWP96" s="80"/>
      <c r="HWQ96" s="80"/>
      <c r="HWR96" s="80"/>
      <c r="HWS96" s="80"/>
      <c r="HWT96" s="80"/>
      <c r="HWU96" s="80"/>
      <c r="HWV96" s="80"/>
      <c r="HWW96" s="80"/>
      <c r="HWX96" s="80"/>
      <c r="HWY96" s="80"/>
      <c r="HWZ96" s="80"/>
      <c r="HXA96" s="80"/>
      <c r="HXB96" s="80"/>
      <c r="HXC96" s="80"/>
      <c r="HXD96" s="80"/>
      <c r="HXE96" s="80"/>
      <c r="HXF96" s="80"/>
      <c r="HXG96" s="80"/>
      <c r="HXH96" s="80"/>
      <c r="HXI96" s="80"/>
      <c r="HXJ96" s="80"/>
      <c r="HXK96" s="80"/>
      <c r="HXL96" s="80"/>
      <c r="HXM96" s="80"/>
      <c r="HXN96" s="80"/>
      <c r="HXO96" s="80"/>
      <c r="HXP96" s="80"/>
      <c r="HXQ96" s="80"/>
      <c r="HXR96" s="80"/>
      <c r="HXS96" s="80"/>
      <c r="HXT96" s="80"/>
      <c r="HXU96" s="80"/>
      <c r="HXV96" s="80"/>
      <c r="HXW96" s="80"/>
      <c r="HXX96" s="80"/>
      <c r="HXY96" s="80"/>
      <c r="HXZ96" s="80"/>
      <c r="HYA96" s="80"/>
      <c r="HYB96" s="80"/>
      <c r="HYC96" s="80"/>
      <c r="HYD96" s="80"/>
      <c r="HYE96" s="80"/>
      <c r="HYF96" s="80"/>
      <c r="HYG96" s="80"/>
      <c r="HYH96" s="80"/>
      <c r="HYI96" s="80"/>
      <c r="HYJ96" s="80"/>
      <c r="HYK96" s="80"/>
      <c r="HYL96" s="80"/>
      <c r="HYM96" s="80"/>
      <c r="HYN96" s="80"/>
      <c r="HYO96" s="80"/>
      <c r="HYP96" s="80"/>
      <c r="HYQ96" s="80"/>
      <c r="HYR96" s="80"/>
      <c r="HYS96" s="80"/>
      <c r="HYT96" s="80"/>
      <c r="HYU96" s="80"/>
      <c r="HYV96" s="80"/>
      <c r="HYW96" s="80"/>
      <c r="HYX96" s="80"/>
      <c r="HYY96" s="80"/>
      <c r="HYZ96" s="80"/>
      <c r="HZA96" s="80"/>
      <c r="HZB96" s="80"/>
      <c r="HZC96" s="80"/>
      <c r="HZD96" s="80"/>
      <c r="HZE96" s="80"/>
      <c r="HZF96" s="80"/>
      <c r="HZG96" s="80"/>
      <c r="HZH96" s="80"/>
      <c r="HZI96" s="80"/>
      <c r="HZJ96" s="80"/>
      <c r="HZK96" s="80"/>
      <c r="HZL96" s="80"/>
      <c r="HZM96" s="80"/>
      <c r="HZN96" s="80"/>
      <c r="HZO96" s="80"/>
      <c r="HZP96" s="80"/>
      <c r="HZQ96" s="80"/>
      <c r="HZR96" s="80"/>
      <c r="HZS96" s="80"/>
      <c r="HZT96" s="80"/>
      <c r="HZU96" s="80"/>
      <c r="HZV96" s="80"/>
      <c r="HZW96" s="80"/>
      <c r="HZX96" s="80"/>
      <c r="HZY96" s="80"/>
      <c r="HZZ96" s="80"/>
      <c r="IAA96" s="80"/>
      <c r="IAB96" s="80"/>
      <c r="IAC96" s="80"/>
      <c r="IAD96" s="80"/>
      <c r="IAE96" s="80"/>
      <c r="IAF96" s="80"/>
      <c r="IAG96" s="80"/>
      <c r="IAH96" s="80"/>
      <c r="IAI96" s="80"/>
      <c r="IAJ96" s="80"/>
      <c r="IAK96" s="80"/>
      <c r="IAL96" s="80"/>
      <c r="IAM96" s="80"/>
      <c r="IAN96" s="80"/>
      <c r="IAO96" s="80"/>
      <c r="IAP96" s="80"/>
      <c r="IAQ96" s="80"/>
      <c r="IAR96" s="80"/>
      <c r="IAS96" s="80"/>
      <c r="IAT96" s="80"/>
      <c r="IAU96" s="80"/>
      <c r="IAV96" s="80"/>
      <c r="IAW96" s="80"/>
      <c r="IAX96" s="80"/>
      <c r="IAY96" s="80"/>
      <c r="IAZ96" s="80"/>
      <c r="IBA96" s="80"/>
      <c r="IBB96" s="80"/>
      <c r="IBC96" s="80"/>
      <c r="IBD96" s="80"/>
      <c r="IBE96" s="80"/>
      <c r="IBF96" s="80"/>
      <c r="IBG96" s="80"/>
      <c r="IBH96" s="80"/>
      <c r="IBI96" s="80"/>
      <c r="IBJ96" s="80"/>
      <c r="IBK96" s="80"/>
      <c r="IBL96" s="80"/>
      <c r="IBM96" s="80"/>
      <c r="IBN96" s="80"/>
      <c r="IBO96" s="80"/>
      <c r="IBP96" s="80"/>
      <c r="IBQ96" s="80"/>
      <c r="IBR96" s="80"/>
      <c r="IBS96" s="80"/>
      <c r="IBT96" s="80"/>
      <c r="IBU96" s="80"/>
      <c r="IBV96" s="80"/>
      <c r="IBW96" s="80"/>
      <c r="IBX96" s="80"/>
      <c r="IBY96" s="80"/>
      <c r="IBZ96" s="80"/>
      <c r="ICA96" s="80"/>
      <c r="ICB96" s="80"/>
      <c r="ICC96" s="80"/>
      <c r="ICD96" s="80"/>
      <c r="ICE96" s="80"/>
      <c r="ICF96" s="80"/>
      <c r="ICG96" s="80"/>
      <c r="ICH96" s="80"/>
      <c r="ICI96" s="80"/>
      <c r="ICJ96" s="80"/>
      <c r="ICK96" s="80"/>
      <c r="ICL96" s="80"/>
      <c r="ICM96" s="80"/>
      <c r="ICN96" s="80"/>
      <c r="ICO96" s="80"/>
      <c r="ICP96" s="80"/>
      <c r="ICQ96" s="80"/>
      <c r="ICR96" s="80"/>
      <c r="ICS96" s="80"/>
      <c r="ICT96" s="80"/>
      <c r="ICU96" s="80"/>
      <c r="ICV96" s="80"/>
      <c r="ICW96" s="80"/>
      <c r="ICX96" s="80"/>
      <c r="ICY96" s="80"/>
      <c r="ICZ96" s="80"/>
      <c r="IDA96" s="80"/>
      <c r="IDB96" s="80"/>
      <c r="IDC96" s="80"/>
      <c r="IDD96" s="80"/>
      <c r="IDE96" s="80"/>
      <c r="IDF96" s="80"/>
      <c r="IDG96" s="80"/>
      <c r="IDH96" s="80"/>
      <c r="IDI96" s="80"/>
      <c r="IDJ96" s="80"/>
      <c r="IDK96" s="80"/>
      <c r="IDL96" s="80"/>
      <c r="IDM96" s="80"/>
      <c r="IDN96" s="80"/>
      <c r="IDO96" s="80"/>
      <c r="IDP96" s="80"/>
      <c r="IDQ96" s="80"/>
      <c r="IDR96" s="80"/>
      <c r="IDS96" s="80"/>
      <c r="IDT96" s="80"/>
      <c r="IDU96" s="80"/>
      <c r="IDV96" s="80"/>
      <c r="IDW96" s="80"/>
      <c r="IDX96" s="80"/>
      <c r="IDY96" s="80"/>
      <c r="IDZ96" s="80"/>
      <c r="IEA96" s="80"/>
      <c r="IEB96" s="80"/>
      <c r="IEC96" s="80"/>
      <c r="IED96" s="80"/>
      <c r="IEE96" s="80"/>
      <c r="IEF96" s="80"/>
      <c r="IEG96" s="80"/>
      <c r="IEH96" s="80"/>
      <c r="IEI96" s="80"/>
      <c r="IEJ96" s="80"/>
      <c r="IEK96" s="80"/>
      <c r="IEL96" s="80"/>
      <c r="IEM96" s="80"/>
      <c r="IEN96" s="80"/>
      <c r="IEO96" s="80"/>
      <c r="IEP96" s="80"/>
      <c r="IEQ96" s="80"/>
      <c r="IER96" s="80"/>
      <c r="IES96" s="80"/>
      <c r="IET96" s="80"/>
      <c r="IEU96" s="80"/>
      <c r="IEV96" s="80"/>
      <c r="IEW96" s="80"/>
      <c r="IEX96" s="80"/>
      <c r="IEY96" s="80"/>
      <c r="IEZ96" s="80"/>
      <c r="IFA96" s="80"/>
      <c r="IFB96" s="80"/>
      <c r="IFC96" s="80"/>
      <c r="IFD96" s="80"/>
      <c r="IFE96" s="80"/>
      <c r="IFF96" s="80"/>
      <c r="IFG96" s="80"/>
      <c r="IFH96" s="80"/>
      <c r="IFI96" s="80"/>
      <c r="IFJ96" s="80"/>
      <c r="IFK96" s="80"/>
      <c r="IFL96" s="80"/>
      <c r="IFM96" s="80"/>
      <c r="IFN96" s="80"/>
      <c r="IFO96" s="80"/>
      <c r="IFP96" s="80"/>
      <c r="IFQ96" s="80"/>
      <c r="IFR96" s="80"/>
      <c r="IFS96" s="80"/>
      <c r="IFT96" s="80"/>
      <c r="IFU96" s="80"/>
      <c r="IFV96" s="80"/>
      <c r="IFW96" s="80"/>
      <c r="IFX96" s="80"/>
      <c r="IFY96" s="80"/>
      <c r="IFZ96" s="80"/>
      <c r="IGA96" s="80"/>
      <c r="IGB96" s="80"/>
      <c r="IGC96" s="80"/>
      <c r="IGD96" s="80"/>
      <c r="IGE96" s="80"/>
      <c r="IGF96" s="80"/>
      <c r="IGG96" s="80"/>
      <c r="IGH96" s="80"/>
      <c r="IGI96" s="80"/>
      <c r="IGJ96" s="80"/>
      <c r="IGK96" s="80"/>
      <c r="IGL96" s="80"/>
      <c r="IGM96" s="80"/>
      <c r="IGN96" s="80"/>
      <c r="IGO96" s="80"/>
      <c r="IGP96" s="80"/>
      <c r="IGQ96" s="80"/>
      <c r="IGR96" s="80"/>
      <c r="IGS96" s="80"/>
      <c r="IGT96" s="80"/>
      <c r="IGU96" s="80"/>
      <c r="IGV96" s="80"/>
      <c r="IGW96" s="80"/>
      <c r="IGX96" s="80"/>
      <c r="IGY96" s="80"/>
      <c r="IGZ96" s="80"/>
      <c r="IHA96" s="80"/>
      <c r="IHB96" s="80"/>
      <c r="IHC96" s="80"/>
      <c r="IHD96" s="80"/>
      <c r="IHE96" s="80"/>
      <c r="IHF96" s="80"/>
      <c r="IHG96" s="80"/>
      <c r="IHH96" s="80"/>
      <c r="IHI96" s="80"/>
      <c r="IHJ96" s="80"/>
      <c r="IHK96" s="80"/>
      <c r="IHL96" s="80"/>
      <c r="IHM96" s="80"/>
      <c r="IHN96" s="80"/>
      <c r="IHO96" s="80"/>
      <c r="IHP96" s="80"/>
      <c r="IHQ96" s="80"/>
      <c r="IHR96" s="80"/>
      <c r="IHS96" s="80"/>
      <c r="IHT96" s="80"/>
      <c r="IHU96" s="80"/>
      <c r="IHV96" s="80"/>
      <c r="IHW96" s="80"/>
      <c r="IHX96" s="80"/>
      <c r="IHY96" s="80"/>
      <c r="IHZ96" s="80"/>
      <c r="IIA96" s="80"/>
      <c r="IIB96" s="80"/>
      <c r="IIC96" s="80"/>
      <c r="IID96" s="80"/>
      <c r="IIE96" s="80"/>
      <c r="IIF96" s="80"/>
      <c r="IIG96" s="80"/>
      <c r="IIH96" s="80"/>
      <c r="III96" s="80"/>
      <c r="IIJ96" s="80"/>
      <c r="IIK96" s="80"/>
      <c r="IIL96" s="80"/>
      <c r="IIM96" s="80"/>
      <c r="IIN96" s="80"/>
      <c r="IIO96" s="80"/>
      <c r="IIP96" s="80"/>
      <c r="IIQ96" s="80"/>
      <c r="IIR96" s="80"/>
      <c r="IIS96" s="80"/>
      <c r="IIT96" s="80"/>
      <c r="IIU96" s="80"/>
      <c r="IIV96" s="80"/>
      <c r="IIW96" s="80"/>
      <c r="IIX96" s="80"/>
      <c r="IIY96" s="80"/>
      <c r="IIZ96" s="80"/>
      <c r="IJA96" s="80"/>
      <c r="IJB96" s="80"/>
      <c r="IJC96" s="80"/>
      <c r="IJD96" s="80"/>
      <c r="IJE96" s="80"/>
      <c r="IJF96" s="80"/>
      <c r="IJG96" s="80"/>
      <c r="IJH96" s="80"/>
      <c r="IJI96" s="80"/>
      <c r="IJJ96" s="80"/>
      <c r="IJK96" s="80"/>
      <c r="IJL96" s="80"/>
      <c r="IJM96" s="80"/>
      <c r="IJN96" s="80"/>
      <c r="IJO96" s="80"/>
      <c r="IJP96" s="80"/>
      <c r="IJQ96" s="80"/>
      <c r="IJR96" s="80"/>
      <c r="IJS96" s="80"/>
      <c r="IJT96" s="80"/>
      <c r="IJU96" s="80"/>
      <c r="IJV96" s="80"/>
      <c r="IJW96" s="80"/>
      <c r="IJX96" s="80"/>
      <c r="IJY96" s="80"/>
      <c r="IJZ96" s="80"/>
      <c r="IKA96" s="80"/>
      <c r="IKB96" s="80"/>
      <c r="IKC96" s="80"/>
      <c r="IKD96" s="80"/>
      <c r="IKE96" s="80"/>
      <c r="IKF96" s="80"/>
      <c r="IKG96" s="80"/>
      <c r="IKH96" s="80"/>
      <c r="IKI96" s="80"/>
      <c r="IKJ96" s="80"/>
      <c r="IKK96" s="80"/>
      <c r="IKL96" s="80"/>
      <c r="IKM96" s="80"/>
      <c r="IKN96" s="80"/>
      <c r="IKO96" s="80"/>
      <c r="IKP96" s="80"/>
      <c r="IKQ96" s="80"/>
      <c r="IKR96" s="80"/>
      <c r="IKS96" s="80"/>
      <c r="IKT96" s="80"/>
      <c r="IKU96" s="80"/>
      <c r="IKV96" s="80"/>
      <c r="IKW96" s="80"/>
      <c r="IKX96" s="80"/>
      <c r="IKY96" s="80"/>
      <c r="IKZ96" s="80"/>
      <c r="ILA96" s="80"/>
      <c r="ILB96" s="80"/>
      <c r="ILC96" s="80"/>
      <c r="ILD96" s="80"/>
      <c r="ILE96" s="80"/>
      <c r="ILF96" s="80"/>
      <c r="ILG96" s="80"/>
      <c r="ILH96" s="80"/>
      <c r="ILI96" s="80"/>
      <c r="ILJ96" s="80"/>
      <c r="ILK96" s="80"/>
      <c r="ILL96" s="80"/>
      <c r="ILM96" s="80"/>
      <c r="ILN96" s="80"/>
      <c r="ILO96" s="80"/>
      <c r="ILP96" s="80"/>
      <c r="ILQ96" s="80"/>
      <c r="ILR96" s="80"/>
      <c r="ILS96" s="80"/>
      <c r="ILT96" s="80"/>
      <c r="ILU96" s="80"/>
      <c r="ILV96" s="80"/>
      <c r="ILW96" s="80"/>
      <c r="ILX96" s="80"/>
      <c r="ILY96" s="80"/>
      <c r="ILZ96" s="80"/>
      <c r="IMA96" s="80"/>
      <c r="IMB96" s="80"/>
      <c r="IMC96" s="80"/>
      <c r="IMD96" s="80"/>
      <c r="IME96" s="80"/>
      <c r="IMF96" s="80"/>
      <c r="IMG96" s="80"/>
      <c r="IMH96" s="80"/>
      <c r="IMI96" s="80"/>
      <c r="IMJ96" s="80"/>
      <c r="IMK96" s="80"/>
      <c r="IML96" s="80"/>
      <c r="IMM96" s="80"/>
      <c r="IMN96" s="80"/>
      <c r="IMO96" s="80"/>
      <c r="IMP96" s="80"/>
      <c r="IMQ96" s="80"/>
      <c r="IMR96" s="80"/>
      <c r="IMS96" s="80"/>
      <c r="IMT96" s="80"/>
      <c r="IMU96" s="80"/>
      <c r="IMV96" s="80"/>
      <c r="IMW96" s="80"/>
      <c r="IMX96" s="80"/>
      <c r="IMY96" s="80"/>
      <c r="IMZ96" s="80"/>
      <c r="INA96" s="80"/>
      <c r="INB96" s="80"/>
      <c r="INC96" s="80"/>
      <c r="IND96" s="80"/>
      <c r="INE96" s="80"/>
      <c r="INF96" s="80"/>
      <c r="ING96" s="80"/>
      <c r="INH96" s="80"/>
      <c r="INI96" s="80"/>
      <c r="INJ96" s="80"/>
      <c r="INK96" s="80"/>
      <c r="INL96" s="80"/>
      <c r="INM96" s="80"/>
      <c r="INN96" s="80"/>
      <c r="INO96" s="80"/>
      <c r="INP96" s="80"/>
      <c r="INQ96" s="80"/>
      <c r="INR96" s="80"/>
      <c r="INS96" s="80"/>
      <c r="INT96" s="80"/>
      <c r="INU96" s="80"/>
      <c r="INV96" s="80"/>
      <c r="INW96" s="80"/>
      <c r="INX96" s="80"/>
      <c r="INY96" s="80"/>
      <c r="INZ96" s="80"/>
      <c r="IOA96" s="80"/>
      <c r="IOB96" s="80"/>
      <c r="IOC96" s="80"/>
      <c r="IOD96" s="80"/>
      <c r="IOE96" s="80"/>
      <c r="IOF96" s="80"/>
      <c r="IOG96" s="80"/>
      <c r="IOH96" s="80"/>
      <c r="IOI96" s="80"/>
      <c r="IOJ96" s="80"/>
      <c r="IOK96" s="80"/>
      <c r="IOL96" s="80"/>
      <c r="IOM96" s="80"/>
      <c r="ION96" s="80"/>
      <c r="IOO96" s="80"/>
      <c r="IOP96" s="80"/>
      <c r="IOQ96" s="80"/>
      <c r="IOR96" s="80"/>
      <c r="IOS96" s="80"/>
      <c r="IOT96" s="80"/>
      <c r="IOU96" s="80"/>
      <c r="IOV96" s="80"/>
      <c r="IOW96" s="80"/>
      <c r="IOX96" s="80"/>
      <c r="IOY96" s="80"/>
      <c r="IOZ96" s="80"/>
      <c r="IPA96" s="80"/>
      <c r="IPB96" s="80"/>
      <c r="IPC96" s="80"/>
      <c r="IPD96" s="80"/>
      <c r="IPE96" s="80"/>
      <c r="IPF96" s="80"/>
      <c r="IPG96" s="80"/>
      <c r="IPH96" s="80"/>
      <c r="IPI96" s="80"/>
      <c r="IPJ96" s="80"/>
      <c r="IPK96" s="80"/>
      <c r="IPL96" s="80"/>
      <c r="IPM96" s="80"/>
      <c r="IPN96" s="80"/>
      <c r="IPO96" s="80"/>
      <c r="IPP96" s="80"/>
      <c r="IPQ96" s="80"/>
      <c r="IPR96" s="80"/>
      <c r="IPS96" s="80"/>
      <c r="IPT96" s="80"/>
      <c r="IPU96" s="80"/>
      <c r="IPV96" s="80"/>
      <c r="IPW96" s="80"/>
      <c r="IPX96" s="80"/>
      <c r="IPY96" s="80"/>
      <c r="IPZ96" s="80"/>
      <c r="IQA96" s="80"/>
      <c r="IQB96" s="80"/>
      <c r="IQC96" s="80"/>
      <c r="IQD96" s="80"/>
      <c r="IQE96" s="80"/>
      <c r="IQF96" s="80"/>
      <c r="IQG96" s="80"/>
      <c r="IQH96" s="80"/>
      <c r="IQI96" s="80"/>
      <c r="IQJ96" s="80"/>
      <c r="IQK96" s="80"/>
      <c r="IQL96" s="80"/>
      <c r="IQM96" s="80"/>
      <c r="IQN96" s="80"/>
      <c r="IQO96" s="80"/>
      <c r="IQP96" s="80"/>
      <c r="IQQ96" s="80"/>
      <c r="IQR96" s="80"/>
      <c r="IQS96" s="80"/>
      <c r="IQT96" s="80"/>
      <c r="IQU96" s="80"/>
      <c r="IQV96" s="80"/>
      <c r="IQW96" s="80"/>
      <c r="IQX96" s="80"/>
      <c r="IQY96" s="80"/>
      <c r="IQZ96" s="80"/>
      <c r="IRA96" s="80"/>
      <c r="IRB96" s="80"/>
      <c r="IRC96" s="80"/>
      <c r="IRD96" s="80"/>
      <c r="IRE96" s="80"/>
      <c r="IRF96" s="80"/>
      <c r="IRG96" s="80"/>
      <c r="IRH96" s="80"/>
      <c r="IRI96" s="80"/>
      <c r="IRJ96" s="80"/>
      <c r="IRK96" s="80"/>
      <c r="IRL96" s="80"/>
      <c r="IRM96" s="80"/>
      <c r="IRN96" s="80"/>
      <c r="IRO96" s="80"/>
      <c r="IRP96" s="80"/>
      <c r="IRQ96" s="80"/>
      <c r="IRR96" s="80"/>
      <c r="IRS96" s="80"/>
      <c r="IRT96" s="80"/>
      <c r="IRU96" s="80"/>
      <c r="IRV96" s="80"/>
      <c r="IRW96" s="80"/>
      <c r="IRX96" s="80"/>
      <c r="IRY96" s="80"/>
      <c r="IRZ96" s="80"/>
      <c r="ISA96" s="80"/>
      <c r="ISB96" s="80"/>
      <c r="ISC96" s="80"/>
      <c r="ISD96" s="80"/>
      <c r="ISE96" s="80"/>
      <c r="ISF96" s="80"/>
      <c r="ISG96" s="80"/>
      <c r="ISH96" s="80"/>
      <c r="ISI96" s="80"/>
      <c r="ISJ96" s="80"/>
      <c r="ISK96" s="80"/>
      <c r="ISL96" s="80"/>
      <c r="ISM96" s="80"/>
      <c r="ISN96" s="80"/>
      <c r="ISO96" s="80"/>
      <c r="ISP96" s="80"/>
      <c r="ISQ96" s="80"/>
      <c r="ISR96" s="80"/>
      <c r="ISS96" s="80"/>
      <c r="IST96" s="80"/>
      <c r="ISU96" s="80"/>
      <c r="ISV96" s="80"/>
      <c r="ISW96" s="80"/>
      <c r="ISX96" s="80"/>
      <c r="ISY96" s="80"/>
      <c r="ISZ96" s="80"/>
      <c r="ITA96" s="80"/>
      <c r="ITB96" s="80"/>
      <c r="ITC96" s="80"/>
      <c r="ITD96" s="80"/>
      <c r="ITE96" s="80"/>
      <c r="ITF96" s="80"/>
      <c r="ITG96" s="80"/>
      <c r="ITH96" s="80"/>
      <c r="ITI96" s="80"/>
      <c r="ITJ96" s="80"/>
      <c r="ITK96" s="80"/>
      <c r="ITL96" s="80"/>
      <c r="ITM96" s="80"/>
      <c r="ITN96" s="80"/>
      <c r="ITO96" s="80"/>
      <c r="ITP96" s="80"/>
      <c r="ITQ96" s="80"/>
      <c r="ITR96" s="80"/>
      <c r="ITS96" s="80"/>
      <c r="ITT96" s="80"/>
      <c r="ITU96" s="80"/>
      <c r="ITV96" s="80"/>
      <c r="ITW96" s="80"/>
      <c r="ITX96" s="80"/>
      <c r="ITY96" s="80"/>
      <c r="ITZ96" s="80"/>
      <c r="IUA96" s="80"/>
      <c r="IUB96" s="80"/>
      <c r="IUC96" s="80"/>
      <c r="IUD96" s="80"/>
      <c r="IUE96" s="80"/>
      <c r="IUF96" s="80"/>
      <c r="IUG96" s="80"/>
      <c r="IUH96" s="80"/>
      <c r="IUI96" s="80"/>
      <c r="IUJ96" s="80"/>
      <c r="IUK96" s="80"/>
      <c r="IUL96" s="80"/>
      <c r="IUM96" s="80"/>
      <c r="IUN96" s="80"/>
      <c r="IUO96" s="80"/>
      <c r="IUP96" s="80"/>
      <c r="IUQ96" s="80"/>
      <c r="IUR96" s="80"/>
      <c r="IUS96" s="80"/>
      <c r="IUT96" s="80"/>
      <c r="IUU96" s="80"/>
      <c r="IUV96" s="80"/>
      <c r="IUW96" s="80"/>
      <c r="IUX96" s="80"/>
      <c r="IUY96" s="80"/>
      <c r="IUZ96" s="80"/>
      <c r="IVA96" s="80"/>
      <c r="IVB96" s="80"/>
      <c r="IVC96" s="80"/>
      <c r="IVD96" s="80"/>
      <c r="IVE96" s="80"/>
      <c r="IVF96" s="80"/>
      <c r="IVG96" s="80"/>
      <c r="IVH96" s="80"/>
      <c r="IVI96" s="80"/>
      <c r="IVJ96" s="80"/>
      <c r="IVK96" s="80"/>
      <c r="IVL96" s="80"/>
      <c r="IVM96" s="80"/>
      <c r="IVN96" s="80"/>
      <c r="IVO96" s="80"/>
      <c r="IVP96" s="80"/>
      <c r="IVQ96" s="80"/>
      <c r="IVR96" s="80"/>
      <c r="IVS96" s="80"/>
      <c r="IVT96" s="80"/>
      <c r="IVU96" s="80"/>
      <c r="IVV96" s="80"/>
      <c r="IVW96" s="80"/>
      <c r="IVX96" s="80"/>
      <c r="IVY96" s="80"/>
      <c r="IVZ96" s="80"/>
      <c r="IWA96" s="80"/>
      <c r="IWB96" s="80"/>
      <c r="IWC96" s="80"/>
      <c r="IWD96" s="80"/>
      <c r="IWE96" s="80"/>
      <c r="IWF96" s="80"/>
      <c r="IWG96" s="80"/>
      <c r="IWH96" s="80"/>
      <c r="IWI96" s="80"/>
      <c r="IWJ96" s="80"/>
      <c r="IWK96" s="80"/>
      <c r="IWL96" s="80"/>
      <c r="IWM96" s="80"/>
      <c r="IWN96" s="80"/>
      <c r="IWO96" s="80"/>
      <c r="IWP96" s="80"/>
      <c r="IWQ96" s="80"/>
      <c r="IWR96" s="80"/>
      <c r="IWS96" s="80"/>
      <c r="IWT96" s="80"/>
      <c r="IWU96" s="80"/>
      <c r="IWV96" s="80"/>
      <c r="IWW96" s="80"/>
      <c r="IWX96" s="80"/>
      <c r="IWY96" s="80"/>
      <c r="IWZ96" s="80"/>
      <c r="IXA96" s="80"/>
      <c r="IXB96" s="80"/>
      <c r="IXC96" s="80"/>
      <c r="IXD96" s="80"/>
      <c r="IXE96" s="80"/>
      <c r="IXF96" s="80"/>
      <c r="IXG96" s="80"/>
      <c r="IXH96" s="80"/>
      <c r="IXI96" s="80"/>
      <c r="IXJ96" s="80"/>
      <c r="IXK96" s="80"/>
      <c r="IXL96" s="80"/>
      <c r="IXM96" s="80"/>
      <c r="IXN96" s="80"/>
      <c r="IXO96" s="80"/>
      <c r="IXP96" s="80"/>
      <c r="IXQ96" s="80"/>
      <c r="IXR96" s="80"/>
      <c r="IXS96" s="80"/>
      <c r="IXT96" s="80"/>
      <c r="IXU96" s="80"/>
      <c r="IXV96" s="80"/>
      <c r="IXW96" s="80"/>
      <c r="IXX96" s="80"/>
      <c r="IXY96" s="80"/>
      <c r="IXZ96" s="80"/>
      <c r="IYA96" s="80"/>
      <c r="IYB96" s="80"/>
      <c r="IYC96" s="80"/>
      <c r="IYD96" s="80"/>
      <c r="IYE96" s="80"/>
      <c r="IYF96" s="80"/>
      <c r="IYG96" s="80"/>
      <c r="IYH96" s="80"/>
      <c r="IYI96" s="80"/>
      <c r="IYJ96" s="80"/>
      <c r="IYK96" s="80"/>
      <c r="IYL96" s="80"/>
      <c r="IYM96" s="80"/>
      <c r="IYN96" s="80"/>
      <c r="IYO96" s="80"/>
      <c r="IYP96" s="80"/>
      <c r="IYQ96" s="80"/>
      <c r="IYR96" s="80"/>
      <c r="IYS96" s="80"/>
      <c r="IYT96" s="80"/>
      <c r="IYU96" s="80"/>
      <c r="IYV96" s="80"/>
      <c r="IYW96" s="80"/>
      <c r="IYX96" s="80"/>
      <c r="IYY96" s="80"/>
      <c r="IYZ96" s="80"/>
      <c r="IZA96" s="80"/>
      <c r="IZB96" s="80"/>
      <c r="IZC96" s="80"/>
      <c r="IZD96" s="80"/>
      <c r="IZE96" s="80"/>
      <c r="IZF96" s="80"/>
      <c r="IZG96" s="80"/>
      <c r="IZH96" s="80"/>
      <c r="IZI96" s="80"/>
      <c r="IZJ96" s="80"/>
      <c r="IZK96" s="80"/>
      <c r="IZL96" s="80"/>
      <c r="IZM96" s="80"/>
      <c r="IZN96" s="80"/>
      <c r="IZO96" s="80"/>
      <c r="IZP96" s="80"/>
      <c r="IZQ96" s="80"/>
      <c r="IZR96" s="80"/>
      <c r="IZS96" s="80"/>
      <c r="IZT96" s="80"/>
      <c r="IZU96" s="80"/>
      <c r="IZV96" s="80"/>
      <c r="IZW96" s="80"/>
      <c r="IZX96" s="80"/>
      <c r="IZY96" s="80"/>
      <c r="IZZ96" s="80"/>
      <c r="JAA96" s="80"/>
      <c r="JAB96" s="80"/>
      <c r="JAC96" s="80"/>
      <c r="JAD96" s="80"/>
      <c r="JAE96" s="80"/>
      <c r="JAF96" s="80"/>
      <c r="JAG96" s="80"/>
      <c r="JAH96" s="80"/>
      <c r="JAI96" s="80"/>
      <c r="JAJ96" s="80"/>
      <c r="JAK96" s="80"/>
      <c r="JAL96" s="80"/>
      <c r="JAM96" s="80"/>
      <c r="JAN96" s="80"/>
      <c r="JAO96" s="80"/>
      <c r="JAP96" s="80"/>
      <c r="JAQ96" s="80"/>
      <c r="JAR96" s="80"/>
      <c r="JAS96" s="80"/>
      <c r="JAT96" s="80"/>
      <c r="JAU96" s="80"/>
      <c r="JAV96" s="80"/>
      <c r="JAW96" s="80"/>
      <c r="JAX96" s="80"/>
      <c r="JAY96" s="80"/>
      <c r="JAZ96" s="80"/>
      <c r="JBA96" s="80"/>
      <c r="JBB96" s="80"/>
      <c r="JBC96" s="80"/>
      <c r="JBD96" s="80"/>
      <c r="JBE96" s="80"/>
      <c r="JBF96" s="80"/>
      <c r="JBG96" s="80"/>
      <c r="JBH96" s="80"/>
      <c r="JBI96" s="80"/>
      <c r="JBJ96" s="80"/>
      <c r="JBK96" s="80"/>
      <c r="JBL96" s="80"/>
      <c r="JBM96" s="80"/>
      <c r="JBN96" s="80"/>
      <c r="JBO96" s="80"/>
      <c r="JBP96" s="80"/>
      <c r="JBQ96" s="80"/>
      <c r="JBR96" s="80"/>
      <c r="JBS96" s="80"/>
      <c r="JBT96" s="80"/>
      <c r="JBU96" s="80"/>
      <c r="JBV96" s="80"/>
      <c r="JBW96" s="80"/>
      <c r="JBX96" s="80"/>
      <c r="JBY96" s="80"/>
      <c r="JBZ96" s="80"/>
      <c r="JCA96" s="80"/>
      <c r="JCB96" s="80"/>
      <c r="JCC96" s="80"/>
      <c r="JCD96" s="80"/>
      <c r="JCE96" s="80"/>
      <c r="JCF96" s="80"/>
      <c r="JCG96" s="80"/>
      <c r="JCH96" s="80"/>
      <c r="JCI96" s="80"/>
      <c r="JCJ96" s="80"/>
      <c r="JCK96" s="80"/>
      <c r="JCL96" s="80"/>
      <c r="JCM96" s="80"/>
      <c r="JCN96" s="80"/>
      <c r="JCO96" s="80"/>
      <c r="JCP96" s="80"/>
      <c r="JCQ96" s="80"/>
      <c r="JCR96" s="80"/>
      <c r="JCS96" s="80"/>
      <c r="JCT96" s="80"/>
      <c r="JCU96" s="80"/>
      <c r="JCV96" s="80"/>
      <c r="JCW96" s="80"/>
      <c r="JCX96" s="80"/>
      <c r="JCY96" s="80"/>
      <c r="JCZ96" s="80"/>
      <c r="JDA96" s="80"/>
      <c r="JDB96" s="80"/>
      <c r="JDC96" s="80"/>
      <c r="JDD96" s="80"/>
      <c r="JDE96" s="80"/>
      <c r="JDF96" s="80"/>
      <c r="JDG96" s="80"/>
      <c r="JDH96" s="80"/>
      <c r="JDI96" s="80"/>
      <c r="JDJ96" s="80"/>
      <c r="JDK96" s="80"/>
      <c r="JDL96" s="80"/>
      <c r="JDM96" s="80"/>
      <c r="JDN96" s="80"/>
      <c r="JDO96" s="80"/>
      <c r="JDP96" s="80"/>
      <c r="JDQ96" s="80"/>
      <c r="JDR96" s="80"/>
      <c r="JDS96" s="80"/>
      <c r="JDT96" s="80"/>
      <c r="JDU96" s="80"/>
      <c r="JDV96" s="80"/>
      <c r="JDW96" s="80"/>
      <c r="JDX96" s="80"/>
      <c r="JDY96" s="80"/>
      <c r="JDZ96" s="80"/>
      <c r="JEA96" s="80"/>
      <c r="JEB96" s="80"/>
      <c r="JEC96" s="80"/>
      <c r="JED96" s="80"/>
      <c r="JEE96" s="80"/>
      <c r="JEF96" s="80"/>
      <c r="JEG96" s="80"/>
      <c r="JEH96" s="80"/>
      <c r="JEI96" s="80"/>
      <c r="JEJ96" s="80"/>
      <c r="JEK96" s="80"/>
      <c r="JEL96" s="80"/>
      <c r="JEM96" s="80"/>
      <c r="JEN96" s="80"/>
      <c r="JEO96" s="80"/>
      <c r="JEP96" s="80"/>
      <c r="JEQ96" s="80"/>
      <c r="JER96" s="80"/>
      <c r="JES96" s="80"/>
      <c r="JET96" s="80"/>
      <c r="JEU96" s="80"/>
      <c r="JEV96" s="80"/>
      <c r="JEW96" s="80"/>
      <c r="JEX96" s="80"/>
      <c r="JEY96" s="80"/>
      <c r="JEZ96" s="80"/>
      <c r="JFA96" s="80"/>
      <c r="JFB96" s="80"/>
      <c r="JFC96" s="80"/>
      <c r="JFD96" s="80"/>
      <c r="JFE96" s="80"/>
      <c r="JFF96" s="80"/>
      <c r="JFG96" s="80"/>
      <c r="JFH96" s="80"/>
      <c r="JFI96" s="80"/>
      <c r="JFJ96" s="80"/>
      <c r="JFK96" s="80"/>
      <c r="JFL96" s="80"/>
      <c r="JFM96" s="80"/>
      <c r="JFN96" s="80"/>
      <c r="JFO96" s="80"/>
      <c r="JFP96" s="80"/>
      <c r="JFQ96" s="80"/>
      <c r="JFR96" s="80"/>
      <c r="JFS96" s="80"/>
      <c r="JFT96" s="80"/>
      <c r="JFU96" s="80"/>
      <c r="JFV96" s="80"/>
      <c r="JFW96" s="80"/>
      <c r="JFX96" s="80"/>
      <c r="JFY96" s="80"/>
      <c r="JFZ96" s="80"/>
      <c r="JGA96" s="80"/>
      <c r="JGB96" s="80"/>
      <c r="JGC96" s="80"/>
      <c r="JGD96" s="80"/>
      <c r="JGE96" s="80"/>
      <c r="JGF96" s="80"/>
      <c r="JGG96" s="80"/>
      <c r="JGH96" s="80"/>
      <c r="JGI96" s="80"/>
      <c r="JGJ96" s="80"/>
      <c r="JGK96" s="80"/>
      <c r="JGL96" s="80"/>
      <c r="JGM96" s="80"/>
      <c r="JGN96" s="80"/>
      <c r="JGO96" s="80"/>
      <c r="JGP96" s="80"/>
      <c r="JGQ96" s="80"/>
      <c r="JGR96" s="80"/>
      <c r="JGS96" s="80"/>
      <c r="JGT96" s="80"/>
      <c r="JGU96" s="80"/>
      <c r="JGV96" s="80"/>
      <c r="JGW96" s="80"/>
      <c r="JGX96" s="80"/>
      <c r="JGY96" s="80"/>
      <c r="JGZ96" s="80"/>
      <c r="JHA96" s="80"/>
      <c r="JHB96" s="80"/>
      <c r="JHC96" s="80"/>
      <c r="JHD96" s="80"/>
      <c r="JHE96" s="80"/>
      <c r="JHF96" s="80"/>
      <c r="JHG96" s="80"/>
      <c r="JHH96" s="80"/>
      <c r="JHI96" s="80"/>
      <c r="JHJ96" s="80"/>
      <c r="JHK96" s="80"/>
      <c r="JHL96" s="80"/>
      <c r="JHM96" s="80"/>
      <c r="JHN96" s="80"/>
      <c r="JHO96" s="80"/>
      <c r="JHP96" s="80"/>
      <c r="JHQ96" s="80"/>
      <c r="JHR96" s="80"/>
      <c r="JHS96" s="80"/>
      <c r="JHT96" s="80"/>
      <c r="JHU96" s="80"/>
      <c r="JHV96" s="80"/>
      <c r="JHW96" s="80"/>
      <c r="JHX96" s="80"/>
      <c r="JHY96" s="80"/>
      <c r="JHZ96" s="80"/>
      <c r="JIA96" s="80"/>
      <c r="JIB96" s="80"/>
      <c r="JIC96" s="80"/>
      <c r="JID96" s="80"/>
      <c r="JIE96" s="80"/>
      <c r="JIF96" s="80"/>
      <c r="JIG96" s="80"/>
      <c r="JIH96" s="80"/>
      <c r="JII96" s="80"/>
      <c r="JIJ96" s="80"/>
      <c r="JIK96" s="80"/>
      <c r="JIL96" s="80"/>
      <c r="JIM96" s="80"/>
      <c r="JIN96" s="80"/>
      <c r="JIO96" s="80"/>
      <c r="JIP96" s="80"/>
      <c r="JIQ96" s="80"/>
      <c r="JIR96" s="80"/>
      <c r="JIS96" s="80"/>
      <c r="JIT96" s="80"/>
      <c r="JIU96" s="80"/>
      <c r="JIV96" s="80"/>
      <c r="JIW96" s="80"/>
      <c r="JIX96" s="80"/>
      <c r="JIY96" s="80"/>
      <c r="JIZ96" s="80"/>
      <c r="JJA96" s="80"/>
      <c r="JJB96" s="80"/>
      <c r="JJC96" s="80"/>
      <c r="JJD96" s="80"/>
      <c r="JJE96" s="80"/>
      <c r="JJF96" s="80"/>
      <c r="JJG96" s="80"/>
      <c r="JJH96" s="80"/>
      <c r="JJI96" s="80"/>
      <c r="JJJ96" s="80"/>
      <c r="JJK96" s="80"/>
      <c r="JJL96" s="80"/>
      <c r="JJM96" s="80"/>
      <c r="JJN96" s="80"/>
      <c r="JJO96" s="80"/>
      <c r="JJP96" s="80"/>
      <c r="JJQ96" s="80"/>
      <c r="JJR96" s="80"/>
      <c r="JJS96" s="80"/>
      <c r="JJT96" s="80"/>
      <c r="JJU96" s="80"/>
      <c r="JJV96" s="80"/>
      <c r="JJW96" s="80"/>
      <c r="JJX96" s="80"/>
      <c r="JJY96" s="80"/>
      <c r="JJZ96" s="80"/>
      <c r="JKA96" s="80"/>
      <c r="JKB96" s="80"/>
      <c r="JKC96" s="80"/>
      <c r="JKD96" s="80"/>
      <c r="JKE96" s="80"/>
      <c r="JKF96" s="80"/>
      <c r="JKG96" s="80"/>
      <c r="JKH96" s="80"/>
      <c r="JKI96" s="80"/>
      <c r="JKJ96" s="80"/>
      <c r="JKK96" s="80"/>
      <c r="JKL96" s="80"/>
      <c r="JKM96" s="80"/>
      <c r="JKN96" s="80"/>
      <c r="JKO96" s="80"/>
      <c r="JKP96" s="80"/>
      <c r="JKQ96" s="80"/>
      <c r="JKR96" s="80"/>
      <c r="JKS96" s="80"/>
      <c r="JKT96" s="80"/>
      <c r="JKU96" s="80"/>
      <c r="JKV96" s="80"/>
      <c r="JKW96" s="80"/>
      <c r="JKX96" s="80"/>
      <c r="JKY96" s="80"/>
      <c r="JKZ96" s="80"/>
      <c r="JLA96" s="80"/>
      <c r="JLB96" s="80"/>
      <c r="JLC96" s="80"/>
      <c r="JLD96" s="80"/>
      <c r="JLE96" s="80"/>
      <c r="JLF96" s="80"/>
      <c r="JLG96" s="80"/>
      <c r="JLH96" s="80"/>
      <c r="JLI96" s="80"/>
      <c r="JLJ96" s="80"/>
      <c r="JLK96" s="80"/>
      <c r="JLL96" s="80"/>
      <c r="JLM96" s="80"/>
      <c r="JLN96" s="80"/>
      <c r="JLO96" s="80"/>
      <c r="JLP96" s="80"/>
      <c r="JLQ96" s="80"/>
      <c r="JLR96" s="80"/>
      <c r="JLS96" s="80"/>
      <c r="JLT96" s="80"/>
      <c r="JLU96" s="80"/>
      <c r="JLV96" s="80"/>
      <c r="JLW96" s="80"/>
      <c r="JLX96" s="80"/>
      <c r="JLY96" s="80"/>
      <c r="JLZ96" s="80"/>
      <c r="JMA96" s="80"/>
      <c r="JMB96" s="80"/>
      <c r="JMC96" s="80"/>
      <c r="JMD96" s="80"/>
      <c r="JME96" s="80"/>
      <c r="JMF96" s="80"/>
      <c r="JMG96" s="80"/>
      <c r="JMH96" s="80"/>
      <c r="JMI96" s="80"/>
      <c r="JMJ96" s="80"/>
      <c r="JMK96" s="80"/>
      <c r="JML96" s="80"/>
      <c r="JMM96" s="80"/>
      <c r="JMN96" s="80"/>
      <c r="JMO96" s="80"/>
      <c r="JMP96" s="80"/>
      <c r="JMQ96" s="80"/>
      <c r="JMR96" s="80"/>
      <c r="JMS96" s="80"/>
      <c r="JMT96" s="80"/>
      <c r="JMU96" s="80"/>
      <c r="JMV96" s="80"/>
      <c r="JMW96" s="80"/>
      <c r="JMX96" s="80"/>
      <c r="JMY96" s="80"/>
      <c r="JMZ96" s="80"/>
      <c r="JNA96" s="80"/>
      <c r="JNB96" s="80"/>
      <c r="JNC96" s="80"/>
      <c r="JND96" s="80"/>
      <c r="JNE96" s="80"/>
      <c r="JNF96" s="80"/>
      <c r="JNG96" s="80"/>
      <c r="JNH96" s="80"/>
      <c r="JNI96" s="80"/>
      <c r="JNJ96" s="80"/>
      <c r="JNK96" s="80"/>
      <c r="JNL96" s="80"/>
      <c r="JNM96" s="80"/>
      <c r="JNN96" s="80"/>
      <c r="JNO96" s="80"/>
      <c r="JNP96" s="80"/>
      <c r="JNQ96" s="80"/>
      <c r="JNR96" s="80"/>
      <c r="JNS96" s="80"/>
      <c r="JNT96" s="80"/>
      <c r="JNU96" s="80"/>
      <c r="JNV96" s="80"/>
      <c r="JNW96" s="80"/>
      <c r="JNX96" s="80"/>
      <c r="JNY96" s="80"/>
      <c r="JNZ96" s="80"/>
      <c r="JOA96" s="80"/>
      <c r="JOB96" s="80"/>
      <c r="JOC96" s="80"/>
      <c r="JOD96" s="80"/>
      <c r="JOE96" s="80"/>
      <c r="JOF96" s="80"/>
      <c r="JOG96" s="80"/>
      <c r="JOH96" s="80"/>
      <c r="JOI96" s="80"/>
      <c r="JOJ96" s="80"/>
      <c r="JOK96" s="80"/>
      <c r="JOL96" s="80"/>
      <c r="JOM96" s="80"/>
      <c r="JON96" s="80"/>
      <c r="JOO96" s="80"/>
      <c r="JOP96" s="80"/>
      <c r="JOQ96" s="80"/>
      <c r="JOR96" s="80"/>
      <c r="JOS96" s="80"/>
      <c r="JOT96" s="80"/>
      <c r="JOU96" s="80"/>
      <c r="JOV96" s="80"/>
      <c r="JOW96" s="80"/>
      <c r="JOX96" s="80"/>
      <c r="JOY96" s="80"/>
      <c r="JOZ96" s="80"/>
      <c r="JPA96" s="80"/>
      <c r="JPB96" s="80"/>
      <c r="JPC96" s="80"/>
      <c r="JPD96" s="80"/>
      <c r="JPE96" s="80"/>
      <c r="JPF96" s="80"/>
      <c r="JPG96" s="80"/>
      <c r="JPH96" s="80"/>
      <c r="JPI96" s="80"/>
      <c r="JPJ96" s="80"/>
      <c r="JPK96" s="80"/>
      <c r="JPL96" s="80"/>
      <c r="JPM96" s="80"/>
      <c r="JPN96" s="80"/>
      <c r="JPO96" s="80"/>
      <c r="JPP96" s="80"/>
      <c r="JPQ96" s="80"/>
      <c r="JPR96" s="80"/>
      <c r="JPS96" s="80"/>
      <c r="JPT96" s="80"/>
      <c r="JPU96" s="80"/>
      <c r="JPV96" s="80"/>
      <c r="JPW96" s="80"/>
      <c r="JPX96" s="80"/>
      <c r="JPY96" s="80"/>
      <c r="JPZ96" s="80"/>
      <c r="JQA96" s="80"/>
      <c r="JQB96" s="80"/>
      <c r="JQC96" s="80"/>
      <c r="JQD96" s="80"/>
      <c r="JQE96" s="80"/>
      <c r="JQF96" s="80"/>
      <c r="JQG96" s="80"/>
      <c r="JQH96" s="80"/>
      <c r="JQI96" s="80"/>
      <c r="JQJ96" s="80"/>
      <c r="JQK96" s="80"/>
      <c r="JQL96" s="80"/>
      <c r="JQM96" s="80"/>
      <c r="JQN96" s="80"/>
      <c r="JQO96" s="80"/>
      <c r="JQP96" s="80"/>
      <c r="JQQ96" s="80"/>
      <c r="JQR96" s="80"/>
      <c r="JQS96" s="80"/>
      <c r="JQT96" s="80"/>
      <c r="JQU96" s="80"/>
      <c r="JQV96" s="80"/>
      <c r="JQW96" s="80"/>
      <c r="JQX96" s="80"/>
      <c r="JQY96" s="80"/>
      <c r="JQZ96" s="80"/>
      <c r="JRA96" s="80"/>
      <c r="JRB96" s="80"/>
      <c r="JRC96" s="80"/>
      <c r="JRD96" s="80"/>
      <c r="JRE96" s="80"/>
      <c r="JRF96" s="80"/>
      <c r="JRG96" s="80"/>
      <c r="JRH96" s="80"/>
      <c r="JRI96" s="80"/>
      <c r="JRJ96" s="80"/>
      <c r="JRK96" s="80"/>
      <c r="JRL96" s="80"/>
      <c r="JRM96" s="80"/>
      <c r="JRN96" s="80"/>
      <c r="JRO96" s="80"/>
      <c r="JRP96" s="80"/>
      <c r="JRQ96" s="80"/>
      <c r="JRR96" s="80"/>
      <c r="JRS96" s="80"/>
      <c r="JRT96" s="80"/>
      <c r="JRU96" s="80"/>
      <c r="JRV96" s="80"/>
      <c r="JRW96" s="80"/>
      <c r="JRX96" s="80"/>
      <c r="JRY96" s="80"/>
      <c r="JRZ96" s="80"/>
      <c r="JSA96" s="80"/>
      <c r="JSB96" s="80"/>
      <c r="JSC96" s="80"/>
      <c r="JSD96" s="80"/>
      <c r="JSE96" s="80"/>
      <c r="JSF96" s="80"/>
      <c r="JSG96" s="80"/>
      <c r="JSH96" s="80"/>
      <c r="JSI96" s="80"/>
      <c r="JSJ96" s="80"/>
      <c r="JSK96" s="80"/>
      <c r="JSL96" s="80"/>
      <c r="JSM96" s="80"/>
      <c r="JSN96" s="80"/>
      <c r="JSO96" s="80"/>
      <c r="JSP96" s="80"/>
      <c r="JSQ96" s="80"/>
      <c r="JSR96" s="80"/>
      <c r="JSS96" s="80"/>
      <c r="JST96" s="80"/>
      <c r="JSU96" s="80"/>
      <c r="JSV96" s="80"/>
      <c r="JSW96" s="80"/>
      <c r="JSX96" s="80"/>
      <c r="JSY96" s="80"/>
      <c r="JSZ96" s="80"/>
      <c r="JTA96" s="80"/>
      <c r="JTB96" s="80"/>
      <c r="JTC96" s="80"/>
      <c r="JTD96" s="80"/>
      <c r="JTE96" s="80"/>
      <c r="JTF96" s="80"/>
      <c r="JTG96" s="80"/>
      <c r="JTH96" s="80"/>
      <c r="JTI96" s="80"/>
      <c r="JTJ96" s="80"/>
      <c r="JTK96" s="80"/>
      <c r="JTL96" s="80"/>
      <c r="JTM96" s="80"/>
      <c r="JTN96" s="80"/>
      <c r="JTO96" s="80"/>
      <c r="JTP96" s="80"/>
      <c r="JTQ96" s="80"/>
      <c r="JTR96" s="80"/>
      <c r="JTS96" s="80"/>
      <c r="JTT96" s="80"/>
      <c r="JTU96" s="80"/>
      <c r="JTV96" s="80"/>
      <c r="JTW96" s="80"/>
      <c r="JTX96" s="80"/>
      <c r="JTY96" s="80"/>
      <c r="JTZ96" s="80"/>
      <c r="JUA96" s="80"/>
      <c r="JUB96" s="80"/>
      <c r="JUC96" s="80"/>
      <c r="JUD96" s="80"/>
      <c r="JUE96" s="80"/>
      <c r="JUF96" s="80"/>
      <c r="JUG96" s="80"/>
      <c r="JUH96" s="80"/>
      <c r="JUI96" s="80"/>
      <c r="JUJ96" s="80"/>
      <c r="JUK96" s="80"/>
      <c r="JUL96" s="80"/>
      <c r="JUM96" s="80"/>
      <c r="JUN96" s="80"/>
      <c r="JUO96" s="80"/>
      <c r="JUP96" s="80"/>
      <c r="JUQ96" s="80"/>
      <c r="JUR96" s="80"/>
      <c r="JUS96" s="80"/>
      <c r="JUT96" s="80"/>
      <c r="JUU96" s="80"/>
      <c r="JUV96" s="80"/>
      <c r="JUW96" s="80"/>
      <c r="JUX96" s="80"/>
      <c r="JUY96" s="80"/>
      <c r="JUZ96" s="80"/>
      <c r="JVA96" s="80"/>
      <c r="JVB96" s="80"/>
      <c r="JVC96" s="80"/>
      <c r="JVD96" s="80"/>
      <c r="JVE96" s="80"/>
      <c r="JVF96" s="80"/>
      <c r="JVG96" s="80"/>
      <c r="JVH96" s="80"/>
      <c r="JVI96" s="80"/>
      <c r="JVJ96" s="80"/>
      <c r="JVK96" s="80"/>
      <c r="JVL96" s="80"/>
      <c r="JVM96" s="80"/>
      <c r="JVN96" s="80"/>
      <c r="JVO96" s="80"/>
      <c r="JVP96" s="80"/>
      <c r="JVQ96" s="80"/>
      <c r="JVR96" s="80"/>
      <c r="JVS96" s="80"/>
      <c r="JVT96" s="80"/>
      <c r="JVU96" s="80"/>
      <c r="JVV96" s="80"/>
      <c r="JVW96" s="80"/>
      <c r="JVX96" s="80"/>
      <c r="JVY96" s="80"/>
      <c r="JVZ96" s="80"/>
      <c r="JWA96" s="80"/>
      <c r="JWB96" s="80"/>
      <c r="JWC96" s="80"/>
      <c r="JWD96" s="80"/>
      <c r="JWE96" s="80"/>
      <c r="JWF96" s="80"/>
      <c r="JWG96" s="80"/>
      <c r="JWH96" s="80"/>
      <c r="JWI96" s="80"/>
      <c r="JWJ96" s="80"/>
      <c r="JWK96" s="80"/>
      <c r="JWL96" s="80"/>
      <c r="JWM96" s="80"/>
      <c r="JWN96" s="80"/>
      <c r="JWO96" s="80"/>
      <c r="JWP96" s="80"/>
      <c r="JWQ96" s="80"/>
      <c r="JWR96" s="80"/>
      <c r="JWS96" s="80"/>
      <c r="JWT96" s="80"/>
      <c r="JWU96" s="80"/>
      <c r="JWV96" s="80"/>
      <c r="JWW96" s="80"/>
      <c r="JWX96" s="80"/>
      <c r="JWY96" s="80"/>
      <c r="JWZ96" s="80"/>
      <c r="JXA96" s="80"/>
      <c r="JXB96" s="80"/>
      <c r="JXC96" s="80"/>
      <c r="JXD96" s="80"/>
      <c r="JXE96" s="80"/>
      <c r="JXF96" s="80"/>
      <c r="JXG96" s="80"/>
      <c r="JXH96" s="80"/>
      <c r="JXI96" s="80"/>
      <c r="JXJ96" s="80"/>
      <c r="JXK96" s="80"/>
      <c r="JXL96" s="80"/>
      <c r="JXM96" s="80"/>
      <c r="JXN96" s="80"/>
      <c r="JXO96" s="80"/>
      <c r="JXP96" s="80"/>
      <c r="JXQ96" s="80"/>
      <c r="JXR96" s="80"/>
      <c r="JXS96" s="80"/>
      <c r="JXT96" s="80"/>
      <c r="JXU96" s="80"/>
      <c r="JXV96" s="80"/>
      <c r="JXW96" s="80"/>
      <c r="JXX96" s="80"/>
      <c r="JXY96" s="80"/>
      <c r="JXZ96" s="80"/>
      <c r="JYA96" s="80"/>
      <c r="JYB96" s="80"/>
      <c r="JYC96" s="80"/>
      <c r="JYD96" s="80"/>
      <c r="JYE96" s="80"/>
      <c r="JYF96" s="80"/>
      <c r="JYG96" s="80"/>
      <c r="JYH96" s="80"/>
      <c r="JYI96" s="80"/>
      <c r="JYJ96" s="80"/>
      <c r="JYK96" s="80"/>
      <c r="JYL96" s="80"/>
      <c r="JYM96" s="80"/>
      <c r="JYN96" s="80"/>
      <c r="JYO96" s="80"/>
      <c r="JYP96" s="80"/>
      <c r="JYQ96" s="80"/>
      <c r="JYR96" s="80"/>
      <c r="JYS96" s="80"/>
      <c r="JYT96" s="80"/>
      <c r="JYU96" s="80"/>
      <c r="JYV96" s="80"/>
      <c r="JYW96" s="80"/>
      <c r="JYX96" s="80"/>
      <c r="JYY96" s="80"/>
      <c r="JYZ96" s="80"/>
      <c r="JZA96" s="80"/>
      <c r="JZB96" s="80"/>
      <c r="JZC96" s="80"/>
      <c r="JZD96" s="80"/>
      <c r="JZE96" s="80"/>
      <c r="JZF96" s="80"/>
      <c r="JZG96" s="80"/>
      <c r="JZH96" s="80"/>
      <c r="JZI96" s="80"/>
      <c r="JZJ96" s="80"/>
      <c r="JZK96" s="80"/>
      <c r="JZL96" s="80"/>
      <c r="JZM96" s="80"/>
      <c r="JZN96" s="80"/>
      <c r="JZO96" s="80"/>
      <c r="JZP96" s="80"/>
      <c r="JZQ96" s="80"/>
      <c r="JZR96" s="80"/>
      <c r="JZS96" s="80"/>
      <c r="JZT96" s="80"/>
      <c r="JZU96" s="80"/>
      <c r="JZV96" s="80"/>
      <c r="JZW96" s="80"/>
      <c r="JZX96" s="80"/>
      <c r="JZY96" s="80"/>
      <c r="JZZ96" s="80"/>
      <c r="KAA96" s="80"/>
      <c r="KAB96" s="80"/>
      <c r="KAC96" s="80"/>
      <c r="KAD96" s="80"/>
      <c r="KAE96" s="80"/>
      <c r="KAF96" s="80"/>
      <c r="KAG96" s="80"/>
      <c r="KAH96" s="80"/>
      <c r="KAI96" s="80"/>
      <c r="KAJ96" s="80"/>
      <c r="KAK96" s="80"/>
      <c r="KAL96" s="80"/>
      <c r="KAM96" s="80"/>
      <c r="KAN96" s="80"/>
      <c r="KAO96" s="80"/>
      <c r="KAP96" s="80"/>
      <c r="KAQ96" s="80"/>
      <c r="KAR96" s="80"/>
      <c r="KAS96" s="80"/>
      <c r="KAT96" s="80"/>
      <c r="KAU96" s="80"/>
      <c r="KAV96" s="80"/>
      <c r="KAW96" s="80"/>
      <c r="KAX96" s="80"/>
      <c r="KAY96" s="80"/>
      <c r="KAZ96" s="80"/>
      <c r="KBA96" s="80"/>
      <c r="KBB96" s="80"/>
      <c r="KBC96" s="80"/>
      <c r="KBD96" s="80"/>
      <c r="KBE96" s="80"/>
      <c r="KBF96" s="80"/>
      <c r="KBG96" s="80"/>
      <c r="KBH96" s="80"/>
      <c r="KBI96" s="80"/>
      <c r="KBJ96" s="80"/>
      <c r="KBK96" s="80"/>
      <c r="KBL96" s="80"/>
      <c r="KBM96" s="80"/>
      <c r="KBN96" s="80"/>
      <c r="KBO96" s="80"/>
      <c r="KBP96" s="80"/>
      <c r="KBQ96" s="80"/>
      <c r="KBR96" s="80"/>
      <c r="KBS96" s="80"/>
      <c r="KBT96" s="80"/>
      <c r="KBU96" s="80"/>
      <c r="KBV96" s="80"/>
      <c r="KBW96" s="80"/>
      <c r="KBX96" s="80"/>
      <c r="KBY96" s="80"/>
      <c r="KBZ96" s="80"/>
      <c r="KCA96" s="80"/>
      <c r="KCB96" s="80"/>
      <c r="KCC96" s="80"/>
      <c r="KCD96" s="80"/>
      <c r="KCE96" s="80"/>
      <c r="KCF96" s="80"/>
      <c r="KCG96" s="80"/>
      <c r="KCH96" s="80"/>
      <c r="KCI96" s="80"/>
      <c r="KCJ96" s="80"/>
      <c r="KCK96" s="80"/>
      <c r="KCL96" s="80"/>
      <c r="KCM96" s="80"/>
      <c r="KCN96" s="80"/>
      <c r="KCO96" s="80"/>
      <c r="KCP96" s="80"/>
      <c r="KCQ96" s="80"/>
      <c r="KCR96" s="80"/>
      <c r="KCS96" s="80"/>
      <c r="KCT96" s="80"/>
      <c r="KCU96" s="80"/>
      <c r="KCV96" s="80"/>
      <c r="KCW96" s="80"/>
      <c r="KCX96" s="80"/>
      <c r="KCY96" s="80"/>
      <c r="KCZ96" s="80"/>
      <c r="KDA96" s="80"/>
      <c r="KDB96" s="80"/>
      <c r="KDC96" s="80"/>
      <c r="KDD96" s="80"/>
      <c r="KDE96" s="80"/>
      <c r="KDF96" s="80"/>
      <c r="KDG96" s="80"/>
      <c r="KDH96" s="80"/>
      <c r="KDI96" s="80"/>
      <c r="KDJ96" s="80"/>
      <c r="KDK96" s="80"/>
      <c r="KDL96" s="80"/>
      <c r="KDM96" s="80"/>
      <c r="KDN96" s="80"/>
      <c r="KDO96" s="80"/>
      <c r="KDP96" s="80"/>
      <c r="KDQ96" s="80"/>
      <c r="KDR96" s="80"/>
      <c r="KDS96" s="80"/>
      <c r="KDT96" s="80"/>
      <c r="KDU96" s="80"/>
      <c r="KDV96" s="80"/>
      <c r="KDW96" s="80"/>
      <c r="KDX96" s="80"/>
      <c r="KDY96" s="80"/>
      <c r="KDZ96" s="80"/>
      <c r="KEA96" s="80"/>
      <c r="KEB96" s="80"/>
      <c r="KEC96" s="80"/>
      <c r="KED96" s="80"/>
      <c r="KEE96" s="80"/>
      <c r="KEF96" s="80"/>
      <c r="KEG96" s="80"/>
      <c r="KEH96" s="80"/>
      <c r="KEI96" s="80"/>
      <c r="KEJ96" s="80"/>
      <c r="KEK96" s="80"/>
      <c r="KEL96" s="80"/>
      <c r="KEM96" s="80"/>
      <c r="KEN96" s="80"/>
      <c r="KEO96" s="80"/>
      <c r="KEP96" s="80"/>
      <c r="KEQ96" s="80"/>
      <c r="KER96" s="80"/>
      <c r="KES96" s="80"/>
      <c r="KET96" s="80"/>
      <c r="KEU96" s="80"/>
      <c r="KEV96" s="80"/>
      <c r="KEW96" s="80"/>
      <c r="KEX96" s="80"/>
      <c r="KEY96" s="80"/>
      <c r="KEZ96" s="80"/>
      <c r="KFA96" s="80"/>
      <c r="KFB96" s="80"/>
      <c r="KFC96" s="80"/>
      <c r="KFD96" s="80"/>
      <c r="KFE96" s="80"/>
      <c r="KFF96" s="80"/>
      <c r="KFG96" s="80"/>
      <c r="KFH96" s="80"/>
      <c r="KFI96" s="80"/>
      <c r="KFJ96" s="80"/>
      <c r="KFK96" s="80"/>
      <c r="KFL96" s="80"/>
      <c r="KFM96" s="80"/>
      <c r="KFN96" s="80"/>
      <c r="KFO96" s="80"/>
      <c r="KFP96" s="80"/>
      <c r="KFQ96" s="80"/>
      <c r="KFR96" s="80"/>
      <c r="KFS96" s="80"/>
      <c r="KFT96" s="80"/>
      <c r="KFU96" s="80"/>
      <c r="KFV96" s="80"/>
      <c r="KFW96" s="80"/>
      <c r="KFX96" s="80"/>
      <c r="KFY96" s="80"/>
      <c r="KFZ96" s="80"/>
      <c r="KGA96" s="80"/>
      <c r="KGB96" s="80"/>
      <c r="KGC96" s="80"/>
      <c r="KGD96" s="80"/>
      <c r="KGE96" s="80"/>
      <c r="KGF96" s="80"/>
      <c r="KGG96" s="80"/>
      <c r="KGH96" s="80"/>
      <c r="KGI96" s="80"/>
      <c r="KGJ96" s="80"/>
      <c r="KGK96" s="80"/>
      <c r="KGL96" s="80"/>
      <c r="KGM96" s="80"/>
      <c r="KGN96" s="80"/>
      <c r="KGO96" s="80"/>
      <c r="KGP96" s="80"/>
      <c r="KGQ96" s="80"/>
      <c r="KGR96" s="80"/>
      <c r="KGS96" s="80"/>
      <c r="KGT96" s="80"/>
      <c r="KGU96" s="80"/>
      <c r="KGV96" s="80"/>
      <c r="KGW96" s="80"/>
      <c r="KGX96" s="80"/>
      <c r="KGY96" s="80"/>
      <c r="KGZ96" s="80"/>
      <c r="KHA96" s="80"/>
      <c r="KHB96" s="80"/>
      <c r="KHC96" s="80"/>
      <c r="KHD96" s="80"/>
      <c r="KHE96" s="80"/>
      <c r="KHF96" s="80"/>
      <c r="KHG96" s="80"/>
      <c r="KHH96" s="80"/>
      <c r="KHI96" s="80"/>
      <c r="KHJ96" s="80"/>
      <c r="KHK96" s="80"/>
      <c r="KHL96" s="80"/>
      <c r="KHM96" s="80"/>
      <c r="KHN96" s="80"/>
      <c r="KHO96" s="80"/>
      <c r="KHP96" s="80"/>
      <c r="KHQ96" s="80"/>
      <c r="KHR96" s="80"/>
      <c r="KHS96" s="80"/>
      <c r="KHT96" s="80"/>
      <c r="KHU96" s="80"/>
      <c r="KHV96" s="80"/>
      <c r="KHW96" s="80"/>
      <c r="KHX96" s="80"/>
      <c r="KHY96" s="80"/>
      <c r="KHZ96" s="80"/>
      <c r="KIA96" s="80"/>
      <c r="KIB96" s="80"/>
      <c r="KIC96" s="80"/>
      <c r="KID96" s="80"/>
      <c r="KIE96" s="80"/>
      <c r="KIF96" s="80"/>
      <c r="KIG96" s="80"/>
      <c r="KIH96" s="80"/>
      <c r="KII96" s="80"/>
      <c r="KIJ96" s="80"/>
      <c r="KIK96" s="80"/>
      <c r="KIL96" s="80"/>
      <c r="KIM96" s="80"/>
      <c r="KIN96" s="80"/>
      <c r="KIO96" s="80"/>
      <c r="KIP96" s="80"/>
      <c r="KIQ96" s="80"/>
      <c r="KIR96" s="80"/>
      <c r="KIS96" s="80"/>
      <c r="KIT96" s="80"/>
      <c r="KIU96" s="80"/>
      <c r="KIV96" s="80"/>
      <c r="KIW96" s="80"/>
      <c r="KIX96" s="80"/>
      <c r="KIY96" s="80"/>
      <c r="KIZ96" s="80"/>
      <c r="KJA96" s="80"/>
      <c r="KJB96" s="80"/>
      <c r="KJC96" s="80"/>
      <c r="KJD96" s="80"/>
      <c r="KJE96" s="80"/>
      <c r="KJF96" s="80"/>
      <c r="KJG96" s="80"/>
      <c r="KJH96" s="80"/>
      <c r="KJI96" s="80"/>
      <c r="KJJ96" s="80"/>
      <c r="KJK96" s="80"/>
      <c r="KJL96" s="80"/>
      <c r="KJM96" s="80"/>
      <c r="KJN96" s="80"/>
      <c r="KJO96" s="80"/>
      <c r="KJP96" s="80"/>
      <c r="KJQ96" s="80"/>
      <c r="KJR96" s="80"/>
      <c r="KJS96" s="80"/>
      <c r="KJT96" s="80"/>
      <c r="KJU96" s="80"/>
      <c r="KJV96" s="80"/>
      <c r="KJW96" s="80"/>
      <c r="KJX96" s="80"/>
      <c r="KJY96" s="80"/>
      <c r="KJZ96" s="80"/>
      <c r="KKA96" s="80"/>
      <c r="KKB96" s="80"/>
      <c r="KKC96" s="80"/>
      <c r="KKD96" s="80"/>
      <c r="KKE96" s="80"/>
      <c r="KKF96" s="80"/>
      <c r="KKG96" s="80"/>
      <c r="KKH96" s="80"/>
      <c r="KKI96" s="80"/>
      <c r="KKJ96" s="80"/>
      <c r="KKK96" s="80"/>
      <c r="KKL96" s="80"/>
      <c r="KKM96" s="80"/>
      <c r="KKN96" s="80"/>
      <c r="KKO96" s="80"/>
      <c r="KKP96" s="80"/>
      <c r="KKQ96" s="80"/>
      <c r="KKR96" s="80"/>
      <c r="KKS96" s="80"/>
      <c r="KKT96" s="80"/>
      <c r="KKU96" s="80"/>
      <c r="KKV96" s="80"/>
      <c r="KKW96" s="80"/>
      <c r="KKX96" s="80"/>
      <c r="KKY96" s="80"/>
      <c r="KKZ96" s="80"/>
      <c r="KLA96" s="80"/>
      <c r="KLB96" s="80"/>
      <c r="KLC96" s="80"/>
      <c r="KLD96" s="80"/>
      <c r="KLE96" s="80"/>
      <c r="KLF96" s="80"/>
      <c r="KLG96" s="80"/>
      <c r="KLH96" s="80"/>
      <c r="KLI96" s="80"/>
      <c r="KLJ96" s="80"/>
      <c r="KLK96" s="80"/>
      <c r="KLL96" s="80"/>
      <c r="KLM96" s="80"/>
      <c r="KLN96" s="80"/>
      <c r="KLO96" s="80"/>
      <c r="KLP96" s="80"/>
      <c r="KLQ96" s="80"/>
      <c r="KLR96" s="80"/>
      <c r="KLS96" s="80"/>
      <c r="KLT96" s="80"/>
      <c r="KLU96" s="80"/>
      <c r="KLV96" s="80"/>
      <c r="KLW96" s="80"/>
      <c r="KLX96" s="80"/>
      <c r="KLY96" s="80"/>
      <c r="KLZ96" s="80"/>
      <c r="KMA96" s="80"/>
      <c r="KMB96" s="80"/>
      <c r="KMC96" s="80"/>
      <c r="KMD96" s="80"/>
      <c r="KME96" s="80"/>
      <c r="KMF96" s="80"/>
      <c r="KMG96" s="80"/>
      <c r="KMH96" s="80"/>
      <c r="KMI96" s="80"/>
      <c r="KMJ96" s="80"/>
      <c r="KMK96" s="80"/>
      <c r="KML96" s="80"/>
      <c r="KMM96" s="80"/>
      <c r="KMN96" s="80"/>
      <c r="KMO96" s="80"/>
      <c r="KMP96" s="80"/>
      <c r="KMQ96" s="80"/>
      <c r="KMR96" s="80"/>
      <c r="KMS96" s="80"/>
      <c r="KMT96" s="80"/>
      <c r="KMU96" s="80"/>
      <c r="KMV96" s="80"/>
      <c r="KMW96" s="80"/>
      <c r="KMX96" s="80"/>
      <c r="KMY96" s="80"/>
      <c r="KMZ96" s="80"/>
      <c r="KNA96" s="80"/>
      <c r="KNB96" s="80"/>
      <c r="KNC96" s="80"/>
      <c r="KND96" s="80"/>
      <c r="KNE96" s="80"/>
      <c r="KNF96" s="80"/>
      <c r="KNG96" s="80"/>
      <c r="KNH96" s="80"/>
      <c r="KNI96" s="80"/>
      <c r="KNJ96" s="80"/>
      <c r="KNK96" s="80"/>
      <c r="KNL96" s="80"/>
      <c r="KNM96" s="80"/>
      <c r="KNN96" s="80"/>
      <c r="KNO96" s="80"/>
      <c r="KNP96" s="80"/>
      <c r="KNQ96" s="80"/>
      <c r="KNR96" s="80"/>
      <c r="KNS96" s="80"/>
      <c r="KNT96" s="80"/>
      <c r="KNU96" s="80"/>
      <c r="KNV96" s="80"/>
      <c r="KNW96" s="80"/>
      <c r="KNX96" s="80"/>
      <c r="KNY96" s="80"/>
      <c r="KNZ96" s="80"/>
      <c r="KOA96" s="80"/>
      <c r="KOB96" s="80"/>
      <c r="KOC96" s="80"/>
      <c r="KOD96" s="80"/>
      <c r="KOE96" s="80"/>
      <c r="KOF96" s="80"/>
      <c r="KOG96" s="80"/>
      <c r="KOH96" s="80"/>
      <c r="KOI96" s="80"/>
      <c r="KOJ96" s="80"/>
      <c r="KOK96" s="80"/>
      <c r="KOL96" s="80"/>
      <c r="KOM96" s="80"/>
      <c r="KON96" s="80"/>
      <c r="KOO96" s="80"/>
      <c r="KOP96" s="80"/>
      <c r="KOQ96" s="80"/>
      <c r="KOR96" s="80"/>
      <c r="KOS96" s="80"/>
      <c r="KOT96" s="80"/>
      <c r="KOU96" s="80"/>
      <c r="KOV96" s="80"/>
      <c r="KOW96" s="80"/>
      <c r="KOX96" s="80"/>
      <c r="KOY96" s="80"/>
      <c r="KOZ96" s="80"/>
      <c r="KPA96" s="80"/>
      <c r="KPB96" s="80"/>
      <c r="KPC96" s="80"/>
      <c r="KPD96" s="80"/>
      <c r="KPE96" s="80"/>
      <c r="KPF96" s="80"/>
      <c r="KPG96" s="80"/>
      <c r="KPH96" s="80"/>
      <c r="KPI96" s="80"/>
      <c r="KPJ96" s="80"/>
      <c r="KPK96" s="80"/>
      <c r="KPL96" s="80"/>
      <c r="KPM96" s="80"/>
      <c r="KPN96" s="80"/>
      <c r="KPO96" s="80"/>
      <c r="KPP96" s="80"/>
      <c r="KPQ96" s="80"/>
      <c r="KPR96" s="80"/>
      <c r="KPS96" s="80"/>
      <c r="KPT96" s="80"/>
      <c r="KPU96" s="80"/>
      <c r="KPV96" s="80"/>
      <c r="KPW96" s="80"/>
      <c r="KPX96" s="80"/>
      <c r="KPY96" s="80"/>
      <c r="KPZ96" s="80"/>
      <c r="KQA96" s="80"/>
      <c r="KQB96" s="80"/>
      <c r="KQC96" s="80"/>
      <c r="KQD96" s="80"/>
      <c r="KQE96" s="80"/>
      <c r="KQF96" s="80"/>
      <c r="KQG96" s="80"/>
      <c r="KQH96" s="80"/>
      <c r="KQI96" s="80"/>
      <c r="KQJ96" s="80"/>
      <c r="KQK96" s="80"/>
      <c r="KQL96" s="80"/>
      <c r="KQM96" s="80"/>
      <c r="KQN96" s="80"/>
      <c r="KQO96" s="80"/>
      <c r="KQP96" s="80"/>
      <c r="KQQ96" s="80"/>
      <c r="KQR96" s="80"/>
      <c r="KQS96" s="80"/>
      <c r="KQT96" s="80"/>
      <c r="KQU96" s="80"/>
      <c r="KQV96" s="80"/>
      <c r="KQW96" s="80"/>
      <c r="KQX96" s="80"/>
      <c r="KQY96" s="80"/>
      <c r="KQZ96" s="80"/>
      <c r="KRA96" s="80"/>
      <c r="KRB96" s="80"/>
      <c r="KRC96" s="80"/>
      <c r="KRD96" s="80"/>
      <c r="KRE96" s="80"/>
      <c r="KRF96" s="80"/>
      <c r="KRG96" s="80"/>
      <c r="KRH96" s="80"/>
      <c r="KRI96" s="80"/>
      <c r="KRJ96" s="80"/>
      <c r="KRK96" s="80"/>
      <c r="KRL96" s="80"/>
      <c r="KRM96" s="80"/>
      <c r="KRN96" s="80"/>
      <c r="KRO96" s="80"/>
      <c r="KRP96" s="80"/>
      <c r="KRQ96" s="80"/>
      <c r="KRR96" s="80"/>
      <c r="KRS96" s="80"/>
      <c r="KRT96" s="80"/>
      <c r="KRU96" s="80"/>
      <c r="KRV96" s="80"/>
      <c r="KRW96" s="80"/>
      <c r="KRX96" s="80"/>
      <c r="KRY96" s="80"/>
      <c r="KRZ96" s="80"/>
      <c r="KSA96" s="80"/>
      <c r="KSB96" s="80"/>
      <c r="KSC96" s="80"/>
      <c r="KSD96" s="80"/>
      <c r="KSE96" s="80"/>
      <c r="KSF96" s="80"/>
      <c r="KSG96" s="80"/>
      <c r="KSH96" s="80"/>
      <c r="KSI96" s="80"/>
      <c r="KSJ96" s="80"/>
      <c r="KSK96" s="80"/>
      <c r="KSL96" s="80"/>
      <c r="KSM96" s="80"/>
      <c r="KSN96" s="80"/>
      <c r="KSO96" s="80"/>
      <c r="KSP96" s="80"/>
      <c r="KSQ96" s="80"/>
      <c r="KSR96" s="80"/>
      <c r="KSS96" s="80"/>
      <c r="KST96" s="80"/>
      <c r="KSU96" s="80"/>
      <c r="KSV96" s="80"/>
      <c r="KSW96" s="80"/>
      <c r="KSX96" s="80"/>
      <c r="KSY96" s="80"/>
      <c r="KSZ96" s="80"/>
      <c r="KTA96" s="80"/>
      <c r="KTB96" s="80"/>
      <c r="KTC96" s="80"/>
      <c r="KTD96" s="80"/>
      <c r="KTE96" s="80"/>
      <c r="KTF96" s="80"/>
      <c r="KTG96" s="80"/>
      <c r="KTH96" s="80"/>
      <c r="KTI96" s="80"/>
      <c r="KTJ96" s="80"/>
      <c r="KTK96" s="80"/>
      <c r="KTL96" s="80"/>
      <c r="KTM96" s="80"/>
      <c r="KTN96" s="80"/>
      <c r="KTO96" s="80"/>
      <c r="KTP96" s="80"/>
      <c r="KTQ96" s="80"/>
      <c r="KTR96" s="80"/>
      <c r="KTS96" s="80"/>
      <c r="KTT96" s="80"/>
      <c r="KTU96" s="80"/>
      <c r="KTV96" s="80"/>
      <c r="KTW96" s="80"/>
      <c r="KTX96" s="80"/>
      <c r="KTY96" s="80"/>
      <c r="KTZ96" s="80"/>
      <c r="KUA96" s="80"/>
      <c r="KUB96" s="80"/>
      <c r="KUC96" s="80"/>
      <c r="KUD96" s="80"/>
      <c r="KUE96" s="80"/>
      <c r="KUF96" s="80"/>
      <c r="KUG96" s="80"/>
      <c r="KUH96" s="80"/>
      <c r="KUI96" s="80"/>
      <c r="KUJ96" s="80"/>
      <c r="KUK96" s="80"/>
      <c r="KUL96" s="80"/>
      <c r="KUM96" s="80"/>
      <c r="KUN96" s="80"/>
      <c r="KUO96" s="80"/>
      <c r="KUP96" s="80"/>
      <c r="KUQ96" s="80"/>
      <c r="KUR96" s="80"/>
      <c r="KUS96" s="80"/>
      <c r="KUT96" s="80"/>
      <c r="KUU96" s="80"/>
      <c r="KUV96" s="80"/>
      <c r="KUW96" s="80"/>
      <c r="KUX96" s="80"/>
      <c r="KUY96" s="80"/>
      <c r="KUZ96" s="80"/>
      <c r="KVA96" s="80"/>
      <c r="KVB96" s="80"/>
      <c r="KVC96" s="80"/>
      <c r="KVD96" s="80"/>
      <c r="KVE96" s="80"/>
      <c r="KVF96" s="80"/>
      <c r="KVG96" s="80"/>
      <c r="KVH96" s="80"/>
      <c r="KVI96" s="80"/>
      <c r="KVJ96" s="80"/>
      <c r="KVK96" s="80"/>
      <c r="KVL96" s="80"/>
      <c r="KVM96" s="80"/>
      <c r="KVN96" s="80"/>
      <c r="KVO96" s="80"/>
      <c r="KVP96" s="80"/>
      <c r="KVQ96" s="80"/>
      <c r="KVR96" s="80"/>
      <c r="KVS96" s="80"/>
      <c r="KVT96" s="80"/>
      <c r="KVU96" s="80"/>
      <c r="KVV96" s="80"/>
      <c r="KVW96" s="80"/>
      <c r="KVX96" s="80"/>
      <c r="KVY96" s="80"/>
      <c r="KVZ96" s="80"/>
      <c r="KWA96" s="80"/>
      <c r="KWB96" s="80"/>
      <c r="KWC96" s="80"/>
      <c r="KWD96" s="80"/>
      <c r="KWE96" s="80"/>
      <c r="KWF96" s="80"/>
      <c r="KWG96" s="80"/>
      <c r="KWH96" s="80"/>
      <c r="KWI96" s="80"/>
      <c r="KWJ96" s="80"/>
      <c r="KWK96" s="80"/>
      <c r="KWL96" s="80"/>
      <c r="KWM96" s="80"/>
      <c r="KWN96" s="80"/>
      <c r="KWO96" s="80"/>
      <c r="KWP96" s="80"/>
      <c r="KWQ96" s="80"/>
      <c r="KWR96" s="80"/>
      <c r="KWS96" s="80"/>
      <c r="KWT96" s="80"/>
      <c r="KWU96" s="80"/>
      <c r="KWV96" s="80"/>
      <c r="KWW96" s="80"/>
      <c r="KWX96" s="80"/>
      <c r="KWY96" s="80"/>
      <c r="KWZ96" s="80"/>
      <c r="KXA96" s="80"/>
      <c r="KXB96" s="80"/>
      <c r="KXC96" s="80"/>
      <c r="KXD96" s="80"/>
      <c r="KXE96" s="80"/>
      <c r="KXF96" s="80"/>
      <c r="KXG96" s="80"/>
      <c r="KXH96" s="80"/>
      <c r="KXI96" s="80"/>
      <c r="KXJ96" s="80"/>
      <c r="KXK96" s="80"/>
      <c r="KXL96" s="80"/>
      <c r="KXM96" s="80"/>
      <c r="KXN96" s="80"/>
      <c r="KXO96" s="80"/>
      <c r="KXP96" s="80"/>
      <c r="KXQ96" s="80"/>
      <c r="KXR96" s="80"/>
      <c r="KXS96" s="80"/>
      <c r="KXT96" s="80"/>
      <c r="KXU96" s="80"/>
      <c r="KXV96" s="80"/>
      <c r="KXW96" s="80"/>
      <c r="KXX96" s="80"/>
      <c r="KXY96" s="80"/>
      <c r="KXZ96" s="80"/>
      <c r="KYA96" s="80"/>
      <c r="KYB96" s="80"/>
      <c r="KYC96" s="80"/>
      <c r="KYD96" s="80"/>
      <c r="KYE96" s="80"/>
      <c r="KYF96" s="80"/>
      <c r="KYG96" s="80"/>
      <c r="KYH96" s="80"/>
      <c r="KYI96" s="80"/>
      <c r="KYJ96" s="80"/>
      <c r="KYK96" s="80"/>
      <c r="KYL96" s="80"/>
      <c r="KYM96" s="80"/>
      <c r="KYN96" s="80"/>
      <c r="KYO96" s="80"/>
      <c r="KYP96" s="80"/>
      <c r="KYQ96" s="80"/>
      <c r="KYR96" s="80"/>
      <c r="KYS96" s="80"/>
      <c r="KYT96" s="80"/>
      <c r="KYU96" s="80"/>
      <c r="KYV96" s="80"/>
      <c r="KYW96" s="80"/>
      <c r="KYX96" s="80"/>
      <c r="KYY96" s="80"/>
      <c r="KYZ96" s="80"/>
      <c r="KZA96" s="80"/>
      <c r="KZB96" s="80"/>
      <c r="KZC96" s="80"/>
      <c r="KZD96" s="80"/>
      <c r="KZE96" s="80"/>
      <c r="KZF96" s="80"/>
      <c r="KZG96" s="80"/>
      <c r="KZH96" s="80"/>
      <c r="KZI96" s="80"/>
      <c r="KZJ96" s="80"/>
      <c r="KZK96" s="80"/>
      <c r="KZL96" s="80"/>
      <c r="KZM96" s="80"/>
      <c r="KZN96" s="80"/>
      <c r="KZO96" s="80"/>
      <c r="KZP96" s="80"/>
      <c r="KZQ96" s="80"/>
      <c r="KZR96" s="80"/>
      <c r="KZS96" s="80"/>
      <c r="KZT96" s="80"/>
      <c r="KZU96" s="80"/>
      <c r="KZV96" s="80"/>
      <c r="KZW96" s="80"/>
      <c r="KZX96" s="80"/>
      <c r="KZY96" s="80"/>
      <c r="KZZ96" s="80"/>
      <c r="LAA96" s="80"/>
      <c r="LAB96" s="80"/>
      <c r="LAC96" s="80"/>
      <c r="LAD96" s="80"/>
      <c r="LAE96" s="80"/>
      <c r="LAF96" s="80"/>
      <c r="LAG96" s="80"/>
      <c r="LAH96" s="80"/>
      <c r="LAI96" s="80"/>
      <c r="LAJ96" s="80"/>
      <c r="LAK96" s="80"/>
      <c r="LAL96" s="80"/>
      <c r="LAM96" s="80"/>
      <c r="LAN96" s="80"/>
      <c r="LAO96" s="80"/>
      <c r="LAP96" s="80"/>
      <c r="LAQ96" s="80"/>
      <c r="LAR96" s="80"/>
      <c r="LAS96" s="80"/>
      <c r="LAT96" s="80"/>
      <c r="LAU96" s="80"/>
      <c r="LAV96" s="80"/>
      <c r="LAW96" s="80"/>
      <c r="LAX96" s="80"/>
      <c r="LAY96" s="80"/>
      <c r="LAZ96" s="80"/>
      <c r="LBA96" s="80"/>
      <c r="LBB96" s="80"/>
      <c r="LBC96" s="80"/>
      <c r="LBD96" s="80"/>
      <c r="LBE96" s="80"/>
      <c r="LBF96" s="80"/>
      <c r="LBG96" s="80"/>
      <c r="LBH96" s="80"/>
      <c r="LBI96" s="80"/>
      <c r="LBJ96" s="80"/>
      <c r="LBK96" s="80"/>
      <c r="LBL96" s="80"/>
      <c r="LBM96" s="80"/>
      <c r="LBN96" s="80"/>
      <c r="LBO96" s="80"/>
      <c r="LBP96" s="80"/>
      <c r="LBQ96" s="80"/>
      <c r="LBR96" s="80"/>
      <c r="LBS96" s="80"/>
      <c r="LBT96" s="80"/>
      <c r="LBU96" s="80"/>
      <c r="LBV96" s="80"/>
      <c r="LBW96" s="80"/>
      <c r="LBX96" s="80"/>
      <c r="LBY96" s="80"/>
      <c r="LBZ96" s="80"/>
      <c r="LCA96" s="80"/>
      <c r="LCB96" s="80"/>
      <c r="LCC96" s="80"/>
      <c r="LCD96" s="80"/>
      <c r="LCE96" s="80"/>
      <c r="LCF96" s="80"/>
      <c r="LCG96" s="80"/>
      <c r="LCH96" s="80"/>
      <c r="LCI96" s="80"/>
      <c r="LCJ96" s="80"/>
      <c r="LCK96" s="80"/>
      <c r="LCL96" s="80"/>
      <c r="LCM96" s="80"/>
      <c r="LCN96" s="80"/>
      <c r="LCO96" s="80"/>
      <c r="LCP96" s="80"/>
      <c r="LCQ96" s="80"/>
      <c r="LCR96" s="80"/>
      <c r="LCS96" s="80"/>
      <c r="LCT96" s="80"/>
      <c r="LCU96" s="80"/>
      <c r="LCV96" s="80"/>
      <c r="LCW96" s="80"/>
      <c r="LCX96" s="80"/>
      <c r="LCY96" s="80"/>
      <c r="LCZ96" s="80"/>
      <c r="LDA96" s="80"/>
      <c r="LDB96" s="80"/>
      <c r="LDC96" s="80"/>
      <c r="LDD96" s="80"/>
      <c r="LDE96" s="80"/>
      <c r="LDF96" s="80"/>
      <c r="LDG96" s="80"/>
      <c r="LDH96" s="80"/>
      <c r="LDI96" s="80"/>
      <c r="LDJ96" s="80"/>
      <c r="LDK96" s="80"/>
      <c r="LDL96" s="80"/>
      <c r="LDM96" s="80"/>
      <c r="LDN96" s="80"/>
      <c r="LDO96" s="80"/>
      <c r="LDP96" s="80"/>
      <c r="LDQ96" s="80"/>
      <c r="LDR96" s="80"/>
      <c r="LDS96" s="80"/>
      <c r="LDT96" s="80"/>
      <c r="LDU96" s="80"/>
      <c r="LDV96" s="80"/>
      <c r="LDW96" s="80"/>
      <c r="LDX96" s="80"/>
      <c r="LDY96" s="80"/>
      <c r="LDZ96" s="80"/>
      <c r="LEA96" s="80"/>
      <c r="LEB96" s="80"/>
      <c r="LEC96" s="80"/>
      <c r="LED96" s="80"/>
      <c r="LEE96" s="80"/>
      <c r="LEF96" s="80"/>
      <c r="LEG96" s="80"/>
      <c r="LEH96" s="80"/>
      <c r="LEI96" s="80"/>
      <c r="LEJ96" s="80"/>
      <c r="LEK96" s="80"/>
      <c r="LEL96" s="80"/>
      <c r="LEM96" s="80"/>
      <c r="LEN96" s="80"/>
      <c r="LEO96" s="80"/>
      <c r="LEP96" s="80"/>
      <c r="LEQ96" s="80"/>
      <c r="LER96" s="80"/>
      <c r="LES96" s="80"/>
      <c r="LET96" s="80"/>
      <c r="LEU96" s="80"/>
      <c r="LEV96" s="80"/>
      <c r="LEW96" s="80"/>
      <c r="LEX96" s="80"/>
      <c r="LEY96" s="80"/>
      <c r="LEZ96" s="80"/>
      <c r="LFA96" s="80"/>
      <c r="LFB96" s="80"/>
      <c r="LFC96" s="80"/>
      <c r="LFD96" s="80"/>
      <c r="LFE96" s="80"/>
      <c r="LFF96" s="80"/>
      <c r="LFG96" s="80"/>
      <c r="LFH96" s="80"/>
      <c r="LFI96" s="80"/>
      <c r="LFJ96" s="80"/>
      <c r="LFK96" s="80"/>
      <c r="LFL96" s="80"/>
      <c r="LFM96" s="80"/>
      <c r="LFN96" s="80"/>
      <c r="LFO96" s="80"/>
      <c r="LFP96" s="80"/>
      <c r="LFQ96" s="80"/>
      <c r="LFR96" s="80"/>
      <c r="LFS96" s="80"/>
      <c r="LFT96" s="80"/>
      <c r="LFU96" s="80"/>
      <c r="LFV96" s="80"/>
      <c r="LFW96" s="80"/>
      <c r="LFX96" s="80"/>
      <c r="LFY96" s="80"/>
      <c r="LFZ96" s="80"/>
      <c r="LGA96" s="80"/>
      <c r="LGB96" s="80"/>
      <c r="LGC96" s="80"/>
      <c r="LGD96" s="80"/>
      <c r="LGE96" s="80"/>
      <c r="LGF96" s="80"/>
      <c r="LGG96" s="80"/>
      <c r="LGH96" s="80"/>
      <c r="LGI96" s="80"/>
      <c r="LGJ96" s="80"/>
      <c r="LGK96" s="80"/>
      <c r="LGL96" s="80"/>
      <c r="LGM96" s="80"/>
      <c r="LGN96" s="80"/>
      <c r="LGO96" s="80"/>
      <c r="LGP96" s="80"/>
      <c r="LGQ96" s="80"/>
      <c r="LGR96" s="80"/>
      <c r="LGS96" s="80"/>
      <c r="LGT96" s="80"/>
      <c r="LGU96" s="80"/>
      <c r="LGV96" s="80"/>
      <c r="LGW96" s="80"/>
      <c r="LGX96" s="80"/>
      <c r="LGY96" s="80"/>
      <c r="LGZ96" s="80"/>
      <c r="LHA96" s="80"/>
      <c r="LHB96" s="80"/>
      <c r="LHC96" s="80"/>
      <c r="LHD96" s="80"/>
      <c r="LHE96" s="80"/>
      <c r="LHF96" s="80"/>
      <c r="LHG96" s="80"/>
      <c r="LHH96" s="80"/>
      <c r="LHI96" s="80"/>
      <c r="LHJ96" s="80"/>
      <c r="LHK96" s="80"/>
      <c r="LHL96" s="80"/>
      <c r="LHM96" s="80"/>
      <c r="LHN96" s="80"/>
      <c r="LHO96" s="80"/>
      <c r="LHP96" s="80"/>
      <c r="LHQ96" s="80"/>
      <c r="LHR96" s="80"/>
      <c r="LHS96" s="80"/>
      <c r="LHT96" s="80"/>
      <c r="LHU96" s="80"/>
      <c r="LHV96" s="80"/>
      <c r="LHW96" s="80"/>
      <c r="LHX96" s="80"/>
      <c r="LHY96" s="80"/>
      <c r="LHZ96" s="80"/>
      <c r="LIA96" s="80"/>
      <c r="LIB96" s="80"/>
      <c r="LIC96" s="80"/>
      <c r="LID96" s="80"/>
      <c r="LIE96" s="80"/>
      <c r="LIF96" s="80"/>
      <c r="LIG96" s="80"/>
      <c r="LIH96" s="80"/>
      <c r="LII96" s="80"/>
      <c r="LIJ96" s="80"/>
      <c r="LIK96" s="80"/>
      <c r="LIL96" s="80"/>
      <c r="LIM96" s="80"/>
      <c r="LIN96" s="80"/>
      <c r="LIO96" s="80"/>
      <c r="LIP96" s="80"/>
      <c r="LIQ96" s="80"/>
      <c r="LIR96" s="80"/>
      <c r="LIS96" s="80"/>
      <c r="LIT96" s="80"/>
      <c r="LIU96" s="80"/>
      <c r="LIV96" s="80"/>
      <c r="LIW96" s="80"/>
      <c r="LIX96" s="80"/>
      <c r="LIY96" s="80"/>
      <c r="LIZ96" s="80"/>
      <c r="LJA96" s="80"/>
      <c r="LJB96" s="80"/>
      <c r="LJC96" s="80"/>
      <c r="LJD96" s="80"/>
      <c r="LJE96" s="80"/>
      <c r="LJF96" s="80"/>
      <c r="LJG96" s="80"/>
      <c r="LJH96" s="80"/>
      <c r="LJI96" s="80"/>
      <c r="LJJ96" s="80"/>
      <c r="LJK96" s="80"/>
      <c r="LJL96" s="80"/>
      <c r="LJM96" s="80"/>
      <c r="LJN96" s="80"/>
      <c r="LJO96" s="80"/>
      <c r="LJP96" s="80"/>
      <c r="LJQ96" s="80"/>
      <c r="LJR96" s="80"/>
      <c r="LJS96" s="80"/>
      <c r="LJT96" s="80"/>
      <c r="LJU96" s="80"/>
      <c r="LJV96" s="80"/>
      <c r="LJW96" s="80"/>
      <c r="LJX96" s="80"/>
      <c r="LJY96" s="80"/>
      <c r="LJZ96" s="80"/>
      <c r="LKA96" s="80"/>
      <c r="LKB96" s="80"/>
      <c r="LKC96" s="80"/>
      <c r="LKD96" s="80"/>
      <c r="LKE96" s="80"/>
      <c r="LKF96" s="80"/>
      <c r="LKG96" s="80"/>
      <c r="LKH96" s="80"/>
      <c r="LKI96" s="80"/>
      <c r="LKJ96" s="80"/>
      <c r="LKK96" s="80"/>
      <c r="LKL96" s="80"/>
      <c r="LKM96" s="80"/>
      <c r="LKN96" s="80"/>
      <c r="LKO96" s="80"/>
      <c r="LKP96" s="80"/>
      <c r="LKQ96" s="80"/>
      <c r="LKR96" s="80"/>
      <c r="LKS96" s="80"/>
      <c r="LKT96" s="80"/>
      <c r="LKU96" s="80"/>
      <c r="LKV96" s="80"/>
      <c r="LKW96" s="80"/>
      <c r="LKX96" s="80"/>
      <c r="LKY96" s="80"/>
      <c r="LKZ96" s="80"/>
      <c r="LLA96" s="80"/>
      <c r="LLB96" s="80"/>
      <c r="LLC96" s="80"/>
      <c r="LLD96" s="80"/>
      <c r="LLE96" s="80"/>
      <c r="LLF96" s="80"/>
      <c r="LLG96" s="80"/>
      <c r="LLH96" s="80"/>
      <c r="LLI96" s="80"/>
      <c r="LLJ96" s="80"/>
      <c r="LLK96" s="80"/>
      <c r="LLL96" s="80"/>
      <c r="LLM96" s="80"/>
      <c r="LLN96" s="80"/>
      <c r="LLO96" s="80"/>
      <c r="LLP96" s="80"/>
      <c r="LLQ96" s="80"/>
      <c r="LLR96" s="80"/>
      <c r="LLS96" s="80"/>
      <c r="LLT96" s="80"/>
      <c r="LLU96" s="80"/>
      <c r="LLV96" s="80"/>
      <c r="LLW96" s="80"/>
      <c r="LLX96" s="80"/>
      <c r="LLY96" s="80"/>
      <c r="LLZ96" s="80"/>
      <c r="LMA96" s="80"/>
      <c r="LMB96" s="80"/>
      <c r="LMC96" s="80"/>
      <c r="LMD96" s="80"/>
      <c r="LME96" s="80"/>
      <c r="LMF96" s="80"/>
      <c r="LMG96" s="80"/>
      <c r="LMH96" s="80"/>
      <c r="LMI96" s="80"/>
      <c r="LMJ96" s="80"/>
      <c r="LMK96" s="80"/>
      <c r="LML96" s="80"/>
      <c r="LMM96" s="80"/>
      <c r="LMN96" s="80"/>
      <c r="LMO96" s="80"/>
      <c r="LMP96" s="80"/>
      <c r="LMQ96" s="80"/>
      <c r="LMR96" s="80"/>
      <c r="LMS96" s="80"/>
      <c r="LMT96" s="80"/>
      <c r="LMU96" s="80"/>
      <c r="LMV96" s="80"/>
      <c r="LMW96" s="80"/>
      <c r="LMX96" s="80"/>
      <c r="LMY96" s="80"/>
      <c r="LMZ96" s="80"/>
      <c r="LNA96" s="80"/>
      <c r="LNB96" s="80"/>
      <c r="LNC96" s="80"/>
      <c r="LND96" s="80"/>
      <c r="LNE96" s="80"/>
      <c r="LNF96" s="80"/>
      <c r="LNG96" s="80"/>
      <c r="LNH96" s="80"/>
      <c r="LNI96" s="80"/>
      <c r="LNJ96" s="80"/>
      <c r="LNK96" s="80"/>
      <c r="LNL96" s="80"/>
      <c r="LNM96" s="80"/>
      <c r="LNN96" s="80"/>
      <c r="LNO96" s="80"/>
      <c r="LNP96" s="80"/>
      <c r="LNQ96" s="80"/>
      <c r="LNR96" s="80"/>
      <c r="LNS96" s="80"/>
      <c r="LNT96" s="80"/>
      <c r="LNU96" s="80"/>
      <c r="LNV96" s="80"/>
      <c r="LNW96" s="80"/>
      <c r="LNX96" s="80"/>
      <c r="LNY96" s="80"/>
      <c r="LNZ96" s="80"/>
      <c r="LOA96" s="80"/>
      <c r="LOB96" s="80"/>
      <c r="LOC96" s="80"/>
      <c r="LOD96" s="80"/>
      <c r="LOE96" s="80"/>
      <c r="LOF96" s="80"/>
      <c r="LOG96" s="80"/>
      <c r="LOH96" s="80"/>
      <c r="LOI96" s="80"/>
      <c r="LOJ96" s="80"/>
      <c r="LOK96" s="80"/>
      <c r="LOL96" s="80"/>
      <c r="LOM96" s="80"/>
      <c r="LON96" s="80"/>
      <c r="LOO96" s="80"/>
      <c r="LOP96" s="80"/>
      <c r="LOQ96" s="80"/>
      <c r="LOR96" s="80"/>
      <c r="LOS96" s="80"/>
      <c r="LOT96" s="80"/>
      <c r="LOU96" s="80"/>
      <c r="LOV96" s="80"/>
      <c r="LOW96" s="80"/>
      <c r="LOX96" s="80"/>
      <c r="LOY96" s="80"/>
      <c r="LOZ96" s="80"/>
      <c r="LPA96" s="80"/>
      <c r="LPB96" s="80"/>
      <c r="LPC96" s="80"/>
      <c r="LPD96" s="80"/>
      <c r="LPE96" s="80"/>
      <c r="LPF96" s="80"/>
      <c r="LPG96" s="80"/>
      <c r="LPH96" s="80"/>
      <c r="LPI96" s="80"/>
      <c r="LPJ96" s="80"/>
      <c r="LPK96" s="80"/>
      <c r="LPL96" s="80"/>
      <c r="LPM96" s="80"/>
      <c r="LPN96" s="80"/>
      <c r="LPO96" s="80"/>
      <c r="LPP96" s="80"/>
      <c r="LPQ96" s="80"/>
      <c r="LPR96" s="80"/>
      <c r="LPS96" s="80"/>
      <c r="LPT96" s="80"/>
      <c r="LPU96" s="80"/>
      <c r="LPV96" s="80"/>
      <c r="LPW96" s="80"/>
      <c r="LPX96" s="80"/>
      <c r="LPY96" s="80"/>
      <c r="LPZ96" s="80"/>
      <c r="LQA96" s="80"/>
      <c r="LQB96" s="80"/>
      <c r="LQC96" s="80"/>
      <c r="LQD96" s="80"/>
      <c r="LQE96" s="80"/>
      <c r="LQF96" s="80"/>
      <c r="LQG96" s="80"/>
      <c r="LQH96" s="80"/>
      <c r="LQI96" s="80"/>
      <c r="LQJ96" s="80"/>
      <c r="LQK96" s="80"/>
      <c r="LQL96" s="80"/>
      <c r="LQM96" s="80"/>
      <c r="LQN96" s="80"/>
      <c r="LQO96" s="80"/>
      <c r="LQP96" s="80"/>
      <c r="LQQ96" s="80"/>
      <c r="LQR96" s="80"/>
      <c r="LQS96" s="80"/>
      <c r="LQT96" s="80"/>
      <c r="LQU96" s="80"/>
      <c r="LQV96" s="80"/>
      <c r="LQW96" s="80"/>
      <c r="LQX96" s="80"/>
      <c r="LQY96" s="80"/>
      <c r="LQZ96" s="80"/>
      <c r="LRA96" s="80"/>
      <c r="LRB96" s="80"/>
      <c r="LRC96" s="80"/>
      <c r="LRD96" s="80"/>
      <c r="LRE96" s="80"/>
      <c r="LRF96" s="80"/>
      <c r="LRG96" s="80"/>
      <c r="LRH96" s="80"/>
      <c r="LRI96" s="80"/>
      <c r="LRJ96" s="80"/>
      <c r="LRK96" s="80"/>
      <c r="LRL96" s="80"/>
      <c r="LRM96" s="80"/>
      <c r="LRN96" s="80"/>
      <c r="LRO96" s="80"/>
      <c r="LRP96" s="80"/>
      <c r="LRQ96" s="80"/>
      <c r="LRR96" s="80"/>
      <c r="LRS96" s="80"/>
      <c r="LRT96" s="80"/>
      <c r="LRU96" s="80"/>
      <c r="LRV96" s="80"/>
      <c r="LRW96" s="80"/>
      <c r="LRX96" s="80"/>
      <c r="LRY96" s="80"/>
      <c r="LRZ96" s="80"/>
      <c r="LSA96" s="80"/>
      <c r="LSB96" s="80"/>
      <c r="LSC96" s="80"/>
      <c r="LSD96" s="80"/>
      <c r="LSE96" s="80"/>
      <c r="LSF96" s="80"/>
      <c r="LSG96" s="80"/>
      <c r="LSH96" s="80"/>
      <c r="LSI96" s="80"/>
      <c r="LSJ96" s="80"/>
      <c r="LSK96" s="80"/>
      <c r="LSL96" s="80"/>
      <c r="LSM96" s="80"/>
      <c r="LSN96" s="80"/>
      <c r="LSO96" s="80"/>
      <c r="LSP96" s="80"/>
      <c r="LSQ96" s="80"/>
      <c r="LSR96" s="80"/>
      <c r="LSS96" s="80"/>
      <c r="LST96" s="80"/>
      <c r="LSU96" s="80"/>
      <c r="LSV96" s="80"/>
      <c r="LSW96" s="80"/>
      <c r="LSX96" s="80"/>
      <c r="LSY96" s="80"/>
      <c r="LSZ96" s="80"/>
      <c r="LTA96" s="80"/>
      <c r="LTB96" s="80"/>
      <c r="LTC96" s="80"/>
      <c r="LTD96" s="80"/>
      <c r="LTE96" s="80"/>
      <c r="LTF96" s="80"/>
      <c r="LTG96" s="80"/>
      <c r="LTH96" s="80"/>
      <c r="LTI96" s="80"/>
      <c r="LTJ96" s="80"/>
      <c r="LTK96" s="80"/>
      <c r="LTL96" s="80"/>
      <c r="LTM96" s="80"/>
      <c r="LTN96" s="80"/>
      <c r="LTO96" s="80"/>
      <c r="LTP96" s="80"/>
      <c r="LTQ96" s="80"/>
      <c r="LTR96" s="80"/>
      <c r="LTS96" s="80"/>
      <c r="LTT96" s="80"/>
      <c r="LTU96" s="80"/>
      <c r="LTV96" s="80"/>
      <c r="LTW96" s="80"/>
      <c r="LTX96" s="80"/>
      <c r="LTY96" s="80"/>
      <c r="LTZ96" s="80"/>
      <c r="LUA96" s="80"/>
      <c r="LUB96" s="80"/>
      <c r="LUC96" s="80"/>
      <c r="LUD96" s="80"/>
      <c r="LUE96" s="80"/>
      <c r="LUF96" s="80"/>
      <c r="LUG96" s="80"/>
      <c r="LUH96" s="80"/>
      <c r="LUI96" s="80"/>
      <c r="LUJ96" s="80"/>
      <c r="LUK96" s="80"/>
      <c r="LUL96" s="80"/>
      <c r="LUM96" s="80"/>
      <c r="LUN96" s="80"/>
      <c r="LUO96" s="80"/>
      <c r="LUP96" s="80"/>
      <c r="LUQ96" s="80"/>
      <c r="LUR96" s="80"/>
      <c r="LUS96" s="80"/>
      <c r="LUT96" s="80"/>
      <c r="LUU96" s="80"/>
      <c r="LUV96" s="80"/>
      <c r="LUW96" s="80"/>
      <c r="LUX96" s="80"/>
      <c r="LUY96" s="80"/>
      <c r="LUZ96" s="80"/>
      <c r="LVA96" s="80"/>
      <c r="LVB96" s="80"/>
      <c r="LVC96" s="80"/>
      <c r="LVD96" s="80"/>
      <c r="LVE96" s="80"/>
      <c r="LVF96" s="80"/>
      <c r="LVG96" s="80"/>
      <c r="LVH96" s="80"/>
      <c r="LVI96" s="80"/>
      <c r="LVJ96" s="80"/>
      <c r="LVK96" s="80"/>
      <c r="LVL96" s="80"/>
      <c r="LVM96" s="80"/>
      <c r="LVN96" s="80"/>
      <c r="LVO96" s="80"/>
      <c r="LVP96" s="80"/>
      <c r="LVQ96" s="80"/>
      <c r="LVR96" s="80"/>
      <c r="LVS96" s="80"/>
      <c r="LVT96" s="80"/>
      <c r="LVU96" s="80"/>
      <c r="LVV96" s="80"/>
      <c r="LVW96" s="80"/>
      <c r="LVX96" s="80"/>
      <c r="LVY96" s="80"/>
      <c r="LVZ96" s="80"/>
      <c r="LWA96" s="80"/>
      <c r="LWB96" s="80"/>
      <c r="LWC96" s="80"/>
      <c r="LWD96" s="80"/>
      <c r="LWE96" s="80"/>
      <c r="LWF96" s="80"/>
      <c r="LWG96" s="80"/>
      <c r="LWH96" s="80"/>
      <c r="LWI96" s="80"/>
      <c r="LWJ96" s="80"/>
      <c r="LWK96" s="80"/>
      <c r="LWL96" s="80"/>
      <c r="LWM96" s="80"/>
      <c r="LWN96" s="80"/>
      <c r="LWO96" s="80"/>
      <c r="LWP96" s="80"/>
      <c r="LWQ96" s="80"/>
      <c r="LWR96" s="80"/>
      <c r="LWS96" s="80"/>
      <c r="LWT96" s="80"/>
      <c r="LWU96" s="80"/>
      <c r="LWV96" s="80"/>
      <c r="LWW96" s="80"/>
      <c r="LWX96" s="80"/>
      <c r="LWY96" s="80"/>
      <c r="LWZ96" s="80"/>
      <c r="LXA96" s="80"/>
      <c r="LXB96" s="80"/>
      <c r="LXC96" s="80"/>
      <c r="LXD96" s="80"/>
      <c r="LXE96" s="80"/>
      <c r="LXF96" s="80"/>
      <c r="LXG96" s="80"/>
      <c r="LXH96" s="80"/>
      <c r="LXI96" s="80"/>
      <c r="LXJ96" s="80"/>
      <c r="LXK96" s="80"/>
      <c r="LXL96" s="80"/>
      <c r="LXM96" s="80"/>
      <c r="LXN96" s="80"/>
      <c r="LXO96" s="80"/>
      <c r="LXP96" s="80"/>
      <c r="LXQ96" s="80"/>
      <c r="LXR96" s="80"/>
      <c r="LXS96" s="80"/>
      <c r="LXT96" s="80"/>
      <c r="LXU96" s="80"/>
      <c r="LXV96" s="80"/>
      <c r="LXW96" s="80"/>
      <c r="LXX96" s="80"/>
      <c r="LXY96" s="80"/>
      <c r="LXZ96" s="80"/>
      <c r="LYA96" s="80"/>
      <c r="LYB96" s="80"/>
      <c r="LYC96" s="80"/>
      <c r="LYD96" s="80"/>
      <c r="LYE96" s="80"/>
      <c r="LYF96" s="80"/>
      <c r="LYG96" s="80"/>
      <c r="LYH96" s="80"/>
      <c r="LYI96" s="80"/>
      <c r="LYJ96" s="80"/>
      <c r="LYK96" s="80"/>
      <c r="LYL96" s="80"/>
      <c r="LYM96" s="80"/>
      <c r="LYN96" s="80"/>
      <c r="LYO96" s="80"/>
      <c r="LYP96" s="80"/>
      <c r="LYQ96" s="80"/>
      <c r="LYR96" s="80"/>
      <c r="LYS96" s="80"/>
      <c r="LYT96" s="80"/>
      <c r="LYU96" s="80"/>
      <c r="LYV96" s="80"/>
      <c r="LYW96" s="80"/>
      <c r="LYX96" s="80"/>
      <c r="LYY96" s="80"/>
      <c r="LYZ96" s="80"/>
      <c r="LZA96" s="80"/>
      <c r="LZB96" s="80"/>
      <c r="LZC96" s="80"/>
      <c r="LZD96" s="80"/>
      <c r="LZE96" s="80"/>
      <c r="LZF96" s="80"/>
      <c r="LZG96" s="80"/>
      <c r="LZH96" s="80"/>
      <c r="LZI96" s="80"/>
      <c r="LZJ96" s="80"/>
      <c r="LZK96" s="80"/>
      <c r="LZL96" s="80"/>
      <c r="LZM96" s="80"/>
      <c r="LZN96" s="80"/>
      <c r="LZO96" s="80"/>
      <c r="LZP96" s="80"/>
      <c r="LZQ96" s="80"/>
      <c r="LZR96" s="80"/>
      <c r="LZS96" s="80"/>
      <c r="LZT96" s="80"/>
      <c r="LZU96" s="80"/>
      <c r="LZV96" s="80"/>
      <c r="LZW96" s="80"/>
      <c r="LZX96" s="80"/>
      <c r="LZY96" s="80"/>
      <c r="LZZ96" s="80"/>
      <c r="MAA96" s="80"/>
      <c r="MAB96" s="80"/>
      <c r="MAC96" s="80"/>
      <c r="MAD96" s="80"/>
      <c r="MAE96" s="80"/>
      <c r="MAF96" s="80"/>
      <c r="MAG96" s="80"/>
      <c r="MAH96" s="80"/>
      <c r="MAI96" s="80"/>
      <c r="MAJ96" s="80"/>
      <c r="MAK96" s="80"/>
      <c r="MAL96" s="80"/>
      <c r="MAM96" s="80"/>
      <c r="MAN96" s="80"/>
      <c r="MAO96" s="80"/>
      <c r="MAP96" s="80"/>
      <c r="MAQ96" s="80"/>
      <c r="MAR96" s="80"/>
      <c r="MAS96" s="80"/>
      <c r="MAT96" s="80"/>
      <c r="MAU96" s="80"/>
      <c r="MAV96" s="80"/>
      <c r="MAW96" s="80"/>
      <c r="MAX96" s="80"/>
      <c r="MAY96" s="80"/>
      <c r="MAZ96" s="80"/>
      <c r="MBA96" s="80"/>
      <c r="MBB96" s="80"/>
      <c r="MBC96" s="80"/>
      <c r="MBD96" s="80"/>
      <c r="MBE96" s="80"/>
      <c r="MBF96" s="80"/>
      <c r="MBG96" s="80"/>
      <c r="MBH96" s="80"/>
      <c r="MBI96" s="80"/>
      <c r="MBJ96" s="80"/>
      <c r="MBK96" s="80"/>
      <c r="MBL96" s="80"/>
      <c r="MBM96" s="80"/>
      <c r="MBN96" s="80"/>
      <c r="MBO96" s="80"/>
      <c r="MBP96" s="80"/>
      <c r="MBQ96" s="80"/>
      <c r="MBR96" s="80"/>
      <c r="MBS96" s="80"/>
      <c r="MBT96" s="80"/>
      <c r="MBU96" s="80"/>
      <c r="MBV96" s="80"/>
      <c r="MBW96" s="80"/>
      <c r="MBX96" s="80"/>
      <c r="MBY96" s="80"/>
      <c r="MBZ96" s="80"/>
      <c r="MCA96" s="80"/>
      <c r="MCB96" s="80"/>
      <c r="MCC96" s="80"/>
      <c r="MCD96" s="80"/>
      <c r="MCE96" s="80"/>
      <c r="MCF96" s="80"/>
      <c r="MCG96" s="80"/>
      <c r="MCH96" s="80"/>
      <c r="MCI96" s="80"/>
      <c r="MCJ96" s="80"/>
      <c r="MCK96" s="80"/>
      <c r="MCL96" s="80"/>
      <c r="MCM96" s="80"/>
      <c r="MCN96" s="80"/>
      <c r="MCO96" s="80"/>
      <c r="MCP96" s="80"/>
      <c r="MCQ96" s="80"/>
      <c r="MCR96" s="80"/>
      <c r="MCS96" s="80"/>
      <c r="MCT96" s="80"/>
      <c r="MCU96" s="80"/>
      <c r="MCV96" s="80"/>
      <c r="MCW96" s="80"/>
      <c r="MCX96" s="80"/>
      <c r="MCY96" s="80"/>
      <c r="MCZ96" s="80"/>
      <c r="MDA96" s="80"/>
      <c r="MDB96" s="80"/>
      <c r="MDC96" s="80"/>
      <c r="MDD96" s="80"/>
      <c r="MDE96" s="80"/>
      <c r="MDF96" s="80"/>
      <c r="MDG96" s="80"/>
      <c r="MDH96" s="80"/>
      <c r="MDI96" s="80"/>
      <c r="MDJ96" s="80"/>
      <c r="MDK96" s="80"/>
      <c r="MDL96" s="80"/>
      <c r="MDM96" s="80"/>
      <c r="MDN96" s="80"/>
      <c r="MDO96" s="80"/>
      <c r="MDP96" s="80"/>
      <c r="MDQ96" s="80"/>
      <c r="MDR96" s="80"/>
      <c r="MDS96" s="80"/>
      <c r="MDT96" s="80"/>
      <c r="MDU96" s="80"/>
      <c r="MDV96" s="80"/>
      <c r="MDW96" s="80"/>
      <c r="MDX96" s="80"/>
      <c r="MDY96" s="80"/>
      <c r="MDZ96" s="80"/>
      <c r="MEA96" s="80"/>
      <c r="MEB96" s="80"/>
      <c r="MEC96" s="80"/>
      <c r="MED96" s="80"/>
      <c r="MEE96" s="80"/>
      <c r="MEF96" s="80"/>
      <c r="MEG96" s="80"/>
      <c r="MEH96" s="80"/>
      <c r="MEI96" s="80"/>
      <c r="MEJ96" s="80"/>
      <c r="MEK96" s="80"/>
      <c r="MEL96" s="80"/>
      <c r="MEM96" s="80"/>
      <c r="MEN96" s="80"/>
      <c r="MEO96" s="80"/>
      <c r="MEP96" s="80"/>
      <c r="MEQ96" s="80"/>
      <c r="MER96" s="80"/>
      <c r="MES96" s="80"/>
      <c r="MET96" s="80"/>
      <c r="MEU96" s="80"/>
      <c r="MEV96" s="80"/>
      <c r="MEW96" s="80"/>
      <c r="MEX96" s="80"/>
      <c r="MEY96" s="80"/>
      <c r="MEZ96" s="80"/>
      <c r="MFA96" s="80"/>
      <c r="MFB96" s="80"/>
      <c r="MFC96" s="80"/>
      <c r="MFD96" s="80"/>
      <c r="MFE96" s="80"/>
      <c r="MFF96" s="80"/>
      <c r="MFG96" s="80"/>
      <c r="MFH96" s="80"/>
      <c r="MFI96" s="80"/>
      <c r="MFJ96" s="80"/>
      <c r="MFK96" s="80"/>
      <c r="MFL96" s="80"/>
      <c r="MFM96" s="80"/>
      <c r="MFN96" s="80"/>
      <c r="MFO96" s="80"/>
      <c r="MFP96" s="80"/>
      <c r="MFQ96" s="80"/>
      <c r="MFR96" s="80"/>
      <c r="MFS96" s="80"/>
      <c r="MFT96" s="80"/>
      <c r="MFU96" s="80"/>
      <c r="MFV96" s="80"/>
      <c r="MFW96" s="80"/>
      <c r="MFX96" s="80"/>
      <c r="MFY96" s="80"/>
      <c r="MFZ96" s="80"/>
      <c r="MGA96" s="80"/>
      <c r="MGB96" s="80"/>
      <c r="MGC96" s="80"/>
      <c r="MGD96" s="80"/>
      <c r="MGE96" s="80"/>
      <c r="MGF96" s="80"/>
      <c r="MGG96" s="80"/>
      <c r="MGH96" s="80"/>
      <c r="MGI96" s="80"/>
      <c r="MGJ96" s="80"/>
      <c r="MGK96" s="80"/>
      <c r="MGL96" s="80"/>
      <c r="MGM96" s="80"/>
      <c r="MGN96" s="80"/>
      <c r="MGO96" s="80"/>
      <c r="MGP96" s="80"/>
      <c r="MGQ96" s="80"/>
      <c r="MGR96" s="80"/>
      <c r="MGS96" s="80"/>
      <c r="MGT96" s="80"/>
      <c r="MGU96" s="80"/>
      <c r="MGV96" s="80"/>
      <c r="MGW96" s="80"/>
      <c r="MGX96" s="80"/>
      <c r="MGY96" s="80"/>
      <c r="MGZ96" s="80"/>
      <c r="MHA96" s="80"/>
      <c r="MHB96" s="80"/>
      <c r="MHC96" s="80"/>
      <c r="MHD96" s="80"/>
      <c r="MHE96" s="80"/>
      <c r="MHF96" s="80"/>
      <c r="MHG96" s="80"/>
      <c r="MHH96" s="80"/>
      <c r="MHI96" s="80"/>
      <c r="MHJ96" s="80"/>
      <c r="MHK96" s="80"/>
      <c r="MHL96" s="80"/>
      <c r="MHM96" s="80"/>
      <c r="MHN96" s="80"/>
      <c r="MHO96" s="80"/>
      <c r="MHP96" s="80"/>
      <c r="MHQ96" s="80"/>
      <c r="MHR96" s="80"/>
      <c r="MHS96" s="80"/>
      <c r="MHT96" s="80"/>
      <c r="MHU96" s="80"/>
      <c r="MHV96" s="80"/>
      <c r="MHW96" s="80"/>
      <c r="MHX96" s="80"/>
      <c r="MHY96" s="80"/>
      <c r="MHZ96" s="80"/>
      <c r="MIA96" s="80"/>
      <c r="MIB96" s="80"/>
      <c r="MIC96" s="80"/>
      <c r="MID96" s="80"/>
      <c r="MIE96" s="80"/>
      <c r="MIF96" s="80"/>
      <c r="MIG96" s="80"/>
      <c r="MIH96" s="80"/>
      <c r="MII96" s="80"/>
      <c r="MIJ96" s="80"/>
      <c r="MIK96" s="80"/>
      <c r="MIL96" s="80"/>
      <c r="MIM96" s="80"/>
      <c r="MIN96" s="80"/>
      <c r="MIO96" s="80"/>
      <c r="MIP96" s="80"/>
      <c r="MIQ96" s="80"/>
      <c r="MIR96" s="80"/>
      <c r="MIS96" s="80"/>
      <c r="MIT96" s="80"/>
      <c r="MIU96" s="80"/>
      <c r="MIV96" s="80"/>
      <c r="MIW96" s="80"/>
      <c r="MIX96" s="80"/>
      <c r="MIY96" s="80"/>
      <c r="MIZ96" s="80"/>
      <c r="MJA96" s="80"/>
      <c r="MJB96" s="80"/>
      <c r="MJC96" s="80"/>
      <c r="MJD96" s="80"/>
      <c r="MJE96" s="80"/>
      <c r="MJF96" s="80"/>
      <c r="MJG96" s="80"/>
      <c r="MJH96" s="80"/>
      <c r="MJI96" s="80"/>
      <c r="MJJ96" s="80"/>
      <c r="MJK96" s="80"/>
      <c r="MJL96" s="80"/>
      <c r="MJM96" s="80"/>
      <c r="MJN96" s="80"/>
      <c r="MJO96" s="80"/>
      <c r="MJP96" s="80"/>
      <c r="MJQ96" s="80"/>
      <c r="MJR96" s="80"/>
      <c r="MJS96" s="80"/>
      <c r="MJT96" s="80"/>
      <c r="MJU96" s="80"/>
      <c r="MJV96" s="80"/>
      <c r="MJW96" s="80"/>
      <c r="MJX96" s="80"/>
      <c r="MJY96" s="80"/>
      <c r="MJZ96" s="80"/>
      <c r="MKA96" s="80"/>
      <c r="MKB96" s="80"/>
      <c r="MKC96" s="80"/>
      <c r="MKD96" s="80"/>
      <c r="MKE96" s="80"/>
      <c r="MKF96" s="80"/>
      <c r="MKG96" s="80"/>
      <c r="MKH96" s="80"/>
      <c r="MKI96" s="80"/>
      <c r="MKJ96" s="80"/>
      <c r="MKK96" s="80"/>
      <c r="MKL96" s="80"/>
      <c r="MKM96" s="80"/>
      <c r="MKN96" s="80"/>
      <c r="MKO96" s="80"/>
      <c r="MKP96" s="80"/>
      <c r="MKQ96" s="80"/>
      <c r="MKR96" s="80"/>
      <c r="MKS96" s="80"/>
      <c r="MKT96" s="80"/>
      <c r="MKU96" s="80"/>
      <c r="MKV96" s="80"/>
      <c r="MKW96" s="80"/>
      <c r="MKX96" s="80"/>
      <c r="MKY96" s="80"/>
      <c r="MKZ96" s="80"/>
      <c r="MLA96" s="80"/>
      <c r="MLB96" s="80"/>
      <c r="MLC96" s="80"/>
      <c r="MLD96" s="80"/>
      <c r="MLE96" s="80"/>
      <c r="MLF96" s="80"/>
      <c r="MLG96" s="80"/>
      <c r="MLH96" s="80"/>
      <c r="MLI96" s="80"/>
      <c r="MLJ96" s="80"/>
      <c r="MLK96" s="80"/>
      <c r="MLL96" s="80"/>
      <c r="MLM96" s="80"/>
      <c r="MLN96" s="80"/>
      <c r="MLO96" s="80"/>
      <c r="MLP96" s="80"/>
      <c r="MLQ96" s="80"/>
      <c r="MLR96" s="80"/>
      <c r="MLS96" s="80"/>
      <c r="MLT96" s="80"/>
      <c r="MLU96" s="80"/>
      <c r="MLV96" s="80"/>
      <c r="MLW96" s="80"/>
      <c r="MLX96" s="80"/>
      <c r="MLY96" s="80"/>
      <c r="MLZ96" s="80"/>
      <c r="MMA96" s="80"/>
      <c r="MMB96" s="80"/>
      <c r="MMC96" s="80"/>
      <c r="MMD96" s="80"/>
      <c r="MME96" s="80"/>
      <c r="MMF96" s="80"/>
      <c r="MMG96" s="80"/>
      <c r="MMH96" s="80"/>
      <c r="MMI96" s="80"/>
      <c r="MMJ96" s="80"/>
      <c r="MMK96" s="80"/>
      <c r="MML96" s="80"/>
      <c r="MMM96" s="80"/>
      <c r="MMN96" s="80"/>
      <c r="MMO96" s="80"/>
      <c r="MMP96" s="80"/>
      <c r="MMQ96" s="80"/>
      <c r="MMR96" s="80"/>
      <c r="MMS96" s="80"/>
      <c r="MMT96" s="80"/>
      <c r="MMU96" s="80"/>
      <c r="MMV96" s="80"/>
      <c r="MMW96" s="80"/>
      <c r="MMX96" s="80"/>
      <c r="MMY96" s="80"/>
      <c r="MMZ96" s="80"/>
      <c r="MNA96" s="80"/>
      <c r="MNB96" s="80"/>
      <c r="MNC96" s="80"/>
      <c r="MND96" s="80"/>
      <c r="MNE96" s="80"/>
      <c r="MNF96" s="80"/>
      <c r="MNG96" s="80"/>
      <c r="MNH96" s="80"/>
      <c r="MNI96" s="80"/>
      <c r="MNJ96" s="80"/>
      <c r="MNK96" s="80"/>
      <c r="MNL96" s="80"/>
      <c r="MNM96" s="80"/>
      <c r="MNN96" s="80"/>
      <c r="MNO96" s="80"/>
      <c r="MNP96" s="80"/>
      <c r="MNQ96" s="80"/>
      <c r="MNR96" s="80"/>
      <c r="MNS96" s="80"/>
      <c r="MNT96" s="80"/>
      <c r="MNU96" s="80"/>
      <c r="MNV96" s="80"/>
      <c r="MNW96" s="80"/>
      <c r="MNX96" s="80"/>
      <c r="MNY96" s="80"/>
      <c r="MNZ96" s="80"/>
      <c r="MOA96" s="80"/>
      <c r="MOB96" s="80"/>
      <c r="MOC96" s="80"/>
      <c r="MOD96" s="80"/>
      <c r="MOE96" s="80"/>
      <c r="MOF96" s="80"/>
      <c r="MOG96" s="80"/>
      <c r="MOH96" s="80"/>
      <c r="MOI96" s="80"/>
      <c r="MOJ96" s="80"/>
      <c r="MOK96" s="80"/>
      <c r="MOL96" s="80"/>
      <c r="MOM96" s="80"/>
      <c r="MON96" s="80"/>
      <c r="MOO96" s="80"/>
      <c r="MOP96" s="80"/>
      <c r="MOQ96" s="80"/>
      <c r="MOR96" s="80"/>
      <c r="MOS96" s="80"/>
      <c r="MOT96" s="80"/>
      <c r="MOU96" s="80"/>
      <c r="MOV96" s="80"/>
      <c r="MOW96" s="80"/>
      <c r="MOX96" s="80"/>
      <c r="MOY96" s="80"/>
      <c r="MOZ96" s="80"/>
      <c r="MPA96" s="80"/>
      <c r="MPB96" s="80"/>
      <c r="MPC96" s="80"/>
      <c r="MPD96" s="80"/>
      <c r="MPE96" s="80"/>
      <c r="MPF96" s="80"/>
      <c r="MPG96" s="80"/>
      <c r="MPH96" s="80"/>
      <c r="MPI96" s="80"/>
      <c r="MPJ96" s="80"/>
      <c r="MPK96" s="80"/>
      <c r="MPL96" s="80"/>
      <c r="MPM96" s="80"/>
      <c r="MPN96" s="80"/>
      <c r="MPO96" s="80"/>
      <c r="MPP96" s="80"/>
      <c r="MPQ96" s="80"/>
      <c r="MPR96" s="80"/>
      <c r="MPS96" s="80"/>
      <c r="MPT96" s="80"/>
      <c r="MPU96" s="80"/>
      <c r="MPV96" s="80"/>
      <c r="MPW96" s="80"/>
      <c r="MPX96" s="80"/>
      <c r="MPY96" s="80"/>
      <c r="MPZ96" s="80"/>
      <c r="MQA96" s="80"/>
      <c r="MQB96" s="80"/>
      <c r="MQC96" s="80"/>
      <c r="MQD96" s="80"/>
      <c r="MQE96" s="80"/>
      <c r="MQF96" s="80"/>
      <c r="MQG96" s="80"/>
      <c r="MQH96" s="80"/>
      <c r="MQI96" s="80"/>
      <c r="MQJ96" s="80"/>
      <c r="MQK96" s="80"/>
      <c r="MQL96" s="80"/>
      <c r="MQM96" s="80"/>
      <c r="MQN96" s="80"/>
      <c r="MQO96" s="80"/>
      <c r="MQP96" s="80"/>
      <c r="MQQ96" s="80"/>
      <c r="MQR96" s="80"/>
      <c r="MQS96" s="80"/>
      <c r="MQT96" s="80"/>
      <c r="MQU96" s="80"/>
      <c r="MQV96" s="80"/>
      <c r="MQW96" s="80"/>
      <c r="MQX96" s="80"/>
      <c r="MQY96" s="80"/>
      <c r="MQZ96" s="80"/>
      <c r="MRA96" s="80"/>
      <c r="MRB96" s="80"/>
      <c r="MRC96" s="80"/>
      <c r="MRD96" s="80"/>
      <c r="MRE96" s="80"/>
      <c r="MRF96" s="80"/>
      <c r="MRG96" s="80"/>
      <c r="MRH96" s="80"/>
      <c r="MRI96" s="80"/>
      <c r="MRJ96" s="80"/>
      <c r="MRK96" s="80"/>
      <c r="MRL96" s="80"/>
      <c r="MRM96" s="80"/>
      <c r="MRN96" s="80"/>
      <c r="MRO96" s="80"/>
      <c r="MRP96" s="80"/>
      <c r="MRQ96" s="80"/>
      <c r="MRR96" s="80"/>
      <c r="MRS96" s="80"/>
      <c r="MRT96" s="80"/>
      <c r="MRU96" s="80"/>
      <c r="MRV96" s="80"/>
      <c r="MRW96" s="80"/>
      <c r="MRX96" s="80"/>
      <c r="MRY96" s="80"/>
      <c r="MRZ96" s="80"/>
      <c r="MSA96" s="80"/>
      <c r="MSB96" s="80"/>
      <c r="MSC96" s="80"/>
      <c r="MSD96" s="80"/>
      <c r="MSE96" s="80"/>
      <c r="MSF96" s="80"/>
      <c r="MSG96" s="80"/>
      <c r="MSH96" s="80"/>
      <c r="MSI96" s="80"/>
      <c r="MSJ96" s="80"/>
      <c r="MSK96" s="80"/>
      <c r="MSL96" s="80"/>
      <c r="MSM96" s="80"/>
      <c r="MSN96" s="80"/>
      <c r="MSO96" s="80"/>
      <c r="MSP96" s="80"/>
      <c r="MSQ96" s="80"/>
      <c r="MSR96" s="80"/>
      <c r="MSS96" s="80"/>
      <c r="MST96" s="80"/>
      <c r="MSU96" s="80"/>
      <c r="MSV96" s="80"/>
      <c r="MSW96" s="80"/>
      <c r="MSX96" s="80"/>
      <c r="MSY96" s="80"/>
      <c r="MSZ96" s="80"/>
      <c r="MTA96" s="80"/>
      <c r="MTB96" s="80"/>
      <c r="MTC96" s="80"/>
      <c r="MTD96" s="80"/>
      <c r="MTE96" s="80"/>
      <c r="MTF96" s="80"/>
      <c r="MTG96" s="80"/>
      <c r="MTH96" s="80"/>
      <c r="MTI96" s="80"/>
      <c r="MTJ96" s="80"/>
      <c r="MTK96" s="80"/>
      <c r="MTL96" s="80"/>
      <c r="MTM96" s="80"/>
      <c r="MTN96" s="80"/>
      <c r="MTO96" s="80"/>
      <c r="MTP96" s="80"/>
      <c r="MTQ96" s="80"/>
      <c r="MTR96" s="80"/>
      <c r="MTS96" s="80"/>
      <c r="MTT96" s="80"/>
      <c r="MTU96" s="80"/>
      <c r="MTV96" s="80"/>
      <c r="MTW96" s="80"/>
      <c r="MTX96" s="80"/>
      <c r="MTY96" s="80"/>
      <c r="MTZ96" s="80"/>
      <c r="MUA96" s="80"/>
      <c r="MUB96" s="80"/>
      <c r="MUC96" s="80"/>
      <c r="MUD96" s="80"/>
      <c r="MUE96" s="80"/>
      <c r="MUF96" s="80"/>
      <c r="MUG96" s="80"/>
      <c r="MUH96" s="80"/>
      <c r="MUI96" s="80"/>
      <c r="MUJ96" s="80"/>
      <c r="MUK96" s="80"/>
      <c r="MUL96" s="80"/>
      <c r="MUM96" s="80"/>
      <c r="MUN96" s="80"/>
      <c r="MUO96" s="80"/>
      <c r="MUP96" s="80"/>
      <c r="MUQ96" s="80"/>
      <c r="MUR96" s="80"/>
      <c r="MUS96" s="80"/>
      <c r="MUT96" s="80"/>
      <c r="MUU96" s="80"/>
      <c r="MUV96" s="80"/>
      <c r="MUW96" s="80"/>
      <c r="MUX96" s="80"/>
      <c r="MUY96" s="80"/>
      <c r="MUZ96" s="80"/>
      <c r="MVA96" s="80"/>
      <c r="MVB96" s="80"/>
      <c r="MVC96" s="80"/>
      <c r="MVD96" s="80"/>
      <c r="MVE96" s="80"/>
      <c r="MVF96" s="80"/>
      <c r="MVG96" s="80"/>
      <c r="MVH96" s="80"/>
      <c r="MVI96" s="80"/>
      <c r="MVJ96" s="80"/>
      <c r="MVK96" s="80"/>
      <c r="MVL96" s="80"/>
      <c r="MVM96" s="80"/>
      <c r="MVN96" s="80"/>
      <c r="MVO96" s="80"/>
      <c r="MVP96" s="80"/>
      <c r="MVQ96" s="80"/>
      <c r="MVR96" s="80"/>
      <c r="MVS96" s="80"/>
      <c r="MVT96" s="80"/>
      <c r="MVU96" s="80"/>
      <c r="MVV96" s="80"/>
      <c r="MVW96" s="80"/>
      <c r="MVX96" s="80"/>
      <c r="MVY96" s="80"/>
      <c r="MVZ96" s="80"/>
      <c r="MWA96" s="80"/>
      <c r="MWB96" s="80"/>
      <c r="MWC96" s="80"/>
      <c r="MWD96" s="80"/>
      <c r="MWE96" s="80"/>
      <c r="MWF96" s="80"/>
      <c r="MWG96" s="80"/>
      <c r="MWH96" s="80"/>
      <c r="MWI96" s="80"/>
      <c r="MWJ96" s="80"/>
      <c r="MWK96" s="80"/>
      <c r="MWL96" s="80"/>
      <c r="MWM96" s="80"/>
      <c r="MWN96" s="80"/>
      <c r="MWO96" s="80"/>
      <c r="MWP96" s="80"/>
      <c r="MWQ96" s="80"/>
      <c r="MWR96" s="80"/>
      <c r="MWS96" s="80"/>
      <c r="MWT96" s="80"/>
      <c r="MWU96" s="80"/>
      <c r="MWV96" s="80"/>
      <c r="MWW96" s="80"/>
      <c r="MWX96" s="80"/>
      <c r="MWY96" s="80"/>
      <c r="MWZ96" s="80"/>
      <c r="MXA96" s="80"/>
      <c r="MXB96" s="80"/>
      <c r="MXC96" s="80"/>
      <c r="MXD96" s="80"/>
      <c r="MXE96" s="80"/>
      <c r="MXF96" s="80"/>
      <c r="MXG96" s="80"/>
      <c r="MXH96" s="80"/>
      <c r="MXI96" s="80"/>
      <c r="MXJ96" s="80"/>
      <c r="MXK96" s="80"/>
      <c r="MXL96" s="80"/>
      <c r="MXM96" s="80"/>
      <c r="MXN96" s="80"/>
      <c r="MXO96" s="80"/>
      <c r="MXP96" s="80"/>
      <c r="MXQ96" s="80"/>
      <c r="MXR96" s="80"/>
      <c r="MXS96" s="80"/>
      <c r="MXT96" s="80"/>
      <c r="MXU96" s="80"/>
      <c r="MXV96" s="80"/>
      <c r="MXW96" s="80"/>
      <c r="MXX96" s="80"/>
      <c r="MXY96" s="80"/>
      <c r="MXZ96" s="80"/>
      <c r="MYA96" s="80"/>
      <c r="MYB96" s="80"/>
      <c r="MYC96" s="80"/>
      <c r="MYD96" s="80"/>
      <c r="MYE96" s="80"/>
      <c r="MYF96" s="80"/>
      <c r="MYG96" s="80"/>
      <c r="MYH96" s="80"/>
      <c r="MYI96" s="80"/>
      <c r="MYJ96" s="80"/>
      <c r="MYK96" s="80"/>
      <c r="MYL96" s="80"/>
      <c r="MYM96" s="80"/>
      <c r="MYN96" s="80"/>
      <c r="MYO96" s="80"/>
      <c r="MYP96" s="80"/>
      <c r="MYQ96" s="80"/>
      <c r="MYR96" s="80"/>
      <c r="MYS96" s="80"/>
      <c r="MYT96" s="80"/>
      <c r="MYU96" s="80"/>
      <c r="MYV96" s="80"/>
      <c r="MYW96" s="80"/>
      <c r="MYX96" s="80"/>
      <c r="MYY96" s="80"/>
      <c r="MYZ96" s="80"/>
      <c r="MZA96" s="80"/>
      <c r="MZB96" s="80"/>
      <c r="MZC96" s="80"/>
      <c r="MZD96" s="80"/>
      <c r="MZE96" s="80"/>
      <c r="MZF96" s="80"/>
      <c r="MZG96" s="80"/>
      <c r="MZH96" s="80"/>
      <c r="MZI96" s="80"/>
      <c r="MZJ96" s="80"/>
      <c r="MZK96" s="80"/>
      <c r="MZL96" s="80"/>
      <c r="MZM96" s="80"/>
      <c r="MZN96" s="80"/>
      <c r="MZO96" s="80"/>
      <c r="MZP96" s="80"/>
      <c r="MZQ96" s="80"/>
      <c r="MZR96" s="80"/>
      <c r="MZS96" s="80"/>
      <c r="MZT96" s="80"/>
      <c r="MZU96" s="80"/>
      <c r="MZV96" s="80"/>
      <c r="MZW96" s="80"/>
      <c r="MZX96" s="80"/>
      <c r="MZY96" s="80"/>
      <c r="MZZ96" s="80"/>
      <c r="NAA96" s="80"/>
      <c r="NAB96" s="80"/>
      <c r="NAC96" s="80"/>
      <c r="NAD96" s="80"/>
      <c r="NAE96" s="80"/>
      <c r="NAF96" s="80"/>
      <c r="NAG96" s="80"/>
      <c r="NAH96" s="80"/>
      <c r="NAI96" s="80"/>
      <c r="NAJ96" s="80"/>
      <c r="NAK96" s="80"/>
      <c r="NAL96" s="80"/>
      <c r="NAM96" s="80"/>
      <c r="NAN96" s="80"/>
      <c r="NAO96" s="80"/>
      <c r="NAP96" s="80"/>
      <c r="NAQ96" s="80"/>
      <c r="NAR96" s="80"/>
      <c r="NAS96" s="80"/>
      <c r="NAT96" s="80"/>
      <c r="NAU96" s="80"/>
      <c r="NAV96" s="80"/>
      <c r="NAW96" s="80"/>
      <c r="NAX96" s="80"/>
      <c r="NAY96" s="80"/>
      <c r="NAZ96" s="80"/>
      <c r="NBA96" s="80"/>
      <c r="NBB96" s="80"/>
      <c r="NBC96" s="80"/>
      <c r="NBD96" s="80"/>
      <c r="NBE96" s="80"/>
      <c r="NBF96" s="80"/>
      <c r="NBG96" s="80"/>
      <c r="NBH96" s="80"/>
      <c r="NBI96" s="80"/>
      <c r="NBJ96" s="80"/>
      <c r="NBK96" s="80"/>
      <c r="NBL96" s="80"/>
      <c r="NBM96" s="80"/>
      <c r="NBN96" s="80"/>
      <c r="NBO96" s="80"/>
      <c r="NBP96" s="80"/>
      <c r="NBQ96" s="80"/>
      <c r="NBR96" s="80"/>
      <c r="NBS96" s="80"/>
      <c r="NBT96" s="80"/>
      <c r="NBU96" s="80"/>
      <c r="NBV96" s="80"/>
      <c r="NBW96" s="80"/>
      <c r="NBX96" s="80"/>
      <c r="NBY96" s="80"/>
      <c r="NBZ96" s="80"/>
      <c r="NCA96" s="80"/>
      <c r="NCB96" s="80"/>
      <c r="NCC96" s="80"/>
      <c r="NCD96" s="80"/>
      <c r="NCE96" s="80"/>
      <c r="NCF96" s="80"/>
      <c r="NCG96" s="80"/>
      <c r="NCH96" s="80"/>
      <c r="NCI96" s="80"/>
      <c r="NCJ96" s="80"/>
      <c r="NCK96" s="80"/>
      <c r="NCL96" s="80"/>
      <c r="NCM96" s="80"/>
      <c r="NCN96" s="80"/>
      <c r="NCO96" s="80"/>
      <c r="NCP96" s="80"/>
      <c r="NCQ96" s="80"/>
      <c r="NCR96" s="80"/>
      <c r="NCS96" s="80"/>
      <c r="NCT96" s="80"/>
      <c r="NCU96" s="80"/>
      <c r="NCV96" s="80"/>
      <c r="NCW96" s="80"/>
      <c r="NCX96" s="80"/>
      <c r="NCY96" s="80"/>
      <c r="NCZ96" s="80"/>
      <c r="NDA96" s="80"/>
      <c r="NDB96" s="80"/>
      <c r="NDC96" s="80"/>
      <c r="NDD96" s="80"/>
      <c r="NDE96" s="80"/>
      <c r="NDF96" s="80"/>
      <c r="NDG96" s="80"/>
      <c r="NDH96" s="80"/>
      <c r="NDI96" s="80"/>
      <c r="NDJ96" s="80"/>
      <c r="NDK96" s="80"/>
      <c r="NDL96" s="80"/>
      <c r="NDM96" s="80"/>
      <c r="NDN96" s="80"/>
      <c r="NDO96" s="80"/>
      <c r="NDP96" s="80"/>
      <c r="NDQ96" s="80"/>
      <c r="NDR96" s="80"/>
      <c r="NDS96" s="80"/>
      <c r="NDT96" s="80"/>
      <c r="NDU96" s="80"/>
      <c r="NDV96" s="80"/>
      <c r="NDW96" s="80"/>
      <c r="NDX96" s="80"/>
      <c r="NDY96" s="80"/>
      <c r="NDZ96" s="80"/>
      <c r="NEA96" s="80"/>
      <c r="NEB96" s="80"/>
      <c r="NEC96" s="80"/>
      <c r="NED96" s="80"/>
      <c r="NEE96" s="80"/>
      <c r="NEF96" s="80"/>
      <c r="NEG96" s="80"/>
      <c r="NEH96" s="80"/>
      <c r="NEI96" s="80"/>
      <c r="NEJ96" s="80"/>
      <c r="NEK96" s="80"/>
      <c r="NEL96" s="80"/>
      <c r="NEM96" s="80"/>
      <c r="NEN96" s="80"/>
      <c r="NEO96" s="80"/>
      <c r="NEP96" s="80"/>
      <c r="NEQ96" s="80"/>
      <c r="NER96" s="80"/>
      <c r="NES96" s="80"/>
      <c r="NET96" s="80"/>
      <c r="NEU96" s="80"/>
      <c r="NEV96" s="80"/>
      <c r="NEW96" s="80"/>
      <c r="NEX96" s="80"/>
      <c r="NEY96" s="80"/>
      <c r="NEZ96" s="80"/>
      <c r="NFA96" s="80"/>
      <c r="NFB96" s="80"/>
      <c r="NFC96" s="80"/>
      <c r="NFD96" s="80"/>
      <c r="NFE96" s="80"/>
      <c r="NFF96" s="80"/>
      <c r="NFG96" s="80"/>
      <c r="NFH96" s="80"/>
      <c r="NFI96" s="80"/>
      <c r="NFJ96" s="80"/>
      <c r="NFK96" s="80"/>
      <c r="NFL96" s="80"/>
      <c r="NFM96" s="80"/>
      <c r="NFN96" s="80"/>
      <c r="NFO96" s="80"/>
      <c r="NFP96" s="80"/>
      <c r="NFQ96" s="80"/>
      <c r="NFR96" s="80"/>
      <c r="NFS96" s="80"/>
      <c r="NFT96" s="80"/>
      <c r="NFU96" s="80"/>
      <c r="NFV96" s="80"/>
      <c r="NFW96" s="80"/>
      <c r="NFX96" s="80"/>
      <c r="NFY96" s="80"/>
      <c r="NFZ96" s="80"/>
      <c r="NGA96" s="80"/>
      <c r="NGB96" s="80"/>
      <c r="NGC96" s="80"/>
      <c r="NGD96" s="80"/>
      <c r="NGE96" s="80"/>
      <c r="NGF96" s="80"/>
      <c r="NGG96" s="80"/>
      <c r="NGH96" s="80"/>
      <c r="NGI96" s="80"/>
      <c r="NGJ96" s="80"/>
      <c r="NGK96" s="80"/>
      <c r="NGL96" s="80"/>
      <c r="NGM96" s="80"/>
      <c r="NGN96" s="80"/>
      <c r="NGO96" s="80"/>
      <c r="NGP96" s="80"/>
      <c r="NGQ96" s="80"/>
      <c r="NGR96" s="80"/>
      <c r="NGS96" s="80"/>
      <c r="NGT96" s="80"/>
      <c r="NGU96" s="80"/>
      <c r="NGV96" s="80"/>
      <c r="NGW96" s="80"/>
      <c r="NGX96" s="80"/>
      <c r="NGY96" s="80"/>
      <c r="NGZ96" s="80"/>
      <c r="NHA96" s="80"/>
      <c r="NHB96" s="80"/>
      <c r="NHC96" s="80"/>
      <c r="NHD96" s="80"/>
      <c r="NHE96" s="80"/>
      <c r="NHF96" s="80"/>
      <c r="NHG96" s="80"/>
      <c r="NHH96" s="80"/>
      <c r="NHI96" s="80"/>
      <c r="NHJ96" s="80"/>
      <c r="NHK96" s="80"/>
      <c r="NHL96" s="80"/>
      <c r="NHM96" s="80"/>
      <c r="NHN96" s="80"/>
      <c r="NHO96" s="80"/>
      <c r="NHP96" s="80"/>
      <c r="NHQ96" s="80"/>
      <c r="NHR96" s="80"/>
      <c r="NHS96" s="80"/>
      <c r="NHT96" s="80"/>
      <c r="NHU96" s="80"/>
      <c r="NHV96" s="80"/>
      <c r="NHW96" s="80"/>
      <c r="NHX96" s="80"/>
      <c r="NHY96" s="80"/>
      <c r="NHZ96" s="80"/>
      <c r="NIA96" s="80"/>
      <c r="NIB96" s="80"/>
      <c r="NIC96" s="80"/>
      <c r="NID96" s="80"/>
      <c r="NIE96" s="80"/>
      <c r="NIF96" s="80"/>
      <c r="NIG96" s="80"/>
      <c r="NIH96" s="80"/>
      <c r="NII96" s="80"/>
      <c r="NIJ96" s="80"/>
      <c r="NIK96" s="80"/>
      <c r="NIL96" s="80"/>
      <c r="NIM96" s="80"/>
      <c r="NIN96" s="80"/>
      <c r="NIO96" s="80"/>
      <c r="NIP96" s="80"/>
      <c r="NIQ96" s="80"/>
      <c r="NIR96" s="80"/>
      <c r="NIS96" s="80"/>
      <c r="NIT96" s="80"/>
      <c r="NIU96" s="80"/>
      <c r="NIV96" s="80"/>
      <c r="NIW96" s="80"/>
      <c r="NIX96" s="80"/>
      <c r="NIY96" s="80"/>
      <c r="NIZ96" s="80"/>
      <c r="NJA96" s="80"/>
      <c r="NJB96" s="80"/>
      <c r="NJC96" s="80"/>
      <c r="NJD96" s="80"/>
      <c r="NJE96" s="80"/>
      <c r="NJF96" s="80"/>
      <c r="NJG96" s="80"/>
      <c r="NJH96" s="80"/>
      <c r="NJI96" s="80"/>
      <c r="NJJ96" s="80"/>
      <c r="NJK96" s="80"/>
      <c r="NJL96" s="80"/>
      <c r="NJM96" s="80"/>
      <c r="NJN96" s="80"/>
      <c r="NJO96" s="80"/>
      <c r="NJP96" s="80"/>
      <c r="NJQ96" s="80"/>
      <c r="NJR96" s="80"/>
      <c r="NJS96" s="80"/>
      <c r="NJT96" s="80"/>
      <c r="NJU96" s="80"/>
      <c r="NJV96" s="80"/>
      <c r="NJW96" s="80"/>
      <c r="NJX96" s="80"/>
      <c r="NJY96" s="80"/>
      <c r="NJZ96" s="80"/>
      <c r="NKA96" s="80"/>
      <c r="NKB96" s="80"/>
      <c r="NKC96" s="80"/>
      <c r="NKD96" s="80"/>
      <c r="NKE96" s="80"/>
      <c r="NKF96" s="80"/>
      <c r="NKG96" s="80"/>
      <c r="NKH96" s="80"/>
      <c r="NKI96" s="80"/>
      <c r="NKJ96" s="80"/>
      <c r="NKK96" s="80"/>
      <c r="NKL96" s="80"/>
      <c r="NKM96" s="80"/>
      <c r="NKN96" s="80"/>
      <c r="NKO96" s="80"/>
      <c r="NKP96" s="80"/>
      <c r="NKQ96" s="80"/>
      <c r="NKR96" s="80"/>
      <c r="NKS96" s="80"/>
      <c r="NKT96" s="80"/>
      <c r="NKU96" s="80"/>
      <c r="NKV96" s="80"/>
      <c r="NKW96" s="80"/>
      <c r="NKX96" s="80"/>
      <c r="NKY96" s="80"/>
      <c r="NKZ96" s="80"/>
      <c r="NLA96" s="80"/>
      <c r="NLB96" s="80"/>
      <c r="NLC96" s="80"/>
      <c r="NLD96" s="80"/>
      <c r="NLE96" s="80"/>
      <c r="NLF96" s="80"/>
      <c r="NLG96" s="80"/>
      <c r="NLH96" s="80"/>
      <c r="NLI96" s="80"/>
      <c r="NLJ96" s="80"/>
      <c r="NLK96" s="80"/>
      <c r="NLL96" s="80"/>
      <c r="NLM96" s="80"/>
      <c r="NLN96" s="80"/>
      <c r="NLO96" s="80"/>
      <c r="NLP96" s="80"/>
      <c r="NLQ96" s="80"/>
      <c r="NLR96" s="80"/>
      <c r="NLS96" s="80"/>
      <c r="NLT96" s="80"/>
      <c r="NLU96" s="80"/>
      <c r="NLV96" s="80"/>
      <c r="NLW96" s="80"/>
      <c r="NLX96" s="80"/>
      <c r="NLY96" s="80"/>
      <c r="NLZ96" s="80"/>
      <c r="NMA96" s="80"/>
      <c r="NMB96" s="80"/>
      <c r="NMC96" s="80"/>
      <c r="NMD96" s="80"/>
      <c r="NME96" s="80"/>
      <c r="NMF96" s="80"/>
      <c r="NMG96" s="80"/>
      <c r="NMH96" s="80"/>
      <c r="NMI96" s="80"/>
      <c r="NMJ96" s="80"/>
      <c r="NMK96" s="80"/>
      <c r="NML96" s="80"/>
      <c r="NMM96" s="80"/>
      <c r="NMN96" s="80"/>
      <c r="NMO96" s="80"/>
      <c r="NMP96" s="80"/>
      <c r="NMQ96" s="80"/>
      <c r="NMR96" s="80"/>
      <c r="NMS96" s="80"/>
      <c r="NMT96" s="80"/>
      <c r="NMU96" s="80"/>
      <c r="NMV96" s="80"/>
      <c r="NMW96" s="80"/>
      <c r="NMX96" s="80"/>
      <c r="NMY96" s="80"/>
      <c r="NMZ96" s="80"/>
      <c r="NNA96" s="80"/>
      <c r="NNB96" s="80"/>
      <c r="NNC96" s="80"/>
      <c r="NND96" s="80"/>
      <c r="NNE96" s="80"/>
      <c r="NNF96" s="80"/>
      <c r="NNG96" s="80"/>
      <c r="NNH96" s="80"/>
      <c r="NNI96" s="80"/>
      <c r="NNJ96" s="80"/>
      <c r="NNK96" s="80"/>
      <c r="NNL96" s="80"/>
      <c r="NNM96" s="80"/>
      <c r="NNN96" s="80"/>
      <c r="NNO96" s="80"/>
      <c r="NNP96" s="80"/>
      <c r="NNQ96" s="80"/>
      <c r="NNR96" s="80"/>
      <c r="NNS96" s="80"/>
      <c r="NNT96" s="80"/>
      <c r="NNU96" s="80"/>
      <c r="NNV96" s="80"/>
      <c r="NNW96" s="80"/>
      <c r="NNX96" s="80"/>
      <c r="NNY96" s="80"/>
      <c r="NNZ96" s="80"/>
      <c r="NOA96" s="80"/>
      <c r="NOB96" s="80"/>
      <c r="NOC96" s="80"/>
      <c r="NOD96" s="80"/>
      <c r="NOE96" s="80"/>
      <c r="NOF96" s="80"/>
      <c r="NOG96" s="80"/>
      <c r="NOH96" s="80"/>
      <c r="NOI96" s="80"/>
      <c r="NOJ96" s="80"/>
      <c r="NOK96" s="80"/>
      <c r="NOL96" s="80"/>
      <c r="NOM96" s="80"/>
      <c r="NON96" s="80"/>
      <c r="NOO96" s="80"/>
      <c r="NOP96" s="80"/>
      <c r="NOQ96" s="80"/>
      <c r="NOR96" s="80"/>
      <c r="NOS96" s="80"/>
      <c r="NOT96" s="80"/>
      <c r="NOU96" s="80"/>
      <c r="NOV96" s="80"/>
      <c r="NOW96" s="80"/>
      <c r="NOX96" s="80"/>
      <c r="NOY96" s="80"/>
      <c r="NOZ96" s="80"/>
      <c r="NPA96" s="80"/>
      <c r="NPB96" s="80"/>
      <c r="NPC96" s="80"/>
      <c r="NPD96" s="80"/>
      <c r="NPE96" s="80"/>
      <c r="NPF96" s="80"/>
      <c r="NPG96" s="80"/>
      <c r="NPH96" s="80"/>
      <c r="NPI96" s="80"/>
      <c r="NPJ96" s="80"/>
      <c r="NPK96" s="80"/>
      <c r="NPL96" s="80"/>
      <c r="NPM96" s="80"/>
      <c r="NPN96" s="80"/>
      <c r="NPO96" s="80"/>
      <c r="NPP96" s="80"/>
      <c r="NPQ96" s="80"/>
      <c r="NPR96" s="80"/>
      <c r="NPS96" s="80"/>
      <c r="NPT96" s="80"/>
      <c r="NPU96" s="80"/>
      <c r="NPV96" s="80"/>
      <c r="NPW96" s="80"/>
      <c r="NPX96" s="80"/>
      <c r="NPY96" s="80"/>
      <c r="NPZ96" s="80"/>
      <c r="NQA96" s="80"/>
      <c r="NQB96" s="80"/>
      <c r="NQC96" s="80"/>
      <c r="NQD96" s="80"/>
      <c r="NQE96" s="80"/>
      <c r="NQF96" s="80"/>
      <c r="NQG96" s="80"/>
      <c r="NQH96" s="80"/>
      <c r="NQI96" s="80"/>
      <c r="NQJ96" s="80"/>
      <c r="NQK96" s="80"/>
      <c r="NQL96" s="80"/>
      <c r="NQM96" s="80"/>
      <c r="NQN96" s="80"/>
      <c r="NQO96" s="80"/>
      <c r="NQP96" s="80"/>
      <c r="NQQ96" s="80"/>
      <c r="NQR96" s="80"/>
      <c r="NQS96" s="80"/>
      <c r="NQT96" s="80"/>
      <c r="NQU96" s="80"/>
      <c r="NQV96" s="80"/>
      <c r="NQW96" s="80"/>
      <c r="NQX96" s="80"/>
      <c r="NQY96" s="80"/>
      <c r="NQZ96" s="80"/>
      <c r="NRA96" s="80"/>
      <c r="NRB96" s="80"/>
      <c r="NRC96" s="80"/>
      <c r="NRD96" s="80"/>
      <c r="NRE96" s="80"/>
      <c r="NRF96" s="80"/>
      <c r="NRG96" s="80"/>
      <c r="NRH96" s="80"/>
      <c r="NRI96" s="80"/>
      <c r="NRJ96" s="80"/>
      <c r="NRK96" s="80"/>
      <c r="NRL96" s="80"/>
      <c r="NRM96" s="80"/>
      <c r="NRN96" s="80"/>
      <c r="NRO96" s="80"/>
      <c r="NRP96" s="80"/>
      <c r="NRQ96" s="80"/>
      <c r="NRR96" s="80"/>
      <c r="NRS96" s="80"/>
      <c r="NRT96" s="80"/>
      <c r="NRU96" s="80"/>
      <c r="NRV96" s="80"/>
      <c r="NRW96" s="80"/>
      <c r="NRX96" s="80"/>
      <c r="NRY96" s="80"/>
      <c r="NRZ96" s="80"/>
      <c r="NSA96" s="80"/>
      <c r="NSB96" s="80"/>
      <c r="NSC96" s="80"/>
      <c r="NSD96" s="80"/>
      <c r="NSE96" s="80"/>
      <c r="NSF96" s="80"/>
      <c r="NSG96" s="80"/>
      <c r="NSH96" s="80"/>
      <c r="NSI96" s="80"/>
      <c r="NSJ96" s="80"/>
      <c r="NSK96" s="80"/>
      <c r="NSL96" s="80"/>
      <c r="NSM96" s="80"/>
      <c r="NSN96" s="80"/>
      <c r="NSO96" s="80"/>
      <c r="NSP96" s="80"/>
      <c r="NSQ96" s="80"/>
      <c r="NSR96" s="80"/>
      <c r="NSS96" s="80"/>
      <c r="NST96" s="80"/>
      <c r="NSU96" s="80"/>
      <c r="NSV96" s="80"/>
      <c r="NSW96" s="80"/>
      <c r="NSX96" s="80"/>
      <c r="NSY96" s="80"/>
      <c r="NSZ96" s="80"/>
      <c r="NTA96" s="80"/>
      <c r="NTB96" s="80"/>
      <c r="NTC96" s="80"/>
      <c r="NTD96" s="80"/>
      <c r="NTE96" s="80"/>
      <c r="NTF96" s="80"/>
      <c r="NTG96" s="80"/>
      <c r="NTH96" s="80"/>
      <c r="NTI96" s="80"/>
      <c r="NTJ96" s="80"/>
      <c r="NTK96" s="80"/>
      <c r="NTL96" s="80"/>
      <c r="NTM96" s="80"/>
      <c r="NTN96" s="80"/>
      <c r="NTO96" s="80"/>
      <c r="NTP96" s="80"/>
      <c r="NTQ96" s="80"/>
      <c r="NTR96" s="80"/>
      <c r="NTS96" s="80"/>
      <c r="NTT96" s="80"/>
      <c r="NTU96" s="80"/>
      <c r="NTV96" s="80"/>
      <c r="NTW96" s="80"/>
      <c r="NTX96" s="80"/>
      <c r="NTY96" s="80"/>
      <c r="NTZ96" s="80"/>
      <c r="NUA96" s="80"/>
      <c r="NUB96" s="80"/>
      <c r="NUC96" s="80"/>
      <c r="NUD96" s="80"/>
      <c r="NUE96" s="80"/>
      <c r="NUF96" s="80"/>
      <c r="NUG96" s="80"/>
      <c r="NUH96" s="80"/>
      <c r="NUI96" s="80"/>
      <c r="NUJ96" s="80"/>
      <c r="NUK96" s="80"/>
      <c r="NUL96" s="80"/>
      <c r="NUM96" s="80"/>
      <c r="NUN96" s="80"/>
      <c r="NUO96" s="80"/>
      <c r="NUP96" s="80"/>
      <c r="NUQ96" s="80"/>
      <c r="NUR96" s="80"/>
      <c r="NUS96" s="80"/>
      <c r="NUT96" s="80"/>
      <c r="NUU96" s="80"/>
      <c r="NUV96" s="80"/>
      <c r="NUW96" s="80"/>
      <c r="NUX96" s="80"/>
      <c r="NUY96" s="80"/>
      <c r="NUZ96" s="80"/>
      <c r="NVA96" s="80"/>
      <c r="NVB96" s="80"/>
      <c r="NVC96" s="80"/>
      <c r="NVD96" s="80"/>
      <c r="NVE96" s="80"/>
      <c r="NVF96" s="80"/>
      <c r="NVG96" s="80"/>
      <c r="NVH96" s="80"/>
      <c r="NVI96" s="80"/>
      <c r="NVJ96" s="80"/>
      <c r="NVK96" s="80"/>
      <c r="NVL96" s="80"/>
      <c r="NVM96" s="80"/>
      <c r="NVN96" s="80"/>
      <c r="NVO96" s="80"/>
      <c r="NVP96" s="80"/>
      <c r="NVQ96" s="80"/>
      <c r="NVR96" s="80"/>
      <c r="NVS96" s="80"/>
      <c r="NVT96" s="80"/>
      <c r="NVU96" s="80"/>
      <c r="NVV96" s="80"/>
      <c r="NVW96" s="80"/>
      <c r="NVX96" s="80"/>
      <c r="NVY96" s="80"/>
      <c r="NVZ96" s="80"/>
      <c r="NWA96" s="80"/>
      <c r="NWB96" s="80"/>
      <c r="NWC96" s="80"/>
      <c r="NWD96" s="80"/>
      <c r="NWE96" s="80"/>
      <c r="NWF96" s="80"/>
      <c r="NWG96" s="80"/>
      <c r="NWH96" s="80"/>
      <c r="NWI96" s="80"/>
      <c r="NWJ96" s="80"/>
      <c r="NWK96" s="80"/>
      <c r="NWL96" s="80"/>
      <c r="NWM96" s="80"/>
      <c r="NWN96" s="80"/>
      <c r="NWO96" s="80"/>
      <c r="NWP96" s="80"/>
      <c r="NWQ96" s="80"/>
      <c r="NWR96" s="80"/>
      <c r="NWS96" s="80"/>
      <c r="NWT96" s="80"/>
      <c r="NWU96" s="80"/>
      <c r="NWV96" s="80"/>
      <c r="NWW96" s="80"/>
      <c r="NWX96" s="80"/>
      <c r="NWY96" s="80"/>
      <c r="NWZ96" s="80"/>
      <c r="NXA96" s="80"/>
      <c r="NXB96" s="80"/>
      <c r="NXC96" s="80"/>
      <c r="NXD96" s="80"/>
      <c r="NXE96" s="80"/>
      <c r="NXF96" s="80"/>
      <c r="NXG96" s="80"/>
      <c r="NXH96" s="80"/>
      <c r="NXI96" s="80"/>
      <c r="NXJ96" s="80"/>
      <c r="NXK96" s="80"/>
      <c r="NXL96" s="80"/>
      <c r="NXM96" s="80"/>
      <c r="NXN96" s="80"/>
      <c r="NXO96" s="80"/>
      <c r="NXP96" s="80"/>
      <c r="NXQ96" s="80"/>
      <c r="NXR96" s="80"/>
      <c r="NXS96" s="80"/>
      <c r="NXT96" s="80"/>
      <c r="NXU96" s="80"/>
      <c r="NXV96" s="80"/>
      <c r="NXW96" s="80"/>
      <c r="NXX96" s="80"/>
      <c r="NXY96" s="80"/>
      <c r="NXZ96" s="80"/>
      <c r="NYA96" s="80"/>
      <c r="NYB96" s="80"/>
      <c r="NYC96" s="80"/>
      <c r="NYD96" s="80"/>
      <c r="NYE96" s="80"/>
      <c r="NYF96" s="80"/>
      <c r="NYG96" s="80"/>
      <c r="NYH96" s="80"/>
      <c r="NYI96" s="80"/>
      <c r="NYJ96" s="80"/>
      <c r="NYK96" s="80"/>
      <c r="NYL96" s="80"/>
      <c r="NYM96" s="80"/>
      <c r="NYN96" s="80"/>
      <c r="NYO96" s="80"/>
      <c r="NYP96" s="80"/>
      <c r="NYQ96" s="80"/>
      <c r="NYR96" s="80"/>
      <c r="NYS96" s="80"/>
      <c r="NYT96" s="80"/>
      <c r="NYU96" s="80"/>
      <c r="NYV96" s="80"/>
      <c r="NYW96" s="80"/>
      <c r="NYX96" s="80"/>
      <c r="NYY96" s="80"/>
      <c r="NYZ96" s="80"/>
      <c r="NZA96" s="80"/>
      <c r="NZB96" s="80"/>
      <c r="NZC96" s="80"/>
      <c r="NZD96" s="80"/>
      <c r="NZE96" s="80"/>
      <c r="NZF96" s="80"/>
      <c r="NZG96" s="80"/>
      <c r="NZH96" s="80"/>
      <c r="NZI96" s="80"/>
      <c r="NZJ96" s="80"/>
      <c r="NZK96" s="80"/>
      <c r="NZL96" s="80"/>
      <c r="NZM96" s="80"/>
      <c r="NZN96" s="80"/>
      <c r="NZO96" s="80"/>
      <c r="NZP96" s="80"/>
      <c r="NZQ96" s="80"/>
      <c r="NZR96" s="80"/>
      <c r="NZS96" s="80"/>
      <c r="NZT96" s="80"/>
      <c r="NZU96" s="80"/>
      <c r="NZV96" s="80"/>
      <c r="NZW96" s="80"/>
      <c r="NZX96" s="80"/>
      <c r="NZY96" s="80"/>
      <c r="NZZ96" s="80"/>
      <c r="OAA96" s="80"/>
      <c r="OAB96" s="80"/>
      <c r="OAC96" s="80"/>
      <c r="OAD96" s="80"/>
      <c r="OAE96" s="80"/>
      <c r="OAF96" s="80"/>
      <c r="OAG96" s="80"/>
      <c r="OAH96" s="80"/>
      <c r="OAI96" s="80"/>
      <c r="OAJ96" s="80"/>
      <c r="OAK96" s="80"/>
      <c r="OAL96" s="80"/>
      <c r="OAM96" s="80"/>
      <c r="OAN96" s="80"/>
      <c r="OAO96" s="80"/>
      <c r="OAP96" s="80"/>
      <c r="OAQ96" s="80"/>
      <c r="OAR96" s="80"/>
      <c r="OAS96" s="80"/>
      <c r="OAT96" s="80"/>
      <c r="OAU96" s="80"/>
      <c r="OAV96" s="80"/>
      <c r="OAW96" s="80"/>
      <c r="OAX96" s="80"/>
      <c r="OAY96" s="80"/>
      <c r="OAZ96" s="80"/>
      <c r="OBA96" s="80"/>
      <c r="OBB96" s="80"/>
      <c r="OBC96" s="80"/>
      <c r="OBD96" s="80"/>
      <c r="OBE96" s="80"/>
      <c r="OBF96" s="80"/>
      <c r="OBG96" s="80"/>
      <c r="OBH96" s="80"/>
      <c r="OBI96" s="80"/>
      <c r="OBJ96" s="80"/>
      <c r="OBK96" s="80"/>
      <c r="OBL96" s="80"/>
      <c r="OBM96" s="80"/>
      <c r="OBN96" s="80"/>
      <c r="OBO96" s="80"/>
      <c r="OBP96" s="80"/>
      <c r="OBQ96" s="80"/>
      <c r="OBR96" s="80"/>
      <c r="OBS96" s="80"/>
      <c r="OBT96" s="80"/>
      <c r="OBU96" s="80"/>
      <c r="OBV96" s="80"/>
      <c r="OBW96" s="80"/>
      <c r="OBX96" s="80"/>
      <c r="OBY96" s="80"/>
      <c r="OBZ96" s="80"/>
      <c r="OCA96" s="80"/>
      <c r="OCB96" s="80"/>
      <c r="OCC96" s="80"/>
      <c r="OCD96" s="80"/>
      <c r="OCE96" s="80"/>
      <c r="OCF96" s="80"/>
      <c r="OCG96" s="80"/>
      <c r="OCH96" s="80"/>
      <c r="OCI96" s="80"/>
      <c r="OCJ96" s="80"/>
      <c r="OCK96" s="80"/>
      <c r="OCL96" s="80"/>
      <c r="OCM96" s="80"/>
      <c r="OCN96" s="80"/>
      <c r="OCO96" s="80"/>
      <c r="OCP96" s="80"/>
      <c r="OCQ96" s="80"/>
      <c r="OCR96" s="80"/>
      <c r="OCS96" s="80"/>
      <c r="OCT96" s="80"/>
      <c r="OCU96" s="80"/>
      <c r="OCV96" s="80"/>
      <c r="OCW96" s="80"/>
      <c r="OCX96" s="80"/>
      <c r="OCY96" s="80"/>
      <c r="OCZ96" s="80"/>
      <c r="ODA96" s="80"/>
      <c r="ODB96" s="80"/>
      <c r="ODC96" s="80"/>
      <c r="ODD96" s="80"/>
      <c r="ODE96" s="80"/>
      <c r="ODF96" s="80"/>
      <c r="ODG96" s="80"/>
      <c r="ODH96" s="80"/>
      <c r="ODI96" s="80"/>
      <c r="ODJ96" s="80"/>
      <c r="ODK96" s="80"/>
      <c r="ODL96" s="80"/>
      <c r="ODM96" s="80"/>
      <c r="ODN96" s="80"/>
      <c r="ODO96" s="80"/>
      <c r="ODP96" s="80"/>
      <c r="ODQ96" s="80"/>
      <c r="ODR96" s="80"/>
      <c r="ODS96" s="80"/>
      <c r="ODT96" s="80"/>
      <c r="ODU96" s="80"/>
      <c r="ODV96" s="80"/>
      <c r="ODW96" s="80"/>
      <c r="ODX96" s="80"/>
      <c r="ODY96" s="80"/>
      <c r="ODZ96" s="80"/>
      <c r="OEA96" s="80"/>
      <c r="OEB96" s="80"/>
      <c r="OEC96" s="80"/>
      <c r="OED96" s="80"/>
      <c r="OEE96" s="80"/>
      <c r="OEF96" s="80"/>
      <c r="OEG96" s="80"/>
      <c r="OEH96" s="80"/>
      <c r="OEI96" s="80"/>
      <c r="OEJ96" s="80"/>
      <c r="OEK96" s="80"/>
      <c r="OEL96" s="80"/>
      <c r="OEM96" s="80"/>
      <c r="OEN96" s="80"/>
      <c r="OEO96" s="80"/>
      <c r="OEP96" s="80"/>
      <c r="OEQ96" s="80"/>
      <c r="OER96" s="80"/>
      <c r="OES96" s="80"/>
      <c r="OET96" s="80"/>
      <c r="OEU96" s="80"/>
      <c r="OEV96" s="80"/>
      <c r="OEW96" s="80"/>
      <c r="OEX96" s="80"/>
      <c r="OEY96" s="80"/>
      <c r="OEZ96" s="80"/>
      <c r="OFA96" s="80"/>
      <c r="OFB96" s="80"/>
      <c r="OFC96" s="80"/>
      <c r="OFD96" s="80"/>
      <c r="OFE96" s="80"/>
      <c r="OFF96" s="80"/>
      <c r="OFG96" s="80"/>
      <c r="OFH96" s="80"/>
      <c r="OFI96" s="80"/>
      <c r="OFJ96" s="80"/>
      <c r="OFK96" s="80"/>
      <c r="OFL96" s="80"/>
      <c r="OFM96" s="80"/>
      <c r="OFN96" s="80"/>
      <c r="OFO96" s="80"/>
      <c r="OFP96" s="80"/>
      <c r="OFQ96" s="80"/>
      <c r="OFR96" s="80"/>
      <c r="OFS96" s="80"/>
      <c r="OFT96" s="80"/>
      <c r="OFU96" s="80"/>
      <c r="OFV96" s="80"/>
      <c r="OFW96" s="80"/>
      <c r="OFX96" s="80"/>
      <c r="OFY96" s="80"/>
      <c r="OFZ96" s="80"/>
      <c r="OGA96" s="80"/>
      <c r="OGB96" s="80"/>
      <c r="OGC96" s="80"/>
      <c r="OGD96" s="80"/>
      <c r="OGE96" s="80"/>
      <c r="OGF96" s="80"/>
      <c r="OGG96" s="80"/>
      <c r="OGH96" s="80"/>
      <c r="OGI96" s="80"/>
      <c r="OGJ96" s="80"/>
      <c r="OGK96" s="80"/>
      <c r="OGL96" s="80"/>
      <c r="OGM96" s="80"/>
      <c r="OGN96" s="80"/>
      <c r="OGO96" s="80"/>
      <c r="OGP96" s="80"/>
      <c r="OGQ96" s="80"/>
      <c r="OGR96" s="80"/>
      <c r="OGS96" s="80"/>
      <c r="OGT96" s="80"/>
      <c r="OGU96" s="80"/>
      <c r="OGV96" s="80"/>
      <c r="OGW96" s="80"/>
      <c r="OGX96" s="80"/>
      <c r="OGY96" s="80"/>
      <c r="OGZ96" s="80"/>
      <c r="OHA96" s="80"/>
      <c r="OHB96" s="80"/>
      <c r="OHC96" s="80"/>
      <c r="OHD96" s="80"/>
      <c r="OHE96" s="80"/>
      <c r="OHF96" s="80"/>
      <c r="OHG96" s="80"/>
      <c r="OHH96" s="80"/>
      <c r="OHI96" s="80"/>
      <c r="OHJ96" s="80"/>
      <c r="OHK96" s="80"/>
      <c r="OHL96" s="80"/>
      <c r="OHM96" s="80"/>
      <c r="OHN96" s="80"/>
      <c r="OHO96" s="80"/>
      <c r="OHP96" s="80"/>
      <c r="OHQ96" s="80"/>
      <c r="OHR96" s="80"/>
      <c r="OHS96" s="80"/>
      <c r="OHT96" s="80"/>
      <c r="OHU96" s="80"/>
      <c r="OHV96" s="80"/>
      <c r="OHW96" s="80"/>
      <c r="OHX96" s="80"/>
      <c r="OHY96" s="80"/>
      <c r="OHZ96" s="80"/>
      <c r="OIA96" s="80"/>
      <c r="OIB96" s="80"/>
      <c r="OIC96" s="80"/>
      <c r="OID96" s="80"/>
      <c r="OIE96" s="80"/>
      <c r="OIF96" s="80"/>
      <c r="OIG96" s="80"/>
      <c r="OIH96" s="80"/>
      <c r="OII96" s="80"/>
      <c r="OIJ96" s="80"/>
      <c r="OIK96" s="80"/>
      <c r="OIL96" s="80"/>
      <c r="OIM96" s="80"/>
      <c r="OIN96" s="80"/>
      <c r="OIO96" s="80"/>
      <c r="OIP96" s="80"/>
      <c r="OIQ96" s="80"/>
      <c r="OIR96" s="80"/>
      <c r="OIS96" s="80"/>
      <c r="OIT96" s="80"/>
      <c r="OIU96" s="80"/>
      <c r="OIV96" s="80"/>
      <c r="OIW96" s="80"/>
      <c r="OIX96" s="80"/>
      <c r="OIY96" s="80"/>
      <c r="OIZ96" s="80"/>
      <c r="OJA96" s="80"/>
      <c r="OJB96" s="80"/>
      <c r="OJC96" s="80"/>
      <c r="OJD96" s="80"/>
      <c r="OJE96" s="80"/>
      <c r="OJF96" s="80"/>
      <c r="OJG96" s="80"/>
      <c r="OJH96" s="80"/>
      <c r="OJI96" s="80"/>
      <c r="OJJ96" s="80"/>
      <c r="OJK96" s="80"/>
      <c r="OJL96" s="80"/>
      <c r="OJM96" s="80"/>
      <c r="OJN96" s="80"/>
      <c r="OJO96" s="80"/>
      <c r="OJP96" s="80"/>
      <c r="OJQ96" s="80"/>
      <c r="OJR96" s="80"/>
      <c r="OJS96" s="80"/>
      <c r="OJT96" s="80"/>
      <c r="OJU96" s="80"/>
      <c r="OJV96" s="80"/>
      <c r="OJW96" s="80"/>
      <c r="OJX96" s="80"/>
      <c r="OJY96" s="80"/>
      <c r="OJZ96" s="80"/>
      <c r="OKA96" s="80"/>
      <c r="OKB96" s="80"/>
      <c r="OKC96" s="80"/>
      <c r="OKD96" s="80"/>
      <c r="OKE96" s="80"/>
      <c r="OKF96" s="80"/>
      <c r="OKG96" s="80"/>
      <c r="OKH96" s="80"/>
      <c r="OKI96" s="80"/>
      <c r="OKJ96" s="80"/>
      <c r="OKK96" s="80"/>
      <c r="OKL96" s="80"/>
      <c r="OKM96" s="80"/>
      <c r="OKN96" s="80"/>
      <c r="OKO96" s="80"/>
      <c r="OKP96" s="80"/>
      <c r="OKQ96" s="80"/>
      <c r="OKR96" s="80"/>
      <c r="OKS96" s="80"/>
      <c r="OKT96" s="80"/>
      <c r="OKU96" s="80"/>
      <c r="OKV96" s="80"/>
      <c r="OKW96" s="80"/>
      <c r="OKX96" s="80"/>
      <c r="OKY96" s="80"/>
      <c r="OKZ96" s="80"/>
      <c r="OLA96" s="80"/>
      <c r="OLB96" s="80"/>
      <c r="OLC96" s="80"/>
      <c r="OLD96" s="80"/>
      <c r="OLE96" s="80"/>
      <c r="OLF96" s="80"/>
      <c r="OLG96" s="80"/>
      <c r="OLH96" s="80"/>
      <c r="OLI96" s="80"/>
      <c r="OLJ96" s="80"/>
      <c r="OLK96" s="80"/>
      <c r="OLL96" s="80"/>
      <c r="OLM96" s="80"/>
      <c r="OLN96" s="80"/>
      <c r="OLO96" s="80"/>
      <c r="OLP96" s="80"/>
      <c r="OLQ96" s="80"/>
      <c r="OLR96" s="80"/>
      <c r="OLS96" s="80"/>
      <c r="OLT96" s="80"/>
      <c r="OLU96" s="80"/>
      <c r="OLV96" s="80"/>
      <c r="OLW96" s="80"/>
      <c r="OLX96" s="80"/>
      <c r="OLY96" s="80"/>
      <c r="OLZ96" s="80"/>
      <c r="OMA96" s="80"/>
      <c r="OMB96" s="80"/>
      <c r="OMC96" s="80"/>
      <c r="OMD96" s="80"/>
      <c r="OME96" s="80"/>
      <c r="OMF96" s="80"/>
      <c r="OMG96" s="80"/>
      <c r="OMH96" s="80"/>
      <c r="OMI96" s="80"/>
      <c r="OMJ96" s="80"/>
      <c r="OMK96" s="80"/>
      <c r="OML96" s="80"/>
      <c r="OMM96" s="80"/>
      <c r="OMN96" s="80"/>
      <c r="OMO96" s="80"/>
      <c r="OMP96" s="80"/>
      <c r="OMQ96" s="80"/>
      <c r="OMR96" s="80"/>
      <c r="OMS96" s="80"/>
      <c r="OMT96" s="80"/>
      <c r="OMU96" s="80"/>
      <c r="OMV96" s="80"/>
      <c r="OMW96" s="80"/>
      <c r="OMX96" s="80"/>
      <c r="OMY96" s="80"/>
      <c r="OMZ96" s="80"/>
      <c r="ONA96" s="80"/>
      <c r="ONB96" s="80"/>
      <c r="ONC96" s="80"/>
      <c r="OND96" s="80"/>
      <c r="ONE96" s="80"/>
      <c r="ONF96" s="80"/>
      <c r="ONG96" s="80"/>
      <c r="ONH96" s="80"/>
      <c r="ONI96" s="80"/>
      <c r="ONJ96" s="80"/>
      <c r="ONK96" s="80"/>
      <c r="ONL96" s="80"/>
      <c r="ONM96" s="80"/>
      <c r="ONN96" s="80"/>
      <c r="ONO96" s="80"/>
      <c r="ONP96" s="80"/>
      <c r="ONQ96" s="80"/>
      <c r="ONR96" s="80"/>
      <c r="ONS96" s="80"/>
      <c r="ONT96" s="80"/>
      <c r="ONU96" s="80"/>
      <c r="ONV96" s="80"/>
      <c r="ONW96" s="80"/>
      <c r="ONX96" s="80"/>
      <c r="ONY96" s="80"/>
      <c r="ONZ96" s="80"/>
      <c r="OOA96" s="80"/>
      <c r="OOB96" s="80"/>
      <c r="OOC96" s="80"/>
      <c r="OOD96" s="80"/>
      <c r="OOE96" s="80"/>
      <c r="OOF96" s="80"/>
      <c r="OOG96" s="80"/>
      <c r="OOH96" s="80"/>
      <c r="OOI96" s="80"/>
      <c r="OOJ96" s="80"/>
      <c r="OOK96" s="80"/>
      <c r="OOL96" s="80"/>
      <c r="OOM96" s="80"/>
      <c r="OON96" s="80"/>
      <c r="OOO96" s="80"/>
      <c r="OOP96" s="80"/>
      <c r="OOQ96" s="80"/>
      <c r="OOR96" s="80"/>
      <c r="OOS96" s="80"/>
      <c r="OOT96" s="80"/>
      <c r="OOU96" s="80"/>
      <c r="OOV96" s="80"/>
      <c r="OOW96" s="80"/>
      <c r="OOX96" s="80"/>
      <c r="OOY96" s="80"/>
      <c r="OOZ96" s="80"/>
      <c r="OPA96" s="80"/>
      <c r="OPB96" s="80"/>
      <c r="OPC96" s="80"/>
      <c r="OPD96" s="80"/>
      <c r="OPE96" s="80"/>
      <c r="OPF96" s="80"/>
      <c r="OPG96" s="80"/>
      <c r="OPH96" s="80"/>
      <c r="OPI96" s="80"/>
      <c r="OPJ96" s="80"/>
      <c r="OPK96" s="80"/>
      <c r="OPL96" s="80"/>
      <c r="OPM96" s="80"/>
      <c r="OPN96" s="80"/>
      <c r="OPO96" s="80"/>
      <c r="OPP96" s="80"/>
      <c r="OPQ96" s="80"/>
      <c r="OPR96" s="80"/>
      <c r="OPS96" s="80"/>
      <c r="OPT96" s="80"/>
      <c r="OPU96" s="80"/>
      <c r="OPV96" s="80"/>
      <c r="OPW96" s="80"/>
      <c r="OPX96" s="80"/>
      <c r="OPY96" s="80"/>
      <c r="OPZ96" s="80"/>
      <c r="OQA96" s="80"/>
      <c r="OQB96" s="80"/>
      <c r="OQC96" s="80"/>
      <c r="OQD96" s="80"/>
      <c r="OQE96" s="80"/>
      <c r="OQF96" s="80"/>
      <c r="OQG96" s="80"/>
      <c r="OQH96" s="80"/>
      <c r="OQI96" s="80"/>
      <c r="OQJ96" s="80"/>
      <c r="OQK96" s="80"/>
      <c r="OQL96" s="80"/>
      <c r="OQM96" s="80"/>
      <c r="OQN96" s="80"/>
      <c r="OQO96" s="80"/>
      <c r="OQP96" s="80"/>
      <c r="OQQ96" s="80"/>
      <c r="OQR96" s="80"/>
      <c r="OQS96" s="80"/>
      <c r="OQT96" s="80"/>
      <c r="OQU96" s="80"/>
      <c r="OQV96" s="80"/>
      <c r="OQW96" s="80"/>
      <c r="OQX96" s="80"/>
      <c r="OQY96" s="80"/>
      <c r="OQZ96" s="80"/>
      <c r="ORA96" s="80"/>
      <c r="ORB96" s="80"/>
      <c r="ORC96" s="80"/>
      <c r="ORD96" s="80"/>
      <c r="ORE96" s="80"/>
      <c r="ORF96" s="80"/>
      <c r="ORG96" s="80"/>
      <c r="ORH96" s="80"/>
      <c r="ORI96" s="80"/>
      <c r="ORJ96" s="80"/>
      <c r="ORK96" s="80"/>
      <c r="ORL96" s="80"/>
      <c r="ORM96" s="80"/>
      <c r="ORN96" s="80"/>
      <c r="ORO96" s="80"/>
      <c r="ORP96" s="80"/>
      <c r="ORQ96" s="80"/>
      <c r="ORR96" s="80"/>
      <c r="ORS96" s="80"/>
      <c r="ORT96" s="80"/>
      <c r="ORU96" s="80"/>
      <c r="ORV96" s="80"/>
      <c r="ORW96" s="80"/>
      <c r="ORX96" s="80"/>
      <c r="ORY96" s="80"/>
      <c r="ORZ96" s="80"/>
      <c r="OSA96" s="80"/>
      <c r="OSB96" s="80"/>
      <c r="OSC96" s="80"/>
      <c r="OSD96" s="80"/>
      <c r="OSE96" s="80"/>
      <c r="OSF96" s="80"/>
      <c r="OSG96" s="80"/>
      <c r="OSH96" s="80"/>
      <c r="OSI96" s="80"/>
      <c r="OSJ96" s="80"/>
      <c r="OSK96" s="80"/>
      <c r="OSL96" s="80"/>
      <c r="OSM96" s="80"/>
      <c r="OSN96" s="80"/>
      <c r="OSO96" s="80"/>
      <c r="OSP96" s="80"/>
      <c r="OSQ96" s="80"/>
      <c r="OSR96" s="80"/>
      <c r="OSS96" s="80"/>
      <c r="OST96" s="80"/>
      <c r="OSU96" s="80"/>
      <c r="OSV96" s="80"/>
      <c r="OSW96" s="80"/>
      <c r="OSX96" s="80"/>
      <c r="OSY96" s="80"/>
      <c r="OSZ96" s="80"/>
      <c r="OTA96" s="80"/>
      <c r="OTB96" s="80"/>
      <c r="OTC96" s="80"/>
      <c r="OTD96" s="80"/>
      <c r="OTE96" s="80"/>
      <c r="OTF96" s="80"/>
      <c r="OTG96" s="80"/>
      <c r="OTH96" s="80"/>
      <c r="OTI96" s="80"/>
      <c r="OTJ96" s="80"/>
      <c r="OTK96" s="80"/>
      <c r="OTL96" s="80"/>
      <c r="OTM96" s="80"/>
      <c r="OTN96" s="80"/>
      <c r="OTO96" s="80"/>
      <c r="OTP96" s="80"/>
      <c r="OTQ96" s="80"/>
      <c r="OTR96" s="80"/>
      <c r="OTS96" s="80"/>
      <c r="OTT96" s="80"/>
      <c r="OTU96" s="80"/>
      <c r="OTV96" s="80"/>
      <c r="OTW96" s="80"/>
      <c r="OTX96" s="80"/>
      <c r="OTY96" s="80"/>
      <c r="OTZ96" s="80"/>
      <c r="OUA96" s="80"/>
      <c r="OUB96" s="80"/>
      <c r="OUC96" s="80"/>
      <c r="OUD96" s="80"/>
      <c r="OUE96" s="80"/>
      <c r="OUF96" s="80"/>
      <c r="OUG96" s="80"/>
      <c r="OUH96" s="80"/>
      <c r="OUI96" s="80"/>
      <c r="OUJ96" s="80"/>
      <c r="OUK96" s="80"/>
      <c r="OUL96" s="80"/>
      <c r="OUM96" s="80"/>
      <c r="OUN96" s="80"/>
      <c r="OUO96" s="80"/>
      <c r="OUP96" s="80"/>
      <c r="OUQ96" s="80"/>
      <c r="OUR96" s="80"/>
      <c r="OUS96" s="80"/>
      <c r="OUT96" s="80"/>
      <c r="OUU96" s="80"/>
      <c r="OUV96" s="80"/>
      <c r="OUW96" s="80"/>
      <c r="OUX96" s="80"/>
      <c r="OUY96" s="80"/>
      <c r="OUZ96" s="80"/>
      <c r="OVA96" s="80"/>
      <c r="OVB96" s="80"/>
      <c r="OVC96" s="80"/>
      <c r="OVD96" s="80"/>
      <c r="OVE96" s="80"/>
      <c r="OVF96" s="80"/>
      <c r="OVG96" s="80"/>
      <c r="OVH96" s="80"/>
      <c r="OVI96" s="80"/>
      <c r="OVJ96" s="80"/>
      <c r="OVK96" s="80"/>
      <c r="OVL96" s="80"/>
      <c r="OVM96" s="80"/>
      <c r="OVN96" s="80"/>
      <c r="OVO96" s="80"/>
      <c r="OVP96" s="80"/>
      <c r="OVQ96" s="80"/>
      <c r="OVR96" s="80"/>
      <c r="OVS96" s="80"/>
      <c r="OVT96" s="80"/>
      <c r="OVU96" s="80"/>
      <c r="OVV96" s="80"/>
      <c r="OVW96" s="80"/>
      <c r="OVX96" s="80"/>
      <c r="OVY96" s="80"/>
      <c r="OVZ96" s="80"/>
      <c r="OWA96" s="80"/>
      <c r="OWB96" s="80"/>
      <c r="OWC96" s="80"/>
      <c r="OWD96" s="80"/>
      <c r="OWE96" s="80"/>
      <c r="OWF96" s="80"/>
      <c r="OWG96" s="80"/>
      <c r="OWH96" s="80"/>
      <c r="OWI96" s="80"/>
      <c r="OWJ96" s="80"/>
      <c r="OWK96" s="80"/>
      <c r="OWL96" s="80"/>
      <c r="OWM96" s="80"/>
      <c r="OWN96" s="80"/>
      <c r="OWO96" s="80"/>
      <c r="OWP96" s="80"/>
      <c r="OWQ96" s="80"/>
      <c r="OWR96" s="80"/>
      <c r="OWS96" s="80"/>
      <c r="OWT96" s="80"/>
      <c r="OWU96" s="80"/>
      <c r="OWV96" s="80"/>
      <c r="OWW96" s="80"/>
      <c r="OWX96" s="80"/>
      <c r="OWY96" s="80"/>
      <c r="OWZ96" s="80"/>
      <c r="OXA96" s="80"/>
      <c r="OXB96" s="80"/>
      <c r="OXC96" s="80"/>
      <c r="OXD96" s="80"/>
      <c r="OXE96" s="80"/>
      <c r="OXF96" s="80"/>
      <c r="OXG96" s="80"/>
      <c r="OXH96" s="80"/>
      <c r="OXI96" s="80"/>
      <c r="OXJ96" s="80"/>
      <c r="OXK96" s="80"/>
      <c r="OXL96" s="80"/>
      <c r="OXM96" s="80"/>
      <c r="OXN96" s="80"/>
      <c r="OXO96" s="80"/>
      <c r="OXP96" s="80"/>
      <c r="OXQ96" s="80"/>
      <c r="OXR96" s="80"/>
      <c r="OXS96" s="80"/>
      <c r="OXT96" s="80"/>
      <c r="OXU96" s="80"/>
      <c r="OXV96" s="80"/>
      <c r="OXW96" s="80"/>
      <c r="OXX96" s="80"/>
      <c r="OXY96" s="80"/>
      <c r="OXZ96" s="80"/>
      <c r="OYA96" s="80"/>
      <c r="OYB96" s="80"/>
      <c r="OYC96" s="80"/>
      <c r="OYD96" s="80"/>
      <c r="OYE96" s="80"/>
      <c r="OYF96" s="80"/>
      <c r="OYG96" s="80"/>
      <c r="OYH96" s="80"/>
      <c r="OYI96" s="80"/>
      <c r="OYJ96" s="80"/>
      <c r="OYK96" s="80"/>
      <c r="OYL96" s="80"/>
      <c r="OYM96" s="80"/>
      <c r="OYN96" s="80"/>
      <c r="OYO96" s="80"/>
      <c r="OYP96" s="80"/>
      <c r="OYQ96" s="80"/>
      <c r="OYR96" s="80"/>
      <c r="OYS96" s="80"/>
      <c r="OYT96" s="80"/>
      <c r="OYU96" s="80"/>
      <c r="OYV96" s="80"/>
      <c r="OYW96" s="80"/>
      <c r="OYX96" s="80"/>
      <c r="OYY96" s="80"/>
      <c r="OYZ96" s="80"/>
      <c r="OZA96" s="80"/>
      <c r="OZB96" s="80"/>
      <c r="OZC96" s="80"/>
      <c r="OZD96" s="80"/>
      <c r="OZE96" s="80"/>
      <c r="OZF96" s="80"/>
      <c r="OZG96" s="80"/>
      <c r="OZH96" s="80"/>
      <c r="OZI96" s="80"/>
      <c r="OZJ96" s="80"/>
      <c r="OZK96" s="80"/>
      <c r="OZL96" s="80"/>
      <c r="OZM96" s="80"/>
      <c r="OZN96" s="80"/>
      <c r="OZO96" s="80"/>
      <c r="OZP96" s="80"/>
      <c r="OZQ96" s="80"/>
      <c r="OZR96" s="80"/>
      <c r="OZS96" s="80"/>
      <c r="OZT96" s="80"/>
      <c r="OZU96" s="80"/>
      <c r="OZV96" s="80"/>
      <c r="OZW96" s="80"/>
      <c r="OZX96" s="80"/>
      <c r="OZY96" s="80"/>
      <c r="OZZ96" s="80"/>
      <c r="PAA96" s="80"/>
      <c r="PAB96" s="80"/>
      <c r="PAC96" s="80"/>
      <c r="PAD96" s="80"/>
      <c r="PAE96" s="80"/>
      <c r="PAF96" s="80"/>
      <c r="PAG96" s="80"/>
      <c r="PAH96" s="80"/>
      <c r="PAI96" s="80"/>
      <c r="PAJ96" s="80"/>
      <c r="PAK96" s="80"/>
      <c r="PAL96" s="80"/>
      <c r="PAM96" s="80"/>
      <c r="PAN96" s="80"/>
      <c r="PAO96" s="80"/>
      <c r="PAP96" s="80"/>
      <c r="PAQ96" s="80"/>
      <c r="PAR96" s="80"/>
      <c r="PAS96" s="80"/>
      <c r="PAT96" s="80"/>
      <c r="PAU96" s="80"/>
      <c r="PAV96" s="80"/>
      <c r="PAW96" s="80"/>
      <c r="PAX96" s="80"/>
      <c r="PAY96" s="80"/>
      <c r="PAZ96" s="80"/>
      <c r="PBA96" s="80"/>
      <c r="PBB96" s="80"/>
      <c r="PBC96" s="80"/>
      <c r="PBD96" s="80"/>
      <c r="PBE96" s="80"/>
      <c r="PBF96" s="80"/>
      <c r="PBG96" s="80"/>
      <c r="PBH96" s="80"/>
      <c r="PBI96" s="80"/>
      <c r="PBJ96" s="80"/>
      <c r="PBK96" s="80"/>
      <c r="PBL96" s="80"/>
      <c r="PBM96" s="80"/>
      <c r="PBN96" s="80"/>
      <c r="PBO96" s="80"/>
      <c r="PBP96" s="80"/>
      <c r="PBQ96" s="80"/>
      <c r="PBR96" s="80"/>
      <c r="PBS96" s="80"/>
      <c r="PBT96" s="80"/>
      <c r="PBU96" s="80"/>
      <c r="PBV96" s="80"/>
      <c r="PBW96" s="80"/>
      <c r="PBX96" s="80"/>
      <c r="PBY96" s="80"/>
      <c r="PBZ96" s="80"/>
      <c r="PCA96" s="80"/>
      <c r="PCB96" s="80"/>
      <c r="PCC96" s="80"/>
      <c r="PCD96" s="80"/>
      <c r="PCE96" s="80"/>
      <c r="PCF96" s="80"/>
      <c r="PCG96" s="80"/>
      <c r="PCH96" s="80"/>
      <c r="PCI96" s="80"/>
      <c r="PCJ96" s="80"/>
      <c r="PCK96" s="80"/>
      <c r="PCL96" s="80"/>
      <c r="PCM96" s="80"/>
      <c r="PCN96" s="80"/>
      <c r="PCO96" s="80"/>
      <c r="PCP96" s="80"/>
      <c r="PCQ96" s="80"/>
      <c r="PCR96" s="80"/>
      <c r="PCS96" s="80"/>
      <c r="PCT96" s="80"/>
      <c r="PCU96" s="80"/>
      <c r="PCV96" s="80"/>
      <c r="PCW96" s="80"/>
      <c r="PCX96" s="80"/>
      <c r="PCY96" s="80"/>
      <c r="PCZ96" s="80"/>
      <c r="PDA96" s="80"/>
      <c r="PDB96" s="80"/>
      <c r="PDC96" s="80"/>
      <c r="PDD96" s="80"/>
      <c r="PDE96" s="80"/>
      <c r="PDF96" s="80"/>
      <c r="PDG96" s="80"/>
      <c r="PDH96" s="80"/>
      <c r="PDI96" s="80"/>
      <c r="PDJ96" s="80"/>
      <c r="PDK96" s="80"/>
      <c r="PDL96" s="80"/>
      <c r="PDM96" s="80"/>
      <c r="PDN96" s="80"/>
      <c r="PDO96" s="80"/>
      <c r="PDP96" s="80"/>
      <c r="PDQ96" s="80"/>
      <c r="PDR96" s="80"/>
      <c r="PDS96" s="80"/>
      <c r="PDT96" s="80"/>
      <c r="PDU96" s="80"/>
      <c r="PDV96" s="80"/>
      <c r="PDW96" s="80"/>
      <c r="PDX96" s="80"/>
      <c r="PDY96" s="80"/>
      <c r="PDZ96" s="80"/>
      <c r="PEA96" s="80"/>
      <c r="PEB96" s="80"/>
      <c r="PEC96" s="80"/>
      <c r="PED96" s="80"/>
      <c r="PEE96" s="80"/>
      <c r="PEF96" s="80"/>
      <c r="PEG96" s="80"/>
      <c r="PEH96" s="80"/>
      <c r="PEI96" s="80"/>
      <c r="PEJ96" s="80"/>
      <c r="PEK96" s="80"/>
      <c r="PEL96" s="80"/>
      <c r="PEM96" s="80"/>
      <c r="PEN96" s="80"/>
      <c r="PEO96" s="80"/>
      <c r="PEP96" s="80"/>
      <c r="PEQ96" s="80"/>
      <c r="PER96" s="80"/>
      <c r="PES96" s="80"/>
      <c r="PET96" s="80"/>
      <c r="PEU96" s="80"/>
      <c r="PEV96" s="80"/>
      <c r="PEW96" s="80"/>
      <c r="PEX96" s="80"/>
      <c r="PEY96" s="80"/>
      <c r="PEZ96" s="80"/>
      <c r="PFA96" s="80"/>
      <c r="PFB96" s="80"/>
      <c r="PFC96" s="80"/>
      <c r="PFD96" s="80"/>
      <c r="PFE96" s="80"/>
      <c r="PFF96" s="80"/>
      <c r="PFG96" s="80"/>
      <c r="PFH96" s="80"/>
      <c r="PFI96" s="80"/>
      <c r="PFJ96" s="80"/>
      <c r="PFK96" s="80"/>
      <c r="PFL96" s="80"/>
      <c r="PFM96" s="80"/>
      <c r="PFN96" s="80"/>
      <c r="PFO96" s="80"/>
      <c r="PFP96" s="80"/>
      <c r="PFQ96" s="80"/>
      <c r="PFR96" s="80"/>
      <c r="PFS96" s="80"/>
      <c r="PFT96" s="80"/>
      <c r="PFU96" s="80"/>
      <c r="PFV96" s="80"/>
      <c r="PFW96" s="80"/>
      <c r="PFX96" s="80"/>
      <c r="PFY96" s="80"/>
      <c r="PFZ96" s="80"/>
      <c r="PGA96" s="80"/>
      <c r="PGB96" s="80"/>
      <c r="PGC96" s="80"/>
      <c r="PGD96" s="80"/>
      <c r="PGE96" s="80"/>
      <c r="PGF96" s="80"/>
      <c r="PGG96" s="80"/>
      <c r="PGH96" s="80"/>
      <c r="PGI96" s="80"/>
      <c r="PGJ96" s="80"/>
      <c r="PGK96" s="80"/>
      <c r="PGL96" s="80"/>
      <c r="PGM96" s="80"/>
      <c r="PGN96" s="80"/>
      <c r="PGO96" s="80"/>
      <c r="PGP96" s="80"/>
      <c r="PGQ96" s="80"/>
      <c r="PGR96" s="80"/>
      <c r="PGS96" s="80"/>
      <c r="PGT96" s="80"/>
      <c r="PGU96" s="80"/>
      <c r="PGV96" s="80"/>
      <c r="PGW96" s="80"/>
      <c r="PGX96" s="80"/>
      <c r="PGY96" s="80"/>
      <c r="PGZ96" s="80"/>
      <c r="PHA96" s="80"/>
      <c r="PHB96" s="80"/>
      <c r="PHC96" s="80"/>
      <c r="PHD96" s="80"/>
      <c r="PHE96" s="80"/>
      <c r="PHF96" s="80"/>
      <c r="PHG96" s="80"/>
      <c r="PHH96" s="80"/>
      <c r="PHI96" s="80"/>
      <c r="PHJ96" s="80"/>
      <c r="PHK96" s="80"/>
      <c r="PHL96" s="80"/>
      <c r="PHM96" s="80"/>
      <c r="PHN96" s="80"/>
      <c r="PHO96" s="80"/>
      <c r="PHP96" s="80"/>
      <c r="PHQ96" s="80"/>
      <c r="PHR96" s="80"/>
      <c r="PHS96" s="80"/>
      <c r="PHT96" s="80"/>
      <c r="PHU96" s="80"/>
      <c r="PHV96" s="80"/>
      <c r="PHW96" s="80"/>
      <c r="PHX96" s="80"/>
      <c r="PHY96" s="80"/>
      <c r="PHZ96" s="80"/>
      <c r="PIA96" s="80"/>
      <c r="PIB96" s="80"/>
      <c r="PIC96" s="80"/>
      <c r="PID96" s="80"/>
      <c r="PIE96" s="80"/>
      <c r="PIF96" s="80"/>
      <c r="PIG96" s="80"/>
      <c r="PIH96" s="80"/>
      <c r="PII96" s="80"/>
      <c r="PIJ96" s="80"/>
      <c r="PIK96" s="80"/>
      <c r="PIL96" s="80"/>
      <c r="PIM96" s="80"/>
      <c r="PIN96" s="80"/>
      <c r="PIO96" s="80"/>
      <c r="PIP96" s="80"/>
      <c r="PIQ96" s="80"/>
      <c r="PIR96" s="80"/>
      <c r="PIS96" s="80"/>
      <c r="PIT96" s="80"/>
      <c r="PIU96" s="80"/>
      <c r="PIV96" s="80"/>
      <c r="PIW96" s="80"/>
      <c r="PIX96" s="80"/>
      <c r="PIY96" s="80"/>
      <c r="PIZ96" s="80"/>
      <c r="PJA96" s="80"/>
      <c r="PJB96" s="80"/>
      <c r="PJC96" s="80"/>
      <c r="PJD96" s="80"/>
      <c r="PJE96" s="80"/>
      <c r="PJF96" s="80"/>
      <c r="PJG96" s="80"/>
      <c r="PJH96" s="80"/>
      <c r="PJI96" s="80"/>
      <c r="PJJ96" s="80"/>
      <c r="PJK96" s="80"/>
      <c r="PJL96" s="80"/>
      <c r="PJM96" s="80"/>
      <c r="PJN96" s="80"/>
      <c r="PJO96" s="80"/>
      <c r="PJP96" s="80"/>
      <c r="PJQ96" s="80"/>
      <c r="PJR96" s="80"/>
      <c r="PJS96" s="80"/>
      <c r="PJT96" s="80"/>
      <c r="PJU96" s="80"/>
      <c r="PJV96" s="80"/>
      <c r="PJW96" s="80"/>
      <c r="PJX96" s="80"/>
      <c r="PJY96" s="80"/>
      <c r="PJZ96" s="80"/>
      <c r="PKA96" s="80"/>
      <c r="PKB96" s="80"/>
      <c r="PKC96" s="80"/>
      <c r="PKD96" s="80"/>
      <c r="PKE96" s="80"/>
      <c r="PKF96" s="80"/>
      <c r="PKG96" s="80"/>
      <c r="PKH96" s="80"/>
      <c r="PKI96" s="80"/>
      <c r="PKJ96" s="80"/>
      <c r="PKK96" s="80"/>
      <c r="PKL96" s="80"/>
      <c r="PKM96" s="80"/>
      <c r="PKN96" s="80"/>
      <c r="PKO96" s="80"/>
      <c r="PKP96" s="80"/>
      <c r="PKQ96" s="80"/>
      <c r="PKR96" s="80"/>
      <c r="PKS96" s="80"/>
      <c r="PKT96" s="80"/>
      <c r="PKU96" s="80"/>
      <c r="PKV96" s="80"/>
      <c r="PKW96" s="80"/>
      <c r="PKX96" s="80"/>
      <c r="PKY96" s="80"/>
      <c r="PKZ96" s="80"/>
      <c r="PLA96" s="80"/>
      <c r="PLB96" s="80"/>
      <c r="PLC96" s="80"/>
      <c r="PLD96" s="80"/>
      <c r="PLE96" s="80"/>
      <c r="PLF96" s="80"/>
      <c r="PLG96" s="80"/>
      <c r="PLH96" s="80"/>
      <c r="PLI96" s="80"/>
      <c r="PLJ96" s="80"/>
      <c r="PLK96" s="80"/>
      <c r="PLL96" s="80"/>
      <c r="PLM96" s="80"/>
      <c r="PLN96" s="80"/>
      <c r="PLO96" s="80"/>
      <c r="PLP96" s="80"/>
      <c r="PLQ96" s="80"/>
      <c r="PLR96" s="80"/>
      <c r="PLS96" s="80"/>
      <c r="PLT96" s="80"/>
      <c r="PLU96" s="80"/>
      <c r="PLV96" s="80"/>
      <c r="PLW96" s="80"/>
      <c r="PLX96" s="80"/>
      <c r="PLY96" s="80"/>
      <c r="PLZ96" s="80"/>
      <c r="PMA96" s="80"/>
      <c r="PMB96" s="80"/>
      <c r="PMC96" s="80"/>
      <c r="PMD96" s="80"/>
      <c r="PME96" s="80"/>
      <c r="PMF96" s="80"/>
      <c r="PMG96" s="80"/>
      <c r="PMH96" s="80"/>
      <c r="PMI96" s="80"/>
      <c r="PMJ96" s="80"/>
      <c r="PMK96" s="80"/>
      <c r="PML96" s="80"/>
      <c r="PMM96" s="80"/>
      <c r="PMN96" s="80"/>
      <c r="PMO96" s="80"/>
      <c r="PMP96" s="80"/>
      <c r="PMQ96" s="80"/>
      <c r="PMR96" s="80"/>
      <c r="PMS96" s="80"/>
      <c r="PMT96" s="80"/>
      <c r="PMU96" s="80"/>
      <c r="PMV96" s="80"/>
      <c r="PMW96" s="80"/>
      <c r="PMX96" s="80"/>
      <c r="PMY96" s="80"/>
      <c r="PMZ96" s="80"/>
      <c r="PNA96" s="80"/>
      <c r="PNB96" s="80"/>
      <c r="PNC96" s="80"/>
      <c r="PND96" s="80"/>
      <c r="PNE96" s="80"/>
      <c r="PNF96" s="80"/>
      <c r="PNG96" s="80"/>
      <c r="PNH96" s="80"/>
      <c r="PNI96" s="80"/>
      <c r="PNJ96" s="80"/>
      <c r="PNK96" s="80"/>
      <c r="PNL96" s="80"/>
      <c r="PNM96" s="80"/>
      <c r="PNN96" s="80"/>
      <c r="PNO96" s="80"/>
      <c r="PNP96" s="80"/>
      <c r="PNQ96" s="80"/>
      <c r="PNR96" s="80"/>
      <c r="PNS96" s="80"/>
      <c r="PNT96" s="80"/>
      <c r="PNU96" s="80"/>
      <c r="PNV96" s="80"/>
      <c r="PNW96" s="80"/>
      <c r="PNX96" s="80"/>
      <c r="PNY96" s="80"/>
      <c r="PNZ96" s="80"/>
      <c r="POA96" s="80"/>
      <c r="POB96" s="80"/>
      <c r="POC96" s="80"/>
      <c r="POD96" s="80"/>
      <c r="POE96" s="80"/>
      <c r="POF96" s="80"/>
      <c r="POG96" s="80"/>
      <c r="POH96" s="80"/>
      <c r="POI96" s="80"/>
      <c r="POJ96" s="80"/>
      <c r="POK96" s="80"/>
      <c r="POL96" s="80"/>
      <c r="POM96" s="80"/>
      <c r="PON96" s="80"/>
      <c r="POO96" s="80"/>
      <c r="POP96" s="80"/>
      <c r="POQ96" s="80"/>
      <c r="POR96" s="80"/>
      <c r="POS96" s="80"/>
      <c r="POT96" s="80"/>
      <c r="POU96" s="80"/>
      <c r="POV96" s="80"/>
      <c r="POW96" s="80"/>
      <c r="POX96" s="80"/>
      <c r="POY96" s="80"/>
      <c r="POZ96" s="80"/>
      <c r="PPA96" s="80"/>
      <c r="PPB96" s="80"/>
      <c r="PPC96" s="80"/>
      <c r="PPD96" s="80"/>
      <c r="PPE96" s="80"/>
      <c r="PPF96" s="80"/>
      <c r="PPG96" s="80"/>
      <c r="PPH96" s="80"/>
      <c r="PPI96" s="80"/>
      <c r="PPJ96" s="80"/>
      <c r="PPK96" s="80"/>
      <c r="PPL96" s="80"/>
      <c r="PPM96" s="80"/>
      <c r="PPN96" s="80"/>
      <c r="PPO96" s="80"/>
      <c r="PPP96" s="80"/>
      <c r="PPQ96" s="80"/>
      <c r="PPR96" s="80"/>
      <c r="PPS96" s="80"/>
      <c r="PPT96" s="80"/>
      <c r="PPU96" s="80"/>
      <c r="PPV96" s="80"/>
      <c r="PPW96" s="80"/>
      <c r="PPX96" s="80"/>
      <c r="PPY96" s="80"/>
      <c r="PPZ96" s="80"/>
      <c r="PQA96" s="80"/>
      <c r="PQB96" s="80"/>
      <c r="PQC96" s="80"/>
      <c r="PQD96" s="80"/>
      <c r="PQE96" s="80"/>
      <c r="PQF96" s="80"/>
      <c r="PQG96" s="80"/>
      <c r="PQH96" s="80"/>
      <c r="PQI96" s="80"/>
      <c r="PQJ96" s="80"/>
      <c r="PQK96" s="80"/>
      <c r="PQL96" s="80"/>
      <c r="PQM96" s="80"/>
      <c r="PQN96" s="80"/>
      <c r="PQO96" s="80"/>
      <c r="PQP96" s="80"/>
      <c r="PQQ96" s="80"/>
      <c r="PQR96" s="80"/>
      <c r="PQS96" s="80"/>
      <c r="PQT96" s="80"/>
      <c r="PQU96" s="80"/>
      <c r="PQV96" s="80"/>
      <c r="PQW96" s="80"/>
      <c r="PQX96" s="80"/>
      <c r="PQY96" s="80"/>
      <c r="PQZ96" s="80"/>
      <c r="PRA96" s="80"/>
      <c r="PRB96" s="80"/>
      <c r="PRC96" s="80"/>
      <c r="PRD96" s="80"/>
      <c r="PRE96" s="80"/>
      <c r="PRF96" s="80"/>
      <c r="PRG96" s="80"/>
      <c r="PRH96" s="80"/>
      <c r="PRI96" s="80"/>
      <c r="PRJ96" s="80"/>
      <c r="PRK96" s="80"/>
      <c r="PRL96" s="80"/>
      <c r="PRM96" s="80"/>
      <c r="PRN96" s="80"/>
      <c r="PRO96" s="80"/>
      <c r="PRP96" s="80"/>
      <c r="PRQ96" s="80"/>
      <c r="PRR96" s="80"/>
      <c r="PRS96" s="80"/>
      <c r="PRT96" s="80"/>
      <c r="PRU96" s="80"/>
      <c r="PRV96" s="80"/>
      <c r="PRW96" s="80"/>
      <c r="PRX96" s="80"/>
      <c r="PRY96" s="80"/>
      <c r="PRZ96" s="80"/>
      <c r="PSA96" s="80"/>
      <c r="PSB96" s="80"/>
      <c r="PSC96" s="80"/>
      <c r="PSD96" s="80"/>
      <c r="PSE96" s="80"/>
      <c r="PSF96" s="80"/>
      <c r="PSG96" s="80"/>
      <c r="PSH96" s="80"/>
      <c r="PSI96" s="80"/>
      <c r="PSJ96" s="80"/>
      <c r="PSK96" s="80"/>
      <c r="PSL96" s="80"/>
      <c r="PSM96" s="80"/>
      <c r="PSN96" s="80"/>
      <c r="PSO96" s="80"/>
      <c r="PSP96" s="80"/>
      <c r="PSQ96" s="80"/>
      <c r="PSR96" s="80"/>
      <c r="PSS96" s="80"/>
      <c r="PST96" s="80"/>
      <c r="PSU96" s="80"/>
      <c r="PSV96" s="80"/>
      <c r="PSW96" s="80"/>
      <c r="PSX96" s="80"/>
      <c r="PSY96" s="80"/>
      <c r="PSZ96" s="80"/>
      <c r="PTA96" s="80"/>
      <c r="PTB96" s="80"/>
      <c r="PTC96" s="80"/>
      <c r="PTD96" s="80"/>
      <c r="PTE96" s="80"/>
      <c r="PTF96" s="80"/>
      <c r="PTG96" s="80"/>
      <c r="PTH96" s="80"/>
      <c r="PTI96" s="80"/>
      <c r="PTJ96" s="80"/>
      <c r="PTK96" s="80"/>
      <c r="PTL96" s="80"/>
      <c r="PTM96" s="80"/>
      <c r="PTN96" s="80"/>
      <c r="PTO96" s="80"/>
      <c r="PTP96" s="80"/>
      <c r="PTQ96" s="80"/>
      <c r="PTR96" s="80"/>
      <c r="PTS96" s="80"/>
      <c r="PTT96" s="80"/>
      <c r="PTU96" s="80"/>
      <c r="PTV96" s="80"/>
      <c r="PTW96" s="80"/>
      <c r="PTX96" s="80"/>
      <c r="PTY96" s="80"/>
      <c r="PTZ96" s="80"/>
      <c r="PUA96" s="80"/>
      <c r="PUB96" s="80"/>
      <c r="PUC96" s="80"/>
      <c r="PUD96" s="80"/>
      <c r="PUE96" s="80"/>
      <c r="PUF96" s="80"/>
      <c r="PUG96" s="80"/>
      <c r="PUH96" s="80"/>
      <c r="PUI96" s="80"/>
      <c r="PUJ96" s="80"/>
      <c r="PUK96" s="80"/>
      <c r="PUL96" s="80"/>
      <c r="PUM96" s="80"/>
      <c r="PUN96" s="80"/>
      <c r="PUO96" s="80"/>
      <c r="PUP96" s="80"/>
      <c r="PUQ96" s="80"/>
      <c r="PUR96" s="80"/>
      <c r="PUS96" s="80"/>
      <c r="PUT96" s="80"/>
      <c r="PUU96" s="80"/>
      <c r="PUV96" s="80"/>
      <c r="PUW96" s="80"/>
      <c r="PUX96" s="80"/>
      <c r="PUY96" s="80"/>
      <c r="PUZ96" s="80"/>
      <c r="PVA96" s="80"/>
      <c r="PVB96" s="80"/>
      <c r="PVC96" s="80"/>
      <c r="PVD96" s="80"/>
      <c r="PVE96" s="80"/>
      <c r="PVF96" s="80"/>
      <c r="PVG96" s="80"/>
      <c r="PVH96" s="80"/>
      <c r="PVI96" s="80"/>
      <c r="PVJ96" s="80"/>
      <c r="PVK96" s="80"/>
      <c r="PVL96" s="80"/>
      <c r="PVM96" s="80"/>
      <c r="PVN96" s="80"/>
      <c r="PVO96" s="80"/>
      <c r="PVP96" s="80"/>
      <c r="PVQ96" s="80"/>
      <c r="PVR96" s="80"/>
      <c r="PVS96" s="80"/>
      <c r="PVT96" s="80"/>
      <c r="PVU96" s="80"/>
      <c r="PVV96" s="80"/>
      <c r="PVW96" s="80"/>
      <c r="PVX96" s="80"/>
      <c r="PVY96" s="80"/>
      <c r="PVZ96" s="80"/>
      <c r="PWA96" s="80"/>
      <c r="PWB96" s="80"/>
      <c r="PWC96" s="80"/>
      <c r="PWD96" s="80"/>
      <c r="PWE96" s="80"/>
      <c r="PWF96" s="80"/>
      <c r="PWG96" s="80"/>
      <c r="PWH96" s="80"/>
      <c r="PWI96" s="80"/>
      <c r="PWJ96" s="80"/>
      <c r="PWK96" s="80"/>
      <c r="PWL96" s="80"/>
      <c r="PWM96" s="80"/>
      <c r="PWN96" s="80"/>
      <c r="PWO96" s="80"/>
      <c r="PWP96" s="80"/>
      <c r="PWQ96" s="80"/>
      <c r="PWR96" s="80"/>
      <c r="PWS96" s="80"/>
      <c r="PWT96" s="80"/>
      <c r="PWU96" s="80"/>
      <c r="PWV96" s="80"/>
      <c r="PWW96" s="80"/>
      <c r="PWX96" s="80"/>
      <c r="PWY96" s="80"/>
      <c r="PWZ96" s="80"/>
      <c r="PXA96" s="80"/>
      <c r="PXB96" s="80"/>
      <c r="PXC96" s="80"/>
      <c r="PXD96" s="80"/>
      <c r="PXE96" s="80"/>
      <c r="PXF96" s="80"/>
      <c r="PXG96" s="80"/>
      <c r="PXH96" s="80"/>
      <c r="PXI96" s="80"/>
      <c r="PXJ96" s="80"/>
      <c r="PXK96" s="80"/>
      <c r="PXL96" s="80"/>
      <c r="PXM96" s="80"/>
      <c r="PXN96" s="80"/>
      <c r="PXO96" s="80"/>
      <c r="PXP96" s="80"/>
      <c r="PXQ96" s="80"/>
      <c r="PXR96" s="80"/>
      <c r="PXS96" s="80"/>
      <c r="PXT96" s="80"/>
      <c r="PXU96" s="80"/>
      <c r="PXV96" s="80"/>
      <c r="PXW96" s="80"/>
      <c r="PXX96" s="80"/>
      <c r="PXY96" s="80"/>
      <c r="PXZ96" s="80"/>
      <c r="PYA96" s="80"/>
      <c r="PYB96" s="80"/>
      <c r="PYC96" s="80"/>
      <c r="PYD96" s="80"/>
      <c r="PYE96" s="80"/>
      <c r="PYF96" s="80"/>
      <c r="PYG96" s="80"/>
      <c r="PYH96" s="80"/>
      <c r="PYI96" s="80"/>
      <c r="PYJ96" s="80"/>
      <c r="PYK96" s="80"/>
      <c r="PYL96" s="80"/>
      <c r="PYM96" s="80"/>
      <c r="PYN96" s="80"/>
      <c r="PYO96" s="80"/>
      <c r="PYP96" s="80"/>
      <c r="PYQ96" s="80"/>
      <c r="PYR96" s="80"/>
      <c r="PYS96" s="80"/>
      <c r="PYT96" s="80"/>
      <c r="PYU96" s="80"/>
      <c r="PYV96" s="80"/>
      <c r="PYW96" s="80"/>
      <c r="PYX96" s="80"/>
      <c r="PYY96" s="80"/>
      <c r="PYZ96" s="80"/>
      <c r="PZA96" s="80"/>
      <c r="PZB96" s="80"/>
      <c r="PZC96" s="80"/>
      <c r="PZD96" s="80"/>
      <c r="PZE96" s="80"/>
      <c r="PZF96" s="80"/>
      <c r="PZG96" s="80"/>
      <c r="PZH96" s="80"/>
      <c r="PZI96" s="80"/>
      <c r="PZJ96" s="80"/>
      <c r="PZK96" s="80"/>
      <c r="PZL96" s="80"/>
      <c r="PZM96" s="80"/>
      <c r="PZN96" s="80"/>
      <c r="PZO96" s="80"/>
      <c r="PZP96" s="80"/>
      <c r="PZQ96" s="80"/>
      <c r="PZR96" s="80"/>
      <c r="PZS96" s="80"/>
      <c r="PZT96" s="80"/>
      <c r="PZU96" s="80"/>
      <c r="PZV96" s="80"/>
      <c r="PZW96" s="80"/>
      <c r="PZX96" s="80"/>
      <c r="PZY96" s="80"/>
      <c r="PZZ96" s="80"/>
      <c r="QAA96" s="80"/>
      <c r="QAB96" s="80"/>
      <c r="QAC96" s="80"/>
      <c r="QAD96" s="80"/>
      <c r="QAE96" s="80"/>
      <c r="QAF96" s="80"/>
      <c r="QAG96" s="80"/>
      <c r="QAH96" s="80"/>
      <c r="QAI96" s="80"/>
      <c r="QAJ96" s="80"/>
      <c r="QAK96" s="80"/>
      <c r="QAL96" s="80"/>
      <c r="QAM96" s="80"/>
      <c r="QAN96" s="80"/>
      <c r="QAO96" s="80"/>
      <c r="QAP96" s="80"/>
      <c r="QAQ96" s="80"/>
      <c r="QAR96" s="80"/>
      <c r="QAS96" s="80"/>
      <c r="QAT96" s="80"/>
      <c r="QAU96" s="80"/>
      <c r="QAV96" s="80"/>
      <c r="QAW96" s="80"/>
      <c r="QAX96" s="80"/>
      <c r="QAY96" s="80"/>
      <c r="QAZ96" s="80"/>
      <c r="QBA96" s="80"/>
      <c r="QBB96" s="80"/>
      <c r="QBC96" s="80"/>
      <c r="QBD96" s="80"/>
      <c r="QBE96" s="80"/>
      <c r="QBF96" s="80"/>
      <c r="QBG96" s="80"/>
      <c r="QBH96" s="80"/>
      <c r="QBI96" s="80"/>
      <c r="QBJ96" s="80"/>
      <c r="QBK96" s="80"/>
      <c r="QBL96" s="80"/>
      <c r="QBM96" s="80"/>
      <c r="QBN96" s="80"/>
      <c r="QBO96" s="80"/>
      <c r="QBP96" s="80"/>
      <c r="QBQ96" s="80"/>
      <c r="QBR96" s="80"/>
      <c r="QBS96" s="80"/>
      <c r="QBT96" s="80"/>
      <c r="QBU96" s="80"/>
      <c r="QBV96" s="80"/>
      <c r="QBW96" s="80"/>
      <c r="QBX96" s="80"/>
      <c r="QBY96" s="80"/>
      <c r="QBZ96" s="80"/>
      <c r="QCA96" s="80"/>
      <c r="QCB96" s="80"/>
      <c r="QCC96" s="80"/>
      <c r="QCD96" s="80"/>
      <c r="QCE96" s="80"/>
      <c r="QCF96" s="80"/>
      <c r="QCG96" s="80"/>
      <c r="QCH96" s="80"/>
      <c r="QCI96" s="80"/>
      <c r="QCJ96" s="80"/>
      <c r="QCK96" s="80"/>
      <c r="QCL96" s="80"/>
      <c r="QCM96" s="80"/>
      <c r="QCN96" s="80"/>
      <c r="QCO96" s="80"/>
      <c r="QCP96" s="80"/>
      <c r="QCQ96" s="80"/>
      <c r="QCR96" s="80"/>
      <c r="QCS96" s="80"/>
      <c r="QCT96" s="80"/>
      <c r="QCU96" s="80"/>
      <c r="QCV96" s="80"/>
      <c r="QCW96" s="80"/>
      <c r="QCX96" s="80"/>
      <c r="QCY96" s="80"/>
      <c r="QCZ96" s="80"/>
      <c r="QDA96" s="80"/>
      <c r="QDB96" s="80"/>
      <c r="QDC96" s="80"/>
      <c r="QDD96" s="80"/>
      <c r="QDE96" s="80"/>
      <c r="QDF96" s="80"/>
      <c r="QDG96" s="80"/>
      <c r="QDH96" s="80"/>
      <c r="QDI96" s="80"/>
      <c r="QDJ96" s="80"/>
      <c r="QDK96" s="80"/>
      <c r="QDL96" s="80"/>
      <c r="QDM96" s="80"/>
      <c r="QDN96" s="80"/>
      <c r="QDO96" s="80"/>
      <c r="QDP96" s="80"/>
      <c r="QDQ96" s="80"/>
      <c r="QDR96" s="80"/>
      <c r="QDS96" s="80"/>
      <c r="QDT96" s="80"/>
      <c r="QDU96" s="80"/>
      <c r="QDV96" s="80"/>
      <c r="QDW96" s="80"/>
      <c r="QDX96" s="80"/>
      <c r="QDY96" s="80"/>
      <c r="QDZ96" s="80"/>
      <c r="QEA96" s="80"/>
      <c r="QEB96" s="80"/>
      <c r="QEC96" s="80"/>
      <c r="QED96" s="80"/>
      <c r="QEE96" s="80"/>
      <c r="QEF96" s="80"/>
      <c r="QEG96" s="80"/>
      <c r="QEH96" s="80"/>
      <c r="QEI96" s="80"/>
      <c r="QEJ96" s="80"/>
      <c r="QEK96" s="80"/>
      <c r="QEL96" s="80"/>
      <c r="QEM96" s="80"/>
      <c r="QEN96" s="80"/>
      <c r="QEO96" s="80"/>
      <c r="QEP96" s="80"/>
      <c r="QEQ96" s="80"/>
      <c r="QER96" s="80"/>
      <c r="QES96" s="80"/>
      <c r="QET96" s="80"/>
      <c r="QEU96" s="80"/>
      <c r="QEV96" s="80"/>
      <c r="QEW96" s="80"/>
      <c r="QEX96" s="80"/>
      <c r="QEY96" s="80"/>
      <c r="QEZ96" s="80"/>
      <c r="QFA96" s="80"/>
      <c r="QFB96" s="80"/>
      <c r="QFC96" s="80"/>
      <c r="QFD96" s="80"/>
      <c r="QFE96" s="80"/>
      <c r="QFF96" s="80"/>
      <c r="QFG96" s="80"/>
      <c r="QFH96" s="80"/>
      <c r="QFI96" s="80"/>
      <c r="QFJ96" s="80"/>
      <c r="QFK96" s="80"/>
      <c r="QFL96" s="80"/>
      <c r="QFM96" s="80"/>
      <c r="QFN96" s="80"/>
      <c r="QFO96" s="80"/>
      <c r="QFP96" s="80"/>
      <c r="QFQ96" s="80"/>
      <c r="QFR96" s="80"/>
      <c r="QFS96" s="80"/>
      <c r="QFT96" s="80"/>
      <c r="QFU96" s="80"/>
      <c r="QFV96" s="80"/>
      <c r="QFW96" s="80"/>
      <c r="QFX96" s="80"/>
      <c r="QFY96" s="80"/>
      <c r="QFZ96" s="80"/>
      <c r="QGA96" s="80"/>
      <c r="QGB96" s="80"/>
      <c r="QGC96" s="80"/>
      <c r="QGD96" s="80"/>
      <c r="QGE96" s="80"/>
      <c r="QGF96" s="80"/>
      <c r="QGG96" s="80"/>
      <c r="QGH96" s="80"/>
      <c r="QGI96" s="80"/>
      <c r="QGJ96" s="80"/>
      <c r="QGK96" s="80"/>
      <c r="QGL96" s="80"/>
      <c r="QGM96" s="80"/>
      <c r="QGN96" s="80"/>
      <c r="QGO96" s="80"/>
      <c r="QGP96" s="80"/>
      <c r="QGQ96" s="80"/>
      <c r="QGR96" s="80"/>
      <c r="QGS96" s="80"/>
      <c r="QGT96" s="80"/>
      <c r="QGU96" s="80"/>
      <c r="QGV96" s="80"/>
      <c r="QGW96" s="80"/>
      <c r="QGX96" s="80"/>
      <c r="QGY96" s="80"/>
      <c r="QGZ96" s="80"/>
      <c r="QHA96" s="80"/>
      <c r="QHB96" s="80"/>
      <c r="QHC96" s="80"/>
      <c r="QHD96" s="80"/>
      <c r="QHE96" s="80"/>
      <c r="QHF96" s="80"/>
      <c r="QHG96" s="80"/>
      <c r="QHH96" s="80"/>
      <c r="QHI96" s="80"/>
      <c r="QHJ96" s="80"/>
      <c r="QHK96" s="80"/>
      <c r="QHL96" s="80"/>
      <c r="QHM96" s="80"/>
      <c r="QHN96" s="80"/>
      <c r="QHO96" s="80"/>
      <c r="QHP96" s="80"/>
      <c r="QHQ96" s="80"/>
      <c r="QHR96" s="80"/>
      <c r="QHS96" s="80"/>
      <c r="QHT96" s="80"/>
      <c r="QHU96" s="80"/>
      <c r="QHV96" s="80"/>
      <c r="QHW96" s="80"/>
      <c r="QHX96" s="80"/>
      <c r="QHY96" s="80"/>
      <c r="QHZ96" s="80"/>
      <c r="QIA96" s="80"/>
      <c r="QIB96" s="80"/>
      <c r="QIC96" s="80"/>
      <c r="QID96" s="80"/>
      <c r="QIE96" s="80"/>
      <c r="QIF96" s="80"/>
      <c r="QIG96" s="80"/>
      <c r="QIH96" s="80"/>
      <c r="QII96" s="80"/>
      <c r="QIJ96" s="80"/>
      <c r="QIK96" s="80"/>
      <c r="QIL96" s="80"/>
      <c r="QIM96" s="80"/>
      <c r="QIN96" s="80"/>
      <c r="QIO96" s="80"/>
      <c r="QIP96" s="80"/>
      <c r="QIQ96" s="80"/>
      <c r="QIR96" s="80"/>
      <c r="QIS96" s="80"/>
      <c r="QIT96" s="80"/>
      <c r="QIU96" s="80"/>
      <c r="QIV96" s="80"/>
      <c r="QIW96" s="80"/>
      <c r="QIX96" s="80"/>
      <c r="QIY96" s="80"/>
      <c r="QIZ96" s="80"/>
      <c r="QJA96" s="80"/>
      <c r="QJB96" s="80"/>
      <c r="QJC96" s="80"/>
      <c r="QJD96" s="80"/>
      <c r="QJE96" s="80"/>
      <c r="QJF96" s="80"/>
      <c r="QJG96" s="80"/>
      <c r="QJH96" s="80"/>
      <c r="QJI96" s="80"/>
      <c r="QJJ96" s="80"/>
      <c r="QJK96" s="80"/>
      <c r="QJL96" s="80"/>
      <c r="QJM96" s="80"/>
      <c r="QJN96" s="80"/>
      <c r="QJO96" s="80"/>
      <c r="QJP96" s="80"/>
      <c r="QJQ96" s="80"/>
      <c r="QJR96" s="80"/>
      <c r="QJS96" s="80"/>
      <c r="QJT96" s="80"/>
      <c r="QJU96" s="80"/>
      <c r="QJV96" s="80"/>
      <c r="QJW96" s="80"/>
      <c r="QJX96" s="80"/>
      <c r="QJY96" s="80"/>
      <c r="QJZ96" s="80"/>
      <c r="QKA96" s="80"/>
      <c r="QKB96" s="80"/>
      <c r="QKC96" s="80"/>
      <c r="QKD96" s="80"/>
      <c r="QKE96" s="80"/>
      <c r="QKF96" s="80"/>
      <c r="QKG96" s="80"/>
      <c r="QKH96" s="80"/>
      <c r="QKI96" s="80"/>
      <c r="QKJ96" s="80"/>
      <c r="QKK96" s="80"/>
      <c r="QKL96" s="80"/>
      <c r="QKM96" s="80"/>
      <c r="QKN96" s="80"/>
      <c r="QKO96" s="80"/>
      <c r="QKP96" s="80"/>
      <c r="QKQ96" s="80"/>
      <c r="QKR96" s="80"/>
      <c r="QKS96" s="80"/>
      <c r="QKT96" s="80"/>
      <c r="QKU96" s="80"/>
      <c r="QKV96" s="80"/>
      <c r="QKW96" s="80"/>
      <c r="QKX96" s="80"/>
      <c r="QKY96" s="80"/>
      <c r="QKZ96" s="80"/>
      <c r="QLA96" s="80"/>
      <c r="QLB96" s="80"/>
      <c r="QLC96" s="80"/>
      <c r="QLD96" s="80"/>
      <c r="QLE96" s="80"/>
      <c r="QLF96" s="80"/>
      <c r="QLG96" s="80"/>
      <c r="QLH96" s="80"/>
      <c r="QLI96" s="80"/>
      <c r="QLJ96" s="80"/>
      <c r="QLK96" s="80"/>
      <c r="QLL96" s="80"/>
      <c r="QLM96" s="80"/>
      <c r="QLN96" s="80"/>
      <c r="QLO96" s="80"/>
      <c r="QLP96" s="80"/>
      <c r="QLQ96" s="80"/>
      <c r="QLR96" s="80"/>
      <c r="QLS96" s="80"/>
      <c r="QLT96" s="80"/>
      <c r="QLU96" s="80"/>
      <c r="QLV96" s="80"/>
      <c r="QLW96" s="80"/>
      <c r="QLX96" s="80"/>
      <c r="QLY96" s="80"/>
      <c r="QLZ96" s="80"/>
      <c r="QMA96" s="80"/>
      <c r="QMB96" s="80"/>
      <c r="QMC96" s="80"/>
      <c r="QMD96" s="80"/>
      <c r="QME96" s="80"/>
      <c r="QMF96" s="80"/>
      <c r="QMG96" s="80"/>
      <c r="QMH96" s="80"/>
      <c r="QMI96" s="80"/>
      <c r="QMJ96" s="80"/>
      <c r="QMK96" s="80"/>
      <c r="QML96" s="80"/>
      <c r="QMM96" s="80"/>
      <c r="QMN96" s="80"/>
      <c r="QMO96" s="80"/>
      <c r="QMP96" s="80"/>
      <c r="QMQ96" s="80"/>
      <c r="QMR96" s="80"/>
      <c r="QMS96" s="80"/>
      <c r="QMT96" s="80"/>
      <c r="QMU96" s="80"/>
      <c r="QMV96" s="80"/>
      <c r="QMW96" s="80"/>
      <c r="QMX96" s="80"/>
      <c r="QMY96" s="80"/>
      <c r="QMZ96" s="80"/>
      <c r="QNA96" s="80"/>
      <c r="QNB96" s="80"/>
      <c r="QNC96" s="80"/>
      <c r="QND96" s="80"/>
      <c r="QNE96" s="80"/>
      <c r="QNF96" s="80"/>
      <c r="QNG96" s="80"/>
      <c r="QNH96" s="80"/>
      <c r="QNI96" s="80"/>
      <c r="QNJ96" s="80"/>
      <c r="QNK96" s="80"/>
      <c r="QNL96" s="80"/>
      <c r="QNM96" s="80"/>
      <c r="QNN96" s="80"/>
      <c r="QNO96" s="80"/>
      <c r="QNP96" s="80"/>
      <c r="QNQ96" s="80"/>
      <c r="QNR96" s="80"/>
      <c r="QNS96" s="80"/>
      <c r="QNT96" s="80"/>
      <c r="QNU96" s="80"/>
      <c r="QNV96" s="80"/>
      <c r="QNW96" s="80"/>
      <c r="QNX96" s="80"/>
      <c r="QNY96" s="80"/>
      <c r="QNZ96" s="80"/>
      <c r="QOA96" s="80"/>
      <c r="QOB96" s="80"/>
      <c r="QOC96" s="80"/>
      <c r="QOD96" s="80"/>
      <c r="QOE96" s="80"/>
      <c r="QOF96" s="80"/>
      <c r="QOG96" s="80"/>
      <c r="QOH96" s="80"/>
      <c r="QOI96" s="80"/>
      <c r="QOJ96" s="80"/>
      <c r="QOK96" s="80"/>
      <c r="QOL96" s="80"/>
      <c r="QOM96" s="80"/>
      <c r="QON96" s="80"/>
      <c r="QOO96" s="80"/>
      <c r="QOP96" s="80"/>
      <c r="QOQ96" s="80"/>
      <c r="QOR96" s="80"/>
      <c r="QOS96" s="80"/>
      <c r="QOT96" s="80"/>
      <c r="QOU96" s="80"/>
      <c r="QOV96" s="80"/>
      <c r="QOW96" s="80"/>
      <c r="QOX96" s="80"/>
      <c r="QOY96" s="80"/>
      <c r="QOZ96" s="80"/>
      <c r="QPA96" s="80"/>
      <c r="QPB96" s="80"/>
      <c r="QPC96" s="80"/>
      <c r="QPD96" s="80"/>
      <c r="QPE96" s="80"/>
      <c r="QPF96" s="80"/>
      <c r="QPG96" s="80"/>
      <c r="QPH96" s="80"/>
      <c r="QPI96" s="80"/>
      <c r="QPJ96" s="80"/>
      <c r="QPK96" s="80"/>
      <c r="QPL96" s="80"/>
      <c r="QPM96" s="80"/>
      <c r="QPN96" s="80"/>
      <c r="QPO96" s="80"/>
      <c r="QPP96" s="80"/>
      <c r="QPQ96" s="80"/>
      <c r="QPR96" s="80"/>
      <c r="QPS96" s="80"/>
      <c r="QPT96" s="80"/>
      <c r="QPU96" s="80"/>
      <c r="QPV96" s="80"/>
      <c r="QPW96" s="80"/>
      <c r="QPX96" s="80"/>
      <c r="QPY96" s="80"/>
      <c r="QPZ96" s="80"/>
      <c r="QQA96" s="80"/>
      <c r="QQB96" s="80"/>
      <c r="QQC96" s="80"/>
      <c r="QQD96" s="80"/>
      <c r="QQE96" s="80"/>
      <c r="QQF96" s="80"/>
      <c r="QQG96" s="80"/>
      <c r="QQH96" s="80"/>
      <c r="QQI96" s="80"/>
      <c r="QQJ96" s="80"/>
      <c r="QQK96" s="80"/>
      <c r="QQL96" s="80"/>
      <c r="QQM96" s="80"/>
      <c r="QQN96" s="80"/>
      <c r="QQO96" s="80"/>
      <c r="QQP96" s="80"/>
      <c r="QQQ96" s="80"/>
      <c r="QQR96" s="80"/>
      <c r="QQS96" s="80"/>
      <c r="QQT96" s="80"/>
      <c r="QQU96" s="80"/>
      <c r="QQV96" s="80"/>
      <c r="QQW96" s="80"/>
      <c r="QQX96" s="80"/>
      <c r="QQY96" s="80"/>
      <c r="QQZ96" s="80"/>
      <c r="QRA96" s="80"/>
      <c r="QRB96" s="80"/>
      <c r="QRC96" s="80"/>
      <c r="QRD96" s="80"/>
      <c r="QRE96" s="80"/>
      <c r="QRF96" s="80"/>
      <c r="QRG96" s="80"/>
      <c r="QRH96" s="80"/>
      <c r="QRI96" s="80"/>
      <c r="QRJ96" s="80"/>
      <c r="QRK96" s="80"/>
      <c r="QRL96" s="80"/>
      <c r="QRM96" s="80"/>
      <c r="QRN96" s="80"/>
      <c r="QRO96" s="80"/>
      <c r="QRP96" s="80"/>
      <c r="QRQ96" s="80"/>
      <c r="QRR96" s="80"/>
      <c r="QRS96" s="80"/>
      <c r="QRT96" s="80"/>
      <c r="QRU96" s="80"/>
      <c r="QRV96" s="80"/>
      <c r="QRW96" s="80"/>
      <c r="QRX96" s="80"/>
      <c r="QRY96" s="80"/>
      <c r="QRZ96" s="80"/>
      <c r="QSA96" s="80"/>
      <c r="QSB96" s="80"/>
      <c r="QSC96" s="80"/>
      <c r="QSD96" s="80"/>
      <c r="QSE96" s="80"/>
      <c r="QSF96" s="80"/>
      <c r="QSG96" s="80"/>
      <c r="QSH96" s="80"/>
      <c r="QSI96" s="80"/>
      <c r="QSJ96" s="80"/>
      <c r="QSK96" s="80"/>
      <c r="QSL96" s="80"/>
      <c r="QSM96" s="80"/>
      <c r="QSN96" s="80"/>
      <c r="QSO96" s="80"/>
      <c r="QSP96" s="80"/>
      <c r="QSQ96" s="80"/>
      <c r="QSR96" s="80"/>
      <c r="QSS96" s="80"/>
      <c r="QST96" s="80"/>
      <c r="QSU96" s="80"/>
      <c r="QSV96" s="80"/>
      <c r="QSW96" s="80"/>
      <c r="QSX96" s="80"/>
      <c r="QSY96" s="80"/>
      <c r="QSZ96" s="80"/>
      <c r="QTA96" s="80"/>
      <c r="QTB96" s="80"/>
      <c r="QTC96" s="80"/>
      <c r="QTD96" s="80"/>
      <c r="QTE96" s="80"/>
      <c r="QTF96" s="80"/>
      <c r="QTG96" s="80"/>
      <c r="QTH96" s="80"/>
      <c r="QTI96" s="80"/>
      <c r="QTJ96" s="80"/>
      <c r="QTK96" s="80"/>
      <c r="QTL96" s="80"/>
      <c r="QTM96" s="80"/>
      <c r="QTN96" s="80"/>
      <c r="QTO96" s="80"/>
      <c r="QTP96" s="80"/>
      <c r="QTQ96" s="80"/>
      <c r="QTR96" s="80"/>
      <c r="QTS96" s="80"/>
      <c r="QTT96" s="80"/>
      <c r="QTU96" s="80"/>
      <c r="QTV96" s="80"/>
      <c r="QTW96" s="80"/>
      <c r="QTX96" s="80"/>
      <c r="QTY96" s="80"/>
      <c r="QTZ96" s="80"/>
      <c r="QUA96" s="80"/>
      <c r="QUB96" s="80"/>
      <c r="QUC96" s="80"/>
      <c r="QUD96" s="80"/>
      <c r="QUE96" s="80"/>
      <c r="QUF96" s="80"/>
      <c r="QUG96" s="80"/>
      <c r="QUH96" s="80"/>
      <c r="QUI96" s="80"/>
      <c r="QUJ96" s="80"/>
      <c r="QUK96" s="80"/>
      <c r="QUL96" s="80"/>
      <c r="QUM96" s="80"/>
      <c r="QUN96" s="80"/>
      <c r="QUO96" s="80"/>
      <c r="QUP96" s="80"/>
      <c r="QUQ96" s="80"/>
      <c r="QUR96" s="80"/>
      <c r="QUS96" s="80"/>
      <c r="QUT96" s="80"/>
      <c r="QUU96" s="80"/>
      <c r="QUV96" s="80"/>
      <c r="QUW96" s="80"/>
      <c r="QUX96" s="80"/>
      <c r="QUY96" s="80"/>
      <c r="QUZ96" s="80"/>
      <c r="QVA96" s="80"/>
      <c r="QVB96" s="80"/>
      <c r="QVC96" s="80"/>
      <c r="QVD96" s="80"/>
      <c r="QVE96" s="80"/>
      <c r="QVF96" s="80"/>
      <c r="QVG96" s="80"/>
      <c r="QVH96" s="80"/>
      <c r="QVI96" s="80"/>
      <c r="QVJ96" s="80"/>
      <c r="QVK96" s="80"/>
      <c r="QVL96" s="80"/>
      <c r="QVM96" s="80"/>
      <c r="QVN96" s="80"/>
      <c r="QVO96" s="80"/>
      <c r="QVP96" s="80"/>
      <c r="QVQ96" s="80"/>
      <c r="QVR96" s="80"/>
      <c r="QVS96" s="80"/>
      <c r="QVT96" s="80"/>
      <c r="QVU96" s="80"/>
      <c r="QVV96" s="80"/>
      <c r="QVW96" s="80"/>
      <c r="QVX96" s="80"/>
      <c r="QVY96" s="80"/>
      <c r="QVZ96" s="80"/>
      <c r="QWA96" s="80"/>
      <c r="QWB96" s="80"/>
      <c r="QWC96" s="80"/>
      <c r="QWD96" s="80"/>
      <c r="QWE96" s="80"/>
      <c r="QWF96" s="80"/>
      <c r="QWG96" s="80"/>
      <c r="QWH96" s="80"/>
      <c r="QWI96" s="80"/>
      <c r="QWJ96" s="80"/>
      <c r="QWK96" s="80"/>
      <c r="QWL96" s="80"/>
      <c r="QWM96" s="80"/>
      <c r="QWN96" s="80"/>
      <c r="QWO96" s="80"/>
      <c r="QWP96" s="80"/>
      <c r="QWQ96" s="80"/>
      <c r="QWR96" s="80"/>
      <c r="QWS96" s="80"/>
      <c r="QWT96" s="80"/>
      <c r="QWU96" s="80"/>
      <c r="QWV96" s="80"/>
      <c r="QWW96" s="80"/>
      <c r="QWX96" s="80"/>
      <c r="QWY96" s="80"/>
      <c r="QWZ96" s="80"/>
      <c r="QXA96" s="80"/>
      <c r="QXB96" s="80"/>
      <c r="QXC96" s="80"/>
      <c r="QXD96" s="80"/>
      <c r="QXE96" s="80"/>
      <c r="QXF96" s="80"/>
      <c r="QXG96" s="80"/>
      <c r="QXH96" s="80"/>
      <c r="QXI96" s="80"/>
      <c r="QXJ96" s="80"/>
      <c r="QXK96" s="80"/>
      <c r="QXL96" s="80"/>
      <c r="QXM96" s="80"/>
      <c r="QXN96" s="80"/>
      <c r="QXO96" s="80"/>
      <c r="QXP96" s="80"/>
      <c r="QXQ96" s="80"/>
      <c r="QXR96" s="80"/>
      <c r="QXS96" s="80"/>
      <c r="QXT96" s="80"/>
      <c r="QXU96" s="80"/>
      <c r="QXV96" s="80"/>
      <c r="QXW96" s="80"/>
      <c r="QXX96" s="80"/>
      <c r="QXY96" s="80"/>
      <c r="QXZ96" s="80"/>
      <c r="QYA96" s="80"/>
      <c r="QYB96" s="80"/>
      <c r="QYC96" s="80"/>
      <c r="QYD96" s="80"/>
      <c r="QYE96" s="80"/>
      <c r="QYF96" s="80"/>
      <c r="QYG96" s="80"/>
      <c r="QYH96" s="80"/>
      <c r="QYI96" s="80"/>
      <c r="QYJ96" s="80"/>
      <c r="QYK96" s="80"/>
      <c r="QYL96" s="80"/>
      <c r="QYM96" s="80"/>
      <c r="QYN96" s="80"/>
      <c r="QYO96" s="80"/>
      <c r="QYP96" s="80"/>
      <c r="QYQ96" s="80"/>
      <c r="QYR96" s="80"/>
      <c r="QYS96" s="80"/>
      <c r="QYT96" s="80"/>
      <c r="QYU96" s="80"/>
      <c r="QYV96" s="80"/>
      <c r="QYW96" s="80"/>
      <c r="QYX96" s="80"/>
      <c r="QYY96" s="80"/>
      <c r="QYZ96" s="80"/>
      <c r="QZA96" s="80"/>
      <c r="QZB96" s="80"/>
      <c r="QZC96" s="80"/>
      <c r="QZD96" s="80"/>
      <c r="QZE96" s="80"/>
      <c r="QZF96" s="80"/>
      <c r="QZG96" s="80"/>
      <c r="QZH96" s="80"/>
      <c r="QZI96" s="80"/>
      <c r="QZJ96" s="80"/>
      <c r="QZK96" s="80"/>
      <c r="QZL96" s="80"/>
      <c r="QZM96" s="80"/>
      <c r="QZN96" s="80"/>
      <c r="QZO96" s="80"/>
      <c r="QZP96" s="80"/>
      <c r="QZQ96" s="80"/>
      <c r="QZR96" s="80"/>
      <c r="QZS96" s="80"/>
      <c r="QZT96" s="80"/>
      <c r="QZU96" s="80"/>
      <c r="QZV96" s="80"/>
      <c r="QZW96" s="80"/>
      <c r="QZX96" s="80"/>
      <c r="QZY96" s="80"/>
      <c r="QZZ96" s="80"/>
      <c r="RAA96" s="80"/>
      <c r="RAB96" s="80"/>
      <c r="RAC96" s="80"/>
      <c r="RAD96" s="80"/>
      <c r="RAE96" s="80"/>
      <c r="RAF96" s="80"/>
      <c r="RAG96" s="80"/>
      <c r="RAH96" s="80"/>
      <c r="RAI96" s="80"/>
      <c r="RAJ96" s="80"/>
      <c r="RAK96" s="80"/>
      <c r="RAL96" s="80"/>
      <c r="RAM96" s="80"/>
      <c r="RAN96" s="80"/>
      <c r="RAO96" s="80"/>
      <c r="RAP96" s="80"/>
      <c r="RAQ96" s="80"/>
      <c r="RAR96" s="80"/>
      <c r="RAS96" s="80"/>
      <c r="RAT96" s="80"/>
      <c r="RAU96" s="80"/>
      <c r="RAV96" s="80"/>
      <c r="RAW96" s="80"/>
      <c r="RAX96" s="80"/>
      <c r="RAY96" s="80"/>
      <c r="RAZ96" s="80"/>
      <c r="RBA96" s="80"/>
      <c r="RBB96" s="80"/>
      <c r="RBC96" s="80"/>
      <c r="RBD96" s="80"/>
      <c r="RBE96" s="80"/>
      <c r="RBF96" s="80"/>
      <c r="RBG96" s="80"/>
      <c r="RBH96" s="80"/>
      <c r="RBI96" s="80"/>
      <c r="RBJ96" s="80"/>
      <c r="RBK96" s="80"/>
      <c r="RBL96" s="80"/>
      <c r="RBM96" s="80"/>
      <c r="RBN96" s="80"/>
      <c r="RBO96" s="80"/>
      <c r="RBP96" s="80"/>
      <c r="RBQ96" s="80"/>
      <c r="RBR96" s="80"/>
      <c r="RBS96" s="80"/>
      <c r="RBT96" s="80"/>
      <c r="RBU96" s="80"/>
      <c r="RBV96" s="80"/>
      <c r="RBW96" s="80"/>
      <c r="RBX96" s="80"/>
      <c r="RBY96" s="80"/>
      <c r="RBZ96" s="80"/>
      <c r="RCA96" s="80"/>
      <c r="RCB96" s="80"/>
      <c r="RCC96" s="80"/>
      <c r="RCD96" s="80"/>
      <c r="RCE96" s="80"/>
      <c r="RCF96" s="80"/>
      <c r="RCG96" s="80"/>
      <c r="RCH96" s="80"/>
      <c r="RCI96" s="80"/>
      <c r="RCJ96" s="80"/>
      <c r="RCK96" s="80"/>
      <c r="RCL96" s="80"/>
      <c r="RCM96" s="80"/>
      <c r="RCN96" s="80"/>
      <c r="RCO96" s="80"/>
      <c r="RCP96" s="80"/>
      <c r="RCQ96" s="80"/>
      <c r="RCR96" s="80"/>
      <c r="RCS96" s="80"/>
      <c r="RCT96" s="80"/>
      <c r="RCU96" s="80"/>
      <c r="RCV96" s="80"/>
      <c r="RCW96" s="80"/>
      <c r="RCX96" s="80"/>
      <c r="RCY96" s="80"/>
      <c r="RCZ96" s="80"/>
      <c r="RDA96" s="80"/>
      <c r="RDB96" s="80"/>
      <c r="RDC96" s="80"/>
      <c r="RDD96" s="80"/>
      <c r="RDE96" s="80"/>
      <c r="RDF96" s="80"/>
      <c r="RDG96" s="80"/>
      <c r="RDH96" s="80"/>
      <c r="RDI96" s="80"/>
      <c r="RDJ96" s="80"/>
      <c r="RDK96" s="80"/>
      <c r="RDL96" s="80"/>
      <c r="RDM96" s="80"/>
      <c r="RDN96" s="80"/>
      <c r="RDO96" s="80"/>
      <c r="RDP96" s="80"/>
      <c r="RDQ96" s="80"/>
      <c r="RDR96" s="80"/>
      <c r="RDS96" s="80"/>
      <c r="RDT96" s="80"/>
      <c r="RDU96" s="80"/>
      <c r="RDV96" s="80"/>
      <c r="RDW96" s="80"/>
      <c r="RDX96" s="80"/>
      <c r="RDY96" s="80"/>
      <c r="RDZ96" s="80"/>
      <c r="REA96" s="80"/>
      <c r="REB96" s="80"/>
      <c r="REC96" s="80"/>
      <c r="RED96" s="80"/>
      <c r="REE96" s="80"/>
      <c r="REF96" s="80"/>
      <c r="REG96" s="80"/>
      <c r="REH96" s="80"/>
      <c r="REI96" s="80"/>
      <c r="REJ96" s="80"/>
      <c r="REK96" s="80"/>
      <c r="REL96" s="80"/>
      <c r="REM96" s="80"/>
      <c r="REN96" s="80"/>
      <c r="REO96" s="80"/>
      <c r="REP96" s="80"/>
      <c r="REQ96" s="80"/>
      <c r="RER96" s="80"/>
      <c r="RES96" s="80"/>
      <c r="RET96" s="80"/>
      <c r="REU96" s="80"/>
      <c r="REV96" s="80"/>
      <c r="REW96" s="80"/>
      <c r="REX96" s="80"/>
      <c r="REY96" s="80"/>
      <c r="REZ96" s="80"/>
      <c r="RFA96" s="80"/>
      <c r="RFB96" s="80"/>
      <c r="RFC96" s="80"/>
      <c r="RFD96" s="80"/>
      <c r="RFE96" s="80"/>
      <c r="RFF96" s="80"/>
      <c r="RFG96" s="80"/>
      <c r="RFH96" s="80"/>
      <c r="RFI96" s="80"/>
      <c r="RFJ96" s="80"/>
      <c r="RFK96" s="80"/>
      <c r="RFL96" s="80"/>
      <c r="RFM96" s="80"/>
      <c r="RFN96" s="80"/>
      <c r="RFO96" s="80"/>
      <c r="RFP96" s="80"/>
      <c r="RFQ96" s="80"/>
      <c r="RFR96" s="80"/>
      <c r="RFS96" s="80"/>
      <c r="RFT96" s="80"/>
      <c r="RFU96" s="80"/>
      <c r="RFV96" s="80"/>
      <c r="RFW96" s="80"/>
      <c r="RFX96" s="80"/>
      <c r="RFY96" s="80"/>
      <c r="RFZ96" s="80"/>
      <c r="RGA96" s="80"/>
      <c r="RGB96" s="80"/>
      <c r="RGC96" s="80"/>
      <c r="RGD96" s="80"/>
      <c r="RGE96" s="80"/>
      <c r="RGF96" s="80"/>
      <c r="RGG96" s="80"/>
      <c r="RGH96" s="80"/>
      <c r="RGI96" s="80"/>
      <c r="RGJ96" s="80"/>
      <c r="RGK96" s="80"/>
      <c r="RGL96" s="80"/>
      <c r="RGM96" s="80"/>
      <c r="RGN96" s="80"/>
      <c r="RGO96" s="80"/>
      <c r="RGP96" s="80"/>
      <c r="RGQ96" s="80"/>
      <c r="RGR96" s="80"/>
      <c r="RGS96" s="80"/>
      <c r="RGT96" s="80"/>
      <c r="RGU96" s="80"/>
      <c r="RGV96" s="80"/>
      <c r="RGW96" s="80"/>
      <c r="RGX96" s="80"/>
      <c r="RGY96" s="80"/>
      <c r="RGZ96" s="80"/>
      <c r="RHA96" s="80"/>
      <c r="RHB96" s="80"/>
      <c r="RHC96" s="80"/>
      <c r="RHD96" s="80"/>
      <c r="RHE96" s="80"/>
      <c r="RHF96" s="80"/>
      <c r="RHG96" s="80"/>
      <c r="RHH96" s="80"/>
      <c r="RHI96" s="80"/>
      <c r="RHJ96" s="80"/>
      <c r="RHK96" s="80"/>
      <c r="RHL96" s="80"/>
      <c r="RHM96" s="80"/>
      <c r="RHN96" s="80"/>
      <c r="RHO96" s="80"/>
      <c r="RHP96" s="80"/>
      <c r="RHQ96" s="80"/>
      <c r="RHR96" s="80"/>
      <c r="RHS96" s="80"/>
      <c r="RHT96" s="80"/>
      <c r="RHU96" s="80"/>
      <c r="RHV96" s="80"/>
      <c r="RHW96" s="80"/>
      <c r="RHX96" s="80"/>
      <c r="RHY96" s="80"/>
      <c r="RHZ96" s="80"/>
      <c r="RIA96" s="80"/>
      <c r="RIB96" s="80"/>
      <c r="RIC96" s="80"/>
      <c r="RID96" s="80"/>
      <c r="RIE96" s="80"/>
      <c r="RIF96" s="80"/>
      <c r="RIG96" s="80"/>
      <c r="RIH96" s="80"/>
      <c r="RII96" s="80"/>
      <c r="RIJ96" s="80"/>
      <c r="RIK96" s="80"/>
      <c r="RIL96" s="80"/>
      <c r="RIM96" s="80"/>
      <c r="RIN96" s="80"/>
      <c r="RIO96" s="80"/>
      <c r="RIP96" s="80"/>
      <c r="RIQ96" s="80"/>
      <c r="RIR96" s="80"/>
      <c r="RIS96" s="80"/>
      <c r="RIT96" s="80"/>
      <c r="RIU96" s="80"/>
      <c r="RIV96" s="80"/>
      <c r="RIW96" s="80"/>
      <c r="RIX96" s="80"/>
      <c r="RIY96" s="80"/>
      <c r="RIZ96" s="80"/>
      <c r="RJA96" s="80"/>
      <c r="RJB96" s="80"/>
      <c r="RJC96" s="80"/>
      <c r="RJD96" s="80"/>
      <c r="RJE96" s="80"/>
      <c r="RJF96" s="80"/>
      <c r="RJG96" s="80"/>
      <c r="RJH96" s="80"/>
      <c r="RJI96" s="80"/>
      <c r="RJJ96" s="80"/>
      <c r="RJK96" s="80"/>
      <c r="RJL96" s="80"/>
      <c r="RJM96" s="80"/>
      <c r="RJN96" s="80"/>
      <c r="RJO96" s="80"/>
      <c r="RJP96" s="80"/>
      <c r="RJQ96" s="80"/>
      <c r="RJR96" s="80"/>
      <c r="RJS96" s="80"/>
      <c r="RJT96" s="80"/>
      <c r="RJU96" s="80"/>
      <c r="RJV96" s="80"/>
      <c r="RJW96" s="80"/>
      <c r="RJX96" s="80"/>
      <c r="RJY96" s="80"/>
      <c r="RJZ96" s="80"/>
      <c r="RKA96" s="80"/>
      <c r="RKB96" s="80"/>
      <c r="RKC96" s="80"/>
      <c r="RKD96" s="80"/>
      <c r="RKE96" s="80"/>
      <c r="RKF96" s="80"/>
      <c r="RKG96" s="80"/>
      <c r="RKH96" s="80"/>
      <c r="RKI96" s="80"/>
      <c r="RKJ96" s="80"/>
      <c r="RKK96" s="80"/>
      <c r="RKL96" s="80"/>
      <c r="RKM96" s="80"/>
      <c r="RKN96" s="80"/>
      <c r="RKO96" s="80"/>
      <c r="RKP96" s="80"/>
      <c r="RKQ96" s="80"/>
      <c r="RKR96" s="80"/>
      <c r="RKS96" s="80"/>
      <c r="RKT96" s="80"/>
      <c r="RKU96" s="80"/>
      <c r="RKV96" s="80"/>
      <c r="RKW96" s="80"/>
      <c r="RKX96" s="80"/>
      <c r="RKY96" s="80"/>
      <c r="RKZ96" s="80"/>
      <c r="RLA96" s="80"/>
      <c r="RLB96" s="80"/>
      <c r="RLC96" s="80"/>
      <c r="RLD96" s="80"/>
      <c r="RLE96" s="80"/>
      <c r="RLF96" s="80"/>
      <c r="RLG96" s="80"/>
      <c r="RLH96" s="80"/>
      <c r="RLI96" s="80"/>
      <c r="RLJ96" s="80"/>
      <c r="RLK96" s="80"/>
      <c r="RLL96" s="80"/>
      <c r="RLM96" s="80"/>
      <c r="RLN96" s="80"/>
      <c r="RLO96" s="80"/>
      <c r="RLP96" s="80"/>
      <c r="RLQ96" s="80"/>
      <c r="RLR96" s="80"/>
      <c r="RLS96" s="80"/>
      <c r="RLT96" s="80"/>
      <c r="RLU96" s="80"/>
      <c r="RLV96" s="80"/>
      <c r="RLW96" s="80"/>
      <c r="RLX96" s="80"/>
      <c r="RLY96" s="80"/>
      <c r="RLZ96" s="80"/>
      <c r="RMA96" s="80"/>
      <c r="RMB96" s="80"/>
      <c r="RMC96" s="80"/>
      <c r="RMD96" s="80"/>
      <c r="RME96" s="80"/>
      <c r="RMF96" s="80"/>
      <c r="RMG96" s="80"/>
      <c r="RMH96" s="80"/>
      <c r="RMI96" s="80"/>
      <c r="RMJ96" s="80"/>
      <c r="RMK96" s="80"/>
      <c r="RML96" s="80"/>
      <c r="RMM96" s="80"/>
      <c r="RMN96" s="80"/>
      <c r="RMO96" s="80"/>
      <c r="RMP96" s="80"/>
      <c r="RMQ96" s="80"/>
      <c r="RMR96" s="80"/>
      <c r="RMS96" s="80"/>
      <c r="RMT96" s="80"/>
      <c r="RMU96" s="80"/>
      <c r="RMV96" s="80"/>
      <c r="RMW96" s="80"/>
      <c r="RMX96" s="80"/>
      <c r="RMY96" s="80"/>
      <c r="RMZ96" s="80"/>
      <c r="RNA96" s="80"/>
      <c r="RNB96" s="80"/>
      <c r="RNC96" s="80"/>
      <c r="RND96" s="80"/>
      <c r="RNE96" s="80"/>
      <c r="RNF96" s="80"/>
      <c r="RNG96" s="80"/>
      <c r="RNH96" s="80"/>
      <c r="RNI96" s="80"/>
      <c r="RNJ96" s="80"/>
      <c r="RNK96" s="80"/>
      <c r="RNL96" s="80"/>
      <c r="RNM96" s="80"/>
      <c r="RNN96" s="80"/>
      <c r="RNO96" s="80"/>
      <c r="RNP96" s="80"/>
      <c r="RNQ96" s="80"/>
      <c r="RNR96" s="80"/>
      <c r="RNS96" s="80"/>
      <c r="RNT96" s="80"/>
      <c r="RNU96" s="80"/>
      <c r="RNV96" s="80"/>
      <c r="RNW96" s="80"/>
      <c r="RNX96" s="80"/>
      <c r="RNY96" s="80"/>
      <c r="RNZ96" s="80"/>
      <c r="ROA96" s="80"/>
      <c r="ROB96" s="80"/>
      <c r="ROC96" s="80"/>
      <c r="ROD96" s="80"/>
      <c r="ROE96" s="80"/>
      <c r="ROF96" s="80"/>
      <c r="ROG96" s="80"/>
      <c r="ROH96" s="80"/>
      <c r="ROI96" s="80"/>
      <c r="ROJ96" s="80"/>
      <c r="ROK96" s="80"/>
      <c r="ROL96" s="80"/>
      <c r="ROM96" s="80"/>
      <c r="RON96" s="80"/>
      <c r="ROO96" s="80"/>
      <c r="ROP96" s="80"/>
      <c r="ROQ96" s="80"/>
      <c r="ROR96" s="80"/>
      <c r="ROS96" s="80"/>
      <c r="ROT96" s="80"/>
      <c r="ROU96" s="80"/>
      <c r="ROV96" s="80"/>
      <c r="ROW96" s="80"/>
      <c r="ROX96" s="80"/>
      <c r="ROY96" s="80"/>
      <c r="ROZ96" s="80"/>
      <c r="RPA96" s="80"/>
      <c r="RPB96" s="80"/>
      <c r="RPC96" s="80"/>
      <c r="RPD96" s="80"/>
      <c r="RPE96" s="80"/>
      <c r="RPF96" s="80"/>
      <c r="RPG96" s="80"/>
      <c r="RPH96" s="80"/>
      <c r="RPI96" s="80"/>
      <c r="RPJ96" s="80"/>
      <c r="RPK96" s="80"/>
      <c r="RPL96" s="80"/>
      <c r="RPM96" s="80"/>
      <c r="RPN96" s="80"/>
      <c r="RPO96" s="80"/>
      <c r="RPP96" s="80"/>
      <c r="RPQ96" s="80"/>
      <c r="RPR96" s="80"/>
      <c r="RPS96" s="80"/>
      <c r="RPT96" s="80"/>
      <c r="RPU96" s="80"/>
      <c r="RPV96" s="80"/>
      <c r="RPW96" s="80"/>
      <c r="RPX96" s="80"/>
      <c r="RPY96" s="80"/>
      <c r="RPZ96" s="80"/>
      <c r="RQA96" s="80"/>
      <c r="RQB96" s="80"/>
      <c r="RQC96" s="80"/>
      <c r="RQD96" s="80"/>
      <c r="RQE96" s="80"/>
      <c r="RQF96" s="80"/>
      <c r="RQG96" s="80"/>
      <c r="RQH96" s="80"/>
      <c r="RQI96" s="80"/>
      <c r="RQJ96" s="80"/>
      <c r="RQK96" s="80"/>
      <c r="RQL96" s="80"/>
      <c r="RQM96" s="80"/>
      <c r="RQN96" s="80"/>
      <c r="RQO96" s="80"/>
      <c r="RQP96" s="80"/>
      <c r="RQQ96" s="80"/>
      <c r="RQR96" s="80"/>
      <c r="RQS96" s="80"/>
      <c r="RQT96" s="80"/>
      <c r="RQU96" s="80"/>
      <c r="RQV96" s="80"/>
      <c r="RQW96" s="80"/>
      <c r="RQX96" s="80"/>
      <c r="RQY96" s="80"/>
      <c r="RQZ96" s="80"/>
      <c r="RRA96" s="80"/>
      <c r="RRB96" s="80"/>
      <c r="RRC96" s="80"/>
      <c r="RRD96" s="80"/>
      <c r="RRE96" s="80"/>
      <c r="RRF96" s="80"/>
      <c r="RRG96" s="80"/>
      <c r="RRH96" s="80"/>
      <c r="RRI96" s="80"/>
      <c r="RRJ96" s="80"/>
      <c r="RRK96" s="80"/>
      <c r="RRL96" s="80"/>
      <c r="RRM96" s="80"/>
      <c r="RRN96" s="80"/>
      <c r="RRO96" s="80"/>
      <c r="RRP96" s="80"/>
      <c r="RRQ96" s="80"/>
      <c r="RRR96" s="80"/>
      <c r="RRS96" s="80"/>
      <c r="RRT96" s="80"/>
      <c r="RRU96" s="80"/>
      <c r="RRV96" s="80"/>
      <c r="RRW96" s="80"/>
      <c r="RRX96" s="80"/>
      <c r="RRY96" s="80"/>
      <c r="RRZ96" s="80"/>
      <c r="RSA96" s="80"/>
      <c r="RSB96" s="80"/>
      <c r="RSC96" s="80"/>
      <c r="RSD96" s="80"/>
      <c r="RSE96" s="80"/>
      <c r="RSF96" s="80"/>
      <c r="RSG96" s="80"/>
      <c r="RSH96" s="80"/>
      <c r="RSI96" s="80"/>
      <c r="RSJ96" s="80"/>
      <c r="RSK96" s="80"/>
      <c r="RSL96" s="80"/>
      <c r="RSM96" s="80"/>
      <c r="RSN96" s="80"/>
      <c r="RSO96" s="80"/>
      <c r="RSP96" s="80"/>
      <c r="RSQ96" s="80"/>
      <c r="RSR96" s="80"/>
      <c r="RSS96" s="80"/>
      <c r="RST96" s="80"/>
      <c r="RSU96" s="80"/>
      <c r="RSV96" s="80"/>
      <c r="RSW96" s="80"/>
      <c r="RSX96" s="80"/>
      <c r="RSY96" s="80"/>
      <c r="RSZ96" s="80"/>
      <c r="RTA96" s="80"/>
      <c r="RTB96" s="80"/>
      <c r="RTC96" s="80"/>
      <c r="RTD96" s="80"/>
      <c r="RTE96" s="80"/>
      <c r="RTF96" s="80"/>
      <c r="RTG96" s="80"/>
      <c r="RTH96" s="80"/>
      <c r="RTI96" s="80"/>
      <c r="RTJ96" s="80"/>
      <c r="RTK96" s="80"/>
      <c r="RTL96" s="80"/>
      <c r="RTM96" s="80"/>
      <c r="RTN96" s="80"/>
      <c r="RTO96" s="80"/>
      <c r="RTP96" s="80"/>
      <c r="RTQ96" s="80"/>
      <c r="RTR96" s="80"/>
      <c r="RTS96" s="80"/>
      <c r="RTT96" s="80"/>
      <c r="RTU96" s="80"/>
      <c r="RTV96" s="80"/>
      <c r="RTW96" s="80"/>
      <c r="RTX96" s="80"/>
      <c r="RTY96" s="80"/>
      <c r="RTZ96" s="80"/>
      <c r="RUA96" s="80"/>
      <c r="RUB96" s="80"/>
      <c r="RUC96" s="80"/>
      <c r="RUD96" s="80"/>
      <c r="RUE96" s="80"/>
      <c r="RUF96" s="80"/>
      <c r="RUG96" s="80"/>
      <c r="RUH96" s="80"/>
      <c r="RUI96" s="80"/>
      <c r="RUJ96" s="80"/>
      <c r="RUK96" s="80"/>
      <c r="RUL96" s="80"/>
      <c r="RUM96" s="80"/>
      <c r="RUN96" s="80"/>
      <c r="RUO96" s="80"/>
      <c r="RUP96" s="80"/>
      <c r="RUQ96" s="80"/>
      <c r="RUR96" s="80"/>
      <c r="RUS96" s="80"/>
      <c r="RUT96" s="80"/>
      <c r="RUU96" s="80"/>
      <c r="RUV96" s="80"/>
      <c r="RUW96" s="80"/>
      <c r="RUX96" s="80"/>
      <c r="RUY96" s="80"/>
      <c r="RUZ96" s="80"/>
      <c r="RVA96" s="80"/>
      <c r="RVB96" s="80"/>
      <c r="RVC96" s="80"/>
      <c r="RVD96" s="80"/>
      <c r="RVE96" s="80"/>
      <c r="RVF96" s="80"/>
      <c r="RVG96" s="80"/>
      <c r="RVH96" s="80"/>
      <c r="RVI96" s="80"/>
      <c r="RVJ96" s="80"/>
      <c r="RVK96" s="80"/>
      <c r="RVL96" s="80"/>
      <c r="RVM96" s="80"/>
      <c r="RVN96" s="80"/>
      <c r="RVO96" s="80"/>
      <c r="RVP96" s="80"/>
      <c r="RVQ96" s="80"/>
      <c r="RVR96" s="80"/>
      <c r="RVS96" s="80"/>
      <c r="RVT96" s="80"/>
      <c r="RVU96" s="80"/>
      <c r="RVV96" s="80"/>
      <c r="RVW96" s="80"/>
      <c r="RVX96" s="80"/>
      <c r="RVY96" s="80"/>
      <c r="RVZ96" s="80"/>
      <c r="RWA96" s="80"/>
      <c r="RWB96" s="80"/>
      <c r="RWC96" s="80"/>
      <c r="RWD96" s="80"/>
      <c r="RWE96" s="80"/>
      <c r="RWF96" s="80"/>
      <c r="RWG96" s="80"/>
      <c r="RWH96" s="80"/>
      <c r="RWI96" s="80"/>
      <c r="RWJ96" s="80"/>
      <c r="RWK96" s="80"/>
      <c r="RWL96" s="80"/>
      <c r="RWM96" s="80"/>
      <c r="RWN96" s="80"/>
      <c r="RWO96" s="80"/>
      <c r="RWP96" s="80"/>
      <c r="RWQ96" s="80"/>
      <c r="RWR96" s="80"/>
      <c r="RWS96" s="80"/>
      <c r="RWT96" s="80"/>
      <c r="RWU96" s="80"/>
      <c r="RWV96" s="80"/>
      <c r="RWW96" s="80"/>
      <c r="RWX96" s="80"/>
      <c r="RWY96" s="80"/>
      <c r="RWZ96" s="80"/>
      <c r="RXA96" s="80"/>
      <c r="RXB96" s="80"/>
      <c r="RXC96" s="80"/>
      <c r="RXD96" s="80"/>
      <c r="RXE96" s="80"/>
      <c r="RXF96" s="80"/>
      <c r="RXG96" s="80"/>
      <c r="RXH96" s="80"/>
      <c r="RXI96" s="80"/>
      <c r="RXJ96" s="80"/>
      <c r="RXK96" s="80"/>
      <c r="RXL96" s="80"/>
      <c r="RXM96" s="80"/>
      <c r="RXN96" s="80"/>
      <c r="RXO96" s="80"/>
      <c r="RXP96" s="80"/>
      <c r="RXQ96" s="80"/>
      <c r="RXR96" s="80"/>
      <c r="RXS96" s="80"/>
      <c r="RXT96" s="80"/>
      <c r="RXU96" s="80"/>
      <c r="RXV96" s="80"/>
      <c r="RXW96" s="80"/>
      <c r="RXX96" s="80"/>
      <c r="RXY96" s="80"/>
      <c r="RXZ96" s="80"/>
      <c r="RYA96" s="80"/>
      <c r="RYB96" s="80"/>
      <c r="RYC96" s="80"/>
      <c r="RYD96" s="80"/>
      <c r="RYE96" s="80"/>
      <c r="RYF96" s="80"/>
      <c r="RYG96" s="80"/>
      <c r="RYH96" s="80"/>
      <c r="RYI96" s="80"/>
      <c r="RYJ96" s="80"/>
      <c r="RYK96" s="80"/>
      <c r="RYL96" s="80"/>
      <c r="RYM96" s="80"/>
      <c r="RYN96" s="80"/>
      <c r="RYO96" s="80"/>
      <c r="RYP96" s="80"/>
      <c r="RYQ96" s="80"/>
      <c r="RYR96" s="80"/>
      <c r="RYS96" s="80"/>
      <c r="RYT96" s="80"/>
      <c r="RYU96" s="80"/>
      <c r="RYV96" s="80"/>
      <c r="RYW96" s="80"/>
      <c r="RYX96" s="80"/>
      <c r="RYY96" s="80"/>
      <c r="RYZ96" s="80"/>
      <c r="RZA96" s="80"/>
      <c r="RZB96" s="80"/>
      <c r="RZC96" s="80"/>
      <c r="RZD96" s="80"/>
      <c r="RZE96" s="80"/>
      <c r="RZF96" s="80"/>
      <c r="RZG96" s="80"/>
      <c r="RZH96" s="80"/>
      <c r="RZI96" s="80"/>
      <c r="RZJ96" s="80"/>
      <c r="RZK96" s="80"/>
      <c r="RZL96" s="80"/>
      <c r="RZM96" s="80"/>
      <c r="RZN96" s="80"/>
      <c r="RZO96" s="80"/>
      <c r="RZP96" s="80"/>
      <c r="RZQ96" s="80"/>
      <c r="RZR96" s="80"/>
      <c r="RZS96" s="80"/>
      <c r="RZT96" s="80"/>
      <c r="RZU96" s="80"/>
      <c r="RZV96" s="80"/>
      <c r="RZW96" s="80"/>
      <c r="RZX96" s="80"/>
      <c r="RZY96" s="80"/>
      <c r="RZZ96" s="80"/>
      <c r="SAA96" s="80"/>
      <c r="SAB96" s="80"/>
      <c r="SAC96" s="80"/>
      <c r="SAD96" s="80"/>
      <c r="SAE96" s="80"/>
      <c r="SAF96" s="80"/>
      <c r="SAG96" s="80"/>
      <c r="SAH96" s="80"/>
      <c r="SAI96" s="80"/>
      <c r="SAJ96" s="80"/>
      <c r="SAK96" s="80"/>
      <c r="SAL96" s="80"/>
      <c r="SAM96" s="80"/>
      <c r="SAN96" s="80"/>
      <c r="SAO96" s="80"/>
      <c r="SAP96" s="80"/>
      <c r="SAQ96" s="80"/>
      <c r="SAR96" s="80"/>
      <c r="SAS96" s="80"/>
      <c r="SAT96" s="80"/>
      <c r="SAU96" s="80"/>
      <c r="SAV96" s="80"/>
      <c r="SAW96" s="80"/>
      <c r="SAX96" s="80"/>
      <c r="SAY96" s="80"/>
      <c r="SAZ96" s="80"/>
      <c r="SBA96" s="80"/>
      <c r="SBB96" s="80"/>
      <c r="SBC96" s="80"/>
      <c r="SBD96" s="80"/>
      <c r="SBE96" s="80"/>
      <c r="SBF96" s="80"/>
      <c r="SBG96" s="80"/>
      <c r="SBH96" s="80"/>
      <c r="SBI96" s="80"/>
      <c r="SBJ96" s="80"/>
      <c r="SBK96" s="80"/>
      <c r="SBL96" s="80"/>
      <c r="SBM96" s="80"/>
      <c r="SBN96" s="80"/>
      <c r="SBO96" s="80"/>
      <c r="SBP96" s="80"/>
      <c r="SBQ96" s="80"/>
      <c r="SBR96" s="80"/>
      <c r="SBS96" s="80"/>
      <c r="SBT96" s="80"/>
      <c r="SBU96" s="80"/>
      <c r="SBV96" s="80"/>
      <c r="SBW96" s="80"/>
      <c r="SBX96" s="80"/>
      <c r="SBY96" s="80"/>
      <c r="SBZ96" s="80"/>
      <c r="SCA96" s="80"/>
      <c r="SCB96" s="80"/>
      <c r="SCC96" s="80"/>
      <c r="SCD96" s="80"/>
      <c r="SCE96" s="80"/>
      <c r="SCF96" s="80"/>
      <c r="SCG96" s="80"/>
      <c r="SCH96" s="80"/>
      <c r="SCI96" s="80"/>
      <c r="SCJ96" s="80"/>
      <c r="SCK96" s="80"/>
      <c r="SCL96" s="80"/>
      <c r="SCM96" s="80"/>
      <c r="SCN96" s="80"/>
      <c r="SCO96" s="80"/>
      <c r="SCP96" s="80"/>
      <c r="SCQ96" s="80"/>
      <c r="SCR96" s="80"/>
      <c r="SCS96" s="80"/>
      <c r="SCT96" s="80"/>
      <c r="SCU96" s="80"/>
      <c r="SCV96" s="80"/>
      <c r="SCW96" s="80"/>
      <c r="SCX96" s="80"/>
      <c r="SCY96" s="80"/>
      <c r="SCZ96" s="80"/>
      <c r="SDA96" s="80"/>
      <c r="SDB96" s="80"/>
      <c r="SDC96" s="80"/>
      <c r="SDD96" s="80"/>
      <c r="SDE96" s="80"/>
      <c r="SDF96" s="80"/>
      <c r="SDG96" s="80"/>
      <c r="SDH96" s="80"/>
      <c r="SDI96" s="80"/>
      <c r="SDJ96" s="80"/>
      <c r="SDK96" s="80"/>
      <c r="SDL96" s="80"/>
      <c r="SDM96" s="80"/>
      <c r="SDN96" s="80"/>
      <c r="SDO96" s="80"/>
      <c r="SDP96" s="80"/>
      <c r="SDQ96" s="80"/>
      <c r="SDR96" s="80"/>
      <c r="SDS96" s="80"/>
      <c r="SDT96" s="80"/>
      <c r="SDU96" s="80"/>
      <c r="SDV96" s="80"/>
      <c r="SDW96" s="80"/>
      <c r="SDX96" s="80"/>
      <c r="SDY96" s="80"/>
      <c r="SDZ96" s="80"/>
      <c r="SEA96" s="80"/>
      <c r="SEB96" s="80"/>
      <c r="SEC96" s="80"/>
      <c r="SED96" s="80"/>
      <c r="SEE96" s="80"/>
      <c r="SEF96" s="80"/>
      <c r="SEG96" s="80"/>
      <c r="SEH96" s="80"/>
      <c r="SEI96" s="80"/>
      <c r="SEJ96" s="80"/>
      <c r="SEK96" s="80"/>
      <c r="SEL96" s="80"/>
      <c r="SEM96" s="80"/>
      <c r="SEN96" s="80"/>
      <c r="SEO96" s="80"/>
      <c r="SEP96" s="80"/>
      <c r="SEQ96" s="80"/>
      <c r="SER96" s="80"/>
      <c r="SES96" s="80"/>
      <c r="SET96" s="80"/>
      <c r="SEU96" s="80"/>
      <c r="SEV96" s="80"/>
      <c r="SEW96" s="80"/>
      <c r="SEX96" s="80"/>
      <c r="SEY96" s="80"/>
      <c r="SEZ96" s="80"/>
      <c r="SFA96" s="80"/>
      <c r="SFB96" s="80"/>
      <c r="SFC96" s="80"/>
      <c r="SFD96" s="80"/>
      <c r="SFE96" s="80"/>
      <c r="SFF96" s="80"/>
      <c r="SFG96" s="80"/>
      <c r="SFH96" s="80"/>
      <c r="SFI96" s="80"/>
      <c r="SFJ96" s="80"/>
      <c r="SFK96" s="80"/>
      <c r="SFL96" s="80"/>
      <c r="SFM96" s="80"/>
      <c r="SFN96" s="80"/>
      <c r="SFO96" s="80"/>
      <c r="SFP96" s="80"/>
      <c r="SFQ96" s="80"/>
      <c r="SFR96" s="80"/>
      <c r="SFS96" s="80"/>
      <c r="SFT96" s="80"/>
      <c r="SFU96" s="80"/>
      <c r="SFV96" s="80"/>
      <c r="SFW96" s="80"/>
      <c r="SFX96" s="80"/>
      <c r="SFY96" s="80"/>
      <c r="SFZ96" s="80"/>
      <c r="SGA96" s="80"/>
      <c r="SGB96" s="80"/>
      <c r="SGC96" s="80"/>
      <c r="SGD96" s="80"/>
      <c r="SGE96" s="80"/>
      <c r="SGF96" s="80"/>
      <c r="SGG96" s="80"/>
      <c r="SGH96" s="80"/>
      <c r="SGI96" s="80"/>
      <c r="SGJ96" s="80"/>
      <c r="SGK96" s="80"/>
      <c r="SGL96" s="80"/>
      <c r="SGM96" s="80"/>
      <c r="SGN96" s="80"/>
      <c r="SGO96" s="80"/>
      <c r="SGP96" s="80"/>
      <c r="SGQ96" s="80"/>
      <c r="SGR96" s="80"/>
      <c r="SGS96" s="80"/>
      <c r="SGT96" s="80"/>
      <c r="SGU96" s="80"/>
      <c r="SGV96" s="80"/>
      <c r="SGW96" s="80"/>
      <c r="SGX96" s="80"/>
      <c r="SGY96" s="80"/>
      <c r="SGZ96" s="80"/>
      <c r="SHA96" s="80"/>
      <c r="SHB96" s="80"/>
      <c r="SHC96" s="80"/>
      <c r="SHD96" s="80"/>
      <c r="SHE96" s="80"/>
      <c r="SHF96" s="80"/>
      <c r="SHG96" s="80"/>
      <c r="SHH96" s="80"/>
      <c r="SHI96" s="80"/>
      <c r="SHJ96" s="80"/>
      <c r="SHK96" s="80"/>
      <c r="SHL96" s="80"/>
      <c r="SHM96" s="80"/>
      <c r="SHN96" s="80"/>
      <c r="SHO96" s="80"/>
      <c r="SHP96" s="80"/>
      <c r="SHQ96" s="80"/>
      <c r="SHR96" s="80"/>
      <c r="SHS96" s="80"/>
      <c r="SHT96" s="80"/>
      <c r="SHU96" s="80"/>
      <c r="SHV96" s="80"/>
      <c r="SHW96" s="80"/>
      <c r="SHX96" s="80"/>
      <c r="SHY96" s="80"/>
      <c r="SHZ96" s="80"/>
      <c r="SIA96" s="80"/>
      <c r="SIB96" s="80"/>
      <c r="SIC96" s="80"/>
      <c r="SID96" s="80"/>
      <c r="SIE96" s="80"/>
      <c r="SIF96" s="80"/>
      <c r="SIG96" s="80"/>
      <c r="SIH96" s="80"/>
      <c r="SII96" s="80"/>
      <c r="SIJ96" s="80"/>
      <c r="SIK96" s="80"/>
      <c r="SIL96" s="80"/>
      <c r="SIM96" s="80"/>
      <c r="SIN96" s="80"/>
      <c r="SIO96" s="80"/>
      <c r="SIP96" s="80"/>
      <c r="SIQ96" s="80"/>
      <c r="SIR96" s="80"/>
      <c r="SIS96" s="80"/>
      <c r="SIT96" s="80"/>
      <c r="SIU96" s="80"/>
      <c r="SIV96" s="80"/>
      <c r="SIW96" s="80"/>
      <c r="SIX96" s="80"/>
      <c r="SIY96" s="80"/>
      <c r="SIZ96" s="80"/>
      <c r="SJA96" s="80"/>
      <c r="SJB96" s="80"/>
      <c r="SJC96" s="80"/>
      <c r="SJD96" s="80"/>
      <c r="SJE96" s="80"/>
      <c r="SJF96" s="80"/>
      <c r="SJG96" s="80"/>
      <c r="SJH96" s="80"/>
      <c r="SJI96" s="80"/>
      <c r="SJJ96" s="80"/>
      <c r="SJK96" s="80"/>
      <c r="SJL96" s="80"/>
      <c r="SJM96" s="80"/>
      <c r="SJN96" s="80"/>
      <c r="SJO96" s="80"/>
      <c r="SJP96" s="80"/>
      <c r="SJQ96" s="80"/>
      <c r="SJR96" s="80"/>
      <c r="SJS96" s="80"/>
      <c r="SJT96" s="80"/>
      <c r="SJU96" s="80"/>
      <c r="SJV96" s="80"/>
      <c r="SJW96" s="80"/>
      <c r="SJX96" s="80"/>
      <c r="SJY96" s="80"/>
      <c r="SJZ96" s="80"/>
      <c r="SKA96" s="80"/>
      <c r="SKB96" s="80"/>
      <c r="SKC96" s="80"/>
      <c r="SKD96" s="80"/>
      <c r="SKE96" s="80"/>
      <c r="SKF96" s="80"/>
      <c r="SKG96" s="80"/>
      <c r="SKH96" s="80"/>
      <c r="SKI96" s="80"/>
      <c r="SKJ96" s="80"/>
      <c r="SKK96" s="80"/>
      <c r="SKL96" s="80"/>
      <c r="SKM96" s="80"/>
      <c r="SKN96" s="80"/>
      <c r="SKO96" s="80"/>
      <c r="SKP96" s="80"/>
      <c r="SKQ96" s="80"/>
      <c r="SKR96" s="80"/>
      <c r="SKS96" s="80"/>
      <c r="SKT96" s="80"/>
      <c r="SKU96" s="80"/>
      <c r="SKV96" s="80"/>
      <c r="SKW96" s="80"/>
      <c r="SKX96" s="80"/>
      <c r="SKY96" s="80"/>
      <c r="SKZ96" s="80"/>
      <c r="SLA96" s="80"/>
      <c r="SLB96" s="80"/>
      <c r="SLC96" s="80"/>
      <c r="SLD96" s="80"/>
      <c r="SLE96" s="80"/>
      <c r="SLF96" s="80"/>
      <c r="SLG96" s="80"/>
      <c r="SLH96" s="80"/>
      <c r="SLI96" s="80"/>
      <c r="SLJ96" s="80"/>
      <c r="SLK96" s="80"/>
      <c r="SLL96" s="80"/>
      <c r="SLM96" s="80"/>
      <c r="SLN96" s="80"/>
      <c r="SLO96" s="80"/>
      <c r="SLP96" s="80"/>
      <c r="SLQ96" s="80"/>
      <c r="SLR96" s="80"/>
      <c r="SLS96" s="80"/>
      <c r="SLT96" s="80"/>
      <c r="SLU96" s="80"/>
      <c r="SLV96" s="80"/>
      <c r="SLW96" s="80"/>
      <c r="SLX96" s="80"/>
      <c r="SLY96" s="80"/>
      <c r="SLZ96" s="80"/>
      <c r="SMA96" s="80"/>
      <c r="SMB96" s="80"/>
      <c r="SMC96" s="80"/>
      <c r="SMD96" s="80"/>
      <c r="SME96" s="80"/>
      <c r="SMF96" s="80"/>
      <c r="SMG96" s="80"/>
      <c r="SMH96" s="80"/>
      <c r="SMI96" s="80"/>
      <c r="SMJ96" s="80"/>
      <c r="SMK96" s="80"/>
      <c r="SML96" s="80"/>
      <c r="SMM96" s="80"/>
      <c r="SMN96" s="80"/>
      <c r="SMO96" s="80"/>
      <c r="SMP96" s="80"/>
      <c r="SMQ96" s="80"/>
      <c r="SMR96" s="80"/>
      <c r="SMS96" s="80"/>
      <c r="SMT96" s="80"/>
      <c r="SMU96" s="80"/>
      <c r="SMV96" s="80"/>
      <c r="SMW96" s="80"/>
      <c r="SMX96" s="80"/>
      <c r="SMY96" s="80"/>
      <c r="SMZ96" s="80"/>
      <c r="SNA96" s="80"/>
      <c r="SNB96" s="80"/>
      <c r="SNC96" s="80"/>
      <c r="SND96" s="80"/>
      <c r="SNE96" s="80"/>
      <c r="SNF96" s="80"/>
      <c r="SNG96" s="80"/>
      <c r="SNH96" s="80"/>
      <c r="SNI96" s="80"/>
      <c r="SNJ96" s="80"/>
      <c r="SNK96" s="80"/>
      <c r="SNL96" s="80"/>
      <c r="SNM96" s="80"/>
      <c r="SNN96" s="80"/>
      <c r="SNO96" s="80"/>
      <c r="SNP96" s="80"/>
      <c r="SNQ96" s="80"/>
      <c r="SNR96" s="80"/>
      <c r="SNS96" s="80"/>
      <c r="SNT96" s="80"/>
      <c r="SNU96" s="80"/>
      <c r="SNV96" s="80"/>
      <c r="SNW96" s="80"/>
      <c r="SNX96" s="80"/>
      <c r="SNY96" s="80"/>
      <c r="SNZ96" s="80"/>
      <c r="SOA96" s="80"/>
      <c r="SOB96" s="80"/>
      <c r="SOC96" s="80"/>
      <c r="SOD96" s="80"/>
      <c r="SOE96" s="80"/>
      <c r="SOF96" s="80"/>
      <c r="SOG96" s="80"/>
      <c r="SOH96" s="80"/>
      <c r="SOI96" s="80"/>
      <c r="SOJ96" s="80"/>
      <c r="SOK96" s="80"/>
      <c r="SOL96" s="80"/>
      <c r="SOM96" s="80"/>
      <c r="SON96" s="80"/>
      <c r="SOO96" s="80"/>
      <c r="SOP96" s="80"/>
      <c r="SOQ96" s="80"/>
      <c r="SOR96" s="80"/>
      <c r="SOS96" s="80"/>
      <c r="SOT96" s="80"/>
      <c r="SOU96" s="80"/>
      <c r="SOV96" s="80"/>
      <c r="SOW96" s="80"/>
      <c r="SOX96" s="80"/>
      <c r="SOY96" s="80"/>
      <c r="SOZ96" s="80"/>
      <c r="SPA96" s="80"/>
      <c r="SPB96" s="80"/>
      <c r="SPC96" s="80"/>
      <c r="SPD96" s="80"/>
      <c r="SPE96" s="80"/>
      <c r="SPF96" s="80"/>
      <c r="SPG96" s="80"/>
      <c r="SPH96" s="80"/>
      <c r="SPI96" s="80"/>
      <c r="SPJ96" s="80"/>
      <c r="SPK96" s="80"/>
      <c r="SPL96" s="80"/>
      <c r="SPM96" s="80"/>
      <c r="SPN96" s="80"/>
      <c r="SPO96" s="80"/>
      <c r="SPP96" s="80"/>
      <c r="SPQ96" s="80"/>
      <c r="SPR96" s="80"/>
      <c r="SPS96" s="80"/>
      <c r="SPT96" s="80"/>
      <c r="SPU96" s="80"/>
      <c r="SPV96" s="80"/>
      <c r="SPW96" s="80"/>
      <c r="SPX96" s="80"/>
      <c r="SPY96" s="80"/>
      <c r="SPZ96" s="80"/>
      <c r="SQA96" s="80"/>
      <c r="SQB96" s="80"/>
      <c r="SQC96" s="80"/>
      <c r="SQD96" s="80"/>
      <c r="SQE96" s="80"/>
      <c r="SQF96" s="80"/>
      <c r="SQG96" s="80"/>
      <c r="SQH96" s="80"/>
      <c r="SQI96" s="80"/>
      <c r="SQJ96" s="80"/>
      <c r="SQK96" s="80"/>
      <c r="SQL96" s="80"/>
      <c r="SQM96" s="80"/>
      <c r="SQN96" s="80"/>
      <c r="SQO96" s="80"/>
      <c r="SQP96" s="80"/>
      <c r="SQQ96" s="80"/>
      <c r="SQR96" s="80"/>
      <c r="SQS96" s="80"/>
      <c r="SQT96" s="80"/>
      <c r="SQU96" s="80"/>
      <c r="SQV96" s="80"/>
      <c r="SQW96" s="80"/>
      <c r="SQX96" s="80"/>
      <c r="SQY96" s="80"/>
      <c r="SQZ96" s="80"/>
      <c r="SRA96" s="80"/>
      <c r="SRB96" s="80"/>
      <c r="SRC96" s="80"/>
      <c r="SRD96" s="80"/>
      <c r="SRE96" s="80"/>
      <c r="SRF96" s="80"/>
      <c r="SRG96" s="80"/>
      <c r="SRH96" s="80"/>
      <c r="SRI96" s="80"/>
      <c r="SRJ96" s="80"/>
      <c r="SRK96" s="80"/>
      <c r="SRL96" s="80"/>
      <c r="SRM96" s="80"/>
      <c r="SRN96" s="80"/>
      <c r="SRO96" s="80"/>
      <c r="SRP96" s="80"/>
      <c r="SRQ96" s="80"/>
      <c r="SRR96" s="80"/>
      <c r="SRS96" s="80"/>
      <c r="SRT96" s="80"/>
      <c r="SRU96" s="80"/>
      <c r="SRV96" s="80"/>
      <c r="SRW96" s="80"/>
      <c r="SRX96" s="80"/>
      <c r="SRY96" s="80"/>
      <c r="SRZ96" s="80"/>
      <c r="SSA96" s="80"/>
      <c r="SSB96" s="80"/>
      <c r="SSC96" s="80"/>
      <c r="SSD96" s="80"/>
      <c r="SSE96" s="80"/>
      <c r="SSF96" s="80"/>
      <c r="SSG96" s="80"/>
      <c r="SSH96" s="80"/>
      <c r="SSI96" s="80"/>
      <c r="SSJ96" s="80"/>
      <c r="SSK96" s="80"/>
      <c r="SSL96" s="80"/>
      <c r="SSM96" s="80"/>
      <c r="SSN96" s="80"/>
      <c r="SSO96" s="80"/>
      <c r="SSP96" s="80"/>
      <c r="SSQ96" s="80"/>
      <c r="SSR96" s="80"/>
      <c r="SSS96" s="80"/>
      <c r="SST96" s="80"/>
      <c r="SSU96" s="80"/>
      <c r="SSV96" s="80"/>
      <c r="SSW96" s="80"/>
      <c r="SSX96" s="80"/>
      <c r="SSY96" s="80"/>
      <c r="SSZ96" s="80"/>
      <c r="STA96" s="80"/>
      <c r="STB96" s="80"/>
      <c r="STC96" s="80"/>
      <c r="STD96" s="80"/>
      <c r="STE96" s="80"/>
      <c r="STF96" s="80"/>
      <c r="STG96" s="80"/>
      <c r="STH96" s="80"/>
      <c r="STI96" s="80"/>
      <c r="STJ96" s="80"/>
      <c r="STK96" s="80"/>
      <c r="STL96" s="80"/>
      <c r="STM96" s="80"/>
      <c r="STN96" s="80"/>
      <c r="STO96" s="80"/>
      <c r="STP96" s="80"/>
      <c r="STQ96" s="80"/>
      <c r="STR96" s="80"/>
      <c r="STS96" s="80"/>
      <c r="STT96" s="80"/>
      <c r="STU96" s="80"/>
      <c r="STV96" s="80"/>
      <c r="STW96" s="80"/>
      <c r="STX96" s="80"/>
      <c r="STY96" s="80"/>
      <c r="STZ96" s="80"/>
      <c r="SUA96" s="80"/>
      <c r="SUB96" s="80"/>
      <c r="SUC96" s="80"/>
      <c r="SUD96" s="80"/>
      <c r="SUE96" s="80"/>
      <c r="SUF96" s="80"/>
      <c r="SUG96" s="80"/>
      <c r="SUH96" s="80"/>
      <c r="SUI96" s="80"/>
      <c r="SUJ96" s="80"/>
      <c r="SUK96" s="80"/>
      <c r="SUL96" s="80"/>
      <c r="SUM96" s="80"/>
      <c r="SUN96" s="80"/>
      <c r="SUO96" s="80"/>
      <c r="SUP96" s="80"/>
      <c r="SUQ96" s="80"/>
      <c r="SUR96" s="80"/>
      <c r="SUS96" s="80"/>
      <c r="SUT96" s="80"/>
      <c r="SUU96" s="80"/>
      <c r="SUV96" s="80"/>
      <c r="SUW96" s="80"/>
      <c r="SUX96" s="80"/>
      <c r="SUY96" s="80"/>
      <c r="SUZ96" s="80"/>
      <c r="SVA96" s="80"/>
      <c r="SVB96" s="80"/>
      <c r="SVC96" s="80"/>
      <c r="SVD96" s="80"/>
      <c r="SVE96" s="80"/>
      <c r="SVF96" s="80"/>
      <c r="SVG96" s="80"/>
      <c r="SVH96" s="80"/>
      <c r="SVI96" s="80"/>
      <c r="SVJ96" s="80"/>
      <c r="SVK96" s="80"/>
      <c r="SVL96" s="80"/>
      <c r="SVM96" s="80"/>
      <c r="SVN96" s="80"/>
      <c r="SVO96" s="80"/>
      <c r="SVP96" s="80"/>
      <c r="SVQ96" s="80"/>
      <c r="SVR96" s="80"/>
      <c r="SVS96" s="80"/>
      <c r="SVT96" s="80"/>
      <c r="SVU96" s="80"/>
      <c r="SVV96" s="80"/>
      <c r="SVW96" s="80"/>
      <c r="SVX96" s="80"/>
      <c r="SVY96" s="80"/>
      <c r="SVZ96" s="80"/>
      <c r="SWA96" s="80"/>
      <c r="SWB96" s="80"/>
      <c r="SWC96" s="80"/>
      <c r="SWD96" s="80"/>
      <c r="SWE96" s="80"/>
      <c r="SWF96" s="80"/>
      <c r="SWG96" s="80"/>
      <c r="SWH96" s="80"/>
      <c r="SWI96" s="80"/>
      <c r="SWJ96" s="80"/>
      <c r="SWK96" s="80"/>
      <c r="SWL96" s="80"/>
      <c r="SWM96" s="80"/>
      <c r="SWN96" s="80"/>
      <c r="SWO96" s="80"/>
      <c r="SWP96" s="80"/>
      <c r="SWQ96" s="80"/>
      <c r="SWR96" s="80"/>
      <c r="SWS96" s="80"/>
      <c r="SWT96" s="80"/>
      <c r="SWU96" s="80"/>
      <c r="SWV96" s="80"/>
      <c r="SWW96" s="80"/>
      <c r="SWX96" s="80"/>
      <c r="SWY96" s="80"/>
      <c r="SWZ96" s="80"/>
      <c r="SXA96" s="80"/>
      <c r="SXB96" s="80"/>
      <c r="SXC96" s="80"/>
      <c r="SXD96" s="80"/>
      <c r="SXE96" s="80"/>
      <c r="SXF96" s="80"/>
      <c r="SXG96" s="80"/>
      <c r="SXH96" s="80"/>
      <c r="SXI96" s="80"/>
      <c r="SXJ96" s="80"/>
      <c r="SXK96" s="80"/>
      <c r="SXL96" s="80"/>
      <c r="SXM96" s="80"/>
      <c r="SXN96" s="80"/>
      <c r="SXO96" s="80"/>
      <c r="SXP96" s="80"/>
      <c r="SXQ96" s="80"/>
      <c r="SXR96" s="80"/>
      <c r="SXS96" s="80"/>
      <c r="SXT96" s="80"/>
      <c r="SXU96" s="80"/>
      <c r="SXV96" s="80"/>
      <c r="SXW96" s="80"/>
      <c r="SXX96" s="80"/>
      <c r="SXY96" s="80"/>
      <c r="SXZ96" s="80"/>
      <c r="SYA96" s="80"/>
      <c r="SYB96" s="80"/>
      <c r="SYC96" s="80"/>
      <c r="SYD96" s="80"/>
      <c r="SYE96" s="80"/>
      <c r="SYF96" s="80"/>
      <c r="SYG96" s="80"/>
      <c r="SYH96" s="80"/>
      <c r="SYI96" s="80"/>
      <c r="SYJ96" s="80"/>
      <c r="SYK96" s="80"/>
      <c r="SYL96" s="80"/>
      <c r="SYM96" s="80"/>
      <c r="SYN96" s="80"/>
      <c r="SYO96" s="80"/>
      <c r="SYP96" s="80"/>
      <c r="SYQ96" s="80"/>
      <c r="SYR96" s="80"/>
      <c r="SYS96" s="80"/>
      <c r="SYT96" s="80"/>
      <c r="SYU96" s="80"/>
      <c r="SYV96" s="80"/>
      <c r="SYW96" s="80"/>
      <c r="SYX96" s="80"/>
      <c r="SYY96" s="80"/>
      <c r="SYZ96" s="80"/>
      <c r="SZA96" s="80"/>
      <c r="SZB96" s="80"/>
      <c r="SZC96" s="80"/>
      <c r="SZD96" s="80"/>
      <c r="SZE96" s="80"/>
      <c r="SZF96" s="80"/>
      <c r="SZG96" s="80"/>
      <c r="SZH96" s="80"/>
      <c r="SZI96" s="80"/>
      <c r="SZJ96" s="80"/>
      <c r="SZK96" s="80"/>
      <c r="SZL96" s="80"/>
      <c r="SZM96" s="80"/>
      <c r="SZN96" s="80"/>
      <c r="SZO96" s="80"/>
      <c r="SZP96" s="80"/>
      <c r="SZQ96" s="80"/>
      <c r="SZR96" s="80"/>
      <c r="SZS96" s="80"/>
      <c r="SZT96" s="80"/>
      <c r="SZU96" s="80"/>
      <c r="SZV96" s="80"/>
      <c r="SZW96" s="80"/>
      <c r="SZX96" s="80"/>
      <c r="SZY96" s="80"/>
      <c r="SZZ96" s="80"/>
      <c r="TAA96" s="80"/>
      <c r="TAB96" s="80"/>
      <c r="TAC96" s="80"/>
      <c r="TAD96" s="80"/>
      <c r="TAE96" s="80"/>
      <c r="TAF96" s="80"/>
      <c r="TAG96" s="80"/>
      <c r="TAH96" s="80"/>
      <c r="TAI96" s="80"/>
      <c r="TAJ96" s="80"/>
      <c r="TAK96" s="80"/>
      <c r="TAL96" s="80"/>
      <c r="TAM96" s="80"/>
      <c r="TAN96" s="80"/>
      <c r="TAO96" s="80"/>
      <c r="TAP96" s="80"/>
      <c r="TAQ96" s="80"/>
      <c r="TAR96" s="80"/>
      <c r="TAS96" s="80"/>
      <c r="TAT96" s="80"/>
      <c r="TAU96" s="80"/>
      <c r="TAV96" s="80"/>
      <c r="TAW96" s="80"/>
      <c r="TAX96" s="80"/>
      <c r="TAY96" s="80"/>
      <c r="TAZ96" s="80"/>
      <c r="TBA96" s="80"/>
      <c r="TBB96" s="80"/>
      <c r="TBC96" s="80"/>
      <c r="TBD96" s="80"/>
      <c r="TBE96" s="80"/>
      <c r="TBF96" s="80"/>
      <c r="TBG96" s="80"/>
      <c r="TBH96" s="80"/>
      <c r="TBI96" s="80"/>
      <c r="TBJ96" s="80"/>
      <c r="TBK96" s="80"/>
      <c r="TBL96" s="80"/>
      <c r="TBM96" s="80"/>
      <c r="TBN96" s="80"/>
      <c r="TBO96" s="80"/>
      <c r="TBP96" s="80"/>
      <c r="TBQ96" s="80"/>
      <c r="TBR96" s="80"/>
      <c r="TBS96" s="80"/>
      <c r="TBT96" s="80"/>
      <c r="TBU96" s="80"/>
      <c r="TBV96" s="80"/>
      <c r="TBW96" s="80"/>
      <c r="TBX96" s="80"/>
      <c r="TBY96" s="80"/>
      <c r="TBZ96" s="80"/>
      <c r="TCA96" s="80"/>
      <c r="TCB96" s="80"/>
      <c r="TCC96" s="80"/>
      <c r="TCD96" s="80"/>
      <c r="TCE96" s="80"/>
      <c r="TCF96" s="80"/>
      <c r="TCG96" s="80"/>
      <c r="TCH96" s="80"/>
      <c r="TCI96" s="80"/>
      <c r="TCJ96" s="80"/>
      <c r="TCK96" s="80"/>
      <c r="TCL96" s="80"/>
      <c r="TCM96" s="80"/>
      <c r="TCN96" s="80"/>
      <c r="TCO96" s="80"/>
      <c r="TCP96" s="80"/>
      <c r="TCQ96" s="80"/>
      <c r="TCR96" s="80"/>
      <c r="TCS96" s="80"/>
      <c r="TCT96" s="80"/>
      <c r="TCU96" s="80"/>
      <c r="TCV96" s="80"/>
      <c r="TCW96" s="80"/>
      <c r="TCX96" s="80"/>
      <c r="TCY96" s="80"/>
      <c r="TCZ96" s="80"/>
      <c r="TDA96" s="80"/>
      <c r="TDB96" s="80"/>
      <c r="TDC96" s="80"/>
      <c r="TDD96" s="80"/>
      <c r="TDE96" s="80"/>
      <c r="TDF96" s="80"/>
      <c r="TDG96" s="80"/>
      <c r="TDH96" s="80"/>
      <c r="TDI96" s="80"/>
      <c r="TDJ96" s="80"/>
      <c r="TDK96" s="80"/>
      <c r="TDL96" s="80"/>
      <c r="TDM96" s="80"/>
      <c r="TDN96" s="80"/>
      <c r="TDO96" s="80"/>
      <c r="TDP96" s="80"/>
      <c r="TDQ96" s="80"/>
      <c r="TDR96" s="80"/>
      <c r="TDS96" s="80"/>
      <c r="TDT96" s="80"/>
      <c r="TDU96" s="80"/>
      <c r="TDV96" s="80"/>
      <c r="TDW96" s="80"/>
      <c r="TDX96" s="80"/>
      <c r="TDY96" s="80"/>
      <c r="TDZ96" s="80"/>
      <c r="TEA96" s="80"/>
      <c r="TEB96" s="80"/>
      <c r="TEC96" s="80"/>
      <c r="TED96" s="80"/>
      <c r="TEE96" s="80"/>
      <c r="TEF96" s="80"/>
      <c r="TEG96" s="80"/>
      <c r="TEH96" s="80"/>
      <c r="TEI96" s="80"/>
      <c r="TEJ96" s="80"/>
      <c r="TEK96" s="80"/>
      <c r="TEL96" s="80"/>
      <c r="TEM96" s="80"/>
      <c r="TEN96" s="80"/>
      <c r="TEO96" s="80"/>
      <c r="TEP96" s="80"/>
      <c r="TEQ96" s="80"/>
      <c r="TER96" s="80"/>
      <c r="TES96" s="80"/>
      <c r="TET96" s="80"/>
      <c r="TEU96" s="80"/>
      <c r="TEV96" s="80"/>
      <c r="TEW96" s="80"/>
      <c r="TEX96" s="80"/>
      <c r="TEY96" s="80"/>
      <c r="TEZ96" s="80"/>
      <c r="TFA96" s="80"/>
      <c r="TFB96" s="80"/>
      <c r="TFC96" s="80"/>
      <c r="TFD96" s="80"/>
      <c r="TFE96" s="80"/>
      <c r="TFF96" s="80"/>
      <c r="TFG96" s="80"/>
      <c r="TFH96" s="80"/>
      <c r="TFI96" s="80"/>
      <c r="TFJ96" s="80"/>
      <c r="TFK96" s="80"/>
      <c r="TFL96" s="80"/>
      <c r="TFM96" s="80"/>
      <c r="TFN96" s="80"/>
      <c r="TFO96" s="80"/>
      <c r="TFP96" s="80"/>
      <c r="TFQ96" s="80"/>
      <c r="TFR96" s="80"/>
      <c r="TFS96" s="80"/>
      <c r="TFT96" s="80"/>
      <c r="TFU96" s="80"/>
      <c r="TFV96" s="80"/>
      <c r="TFW96" s="80"/>
      <c r="TFX96" s="80"/>
      <c r="TFY96" s="80"/>
      <c r="TFZ96" s="80"/>
      <c r="TGA96" s="80"/>
      <c r="TGB96" s="80"/>
      <c r="TGC96" s="80"/>
      <c r="TGD96" s="80"/>
      <c r="TGE96" s="80"/>
      <c r="TGF96" s="80"/>
      <c r="TGG96" s="80"/>
      <c r="TGH96" s="80"/>
      <c r="TGI96" s="80"/>
      <c r="TGJ96" s="80"/>
      <c r="TGK96" s="80"/>
      <c r="TGL96" s="80"/>
      <c r="TGM96" s="80"/>
      <c r="TGN96" s="80"/>
      <c r="TGO96" s="80"/>
      <c r="TGP96" s="80"/>
      <c r="TGQ96" s="80"/>
      <c r="TGR96" s="80"/>
      <c r="TGS96" s="80"/>
      <c r="TGT96" s="80"/>
      <c r="TGU96" s="80"/>
      <c r="TGV96" s="80"/>
      <c r="TGW96" s="80"/>
      <c r="TGX96" s="80"/>
      <c r="TGY96" s="80"/>
      <c r="TGZ96" s="80"/>
      <c r="THA96" s="80"/>
      <c r="THB96" s="80"/>
      <c r="THC96" s="80"/>
      <c r="THD96" s="80"/>
      <c r="THE96" s="80"/>
      <c r="THF96" s="80"/>
      <c r="THG96" s="80"/>
      <c r="THH96" s="80"/>
      <c r="THI96" s="80"/>
      <c r="THJ96" s="80"/>
      <c r="THK96" s="80"/>
      <c r="THL96" s="80"/>
      <c r="THM96" s="80"/>
      <c r="THN96" s="80"/>
      <c r="THO96" s="80"/>
      <c r="THP96" s="80"/>
      <c r="THQ96" s="80"/>
      <c r="THR96" s="80"/>
      <c r="THS96" s="80"/>
      <c r="THT96" s="80"/>
      <c r="THU96" s="80"/>
      <c r="THV96" s="80"/>
      <c r="THW96" s="80"/>
      <c r="THX96" s="80"/>
      <c r="THY96" s="80"/>
      <c r="THZ96" s="80"/>
      <c r="TIA96" s="80"/>
      <c r="TIB96" s="80"/>
      <c r="TIC96" s="80"/>
      <c r="TID96" s="80"/>
      <c r="TIE96" s="80"/>
      <c r="TIF96" s="80"/>
      <c r="TIG96" s="80"/>
      <c r="TIH96" s="80"/>
      <c r="TII96" s="80"/>
      <c r="TIJ96" s="80"/>
      <c r="TIK96" s="80"/>
      <c r="TIL96" s="80"/>
      <c r="TIM96" s="80"/>
      <c r="TIN96" s="80"/>
      <c r="TIO96" s="80"/>
      <c r="TIP96" s="80"/>
      <c r="TIQ96" s="80"/>
      <c r="TIR96" s="80"/>
      <c r="TIS96" s="80"/>
      <c r="TIT96" s="80"/>
      <c r="TIU96" s="80"/>
      <c r="TIV96" s="80"/>
      <c r="TIW96" s="80"/>
      <c r="TIX96" s="80"/>
      <c r="TIY96" s="80"/>
      <c r="TIZ96" s="80"/>
      <c r="TJA96" s="80"/>
      <c r="TJB96" s="80"/>
      <c r="TJC96" s="80"/>
      <c r="TJD96" s="80"/>
      <c r="TJE96" s="80"/>
      <c r="TJF96" s="80"/>
      <c r="TJG96" s="80"/>
      <c r="TJH96" s="80"/>
      <c r="TJI96" s="80"/>
      <c r="TJJ96" s="80"/>
      <c r="TJK96" s="80"/>
      <c r="TJL96" s="80"/>
      <c r="TJM96" s="80"/>
      <c r="TJN96" s="80"/>
      <c r="TJO96" s="80"/>
      <c r="TJP96" s="80"/>
      <c r="TJQ96" s="80"/>
      <c r="TJR96" s="80"/>
      <c r="TJS96" s="80"/>
      <c r="TJT96" s="80"/>
      <c r="TJU96" s="80"/>
      <c r="TJV96" s="80"/>
      <c r="TJW96" s="80"/>
      <c r="TJX96" s="80"/>
      <c r="TJY96" s="80"/>
      <c r="TJZ96" s="80"/>
      <c r="TKA96" s="80"/>
      <c r="TKB96" s="80"/>
      <c r="TKC96" s="80"/>
      <c r="TKD96" s="80"/>
      <c r="TKE96" s="80"/>
      <c r="TKF96" s="80"/>
      <c r="TKG96" s="80"/>
      <c r="TKH96" s="80"/>
      <c r="TKI96" s="80"/>
      <c r="TKJ96" s="80"/>
      <c r="TKK96" s="80"/>
      <c r="TKL96" s="80"/>
      <c r="TKM96" s="80"/>
      <c r="TKN96" s="80"/>
      <c r="TKO96" s="80"/>
      <c r="TKP96" s="80"/>
      <c r="TKQ96" s="80"/>
      <c r="TKR96" s="80"/>
      <c r="TKS96" s="80"/>
      <c r="TKT96" s="80"/>
      <c r="TKU96" s="80"/>
      <c r="TKV96" s="80"/>
      <c r="TKW96" s="80"/>
      <c r="TKX96" s="80"/>
      <c r="TKY96" s="80"/>
      <c r="TKZ96" s="80"/>
      <c r="TLA96" s="80"/>
      <c r="TLB96" s="80"/>
      <c r="TLC96" s="80"/>
      <c r="TLD96" s="80"/>
      <c r="TLE96" s="80"/>
      <c r="TLF96" s="80"/>
      <c r="TLG96" s="80"/>
      <c r="TLH96" s="80"/>
      <c r="TLI96" s="80"/>
      <c r="TLJ96" s="80"/>
      <c r="TLK96" s="80"/>
      <c r="TLL96" s="80"/>
      <c r="TLM96" s="80"/>
      <c r="TLN96" s="80"/>
      <c r="TLO96" s="80"/>
      <c r="TLP96" s="80"/>
      <c r="TLQ96" s="80"/>
      <c r="TLR96" s="80"/>
      <c r="TLS96" s="80"/>
      <c r="TLT96" s="80"/>
      <c r="TLU96" s="80"/>
      <c r="TLV96" s="80"/>
      <c r="TLW96" s="80"/>
      <c r="TLX96" s="80"/>
      <c r="TLY96" s="80"/>
      <c r="TLZ96" s="80"/>
      <c r="TMA96" s="80"/>
      <c r="TMB96" s="80"/>
      <c r="TMC96" s="80"/>
      <c r="TMD96" s="80"/>
      <c r="TME96" s="80"/>
      <c r="TMF96" s="80"/>
      <c r="TMG96" s="80"/>
      <c r="TMH96" s="80"/>
      <c r="TMI96" s="80"/>
      <c r="TMJ96" s="80"/>
      <c r="TMK96" s="80"/>
      <c r="TML96" s="80"/>
      <c r="TMM96" s="80"/>
      <c r="TMN96" s="80"/>
      <c r="TMO96" s="80"/>
      <c r="TMP96" s="80"/>
      <c r="TMQ96" s="80"/>
      <c r="TMR96" s="80"/>
      <c r="TMS96" s="80"/>
      <c r="TMT96" s="80"/>
      <c r="TMU96" s="80"/>
      <c r="TMV96" s="80"/>
      <c r="TMW96" s="80"/>
      <c r="TMX96" s="80"/>
      <c r="TMY96" s="80"/>
      <c r="TMZ96" s="80"/>
      <c r="TNA96" s="80"/>
      <c r="TNB96" s="80"/>
      <c r="TNC96" s="80"/>
      <c r="TND96" s="80"/>
      <c r="TNE96" s="80"/>
      <c r="TNF96" s="80"/>
      <c r="TNG96" s="80"/>
      <c r="TNH96" s="80"/>
      <c r="TNI96" s="80"/>
      <c r="TNJ96" s="80"/>
      <c r="TNK96" s="80"/>
      <c r="TNL96" s="80"/>
      <c r="TNM96" s="80"/>
      <c r="TNN96" s="80"/>
      <c r="TNO96" s="80"/>
      <c r="TNP96" s="80"/>
      <c r="TNQ96" s="80"/>
      <c r="TNR96" s="80"/>
      <c r="TNS96" s="80"/>
      <c r="TNT96" s="80"/>
      <c r="TNU96" s="80"/>
      <c r="TNV96" s="80"/>
      <c r="TNW96" s="80"/>
      <c r="TNX96" s="80"/>
      <c r="TNY96" s="80"/>
      <c r="TNZ96" s="80"/>
      <c r="TOA96" s="80"/>
      <c r="TOB96" s="80"/>
      <c r="TOC96" s="80"/>
      <c r="TOD96" s="80"/>
      <c r="TOE96" s="80"/>
      <c r="TOF96" s="80"/>
      <c r="TOG96" s="80"/>
      <c r="TOH96" s="80"/>
      <c r="TOI96" s="80"/>
      <c r="TOJ96" s="80"/>
      <c r="TOK96" s="80"/>
      <c r="TOL96" s="80"/>
      <c r="TOM96" s="80"/>
      <c r="TON96" s="80"/>
      <c r="TOO96" s="80"/>
      <c r="TOP96" s="80"/>
      <c r="TOQ96" s="80"/>
      <c r="TOR96" s="80"/>
      <c r="TOS96" s="80"/>
      <c r="TOT96" s="80"/>
      <c r="TOU96" s="80"/>
      <c r="TOV96" s="80"/>
      <c r="TOW96" s="80"/>
      <c r="TOX96" s="80"/>
      <c r="TOY96" s="80"/>
      <c r="TOZ96" s="80"/>
      <c r="TPA96" s="80"/>
      <c r="TPB96" s="80"/>
      <c r="TPC96" s="80"/>
      <c r="TPD96" s="80"/>
      <c r="TPE96" s="80"/>
      <c r="TPF96" s="80"/>
      <c r="TPG96" s="80"/>
      <c r="TPH96" s="80"/>
      <c r="TPI96" s="80"/>
      <c r="TPJ96" s="80"/>
      <c r="TPK96" s="80"/>
      <c r="TPL96" s="80"/>
      <c r="TPM96" s="80"/>
      <c r="TPN96" s="80"/>
      <c r="TPO96" s="80"/>
      <c r="TPP96" s="80"/>
      <c r="TPQ96" s="80"/>
      <c r="TPR96" s="80"/>
      <c r="TPS96" s="80"/>
      <c r="TPT96" s="80"/>
      <c r="TPU96" s="80"/>
      <c r="TPV96" s="80"/>
      <c r="TPW96" s="80"/>
      <c r="TPX96" s="80"/>
      <c r="TPY96" s="80"/>
      <c r="TPZ96" s="80"/>
      <c r="TQA96" s="80"/>
      <c r="TQB96" s="80"/>
      <c r="TQC96" s="80"/>
      <c r="TQD96" s="80"/>
      <c r="TQE96" s="80"/>
      <c r="TQF96" s="80"/>
      <c r="TQG96" s="80"/>
      <c r="TQH96" s="80"/>
      <c r="TQI96" s="80"/>
      <c r="TQJ96" s="80"/>
      <c r="TQK96" s="80"/>
      <c r="TQL96" s="80"/>
      <c r="TQM96" s="80"/>
      <c r="TQN96" s="80"/>
      <c r="TQO96" s="80"/>
      <c r="TQP96" s="80"/>
      <c r="TQQ96" s="80"/>
      <c r="TQR96" s="80"/>
      <c r="TQS96" s="80"/>
      <c r="TQT96" s="80"/>
      <c r="TQU96" s="80"/>
      <c r="TQV96" s="80"/>
      <c r="TQW96" s="80"/>
      <c r="TQX96" s="80"/>
      <c r="TQY96" s="80"/>
      <c r="TQZ96" s="80"/>
      <c r="TRA96" s="80"/>
      <c r="TRB96" s="80"/>
      <c r="TRC96" s="80"/>
      <c r="TRD96" s="80"/>
      <c r="TRE96" s="80"/>
      <c r="TRF96" s="80"/>
      <c r="TRG96" s="80"/>
      <c r="TRH96" s="80"/>
      <c r="TRI96" s="80"/>
      <c r="TRJ96" s="80"/>
      <c r="TRK96" s="80"/>
      <c r="TRL96" s="80"/>
      <c r="TRM96" s="80"/>
      <c r="TRN96" s="80"/>
      <c r="TRO96" s="80"/>
      <c r="TRP96" s="80"/>
      <c r="TRQ96" s="80"/>
      <c r="TRR96" s="80"/>
      <c r="TRS96" s="80"/>
      <c r="TRT96" s="80"/>
      <c r="TRU96" s="80"/>
      <c r="TRV96" s="80"/>
      <c r="TRW96" s="80"/>
      <c r="TRX96" s="80"/>
      <c r="TRY96" s="80"/>
      <c r="TRZ96" s="80"/>
      <c r="TSA96" s="80"/>
      <c r="TSB96" s="80"/>
      <c r="TSC96" s="80"/>
      <c r="TSD96" s="80"/>
      <c r="TSE96" s="80"/>
      <c r="TSF96" s="80"/>
      <c r="TSG96" s="80"/>
      <c r="TSH96" s="80"/>
      <c r="TSI96" s="80"/>
      <c r="TSJ96" s="80"/>
      <c r="TSK96" s="80"/>
      <c r="TSL96" s="80"/>
      <c r="TSM96" s="80"/>
      <c r="TSN96" s="80"/>
      <c r="TSO96" s="80"/>
      <c r="TSP96" s="80"/>
      <c r="TSQ96" s="80"/>
      <c r="TSR96" s="80"/>
      <c r="TSS96" s="80"/>
      <c r="TST96" s="80"/>
      <c r="TSU96" s="80"/>
      <c r="TSV96" s="80"/>
      <c r="TSW96" s="80"/>
      <c r="TSX96" s="80"/>
      <c r="TSY96" s="80"/>
      <c r="TSZ96" s="80"/>
      <c r="TTA96" s="80"/>
      <c r="TTB96" s="80"/>
      <c r="TTC96" s="80"/>
      <c r="TTD96" s="80"/>
      <c r="TTE96" s="80"/>
      <c r="TTF96" s="80"/>
      <c r="TTG96" s="80"/>
      <c r="TTH96" s="80"/>
      <c r="TTI96" s="80"/>
      <c r="TTJ96" s="80"/>
      <c r="TTK96" s="80"/>
      <c r="TTL96" s="80"/>
      <c r="TTM96" s="80"/>
      <c r="TTN96" s="80"/>
      <c r="TTO96" s="80"/>
      <c r="TTP96" s="80"/>
      <c r="TTQ96" s="80"/>
      <c r="TTR96" s="80"/>
      <c r="TTS96" s="80"/>
      <c r="TTT96" s="80"/>
      <c r="TTU96" s="80"/>
      <c r="TTV96" s="80"/>
      <c r="TTW96" s="80"/>
      <c r="TTX96" s="80"/>
      <c r="TTY96" s="80"/>
      <c r="TTZ96" s="80"/>
      <c r="TUA96" s="80"/>
      <c r="TUB96" s="80"/>
      <c r="TUC96" s="80"/>
      <c r="TUD96" s="80"/>
      <c r="TUE96" s="80"/>
      <c r="TUF96" s="80"/>
      <c r="TUG96" s="80"/>
      <c r="TUH96" s="80"/>
      <c r="TUI96" s="80"/>
      <c r="TUJ96" s="80"/>
      <c r="TUK96" s="80"/>
      <c r="TUL96" s="80"/>
      <c r="TUM96" s="80"/>
      <c r="TUN96" s="80"/>
      <c r="TUO96" s="80"/>
      <c r="TUP96" s="80"/>
      <c r="TUQ96" s="80"/>
      <c r="TUR96" s="80"/>
      <c r="TUS96" s="80"/>
      <c r="TUT96" s="80"/>
      <c r="TUU96" s="80"/>
      <c r="TUV96" s="80"/>
      <c r="TUW96" s="80"/>
      <c r="TUX96" s="80"/>
      <c r="TUY96" s="80"/>
      <c r="TUZ96" s="80"/>
      <c r="TVA96" s="80"/>
      <c r="TVB96" s="80"/>
      <c r="TVC96" s="80"/>
      <c r="TVD96" s="80"/>
      <c r="TVE96" s="80"/>
      <c r="TVF96" s="80"/>
      <c r="TVG96" s="80"/>
      <c r="TVH96" s="80"/>
      <c r="TVI96" s="80"/>
      <c r="TVJ96" s="80"/>
      <c r="TVK96" s="80"/>
      <c r="TVL96" s="80"/>
      <c r="TVM96" s="80"/>
      <c r="TVN96" s="80"/>
      <c r="TVO96" s="80"/>
      <c r="TVP96" s="80"/>
      <c r="TVQ96" s="80"/>
      <c r="TVR96" s="80"/>
      <c r="TVS96" s="80"/>
      <c r="TVT96" s="80"/>
      <c r="TVU96" s="80"/>
      <c r="TVV96" s="80"/>
      <c r="TVW96" s="80"/>
      <c r="TVX96" s="80"/>
      <c r="TVY96" s="80"/>
      <c r="TVZ96" s="80"/>
      <c r="TWA96" s="80"/>
      <c r="TWB96" s="80"/>
      <c r="TWC96" s="80"/>
      <c r="TWD96" s="80"/>
      <c r="TWE96" s="80"/>
      <c r="TWF96" s="80"/>
      <c r="TWG96" s="80"/>
      <c r="TWH96" s="80"/>
      <c r="TWI96" s="80"/>
      <c r="TWJ96" s="80"/>
      <c r="TWK96" s="80"/>
      <c r="TWL96" s="80"/>
      <c r="TWM96" s="80"/>
      <c r="TWN96" s="80"/>
      <c r="TWO96" s="80"/>
      <c r="TWP96" s="80"/>
      <c r="TWQ96" s="80"/>
      <c r="TWR96" s="80"/>
      <c r="TWS96" s="80"/>
      <c r="TWT96" s="80"/>
      <c r="TWU96" s="80"/>
      <c r="TWV96" s="80"/>
      <c r="TWW96" s="80"/>
      <c r="TWX96" s="80"/>
      <c r="TWY96" s="80"/>
      <c r="TWZ96" s="80"/>
      <c r="TXA96" s="80"/>
      <c r="TXB96" s="80"/>
      <c r="TXC96" s="80"/>
      <c r="TXD96" s="80"/>
      <c r="TXE96" s="80"/>
      <c r="TXF96" s="80"/>
      <c r="TXG96" s="80"/>
      <c r="TXH96" s="80"/>
      <c r="TXI96" s="80"/>
      <c r="TXJ96" s="80"/>
      <c r="TXK96" s="80"/>
      <c r="TXL96" s="80"/>
      <c r="TXM96" s="80"/>
      <c r="TXN96" s="80"/>
      <c r="TXO96" s="80"/>
      <c r="TXP96" s="80"/>
      <c r="TXQ96" s="80"/>
      <c r="TXR96" s="80"/>
      <c r="TXS96" s="80"/>
      <c r="TXT96" s="80"/>
      <c r="TXU96" s="80"/>
      <c r="TXV96" s="80"/>
      <c r="TXW96" s="80"/>
      <c r="TXX96" s="80"/>
      <c r="TXY96" s="80"/>
      <c r="TXZ96" s="80"/>
      <c r="TYA96" s="80"/>
      <c r="TYB96" s="80"/>
      <c r="TYC96" s="80"/>
      <c r="TYD96" s="80"/>
      <c r="TYE96" s="80"/>
      <c r="TYF96" s="80"/>
      <c r="TYG96" s="80"/>
      <c r="TYH96" s="80"/>
      <c r="TYI96" s="80"/>
      <c r="TYJ96" s="80"/>
      <c r="TYK96" s="80"/>
      <c r="TYL96" s="80"/>
      <c r="TYM96" s="80"/>
      <c r="TYN96" s="80"/>
      <c r="TYO96" s="80"/>
      <c r="TYP96" s="80"/>
      <c r="TYQ96" s="80"/>
      <c r="TYR96" s="80"/>
      <c r="TYS96" s="80"/>
      <c r="TYT96" s="80"/>
      <c r="TYU96" s="80"/>
      <c r="TYV96" s="80"/>
      <c r="TYW96" s="80"/>
      <c r="TYX96" s="80"/>
      <c r="TYY96" s="80"/>
      <c r="TYZ96" s="80"/>
      <c r="TZA96" s="80"/>
      <c r="TZB96" s="80"/>
      <c r="TZC96" s="80"/>
      <c r="TZD96" s="80"/>
      <c r="TZE96" s="80"/>
      <c r="TZF96" s="80"/>
      <c r="TZG96" s="80"/>
      <c r="TZH96" s="80"/>
      <c r="TZI96" s="80"/>
      <c r="TZJ96" s="80"/>
      <c r="TZK96" s="80"/>
      <c r="TZL96" s="80"/>
      <c r="TZM96" s="80"/>
      <c r="TZN96" s="80"/>
      <c r="TZO96" s="80"/>
      <c r="TZP96" s="80"/>
      <c r="TZQ96" s="80"/>
      <c r="TZR96" s="80"/>
      <c r="TZS96" s="80"/>
      <c r="TZT96" s="80"/>
      <c r="TZU96" s="80"/>
      <c r="TZV96" s="80"/>
      <c r="TZW96" s="80"/>
      <c r="TZX96" s="80"/>
      <c r="TZY96" s="80"/>
      <c r="TZZ96" s="80"/>
      <c r="UAA96" s="80"/>
      <c r="UAB96" s="80"/>
      <c r="UAC96" s="80"/>
      <c r="UAD96" s="80"/>
      <c r="UAE96" s="80"/>
      <c r="UAF96" s="80"/>
      <c r="UAG96" s="80"/>
      <c r="UAH96" s="80"/>
      <c r="UAI96" s="80"/>
      <c r="UAJ96" s="80"/>
      <c r="UAK96" s="80"/>
      <c r="UAL96" s="80"/>
      <c r="UAM96" s="80"/>
      <c r="UAN96" s="80"/>
      <c r="UAO96" s="80"/>
      <c r="UAP96" s="80"/>
      <c r="UAQ96" s="80"/>
      <c r="UAR96" s="80"/>
      <c r="UAS96" s="80"/>
      <c r="UAT96" s="80"/>
      <c r="UAU96" s="80"/>
      <c r="UAV96" s="80"/>
      <c r="UAW96" s="80"/>
      <c r="UAX96" s="80"/>
      <c r="UAY96" s="80"/>
      <c r="UAZ96" s="80"/>
      <c r="UBA96" s="80"/>
      <c r="UBB96" s="80"/>
      <c r="UBC96" s="80"/>
      <c r="UBD96" s="80"/>
      <c r="UBE96" s="80"/>
      <c r="UBF96" s="80"/>
      <c r="UBG96" s="80"/>
      <c r="UBH96" s="80"/>
      <c r="UBI96" s="80"/>
      <c r="UBJ96" s="80"/>
      <c r="UBK96" s="80"/>
      <c r="UBL96" s="80"/>
      <c r="UBM96" s="80"/>
      <c r="UBN96" s="80"/>
      <c r="UBO96" s="80"/>
      <c r="UBP96" s="80"/>
      <c r="UBQ96" s="80"/>
      <c r="UBR96" s="80"/>
      <c r="UBS96" s="80"/>
      <c r="UBT96" s="80"/>
      <c r="UBU96" s="80"/>
      <c r="UBV96" s="80"/>
      <c r="UBW96" s="80"/>
      <c r="UBX96" s="80"/>
      <c r="UBY96" s="80"/>
      <c r="UBZ96" s="80"/>
      <c r="UCA96" s="80"/>
      <c r="UCB96" s="80"/>
      <c r="UCC96" s="80"/>
      <c r="UCD96" s="80"/>
      <c r="UCE96" s="80"/>
      <c r="UCF96" s="80"/>
      <c r="UCG96" s="80"/>
      <c r="UCH96" s="80"/>
      <c r="UCI96" s="80"/>
      <c r="UCJ96" s="80"/>
      <c r="UCK96" s="80"/>
      <c r="UCL96" s="80"/>
      <c r="UCM96" s="80"/>
      <c r="UCN96" s="80"/>
      <c r="UCO96" s="80"/>
      <c r="UCP96" s="80"/>
      <c r="UCQ96" s="80"/>
      <c r="UCR96" s="80"/>
      <c r="UCS96" s="80"/>
      <c r="UCT96" s="80"/>
      <c r="UCU96" s="80"/>
      <c r="UCV96" s="80"/>
      <c r="UCW96" s="80"/>
      <c r="UCX96" s="80"/>
      <c r="UCY96" s="80"/>
      <c r="UCZ96" s="80"/>
      <c r="UDA96" s="80"/>
      <c r="UDB96" s="80"/>
      <c r="UDC96" s="80"/>
      <c r="UDD96" s="80"/>
      <c r="UDE96" s="80"/>
      <c r="UDF96" s="80"/>
      <c r="UDG96" s="80"/>
      <c r="UDH96" s="80"/>
      <c r="UDI96" s="80"/>
      <c r="UDJ96" s="80"/>
      <c r="UDK96" s="80"/>
      <c r="UDL96" s="80"/>
      <c r="UDM96" s="80"/>
      <c r="UDN96" s="80"/>
      <c r="UDO96" s="80"/>
      <c r="UDP96" s="80"/>
      <c r="UDQ96" s="80"/>
      <c r="UDR96" s="80"/>
      <c r="UDS96" s="80"/>
      <c r="UDT96" s="80"/>
      <c r="UDU96" s="80"/>
      <c r="UDV96" s="80"/>
      <c r="UDW96" s="80"/>
      <c r="UDX96" s="80"/>
      <c r="UDY96" s="80"/>
      <c r="UDZ96" s="80"/>
      <c r="UEA96" s="80"/>
      <c r="UEB96" s="80"/>
      <c r="UEC96" s="80"/>
      <c r="UED96" s="80"/>
      <c r="UEE96" s="80"/>
      <c r="UEF96" s="80"/>
      <c r="UEG96" s="80"/>
      <c r="UEH96" s="80"/>
      <c r="UEI96" s="80"/>
      <c r="UEJ96" s="80"/>
      <c r="UEK96" s="80"/>
      <c r="UEL96" s="80"/>
      <c r="UEM96" s="80"/>
      <c r="UEN96" s="80"/>
      <c r="UEO96" s="80"/>
      <c r="UEP96" s="80"/>
      <c r="UEQ96" s="80"/>
      <c r="UER96" s="80"/>
      <c r="UES96" s="80"/>
      <c r="UET96" s="80"/>
      <c r="UEU96" s="80"/>
      <c r="UEV96" s="80"/>
      <c r="UEW96" s="80"/>
      <c r="UEX96" s="80"/>
      <c r="UEY96" s="80"/>
      <c r="UEZ96" s="80"/>
      <c r="UFA96" s="80"/>
      <c r="UFB96" s="80"/>
      <c r="UFC96" s="80"/>
      <c r="UFD96" s="80"/>
      <c r="UFE96" s="80"/>
      <c r="UFF96" s="80"/>
      <c r="UFG96" s="80"/>
      <c r="UFH96" s="80"/>
      <c r="UFI96" s="80"/>
      <c r="UFJ96" s="80"/>
      <c r="UFK96" s="80"/>
      <c r="UFL96" s="80"/>
      <c r="UFM96" s="80"/>
      <c r="UFN96" s="80"/>
      <c r="UFO96" s="80"/>
      <c r="UFP96" s="80"/>
      <c r="UFQ96" s="80"/>
      <c r="UFR96" s="80"/>
      <c r="UFS96" s="80"/>
      <c r="UFT96" s="80"/>
      <c r="UFU96" s="80"/>
      <c r="UFV96" s="80"/>
      <c r="UFW96" s="80"/>
      <c r="UFX96" s="80"/>
      <c r="UFY96" s="80"/>
      <c r="UFZ96" s="80"/>
      <c r="UGA96" s="80"/>
      <c r="UGB96" s="80"/>
      <c r="UGC96" s="80"/>
      <c r="UGD96" s="80"/>
      <c r="UGE96" s="80"/>
      <c r="UGF96" s="80"/>
      <c r="UGG96" s="80"/>
      <c r="UGH96" s="80"/>
      <c r="UGI96" s="80"/>
      <c r="UGJ96" s="80"/>
      <c r="UGK96" s="80"/>
      <c r="UGL96" s="80"/>
      <c r="UGM96" s="80"/>
      <c r="UGN96" s="80"/>
      <c r="UGO96" s="80"/>
      <c r="UGP96" s="80"/>
      <c r="UGQ96" s="80"/>
      <c r="UGR96" s="80"/>
      <c r="UGS96" s="80"/>
      <c r="UGT96" s="80"/>
      <c r="UGU96" s="80"/>
      <c r="UGV96" s="80"/>
      <c r="UGW96" s="80"/>
      <c r="UGX96" s="80"/>
      <c r="UGY96" s="80"/>
      <c r="UGZ96" s="80"/>
      <c r="UHA96" s="80"/>
      <c r="UHB96" s="80"/>
      <c r="UHC96" s="80"/>
      <c r="UHD96" s="80"/>
      <c r="UHE96" s="80"/>
      <c r="UHF96" s="80"/>
      <c r="UHG96" s="80"/>
      <c r="UHH96" s="80"/>
      <c r="UHI96" s="80"/>
      <c r="UHJ96" s="80"/>
      <c r="UHK96" s="80"/>
      <c r="UHL96" s="80"/>
      <c r="UHM96" s="80"/>
      <c r="UHN96" s="80"/>
      <c r="UHO96" s="80"/>
      <c r="UHP96" s="80"/>
      <c r="UHQ96" s="80"/>
      <c r="UHR96" s="80"/>
      <c r="UHS96" s="80"/>
      <c r="UHT96" s="80"/>
      <c r="UHU96" s="80"/>
      <c r="UHV96" s="80"/>
      <c r="UHW96" s="80"/>
      <c r="UHX96" s="80"/>
      <c r="UHY96" s="80"/>
      <c r="UHZ96" s="80"/>
      <c r="UIA96" s="80"/>
      <c r="UIB96" s="80"/>
      <c r="UIC96" s="80"/>
      <c r="UID96" s="80"/>
      <c r="UIE96" s="80"/>
      <c r="UIF96" s="80"/>
      <c r="UIG96" s="80"/>
      <c r="UIH96" s="80"/>
      <c r="UII96" s="80"/>
      <c r="UIJ96" s="80"/>
      <c r="UIK96" s="80"/>
      <c r="UIL96" s="80"/>
      <c r="UIM96" s="80"/>
      <c r="UIN96" s="80"/>
      <c r="UIO96" s="80"/>
      <c r="UIP96" s="80"/>
      <c r="UIQ96" s="80"/>
      <c r="UIR96" s="80"/>
      <c r="UIS96" s="80"/>
      <c r="UIT96" s="80"/>
      <c r="UIU96" s="80"/>
      <c r="UIV96" s="80"/>
      <c r="UIW96" s="80"/>
      <c r="UIX96" s="80"/>
      <c r="UIY96" s="80"/>
      <c r="UIZ96" s="80"/>
      <c r="UJA96" s="80"/>
      <c r="UJB96" s="80"/>
      <c r="UJC96" s="80"/>
      <c r="UJD96" s="80"/>
      <c r="UJE96" s="80"/>
      <c r="UJF96" s="80"/>
      <c r="UJG96" s="80"/>
      <c r="UJH96" s="80"/>
      <c r="UJI96" s="80"/>
      <c r="UJJ96" s="80"/>
      <c r="UJK96" s="80"/>
      <c r="UJL96" s="80"/>
      <c r="UJM96" s="80"/>
      <c r="UJN96" s="80"/>
      <c r="UJO96" s="80"/>
      <c r="UJP96" s="80"/>
      <c r="UJQ96" s="80"/>
      <c r="UJR96" s="80"/>
      <c r="UJS96" s="80"/>
      <c r="UJT96" s="80"/>
      <c r="UJU96" s="80"/>
      <c r="UJV96" s="80"/>
      <c r="UJW96" s="80"/>
      <c r="UJX96" s="80"/>
      <c r="UJY96" s="80"/>
      <c r="UJZ96" s="80"/>
      <c r="UKA96" s="80"/>
      <c r="UKB96" s="80"/>
      <c r="UKC96" s="80"/>
      <c r="UKD96" s="80"/>
      <c r="UKE96" s="80"/>
      <c r="UKF96" s="80"/>
      <c r="UKG96" s="80"/>
      <c r="UKH96" s="80"/>
      <c r="UKI96" s="80"/>
      <c r="UKJ96" s="80"/>
      <c r="UKK96" s="80"/>
      <c r="UKL96" s="80"/>
      <c r="UKM96" s="80"/>
      <c r="UKN96" s="80"/>
      <c r="UKO96" s="80"/>
      <c r="UKP96" s="80"/>
      <c r="UKQ96" s="80"/>
      <c r="UKR96" s="80"/>
      <c r="UKS96" s="80"/>
      <c r="UKT96" s="80"/>
      <c r="UKU96" s="80"/>
      <c r="UKV96" s="80"/>
      <c r="UKW96" s="80"/>
      <c r="UKX96" s="80"/>
      <c r="UKY96" s="80"/>
      <c r="UKZ96" s="80"/>
      <c r="ULA96" s="80"/>
      <c r="ULB96" s="80"/>
      <c r="ULC96" s="80"/>
      <c r="ULD96" s="80"/>
      <c r="ULE96" s="80"/>
      <c r="ULF96" s="80"/>
      <c r="ULG96" s="80"/>
      <c r="ULH96" s="80"/>
      <c r="ULI96" s="80"/>
      <c r="ULJ96" s="80"/>
      <c r="ULK96" s="80"/>
      <c r="ULL96" s="80"/>
      <c r="ULM96" s="80"/>
      <c r="ULN96" s="80"/>
      <c r="ULO96" s="80"/>
      <c r="ULP96" s="80"/>
      <c r="ULQ96" s="80"/>
      <c r="ULR96" s="80"/>
      <c r="ULS96" s="80"/>
      <c r="ULT96" s="80"/>
      <c r="ULU96" s="80"/>
      <c r="ULV96" s="80"/>
      <c r="ULW96" s="80"/>
      <c r="ULX96" s="80"/>
      <c r="ULY96" s="80"/>
      <c r="ULZ96" s="80"/>
      <c r="UMA96" s="80"/>
      <c r="UMB96" s="80"/>
      <c r="UMC96" s="80"/>
      <c r="UMD96" s="80"/>
      <c r="UME96" s="80"/>
      <c r="UMF96" s="80"/>
      <c r="UMG96" s="80"/>
      <c r="UMH96" s="80"/>
      <c r="UMI96" s="80"/>
      <c r="UMJ96" s="80"/>
      <c r="UMK96" s="80"/>
      <c r="UML96" s="80"/>
      <c r="UMM96" s="80"/>
      <c r="UMN96" s="80"/>
      <c r="UMO96" s="80"/>
      <c r="UMP96" s="80"/>
      <c r="UMQ96" s="80"/>
      <c r="UMR96" s="80"/>
      <c r="UMS96" s="80"/>
      <c r="UMT96" s="80"/>
      <c r="UMU96" s="80"/>
      <c r="UMV96" s="80"/>
      <c r="UMW96" s="80"/>
      <c r="UMX96" s="80"/>
      <c r="UMY96" s="80"/>
      <c r="UMZ96" s="80"/>
      <c r="UNA96" s="80"/>
      <c r="UNB96" s="80"/>
      <c r="UNC96" s="80"/>
      <c r="UND96" s="80"/>
      <c r="UNE96" s="80"/>
      <c r="UNF96" s="80"/>
      <c r="UNG96" s="80"/>
      <c r="UNH96" s="80"/>
      <c r="UNI96" s="80"/>
      <c r="UNJ96" s="80"/>
      <c r="UNK96" s="80"/>
      <c r="UNL96" s="80"/>
      <c r="UNM96" s="80"/>
      <c r="UNN96" s="80"/>
      <c r="UNO96" s="80"/>
      <c r="UNP96" s="80"/>
      <c r="UNQ96" s="80"/>
      <c r="UNR96" s="80"/>
      <c r="UNS96" s="80"/>
      <c r="UNT96" s="80"/>
      <c r="UNU96" s="80"/>
      <c r="UNV96" s="80"/>
      <c r="UNW96" s="80"/>
      <c r="UNX96" s="80"/>
      <c r="UNY96" s="80"/>
      <c r="UNZ96" s="80"/>
      <c r="UOA96" s="80"/>
      <c r="UOB96" s="80"/>
      <c r="UOC96" s="80"/>
      <c r="UOD96" s="80"/>
      <c r="UOE96" s="80"/>
      <c r="UOF96" s="80"/>
      <c r="UOG96" s="80"/>
      <c r="UOH96" s="80"/>
      <c r="UOI96" s="80"/>
      <c r="UOJ96" s="80"/>
      <c r="UOK96" s="80"/>
      <c r="UOL96" s="80"/>
      <c r="UOM96" s="80"/>
      <c r="UON96" s="80"/>
      <c r="UOO96" s="80"/>
      <c r="UOP96" s="80"/>
      <c r="UOQ96" s="80"/>
      <c r="UOR96" s="80"/>
      <c r="UOS96" s="80"/>
      <c r="UOT96" s="80"/>
      <c r="UOU96" s="80"/>
      <c r="UOV96" s="80"/>
      <c r="UOW96" s="80"/>
      <c r="UOX96" s="80"/>
      <c r="UOY96" s="80"/>
      <c r="UOZ96" s="80"/>
      <c r="UPA96" s="80"/>
      <c r="UPB96" s="80"/>
      <c r="UPC96" s="80"/>
      <c r="UPD96" s="80"/>
      <c r="UPE96" s="80"/>
      <c r="UPF96" s="80"/>
      <c r="UPG96" s="80"/>
      <c r="UPH96" s="80"/>
      <c r="UPI96" s="80"/>
      <c r="UPJ96" s="80"/>
      <c r="UPK96" s="80"/>
      <c r="UPL96" s="80"/>
      <c r="UPM96" s="80"/>
      <c r="UPN96" s="80"/>
      <c r="UPO96" s="80"/>
      <c r="UPP96" s="80"/>
      <c r="UPQ96" s="80"/>
      <c r="UPR96" s="80"/>
      <c r="UPS96" s="80"/>
      <c r="UPT96" s="80"/>
      <c r="UPU96" s="80"/>
      <c r="UPV96" s="80"/>
      <c r="UPW96" s="80"/>
      <c r="UPX96" s="80"/>
      <c r="UPY96" s="80"/>
      <c r="UPZ96" s="80"/>
      <c r="UQA96" s="80"/>
      <c r="UQB96" s="80"/>
      <c r="UQC96" s="80"/>
      <c r="UQD96" s="80"/>
      <c r="UQE96" s="80"/>
      <c r="UQF96" s="80"/>
      <c r="UQG96" s="80"/>
      <c r="UQH96" s="80"/>
      <c r="UQI96" s="80"/>
      <c r="UQJ96" s="80"/>
      <c r="UQK96" s="80"/>
      <c r="UQL96" s="80"/>
      <c r="UQM96" s="80"/>
      <c r="UQN96" s="80"/>
      <c r="UQO96" s="80"/>
      <c r="UQP96" s="80"/>
      <c r="UQQ96" s="80"/>
      <c r="UQR96" s="80"/>
      <c r="UQS96" s="80"/>
      <c r="UQT96" s="80"/>
      <c r="UQU96" s="80"/>
      <c r="UQV96" s="80"/>
      <c r="UQW96" s="80"/>
      <c r="UQX96" s="80"/>
      <c r="UQY96" s="80"/>
      <c r="UQZ96" s="80"/>
      <c r="URA96" s="80"/>
      <c r="URB96" s="80"/>
      <c r="URC96" s="80"/>
      <c r="URD96" s="80"/>
      <c r="URE96" s="80"/>
      <c r="URF96" s="80"/>
      <c r="URG96" s="80"/>
      <c r="URH96" s="80"/>
      <c r="URI96" s="80"/>
      <c r="URJ96" s="80"/>
      <c r="URK96" s="80"/>
      <c r="URL96" s="80"/>
      <c r="URM96" s="80"/>
      <c r="URN96" s="80"/>
      <c r="URO96" s="80"/>
      <c r="URP96" s="80"/>
      <c r="URQ96" s="80"/>
      <c r="URR96" s="80"/>
      <c r="URS96" s="80"/>
      <c r="URT96" s="80"/>
      <c r="URU96" s="80"/>
      <c r="URV96" s="80"/>
      <c r="URW96" s="80"/>
      <c r="URX96" s="80"/>
      <c r="URY96" s="80"/>
      <c r="URZ96" s="80"/>
      <c r="USA96" s="80"/>
      <c r="USB96" s="80"/>
      <c r="USC96" s="80"/>
      <c r="USD96" s="80"/>
      <c r="USE96" s="80"/>
      <c r="USF96" s="80"/>
      <c r="USG96" s="80"/>
      <c r="USH96" s="80"/>
      <c r="USI96" s="80"/>
      <c r="USJ96" s="80"/>
      <c r="USK96" s="80"/>
      <c r="USL96" s="80"/>
      <c r="USM96" s="80"/>
      <c r="USN96" s="80"/>
      <c r="USO96" s="80"/>
      <c r="USP96" s="80"/>
      <c r="USQ96" s="80"/>
      <c r="USR96" s="80"/>
      <c r="USS96" s="80"/>
      <c r="UST96" s="80"/>
      <c r="USU96" s="80"/>
      <c r="USV96" s="80"/>
      <c r="USW96" s="80"/>
      <c r="USX96" s="80"/>
      <c r="USY96" s="80"/>
      <c r="USZ96" s="80"/>
      <c r="UTA96" s="80"/>
      <c r="UTB96" s="80"/>
      <c r="UTC96" s="80"/>
      <c r="UTD96" s="80"/>
      <c r="UTE96" s="80"/>
      <c r="UTF96" s="80"/>
      <c r="UTG96" s="80"/>
      <c r="UTH96" s="80"/>
      <c r="UTI96" s="80"/>
      <c r="UTJ96" s="80"/>
      <c r="UTK96" s="80"/>
      <c r="UTL96" s="80"/>
      <c r="UTM96" s="80"/>
      <c r="UTN96" s="80"/>
      <c r="UTO96" s="80"/>
      <c r="UTP96" s="80"/>
      <c r="UTQ96" s="80"/>
      <c r="UTR96" s="80"/>
      <c r="UTS96" s="80"/>
      <c r="UTT96" s="80"/>
      <c r="UTU96" s="80"/>
      <c r="UTV96" s="80"/>
      <c r="UTW96" s="80"/>
      <c r="UTX96" s="80"/>
      <c r="UTY96" s="80"/>
      <c r="UTZ96" s="80"/>
      <c r="UUA96" s="80"/>
      <c r="UUB96" s="80"/>
      <c r="UUC96" s="80"/>
      <c r="UUD96" s="80"/>
      <c r="UUE96" s="80"/>
      <c r="UUF96" s="80"/>
      <c r="UUG96" s="80"/>
      <c r="UUH96" s="80"/>
      <c r="UUI96" s="80"/>
      <c r="UUJ96" s="80"/>
      <c r="UUK96" s="80"/>
      <c r="UUL96" s="80"/>
      <c r="UUM96" s="80"/>
      <c r="UUN96" s="80"/>
      <c r="UUO96" s="80"/>
      <c r="UUP96" s="80"/>
      <c r="UUQ96" s="80"/>
      <c r="UUR96" s="80"/>
      <c r="UUS96" s="80"/>
      <c r="UUT96" s="80"/>
      <c r="UUU96" s="80"/>
      <c r="UUV96" s="80"/>
      <c r="UUW96" s="80"/>
      <c r="UUX96" s="80"/>
      <c r="UUY96" s="80"/>
      <c r="UUZ96" s="80"/>
      <c r="UVA96" s="80"/>
      <c r="UVB96" s="80"/>
      <c r="UVC96" s="80"/>
      <c r="UVD96" s="80"/>
      <c r="UVE96" s="80"/>
      <c r="UVF96" s="80"/>
      <c r="UVG96" s="80"/>
      <c r="UVH96" s="80"/>
      <c r="UVI96" s="80"/>
      <c r="UVJ96" s="80"/>
      <c r="UVK96" s="80"/>
      <c r="UVL96" s="80"/>
      <c r="UVM96" s="80"/>
      <c r="UVN96" s="80"/>
      <c r="UVO96" s="80"/>
      <c r="UVP96" s="80"/>
      <c r="UVQ96" s="80"/>
      <c r="UVR96" s="80"/>
      <c r="UVS96" s="80"/>
      <c r="UVT96" s="80"/>
      <c r="UVU96" s="80"/>
      <c r="UVV96" s="80"/>
      <c r="UVW96" s="80"/>
      <c r="UVX96" s="80"/>
      <c r="UVY96" s="80"/>
      <c r="UVZ96" s="80"/>
      <c r="UWA96" s="80"/>
      <c r="UWB96" s="80"/>
      <c r="UWC96" s="80"/>
      <c r="UWD96" s="80"/>
      <c r="UWE96" s="80"/>
      <c r="UWF96" s="80"/>
      <c r="UWG96" s="80"/>
      <c r="UWH96" s="80"/>
      <c r="UWI96" s="80"/>
      <c r="UWJ96" s="80"/>
      <c r="UWK96" s="80"/>
      <c r="UWL96" s="80"/>
      <c r="UWM96" s="80"/>
      <c r="UWN96" s="80"/>
      <c r="UWO96" s="80"/>
      <c r="UWP96" s="80"/>
      <c r="UWQ96" s="80"/>
      <c r="UWR96" s="80"/>
      <c r="UWS96" s="80"/>
      <c r="UWT96" s="80"/>
      <c r="UWU96" s="80"/>
      <c r="UWV96" s="80"/>
      <c r="UWW96" s="80"/>
      <c r="UWX96" s="80"/>
      <c r="UWY96" s="80"/>
      <c r="UWZ96" s="80"/>
      <c r="UXA96" s="80"/>
      <c r="UXB96" s="80"/>
      <c r="UXC96" s="80"/>
      <c r="UXD96" s="80"/>
      <c r="UXE96" s="80"/>
      <c r="UXF96" s="80"/>
      <c r="UXG96" s="80"/>
      <c r="UXH96" s="80"/>
      <c r="UXI96" s="80"/>
      <c r="UXJ96" s="80"/>
      <c r="UXK96" s="80"/>
      <c r="UXL96" s="80"/>
      <c r="UXM96" s="80"/>
      <c r="UXN96" s="80"/>
      <c r="UXO96" s="80"/>
      <c r="UXP96" s="80"/>
      <c r="UXQ96" s="80"/>
      <c r="UXR96" s="80"/>
      <c r="UXS96" s="80"/>
      <c r="UXT96" s="80"/>
      <c r="UXU96" s="80"/>
      <c r="UXV96" s="80"/>
      <c r="UXW96" s="80"/>
      <c r="UXX96" s="80"/>
      <c r="UXY96" s="80"/>
      <c r="UXZ96" s="80"/>
      <c r="UYA96" s="80"/>
      <c r="UYB96" s="80"/>
      <c r="UYC96" s="80"/>
      <c r="UYD96" s="80"/>
      <c r="UYE96" s="80"/>
      <c r="UYF96" s="80"/>
      <c r="UYG96" s="80"/>
      <c r="UYH96" s="80"/>
      <c r="UYI96" s="80"/>
      <c r="UYJ96" s="80"/>
      <c r="UYK96" s="80"/>
      <c r="UYL96" s="80"/>
      <c r="UYM96" s="80"/>
      <c r="UYN96" s="80"/>
      <c r="UYO96" s="80"/>
      <c r="UYP96" s="80"/>
      <c r="UYQ96" s="80"/>
      <c r="UYR96" s="80"/>
      <c r="UYS96" s="80"/>
      <c r="UYT96" s="80"/>
      <c r="UYU96" s="80"/>
      <c r="UYV96" s="80"/>
      <c r="UYW96" s="80"/>
      <c r="UYX96" s="80"/>
      <c r="UYY96" s="80"/>
      <c r="UYZ96" s="80"/>
      <c r="UZA96" s="80"/>
      <c r="UZB96" s="80"/>
      <c r="UZC96" s="80"/>
      <c r="UZD96" s="80"/>
      <c r="UZE96" s="80"/>
      <c r="UZF96" s="80"/>
      <c r="UZG96" s="80"/>
      <c r="UZH96" s="80"/>
      <c r="UZI96" s="80"/>
      <c r="UZJ96" s="80"/>
      <c r="UZK96" s="80"/>
      <c r="UZL96" s="80"/>
      <c r="UZM96" s="80"/>
      <c r="UZN96" s="80"/>
      <c r="UZO96" s="80"/>
      <c r="UZP96" s="80"/>
      <c r="UZQ96" s="80"/>
      <c r="UZR96" s="80"/>
      <c r="UZS96" s="80"/>
      <c r="UZT96" s="80"/>
      <c r="UZU96" s="80"/>
      <c r="UZV96" s="80"/>
      <c r="UZW96" s="80"/>
      <c r="UZX96" s="80"/>
      <c r="UZY96" s="80"/>
      <c r="UZZ96" s="80"/>
      <c r="VAA96" s="80"/>
      <c r="VAB96" s="80"/>
      <c r="VAC96" s="80"/>
      <c r="VAD96" s="80"/>
      <c r="VAE96" s="80"/>
      <c r="VAF96" s="80"/>
      <c r="VAG96" s="80"/>
      <c r="VAH96" s="80"/>
      <c r="VAI96" s="80"/>
      <c r="VAJ96" s="80"/>
      <c r="VAK96" s="80"/>
      <c r="VAL96" s="80"/>
      <c r="VAM96" s="80"/>
      <c r="VAN96" s="80"/>
      <c r="VAO96" s="80"/>
      <c r="VAP96" s="80"/>
      <c r="VAQ96" s="80"/>
      <c r="VAR96" s="80"/>
      <c r="VAS96" s="80"/>
      <c r="VAT96" s="80"/>
      <c r="VAU96" s="80"/>
      <c r="VAV96" s="80"/>
      <c r="VAW96" s="80"/>
      <c r="VAX96" s="80"/>
      <c r="VAY96" s="80"/>
      <c r="VAZ96" s="80"/>
      <c r="VBA96" s="80"/>
      <c r="VBB96" s="80"/>
      <c r="VBC96" s="80"/>
      <c r="VBD96" s="80"/>
      <c r="VBE96" s="80"/>
      <c r="VBF96" s="80"/>
      <c r="VBG96" s="80"/>
      <c r="VBH96" s="80"/>
      <c r="VBI96" s="80"/>
      <c r="VBJ96" s="80"/>
      <c r="VBK96" s="80"/>
      <c r="VBL96" s="80"/>
      <c r="VBM96" s="80"/>
      <c r="VBN96" s="80"/>
      <c r="VBO96" s="80"/>
      <c r="VBP96" s="80"/>
      <c r="VBQ96" s="80"/>
      <c r="VBR96" s="80"/>
      <c r="VBS96" s="80"/>
      <c r="VBT96" s="80"/>
      <c r="VBU96" s="80"/>
      <c r="VBV96" s="80"/>
      <c r="VBW96" s="80"/>
      <c r="VBX96" s="80"/>
      <c r="VBY96" s="80"/>
      <c r="VBZ96" s="80"/>
      <c r="VCA96" s="80"/>
      <c r="VCB96" s="80"/>
      <c r="VCC96" s="80"/>
      <c r="VCD96" s="80"/>
      <c r="VCE96" s="80"/>
      <c r="VCF96" s="80"/>
      <c r="VCG96" s="80"/>
      <c r="VCH96" s="80"/>
      <c r="VCI96" s="80"/>
      <c r="VCJ96" s="80"/>
      <c r="VCK96" s="80"/>
      <c r="VCL96" s="80"/>
      <c r="VCM96" s="80"/>
      <c r="VCN96" s="80"/>
      <c r="VCO96" s="80"/>
      <c r="VCP96" s="80"/>
      <c r="VCQ96" s="80"/>
      <c r="VCR96" s="80"/>
      <c r="VCS96" s="80"/>
      <c r="VCT96" s="80"/>
      <c r="VCU96" s="80"/>
      <c r="VCV96" s="80"/>
      <c r="VCW96" s="80"/>
      <c r="VCX96" s="80"/>
      <c r="VCY96" s="80"/>
      <c r="VCZ96" s="80"/>
      <c r="VDA96" s="80"/>
      <c r="VDB96" s="80"/>
      <c r="VDC96" s="80"/>
      <c r="VDD96" s="80"/>
      <c r="VDE96" s="80"/>
      <c r="VDF96" s="80"/>
      <c r="VDG96" s="80"/>
      <c r="VDH96" s="80"/>
      <c r="VDI96" s="80"/>
      <c r="VDJ96" s="80"/>
      <c r="VDK96" s="80"/>
      <c r="VDL96" s="80"/>
      <c r="VDM96" s="80"/>
      <c r="VDN96" s="80"/>
      <c r="VDO96" s="80"/>
      <c r="VDP96" s="80"/>
      <c r="VDQ96" s="80"/>
      <c r="VDR96" s="80"/>
      <c r="VDS96" s="80"/>
      <c r="VDT96" s="80"/>
      <c r="VDU96" s="80"/>
      <c r="VDV96" s="80"/>
      <c r="VDW96" s="80"/>
      <c r="VDX96" s="80"/>
      <c r="VDY96" s="80"/>
      <c r="VDZ96" s="80"/>
      <c r="VEA96" s="80"/>
      <c r="VEB96" s="80"/>
      <c r="VEC96" s="80"/>
      <c r="VED96" s="80"/>
      <c r="VEE96" s="80"/>
      <c r="VEF96" s="80"/>
      <c r="VEG96" s="80"/>
      <c r="VEH96" s="80"/>
      <c r="VEI96" s="80"/>
      <c r="VEJ96" s="80"/>
      <c r="VEK96" s="80"/>
      <c r="VEL96" s="80"/>
      <c r="VEM96" s="80"/>
      <c r="VEN96" s="80"/>
      <c r="VEO96" s="80"/>
      <c r="VEP96" s="80"/>
      <c r="VEQ96" s="80"/>
      <c r="VER96" s="80"/>
      <c r="VES96" s="80"/>
      <c r="VET96" s="80"/>
      <c r="VEU96" s="80"/>
      <c r="VEV96" s="80"/>
      <c r="VEW96" s="80"/>
      <c r="VEX96" s="80"/>
      <c r="VEY96" s="80"/>
      <c r="VEZ96" s="80"/>
      <c r="VFA96" s="80"/>
      <c r="VFB96" s="80"/>
      <c r="VFC96" s="80"/>
      <c r="VFD96" s="80"/>
      <c r="VFE96" s="80"/>
      <c r="VFF96" s="80"/>
      <c r="VFG96" s="80"/>
      <c r="VFH96" s="80"/>
      <c r="VFI96" s="80"/>
      <c r="VFJ96" s="80"/>
      <c r="VFK96" s="80"/>
      <c r="VFL96" s="80"/>
      <c r="VFM96" s="80"/>
      <c r="VFN96" s="80"/>
      <c r="VFO96" s="80"/>
      <c r="VFP96" s="80"/>
      <c r="VFQ96" s="80"/>
      <c r="VFR96" s="80"/>
      <c r="VFS96" s="80"/>
      <c r="VFT96" s="80"/>
      <c r="VFU96" s="80"/>
      <c r="VFV96" s="80"/>
      <c r="VFW96" s="80"/>
      <c r="VFX96" s="80"/>
      <c r="VFY96" s="80"/>
      <c r="VFZ96" s="80"/>
      <c r="VGA96" s="80"/>
      <c r="VGB96" s="80"/>
      <c r="VGC96" s="80"/>
      <c r="VGD96" s="80"/>
      <c r="VGE96" s="80"/>
      <c r="VGF96" s="80"/>
      <c r="VGG96" s="80"/>
      <c r="VGH96" s="80"/>
      <c r="VGI96" s="80"/>
      <c r="VGJ96" s="80"/>
      <c r="VGK96" s="80"/>
      <c r="VGL96" s="80"/>
      <c r="VGM96" s="80"/>
      <c r="VGN96" s="80"/>
      <c r="VGO96" s="80"/>
      <c r="VGP96" s="80"/>
      <c r="VGQ96" s="80"/>
      <c r="VGR96" s="80"/>
      <c r="VGS96" s="80"/>
      <c r="VGT96" s="80"/>
      <c r="VGU96" s="80"/>
      <c r="VGV96" s="80"/>
      <c r="VGW96" s="80"/>
      <c r="VGX96" s="80"/>
      <c r="VGY96" s="80"/>
      <c r="VGZ96" s="80"/>
      <c r="VHA96" s="80"/>
      <c r="VHB96" s="80"/>
      <c r="VHC96" s="80"/>
      <c r="VHD96" s="80"/>
      <c r="VHE96" s="80"/>
      <c r="VHF96" s="80"/>
      <c r="VHG96" s="80"/>
      <c r="VHH96" s="80"/>
      <c r="VHI96" s="80"/>
      <c r="VHJ96" s="80"/>
      <c r="VHK96" s="80"/>
      <c r="VHL96" s="80"/>
      <c r="VHM96" s="80"/>
      <c r="VHN96" s="80"/>
      <c r="VHO96" s="80"/>
      <c r="VHP96" s="80"/>
      <c r="VHQ96" s="80"/>
      <c r="VHR96" s="80"/>
      <c r="VHS96" s="80"/>
      <c r="VHT96" s="80"/>
      <c r="VHU96" s="80"/>
      <c r="VHV96" s="80"/>
      <c r="VHW96" s="80"/>
      <c r="VHX96" s="80"/>
      <c r="VHY96" s="80"/>
      <c r="VHZ96" s="80"/>
      <c r="VIA96" s="80"/>
      <c r="VIB96" s="80"/>
      <c r="VIC96" s="80"/>
      <c r="VID96" s="80"/>
      <c r="VIE96" s="80"/>
      <c r="VIF96" s="80"/>
      <c r="VIG96" s="80"/>
      <c r="VIH96" s="80"/>
      <c r="VII96" s="80"/>
      <c r="VIJ96" s="80"/>
      <c r="VIK96" s="80"/>
      <c r="VIL96" s="80"/>
      <c r="VIM96" s="80"/>
      <c r="VIN96" s="80"/>
      <c r="VIO96" s="80"/>
      <c r="VIP96" s="80"/>
      <c r="VIQ96" s="80"/>
      <c r="VIR96" s="80"/>
      <c r="VIS96" s="80"/>
      <c r="VIT96" s="80"/>
      <c r="VIU96" s="80"/>
      <c r="VIV96" s="80"/>
      <c r="VIW96" s="80"/>
      <c r="VIX96" s="80"/>
      <c r="VIY96" s="80"/>
      <c r="VIZ96" s="80"/>
      <c r="VJA96" s="80"/>
      <c r="VJB96" s="80"/>
      <c r="VJC96" s="80"/>
      <c r="VJD96" s="80"/>
      <c r="VJE96" s="80"/>
      <c r="VJF96" s="80"/>
      <c r="VJG96" s="80"/>
      <c r="VJH96" s="80"/>
      <c r="VJI96" s="80"/>
      <c r="VJJ96" s="80"/>
      <c r="VJK96" s="80"/>
      <c r="VJL96" s="80"/>
      <c r="VJM96" s="80"/>
      <c r="VJN96" s="80"/>
      <c r="VJO96" s="80"/>
      <c r="VJP96" s="80"/>
      <c r="VJQ96" s="80"/>
      <c r="VJR96" s="80"/>
      <c r="VJS96" s="80"/>
      <c r="VJT96" s="80"/>
      <c r="VJU96" s="80"/>
      <c r="VJV96" s="80"/>
      <c r="VJW96" s="80"/>
      <c r="VJX96" s="80"/>
      <c r="VJY96" s="80"/>
      <c r="VJZ96" s="80"/>
      <c r="VKA96" s="80"/>
      <c r="VKB96" s="80"/>
      <c r="VKC96" s="80"/>
      <c r="VKD96" s="80"/>
      <c r="VKE96" s="80"/>
      <c r="VKF96" s="80"/>
      <c r="VKG96" s="80"/>
      <c r="VKH96" s="80"/>
      <c r="VKI96" s="80"/>
      <c r="VKJ96" s="80"/>
      <c r="VKK96" s="80"/>
      <c r="VKL96" s="80"/>
      <c r="VKM96" s="80"/>
      <c r="VKN96" s="80"/>
      <c r="VKO96" s="80"/>
      <c r="VKP96" s="80"/>
      <c r="VKQ96" s="80"/>
      <c r="VKR96" s="80"/>
      <c r="VKS96" s="80"/>
      <c r="VKT96" s="80"/>
      <c r="VKU96" s="80"/>
      <c r="VKV96" s="80"/>
      <c r="VKW96" s="80"/>
      <c r="VKX96" s="80"/>
      <c r="VKY96" s="80"/>
      <c r="VKZ96" s="80"/>
      <c r="VLA96" s="80"/>
      <c r="VLB96" s="80"/>
      <c r="VLC96" s="80"/>
      <c r="VLD96" s="80"/>
      <c r="VLE96" s="80"/>
      <c r="VLF96" s="80"/>
      <c r="VLG96" s="80"/>
      <c r="VLH96" s="80"/>
      <c r="VLI96" s="80"/>
      <c r="VLJ96" s="80"/>
      <c r="VLK96" s="80"/>
      <c r="VLL96" s="80"/>
      <c r="VLM96" s="80"/>
      <c r="VLN96" s="80"/>
      <c r="VLO96" s="80"/>
      <c r="VLP96" s="80"/>
      <c r="VLQ96" s="80"/>
      <c r="VLR96" s="80"/>
      <c r="VLS96" s="80"/>
      <c r="VLT96" s="80"/>
      <c r="VLU96" s="80"/>
      <c r="VLV96" s="80"/>
      <c r="VLW96" s="80"/>
      <c r="VLX96" s="80"/>
      <c r="VLY96" s="80"/>
      <c r="VLZ96" s="80"/>
      <c r="VMA96" s="80"/>
      <c r="VMB96" s="80"/>
      <c r="VMC96" s="80"/>
      <c r="VMD96" s="80"/>
      <c r="VME96" s="80"/>
      <c r="VMF96" s="80"/>
      <c r="VMG96" s="80"/>
      <c r="VMH96" s="80"/>
      <c r="VMI96" s="80"/>
      <c r="VMJ96" s="80"/>
      <c r="VMK96" s="80"/>
      <c r="VML96" s="80"/>
      <c r="VMM96" s="80"/>
      <c r="VMN96" s="80"/>
      <c r="VMO96" s="80"/>
      <c r="VMP96" s="80"/>
      <c r="VMQ96" s="80"/>
      <c r="VMR96" s="80"/>
      <c r="VMS96" s="80"/>
      <c r="VMT96" s="80"/>
      <c r="VMU96" s="80"/>
      <c r="VMV96" s="80"/>
      <c r="VMW96" s="80"/>
      <c r="VMX96" s="80"/>
      <c r="VMY96" s="80"/>
      <c r="VMZ96" s="80"/>
      <c r="VNA96" s="80"/>
      <c r="VNB96" s="80"/>
      <c r="VNC96" s="80"/>
      <c r="VND96" s="80"/>
      <c r="VNE96" s="80"/>
      <c r="VNF96" s="80"/>
      <c r="VNG96" s="80"/>
      <c r="VNH96" s="80"/>
      <c r="VNI96" s="80"/>
      <c r="VNJ96" s="80"/>
      <c r="VNK96" s="80"/>
      <c r="VNL96" s="80"/>
      <c r="VNM96" s="80"/>
      <c r="VNN96" s="80"/>
      <c r="VNO96" s="80"/>
      <c r="VNP96" s="80"/>
      <c r="VNQ96" s="80"/>
      <c r="VNR96" s="80"/>
      <c r="VNS96" s="80"/>
      <c r="VNT96" s="80"/>
      <c r="VNU96" s="80"/>
      <c r="VNV96" s="80"/>
      <c r="VNW96" s="80"/>
      <c r="VNX96" s="80"/>
      <c r="VNY96" s="80"/>
      <c r="VNZ96" s="80"/>
      <c r="VOA96" s="80"/>
      <c r="VOB96" s="80"/>
      <c r="VOC96" s="80"/>
      <c r="VOD96" s="80"/>
      <c r="VOE96" s="80"/>
      <c r="VOF96" s="80"/>
      <c r="VOG96" s="80"/>
      <c r="VOH96" s="80"/>
      <c r="VOI96" s="80"/>
      <c r="VOJ96" s="80"/>
      <c r="VOK96" s="80"/>
      <c r="VOL96" s="80"/>
      <c r="VOM96" s="80"/>
      <c r="VON96" s="80"/>
      <c r="VOO96" s="80"/>
      <c r="VOP96" s="80"/>
      <c r="VOQ96" s="80"/>
      <c r="VOR96" s="80"/>
      <c r="VOS96" s="80"/>
      <c r="VOT96" s="80"/>
      <c r="VOU96" s="80"/>
      <c r="VOV96" s="80"/>
      <c r="VOW96" s="80"/>
      <c r="VOX96" s="80"/>
      <c r="VOY96" s="80"/>
      <c r="VOZ96" s="80"/>
      <c r="VPA96" s="80"/>
      <c r="VPB96" s="80"/>
      <c r="VPC96" s="80"/>
      <c r="VPD96" s="80"/>
      <c r="VPE96" s="80"/>
      <c r="VPF96" s="80"/>
      <c r="VPG96" s="80"/>
      <c r="VPH96" s="80"/>
      <c r="VPI96" s="80"/>
      <c r="VPJ96" s="80"/>
      <c r="VPK96" s="80"/>
      <c r="VPL96" s="80"/>
      <c r="VPM96" s="80"/>
      <c r="VPN96" s="80"/>
      <c r="VPO96" s="80"/>
      <c r="VPP96" s="80"/>
      <c r="VPQ96" s="80"/>
      <c r="VPR96" s="80"/>
      <c r="VPS96" s="80"/>
      <c r="VPT96" s="80"/>
      <c r="VPU96" s="80"/>
      <c r="VPV96" s="80"/>
      <c r="VPW96" s="80"/>
      <c r="VPX96" s="80"/>
      <c r="VPY96" s="80"/>
      <c r="VPZ96" s="80"/>
      <c r="VQA96" s="80"/>
      <c r="VQB96" s="80"/>
      <c r="VQC96" s="80"/>
      <c r="VQD96" s="80"/>
      <c r="VQE96" s="80"/>
      <c r="VQF96" s="80"/>
      <c r="VQG96" s="80"/>
      <c r="VQH96" s="80"/>
      <c r="VQI96" s="80"/>
      <c r="VQJ96" s="80"/>
      <c r="VQK96" s="80"/>
      <c r="VQL96" s="80"/>
      <c r="VQM96" s="80"/>
      <c r="VQN96" s="80"/>
      <c r="VQO96" s="80"/>
      <c r="VQP96" s="80"/>
      <c r="VQQ96" s="80"/>
      <c r="VQR96" s="80"/>
      <c r="VQS96" s="80"/>
      <c r="VQT96" s="80"/>
      <c r="VQU96" s="80"/>
      <c r="VQV96" s="80"/>
      <c r="VQW96" s="80"/>
      <c r="VQX96" s="80"/>
      <c r="VQY96" s="80"/>
      <c r="VQZ96" s="80"/>
      <c r="VRA96" s="80"/>
      <c r="VRB96" s="80"/>
      <c r="VRC96" s="80"/>
      <c r="VRD96" s="80"/>
      <c r="VRE96" s="80"/>
      <c r="VRF96" s="80"/>
      <c r="VRG96" s="80"/>
      <c r="VRH96" s="80"/>
      <c r="VRI96" s="80"/>
      <c r="VRJ96" s="80"/>
      <c r="VRK96" s="80"/>
      <c r="VRL96" s="80"/>
      <c r="VRM96" s="80"/>
      <c r="VRN96" s="80"/>
      <c r="VRO96" s="80"/>
      <c r="VRP96" s="80"/>
      <c r="VRQ96" s="80"/>
      <c r="VRR96" s="80"/>
      <c r="VRS96" s="80"/>
      <c r="VRT96" s="80"/>
      <c r="VRU96" s="80"/>
      <c r="VRV96" s="80"/>
      <c r="VRW96" s="80"/>
      <c r="VRX96" s="80"/>
      <c r="VRY96" s="80"/>
      <c r="VRZ96" s="80"/>
      <c r="VSA96" s="80"/>
      <c r="VSB96" s="80"/>
      <c r="VSC96" s="80"/>
      <c r="VSD96" s="80"/>
      <c r="VSE96" s="80"/>
      <c r="VSF96" s="80"/>
      <c r="VSG96" s="80"/>
      <c r="VSH96" s="80"/>
      <c r="VSI96" s="80"/>
      <c r="VSJ96" s="80"/>
      <c r="VSK96" s="80"/>
      <c r="VSL96" s="80"/>
      <c r="VSM96" s="80"/>
      <c r="VSN96" s="80"/>
      <c r="VSO96" s="80"/>
      <c r="VSP96" s="80"/>
      <c r="VSQ96" s="80"/>
      <c r="VSR96" s="80"/>
      <c r="VSS96" s="80"/>
      <c r="VST96" s="80"/>
      <c r="VSU96" s="80"/>
      <c r="VSV96" s="80"/>
      <c r="VSW96" s="80"/>
      <c r="VSX96" s="80"/>
      <c r="VSY96" s="80"/>
      <c r="VSZ96" s="80"/>
      <c r="VTA96" s="80"/>
      <c r="VTB96" s="80"/>
      <c r="VTC96" s="80"/>
      <c r="VTD96" s="80"/>
      <c r="VTE96" s="80"/>
      <c r="VTF96" s="80"/>
      <c r="VTG96" s="80"/>
      <c r="VTH96" s="80"/>
      <c r="VTI96" s="80"/>
      <c r="VTJ96" s="80"/>
      <c r="VTK96" s="80"/>
      <c r="VTL96" s="80"/>
      <c r="VTM96" s="80"/>
      <c r="VTN96" s="80"/>
      <c r="VTO96" s="80"/>
      <c r="VTP96" s="80"/>
      <c r="VTQ96" s="80"/>
      <c r="VTR96" s="80"/>
      <c r="VTS96" s="80"/>
      <c r="VTT96" s="80"/>
      <c r="VTU96" s="80"/>
      <c r="VTV96" s="80"/>
      <c r="VTW96" s="80"/>
      <c r="VTX96" s="80"/>
      <c r="VTY96" s="80"/>
      <c r="VTZ96" s="80"/>
      <c r="VUA96" s="80"/>
      <c r="VUB96" s="80"/>
      <c r="VUC96" s="80"/>
      <c r="VUD96" s="80"/>
      <c r="VUE96" s="80"/>
      <c r="VUF96" s="80"/>
      <c r="VUG96" s="80"/>
      <c r="VUH96" s="80"/>
      <c r="VUI96" s="80"/>
      <c r="VUJ96" s="80"/>
      <c r="VUK96" s="80"/>
      <c r="VUL96" s="80"/>
      <c r="VUM96" s="80"/>
      <c r="VUN96" s="80"/>
      <c r="VUO96" s="80"/>
      <c r="VUP96" s="80"/>
      <c r="VUQ96" s="80"/>
      <c r="VUR96" s="80"/>
      <c r="VUS96" s="80"/>
      <c r="VUT96" s="80"/>
      <c r="VUU96" s="80"/>
      <c r="VUV96" s="80"/>
      <c r="VUW96" s="80"/>
      <c r="VUX96" s="80"/>
      <c r="VUY96" s="80"/>
      <c r="VUZ96" s="80"/>
      <c r="VVA96" s="80"/>
      <c r="VVB96" s="80"/>
      <c r="VVC96" s="80"/>
      <c r="VVD96" s="80"/>
      <c r="VVE96" s="80"/>
      <c r="VVF96" s="80"/>
      <c r="VVG96" s="80"/>
      <c r="VVH96" s="80"/>
      <c r="VVI96" s="80"/>
      <c r="VVJ96" s="80"/>
      <c r="VVK96" s="80"/>
      <c r="VVL96" s="80"/>
      <c r="VVM96" s="80"/>
      <c r="VVN96" s="80"/>
      <c r="VVO96" s="80"/>
      <c r="VVP96" s="80"/>
      <c r="VVQ96" s="80"/>
      <c r="VVR96" s="80"/>
      <c r="VVS96" s="80"/>
      <c r="VVT96" s="80"/>
      <c r="VVU96" s="80"/>
      <c r="VVV96" s="80"/>
      <c r="VVW96" s="80"/>
      <c r="VVX96" s="80"/>
      <c r="VVY96" s="80"/>
      <c r="VVZ96" s="80"/>
      <c r="VWA96" s="80"/>
      <c r="VWB96" s="80"/>
      <c r="VWC96" s="80"/>
      <c r="VWD96" s="80"/>
      <c r="VWE96" s="80"/>
      <c r="VWF96" s="80"/>
      <c r="VWG96" s="80"/>
      <c r="VWH96" s="80"/>
      <c r="VWI96" s="80"/>
      <c r="VWJ96" s="80"/>
      <c r="VWK96" s="80"/>
      <c r="VWL96" s="80"/>
      <c r="VWM96" s="80"/>
      <c r="VWN96" s="80"/>
      <c r="VWO96" s="80"/>
      <c r="VWP96" s="80"/>
      <c r="VWQ96" s="80"/>
      <c r="VWR96" s="80"/>
      <c r="VWS96" s="80"/>
      <c r="VWT96" s="80"/>
      <c r="VWU96" s="80"/>
      <c r="VWV96" s="80"/>
      <c r="VWW96" s="80"/>
      <c r="VWX96" s="80"/>
      <c r="VWY96" s="80"/>
      <c r="VWZ96" s="80"/>
      <c r="VXA96" s="80"/>
      <c r="VXB96" s="80"/>
      <c r="VXC96" s="80"/>
      <c r="VXD96" s="80"/>
      <c r="VXE96" s="80"/>
      <c r="VXF96" s="80"/>
      <c r="VXG96" s="80"/>
      <c r="VXH96" s="80"/>
      <c r="VXI96" s="80"/>
      <c r="VXJ96" s="80"/>
      <c r="VXK96" s="80"/>
      <c r="VXL96" s="80"/>
      <c r="VXM96" s="80"/>
      <c r="VXN96" s="80"/>
      <c r="VXO96" s="80"/>
      <c r="VXP96" s="80"/>
      <c r="VXQ96" s="80"/>
      <c r="VXR96" s="80"/>
      <c r="VXS96" s="80"/>
      <c r="VXT96" s="80"/>
      <c r="VXU96" s="80"/>
      <c r="VXV96" s="80"/>
      <c r="VXW96" s="80"/>
      <c r="VXX96" s="80"/>
      <c r="VXY96" s="80"/>
      <c r="VXZ96" s="80"/>
      <c r="VYA96" s="80"/>
      <c r="VYB96" s="80"/>
      <c r="VYC96" s="80"/>
      <c r="VYD96" s="80"/>
      <c r="VYE96" s="80"/>
      <c r="VYF96" s="80"/>
      <c r="VYG96" s="80"/>
      <c r="VYH96" s="80"/>
      <c r="VYI96" s="80"/>
      <c r="VYJ96" s="80"/>
      <c r="VYK96" s="80"/>
      <c r="VYL96" s="80"/>
      <c r="VYM96" s="80"/>
      <c r="VYN96" s="80"/>
      <c r="VYO96" s="80"/>
      <c r="VYP96" s="80"/>
      <c r="VYQ96" s="80"/>
      <c r="VYR96" s="80"/>
      <c r="VYS96" s="80"/>
      <c r="VYT96" s="80"/>
      <c r="VYU96" s="80"/>
      <c r="VYV96" s="80"/>
      <c r="VYW96" s="80"/>
      <c r="VYX96" s="80"/>
      <c r="VYY96" s="80"/>
      <c r="VYZ96" s="80"/>
      <c r="VZA96" s="80"/>
      <c r="VZB96" s="80"/>
      <c r="VZC96" s="80"/>
      <c r="VZD96" s="80"/>
      <c r="VZE96" s="80"/>
      <c r="VZF96" s="80"/>
      <c r="VZG96" s="80"/>
      <c r="VZH96" s="80"/>
      <c r="VZI96" s="80"/>
      <c r="VZJ96" s="80"/>
      <c r="VZK96" s="80"/>
      <c r="VZL96" s="80"/>
      <c r="VZM96" s="80"/>
      <c r="VZN96" s="80"/>
      <c r="VZO96" s="80"/>
      <c r="VZP96" s="80"/>
      <c r="VZQ96" s="80"/>
      <c r="VZR96" s="80"/>
      <c r="VZS96" s="80"/>
      <c r="VZT96" s="80"/>
      <c r="VZU96" s="80"/>
      <c r="VZV96" s="80"/>
      <c r="VZW96" s="80"/>
      <c r="VZX96" s="80"/>
      <c r="VZY96" s="80"/>
      <c r="VZZ96" s="80"/>
      <c r="WAA96" s="80"/>
      <c r="WAB96" s="80"/>
      <c r="WAC96" s="80"/>
      <c r="WAD96" s="80"/>
      <c r="WAE96" s="80"/>
      <c r="WAF96" s="80"/>
      <c r="WAG96" s="80"/>
      <c r="WAH96" s="80"/>
      <c r="WAI96" s="80"/>
      <c r="WAJ96" s="80"/>
      <c r="WAK96" s="80"/>
      <c r="WAL96" s="80"/>
      <c r="WAM96" s="80"/>
      <c r="WAN96" s="80"/>
      <c r="WAO96" s="80"/>
      <c r="WAP96" s="80"/>
      <c r="WAQ96" s="80"/>
      <c r="WAR96" s="80"/>
      <c r="WAS96" s="80"/>
      <c r="WAT96" s="80"/>
      <c r="WAU96" s="80"/>
      <c r="WAV96" s="80"/>
      <c r="WAW96" s="80"/>
      <c r="WAX96" s="80"/>
      <c r="WAY96" s="80"/>
      <c r="WAZ96" s="80"/>
      <c r="WBA96" s="80"/>
      <c r="WBB96" s="80"/>
      <c r="WBC96" s="80"/>
      <c r="WBD96" s="80"/>
      <c r="WBE96" s="80"/>
      <c r="WBF96" s="80"/>
      <c r="WBG96" s="80"/>
      <c r="WBH96" s="80"/>
      <c r="WBI96" s="80"/>
      <c r="WBJ96" s="80"/>
      <c r="WBK96" s="80"/>
      <c r="WBL96" s="80"/>
      <c r="WBM96" s="80"/>
      <c r="WBN96" s="80"/>
      <c r="WBO96" s="80"/>
      <c r="WBP96" s="80"/>
      <c r="WBQ96" s="80"/>
      <c r="WBR96" s="80"/>
      <c r="WBS96" s="80"/>
      <c r="WBT96" s="80"/>
      <c r="WBU96" s="80"/>
      <c r="WBV96" s="80"/>
      <c r="WBW96" s="80"/>
      <c r="WBX96" s="80"/>
      <c r="WBY96" s="80"/>
      <c r="WBZ96" s="80"/>
      <c r="WCA96" s="80"/>
      <c r="WCB96" s="80"/>
      <c r="WCC96" s="80"/>
      <c r="WCD96" s="80"/>
      <c r="WCE96" s="80"/>
      <c r="WCF96" s="80"/>
      <c r="WCG96" s="80"/>
      <c r="WCH96" s="80"/>
      <c r="WCI96" s="80"/>
      <c r="WCJ96" s="80"/>
      <c r="WCK96" s="80"/>
      <c r="WCL96" s="80"/>
      <c r="WCM96" s="80"/>
      <c r="WCN96" s="80"/>
      <c r="WCO96" s="80"/>
      <c r="WCP96" s="80"/>
      <c r="WCQ96" s="80"/>
      <c r="WCR96" s="80"/>
      <c r="WCS96" s="80"/>
      <c r="WCT96" s="80"/>
      <c r="WCU96" s="80"/>
      <c r="WCV96" s="80"/>
      <c r="WCW96" s="80"/>
      <c r="WCX96" s="80"/>
      <c r="WCY96" s="80"/>
      <c r="WCZ96" s="80"/>
      <c r="WDA96" s="80"/>
      <c r="WDB96" s="80"/>
      <c r="WDC96" s="80"/>
      <c r="WDD96" s="80"/>
      <c r="WDE96" s="80"/>
      <c r="WDF96" s="80"/>
      <c r="WDG96" s="80"/>
      <c r="WDH96" s="80"/>
      <c r="WDI96" s="80"/>
      <c r="WDJ96" s="80"/>
      <c r="WDK96" s="80"/>
      <c r="WDL96" s="80"/>
      <c r="WDM96" s="80"/>
      <c r="WDN96" s="80"/>
      <c r="WDO96" s="80"/>
      <c r="WDP96" s="80"/>
      <c r="WDQ96" s="80"/>
      <c r="WDR96" s="80"/>
      <c r="WDS96" s="80"/>
      <c r="WDT96" s="80"/>
      <c r="WDU96" s="80"/>
      <c r="WDV96" s="80"/>
      <c r="WDW96" s="80"/>
      <c r="WDX96" s="80"/>
      <c r="WDY96" s="80"/>
      <c r="WDZ96" s="80"/>
      <c r="WEA96" s="80"/>
      <c r="WEB96" s="80"/>
      <c r="WEC96" s="80"/>
      <c r="WED96" s="80"/>
      <c r="WEE96" s="80"/>
      <c r="WEF96" s="80"/>
      <c r="WEG96" s="80"/>
      <c r="WEH96" s="80"/>
      <c r="WEI96" s="80"/>
      <c r="WEJ96" s="80"/>
      <c r="WEK96" s="80"/>
      <c r="WEL96" s="80"/>
      <c r="WEM96" s="80"/>
      <c r="WEN96" s="80"/>
      <c r="WEO96" s="80"/>
      <c r="WEP96" s="80"/>
      <c r="WEQ96" s="80"/>
      <c r="WER96" s="80"/>
      <c r="WES96" s="80"/>
      <c r="WET96" s="80"/>
      <c r="WEU96" s="80"/>
      <c r="WEV96" s="80"/>
      <c r="WEW96" s="80"/>
      <c r="WEX96" s="80"/>
      <c r="WEY96" s="80"/>
      <c r="WEZ96" s="80"/>
      <c r="WFA96" s="80"/>
      <c r="WFB96" s="80"/>
      <c r="WFC96" s="80"/>
      <c r="WFD96" s="80"/>
      <c r="WFE96" s="80"/>
      <c r="WFF96" s="80"/>
      <c r="WFG96" s="80"/>
      <c r="WFH96" s="80"/>
      <c r="WFI96" s="80"/>
      <c r="WFJ96" s="80"/>
      <c r="WFK96" s="80"/>
      <c r="WFL96" s="80"/>
      <c r="WFM96" s="80"/>
      <c r="WFN96" s="80"/>
      <c r="WFO96" s="80"/>
      <c r="WFP96" s="80"/>
      <c r="WFQ96" s="80"/>
      <c r="WFR96" s="80"/>
      <c r="WFS96" s="80"/>
      <c r="WFT96" s="80"/>
      <c r="WFU96" s="80"/>
      <c r="WFV96" s="80"/>
      <c r="WFW96" s="80"/>
      <c r="WFX96" s="80"/>
      <c r="WFY96" s="80"/>
      <c r="WFZ96" s="80"/>
      <c r="WGA96" s="80"/>
      <c r="WGB96" s="80"/>
      <c r="WGC96" s="80"/>
      <c r="WGD96" s="80"/>
      <c r="WGE96" s="80"/>
      <c r="WGF96" s="80"/>
      <c r="WGG96" s="80"/>
      <c r="WGH96" s="80"/>
      <c r="WGI96" s="80"/>
      <c r="WGJ96" s="80"/>
      <c r="WGK96" s="80"/>
      <c r="WGL96" s="80"/>
      <c r="WGM96" s="80"/>
      <c r="WGN96" s="80"/>
      <c r="WGO96" s="80"/>
      <c r="WGP96" s="80"/>
      <c r="WGQ96" s="80"/>
      <c r="WGR96" s="80"/>
      <c r="WGS96" s="80"/>
      <c r="WGT96" s="80"/>
      <c r="WGU96" s="80"/>
      <c r="WGV96" s="80"/>
      <c r="WGW96" s="80"/>
      <c r="WGX96" s="80"/>
      <c r="WGY96" s="80"/>
      <c r="WGZ96" s="80"/>
      <c r="WHA96" s="80"/>
      <c r="WHB96" s="80"/>
      <c r="WHC96" s="80"/>
      <c r="WHD96" s="80"/>
      <c r="WHE96" s="80"/>
      <c r="WHF96" s="80"/>
      <c r="WHG96" s="80"/>
      <c r="WHH96" s="80"/>
      <c r="WHI96" s="80"/>
      <c r="WHJ96" s="80"/>
      <c r="WHK96" s="80"/>
      <c r="WHL96" s="80"/>
      <c r="WHM96" s="80"/>
      <c r="WHN96" s="80"/>
      <c r="WHO96" s="80"/>
      <c r="WHP96" s="80"/>
      <c r="WHQ96" s="80"/>
      <c r="WHR96" s="80"/>
      <c r="WHS96" s="80"/>
      <c r="WHT96" s="80"/>
      <c r="WHU96" s="80"/>
      <c r="WHV96" s="80"/>
      <c r="WHW96" s="80"/>
      <c r="WHX96" s="80"/>
      <c r="WHY96" s="80"/>
      <c r="WHZ96" s="80"/>
      <c r="WIA96" s="80"/>
      <c r="WIB96" s="80"/>
      <c r="WIC96" s="80"/>
      <c r="WID96" s="80"/>
      <c r="WIE96" s="80"/>
      <c r="WIF96" s="80"/>
      <c r="WIG96" s="80"/>
      <c r="WIH96" s="80"/>
      <c r="WII96" s="80"/>
      <c r="WIJ96" s="80"/>
      <c r="WIK96" s="80"/>
      <c r="WIL96" s="80"/>
      <c r="WIM96" s="80"/>
      <c r="WIN96" s="80"/>
      <c r="WIO96" s="80"/>
      <c r="WIP96" s="80"/>
      <c r="WIQ96" s="80"/>
      <c r="WIR96" s="80"/>
      <c r="WIS96" s="80"/>
      <c r="WIT96" s="80"/>
      <c r="WIU96" s="80"/>
      <c r="WIV96" s="80"/>
      <c r="WIW96" s="80"/>
      <c r="WIX96" s="80"/>
      <c r="WIY96" s="80"/>
      <c r="WIZ96" s="80"/>
      <c r="WJA96" s="80"/>
      <c r="WJB96" s="80"/>
      <c r="WJC96" s="80"/>
      <c r="WJD96" s="80"/>
      <c r="WJE96" s="80"/>
      <c r="WJF96" s="80"/>
      <c r="WJG96" s="80"/>
      <c r="WJH96" s="80"/>
      <c r="WJI96" s="80"/>
      <c r="WJJ96" s="80"/>
      <c r="WJK96" s="80"/>
      <c r="WJL96" s="80"/>
      <c r="WJM96" s="80"/>
      <c r="WJN96" s="80"/>
      <c r="WJO96" s="80"/>
      <c r="WJP96" s="80"/>
      <c r="WJQ96" s="80"/>
      <c r="WJR96" s="80"/>
      <c r="WJS96" s="80"/>
      <c r="WJT96" s="80"/>
      <c r="WJU96" s="80"/>
      <c r="WJV96" s="80"/>
      <c r="WJW96" s="80"/>
      <c r="WJX96" s="80"/>
      <c r="WJY96" s="80"/>
      <c r="WJZ96" s="80"/>
      <c r="WKA96" s="80"/>
      <c r="WKB96" s="80"/>
      <c r="WKC96" s="80"/>
      <c r="WKD96" s="80"/>
      <c r="WKE96" s="80"/>
      <c r="WKF96" s="80"/>
      <c r="WKG96" s="80"/>
      <c r="WKH96" s="80"/>
      <c r="WKI96" s="80"/>
      <c r="WKJ96" s="80"/>
      <c r="WKK96" s="80"/>
      <c r="WKL96" s="80"/>
      <c r="WKM96" s="80"/>
      <c r="WKN96" s="80"/>
      <c r="WKO96" s="80"/>
      <c r="WKP96" s="80"/>
      <c r="WKQ96" s="80"/>
      <c r="WKR96" s="80"/>
      <c r="WKS96" s="80"/>
      <c r="WKT96" s="80"/>
      <c r="WKU96" s="80"/>
      <c r="WKV96" s="80"/>
      <c r="WKW96" s="80"/>
      <c r="WKX96" s="80"/>
      <c r="WKY96" s="80"/>
      <c r="WKZ96" s="80"/>
      <c r="WLA96" s="80"/>
      <c r="WLB96" s="80"/>
      <c r="WLC96" s="80"/>
      <c r="WLD96" s="80"/>
      <c r="WLE96" s="80"/>
      <c r="WLF96" s="80"/>
      <c r="WLG96" s="80"/>
      <c r="WLH96" s="80"/>
      <c r="WLI96" s="80"/>
      <c r="WLJ96" s="80"/>
      <c r="WLK96" s="80"/>
      <c r="WLL96" s="80"/>
      <c r="WLM96" s="80"/>
      <c r="WLN96" s="80"/>
      <c r="WLO96" s="80"/>
      <c r="WLP96" s="80"/>
      <c r="WLQ96" s="80"/>
      <c r="WLR96" s="80"/>
      <c r="WLS96" s="80"/>
      <c r="WLT96" s="80"/>
      <c r="WLU96" s="80"/>
      <c r="WLV96" s="80"/>
      <c r="WLW96" s="80"/>
      <c r="WLX96" s="80"/>
      <c r="WLY96" s="80"/>
      <c r="WLZ96" s="80"/>
      <c r="WMA96" s="80"/>
      <c r="WMB96" s="80"/>
      <c r="WMC96" s="80"/>
      <c r="WMD96" s="80"/>
      <c r="WME96" s="80"/>
      <c r="WMF96" s="80"/>
      <c r="WMG96" s="80"/>
      <c r="WMH96" s="80"/>
      <c r="WMI96" s="80"/>
      <c r="WMJ96" s="80"/>
      <c r="WMK96" s="80"/>
      <c r="WML96" s="80"/>
      <c r="WMM96" s="80"/>
      <c r="WMN96" s="80"/>
      <c r="WMO96" s="80"/>
      <c r="WMP96" s="80"/>
      <c r="WMQ96" s="80"/>
      <c r="WMR96" s="80"/>
      <c r="WMS96" s="80"/>
      <c r="WMT96" s="80"/>
      <c r="WMU96" s="80"/>
      <c r="WMV96" s="80"/>
      <c r="WMW96" s="80"/>
      <c r="WMX96" s="80"/>
      <c r="WMY96" s="80"/>
      <c r="WMZ96" s="80"/>
      <c r="WNA96" s="80"/>
      <c r="WNB96" s="80"/>
      <c r="WNC96" s="80"/>
      <c r="WND96" s="80"/>
      <c r="WNE96" s="80"/>
      <c r="WNF96" s="80"/>
      <c r="WNG96" s="80"/>
      <c r="WNH96" s="80"/>
      <c r="WNI96" s="80"/>
      <c r="WNJ96" s="80"/>
      <c r="WNK96" s="80"/>
      <c r="WNL96" s="80"/>
      <c r="WNM96" s="80"/>
      <c r="WNN96" s="80"/>
      <c r="WNO96" s="80"/>
      <c r="WNP96" s="80"/>
      <c r="WNQ96" s="80"/>
      <c r="WNR96" s="80"/>
      <c r="WNS96" s="80"/>
      <c r="WNT96" s="80"/>
      <c r="WNU96" s="80"/>
      <c r="WNV96" s="80"/>
      <c r="WNW96" s="80"/>
      <c r="WNX96" s="80"/>
      <c r="WNY96" s="80"/>
      <c r="WNZ96" s="80"/>
      <c r="WOA96" s="80"/>
      <c r="WOB96" s="80"/>
      <c r="WOC96" s="80"/>
      <c r="WOD96" s="80"/>
      <c r="WOE96" s="80"/>
      <c r="WOF96" s="80"/>
      <c r="WOG96" s="80"/>
      <c r="WOH96" s="80"/>
      <c r="WOI96" s="80"/>
      <c r="WOJ96" s="80"/>
      <c r="WOK96" s="80"/>
      <c r="WOL96" s="80"/>
      <c r="WOM96" s="80"/>
      <c r="WON96" s="80"/>
      <c r="WOO96" s="80"/>
      <c r="WOP96" s="80"/>
      <c r="WOQ96" s="80"/>
      <c r="WOR96" s="80"/>
      <c r="WOS96" s="80"/>
      <c r="WOT96" s="80"/>
      <c r="WOU96" s="80"/>
      <c r="WOV96" s="80"/>
      <c r="WOW96" s="80"/>
      <c r="WOX96" s="80"/>
      <c r="WOY96" s="80"/>
      <c r="WOZ96" s="80"/>
      <c r="WPA96" s="80"/>
      <c r="WPB96" s="80"/>
      <c r="WPC96" s="80"/>
      <c r="WPD96" s="80"/>
      <c r="WPE96" s="80"/>
      <c r="WPF96" s="80"/>
      <c r="WPG96" s="80"/>
      <c r="WPH96" s="80"/>
      <c r="WPI96" s="80"/>
      <c r="WPJ96" s="80"/>
      <c r="WPK96" s="80"/>
      <c r="WPL96" s="80"/>
      <c r="WPM96" s="80"/>
      <c r="WPN96" s="80"/>
      <c r="WPO96" s="80"/>
      <c r="WPP96" s="80"/>
      <c r="WPQ96" s="80"/>
      <c r="WPR96" s="80"/>
      <c r="WPS96" s="80"/>
      <c r="WPT96" s="80"/>
      <c r="WPU96" s="80"/>
      <c r="WPV96" s="80"/>
      <c r="WPW96" s="80"/>
      <c r="WPX96" s="80"/>
      <c r="WPY96" s="80"/>
      <c r="WPZ96" s="80"/>
      <c r="WQA96" s="80"/>
      <c r="WQB96" s="80"/>
      <c r="WQC96" s="80"/>
      <c r="WQD96" s="80"/>
      <c r="WQE96" s="80"/>
      <c r="WQF96" s="80"/>
      <c r="WQG96" s="80"/>
      <c r="WQH96" s="80"/>
      <c r="WQI96" s="80"/>
      <c r="WQJ96" s="80"/>
      <c r="WQK96" s="80"/>
      <c r="WQL96" s="80"/>
      <c r="WQM96" s="80"/>
      <c r="WQN96" s="80"/>
      <c r="WQO96" s="80"/>
      <c r="WQP96" s="80"/>
      <c r="WQQ96" s="80"/>
      <c r="WQR96" s="80"/>
      <c r="WQS96" s="80"/>
      <c r="WQT96" s="80"/>
      <c r="WQU96" s="80"/>
      <c r="WQV96" s="80"/>
      <c r="WQW96" s="80"/>
      <c r="WQX96" s="80"/>
      <c r="WQY96" s="80"/>
      <c r="WQZ96" s="80"/>
      <c r="WRA96" s="80"/>
      <c r="WRB96" s="80"/>
      <c r="WRC96" s="80"/>
      <c r="WRD96" s="80"/>
      <c r="WRE96" s="80"/>
      <c r="WRF96" s="80"/>
      <c r="WRG96" s="80"/>
      <c r="WRH96" s="80"/>
      <c r="WRI96" s="80"/>
      <c r="WRJ96" s="80"/>
      <c r="WRK96" s="80"/>
      <c r="WRL96" s="80"/>
      <c r="WRM96" s="80"/>
      <c r="WRN96" s="80"/>
      <c r="WRO96" s="80"/>
      <c r="WRP96" s="80"/>
      <c r="WRQ96" s="80"/>
      <c r="WRR96" s="80"/>
      <c r="WRS96" s="80"/>
      <c r="WRT96" s="80"/>
      <c r="WRU96" s="80"/>
      <c r="WRV96" s="80"/>
      <c r="WRW96" s="80"/>
      <c r="WRX96" s="80"/>
      <c r="WRY96" s="80"/>
      <c r="WRZ96" s="80"/>
      <c r="WSA96" s="80"/>
      <c r="WSB96" s="80"/>
      <c r="WSC96" s="80"/>
      <c r="WSD96" s="80"/>
      <c r="WSE96" s="80"/>
      <c r="WSF96" s="80"/>
      <c r="WSG96" s="80"/>
      <c r="WSH96" s="80"/>
      <c r="WSI96" s="80"/>
      <c r="WSJ96" s="80"/>
      <c r="WSK96" s="80"/>
      <c r="WSL96" s="80"/>
      <c r="WSM96" s="80"/>
      <c r="WSN96" s="80"/>
      <c r="WSO96" s="80"/>
      <c r="WSP96" s="80"/>
      <c r="WSQ96" s="80"/>
      <c r="WSR96" s="80"/>
      <c r="WSS96" s="80"/>
      <c r="WST96" s="80"/>
      <c r="WSU96" s="80"/>
      <c r="WSV96" s="80"/>
      <c r="WSW96" s="80"/>
      <c r="WSX96" s="80"/>
      <c r="WSY96" s="80"/>
      <c r="WSZ96" s="80"/>
      <c r="WTA96" s="80"/>
      <c r="WTB96" s="80"/>
      <c r="WTC96" s="80"/>
      <c r="WTD96" s="80"/>
      <c r="WTE96" s="80"/>
      <c r="WTF96" s="80"/>
      <c r="WTG96" s="80"/>
      <c r="WTH96" s="80"/>
      <c r="WTI96" s="80"/>
      <c r="WTJ96" s="80"/>
      <c r="WTK96" s="80"/>
      <c r="WTL96" s="80"/>
      <c r="WTM96" s="80"/>
      <c r="WTN96" s="80"/>
      <c r="WTO96" s="80"/>
      <c r="WTP96" s="80"/>
      <c r="WTQ96" s="80"/>
      <c r="WTR96" s="80"/>
      <c r="WTS96" s="80"/>
      <c r="WTT96" s="80"/>
      <c r="WTU96" s="80"/>
      <c r="WTV96" s="80"/>
      <c r="WTW96" s="80"/>
      <c r="WTX96" s="80"/>
      <c r="WTY96" s="80"/>
      <c r="WTZ96" s="80"/>
      <c r="WUA96" s="80"/>
      <c r="WUB96" s="80"/>
      <c r="WUC96" s="80"/>
      <c r="WUD96" s="80"/>
      <c r="WUE96" s="80"/>
      <c r="WUF96" s="80"/>
      <c r="WUG96" s="80"/>
      <c r="WUH96" s="80"/>
      <c r="WUI96" s="80"/>
      <c r="WUJ96" s="80"/>
      <c r="WUK96" s="80"/>
      <c r="WUL96" s="80"/>
      <c r="WUM96" s="80"/>
      <c r="WUN96" s="80"/>
      <c r="WUO96" s="80"/>
      <c r="WUP96" s="80"/>
      <c r="WUQ96" s="80"/>
      <c r="WUR96" s="80"/>
      <c r="WUS96" s="80"/>
      <c r="WUT96" s="80"/>
      <c r="WUU96" s="80"/>
      <c r="WUV96" s="80"/>
      <c r="WUW96" s="80"/>
      <c r="WUX96" s="80"/>
      <c r="WUY96" s="80"/>
      <c r="WUZ96" s="80"/>
      <c r="WVA96" s="80"/>
      <c r="WVB96" s="80"/>
      <c r="WVC96" s="80"/>
      <c r="WVD96" s="80"/>
      <c r="WVE96" s="80"/>
      <c r="WVF96" s="80"/>
      <c r="WVG96" s="80"/>
      <c r="WVH96" s="80"/>
      <c r="WVI96" s="80"/>
      <c r="WVJ96" s="80"/>
      <c r="WVK96" s="80"/>
      <c r="WVL96" s="80"/>
      <c r="WVM96" s="80"/>
      <c r="WVN96" s="80"/>
      <c r="WVO96" s="80"/>
      <c r="WVP96" s="80"/>
      <c r="WVQ96" s="80"/>
      <c r="WVR96" s="80"/>
      <c r="WVS96" s="80"/>
      <c r="WVT96" s="80"/>
      <c r="WVU96" s="80"/>
      <c r="WVV96" s="80"/>
      <c r="WVW96" s="80"/>
      <c r="WVX96" s="80"/>
      <c r="WVY96" s="80"/>
      <c r="WVZ96" s="80"/>
      <c r="WWA96" s="80"/>
      <c r="WWB96" s="80"/>
      <c r="WWC96" s="80"/>
      <c r="WWD96" s="80"/>
      <c r="WWE96" s="80"/>
      <c r="WWF96" s="80"/>
      <c r="WWG96" s="80"/>
      <c r="WWH96" s="80"/>
      <c r="WWI96" s="80"/>
      <c r="WWJ96" s="80"/>
      <c r="WWK96" s="80"/>
      <c r="WWL96" s="80"/>
      <c r="WWM96" s="80"/>
      <c r="WWN96" s="80"/>
      <c r="WWO96" s="80"/>
      <c r="WWP96" s="80"/>
      <c r="WWQ96" s="80"/>
      <c r="WWR96" s="80"/>
      <c r="WWS96" s="80"/>
      <c r="WWT96" s="80"/>
      <c r="WWU96" s="80"/>
      <c r="WWV96" s="80"/>
      <c r="WWW96" s="80"/>
      <c r="WWX96" s="80"/>
      <c r="WWY96" s="80"/>
      <c r="WWZ96" s="80"/>
      <c r="WXA96" s="80"/>
      <c r="WXB96" s="80"/>
      <c r="WXC96" s="80"/>
      <c r="WXD96" s="80"/>
      <c r="WXE96" s="80"/>
      <c r="WXF96" s="80"/>
      <c r="WXG96" s="80"/>
      <c r="WXH96" s="80"/>
      <c r="WXI96" s="80"/>
      <c r="WXJ96" s="80"/>
      <c r="WXK96" s="80"/>
      <c r="WXL96" s="80"/>
      <c r="WXM96" s="80"/>
      <c r="WXN96" s="80"/>
      <c r="WXO96" s="80"/>
      <c r="WXP96" s="80"/>
      <c r="WXQ96" s="80"/>
      <c r="WXR96" s="80"/>
      <c r="WXS96" s="80"/>
      <c r="WXT96" s="80"/>
      <c r="WXU96" s="80"/>
      <c r="WXV96" s="80"/>
      <c r="WXW96" s="80"/>
      <c r="WXX96" s="80"/>
      <c r="WXY96" s="80"/>
      <c r="WXZ96" s="80"/>
      <c r="WYA96" s="80"/>
      <c r="WYB96" s="80"/>
      <c r="WYC96" s="80"/>
      <c r="WYD96" s="80"/>
      <c r="WYE96" s="80"/>
      <c r="WYF96" s="80"/>
      <c r="WYG96" s="80"/>
      <c r="WYH96" s="80"/>
      <c r="WYI96" s="80"/>
      <c r="WYJ96" s="80"/>
      <c r="WYK96" s="80"/>
      <c r="WYL96" s="80"/>
      <c r="WYM96" s="80"/>
      <c r="WYN96" s="80"/>
      <c r="WYO96" s="80"/>
      <c r="WYP96" s="80"/>
      <c r="WYQ96" s="80"/>
      <c r="WYR96" s="80"/>
      <c r="WYS96" s="80"/>
      <c r="WYT96" s="80"/>
      <c r="WYU96" s="80"/>
      <c r="WYV96" s="80"/>
      <c r="WYW96" s="80"/>
      <c r="WYX96" s="80"/>
      <c r="WYY96" s="80"/>
      <c r="WYZ96" s="80"/>
      <c r="WZA96" s="80"/>
      <c r="WZB96" s="80"/>
      <c r="WZC96" s="80"/>
      <c r="WZD96" s="80"/>
      <c r="WZE96" s="80"/>
      <c r="WZF96" s="80"/>
      <c r="WZG96" s="80"/>
      <c r="WZH96" s="80"/>
      <c r="WZI96" s="80"/>
      <c r="WZJ96" s="80"/>
      <c r="WZK96" s="80"/>
      <c r="WZL96" s="80"/>
      <c r="WZM96" s="80"/>
      <c r="WZN96" s="80"/>
      <c r="WZO96" s="80"/>
      <c r="WZP96" s="80"/>
      <c r="WZQ96" s="80"/>
      <c r="WZR96" s="80"/>
      <c r="WZS96" s="80"/>
      <c r="WZT96" s="80"/>
      <c r="WZU96" s="80"/>
      <c r="WZV96" s="80"/>
      <c r="WZW96" s="80"/>
      <c r="WZX96" s="80"/>
      <c r="WZY96" s="80"/>
      <c r="WZZ96" s="80"/>
      <c r="XAA96" s="80"/>
      <c r="XAB96" s="80"/>
      <c r="XAC96" s="80"/>
      <c r="XAD96" s="80"/>
      <c r="XAE96" s="80"/>
      <c r="XAF96" s="80"/>
      <c r="XAG96" s="80"/>
      <c r="XAH96" s="80"/>
      <c r="XAI96" s="80"/>
      <c r="XAJ96" s="80"/>
      <c r="XAK96" s="80"/>
      <c r="XAL96" s="80"/>
      <c r="XAM96" s="80"/>
      <c r="XAN96" s="80"/>
      <c r="XAO96" s="80"/>
      <c r="XAP96" s="80"/>
      <c r="XAQ96" s="80"/>
      <c r="XAR96" s="80"/>
      <c r="XAS96" s="80"/>
      <c r="XAT96" s="80"/>
      <c r="XAU96" s="80"/>
      <c r="XAV96" s="80"/>
      <c r="XAW96" s="80"/>
      <c r="XAX96" s="80"/>
      <c r="XAY96" s="80"/>
      <c r="XAZ96" s="80"/>
      <c r="XBA96" s="80"/>
      <c r="XBB96" s="80"/>
      <c r="XBC96" s="80"/>
      <c r="XBD96" s="80"/>
      <c r="XBE96" s="80"/>
      <c r="XBF96" s="80"/>
      <c r="XBG96" s="80"/>
      <c r="XBH96" s="80"/>
      <c r="XBI96" s="80"/>
      <c r="XBJ96" s="80"/>
      <c r="XBK96" s="80"/>
      <c r="XBL96" s="80"/>
      <c r="XBM96" s="80"/>
      <c r="XBN96" s="80"/>
      <c r="XBO96" s="80"/>
      <c r="XBP96" s="80"/>
      <c r="XBQ96" s="80"/>
      <c r="XBR96" s="80"/>
      <c r="XBS96" s="80"/>
      <c r="XBT96" s="80"/>
      <c r="XBU96" s="80"/>
      <c r="XBV96" s="80"/>
      <c r="XBW96" s="80"/>
      <c r="XBX96" s="80"/>
      <c r="XBY96" s="80"/>
      <c r="XBZ96" s="80"/>
      <c r="XCA96" s="80"/>
      <c r="XCB96" s="80"/>
      <c r="XCC96" s="80"/>
      <c r="XCD96" s="80"/>
      <c r="XCE96" s="80"/>
      <c r="XCF96" s="80"/>
      <c r="XCG96" s="80"/>
      <c r="XCH96" s="80"/>
      <c r="XCI96" s="80"/>
      <c r="XCJ96" s="80"/>
      <c r="XCK96" s="80"/>
      <c r="XCL96" s="80"/>
      <c r="XCM96" s="80"/>
      <c r="XCN96" s="80"/>
      <c r="XCO96" s="80"/>
      <c r="XCP96" s="80"/>
      <c r="XCQ96" s="80"/>
      <c r="XCR96" s="80"/>
      <c r="XCS96" s="80"/>
      <c r="XCT96" s="80"/>
      <c r="XCU96" s="80"/>
      <c r="XCV96" s="80"/>
      <c r="XCW96" s="80"/>
      <c r="XCX96" s="80"/>
      <c r="XCY96" s="80"/>
      <c r="XCZ96" s="80"/>
      <c r="XDA96" s="80"/>
      <c r="XDB96" s="80"/>
      <c r="XDC96" s="80"/>
      <c r="XDD96" s="80"/>
      <c r="XDE96" s="80"/>
      <c r="XDF96" s="80"/>
      <c r="XDG96" s="80"/>
      <c r="XDH96" s="80"/>
      <c r="XDI96" s="80"/>
      <c r="XDJ96" s="80"/>
      <c r="XDK96" s="80"/>
      <c r="XDL96" s="80"/>
      <c r="XDM96" s="80"/>
      <c r="XDN96" s="80"/>
      <c r="XDO96" s="80"/>
      <c r="XDP96" s="80"/>
      <c r="XDQ96" s="80"/>
      <c r="XDR96" s="80"/>
      <c r="XDS96" s="80"/>
      <c r="XDT96" s="80"/>
      <c r="XDU96" s="80"/>
      <c r="XDV96" s="80"/>
      <c r="XDW96" s="80"/>
      <c r="XDX96" s="80"/>
      <c r="XDY96" s="80"/>
      <c r="XDZ96" s="80"/>
      <c r="XEA96" s="80"/>
      <c r="XEB96" s="80"/>
      <c r="XEC96" s="80"/>
      <c r="XED96" s="80"/>
      <c r="XEE96" s="80"/>
      <c r="XEF96" s="80"/>
      <c r="XEG96" s="80"/>
      <c r="XEH96" s="80"/>
      <c r="XEI96" s="80"/>
      <c r="XEJ96" s="80"/>
      <c r="XEK96" s="80"/>
      <c r="XEL96" s="80"/>
      <c r="XEM96" s="80"/>
      <c r="XEN96" s="80"/>
      <c r="XEO96" s="80"/>
      <c r="XEP96" s="80"/>
      <c r="XEQ96" s="80"/>
      <c r="XER96" s="80"/>
      <c r="XES96" s="80"/>
      <c r="XET96" s="80"/>
      <c r="XEU96" s="80"/>
      <c r="XEV96" s="80"/>
      <c r="XEW96" s="80"/>
      <c r="XEX96" s="80"/>
      <c r="XEY96" s="80"/>
      <c r="XEZ96" s="80"/>
      <c r="XFA96" s="80"/>
      <c r="XFB96" s="80"/>
      <c r="XFC96" s="80"/>
      <c r="XFD96" s="80"/>
    </row>
    <row r="97" spans="1:16384" s="75" customFormat="1" ht="13.5" x14ac:dyDescent="0.25">
      <c r="A97" s="80" t="s">
        <v>504</v>
      </c>
      <c r="B97" s="80"/>
      <c r="C97" s="80"/>
      <c r="D97" s="80"/>
      <c r="E97" s="80"/>
      <c r="F97" s="80"/>
      <c r="G97" s="80"/>
      <c r="H97" s="80"/>
      <c r="I97" s="80"/>
      <c r="J97" s="80"/>
      <c r="K97" s="80"/>
      <c r="L97" s="80"/>
      <c r="M97" s="80"/>
      <c r="N97" s="80"/>
      <c r="O97" s="80"/>
      <c r="P97" s="80"/>
      <c r="Q97" s="80"/>
      <c r="R97" s="80"/>
      <c r="S97" s="80"/>
      <c r="T97" s="80"/>
      <c r="U97" s="80"/>
      <c r="V97" s="80"/>
      <c r="W97" s="80"/>
      <c r="X97" s="80"/>
      <c r="Y97" s="80"/>
      <c r="Z97" s="80"/>
      <c r="AA97" s="80"/>
      <c r="AB97" s="80"/>
      <c r="AC97" s="80"/>
      <c r="AD97" s="80"/>
      <c r="AE97" s="80"/>
      <c r="AF97" s="80"/>
      <c r="AG97" s="80"/>
      <c r="AH97" s="80"/>
      <c r="AI97" s="80"/>
      <c r="AJ97" s="80"/>
      <c r="AK97" s="80"/>
      <c r="AL97" s="80"/>
      <c r="AM97" s="80"/>
      <c r="AN97" s="80"/>
      <c r="AO97" s="80"/>
      <c r="AP97" s="80"/>
      <c r="AQ97" s="80"/>
      <c r="AR97" s="80"/>
      <c r="AS97" s="80"/>
      <c r="AT97" s="80"/>
      <c r="AU97" s="80"/>
      <c r="AV97" s="80"/>
      <c r="AW97" s="80"/>
      <c r="AX97" s="80"/>
      <c r="AY97" s="80"/>
      <c r="AZ97" s="80"/>
      <c r="BA97" s="80"/>
      <c r="BB97" s="80"/>
      <c r="BC97" s="80"/>
      <c r="BD97" s="80"/>
      <c r="BE97" s="80"/>
      <c r="BF97" s="80"/>
      <c r="BG97" s="80"/>
      <c r="BH97" s="80"/>
      <c r="BI97" s="80"/>
      <c r="BJ97" s="80"/>
      <c r="BK97" s="80"/>
      <c r="BL97" s="80"/>
      <c r="BM97" s="80"/>
      <c r="BN97" s="80"/>
      <c r="BO97" s="80"/>
      <c r="BP97" s="80"/>
      <c r="BQ97" s="80"/>
      <c r="BR97" s="80"/>
      <c r="BS97" s="80"/>
      <c r="BT97" s="80"/>
      <c r="BU97" s="80"/>
      <c r="BV97" s="80"/>
      <c r="BW97" s="80"/>
      <c r="BX97" s="80"/>
      <c r="BY97" s="80"/>
      <c r="BZ97" s="80"/>
      <c r="CA97" s="80"/>
      <c r="CB97" s="80"/>
      <c r="CC97" s="80"/>
      <c r="CD97" s="80"/>
      <c r="CE97" s="80"/>
      <c r="CF97" s="80"/>
      <c r="CG97" s="80"/>
      <c r="CH97" s="80"/>
      <c r="CI97" s="80"/>
      <c r="CJ97" s="80"/>
      <c r="CK97" s="80"/>
      <c r="CL97" s="80"/>
      <c r="CM97" s="80"/>
      <c r="CN97" s="80"/>
      <c r="CO97" s="80"/>
      <c r="CP97" s="80"/>
      <c r="CQ97" s="80"/>
      <c r="CR97" s="80"/>
      <c r="CS97" s="80"/>
      <c r="CT97" s="80"/>
      <c r="CU97" s="80"/>
      <c r="CV97" s="80"/>
      <c r="CW97" s="80"/>
      <c r="CX97" s="80"/>
      <c r="CY97" s="80"/>
      <c r="CZ97" s="80"/>
      <c r="DA97" s="80"/>
      <c r="DB97" s="80"/>
      <c r="DC97" s="80"/>
      <c r="DD97" s="80"/>
      <c r="DE97" s="80"/>
      <c r="DF97" s="80"/>
      <c r="DG97" s="80"/>
      <c r="DH97" s="80"/>
      <c r="DI97" s="80"/>
      <c r="DJ97" s="80"/>
      <c r="DK97" s="80"/>
      <c r="DL97" s="80"/>
      <c r="DM97" s="80"/>
      <c r="DN97" s="80"/>
      <c r="DO97" s="80"/>
      <c r="DP97" s="80"/>
      <c r="DQ97" s="80"/>
      <c r="DR97" s="80"/>
      <c r="DS97" s="80"/>
      <c r="DT97" s="80"/>
      <c r="DU97" s="80"/>
      <c r="DV97" s="80"/>
      <c r="DW97" s="80"/>
      <c r="DX97" s="80"/>
      <c r="DY97" s="80"/>
      <c r="DZ97" s="80"/>
      <c r="EA97" s="80"/>
      <c r="EB97" s="80"/>
      <c r="EC97" s="80"/>
      <c r="ED97" s="80"/>
      <c r="EE97" s="80"/>
      <c r="EF97" s="80"/>
      <c r="EG97" s="80"/>
      <c r="EH97" s="80"/>
      <c r="EI97" s="80"/>
      <c r="EJ97" s="80"/>
      <c r="EK97" s="80"/>
      <c r="EL97" s="80"/>
      <c r="EM97" s="80"/>
      <c r="EN97" s="80"/>
      <c r="EO97" s="80"/>
      <c r="EP97" s="80"/>
      <c r="EQ97" s="80"/>
      <c r="ER97" s="80"/>
      <c r="ES97" s="80"/>
      <c r="ET97" s="80"/>
      <c r="EU97" s="80"/>
      <c r="EV97" s="80"/>
      <c r="EW97" s="80"/>
      <c r="EX97" s="80"/>
      <c r="EY97" s="80"/>
      <c r="EZ97" s="80"/>
      <c r="FA97" s="80"/>
      <c r="FB97" s="80"/>
      <c r="FC97" s="80"/>
      <c r="FD97" s="80"/>
      <c r="FE97" s="80"/>
      <c r="FF97" s="80"/>
      <c r="FG97" s="80"/>
      <c r="FH97" s="80"/>
      <c r="FI97" s="80"/>
      <c r="FJ97" s="80"/>
      <c r="FK97" s="80"/>
      <c r="FL97" s="80"/>
      <c r="FM97" s="80"/>
      <c r="FN97" s="80"/>
      <c r="FO97" s="80"/>
      <c r="FP97" s="80"/>
      <c r="FQ97" s="80"/>
      <c r="FR97" s="80"/>
      <c r="FS97" s="80"/>
      <c r="FT97" s="80"/>
      <c r="FU97" s="80"/>
      <c r="FV97" s="80"/>
      <c r="FW97" s="80"/>
      <c r="FX97" s="80"/>
      <c r="FY97" s="80"/>
      <c r="FZ97" s="80"/>
      <c r="GA97" s="80"/>
      <c r="GB97" s="80"/>
      <c r="GC97" s="80"/>
      <c r="GD97" s="80"/>
      <c r="GE97" s="80"/>
      <c r="GF97" s="80"/>
      <c r="GG97" s="80"/>
      <c r="GH97" s="80"/>
      <c r="GI97" s="80"/>
      <c r="GJ97" s="80"/>
      <c r="GK97" s="80"/>
      <c r="GL97" s="80"/>
      <c r="GM97" s="80"/>
      <c r="GN97" s="80"/>
      <c r="GO97" s="80"/>
      <c r="GP97" s="80"/>
      <c r="GQ97" s="80"/>
      <c r="GR97" s="80"/>
      <c r="GS97" s="80"/>
      <c r="GT97" s="80"/>
      <c r="GU97" s="80"/>
      <c r="GV97" s="80"/>
      <c r="GW97" s="80"/>
      <c r="GX97" s="80"/>
      <c r="GY97" s="80"/>
      <c r="GZ97" s="80"/>
      <c r="HA97" s="80"/>
      <c r="HB97" s="80"/>
      <c r="HC97" s="80"/>
      <c r="HD97" s="80"/>
      <c r="HE97" s="80"/>
      <c r="HF97" s="80"/>
      <c r="HG97" s="80"/>
      <c r="HH97" s="80"/>
      <c r="HI97" s="80"/>
      <c r="HJ97" s="80"/>
      <c r="HK97" s="80"/>
      <c r="HL97" s="80"/>
      <c r="HM97" s="80"/>
      <c r="HN97" s="80"/>
      <c r="HO97" s="80"/>
      <c r="HP97" s="80"/>
      <c r="HQ97" s="80"/>
      <c r="HR97" s="80"/>
      <c r="HS97" s="80"/>
      <c r="HT97" s="80"/>
      <c r="HU97" s="80"/>
      <c r="HV97" s="80"/>
      <c r="HW97" s="80"/>
      <c r="HX97" s="80"/>
      <c r="HY97" s="80"/>
      <c r="HZ97" s="80"/>
      <c r="IA97" s="80"/>
      <c r="IB97" s="80"/>
      <c r="IC97" s="80"/>
      <c r="ID97" s="80"/>
      <c r="IE97" s="80"/>
      <c r="IF97" s="80"/>
      <c r="IG97" s="80"/>
      <c r="IH97" s="80"/>
      <c r="II97" s="80"/>
      <c r="IJ97" s="80"/>
      <c r="IK97" s="80"/>
      <c r="IL97" s="80"/>
      <c r="IM97" s="80"/>
      <c r="IN97" s="80"/>
      <c r="IO97" s="80"/>
      <c r="IP97" s="80"/>
      <c r="IQ97" s="80"/>
      <c r="IR97" s="80"/>
      <c r="IS97" s="80"/>
      <c r="IT97" s="80"/>
      <c r="IU97" s="80"/>
      <c r="IV97" s="80"/>
      <c r="IW97" s="80"/>
      <c r="IX97" s="80"/>
      <c r="IY97" s="80"/>
      <c r="IZ97" s="80"/>
      <c r="JA97" s="80"/>
      <c r="JB97" s="80"/>
      <c r="JC97" s="80"/>
      <c r="JD97" s="80"/>
      <c r="JE97" s="80"/>
      <c r="JF97" s="80"/>
      <c r="JG97" s="80"/>
      <c r="JH97" s="80"/>
      <c r="JI97" s="80"/>
      <c r="JJ97" s="80"/>
      <c r="JK97" s="80"/>
      <c r="JL97" s="80"/>
      <c r="JM97" s="80"/>
      <c r="JN97" s="80"/>
      <c r="JO97" s="80"/>
      <c r="JP97" s="80"/>
      <c r="JQ97" s="80"/>
      <c r="JR97" s="80"/>
      <c r="JS97" s="80"/>
      <c r="JT97" s="80"/>
      <c r="JU97" s="80"/>
      <c r="JV97" s="80"/>
      <c r="JW97" s="80"/>
      <c r="JX97" s="80"/>
      <c r="JY97" s="80"/>
      <c r="JZ97" s="80"/>
      <c r="KA97" s="80"/>
      <c r="KB97" s="80"/>
      <c r="KC97" s="80"/>
      <c r="KD97" s="80"/>
      <c r="KE97" s="80"/>
      <c r="KF97" s="80"/>
      <c r="KG97" s="80"/>
      <c r="KH97" s="80"/>
      <c r="KI97" s="80"/>
      <c r="KJ97" s="80"/>
      <c r="KK97" s="80"/>
      <c r="KL97" s="80"/>
      <c r="KM97" s="80"/>
      <c r="KN97" s="80"/>
      <c r="KO97" s="80"/>
      <c r="KP97" s="80"/>
      <c r="KQ97" s="80"/>
      <c r="KR97" s="80"/>
      <c r="KS97" s="80"/>
      <c r="KT97" s="80"/>
      <c r="KU97" s="80"/>
      <c r="KV97" s="80"/>
      <c r="KW97" s="80"/>
      <c r="KX97" s="80"/>
      <c r="KY97" s="80"/>
      <c r="KZ97" s="80"/>
      <c r="LA97" s="80"/>
      <c r="LB97" s="80"/>
      <c r="LC97" s="80"/>
      <c r="LD97" s="80"/>
      <c r="LE97" s="80"/>
      <c r="LF97" s="80"/>
      <c r="LG97" s="80"/>
      <c r="LH97" s="80"/>
      <c r="LI97" s="80"/>
      <c r="LJ97" s="80"/>
      <c r="LK97" s="80"/>
      <c r="LL97" s="80"/>
      <c r="LM97" s="80"/>
      <c r="LN97" s="80"/>
      <c r="LO97" s="80"/>
      <c r="LP97" s="80"/>
      <c r="LQ97" s="80"/>
      <c r="LR97" s="80"/>
      <c r="LS97" s="80"/>
      <c r="LT97" s="80"/>
      <c r="LU97" s="80"/>
      <c r="LV97" s="80"/>
      <c r="LW97" s="80"/>
      <c r="LX97" s="80"/>
      <c r="LY97" s="80"/>
      <c r="LZ97" s="80"/>
      <c r="MA97" s="80"/>
      <c r="MB97" s="80"/>
      <c r="MC97" s="80"/>
      <c r="MD97" s="80"/>
      <c r="ME97" s="80"/>
      <c r="MF97" s="80"/>
      <c r="MG97" s="80"/>
      <c r="MH97" s="80"/>
      <c r="MI97" s="80"/>
      <c r="MJ97" s="80"/>
      <c r="MK97" s="80"/>
      <c r="ML97" s="80"/>
      <c r="MM97" s="80"/>
      <c r="MN97" s="80"/>
      <c r="MO97" s="80"/>
      <c r="MP97" s="80"/>
      <c r="MQ97" s="80"/>
      <c r="MR97" s="80"/>
      <c r="MS97" s="80"/>
      <c r="MT97" s="80"/>
      <c r="MU97" s="80"/>
      <c r="MV97" s="80"/>
      <c r="MW97" s="80"/>
      <c r="MX97" s="80"/>
      <c r="MY97" s="80"/>
      <c r="MZ97" s="80"/>
      <c r="NA97" s="80"/>
      <c r="NB97" s="80"/>
      <c r="NC97" s="80"/>
      <c r="ND97" s="80"/>
      <c r="NE97" s="80"/>
      <c r="NF97" s="80"/>
      <c r="NG97" s="80"/>
      <c r="NH97" s="80"/>
      <c r="NI97" s="80"/>
      <c r="NJ97" s="80"/>
      <c r="NK97" s="80"/>
      <c r="NL97" s="80"/>
      <c r="NM97" s="80"/>
      <c r="NN97" s="80"/>
      <c r="NO97" s="80"/>
      <c r="NP97" s="80"/>
      <c r="NQ97" s="80"/>
      <c r="NR97" s="80"/>
      <c r="NS97" s="80"/>
      <c r="NT97" s="80"/>
      <c r="NU97" s="80"/>
      <c r="NV97" s="80"/>
      <c r="NW97" s="80"/>
      <c r="NX97" s="80"/>
      <c r="NY97" s="80"/>
      <c r="NZ97" s="80"/>
      <c r="OA97" s="80"/>
      <c r="OB97" s="80"/>
      <c r="OC97" s="80"/>
      <c r="OD97" s="80"/>
      <c r="OE97" s="80"/>
      <c r="OF97" s="80"/>
      <c r="OG97" s="80"/>
      <c r="OH97" s="80"/>
      <c r="OI97" s="80"/>
      <c r="OJ97" s="80"/>
      <c r="OK97" s="80"/>
      <c r="OL97" s="80"/>
      <c r="OM97" s="80"/>
      <c r="ON97" s="80"/>
      <c r="OO97" s="80"/>
      <c r="OP97" s="80"/>
      <c r="OQ97" s="80"/>
      <c r="OR97" s="80"/>
      <c r="OS97" s="80"/>
      <c r="OT97" s="80"/>
      <c r="OU97" s="80"/>
      <c r="OV97" s="80"/>
      <c r="OW97" s="80"/>
      <c r="OX97" s="80"/>
      <c r="OY97" s="80"/>
      <c r="OZ97" s="80"/>
      <c r="PA97" s="80"/>
      <c r="PB97" s="80"/>
      <c r="PC97" s="80"/>
      <c r="PD97" s="80"/>
      <c r="PE97" s="80"/>
      <c r="PF97" s="80"/>
      <c r="PG97" s="80"/>
      <c r="PH97" s="80"/>
      <c r="PI97" s="80"/>
      <c r="PJ97" s="80"/>
      <c r="PK97" s="80"/>
      <c r="PL97" s="80"/>
      <c r="PM97" s="80"/>
      <c r="PN97" s="80"/>
      <c r="PO97" s="80"/>
      <c r="PP97" s="80"/>
      <c r="PQ97" s="80"/>
      <c r="PR97" s="80"/>
      <c r="PS97" s="80"/>
      <c r="PT97" s="80"/>
      <c r="PU97" s="80"/>
      <c r="PV97" s="80"/>
      <c r="PW97" s="80"/>
      <c r="PX97" s="80"/>
      <c r="PY97" s="80"/>
      <c r="PZ97" s="80"/>
      <c r="QA97" s="80"/>
      <c r="QB97" s="80"/>
      <c r="QC97" s="80"/>
      <c r="QD97" s="80"/>
      <c r="QE97" s="80"/>
      <c r="QF97" s="80"/>
      <c r="QG97" s="80"/>
      <c r="QH97" s="80"/>
      <c r="QI97" s="80"/>
      <c r="QJ97" s="80"/>
      <c r="QK97" s="80"/>
      <c r="QL97" s="80"/>
      <c r="QM97" s="80"/>
      <c r="QN97" s="80"/>
      <c r="QO97" s="80"/>
      <c r="QP97" s="80"/>
      <c r="QQ97" s="80"/>
      <c r="QR97" s="80"/>
      <c r="QS97" s="80"/>
      <c r="QT97" s="80"/>
      <c r="QU97" s="80"/>
      <c r="QV97" s="80"/>
      <c r="QW97" s="80"/>
      <c r="QX97" s="80"/>
      <c r="QY97" s="80"/>
      <c r="QZ97" s="80"/>
      <c r="RA97" s="80"/>
      <c r="RB97" s="80"/>
      <c r="RC97" s="80"/>
      <c r="RD97" s="80"/>
      <c r="RE97" s="80"/>
      <c r="RF97" s="80"/>
      <c r="RG97" s="80"/>
      <c r="RH97" s="80"/>
      <c r="RI97" s="80"/>
      <c r="RJ97" s="80"/>
      <c r="RK97" s="80"/>
      <c r="RL97" s="80"/>
      <c r="RM97" s="80"/>
      <c r="RN97" s="80"/>
      <c r="RO97" s="80"/>
      <c r="RP97" s="80"/>
      <c r="RQ97" s="80"/>
      <c r="RR97" s="80"/>
      <c r="RS97" s="80"/>
      <c r="RT97" s="80"/>
      <c r="RU97" s="80"/>
      <c r="RV97" s="80"/>
      <c r="RW97" s="80"/>
      <c r="RX97" s="80"/>
      <c r="RY97" s="80"/>
      <c r="RZ97" s="80"/>
      <c r="SA97" s="80"/>
      <c r="SB97" s="80"/>
      <c r="SC97" s="80"/>
      <c r="SD97" s="80"/>
      <c r="SE97" s="80"/>
      <c r="SF97" s="80"/>
      <c r="SG97" s="80"/>
      <c r="SH97" s="80"/>
      <c r="SI97" s="80"/>
      <c r="SJ97" s="80"/>
      <c r="SK97" s="80"/>
      <c r="SL97" s="80"/>
      <c r="SM97" s="80"/>
      <c r="SN97" s="80"/>
      <c r="SO97" s="80"/>
      <c r="SP97" s="80"/>
      <c r="SQ97" s="80"/>
      <c r="SR97" s="80"/>
      <c r="SS97" s="80"/>
      <c r="ST97" s="80"/>
      <c r="SU97" s="80"/>
      <c r="SV97" s="80"/>
      <c r="SW97" s="80"/>
      <c r="SX97" s="80"/>
      <c r="SY97" s="80"/>
      <c r="SZ97" s="80"/>
      <c r="TA97" s="80"/>
      <c r="TB97" s="80"/>
      <c r="TC97" s="80"/>
      <c r="TD97" s="80"/>
      <c r="TE97" s="80"/>
      <c r="TF97" s="80"/>
      <c r="TG97" s="80"/>
      <c r="TH97" s="80"/>
      <c r="TI97" s="80"/>
      <c r="TJ97" s="80"/>
      <c r="TK97" s="80"/>
      <c r="TL97" s="80"/>
      <c r="TM97" s="80"/>
      <c r="TN97" s="80"/>
      <c r="TO97" s="80"/>
      <c r="TP97" s="80"/>
      <c r="TQ97" s="80"/>
      <c r="TR97" s="80"/>
      <c r="TS97" s="80"/>
      <c r="TT97" s="80"/>
      <c r="TU97" s="80"/>
      <c r="TV97" s="80"/>
      <c r="TW97" s="80"/>
      <c r="TX97" s="80"/>
      <c r="TY97" s="80"/>
      <c r="TZ97" s="80"/>
      <c r="UA97" s="80"/>
      <c r="UB97" s="80"/>
      <c r="UC97" s="80"/>
      <c r="UD97" s="80"/>
      <c r="UE97" s="80"/>
      <c r="UF97" s="80"/>
      <c r="UG97" s="80"/>
      <c r="UH97" s="80"/>
      <c r="UI97" s="80"/>
      <c r="UJ97" s="80"/>
      <c r="UK97" s="80"/>
      <c r="UL97" s="80"/>
      <c r="UM97" s="80"/>
      <c r="UN97" s="80"/>
      <c r="UO97" s="80"/>
      <c r="UP97" s="80"/>
      <c r="UQ97" s="80"/>
      <c r="UR97" s="80"/>
      <c r="US97" s="80"/>
      <c r="UT97" s="80"/>
      <c r="UU97" s="80"/>
      <c r="UV97" s="80"/>
      <c r="UW97" s="80"/>
      <c r="UX97" s="80"/>
      <c r="UY97" s="80"/>
      <c r="UZ97" s="80"/>
      <c r="VA97" s="80"/>
      <c r="VB97" s="80"/>
      <c r="VC97" s="80"/>
      <c r="VD97" s="80"/>
      <c r="VE97" s="80"/>
      <c r="VF97" s="80"/>
      <c r="VG97" s="80"/>
      <c r="VH97" s="80"/>
      <c r="VI97" s="80"/>
      <c r="VJ97" s="80"/>
      <c r="VK97" s="80"/>
      <c r="VL97" s="80"/>
      <c r="VM97" s="80"/>
      <c r="VN97" s="80"/>
      <c r="VO97" s="80"/>
      <c r="VP97" s="80"/>
      <c r="VQ97" s="80"/>
      <c r="VR97" s="80"/>
      <c r="VS97" s="80"/>
      <c r="VT97" s="80"/>
      <c r="VU97" s="80"/>
      <c r="VV97" s="80"/>
      <c r="VW97" s="80"/>
      <c r="VX97" s="80"/>
      <c r="VY97" s="80"/>
      <c r="VZ97" s="80"/>
      <c r="WA97" s="80"/>
      <c r="WB97" s="80"/>
      <c r="WC97" s="80"/>
      <c r="WD97" s="80"/>
      <c r="WE97" s="80"/>
      <c r="WF97" s="80"/>
      <c r="WG97" s="80"/>
      <c r="WH97" s="80"/>
      <c r="WI97" s="80"/>
      <c r="WJ97" s="80"/>
      <c r="WK97" s="80"/>
      <c r="WL97" s="80"/>
      <c r="WM97" s="80"/>
      <c r="WN97" s="80"/>
      <c r="WO97" s="80"/>
      <c r="WP97" s="80"/>
      <c r="WQ97" s="80"/>
      <c r="WR97" s="80"/>
      <c r="WS97" s="80"/>
      <c r="WT97" s="80"/>
      <c r="WU97" s="80"/>
      <c r="WV97" s="80"/>
      <c r="WW97" s="80"/>
      <c r="WX97" s="80"/>
      <c r="WY97" s="80"/>
      <c r="WZ97" s="80"/>
      <c r="XA97" s="80"/>
      <c r="XB97" s="80"/>
      <c r="XC97" s="80"/>
      <c r="XD97" s="80"/>
      <c r="XE97" s="80"/>
      <c r="XF97" s="80"/>
      <c r="XG97" s="80"/>
      <c r="XH97" s="80"/>
      <c r="XI97" s="80"/>
      <c r="XJ97" s="80"/>
      <c r="XK97" s="80"/>
      <c r="XL97" s="80"/>
      <c r="XM97" s="80"/>
      <c r="XN97" s="80"/>
      <c r="XO97" s="80"/>
      <c r="XP97" s="80"/>
      <c r="XQ97" s="80"/>
      <c r="XR97" s="80"/>
      <c r="XS97" s="80"/>
      <c r="XT97" s="80"/>
      <c r="XU97" s="80"/>
      <c r="XV97" s="80"/>
      <c r="XW97" s="80"/>
      <c r="XX97" s="80"/>
      <c r="XY97" s="80"/>
      <c r="XZ97" s="80"/>
      <c r="YA97" s="80"/>
      <c r="YB97" s="80"/>
      <c r="YC97" s="80"/>
      <c r="YD97" s="80"/>
      <c r="YE97" s="80"/>
      <c r="YF97" s="80"/>
      <c r="YG97" s="80"/>
      <c r="YH97" s="80"/>
      <c r="YI97" s="80"/>
      <c r="YJ97" s="80"/>
      <c r="YK97" s="80"/>
      <c r="YL97" s="80"/>
      <c r="YM97" s="80"/>
      <c r="YN97" s="80"/>
      <c r="YO97" s="80"/>
      <c r="YP97" s="80"/>
      <c r="YQ97" s="80"/>
      <c r="YR97" s="80"/>
      <c r="YS97" s="80"/>
      <c r="YT97" s="80"/>
      <c r="YU97" s="80"/>
      <c r="YV97" s="80"/>
      <c r="YW97" s="80"/>
      <c r="YX97" s="80"/>
      <c r="YY97" s="80"/>
      <c r="YZ97" s="80"/>
      <c r="ZA97" s="80"/>
      <c r="ZB97" s="80"/>
      <c r="ZC97" s="80"/>
      <c r="ZD97" s="80"/>
      <c r="ZE97" s="80"/>
      <c r="ZF97" s="80"/>
      <c r="ZG97" s="80"/>
      <c r="ZH97" s="80"/>
      <c r="ZI97" s="80"/>
      <c r="ZJ97" s="80"/>
      <c r="ZK97" s="80"/>
      <c r="ZL97" s="80"/>
      <c r="ZM97" s="80"/>
      <c r="ZN97" s="80"/>
      <c r="ZO97" s="80"/>
      <c r="ZP97" s="80"/>
      <c r="ZQ97" s="80"/>
      <c r="ZR97" s="80"/>
      <c r="ZS97" s="80"/>
      <c r="ZT97" s="80"/>
      <c r="ZU97" s="80"/>
      <c r="ZV97" s="80"/>
      <c r="ZW97" s="80"/>
      <c r="ZX97" s="80"/>
      <c r="ZY97" s="80"/>
      <c r="ZZ97" s="80"/>
      <c r="AAA97" s="80"/>
      <c r="AAB97" s="80"/>
      <c r="AAC97" s="80"/>
      <c r="AAD97" s="80"/>
      <c r="AAE97" s="80"/>
      <c r="AAF97" s="80"/>
      <c r="AAG97" s="80"/>
      <c r="AAH97" s="80"/>
      <c r="AAI97" s="80"/>
      <c r="AAJ97" s="80"/>
      <c r="AAK97" s="80"/>
      <c r="AAL97" s="80"/>
      <c r="AAM97" s="80"/>
      <c r="AAN97" s="80"/>
      <c r="AAO97" s="80"/>
      <c r="AAP97" s="80"/>
      <c r="AAQ97" s="80"/>
      <c r="AAR97" s="80"/>
      <c r="AAS97" s="80"/>
      <c r="AAT97" s="80"/>
      <c r="AAU97" s="80"/>
      <c r="AAV97" s="80"/>
      <c r="AAW97" s="80"/>
      <c r="AAX97" s="80"/>
      <c r="AAY97" s="80"/>
      <c r="AAZ97" s="80"/>
      <c r="ABA97" s="80"/>
      <c r="ABB97" s="80"/>
      <c r="ABC97" s="80"/>
      <c r="ABD97" s="80"/>
      <c r="ABE97" s="80"/>
      <c r="ABF97" s="80"/>
      <c r="ABG97" s="80"/>
      <c r="ABH97" s="80"/>
      <c r="ABI97" s="80"/>
      <c r="ABJ97" s="80"/>
      <c r="ABK97" s="80"/>
      <c r="ABL97" s="80"/>
      <c r="ABM97" s="80"/>
      <c r="ABN97" s="80"/>
      <c r="ABO97" s="80"/>
      <c r="ABP97" s="80"/>
      <c r="ABQ97" s="80"/>
      <c r="ABR97" s="80"/>
      <c r="ABS97" s="80"/>
      <c r="ABT97" s="80"/>
      <c r="ABU97" s="80"/>
      <c r="ABV97" s="80"/>
      <c r="ABW97" s="80"/>
      <c r="ABX97" s="80"/>
      <c r="ABY97" s="80"/>
      <c r="ABZ97" s="80"/>
      <c r="ACA97" s="80"/>
      <c r="ACB97" s="80"/>
      <c r="ACC97" s="80"/>
      <c r="ACD97" s="80"/>
      <c r="ACE97" s="80"/>
      <c r="ACF97" s="80"/>
      <c r="ACG97" s="80"/>
      <c r="ACH97" s="80"/>
      <c r="ACI97" s="80"/>
      <c r="ACJ97" s="80"/>
      <c r="ACK97" s="80"/>
      <c r="ACL97" s="80"/>
      <c r="ACM97" s="80"/>
      <c r="ACN97" s="80"/>
      <c r="ACO97" s="80"/>
      <c r="ACP97" s="80"/>
      <c r="ACQ97" s="80"/>
      <c r="ACR97" s="80"/>
      <c r="ACS97" s="80"/>
      <c r="ACT97" s="80"/>
      <c r="ACU97" s="80"/>
      <c r="ACV97" s="80"/>
      <c r="ACW97" s="80"/>
      <c r="ACX97" s="80"/>
      <c r="ACY97" s="80"/>
      <c r="ACZ97" s="80"/>
      <c r="ADA97" s="80"/>
      <c r="ADB97" s="80"/>
      <c r="ADC97" s="80"/>
      <c r="ADD97" s="80"/>
      <c r="ADE97" s="80"/>
      <c r="ADF97" s="80"/>
      <c r="ADG97" s="80"/>
      <c r="ADH97" s="80"/>
      <c r="ADI97" s="80"/>
      <c r="ADJ97" s="80"/>
      <c r="ADK97" s="80"/>
      <c r="ADL97" s="80"/>
      <c r="ADM97" s="80"/>
      <c r="ADN97" s="80"/>
      <c r="ADO97" s="80"/>
      <c r="ADP97" s="80"/>
      <c r="ADQ97" s="80"/>
      <c r="ADR97" s="80"/>
      <c r="ADS97" s="80"/>
      <c r="ADT97" s="80"/>
      <c r="ADU97" s="80"/>
      <c r="ADV97" s="80"/>
      <c r="ADW97" s="80"/>
      <c r="ADX97" s="80"/>
      <c r="ADY97" s="80"/>
      <c r="ADZ97" s="80"/>
      <c r="AEA97" s="80"/>
      <c r="AEB97" s="80"/>
      <c r="AEC97" s="80"/>
      <c r="AED97" s="80"/>
      <c r="AEE97" s="80"/>
      <c r="AEF97" s="80"/>
      <c r="AEG97" s="80"/>
      <c r="AEH97" s="80"/>
      <c r="AEI97" s="80"/>
      <c r="AEJ97" s="80"/>
      <c r="AEK97" s="80"/>
      <c r="AEL97" s="80"/>
      <c r="AEM97" s="80"/>
      <c r="AEN97" s="80"/>
      <c r="AEO97" s="80"/>
      <c r="AEP97" s="80"/>
      <c r="AEQ97" s="80"/>
      <c r="AER97" s="80"/>
      <c r="AES97" s="80"/>
      <c r="AET97" s="80"/>
      <c r="AEU97" s="80"/>
      <c r="AEV97" s="80"/>
      <c r="AEW97" s="80"/>
      <c r="AEX97" s="80"/>
      <c r="AEY97" s="80"/>
      <c r="AEZ97" s="80"/>
      <c r="AFA97" s="80"/>
      <c r="AFB97" s="80"/>
      <c r="AFC97" s="80"/>
      <c r="AFD97" s="80"/>
      <c r="AFE97" s="80"/>
      <c r="AFF97" s="80"/>
      <c r="AFG97" s="80"/>
      <c r="AFH97" s="80"/>
      <c r="AFI97" s="80"/>
      <c r="AFJ97" s="80"/>
      <c r="AFK97" s="80"/>
      <c r="AFL97" s="80"/>
      <c r="AFM97" s="80"/>
      <c r="AFN97" s="80"/>
      <c r="AFO97" s="80"/>
      <c r="AFP97" s="80"/>
      <c r="AFQ97" s="80"/>
      <c r="AFR97" s="80"/>
      <c r="AFS97" s="80"/>
      <c r="AFT97" s="80"/>
      <c r="AFU97" s="80"/>
      <c r="AFV97" s="80"/>
      <c r="AFW97" s="80"/>
      <c r="AFX97" s="80"/>
      <c r="AFY97" s="80"/>
      <c r="AFZ97" s="80"/>
      <c r="AGA97" s="80"/>
      <c r="AGB97" s="80"/>
      <c r="AGC97" s="80"/>
      <c r="AGD97" s="80"/>
      <c r="AGE97" s="80"/>
      <c r="AGF97" s="80"/>
      <c r="AGG97" s="80"/>
      <c r="AGH97" s="80"/>
      <c r="AGI97" s="80"/>
      <c r="AGJ97" s="80"/>
      <c r="AGK97" s="80"/>
      <c r="AGL97" s="80"/>
      <c r="AGM97" s="80"/>
      <c r="AGN97" s="80"/>
      <c r="AGO97" s="80"/>
      <c r="AGP97" s="80"/>
      <c r="AGQ97" s="80"/>
      <c r="AGR97" s="80"/>
      <c r="AGS97" s="80"/>
      <c r="AGT97" s="80"/>
      <c r="AGU97" s="80"/>
      <c r="AGV97" s="80"/>
      <c r="AGW97" s="80"/>
      <c r="AGX97" s="80"/>
      <c r="AGY97" s="80"/>
      <c r="AGZ97" s="80"/>
      <c r="AHA97" s="80"/>
      <c r="AHB97" s="80"/>
      <c r="AHC97" s="80"/>
      <c r="AHD97" s="80"/>
      <c r="AHE97" s="80"/>
      <c r="AHF97" s="80"/>
      <c r="AHG97" s="80"/>
      <c r="AHH97" s="80"/>
      <c r="AHI97" s="80"/>
      <c r="AHJ97" s="80"/>
      <c r="AHK97" s="80"/>
      <c r="AHL97" s="80"/>
      <c r="AHM97" s="80"/>
      <c r="AHN97" s="80"/>
      <c r="AHO97" s="80"/>
      <c r="AHP97" s="80"/>
      <c r="AHQ97" s="80"/>
      <c r="AHR97" s="80"/>
      <c r="AHS97" s="80"/>
      <c r="AHT97" s="80"/>
      <c r="AHU97" s="80"/>
      <c r="AHV97" s="80"/>
      <c r="AHW97" s="80"/>
      <c r="AHX97" s="80"/>
      <c r="AHY97" s="80"/>
      <c r="AHZ97" s="80"/>
      <c r="AIA97" s="80"/>
      <c r="AIB97" s="80"/>
      <c r="AIC97" s="80"/>
      <c r="AID97" s="80"/>
      <c r="AIE97" s="80"/>
      <c r="AIF97" s="80"/>
      <c r="AIG97" s="80"/>
      <c r="AIH97" s="80"/>
      <c r="AII97" s="80"/>
      <c r="AIJ97" s="80"/>
      <c r="AIK97" s="80"/>
      <c r="AIL97" s="80"/>
      <c r="AIM97" s="80"/>
      <c r="AIN97" s="80"/>
      <c r="AIO97" s="80"/>
      <c r="AIP97" s="80"/>
      <c r="AIQ97" s="80"/>
      <c r="AIR97" s="80"/>
      <c r="AIS97" s="80"/>
      <c r="AIT97" s="80"/>
      <c r="AIU97" s="80"/>
      <c r="AIV97" s="80"/>
      <c r="AIW97" s="80"/>
      <c r="AIX97" s="80"/>
      <c r="AIY97" s="80"/>
      <c r="AIZ97" s="80"/>
      <c r="AJA97" s="80"/>
      <c r="AJB97" s="80"/>
      <c r="AJC97" s="80"/>
      <c r="AJD97" s="80"/>
      <c r="AJE97" s="80"/>
      <c r="AJF97" s="80"/>
      <c r="AJG97" s="80"/>
      <c r="AJH97" s="80"/>
      <c r="AJI97" s="80"/>
      <c r="AJJ97" s="80"/>
      <c r="AJK97" s="80"/>
      <c r="AJL97" s="80"/>
      <c r="AJM97" s="80"/>
      <c r="AJN97" s="80"/>
      <c r="AJO97" s="80"/>
      <c r="AJP97" s="80"/>
      <c r="AJQ97" s="80"/>
      <c r="AJR97" s="80"/>
      <c r="AJS97" s="80"/>
      <c r="AJT97" s="80"/>
      <c r="AJU97" s="80"/>
      <c r="AJV97" s="80"/>
      <c r="AJW97" s="80"/>
      <c r="AJX97" s="80"/>
      <c r="AJY97" s="80"/>
      <c r="AJZ97" s="80"/>
      <c r="AKA97" s="80"/>
      <c r="AKB97" s="80"/>
      <c r="AKC97" s="80"/>
      <c r="AKD97" s="80"/>
      <c r="AKE97" s="80"/>
      <c r="AKF97" s="80"/>
      <c r="AKG97" s="80"/>
      <c r="AKH97" s="80"/>
      <c r="AKI97" s="80"/>
      <c r="AKJ97" s="80"/>
      <c r="AKK97" s="80"/>
      <c r="AKL97" s="80"/>
      <c r="AKM97" s="80"/>
      <c r="AKN97" s="80"/>
      <c r="AKO97" s="80"/>
      <c r="AKP97" s="80"/>
      <c r="AKQ97" s="80"/>
      <c r="AKR97" s="80"/>
      <c r="AKS97" s="80"/>
      <c r="AKT97" s="80"/>
      <c r="AKU97" s="80"/>
      <c r="AKV97" s="80"/>
      <c r="AKW97" s="80"/>
      <c r="AKX97" s="80"/>
      <c r="AKY97" s="80"/>
      <c r="AKZ97" s="80"/>
      <c r="ALA97" s="80"/>
      <c r="ALB97" s="80"/>
      <c r="ALC97" s="80"/>
      <c r="ALD97" s="80"/>
      <c r="ALE97" s="80"/>
      <c r="ALF97" s="80"/>
      <c r="ALG97" s="80"/>
      <c r="ALH97" s="80"/>
      <c r="ALI97" s="80"/>
      <c r="ALJ97" s="80"/>
      <c r="ALK97" s="80"/>
      <c r="ALL97" s="80"/>
      <c r="ALM97" s="80"/>
      <c r="ALN97" s="80"/>
      <c r="ALO97" s="80"/>
      <c r="ALP97" s="80"/>
      <c r="ALQ97" s="80"/>
      <c r="ALR97" s="80"/>
      <c r="ALS97" s="80"/>
      <c r="ALT97" s="80"/>
      <c r="ALU97" s="80"/>
      <c r="ALV97" s="80"/>
      <c r="ALW97" s="80"/>
      <c r="ALX97" s="80"/>
      <c r="ALY97" s="80"/>
      <c r="ALZ97" s="80"/>
      <c r="AMA97" s="80"/>
      <c r="AMB97" s="80"/>
      <c r="AMC97" s="80"/>
      <c r="AMD97" s="80"/>
      <c r="AME97" s="80"/>
      <c r="AMF97" s="80"/>
      <c r="AMG97" s="80"/>
      <c r="AMH97" s="80"/>
      <c r="AMI97" s="80"/>
      <c r="AMJ97" s="80"/>
      <c r="AMK97" s="80"/>
      <c r="AML97" s="80"/>
      <c r="AMM97" s="80"/>
      <c r="AMN97" s="80"/>
      <c r="AMO97" s="80"/>
      <c r="AMP97" s="80"/>
      <c r="AMQ97" s="80"/>
      <c r="AMR97" s="80"/>
      <c r="AMS97" s="80"/>
      <c r="AMT97" s="80"/>
      <c r="AMU97" s="80"/>
      <c r="AMV97" s="80"/>
      <c r="AMW97" s="80"/>
      <c r="AMX97" s="80"/>
      <c r="AMY97" s="80"/>
      <c r="AMZ97" s="80"/>
      <c r="ANA97" s="80"/>
      <c r="ANB97" s="80"/>
      <c r="ANC97" s="80"/>
      <c r="AND97" s="80"/>
      <c r="ANE97" s="80"/>
      <c r="ANF97" s="80"/>
      <c r="ANG97" s="80"/>
      <c r="ANH97" s="80"/>
      <c r="ANI97" s="80"/>
      <c r="ANJ97" s="80"/>
      <c r="ANK97" s="80"/>
      <c r="ANL97" s="80"/>
      <c r="ANM97" s="80"/>
      <c r="ANN97" s="80"/>
      <c r="ANO97" s="80"/>
      <c r="ANP97" s="80"/>
      <c r="ANQ97" s="80"/>
      <c r="ANR97" s="80"/>
      <c r="ANS97" s="80"/>
      <c r="ANT97" s="80"/>
      <c r="ANU97" s="80"/>
      <c r="ANV97" s="80"/>
      <c r="ANW97" s="80"/>
      <c r="ANX97" s="80"/>
      <c r="ANY97" s="80"/>
      <c r="ANZ97" s="80"/>
      <c r="AOA97" s="80"/>
      <c r="AOB97" s="80"/>
      <c r="AOC97" s="80"/>
      <c r="AOD97" s="80"/>
      <c r="AOE97" s="80"/>
      <c r="AOF97" s="80"/>
      <c r="AOG97" s="80"/>
      <c r="AOH97" s="80"/>
      <c r="AOI97" s="80"/>
      <c r="AOJ97" s="80"/>
      <c r="AOK97" s="80"/>
      <c r="AOL97" s="80"/>
      <c r="AOM97" s="80"/>
      <c r="AON97" s="80"/>
      <c r="AOO97" s="80"/>
      <c r="AOP97" s="80"/>
      <c r="AOQ97" s="80"/>
      <c r="AOR97" s="80"/>
      <c r="AOS97" s="80"/>
      <c r="AOT97" s="80"/>
      <c r="AOU97" s="80"/>
      <c r="AOV97" s="80"/>
      <c r="AOW97" s="80"/>
      <c r="AOX97" s="80"/>
      <c r="AOY97" s="80"/>
      <c r="AOZ97" s="80"/>
      <c r="APA97" s="80"/>
      <c r="APB97" s="80"/>
      <c r="APC97" s="80"/>
      <c r="APD97" s="80"/>
      <c r="APE97" s="80"/>
      <c r="APF97" s="80"/>
      <c r="APG97" s="80"/>
      <c r="APH97" s="80"/>
      <c r="API97" s="80"/>
      <c r="APJ97" s="80"/>
      <c r="APK97" s="80"/>
      <c r="APL97" s="80"/>
      <c r="APM97" s="80"/>
      <c r="APN97" s="80"/>
      <c r="APO97" s="80"/>
      <c r="APP97" s="80"/>
      <c r="APQ97" s="80"/>
      <c r="APR97" s="80"/>
      <c r="APS97" s="80"/>
      <c r="APT97" s="80"/>
      <c r="APU97" s="80"/>
      <c r="APV97" s="80"/>
      <c r="APW97" s="80"/>
      <c r="APX97" s="80"/>
      <c r="APY97" s="80"/>
      <c r="APZ97" s="80"/>
      <c r="AQA97" s="80"/>
      <c r="AQB97" s="80"/>
      <c r="AQC97" s="80"/>
      <c r="AQD97" s="80"/>
      <c r="AQE97" s="80"/>
      <c r="AQF97" s="80"/>
      <c r="AQG97" s="80"/>
      <c r="AQH97" s="80"/>
      <c r="AQI97" s="80"/>
      <c r="AQJ97" s="80"/>
      <c r="AQK97" s="80"/>
      <c r="AQL97" s="80"/>
      <c r="AQM97" s="80"/>
      <c r="AQN97" s="80"/>
      <c r="AQO97" s="80"/>
      <c r="AQP97" s="80"/>
      <c r="AQQ97" s="80"/>
      <c r="AQR97" s="80"/>
      <c r="AQS97" s="80"/>
      <c r="AQT97" s="80"/>
      <c r="AQU97" s="80"/>
      <c r="AQV97" s="80"/>
      <c r="AQW97" s="80"/>
      <c r="AQX97" s="80"/>
      <c r="AQY97" s="80"/>
      <c r="AQZ97" s="80"/>
      <c r="ARA97" s="80"/>
      <c r="ARB97" s="80"/>
      <c r="ARC97" s="80"/>
      <c r="ARD97" s="80"/>
      <c r="ARE97" s="80"/>
      <c r="ARF97" s="80"/>
      <c r="ARG97" s="80"/>
      <c r="ARH97" s="80"/>
      <c r="ARI97" s="80"/>
      <c r="ARJ97" s="80"/>
      <c r="ARK97" s="80"/>
      <c r="ARL97" s="80"/>
      <c r="ARM97" s="80"/>
      <c r="ARN97" s="80"/>
      <c r="ARO97" s="80"/>
      <c r="ARP97" s="80"/>
      <c r="ARQ97" s="80"/>
      <c r="ARR97" s="80"/>
      <c r="ARS97" s="80"/>
      <c r="ART97" s="80"/>
      <c r="ARU97" s="80"/>
      <c r="ARV97" s="80"/>
      <c r="ARW97" s="80"/>
      <c r="ARX97" s="80"/>
      <c r="ARY97" s="80"/>
      <c r="ARZ97" s="80"/>
      <c r="ASA97" s="80"/>
      <c r="ASB97" s="80"/>
      <c r="ASC97" s="80"/>
      <c r="ASD97" s="80"/>
      <c r="ASE97" s="80"/>
      <c r="ASF97" s="80"/>
      <c r="ASG97" s="80"/>
      <c r="ASH97" s="80"/>
      <c r="ASI97" s="80"/>
      <c r="ASJ97" s="80"/>
      <c r="ASK97" s="80"/>
      <c r="ASL97" s="80"/>
      <c r="ASM97" s="80"/>
      <c r="ASN97" s="80"/>
      <c r="ASO97" s="80"/>
      <c r="ASP97" s="80"/>
      <c r="ASQ97" s="80"/>
      <c r="ASR97" s="80"/>
      <c r="ASS97" s="80"/>
      <c r="AST97" s="80"/>
      <c r="ASU97" s="80"/>
      <c r="ASV97" s="80"/>
      <c r="ASW97" s="80"/>
      <c r="ASX97" s="80"/>
      <c r="ASY97" s="80"/>
      <c r="ASZ97" s="80"/>
      <c r="ATA97" s="80"/>
      <c r="ATB97" s="80"/>
      <c r="ATC97" s="80"/>
      <c r="ATD97" s="80"/>
      <c r="ATE97" s="80"/>
      <c r="ATF97" s="80"/>
      <c r="ATG97" s="80"/>
      <c r="ATH97" s="80"/>
      <c r="ATI97" s="80"/>
      <c r="ATJ97" s="80"/>
      <c r="ATK97" s="80"/>
      <c r="ATL97" s="80"/>
      <c r="ATM97" s="80"/>
      <c r="ATN97" s="80"/>
      <c r="ATO97" s="80"/>
      <c r="ATP97" s="80"/>
      <c r="ATQ97" s="80"/>
      <c r="ATR97" s="80"/>
      <c r="ATS97" s="80"/>
      <c r="ATT97" s="80"/>
      <c r="ATU97" s="80"/>
      <c r="ATV97" s="80"/>
      <c r="ATW97" s="80"/>
      <c r="ATX97" s="80"/>
      <c r="ATY97" s="80"/>
      <c r="ATZ97" s="80"/>
      <c r="AUA97" s="80"/>
      <c r="AUB97" s="80"/>
      <c r="AUC97" s="80"/>
      <c r="AUD97" s="80"/>
      <c r="AUE97" s="80"/>
      <c r="AUF97" s="80"/>
      <c r="AUG97" s="80"/>
      <c r="AUH97" s="80"/>
      <c r="AUI97" s="80"/>
      <c r="AUJ97" s="80"/>
      <c r="AUK97" s="80"/>
      <c r="AUL97" s="80"/>
      <c r="AUM97" s="80"/>
      <c r="AUN97" s="80"/>
      <c r="AUO97" s="80"/>
      <c r="AUP97" s="80"/>
      <c r="AUQ97" s="80"/>
      <c r="AUR97" s="80"/>
      <c r="AUS97" s="80"/>
      <c r="AUT97" s="80"/>
      <c r="AUU97" s="80"/>
      <c r="AUV97" s="80"/>
      <c r="AUW97" s="80"/>
      <c r="AUX97" s="80"/>
      <c r="AUY97" s="80"/>
      <c r="AUZ97" s="80"/>
      <c r="AVA97" s="80"/>
      <c r="AVB97" s="80"/>
      <c r="AVC97" s="80"/>
      <c r="AVD97" s="80"/>
      <c r="AVE97" s="80"/>
      <c r="AVF97" s="80"/>
      <c r="AVG97" s="80"/>
      <c r="AVH97" s="80"/>
      <c r="AVI97" s="80"/>
      <c r="AVJ97" s="80"/>
      <c r="AVK97" s="80"/>
      <c r="AVL97" s="80"/>
      <c r="AVM97" s="80"/>
      <c r="AVN97" s="80"/>
      <c r="AVO97" s="80"/>
      <c r="AVP97" s="80"/>
      <c r="AVQ97" s="80"/>
      <c r="AVR97" s="80"/>
      <c r="AVS97" s="80"/>
      <c r="AVT97" s="80"/>
      <c r="AVU97" s="80"/>
      <c r="AVV97" s="80"/>
      <c r="AVW97" s="80"/>
      <c r="AVX97" s="80"/>
      <c r="AVY97" s="80"/>
      <c r="AVZ97" s="80"/>
      <c r="AWA97" s="80"/>
      <c r="AWB97" s="80"/>
      <c r="AWC97" s="80"/>
      <c r="AWD97" s="80"/>
      <c r="AWE97" s="80"/>
      <c r="AWF97" s="80"/>
      <c r="AWG97" s="80"/>
      <c r="AWH97" s="80"/>
      <c r="AWI97" s="80"/>
      <c r="AWJ97" s="80"/>
      <c r="AWK97" s="80"/>
      <c r="AWL97" s="80"/>
      <c r="AWM97" s="80"/>
      <c r="AWN97" s="80"/>
      <c r="AWO97" s="80"/>
      <c r="AWP97" s="80"/>
      <c r="AWQ97" s="80"/>
      <c r="AWR97" s="80"/>
      <c r="AWS97" s="80"/>
      <c r="AWT97" s="80"/>
      <c r="AWU97" s="80"/>
      <c r="AWV97" s="80"/>
      <c r="AWW97" s="80"/>
      <c r="AWX97" s="80"/>
      <c r="AWY97" s="80"/>
      <c r="AWZ97" s="80"/>
      <c r="AXA97" s="80"/>
      <c r="AXB97" s="80"/>
      <c r="AXC97" s="80"/>
      <c r="AXD97" s="80"/>
      <c r="AXE97" s="80"/>
      <c r="AXF97" s="80"/>
      <c r="AXG97" s="80"/>
      <c r="AXH97" s="80"/>
      <c r="AXI97" s="80"/>
      <c r="AXJ97" s="80"/>
      <c r="AXK97" s="80"/>
      <c r="AXL97" s="80"/>
      <c r="AXM97" s="80"/>
      <c r="AXN97" s="80"/>
      <c r="AXO97" s="80"/>
      <c r="AXP97" s="80"/>
      <c r="AXQ97" s="80"/>
      <c r="AXR97" s="80"/>
      <c r="AXS97" s="80"/>
      <c r="AXT97" s="80"/>
      <c r="AXU97" s="80"/>
      <c r="AXV97" s="80"/>
      <c r="AXW97" s="80"/>
      <c r="AXX97" s="80"/>
      <c r="AXY97" s="80"/>
      <c r="AXZ97" s="80"/>
      <c r="AYA97" s="80"/>
      <c r="AYB97" s="80"/>
      <c r="AYC97" s="80"/>
      <c r="AYD97" s="80"/>
      <c r="AYE97" s="80"/>
      <c r="AYF97" s="80"/>
      <c r="AYG97" s="80"/>
      <c r="AYH97" s="80"/>
      <c r="AYI97" s="80"/>
      <c r="AYJ97" s="80"/>
      <c r="AYK97" s="80"/>
      <c r="AYL97" s="80"/>
      <c r="AYM97" s="80"/>
      <c r="AYN97" s="80"/>
      <c r="AYO97" s="80"/>
      <c r="AYP97" s="80"/>
      <c r="AYQ97" s="80"/>
      <c r="AYR97" s="80"/>
      <c r="AYS97" s="80"/>
      <c r="AYT97" s="80"/>
      <c r="AYU97" s="80"/>
      <c r="AYV97" s="80"/>
      <c r="AYW97" s="80"/>
      <c r="AYX97" s="80"/>
      <c r="AYY97" s="80"/>
      <c r="AYZ97" s="80"/>
      <c r="AZA97" s="80"/>
      <c r="AZB97" s="80"/>
      <c r="AZC97" s="80"/>
      <c r="AZD97" s="80"/>
      <c r="AZE97" s="80"/>
      <c r="AZF97" s="80"/>
      <c r="AZG97" s="80"/>
      <c r="AZH97" s="80"/>
      <c r="AZI97" s="80"/>
      <c r="AZJ97" s="80"/>
      <c r="AZK97" s="80"/>
      <c r="AZL97" s="80"/>
      <c r="AZM97" s="80"/>
      <c r="AZN97" s="80"/>
      <c r="AZO97" s="80"/>
      <c r="AZP97" s="80"/>
      <c r="AZQ97" s="80"/>
      <c r="AZR97" s="80"/>
      <c r="AZS97" s="80"/>
      <c r="AZT97" s="80"/>
      <c r="AZU97" s="80"/>
      <c r="AZV97" s="80"/>
      <c r="AZW97" s="80"/>
      <c r="AZX97" s="80"/>
      <c r="AZY97" s="80"/>
      <c r="AZZ97" s="80"/>
      <c r="BAA97" s="80"/>
      <c r="BAB97" s="80"/>
      <c r="BAC97" s="80"/>
      <c r="BAD97" s="80"/>
      <c r="BAE97" s="80"/>
      <c r="BAF97" s="80"/>
      <c r="BAG97" s="80"/>
      <c r="BAH97" s="80"/>
      <c r="BAI97" s="80"/>
      <c r="BAJ97" s="80"/>
      <c r="BAK97" s="80"/>
      <c r="BAL97" s="80"/>
      <c r="BAM97" s="80"/>
      <c r="BAN97" s="80"/>
      <c r="BAO97" s="80"/>
      <c r="BAP97" s="80"/>
      <c r="BAQ97" s="80"/>
      <c r="BAR97" s="80"/>
      <c r="BAS97" s="80"/>
      <c r="BAT97" s="80"/>
      <c r="BAU97" s="80"/>
      <c r="BAV97" s="80"/>
      <c r="BAW97" s="80"/>
      <c r="BAX97" s="80"/>
      <c r="BAY97" s="80"/>
      <c r="BAZ97" s="80"/>
      <c r="BBA97" s="80"/>
      <c r="BBB97" s="80"/>
      <c r="BBC97" s="80"/>
      <c r="BBD97" s="80"/>
      <c r="BBE97" s="80"/>
      <c r="BBF97" s="80"/>
      <c r="BBG97" s="80"/>
      <c r="BBH97" s="80"/>
      <c r="BBI97" s="80"/>
      <c r="BBJ97" s="80"/>
      <c r="BBK97" s="80"/>
      <c r="BBL97" s="80"/>
      <c r="BBM97" s="80"/>
      <c r="BBN97" s="80"/>
      <c r="BBO97" s="80"/>
      <c r="BBP97" s="80"/>
      <c r="BBQ97" s="80"/>
      <c r="BBR97" s="80"/>
      <c r="BBS97" s="80"/>
      <c r="BBT97" s="80"/>
      <c r="BBU97" s="80"/>
      <c r="BBV97" s="80"/>
      <c r="BBW97" s="80"/>
      <c r="BBX97" s="80"/>
      <c r="BBY97" s="80"/>
      <c r="BBZ97" s="80"/>
      <c r="BCA97" s="80"/>
      <c r="BCB97" s="80"/>
      <c r="BCC97" s="80"/>
      <c r="BCD97" s="80"/>
      <c r="BCE97" s="80"/>
      <c r="BCF97" s="80"/>
      <c r="BCG97" s="80"/>
      <c r="BCH97" s="80"/>
      <c r="BCI97" s="80"/>
      <c r="BCJ97" s="80"/>
      <c r="BCK97" s="80"/>
      <c r="BCL97" s="80"/>
      <c r="BCM97" s="80"/>
      <c r="BCN97" s="80"/>
      <c r="BCO97" s="80"/>
      <c r="BCP97" s="80"/>
      <c r="BCQ97" s="80"/>
      <c r="BCR97" s="80"/>
      <c r="BCS97" s="80"/>
      <c r="BCT97" s="80"/>
      <c r="BCU97" s="80"/>
      <c r="BCV97" s="80"/>
      <c r="BCW97" s="80"/>
      <c r="BCX97" s="80"/>
      <c r="BCY97" s="80"/>
      <c r="BCZ97" s="80"/>
      <c r="BDA97" s="80"/>
      <c r="BDB97" s="80"/>
      <c r="BDC97" s="80"/>
      <c r="BDD97" s="80"/>
      <c r="BDE97" s="80"/>
      <c r="BDF97" s="80"/>
      <c r="BDG97" s="80"/>
      <c r="BDH97" s="80"/>
      <c r="BDI97" s="80"/>
      <c r="BDJ97" s="80"/>
      <c r="BDK97" s="80"/>
      <c r="BDL97" s="80"/>
      <c r="BDM97" s="80"/>
      <c r="BDN97" s="80"/>
      <c r="BDO97" s="80"/>
      <c r="BDP97" s="80"/>
      <c r="BDQ97" s="80"/>
      <c r="BDR97" s="80"/>
      <c r="BDS97" s="80"/>
      <c r="BDT97" s="80"/>
      <c r="BDU97" s="80"/>
      <c r="BDV97" s="80"/>
      <c r="BDW97" s="80"/>
      <c r="BDX97" s="80"/>
      <c r="BDY97" s="80"/>
      <c r="BDZ97" s="80"/>
      <c r="BEA97" s="80"/>
      <c r="BEB97" s="80"/>
      <c r="BEC97" s="80"/>
      <c r="BED97" s="80"/>
      <c r="BEE97" s="80"/>
      <c r="BEF97" s="80"/>
      <c r="BEG97" s="80"/>
      <c r="BEH97" s="80"/>
      <c r="BEI97" s="80"/>
      <c r="BEJ97" s="80"/>
      <c r="BEK97" s="80"/>
      <c r="BEL97" s="80"/>
      <c r="BEM97" s="80"/>
      <c r="BEN97" s="80"/>
      <c r="BEO97" s="80"/>
      <c r="BEP97" s="80"/>
      <c r="BEQ97" s="80"/>
      <c r="BER97" s="80"/>
      <c r="BES97" s="80"/>
      <c r="BET97" s="80"/>
      <c r="BEU97" s="80"/>
      <c r="BEV97" s="80"/>
      <c r="BEW97" s="80"/>
      <c r="BEX97" s="80"/>
      <c r="BEY97" s="80"/>
      <c r="BEZ97" s="80"/>
      <c r="BFA97" s="80"/>
      <c r="BFB97" s="80"/>
      <c r="BFC97" s="80"/>
      <c r="BFD97" s="80"/>
      <c r="BFE97" s="80"/>
      <c r="BFF97" s="80"/>
      <c r="BFG97" s="80"/>
      <c r="BFH97" s="80"/>
      <c r="BFI97" s="80"/>
      <c r="BFJ97" s="80"/>
      <c r="BFK97" s="80"/>
      <c r="BFL97" s="80"/>
      <c r="BFM97" s="80"/>
      <c r="BFN97" s="80"/>
      <c r="BFO97" s="80"/>
      <c r="BFP97" s="80"/>
      <c r="BFQ97" s="80"/>
      <c r="BFR97" s="80"/>
      <c r="BFS97" s="80"/>
      <c r="BFT97" s="80"/>
      <c r="BFU97" s="80"/>
      <c r="BFV97" s="80"/>
      <c r="BFW97" s="80"/>
      <c r="BFX97" s="80"/>
      <c r="BFY97" s="80"/>
      <c r="BFZ97" s="80"/>
      <c r="BGA97" s="80"/>
      <c r="BGB97" s="80"/>
      <c r="BGC97" s="80"/>
      <c r="BGD97" s="80"/>
      <c r="BGE97" s="80"/>
      <c r="BGF97" s="80"/>
      <c r="BGG97" s="80"/>
      <c r="BGH97" s="80"/>
      <c r="BGI97" s="80"/>
      <c r="BGJ97" s="80"/>
      <c r="BGK97" s="80"/>
      <c r="BGL97" s="80"/>
      <c r="BGM97" s="80"/>
      <c r="BGN97" s="80"/>
      <c r="BGO97" s="80"/>
      <c r="BGP97" s="80"/>
      <c r="BGQ97" s="80"/>
      <c r="BGR97" s="80"/>
      <c r="BGS97" s="80"/>
      <c r="BGT97" s="80"/>
      <c r="BGU97" s="80"/>
      <c r="BGV97" s="80"/>
      <c r="BGW97" s="80"/>
      <c r="BGX97" s="80"/>
      <c r="BGY97" s="80"/>
      <c r="BGZ97" s="80"/>
      <c r="BHA97" s="80"/>
      <c r="BHB97" s="80"/>
      <c r="BHC97" s="80"/>
      <c r="BHD97" s="80"/>
      <c r="BHE97" s="80"/>
      <c r="BHF97" s="80"/>
      <c r="BHG97" s="80"/>
      <c r="BHH97" s="80"/>
      <c r="BHI97" s="80"/>
      <c r="BHJ97" s="80"/>
      <c r="BHK97" s="80"/>
      <c r="BHL97" s="80"/>
      <c r="BHM97" s="80"/>
      <c r="BHN97" s="80"/>
      <c r="BHO97" s="80"/>
      <c r="BHP97" s="80"/>
      <c r="BHQ97" s="80"/>
      <c r="BHR97" s="80"/>
      <c r="BHS97" s="80"/>
      <c r="BHT97" s="80"/>
      <c r="BHU97" s="80"/>
      <c r="BHV97" s="80"/>
      <c r="BHW97" s="80"/>
      <c r="BHX97" s="80"/>
      <c r="BHY97" s="80"/>
      <c r="BHZ97" s="80"/>
      <c r="BIA97" s="80"/>
      <c r="BIB97" s="80"/>
      <c r="BIC97" s="80"/>
      <c r="BID97" s="80"/>
      <c r="BIE97" s="80"/>
      <c r="BIF97" s="80"/>
      <c r="BIG97" s="80"/>
      <c r="BIH97" s="80"/>
      <c r="BII97" s="80"/>
      <c r="BIJ97" s="80"/>
      <c r="BIK97" s="80"/>
      <c r="BIL97" s="80"/>
      <c r="BIM97" s="80"/>
      <c r="BIN97" s="80"/>
      <c r="BIO97" s="80"/>
      <c r="BIP97" s="80"/>
      <c r="BIQ97" s="80"/>
      <c r="BIR97" s="80"/>
      <c r="BIS97" s="80"/>
      <c r="BIT97" s="80"/>
      <c r="BIU97" s="80"/>
      <c r="BIV97" s="80"/>
      <c r="BIW97" s="80"/>
      <c r="BIX97" s="80"/>
      <c r="BIY97" s="80"/>
      <c r="BIZ97" s="80"/>
      <c r="BJA97" s="80"/>
      <c r="BJB97" s="80"/>
      <c r="BJC97" s="80"/>
      <c r="BJD97" s="80"/>
      <c r="BJE97" s="80"/>
      <c r="BJF97" s="80"/>
      <c r="BJG97" s="80"/>
      <c r="BJH97" s="80"/>
      <c r="BJI97" s="80"/>
      <c r="BJJ97" s="80"/>
      <c r="BJK97" s="80"/>
      <c r="BJL97" s="80"/>
      <c r="BJM97" s="80"/>
      <c r="BJN97" s="80"/>
      <c r="BJO97" s="80"/>
      <c r="BJP97" s="80"/>
      <c r="BJQ97" s="80"/>
      <c r="BJR97" s="80"/>
      <c r="BJS97" s="80"/>
      <c r="BJT97" s="80"/>
      <c r="BJU97" s="80"/>
      <c r="BJV97" s="80"/>
      <c r="BJW97" s="80"/>
      <c r="BJX97" s="80"/>
      <c r="BJY97" s="80"/>
      <c r="BJZ97" s="80"/>
      <c r="BKA97" s="80"/>
      <c r="BKB97" s="80"/>
      <c r="BKC97" s="80"/>
      <c r="BKD97" s="80"/>
      <c r="BKE97" s="80"/>
      <c r="BKF97" s="80"/>
      <c r="BKG97" s="80"/>
      <c r="BKH97" s="80"/>
      <c r="BKI97" s="80"/>
      <c r="BKJ97" s="80"/>
      <c r="BKK97" s="80"/>
      <c r="BKL97" s="80"/>
      <c r="BKM97" s="80"/>
      <c r="BKN97" s="80"/>
      <c r="BKO97" s="80"/>
      <c r="BKP97" s="80"/>
      <c r="BKQ97" s="80"/>
      <c r="BKR97" s="80"/>
      <c r="BKS97" s="80"/>
      <c r="BKT97" s="80"/>
      <c r="BKU97" s="80"/>
      <c r="BKV97" s="80"/>
      <c r="BKW97" s="80"/>
      <c r="BKX97" s="80"/>
      <c r="BKY97" s="80"/>
      <c r="BKZ97" s="80"/>
      <c r="BLA97" s="80"/>
      <c r="BLB97" s="80"/>
      <c r="BLC97" s="80"/>
      <c r="BLD97" s="80"/>
      <c r="BLE97" s="80"/>
      <c r="BLF97" s="80"/>
      <c r="BLG97" s="80"/>
      <c r="BLH97" s="80"/>
      <c r="BLI97" s="80"/>
      <c r="BLJ97" s="80"/>
      <c r="BLK97" s="80"/>
      <c r="BLL97" s="80"/>
      <c r="BLM97" s="80"/>
      <c r="BLN97" s="80"/>
      <c r="BLO97" s="80"/>
      <c r="BLP97" s="80"/>
      <c r="BLQ97" s="80"/>
      <c r="BLR97" s="80"/>
      <c r="BLS97" s="80"/>
      <c r="BLT97" s="80"/>
      <c r="BLU97" s="80"/>
      <c r="BLV97" s="80"/>
      <c r="BLW97" s="80"/>
      <c r="BLX97" s="80"/>
      <c r="BLY97" s="80"/>
      <c r="BLZ97" s="80"/>
      <c r="BMA97" s="80"/>
      <c r="BMB97" s="80"/>
      <c r="BMC97" s="80"/>
      <c r="BMD97" s="80"/>
      <c r="BME97" s="80"/>
      <c r="BMF97" s="80"/>
      <c r="BMG97" s="80"/>
      <c r="BMH97" s="80"/>
      <c r="BMI97" s="80"/>
      <c r="BMJ97" s="80"/>
      <c r="BMK97" s="80"/>
      <c r="BML97" s="80"/>
      <c r="BMM97" s="80"/>
      <c r="BMN97" s="80"/>
      <c r="BMO97" s="80"/>
      <c r="BMP97" s="80"/>
      <c r="BMQ97" s="80"/>
      <c r="BMR97" s="80"/>
      <c r="BMS97" s="80"/>
      <c r="BMT97" s="80"/>
      <c r="BMU97" s="80"/>
      <c r="BMV97" s="80"/>
      <c r="BMW97" s="80"/>
      <c r="BMX97" s="80"/>
      <c r="BMY97" s="80"/>
      <c r="BMZ97" s="80"/>
      <c r="BNA97" s="80"/>
      <c r="BNB97" s="80"/>
      <c r="BNC97" s="80"/>
      <c r="BND97" s="80"/>
      <c r="BNE97" s="80"/>
      <c r="BNF97" s="80"/>
      <c r="BNG97" s="80"/>
      <c r="BNH97" s="80"/>
      <c r="BNI97" s="80"/>
      <c r="BNJ97" s="80"/>
      <c r="BNK97" s="80"/>
      <c r="BNL97" s="80"/>
      <c r="BNM97" s="80"/>
      <c r="BNN97" s="80"/>
      <c r="BNO97" s="80"/>
      <c r="BNP97" s="80"/>
      <c r="BNQ97" s="80"/>
      <c r="BNR97" s="80"/>
      <c r="BNS97" s="80"/>
      <c r="BNT97" s="80"/>
      <c r="BNU97" s="80"/>
      <c r="BNV97" s="80"/>
      <c r="BNW97" s="80"/>
      <c r="BNX97" s="80"/>
      <c r="BNY97" s="80"/>
      <c r="BNZ97" s="80"/>
      <c r="BOA97" s="80"/>
      <c r="BOB97" s="80"/>
      <c r="BOC97" s="80"/>
      <c r="BOD97" s="80"/>
      <c r="BOE97" s="80"/>
      <c r="BOF97" s="80"/>
      <c r="BOG97" s="80"/>
      <c r="BOH97" s="80"/>
      <c r="BOI97" s="80"/>
      <c r="BOJ97" s="80"/>
      <c r="BOK97" s="80"/>
      <c r="BOL97" s="80"/>
      <c r="BOM97" s="80"/>
      <c r="BON97" s="80"/>
      <c r="BOO97" s="80"/>
      <c r="BOP97" s="80"/>
      <c r="BOQ97" s="80"/>
      <c r="BOR97" s="80"/>
      <c r="BOS97" s="80"/>
      <c r="BOT97" s="80"/>
      <c r="BOU97" s="80"/>
      <c r="BOV97" s="80"/>
      <c r="BOW97" s="80"/>
      <c r="BOX97" s="80"/>
      <c r="BOY97" s="80"/>
      <c r="BOZ97" s="80"/>
      <c r="BPA97" s="80"/>
      <c r="BPB97" s="80"/>
      <c r="BPC97" s="80"/>
      <c r="BPD97" s="80"/>
      <c r="BPE97" s="80"/>
      <c r="BPF97" s="80"/>
      <c r="BPG97" s="80"/>
      <c r="BPH97" s="80"/>
      <c r="BPI97" s="80"/>
      <c r="BPJ97" s="80"/>
      <c r="BPK97" s="80"/>
      <c r="BPL97" s="80"/>
      <c r="BPM97" s="80"/>
      <c r="BPN97" s="80"/>
      <c r="BPO97" s="80"/>
      <c r="BPP97" s="80"/>
      <c r="BPQ97" s="80"/>
      <c r="BPR97" s="80"/>
      <c r="BPS97" s="80"/>
      <c r="BPT97" s="80"/>
      <c r="BPU97" s="80"/>
      <c r="BPV97" s="80"/>
      <c r="BPW97" s="80"/>
      <c r="BPX97" s="80"/>
      <c r="BPY97" s="80"/>
      <c r="BPZ97" s="80"/>
      <c r="BQA97" s="80"/>
      <c r="BQB97" s="80"/>
      <c r="BQC97" s="80"/>
      <c r="BQD97" s="80"/>
      <c r="BQE97" s="80"/>
      <c r="BQF97" s="80"/>
      <c r="BQG97" s="80"/>
      <c r="BQH97" s="80"/>
      <c r="BQI97" s="80"/>
      <c r="BQJ97" s="80"/>
      <c r="BQK97" s="80"/>
      <c r="BQL97" s="80"/>
      <c r="BQM97" s="80"/>
      <c r="BQN97" s="80"/>
      <c r="BQO97" s="80"/>
      <c r="BQP97" s="80"/>
      <c r="BQQ97" s="80"/>
      <c r="BQR97" s="80"/>
      <c r="BQS97" s="80"/>
      <c r="BQT97" s="80"/>
      <c r="BQU97" s="80"/>
      <c r="BQV97" s="80"/>
      <c r="BQW97" s="80"/>
      <c r="BQX97" s="80"/>
      <c r="BQY97" s="80"/>
      <c r="BQZ97" s="80"/>
      <c r="BRA97" s="80"/>
      <c r="BRB97" s="80"/>
      <c r="BRC97" s="80"/>
      <c r="BRD97" s="80"/>
      <c r="BRE97" s="80"/>
      <c r="BRF97" s="80"/>
      <c r="BRG97" s="80"/>
      <c r="BRH97" s="80"/>
      <c r="BRI97" s="80"/>
      <c r="BRJ97" s="80"/>
      <c r="BRK97" s="80"/>
      <c r="BRL97" s="80"/>
      <c r="BRM97" s="80"/>
      <c r="BRN97" s="80"/>
      <c r="BRO97" s="80"/>
      <c r="BRP97" s="80"/>
      <c r="BRQ97" s="80"/>
      <c r="BRR97" s="80"/>
      <c r="BRS97" s="80"/>
      <c r="BRT97" s="80"/>
      <c r="BRU97" s="80"/>
      <c r="BRV97" s="80"/>
      <c r="BRW97" s="80"/>
      <c r="BRX97" s="80"/>
      <c r="BRY97" s="80"/>
      <c r="BRZ97" s="80"/>
      <c r="BSA97" s="80"/>
      <c r="BSB97" s="80"/>
      <c r="BSC97" s="80"/>
      <c r="BSD97" s="80"/>
      <c r="BSE97" s="80"/>
      <c r="BSF97" s="80"/>
      <c r="BSG97" s="80"/>
      <c r="BSH97" s="80"/>
      <c r="BSI97" s="80"/>
      <c r="BSJ97" s="80"/>
      <c r="BSK97" s="80"/>
      <c r="BSL97" s="80"/>
      <c r="BSM97" s="80"/>
      <c r="BSN97" s="80"/>
      <c r="BSO97" s="80"/>
      <c r="BSP97" s="80"/>
      <c r="BSQ97" s="80"/>
      <c r="BSR97" s="80"/>
      <c r="BSS97" s="80"/>
      <c r="BST97" s="80"/>
      <c r="BSU97" s="80"/>
      <c r="BSV97" s="80"/>
      <c r="BSW97" s="80"/>
      <c r="BSX97" s="80"/>
      <c r="BSY97" s="80"/>
      <c r="BSZ97" s="80"/>
      <c r="BTA97" s="80"/>
      <c r="BTB97" s="80"/>
      <c r="BTC97" s="80"/>
      <c r="BTD97" s="80"/>
      <c r="BTE97" s="80"/>
      <c r="BTF97" s="80"/>
      <c r="BTG97" s="80"/>
      <c r="BTH97" s="80"/>
      <c r="BTI97" s="80"/>
      <c r="BTJ97" s="80"/>
      <c r="BTK97" s="80"/>
      <c r="BTL97" s="80"/>
      <c r="BTM97" s="80"/>
      <c r="BTN97" s="80"/>
      <c r="BTO97" s="80"/>
      <c r="BTP97" s="80"/>
      <c r="BTQ97" s="80"/>
      <c r="BTR97" s="80"/>
      <c r="BTS97" s="80"/>
      <c r="BTT97" s="80"/>
      <c r="BTU97" s="80"/>
      <c r="BTV97" s="80"/>
      <c r="BTW97" s="80"/>
      <c r="BTX97" s="80"/>
      <c r="BTY97" s="80"/>
      <c r="BTZ97" s="80"/>
      <c r="BUA97" s="80"/>
      <c r="BUB97" s="80"/>
      <c r="BUC97" s="80"/>
      <c r="BUD97" s="80"/>
      <c r="BUE97" s="80"/>
      <c r="BUF97" s="80"/>
      <c r="BUG97" s="80"/>
      <c r="BUH97" s="80"/>
      <c r="BUI97" s="80"/>
      <c r="BUJ97" s="80"/>
      <c r="BUK97" s="80"/>
      <c r="BUL97" s="80"/>
      <c r="BUM97" s="80"/>
      <c r="BUN97" s="80"/>
      <c r="BUO97" s="80"/>
      <c r="BUP97" s="80"/>
      <c r="BUQ97" s="80"/>
      <c r="BUR97" s="80"/>
      <c r="BUS97" s="80"/>
      <c r="BUT97" s="80"/>
      <c r="BUU97" s="80"/>
      <c r="BUV97" s="80"/>
      <c r="BUW97" s="80"/>
      <c r="BUX97" s="80"/>
      <c r="BUY97" s="80"/>
      <c r="BUZ97" s="80"/>
      <c r="BVA97" s="80"/>
      <c r="BVB97" s="80"/>
      <c r="BVC97" s="80"/>
      <c r="BVD97" s="80"/>
      <c r="BVE97" s="80"/>
      <c r="BVF97" s="80"/>
      <c r="BVG97" s="80"/>
      <c r="BVH97" s="80"/>
      <c r="BVI97" s="80"/>
      <c r="BVJ97" s="80"/>
      <c r="BVK97" s="80"/>
      <c r="BVL97" s="80"/>
      <c r="BVM97" s="80"/>
      <c r="BVN97" s="80"/>
      <c r="BVO97" s="80"/>
      <c r="BVP97" s="80"/>
      <c r="BVQ97" s="80"/>
      <c r="BVR97" s="80"/>
      <c r="BVS97" s="80"/>
      <c r="BVT97" s="80"/>
      <c r="BVU97" s="80"/>
      <c r="BVV97" s="80"/>
      <c r="BVW97" s="80"/>
      <c r="BVX97" s="80"/>
      <c r="BVY97" s="80"/>
      <c r="BVZ97" s="80"/>
      <c r="BWA97" s="80"/>
      <c r="BWB97" s="80"/>
      <c r="BWC97" s="80"/>
      <c r="BWD97" s="80"/>
      <c r="BWE97" s="80"/>
      <c r="BWF97" s="80"/>
      <c r="BWG97" s="80"/>
      <c r="BWH97" s="80"/>
      <c r="BWI97" s="80"/>
      <c r="BWJ97" s="80"/>
      <c r="BWK97" s="80"/>
      <c r="BWL97" s="80"/>
      <c r="BWM97" s="80"/>
      <c r="BWN97" s="80"/>
      <c r="BWO97" s="80"/>
      <c r="BWP97" s="80"/>
      <c r="BWQ97" s="80"/>
      <c r="BWR97" s="80"/>
      <c r="BWS97" s="80"/>
      <c r="BWT97" s="80"/>
      <c r="BWU97" s="80"/>
      <c r="BWV97" s="80"/>
      <c r="BWW97" s="80"/>
      <c r="BWX97" s="80"/>
      <c r="BWY97" s="80"/>
      <c r="BWZ97" s="80"/>
      <c r="BXA97" s="80"/>
      <c r="BXB97" s="80"/>
      <c r="BXC97" s="80"/>
      <c r="BXD97" s="80"/>
      <c r="BXE97" s="80"/>
      <c r="BXF97" s="80"/>
      <c r="BXG97" s="80"/>
      <c r="BXH97" s="80"/>
      <c r="BXI97" s="80"/>
      <c r="BXJ97" s="80"/>
      <c r="BXK97" s="80"/>
      <c r="BXL97" s="80"/>
      <c r="BXM97" s="80"/>
      <c r="BXN97" s="80"/>
      <c r="BXO97" s="80"/>
      <c r="BXP97" s="80"/>
      <c r="BXQ97" s="80"/>
      <c r="BXR97" s="80"/>
      <c r="BXS97" s="80"/>
      <c r="BXT97" s="80"/>
      <c r="BXU97" s="80"/>
      <c r="BXV97" s="80"/>
      <c r="BXW97" s="80"/>
      <c r="BXX97" s="80"/>
      <c r="BXY97" s="80"/>
      <c r="BXZ97" s="80"/>
      <c r="BYA97" s="80"/>
      <c r="BYB97" s="80"/>
      <c r="BYC97" s="80"/>
      <c r="BYD97" s="80"/>
      <c r="BYE97" s="80"/>
      <c r="BYF97" s="80"/>
      <c r="BYG97" s="80"/>
      <c r="BYH97" s="80"/>
      <c r="BYI97" s="80"/>
      <c r="BYJ97" s="80"/>
      <c r="BYK97" s="80"/>
      <c r="BYL97" s="80"/>
      <c r="BYM97" s="80"/>
      <c r="BYN97" s="80"/>
      <c r="BYO97" s="80"/>
      <c r="BYP97" s="80"/>
      <c r="BYQ97" s="80"/>
      <c r="BYR97" s="80"/>
      <c r="BYS97" s="80"/>
      <c r="BYT97" s="80"/>
      <c r="BYU97" s="80"/>
      <c r="BYV97" s="80"/>
      <c r="BYW97" s="80"/>
      <c r="BYX97" s="80"/>
      <c r="BYY97" s="80"/>
      <c r="BYZ97" s="80"/>
      <c r="BZA97" s="80"/>
      <c r="BZB97" s="80"/>
      <c r="BZC97" s="80"/>
      <c r="BZD97" s="80"/>
      <c r="BZE97" s="80"/>
      <c r="BZF97" s="80"/>
      <c r="BZG97" s="80"/>
      <c r="BZH97" s="80"/>
      <c r="BZI97" s="80"/>
      <c r="BZJ97" s="80"/>
      <c r="BZK97" s="80"/>
      <c r="BZL97" s="80"/>
      <c r="BZM97" s="80"/>
      <c r="BZN97" s="80"/>
      <c r="BZO97" s="80"/>
      <c r="BZP97" s="80"/>
      <c r="BZQ97" s="80"/>
      <c r="BZR97" s="80"/>
      <c r="BZS97" s="80"/>
      <c r="BZT97" s="80"/>
      <c r="BZU97" s="80"/>
      <c r="BZV97" s="80"/>
      <c r="BZW97" s="80"/>
      <c r="BZX97" s="80"/>
      <c r="BZY97" s="80"/>
      <c r="BZZ97" s="80"/>
      <c r="CAA97" s="80"/>
      <c r="CAB97" s="80"/>
      <c r="CAC97" s="80"/>
      <c r="CAD97" s="80"/>
      <c r="CAE97" s="80"/>
      <c r="CAF97" s="80"/>
      <c r="CAG97" s="80"/>
      <c r="CAH97" s="80"/>
      <c r="CAI97" s="80"/>
      <c r="CAJ97" s="80"/>
      <c r="CAK97" s="80"/>
      <c r="CAL97" s="80"/>
      <c r="CAM97" s="80"/>
      <c r="CAN97" s="80"/>
      <c r="CAO97" s="80"/>
      <c r="CAP97" s="80"/>
      <c r="CAQ97" s="80"/>
      <c r="CAR97" s="80"/>
      <c r="CAS97" s="80"/>
      <c r="CAT97" s="80"/>
      <c r="CAU97" s="80"/>
      <c r="CAV97" s="80"/>
      <c r="CAW97" s="80"/>
      <c r="CAX97" s="80"/>
      <c r="CAY97" s="80"/>
      <c r="CAZ97" s="80"/>
      <c r="CBA97" s="80"/>
      <c r="CBB97" s="80"/>
      <c r="CBC97" s="80"/>
      <c r="CBD97" s="80"/>
      <c r="CBE97" s="80"/>
      <c r="CBF97" s="80"/>
      <c r="CBG97" s="80"/>
      <c r="CBH97" s="80"/>
      <c r="CBI97" s="80"/>
      <c r="CBJ97" s="80"/>
      <c r="CBK97" s="80"/>
      <c r="CBL97" s="80"/>
      <c r="CBM97" s="80"/>
      <c r="CBN97" s="80"/>
      <c r="CBO97" s="80"/>
      <c r="CBP97" s="80"/>
      <c r="CBQ97" s="80"/>
      <c r="CBR97" s="80"/>
      <c r="CBS97" s="80"/>
      <c r="CBT97" s="80"/>
      <c r="CBU97" s="80"/>
      <c r="CBV97" s="80"/>
      <c r="CBW97" s="80"/>
      <c r="CBX97" s="80"/>
      <c r="CBY97" s="80"/>
      <c r="CBZ97" s="80"/>
      <c r="CCA97" s="80"/>
      <c r="CCB97" s="80"/>
      <c r="CCC97" s="80"/>
      <c r="CCD97" s="80"/>
      <c r="CCE97" s="80"/>
      <c r="CCF97" s="80"/>
      <c r="CCG97" s="80"/>
      <c r="CCH97" s="80"/>
      <c r="CCI97" s="80"/>
      <c r="CCJ97" s="80"/>
      <c r="CCK97" s="80"/>
      <c r="CCL97" s="80"/>
      <c r="CCM97" s="80"/>
      <c r="CCN97" s="80"/>
      <c r="CCO97" s="80"/>
      <c r="CCP97" s="80"/>
      <c r="CCQ97" s="80"/>
      <c r="CCR97" s="80"/>
      <c r="CCS97" s="80"/>
      <c r="CCT97" s="80"/>
      <c r="CCU97" s="80"/>
      <c r="CCV97" s="80"/>
      <c r="CCW97" s="80"/>
      <c r="CCX97" s="80"/>
      <c r="CCY97" s="80"/>
      <c r="CCZ97" s="80"/>
      <c r="CDA97" s="80"/>
      <c r="CDB97" s="80"/>
      <c r="CDC97" s="80"/>
      <c r="CDD97" s="80"/>
      <c r="CDE97" s="80"/>
      <c r="CDF97" s="80"/>
      <c r="CDG97" s="80"/>
      <c r="CDH97" s="80"/>
      <c r="CDI97" s="80"/>
      <c r="CDJ97" s="80"/>
      <c r="CDK97" s="80"/>
      <c r="CDL97" s="80"/>
      <c r="CDM97" s="80"/>
      <c r="CDN97" s="80"/>
      <c r="CDO97" s="80"/>
      <c r="CDP97" s="80"/>
      <c r="CDQ97" s="80"/>
      <c r="CDR97" s="80"/>
      <c r="CDS97" s="80"/>
      <c r="CDT97" s="80"/>
      <c r="CDU97" s="80"/>
      <c r="CDV97" s="80"/>
      <c r="CDW97" s="80"/>
      <c r="CDX97" s="80"/>
      <c r="CDY97" s="80"/>
      <c r="CDZ97" s="80"/>
      <c r="CEA97" s="80"/>
      <c r="CEB97" s="80"/>
      <c r="CEC97" s="80"/>
      <c r="CED97" s="80"/>
      <c r="CEE97" s="80"/>
      <c r="CEF97" s="80"/>
      <c r="CEG97" s="80"/>
      <c r="CEH97" s="80"/>
      <c r="CEI97" s="80"/>
      <c r="CEJ97" s="80"/>
      <c r="CEK97" s="80"/>
      <c r="CEL97" s="80"/>
      <c r="CEM97" s="80"/>
      <c r="CEN97" s="80"/>
      <c r="CEO97" s="80"/>
      <c r="CEP97" s="80"/>
      <c r="CEQ97" s="80"/>
      <c r="CER97" s="80"/>
      <c r="CES97" s="80"/>
      <c r="CET97" s="80"/>
      <c r="CEU97" s="80"/>
      <c r="CEV97" s="80"/>
      <c r="CEW97" s="80"/>
      <c r="CEX97" s="80"/>
      <c r="CEY97" s="80"/>
      <c r="CEZ97" s="80"/>
      <c r="CFA97" s="80"/>
      <c r="CFB97" s="80"/>
      <c r="CFC97" s="80"/>
      <c r="CFD97" s="80"/>
      <c r="CFE97" s="80"/>
      <c r="CFF97" s="80"/>
      <c r="CFG97" s="80"/>
      <c r="CFH97" s="80"/>
      <c r="CFI97" s="80"/>
      <c r="CFJ97" s="80"/>
      <c r="CFK97" s="80"/>
      <c r="CFL97" s="80"/>
      <c r="CFM97" s="80"/>
      <c r="CFN97" s="80"/>
      <c r="CFO97" s="80"/>
      <c r="CFP97" s="80"/>
      <c r="CFQ97" s="80"/>
      <c r="CFR97" s="80"/>
      <c r="CFS97" s="80"/>
      <c r="CFT97" s="80"/>
      <c r="CFU97" s="80"/>
      <c r="CFV97" s="80"/>
      <c r="CFW97" s="80"/>
      <c r="CFX97" s="80"/>
      <c r="CFY97" s="80"/>
      <c r="CFZ97" s="80"/>
      <c r="CGA97" s="80"/>
      <c r="CGB97" s="80"/>
      <c r="CGC97" s="80"/>
      <c r="CGD97" s="80"/>
      <c r="CGE97" s="80"/>
      <c r="CGF97" s="80"/>
      <c r="CGG97" s="80"/>
      <c r="CGH97" s="80"/>
      <c r="CGI97" s="80"/>
      <c r="CGJ97" s="80"/>
      <c r="CGK97" s="80"/>
      <c r="CGL97" s="80"/>
      <c r="CGM97" s="80"/>
      <c r="CGN97" s="80"/>
      <c r="CGO97" s="80"/>
      <c r="CGP97" s="80"/>
      <c r="CGQ97" s="80"/>
      <c r="CGR97" s="80"/>
      <c r="CGS97" s="80"/>
      <c r="CGT97" s="80"/>
      <c r="CGU97" s="80"/>
      <c r="CGV97" s="80"/>
      <c r="CGW97" s="80"/>
      <c r="CGX97" s="80"/>
      <c r="CGY97" s="80"/>
      <c r="CGZ97" s="80"/>
      <c r="CHA97" s="80"/>
      <c r="CHB97" s="80"/>
      <c r="CHC97" s="80"/>
      <c r="CHD97" s="80"/>
      <c r="CHE97" s="80"/>
      <c r="CHF97" s="80"/>
      <c r="CHG97" s="80"/>
      <c r="CHH97" s="80"/>
      <c r="CHI97" s="80"/>
      <c r="CHJ97" s="80"/>
      <c r="CHK97" s="80"/>
      <c r="CHL97" s="80"/>
      <c r="CHM97" s="80"/>
      <c r="CHN97" s="80"/>
      <c r="CHO97" s="80"/>
      <c r="CHP97" s="80"/>
      <c r="CHQ97" s="80"/>
      <c r="CHR97" s="80"/>
      <c r="CHS97" s="80"/>
      <c r="CHT97" s="80"/>
      <c r="CHU97" s="80"/>
      <c r="CHV97" s="80"/>
      <c r="CHW97" s="80"/>
      <c r="CHX97" s="80"/>
      <c r="CHY97" s="80"/>
      <c r="CHZ97" s="80"/>
      <c r="CIA97" s="80"/>
      <c r="CIB97" s="80"/>
      <c r="CIC97" s="80"/>
      <c r="CID97" s="80"/>
      <c r="CIE97" s="80"/>
      <c r="CIF97" s="80"/>
      <c r="CIG97" s="80"/>
      <c r="CIH97" s="80"/>
      <c r="CII97" s="80"/>
      <c r="CIJ97" s="80"/>
      <c r="CIK97" s="80"/>
      <c r="CIL97" s="80"/>
      <c r="CIM97" s="80"/>
      <c r="CIN97" s="80"/>
      <c r="CIO97" s="80"/>
      <c r="CIP97" s="80"/>
      <c r="CIQ97" s="80"/>
      <c r="CIR97" s="80"/>
      <c r="CIS97" s="80"/>
      <c r="CIT97" s="80"/>
      <c r="CIU97" s="80"/>
      <c r="CIV97" s="80"/>
      <c r="CIW97" s="80"/>
      <c r="CIX97" s="80"/>
      <c r="CIY97" s="80"/>
      <c r="CIZ97" s="80"/>
      <c r="CJA97" s="80"/>
      <c r="CJB97" s="80"/>
      <c r="CJC97" s="80"/>
      <c r="CJD97" s="80"/>
      <c r="CJE97" s="80"/>
      <c r="CJF97" s="80"/>
      <c r="CJG97" s="80"/>
      <c r="CJH97" s="80"/>
      <c r="CJI97" s="80"/>
      <c r="CJJ97" s="80"/>
      <c r="CJK97" s="80"/>
      <c r="CJL97" s="80"/>
      <c r="CJM97" s="80"/>
      <c r="CJN97" s="80"/>
      <c r="CJO97" s="80"/>
      <c r="CJP97" s="80"/>
      <c r="CJQ97" s="80"/>
      <c r="CJR97" s="80"/>
      <c r="CJS97" s="80"/>
      <c r="CJT97" s="80"/>
      <c r="CJU97" s="80"/>
      <c r="CJV97" s="80"/>
      <c r="CJW97" s="80"/>
      <c r="CJX97" s="80"/>
      <c r="CJY97" s="80"/>
      <c r="CJZ97" s="80"/>
      <c r="CKA97" s="80"/>
      <c r="CKB97" s="80"/>
      <c r="CKC97" s="80"/>
      <c r="CKD97" s="80"/>
      <c r="CKE97" s="80"/>
      <c r="CKF97" s="80"/>
      <c r="CKG97" s="80"/>
      <c r="CKH97" s="80"/>
      <c r="CKI97" s="80"/>
      <c r="CKJ97" s="80"/>
      <c r="CKK97" s="80"/>
      <c r="CKL97" s="80"/>
      <c r="CKM97" s="80"/>
      <c r="CKN97" s="80"/>
      <c r="CKO97" s="80"/>
      <c r="CKP97" s="80"/>
      <c r="CKQ97" s="80"/>
      <c r="CKR97" s="80"/>
      <c r="CKS97" s="80"/>
      <c r="CKT97" s="80"/>
      <c r="CKU97" s="80"/>
      <c r="CKV97" s="80"/>
      <c r="CKW97" s="80"/>
      <c r="CKX97" s="80"/>
      <c r="CKY97" s="80"/>
      <c r="CKZ97" s="80"/>
      <c r="CLA97" s="80"/>
      <c r="CLB97" s="80"/>
      <c r="CLC97" s="80"/>
      <c r="CLD97" s="80"/>
      <c r="CLE97" s="80"/>
      <c r="CLF97" s="80"/>
      <c r="CLG97" s="80"/>
      <c r="CLH97" s="80"/>
      <c r="CLI97" s="80"/>
      <c r="CLJ97" s="80"/>
      <c r="CLK97" s="80"/>
      <c r="CLL97" s="80"/>
      <c r="CLM97" s="80"/>
      <c r="CLN97" s="80"/>
      <c r="CLO97" s="80"/>
      <c r="CLP97" s="80"/>
      <c r="CLQ97" s="80"/>
      <c r="CLR97" s="80"/>
      <c r="CLS97" s="80"/>
      <c r="CLT97" s="80"/>
      <c r="CLU97" s="80"/>
      <c r="CLV97" s="80"/>
      <c r="CLW97" s="80"/>
      <c r="CLX97" s="80"/>
      <c r="CLY97" s="80"/>
      <c r="CLZ97" s="80"/>
      <c r="CMA97" s="80"/>
      <c r="CMB97" s="80"/>
      <c r="CMC97" s="80"/>
      <c r="CMD97" s="80"/>
      <c r="CME97" s="80"/>
      <c r="CMF97" s="80"/>
      <c r="CMG97" s="80"/>
      <c r="CMH97" s="80"/>
      <c r="CMI97" s="80"/>
      <c r="CMJ97" s="80"/>
      <c r="CMK97" s="80"/>
      <c r="CML97" s="80"/>
      <c r="CMM97" s="80"/>
      <c r="CMN97" s="80"/>
      <c r="CMO97" s="80"/>
      <c r="CMP97" s="80"/>
      <c r="CMQ97" s="80"/>
      <c r="CMR97" s="80"/>
      <c r="CMS97" s="80"/>
      <c r="CMT97" s="80"/>
      <c r="CMU97" s="80"/>
      <c r="CMV97" s="80"/>
      <c r="CMW97" s="80"/>
      <c r="CMX97" s="80"/>
      <c r="CMY97" s="80"/>
      <c r="CMZ97" s="80"/>
      <c r="CNA97" s="80"/>
      <c r="CNB97" s="80"/>
      <c r="CNC97" s="80"/>
      <c r="CND97" s="80"/>
      <c r="CNE97" s="80"/>
      <c r="CNF97" s="80"/>
      <c r="CNG97" s="80"/>
      <c r="CNH97" s="80"/>
      <c r="CNI97" s="80"/>
      <c r="CNJ97" s="80"/>
      <c r="CNK97" s="80"/>
      <c r="CNL97" s="80"/>
      <c r="CNM97" s="80"/>
      <c r="CNN97" s="80"/>
      <c r="CNO97" s="80"/>
      <c r="CNP97" s="80"/>
      <c r="CNQ97" s="80"/>
      <c r="CNR97" s="80"/>
      <c r="CNS97" s="80"/>
      <c r="CNT97" s="80"/>
      <c r="CNU97" s="80"/>
      <c r="CNV97" s="80"/>
      <c r="CNW97" s="80"/>
      <c r="CNX97" s="80"/>
      <c r="CNY97" s="80"/>
      <c r="CNZ97" s="80"/>
      <c r="COA97" s="80"/>
      <c r="COB97" s="80"/>
      <c r="COC97" s="80"/>
      <c r="COD97" s="80"/>
      <c r="COE97" s="80"/>
      <c r="COF97" s="80"/>
      <c r="COG97" s="80"/>
      <c r="COH97" s="80"/>
      <c r="COI97" s="80"/>
      <c r="COJ97" s="80"/>
      <c r="COK97" s="80"/>
      <c r="COL97" s="80"/>
      <c r="COM97" s="80"/>
      <c r="CON97" s="80"/>
      <c r="COO97" s="80"/>
      <c r="COP97" s="80"/>
      <c r="COQ97" s="80"/>
      <c r="COR97" s="80"/>
      <c r="COS97" s="80"/>
      <c r="COT97" s="80"/>
      <c r="COU97" s="80"/>
      <c r="COV97" s="80"/>
      <c r="COW97" s="80"/>
      <c r="COX97" s="80"/>
      <c r="COY97" s="80"/>
      <c r="COZ97" s="80"/>
      <c r="CPA97" s="80"/>
      <c r="CPB97" s="80"/>
      <c r="CPC97" s="80"/>
      <c r="CPD97" s="80"/>
      <c r="CPE97" s="80"/>
      <c r="CPF97" s="80"/>
      <c r="CPG97" s="80"/>
      <c r="CPH97" s="80"/>
      <c r="CPI97" s="80"/>
      <c r="CPJ97" s="80"/>
      <c r="CPK97" s="80"/>
      <c r="CPL97" s="80"/>
      <c r="CPM97" s="80"/>
      <c r="CPN97" s="80"/>
      <c r="CPO97" s="80"/>
      <c r="CPP97" s="80"/>
      <c r="CPQ97" s="80"/>
      <c r="CPR97" s="80"/>
      <c r="CPS97" s="80"/>
      <c r="CPT97" s="80"/>
      <c r="CPU97" s="80"/>
      <c r="CPV97" s="80"/>
      <c r="CPW97" s="80"/>
      <c r="CPX97" s="80"/>
      <c r="CPY97" s="80"/>
      <c r="CPZ97" s="80"/>
      <c r="CQA97" s="80"/>
      <c r="CQB97" s="80"/>
      <c r="CQC97" s="80"/>
      <c r="CQD97" s="80"/>
      <c r="CQE97" s="80"/>
      <c r="CQF97" s="80"/>
      <c r="CQG97" s="80"/>
      <c r="CQH97" s="80"/>
      <c r="CQI97" s="80"/>
      <c r="CQJ97" s="80"/>
      <c r="CQK97" s="80"/>
      <c r="CQL97" s="80"/>
      <c r="CQM97" s="80"/>
      <c r="CQN97" s="80"/>
      <c r="CQO97" s="80"/>
      <c r="CQP97" s="80"/>
      <c r="CQQ97" s="80"/>
      <c r="CQR97" s="80"/>
      <c r="CQS97" s="80"/>
      <c r="CQT97" s="80"/>
      <c r="CQU97" s="80"/>
      <c r="CQV97" s="80"/>
      <c r="CQW97" s="80"/>
      <c r="CQX97" s="80"/>
      <c r="CQY97" s="80"/>
      <c r="CQZ97" s="80"/>
      <c r="CRA97" s="80"/>
      <c r="CRB97" s="80"/>
      <c r="CRC97" s="80"/>
      <c r="CRD97" s="80"/>
      <c r="CRE97" s="80"/>
      <c r="CRF97" s="80"/>
      <c r="CRG97" s="80"/>
      <c r="CRH97" s="80"/>
      <c r="CRI97" s="80"/>
      <c r="CRJ97" s="80"/>
      <c r="CRK97" s="80"/>
      <c r="CRL97" s="80"/>
      <c r="CRM97" s="80"/>
      <c r="CRN97" s="80"/>
      <c r="CRO97" s="80"/>
      <c r="CRP97" s="80"/>
      <c r="CRQ97" s="80"/>
      <c r="CRR97" s="80"/>
      <c r="CRS97" s="80"/>
      <c r="CRT97" s="80"/>
      <c r="CRU97" s="80"/>
      <c r="CRV97" s="80"/>
      <c r="CRW97" s="80"/>
      <c r="CRX97" s="80"/>
      <c r="CRY97" s="80"/>
      <c r="CRZ97" s="80"/>
      <c r="CSA97" s="80"/>
      <c r="CSB97" s="80"/>
      <c r="CSC97" s="80"/>
      <c r="CSD97" s="80"/>
      <c r="CSE97" s="80"/>
      <c r="CSF97" s="80"/>
      <c r="CSG97" s="80"/>
      <c r="CSH97" s="80"/>
      <c r="CSI97" s="80"/>
      <c r="CSJ97" s="80"/>
      <c r="CSK97" s="80"/>
      <c r="CSL97" s="80"/>
      <c r="CSM97" s="80"/>
      <c r="CSN97" s="80"/>
      <c r="CSO97" s="80"/>
      <c r="CSP97" s="80"/>
      <c r="CSQ97" s="80"/>
      <c r="CSR97" s="80"/>
      <c r="CSS97" s="80"/>
      <c r="CST97" s="80"/>
      <c r="CSU97" s="80"/>
      <c r="CSV97" s="80"/>
      <c r="CSW97" s="80"/>
      <c r="CSX97" s="80"/>
      <c r="CSY97" s="80"/>
      <c r="CSZ97" s="80"/>
      <c r="CTA97" s="80"/>
      <c r="CTB97" s="80"/>
      <c r="CTC97" s="80"/>
      <c r="CTD97" s="80"/>
      <c r="CTE97" s="80"/>
      <c r="CTF97" s="80"/>
      <c r="CTG97" s="80"/>
      <c r="CTH97" s="80"/>
      <c r="CTI97" s="80"/>
      <c r="CTJ97" s="80"/>
      <c r="CTK97" s="80"/>
      <c r="CTL97" s="80"/>
      <c r="CTM97" s="80"/>
      <c r="CTN97" s="80"/>
      <c r="CTO97" s="80"/>
      <c r="CTP97" s="80"/>
      <c r="CTQ97" s="80"/>
      <c r="CTR97" s="80"/>
      <c r="CTS97" s="80"/>
      <c r="CTT97" s="80"/>
      <c r="CTU97" s="80"/>
      <c r="CTV97" s="80"/>
      <c r="CTW97" s="80"/>
      <c r="CTX97" s="80"/>
      <c r="CTY97" s="80"/>
      <c r="CTZ97" s="80"/>
      <c r="CUA97" s="80"/>
      <c r="CUB97" s="80"/>
      <c r="CUC97" s="80"/>
      <c r="CUD97" s="80"/>
      <c r="CUE97" s="80"/>
      <c r="CUF97" s="80"/>
      <c r="CUG97" s="80"/>
      <c r="CUH97" s="80"/>
      <c r="CUI97" s="80"/>
      <c r="CUJ97" s="80"/>
      <c r="CUK97" s="80"/>
      <c r="CUL97" s="80"/>
      <c r="CUM97" s="80"/>
      <c r="CUN97" s="80"/>
      <c r="CUO97" s="80"/>
      <c r="CUP97" s="80"/>
      <c r="CUQ97" s="80"/>
      <c r="CUR97" s="80"/>
      <c r="CUS97" s="80"/>
      <c r="CUT97" s="80"/>
      <c r="CUU97" s="80"/>
      <c r="CUV97" s="80"/>
      <c r="CUW97" s="80"/>
      <c r="CUX97" s="80"/>
      <c r="CUY97" s="80"/>
      <c r="CUZ97" s="80"/>
      <c r="CVA97" s="80"/>
      <c r="CVB97" s="80"/>
      <c r="CVC97" s="80"/>
      <c r="CVD97" s="80"/>
      <c r="CVE97" s="80"/>
      <c r="CVF97" s="80"/>
      <c r="CVG97" s="80"/>
      <c r="CVH97" s="80"/>
      <c r="CVI97" s="80"/>
      <c r="CVJ97" s="80"/>
      <c r="CVK97" s="80"/>
      <c r="CVL97" s="80"/>
      <c r="CVM97" s="80"/>
      <c r="CVN97" s="80"/>
      <c r="CVO97" s="80"/>
      <c r="CVP97" s="80"/>
      <c r="CVQ97" s="80"/>
      <c r="CVR97" s="80"/>
      <c r="CVS97" s="80"/>
      <c r="CVT97" s="80"/>
      <c r="CVU97" s="80"/>
      <c r="CVV97" s="80"/>
      <c r="CVW97" s="80"/>
      <c r="CVX97" s="80"/>
      <c r="CVY97" s="80"/>
      <c r="CVZ97" s="80"/>
      <c r="CWA97" s="80"/>
      <c r="CWB97" s="80"/>
      <c r="CWC97" s="80"/>
      <c r="CWD97" s="80"/>
      <c r="CWE97" s="80"/>
      <c r="CWF97" s="80"/>
      <c r="CWG97" s="80"/>
      <c r="CWH97" s="80"/>
      <c r="CWI97" s="80"/>
      <c r="CWJ97" s="80"/>
      <c r="CWK97" s="80"/>
      <c r="CWL97" s="80"/>
      <c r="CWM97" s="80"/>
      <c r="CWN97" s="80"/>
      <c r="CWO97" s="80"/>
      <c r="CWP97" s="80"/>
      <c r="CWQ97" s="80"/>
      <c r="CWR97" s="80"/>
      <c r="CWS97" s="80"/>
      <c r="CWT97" s="80"/>
      <c r="CWU97" s="80"/>
      <c r="CWV97" s="80"/>
      <c r="CWW97" s="80"/>
      <c r="CWX97" s="80"/>
      <c r="CWY97" s="80"/>
      <c r="CWZ97" s="80"/>
      <c r="CXA97" s="80"/>
      <c r="CXB97" s="80"/>
      <c r="CXC97" s="80"/>
      <c r="CXD97" s="80"/>
      <c r="CXE97" s="80"/>
      <c r="CXF97" s="80"/>
      <c r="CXG97" s="80"/>
      <c r="CXH97" s="80"/>
      <c r="CXI97" s="80"/>
      <c r="CXJ97" s="80"/>
      <c r="CXK97" s="80"/>
      <c r="CXL97" s="80"/>
      <c r="CXM97" s="80"/>
      <c r="CXN97" s="80"/>
      <c r="CXO97" s="80"/>
      <c r="CXP97" s="80"/>
      <c r="CXQ97" s="80"/>
      <c r="CXR97" s="80"/>
      <c r="CXS97" s="80"/>
      <c r="CXT97" s="80"/>
      <c r="CXU97" s="80"/>
      <c r="CXV97" s="80"/>
      <c r="CXW97" s="80"/>
      <c r="CXX97" s="80"/>
      <c r="CXY97" s="80"/>
      <c r="CXZ97" s="80"/>
      <c r="CYA97" s="80"/>
      <c r="CYB97" s="80"/>
      <c r="CYC97" s="80"/>
      <c r="CYD97" s="80"/>
      <c r="CYE97" s="80"/>
      <c r="CYF97" s="80"/>
      <c r="CYG97" s="80"/>
      <c r="CYH97" s="80"/>
      <c r="CYI97" s="80"/>
      <c r="CYJ97" s="80"/>
      <c r="CYK97" s="80"/>
      <c r="CYL97" s="80"/>
      <c r="CYM97" s="80"/>
      <c r="CYN97" s="80"/>
      <c r="CYO97" s="80"/>
      <c r="CYP97" s="80"/>
      <c r="CYQ97" s="80"/>
      <c r="CYR97" s="80"/>
      <c r="CYS97" s="80"/>
      <c r="CYT97" s="80"/>
      <c r="CYU97" s="80"/>
      <c r="CYV97" s="80"/>
      <c r="CYW97" s="80"/>
      <c r="CYX97" s="80"/>
      <c r="CYY97" s="80"/>
      <c r="CYZ97" s="80"/>
      <c r="CZA97" s="80"/>
      <c r="CZB97" s="80"/>
      <c r="CZC97" s="80"/>
      <c r="CZD97" s="80"/>
      <c r="CZE97" s="80"/>
      <c r="CZF97" s="80"/>
      <c r="CZG97" s="80"/>
      <c r="CZH97" s="80"/>
      <c r="CZI97" s="80"/>
      <c r="CZJ97" s="80"/>
      <c r="CZK97" s="80"/>
      <c r="CZL97" s="80"/>
      <c r="CZM97" s="80"/>
      <c r="CZN97" s="80"/>
      <c r="CZO97" s="80"/>
      <c r="CZP97" s="80"/>
      <c r="CZQ97" s="80"/>
      <c r="CZR97" s="80"/>
      <c r="CZS97" s="80"/>
      <c r="CZT97" s="80"/>
      <c r="CZU97" s="80"/>
      <c r="CZV97" s="80"/>
      <c r="CZW97" s="80"/>
      <c r="CZX97" s="80"/>
      <c r="CZY97" s="80"/>
      <c r="CZZ97" s="80"/>
      <c r="DAA97" s="80"/>
      <c r="DAB97" s="80"/>
      <c r="DAC97" s="80"/>
      <c r="DAD97" s="80"/>
      <c r="DAE97" s="80"/>
      <c r="DAF97" s="80"/>
      <c r="DAG97" s="80"/>
      <c r="DAH97" s="80"/>
      <c r="DAI97" s="80"/>
      <c r="DAJ97" s="80"/>
      <c r="DAK97" s="80"/>
      <c r="DAL97" s="80"/>
      <c r="DAM97" s="80"/>
      <c r="DAN97" s="80"/>
      <c r="DAO97" s="80"/>
      <c r="DAP97" s="80"/>
      <c r="DAQ97" s="80"/>
      <c r="DAR97" s="80"/>
      <c r="DAS97" s="80"/>
      <c r="DAT97" s="80"/>
      <c r="DAU97" s="80"/>
      <c r="DAV97" s="80"/>
      <c r="DAW97" s="80"/>
      <c r="DAX97" s="80"/>
      <c r="DAY97" s="80"/>
      <c r="DAZ97" s="80"/>
      <c r="DBA97" s="80"/>
      <c r="DBB97" s="80"/>
      <c r="DBC97" s="80"/>
      <c r="DBD97" s="80"/>
      <c r="DBE97" s="80"/>
      <c r="DBF97" s="80"/>
      <c r="DBG97" s="80"/>
      <c r="DBH97" s="80"/>
      <c r="DBI97" s="80"/>
      <c r="DBJ97" s="80"/>
      <c r="DBK97" s="80"/>
      <c r="DBL97" s="80"/>
      <c r="DBM97" s="80"/>
      <c r="DBN97" s="80"/>
      <c r="DBO97" s="80"/>
      <c r="DBP97" s="80"/>
      <c r="DBQ97" s="80"/>
      <c r="DBR97" s="80"/>
      <c r="DBS97" s="80"/>
      <c r="DBT97" s="80"/>
      <c r="DBU97" s="80"/>
      <c r="DBV97" s="80"/>
      <c r="DBW97" s="80"/>
      <c r="DBX97" s="80"/>
      <c r="DBY97" s="80"/>
      <c r="DBZ97" s="80"/>
      <c r="DCA97" s="80"/>
      <c r="DCB97" s="80"/>
      <c r="DCC97" s="80"/>
      <c r="DCD97" s="80"/>
      <c r="DCE97" s="80"/>
      <c r="DCF97" s="80"/>
      <c r="DCG97" s="80"/>
      <c r="DCH97" s="80"/>
      <c r="DCI97" s="80"/>
      <c r="DCJ97" s="80"/>
      <c r="DCK97" s="80"/>
      <c r="DCL97" s="80"/>
      <c r="DCM97" s="80"/>
      <c r="DCN97" s="80"/>
      <c r="DCO97" s="80"/>
      <c r="DCP97" s="80"/>
      <c r="DCQ97" s="80"/>
      <c r="DCR97" s="80"/>
      <c r="DCS97" s="80"/>
      <c r="DCT97" s="80"/>
      <c r="DCU97" s="80"/>
      <c r="DCV97" s="80"/>
      <c r="DCW97" s="80"/>
      <c r="DCX97" s="80"/>
      <c r="DCY97" s="80"/>
      <c r="DCZ97" s="80"/>
      <c r="DDA97" s="80"/>
      <c r="DDB97" s="80"/>
      <c r="DDC97" s="80"/>
      <c r="DDD97" s="80"/>
      <c r="DDE97" s="80"/>
      <c r="DDF97" s="80"/>
      <c r="DDG97" s="80"/>
      <c r="DDH97" s="80"/>
      <c r="DDI97" s="80"/>
      <c r="DDJ97" s="80"/>
      <c r="DDK97" s="80"/>
      <c r="DDL97" s="80"/>
      <c r="DDM97" s="80"/>
      <c r="DDN97" s="80"/>
      <c r="DDO97" s="80"/>
      <c r="DDP97" s="80"/>
      <c r="DDQ97" s="80"/>
      <c r="DDR97" s="80"/>
      <c r="DDS97" s="80"/>
      <c r="DDT97" s="80"/>
      <c r="DDU97" s="80"/>
      <c r="DDV97" s="80"/>
      <c r="DDW97" s="80"/>
      <c r="DDX97" s="80"/>
      <c r="DDY97" s="80"/>
      <c r="DDZ97" s="80"/>
      <c r="DEA97" s="80"/>
      <c r="DEB97" s="80"/>
      <c r="DEC97" s="80"/>
      <c r="DED97" s="80"/>
      <c r="DEE97" s="80"/>
      <c r="DEF97" s="80"/>
      <c r="DEG97" s="80"/>
      <c r="DEH97" s="80"/>
      <c r="DEI97" s="80"/>
      <c r="DEJ97" s="80"/>
      <c r="DEK97" s="80"/>
      <c r="DEL97" s="80"/>
      <c r="DEM97" s="80"/>
      <c r="DEN97" s="80"/>
      <c r="DEO97" s="80"/>
      <c r="DEP97" s="80"/>
      <c r="DEQ97" s="80"/>
      <c r="DER97" s="80"/>
      <c r="DES97" s="80"/>
      <c r="DET97" s="80"/>
      <c r="DEU97" s="80"/>
      <c r="DEV97" s="80"/>
      <c r="DEW97" s="80"/>
      <c r="DEX97" s="80"/>
      <c r="DEY97" s="80"/>
      <c r="DEZ97" s="80"/>
      <c r="DFA97" s="80"/>
      <c r="DFB97" s="80"/>
      <c r="DFC97" s="80"/>
      <c r="DFD97" s="80"/>
      <c r="DFE97" s="80"/>
      <c r="DFF97" s="80"/>
      <c r="DFG97" s="80"/>
      <c r="DFH97" s="80"/>
      <c r="DFI97" s="80"/>
      <c r="DFJ97" s="80"/>
      <c r="DFK97" s="80"/>
      <c r="DFL97" s="80"/>
      <c r="DFM97" s="80"/>
      <c r="DFN97" s="80"/>
      <c r="DFO97" s="80"/>
      <c r="DFP97" s="80"/>
      <c r="DFQ97" s="80"/>
      <c r="DFR97" s="80"/>
      <c r="DFS97" s="80"/>
      <c r="DFT97" s="80"/>
      <c r="DFU97" s="80"/>
      <c r="DFV97" s="80"/>
      <c r="DFW97" s="80"/>
      <c r="DFX97" s="80"/>
      <c r="DFY97" s="80"/>
      <c r="DFZ97" s="80"/>
      <c r="DGA97" s="80"/>
      <c r="DGB97" s="80"/>
      <c r="DGC97" s="80"/>
      <c r="DGD97" s="80"/>
      <c r="DGE97" s="80"/>
      <c r="DGF97" s="80"/>
      <c r="DGG97" s="80"/>
      <c r="DGH97" s="80"/>
      <c r="DGI97" s="80"/>
      <c r="DGJ97" s="80"/>
      <c r="DGK97" s="80"/>
      <c r="DGL97" s="80"/>
      <c r="DGM97" s="80"/>
      <c r="DGN97" s="80"/>
      <c r="DGO97" s="80"/>
      <c r="DGP97" s="80"/>
      <c r="DGQ97" s="80"/>
      <c r="DGR97" s="80"/>
      <c r="DGS97" s="80"/>
      <c r="DGT97" s="80"/>
      <c r="DGU97" s="80"/>
      <c r="DGV97" s="80"/>
      <c r="DGW97" s="80"/>
      <c r="DGX97" s="80"/>
      <c r="DGY97" s="80"/>
      <c r="DGZ97" s="80"/>
      <c r="DHA97" s="80"/>
      <c r="DHB97" s="80"/>
      <c r="DHC97" s="80"/>
      <c r="DHD97" s="80"/>
      <c r="DHE97" s="80"/>
      <c r="DHF97" s="80"/>
      <c r="DHG97" s="80"/>
      <c r="DHH97" s="80"/>
      <c r="DHI97" s="80"/>
      <c r="DHJ97" s="80"/>
      <c r="DHK97" s="80"/>
      <c r="DHL97" s="80"/>
      <c r="DHM97" s="80"/>
      <c r="DHN97" s="80"/>
      <c r="DHO97" s="80"/>
      <c r="DHP97" s="80"/>
      <c r="DHQ97" s="80"/>
      <c r="DHR97" s="80"/>
      <c r="DHS97" s="80"/>
      <c r="DHT97" s="80"/>
      <c r="DHU97" s="80"/>
      <c r="DHV97" s="80"/>
      <c r="DHW97" s="80"/>
      <c r="DHX97" s="80"/>
      <c r="DHY97" s="80"/>
      <c r="DHZ97" s="80"/>
      <c r="DIA97" s="80"/>
      <c r="DIB97" s="80"/>
      <c r="DIC97" s="80"/>
      <c r="DID97" s="80"/>
      <c r="DIE97" s="80"/>
      <c r="DIF97" s="80"/>
      <c r="DIG97" s="80"/>
      <c r="DIH97" s="80"/>
      <c r="DII97" s="80"/>
      <c r="DIJ97" s="80"/>
      <c r="DIK97" s="80"/>
      <c r="DIL97" s="80"/>
      <c r="DIM97" s="80"/>
      <c r="DIN97" s="80"/>
      <c r="DIO97" s="80"/>
      <c r="DIP97" s="80"/>
      <c r="DIQ97" s="80"/>
      <c r="DIR97" s="80"/>
      <c r="DIS97" s="80"/>
      <c r="DIT97" s="80"/>
      <c r="DIU97" s="80"/>
      <c r="DIV97" s="80"/>
      <c r="DIW97" s="80"/>
      <c r="DIX97" s="80"/>
      <c r="DIY97" s="80"/>
      <c r="DIZ97" s="80"/>
      <c r="DJA97" s="80"/>
      <c r="DJB97" s="80"/>
      <c r="DJC97" s="80"/>
      <c r="DJD97" s="80"/>
      <c r="DJE97" s="80"/>
      <c r="DJF97" s="80"/>
      <c r="DJG97" s="80"/>
      <c r="DJH97" s="80"/>
      <c r="DJI97" s="80"/>
      <c r="DJJ97" s="80"/>
      <c r="DJK97" s="80"/>
      <c r="DJL97" s="80"/>
      <c r="DJM97" s="80"/>
      <c r="DJN97" s="80"/>
      <c r="DJO97" s="80"/>
      <c r="DJP97" s="80"/>
      <c r="DJQ97" s="80"/>
      <c r="DJR97" s="80"/>
      <c r="DJS97" s="80"/>
      <c r="DJT97" s="80"/>
      <c r="DJU97" s="80"/>
      <c r="DJV97" s="80"/>
      <c r="DJW97" s="80"/>
      <c r="DJX97" s="80"/>
      <c r="DJY97" s="80"/>
      <c r="DJZ97" s="80"/>
      <c r="DKA97" s="80"/>
      <c r="DKB97" s="80"/>
      <c r="DKC97" s="80"/>
      <c r="DKD97" s="80"/>
      <c r="DKE97" s="80"/>
      <c r="DKF97" s="80"/>
      <c r="DKG97" s="80"/>
      <c r="DKH97" s="80"/>
      <c r="DKI97" s="80"/>
      <c r="DKJ97" s="80"/>
      <c r="DKK97" s="80"/>
      <c r="DKL97" s="80"/>
      <c r="DKM97" s="80"/>
      <c r="DKN97" s="80"/>
      <c r="DKO97" s="80"/>
      <c r="DKP97" s="80"/>
      <c r="DKQ97" s="80"/>
      <c r="DKR97" s="80"/>
      <c r="DKS97" s="80"/>
      <c r="DKT97" s="80"/>
      <c r="DKU97" s="80"/>
      <c r="DKV97" s="80"/>
      <c r="DKW97" s="80"/>
      <c r="DKX97" s="80"/>
      <c r="DKY97" s="80"/>
      <c r="DKZ97" s="80"/>
      <c r="DLA97" s="80"/>
      <c r="DLB97" s="80"/>
      <c r="DLC97" s="80"/>
      <c r="DLD97" s="80"/>
      <c r="DLE97" s="80"/>
      <c r="DLF97" s="80"/>
      <c r="DLG97" s="80"/>
      <c r="DLH97" s="80"/>
      <c r="DLI97" s="80"/>
      <c r="DLJ97" s="80"/>
      <c r="DLK97" s="80"/>
      <c r="DLL97" s="80"/>
      <c r="DLM97" s="80"/>
      <c r="DLN97" s="80"/>
      <c r="DLO97" s="80"/>
      <c r="DLP97" s="80"/>
      <c r="DLQ97" s="80"/>
      <c r="DLR97" s="80"/>
      <c r="DLS97" s="80"/>
      <c r="DLT97" s="80"/>
      <c r="DLU97" s="80"/>
      <c r="DLV97" s="80"/>
      <c r="DLW97" s="80"/>
      <c r="DLX97" s="80"/>
      <c r="DLY97" s="80"/>
      <c r="DLZ97" s="80"/>
      <c r="DMA97" s="80"/>
      <c r="DMB97" s="80"/>
      <c r="DMC97" s="80"/>
      <c r="DMD97" s="80"/>
      <c r="DME97" s="80"/>
      <c r="DMF97" s="80"/>
      <c r="DMG97" s="80"/>
      <c r="DMH97" s="80"/>
      <c r="DMI97" s="80"/>
      <c r="DMJ97" s="80"/>
      <c r="DMK97" s="80"/>
      <c r="DML97" s="80"/>
      <c r="DMM97" s="80"/>
      <c r="DMN97" s="80"/>
      <c r="DMO97" s="80"/>
      <c r="DMP97" s="80"/>
      <c r="DMQ97" s="80"/>
      <c r="DMR97" s="80"/>
      <c r="DMS97" s="80"/>
      <c r="DMT97" s="80"/>
      <c r="DMU97" s="80"/>
      <c r="DMV97" s="80"/>
      <c r="DMW97" s="80"/>
      <c r="DMX97" s="80"/>
      <c r="DMY97" s="80"/>
      <c r="DMZ97" s="80"/>
      <c r="DNA97" s="80"/>
      <c r="DNB97" s="80"/>
      <c r="DNC97" s="80"/>
      <c r="DND97" s="80"/>
      <c r="DNE97" s="80"/>
      <c r="DNF97" s="80"/>
      <c r="DNG97" s="80"/>
      <c r="DNH97" s="80"/>
      <c r="DNI97" s="80"/>
      <c r="DNJ97" s="80"/>
      <c r="DNK97" s="80"/>
      <c r="DNL97" s="80"/>
      <c r="DNM97" s="80"/>
      <c r="DNN97" s="80"/>
      <c r="DNO97" s="80"/>
      <c r="DNP97" s="80"/>
      <c r="DNQ97" s="80"/>
      <c r="DNR97" s="80"/>
      <c r="DNS97" s="80"/>
      <c r="DNT97" s="80"/>
      <c r="DNU97" s="80"/>
      <c r="DNV97" s="80"/>
      <c r="DNW97" s="80"/>
      <c r="DNX97" s="80"/>
      <c r="DNY97" s="80"/>
      <c r="DNZ97" s="80"/>
      <c r="DOA97" s="80"/>
      <c r="DOB97" s="80"/>
      <c r="DOC97" s="80"/>
      <c r="DOD97" s="80"/>
      <c r="DOE97" s="80"/>
      <c r="DOF97" s="80"/>
      <c r="DOG97" s="80"/>
      <c r="DOH97" s="80"/>
      <c r="DOI97" s="80"/>
      <c r="DOJ97" s="80"/>
      <c r="DOK97" s="80"/>
      <c r="DOL97" s="80"/>
      <c r="DOM97" s="80"/>
      <c r="DON97" s="80"/>
      <c r="DOO97" s="80"/>
      <c r="DOP97" s="80"/>
      <c r="DOQ97" s="80"/>
      <c r="DOR97" s="80"/>
      <c r="DOS97" s="80"/>
      <c r="DOT97" s="80"/>
      <c r="DOU97" s="80"/>
      <c r="DOV97" s="80"/>
      <c r="DOW97" s="80"/>
      <c r="DOX97" s="80"/>
      <c r="DOY97" s="80"/>
      <c r="DOZ97" s="80"/>
      <c r="DPA97" s="80"/>
      <c r="DPB97" s="80"/>
      <c r="DPC97" s="80"/>
      <c r="DPD97" s="80"/>
      <c r="DPE97" s="80"/>
      <c r="DPF97" s="80"/>
      <c r="DPG97" s="80"/>
      <c r="DPH97" s="80"/>
      <c r="DPI97" s="80"/>
      <c r="DPJ97" s="80"/>
      <c r="DPK97" s="80"/>
      <c r="DPL97" s="80"/>
      <c r="DPM97" s="80"/>
      <c r="DPN97" s="80"/>
      <c r="DPO97" s="80"/>
      <c r="DPP97" s="80"/>
      <c r="DPQ97" s="80"/>
      <c r="DPR97" s="80"/>
      <c r="DPS97" s="80"/>
      <c r="DPT97" s="80"/>
      <c r="DPU97" s="80"/>
      <c r="DPV97" s="80"/>
      <c r="DPW97" s="80"/>
      <c r="DPX97" s="80"/>
      <c r="DPY97" s="80"/>
      <c r="DPZ97" s="80"/>
      <c r="DQA97" s="80"/>
      <c r="DQB97" s="80"/>
      <c r="DQC97" s="80"/>
      <c r="DQD97" s="80"/>
      <c r="DQE97" s="80"/>
      <c r="DQF97" s="80"/>
      <c r="DQG97" s="80"/>
      <c r="DQH97" s="80"/>
      <c r="DQI97" s="80"/>
      <c r="DQJ97" s="80"/>
      <c r="DQK97" s="80"/>
      <c r="DQL97" s="80"/>
      <c r="DQM97" s="80"/>
      <c r="DQN97" s="80"/>
      <c r="DQO97" s="80"/>
      <c r="DQP97" s="80"/>
      <c r="DQQ97" s="80"/>
      <c r="DQR97" s="80"/>
      <c r="DQS97" s="80"/>
      <c r="DQT97" s="80"/>
      <c r="DQU97" s="80"/>
      <c r="DQV97" s="80"/>
      <c r="DQW97" s="80"/>
      <c r="DQX97" s="80"/>
      <c r="DQY97" s="80"/>
      <c r="DQZ97" s="80"/>
      <c r="DRA97" s="80"/>
      <c r="DRB97" s="80"/>
      <c r="DRC97" s="80"/>
      <c r="DRD97" s="80"/>
      <c r="DRE97" s="80"/>
      <c r="DRF97" s="80"/>
      <c r="DRG97" s="80"/>
      <c r="DRH97" s="80"/>
      <c r="DRI97" s="80"/>
      <c r="DRJ97" s="80"/>
      <c r="DRK97" s="80"/>
      <c r="DRL97" s="80"/>
      <c r="DRM97" s="80"/>
      <c r="DRN97" s="80"/>
      <c r="DRO97" s="80"/>
      <c r="DRP97" s="80"/>
      <c r="DRQ97" s="80"/>
      <c r="DRR97" s="80"/>
      <c r="DRS97" s="80"/>
      <c r="DRT97" s="80"/>
      <c r="DRU97" s="80"/>
      <c r="DRV97" s="80"/>
      <c r="DRW97" s="80"/>
      <c r="DRX97" s="80"/>
      <c r="DRY97" s="80"/>
      <c r="DRZ97" s="80"/>
      <c r="DSA97" s="80"/>
      <c r="DSB97" s="80"/>
      <c r="DSC97" s="80"/>
      <c r="DSD97" s="80"/>
      <c r="DSE97" s="80"/>
      <c r="DSF97" s="80"/>
      <c r="DSG97" s="80"/>
      <c r="DSH97" s="80"/>
      <c r="DSI97" s="80"/>
      <c r="DSJ97" s="80"/>
      <c r="DSK97" s="80"/>
      <c r="DSL97" s="80"/>
      <c r="DSM97" s="80"/>
      <c r="DSN97" s="80"/>
      <c r="DSO97" s="80"/>
      <c r="DSP97" s="80"/>
      <c r="DSQ97" s="80"/>
      <c r="DSR97" s="80"/>
      <c r="DSS97" s="80"/>
      <c r="DST97" s="80"/>
      <c r="DSU97" s="80"/>
      <c r="DSV97" s="80"/>
      <c r="DSW97" s="80"/>
      <c r="DSX97" s="80"/>
      <c r="DSY97" s="80"/>
      <c r="DSZ97" s="80"/>
      <c r="DTA97" s="80"/>
      <c r="DTB97" s="80"/>
      <c r="DTC97" s="80"/>
      <c r="DTD97" s="80"/>
      <c r="DTE97" s="80"/>
      <c r="DTF97" s="80"/>
      <c r="DTG97" s="80"/>
      <c r="DTH97" s="80"/>
      <c r="DTI97" s="80"/>
      <c r="DTJ97" s="80"/>
      <c r="DTK97" s="80"/>
      <c r="DTL97" s="80"/>
      <c r="DTM97" s="80"/>
      <c r="DTN97" s="80"/>
      <c r="DTO97" s="80"/>
      <c r="DTP97" s="80"/>
      <c r="DTQ97" s="80"/>
      <c r="DTR97" s="80"/>
      <c r="DTS97" s="80"/>
      <c r="DTT97" s="80"/>
      <c r="DTU97" s="80"/>
      <c r="DTV97" s="80"/>
      <c r="DTW97" s="80"/>
      <c r="DTX97" s="80"/>
      <c r="DTY97" s="80"/>
      <c r="DTZ97" s="80"/>
      <c r="DUA97" s="80"/>
      <c r="DUB97" s="80"/>
      <c r="DUC97" s="80"/>
      <c r="DUD97" s="80"/>
      <c r="DUE97" s="80"/>
      <c r="DUF97" s="80"/>
      <c r="DUG97" s="80"/>
      <c r="DUH97" s="80"/>
      <c r="DUI97" s="80"/>
      <c r="DUJ97" s="80"/>
      <c r="DUK97" s="80"/>
      <c r="DUL97" s="80"/>
      <c r="DUM97" s="80"/>
      <c r="DUN97" s="80"/>
      <c r="DUO97" s="80"/>
      <c r="DUP97" s="80"/>
      <c r="DUQ97" s="80"/>
      <c r="DUR97" s="80"/>
      <c r="DUS97" s="80"/>
      <c r="DUT97" s="80"/>
      <c r="DUU97" s="80"/>
      <c r="DUV97" s="80"/>
      <c r="DUW97" s="80"/>
      <c r="DUX97" s="80"/>
      <c r="DUY97" s="80"/>
      <c r="DUZ97" s="80"/>
      <c r="DVA97" s="80"/>
      <c r="DVB97" s="80"/>
      <c r="DVC97" s="80"/>
      <c r="DVD97" s="80"/>
      <c r="DVE97" s="80"/>
      <c r="DVF97" s="80"/>
      <c r="DVG97" s="80"/>
      <c r="DVH97" s="80"/>
      <c r="DVI97" s="80"/>
      <c r="DVJ97" s="80"/>
      <c r="DVK97" s="80"/>
      <c r="DVL97" s="80"/>
      <c r="DVM97" s="80"/>
      <c r="DVN97" s="80"/>
      <c r="DVO97" s="80"/>
      <c r="DVP97" s="80"/>
      <c r="DVQ97" s="80"/>
      <c r="DVR97" s="80"/>
      <c r="DVS97" s="80"/>
      <c r="DVT97" s="80"/>
      <c r="DVU97" s="80"/>
      <c r="DVV97" s="80"/>
      <c r="DVW97" s="80"/>
      <c r="DVX97" s="80"/>
      <c r="DVY97" s="80"/>
      <c r="DVZ97" s="80"/>
      <c r="DWA97" s="80"/>
      <c r="DWB97" s="80"/>
      <c r="DWC97" s="80"/>
      <c r="DWD97" s="80"/>
      <c r="DWE97" s="80"/>
      <c r="DWF97" s="80"/>
      <c r="DWG97" s="80"/>
      <c r="DWH97" s="80"/>
      <c r="DWI97" s="80"/>
      <c r="DWJ97" s="80"/>
      <c r="DWK97" s="80"/>
      <c r="DWL97" s="80"/>
      <c r="DWM97" s="80"/>
      <c r="DWN97" s="80"/>
      <c r="DWO97" s="80"/>
      <c r="DWP97" s="80"/>
      <c r="DWQ97" s="80"/>
      <c r="DWR97" s="80"/>
      <c r="DWS97" s="80"/>
      <c r="DWT97" s="80"/>
      <c r="DWU97" s="80"/>
      <c r="DWV97" s="80"/>
      <c r="DWW97" s="80"/>
      <c r="DWX97" s="80"/>
      <c r="DWY97" s="80"/>
      <c r="DWZ97" s="80"/>
      <c r="DXA97" s="80"/>
      <c r="DXB97" s="80"/>
      <c r="DXC97" s="80"/>
      <c r="DXD97" s="80"/>
      <c r="DXE97" s="80"/>
      <c r="DXF97" s="80"/>
      <c r="DXG97" s="80"/>
      <c r="DXH97" s="80"/>
      <c r="DXI97" s="80"/>
      <c r="DXJ97" s="80"/>
      <c r="DXK97" s="80"/>
      <c r="DXL97" s="80"/>
      <c r="DXM97" s="80"/>
      <c r="DXN97" s="80"/>
      <c r="DXO97" s="80"/>
      <c r="DXP97" s="80"/>
      <c r="DXQ97" s="80"/>
      <c r="DXR97" s="80"/>
      <c r="DXS97" s="80"/>
      <c r="DXT97" s="80"/>
      <c r="DXU97" s="80"/>
      <c r="DXV97" s="80"/>
      <c r="DXW97" s="80"/>
      <c r="DXX97" s="80"/>
      <c r="DXY97" s="80"/>
      <c r="DXZ97" s="80"/>
      <c r="DYA97" s="80"/>
      <c r="DYB97" s="80"/>
      <c r="DYC97" s="80"/>
      <c r="DYD97" s="80"/>
      <c r="DYE97" s="80"/>
      <c r="DYF97" s="80"/>
      <c r="DYG97" s="80"/>
      <c r="DYH97" s="80"/>
      <c r="DYI97" s="80"/>
      <c r="DYJ97" s="80"/>
      <c r="DYK97" s="80"/>
      <c r="DYL97" s="80"/>
      <c r="DYM97" s="80"/>
      <c r="DYN97" s="80"/>
      <c r="DYO97" s="80"/>
      <c r="DYP97" s="80"/>
      <c r="DYQ97" s="80"/>
      <c r="DYR97" s="80"/>
      <c r="DYS97" s="80"/>
      <c r="DYT97" s="80"/>
      <c r="DYU97" s="80"/>
      <c r="DYV97" s="80"/>
      <c r="DYW97" s="80"/>
      <c r="DYX97" s="80"/>
      <c r="DYY97" s="80"/>
      <c r="DYZ97" s="80"/>
      <c r="DZA97" s="80"/>
      <c r="DZB97" s="80"/>
      <c r="DZC97" s="80"/>
      <c r="DZD97" s="80"/>
      <c r="DZE97" s="80"/>
      <c r="DZF97" s="80"/>
      <c r="DZG97" s="80"/>
      <c r="DZH97" s="80"/>
      <c r="DZI97" s="80"/>
      <c r="DZJ97" s="80"/>
      <c r="DZK97" s="80"/>
      <c r="DZL97" s="80"/>
      <c r="DZM97" s="80"/>
      <c r="DZN97" s="80"/>
      <c r="DZO97" s="80"/>
      <c r="DZP97" s="80"/>
      <c r="DZQ97" s="80"/>
      <c r="DZR97" s="80"/>
      <c r="DZS97" s="80"/>
      <c r="DZT97" s="80"/>
      <c r="DZU97" s="80"/>
      <c r="DZV97" s="80"/>
      <c r="DZW97" s="80"/>
      <c r="DZX97" s="80"/>
      <c r="DZY97" s="80"/>
      <c r="DZZ97" s="80"/>
      <c r="EAA97" s="80"/>
      <c r="EAB97" s="80"/>
      <c r="EAC97" s="80"/>
      <c r="EAD97" s="80"/>
      <c r="EAE97" s="80"/>
      <c r="EAF97" s="80"/>
      <c r="EAG97" s="80"/>
      <c r="EAH97" s="80"/>
      <c r="EAI97" s="80"/>
      <c r="EAJ97" s="80"/>
      <c r="EAK97" s="80"/>
      <c r="EAL97" s="80"/>
      <c r="EAM97" s="80"/>
      <c r="EAN97" s="80"/>
      <c r="EAO97" s="80"/>
      <c r="EAP97" s="80"/>
      <c r="EAQ97" s="80"/>
      <c r="EAR97" s="80"/>
      <c r="EAS97" s="80"/>
      <c r="EAT97" s="80"/>
      <c r="EAU97" s="80"/>
      <c r="EAV97" s="80"/>
      <c r="EAW97" s="80"/>
      <c r="EAX97" s="80"/>
      <c r="EAY97" s="80"/>
      <c r="EAZ97" s="80"/>
      <c r="EBA97" s="80"/>
      <c r="EBB97" s="80"/>
      <c r="EBC97" s="80"/>
      <c r="EBD97" s="80"/>
      <c r="EBE97" s="80"/>
      <c r="EBF97" s="80"/>
      <c r="EBG97" s="80"/>
      <c r="EBH97" s="80"/>
      <c r="EBI97" s="80"/>
      <c r="EBJ97" s="80"/>
      <c r="EBK97" s="80"/>
      <c r="EBL97" s="80"/>
      <c r="EBM97" s="80"/>
      <c r="EBN97" s="80"/>
      <c r="EBO97" s="80"/>
      <c r="EBP97" s="80"/>
      <c r="EBQ97" s="80"/>
      <c r="EBR97" s="80"/>
      <c r="EBS97" s="80"/>
      <c r="EBT97" s="80"/>
      <c r="EBU97" s="80"/>
      <c r="EBV97" s="80"/>
      <c r="EBW97" s="80"/>
      <c r="EBX97" s="80"/>
      <c r="EBY97" s="80"/>
      <c r="EBZ97" s="80"/>
      <c r="ECA97" s="80"/>
      <c r="ECB97" s="80"/>
      <c r="ECC97" s="80"/>
      <c r="ECD97" s="80"/>
      <c r="ECE97" s="80"/>
      <c r="ECF97" s="80"/>
      <c r="ECG97" s="80"/>
      <c r="ECH97" s="80"/>
      <c r="ECI97" s="80"/>
      <c r="ECJ97" s="80"/>
      <c r="ECK97" s="80"/>
      <c r="ECL97" s="80"/>
      <c r="ECM97" s="80"/>
      <c r="ECN97" s="80"/>
      <c r="ECO97" s="80"/>
      <c r="ECP97" s="80"/>
      <c r="ECQ97" s="80"/>
      <c r="ECR97" s="80"/>
      <c r="ECS97" s="80"/>
      <c r="ECT97" s="80"/>
      <c r="ECU97" s="80"/>
      <c r="ECV97" s="80"/>
      <c r="ECW97" s="80"/>
      <c r="ECX97" s="80"/>
      <c r="ECY97" s="80"/>
      <c r="ECZ97" s="80"/>
      <c r="EDA97" s="80"/>
      <c r="EDB97" s="80"/>
      <c r="EDC97" s="80"/>
      <c r="EDD97" s="80"/>
      <c r="EDE97" s="80"/>
      <c r="EDF97" s="80"/>
      <c r="EDG97" s="80"/>
      <c r="EDH97" s="80"/>
      <c r="EDI97" s="80"/>
      <c r="EDJ97" s="80"/>
      <c r="EDK97" s="80"/>
      <c r="EDL97" s="80"/>
      <c r="EDM97" s="80"/>
      <c r="EDN97" s="80"/>
      <c r="EDO97" s="80"/>
      <c r="EDP97" s="80"/>
      <c r="EDQ97" s="80"/>
      <c r="EDR97" s="80"/>
      <c r="EDS97" s="80"/>
      <c r="EDT97" s="80"/>
      <c r="EDU97" s="80"/>
      <c r="EDV97" s="80"/>
      <c r="EDW97" s="80"/>
      <c r="EDX97" s="80"/>
      <c r="EDY97" s="80"/>
      <c r="EDZ97" s="80"/>
      <c r="EEA97" s="80"/>
      <c r="EEB97" s="80"/>
      <c r="EEC97" s="80"/>
      <c r="EED97" s="80"/>
      <c r="EEE97" s="80"/>
      <c r="EEF97" s="80"/>
      <c r="EEG97" s="80"/>
      <c r="EEH97" s="80"/>
      <c r="EEI97" s="80"/>
      <c r="EEJ97" s="80"/>
      <c r="EEK97" s="80"/>
      <c r="EEL97" s="80"/>
      <c r="EEM97" s="80"/>
      <c r="EEN97" s="80"/>
      <c r="EEO97" s="80"/>
      <c r="EEP97" s="80"/>
      <c r="EEQ97" s="80"/>
      <c r="EER97" s="80"/>
      <c r="EES97" s="80"/>
      <c r="EET97" s="80"/>
      <c r="EEU97" s="80"/>
      <c r="EEV97" s="80"/>
      <c r="EEW97" s="80"/>
      <c r="EEX97" s="80"/>
      <c r="EEY97" s="80"/>
      <c r="EEZ97" s="80"/>
      <c r="EFA97" s="80"/>
      <c r="EFB97" s="80"/>
      <c r="EFC97" s="80"/>
      <c r="EFD97" s="80"/>
      <c r="EFE97" s="80"/>
      <c r="EFF97" s="80"/>
      <c r="EFG97" s="80"/>
      <c r="EFH97" s="80"/>
      <c r="EFI97" s="80"/>
      <c r="EFJ97" s="80"/>
      <c r="EFK97" s="80"/>
      <c r="EFL97" s="80"/>
      <c r="EFM97" s="80"/>
      <c r="EFN97" s="80"/>
      <c r="EFO97" s="80"/>
      <c r="EFP97" s="80"/>
      <c r="EFQ97" s="80"/>
      <c r="EFR97" s="80"/>
      <c r="EFS97" s="80"/>
      <c r="EFT97" s="80"/>
      <c r="EFU97" s="80"/>
      <c r="EFV97" s="80"/>
      <c r="EFW97" s="80"/>
      <c r="EFX97" s="80"/>
      <c r="EFY97" s="80"/>
      <c r="EFZ97" s="80"/>
      <c r="EGA97" s="80"/>
      <c r="EGB97" s="80"/>
      <c r="EGC97" s="80"/>
      <c r="EGD97" s="80"/>
      <c r="EGE97" s="80"/>
      <c r="EGF97" s="80"/>
      <c r="EGG97" s="80"/>
      <c r="EGH97" s="80"/>
      <c r="EGI97" s="80"/>
      <c r="EGJ97" s="80"/>
      <c r="EGK97" s="80"/>
      <c r="EGL97" s="80"/>
      <c r="EGM97" s="80"/>
      <c r="EGN97" s="80"/>
      <c r="EGO97" s="80"/>
      <c r="EGP97" s="80"/>
      <c r="EGQ97" s="80"/>
      <c r="EGR97" s="80"/>
      <c r="EGS97" s="80"/>
      <c r="EGT97" s="80"/>
      <c r="EGU97" s="80"/>
      <c r="EGV97" s="80"/>
      <c r="EGW97" s="80"/>
      <c r="EGX97" s="80"/>
      <c r="EGY97" s="80"/>
      <c r="EGZ97" s="80"/>
      <c r="EHA97" s="80"/>
      <c r="EHB97" s="80"/>
      <c r="EHC97" s="80"/>
      <c r="EHD97" s="80"/>
      <c r="EHE97" s="80"/>
      <c r="EHF97" s="80"/>
      <c r="EHG97" s="80"/>
      <c r="EHH97" s="80"/>
      <c r="EHI97" s="80"/>
      <c r="EHJ97" s="80"/>
      <c r="EHK97" s="80"/>
      <c r="EHL97" s="80"/>
      <c r="EHM97" s="80"/>
      <c r="EHN97" s="80"/>
      <c r="EHO97" s="80"/>
      <c r="EHP97" s="80"/>
      <c r="EHQ97" s="80"/>
      <c r="EHR97" s="80"/>
      <c r="EHS97" s="80"/>
      <c r="EHT97" s="80"/>
      <c r="EHU97" s="80"/>
      <c r="EHV97" s="80"/>
      <c r="EHW97" s="80"/>
      <c r="EHX97" s="80"/>
      <c r="EHY97" s="80"/>
      <c r="EHZ97" s="80"/>
      <c r="EIA97" s="80"/>
      <c r="EIB97" s="80"/>
      <c r="EIC97" s="80"/>
      <c r="EID97" s="80"/>
      <c r="EIE97" s="80"/>
      <c r="EIF97" s="80"/>
      <c r="EIG97" s="80"/>
      <c r="EIH97" s="80"/>
      <c r="EII97" s="80"/>
      <c r="EIJ97" s="80"/>
      <c r="EIK97" s="80"/>
      <c r="EIL97" s="80"/>
      <c r="EIM97" s="80"/>
      <c r="EIN97" s="80"/>
      <c r="EIO97" s="80"/>
      <c r="EIP97" s="80"/>
      <c r="EIQ97" s="80"/>
      <c r="EIR97" s="80"/>
      <c r="EIS97" s="80"/>
      <c r="EIT97" s="80"/>
      <c r="EIU97" s="80"/>
      <c r="EIV97" s="80"/>
      <c r="EIW97" s="80"/>
      <c r="EIX97" s="80"/>
      <c r="EIY97" s="80"/>
      <c r="EIZ97" s="80"/>
      <c r="EJA97" s="80"/>
      <c r="EJB97" s="80"/>
      <c r="EJC97" s="80"/>
      <c r="EJD97" s="80"/>
      <c r="EJE97" s="80"/>
      <c r="EJF97" s="80"/>
      <c r="EJG97" s="80"/>
      <c r="EJH97" s="80"/>
      <c r="EJI97" s="80"/>
      <c r="EJJ97" s="80"/>
      <c r="EJK97" s="80"/>
      <c r="EJL97" s="80"/>
      <c r="EJM97" s="80"/>
      <c r="EJN97" s="80"/>
      <c r="EJO97" s="80"/>
      <c r="EJP97" s="80"/>
      <c r="EJQ97" s="80"/>
      <c r="EJR97" s="80"/>
      <c r="EJS97" s="80"/>
      <c r="EJT97" s="80"/>
      <c r="EJU97" s="80"/>
      <c r="EJV97" s="80"/>
      <c r="EJW97" s="80"/>
      <c r="EJX97" s="80"/>
      <c r="EJY97" s="80"/>
      <c r="EJZ97" s="80"/>
      <c r="EKA97" s="80"/>
      <c r="EKB97" s="80"/>
      <c r="EKC97" s="80"/>
      <c r="EKD97" s="80"/>
      <c r="EKE97" s="80"/>
      <c r="EKF97" s="80"/>
      <c r="EKG97" s="80"/>
      <c r="EKH97" s="80"/>
      <c r="EKI97" s="80"/>
      <c r="EKJ97" s="80"/>
      <c r="EKK97" s="80"/>
      <c r="EKL97" s="80"/>
      <c r="EKM97" s="80"/>
      <c r="EKN97" s="80"/>
      <c r="EKO97" s="80"/>
      <c r="EKP97" s="80"/>
      <c r="EKQ97" s="80"/>
      <c r="EKR97" s="80"/>
      <c r="EKS97" s="80"/>
      <c r="EKT97" s="80"/>
      <c r="EKU97" s="80"/>
      <c r="EKV97" s="80"/>
      <c r="EKW97" s="80"/>
      <c r="EKX97" s="80"/>
      <c r="EKY97" s="80"/>
      <c r="EKZ97" s="80"/>
      <c r="ELA97" s="80"/>
      <c r="ELB97" s="80"/>
      <c r="ELC97" s="80"/>
      <c r="ELD97" s="80"/>
      <c r="ELE97" s="80"/>
      <c r="ELF97" s="80"/>
      <c r="ELG97" s="80"/>
      <c r="ELH97" s="80"/>
      <c r="ELI97" s="80"/>
      <c r="ELJ97" s="80"/>
      <c r="ELK97" s="80"/>
      <c r="ELL97" s="80"/>
      <c r="ELM97" s="80"/>
      <c r="ELN97" s="80"/>
      <c r="ELO97" s="80"/>
      <c r="ELP97" s="80"/>
      <c r="ELQ97" s="80"/>
      <c r="ELR97" s="80"/>
      <c r="ELS97" s="80"/>
      <c r="ELT97" s="80"/>
      <c r="ELU97" s="80"/>
      <c r="ELV97" s="80"/>
      <c r="ELW97" s="80"/>
      <c r="ELX97" s="80"/>
      <c r="ELY97" s="80"/>
      <c r="ELZ97" s="80"/>
      <c r="EMA97" s="80"/>
      <c r="EMB97" s="80"/>
      <c r="EMC97" s="80"/>
      <c r="EMD97" s="80"/>
      <c r="EME97" s="80"/>
      <c r="EMF97" s="80"/>
      <c r="EMG97" s="80"/>
      <c r="EMH97" s="80"/>
      <c r="EMI97" s="80"/>
      <c r="EMJ97" s="80"/>
      <c r="EMK97" s="80"/>
      <c r="EML97" s="80"/>
      <c r="EMM97" s="80"/>
      <c r="EMN97" s="80"/>
      <c r="EMO97" s="80"/>
      <c r="EMP97" s="80"/>
      <c r="EMQ97" s="80"/>
      <c r="EMR97" s="80"/>
      <c r="EMS97" s="80"/>
      <c r="EMT97" s="80"/>
      <c r="EMU97" s="80"/>
      <c r="EMV97" s="80"/>
      <c r="EMW97" s="80"/>
      <c r="EMX97" s="80"/>
      <c r="EMY97" s="80"/>
      <c r="EMZ97" s="80"/>
      <c r="ENA97" s="80"/>
      <c r="ENB97" s="80"/>
      <c r="ENC97" s="80"/>
      <c r="END97" s="80"/>
      <c r="ENE97" s="80"/>
      <c r="ENF97" s="80"/>
      <c r="ENG97" s="80"/>
      <c r="ENH97" s="80"/>
      <c r="ENI97" s="80"/>
      <c r="ENJ97" s="80"/>
      <c r="ENK97" s="80"/>
      <c r="ENL97" s="80"/>
      <c r="ENM97" s="80"/>
      <c r="ENN97" s="80"/>
      <c r="ENO97" s="80"/>
      <c r="ENP97" s="80"/>
      <c r="ENQ97" s="80"/>
      <c r="ENR97" s="80"/>
      <c r="ENS97" s="80"/>
      <c r="ENT97" s="80"/>
      <c r="ENU97" s="80"/>
      <c r="ENV97" s="80"/>
      <c r="ENW97" s="80"/>
      <c r="ENX97" s="80"/>
      <c r="ENY97" s="80"/>
      <c r="ENZ97" s="80"/>
      <c r="EOA97" s="80"/>
      <c r="EOB97" s="80"/>
      <c r="EOC97" s="80"/>
      <c r="EOD97" s="80"/>
      <c r="EOE97" s="80"/>
      <c r="EOF97" s="80"/>
      <c r="EOG97" s="80"/>
      <c r="EOH97" s="80"/>
      <c r="EOI97" s="80"/>
      <c r="EOJ97" s="80"/>
      <c r="EOK97" s="80"/>
      <c r="EOL97" s="80"/>
      <c r="EOM97" s="80"/>
      <c r="EON97" s="80"/>
      <c r="EOO97" s="80"/>
      <c r="EOP97" s="80"/>
      <c r="EOQ97" s="80"/>
      <c r="EOR97" s="80"/>
      <c r="EOS97" s="80"/>
      <c r="EOT97" s="80"/>
      <c r="EOU97" s="80"/>
      <c r="EOV97" s="80"/>
      <c r="EOW97" s="80"/>
      <c r="EOX97" s="80"/>
      <c r="EOY97" s="80"/>
      <c r="EOZ97" s="80"/>
      <c r="EPA97" s="80"/>
      <c r="EPB97" s="80"/>
      <c r="EPC97" s="80"/>
      <c r="EPD97" s="80"/>
      <c r="EPE97" s="80"/>
      <c r="EPF97" s="80"/>
      <c r="EPG97" s="80"/>
      <c r="EPH97" s="80"/>
      <c r="EPI97" s="80"/>
      <c r="EPJ97" s="80"/>
      <c r="EPK97" s="80"/>
      <c r="EPL97" s="80"/>
      <c r="EPM97" s="80"/>
      <c r="EPN97" s="80"/>
      <c r="EPO97" s="80"/>
      <c r="EPP97" s="80"/>
      <c r="EPQ97" s="80"/>
      <c r="EPR97" s="80"/>
      <c r="EPS97" s="80"/>
      <c r="EPT97" s="80"/>
      <c r="EPU97" s="80"/>
      <c r="EPV97" s="80"/>
      <c r="EPW97" s="80"/>
      <c r="EPX97" s="80"/>
      <c r="EPY97" s="80"/>
      <c r="EPZ97" s="80"/>
      <c r="EQA97" s="80"/>
      <c r="EQB97" s="80"/>
      <c r="EQC97" s="80"/>
      <c r="EQD97" s="80"/>
      <c r="EQE97" s="80"/>
      <c r="EQF97" s="80"/>
      <c r="EQG97" s="80"/>
      <c r="EQH97" s="80"/>
      <c r="EQI97" s="80"/>
      <c r="EQJ97" s="80"/>
      <c r="EQK97" s="80"/>
      <c r="EQL97" s="80"/>
      <c r="EQM97" s="80"/>
      <c r="EQN97" s="80"/>
      <c r="EQO97" s="80"/>
      <c r="EQP97" s="80"/>
      <c r="EQQ97" s="80"/>
      <c r="EQR97" s="80"/>
      <c r="EQS97" s="80"/>
      <c r="EQT97" s="80"/>
      <c r="EQU97" s="80"/>
      <c r="EQV97" s="80"/>
      <c r="EQW97" s="80"/>
      <c r="EQX97" s="80"/>
      <c r="EQY97" s="80"/>
      <c r="EQZ97" s="80"/>
      <c r="ERA97" s="80"/>
      <c r="ERB97" s="80"/>
      <c r="ERC97" s="80"/>
      <c r="ERD97" s="80"/>
      <c r="ERE97" s="80"/>
      <c r="ERF97" s="80"/>
      <c r="ERG97" s="80"/>
      <c r="ERH97" s="80"/>
      <c r="ERI97" s="80"/>
      <c r="ERJ97" s="80"/>
      <c r="ERK97" s="80"/>
      <c r="ERL97" s="80"/>
      <c r="ERM97" s="80"/>
      <c r="ERN97" s="80"/>
      <c r="ERO97" s="80"/>
      <c r="ERP97" s="80"/>
      <c r="ERQ97" s="80"/>
      <c r="ERR97" s="80"/>
      <c r="ERS97" s="80"/>
      <c r="ERT97" s="80"/>
      <c r="ERU97" s="80"/>
      <c r="ERV97" s="80"/>
      <c r="ERW97" s="80"/>
      <c r="ERX97" s="80"/>
      <c r="ERY97" s="80"/>
      <c r="ERZ97" s="80"/>
      <c r="ESA97" s="80"/>
      <c r="ESB97" s="80"/>
      <c r="ESC97" s="80"/>
      <c r="ESD97" s="80"/>
      <c r="ESE97" s="80"/>
      <c r="ESF97" s="80"/>
      <c r="ESG97" s="80"/>
      <c r="ESH97" s="80"/>
      <c r="ESI97" s="80"/>
      <c r="ESJ97" s="80"/>
      <c r="ESK97" s="80"/>
      <c r="ESL97" s="80"/>
      <c r="ESM97" s="80"/>
      <c r="ESN97" s="80"/>
      <c r="ESO97" s="80"/>
      <c r="ESP97" s="80"/>
      <c r="ESQ97" s="80"/>
      <c r="ESR97" s="80"/>
      <c r="ESS97" s="80"/>
      <c r="EST97" s="80"/>
      <c r="ESU97" s="80"/>
      <c r="ESV97" s="80"/>
      <c r="ESW97" s="80"/>
      <c r="ESX97" s="80"/>
      <c r="ESY97" s="80"/>
      <c r="ESZ97" s="80"/>
      <c r="ETA97" s="80"/>
      <c r="ETB97" s="80"/>
      <c r="ETC97" s="80"/>
      <c r="ETD97" s="80"/>
      <c r="ETE97" s="80"/>
      <c r="ETF97" s="80"/>
      <c r="ETG97" s="80"/>
      <c r="ETH97" s="80"/>
      <c r="ETI97" s="80"/>
      <c r="ETJ97" s="80"/>
      <c r="ETK97" s="80"/>
      <c r="ETL97" s="80"/>
      <c r="ETM97" s="80"/>
      <c r="ETN97" s="80"/>
      <c r="ETO97" s="80"/>
      <c r="ETP97" s="80"/>
      <c r="ETQ97" s="80"/>
      <c r="ETR97" s="80"/>
      <c r="ETS97" s="80"/>
      <c r="ETT97" s="80"/>
      <c r="ETU97" s="80"/>
      <c r="ETV97" s="80"/>
      <c r="ETW97" s="80"/>
      <c r="ETX97" s="80"/>
      <c r="ETY97" s="80"/>
      <c r="ETZ97" s="80"/>
      <c r="EUA97" s="80"/>
      <c r="EUB97" s="80"/>
      <c r="EUC97" s="80"/>
      <c r="EUD97" s="80"/>
      <c r="EUE97" s="80"/>
      <c r="EUF97" s="80"/>
      <c r="EUG97" s="80"/>
      <c r="EUH97" s="80"/>
      <c r="EUI97" s="80"/>
      <c r="EUJ97" s="80"/>
      <c r="EUK97" s="80"/>
      <c r="EUL97" s="80"/>
      <c r="EUM97" s="80"/>
      <c r="EUN97" s="80"/>
      <c r="EUO97" s="80"/>
      <c r="EUP97" s="80"/>
      <c r="EUQ97" s="80"/>
      <c r="EUR97" s="80"/>
      <c r="EUS97" s="80"/>
      <c r="EUT97" s="80"/>
      <c r="EUU97" s="80"/>
      <c r="EUV97" s="80"/>
      <c r="EUW97" s="80"/>
      <c r="EUX97" s="80"/>
      <c r="EUY97" s="80"/>
      <c r="EUZ97" s="80"/>
      <c r="EVA97" s="80"/>
      <c r="EVB97" s="80"/>
      <c r="EVC97" s="80"/>
      <c r="EVD97" s="80"/>
      <c r="EVE97" s="80"/>
      <c r="EVF97" s="80"/>
      <c r="EVG97" s="80"/>
      <c r="EVH97" s="80"/>
      <c r="EVI97" s="80"/>
      <c r="EVJ97" s="80"/>
      <c r="EVK97" s="80"/>
      <c r="EVL97" s="80"/>
      <c r="EVM97" s="80"/>
      <c r="EVN97" s="80"/>
      <c r="EVO97" s="80"/>
      <c r="EVP97" s="80"/>
      <c r="EVQ97" s="80"/>
      <c r="EVR97" s="80"/>
      <c r="EVS97" s="80"/>
      <c r="EVT97" s="80"/>
      <c r="EVU97" s="80"/>
      <c r="EVV97" s="80"/>
      <c r="EVW97" s="80"/>
      <c r="EVX97" s="80"/>
      <c r="EVY97" s="80"/>
      <c r="EVZ97" s="80"/>
      <c r="EWA97" s="80"/>
      <c r="EWB97" s="80"/>
      <c r="EWC97" s="80"/>
      <c r="EWD97" s="80"/>
      <c r="EWE97" s="80"/>
      <c r="EWF97" s="80"/>
      <c r="EWG97" s="80"/>
      <c r="EWH97" s="80"/>
      <c r="EWI97" s="80"/>
      <c r="EWJ97" s="80"/>
      <c r="EWK97" s="80"/>
      <c r="EWL97" s="80"/>
      <c r="EWM97" s="80"/>
      <c r="EWN97" s="80"/>
      <c r="EWO97" s="80"/>
      <c r="EWP97" s="80"/>
      <c r="EWQ97" s="80"/>
      <c r="EWR97" s="80"/>
      <c r="EWS97" s="80"/>
      <c r="EWT97" s="80"/>
      <c r="EWU97" s="80"/>
      <c r="EWV97" s="80"/>
      <c r="EWW97" s="80"/>
      <c r="EWX97" s="80"/>
      <c r="EWY97" s="80"/>
      <c r="EWZ97" s="80"/>
      <c r="EXA97" s="80"/>
      <c r="EXB97" s="80"/>
      <c r="EXC97" s="80"/>
      <c r="EXD97" s="80"/>
      <c r="EXE97" s="80"/>
      <c r="EXF97" s="80"/>
      <c r="EXG97" s="80"/>
      <c r="EXH97" s="80"/>
      <c r="EXI97" s="80"/>
      <c r="EXJ97" s="80"/>
      <c r="EXK97" s="80"/>
      <c r="EXL97" s="80"/>
      <c r="EXM97" s="80"/>
      <c r="EXN97" s="80"/>
      <c r="EXO97" s="80"/>
      <c r="EXP97" s="80"/>
      <c r="EXQ97" s="80"/>
      <c r="EXR97" s="80"/>
      <c r="EXS97" s="80"/>
      <c r="EXT97" s="80"/>
      <c r="EXU97" s="80"/>
      <c r="EXV97" s="80"/>
      <c r="EXW97" s="80"/>
      <c r="EXX97" s="80"/>
      <c r="EXY97" s="80"/>
      <c r="EXZ97" s="80"/>
      <c r="EYA97" s="80"/>
      <c r="EYB97" s="80"/>
      <c r="EYC97" s="80"/>
      <c r="EYD97" s="80"/>
      <c r="EYE97" s="80"/>
      <c r="EYF97" s="80"/>
      <c r="EYG97" s="80"/>
      <c r="EYH97" s="80"/>
      <c r="EYI97" s="80"/>
      <c r="EYJ97" s="80"/>
      <c r="EYK97" s="80"/>
      <c r="EYL97" s="80"/>
      <c r="EYM97" s="80"/>
      <c r="EYN97" s="80"/>
      <c r="EYO97" s="80"/>
      <c r="EYP97" s="80"/>
      <c r="EYQ97" s="80"/>
      <c r="EYR97" s="80"/>
      <c r="EYS97" s="80"/>
      <c r="EYT97" s="80"/>
      <c r="EYU97" s="80"/>
      <c r="EYV97" s="80"/>
      <c r="EYW97" s="80"/>
      <c r="EYX97" s="80"/>
      <c r="EYY97" s="80"/>
      <c r="EYZ97" s="80"/>
      <c r="EZA97" s="80"/>
      <c r="EZB97" s="80"/>
      <c r="EZC97" s="80"/>
      <c r="EZD97" s="80"/>
      <c r="EZE97" s="80"/>
      <c r="EZF97" s="80"/>
      <c r="EZG97" s="80"/>
      <c r="EZH97" s="80"/>
      <c r="EZI97" s="80"/>
      <c r="EZJ97" s="80"/>
      <c r="EZK97" s="80"/>
      <c r="EZL97" s="80"/>
      <c r="EZM97" s="80"/>
      <c r="EZN97" s="80"/>
      <c r="EZO97" s="80"/>
      <c r="EZP97" s="80"/>
      <c r="EZQ97" s="80"/>
      <c r="EZR97" s="80"/>
      <c r="EZS97" s="80"/>
      <c r="EZT97" s="80"/>
      <c r="EZU97" s="80"/>
      <c r="EZV97" s="80"/>
      <c r="EZW97" s="80"/>
      <c r="EZX97" s="80"/>
      <c r="EZY97" s="80"/>
      <c r="EZZ97" s="80"/>
      <c r="FAA97" s="80"/>
      <c r="FAB97" s="80"/>
      <c r="FAC97" s="80"/>
      <c r="FAD97" s="80"/>
      <c r="FAE97" s="80"/>
      <c r="FAF97" s="80"/>
      <c r="FAG97" s="80"/>
      <c r="FAH97" s="80"/>
      <c r="FAI97" s="80"/>
      <c r="FAJ97" s="80"/>
      <c r="FAK97" s="80"/>
      <c r="FAL97" s="80"/>
      <c r="FAM97" s="80"/>
      <c r="FAN97" s="80"/>
      <c r="FAO97" s="80"/>
      <c r="FAP97" s="80"/>
      <c r="FAQ97" s="80"/>
      <c r="FAR97" s="80"/>
      <c r="FAS97" s="80"/>
      <c r="FAT97" s="80"/>
      <c r="FAU97" s="80"/>
      <c r="FAV97" s="80"/>
      <c r="FAW97" s="80"/>
      <c r="FAX97" s="80"/>
      <c r="FAY97" s="80"/>
      <c r="FAZ97" s="80"/>
      <c r="FBA97" s="80"/>
      <c r="FBB97" s="80"/>
      <c r="FBC97" s="80"/>
      <c r="FBD97" s="80"/>
      <c r="FBE97" s="80"/>
      <c r="FBF97" s="80"/>
      <c r="FBG97" s="80"/>
      <c r="FBH97" s="80"/>
      <c r="FBI97" s="80"/>
      <c r="FBJ97" s="80"/>
      <c r="FBK97" s="80"/>
      <c r="FBL97" s="80"/>
      <c r="FBM97" s="80"/>
      <c r="FBN97" s="80"/>
      <c r="FBO97" s="80"/>
      <c r="FBP97" s="80"/>
      <c r="FBQ97" s="80"/>
      <c r="FBR97" s="80"/>
      <c r="FBS97" s="80"/>
      <c r="FBT97" s="80"/>
      <c r="FBU97" s="80"/>
      <c r="FBV97" s="80"/>
      <c r="FBW97" s="80"/>
      <c r="FBX97" s="80"/>
      <c r="FBY97" s="80"/>
      <c r="FBZ97" s="80"/>
      <c r="FCA97" s="80"/>
      <c r="FCB97" s="80"/>
      <c r="FCC97" s="80"/>
      <c r="FCD97" s="80"/>
      <c r="FCE97" s="80"/>
      <c r="FCF97" s="80"/>
      <c r="FCG97" s="80"/>
      <c r="FCH97" s="80"/>
      <c r="FCI97" s="80"/>
      <c r="FCJ97" s="80"/>
      <c r="FCK97" s="80"/>
      <c r="FCL97" s="80"/>
      <c r="FCM97" s="80"/>
      <c r="FCN97" s="80"/>
      <c r="FCO97" s="80"/>
      <c r="FCP97" s="80"/>
      <c r="FCQ97" s="80"/>
      <c r="FCR97" s="80"/>
      <c r="FCS97" s="80"/>
      <c r="FCT97" s="80"/>
      <c r="FCU97" s="80"/>
      <c r="FCV97" s="80"/>
      <c r="FCW97" s="80"/>
      <c r="FCX97" s="80"/>
      <c r="FCY97" s="80"/>
      <c r="FCZ97" s="80"/>
      <c r="FDA97" s="80"/>
      <c r="FDB97" s="80"/>
      <c r="FDC97" s="80"/>
      <c r="FDD97" s="80"/>
      <c r="FDE97" s="80"/>
      <c r="FDF97" s="80"/>
      <c r="FDG97" s="80"/>
      <c r="FDH97" s="80"/>
      <c r="FDI97" s="80"/>
      <c r="FDJ97" s="80"/>
      <c r="FDK97" s="80"/>
      <c r="FDL97" s="80"/>
      <c r="FDM97" s="80"/>
      <c r="FDN97" s="80"/>
      <c r="FDO97" s="80"/>
      <c r="FDP97" s="80"/>
      <c r="FDQ97" s="80"/>
      <c r="FDR97" s="80"/>
      <c r="FDS97" s="80"/>
      <c r="FDT97" s="80"/>
      <c r="FDU97" s="80"/>
      <c r="FDV97" s="80"/>
      <c r="FDW97" s="80"/>
      <c r="FDX97" s="80"/>
      <c r="FDY97" s="80"/>
      <c r="FDZ97" s="80"/>
      <c r="FEA97" s="80"/>
      <c r="FEB97" s="80"/>
      <c r="FEC97" s="80"/>
      <c r="FED97" s="80"/>
      <c r="FEE97" s="80"/>
      <c r="FEF97" s="80"/>
      <c r="FEG97" s="80"/>
      <c r="FEH97" s="80"/>
      <c r="FEI97" s="80"/>
      <c r="FEJ97" s="80"/>
      <c r="FEK97" s="80"/>
      <c r="FEL97" s="80"/>
      <c r="FEM97" s="80"/>
      <c r="FEN97" s="80"/>
      <c r="FEO97" s="80"/>
      <c r="FEP97" s="80"/>
      <c r="FEQ97" s="80"/>
      <c r="FER97" s="80"/>
      <c r="FES97" s="80"/>
      <c r="FET97" s="80"/>
      <c r="FEU97" s="80"/>
      <c r="FEV97" s="80"/>
      <c r="FEW97" s="80"/>
      <c r="FEX97" s="80"/>
      <c r="FEY97" s="80"/>
      <c r="FEZ97" s="80"/>
      <c r="FFA97" s="80"/>
      <c r="FFB97" s="80"/>
      <c r="FFC97" s="80"/>
      <c r="FFD97" s="80"/>
      <c r="FFE97" s="80"/>
      <c r="FFF97" s="80"/>
      <c r="FFG97" s="80"/>
      <c r="FFH97" s="80"/>
      <c r="FFI97" s="80"/>
      <c r="FFJ97" s="80"/>
      <c r="FFK97" s="80"/>
      <c r="FFL97" s="80"/>
      <c r="FFM97" s="80"/>
      <c r="FFN97" s="80"/>
      <c r="FFO97" s="80"/>
      <c r="FFP97" s="80"/>
      <c r="FFQ97" s="80"/>
      <c r="FFR97" s="80"/>
      <c r="FFS97" s="80"/>
      <c r="FFT97" s="80"/>
      <c r="FFU97" s="80"/>
      <c r="FFV97" s="80"/>
      <c r="FFW97" s="80"/>
      <c r="FFX97" s="80"/>
      <c r="FFY97" s="80"/>
      <c r="FFZ97" s="80"/>
      <c r="FGA97" s="80"/>
      <c r="FGB97" s="80"/>
      <c r="FGC97" s="80"/>
      <c r="FGD97" s="80"/>
      <c r="FGE97" s="80"/>
      <c r="FGF97" s="80"/>
      <c r="FGG97" s="80"/>
      <c r="FGH97" s="80"/>
      <c r="FGI97" s="80"/>
      <c r="FGJ97" s="80"/>
      <c r="FGK97" s="80"/>
      <c r="FGL97" s="80"/>
      <c r="FGM97" s="80"/>
      <c r="FGN97" s="80"/>
      <c r="FGO97" s="80"/>
      <c r="FGP97" s="80"/>
      <c r="FGQ97" s="80"/>
      <c r="FGR97" s="80"/>
      <c r="FGS97" s="80"/>
      <c r="FGT97" s="80"/>
      <c r="FGU97" s="80"/>
      <c r="FGV97" s="80"/>
      <c r="FGW97" s="80"/>
      <c r="FGX97" s="80"/>
      <c r="FGY97" s="80"/>
      <c r="FGZ97" s="80"/>
      <c r="FHA97" s="80"/>
      <c r="FHB97" s="80"/>
      <c r="FHC97" s="80"/>
      <c r="FHD97" s="80"/>
      <c r="FHE97" s="80"/>
      <c r="FHF97" s="80"/>
      <c r="FHG97" s="80"/>
      <c r="FHH97" s="80"/>
      <c r="FHI97" s="80"/>
      <c r="FHJ97" s="80"/>
      <c r="FHK97" s="80"/>
      <c r="FHL97" s="80"/>
      <c r="FHM97" s="80"/>
      <c r="FHN97" s="80"/>
      <c r="FHO97" s="80"/>
      <c r="FHP97" s="80"/>
      <c r="FHQ97" s="80"/>
      <c r="FHR97" s="80"/>
      <c r="FHS97" s="80"/>
      <c r="FHT97" s="80"/>
      <c r="FHU97" s="80"/>
      <c r="FHV97" s="80"/>
      <c r="FHW97" s="80"/>
      <c r="FHX97" s="80"/>
      <c r="FHY97" s="80"/>
      <c r="FHZ97" s="80"/>
      <c r="FIA97" s="80"/>
      <c r="FIB97" s="80"/>
      <c r="FIC97" s="80"/>
      <c r="FID97" s="80"/>
      <c r="FIE97" s="80"/>
      <c r="FIF97" s="80"/>
      <c r="FIG97" s="80"/>
      <c r="FIH97" s="80"/>
      <c r="FII97" s="80"/>
      <c r="FIJ97" s="80"/>
      <c r="FIK97" s="80"/>
      <c r="FIL97" s="80"/>
      <c r="FIM97" s="80"/>
      <c r="FIN97" s="80"/>
      <c r="FIO97" s="80"/>
      <c r="FIP97" s="80"/>
      <c r="FIQ97" s="80"/>
      <c r="FIR97" s="80"/>
      <c r="FIS97" s="80"/>
      <c r="FIT97" s="80"/>
      <c r="FIU97" s="80"/>
      <c r="FIV97" s="80"/>
      <c r="FIW97" s="80"/>
      <c r="FIX97" s="80"/>
      <c r="FIY97" s="80"/>
      <c r="FIZ97" s="80"/>
      <c r="FJA97" s="80"/>
      <c r="FJB97" s="80"/>
      <c r="FJC97" s="80"/>
      <c r="FJD97" s="80"/>
      <c r="FJE97" s="80"/>
      <c r="FJF97" s="80"/>
      <c r="FJG97" s="80"/>
      <c r="FJH97" s="80"/>
      <c r="FJI97" s="80"/>
      <c r="FJJ97" s="80"/>
      <c r="FJK97" s="80"/>
      <c r="FJL97" s="80"/>
      <c r="FJM97" s="80"/>
      <c r="FJN97" s="80"/>
      <c r="FJO97" s="80"/>
      <c r="FJP97" s="80"/>
      <c r="FJQ97" s="80"/>
      <c r="FJR97" s="80"/>
      <c r="FJS97" s="80"/>
      <c r="FJT97" s="80"/>
      <c r="FJU97" s="80"/>
      <c r="FJV97" s="80"/>
      <c r="FJW97" s="80"/>
      <c r="FJX97" s="80"/>
      <c r="FJY97" s="80"/>
      <c r="FJZ97" s="80"/>
      <c r="FKA97" s="80"/>
      <c r="FKB97" s="80"/>
      <c r="FKC97" s="80"/>
      <c r="FKD97" s="80"/>
      <c r="FKE97" s="80"/>
      <c r="FKF97" s="80"/>
      <c r="FKG97" s="80"/>
      <c r="FKH97" s="80"/>
      <c r="FKI97" s="80"/>
      <c r="FKJ97" s="80"/>
      <c r="FKK97" s="80"/>
      <c r="FKL97" s="80"/>
      <c r="FKM97" s="80"/>
      <c r="FKN97" s="80"/>
      <c r="FKO97" s="80"/>
      <c r="FKP97" s="80"/>
      <c r="FKQ97" s="80"/>
      <c r="FKR97" s="80"/>
      <c r="FKS97" s="80"/>
      <c r="FKT97" s="80"/>
      <c r="FKU97" s="80"/>
      <c r="FKV97" s="80"/>
      <c r="FKW97" s="80"/>
      <c r="FKX97" s="80"/>
      <c r="FKY97" s="80"/>
      <c r="FKZ97" s="80"/>
      <c r="FLA97" s="80"/>
      <c r="FLB97" s="80"/>
      <c r="FLC97" s="80"/>
      <c r="FLD97" s="80"/>
      <c r="FLE97" s="80"/>
      <c r="FLF97" s="80"/>
      <c r="FLG97" s="80"/>
      <c r="FLH97" s="80"/>
      <c r="FLI97" s="80"/>
      <c r="FLJ97" s="80"/>
      <c r="FLK97" s="80"/>
      <c r="FLL97" s="80"/>
      <c r="FLM97" s="80"/>
      <c r="FLN97" s="80"/>
      <c r="FLO97" s="80"/>
      <c r="FLP97" s="80"/>
      <c r="FLQ97" s="80"/>
      <c r="FLR97" s="80"/>
      <c r="FLS97" s="80"/>
      <c r="FLT97" s="80"/>
      <c r="FLU97" s="80"/>
      <c r="FLV97" s="80"/>
      <c r="FLW97" s="80"/>
      <c r="FLX97" s="80"/>
      <c r="FLY97" s="80"/>
      <c r="FLZ97" s="80"/>
      <c r="FMA97" s="80"/>
      <c r="FMB97" s="80"/>
      <c r="FMC97" s="80"/>
      <c r="FMD97" s="80"/>
      <c r="FME97" s="80"/>
      <c r="FMF97" s="80"/>
      <c r="FMG97" s="80"/>
      <c r="FMH97" s="80"/>
      <c r="FMI97" s="80"/>
      <c r="FMJ97" s="80"/>
      <c r="FMK97" s="80"/>
      <c r="FML97" s="80"/>
      <c r="FMM97" s="80"/>
      <c r="FMN97" s="80"/>
      <c r="FMO97" s="80"/>
      <c r="FMP97" s="80"/>
      <c r="FMQ97" s="80"/>
      <c r="FMR97" s="80"/>
      <c r="FMS97" s="80"/>
      <c r="FMT97" s="80"/>
      <c r="FMU97" s="80"/>
      <c r="FMV97" s="80"/>
      <c r="FMW97" s="80"/>
      <c r="FMX97" s="80"/>
      <c r="FMY97" s="80"/>
      <c r="FMZ97" s="80"/>
      <c r="FNA97" s="80"/>
      <c r="FNB97" s="80"/>
      <c r="FNC97" s="80"/>
      <c r="FND97" s="80"/>
      <c r="FNE97" s="80"/>
      <c r="FNF97" s="80"/>
      <c r="FNG97" s="80"/>
      <c r="FNH97" s="80"/>
      <c r="FNI97" s="80"/>
      <c r="FNJ97" s="80"/>
      <c r="FNK97" s="80"/>
      <c r="FNL97" s="80"/>
      <c r="FNM97" s="80"/>
      <c r="FNN97" s="80"/>
      <c r="FNO97" s="80"/>
      <c r="FNP97" s="80"/>
      <c r="FNQ97" s="80"/>
      <c r="FNR97" s="80"/>
      <c r="FNS97" s="80"/>
      <c r="FNT97" s="80"/>
      <c r="FNU97" s="80"/>
      <c r="FNV97" s="80"/>
      <c r="FNW97" s="80"/>
      <c r="FNX97" s="80"/>
      <c r="FNY97" s="80"/>
      <c r="FNZ97" s="80"/>
      <c r="FOA97" s="80"/>
      <c r="FOB97" s="80"/>
      <c r="FOC97" s="80"/>
      <c r="FOD97" s="80"/>
      <c r="FOE97" s="80"/>
      <c r="FOF97" s="80"/>
      <c r="FOG97" s="80"/>
      <c r="FOH97" s="80"/>
      <c r="FOI97" s="80"/>
      <c r="FOJ97" s="80"/>
      <c r="FOK97" s="80"/>
      <c r="FOL97" s="80"/>
      <c r="FOM97" s="80"/>
      <c r="FON97" s="80"/>
      <c r="FOO97" s="80"/>
      <c r="FOP97" s="80"/>
      <c r="FOQ97" s="80"/>
      <c r="FOR97" s="80"/>
      <c r="FOS97" s="80"/>
      <c r="FOT97" s="80"/>
      <c r="FOU97" s="80"/>
      <c r="FOV97" s="80"/>
      <c r="FOW97" s="80"/>
      <c r="FOX97" s="80"/>
      <c r="FOY97" s="80"/>
      <c r="FOZ97" s="80"/>
      <c r="FPA97" s="80"/>
      <c r="FPB97" s="80"/>
      <c r="FPC97" s="80"/>
      <c r="FPD97" s="80"/>
      <c r="FPE97" s="80"/>
      <c r="FPF97" s="80"/>
      <c r="FPG97" s="80"/>
      <c r="FPH97" s="80"/>
      <c r="FPI97" s="80"/>
      <c r="FPJ97" s="80"/>
      <c r="FPK97" s="80"/>
      <c r="FPL97" s="80"/>
      <c r="FPM97" s="80"/>
      <c r="FPN97" s="80"/>
      <c r="FPO97" s="80"/>
      <c r="FPP97" s="80"/>
      <c r="FPQ97" s="80"/>
      <c r="FPR97" s="80"/>
      <c r="FPS97" s="80"/>
      <c r="FPT97" s="80"/>
      <c r="FPU97" s="80"/>
      <c r="FPV97" s="80"/>
      <c r="FPW97" s="80"/>
      <c r="FPX97" s="80"/>
      <c r="FPY97" s="80"/>
      <c r="FPZ97" s="80"/>
      <c r="FQA97" s="80"/>
      <c r="FQB97" s="80"/>
      <c r="FQC97" s="80"/>
      <c r="FQD97" s="80"/>
      <c r="FQE97" s="80"/>
      <c r="FQF97" s="80"/>
      <c r="FQG97" s="80"/>
      <c r="FQH97" s="80"/>
      <c r="FQI97" s="80"/>
      <c r="FQJ97" s="80"/>
      <c r="FQK97" s="80"/>
      <c r="FQL97" s="80"/>
      <c r="FQM97" s="80"/>
      <c r="FQN97" s="80"/>
      <c r="FQO97" s="80"/>
      <c r="FQP97" s="80"/>
      <c r="FQQ97" s="80"/>
      <c r="FQR97" s="80"/>
      <c r="FQS97" s="80"/>
      <c r="FQT97" s="80"/>
      <c r="FQU97" s="80"/>
      <c r="FQV97" s="80"/>
      <c r="FQW97" s="80"/>
      <c r="FQX97" s="80"/>
      <c r="FQY97" s="80"/>
      <c r="FQZ97" s="80"/>
      <c r="FRA97" s="80"/>
      <c r="FRB97" s="80"/>
      <c r="FRC97" s="80"/>
      <c r="FRD97" s="80"/>
      <c r="FRE97" s="80"/>
      <c r="FRF97" s="80"/>
      <c r="FRG97" s="80"/>
      <c r="FRH97" s="80"/>
      <c r="FRI97" s="80"/>
      <c r="FRJ97" s="80"/>
      <c r="FRK97" s="80"/>
      <c r="FRL97" s="80"/>
      <c r="FRM97" s="80"/>
      <c r="FRN97" s="80"/>
      <c r="FRO97" s="80"/>
      <c r="FRP97" s="80"/>
      <c r="FRQ97" s="80"/>
      <c r="FRR97" s="80"/>
      <c r="FRS97" s="80"/>
      <c r="FRT97" s="80"/>
      <c r="FRU97" s="80"/>
      <c r="FRV97" s="80"/>
      <c r="FRW97" s="80"/>
      <c r="FRX97" s="80"/>
      <c r="FRY97" s="80"/>
      <c r="FRZ97" s="80"/>
      <c r="FSA97" s="80"/>
      <c r="FSB97" s="80"/>
      <c r="FSC97" s="80"/>
      <c r="FSD97" s="80"/>
      <c r="FSE97" s="80"/>
      <c r="FSF97" s="80"/>
      <c r="FSG97" s="80"/>
      <c r="FSH97" s="80"/>
      <c r="FSI97" s="80"/>
      <c r="FSJ97" s="80"/>
      <c r="FSK97" s="80"/>
      <c r="FSL97" s="80"/>
      <c r="FSM97" s="80"/>
      <c r="FSN97" s="80"/>
      <c r="FSO97" s="80"/>
      <c r="FSP97" s="80"/>
      <c r="FSQ97" s="80"/>
      <c r="FSR97" s="80"/>
      <c r="FSS97" s="80"/>
      <c r="FST97" s="80"/>
      <c r="FSU97" s="80"/>
      <c r="FSV97" s="80"/>
      <c r="FSW97" s="80"/>
      <c r="FSX97" s="80"/>
      <c r="FSY97" s="80"/>
      <c r="FSZ97" s="80"/>
      <c r="FTA97" s="80"/>
      <c r="FTB97" s="80"/>
      <c r="FTC97" s="80"/>
      <c r="FTD97" s="80"/>
      <c r="FTE97" s="80"/>
      <c r="FTF97" s="80"/>
      <c r="FTG97" s="80"/>
      <c r="FTH97" s="80"/>
      <c r="FTI97" s="80"/>
      <c r="FTJ97" s="80"/>
      <c r="FTK97" s="80"/>
      <c r="FTL97" s="80"/>
      <c r="FTM97" s="80"/>
      <c r="FTN97" s="80"/>
      <c r="FTO97" s="80"/>
      <c r="FTP97" s="80"/>
      <c r="FTQ97" s="80"/>
      <c r="FTR97" s="80"/>
      <c r="FTS97" s="80"/>
      <c r="FTT97" s="80"/>
      <c r="FTU97" s="80"/>
      <c r="FTV97" s="80"/>
      <c r="FTW97" s="80"/>
      <c r="FTX97" s="80"/>
      <c r="FTY97" s="80"/>
      <c r="FTZ97" s="80"/>
      <c r="FUA97" s="80"/>
      <c r="FUB97" s="80"/>
      <c r="FUC97" s="80"/>
      <c r="FUD97" s="80"/>
      <c r="FUE97" s="80"/>
      <c r="FUF97" s="80"/>
      <c r="FUG97" s="80"/>
      <c r="FUH97" s="80"/>
      <c r="FUI97" s="80"/>
      <c r="FUJ97" s="80"/>
      <c r="FUK97" s="80"/>
      <c r="FUL97" s="80"/>
      <c r="FUM97" s="80"/>
      <c r="FUN97" s="80"/>
      <c r="FUO97" s="80"/>
      <c r="FUP97" s="80"/>
      <c r="FUQ97" s="80"/>
      <c r="FUR97" s="80"/>
      <c r="FUS97" s="80"/>
      <c r="FUT97" s="80"/>
      <c r="FUU97" s="80"/>
      <c r="FUV97" s="80"/>
      <c r="FUW97" s="80"/>
      <c r="FUX97" s="80"/>
      <c r="FUY97" s="80"/>
      <c r="FUZ97" s="80"/>
      <c r="FVA97" s="80"/>
      <c r="FVB97" s="80"/>
      <c r="FVC97" s="80"/>
      <c r="FVD97" s="80"/>
      <c r="FVE97" s="80"/>
      <c r="FVF97" s="80"/>
      <c r="FVG97" s="80"/>
      <c r="FVH97" s="80"/>
      <c r="FVI97" s="80"/>
      <c r="FVJ97" s="80"/>
      <c r="FVK97" s="80"/>
      <c r="FVL97" s="80"/>
      <c r="FVM97" s="80"/>
      <c r="FVN97" s="80"/>
      <c r="FVO97" s="80"/>
      <c r="FVP97" s="80"/>
      <c r="FVQ97" s="80"/>
      <c r="FVR97" s="80"/>
      <c r="FVS97" s="80"/>
      <c r="FVT97" s="80"/>
      <c r="FVU97" s="80"/>
      <c r="FVV97" s="80"/>
      <c r="FVW97" s="80"/>
      <c r="FVX97" s="80"/>
      <c r="FVY97" s="80"/>
      <c r="FVZ97" s="80"/>
      <c r="FWA97" s="80"/>
      <c r="FWB97" s="80"/>
      <c r="FWC97" s="80"/>
      <c r="FWD97" s="80"/>
      <c r="FWE97" s="80"/>
      <c r="FWF97" s="80"/>
      <c r="FWG97" s="80"/>
      <c r="FWH97" s="80"/>
      <c r="FWI97" s="80"/>
      <c r="FWJ97" s="80"/>
      <c r="FWK97" s="80"/>
      <c r="FWL97" s="80"/>
      <c r="FWM97" s="80"/>
      <c r="FWN97" s="80"/>
      <c r="FWO97" s="80"/>
      <c r="FWP97" s="80"/>
      <c r="FWQ97" s="80"/>
      <c r="FWR97" s="80"/>
      <c r="FWS97" s="80"/>
      <c r="FWT97" s="80"/>
      <c r="FWU97" s="80"/>
      <c r="FWV97" s="80"/>
      <c r="FWW97" s="80"/>
      <c r="FWX97" s="80"/>
      <c r="FWY97" s="80"/>
      <c r="FWZ97" s="80"/>
      <c r="FXA97" s="80"/>
      <c r="FXB97" s="80"/>
      <c r="FXC97" s="80"/>
      <c r="FXD97" s="80"/>
      <c r="FXE97" s="80"/>
      <c r="FXF97" s="80"/>
      <c r="FXG97" s="80"/>
      <c r="FXH97" s="80"/>
      <c r="FXI97" s="80"/>
      <c r="FXJ97" s="80"/>
      <c r="FXK97" s="80"/>
      <c r="FXL97" s="80"/>
      <c r="FXM97" s="80"/>
      <c r="FXN97" s="80"/>
      <c r="FXO97" s="80"/>
      <c r="FXP97" s="80"/>
      <c r="FXQ97" s="80"/>
      <c r="FXR97" s="80"/>
      <c r="FXS97" s="80"/>
      <c r="FXT97" s="80"/>
      <c r="FXU97" s="80"/>
      <c r="FXV97" s="80"/>
      <c r="FXW97" s="80"/>
      <c r="FXX97" s="80"/>
      <c r="FXY97" s="80"/>
      <c r="FXZ97" s="80"/>
      <c r="FYA97" s="80"/>
      <c r="FYB97" s="80"/>
      <c r="FYC97" s="80"/>
      <c r="FYD97" s="80"/>
      <c r="FYE97" s="80"/>
      <c r="FYF97" s="80"/>
      <c r="FYG97" s="80"/>
      <c r="FYH97" s="80"/>
      <c r="FYI97" s="80"/>
      <c r="FYJ97" s="80"/>
      <c r="FYK97" s="80"/>
      <c r="FYL97" s="80"/>
      <c r="FYM97" s="80"/>
      <c r="FYN97" s="80"/>
      <c r="FYO97" s="80"/>
      <c r="FYP97" s="80"/>
      <c r="FYQ97" s="80"/>
      <c r="FYR97" s="80"/>
      <c r="FYS97" s="80"/>
      <c r="FYT97" s="80"/>
      <c r="FYU97" s="80"/>
      <c r="FYV97" s="80"/>
      <c r="FYW97" s="80"/>
      <c r="FYX97" s="80"/>
      <c r="FYY97" s="80"/>
      <c r="FYZ97" s="80"/>
      <c r="FZA97" s="80"/>
      <c r="FZB97" s="80"/>
      <c r="FZC97" s="80"/>
      <c r="FZD97" s="80"/>
      <c r="FZE97" s="80"/>
      <c r="FZF97" s="80"/>
      <c r="FZG97" s="80"/>
      <c r="FZH97" s="80"/>
      <c r="FZI97" s="80"/>
      <c r="FZJ97" s="80"/>
      <c r="FZK97" s="80"/>
      <c r="FZL97" s="80"/>
      <c r="FZM97" s="80"/>
      <c r="FZN97" s="80"/>
      <c r="FZO97" s="80"/>
      <c r="FZP97" s="80"/>
      <c r="FZQ97" s="80"/>
      <c r="FZR97" s="80"/>
      <c r="FZS97" s="80"/>
      <c r="FZT97" s="80"/>
      <c r="FZU97" s="80"/>
      <c r="FZV97" s="80"/>
      <c r="FZW97" s="80"/>
      <c r="FZX97" s="80"/>
      <c r="FZY97" s="80"/>
      <c r="FZZ97" s="80"/>
      <c r="GAA97" s="80"/>
      <c r="GAB97" s="80"/>
      <c r="GAC97" s="80"/>
      <c r="GAD97" s="80"/>
      <c r="GAE97" s="80"/>
      <c r="GAF97" s="80"/>
      <c r="GAG97" s="80"/>
      <c r="GAH97" s="80"/>
      <c r="GAI97" s="80"/>
      <c r="GAJ97" s="80"/>
      <c r="GAK97" s="80"/>
      <c r="GAL97" s="80"/>
      <c r="GAM97" s="80"/>
      <c r="GAN97" s="80"/>
      <c r="GAO97" s="80"/>
      <c r="GAP97" s="80"/>
      <c r="GAQ97" s="80"/>
      <c r="GAR97" s="80"/>
      <c r="GAS97" s="80"/>
      <c r="GAT97" s="80"/>
      <c r="GAU97" s="80"/>
      <c r="GAV97" s="80"/>
      <c r="GAW97" s="80"/>
      <c r="GAX97" s="80"/>
      <c r="GAY97" s="80"/>
      <c r="GAZ97" s="80"/>
      <c r="GBA97" s="80"/>
      <c r="GBB97" s="80"/>
      <c r="GBC97" s="80"/>
      <c r="GBD97" s="80"/>
      <c r="GBE97" s="80"/>
      <c r="GBF97" s="80"/>
      <c r="GBG97" s="80"/>
      <c r="GBH97" s="80"/>
      <c r="GBI97" s="80"/>
      <c r="GBJ97" s="80"/>
      <c r="GBK97" s="80"/>
      <c r="GBL97" s="80"/>
      <c r="GBM97" s="80"/>
      <c r="GBN97" s="80"/>
      <c r="GBO97" s="80"/>
      <c r="GBP97" s="80"/>
      <c r="GBQ97" s="80"/>
      <c r="GBR97" s="80"/>
      <c r="GBS97" s="80"/>
      <c r="GBT97" s="80"/>
      <c r="GBU97" s="80"/>
      <c r="GBV97" s="80"/>
      <c r="GBW97" s="80"/>
      <c r="GBX97" s="80"/>
      <c r="GBY97" s="80"/>
      <c r="GBZ97" s="80"/>
      <c r="GCA97" s="80"/>
      <c r="GCB97" s="80"/>
      <c r="GCC97" s="80"/>
      <c r="GCD97" s="80"/>
      <c r="GCE97" s="80"/>
      <c r="GCF97" s="80"/>
      <c r="GCG97" s="80"/>
      <c r="GCH97" s="80"/>
      <c r="GCI97" s="80"/>
      <c r="GCJ97" s="80"/>
      <c r="GCK97" s="80"/>
      <c r="GCL97" s="80"/>
      <c r="GCM97" s="80"/>
      <c r="GCN97" s="80"/>
      <c r="GCO97" s="80"/>
      <c r="GCP97" s="80"/>
      <c r="GCQ97" s="80"/>
      <c r="GCR97" s="80"/>
      <c r="GCS97" s="80"/>
      <c r="GCT97" s="80"/>
      <c r="GCU97" s="80"/>
      <c r="GCV97" s="80"/>
      <c r="GCW97" s="80"/>
      <c r="GCX97" s="80"/>
      <c r="GCY97" s="80"/>
      <c r="GCZ97" s="80"/>
      <c r="GDA97" s="80"/>
      <c r="GDB97" s="80"/>
      <c r="GDC97" s="80"/>
      <c r="GDD97" s="80"/>
      <c r="GDE97" s="80"/>
      <c r="GDF97" s="80"/>
      <c r="GDG97" s="80"/>
      <c r="GDH97" s="80"/>
      <c r="GDI97" s="80"/>
      <c r="GDJ97" s="80"/>
      <c r="GDK97" s="80"/>
      <c r="GDL97" s="80"/>
      <c r="GDM97" s="80"/>
      <c r="GDN97" s="80"/>
      <c r="GDO97" s="80"/>
      <c r="GDP97" s="80"/>
      <c r="GDQ97" s="80"/>
      <c r="GDR97" s="80"/>
      <c r="GDS97" s="80"/>
      <c r="GDT97" s="80"/>
      <c r="GDU97" s="80"/>
      <c r="GDV97" s="80"/>
      <c r="GDW97" s="80"/>
      <c r="GDX97" s="80"/>
      <c r="GDY97" s="80"/>
      <c r="GDZ97" s="80"/>
      <c r="GEA97" s="80"/>
      <c r="GEB97" s="80"/>
      <c r="GEC97" s="80"/>
      <c r="GED97" s="80"/>
      <c r="GEE97" s="80"/>
      <c r="GEF97" s="80"/>
      <c r="GEG97" s="80"/>
      <c r="GEH97" s="80"/>
      <c r="GEI97" s="80"/>
      <c r="GEJ97" s="80"/>
      <c r="GEK97" s="80"/>
      <c r="GEL97" s="80"/>
      <c r="GEM97" s="80"/>
      <c r="GEN97" s="80"/>
      <c r="GEO97" s="80"/>
      <c r="GEP97" s="80"/>
      <c r="GEQ97" s="80"/>
      <c r="GER97" s="80"/>
      <c r="GES97" s="80"/>
      <c r="GET97" s="80"/>
      <c r="GEU97" s="80"/>
      <c r="GEV97" s="80"/>
      <c r="GEW97" s="80"/>
      <c r="GEX97" s="80"/>
      <c r="GEY97" s="80"/>
      <c r="GEZ97" s="80"/>
      <c r="GFA97" s="80"/>
      <c r="GFB97" s="80"/>
      <c r="GFC97" s="80"/>
      <c r="GFD97" s="80"/>
      <c r="GFE97" s="80"/>
      <c r="GFF97" s="80"/>
      <c r="GFG97" s="80"/>
      <c r="GFH97" s="80"/>
      <c r="GFI97" s="80"/>
      <c r="GFJ97" s="80"/>
      <c r="GFK97" s="80"/>
      <c r="GFL97" s="80"/>
      <c r="GFM97" s="80"/>
      <c r="GFN97" s="80"/>
      <c r="GFO97" s="80"/>
      <c r="GFP97" s="80"/>
      <c r="GFQ97" s="80"/>
      <c r="GFR97" s="80"/>
      <c r="GFS97" s="80"/>
      <c r="GFT97" s="80"/>
      <c r="GFU97" s="80"/>
      <c r="GFV97" s="80"/>
      <c r="GFW97" s="80"/>
      <c r="GFX97" s="80"/>
      <c r="GFY97" s="80"/>
      <c r="GFZ97" s="80"/>
      <c r="GGA97" s="80"/>
      <c r="GGB97" s="80"/>
      <c r="GGC97" s="80"/>
      <c r="GGD97" s="80"/>
      <c r="GGE97" s="80"/>
      <c r="GGF97" s="80"/>
      <c r="GGG97" s="80"/>
      <c r="GGH97" s="80"/>
      <c r="GGI97" s="80"/>
      <c r="GGJ97" s="80"/>
      <c r="GGK97" s="80"/>
      <c r="GGL97" s="80"/>
      <c r="GGM97" s="80"/>
      <c r="GGN97" s="80"/>
      <c r="GGO97" s="80"/>
      <c r="GGP97" s="80"/>
      <c r="GGQ97" s="80"/>
      <c r="GGR97" s="80"/>
      <c r="GGS97" s="80"/>
      <c r="GGT97" s="80"/>
      <c r="GGU97" s="80"/>
      <c r="GGV97" s="80"/>
      <c r="GGW97" s="80"/>
      <c r="GGX97" s="80"/>
      <c r="GGY97" s="80"/>
      <c r="GGZ97" s="80"/>
      <c r="GHA97" s="80"/>
      <c r="GHB97" s="80"/>
      <c r="GHC97" s="80"/>
      <c r="GHD97" s="80"/>
      <c r="GHE97" s="80"/>
      <c r="GHF97" s="80"/>
      <c r="GHG97" s="80"/>
      <c r="GHH97" s="80"/>
      <c r="GHI97" s="80"/>
      <c r="GHJ97" s="80"/>
      <c r="GHK97" s="80"/>
      <c r="GHL97" s="80"/>
      <c r="GHM97" s="80"/>
      <c r="GHN97" s="80"/>
      <c r="GHO97" s="80"/>
      <c r="GHP97" s="80"/>
      <c r="GHQ97" s="80"/>
      <c r="GHR97" s="80"/>
      <c r="GHS97" s="80"/>
      <c r="GHT97" s="80"/>
      <c r="GHU97" s="80"/>
      <c r="GHV97" s="80"/>
      <c r="GHW97" s="80"/>
      <c r="GHX97" s="80"/>
      <c r="GHY97" s="80"/>
      <c r="GHZ97" s="80"/>
      <c r="GIA97" s="80"/>
      <c r="GIB97" s="80"/>
      <c r="GIC97" s="80"/>
      <c r="GID97" s="80"/>
      <c r="GIE97" s="80"/>
      <c r="GIF97" s="80"/>
      <c r="GIG97" s="80"/>
      <c r="GIH97" s="80"/>
      <c r="GII97" s="80"/>
      <c r="GIJ97" s="80"/>
      <c r="GIK97" s="80"/>
      <c r="GIL97" s="80"/>
      <c r="GIM97" s="80"/>
      <c r="GIN97" s="80"/>
      <c r="GIO97" s="80"/>
      <c r="GIP97" s="80"/>
      <c r="GIQ97" s="80"/>
      <c r="GIR97" s="80"/>
      <c r="GIS97" s="80"/>
      <c r="GIT97" s="80"/>
      <c r="GIU97" s="80"/>
      <c r="GIV97" s="80"/>
      <c r="GIW97" s="80"/>
      <c r="GIX97" s="80"/>
      <c r="GIY97" s="80"/>
      <c r="GIZ97" s="80"/>
      <c r="GJA97" s="80"/>
      <c r="GJB97" s="80"/>
      <c r="GJC97" s="80"/>
      <c r="GJD97" s="80"/>
      <c r="GJE97" s="80"/>
      <c r="GJF97" s="80"/>
      <c r="GJG97" s="80"/>
      <c r="GJH97" s="80"/>
      <c r="GJI97" s="80"/>
      <c r="GJJ97" s="80"/>
      <c r="GJK97" s="80"/>
      <c r="GJL97" s="80"/>
      <c r="GJM97" s="80"/>
      <c r="GJN97" s="80"/>
      <c r="GJO97" s="80"/>
      <c r="GJP97" s="80"/>
      <c r="GJQ97" s="80"/>
      <c r="GJR97" s="80"/>
      <c r="GJS97" s="80"/>
      <c r="GJT97" s="80"/>
      <c r="GJU97" s="80"/>
      <c r="GJV97" s="80"/>
      <c r="GJW97" s="80"/>
      <c r="GJX97" s="80"/>
      <c r="GJY97" s="80"/>
      <c r="GJZ97" s="80"/>
      <c r="GKA97" s="80"/>
      <c r="GKB97" s="80"/>
      <c r="GKC97" s="80"/>
      <c r="GKD97" s="80"/>
      <c r="GKE97" s="80"/>
      <c r="GKF97" s="80"/>
      <c r="GKG97" s="80"/>
      <c r="GKH97" s="80"/>
      <c r="GKI97" s="80"/>
      <c r="GKJ97" s="80"/>
      <c r="GKK97" s="80"/>
      <c r="GKL97" s="80"/>
      <c r="GKM97" s="80"/>
      <c r="GKN97" s="80"/>
      <c r="GKO97" s="80"/>
      <c r="GKP97" s="80"/>
      <c r="GKQ97" s="80"/>
      <c r="GKR97" s="80"/>
      <c r="GKS97" s="80"/>
      <c r="GKT97" s="80"/>
      <c r="GKU97" s="80"/>
      <c r="GKV97" s="80"/>
      <c r="GKW97" s="80"/>
      <c r="GKX97" s="80"/>
      <c r="GKY97" s="80"/>
      <c r="GKZ97" s="80"/>
      <c r="GLA97" s="80"/>
      <c r="GLB97" s="80"/>
      <c r="GLC97" s="80"/>
      <c r="GLD97" s="80"/>
      <c r="GLE97" s="80"/>
      <c r="GLF97" s="80"/>
      <c r="GLG97" s="80"/>
      <c r="GLH97" s="80"/>
      <c r="GLI97" s="80"/>
      <c r="GLJ97" s="80"/>
      <c r="GLK97" s="80"/>
      <c r="GLL97" s="80"/>
      <c r="GLM97" s="80"/>
      <c r="GLN97" s="80"/>
      <c r="GLO97" s="80"/>
      <c r="GLP97" s="80"/>
      <c r="GLQ97" s="80"/>
      <c r="GLR97" s="80"/>
      <c r="GLS97" s="80"/>
      <c r="GLT97" s="80"/>
      <c r="GLU97" s="80"/>
      <c r="GLV97" s="80"/>
      <c r="GLW97" s="80"/>
      <c r="GLX97" s="80"/>
      <c r="GLY97" s="80"/>
      <c r="GLZ97" s="80"/>
      <c r="GMA97" s="80"/>
      <c r="GMB97" s="80"/>
      <c r="GMC97" s="80"/>
      <c r="GMD97" s="80"/>
      <c r="GME97" s="80"/>
      <c r="GMF97" s="80"/>
      <c r="GMG97" s="80"/>
      <c r="GMH97" s="80"/>
      <c r="GMI97" s="80"/>
      <c r="GMJ97" s="80"/>
      <c r="GMK97" s="80"/>
      <c r="GML97" s="80"/>
      <c r="GMM97" s="80"/>
      <c r="GMN97" s="80"/>
      <c r="GMO97" s="80"/>
      <c r="GMP97" s="80"/>
      <c r="GMQ97" s="80"/>
      <c r="GMR97" s="80"/>
      <c r="GMS97" s="80"/>
      <c r="GMT97" s="80"/>
      <c r="GMU97" s="80"/>
      <c r="GMV97" s="80"/>
      <c r="GMW97" s="80"/>
      <c r="GMX97" s="80"/>
      <c r="GMY97" s="80"/>
      <c r="GMZ97" s="80"/>
      <c r="GNA97" s="80"/>
      <c r="GNB97" s="80"/>
      <c r="GNC97" s="80"/>
      <c r="GND97" s="80"/>
      <c r="GNE97" s="80"/>
      <c r="GNF97" s="80"/>
      <c r="GNG97" s="80"/>
      <c r="GNH97" s="80"/>
      <c r="GNI97" s="80"/>
      <c r="GNJ97" s="80"/>
      <c r="GNK97" s="80"/>
      <c r="GNL97" s="80"/>
      <c r="GNM97" s="80"/>
      <c r="GNN97" s="80"/>
      <c r="GNO97" s="80"/>
      <c r="GNP97" s="80"/>
      <c r="GNQ97" s="80"/>
      <c r="GNR97" s="80"/>
      <c r="GNS97" s="80"/>
      <c r="GNT97" s="80"/>
      <c r="GNU97" s="80"/>
      <c r="GNV97" s="80"/>
      <c r="GNW97" s="80"/>
      <c r="GNX97" s="80"/>
      <c r="GNY97" s="80"/>
      <c r="GNZ97" s="80"/>
      <c r="GOA97" s="80"/>
      <c r="GOB97" s="80"/>
      <c r="GOC97" s="80"/>
      <c r="GOD97" s="80"/>
      <c r="GOE97" s="80"/>
      <c r="GOF97" s="80"/>
      <c r="GOG97" s="80"/>
      <c r="GOH97" s="80"/>
      <c r="GOI97" s="80"/>
      <c r="GOJ97" s="80"/>
      <c r="GOK97" s="80"/>
      <c r="GOL97" s="80"/>
      <c r="GOM97" s="80"/>
      <c r="GON97" s="80"/>
      <c r="GOO97" s="80"/>
      <c r="GOP97" s="80"/>
      <c r="GOQ97" s="80"/>
      <c r="GOR97" s="80"/>
      <c r="GOS97" s="80"/>
      <c r="GOT97" s="80"/>
      <c r="GOU97" s="80"/>
      <c r="GOV97" s="80"/>
      <c r="GOW97" s="80"/>
      <c r="GOX97" s="80"/>
      <c r="GOY97" s="80"/>
      <c r="GOZ97" s="80"/>
      <c r="GPA97" s="80"/>
      <c r="GPB97" s="80"/>
      <c r="GPC97" s="80"/>
      <c r="GPD97" s="80"/>
      <c r="GPE97" s="80"/>
      <c r="GPF97" s="80"/>
      <c r="GPG97" s="80"/>
      <c r="GPH97" s="80"/>
      <c r="GPI97" s="80"/>
      <c r="GPJ97" s="80"/>
      <c r="GPK97" s="80"/>
      <c r="GPL97" s="80"/>
      <c r="GPM97" s="80"/>
      <c r="GPN97" s="80"/>
      <c r="GPO97" s="80"/>
      <c r="GPP97" s="80"/>
      <c r="GPQ97" s="80"/>
      <c r="GPR97" s="80"/>
      <c r="GPS97" s="80"/>
      <c r="GPT97" s="80"/>
      <c r="GPU97" s="80"/>
      <c r="GPV97" s="80"/>
      <c r="GPW97" s="80"/>
      <c r="GPX97" s="80"/>
      <c r="GPY97" s="80"/>
      <c r="GPZ97" s="80"/>
      <c r="GQA97" s="80"/>
      <c r="GQB97" s="80"/>
      <c r="GQC97" s="80"/>
      <c r="GQD97" s="80"/>
      <c r="GQE97" s="80"/>
      <c r="GQF97" s="80"/>
      <c r="GQG97" s="80"/>
      <c r="GQH97" s="80"/>
      <c r="GQI97" s="80"/>
      <c r="GQJ97" s="80"/>
      <c r="GQK97" s="80"/>
      <c r="GQL97" s="80"/>
      <c r="GQM97" s="80"/>
      <c r="GQN97" s="80"/>
      <c r="GQO97" s="80"/>
      <c r="GQP97" s="80"/>
      <c r="GQQ97" s="80"/>
      <c r="GQR97" s="80"/>
      <c r="GQS97" s="80"/>
      <c r="GQT97" s="80"/>
      <c r="GQU97" s="80"/>
      <c r="GQV97" s="80"/>
      <c r="GQW97" s="80"/>
      <c r="GQX97" s="80"/>
      <c r="GQY97" s="80"/>
      <c r="GQZ97" s="80"/>
      <c r="GRA97" s="80"/>
      <c r="GRB97" s="80"/>
      <c r="GRC97" s="80"/>
      <c r="GRD97" s="80"/>
      <c r="GRE97" s="80"/>
      <c r="GRF97" s="80"/>
      <c r="GRG97" s="80"/>
      <c r="GRH97" s="80"/>
      <c r="GRI97" s="80"/>
      <c r="GRJ97" s="80"/>
      <c r="GRK97" s="80"/>
      <c r="GRL97" s="80"/>
      <c r="GRM97" s="80"/>
      <c r="GRN97" s="80"/>
      <c r="GRO97" s="80"/>
      <c r="GRP97" s="80"/>
      <c r="GRQ97" s="80"/>
      <c r="GRR97" s="80"/>
      <c r="GRS97" s="80"/>
      <c r="GRT97" s="80"/>
      <c r="GRU97" s="80"/>
      <c r="GRV97" s="80"/>
      <c r="GRW97" s="80"/>
      <c r="GRX97" s="80"/>
      <c r="GRY97" s="80"/>
      <c r="GRZ97" s="80"/>
      <c r="GSA97" s="80"/>
      <c r="GSB97" s="80"/>
      <c r="GSC97" s="80"/>
      <c r="GSD97" s="80"/>
      <c r="GSE97" s="80"/>
      <c r="GSF97" s="80"/>
      <c r="GSG97" s="80"/>
      <c r="GSH97" s="80"/>
      <c r="GSI97" s="80"/>
      <c r="GSJ97" s="80"/>
      <c r="GSK97" s="80"/>
      <c r="GSL97" s="80"/>
      <c r="GSM97" s="80"/>
      <c r="GSN97" s="80"/>
      <c r="GSO97" s="80"/>
      <c r="GSP97" s="80"/>
      <c r="GSQ97" s="80"/>
      <c r="GSR97" s="80"/>
      <c r="GSS97" s="80"/>
      <c r="GST97" s="80"/>
      <c r="GSU97" s="80"/>
      <c r="GSV97" s="80"/>
      <c r="GSW97" s="80"/>
      <c r="GSX97" s="80"/>
      <c r="GSY97" s="80"/>
      <c r="GSZ97" s="80"/>
      <c r="GTA97" s="80"/>
      <c r="GTB97" s="80"/>
      <c r="GTC97" s="80"/>
      <c r="GTD97" s="80"/>
      <c r="GTE97" s="80"/>
      <c r="GTF97" s="80"/>
      <c r="GTG97" s="80"/>
      <c r="GTH97" s="80"/>
      <c r="GTI97" s="80"/>
      <c r="GTJ97" s="80"/>
      <c r="GTK97" s="80"/>
      <c r="GTL97" s="80"/>
      <c r="GTM97" s="80"/>
      <c r="GTN97" s="80"/>
      <c r="GTO97" s="80"/>
      <c r="GTP97" s="80"/>
      <c r="GTQ97" s="80"/>
      <c r="GTR97" s="80"/>
      <c r="GTS97" s="80"/>
      <c r="GTT97" s="80"/>
      <c r="GTU97" s="80"/>
      <c r="GTV97" s="80"/>
      <c r="GTW97" s="80"/>
      <c r="GTX97" s="80"/>
      <c r="GTY97" s="80"/>
      <c r="GTZ97" s="80"/>
      <c r="GUA97" s="80"/>
      <c r="GUB97" s="80"/>
      <c r="GUC97" s="80"/>
      <c r="GUD97" s="80"/>
      <c r="GUE97" s="80"/>
      <c r="GUF97" s="80"/>
      <c r="GUG97" s="80"/>
      <c r="GUH97" s="80"/>
      <c r="GUI97" s="80"/>
      <c r="GUJ97" s="80"/>
      <c r="GUK97" s="80"/>
      <c r="GUL97" s="80"/>
      <c r="GUM97" s="80"/>
      <c r="GUN97" s="80"/>
      <c r="GUO97" s="80"/>
      <c r="GUP97" s="80"/>
      <c r="GUQ97" s="80"/>
      <c r="GUR97" s="80"/>
      <c r="GUS97" s="80"/>
      <c r="GUT97" s="80"/>
      <c r="GUU97" s="80"/>
      <c r="GUV97" s="80"/>
      <c r="GUW97" s="80"/>
      <c r="GUX97" s="80"/>
      <c r="GUY97" s="80"/>
      <c r="GUZ97" s="80"/>
      <c r="GVA97" s="80"/>
      <c r="GVB97" s="80"/>
      <c r="GVC97" s="80"/>
      <c r="GVD97" s="80"/>
      <c r="GVE97" s="80"/>
      <c r="GVF97" s="80"/>
      <c r="GVG97" s="80"/>
      <c r="GVH97" s="80"/>
      <c r="GVI97" s="80"/>
      <c r="GVJ97" s="80"/>
      <c r="GVK97" s="80"/>
      <c r="GVL97" s="80"/>
      <c r="GVM97" s="80"/>
      <c r="GVN97" s="80"/>
      <c r="GVO97" s="80"/>
      <c r="GVP97" s="80"/>
      <c r="GVQ97" s="80"/>
      <c r="GVR97" s="80"/>
      <c r="GVS97" s="80"/>
      <c r="GVT97" s="80"/>
      <c r="GVU97" s="80"/>
      <c r="GVV97" s="80"/>
      <c r="GVW97" s="80"/>
      <c r="GVX97" s="80"/>
      <c r="GVY97" s="80"/>
      <c r="GVZ97" s="80"/>
      <c r="GWA97" s="80"/>
      <c r="GWB97" s="80"/>
      <c r="GWC97" s="80"/>
      <c r="GWD97" s="80"/>
      <c r="GWE97" s="80"/>
      <c r="GWF97" s="80"/>
      <c r="GWG97" s="80"/>
      <c r="GWH97" s="80"/>
      <c r="GWI97" s="80"/>
      <c r="GWJ97" s="80"/>
      <c r="GWK97" s="80"/>
      <c r="GWL97" s="80"/>
      <c r="GWM97" s="80"/>
      <c r="GWN97" s="80"/>
      <c r="GWO97" s="80"/>
      <c r="GWP97" s="80"/>
      <c r="GWQ97" s="80"/>
      <c r="GWR97" s="80"/>
      <c r="GWS97" s="80"/>
      <c r="GWT97" s="80"/>
      <c r="GWU97" s="80"/>
      <c r="GWV97" s="80"/>
      <c r="GWW97" s="80"/>
      <c r="GWX97" s="80"/>
      <c r="GWY97" s="80"/>
      <c r="GWZ97" s="80"/>
      <c r="GXA97" s="80"/>
      <c r="GXB97" s="80"/>
      <c r="GXC97" s="80"/>
      <c r="GXD97" s="80"/>
      <c r="GXE97" s="80"/>
      <c r="GXF97" s="80"/>
      <c r="GXG97" s="80"/>
      <c r="GXH97" s="80"/>
      <c r="GXI97" s="80"/>
      <c r="GXJ97" s="80"/>
      <c r="GXK97" s="80"/>
      <c r="GXL97" s="80"/>
      <c r="GXM97" s="80"/>
      <c r="GXN97" s="80"/>
      <c r="GXO97" s="80"/>
      <c r="GXP97" s="80"/>
      <c r="GXQ97" s="80"/>
      <c r="GXR97" s="80"/>
      <c r="GXS97" s="80"/>
      <c r="GXT97" s="80"/>
      <c r="GXU97" s="80"/>
      <c r="GXV97" s="80"/>
      <c r="GXW97" s="80"/>
      <c r="GXX97" s="80"/>
      <c r="GXY97" s="80"/>
      <c r="GXZ97" s="80"/>
      <c r="GYA97" s="80"/>
      <c r="GYB97" s="80"/>
      <c r="GYC97" s="80"/>
      <c r="GYD97" s="80"/>
      <c r="GYE97" s="80"/>
      <c r="GYF97" s="80"/>
      <c r="GYG97" s="80"/>
      <c r="GYH97" s="80"/>
      <c r="GYI97" s="80"/>
      <c r="GYJ97" s="80"/>
      <c r="GYK97" s="80"/>
      <c r="GYL97" s="80"/>
      <c r="GYM97" s="80"/>
      <c r="GYN97" s="80"/>
      <c r="GYO97" s="80"/>
      <c r="GYP97" s="80"/>
      <c r="GYQ97" s="80"/>
      <c r="GYR97" s="80"/>
      <c r="GYS97" s="80"/>
      <c r="GYT97" s="80"/>
      <c r="GYU97" s="80"/>
      <c r="GYV97" s="80"/>
      <c r="GYW97" s="80"/>
      <c r="GYX97" s="80"/>
      <c r="GYY97" s="80"/>
      <c r="GYZ97" s="80"/>
      <c r="GZA97" s="80"/>
      <c r="GZB97" s="80"/>
      <c r="GZC97" s="80"/>
      <c r="GZD97" s="80"/>
      <c r="GZE97" s="80"/>
      <c r="GZF97" s="80"/>
      <c r="GZG97" s="80"/>
      <c r="GZH97" s="80"/>
      <c r="GZI97" s="80"/>
      <c r="GZJ97" s="80"/>
      <c r="GZK97" s="80"/>
      <c r="GZL97" s="80"/>
      <c r="GZM97" s="80"/>
      <c r="GZN97" s="80"/>
      <c r="GZO97" s="80"/>
      <c r="GZP97" s="80"/>
      <c r="GZQ97" s="80"/>
      <c r="GZR97" s="80"/>
      <c r="GZS97" s="80"/>
      <c r="GZT97" s="80"/>
      <c r="GZU97" s="80"/>
      <c r="GZV97" s="80"/>
      <c r="GZW97" s="80"/>
      <c r="GZX97" s="80"/>
      <c r="GZY97" s="80"/>
      <c r="GZZ97" s="80"/>
      <c r="HAA97" s="80"/>
      <c r="HAB97" s="80"/>
      <c r="HAC97" s="80"/>
      <c r="HAD97" s="80"/>
      <c r="HAE97" s="80"/>
      <c r="HAF97" s="80"/>
      <c r="HAG97" s="80"/>
      <c r="HAH97" s="80"/>
      <c r="HAI97" s="80"/>
      <c r="HAJ97" s="80"/>
      <c r="HAK97" s="80"/>
      <c r="HAL97" s="80"/>
      <c r="HAM97" s="80"/>
      <c r="HAN97" s="80"/>
      <c r="HAO97" s="80"/>
      <c r="HAP97" s="80"/>
      <c r="HAQ97" s="80"/>
      <c r="HAR97" s="80"/>
      <c r="HAS97" s="80"/>
      <c r="HAT97" s="80"/>
      <c r="HAU97" s="80"/>
      <c r="HAV97" s="80"/>
      <c r="HAW97" s="80"/>
      <c r="HAX97" s="80"/>
      <c r="HAY97" s="80"/>
      <c r="HAZ97" s="80"/>
      <c r="HBA97" s="80"/>
      <c r="HBB97" s="80"/>
      <c r="HBC97" s="80"/>
      <c r="HBD97" s="80"/>
      <c r="HBE97" s="80"/>
      <c r="HBF97" s="80"/>
      <c r="HBG97" s="80"/>
      <c r="HBH97" s="80"/>
      <c r="HBI97" s="80"/>
      <c r="HBJ97" s="80"/>
      <c r="HBK97" s="80"/>
      <c r="HBL97" s="80"/>
      <c r="HBM97" s="80"/>
      <c r="HBN97" s="80"/>
      <c r="HBO97" s="80"/>
      <c r="HBP97" s="80"/>
      <c r="HBQ97" s="80"/>
      <c r="HBR97" s="80"/>
      <c r="HBS97" s="80"/>
      <c r="HBT97" s="80"/>
      <c r="HBU97" s="80"/>
      <c r="HBV97" s="80"/>
      <c r="HBW97" s="80"/>
      <c r="HBX97" s="80"/>
      <c r="HBY97" s="80"/>
      <c r="HBZ97" s="80"/>
      <c r="HCA97" s="80"/>
      <c r="HCB97" s="80"/>
      <c r="HCC97" s="80"/>
      <c r="HCD97" s="80"/>
      <c r="HCE97" s="80"/>
      <c r="HCF97" s="80"/>
      <c r="HCG97" s="80"/>
      <c r="HCH97" s="80"/>
      <c r="HCI97" s="80"/>
      <c r="HCJ97" s="80"/>
      <c r="HCK97" s="80"/>
      <c r="HCL97" s="80"/>
      <c r="HCM97" s="80"/>
      <c r="HCN97" s="80"/>
      <c r="HCO97" s="80"/>
      <c r="HCP97" s="80"/>
      <c r="HCQ97" s="80"/>
      <c r="HCR97" s="80"/>
      <c r="HCS97" s="80"/>
      <c r="HCT97" s="80"/>
      <c r="HCU97" s="80"/>
      <c r="HCV97" s="80"/>
      <c r="HCW97" s="80"/>
      <c r="HCX97" s="80"/>
      <c r="HCY97" s="80"/>
      <c r="HCZ97" s="80"/>
      <c r="HDA97" s="80"/>
      <c r="HDB97" s="80"/>
      <c r="HDC97" s="80"/>
      <c r="HDD97" s="80"/>
      <c r="HDE97" s="80"/>
      <c r="HDF97" s="80"/>
      <c r="HDG97" s="80"/>
      <c r="HDH97" s="80"/>
      <c r="HDI97" s="80"/>
      <c r="HDJ97" s="80"/>
      <c r="HDK97" s="80"/>
      <c r="HDL97" s="80"/>
      <c r="HDM97" s="80"/>
      <c r="HDN97" s="80"/>
      <c r="HDO97" s="80"/>
      <c r="HDP97" s="80"/>
      <c r="HDQ97" s="80"/>
      <c r="HDR97" s="80"/>
      <c r="HDS97" s="80"/>
      <c r="HDT97" s="80"/>
      <c r="HDU97" s="80"/>
      <c r="HDV97" s="80"/>
      <c r="HDW97" s="80"/>
      <c r="HDX97" s="80"/>
      <c r="HDY97" s="80"/>
      <c r="HDZ97" s="80"/>
      <c r="HEA97" s="80"/>
      <c r="HEB97" s="80"/>
      <c r="HEC97" s="80"/>
      <c r="HED97" s="80"/>
      <c r="HEE97" s="80"/>
      <c r="HEF97" s="80"/>
      <c r="HEG97" s="80"/>
      <c r="HEH97" s="80"/>
      <c r="HEI97" s="80"/>
      <c r="HEJ97" s="80"/>
      <c r="HEK97" s="80"/>
      <c r="HEL97" s="80"/>
      <c r="HEM97" s="80"/>
      <c r="HEN97" s="80"/>
      <c r="HEO97" s="80"/>
      <c r="HEP97" s="80"/>
      <c r="HEQ97" s="80"/>
      <c r="HER97" s="80"/>
      <c r="HES97" s="80"/>
      <c r="HET97" s="80"/>
      <c r="HEU97" s="80"/>
      <c r="HEV97" s="80"/>
      <c r="HEW97" s="80"/>
      <c r="HEX97" s="80"/>
      <c r="HEY97" s="80"/>
      <c r="HEZ97" s="80"/>
      <c r="HFA97" s="80"/>
      <c r="HFB97" s="80"/>
      <c r="HFC97" s="80"/>
      <c r="HFD97" s="80"/>
      <c r="HFE97" s="80"/>
      <c r="HFF97" s="80"/>
      <c r="HFG97" s="80"/>
      <c r="HFH97" s="80"/>
      <c r="HFI97" s="80"/>
      <c r="HFJ97" s="80"/>
      <c r="HFK97" s="80"/>
      <c r="HFL97" s="80"/>
      <c r="HFM97" s="80"/>
      <c r="HFN97" s="80"/>
      <c r="HFO97" s="80"/>
      <c r="HFP97" s="80"/>
      <c r="HFQ97" s="80"/>
      <c r="HFR97" s="80"/>
      <c r="HFS97" s="80"/>
      <c r="HFT97" s="80"/>
      <c r="HFU97" s="80"/>
      <c r="HFV97" s="80"/>
      <c r="HFW97" s="80"/>
      <c r="HFX97" s="80"/>
      <c r="HFY97" s="80"/>
      <c r="HFZ97" s="80"/>
      <c r="HGA97" s="80"/>
      <c r="HGB97" s="80"/>
      <c r="HGC97" s="80"/>
      <c r="HGD97" s="80"/>
      <c r="HGE97" s="80"/>
      <c r="HGF97" s="80"/>
      <c r="HGG97" s="80"/>
      <c r="HGH97" s="80"/>
      <c r="HGI97" s="80"/>
      <c r="HGJ97" s="80"/>
      <c r="HGK97" s="80"/>
      <c r="HGL97" s="80"/>
      <c r="HGM97" s="80"/>
      <c r="HGN97" s="80"/>
      <c r="HGO97" s="80"/>
      <c r="HGP97" s="80"/>
      <c r="HGQ97" s="80"/>
      <c r="HGR97" s="80"/>
      <c r="HGS97" s="80"/>
      <c r="HGT97" s="80"/>
      <c r="HGU97" s="80"/>
      <c r="HGV97" s="80"/>
      <c r="HGW97" s="80"/>
      <c r="HGX97" s="80"/>
      <c r="HGY97" s="80"/>
      <c r="HGZ97" s="80"/>
      <c r="HHA97" s="80"/>
      <c r="HHB97" s="80"/>
      <c r="HHC97" s="80"/>
      <c r="HHD97" s="80"/>
      <c r="HHE97" s="80"/>
      <c r="HHF97" s="80"/>
      <c r="HHG97" s="80"/>
      <c r="HHH97" s="80"/>
      <c r="HHI97" s="80"/>
      <c r="HHJ97" s="80"/>
      <c r="HHK97" s="80"/>
      <c r="HHL97" s="80"/>
      <c r="HHM97" s="80"/>
      <c r="HHN97" s="80"/>
      <c r="HHO97" s="80"/>
      <c r="HHP97" s="80"/>
      <c r="HHQ97" s="80"/>
      <c r="HHR97" s="80"/>
      <c r="HHS97" s="80"/>
      <c r="HHT97" s="80"/>
      <c r="HHU97" s="80"/>
      <c r="HHV97" s="80"/>
      <c r="HHW97" s="80"/>
      <c r="HHX97" s="80"/>
      <c r="HHY97" s="80"/>
      <c r="HHZ97" s="80"/>
      <c r="HIA97" s="80"/>
      <c r="HIB97" s="80"/>
      <c r="HIC97" s="80"/>
      <c r="HID97" s="80"/>
      <c r="HIE97" s="80"/>
      <c r="HIF97" s="80"/>
      <c r="HIG97" s="80"/>
      <c r="HIH97" s="80"/>
      <c r="HII97" s="80"/>
      <c r="HIJ97" s="80"/>
      <c r="HIK97" s="80"/>
      <c r="HIL97" s="80"/>
      <c r="HIM97" s="80"/>
      <c r="HIN97" s="80"/>
      <c r="HIO97" s="80"/>
      <c r="HIP97" s="80"/>
      <c r="HIQ97" s="80"/>
      <c r="HIR97" s="80"/>
      <c r="HIS97" s="80"/>
      <c r="HIT97" s="80"/>
      <c r="HIU97" s="80"/>
      <c r="HIV97" s="80"/>
      <c r="HIW97" s="80"/>
      <c r="HIX97" s="80"/>
      <c r="HIY97" s="80"/>
      <c r="HIZ97" s="80"/>
      <c r="HJA97" s="80"/>
      <c r="HJB97" s="80"/>
      <c r="HJC97" s="80"/>
      <c r="HJD97" s="80"/>
      <c r="HJE97" s="80"/>
      <c r="HJF97" s="80"/>
      <c r="HJG97" s="80"/>
      <c r="HJH97" s="80"/>
      <c r="HJI97" s="80"/>
      <c r="HJJ97" s="80"/>
      <c r="HJK97" s="80"/>
      <c r="HJL97" s="80"/>
      <c r="HJM97" s="80"/>
      <c r="HJN97" s="80"/>
      <c r="HJO97" s="80"/>
      <c r="HJP97" s="80"/>
      <c r="HJQ97" s="80"/>
      <c r="HJR97" s="80"/>
      <c r="HJS97" s="80"/>
      <c r="HJT97" s="80"/>
      <c r="HJU97" s="80"/>
      <c r="HJV97" s="80"/>
      <c r="HJW97" s="80"/>
      <c r="HJX97" s="80"/>
      <c r="HJY97" s="80"/>
      <c r="HJZ97" s="80"/>
      <c r="HKA97" s="80"/>
      <c r="HKB97" s="80"/>
      <c r="HKC97" s="80"/>
      <c r="HKD97" s="80"/>
      <c r="HKE97" s="80"/>
      <c r="HKF97" s="80"/>
      <c r="HKG97" s="80"/>
      <c r="HKH97" s="80"/>
      <c r="HKI97" s="80"/>
      <c r="HKJ97" s="80"/>
      <c r="HKK97" s="80"/>
      <c r="HKL97" s="80"/>
      <c r="HKM97" s="80"/>
      <c r="HKN97" s="80"/>
      <c r="HKO97" s="80"/>
      <c r="HKP97" s="80"/>
      <c r="HKQ97" s="80"/>
      <c r="HKR97" s="80"/>
      <c r="HKS97" s="80"/>
      <c r="HKT97" s="80"/>
      <c r="HKU97" s="80"/>
      <c r="HKV97" s="80"/>
      <c r="HKW97" s="80"/>
      <c r="HKX97" s="80"/>
      <c r="HKY97" s="80"/>
      <c r="HKZ97" s="80"/>
      <c r="HLA97" s="80"/>
      <c r="HLB97" s="80"/>
      <c r="HLC97" s="80"/>
      <c r="HLD97" s="80"/>
      <c r="HLE97" s="80"/>
      <c r="HLF97" s="80"/>
      <c r="HLG97" s="80"/>
      <c r="HLH97" s="80"/>
      <c r="HLI97" s="80"/>
      <c r="HLJ97" s="80"/>
      <c r="HLK97" s="80"/>
      <c r="HLL97" s="80"/>
      <c r="HLM97" s="80"/>
      <c r="HLN97" s="80"/>
      <c r="HLO97" s="80"/>
      <c r="HLP97" s="80"/>
      <c r="HLQ97" s="80"/>
      <c r="HLR97" s="80"/>
      <c r="HLS97" s="80"/>
      <c r="HLT97" s="80"/>
      <c r="HLU97" s="80"/>
      <c r="HLV97" s="80"/>
      <c r="HLW97" s="80"/>
      <c r="HLX97" s="80"/>
      <c r="HLY97" s="80"/>
      <c r="HLZ97" s="80"/>
      <c r="HMA97" s="80"/>
      <c r="HMB97" s="80"/>
      <c r="HMC97" s="80"/>
      <c r="HMD97" s="80"/>
      <c r="HME97" s="80"/>
      <c r="HMF97" s="80"/>
      <c r="HMG97" s="80"/>
      <c r="HMH97" s="80"/>
      <c r="HMI97" s="80"/>
      <c r="HMJ97" s="80"/>
      <c r="HMK97" s="80"/>
      <c r="HML97" s="80"/>
      <c r="HMM97" s="80"/>
      <c r="HMN97" s="80"/>
      <c r="HMO97" s="80"/>
      <c r="HMP97" s="80"/>
      <c r="HMQ97" s="80"/>
      <c r="HMR97" s="80"/>
      <c r="HMS97" s="80"/>
      <c r="HMT97" s="80"/>
      <c r="HMU97" s="80"/>
      <c r="HMV97" s="80"/>
      <c r="HMW97" s="80"/>
      <c r="HMX97" s="80"/>
      <c r="HMY97" s="80"/>
      <c r="HMZ97" s="80"/>
      <c r="HNA97" s="80"/>
      <c r="HNB97" s="80"/>
      <c r="HNC97" s="80"/>
      <c r="HND97" s="80"/>
      <c r="HNE97" s="80"/>
      <c r="HNF97" s="80"/>
      <c r="HNG97" s="80"/>
      <c r="HNH97" s="80"/>
      <c r="HNI97" s="80"/>
      <c r="HNJ97" s="80"/>
      <c r="HNK97" s="80"/>
      <c r="HNL97" s="80"/>
      <c r="HNM97" s="80"/>
      <c r="HNN97" s="80"/>
      <c r="HNO97" s="80"/>
      <c r="HNP97" s="80"/>
      <c r="HNQ97" s="80"/>
      <c r="HNR97" s="80"/>
      <c r="HNS97" s="80"/>
      <c r="HNT97" s="80"/>
      <c r="HNU97" s="80"/>
      <c r="HNV97" s="80"/>
      <c r="HNW97" s="80"/>
      <c r="HNX97" s="80"/>
      <c r="HNY97" s="80"/>
      <c r="HNZ97" s="80"/>
      <c r="HOA97" s="80"/>
      <c r="HOB97" s="80"/>
      <c r="HOC97" s="80"/>
      <c r="HOD97" s="80"/>
      <c r="HOE97" s="80"/>
      <c r="HOF97" s="80"/>
      <c r="HOG97" s="80"/>
      <c r="HOH97" s="80"/>
      <c r="HOI97" s="80"/>
      <c r="HOJ97" s="80"/>
      <c r="HOK97" s="80"/>
      <c r="HOL97" s="80"/>
      <c r="HOM97" s="80"/>
      <c r="HON97" s="80"/>
      <c r="HOO97" s="80"/>
      <c r="HOP97" s="80"/>
      <c r="HOQ97" s="80"/>
      <c r="HOR97" s="80"/>
      <c r="HOS97" s="80"/>
      <c r="HOT97" s="80"/>
      <c r="HOU97" s="80"/>
      <c r="HOV97" s="80"/>
      <c r="HOW97" s="80"/>
      <c r="HOX97" s="80"/>
      <c r="HOY97" s="80"/>
      <c r="HOZ97" s="80"/>
      <c r="HPA97" s="80"/>
      <c r="HPB97" s="80"/>
      <c r="HPC97" s="80"/>
      <c r="HPD97" s="80"/>
      <c r="HPE97" s="80"/>
      <c r="HPF97" s="80"/>
      <c r="HPG97" s="80"/>
      <c r="HPH97" s="80"/>
      <c r="HPI97" s="80"/>
      <c r="HPJ97" s="80"/>
      <c r="HPK97" s="80"/>
      <c r="HPL97" s="80"/>
      <c r="HPM97" s="80"/>
      <c r="HPN97" s="80"/>
      <c r="HPO97" s="80"/>
      <c r="HPP97" s="80"/>
      <c r="HPQ97" s="80"/>
      <c r="HPR97" s="80"/>
      <c r="HPS97" s="80"/>
      <c r="HPT97" s="80"/>
      <c r="HPU97" s="80"/>
      <c r="HPV97" s="80"/>
      <c r="HPW97" s="80"/>
      <c r="HPX97" s="80"/>
      <c r="HPY97" s="80"/>
      <c r="HPZ97" s="80"/>
      <c r="HQA97" s="80"/>
      <c r="HQB97" s="80"/>
      <c r="HQC97" s="80"/>
      <c r="HQD97" s="80"/>
      <c r="HQE97" s="80"/>
      <c r="HQF97" s="80"/>
      <c r="HQG97" s="80"/>
      <c r="HQH97" s="80"/>
      <c r="HQI97" s="80"/>
      <c r="HQJ97" s="80"/>
      <c r="HQK97" s="80"/>
      <c r="HQL97" s="80"/>
      <c r="HQM97" s="80"/>
      <c r="HQN97" s="80"/>
      <c r="HQO97" s="80"/>
      <c r="HQP97" s="80"/>
      <c r="HQQ97" s="80"/>
      <c r="HQR97" s="80"/>
      <c r="HQS97" s="80"/>
      <c r="HQT97" s="80"/>
      <c r="HQU97" s="80"/>
      <c r="HQV97" s="80"/>
      <c r="HQW97" s="80"/>
      <c r="HQX97" s="80"/>
      <c r="HQY97" s="80"/>
      <c r="HQZ97" s="80"/>
      <c r="HRA97" s="80"/>
      <c r="HRB97" s="80"/>
      <c r="HRC97" s="80"/>
      <c r="HRD97" s="80"/>
      <c r="HRE97" s="80"/>
      <c r="HRF97" s="80"/>
      <c r="HRG97" s="80"/>
      <c r="HRH97" s="80"/>
      <c r="HRI97" s="80"/>
      <c r="HRJ97" s="80"/>
      <c r="HRK97" s="80"/>
      <c r="HRL97" s="80"/>
      <c r="HRM97" s="80"/>
      <c r="HRN97" s="80"/>
      <c r="HRO97" s="80"/>
      <c r="HRP97" s="80"/>
      <c r="HRQ97" s="80"/>
      <c r="HRR97" s="80"/>
      <c r="HRS97" s="80"/>
      <c r="HRT97" s="80"/>
      <c r="HRU97" s="80"/>
      <c r="HRV97" s="80"/>
      <c r="HRW97" s="80"/>
      <c r="HRX97" s="80"/>
      <c r="HRY97" s="80"/>
      <c r="HRZ97" s="80"/>
      <c r="HSA97" s="80"/>
      <c r="HSB97" s="80"/>
      <c r="HSC97" s="80"/>
      <c r="HSD97" s="80"/>
      <c r="HSE97" s="80"/>
      <c r="HSF97" s="80"/>
      <c r="HSG97" s="80"/>
      <c r="HSH97" s="80"/>
      <c r="HSI97" s="80"/>
      <c r="HSJ97" s="80"/>
      <c r="HSK97" s="80"/>
      <c r="HSL97" s="80"/>
      <c r="HSM97" s="80"/>
      <c r="HSN97" s="80"/>
      <c r="HSO97" s="80"/>
      <c r="HSP97" s="80"/>
      <c r="HSQ97" s="80"/>
      <c r="HSR97" s="80"/>
      <c r="HSS97" s="80"/>
      <c r="HST97" s="80"/>
      <c r="HSU97" s="80"/>
      <c r="HSV97" s="80"/>
      <c r="HSW97" s="80"/>
      <c r="HSX97" s="80"/>
      <c r="HSY97" s="80"/>
      <c r="HSZ97" s="80"/>
      <c r="HTA97" s="80"/>
      <c r="HTB97" s="80"/>
      <c r="HTC97" s="80"/>
      <c r="HTD97" s="80"/>
      <c r="HTE97" s="80"/>
      <c r="HTF97" s="80"/>
      <c r="HTG97" s="80"/>
      <c r="HTH97" s="80"/>
      <c r="HTI97" s="80"/>
      <c r="HTJ97" s="80"/>
      <c r="HTK97" s="80"/>
      <c r="HTL97" s="80"/>
      <c r="HTM97" s="80"/>
      <c r="HTN97" s="80"/>
      <c r="HTO97" s="80"/>
      <c r="HTP97" s="80"/>
      <c r="HTQ97" s="80"/>
      <c r="HTR97" s="80"/>
      <c r="HTS97" s="80"/>
      <c r="HTT97" s="80"/>
      <c r="HTU97" s="80"/>
      <c r="HTV97" s="80"/>
      <c r="HTW97" s="80"/>
      <c r="HTX97" s="80"/>
      <c r="HTY97" s="80"/>
      <c r="HTZ97" s="80"/>
      <c r="HUA97" s="80"/>
      <c r="HUB97" s="80"/>
      <c r="HUC97" s="80"/>
      <c r="HUD97" s="80"/>
      <c r="HUE97" s="80"/>
      <c r="HUF97" s="80"/>
      <c r="HUG97" s="80"/>
      <c r="HUH97" s="80"/>
      <c r="HUI97" s="80"/>
      <c r="HUJ97" s="80"/>
      <c r="HUK97" s="80"/>
      <c r="HUL97" s="80"/>
      <c r="HUM97" s="80"/>
      <c r="HUN97" s="80"/>
      <c r="HUO97" s="80"/>
      <c r="HUP97" s="80"/>
      <c r="HUQ97" s="80"/>
      <c r="HUR97" s="80"/>
      <c r="HUS97" s="80"/>
      <c r="HUT97" s="80"/>
      <c r="HUU97" s="80"/>
      <c r="HUV97" s="80"/>
      <c r="HUW97" s="80"/>
      <c r="HUX97" s="80"/>
      <c r="HUY97" s="80"/>
      <c r="HUZ97" s="80"/>
      <c r="HVA97" s="80"/>
      <c r="HVB97" s="80"/>
      <c r="HVC97" s="80"/>
      <c r="HVD97" s="80"/>
      <c r="HVE97" s="80"/>
      <c r="HVF97" s="80"/>
      <c r="HVG97" s="80"/>
      <c r="HVH97" s="80"/>
      <c r="HVI97" s="80"/>
      <c r="HVJ97" s="80"/>
      <c r="HVK97" s="80"/>
      <c r="HVL97" s="80"/>
      <c r="HVM97" s="80"/>
      <c r="HVN97" s="80"/>
      <c r="HVO97" s="80"/>
      <c r="HVP97" s="80"/>
      <c r="HVQ97" s="80"/>
      <c r="HVR97" s="80"/>
      <c r="HVS97" s="80"/>
      <c r="HVT97" s="80"/>
      <c r="HVU97" s="80"/>
      <c r="HVV97" s="80"/>
      <c r="HVW97" s="80"/>
      <c r="HVX97" s="80"/>
      <c r="HVY97" s="80"/>
      <c r="HVZ97" s="80"/>
      <c r="HWA97" s="80"/>
      <c r="HWB97" s="80"/>
      <c r="HWC97" s="80"/>
      <c r="HWD97" s="80"/>
      <c r="HWE97" s="80"/>
      <c r="HWF97" s="80"/>
      <c r="HWG97" s="80"/>
      <c r="HWH97" s="80"/>
      <c r="HWI97" s="80"/>
      <c r="HWJ97" s="80"/>
      <c r="HWK97" s="80"/>
      <c r="HWL97" s="80"/>
      <c r="HWM97" s="80"/>
      <c r="HWN97" s="80"/>
      <c r="HWO97" s="80"/>
      <c r="HWP97" s="80"/>
      <c r="HWQ97" s="80"/>
      <c r="HWR97" s="80"/>
      <c r="HWS97" s="80"/>
      <c r="HWT97" s="80"/>
      <c r="HWU97" s="80"/>
      <c r="HWV97" s="80"/>
      <c r="HWW97" s="80"/>
      <c r="HWX97" s="80"/>
      <c r="HWY97" s="80"/>
      <c r="HWZ97" s="80"/>
      <c r="HXA97" s="80"/>
      <c r="HXB97" s="80"/>
      <c r="HXC97" s="80"/>
      <c r="HXD97" s="80"/>
      <c r="HXE97" s="80"/>
      <c r="HXF97" s="80"/>
      <c r="HXG97" s="80"/>
      <c r="HXH97" s="80"/>
      <c r="HXI97" s="80"/>
      <c r="HXJ97" s="80"/>
      <c r="HXK97" s="80"/>
      <c r="HXL97" s="80"/>
      <c r="HXM97" s="80"/>
      <c r="HXN97" s="80"/>
      <c r="HXO97" s="80"/>
      <c r="HXP97" s="80"/>
      <c r="HXQ97" s="80"/>
      <c r="HXR97" s="80"/>
      <c r="HXS97" s="80"/>
      <c r="HXT97" s="80"/>
      <c r="HXU97" s="80"/>
      <c r="HXV97" s="80"/>
      <c r="HXW97" s="80"/>
      <c r="HXX97" s="80"/>
      <c r="HXY97" s="80"/>
      <c r="HXZ97" s="80"/>
      <c r="HYA97" s="80"/>
      <c r="HYB97" s="80"/>
      <c r="HYC97" s="80"/>
      <c r="HYD97" s="80"/>
      <c r="HYE97" s="80"/>
      <c r="HYF97" s="80"/>
      <c r="HYG97" s="80"/>
      <c r="HYH97" s="80"/>
      <c r="HYI97" s="80"/>
      <c r="HYJ97" s="80"/>
      <c r="HYK97" s="80"/>
      <c r="HYL97" s="80"/>
      <c r="HYM97" s="80"/>
      <c r="HYN97" s="80"/>
      <c r="HYO97" s="80"/>
      <c r="HYP97" s="80"/>
      <c r="HYQ97" s="80"/>
      <c r="HYR97" s="80"/>
      <c r="HYS97" s="80"/>
      <c r="HYT97" s="80"/>
      <c r="HYU97" s="80"/>
      <c r="HYV97" s="80"/>
      <c r="HYW97" s="80"/>
      <c r="HYX97" s="80"/>
      <c r="HYY97" s="80"/>
      <c r="HYZ97" s="80"/>
      <c r="HZA97" s="80"/>
      <c r="HZB97" s="80"/>
      <c r="HZC97" s="80"/>
      <c r="HZD97" s="80"/>
      <c r="HZE97" s="80"/>
      <c r="HZF97" s="80"/>
      <c r="HZG97" s="80"/>
      <c r="HZH97" s="80"/>
      <c r="HZI97" s="80"/>
      <c r="HZJ97" s="80"/>
      <c r="HZK97" s="80"/>
      <c r="HZL97" s="80"/>
      <c r="HZM97" s="80"/>
      <c r="HZN97" s="80"/>
      <c r="HZO97" s="80"/>
      <c r="HZP97" s="80"/>
      <c r="HZQ97" s="80"/>
      <c r="HZR97" s="80"/>
      <c r="HZS97" s="80"/>
      <c r="HZT97" s="80"/>
      <c r="HZU97" s="80"/>
      <c r="HZV97" s="80"/>
      <c r="HZW97" s="80"/>
      <c r="HZX97" s="80"/>
      <c r="HZY97" s="80"/>
      <c r="HZZ97" s="80"/>
      <c r="IAA97" s="80"/>
      <c r="IAB97" s="80"/>
      <c r="IAC97" s="80"/>
      <c r="IAD97" s="80"/>
      <c r="IAE97" s="80"/>
      <c r="IAF97" s="80"/>
      <c r="IAG97" s="80"/>
      <c r="IAH97" s="80"/>
      <c r="IAI97" s="80"/>
      <c r="IAJ97" s="80"/>
      <c r="IAK97" s="80"/>
      <c r="IAL97" s="80"/>
      <c r="IAM97" s="80"/>
      <c r="IAN97" s="80"/>
      <c r="IAO97" s="80"/>
      <c r="IAP97" s="80"/>
      <c r="IAQ97" s="80"/>
      <c r="IAR97" s="80"/>
      <c r="IAS97" s="80"/>
      <c r="IAT97" s="80"/>
      <c r="IAU97" s="80"/>
      <c r="IAV97" s="80"/>
      <c r="IAW97" s="80"/>
      <c r="IAX97" s="80"/>
      <c r="IAY97" s="80"/>
      <c r="IAZ97" s="80"/>
      <c r="IBA97" s="80"/>
      <c r="IBB97" s="80"/>
      <c r="IBC97" s="80"/>
      <c r="IBD97" s="80"/>
      <c r="IBE97" s="80"/>
      <c r="IBF97" s="80"/>
      <c r="IBG97" s="80"/>
      <c r="IBH97" s="80"/>
      <c r="IBI97" s="80"/>
      <c r="IBJ97" s="80"/>
      <c r="IBK97" s="80"/>
      <c r="IBL97" s="80"/>
      <c r="IBM97" s="80"/>
      <c r="IBN97" s="80"/>
      <c r="IBO97" s="80"/>
      <c r="IBP97" s="80"/>
      <c r="IBQ97" s="80"/>
      <c r="IBR97" s="80"/>
      <c r="IBS97" s="80"/>
      <c r="IBT97" s="80"/>
      <c r="IBU97" s="80"/>
      <c r="IBV97" s="80"/>
      <c r="IBW97" s="80"/>
      <c r="IBX97" s="80"/>
      <c r="IBY97" s="80"/>
      <c r="IBZ97" s="80"/>
      <c r="ICA97" s="80"/>
      <c r="ICB97" s="80"/>
      <c r="ICC97" s="80"/>
      <c r="ICD97" s="80"/>
      <c r="ICE97" s="80"/>
      <c r="ICF97" s="80"/>
      <c r="ICG97" s="80"/>
      <c r="ICH97" s="80"/>
      <c r="ICI97" s="80"/>
      <c r="ICJ97" s="80"/>
      <c r="ICK97" s="80"/>
      <c r="ICL97" s="80"/>
      <c r="ICM97" s="80"/>
      <c r="ICN97" s="80"/>
      <c r="ICO97" s="80"/>
      <c r="ICP97" s="80"/>
      <c r="ICQ97" s="80"/>
      <c r="ICR97" s="80"/>
      <c r="ICS97" s="80"/>
      <c r="ICT97" s="80"/>
      <c r="ICU97" s="80"/>
      <c r="ICV97" s="80"/>
      <c r="ICW97" s="80"/>
      <c r="ICX97" s="80"/>
      <c r="ICY97" s="80"/>
      <c r="ICZ97" s="80"/>
      <c r="IDA97" s="80"/>
      <c r="IDB97" s="80"/>
      <c r="IDC97" s="80"/>
      <c r="IDD97" s="80"/>
      <c r="IDE97" s="80"/>
      <c r="IDF97" s="80"/>
      <c r="IDG97" s="80"/>
      <c r="IDH97" s="80"/>
      <c r="IDI97" s="80"/>
      <c r="IDJ97" s="80"/>
      <c r="IDK97" s="80"/>
      <c r="IDL97" s="80"/>
      <c r="IDM97" s="80"/>
      <c r="IDN97" s="80"/>
      <c r="IDO97" s="80"/>
      <c r="IDP97" s="80"/>
      <c r="IDQ97" s="80"/>
      <c r="IDR97" s="80"/>
      <c r="IDS97" s="80"/>
      <c r="IDT97" s="80"/>
      <c r="IDU97" s="80"/>
      <c r="IDV97" s="80"/>
      <c r="IDW97" s="80"/>
      <c r="IDX97" s="80"/>
      <c r="IDY97" s="80"/>
      <c r="IDZ97" s="80"/>
      <c r="IEA97" s="80"/>
      <c r="IEB97" s="80"/>
      <c r="IEC97" s="80"/>
      <c r="IED97" s="80"/>
      <c r="IEE97" s="80"/>
      <c r="IEF97" s="80"/>
      <c r="IEG97" s="80"/>
      <c r="IEH97" s="80"/>
      <c r="IEI97" s="80"/>
      <c r="IEJ97" s="80"/>
      <c r="IEK97" s="80"/>
      <c r="IEL97" s="80"/>
      <c r="IEM97" s="80"/>
      <c r="IEN97" s="80"/>
      <c r="IEO97" s="80"/>
      <c r="IEP97" s="80"/>
      <c r="IEQ97" s="80"/>
      <c r="IER97" s="80"/>
      <c r="IES97" s="80"/>
      <c r="IET97" s="80"/>
      <c r="IEU97" s="80"/>
      <c r="IEV97" s="80"/>
      <c r="IEW97" s="80"/>
      <c r="IEX97" s="80"/>
      <c r="IEY97" s="80"/>
      <c r="IEZ97" s="80"/>
      <c r="IFA97" s="80"/>
      <c r="IFB97" s="80"/>
      <c r="IFC97" s="80"/>
      <c r="IFD97" s="80"/>
      <c r="IFE97" s="80"/>
      <c r="IFF97" s="80"/>
      <c r="IFG97" s="80"/>
      <c r="IFH97" s="80"/>
      <c r="IFI97" s="80"/>
      <c r="IFJ97" s="80"/>
      <c r="IFK97" s="80"/>
      <c r="IFL97" s="80"/>
      <c r="IFM97" s="80"/>
      <c r="IFN97" s="80"/>
      <c r="IFO97" s="80"/>
      <c r="IFP97" s="80"/>
      <c r="IFQ97" s="80"/>
      <c r="IFR97" s="80"/>
      <c r="IFS97" s="80"/>
      <c r="IFT97" s="80"/>
      <c r="IFU97" s="80"/>
      <c r="IFV97" s="80"/>
      <c r="IFW97" s="80"/>
      <c r="IFX97" s="80"/>
      <c r="IFY97" s="80"/>
      <c r="IFZ97" s="80"/>
      <c r="IGA97" s="80"/>
      <c r="IGB97" s="80"/>
      <c r="IGC97" s="80"/>
      <c r="IGD97" s="80"/>
      <c r="IGE97" s="80"/>
      <c r="IGF97" s="80"/>
      <c r="IGG97" s="80"/>
      <c r="IGH97" s="80"/>
      <c r="IGI97" s="80"/>
      <c r="IGJ97" s="80"/>
      <c r="IGK97" s="80"/>
      <c r="IGL97" s="80"/>
      <c r="IGM97" s="80"/>
      <c r="IGN97" s="80"/>
      <c r="IGO97" s="80"/>
      <c r="IGP97" s="80"/>
      <c r="IGQ97" s="80"/>
      <c r="IGR97" s="80"/>
      <c r="IGS97" s="80"/>
      <c r="IGT97" s="80"/>
      <c r="IGU97" s="80"/>
      <c r="IGV97" s="80"/>
      <c r="IGW97" s="80"/>
      <c r="IGX97" s="80"/>
      <c r="IGY97" s="80"/>
      <c r="IGZ97" s="80"/>
      <c r="IHA97" s="80"/>
      <c r="IHB97" s="80"/>
      <c r="IHC97" s="80"/>
      <c r="IHD97" s="80"/>
      <c r="IHE97" s="80"/>
      <c r="IHF97" s="80"/>
      <c r="IHG97" s="80"/>
      <c r="IHH97" s="80"/>
      <c r="IHI97" s="80"/>
      <c r="IHJ97" s="80"/>
      <c r="IHK97" s="80"/>
      <c r="IHL97" s="80"/>
      <c r="IHM97" s="80"/>
      <c r="IHN97" s="80"/>
      <c r="IHO97" s="80"/>
      <c r="IHP97" s="80"/>
      <c r="IHQ97" s="80"/>
      <c r="IHR97" s="80"/>
      <c r="IHS97" s="80"/>
      <c r="IHT97" s="80"/>
      <c r="IHU97" s="80"/>
      <c r="IHV97" s="80"/>
      <c r="IHW97" s="80"/>
      <c r="IHX97" s="80"/>
      <c r="IHY97" s="80"/>
      <c r="IHZ97" s="80"/>
      <c r="IIA97" s="80"/>
      <c r="IIB97" s="80"/>
      <c r="IIC97" s="80"/>
      <c r="IID97" s="80"/>
      <c r="IIE97" s="80"/>
      <c r="IIF97" s="80"/>
      <c r="IIG97" s="80"/>
      <c r="IIH97" s="80"/>
      <c r="III97" s="80"/>
      <c r="IIJ97" s="80"/>
      <c r="IIK97" s="80"/>
      <c r="IIL97" s="80"/>
      <c r="IIM97" s="80"/>
      <c r="IIN97" s="80"/>
      <c r="IIO97" s="80"/>
      <c r="IIP97" s="80"/>
      <c r="IIQ97" s="80"/>
      <c r="IIR97" s="80"/>
      <c r="IIS97" s="80"/>
      <c r="IIT97" s="80"/>
      <c r="IIU97" s="80"/>
      <c r="IIV97" s="80"/>
      <c r="IIW97" s="80"/>
      <c r="IIX97" s="80"/>
      <c r="IIY97" s="80"/>
      <c r="IIZ97" s="80"/>
      <c r="IJA97" s="80"/>
      <c r="IJB97" s="80"/>
      <c r="IJC97" s="80"/>
      <c r="IJD97" s="80"/>
      <c r="IJE97" s="80"/>
      <c r="IJF97" s="80"/>
      <c r="IJG97" s="80"/>
      <c r="IJH97" s="80"/>
      <c r="IJI97" s="80"/>
      <c r="IJJ97" s="80"/>
      <c r="IJK97" s="80"/>
      <c r="IJL97" s="80"/>
      <c r="IJM97" s="80"/>
      <c r="IJN97" s="80"/>
      <c r="IJO97" s="80"/>
      <c r="IJP97" s="80"/>
      <c r="IJQ97" s="80"/>
      <c r="IJR97" s="80"/>
      <c r="IJS97" s="80"/>
      <c r="IJT97" s="80"/>
      <c r="IJU97" s="80"/>
      <c r="IJV97" s="80"/>
      <c r="IJW97" s="80"/>
      <c r="IJX97" s="80"/>
      <c r="IJY97" s="80"/>
      <c r="IJZ97" s="80"/>
      <c r="IKA97" s="80"/>
      <c r="IKB97" s="80"/>
      <c r="IKC97" s="80"/>
      <c r="IKD97" s="80"/>
      <c r="IKE97" s="80"/>
      <c r="IKF97" s="80"/>
      <c r="IKG97" s="80"/>
      <c r="IKH97" s="80"/>
      <c r="IKI97" s="80"/>
      <c r="IKJ97" s="80"/>
      <c r="IKK97" s="80"/>
      <c r="IKL97" s="80"/>
      <c r="IKM97" s="80"/>
      <c r="IKN97" s="80"/>
      <c r="IKO97" s="80"/>
      <c r="IKP97" s="80"/>
      <c r="IKQ97" s="80"/>
      <c r="IKR97" s="80"/>
      <c r="IKS97" s="80"/>
      <c r="IKT97" s="80"/>
      <c r="IKU97" s="80"/>
      <c r="IKV97" s="80"/>
      <c r="IKW97" s="80"/>
      <c r="IKX97" s="80"/>
      <c r="IKY97" s="80"/>
      <c r="IKZ97" s="80"/>
      <c r="ILA97" s="80"/>
      <c r="ILB97" s="80"/>
      <c r="ILC97" s="80"/>
      <c r="ILD97" s="80"/>
      <c r="ILE97" s="80"/>
      <c r="ILF97" s="80"/>
      <c r="ILG97" s="80"/>
      <c r="ILH97" s="80"/>
      <c r="ILI97" s="80"/>
      <c r="ILJ97" s="80"/>
      <c r="ILK97" s="80"/>
      <c r="ILL97" s="80"/>
      <c r="ILM97" s="80"/>
      <c r="ILN97" s="80"/>
      <c r="ILO97" s="80"/>
      <c r="ILP97" s="80"/>
      <c r="ILQ97" s="80"/>
      <c r="ILR97" s="80"/>
      <c r="ILS97" s="80"/>
      <c r="ILT97" s="80"/>
      <c r="ILU97" s="80"/>
      <c r="ILV97" s="80"/>
      <c r="ILW97" s="80"/>
      <c r="ILX97" s="80"/>
      <c r="ILY97" s="80"/>
      <c r="ILZ97" s="80"/>
      <c r="IMA97" s="80"/>
      <c r="IMB97" s="80"/>
      <c r="IMC97" s="80"/>
      <c r="IMD97" s="80"/>
      <c r="IME97" s="80"/>
      <c r="IMF97" s="80"/>
      <c r="IMG97" s="80"/>
      <c r="IMH97" s="80"/>
      <c r="IMI97" s="80"/>
      <c r="IMJ97" s="80"/>
      <c r="IMK97" s="80"/>
      <c r="IML97" s="80"/>
      <c r="IMM97" s="80"/>
      <c r="IMN97" s="80"/>
      <c r="IMO97" s="80"/>
      <c r="IMP97" s="80"/>
      <c r="IMQ97" s="80"/>
      <c r="IMR97" s="80"/>
      <c r="IMS97" s="80"/>
      <c r="IMT97" s="80"/>
      <c r="IMU97" s="80"/>
      <c r="IMV97" s="80"/>
      <c r="IMW97" s="80"/>
      <c r="IMX97" s="80"/>
      <c r="IMY97" s="80"/>
      <c r="IMZ97" s="80"/>
      <c r="INA97" s="80"/>
      <c r="INB97" s="80"/>
      <c r="INC97" s="80"/>
      <c r="IND97" s="80"/>
      <c r="INE97" s="80"/>
      <c r="INF97" s="80"/>
      <c r="ING97" s="80"/>
      <c r="INH97" s="80"/>
      <c r="INI97" s="80"/>
      <c r="INJ97" s="80"/>
      <c r="INK97" s="80"/>
      <c r="INL97" s="80"/>
      <c r="INM97" s="80"/>
      <c r="INN97" s="80"/>
      <c r="INO97" s="80"/>
      <c r="INP97" s="80"/>
      <c r="INQ97" s="80"/>
      <c r="INR97" s="80"/>
      <c r="INS97" s="80"/>
      <c r="INT97" s="80"/>
      <c r="INU97" s="80"/>
      <c r="INV97" s="80"/>
      <c r="INW97" s="80"/>
      <c r="INX97" s="80"/>
      <c r="INY97" s="80"/>
      <c r="INZ97" s="80"/>
      <c r="IOA97" s="80"/>
      <c r="IOB97" s="80"/>
      <c r="IOC97" s="80"/>
      <c r="IOD97" s="80"/>
      <c r="IOE97" s="80"/>
      <c r="IOF97" s="80"/>
      <c r="IOG97" s="80"/>
      <c r="IOH97" s="80"/>
      <c r="IOI97" s="80"/>
      <c r="IOJ97" s="80"/>
      <c r="IOK97" s="80"/>
      <c r="IOL97" s="80"/>
      <c r="IOM97" s="80"/>
      <c r="ION97" s="80"/>
      <c r="IOO97" s="80"/>
      <c r="IOP97" s="80"/>
      <c r="IOQ97" s="80"/>
      <c r="IOR97" s="80"/>
      <c r="IOS97" s="80"/>
      <c r="IOT97" s="80"/>
      <c r="IOU97" s="80"/>
      <c r="IOV97" s="80"/>
      <c r="IOW97" s="80"/>
      <c r="IOX97" s="80"/>
      <c r="IOY97" s="80"/>
      <c r="IOZ97" s="80"/>
      <c r="IPA97" s="80"/>
      <c r="IPB97" s="80"/>
      <c r="IPC97" s="80"/>
      <c r="IPD97" s="80"/>
      <c r="IPE97" s="80"/>
      <c r="IPF97" s="80"/>
      <c r="IPG97" s="80"/>
      <c r="IPH97" s="80"/>
      <c r="IPI97" s="80"/>
      <c r="IPJ97" s="80"/>
      <c r="IPK97" s="80"/>
      <c r="IPL97" s="80"/>
      <c r="IPM97" s="80"/>
      <c r="IPN97" s="80"/>
      <c r="IPO97" s="80"/>
      <c r="IPP97" s="80"/>
      <c r="IPQ97" s="80"/>
      <c r="IPR97" s="80"/>
      <c r="IPS97" s="80"/>
      <c r="IPT97" s="80"/>
      <c r="IPU97" s="80"/>
      <c r="IPV97" s="80"/>
      <c r="IPW97" s="80"/>
      <c r="IPX97" s="80"/>
      <c r="IPY97" s="80"/>
      <c r="IPZ97" s="80"/>
      <c r="IQA97" s="80"/>
      <c r="IQB97" s="80"/>
      <c r="IQC97" s="80"/>
      <c r="IQD97" s="80"/>
      <c r="IQE97" s="80"/>
      <c r="IQF97" s="80"/>
      <c r="IQG97" s="80"/>
      <c r="IQH97" s="80"/>
      <c r="IQI97" s="80"/>
      <c r="IQJ97" s="80"/>
      <c r="IQK97" s="80"/>
      <c r="IQL97" s="80"/>
      <c r="IQM97" s="80"/>
      <c r="IQN97" s="80"/>
      <c r="IQO97" s="80"/>
      <c r="IQP97" s="80"/>
      <c r="IQQ97" s="80"/>
      <c r="IQR97" s="80"/>
      <c r="IQS97" s="80"/>
      <c r="IQT97" s="80"/>
      <c r="IQU97" s="80"/>
      <c r="IQV97" s="80"/>
      <c r="IQW97" s="80"/>
      <c r="IQX97" s="80"/>
      <c r="IQY97" s="80"/>
      <c r="IQZ97" s="80"/>
      <c r="IRA97" s="80"/>
      <c r="IRB97" s="80"/>
      <c r="IRC97" s="80"/>
      <c r="IRD97" s="80"/>
      <c r="IRE97" s="80"/>
      <c r="IRF97" s="80"/>
      <c r="IRG97" s="80"/>
      <c r="IRH97" s="80"/>
      <c r="IRI97" s="80"/>
      <c r="IRJ97" s="80"/>
      <c r="IRK97" s="80"/>
      <c r="IRL97" s="80"/>
      <c r="IRM97" s="80"/>
      <c r="IRN97" s="80"/>
      <c r="IRO97" s="80"/>
      <c r="IRP97" s="80"/>
      <c r="IRQ97" s="80"/>
      <c r="IRR97" s="80"/>
      <c r="IRS97" s="80"/>
      <c r="IRT97" s="80"/>
      <c r="IRU97" s="80"/>
      <c r="IRV97" s="80"/>
      <c r="IRW97" s="80"/>
      <c r="IRX97" s="80"/>
      <c r="IRY97" s="80"/>
      <c r="IRZ97" s="80"/>
      <c r="ISA97" s="80"/>
      <c r="ISB97" s="80"/>
      <c r="ISC97" s="80"/>
      <c r="ISD97" s="80"/>
      <c r="ISE97" s="80"/>
      <c r="ISF97" s="80"/>
      <c r="ISG97" s="80"/>
      <c r="ISH97" s="80"/>
      <c r="ISI97" s="80"/>
      <c r="ISJ97" s="80"/>
      <c r="ISK97" s="80"/>
      <c r="ISL97" s="80"/>
      <c r="ISM97" s="80"/>
      <c r="ISN97" s="80"/>
      <c r="ISO97" s="80"/>
      <c r="ISP97" s="80"/>
      <c r="ISQ97" s="80"/>
      <c r="ISR97" s="80"/>
      <c r="ISS97" s="80"/>
      <c r="IST97" s="80"/>
      <c r="ISU97" s="80"/>
      <c r="ISV97" s="80"/>
      <c r="ISW97" s="80"/>
      <c r="ISX97" s="80"/>
      <c r="ISY97" s="80"/>
      <c r="ISZ97" s="80"/>
      <c r="ITA97" s="80"/>
      <c r="ITB97" s="80"/>
      <c r="ITC97" s="80"/>
      <c r="ITD97" s="80"/>
      <c r="ITE97" s="80"/>
      <c r="ITF97" s="80"/>
      <c r="ITG97" s="80"/>
      <c r="ITH97" s="80"/>
      <c r="ITI97" s="80"/>
      <c r="ITJ97" s="80"/>
      <c r="ITK97" s="80"/>
      <c r="ITL97" s="80"/>
      <c r="ITM97" s="80"/>
      <c r="ITN97" s="80"/>
      <c r="ITO97" s="80"/>
      <c r="ITP97" s="80"/>
      <c r="ITQ97" s="80"/>
      <c r="ITR97" s="80"/>
      <c r="ITS97" s="80"/>
      <c r="ITT97" s="80"/>
      <c r="ITU97" s="80"/>
      <c r="ITV97" s="80"/>
      <c r="ITW97" s="80"/>
      <c r="ITX97" s="80"/>
      <c r="ITY97" s="80"/>
      <c r="ITZ97" s="80"/>
      <c r="IUA97" s="80"/>
      <c r="IUB97" s="80"/>
      <c r="IUC97" s="80"/>
      <c r="IUD97" s="80"/>
      <c r="IUE97" s="80"/>
      <c r="IUF97" s="80"/>
      <c r="IUG97" s="80"/>
      <c r="IUH97" s="80"/>
      <c r="IUI97" s="80"/>
      <c r="IUJ97" s="80"/>
      <c r="IUK97" s="80"/>
      <c r="IUL97" s="80"/>
      <c r="IUM97" s="80"/>
      <c r="IUN97" s="80"/>
      <c r="IUO97" s="80"/>
      <c r="IUP97" s="80"/>
      <c r="IUQ97" s="80"/>
      <c r="IUR97" s="80"/>
      <c r="IUS97" s="80"/>
      <c r="IUT97" s="80"/>
      <c r="IUU97" s="80"/>
      <c r="IUV97" s="80"/>
      <c r="IUW97" s="80"/>
      <c r="IUX97" s="80"/>
      <c r="IUY97" s="80"/>
      <c r="IUZ97" s="80"/>
      <c r="IVA97" s="80"/>
      <c r="IVB97" s="80"/>
      <c r="IVC97" s="80"/>
      <c r="IVD97" s="80"/>
      <c r="IVE97" s="80"/>
      <c r="IVF97" s="80"/>
      <c r="IVG97" s="80"/>
      <c r="IVH97" s="80"/>
      <c r="IVI97" s="80"/>
      <c r="IVJ97" s="80"/>
      <c r="IVK97" s="80"/>
      <c r="IVL97" s="80"/>
      <c r="IVM97" s="80"/>
      <c r="IVN97" s="80"/>
      <c r="IVO97" s="80"/>
      <c r="IVP97" s="80"/>
      <c r="IVQ97" s="80"/>
      <c r="IVR97" s="80"/>
      <c r="IVS97" s="80"/>
      <c r="IVT97" s="80"/>
      <c r="IVU97" s="80"/>
      <c r="IVV97" s="80"/>
      <c r="IVW97" s="80"/>
      <c r="IVX97" s="80"/>
      <c r="IVY97" s="80"/>
      <c r="IVZ97" s="80"/>
      <c r="IWA97" s="80"/>
      <c r="IWB97" s="80"/>
      <c r="IWC97" s="80"/>
      <c r="IWD97" s="80"/>
      <c r="IWE97" s="80"/>
      <c r="IWF97" s="80"/>
      <c r="IWG97" s="80"/>
      <c r="IWH97" s="80"/>
      <c r="IWI97" s="80"/>
      <c r="IWJ97" s="80"/>
      <c r="IWK97" s="80"/>
      <c r="IWL97" s="80"/>
      <c r="IWM97" s="80"/>
      <c r="IWN97" s="80"/>
      <c r="IWO97" s="80"/>
      <c r="IWP97" s="80"/>
      <c r="IWQ97" s="80"/>
      <c r="IWR97" s="80"/>
      <c r="IWS97" s="80"/>
      <c r="IWT97" s="80"/>
      <c r="IWU97" s="80"/>
      <c r="IWV97" s="80"/>
      <c r="IWW97" s="80"/>
      <c r="IWX97" s="80"/>
      <c r="IWY97" s="80"/>
      <c r="IWZ97" s="80"/>
      <c r="IXA97" s="80"/>
      <c r="IXB97" s="80"/>
      <c r="IXC97" s="80"/>
      <c r="IXD97" s="80"/>
      <c r="IXE97" s="80"/>
      <c r="IXF97" s="80"/>
      <c r="IXG97" s="80"/>
      <c r="IXH97" s="80"/>
      <c r="IXI97" s="80"/>
      <c r="IXJ97" s="80"/>
      <c r="IXK97" s="80"/>
      <c r="IXL97" s="80"/>
      <c r="IXM97" s="80"/>
      <c r="IXN97" s="80"/>
      <c r="IXO97" s="80"/>
      <c r="IXP97" s="80"/>
      <c r="IXQ97" s="80"/>
      <c r="IXR97" s="80"/>
      <c r="IXS97" s="80"/>
      <c r="IXT97" s="80"/>
      <c r="IXU97" s="80"/>
      <c r="IXV97" s="80"/>
      <c r="IXW97" s="80"/>
      <c r="IXX97" s="80"/>
      <c r="IXY97" s="80"/>
      <c r="IXZ97" s="80"/>
      <c r="IYA97" s="80"/>
      <c r="IYB97" s="80"/>
      <c r="IYC97" s="80"/>
      <c r="IYD97" s="80"/>
      <c r="IYE97" s="80"/>
      <c r="IYF97" s="80"/>
      <c r="IYG97" s="80"/>
      <c r="IYH97" s="80"/>
      <c r="IYI97" s="80"/>
      <c r="IYJ97" s="80"/>
      <c r="IYK97" s="80"/>
      <c r="IYL97" s="80"/>
      <c r="IYM97" s="80"/>
      <c r="IYN97" s="80"/>
      <c r="IYO97" s="80"/>
      <c r="IYP97" s="80"/>
      <c r="IYQ97" s="80"/>
      <c r="IYR97" s="80"/>
      <c r="IYS97" s="80"/>
      <c r="IYT97" s="80"/>
      <c r="IYU97" s="80"/>
      <c r="IYV97" s="80"/>
      <c r="IYW97" s="80"/>
      <c r="IYX97" s="80"/>
      <c r="IYY97" s="80"/>
      <c r="IYZ97" s="80"/>
      <c r="IZA97" s="80"/>
      <c r="IZB97" s="80"/>
      <c r="IZC97" s="80"/>
      <c r="IZD97" s="80"/>
      <c r="IZE97" s="80"/>
      <c r="IZF97" s="80"/>
      <c r="IZG97" s="80"/>
      <c r="IZH97" s="80"/>
      <c r="IZI97" s="80"/>
      <c r="IZJ97" s="80"/>
      <c r="IZK97" s="80"/>
      <c r="IZL97" s="80"/>
      <c r="IZM97" s="80"/>
      <c r="IZN97" s="80"/>
      <c r="IZO97" s="80"/>
      <c r="IZP97" s="80"/>
      <c r="IZQ97" s="80"/>
      <c r="IZR97" s="80"/>
      <c r="IZS97" s="80"/>
      <c r="IZT97" s="80"/>
      <c r="IZU97" s="80"/>
      <c r="IZV97" s="80"/>
      <c r="IZW97" s="80"/>
      <c r="IZX97" s="80"/>
      <c r="IZY97" s="80"/>
      <c r="IZZ97" s="80"/>
      <c r="JAA97" s="80"/>
      <c r="JAB97" s="80"/>
      <c r="JAC97" s="80"/>
      <c r="JAD97" s="80"/>
      <c r="JAE97" s="80"/>
      <c r="JAF97" s="80"/>
      <c r="JAG97" s="80"/>
      <c r="JAH97" s="80"/>
      <c r="JAI97" s="80"/>
      <c r="JAJ97" s="80"/>
      <c r="JAK97" s="80"/>
      <c r="JAL97" s="80"/>
      <c r="JAM97" s="80"/>
      <c r="JAN97" s="80"/>
      <c r="JAO97" s="80"/>
      <c r="JAP97" s="80"/>
      <c r="JAQ97" s="80"/>
      <c r="JAR97" s="80"/>
      <c r="JAS97" s="80"/>
      <c r="JAT97" s="80"/>
      <c r="JAU97" s="80"/>
      <c r="JAV97" s="80"/>
      <c r="JAW97" s="80"/>
      <c r="JAX97" s="80"/>
      <c r="JAY97" s="80"/>
      <c r="JAZ97" s="80"/>
      <c r="JBA97" s="80"/>
      <c r="JBB97" s="80"/>
      <c r="JBC97" s="80"/>
      <c r="JBD97" s="80"/>
      <c r="JBE97" s="80"/>
      <c r="JBF97" s="80"/>
      <c r="JBG97" s="80"/>
      <c r="JBH97" s="80"/>
      <c r="JBI97" s="80"/>
      <c r="JBJ97" s="80"/>
      <c r="JBK97" s="80"/>
      <c r="JBL97" s="80"/>
      <c r="JBM97" s="80"/>
      <c r="JBN97" s="80"/>
      <c r="JBO97" s="80"/>
      <c r="JBP97" s="80"/>
      <c r="JBQ97" s="80"/>
      <c r="JBR97" s="80"/>
      <c r="JBS97" s="80"/>
      <c r="JBT97" s="80"/>
      <c r="JBU97" s="80"/>
      <c r="JBV97" s="80"/>
      <c r="JBW97" s="80"/>
      <c r="JBX97" s="80"/>
      <c r="JBY97" s="80"/>
      <c r="JBZ97" s="80"/>
      <c r="JCA97" s="80"/>
      <c r="JCB97" s="80"/>
      <c r="JCC97" s="80"/>
      <c r="JCD97" s="80"/>
      <c r="JCE97" s="80"/>
      <c r="JCF97" s="80"/>
      <c r="JCG97" s="80"/>
      <c r="JCH97" s="80"/>
      <c r="JCI97" s="80"/>
      <c r="JCJ97" s="80"/>
      <c r="JCK97" s="80"/>
      <c r="JCL97" s="80"/>
      <c r="JCM97" s="80"/>
      <c r="JCN97" s="80"/>
      <c r="JCO97" s="80"/>
      <c r="JCP97" s="80"/>
      <c r="JCQ97" s="80"/>
      <c r="JCR97" s="80"/>
      <c r="JCS97" s="80"/>
      <c r="JCT97" s="80"/>
      <c r="JCU97" s="80"/>
      <c r="JCV97" s="80"/>
      <c r="JCW97" s="80"/>
      <c r="JCX97" s="80"/>
      <c r="JCY97" s="80"/>
      <c r="JCZ97" s="80"/>
      <c r="JDA97" s="80"/>
      <c r="JDB97" s="80"/>
      <c r="JDC97" s="80"/>
      <c r="JDD97" s="80"/>
      <c r="JDE97" s="80"/>
      <c r="JDF97" s="80"/>
      <c r="JDG97" s="80"/>
      <c r="JDH97" s="80"/>
      <c r="JDI97" s="80"/>
      <c r="JDJ97" s="80"/>
      <c r="JDK97" s="80"/>
      <c r="JDL97" s="80"/>
      <c r="JDM97" s="80"/>
      <c r="JDN97" s="80"/>
      <c r="JDO97" s="80"/>
      <c r="JDP97" s="80"/>
      <c r="JDQ97" s="80"/>
      <c r="JDR97" s="80"/>
      <c r="JDS97" s="80"/>
      <c r="JDT97" s="80"/>
      <c r="JDU97" s="80"/>
      <c r="JDV97" s="80"/>
      <c r="JDW97" s="80"/>
      <c r="JDX97" s="80"/>
      <c r="JDY97" s="80"/>
      <c r="JDZ97" s="80"/>
      <c r="JEA97" s="80"/>
      <c r="JEB97" s="80"/>
      <c r="JEC97" s="80"/>
      <c r="JED97" s="80"/>
      <c r="JEE97" s="80"/>
      <c r="JEF97" s="80"/>
      <c r="JEG97" s="80"/>
      <c r="JEH97" s="80"/>
      <c r="JEI97" s="80"/>
      <c r="JEJ97" s="80"/>
      <c r="JEK97" s="80"/>
      <c r="JEL97" s="80"/>
      <c r="JEM97" s="80"/>
      <c r="JEN97" s="80"/>
      <c r="JEO97" s="80"/>
      <c r="JEP97" s="80"/>
      <c r="JEQ97" s="80"/>
      <c r="JER97" s="80"/>
      <c r="JES97" s="80"/>
      <c r="JET97" s="80"/>
      <c r="JEU97" s="80"/>
      <c r="JEV97" s="80"/>
      <c r="JEW97" s="80"/>
      <c r="JEX97" s="80"/>
      <c r="JEY97" s="80"/>
      <c r="JEZ97" s="80"/>
      <c r="JFA97" s="80"/>
      <c r="JFB97" s="80"/>
      <c r="JFC97" s="80"/>
      <c r="JFD97" s="80"/>
      <c r="JFE97" s="80"/>
      <c r="JFF97" s="80"/>
      <c r="JFG97" s="80"/>
      <c r="JFH97" s="80"/>
      <c r="JFI97" s="80"/>
      <c r="JFJ97" s="80"/>
      <c r="JFK97" s="80"/>
      <c r="JFL97" s="80"/>
      <c r="JFM97" s="80"/>
      <c r="JFN97" s="80"/>
      <c r="JFO97" s="80"/>
      <c r="JFP97" s="80"/>
      <c r="JFQ97" s="80"/>
      <c r="JFR97" s="80"/>
      <c r="JFS97" s="80"/>
      <c r="JFT97" s="80"/>
      <c r="JFU97" s="80"/>
      <c r="JFV97" s="80"/>
      <c r="JFW97" s="80"/>
      <c r="JFX97" s="80"/>
      <c r="JFY97" s="80"/>
      <c r="JFZ97" s="80"/>
      <c r="JGA97" s="80"/>
      <c r="JGB97" s="80"/>
      <c r="JGC97" s="80"/>
      <c r="JGD97" s="80"/>
      <c r="JGE97" s="80"/>
      <c r="JGF97" s="80"/>
      <c r="JGG97" s="80"/>
      <c r="JGH97" s="80"/>
      <c r="JGI97" s="80"/>
      <c r="JGJ97" s="80"/>
      <c r="JGK97" s="80"/>
      <c r="JGL97" s="80"/>
      <c r="JGM97" s="80"/>
      <c r="JGN97" s="80"/>
      <c r="JGO97" s="80"/>
      <c r="JGP97" s="80"/>
      <c r="JGQ97" s="80"/>
      <c r="JGR97" s="80"/>
      <c r="JGS97" s="80"/>
      <c r="JGT97" s="80"/>
      <c r="JGU97" s="80"/>
      <c r="JGV97" s="80"/>
      <c r="JGW97" s="80"/>
      <c r="JGX97" s="80"/>
      <c r="JGY97" s="80"/>
      <c r="JGZ97" s="80"/>
      <c r="JHA97" s="80"/>
      <c r="JHB97" s="80"/>
      <c r="JHC97" s="80"/>
      <c r="JHD97" s="80"/>
      <c r="JHE97" s="80"/>
      <c r="JHF97" s="80"/>
      <c r="JHG97" s="80"/>
      <c r="JHH97" s="80"/>
      <c r="JHI97" s="80"/>
      <c r="JHJ97" s="80"/>
      <c r="JHK97" s="80"/>
      <c r="JHL97" s="80"/>
      <c r="JHM97" s="80"/>
      <c r="JHN97" s="80"/>
      <c r="JHO97" s="80"/>
      <c r="JHP97" s="80"/>
      <c r="JHQ97" s="80"/>
      <c r="JHR97" s="80"/>
      <c r="JHS97" s="80"/>
      <c r="JHT97" s="80"/>
      <c r="JHU97" s="80"/>
      <c r="JHV97" s="80"/>
      <c r="JHW97" s="80"/>
      <c r="JHX97" s="80"/>
      <c r="JHY97" s="80"/>
      <c r="JHZ97" s="80"/>
      <c r="JIA97" s="80"/>
      <c r="JIB97" s="80"/>
      <c r="JIC97" s="80"/>
      <c r="JID97" s="80"/>
      <c r="JIE97" s="80"/>
      <c r="JIF97" s="80"/>
      <c r="JIG97" s="80"/>
      <c r="JIH97" s="80"/>
      <c r="JII97" s="80"/>
      <c r="JIJ97" s="80"/>
      <c r="JIK97" s="80"/>
      <c r="JIL97" s="80"/>
      <c r="JIM97" s="80"/>
      <c r="JIN97" s="80"/>
      <c r="JIO97" s="80"/>
      <c r="JIP97" s="80"/>
      <c r="JIQ97" s="80"/>
      <c r="JIR97" s="80"/>
      <c r="JIS97" s="80"/>
      <c r="JIT97" s="80"/>
      <c r="JIU97" s="80"/>
      <c r="JIV97" s="80"/>
      <c r="JIW97" s="80"/>
      <c r="JIX97" s="80"/>
      <c r="JIY97" s="80"/>
      <c r="JIZ97" s="80"/>
      <c r="JJA97" s="80"/>
      <c r="JJB97" s="80"/>
      <c r="JJC97" s="80"/>
      <c r="JJD97" s="80"/>
      <c r="JJE97" s="80"/>
      <c r="JJF97" s="80"/>
      <c r="JJG97" s="80"/>
      <c r="JJH97" s="80"/>
      <c r="JJI97" s="80"/>
      <c r="JJJ97" s="80"/>
      <c r="JJK97" s="80"/>
      <c r="JJL97" s="80"/>
      <c r="JJM97" s="80"/>
      <c r="JJN97" s="80"/>
      <c r="JJO97" s="80"/>
      <c r="JJP97" s="80"/>
      <c r="JJQ97" s="80"/>
      <c r="JJR97" s="80"/>
      <c r="JJS97" s="80"/>
      <c r="JJT97" s="80"/>
      <c r="JJU97" s="80"/>
      <c r="JJV97" s="80"/>
      <c r="JJW97" s="80"/>
      <c r="JJX97" s="80"/>
      <c r="JJY97" s="80"/>
      <c r="JJZ97" s="80"/>
      <c r="JKA97" s="80"/>
      <c r="JKB97" s="80"/>
      <c r="JKC97" s="80"/>
      <c r="JKD97" s="80"/>
      <c r="JKE97" s="80"/>
      <c r="JKF97" s="80"/>
      <c r="JKG97" s="80"/>
      <c r="JKH97" s="80"/>
      <c r="JKI97" s="80"/>
      <c r="JKJ97" s="80"/>
      <c r="JKK97" s="80"/>
      <c r="JKL97" s="80"/>
      <c r="JKM97" s="80"/>
      <c r="JKN97" s="80"/>
      <c r="JKO97" s="80"/>
      <c r="JKP97" s="80"/>
      <c r="JKQ97" s="80"/>
      <c r="JKR97" s="80"/>
      <c r="JKS97" s="80"/>
      <c r="JKT97" s="80"/>
      <c r="JKU97" s="80"/>
      <c r="JKV97" s="80"/>
      <c r="JKW97" s="80"/>
      <c r="JKX97" s="80"/>
      <c r="JKY97" s="80"/>
      <c r="JKZ97" s="80"/>
      <c r="JLA97" s="80"/>
      <c r="JLB97" s="80"/>
      <c r="JLC97" s="80"/>
      <c r="JLD97" s="80"/>
      <c r="JLE97" s="80"/>
      <c r="JLF97" s="80"/>
      <c r="JLG97" s="80"/>
      <c r="JLH97" s="80"/>
      <c r="JLI97" s="80"/>
      <c r="JLJ97" s="80"/>
      <c r="JLK97" s="80"/>
      <c r="JLL97" s="80"/>
      <c r="JLM97" s="80"/>
      <c r="JLN97" s="80"/>
      <c r="JLO97" s="80"/>
      <c r="JLP97" s="80"/>
      <c r="JLQ97" s="80"/>
      <c r="JLR97" s="80"/>
      <c r="JLS97" s="80"/>
      <c r="JLT97" s="80"/>
      <c r="JLU97" s="80"/>
      <c r="JLV97" s="80"/>
      <c r="JLW97" s="80"/>
      <c r="JLX97" s="80"/>
      <c r="JLY97" s="80"/>
      <c r="JLZ97" s="80"/>
      <c r="JMA97" s="80"/>
      <c r="JMB97" s="80"/>
      <c r="JMC97" s="80"/>
      <c r="JMD97" s="80"/>
      <c r="JME97" s="80"/>
      <c r="JMF97" s="80"/>
      <c r="JMG97" s="80"/>
      <c r="JMH97" s="80"/>
      <c r="JMI97" s="80"/>
      <c r="JMJ97" s="80"/>
      <c r="JMK97" s="80"/>
      <c r="JML97" s="80"/>
      <c r="JMM97" s="80"/>
      <c r="JMN97" s="80"/>
      <c r="JMO97" s="80"/>
      <c r="JMP97" s="80"/>
      <c r="JMQ97" s="80"/>
      <c r="JMR97" s="80"/>
      <c r="JMS97" s="80"/>
      <c r="JMT97" s="80"/>
      <c r="JMU97" s="80"/>
      <c r="JMV97" s="80"/>
      <c r="JMW97" s="80"/>
      <c r="JMX97" s="80"/>
      <c r="JMY97" s="80"/>
      <c r="JMZ97" s="80"/>
      <c r="JNA97" s="80"/>
      <c r="JNB97" s="80"/>
      <c r="JNC97" s="80"/>
      <c r="JND97" s="80"/>
      <c r="JNE97" s="80"/>
      <c r="JNF97" s="80"/>
      <c r="JNG97" s="80"/>
      <c r="JNH97" s="80"/>
      <c r="JNI97" s="80"/>
      <c r="JNJ97" s="80"/>
      <c r="JNK97" s="80"/>
      <c r="JNL97" s="80"/>
      <c r="JNM97" s="80"/>
      <c r="JNN97" s="80"/>
      <c r="JNO97" s="80"/>
      <c r="JNP97" s="80"/>
      <c r="JNQ97" s="80"/>
      <c r="JNR97" s="80"/>
      <c r="JNS97" s="80"/>
      <c r="JNT97" s="80"/>
      <c r="JNU97" s="80"/>
      <c r="JNV97" s="80"/>
      <c r="JNW97" s="80"/>
      <c r="JNX97" s="80"/>
      <c r="JNY97" s="80"/>
      <c r="JNZ97" s="80"/>
      <c r="JOA97" s="80"/>
      <c r="JOB97" s="80"/>
      <c r="JOC97" s="80"/>
      <c r="JOD97" s="80"/>
      <c r="JOE97" s="80"/>
      <c r="JOF97" s="80"/>
      <c r="JOG97" s="80"/>
      <c r="JOH97" s="80"/>
      <c r="JOI97" s="80"/>
      <c r="JOJ97" s="80"/>
      <c r="JOK97" s="80"/>
      <c r="JOL97" s="80"/>
      <c r="JOM97" s="80"/>
      <c r="JON97" s="80"/>
      <c r="JOO97" s="80"/>
      <c r="JOP97" s="80"/>
      <c r="JOQ97" s="80"/>
      <c r="JOR97" s="80"/>
      <c r="JOS97" s="80"/>
      <c r="JOT97" s="80"/>
      <c r="JOU97" s="80"/>
      <c r="JOV97" s="80"/>
      <c r="JOW97" s="80"/>
      <c r="JOX97" s="80"/>
      <c r="JOY97" s="80"/>
      <c r="JOZ97" s="80"/>
      <c r="JPA97" s="80"/>
      <c r="JPB97" s="80"/>
      <c r="JPC97" s="80"/>
      <c r="JPD97" s="80"/>
      <c r="JPE97" s="80"/>
      <c r="JPF97" s="80"/>
      <c r="JPG97" s="80"/>
      <c r="JPH97" s="80"/>
      <c r="JPI97" s="80"/>
      <c r="JPJ97" s="80"/>
      <c r="JPK97" s="80"/>
      <c r="JPL97" s="80"/>
      <c r="JPM97" s="80"/>
      <c r="JPN97" s="80"/>
      <c r="JPO97" s="80"/>
      <c r="JPP97" s="80"/>
      <c r="JPQ97" s="80"/>
      <c r="JPR97" s="80"/>
      <c r="JPS97" s="80"/>
      <c r="JPT97" s="80"/>
      <c r="JPU97" s="80"/>
      <c r="JPV97" s="80"/>
      <c r="JPW97" s="80"/>
      <c r="JPX97" s="80"/>
      <c r="JPY97" s="80"/>
      <c r="JPZ97" s="80"/>
      <c r="JQA97" s="80"/>
      <c r="JQB97" s="80"/>
      <c r="JQC97" s="80"/>
      <c r="JQD97" s="80"/>
      <c r="JQE97" s="80"/>
      <c r="JQF97" s="80"/>
      <c r="JQG97" s="80"/>
      <c r="JQH97" s="80"/>
      <c r="JQI97" s="80"/>
      <c r="JQJ97" s="80"/>
      <c r="JQK97" s="80"/>
      <c r="JQL97" s="80"/>
      <c r="JQM97" s="80"/>
      <c r="JQN97" s="80"/>
      <c r="JQO97" s="80"/>
      <c r="JQP97" s="80"/>
      <c r="JQQ97" s="80"/>
      <c r="JQR97" s="80"/>
      <c r="JQS97" s="80"/>
      <c r="JQT97" s="80"/>
      <c r="JQU97" s="80"/>
      <c r="JQV97" s="80"/>
      <c r="JQW97" s="80"/>
      <c r="JQX97" s="80"/>
      <c r="JQY97" s="80"/>
      <c r="JQZ97" s="80"/>
      <c r="JRA97" s="80"/>
      <c r="JRB97" s="80"/>
      <c r="JRC97" s="80"/>
      <c r="JRD97" s="80"/>
      <c r="JRE97" s="80"/>
      <c r="JRF97" s="80"/>
      <c r="JRG97" s="80"/>
      <c r="JRH97" s="80"/>
      <c r="JRI97" s="80"/>
      <c r="JRJ97" s="80"/>
      <c r="JRK97" s="80"/>
      <c r="JRL97" s="80"/>
      <c r="JRM97" s="80"/>
      <c r="JRN97" s="80"/>
      <c r="JRO97" s="80"/>
      <c r="JRP97" s="80"/>
      <c r="JRQ97" s="80"/>
      <c r="JRR97" s="80"/>
      <c r="JRS97" s="80"/>
      <c r="JRT97" s="80"/>
      <c r="JRU97" s="80"/>
      <c r="JRV97" s="80"/>
      <c r="JRW97" s="80"/>
      <c r="JRX97" s="80"/>
      <c r="JRY97" s="80"/>
      <c r="JRZ97" s="80"/>
      <c r="JSA97" s="80"/>
      <c r="JSB97" s="80"/>
      <c r="JSC97" s="80"/>
      <c r="JSD97" s="80"/>
      <c r="JSE97" s="80"/>
      <c r="JSF97" s="80"/>
      <c r="JSG97" s="80"/>
      <c r="JSH97" s="80"/>
      <c r="JSI97" s="80"/>
      <c r="JSJ97" s="80"/>
      <c r="JSK97" s="80"/>
      <c r="JSL97" s="80"/>
      <c r="JSM97" s="80"/>
      <c r="JSN97" s="80"/>
      <c r="JSO97" s="80"/>
      <c r="JSP97" s="80"/>
      <c r="JSQ97" s="80"/>
      <c r="JSR97" s="80"/>
      <c r="JSS97" s="80"/>
      <c r="JST97" s="80"/>
      <c r="JSU97" s="80"/>
      <c r="JSV97" s="80"/>
      <c r="JSW97" s="80"/>
      <c r="JSX97" s="80"/>
      <c r="JSY97" s="80"/>
      <c r="JSZ97" s="80"/>
      <c r="JTA97" s="80"/>
      <c r="JTB97" s="80"/>
      <c r="JTC97" s="80"/>
      <c r="JTD97" s="80"/>
      <c r="JTE97" s="80"/>
      <c r="JTF97" s="80"/>
      <c r="JTG97" s="80"/>
      <c r="JTH97" s="80"/>
      <c r="JTI97" s="80"/>
      <c r="JTJ97" s="80"/>
      <c r="JTK97" s="80"/>
      <c r="JTL97" s="80"/>
      <c r="JTM97" s="80"/>
      <c r="JTN97" s="80"/>
      <c r="JTO97" s="80"/>
      <c r="JTP97" s="80"/>
      <c r="JTQ97" s="80"/>
      <c r="JTR97" s="80"/>
      <c r="JTS97" s="80"/>
      <c r="JTT97" s="80"/>
      <c r="JTU97" s="80"/>
      <c r="JTV97" s="80"/>
      <c r="JTW97" s="80"/>
      <c r="JTX97" s="80"/>
      <c r="JTY97" s="80"/>
      <c r="JTZ97" s="80"/>
      <c r="JUA97" s="80"/>
      <c r="JUB97" s="80"/>
      <c r="JUC97" s="80"/>
      <c r="JUD97" s="80"/>
      <c r="JUE97" s="80"/>
      <c r="JUF97" s="80"/>
      <c r="JUG97" s="80"/>
      <c r="JUH97" s="80"/>
      <c r="JUI97" s="80"/>
      <c r="JUJ97" s="80"/>
      <c r="JUK97" s="80"/>
      <c r="JUL97" s="80"/>
      <c r="JUM97" s="80"/>
      <c r="JUN97" s="80"/>
      <c r="JUO97" s="80"/>
      <c r="JUP97" s="80"/>
      <c r="JUQ97" s="80"/>
      <c r="JUR97" s="80"/>
      <c r="JUS97" s="80"/>
      <c r="JUT97" s="80"/>
      <c r="JUU97" s="80"/>
      <c r="JUV97" s="80"/>
      <c r="JUW97" s="80"/>
      <c r="JUX97" s="80"/>
      <c r="JUY97" s="80"/>
      <c r="JUZ97" s="80"/>
      <c r="JVA97" s="80"/>
      <c r="JVB97" s="80"/>
      <c r="JVC97" s="80"/>
      <c r="JVD97" s="80"/>
      <c r="JVE97" s="80"/>
      <c r="JVF97" s="80"/>
      <c r="JVG97" s="80"/>
      <c r="JVH97" s="80"/>
      <c r="JVI97" s="80"/>
      <c r="JVJ97" s="80"/>
      <c r="JVK97" s="80"/>
      <c r="JVL97" s="80"/>
      <c r="JVM97" s="80"/>
      <c r="JVN97" s="80"/>
      <c r="JVO97" s="80"/>
      <c r="JVP97" s="80"/>
      <c r="JVQ97" s="80"/>
      <c r="JVR97" s="80"/>
      <c r="JVS97" s="80"/>
      <c r="JVT97" s="80"/>
      <c r="JVU97" s="80"/>
      <c r="JVV97" s="80"/>
      <c r="JVW97" s="80"/>
      <c r="JVX97" s="80"/>
      <c r="JVY97" s="80"/>
      <c r="JVZ97" s="80"/>
      <c r="JWA97" s="80"/>
      <c r="JWB97" s="80"/>
      <c r="JWC97" s="80"/>
      <c r="JWD97" s="80"/>
      <c r="JWE97" s="80"/>
      <c r="JWF97" s="80"/>
      <c r="JWG97" s="80"/>
      <c r="JWH97" s="80"/>
      <c r="JWI97" s="80"/>
      <c r="JWJ97" s="80"/>
      <c r="JWK97" s="80"/>
      <c r="JWL97" s="80"/>
      <c r="JWM97" s="80"/>
      <c r="JWN97" s="80"/>
      <c r="JWO97" s="80"/>
      <c r="JWP97" s="80"/>
      <c r="JWQ97" s="80"/>
      <c r="JWR97" s="80"/>
      <c r="JWS97" s="80"/>
      <c r="JWT97" s="80"/>
      <c r="JWU97" s="80"/>
      <c r="JWV97" s="80"/>
      <c r="JWW97" s="80"/>
      <c r="JWX97" s="80"/>
      <c r="JWY97" s="80"/>
      <c r="JWZ97" s="80"/>
      <c r="JXA97" s="80"/>
      <c r="JXB97" s="80"/>
      <c r="JXC97" s="80"/>
      <c r="JXD97" s="80"/>
      <c r="JXE97" s="80"/>
      <c r="JXF97" s="80"/>
      <c r="JXG97" s="80"/>
      <c r="JXH97" s="80"/>
      <c r="JXI97" s="80"/>
      <c r="JXJ97" s="80"/>
      <c r="JXK97" s="80"/>
      <c r="JXL97" s="80"/>
      <c r="JXM97" s="80"/>
      <c r="JXN97" s="80"/>
      <c r="JXO97" s="80"/>
      <c r="JXP97" s="80"/>
      <c r="JXQ97" s="80"/>
      <c r="JXR97" s="80"/>
      <c r="JXS97" s="80"/>
      <c r="JXT97" s="80"/>
      <c r="JXU97" s="80"/>
      <c r="JXV97" s="80"/>
      <c r="JXW97" s="80"/>
      <c r="JXX97" s="80"/>
      <c r="JXY97" s="80"/>
      <c r="JXZ97" s="80"/>
      <c r="JYA97" s="80"/>
      <c r="JYB97" s="80"/>
      <c r="JYC97" s="80"/>
      <c r="JYD97" s="80"/>
      <c r="JYE97" s="80"/>
      <c r="JYF97" s="80"/>
      <c r="JYG97" s="80"/>
      <c r="JYH97" s="80"/>
      <c r="JYI97" s="80"/>
      <c r="JYJ97" s="80"/>
      <c r="JYK97" s="80"/>
      <c r="JYL97" s="80"/>
      <c r="JYM97" s="80"/>
      <c r="JYN97" s="80"/>
      <c r="JYO97" s="80"/>
      <c r="JYP97" s="80"/>
      <c r="JYQ97" s="80"/>
      <c r="JYR97" s="80"/>
      <c r="JYS97" s="80"/>
      <c r="JYT97" s="80"/>
      <c r="JYU97" s="80"/>
      <c r="JYV97" s="80"/>
      <c r="JYW97" s="80"/>
      <c r="JYX97" s="80"/>
      <c r="JYY97" s="80"/>
      <c r="JYZ97" s="80"/>
      <c r="JZA97" s="80"/>
      <c r="JZB97" s="80"/>
      <c r="JZC97" s="80"/>
      <c r="JZD97" s="80"/>
      <c r="JZE97" s="80"/>
      <c r="JZF97" s="80"/>
      <c r="JZG97" s="80"/>
      <c r="JZH97" s="80"/>
      <c r="JZI97" s="80"/>
      <c r="JZJ97" s="80"/>
      <c r="JZK97" s="80"/>
      <c r="JZL97" s="80"/>
      <c r="JZM97" s="80"/>
      <c r="JZN97" s="80"/>
      <c r="JZO97" s="80"/>
      <c r="JZP97" s="80"/>
      <c r="JZQ97" s="80"/>
      <c r="JZR97" s="80"/>
      <c r="JZS97" s="80"/>
      <c r="JZT97" s="80"/>
      <c r="JZU97" s="80"/>
      <c r="JZV97" s="80"/>
      <c r="JZW97" s="80"/>
      <c r="JZX97" s="80"/>
      <c r="JZY97" s="80"/>
      <c r="JZZ97" s="80"/>
      <c r="KAA97" s="80"/>
      <c r="KAB97" s="80"/>
      <c r="KAC97" s="80"/>
      <c r="KAD97" s="80"/>
      <c r="KAE97" s="80"/>
      <c r="KAF97" s="80"/>
      <c r="KAG97" s="80"/>
      <c r="KAH97" s="80"/>
      <c r="KAI97" s="80"/>
      <c r="KAJ97" s="80"/>
      <c r="KAK97" s="80"/>
      <c r="KAL97" s="80"/>
      <c r="KAM97" s="80"/>
      <c r="KAN97" s="80"/>
      <c r="KAO97" s="80"/>
      <c r="KAP97" s="80"/>
      <c r="KAQ97" s="80"/>
      <c r="KAR97" s="80"/>
      <c r="KAS97" s="80"/>
      <c r="KAT97" s="80"/>
      <c r="KAU97" s="80"/>
      <c r="KAV97" s="80"/>
      <c r="KAW97" s="80"/>
      <c r="KAX97" s="80"/>
      <c r="KAY97" s="80"/>
      <c r="KAZ97" s="80"/>
      <c r="KBA97" s="80"/>
      <c r="KBB97" s="80"/>
      <c r="KBC97" s="80"/>
      <c r="KBD97" s="80"/>
      <c r="KBE97" s="80"/>
      <c r="KBF97" s="80"/>
      <c r="KBG97" s="80"/>
      <c r="KBH97" s="80"/>
      <c r="KBI97" s="80"/>
      <c r="KBJ97" s="80"/>
      <c r="KBK97" s="80"/>
      <c r="KBL97" s="80"/>
      <c r="KBM97" s="80"/>
      <c r="KBN97" s="80"/>
      <c r="KBO97" s="80"/>
      <c r="KBP97" s="80"/>
      <c r="KBQ97" s="80"/>
      <c r="KBR97" s="80"/>
      <c r="KBS97" s="80"/>
      <c r="KBT97" s="80"/>
      <c r="KBU97" s="80"/>
      <c r="KBV97" s="80"/>
      <c r="KBW97" s="80"/>
      <c r="KBX97" s="80"/>
      <c r="KBY97" s="80"/>
      <c r="KBZ97" s="80"/>
      <c r="KCA97" s="80"/>
      <c r="KCB97" s="80"/>
      <c r="KCC97" s="80"/>
      <c r="KCD97" s="80"/>
      <c r="KCE97" s="80"/>
      <c r="KCF97" s="80"/>
      <c r="KCG97" s="80"/>
      <c r="KCH97" s="80"/>
      <c r="KCI97" s="80"/>
      <c r="KCJ97" s="80"/>
      <c r="KCK97" s="80"/>
      <c r="KCL97" s="80"/>
      <c r="KCM97" s="80"/>
      <c r="KCN97" s="80"/>
      <c r="KCO97" s="80"/>
      <c r="KCP97" s="80"/>
      <c r="KCQ97" s="80"/>
      <c r="KCR97" s="80"/>
      <c r="KCS97" s="80"/>
      <c r="KCT97" s="80"/>
      <c r="KCU97" s="80"/>
      <c r="KCV97" s="80"/>
      <c r="KCW97" s="80"/>
      <c r="KCX97" s="80"/>
      <c r="KCY97" s="80"/>
      <c r="KCZ97" s="80"/>
      <c r="KDA97" s="80"/>
      <c r="KDB97" s="80"/>
      <c r="KDC97" s="80"/>
      <c r="KDD97" s="80"/>
      <c r="KDE97" s="80"/>
      <c r="KDF97" s="80"/>
      <c r="KDG97" s="80"/>
      <c r="KDH97" s="80"/>
      <c r="KDI97" s="80"/>
      <c r="KDJ97" s="80"/>
      <c r="KDK97" s="80"/>
      <c r="KDL97" s="80"/>
      <c r="KDM97" s="80"/>
      <c r="KDN97" s="80"/>
      <c r="KDO97" s="80"/>
      <c r="KDP97" s="80"/>
      <c r="KDQ97" s="80"/>
      <c r="KDR97" s="80"/>
      <c r="KDS97" s="80"/>
      <c r="KDT97" s="80"/>
      <c r="KDU97" s="80"/>
      <c r="KDV97" s="80"/>
      <c r="KDW97" s="80"/>
      <c r="KDX97" s="80"/>
      <c r="KDY97" s="80"/>
      <c r="KDZ97" s="80"/>
      <c r="KEA97" s="80"/>
      <c r="KEB97" s="80"/>
      <c r="KEC97" s="80"/>
      <c r="KED97" s="80"/>
      <c r="KEE97" s="80"/>
      <c r="KEF97" s="80"/>
      <c r="KEG97" s="80"/>
      <c r="KEH97" s="80"/>
      <c r="KEI97" s="80"/>
      <c r="KEJ97" s="80"/>
      <c r="KEK97" s="80"/>
      <c r="KEL97" s="80"/>
      <c r="KEM97" s="80"/>
      <c r="KEN97" s="80"/>
      <c r="KEO97" s="80"/>
      <c r="KEP97" s="80"/>
      <c r="KEQ97" s="80"/>
      <c r="KER97" s="80"/>
      <c r="KES97" s="80"/>
      <c r="KET97" s="80"/>
      <c r="KEU97" s="80"/>
      <c r="KEV97" s="80"/>
      <c r="KEW97" s="80"/>
      <c r="KEX97" s="80"/>
      <c r="KEY97" s="80"/>
      <c r="KEZ97" s="80"/>
      <c r="KFA97" s="80"/>
      <c r="KFB97" s="80"/>
      <c r="KFC97" s="80"/>
      <c r="KFD97" s="80"/>
      <c r="KFE97" s="80"/>
      <c r="KFF97" s="80"/>
      <c r="KFG97" s="80"/>
      <c r="KFH97" s="80"/>
      <c r="KFI97" s="80"/>
      <c r="KFJ97" s="80"/>
      <c r="KFK97" s="80"/>
      <c r="KFL97" s="80"/>
      <c r="KFM97" s="80"/>
      <c r="KFN97" s="80"/>
      <c r="KFO97" s="80"/>
      <c r="KFP97" s="80"/>
      <c r="KFQ97" s="80"/>
      <c r="KFR97" s="80"/>
      <c r="KFS97" s="80"/>
      <c r="KFT97" s="80"/>
      <c r="KFU97" s="80"/>
      <c r="KFV97" s="80"/>
      <c r="KFW97" s="80"/>
      <c r="KFX97" s="80"/>
      <c r="KFY97" s="80"/>
      <c r="KFZ97" s="80"/>
      <c r="KGA97" s="80"/>
      <c r="KGB97" s="80"/>
      <c r="KGC97" s="80"/>
      <c r="KGD97" s="80"/>
      <c r="KGE97" s="80"/>
      <c r="KGF97" s="80"/>
      <c r="KGG97" s="80"/>
      <c r="KGH97" s="80"/>
      <c r="KGI97" s="80"/>
      <c r="KGJ97" s="80"/>
      <c r="KGK97" s="80"/>
      <c r="KGL97" s="80"/>
      <c r="KGM97" s="80"/>
      <c r="KGN97" s="80"/>
      <c r="KGO97" s="80"/>
      <c r="KGP97" s="80"/>
      <c r="KGQ97" s="80"/>
      <c r="KGR97" s="80"/>
      <c r="KGS97" s="80"/>
      <c r="KGT97" s="80"/>
      <c r="KGU97" s="80"/>
      <c r="KGV97" s="80"/>
      <c r="KGW97" s="80"/>
      <c r="KGX97" s="80"/>
      <c r="KGY97" s="80"/>
      <c r="KGZ97" s="80"/>
      <c r="KHA97" s="80"/>
      <c r="KHB97" s="80"/>
      <c r="KHC97" s="80"/>
      <c r="KHD97" s="80"/>
      <c r="KHE97" s="80"/>
      <c r="KHF97" s="80"/>
      <c r="KHG97" s="80"/>
      <c r="KHH97" s="80"/>
      <c r="KHI97" s="80"/>
      <c r="KHJ97" s="80"/>
      <c r="KHK97" s="80"/>
      <c r="KHL97" s="80"/>
      <c r="KHM97" s="80"/>
      <c r="KHN97" s="80"/>
      <c r="KHO97" s="80"/>
      <c r="KHP97" s="80"/>
      <c r="KHQ97" s="80"/>
      <c r="KHR97" s="80"/>
      <c r="KHS97" s="80"/>
      <c r="KHT97" s="80"/>
      <c r="KHU97" s="80"/>
      <c r="KHV97" s="80"/>
      <c r="KHW97" s="80"/>
      <c r="KHX97" s="80"/>
      <c r="KHY97" s="80"/>
      <c r="KHZ97" s="80"/>
      <c r="KIA97" s="80"/>
      <c r="KIB97" s="80"/>
      <c r="KIC97" s="80"/>
      <c r="KID97" s="80"/>
      <c r="KIE97" s="80"/>
      <c r="KIF97" s="80"/>
      <c r="KIG97" s="80"/>
      <c r="KIH97" s="80"/>
      <c r="KII97" s="80"/>
      <c r="KIJ97" s="80"/>
      <c r="KIK97" s="80"/>
      <c r="KIL97" s="80"/>
      <c r="KIM97" s="80"/>
      <c r="KIN97" s="80"/>
      <c r="KIO97" s="80"/>
      <c r="KIP97" s="80"/>
      <c r="KIQ97" s="80"/>
      <c r="KIR97" s="80"/>
      <c r="KIS97" s="80"/>
      <c r="KIT97" s="80"/>
      <c r="KIU97" s="80"/>
      <c r="KIV97" s="80"/>
      <c r="KIW97" s="80"/>
      <c r="KIX97" s="80"/>
      <c r="KIY97" s="80"/>
      <c r="KIZ97" s="80"/>
      <c r="KJA97" s="80"/>
      <c r="KJB97" s="80"/>
      <c r="KJC97" s="80"/>
      <c r="KJD97" s="80"/>
      <c r="KJE97" s="80"/>
      <c r="KJF97" s="80"/>
      <c r="KJG97" s="80"/>
      <c r="KJH97" s="80"/>
      <c r="KJI97" s="80"/>
      <c r="KJJ97" s="80"/>
      <c r="KJK97" s="80"/>
      <c r="KJL97" s="80"/>
      <c r="KJM97" s="80"/>
      <c r="KJN97" s="80"/>
      <c r="KJO97" s="80"/>
      <c r="KJP97" s="80"/>
      <c r="KJQ97" s="80"/>
      <c r="KJR97" s="80"/>
      <c r="KJS97" s="80"/>
      <c r="KJT97" s="80"/>
      <c r="KJU97" s="80"/>
      <c r="KJV97" s="80"/>
      <c r="KJW97" s="80"/>
      <c r="KJX97" s="80"/>
      <c r="KJY97" s="80"/>
      <c r="KJZ97" s="80"/>
      <c r="KKA97" s="80"/>
      <c r="KKB97" s="80"/>
      <c r="KKC97" s="80"/>
      <c r="KKD97" s="80"/>
      <c r="KKE97" s="80"/>
      <c r="KKF97" s="80"/>
      <c r="KKG97" s="80"/>
      <c r="KKH97" s="80"/>
      <c r="KKI97" s="80"/>
      <c r="KKJ97" s="80"/>
      <c r="KKK97" s="80"/>
      <c r="KKL97" s="80"/>
      <c r="KKM97" s="80"/>
      <c r="KKN97" s="80"/>
      <c r="KKO97" s="80"/>
      <c r="KKP97" s="80"/>
      <c r="KKQ97" s="80"/>
      <c r="KKR97" s="80"/>
      <c r="KKS97" s="80"/>
      <c r="KKT97" s="80"/>
      <c r="KKU97" s="80"/>
      <c r="KKV97" s="80"/>
      <c r="KKW97" s="80"/>
      <c r="KKX97" s="80"/>
      <c r="KKY97" s="80"/>
      <c r="KKZ97" s="80"/>
      <c r="KLA97" s="80"/>
      <c r="KLB97" s="80"/>
      <c r="KLC97" s="80"/>
      <c r="KLD97" s="80"/>
      <c r="KLE97" s="80"/>
      <c r="KLF97" s="80"/>
      <c r="KLG97" s="80"/>
      <c r="KLH97" s="80"/>
      <c r="KLI97" s="80"/>
      <c r="KLJ97" s="80"/>
      <c r="KLK97" s="80"/>
      <c r="KLL97" s="80"/>
      <c r="KLM97" s="80"/>
      <c r="KLN97" s="80"/>
      <c r="KLO97" s="80"/>
      <c r="KLP97" s="80"/>
      <c r="KLQ97" s="80"/>
      <c r="KLR97" s="80"/>
      <c r="KLS97" s="80"/>
      <c r="KLT97" s="80"/>
      <c r="KLU97" s="80"/>
      <c r="KLV97" s="80"/>
      <c r="KLW97" s="80"/>
      <c r="KLX97" s="80"/>
      <c r="KLY97" s="80"/>
      <c r="KLZ97" s="80"/>
      <c r="KMA97" s="80"/>
      <c r="KMB97" s="80"/>
      <c r="KMC97" s="80"/>
      <c r="KMD97" s="80"/>
      <c r="KME97" s="80"/>
      <c r="KMF97" s="80"/>
      <c r="KMG97" s="80"/>
      <c r="KMH97" s="80"/>
      <c r="KMI97" s="80"/>
      <c r="KMJ97" s="80"/>
      <c r="KMK97" s="80"/>
      <c r="KML97" s="80"/>
      <c r="KMM97" s="80"/>
      <c r="KMN97" s="80"/>
      <c r="KMO97" s="80"/>
      <c r="KMP97" s="80"/>
      <c r="KMQ97" s="80"/>
      <c r="KMR97" s="80"/>
      <c r="KMS97" s="80"/>
      <c r="KMT97" s="80"/>
      <c r="KMU97" s="80"/>
      <c r="KMV97" s="80"/>
      <c r="KMW97" s="80"/>
      <c r="KMX97" s="80"/>
      <c r="KMY97" s="80"/>
      <c r="KMZ97" s="80"/>
      <c r="KNA97" s="80"/>
      <c r="KNB97" s="80"/>
      <c r="KNC97" s="80"/>
      <c r="KND97" s="80"/>
      <c r="KNE97" s="80"/>
      <c r="KNF97" s="80"/>
      <c r="KNG97" s="80"/>
      <c r="KNH97" s="80"/>
      <c r="KNI97" s="80"/>
      <c r="KNJ97" s="80"/>
      <c r="KNK97" s="80"/>
      <c r="KNL97" s="80"/>
      <c r="KNM97" s="80"/>
      <c r="KNN97" s="80"/>
      <c r="KNO97" s="80"/>
      <c r="KNP97" s="80"/>
      <c r="KNQ97" s="80"/>
      <c r="KNR97" s="80"/>
      <c r="KNS97" s="80"/>
      <c r="KNT97" s="80"/>
      <c r="KNU97" s="80"/>
      <c r="KNV97" s="80"/>
      <c r="KNW97" s="80"/>
      <c r="KNX97" s="80"/>
      <c r="KNY97" s="80"/>
      <c r="KNZ97" s="80"/>
      <c r="KOA97" s="80"/>
      <c r="KOB97" s="80"/>
      <c r="KOC97" s="80"/>
      <c r="KOD97" s="80"/>
      <c r="KOE97" s="80"/>
      <c r="KOF97" s="80"/>
      <c r="KOG97" s="80"/>
      <c r="KOH97" s="80"/>
      <c r="KOI97" s="80"/>
      <c r="KOJ97" s="80"/>
      <c r="KOK97" s="80"/>
      <c r="KOL97" s="80"/>
      <c r="KOM97" s="80"/>
      <c r="KON97" s="80"/>
      <c r="KOO97" s="80"/>
      <c r="KOP97" s="80"/>
      <c r="KOQ97" s="80"/>
      <c r="KOR97" s="80"/>
      <c r="KOS97" s="80"/>
      <c r="KOT97" s="80"/>
      <c r="KOU97" s="80"/>
      <c r="KOV97" s="80"/>
      <c r="KOW97" s="80"/>
      <c r="KOX97" s="80"/>
      <c r="KOY97" s="80"/>
      <c r="KOZ97" s="80"/>
      <c r="KPA97" s="80"/>
      <c r="KPB97" s="80"/>
      <c r="KPC97" s="80"/>
      <c r="KPD97" s="80"/>
      <c r="KPE97" s="80"/>
      <c r="KPF97" s="80"/>
      <c r="KPG97" s="80"/>
      <c r="KPH97" s="80"/>
      <c r="KPI97" s="80"/>
      <c r="KPJ97" s="80"/>
      <c r="KPK97" s="80"/>
      <c r="KPL97" s="80"/>
      <c r="KPM97" s="80"/>
      <c r="KPN97" s="80"/>
      <c r="KPO97" s="80"/>
      <c r="KPP97" s="80"/>
      <c r="KPQ97" s="80"/>
      <c r="KPR97" s="80"/>
      <c r="KPS97" s="80"/>
      <c r="KPT97" s="80"/>
      <c r="KPU97" s="80"/>
      <c r="KPV97" s="80"/>
      <c r="KPW97" s="80"/>
      <c r="KPX97" s="80"/>
      <c r="KPY97" s="80"/>
      <c r="KPZ97" s="80"/>
      <c r="KQA97" s="80"/>
      <c r="KQB97" s="80"/>
      <c r="KQC97" s="80"/>
      <c r="KQD97" s="80"/>
      <c r="KQE97" s="80"/>
      <c r="KQF97" s="80"/>
      <c r="KQG97" s="80"/>
      <c r="KQH97" s="80"/>
      <c r="KQI97" s="80"/>
      <c r="KQJ97" s="80"/>
      <c r="KQK97" s="80"/>
      <c r="KQL97" s="80"/>
      <c r="KQM97" s="80"/>
      <c r="KQN97" s="80"/>
      <c r="KQO97" s="80"/>
      <c r="KQP97" s="80"/>
      <c r="KQQ97" s="80"/>
      <c r="KQR97" s="80"/>
      <c r="KQS97" s="80"/>
      <c r="KQT97" s="80"/>
      <c r="KQU97" s="80"/>
      <c r="KQV97" s="80"/>
      <c r="KQW97" s="80"/>
      <c r="KQX97" s="80"/>
      <c r="KQY97" s="80"/>
      <c r="KQZ97" s="80"/>
      <c r="KRA97" s="80"/>
      <c r="KRB97" s="80"/>
      <c r="KRC97" s="80"/>
      <c r="KRD97" s="80"/>
      <c r="KRE97" s="80"/>
      <c r="KRF97" s="80"/>
      <c r="KRG97" s="80"/>
      <c r="KRH97" s="80"/>
      <c r="KRI97" s="80"/>
      <c r="KRJ97" s="80"/>
      <c r="KRK97" s="80"/>
      <c r="KRL97" s="80"/>
      <c r="KRM97" s="80"/>
      <c r="KRN97" s="80"/>
      <c r="KRO97" s="80"/>
      <c r="KRP97" s="80"/>
      <c r="KRQ97" s="80"/>
      <c r="KRR97" s="80"/>
      <c r="KRS97" s="80"/>
      <c r="KRT97" s="80"/>
      <c r="KRU97" s="80"/>
      <c r="KRV97" s="80"/>
      <c r="KRW97" s="80"/>
      <c r="KRX97" s="80"/>
      <c r="KRY97" s="80"/>
      <c r="KRZ97" s="80"/>
      <c r="KSA97" s="80"/>
      <c r="KSB97" s="80"/>
      <c r="KSC97" s="80"/>
      <c r="KSD97" s="80"/>
      <c r="KSE97" s="80"/>
      <c r="KSF97" s="80"/>
      <c r="KSG97" s="80"/>
      <c r="KSH97" s="80"/>
      <c r="KSI97" s="80"/>
      <c r="KSJ97" s="80"/>
      <c r="KSK97" s="80"/>
      <c r="KSL97" s="80"/>
      <c r="KSM97" s="80"/>
      <c r="KSN97" s="80"/>
      <c r="KSO97" s="80"/>
      <c r="KSP97" s="80"/>
      <c r="KSQ97" s="80"/>
      <c r="KSR97" s="80"/>
      <c r="KSS97" s="80"/>
      <c r="KST97" s="80"/>
      <c r="KSU97" s="80"/>
      <c r="KSV97" s="80"/>
      <c r="KSW97" s="80"/>
      <c r="KSX97" s="80"/>
      <c r="KSY97" s="80"/>
      <c r="KSZ97" s="80"/>
      <c r="KTA97" s="80"/>
      <c r="KTB97" s="80"/>
      <c r="KTC97" s="80"/>
      <c r="KTD97" s="80"/>
      <c r="KTE97" s="80"/>
      <c r="KTF97" s="80"/>
      <c r="KTG97" s="80"/>
      <c r="KTH97" s="80"/>
      <c r="KTI97" s="80"/>
      <c r="KTJ97" s="80"/>
      <c r="KTK97" s="80"/>
      <c r="KTL97" s="80"/>
      <c r="KTM97" s="80"/>
      <c r="KTN97" s="80"/>
      <c r="KTO97" s="80"/>
      <c r="KTP97" s="80"/>
      <c r="KTQ97" s="80"/>
      <c r="KTR97" s="80"/>
      <c r="KTS97" s="80"/>
      <c r="KTT97" s="80"/>
      <c r="KTU97" s="80"/>
      <c r="KTV97" s="80"/>
      <c r="KTW97" s="80"/>
      <c r="KTX97" s="80"/>
      <c r="KTY97" s="80"/>
      <c r="KTZ97" s="80"/>
      <c r="KUA97" s="80"/>
      <c r="KUB97" s="80"/>
      <c r="KUC97" s="80"/>
      <c r="KUD97" s="80"/>
      <c r="KUE97" s="80"/>
      <c r="KUF97" s="80"/>
      <c r="KUG97" s="80"/>
      <c r="KUH97" s="80"/>
      <c r="KUI97" s="80"/>
      <c r="KUJ97" s="80"/>
      <c r="KUK97" s="80"/>
      <c r="KUL97" s="80"/>
      <c r="KUM97" s="80"/>
      <c r="KUN97" s="80"/>
      <c r="KUO97" s="80"/>
      <c r="KUP97" s="80"/>
      <c r="KUQ97" s="80"/>
      <c r="KUR97" s="80"/>
      <c r="KUS97" s="80"/>
      <c r="KUT97" s="80"/>
      <c r="KUU97" s="80"/>
      <c r="KUV97" s="80"/>
      <c r="KUW97" s="80"/>
      <c r="KUX97" s="80"/>
      <c r="KUY97" s="80"/>
      <c r="KUZ97" s="80"/>
      <c r="KVA97" s="80"/>
      <c r="KVB97" s="80"/>
      <c r="KVC97" s="80"/>
      <c r="KVD97" s="80"/>
      <c r="KVE97" s="80"/>
      <c r="KVF97" s="80"/>
      <c r="KVG97" s="80"/>
      <c r="KVH97" s="80"/>
      <c r="KVI97" s="80"/>
      <c r="KVJ97" s="80"/>
      <c r="KVK97" s="80"/>
      <c r="KVL97" s="80"/>
      <c r="KVM97" s="80"/>
      <c r="KVN97" s="80"/>
      <c r="KVO97" s="80"/>
      <c r="KVP97" s="80"/>
      <c r="KVQ97" s="80"/>
      <c r="KVR97" s="80"/>
      <c r="KVS97" s="80"/>
      <c r="KVT97" s="80"/>
      <c r="KVU97" s="80"/>
      <c r="KVV97" s="80"/>
      <c r="KVW97" s="80"/>
      <c r="KVX97" s="80"/>
      <c r="KVY97" s="80"/>
      <c r="KVZ97" s="80"/>
      <c r="KWA97" s="80"/>
      <c r="KWB97" s="80"/>
      <c r="KWC97" s="80"/>
      <c r="KWD97" s="80"/>
      <c r="KWE97" s="80"/>
      <c r="KWF97" s="80"/>
      <c r="KWG97" s="80"/>
      <c r="KWH97" s="80"/>
      <c r="KWI97" s="80"/>
      <c r="KWJ97" s="80"/>
      <c r="KWK97" s="80"/>
      <c r="KWL97" s="80"/>
      <c r="KWM97" s="80"/>
      <c r="KWN97" s="80"/>
      <c r="KWO97" s="80"/>
      <c r="KWP97" s="80"/>
      <c r="KWQ97" s="80"/>
      <c r="KWR97" s="80"/>
      <c r="KWS97" s="80"/>
      <c r="KWT97" s="80"/>
      <c r="KWU97" s="80"/>
      <c r="KWV97" s="80"/>
      <c r="KWW97" s="80"/>
      <c r="KWX97" s="80"/>
      <c r="KWY97" s="80"/>
      <c r="KWZ97" s="80"/>
      <c r="KXA97" s="80"/>
      <c r="KXB97" s="80"/>
      <c r="KXC97" s="80"/>
      <c r="KXD97" s="80"/>
      <c r="KXE97" s="80"/>
      <c r="KXF97" s="80"/>
      <c r="KXG97" s="80"/>
      <c r="KXH97" s="80"/>
      <c r="KXI97" s="80"/>
      <c r="KXJ97" s="80"/>
      <c r="KXK97" s="80"/>
      <c r="KXL97" s="80"/>
      <c r="KXM97" s="80"/>
      <c r="KXN97" s="80"/>
      <c r="KXO97" s="80"/>
      <c r="KXP97" s="80"/>
      <c r="KXQ97" s="80"/>
      <c r="KXR97" s="80"/>
      <c r="KXS97" s="80"/>
      <c r="KXT97" s="80"/>
      <c r="KXU97" s="80"/>
      <c r="KXV97" s="80"/>
      <c r="KXW97" s="80"/>
      <c r="KXX97" s="80"/>
      <c r="KXY97" s="80"/>
      <c r="KXZ97" s="80"/>
      <c r="KYA97" s="80"/>
      <c r="KYB97" s="80"/>
      <c r="KYC97" s="80"/>
      <c r="KYD97" s="80"/>
      <c r="KYE97" s="80"/>
      <c r="KYF97" s="80"/>
      <c r="KYG97" s="80"/>
      <c r="KYH97" s="80"/>
      <c r="KYI97" s="80"/>
      <c r="KYJ97" s="80"/>
      <c r="KYK97" s="80"/>
      <c r="KYL97" s="80"/>
      <c r="KYM97" s="80"/>
      <c r="KYN97" s="80"/>
      <c r="KYO97" s="80"/>
      <c r="KYP97" s="80"/>
      <c r="KYQ97" s="80"/>
      <c r="KYR97" s="80"/>
      <c r="KYS97" s="80"/>
      <c r="KYT97" s="80"/>
      <c r="KYU97" s="80"/>
      <c r="KYV97" s="80"/>
      <c r="KYW97" s="80"/>
      <c r="KYX97" s="80"/>
      <c r="KYY97" s="80"/>
      <c r="KYZ97" s="80"/>
      <c r="KZA97" s="80"/>
      <c r="KZB97" s="80"/>
      <c r="KZC97" s="80"/>
      <c r="KZD97" s="80"/>
      <c r="KZE97" s="80"/>
      <c r="KZF97" s="80"/>
      <c r="KZG97" s="80"/>
      <c r="KZH97" s="80"/>
      <c r="KZI97" s="80"/>
      <c r="KZJ97" s="80"/>
      <c r="KZK97" s="80"/>
      <c r="KZL97" s="80"/>
      <c r="KZM97" s="80"/>
      <c r="KZN97" s="80"/>
      <c r="KZO97" s="80"/>
      <c r="KZP97" s="80"/>
      <c r="KZQ97" s="80"/>
      <c r="KZR97" s="80"/>
      <c r="KZS97" s="80"/>
      <c r="KZT97" s="80"/>
      <c r="KZU97" s="80"/>
      <c r="KZV97" s="80"/>
      <c r="KZW97" s="80"/>
      <c r="KZX97" s="80"/>
      <c r="KZY97" s="80"/>
      <c r="KZZ97" s="80"/>
      <c r="LAA97" s="80"/>
      <c r="LAB97" s="80"/>
      <c r="LAC97" s="80"/>
      <c r="LAD97" s="80"/>
      <c r="LAE97" s="80"/>
      <c r="LAF97" s="80"/>
      <c r="LAG97" s="80"/>
      <c r="LAH97" s="80"/>
      <c r="LAI97" s="80"/>
      <c r="LAJ97" s="80"/>
      <c r="LAK97" s="80"/>
      <c r="LAL97" s="80"/>
      <c r="LAM97" s="80"/>
      <c r="LAN97" s="80"/>
      <c r="LAO97" s="80"/>
      <c r="LAP97" s="80"/>
      <c r="LAQ97" s="80"/>
      <c r="LAR97" s="80"/>
      <c r="LAS97" s="80"/>
      <c r="LAT97" s="80"/>
      <c r="LAU97" s="80"/>
      <c r="LAV97" s="80"/>
      <c r="LAW97" s="80"/>
      <c r="LAX97" s="80"/>
      <c r="LAY97" s="80"/>
      <c r="LAZ97" s="80"/>
      <c r="LBA97" s="80"/>
      <c r="LBB97" s="80"/>
      <c r="LBC97" s="80"/>
      <c r="LBD97" s="80"/>
      <c r="LBE97" s="80"/>
      <c r="LBF97" s="80"/>
      <c r="LBG97" s="80"/>
      <c r="LBH97" s="80"/>
      <c r="LBI97" s="80"/>
      <c r="LBJ97" s="80"/>
      <c r="LBK97" s="80"/>
      <c r="LBL97" s="80"/>
      <c r="LBM97" s="80"/>
      <c r="LBN97" s="80"/>
      <c r="LBO97" s="80"/>
      <c r="LBP97" s="80"/>
      <c r="LBQ97" s="80"/>
      <c r="LBR97" s="80"/>
      <c r="LBS97" s="80"/>
      <c r="LBT97" s="80"/>
      <c r="LBU97" s="80"/>
      <c r="LBV97" s="80"/>
      <c r="LBW97" s="80"/>
      <c r="LBX97" s="80"/>
      <c r="LBY97" s="80"/>
      <c r="LBZ97" s="80"/>
      <c r="LCA97" s="80"/>
      <c r="LCB97" s="80"/>
      <c r="LCC97" s="80"/>
      <c r="LCD97" s="80"/>
      <c r="LCE97" s="80"/>
      <c r="LCF97" s="80"/>
      <c r="LCG97" s="80"/>
      <c r="LCH97" s="80"/>
      <c r="LCI97" s="80"/>
      <c r="LCJ97" s="80"/>
      <c r="LCK97" s="80"/>
      <c r="LCL97" s="80"/>
      <c r="LCM97" s="80"/>
      <c r="LCN97" s="80"/>
      <c r="LCO97" s="80"/>
      <c r="LCP97" s="80"/>
      <c r="LCQ97" s="80"/>
      <c r="LCR97" s="80"/>
      <c r="LCS97" s="80"/>
      <c r="LCT97" s="80"/>
      <c r="LCU97" s="80"/>
      <c r="LCV97" s="80"/>
      <c r="LCW97" s="80"/>
      <c r="LCX97" s="80"/>
      <c r="LCY97" s="80"/>
      <c r="LCZ97" s="80"/>
      <c r="LDA97" s="80"/>
      <c r="LDB97" s="80"/>
      <c r="LDC97" s="80"/>
      <c r="LDD97" s="80"/>
      <c r="LDE97" s="80"/>
      <c r="LDF97" s="80"/>
      <c r="LDG97" s="80"/>
      <c r="LDH97" s="80"/>
      <c r="LDI97" s="80"/>
      <c r="LDJ97" s="80"/>
      <c r="LDK97" s="80"/>
      <c r="LDL97" s="80"/>
      <c r="LDM97" s="80"/>
      <c r="LDN97" s="80"/>
      <c r="LDO97" s="80"/>
      <c r="LDP97" s="80"/>
      <c r="LDQ97" s="80"/>
      <c r="LDR97" s="80"/>
      <c r="LDS97" s="80"/>
      <c r="LDT97" s="80"/>
      <c r="LDU97" s="80"/>
      <c r="LDV97" s="80"/>
      <c r="LDW97" s="80"/>
      <c r="LDX97" s="80"/>
      <c r="LDY97" s="80"/>
      <c r="LDZ97" s="80"/>
      <c r="LEA97" s="80"/>
      <c r="LEB97" s="80"/>
      <c r="LEC97" s="80"/>
      <c r="LED97" s="80"/>
      <c r="LEE97" s="80"/>
      <c r="LEF97" s="80"/>
      <c r="LEG97" s="80"/>
      <c r="LEH97" s="80"/>
      <c r="LEI97" s="80"/>
      <c r="LEJ97" s="80"/>
      <c r="LEK97" s="80"/>
      <c r="LEL97" s="80"/>
      <c r="LEM97" s="80"/>
      <c r="LEN97" s="80"/>
      <c r="LEO97" s="80"/>
      <c r="LEP97" s="80"/>
      <c r="LEQ97" s="80"/>
      <c r="LER97" s="80"/>
      <c r="LES97" s="80"/>
      <c r="LET97" s="80"/>
      <c r="LEU97" s="80"/>
      <c r="LEV97" s="80"/>
      <c r="LEW97" s="80"/>
      <c r="LEX97" s="80"/>
      <c r="LEY97" s="80"/>
      <c r="LEZ97" s="80"/>
      <c r="LFA97" s="80"/>
      <c r="LFB97" s="80"/>
      <c r="LFC97" s="80"/>
      <c r="LFD97" s="80"/>
      <c r="LFE97" s="80"/>
      <c r="LFF97" s="80"/>
      <c r="LFG97" s="80"/>
      <c r="LFH97" s="80"/>
      <c r="LFI97" s="80"/>
      <c r="LFJ97" s="80"/>
      <c r="LFK97" s="80"/>
      <c r="LFL97" s="80"/>
      <c r="LFM97" s="80"/>
      <c r="LFN97" s="80"/>
      <c r="LFO97" s="80"/>
      <c r="LFP97" s="80"/>
      <c r="LFQ97" s="80"/>
      <c r="LFR97" s="80"/>
      <c r="LFS97" s="80"/>
      <c r="LFT97" s="80"/>
      <c r="LFU97" s="80"/>
      <c r="LFV97" s="80"/>
      <c r="LFW97" s="80"/>
      <c r="LFX97" s="80"/>
      <c r="LFY97" s="80"/>
      <c r="LFZ97" s="80"/>
      <c r="LGA97" s="80"/>
      <c r="LGB97" s="80"/>
      <c r="LGC97" s="80"/>
      <c r="LGD97" s="80"/>
      <c r="LGE97" s="80"/>
      <c r="LGF97" s="80"/>
      <c r="LGG97" s="80"/>
      <c r="LGH97" s="80"/>
      <c r="LGI97" s="80"/>
      <c r="LGJ97" s="80"/>
      <c r="LGK97" s="80"/>
      <c r="LGL97" s="80"/>
      <c r="LGM97" s="80"/>
      <c r="LGN97" s="80"/>
      <c r="LGO97" s="80"/>
      <c r="LGP97" s="80"/>
      <c r="LGQ97" s="80"/>
      <c r="LGR97" s="80"/>
      <c r="LGS97" s="80"/>
      <c r="LGT97" s="80"/>
      <c r="LGU97" s="80"/>
      <c r="LGV97" s="80"/>
      <c r="LGW97" s="80"/>
      <c r="LGX97" s="80"/>
      <c r="LGY97" s="80"/>
      <c r="LGZ97" s="80"/>
      <c r="LHA97" s="80"/>
      <c r="LHB97" s="80"/>
      <c r="LHC97" s="80"/>
      <c r="LHD97" s="80"/>
      <c r="LHE97" s="80"/>
      <c r="LHF97" s="80"/>
      <c r="LHG97" s="80"/>
      <c r="LHH97" s="80"/>
      <c r="LHI97" s="80"/>
      <c r="LHJ97" s="80"/>
      <c r="LHK97" s="80"/>
      <c r="LHL97" s="80"/>
      <c r="LHM97" s="80"/>
      <c r="LHN97" s="80"/>
      <c r="LHO97" s="80"/>
      <c r="LHP97" s="80"/>
      <c r="LHQ97" s="80"/>
      <c r="LHR97" s="80"/>
      <c r="LHS97" s="80"/>
      <c r="LHT97" s="80"/>
      <c r="LHU97" s="80"/>
      <c r="LHV97" s="80"/>
      <c r="LHW97" s="80"/>
      <c r="LHX97" s="80"/>
      <c r="LHY97" s="80"/>
      <c r="LHZ97" s="80"/>
      <c r="LIA97" s="80"/>
      <c r="LIB97" s="80"/>
      <c r="LIC97" s="80"/>
      <c r="LID97" s="80"/>
      <c r="LIE97" s="80"/>
      <c r="LIF97" s="80"/>
      <c r="LIG97" s="80"/>
      <c r="LIH97" s="80"/>
      <c r="LII97" s="80"/>
      <c r="LIJ97" s="80"/>
      <c r="LIK97" s="80"/>
      <c r="LIL97" s="80"/>
      <c r="LIM97" s="80"/>
      <c r="LIN97" s="80"/>
      <c r="LIO97" s="80"/>
      <c r="LIP97" s="80"/>
      <c r="LIQ97" s="80"/>
      <c r="LIR97" s="80"/>
      <c r="LIS97" s="80"/>
      <c r="LIT97" s="80"/>
      <c r="LIU97" s="80"/>
      <c r="LIV97" s="80"/>
      <c r="LIW97" s="80"/>
      <c r="LIX97" s="80"/>
      <c r="LIY97" s="80"/>
      <c r="LIZ97" s="80"/>
      <c r="LJA97" s="80"/>
      <c r="LJB97" s="80"/>
      <c r="LJC97" s="80"/>
      <c r="LJD97" s="80"/>
      <c r="LJE97" s="80"/>
      <c r="LJF97" s="80"/>
      <c r="LJG97" s="80"/>
      <c r="LJH97" s="80"/>
      <c r="LJI97" s="80"/>
      <c r="LJJ97" s="80"/>
      <c r="LJK97" s="80"/>
      <c r="LJL97" s="80"/>
      <c r="LJM97" s="80"/>
      <c r="LJN97" s="80"/>
      <c r="LJO97" s="80"/>
      <c r="LJP97" s="80"/>
      <c r="LJQ97" s="80"/>
      <c r="LJR97" s="80"/>
      <c r="LJS97" s="80"/>
      <c r="LJT97" s="80"/>
      <c r="LJU97" s="80"/>
      <c r="LJV97" s="80"/>
      <c r="LJW97" s="80"/>
      <c r="LJX97" s="80"/>
      <c r="LJY97" s="80"/>
      <c r="LJZ97" s="80"/>
      <c r="LKA97" s="80"/>
      <c r="LKB97" s="80"/>
      <c r="LKC97" s="80"/>
      <c r="LKD97" s="80"/>
      <c r="LKE97" s="80"/>
      <c r="LKF97" s="80"/>
      <c r="LKG97" s="80"/>
      <c r="LKH97" s="80"/>
      <c r="LKI97" s="80"/>
      <c r="LKJ97" s="80"/>
      <c r="LKK97" s="80"/>
      <c r="LKL97" s="80"/>
      <c r="LKM97" s="80"/>
      <c r="LKN97" s="80"/>
      <c r="LKO97" s="80"/>
      <c r="LKP97" s="80"/>
      <c r="LKQ97" s="80"/>
      <c r="LKR97" s="80"/>
      <c r="LKS97" s="80"/>
      <c r="LKT97" s="80"/>
      <c r="LKU97" s="80"/>
      <c r="LKV97" s="80"/>
      <c r="LKW97" s="80"/>
      <c r="LKX97" s="80"/>
      <c r="LKY97" s="80"/>
      <c r="LKZ97" s="80"/>
      <c r="LLA97" s="80"/>
      <c r="LLB97" s="80"/>
      <c r="LLC97" s="80"/>
      <c r="LLD97" s="80"/>
      <c r="LLE97" s="80"/>
      <c r="LLF97" s="80"/>
      <c r="LLG97" s="80"/>
      <c r="LLH97" s="80"/>
      <c r="LLI97" s="80"/>
      <c r="LLJ97" s="80"/>
      <c r="LLK97" s="80"/>
      <c r="LLL97" s="80"/>
      <c r="LLM97" s="80"/>
      <c r="LLN97" s="80"/>
      <c r="LLO97" s="80"/>
      <c r="LLP97" s="80"/>
      <c r="LLQ97" s="80"/>
      <c r="LLR97" s="80"/>
      <c r="LLS97" s="80"/>
      <c r="LLT97" s="80"/>
      <c r="LLU97" s="80"/>
      <c r="LLV97" s="80"/>
      <c r="LLW97" s="80"/>
      <c r="LLX97" s="80"/>
      <c r="LLY97" s="80"/>
      <c r="LLZ97" s="80"/>
      <c r="LMA97" s="80"/>
      <c r="LMB97" s="80"/>
      <c r="LMC97" s="80"/>
      <c r="LMD97" s="80"/>
      <c r="LME97" s="80"/>
      <c r="LMF97" s="80"/>
      <c r="LMG97" s="80"/>
      <c r="LMH97" s="80"/>
      <c r="LMI97" s="80"/>
      <c r="LMJ97" s="80"/>
      <c r="LMK97" s="80"/>
      <c r="LML97" s="80"/>
      <c r="LMM97" s="80"/>
      <c r="LMN97" s="80"/>
      <c r="LMO97" s="80"/>
      <c r="LMP97" s="80"/>
      <c r="LMQ97" s="80"/>
      <c r="LMR97" s="80"/>
      <c r="LMS97" s="80"/>
      <c r="LMT97" s="80"/>
      <c r="LMU97" s="80"/>
      <c r="LMV97" s="80"/>
      <c r="LMW97" s="80"/>
      <c r="LMX97" s="80"/>
      <c r="LMY97" s="80"/>
      <c r="LMZ97" s="80"/>
      <c r="LNA97" s="80"/>
      <c r="LNB97" s="80"/>
      <c r="LNC97" s="80"/>
      <c r="LND97" s="80"/>
      <c r="LNE97" s="80"/>
      <c r="LNF97" s="80"/>
      <c r="LNG97" s="80"/>
      <c r="LNH97" s="80"/>
      <c r="LNI97" s="80"/>
      <c r="LNJ97" s="80"/>
      <c r="LNK97" s="80"/>
      <c r="LNL97" s="80"/>
      <c r="LNM97" s="80"/>
      <c r="LNN97" s="80"/>
      <c r="LNO97" s="80"/>
      <c r="LNP97" s="80"/>
      <c r="LNQ97" s="80"/>
      <c r="LNR97" s="80"/>
      <c r="LNS97" s="80"/>
      <c r="LNT97" s="80"/>
      <c r="LNU97" s="80"/>
      <c r="LNV97" s="80"/>
      <c r="LNW97" s="80"/>
      <c r="LNX97" s="80"/>
      <c r="LNY97" s="80"/>
      <c r="LNZ97" s="80"/>
      <c r="LOA97" s="80"/>
      <c r="LOB97" s="80"/>
      <c r="LOC97" s="80"/>
      <c r="LOD97" s="80"/>
      <c r="LOE97" s="80"/>
      <c r="LOF97" s="80"/>
      <c r="LOG97" s="80"/>
      <c r="LOH97" s="80"/>
      <c r="LOI97" s="80"/>
      <c r="LOJ97" s="80"/>
      <c r="LOK97" s="80"/>
      <c r="LOL97" s="80"/>
      <c r="LOM97" s="80"/>
      <c r="LON97" s="80"/>
      <c r="LOO97" s="80"/>
      <c r="LOP97" s="80"/>
      <c r="LOQ97" s="80"/>
      <c r="LOR97" s="80"/>
      <c r="LOS97" s="80"/>
      <c r="LOT97" s="80"/>
      <c r="LOU97" s="80"/>
      <c r="LOV97" s="80"/>
      <c r="LOW97" s="80"/>
      <c r="LOX97" s="80"/>
      <c r="LOY97" s="80"/>
      <c r="LOZ97" s="80"/>
      <c r="LPA97" s="80"/>
      <c r="LPB97" s="80"/>
      <c r="LPC97" s="80"/>
      <c r="LPD97" s="80"/>
      <c r="LPE97" s="80"/>
      <c r="LPF97" s="80"/>
      <c r="LPG97" s="80"/>
      <c r="LPH97" s="80"/>
      <c r="LPI97" s="80"/>
      <c r="LPJ97" s="80"/>
      <c r="LPK97" s="80"/>
      <c r="LPL97" s="80"/>
      <c r="LPM97" s="80"/>
      <c r="LPN97" s="80"/>
      <c r="LPO97" s="80"/>
      <c r="LPP97" s="80"/>
      <c r="LPQ97" s="80"/>
      <c r="LPR97" s="80"/>
      <c r="LPS97" s="80"/>
      <c r="LPT97" s="80"/>
      <c r="LPU97" s="80"/>
      <c r="LPV97" s="80"/>
      <c r="LPW97" s="80"/>
      <c r="LPX97" s="80"/>
      <c r="LPY97" s="80"/>
      <c r="LPZ97" s="80"/>
      <c r="LQA97" s="80"/>
      <c r="LQB97" s="80"/>
      <c r="LQC97" s="80"/>
      <c r="LQD97" s="80"/>
      <c r="LQE97" s="80"/>
      <c r="LQF97" s="80"/>
      <c r="LQG97" s="80"/>
      <c r="LQH97" s="80"/>
      <c r="LQI97" s="80"/>
      <c r="LQJ97" s="80"/>
      <c r="LQK97" s="80"/>
      <c r="LQL97" s="80"/>
      <c r="LQM97" s="80"/>
      <c r="LQN97" s="80"/>
      <c r="LQO97" s="80"/>
      <c r="LQP97" s="80"/>
      <c r="LQQ97" s="80"/>
      <c r="LQR97" s="80"/>
      <c r="LQS97" s="80"/>
      <c r="LQT97" s="80"/>
      <c r="LQU97" s="80"/>
      <c r="LQV97" s="80"/>
      <c r="LQW97" s="80"/>
      <c r="LQX97" s="80"/>
      <c r="LQY97" s="80"/>
      <c r="LQZ97" s="80"/>
      <c r="LRA97" s="80"/>
      <c r="LRB97" s="80"/>
      <c r="LRC97" s="80"/>
      <c r="LRD97" s="80"/>
      <c r="LRE97" s="80"/>
      <c r="LRF97" s="80"/>
      <c r="LRG97" s="80"/>
      <c r="LRH97" s="80"/>
      <c r="LRI97" s="80"/>
      <c r="LRJ97" s="80"/>
      <c r="LRK97" s="80"/>
      <c r="LRL97" s="80"/>
      <c r="LRM97" s="80"/>
      <c r="LRN97" s="80"/>
      <c r="LRO97" s="80"/>
      <c r="LRP97" s="80"/>
      <c r="LRQ97" s="80"/>
      <c r="LRR97" s="80"/>
      <c r="LRS97" s="80"/>
      <c r="LRT97" s="80"/>
      <c r="LRU97" s="80"/>
      <c r="LRV97" s="80"/>
      <c r="LRW97" s="80"/>
      <c r="LRX97" s="80"/>
      <c r="LRY97" s="80"/>
      <c r="LRZ97" s="80"/>
      <c r="LSA97" s="80"/>
      <c r="LSB97" s="80"/>
      <c r="LSC97" s="80"/>
      <c r="LSD97" s="80"/>
      <c r="LSE97" s="80"/>
      <c r="LSF97" s="80"/>
      <c r="LSG97" s="80"/>
      <c r="LSH97" s="80"/>
      <c r="LSI97" s="80"/>
      <c r="LSJ97" s="80"/>
      <c r="LSK97" s="80"/>
      <c r="LSL97" s="80"/>
      <c r="LSM97" s="80"/>
      <c r="LSN97" s="80"/>
      <c r="LSO97" s="80"/>
      <c r="LSP97" s="80"/>
      <c r="LSQ97" s="80"/>
      <c r="LSR97" s="80"/>
      <c r="LSS97" s="80"/>
      <c r="LST97" s="80"/>
      <c r="LSU97" s="80"/>
      <c r="LSV97" s="80"/>
      <c r="LSW97" s="80"/>
      <c r="LSX97" s="80"/>
      <c r="LSY97" s="80"/>
      <c r="LSZ97" s="80"/>
      <c r="LTA97" s="80"/>
      <c r="LTB97" s="80"/>
      <c r="LTC97" s="80"/>
      <c r="LTD97" s="80"/>
      <c r="LTE97" s="80"/>
      <c r="LTF97" s="80"/>
      <c r="LTG97" s="80"/>
      <c r="LTH97" s="80"/>
      <c r="LTI97" s="80"/>
      <c r="LTJ97" s="80"/>
      <c r="LTK97" s="80"/>
      <c r="LTL97" s="80"/>
      <c r="LTM97" s="80"/>
      <c r="LTN97" s="80"/>
      <c r="LTO97" s="80"/>
      <c r="LTP97" s="80"/>
      <c r="LTQ97" s="80"/>
      <c r="LTR97" s="80"/>
      <c r="LTS97" s="80"/>
      <c r="LTT97" s="80"/>
      <c r="LTU97" s="80"/>
      <c r="LTV97" s="80"/>
      <c r="LTW97" s="80"/>
      <c r="LTX97" s="80"/>
      <c r="LTY97" s="80"/>
      <c r="LTZ97" s="80"/>
      <c r="LUA97" s="80"/>
      <c r="LUB97" s="80"/>
      <c r="LUC97" s="80"/>
      <c r="LUD97" s="80"/>
      <c r="LUE97" s="80"/>
      <c r="LUF97" s="80"/>
      <c r="LUG97" s="80"/>
      <c r="LUH97" s="80"/>
      <c r="LUI97" s="80"/>
      <c r="LUJ97" s="80"/>
      <c r="LUK97" s="80"/>
      <c r="LUL97" s="80"/>
      <c r="LUM97" s="80"/>
      <c r="LUN97" s="80"/>
      <c r="LUO97" s="80"/>
      <c r="LUP97" s="80"/>
      <c r="LUQ97" s="80"/>
      <c r="LUR97" s="80"/>
      <c r="LUS97" s="80"/>
      <c r="LUT97" s="80"/>
      <c r="LUU97" s="80"/>
      <c r="LUV97" s="80"/>
      <c r="LUW97" s="80"/>
      <c r="LUX97" s="80"/>
      <c r="LUY97" s="80"/>
      <c r="LUZ97" s="80"/>
      <c r="LVA97" s="80"/>
      <c r="LVB97" s="80"/>
      <c r="LVC97" s="80"/>
      <c r="LVD97" s="80"/>
      <c r="LVE97" s="80"/>
      <c r="LVF97" s="80"/>
      <c r="LVG97" s="80"/>
      <c r="LVH97" s="80"/>
      <c r="LVI97" s="80"/>
      <c r="LVJ97" s="80"/>
      <c r="LVK97" s="80"/>
      <c r="LVL97" s="80"/>
      <c r="LVM97" s="80"/>
      <c r="LVN97" s="80"/>
      <c r="LVO97" s="80"/>
      <c r="LVP97" s="80"/>
      <c r="LVQ97" s="80"/>
      <c r="LVR97" s="80"/>
      <c r="LVS97" s="80"/>
      <c r="LVT97" s="80"/>
      <c r="LVU97" s="80"/>
      <c r="LVV97" s="80"/>
      <c r="LVW97" s="80"/>
      <c r="LVX97" s="80"/>
      <c r="LVY97" s="80"/>
      <c r="LVZ97" s="80"/>
      <c r="LWA97" s="80"/>
      <c r="LWB97" s="80"/>
      <c r="LWC97" s="80"/>
      <c r="LWD97" s="80"/>
      <c r="LWE97" s="80"/>
      <c r="LWF97" s="80"/>
      <c r="LWG97" s="80"/>
      <c r="LWH97" s="80"/>
      <c r="LWI97" s="80"/>
      <c r="LWJ97" s="80"/>
      <c r="LWK97" s="80"/>
      <c r="LWL97" s="80"/>
      <c r="LWM97" s="80"/>
      <c r="LWN97" s="80"/>
      <c r="LWO97" s="80"/>
      <c r="LWP97" s="80"/>
      <c r="LWQ97" s="80"/>
      <c r="LWR97" s="80"/>
      <c r="LWS97" s="80"/>
      <c r="LWT97" s="80"/>
      <c r="LWU97" s="80"/>
      <c r="LWV97" s="80"/>
      <c r="LWW97" s="80"/>
      <c r="LWX97" s="80"/>
      <c r="LWY97" s="80"/>
      <c r="LWZ97" s="80"/>
      <c r="LXA97" s="80"/>
      <c r="LXB97" s="80"/>
      <c r="LXC97" s="80"/>
      <c r="LXD97" s="80"/>
      <c r="LXE97" s="80"/>
      <c r="LXF97" s="80"/>
      <c r="LXG97" s="80"/>
      <c r="LXH97" s="80"/>
      <c r="LXI97" s="80"/>
      <c r="LXJ97" s="80"/>
      <c r="LXK97" s="80"/>
      <c r="LXL97" s="80"/>
      <c r="LXM97" s="80"/>
      <c r="LXN97" s="80"/>
      <c r="LXO97" s="80"/>
      <c r="LXP97" s="80"/>
      <c r="LXQ97" s="80"/>
      <c r="LXR97" s="80"/>
      <c r="LXS97" s="80"/>
      <c r="LXT97" s="80"/>
      <c r="LXU97" s="80"/>
      <c r="LXV97" s="80"/>
      <c r="LXW97" s="80"/>
      <c r="LXX97" s="80"/>
      <c r="LXY97" s="80"/>
      <c r="LXZ97" s="80"/>
      <c r="LYA97" s="80"/>
      <c r="LYB97" s="80"/>
      <c r="LYC97" s="80"/>
      <c r="LYD97" s="80"/>
      <c r="LYE97" s="80"/>
      <c r="LYF97" s="80"/>
      <c r="LYG97" s="80"/>
      <c r="LYH97" s="80"/>
      <c r="LYI97" s="80"/>
      <c r="LYJ97" s="80"/>
      <c r="LYK97" s="80"/>
      <c r="LYL97" s="80"/>
      <c r="LYM97" s="80"/>
      <c r="LYN97" s="80"/>
      <c r="LYO97" s="80"/>
      <c r="LYP97" s="80"/>
      <c r="LYQ97" s="80"/>
      <c r="LYR97" s="80"/>
      <c r="LYS97" s="80"/>
      <c r="LYT97" s="80"/>
      <c r="LYU97" s="80"/>
      <c r="LYV97" s="80"/>
      <c r="LYW97" s="80"/>
      <c r="LYX97" s="80"/>
      <c r="LYY97" s="80"/>
      <c r="LYZ97" s="80"/>
      <c r="LZA97" s="80"/>
      <c r="LZB97" s="80"/>
      <c r="LZC97" s="80"/>
      <c r="LZD97" s="80"/>
      <c r="LZE97" s="80"/>
      <c r="LZF97" s="80"/>
      <c r="LZG97" s="80"/>
      <c r="LZH97" s="80"/>
      <c r="LZI97" s="80"/>
      <c r="LZJ97" s="80"/>
      <c r="LZK97" s="80"/>
      <c r="LZL97" s="80"/>
      <c r="LZM97" s="80"/>
      <c r="LZN97" s="80"/>
      <c r="LZO97" s="80"/>
      <c r="LZP97" s="80"/>
      <c r="LZQ97" s="80"/>
      <c r="LZR97" s="80"/>
      <c r="LZS97" s="80"/>
      <c r="LZT97" s="80"/>
      <c r="LZU97" s="80"/>
      <c r="LZV97" s="80"/>
      <c r="LZW97" s="80"/>
      <c r="LZX97" s="80"/>
      <c r="LZY97" s="80"/>
      <c r="LZZ97" s="80"/>
      <c r="MAA97" s="80"/>
      <c r="MAB97" s="80"/>
      <c r="MAC97" s="80"/>
      <c r="MAD97" s="80"/>
      <c r="MAE97" s="80"/>
      <c r="MAF97" s="80"/>
      <c r="MAG97" s="80"/>
      <c r="MAH97" s="80"/>
      <c r="MAI97" s="80"/>
      <c r="MAJ97" s="80"/>
      <c r="MAK97" s="80"/>
      <c r="MAL97" s="80"/>
      <c r="MAM97" s="80"/>
      <c r="MAN97" s="80"/>
      <c r="MAO97" s="80"/>
      <c r="MAP97" s="80"/>
      <c r="MAQ97" s="80"/>
      <c r="MAR97" s="80"/>
      <c r="MAS97" s="80"/>
      <c r="MAT97" s="80"/>
      <c r="MAU97" s="80"/>
      <c r="MAV97" s="80"/>
      <c r="MAW97" s="80"/>
      <c r="MAX97" s="80"/>
      <c r="MAY97" s="80"/>
      <c r="MAZ97" s="80"/>
      <c r="MBA97" s="80"/>
      <c r="MBB97" s="80"/>
      <c r="MBC97" s="80"/>
      <c r="MBD97" s="80"/>
      <c r="MBE97" s="80"/>
      <c r="MBF97" s="80"/>
      <c r="MBG97" s="80"/>
      <c r="MBH97" s="80"/>
      <c r="MBI97" s="80"/>
      <c r="MBJ97" s="80"/>
      <c r="MBK97" s="80"/>
      <c r="MBL97" s="80"/>
      <c r="MBM97" s="80"/>
      <c r="MBN97" s="80"/>
      <c r="MBO97" s="80"/>
      <c r="MBP97" s="80"/>
      <c r="MBQ97" s="80"/>
      <c r="MBR97" s="80"/>
      <c r="MBS97" s="80"/>
      <c r="MBT97" s="80"/>
      <c r="MBU97" s="80"/>
      <c r="MBV97" s="80"/>
      <c r="MBW97" s="80"/>
      <c r="MBX97" s="80"/>
      <c r="MBY97" s="80"/>
      <c r="MBZ97" s="80"/>
      <c r="MCA97" s="80"/>
      <c r="MCB97" s="80"/>
      <c r="MCC97" s="80"/>
      <c r="MCD97" s="80"/>
      <c r="MCE97" s="80"/>
      <c r="MCF97" s="80"/>
      <c r="MCG97" s="80"/>
      <c r="MCH97" s="80"/>
      <c r="MCI97" s="80"/>
      <c r="MCJ97" s="80"/>
      <c r="MCK97" s="80"/>
      <c r="MCL97" s="80"/>
      <c r="MCM97" s="80"/>
      <c r="MCN97" s="80"/>
      <c r="MCO97" s="80"/>
      <c r="MCP97" s="80"/>
      <c r="MCQ97" s="80"/>
      <c r="MCR97" s="80"/>
      <c r="MCS97" s="80"/>
      <c r="MCT97" s="80"/>
      <c r="MCU97" s="80"/>
      <c r="MCV97" s="80"/>
      <c r="MCW97" s="80"/>
      <c r="MCX97" s="80"/>
      <c r="MCY97" s="80"/>
      <c r="MCZ97" s="80"/>
      <c r="MDA97" s="80"/>
      <c r="MDB97" s="80"/>
      <c r="MDC97" s="80"/>
      <c r="MDD97" s="80"/>
      <c r="MDE97" s="80"/>
      <c r="MDF97" s="80"/>
      <c r="MDG97" s="80"/>
      <c r="MDH97" s="80"/>
      <c r="MDI97" s="80"/>
      <c r="MDJ97" s="80"/>
      <c r="MDK97" s="80"/>
      <c r="MDL97" s="80"/>
      <c r="MDM97" s="80"/>
      <c r="MDN97" s="80"/>
      <c r="MDO97" s="80"/>
      <c r="MDP97" s="80"/>
      <c r="MDQ97" s="80"/>
      <c r="MDR97" s="80"/>
      <c r="MDS97" s="80"/>
      <c r="MDT97" s="80"/>
      <c r="MDU97" s="80"/>
      <c r="MDV97" s="80"/>
      <c r="MDW97" s="80"/>
      <c r="MDX97" s="80"/>
      <c r="MDY97" s="80"/>
      <c r="MDZ97" s="80"/>
      <c r="MEA97" s="80"/>
      <c r="MEB97" s="80"/>
      <c r="MEC97" s="80"/>
      <c r="MED97" s="80"/>
      <c r="MEE97" s="80"/>
      <c r="MEF97" s="80"/>
      <c r="MEG97" s="80"/>
      <c r="MEH97" s="80"/>
      <c r="MEI97" s="80"/>
      <c r="MEJ97" s="80"/>
      <c r="MEK97" s="80"/>
      <c r="MEL97" s="80"/>
      <c r="MEM97" s="80"/>
      <c r="MEN97" s="80"/>
      <c r="MEO97" s="80"/>
      <c r="MEP97" s="80"/>
      <c r="MEQ97" s="80"/>
      <c r="MER97" s="80"/>
      <c r="MES97" s="80"/>
      <c r="MET97" s="80"/>
      <c r="MEU97" s="80"/>
      <c r="MEV97" s="80"/>
      <c r="MEW97" s="80"/>
      <c r="MEX97" s="80"/>
      <c r="MEY97" s="80"/>
      <c r="MEZ97" s="80"/>
      <c r="MFA97" s="80"/>
      <c r="MFB97" s="80"/>
      <c r="MFC97" s="80"/>
      <c r="MFD97" s="80"/>
      <c r="MFE97" s="80"/>
      <c r="MFF97" s="80"/>
      <c r="MFG97" s="80"/>
      <c r="MFH97" s="80"/>
      <c r="MFI97" s="80"/>
      <c r="MFJ97" s="80"/>
      <c r="MFK97" s="80"/>
      <c r="MFL97" s="80"/>
      <c r="MFM97" s="80"/>
      <c r="MFN97" s="80"/>
      <c r="MFO97" s="80"/>
      <c r="MFP97" s="80"/>
      <c r="MFQ97" s="80"/>
      <c r="MFR97" s="80"/>
      <c r="MFS97" s="80"/>
      <c r="MFT97" s="80"/>
      <c r="MFU97" s="80"/>
      <c r="MFV97" s="80"/>
      <c r="MFW97" s="80"/>
      <c r="MFX97" s="80"/>
      <c r="MFY97" s="80"/>
      <c r="MFZ97" s="80"/>
      <c r="MGA97" s="80"/>
      <c r="MGB97" s="80"/>
      <c r="MGC97" s="80"/>
      <c r="MGD97" s="80"/>
      <c r="MGE97" s="80"/>
      <c r="MGF97" s="80"/>
      <c r="MGG97" s="80"/>
      <c r="MGH97" s="80"/>
      <c r="MGI97" s="80"/>
      <c r="MGJ97" s="80"/>
      <c r="MGK97" s="80"/>
      <c r="MGL97" s="80"/>
      <c r="MGM97" s="80"/>
      <c r="MGN97" s="80"/>
      <c r="MGO97" s="80"/>
      <c r="MGP97" s="80"/>
      <c r="MGQ97" s="80"/>
      <c r="MGR97" s="80"/>
      <c r="MGS97" s="80"/>
      <c r="MGT97" s="80"/>
      <c r="MGU97" s="80"/>
      <c r="MGV97" s="80"/>
      <c r="MGW97" s="80"/>
      <c r="MGX97" s="80"/>
      <c r="MGY97" s="80"/>
      <c r="MGZ97" s="80"/>
      <c r="MHA97" s="80"/>
      <c r="MHB97" s="80"/>
      <c r="MHC97" s="80"/>
      <c r="MHD97" s="80"/>
      <c r="MHE97" s="80"/>
      <c r="MHF97" s="80"/>
      <c r="MHG97" s="80"/>
      <c r="MHH97" s="80"/>
      <c r="MHI97" s="80"/>
      <c r="MHJ97" s="80"/>
      <c r="MHK97" s="80"/>
      <c r="MHL97" s="80"/>
      <c r="MHM97" s="80"/>
      <c r="MHN97" s="80"/>
      <c r="MHO97" s="80"/>
      <c r="MHP97" s="80"/>
      <c r="MHQ97" s="80"/>
      <c r="MHR97" s="80"/>
      <c r="MHS97" s="80"/>
      <c r="MHT97" s="80"/>
      <c r="MHU97" s="80"/>
      <c r="MHV97" s="80"/>
      <c r="MHW97" s="80"/>
      <c r="MHX97" s="80"/>
      <c r="MHY97" s="80"/>
      <c r="MHZ97" s="80"/>
      <c r="MIA97" s="80"/>
      <c r="MIB97" s="80"/>
      <c r="MIC97" s="80"/>
      <c r="MID97" s="80"/>
      <c r="MIE97" s="80"/>
      <c r="MIF97" s="80"/>
      <c r="MIG97" s="80"/>
      <c r="MIH97" s="80"/>
      <c r="MII97" s="80"/>
      <c r="MIJ97" s="80"/>
      <c r="MIK97" s="80"/>
      <c r="MIL97" s="80"/>
      <c r="MIM97" s="80"/>
      <c r="MIN97" s="80"/>
      <c r="MIO97" s="80"/>
      <c r="MIP97" s="80"/>
      <c r="MIQ97" s="80"/>
      <c r="MIR97" s="80"/>
      <c r="MIS97" s="80"/>
      <c r="MIT97" s="80"/>
      <c r="MIU97" s="80"/>
      <c r="MIV97" s="80"/>
      <c r="MIW97" s="80"/>
      <c r="MIX97" s="80"/>
      <c r="MIY97" s="80"/>
      <c r="MIZ97" s="80"/>
      <c r="MJA97" s="80"/>
      <c r="MJB97" s="80"/>
      <c r="MJC97" s="80"/>
      <c r="MJD97" s="80"/>
      <c r="MJE97" s="80"/>
      <c r="MJF97" s="80"/>
      <c r="MJG97" s="80"/>
      <c r="MJH97" s="80"/>
      <c r="MJI97" s="80"/>
      <c r="MJJ97" s="80"/>
      <c r="MJK97" s="80"/>
      <c r="MJL97" s="80"/>
      <c r="MJM97" s="80"/>
      <c r="MJN97" s="80"/>
      <c r="MJO97" s="80"/>
      <c r="MJP97" s="80"/>
      <c r="MJQ97" s="80"/>
      <c r="MJR97" s="80"/>
      <c r="MJS97" s="80"/>
      <c r="MJT97" s="80"/>
      <c r="MJU97" s="80"/>
      <c r="MJV97" s="80"/>
      <c r="MJW97" s="80"/>
      <c r="MJX97" s="80"/>
      <c r="MJY97" s="80"/>
      <c r="MJZ97" s="80"/>
      <c r="MKA97" s="80"/>
      <c r="MKB97" s="80"/>
      <c r="MKC97" s="80"/>
      <c r="MKD97" s="80"/>
      <c r="MKE97" s="80"/>
      <c r="MKF97" s="80"/>
      <c r="MKG97" s="80"/>
      <c r="MKH97" s="80"/>
      <c r="MKI97" s="80"/>
      <c r="MKJ97" s="80"/>
      <c r="MKK97" s="80"/>
      <c r="MKL97" s="80"/>
      <c r="MKM97" s="80"/>
      <c r="MKN97" s="80"/>
      <c r="MKO97" s="80"/>
      <c r="MKP97" s="80"/>
      <c r="MKQ97" s="80"/>
      <c r="MKR97" s="80"/>
      <c r="MKS97" s="80"/>
      <c r="MKT97" s="80"/>
      <c r="MKU97" s="80"/>
      <c r="MKV97" s="80"/>
      <c r="MKW97" s="80"/>
      <c r="MKX97" s="80"/>
      <c r="MKY97" s="80"/>
      <c r="MKZ97" s="80"/>
      <c r="MLA97" s="80"/>
      <c r="MLB97" s="80"/>
      <c r="MLC97" s="80"/>
      <c r="MLD97" s="80"/>
      <c r="MLE97" s="80"/>
      <c r="MLF97" s="80"/>
      <c r="MLG97" s="80"/>
      <c r="MLH97" s="80"/>
      <c r="MLI97" s="80"/>
      <c r="MLJ97" s="80"/>
      <c r="MLK97" s="80"/>
      <c r="MLL97" s="80"/>
      <c r="MLM97" s="80"/>
      <c r="MLN97" s="80"/>
      <c r="MLO97" s="80"/>
      <c r="MLP97" s="80"/>
      <c r="MLQ97" s="80"/>
      <c r="MLR97" s="80"/>
      <c r="MLS97" s="80"/>
      <c r="MLT97" s="80"/>
      <c r="MLU97" s="80"/>
      <c r="MLV97" s="80"/>
      <c r="MLW97" s="80"/>
      <c r="MLX97" s="80"/>
      <c r="MLY97" s="80"/>
      <c r="MLZ97" s="80"/>
      <c r="MMA97" s="80"/>
      <c r="MMB97" s="80"/>
      <c r="MMC97" s="80"/>
      <c r="MMD97" s="80"/>
      <c r="MME97" s="80"/>
      <c r="MMF97" s="80"/>
      <c r="MMG97" s="80"/>
      <c r="MMH97" s="80"/>
      <c r="MMI97" s="80"/>
      <c r="MMJ97" s="80"/>
      <c r="MMK97" s="80"/>
      <c r="MML97" s="80"/>
      <c r="MMM97" s="80"/>
      <c r="MMN97" s="80"/>
      <c r="MMO97" s="80"/>
      <c r="MMP97" s="80"/>
      <c r="MMQ97" s="80"/>
      <c r="MMR97" s="80"/>
      <c r="MMS97" s="80"/>
      <c r="MMT97" s="80"/>
      <c r="MMU97" s="80"/>
      <c r="MMV97" s="80"/>
      <c r="MMW97" s="80"/>
      <c r="MMX97" s="80"/>
      <c r="MMY97" s="80"/>
      <c r="MMZ97" s="80"/>
      <c r="MNA97" s="80"/>
      <c r="MNB97" s="80"/>
      <c r="MNC97" s="80"/>
      <c r="MND97" s="80"/>
      <c r="MNE97" s="80"/>
      <c r="MNF97" s="80"/>
      <c r="MNG97" s="80"/>
      <c r="MNH97" s="80"/>
      <c r="MNI97" s="80"/>
      <c r="MNJ97" s="80"/>
      <c r="MNK97" s="80"/>
      <c r="MNL97" s="80"/>
      <c r="MNM97" s="80"/>
      <c r="MNN97" s="80"/>
      <c r="MNO97" s="80"/>
      <c r="MNP97" s="80"/>
      <c r="MNQ97" s="80"/>
      <c r="MNR97" s="80"/>
      <c r="MNS97" s="80"/>
      <c r="MNT97" s="80"/>
      <c r="MNU97" s="80"/>
      <c r="MNV97" s="80"/>
      <c r="MNW97" s="80"/>
      <c r="MNX97" s="80"/>
      <c r="MNY97" s="80"/>
      <c r="MNZ97" s="80"/>
      <c r="MOA97" s="80"/>
      <c r="MOB97" s="80"/>
      <c r="MOC97" s="80"/>
      <c r="MOD97" s="80"/>
      <c r="MOE97" s="80"/>
      <c r="MOF97" s="80"/>
      <c r="MOG97" s="80"/>
      <c r="MOH97" s="80"/>
      <c r="MOI97" s="80"/>
      <c r="MOJ97" s="80"/>
      <c r="MOK97" s="80"/>
      <c r="MOL97" s="80"/>
      <c r="MOM97" s="80"/>
      <c r="MON97" s="80"/>
      <c r="MOO97" s="80"/>
      <c r="MOP97" s="80"/>
      <c r="MOQ97" s="80"/>
      <c r="MOR97" s="80"/>
      <c r="MOS97" s="80"/>
      <c r="MOT97" s="80"/>
      <c r="MOU97" s="80"/>
      <c r="MOV97" s="80"/>
      <c r="MOW97" s="80"/>
      <c r="MOX97" s="80"/>
      <c r="MOY97" s="80"/>
      <c r="MOZ97" s="80"/>
      <c r="MPA97" s="80"/>
      <c r="MPB97" s="80"/>
      <c r="MPC97" s="80"/>
      <c r="MPD97" s="80"/>
      <c r="MPE97" s="80"/>
      <c r="MPF97" s="80"/>
      <c r="MPG97" s="80"/>
      <c r="MPH97" s="80"/>
      <c r="MPI97" s="80"/>
      <c r="MPJ97" s="80"/>
      <c r="MPK97" s="80"/>
      <c r="MPL97" s="80"/>
      <c r="MPM97" s="80"/>
      <c r="MPN97" s="80"/>
      <c r="MPO97" s="80"/>
      <c r="MPP97" s="80"/>
      <c r="MPQ97" s="80"/>
      <c r="MPR97" s="80"/>
      <c r="MPS97" s="80"/>
      <c r="MPT97" s="80"/>
      <c r="MPU97" s="80"/>
      <c r="MPV97" s="80"/>
      <c r="MPW97" s="80"/>
      <c r="MPX97" s="80"/>
      <c r="MPY97" s="80"/>
      <c r="MPZ97" s="80"/>
      <c r="MQA97" s="80"/>
      <c r="MQB97" s="80"/>
      <c r="MQC97" s="80"/>
      <c r="MQD97" s="80"/>
      <c r="MQE97" s="80"/>
      <c r="MQF97" s="80"/>
      <c r="MQG97" s="80"/>
      <c r="MQH97" s="80"/>
      <c r="MQI97" s="80"/>
      <c r="MQJ97" s="80"/>
      <c r="MQK97" s="80"/>
      <c r="MQL97" s="80"/>
      <c r="MQM97" s="80"/>
      <c r="MQN97" s="80"/>
      <c r="MQO97" s="80"/>
      <c r="MQP97" s="80"/>
      <c r="MQQ97" s="80"/>
      <c r="MQR97" s="80"/>
      <c r="MQS97" s="80"/>
      <c r="MQT97" s="80"/>
      <c r="MQU97" s="80"/>
      <c r="MQV97" s="80"/>
      <c r="MQW97" s="80"/>
      <c r="MQX97" s="80"/>
      <c r="MQY97" s="80"/>
      <c r="MQZ97" s="80"/>
      <c r="MRA97" s="80"/>
      <c r="MRB97" s="80"/>
      <c r="MRC97" s="80"/>
      <c r="MRD97" s="80"/>
      <c r="MRE97" s="80"/>
      <c r="MRF97" s="80"/>
      <c r="MRG97" s="80"/>
      <c r="MRH97" s="80"/>
      <c r="MRI97" s="80"/>
      <c r="MRJ97" s="80"/>
      <c r="MRK97" s="80"/>
      <c r="MRL97" s="80"/>
      <c r="MRM97" s="80"/>
      <c r="MRN97" s="80"/>
      <c r="MRO97" s="80"/>
      <c r="MRP97" s="80"/>
      <c r="MRQ97" s="80"/>
      <c r="MRR97" s="80"/>
      <c r="MRS97" s="80"/>
      <c r="MRT97" s="80"/>
      <c r="MRU97" s="80"/>
      <c r="MRV97" s="80"/>
      <c r="MRW97" s="80"/>
      <c r="MRX97" s="80"/>
      <c r="MRY97" s="80"/>
      <c r="MRZ97" s="80"/>
      <c r="MSA97" s="80"/>
      <c r="MSB97" s="80"/>
      <c r="MSC97" s="80"/>
      <c r="MSD97" s="80"/>
      <c r="MSE97" s="80"/>
      <c r="MSF97" s="80"/>
      <c r="MSG97" s="80"/>
      <c r="MSH97" s="80"/>
      <c r="MSI97" s="80"/>
      <c r="MSJ97" s="80"/>
      <c r="MSK97" s="80"/>
      <c r="MSL97" s="80"/>
      <c r="MSM97" s="80"/>
      <c r="MSN97" s="80"/>
      <c r="MSO97" s="80"/>
      <c r="MSP97" s="80"/>
      <c r="MSQ97" s="80"/>
      <c r="MSR97" s="80"/>
      <c r="MSS97" s="80"/>
      <c r="MST97" s="80"/>
      <c r="MSU97" s="80"/>
      <c r="MSV97" s="80"/>
      <c r="MSW97" s="80"/>
      <c r="MSX97" s="80"/>
      <c r="MSY97" s="80"/>
      <c r="MSZ97" s="80"/>
      <c r="MTA97" s="80"/>
      <c r="MTB97" s="80"/>
      <c r="MTC97" s="80"/>
      <c r="MTD97" s="80"/>
      <c r="MTE97" s="80"/>
      <c r="MTF97" s="80"/>
      <c r="MTG97" s="80"/>
      <c r="MTH97" s="80"/>
      <c r="MTI97" s="80"/>
      <c r="MTJ97" s="80"/>
      <c r="MTK97" s="80"/>
      <c r="MTL97" s="80"/>
      <c r="MTM97" s="80"/>
      <c r="MTN97" s="80"/>
      <c r="MTO97" s="80"/>
      <c r="MTP97" s="80"/>
      <c r="MTQ97" s="80"/>
      <c r="MTR97" s="80"/>
      <c r="MTS97" s="80"/>
      <c r="MTT97" s="80"/>
      <c r="MTU97" s="80"/>
      <c r="MTV97" s="80"/>
      <c r="MTW97" s="80"/>
      <c r="MTX97" s="80"/>
      <c r="MTY97" s="80"/>
      <c r="MTZ97" s="80"/>
      <c r="MUA97" s="80"/>
      <c r="MUB97" s="80"/>
      <c r="MUC97" s="80"/>
      <c r="MUD97" s="80"/>
      <c r="MUE97" s="80"/>
      <c r="MUF97" s="80"/>
      <c r="MUG97" s="80"/>
      <c r="MUH97" s="80"/>
      <c r="MUI97" s="80"/>
      <c r="MUJ97" s="80"/>
      <c r="MUK97" s="80"/>
      <c r="MUL97" s="80"/>
      <c r="MUM97" s="80"/>
      <c r="MUN97" s="80"/>
      <c r="MUO97" s="80"/>
      <c r="MUP97" s="80"/>
      <c r="MUQ97" s="80"/>
      <c r="MUR97" s="80"/>
      <c r="MUS97" s="80"/>
      <c r="MUT97" s="80"/>
      <c r="MUU97" s="80"/>
      <c r="MUV97" s="80"/>
      <c r="MUW97" s="80"/>
      <c r="MUX97" s="80"/>
      <c r="MUY97" s="80"/>
      <c r="MUZ97" s="80"/>
      <c r="MVA97" s="80"/>
      <c r="MVB97" s="80"/>
      <c r="MVC97" s="80"/>
      <c r="MVD97" s="80"/>
      <c r="MVE97" s="80"/>
      <c r="MVF97" s="80"/>
      <c r="MVG97" s="80"/>
      <c r="MVH97" s="80"/>
      <c r="MVI97" s="80"/>
      <c r="MVJ97" s="80"/>
      <c r="MVK97" s="80"/>
      <c r="MVL97" s="80"/>
      <c r="MVM97" s="80"/>
      <c r="MVN97" s="80"/>
      <c r="MVO97" s="80"/>
      <c r="MVP97" s="80"/>
      <c r="MVQ97" s="80"/>
      <c r="MVR97" s="80"/>
      <c r="MVS97" s="80"/>
      <c r="MVT97" s="80"/>
      <c r="MVU97" s="80"/>
      <c r="MVV97" s="80"/>
      <c r="MVW97" s="80"/>
      <c r="MVX97" s="80"/>
      <c r="MVY97" s="80"/>
      <c r="MVZ97" s="80"/>
      <c r="MWA97" s="80"/>
      <c r="MWB97" s="80"/>
      <c r="MWC97" s="80"/>
      <c r="MWD97" s="80"/>
      <c r="MWE97" s="80"/>
      <c r="MWF97" s="80"/>
      <c r="MWG97" s="80"/>
      <c r="MWH97" s="80"/>
      <c r="MWI97" s="80"/>
      <c r="MWJ97" s="80"/>
      <c r="MWK97" s="80"/>
      <c r="MWL97" s="80"/>
      <c r="MWM97" s="80"/>
      <c r="MWN97" s="80"/>
      <c r="MWO97" s="80"/>
      <c r="MWP97" s="80"/>
      <c r="MWQ97" s="80"/>
      <c r="MWR97" s="80"/>
      <c r="MWS97" s="80"/>
      <c r="MWT97" s="80"/>
      <c r="MWU97" s="80"/>
      <c r="MWV97" s="80"/>
      <c r="MWW97" s="80"/>
      <c r="MWX97" s="80"/>
      <c r="MWY97" s="80"/>
      <c r="MWZ97" s="80"/>
      <c r="MXA97" s="80"/>
      <c r="MXB97" s="80"/>
      <c r="MXC97" s="80"/>
      <c r="MXD97" s="80"/>
      <c r="MXE97" s="80"/>
      <c r="MXF97" s="80"/>
      <c r="MXG97" s="80"/>
      <c r="MXH97" s="80"/>
      <c r="MXI97" s="80"/>
      <c r="MXJ97" s="80"/>
      <c r="MXK97" s="80"/>
      <c r="MXL97" s="80"/>
      <c r="MXM97" s="80"/>
      <c r="MXN97" s="80"/>
      <c r="MXO97" s="80"/>
      <c r="MXP97" s="80"/>
      <c r="MXQ97" s="80"/>
      <c r="MXR97" s="80"/>
      <c r="MXS97" s="80"/>
      <c r="MXT97" s="80"/>
      <c r="MXU97" s="80"/>
      <c r="MXV97" s="80"/>
      <c r="MXW97" s="80"/>
      <c r="MXX97" s="80"/>
      <c r="MXY97" s="80"/>
      <c r="MXZ97" s="80"/>
      <c r="MYA97" s="80"/>
      <c r="MYB97" s="80"/>
      <c r="MYC97" s="80"/>
      <c r="MYD97" s="80"/>
      <c r="MYE97" s="80"/>
      <c r="MYF97" s="80"/>
      <c r="MYG97" s="80"/>
      <c r="MYH97" s="80"/>
      <c r="MYI97" s="80"/>
      <c r="MYJ97" s="80"/>
      <c r="MYK97" s="80"/>
      <c r="MYL97" s="80"/>
      <c r="MYM97" s="80"/>
      <c r="MYN97" s="80"/>
      <c r="MYO97" s="80"/>
      <c r="MYP97" s="80"/>
      <c r="MYQ97" s="80"/>
      <c r="MYR97" s="80"/>
      <c r="MYS97" s="80"/>
      <c r="MYT97" s="80"/>
      <c r="MYU97" s="80"/>
      <c r="MYV97" s="80"/>
      <c r="MYW97" s="80"/>
      <c r="MYX97" s="80"/>
      <c r="MYY97" s="80"/>
      <c r="MYZ97" s="80"/>
      <c r="MZA97" s="80"/>
      <c r="MZB97" s="80"/>
      <c r="MZC97" s="80"/>
      <c r="MZD97" s="80"/>
      <c r="MZE97" s="80"/>
      <c r="MZF97" s="80"/>
      <c r="MZG97" s="80"/>
      <c r="MZH97" s="80"/>
      <c r="MZI97" s="80"/>
      <c r="MZJ97" s="80"/>
      <c r="MZK97" s="80"/>
      <c r="MZL97" s="80"/>
      <c r="MZM97" s="80"/>
      <c r="MZN97" s="80"/>
      <c r="MZO97" s="80"/>
      <c r="MZP97" s="80"/>
      <c r="MZQ97" s="80"/>
      <c r="MZR97" s="80"/>
      <c r="MZS97" s="80"/>
      <c r="MZT97" s="80"/>
      <c r="MZU97" s="80"/>
      <c r="MZV97" s="80"/>
      <c r="MZW97" s="80"/>
      <c r="MZX97" s="80"/>
      <c r="MZY97" s="80"/>
      <c r="MZZ97" s="80"/>
      <c r="NAA97" s="80"/>
      <c r="NAB97" s="80"/>
      <c r="NAC97" s="80"/>
      <c r="NAD97" s="80"/>
      <c r="NAE97" s="80"/>
      <c r="NAF97" s="80"/>
      <c r="NAG97" s="80"/>
      <c r="NAH97" s="80"/>
      <c r="NAI97" s="80"/>
      <c r="NAJ97" s="80"/>
      <c r="NAK97" s="80"/>
      <c r="NAL97" s="80"/>
      <c r="NAM97" s="80"/>
      <c r="NAN97" s="80"/>
      <c r="NAO97" s="80"/>
      <c r="NAP97" s="80"/>
      <c r="NAQ97" s="80"/>
      <c r="NAR97" s="80"/>
      <c r="NAS97" s="80"/>
      <c r="NAT97" s="80"/>
      <c r="NAU97" s="80"/>
      <c r="NAV97" s="80"/>
      <c r="NAW97" s="80"/>
      <c r="NAX97" s="80"/>
      <c r="NAY97" s="80"/>
      <c r="NAZ97" s="80"/>
      <c r="NBA97" s="80"/>
      <c r="NBB97" s="80"/>
      <c r="NBC97" s="80"/>
      <c r="NBD97" s="80"/>
      <c r="NBE97" s="80"/>
      <c r="NBF97" s="80"/>
      <c r="NBG97" s="80"/>
      <c r="NBH97" s="80"/>
      <c r="NBI97" s="80"/>
      <c r="NBJ97" s="80"/>
      <c r="NBK97" s="80"/>
      <c r="NBL97" s="80"/>
      <c r="NBM97" s="80"/>
      <c r="NBN97" s="80"/>
      <c r="NBO97" s="80"/>
      <c r="NBP97" s="80"/>
      <c r="NBQ97" s="80"/>
      <c r="NBR97" s="80"/>
      <c r="NBS97" s="80"/>
      <c r="NBT97" s="80"/>
      <c r="NBU97" s="80"/>
      <c r="NBV97" s="80"/>
      <c r="NBW97" s="80"/>
      <c r="NBX97" s="80"/>
      <c r="NBY97" s="80"/>
      <c r="NBZ97" s="80"/>
      <c r="NCA97" s="80"/>
      <c r="NCB97" s="80"/>
      <c r="NCC97" s="80"/>
      <c r="NCD97" s="80"/>
      <c r="NCE97" s="80"/>
      <c r="NCF97" s="80"/>
      <c r="NCG97" s="80"/>
      <c r="NCH97" s="80"/>
      <c r="NCI97" s="80"/>
      <c r="NCJ97" s="80"/>
      <c r="NCK97" s="80"/>
      <c r="NCL97" s="80"/>
      <c r="NCM97" s="80"/>
      <c r="NCN97" s="80"/>
      <c r="NCO97" s="80"/>
      <c r="NCP97" s="80"/>
      <c r="NCQ97" s="80"/>
      <c r="NCR97" s="80"/>
      <c r="NCS97" s="80"/>
      <c r="NCT97" s="80"/>
      <c r="NCU97" s="80"/>
      <c r="NCV97" s="80"/>
      <c r="NCW97" s="80"/>
      <c r="NCX97" s="80"/>
      <c r="NCY97" s="80"/>
      <c r="NCZ97" s="80"/>
      <c r="NDA97" s="80"/>
      <c r="NDB97" s="80"/>
      <c r="NDC97" s="80"/>
      <c r="NDD97" s="80"/>
      <c r="NDE97" s="80"/>
      <c r="NDF97" s="80"/>
      <c r="NDG97" s="80"/>
      <c r="NDH97" s="80"/>
      <c r="NDI97" s="80"/>
      <c r="NDJ97" s="80"/>
      <c r="NDK97" s="80"/>
      <c r="NDL97" s="80"/>
      <c r="NDM97" s="80"/>
      <c r="NDN97" s="80"/>
      <c r="NDO97" s="80"/>
      <c r="NDP97" s="80"/>
      <c r="NDQ97" s="80"/>
      <c r="NDR97" s="80"/>
      <c r="NDS97" s="80"/>
      <c r="NDT97" s="80"/>
      <c r="NDU97" s="80"/>
      <c r="NDV97" s="80"/>
      <c r="NDW97" s="80"/>
      <c r="NDX97" s="80"/>
      <c r="NDY97" s="80"/>
      <c r="NDZ97" s="80"/>
      <c r="NEA97" s="80"/>
      <c r="NEB97" s="80"/>
      <c r="NEC97" s="80"/>
      <c r="NED97" s="80"/>
      <c r="NEE97" s="80"/>
      <c r="NEF97" s="80"/>
      <c r="NEG97" s="80"/>
      <c r="NEH97" s="80"/>
      <c r="NEI97" s="80"/>
      <c r="NEJ97" s="80"/>
      <c r="NEK97" s="80"/>
      <c r="NEL97" s="80"/>
      <c r="NEM97" s="80"/>
      <c r="NEN97" s="80"/>
      <c r="NEO97" s="80"/>
      <c r="NEP97" s="80"/>
      <c r="NEQ97" s="80"/>
      <c r="NER97" s="80"/>
      <c r="NES97" s="80"/>
      <c r="NET97" s="80"/>
      <c r="NEU97" s="80"/>
      <c r="NEV97" s="80"/>
      <c r="NEW97" s="80"/>
      <c r="NEX97" s="80"/>
      <c r="NEY97" s="80"/>
      <c r="NEZ97" s="80"/>
      <c r="NFA97" s="80"/>
      <c r="NFB97" s="80"/>
      <c r="NFC97" s="80"/>
      <c r="NFD97" s="80"/>
      <c r="NFE97" s="80"/>
      <c r="NFF97" s="80"/>
      <c r="NFG97" s="80"/>
      <c r="NFH97" s="80"/>
      <c r="NFI97" s="80"/>
      <c r="NFJ97" s="80"/>
      <c r="NFK97" s="80"/>
      <c r="NFL97" s="80"/>
      <c r="NFM97" s="80"/>
      <c r="NFN97" s="80"/>
      <c r="NFO97" s="80"/>
      <c r="NFP97" s="80"/>
      <c r="NFQ97" s="80"/>
      <c r="NFR97" s="80"/>
      <c r="NFS97" s="80"/>
      <c r="NFT97" s="80"/>
      <c r="NFU97" s="80"/>
      <c r="NFV97" s="80"/>
      <c r="NFW97" s="80"/>
      <c r="NFX97" s="80"/>
      <c r="NFY97" s="80"/>
      <c r="NFZ97" s="80"/>
      <c r="NGA97" s="80"/>
      <c r="NGB97" s="80"/>
      <c r="NGC97" s="80"/>
      <c r="NGD97" s="80"/>
      <c r="NGE97" s="80"/>
      <c r="NGF97" s="80"/>
      <c r="NGG97" s="80"/>
      <c r="NGH97" s="80"/>
      <c r="NGI97" s="80"/>
      <c r="NGJ97" s="80"/>
      <c r="NGK97" s="80"/>
      <c r="NGL97" s="80"/>
      <c r="NGM97" s="80"/>
      <c r="NGN97" s="80"/>
      <c r="NGO97" s="80"/>
      <c r="NGP97" s="80"/>
      <c r="NGQ97" s="80"/>
      <c r="NGR97" s="80"/>
      <c r="NGS97" s="80"/>
      <c r="NGT97" s="80"/>
      <c r="NGU97" s="80"/>
      <c r="NGV97" s="80"/>
      <c r="NGW97" s="80"/>
      <c r="NGX97" s="80"/>
      <c r="NGY97" s="80"/>
      <c r="NGZ97" s="80"/>
      <c r="NHA97" s="80"/>
      <c r="NHB97" s="80"/>
      <c r="NHC97" s="80"/>
      <c r="NHD97" s="80"/>
      <c r="NHE97" s="80"/>
      <c r="NHF97" s="80"/>
      <c r="NHG97" s="80"/>
      <c r="NHH97" s="80"/>
      <c r="NHI97" s="80"/>
      <c r="NHJ97" s="80"/>
      <c r="NHK97" s="80"/>
      <c r="NHL97" s="80"/>
      <c r="NHM97" s="80"/>
      <c r="NHN97" s="80"/>
      <c r="NHO97" s="80"/>
      <c r="NHP97" s="80"/>
      <c r="NHQ97" s="80"/>
      <c r="NHR97" s="80"/>
      <c r="NHS97" s="80"/>
      <c r="NHT97" s="80"/>
      <c r="NHU97" s="80"/>
      <c r="NHV97" s="80"/>
      <c r="NHW97" s="80"/>
      <c r="NHX97" s="80"/>
      <c r="NHY97" s="80"/>
      <c r="NHZ97" s="80"/>
      <c r="NIA97" s="80"/>
      <c r="NIB97" s="80"/>
      <c r="NIC97" s="80"/>
      <c r="NID97" s="80"/>
      <c r="NIE97" s="80"/>
      <c r="NIF97" s="80"/>
      <c r="NIG97" s="80"/>
      <c r="NIH97" s="80"/>
      <c r="NII97" s="80"/>
      <c r="NIJ97" s="80"/>
      <c r="NIK97" s="80"/>
      <c r="NIL97" s="80"/>
      <c r="NIM97" s="80"/>
      <c r="NIN97" s="80"/>
      <c r="NIO97" s="80"/>
      <c r="NIP97" s="80"/>
      <c r="NIQ97" s="80"/>
      <c r="NIR97" s="80"/>
      <c r="NIS97" s="80"/>
      <c r="NIT97" s="80"/>
      <c r="NIU97" s="80"/>
      <c r="NIV97" s="80"/>
      <c r="NIW97" s="80"/>
      <c r="NIX97" s="80"/>
      <c r="NIY97" s="80"/>
      <c r="NIZ97" s="80"/>
      <c r="NJA97" s="80"/>
      <c r="NJB97" s="80"/>
      <c r="NJC97" s="80"/>
      <c r="NJD97" s="80"/>
      <c r="NJE97" s="80"/>
      <c r="NJF97" s="80"/>
      <c r="NJG97" s="80"/>
      <c r="NJH97" s="80"/>
      <c r="NJI97" s="80"/>
      <c r="NJJ97" s="80"/>
      <c r="NJK97" s="80"/>
      <c r="NJL97" s="80"/>
      <c r="NJM97" s="80"/>
      <c r="NJN97" s="80"/>
      <c r="NJO97" s="80"/>
      <c r="NJP97" s="80"/>
      <c r="NJQ97" s="80"/>
      <c r="NJR97" s="80"/>
      <c r="NJS97" s="80"/>
      <c r="NJT97" s="80"/>
      <c r="NJU97" s="80"/>
      <c r="NJV97" s="80"/>
      <c r="NJW97" s="80"/>
      <c r="NJX97" s="80"/>
      <c r="NJY97" s="80"/>
      <c r="NJZ97" s="80"/>
      <c r="NKA97" s="80"/>
      <c r="NKB97" s="80"/>
      <c r="NKC97" s="80"/>
      <c r="NKD97" s="80"/>
      <c r="NKE97" s="80"/>
      <c r="NKF97" s="80"/>
      <c r="NKG97" s="80"/>
      <c r="NKH97" s="80"/>
      <c r="NKI97" s="80"/>
      <c r="NKJ97" s="80"/>
      <c r="NKK97" s="80"/>
      <c r="NKL97" s="80"/>
      <c r="NKM97" s="80"/>
      <c r="NKN97" s="80"/>
      <c r="NKO97" s="80"/>
      <c r="NKP97" s="80"/>
      <c r="NKQ97" s="80"/>
      <c r="NKR97" s="80"/>
      <c r="NKS97" s="80"/>
      <c r="NKT97" s="80"/>
      <c r="NKU97" s="80"/>
      <c r="NKV97" s="80"/>
      <c r="NKW97" s="80"/>
      <c r="NKX97" s="80"/>
      <c r="NKY97" s="80"/>
      <c r="NKZ97" s="80"/>
      <c r="NLA97" s="80"/>
      <c r="NLB97" s="80"/>
      <c r="NLC97" s="80"/>
      <c r="NLD97" s="80"/>
      <c r="NLE97" s="80"/>
      <c r="NLF97" s="80"/>
      <c r="NLG97" s="80"/>
      <c r="NLH97" s="80"/>
      <c r="NLI97" s="80"/>
      <c r="NLJ97" s="80"/>
      <c r="NLK97" s="80"/>
      <c r="NLL97" s="80"/>
      <c r="NLM97" s="80"/>
      <c r="NLN97" s="80"/>
      <c r="NLO97" s="80"/>
      <c r="NLP97" s="80"/>
      <c r="NLQ97" s="80"/>
      <c r="NLR97" s="80"/>
      <c r="NLS97" s="80"/>
      <c r="NLT97" s="80"/>
      <c r="NLU97" s="80"/>
      <c r="NLV97" s="80"/>
      <c r="NLW97" s="80"/>
      <c r="NLX97" s="80"/>
      <c r="NLY97" s="80"/>
      <c r="NLZ97" s="80"/>
      <c r="NMA97" s="80"/>
      <c r="NMB97" s="80"/>
      <c r="NMC97" s="80"/>
      <c r="NMD97" s="80"/>
      <c r="NME97" s="80"/>
      <c r="NMF97" s="80"/>
      <c r="NMG97" s="80"/>
      <c r="NMH97" s="80"/>
      <c r="NMI97" s="80"/>
      <c r="NMJ97" s="80"/>
      <c r="NMK97" s="80"/>
      <c r="NML97" s="80"/>
      <c r="NMM97" s="80"/>
      <c r="NMN97" s="80"/>
      <c r="NMO97" s="80"/>
      <c r="NMP97" s="80"/>
      <c r="NMQ97" s="80"/>
      <c r="NMR97" s="80"/>
      <c r="NMS97" s="80"/>
      <c r="NMT97" s="80"/>
      <c r="NMU97" s="80"/>
      <c r="NMV97" s="80"/>
      <c r="NMW97" s="80"/>
      <c r="NMX97" s="80"/>
      <c r="NMY97" s="80"/>
      <c r="NMZ97" s="80"/>
      <c r="NNA97" s="80"/>
      <c r="NNB97" s="80"/>
      <c r="NNC97" s="80"/>
      <c r="NND97" s="80"/>
      <c r="NNE97" s="80"/>
      <c r="NNF97" s="80"/>
      <c r="NNG97" s="80"/>
      <c r="NNH97" s="80"/>
      <c r="NNI97" s="80"/>
      <c r="NNJ97" s="80"/>
      <c r="NNK97" s="80"/>
      <c r="NNL97" s="80"/>
      <c r="NNM97" s="80"/>
      <c r="NNN97" s="80"/>
      <c r="NNO97" s="80"/>
      <c r="NNP97" s="80"/>
      <c r="NNQ97" s="80"/>
      <c r="NNR97" s="80"/>
      <c r="NNS97" s="80"/>
      <c r="NNT97" s="80"/>
      <c r="NNU97" s="80"/>
      <c r="NNV97" s="80"/>
      <c r="NNW97" s="80"/>
      <c r="NNX97" s="80"/>
      <c r="NNY97" s="80"/>
      <c r="NNZ97" s="80"/>
      <c r="NOA97" s="80"/>
      <c r="NOB97" s="80"/>
      <c r="NOC97" s="80"/>
      <c r="NOD97" s="80"/>
      <c r="NOE97" s="80"/>
      <c r="NOF97" s="80"/>
      <c r="NOG97" s="80"/>
      <c r="NOH97" s="80"/>
      <c r="NOI97" s="80"/>
      <c r="NOJ97" s="80"/>
      <c r="NOK97" s="80"/>
      <c r="NOL97" s="80"/>
      <c r="NOM97" s="80"/>
      <c r="NON97" s="80"/>
      <c r="NOO97" s="80"/>
      <c r="NOP97" s="80"/>
      <c r="NOQ97" s="80"/>
      <c r="NOR97" s="80"/>
      <c r="NOS97" s="80"/>
      <c r="NOT97" s="80"/>
      <c r="NOU97" s="80"/>
      <c r="NOV97" s="80"/>
      <c r="NOW97" s="80"/>
      <c r="NOX97" s="80"/>
      <c r="NOY97" s="80"/>
      <c r="NOZ97" s="80"/>
      <c r="NPA97" s="80"/>
      <c r="NPB97" s="80"/>
      <c r="NPC97" s="80"/>
      <c r="NPD97" s="80"/>
      <c r="NPE97" s="80"/>
      <c r="NPF97" s="80"/>
      <c r="NPG97" s="80"/>
      <c r="NPH97" s="80"/>
      <c r="NPI97" s="80"/>
      <c r="NPJ97" s="80"/>
      <c r="NPK97" s="80"/>
      <c r="NPL97" s="80"/>
      <c r="NPM97" s="80"/>
      <c r="NPN97" s="80"/>
      <c r="NPO97" s="80"/>
      <c r="NPP97" s="80"/>
      <c r="NPQ97" s="80"/>
      <c r="NPR97" s="80"/>
      <c r="NPS97" s="80"/>
      <c r="NPT97" s="80"/>
      <c r="NPU97" s="80"/>
      <c r="NPV97" s="80"/>
      <c r="NPW97" s="80"/>
      <c r="NPX97" s="80"/>
      <c r="NPY97" s="80"/>
      <c r="NPZ97" s="80"/>
      <c r="NQA97" s="80"/>
      <c r="NQB97" s="80"/>
      <c r="NQC97" s="80"/>
      <c r="NQD97" s="80"/>
      <c r="NQE97" s="80"/>
      <c r="NQF97" s="80"/>
      <c r="NQG97" s="80"/>
      <c r="NQH97" s="80"/>
      <c r="NQI97" s="80"/>
      <c r="NQJ97" s="80"/>
      <c r="NQK97" s="80"/>
      <c r="NQL97" s="80"/>
      <c r="NQM97" s="80"/>
      <c r="NQN97" s="80"/>
      <c r="NQO97" s="80"/>
      <c r="NQP97" s="80"/>
      <c r="NQQ97" s="80"/>
      <c r="NQR97" s="80"/>
      <c r="NQS97" s="80"/>
      <c r="NQT97" s="80"/>
      <c r="NQU97" s="80"/>
      <c r="NQV97" s="80"/>
      <c r="NQW97" s="80"/>
      <c r="NQX97" s="80"/>
      <c r="NQY97" s="80"/>
      <c r="NQZ97" s="80"/>
      <c r="NRA97" s="80"/>
      <c r="NRB97" s="80"/>
      <c r="NRC97" s="80"/>
      <c r="NRD97" s="80"/>
      <c r="NRE97" s="80"/>
      <c r="NRF97" s="80"/>
      <c r="NRG97" s="80"/>
      <c r="NRH97" s="80"/>
      <c r="NRI97" s="80"/>
      <c r="NRJ97" s="80"/>
      <c r="NRK97" s="80"/>
      <c r="NRL97" s="80"/>
      <c r="NRM97" s="80"/>
      <c r="NRN97" s="80"/>
      <c r="NRO97" s="80"/>
      <c r="NRP97" s="80"/>
      <c r="NRQ97" s="80"/>
      <c r="NRR97" s="80"/>
      <c r="NRS97" s="80"/>
      <c r="NRT97" s="80"/>
      <c r="NRU97" s="80"/>
      <c r="NRV97" s="80"/>
      <c r="NRW97" s="80"/>
      <c r="NRX97" s="80"/>
      <c r="NRY97" s="80"/>
      <c r="NRZ97" s="80"/>
      <c r="NSA97" s="80"/>
      <c r="NSB97" s="80"/>
      <c r="NSC97" s="80"/>
      <c r="NSD97" s="80"/>
      <c r="NSE97" s="80"/>
      <c r="NSF97" s="80"/>
      <c r="NSG97" s="80"/>
      <c r="NSH97" s="80"/>
      <c r="NSI97" s="80"/>
      <c r="NSJ97" s="80"/>
      <c r="NSK97" s="80"/>
      <c r="NSL97" s="80"/>
      <c r="NSM97" s="80"/>
      <c r="NSN97" s="80"/>
      <c r="NSO97" s="80"/>
      <c r="NSP97" s="80"/>
      <c r="NSQ97" s="80"/>
      <c r="NSR97" s="80"/>
      <c r="NSS97" s="80"/>
      <c r="NST97" s="80"/>
      <c r="NSU97" s="80"/>
      <c r="NSV97" s="80"/>
      <c r="NSW97" s="80"/>
      <c r="NSX97" s="80"/>
      <c r="NSY97" s="80"/>
      <c r="NSZ97" s="80"/>
      <c r="NTA97" s="80"/>
      <c r="NTB97" s="80"/>
      <c r="NTC97" s="80"/>
      <c r="NTD97" s="80"/>
      <c r="NTE97" s="80"/>
      <c r="NTF97" s="80"/>
      <c r="NTG97" s="80"/>
      <c r="NTH97" s="80"/>
      <c r="NTI97" s="80"/>
      <c r="NTJ97" s="80"/>
      <c r="NTK97" s="80"/>
      <c r="NTL97" s="80"/>
      <c r="NTM97" s="80"/>
      <c r="NTN97" s="80"/>
      <c r="NTO97" s="80"/>
      <c r="NTP97" s="80"/>
      <c r="NTQ97" s="80"/>
      <c r="NTR97" s="80"/>
      <c r="NTS97" s="80"/>
      <c r="NTT97" s="80"/>
      <c r="NTU97" s="80"/>
      <c r="NTV97" s="80"/>
      <c r="NTW97" s="80"/>
      <c r="NTX97" s="80"/>
      <c r="NTY97" s="80"/>
      <c r="NTZ97" s="80"/>
      <c r="NUA97" s="80"/>
      <c r="NUB97" s="80"/>
      <c r="NUC97" s="80"/>
      <c r="NUD97" s="80"/>
      <c r="NUE97" s="80"/>
      <c r="NUF97" s="80"/>
      <c r="NUG97" s="80"/>
      <c r="NUH97" s="80"/>
      <c r="NUI97" s="80"/>
      <c r="NUJ97" s="80"/>
      <c r="NUK97" s="80"/>
      <c r="NUL97" s="80"/>
      <c r="NUM97" s="80"/>
      <c r="NUN97" s="80"/>
      <c r="NUO97" s="80"/>
      <c r="NUP97" s="80"/>
      <c r="NUQ97" s="80"/>
      <c r="NUR97" s="80"/>
      <c r="NUS97" s="80"/>
      <c r="NUT97" s="80"/>
      <c r="NUU97" s="80"/>
      <c r="NUV97" s="80"/>
      <c r="NUW97" s="80"/>
      <c r="NUX97" s="80"/>
      <c r="NUY97" s="80"/>
      <c r="NUZ97" s="80"/>
      <c r="NVA97" s="80"/>
      <c r="NVB97" s="80"/>
      <c r="NVC97" s="80"/>
      <c r="NVD97" s="80"/>
      <c r="NVE97" s="80"/>
      <c r="NVF97" s="80"/>
      <c r="NVG97" s="80"/>
      <c r="NVH97" s="80"/>
      <c r="NVI97" s="80"/>
      <c r="NVJ97" s="80"/>
      <c r="NVK97" s="80"/>
      <c r="NVL97" s="80"/>
      <c r="NVM97" s="80"/>
      <c r="NVN97" s="80"/>
      <c r="NVO97" s="80"/>
      <c r="NVP97" s="80"/>
      <c r="NVQ97" s="80"/>
      <c r="NVR97" s="80"/>
      <c r="NVS97" s="80"/>
      <c r="NVT97" s="80"/>
      <c r="NVU97" s="80"/>
      <c r="NVV97" s="80"/>
      <c r="NVW97" s="80"/>
      <c r="NVX97" s="80"/>
      <c r="NVY97" s="80"/>
      <c r="NVZ97" s="80"/>
      <c r="NWA97" s="80"/>
      <c r="NWB97" s="80"/>
      <c r="NWC97" s="80"/>
      <c r="NWD97" s="80"/>
      <c r="NWE97" s="80"/>
      <c r="NWF97" s="80"/>
      <c r="NWG97" s="80"/>
      <c r="NWH97" s="80"/>
      <c r="NWI97" s="80"/>
      <c r="NWJ97" s="80"/>
      <c r="NWK97" s="80"/>
      <c r="NWL97" s="80"/>
      <c r="NWM97" s="80"/>
      <c r="NWN97" s="80"/>
      <c r="NWO97" s="80"/>
      <c r="NWP97" s="80"/>
      <c r="NWQ97" s="80"/>
      <c r="NWR97" s="80"/>
      <c r="NWS97" s="80"/>
      <c r="NWT97" s="80"/>
      <c r="NWU97" s="80"/>
      <c r="NWV97" s="80"/>
      <c r="NWW97" s="80"/>
      <c r="NWX97" s="80"/>
      <c r="NWY97" s="80"/>
      <c r="NWZ97" s="80"/>
      <c r="NXA97" s="80"/>
      <c r="NXB97" s="80"/>
      <c r="NXC97" s="80"/>
      <c r="NXD97" s="80"/>
      <c r="NXE97" s="80"/>
      <c r="NXF97" s="80"/>
      <c r="NXG97" s="80"/>
      <c r="NXH97" s="80"/>
      <c r="NXI97" s="80"/>
      <c r="NXJ97" s="80"/>
      <c r="NXK97" s="80"/>
      <c r="NXL97" s="80"/>
      <c r="NXM97" s="80"/>
      <c r="NXN97" s="80"/>
      <c r="NXO97" s="80"/>
      <c r="NXP97" s="80"/>
      <c r="NXQ97" s="80"/>
      <c r="NXR97" s="80"/>
      <c r="NXS97" s="80"/>
      <c r="NXT97" s="80"/>
      <c r="NXU97" s="80"/>
      <c r="NXV97" s="80"/>
      <c r="NXW97" s="80"/>
      <c r="NXX97" s="80"/>
      <c r="NXY97" s="80"/>
      <c r="NXZ97" s="80"/>
      <c r="NYA97" s="80"/>
      <c r="NYB97" s="80"/>
      <c r="NYC97" s="80"/>
      <c r="NYD97" s="80"/>
      <c r="NYE97" s="80"/>
      <c r="NYF97" s="80"/>
      <c r="NYG97" s="80"/>
      <c r="NYH97" s="80"/>
      <c r="NYI97" s="80"/>
      <c r="NYJ97" s="80"/>
      <c r="NYK97" s="80"/>
      <c r="NYL97" s="80"/>
      <c r="NYM97" s="80"/>
      <c r="NYN97" s="80"/>
      <c r="NYO97" s="80"/>
      <c r="NYP97" s="80"/>
      <c r="NYQ97" s="80"/>
      <c r="NYR97" s="80"/>
      <c r="NYS97" s="80"/>
      <c r="NYT97" s="80"/>
      <c r="NYU97" s="80"/>
      <c r="NYV97" s="80"/>
      <c r="NYW97" s="80"/>
      <c r="NYX97" s="80"/>
      <c r="NYY97" s="80"/>
      <c r="NYZ97" s="80"/>
      <c r="NZA97" s="80"/>
      <c r="NZB97" s="80"/>
      <c r="NZC97" s="80"/>
      <c r="NZD97" s="80"/>
      <c r="NZE97" s="80"/>
      <c r="NZF97" s="80"/>
      <c r="NZG97" s="80"/>
      <c r="NZH97" s="80"/>
      <c r="NZI97" s="80"/>
      <c r="NZJ97" s="80"/>
      <c r="NZK97" s="80"/>
      <c r="NZL97" s="80"/>
      <c r="NZM97" s="80"/>
      <c r="NZN97" s="80"/>
      <c r="NZO97" s="80"/>
      <c r="NZP97" s="80"/>
      <c r="NZQ97" s="80"/>
      <c r="NZR97" s="80"/>
      <c r="NZS97" s="80"/>
      <c r="NZT97" s="80"/>
      <c r="NZU97" s="80"/>
      <c r="NZV97" s="80"/>
      <c r="NZW97" s="80"/>
      <c r="NZX97" s="80"/>
      <c r="NZY97" s="80"/>
      <c r="NZZ97" s="80"/>
      <c r="OAA97" s="80"/>
      <c r="OAB97" s="80"/>
      <c r="OAC97" s="80"/>
      <c r="OAD97" s="80"/>
      <c r="OAE97" s="80"/>
      <c r="OAF97" s="80"/>
      <c r="OAG97" s="80"/>
      <c r="OAH97" s="80"/>
      <c r="OAI97" s="80"/>
      <c r="OAJ97" s="80"/>
      <c r="OAK97" s="80"/>
      <c r="OAL97" s="80"/>
      <c r="OAM97" s="80"/>
      <c r="OAN97" s="80"/>
      <c r="OAO97" s="80"/>
      <c r="OAP97" s="80"/>
      <c r="OAQ97" s="80"/>
      <c r="OAR97" s="80"/>
      <c r="OAS97" s="80"/>
      <c r="OAT97" s="80"/>
      <c r="OAU97" s="80"/>
      <c r="OAV97" s="80"/>
      <c r="OAW97" s="80"/>
      <c r="OAX97" s="80"/>
      <c r="OAY97" s="80"/>
      <c r="OAZ97" s="80"/>
      <c r="OBA97" s="80"/>
      <c r="OBB97" s="80"/>
      <c r="OBC97" s="80"/>
      <c r="OBD97" s="80"/>
      <c r="OBE97" s="80"/>
      <c r="OBF97" s="80"/>
      <c r="OBG97" s="80"/>
      <c r="OBH97" s="80"/>
      <c r="OBI97" s="80"/>
      <c r="OBJ97" s="80"/>
      <c r="OBK97" s="80"/>
      <c r="OBL97" s="80"/>
      <c r="OBM97" s="80"/>
      <c r="OBN97" s="80"/>
      <c r="OBO97" s="80"/>
      <c r="OBP97" s="80"/>
      <c r="OBQ97" s="80"/>
      <c r="OBR97" s="80"/>
      <c r="OBS97" s="80"/>
      <c r="OBT97" s="80"/>
      <c r="OBU97" s="80"/>
      <c r="OBV97" s="80"/>
      <c r="OBW97" s="80"/>
      <c r="OBX97" s="80"/>
      <c r="OBY97" s="80"/>
      <c r="OBZ97" s="80"/>
      <c r="OCA97" s="80"/>
      <c r="OCB97" s="80"/>
      <c r="OCC97" s="80"/>
      <c r="OCD97" s="80"/>
      <c r="OCE97" s="80"/>
      <c r="OCF97" s="80"/>
      <c r="OCG97" s="80"/>
      <c r="OCH97" s="80"/>
      <c r="OCI97" s="80"/>
      <c r="OCJ97" s="80"/>
      <c r="OCK97" s="80"/>
      <c r="OCL97" s="80"/>
      <c r="OCM97" s="80"/>
      <c r="OCN97" s="80"/>
      <c r="OCO97" s="80"/>
      <c r="OCP97" s="80"/>
      <c r="OCQ97" s="80"/>
      <c r="OCR97" s="80"/>
      <c r="OCS97" s="80"/>
      <c r="OCT97" s="80"/>
      <c r="OCU97" s="80"/>
      <c r="OCV97" s="80"/>
      <c r="OCW97" s="80"/>
      <c r="OCX97" s="80"/>
      <c r="OCY97" s="80"/>
      <c r="OCZ97" s="80"/>
      <c r="ODA97" s="80"/>
      <c r="ODB97" s="80"/>
      <c r="ODC97" s="80"/>
      <c r="ODD97" s="80"/>
      <c r="ODE97" s="80"/>
      <c r="ODF97" s="80"/>
      <c r="ODG97" s="80"/>
      <c r="ODH97" s="80"/>
      <c r="ODI97" s="80"/>
      <c r="ODJ97" s="80"/>
      <c r="ODK97" s="80"/>
      <c r="ODL97" s="80"/>
      <c r="ODM97" s="80"/>
      <c r="ODN97" s="80"/>
      <c r="ODO97" s="80"/>
      <c r="ODP97" s="80"/>
      <c r="ODQ97" s="80"/>
      <c r="ODR97" s="80"/>
      <c r="ODS97" s="80"/>
      <c r="ODT97" s="80"/>
      <c r="ODU97" s="80"/>
      <c r="ODV97" s="80"/>
      <c r="ODW97" s="80"/>
      <c r="ODX97" s="80"/>
      <c r="ODY97" s="80"/>
      <c r="ODZ97" s="80"/>
      <c r="OEA97" s="80"/>
      <c r="OEB97" s="80"/>
      <c r="OEC97" s="80"/>
      <c r="OED97" s="80"/>
      <c r="OEE97" s="80"/>
      <c r="OEF97" s="80"/>
      <c r="OEG97" s="80"/>
      <c r="OEH97" s="80"/>
      <c r="OEI97" s="80"/>
      <c r="OEJ97" s="80"/>
      <c r="OEK97" s="80"/>
      <c r="OEL97" s="80"/>
      <c r="OEM97" s="80"/>
      <c r="OEN97" s="80"/>
      <c r="OEO97" s="80"/>
      <c r="OEP97" s="80"/>
      <c r="OEQ97" s="80"/>
      <c r="OER97" s="80"/>
      <c r="OES97" s="80"/>
      <c r="OET97" s="80"/>
      <c r="OEU97" s="80"/>
      <c r="OEV97" s="80"/>
      <c r="OEW97" s="80"/>
      <c r="OEX97" s="80"/>
      <c r="OEY97" s="80"/>
      <c r="OEZ97" s="80"/>
      <c r="OFA97" s="80"/>
      <c r="OFB97" s="80"/>
      <c r="OFC97" s="80"/>
      <c r="OFD97" s="80"/>
      <c r="OFE97" s="80"/>
      <c r="OFF97" s="80"/>
      <c r="OFG97" s="80"/>
      <c r="OFH97" s="80"/>
      <c r="OFI97" s="80"/>
      <c r="OFJ97" s="80"/>
      <c r="OFK97" s="80"/>
      <c r="OFL97" s="80"/>
      <c r="OFM97" s="80"/>
      <c r="OFN97" s="80"/>
      <c r="OFO97" s="80"/>
      <c r="OFP97" s="80"/>
      <c r="OFQ97" s="80"/>
      <c r="OFR97" s="80"/>
      <c r="OFS97" s="80"/>
      <c r="OFT97" s="80"/>
      <c r="OFU97" s="80"/>
      <c r="OFV97" s="80"/>
      <c r="OFW97" s="80"/>
      <c r="OFX97" s="80"/>
      <c r="OFY97" s="80"/>
      <c r="OFZ97" s="80"/>
      <c r="OGA97" s="80"/>
      <c r="OGB97" s="80"/>
      <c r="OGC97" s="80"/>
      <c r="OGD97" s="80"/>
      <c r="OGE97" s="80"/>
      <c r="OGF97" s="80"/>
      <c r="OGG97" s="80"/>
      <c r="OGH97" s="80"/>
      <c r="OGI97" s="80"/>
      <c r="OGJ97" s="80"/>
      <c r="OGK97" s="80"/>
      <c r="OGL97" s="80"/>
      <c r="OGM97" s="80"/>
      <c r="OGN97" s="80"/>
      <c r="OGO97" s="80"/>
      <c r="OGP97" s="80"/>
      <c r="OGQ97" s="80"/>
      <c r="OGR97" s="80"/>
      <c r="OGS97" s="80"/>
      <c r="OGT97" s="80"/>
      <c r="OGU97" s="80"/>
      <c r="OGV97" s="80"/>
      <c r="OGW97" s="80"/>
      <c r="OGX97" s="80"/>
      <c r="OGY97" s="80"/>
      <c r="OGZ97" s="80"/>
      <c r="OHA97" s="80"/>
      <c r="OHB97" s="80"/>
      <c r="OHC97" s="80"/>
      <c r="OHD97" s="80"/>
      <c r="OHE97" s="80"/>
      <c r="OHF97" s="80"/>
      <c r="OHG97" s="80"/>
      <c r="OHH97" s="80"/>
      <c r="OHI97" s="80"/>
      <c r="OHJ97" s="80"/>
      <c r="OHK97" s="80"/>
      <c r="OHL97" s="80"/>
      <c r="OHM97" s="80"/>
      <c r="OHN97" s="80"/>
      <c r="OHO97" s="80"/>
      <c r="OHP97" s="80"/>
      <c r="OHQ97" s="80"/>
      <c r="OHR97" s="80"/>
      <c r="OHS97" s="80"/>
      <c r="OHT97" s="80"/>
      <c r="OHU97" s="80"/>
      <c r="OHV97" s="80"/>
      <c r="OHW97" s="80"/>
      <c r="OHX97" s="80"/>
      <c r="OHY97" s="80"/>
      <c r="OHZ97" s="80"/>
      <c r="OIA97" s="80"/>
      <c r="OIB97" s="80"/>
      <c r="OIC97" s="80"/>
      <c r="OID97" s="80"/>
      <c r="OIE97" s="80"/>
      <c r="OIF97" s="80"/>
      <c r="OIG97" s="80"/>
      <c r="OIH97" s="80"/>
      <c r="OII97" s="80"/>
      <c r="OIJ97" s="80"/>
      <c r="OIK97" s="80"/>
      <c r="OIL97" s="80"/>
      <c r="OIM97" s="80"/>
      <c r="OIN97" s="80"/>
      <c r="OIO97" s="80"/>
      <c r="OIP97" s="80"/>
      <c r="OIQ97" s="80"/>
      <c r="OIR97" s="80"/>
      <c r="OIS97" s="80"/>
      <c r="OIT97" s="80"/>
      <c r="OIU97" s="80"/>
      <c r="OIV97" s="80"/>
      <c r="OIW97" s="80"/>
      <c r="OIX97" s="80"/>
      <c r="OIY97" s="80"/>
      <c r="OIZ97" s="80"/>
      <c r="OJA97" s="80"/>
      <c r="OJB97" s="80"/>
      <c r="OJC97" s="80"/>
      <c r="OJD97" s="80"/>
      <c r="OJE97" s="80"/>
      <c r="OJF97" s="80"/>
      <c r="OJG97" s="80"/>
      <c r="OJH97" s="80"/>
      <c r="OJI97" s="80"/>
      <c r="OJJ97" s="80"/>
      <c r="OJK97" s="80"/>
      <c r="OJL97" s="80"/>
      <c r="OJM97" s="80"/>
      <c r="OJN97" s="80"/>
      <c r="OJO97" s="80"/>
      <c r="OJP97" s="80"/>
      <c r="OJQ97" s="80"/>
      <c r="OJR97" s="80"/>
      <c r="OJS97" s="80"/>
      <c r="OJT97" s="80"/>
      <c r="OJU97" s="80"/>
      <c r="OJV97" s="80"/>
      <c r="OJW97" s="80"/>
      <c r="OJX97" s="80"/>
      <c r="OJY97" s="80"/>
      <c r="OJZ97" s="80"/>
      <c r="OKA97" s="80"/>
      <c r="OKB97" s="80"/>
      <c r="OKC97" s="80"/>
      <c r="OKD97" s="80"/>
      <c r="OKE97" s="80"/>
      <c r="OKF97" s="80"/>
      <c r="OKG97" s="80"/>
      <c r="OKH97" s="80"/>
      <c r="OKI97" s="80"/>
      <c r="OKJ97" s="80"/>
      <c r="OKK97" s="80"/>
      <c r="OKL97" s="80"/>
      <c r="OKM97" s="80"/>
      <c r="OKN97" s="80"/>
      <c r="OKO97" s="80"/>
      <c r="OKP97" s="80"/>
      <c r="OKQ97" s="80"/>
      <c r="OKR97" s="80"/>
      <c r="OKS97" s="80"/>
      <c r="OKT97" s="80"/>
      <c r="OKU97" s="80"/>
      <c r="OKV97" s="80"/>
      <c r="OKW97" s="80"/>
      <c r="OKX97" s="80"/>
      <c r="OKY97" s="80"/>
      <c r="OKZ97" s="80"/>
      <c r="OLA97" s="80"/>
      <c r="OLB97" s="80"/>
      <c r="OLC97" s="80"/>
      <c r="OLD97" s="80"/>
      <c r="OLE97" s="80"/>
      <c r="OLF97" s="80"/>
      <c r="OLG97" s="80"/>
      <c r="OLH97" s="80"/>
      <c r="OLI97" s="80"/>
      <c r="OLJ97" s="80"/>
      <c r="OLK97" s="80"/>
      <c r="OLL97" s="80"/>
      <c r="OLM97" s="80"/>
      <c r="OLN97" s="80"/>
      <c r="OLO97" s="80"/>
      <c r="OLP97" s="80"/>
      <c r="OLQ97" s="80"/>
      <c r="OLR97" s="80"/>
      <c r="OLS97" s="80"/>
      <c r="OLT97" s="80"/>
      <c r="OLU97" s="80"/>
      <c r="OLV97" s="80"/>
      <c r="OLW97" s="80"/>
      <c r="OLX97" s="80"/>
      <c r="OLY97" s="80"/>
      <c r="OLZ97" s="80"/>
      <c r="OMA97" s="80"/>
      <c r="OMB97" s="80"/>
      <c r="OMC97" s="80"/>
      <c r="OMD97" s="80"/>
      <c r="OME97" s="80"/>
      <c r="OMF97" s="80"/>
      <c r="OMG97" s="80"/>
      <c r="OMH97" s="80"/>
      <c r="OMI97" s="80"/>
      <c r="OMJ97" s="80"/>
      <c r="OMK97" s="80"/>
      <c r="OML97" s="80"/>
      <c r="OMM97" s="80"/>
      <c r="OMN97" s="80"/>
      <c r="OMO97" s="80"/>
      <c r="OMP97" s="80"/>
      <c r="OMQ97" s="80"/>
      <c r="OMR97" s="80"/>
      <c r="OMS97" s="80"/>
      <c r="OMT97" s="80"/>
      <c r="OMU97" s="80"/>
      <c r="OMV97" s="80"/>
      <c r="OMW97" s="80"/>
      <c r="OMX97" s="80"/>
      <c r="OMY97" s="80"/>
      <c r="OMZ97" s="80"/>
      <c r="ONA97" s="80"/>
      <c r="ONB97" s="80"/>
      <c r="ONC97" s="80"/>
      <c r="OND97" s="80"/>
      <c r="ONE97" s="80"/>
      <c r="ONF97" s="80"/>
      <c r="ONG97" s="80"/>
      <c r="ONH97" s="80"/>
      <c r="ONI97" s="80"/>
      <c r="ONJ97" s="80"/>
      <c r="ONK97" s="80"/>
      <c r="ONL97" s="80"/>
      <c r="ONM97" s="80"/>
      <c r="ONN97" s="80"/>
      <c r="ONO97" s="80"/>
      <c r="ONP97" s="80"/>
      <c r="ONQ97" s="80"/>
      <c r="ONR97" s="80"/>
      <c r="ONS97" s="80"/>
      <c r="ONT97" s="80"/>
      <c r="ONU97" s="80"/>
      <c r="ONV97" s="80"/>
      <c r="ONW97" s="80"/>
      <c r="ONX97" s="80"/>
      <c r="ONY97" s="80"/>
      <c r="ONZ97" s="80"/>
      <c r="OOA97" s="80"/>
      <c r="OOB97" s="80"/>
      <c r="OOC97" s="80"/>
      <c r="OOD97" s="80"/>
      <c r="OOE97" s="80"/>
      <c r="OOF97" s="80"/>
      <c r="OOG97" s="80"/>
      <c r="OOH97" s="80"/>
      <c r="OOI97" s="80"/>
      <c r="OOJ97" s="80"/>
      <c r="OOK97" s="80"/>
      <c r="OOL97" s="80"/>
      <c r="OOM97" s="80"/>
      <c r="OON97" s="80"/>
      <c r="OOO97" s="80"/>
      <c r="OOP97" s="80"/>
      <c r="OOQ97" s="80"/>
      <c r="OOR97" s="80"/>
      <c r="OOS97" s="80"/>
      <c r="OOT97" s="80"/>
      <c r="OOU97" s="80"/>
      <c r="OOV97" s="80"/>
      <c r="OOW97" s="80"/>
      <c r="OOX97" s="80"/>
      <c r="OOY97" s="80"/>
      <c r="OOZ97" s="80"/>
      <c r="OPA97" s="80"/>
      <c r="OPB97" s="80"/>
      <c r="OPC97" s="80"/>
      <c r="OPD97" s="80"/>
      <c r="OPE97" s="80"/>
      <c r="OPF97" s="80"/>
      <c r="OPG97" s="80"/>
      <c r="OPH97" s="80"/>
      <c r="OPI97" s="80"/>
      <c r="OPJ97" s="80"/>
      <c r="OPK97" s="80"/>
      <c r="OPL97" s="80"/>
      <c r="OPM97" s="80"/>
      <c r="OPN97" s="80"/>
      <c r="OPO97" s="80"/>
      <c r="OPP97" s="80"/>
      <c r="OPQ97" s="80"/>
      <c r="OPR97" s="80"/>
      <c r="OPS97" s="80"/>
      <c r="OPT97" s="80"/>
      <c r="OPU97" s="80"/>
      <c r="OPV97" s="80"/>
      <c r="OPW97" s="80"/>
      <c r="OPX97" s="80"/>
      <c r="OPY97" s="80"/>
      <c r="OPZ97" s="80"/>
      <c r="OQA97" s="80"/>
      <c r="OQB97" s="80"/>
      <c r="OQC97" s="80"/>
      <c r="OQD97" s="80"/>
      <c r="OQE97" s="80"/>
      <c r="OQF97" s="80"/>
      <c r="OQG97" s="80"/>
      <c r="OQH97" s="80"/>
      <c r="OQI97" s="80"/>
      <c r="OQJ97" s="80"/>
      <c r="OQK97" s="80"/>
      <c r="OQL97" s="80"/>
      <c r="OQM97" s="80"/>
      <c r="OQN97" s="80"/>
      <c r="OQO97" s="80"/>
      <c r="OQP97" s="80"/>
      <c r="OQQ97" s="80"/>
      <c r="OQR97" s="80"/>
      <c r="OQS97" s="80"/>
      <c r="OQT97" s="80"/>
      <c r="OQU97" s="80"/>
      <c r="OQV97" s="80"/>
      <c r="OQW97" s="80"/>
      <c r="OQX97" s="80"/>
      <c r="OQY97" s="80"/>
      <c r="OQZ97" s="80"/>
      <c r="ORA97" s="80"/>
      <c r="ORB97" s="80"/>
      <c r="ORC97" s="80"/>
      <c r="ORD97" s="80"/>
      <c r="ORE97" s="80"/>
      <c r="ORF97" s="80"/>
      <c r="ORG97" s="80"/>
      <c r="ORH97" s="80"/>
      <c r="ORI97" s="80"/>
      <c r="ORJ97" s="80"/>
      <c r="ORK97" s="80"/>
      <c r="ORL97" s="80"/>
      <c r="ORM97" s="80"/>
      <c r="ORN97" s="80"/>
      <c r="ORO97" s="80"/>
      <c r="ORP97" s="80"/>
      <c r="ORQ97" s="80"/>
      <c r="ORR97" s="80"/>
      <c r="ORS97" s="80"/>
      <c r="ORT97" s="80"/>
      <c r="ORU97" s="80"/>
      <c r="ORV97" s="80"/>
      <c r="ORW97" s="80"/>
      <c r="ORX97" s="80"/>
      <c r="ORY97" s="80"/>
      <c r="ORZ97" s="80"/>
      <c r="OSA97" s="80"/>
      <c r="OSB97" s="80"/>
      <c r="OSC97" s="80"/>
      <c r="OSD97" s="80"/>
      <c r="OSE97" s="80"/>
      <c r="OSF97" s="80"/>
      <c r="OSG97" s="80"/>
      <c r="OSH97" s="80"/>
      <c r="OSI97" s="80"/>
      <c r="OSJ97" s="80"/>
      <c r="OSK97" s="80"/>
      <c r="OSL97" s="80"/>
      <c r="OSM97" s="80"/>
      <c r="OSN97" s="80"/>
      <c r="OSO97" s="80"/>
      <c r="OSP97" s="80"/>
      <c r="OSQ97" s="80"/>
      <c r="OSR97" s="80"/>
      <c r="OSS97" s="80"/>
      <c r="OST97" s="80"/>
      <c r="OSU97" s="80"/>
      <c r="OSV97" s="80"/>
      <c r="OSW97" s="80"/>
      <c r="OSX97" s="80"/>
      <c r="OSY97" s="80"/>
      <c r="OSZ97" s="80"/>
      <c r="OTA97" s="80"/>
      <c r="OTB97" s="80"/>
      <c r="OTC97" s="80"/>
      <c r="OTD97" s="80"/>
      <c r="OTE97" s="80"/>
      <c r="OTF97" s="80"/>
      <c r="OTG97" s="80"/>
      <c r="OTH97" s="80"/>
      <c r="OTI97" s="80"/>
      <c r="OTJ97" s="80"/>
      <c r="OTK97" s="80"/>
      <c r="OTL97" s="80"/>
      <c r="OTM97" s="80"/>
      <c r="OTN97" s="80"/>
      <c r="OTO97" s="80"/>
      <c r="OTP97" s="80"/>
      <c r="OTQ97" s="80"/>
      <c r="OTR97" s="80"/>
      <c r="OTS97" s="80"/>
      <c r="OTT97" s="80"/>
      <c r="OTU97" s="80"/>
      <c r="OTV97" s="80"/>
      <c r="OTW97" s="80"/>
      <c r="OTX97" s="80"/>
      <c r="OTY97" s="80"/>
      <c r="OTZ97" s="80"/>
      <c r="OUA97" s="80"/>
      <c r="OUB97" s="80"/>
      <c r="OUC97" s="80"/>
      <c r="OUD97" s="80"/>
      <c r="OUE97" s="80"/>
      <c r="OUF97" s="80"/>
      <c r="OUG97" s="80"/>
      <c r="OUH97" s="80"/>
      <c r="OUI97" s="80"/>
      <c r="OUJ97" s="80"/>
      <c r="OUK97" s="80"/>
      <c r="OUL97" s="80"/>
      <c r="OUM97" s="80"/>
      <c r="OUN97" s="80"/>
      <c r="OUO97" s="80"/>
      <c r="OUP97" s="80"/>
      <c r="OUQ97" s="80"/>
      <c r="OUR97" s="80"/>
      <c r="OUS97" s="80"/>
      <c r="OUT97" s="80"/>
      <c r="OUU97" s="80"/>
      <c r="OUV97" s="80"/>
      <c r="OUW97" s="80"/>
      <c r="OUX97" s="80"/>
      <c r="OUY97" s="80"/>
      <c r="OUZ97" s="80"/>
      <c r="OVA97" s="80"/>
      <c r="OVB97" s="80"/>
      <c r="OVC97" s="80"/>
      <c r="OVD97" s="80"/>
      <c r="OVE97" s="80"/>
      <c r="OVF97" s="80"/>
      <c r="OVG97" s="80"/>
      <c r="OVH97" s="80"/>
      <c r="OVI97" s="80"/>
      <c r="OVJ97" s="80"/>
      <c r="OVK97" s="80"/>
      <c r="OVL97" s="80"/>
      <c r="OVM97" s="80"/>
      <c r="OVN97" s="80"/>
      <c r="OVO97" s="80"/>
      <c r="OVP97" s="80"/>
      <c r="OVQ97" s="80"/>
      <c r="OVR97" s="80"/>
      <c r="OVS97" s="80"/>
      <c r="OVT97" s="80"/>
      <c r="OVU97" s="80"/>
      <c r="OVV97" s="80"/>
      <c r="OVW97" s="80"/>
      <c r="OVX97" s="80"/>
      <c r="OVY97" s="80"/>
      <c r="OVZ97" s="80"/>
      <c r="OWA97" s="80"/>
      <c r="OWB97" s="80"/>
      <c r="OWC97" s="80"/>
      <c r="OWD97" s="80"/>
      <c r="OWE97" s="80"/>
      <c r="OWF97" s="80"/>
      <c r="OWG97" s="80"/>
      <c r="OWH97" s="80"/>
      <c r="OWI97" s="80"/>
      <c r="OWJ97" s="80"/>
      <c r="OWK97" s="80"/>
      <c r="OWL97" s="80"/>
      <c r="OWM97" s="80"/>
      <c r="OWN97" s="80"/>
      <c r="OWO97" s="80"/>
      <c r="OWP97" s="80"/>
      <c r="OWQ97" s="80"/>
      <c r="OWR97" s="80"/>
      <c r="OWS97" s="80"/>
      <c r="OWT97" s="80"/>
      <c r="OWU97" s="80"/>
      <c r="OWV97" s="80"/>
      <c r="OWW97" s="80"/>
      <c r="OWX97" s="80"/>
      <c r="OWY97" s="80"/>
      <c r="OWZ97" s="80"/>
      <c r="OXA97" s="80"/>
      <c r="OXB97" s="80"/>
      <c r="OXC97" s="80"/>
      <c r="OXD97" s="80"/>
      <c r="OXE97" s="80"/>
      <c r="OXF97" s="80"/>
      <c r="OXG97" s="80"/>
      <c r="OXH97" s="80"/>
      <c r="OXI97" s="80"/>
      <c r="OXJ97" s="80"/>
      <c r="OXK97" s="80"/>
      <c r="OXL97" s="80"/>
      <c r="OXM97" s="80"/>
      <c r="OXN97" s="80"/>
      <c r="OXO97" s="80"/>
      <c r="OXP97" s="80"/>
      <c r="OXQ97" s="80"/>
      <c r="OXR97" s="80"/>
      <c r="OXS97" s="80"/>
      <c r="OXT97" s="80"/>
      <c r="OXU97" s="80"/>
      <c r="OXV97" s="80"/>
      <c r="OXW97" s="80"/>
      <c r="OXX97" s="80"/>
      <c r="OXY97" s="80"/>
      <c r="OXZ97" s="80"/>
      <c r="OYA97" s="80"/>
      <c r="OYB97" s="80"/>
      <c r="OYC97" s="80"/>
      <c r="OYD97" s="80"/>
      <c r="OYE97" s="80"/>
      <c r="OYF97" s="80"/>
      <c r="OYG97" s="80"/>
      <c r="OYH97" s="80"/>
      <c r="OYI97" s="80"/>
      <c r="OYJ97" s="80"/>
      <c r="OYK97" s="80"/>
      <c r="OYL97" s="80"/>
      <c r="OYM97" s="80"/>
      <c r="OYN97" s="80"/>
      <c r="OYO97" s="80"/>
      <c r="OYP97" s="80"/>
      <c r="OYQ97" s="80"/>
      <c r="OYR97" s="80"/>
      <c r="OYS97" s="80"/>
      <c r="OYT97" s="80"/>
      <c r="OYU97" s="80"/>
      <c r="OYV97" s="80"/>
      <c r="OYW97" s="80"/>
      <c r="OYX97" s="80"/>
      <c r="OYY97" s="80"/>
      <c r="OYZ97" s="80"/>
      <c r="OZA97" s="80"/>
      <c r="OZB97" s="80"/>
      <c r="OZC97" s="80"/>
      <c r="OZD97" s="80"/>
      <c r="OZE97" s="80"/>
      <c r="OZF97" s="80"/>
      <c r="OZG97" s="80"/>
      <c r="OZH97" s="80"/>
      <c r="OZI97" s="80"/>
      <c r="OZJ97" s="80"/>
      <c r="OZK97" s="80"/>
      <c r="OZL97" s="80"/>
      <c r="OZM97" s="80"/>
      <c r="OZN97" s="80"/>
      <c r="OZO97" s="80"/>
      <c r="OZP97" s="80"/>
      <c r="OZQ97" s="80"/>
      <c r="OZR97" s="80"/>
      <c r="OZS97" s="80"/>
      <c r="OZT97" s="80"/>
      <c r="OZU97" s="80"/>
      <c r="OZV97" s="80"/>
      <c r="OZW97" s="80"/>
      <c r="OZX97" s="80"/>
      <c r="OZY97" s="80"/>
      <c r="OZZ97" s="80"/>
      <c r="PAA97" s="80"/>
      <c r="PAB97" s="80"/>
      <c r="PAC97" s="80"/>
      <c r="PAD97" s="80"/>
      <c r="PAE97" s="80"/>
      <c r="PAF97" s="80"/>
      <c r="PAG97" s="80"/>
      <c r="PAH97" s="80"/>
      <c r="PAI97" s="80"/>
      <c r="PAJ97" s="80"/>
      <c r="PAK97" s="80"/>
      <c r="PAL97" s="80"/>
      <c r="PAM97" s="80"/>
      <c r="PAN97" s="80"/>
      <c r="PAO97" s="80"/>
      <c r="PAP97" s="80"/>
      <c r="PAQ97" s="80"/>
      <c r="PAR97" s="80"/>
      <c r="PAS97" s="80"/>
      <c r="PAT97" s="80"/>
      <c r="PAU97" s="80"/>
      <c r="PAV97" s="80"/>
      <c r="PAW97" s="80"/>
      <c r="PAX97" s="80"/>
      <c r="PAY97" s="80"/>
      <c r="PAZ97" s="80"/>
      <c r="PBA97" s="80"/>
      <c r="PBB97" s="80"/>
      <c r="PBC97" s="80"/>
      <c r="PBD97" s="80"/>
      <c r="PBE97" s="80"/>
      <c r="PBF97" s="80"/>
      <c r="PBG97" s="80"/>
      <c r="PBH97" s="80"/>
      <c r="PBI97" s="80"/>
      <c r="PBJ97" s="80"/>
      <c r="PBK97" s="80"/>
      <c r="PBL97" s="80"/>
      <c r="PBM97" s="80"/>
      <c r="PBN97" s="80"/>
      <c r="PBO97" s="80"/>
      <c r="PBP97" s="80"/>
      <c r="PBQ97" s="80"/>
      <c r="PBR97" s="80"/>
      <c r="PBS97" s="80"/>
      <c r="PBT97" s="80"/>
      <c r="PBU97" s="80"/>
      <c r="PBV97" s="80"/>
      <c r="PBW97" s="80"/>
      <c r="PBX97" s="80"/>
      <c r="PBY97" s="80"/>
      <c r="PBZ97" s="80"/>
      <c r="PCA97" s="80"/>
      <c r="PCB97" s="80"/>
      <c r="PCC97" s="80"/>
      <c r="PCD97" s="80"/>
      <c r="PCE97" s="80"/>
      <c r="PCF97" s="80"/>
      <c r="PCG97" s="80"/>
      <c r="PCH97" s="80"/>
      <c r="PCI97" s="80"/>
      <c r="PCJ97" s="80"/>
      <c r="PCK97" s="80"/>
      <c r="PCL97" s="80"/>
      <c r="PCM97" s="80"/>
      <c r="PCN97" s="80"/>
      <c r="PCO97" s="80"/>
      <c r="PCP97" s="80"/>
      <c r="PCQ97" s="80"/>
      <c r="PCR97" s="80"/>
      <c r="PCS97" s="80"/>
      <c r="PCT97" s="80"/>
      <c r="PCU97" s="80"/>
      <c r="PCV97" s="80"/>
      <c r="PCW97" s="80"/>
      <c r="PCX97" s="80"/>
      <c r="PCY97" s="80"/>
      <c r="PCZ97" s="80"/>
      <c r="PDA97" s="80"/>
      <c r="PDB97" s="80"/>
      <c r="PDC97" s="80"/>
      <c r="PDD97" s="80"/>
      <c r="PDE97" s="80"/>
      <c r="PDF97" s="80"/>
      <c r="PDG97" s="80"/>
      <c r="PDH97" s="80"/>
      <c r="PDI97" s="80"/>
      <c r="PDJ97" s="80"/>
      <c r="PDK97" s="80"/>
      <c r="PDL97" s="80"/>
      <c r="PDM97" s="80"/>
      <c r="PDN97" s="80"/>
      <c r="PDO97" s="80"/>
      <c r="PDP97" s="80"/>
      <c r="PDQ97" s="80"/>
      <c r="PDR97" s="80"/>
      <c r="PDS97" s="80"/>
      <c r="PDT97" s="80"/>
      <c r="PDU97" s="80"/>
      <c r="PDV97" s="80"/>
      <c r="PDW97" s="80"/>
      <c r="PDX97" s="80"/>
      <c r="PDY97" s="80"/>
      <c r="PDZ97" s="80"/>
      <c r="PEA97" s="80"/>
      <c r="PEB97" s="80"/>
      <c r="PEC97" s="80"/>
      <c r="PED97" s="80"/>
      <c r="PEE97" s="80"/>
      <c r="PEF97" s="80"/>
      <c r="PEG97" s="80"/>
      <c r="PEH97" s="80"/>
      <c r="PEI97" s="80"/>
      <c r="PEJ97" s="80"/>
      <c r="PEK97" s="80"/>
      <c r="PEL97" s="80"/>
      <c r="PEM97" s="80"/>
      <c r="PEN97" s="80"/>
      <c r="PEO97" s="80"/>
      <c r="PEP97" s="80"/>
      <c r="PEQ97" s="80"/>
      <c r="PER97" s="80"/>
      <c r="PES97" s="80"/>
      <c r="PET97" s="80"/>
      <c r="PEU97" s="80"/>
      <c r="PEV97" s="80"/>
      <c r="PEW97" s="80"/>
      <c r="PEX97" s="80"/>
      <c r="PEY97" s="80"/>
      <c r="PEZ97" s="80"/>
      <c r="PFA97" s="80"/>
      <c r="PFB97" s="80"/>
      <c r="PFC97" s="80"/>
      <c r="PFD97" s="80"/>
      <c r="PFE97" s="80"/>
      <c r="PFF97" s="80"/>
      <c r="PFG97" s="80"/>
      <c r="PFH97" s="80"/>
      <c r="PFI97" s="80"/>
      <c r="PFJ97" s="80"/>
      <c r="PFK97" s="80"/>
      <c r="PFL97" s="80"/>
      <c r="PFM97" s="80"/>
      <c r="PFN97" s="80"/>
      <c r="PFO97" s="80"/>
      <c r="PFP97" s="80"/>
      <c r="PFQ97" s="80"/>
      <c r="PFR97" s="80"/>
      <c r="PFS97" s="80"/>
      <c r="PFT97" s="80"/>
      <c r="PFU97" s="80"/>
      <c r="PFV97" s="80"/>
      <c r="PFW97" s="80"/>
      <c r="PFX97" s="80"/>
      <c r="PFY97" s="80"/>
      <c r="PFZ97" s="80"/>
      <c r="PGA97" s="80"/>
      <c r="PGB97" s="80"/>
      <c r="PGC97" s="80"/>
      <c r="PGD97" s="80"/>
      <c r="PGE97" s="80"/>
      <c r="PGF97" s="80"/>
      <c r="PGG97" s="80"/>
      <c r="PGH97" s="80"/>
      <c r="PGI97" s="80"/>
      <c r="PGJ97" s="80"/>
      <c r="PGK97" s="80"/>
      <c r="PGL97" s="80"/>
      <c r="PGM97" s="80"/>
      <c r="PGN97" s="80"/>
      <c r="PGO97" s="80"/>
      <c r="PGP97" s="80"/>
      <c r="PGQ97" s="80"/>
      <c r="PGR97" s="80"/>
      <c r="PGS97" s="80"/>
      <c r="PGT97" s="80"/>
      <c r="PGU97" s="80"/>
      <c r="PGV97" s="80"/>
      <c r="PGW97" s="80"/>
      <c r="PGX97" s="80"/>
      <c r="PGY97" s="80"/>
      <c r="PGZ97" s="80"/>
      <c r="PHA97" s="80"/>
      <c r="PHB97" s="80"/>
      <c r="PHC97" s="80"/>
      <c r="PHD97" s="80"/>
      <c r="PHE97" s="80"/>
      <c r="PHF97" s="80"/>
      <c r="PHG97" s="80"/>
      <c r="PHH97" s="80"/>
      <c r="PHI97" s="80"/>
      <c r="PHJ97" s="80"/>
      <c r="PHK97" s="80"/>
      <c r="PHL97" s="80"/>
      <c r="PHM97" s="80"/>
      <c r="PHN97" s="80"/>
      <c r="PHO97" s="80"/>
      <c r="PHP97" s="80"/>
      <c r="PHQ97" s="80"/>
      <c r="PHR97" s="80"/>
      <c r="PHS97" s="80"/>
      <c r="PHT97" s="80"/>
      <c r="PHU97" s="80"/>
      <c r="PHV97" s="80"/>
      <c r="PHW97" s="80"/>
      <c r="PHX97" s="80"/>
      <c r="PHY97" s="80"/>
      <c r="PHZ97" s="80"/>
      <c r="PIA97" s="80"/>
      <c r="PIB97" s="80"/>
      <c r="PIC97" s="80"/>
      <c r="PID97" s="80"/>
      <c r="PIE97" s="80"/>
      <c r="PIF97" s="80"/>
      <c r="PIG97" s="80"/>
      <c r="PIH97" s="80"/>
      <c r="PII97" s="80"/>
      <c r="PIJ97" s="80"/>
      <c r="PIK97" s="80"/>
      <c r="PIL97" s="80"/>
      <c r="PIM97" s="80"/>
      <c r="PIN97" s="80"/>
      <c r="PIO97" s="80"/>
      <c r="PIP97" s="80"/>
      <c r="PIQ97" s="80"/>
      <c r="PIR97" s="80"/>
      <c r="PIS97" s="80"/>
      <c r="PIT97" s="80"/>
      <c r="PIU97" s="80"/>
      <c r="PIV97" s="80"/>
      <c r="PIW97" s="80"/>
      <c r="PIX97" s="80"/>
      <c r="PIY97" s="80"/>
      <c r="PIZ97" s="80"/>
      <c r="PJA97" s="80"/>
      <c r="PJB97" s="80"/>
      <c r="PJC97" s="80"/>
      <c r="PJD97" s="80"/>
      <c r="PJE97" s="80"/>
      <c r="PJF97" s="80"/>
      <c r="PJG97" s="80"/>
      <c r="PJH97" s="80"/>
      <c r="PJI97" s="80"/>
      <c r="PJJ97" s="80"/>
      <c r="PJK97" s="80"/>
      <c r="PJL97" s="80"/>
      <c r="PJM97" s="80"/>
      <c r="PJN97" s="80"/>
      <c r="PJO97" s="80"/>
      <c r="PJP97" s="80"/>
      <c r="PJQ97" s="80"/>
      <c r="PJR97" s="80"/>
      <c r="PJS97" s="80"/>
      <c r="PJT97" s="80"/>
      <c r="PJU97" s="80"/>
      <c r="PJV97" s="80"/>
      <c r="PJW97" s="80"/>
      <c r="PJX97" s="80"/>
      <c r="PJY97" s="80"/>
      <c r="PJZ97" s="80"/>
      <c r="PKA97" s="80"/>
      <c r="PKB97" s="80"/>
      <c r="PKC97" s="80"/>
      <c r="PKD97" s="80"/>
      <c r="PKE97" s="80"/>
      <c r="PKF97" s="80"/>
      <c r="PKG97" s="80"/>
      <c r="PKH97" s="80"/>
      <c r="PKI97" s="80"/>
      <c r="PKJ97" s="80"/>
      <c r="PKK97" s="80"/>
      <c r="PKL97" s="80"/>
      <c r="PKM97" s="80"/>
      <c r="PKN97" s="80"/>
      <c r="PKO97" s="80"/>
      <c r="PKP97" s="80"/>
      <c r="PKQ97" s="80"/>
      <c r="PKR97" s="80"/>
      <c r="PKS97" s="80"/>
      <c r="PKT97" s="80"/>
      <c r="PKU97" s="80"/>
      <c r="PKV97" s="80"/>
      <c r="PKW97" s="80"/>
      <c r="PKX97" s="80"/>
      <c r="PKY97" s="80"/>
      <c r="PKZ97" s="80"/>
      <c r="PLA97" s="80"/>
      <c r="PLB97" s="80"/>
      <c r="PLC97" s="80"/>
      <c r="PLD97" s="80"/>
      <c r="PLE97" s="80"/>
      <c r="PLF97" s="80"/>
      <c r="PLG97" s="80"/>
      <c r="PLH97" s="80"/>
      <c r="PLI97" s="80"/>
      <c r="PLJ97" s="80"/>
      <c r="PLK97" s="80"/>
      <c r="PLL97" s="80"/>
      <c r="PLM97" s="80"/>
      <c r="PLN97" s="80"/>
      <c r="PLO97" s="80"/>
      <c r="PLP97" s="80"/>
      <c r="PLQ97" s="80"/>
      <c r="PLR97" s="80"/>
      <c r="PLS97" s="80"/>
      <c r="PLT97" s="80"/>
      <c r="PLU97" s="80"/>
      <c r="PLV97" s="80"/>
      <c r="PLW97" s="80"/>
      <c r="PLX97" s="80"/>
      <c r="PLY97" s="80"/>
      <c r="PLZ97" s="80"/>
      <c r="PMA97" s="80"/>
      <c r="PMB97" s="80"/>
      <c r="PMC97" s="80"/>
      <c r="PMD97" s="80"/>
      <c r="PME97" s="80"/>
      <c r="PMF97" s="80"/>
      <c r="PMG97" s="80"/>
      <c r="PMH97" s="80"/>
      <c r="PMI97" s="80"/>
      <c r="PMJ97" s="80"/>
      <c r="PMK97" s="80"/>
      <c r="PML97" s="80"/>
      <c r="PMM97" s="80"/>
      <c r="PMN97" s="80"/>
      <c r="PMO97" s="80"/>
      <c r="PMP97" s="80"/>
      <c r="PMQ97" s="80"/>
      <c r="PMR97" s="80"/>
      <c r="PMS97" s="80"/>
      <c r="PMT97" s="80"/>
      <c r="PMU97" s="80"/>
      <c r="PMV97" s="80"/>
      <c r="PMW97" s="80"/>
      <c r="PMX97" s="80"/>
      <c r="PMY97" s="80"/>
      <c r="PMZ97" s="80"/>
      <c r="PNA97" s="80"/>
      <c r="PNB97" s="80"/>
      <c r="PNC97" s="80"/>
      <c r="PND97" s="80"/>
      <c r="PNE97" s="80"/>
      <c r="PNF97" s="80"/>
      <c r="PNG97" s="80"/>
      <c r="PNH97" s="80"/>
      <c r="PNI97" s="80"/>
      <c r="PNJ97" s="80"/>
      <c r="PNK97" s="80"/>
      <c r="PNL97" s="80"/>
      <c r="PNM97" s="80"/>
      <c r="PNN97" s="80"/>
      <c r="PNO97" s="80"/>
      <c r="PNP97" s="80"/>
      <c r="PNQ97" s="80"/>
      <c r="PNR97" s="80"/>
      <c r="PNS97" s="80"/>
      <c r="PNT97" s="80"/>
      <c r="PNU97" s="80"/>
      <c r="PNV97" s="80"/>
      <c r="PNW97" s="80"/>
      <c r="PNX97" s="80"/>
      <c r="PNY97" s="80"/>
      <c r="PNZ97" s="80"/>
      <c r="POA97" s="80"/>
      <c r="POB97" s="80"/>
      <c r="POC97" s="80"/>
      <c r="POD97" s="80"/>
      <c r="POE97" s="80"/>
      <c r="POF97" s="80"/>
      <c r="POG97" s="80"/>
      <c r="POH97" s="80"/>
      <c r="POI97" s="80"/>
      <c r="POJ97" s="80"/>
      <c r="POK97" s="80"/>
      <c r="POL97" s="80"/>
      <c r="POM97" s="80"/>
      <c r="PON97" s="80"/>
      <c r="POO97" s="80"/>
      <c r="POP97" s="80"/>
      <c r="POQ97" s="80"/>
      <c r="POR97" s="80"/>
      <c r="POS97" s="80"/>
      <c r="POT97" s="80"/>
      <c r="POU97" s="80"/>
      <c r="POV97" s="80"/>
      <c r="POW97" s="80"/>
      <c r="POX97" s="80"/>
      <c r="POY97" s="80"/>
      <c r="POZ97" s="80"/>
      <c r="PPA97" s="80"/>
      <c r="PPB97" s="80"/>
      <c r="PPC97" s="80"/>
      <c r="PPD97" s="80"/>
      <c r="PPE97" s="80"/>
      <c r="PPF97" s="80"/>
      <c r="PPG97" s="80"/>
      <c r="PPH97" s="80"/>
      <c r="PPI97" s="80"/>
      <c r="PPJ97" s="80"/>
      <c r="PPK97" s="80"/>
      <c r="PPL97" s="80"/>
      <c r="PPM97" s="80"/>
      <c r="PPN97" s="80"/>
      <c r="PPO97" s="80"/>
      <c r="PPP97" s="80"/>
      <c r="PPQ97" s="80"/>
      <c r="PPR97" s="80"/>
      <c r="PPS97" s="80"/>
      <c r="PPT97" s="80"/>
      <c r="PPU97" s="80"/>
      <c r="PPV97" s="80"/>
      <c r="PPW97" s="80"/>
      <c r="PPX97" s="80"/>
      <c r="PPY97" s="80"/>
      <c r="PPZ97" s="80"/>
      <c r="PQA97" s="80"/>
      <c r="PQB97" s="80"/>
      <c r="PQC97" s="80"/>
      <c r="PQD97" s="80"/>
      <c r="PQE97" s="80"/>
      <c r="PQF97" s="80"/>
      <c r="PQG97" s="80"/>
      <c r="PQH97" s="80"/>
      <c r="PQI97" s="80"/>
      <c r="PQJ97" s="80"/>
      <c r="PQK97" s="80"/>
      <c r="PQL97" s="80"/>
      <c r="PQM97" s="80"/>
      <c r="PQN97" s="80"/>
      <c r="PQO97" s="80"/>
      <c r="PQP97" s="80"/>
      <c r="PQQ97" s="80"/>
      <c r="PQR97" s="80"/>
      <c r="PQS97" s="80"/>
      <c r="PQT97" s="80"/>
      <c r="PQU97" s="80"/>
      <c r="PQV97" s="80"/>
      <c r="PQW97" s="80"/>
      <c r="PQX97" s="80"/>
      <c r="PQY97" s="80"/>
      <c r="PQZ97" s="80"/>
      <c r="PRA97" s="80"/>
      <c r="PRB97" s="80"/>
      <c r="PRC97" s="80"/>
      <c r="PRD97" s="80"/>
      <c r="PRE97" s="80"/>
      <c r="PRF97" s="80"/>
      <c r="PRG97" s="80"/>
      <c r="PRH97" s="80"/>
      <c r="PRI97" s="80"/>
      <c r="PRJ97" s="80"/>
      <c r="PRK97" s="80"/>
      <c r="PRL97" s="80"/>
      <c r="PRM97" s="80"/>
      <c r="PRN97" s="80"/>
      <c r="PRO97" s="80"/>
      <c r="PRP97" s="80"/>
      <c r="PRQ97" s="80"/>
      <c r="PRR97" s="80"/>
      <c r="PRS97" s="80"/>
      <c r="PRT97" s="80"/>
      <c r="PRU97" s="80"/>
      <c r="PRV97" s="80"/>
      <c r="PRW97" s="80"/>
      <c r="PRX97" s="80"/>
      <c r="PRY97" s="80"/>
      <c r="PRZ97" s="80"/>
      <c r="PSA97" s="80"/>
      <c r="PSB97" s="80"/>
      <c r="PSC97" s="80"/>
      <c r="PSD97" s="80"/>
      <c r="PSE97" s="80"/>
      <c r="PSF97" s="80"/>
      <c r="PSG97" s="80"/>
      <c r="PSH97" s="80"/>
      <c r="PSI97" s="80"/>
      <c r="PSJ97" s="80"/>
      <c r="PSK97" s="80"/>
      <c r="PSL97" s="80"/>
      <c r="PSM97" s="80"/>
      <c r="PSN97" s="80"/>
      <c r="PSO97" s="80"/>
      <c r="PSP97" s="80"/>
      <c r="PSQ97" s="80"/>
      <c r="PSR97" s="80"/>
      <c r="PSS97" s="80"/>
      <c r="PST97" s="80"/>
      <c r="PSU97" s="80"/>
      <c r="PSV97" s="80"/>
      <c r="PSW97" s="80"/>
      <c r="PSX97" s="80"/>
      <c r="PSY97" s="80"/>
      <c r="PSZ97" s="80"/>
      <c r="PTA97" s="80"/>
      <c r="PTB97" s="80"/>
      <c r="PTC97" s="80"/>
      <c r="PTD97" s="80"/>
      <c r="PTE97" s="80"/>
      <c r="PTF97" s="80"/>
      <c r="PTG97" s="80"/>
      <c r="PTH97" s="80"/>
      <c r="PTI97" s="80"/>
      <c r="PTJ97" s="80"/>
      <c r="PTK97" s="80"/>
      <c r="PTL97" s="80"/>
      <c r="PTM97" s="80"/>
      <c r="PTN97" s="80"/>
      <c r="PTO97" s="80"/>
      <c r="PTP97" s="80"/>
      <c r="PTQ97" s="80"/>
      <c r="PTR97" s="80"/>
      <c r="PTS97" s="80"/>
      <c r="PTT97" s="80"/>
      <c r="PTU97" s="80"/>
      <c r="PTV97" s="80"/>
      <c r="PTW97" s="80"/>
      <c r="PTX97" s="80"/>
      <c r="PTY97" s="80"/>
      <c r="PTZ97" s="80"/>
      <c r="PUA97" s="80"/>
      <c r="PUB97" s="80"/>
      <c r="PUC97" s="80"/>
      <c r="PUD97" s="80"/>
      <c r="PUE97" s="80"/>
      <c r="PUF97" s="80"/>
      <c r="PUG97" s="80"/>
      <c r="PUH97" s="80"/>
      <c r="PUI97" s="80"/>
      <c r="PUJ97" s="80"/>
      <c r="PUK97" s="80"/>
      <c r="PUL97" s="80"/>
      <c r="PUM97" s="80"/>
      <c r="PUN97" s="80"/>
      <c r="PUO97" s="80"/>
      <c r="PUP97" s="80"/>
      <c r="PUQ97" s="80"/>
      <c r="PUR97" s="80"/>
      <c r="PUS97" s="80"/>
      <c r="PUT97" s="80"/>
      <c r="PUU97" s="80"/>
      <c r="PUV97" s="80"/>
      <c r="PUW97" s="80"/>
      <c r="PUX97" s="80"/>
      <c r="PUY97" s="80"/>
      <c r="PUZ97" s="80"/>
      <c r="PVA97" s="80"/>
      <c r="PVB97" s="80"/>
      <c r="PVC97" s="80"/>
      <c r="PVD97" s="80"/>
      <c r="PVE97" s="80"/>
      <c r="PVF97" s="80"/>
      <c r="PVG97" s="80"/>
      <c r="PVH97" s="80"/>
      <c r="PVI97" s="80"/>
      <c r="PVJ97" s="80"/>
      <c r="PVK97" s="80"/>
      <c r="PVL97" s="80"/>
      <c r="PVM97" s="80"/>
      <c r="PVN97" s="80"/>
      <c r="PVO97" s="80"/>
      <c r="PVP97" s="80"/>
      <c r="PVQ97" s="80"/>
      <c r="PVR97" s="80"/>
      <c r="PVS97" s="80"/>
      <c r="PVT97" s="80"/>
      <c r="PVU97" s="80"/>
      <c r="PVV97" s="80"/>
      <c r="PVW97" s="80"/>
      <c r="PVX97" s="80"/>
      <c r="PVY97" s="80"/>
      <c r="PVZ97" s="80"/>
      <c r="PWA97" s="80"/>
      <c r="PWB97" s="80"/>
      <c r="PWC97" s="80"/>
      <c r="PWD97" s="80"/>
      <c r="PWE97" s="80"/>
      <c r="PWF97" s="80"/>
      <c r="PWG97" s="80"/>
      <c r="PWH97" s="80"/>
      <c r="PWI97" s="80"/>
      <c r="PWJ97" s="80"/>
      <c r="PWK97" s="80"/>
      <c r="PWL97" s="80"/>
      <c r="PWM97" s="80"/>
      <c r="PWN97" s="80"/>
      <c r="PWO97" s="80"/>
      <c r="PWP97" s="80"/>
      <c r="PWQ97" s="80"/>
      <c r="PWR97" s="80"/>
      <c r="PWS97" s="80"/>
      <c r="PWT97" s="80"/>
      <c r="PWU97" s="80"/>
      <c r="PWV97" s="80"/>
      <c r="PWW97" s="80"/>
      <c r="PWX97" s="80"/>
      <c r="PWY97" s="80"/>
      <c r="PWZ97" s="80"/>
      <c r="PXA97" s="80"/>
      <c r="PXB97" s="80"/>
      <c r="PXC97" s="80"/>
      <c r="PXD97" s="80"/>
      <c r="PXE97" s="80"/>
      <c r="PXF97" s="80"/>
      <c r="PXG97" s="80"/>
      <c r="PXH97" s="80"/>
      <c r="PXI97" s="80"/>
      <c r="PXJ97" s="80"/>
      <c r="PXK97" s="80"/>
      <c r="PXL97" s="80"/>
      <c r="PXM97" s="80"/>
      <c r="PXN97" s="80"/>
      <c r="PXO97" s="80"/>
      <c r="PXP97" s="80"/>
      <c r="PXQ97" s="80"/>
      <c r="PXR97" s="80"/>
      <c r="PXS97" s="80"/>
      <c r="PXT97" s="80"/>
      <c r="PXU97" s="80"/>
      <c r="PXV97" s="80"/>
      <c r="PXW97" s="80"/>
      <c r="PXX97" s="80"/>
      <c r="PXY97" s="80"/>
      <c r="PXZ97" s="80"/>
      <c r="PYA97" s="80"/>
      <c r="PYB97" s="80"/>
      <c r="PYC97" s="80"/>
      <c r="PYD97" s="80"/>
      <c r="PYE97" s="80"/>
      <c r="PYF97" s="80"/>
      <c r="PYG97" s="80"/>
      <c r="PYH97" s="80"/>
      <c r="PYI97" s="80"/>
      <c r="PYJ97" s="80"/>
      <c r="PYK97" s="80"/>
      <c r="PYL97" s="80"/>
      <c r="PYM97" s="80"/>
      <c r="PYN97" s="80"/>
      <c r="PYO97" s="80"/>
      <c r="PYP97" s="80"/>
      <c r="PYQ97" s="80"/>
      <c r="PYR97" s="80"/>
      <c r="PYS97" s="80"/>
      <c r="PYT97" s="80"/>
      <c r="PYU97" s="80"/>
      <c r="PYV97" s="80"/>
      <c r="PYW97" s="80"/>
      <c r="PYX97" s="80"/>
      <c r="PYY97" s="80"/>
      <c r="PYZ97" s="80"/>
      <c r="PZA97" s="80"/>
      <c r="PZB97" s="80"/>
      <c r="PZC97" s="80"/>
      <c r="PZD97" s="80"/>
      <c r="PZE97" s="80"/>
      <c r="PZF97" s="80"/>
      <c r="PZG97" s="80"/>
      <c r="PZH97" s="80"/>
      <c r="PZI97" s="80"/>
      <c r="PZJ97" s="80"/>
      <c r="PZK97" s="80"/>
      <c r="PZL97" s="80"/>
      <c r="PZM97" s="80"/>
      <c r="PZN97" s="80"/>
      <c r="PZO97" s="80"/>
      <c r="PZP97" s="80"/>
      <c r="PZQ97" s="80"/>
      <c r="PZR97" s="80"/>
      <c r="PZS97" s="80"/>
      <c r="PZT97" s="80"/>
      <c r="PZU97" s="80"/>
      <c r="PZV97" s="80"/>
      <c r="PZW97" s="80"/>
      <c r="PZX97" s="80"/>
      <c r="PZY97" s="80"/>
      <c r="PZZ97" s="80"/>
      <c r="QAA97" s="80"/>
      <c r="QAB97" s="80"/>
      <c r="QAC97" s="80"/>
      <c r="QAD97" s="80"/>
      <c r="QAE97" s="80"/>
      <c r="QAF97" s="80"/>
      <c r="QAG97" s="80"/>
      <c r="QAH97" s="80"/>
      <c r="QAI97" s="80"/>
      <c r="QAJ97" s="80"/>
      <c r="QAK97" s="80"/>
      <c r="QAL97" s="80"/>
      <c r="QAM97" s="80"/>
      <c r="QAN97" s="80"/>
      <c r="QAO97" s="80"/>
      <c r="QAP97" s="80"/>
      <c r="QAQ97" s="80"/>
      <c r="QAR97" s="80"/>
      <c r="QAS97" s="80"/>
      <c r="QAT97" s="80"/>
      <c r="QAU97" s="80"/>
      <c r="QAV97" s="80"/>
      <c r="QAW97" s="80"/>
      <c r="QAX97" s="80"/>
      <c r="QAY97" s="80"/>
      <c r="QAZ97" s="80"/>
      <c r="QBA97" s="80"/>
      <c r="QBB97" s="80"/>
      <c r="QBC97" s="80"/>
      <c r="QBD97" s="80"/>
      <c r="QBE97" s="80"/>
      <c r="QBF97" s="80"/>
      <c r="QBG97" s="80"/>
      <c r="QBH97" s="80"/>
      <c r="QBI97" s="80"/>
      <c r="QBJ97" s="80"/>
      <c r="QBK97" s="80"/>
      <c r="QBL97" s="80"/>
      <c r="QBM97" s="80"/>
      <c r="QBN97" s="80"/>
      <c r="QBO97" s="80"/>
      <c r="QBP97" s="80"/>
      <c r="QBQ97" s="80"/>
      <c r="QBR97" s="80"/>
      <c r="QBS97" s="80"/>
      <c r="QBT97" s="80"/>
      <c r="QBU97" s="80"/>
      <c r="QBV97" s="80"/>
      <c r="QBW97" s="80"/>
      <c r="QBX97" s="80"/>
      <c r="QBY97" s="80"/>
      <c r="QBZ97" s="80"/>
      <c r="QCA97" s="80"/>
      <c r="QCB97" s="80"/>
      <c r="QCC97" s="80"/>
      <c r="QCD97" s="80"/>
      <c r="QCE97" s="80"/>
      <c r="QCF97" s="80"/>
      <c r="QCG97" s="80"/>
      <c r="QCH97" s="80"/>
      <c r="QCI97" s="80"/>
      <c r="QCJ97" s="80"/>
      <c r="QCK97" s="80"/>
      <c r="QCL97" s="80"/>
      <c r="QCM97" s="80"/>
      <c r="QCN97" s="80"/>
      <c r="QCO97" s="80"/>
      <c r="QCP97" s="80"/>
      <c r="QCQ97" s="80"/>
      <c r="QCR97" s="80"/>
      <c r="QCS97" s="80"/>
      <c r="QCT97" s="80"/>
      <c r="QCU97" s="80"/>
      <c r="QCV97" s="80"/>
      <c r="QCW97" s="80"/>
      <c r="QCX97" s="80"/>
      <c r="QCY97" s="80"/>
      <c r="QCZ97" s="80"/>
      <c r="QDA97" s="80"/>
      <c r="QDB97" s="80"/>
      <c r="QDC97" s="80"/>
      <c r="QDD97" s="80"/>
      <c r="QDE97" s="80"/>
      <c r="QDF97" s="80"/>
      <c r="QDG97" s="80"/>
      <c r="QDH97" s="80"/>
      <c r="QDI97" s="80"/>
      <c r="QDJ97" s="80"/>
      <c r="QDK97" s="80"/>
      <c r="QDL97" s="80"/>
      <c r="QDM97" s="80"/>
      <c r="QDN97" s="80"/>
      <c r="QDO97" s="80"/>
      <c r="QDP97" s="80"/>
      <c r="QDQ97" s="80"/>
      <c r="QDR97" s="80"/>
      <c r="QDS97" s="80"/>
      <c r="QDT97" s="80"/>
      <c r="QDU97" s="80"/>
      <c r="QDV97" s="80"/>
      <c r="QDW97" s="80"/>
      <c r="QDX97" s="80"/>
      <c r="QDY97" s="80"/>
      <c r="QDZ97" s="80"/>
      <c r="QEA97" s="80"/>
      <c r="QEB97" s="80"/>
      <c r="QEC97" s="80"/>
      <c r="QED97" s="80"/>
      <c r="QEE97" s="80"/>
      <c r="QEF97" s="80"/>
      <c r="QEG97" s="80"/>
      <c r="QEH97" s="80"/>
      <c r="QEI97" s="80"/>
      <c r="QEJ97" s="80"/>
      <c r="QEK97" s="80"/>
      <c r="QEL97" s="80"/>
      <c r="QEM97" s="80"/>
      <c r="QEN97" s="80"/>
      <c r="QEO97" s="80"/>
      <c r="QEP97" s="80"/>
      <c r="QEQ97" s="80"/>
      <c r="QER97" s="80"/>
      <c r="QES97" s="80"/>
      <c r="QET97" s="80"/>
      <c r="QEU97" s="80"/>
      <c r="QEV97" s="80"/>
      <c r="QEW97" s="80"/>
      <c r="QEX97" s="80"/>
      <c r="QEY97" s="80"/>
      <c r="QEZ97" s="80"/>
      <c r="QFA97" s="80"/>
      <c r="QFB97" s="80"/>
      <c r="QFC97" s="80"/>
      <c r="QFD97" s="80"/>
      <c r="QFE97" s="80"/>
      <c r="QFF97" s="80"/>
      <c r="QFG97" s="80"/>
      <c r="QFH97" s="80"/>
      <c r="QFI97" s="80"/>
      <c r="QFJ97" s="80"/>
      <c r="QFK97" s="80"/>
      <c r="QFL97" s="80"/>
      <c r="QFM97" s="80"/>
      <c r="QFN97" s="80"/>
      <c r="QFO97" s="80"/>
      <c r="QFP97" s="80"/>
      <c r="QFQ97" s="80"/>
      <c r="QFR97" s="80"/>
      <c r="QFS97" s="80"/>
      <c r="QFT97" s="80"/>
      <c r="QFU97" s="80"/>
      <c r="QFV97" s="80"/>
      <c r="QFW97" s="80"/>
      <c r="QFX97" s="80"/>
      <c r="QFY97" s="80"/>
      <c r="QFZ97" s="80"/>
      <c r="QGA97" s="80"/>
      <c r="QGB97" s="80"/>
      <c r="QGC97" s="80"/>
      <c r="QGD97" s="80"/>
      <c r="QGE97" s="80"/>
      <c r="QGF97" s="80"/>
      <c r="QGG97" s="80"/>
      <c r="QGH97" s="80"/>
      <c r="QGI97" s="80"/>
      <c r="QGJ97" s="80"/>
      <c r="QGK97" s="80"/>
      <c r="QGL97" s="80"/>
      <c r="QGM97" s="80"/>
      <c r="QGN97" s="80"/>
      <c r="QGO97" s="80"/>
      <c r="QGP97" s="80"/>
      <c r="QGQ97" s="80"/>
      <c r="QGR97" s="80"/>
      <c r="QGS97" s="80"/>
      <c r="QGT97" s="80"/>
      <c r="QGU97" s="80"/>
      <c r="QGV97" s="80"/>
      <c r="QGW97" s="80"/>
      <c r="QGX97" s="80"/>
      <c r="QGY97" s="80"/>
      <c r="QGZ97" s="80"/>
      <c r="QHA97" s="80"/>
      <c r="QHB97" s="80"/>
      <c r="QHC97" s="80"/>
      <c r="QHD97" s="80"/>
      <c r="QHE97" s="80"/>
      <c r="QHF97" s="80"/>
      <c r="QHG97" s="80"/>
      <c r="QHH97" s="80"/>
      <c r="QHI97" s="80"/>
      <c r="QHJ97" s="80"/>
      <c r="QHK97" s="80"/>
      <c r="QHL97" s="80"/>
      <c r="QHM97" s="80"/>
      <c r="QHN97" s="80"/>
      <c r="QHO97" s="80"/>
      <c r="QHP97" s="80"/>
      <c r="QHQ97" s="80"/>
      <c r="QHR97" s="80"/>
      <c r="QHS97" s="80"/>
      <c r="QHT97" s="80"/>
      <c r="QHU97" s="80"/>
      <c r="QHV97" s="80"/>
      <c r="QHW97" s="80"/>
      <c r="QHX97" s="80"/>
      <c r="QHY97" s="80"/>
      <c r="QHZ97" s="80"/>
      <c r="QIA97" s="80"/>
      <c r="QIB97" s="80"/>
      <c r="QIC97" s="80"/>
      <c r="QID97" s="80"/>
      <c r="QIE97" s="80"/>
      <c r="QIF97" s="80"/>
      <c r="QIG97" s="80"/>
      <c r="QIH97" s="80"/>
      <c r="QII97" s="80"/>
      <c r="QIJ97" s="80"/>
      <c r="QIK97" s="80"/>
      <c r="QIL97" s="80"/>
      <c r="QIM97" s="80"/>
      <c r="QIN97" s="80"/>
      <c r="QIO97" s="80"/>
      <c r="QIP97" s="80"/>
      <c r="QIQ97" s="80"/>
      <c r="QIR97" s="80"/>
      <c r="QIS97" s="80"/>
      <c r="QIT97" s="80"/>
      <c r="QIU97" s="80"/>
      <c r="QIV97" s="80"/>
      <c r="QIW97" s="80"/>
      <c r="QIX97" s="80"/>
      <c r="QIY97" s="80"/>
      <c r="QIZ97" s="80"/>
      <c r="QJA97" s="80"/>
      <c r="QJB97" s="80"/>
      <c r="QJC97" s="80"/>
      <c r="QJD97" s="80"/>
      <c r="QJE97" s="80"/>
      <c r="QJF97" s="80"/>
      <c r="QJG97" s="80"/>
      <c r="QJH97" s="80"/>
      <c r="QJI97" s="80"/>
      <c r="QJJ97" s="80"/>
      <c r="QJK97" s="80"/>
      <c r="QJL97" s="80"/>
      <c r="QJM97" s="80"/>
      <c r="QJN97" s="80"/>
      <c r="QJO97" s="80"/>
      <c r="QJP97" s="80"/>
      <c r="QJQ97" s="80"/>
      <c r="QJR97" s="80"/>
      <c r="QJS97" s="80"/>
      <c r="QJT97" s="80"/>
      <c r="QJU97" s="80"/>
      <c r="QJV97" s="80"/>
      <c r="QJW97" s="80"/>
      <c r="QJX97" s="80"/>
      <c r="QJY97" s="80"/>
      <c r="QJZ97" s="80"/>
      <c r="QKA97" s="80"/>
      <c r="QKB97" s="80"/>
      <c r="QKC97" s="80"/>
      <c r="QKD97" s="80"/>
      <c r="QKE97" s="80"/>
      <c r="QKF97" s="80"/>
      <c r="QKG97" s="80"/>
      <c r="QKH97" s="80"/>
      <c r="QKI97" s="80"/>
      <c r="QKJ97" s="80"/>
      <c r="QKK97" s="80"/>
      <c r="QKL97" s="80"/>
      <c r="QKM97" s="80"/>
      <c r="QKN97" s="80"/>
      <c r="QKO97" s="80"/>
      <c r="QKP97" s="80"/>
      <c r="QKQ97" s="80"/>
      <c r="QKR97" s="80"/>
      <c r="QKS97" s="80"/>
      <c r="QKT97" s="80"/>
      <c r="QKU97" s="80"/>
      <c r="QKV97" s="80"/>
      <c r="QKW97" s="80"/>
      <c r="QKX97" s="80"/>
      <c r="QKY97" s="80"/>
      <c r="QKZ97" s="80"/>
      <c r="QLA97" s="80"/>
      <c r="QLB97" s="80"/>
      <c r="QLC97" s="80"/>
      <c r="QLD97" s="80"/>
      <c r="QLE97" s="80"/>
      <c r="QLF97" s="80"/>
      <c r="QLG97" s="80"/>
      <c r="QLH97" s="80"/>
      <c r="QLI97" s="80"/>
      <c r="QLJ97" s="80"/>
      <c r="QLK97" s="80"/>
      <c r="QLL97" s="80"/>
      <c r="QLM97" s="80"/>
      <c r="QLN97" s="80"/>
      <c r="QLO97" s="80"/>
      <c r="QLP97" s="80"/>
      <c r="QLQ97" s="80"/>
      <c r="QLR97" s="80"/>
      <c r="QLS97" s="80"/>
      <c r="QLT97" s="80"/>
      <c r="QLU97" s="80"/>
      <c r="QLV97" s="80"/>
      <c r="QLW97" s="80"/>
      <c r="QLX97" s="80"/>
      <c r="QLY97" s="80"/>
      <c r="QLZ97" s="80"/>
      <c r="QMA97" s="80"/>
      <c r="QMB97" s="80"/>
      <c r="QMC97" s="80"/>
      <c r="QMD97" s="80"/>
      <c r="QME97" s="80"/>
      <c r="QMF97" s="80"/>
      <c r="QMG97" s="80"/>
      <c r="QMH97" s="80"/>
      <c r="QMI97" s="80"/>
      <c r="QMJ97" s="80"/>
      <c r="QMK97" s="80"/>
      <c r="QML97" s="80"/>
      <c r="QMM97" s="80"/>
      <c r="QMN97" s="80"/>
      <c r="QMO97" s="80"/>
      <c r="QMP97" s="80"/>
      <c r="QMQ97" s="80"/>
      <c r="QMR97" s="80"/>
      <c r="QMS97" s="80"/>
      <c r="QMT97" s="80"/>
      <c r="QMU97" s="80"/>
      <c r="QMV97" s="80"/>
      <c r="QMW97" s="80"/>
      <c r="QMX97" s="80"/>
      <c r="QMY97" s="80"/>
      <c r="QMZ97" s="80"/>
      <c r="QNA97" s="80"/>
      <c r="QNB97" s="80"/>
      <c r="QNC97" s="80"/>
      <c r="QND97" s="80"/>
      <c r="QNE97" s="80"/>
      <c r="QNF97" s="80"/>
      <c r="QNG97" s="80"/>
      <c r="QNH97" s="80"/>
      <c r="QNI97" s="80"/>
      <c r="QNJ97" s="80"/>
      <c r="QNK97" s="80"/>
      <c r="QNL97" s="80"/>
      <c r="QNM97" s="80"/>
      <c r="QNN97" s="80"/>
      <c r="QNO97" s="80"/>
      <c r="QNP97" s="80"/>
      <c r="QNQ97" s="80"/>
      <c r="QNR97" s="80"/>
      <c r="QNS97" s="80"/>
      <c r="QNT97" s="80"/>
      <c r="QNU97" s="80"/>
      <c r="QNV97" s="80"/>
      <c r="QNW97" s="80"/>
      <c r="QNX97" s="80"/>
      <c r="QNY97" s="80"/>
      <c r="QNZ97" s="80"/>
      <c r="QOA97" s="80"/>
      <c r="QOB97" s="80"/>
      <c r="QOC97" s="80"/>
      <c r="QOD97" s="80"/>
      <c r="QOE97" s="80"/>
      <c r="QOF97" s="80"/>
      <c r="QOG97" s="80"/>
      <c r="QOH97" s="80"/>
      <c r="QOI97" s="80"/>
      <c r="QOJ97" s="80"/>
      <c r="QOK97" s="80"/>
      <c r="QOL97" s="80"/>
      <c r="QOM97" s="80"/>
      <c r="QON97" s="80"/>
      <c r="QOO97" s="80"/>
      <c r="QOP97" s="80"/>
      <c r="QOQ97" s="80"/>
      <c r="QOR97" s="80"/>
      <c r="QOS97" s="80"/>
      <c r="QOT97" s="80"/>
      <c r="QOU97" s="80"/>
      <c r="QOV97" s="80"/>
      <c r="QOW97" s="80"/>
      <c r="QOX97" s="80"/>
      <c r="QOY97" s="80"/>
      <c r="QOZ97" s="80"/>
      <c r="QPA97" s="80"/>
      <c r="QPB97" s="80"/>
      <c r="QPC97" s="80"/>
      <c r="QPD97" s="80"/>
      <c r="QPE97" s="80"/>
      <c r="QPF97" s="80"/>
      <c r="QPG97" s="80"/>
      <c r="QPH97" s="80"/>
      <c r="QPI97" s="80"/>
      <c r="QPJ97" s="80"/>
      <c r="QPK97" s="80"/>
      <c r="QPL97" s="80"/>
      <c r="QPM97" s="80"/>
      <c r="QPN97" s="80"/>
      <c r="QPO97" s="80"/>
      <c r="QPP97" s="80"/>
      <c r="QPQ97" s="80"/>
      <c r="QPR97" s="80"/>
      <c r="QPS97" s="80"/>
      <c r="QPT97" s="80"/>
      <c r="QPU97" s="80"/>
      <c r="QPV97" s="80"/>
      <c r="QPW97" s="80"/>
      <c r="QPX97" s="80"/>
      <c r="QPY97" s="80"/>
      <c r="QPZ97" s="80"/>
      <c r="QQA97" s="80"/>
      <c r="QQB97" s="80"/>
      <c r="QQC97" s="80"/>
      <c r="QQD97" s="80"/>
      <c r="QQE97" s="80"/>
      <c r="QQF97" s="80"/>
      <c r="QQG97" s="80"/>
      <c r="QQH97" s="80"/>
      <c r="QQI97" s="80"/>
      <c r="QQJ97" s="80"/>
      <c r="QQK97" s="80"/>
      <c r="QQL97" s="80"/>
      <c r="QQM97" s="80"/>
      <c r="QQN97" s="80"/>
      <c r="QQO97" s="80"/>
      <c r="QQP97" s="80"/>
      <c r="QQQ97" s="80"/>
      <c r="QQR97" s="80"/>
      <c r="QQS97" s="80"/>
      <c r="QQT97" s="80"/>
      <c r="QQU97" s="80"/>
      <c r="QQV97" s="80"/>
      <c r="QQW97" s="80"/>
      <c r="QQX97" s="80"/>
      <c r="QQY97" s="80"/>
      <c r="QQZ97" s="80"/>
      <c r="QRA97" s="80"/>
      <c r="QRB97" s="80"/>
      <c r="QRC97" s="80"/>
      <c r="QRD97" s="80"/>
      <c r="QRE97" s="80"/>
      <c r="QRF97" s="80"/>
      <c r="QRG97" s="80"/>
      <c r="QRH97" s="80"/>
      <c r="QRI97" s="80"/>
      <c r="QRJ97" s="80"/>
      <c r="QRK97" s="80"/>
      <c r="QRL97" s="80"/>
      <c r="QRM97" s="80"/>
      <c r="QRN97" s="80"/>
      <c r="QRO97" s="80"/>
      <c r="QRP97" s="80"/>
      <c r="QRQ97" s="80"/>
      <c r="QRR97" s="80"/>
      <c r="QRS97" s="80"/>
      <c r="QRT97" s="80"/>
      <c r="QRU97" s="80"/>
      <c r="QRV97" s="80"/>
      <c r="QRW97" s="80"/>
      <c r="QRX97" s="80"/>
      <c r="QRY97" s="80"/>
      <c r="QRZ97" s="80"/>
      <c r="QSA97" s="80"/>
      <c r="QSB97" s="80"/>
      <c r="QSC97" s="80"/>
      <c r="QSD97" s="80"/>
      <c r="QSE97" s="80"/>
      <c r="QSF97" s="80"/>
      <c r="QSG97" s="80"/>
      <c r="QSH97" s="80"/>
      <c r="QSI97" s="80"/>
      <c r="QSJ97" s="80"/>
      <c r="QSK97" s="80"/>
      <c r="QSL97" s="80"/>
      <c r="QSM97" s="80"/>
      <c r="QSN97" s="80"/>
      <c r="QSO97" s="80"/>
      <c r="QSP97" s="80"/>
      <c r="QSQ97" s="80"/>
      <c r="QSR97" s="80"/>
      <c r="QSS97" s="80"/>
      <c r="QST97" s="80"/>
      <c r="QSU97" s="80"/>
      <c r="QSV97" s="80"/>
      <c r="QSW97" s="80"/>
      <c r="QSX97" s="80"/>
      <c r="QSY97" s="80"/>
      <c r="QSZ97" s="80"/>
      <c r="QTA97" s="80"/>
      <c r="QTB97" s="80"/>
      <c r="QTC97" s="80"/>
      <c r="QTD97" s="80"/>
      <c r="QTE97" s="80"/>
      <c r="QTF97" s="80"/>
      <c r="QTG97" s="80"/>
      <c r="QTH97" s="80"/>
      <c r="QTI97" s="80"/>
      <c r="QTJ97" s="80"/>
      <c r="QTK97" s="80"/>
      <c r="QTL97" s="80"/>
      <c r="QTM97" s="80"/>
      <c r="QTN97" s="80"/>
      <c r="QTO97" s="80"/>
      <c r="QTP97" s="80"/>
      <c r="QTQ97" s="80"/>
      <c r="QTR97" s="80"/>
      <c r="QTS97" s="80"/>
      <c r="QTT97" s="80"/>
      <c r="QTU97" s="80"/>
      <c r="QTV97" s="80"/>
      <c r="QTW97" s="80"/>
      <c r="QTX97" s="80"/>
      <c r="QTY97" s="80"/>
      <c r="QTZ97" s="80"/>
      <c r="QUA97" s="80"/>
      <c r="QUB97" s="80"/>
      <c r="QUC97" s="80"/>
      <c r="QUD97" s="80"/>
      <c r="QUE97" s="80"/>
      <c r="QUF97" s="80"/>
      <c r="QUG97" s="80"/>
      <c r="QUH97" s="80"/>
      <c r="QUI97" s="80"/>
      <c r="QUJ97" s="80"/>
      <c r="QUK97" s="80"/>
      <c r="QUL97" s="80"/>
      <c r="QUM97" s="80"/>
      <c r="QUN97" s="80"/>
      <c r="QUO97" s="80"/>
      <c r="QUP97" s="80"/>
      <c r="QUQ97" s="80"/>
      <c r="QUR97" s="80"/>
      <c r="QUS97" s="80"/>
      <c r="QUT97" s="80"/>
      <c r="QUU97" s="80"/>
      <c r="QUV97" s="80"/>
      <c r="QUW97" s="80"/>
      <c r="QUX97" s="80"/>
      <c r="QUY97" s="80"/>
      <c r="QUZ97" s="80"/>
      <c r="QVA97" s="80"/>
      <c r="QVB97" s="80"/>
      <c r="QVC97" s="80"/>
      <c r="QVD97" s="80"/>
      <c r="QVE97" s="80"/>
      <c r="QVF97" s="80"/>
      <c r="QVG97" s="80"/>
      <c r="QVH97" s="80"/>
      <c r="QVI97" s="80"/>
      <c r="QVJ97" s="80"/>
      <c r="QVK97" s="80"/>
      <c r="QVL97" s="80"/>
      <c r="QVM97" s="80"/>
      <c r="QVN97" s="80"/>
      <c r="QVO97" s="80"/>
      <c r="QVP97" s="80"/>
      <c r="QVQ97" s="80"/>
      <c r="QVR97" s="80"/>
      <c r="QVS97" s="80"/>
      <c r="QVT97" s="80"/>
      <c r="QVU97" s="80"/>
      <c r="QVV97" s="80"/>
      <c r="QVW97" s="80"/>
      <c r="QVX97" s="80"/>
      <c r="QVY97" s="80"/>
      <c r="QVZ97" s="80"/>
      <c r="QWA97" s="80"/>
      <c r="QWB97" s="80"/>
      <c r="QWC97" s="80"/>
      <c r="QWD97" s="80"/>
      <c r="QWE97" s="80"/>
      <c r="QWF97" s="80"/>
      <c r="QWG97" s="80"/>
      <c r="QWH97" s="80"/>
      <c r="QWI97" s="80"/>
      <c r="QWJ97" s="80"/>
      <c r="QWK97" s="80"/>
      <c r="QWL97" s="80"/>
      <c r="QWM97" s="80"/>
      <c r="QWN97" s="80"/>
      <c r="QWO97" s="80"/>
      <c r="QWP97" s="80"/>
      <c r="QWQ97" s="80"/>
      <c r="QWR97" s="80"/>
      <c r="QWS97" s="80"/>
      <c r="QWT97" s="80"/>
      <c r="QWU97" s="80"/>
      <c r="QWV97" s="80"/>
      <c r="QWW97" s="80"/>
      <c r="QWX97" s="80"/>
      <c r="QWY97" s="80"/>
      <c r="QWZ97" s="80"/>
      <c r="QXA97" s="80"/>
      <c r="QXB97" s="80"/>
      <c r="QXC97" s="80"/>
      <c r="QXD97" s="80"/>
      <c r="QXE97" s="80"/>
      <c r="QXF97" s="80"/>
      <c r="QXG97" s="80"/>
      <c r="QXH97" s="80"/>
      <c r="QXI97" s="80"/>
      <c r="QXJ97" s="80"/>
      <c r="QXK97" s="80"/>
      <c r="QXL97" s="80"/>
      <c r="QXM97" s="80"/>
      <c r="QXN97" s="80"/>
      <c r="QXO97" s="80"/>
      <c r="QXP97" s="80"/>
      <c r="QXQ97" s="80"/>
      <c r="QXR97" s="80"/>
      <c r="QXS97" s="80"/>
      <c r="QXT97" s="80"/>
      <c r="QXU97" s="80"/>
      <c r="QXV97" s="80"/>
      <c r="QXW97" s="80"/>
      <c r="QXX97" s="80"/>
      <c r="QXY97" s="80"/>
      <c r="QXZ97" s="80"/>
      <c r="QYA97" s="80"/>
      <c r="QYB97" s="80"/>
      <c r="QYC97" s="80"/>
      <c r="QYD97" s="80"/>
      <c r="QYE97" s="80"/>
      <c r="QYF97" s="80"/>
      <c r="QYG97" s="80"/>
      <c r="QYH97" s="80"/>
      <c r="QYI97" s="80"/>
      <c r="QYJ97" s="80"/>
      <c r="QYK97" s="80"/>
      <c r="QYL97" s="80"/>
      <c r="QYM97" s="80"/>
      <c r="QYN97" s="80"/>
      <c r="QYO97" s="80"/>
      <c r="QYP97" s="80"/>
      <c r="QYQ97" s="80"/>
      <c r="QYR97" s="80"/>
      <c r="QYS97" s="80"/>
      <c r="QYT97" s="80"/>
      <c r="QYU97" s="80"/>
      <c r="QYV97" s="80"/>
      <c r="QYW97" s="80"/>
      <c r="QYX97" s="80"/>
      <c r="QYY97" s="80"/>
      <c r="QYZ97" s="80"/>
      <c r="QZA97" s="80"/>
      <c r="QZB97" s="80"/>
      <c r="QZC97" s="80"/>
      <c r="QZD97" s="80"/>
      <c r="QZE97" s="80"/>
      <c r="QZF97" s="80"/>
      <c r="QZG97" s="80"/>
      <c r="QZH97" s="80"/>
      <c r="QZI97" s="80"/>
      <c r="QZJ97" s="80"/>
      <c r="QZK97" s="80"/>
      <c r="QZL97" s="80"/>
      <c r="QZM97" s="80"/>
      <c r="QZN97" s="80"/>
      <c r="QZO97" s="80"/>
      <c r="QZP97" s="80"/>
      <c r="QZQ97" s="80"/>
      <c r="QZR97" s="80"/>
      <c r="QZS97" s="80"/>
      <c r="QZT97" s="80"/>
      <c r="QZU97" s="80"/>
      <c r="QZV97" s="80"/>
      <c r="QZW97" s="80"/>
      <c r="QZX97" s="80"/>
      <c r="QZY97" s="80"/>
      <c r="QZZ97" s="80"/>
      <c r="RAA97" s="80"/>
      <c r="RAB97" s="80"/>
      <c r="RAC97" s="80"/>
      <c r="RAD97" s="80"/>
      <c r="RAE97" s="80"/>
      <c r="RAF97" s="80"/>
      <c r="RAG97" s="80"/>
      <c r="RAH97" s="80"/>
      <c r="RAI97" s="80"/>
      <c r="RAJ97" s="80"/>
      <c r="RAK97" s="80"/>
      <c r="RAL97" s="80"/>
      <c r="RAM97" s="80"/>
      <c r="RAN97" s="80"/>
      <c r="RAO97" s="80"/>
      <c r="RAP97" s="80"/>
      <c r="RAQ97" s="80"/>
      <c r="RAR97" s="80"/>
      <c r="RAS97" s="80"/>
      <c r="RAT97" s="80"/>
      <c r="RAU97" s="80"/>
      <c r="RAV97" s="80"/>
      <c r="RAW97" s="80"/>
      <c r="RAX97" s="80"/>
      <c r="RAY97" s="80"/>
      <c r="RAZ97" s="80"/>
      <c r="RBA97" s="80"/>
      <c r="RBB97" s="80"/>
      <c r="RBC97" s="80"/>
      <c r="RBD97" s="80"/>
      <c r="RBE97" s="80"/>
      <c r="RBF97" s="80"/>
      <c r="RBG97" s="80"/>
      <c r="RBH97" s="80"/>
      <c r="RBI97" s="80"/>
      <c r="RBJ97" s="80"/>
      <c r="RBK97" s="80"/>
      <c r="RBL97" s="80"/>
      <c r="RBM97" s="80"/>
      <c r="RBN97" s="80"/>
      <c r="RBO97" s="80"/>
      <c r="RBP97" s="80"/>
      <c r="RBQ97" s="80"/>
      <c r="RBR97" s="80"/>
      <c r="RBS97" s="80"/>
      <c r="RBT97" s="80"/>
      <c r="RBU97" s="80"/>
      <c r="RBV97" s="80"/>
      <c r="RBW97" s="80"/>
      <c r="RBX97" s="80"/>
      <c r="RBY97" s="80"/>
      <c r="RBZ97" s="80"/>
      <c r="RCA97" s="80"/>
      <c r="RCB97" s="80"/>
      <c r="RCC97" s="80"/>
      <c r="RCD97" s="80"/>
      <c r="RCE97" s="80"/>
      <c r="RCF97" s="80"/>
      <c r="RCG97" s="80"/>
      <c r="RCH97" s="80"/>
      <c r="RCI97" s="80"/>
      <c r="RCJ97" s="80"/>
      <c r="RCK97" s="80"/>
      <c r="RCL97" s="80"/>
      <c r="RCM97" s="80"/>
      <c r="RCN97" s="80"/>
      <c r="RCO97" s="80"/>
      <c r="RCP97" s="80"/>
      <c r="RCQ97" s="80"/>
      <c r="RCR97" s="80"/>
      <c r="RCS97" s="80"/>
      <c r="RCT97" s="80"/>
      <c r="RCU97" s="80"/>
      <c r="RCV97" s="80"/>
      <c r="RCW97" s="80"/>
      <c r="RCX97" s="80"/>
      <c r="RCY97" s="80"/>
      <c r="RCZ97" s="80"/>
      <c r="RDA97" s="80"/>
      <c r="RDB97" s="80"/>
      <c r="RDC97" s="80"/>
      <c r="RDD97" s="80"/>
      <c r="RDE97" s="80"/>
      <c r="RDF97" s="80"/>
      <c r="RDG97" s="80"/>
      <c r="RDH97" s="80"/>
      <c r="RDI97" s="80"/>
      <c r="RDJ97" s="80"/>
      <c r="RDK97" s="80"/>
      <c r="RDL97" s="80"/>
      <c r="RDM97" s="80"/>
      <c r="RDN97" s="80"/>
      <c r="RDO97" s="80"/>
      <c r="RDP97" s="80"/>
      <c r="RDQ97" s="80"/>
      <c r="RDR97" s="80"/>
      <c r="RDS97" s="80"/>
      <c r="RDT97" s="80"/>
      <c r="RDU97" s="80"/>
      <c r="RDV97" s="80"/>
      <c r="RDW97" s="80"/>
      <c r="RDX97" s="80"/>
      <c r="RDY97" s="80"/>
      <c r="RDZ97" s="80"/>
      <c r="REA97" s="80"/>
      <c r="REB97" s="80"/>
      <c r="REC97" s="80"/>
      <c r="RED97" s="80"/>
      <c r="REE97" s="80"/>
      <c r="REF97" s="80"/>
      <c r="REG97" s="80"/>
      <c r="REH97" s="80"/>
      <c r="REI97" s="80"/>
      <c r="REJ97" s="80"/>
      <c r="REK97" s="80"/>
      <c r="REL97" s="80"/>
      <c r="REM97" s="80"/>
      <c r="REN97" s="80"/>
      <c r="REO97" s="80"/>
      <c r="REP97" s="80"/>
      <c r="REQ97" s="80"/>
      <c r="RER97" s="80"/>
      <c r="RES97" s="80"/>
      <c r="RET97" s="80"/>
      <c r="REU97" s="80"/>
      <c r="REV97" s="80"/>
      <c r="REW97" s="80"/>
      <c r="REX97" s="80"/>
      <c r="REY97" s="80"/>
      <c r="REZ97" s="80"/>
      <c r="RFA97" s="80"/>
      <c r="RFB97" s="80"/>
      <c r="RFC97" s="80"/>
      <c r="RFD97" s="80"/>
      <c r="RFE97" s="80"/>
      <c r="RFF97" s="80"/>
      <c r="RFG97" s="80"/>
      <c r="RFH97" s="80"/>
      <c r="RFI97" s="80"/>
      <c r="RFJ97" s="80"/>
      <c r="RFK97" s="80"/>
      <c r="RFL97" s="80"/>
      <c r="RFM97" s="80"/>
      <c r="RFN97" s="80"/>
      <c r="RFO97" s="80"/>
      <c r="RFP97" s="80"/>
      <c r="RFQ97" s="80"/>
      <c r="RFR97" s="80"/>
      <c r="RFS97" s="80"/>
      <c r="RFT97" s="80"/>
      <c r="RFU97" s="80"/>
      <c r="RFV97" s="80"/>
      <c r="RFW97" s="80"/>
      <c r="RFX97" s="80"/>
      <c r="RFY97" s="80"/>
      <c r="RFZ97" s="80"/>
      <c r="RGA97" s="80"/>
      <c r="RGB97" s="80"/>
      <c r="RGC97" s="80"/>
      <c r="RGD97" s="80"/>
      <c r="RGE97" s="80"/>
      <c r="RGF97" s="80"/>
      <c r="RGG97" s="80"/>
      <c r="RGH97" s="80"/>
      <c r="RGI97" s="80"/>
      <c r="RGJ97" s="80"/>
      <c r="RGK97" s="80"/>
      <c r="RGL97" s="80"/>
      <c r="RGM97" s="80"/>
      <c r="RGN97" s="80"/>
      <c r="RGO97" s="80"/>
      <c r="RGP97" s="80"/>
      <c r="RGQ97" s="80"/>
      <c r="RGR97" s="80"/>
      <c r="RGS97" s="80"/>
      <c r="RGT97" s="80"/>
      <c r="RGU97" s="80"/>
      <c r="RGV97" s="80"/>
      <c r="RGW97" s="80"/>
      <c r="RGX97" s="80"/>
      <c r="RGY97" s="80"/>
      <c r="RGZ97" s="80"/>
      <c r="RHA97" s="80"/>
      <c r="RHB97" s="80"/>
      <c r="RHC97" s="80"/>
      <c r="RHD97" s="80"/>
      <c r="RHE97" s="80"/>
      <c r="RHF97" s="80"/>
      <c r="RHG97" s="80"/>
      <c r="RHH97" s="80"/>
      <c r="RHI97" s="80"/>
      <c r="RHJ97" s="80"/>
      <c r="RHK97" s="80"/>
      <c r="RHL97" s="80"/>
      <c r="RHM97" s="80"/>
      <c r="RHN97" s="80"/>
      <c r="RHO97" s="80"/>
      <c r="RHP97" s="80"/>
      <c r="RHQ97" s="80"/>
      <c r="RHR97" s="80"/>
      <c r="RHS97" s="80"/>
      <c r="RHT97" s="80"/>
      <c r="RHU97" s="80"/>
      <c r="RHV97" s="80"/>
      <c r="RHW97" s="80"/>
      <c r="RHX97" s="80"/>
      <c r="RHY97" s="80"/>
      <c r="RHZ97" s="80"/>
      <c r="RIA97" s="80"/>
      <c r="RIB97" s="80"/>
      <c r="RIC97" s="80"/>
      <c r="RID97" s="80"/>
      <c r="RIE97" s="80"/>
      <c r="RIF97" s="80"/>
      <c r="RIG97" s="80"/>
      <c r="RIH97" s="80"/>
      <c r="RII97" s="80"/>
      <c r="RIJ97" s="80"/>
      <c r="RIK97" s="80"/>
      <c r="RIL97" s="80"/>
      <c r="RIM97" s="80"/>
      <c r="RIN97" s="80"/>
      <c r="RIO97" s="80"/>
      <c r="RIP97" s="80"/>
      <c r="RIQ97" s="80"/>
      <c r="RIR97" s="80"/>
      <c r="RIS97" s="80"/>
      <c r="RIT97" s="80"/>
      <c r="RIU97" s="80"/>
      <c r="RIV97" s="80"/>
      <c r="RIW97" s="80"/>
      <c r="RIX97" s="80"/>
      <c r="RIY97" s="80"/>
      <c r="RIZ97" s="80"/>
      <c r="RJA97" s="80"/>
      <c r="RJB97" s="80"/>
      <c r="RJC97" s="80"/>
      <c r="RJD97" s="80"/>
      <c r="RJE97" s="80"/>
      <c r="RJF97" s="80"/>
      <c r="RJG97" s="80"/>
      <c r="RJH97" s="80"/>
      <c r="RJI97" s="80"/>
      <c r="RJJ97" s="80"/>
      <c r="RJK97" s="80"/>
      <c r="RJL97" s="80"/>
      <c r="RJM97" s="80"/>
      <c r="RJN97" s="80"/>
      <c r="RJO97" s="80"/>
      <c r="RJP97" s="80"/>
      <c r="RJQ97" s="80"/>
      <c r="RJR97" s="80"/>
      <c r="RJS97" s="80"/>
      <c r="RJT97" s="80"/>
      <c r="RJU97" s="80"/>
      <c r="RJV97" s="80"/>
      <c r="RJW97" s="80"/>
      <c r="RJX97" s="80"/>
      <c r="RJY97" s="80"/>
      <c r="RJZ97" s="80"/>
      <c r="RKA97" s="80"/>
      <c r="RKB97" s="80"/>
      <c r="RKC97" s="80"/>
      <c r="RKD97" s="80"/>
      <c r="RKE97" s="80"/>
      <c r="RKF97" s="80"/>
      <c r="RKG97" s="80"/>
      <c r="RKH97" s="80"/>
      <c r="RKI97" s="80"/>
      <c r="RKJ97" s="80"/>
      <c r="RKK97" s="80"/>
      <c r="RKL97" s="80"/>
      <c r="RKM97" s="80"/>
      <c r="RKN97" s="80"/>
      <c r="RKO97" s="80"/>
      <c r="RKP97" s="80"/>
      <c r="RKQ97" s="80"/>
      <c r="RKR97" s="80"/>
      <c r="RKS97" s="80"/>
      <c r="RKT97" s="80"/>
      <c r="RKU97" s="80"/>
      <c r="RKV97" s="80"/>
      <c r="RKW97" s="80"/>
      <c r="RKX97" s="80"/>
      <c r="RKY97" s="80"/>
      <c r="RKZ97" s="80"/>
      <c r="RLA97" s="80"/>
      <c r="RLB97" s="80"/>
      <c r="RLC97" s="80"/>
      <c r="RLD97" s="80"/>
      <c r="RLE97" s="80"/>
      <c r="RLF97" s="80"/>
      <c r="RLG97" s="80"/>
      <c r="RLH97" s="80"/>
      <c r="RLI97" s="80"/>
      <c r="RLJ97" s="80"/>
      <c r="RLK97" s="80"/>
      <c r="RLL97" s="80"/>
      <c r="RLM97" s="80"/>
      <c r="RLN97" s="80"/>
      <c r="RLO97" s="80"/>
      <c r="RLP97" s="80"/>
      <c r="RLQ97" s="80"/>
      <c r="RLR97" s="80"/>
      <c r="RLS97" s="80"/>
      <c r="RLT97" s="80"/>
      <c r="RLU97" s="80"/>
      <c r="RLV97" s="80"/>
      <c r="RLW97" s="80"/>
      <c r="RLX97" s="80"/>
      <c r="RLY97" s="80"/>
      <c r="RLZ97" s="80"/>
      <c r="RMA97" s="80"/>
      <c r="RMB97" s="80"/>
      <c r="RMC97" s="80"/>
      <c r="RMD97" s="80"/>
      <c r="RME97" s="80"/>
      <c r="RMF97" s="80"/>
      <c r="RMG97" s="80"/>
      <c r="RMH97" s="80"/>
      <c r="RMI97" s="80"/>
      <c r="RMJ97" s="80"/>
      <c r="RMK97" s="80"/>
      <c r="RML97" s="80"/>
      <c r="RMM97" s="80"/>
      <c r="RMN97" s="80"/>
      <c r="RMO97" s="80"/>
      <c r="RMP97" s="80"/>
      <c r="RMQ97" s="80"/>
      <c r="RMR97" s="80"/>
      <c r="RMS97" s="80"/>
      <c r="RMT97" s="80"/>
      <c r="RMU97" s="80"/>
      <c r="RMV97" s="80"/>
      <c r="RMW97" s="80"/>
      <c r="RMX97" s="80"/>
      <c r="RMY97" s="80"/>
      <c r="RMZ97" s="80"/>
      <c r="RNA97" s="80"/>
      <c r="RNB97" s="80"/>
      <c r="RNC97" s="80"/>
      <c r="RND97" s="80"/>
      <c r="RNE97" s="80"/>
      <c r="RNF97" s="80"/>
      <c r="RNG97" s="80"/>
      <c r="RNH97" s="80"/>
      <c r="RNI97" s="80"/>
      <c r="RNJ97" s="80"/>
      <c r="RNK97" s="80"/>
      <c r="RNL97" s="80"/>
      <c r="RNM97" s="80"/>
      <c r="RNN97" s="80"/>
      <c r="RNO97" s="80"/>
      <c r="RNP97" s="80"/>
      <c r="RNQ97" s="80"/>
      <c r="RNR97" s="80"/>
      <c r="RNS97" s="80"/>
      <c r="RNT97" s="80"/>
      <c r="RNU97" s="80"/>
      <c r="RNV97" s="80"/>
      <c r="RNW97" s="80"/>
      <c r="RNX97" s="80"/>
      <c r="RNY97" s="80"/>
      <c r="RNZ97" s="80"/>
      <c r="ROA97" s="80"/>
      <c r="ROB97" s="80"/>
      <c r="ROC97" s="80"/>
      <c r="ROD97" s="80"/>
      <c r="ROE97" s="80"/>
      <c r="ROF97" s="80"/>
      <c r="ROG97" s="80"/>
      <c r="ROH97" s="80"/>
      <c r="ROI97" s="80"/>
      <c r="ROJ97" s="80"/>
      <c r="ROK97" s="80"/>
      <c r="ROL97" s="80"/>
      <c r="ROM97" s="80"/>
      <c r="RON97" s="80"/>
      <c r="ROO97" s="80"/>
      <c r="ROP97" s="80"/>
      <c r="ROQ97" s="80"/>
      <c r="ROR97" s="80"/>
      <c r="ROS97" s="80"/>
      <c r="ROT97" s="80"/>
      <c r="ROU97" s="80"/>
      <c r="ROV97" s="80"/>
      <c r="ROW97" s="80"/>
      <c r="ROX97" s="80"/>
      <c r="ROY97" s="80"/>
      <c r="ROZ97" s="80"/>
      <c r="RPA97" s="80"/>
      <c r="RPB97" s="80"/>
      <c r="RPC97" s="80"/>
      <c r="RPD97" s="80"/>
      <c r="RPE97" s="80"/>
      <c r="RPF97" s="80"/>
      <c r="RPG97" s="80"/>
      <c r="RPH97" s="80"/>
      <c r="RPI97" s="80"/>
      <c r="RPJ97" s="80"/>
      <c r="RPK97" s="80"/>
      <c r="RPL97" s="80"/>
      <c r="RPM97" s="80"/>
      <c r="RPN97" s="80"/>
      <c r="RPO97" s="80"/>
      <c r="RPP97" s="80"/>
      <c r="RPQ97" s="80"/>
      <c r="RPR97" s="80"/>
      <c r="RPS97" s="80"/>
      <c r="RPT97" s="80"/>
      <c r="RPU97" s="80"/>
      <c r="RPV97" s="80"/>
      <c r="RPW97" s="80"/>
      <c r="RPX97" s="80"/>
      <c r="RPY97" s="80"/>
      <c r="RPZ97" s="80"/>
      <c r="RQA97" s="80"/>
      <c r="RQB97" s="80"/>
      <c r="RQC97" s="80"/>
      <c r="RQD97" s="80"/>
      <c r="RQE97" s="80"/>
      <c r="RQF97" s="80"/>
      <c r="RQG97" s="80"/>
      <c r="RQH97" s="80"/>
      <c r="RQI97" s="80"/>
      <c r="RQJ97" s="80"/>
      <c r="RQK97" s="80"/>
      <c r="RQL97" s="80"/>
      <c r="RQM97" s="80"/>
      <c r="RQN97" s="80"/>
      <c r="RQO97" s="80"/>
      <c r="RQP97" s="80"/>
      <c r="RQQ97" s="80"/>
      <c r="RQR97" s="80"/>
      <c r="RQS97" s="80"/>
      <c r="RQT97" s="80"/>
      <c r="RQU97" s="80"/>
      <c r="RQV97" s="80"/>
      <c r="RQW97" s="80"/>
      <c r="RQX97" s="80"/>
      <c r="RQY97" s="80"/>
      <c r="RQZ97" s="80"/>
      <c r="RRA97" s="80"/>
      <c r="RRB97" s="80"/>
      <c r="RRC97" s="80"/>
      <c r="RRD97" s="80"/>
      <c r="RRE97" s="80"/>
      <c r="RRF97" s="80"/>
      <c r="RRG97" s="80"/>
      <c r="RRH97" s="80"/>
      <c r="RRI97" s="80"/>
      <c r="RRJ97" s="80"/>
      <c r="RRK97" s="80"/>
      <c r="RRL97" s="80"/>
      <c r="RRM97" s="80"/>
      <c r="RRN97" s="80"/>
      <c r="RRO97" s="80"/>
      <c r="RRP97" s="80"/>
      <c r="RRQ97" s="80"/>
      <c r="RRR97" s="80"/>
      <c r="RRS97" s="80"/>
      <c r="RRT97" s="80"/>
      <c r="RRU97" s="80"/>
      <c r="RRV97" s="80"/>
      <c r="RRW97" s="80"/>
      <c r="RRX97" s="80"/>
      <c r="RRY97" s="80"/>
      <c r="RRZ97" s="80"/>
      <c r="RSA97" s="80"/>
      <c r="RSB97" s="80"/>
      <c r="RSC97" s="80"/>
      <c r="RSD97" s="80"/>
      <c r="RSE97" s="80"/>
      <c r="RSF97" s="80"/>
      <c r="RSG97" s="80"/>
      <c r="RSH97" s="80"/>
      <c r="RSI97" s="80"/>
      <c r="RSJ97" s="80"/>
      <c r="RSK97" s="80"/>
      <c r="RSL97" s="80"/>
      <c r="RSM97" s="80"/>
      <c r="RSN97" s="80"/>
      <c r="RSO97" s="80"/>
      <c r="RSP97" s="80"/>
      <c r="RSQ97" s="80"/>
      <c r="RSR97" s="80"/>
      <c r="RSS97" s="80"/>
      <c r="RST97" s="80"/>
      <c r="RSU97" s="80"/>
      <c r="RSV97" s="80"/>
      <c r="RSW97" s="80"/>
      <c r="RSX97" s="80"/>
      <c r="RSY97" s="80"/>
      <c r="RSZ97" s="80"/>
      <c r="RTA97" s="80"/>
      <c r="RTB97" s="80"/>
      <c r="RTC97" s="80"/>
      <c r="RTD97" s="80"/>
      <c r="RTE97" s="80"/>
      <c r="RTF97" s="80"/>
      <c r="RTG97" s="80"/>
      <c r="RTH97" s="80"/>
      <c r="RTI97" s="80"/>
      <c r="RTJ97" s="80"/>
      <c r="RTK97" s="80"/>
      <c r="RTL97" s="80"/>
      <c r="RTM97" s="80"/>
      <c r="RTN97" s="80"/>
      <c r="RTO97" s="80"/>
      <c r="RTP97" s="80"/>
      <c r="RTQ97" s="80"/>
      <c r="RTR97" s="80"/>
      <c r="RTS97" s="80"/>
      <c r="RTT97" s="80"/>
      <c r="RTU97" s="80"/>
      <c r="RTV97" s="80"/>
      <c r="RTW97" s="80"/>
      <c r="RTX97" s="80"/>
      <c r="RTY97" s="80"/>
      <c r="RTZ97" s="80"/>
      <c r="RUA97" s="80"/>
      <c r="RUB97" s="80"/>
      <c r="RUC97" s="80"/>
      <c r="RUD97" s="80"/>
      <c r="RUE97" s="80"/>
      <c r="RUF97" s="80"/>
      <c r="RUG97" s="80"/>
      <c r="RUH97" s="80"/>
      <c r="RUI97" s="80"/>
      <c r="RUJ97" s="80"/>
      <c r="RUK97" s="80"/>
      <c r="RUL97" s="80"/>
      <c r="RUM97" s="80"/>
      <c r="RUN97" s="80"/>
      <c r="RUO97" s="80"/>
      <c r="RUP97" s="80"/>
      <c r="RUQ97" s="80"/>
      <c r="RUR97" s="80"/>
      <c r="RUS97" s="80"/>
      <c r="RUT97" s="80"/>
      <c r="RUU97" s="80"/>
      <c r="RUV97" s="80"/>
      <c r="RUW97" s="80"/>
      <c r="RUX97" s="80"/>
      <c r="RUY97" s="80"/>
      <c r="RUZ97" s="80"/>
      <c r="RVA97" s="80"/>
      <c r="RVB97" s="80"/>
      <c r="RVC97" s="80"/>
      <c r="RVD97" s="80"/>
      <c r="RVE97" s="80"/>
      <c r="RVF97" s="80"/>
      <c r="RVG97" s="80"/>
      <c r="RVH97" s="80"/>
      <c r="RVI97" s="80"/>
      <c r="RVJ97" s="80"/>
      <c r="RVK97" s="80"/>
      <c r="RVL97" s="80"/>
      <c r="RVM97" s="80"/>
      <c r="RVN97" s="80"/>
      <c r="RVO97" s="80"/>
      <c r="RVP97" s="80"/>
      <c r="RVQ97" s="80"/>
      <c r="RVR97" s="80"/>
      <c r="RVS97" s="80"/>
      <c r="RVT97" s="80"/>
      <c r="RVU97" s="80"/>
      <c r="RVV97" s="80"/>
      <c r="RVW97" s="80"/>
      <c r="RVX97" s="80"/>
      <c r="RVY97" s="80"/>
      <c r="RVZ97" s="80"/>
      <c r="RWA97" s="80"/>
      <c r="RWB97" s="80"/>
      <c r="RWC97" s="80"/>
      <c r="RWD97" s="80"/>
      <c r="RWE97" s="80"/>
      <c r="RWF97" s="80"/>
      <c r="RWG97" s="80"/>
      <c r="RWH97" s="80"/>
      <c r="RWI97" s="80"/>
      <c r="RWJ97" s="80"/>
      <c r="RWK97" s="80"/>
      <c r="RWL97" s="80"/>
      <c r="RWM97" s="80"/>
      <c r="RWN97" s="80"/>
      <c r="RWO97" s="80"/>
      <c r="RWP97" s="80"/>
      <c r="RWQ97" s="80"/>
      <c r="RWR97" s="80"/>
      <c r="RWS97" s="80"/>
      <c r="RWT97" s="80"/>
      <c r="RWU97" s="80"/>
      <c r="RWV97" s="80"/>
      <c r="RWW97" s="80"/>
      <c r="RWX97" s="80"/>
      <c r="RWY97" s="80"/>
      <c r="RWZ97" s="80"/>
      <c r="RXA97" s="80"/>
      <c r="RXB97" s="80"/>
      <c r="RXC97" s="80"/>
      <c r="RXD97" s="80"/>
      <c r="RXE97" s="80"/>
      <c r="RXF97" s="80"/>
      <c r="RXG97" s="80"/>
      <c r="RXH97" s="80"/>
      <c r="RXI97" s="80"/>
      <c r="RXJ97" s="80"/>
      <c r="RXK97" s="80"/>
      <c r="RXL97" s="80"/>
      <c r="RXM97" s="80"/>
      <c r="RXN97" s="80"/>
      <c r="RXO97" s="80"/>
      <c r="RXP97" s="80"/>
      <c r="RXQ97" s="80"/>
      <c r="RXR97" s="80"/>
      <c r="RXS97" s="80"/>
      <c r="RXT97" s="80"/>
      <c r="RXU97" s="80"/>
      <c r="RXV97" s="80"/>
      <c r="RXW97" s="80"/>
      <c r="RXX97" s="80"/>
      <c r="RXY97" s="80"/>
      <c r="RXZ97" s="80"/>
      <c r="RYA97" s="80"/>
      <c r="RYB97" s="80"/>
      <c r="RYC97" s="80"/>
      <c r="RYD97" s="80"/>
      <c r="RYE97" s="80"/>
      <c r="RYF97" s="80"/>
      <c r="RYG97" s="80"/>
      <c r="RYH97" s="80"/>
      <c r="RYI97" s="80"/>
      <c r="RYJ97" s="80"/>
      <c r="RYK97" s="80"/>
      <c r="RYL97" s="80"/>
      <c r="RYM97" s="80"/>
      <c r="RYN97" s="80"/>
      <c r="RYO97" s="80"/>
      <c r="RYP97" s="80"/>
      <c r="RYQ97" s="80"/>
      <c r="RYR97" s="80"/>
      <c r="RYS97" s="80"/>
      <c r="RYT97" s="80"/>
      <c r="RYU97" s="80"/>
      <c r="RYV97" s="80"/>
      <c r="RYW97" s="80"/>
      <c r="RYX97" s="80"/>
      <c r="RYY97" s="80"/>
      <c r="RYZ97" s="80"/>
      <c r="RZA97" s="80"/>
      <c r="RZB97" s="80"/>
      <c r="RZC97" s="80"/>
      <c r="RZD97" s="80"/>
      <c r="RZE97" s="80"/>
      <c r="RZF97" s="80"/>
      <c r="RZG97" s="80"/>
      <c r="RZH97" s="80"/>
      <c r="RZI97" s="80"/>
      <c r="RZJ97" s="80"/>
      <c r="RZK97" s="80"/>
      <c r="RZL97" s="80"/>
      <c r="RZM97" s="80"/>
      <c r="RZN97" s="80"/>
      <c r="RZO97" s="80"/>
      <c r="RZP97" s="80"/>
      <c r="RZQ97" s="80"/>
      <c r="RZR97" s="80"/>
      <c r="RZS97" s="80"/>
      <c r="RZT97" s="80"/>
      <c r="RZU97" s="80"/>
      <c r="RZV97" s="80"/>
      <c r="RZW97" s="80"/>
      <c r="RZX97" s="80"/>
      <c r="RZY97" s="80"/>
      <c r="RZZ97" s="80"/>
      <c r="SAA97" s="80"/>
      <c r="SAB97" s="80"/>
      <c r="SAC97" s="80"/>
      <c r="SAD97" s="80"/>
      <c r="SAE97" s="80"/>
      <c r="SAF97" s="80"/>
      <c r="SAG97" s="80"/>
      <c r="SAH97" s="80"/>
      <c r="SAI97" s="80"/>
      <c r="SAJ97" s="80"/>
      <c r="SAK97" s="80"/>
      <c r="SAL97" s="80"/>
      <c r="SAM97" s="80"/>
      <c r="SAN97" s="80"/>
      <c r="SAO97" s="80"/>
      <c r="SAP97" s="80"/>
      <c r="SAQ97" s="80"/>
      <c r="SAR97" s="80"/>
      <c r="SAS97" s="80"/>
      <c r="SAT97" s="80"/>
      <c r="SAU97" s="80"/>
      <c r="SAV97" s="80"/>
      <c r="SAW97" s="80"/>
      <c r="SAX97" s="80"/>
      <c r="SAY97" s="80"/>
      <c r="SAZ97" s="80"/>
      <c r="SBA97" s="80"/>
      <c r="SBB97" s="80"/>
      <c r="SBC97" s="80"/>
      <c r="SBD97" s="80"/>
      <c r="SBE97" s="80"/>
      <c r="SBF97" s="80"/>
      <c r="SBG97" s="80"/>
      <c r="SBH97" s="80"/>
      <c r="SBI97" s="80"/>
      <c r="SBJ97" s="80"/>
      <c r="SBK97" s="80"/>
      <c r="SBL97" s="80"/>
      <c r="SBM97" s="80"/>
      <c r="SBN97" s="80"/>
      <c r="SBO97" s="80"/>
      <c r="SBP97" s="80"/>
      <c r="SBQ97" s="80"/>
      <c r="SBR97" s="80"/>
      <c r="SBS97" s="80"/>
      <c r="SBT97" s="80"/>
      <c r="SBU97" s="80"/>
      <c r="SBV97" s="80"/>
      <c r="SBW97" s="80"/>
      <c r="SBX97" s="80"/>
      <c r="SBY97" s="80"/>
      <c r="SBZ97" s="80"/>
      <c r="SCA97" s="80"/>
      <c r="SCB97" s="80"/>
      <c r="SCC97" s="80"/>
      <c r="SCD97" s="80"/>
      <c r="SCE97" s="80"/>
      <c r="SCF97" s="80"/>
      <c r="SCG97" s="80"/>
      <c r="SCH97" s="80"/>
      <c r="SCI97" s="80"/>
      <c r="SCJ97" s="80"/>
      <c r="SCK97" s="80"/>
      <c r="SCL97" s="80"/>
      <c r="SCM97" s="80"/>
      <c r="SCN97" s="80"/>
      <c r="SCO97" s="80"/>
      <c r="SCP97" s="80"/>
      <c r="SCQ97" s="80"/>
      <c r="SCR97" s="80"/>
      <c r="SCS97" s="80"/>
      <c r="SCT97" s="80"/>
      <c r="SCU97" s="80"/>
      <c r="SCV97" s="80"/>
      <c r="SCW97" s="80"/>
      <c r="SCX97" s="80"/>
      <c r="SCY97" s="80"/>
      <c r="SCZ97" s="80"/>
      <c r="SDA97" s="80"/>
      <c r="SDB97" s="80"/>
      <c r="SDC97" s="80"/>
      <c r="SDD97" s="80"/>
      <c r="SDE97" s="80"/>
      <c r="SDF97" s="80"/>
      <c r="SDG97" s="80"/>
      <c r="SDH97" s="80"/>
      <c r="SDI97" s="80"/>
      <c r="SDJ97" s="80"/>
      <c r="SDK97" s="80"/>
      <c r="SDL97" s="80"/>
      <c r="SDM97" s="80"/>
      <c r="SDN97" s="80"/>
      <c r="SDO97" s="80"/>
      <c r="SDP97" s="80"/>
      <c r="SDQ97" s="80"/>
      <c r="SDR97" s="80"/>
      <c r="SDS97" s="80"/>
      <c r="SDT97" s="80"/>
      <c r="SDU97" s="80"/>
      <c r="SDV97" s="80"/>
      <c r="SDW97" s="80"/>
      <c r="SDX97" s="80"/>
      <c r="SDY97" s="80"/>
      <c r="SDZ97" s="80"/>
      <c r="SEA97" s="80"/>
      <c r="SEB97" s="80"/>
      <c r="SEC97" s="80"/>
      <c r="SED97" s="80"/>
      <c r="SEE97" s="80"/>
      <c r="SEF97" s="80"/>
      <c r="SEG97" s="80"/>
      <c r="SEH97" s="80"/>
      <c r="SEI97" s="80"/>
      <c r="SEJ97" s="80"/>
      <c r="SEK97" s="80"/>
      <c r="SEL97" s="80"/>
      <c r="SEM97" s="80"/>
      <c r="SEN97" s="80"/>
      <c r="SEO97" s="80"/>
      <c r="SEP97" s="80"/>
      <c r="SEQ97" s="80"/>
      <c r="SER97" s="80"/>
      <c r="SES97" s="80"/>
      <c r="SET97" s="80"/>
      <c r="SEU97" s="80"/>
      <c r="SEV97" s="80"/>
      <c r="SEW97" s="80"/>
      <c r="SEX97" s="80"/>
      <c r="SEY97" s="80"/>
      <c r="SEZ97" s="80"/>
      <c r="SFA97" s="80"/>
      <c r="SFB97" s="80"/>
      <c r="SFC97" s="80"/>
      <c r="SFD97" s="80"/>
      <c r="SFE97" s="80"/>
      <c r="SFF97" s="80"/>
      <c r="SFG97" s="80"/>
      <c r="SFH97" s="80"/>
      <c r="SFI97" s="80"/>
      <c r="SFJ97" s="80"/>
      <c r="SFK97" s="80"/>
      <c r="SFL97" s="80"/>
      <c r="SFM97" s="80"/>
      <c r="SFN97" s="80"/>
      <c r="SFO97" s="80"/>
      <c r="SFP97" s="80"/>
      <c r="SFQ97" s="80"/>
      <c r="SFR97" s="80"/>
      <c r="SFS97" s="80"/>
      <c r="SFT97" s="80"/>
      <c r="SFU97" s="80"/>
      <c r="SFV97" s="80"/>
      <c r="SFW97" s="80"/>
      <c r="SFX97" s="80"/>
      <c r="SFY97" s="80"/>
      <c r="SFZ97" s="80"/>
      <c r="SGA97" s="80"/>
      <c r="SGB97" s="80"/>
      <c r="SGC97" s="80"/>
      <c r="SGD97" s="80"/>
      <c r="SGE97" s="80"/>
      <c r="SGF97" s="80"/>
      <c r="SGG97" s="80"/>
      <c r="SGH97" s="80"/>
      <c r="SGI97" s="80"/>
      <c r="SGJ97" s="80"/>
      <c r="SGK97" s="80"/>
      <c r="SGL97" s="80"/>
      <c r="SGM97" s="80"/>
      <c r="SGN97" s="80"/>
      <c r="SGO97" s="80"/>
      <c r="SGP97" s="80"/>
      <c r="SGQ97" s="80"/>
      <c r="SGR97" s="80"/>
      <c r="SGS97" s="80"/>
      <c r="SGT97" s="80"/>
      <c r="SGU97" s="80"/>
      <c r="SGV97" s="80"/>
      <c r="SGW97" s="80"/>
      <c r="SGX97" s="80"/>
      <c r="SGY97" s="80"/>
      <c r="SGZ97" s="80"/>
      <c r="SHA97" s="80"/>
      <c r="SHB97" s="80"/>
      <c r="SHC97" s="80"/>
      <c r="SHD97" s="80"/>
      <c r="SHE97" s="80"/>
      <c r="SHF97" s="80"/>
      <c r="SHG97" s="80"/>
      <c r="SHH97" s="80"/>
      <c r="SHI97" s="80"/>
      <c r="SHJ97" s="80"/>
      <c r="SHK97" s="80"/>
      <c r="SHL97" s="80"/>
      <c r="SHM97" s="80"/>
      <c r="SHN97" s="80"/>
      <c r="SHO97" s="80"/>
      <c r="SHP97" s="80"/>
      <c r="SHQ97" s="80"/>
      <c r="SHR97" s="80"/>
      <c r="SHS97" s="80"/>
      <c r="SHT97" s="80"/>
      <c r="SHU97" s="80"/>
      <c r="SHV97" s="80"/>
      <c r="SHW97" s="80"/>
      <c r="SHX97" s="80"/>
      <c r="SHY97" s="80"/>
      <c r="SHZ97" s="80"/>
      <c r="SIA97" s="80"/>
      <c r="SIB97" s="80"/>
      <c r="SIC97" s="80"/>
      <c r="SID97" s="80"/>
      <c r="SIE97" s="80"/>
      <c r="SIF97" s="80"/>
      <c r="SIG97" s="80"/>
      <c r="SIH97" s="80"/>
      <c r="SII97" s="80"/>
      <c r="SIJ97" s="80"/>
      <c r="SIK97" s="80"/>
      <c r="SIL97" s="80"/>
      <c r="SIM97" s="80"/>
      <c r="SIN97" s="80"/>
      <c r="SIO97" s="80"/>
      <c r="SIP97" s="80"/>
      <c r="SIQ97" s="80"/>
      <c r="SIR97" s="80"/>
      <c r="SIS97" s="80"/>
      <c r="SIT97" s="80"/>
      <c r="SIU97" s="80"/>
      <c r="SIV97" s="80"/>
      <c r="SIW97" s="80"/>
      <c r="SIX97" s="80"/>
      <c r="SIY97" s="80"/>
      <c r="SIZ97" s="80"/>
      <c r="SJA97" s="80"/>
      <c r="SJB97" s="80"/>
      <c r="SJC97" s="80"/>
      <c r="SJD97" s="80"/>
      <c r="SJE97" s="80"/>
      <c r="SJF97" s="80"/>
      <c r="SJG97" s="80"/>
      <c r="SJH97" s="80"/>
      <c r="SJI97" s="80"/>
      <c r="SJJ97" s="80"/>
      <c r="SJK97" s="80"/>
      <c r="SJL97" s="80"/>
      <c r="SJM97" s="80"/>
      <c r="SJN97" s="80"/>
      <c r="SJO97" s="80"/>
      <c r="SJP97" s="80"/>
      <c r="SJQ97" s="80"/>
      <c r="SJR97" s="80"/>
      <c r="SJS97" s="80"/>
      <c r="SJT97" s="80"/>
      <c r="SJU97" s="80"/>
      <c r="SJV97" s="80"/>
      <c r="SJW97" s="80"/>
      <c r="SJX97" s="80"/>
      <c r="SJY97" s="80"/>
      <c r="SJZ97" s="80"/>
      <c r="SKA97" s="80"/>
      <c r="SKB97" s="80"/>
      <c r="SKC97" s="80"/>
      <c r="SKD97" s="80"/>
      <c r="SKE97" s="80"/>
      <c r="SKF97" s="80"/>
      <c r="SKG97" s="80"/>
      <c r="SKH97" s="80"/>
      <c r="SKI97" s="80"/>
      <c r="SKJ97" s="80"/>
      <c r="SKK97" s="80"/>
      <c r="SKL97" s="80"/>
      <c r="SKM97" s="80"/>
      <c r="SKN97" s="80"/>
      <c r="SKO97" s="80"/>
      <c r="SKP97" s="80"/>
      <c r="SKQ97" s="80"/>
      <c r="SKR97" s="80"/>
      <c r="SKS97" s="80"/>
      <c r="SKT97" s="80"/>
      <c r="SKU97" s="80"/>
      <c r="SKV97" s="80"/>
      <c r="SKW97" s="80"/>
      <c r="SKX97" s="80"/>
      <c r="SKY97" s="80"/>
      <c r="SKZ97" s="80"/>
      <c r="SLA97" s="80"/>
      <c r="SLB97" s="80"/>
      <c r="SLC97" s="80"/>
      <c r="SLD97" s="80"/>
      <c r="SLE97" s="80"/>
      <c r="SLF97" s="80"/>
      <c r="SLG97" s="80"/>
      <c r="SLH97" s="80"/>
      <c r="SLI97" s="80"/>
      <c r="SLJ97" s="80"/>
      <c r="SLK97" s="80"/>
      <c r="SLL97" s="80"/>
      <c r="SLM97" s="80"/>
      <c r="SLN97" s="80"/>
      <c r="SLO97" s="80"/>
      <c r="SLP97" s="80"/>
      <c r="SLQ97" s="80"/>
      <c r="SLR97" s="80"/>
      <c r="SLS97" s="80"/>
      <c r="SLT97" s="80"/>
      <c r="SLU97" s="80"/>
      <c r="SLV97" s="80"/>
      <c r="SLW97" s="80"/>
      <c r="SLX97" s="80"/>
      <c r="SLY97" s="80"/>
      <c r="SLZ97" s="80"/>
      <c r="SMA97" s="80"/>
      <c r="SMB97" s="80"/>
      <c r="SMC97" s="80"/>
      <c r="SMD97" s="80"/>
      <c r="SME97" s="80"/>
      <c r="SMF97" s="80"/>
      <c r="SMG97" s="80"/>
      <c r="SMH97" s="80"/>
      <c r="SMI97" s="80"/>
      <c r="SMJ97" s="80"/>
      <c r="SMK97" s="80"/>
      <c r="SML97" s="80"/>
      <c r="SMM97" s="80"/>
      <c r="SMN97" s="80"/>
      <c r="SMO97" s="80"/>
      <c r="SMP97" s="80"/>
      <c r="SMQ97" s="80"/>
      <c r="SMR97" s="80"/>
      <c r="SMS97" s="80"/>
      <c r="SMT97" s="80"/>
      <c r="SMU97" s="80"/>
      <c r="SMV97" s="80"/>
      <c r="SMW97" s="80"/>
      <c r="SMX97" s="80"/>
      <c r="SMY97" s="80"/>
      <c r="SMZ97" s="80"/>
      <c r="SNA97" s="80"/>
      <c r="SNB97" s="80"/>
      <c r="SNC97" s="80"/>
      <c r="SND97" s="80"/>
      <c r="SNE97" s="80"/>
      <c r="SNF97" s="80"/>
      <c r="SNG97" s="80"/>
      <c r="SNH97" s="80"/>
      <c r="SNI97" s="80"/>
      <c r="SNJ97" s="80"/>
      <c r="SNK97" s="80"/>
      <c r="SNL97" s="80"/>
      <c r="SNM97" s="80"/>
      <c r="SNN97" s="80"/>
      <c r="SNO97" s="80"/>
      <c r="SNP97" s="80"/>
      <c r="SNQ97" s="80"/>
      <c r="SNR97" s="80"/>
      <c r="SNS97" s="80"/>
      <c r="SNT97" s="80"/>
      <c r="SNU97" s="80"/>
      <c r="SNV97" s="80"/>
      <c r="SNW97" s="80"/>
      <c r="SNX97" s="80"/>
      <c r="SNY97" s="80"/>
      <c r="SNZ97" s="80"/>
      <c r="SOA97" s="80"/>
      <c r="SOB97" s="80"/>
      <c r="SOC97" s="80"/>
      <c r="SOD97" s="80"/>
      <c r="SOE97" s="80"/>
      <c r="SOF97" s="80"/>
      <c r="SOG97" s="80"/>
      <c r="SOH97" s="80"/>
      <c r="SOI97" s="80"/>
      <c r="SOJ97" s="80"/>
      <c r="SOK97" s="80"/>
      <c r="SOL97" s="80"/>
      <c r="SOM97" s="80"/>
      <c r="SON97" s="80"/>
      <c r="SOO97" s="80"/>
      <c r="SOP97" s="80"/>
      <c r="SOQ97" s="80"/>
      <c r="SOR97" s="80"/>
      <c r="SOS97" s="80"/>
      <c r="SOT97" s="80"/>
      <c r="SOU97" s="80"/>
      <c r="SOV97" s="80"/>
      <c r="SOW97" s="80"/>
      <c r="SOX97" s="80"/>
      <c r="SOY97" s="80"/>
      <c r="SOZ97" s="80"/>
      <c r="SPA97" s="80"/>
      <c r="SPB97" s="80"/>
      <c r="SPC97" s="80"/>
      <c r="SPD97" s="80"/>
      <c r="SPE97" s="80"/>
      <c r="SPF97" s="80"/>
      <c r="SPG97" s="80"/>
      <c r="SPH97" s="80"/>
      <c r="SPI97" s="80"/>
      <c r="SPJ97" s="80"/>
      <c r="SPK97" s="80"/>
      <c r="SPL97" s="80"/>
      <c r="SPM97" s="80"/>
      <c r="SPN97" s="80"/>
      <c r="SPO97" s="80"/>
      <c r="SPP97" s="80"/>
      <c r="SPQ97" s="80"/>
      <c r="SPR97" s="80"/>
      <c r="SPS97" s="80"/>
      <c r="SPT97" s="80"/>
      <c r="SPU97" s="80"/>
      <c r="SPV97" s="80"/>
      <c r="SPW97" s="80"/>
      <c r="SPX97" s="80"/>
      <c r="SPY97" s="80"/>
      <c r="SPZ97" s="80"/>
      <c r="SQA97" s="80"/>
      <c r="SQB97" s="80"/>
      <c r="SQC97" s="80"/>
      <c r="SQD97" s="80"/>
      <c r="SQE97" s="80"/>
      <c r="SQF97" s="80"/>
      <c r="SQG97" s="80"/>
      <c r="SQH97" s="80"/>
      <c r="SQI97" s="80"/>
      <c r="SQJ97" s="80"/>
      <c r="SQK97" s="80"/>
      <c r="SQL97" s="80"/>
      <c r="SQM97" s="80"/>
      <c r="SQN97" s="80"/>
      <c r="SQO97" s="80"/>
      <c r="SQP97" s="80"/>
      <c r="SQQ97" s="80"/>
      <c r="SQR97" s="80"/>
      <c r="SQS97" s="80"/>
      <c r="SQT97" s="80"/>
      <c r="SQU97" s="80"/>
      <c r="SQV97" s="80"/>
      <c r="SQW97" s="80"/>
      <c r="SQX97" s="80"/>
      <c r="SQY97" s="80"/>
      <c r="SQZ97" s="80"/>
      <c r="SRA97" s="80"/>
      <c r="SRB97" s="80"/>
      <c r="SRC97" s="80"/>
      <c r="SRD97" s="80"/>
      <c r="SRE97" s="80"/>
      <c r="SRF97" s="80"/>
      <c r="SRG97" s="80"/>
      <c r="SRH97" s="80"/>
      <c r="SRI97" s="80"/>
      <c r="SRJ97" s="80"/>
      <c r="SRK97" s="80"/>
      <c r="SRL97" s="80"/>
      <c r="SRM97" s="80"/>
      <c r="SRN97" s="80"/>
      <c r="SRO97" s="80"/>
      <c r="SRP97" s="80"/>
      <c r="SRQ97" s="80"/>
      <c r="SRR97" s="80"/>
      <c r="SRS97" s="80"/>
      <c r="SRT97" s="80"/>
      <c r="SRU97" s="80"/>
      <c r="SRV97" s="80"/>
      <c r="SRW97" s="80"/>
      <c r="SRX97" s="80"/>
      <c r="SRY97" s="80"/>
      <c r="SRZ97" s="80"/>
      <c r="SSA97" s="80"/>
      <c r="SSB97" s="80"/>
      <c r="SSC97" s="80"/>
      <c r="SSD97" s="80"/>
      <c r="SSE97" s="80"/>
      <c r="SSF97" s="80"/>
      <c r="SSG97" s="80"/>
      <c r="SSH97" s="80"/>
      <c r="SSI97" s="80"/>
      <c r="SSJ97" s="80"/>
      <c r="SSK97" s="80"/>
      <c r="SSL97" s="80"/>
      <c r="SSM97" s="80"/>
      <c r="SSN97" s="80"/>
      <c r="SSO97" s="80"/>
      <c r="SSP97" s="80"/>
      <c r="SSQ97" s="80"/>
      <c r="SSR97" s="80"/>
      <c r="SSS97" s="80"/>
      <c r="SST97" s="80"/>
      <c r="SSU97" s="80"/>
      <c r="SSV97" s="80"/>
      <c r="SSW97" s="80"/>
      <c r="SSX97" s="80"/>
      <c r="SSY97" s="80"/>
      <c r="SSZ97" s="80"/>
      <c r="STA97" s="80"/>
      <c r="STB97" s="80"/>
      <c r="STC97" s="80"/>
      <c r="STD97" s="80"/>
      <c r="STE97" s="80"/>
      <c r="STF97" s="80"/>
      <c r="STG97" s="80"/>
      <c r="STH97" s="80"/>
      <c r="STI97" s="80"/>
      <c r="STJ97" s="80"/>
      <c r="STK97" s="80"/>
      <c r="STL97" s="80"/>
      <c r="STM97" s="80"/>
      <c r="STN97" s="80"/>
      <c r="STO97" s="80"/>
      <c r="STP97" s="80"/>
      <c r="STQ97" s="80"/>
      <c r="STR97" s="80"/>
      <c r="STS97" s="80"/>
      <c r="STT97" s="80"/>
      <c r="STU97" s="80"/>
      <c r="STV97" s="80"/>
      <c r="STW97" s="80"/>
      <c r="STX97" s="80"/>
      <c r="STY97" s="80"/>
      <c r="STZ97" s="80"/>
      <c r="SUA97" s="80"/>
      <c r="SUB97" s="80"/>
      <c r="SUC97" s="80"/>
      <c r="SUD97" s="80"/>
      <c r="SUE97" s="80"/>
      <c r="SUF97" s="80"/>
      <c r="SUG97" s="80"/>
      <c r="SUH97" s="80"/>
      <c r="SUI97" s="80"/>
      <c r="SUJ97" s="80"/>
      <c r="SUK97" s="80"/>
      <c r="SUL97" s="80"/>
      <c r="SUM97" s="80"/>
      <c r="SUN97" s="80"/>
      <c r="SUO97" s="80"/>
      <c r="SUP97" s="80"/>
      <c r="SUQ97" s="80"/>
      <c r="SUR97" s="80"/>
      <c r="SUS97" s="80"/>
      <c r="SUT97" s="80"/>
      <c r="SUU97" s="80"/>
      <c r="SUV97" s="80"/>
      <c r="SUW97" s="80"/>
      <c r="SUX97" s="80"/>
      <c r="SUY97" s="80"/>
      <c r="SUZ97" s="80"/>
      <c r="SVA97" s="80"/>
      <c r="SVB97" s="80"/>
      <c r="SVC97" s="80"/>
      <c r="SVD97" s="80"/>
      <c r="SVE97" s="80"/>
      <c r="SVF97" s="80"/>
      <c r="SVG97" s="80"/>
      <c r="SVH97" s="80"/>
      <c r="SVI97" s="80"/>
      <c r="SVJ97" s="80"/>
      <c r="SVK97" s="80"/>
      <c r="SVL97" s="80"/>
      <c r="SVM97" s="80"/>
      <c r="SVN97" s="80"/>
      <c r="SVO97" s="80"/>
      <c r="SVP97" s="80"/>
      <c r="SVQ97" s="80"/>
      <c r="SVR97" s="80"/>
      <c r="SVS97" s="80"/>
      <c r="SVT97" s="80"/>
      <c r="SVU97" s="80"/>
      <c r="SVV97" s="80"/>
      <c r="SVW97" s="80"/>
      <c r="SVX97" s="80"/>
      <c r="SVY97" s="80"/>
      <c r="SVZ97" s="80"/>
      <c r="SWA97" s="80"/>
      <c r="SWB97" s="80"/>
      <c r="SWC97" s="80"/>
      <c r="SWD97" s="80"/>
      <c r="SWE97" s="80"/>
      <c r="SWF97" s="80"/>
      <c r="SWG97" s="80"/>
      <c r="SWH97" s="80"/>
      <c r="SWI97" s="80"/>
      <c r="SWJ97" s="80"/>
      <c r="SWK97" s="80"/>
      <c r="SWL97" s="80"/>
      <c r="SWM97" s="80"/>
      <c r="SWN97" s="80"/>
      <c r="SWO97" s="80"/>
      <c r="SWP97" s="80"/>
      <c r="SWQ97" s="80"/>
      <c r="SWR97" s="80"/>
      <c r="SWS97" s="80"/>
      <c r="SWT97" s="80"/>
      <c r="SWU97" s="80"/>
      <c r="SWV97" s="80"/>
      <c r="SWW97" s="80"/>
      <c r="SWX97" s="80"/>
      <c r="SWY97" s="80"/>
      <c r="SWZ97" s="80"/>
      <c r="SXA97" s="80"/>
      <c r="SXB97" s="80"/>
      <c r="SXC97" s="80"/>
      <c r="SXD97" s="80"/>
      <c r="SXE97" s="80"/>
      <c r="SXF97" s="80"/>
      <c r="SXG97" s="80"/>
      <c r="SXH97" s="80"/>
      <c r="SXI97" s="80"/>
      <c r="SXJ97" s="80"/>
      <c r="SXK97" s="80"/>
      <c r="SXL97" s="80"/>
      <c r="SXM97" s="80"/>
      <c r="SXN97" s="80"/>
      <c r="SXO97" s="80"/>
      <c r="SXP97" s="80"/>
      <c r="SXQ97" s="80"/>
      <c r="SXR97" s="80"/>
      <c r="SXS97" s="80"/>
      <c r="SXT97" s="80"/>
      <c r="SXU97" s="80"/>
      <c r="SXV97" s="80"/>
      <c r="SXW97" s="80"/>
      <c r="SXX97" s="80"/>
      <c r="SXY97" s="80"/>
      <c r="SXZ97" s="80"/>
      <c r="SYA97" s="80"/>
      <c r="SYB97" s="80"/>
      <c r="SYC97" s="80"/>
      <c r="SYD97" s="80"/>
      <c r="SYE97" s="80"/>
      <c r="SYF97" s="80"/>
      <c r="SYG97" s="80"/>
      <c r="SYH97" s="80"/>
      <c r="SYI97" s="80"/>
      <c r="SYJ97" s="80"/>
      <c r="SYK97" s="80"/>
      <c r="SYL97" s="80"/>
      <c r="SYM97" s="80"/>
      <c r="SYN97" s="80"/>
      <c r="SYO97" s="80"/>
      <c r="SYP97" s="80"/>
      <c r="SYQ97" s="80"/>
      <c r="SYR97" s="80"/>
      <c r="SYS97" s="80"/>
      <c r="SYT97" s="80"/>
      <c r="SYU97" s="80"/>
      <c r="SYV97" s="80"/>
      <c r="SYW97" s="80"/>
      <c r="SYX97" s="80"/>
      <c r="SYY97" s="80"/>
      <c r="SYZ97" s="80"/>
      <c r="SZA97" s="80"/>
      <c r="SZB97" s="80"/>
      <c r="SZC97" s="80"/>
      <c r="SZD97" s="80"/>
      <c r="SZE97" s="80"/>
      <c r="SZF97" s="80"/>
      <c r="SZG97" s="80"/>
      <c r="SZH97" s="80"/>
      <c r="SZI97" s="80"/>
      <c r="SZJ97" s="80"/>
      <c r="SZK97" s="80"/>
      <c r="SZL97" s="80"/>
      <c r="SZM97" s="80"/>
      <c r="SZN97" s="80"/>
      <c r="SZO97" s="80"/>
      <c r="SZP97" s="80"/>
      <c r="SZQ97" s="80"/>
      <c r="SZR97" s="80"/>
      <c r="SZS97" s="80"/>
      <c r="SZT97" s="80"/>
      <c r="SZU97" s="80"/>
      <c r="SZV97" s="80"/>
      <c r="SZW97" s="80"/>
      <c r="SZX97" s="80"/>
      <c r="SZY97" s="80"/>
      <c r="SZZ97" s="80"/>
      <c r="TAA97" s="80"/>
      <c r="TAB97" s="80"/>
      <c r="TAC97" s="80"/>
      <c r="TAD97" s="80"/>
      <c r="TAE97" s="80"/>
      <c r="TAF97" s="80"/>
      <c r="TAG97" s="80"/>
      <c r="TAH97" s="80"/>
      <c r="TAI97" s="80"/>
      <c r="TAJ97" s="80"/>
      <c r="TAK97" s="80"/>
      <c r="TAL97" s="80"/>
      <c r="TAM97" s="80"/>
      <c r="TAN97" s="80"/>
      <c r="TAO97" s="80"/>
      <c r="TAP97" s="80"/>
      <c r="TAQ97" s="80"/>
      <c r="TAR97" s="80"/>
      <c r="TAS97" s="80"/>
      <c r="TAT97" s="80"/>
      <c r="TAU97" s="80"/>
      <c r="TAV97" s="80"/>
      <c r="TAW97" s="80"/>
      <c r="TAX97" s="80"/>
      <c r="TAY97" s="80"/>
      <c r="TAZ97" s="80"/>
      <c r="TBA97" s="80"/>
      <c r="TBB97" s="80"/>
      <c r="TBC97" s="80"/>
      <c r="TBD97" s="80"/>
      <c r="TBE97" s="80"/>
      <c r="TBF97" s="80"/>
      <c r="TBG97" s="80"/>
      <c r="TBH97" s="80"/>
      <c r="TBI97" s="80"/>
      <c r="TBJ97" s="80"/>
      <c r="TBK97" s="80"/>
      <c r="TBL97" s="80"/>
      <c r="TBM97" s="80"/>
      <c r="TBN97" s="80"/>
      <c r="TBO97" s="80"/>
      <c r="TBP97" s="80"/>
      <c r="TBQ97" s="80"/>
      <c r="TBR97" s="80"/>
      <c r="TBS97" s="80"/>
      <c r="TBT97" s="80"/>
      <c r="TBU97" s="80"/>
      <c r="TBV97" s="80"/>
      <c r="TBW97" s="80"/>
      <c r="TBX97" s="80"/>
      <c r="TBY97" s="80"/>
      <c r="TBZ97" s="80"/>
      <c r="TCA97" s="80"/>
      <c r="TCB97" s="80"/>
      <c r="TCC97" s="80"/>
      <c r="TCD97" s="80"/>
      <c r="TCE97" s="80"/>
      <c r="TCF97" s="80"/>
      <c r="TCG97" s="80"/>
      <c r="TCH97" s="80"/>
      <c r="TCI97" s="80"/>
      <c r="TCJ97" s="80"/>
      <c r="TCK97" s="80"/>
      <c r="TCL97" s="80"/>
      <c r="TCM97" s="80"/>
      <c r="TCN97" s="80"/>
      <c r="TCO97" s="80"/>
      <c r="TCP97" s="80"/>
      <c r="TCQ97" s="80"/>
      <c r="TCR97" s="80"/>
      <c r="TCS97" s="80"/>
      <c r="TCT97" s="80"/>
      <c r="TCU97" s="80"/>
      <c r="TCV97" s="80"/>
      <c r="TCW97" s="80"/>
      <c r="TCX97" s="80"/>
      <c r="TCY97" s="80"/>
      <c r="TCZ97" s="80"/>
      <c r="TDA97" s="80"/>
      <c r="TDB97" s="80"/>
      <c r="TDC97" s="80"/>
      <c r="TDD97" s="80"/>
      <c r="TDE97" s="80"/>
      <c r="TDF97" s="80"/>
      <c r="TDG97" s="80"/>
      <c r="TDH97" s="80"/>
      <c r="TDI97" s="80"/>
      <c r="TDJ97" s="80"/>
      <c r="TDK97" s="80"/>
      <c r="TDL97" s="80"/>
      <c r="TDM97" s="80"/>
      <c r="TDN97" s="80"/>
      <c r="TDO97" s="80"/>
      <c r="TDP97" s="80"/>
      <c r="TDQ97" s="80"/>
      <c r="TDR97" s="80"/>
      <c r="TDS97" s="80"/>
      <c r="TDT97" s="80"/>
      <c r="TDU97" s="80"/>
      <c r="TDV97" s="80"/>
      <c r="TDW97" s="80"/>
      <c r="TDX97" s="80"/>
      <c r="TDY97" s="80"/>
      <c r="TDZ97" s="80"/>
      <c r="TEA97" s="80"/>
      <c r="TEB97" s="80"/>
      <c r="TEC97" s="80"/>
      <c r="TED97" s="80"/>
      <c r="TEE97" s="80"/>
      <c r="TEF97" s="80"/>
      <c r="TEG97" s="80"/>
      <c r="TEH97" s="80"/>
      <c r="TEI97" s="80"/>
      <c r="TEJ97" s="80"/>
      <c r="TEK97" s="80"/>
      <c r="TEL97" s="80"/>
      <c r="TEM97" s="80"/>
      <c r="TEN97" s="80"/>
      <c r="TEO97" s="80"/>
      <c r="TEP97" s="80"/>
      <c r="TEQ97" s="80"/>
      <c r="TER97" s="80"/>
      <c r="TES97" s="80"/>
      <c r="TET97" s="80"/>
      <c r="TEU97" s="80"/>
      <c r="TEV97" s="80"/>
      <c r="TEW97" s="80"/>
      <c r="TEX97" s="80"/>
      <c r="TEY97" s="80"/>
      <c r="TEZ97" s="80"/>
      <c r="TFA97" s="80"/>
      <c r="TFB97" s="80"/>
      <c r="TFC97" s="80"/>
      <c r="TFD97" s="80"/>
      <c r="TFE97" s="80"/>
      <c r="TFF97" s="80"/>
      <c r="TFG97" s="80"/>
      <c r="TFH97" s="80"/>
      <c r="TFI97" s="80"/>
      <c r="TFJ97" s="80"/>
      <c r="TFK97" s="80"/>
      <c r="TFL97" s="80"/>
      <c r="TFM97" s="80"/>
      <c r="TFN97" s="80"/>
      <c r="TFO97" s="80"/>
      <c r="TFP97" s="80"/>
      <c r="TFQ97" s="80"/>
      <c r="TFR97" s="80"/>
      <c r="TFS97" s="80"/>
      <c r="TFT97" s="80"/>
      <c r="TFU97" s="80"/>
      <c r="TFV97" s="80"/>
      <c r="TFW97" s="80"/>
      <c r="TFX97" s="80"/>
      <c r="TFY97" s="80"/>
      <c r="TFZ97" s="80"/>
      <c r="TGA97" s="80"/>
      <c r="TGB97" s="80"/>
      <c r="TGC97" s="80"/>
      <c r="TGD97" s="80"/>
      <c r="TGE97" s="80"/>
      <c r="TGF97" s="80"/>
      <c r="TGG97" s="80"/>
      <c r="TGH97" s="80"/>
      <c r="TGI97" s="80"/>
      <c r="TGJ97" s="80"/>
      <c r="TGK97" s="80"/>
      <c r="TGL97" s="80"/>
      <c r="TGM97" s="80"/>
      <c r="TGN97" s="80"/>
      <c r="TGO97" s="80"/>
      <c r="TGP97" s="80"/>
      <c r="TGQ97" s="80"/>
      <c r="TGR97" s="80"/>
      <c r="TGS97" s="80"/>
      <c r="TGT97" s="80"/>
      <c r="TGU97" s="80"/>
      <c r="TGV97" s="80"/>
      <c r="TGW97" s="80"/>
      <c r="TGX97" s="80"/>
      <c r="TGY97" s="80"/>
      <c r="TGZ97" s="80"/>
      <c r="THA97" s="80"/>
      <c r="THB97" s="80"/>
      <c r="THC97" s="80"/>
      <c r="THD97" s="80"/>
      <c r="THE97" s="80"/>
      <c r="THF97" s="80"/>
      <c r="THG97" s="80"/>
      <c r="THH97" s="80"/>
      <c r="THI97" s="80"/>
      <c r="THJ97" s="80"/>
      <c r="THK97" s="80"/>
      <c r="THL97" s="80"/>
      <c r="THM97" s="80"/>
      <c r="THN97" s="80"/>
      <c r="THO97" s="80"/>
      <c r="THP97" s="80"/>
      <c r="THQ97" s="80"/>
      <c r="THR97" s="80"/>
      <c r="THS97" s="80"/>
      <c r="THT97" s="80"/>
      <c r="THU97" s="80"/>
      <c r="THV97" s="80"/>
      <c r="THW97" s="80"/>
      <c r="THX97" s="80"/>
      <c r="THY97" s="80"/>
      <c r="THZ97" s="80"/>
      <c r="TIA97" s="80"/>
      <c r="TIB97" s="80"/>
      <c r="TIC97" s="80"/>
      <c r="TID97" s="80"/>
      <c r="TIE97" s="80"/>
      <c r="TIF97" s="80"/>
      <c r="TIG97" s="80"/>
      <c r="TIH97" s="80"/>
      <c r="TII97" s="80"/>
      <c r="TIJ97" s="80"/>
      <c r="TIK97" s="80"/>
      <c r="TIL97" s="80"/>
      <c r="TIM97" s="80"/>
      <c r="TIN97" s="80"/>
      <c r="TIO97" s="80"/>
      <c r="TIP97" s="80"/>
      <c r="TIQ97" s="80"/>
      <c r="TIR97" s="80"/>
      <c r="TIS97" s="80"/>
      <c r="TIT97" s="80"/>
      <c r="TIU97" s="80"/>
      <c r="TIV97" s="80"/>
      <c r="TIW97" s="80"/>
      <c r="TIX97" s="80"/>
      <c r="TIY97" s="80"/>
      <c r="TIZ97" s="80"/>
      <c r="TJA97" s="80"/>
      <c r="TJB97" s="80"/>
      <c r="TJC97" s="80"/>
      <c r="TJD97" s="80"/>
      <c r="TJE97" s="80"/>
      <c r="TJF97" s="80"/>
      <c r="TJG97" s="80"/>
      <c r="TJH97" s="80"/>
      <c r="TJI97" s="80"/>
      <c r="TJJ97" s="80"/>
      <c r="TJK97" s="80"/>
      <c r="TJL97" s="80"/>
      <c r="TJM97" s="80"/>
      <c r="TJN97" s="80"/>
      <c r="TJO97" s="80"/>
      <c r="TJP97" s="80"/>
      <c r="TJQ97" s="80"/>
      <c r="TJR97" s="80"/>
      <c r="TJS97" s="80"/>
      <c r="TJT97" s="80"/>
      <c r="TJU97" s="80"/>
      <c r="TJV97" s="80"/>
      <c r="TJW97" s="80"/>
      <c r="TJX97" s="80"/>
      <c r="TJY97" s="80"/>
      <c r="TJZ97" s="80"/>
      <c r="TKA97" s="80"/>
      <c r="TKB97" s="80"/>
      <c r="TKC97" s="80"/>
      <c r="TKD97" s="80"/>
      <c r="TKE97" s="80"/>
      <c r="TKF97" s="80"/>
      <c r="TKG97" s="80"/>
      <c r="TKH97" s="80"/>
      <c r="TKI97" s="80"/>
      <c r="TKJ97" s="80"/>
      <c r="TKK97" s="80"/>
      <c r="TKL97" s="80"/>
      <c r="TKM97" s="80"/>
      <c r="TKN97" s="80"/>
      <c r="TKO97" s="80"/>
      <c r="TKP97" s="80"/>
      <c r="TKQ97" s="80"/>
      <c r="TKR97" s="80"/>
      <c r="TKS97" s="80"/>
      <c r="TKT97" s="80"/>
      <c r="TKU97" s="80"/>
      <c r="TKV97" s="80"/>
      <c r="TKW97" s="80"/>
      <c r="TKX97" s="80"/>
      <c r="TKY97" s="80"/>
      <c r="TKZ97" s="80"/>
      <c r="TLA97" s="80"/>
      <c r="TLB97" s="80"/>
      <c r="TLC97" s="80"/>
      <c r="TLD97" s="80"/>
      <c r="TLE97" s="80"/>
      <c r="TLF97" s="80"/>
      <c r="TLG97" s="80"/>
      <c r="TLH97" s="80"/>
      <c r="TLI97" s="80"/>
      <c r="TLJ97" s="80"/>
      <c r="TLK97" s="80"/>
      <c r="TLL97" s="80"/>
      <c r="TLM97" s="80"/>
      <c r="TLN97" s="80"/>
      <c r="TLO97" s="80"/>
      <c r="TLP97" s="80"/>
      <c r="TLQ97" s="80"/>
      <c r="TLR97" s="80"/>
      <c r="TLS97" s="80"/>
      <c r="TLT97" s="80"/>
      <c r="TLU97" s="80"/>
      <c r="TLV97" s="80"/>
      <c r="TLW97" s="80"/>
      <c r="TLX97" s="80"/>
      <c r="TLY97" s="80"/>
      <c r="TLZ97" s="80"/>
      <c r="TMA97" s="80"/>
      <c r="TMB97" s="80"/>
      <c r="TMC97" s="80"/>
      <c r="TMD97" s="80"/>
      <c r="TME97" s="80"/>
      <c r="TMF97" s="80"/>
      <c r="TMG97" s="80"/>
      <c r="TMH97" s="80"/>
      <c r="TMI97" s="80"/>
      <c r="TMJ97" s="80"/>
      <c r="TMK97" s="80"/>
      <c r="TML97" s="80"/>
      <c r="TMM97" s="80"/>
      <c r="TMN97" s="80"/>
      <c r="TMO97" s="80"/>
      <c r="TMP97" s="80"/>
      <c r="TMQ97" s="80"/>
      <c r="TMR97" s="80"/>
      <c r="TMS97" s="80"/>
      <c r="TMT97" s="80"/>
      <c r="TMU97" s="80"/>
      <c r="TMV97" s="80"/>
      <c r="TMW97" s="80"/>
      <c r="TMX97" s="80"/>
      <c r="TMY97" s="80"/>
      <c r="TMZ97" s="80"/>
      <c r="TNA97" s="80"/>
      <c r="TNB97" s="80"/>
      <c r="TNC97" s="80"/>
      <c r="TND97" s="80"/>
      <c r="TNE97" s="80"/>
      <c r="TNF97" s="80"/>
      <c r="TNG97" s="80"/>
      <c r="TNH97" s="80"/>
      <c r="TNI97" s="80"/>
      <c r="TNJ97" s="80"/>
      <c r="TNK97" s="80"/>
      <c r="TNL97" s="80"/>
      <c r="TNM97" s="80"/>
      <c r="TNN97" s="80"/>
      <c r="TNO97" s="80"/>
      <c r="TNP97" s="80"/>
      <c r="TNQ97" s="80"/>
      <c r="TNR97" s="80"/>
      <c r="TNS97" s="80"/>
      <c r="TNT97" s="80"/>
      <c r="TNU97" s="80"/>
      <c r="TNV97" s="80"/>
      <c r="TNW97" s="80"/>
      <c r="TNX97" s="80"/>
      <c r="TNY97" s="80"/>
      <c r="TNZ97" s="80"/>
      <c r="TOA97" s="80"/>
      <c r="TOB97" s="80"/>
      <c r="TOC97" s="80"/>
      <c r="TOD97" s="80"/>
      <c r="TOE97" s="80"/>
      <c r="TOF97" s="80"/>
      <c r="TOG97" s="80"/>
      <c r="TOH97" s="80"/>
      <c r="TOI97" s="80"/>
      <c r="TOJ97" s="80"/>
      <c r="TOK97" s="80"/>
      <c r="TOL97" s="80"/>
      <c r="TOM97" s="80"/>
      <c r="TON97" s="80"/>
      <c r="TOO97" s="80"/>
      <c r="TOP97" s="80"/>
      <c r="TOQ97" s="80"/>
      <c r="TOR97" s="80"/>
      <c r="TOS97" s="80"/>
      <c r="TOT97" s="80"/>
      <c r="TOU97" s="80"/>
      <c r="TOV97" s="80"/>
      <c r="TOW97" s="80"/>
      <c r="TOX97" s="80"/>
      <c r="TOY97" s="80"/>
      <c r="TOZ97" s="80"/>
      <c r="TPA97" s="80"/>
      <c r="TPB97" s="80"/>
      <c r="TPC97" s="80"/>
      <c r="TPD97" s="80"/>
      <c r="TPE97" s="80"/>
      <c r="TPF97" s="80"/>
      <c r="TPG97" s="80"/>
      <c r="TPH97" s="80"/>
      <c r="TPI97" s="80"/>
      <c r="TPJ97" s="80"/>
      <c r="TPK97" s="80"/>
      <c r="TPL97" s="80"/>
      <c r="TPM97" s="80"/>
      <c r="TPN97" s="80"/>
      <c r="TPO97" s="80"/>
      <c r="TPP97" s="80"/>
      <c r="TPQ97" s="80"/>
      <c r="TPR97" s="80"/>
      <c r="TPS97" s="80"/>
      <c r="TPT97" s="80"/>
      <c r="TPU97" s="80"/>
      <c r="TPV97" s="80"/>
      <c r="TPW97" s="80"/>
      <c r="TPX97" s="80"/>
      <c r="TPY97" s="80"/>
      <c r="TPZ97" s="80"/>
      <c r="TQA97" s="80"/>
      <c r="TQB97" s="80"/>
      <c r="TQC97" s="80"/>
      <c r="TQD97" s="80"/>
      <c r="TQE97" s="80"/>
      <c r="TQF97" s="80"/>
      <c r="TQG97" s="80"/>
      <c r="TQH97" s="80"/>
      <c r="TQI97" s="80"/>
      <c r="TQJ97" s="80"/>
      <c r="TQK97" s="80"/>
      <c r="TQL97" s="80"/>
      <c r="TQM97" s="80"/>
      <c r="TQN97" s="80"/>
      <c r="TQO97" s="80"/>
      <c r="TQP97" s="80"/>
      <c r="TQQ97" s="80"/>
      <c r="TQR97" s="80"/>
      <c r="TQS97" s="80"/>
      <c r="TQT97" s="80"/>
      <c r="TQU97" s="80"/>
      <c r="TQV97" s="80"/>
      <c r="TQW97" s="80"/>
      <c r="TQX97" s="80"/>
      <c r="TQY97" s="80"/>
      <c r="TQZ97" s="80"/>
      <c r="TRA97" s="80"/>
      <c r="TRB97" s="80"/>
      <c r="TRC97" s="80"/>
      <c r="TRD97" s="80"/>
      <c r="TRE97" s="80"/>
      <c r="TRF97" s="80"/>
      <c r="TRG97" s="80"/>
      <c r="TRH97" s="80"/>
      <c r="TRI97" s="80"/>
      <c r="TRJ97" s="80"/>
      <c r="TRK97" s="80"/>
      <c r="TRL97" s="80"/>
      <c r="TRM97" s="80"/>
      <c r="TRN97" s="80"/>
      <c r="TRO97" s="80"/>
      <c r="TRP97" s="80"/>
      <c r="TRQ97" s="80"/>
      <c r="TRR97" s="80"/>
      <c r="TRS97" s="80"/>
      <c r="TRT97" s="80"/>
      <c r="TRU97" s="80"/>
      <c r="TRV97" s="80"/>
      <c r="TRW97" s="80"/>
      <c r="TRX97" s="80"/>
      <c r="TRY97" s="80"/>
      <c r="TRZ97" s="80"/>
      <c r="TSA97" s="80"/>
      <c r="TSB97" s="80"/>
      <c r="TSC97" s="80"/>
      <c r="TSD97" s="80"/>
      <c r="TSE97" s="80"/>
      <c r="TSF97" s="80"/>
      <c r="TSG97" s="80"/>
      <c r="TSH97" s="80"/>
      <c r="TSI97" s="80"/>
      <c r="TSJ97" s="80"/>
      <c r="TSK97" s="80"/>
      <c r="TSL97" s="80"/>
      <c r="TSM97" s="80"/>
      <c r="TSN97" s="80"/>
      <c r="TSO97" s="80"/>
      <c r="TSP97" s="80"/>
      <c r="TSQ97" s="80"/>
      <c r="TSR97" s="80"/>
      <c r="TSS97" s="80"/>
      <c r="TST97" s="80"/>
      <c r="TSU97" s="80"/>
      <c r="TSV97" s="80"/>
      <c r="TSW97" s="80"/>
      <c r="TSX97" s="80"/>
      <c r="TSY97" s="80"/>
      <c r="TSZ97" s="80"/>
      <c r="TTA97" s="80"/>
      <c r="TTB97" s="80"/>
      <c r="TTC97" s="80"/>
      <c r="TTD97" s="80"/>
      <c r="TTE97" s="80"/>
      <c r="TTF97" s="80"/>
      <c r="TTG97" s="80"/>
      <c r="TTH97" s="80"/>
      <c r="TTI97" s="80"/>
      <c r="TTJ97" s="80"/>
      <c r="TTK97" s="80"/>
      <c r="TTL97" s="80"/>
      <c r="TTM97" s="80"/>
      <c r="TTN97" s="80"/>
      <c r="TTO97" s="80"/>
      <c r="TTP97" s="80"/>
      <c r="TTQ97" s="80"/>
      <c r="TTR97" s="80"/>
      <c r="TTS97" s="80"/>
      <c r="TTT97" s="80"/>
      <c r="TTU97" s="80"/>
      <c r="TTV97" s="80"/>
      <c r="TTW97" s="80"/>
      <c r="TTX97" s="80"/>
      <c r="TTY97" s="80"/>
      <c r="TTZ97" s="80"/>
      <c r="TUA97" s="80"/>
      <c r="TUB97" s="80"/>
      <c r="TUC97" s="80"/>
      <c r="TUD97" s="80"/>
      <c r="TUE97" s="80"/>
      <c r="TUF97" s="80"/>
      <c r="TUG97" s="80"/>
      <c r="TUH97" s="80"/>
      <c r="TUI97" s="80"/>
      <c r="TUJ97" s="80"/>
      <c r="TUK97" s="80"/>
      <c r="TUL97" s="80"/>
      <c r="TUM97" s="80"/>
      <c r="TUN97" s="80"/>
      <c r="TUO97" s="80"/>
      <c r="TUP97" s="80"/>
      <c r="TUQ97" s="80"/>
      <c r="TUR97" s="80"/>
      <c r="TUS97" s="80"/>
      <c r="TUT97" s="80"/>
      <c r="TUU97" s="80"/>
      <c r="TUV97" s="80"/>
      <c r="TUW97" s="80"/>
      <c r="TUX97" s="80"/>
      <c r="TUY97" s="80"/>
      <c r="TUZ97" s="80"/>
      <c r="TVA97" s="80"/>
      <c r="TVB97" s="80"/>
      <c r="TVC97" s="80"/>
      <c r="TVD97" s="80"/>
      <c r="TVE97" s="80"/>
      <c r="TVF97" s="80"/>
      <c r="TVG97" s="80"/>
      <c r="TVH97" s="80"/>
      <c r="TVI97" s="80"/>
      <c r="TVJ97" s="80"/>
      <c r="TVK97" s="80"/>
      <c r="TVL97" s="80"/>
      <c r="TVM97" s="80"/>
      <c r="TVN97" s="80"/>
      <c r="TVO97" s="80"/>
      <c r="TVP97" s="80"/>
      <c r="TVQ97" s="80"/>
      <c r="TVR97" s="80"/>
      <c r="TVS97" s="80"/>
      <c r="TVT97" s="80"/>
      <c r="TVU97" s="80"/>
      <c r="TVV97" s="80"/>
      <c r="TVW97" s="80"/>
      <c r="TVX97" s="80"/>
      <c r="TVY97" s="80"/>
      <c r="TVZ97" s="80"/>
      <c r="TWA97" s="80"/>
      <c r="TWB97" s="80"/>
      <c r="TWC97" s="80"/>
      <c r="TWD97" s="80"/>
      <c r="TWE97" s="80"/>
      <c r="TWF97" s="80"/>
      <c r="TWG97" s="80"/>
      <c r="TWH97" s="80"/>
      <c r="TWI97" s="80"/>
      <c r="TWJ97" s="80"/>
      <c r="TWK97" s="80"/>
      <c r="TWL97" s="80"/>
      <c r="TWM97" s="80"/>
      <c r="TWN97" s="80"/>
      <c r="TWO97" s="80"/>
      <c r="TWP97" s="80"/>
      <c r="TWQ97" s="80"/>
      <c r="TWR97" s="80"/>
      <c r="TWS97" s="80"/>
      <c r="TWT97" s="80"/>
      <c r="TWU97" s="80"/>
      <c r="TWV97" s="80"/>
      <c r="TWW97" s="80"/>
      <c r="TWX97" s="80"/>
      <c r="TWY97" s="80"/>
      <c r="TWZ97" s="80"/>
      <c r="TXA97" s="80"/>
      <c r="TXB97" s="80"/>
      <c r="TXC97" s="80"/>
      <c r="TXD97" s="80"/>
      <c r="TXE97" s="80"/>
      <c r="TXF97" s="80"/>
      <c r="TXG97" s="80"/>
      <c r="TXH97" s="80"/>
      <c r="TXI97" s="80"/>
      <c r="TXJ97" s="80"/>
      <c r="TXK97" s="80"/>
      <c r="TXL97" s="80"/>
      <c r="TXM97" s="80"/>
      <c r="TXN97" s="80"/>
      <c r="TXO97" s="80"/>
      <c r="TXP97" s="80"/>
      <c r="TXQ97" s="80"/>
      <c r="TXR97" s="80"/>
      <c r="TXS97" s="80"/>
      <c r="TXT97" s="80"/>
      <c r="TXU97" s="80"/>
      <c r="TXV97" s="80"/>
      <c r="TXW97" s="80"/>
      <c r="TXX97" s="80"/>
      <c r="TXY97" s="80"/>
      <c r="TXZ97" s="80"/>
      <c r="TYA97" s="80"/>
      <c r="TYB97" s="80"/>
      <c r="TYC97" s="80"/>
      <c r="TYD97" s="80"/>
      <c r="TYE97" s="80"/>
      <c r="TYF97" s="80"/>
      <c r="TYG97" s="80"/>
      <c r="TYH97" s="80"/>
      <c r="TYI97" s="80"/>
      <c r="TYJ97" s="80"/>
      <c r="TYK97" s="80"/>
      <c r="TYL97" s="80"/>
      <c r="TYM97" s="80"/>
      <c r="TYN97" s="80"/>
      <c r="TYO97" s="80"/>
      <c r="TYP97" s="80"/>
      <c r="TYQ97" s="80"/>
      <c r="TYR97" s="80"/>
      <c r="TYS97" s="80"/>
      <c r="TYT97" s="80"/>
      <c r="TYU97" s="80"/>
      <c r="TYV97" s="80"/>
      <c r="TYW97" s="80"/>
      <c r="TYX97" s="80"/>
      <c r="TYY97" s="80"/>
      <c r="TYZ97" s="80"/>
      <c r="TZA97" s="80"/>
      <c r="TZB97" s="80"/>
      <c r="TZC97" s="80"/>
      <c r="TZD97" s="80"/>
      <c r="TZE97" s="80"/>
      <c r="TZF97" s="80"/>
      <c r="TZG97" s="80"/>
      <c r="TZH97" s="80"/>
      <c r="TZI97" s="80"/>
      <c r="TZJ97" s="80"/>
      <c r="TZK97" s="80"/>
      <c r="TZL97" s="80"/>
      <c r="TZM97" s="80"/>
      <c r="TZN97" s="80"/>
      <c r="TZO97" s="80"/>
      <c r="TZP97" s="80"/>
      <c r="TZQ97" s="80"/>
      <c r="TZR97" s="80"/>
      <c r="TZS97" s="80"/>
      <c r="TZT97" s="80"/>
      <c r="TZU97" s="80"/>
      <c r="TZV97" s="80"/>
      <c r="TZW97" s="80"/>
      <c r="TZX97" s="80"/>
      <c r="TZY97" s="80"/>
      <c r="TZZ97" s="80"/>
      <c r="UAA97" s="80"/>
      <c r="UAB97" s="80"/>
      <c r="UAC97" s="80"/>
      <c r="UAD97" s="80"/>
      <c r="UAE97" s="80"/>
      <c r="UAF97" s="80"/>
      <c r="UAG97" s="80"/>
      <c r="UAH97" s="80"/>
      <c r="UAI97" s="80"/>
      <c r="UAJ97" s="80"/>
      <c r="UAK97" s="80"/>
      <c r="UAL97" s="80"/>
      <c r="UAM97" s="80"/>
      <c r="UAN97" s="80"/>
      <c r="UAO97" s="80"/>
      <c r="UAP97" s="80"/>
      <c r="UAQ97" s="80"/>
      <c r="UAR97" s="80"/>
      <c r="UAS97" s="80"/>
      <c r="UAT97" s="80"/>
      <c r="UAU97" s="80"/>
      <c r="UAV97" s="80"/>
      <c r="UAW97" s="80"/>
      <c r="UAX97" s="80"/>
      <c r="UAY97" s="80"/>
      <c r="UAZ97" s="80"/>
      <c r="UBA97" s="80"/>
      <c r="UBB97" s="80"/>
      <c r="UBC97" s="80"/>
      <c r="UBD97" s="80"/>
      <c r="UBE97" s="80"/>
      <c r="UBF97" s="80"/>
      <c r="UBG97" s="80"/>
      <c r="UBH97" s="80"/>
      <c r="UBI97" s="80"/>
      <c r="UBJ97" s="80"/>
      <c r="UBK97" s="80"/>
      <c r="UBL97" s="80"/>
      <c r="UBM97" s="80"/>
      <c r="UBN97" s="80"/>
      <c r="UBO97" s="80"/>
      <c r="UBP97" s="80"/>
      <c r="UBQ97" s="80"/>
      <c r="UBR97" s="80"/>
      <c r="UBS97" s="80"/>
      <c r="UBT97" s="80"/>
      <c r="UBU97" s="80"/>
      <c r="UBV97" s="80"/>
      <c r="UBW97" s="80"/>
      <c r="UBX97" s="80"/>
      <c r="UBY97" s="80"/>
      <c r="UBZ97" s="80"/>
      <c r="UCA97" s="80"/>
      <c r="UCB97" s="80"/>
      <c r="UCC97" s="80"/>
      <c r="UCD97" s="80"/>
      <c r="UCE97" s="80"/>
      <c r="UCF97" s="80"/>
      <c r="UCG97" s="80"/>
      <c r="UCH97" s="80"/>
      <c r="UCI97" s="80"/>
      <c r="UCJ97" s="80"/>
      <c r="UCK97" s="80"/>
      <c r="UCL97" s="80"/>
      <c r="UCM97" s="80"/>
      <c r="UCN97" s="80"/>
      <c r="UCO97" s="80"/>
      <c r="UCP97" s="80"/>
      <c r="UCQ97" s="80"/>
      <c r="UCR97" s="80"/>
      <c r="UCS97" s="80"/>
      <c r="UCT97" s="80"/>
      <c r="UCU97" s="80"/>
      <c r="UCV97" s="80"/>
      <c r="UCW97" s="80"/>
      <c r="UCX97" s="80"/>
      <c r="UCY97" s="80"/>
      <c r="UCZ97" s="80"/>
      <c r="UDA97" s="80"/>
      <c r="UDB97" s="80"/>
      <c r="UDC97" s="80"/>
      <c r="UDD97" s="80"/>
      <c r="UDE97" s="80"/>
      <c r="UDF97" s="80"/>
      <c r="UDG97" s="80"/>
      <c r="UDH97" s="80"/>
      <c r="UDI97" s="80"/>
      <c r="UDJ97" s="80"/>
      <c r="UDK97" s="80"/>
      <c r="UDL97" s="80"/>
      <c r="UDM97" s="80"/>
      <c r="UDN97" s="80"/>
      <c r="UDO97" s="80"/>
      <c r="UDP97" s="80"/>
      <c r="UDQ97" s="80"/>
      <c r="UDR97" s="80"/>
      <c r="UDS97" s="80"/>
      <c r="UDT97" s="80"/>
      <c r="UDU97" s="80"/>
      <c r="UDV97" s="80"/>
      <c r="UDW97" s="80"/>
      <c r="UDX97" s="80"/>
      <c r="UDY97" s="80"/>
      <c r="UDZ97" s="80"/>
      <c r="UEA97" s="80"/>
      <c r="UEB97" s="80"/>
      <c r="UEC97" s="80"/>
      <c r="UED97" s="80"/>
      <c r="UEE97" s="80"/>
      <c r="UEF97" s="80"/>
      <c r="UEG97" s="80"/>
      <c r="UEH97" s="80"/>
      <c r="UEI97" s="80"/>
      <c r="UEJ97" s="80"/>
      <c r="UEK97" s="80"/>
      <c r="UEL97" s="80"/>
      <c r="UEM97" s="80"/>
      <c r="UEN97" s="80"/>
      <c r="UEO97" s="80"/>
      <c r="UEP97" s="80"/>
      <c r="UEQ97" s="80"/>
      <c r="UER97" s="80"/>
      <c r="UES97" s="80"/>
      <c r="UET97" s="80"/>
      <c r="UEU97" s="80"/>
      <c r="UEV97" s="80"/>
      <c r="UEW97" s="80"/>
      <c r="UEX97" s="80"/>
      <c r="UEY97" s="80"/>
      <c r="UEZ97" s="80"/>
      <c r="UFA97" s="80"/>
      <c r="UFB97" s="80"/>
      <c r="UFC97" s="80"/>
      <c r="UFD97" s="80"/>
      <c r="UFE97" s="80"/>
      <c r="UFF97" s="80"/>
      <c r="UFG97" s="80"/>
      <c r="UFH97" s="80"/>
      <c r="UFI97" s="80"/>
      <c r="UFJ97" s="80"/>
      <c r="UFK97" s="80"/>
      <c r="UFL97" s="80"/>
      <c r="UFM97" s="80"/>
      <c r="UFN97" s="80"/>
      <c r="UFO97" s="80"/>
      <c r="UFP97" s="80"/>
      <c r="UFQ97" s="80"/>
      <c r="UFR97" s="80"/>
      <c r="UFS97" s="80"/>
      <c r="UFT97" s="80"/>
      <c r="UFU97" s="80"/>
      <c r="UFV97" s="80"/>
      <c r="UFW97" s="80"/>
      <c r="UFX97" s="80"/>
      <c r="UFY97" s="80"/>
      <c r="UFZ97" s="80"/>
      <c r="UGA97" s="80"/>
      <c r="UGB97" s="80"/>
      <c r="UGC97" s="80"/>
      <c r="UGD97" s="80"/>
      <c r="UGE97" s="80"/>
      <c r="UGF97" s="80"/>
      <c r="UGG97" s="80"/>
      <c r="UGH97" s="80"/>
      <c r="UGI97" s="80"/>
      <c r="UGJ97" s="80"/>
      <c r="UGK97" s="80"/>
      <c r="UGL97" s="80"/>
      <c r="UGM97" s="80"/>
      <c r="UGN97" s="80"/>
      <c r="UGO97" s="80"/>
      <c r="UGP97" s="80"/>
      <c r="UGQ97" s="80"/>
      <c r="UGR97" s="80"/>
      <c r="UGS97" s="80"/>
      <c r="UGT97" s="80"/>
      <c r="UGU97" s="80"/>
      <c r="UGV97" s="80"/>
      <c r="UGW97" s="80"/>
      <c r="UGX97" s="80"/>
      <c r="UGY97" s="80"/>
      <c r="UGZ97" s="80"/>
      <c r="UHA97" s="80"/>
      <c r="UHB97" s="80"/>
      <c r="UHC97" s="80"/>
      <c r="UHD97" s="80"/>
      <c r="UHE97" s="80"/>
      <c r="UHF97" s="80"/>
      <c r="UHG97" s="80"/>
      <c r="UHH97" s="80"/>
      <c r="UHI97" s="80"/>
      <c r="UHJ97" s="80"/>
      <c r="UHK97" s="80"/>
      <c r="UHL97" s="80"/>
      <c r="UHM97" s="80"/>
      <c r="UHN97" s="80"/>
      <c r="UHO97" s="80"/>
      <c r="UHP97" s="80"/>
      <c r="UHQ97" s="80"/>
      <c r="UHR97" s="80"/>
      <c r="UHS97" s="80"/>
      <c r="UHT97" s="80"/>
      <c r="UHU97" s="80"/>
      <c r="UHV97" s="80"/>
      <c r="UHW97" s="80"/>
      <c r="UHX97" s="80"/>
      <c r="UHY97" s="80"/>
      <c r="UHZ97" s="80"/>
      <c r="UIA97" s="80"/>
      <c r="UIB97" s="80"/>
      <c r="UIC97" s="80"/>
      <c r="UID97" s="80"/>
      <c r="UIE97" s="80"/>
      <c r="UIF97" s="80"/>
      <c r="UIG97" s="80"/>
      <c r="UIH97" s="80"/>
      <c r="UII97" s="80"/>
      <c r="UIJ97" s="80"/>
      <c r="UIK97" s="80"/>
      <c r="UIL97" s="80"/>
      <c r="UIM97" s="80"/>
      <c r="UIN97" s="80"/>
      <c r="UIO97" s="80"/>
      <c r="UIP97" s="80"/>
      <c r="UIQ97" s="80"/>
      <c r="UIR97" s="80"/>
      <c r="UIS97" s="80"/>
      <c r="UIT97" s="80"/>
      <c r="UIU97" s="80"/>
      <c r="UIV97" s="80"/>
      <c r="UIW97" s="80"/>
      <c r="UIX97" s="80"/>
      <c r="UIY97" s="80"/>
      <c r="UIZ97" s="80"/>
      <c r="UJA97" s="80"/>
      <c r="UJB97" s="80"/>
      <c r="UJC97" s="80"/>
      <c r="UJD97" s="80"/>
      <c r="UJE97" s="80"/>
      <c r="UJF97" s="80"/>
      <c r="UJG97" s="80"/>
      <c r="UJH97" s="80"/>
      <c r="UJI97" s="80"/>
      <c r="UJJ97" s="80"/>
      <c r="UJK97" s="80"/>
      <c r="UJL97" s="80"/>
      <c r="UJM97" s="80"/>
      <c r="UJN97" s="80"/>
      <c r="UJO97" s="80"/>
      <c r="UJP97" s="80"/>
      <c r="UJQ97" s="80"/>
      <c r="UJR97" s="80"/>
      <c r="UJS97" s="80"/>
      <c r="UJT97" s="80"/>
      <c r="UJU97" s="80"/>
      <c r="UJV97" s="80"/>
      <c r="UJW97" s="80"/>
      <c r="UJX97" s="80"/>
      <c r="UJY97" s="80"/>
      <c r="UJZ97" s="80"/>
      <c r="UKA97" s="80"/>
      <c r="UKB97" s="80"/>
      <c r="UKC97" s="80"/>
      <c r="UKD97" s="80"/>
      <c r="UKE97" s="80"/>
      <c r="UKF97" s="80"/>
      <c r="UKG97" s="80"/>
      <c r="UKH97" s="80"/>
      <c r="UKI97" s="80"/>
      <c r="UKJ97" s="80"/>
      <c r="UKK97" s="80"/>
      <c r="UKL97" s="80"/>
      <c r="UKM97" s="80"/>
      <c r="UKN97" s="80"/>
      <c r="UKO97" s="80"/>
      <c r="UKP97" s="80"/>
      <c r="UKQ97" s="80"/>
      <c r="UKR97" s="80"/>
      <c r="UKS97" s="80"/>
      <c r="UKT97" s="80"/>
      <c r="UKU97" s="80"/>
      <c r="UKV97" s="80"/>
      <c r="UKW97" s="80"/>
      <c r="UKX97" s="80"/>
      <c r="UKY97" s="80"/>
      <c r="UKZ97" s="80"/>
      <c r="ULA97" s="80"/>
      <c r="ULB97" s="80"/>
      <c r="ULC97" s="80"/>
      <c r="ULD97" s="80"/>
      <c r="ULE97" s="80"/>
      <c r="ULF97" s="80"/>
      <c r="ULG97" s="80"/>
      <c r="ULH97" s="80"/>
      <c r="ULI97" s="80"/>
      <c r="ULJ97" s="80"/>
      <c r="ULK97" s="80"/>
      <c r="ULL97" s="80"/>
      <c r="ULM97" s="80"/>
      <c r="ULN97" s="80"/>
      <c r="ULO97" s="80"/>
      <c r="ULP97" s="80"/>
      <c r="ULQ97" s="80"/>
      <c r="ULR97" s="80"/>
      <c r="ULS97" s="80"/>
      <c r="ULT97" s="80"/>
      <c r="ULU97" s="80"/>
      <c r="ULV97" s="80"/>
      <c r="ULW97" s="80"/>
      <c r="ULX97" s="80"/>
      <c r="ULY97" s="80"/>
      <c r="ULZ97" s="80"/>
      <c r="UMA97" s="80"/>
      <c r="UMB97" s="80"/>
      <c r="UMC97" s="80"/>
      <c r="UMD97" s="80"/>
      <c r="UME97" s="80"/>
      <c r="UMF97" s="80"/>
      <c r="UMG97" s="80"/>
      <c r="UMH97" s="80"/>
      <c r="UMI97" s="80"/>
      <c r="UMJ97" s="80"/>
      <c r="UMK97" s="80"/>
      <c r="UML97" s="80"/>
      <c r="UMM97" s="80"/>
      <c r="UMN97" s="80"/>
      <c r="UMO97" s="80"/>
      <c r="UMP97" s="80"/>
      <c r="UMQ97" s="80"/>
      <c r="UMR97" s="80"/>
      <c r="UMS97" s="80"/>
      <c r="UMT97" s="80"/>
      <c r="UMU97" s="80"/>
      <c r="UMV97" s="80"/>
      <c r="UMW97" s="80"/>
      <c r="UMX97" s="80"/>
      <c r="UMY97" s="80"/>
      <c r="UMZ97" s="80"/>
      <c r="UNA97" s="80"/>
      <c r="UNB97" s="80"/>
      <c r="UNC97" s="80"/>
      <c r="UND97" s="80"/>
      <c r="UNE97" s="80"/>
      <c r="UNF97" s="80"/>
      <c r="UNG97" s="80"/>
      <c r="UNH97" s="80"/>
      <c r="UNI97" s="80"/>
      <c r="UNJ97" s="80"/>
      <c r="UNK97" s="80"/>
      <c r="UNL97" s="80"/>
      <c r="UNM97" s="80"/>
      <c r="UNN97" s="80"/>
      <c r="UNO97" s="80"/>
      <c r="UNP97" s="80"/>
      <c r="UNQ97" s="80"/>
      <c r="UNR97" s="80"/>
      <c r="UNS97" s="80"/>
      <c r="UNT97" s="80"/>
      <c r="UNU97" s="80"/>
      <c r="UNV97" s="80"/>
      <c r="UNW97" s="80"/>
      <c r="UNX97" s="80"/>
      <c r="UNY97" s="80"/>
      <c r="UNZ97" s="80"/>
      <c r="UOA97" s="80"/>
      <c r="UOB97" s="80"/>
      <c r="UOC97" s="80"/>
      <c r="UOD97" s="80"/>
      <c r="UOE97" s="80"/>
      <c r="UOF97" s="80"/>
      <c r="UOG97" s="80"/>
      <c r="UOH97" s="80"/>
      <c r="UOI97" s="80"/>
      <c r="UOJ97" s="80"/>
      <c r="UOK97" s="80"/>
      <c r="UOL97" s="80"/>
      <c r="UOM97" s="80"/>
      <c r="UON97" s="80"/>
      <c r="UOO97" s="80"/>
      <c r="UOP97" s="80"/>
      <c r="UOQ97" s="80"/>
      <c r="UOR97" s="80"/>
      <c r="UOS97" s="80"/>
      <c r="UOT97" s="80"/>
      <c r="UOU97" s="80"/>
      <c r="UOV97" s="80"/>
      <c r="UOW97" s="80"/>
      <c r="UOX97" s="80"/>
      <c r="UOY97" s="80"/>
      <c r="UOZ97" s="80"/>
      <c r="UPA97" s="80"/>
      <c r="UPB97" s="80"/>
      <c r="UPC97" s="80"/>
      <c r="UPD97" s="80"/>
      <c r="UPE97" s="80"/>
      <c r="UPF97" s="80"/>
      <c r="UPG97" s="80"/>
      <c r="UPH97" s="80"/>
      <c r="UPI97" s="80"/>
      <c r="UPJ97" s="80"/>
      <c r="UPK97" s="80"/>
      <c r="UPL97" s="80"/>
      <c r="UPM97" s="80"/>
      <c r="UPN97" s="80"/>
      <c r="UPO97" s="80"/>
      <c r="UPP97" s="80"/>
      <c r="UPQ97" s="80"/>
      <c r="UPR97" s="80"/>
      <c r="UPS97" s="80"/>
      <c r="UPT97" s="80"/>
      <c r="UPU97" s="80"/>
      <c r="UPV97" s="80"/>
      <c r="UPW97" s="80"/>
      <c r="UPX97" s="80"/>
      <c r="UPY97" s="80"/>
      <c r="UPZ97" s="80"/>
      <c r="UQA97" s="80"/>
      <c r="UQB97" s="80"/>
      <c r="UQC97" s="80"/>
      <c r="UQD97" s="80"/>
      <c r="UQE97" s="80"/>
      <c r="UQF97" s="80"/>
      <c r="UQG97" s="80"/>
      <c r="UQH97" s="80"/>
      <c r="UQI97" s="80"/>
      <c r="UQJ97" s="80"/>
      <c r="UQK97" s="80"/>
      <c r="UQL97" s="80"/>
      <c r="UQM97" s="80"/>
      <c r="UQN97" s="80"/>
      <c r="UQO97" s="80"/>
      <c r="UQP97" s="80"/>
      <c r="UQQ97" s="80"/>
      <c r="UQR97" s="80"/>
      <c r="UQS97" s="80"/>
      <c r="UQT97" s="80"/>
      <c r="UQU97" s="80"/>
      <c r="UQV97" s="80"/>
      <c r="UQW97" s="80"/>
      <c r="UQX97" s="80"/>
      <c r="UQY97" s="80"/>
      <c r="UQZ97" s="80"/>
      <c r="URA97" s="80"/>
      <c r="URB97" s="80"/>
      <c r="URC97" s="80"/>
      <c r="URD97" s="80"/>
      <c r="URE97" s="80"/>
      <c r="URF97" s="80"/>
      <c r="URG97" s="80"/>
      <c r="URH97" s="80"/>
      <c r="URI97" s="80"/>
      <c r="URJ97" s="80"/>
      <c r="URK97" s="80"/>
      <c r="URL97" s="80"/>
      <c r="URM97" s="80"/>
      <c r="URN97" s="80"/>
      <c r="URO97" s="80"/>
      <c r="URP97" s="80"/>
      <c r="URQ97" s="80"/>
      <c r="URR97" s="80"/>
      <c r="URS97" s="80"/>
      <c r="URT97" s="80"/>
      <c r="URU97" s="80"/>
      <c r="URV97" s="80"/>
      <c r="URW97" s="80"/>
      <c r="URX97" s="80"/>
      <c r="URY97" s="80"/>
      <c r="URZ97" s="80"/>
      <c r="USA97" s="80"/>
      <c r="USB97" s="80"/>
      <c r="USC97" s="80"/>
      <c r="USD97" s="80"/>
      <c r="USE97" s="80"/>
      <c r="USF97" s="80"/>
      <c r="USG97" s="80"/>
      <c r="USH97" s="80"/>
      <c r="USI97" s="80"/>
      <c r="USJ97" s="80"/>
      <c r="USK97" s="80"/>
      <c r="USL97" s="80"/>
      <c r="USM97" s="80"/>
      <c r="USN97" s="80"/>
      <c r="USO97" s="80"/>
      <c r="USP97" s="80"/>
      <c r="USQ97" s="80"/>
      <c r="USR97" s="80"/>
      <c r="USS97" s="80"/>
      <c r="UST97" s="80"/>
      <c r="USU97" s="80"/>
      <c r="USV97" s="80"/>
      <c r="USW97" s="80"/>
      <c r="USX97" s="80"/>
      <c r="USY97" s="80"/>
      <c r="USZ97" s="80"/>
      <c r="UTA97" s="80"/>
      <c r="UTB97" s="80"/>
      <c r="UTC97" s="80"/>
      <c r="UTD97" s="80"/>
      <c r="UTE97" s="80"/>
      <c r="UTF97" s="80"/>
      <c r="UTG97" s="80"/>
      <c r="UTH97" s="80"/>
      <c r="UTI97" s="80"/>
      <c r="UTJ97" s="80"/>
      <c r="UTK97" s="80"/>
      <c r="UTL97" s="80"/>
      <c r="UTM97" s="80"/>
      <c r="UTN97" s="80"/>
      <c r="UTO97" s="80"/>
      <c r="UTP97" s="80"/>
      <c r="UTQ97" s="80"/>
      <c r="UTR97" s="80"/>
      <c r="UTS97" s="80"/>
      <c r="UTT97" s="80"/>
      <c r="UTU97" s="80"/>
      <c r="UTV97" s="80"/>
      <c r="UTW97" s="80"/>
      <c r="UTX97" s="80"/>
      <c r="UTY97" s="80"/>
      <c r="UTZ97" s="80"/>
      <c r="UUA97" s="80"/>
      <c r="UUB97" s="80"/>
      <c r="UUC97" s="80"/>
      <c r="UUD97" s="80"/>
      <c r="UUE97" s="80"/>
      <c r="UUF97" s="80"/>
      <c r="UUG97" s="80"/>
      <c r="UUH97" s="80"/>
      <c r="UUI97" s="80"/>
      <c r="UUJ97" s="80"/>
      <c r="UUK97" s="80"/>
      <c r="UUL97" s="80"/>
      <c r="UUM97" s="80"/>
      <c r="UUN97" s="80"/>
      <c r="UUO97" s="80"/>
      <c r="UUP97" s="80"/>
      <c r="UUQ97" s="80"/>
      <c r="UUR97" s="80"/>
      <c r="UUS97" s="80"/>
      <c r="UUT97" s="80"/>
      <c r="UUU97" s="80"/>
      <c r="UUV97" s="80"/>
      <c r="UUW97" s="80"/>
      <c r="UUX97" s="80"/>
      <c r="UUY97" s="80"/>
      <c r="UUZ97" s="80"/>
      <c r="UVA97" s="80"/>
      <c r="UVB97" s="80"/>
      <c r="UVC97" s="80"/>
      <c r="UVD97" s="80"/>
      <c r="UVE97" s="80"/>
      <c r="UVF97" s="80"/>
      <c r="UVG97" s="80"/>
      <c r="UVH97" s="80"/>
      <c r="UVI97" s="80"/>
      <c r="UVJ97" s="80"/>
      <c r="UVK97" s="80"/>
      <c r="UVL97" s="80"/>
      <c r="UVM97" s="80"/>
      <c r="UVN97" s="80"/>
      <c r="UVO97" s="80"/>
      <c r="UVP97" s="80"/>
      <c r="UVQ97" s="80"/>
      <c r="UVR97" s="80"/>
      <c r="UVS97" s="80"/>
      <c r="UVT97" s="80"/>
      <c r="UVU97" s="80"/>
      <c r="UVV97" s="80"/>
      <c r="UVW97" s="80"/>
      <c r="UVX97" s="80"/>
      <c r="UVY97" s="80"/>
      <c r="UVZ97" s="80"/>
      <c r="UWA97" s="80"/>
      <c r="UWB97" s="80"/>
      <c r="UWC97" s="80"/>
      <c r="UWD97" s="80"/>
      <c r="UWE97" s="80"/>
      <c r="UWF97" s="80"/>
      <c r="UWG97" s="80"/>
      <c r="UWH97" s="80"/>
      <c r="UWI97" s="80"/>
      <c r="UWJ97" s="80"/>
      <c r="UWK97" s="80"/>
      <c r="UWL97" s="80"/>
      <c r="UWM97" s="80"/>
      <c r="UWN97" s="80"/>
      <c r="UWO97" s="80"/>
      <c r="UWP97" s="80"/>
      <c r="UWQ97" s="80"/>
      <c r="UWR97" s="80"/>
      <c r="UWS97" s="80"/>
      <c r="UWT97" s="80"/>
      <c r="UWU97" s="80"/>
      <c r="UWV97" s="80"/>
      <c r="UWW97" s="80"/>
      <c r="UWX97" s="80"/>
      <c r="UWY97" s="80"/>
      <c r="UWZ97" s="80"/>
      <c r="UXA97" s="80"/>
      <c r="UXB97" s="80"/>
      <c r="UXC97" s="80"/>
      <c r="UXD97" s="80"/>
      <c r="UXE97" s="80"/>
      <c r="UXF97" s="80"/>
      <c r="UXG97" s="80"/>
      <c r="UXH97" s="80"/>
      <c r="UXI97" s="80"/>
      <c r="UXJ97" s="80"/>
      <c r="UXK97" s="80"/>
      <c r="UXL97" s="80"/>
      <c r="UXM97" s="80"/>
      <c r="UXN97" s="80"/>
      <c r="UXO97" s="80"/>
      <c r="UXP97" s="80"/>
      <c r="UXQ97" s="80"/>
      <c r="UXR97" s="80"/>
      <c r="UXS97" s="80"/>
      <c r="UXT97" s="80"/>
      <c r="UXU97" s="80"/>
      <c r="UXV97" s="80"/>
      <c r="UXW97" s="80"/>
      <c r="UXX97" s="80"/>
      <c r="UXY97" s="80"/>
      <c r="UXZ97" s="80"/>
      <c r="UYA97" s="80"/>
      <c r="UYB97" s="80"/>
      <c r="UYC97" s="80"/>
      <c r="UYD97" s="80"/>
      <c r="UYE97" s="80"/>
      <c r="UYF97" s="80"/>
      <c r="UYG97" s="80"/>
      <c r="UYH97" s="80"/>
      <c r="UYI97" s="80"/>
      <c r="UYJ97" s="80"/>
      <c r="UYK97" s="80"/>
      <c r="UYL97" s="80"/>
      <c r="UYM97" s="80"/>
      <c r="UYN97" s="80"/>
      <c r="UYO97" s="80"/>
      <c r="UYP97" s="80"/>
      <c r="UYQ97" s="80"/>
      <c r="UYR97" s="80"/>
      <c r="UYS97" s="80"/>
      <c r="UYT97" s="80"/>
      <c r="UYU97" s="80"/>
      <c r="UYV97" s="80"/>
      <c r="UYW97" s="80"/>
      <c r="UYX97" s="80"/>
      <c r="UYY97" s="80"/>
      <c r="UYZ97" s="80"/>
      <c r="UZA97" s="80"/>
      <c r="UZB97" s="80"/>
      <c r="UZC97" s="80"/>
      <c r="UZD97" s="80"/>
      <c r="UZE97" s="80"/>
      <c r="UZF97" s="80"/>
      <c r="UZG97" s="80"/>
      <c r="UZH97" s="80"/>
      <c r="UZI97" s="80"/>
      <c r="UZJ97" s="80"/>
      <c r="UZK97" s="80"/>
      <c r="UZL97" s="80"/>
      <c r="UZM97" s="80"/>
      <c r="UZN97" s="80"/>
      <c r="UZO97" s="80"/>
      <c r="UZP97" s="80"/>
      <c r="UZQ97" s="80"/>
      <c r="UZR97" s="80"/>
      <c r="UZS97" s="80"/>
      <c r="UZT97" s="80"/>
      <c r="UZU97" s="80"/>
      <c r="UZV97" s="80"/>
      <c r="UZW97" s="80"/>
      <c r="UZX97" s="80"/>
      <c r="UZY97" s="80"/>
      <c r="UZZ97" s="80"/>
      <c r="VAA97" s="80"/>
      <c r="VAB97" s="80"/>
      <c r="VAC97" s="80"/>
      <c r="VAD97" s="80"/>
      <c r="VAE97" s="80"/>
      <c r="VAF97" s="80"/>
      <c r="VAG97" s="80"/>
      <c r="VAH97" s="80"/>
      <c r="VAI97" s="80"/>
      <c r="VAJ97" s="80"/>
      <c r="VAK97" s="80"/>
      <c r="VAL97" s="80"/>
      <c r="VAM97" s="80"/>
      <c r="VAN97" s="80"/>
      <c r="VAO97" s="80"/>
      <c r="VAP97" s="80"/>
      <c r="VAQ97" s="80"/>
      <c r="VAR97" s="80"/>
      <c r="VAS97" s="80"/>
      <c r="VAT97" s="80"/>
      <c r="VAU97" s="80"/>
      <c r="VAV97" s="80"/>
      <c r="VAW97" s="80"/>
      <c r="VAX97" s="80"/>
      <c r="VAY97" s="80"/>
      <c r="VAZ97" s="80"/>
      <c r="VBA97" s="80"/>
      <c r="VBB97" s="80"/>
      <c r="VBC97" s="80"/>
      <c r="VBD97" s="80"/>
      <c r="VBE97" s="80"/>
      <c r="VBF97" s="80"/>
      <c r="VBG97" s="80"/>
      <c r="VBH97" s="80"/>
      <c r="VBI97" s="80"/>
      <c r="VBJ97" s="80"/>
      <c r="VBK97" s="80"/>
      <c r="VBL97" s="80"/>
      <c r="VBM97" s="80"/>
      <c r="VBN97" s="80"/>
      <c r="VBO97" s="80"/>
      <c r="VBP97" s="80"/>
      <c r="VBQ97" s="80"/>
      <c r="VBR97" s="80"/>
      <c r="VBS97" s="80"/>
      <c r="VBT97" s="80"/>
      <c r="VBU97" s="80"/>
      <c r="VBV97" s="80"/>
      <c r="VBW97" s="80"/>
      <c r="VBX97" s="80"/>
      <c r="VBY97" s="80"/>
      <c r="VBZ97" s="80"/>
      <c r="VCA97" s="80"/>
      <c r="VCB97" s="80"/>
      <c r="VCC97" s="80"/>
      <c r="VCD97" s="80"/>
      <c r="VCE97" s="80"/>
      <c r="VCF97" s="80"/>
      <c r="VCG97" s="80"/>
      <c r="VCH97" s="80"/>
      <c r="VCI97" s="80"/>
      <c r="VCJ97" s="80"/>
      <c r="VCK97" s="80"/>
      <c r="VCL97" s="80"/>
      <c r="VCM97" s="80"/>
      <c r="VCN97" s="80"/>
      <c r="VCO97" s="80"/>
      <c r="VCP97" s="80"/>
      <c r="VCQ97" s="80"/>
      <c r="VCR97" s="80"/>
      <c r="VCS97" s="80"/>
      <c r="VCT97" s="80"/>
      <c r="VCU97" s="80"/>
      <c r="VCV97" s="80"/>
      <c r="VCW97" s="80"/>
      <c r="VCX97" s="80"/>
      <c r="VCY97" s="80"/>
      <c r="VCZ97" s="80"/>
      <c r="VDA97" s="80"/>
      <c r="VDB97" s="80"/>
      <c r="VDC97" s="80"/>
      <c r="VDD97" s="80"/>
      <c r="VDE97" s="80"/>
      <c r="VDF97" s="80"/>
      <c r="VDG97" s="80"/>
      <c r="VDH97" s="80"/>
      <c r="VDI97" s="80"/>
      <c r="VDJ97" s="80"/>
      <c r="VDK97" s="80"/>
      <c r="VDL97" s="80"/>
      <c r="VDM97" s="80"/>
      <c r="VDN97" s="80"/>
      <c r="VDO97" s="80"/>
      <c r="VDP97" s="80"/>
      <c r="VDQ97" s="80"/>
      <c r="VDR97" s="80"/>
      <c r="VDS97" s="80"/>
      <c r="VDT97" s="80"/>
      <c r="VDU97" s="80"/>
      <c r="VDV97" s="80"/>
      <c r="VDW97" s="80"/>
      <c r="VDX97" s="80"/>
      <c r="VDY97" s="80"/>
      <c r="VDZ97" s="80"/>
      <c r="VEA97" s="80"/>
      <c r="VEB97" s="80"/>
      <c r="VEC97" s="80"/>
      <c r="VED97" s="80"/>
      <c r="VEE97" s="80"/>
      <c r="VEF97" s="80"/>
      <c r="VEG97" s="80"/>
      <c r="VEH97" s="80"/>
      <c r="VEI97" s="80"/>
      <c r="VEJ97" s="80"/>
      <c r="VEK97" s="80"/>
      <c r="VEL97" s="80"/>
      <c r="VEM97" s="80"/>
      <c r="VEN97" s="80"/>
      <c r="VEO97" s="80"/>
      <c r="VEP97" s="80"/>
      <c r="VEQ97" s="80"/>
      <c r="VER97" s="80"/>
      <c r="VES97" s="80"/>
      <c r="VET97" s="80"/>
      <c r="VEU97" s="80"/>
      <c r="VEV97" s="80"/>
      <c r="VEW97" s="80"/>
      <c r="VEX97" s="80"/>
      <c r="VEY97" s="80"/>
      <c r="VEZ97" s="80"/>
      <c r="VFA97" s="80"/>
      <c r="VFB97" s="80"/>
      <c r="VFC97" s="80"/>
      <c r="VFD97" s="80"/>
      <c r="VFE97" s="80"/>
      <c r="VFF97" s="80"/>
      <c r="VFG97" s="80"/>
      <c r="VFH97" s="80"/>
      <c r="VFI97" s="80"/>
      <c r="VFJ97" s="80"/>
      <c r="VFK97" s="80"/>
      <c r="VFL97" s="80"/>
      <c r="VFM97" s="80"/>
      <c r="VFN97" s="80"/>
      <c r="VFO97" s="80"/>
      <c r="VFP97" s="80"/>
      <c r="VFQ97" s="80"/>
      <c r="VFR97" s="80"/>
      <c r="VFS97" s="80"/>
      <c r="VFT97" s="80"/>
      <c r="VFU97" s="80"/>
      <c r="VFV97" s="80"/>
      <c r="VFW97" s="80"/>
      <c r="VFX97" s="80"/>
      <c r="VFY97" s="80"/>
      <c r="VFZ97" s="80"/>
      <c r="VGA97" s="80"/>
      <c r="VGB97" s="80"/>
      <c r="VGC97" s="80"/>
      <c r="VGD97" s="80"/>
      <c r="VGE97" s="80"/>
      <c r="VGF97" s="80"/>
      <c r="VGG97" s="80"/>
      <c r="VGH97" s="80"/>
      <c r="VGI97" s="80"/>
      <c r="VGJ97" s="80"/>
      <c r="VGK97" s="80"/>
      <c r="VGL97" s="80"/>
      <c r="VGM97" s="80"/>
      <c r="VGN97" s="80"/>
      <c r="VGO97" s="80"/>
      <c r="VGP97" s="80"/>
      <c r="VGQ97" s="80"/>
      <c r="VGR97" s="80"/>
      <c r="VGS97" s="80"/>
      <c r="VGT97" s="80"/>
      <c r="VGU97" s="80"/>
      <c r="VGV97" s="80"/>
      <c r="VGW97" s="80"/>
      <c r="VGX97" s="80"/>
      <c r="VGY97" s="80"/>
      <c r="VGZ97" s="80"/>
      <c r="VHA97" s="80"/>
      <c r="VHB97" s="80"/>
      <c r="VHC97" s="80"/>
      <c r="VHD97" s="80"/>
      <c r="VHE97" s="80"/>
      <c r="VHF97" s="80"/>
      <c r="VHG97" s="80"/>
      <c r="VHH97" s="80"/>
      <c r="VHI97" s="80"/>
      <c r="VHJ97" s="80"/>
      <c r="VHK97" s="80"/>
      <c r="VHL97" s="80"/>
      <c r="VHM97" s="80"/>
      <c r="VHN97" s="80"/>
      <c r="VHO97" s="80"/>
      <c r="VHP97" s="80"/>
      <c r="VHQ97" s="80"/>
      <c r="VHR97" s="80"/>
      <c r="VHS97" s="80"/>
      <c r="VHT97" s="80"/>
      <c r="VHU97" s="80"/>
      <c r="VHV97" s="80"/>
      <c r="VHW97" s="80"/>
      <c r="VHX97" s="80"/>
      <c r="VHY97" s="80"/>
      <c r="VHZ97" s="80"/>
      <c r="VIA97" s="80"/>
      <c r="VIB97" s="80"/>
      <c r="VIC97" s="80"/>
      <c r="VID97" s="80"/>
      <c r="VIE97" s="80"/>
      <c r="VIF97" s="80"/>
      <c r="VIG97" s="80"/>
      <c r="VIH97" s="80"/>
      <c r="VII97" s="80"/>
      <c r="VIJ97" s="80"/>
      <c r="VIK97" s="80"/>
      <c r="VIL97" s="80"/>
      <c r="VIM97" s="80"/>
      <c r="VIN97" s="80"/>
      <c r="VIO97" s="80"/>
      <c r="VIP97" s="80"/>
      <c r="VIQ97" s="80"/>
      <c r="VIR97" s="80"/>
      <c r="VIS97" s="80"/>
      <c r="VIT97" s="80"/>
      <c r="VIU97" s="80"/>
      <c r="VIV97" s="80"/>
      <c r="VIW97" s="80"/>
      <c r="VIX97" s="80"/>
      <c r="VIY97" s="80"/>
      <c r="VIZ97" s="80"/>
      <c r="VJA97" s="80"/>
      <c r="VJB97" s="80"/>
      <c r="VJC97" s="80"/>
      <c r="VJD97" s="80"/>
      <c r="VJE97" s="80"/>
      <c r="VJF97" s="80"/>
      <c r="VJG97" s="80"/>
      <c r="VJH97" s="80"/>
      <c r="VJI97" s="80"/>
      <c r="VJJ97" s="80"/>
      <c r="VJK97" s="80"/>
      <c r="VJL97" s="80"/>
      <c r="VJM97" s="80"/>
      <c r="VJN97" s="80"/>
      <c r="VJO97" s="80"/>
      <c r="VJP97" s="80"/>
      <c r="VJQ97" s="80"/>
      <c r="VJR97" s="80"/>
      <c r="VJS97" s="80"/>
      <c r="VJT97" s="80"/>
      <c r="VJU97" s="80"/>
      <c r="VJV97" s="80"/>
      <c r="VJW97" s="80"/>
      <c r="VJX97" s="80"/>
      <c r="VJY97" s="80"/>
      <c r="VJZ97" s="80"/>
      <c r="VKA97" s="80"/>
      <c r="VKB97" s="80"/>
      <c r="VKC97" s="80"/>
      <c r="VKD97" s="80"/>
      <c r="VKE97" s="80"/>
      <c r="VKF97" s="80"/>
      <c r="VKG97" s="80"/>
      <c r="VKH97" s="80"/>
      <c r="VKI97" s="80"/>
      <c r="VKJ97" s="80"/>
      <c r="VKK97" s="80"/>
      <c r="VKL97" s="80"/>
      <c r="VKM97" s="80"/>
      <c r="VKN97" s="80"/>
      <c r="VKO97" s="80"/>
      <c r="VKP97" s="80"/>
      <c r="VKQ97" s="80"/>
      <c r="VKR97" s="80"/>
      <c r="VKS97" s="80"/>
      <c r="VKT97" s="80"/>
      <c r="VKU97" s="80"/>
      <c r="VKV97" s="80"/>
      <c r="VKW97" s="80"/>
      <c r="VKX97" s="80"/>
      <c r="VKY97" s="80"/>
      <c r="VKZ97" s="80"/>
      <c r="VLA97" s="80"/>
      <c r="VLB97" s="80"/>
      <c r="VLC97" s="80"/>
      <c r="VLD97" s="80"/>
      <c r="VLE97" s="80"/>
      <c r="VLF97" s="80"/>
      <c r="VLG97" s="80"/>
      <c r="VLH97" s="80"/>
      <c r="VLI97" s="80"/>
      <c r="VLJ97" s="80"/>
      <c r="VLK97" s="80"/>
      <c r="VLL97" s="80"/>
      <c r="VLM97" s="80"/>
      <c r="VLN97" s="80"/>
      <c r="VLO97" s="80"/>
      <c r="VLP97" s="80"/>
      <c r="VLQ97" s="80"/>
      <c r="VLR97" s="80"/>
      <c r="VLS97" s="80"/>
      <c r="VLT97" s="80"/>
      <c r="VLU97" s="80"/>
      <c r="VLV97" s="80"/>
      <c r="VLW97" s="80"/>
      <c r="VLX97" s="80"/>
      <c r="VLY97" s="80"/>
      <c r="VLZ97" s="80"/>
      <c r="VMA97" s="80"/>
      <c r="VMB97" s="80"/>
      <c r="VMC97" s="80"/>
      <c r="VMD97" s="80"/>
      <c r="VME97" s="80"/>
      <c r="VMF97" s="80"/>
      <c r="VMG97" s="80"/>
      <c r="VMH97" s="80"/>
      <c r="VMI97" s="80"/>
      <c r="VMJ97" s="80"/>
      <c r="VMK97" s="80"/>
      <c r="VML97" s="80"/>
      <c r="VMM97" s="80"/>
      <c r="VMN97" s="80"/>
      <c r="VMO97" s="80"/>
      <c r="VMP97" s="80"/>
      <c r="VMQ97" s="80"/>
      <c r="VMR97" s="80"/>
      <c r="VMS97" s="80"/>
      <c r="VMT97" s="80"/>
      <c r="VMU97" s="80"/>
      <c r="VMV97" s="80"/>
      <c r="VMW97" s="80"/>
      <c r="VMX97" s="80"/>
      <c r="VMY97" s="80"/>
      <c r="VMZ97" s="80"/>
      <c r="VNA97" s="80"/>
      <c r="VNB97" s="80"/>
      <c r="VNC97" s="80"/>
      <c r="VND97" s="80"/>
      <c r="VNE97" s="80"/>
      <c r="VNF97" s="80"/>
      <c r="VNG97" s="80"/>
      <c r="VNH97" s="80"/>
      <c r="VNI97" s="80"/>
      <c r="VNJ97" s="80"/>
      <c r="VNK97" s="80"/>
      <c r="VNL97" s="80"/>
      <c r="VNM97" s="80"/>
      <c r="VNN97" s="80"/>
      <c r="VNO97" s="80"/>
      <c r="VNP97" s="80"/>
      <c r="VNQ97" s="80"/>
      <c r="VNR97" s="80"/>
      <c r="VNS97" s="80"/>
      <c r="VNT97" s="80"/>
      <c r="VNU97" s="80"/>
      <c r="VNV97" s="80"/>
      <c r="VNW97" s="80"/>
      <c r="VNX97" s="80"/>
      <c r="VNY97" s="80"/>
      <c r="VNZ97" s="80"/>
      <c r="VOA97" s="80"/>
      <c r="VOB97" s="80"/>
      <c r="VOC97" s="80"/>
      <c r="VOD97" s="80"/>
      <c r="VOE97" s="80"/>
      <c r="VOF97" s="80"/>
      <c r="VOG97" s="80"/>
      <c r="VOH97" s="80"/>
      <c r="VOI97" s="80"/>
      <c r="VOJ97" s="80"/>
      <c r="VOK97" s="80"/>
      <c r="VOL97" s="80"/>
      <c r="VOM97" s="80"/>
      <c r="VON97" s="80"/>
      <c r="VOO97" s="80"/>
      <c r="VOP97" s="80"/>
      <c r="VOQ97" s="80"/>
      <c r="VOR97" s="80"/>
      <c r="VOS97" s="80"/>
      <c r="VOT97" s="80"/>
      <c r="VOU97" s="80"/>
      <c r="VOV97" s="80"/>
      <c r="VOW97" s="80"/>
      <c r="VOX97" s="80"/>
      <c r="VOY97" s="80"/>
      <c r="VOZ97" s="80"/>
      <c r="VPA97" s="80"/>
      <c r="VPB97" s="80"/>
      <c r="VPC97" s="80"/>
      <c r="VPD97" s="80"/>
      <c r="VPE97" s="80"/>
      <c r="VPF97" s="80"/>
      <c r="VPG97" s="80"/>
      <c r="VPH97" s="80"/>
      <c r="VPI97" s="80"/>
      <c r="VPJ97" s="80"/>
      <c r="VPK97" s="80"/>
      <c r="VPL97" s="80"/>
      <c r="VPM97" s="80"/>
      <c r="VPN97" s="80"/>
      <c r="VPO97" s="80"/>
      <c r="VPP97" s="80"/>
      <c r="VPQ97" s="80"/>
      <c r="VPR97" s="80"/>
      <c r="VPS97" s="80"/>
      <c r="VPT97" s="80"/>
      <c r="VPU97" s="80"/>
      <c r="VPV97" s="80"/>
      <c r="VPW97" s="80"/>
      <c r="VPX97" s="80"/>
      <c r="VPY97" s="80"/>
      <c r="VPZ97" s="80"/>
      <c r="VQA97" s="80"/>
      <c r="VQB97" s="80"/>
      <c r="VQC97" s="80"/>
      <c r="VQD97" s="80"/>
      <c r="VQE97" s="80"/>
      <c r="VQF97" s="80"/>
      <c r="VQG97" s="80"/>
      <c r="VQH97" s="80"/>
      <c r="VQI97" s="80"/>
      <c r="VQJ97" s="80"/>
      <c r="VQK97" s="80"/>
      <c r="VQL97" s="80"/>
      <c r="VQM97" s="80"/>
      <c r="VQN97" s="80"/>
      <c r="VQO97" s="80"/>
      <c r="VQP97" s="80"/>
      <c r="VQQ97" s="80"/>
      <c r="VQR97" s="80"/>
      <c r="VQS97" s="80"/>
      <c r="VQT97" s="80"/>
      <c r="VQU97" s="80"/>
      <c r="VQV97" s="80"/>
      <c r="VQW97" s="80"/>
      <c r="VQX97" s="80"/>
      <c r="VQY97" s="80"/>
      <c r="VQZ97" s="80"/>
      <c r="VRA97" s="80"/>
      <c r="VRB97" s="80"/>
      <c r="VRC97" s="80"/>
      <c r="VRD97" s="80"/>
      <c r="VRE97" s="80"/>
      <c r="VRF97" s="80"/>
      <c r="VRG97" s="80"/>
      <c r="VRH97" s="80"/>
      <c r="VRI97" s="80"/>
      <c r="VRJ97" s="80"/>
      <c r="VRK97" s="80"/>
      <c r="VRL97" s="80"/>
      <c r="VRM97" s="80"/>
      <c r="VRN97" s="80"/>
      <c r="VRO97" s="80"/>
      <c r="VRP97" s="80"/>
      <c r="VRQ97" s="80"/>
      <c r="VRR97" s="80"/>
      <c r="VRS97" s="80"/>
      <c r="VRT97" s="80"/>
      <c r="VRU97" s="80"/>
      <c r="VRV97" s="80"/>
      <c r="VRW97" s="80"/>
      <c r="VRX97" s="80"/>
      <c r="VRY97" s="80"/>
      <c r="VRZ97" s="80"/>
      <c r="VSA97" s="80"/>
      <c r="VSB97" s="80"/>
      <c r="VSC97" s="80"/>
      <c r="VSD97" s="80"/>
      <c r="VSE97" s="80"/>
      <c r="VSF97" s="80"/>
      <c r="VSG97" s="80"/>
      <c r="VSH97" s="80"/>
      <c r="VSI97" s="80"/>
      <c r="VSJ97" s="80"/>
      <c r="VSK97" s="80"/>
      <c r="VSL97" s="80"/>
      <c r="VSM97" s="80"/>
      <c r="VSN97" s="80"/>
      <c r="VSO97" s="80"/>
      <c r="VSP97" s="80"/>
      <c r="VSQ97" s="80"/>
      <c r="VSR97" s="80"/>
      <c r="VSS97" s="80"/>
      <c r="VST97" s="80"/>
      <c r="VSU97" s="80"/>
      <c r="VSV97" s="80"/>
      <c r="VSW97" s="80"/>
      <c r="VSX97" s="80"/>
      <c r="VSY97" s="80"/>
      <c r="VSZ97" s="80"/>
      <c r="VTA97" s="80"/>
      <c r="VTB97" s="80"/>
      <c r="VTC97" s="80"/>
      <c r="VTD97" s="80"/>
      <c r="VTE97" s="80"/>
      <c r="VTF97" s="80"/>
      <c r="VTG97" s="80"/>
      <c r="VTH97" s="80"/>
      <c r="VTI97" s="80"/>
      <c r="VTJ97" s="80"/>
      <c r="VTK97" s="80"/>
      <c r="VTL97" s="80"/>
      <c r="VTM97" s="80"/>
      <c r="VTN97" s="80"/>
      <c r="VTO97" s="80"/>
      <c r="VTP97" s="80"/>
      <c r="VTQ97" s="80"/>
      <c r="VTR97" s="80"/>
      <c r="VTS97" s="80"/>
      <c r="VTT97" s="80"/>
      <c r="VTU97" s="80"/>
      <c r="VTV97" s="80"/>
      <c r="VTW97" s="80"/>
      <c r="VTX97" s="80"/>
      <c r="VTY97" s="80"/>
      <c r="VTZ97" s="80"/>
      <c r="VUA97" s="80"/>
      <c r="VUB97" s="80"/>
      <c r="VUC97" s="80"/>
      <c r="VUD97" s="80"/>
      <c r="VUE97" s="80"/>
      <c r="VUF97" s="80"/>
      <c r="VUG97" s="80"/>
      <c r="VUH97" s="80"/>
      <c r="VUI97" s="80"/>
      <c r="VUJ97" s="80"/>
      <c r="VUK97" s="80"/>
      <c r="VUL97" s="80"/>
      <c r="VUM97" s="80"/>
      <c r="VUN97" s="80"/>
      <c r="VUO97" s="80"/>
      <c r="VUP97" s="80"/>
      <c r="VUQ97" s="80"/>
      <c r="VUR97" s="80"/>
      <c r="VUS97" s="80"/>
      <c r="VUT97" s="80"/>
      <c r="VUU97" s="80"/>
      <c r="VUV97" s="80"/>
      <c r="VUW97" s="80"/>
      <c r="VUX97" s="80"/>
      <c r="VUY97" s="80"/>
      <c r="VUZ97" s="80"/>
      <c r="VVA97" s="80"/>
      <c r="VVB97" s="80"/>
      <c r="VVC97" s="80"/>
      <c r="VVD97" s="80"/>
      <c r="VVE97" s="80"/>
      <c r="VVF97" s="80"/>
      <c r="VVG97" s="80"/>
      <c r="VVH97" s="80"/>
      <c r="VVI97" s="80"/>
      <c r="VVJ97" s="80"/>
      <c r="VVK97" s="80"/>
      <c r="VVL97" s="80"/>
      <c r="VVM97" s="80"/>
      <c r="VVN97" s="80"/>
      <c r="VVO97" s="80"/>
      <c r="VVP97" s="80"/>
      <c r="VVQ97" s="80"/>
      <c r="VVR97" s="80"/>
      <c r="VVS97" s="80"/>
      <c r="VVT97" s="80"/>
      <c r="VVU97" s="80"/>
      <c r="VVV97" s="80"/>
      <c r="VVW97" s="80"/>
      <c r="VVX97" s="80"/>
      <c r="VVY97" s="80"/>
      <c r="VVZ97" s="80"/>
      <c r="VWA97" s="80"/>
      <c r="VWB97" s="80"/>
      <c r="VWC97" s="80"/>
      <c r="VWD97" s="80"/>
      <c r="VWE97" s="80"/>
      <c r="VWF97" s="80"/>
      <c r="VWG97" s="80"/>
      <c r="VWH97" s="80"/>
      <c r="VWI97" s="80"/>
      <c r="VWJ97" s="80"/>
      <c r="VWK97" s="80"/>
      <c r="VWL97" s="80"/>
      <c r="VWM97" s="80"/>
      <c r="VWN97" s="80"/>
      <c r="VWO97" s="80"/>
      <c r="VWP97" s="80"/>
      <c r="VWQ97" s="80"/>
      <c r="VWR97" s="80"/>
      <c r="VWS97" s="80"/>
      <c r="VWT97" s="80"/>
      <c r="VWU97" s="80"/>
      <c r="VWV97" s="80"/>
      <c r="VWW97" s="80"/>
      <c r="VWX97" s="80"/>
      <c r="VWY97" s="80"/>
      <c r="VWZ97" s="80"/>
      <c r="VXA97" s="80"/>
      <c r="VXB97" s="80"/>
      <c r="VXC97" s="80"/>
      <c r="VXD97" s="80"/>
      <c r="VXE97" s="80"/>
      <c r="VXF97" s="80"/>
      <c r="VXG97" s="80"/>
      <c r="VXH97" s="80"/>
      <c r="VXI97" s="80"/>
      <c r="VXJ97" s="80"/>
      <c r="VXK97" s="80"/>
      <c r="VXL97" s="80"/>
      <c r="VXM97" s="80"/>
      <c r="VXN97" s="80"/>
      <c r="VXO97" s="80"/>
      <c r="VXP97" s="80"/>
      <c r="VXQ97" s="80"/>
      <c r="VXR97" s="80"/>
      <c r="VXS97" s="80"/>
      <c r="VXT97" s="80"/>
      <c r="VXU97" s="80"/>
      <c r="VXV97" s="80"/>
      <c r="VXW97" s="80"/>
      <c r="VXX97" s="80"/>
      <c r="VXY97" s="80"/>
      <c r="VXZ97" s="80"/>
      <c r="VYA97" s="80"/>
      <c r="VYB97" s="80"/>
      <c r="VYC97" s="80"/>
      <c r="VYD97" s="80"/>
      <c r="VYE97" s="80"/>
      <c r="VYF97" s="80"/>
      <c r="VYG97" s="80"/>
      <c r="VYH97" s="80"/>
      <c r="VYI97" s="80"/>
      <c r="VYJ97" s="80"/>
      <c r="VYK97" s="80"/>
      <c r="VYL97" s="80"/>
      <c r="VYM97" s="80"/>
      <c r="VYN97" s="80"/>
      <c r="VYO97" s="80"/>
      <c r="VYP97" s="80"/>
      <c r="VYQ97" s="80"/>
      <c r="VYR97" s="80"/>
      <c r="VYS97" s="80"/>
      <c r="VYT97" s="80"/>
      <c r="VYU97" s="80"/>
      <c r="VYV97" s="80"/>
      <c r="VYW97" s="80"/>
      <c r="VYX97" s="80"/>
      <c r="VYY97" s="80"/>
      <c r="VYZ97" s="80"/>
      <c r="VZA97" s="80"/>
      <c r="VZB97" s="80"/>
      <c r="VZC97" s="80"/>
      <c r="VZD97" s="80"/>
      <c r="VZE97" s="80"/>
      <c r="VZF97" s="80"/>
      <c r="VZG97" s="80"/>
      <c r="VZH97" s="80"/>
      <c r="VZI97" s="80"/>
      <c r="VZJ97" s="80"/>
      <c r="VZK97" s="80"/>
      <c r="VZL97" s="80"/>
      <c r="VZM97" s="80"/>
      <c r="VZN97" s="80"/>
      <c r="VZO97" s="80"/>
      <c r="VZP97" s="80"/>
      <c r="VZQ97" s="80"/>
      <c r="VZR97" s="80"/>
      <c r="VZS97" s="80"/>
      <c r="VZT97" s="80"/>
      <c r="VZU97" s="80"/>
      <c r="VZV97" s="80"/>
      <c r="VZW97" s="80"/>
      <c r="VZX97" s="80"/>
      <c r="VZY97" s="80"/>
      <c r="VZZ97" s="80"/>
      <c r="WAA97" s="80"/>
      <c r="WAB97" s="80"/>
      <c r="WAC97" s="80"/>
      <c r="WAD97" s="80"/>
      <c r="WAE97" s="80"/>
      <c r="WAF97" s="80"/>
      <c r="WAG97" s="80"/>
      <c r="WAH97" s="80"/>
      <c r="WAI97" s="80"/>
      <c r="WAJ97" s="80"/>
      <c r="WAK97" s="80"/>
      <c r="WAL97" s="80"/>
      <c r="WAM97" s="80"/>
      <c r="WAN97" s="80"/>
      <c r="WAO97" s="80"/>
      <c r="WAP97" s="80"/>
      <c r="WAQ97" s="80"/>
      <c r="WAR97" s="80"/>
      <c r="WAS97" s="80"/>
      <c r="WAT97" s="80"/>
      <c r="WAU97" s="80"/>
      <c r="WAV97" s="80"/>
      <c r="WAW97" s="80"/>
      <c r="WAX97" s="80"/>
      <c r="WAY97" s="80"/>
      <c r="WAZ97" s="80"/>
      <c r="WBA97" s="80"/>
      <c r="WBB97" s="80"/>
      <c r="WBC97" s="80"/>
      <c r="WBD97" s="80"/>
      <c r="WBE97" s="80"/>
      <c r="WBF97" s="80"/>
      <c r="WBG97" s="80"/>
      <c r="WBH97" s="80"/>
      <c r="WBI97" s="80"/>
      <c r="WBJ97" s="80"/>
      <c r="WBK97" s="80"/>
      <c r="WBL97" s="80"/>
      <c r="WBM97" s="80"/>
      <c r="WBN97" s="80"/>
      <c r="WBO97" s="80"/>
      <c r="WBP97" s="80"/>
      <c r="WBQ97" s="80"/>
      <c r="WBR97" s="80"/>
      <c r="WBS97" s="80"/>
      <c r="WBT97" s="80"/>
      <c r="WBU97" s="80"/>
      <c r="WBV97" s="80"/>
      <c r="WBW97" s="80"/>
      <c r="WBX97" s="80"/>
      <c r="WBY97" s="80"/>
      <c r="WBZ97" s="80"/>
      <c r="WCA97" s="80"/>
      <c r="WCB97" s="80"/>
      <c r="WCC97" s="80"/>
      <c r="WCD97" s="80"/>
      <c r="WCE97" s="80"/>
      <c r="WCF97" s="80"/>
      <c r="WCG97" s="80"/>
      <c r="WCH97" s="80"/>
      <c r="WCI97" s="80"/>
      <c r="WCJ97" s="80"/>
      <c r="WCK97" s="80"/>
      <c r="WCL97" s="80"/>
      <c r="WCM97" s="80"/>
      <c r="WCN97" s="80"/>
      <c r="WCO97" s="80"/>
      <c r="WCP97" s="80"/>
      <c r="WCQ97" s="80"/>
      <c r="WCR97" s="80"/>
      <c r="WCS97" s="80"/>
      <c r="WCT97" s="80"/>
      <c r="WCU97" s="80"/>
      <c r="WCV97" s="80"/>
      <c r="WCW97" s="80"/>
      <c r="WCX97" s="80"/>
      <c r="WCY97" s="80"/>
      <c r="WCZ97" s="80"/>
      <c r="WDA97" s="80"/>
      <c r="WDB97" s="80"/>
      <c r="WDC97" s="80"/>
      <c r="WDD97" s="80"/>
      <c r="WDE97" s="80"/>
      <c r="WDF97" s="80"/>
      <c r="WDG97" s="80"/>
      <c r="WDH97" s="80"/>
      <c r="WDI97" s="80"/>
      <c r="WDJ97" s="80"/>
      <c r="WDK97" s="80"/>
      <c r="WDL97" s="80"/>
      <c r="WDM97" s="80"/>
      <c r="WDN97" s="80"/>
      <c r="WDO97" s="80"/>
      <c r="WDP97" s="80"/>
      <c r="WDQ97" s="80"/>
      <c r="WDR97" s="80"/>
      <c r="WDS97" s="80"/>
      <c r="WDT97" s="80"/>
      <c r="WDU97" s="80"/>
      <c r="WDV97" s="80"/>
      <c r="WDW97" s="80"/>
      <c r="WDX97" s="80"/>
      <c r="WDY97" s="80"/>
      <c r="WDZ97" s="80"/>
      <c r="WEA97" s="80"/>
      <c r="WEB97" s="80"/>
      <c r="WEC97" s="80"/>
      <c r="WED97" s="80"/>
      <c r="WEE97" s="80"/>
      <c r="WEF97" s="80"/>
      <c r="WEG97" s="80"/>
      <c r="WEH97" s="80"/>
      <c r="WEI97" s="80"/>
      <c r="WEJ97" s="80"/>
      <c r="WEK97" s="80"/>
      <c r="WEL97" s="80"/>
      <c r="WEM97" s="80"/>
      <c r="WEN97" s="80"/>
      <c r="WEO97" s="80"/>
      <c r="WEP97" s="80"/>
      <c r="WEQ97" s="80"/>
      <c r="WER97" s="80"/>
      <c r="WES97" s="80"/>
      <c r="WET97" s="80"/>
      <c r="WEU97" s="80"/>
      <c r="WEV97" s="80"/>
      <c r="WEW97" s="80"/>
      <c r="WEX97" s="80"/>
      <c r="WEY97" s="80"/>
      <c r="WEZ97" s="80"/>
      <c r="WFA97" s="80"/>
      <c r="WFB97" s="80"/>
      <c r="WFC97" s="80"/>
      <c r="WFD97" s="80"/>
      <c r="WFE97" s="80"/>
      <c r="WFF97" s="80"/>
      <c r="WFG97" s="80"/>
      <c r="WFH97" s="80"/>
      <c r="WFI97" s="80"/>
      <c r="WFJ97" s="80"/>
      <c r="WFK97" s="80"/>
      <c r="WFL97" s="80"/>
      <c r="WFM97" s="80"/>
      <c r="WFN97" s="80"/>
      <c r="WFO97" s="80"/>
      <c r="WFP97" s="80"/>
      <c r="WFQ97" s="80"/>
      <c r="WFR97" s="80"/>
      <c r="WFS97" s="80"/>
      <c r="WFT97" s="80"/>
      <c r="WFU97" s="80"/>
      <c r="WFV97" s="80"/>
      <c r="WFW97" s="80"/>
      <c r="WFX97" s="80"/>
      <c r="WFY97" s="80"/>
      <c r="WFZ97" s="80"/>
      <c r="WGA97" s="80"/>
      <c r="WGB97" s="80"/>
      <c r="WGC97" s="80"/>
      <c r="WGD97" s="80"/>
      <c r="WGE97" s="80"/>
      <c r="WGF97" s="80"/>
      <c r="WGG97" s="80"/>
      <c r="WGH97" s="80"/>
      <c r="WGI97" s="80"/>
      <c r="WGJ97" s="80"/>
      <c r="WGK97" s="80"/>
      <c r="WGL97" s="80"/>
      <c r="WGM97" s="80"/>
      <c r="WGN97" s="80"/>
      <c r="WGO97" s="80"/>
      <c r="WGP97" s="80"/>
      <c r="WGQ97" s="80"/>
      <c r="WGR97" s="80"/>
      <c r="WGS97" s="80"/>
      <c r="WGT97" s="80"/>
      <c r="WGU97" s="80"/>
      <c r="WGV97" s="80"/>
      <c r="WGW97" s="80"/>
      <c r="WGX97" s="80"/>
      <c r="WGY97" s="80"/>
      <c r="WGZ97" s="80"/>
      <c r="WHA97" s="80"/>
      <c r="WHB97" s="80"/>
      <c r="WHC97" s="80"/>
      <c r="WHD97" s="80"/>
      <c r="WHE97" s="80"/>
      <c r="WHF97" s="80"/>
      <c r="WHG97" s="80"/>
      <c r="WHH97" s="80"/>
      <c r="WHI97" s="80"/>
      <c r="WHJ97" s="80"/>
      <c r="WHK97" s="80"/>
      <c r="WHL97" s="80"/>
      <c r="WHM97" s="80"/>
      <c r="WHN97" s="80"/>
      <c r="WHO97" s="80"/>
      <c r="WHP97" s="80"/>
      <c r="WHQ97" s="80"/>
      <c r="WHR97" s="80"/>
      <c r="WHS97" s="80"/>
      <c r="WHT97" s="80"/>
      <c r="WHU97" s="80"/>
      <c r="WHV97" s="80"/>
      <c r="WHW97" s="80"/>
      <c r="WHX97" s="80"/>
      <c r="WHY97" s="80"/>
      <c r="WHZ97" s="80"/>
      <c r="WIA97" s="80"/>
      <c r="WIB97" s="80"/>
      <c r="WIC97" s="80"/>
      <c r="WID97" s="80"/>
      <c r="WIE97" s="80"/>
      <c r="WIF97" s="80"/>
      <c r="WIG97" s="80"/>
      <c r="WIH97" s="80"/>
      <c r="WII97" s="80"/>
      <c r="WIJ97" s="80"/>
      <c r="WIK97" s="80"/>
      <c r="WIL97" s="80"/>
      <c r="WIM97" s="80"/>
      <c r="WIN97" s="80"/>
      <c r="WIO97" s="80"/>
      <c r="WIP97" s="80"/>
      <c r="WIQ97" s="80"/>
      <c r="WIR97" s="80"/>
      <c r="WIS97" s="80"/>
      <c r="WIT97" s="80"/>
      <c r="WIU97" s="80"/>
      <c r="WIV97" s="80"/>
      <c r="WIW97" s="80"/>
      <c r="WIX97" s="80"/>
      <c r="WIY97" s="80"/>
      <c r="WIZ97" s="80"/>
      <c r="WJA97" s="80"/>
      <c r="WJB97" s="80"/>
      <c r="WJC97" s="80"/>
      <c r="WJD97" s="80"/>
      <c r="WJE97" s="80"/>
      <c r="WJF97" s="80"/>
      <c r="WJG97" s="80"/>
      <c r="WJH97" s="80"/>
      <c r="WJI97" s="80"/>
      <c r="WJJ97" s="80"/>
      <c r="WJK97" s="80"/>
      <c r="WJL97" s="80"/>
      <c r="WJM97" s="80"/>
      <c r="WJN97" s="80"/>
      <c r="WJO97" s="80"/>
      <c r="WJP97" s="80"/>
      <c r="WJQ97" s="80"/>
      <c r="WJR97" s="80"/>
      <c r="WJS97" s="80"/>
      <c r="WJT97" s="80"/>
      <c r="WJU97" s="80"/>
      <c r="WJV97" s="80"/>
      <c r="WJW97" s="80"/>
      <c r="WJX97" s="80"/>
      <c r="WJY97" s="80"/>
      <c r="WJZ97" s="80"/>
      <c r="WKA97" s="80"/>
      <c r="WKB97" s="80"/>
      <c r="WKC97" s="80"/>
      <c r="WKD97" s="80"/>
      <c r="WKE97" s="80"/>
      <c r="WKF97" s="80"/>
      <c r="WKG97" s="80"/>
      <c r="WKH97" s="80"/>
      <c r="WKI97" s="80"/>
      <c r="WKJ97" s="80"/>
      <c r="WKK97" s="80"/>
      <c r="WKL97" s="80"/>
      <c r="WKM97" s="80"/>
      <c r="WKN97" s="80"/>
      <c r="WKO97" s="80"/>
      <c r="WKP97" s="80"/>
      <c r="WKQ97" s="80"/>
      <c r="WKR97" s="80"/>
      <c r="WKS97" s="80"/>
      <c r="WKT97" s="80"/>
      <c r="WKU97" s="80"/>
      <c r="WKV97" s="80"/>
      <c r="WKW97" s="80"/>
      <c r="WKX97" s="80"/>
      <c r="WKY97" s="80"/>
      <c r="WKZ97" s="80"/>
      <c r="WLA97" s="80"/>
      <c r="WLB97" s="80"/>
      <c r="WLC97" s="80"/>
      <c r="WLD97" s="80"/>
      <c r="WLE97" s="80"/>
      <c r="WLF97" s="80"/>
      <c r="WLG97" s="80"/>
      <c r="WLH97" s="80"/>
      <c r="WLI97" s="80"/>
      <c r="WLJ97" s="80"/>
      <c r="WLK97" s="80"/>
      <c r="WLL97" s="80"/>
      <c r="WLM97" s="80"/>
      <c r="WLN97" s="80"/>
      <c r="WLO97" s="80"/>
      <c r="WLP97" s="80"/>
      <c r="WLQ97" s="80"/>
      <c r="WLR97" s="80"/>
      <c r="WLS97" s="80"/>
      <c r="WLT97" s="80"/>
      <c r="WLU97" s="80"/>
      <c r="WLV97" s="80"/>
      <c r="WLW97" s="80"/>
      <c r="WLX97" s="80"/>
      <c r="WLY97" s="80"/>
      <c r="WLZ97" s="80"/>
      <c r="WMA97" s="80"/>
      <c r="WMB97" s="80"/>
      <c r="WMC97" s="80"/>
      <c r="WMD97" s="80"/>
      <c r="WME97" s="80"/>
      <c r="WMF97" s="80"/>
      <c r="WMG97" s="80"/>
      <c r="WMH97" s="80"/>
      <c r="WMI97" s="80"/>
      <c r="WMJ97" s="80"/>
      <c r="WMK97" s="80"/>
      <c r="WML97" s="80"/>
      <c r="WMM97" s="80"/>
      <c r="WMN97" s="80"/>
      <c r="WMO97" s="80"/>
      <c r="WMP97" s="80"/>
      <c r="WMQ97" s="80"/>
      <c r="WMR97" s="80"/>
      <c r="WMS97" s="80"/>
      <c r="WMT97" s="80"/>
      <c r="WMU97" s="80"/>
      <c r="WMV97" s="80"/>
      <c r="WMW97" s="80"/>
      <c r="WMX97" s="80"/>
      <c r="WMY97" s="80"/>
      <c r="WMZ97" s="80"/>
      <c r="WNA97" s="80"/>
      <c r="WNB97" s="80"/>
      <c r="WNC97" s="80"/>
      <c r="WND97" s="80"/>
      <c r="WNE97" s="80"/>
      <c r="WNF97" s="80"/>
      <c r="WNG97" s="80"/>
      <c r="WNH97" s="80"/>
      <c r="WNI97" s="80"/>
      <c r="WNJ97" s="80"/>
      <c r="WNK97" s="80"/>
      <c r="WNL97" s="80"/>
      <c r="WNM97" s="80"/>
      <c r="WNN97" s="80"/>
      <c r="WNO97" s="80"/>
      <c r="WNP97" s="80"/>
      <c r="WNQ97" s="80"/>
      <c r="WNR97" s="80"/>
      <c r="WNS97" s="80"/>
      <c r="WNT97" s="80"/>
      <c r="WNU97" s="80"/>
      <c r="WNV97" s="80"/>
      <c r="WNW97" s="80"/>
      <c r="WNX97" s="80"/>
      <c r="WNY97" s="80"/>
      <c r="WNZ97" s="80"/>
      <c r="WOA97" s="80"/>
      <c r="WOB97" s="80"/>
      <c r="WOC97" s="80"/>
      <c r="WOD97" s="80"/>
      <c r="WOE97" s="80"/>
      <c r="WOF97" s="80"/>
      <c r="WOG97" s="80"/>
      <c r="WOH97" s="80"/>
      <c r="WOI97" s="80"/>
      <c r="WOJ97" s="80"/>
      <c r="WOK97" s="80"/>
      <c r="WOL97" s="80"/>
      <c r="WOM97" s="80"/>
      <c r="WON97" s="80"/>
      <c r="WOO97" s="80"/>
      <c r="WOP97" s="80"/>
      <c r="WOQ97" s="80"/>
      <c r="WOR97" s="80"/>
      <c r="WOS97" s="80"/>
      <c r="WOT97" s="80"/>
      <c r="WOU97" s="80"/>
      <c r="WOV97" s="80"/>
      <c r="WOW97" s="80"/>
      <c r="WOX97" s="80"/>
      <c r="WOY97" s="80"/>
      <c r="WOZ97" s="80"/>
      <c r="WPA97" s="80"/>
      <c r="WPB97" s="80"/>
      <c r="WPC97" s="80"/>
      <c r="WPD97" s="80"/>
      <c r="WPE97" s="80"/>
      <c r="WPF97" s="80"/>
      <c r="WPG97" s="80"/>
      <c r="WPH97" s="80"/>
      <c r="WPI97" s="80"/>
      <c r="WPJ97" s="80"/>
      <c r="WPK97" s="80"/>
      <c r="WPL97" s="80"/>
      <c r="WPM97" s="80"/>
      <c r="WPN97" s="80"/>
      <c r="WPO97" s="80"/>
      <c r="WPP97" s="80"/>
      <c r="WPQ97" s="80"/>
      <c r="WPR97" s="80"/>
      <c r="WPS97" s="80"/>
      <c r="WPT97" s="80"/>
      <c r="WPU97" s="80"/>
      <c r="WPV97" s="80"/>
      <c r="WPW97" s="80"/>
      <c r="WPX97" s="80"/>
      <c r="WPY97" s="80"/>
      <c r="WPZ97" s="80"/>
      <c r="WQA97" s="80"/>
      <c r="WQB97" s="80"/>
      <c r="WQC97" s="80"/>
      <c r="WQD97" s="80"/>
      <c r="WQE97" s="80"/>
      <c r="WQF97" s="80"/>
      <c r="WQG97" s="80"/>
      <c r="WQH97" s="80"/>
      <c r="WQI97" s="80"/>
      <c r="WQJ97" s="80"/>
      <c r="WQK97" s="80"/>
      <c r="WQL97" s="80"/>
      <c r="WQM97" s="80"/>
      <c r="WQN97" s="80"/>
      <c r="WQO97" s="80"/>
      <c r="WQP97" s="80"/>
      <c r="WQQ97" s="80"/>
      <c r="WQR97" s="80"/>
      <c r="WQS97" s="80"/>
      <c r="WQT97" s="80"/>
      <c r="WQU97" s="80"/>
      <c r="WQV97" s="80"/>
      <c r="WQW97" s="80"/>
      <c r="WQX97" s="80"/>
      <c r="WQY97" s="80"/>
      <c r="WQZ97" s="80"/>
      <c r="WRA97" s="80"/>
      <c r="WRB97" s="80"/>
      <c r="WRC97" s="80"/>
      <c r="WRD97" s="80"/>
      <c r="WRE97" s="80"/>
      <c r="WRF97" s="80"/>
      <c r="WRG97" s="80"/>
      <c r="WRH97" s="80"/>
      <c r="WRI97" s="80"/>
      <c r="WRJ97" s="80"/>
      <c r="WRK97" s="80"/>
      <c r="WRL97" s="80"/>
      <c r="WRM97" s="80"/>
      <c r="WRN97" s="80"/>
      <c r="WRO97" s="80"/>
      <c r="WRP97" s="80"/>
      <c r="WRQ97" s="80"/>
      <c r="WRR97" s="80"/>
      <c r="WRS97" s="80"/>
      <c r="WRT97" s="80"/>
      <c r="WRU97" s="80"/>
      <c r="WRV97" s="80"/>
      <c r="WRW97" s="80"/>
      <c r="WRX97" s="80"/>
      <c r="WRY97" s="80"/>
      <c r="WRZ97" s="80"/>
      <c r="WSA97" s="80"/>
      <c r="WSB97" s="80"/>
      <c r="WSC97" s="80"/>
      <c r="WSD97" s="80"/>
      <c r="WSE97" s="80"/>
      <c r="WSF97" s="80"/>
      <c r="WSG97" s="80"/>
      <c r="WSH97" s="80"/>
      <c r="WSI97" s="80"/>
      <c r="WSJ97" s="80"/>
      <c r="WSK97" s="80"/>
      <c r="WSL97" s="80"/>
      <c r="WSM97" s="80"/>
      <c r="WSN97" s="80"/>
      <c r="WSO97" s="80"/>
      <c r="WSP97" s="80"/>
      <c r="WSQ97" s="80"/>
      <c r="WSR97" s="80"/>
      <c r="WSS97" s="80"/>
      <c r="WST97" s="80"/>
      <c r="WSU97" s="80"/>
      <c r="WSV97" s="80"/>
      <c r="WSW97" s="80"/>
      <c r="WSX97" s="80"/>
      <c r="WSY97" s="80"/>
      <c r="WSZ97" s="80"/>
      <c r="WTA97" s="80"/>
      <c r="WTB97" s="80"/>
      <c r="WTC97" s="80"/>
      <c r="WTD97" s="80"/>
      <c r="WTE97" s="80"/>
      <c r="WTF97" s="80"/>
      <c r="WTG97" s="80"/>
      <c r="WTH97" s="80"/>
      <c r="WTI97" s="80"/>
      <c r="WTJ97" s="80"/>
      <c r="WTK97" s="80"/>
      <c r="WTL97" s="80"/>
      <c r="WTM97" s="80"/>
      <c r="WTN97" s="80"/>
      <c r="WTO97" s="80"/>
      <c r="WTP97" s="80"/>
      <c r="WTQ97" s="80"/>
      <c r="WTR97" s="80"/>
      <c r="WTS97" s="80"/>
      <c r="WTT97" s="80"/>
      <c r="WTU97" s="80"/>
      <c r="WTV97" s="80"/>
      <c r="WTW97" s="80"/>
      <c r="WTX97" s="80"/>
      <c r="WTY97" s="80"/>
      <c r="WTZ97" s="80"/>
      <c r="WUA97" s="80"/>
      <c r="WUB97" s="80"/>
      <c r="WUC97" s="80"/>
      <c r="WUD97" s="80"/>
      <c r="WUE97" s="80"/>
      <c r="WUF97" s="80"/>
      <c r="WUG97" s="80"/>
      <c r="WUH97" s="80"/>
      <c r="WUI97" s="80"/>
      <c r="WUJ97" s="80"/>
      <c r="WUK97" s="80"/>
      <c r="WUL97" s="80"/>
      <c r="WUM97" s="80"/>
      <c r="WUN97" s="80"/>
      <c r="WUO97" s="80"/>
      <c r="WUP97" s="80"/>
      <c r="WUQ97" s="80"/>
      <c r="WUR97" s="80"/>
      <c r="WUS97" s="80"/>
      <c r="WUT97" s="80"/>
      <c r="WUU97" s="80"/>
      <c r="WUV97" s="80"/>
      <c r="WUW97" s="80"/>
      <c r="WUX97" s="80"/>
      <c r="WUY97" s="80"/>
      <c r="WUZ97" s="80"/>
      <c r="WVA97" s="80"/>
      <c r="WVB97" s="80"/>
      <c r="WVC97" s="80"/>
      <c r="WVD97" s="80"/>
      <c r="WVE97" s="80"/>
      <c r="WVF97" s="80"/>
      <c r="WVG97" s="80"/>
      <c r="WVH97" s="80"/>
      <c r="WVI97" s="80"/>
      <c r="WVJ97" s="80"/>
      <c r="WVK97" s="80"/>
      <c r="WVL97" s="80"/>
      <c r="WVM97" s="80"/>
      <c r="WVN97" s="80"/>
      <c r="WVO97" s="80"/>
      <c r="WVP97" s="80"/>
      <c r="WVQ97" s="80"/>
      <c r="WVR97" s="80"/>
      <c r="WVS97" s="80"/>
      <c r="WVT97" s="80"/>
      <c r="WVU97" s="80"/>
      <c r="WVV97" s="80"/>
      <c r="WVW97" s="80"/>
      <c r="WVX97" s="80"/>
      <c r="WVY97" s="80"/>
      <c r="WVZ97" s="80"/>
      <c r="WWA97" s="80"/>
      <c r="WWB97" s="80"/>
      <c r="WWC97" s="80"/>
      <c r="WWD97" s="80"/>
      <c r="WWE97" s="80"/>
      <c r="WWF97" s="80"/>
      <c r="WWG97" s="80"/>
      <c r="WWH97" s="80"/>
      <c r="WWI97" s="80"/>
      <c r="WWJ97" s="80"/>
      <c r="WWK97" s="80"/>
      <c r="WWL97" s="80"/>
      <c r="WWM97" s="80"/>
      <c r="WWN97" s="80"/>
      <c r="WWO97" s="80"/>
      <c r="WWP97" s="80"/>
      <c r="WWQ97" s="80"/>
      <c r="WWR97" s="80"/>
      <c r="WWS97" s="80"/>
      <c r="WWT97" s="80"/>
      <c r="WWU97" s="80"/>
      <c r="WWV97" s="80"/>
      <c r="WWW97" s="80"/>
      <c r="WWX97" s="80"/>
      <c r="WWY97" s="80"/>
      <c r="WWZ97" s="80"/>
      <c r="WXA97" s="80"/>
      <c r="WXB97" s="80"/>
      <c r="WXC97" s="80"/>
      <c r="WXD97" s="80"/>
      <c r="WXE97" s="80"/>
      <c r="WXF97" s="80"/>
      <c r="WXG97" s="80"/>
      <c r="WXH97" s="80"/>
      <c r="WXI97" s="80"/>
      <c r="WXJ97" s="80"/>
      <c r="WXK97" s="80"/>
      <c r="WXL97" s="80"/>
      <c r="WXM97" s="80"/>
      <c r="WXN97" s="80"/>
      <c r="WXO97" s="80"/>
      <c r="WXP97" s="80"/>
      <c r="WXQ97" s="80"/>
      <c r="WXR97" s="80"/>
      <c r="WXS97" s="80"/>
      <c r="WXT97" s="80"/>
      <c r="WXU97" s="80"/>
      <c r="WXV97" s="80"/>
      <c r="WXW97" s="80"/>
      <c r="WXX97" s="80"/>
      <c r="WXY97" s="80"/>
      <c r="WXZ97" s="80"/>
      <c r="WYA97" s="80"/>
      <c r="WYB97" s="80"/>
      <c r="WYC97" s="80"/>
      <c r="WYD97" s="80"/>
      <c r="WYE97" s="80"/>
      <c r="WYF97" s="80"/>
      <c r="WYG97" s="80"/>
      <c r="WYH97" s="80"/>
      <c r="WYI97" s="80"/>
      <c r="WYJ97" s="80"/>
      <c r="WYK97" s="80"/>
      <c r="WYL97" s="80"/>
      <c r="WYM97" s="80"/>
      <c r="WYN97" s="80"/>
      <c r="WYO97" s="80"/>
      <c r="WYP97" s="80"/>
      <c r="WYQ97" s="80"/>
      <c r="WYR97" s="80"/>
      <c r="WYS97" s="80"/>
      <c r="WYT97" s="80"/>
      <c r="WYU97" s="80"/>
      <c r="WYV97" s="80"/>
      <c r="WYW97" s="80"/>
      <c r="WYX97" s="80"/>
      <c r="WYY97" s="80"/>
      <c r="WYZ97" s="80"/>
      <c r="WZA97" s="80"/>
      <c r="WZB97" s="80"/>
      <c r="WZC97" s="80"/>
      <c r="WZD97" s="80"/>
      <c r="WZE97" s="80"/>
      <c r="WZF97" s="80"/>
      <c r="WZG97" s="80"/>
      <c r="WZH97" s="80"/>
      <c r="WZI97" s="80"/>
      <c r="WZJ97" s="80"/>
      <c r="WZK97" s="80"/>
      <c r="WZL97" s="80"/>
      <c r="WZM97" s="80"/>
      <c r="WZN97" s="80"/>
      <c r="WZO97" s="80"/>
      <c r="WZP97" s="80"/>
      <c r="WZQ97" s="80"/>
      <c r="WZR97" s="80"/>
      <c r="WZS97" s="80"/>
      <c r="WZT97" s="80"/>
      <c r="WZU97" s="80"/>
      <c r="WZV97" s="80"/>
      <c r="WZW97" s="80"/>
      <c r="WZX97" s="80"/>
      <c r="WZY97" s="80"/>
      <c r="WZZ97" s="80"/>
      <c r="XAA97" s="80"/>
      <c r="XAB97" s="80"/>
      <c r="XAC97" s="80"/>
      <c r="XAD97" s="80"/>
      <c r="XAE97" s="80"/>
      <c r="XAF97" s="80"/>
      <c r="XAG97" s="80"/>
      <c r="XAH97" s="80"/>
      <c r="XAI97" s="80"/>
      <c r="XAJ97" s="80"/>
      <c r="XAK97" s="80"/>
      <c r="XAL97" s="80"/>
      <c r="XAM97" s="80"/>
      <c r="XAN97" s="80"/>
      <c r="XAO97" s="80"/>
      <c r="XAP97" s="80"/>
      <c r="XAQ97" s="80"/>
      <c r="XAR97" s="80"/>
      <c r="XAS97" s="80"/>
      <c r="XAT97" s="80"/>
      <c r="XAU97" s="80"/>
      <c r="XAV97" s="80"/>
      <c r="XAW97" s="80"/>
      <c r="XAX97" s="80"/>
      <c r="XAY97" s="80"/>
      <c r="XAZ97" s="80"/>
      <c r="XBA97" s="80"/>
      <c r="XBB97" s="80"/>
      <c r="XBC97" s="80"/>
      <c r="XBD97" s="80"/>
      <c r="XBE97" s="80"/>
      <c r="XBF97" s="80"/>
      <c r="XBG97" s="80"/>
      <c r="XBH97" s="80"/>
      <c r="XBI97" s="80"/>
      <c r="XBJ97" s="80"/>
      <c r="XBK97" s="80"/>
      <c r="XBL97" s="80"/>
      <c r="XBM97" s="80"/>
      <c r="XBN97" s="80"/>
      <c r="XBO97" s="80"/>
      <c r="XBP97" s="80"/>
      <c r="XBQ97" s="80"/>
      <c r="XBR97" s="80"/>
      <c r="XBS97" s="80"/>
      <c r="XBT97" s="80"/>
      <c r="XBU97" s="80"/>
      <c r="XBV97" s="80"/>
      <c r="XBW97" s="80"/>
      <c r="XBX97" s="80"/>
      <c r="XBY97" s="80"/>
      <c r="XBZ97" s="80"/>
      <c r="XCA97" s="80"/>
      <c r="XCB97" s="80"/>
      <c r="XCC97" s="80"/>
      <c r="XCD97" s="80"/>
      <c r="XCE97" s="80"/>
      <c r="XCF97" s="80"/>
      <c r="XCG97" s="80"/>
      <c r="XCH97" s="80"/>
      <c r="XCI97" s="80"/>
      <c r="XCJ97" s="80"/>
      <c r="XCK97" s="80"/>
      <c r="XCL97" s="80"/>
      <c r="XCM97" s="80"/>
      <c r="XCN97" s="80"/>
      <c r="XCO97" s="80"/>
      <c r="XCP97" s="80"/>
      <c r="XCQ97" s="80"/>
      <c r="XCR97" s="80"/>
      <c r="XCS97" s="80"/>
      <c r="XCT97" s="80"/>
      <c r="XCU97" s="80"/>
      <c r="XCV97" s="80"/>
      <c r="XCW97" s="80"/>
      <c r="XCX97" s="80"/>
      <c r="XCY97" s="80"/>
      <c r="XCZ97" s="80"/>
      <c r="XDA97" s="80"/>
      <c r="XDB97" s="80"/>
      <c r="XDC97" s="80"/>
      <c r="XDD97" s="80"/>
      <c r="XDE97" s="80"/>
      <c r="XDF97" s="80"/>
      <c r="XDG97" s="80"/>
      <c r="XDH97" s="80"/>
      <c r="XDI97" s="80"/>
      <c r="XDJ97" s="80"/>
      <c r="XDK97" s="80"/>
      <c r="XDL97" s="80"/>
      <c r="XDM97" s="80"/>
      <c r="XDN97" s="80"/>
      <c r="XDO97" s="80"/>
      <c r="XDP97" s="80"/>
      <c r="XDQ97" s="80"/>
      <c r="XDR97" s="80"/>
      <c r="XDS97" s="80"/>
      <c r="XDT97" s="80"/>
      <c r="XDU97" s="80"/>
      <c r="XDV97" s="80"/>
      <c r="XDW97" s="80"/>
      <c r="XDX97" s="80"/>
      <c r="XDY97" s="80"/>
      <c r="XDZ97" s="80"/>
      <c r="XEA97" s="80"/>
      <c r="XEB97" s="80"/>
      <c r="XEC97" s="80"/>
      <c r="XED97" s="80"/>
      <c r="XEE97" s="80"/>
      <c r="XEF97" s="80"/>
      <c r="XEG97" s="80"/>
      <c r="XEH97" s="80"/>
      <c r="XEI97" s="80"/>
      <c r="XEJ97" s="80"/>
      <c r="XEK97" s="80"/>
      <c r="XEL97" s="80"/>
      <c r="XEM97" s="80"/>
      <c r="XEN97" s="80"/>
      <c r="XEO97" s="80"/>
      <c r="XEP97" s="80"/>
      <c r="XEQ97" s="80"/>
      <c r="XER97" s="80"/>
      <c r="XES97" s="80"/>
      <c r="XET97" s="80"/>
      <c r="XEU97" s="80"/>
      <c r="XEV97" s="80"/>
      <c r="XEW97" s="80"/>
      <c r="XEX97" s="80"/>
      <c r="XEY97" s="80"/>
      <c r="XEZ97" s="80"/>
      <c r="XFA97" s="80"/>
      <c r="XFB97" s="80"/>
      <c r="XFC97" s="80"/>
      <c r="XFD97" s="80"/>
    </row>
    <row r="98" spans="1:16384" x14ac:dyDescent="0.3">
      <c r="A98" s="80" t="s">
        <v>505</v>
      </c>
      <c r="B98" s="80"/>
      <c r="C98" s="80"/>
      <c r="D98" s="80"/>
      <c r="E98" s="80"/>
      <c r="F98" s="80"/>
      <c r="G98" s="80"/>
      <c r="H98" s="80"/>
      <c r="I98" s="80"/>
      <c r="J98" s="80"/>
      <c r="K98" s="80"/>
      <c r="L98" s="80"/>
      <c r="M98" s="80"/>
      <c r="N98" s="80"/>
      <c r="O98" s="80"/>
    </row>
    <row r="99" spans="1:16384" x14ac:dyDescent="0.3"/>
    <row r="100" spans="1:16384" x14ac:dyDescent="0.3"/>
    <row r="101" spans="1:16384" x14ac:dyDescent="0.3"/>
    <row r="102" spans="1:16384" x14ac:dyDescent="0.3"/>
  </sheetData>
  <sheetProtection algorithmName="SHA-512" hashValue="u3bWRAxueTeZd2Wl2Ur1xkW1FJoyjJ8AIWqpSwwkC7yRGWWhoDgRaELIc/k7RT+VQlr4Qi7QH7Qy/13jK8xGTg==" saltValue="4Fpqe7oWQqCB9oAypDokjA==" spinCount="100000" sheet="1" objects="1" scenarios="1"/>
  <mergeCells count="2190">
    <mergeCell ref="A97:O97"/>
    <mergeCell ref="P96:AD96"/>
    <mergeCell ref="AE96:AS96"/>
    <mergeCell ref="AT96:BH96"/>
    <mergeCell ref="BI96:BW96"/>
    <mergeCell ref="BX96:CL96"/>
    <mergeCell ref="CM96:DA96"/>
    <mergeCell ref="DB96:DP96"/>
    <mergeCell ref="DQ96:EE96"/>
    <mergeCell ref="EF96:ET96"/>
    <mergeCell ref="EU96:FI96"/>
    <mergeCell ref="LD96:LR96"/>
    <mergeCell ref="LS96:MG96"/>
    <mergeCell ref="MH96:MV96"/>
    <mergeCell ref="MW96:NK96"/>
    <mergeCell ref="NL96:NZ96"/>
    <mergeCell ref="IG96:IU96"/>
    <mergeCell ref="IV96:JJ96"/>
    <mergeCell ref="JK96:JY96"/>
    <mergeCell ref="JZ96:KN96"/>
    <mergeCell ref="KO96:LC96"/>
    <mergeCell ref="FJ96:FX96"/>
    <mergeCell ref="FY96:GM96"/>
    <mergeCell ref="GN96:HB96"/>
    <mergeCell ref="HC96:HQ96"/>
    <mergeCell ref="HR96:IF96"/>
    <mergeCell ref="JZ97:KN97"/>
    <mergeCell ref="KO97:LC97"/>
    <mergeCell ref="LD97:LR97"/>
    <mergeCell ref="LS97:MG97"/>
    <mergeCell ref="MH97:MV97"/>
    <mergeCell ref="HC97:HQ97"/>
    <mergeCell ref="A94:O94"/>
    <mergeCell ref="A93:O93"/>
    <mergeCell ref="A95:O95"/>
    <mergeCell ref="WR96:XF96"/>
    <mergeCell ref="XG96:XU96"/>
    <mergeCell ref="XV96:YJ96"/>
    <mergeCell ref="YK96:YY96"/>
    <mergeCell ref="YZ96:ZN96"/>
    <mergeCell ref="TU96:UI96"/>
    <mergeCell ref="UJ96:UX96"/>
    <mergeCell ref="UY96:VM96"/>
    <mergeCell ref="VN96:WB96"/>
    <mergeCell ref="WC96:WQ96"/>
    <mergeCell ref="QX96:RL96"/>
    <mergeCell ref="RM96:SA96"/>
    <mergeCell ref="SB96:SP96"/>
    <mergeCell ref="SQ96:TE96"/>
    <mergeCell ref="TF96:TT96"/>
    <mergeCell ref="OA96:OO96"/>
    <mergeCell ref="OP96:PD96"/>
    <mergeCell ref="PE96:PS96"/>
    <mergeCell ref="PT96:QH96"/>
    <mergeCell ref="QI96:QW96"/>
    <mergeCell ref="AIF96:AIT96"/>
    <mergeCell ref="AIU96:AJI96"/>
    <mergeCell ref="AJJ96:AJX96"/>
    <mergeCell ref="AJY96:AKM96"/>
    <mergeCell ref="AKN96:ALB96"/>
    <mergeCell ref="AFI96:AFW96"/>
    <mergeCell ref="AFX96:AGL96"/>
    <mergeCell ref="AGM96:AHA96"/>
    <mergeCell ref="AHB96:AHP96"/>
    <mergeCell ref="AHQ96:AIE96"/>
    <mergeCell ref="ACL96:ACZ96"/>
    <mergeCell ref="ADA96:ADO96"/>
    <mergeCell ref="ADP96:AED96"/>
    <mergeCell ref="AEE96:AES96"/>
    <mergeCell ref="AET96:AFH96"/>
    <mergeCell ref="ZO96:AAC96"/>
    <mergeCell ref="AAD96:AAR96"/>
    <mergeCell ref="AAS96:ABG96"/>
    <mergeCell ref="ABH96:ABV96"/>
    <mergeCell ref="ABW96:ACK96"/>
    <mergeCell ref="ATT96:AUH96"/>
    <mergeCell ref="AUI96:AUW96"/>
    <mergeCell ref="AUX96:AVL96"/>
    <mergeCell ref="AVM96:AWA96"/>
    <mergeCell ref="AWB96:AWP96"/>
    <mergeCell ref="AQW96:ARK96"/>
    <mergeCell ref="ARL96:ARZ96"/>
    <mergeCell ref="ASA96:ASO96"/>
    <mergeCell ref="ASP96:ATD96"/>
    <mergeCell ref="ATE96:ATS96"/>
    <mergeCell ref="ANZ96:AON96"/>
    <mergeCell ref="AOO96:APC96"/>
    <mergeCell ref="APD96:APR96"/>
    <mergeCell ref="APS96:AQG96"/>
    <mergeCell ref="AQH96:AQV96"/>
    <mergeCell ref="ALC96:ALQ96"/>
    <mergeCell ref="ALR96:AMF96"/>
    <mergeCell ref="AMG96:AMU96"/>
    <mergeCell ref="AMV96:ANJ96"/>
    <mergeCell ref="ANK96:ANY96"/>
    <mergeCell ref="BFH96:BFV96"/>
    <mergeCell ref="BFW96:BGK96"/>
    <mergeCell ref="BGL96:BGZ96"/>
    <mergeCell ref="BHA96:BHO96"/>
    <mergeCell ref="BHP96:BID96"/>
    <mergeCell ref="BCK96:BCY96"/>
    <mergeCell ref="BCZ96:BDN96"/>
    <mergeCell ref="BDO96:BEC96"/>
    <mergeCell ref="BED96:BER96"/>
    <mergeCell ref="BES96:BFG96"/>
    <mergeCell ref="AZN96:BAB96"/>
    <mergeCell ref="BAC96:BAQ96"/>
    <mergeCell ref="BAR96:BBF96"/>
    <mergeCell ref="BBG96:BBU96"/>
    <mergeCell ref="BBV96:BCJ96"/>
    <mergeCell ref="AWQ96:AXE96"/>
    <mergeCell ref="AXF96:AXT96"/>
    <mergeCell ref="AXU96:AYI96"/>
    <mergeCell ref="AYJ96:AYX96"/>
    <mergeCell ref="AYY96:AZM96"/>
    <mergeCell ref="BQV96:BRJ96"/>
    <mergeCell ref="BRK96:BRY96"/>
    <mergeCell ref="BRZ96:BSN96"/>
    <mergeCell ref="BSO96:BTC96"/>
    <mergeCell ref="BTD96:BTR96"/>
    <mergeCell ref="BNY96:BOM96"/>
    <mergeCell ref="BON96:BPB96"/>
    <mergeCell ref="BPC96:BPQ96"/>
    <mergeCell ref="BPR96:BQF96"/>
    <mergeCell ref="BQG96:BQU96"/>
    <mergeCell ref="BLB96:BLP96"/>
    <mergeCell ref="BLQ96:BME96"/>
    <mergeCell ref="BMF96:BMT96"/>
    <mergeCell ref="BMU96:BNI96"/>
    <mergeCell ref="BNJ96:BNX96"/>
    <mergeCell ref="BIE96:BIS96"/>
    <mergeCell ref="BIT96:BJH96"/>
    <mergeCell ref="BJI96:BJW96"/>
    <mergeCell ref="BJX96:BKL96"/>
    <mergeCell ref="BKM96:BLA96"/>
    <mergeCell ref="CCJ96:CCX96"/>
    <mergeCell ref="CCY96:CDM96"/>
    <mergeCell ref="CDN96:CEB96"/>
    <mergeCell ref="CEC96:CEQ96"/>
    <mergeCell ref="CER96:CFF96"/>
    <mergeCell ref="BZM96:CAA96"/>
    <mergeCell ref="CAB96:CAP96"/>
    <mergeCell ref="CAQ96:CBE96"/>
    <mergeCell ref="CBF96:CBT96"/>
    <mergeCell ref="CBU96:CCI96"/>
    <mergeCell ref="BWP96:BXD96"/>
    <mergeCell ref="BXE96:BXS96"/>
    <mergeCell ref="BXT96:BYH96"/>
    <mergeCell ref="BYI96:BYW96"/>
    <mergeCell ref="BYX96:BZL96"/>
    <mergeCell ref="BTS96:BUG96"/>
    <mergeCell ref="BUH96:BUV96"/>
    <mergeCell ref="BUW96:BVK96"/>
    <mergeCell ref="BVL96:BVZ96"/>
    <mergeCell ref="BWA96:BWO96"/>
    <mergeCell ref="CNX96:COL96"/>
    <mergeCell ref="COM96:CPA96"/>
    <mergeCell ref="CPB96:CPP96"/>
    <mergeCell ref="CPQ96:CQE96"/>
    <mergeCell ref="CQF96:CQT96"/>
    <mergeCell ref="CLA96:CLO96"/>
    <mergeCell ref="CLP96:CMD96"/>
    <mergeCell ref="CME96:CMS96"/>
    <mergeCell ref="CMT96:CNH96"/>
    <mergeCell ref="CNI96:CNW96"/>
    <mergeCell ref="CID96:CIR96"/>
    <mergeCell ref="CIS96:CJG96"/>
    <mergeCell ref="CJH96:CJV96"/>
    <mergeCell ref="CJW96:CKK96"/>
    <mergeCell ref="CKL96:CKZ96"/>
    <mergeCell ref="CFG96:CFU96"/>
    <mergeCell ref="CFV96:CGJ96"/>
    <mergeCell ref="CGK96:CGY96"/>
    <mergeCell ref="CGZ96:CHN96"/>
    <mergeCell ref="CHO96:CIC96"/>
    <mergeCell ref="CZL96:CZZ96"/>
    <mergeCell ref="DAA96:DAO96"/>
    <mergeCell ref="DAP96:DBD96"/>
    <mergeCell ref="DBE96:DBS96"/>
    <mergeCell ref="DBT96:DCH96"/>
    <mergeCell ref="CWO96:CXC96"/>
    <mergeCell ref="CXD96:CXR96"/>
    <mergeCell ref="CXS96:CYG96"/>
    <mergeCell ref="CYH96:CYV96"/>
    <mergeCell ref="CYW96:CZK96"/>
    <mergeCell ref="CTR96:CUF96"/>
    <mergeCell ref="CUG96:CUU96"/>
    <mergeCell ref="CUV96:CVJ96"/>
    <mergeCell ref="CVK96:CVY96"/>
    <mergeCell ref="CVZ96:CWN96"/>
    <mergeCell ref="CQU96:CRI96"/>
    <mergeCell ref="CRJ96:CRX96"/>
    <mergeCell ref="CRY96:CSM96"/>
    <mergeCell ref="CSN96:CTB96"/>
    <mergeCell ref="CTC96:CTQ96"/>
    <mergeCell ref="DKZ96:DLN96"/>
    <mergeCell ref="DLO96:DMC96"/>
    <mergeCell ref="DMD96:DMR96"/>
    <mergeCell ref="DMS96:DNG96"/>
    <mergeCell ref="DNH96:DNV96"/>
    <mergeCell ref="DIC96:DIQ96"/>
    <mergeCell ref="DIR96:DJF96"/>
    <mergeCell ref="DJG96:DJU96"/>
    <mergeCell ref="DJV96:DKJ96"/>
    <mergeCell ref="DKK96:DKY96"/>
    <mergeCell ref="DFF96:DFT96"/>
    <mergeCell ref="DFU96:DGI96"/>
    <mergeCell ref="DGJ96:DGX96"/>
    <mergeCell ref="DGY96:DHM96"/>
    <mergeCell ref="DHN96:DIB96"/>
    <mergeCell ref="DCI96:DCW96"/>
    <mergeCell ref="DCX96:DDL96"/>
    <mergeCell ref="DDM96:DEA96"/>
    <mergeCell ref="DEB96:DEP96"/>
    <mergeCell ref="DEQ96:DFE96"/>
    <mergeCell ref="DWN96:DXB96"/>
    <mergeCell ref="DXC96:DXQ96"/>
    <mergeCell ref="DXR96:DYF96"/>
    <mergeCell ref="DYG96:DYU96"/>
    <mergeCell ref="DYV96:DZJ96"/>
    <mergeCell ref="DTQ96:DUE96"/>
    <mergeCell ref="DUF96:DUT96"/>
    <mergeCell ref="DUU96:DVI96"/>
    <mergeCell ref="DVJ96:DVX96"/>
    <mergeCell ref="DVY96:DWM96"/>
    <mergeCell ref="DQT96:DRH96"/>
    <mergeCell ref="DRI96:DRW96"/>
    <mergeCell ref="DRX96:DSL96"/>
    <mergeCell ref="DSM96:DTA96"/>
    <mergeCell ref="DTB96:DTP96"/>
    <mergeCell ref="DNW96:DOK96"/>
    <mergeCell ref="DOL96:DOZ96"/>
    <mergeCell ref="DPA96:DPO96"/>
    <mergeCell ref="DPP96:DQD96"/>
    <mergeCell ref="DQE96:DQS96"/>
    <mergeCell ref="EIB96:EIP96"/>
    <mergeCell ref="EIQ96:EJE96"/>
    <mergeCell ref="EJF96:EJT96"/>
    <mergeCell ref="EJU96:EKI96"/>
    <mergeCell ref="EKJ96:EKX96"/>
    <mergeCell ref="EFE96:EFS96"/>
    <mergeCell ref="EFT96:EGH96"/>
    <mergeCell ref="EGI96:EGW96"/>
    <mergeCell ref="EGX96:EHL96"/>
    <mergeCell ref="EHM96:EIA96"/>
    <mergeCell ref="ECH96:ECV96"/>
    <mergeCell ref="ECW96:EDK96"/>
    <mergeCell ref="EDL96:EDZ96"/>
    <mergeCell ref="EEA96:EEO96"/>
    <mergeCell ref="EEP96:EFD96"/>
    <mergeCell ref="DZK96:DZY96"/>
    <mergeCell ref="DZZ96:EAN96"/>
    <mergeCell ref="EAO96:EBC96"/>
    <mergeCell ref="EBD96:EBR96"/>
    <mergeCell ref="EBS96:ECG96"/>
    <mergeCell ref="ETP96:EUD96"/>
    <mergeCell ref="EUE96:EUS96"/>
    <mergeCell ref="EUT96:EVH96"/>
    <mergeCell ref="EVI96:EVW96"/>
    <mergeCell ref="EVX96:EWL96"/>
    <mergeCell ref="EQS96:ERG96"/>
    <mergeCell ref="ERH96:ERV96"/>
    <mergeCell ref="ERW96:ESK96"/>
    <mergeCell ref="ESL96:ESZ96"/>
    <mergeCell ref="ETA96:ETO96"/>
    <mergeCell ref="ENV96:EOJ96"/>
    <mergeCell ref="EOK96:EOY96"/>
    <mergeCell ref="EOZ96:EPN96"/>
    <mergeCell ref="EPO96:EQC96"/>
    <mergeCell ref="EQD96:EQR96"/>
    <mergeCell ref="EKY96:ELM96"/>
    <mergeCell ref="ELN96:EMB96"/>
    <mergeCell ref="EMC96:EMQ96"/>
    <mergeCell ref="EMR96:ENF96"/>
    <mergeCell ref="ENG96:ENU96"/>
    <mergeCell ref="FFD96:FFR96"/>
    <mergeCell ref="FFS96:FGG96"/>
    <mergeCell ref="FGH96:FGV96"/>
    <mergeCell ref="FGW96:FHK96"/>
    <mergeCell ref="FHL96:FHZ96"/>
    <mergeCell ref="FCG96:FCU96"/>
    <mergeCell ref="FCV96:FDJ96"/>
    <mergeCell ref="FDK96:FDY96"/>
    <mergeCell ref="FDZ96:FEN96"/>
    <mergeCell ref="FEO96:FFC96"/>
    <mergeCell ref="EZJ96:EZX96"/>
    <mergeCell ref="EZY96:FAM96"/>
    <mergeCell ref="FAN96:FBB96"/>
    <mergeCell ref="FBC96:FBQ96"/>
    <mergeCell ref="FBR96:FCF96"/>
    <mergeCell ref="EWM96:EXA96"/>
    <mergeCell ref="EXB96:EXP96"/>
    <mergeCell ref="EXQ96:EYE96"/>
    <mergeCell ref="EYF96:EYT96"/>
    <mergeCell ref="EYU96:EZI96"/>
    <mergeCell ref="FQR96:FRF96"/>
    <mergeCell ref="FRG96:FRU96"/>
    <mergeCell ref="FRV96:FSJ96"/>
    <mergeCell ref="FSK96:FSY96"/>
    <mergeCell ref="FSZ96:FTN96"/>
    <mergeCell ref="FNU96:FOI96"/>
    <mergeCell ref="FOJ96:FOX96"/>
    <mergeCell ref="FOY96:FPM96"/>
    <mergeCell ref="FPN96:FQB96"/>
    <mergeCell ref="FQC96:FQQ96"/>
    <mergeCell ref="FKX96:FLL96"/>
    <mergeCell ref="FLM96:FMA96"/>
    <mergeCell ref="FMB96:FMP96"/>
    <mergeCell ref="FMQ96:FNE96"/>
    <mergeCell ref="FNF96:FNT96"/>
    <mergeCell ref="FIA96:FIO96"/>
    <mergeCell ref="FIP96:FJD96"/>
    <mergeCell ref="FJE96:FJS96"/>
    <mergeCell ref="FJT96:FKH96"/>
    <mergeCell ref="FKI96:FKW96"/>
    <mergeCell ref="GCF96:GCT96"/>
    <mergeCell ref="GCU96:GDI96"/>
    <mergeCell ref="GDJ96:GDX96"/>
    <mergeCell ref="GDY96:GEM96"/>
    <mergeCell ref="GEN96:GFB96"/>
    <mergeCell ref="FZI96:FZW96"/>
    <mergeCell ref="FZX96:GAL96"/>
    <mergeCell ref="GAM96:GBA96"/>
    <mergeCell ref="GBB96:GBP96"/>
    <mergeCell ref="GBQ96:GCE96"/>
    <mergeCell ref="FWL96:FWZ96"/>
    <mergeCell ref="FXA96:FXO96"/>
    <mergeCell ref="FXP96:FYD96"/>
    <mergeCell ref="FYE96:FYS96"/>
    <mergeCell ref="FYT96:FZH96"/>
    <mergeCell ref="FTO96:FUC96"/>
    <mergeCell ref="FUD96:FUR96"/>
    <mergeCell ref="FUS96:FVG96"/>
    <mergeCell ref="FVH96:FVV96"/>
    <mergeCell ref="FVW96:FWK96"/>
    <mergeCell ref="GNT96:GOH96"/>
    <mergeCell ref="GOI96:GOW96"/>
    <mergeCell ref="GOX96:GPL96"/>
    <mergeCell ref="GPM96:GQA96"/>
    <mergeCell ref="GQB96:GQP96"/>
    <mergeCell ref="GKW96:GLK96"/>
    <mergeCell ref="GLL96:GLZ96"/>
    <mergeCell ref="GMA96:GMO96"/>
    <mergeCell ref="GMP96:GND96"/>
    <mergeCell ref="GNE96:GNS96"/>
    <mergeCell ref="GHZ96:GIN96"/>
    <mergeCell ref="GIO96:GJC96"/>
    <mergeCell ref="GJD96:GJR96"/>
    <mergeCell ref="GJS96:GKG96"/>
    <mergeCell ref="GKH96:GKV96"/>
    <mergeCell ref="GFC96:GFQ96"/>
    <mergeCell ref="GFR96:GGF96"/>
    <mergeCell ref="GGG96:GGU96"/>
    <mergeCell ref="GGV96:GHJ96"/>
    <mergeCell ref="GHK96:GHY96"/>
    <mergeCell ref="GZH96:GZV96"/>
    <mergeCell ref="GZW96:HAK96"/>
    <mergeCell ref="HAL96:HAZ96"/>
    <mergeCell ref="HBA96:HBO96"/>
    <mergeCell ref="HBP96:HCD96"/>
    <mergeCell ref="GWK96:GWY96"/>
    <mergeCell ref="GWZ96:GXN96"/>
    <mergeCell ref="GXO96:GYC96"/>
    <mergeCell ref="GYD96:GYR96"/>
    <mergeCell ref="GYS96:GZG96"/>
    <mergeCell ref="GTN96:GUB96"/>
    <mergeCell ref="GUC96:GUQ96"/>
    <mergeCell ref="GUR96:GVF96"/>
    <mergeCell ref="GVG96:GVU96"/>
    <mergeCell ref="GVV96:GWJ96"/>
    <mergeCell ref="GQQ96:GRE96"/>
    <mergeCell ref="GRF96:GRT96"/>
    <mergeCell ref="GRU96:GSI96"/>
    <mergeCell ref="GSJ96:GSX96"/>
    <mergeCell ref="GSY96:GTM96"/>
    <mergeCell ref="HKV96:HLJ96"/>
    <mergeCell ref="HLK96:HLY96"/>
    <mergeCell ref="HLZ96:HMN96"/>
    <mergeCell ref="HMO96:HNC96"/>
    <mergeCell ref="HND96:HNR96"/>
    <mergeCell ref="HHY96:HIM96"/>
    <mergeCell ref="HIN96:HJB96"/>
    <mergeCell ref="HJC96:HJQ96"/>
    <mergeCell ref="HJR96:HKF96"/>
    <mergeCell ref="HKG96:HKU96"/>
    <mergeCell ref="HFB96:HFP96"/>
    <mergeCell ref="HFQ96:HGE96"/>
    <mergeCell ref="HGF96:HGT96"/>
    <mergeCell ref="HGU96:HHI96"/>
    <mergeCell ref="HHJ96:HHX96"/>
    <mergeCell ref="HCE96:HCS96"/>
    <mergeCell ref="HCT96:HDH96"/>
    <mergeCell ref="HDI96:HDW96"/>
    <mergeCell ref="HDX96:HEL96"/>
    <mergeCell ref="HEM96:HFA96"/>
    <mergeCell ref="HWJ96:HWX96"/>
    <mergeCell ref="HWY96:HXM96"/>
    <mergeCell ref="HXN96:HYB96"/>
    <mergeCell ref="HYC96:HYQ96"/>
    <mergeCell ref="HYR96:HZF96"/>
    <mergeCell ref="HTM96:HUA96"/>
    <mergeCell ref="HUB96:HUP96"/>
    <mergeCell ref="HUQ96:HVE96"/>
    <mergeCell ref="HVF96:HVT96"/>
    <mergeCell ref="HVU96:HWI96"/>
    <mergeCell ref="HQP96:HRD96"/>
    <mergeCell ref="HRE96:HRS96"/>
    <mergeCell ref="HRT96:HSH96"/>
    <mergeCell ref="HSI96:HSW96"/>
    <mergeCell ref="HSX96:HTL96"/>
    <mergeCell ref="HNS96:HOG96"/>
    <mergeCell ref="HOH96:HOV96"/>
    <mergeCell ref="HOW96:HPK96"/>
    <mergeCell ref="HPL96:HPZ96"/>
    <mergeCell ref="HQA96:HQO96"/>
    <mergeCell ref="IHX96:IIL96"/>
    <mergeCell ref="IIM96:IJA96"/>
    <mergeCell ref="IJB96:IJP96"/>
    <mergeCell ref="IJQ96:IKE96"/>
    <mergeCell ref="IKF96:IKT96"/>
    <mergeCell ref="IFA96:IFO96"/>
    <mergeCell ref="IFP96:IGD96"/>
    <mergeCell ref="IGE96:IGS96"/>
    <mergeCell ref="IGT96:IHH96"/>
    <mergeCell ref="IHI96:IHW96"/>
    <mergeCell ref="ICD96:ICR96"/>
    <mergeCell ref="ICS96:IDG96"/>
    <mergeCell ref="IDH96:IDV96"/>
    <mergeCell ref="IDW96:IEK96"/>
    <mergeCell ref="IEL96:IEZ96"/>
    <mergeCell ref="HZG96:HZU96"/>
    <mergeCell ref="HZV96:IAJ96"/>
    <mergeCell ref="IAK96:IAY96"/>
    <mergeCell ref="IAZ96:IBN96"/>
    <mergeCell ref="IBO96:ICC96"/>
    <mergeCell ref="ITL96:ITZ96"/>
    <mergeCell ref="IUA96:IUO96"/>
    <mergeCell ref="IUP96:IVD96"/>
    <mergeCell ref="IVE96:IVS96"/>
    <mergeCell ref="IVT96:IWH96"/>
    <mergeCell ref="IQO96:IRC96"/>
    <mergeCell ref="IRD96:IRR96"/>
    <mergeCell ref="IRS96:ISG96"/>
    <mergeCell ref="ISH96:ISV96"/>
    <mergeCell ref="ISW96:ITK96"/>
    <mergeCell ref="INR96:IOF96"/>
    <mergeCell ref="IOG96:IOU96"/>
    <mergeCell ref="IOV96:IPJ96"/>
    <mergeCell ref="IPK96:IPY96"/>
    <mergeCell ref="IPZ96:IQN96"/>
    <mergeCell ref="IKU96:ILI96"/>
    <mergeCell ref="ILJ96:ILX96"/>
    <mergeCell ref="ILY96:IMM96"/>
    <mergeCell ref="IMN96:INB96"/>
    <mergeCell ref="INC96:INQ96"/>
    <mergeCell ref="JEZ96:JFN96"/>
    <mergeCell ref="JFO96:JGC96"/>
    <mergeCell ref="JGD96:JGR96"/>
    <mergeCell ref="JGS96:JHG96"/>
    <mergeCell ref="JHH96:JHV96"/>
    <mergeCell ref="JCC96:JCQ96"/>
    <mergeCell ref="JCR96:JDF96"/>
    <mergeCell ref="JDG96:JDU96"/>
    <mergeCell ref="JDV96:JEJ96"/>
    <mergeCell ref="JEK96:JEY96"/>
    <mergeCell ref="IZF96:IZT96"/>
    <mergeCell ref="IZU96:JAI96"/>
    <mergeCell ref="JAJ96:JAX96"/>
    <mergeCell ref="JAY96:JBM96"/>
    <mergeCell ref="JBN96:JCB96"/>
    <mergeCell ref="IWI96:IWW96"/>
    <mergeCell ref="IWX96:IXL96"/>
    <mergeCell ref="IXM96:IYA96"/>
    <mergeCell ref="IYB96:IYP96"/>
    <mergeCell ref="IYQ96:IZE96"/>
    <mergeCell ref="JQN96:JRB96"/>
    <mergeCell ref="JRC96:JRQ96"/>
    <mergeCell ref="JRR96:JSF96"/>
    <mergeCell ref="JSG96:JSU96"/>
    <mergeCell ref="JSV96:JTJ96"/>
    <mergeCell ref="JNQ96:JOE96"/>
    <mergeCell ref="JOF96:JOT96"/>
    <mergeCell ref="JOU96:JPI96"/>
    <mergeCell ref="JPJ96:JPX96"/>
    <mergeCell ref="JPY96:JQM96"/>
    <mergeCell ref="JKT96:JLH96"/>
    <mergeCell ref="JLI96:JLW96"/>
    <mergeCell ref="JLX96:JML96"/>
    <mergeCell ref="JMM96:JNA96"/>
    <mergeCell ref="JNB96:JNP96"/>
    <mergeCell ref="JHW96:JIK96"/>
    <mergeCell ref="JIL96:JIZ96"/>
    <mergeCell ref="JJA96:JJO96"/>
    <mergeCell ref="JJP96:JKD96"/>
    <mergeCell ref="JKE96:JKS96"/>
    <mergeCell ref="KCB96:KCP96"/>
    <mergeCell ref="KCQ96:KDE96"/>
    <mergeCell ref="KDF96:KDT96"/>
    <mergeCell ref="KDU96:KEI96"/>
    <mergeCell ref="KEJ96:KEX96"/>
    <mergeCell ref="JZE96:JZS96"/>
    <mergeCell ref="JZT96:KAH96"/>
    <mergeCell ref="KAI96:KAW96"/>
    <mergeCell ref="KAX96:KBL96"/>
    <mergeCell ref="KBM96:KCA96"/>
    <mergeCell ref="JWH96:JWV96"/>
    <mergeCell ref="JWW96:JXK96"/>
    <mergeCell ref="JXL96:JXZ96"/>
    <mergeCell ref="JYA96:JYO96"/>
    <mergeCell ref="JYP96:JZD96"/>
    <mergeCell ref="JTK96:JTY96"/>
    <mergeCell ref="JTZ96:JUN96"/>
    <mergeCell ref="JUO96:JVC96"/>
    <mergeCell ref="JVD96:JVR96"/>
    <mergeCell ref="JVS96:JWG96"/>
    <mergeCell ref="KNP96:KOD96"/>
    <mergeCell ref="KOE96:KOS96"/>
    <mergeCell ref="KOT96:KPH96"/>
    <mergeCell ref="KPI96:KPW96"/>
    <mergeCell ref="KPX96:KQL96"/>
    <mergeCell ref="KKS96:KLG96"/>
    <mergeCell ref="KLH96:KLV96"/>
    <mergeCell ref="KLW96:KMK96"/>
    <mergeCell ref="KML96:KMZ96"/>
    <mergeCell ref="KNA96:KNO96"/>
    <mergeCell ref="KHV96:KIJ96"/>
    <mergeCell ref="KIK96:KIY96"/>
    <mergeCell ref="KIZ96:KJN96"/>
    <mergeCell ref="KJO96:KKC96"/>
    <mergeCell ref="KKD96:KKR96"/>
    <mergeCell ref="KEY96:KFM96"/>
    <mergeCell ref="KFN96:KGB96"/>
    <mergeCell ref="KGC96:KGQ96"/>
    <mergeCell ref="KGR96:KHF96"/>
    <mergeCell ref="KHG96:KHU96"/>
    <mergeCell ref="KZD96:KZR96"/>
    <mergeCell ref="KZS96:LAG96"/>
    <mergeCell ref="LAH96:LAV96"/>
    <mergeCell ref="LAW96:LBK96"/>
    <mergeCell ref="LBL96:LBZ96"/>
    <mergeCell ref="KWG96:KWU96"/>
    <mergeCell ref="KWV96:KXJ96"/>
    <mergeCell ref="KXK96:KXY96"/>
    <mergeCell ref="KXZ96:KYN96"/>
    <mergeCell ref="KYO96:KZC96"/>
    <mergeCell ref="KTJ96:KTX96"/>
    <mergeCell ref="KTY96:KUM96"/>
    <mergeCell ref="KUN96:KVB96"/>
    <mergeCell ref="KVC96:KVQ96"/>
    <mergeCell ref="KVR96:KWF96"/>
    <mergeCell ref="KQM96:KRA96"/>
    <mergeCell ref="KRB96:KRP96"/>
    <mergeCell ref="KRQ96:KSE96"/>
    <mergeCell ref="KSF96:KST96"/>
    <mergeCell ref="KSU96:KTI96"/>
    <mergeCell ref="LKR96:LLF96"/>
    <mergeCell ref="LLG96:LLU96"/>
    <mergeCell ref="LLV96:LMJ96"/>
    <mergeCell ref="LMK96:LMY96"/>
    <mergeCell ref="LMZ96:LNN96"/>
    <mergeCell ref="LHU96:LII96"/>
    <mergeCell ref="LIJ96:LIX96"/>
    <mergeCell ref="LIY96:LJM96"/>
    <mergeCell ref="LJN96:LKB96"/>
    <mergeCell ref="LKC96:LKQ96"/>
    <mergeCell ref="LEX96:LFL96"/>
    <mergeCell ref="LFM96:LGA96"/>
    <mergeCell ref="LGB96:LGP96"/>
    <mergeCell ref="LGQ96:LHE96"/>
    <mergeCell ref="LHF96:LHT96"/>
    <mergeCell ref="LCA96:LCO96"/>
    <mergeCell ref="LCP96:LDD96"/>
    <mergeCell ref="LDE96:LDS96"/>
    <mergeCell ref="LDT96:LEH96"/>
    <mergeCell ref="LEI96:LEW96"/>
    <mergeCell ref="LWF96:LWT96"/>
    <mergeCell ref="LWU96:LXI96"/>
    <mergeCell ref="LXJ96:LXX96"/>
    <mergeCell ref="LXY96:LYM96"/>
    <mergeCell ref="LYN96:LZB96"/>
    <mergeCell ref="LTI96:LTW96"/>
    <mergeCell ref="LTX96:LUL96"/>
    <mergeCell ref="LUM96:LVA96"/>
    <mergeCell ref="LVB96:LVP96"/>
    <mergeCell ref="LVQ96:LWE96"/>
    <mergeCell ref="LQL96:LQZ96"/>
    <mergeCell ref="LRA96:LRO96"/>
    <mergeCell ref="LRP96:LSD96"/>
    <mergeCell ref="LSE96:LSS96"/>
    <mergeCell ref="LST96:LTH96"/>
    <mergeCell ref="LNO96:LOC96"/>
    <mergeCell ref="LOD96:LOR96"/>
    <mergeCell ref="LOS96:LPG96"/>
    <mergeCell ref="LPH96:LPV96"/>
    <mergeCell ref="LPW96:LQK96"/>
    <mergeCell ref="MHT96:MIH96"/>
    <mergeCell ref="MII96:MIW96"/>
    <mergeCell ref="MIX96:MJL96"/>
    <mergeCell ref="MJM96:MKA96"/>
    <mergeCell ref="MKB96:MKP96"/>
    <mergeCell ref="MEW96:MFK96"/>
    <mergeCell ref="MFL96:MFZ96"/>
    <mergeCell ref="MGA96:MGO96"/>
    <mergeCell ref="MGP96:MHD96"/>
    <mergeCell ref="MHE96:MHS96"/>
    <mergeCell ref="MBZ96:MCN96"/>
    <mergeCell ref="MCO96:MDC96"/>
    <mergeCell ref="MDD96:MDR96"/>
    <mergeCell ref="MDS96:MEG96"/>
    <mergeCell ref="MEH96:MEV96"/>
    <mergeCell ref="LZC96:LZQ96"/>
    <mergeCell ref="LZR96:MAF96"/>
    <mergeCell ref="MAG96:MAU96"/>
    <mergeCell ref="MAV96:MBJ96"/>
    <mergeCell ref="MBK96:MBY96"/>
    <mergeCell ref="MTH96:MTV96"/>
    <mergeCell ref="MTW96:MUK96"/>
    <mergeCell ref="MUL96:MUZ96"/>
    <mergeCell ref="MVA96:MVO96"/>
    <mergeCell ref="MVP96:MWD96"/>
    <mergeCell ref="MQK96:MQY96"/>
    <mergeCell ref="MQZ96:MRN96"/>
    <mergeCell ref="MRO96:MSC96"/>
    <mergeCell ref="MSD96:MSR96"/>
    <mergeCell ref="MSS96:MTG96"/>
    <mergeCell ref="MNN96:MOB96"/>
    <mergeCell ref="MOC96:MOQ96"/>
    <mergeCell ref="MOR96:MPF96"/>
    <mergeCell ref="MPG96:MPU96"/>
    <mergeCell ref="MPV96:MQJ96"/>
    <mergeCell ref="MKQ96:MLE96"/>
    <mergeCell ref="MLF96:MLT96"/>
    <mergeCell ref="MLU96:MMI96"/>
    <mergeCell ref="MMJ96:MMX96"/>
    <mergeCell ref="MMY96:MNM96"/>
    <mergeCell ref="NEV96:NFJ96"/>
    <mergeCell ref="NFK96:NFY96"/>
    <mergeCell ref="NFZ96:NGN96"/>
    <mergeCell ref="NGO96:NHC96"/>
    <mergeCell ref="NHD96:NHR96"/>
    <mergeCell ref="NBY96:NCM96"/>
    <mergeCell ref="NCN96:NDB96"/>
    <mergeCell ref="NDC96:NDQ96"/>
    <mergeCell ref="NDR96:NEF96"/>
    <mergeCell ref="NEG96:NEU96"/>
    <mergeCell ref="MZB96:MZP96"/>
    <mergeCell ref="MZQ96:NAE96"/>
    <mergeCell ref="NAF96:NAT96"/>
    <mergeCell ref="NAU96:NBI96"/>
    <mergeCell ref="NBJ96:NBX96"/>
    <mergeCell ref="MWE96:MWS96"/>
    <mergeCell ref="MWT96:MXH96"/>
    <mergeCell ref="MXI96:MXW96"/>
    <mergeCell ref="MXX96:MYL96"/>
    <mergeCell ref="MYM96:MZA96"/>
    <mergeCell ref="NQJ96:NQX96"/>
    <mergeCell ref="NQY96:NRM96"/>
    <mergeCell ref="NRN96:NSB96"/>
    <mergeCell ref="NSC96:NSQ96"/>
    <mergeCell ref="NSR96:NTF96"/>
    <mergeCell ref="NNM96:NOA96"/>
    <mergeCell ref="NOB96:NOP96"/>
    <mergeCell ref="NOQ96:NPE96"/>
    <mergeCell ref="NPF96:NPT96"/>
    <mergeCell ref="NPU96:NQI96"/>
    <mergeCell ref="NKP96:NLD96"/>
    <mergeCell ref="NLE96:NLS96"/>
    <mergeCell ref="NLT96:NMH96"/>
    <mergeCell ref="NMI96:NMW96"/>
    <mergeCell ref="NMX96:NNL96"/>
    <mergeCell ref="NHS96:NIG96"/>
    <mergeCell ref="NIH96:NIV96"/>
    <mergeCell ref="NIW96:NJK96"/>
    <mergeCell ref="NJL96:NJZ96"/>
    <mergeCell ref="NKA96:NKO96"/>
    <mergeCell ref="OBX96:OCL96"/>
    <mergeCell ref="OCM96:ODA96"/>
    <mergeCell ref="ODB96:ODP96"/>
    <mergeCell ref="ODQ96:OEE96"/>
    <mergeCell ref="OEF96:OET96"/>
    <mergeCell ref="NZA96:NZO96"/>
    <mergeCell ref="NZP96:OAD96"/>
    <mergeCell ref="OAE96:OAS96"/>
    <mergeCell ref="OAT96:OBH96"/>
    <mergeCell ref="OBI96:OBW96"/>
    <mergeCell ref="NWD96:NWR96"/>
    <mergeCell ref="NWS96:NXG96"/>
    <mergeCell ref="NXH96:NXV96"/>
    <mergeCell ref="NXW96:NYK96"/>
    <mergeCell ref="NYL96:NYZ96"/>
    <mergeCell ref="NTG96:NTU96"/>
    <mergeCell ref="NTV96:NUJ96"/>
    <mergeCell ref="NUK96:NUY96"/>
    <mergeCell ref="NUZ96:NVN96"/>
    <mergeCell ref="NVO96:NWC96"/>
    <mergeCell ref="ONL96:ONZ96"/>
    <mergeCell ref="OOA96:OOO96"/>
    <mergeCell ref="OOP96:OPD96"/>
    <mergeCell ref="OPE96:OPS96"/>
    <mergeCell ref="OPT96:OQH96"/>
    <mergeCell ref="OKO96:OLC96"/>
    <mergeCell ref="OLD96:OLR96"/>
    <mergeCell ref="OLS96:OMG96"/>
    <mergeCell ref="OMH96:OMV96"/>
    <mergeCell ref="OMW96:ONK96"/>
    <mergeCell ref="OHR96:OIF96"/>
    <mergeCell ref="OIG96:OIU96"/>
    <mergeCell ref="OIV96:OJJ96"/>
    <mergeCell ref="OJK96:OJY96"/>
    <mergeCell ref="OJZ96:OKN96"/>
    <mergeCell ref="OEU96:OFI96"/>
    <mergeCell ref="OFJ96:OFX96"/>
    <mergeCell ref="OFY96:OGM96"/>
    <mergeCell ref="OGN96:OHB96"/>
    <mergeCell ref="OHC96:OHQ96"/>
    <mergeCell ref="OYZ96:OZN96"/>
    <mergeCell ref="OZO96:PAC96"/>
    <mergeCell ref="PAD96:PAR96"/>
    <mergeCell ref="PAS96:PBG96"/>
    <mergeCell ref="PBH96:PBV96"/>
    <mergeCell ref="OWC96:OWQ96"/>
    <mergeCell ref="OWR96:OXF96"/>
    <mergeCell ref="OXG96:OXU96"/>
    <mergeCell ref="OXV96:OYJ96"/>
    <mergeCell ref="OYK96:OYY96"/>
    <mergeCell ref="OTF96:OTT96"/>
    <mergeCell ref="OTU96:OUI96"/>
    <mergeCell ref="OUJ96:OUX96"/>
    <mergeCell ref="OUY96:OVM96"/>
    <mergeCell ref="OVN96:OWB96"/>
    <mergeCell ref="OQI96:OQW96"/>
    <mergeCell ref="OQX96:ORL96"/>
    <mergeCell ref="ORM96:OSA96"/>
    <mergeCell ref="OSB96:OSP96"/>
    <mergeCell ref="OSQ96:OTE96"/>
    <mergeCell ref="PKN96:PLB96"/>
    <mergeCell ref="PLC96:PLQ96"/>
    <mergeCell ref="PLR96:PMF96"/>
    <mergeCell ref="PMG96:PMU96"/>
    <mergeCell ref="PMV96:PNJ96"/>
    <mergeCell ref="PHQ96:PIE96"/>
    <mergeCell ref="PIF96:PIT96"/>
    <mergeCell ref="PIU96:PJI96"/>
    <mergeCell ref="PJJ96:PJX96"/>
    <mergeCell ref="PJY96:PKM96"/>
    <mergeCell ref="PET96:PFH96"/>
    <mergeCell ref="PFI96:PFW96"/>
    <mergeCell ref="PFX96:PGL96"/>
    <mergeCell ref="PGM96:PHA96"/>
    <mergeCell ref="PHB96:PHP96"/>
    <mergeCell ref="PBW96:PCK96"/>
    <mergeCell ref="PCL96:PCZ96"/>
    <mergeCell ref="PDA96:PDO96"/>
    <mergeCell ref="PDP96:PED96"/>
    <mergeCell ref="PEE96:PES96"/>
    <mergeCell ref="PWB96:PWP96"/>
    <mergeCell ref="PWQ96:PXE96"/>
    <mergeCell ref="PXF96:PXT96"/>
    <mergeCell ref="PXU96:PYI96"/>
    <mergeCell ref="PYJ96:PYX96"/>
    <mergeCell ref="PTE96:PTS96"/>
    <mergeCell ref="PTT96:PUH96"/>
    <mergeCell ref="PUI96:PUW96"/>
    <mergeCell ref="PUX96:PVL96"/>
    <mergeCell ref="PVM96:PWA96"/>
    <mergeCell ref="PQH96:PQV96"/>
    <mergeCell ref="PQW96:PRK96"/>
    <mergeCell ref="PRL96:PRZ96"/>
    <mergeCell ref="PSA96:PSO96"/>
    <mergeCell ref="PSP96:PTD96"/>
    <mergeCell ref="PNK96:PNY96"/>
    <mergeCell ref="PNZ96:PON96"/>
    <mergeCell ref="POO96:PPC96"/>
    <mergeCell ref="PPD96:PPR96"/>
    <mergeCell ref="PPS96:PQG96"/>
    <mergeCell ref="QHP96:QID96"/>
    <mergeCell ref="QIE96:QIS96"/>
    <mergeCell ref="QIT96:QJH96"/>
    <mergeCell ref="QJI96:QJW96"/>
    <mergeCell ref="QJX96:QKL96"/>
    <mergeCell ref="QES96:QFG96"/>
    <mergeCell ref="QFH96:QFV96"/>
    <mergeCell ref="QFW96:QGK96"/>
    <mergeCell ref="QGL96:QGZ96"/>
    <mergeCell ref="QHA96:QHO96"/>
    <mergeCell ref="QBV96:QCJ96"/>
    <mergeCell ref="QCK96:QCY96"/>
    <mergeCell ref="QCZ96:QDN96"/>
    <mergeCell ref="QDO96:QEC96"/>
    <mergeCell ref="QED96:QER96"/>
    <mergeCell ref="PYY96:PZM96"/>
    <mergeCell ref="PZN96:QAB96"/>
    <mergeCell ref="QAC96:QAQ96"/>
    <mergeCell ref="QAR96:QBF96"/>
    <mergeCell ref="QBG96:QBU96"/>
    <mergeCell ref="QTD96:QTR96"/>
    <mergeCell ref="QTS96:QUG96"/>
    <mergeCell ref="QUH96:QUV96"/>
    <mergeCell ref="QUW96:QVK96"/>
    <mergeCell ref="QVL96:QVZ96"/>
    <mergeCell ref="QQG96:QQU96"/>
    <mergeCell ref="QQV96:QRJ96"/>
    <mergeCell ref="QRK96:QRY96"/>
    <mergeCell ref="QRZ96:QSN96"/>
    <mergeCell ref="QSO96:QTC96"/>
    <mergeCell ref="QNJ96:QNX96"/>
    <mergeCell ref="QNY96:QOM96"/>
    <mergeCell ref="QON96:QPB96"/>
    <mergeCell ref="QPC96:QPQ96"/>
    <mergeCell ref="QPR96:QQF96"/>
    <mergeCell ref="QKM96:QLA96"/>
    <mergeCell ref="QLB96:QLP96"/>
    <mergeCell ref="QLQ96:QME96"/>
    <mergeCell ref="QMF96:QMT96"/>
    <mergeCell ref="QMU96:QNI96"/>
    <mergeCell ref="RER96:RFF96"/>
    <mergeCell ref="RFG96:RFU96"/>
    <mergeCell ref="RFV96:RGJ96"/>
    <mergeCell ref="RGK96:RGY96"/>
    <mergeCell ref="RGZ96:RHN96"/>
    <mergeCell ref="RBU96:RCI96"/>
    <mergeCell ref="RCJ96:RCX96"/>
    <mergeCell ref="RCY96:RDM96"/>
    <mergeCell ref="RDN96:REB96"/>
    <mergeCell ref="REC96:REQ96"/>
    <mergeCell ref="QYX96:QZL96"/>
    <mergeCell ref="QZM96:RAA96"/>
    <mergeCell ref="RAB96:RAP96"/>
    <mergeCell ref="RAQ96:RBE96"/>
    <mergeCell ref="RBF96:RBT96"/>
    <mergeCell ref="QWA96:QWO96"/>
    <mergeCell ref="QWP96:QXD96"/>
    <mergeCell ref="QXE96:QXS96"/>
    <mergeCell ref="QXT96:QYH96"/>
    <mergeCell ref="QYI96:QYW96"/>
    <mergeCell ref="RQF96:RQT96"/>
    <mergeCell ref="RQU96:RRI96"/>
    <mergeCell ref="RRJ96:RRX96"/>
    <mergeCell ref="RRY96:RSM96"/>
    <mergeCell ref="RSN96:RTB96"/>
    <mergeCell ref="RNI96:RNW96"/>
    <mergeCell ref="RNX96:ROL96"/>
    <mergeCell ref="ROM96:RPA96"/>
    <mergeCell ref="RPB96:RPP96"/>
    <mergeCell ref="RPQ96:RQE96"/>
    <mergeCell ref="RKL96:RKZ96"/>
    <mergeCell ref="RLA96:RLO96"/>
    <mergeCell ref="RLP96:RMD96"/>
    <mergeCell ref="RME96:RMS96"/>
    <mergeCell ref="RMT96:RNH96"/>
    <mergeCell ref="RHO96:RIC96"/>
    <mergeCell ref="RID96:RIR96"/>
    <mergeCell ref="RIS96:RJG96"/>
    <mergeCell ref="RJH96:RJV96"/>
    <mergeCell ref="RJW96:RKK96"/>
    <mergeCell ref="SBT96:SCH96"/>
    <mergeCell ref="SCI96:SCW96"/>
    <mergeCell ref="SCX96:SDL96"/>
    <mergeCell ref="SDM96:SEA96"/>
    <mergeCell ref="SEB96:SEP96"/>
    <mergeCell ref="RYW96:RZK96"/>
    <mergeCell ref="RZL96:RZZ96"/>
    <mergeCell ref="SAA96:SAO96"/>
    <mergeCell ref="SAP96:SBD96"/>
    <mergeCell ref="SBE96:SBS96"/>
    <mergeCell ref="RVZ96:RWN96"/>
    <mergeCell ref="RWO96:RXC96"/>
    <mergeCell ref="RXD96:RXR96"/>
    <mergeCell ref="RXS96:RYG96"/>
    <mergeCell ref="RYH96:RYV96"/>
    <mergeCell ref="RTC96:RTQ96"/>
    <mergeCell ref="RTR96:RUF96"/>
    <mergeCell ref="RUG96:RUU96"/>
    <mergeCell ref="RUV96:RVJ96"/>
    <mergeCell ref="RVK96:RVY96"/>
    <mergeCell ref="SNH96:SNV96"/>
    <mergeCell ref="SNW96:SOK96"/>
    <mergeCell ref="SOL96:SOZ96"/>
    <mergeCell ref="SPA96:SPO96"/>
    <mergeCell ref="SPP96:SQD96"/>
    <mergeCell ref="SKK96:SKY96"/>
    <mergeCell ref="SKZ96:SLN96"/>
    <mergeCell ref="SLO96:SMC96"/>
    <mergeCell ref="SMD96:SMR96"/>
    <mergeCell ref="SMS96:SNG96"/>
    <mergeCell ref="SHN96:SIB96"/>
    <mergeCell ref="SIC96:SIQ96"/>
    <mergeCell ref="SIR96:SJF96"/>
    <mergeCell ref="SJG96:SJU96"/>
    <mergeCell ref="SJV96:SKJ96"/>
    <mergeCell ref="SEQ96:SFE96"/>
    <mergeCell ref="SFF96:SFT96"/>
    <mergeCell ref="SFU96:SGI96"/>
    <mergeCell ref="SGJ96:SGX96"/>
    <mergeCell ref="SGY96:SHM96"/>
    <mergeCell ref="SYV96:SZJ96"/>
    <mergeCell ref="SZK96:SZY96"/>
    <mergeCell ref="SZZ96:TAN96"/>
    <mergeCell ref="TAO96:TBC96"/>
    <mergeCell ref="TBD96:TBR96"/>
    <mergeCell ref="SVY96:SWM96"/>
    <mergeCell ref="SWN96:SXB96"/>
    <mergeCell ref="SXC96:SXQ96"/>
    <mergeCell ref="SXR96:SYF96"/>
    <mergeCell ref="SYG96:SYU96"/>
    <mergeCell ref="STB96:STP96"/>
    <mergeCell ref="STQ96:SUE96"/>
    <mergeCell ref="SUF96:SUT96"/>
    <mergeCell ref="SUU96:SVI96"/>
    <mergeCell ref="SVJ96:SVX96"/>
    <mergeCell ref="SQE96:SQS96"/>
    <mergeCell ref="SQT96:SRH96"/>
    <mergeCell ref="SRI96:SRW96"/>
    <mergeCell ref="SRX96:SSL96"/>
    <mergeCell ref="SSM96:STA96"/>
    <mergeCell ref="TKJ96:TKX96"/>
    <mergeCell ref="TKY96:TLM96"/>
    <mergeCell ref="TLN96:TMB96"/>
    <mergeCell ref="TMC96:TMQ96"/>
    <mergeCell ref="TMR96:TNF96"/>
    <mergeCell ref="THM96:TIA96"/>
    <mergeCell ref="TIB96:TIP96"/>
    <mergeCell ref="TIQ96:TJE96"/>
    <mergeCell ref="TJF96:TJT96"/>
    <mergeCell ref="TJU96:TKI96"/>
    <mergeCell ref="TEP96:TFD96"/>
    <mergeCell ref="TFE96:TFS96"/>
    <mergeCell ref="TFT96:TGH96"/>
    <mergeCell ref="TGI96:TGW96"/>
    <mergeCell ref="TGX96:THL96"/>
    <mergeCell ref="TBS96:TCG96"/>
    <mergeCell ref="TCH96:TCV96"/>
    <mergeCell ref="TCW96:TDK96"/>
    <mergeCell ref="TDL96:TDZ96"/>
    <mergeCell ref="TEA96:TEO96"/>
    <mergeCell ref="TVX96:TWL96"/>
    <mergeCell ref="TWM96:TXA96"/>
    <mergeCell ref="TXB96:TXP96"/>
    <mergeCell ref="TXQ96:TYE96"/>
    <mergeCell ref="TYF96:TYT96"/>
    <mergeCell ref="TTA96:TTO96"/>
    <mergeCell ref="TTP96:TUD96"/>
    <mergeCell ref="TUE96:TUS96"/>
    <mergeCell ref="TUT96:TVH96"/>
    <mergeCell ref="TVI96:TVW96"/>
    <mergeCell ref="TQD96:TQR96"/>
    <mergeCell ref="TQS96:TRG96"/>
    <mergeCell ref="TRH96:TRV96"/>
    <mergeCell ref="TRW96:TSK96"/>
    <mergeCell ref="TSL96:TSZ96"/>
    <mergeCell ref="TNG96:TNU96"/>
    <mergeCell ref="TNV96:TOJ96"/>
    <mergeCell ref="TOK96:TOY96"/>
    <mergeCell ref="TOZ96:TPN96"/>
    <mergeCell ref="TPO96:TQC96"/>
    <mergeCell ref="UHL96:UHZ96"/>
    <mergeCell ref="UIA96:UIO96"/>
    <mergeCell ref="UIP96:UJD96"/>
    <mergeCell ref="UJE96:UJS96"/>
    <mergeCell ref="UJT96:UKH96"/>
    <mergeCell ref="UEO96:UFC96"/>
    <mergeCell ref="UFD96:UFR96"/>
    <mergeCell ref="UFS96:UGG96"/>
    <mergeCell ref="UGH96:UGV96"/>
    <mergeCell ref="UGW96:UHK96"/>
    <mergeCell ref="UBR96:UCF96"/>
    <mergeCell ref="UCG96:UCU96"/>
    <mergeCell ref="UCV96:UDJ96"/>
    <mergeCell ref="UDK96:UDY96"/>
    <mergeCell ref="UDZ96:UEN96"/>
    <mergeCell ref="TYU96:TZI96"/>
    <mergeCell ref="TZJ96:TZX96"/>
    <mergeCell ref="TZY96:UAM96"/>
    <mergeCell ref="UAN96:UBB96"/>
    <mergeCell ref="UBC96:UBQ96"/>
    <mergeCell ref="USZ96:UTN96"/>
    <mergeCell ref="UTO96:UUC96"/>
    <mergeCell ref="UUD96:UUR96"/>
    <mergeCell ref="UUS96:UVG96"/>
    <mergeCell ref="UVH96:UVV96"/>
    <mergeCell ref="UQC96:UQQ96"/>
    <mergeCell ref="UQR96:URF96"/>
    <mergeCell ref="URG96:URU96"/>
    <mergeCell ref="URV96:USJ96"/>
    <mergeCell ref="USK96:USY96"/>
    <mergeCell ref="UNF96:UNT96"/>
    <mergeCell ref="UNU96:UOI96"/>
    <mergeCell ref="UOJ96:UOX96"/>
    <mergeCell ref="UOY96:UPM96"/>
    <mergeCell ref="UPN96:UQB96"/>
    <mergeCell ref="UKI96:UKW96"/>
    <mergeCell ref="UKX96:ULL96"/>
    <mergeCell ref="ULM96:UMA96"/>
    <mergeCell ref="UMB96:UMP96"/>
    <mergeCell ref="UMQ96:UNE96"/>
    <mergeCell ref="VEN96:VFB96"/>
    <mergeCell ref="VFC96:VFQ96"/>
    <mergeCell ref="VFR96:VGF96"/>
    <mergeCell ref="VGG96:VGU96"/>
    <mergeCell ref="VGV96:VHJ96"/>
    <mergeCell ref="VBQ96:VCE96"/>
    <mergeCell ref="VCF96:VCT96"/>
    <mergeCell ref="VCU96:VDI96"/>
    <mergeCell ref="VDJ96:VDX96"/>
    <mergeCell ref="VDY96:VEM96"/>
    <mergeCell ref="UYT96:UZH96"/>
    <mergeCell ref="UZI96:UZW96"/>
    <mergeCell ref="UZX96:VAL96"/>
    <mergeCell ref="VAM96:VBA96"/>
    <mergeCell ref="VBB96:VBP96"/>
    <mergeCell ref="UVW96:UWK96"/>
    <mergeCell ref="UWL96:UWZ96"/>
    <mergeCell ref="UXA96:UXO96"/>
    <mergeCell ref="UXP96:UYD96"/>
    <mergeCell ref="UYE96:UYS96"/>
    <mergeCell ref="VQB96:VQP96"/>
    <mergeCell ref="VQQ96:VRE96"/>
    <mergeCell ref="VRF96:VRT96"/>
    <mergeCell ref="VRU96:VSI96"/>
    <mergeCell ref="VSJ96:VSX96"/>
    <mergeCell ref="VNE96:VNS96"/>
    <mergeCell ref="VNT96:VOH96"/>
    <mergeCell ref="VOI96:VOW96"/>
    <mergeCell ref="VOX96:VPL96"/>
    <mergeCell ref="VPM96:VQA96"/>
    <mergeCell ref="VKH96:VKV96"/>
    <mergeCell ref="VKW96:VLK96"/>
    <mergeCell ref="VLL96:VLZ96"/>
    <mergeCell ref="VMA96:VMO96"/>
    <mergeCell ref="VMP96:VND96"/>
    <mergeCell ref="VHK96:VHY96"/>
    <mergeCell ref="VHZ96:VIN96"/>
    <mergeCell ref="VIO96:VJC96"/>
    <mergeCell ref="VJD96:VJR96"/>
    <mergeCell ref="VJS96:VKG96"/>
    <mergeCell ref="WBP96:WCD96"/>
    <mergeCell ref="WCE96:WCS96"/>
    <mergeCell ref="WCT96:WDH96"/>
    <mergeCell ref="WDI96:WDW96"/>
    <mergeCell ref="WDX96:WEL96"/>
    <mergeCell ref="VYS96:VZG96"/>
    <mergeCell ref="VZH96:VZV96"/>
    <mergeCell ref="VZW96:WAK96"/>
    <mergeCell ref="WAL96:WAZ96"/>
    <mergeCell ref="WBA96:WBO96"/>
    <mergeCell ref="VVV96:VWJ96"/>
    <mergeCell ref="VWK96:VWY96"/>
    <mergeCell ref="VWZ96:VXN96"/>
    <mergeCell ref="VXO96:VYC96"/>
    <mergeCell ref="VYD96:VYR96"/>
    <mergeCell ref="VSY96:VTM96"/>
    <mergeCell ref="VTN96:VUB96"/>
    <mergeCell ref="VUC96:VUQ96"/>
    <mergeCell ref="VUR96:VVF96"/>
    <mergeCell ref="VVG96:VVU96"/>
    <mergeCell ref="WND96:WNR96"/>
    <mergeCell ref="WNS96:WOG96"/>
    <mergeCell ref="WOH96:WOV96"/>
    <mergeCell ref="WOW96:WPK96"/>
    <mergeCell ref="WPL96:WPZ96"/>
    <mergeCell ref="WKG96:WKU96"/>
    <mergeCell ref="WKV96:WLJ96"/>
    <mergeCell ref="WLK96:WLY96"/>
    <mergeCell ref="WLZ96:WMN96"/>
    <mergeCell ref="WMO96:WNC96"/>
    <mergeCell ref="WHJ96:WHX96"/>
    <mergeCell ref="WHY96:WIM96"/>
    <mergeCell ref="WIN96:WJB96"/>
    <mergeCell ref="WJC96:WJQ96"/>
    <mergeCell ref="WJR96:WKF96"/>
    <mergeCell ref="WEM96:WFA96"/>
    <mergeCell ref="WFB96:WFP96"/>
    <mergeCell ref="WFQ96:WGE96"/>
    <mergeCell ref="WGF96:WGT96"/>
    <mergeCell ref="WGU96:WHI96"/>
    <mergeCell ref="WZV96:XAJ96"/>
    <mergeCell ref="XAK96:XAY96"/>
    <mergeCell ref="XAZ96:XBN96"/>
    <mergeCell ref="WVU96:WWI96"/>
    <mergeCell ref="WWJ96:WWX96"/>
    <mergeCell ref="WWY96:WXM96"/>
    <mergeCell ref="WXN96:WYB96"/>
    <mergeCell ref="WYC96:WYQ96"/>
    <mergeCell ref="WSX96:WTL96"/>
    <mergeCell ref="WTM96:WUA96"/>
    <mergeCell ref="WUB96:WUP96"/>
    <mergeCell ref="WUQ96:WVE96"/>
    <mergeCell ref="WVF96:WVT96"/>
    <mergeCell ref="WQA96:WQO96"/>
    <mergeCell ref="WQP96:WRD96"/>
    <mergeCell ref="WRE96:WRS96"/>
    <mergeCell ref="WRT96:WSH96"/>
    <mergeCell ref="WSI96:WSW96"/>
    <mergeCell ref="HR97:IF97"/>
    <mergeCell ref="IG97:IU97"/>
    <mergeCell ref="IV97:JJ97"/>
    <mergeCell ref="JK97:JY97"/>
    <mergeCell ref="XEL96:XEZ96"/>
    <mergeCell ref="XFA96:XFD96"/>
    <mergeCell ref="P97:AD97"/>
    <mergeCell ref="AE97:AS97"/>
    <mergeCell ref="AT97:BH97"/>
    <mergeCell ref="BI97:BW97"/>
    <mergeCell ref="BX97:CL97"/>
    <mergeCell ref="CM97:DA97"/>
    <mergeCell ref="DB97:DP97"/>
    <mergeCell ref="DQ97:EE97"/>
    <mergeCell ref="EF97:ET97"/>
    <mergeCell ref="EU97:FI97"/>
    <mergeCell ref="FJ97:FX97"/>
    <mergeCell ref="FY97:GM97"/>
    <mergeCell ref="GN97:HB97"/>
    <mergeCell ref="XBO96:XCC96"/>
    <mergeCell ref="XCD96:XCR96"/>
    <mergeCell ref="XCS96:XDG96"/>
    <mergeCell ref="XDH96:XDV96"/>
    <mergeCell ref="XDW96:XEK96"/>
    <mergeCell ref="WYR96:WZF96"/>
    <mergeCell ref="WZG96:WZU96"/>
    <mergeCell ref="VN97:WB97"/>
    <mergeCell ref="WC97:WQ97"/>
    <mergeCell ref="WR97:XF97"/>
    <mergeCell ref="XG97:XU97"/>
    <mergeCell ref="XV97:YJ97"/>
    <mergeCell ref="SQ97:TE97"/>
    <mergeCell ref="TF97:TT97"/>
    <mergeCell ref="TU97:UI97"/>
    <mergeCell ref="UJ97:UX97"/>
    <mergeCell ref="UY97:VM97"/>
    <mergeCell ref="PT97:QH97"/>
    <mergeCell ref="QI97:QW97"/>
    <mergeCell ref="QX97:RL97"/>
    <mergeCell ref="RM97:SA97"/>
    <mergeCell ref="SB97:SP97"/>
    <mergeCell ref="MW97:NK97"/>
    <mergeCell ref="NL97:NZ97"/>
    <mergeCell ref="OA97:OO97"/>
    <mergeCell ref="OP97:PD97"/>
    <mergeCell ref="PE97:PS97"/>
    <mergeCell ref="AHB97:AHP97"/>
    <mergeCell ref="AHQ97:AIE97"/>
    <mergeCell ref="AIF97:AIT97"/>
    <mergeCell ref="AIU97:AJI97"/>
    <mergeCell ref="AJJ97:AJX97"/>
    <mergeCell ref="AEE97:AES97"/>
    <mergeCell ref="AET97:AFH97"/>
    <mergeCell ref="AFI97:AFW97"/>
    <mergeCell ref="AFX97:AGL97"/>
    <mergeCell ref="AGM97:AHA97"/>
    <mergeCell ref="ABH97:ABV97"/>
    <mergeCell ref="ABW97:ACK97"/>
    <mergeCell ref="ACL97:ACZ97"/>
    <mergeCell ref="ADA97:ADO97"/>
    <mergeCell ref="ADP97:AED97"/>
    <mergeCell ref="YK97:YY97"/>
    <mergeCell ref="YZ97:ZN97"/>
    <mergeCell ref="ZO97:AAC97"/>
    <mergeCell ref="AAD97:AAR97"/>
    <mergeCell ref="AAS97:ABG97"/>
    <mergeCell ref="ASP97:ATD97"/>
    <mergeCell ref="ATE97:ATS97"/>
    <mergeCell ref="ATT97:AUH97"/>
    <mergeCell ref="AUI97:AUW97"/>
    <mergeCell ref="AUX97:AVL97"/>
    <mergeCell ref="APS97:AQG97"/>
    <mergeCell ref="AQH97:AQV97"/>
    <mergeCell ref="AQW97:ARK97"/>
    <mergeCell ref="ARL97:ARZ97"/>
    <mergeCell ref="ASA97:ASO97"/>
    <mergeCell ref="AMV97:ANJ97"/>
    <mergeCell ref="ANK97:ANY97"/>
    <mergeCell ref="ANZ97:AON97"/>
    <mergeCell ref="AOO97:APC97"/>
    <mergeCell ref="APD97:APR97"/>
    <mergeCell ref="AJY97:AKM97"/>
    <mergeCell ref="AKN97:ALB97"/>
    <mergeCell ref="ALC97:ALQ97"/>
    <mergeCell ref="ALR97:AMF97"/>
    <mergeCell ref="AMG97:AMU97"/>
    <mergeCell ref="BED97:BER97"/>
    <mergeCell ref="BES97:BFG97"/>
    <mergeCell ref="BFH97:BFV97"/>
    <mergeCell ref="BFW97:BGK97"/>
    <mergeCell ref="BGL97:BGZ97"/>
    <mergeCell ref="BBG97:BBU97"/>
    <mergeCell ref="BBV97:BCJ97"/>
    <mergeCell ref="BCK97:BCY97"/>
    <mergeCell ref="BCZ97:BDN97"/>
    <mergeCell ref="BDO97:BEC97"/>
    <mergeCell ref="AYJ97:AYX97"/>
    <mergeCell ref="AYY97:AZM97"/>
    <mergeCell ref="AZN97:BAB97"/>
    <mergeCell ref="BAC97:BAQ97"/>
    <mergeCell ref="BAR97:BBF97"/>
    <mergeCell ref="AVM97:AWA97"/>
    <mergeCell ref="AWB97:AWP97"/>
    <mergeCell ref="AWQ97:AXE97"/>
    <mergeCell ref="AXF97:AXT97"/>
    <mergeCell ref="AXU97:AYI97"/>
    <mergeCell ref="BPR97:BQF97"/>
    <mergeCell ref="BQG97:BQU97"/>
    <mergeCell ref="BQV97:BRJ97"/>
    <mergeCell ref="BRK97:BRY97"/>
    <mergeCell ref="BRZ97:BSN97"/>
    <mergeCell ref="BMU97:BNI97"/>
    <mergeCell ref="BNJ97:BNX97"/>
    <mergeCell ref="BNY97:BOM97"/>
    <mergeCell ref="BON97:BPB97"/>
    <mergeCell ref="BPC97:BPQ97"/>
    <mergeCell ref="BJX97:BKL97"/>
    <mergeCell ref="BKM97:BLA97"/>
    <mergeCell ref="BLB97:BLP97"/>
    <mergeCell ref="BLQ97:BME97"/>
    <mergeCell ref="BMF97:BMT97"/>
    <mergeCell ref="BHA97:BHO97"/>
    <mergeCell ref="BHP97:BID97"/>
    <mergeCell ref="BIE97:BIS97"/>
    <mergeCell ref="BIT97:BJH97"/>
    <mergeCell ref="BJI97:BJW97"/>
    <mergeCell ref="CBF97:CBT97"/>
    <mergeCell ref="CBU97:CCI97"/>
    <mergeCell ref="CCJ97:CCX97"/>
    <mergeCell ref="CCY97:CDM97"/>
    <mergeCell ref="CDN97:CEB97"/>
    <mergeCell ref="BYI97:BYW97"/>
    <mergeCell ref="BYX97:BZL97"/>
    <mergeCell ref="BZM97:CAA97"/>
    <mergeCell ref="CAB97:CAP97"/>
    <mergeCell ref="CAQ97:CBE97"/>
    <mergeCell ref="BVL97:BVZ97"/>
    <mergeCell ref="BWA97:BWO97"/>
    <mergeCell ref="BWP97:BXD97"/>
    <mergeCell ref="BXE97:BXS97"/>
    <mergeCell ref="BXT97:BYH97"/>
    <mergeCell ref="BSO97:BTC97"/>
    <mergeCell ref="BTD97:BTR97"/>
    <mergeCell ref="BTS97:BUG97"/>
    <mergeCell ref="BUH97:BUV97"/>
    <mergeCell ref="BUW97:BVK97"/>
    <mergeCell ref="CMT97:CNH97"/>
    <mergeCell ref="CNI97:CNW97"/>
    <mergeCell ref="CNX97:COL97"/>
    <mergeCell ref="COM97:CPA97"/>
    <mergeCell ref="CPB97:CPP97"/>
    <mergeCell ref="CJW97:CKK97"/>
    <mergeCell ref="CKL97:CKZ97"/>
    <mergeCell ref="CLA97:CLO97"/>
    <mergeCell ref="CLP97:CMD97"/>
    <mergeCell ref="CME97:CMS97"/>
    <mergeCell ref="CGZ97:CHN97"/>
    <mergeCell ref="CHO97:CIC97"/>
    <mergeCell ref="CID97:CIR97"/>
    <mergeCell ref="CIS97:CJG97"/>
    <mergeCell ref="CJH97:CJV97"/>
    <mergeCell ref="CEC97:CEQ97"/>
    <mergeCell ref="CER97:CFF97"/>
    <mergeCell ref="CFG97:CFU97"/>
    <mergeCell ref="CFV97:CGJ97"/>
    <mergeCell ref="CGK97:CGY97"/>
    <mergeCell ref="CYH97:CYV97"/>
    <mergeCell ref="CYW97:CZK97"/>
    <mergeCell ref="CZL97:CZZ97"/>
    <mergeCell ref="DAA97:DAO97"/>
    <mergeCell ref="DAP97:DBD97"/>
    <mergeCell ref="CVK97:CVY97"/>
    <mergeCell ref="CVZ97:CWN97"/>
    <mergeCell ref="CWO97:CXC97"/>
    <mergeCell ref="CXD97:CXR97"/>
    <mergeCell ref="CXS97:CYG97"/>
    <mergeCell ref="CSN97:CTB97"/>
    <mergeCell ref="CTC97:CTQ97"/>
    <mergeCell ref="CTR97:CUF97"/>
    <mergeCell ref="CUG97:CUU97"/>
    <mergeCell ref="CUV97:CVJ97"/>
    <mergeCell ref="CPQ97:CQE97"/>
    <mergeCell ref="CQF97:CQT97"/>
    <mergeCell ref="CQU97:CRI97"/>
    <mergeCell ref="CRJ97:CRX97"/>
    <mergeCell ref="CRY97:CSM97"/>
    <mergeCell ref="DJV97:DKJ97"/>
    <mergeCell ref="DKK97:DKY97"/>
    <mergeCell ref="DKZ97:DLN97"/>
    <mergeCell ref="DLO97:DMC97"/>
    <mergeCell ref="DMD97:DMR97"/>
    <mergeCell ref="DGY97:DHM97"/>
    <mergeCell ref="DHN97:DIB97"/>
    <mergeCell ref="DIC97:DIQ97"/>
    <mergeCell ref="DIR97:DJF97"/>
    <mergeCell ref="DJG97:DJU97"/>
    <mergeCell ref="DEB97:DEP97"/>
    <mergeCell ref="DEQ97:DFE97"/>
    <mergeCell ref="DFF97:DFT97"/>
    <mergeCell ref="DFU97:DGI97"/>
    <mergeCell ref="DGJ97:DGX97"/>
    <mergeCell ref="DBE97:DBS97"/>
    <mergeCell ref="DBT97:DCH97"/>
    <mergeCell ref="DCI97:DCW97"/>
    <mergeCell ref="DCX97:DDL97"/>
    <mergeCell ref="DDM97:DEA97"/>
    <mergeCell ref="DVJ97:DVX97"/>
    <mergeCell ref="DVY97:DWM97"/>
    <mergeCell ref="DWN97:DXB97"/>
    <mergeCell ref="DXC97:DXQ97"/>
    <mergeCell ref="DXR97:DYF97"/>
    <mergeCell ref="DSM97:DTA97"/>
    <mergeCell ref="DTB97:DTP97"/>
    <mergeCell ref="DTQ97:DUE97"/>
    <mergeCell ref="DUF97:DUT97"/>
    <mergeCell ref="DUU97:DVI97"/>
    <mergeCell ref="DPP97:DQD97"/>
    <mergeCell ref="DQE97:DQS97"/>
    <mergeCell ref="DQT97:DRH97"/>
    <mergeCell ref="DRI97:DRW97"/>
    <mergeCell ref="DRX97:DSL97"/>
    <mergeCell ref="DMS97:DNG97"/>
    <mergeCell ref="DNH97:DNV97"/>
    <mergeCell ref="DNW97:DOK97"/>
    <mergeCell ref="DOL97:DOZ97"/>
    <mergeCell ref="DPA97:DPO97"/>
    <mergeCell ref="EGX97:EHL97"/>
    <mergeCell ref="EHM97:EIA97"/>
    <mergeCell ref="EIB97:EIP97"/>
    <mergeCell ref="EIQ97:EJE97"/>
    <mergeCell ref="EJF97:EJT97"/>
    <mergeCell ref="EEA97:EEO97"/>
    <mergeCell ref="EEP97:EFD97"/>
    <mergeCell ref="EFE97:EFS97"/>
    <mergeCell ref="EFT97:EGH97"/>
    <mergeCell ref="EGI97:EGW97"/>
    <mergeCell ref="EBD97:EBR97"/>
    <mergeCell ref="EBS97:ECG97"/>
    <mergeCell ref="ECH97:ECV97"/>
    <mergeCell ref="ECW97:EDK97"/>
    <mergeCell ref="EDL97:EDZ97"/>
    <mergeCell ref="DYG97:DYU97"/>
    <mergeCell ref="DYV97:DZJ97"/>
    <mergeCell ref="DZK97:DZY97"/>
    <mergeCell ref="DZZ97:EAN97"/>
    <mergeCell ref="EAO97:EBC97"/>
    <mergeCell ref="ESL97:ESZ97"/>
    <mergeCell ref="ETA97:ETO97"/>
    <mergeCell ref="ETP97:EUD97"/>
    <mergeCell ref="EUE97:EUS97"/>
    <mergeCell ref="EUT97:EVH97"/>
    <mergeCell ref="EPO97:EQC97"/>
    <mergeCell ref="EQD97:EQR97"/>
    <mergeCell ref="EQS97:ERG97"/>
    <mergeCell ref="ERH97:ERV97"/>
    <mergeCell ref="ERW97:ESK97"/>
    <mergeCell ref="EMR97:ENF97"/>
    <mergeCell ref="ENG97:ENU97"/>
    <mergeCell ref="ENV97:EOJ97"/>
    <mergeCell ref="EOK97:EOY97"/>
    <mergeCell ref="EOZ97:EPN97"/>
    <mergeCell ref="EJU97:EKI97"/>
    <mergeCell ref="EKJ97:EKX97"/>
    <mergeCell ref="EKY97:ELM97"/>
    <mergeCell ref="ELN97:EMB97"/>
    <mergeCell ref="EMC97:EMQ97"/>
    <mergeCell ref="FDZ97:FEN97"/>
    <mergeCell ref="FEO97:FFC97"/>
    <mergeCell ref="FFD97:FFR97"/>
    <mergeCell ref="FFS97:FGG97"/>
    <mergeCell ref="FGH97:FGV97"/>
    <mergeCell ref="FBC97:FBQ97"/>
    <mergeCell ref="FBR97:FCF97"/>
    <mergeCell ref="FCG97:FCU97"/>
    <mergeCell ref="FCV97:FDJ97"/>
    <mergeCell ref="FDK97:FDY97"/>
    <mergeCell ref="EYF97:EYT97"/>
    <mergeCell ref="EYU97:EZI97"/>
    <mergeCell ref="EZJ97:EZX97"/>
    <mergeCell ref="EZY97:FAM97"/>
    <mergeCell ref="FAN97:FBB97"/>
    <mergeCell ref="EVI97:EVW97"/>
    <mergeCell ref="EVX97:EWL97"/>
    <mergeCell ref="EWM97:EXA97"/>
    <mergeCell ref="EXB97:EXP97"/>
    <mergeCell ref="EXQ97:EYE97"/>
    <mergeCell ref="FPN97:FQB97"/>
    <mergeCell ref="FQC97:FQQ97"/>
    <mergeCell ref="FQR97:FRF97"/>
    <mergeCell ref="FRG97:FRU97"/>
    <mergeCell ref="FRV97:FSJ97"/>
    <mergeCell ref="FMQ97:FNE97"/>
    <mergeCell ref="FNF97:FNT97"/>
    <mergeCell ref="FNU97:FOI97"/>
    <mergeCell ref="FOJ97:FOX97"/>
    <mergeCell ref="FOY97:FPM97"/>
    <mergeCell ref="FJT97:FKH97"/>
    <mergeCell ref="FKI97:FKW97"/>
    <mergeCell ref="FKX97:FLL97"/>
    <mergeCell ref="FLM97:FMA97"/>
    <mergeCell ref="FMB97:FMP97"/>
    <mergeCell ref="FGW97:FHK97"/>
    <mergeCell ref="FHL97:FHZ97"/>
    <mergeCell ref="FIA97:FIO97"/>
    <mergeCell ref="FIP97:FJD97"/>
    <mergeCell ref="FJE97:FJS97"/>
    <mergeCell ref="GBB97:GBP97"/>
    <mergeCell ref="GBQ97:GCE97"/>
    <mergeCell ref="GCF97:GCT97"/>
    <mergeCell ref="GCU97:GDI97"/>
    <mergeCell ref="GDJ97:GDX97"/>
    <mergeCell ref="FYE97:FYS97"/>
    <mergeCell ref="FYT97:FZH97"/>
    <mergeCell ref="FZI97:FZW97"/>
    <mergeCell ref="FZX97:GAL97"/>
    <mergeCell ref="GAM97:GBA97"/>
    <mergeCell ref="FVH97:FVV97"/>
    <mergeCell ref="FVW97:FWK97"/>
    <mergeCell ref="FWL97:FWZ97"/>
    <mergeCell ref="FXA97:FXO97"/>
    <mergeCell ref="FXP97:FYD97"/>
    <mergeCell ref="FSK97:FSY97"/>
    <mergeCell ref="FSZ97:FTN97"/>
    <mergeCell ref="FTO97:FUC97"/>
    <mergeCell ref="FUD97:FUR97"/>
    <mergeCell ref="FUS97:FVG97"/>
    <mergeCell ref="GMP97:GND97"/>
    <mergeCell ref="GNE97:GNS97"/>
    <mergeCell ref="GNT97:GOH97"/>
    <mergeCell ref="GOI97:GOW97"/>
    <mergeCell ref="GOX97:GPL97"/>
    <mergeCell ref="GJS97:GKG97"/>
    <mergeCell ref="GKH97:GKV97"/>
    <mergeCell ref="GKW97:GLK97"/>
    <mergeCell ref="GLL97:GLZ97"/>
    <mergeCell ref="GMA97:GMO97"/>
    <mergeCell ref="GGV97:GHJ97"/>
    <mergeCell ref="GHK97:GHY97"/>
    <mergeCell ref="GHZ97:GIN97"/>
    <mergeCell ref="GIO97:GJC97"/>
    <mergeCell ref="GJD97:GJR97"/>
    <mergeCell ref="GDY97:GEM97"/>
    <mergeCell ref="GEN97:GFB97"/>
    <mergeCell ref="GFC97:GFQ97"/>
    <mergeCell ref="GFR97:GGF97"/>
    <mergeCell ref="GGG97:GGU97"/>
    <mergeCell ref="GYD97:GYR97"/>
    <mergeCell ref="GYS97:GZG97"/>
    <mergeCell ref="GZH97:GZV97"/>
    <mergeCell ref="GZW97:HAK97"/>
    <mergeCell ref="HAL97:HAZ97"/>
    <mergeCell ref="GVG97:GVU97"/>
    <mergeCell ref="GVV97:GWJ97"/>
    <mergeCell ref="GWK97:GWY97"/>
    <mergeCell ref="GWZ97:GXN97"/>
    <mergeCell ref="GXO97:GYC97"/>
    <mergeCell ref="GSJ97:GSX97"/>
    <mergeCell ref="GSY97:GTM97"/>
    <mergeCell ref="GTN97:GUB97"/>
    <mergeCell ref="GUC97:GUQ97"/>
    <mergeCell ref="GUR97:GVF97"/>
    <mergeCell ref="GPM97:GQA97"/>
    <mergeCell ref="GQB97:GQP97"/>
    <mergeCell ref="GQQ97:GRE97"/>
    <mergeCell ref="GRF97:GRT97"/>
    <mergeCell ref="GRU97:GSI97"/>
    <mergeCell ref="HJR97:HKF97"/>
    <mergeCell ref="HKG97:HKU97"/>
    <mergeCell ref="HKV97:HLJ97"/>
    <mergeCell ref="HLK97:HLY97"/>
    <mergeCell ref="HLZ97:HMN97"/>
    <mergeCell ref="HGU97:HHI97"/>
    <mergeCell ref="HHJ97:HHX97"/>
    <mergeCell ref="HHY97:HIM97"/>
    <mergeCell ref="HIN97:HJB97"/>
    <mergeCell ref="HJC97:HJQ97"/>
    <mergeCell ref="HDX97:HEL97"/>
    <mergeCell ref="HEM97:HFA97"/>
    <mergeCell ref="HFB97:HFP97"/>
    <mergeCell ref="HFQ97:HGE97"/>
    <mergeCell ref="HGF97:HGT97"/>
    <mergeCell ref="HBA97:HBO97"/>
    <mergeCell ref="HBP97:HCD97"/>
    <mergeCell ref="HCE97:HCS97"/>
    <mergeCell ref="HCT97:HDH97"/>
    <mergeCell ref="HDI97:HDW97"/>
    <mergeCell ref="HVF97:HVT97"/>
    <mergeCell ref="HVU97:HWI97"/>
    <mergeCell ref="HWJ97:HWX97"/>
    <mergeCell ref="HWY97:HXM97"/>
    <mergeCell ref="HXN97:HYB97"/>
    <mergeCell ref="HSI97:HSW97"/>
    <mergeCell ref="HSX97:HTL97"/>
    <mergeCell ref="HTM97:HUA97"/>
    <mergeCell ref="HUB97:HUP97"/>
    <mergeCell ref="HUQ97:HVE97"/>
    <mergeCell ref="HPL97:HPZ97"/>
    <mergeCell ref="HQA97:HQO97"/>
    <mergeCell ref="HQP97:HRD97"/>
    <mergeCell ref="HRE97:HRS97"/>
    <mergeCell ref="HRT97:HSH97"/>
    <mergeCell ref="HMO97:HNC97"/>
    <mergeCell ref="HND97:HNR97"/>
    <mergeCell ref="HNS97:HOG97"/>
    <mergeCell ref="HOH97:HOV97"/>
    <mergeCell ref="HOW97:HPK97"/>
    <mergeCell ref="IGT97:IHH97"/>
    <mergeCell ref="IHI97:IHW97"/>
    <mergeCell ref="IHX97:IIL97"/>
    <mergeCell ref="IIM97:IJA97"/>
    <mergeCell ref="IJB97:IJP97"/>
    <mergeCell ref="IDW97:IEK97"/>
    <mergeCell ref="IEL97:IEZ97"/>
    <mergeCell ref="IFA97:IFO97"/>
    <mergeCell ref="IFP97:IGD97"/>
    <mergeCell ref="IGE97:IGS97"/>
    <mergeCell ref="IAZ97:IBN97"/>
    <mergeCell ref="IBO97:ICC97"/>
    <mergeCell ref="ICD97:ICR97"/>
    <mergeCell ref="ICS97:IDG97"/>
    <mergeCell ref="IDH97:IDV97"/>
    <mergeCell ref="HYC97:HYQ97"/>
    <mergeCell ref="HYR97:HZF97"/>
    <mergeCell ref="HZG97:HZU97"/>
    <mergeCell ref="HZV97:IAJ97"/>
    <mergeCell ref="IAK97:IAY97"/>
    <mergeCell ref="ISH97:ISV97"/>
    <mergeCell ref="ISW97:ITK97"/>
    <mergeCell ref="ITL97:ITZ97"/>
    <mergeCell ref="IUA97:IUO97"/>
    <mergeCell ref="IUP97:IVD97"/>
    <mergeCell ref="IPK97:IPY97"/>
    <mergeCell ref="IPZ97:IQN97"/>
    <mergeCell ref="IQO97:IRC97"/>
    <mergeCell ref="IRD97:IRR97"/>
    <mergeCell ref="IRS97:ISG97"/>
    <mergeCell ref="IMN97:INB97"/>
    <mergeCell ref="INC97:INQ97"/>
    <mergeCell ref="INR97:IOF97"/>
    <mergeCell ref="IOG97:IOU97"/>
    <mergeCell ref="IOV97:IPJ97"/>
    <mergeCell ref="IJQ97:IKE97"/>
    <mergeCell ref="IKF97:IKT97"/>
    <mergeCell ref="IKU97:ILI97"/>
    <mergeCell ref="ILJ97:ILX97"/>
    <mergeCell ref="ILY97:IMM97"/>
    <mergeCell ref="JDV97:JEJ97"/>
    <mergeCell ref="JEK97:JEY97"/>
    <mergeCell ref="JEZ97:JFN97"/>
    <mergeCell ref="JFO97:JGC97"/>
    <mergeCell ref="JGD97:JGR97"/>
    <mergeCell ref="JAY97:JBM97"/>
    <mergeCell ref="JBN97:JCB97"/>
    <mergeCell ref="JCC97:JCQ97"/>
    <mergeCell ref="JCR97:JDF97"/>
    <mergeCell ref="JDG97:JDU97"/>
    <mergeCell ref="IYB97:IYP97"/>
    <mergeCell ref="IYQ97:IZE97"/>
    <mergeCell ref="IZF97:IZT97"/>
    <mergeCell ref="IZU97:JAI97"/>
    <mergeCell ref="JAJ97:JAX97"/>
    <mergeCell ref="IVE97:IVS97"/>
    <mergeCell ref="IVT97:IWH97"/>
    <mergeCell ref="IWI97:IWW97"/>
    <mergeCell ref="IWX97:IXL97"/>
    <mergeCell ref="IXM97:IYA97"/>
    <mergeCell ref="JPJ97:JPX97"/>
    <mergeCell ref="JPY97:JQM97"/>
    <mergeCell ref="JQN97:JRB97"/>
    <mergeCell ref="JRC97:JRQ97"/>
    <mergeCell ref="JRR97:JSF97"/>
    <mergeCell ref="JMM97:JNA97"/>
    <mergeCell ref="JNB97:JNP97"/>
    <mergeCell ref="JNQ97:JOE97"/>
    <mergeCell ref="JOF97:JOT97"/>
    <mergeCell ref="JOU97:JPI97"/>
    <mergeCell ref="JJP97:JKD97"/>
    <mergeCell ref="JKE97:JKS97"/>
    <mergeCell ref="JKT97:JLH97"/>
    <mergeCell ref="JLI97:JLW97"/>
    <mergeCell ref="JLX97:JML97"/>
    <mergeCell ref="JGS97:JHG97"/>
    <mergeCell ref="JHH97:JHV97"/>
    <mergeCell ref="JHW97:JIK97"/>
    <mergeCell ref="JIL97:JIZ97"/>
    <mergeCell ref="JJA97:JJO97"/>
    <mergeCell ref="KAX97:KBL97"/>
    <mergeCell ref="KBM97:KCA97"/>
    <mergeCell ref="KCB97:KCP97"/>
    <mergeCell ref="KCQ97:KDE97"/>
    <mergeCell ref="KDF97:KDT97"/>
    <mergeCell ref="JYA97:JYO97"/>
    <mergeCell ref="JYP97:JZD97"/>
    <mergeCell ref="JZE97:JZS97"/>
    <mergeCell ref="JZT97:KAH97"/>
    <mergeCell ref="KAI97:KAW97"/>
    <mergeCell ref="JVD97:JVR97"/>
    <mergeCell ref="JVS97:JWG97"/>
    <mergeCell ref="JWH97:JWV97"/>
    <mergeCell ref="JWW97:JXK97"/>
    <mergeCell ref="JXL97:JXZ97"/>
    <mergeCell ref="JSG97:JSU97"/>
    <mergeCell ref="JSV97:JTJ97"/>
    <mergeCell ref="JTK97:JTY97"/>
    <mergeCell ref="JTZ97:JUN97"/>
    <mergeCell ref="JUO97:JVC97"/>
    <mergeCell ref="KML97:KMZ97"/>
    <mergeCell ref="KNA97:KNO97"/>
    <mergeCell ref="KNP97:KOD97"/>
    <mergeCell ref="KOE97:KOS97"/>
    <mergeCell ref="KOT97:KPH97"/>
    <mergeCell ref="KJO97:KKC97"/>
    <mergeCell ref="KKD97:KKR97"/>
    <mergeCell ref="KKS97:KLG97"/>
    <mergeCell ref="KLH97:KLV97"/>
    <mergeCell ref="KLW97:KMK97"/>
    <mergeCell ref="KGR97:KHF97"/>
    <mergeCell ref="KHG97:KHU97"/>
    <mergeCell ref="KHV97:KIJ97"/>
    <mergeCell ref="KIK97:KIY97"/>
    <mergeCell ref="KIZ97:KJN97"/>
    <mergeCell ref="KDU97:KEI97"/>
    <mergeCell ref="KEJ97:KEX97"/>
    <mergeCell ref="KEY97:KFM97"/>
    <mergeCell ref="KFN97:KGB97"/>
    <mergeCell ref="KGC97:KGQ97"/>
    <mergeCell ref="KXZ97:KYN97"/>
    <mergeCell ref="KYO97:KZC97"/>
    <mergeCell ref="KZD97:KZR97"/>
    <mergeCell ref="KZS97:LAG97"/>
    <mergeCell ref="LAH97:LAV97"/>
    <mergeCell ref="KVC97:KVQ97"/>
    <mergeCell ref="KVR97:KWF97"/>
    <mergeCell ref="KWG97:KWU97"/>
    <mergeCell ref="KWV97:KXJ97"/>
    <mergeCell ref="KXK97:KXY97"/>
    <mergeCell ref="KSF97:KST97"/>
    <mergeCell ref="KSU97:KTI97"/>
    <mergeCell ref="KTJ97:KTX97"/>
    <mergeCell ref="KTY97:KUM97"/>
    <mergeCell ref="KUN97:KVB97"/>
    <mergeCell ref="KPI97:KPW97"/>
    <mergeCell ref="KPX97:KQL97"/>
    <mergeCell ref="KQM97:KRA97"/>
    <mergeCell ref="KRB97:KRP97"/>
    <mergeCell ref="KRQ97:KSE97"/>
    <mergeCell ref="LJN97:LKB97"/>
    <mergeCell ref="LKC97:LKQ97"/>
    <mergeCell ref="LKR97:LLF97"/>
    <mergeCell ref="LLG97:LLU97"/>
    <mergeCell ref="LLV97:LMJ97"/>
    <mergeCell ref="LGQ97:LHE97"/>
    <mergeCell ref="LHF97:LHT97"/>
    <mergeCell ref="LHU97:LII97"/>
    <mergeCell ref="LIJ97:LIX97"/>
    <mergeCell ref="LIY97:LJM97"/>
    <mergeCell ref="LDT97:LEH97"/>
    <mergeCell ref="LEI97:LEW97"/>
    <mergeCell ref="LEX97:LFL97"/>
    <mergeCell ref="LFM97:LGA97"/>
    <mergeCell ref="LGB97:LGP97"/>
    <mergeCell ref="LAW97:LBK97"/>
    <mergeCell ref="LBL97:LBZ97"/>
    <mergeCell ref="LCA97:LCO97"/>
    <mergeCell ref="LCP97:LDD97"/>
    <mergeCell ref="LDE97:LDS97"/>
    <mergeCell ref="LVB97:LVP97"/>
    <mergeCell ref="LVQ97:LWE97"/>
    <mergeCell ref="LWF97:LWT97"/>
    <mergeCell ref="LWU97:LXI97"/>
    <mergeCell ref="LXJ97:LXX97"/>
    <mergeCell ref="LSE97:LSS97"/>
    <mergeCell ref="LST97:LTH97"/>
    <mergeCell ref="LTI97:LTW97"/>
    <mergeCell ref="LTX97:LUL97"/>
    <mergeCell ref="LUM97:LVA97"/>
    <mergeCell ref="LPH97:LPV97"/>
    <mergeCell ref="LPW97:LQK97"/>
    <mergeCell ref="LQL97:LQZ97"/>
    <mergeCell ref="LRA97:LRO97"/>
    <mergeCell ref="LRP97:LSD97"/>
    <mergeCell ref="LMK97:LMY97"/>
    <mergeCell ref="LMZ97:LNN97"/>
    <mergeCell ref="LNO97:LOC97"/>
    <mergeCell ref="LOD97:LOR97"/>
    <mergeCell ref="LOS97:LPG97"/>
    <mergeCell ref="MGP97:MHD97"/>
    <mergeCell ref="MHE97:MHS97"/>
    <mergeCell ref="MHT97:MIH97"/>
    <mergeCell ref="MII97:MIW97"/>
    <mergeCell ref="MIX97:MJL97"/>
    <mergeCell ref="MDS97:MEG97"/>
    <mergeCell ref="MEH97:MEV97"/>
    <mergeCell ref="MEW97:MFK97"/>
    <mergeCell ref="MFL97:MFZ97"/>
    <mergeCell ref="MGA97:MGO97"/>
    <mergeCell ref="MAV97:MBJ97"/>
    <mergeCell ref="MBK97:MBY97"/>
    <mergeCell ref="MBZ97:MCN97"/>
    <mergeCell ref="MCO97:MDC97"/>
    <mergeCell ref="MDD97:MDR97"/>
    <mergeCell ref="LXY97:LYM97"/>
    <mergeCell ref="LYN97:LZB97"/>
    <mergeCell ref="LZC97:LZQ97"/>
    <mergeCell ref="LZR97:MAF97"/>
    <mergeCell ref="MAG97:MAU97"/>
    <mergeCell ref="MSD97:MSR97"/>
    <mergeCell ref="MSS97:MTG97"/>
    <mergeCell ref="MTH97:MTV97"/>
    <mergeCell ref="MTW97:MUK97"/>
    <mergeCell ref="MUL97:MUZ97"/>
    <mergeCell ref="MPG97:MPU97"/>
    <mergeCell ref="MPV97:MQJ97"/>
    <mergeCell ref="MQK97:MQY97"/>
    <mergeCell ref="MQZ97:MRN97"/>
    <mergeCell ref="MRO97:MSC97"/>
    <mergeCell ref="MMJ97:MMX97"/>
    <mergeCell ref="MMY97:MNM97"/>
    <mergeCell ref="MNN97:MOB97"/>
    <mergeCell ref="MOC97:MOQ97"/>
    <mergeCell ref="MOR97:MPF97"/>
    <mergeCell ref="MJM97:MKA97"/>
    <mergeCell ref="MKB97:MKP97"/>
    <mergeCell ref="MKQ97:MLE97"/>
    <mergeCell ref="MLF97:MLT97"/>
    <mergeCell ref="MLU97:MMI97"/>
    <mergeCell ref="NDR97:NEF97"/>
    <mergeCell ref="NEG97:NEU97"/>
    <mergeCell ref="NEV97:NFJ97"/>
    <mergeCell ref="NFK97:NFY97"/>
    <mergeCell ref="NFZ97:NGN97"/>
    <mergeCell ref="NAU97:NBI97"/>
    <mergeCell ref="NBJ97:NBX97"/>
    <mergeCell ref="NBY97:NCM97"/>
    <mergeCell ref="NCN97:NDB97"/>
    <mergeCell ref="NDC97:NDQ97"/>
    <mergeCell ref="MXX97:MYL97"/>
    <mergeCell ref="MYM97:MZA97"/>
    <mergeCell ref="MZB97:MZP97"/>
    <mergeCell ref="MZQ97:NAE97"/>
    <mergeCell ref="NAF97:NAT97"/>
    <mergeCell ref="MVA97:MVO97"/>
    <mergeCell ref="MVP97:MWD97"/>
    <mergeCell ref="MWE97:MWS97"/>
    <mergeCell ref="MWT97:MXH97"/>
    <mergeCell ref="MXI97:MXW97"/>
    <mergeCell ref="NPF97:NPT97"/>
    <mergeCell ref="NPU97:NQI97"/>
    <mergeCell ref="NQJ97:NQX97"/>
    <mergeCell ref="NQY97:NRM97"/>
    <mergeCell ref="NRN97:NSB97"/>
    <mergeCell ref="NMI97:NMW97"/>
    <mergeCell ref="NMX97:NNL97"/>
    <mergeCell ref="NNM97:NOA97"/>
    <mergeCell ref="NOB97:NOP97"/>
    <mergeCell ref="NOQ97:NPE97"/>
    <mergeCell ref="NJL97:NJZ97"/>
    <mergeCell ref="NKA97:NKO97"/>
    <mergeCell ref="NKP97:NLD97"/>
    <mergeCell ref="NLE97:NLS97"/>
    <mergeCell ref="NLT97:NMH97"/>
    <mergeCell ref="NGO97:NHC97"/>
    <mergeCell ref="NHD97:NHR97"/>
    <mergeCell ref="NHS97:NIG97"/>
    <mergeCell ref="NIH97:NIV97"/>
    <mergeCell ref="NIW97:NJK97"/>
    <mergeCell ref="OAT97:OBH97"/>
    <mergeCell ref="OBI97:OBW97"/>
    <mergeCell ref="OBX97:OCL97"/>
    <mergeCell ref="OCM97:ODA97"/>
    <mergeCell ref="ODB97:ODP97"/>
    <mergeCell ref="NXW97:NYK97"/>
    <mergeCell ref="NYL97:NYZ97"/>
    <mergeCell ref="NZA97:NZO97"/>
    <mergeCell ref="NZP97:OAD97"/>
    <mergeCell ref="OAE97:OAS97"/>
    <mergeCell ref="NUZ97:NVN97"/>
    <mergeCell ref="NVO97:NWC97"/>
    <mergeCell ref="NWD97:NWR97"/>
    <mergeCell ref="NWS97:NXG97"/>
    <mergeCell ref="NXH97:NXV97"/>
    <mergeCell ref="NSC97:NSQ97"/>
    <mergeCell ref="NSR97:NTF97"/>
    <mergeCell ref="NTG97:NTU97"/>
    <mergeCell ref="NTV97:NUJ97"/>
    <mergeCell ref="NUK97:NUY97"/>
    <mergeCell ref="OMH97:OMV97"/>
    <mergeCell ref="OMW97:ONK97"/>
    <mergeCell ref="ONL97:ONZ97"/>
    <mergeCell ref="OOA97:OOO97"/>
    <mergeCell ref="OOP97:OPD97"/>
    <mergeCell ref="OJK97:OJY97"/>
    <mergeCell ref="OJZ97:OKN97"/>
    <mergeCell ref="OKO97:OLC97"/>
    <mergeCell ref="OLD97:OLR97"/>
    <mergeCell ref="OLS97:OMG97"/>
    <mergeCell ref="OGN97:OHB97"/>
    <mergeCell ref="OHC97:OHQ97"/>
    <mergeCell ref="OHR97:OIF97"/>
    <mergeCell ref="OIG97:OIU97"/>
    <mergeCell ref="OIV97:OJJ97"/>
    <mergeCell ref="ODQ97:OEE97"/>
    <mergeCell ref="OEF97:OET97"/>
    <mergeCell ref="OEU97:OFI97"/>
    <mergeCell ref="OFJ97:OFX97"/>
    <mergeCell ref="OFY97:OGM97"/>
    <mergeCell ref="OXV97:OYJ97"/>
    <mergeCell ref="OYK97:OYY97"/>
    <mergeCell ref="OYZ97:OZN97"/>
    <mergeCell ref="OZO97:PAC97"/>
    <mergeCell ref="PAD97:PAR97"/>
    <mergeCell ref="OUY97:OVM97"/>
    <mergeCell ref="OVN97:OWB97"/>
    <mergeCell ref="OWC97:OWQ97"/>
    <mergeCell ref="OWR97:OXF97"/>
    <mergeCell ref="OXG97:OXU97"/>
    <mergeCell ref="OSB97:OSP97"/>
    <mergeCell ref="OSQ97:OTE97"/>
    <mergeCell ref="OTF97:OTT97"/>
    <mergeCell ref="OTU97:OUI97"/>
    <mergeCell ref="OUJ97:OUX97"/>
    <mergeCell ref="OPE97:OPS97"/>
    <mergeCell ref="OPT97:OQH97"/>
    <mergeCell ref="OQI97:OQW97"/>
    <mergeCell ref="OQX97:ORL97"/>
    <mergeCell ref="ORM97:OSA97"/>
    <mergeCell ref="PJJ97:PJX97"/>
    <mergeCell ref="PJY97:PKM97"/>
    <mergeCell ref="PKN97:PLB97"/>
    <mergeCell ref="PLC97:PLQ97"/>
    <mergeCell ref="PLR97:PMF97"/>
    <mergeCell ref="PGM97:PHA97"/>
    <mergeCell ref="PHB97:PHP97"/>
    <mergeCell ref="PHQ97:PIE97"/>
    <mergeCell ref="PIF97:PIT97"/>
    <mergeCell ref="PIU97:PJI97"/>
    <mergeCell ref="PDP97:PED97"/>
    <mergeCell ref="PEE97:PES97"/>
    <mergeCell ref="PET97:PFH97"/>
    <mergeCell ref="PFI97:PFW97"/>
    <mergeCell ref="PFX97:PGL97"/>
    <mergeCell ref="PAS97:PBG97"/>
    <mergeCell ref="PBH97:PBV97"/>
    <mergeCell ref="PBW97:PCK97"/>
    <mergeCell ref="PCL97:PCZ97"/>
    <mergeCell ref="PDA97:PDO97"/>
    <mergeCell ref="PUX97:PVL97"/>
    <mergeCell ref="PVM97:PWA97"/>
    <mergeCell ref="PWB97:PWP97"/>
    <mergeCell ref="PWQ97:PXE97"/>
    <mergeCell ref="PXF97:PXT97"/>
    <mergeCell ref="PSA97:PSO97"/>
    <mergeCell ref="PSP97:PTD97"/>
    <mergeCell ref="PTE97:PTS97"/>
    <mergeCell ref="PTT97:PUH97"/>
    <mergeCell ref="PUI97:PUW97"/>
    <mergeCell ref="PPD97:PPR97"/>
    <mergeCell ref="PPS97:PQG97"/>
    <mergeCell ref="PQH97:PQV97"/>
    <mergeCell ref="PQW97:PRK97"/>
    <mergeCell ref="PRL97:PRZ97"/>
    <mergeCell ref="PMG97:PMU97"/>
    <mergeCell ref="PMV97:PNJ97"/>
    <mergeCell ref="PNK97:PNY97"/>
    <mergeCell ref="PNZ97:PON97"/>
    <mergeCell ref="POO97:PPC97"/>
    <mergeCell ref="QGL97:QGZ97"/>
    <mergeCell ref="QHA97:QHO97"/>
    <mergeCell ref="QHP97:QID97"/>
    <mergeCell ref="QIE97:QIS97"/>
    <mergeCell ref="QIT97:QJH97"/>
    <mergeCell ref="QDO97:QEC97"/>
    <mergeCell ref="QED97:QER97"/>
    <mergeCell ref="QES97:QFG97"/>
    <mergeCell ref="QFH97:QFV97"/>
    <mergeCell ref="QFW97:QGK97"/>
    <mergeCell ref="QAR97:QBF97"/>
    <mergeCell ref="QBG97:QBU97"/>
    <mergeCell ref="QBV97:QCJ97"/>
    <mergeCell ref="QCK97:QCY97"/>
    <mergeCell ref="QCZ97:QDN97"/>
    <mergeCell ref="PXU97:PYI97"/>
    <mergeCell ref="PYJ97:PYX97"/>
    <mergeCell ref="PYY97:PZM97"/>
    <mergeCell ref="PZN97:QAB97"/>
    <mergeCell ref="QAC97:QAQ97"/>
    <mergeCell ref="QRZ97:QSN97"/>
    <mergeCell ref="QSO97:QTC97"/>
    <mergeCell ref="QTD97:QTR97"/>
    <mergeCell ref="QTS97:QUG97"/>
    <mergeCell ref="QUH97:QUV97"/>
    <mergeCell ref="QPC97:QPQ97"/>
    <mergeCell ref="QPR97:QQF97"/>
    <mergeCell ref="QQG97:QQU97"/>
    <mergeCell ref="QQV97:QRJ97"/>
    <mergeCell ref="QRK97:QRY97"/>
    <mergeCell ref="QMF97:QMT97"/>
    <mergeCell ref="QMU97:QNI97"/>
    <mergeCell ref="QNJ97:QNX97"/>
    <mergeCell ref="QNY97:QOM97"/>
    <mergeCell ref="QON97:QPB97"/>
    <mergeCell ref="QJI97:QJW97"/>
    <mergeCell ref="QJX97:QKL97"/>
    <mergeCell ref="QKM97:QLA97"/>
    <mergeCell ref="QLB97:QLP97"/>
    <mergeCell ref="QLQ97:QME97"/>
    <mergeCell ref="RDN97:REB97"/>
    <mergeCell ref="REC97:REQ97"/>
    <mergeCell ref="RER97:RFF97"/>
    <mergeCell ref="RFG97:RFU97"/>
    <mergeCell ref="RFV97:RGJ97"/>
    <mergeCell ref="RAQ97:RBE97"/>
    <mergeCell ref="RBF97:RBT97"/>
    <mergeCell ref="RBU97:RCI97"/>
    <mergeCell ref="RCJ97:RCX97"/>
    <mergeCell ref="RCY97:RDM97"/>
    <mergeCell ref="QXT97:QYH97"/>
    <mergeCell ref="QYI97:QYW97"/>
    <mergeCell ref="QYX97:QZL97"/>
    <mergeCell ref="QZM97:RAA97"/>
    <mergeCell ref="RAB97:RAP97"/>
    <mergeCell ref="QUW97:QVK97"/>
    <mergeCell ref="QVL97:QVZ97"/>
    <mergeCell ref="QWA97:QWO97"/>
    <mergeCell ref="QWP97:QXD97"/>
    <mergeCell ref="QXE97:QXS97"/>
    <mergeCell ref="RPB97:RPP97"/>
    <mergeCell ref="RPQ97:RQE97"/>
    <mergeCell ref="RQF97:RQT97"/>
    <mergeCell ref="RQU97:RRI97"/>
    <mergeCell ref="RRJ97:RRX97"/>
    <mergeCell ref="RME97:RMS97"/>
    <mergeCell ref="RMT97:RNH97"/>
    <mergeCell ref="RNI97:RNW97"/>
    <mergeCell ref="RNX97:ROL97"/>
    <mergeCell ref="ROM97:RPA97"/>
    <mergeCell ref="RJH97:RJV97"/>
    <mergeCell ref="RJW97:RKK97"/>
    <mergeCell ref="RKL97:RKZ97"/>
    <mergeCell ref="RLA97:RLO97"/>
    <mergeCell ref="RLP97:RMD97"/>
    <mergeCell ref="RGK97:RGY97"/>
    <mergeCell ref="RGZ97:RHN97"/>
    <mergeCell ref="RHO97:RIC97"/>
    <mergeCell ref="RID97:RIR97"/>
    <mergeCell ref="RIS97:RJG97"/>
    <mergeCell ref="SAP97:SBD97"/>
    <mergeCell ref="SBE97:SBS97"/>
    <mergeCell ref="SBT97:SCH97"/>
    <mergeCell ref="SCI97:SCW97"/>
    <mergeCell ref="SCX97:SDL97"/>
    <mergeCell ref="RXS97:RYG97"/>
    <mergeCell ref="RYH97:RYV97"/>
    <mergeCell ref="RYW97:RZK97"/>
    <mergeCell ref="RZL97:RZZ97"/>
    <mergeCell ref="SAA97:SAO97"/>
    <mergeCell ref="RUV97:RVJ97"/>
    <mergeCell ref="RVK97:RVY97"/>
    <mergeCell ref="RVZ97:RWN97"/>
    <mergeCell ref="RWO97:RXC97"/>
    <mergeCell ref="RXD97:RXR97"/>
    <mergeCell ref="RRY97:RSM97"/>
    <mergeCell ref="RSN97:RTB97"/>
    <mergeCell ref="RTC97:RTQ97"/>
    <mergeCell ref="RTR97:RUF97"/>
    <mergeCell ref="RUG97:RUU97"/>
    <mergeCell ref="SMD97:SMR97"/>
    <mergeCell ref="SMS97:SNG97"/>
    <mergeCell ref="SNH97:SNV97"/>
    <mergeCell ref="SNW97:SOK97"/>
    <mergeCell ref="SOL97:SOZ97"/>
    <mergeCell ref="SJG97:SJU97"/>
    <mergeCell ref="SJV97:SKJ97"/>
    <mergeCell ref="SKK97:SKY97"/>
    <mergeCell ref="SKZ97:SLN97"/>
    <mergeCell ref="SLO97:SMC97"/>
    <mergeCell ref="SGJ97:SGX97"/>
    <mergeCell ref="SGY97:SHM97"/>
    <mergeCell ref="SHN97:SIB97"/>
    <mergeCell ref="SIC97:SIQ97"/>
    <mergeCell ref="SIR97:SJF97"/>
    <mergeCell ref="SDM97:SEA97"/>
    <mergeCell ref="SEB97:SEP97"/>
    <mergeCell ref="SEQ97:SFE97"/>
    <mergeCell ref="SFF97:SFT97"/>
    <mergeCell ref="SFU97:SGI97"/>
    <mergeCell ref="SXR97:SYF97"/>
    <mergeCell ref="SYG97:SYU97"/>
    <mergeCell ref="SYV97:SZJ97"/>
    <mergeCell ref="SZK97:SZY97"/>
    <mergeCell ref="SZZ97:TAN97"/>
    <mergeCell ref="SUU97:SVI97"/>
    <mergeCell ref="SVJ97:SVX97"/>
    <mergeCell ref="SVY97:SWM97"/>
    <mergeCell ref="SWN97:SXB97"/>
    <mergeCell ref="SXC97:SXQ97"/>
    <mergeCell ref="SRX97:SSL97"/>
    <mergeCell ref="SSM97:STA97"/>
    <mergeCell ref="STB97:STP97"/>
    <mergeCell ref="STQ97:SUE97"/>
    <mergeCell ref="SUF97:SUT97"/>
    <mergeCell ref="SPA97:SPO97"/>
    <mergeCell ref="SPP97:SQD97"/>
    <mergeCell ref="SQE97:SQS97"/>
    <mergeCell ref="SQT97:SRH97"/>
    <mergeCell ref="SRI97:SRW97"/>
    <mergeCell ref="TJF97:TJT97"/>
    <mergeCell ref="TJU97:TKI97"/>
    <mergeCell ref="TKJ97:TKX97"/>
    <mergeCell ref="TKY97:TLM97"/>
    <mergeCell ref="TLN97:TMB97"/>
    <mergeCell ref="TGI97:TGW97"/>
    <mergeCell ref="TGX97:THL97"/>
    <mergeCell ref="THM97:TIA97"/>
    <mergeCell ref="TIB97:TIP97"/>
    <mergeCell ref="TIQ97:TJE97"/>
    <mergeCell ref="TDL97:TDZ97"/>
    <mergeCell ref="TEA97:TEO97"/>
    <mergeCell ref="TEP97:TFD97"/>
    <mergeCell ref="TFE97:TFS97"/>
    <mergeCell ref="TFT97:TGH97"/>
    <mergeCell ref="TAO97:TBC97"/>
    <mergeCell ref="TBD97:TBR97"/>
    <mergeCell ref="TBS97:TCG97"/>
    <mergeCell ref="TCH97:TCV97"/>
    <mergeCell ref="TCW97:TDK97"/>
    <mergeCell ref="TUT97:TVH97"/>
    <mergeCell ref="TVI97:TVW97"/>
    <mergeCell ref="TVX97:TWL97"/>
    <mergeCell ref="TWM97:TXA97"/>
    <mergeCell ref="TXB97:TXP97"/>
    <mergeCell ref="TRW97:TSK97"/>
    <mergeCell ref="TSL97:TSZ97"/>
    <mergeCell ref="TTA97:TTO97"/>
    <mergeCell ref="TTP97:TUD97"/>
    <mergeCell ref="TUE97:TUS97"/>
    <mergeCell ref="TOZ97:TPN97"/>
    <mergeCell ref="TPO97:TQC97"/>
    <mergeCell ref="TQD97:TQR97"/>
    <mergeCell ref="TQS97:TRG97"/>
    <mergeCell ref="TRH97:TRV97"/>
    <mergeCell ref="TMC97:TMQ97"/>
    <mergeCell ref="TMR97:TNF97"/>
    <mergeCell ref="TNG97:TNU97"/>
    <mergeCell ref="TNV97:TOJ97"/>
    <mergeCell ref="TOK97:TOY97"/>
    <mergeCell ref="UGH97:UGV97"/>
    <mergeCell ref="UGW97:UHK97"/>
    <mergeCell ref="UHL97:UHZ97"/>
    <mergeCell ref="UIA97:UIO97"/>
    <mergeCell ref="UIP97:UJD97"/>
    <mergeCell ref="UDK97:UDY97"/>
    <mergeCell ref="UDZ97:UEN97"/>
    <mergeCell ref="UEO97:UFC97"/>
    <mergeCell ref="UFD97:UFR97"/>
    <mergeCell ref="UFS97:UGG97"/>
    <mergeCell ref="UAN97:UBB97"/>
    <mergeCell ref="UBC97:UBQ97"/>
    <mergeCell ref="UBR97:UCF97"/>
    <mergeCell ref="UCG97:UCU97"/>
    <mergeCell ref="UCV97:UDJ97"/>
    <mergeCell ref="TXQ97:TYE97"/>
    <mergeCell ref="TYF97:TYT97"/>
    <mergeCell ref="TYU97:TZI97"/>
    <mergeCell ref="TZJ97:TZX97"/>
    <mergeCell ref="TZY97:UAM97"/>
    <mergeCell ref="URV97:USJ97"/>
    <mergeCell ref="USK97:USY97"/>
    <mergeCell ref="USZ97:UTN97"/>
    <mergeCell ref="UTO97:UUC97"/>
    <mergeCell ref="UUD97:UUR97"/>
    <mergeCell ref="UOY97:UPM97"/>
    <mergeCell ref="UPN97:UQB97"/>
    <mergeCell ref="UQC97:UQQ97"/>
    <mergeCell ref="UQR97:URF97"/>
    <mergeCell ref="URG97:URU97"/>
    <mergeCell ref="UMB97:UMP97"/>
    <mergeCell ref="UMQ97:UNE97"/>
    <mergeCell ref="UNF97:UNT97"/>
    <mergeCell ref="UNU97:UOI97"/>
    <mergeCell ref="UOJ97:UOX97"/>
    <mergeCell ref="UJE97:UJS97"/>
    <mergeCell ref="UJT97:UKH97"/>
    <mergeCell ref="UKI97:UKW97"/>
    <mergeCell ref="UKX97:ULL97"/>
    <mergeCell ref="ULM97:UMA97"/>
    <mergeCell ref="VDJ97:VDX97"/>
    <mergeCell ref="VDY97:VEM97"/>
    <mergeCell ref="VEN97:VFB97"/>
    <mergeCell ref="VFC97:VFQ97"/>
    <mergeCell ref="VFR97:VGF97"/>
    <mergeCell ref="VAM97:VBA97"/>
    <mergeCell ref="VBB97:VBP97"/>
    <mergeCell ref="VBQ97:VCE97"/>
    <mergeCell ref="VCF97:VCT97"/>
    <mergeCell ref="VCU97:VDI97"/>
    <mergeCell ref="UXP97:UYD97"/>
    <mergeCell ref="UYE97:UYS97"/>
    <mergeCell ref="UYT97:UZH97"/>
    <mergeCell ref="UZI97:UZW97"/>
    <mergeCell ref="UZX97:VAL97"/>
    <mergeCell ref="UUS97:UVG97"/>
    <mergeCell ref="UVH97:UVV97"/>
    <mergeCell ref="UVW97:UWK97"/>
    <mergeCell ref="UWL97:UWZ97"/>
    <mergeCell ref="UXA97:UXO97"/>
    <mergeCell ref="VOX97:VPL97"/>
    <mergeCell ref="VPM97:VQA97"/>
    <mergeCell ref="VQB97:VQP97"/>
    <mergeCell ref="VQQ97:VRE97"/>
    <mergeCell ref="VRF97:VRT97"/>
    <mergeCell ref="VMA97:VMO97"/>
    <mergeCell ref="VMP97:VND97"/>
    <mergeCell ref="VNE97:VNS97"/>
    <mergeCell ref="VNT97:VOH97"/>
    <mergeCell ref="VOI97:VOW97"/>
    <mergeCell ref="VJD97:VJR97"/>
    <mergeCell ref="VJS97:VKG97"/>
    <mergeCell ref="VKH97:VKV97"/>
    <mergeCell ref="VKW97:VLK97"/>
    <mergeCell ref="VLL97:VLZ97"/>
    <mergeCell ref="VGG97:VGU97"/>
    <mergeCell ref="VGV97:VHJ97"/>
    <mergeCell ref="VHK97:VHY97"/>
    <mergeCell ref="VHZ97:VIN97"/>
    <mergeCell ref="VIO97:VJC97"/>
    <mergeCell ref="WAL97:WAZ97"/>
    <mergeCell ref="WBA97:WBO97"/>
    <mergeCell ref="WBP97:WCD97"/>
    <mergeCell ref="WCE97:WCS97"/>
    <mergeCell ref="WCT97:WDH97"/>
    <mergeCell ref="VXO97:VYC97"/>
    <mergeCell ref="VYD97:VYR97"/>
    <mergeCell ref="VYS97:VZG97"/>
    <mergeCell ref="VZH97:VZV97"/>
    <mergeCell ref="VZW97:WAK97"/>
    <mergeCell ref="VUR97:VVF97"/>
    <mergeCell ref="VVG97:VVU97"/>
    <mergeCell ref="VVV97:VWJ97"/>
    <mergeCell ref="VWK97:VWY97"/>
    <mergeCell ref="VWZ97:VXN97"/>
    <mergeCell ref="VRU97:VSI97"/>
    <mergeCell ref="VSJ97:VSX97"/>
    <mergeCell ref="VSY97:VTM97"/>
    <mergeCell ref="VTN97:VUB97"/>
    <mergeCell ref="VUC97:VUQ97"/>
    <mergeCell ref="WMO97:WNC97"/>
    <mergeCell ref="WND97:WNR97"/>
    <mergeCell ref="WNS97:WOG97"/>
    <mergeCell ref="WOH97:WOV97"/>
    <mergeCell ref="WJC97:WJQ97"/>
    <mergeCell ref="WJR97:WKF97"/>
    <mergeCell ref="WKG97:WKU97"/>
    <mergeCell ref="WKV97:WLJ97"/>
    <mergeCell ref="WLK97:WLY97"/>
    <mergeCell ref="WGF97:WGT97"/>
    <mergeCell ref="WGU97:WHI97"/>
    <mergeCell ref="WHJ97:WHX97"/>
    <mergeCell ref="WHY97:WIM97"/>
    <mergeCell ref="WIN97:WJB97"/>
    <mergeCell ref="WDI97:WDW97"/>
    <mergeCell ref="WDX97:WEL97"/>
    <mergeCell ref="WEM97:WFA97"/>
    <mergeCell ref="WFB97:WFP97"/>
    <mergeCell ref="WFQ97:WGE97"/>
    <mergeCell ref="A98:O98"/>
    <mergeCell ref="A96:O96"/>
    <mergeCell ref="XDH97:XDV97"/>
    <mergeCell ref="XDW97:XEK97"/>
    <mergeCell ref="XEL97:XEZ97"/>
    <mergeCell ref="XFA97:XFD97"/>
    <mergeCell ref="XAK97:XAY97"/>
    <mergeCell ref="XAZ97:XBN97"/>
    <mergeCell ref="XBO97:XCC97"/>
    <mergeCell ref="XCD97:XCR97"/>
    <mergeCell ref="XCS97:XDG97"/>
    <mergeCell ref="WXN97:WYB97"/>
    <mergeCell ref="WYC97:WYQ97"/>
    <mergeCell ref="WYR97:WZF97"/>
    <mergeCell ref="WZG97:WZU97"/>
    <mergeCell ref="WZV97:XAJ97"/>
    <mergeCell ref="WUQ97:WVE97"/>
    <mergeCell ref="WVF97:WVT97"/>
    <mergeCell ref="WVU97:WWI97"/>
    <mergeCell ref="WWJ97:WWX97"/>
    <mergeCell ref="WWY97:WXM97"/>
    <mergeCell ref="WRT97:WSH97"/>
    <mergeCell ref="WSI97:WSW97"/>
    <mergeCell ref="WSX97:WTL97"/>
    <mergeCell ref="WTM97:WUA97"/>
    <mergeCell ref="WUB97:WUP97"/>
    <mergeCell ref="WOW97:WPK97"/>
    <mergeCell ref="WPL97:WPZ97"/>
    <mergeCell ref="WQA97:WQO97"/>
    <mergeCell ref="WQP97:WRD97"/>
    <mergeCell ref="WRE97:WRS97"/>
    <mergeCell ref="WLZ97:WMN97"/>
  </mergeCells>
  <conditionalFormatting sqref="A94">
    <cfRule type="expression" dxfId="3" priority="1">
      <formula>ISNA(A94)</formula>
    </cfRule>
  </conditionalFormatting>
  <hyperlinks>
    <hyperlink ref="A5" location="Grafik!A1" display="Zur Grafik" xr:uid="{00000000-0004-0000-0000-000000000000}"/>
    <hyperlink ref="O5" location="Dashboard_Merkmal!A1" display="Zum Dashboard Merkmal" xr:uid="{00000000-0004-0000-0000-000001000000}"/>
  </hyperlinks>
  <pageMargins left="0.39370078740157483" right="0.19685039370078741" top="0.78740157480314965" bottom="0.78740157480314965" header="0.31496062992125984" footer="0.31496062992125984"/>
  <pageSetup paperSize="9" scale="93" orientation="landscape" verticalDpi="1200" r:id="rId1"/>
  <rowBreaks count="2" manualBreakCount="2">
    <brk id="36" max="16383" man="1"/>
    <brk id="70" max="16383" man="1"/>
  </rowBreaks>
  <colBreaks count="1" manualBreakCount="1">
    <brk id="15" max="1048575" man="1"/>
  </colBreaks>
  <drawing r:id="rId2"/>
  <legacyDrawing r:id="rId3"/>
  <controls>
    <mc:AlternateContent xmlns:mc="http://schemas.openxmlformats.org/markup-compatibility/2006">
      <mc:Choice Requires="x14">
        <control shapeId="1158" r:id="rId4" name="ComboBox1">
          <controlPr autoLine="0" autoPict="0" linkedCell="Auswahl_Bezirk!$H$2" listFillRange="Auswahl_Bezirk!$C$2:$C$118" r:id="rId5">
            <anchor moveWithCells="1">
              <from>
                <xdr:col>3</xdr:col>
                <xdr:colOff>28575</xdr:colOff>
                <xdr:row>3</xdr:row>
                <xdr:rowOff>66675</xdr:rowOff>
              </from>
              <to>
                <xdr:col>6</xdr:col>
                <xdr:colOff>742950</xdr:colOff>
                <xdr:row>3</xdr:row>
                <xdr:rowOff>381000</xdr:rowOff>
              </to>
            </anchor>
          </controlPr>
        </control>
      </mc:Choice>
      <mc:Fallback>
        <control shapeId="1158" r:id="rId4" name="ComboBox1"/>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61"/>
  <dimension ref="A1:AW58"/>
  <sheetViews>
    <sheetView topLeftCell="AH31" workbookViewId="0">
      <selection activeCell="AR1" sqref="AR1:AW58"/>
    </sheetView>
  </sheetViews>
  <sheetFormatPr baseColWidth="10" defaultRowHeight="15" x14ac:dyDescent="0.25"/>
  <cols>
    <col min="3" max="3" width="15.140625" bestFit="1" customWidth="1"/>
  </cols>
  <sheetData>
    <row r="1" spans="1:49" x14ac:dyDescent="0.25">
      <c r="A1" t="s">
        <v>327</v>
      </c>
      <c r="B1" t="s">
        <v>339</v>
      </c>
      <c r="D1" t="s">
        <v>0</v>
      </c>
      <c r="E1" t="s">
        <v>1</v>
      </c>
      <c r="F1" t="s">
        <v>326</v>
      </c>
      <c r="G1" t="s">
        <v>335</v>
      </c>
      <c r="H1" t="s">
        <v>333</v>
      </c>
      <c r="I1" t="s">
        <v>2</v>
      </c>
      <c r="J1" t="s">
        <v>3</v>
      </c>
      <c r="K1" t="s">
        <v>4</v>
      </c>
      <c r="L1" t="s">
        <v>5</v>
      </c>
      <c r="M1" t="s">
        <v>6</v>
      </c>
      <c r="N1" t="s">
        <v>7</v>
      </c>
      <c r="O1" t="s">
        <v>8</v>
      </c>
      <c r="P1" t="s">
        <v>9</v>
      </c>
      <c r="Q1" t="s">
        <v>10</v>
      </c>
      <c r="R1" t="s">
        <v>11</v>
      </c>
      <c r="S1" t="s">
        <v>12</v>
      </c>
      <c r="T1" t="s">
        <v>13</v>
      </c>
      <c r="U1" t="s">
        <v>14</v>
      </c>
      <c r="V1" t="s">
        <v>15</v>
      </c>
      <c r="W1" t="s">
        <v>16</v>
      </c>
      <c r="X1" t="s">
        <v>17</v>
      </c>
      <c r="Y1" t="s">
        <v>18</v>
      </c>
      <c r="Z1" t="s">
        <v>19</v>
      </c>
      <c r="AA1" t="s">
        <v>20</v>
      </c>
      <c r="AB1" t="s">
        <v>21</v>
      </c>
      <c r="AC1" t="s">
        <v>22</v>
      </c>
      <c r="AD1" t="s">
        <v>23</v>
      </c>
      <c r="AE1" t="s">
        <v>24</v>
      </c>
      <c r="AF1" t="s">
        <v>25</v>
      </c>
      <c r="AG1" t="s">
        <v>26</v>
      </c>
      <c r="AH1" t="s">
        <v>27</v>
      </c>
      <c r="AI1" t="s">
        <v>28</v>
      </c>
      <c r="AJ1" t="s">
        <v>29</v>
      </c>
      <c r="AK1" t="s">
        <v>30</v>
      </c>
      <c r="AL1" t="s">
        <v>31</v>
      </c>
      <c r="AM1" t="s">
        <v>32</v>
      </c>
      <c r="AN1" t="s">
        <v>33</v>
      </c>
      <c r="AO1" t="s">
        <v>34</v>
      </c>
      <c r="AP1" t="s">
        <v>35</v>
      </c>
      <c r="AQ1" t="s">
        <v>447</v>
      </c>
      <c r="AR1" t="s">
        <v>469</v>
      </c>
      <c r="AS1" t="s">
        <v>473</v>
      </c>
      <c r="AT1" t="s">
        <v>486</v>
      </c>
      <c r="AU1" t="s">
        <v>489</v>
      </c>
      <c r="AV1" t="s">
        <v>496</v>
      </c>
      <c r="AW1" t="s">
        <v>499</v>
      </c>
    </row>
    <row r="2" spans="1:49" x14ac:dyDescent="0.25">
      <c r="A2" t="str">
        <f t="shared" ref="A2:A14" si="0">C2&amp;D2&amp;E2</f>
        <v>BurgenlandArbeitnehmereinkommenBrutto_Schnitt</v>
      </c>
      <c r="B2">
        <v>54</v>
      </c>
      <c r="C2" t="str">
        <f t="shared" ref="C2:C58" si="1">Auswahl_Bundesland</f>
        <v>Burgenland</v>
      </c>
      <c r="D2" t="s">
        <v>43</v>
      </c>
      <c r="E2" t="s">
        <v>54</v>
      </c>
      <c r="F2">
        <f t="shared" ref="F2:F53" si="2">VLOOKUP(Auswahl_Bundesland&amp;D2&amp;E2,Daten_Matrix,2,FALSE)</f>
        <v>1</v>
      </c>
      <c r="G2">
        <v>1</v>
      </c>
      <c r="H2">
        <f t="shared" ref="H2:H13" si="3">VLOOKUP(D2&amp;E2,Jahre_Matrix,4,FALSE)</f>
        <v>19</v>
      </c>
      <c r="I2">
        <f t="shared" ref="I2:X13" si="4">INDEX(Daten_Matrix,$F2,I$1+6)</f>
        <v>24323.119282599499</v>
      </c>
      <c r="J2">
        <f t="shared" si="4"/>
        <v>25000.574330559801</v>
      </c>
      <c r="K2">
        <f t="shared" si="4"/>
        <v>25697.505093403801</v>
      </c>
      <c r="L2">
        <f t="shared" si="4"/>
        <v>26497.727622814698</v>
      </c>
      <c r="M2">
        <f t="shared" si="4"/>
        <v>27650.413126895801</v>
      </c>
      <c r="N2">
        <f t="shared" si="4"/>
        <v>28184.123717463499</v>
      </c>
      <c r="O2">
        <f t="shared" si="4"/>
        <v>28650.133821535001</v>
      </c>
      <c r="P2">
        <f t="shared" si="4"/>
        <v>29270.823935863798</v>
      </c>
      <c r="Q2">
        <f t="shared" si="4"/>
        <v>30202.7303672167</v>
      </c>
      <c r="R2">
        <f t="shared" si="4"/>
        <v>30859.211931701899</v>
      </c>
      <c r="S2">
        <f t="shared" si="4"/>
        <v>31428.369494536499</v>
      </c>
      <c r="T2">
        <f t="shared" si="4"/>
        <v>32250.667291141901</v>
      </c>
      <c r="U2">
        <f t="shared" si="4"/>
        <v>32869.628065039004</v>
      </c>
      <c r="V2">
        <f t="shared" si="4"/>
        <v>33564.736032054301</v>
      </c>
      <c r="W2">
        <f t="shared" si="4"/>
        <v>34597.096003973398</v>
      </c>
      <c r="X2">
        <f t="shared" si="4"/>
        <v>35859.716805737</v>
      </c>
      <c r="Y2">
        <f t="shared" ref="Y2:AM12" si="5">INDEX(Daten_Matrix,$F2,Y$1+6)</f>
        <v>36773.7992799524</v>
      </c>
      <c r="Z2">
        <f t="shared" si="5"/>
        <v>37832.3062106828</v>
      </c>
      <c r="AA2">
        <f t="shared" si="5"/>
        <v>39769.362568653603</v>
      </c>
      <c r="AB2">
        <f t="shared" si="5"/>
        <v>0</v>
      </c>
      <c r="AC2">
        <f t="shared" si="5"/>
        <v>0</v>
      </c>
      <c r="AD2">
        <f t="shared" si="5"/>
        <v>0</v>
      </c>
      <c r="AE2">
        <f t="shared" si="5"/>
        <v>0</v>
      </c>
      <c r="AF2">
        <f t="shared" si="5"/>
        <v>0</v>
      </c>
      <c r="AG2">
        <f t="shared" si="5"/>
        <v>0</v>
      </c>
      <c r="AH2">
        <f t="shared" si="5"/>
        <v>0</v>
      </c>
      <c r="AI2">
        <f t="shared" si="5"/>
        <v>0</v>
      </c>
      <c r="AJ2">
        <f t="shared" si="5"/>
        <v>0</v>
      </c>
      <c r="AK2">
        <f t="shared" si="5"/>
        <v>0</v>
      </c>
      <c r="AL2">
        <f t="shared" si="5"/>
        <v>0</v>
      </c>
      <c r="AM2">
        <f t="shared" si="5"/>
        <v>0</v>
      </c>
      <c r="AN2">
        <f t="shared" ref="AN2:AW11" si="6">INDEX(Daten_Matrix,$F2,AN$1+6)</f>
        <v>0</v>
      </c>
      <c r="AO2">
        <f t="shared" si="6"/>
        <v>0</v>
      </c>
      <c r="AP2">
        <f t="shared" si="6"/>
        <v>0</v>
      </c>
      <c r="AQ2">
        <f t="shared" si="6"/>
        <v>0</v>
      </c>
      <c r="AR2">
        <f t="shared" si="6"/>
        <v>0</v>
      </c>
      <c r="AS2">
        <f t="shared" si="6"/>
        <v>0</v>
      </c>
      <c r="AT2">
        <f t="shared" si="6"/>
        <v>0</v>
      </c>
      <c r="AU2">
        <f t="shared" si="6"/>
        <v>0</v>
      </c>
      <c r="AV2">
        <f t="shared" si="6"/>
        <v>0</v>
      </c>
      <c r="AW2">
        <f t="shared" si="6"/>
        <v>0</v>
      </c>
    </row>
    <row r="3" spans="1:49" x14ac:dyDescent="0.25">
      <c r="A3" t="str">
        <f t="shared" si="0"/>
        <v>BurgenlandArbeitnehmereinkommenBruttobezüge 1000 EUR</v>
      </c>
      <c r="B3">
        <v>55</v>
      </c>
      <c r="C3" t="str">
        <f t="shared" si="1"/>
        <v>Burgenland</v>
      </c>
      <c r="D3" t="s">
        <v>43</v>
      </c>
      <c r="E3" t="s">
        <v>55</v>
      </c>
      <c r="F3">
        <f t="shared" si="2"/>
        <v>2</v>
      </c>
      <c r="G3">
        <v>1</v>
      </c>
      <c r="H3">
        <f t="shared" si="3"/>
        <v>19</v>
      </c>
      <c r="I3">
        <f t="shared" si="4"/>
        <v>2928333.2997900001</v>
      </c>
      <c r="J3">
        <f t="shared" si="4"/>
        <v>3040669.8523800001</v>
      </c>
      <c r="K3">
        <f t="shared" si="4"/>
        <v>3191424.5525600002</v>
      </c>
      <c r="L3">
        <f t="shared" si="4"/>
        <v>3366297.8149299999</v>
      </c>
      <c r="M3">
        <f t="shared" si="4"/>
        <v>3564165.9024700001</v>
      </c>
      <c r="N3">
        <f t="shared" si="4"/>
        <v>3641416.9684199998</v>
      </c>
      <c r="O3">
        <f t="shared" si="4"/>
        <v>3815309.6708800001</v>
      </c>
      <c r="P3">
        <f t="shared" si="4"/>
        <v>3922173.3241099999</v>
      </c>
      <c r="Q3">
        <f t="shared" si="4"/>
        <v>4050699.5886599999</v>
      </c>
      <c r="R3">
        <f t="shared" si="4"/>
        <v>4129734.03676</v>
      </c>
      <c r="S3">
        <f t="shared" si="4"/>
        <v>4205052.9816300003</v>
      </c>
      <c r="T3">
        <f t="shared" si="4"/>
        <v>4327459.0384600004</v>
      </c>
      <c r="U3">
        <f t="shared" si="4"/>
        <v>4441311.2745200004</v>
      </c>
      <c r="V3">
        <f t="shared" si="4"/>
        <v>4580109.6199899996</v>
      </c>
      <c r="W3">
        <f t="shared" si="4"/>
        <v>4771527.68958</v>
      </c>
      <c r="X3">
        <f t="shared" si="4"/>
        <v>4967969.3065499999</v>
      </c>
      <c r="Y3">
        <f t="shared" si="5"/>
        <v>5005502.4627900003</v>
      </c>
      <c r="Z3">
        <f t="shared" si="5"/>
        <v>5216507.5418600002</v>
      </c>
      <c r="AA3">
        <f t="shared" si="5"/>
        <v>5552359.7856599996</v>
      </c>
      <c r="AB3">
        <f t="shared" si="5"/>
        <v>0</v>
      </c>
      <c r="AC3">
        <f t="shared" si="5"/>
        <v>0</v>
      </c>
      <c r="AD3">
        <f t="shared" si="5"/>
        <v>0</v>
      </c>
      <c r="AE3">
        <f t="shared" si="5"/>
        <v>0</v>
      </c>
      <c r="AF3">
        <f t="shared" si="5"/>
        <v>0</v>
      </c>
      <c r="AG3">
        <f t="shared" si="5"/>
        <v>0</v>
      </c>
      <c r="AH3">
        <f t="shared" si="5"/>
        <v>0</v>
      </c>
      <c r="AI3">
        <f t="shared" si="5"/>
        <v>0</v>
      </c>
      <c r="AJ3">
        <f t="shared" si="5"/>
        <v>0</v>
      </c>
      <c r="AK3">
        <f t="shared" si="5"/>
        <v>0</v>
      </c>
      <c r="AL3">
        <f t="shared" si="5"/>
        <v>0</v>
      </c>
      <c r="AM3">
        <f t="shared" si="5"/>
        <v>0</v>
      </c>
      <c r="AN3">
        <f t="shared" si="6"/>
        <v>0</v>
      </c>
      <c r="AO3">
        <f t="shared" si="6"/>
        <v>0</v>
      </c>
      <c r="AP3">
        <f t="shared" si="6"/>
        <v>0</v>
      </c>
      <c r="AQ3">
        <f t="shared" si="6"/>
        <v>0</v>
      </c>
      <c r="AR3">
        <f t="shared" si="6"/>
        <v>0</v>
      </c>
      <c r="AS3">
        <f t="shared" si="6"/>
        <v>0</v>
      </c>
      <c r="AT3">
        <f t="shared" si="6"/>
        <v>0</v>
      </c>
      <c r="AU3">
        <f t="shared" si="6"/>
        <v>0</v>
      </c>
      <c r="AV3">
        <f t="shared" si="6"/>
        <v>0</v>
      </c>
      <c r="AW3">
        <f t="shared" si="6"/>
        <v>0</v>
      </c>
    </row>
    <row r="4" spans="1:49" x14ac:dyDescent="0.25">
      <c r="A4" t="str">
        <f t="shared" si="0"/>
        <v>BurgenlandArbeitnehmereinkommenBruttobezüge Fälle</v>
      </c>
      <c r="B4">
        <v>56</v>
      </c>
      <c r="C4" t="str">
        <f t="shared" si="1"/>
        <v>Burgenland</v>
      </c>
      <c r="D4" t="s">
        <v>43</v>
      </c>
      <c r="E4" t="s">
        <v>56</v>
      </c>
      <c r="F4">
        <f t="shared" si="2"/>
        <v>3</v>
      </c>
      <c r="G4">
        <v>1</v>
      </c>
      <c r="H4">
        <f t="shared" si="3"/>
        <v>19</v>
      </c>
      <c r="I4">
        <f t="shared" si="4"/>
        <v>120393</v>
      </c>
      <c r="J4">
        <f t="shared" si="4"/>
        <v>121624</v>
      </c>
      <c r="K4">
        <f t="shared" si="4"/>
        <v>124192</v>
      </c>
      <c r="L4">
        <f t="shared" si="4"/>
        <v>127041</v>
      </c>
      <c r="M4">
        <f t="shared" si="4"/>
        <v>128901</v>
      </c>
      <c r="N4">
        <f t="shared" si="4"/>
        <v>129201</v>
      </c>
      <c r="O4">
        <f t="shared" si="4"/>
        <v>133169</v>
      </c>
      <c r="P4">
        <f t="shared" si="4"/>
        <v>133996</v>
      </c>
      <c r="Q4">
        <f t="shared" si="4"/>
        <v>134117</v>
      </c>
      <c r="R4">
        <f t="shared" si="4"/>
        <v>133825</v>
      </c>
      <c r="S4">
        <f t="shared" si="4"/>
        <v>133798</v>
      </c>
      <c r="T4">
        <f t="shared" si="4"/>
        <v>134182</v>
      </c>
      <c r="U4">
        <f t="shared" si="4"/>
        <v>135119</v>
      </c>
      <c r="V4">
        <f t="shared" si="4"/>
        <v>136456</v>
      </c>
      <c r="W4">
        <f t="shared" si="4"/>
        <v>137917</v>
      </c>
      <c r="X4">
        <f t="shared" si="4"/>
        <v>138539</v>
      </c>
      <c r="Y4">
        <f t="shared" si="5"/>
        <v>136116</v>
      </c>
      <c r="Z4">
        <f t="shared" si="5"/>
        <v>137885</v>
      </c>
      <c r="AA4">
        <f t="shared" si="5"/>
        <v>139614</v>
      </c>
      <c r="AB4">
        <f t="shared" si="5"/>
        <v>0</v>
      </c>
      <c r="AC4">
        <f t="shared" si="5"/>
        <v>0</v>
      </c>
      <c r="AD4">
        <f t="shared" si="5"/>
        <v>0</v>
      </c>
      <c r="AE4">
        <f t="shared" si="5"/>
        <v>0</v>
      </c>
      <c r="AF4">
        <f t="shared" si="5"/>
        <v>0</v>
      </c>
      <c r="AG4">
        <f t="shared" si="5"/>
        <v>0</v>
      </c>
      <c r="AH4">
        <f t="shared" si="5"/>
        <v>0</v>
      </c>
      <c r="AI4">
        <f t="shared" si="5"/>
        <v>0</v>
      </c>
      <c r="AJ4">
        <f t="shared" si="5"/>
        <v>0</v>
      </c>
      <c r="AK4">
        <f t="shared" si="5"/>
        <v>0</v>
      </c>
      <c r="AL4">
        <f t="shared" si="5"/>
        <v>0</v>
      </c>
      <c r="AM4">
        <f t="shared" si="5"/>
        <v>0</v>
      </c>
      <c r="AN4">
        <f t="shared" si="6"/>
        <v>0</v>
      </c>
      <c r="AO4">
        <f t="shared" si="6"/>
        <v>0</v>
      </c>
      <c r="AP4">
        <f t="shared" si="6"/>
        <v>0</v>
      </c>
      <c r="AQ4">
        <f t="shared" si="6"/>
        <v>0</v>
      </c>
      <c r="AR4">
        <f t="shared" si="6"/>
        <v>0</v>
      </c>
      <c r="AS4">
        <f t="shared" si="6"/>
        <v>0</v>
      </c>
      <c r="AT4">
        <f t="shared" si="6"/>
        <v>0</v>
      </c>
      <c r="AU4">
        <f t="shared" si="6"/>
        <v>0</v>
      </c>
      <c r="AV4">
        <f t="shared" si="6"/>
        <v>0</v>
      </c>
      <c r="AW4">
        <f t="shared" si="6"/>
        <v>0</v>
      </c>
    </row>
    <row r="5" spans="1:49" x14ac:dyDescent="0.25">
      <c r="A5" t="str">
        <f t="shared" si="0"/>
        <v>BurgenlandArbeitnehmereinkommenLohnsteuer 1000 EUR</v>
      </c>
      <c r="B5">
        <v>57</v>
      </c>
      <c r="C5" t="str">
        <f t="shared" si="1"/>
        <v>Burgenland</v>
      </c>
      <c r="D5" t="s">
        <v>43</v>
      </c>
      <c r="E5" t="s">
        <v>57</v>
      </c>
      <c r="F5">
        <f t="shared" si="2"/>
        <v>4</v>
      </c>
      <c r="G5">
        <v>1</v>
      </c>
      <c r="H5">
        <f t="shared" si="3"/>
        <v>19</v>
      </c>
      <c r="I5">
        <f t="shared" si="4"/>
        <v>405324.52253000002</v>
      </c>
      <c r="J5">
        <f t="shared" si="4"/>
        <v>405992.46752000001</v>
      </c>
      <c r="K5">
        <f t="shared" si="4"/>
        <v>437108.56621999998</v>
      </c>
      <c r="L5">
        <f t="shared" si="4"/>
        <v>472486.23874</v>
      </c>
      <c r="M5">
        <f t="shared" si="4"/>
        <v>518491.06861999998</v>
      </c>
      <c r="N5">
        <f t="shared" si="4"/>
        <v>486421.65659999999</v>
      </c>
      <c r="O5">
        <f t="shared" si="4"/>
        <v>519230.30413</v>
      </c>
      <c r="P5">
        <f t="shared" si="4"/>
        <v>544761.04960999999</v>
      </c>
      <c r="Q5">
        <f t="shared" si="4"/>
        <v>579823.73401000001</v>
      </c>
      <c r="R5">
        <f t="shared" si="4"/>
        <v>603866.50745999999</v>
      </c>
      <c r="S5">
        <f t="shared" si="4"/>
        <v>627392.88856999995</v>
      </c>
      <c r="T5">
        <f t="shared" si="4"/>
        <v>661438.23569</v>
      </c>
      <c r="U5">
        <f t="shared" si="4"/>
        <v>587007.96100999997</v>
      </c>
      <c r="V5">
        <f t="shared" si="4"/>
        <v>614784.38133</v>
      </c>
      <c r="W5">
        <f t="shared" si="4"/>
        <v>656060.40781</v>
      </c>
      <c r="X5">
        <f t="shared" si="4"/>
        <v>679949.50303000002</v>
      </c>
      <c r="Y5">
        <f t="shared" si="5"/>
        <v>661280.35707000003</v>
      </c>
      <c r="Z5">
        <f t="shared" si="5"/>
        <v>707693.07340999995</v>
      </c>
      <c r="AA5">
        <f t="shared" si="5"/>
        <v>746176.26801</v>
      </c>
      <c r="AB5">
        <f t="shared" si="5"/>
        <v>0</v>
      </c>
      <c r="AC5">
        <f t="shared" si="5"/>
        <v>0</v>
      </c>
      <c r="AD5">
        <f t="shared" si="5"/>
        <v>0</v>
      </c>
      <c r="AE5">
        <f t="shared" si="5"/>
        <v>0</v>
      </c>
      <c r="AF5">
        <f t="shared" si="5"/>
        <v>0</v>
      </c>
      <c r="AG5">
        <f t="shared" si="5"/>
        <v>0</v>
      </c>
      <c r="AH5">
        <f t="shared" si="5"/>
        <v>0</v>
      </c>
      <c r="AI5">
        <f t="shared" si="5"/>
        <v>0</v>
      </c>
      <c r="AJ5">
        <f t="shared" si="5"/>
        <v>0</v>
      </c>
      <c r="AK5">
        <f t="shared" si="5"/>
        <v>0</v>
      </c>
      <c r="AL5">
        <f t="shared" si="5"/>
        <v>0</v>
      </c>
      <c r="AM5">
        <f t="shared" si="5"/>
        <v>0</v>
      </c>
      <c r="AN5">
        <f t="shared" si="6"/>
        <v>0</v>
      </c>
      <c r="AO5">
        <f t="shared" si="6"/>
        <v>0</v>
      </c>
      <c r="AP5">
        <f t="shared" si="6"/>
        <v>0</v>
      </c>
      <c r="AQ5">
        <f t="shared" si="6"/>
        <v>0</v>
      </c>
      <c r="AR5">
        <f t="shared" si="6"/>
        <v>0</v>
      </c>
      <c r="AS5">
        <f t="shared" si="6"/>
        <v>0</v>
      </c>
      <c r="AT5">
        <f t="shared" si="6"/>
        <v>0</v>
      </c>
      <c r="AU5">
        <f t="shared" si="6"/>
        <v>0</v>
      </c>
      <c r="AV5">
        <f t="shared" si="6"/>
        <v>0</v>
      </c>
      <c r="AW5">
        <f t="shared" si="6"/>
        <v>0</v>
      </c>
    </row>
    <row r="6" spans="1:49" x14ac:dyDescent="0.25">
      <c r="A6" t="str">
        <f t="shared" si="0"/>
        <v>BurgenlandArbeitnehmereinkommenLohnsteuer Fälle</v>
      </c>
      <c r="B6">
        <v>58</v>
      </c>
      <c r="C6" t="str">
        <f t="shared" si="1"/>
        <v>Burgenland</v>
      </c>
      <c r="D6" t="s">
        <v>43</v>
      </c>
      <c r="E6" t="s">
        <v>58</v>
      </c>
      <c r="F6">
        <f t="shared" si="2"/>
        <v>5</v>
      </c>
      <c r="G6">
        <v>1</v>
      </c>
      <c r="H6">
        <f t="shared" si="3"/>
        <v>19</v>
      </c>
      <c r="I6">
        <f t="shared" si="4"/>
        <v>98210</v>
      </c>
      <c r="J6">
        <f t="shared" si="4"/>
        <v>97269</v>
      </c>
      <c r="K6">
        <f t="shared" si="4"/>
        <v>99808</v>
      </c>
      <c r="L6">
        <f t="shared" si="4"/>
        <v>103095</v>
      </c>
      <c r="M6">
        <f t="shared" si="4"/>
        <v>106766</v>
      </c>
      <c r="N6">
        <f t="shared" si="4"/>
        <v>104896</v>
      </c>
      <c r="O6">
        <f t="shared" si="4"/>
        <v>108819</v>
      </c>
      <c r="P6">
        <f t="shared" si="4"/>
        <v>110424</v>
      </c>
      <c r="Q6">
        <f t="shared" si="4"/>
        <v>111641</v>
      </c>
      <c r="R6">
        <f t="shared" si="4"/>
        <v>112027</v>
      </c>
      <c r="S6">
        <f t="shared" si="4"/>
        <v>112307</v>
      </c>
      <c r="T6">
        <f t="shared" si="4"/>
        <v>113521</v>
      </c>
      <c r="U6">
        <f t="shared" si="4"/>
        <v>114086</v>
      </c>
      <c r="V6">
        <f t="shared" si="4"/>
        <v>115904</v>
      </c>
      <c r="W6">
        <f t="shared" si="4"/>
        <v>118438</v>
      </c>
      <c r="X6">
        <f t="shared" si="4"/>
        <v>120699</v>
      </c>
      <c r="Y6">
        <f t="shared" si="5"/>
        <v>119595</v>
      </c>
      <c r="Z6">
        <f t="shared" si="5"/>
        <v>121715</v>
      </c>
      <c r="AA6">
        <f t="shared" si="5"/>
        <v>123836</v>
      </c>
      <c r="AB6">
        <f t="shared" si="5"/>
        <v>0</v>
      </c>
      <c r="AC6">
        <f t="shared" si="5"/>
        <v>0</v>
      </c>
      <c r="AD6">
        <f t="shared" si="5"/>
        <v>0</v>
      </c>
      <c r="AE6">
        <f t="shared" si="5"/>
        <v>0</v>
      </c>
      <c r="AF6">
        <f t="shared" si="5"/>
        <v>0</v>
      </c>
      <c r="AG6">
        <f t="shared" si="5"/>
        <v>0</v>
      </c>
      <c r="AH6">
        <f t="shared" si="5"/>
        <v>0</v>
      </c>
      <c r="AI6">
        <f t="shared" si="5"/>
        <v>0</v>
      </c>
      <c r="AJ6">
        <f t="shared" si="5"/>
        <v>0</v>
      </c>
      <c r="AK6">
        <f t="shared" si="5"/>
        <v>0</v>
      </c>
      <c r="AL6">
        <f t="shared" si="5"/>
        <v>0</v>
      </c>
      <c r="AM6">
        <f t="shared" si="5"/>
        <v>0</v>
      </c>
      <c r="AN6">
        <f t="shared" si="6"/>
        <v>0</v>
      </c>
      <c r="AO6">
        <f t="shared" si="6"/>
        <v>0</v>
      </c>
      <c r="AP6">
        <f t="shared" si="6"/>
        <v>0</v>
      </c>
      <c r="AQ6">
        <f t="shared" si="6"/>
        <v>0</v>
      </c>
      <c r="AR6">
        <f t="shared" si="6"/>
        <v>0</v>
      </c>
      <c r="AS6">
        <f t="shared" si="6"/>
        <v>0</v>
      </c>
      <c r="AT6">
        <f t="shared" si="6"/>
        <v>0</v>
      </c>
      <c r="AU6">
        <f t="shared" si="6"/>
        <v>0</v>
      </c>
      <c r="AV6">
        <f t="shared" si="6"/>
        <v>0</v>
      </c>
      <c r="AW6">
        <f t="shared" si="6"/>
        <v>0</v>
      </c>
    </row>
    <row r="7" spans="1:49" x14ac:dyDescent="0.25">
      <c r="A7" t="str">
        <f t="shared" si="0"/>
        <v>BurgenlandArbeitnehmereinkommenNetto_Schnitt</v>
      </c>
      <c r="B7">
        <v>59</v>
      </c>
      <c r="C7" t="str">
        <f t="shared" si="1"/>
        <v>Burgenland</v>
      </c>
      <c r="D7" t="s">
        <v>43</v>
      </c>
      <c r="E7" t="s">
        <v>59</v>
      </c>
      <c r="F7">
        <f t="shared" si="2"/>
        <v>6</v>
      </c>
      <c r="G7">
        <v>1</v>
      </c>
      <c r="H7">
        <f t="shared" si="3"/>
        <v>19</v>
      </c>
      <c r="I7">
        <f t="shared" si="4"/>
        <v>17075.504999210902</v>
      </c>
      <c r="J7">
        <f t="shared" si="4"/>
        <v>17676.840151285902</v>
      </c>
      <c r="K7">
        <f t="shared" si="4"/>
        <v>18084.747567073598</v>
      </c>
      <c r="L7">
        <f t="shared" si="4"/>
        <v>18589.027041348902</v>
      </c>
      <c r="M7">
        <f t="shared" si="4"/>
        <v>19303.9830595573</v>
      </c>
      <c r="N7">
        <f t="shared" si="4"/>
        <v>20061.546061098601</v>
      </c>
      <c r="O7">
        <f t="shared" si="4"/>
        <v>20307.3223273435</v>
      </c>
      <c r="P7">
        <f t="shared" si="4"/>
        <v>20659.679206095701</v>
      </c>
      <c r="Q7">
        <f t="shared" si="4"/>
        <v>21195.831892526701</v>
      </c>
      <c r="R7">
        <f t="shared" si="4"/>
        <v>21543.645785540801</v>
      </c>
      <c r="S7">
        <f t="shared" si="4"/>
        <v>21820.8855883496</v>
      </c>
      <c r="T7">
        <f t="shared" si="4"/>
        <v>22287.1330918454</v>
      </c>
      <c r="U7">
        <f t="shared" si="4"/>
        <v>23365.273651521999</v>
      </c>
      <c r="V7">
        <f t="shared" si="4"/>
        <v>23774.722442692098</v>
      </c>
      <c r="W7">
        <f t="shared" si="4"/>
        <v>24416.757007040502</v>
      </c>
      <c r="X7">
        <f t="shared" si="4"/>
        <v>25375.631887771699</v>
      </c>
      <c r="Y7">
        <f t="shared" si="5"/>
        <v>26224.150529107501</v>
      </c>
      <c r="Z7">
        <f t="shared" si="5"/>
        <v>26809.754209595001</v>
      </c>
      <c r="AA7">
        <f t="shared" si="5"/>
        <v>28270.9381642958</v>
      </c>
      <c r="AB7">
        <f t="shared" si="5"/>
        <v>0</v>
      </c>
      <c r="AC7">
        <f t="shared" si="5"/>
        <v>0</v>
      </c>
      <c r="AD7">
        <f t="shared" si="5"/>
        <v>0</v>
      </c>
      <c r="AE7">
        <f t="shared" si="5"/>
        <v>0</v>
      </c>
      <c r="AF7">
        <f t="shared" si="5"/>
        <v>0</v>
      </c>
      <c r="AG7">
        <f t="shared" si="5"/>
        <v>0</v>
      </c>
      <c r="AH7">
        <f t="shared" si="5"/>
        <v>0</v>
      </c>
      <c r="AI7">
        <f t="shared" si="5"/>
        <v>0</v>
      </c>
      <c r="AJ7">
        <f t="shared" si="5"/>
        <v>0</v>
      </c>
      <c r="AK7">
        <f t="shared" si="5"/>
        <v>0</v>
      </c>
      <c r="AL7">
        <f t="shared" si="5"/>
        <v>0</v>
      </c>
      <c r="AM7">
        <f t="shared" si="5"/>
        <v>0</v>
      </c>
      <c r="AN7">
        <f t="shared" si="6"/>
        <v>0</v>
      </c>
      <c r="AO7">
        <f t="shared" si="6"/>
        <v>0</v>
      </c>
      <c r="AP7">
        <f t="shared" si="6"/>
        <v>0</v>
      </c>
      <c r="AQ7">
        <f t="shared" si="6"/>
        <v>0</v>
      </c>
      <c r="AR7">
        <f t="shared" si="6"/>
        <v>0</v>
      </c>
      <c r="AS7">
        <f t="shared" si="6"/>
        <v>0</v>
      </c>
      <c r="AT7">
        <f t="shared" si="6"/>
        <v>0</v>
      </c>
      <c r="AU7">
        <f t="shared" si="6"/>
        <v>0</v>
      </c>
      <c r="AV7">
        <f t="shared" si="6"/>
        <v>0</v>
      </c>
      <c r="AW7">
        <f t="shared" si="6"/>
        <v>0</v>
      </c>
    </row>
    <row r="8" spans="1:49" x14ac:dyDescent="0.25">
      <c r="A8" t="str">
        <f t="shared" si="0"/>
        <v>BurgenlandArbeitnehmereinkommenNettobezüge 1000 EUR</v>
      </c>
      <c r="B8">
        <v>60</v>
      </c>
      <c r="C8" t="str">
        <f t="shared" si="1"/>
        <v>Burgenland</v>
      </c>
      <c r="D8" t="s">
        <v>43</v>
      </c>
      <c r="E8" t="s">
        <v>60</v>
      </c>
      <c r="F8">
        <f t="shared" si="2"/>
        <v>7</v>
      </c>
      <c r="G8">
        <v>1</v>
      </c>
      <c r="H8">
        <f t="shared" si="3"/>
        <v>19</v>
      </c>
      <c r="I8">
        <f t="shared" si="4"/>
        <v>2055771.2733700001</v>
      </c>
      <c r="J8">
        <f t="shared" si="4"/>
        <v>2149928.0065600001</v>
      </c>
      <c r="K8">
        <f t="shared" si="4"/>
        <v>2245980.96985</v>
      </c>
      <c r="L8">
        <f t="shared" si="4"/>
        <v>2361568.5843600002</v>
      </c>
      <c r="M8">
        <f t="shared" si="4"/>
        <v>2488302.7203600002</v>
      </c>
      <c r="N8">
        <f t="shared" si="4"/>
        <v>2591971.8126400001</v>
      </c>
      <c r="O8">
        <f t="shared" si="4"/>
        <v>2704305.8070100001</v>
      </c>
      <c r="P8">
        <f t="shared" si="4"/>
        <v>2768314.3749000002</v>
      </c>
      <c r="Q8">
        <f t="shared" si="4"/>
        <v>2842721.3859299999</v>
      </c>
      <c r="R8">
        <f t="shared" si="4"/>
        <v>2883078.3972499999</v>
      </c>
      <c r="S8">
        <f t="shared" si="4"/>
        <v>2919590.8499500002</v>
      </c>
      <c r="T8">
        <f t="shared" si="4"/>
        <v>2990532.09253</v>
      </c>
      <c r="U8">
        <f t="shared" si="4"/>
        <v>3157092.4105199999</v>
      </c>
      <c r="V8">
        <f t="shared" si="4"/>
        <v>3244203.5256400001</v>
      </c>
      <c r="W8">
        <f t="shared" si="4"/>
        <v>3367485.8761399998</v>
      </c>
      <c r="X8">
        <f t="shared" si="4"/>
        <v>3515514.6661</v>
      </c>
      <c r="Y8">
        <f t="shared" si="5"/>
        <v>3569526.4734200002</v>
      </c>
      <c r="Z8">
        <f t="shared" si="5"/>
        <v>3696662.9591899998</v>
      </c>
      <c r="AA8">
        <f t="shared" si="5"/>
        <v>3947018.7608699999</v>
      </c>
      <c r="AB8">
        <f t="shared" si="5"/>
        <v>0</v>
      </c>
      <c r="AC8">
        <f t="shared" si="5"/>
        <v>0</v>
      </c>
      <c r="AD8">
        <f t="shared" si="5"/>
        <v>0</v>
      </c>
      <c r="AE8">
        <f t="shared" si="5"/>
        <v>0</v>
      </c>
      <c r="AF8">
        <f t="shared" si="5"/>
        <v>0</v>
      </c>
      <c r="AG8">
        <f t="shared" si="5"/>
        <v>0</v>
      </c>
      <c r="AH8">
        <f t="shared" si="5"/>
        <v>0</v>
      </c>
      <c r="AI8">
        <f t="shared" si="5"/>
        <v>0</v>
      </c>
      <c r="AJ8">
        <f t="shared" si="5"/>
        <v>0</v>
      </c>
      <c r="AK8">
        <f t="shared" si="5"/>
        <v>0</v>
      </c>
      <c r="AL8">
        <f t="shared" si="5"/>
        <v>0</v>
      </c>
      <c r="AM8">
        <f t="shared" si="5"/>
        <v>0</v>
      </c>
      <c r="AN8">
        <f t="shared" si="6"/>
        <v>0</v>
      </c>
      <c r="AO8">
        <f t="shared" si="6"/>
        <v>0</v>
      </c>
      <c r="AP8">
        <f t="shared" si="6"/>
        <v>0</v>
      </c>
      <c r="AQ8">
        <f t="shared" si="6"/>
        <v>0</v>
      </c>
      <c r="AR8">
        <f t="shared" si="6"/>
        <v>0</v>
      </c>
      <c r="AS8">
        <f t="shared" si="6"/>
        <v>0</v>
      </c>
      <c r="AT8">
        <f t="shared" si="6"/>
        <v>0</v>
      </c>
      <c r="AU8">
        <f t="shared" si="6"/>
        <v>0</v>
      </c>
      <c r="AV8">
        <f t="shared" si="6"/>
        <v>0</v>
      </c>
      <c r="AW8">
        <f t="shared" si="6"/>
        <v>0</v>
      </c>
    </row>
    <row r="9" spans="1:49" x14ac:dyDescent="0.25">
      <c r="A9" t="str">
        <f t="shared" si="0"/>
        <v>BurgenlandArbeitnehmereinkommenSV-Beiträge 1000 EUR</v>
      </c>
      <c r="B9">
        <v>61</v>
      </c>
      <c r="C9" t="str">
        <f t="shared" si="1"/>
        <v>Burgenland</v>
      </c>
      <c r="D9" t="s">
        <v>43</v>
      </c>
      <c r="E9" t="s">
        <v>61</v>
      </c>
      <c r="F9">
        <f t="shared" si="2"/>
        <v>8</v>
      </c>
      <c r="G9">
        <v>1</v>
      </c>
      <c r="H9">
        <f t="shared" si="3"/>
        <v>19</v>
      </c>
      <c r="I9">
        <f t="shared" si="4"/>
        <v>467237.50388999999</v>
      </c>
      <c r="J9">
        <f t="shared" si="4"/>
        <v>484749.37829999998</v>
      </c>
      <c r="K9">
        <f t="shared" si="4"/>
        <v>508335.01649000001</v>
      </c>
      <c r="L9">
        <f t="shared" si="4"/>
        <v>532242.99182999996</v>
      </c>
      <c r="M9">
        <f t="shared" si="4"/>
        <v>557372.11349000002</v>
      </c>
      <c r="N9">
        <f t="shared" si="4"/>
        <v>563023.49918000004</v>
      </c>
      <c r="O9">
        <f t="shared" si="4"/>
        <v>591773.55974000006</v>
      </c>
      <c r="P9">
        <f t="shared" si="4"/>
        <v>609097.8996</v>
      </c>
      <c r="Q9">
        <f t="shared" si="4"/>
        <v>628154.46872</v>
      </c>
      <c r="R9">
        <f t="shared" si="4"/>
        <v>642789.13205000001</v>
      </c>
      <c r="S9">
        <f t="shared" si="4"/>
        <v>658069.24311000004</v>
      </c>
      <c r="T9">
        <f t="shared" si="4"/>
        <v>675488.71024000004</v>
      </c>
      <c r="U9">
        <f t="shared" si="4"/>
        <v>697210.90298999997</v>
      </c>
      <c r="V9">
        <f t="shared" si="4"/>
        <v>721121.71302000002</v>
      </c>
      <c r="W9">
        <f t="shared" si="4"/>
        <v>747981.40563000005</v>
      </c>
      <c r="X9">
        <f t="shared" si="4"/>
        <v>772505.13742000004</v>
      </c>
      <c r="Y9">
        <f t="shared" si="5"/>
        <v>774695.63230000006</v>
      </c>
      <c r="Z9">
        <f t="shared" si="5"/>
        <v>812151.50925999996</v>
      </c>
      <c r="AA9">
        <f t="shared" si="5"/>
        <v>859164.75678000005</v>
      </c>
      <c r="AB9">
        <f t="shared" si="5"/>
        <v>0</v>
      </c>
      <c r="AC9">
        <f t="shared" si="5"/>
        <v>0</v>
      </c>
      <c r="AD9">
        <f t="shared" si="5"/>
        <v>0</v>
      </c>
      <c r="AE9">
        <f t="shared" si="5"/>
        <v>0</v>
      </c>
      <c r="AF9">
        <f t="shared" si="5"/>
        <v>0</v>
      </c>
      <c r="AG9">
        <f t="shared" si="5"/>
        <v>0</v>
      </c>
      <c r="AH9">
        <f t="shared" si="5"/>
        <v>0</v>
      </c>
      <c r="AI9">
        <f t="shared" si="5"/>
        <v>0</v>
      </c>
      <c r="AJ9">
        <f t="shared" si="5"/>
        <v>0</v>
      </c>
      <c r="AK9">
        <f t="shared" si="5"/>
        <v>0</v>
      </c>
      <c r="AL9">
        <f t="shared" si="5"/>
        <v>0</v>
      </c>
      <c r="AM9">
        <f t="shared" si="5"/>
        <v>0</v>
      </c>
      <c r="AN9">
        <f t="shared" si="6"/>
        <v>0</v>
      </c>
      <c r="AO9">
        <f t="shared" si="6"/>
        <v>0</v>
      </c>
      <c r="AP9">
        <f t="shared" si="6"/>
        <v>0</v>
      </c>
      <c r="AQ9">
        <f t="shared" si="6"/>
        <v>0</v>
      </c>
      <c r="AR9">
        <f t="shared" si="6"/>
        <v>0</v>
      </c>
      <c r="AS9">
        <f t="shared" si="6"/>
        <v>0</v>
      </c>
      <c r="AT9">
        <f t="shared" si="6"/>
        <v>0</v>
      </c>
      <c r="AU9">
        <f t="shared" si="6"/>
        <v>0</v>
      </c>
      <c r="AV9">
        <f t="shared" si="6"/>
        <v>0</v>
      </c>
      <c r="AW9">
        <f t="shared" si="6"/>
        <v>0</v>
      </c>
    </row>
    <row r="10" spans="1:49" x14ac:dyDescent="0.25">
      <c r="A10" t="str">
        <f t="shared" si="0"/>
        <v>BurgenlandArbeitnehmereinkommenSV-Beiträge Fälle</v>
      </c>
      <c r="B10">
        <v>62</v>
      </c>
      <c r="C10" t="str">
        <f t="shared" si="1"/>
        <v>Burgenland</v>
      </c>
      <c r="D10" t="s">
        <v>43</v>
      </c>
      <c r="E10" t="s">
        <v>62</v>
      </c>
      <c r="F10">
        <f t="shared" si="2"/>
        <v>9</v>
      </c>
      <c r="G10">
        <v>1</v>
      </c>
      <c r="H10">
        <f t="shared" si="3"/>
        <v>19</v>
      </c>
      <c r="I10">
        <f t="shared" si="4"/>
        <v>116127</v>
      </c>
      <c r="J10">
        <f t="shared" si="4"/>
        <v>117197</v>
      </c>
      <c r="K10">
        <f t="shared" si="4"/>
        <v>119504</v>
      </c>
      <c r="L10">
        <f t="shared" si="4"/>
        <v>121935</v>
      </c>
      <c r="M10">
        <f t="shared" si="4"/>
        <v>123814</v>
      </c>
      <c r="N10">
        <f t="shared" si="4"/>
        <v>123670</v>
      </c>
      <c r="O10">
        <f t="shared" si="4"/>
        <v>127301</v>
      </c>
      <c r="P10">
        <f t="shared" si="4"/>
        <v>128147</v>
      </c>
      <c r="Q10">
        <f t="shared" si="4"/>
        <v>128072</v>
      </c>
      <c r="R10">
        <f t="shared" si="4"/>
        <v>127766</v>
      </c>
      <c r="S10">
        <f t="shared" si="4"/>
        <v>127428</v>
      </c>
      <c r="T10">
        <f t="shared" si="4"/>
        <v>127867</v>
      </c>
      <c r="U10">
        <f t="shared" si="4"/>
        <v>128618</v>
      </c>
      <c r="V10">
        <f t="shared" si="4"/>
        <v>129587</v>
      </c>
      <c r="W10">
        <f t="shared" si="4"/>
        <v>131262</v>
      </c>
      <c r="X10">
        <f t="shared" si="4"/>
        <v>131816</v>
      </c>
      <c r="Y10">
        <f t="shared" si="5"/>
        <v>129590</v>
      </c>
      <c r="Z10">
        <f t="shared" si="5"/>
        <v>131582</v>
      </c>
      <c r="AA10">
        <f t="shared" si="5"/>
        <v>133274</v>
      </c>
      <c r="AB10">
        <f t="shared" si="5"/>
        <v>0</v>
      </c>
      <c r="AC10">
        <f t="shared" si="5"/>
        <v>0</v>
      </c>
      <c r="AD10">
        <f t="shared" si="5"/>
        <v>0</v>
      </c>
      <c r="AE10">
        <f t="shared" si="5"/>
        <v>0</v>
      </c>
      <c r="AF10">
        <f t="shared" si="5"/>
        <v>0</v>
      </c>
      <c r="AG10">
        <f t="shared" si="5"/>
        <v>0</v>
      </c>
      <c r="AH10">
        <f t="shared" si="5"/>
        <v>0</v>
      </c>
      <c r="AI10">
        <f t="shared" si="5"/>
        <v>0</v>
      </c>
      <c r="AJ10">
        <f t="shared" si="5"/>
        <v>0</v>
      </c>
      <c r="AK10">
        <f t="shared" si="5"/>
        <v>0</v>
      </c>
      <c r="AL10">
        <f t="shared" si="5"/>
        <v>0</v>
      </c>
      <c r="AM10">
        <f t="shared" si="5"/>
        <v>0</v>
      </c>
      <c r="AN10">
        <f t="shared" si="6"/>
        <v>0</v>
      </c>
      <c r="AO10">
        <f t="shared" si="6"/>
        <v>0</v>
      </c>
      <c r="AP10">
        <f t="shared" si="6"/>
        <v>0</v>
      </c>
      <c r="AQ10">
        <f t="shared" si="6"/>
        <v>0</v>
      </c>
      <c r="AR10">
        <f t="shared" si="6"/>
        <v>0</v>
      </c>
      <c r="AS10">
        <f t="shared" si="6"/>
        <v>0</v>
      </c>
      <c r="AT10">
        <f t="shared" si="6"/>
        <v>0</v>
      </c>
      <c r="AU10">
        <f t="shared" si="6"/>
        <v>0</v>
      </c>
      <c r="AV10">
        <f t="shared" si="6"/>
        <v>0</v>
      </c>
      <c r="AW10">
        <f t="shared" si="6"/>
        <v>0</v>
      </c>
    </row>
    <row r="11" spans="1:49" x14ac:dyDescent="0.25">
      <c r="A11" t="str">
        <f t="shared" si="0"/>
        <v>BurgenlandArbeitsloseFrauen</v>
      </c>
      <c r="B11">
        <v>63</v>
      </c>
      <c r="C11" t="str">
        <f t="shared" si="1"/>
        <v>Burgenland</v>
      </c>
      <c r="D11" t="s">
        <v>36</v>
      </c>
      <c r="E11" t="s">
        <v>47</v>
      </c>
      <c r="F11">
        <f t="shared" si="2"/>
        <v>10</v>
      </c>
      <c r="G11">
        <v>1</v>
      </c>
      <c r="H11">
        <f t="shared" si="3"/>
        <v>41</v>
      </c>
      <c r="I11">
        <f t="shared" si="4"/>
        <v>4267</v>
      </c>
      <c r="J11">
        <f t="shared" si="4"/>
        <v>3359</v>
      </c>
      <c r="K11">
        <f t="shared" si="4"/>
        <v>4427</v>
      </c>
      <c r="L11">
        <f t="shared" si="4"/>
        <v>3526</v>
      </c>
      <c r="M11">
        <f t="shared" si="4"/>
        <v>4515</v>
      </c>
      <c r="N11">
        <f t="shared" si="4"/>
        <v>3429</v>
      </c>
      <c r="O11">
        <f t="shared" si="4"/>
        <v>4201</v>
      </c>
      <c r="P11">
        <f t="shared" si="4"/>
        <v>3100</v>
      </c>
      <c r="Q11">
        <f t="shared" si="4"/>
        <v>3882</v>
      </c>
      <c r="R11">
        <f t="shared" si="4"/>
        <v>3119</v>
      </c>
      <c r="S11">
        <f t="shared" si="4"/>
        <v>4160</v>
      </c>
      <c r="T11">
        <f t="shared" si="4"/>
        <v>3603</v>
      </c>
      <c r="U11">
        <f t="shared" si="4"/>
        <v>4054</v>
      </c>
      <c r="V11">
        <f t="shared" si="4"/>
        <v>3294</v>
      </c>
      <c r="W11">
        <f t="shared" si="4"/>
        <v>3966</v>
      </c>
      <c r="X11">
        <f t="shared" si="4"/>
        <v>3259</v>
      </c>
      <c r="Y11">
        <f t="shared" si="5"/>
        <v>4232</v>
      </c>
      <c r="Z11">
        <f t="shared" si="5"/>
        <v>3583</v>
      </c>
      <c r="AA11">
        <f t="shared" si="5"/>
        <v>4457</v>
      </c>
      <c r="AB11">
        <f t="shared" si="5"/>
        <v>3959</v>
      </c>
      <c r="AC11">
        <f t="shared" si="5"/>
        <v>4889</v>
      </c>
      <c r="AD11">
        <f t="shared" si="5"/>
        <v>4248</v>
      </c>
      <c r="AE11">
        <f t="shared" si="5"/>
        <v>5007</v>
      </c>
      <c r="AF11">
        <f t="shared" si="5"/>
        <v>4375</v>
      </c>
      <c r="AG11">
        <f t="shared" si="5"/>
        <v>5410</v>
      </c>
      <c r="AH11">
        <f t="shared" si="5"/>
        <v>4529</v>
      </c>
      <c r="AI11">
        <f t="shared" si="5"/>
        <v>5178</v>
      </c>
      <c r="AJ11">
        <f t="shared" si="5"/>
        <v>4355</v>
      </c>
      <c r="AK11">
        <f t="shared" si="5"/>
        <v>4765</v>
      </c>
      <c r="AL11">
        <f t="shared" si="5"/>
        <v>4008</v>
      </c>
      <c r="AM11">
        <f t="shared" si="5"/>
        <v>4666</v>
      </c>
      <c r="AN11">
        <f t="shared" si="6"/>
        <v>4068</v>
      </c>
      <c r="AO11">
        <f t="shared" si="6"/>
        <v>4540</v>
      </c>
      <c r="AP11">
        <f t="shared" si="6"/>
        <v>5411</v>
      </c>
      <c r="AQ11">
        <f t="shared" si="6"/>
        <v>5778</v>
      </c>
      <c r="AR11">
        <f t="shared" si="6"/>
        <v>4181</v>
      </c>
      <c r="AS11">
        <f t="shared" si="6"/>
        <v>4295</v>
      </c>
      <c r="AT11">
        <f t="shared" si="6"/>
        <v>3454</v>
      </c>
      <c r="AU11">
        <f t="shared" si="6"/>
        <v>3963</v>
      </c>
      <c r="AV11">
        <f t="shared" si="6"/>
        <v>3506</v>
      </c>
      <c r="AW11">
        <f t="shared" si="6"/>
        <v>4118</v>
      </c>
    </row>
    <row r="12" spans="1:49" x14ac:dyDescent="0.25">
      <c r="A12" t="str">
        <f t="shared" si="0"/>
        <v>BurgenlandArbeitsloseInsgesamt</v>
      </c>
      <c r="B12">
        <v>64</v>
      </c>
      <c r="C12" t="str">
        <f t="shared" si="1"/>
        <v>Burgenland</v>
      </c>
      <c r="D12" t="s">
        <v>36</v>
      </c>
      <c r="E12" t="s">
        <v>48</v>
      </c>
      <c r="F12">
        <f t="shared" si="2"/>
        <v>11</v>
      </c>
      <c r="G12">
        <v>1</v>
      </c>
      <c r="H12">
        <f t="shared" si="3"/>
        <v>41</v>
      </c>
      <c r="I12">
        <f t="shared" si="4"/>
        <v>12649</v>
      </c>
      <c r="J12">
        <f t="shared" si="4"/>
        <v>6343</v>
      </c>
      <c r="K12">
        <f t="shared" si="4"/>
        <v>13224</v>
      </c>
      <c r="L12">
        <f t="shared" si="4"/>
        <v>6614</v>
      </c>
      <c r="M12">
        <f t="shared" si="4"/>
        <v>13691</v>
      </c>
      <c r="N12">
        <f t="shared" si="4"/>
        <v>6300</v>
      </c>
      <c r="O12">
        <f t="shared" si="4"/>
        <v>12164</v>
      </c>
      <c r="P12">
        <f t="shared" si="4"/>
        <v>5842</v>
      </c>
      <c r="Q12">
        <f t="shared" si="4"/>
        <v>11232</v>
      </c>
      <c r="R12">
        <f t="shared" si="4"/>
        <v>5894</v>
      </c>
      <c r="S12">
        <f t="shared" si="4"/>
        <v>12116</v>
      </c>
      <c r="T12">
        <f t="shared" si="4"/>
        <v>7130</v>
      </c>
      <c r="U12">
        <f t="shared" si="4"/>
        <v>12365</v>
      </c>
      <c r="V12">
        <f t="shared" si="4"/>
        <v>6392</v>
      </c>
      <c r="W12">
        <f t="shared" si="4"/>
        <v>11688</v>
      </c>
      <c r="X12">
        <f t="shared" si="4"/>
        <v>6314</v>
      </c>
      <c r="Y12">
        <f t="shared" si="5"/>
        <v>12026</v>
      </c>
      <c r="Z12">
        <f t="shared" si="5"/>
        <v>6842</v>
      </c>
      <c r="AA12">
        <f t="shared" si="5"/>
        <v>12821</v>
      </c>
      <c r="AB12">
        <f t="shared" si="5"/>
        <v>7903</v>
      </c>
      <c r="AC12">
        <f t="shared" si="5"/>
        <v>13286</v>
      </c>
      <c r="AD12">
        <f t="shared" si="5"/>
        <v>8485</v>
      </c>
      <c r="AE12">
        <f t="shared" si="5"/>
        <v>13912</v>
      </c>
      <c r="AF12">
        <f t="shared" si="5"/>
        <v>9036</v>
      </c>
      <c r="AG12">
        <f t="shared" si="5"/>
        <v>14307</v>
      </c>
      <c r="AH12">
        <f t="shared" si="5"/>
        <v>9115</v>
      </c>
      <c r="AI12">
        <f t="shared" si="5"/>
        <v>14161</v>
      </c>
      <c r="AJ12">
        <f t="shared" si="5"/>
        <v>8633</v>
      </c>
      <c r="AK12">
        <f t="shared" si="5"/>
        <v>12612</v>
      </c>
      <c r="AL12">
        <f t="shared" si="5"/>
        <v>7671</v>
      </c>
      <c r="AM12">
        <f t="shared" si="5"/>
        <v>12017</v>
      </c>
      <c r="AN12">
        <f t="shared" ref="AN12:AW27" si="7">INDEX(Daten_Matrix,$F12,AN$1+6)</f>
        <v>7630</v>
      </c>
      <c r="AO12">
        <f t="shared" si="7"/>
        <v>11448</v>
      </c>
      <c r="AP12">
        <f t="shared" si="7"/>
        <v>10100</v>
      </c>
      <c r="AQ12">
        <f t="shared" si="7"/>
        <v>13521</v>
      </c>
      <c r="AR12">
        <f t="shared" si="7"/>
        <v>7891</v>
      </c>
      <c r="AS12">
        <f t="shared" si="7"/>
        <v>10592</v>
      </c>
      <c r="AT12">
        <f t="shared" si="7"/>
        <v>6757</v>
      </c>
      <c r="AU12">
        <f t="shared" si="7"/>
        <v>10294</v>
      </c>
      <c r="AV12">
        <f t="shared" si="7"/>
        <v>6980</v>
      </c>
      <c r="AW12">
        <f t="shared" si="7"/>
        <v>10894</v>
      </c>
    </row>
    <row r="13" spans="1:49" x14ac:dyDescent="0.25">
      <c r="A13" t="str">
        <f t="shared" si="0"/>
        <v>BurgenlandArbeitsloseMänner</v>
      </c>
      <c r="B13">
        <v>65</v>
      </c>
      <c r="C13" t="str">
        <f t="shared" si="1"/>
        <v>Burgenland</v>
      </c>
      <c r="D13" t="s">
        <v>36</v>
      </c>
      <c r="E13" t="s">
        <v>49</v>
      </c>
      <c r="F13">
        <f t="shared" si="2"/>
        <v>12</v>
      </c>
      <c r="G13">
        <v>1</v>
      </c>
      <c r="H13">
        <f t="shared" si="3"/>
        <v>41</v>
      </c>
      <c r="I13">
        <f t="shared" si="4"/>
        <v>8382</v>
      </c>
      <c r="J13">
        <f t="shared" si="4"/>
        <v>2984</v>
      </c>
      <c r="K13">
        <f t="shared" si="4"/>
        <v>8797</v>
      </c>
      <c r="L13">
        <f t="shared" si="4"/>
        <v>3088</v>
      </c>
      <c r="M13">
        <f t="shared" si="4"/>
        <v>9176</v>
      </c>
      <c r="N13">
        <f t="shared" si="4"/>
        <v>2871</v>
      </c>
      <c r="O13">
        <f t="shared" si="4"/>
        <v>7963</v>
      </c>
      <c r="P13">
        <f t="shared" si="4"/>
        <v>2742</v>
      </c>
      <c r="Q13">
        <f t="shared" si="4"/>
        <v>7350</v>
      </c>
      <c r="R13">
        <f t="shared" si="4"/>
        <v>2775</v>
      </c>
      <c r="S13">
        <f t="shared" si="4"/>
        <v>7956</v>
      </c>
      <c r="T13">
        <f t="shared" si="4"/>
        <v>3527</v>
      </c>
      <c r="U13">
        <f t="shared" si="4"/>
        <v>8311</v>
      </c>
      <c r="V13">
        <f t="shared" si="4"/>
        <v>3098</v>
      </c>
      <c r="W13">
        <f t="shared" si="4"/>
        <v>7722</v>
      </c>
      <c r="X13">
        <f t="shared" ref="X13:AM28" si="8">INDEX(Daten_Matrix,$F13,X$1+6)</f>
        <v>3055</v>
      </c>
      <c r="Y13">
        <f t="shared" si="8"/>
        <v>7794</v>
      </c>
      <c r="Z13">
        <f t="shared" si="8"/>
        <v>3259</v>
      </c>
      <c r="AA13">
        <f t="shared" si="8"/>
        <v>8364</v>
      </c>
      <c r="AB13">
        <f t="shared" si="8"/>
        <v>3944</v>
      </c>
      <c r="AC13">
        <f t="shared" si="8"/>
        <v>8397</v>
      </c>
      <c r="AD13">
        <f t="shared" si="8"/>
        <v>4237</v>
      </c>
      <c r="AE13">
        <f t="shared" si="8"/>
        <v>8905</v>
      </c>
      <c r="AF13">
        <f t="shared" si="8"/>
        <v>4661</v>
      </c>
      <c r="AG13">
        <f t="shared" si="8"/>
        <v>8897</v>
      </c>
      <c r="AH13">
        <f t="shared" si="8"/>
        <v>4586</v>
      </c>
      <c r="AI13">
        <f t="shared" si="8"/>
        <v>8983</v>
      </c>
      <c r="AJ13">
        <f t="shared" si="8"/>
        <v>4278</v>
      </c>
      <c r="AK13">
        <f t="shared" si="8"/>
        <v>7847</v>
      </c>
      <c r="AL13">
        <f t="shared" si="8"/>
        <v>3663</v>
      </c>
      <c r="AM13">
        <f t="shared" si="8"/>
        <v>7351</v>
      </c>
      <c r="AN13">
        <f t="shared" si="7"/>
        <v>3562</v>
      </c>
      <c r="AO13">
        <f t="shared" si="7"/>
        <v>6908</v>
      </c>
      <c r="AP13">
        <f t="shared" si="7"/>
        <v>4689</v>
      </c>
      <c r="AQ13">
        <f t="shared" si="7"/>
        <v>7743</v>
      </c>
      <c r="AR13">
        <f t="shared" si="7"/>
        <v>3710</v>
      </c>
      <c r="AS13">
        <f t="shared" si="7"/>
        <v>6297</v>
      </c>
      <c r="AT13">
        <f t="shared" si="7"/>
        <v>3303</v>
      </c>
      <c r="AU13">
        <f t="shared" si="7"/>
        <v>6331</v>
      </c>
      <c r="AV13">
        <f t="shared" si="7"/>
        <v>3474</v>
      </c>
      <c r="AW13">
        <f t="shared" si="7"/>
        <v>6776</v>
      </c>
    </row>
    <row r="14" spans="1:49" x14ac:dyDescent="0.25">
      <c r="A14" t="str">
        <f t="shared" si="0"/>
        <v>Burgenlandarbeitslose AusländerFrauen</v>
      </c>
      <c r="B14">
        <v>66</v>
      </c>
      <c r="C14" t="str">
        <f t="shared" si="1"/>
        <v>Burgenland</v>
      </c>
      <c r="D14" t="s">
        <v>37</v>
      </c>
      <c r="E14" t="s">
        <v>47</v>
      </c>
      <c r="F14">
        <f t="shared" si="2"/>
        <v>13</v>
      </c>
      <c r="G14">
        <v>1</v>
      </c>
      <c r="H14">
        <f t="shared" ref="H14:H53" si="9">VLOOKUP(D14&amp;E14,Jahre_Matrix,4,FALSE)</f>
        <v>41</v>
      </c>
      <c r="I14">
        <f t="shared" ref="I14:X29" si="10">INDEX(Daten_Matrix,$F14,I$1+6)</f>
        <v>276</v>
      </c>
      <c r="J14">
        <f t="shared" si="10"/>
        <v>218</v>
      </c>
      <c r="K14">
        <f t="shared" si="10"/>
        <v>319</v>
      </c>
      <c r="L14">
        <f t="shared" si="10"/>
        <v>257</v>
      </c>
      <c r="M14">
        <f t="shared" si="10"/>
        <v>363</v>
      </c>
      <c r="N14">
        <f t="shared" si="10"/>
        <v>263</v>
      </c>
      <c r="O14">
        <f t="shared" si="10"/>
        <v>383</v>
      </c>
      <c r="P14">
        <f t="shared" si="10"/>
        <v>279</v>
      </c>
      <c r="Q14">
        <f t="shared" si="10"/>
        <v>345</v>
      </c>
      <c r="R14">
        <f t="shared" si="10"/>
        <v>298</v>
      </c>
      <c r="S14">
        <f t="shared" si="10"/>
        <v>430</v>
      </c>
      <c r="T14">
        <f t="shared" si="10"/>
        <v>348</v>
      </c>
      <c r="U14">
        <f t="shared" si="10"/>
        <v>429</v>
      </c>
      <c r="V14">
        <f t="shared" si="10"/>
        <v>341</v>
      </c>
      <c r="W14">
        <f t="shared" si="10"/>
        <v>414</v>
      </c>
      <c r="X14">
        <f t="shared" si="10"/>
        <v>350</v>
      </c>
      <c r="Y14">
        <f t="shared" si="8"/>
        <v>498</v>
      </c>
      <c r="Z14">
        <f t="shared" si="8"/>
        <v>403</v>
      </c>
      <c r="AA14">
        <f t="shared" si="8"/>
        <v>591</v>
      </c>
      <c r="AB14">
        <f t="shared" si="8"/>
        <v>483</v>
      </c>
      <c r="AC14">
        <f t="shared" si="8"/>
        <v>670</v>
      </c>
      <c r="AD14">
        <f t="shared" si="8"/>
        <v>549</v>
      </c>
      <c r="AE14">
        <f t="shared" si="8"/>
        <v>771</v>
      </c>
      <c r="AF14">
        <f t="shared" si="8"/>
        <v>569</v>
      </c>
      <c r="AG14">
        <f t="shared" si="8"/>
        <v>798</v>
      </c>
      <c r="AH14">
        <f t="shared" si="8"/>
        <v>654</v>
      </c>
      <c r="AI14">
        <f t="shared" si="8"/>
        <v>883</v>
      </c>
      <c r="AJ14">
        <f t="shared" si="8"/>
        <v>678</v>
      </c>
      <c r="AK14">
        <f t="shared" si="8"/>
        <v>905</v>
      </c>
      <c r="AL14">
        <f t="shared" si="8"/>
        <v>681</v>
      </c>
      <c r="AM14">
        <f t="shared" si="8"/>
        <v>860</v>
      </c>
      <c r="AN14">
        <f t="shared" si="7"/>
        <v>669</v>
      </c>
      <c r="AO14">
        <f t="shared" si="7"/>
        <v>826</v>
      </c>
      <c r="AP14">
        <f t="shared" si="7"/>
        <v>1043</v>
      </c>
      <c r="AQ14">
        <f t="shared" si="7"/>
        <v>1121</v>
      </c>
      <c r="AR14">
        <f t="shared" si="7"/>
        <v>785</v>
      </c>
      <c r="AS14">
        <f t="shared" si="7"/>
        <v>937</v>
      </c>
      <c r="AT14">
        <f t="shared" si="7"/>
        <v>689</v>
      </c>
      <c r="AU14">
        <f t="shared" si="7"/>
        <v>919</v>
      </c>
      <c r="AV14">
        <f t="shared" si="7"/>
        <v>839</v>
      </c>
      <c r="AW14">
        <f t="shared" si="7"/>
        <v>1126</v>
      </c>
    </row>
    <row r="15" spans="1:49" x14ac:dyDescent="0.25">
      <c r="A15" t="str">
        <f t="shared" ref="A15:A53" si="11">C15&amp;D15&amp;E15</f>
        <v>Burgenlandarbeitslose AusländerInsgesamt</v>
      </c>
      <c r="B15">
        <v>67</v>
      </c>
      <c r="C15" t="str">
        <f t="shared" si="1"/>
        <v>Burgenland</v>
      </c>
      <c r="D15" t="s">
        <v>37</v>
      </c>
      <c r="E15" t="s">
        <v>48</v>
      </c>
      <c r="F15">
        <f t="shared" si="2"/>
        <v>14</v>
      </c>
      <c r="G15">
        <v>1</v>
      </c>
      <c r="H15">
        <f t="shared" si="9"/>
        <v>41</v>
      </c>
      <c r="I15">
        <f t="shared" si="10"/>
        <v>1013</v>
      </c>
      <c r="J15">
        <f t="shared" si="10"/>
        <v>445</v>
      </c>
      <c r="K15">
        <f t="shared" si="10"/>
        <v>1164</v>
      </c>
      <c r="L15">
        <f t="shared" si="10"/>
        <v>519</v>
      </c>
      <c r="M15">
        <f t="shared" si="10"/>
        <v>1249</v>
      </c>
      <c r="N15">
        <f t="shared" si="10"/>
        <v>484</v>
      </c>
      <c r="O15">
        <f t="shared" si="10"/>
        <v>1178</v>
      </c>
      <c r="P15">
        <f t="shared" si="10"/>
        <v>510</v>
      </c>
      <c r="Q15">
        <f t="shared" si="10"/>
        <v>1075</v>
      </c>
      <c r="R15">
        <f t="shared" si="10"/>
        <v>546</v>
      </c>
      <c r="S15">
        <f t="shared" si="10"/>
        <v>1307</v>
      </c>
      <c r="T15">
        <f t="shared" si="10"/>
        <v>670</v>
      </c>
      <c r="U15">
        <f t="shared" si="10"/>
        <v>1337</v>
      </c>
      <c r="V15">
        <f t="shared" si="10"/>
        <v>617</v>
      </c>
      <c r="W15">
        <f t="shared" si="10"/>
        <v>1271</v>
      </c>
      <c r="X15">
        <f t="shared" si="10"/>
        <v>664</v>
      </c>
      <c r="Y15">
        <f t="shared" si="8"/>
        <v>1306</v>
      </c>
      <c r="Z15">
        <f t="shared" si="8"/>
        <v>754</v>
      </c>
      <c r="AA15">
        <f t="shared" si="8"/>
        <v>1505</v>
      </c>
      <c r="AB15">
        <f t="shared" si="8"/>
        <v>884</v>
      </c>
      <c r="AC15">
        <f t="shared" si="8"/>
        <v>1621</v>
      </c>
      <c r="AD15">
        <f t="shared" si="8"/>
        <v>1027</v>
      </c>
      <c r="AE15">
        <f t="shared" si="8"/>
        <v>1871</v>
      </c>
      <c r="AF15">
        <f t="shared" si="8"/>
        <v>1131</v>
      </c>
      <c r="AG15">
        <f t="shared" si="8"/>
        <v>1950</v>
      </c>
      <c r="AH15">
        <f t="shared" si="8"/>
        <v>1246</v>
      </c>
      <c r="AI15">
        <f t="shared" si="8"/>
        <v>2103</v>
      </c>
      <c r="AJ15">
        <f t="shared" si="8"/>
        <v>1251</v>
      </c>
      <c r="AK15">
        <f t="shared" si="8"/>
        <v>2086</v>
      </c>
      <c r="AL15">
        <f t="shared" si="8"/>
        <v>1206</v>
      </c>
      <c r="AM15">
        <f t="shared" si="8"/>
        <v>2030</v>
      </c>
      <c r="AN15">
        <f t="shared" si="7"/>
        <v>1145</v>
      </c>
      <c r="AO15">
        <f t="shared" si="7"/>
        <v>1932</v>
      </c>
      <c r="AP15">
        <f t="shared" si="7"/>
        <v>1775</v>
      </c>
      <c r="AQ15">
        <f t="shared" si="7"/>
        <v>2481</v>
      </c>
      <c r="AR15">
        <f t="shared" si="7"/>
        <v>1362</v>
      </c>
      <c r="AS15">
        <f t="shared" si="7"/>
        <v>2109</v>
      </c>
      <c r="AT15">
        <f t="shared" si="7"/>
        <v>1227</v>
      </c>
      <c r="AU15">
        <f t="shared" si="7"/>
        <v>2183</v>
      </c>
      <c r="AV15">
        <f t="shared" si="7"/>
        <v>1461</v>
      </c>
      <c r="AW15">
        <f t="shared" si="7"/>
        <v>2539</v>
      </c>
    </row>
    <row r="16" spans="1:49" x14ac:dyDescent="0.25">
      <c r="A16" t="str">
        <f t="shared" si="11"/>
        <v>Burgenlandarbeitslose AusländerMänner</v>
      </c>
      <c r="B16">
        <v>68</v>
      </c>
      <c r="C16" t="str">
        <f t="shared" si="1"/>
        <v>Burgenland</v>
      </c>
      <c r="D16" t="s">
        <v>37</v>
      </c>
      <c r="E16" t="s">
        <v>49</v>
      </c>
      <c r="F16">
        <f t="shared" si="2"/>
        <v>15</v>
      </c>
      <c r="G16">
        <v>1</v>
      </c>
      <c r="H16">
        <f t="shared" si="9"/>
        <v>41</v>
      </c>
      <c r="I16">
        <f t="shared" si="10"/>
        <v>737</v>
      </c>
      <c r="J16">
        <f t="shared" si="10"/>
        <v>227</v>
      </c>
      <c r="K16">
        <f t="shared" si="10"/>
        <v>845</v>
      </c>
      <c r="L16">
        <f t="shared" si="10"/>
        <v>262</v>
      </c>
      <c r="M16">
        <f t="shared" si="10"/>
        <v>886</v>
      </c>
      <c r="N16">
        <f t="shared" si="10"/>
        <v>221</v>
      </c>
      <c r="O16">
        <f t="shared" si="10"/>
        <v>795</v>
      </c>
      <c r="P16">
        <f t="shared" si="10"/>
        <v>231</v>
      </c>
      <c r="Q16">
        <f t="shared" si="10"/>
        <v>730</v>
      </c>
      <c r="R16">
        <f t="shared" si="10"/>
        <v>248</v>
      </c>
      <c r="S16">
        <f t="shared" si="10"/>
        <v>877</v>
      </c>
      <c r="T16">
        <f t="shared" si="10"/>
        <v>322</v>
      </c>
      <c r="U16">
        <f t="shared" si="10"/>
        <v>908</v>
      </c>
      <c r="V16">
        <f t="shared" si="10"/>
        <v>276</v>
      </c>
      <c r="W16">
        <f t="shared" si="10"/>
        <v>857</v>
      </c>
      <c r="X16">
        <f t="shared" si="10"/>
        <v>314</v>
      </c>
      <c r="Y16">
        <f t="shared" si="8"/>
        <v>808</v>
      </c>
      <c r="Z16">
        <f t="shared" si="8"/>
        <v>351</v>
      </c>
      <c r="AA16">
        <f t="shared" si="8"/>
        <v>914</v>
      </c>
      <c r="AB16">
        <f t="shared" si="8"/>
        <v>401</v>
      </c>
      <c r="AC16">
        <f t="shared" si="8"/>
        <v>951</v>
      </c>
      <c r="AD16">
        <f t="shared" si="8"/>
        <v>478</v>
      </c>
      <c r="AE16">
        <f t="shared" si="8"/>
        <v>1100</v>
      </c>
      <c r="AF16">
        <f t="shared" si="8"/>
        <v>562</v>
      </c>
      <c r="AG16">
        <f t="shared" si="8"/>
        <v>1152</v>
      </c>
      <c r="AH16">
        <f t="shared" si="8"/>
        <v>592</v>
      </c>
      <c r="AI16">
        <f t="shared" si="8"/>
        <v>1220</v>
      </c>
      <c r="AJ16">
        <f t="shared" si="8"/>
        <v>573</v>
      </c>
      <c r="AK16">
        <f t="shared" si="8"/>
        <v>1181</v>
      </c>
      <c r="AL16">
        <f t="shared" si="8"/>
        <v>525</v>
      </c>
      <c r="AM16">
        <f t="shared" si="8"/>
        <v>1170</v>
      </c>
      <c r="AN16">
        <f t="shared" si="7"/>
        <v>476</v>
      </c>
      <c r="AO16">
        <f t="shared" si="7"/>
        <v>1106</v>
      </c>
      <c r="AP16">
        <f t="shared" si="7"/>
        <v>732</v>
      </c>
      <c r="AQ16">
        <f t="shared" si="7"/>
        <v>1360</v>
      </c>
      <c r="AR16">
        <f t="shared" si="7"/>
        <v>577</v>
      </c>
      <c r="AS16">
        <f t="shared" si="7"/>
        <v>1172</v>
      </c>
      <c r="AT16">
        <f t="shared" si="7"/>
        <v>538</v>
      </c>
      <c r="AU16">
        <f t="shared" si="7"/>
        <v>1264</v>
      </c>
      <c r="AV16">
        <f t="shared" si="7"/>
        <v>622</v>
      </c>
      <c r="AW16">
        <f t="shared" si="7"/>
        <v>1413</v>
      </c>
    </row>
    <row r="17" spans="1:49" x14ac:dyDescent="0.25">
      <c r="A17" t="str">
        <f t="shared" si="11"/>
        <v>BurgenlandGesamteinkommenBruttobezüge Gesamt</v>
      </c>
      <c r="B17">
        <v>69</v>
      </c>
      <c r="C17" t="str">
        <f t="shared" si="1"/>
        <v>Burgenland</v>
      </c>
      <c r="D17" t="s">
        <v>45</v>
      </c>
      <c r="E17" t="s">
        <v>63</v>
      </c>
      <c r="F17">
        <f t="shared" si="2"/>
        <v>18</v>
      </c>
      <c r="G17">
        <v>1</v>
      </c>
      <c r="H17">
        <f t="shared" si="9"/>
        <v>19</v>
      </c>
      <c r="I17">
        <f t="shared" si="10"/>
        <v>3991554.5215599998</v>
      </c>
      <c r="J17">
        <f t="shared" si="10"/>
        <v>4148212.0344199999</v>
      </c>
      <c r="K17">
        <f t="shared" si="10"/>
        <v>4350404.26315</v>
      </c>
      <c r="L17">
        <f t="shared" si="10"/>
        <v>4572872.4474099996</v>
      </c>
      <c r="M17">
        <f t="shared" si="10"/>
        <v>4837340.8398000002</v>
      </c>
      <c r="N17">
        <f t="shared" si="10"/>
        <v>4983641.1519600004</v>
      </c>
      <c r="O17">
        <f t="shared" si="10"/>
        <v>5232903.00648</v>
      </c>
      <c r="P17">
        <f t="shared" si="10"/>
        <v>5403249.2337699998</v>
      </c>
      <c r="Q17">
        <f t="shared" si="10"/>
        <v>5617124.7244699998</v>
      </c>
      <c r="R17">
        <f t="shared" si="10"/>
        <v>5774854.1703199996</v>
      </c>
      <c r="S17">
        <f t="shared" si="10"/>
        <v>5928528.2493399996</v>
      </c>
      <c r="T17">
        <f t="shared" si="10"/>
        <v>6101415.2991399998</v>
      </c>
      <c r="U17">
        <f t="shared" si="10"/>
        <v>6259630.6596799996</v>
      </c>
      <c r="V17">
        <f t="shared" si="10"/>
        <v>6453795.3339299997</v>
      </c>
      <c r="W17">
        <f t="shared" si="10"/>
        <v>6726060.6172500001</v>
      </c>
      <c r="X17">
        <f t="shared" si="10"/>
        <v>7021361.6143100001</v>
      </c>
      <c r="Y17">
        <f t="shared" si="8"/>
        <v>7181672.6692300001</v>
      </c>
      <c r="Z17">
        <f t="shared" si="8"/>
        <v>7505806.8914700001</v>
      </c>
      <c r="AA17">
        <f t="shared" si="8"/>
        <v>7969680.5712200003</v>
      </c>
      <c r="AB17">
        <f t="shared" si="8"/>
        <v>0</v>
      </c>
      <c r="AC17">
        <f t="shared" si="8"/>
        <v>0</v>
      </c>
      <c r="AD17">
        <f t="shared" si="8"/>
        <v>0</v>
      </c>
      <c r="AE17">
        <f t="shared" si="8"/>
        <v>0</v>
      </c>
      <c r="AF17">
        <f t="shared" si="8"/>
        <v>0</v>
      </c>
      <c r="AG17">
        <f t="shared" si="8"/>
        <v>0</v>
      </c>
      <c r="AH17">
        <f t="shared" si="8"/>
        <v>0</v>
      </c>
      <c r="AI17">
        <f t="shared" si="8"/>
        <v>0</v>
      </c>
      <c r="AJ17">
        <f t="shared" si="8"/>
        <v>0</v>
      </c>
      <c r="AK17">
        <f t="shared" si="8"/>
        <v>0</v>
      </c>
      <c r="AL17">
        <f t="shared" si="8"/>
        <v>0</v>
      </c>
      <c r="AM17">
        <f t="shared" si="8"/>
        <v>0</v>
      </c>
      <c r="AN17">
        <f t="shared" si="7"/>
        <v>0</v>
      </c>
      <c r="AO17">
        <f t="shared" si="7"/>
        <v>0</v>
      </c>
      <c r="AP17">
        <f t="shared" si="7"/>
        <v>0</v>
      </c>
      <c r="AQ17">
        <f t="shared" si="7"/>
        <v>0</v>
      </c>
      <c r="AR17">
        <f t="shared" si="7"/>
        <v>0</v>
      </c>
      <c r="AS17">
        <f t="shared" si="7"/>
        <v>0</v>
      </c>
      <c r="AT17">
        <f t="shared" si="7"/>
        <v>0</v>
      </c>
      <c r="AU17">
        <f t="shared" si="7"/>
        <v>0</v>
      </c>
      <c r="AV17">
        <f t="shared" si="7"/>
        <v>0</v>
      </c>
      <c r="AW17">
        <f t="shared" si="7"/>
        <v>0</v>
      </c>
    </row>
    <row r="18" spans="1:49" x14ac:dyDescent="0.25">
      <c r="A18" t="str">
        <f t="shared" si="11"/>
        <v>BurgenlandGesamteinkommenNettobezüge Gesamt</v>
      </c>
      <c r="B18">
        <v>70</v>
      </c>
      <c r="C18" t="str">
        <f t="shared" si="1"/>
        <v>Burgenland</v>
      </c>
      <c r="D18" t="s">
        <v>45</v>
      </c>
      <c r="E18" t="s">
        <v>64</v>
      </c>
      <c r="F18">
        <f t="shared" si="2"/>
        <v>19</v>
      </c>
      <c r="G18">
        <v>1</v>
      </c>
      <c r="H18">
        <f t="shared" si="9"/>
        <v>19</v>
      </c>
      <c r="I18">
        <f t="shared" si="10"/>
        <v>2955260.1757800002</v>
      </c>
      <c r="J18">
        <f t="shared" si="10"/>
        <v>3091462.89164</v>
      </c>
      <c r="K18">
        <f t="shared" si="10"/>
        <v>3225056.0980199999</v>
      </c>
      <c r="L18">
        <f t="shared" si="10"/>
        <v>3375534.7766200001</v>
      </c>
      <c r="M18">
        <f t="shared" si="10"/>
        <v>3550683.8651999999</v>
      </c>
      <c r="N18">
        <f t="shared" si="10"/>
        <v>3725347.15264</v>
      </c>
      <c r="O18">
        <f t="shared" si="10"/>
        <v>3894643.51083</v>
      </c>
      <c r="P18">
        <f t="shared" si="10"/>
        <v>4004827.0455100001</v>
      </c>
      <c r="Q18">
        <f t="shared" si="10"/>
        <v>4140769.1047700001</v>
      </c>
      <c r="R18">
        <f t="shared" si="10"/>
        <v>4239644.5446499996</v>
      </c>
      <c r="S18">
        <f t="shared" si="10"/>
        <v>4333105.2128799995</v>
      </c>
      <c r="T18">
        <f t="shared" si="10"/>
        <v>4437765.8697600001</v>
      </c>
      <c r="U18">
        <f t="shared" si="10"/>
        <v>4680333.7743100002</v>
      </c>
      <c r="V18">
        <f t="shared" si="10"/>
        <v>4809211.5907899998</v>
      </c>
      <c r="W18">
        <f t="shared" si="10"/>
        <v>4991567.4056799999</v>
      </c>
      <c r="X18">
        <f t="shared" si="10"/>
        <v>5211940.67729</v>
      </c>
      <c r="Y18">
        <f t="shared" si="8"/>
        <v>5382002.7138799997</v>
      </c>
      <c r="Z18">
        <f t="shared" si="8"/>
        <v>5593200.8785399999</v>
      </c>
      <c r="AA18">
        <f t="shared" si="8"/>
        <v>5955695.6031299997</v>
      </c>
      <c r="AB18">
        <f t="shared" si="8"/>
        <v>0</v>
      </c>
      <c r="AC18">
        <f t="shared" si="8"/>
        <v>0</v>
      </c>
      <c r="AD18">
        <f t="shared" si="8"/>
        <v>0</v>
      </c>
      <c r="AE18">
        <f t="shared" si="8"/>
        <v>0</v>
      </c>
      <c r="AF18">
        <f t="shared" si="8"/>
        <v>0</v>
      </c>
      <c r="AG18">
        <f t="shared" si="8"/>
        <v>0</v>
      </c>
      <c r="AH18">
        <f t="shared" si="8"/>
        <v>0</v>
      </c>
      <c r="AI18">
        <f t="shared" si="8"/>
        <v>0</v>
      </c>
      <c r="AJ18">
        <f t="shared" si="8"/>
        <v>0</v>
      </c>
      <c r="AK18">
        <f t="shared" si="8"/>
        <v>0</v>
      </c>
      <c r="AL18">
        <f t="shared" si="8"/>
        <v>0</v>
      </c>
      <c r="AM18">
        <f t="shared" si="8"/>
        <v>0</v>
      </c>
      <c r="AN18">
        <f t="shared" si="7"/>
        <v>0</v>
      </c>
      <c r="AO18">
        <f t="shared" si="7"/>
        <v>0</v>
      </c>
      <c r="AP18">
        <f t="shared" si="7"/>
        <v>0</v>
      </c>
      <c r="AQ18">
        <f t="shared" si="7"/>
        <v>0</v>
      </c>
      <c r="AR18">
        <f t="shared" si="7"/>
        <v>0</v>
      </c>
      <c r="AS18">
        <f t="shared" si="7"/>
        <v>0</v>
      </c>
      <c r="AT18">
        <f t="shared" si="7"/>
        <v>0</v>
      </c>
      <c r="AU18">
        <f t="shared" si="7"/>
        <v>0</v>
      </c>
      <c r="AV18">
        <f t="shared" si="7"/>
        <v>0</v>
      </c>
      <c r="AW18">
        <f t="shared" si="7"/>
        <v>0</v>
      </c>
    </row>
    <row r="19" spans="1:49" x14ac:dyDescent="0.25">
      <c r="A19" t="str">
        <f t="shared" si="11"/>
        <v>BurgenlandGründungsintensitätin % der aktiven Wirtschaftskammermitglieder</v>
      </c>
      <c r="B19">
        <v>71</v>
      </c>
      <c r="C19" t="str">
        <f t="shared" si="1"/>
        <v>Burgenland</v>
      </c>
      <c r="D19" t="s">
        <v>40</v>
      </c>
      <c r="E19" t="s">
        <v>52</v>
      </c>
      <c r="F19">
        <f t="shared" si="2"/>
        <v>20</v>
      </c>
      <c r="G19">
        <v>1</v>
      </c>
      <c r="H19">
        <f t="shared" si="9"/>
        <v>22</v>
      </c>
      <c r="I19">
        <f t="shared" si="10"/>
        <v>8.8278424088376202</v>
      </c>
      <c r="J19">
        <f t="shared" si="10"/>
        <v>10.441369253402</v>
      </c>
      <c r="K19">
        <f t="shared" si="10"/>
        <v>9.7121650977552498</v>
      </c>
      <c r="L19">
        <f t="shared" si="10"/>
        <v>9.9331423113658097</v>
      </c>
      <c r="M19">
        <f t="shared" si="10"/>
        <v>8.9847334612496894</v>
      </c>
      <c r="N19">
        <f t="shared" si="10"/>
        <v>8.9288608005185495</v>
      </c>
      <c r="O19">
        <f t="shared" si="10"/>
        <v>14.376420788586699</v>
      </c>
      <c r="P19">
        <f t="shared" si="10"/>
        <v>10.376134889753599</v>
      </c>
      <c r="Q19">
        <f t="shared" si="10"/>
        <v>12.691646613956699</v>
      </c>
      <c r="R19">
        <f t="shared" si="10"/>
        <v>11.3604126370084</v>
      </c>
      <c r="S19">
        <f t="shared" si="10"/>
        <v>10.8559757380702</v>
      </c>
      <c r="T19">
        <f t="shared" si="10"/>
        <v>10.3078663728935</v>
      </c>
      <c r="U19">
        <f t="shared" si="10"/>
        <v>10.302572739415799</v>
      </c>
      <c r="V19">
        <f t="shared" si="10"/>
        <v>10.5218902404843</v>
      </c>
      <c r="W19">
        <f t="shared" si="10"/>
        <v>10.6559151423314</v>
      </c>
      <c r="X19">
        <f t="shared" si="10"/>
        <v>8.8940043946845293</v>
      </c>
      <c r="Y19">
        <f t="shared" si="8"/>
        <v>8.6632007000566205</v>
      </c>
      <c r="Z19">
        <f t="shared" si="8"/>
        <v>7.9454937127398404</v>
      </c>
      <c r="AA19">
        <f t="shared" si="8"/>
        <v>7.7739557739557696</v>
      </c>
      <c r="AB19">
        <f t="shared" si="8"/>
        <v>7.6684740511231597</v>
      </c>
      <c r="AC19">
        <f t="shared" si="8"/>
        <v>7.2009841029523098</v>
      </c>
      <c r="AD19">
        <f t="shared" si="8"/>
        <v>7.4741191216749501</v>
      </c>
      <c r="AE19">
        <f t="shared" si="8"/>
        <v>0</v>
      </c>
      <c r="AF19">
        <f t="shared" si="8"/>
        <v>0</v>
      </c>
      <c r="AG19">
        <f t="shared" si="8"/>
        <v>0</v>
      </c>
      <c r="AH19">
        <f t="shared" si="8"/>
        <v>0</v>
      </c>
      <c r="AI19">
        <f t="shared" si="8"/>
        <v>0</v>
      </c>
      <c r="AJ19">
        <f t="shared" si="8"/>
        <v>0</v>
      </c>
      <c r="AK19">
        <f t="shared" si="8"/>
        <v>0</v>
      </c>
      <c r="AL19">
        <f t="shared" si="8"/>
        <v>0</v>
      </c>
      <c r="AM19">
        <f t="shared" si="8"/>
        <v>0</v>
      </c>
      <c r="AN19">
        <f t="shared" si="7"/>
        <v>0</v>
      </c>
      <c r="AO19">
        <f t="shared" si="7"/>
        <v>0</v>
      </c>
      <c r="AP19">
        <f t="shared" si="7"/>
        <v>0</v>
      </c>
      <c r="AQ19">
        <f t="shared" si="7"/>
        <v>0</v>
      </c>
      <c r="AR19">
        <f t="shared" si="7"/>
        <v>0</v>
      </c>
      <c r="AS19">
        <f t="shared" si="7"/>
        <v>0</v>
      </c>
      <c r="AT19">
        <f t="shared" si="7"/>
        <v>0</v>
      </c>
      <c r="AU19">
        <f t="shared" si="7"/>
        <v>0</v>
      </c>
      <c r="AV19">
        <f t="shared" si="7"/>
        <v>0</v>
      </c>
      <c r="AW19">
        <f t="shared" si="7"/>
        <v>0</v>
      </c>
    </row>
    <row r="20" spans="1:49" x14ac:dyDescent="0.25">
      <c r="A20" t="str">
        <f t="shared" si="11"/>
        <v>BurgenlandGründungsintensitätje 1.000 Einwohner</v>
      </c>
      <c r="B20">
        <v>72</v>
      </c>
      <c r="C20" t="str">
        <f t="shared" si="1"/>
        <v>Burgenland</v>
      </c>
      <c r="D20" t="s">
        <v>40</v>
      </c>
      <c r="E20" t="s">
        <v>53</v>
      </c>
      <c r="F20">
        <f t="shared" si="2"/>
        <v>21</v>
      </c>
      <c r="G20">
        <v>1</v>
      </c>
      <c r="H20">
        <f t="shared" si="9"/>
        <v>22</v>
      </c>
      <c r="I20">
        <f t="shared" si="10"/>
        <v>3.2637807086343802</v>
      </c>
      <c r="J20">
        <f t="shared" si="10"/>
        <v>4.0026092042190502</v>
      </c>
      <c r="K20">
        <f t="shared" si="10"/>
        <v>3.8765571259285001</v>
      </c>
      <c r="L20">
        <f t="shared" si="10"/>
        <v>4.1146342867008103</v>
      </c>
      <c r="M20">
        <f t="shared" si="10"/>
        <v>3.8584586944294199</v>
      </c>
      <c r="N20">
        <f t="shared" si="10"/>
        <v>3.9348429990502098</v>
      </c>
      <c r="O20">
        <f t="shared" si="10"/>
        <v>6.5272246482808196</v>
      </c>
      <c r="P20">
        <f t="shared" si="10"/>
        <v>5.0923519239542099</v>
      </c>
      <c r="Q20">
        <f t="shared" si="10"/>
        <v>6.5069422658681599</v>
      </c>
      <c r="R20">
        <f t="shared" si="10"/>
        <v>6.1846913094908</v>
      </c>
      <c r="S20">
        <f t="shared" si="10"/>
        <v>6.1375454017397901</v>
      </c>
      <c r="T20">
        <f t="shared" si="10"/>
        <v>6.0378595770359</v>
      </c>
      <c r="U20">
        <f t="shared" si="10"/>
        <v>6.1722381495810996</v>
      </c>
      <c r="V20">
        <f t="shared" si="10"/>
        <v>6.5093148746688101</v>
      </c>
      <c r="W20">
        <f t="shared" si="10"/>
        <v>6.7660672620622604</v>
      </c>
      <c r="X20">
        <f t="shared" si="10"/>
        <v>5.8230744462941297</v>
      </c>
      <c r="Y20">
        <f t="shared" si="8"/>
        <v>5.7504057401554602</v>
      </c>
      <c r="Z20">
        <f t="shared" si="8"/>
        <v>5.4049817164395302</v>
      </c>
      <c r="AA20">
        <f t="shared" si="8"/>
        <v>5.3729842818133697</v>
      </c>
      <c r="AB20">
        <f t="shared" si="8"/>
        <v>5.3511705685618702</v>
      </c>
      <c r="AC20">
        <f t="shared" si="8"/>
        <v>5.1145394730209697</v>
      </c>
      <c r="AD20">
        <f t="shared" si="8"/>
        <v>5.3443983402489597</v>
      </c>
      <c r="AE20">
        <f t="shared" si="8"/>
        <v>0</v>
      </c>
      <c r="AF20">
        <f t="shared" si="8"/>
        <v>0</v>
      </c>
      <c r="AG20">
        <f t="shared" si="8"/>
        <v>0</v>
      </c>
      <c r="AH20">
        <f t="shared" si="8"/>
        <v>0</v>
      </c>
      <c r="AI20">
        <f t="shared" si="8"/>
        <v>0</v>
      </c>
      <c r="AJ20">
        <f t="shared" si="8"/>
        <v>0</v>
      </c>
      <c r="AK20">
        <f t="shared" si="8"/>
        <v>0</v>
      </c>
      <c r="AL20">
        <f t="shared" si="8"/>
        <v>0</v>
      </c>
      <c r="AM20">
        <f t="shared" si="8"/>
        <v>0</v>
      </c>
      <c r="AN20">
        <f t="shared" si="7"/>
        <v>0</v>
      </c>
      <c r="AO20">
        <f t="shared" si="7"/>
        <v>0</v>
      </c>
      <c r="AP20">
        <f t="shared" si="7"/>
        <v>0</v>
      </c>
      <c r="AQ20">
        <f t="shared" si="7"/>
        <v>0</v>
      </c>
      <c r="AR20">
        <f t="shared" si="7"/>
        <v>0</v>
      </c>
      <c r="AS20">
        <f t="shared" si="7"/>
        <v>0</v>
      </c>
      <c r="AT20">
        <f t="shared" si="7"/>
        <v>0</v>
      </c>
      <c r="AU20">
        <f t="shared" si="7"/>
        <v>0</v>
      </c>
      <c r="AV20">
        <f t="shared" si="7"/>
        <v>0</v>
      </c>
      <c r="AW20">
        <f t="shared" si="7"/>
        <v>0</v>
      </c>
    </row>
    <row r="21" spans="1:49" x14ac:dyDescent="0.25">
      <c r="A21" t="str">
        <f t="shared" si="11"/>
        <v>BurgenlandKammermitgliedschaftenAktiv</v>
      </c>
      <c r="B21">
        <v>73</v>
      </c>
      <c r="C21" t="str">
        <f t="shared" si="1"/>
        <v>Burgenland</v>
      </c>
      <c r="D21" t="s">
        <v>39</v>
      </c>
      <c r="E21" t="s">
        <v>50</v>
      </c>
      <c r="F21">
        <f t="shared" si="2"/>
        <v>22</v>
      </c>
      <c r="G21">
        <v>1</v>
      </c>
      <c r="H21">
        <f t="shared" si="9"/>
        <v>38</v>
      </c>
      <c r="I21">
        <f t="shared" si="10"/>
        <v>10229</v>
      </c>
      <c r="J21">
        <f t="shared" si="10"/>
        <v>10601</v>
      </c>
      <c r="K21">
        <f t="shared" si="10"/>
        <v>11054</v>
      </c>
      <c r="L21">
        <f t="shared" si="10"/>
        <v>11595</v>
      </c>
      <c r="M21">
        <f t="shared" si="10"/>
        <v>12000</v>
      </c>
      <c r="N21">
        <f t="shared" si="10"/>
        <v>12358</v>
      </c>
      <c r="O21">
        <f t="shared" si="10"/>
        <v>12791</v>
      </c>
      <c r="P21">
        <f t="shared" si="10"/>
        <v>13921</v>
      </c>
      <c r="Q21">
        <f t="shared" si="10"/>
        <v>14435</v>
      </c>
      <c r="R21">
        <f t="shared" si="10"/>
        <v>14583</v>
      </c>
      <c r="S21">
        <f t="shared" si="10"/>
        <v>15399</v>
      </c>
      <c r="T21">
        <f t="shared" si="10"/>
        <v>15548</v>
      </c>
      <c r="U21">
        <f t="shared" si="10"/>
        <v>16169</v>
      </c>
      <c r="V21">
        <f t="shared" si="10"/>
        <v>16200</v>
      </c>
      <c r="W21">
        <f t="shared" si="10"/>
        <v>16730</v>
      </c>
      <c r="X21">
        <f t="shared" si="10"/>
        <v>16828</v>
      </c>
      <c r="Y21">
        <f t="shared" si="8"/>
        <v>17333</v>
      </c>
      <c r="Z21">
        <f t="shared" si="8"/>
        <v>17258</v>
      </c>
      <c r="AA21">
        <f t="shared" si="8"/>
        <v>17806</v>
      </c>
      <c r="AB21">
        <f t="shared" si="8"/>
        <v>17883</v>
      </c>
      <c r="AC21">
        <f t="shared" si="8"/>
        <v>18535</v>
      </c>
      <c r="AD21">
        <f t="shared" si="8"/>
        <v>18492</v>
      </c>
      <c r="AE21">
        <f t="shared" si="8"/>
        <v>19084</v>
      </c>
      <c r="AF21">
        <f t="shared" si="8"/>
        <v>19114</v>
      </c>
      <c r="AG21">
        <f t="shared" si="8"/>
        <v>19509</v>
      </c>
      <c r="AH21">
        <f t="shared" si="8"/>
        <v>19427</v>
      </c>
      <c r="AI21">
        <f t="shared" si="8"/>
        <v>20028</v>
      </c>
      <c r="AJ21">
        <f t="shared" si="8"/>
        <v>19961</v>
      </c>
      <c r="AK21">
        <f t="shared" si="8"/>
        <v>20476</v>
      </c>
      <c r="AL21">
        <f t="shared" si="8"/>
        <v>20350</v>
      </c>
      <c r="AM21">
        <f t="shared" si="8"/>
        <v>20513</v>
      </c>
      <c r="AN21">
        <f t="shared" si="7"/>
        <v>20656</v>
      </c>
      <c r="AO21">
        <f t="shared" si="7"/>
        <v>21311</v>
      </c>
      <c r="AP21">
        <f t="shared" si="7"/>
        <v>21136</v>
      </c>
      <c r="AQ21">
        <f t="shared" si="7"/>
        <v>21601</v>
      </c>
      <c r="AR21">
        <f t="shared" si="7"/>
        <v>21541</v>
      </c>
      <c r="AS21">
        <f t="shared" si="7"/>
        <v>21872</v>
      </c>
      <c r="AT21">
        <f t="shared" si="7"/>
        <v>21823</v>
      </c>
      <c r="AU21">
        <f t="shared" si="7"/>
        <v>0</v>
      </c>
      <c r="AV21">
        <f t="shared" si="7"/>
        <v>0</v>
      </c>
      <c r="AW21">
        <f t="shared" si="7"/>
        <v>0</v>
      </c>
    </row>
    <row r="22" spans="1:49" x14ac:dyDescent="0.25">
      <c r="A22" t="str">
        <f t="shared" si="11"/>
        <v>BurgenlandKammermitgliedschaftenInsgesamt</v>
      </c>
      <c r="B22">
        <v>74</v>
      </c>
      <c r="C22" t="str">
        <f t="shared" si="1"/>
        <v>Burgenland</v>
      </c>
      <c r="D22" t="s">
        <v>39</v>
      </c>
      <c r="E22" t="s">
        <v>48</v>
      </c>
      <c r="F22">
        <f t="shared" si="2"/>
        <v>23</v>
      </c>
      <c r="G22">
        <v>1</v>
      </c>
      <c r="H22">
        <f t="shared" si="9"/>
        <v>38</v>
      </c>
      <c r="I22">
        <f t="shared" si="10"/>
        <v>12350</v>
      </c>
      <c r="J22">
        <f t="shared" si="10"/>
        <v>12817</v>
      </c>
      <c r="K22">
        <f t="shared" si="10"/>
        <v>13397</v>
      </c>
      <c r="L22">
        <f t="shared" si="10"/>
        <v>14070</v>
      </c>
      <c r="M22">
        <f t="shared" si="10"/>
        <v>14566</v>
      </c>
      <c r="N22">
        <f t="shared" si="10"/>
        <v>14997</v>
      </c>
      <c r="O22">
        <f t="shared" si="10"/>
        <v>15454</v>
      </c>
      <c r="P22">
        <f t="shared" si="10"/>
        <v>17171</v>
      </c>
      <c r="Q22">
        <f t="shared" si="10"/>
        <v>17777</v>
      </c>
      <c r="R22">
        <f t="shared" si="10"/>
        <v>18297</v>
      </c>
      <c r="S22">
        <f t="shared" si="10"/>
        <v>19145</v>
      </c>
      <c r="T22">
        <f t="shared" si="10"/>
        <v>19756</v>
      </c>
      <c r="U22">
        <f t="shared" si="10"/>
        <v>20363</v>
      </c>
      <c r="V22">
        <f t="shared" si="10"/>
        <v>20938</v>
      </c>
      <c r="W22">
        <f t="shared" si="10"/>
        <v>21540</v>
      </c>
      <c r="X22">
        <f t="shared" si="10"/>
        <v>22050</v>
      </c>
      <c r="Y22">
        <f t="shared" si="8"/>
        <v>22456</v>
      </c>
      <c r="Z22">
        <f t="shared" si="8"/>
        <v>22915</v>
      </c>
      <c r="AA22">
        <f t="shared" si="8"/>
        <v>23415</v>
      </c>
      <c r="AB22">
        <f t="shared" si="8"/>
        <v>23978</v>
      </c>
      <c r="AC22">
        <f t="shared" si="8"/>
        <v>24656</v>
      </c>
      <c r="AD22">
        <f t="shared" si="8"/>
        <v>25062</v>
      </c>
      <c r="AE22">
        <f t="shared" si="8"/>
        <v>25475</v>
      </c>
      <c r="AF22">
        <f t="shared" si="8"/>
        <v>25775</v>
      </c>
      <c r="AG22">
        <f t="shared" si="8"/>
        <v>25764</v>
      </c>
      <c r="AH22">
        <f t="shared" si="8"/>
        <v>25984</v>
      </c>
      <c r="AI22">
        <f t="shared" si="8"/>
        <v>26238</v>
      </c>
      <c r="AJ22">
        <f t="shared" si="8"/>
        <v>26448</v>
      </c>
      <c r="AK22">
        <f t="shared" si="8"/>
        <v>26299</v>
      </c>
      <c r="AL22">
        <f t="shared" si="8"/>
        <v>26457</v>
      </c>
      <c r="AM22">
        <f t="shared" si="8"/>
        <v>26800</v>
      </c>
      <c r="AN22">
        <f t="shared" si="7"/>
        <v>27060</v>
      </c>
      <c r="AO22">
        <f t="shared" si="7"/>
        <v>27501</v>
      </c>
      <c r="AP22">
        <f t="shared" si="7"/>
        <v>27019</v>
      </c>
      <c r="AQ22">
        <f t="shared" si="7"/>
        <v>27167</v>
      </c>
      <c r="AR22">
        <f t="shared" si="7"/>
        <v>27289</v>
      </c>
      <c r="AS22">
        <f t="shared" si="7"/>
        <v>27152</v>
      </c>
      <c r="AT22">
        <f t="shared" si="7"/>
        <v>27087</v>
      </c>
      <c r="AU22">
        <f t="shared" si="7"/>
        <v>0</v>
      </c>
      <c r="AV22">
        <f t="shared" si="7"/>
        <v>0</v>
      </c>
      <c r="AW22">
        <f t="shared" si="7"/>
        <v>0</v>
      </c>
    </row>
    <row r="23" spans="1:49" x14ac:dyDescent="0.25">
      <c r="A23" t="str">
        <f t="shared" si="11"/>
        <v>BurgenlandKammermitgliedschaftenRuhend</v>
      </c>
      <c r="B23">
        <v>75</v>
      </c>
      <c r="C23" t="str">
        <f t="shared" si="1"/>
        <v>Burgenland</v>
      </c>
      <c r="D23" t="s">
        <v>39</v>
      </c>
      <c r="E23" t="s">
        <v>51</v>
      </c>
      <c r="F23">
        <f t="shared" si="2"/>
        <v>24</v>
      </c>
      <c r="G23">
        <v>1</v>
      </c>
      <c r="H23">
        <f t="shared" si="9"/>
        <v>38</v>
      </c>
      <c r="I23">
        <f t="shared" si="10"/>
        <v>2121</v>
      </c>
      <c r="J23">
        <f t="shared" si="10"/>
        <v>2216</v>
      </c>
      <c r="K23">
        <f t="shared" si="10"/>
        <v>2343</v>
      </c>
      <c r="L23">
        <f t="shared" si="10"/>
        <v>2475</v>
      </c>
      <c r="M23">
        <f t="shared" si="10"/>
        <v>2566</v>
      </c>
      <c r="N23">
        <f t="shared" si="10"/>
        <v>2639</v>
      </c>
      <c r="O23">
        <f t="shared" si="10"/>
        <v>2663</v>
      </c>
      <c r="P23">
        <f t="shared" si="10"/>
        <v>3250</v>
      </c>
      <c r="Q23">
        <f t="shared" si="10"/>
        <v>3342</v>
      </c>
      <c r="R23">
        <f t="shared" si="10"/>
        <v>3714</v>
      </c>
      <c r="S23">
        <f t="shared" si="10"/>
        <v>3746</v>
      </c>
      <c r="T23">
        <f t="shared" si="10"/>
        <v>4208</v>
      </c>
      <c r="U23">
        <f t="shared" si="10"/>
        <v>4194</v>
      </c>
      <c r="V23">
        <f t="shared" si="10"/>
        <v>4738</v>
      </c>
      <c r="W23">
        <f t="shared" si="10"/>
        <v>4810</v>
      </c>
      <c r="X23">
        <f t="shared" si="10"/>
        <v>5222</v>
      </c>
      <c r="Y23">
        <f t="shared" si="8"/>
        <v>5123</v>
      </c>
      <c r="Z23">
        <f t="shared" si="8"/>
        <v>5657</v>
      </c>
      <c r="AA23">
        <f t="shared" si="8"/>
        <v>5609</v>
      </c>
      <c r="AB23">
        <f t="shared" si="8"/>
        <v>6095</v>
      </c>
      <c r="AC23">
        <f t="shared" si="8"/>
        <v>6121</v>
      </c>
      <c r="AD23">
        <f t="shared" si="8"/>
        <v>6570</v>
      </c>
      <c r="AE23">
        <f t="shared" si="8"/>
        <v>6391</v>
      </c>
      <c r="AF23">
        <f t="shared" si="8"/>
        <v>6661</v>
      </c>
      <c r="AG23">
        <f t="shared" si="8"/>
        <v>6255</v>
      </c>
      <c r="AH23">
        <f t="shared" si="8"/>
        <v>6557</v>
      </c>
      <c r="AI23">
        <f t="shared" si="8"/>
        <v>6210</v>
      </c>
      <c r="AJ23">
        <f t="shared" si="8"/>
        <v>6487</v>
      </c>
      <c r="AK23">
        <f t="shared" si="8"/>
        <v>5823</v>
      </c>
      <c r="AL23">
        <f t="shared" si="8"/>
        <v>6107</v>
      </c>
      <c r="AM23">
        <f t="shared" si="8"/>
        <v>6287</v>
      </c>
      <c r="AN23">
        <f t="shared" si="7"/>
        <v>6404</v>
      </c>
      <c r="AO23">
        <f t="shared" si="7"/>
        <v>6190</v>
      </c>
      <c r="AP23">
        <f t="shared" si="7"/>
        <v>5883</v>
      </c>
      <c r="AQ23">
        <f t="shared" si="7"/>
        <v>5566</v>
      </c>
      <c r="AR23">
        <f t="shared" si="7"/>
        <v>5748</v>
      </c>
      <c r="AS23">
        <f t="shared" si="7"/>
        <v>5280</v>
      </c>
      <c r="AT23">
        <f t="shared" si="7"/>
        <v>5264</v>
      </c>
      <c r="AU23">
        <f t="shared" si="7"/>
        <v>0</v>
      </c>
      <c r="AV23">
        <f t="shared" si="7"/>
        <v>0</v>
      </c>
      <c r="AW23">
        <f t="shared" si="7"/>
        <v>0</v>
      </c>
    </row>
    <row r="24" spans="1:49" x14ac:dyDescent="0.25">
      <c r="A24" t="str">
        <f t="shared" si="11"/>
        <v>BurgenlandLehrlinge1. Lehrjahr, männlich</v>
      </c>
      <c r="B24">
        <v>76</v>
      </c>
      <c r="C24" t="str">
        <f t="shared" si="1"/>
        <v>Burgenland</v>
      </c>
      <c r="D24" t="s">
        <v>46</v>
      </c>
      <c r="E24" t="s">
        <v>65</v>
      </c>
      <c r="F24">
        <f t="shared" si="2"/>
        <v>25</v>
      </c>
      <c r="G24">
        <v>1</v>
      </c>
      <c r="H24">
        <f t="shared" si="9"/>
        <v>22</v>
      </c>
      <c r="I24">
        <f t="shared" si="10"/>
        <v>614</v>
      </c>
      <c r="J24">
        <f t="shared" si="10"/>
        <v>631</v>
      </c>
      <c r="K24">
        <f t="shared" si="10"/>
        <v>623</v>
      </c>
      <c r="L24">
        <f t="shared" si="10"/>
        <v>658</v>
      </c>
      <c r="M24">
        <f t="shared" si="10"/>
        <v>642</v>
      </c>
      <c r="N24">
        <f t="shared" si="10"/>
        <v>647</v>
      </c>
      <c r="O24">
        <f t="shared" si="10"/>
        <v>643</v>
      </c>
      <c r="P24">
        <f t="shared" si="10"/>
        <v>622</v>
      </c>
      <c r="Q24">
        <f t="shared" si="10"/>
        <v>609</v>
      </c>
      <c r="R24">
        <f t="shared" si="10"/>
        <v>636</v>
      </c>
      <c r="S24">
        <f t="shared" si="10"/>
        <v>624</v>
      </c>
      <c r="T24">
        <f t="shared" si="10"/>
        <v>546</v>
      </c>
      <c r="U24">
        <f t="shared" si="10"/>
        <v>580</v>
      </c>
      <c r="V24">
        <f t="shared" si="10"/>
        <v>532</v>
      </c>
      <c r="W24">
        <f t="shared" si="10"/>
        <v>558</v>
      </c>
      <c r="X24">
        <f t="shared" si="10"/>
        <v>602</v>
      </c>
      <c r="Y24">
        <f t="shared" si="8"/>
        <v>569</v>
      </c>
      <c r="Z24">
        <f t="shared" si="8"/>
        <v>625</v>
      </c>
      <c r="AA24">
        <f t="shared" si="8"/>
        <v>543</v>
      </c>
      <c r="AB24">
        <f t="shared" si="8"/>
        <v>581</v>
      </c>
      <c r="AC24">
        <f t="shared" si="8"/>
        <v>621</v>
      </c>
      <c r="AD24">
        <f t="shared" si="8"/>
        <v>584</v>
      </c>
      <c r="AE24">
        <f t="shared" si="8"/>
        <v>0</v>
      </c>
      <c r="AF24">
        <f t="shared" si="8"/>
        <v>0</v>
      </c>
      <c r="AG24">
        <f t="shared" si="8"/>
        <v>0</v>
      </c>
      <c r="AH24">
        <f t="shared" si="8"/>
        <v>0</v>
      </c>
      <c r="AI24">
        <f t="shared" si="8"/>
        <v>0</v>
      </c>
      <c r="AJ24">
        <f t="shared" si="8"/>
        <v>0</v>
      </c>
      <c r="AK24">
        <f t="shared" si="8"/>
        <v>0</v>
      </c>
      <c r="AL24">
        <f t="shared" si="8"/>
        <v>0</v>
      </c>
      <c r="AM24">
        <f t="shared" si="8"/>
        <v>0</v>
      </c>
      <c r="AN24">
        <f t="shared" si="7"/>
        <v>0</v>
      </c>
      <c r="AO24">
        <f t="shared" si="7"/>
        <v>0</v>
      </c>
      <c r="AP24">
        <f t="shared" si="7"/>
        <v>0</v>
      </c>
      <c r="AQ24">
        <f t="shared" si="7"/>
        <v>0</v>
      </c>
      <c r="AR24">
        <f t="shared" si="7"/>
        <v>0</v>
      </c>
      <c r="AS24">
        <f t="shared" si="7"/>
        <v>0</v>
      </c>
      <c r="AT24">
        <f t="shared" si="7"/>
        <v>0</v>
      </c>
      <c r="AU24">
        <f t="shared" si="7"/>
        <v>0</v>
      </c>
      <c r="AV24">
        <f t="shared" si="7"/>
        <v>0</v>
      </c>
      <c r="AW24">
        <f t="shared" si="7"/>
        <v>0</v>
      </c>
    </row>
    <row r="25" spans="1:49" x14ac:dyDescent="0.25">
      <c r="A25" t="str">
        <f t="shared" si="11"/>
        <v>BurgenlandLehrlinge1. Lehrjahr, weiblich</v>
      </c>
      <c r="B25">
        <v>77</v>
      </c>
      <c r="C25" t="str">
        <f t="shared" si="1"/>
        <v>Burgenland</v>
      </c>
      <c r="D25" t="s">
        <v>46</v>
      </c>
      <c r="E25" t="s">
        <v>66</v>
      </c>
      <c r="F25">
        <f t="shared" si="2"/>
        <v>26</v>
      </c>
      <c r="G25">
        <v>1</v>
      </c>
      <c r="H25">
        <f t="shared" si="9"/>
        <v>22</v>
      </c>
      <c r="I25">
        <f t="shared" si="10"/>
        <v>212</v>
      </c>
      <c r="J25">
        <f t="shared" si="10"/>
        <v>195</v>
      </c>
      <c r="K25">
        <f t="shared" si="10"/>
        <v>207</v>
      </c>
      <c r="L25">
        <f t="shared" si="10"/>
        <v>206</v>
      </c>
      <c r="M25">
        <f t="shared" si="10"/>
        <v>237</v>
      </c>
      <c r="N25">
        <f t="shared" si="10"/>
        <v>244</v>
      </c>
      <c r="O25">
        <f t="shared" si="10"/>
        <v>282</v>
      </c>
      <c r="P25">
        <f t="shared" si="10"/>
        <v>307</v>
      </c>
      <c r="Q25">
        <f t="shared" si="10"/>
        <v>291</v>
      </c>
      <c r="R25">
        <f t="shared" si="10"/>
        <v>274</v>
      </c>
      <c r="S25">
        <f t="shared" si="10"/>
        <v>282</v>
      </c>
      <c r="T25">
        <f t="shared" si="10"/>
        <v>243</v>
      </c>
      <c r="U25">
        <f t="shared" si="10"/>
        <v>289</v>
      </c>
      <c r="V25">
        <f t="shared" si="10"/>
        <v>266</v>
      </c>
      <c r="W25">
        <f t="shared" si="10"/>
        <v>280</v>
      </c>
      <c r="X25">
        <f t="shared" si="10"/>
        <v>283</v>
      </c>
      <c r="Y25">
        <f t="shared" si="8"/>
        <v>260</v>
      </c>
      <c r="Z25">
        <f t="shared" si="8"/>
        <v>264</v>
      </c>
      <c r="AA25">
        <f t="shared" si="8"/>
        <v>241</v>
      </c>
      <c r="AB25">
        <f t="shared" si="8"/>
        <v>243</v>
      </c>
      <c r="AC25">
        <f t="shared" si="8"/>
        <v>296</v>
      </c>
      <c r="AD25">
        <f t="shared" si="8"/>
        <v>253</v>
      </c>
      <c r="AE25">
        <f t="shared" si="8"/>
        <v>0</v>
      </c>
      <c r="AF25">
        <f t="shared" si="8"/>
        <v>0</v>
      </c>
      <c r="AG25">
        <f t="shared" si="8"/>
        <v>0</v>
      </c>
      <c r="AH25">
        <f t="shared" si="8"/>
        <v>0</v>
      </c>
      <c r="AI25">
        <f t="shared" si="8"/>
        <v>0</v>
      </c>
      <c r="AJ25">
        <f t="shared" si="8"/>
        <v>0</v>
      </c>
      <c r="AK25">
        <f t="shared" si="8"/>
        <v>0</v>
      </c>
      <c r="AL25">
        <f t="shared" si="8"/>
        <v>0</v>
      </c>
      <c r="AM25">
        <f t="shared" si="8"/>
        <v>0</v>
      </c>
      <c r="AN25">
        <f t="shared" si="7"/>
        <v>0</v>
      </c>
      <c r="AO25">
        <f t="shared" si="7"/>
        <v>0</v>
      </c>
      <c r="AP25">
        <f t="shared" si="7"/>
        <v>0</v>
      </c>
      <c r="AQ25">
        <f t="shared" si="7"/>
        <v>0</v>
      </c>
      <c r="AR25">
        <f t="shared" si="7"/>
        <v>0</v>
      </c>
      <c r="AS25">
        <f t="shared" si="7"/>
        <v>0</v>
      </c>
      <c r="AT25">
        <f t="shared" si="7"/>
        <v>0</v>
      </c>
      <c r="AU25">
        <f t="shared" si="7"/>
        <v>0</v>
      </c>
      <c r="AV25">
        <f t="shared" si="7"/>
        <v>0</v>
      </c>
      <c r="AW25">
        <f t="shared" si="7"/>
        <v>0</v>
      </c>
    </row>
    <row r="26" spans="1:49" x14ac:dyDescent="0.25">
      <c r="A26" t="str">
        <f t="shared" si="11"/>
        <v>BurgenlandLehrlinge2. Lehrjahr, männlich</v>
      </c>
      <c r="B26">
        <v>78</v>
      </c>
      <c r="C26" t="str">
        <f t="shared" si="1"/>
        <v>Burgenland</v>
      </c>
      <c r="D26" t="s">
        <v>46</v>
      </c>
      <c r="E26" t="s">
        <v>67</v>
      </c>
      <c r="F26">
        <f t="shared" si="2"/>
        <v>27</v>
      </c>
      <c r="G26">
        <v>1</v>
      </c>
      <c r="H26">
        <f t="shared" si="9"/>
        <v>22</v>
      </c>
      <c r="I26">
        <f t="shared" si="10"/>
        <v>640</v>
      </c>
      <c r="J26">
        <f t="shared" si="10"/>
        <v>613</v>
      </c>
      <c r="K26">
        <f t="shared" si="10"/>
        <v>651</v>
      </c>
      <c r="L26">
        <f t="shared" si="10"/>
        <v>639</v>
      </c>
      <c r="M26">
        <f t="shared" si="10"/>
        <v>672</v>
      </c>
      <c r="N26">
        <f t="shared" si="10"/>
        <v>619</v>
      </c>
      <c r="O26">
        <f t="shared" si="10"/>
        <v>633</v>
      </c>
      <c r="P26">
        <f t="shared" si="10"/>
        <v>690</v>
      </c>
      <c r="Q26">
        <f t="shared" si="10"/>
        <v>594</v>
      </c>
      <c r="R26">
        <f t="shared" si="10"/>
        <v>566</v>
      </c>
      <c r="S26">
        <f t="shared" si="10"/>
        <v>571</v>
      </c>
      <c r="T26">
        <f t="shared" si="10"/>
        <v>560</v>
      </c>
      <c r="U26">
        <f t="shared" si="10"/>
        <v>522</v>
      </c>
      <c r="V26">
        <f t="shared" si="10"/>
        <v>556</v>
      </c>
      <c r="W26">
        <f t="shared" si="10"/>
        <v>504</v>
      </c>
      <c r="X26">
        <f t="shared" si="10"/>
        <v>506</v>
      </c>
      <c r="Y26">
        <f t="shared" si="8"/>
        <v>535</v>
      </c>
      <c r="Z26">
        <f t="shared" si="8"/>
        <v>538</v>
      </c>
      <c r="AA26">
        <f t="shared" si="8"/>
        <v>568</v>
      </c>
      <c r="AB26">
        <f t="shared" si="8"/>
        <v>483</v>
      </c>
      <c r="AC26">
        <f t="shared" si="8"/>
        <v>533</v>
      </c>
      <c r="AD26">
        <f t="shared" si="8"/>
        <v>582</v>
      </c>
      <c r="AE26">
        <f t="shared" si="8"/>
        <v>0</v>
      </c>
      <c r="AF26">
        <f t="shared" si="8"/>
        <v>0</v>
      </c>
      <c r="AG26">
        <f t="shared" si="8"/>
        <v>0</v>
      </c>
      <c r="AH26">
        <f t="shared" si="8"/>
        <v>0</v>
      </c>
      <c r="AI26">
        <f t="shared" si="8"/>
        <v>0</v>
      </c>
      <c r="AJ26">
        <f t="shared" si="8"/>
        <v>0</v>
      </c>
      <c r="AK26">
        <f t="shared" si="8"/>
        <v>0</v>
      </c>
      <c r="AL26">
        <f t="shared" si="8"/>
        <v>0</v>
      </c>
      <c r="AM26">
        <f t="shared" si="8"/>
        <v>0</v>
      </c>
      <c r="AN26">
        <f t="shared" si="7"/>
        <v>0</v>
      </c>
      <c r="AO26">
        <f t="shared" si="7"/>
        <v>0</v>
      </c>
      <c r="AP26">
        <f t="shared" si="7"/>
        <v>0</v>
      </c>
      <c r="AQ26">
        <f t="shared" si="7"/>
        <v>0</v>
      </c>
      <c r="AR26">
        <f t="shared" si="7"/>
        <v>0</v>
      </c>
      <c r="AS26">
        <f t="shared" si="7"/>
        <v>0</v>
      </c>
      <c r="AT26">
        <f t="shared" si="7"/>
        <v>0</v>
      </c>
      <c r="AU26">
        <f t="shared" si="7"/>
        <v>0</v>
      </c>
      <c r="AV26">
        <f t="shared" si="7"/>
        <v>0</v>
      </c>
      <c r="AW26">
        <f t="shared" si="7"/>
        <v>0</v>
      </c>
    </row>
    <row r="27" spans="1:49" x14ac:dyDescent="0.25">
      <c r="A27" t="str">
        <f t="shared" si="11"/>
        <v>BurgenlandLehrlinge2. Lehrjahr, weiblich</v>
      </c>
      <c r="B27">
        <v>79</v>
      </c>
      <c r="C27" t="str">
        <f t="shared" si="1"/>
        <v>Burgenland</v>
      </c>
      <c r="D27" t="s">
        <v>46</v>
      </c>
      <c r="E27" t="s">
        <v>68</v>
      </c>
      <c r="F27">
        <f t="shared" si="2"/>
        <v>28</v>
      </c>
      <c r="G27">
        <v>1</v>
      </c>
      <c r="H27">
        <f t="shared" si="9"/>
        <v>22</v>
      </c>
      <c r="I27">
        <f t="shared" si="10"/>
        <v>227</v>
      </c>
      <c r="J27">
        <f t="shared" si="10"/>
        <v>239</v>
      </c>
      <c r="K27">
        <f t="shared" si="10"/>
        <v>209</v>
      </c>
      <c r="L27">
        <f t="shared" si="10"/>
        <v>239</v>
      </c>
      <c r="M27">
        <f t="shared" si="10"/>
        <v>237</v>
      </c>
      <c r="N27">
        <f t="shared" si="10"/>
        <v>232</v>
      </c>
      <c r="O27">
        <f t="shared" si="10"/>
        <v>253</v>
      </c>
      <c r="P27">
        <f t="shared" si="10"/>
        <v>293</v>
      </c>
      <c r="Q27">
        <f t="shared" si="10"/>
        <v>322</v>
      </c>
      <c r="R27">
        <f t="shared" si="10"/>
        <v>281</v>
      </c>
      <c r="S27">
        <f t="shared" si="10"/>
        <v>272</v>
      </c>
      <c r="T27">
        <f t="shared" si="10"/>
        <v>282</v>
      </c>
      <c r="U27">
        <f t="shared" si="10"/>
        <v>247</v>
      </c>
      <c r="V27">
        <f t="shared" si="10"/>
        <v>266</v>
      </c>
      <c r="W27">
        <f t="shared" si="10"/>
        <v>264</v>
      </c>
      <c r="X27">
        <f t="shared" si="10"/>
        <v>243</v>
      </c>
      <c r="Y27">
        <f t="shared" si="8"/>
        <v>235</v>
      </c>
      <c r="Z27">
        <f t="shared" si="8"/>
        <v>216</v>
      </c>
      <c r="AA27">
        <f t="shared" si="8"/>
        <v>246</v>
      </c>
      <c r="AB27">
        <f t="shared" si="8"/>
        <v>209</v>
      </c>
      <c r="AC27">
        <f t="shared" si="8"/>
        <v>205</v>
      </c>
      <c r="AD27">
        <f t="shared" si="8"/>
        <v>253</v>
      </c>
      <c r="AE27">
        <f t="shared" si="8"/>
        <v>0</v>
      </c>
      <c r="AF27">
        <f t="shared" si="8"/>
        <v>0</v>
      </c>
      <c r="AG27">
        <f t="shared" si="8"/>
        <v>0</v>
      </c>
      <c r="AH27">
        <f t="shared" si="8"/>
        <v>0</v>
      </c>
      <c r="AI27">
        <f t="shared" si="8"/>
        <v>0</v>
      </c>
      <c r="AJ27">
        <f t="shared" si="8"/>
        <v>0</v>
      </c>
      <c r="AK27">
        <f t="shared" si="8"/>
        <v>0</v>
      </c>
      <c r="AL27">
        <f t="shared" si="8"/>
        <v>0</v>
      </c>
      <c r="AM27">
        <f t="shared" si="8"/>
        <v>0</v>
      </c>
      <c r="AN27">
        <f t="shared" si="7"/>
        <v>0</v>
      </c>
      <c r="AO27">
        <f t="shared" si="7"/>
        <v>0</v>
      </c>
      <c r="AP27">
        <f t="shared" si="7"/>
        <v>0</v>
      </c>
      <c r="AQ27">
        <f t="shared" si="7"/>
        <v>0</v>
      </c>
      <c r="AR27">
        <f t="shared" si="7"/>
        <v>0</v>
      </c>
      <c r="AS27">
        <f t="shared" si="7"/>
        <v>0</v>
      </c>
      <c r="AT27">
        <f t="shared" si="7"/>
        <v>0</v>
      </c>
      <c r="AU27">
        <f t="shared" si="7"/>
        <v>0</v>
      </c>
      <c r="AV27">
        <f t="shared" si="7"/>
        <v>0</v>
      </c>
      <c r="AW27">
        <f t="shared" si="7"/>
        <v>0</v>
      </c>
    </row>
    <row r="28" spans="1:49" x14ac:dyDescent="0.25">
      <c r="A28" t="str">
        <f t="shared" si="11"/>
        <v>BurgenlandLehrlinge3. Lehrjahr, männlich</v>
      </c>
      <c r="B28">
        <v>80</v>
      </c>
      <c r="C28" t="str">
        <f t="shared" si="1"/>
        <v>Burgenland</v>
      </c>
      <c r="D28" t="s">
        <v>46</v>
      </c>
      <c r="E28" t="s">
        <v>69</v>
      </c>
      <c r="F28">
        <f t="shared" si="2"/>
        <v>29</v>
      </c>
      <c r="G28">
        <v>1</v>
      </c>
      <c r="H28">
        <f t="shared" si="9"/>
        <v>22</v>
      </c>
      <c r="I28">
        <f t="shared" si="10"/>
        <v>613</v>
      </c>
      <c r="J28">
        <f t="shared" si="10"/>
        <v>611</v>
      </c>
      <c r="K28">
        <f t="shared" si="10"/>
        <v>599</v>
      </c>
      <c r="L28">
        <f t="shared" si="10"/>
        <v>624</v>
      </c>
      <c r="M28">
        <f t="shared" si="10"/>
        <v>637</v>
      </c>
      <c r="N28">
        <f t="shared" si="10"/>
        <v>658</v>
      </c>
      <c r="O28">
        <f t="shared" si="10"/>
        <v>589</v>
      </c>
      <c r="P28">
        <f t="shared" si="10"/>
        <v>607</v>
      </c>
      <c r="Q28">
        <f t="shared" si="10"/>
        <v>657</v>
      </c>
      <c r="R28">
        <f t="shared" si="10"/>
        <v>568</v>
      </c>
      <c r="S28">
        <f t="shared" si="10"/>
        <v>521</v>
      </c>
      <c r="T28">
        <f t="shared" si="10"/>
        <v>554</v>
      </c>
      <c r="U28">
        <f t="shared" si="10"/>
        <v>524</v>
      </c>
      <c r="V28">
        <f t="shared" si="10"/>
        <v>478</v>
      </c>
      <c r="W28">
        <f t="shared" si="10"/>
        <v>516</v>
      </c>
      <c r="X28">
        <f t="shared" si="10"/>
        <v>483</v>
      </c>
      <c r="Y28">
        <f t="shared" si="8"/>
        <v>472</v>
      </c>
      <c r="Z28">
        <f t="shared" si="8"/>
        <v>490</v>
      </c>
      <c r="AA28">
        <f t="shared" si="8"/>
        <v>511</v>
      </c>
      <c r="AB28">
        <f t="shared" si="8"/>
        <v>521</v>
      </c>
      <c r="AC28">
        <f t="shared" si="8"/>
        <v>429</v>
      </c>
      <c r="AD28">
        <f t="shared" si="8"/>
        <v>478</v>
      </c>
      <c r="AE28">
        <f t="shared" si="8"/>
        <v>0</v>
      </c>
      <c r="AF28">
        <f t="shared" si="8"/>
        <v>0</v>
      </c>
      <c r="AG28">
        <f t="shared" si="8"/>
        <v>0</v>
      </c>
      <c r="AH28">
        <f t="shared" si="8"/>
        <v>0</v>
      </c>
      <c r="AI28">
        <f t="shared" si="8"/>
        <v>0</v>
      </c>
      <c r="AJ28">
        <f t="shared" si="8"/>
        <v>0</v>
      </c>
      <c r="AK28">
        <f t="shared" si="8"/>
        <v>0</v>
      </c>
      <c r="AL28">
        <f t="shared" si="8"/>
        <v>0</v>
      </c>
      <c r="AM28">
        <f t="shared" si="8"/>
        <v>0</v>
      </c>
      <c r="AN28">
        <f t="shared" ref="AN28:AW43" si="12">INDEX(Daten_Matrix,$F28,AN$1+6)</f>
        <v>0</v>
      </c>
      <c r="AO28">
        <f t="shared" si="12"/>
        <v>0</v>
      </c>
      <c r="AP28">
        <f t="shared" si="12"/>
        <v>0</v>
      </c>
      <c r="AQ28">
        <f t="shared" si="12"/>
        <v>0</v>
      </c>
      <c r="AR28">
        <f t="shared" si="12"/>
        <v>0</v>
      </c>
      <c r="AS28">
        <f t="shared" si="12"/>
        <v>0</v>
      </c>
      <c r="AT28">
        <f t="shared" si="12"/>
        <v>0</v>
      </c>
      <c r="AU28">
        <f t="shared" si="12"/>
        <v>0</v>
      </c>
      <c r="AV28">
        <f t="shared" si="12"/>
        <v>0</v>
      </c>
      <c r="AW28">
        <f t="shared" si="12"/>
        <v>0</v>
      </c>
    </row>
    <row r="29" spans="1:49" x14ac:dyDescent="0.25">
      <c r="A29" t="str">
        <f t="shared" si="11"/>
        <v>BurgenlandLehrlinge3. Lehrjahr, weiblich</v>
      </c>
      <c r="B29">
        <v>81</v>
      </c>
      <c r="C29" t="str">
        <f t="shared" si="1"/>
        <v>Burgenland</v>
      </c>
      <c r="D29" t="s">
        <v>46</v>
      </c>
      <c r="E29" t="s">
        <v>70</v>
      </c>
      <c r="F29">
        <f t="shared" si="2"/>
        <v>30</v>
      </c>
      <c r="G29">
        <v>1</v>
      </c>
      <c r="H29">
        <f t="shared" si="9"/>
        <v>22</v>
      </c>
      <c r="I29">
        <f t="shared" si="10"/>
        <v>228</v>
      </c>
      <c r="J29">
        <f t="shared" si="10"/>
        <v>214</v>
      </c>
      <c r="K29">
        <f t="shared" si="10"/>
        <v>227</v>
      </c>
      <c r="L29">
        <f t="shared" si="10"/>
        <v>196</v>
      </c>
      <c r="M29">
        <f t="shared" si="10"/>
        <v>240</v>
      </c>
      <c r="N29">
        <f t="shared" si="10"/>
        <v>229</v>
      </c>
      <c r="O29">
        <f t="shared" si="10"/>
        <v>216</v>
      </c>
      <c r="P29">
        <f t="shared" si="10"/>
        <v>221</v>
      </c>
      <c r="Q29">
        <f t="shared" si="10"/>
        <v>268</v>
      </c>
      <c r="R29">
        <f t="shared" si="10"/>
        <v>276</v>
      </c>
      <c r="S29">
        <f t="shared" si="10"/>
        <v>241</v>
      </c>
      <c r="T29">
        <f t="shared" si="10"/>
        <v>227</v>
      </c>
      <c r="U29">
        <f t="shared" si="10"/>
        <v>250</v>
      </c>
      <c r="V29">
        <f t="shared" si="10"/>
        <v>216</v>
      </c>
      <c r="W29">
        <f t="shared" si="10"/>
        <v>211</v>
      </c>
      <c r="X29">
        <f t="shared" ref="X29:AM44" si="13">INDEX(Daten_Matrix,$F29,X$1+6)</f>
        <v>231</v>
      </c>
      <c r="Y29">
        <f t="shared" si="13"/>
        <v>209</v>
      </c>
      <c r="Z29">
        <f t="shared" si="13"/>
        <v>199</v>
      </c>
      <c r="AA29">
        <f t="shared" si="13"/>
        <v>200</v>
      </c>
      <c r="AB29">
        <f t="shared" si="13"/>
        <v>231</v>
      </c>
      <c r="AC29">
        <f t="shared" si="13"/>
        <v>188</v>
      </c>
      <c r="AD29">
        <f t="shared" si="13"/>
        <v>190</v>
      </c>
      <c r="AE29">
        <f t="shared" si="13"/>
        <v>0</v>
      </c>
      <c r="AF29">
        <f t="shared" si="13"/>
        <v>0</v>
      </c>
      <c r="AG29">
        <f t="shared" si="13"/>
        <v>0</v>
      </c>
      <c r="AH29">
        <f t="shared" si="13"/>
        <v>0</v>
      </c>
      <c r="AI29">
        <f t="shared" si="13"/>
        <v>0</v>
      </c>
      <c r="AJ29">
        <f t="shared" si="13"/>
        <v>0</v>
      </c>
      <c r="AK29">
        <f t="shared" si="13"/>
        <v>0</v>
      </c>
      <c r="AL29">
        <f t="shared" si="13"/>
        <v>0</v>
      </c>
      <c r="AM29">
        <f t="shared" si="13"/>
        <v>0</v>
      </c>
      <c r="AN29">
        <f t="shared" si="12"/>
        <v>0</v>
      </c>
      <c r="AO29">
        <f t="shared" si="12"/>
        <v>0</v>
      </c>
      <c r="AP29">
        <f t="shared" si="12"/>
        <v>0</v>
      </c>
      <c r="AQ29">
        <f t="shared" si="12"/>
        <v>0</v>
      </c>
      <c r="AR29">
        <f t="shared" si="12"/>
        <v>0</v>
      </c>
      <c r="AS29">
        <f t="shared" si="12"/>
        <v>0</v>
      </c>
      <c r="AT29">
        <f t="shared" si="12"/>
        <v>0</v>
      </c>
      <c r="AU29">
        <f t="shared" si="12"/>
        <v>0</v>
      </c>
      <c r="AV29">
        <f t="shared" si="12"/>
        <v>0</v>
      </c>
      <c r="AW29">
        <f t="shared" si="12"/>
        <v>0</v>
      </c>
    </row>
    <row r="30" spans="1:49" x14ac:dyDescent="0.25">
      <c r="A30" t="str">
        <f t="shared" si="11"/>
        <v>BurgenlandLehrlinge4. Lehrjahr, männlich</v>
      </c>
      <c r="B30">
        <v>82</v>
      </c>
      <c r="C30" t="str">
        <f t="shared" si="1"/>
        <v>Burgenland</v>
      </c>
      <c r="D30" t="s">
        <v>46</v>
      </c>
      <c r="E30" t="s">
        <v>71</v>
      </c>
      <c r="F30">
        <f t="shared" si="2"/>
        <v>31</v>
      </c>
      <c r="G30">
        <v>1</v>
      </c>
      <c r="H30">
        <f t="shared" si="9"/>
        <v>22</v>
      </c>
      <c r="I30">
        <f t="shared" ref="I30:X45" si="14">INDEX(Daten_Matrix,$F30,I$1+6)</f>
        <v>291</v>
      </c>
      <c r="J30">
        <f t="shared" si="14"/>
        <v>261</v>
      </c>
      <c r="K30">
        <f t="shared" si="14"/>
        <v>272</v>
      </c>
      <c r="L30">
        <f t="shared" si="14"/>
        <v>278</v>
      </c>
      <c r="M30">
        <f t="shared" si="14"/>
        <v>274</v>
      </c>
      <c r="N30">
        <f t="shared" si="14"/>
        <v>299</v>
      </c>
      <c r="O30">
        <f t="shared" si="14"/>
        <v>289</v>
      </c>
      <c r="P30">
        <f t="shared" si="14"/>
        <v>300</v>
      </c>
      <c r="Q30">
        <f t="shared" si="14"/>
        <v>278</v>
      </c>
      <c r="R30">
        <f t="shared" si="14"/>
        <v>298</v>
      </c>
      <c r="S30">
        <f t="shared" si="14"/>
        <v>262</v>
      </c>
      <c r="T30">
        <f t="shared" si="14"/>
        <v>227</v>
      </c>
      <c r="U30">
        <f t="shared" si="14"/>
        <v>261</v>
      </c>
      <c r="V30">
        <f t="shared" si="14"/>
        <v>261</v>
      </c>
      <c r="W30">
        <f t="shared" si="14"/>
        <v>244</v>
      </c>
      <c r="X30">
        <f t="shared" si="14"/>
        <v>242</v>
      </c>
      <c r="Y30">
        <f t="shared" si="13"/>
        <v>222</v>
      </c>
      <c r="Z30">
        <f t="shared" si="13"/>
        <v>225</v>
      </c>
      <c r="AA30">
        <f t="shared" si="13"/>
        <v>247</v>
      </c>
      <c r="AB30">
        <f t="shared" si="13"/>
        <v>259</v>
      </c>
      <c r="AC30">
        <f t="shared" si="13"/>
        <v>255</v>
      </c>
      <c r="AD30">
        <f t="shared" si="13"/>
        <v>202</v>
      </c>
      <c r="AE30">
        <f t="shared" si="13"/>
        <v>0</v>
      </c>
      <c r="AF30">
        <f t="shared" si="13"/>
        <v>0</v>
      </c>
      <c r="AG30">
        <f t="shared" si="13"/>
        <v>0</v>
      </c>
      <c r="AH30">
        <f t="shared" si="13"/>
        <v>0</v>
      </c>
      <c r="AI30">
        <f t="shared" si="13"/>
        <v>0</v>
      </c>
      <c r="AJ30">
        <f t="shared" si="13"/>
        <v>0</v>
      </c>
      <c r="AK30">
        <f t="shared" si="13"/>
        <v>0</v>
      </c>
      <c r="AL30">
        <f t="shared" si="13"/>
        <v>0</v>
      </c>
      <c r="AM30">
        <f t="shared" si="13"/>
        <v>0</v>
      </c>
      <c r="AN30">
        <f t="shared" si="12"/>
        <v>0</v>
      </c>
      <c r="AO30">
        <f t="shared" si="12"/>
        <v>0</v>
      </c>
      <c r="AP30">
        <f t="shared" si="12"/>
        <v>0</v>
      </c>
      <c r="AQ30">
        <f t="shared" si="12"/>
        <v>0</v>
      </c>
      <c r="AR30">
        <f t="shared" si="12"/>
        <v>0</v>
      </c>
      <c r="AS30">
        <f t="shared" si="12"/>
        <v>0</v>
      </c>
      <c r="AT30">
        <f t="shared" si="12"/>
        <v>0</v>
      </c>
      <c r="AU30">
        <f t="shared" si="12"/>
        <v>0</v>
      </c>
      <c r="AV30">
        <f t="shared" si="12"/>
        <v>0</v>
      </c>
      <c r="AW30">
        <f t="shared" si="12"/>
        <v>0</v>
      </c>
    </row>
    <row r="31" spans="1:49" x14ac:dyDescent="0.25">
      <c r="A31" t="str">
        <f t="shared" si="11"/>
        <v>BurgenlandLehrlinge4. Lehrjahr, weiblich</v>
      </c>
      <c r="B31">
        <v>83</v>
      </c>
      <c r="C31" t="str">
        <f t="shared" si="1"/>
        <v>Burgenland</v>
      </c>
      <c r="D31" t="s">
        <v>46</v>
      </c>
      <c r="E31" t="s">
        <v>72</v>
      </c>
      <c r="F31">
        <f t="shared" si="2"/>
        <v>32</v>
      </c>
      <c r="G31">
        <v>1</v>
      </c>
      <c r="H31">
        <f t="shared" si="9"/>
        <v>22</v>
      </c>
      <c r="I31">
        <f t="shared" si="14"/>
        <v>14</v>
      </c>
      <c r="J31">
        <f t="shared" si="14"/>
        <v>23</v>
      </c>
      <c r="K31">
        <f t="shared" si="14"/>
        <v>22</v>
      </c>
      <c r="L31">
        <f t="shared" si="14"/>
        <v>14</v>
      </c>
      <c r="M31">
        <f t="shared" si="14"/>
        <v>17</v>
      </c>
      <c r="N31">
        <f t="shared" si="14"/>
        <v>12</v>
      </c>
      <c r="O31">
        <f t="shared" si="14"/>
        <v>16</v>
      </c>
      <c r="P31">
        <f t="shared" si="14"/>
        <v>21</v>
      </c>
      <c r="Q31">
        <f t="shared" si="14"/>
        <v>20</v>
      </c>
      <c r="R31">
        <f t="shared" si="14"/>
        <v>27</v>
      </c>
      <c r="S31">
        <f t="shared" si="14"/>
        <v>25</v>
      </c>
      <c r="T31">
        <f t="shared" si="14"/>
        <v>11</v>
      </c>
      <c r="U31">
        <f t="shared" si="14"/>
        <v>17</v>
      </c>
      <c r="V31">
        <f t="shared" si="14"/>
        <v>17</v>
      </c>
      <c r="W31">
        <f t="shared" si="14"/>
        <v>15</v>
      </c>
      <c r="X31">
        <f t="shared" si="14"/>
        <v>18</v>
      </c>
      <c r="Y31">
        <f t="shared" si="13"/>
        <v>19</v>
      </c>
      <c r="Z31">
        <f t="shared" si="13"/>
        <v>22</v>
      </c>
      <c r="AA31">
        <f t="shared" si="13"/>
        <v>11</v>
      </c>
      <c r="AB31">
        <f t="shared" si="13"/>
        <v>13</v>
      </c>
      <c r="AC31">
        <f t="shared" si="13"/>
        <v>20</v>
      </c>
      <c r="AD31">
        <f t="shared" si="13"/>
        <v>15</v>
      </c>
      <c r="AE31">
        <f t="shared" si="13"/>
        <v>0</v>
      </c>
      <c r="AF31">
        <f t="shared" si="13"/>
        <v>0</v>
      </c>
      <c r="AG31">
        <f t="shared" si="13"/>
        <v>0</v>
      </c>
      <c r="AH31">
        <f t="shared" si="13"/>
        <v>0</v>
      </c>
      <c r="AI31">
        <f t="shared" si="13"/>
        <v>0</v>
      </c>
      <c r="AJ31">
        <f t="shared" si="13"/>
        <v>0</v>
      </c>
      <c r="AK31">
        <f t="shared" si="13"/>
        <v>0</v>
      </c>
      <c r="AL31">
        <f t="shared" si="13"/>
        <v>0</v>
      </c>
      <c r="AM31">
        <f t="shared" si="13"/>
        <v>0</v>
      </c>
      <c r="AN31">
        <f t="shared" si="12"/>
        <v>0</v>
      </c>
      <c r="AO31">
        <f t="shared" si="12"/>
        <v>0</v>
      </c>
      <c r="AP31">
        <f t="shared" si="12"/>
        <v>0</v>
      </c>
      <c r="AQ31">
        <f t="shared" si="12"/>
        <v>0</v>
      </c>
      <c r="AR31">
        <f t="shared" si="12"/>
        <v>0</v>
      </c>
      <c r="AS31">
        <f t="shared" si="12"/>
        <v>0</v>
      </c>
      <c r="AT31">
        <f t="shared" si="12"/>
        <v>0</v>
      </c>
      <c r="AU31">
        <f t="shared" si="12"/>
        <v>0</v>
      </c>
      <c r="AV31">
        <f t="shared" si="12"/>
        <v>0</v>
      </c>
      <c r="AW31">
        <f t="shared" si="12"/>
        <v>0</v>
      </c>
    </row>
    <row r="32" spans="1:49" x14ac:dyDescent="0.25">
      <c r="A32" t="str">
        <f t="shared" si="11"/>
        <v>BurgenlandLehrlingeFrauen</v>
      </c>
      <c r="B32">
        <v>84</v>
      </c>
      <c r="C32" t="str">
        <f t="shared" si="1"/>
        <v>Burgenland</v>
      </c>
      <c r="D32" t="s">
        <v>46</v>
      </c>
      <c r="E32" t="s">
        <v>47</v>
      </c>
      <c r="F32">
        <f t="shared" si="2"/>
        <v>33</v>
      </c>
      <c r="G32">
        <v>1</v>
      </c>
      <c r="H32">
        <f t="shared" si="9"/>
        <v>22</v>
      </c>
      <c r="I32">
        <f t="shared" si="14"/>
        <v>681</v>
      </c>
      <c r="J32">
        <f t="shared" si="14"/>
        <v>671</v>
      </c>
      <c r="K32">
        <f t="shared" si="14"/>
        <v>665</v>
      </c>
      <c r="L32">
        <f t="shared" si="14"/>
        <v>655</v>
      </c>
      <c r="M32">
        <f t="shared" si="14"/>
        <v>731</v>
      </c>
      <c r="N32">
        <f t="shared" si="14"/>
        <v>717</v>
      </c>
      <c r="O32">
        <f t="shared" si="14"/>
        <v>767</v>
      </c>
      <c r="P32">
        <f t="shared" si="14"/>
        <v>842</v>
      </c>
      <c r="Q32">
        <f t="shared" si="14"/>
        <v>901</v>
      </c>
      <c r="R32">
        <f t="shared" si="14"/>
        <v>858</v>
      </c>
      <c r="S32">
        <f t="shared" si="14"/>
        <v>820</v>
      </c>
      <c r="T32">
        <f t="shared" si="14"/>
        <v>763</v>
      </c>
      <c r="U32">
        <f t="shared" si="14"/>
        <v>803</v>
      </c>
      <c r="V32">
        <f t="shared" si="14"/>
        <v>765</v>
      </c>
      <c r="W32">
        <f t="shared" si="14"/>
        <v>770</v>
      </c>
      <c r="X32">
        <f t="shared" si="14"/>
        <v>775</v>
      </c>
      <c r="Y32">
        <f t="shared" si="13"/>
        <v>723</v>
      </c>
      <c r="Z32">
        <f t="shared" si="13"/>
        <v>701</v>
      </c>
      <c r="AA32">
        <f t="shared" si="13"/>
        <v>698</v>
      </c>
      <c r="AB32">
        <f t="shared" si="13"/>
        <v>696</v>
      </c>
      <c r="AC32">
        <f t="shared" si="13"/>
        <v>709</v>
      </c>
      <c r="AD32">
        <f t="shared" si="13"/>
        <v>711</v>
      </c>
      <c r="AE32">
        <f t="shared" si="13"/>
        <v>0</v>
      </c>
      <c r="AF32">
        <f t="shared" si="13"/>
        <v>0</v>
      </c>
      <c r="AG32">
        <f t="shared" si="13"/>
        <v>0</v>
      </c>
      <c r="AH32">
        <f t="shared" si="13"/>
        <v>0</v>
      </c>
      <c r="AI32">
        <f t="shared" si="13"/>
        <v>0</v>
      </c>
      <c r="AJ32">
        <f t="shared" si="13"/>
        <v>0</v>
      </c>
      <c r="AK32">
        <f t="shared" si="13"/>
        <v>0</v>
      </c>
      <c r="AL32">
        <f t="shared" si="13"/>
        <v>0</v>
      </c>
      <c r="AM32">
        <f t="shared" si="13"/>
        <v>0</v>
      </c>
      <c r="AN32">
        <f t="shared" si="12"/>
        <v>0</v>
      </c>
      <c r="AO32">
        <f t="shared" si="12"/>
        <v>0</v>
      </c>
      <c r="AP32">
        <f t="shared" si="12"/>
        <v>0</v>
      </c>
      <c r="AQ32">
        <f t="shared" si="12"/>
        <v>0</v>
      </c>
      <c r="AR32">
        <f t="shared" si="12"/>
        <v>0</v>
      </c>
      <c r="AS32">
        <f t="shared" si="12"/>
        <v>0</v>
      </c>
      <c r="AT32">
        <f t="shared" si="12"/>
        <v>0</v>
      </c>
      <c r="AU32">
        <f t="shared" si="12"/>
        <v>0</v>
      </c>
      <c r="AV32">
        <f t="shared" si="12"/>
        <v>0</v>
      </c>
      <c r="AW32">
        <f t="shared" si="12"/>
        <v>0</v>
      </c>
    </row>
    <row r="33" spans="1:49" x14ac:dyDescent="0.25">
      <c r="A33" t="str">
        <f t="shared" si="11"/>
        <v>BurgenlandLehrlingeInsgesamt</v>
      </c>
      <c r="B33">
        <v>85</v>
      </c>
      <c r="C33" t="str">
        <f t="shared" si="1"/>
        <v>Burgenland</v>
      </c>
      <c r="D33" t="s">
        <v>46</v>
      </c>
      <c r="E33" t="s">
        <v>48</v>
      </c>
      <c r="F33">
        <f t="shared" si="2"/>
        <v>34</v>
      </c>
      <c r="G33">
        <v>1</v>
      </c>
      <c r="H33">
        <f t="shared" si="9"/>
        <v>22</v>
      </c>
      <c r="I33">
        <f t="shared" si="14"/>
        <v>2839</v>
      </c>
      <c r="J33">
        <f t="shared" si="14"/>
        <v>2787</v>
      </c>
      <c r="K33">
        <f t="shared" si="14"/>
        <v>2810</v>
      </c>
      <c r="L33">
        <f t="shared" si="14"/>
        <v>2854</v>
      </c>
      <c r="M33">
        <f t="shared" si="14"/>
        <v>2956</v>
      </c>
      <c r="N33">
        <f t="shared" si="14"/>
        <v>2940</v>
      </c>
      <c r="O33">
        <f t="shared" si="14"/>
        <v>2921</v>
      </c>
      <c r="P33">
        <f t="shared" si="14"/>
        <v>3061</v>
      </c>
      <c r="Q33">
        <f t="shared" si="14"/>
        <v>3039</v>
      </c>
      <c r="R33">
        <f t="shared" si="14"/>
        <v>2926</v>
      </c>
      <c r="S33">
        <f t="shared" si="14"/>
        <v>2798</v>
      </c>
      <c r="T33">
        <f t="shared" si="14"/>
        <v>2650</v>
      </c>
      <c r="U33">
        <f t="shared" si="14"/>
        <v>2690</v>
      </c>
      <c r="V33">
        <f t="shared" si="14"/>
        <v>2592</v>
      </c>
      <c r="W33">
        <f t="shared" si="14"/>
        <v>2592</v>
      </c>
      <c r="X33">
        <f t="shared" si="14"/>
        <v>2608</v>
      </c>
      <c r="Y33">
        <f t="shared" si="13"/>
        <v>2521</v>
      </c>
      <c r="Z33">
        <f t="shared" si="13"/>
        <v>2579</v>
      </c>
      <c r="AA33">
        <f t="shared" si="13"/>
        <v>2567</v>
      </c>
      <c r="AB33">
        <f t="shared" si="13"/>
        <v>2540</v>
      </c>
      <c r="AC33">
        <f t="shared" si="13"/>
        <v>2547</v>
      </c>
      <c r="AD33">
        <f t="shared" si="13"/>
        <v>2557</v>
      </c>
      <c r="AE33">
        <f t="shared" si="13"/>
        <v>0</v>
      </c>
      <c r="AF33">
        <f t="shared" si="13"/>
        <v>0</v>
      </c>
      <c r="AG33">
        <f t="shared" si="13"/>
        <v>0</v>
      </c>
      <c r="AH33">
        <f t="shared" si="13"/>
        <v>0</v>
      </c>
      <c r="AI33">
        <f t="shared" si="13"/>
        <v>0</v>
      </c>
      <c r="AJ33">
        <f t="shared" si="13"/>
        <v>0</v>
      </c>
      <c r="AK33">
        <f t="shared" si="13"/>
        <v>0</v>
      </c>
      <c r="AL33">
        <f t="shared" si="13"/>
        <v>0</v>
      </c>
      <c r="AM33">
        <f t="shared" si="13"/>
        <v>0</v>
      </c>
      <c r="AN33">
        <f t="shared" si="12"/>
        <v>0</v>
      </c>
      <c r="AO33">
        <f t="shared" si="12"/>
        <v>0</v>
      </c>
      <c r="AP33">
        <f t="shared" si="12"/>
        <v>0</v>
      </c>
      <c r="AQ33">
        <f t="shared" si="12"/>
        <v>0</v>
      </c>
      <c r="AR33">
        <f t="shared" si="12"/>
        <v>0</v>
      </c>
      <c r="AS33">
        <f t="shared" si="12"/>
        <v>0</v>
      </c>
      <c r="AT33">
        <f t="shared" si="12"/>
        <v>0</v>
      </c>
      <c r="AU33">
        <f t="shared" si="12"/>
        <v>0</v>
      </c>
      <c r="AV33">
        <f t="shared" si="12"/>
        <v>0</v>
      </c>
      <c r="AW33">
        <f t="shared" si="12"/>
        <v>0</v>
      </c>
    </row>
    <row r="34" spans="1:49" x14ac:dyDescent="0.25">
      <c r="A34" t="str">
        <f t="shared" si="11"/>
        <v>BurgenlandLehrlingeMänner</v>
      </c>
      <c r="B34">
        <v>86</v>
      </c>
      <c r="C34" t="str">
        <f t="shared" si="1"/>
        <v>Burgenland</v>
      </c>
      <c r="D34" t="s">
        <v>46</v>
      </c>
      <c r="E34" t="s">
        <v>49</v>
      </c>
      <c r="F34">
        <f t="shared" si="2"/>
        <v>35</v>
      </c>
      <c r="G34">
        <v>1</v>
      </c>
      <c r="H34">
        <f t="shared" si="9"/>
        <v>22</v>
      </c>
      <c r="I34">
        <f t="shared" si="14"/>
        <v>2158</v>
      </c>
      <c r="J34">
        <f t="shared" si="14"/>
        <v>2116</v>
      </c>
      <c r="K34">
        <f t="shared" si="14"/>
        <v>2145</v>
      </c>
      <c r="L34">
        <f t="shared" si="14"/>
        <v>2199</v>
      </c>
      <c r="M34">
        <f t="shared" si="14"/>
        <v>2225</v>
      </c>
      <c r="N34">
        <f t="shared" si="14"/>
        <v>2223</v>
      </c>
      <c r="O34">
        <f t="shared" si="14"/>
        <v>2154</v>
      </c>
      <c r="P34">
        <f t="shared" si="14"/>
        <v>2219</v>
      </c>
      <c r="Q34">
        <f t="shared" si="14"/>
        <v>2138</v>
      </c>
      <c r="R34">
        <f t="shared" si="14"/>
        <v>2068</v>
      </c>
      <c r="S34">
        <f t="shared" si="14"/>
        <v>1978</v>
      </c>
      <c r="T34">
        <f t="shared" si="14"/>
        <v>1887</v>
      </c>
      <c r="U34">
        <f t="shared" si="14"/>
        <v>1887</v>
      </c>
      <c r="V34">
        <f t="shared" si="14"/>
        <v>1827</v>
      </c>
      <c r="W34">
        <f t="shared" si="14"/>
        <v>1822</v>
      </c>
      <c r="X34">
        <f t="shared" si="14"/>
        <v>1833</v>
      </c>
      <c r="Y34">
        <f t="shared" si="13"/>
        <v>1798</v>
      </c>
      <c r="Z34">
        <f t="shared" si="13"/>
        <v>1878</v>
      </c>
      <c r="AA34">
        <f t="shared" si="13"/>
        <v>1869</v>
      </c>
      <c r="AB34">
        <f t="shared" si="13"/>
        <v>1844</v>
      </c>
      <c r="AC34">
        <f t="shared" si="13"/>
        <v>1838</v>
      </c>
      <c r="AD34">
        <f t="shared" si="13"/>
        <v>1846</v>
      </c>
      <c r="AE34">
        <f t="shared" si="13"/>
        <v>0</v>
      </c>
      <c r="AF34">
        <f t="shared" si="13"/>
        <v>0</v>
      </c>
      <c r="AG34">
        <f t="shared" si="13"/>
        <v>0</v>
      </c>
      <c r="AH34">
        <f t="shared" si="13"/>
        <v>0</v>
      </c>
      <c r="AI34">
        <f t="shared" si="13"/>
        <v>0</v>
      </c>
      <c r="AJ34">
        <f t="shared" si="13"/>
        <v>0</v>
      </c>
      <c r="AK34">
        <f t="shared" si="13"/>
        <v>0</v>
      </c>
      <c r="AL34">
        <f t="shared" si="13"/>
        <v>0</v>
      </c>
      <c r="AM34">
        <f t="shared" si="13"/>
        <v>0</v>
      </c>
      <c r="AN34">
        <f t="shared" si="12"/>
        <v>0</v>
      </c>
      <c r="AO34">
        <f t="shared" si="12"/>
        <v>0</v>
      </c>
      <c r="AP34">
        <f t="shared" si="12"/>
        <v>0</v>
      </c>
      <c r="AQ34">
        <f t="shared" si="12"/>
        <v>0</v>
      </c>
      <c r="AR34">
        <f t="shared" si="12"/>
        <v>0</v>
      </c>
      <c r="AS34">
        <f t="shared" si="12"/>
        <v>0</v>
      </c>
      <c r="AT34">
        <f t="shared" si="12"/>
        <v>0</v>
      </c>
      <c r="AU34">
        <f t="shared" si="12"/>
        <v>0</v>
      </c>
      <c r="AV34">
        <f t="shared" si="12"/>
        <v>0</v>
      </c>
      <c r="AW34">
        <f t="shared" si="12"/>
        <v>0</v>
      </c>
    </row>
    <row r="35" spans="1:49" x14ac:dyDescent="0.25">
      <c r="A35" t="str">
        <f t="shared" si="11"/>
        <v>BurgenlandNeugründungenInsgesamt</v>
      </c>
      <c r="B35">
        <v>87</v>
      </c>
      <c r="C35" t="str">
        <f t="shared" si="1"/>
        <v>Burgenland</v>
      </c>
      <c r="D35" t="s">
        <v>41</v>
      </c>
      <c r="E35" t="s">
        <v>48</v>
      </c>
      <c r="F35">
        <f t="shared" si="2"/>
        <v>36</v>
      </c>
      <c r="G35">
        <v>1</v>
      </c>
      <c r="H35">
        <f t="shared" si="9"/>
        <v>22</v>
      </c>
      <c r="I35">
        <f t="shared" si="14"/>
        <v>903</v>
      </c>
      <c r="J35">
        <f t="shared" si="14"/>
        <v>1106.88955455314</v>
      </c>
      <c r="K35">
        <f t="shared" si="14"/>
        <v>1073</v>
      </c>
      <c r="L35">
        <f t="shared" si="14"/>
        <v>1144</v>
      </c>
      <c r="M35">
        <f t="shared" si="14"/>
        <v>1077</v>
      </c>
      <c r="N35">
        <f t="shared" si="14"/>
        <v>1102</v>
      </c>
      <c r="O35">
        <f t="shared" si="14"/>
        <v>1834</v>
      </c>
      <c r="P35">
        <f t="shared" si="14"/>
        <v>1440</v>
      </c>
      <c r="Q35">
        <f t="shared" si="14"/>
        <v>1846</v>
      </c>
      <c r="R35">
        <f t="shared" si="14"/>
        <v>1762</v>
      </c>
      <c r="S35">
        <f t="shared" si="14"/>
        <v>1754</v>
      </c>
      <c r="T35">
        <f t="shared" si="14"/>
        <v>1731</v>
      </c>
      <c r="U35">
        <f t="shared" si="14"/>
        <v>1774</v>
      </c>
      <c r="V35">
        <f t="shared" si="14"/>
        <v>1877</v>
      </c>
      <c r="W35">
        <f t="shared" si="14"/>
        <v>1969</v>
      </c>
      <c r="X35">
        <f t="shared" si="14"/>
        <v>1700</v>
      </c>
      <c r="Y35">
        <f t="shared" si="13"/>
        <v>1683</v>
      </c>
      <c r="Z35">
        <f t="shared" si="13"/>
        <v>1586</v>
      </c>
      <c r="AA35">
        <f t="shared" si="13"/>
        <v>1582</v>
      </c>
      <c r="AB35">
        <f t="shared" si="13"/>
        <v>1584</v>
      </c>
      <c r="AC35">
        <f t="shared" si="13"/>
        <v>1522</v>
      </c>
      <c r="AD35">
        <f t="shared" si="13"/>
        <v>1610</v>
      </c>
      <c r="AE35">
        <f t="shared" si="13"/>
        <v>0</v>
      </c>
      <c r="AF35">
        <f t="shared" si="13"/>
        <v>0</v>
      </c>
      <c r="AG35">
        <f t="shared" si="13"/>
        <v>0</v>
      </c>
      <c r="AH35">
        <f t="shared" si="13"/>
        <v>0</v>
      </c>
      <c r="AI35">
        <f t="shared" si="13"/>
        <v>0</v>
      </c>
      <c r="AJ35">
        <f t="shared" si="13"/>
        <v>0</v>
      </c>
      <c r="AK35">
        <f t="shared" si="13"/>
        <v>0</v>
      </c>
      <c r="AL35">
        <f t="shared" si="13"/>
        <v>0</v>
      </c>
      <c r="AM35">
        <f t="shared" si="13"/>
        <v>0</v>
      </c>
      <c r="AN35">
        <f t="shared" si="12"/>
        <v>0</v>
      </c>
      <c r="AO35">
        <f t="shared" si="12"/>
        <v>0</v>
      </c>
      <c r="AP35">
        <f t="shared" si="12"/>
        <v>0</v>
      </c>
      <c r="AQ35">
        <f t="shared" si="12"/>
        <v>0</v>
      </c>
      <c r="AR35">
        <f t="shared" si="12"/>
        <v>0</v>
      </c>
      <c r="AS35">
        <f t="shared" si="12"/>
        <v>0</v>
      </c>
      <c r="AT35">
        <f t="shared" si="12"/>
        <v>0</v>
      </c>
      <c r="AU35">
        <f t="shared" si="12"/>
        <v>0</v>
      </c>
      <c r="AV35">
        <f t="shared" si="12"/>
        <v>0</v>
      </c>
      <c r="AW35">
        <f t="shared" si="12"/>
        <v>0</v>
      </c>
    </row>
    <row r="36" spans="1:49" x14ac:dyDescent="0.25">
      <c r="A36" t="str">
        <f t="shared" si="11"/>
        <v>BurgenlandPendler (Auspendler/-innen)Insgesamt</v>
      </c>
      <c r="B36">
        <v>88</v>
      </c>
      <c r="C36" t="str">
        <f t="shared" si="1"/>
        <v>Burgenland</v>
      </c>
      <c r="D36" t="s">
        <v>459</v>
      </c>
      <c r="E36" t="s">
        <v>48</v>
      </c>
      <c r="F36">
        <f t="shared" si="2"/>
        <v>37</v>
      </c>
      <c r="G36">
        <v>1</v>
      </c>
      <c r="H36">
        <f t="shared" si="9"/>
        <v>13</v>
      </c>
      <c r="I36">
        <f t="shared" si="14"/>
        <v>96758</v>
      </c>
      <c r="J36">
        <f t="shared" si="14"/>
        <v>98414</v>
      </c>
      <c r="K36">
        <f t="shared" si="14"/>
        <v>98553</v>
      </c>
      <c r="L36">
        <f t="shared" si="14"/>
        <v>98336</v>
      </c>
      <c r="M36">
        <f t="shared" si="14"/>
        <v>97917</v>
      </c>
      <c r="N36">
        <f t="shared" si="14"/>
        <v>98135</v>
      </c>
      <c r="O36">
        <f t="shared" si="14"/>
        <v>98314</v>
      </c>
      <c r="P36">
        <f t="shared" si="14"/>
        <v>99160</v>
      </c>
      <c r="Q36">
        <f t="shared" si="14"/>
        <v>100766</v>
      </c>
      <c r="R36">
        <f t="shared" si="14"/>
        <v>102184</v>
      </c>
      <c r="S36">
        <f t="shared" si="14"/>
        <v>102777</v>
      </c>
      <c r="T36">
        <f t="shared" si="14"/>
        <v>102336</v>
      </c>
      <c r="U36">
        <f t="shared" si="14"/>
        <v>104224</v>
      </c>
      <c r="V36">
        <f t="shared" si="14"/>
        <v>0</v>
      </c>
      <c r="W36">
        <f t="shared" si="14"/>
        <v>0</v>
      </c>
      <c r="X36">
        <f t="shared" si="14"/>
        <v>0</v>
      </c>
      <c r="Y36">
        <f t="shared" si="13"/>
        <v>0</v>
      </c>
      <c r="Z36">
        <f t="shared" si="13"/>
        <v>0</v>
      </c>
      <c r="AA36">
        <f t="shared" si="13"/>
        <v>0</v>
      </c>
      <c r="AB36">
        <f t="shared" si="13"/>
        <v>0</v>
      </c>
      <c r="AC36">
        <f t="shared" si="13"/>
        <v>0</v>
      </c>
      <c r="AD36">
        <f t="shared" si="13"/>
        <v>0</v>
      </c>
      <c r="AE36">
        <f t="shared" si="13"/>
        <v>0</v>
      </c>
      <c r="AF36">
        <f t="shared" si="13"/>
        <v>0</v>
      </c>
      <c r="AG36">
        <f t="shared" si="13"/>
        <v>0</v>
      </c>
      <c r="AH36">
        <f t="shared" si="13"/>
        <v>0</v>
      </c>
      <c r="AI36">
        <f t="shared" si="13"/>
        <v>0</v>
      </c>
      <c r="AJ36">
        <f t="shared" si="13"/>
        <v>0</v>
      </c>
      <c r="AK36">
        <f t="shared" si="13"/>
        <v>0</v>
      </c>
      <c r="AL36">
        <f t="shared" si="13"/>
        <v>0</v>
      </c>
      <c r="AM36">
        <f t="shared" si="13"/>
        <v>0</v>
      </c>
      <c r="AN36">
        <f t="shared" si="12"/>
        <v>0</v>
      </c>
      <c r="AO36">
        <f t="shared" si="12"/>
        <v>0</v>
      </c>
      <c r="AP36">
        <f t="shared" si="12"/>
        <v>0</v>
      </c>
      <c r="AQ36">
        <f t="shared" si="12"/>
        <v>0</v>
      </c>
      <c r="AR36">
        <f t="shared" si="12"/>
        <v>0</v>
      </c>
      <c r="AS36">
        <f t="shared" si="12"/>
        <v>0</v>
      </c>
      <c r="AT36">
        <f t="shared" si="12"/>
        <v>0</v>
      </c>
      <c r="AU36">
        <f t="shared" si="12"/>
        <v>0</v>
      </c>
      <c r="AV36">
        <f t="shared" si="12"/>
        <v>0</v>
      </c>
      <c r="AW36">
        <f t="shared" si="12"/>
        <v>0</v>
      </c>
    </row>
    <row r="37" spans="1:49" x14ac:dyDescent="0.25">
      <c r="A37" t="str">
        <f t="shared" si="11"/>
        <v>BurgenlandPendler ins AuslandInsgesamt</v>
      </c>
      <c r="B37">
        <v>89</v>
      </c>
      <c r="C37" t="str">
        <f t="shared" si="1"/>
        <v>Burgenland</v>
      </c>
      <c r="D37" t="s">
        <v>304</v>
      </c>
      <c r="E37" t="s">
        <v>48</v>
      </c>
      <c r="F37">
        <f t="shared" si="2"/>
        <v>38</v>
      </c>
      <c r="G37">
        <v>1</v>
      </c>
      <c r="H37">
        <f t="shared" si="9"/>
        <v>13</v>
      </c>
      <c r="I37">
        <f t="shared" si="14"/>
        <v>41</v>
      </c>
      <c r="J37">
        <f t="shared" si="14"/>
        <v>134</v>
      </c>
      <c r="K37">
        <f t="shared" si="14"/>
        <v>750</v>
      </c>
      <c r="L37">
        <f t="shared" si="14"/>
        <v>161</v>
      </c>
      <c r="M37">
        <f t="shared" si="14"/>
        <v>126</v>
      </c>
      <c r="N37">
        <f t="shared" si="14"/>
        <v>337</v>
      </c>
      <c r="O37">
        <f t="shared" si="14"/>
        <v>356</v>
      </c>
      <c r="P37">
        <f t="shared" si="14"/>
        <v>335</v>
      </c>
      <c r="Q37">
        <f t="shared" si="14"/>
        <v>360</v>
      </c>
      <c r="R37">
        <f t="shared" si="14"/>
        <v>318</v>
      </c>
      <c r="S37">
        <f t="shared" si="14"/>
        <v>307</v>
      </c>
      <c r="T37">
        <f t="shared" si="14"/>
        <v>212</v>
      </c>
      <c r="U37">
        <f t="shared" si="14"/>
        <v>364</v>
      </c>
      <c r="V37">
        <f t="shared" si="14"/>
        <v>0</v>
      </c>
      <c r="W37">
        <f t="shared" si="14"/>
        <v>0</v>
      </c>
      <c r="X37">
        <f t="shared" si="14"/>
        <v>0</v>
      </c>
      <c r="Y37">
        <f t="shared" si="13"/>
        <v>0</v>
      </c>
      <c r="Z37">
        <f t="shared" si="13"/>
        <v>0</v>
      </c>
      <c r="AA37">
        <f t="shared" si="13"/>
        <v>0</v>
      </c>
      <c r="AB37">
        <f t="shared" si="13"/>
        <v>0</v>
      </c>
      <c r="AC37">
        <f t="shared" si="13"/>
        <v>0</v>
      </c>
      <c r="AD37">
        <f t="shared" si="13"/>
        <v>0</v>
      </c>
      <c r="AE37">
        <f t="shared" si="13"/>
        <v>0</v>
      </c>
      <c r="AF37">
        <f t="shared" si="13"/>
        <v>0</v>
      </c>
      <c r="AG37">
        <f t="shared" si="13"/>
        <v>0</v>
      </c>
      <c r="AH37">
        <f t="shared" si="13"/>
        <v>0</v>
      </c>
      <c r="AI37">
        <f t="shared" si="13"/>
        <v>0</v>
      </c>
      <c r="AJ37">
        <f t="shared" si="13"/>
        <v>0</v>
      </c>
      <c r="AK37">
        <f t="shared" si="13"/>
        <v>0</v>
      </c>
      <c r="AL37">
        <f t="shared" si="13"/>
        <v>0</v>
      </c>
      <c r="AM37">
        <f t="shared" si="13"/>
        <v>0</v>
      </c>
      <c r="AN37">
        <f t="shared" si="12"/>
        <v>0</v>
      </c>
      <c r="AO37">
        <f t="shared" si="12"/>
        <v>0</v>
      </c>
      <c r="AP37">
        <f t="shared" si="12"/>
        <v>0</v>
      </c>
      <c r="AQ37">
        <f t="shared" si="12"/>
        <v>0</v>
      </c>
      <c r="AR37">
        <f t="shared" si="12"/>
        <v>0</v>
      </c>
      <c r="AS37">
        <f t="shared" si="12"/>
        <v>0</v>
      </c>
      <c r="AT37">
        <f t="shared" si="12"/>
        <v>0</v>
      </c>
      <c r="AU37">
        <f t="shared" si="12"/>
        <v>0</v>
      </c>
      <c r="AV37">
        <f t="shared" si="12"/>
        <v>0</v>
      </c>
      <c r="AW37">
        <f t="shared" si="12"/>
        <v>0</v>
      </c>
    </row>
    <row r="38" spans="1:49" x14ac:dyDescent="0.25">
      <c r="A38" t="str">
        <f t="shared" si="11"/>
        <v>BurgenlandPendler zw. BundesländernInsgesamt</v>
      </c>
      <c r="B38">
        <v>90</v>
      </c>
      <c r="C38" t="str">
        <f t="shared" si="1"/>
        <v>Burgenland</v>
      </c>
      <c r="D38" t="s">
        <v>433</v>
      </c>
      <c r="E38" t="s">
        <v>48</v>
      </c>
      <c r="F38">
        <f t="shared" si="2"/>
        <v>39</v>
      </c>
      <c r="G38">
        <v>1</v>
      </c>
      <c r="H38">
        <f t="shared" si="9"/>
        <v>13</v>
      </c>
      <c r="I38">
        <f t="shared" si="14"/>
        <v>48746</v>
      </c>
      <c r="J38">
        <f t="shared" si="14"/>
        <v>49052</v>
      </c>
      <c r="K38">
        <f t="shared" si="14"/>
        <v>49119</v>
      </c>
      <c r="L38">
        <f t="shared" si="14"/>
        <v>49902</v>
      </c>
      <c r="M38">
        <f t="shared" si="14"/>
        <v>49378</v>
      </c>
      <c r="N38">
        <f t="shared" si="14"/>
        <v>49159</v>
      </c>
      <c r="O38">
        <f t="shared" si="14"/>
        <v>49313</v>
      </c>
      <c r="P38">
        <f t="shared" si="14"/>
        <v>49967</v>
      </c>
      <c r="Q38">
        <f t="shared" si="14"/>
        <v>50915</v>
      </c>
      <c r="R38">
        <f t="shared" si="14"/>
        <v>51874</v>
      </c>
      <c r="S38">
        <f t="shared" si="14"/>
        <v>51896</v>
      </c>
      <c r="T38">
        <f t="shared" si="14"/>
        <v>52123</v>
      </c>
      <c r="U38">
        <f t="shared" si="14"/>
        <v>52867</v>
      </c>
      <c r="V38">
        <f t="shared" si="14"/>
        <v>0</v>
      </c>
      <c r="W38">
        <f t="shared" si="14"/>
        <v>0</v>
      </c>
      <c r="X38">
        <f t="shared" si="14"/>
        <v>0</v>
      </c>
      <c r="Y38">
        <f t="shared" si="13"/>
        <v>0</v>
      </c>
      <c r="Z38">
        <f t="shared" si="13"/>
        <v>0</v>
      </c>
      <c r="AA38">
        <f t="shared" si="13"/>
        <v>0</v>
      </c>
      <c r="AB38">
        <f t="shared" si="13"/>
        <v>0</v>
      </c>
      <c r="AC38">
        <f t="shared" si="13"/>
        <v>0</v>
      </c>
      <c r="AD38">
        <f t="shared" si="13"/>
        <v>0</v>
      </c>
      <c r="AE38">
        <f t="shared" si="13"/>
        <v>0</v>
      </c>
      <c r="AF38">
        <f t="shared" si="13"/>
        <v>0</v>
      </c>
      <c r="AG38">
        <f t="shared" si="13"/>
        <v>0</v>
      </c>
      <c r="AH38">
        <f t="shared" si="13"/>
        <v>0</v>
      </c>
      <c r="AI38">
        <f t="shared" si="13"/>
        <v>0</v>
      </c>
      <c r="AJ38">
        <f t="shared" si="13"/>
        <v>0</v>
      </c>
      <c r="AK38">
        <f t="shared" si="13"/>
        <v>0</v>
      </c>
      <c r="AL38">
        <f t="shared" si="13"/>
        <v>0</v>
      </c>
      <c r="AM38">
        <f t="shared" si="13"/>
        <v>0</v>
      </c>
      <c r="AN38">
        <f t="shared" si="12"/>
        <v>0</v>
      </c>
      <c r="AO38">
        <f t="shared" si="12"/>
        <v>0</v>
      </c>
      <c r="AP38">
        <f t="shared" si="12"/>
        <v>0</v>
      </c>
      <c r="AQ38">
        <f t="shared" si="12"/>
        <v>0</v>
      </c>
      <c r="AR38">
        <f t="shared" si="12"/>
        <v>0</v>
      </c>
      <c r="AS38">
        <f t="shared" si="12"/>
        <v>0</v>
      </c>
      <c r="AT38">
        <f t="shared" si="12"/>
        <v>0</v>
      </c>
      <c r="AU38">
        <f t="shared" si="12"/>
        <v>0</v>
      </c>
      <c r="AV38">
        <f t="shared" si="12"/>
        <v>0</v>
      </c>
      <c r="AW38">
        <f t="shared" si="12"/>
        <v>0</v>
      </c>
    </row>
    <row r="39" spans="1:49" x14ac:dyDescent="0.25">
      <c r="A39" t="str">
        <f t="shared" si="11"/>
        <v>BurgenlandPendler zw. Gemeinden eines Pol. BezirkesInsgesamt</v>
      </c>
      <c r="B39">
        <v>91</v>
      </c>
      <c r="C39" t="str">
        <f t="shared" si="1"/>
        <v>Burgenland</v>
      </c>
      <c r="D39" t="s">
        <v>305</v>
      </c>
      <c r="E39" t="s">
        <v>48</v>
      </c>
      <c r="F39">
        <f t="shared" si="2"/>
        <v>40</v>
      </c>
      <c r="G39">
        <v>1</v>
      </c>
      <c r="H39">
        <f t="shared" si="9"/>
        <v>13</v>
      </c>
      <c r="I39">
        <f t="shared" si="14"/>
        <v>30346</v>
      </c>
      <c r="J39">
        <f t="shared" si="14"/>
        <v>28014</v>
      </c>
      <c r="K39">
        <f t="shared" si="14"/>
        <v>28043</v>
      </c>
      <c r="L39">
        <f t="shared" si="14"/>
        <v>28247</v>
      </c>
      <c r="M39">
        <f t="shared" si="14"/>
        <v>28158</v>
      </c>
      <c r="N39">
        <f t="shared" si="14"/>
        <v>28125</v>
      </c>
      <c r="O39">
        <f t="shared" si="14"/>
        <v>28050</v>
      </c>
      <c r="P39">
        <f t="shared" si="14"/>
        <v>27959</v>
      </c>
      <c r="Q39">
        <f t="shared" si="14"/>
        <v>28251</v>
      </c>
      <c r="R39">
        <f t="shared" si="14"/>
        <v>28116</v>
      </c>
      <c r="S39">
        <f t="shared" si="14"/>
        <v>28867</v>
      </c>
      <c r="T39">
        <f t="shared" si="14"/>
        <v>28263</v>
      </c>
      <c r="U39">
        <f t="shared" si="14"/>
        <v>28760</v>
      </c>
      <c r="V39">
        <f t="shared" si="14"/>
        <v>0</v>
      </c>
      <c r="W39">
        <f t="shared" si="14"/>
        <v>0</v>
      </c>
      <c r="X39">
        <f t="shared" si="14"/>
        <v>0</v>
      </c>
      <c r="Y39">
        <f t="shared" si="13"/>
        <v>0</v>
      </c>
      <c r="Z39">
        <f t="shared" si="13"/>
        <v>0</v>
      </c>
      <c r="AA39">
        <f t="shared" si="13"/>
        <v>0</v>
      </c>
      <c r="AB39">
        <f t="shared" si="13"/>
        <v>0</v>
      </c>
      <c r="AC39">
        <f t="shared" si="13"/>
        <v>0</v>
      </c>
      <c r="AD39">
        <f t="shared" si="13"/>
        <v>0</v>
      </c>
      <c r="AE39">
        <f t="shared" si="13"/>
        <v>0</v>
      </c>
      <c r="AF39">
        <f t="shared" si="13"/>
        <v>0</v>
      </c>
      <c r="AG39">
        <f t="shared" si="13"/>
        <v>0</v>
      </c>
      <c r="AH39">
        <f t="shared" si="13"/>
        <v>0</v>
      </c>
      <c r="AI39">
        <f t="shared" si="13"/>
        <v>0</v>
      </c>
      <c r="AJ39">
        <f t="shared" si="13"/>
        <v>0</v>
      </c>
      <c r="AK39">
        <f t="shared" si="13"/>
        <v>0</v>
      </c>
      <c r="AL39">
        <f t="shared" si="13"/>
        <v>0</v>
      </c>
      <c r="AM39">
        <f t="shared" si="13"/>
        <v>0</v>
      </c>
      <c r="AN39">
        <f t="shared" si="12"/>
        <v>0</v>
      </c>
      <c r="AO39">
        <f t="shared" si="12"/>
        <v>0</v>
      </c>
      <c r="AP39">
        <f t="shared" si="12"/>
        <v>0</v>
      </c>
      <c r="AQ39">
        <f t="shared" si="12"/>
        <v>0</v>
      </c>
      <c r="AR39">
        <f t="shared" si="12"/>
        <v>0</v>
      </c>
      <c r="AS39">
        <f t="shared" si="12"/>
        <v>0</v>
      </c>
      <c r="AT39">
        <f t="shared" si="12"/>
        <v>0</v>
      </c>
      <c r="AU39">
        <f t="shared" si="12"/>
        <v>0</v>
      </c>
      <c r="AV39">
        <f t="shared" si="12"/>
        <v>0</v>
      </c>
      <c r="AW39">
        <f t="shared" si="12"/>
        <v>0</v>
      </c>
    </row>
    <row r="40" spans="1:49" x14ac:dyDescent="0.25">
      <c r="A40" t="str">
        <f t="shared" si="11"/>
        <v>BurgenlandPendler zw. Pol. Bez. des BundeslandesInsgesamt</v>
      </c>
      <c r="B40">
        <v>92</v>
      </c>
      <c r="C40" t="str">
        <f t="shared" si="1"/>
        <v>Burgenland</v>
      </c>
      <c r="D40" t="s">
        <v>306</v>
      </c>
      <c r="E40" t="s">
        <v>48</v>
      </c>
      <c r="F40">
        <f t="shared" si="2"/>
        <v>41</v>
      </c>
      <c r="G40">
        <v>1</v>
      </c>
      <c r="H40">
        <f t="shared" si="9"/>
        <v>13</v>
      </c>
      <c r="I40">
        <f t="shared" si="14"/>
        <v>17625</v>
      </c>
      <c r="J40">
        <f t="shared" si="14"/>
        <v>21214</v>
      </c>
      <c r="K40">
        <f t="shared" si="14"/>
        <v>20641</v>
      </c>
      <c r="L40">
        <f t="shared" si="14"/>
        <v>20026</v>
      </c>
      <c r="M40">
        <f t="shared" si="14"/>
        <v>20255</v>
      </c>
      <c r="N40">
        <f t="shared" si="14"/>
        <v>20514</v>
      </c>
      <c r="O40">
        <f t="shared" si="14"/>
        <v>20595</v>
      </c>
      <c r="P40">
        <f t="shared" si="14"/>
        <v>20899</v>
      </c>
      <c r="Q40">
        <f t="shared" si="14"/>
        <v>21240</v>
      </c>
      <c r="R40">
        <f t="shared" si="14"/>
        <v>21876</v>
      </c>
      <c r="S40">
        <f t="shared" si="14"/>
        <v>21707</v>
      </c>
      <c r="T40">
        <f t="shared" si="14"/>
        <v>21738</v>
      </c>
      <c r="U40">
        <f t="shared" si="14"/>
        <v>22233</v>
      </c>
      <c r="V40">
        <f t="shared" si="14"/>
        <v>0</v>
      </c>
      <c r="W40">
        <f t="shared" si="14"/>
        <v>0</v>
      </c>
      <c r="X40">
        <f t="shared" si="14"/>
        <v>0</v>
      </c>
      <c r="Y40">
        <f t="shared" si="13"/>
        <v>0</v>
      </c>
      <c r="Z40">
        <f t="shared" si="13"/>
        <v>0</v>
      </c>
      <c r="AA40">
        <f t="shared" si="13"/>
        <v>0</v>
      </c>
      <c r="AB40">
        <f t="shared" si="13"/>
        <v>0</v>
      </c>
      <c r="AC40">
        <f t="shared" si="13"/>
        <v>0</v>
      </c>
      <c r="AD40">
        <f t="shared" si="13"/>
        <v>0</v>
      </c>
      <c r="AE40">
        <f t="shared" si="13"/>
        <v>0</v>
      </c>
      <c r="AF40">
        <f t="shared" si="13"/>
        <v>0</v>
      </c>
      <c r="AG40">
        <f t="shared" si="13"/>
        <v>0</v>
      </c>
      <c r="AH40">
        <f t="shared" si="13"/>
        <v>0</v>
      </c>
      <c r="AI40">
        <f t="shared" si="13"/>
        <v>0</v>
      </c>
      <c r="AJ40">
        <f t="shared" si="13"/>
        <v>0</v>
      </c>
      <c r="AK40">
        <f t="shared" si="13"/>
        <v>0</v>
      </c>
      <c r="AL40">
        <f t="shared" si="13"/>
        <v>0</v>
      </c>
      <c r="AM40">
        <f t="shared" si="13"/>
        <v>0</v>
      </c>
      <c r="AN40">
        <f t="shared" si="12"/>
        <v>0</v>
      </c>
      <c r="AO40">
        <f t="shared" si="12"/>
        <v>0</v>
      </c>
      <c r="AP40">
        <f t="shared" si="12"/>
        <v>0</v>
      </c>
      <c r="AQ40">
        <f t="shared" si="12"/>
        <v>0</v>
      </c>
      <c r="AR40">
        <f t="shared" si="12"/>
        <v>0</v>
      </c>
      <c r="AS40">
        <f t="shared" si="12"/>
        <v>0</v>
      </c>
      <c r="AT40">
        <f t="shared" si="12"/>
        <v>0</v>
      </c>
      <c r="AU40">
        <f t="shared" si="12"/>
        <v>0</v>
      </c>
      <c r="AV40">
        <f t="shared" si="12"/>
        <v>0</v>
      </c>
      <c r="AW40">
        <f t="shared" si="12"/>
        <v>0</v>
      </c>
    </row>
    <row r="41" spans="1:49" x14ac:dyDescent="0.25">
      <c r="A41" t="str">
        <f t="shared" si="11"/>
        <v>BurgenlandPensionisteneinkommenBrutto_Schnitt</v>
      </c>
      <c r="B41">
        <v>93</v>
      </c>
      <c r="C41" t="str">
        <f t="shared" si="1"/>
        <v>Burgenland</v>
      </c>
      <c r="D41" t="s">
        <v>44</v>
      </c>
      <c r="E41" t="s">
        <v>54</v>
      </c>
      <c r="F41">
        <f t="shared" si="2"/>
        <v>42</v>
      </c>
      <c r="G41">
        <v>1</v>
      </c>
      <c r="H41">
        <f t="shared" si="9"/>
        <v>19</v>
      </c>
      <c r="I41">
        <f t="shared" si="14"/>
        <v>15066.833247410301</v>
      </c>
      <c r="J41">
        <f t="shared" si="14"/>
        <v>15480.790322463399</v>
      </c>
      <c r="K41">
        <f t="shared" si="14"/>
        <v>16104.9929213218</v>
      </c>
      <c r="L41">
        <f t="shared" si="14"/>
        <v>16642.867837457601</v>
      </c>
      <c r="M41">
        <f t="shared" si="14"/>
        <v>17348.543867253498</v>
      </c>
      <c r="N41">
        <f t="shared" si="14"/>
        <v>18024.173920878799</v>
      </c>
      <c r="O41">
        <f t="shared" si="14"/>
        <v>18557.315559628201</v>
      </c>
      <c r="P41">
        <f t="shared" si="14"/>
        <v>19061.466018790201</v>
      </c>
      <c r="Q41">
        <f t="shared" si="14"/>
        <v>19386.929575113201</v>
      </c>
      <c r="R41">
        <f t="shared" si="14"/>
        <v>20060.728151987001</v>
      </c>
      <c r="S41">
        <f t="shared" si="14"/>
        <v>20717.586071596001</v>
      </c>
      <c r="T41">
        <f t="shared" si="14"/>
        <v>21235.829590595698</v>
      </c>
      <c r="U41">
        <f t="shared" si="14"/>
        <v>21680.2120562776</v>
      </c>
      <c r="V41">
        <f t="shared" si="14"/>
        <v>22075.0455234572</v>
      </c>
      <c r="W41">
        <f t="shared" si="14"/>
        <v>22725.805798151301</v>
      </c>
      <c r="X41">
        <f t="shared" si="14"/>
        <v>23568.8889014382</v>
      </c>
      <c r="Y41">
        <f t="shared" si="13"/>
        <v>25072.818471783801</v>
      </c>
      <c r="Z41">
        <f t="shared" si="13"/>
        <v>25928.435432140701</v>
      </c>
      <c r="AA41">
        <f t="shared" si="13"/>
        <v>26805.2115807099</v>
      </c>
      <c r="AB41">
        <f t="shared" si="13"/>
        <v>0</v>
      </c>
      <c r="AC41">
        <f t="shared" si="13"/>
        <v>0</v>
      </c>
      <c r="AD41">
        <f t="shared" si="13"/>
        <v>0</v>
      </c>
      <c r="AE41">
        <f t="shared" si="13"/>
        <v>0</v>
      </c>
      <c r="AF41">
        <f t="shared" si="13"/>
        <v>0</v>
      </c>
      <c r="AG41">
        <f t="shared" si="13"/>
        <v>0</v>
      </c>
      <c r="AH41">
        <f t="shared" si="13"/>
        <v>0</v>
      </c>
      <c r="AI41">
        <f t="shared" si="13"/>
        <v>0</v>
      </c>
      <c r="AJ41">
        <f t="shared" si="13"/>
        <v>0</v>
      </c>
      <c r="AK41">
        <f t="shared" si="13"/>
        <v>0</v>
      </c>
      <c r="AL41">
        <f t="shared" si="13"/>
        <v>0</v>
      </c>
      <c r="AM41">
        <f t="shared" si="13"/>
        <v>0</v>
      </c>
      <c r="AN41">
        <f t="shared" si="12"/>
        <v>0</v>
      </c>
      <c r="AO41">
        <f t="shared" si="12"/>
        <v>0</v>
      </c>
      <c r="AP41">
        <f t="shared" si="12"/>
        <v>0</v>
      </c>
      <c r="AQ41">
        <f t="shared" si="12"/>
        <v>0</v>
      </c>
      <c r="AR41">
        <f t="shared" si="12"/>
        <v>0</v>
      </c>
      <c r="AS41">
        <f t="shared" si="12"/>
        <v>0</v>
      </c>
      <c r="AT41">
        <f t="shared" si="12"/>
        <v>0</v>
      </c>
      <c r="AU41">
        <f t="shared" si="12"/>
        <v>0</v>
      </c>
      <c r="AV41">
        <f t="shared" si="12"/>
        <v>0</v>
      </c>
      <c r="AW41">
        <f t="shared" si="12"/>
        <v>0</v>
      </c>
    </row>
    <row r="42" spans="1:49" x14ac:dyDescent="0.25">
      <c r="A42" t="str">
        <f t="shared" si="11"/>
        <v>BurgenlandPensionisteneinkommenBruttobezüge 1000 EUR</v>
      </c>
      <c r="B42">
        <v>94</v>
      </c>
      <c r="C42" t="str">
        <f t="shared" si="1"/>
        <v>Burgenland</v>
      </c>
      <c r="D42" t="s">
        <v>44</v>
      </c>
      <c r="E42" t="s">
        <v>55</v>
      </c>
      <c r="F42">
        <f t="shared" si="2"/>
        <v>43</v>
      </c>
      <c r="G42">
        <v>1</v>
      </c>
      <c r="H42">
        <f t="shared" si="9"/>
        <v>19</v>
      </c>
      <c r="I42">
        <f t="shared" si="14"/>
        <v>1063221.2217699999</v>
      </c>
      <c r="J42">
        <f t="shared" si="14"/>
        <v>1107542.1820400001</v>
      </c>
      <c r="K42">
        <f t="shared" si="14"/>
        <v>1158979.71059</v>
      </c>
      <c r="L42">
        <f t="shared" si="14"/>
        <v>1206574.6324799999</v>
      </c>
      <c r="M42">
        <f t="shared" si="14"/>
        <v>1273174.9373300001</v>
      </c>
      <c r="N42">
        <f t="shared" si="14"/>
        <v>1342224.1835400001</v>
      </c>
      <c r="O42">
        <f t="shared" si="14"/>
        <v>1417593.3356000001</v>
      </c>
      <c r="P42">
        <f t="shared" si="14"/>
        <v>1481075.9096599999</v>
      </c>
      <c r="Q42">
        <f t="shared" si="14"/>
        <v>1566425.1358099999</v>
      </c>
      <c r="R42">
        <f t="shared" si="14"/>
        <v>1645120.13356</v>
      </c>
      <c r="S42">
        <f t="shared" si="14"/>
        <v>1723475.26771</v>
      </c>
      <c r="T42">
        <f t="shared" si="14"/>
        <v>1773956.2606800001</v>
      </c>
      <c r="U42">
        <f t="shared" si="14"/>
        <v>1818319.3851600001</v>
      </c>
      <c r="V42">
        <f t="shared" si="14"/>
        <v>1873685.7139399999</v>
      </c>
      <c r="W42">
        <f t="shared" si="14"/>
        <v>1954532.9276699999</v>
      </c>
      <c r="X42">
        <f t="shared" si="14"/>
        <v>2053392.30776</v>
      </c>
      <c r="Y42">
        <f t="shared" si="13"/>
        <v>2176170.2064399999</v>
      </c>
      <c r="Z42">
        <f t="shared" si="13"/>
        <v>2289299.3496099999</v>
      </c>
      <c r="AA42">
        <f t="shared" si="13"/>
        <v>2417320.7855600002</v>
      </c>
      <c r="AB42">
        <f t="shared" si="13"/>
        <v>0</v>
      </c>
      <c r="AC42">
        <f t="shared" si="13"/>
        <v>0</v>
      </c>
      <c r="AD42">
        <f t="shared" si="13"/>
        <v>0</v>
      </c>
      <c r="AE42">
        <f t="shared" si="13"/>
        <v>0</v>
      </c>
      <c r="AF42">
        <f t="shared" si="13"/>
        <v>0</v>
      </c>
      <c r="AG42">
        <f t="shared" si="13"/>
        <v>0</v>
      </c>
      <c r="AH42">
        <f t="shared" si="13"/>
        <v>0</v>
      </c>
      <c r="AI42">
        <f t="shared" si="13"/>
        <v>0</v>
      </c>
      <c r="AJ42">
        <f t="shared" si="13"/>
        <v>0</v>
      </c>
      <c r="AK42">
        <f t="shared" si="13"/>
        <v>0</v>
      </c>
      <c r="AL42">
        <f t="shared" si="13"/>
        <v>0</v>
      </c>
      <c r="AM42">
        <f t="shared" si="13"/>
        <v>0</v>
      </c>
      <c r="AN42">
        <f t="shared" si="12"/>
        <v>0</v>
      </c>
      <c r="AO42">
        <f t="shared" si="12"/>
        <v>0</v>
      </c>
      <c r="AP42">
        <f t="shared" si="12"/>
        <v>0</v>
      </c>
      <c r="AQ42">
        <f t="shared" si="12"/>
        <v>0</v>
      </c>
      <c r="AR42">
        <f t="shared" si="12"/>
        <v>0</v>
      </c>
      <c r="AS42">
        <f t="shared" si="12"/>
        <v>0</v>
      </c>
      <c r="AT42">
        <f t="shared" si="12"/>
        <v>0</v>
      </c>
      <c r="AU42">
        <f t="shared" si="12"/>
        <v>0</v>
      </c>
      <c r="AV42">
        <f t="shared" si="12"/>
        <v>0</v>
      </c>
      <c r="AW42">
        <f t="shared" si="12"/>
        <v>0</v>
      </c>
    </row>
    <row r="43" spans="1:49" x14ac:dyDescent="0.25">
      <c r="A43" t="str">
        <f t="shared" si="11"/>
        <v>BurgenlandPensionisteneinkommenBruttobezüge Fälle</v>
      </c>
      <c r="B43">
        <v>95</v>
      </c>
      <c r="C43" t="str">
        <f t="shared" si="1"/>
        <v>Burgenland</v>
      </c>
      <c r="D43" t="s">
        <v>44</v>
      </c>
      <c r="E43" t="s">
        <v>56</v>
      </c>
      <c r="F43">
        <f t="shared" si="2"/>
        <v>44</v>
      </c>
      <c r="G43">
        <v>1</v>
      </c>
      <c r="H43">
        <f t="shared" si="9"/>
        <v>19</v>
      </c>
      <c r="I43">
        <f t="shared" si="14"/>
        <v>70567</v>
      </c>
      <c r="J43">
        <f t="shared" si="14"/>
        <v>71543</v>
      </c>
      <c r="K43">
        <f t="shared" si="14"/>
        <v>71964</v>
      </c>
      <c r="L43">
        <f t="shared" si="14"/>
        <v>72498</v>
      </c>
      <c r="M43">
        <f t="shared" si="14"/>
        <v>73388</v>
      </c>
      <c r="N43">
        <f t="shared" si="14"/>
        <v>74468</v>
      </c>
      <c r="O43">
        <f t="shared" si="14"/>
        <v>76390</v>
      </c>
      <c r="P43">
        <f t="shared" si="14"/>
        <v>77700</v>
      </c>
      <c r="Q43">
        <f t="shared" si="14"/>
        <v>80798</v>
      </c>
      <c r="R43">
        <f t="shared" si="14"/>
        <v>82007</v>
      </c>
      <c r="S43">
        <f t="shared" si="14"/>
        <v>83189</v>
      </c>
      <c r="T43">
        <f t="shared" si="14"/>
        <v>83536</v>
      </c>
      <c r="U43">
        <f t="shared" si="14"/>
        <v>83870</v>
      </c>
      <c r="V43">
        <f t="shared" si="14"/>
        <v>84878</v>
      </c>
      <c r="W43">
        <f t="shared" si="14"/>
        <v>86005</v>
      </c>
      <c r="X43">
        <f t="shared" si="14"/>
        <v>87123</v>
      </c>
      <c r="Y43">
        <f t="shared" si="13"/>
        <v>86794</v>
      </c>
      <c r="Z43">
        <f t="shared" si="13"/>
        <v>88293</v>
      </c>
      <c r="AA43">
        <f t="shared" si="13"/>
        <v>90181</v>
      </c>
      <c r="AB43">
        <f t="shared" si="13"/>
        <v>0</v>
      </c>
      <c r="AC43">
        <f t="shared" si="13"/>
        <v>0</v>
      </c>
      <c r="AD43">
        <f t="shared" si="13"/>
        <v>0</v>
      </c>
      <c r="AE43">
        <f t="shared" si="13"/>
        <v>0</v>
      </c>
      <c r="AF43">
        <f t="shared" si="13"/>
        <v>0</v>
      </c>
      <c r="AG43">
        <f t="shared" si="13"/>
        <v>0</v>
      </c>
      <c r="AH43">
        <f t="shared" si="13"/>
        <v>0</v>
      </c>
      <c r="AI43">
        <f t="shared" si="13"/>
        <v>0</v>
      </c>
      <c r="AJ43">
        <f t="shared" si="13"/>
        <v>0</v>
      </c>
      <c r="AK43">
        <f t="shared" si="13"/>
        <v>0</v>
      </c>
      <c r="AL43">
        <f t="shared" si="13"/>
        <v>0</v>
      </c>
      <c r="AM43">
        <f t="shared" si="13"/>
        <v>0</v>
      </c>
      <c r="AN43">
        <f t="shared" si="12"/>
        <v>0</v>
      </c>
      <c r="AO43">
        <f t="shared" si="12"/>
        <v>0</v>
      </c>
      <c r="AP43">
        <f t="shared" si="12"/>
        <v>0</v>
      </c>
      <c r="AQ43">
        <f t="shared" si="12"/>
        <v>0</v>
      </c>
      <c r="AR43">
        <f t="shared" si="12"/>
        <v>0</v>
      </c>
      <c r="AS43">
        <f t="shared" si="12"/>
        <v>0</v>
      </c>
      <c r="AT43">
        <f t="shared" si="12"/>
        <v>0</v>
      </c>
      <c r="AU43">
        <f t="shared" si="12"/>
        <v>0</v>
      </c>
      <c r="AV43">
        <f t="shared" si="12"/>
        <v>0</v>
      </c>
      <c r="AW43">
        <f t="shared" si="12"/>
        <v>0</v>
      </c>
    </row>
    <row r="44" spans="1:49" x14ac:dyDescent="0.25">
      <c r="A44" t="str">
        <f t="shared" si="11"/>
        <v>BurgenlandPensionisteneinkommenLohnsteuer 1000 EUR</v>
      </c>
      <c r="B44">
        <v>96</v>
      </c>
      <c r="C44" t="str">
        <f t="shared" si="1"/>
        <v>Burgenland</v>
      </c>
      <c r="D44" t="s">
        <v>44</v>
      </c>
      <c r="E44" t="s">
        <v>57</v>
      </c>
      <c r="F44">
        <f t="shared" si="2"/>
        <v>45</v>
      </c>
      <c r="G44">
        <v>1</v>
      </c>
      <c r="H44">
        <f t="shared" si="9"/>
        <v>19</v>
      </c>
      <c r="I44">
        <f t="shared" si="14"/>
        <v>112762.00827999999</v>
      </c>
      <c r="J44">
        <f t="shared" si="14"/>
        <v>107871.38048000001</v>
      </c>
      <c r="K44">
        <f t="shared" si="14"/>
        <v>118706.41488</v>
      </c>
      <c r="L44">
        <f t="shared" si="14"/>
        <v>129071.75792</v>
      </c>
      <c r="M44">
        <f t="shared" si="14"/>
        <v>142705.78221999999</v>
      </c>
      <c r="N44">
        <f t="shared" si="14"/>
        <v>136521.82561999999</v>
      </c>
      <c r="O44">
        <f t="shared" si="14"/>
        <v>150781.80389000001</v>
      </c>
      <c r="P44">
        <f t="shared" si="14"/>
        <v>164892.40152000001</v>
      </c>
      <c r="Q44">
        <f t="shared" si="14"/>
        <v>184131.31317000001</v>
      </c>
      <c r="R44">
        <f t="shared" si="14"/>
        <v>199948.48139</v>
      </c>
      <c r="S44">
        <f t="shared" si="14"/>
        <v>217434.9938</v>
      </c>
      <c r="T44">
        <f t="shared" si="14"/>
        <v>231494.06547</v>
      </c>
      <c r="U44">
        <f t="shared" si="14"/>
        <v>197617.71806000001</v>
      </c>
      <c r="V44">
        <f t="shared" si="14"/>
        <v>208472.32008</v>
      </c>
      <c r="W44">
        <f t="shared" si="14"/>
        <v>225401.76681</v>
      </c>
      <c r="X44">
        <f t="shared" si="14"/>
        <v>247118.89217000001</v>
      </c>
      <c r="Y44">
        <f t="shared" si="13"/>
        <v>248150.57053</v>
      </c>
      <c r="Z44">
        <f t="shared" si="13"/>
        <v>271656.19092999998</v>
      </c>
      <c r="AA44">
        <f t="shared" si="13"/>
        <v>281114.85691999999</v>
      </c>
      <c r="AB44">
        <f t="shared" si="13"/>
        <v>0</v>
      </c>
      <c r="AC44">
        <f t="shared" si="13"/>
        <v>0</v>
      </c>
      <c r="AD44">
        <f t="shared" si="13"/>
        <v>0</v>
      </c>
      <c r="AE44">
        <f t="shared" si="13"/>
        <v>0</v>
      </c>
      <c r="AF44">
        <f t="shared" si="13"/>
        <v>0</v>
      </c>
      <c r="AG44">
        <f t="shared" si="13"/>
        <v>0</v>
      </c>
      <c r="AH44">
        <f t="shared" si="13"/>
        <v>0</v>
      </c>
      <c r="AI44">
        <f t="shared" si="13"/>
        <v>0</v>
      </c>
      <c r="AJ44">
        <f t="shared" si="13"/>
        <v>0</v>
      </c>
      <c r="AK44">
        <f t="shared" si="13"/>
        <v>0</v>
      </c>
      <c r="AL44">
        <f t="shared" si="13"/>
        <v>0</v>
      </c>
      <c r="AM44">
        <f t="shared" si="13"/>
        <v>0</v>
      </c>
      <c r="AN44">
        <f t="shared" ref="AN44:AW58" si="15">INDEX(Daten_Matrix,$F44,AN$1+6)</f>
        <v>0</v>
      </c>
      <c r="AO44">
        <f t="shared" si="15"/>
        <v>0</v>
      </c>
      <c r="AP44">
        <f t="shared" si="15"/>
        <v>0</v>
      </c>
      <c r="AQ44">
        <f t="shared" si="15"/>
        <v>0</v>
      </c>
      <c r="AR44">
        <f t="shared" si="15"/>
        <v>0</v>
      </c>
      <c r="AS44">
        <f t="shared" si="15"/>
        <v>0</v>
      </c>
      <c r="AT44">
        <f t="shared" si="15"/>
        <v>0</v>
      </c>
      <c r="AU44">
        <f t="shared" si="15"/>
        <v>0</v>
      </c>
      <c r="AV44">
        <f t="shared" si="15"/>
        <v>0</v>
      </c>
      <c r="AW44">
        <f t="shared" si="15"/>
        <v>0</v>
      </c>
    </row>
    <row r="45" spans="1:49" x14ac:dyDescent="0.25">
      <c r="A45" t="str">
        <f t="shared" si="11"/>
        <v>BurgenlandPensionisteneinkommenLohnsteuer Fälle</v>
      </c>
      <c r="B45">
        <v>97</v>
      </c>
      <c r="C45" t="str">
        <f t="shared" si="1"/>
        <v>Burgenland</v>
      </c>
      <c r="D45" t="s">
        <v>44</v>
      </c>
      <c r="E45" t="s">
        <v>58</v>
      </c>
      <c r="F45">
        <f t="shared" si="2"/>
        <v>46</v>
      </c>
      <c r="G45">
        <v>1</v>
      </c>
      <c r="H45">
        <f t="shared" si="9"/>
        <v>19</v>
      </c>
      <c r="I45">
        <f t="shared" si="14"/>
        <v>35858</v>
      </c>
      <c r="J45">
        <f t="shared" si="14"/>
        <v>34630</v>
      </c>
      <c r="K45">
        <f t="shared" si="14"/>
        <v>36691</v>
      </c>
      <c r="L45">
        <f t="shared" si="14"/>
        <v>40451</v>
      </c>
      <c r="M45">
        <f t="shared" si="14"/>
        <v>41673</v>
      </c>
      <c r="N45">
        <f t="shared" si="14"/>
        <v>40739</v>
      </c>
      <c r="O45">
        <f t="shared" si="14"/>
        <v>43244</v>
      </c>
      <c r="P45">
        <f t="shared" si="14"/>
        <v>45303</v>
      </c>
      <c r="Q45">
        <f t="shared" si="14"/>
        <v>47971</v>
      </c>
      <c r="R45">
        <f t="shared" si="14"/>
        <v>50174</v>
      </c>
      <c r="S45">
        <f t="shared" si="14"/>
        <v>52603</v>
      </c>
      <c r="T45">
        <f t="shared" si="14"/>
        <v>54050</v>
      </c>
      <c r="U45">
        <f t="shared" si="14"/>
        <v>55233</v>
      </c>
      <c r="V45">
        <f t="shared" si="14"/>
        <v>56734</v>
      </c>
      <c r="W45">
        <f t="shared" si="14"/>
        <v>58913</v>
      </c>
      <c r="X45">
        <f t="shared" ref="X45:AM58" si="16">INDEX(Daten_Matrix,$F45,X$1+6)</f>
        <v>61757</v>
      </c>
      <c r="Y45">
        <f t="shared" si="16"/>
        <v>65826</v>
      </c>
      <c r="Z45">
        <f t="shared" si="16"/>
        <v>68850</v>
      </c>
      <c r="AA45">
        <f t="shared" si="16"/>
        <v>71938</v>
      </c>
      <c r="AB45">
        <f t="shared" si="16"/>
        <v>0</v>
      </c>
      <c r="AC45">
        <f t="shared" si="16"/>
        <v>0</v>
      </c>
      <c r="AD45">
        <f t="shared" si="16"/>
        <v>0</v>
      </c>
      <c r="AE45">
        <f t="shared" si="16"/>
        <v>0</v>
      </c>
      <c r="AF45">
        <f t="shared" si="16"/>
        <v>0</v>
      </c>
      <c r="AG45">
        <f t="shared" si="16"/>
        <v>0</v>
      </c>
      <c r="AH45">
        <f t="shared" si="16"/>
        <v>0</v>
      </c>
      <c r="AI45">
        <f t="shared" si="16"/>
        <v>0</v>
      </c>
      <c r="AJ45">
        <f t="shared" si="16"/>
        <v>0</v>
      </c>
      <c r="AK45">
        <f t="shared" si="16"/>
        <v>0</v>
      </c>
      <c r="AL45">
        <f t="shared" si="16"/>
        <v>0</v>
      </c>
      <c r="AM45">
        <f t="shared" si="16"/>
        <v>0</v>
      </c>
      <c r="AN45">
        <f t="shared" si="15"/>
        <v>0</v>
      </c>
      <c r="AO45">
        <f t="shared" si="15"/>
        <v>0</v>
      </c>
      <c r="AP45">
        <f t="shared" si="15"/>
        <v>0</v>
      </c>
      <c r="AQ45">
        <f t="shared" si="15"/>
        <v>0</v>
      </c>
      <c r="AR45">
        <f t="shared" si="15"/>
        <v>0</v>
      </c>
      <c r="AS45">
        <f t="shared" si="15"/>
        <v>0</v>
      </c>
      <c r="AT45">
        <f t="shared" si="15"/>
        <v>0</v>
      </c>
      <c r="AU45">
        <f t="shared" si="15"/>
        <v>0</v>
      </c>
      <c r="AV45">
        <f t="shared" si="15"/>
        <v>0</v>
      </c>
      <c r="AW45">
        <f t="shared" si="15"/>
        <v>0</v>
      </c>
    </row>
    <row r="46" spans="1:49" x14ac:dyDescent="0.25">
      <c r="A46" t="str">
        <f t="shared" si="11"/>
        <v>BurgenlandPensionisteneinkommenNetto_Schnitt</v>
      </c>
      <c r="B46">
        <v>98</v>
      </c>
      <c r="C46" t="str">
        <f t="shared" si="1"/>
        <v>Burgenland</v>
      </c>
      <c r="D46" t="s">
        <v>44</v>
      </c>
      <c r="E46" t="s">
        <v>59</v>
      </c>
      <c r="F46">
        <f t="shared" si="2"/>
        <v>47</v>
      </c>
      <c r="G46">
        <v>1</v>
      </c>
      <c r="H46">
        <f t="shared" si="9"/>
        <v>19</v>
      </c>
      <c r="I46">
        <f t="shared" ref="I46:X58" si="17">INDEX(Daten_Matrix,$F46,I$1+6)</f>
        <v>12746.594051185401</v>
      </c>
      <c r="J46">
        <f t="shared" si="17"/>
        <v>13160.405421634499</v>
      </c>
      <c r="K46">
        <f t="shared" si="17"/>
        <v>13605.0682031293</v>
      </c>
      <c r="L46">
        <f t="shared" si="17"/>
        <v>13986.1264070733</v>
      </c>
      <c r="M46">
        <f t="shared" si="17"/>
        <v>14476.224244290601</v>
      </c>
      <c r="N46">
        <f t="shared" si="17"/>
        <v>15219.6291024333</v>
      </c>
      <c r="O46">
        <f t="shared" si="17"/>
        <v>15582.376015447</v>
      </c>
      <c r="P46">
        <f t="shared" si="17"/>
        <v>15913.9339846847</v>
      </c>
      <c r="Q46">
        <f t="shared" si="17"/>
        <v>16065.344672392899</v>
      </c>
      <c r="R46">
        <f t="shared" si="17"/>
        <v>16542.0774738742</v>
      </c>
      <c r="S46">
        <f t="shared" si="17"/>
        <v>16991.601809494001</v>
      </c>
      <c r="T46">
        <f t="shared" si="17"/>
        <v>17324.671725124499</v>
      </c>
      <c r="U46">
        <f t="shared" si="17"/>
        <v>18161.9335136521</v>
      </c>
      <c r="V46">
        <f t="shared" si="17"/>
        <v>18438.3240079879</v>
      </c>
      <c r="W46">
        <f t="shared" si="17"/>
        <v>18883.571066100802</v>
      </c>
      <c r="X46">
        <f t="shared" si="17"/>
        <v>19471.6207108341</v>
      </c>
      <c r="Y46">
        <f t="shared" si="16"/>
        <v>20882.506169320499</v>
      </c>
      <c r="Z46">
        <f t="shared" si="16"/>
        <v>21480.048467602199</v>
      </c>
      <c r="AA46">
        <f t="shared" si="16"/>
        <v>22273.8364207538</v>
      </c>
      <c r="AB46">
        <f t="shared" si="16"/>
        <v>0</v>
      </c>
      <c r="AC46">
        <f t="shared" si="16"/>
        <v>0</v>
      </c>
      <c r="AD46">
        <f t="shared" si="16"/>
        <v>0</v>
      </c>
      <c r="AE46">
        <f t="shared" si="16"/>
        <v>0</v>
      </c>
      <c r="AF46">
        <f t="shared" si="16"/>
        <v>0</v>
      </c>
      <c r="AG46">
        <f t="shared" si="16"/>
        <v>0</v>
      </c>
      <c r="AH46">
        <f t="shared" si="16"/>
        <v>0</v>
      </c>
      <c r="AI46">
        <f t="shared" si="16"/>
        <v>0</v>
      </c>
      <c r="AJ46">
        <f t="shared" si="16"/>
        <v>0</v>
      </c>
      <c r="AK46">
        <f t="shared" si="16"/>
        <v>0</v>
      </c>
      <c r="AL46">
        <f t="shared" si="16"/>
        <v>0</v>
      </c>
      <c r="AM46">
        <f t="shared" si="16"/>
        <v>0</v>
      </c>
      <c r="AN46">
        <f t="shared" si="15"/>
        <v>0</v>
      </c>
      <c r="AO46">
        <f t="shared" si="15"/>
        <v>0</v>
      </c>
      <c r="AP46">
        <f t="shared" si="15"/>
        <v>0</v>
      </c>
      <c r="AQ46">
        <f t="shared" si="15"/>
        <v>0</v>
      </c>
      <c r="AR46">
        <f t="shared" si="15"/>
        <v>0</v>
      </c>
      <c r="AS46">
        <f t="shared" si="15"/>
        <v>0</v>
      </c>
      <c r="AT46">
        <f t="shared" si="15"/>
        <v>0</v>
      </c>
      <c r="AU46">
        <f t="shared" si="15"/>
        <v>0</v>
      </c>
      <c r="AV46">
        <f t="shared" si="15"/>
        <v>0</v>
      </c>
      <c r="AW46">
        <f t="shared" si="15"/>
        <v>0</v>
      </c>
    </row>
    <row r="47" spans="1:49" x14ac:dyDescent="0.25">
      <c r="A47" t="str">
        <f t="shared" si="11"/>
        <v>BurgenlandPensionisteneinkommenNettobezüge 1000 EUR</v>
      </c>
      <c r="B47">
        <v>99</v>
      </c>
      <c r="C47" t="str">
        <f t="shared" si="1"/>
        <v>Burgenland</v>
      </c>
      <c r="D47" t="s">
        <v>44</v>
      </c>
      <c r="E47" t="s">
        <v>60</v>
      </c>
      <c r="F47">
        <f t="shared" si="2"/>
        <v>48</v>
      </c>
      <c r="G47">
        <v>1</v>
      </c>
      <c r="H47">
        <f t="shared" si="9"/>
        <v>19</v>
      </c>
      <c r="I47">
        <f t="shared" si="17"/>
        <v>899488.90240999998</v>
      </c>
      <c r="J47">
        <f t="shared" si="17"/>
        <v>941534.88508000004</v>
      </c>
      <c r="K47">
        <f t="shared" si="17"/>
        <v>979075.12817000004</v>
      </c>
      <c r="L47">
        <f t="shared" si="17"/>
        <v>1013966.19226</v>
      </c>
      <c r="M47">
        <f t="shared" si="17"/>
        <v>1062381.14484</v>
      </c>
      <c r="N47">
        <f t="shared" si="17"/>
        <v>1133375.3400000001</v>
      </c>
      <c r="O47">
        <f t="shared" si="17"/>
        <v>1190337.7038199999</v>
      </c>
      <c r="P47">
        <f t="shared" si="17"/>
        <v>1236512.6706099999</v>
      </c>
      <c r="Q47">
        <f t="shared" si="17"/>
        <v>1298047.71884</v>
      </c>
      <c r="R47">
        <f t="shared" si="17"/>
        <v>1356566.1473999999</v>
      </c>
      <c r="S47">
        <f t="shared" si="17"/>
        <v>1413514.3629300001</v>
      </c>
      <c r="T47">
        <f t="shared" si="17"/>
        <v>1447233.7772299999</v>
      </c>
      <c r="U47">
        <f t="shared" si="17"/>
        <v>1523241.3637900001</v>
      </c>
      <c r="V47">
        <f t="shared" si="17"/>
        <v>1565008.0651499999</v>
      </c>
      <c r="W47">
        <f t="shared" si="17"/>
        <v>1624081.52954</v>
      </c>
      <c r="X47">
        <f t="shared" si="17"/>
        <v>1696426.01119</v>
      </c>
      <c r="Y47">
        <f t="shared" si="16"/>
        <v>1812476.24046</v>
      </c>
      <c r="Z47">
        <f t="shared" si="16"/>
        <v>1896537.9193500001</v>
      </c>
      <c r="AA47">
        <f t="shared" si="16"/>
        <v>2008676.8422600001</v>
      </c>
      <c r="AB47">
        <f t="shared" si="16"/>
        <v>0</v>
      </c>
      <c r="AC47">
        <f t="shared" si="16"/>
        <v>0</v>
      </c>
      <c r="AD47">
        <f t="shared" si="16"/>
        <v>0</v>
      </c>
      <c r="AE47">
        <f t="shared" si="16"/>
        <v>0</v>
      </c>
      <c r="AF47">
        <f t="shared" si="16"/>
        <v>0</v>
      </c>
      <c r="AG47">
        <f t="shared" si="16"/>
        <v>0</v>
      </c>
      <c r="AH47">
        <f t="shared" si="16"/>
        <v>0</v>
      </c>
      <c r="AI47">
        <f t="shared" si="16"/>
        <v>0</v>
      </c>
      <c r="AJ47">
        <f t="shared" si="16"/>
        <v>0</v>
      </c>
      <c r="AK47">
        <f t="shared" si="16"/>
        <v>0</v>
      </c>
      <c r="AL47">
        <f t="shared" si="16"/>
        <v>0</v>
      </c>
      <c r="AM47">
        <f t="shared" si="16"/>
        <v>0</v>
      </c>
      <c r="AN47">
        <f t="shared" si="15"/>
        <v>0</v>
      </c>
      <c r="AO47">
        <f t="shared" si="15"/>
        <v>0</v>
      </c>
      <c r="AP47">
        <f t="shared" si="15"/>
        <v>0</v>
      </c>
      <c r="AQ47">
        <f t="shared" si="15"/>
        <v>0</v>
      </c>
      <c r="AR47">
        <f t="shared" si="15"/>
        <v>0</v>
      </c>
      <c r="AS47">
        <f t="shared" si="15"/>
        <v>0</v>
      </c>
      <c r="AT47">
        <f t="shared" si="15"/>
        <v>0</v>
      </c>
      <c r="AU47">
        <f t="shared" si="15"/>
        <v>0</v>
      </c>
      <c r="AV47">
        <f t="shared" si="15"/>
        <v>0</v>
      </c>
      <c r="AW47">
        <f t="shared" si="15"/>
        <v>0</v>
      </c>
    </row>
    <row r="48" spans="1:49" x14ac:dyDescent="0.25">
      <c r="A48" t="str">
        <f t="shared" si="11"/>
        <v>BurgenlandPensionisteneinkommenSV-Beiträge 1000 EUR</v>
      </c>
      <c r="B48">
        <v>100</v>
      </c>
      <c r="C48" t="str">
        <f t="shared" si="1"/>
        <v>Burgenland</v>
      </c>
      <c r="D48" t="s">
        <v>44</v>
      </c>
      <c r="E48" t="s">
        <v>61</v>
      </c>
      <c r="F48">
        <f t="shared" si="2"/>
        <v>49</v>
      </c>
      <c r="G48">
        <v>1</v>
      </c>
      <c r="H48">
        <f t="shared" si="9"/>
        <v>19</v>
      </c>
      <c r="I48">
        <f t="shared" si="17"/>
        <v>50970.311079999999</v>
      </c>
      <c r="J48">
        <f t="shared" si="17"/>
        <v>58135.91648</v>
      </c>
      <c r="K48">
        <f t="shared" si="17"/>
        <v>61198.167540000002</v>
      </c>
      <c r="L48">
        <f t="shared" si="17"/>
        <v>63536.6823</v>
      </c>
      <c r="M48">
        <f t="shared" si="17"/>
        <v>68088.010269999999</v>
      </c>
      <c r="N48">
        <f t="shared" si="17"/>
        <v>72327.017919999998</v>
      </c>
      <c r="O48">
        <f t="shared" si="17"/>
        <v>76473.82789</v>
      </c>
      <c r="P48">
        <f t="shared" si="17"/>
        <v>79670.837530000004</v>
      </c>
      <c r="Q48">
        <f t="shared" si="17"/>
        <v>84246.103799999997</v>
      </c>
      <c r="R48">
        <f t="shared" si="17"/>
        <v>88605.50477</v>
      </c>
      <c r="S48">
        <f t="shared" si="17"/>
        <v>92525.910980000001</v>
      </c>
      <c r="T48">
        <f t="shared" si="17"/>
        <v>95228.417979999998</v>
      </c>
      <c r="U48">
        <f t="shared" si="17"/>
        <v>97460.303310000003</v>
      </c>
      <c r="V48">
        <f t="shared" si="17"/>
        <v>100205.32871</v>
      </c>
      <c r="W48">
        <f t="shared" si="17"/>
        <v>105049.63132</v>
      </c>
      <c r="X48">
        <f t="shared" si="17"/>
        <v>109847.4044</v>
      </c>
      <c r="Y48">
        <f t="shared" si="16"/>
        <v>115543.39545</v>
      </c>
      <c r="Z48">
        <f t="shared" si="16"/>
        <v>121105.23933</v>
      </c>
      <c r="AA48">
        <f t="shared" si="16"/>
        <v>127529.08637999999</v>
      </c>
      <c r="AB48">
        <f t="shared" si="16"/>
        <v>0</v>
      </c>
      <c r="AC48">
        <f t="shared" si="16"/>
        <v>0</v>
      </c>
      <c r="AD48">
        <f t="shared" si="16"/>
        <v>0</v>
      </c>
      <c r="AE48">
        <f t="shared" si="16"/>
        <v>0</v>
      </c>
      <c r="AF48">
        <f t="shared" si="16"/>
        <v>0</v>
      </c>
      <c r="AG48">
        <f t="shared" si="16"/>
        <v>0</v>
      </c>
      <c r="AH48">
        <f t="shared" si="16"/>
        <v>0</v>
      </c>
      <c r="AI48">
        <f t="shared" si="16"/>
        <v>0</v>
      </c>
      <c r="AJ48">
        <f t="shared" si="16"/>
        <v>0</v>
      </c>
      <c r="AK48">
        <f t="shared" si="16"/>
        <v>0</v>
      </c>
      <c r="AL48">
        <f t="shared" si="16"/>
        <v>0</v>
      </c>
      <c r="AM48">
        <f t="shared" si="16"/>
        <v>0</v>
      </c>
      <c r="AN48">
        <f t="shared" si="15"/>
        <v>0</v>
      </c>
      <c r="AO48">
        <f t="shared" si="15"/>
        <v>0</v>
      </c>
      <c r="AP48">
        <f t="shared" si="15"/>
        <v>0</v>
      </c>
      <c r="AQ48">
        <f t="shared" si="15"/>
        <v>0</v>
      </c>
      <c r="AR48">
        <f t="shared" si="15"/>
        <v>0</v>
      </c>
      <c r="AS48">
        <f t="shared" si="15"/>
        <v>0</v>
      </c>
      <c r="AT48">
        <f t="shared" si="15"/>
        <v>0</v>
      </c>
      <c r="AU48">
        <f t="shared" si="15"/>
        <v>0</v>
      </c>
      <c r="AV48">
        <f t="shared" si="15"/>
        <v>0</v>
      </c>
      <c r="AW48">
        <f t="shared" si="15"/>
        <v>0</v>
      </c>
    </row>
    <row r="49" spans="1:49" x14ac:dyDescent="0.25">
      <c r="A49" t="str">
        <f t="shared" si="11"/>
        <v>BurgenlandPensionisteneinkommenSV-Beiträge Fälle</v>
      </c>
      <c r="B49">
        <v>101</v>
      </c>
      <c r="C49" t="str">
        <f t="shared" si="1"/>
        <v>Burgenland</v>
      </c>
      <c r="D49" t="s">
        <v>44</v>
      </c>
      <c r="E49" t="s">
        <v>62</v>
      </c>
      <c r="F49">
        <f t="shared" si="2"/>
        <v>50</v>
      </c>
      <c r="G49">
        <v>1</v>
      </c>
      <c r="H49">
        <f t="shared" si="9"/>
        <v>19</v>
      </c>
      <c r="I49">
        <f t="shared" si="17"/>
        <v>69182</v>
      </c>
      <c r="J49">
        <f t="shared" si="17"/>
        <v>69921</v>
      </c>
      <c r="K49">
        <f t="shared" si="17"/>
        <v>70304</v>
      </c>
      <c r="L49">
        <f t="shared" si="17"/>
        <v>70861</v>
      </c>
      <c r="M49">
        <f t="shared" si="17"/>
        <v>71732</v>
      </c>
      <c r="N49">
        <f t="shared" si="17"/>
        <v>72805</v>
      </c>
      <c r="O49">
        <f t="shared" si="17"/>
        <v>74635</v>
      </c>
      <c r="P49">
        <f t="shared" si="17"/>
        <v>75869</v>
      </c>
      <c r="Q49">
        <f t="shared" si="17"/>
        <v>77039</v>
      </c>
      <c r="R49">
        <f t="shared" si="17"/>
        <v>78168</v>
      </c>
      <c r="S49">
        <f t="shared" si="17"/>
        <v>79274</v>
      </c>
      <c r="T49">
        <f t="shared" si="17"/>
        <v>79476</v>
      </c>
      <c r="U49">
        <f t="shared" si="17"/>
        <v>79766</v>
      </c>
      <c r="V49">
        <f t="shared" si="17"/>
        <v>80754</v>
      </c>
      <c r="W49">
        <f t="shared" si="17"/>
        <v>82187</v>
      </c>
      <c r="X49">
        <f t="shared" si="17"/>
        <v>83382</v>
      </c>
      <c r="Y49">
        <f t="shared" si="16"/>
        <v>83568</v>
      </c>
      <c r="Z49">
        <f t="shared" si="16"/>
        <v>85119</v>
      </c>
      <c r="AA49">
        <f t="shared" si="16"/>
        <v>87128</v>
      </c>
      <c r="AB49">
        <f t="shared" si="16"/>
        <v>0</v>
      </c>
      <c r="AC49">
        <f t="shared" si="16"/>
        <v>0</v>
      </c>
      <c r="AD49">
        <f t="shared" si="16"/>
        <v>0</v>
      </c>
      <c r="AE49">
        <f t="shared" si="16"/>
        <v>0</v>
      </c>
      <c r="AF49">
        <f t="shared" si="16"/>
        <v>0</v>
      </c>
      <c r="AG49">
        <f t="shared" si="16"/>
        <v>0</v>
      </c>
      <c r="AH49">
        <f t="shared" si="16"/>
        <v>0</v>
      </c>
      <c r="AI49">
        <f t="shared" si="16"/>
        <v>0</v>
      </c>
      <c r="AJ49">
        <f t="shared" si="16"/>
        <v>0</v>
      </c>
      <c r="AK49">
        <f t="shared" si="16"/>
        <v>0</v>
      </c>
      <c r="AL49">
        <f t="shared" si="16"/>
        <v>0</v>
      </c>
      <c r="AM49">
        <f t="shared" si="16"/>
        <v>0</v>
      </c>
      <c r="AN49">
        <f t="shared" si="15"/>
        <v>0</v>
      </c>
      <c r="AO49">
        <f t="shared" si="15"/>
        <v>0</v>
      </c>
      <c r="AP49">
        <f t="shared" si="15"/>
        <v>0</v>
      </c>
      <c r="AQ49">
        <f t="shared" si="15"/>
        <v>0</v>
      </c>
      <c r="AR49">
        <f t="shared" si="15"/>
        <v>0</v>
      </c>
      <c r="AS49">
        <f t="shared" si="15"/>
        <v>0</v>
      </c>
      <c r="AT49">
        <f t="shared" si="15"/>
        <v>0</v>
      </c>
      <c r="AU49">
        <f t="shared" si="15"/>
        <v>0</v>
      </c>
      <c r="AV49">
        <f t="shared" si="15"/>
        <v>0</v>
      </c>
      <c r="AW49">
        <f t="shared" si="15"/>
        <v>0</v>
      </c>
    </row>
    <row r="50" spans="1:49" x14ac:dyDescent="0.25">
      <c r="A50" t="str">
        <f t="shared" si="11"/>
        <v>BurgenlandUnselbstständig BeschäftigteFrauen</v>
      </c>
      <c r="B50">
        <v>102</v>
      </c>
      <c r="C50" t="str">
        <f t="shared" si="1"/>
        <v>Burgenland</v>
      </c>
      <c r="D50" t="s">
        <v>38</v>
      </c>
      <c r="E50" t="s">
        <v>47</v>
      </c>
      <c r="F50">
        <f t="shared" si="2"/>
        <v>51</v>
      </c>
      <c r="G50">
        <v>1</v>
      </c>
      <c r="H50">
        <f t="shared" si="9"/>
        <v>41</v>
      </c>
      <c r="I50">
        <f t="shared" si="17"/>
        <v>37788</v>
      </c>
      <c r="J50">
        <f t="shared" si="17"/>
        <v>40510</v>
      </c>
      <c r="K50">
        <f t="shared" si="17"/>
        <v>38189</v>
      </c>
      <c r="L50">
        <f t="shared" si="17"/>
        <v>40880</v>
      </c>
      <c r="M50">
        <f t="shared" si="17"/>
        <v>38874</v>
      </c>
      <c r="N50">
        <f t="shared" si="17"/>
        <v>41783</v>
      </c>
      <c r="O50">
        <f t="shared" si="17"/>
        <v>39258</v>
      </c>
      <c r="P50">
        <f t="shared" si="17"/>
        <v>42450</v>
      </c>
      <c r="Q50">
        <f t="shared" si="17"/>
        <v>47916</v>
      </c>
      <c r="R50">
        <f t="shared" si="17"/>
        <v>50924</v>
      </c>
      <c r="S50">
        <f t="shared" si="17"/>
        <v>48577</v>
      </c>
      <c r="T50">
        <f t="shared" si="17"/>
        <v>51070</v>
      </c>
      <c r="U50">
        <f t="shared" si="17"/>
        <v>49191</v>
      </c>
      <c r="V50">
        <f t="shared" si="17"/>
        <v>51768</v>
      </c>
      <c r="W50">
        <f t="shared" si="17"/>
        <v>50493</v>
      </c>
      <c r="X50">
        <f t="shared" si="17"/>
        <v>52786</v>
      </c>
      <c r="Y50">
        <f t="shared" si="16"/>
        <v>51026</v>
      </c>
      <c r="Z50">
        <f t="shared" si="16"/>
        <v>53246</v>
      </c>
      <c r="AA50">
        <f t="shared" si="16"/>
        <v>50978</v>
      </c>
      <c r="AB50">
        <f t="shared" si="16"/>
        <v>53355</v>
      </c>
      <c r="AC50">
        <f t="shared" si="16"/>
        <v>51159</v>
      </c>
      <c r="AD50">
        <f t="shared" si="16"/>
        <v>53202</v>
      </c>
      <c r="AE50">
        <f t="shared" si="16"/>
        <v>51241</v>
      </c>
      <c r="AF50">
        <f t="shared" si="16"/>
        <v>53831</v>
      </c>
      <c r="AG50">
        <f t="shared" si="16"/>
        <v>51425</v>
      </c>
      <c r="AH50">
        <f t="shared" si="16"/>
        <v>53690</v>
      </c>
      <c r="AI50">
        <f t="shared" si="16"/>
        <v>52099</v>
      </c>
      <c r="AJ50">
        <f t="shared" si="16"/>
        <v>54332</v>
      </c>
      <c r="AK50">
        <f t="shared" si="16"/>
        <v>52966</v>
      </c>
      <c r="AL50">
        <f t="shared" si="16"/>
        <v>55525</v>
      </c>
      <c r="AM50">
        <f t="shared" si="16"/>
        <v>54164</v>
      </c>
      <c r="AN50">
        <f t="shared" si="15"/>
        <v>56193</v>
      </c>
      <c r="AO50">
        <f t="shared" si="15"/>
        <v>54415</v>
      </c>
      <c r="AP50">
        <f t="shared" si="15"/>
        <v>55115</v>
      </c>
      <c r="AQ50">
        <f t="shared" si="15"/>
        <v>53743</v>
      </c>
      <c r="AR50">
        <f t="shared" si="15"/>
        <v>56331</v>
      </c>
      <c r="AS50">
        <f t="shared" si="15"/>
        <v>55145</v>
      </c>
      <c r="AT50">
        <f t="shared" si="15"/>
        <v>56790</v>
      </c>
      <c r="AU50">
        <f t="shared" si="15"/>
        <v>56336</v>
      </c>
      <c r="AV50">
        <f t="shared" si="15"/>
        <v>57873</v>
      </c>
      <c r="AW50">
        <f t="shared" si="15"/>
        <v>56246</v>
      </c>
    </row>
    <row r="51" spans="1:49" x14ac:dyDescent="0.25">
      <c r="A51" t="str">
        <f t="shared" si="11"/>
        <v>BurgenlandUnselbstständig BeschäftigteInsgesamt</v>
      </c>
      <c r="B51">
        <v>103</v>
      </c>
      <c r="C51" t="str">
        <f t="shared" si="1"/>
        <v>Burgenland</v>
      </c>
      <c r="D51" t="s">
        <v>38</v>
      </c>
      <c r="E51" t="s">
        <v>48</v>
      </c>
      <c r="F51">
        <f t="shared" si="2"/>
        <v>52</v>
      </c>
      <c r="G51">
        <v>1</v>
      </c>
      <c r="H51">
        <f t="shared" si="9"/>
        <v>41</v>
      </c>
      <c r="I51">
        <f t="shared" si="17"/>
        <v>78669</v>
      </c>
      <c r="J51">
        <f t="shared" si="17"/>
        <v>88208</v>
      </c>
      <c r="K51">
        <f t="shared" si="17"/>
        <v>79255</v>
      </c>
      <c r="L51">
        <f t="shared" si="17"/>
        <v>88602</v>
      </c>
      <c r="M51">
        <f t="shared" si="17"/>
        <v>79871</v>
      </c>
      <c r="N51">
        <f t="shared" si="17"/>
        <v>90563</v>
      </c>
      <c r="O51">
        <f t="shared" si="17"/>
        <v>81668</v>
      </c>
      <c r="P51">
        <f t="shared" si="17"/>
        <v>91707</v>
      </c>
      <c r="Q51">
        <f t="shared" si="17"/>
        <v>105271</v>
      </c>
      <c r="R51">
        <f t="shared" si="17"/>
        <v>114506</v>
      </c>
      <c r="S51">
        <f t="shared" si="17"/>
        <v>105435</v>
      </c>
      <c r="T51">
        <f t="shared" si="17"/>
        <v>113736</v>
      </c>
      <c r="U51">
        <f t="shared" si="17"/>
        <v>105456</v>
      </c>
      <c r="V51">
        <f t="shared" si="17"/>
        <v>114362</v>
      </c>
      <c r="W51">
        <f t="shared" si="17"/>
        <v>107316</v>
      </c>
      <c r="X51">
        <f t="shared" si="17"/>
        <v>115357</v>
      </c>
      <c r="Y51">
        <f t="shared" si="16"/>
        <v>107818</v>
      </c>
      <c r="Z51">
        <f t="shared" si="16"/>
        <v>115969</v>
      </c>
      <c r="AA51">
        <f t="shared" si="16"/>
        <v>107112</v>
      </c>
      <c r="AB51">
        <f t="shared" si="16"/>
        <v>115721</v>
      </c>
      <c r="AC51">
        <f t="shared" si="16"/>
        <v>107452</v>
      </c>
      <c r="AD51">
        <f t="shared" si="16"/>
        <v>114998</v>
      </c>
      <c r="AE51">
        <f t="shared" si="16"/>
        <v>107057</v>
      </c>
      <c r="AF51">
        <f t="shared" si="16"/>
        <v>115737</v>
      </c>
      <c r="AG51">
        <f t="shared" si="16"/>
        <v>107682</v>
      </c>
      <c r="AH51">
        <f t="shared" si="16"/>
        <v>115420</v>
      </c>
      <c r="AI51">
        <f t="shared" si="16"/>
        <v>108549</v>
      </c>
      <c r="AJ51">
        <f t="shared" si="16"/>
        <v>116811</v>
      </c>
      <c r="AK51">
        <f t="shared" si="16"/>
        <v>110785</v>
      </c>
      <c r="AL51">
        <f t="shared" si="16"/>
        <v>118717</v>
      </c>
      <c r="AM51">
        <f t="shared" si="16"/>
        <v>112749</v>
      </c>
      <c r="AN51">
        <f t="shared" si="15"/>
        <v>119714</v>
      </c>
      <c r="AO51">
        <f t="shared" si="15"/>
        <v>113398</v>
      </c>
      <c r="AP51">
        <f t="shared" si="15"/>
        <v>117510</v>
      </c>
      <c r="AQ51">
        <f t="shared" si="15"/>
        <v>112160</v>
      </c>
      <c r="AR51">
        <f t="shared" si="15"/>
        <v>119303</v>
      </c>
      <c r="AS51">
        <f t="shared" si="15"/>
        <v>114433</v>
      </c>
      <c r="AT51">
        <f t="shared" si="15"/>
        <v>119389</v>
      </c>
      <c r="AU51">
        <f t="shared" si="15"/>
        <v>116088</v>
      </c>
      <c r="AV51">
        <f t="shared" si="15"/>
        <v>121178</v>
      </c>
      <c r="AW51">
        <f t="shared" si="15"/>
        <v>115501</v>
      </c>
    </row>
    <row r="52" spans="1:49" x14ac:dyDescent="0.25">
      <c r="A52" t="str">
        <f t="shared" si="11"/>
        <v>BurgenlandUnselbstständig BeschäftigteMänner</v>
      </c>
      <c r="B52">
        <v>104</v>
      </c>
      <c r="C52" t="str">
        <f t="shared" si="1"/>
        <v>Burgenland</v>
      </c>
      <c r="D52" t="s">
        <v>38</v>
      </c>
      <c r="E52" t="s">
        <v>49</v>
      </c>
      <c r="F52">
        <f t="shared" si="2"/>
        <v>53</v>
      </c>
      <c r="G52">
        <v>1</v>
      </c>
      <c r="H52">
        <f t="shared" si="9"/>
        <v>41</v>
      </c>
      <c r="I52">
        <f t="shared" si="17"/>
        <v>40881</v>
      </c>
      <c r="J52">
        <f t="shared" si="17"/>
        <v>47698</v>
      </c>
      <c r="K52">
        <f t="shared" si="17"/>
        <v>41066</v>
      </c>
      <c r="L52">
        <f t="shared" si="17"/>
        <v>47722</v>
      </c>
      <c r="M52">
        <f t="shared" si="17"/>
        <v>40997</v>
      </c>
      <c r="N52">
        <f t="shared" si="17"/>
        <v>48780</v>
      </c>
      <c r="O52">
        <f t="shared" si="17"/>
        <v>42410</v>
      </c>
      <c r="P52">
        <f t="shared" si="17"/>
        <v>49257</v>
      </c>
      <c r="Q52">
        <f t="shared" si="17"/>
        <v>57355</v>
      </c>
      <c r="R52">
        <f t="shared" si="17"/>
        <v>63582</v>
      </c>
      <c r="S52">
        <f t="shared" si="17"/>
        <v>56858</v>
      </c>
      <c r="T52">
        <f t="shared" si="17"/>
        <v>62666</v>
      </c>
      <c r="U52">
        <f t="shared" si="17"/>
        <v>56265</v>
      </c>
      <c r="V52">
        <f t="shared" si="17"/>
        <v>62594</v>
      </c>
      <c r="W52">
        <f t="shared" si="17"/>
        <v>56823</v>
      </c>
      <c r="X52">
        <f t="shared" si="17"/>
        <v>62571</v>
      </c>
      <c r="Y52">
        <f t="shared" si="16"/>
        <v>56792</v>
      </c>
      <c r="Z52">
        <f t="shared" si="16"/>
        <v>62723</v>
      </c>
      <c r="AA52">
        <f t="shared" si="16"/>
        <v>56134</v>
      </c>
      <c r="AB52">
        <f t="shared" si="16"/>
        <v>62366</v>
      </c>
      <c r="AC52">
        <f t="shared" si="16"/>
        <v>56293</v>
      </c>
      <c r="AD52">
        <f t="shared" si="16"/>
        <v>61796</v>
      </c>
      <c r="AE52">
        <f t="shared" si="16"/>
        <v>55816</v>
      </c>
      <c r="AF52">
        <f t="shared" si="16"/>
        <v>61906</v>
      </c>
      <c r="AG52">
        <f t="shared" si="16"/>
        <v>56257</v>
      </c>
      <c r="AH52">
        <f t="shared" si="16"/>
        <v>61730</v>
      </c>
      <c r="AI52">
        <f t="shared" si="16"/>
        <v>56450</v>
      </c>
      <c r="AJ52">
        <f t="shared" si="16"/>
        <v>62479</v>
      </c>
      <c r="AK52">
        <f t="shared" si="16"/>
        <v>57819</v>
      </c>
      <c r="AL52">
        <f t="shared" si="16"/>
        <v>63192</v>
      </c>
      <c r="AM52">
        <f t="shared" si="16"/>
        <v>58585</v>
      </c>
      <c r="AN52">
        <f t="shared" si="15"/>
        <v>63521</v>
      </c>
      <c r="AO52">
        <f t="shared" si="15"/>
        <v>58983</v>
      </c>
      <c r="AP52">
        <f t="shared" si="15"/>
        <v>62395</v>
      </c>
      <c r="AQ52">
        <f t="shared" si="15"/>
        <v>58417</v>
      </c>
      <c r="AR52">
        <f t="shared" si="15"/>
        <v>62972</v>
      </c>
      <c r="AS52">
        <f t="shared" si="15"/>
        <v>59288</v>
      </c>
      <c r="AT52">
        <f t="shared" si="15"/>
        <v>62599</v>
      </c>
      <c r="AU52">
        <f t="shared" si="15"/>
        <v>59752</v>
      </c>
      <c r="AV52">
        <f t="shared" si="15"/>
        <v>63305</v>
      </c>
      <c r="AW52">
        <f t="shared" si="15"/>
        <v>59255</v>
      </c>
    </row>
    <row r="53" spans="1:49" x14ac:dyDescent="0.25">
      <c r="A53" t="str">
        <f t="shared" si="11"/>
        <v>BurgenlandWohnbevölkerungInsgesamt</v>
      </c>
      <c r="B53">
        <v>105</v>
      </c>
      <c r="C53" t="str">
        <f t="shared" si="1"/>
        <v>Burgenland</v>
      </c>
      <c r="D53" t="s">
        <v>42</v>
      </c>
      <c r="E53" t="s">
        <v>48</v>
      </c>
      <c r="F53">
        <f t="shared" si="2"/>
        <v>57</v>
      </c>
      <c r="G53">
        <v>1</v>
      </c>
      <c r="H53">
        <f t="shared" si="9"/>
        <v>22</v>
      </c>
      <c r="I53">
        <f t="shared" si="17"/>
        <v>276673</v>
      </c>
      <c r="J53">
        <f t="shared" si="17"/>
        <v>276542</v>
      </c>
      <c r="K53">
        <f t="shared" si="17"/>
        <v>276792</v>
      </c>
      <c r="L53">
        <f t="shared" si="17"/>
        <v>278032</v>
      </c>
      <c r="M53">
        <f t="shared" si="17"/>
        <v>279127</v>
      </c>
      <c r="N53">
        <f t="shared" si="17"/>
        <v>280062</v>
      </c>
      <c r="O53">
        <f t="shared" si="17"/>
        <v>280977</v>
      </c>
      <c r="P53">
        <f t="shared" si="17"/>
        <v>282777</v>
      </c>
      <c r="Q53">
        <f t="shared" si="17"/>
        <v>283697</v>
      </c>
      <c r="R53">
        <f t="shared" si="17"/>
        <v>284581</v>
      </c>
      <c r="S53">
        <f t="shared" si="17"/>
        <v>285782</v>
      </c>
      <c r="T53">
        <f t="shared" si="17"/>
        <v>286691</v>
      </c>
      <c r="U53">
        <f t="shared" si="17"/>
        <v>287416</v>
      </c>
      <c r="V53">
        <f t="shared" si="17"/>
        <v>288356</v>
      </c>
      <c r="W53">
        <f t="shared" si="17"/>
        <v>291011</v>
      </c>
      <c r="X53">
        <f t="shared" si="17"/>
        <v>291942</v>
      </c>
      <c r="Y53">
        <f t="shared" si="16"/>
        <v>292675</v>
      </c>
      <c r="Z53">
        <f t="shared" si="16"/>
        <v>293433</v>
      </c>
      <c r="AA53">
        <f t="shared" si="16"/>
        <v>294436</v>
      </c>
      <c r="AB53">
        <f t="shared" si="16"/>
        <v>296010</v>
      </c>
      <c r="AC53">
        <f t="shared" si="16"/>
        <v>297583</v>
      </c>
      <c r="AD53">
        <f t="shared" si="16"/>
        <v>301250</v>
      </c>
      <c r="AE53">
        <f t="shared" si="16"/>
        <v>0</v>
      </c>
      <c r="AF53">
        <f t="shared" si="16"/>
        <v>0</v>
      </c>
      <c r="AG53">
        <f t="shared" si="16"/>
        <v>0</v>
      </c>
      <c r="AH53">
        <f t="shared" si="16"/>
        <v>0</v>
      </c>
      <c r="AI53">
        <f t="shared" si="16"/>
        <v>0</v>
      </c>
      <c r="AJ53">
        <f t="shared" si="16"/>
        <v>0</v>
      </c>
      <c r="AK53">
        <f t="shared" si="16"/>
        <v>0</v>
      </c>
      <c r="AL53">
        <f t="shared" si="16"/>
        <v>0</v>
      </c>
      <c r="AM53">
        <f t="shared" si="16"/>
        <v>0</v>
      </c>
      <c r="AN53">
        <f t="shared" si="15"/>
        <v>0</v>
      </c>
      <c r="AO53">
        <f t="shared" si="15"/>
        <v>0</v>
      </c>
      <c r="AP53">
        <f t="shared" si="15"/>
        <v>0</v>
      </c>
      <c r="AQ53">
        <f t="shared" si="15"/>
        <v>0</v>
      </c>
      <c r="AR53">
        <f t="shared" si="15"/>
        <v>0</v>
      </c>
      <c r="AS53">
        <f t="shared" si="15"/>
        <v>0</v>
      </c>
      <c r="AT53">
        <f t="shared" si="15"/>
        <v>0</v>
      </c>
      <c r="AU53">
        <f t="shared" si="15"/>
        <v>0</v>
      </c>
      <c r="AV53">
        <f t="shared" si="15"/>
        <v>0</v>
      </c>
      <c r="AW53">
        <f t="shared" si="15"/>
        <v>0</v>
      </c>
    </row>
    <row r="54" spans="1:49" ht="15.75" x14ac:dyDescent="0.3">
      <c r="A54" t="str">
        <f t="shared" ref="A54:A56" si="18">C54&amp;D54&amp;E54</f>
        <v>BurgenlandUnselbstständig Beschäftigte GW ogfInsgesamt</v>
      </c>
      <c r="B54">
        <v>106</v>
      </c>
      <c r="C54" t="str">
        <f t="shared" si="1"/>
        <v>Burgenland</v>
      </c>
      <c r="D54" s="1" t="s">
        <v>449</v>
      </c>
      <c r="E54" s="1" t="s">
        <v>48</v>
      </c>
      <c r="F54">
        <f t="shared" ref="F54:F56" si="19">VLOOKUP(Auswahl_Bundesland&amp;D54&amp;E54,Daten_Matrix,2,FALSE)</f>
        <v>55</v>
      </c>
      <c r="G54">
        <v>1</v>
      </c>
      <c r="H54">
        <f t="shared" ref="H54:H56" si="20">VLOOKUP(D54&amp;E54,Jahre_Matrix,4,FALSE)</f>
        <v>14</v>
      </c>
      <c r="I54">
        <f t="shared" si="17"/>
        <v>64811.936931707001</v>
      </c>
      <c r="J54">
        <f t="shared" si="17"/>
        <v>58416.736073286003</v>
      </c>
      <c r="K54">
        <f t="shared" si="17"/>
        <v>66676.091204689001</v>
      </c>
      <c r="L54">
        <f t="shared" si="17"/>
        <v>59186.117175011997</v>
      </c>
      <c r="M54">
        <f t="shared" si="17"/>
        <v>66761.036407009</v>
      </c>
      <c r="N54">
        <f t="shared" si="17"/>
        <v>59414.325328307001</v>
      </c>
      <c r="O54">
        <f t="shared" si="17"/>
        <v>64460.736471210002</v>
      </c>
      <c r="P54">
        <f t="shared" si="17"/>
        <v>58645.641461268002</v>
      </c>
      <c r="Q54">
        <f t="shared" si="17"/>
        <v>67172.102963373007</v>
      </c>
      <c r="R54">
        <f t="shared" si="17"/>
        <v>61496.011433255</v>
      </c>
      <c r="S54">
        <f t="shared" si="17"/>
        <v>68859.523938162005</v>
      </c>
      <c r="T54">
        <f t="shared" si="17"/>
        <v>62631.513297885002</v>
      </c>
      <c r="U54">
        <f t="shared" si="17"/>
        <v>69379.406854725996</v>
      </c>
      <c r="V54">
        <f t="shared" si="17"/>
        <v>63007.513531399003</v>
      </c>
      <c r="W54">
        <f t="shared" si="17"/>
        <v>0</v>
      </c>
      <c r="X54">
        <f t="shared" si="17"/>
        <v>0</v>
      </c>
      <c r="Y54">
        <f t="shared" si="16"/>
        <v>0</v>
      </c>
      <c r="Z54">
        <f t="shared" si="16"/>
        <v>0</v>
      </c>
      <c r="AA54">
        <f t="shared" si="16"/>
        <v>0</v>
      </c>
      <c r="AB54">
        <f t="shared" si="16"/>
        <v>0</v>
      </c>
      <c r="AC54">
        <f t="shared" si="16"/>
        <v>0</v>
      </c>
      <c r="AD54">
        <f t="shared" si="16"/>
        <v>0</v>
      </c>
      <c r="AE54">
        <f t="shared" si="16"/>
        <v>0</v>
      </c>
      <c r="AF54">
        <f t="shared" si="16"/>
        <v>0</v>
      </c>
      <c r="AG54">
        <f t="shared" si="16"/>
        <v>0</v>
      </c>
      <c r="AH54">
        <f t="shared" si="16"/>
        <v>0</v>
      </c>
      <c r="AI54">
        <f t="shared" si="16"/>
        <v>0</v>
      </c>
      <c r="AJ54">
        <f t="shared" si="16"/>
        <v>0</v>
      </c>
      <c r="AK54">
        <f t="shared" si="16"/>
        <v>0</v>
      </c>
      <c r="AL54">
        <f t="shared" si="16"/>
        <v>0</v>
      </c>
      <c r="AM54">
        <f t="shared" si="16"/>
        <v>0</v>
      </c>
      <c r="AN54">
        <f t="shared" si="15"/>
        <v>0</v>
      </c>
      <c r="AO54">
        <f t="shared" si="15"/>
        <v>0</v>
      </c>
      <c r="AP54">
        <f t="shared" si="15"/>
        <v>0</v>
      </c>
      <c r="AQ54">
        <f t="shared" si="15"/>
        <v>0</v>
      </c>
      <c r="AR54">
        <f t="shared" si="15"/>
        <v>0</v>
      </c>
      <c r="AS54">
        <f t="shared" si="15"/>
        <v>0</v>
      </c>
      <c r="AT54">
        <f t="shared" si="15"/>
        <v>0</v>
      </c>
      <c r="AU54">
        <f t="shared" si="15"/>
        <v>0</v>
      </c>
      <c r="AV54">
        <f t="shared" si="15"/>
        <v>0</v>
      </c>
      <c r="AW54">
        <f t="shared" si="15"/>
        <v>0</v>
      </c>
    </row>
    <row r="55" spans="1:49" ht="15.75" x14ac:dyDescent="0.3">
      <c r="A55" t="str">
        <f t="shared" si="18"/>
        <v>BurgenlandUnselbstständig Beschäftigte GW mgfInsgesamt</v>
      </c>
      <c r="B55">
        <v>107</v>
      </c>
      <c r="C55" t="str">
        <f t="shared" si="1"/>
        <v>Burgenland</v>
      </c>
      <c r="D55" s="1" t="s">
        <v>450</v>
      </c>
      <c r="E55" s="1" t="s">
        <v>48</v>
      </c>
      <c r="F55">
        <f t="shared" si="19"/>
        <v>54</v>
      </c>
      <c r="G55">
        <v>1</v>
      </c>
      <c r="H55">
        <f t="shared" si="20"/>
        <v>14</v>
      </c>
      <c r="I55">
        <f t="shared" si="17"/>
        <v>70980.804803988998</v>
      </c>
      <c r="J55">
        <f t="shared" si="17"/>
        <v>64139.739991420996</v>
      </c>
      <c r="K55">
        <f t="shared" si="17"/>
        <v>72685.863115654007</v>
      </c>
      <c r="L55">
        <f t="shared" si="17"/>
        <v>64832.218866839998</v>
      </c>
      <c r="M55">
        <f t="shared" si="17"/>
        <v>72825.437757167994</v>
      </c>
      <c r="N55">
        <f t="shared" si="17"/>
        <v>64958.728575243003</v>
      </c>
      <c r="O55">
        <f t="shared" si="17"/>
        <v>70045.07223577</v>
      </c>
      <c r="P55">
        <f t="shared" si="17"/>
        <v>63847.326929217001</v>
      </c>
      <c r="Q55">
        <f t="shared" si="17"/>
        <v>73196.244134684996</v>
      </c>
      <c r="R55">
        <f t="shared" si="17"/>
        <v>66792.852070691006</v>
      </c>
      <c r="S55">
        <f t="shared" si="17"/>
        <v>74755.257525032997</v>
      </c>
      <c r="T55">
        <f t="shared" si="17"/>
        <v>67986.346258734993</v>
      </c>
      <c r="U55">
        <f t="shared" si="17"/>
        <v>75097.405949237</v>
      </c>
      <c r="V55">
        <f t="shared" si="17"/>
        <v>68448.710688783001</v>
      </c>
      <c r="W55">
        <f t="shared" si="17"/>
        <v>0</v>
      </c>
      <c r="X55">
        <f t="shared" si="17"/>
        <v>0</v>
      </c>
      <c r="Y55">
        <f t="shared" si="16"/>
        <v>0</v>
      </c>
      <c r="Z55">
        <f t="shared" si="16"/>
        <v>0</v>
      </c>
      <c r="AA55">
        <f t="shared" si="16"/>
        <v>0</v>
      </c>
      <c r="AB55">
        <f t="shared" si="16"/>
        <v>0</v>
      </c>
      <c r="AC55">
        <f t="shared" si="16"/>
        <v>0</v>
      </c>
      <c r="AD55">
        <f t="shared" si="16"/>
        <v>0</v>
      </c>
      <c r="AE55">
        <f t="shared" si="16"/>
        <v>0</v>
      </c>
      <c r="AF55">
        <f t="shared" si="16"/>
        <v>0</v>
      </c>
      <c r="AG55">
        <f t="shared" si="16"/>
        <v>0</v>
      </c>
      <c r="AH55">
        <f t="shared" si="16"/>
        <v>0</v>
      </c>
      <c r="AI55">
        <f t="shared" si="16"/>
        <v>0</v>
      </c>
      <c r="AJ55">
        <f t="shared" si="16"/>
        <v>0</v>
      </c>
      <c r="AK55">
        <f t="shared" si="16"/>
        <v>0</v>
      </c>
      <c r="AL55">
        <f t="shared" si="16"/>
        <v>0</v>
      </c>
      <c r="AM55">
        <f t="shared" si="16"/>
        <v>0</v>
      </c>
      <c r="AN55">
        <f t="shared" si="15"/>
        <v>0</v>
      </c>
      <c r="AO55">
        <f t="shared" si="15"/>
        <v>0</v>
      </c>
      <c r="AP55">
        <f t="shared" si="15"/>
        <v>0</v>
      </c>
      <c r="AQ55">
        <f t="shared" si="15"/>
        <v>0</v>
      </c>
      <c r="AR55">
        <f t="shared" si="15"/>
        <v>0</v>
      </c>
      <c r="AS55">
        <f t="shared" si="15"/>
        <v>0</v>
      </c>
      <c r="AT55">
        <f t="shared" si="15"/>
        <v>0</v>
      </c>
      <c r="AU55">
        <f t="shared" si="15"/>
        <v>0</v>
      </c>
      <c r="AV55">
        <f t="shared" si="15"/>
        <v>0</v>
      </c>
      <c r="AW55">
        <f t="shared" si="15"/>
        <v>0</v>
      </c>
    </row>
    <row r="56" spans="1:49" x14ac:dyDescent="0.25">
      <c r="A56" t="str">
        <f t="shared" si="18"/>
        <v>BurgenlandUnternehmenInsgesamt</v>
      </c>
      <c r="B56">
        <v>108</v>
      </c>
      <c r="C56" t="str">
        <f t="shared" si="1"/>
        <v>Burgenland</v>
      </c>
      <c r="D56" t="s">
        <v>475</v>
      </c>
      <c r="E56" t="s">
        <v>48</v>
      </c>
      <c r="F56">
        <f t="shared" si="19"/>
        <v>56</v>
      </c>
      <c r="G56">
        <v>1</v>
      </c>
      <c r="H56">
        <f t="shared" si="20"/>
        <v>3</v>
      </c>
      <c r="I56">
        <f t="shared" si="17"/>
        <v>24405</v>
      </c>
      <c r="J56">
        <f t="shared" si="17"/>
        <v>24366</v>
      </c>
      <c r="K56">
        <f t="shared" si="17"/>
        <v>25556</v>
      </c>
      <c r="L56">
        <f t="shared" si="17"/>
        <v>0</v>
      </c>
      <c r="M56">
        <f t="shared" si="17"/>
        <v>0</v>
      </c>
      <c r="N56">
        <f t="shared" si="17"/>
        <v>0</v>
      </c>
      <c r="O56">
        <f t="shared" si="17"/>
        <v>0</v>
      </c>
      <c r="P56">
        <f t="shared" si="17"/>
        <v>0</v>
      </c>
      <c r="Q56">
        <f t="shared" si="17"/>
        <v>0</v>
      </c>
      <c r="R56">
        <f t="shared" si="17"/>
        <v>0</v>
      </c>
      <c r="S56">
        <f t="shared" si="17"/>
        <v>0</v>
      </c>
      <c r="T56">
        <f t="shared" si="17"/>
        <v>0</v>
      </c>
      <c r="U56">
        <f t="shared" si="17"/>
        <v>0</v>
      </c>
      <c r="V56">
        <f t="shared" si="17"/>
        <v>0</v>
      </c>
      <c r="W56">
        <f t="shared" si="17"/>
        <v>0</v>
      </c>
      <c r="X56">
        <f t="shared" si="17"/>
        <v>0</v>
      </c>
      <c r="Y56">
        <f t="shared" si="16"/>
        <v>0</v>
      </c>
      <c r="Z56">
        <f t="shared" si="16"/>
        <v>0</v>
      </c>
      <c r="AA56">
        <f t="shared" si="16"/>
        <v>0</v>
      </c>
      <c r="AB56">
        <f t="shared" si="16"/>
        <v>0</v>
      </c>
      <c r="AC56">
        <f t="shared" si="16"/>
        <v>0</v>
      </c>
      <c r="AD56">
        <f t="shared" si="16"/>
        <v>0</v>
      </c>
      <c r="AE56">
        <f t="shared" si="16"/>
        <v>0</v>
      </c>
      <c r="AF56">
        <f t="shared" si="16"/>
        <v>0</v>
      </c>
      <c r="AG56">
        <f t="shared" si="16"/>
        <v>0</v>
      </c>
      <c r="AH56">
        <f t="shared" si="16"/>
        <v>0</v>
      </c>
      <c r="AI56">
        <f t="shared" si="16"/>
        <v>0</v>
      </c>
      <c r="AJ56">
        <f t="shared" si="16"/>
        <v>0</v>
      </c>
      <c r="AK56">
        <f t="shared" si="16"/>
        <v>0</v>
      </c>
      <c r="AL56">
        <f t="shared" si="16"/>
        <v>0</v>
      </c>
      <c r="AM56">
        <f t="shared" si="16"/>
        <v>0</v>
      </c>
      <c r="AN56">
        <f t="shared" si="15"/>
        <v>0</v>
      </c>
      <c r="AO56">
        <f t="shared" si="15"/>
        <v>0</v>
      </c>
      <c r="AP56">
        <f t="shared" si="15"/>
        <v>0</v>
      </c>
      <c r="AQ56">
        <f t="shared" si="15"/>
        <v>0</v>
      </c>
      <c r="AR56">
        <f t="shared" si="15"/>
        <v>0</v>
      </c>
      <c r="AS56">
        <f t="shared" si="15"/>
        <v>0</v>
      </c>
      <c r="AT56">
        <f t="shared" si="15"/>
        <v>0</v>
      </c>
      <c r="AU56">
        <f t="shared" si="15"/>
        <v>0</v>
      </c>
      <c r="AV56">
        <f t="shared" si="15"/>
        <v>0</v>
      </c>
      <c r="AW56">
        <f t="shared" si="15"/>
        <v>0</v>
      </c>
    </row>
    <row r="57" spans="1:49" ht="15.75" x14ac:dyDescent="0.3">
      <c r="A57" t="str">
        <f t="shared" ref="A57:A58" si="21">C57&amp;D57&amp;E57</f>
        <v>BurgenlandArbeitsstättenInsgesamt</v>
      </c>
      <c r="B57">
        <v>109</v>
      </c>
      <c r="C57" t="str">
        <f t="shared" si="1"/>
        <v>Burgenland</v>
      </c>
      <c r="D57" s="1" t="s">
        <v>476</v>
      </c>
      <c r="E57" s="1" t="s">
        <v>48</v>
      </c>
      <c r="F57">
        <f t="shared" ref="F57:F58" si="22">VLOOKUP(Auswahl_Bundesland&amp;D57&amp;E57,Daten_Matrix,2,FALSE)</f>
        <v>16</v>
      </c>
      <c r="G57">
        <v>1</v>
      </c>
      <c r="H57">
        <f t="shared" ref="H57:H58" si="23">VLOOKUP(D57&amp;E57,Jahre_Matrix,4,FALSE)</f>
        <v>3</v>
      </c>
      <c r="I57">
        <f t="shared" si="17"/>
        <v>27590</v>
      </c>
      <c r="J57">
        <f t="shared" si="17"/>
        <v>27475</v>
      </c>
      <c r="K57">
        <f t="shared" si="17"/>
        <v>28753</v>
      </c>
      <c r="L57">
        <f t="shared" si="17"/>
        <v>0</v>
      </c>
      <c r="M57">
        <f t="shared" si="17"/>
        <v>0</v>
      </c>
      <c r="N57">
        <f t="shared" si="17"/>
        <v>0</v>
      </c>
      <c r="O57">
        <f t="shared" si="17"/>
        <v>0</v>
      </c>
      <c r="P57">
        <f t="shared" si="17"/>
        <v>0</v>
      </c>
      <c r="Q57">
        <f t="shared" si="17"/>
        <v>0</v>
      </c>
      <c r="R57">
        <f t="shared" si="17"/>
        <v>0</v>
      </c>
      <c r="S57">
        <f t="shared" si="17"/>
        <v>0</v>
      </c>
      <c r="T57">
        <f t="shared" si="17"/>
        <v>0</v>
      </c>
      <c r="U57">
        <f t="shared" si="17"/>
        <v>0</v>
      </c>
      <c r="V57">
        <f t="shared" si="17"/>
        <v>0</v>
      </c>
      <c r="W57">
        <f t="shared" si="17"/>
        <v>0</v>
      </c>
      <c r="X57">
        <f t="shared" si="17"/>
        <v>0</v>
      </c>
      <c r="Y57">
        <f t="shared" si="16"/>
        <v>0</v>
      </c>
      <c r="Z57">
        <f t="shared" si="16"/>
        <v>0</v>
      </c>
      <c r="AA57">
        <f t="shared" si="16"/>
        <v>0</v>
      </c>
      <c r="AB57">
        <f t="shared" si="16"/>
        <v>0</v>
      </c>
      <c r="AC57">
        <f t="shared" si="16"/>
        <v>0</v>
      </c>
      <c r="AD57">
        <f t="shared" si="16"/>
        <v>0</v>
      </c>
      <c r="AE57">
        <f t="shared" si="16"/>
        <v>0</v>
      </c>
      <c r="AF57">
        <f t="shared" si="16"/>
        <v>0</v>
      </c>
      <c r="AG57">
        <f t="shared" si="16"/>
        <v>0</v>
      </c>
      <c r="AH57">
        <f t="shared" si="16"/>
        <v>0</v>
      </c>
      <c r="AI57">
        <f t="shared" si="16"/>
        <v>0</v>
      </c>
      <c r="AJ57">
        <f t="shared" si="16"/>
        <v>0</v>
      </c>
      <c r="AK57">
        <f t="shared" si="16"/>
        <v>0</v>
      </c>
      <c r="AL57">
        <f t="shared" si="16"/>
        <v>0</v>
      </c>
      <c r="AM57">
        <f t="shared" si="16"/>
        <v>0</v>
      </c>
      <c r="AN57">
        <f t="shared" si="15"/>
        <v>0</v>
      </c>
      <c r="AO57">
        <f t="shared" si="15"/>
        <v>0</v>
      </c>
      <c r="AP57">
        <f t="shared" si="15"/>
        <v>0</v>
      </c>
      <c r="AQ57">
        <f t="shared" si="15"/>
        <v>0</v>
      </c>
      <c r="AR57">
        <f t="shared" si="15"/>
        <v>0</v>
      </c>
      <c r="AS57">
        <f t="shared" si="15"/>
        <v>0</v>
      </c>
      <c r="AT57">
        <f t="shared" si="15"/>
        <v>0</v>
      </c>
      <c r="AU57">
        <f t="shared" si="15"/>
        <v>0</v>
      </c>
      <c r="AV57">
        <f t="shared" si="15"/>
        <v>0</v>
      </c>
      <c r="AW57">
        <f t="shared" si="15"/>
        <v>0</v>
      </c>
    </row>
    <row r="58" spans="1:49" ht="15.75" x14ac:dyDescent="0.3">
      <c r="A58" t="str">
        <f t="shared" si="21"/>
        <v>BurgenlandBeschäftigte in den ArbeitsstättenInsgesamt</v>
      </c>
      <c r="B58">
        <v>110</v>
      </c>
      <c r="C58" t="str">
        <f t="shared" si="1"/>
        <v>Burgenland</v>
      </c>
      <c r="D58" s="1" t="s">
        <v>477</v>
      </c>
      <c r="E58" s="1" t="s">
        <v>48</v>
      </c>
      <c r="F58">
        <f t="shared" si="22"/>
        <v>17</v>
      </c>
      <c r="G58">
        <v>1</v>
      </c>
      <c r="H58">
        <f t="shared" si="23"/>
        <v>3</v>
      </c>
      <c r="I58">
        <f t="shared" si="17"/>
        <v>129124</v>
      </c>
      <c r="J58">
        <f t="shared" si="17"/>
        <v>126117</v>
      </c>
      <c r="K58">
        <f t="shared" si="17"/>
        <v>131119</v>
      </c>
      <c r="L58">
        <f t="shared" si="17"/>
        <v>0</v>
      </c>
      <c r="M58">
        <f t="shared" si="17"/>
        <v>0</v>
      </c>
      <c r="N58">
        <f t="shared" si="17"/>
        <v>0</v>
      </c>
      <c r="O58">
        <f t="shared" si="17"/>
        <v>0</v>
      </c>
      <c r="P58">
        <f t="shared" si="17"/>
        <v>0</v>
      </c>
      <c r="Q58">
        <f t="shared" si="17"/>
        <v>0</v>
      </c>
      <c r="R58">
        <f t="shared" si="17"/>
        <v>0</v>
      </c>
      <c r="S58">
        <f t="shared" si="17"/>
        <v>0</v>
      </c>
      <c r="T58">
        <f t="shared" si="17"/>
        <v>0</v>
      </c>
      <c r="U58">
        <f t="shared" si="17"/>
        <v>0</v>
      </c>
      <c r="V58">
        <f t="shared" si="17"/>
        <v>0</v>
      </c>
      <c r="W58">
        <f t="shared" si="17"/>
        <v>0</v>
      </c>
      <c r="X58">
        <f t="shared" si="17"/>
        <v>0</v>
      </c>
      <c r="Y58">
        <f t="shared" si="16"/>
        <v>0</v>
      </c>
      <c r="Z58">
        <f t="shared" si="16"/>
        <v>0</v>
      </c>
      <c r="AA58">
        <f t="shared" si="16"/>
        <v>0</v>
      </c>
      <c r="AB58">
        <f t="shared" si="16"/>
        <v>0</v>
      </c>
      <c r="AC58">
        <f t="shared" si="16"/>
        <v>0</v>
      </c>
      <c r="AD58">
        <f t="shared" si="16"/>
        <v>0</v>
      </c>
      <c r="AE58">
        <f t="shared" si="16"/>
        <v>0</v>
      </c>
      <c r="AF58">
        <f t="shared" si="16"/>
        <v>0</v>
      </c>
      <c r="AG58">
        <f t="shared" si="16"/>
        <v>0</v>
      </c>
      <c r="AH58">
        <f t="shared" si="16"/>
        <v>0</v>
      </c>
      <c r="AI58">
        <f t="shared" si="16"/>
        <v>0</v>
      </c>
      <c r="AJ58">
        <f t="shared" si="16"/>
        <v>0</v>
      </c>
      <c r="AK58">
        <f t="shared" si="16"/>
        <v>0</v>
      </c>
      <c r="AL58">
        <f t="shared" si="16"/>
        <v>0</v>
      </c>
      <c r="AM58">
        <f t="shared" si="16"/>
        <v>0</v>
      </c>
      <c r="AN58">
        <f t="shared" si="15"/>
        <v>0</v>
      </c>
      <c r="AO58">
        <f t="shared" si="15"/>
        <v>0</v>
      </c>
      <c r="AP58">
        <f t="shared" si="15"/>
        <v>0</v>
      </c>
      <c r="AQ58">
        <f t="shared" si="15"/>
        <v>0</v>
      </c>
      <c r="AR58">
        <f t="shared" si="15"/>
        <v>0</v>
      </c>
      <c r="AS58">
        <f t="shared" si="15"/>
        <v>0</v>
      </c>
      <c r="AT58">
        <f t="shared" si="15"/>
        <v>0</v>
      </c>
      <c r="AU58">
        <f t="shared" si="15"/>
        <v>0</v>
      </c>
      <c r="AV58">
        <f t="shared" si="15"/>
        <v>0</v>
      </c>
      <c r="AW58">
        <f t="shared" si="15"/>
        <v>0</v>
      </c>
    </row>
  </sheetData>
  <phoneticPr fontId="27" type="noConversion"/>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7"/>
  <dimension ref="A1:AW58"/>
  <sheetViews>
    <sheetView topLeftCell="A37" workbookViewId="0">
      <selection activeCell="AR1" sqref="AR1:AW58"/>
    </sheetView>
  </sheetViews>
  <sheetFormatPr baseColWidth="10" defaultRowHeight="15" x14ac:dyDescent="0.25"/>
  <cols>
    <col min="3" max="3" width="15.140625" bestFit="1" customWidth="1"/>
  </cols>
  <sheetData>
    <row r="1" spans="1:49" x14ac:dyDescent="0.25">
      <c r="A1" t="s">
        <v>327</v>
      </c>
      <c r="B1" t="s">
        <v>339</v>
      </c>
      <c r="D1" t="s">
        <v>0</v>
      </c>
      <c r="E1" t="s">
        <v>1</v>
      </c>
      <c r="F1" t="s">
        <v>326</v>
      </c>
      <c r="G1" t="s">
        <v>335</v>
      </c>
      <c r="H1" t="s">
        <v>333</v>
      </c>
      <c r="I1" t="s">
        <v>2</v>
      </c>
      <c r="J1" t="s">
        <v>3</v>
      </c>
      <c r="K1" t="s">
        <v>4</v>
      </c>
      <c r="L1" t="s">
        <v>5</v>
      </c>
      <c r="M1" t="s">
        <v>6</v>
      </c>
      <c r="N1" t="s">
        <v>7</v>
      </c>
      <c r="O1" t="s">
        <v>8</v>
      </c>
      <c r="P1" t="s">
        <v>9</v>
      </c>
      <c r="Q1" t="s">
        <v>10</v>
      </c>
      <c r="R1" t="s">
        <v>11</v>
      </c>
      <c r="S1" t="s">
        <v>12</v>
      </c>
      <c r="T1" t="s">
        <v>13</v>
      </c>
      <c r="U1" t="s">
        <v>14</v>
      </c>
      <c r="V1" t="s">
        <v>15</v>
      </c>
      <c r="W1" t="s">
        <v>16</v>
      </c>
      <c r="X1" t="s">
        <v>17</v>
      </c>
      <c r="Y1" t="s">
        <v>18</v>
      </c>
      <c r="Z1" t="s">
        <v>19</v>
      </c>
      <c r="AA1" t="s">
        <v>20</v>
      </c>
      <c r="AB1" t="s">
        <v>21</v>
      </c>
      <c r="AC1" t="s">
        <v>22</v>
      </c>
      <c r="AD1" t="s">
        <v>23</v>
      </c>
      <c r="AE1" t="s">
        <v>24</v>
      </c>
      <c r="AF1" t="s">
        <v>25</v>
      </c>
      <c r="AG1" t="s">
        <v>26</v>
      </c>
      <c r="AH1" t="s">
        <v>27</v>
      </c>
      <c r="AI1" t="s">
        <v>28</v>
      </c>
      <c r="AJ1" t="s">
        <v>29</v>
      </c>
      <c r="AK1" t="s">
        <v>30</v>
      </c>
      <c r="AL1" t="s">
        <v>31</v>
      </c>
      <c r="AM1" t="s">
        <v>32</v>
      </c>
      <c r="AN1" t="s">
        <v>33</v>
      </c>
      <c r="AO1" t="s">
        <v>34</v>
      </c>
      <c r="AP1" t="s">
        <v>35</v>
      </c>
      <c r="AQ1" t="s">
        <v>447</v>
      </c>
      <c r="AR1" t="s">
        <v>469</v>
      </c>
      <c r="AS1" t="s">
        <v>473</v>
      </c>
      <c r="AT1" t="s">
        <v>486</v>
      </c>
      <c r="AU1" t="s">
        <v>489</v>
      </c>
      <c r="AV1" t="s">
        <v>496</v>
      </c>
      <c r="AW1" t="s">
        <v>499</v>
      </c>
    </row>
    <row r="2" spans="1:49" x14ac:dyDescent="0.25">
      <c r="A2" t="str">
        <f t="shared" ref="A2:A26" si="0">C2&amp;D2&amp;E2</f>
        <v>ÖsterreichArbeitnehmereinkommenBrutto_Schnitt</v>
      </c>
      <c r="B2">
        <v>106</v>
      </c>
      <c r="C2" t="s">
        <v>301</v>
      </c>
      <c r="D2" t="s">
        <v>43</v>
      </c>
      <c r="E2" t="s">
        <v>54</v>
      </c>
      <c r="F2">
        <f t="shared" ref="F2:F53" si="1">VLOOKUP(C2&amp;D2&amp;E2,Daten_Matrix,2,FALSE)</f>
        <v>7549</v>
      </c>
      <c r="G2">
        <v>1</v>
      </c>
      <c r="H2">
        <f t="shared" ref="H2:H25" si="2">VLOOKUP(D2&amp;E2,Jahre_Matrix,4,FALSE)</f>
        <v>19</v>
      </c>
      <c r="I2">
        <f t="shared" ref="I2:X9" si="3">INDEX(Daten_Matrix,$F2,I$1+6)</f>
        <v>24772.950686777302</v>
      </c>
      <c r="J2">
        <f t="shared" si="3"/>
        <v>25337.006110378701</v>
      </c>
      <c r="K2">
        <f t="shared" si="3"/>
        <v>26072.0627018667</v>
      </c>
      <c r="L2">
        <f t="shared" si="3"/>
        <v>26893.770927387101</v>
      </c>
      <c r="M2">
        <f t="shared" si="3"/>
        <v>27732.2849519013</v>
      </c>
      <c r="N2">
        <f t="shared" si="3"/>
        <v>28003.565458951402</v>
      </c>
      <c r="O2">
        <f t="shared" si="3"/>
        <v>28205.8926553864</v>
      </c>
      <c r="P2">
        <f t="shared" si="3"/>
        <v>28700.374357384098</v>
      </c>
      <c r="Q2">
        <f t="shared" si="3"/>
        <v>29488.9995810703</v>
      </c>
      <c r="R2">
        <f t="shared" si="3"/>
        <v>29988.5631820831</v>
      </c>
      <c r="S2">
        <f t="shared" si="3"/>
        <v>30511.261813390902</v>
      </c>
      <c r="T2">
        <f t="shared" si="3"/>
        <v>31099.534308046099</v>
      </c>
      <c r="U2">
        <f t="shared" si="3"/>
        <v>31758.711741012601</v>
      </c>
      <c r="V2">
        <f t="shared" si="3"/>
        <v>32336.818331394501</v>
      </c>
      <c r="W2">
        <f t="shared" si="3"/>
        <v>33338.6939679075</v>
      </c>
      <c r="X2">
        <f t="shared" si="3"/>
        <v>34393.929016830203</v>
      </c>
      <c r="Y2">
        <f t="shared" ref="Y2:AM8" si="4">INDEX(Daten_Matrix,$F2,Y$1+6)</f>
        <v>35213.743148799498</v>
      </c>
      <c r="Z2">
        <f t="shared" si="4"/>
        <v>36393.0935347372</v>
      </c>
      <c r="AA2">
        <f t="shared" si="4"/>
        <v>37969.511581463601</v>
      </c>
      <c r="AB2">
        <f t="shared" si="4"/>
        <v>0</v>
      </c>
      <c r="AC2">
        <f t="shared" si="4"/>
        <v>0</v>
      </c>
      <c r="AD2">
        <f t="shared" si="4"/>
        <v>0</v>
      </c>
      <c r="AE2">
        <f t="shared" si="4"/>
        <v>0</v>
      </c>
      <c r="AF2">
        <f t="shared" si="4"/>
        <v>0</v>
      </c>
      <c r="AG2">
        <f t="shared" si="4"/>
        <v>0</v>
      </c>
      <c r="AH2">
        <f t="shared" si="4"/>
        <v>0</v>
      </c>
      <c r="AI2">
        <f t="shared" si="4"/>
        <v>0</v>
      </c>
      <c r="AJ2">
        <f t="shared" si="4"/>
        <v>0</v>
      </c>
      <c r="AK2">
        <f t="shared" si="4"/>
        <v>0</v>
      </c>
      <c r="AL2">
        <f t="shared" si="4"/>
        <v>0</v>
      </c>
      <c r="AM2">
        <f t="shared" si="4"/>
        <v>0</v>
      </c>
      <c r="AN2">
        <f t="shared" ref="AN2:AW9" si="5">INDEX(Daten_Matrix,$F2,AN$1+6)</f>
        <v>0</v>
      </c>
      <c r="AO2">
        <f t="shared" si="5"/>
        <v>0</v>
      </c>
      <c r="AP2">
        <f t="shared" si="5"/>
        <v>0</v>
      </c>
      <c r="AQ2">
        <f t="shared" si="5"/>
        <v>0</v>
      </c>
      <c r="AR2">
        <f t="shared" si="5"/>
        <v>0</v>
      </c>
      <c r="AS2">
        <f t="shared" si="5"/>
        <v>0</v>
      </c>
      <c r="AT2">
        <f t="shared" si="5"/>
        <v>0</v>
      </c>
      <c r="AU2">
        <f t="shared" si="5"/>
        <v>0</v>
      </c>
      <c r="AV2">
        <f t="shared" si="5"/>
        <v>0</v>
      </c>
      <c r="AW2">
        <f t="shared" si="5"/>
        <v>0</v>
      </c>
    </row>
    <row r="3" spans="1:49" x14ac:dyDescent="0.25">
      <c r="A3" t="str">
        <f t="shared" si="0"/>
        <v>ÖsterreichArbeitnehmereinkommenBruttobezüge 1000 EUR</v>
      </c>
      <c r="B3">
        <v>107</v>
      </c>
      <c r="C3" t="s">
        <v>301</v>
      </c>
      <c r="D3" t="s">
        <v>43</v>
      </c>
      <c r="E3" t="s">
        <v>55</v>
      </c>
      <c r="F3">
        <f t="shared" si="1"/>
        <v>7550</v>
      </c>
      <c r="G3">
        <v>1</v>
      </c>
      <c r="H3">
        <f t="shared" si="2"/>
        <v>19</v>
      </c>
      <c r="I3">
        <f t="shared" si="3"/>
        <v>89877057.826049998</v>
      </c>
      <c r="J3">
        <f t="shared" si="3"/>
        <v>93194803.908250004</v>
      </c>
      <c r="K3">
        <f t="shared" si="3"/>
        <v>97777952.462559998</v>
      </c>
      <c r="L3">
        <f t="shared" si="3"/>
        <v>103063384.69877</v>
      </c>
      <c r="M3">
        <f t="shared" si="3"/>
        <v>108596965.57229</v>
      </c>
      <c r="N3">
        <f t="shared" si="3"/>
        <v>109562269.64421999</v>
      </c>
      <c r="O3">
        <f t="shared" si="3"/>
        <v>111969383.36837</v>
      </c>
      <c r="P3">
        <f t="shared" si="3"/>
        <v>115927700.11932001</v>
      </c>
      <c r="Q3">
        <f t="shared" si="3"/>
        <v>120732328.65684</v>
      </c>
      <c r="R3">
        <f t="shared" si="3"/>
        <v>123863291.92768</v>
      </c>
      <c r="S3">
        <f t="shared" si="3"/>
        <v>126877787.03471</v>
      </c>
      <c r="T3">
        <f t="shared" si="3"/>
        <v>130702479.32944</v>
      </c>
      <c r="U3">
        <f t="shared" si="3"/>
        <v>135622402.61882001</v>
      </c>
      <c r="V3">
        <f t="shared" si="3"/>
        <v>140099200.74713001</v>
      </c>
      <c r="W3">
        <f t="shared" si="3"/>
        <v>146855246.65524</v>
      </c>
      <c r="X3">
        <f t="shared" si="3"/>
        <v>153256733.76039001</v>
      </c>
      <c r="Y3">
        <f t="shared" si="4"/>
        <v>153772183.49827</v>
      </c>
      <c r="Z3">
        <f t="shared" si="4"/>
        <v>161157716.4452</v>
      </c>
      <c r="AA3">
        <f t="shared" si="4"/>
        <v>172952644.03402999</v>
      </c>
      <c r="AB3">
        <f t="shared" si="4"/>
        <v>0</v>
      </c>
      <c r="AC3">
        <f t="shared" si="4"/>
        <v>0</v>
      </c>
      <c r="AD3">
        <f t="shared" si="4"/>
        <v>0</v>
      </c>
      <c r="AE3">
        <f t="shared" si="4"/>
        <v>0</v>
      </c>
      <c r="AF3">
        <f t="shared" si="4"/>
        <v>0</v>
      </c>
      <c r="AG3">
        <f t="shared" si="4"/>
        <v>0</v>
      </c>
      <c r="AH3">
        <f t="shared" si="4"/>
        <v>0</v>
      </c>
      <c r="AI3">
        <f t="shared" si="4"/>
        <v>0</v>
      </c>
      <c r="AJ3">
        <f t="shared" si="4"/>
        <v>0</v>
      </c>
      <c r="AK3">
        <f t="shared" si="4"/>
        <v>0</v>
      </c>
      <c r="AL3">
        <f t="shared" si="4"/>
        <v>0</v>
      </c>
      <c r="AM3">
        <f t="shared" si="4"/>
        <v>0</v>
      </c>
      <c r="AN3">
        <f t="shared" si="5"/>
        <v>0</v>
      </c>
      <c r="AO3">
        <f t="shared" si="5"/>
        <v>0</v>
      </c>
      <c r="AP3">
        <f t="shared" si="5"/>
        <v>0</v>
      </c>
      <c r="AQ3">
        <f t="shared" si="5"/>
        <v>0</v>
      </c>
      <c r="AR3">
        <f t="shared" si="5"/>
        <v>0</v>
      </c>
      <c r="AS3">
        <f t="shared" si="5"/>
        <v>0</v>
      </c>
      <c r="AT3">
        <f t="shared" si="5"/>
        <v>0</v>
      </c>
      <c r="AU3">
        <f t="shared" si="5"/>
        <v>0</v>
      </c>
      <c r="AV3">
        <f t="shared" si="5"/>
        <v>0</v>
      </c>
      <c r="AW3">
        <f t="shared" si="5"/>
        <v>0</v>
      </c>
    </row>
    <row r="4" spans="1:49" x14ac:dyDescent="0.25">
      <c r="A4" t="str">
        <f t="shared" si="0"/>
        <v>ÖsterreichArbeitnehmereinkommenBruttobezüge Fälle</v>
      </c>
      <c r="B4">
        <v>108</v>
      </c>
      <c r="C4" t="s">
        <v>301</v>
      </c>
      <c r="D4" t="s">
        <v>43</v>
      </c>
      <c r="E4" t="s">
        <v>56</v>
      </c>
      <c r="F4">
        <f t="shared" si="1"/>
        <v>7551</v>
      </c>
      <c r="G4">
        <v>1</v>
      </c>
      <c r="H4">
        <f t="shared" si="2"/>
        <v>19</v>
      </c>
      <c r="I4">
        <f t="shared" si="3"/>
        <v>3628032</v>
      </c>
      <c r="J4">
        <f t="shared" si="3"/>
        <v>3678209</v>
      </c>
      <c r="K4">
        <f t="shared" si="3"/>
        <v>3750296</v>
      </c>
      <c r="L4">
        <f t="shared" si="3"/>
        <v>3832240</v>
      </c>
      <c r="M4">
        <f t="shared" si="3"/>
        <v>3915904</v>
      </c>
      <c r="N4">
        <f t="shared" si="3"/>
        <v>3912440</v>
      </c>
      <c r="O4">
        <f t="shared" si="3"/>
        <v>3969716</v>
      </c>
      <c r="P4">
        <f t="shared" si="3"/>
        <v>4039240</v>
      </c>
      <c r="Q4">
        <f t="shared" si="3"/>
        <v>4094148</v>
      </c>
      <c r="R4">
        <f t="shared" si="3"/>
        <v>4130351</v>
      </c>
      <c r="S4">
        <f t="shared" si="3"/>
        <v>4158392</v>
      </c>
      <c r="T4">
        <f t="shared" si="3"/>
        <v>4202715</v>
      </c>
      <c r="U4">
        <f t="shared" si="3"/>
        <v>4270400</v>
      </c>
      <c r="V4">
        <f t="shared" si="3"/>
        <v>4332498</v>
      </c>
      <c r="W4">
        <f t="shared" si="3"/>
        <v>4404949</v>
      </c>
      <c r="X4">
        <f t="shared" si="3"/>
        <v>4455924</v>
      </c>
      <c r="Y4">
        <f t="shared" si="4"/>
        <v>4366823</v>
      </c>
      <c r="Z4">
        <f t="shared" si="4"/>
        <v>4428250</v>
      </c>
      <c r="AA4">
        <f t="shared" si="4"/>
        <v>4555040</v>
      </c>
      <c r="AB4">
        <f t="shared" si="4"/>
        <v>0</v>
      </c>
      <c r="AC4">
        <f t="shared" si="4"/>
        <v>0</v>
      </c>
      <c r="AD4">
        <f t="shared" si="4"/>
        <v>0</v>
      </c>
      <c r="AE4">
        <f t="shared" si="4"/>
        <v>0</v>
      </c>
      <c r="AF4">
        <f t="shared" si="4"/>
        <v>0</v>
      </c>
      <c r="AG4">
        <f t="shared" si="4"/>
        <v>0</v>
      </c>
      <c r="AH4">
        <f t="shared" si="4"/>
        <v>0</v>
      </c>
      <c r="AI4">
        <f t="shared" si="4"/>
        <v>0</v>
      </c>
      <c r="AJ4">
        <f t="shared" si="4"/>
        <v>0</v>
      </c>
      <c r="AK4">
        <f t="shared" si="4"/>
        <v>0</v>
      </c>
      <c r="AL4">
        <f t="shared" si="4"/>
        <v>0</v>
      </c>
      <c r="AM4">
        <f t="shared" si="4"/>
        <v>0</v>
      </c>
      <c r="AN4">
        <f t="shared" si="5"/>
        <v>0</v>
      </c>
      <c r="AO4">
        <f t="shared" si="5"/>
        <v>0</v>
      </c>
      <c r="AP4">
        <f t="shared" si="5"/>
        <v>0</v>
      </c>
      <c r="AQ4">
        <f t="shared" si="5"/>
        <v>0</v>
      </c>
      <c r="AR4">
        <f t="shared" si="5"/>
        <v>0</v>
      </c>
      <c r="AS4">
        <f t="shared" si="5"/>
        <v>0</v>
      </c>
      <c r="AT4">
        <f t="shared" si="5"/>
        <v>0</v>
      </c>
      <c r="AU4">
        <f t="shared" si="5"/>
        <v>0</v>
      </c>
      <c r="AV4">
        <f t="shared" si="5"/>
        <v>0</v>
      </c>
      <c r="AW4">
        <f t="shared" si="5"/>
        <v>0</v>
      </c>
    </row>
    <row r="5" spans="1:49" x14ac:dyDescent="0.25">
      <c r="A5" t="str">
        <f t="shared" si="0"/>
        <v>ÖsterreichArbeitnehmereinkommenLohnsteuer 1000 EUR</v>
      </c>
      <c r="B5">
        <v>109</v>
      </c>
      <c r="C5" t="s">
        <v>301</v>
      </c>
      <c r="D5" t="s">
        <v>43</v>
      </c>
      <c r="E5" t="s">
        <v>57</v>
      </c>
      <c r="F5">
        <f t="shared" si="1"/>
        <v>7552</v>
      </c>
      <c r="G5">
        <v>1</v>
      </c>
      <c r="H5">
        <f t="shared" si="2"/>
        <v>19</v>
      </c>
      <c r="I5">
        <f t="shared" si="3"/>
        <v>13563215.340369999</v>
      </c>
      <c r="J5">
        <f t="shared" si="3"/>
        <v>13626440.493480001</v>
      </c>
      <c r="K5">
        <f t="shared" si="3"/>
        <v>14687278.079530001</v>
      </c>
      <c r="L5">
        <f t="shared" si="3"/>
        <v>15884375.619039999</v>
      </c>
      <c r="M5">
        <f t="shared" si="3"/>
        <v>17212192.538430002</v>
      </c>
      <c r="N5">
        <f t="shared" si="3"/>
        <v>15889857.02616</v>
      </c>
      <c r="O5">
        <f t="shared" si="3"/>
        <v>16395768.116250001</v>
      </c>
      <c r="P5">
        <f t="shared" si="3"/>
        <v>17353005.306949999</v>
      </c>
      <c r="Q5">
        <f t="shared" si="3"/>
        <v>18500705.442809999</v>
      </c>
      <c r="R5">
        <f t="shared" si="3"/>
        <v>19305896.866239998</v>
      </c>
      <c r="S5">
        <f t="shared" si="3"/>
        <v>20102574.149730001</v>
      </c>
      <c r="T5">
        <f t="shared" si="3"/>
        <v>21107464.35946</v>
      </c>
      <c r="U5">
        <f t="shared" si="3"/>
        <v>19066678.47972</v>
      </c>
      <c r="V5">
        <f t="shared" si="3"/>
        <v>19904161.016660001</v>
      </c>
      <c r="W5">
        <f t="shared" si="3"/>
        <v>21282359.223230001</v>
      </c>
      <c r="X5">
        <f t="shared" si="3"/>
        <v>22062595.53858</v>
      </c>
      <c r="Y5">
        <f t="shared" si="4"/>
        <v>21262546.735199999</v>
      </c>
      <c r="Z5">
        <f t="shared" si="4"/>
        <v>22974515.09505</v>
      </c>
      <c r="AA5">
        <f t="shared" si="4"/>
        <v>24347340.048459999</v>
      </c>
      <c r="AB5">
        <f t="shared" si="4"/>
        <v>0</v>
      </c>
      <c r="AC5">
        <f t="shared" si="4"/>
        <v>0</v>
      </c>
      <c r="AD5">
        <f t="shared" si="4"/>
        <v>0</v>
      </c>
      <c r="AE5">
        <f t="shared" si="4"/>
        <v>0</v>
      </c>
      <c r="AF5">
        <f t="shared" si="4"/>
        <v>0</v>
      </c>
      <c r="AG5">
        <f t="shared" si="4"/>
        <v>0</v>
      </c>
      <c r="AH5">
        <f t="shared" si="4"/>
        <v>0</v>
      </c>
      <c r="AI5">
        <f t="shared" si="4"/>
        <v>0</v>
      </c>
      <c r="AJ5">
        <f t="shared" si="4"/>
        <v>0</v>
      </c>
      <c r="AK5">
        <f t="shared" si="4"/>
        <v>0</v>
      </c>
      <c r="AL5">
        <f t="shared" si="4"/>
        <v>0</v>
      </c>
      <c r="AM5">
        <f t="shared" si="4"/>
        <v>0</v>
      </c>
      <c r="AN5">
        <f t="shared" si="5"/>
        <v>0</v>
      </c>
      <c r="AO5">
        <f t="shared" si="5"/>
        <v>0</v>
      </c>
      <c r="AP5">
        <f t="shared" si="5"/>
        <v>0</v>
      </c>
      <c r="AQ5">
        <f t="shared" si="5"/>
        <v>0</v>
      </c>
      <c r="AR5">
        <f t="shared" si="5"/>
        <v>0</v>
      </c>
      <c r="AS5">
        <f t="shared" si="5"/>
        <v>0</v>
      </c>
      <c r="AT5">
        <f t="shared" si="5"/>
        <v>0</v>
      </c>
      <c r="AU5">
        <f t="shared" si="5"/>
        <v>0</v>
      </c>
      <c r="AV5">
        <f t="shared" si="5"/>
        <v>0</v>
      </c>
      <c r="AW5">
        <f t="shared" si="5"/>
        <v>0</v>
      </c>
    </row>
    <row r="6" spans="1:49" x14ac:dyDescent="0.25">
      <c r="A6" t="str">
        <f t="shared" si="0"/>
        <v>ÖsterreichArbeitnehmereinkommenLohnsteuer Fälle</v>
      </c>
      <c r="B6">
        <v>110</v>
      </c>
      <c r="C6" t="s">
        <v>301</v>
      </c>
      <c r="D6" t="s">
        <v>43</v>
      </c>
      <c r="E6" t="s">
        <v>58</v>
      </c>
      <c r="F6">
        <f t="shared" si="1"/>
        <v>7553</v>
      </c>
      <c r="G6">
        <v>1</v>
      </c>
      <c r="H6">
        <f t="shared" si="2"/>
        <v>19</v>
      </c>
      <c r="I6">
        <f t="shared" si="3"/>
        <v>2931382</v>
      </c>
      <c r="J6">
        <f t="shared" si="3"/>
        <v>2906642</v>
      </c>
      <c r="K6">
        <f t="shared" si="3"/>
        <v>2985776</v>
      </c>
      <c r="L6">
        <f t="shared" si="3"/>
        <v>3075860</v>
      </c>
      <c r="M6">
        <f t="shared" si="3"/>
        <v>3195076</v>
      </c>
      <c r="N6">
        <f t="shared" si="3"/>
        <v>3120582</v>
      </c>
      <c r="O6">
        <f t="shared" si="3"/>
        <v>3177614</v>
      </c>
      <c r="P6">
        <f t="shared" si="3"/>
        <v>3261632</v>
      </c>
      <c r="Q6">
        <f t="shared" si="3"/>
        <v>3334451</v>
      </c>
      <c r="R6">
        <f t="shared" si="3"/>
        <v>3386589</v>
      </c>
      <c r="S6">
        <f t="shared" si="3"/>
        <v>3426349</v>
      </c>
      <c r="T6">
        <f t="shared" si="3"/>
        <v>3482330</v>
      </c>
      <c r="U6">
        <f t="shared" si="3"/>
        <v>3527496</v>
      </c>
      <c r="V6">
        <f t="shared" si="3"/>
        <v>3610731</v>
      </c>
      <c r="W6">
        <f t="shared" si="3"/>
        <v>3714624</v>
      </c>
      <c r="X6">
        <f t="shared" si="3"/>
        <v>3814177</v>
      </c>
      <c r="Y6">
        <f t="shared" si="4"/>
        <v>3766738</v>
      </c>
      <c r="Z6">
        <f t="shared" si="4"/>
        <v>3844369</v>
      </c>
      <c r="AA6">
        <f t="shared" si="4"/>
        <v>3987057</v>
      </c>
      <c r="AB6">
        <f t="shared" si="4"/>
        <v>0</v>
      </c>
      <c r="AC6">
        <f t="shared" si="4"/>
        <v>0</v>
      </c>
      <c r="AD6">
        <f t="shared" si="4"/>
        <v>0</v>
      </c>
      <c r="AE6">
        <f t="shared" si="4"/>
        <v>0</v>
      </c>
      <c r="AF6">
        <f t="shared" si="4"/>
        <v>0</v>
      </c>
      <c r="AG6">
        <f t="shared" si="4"/>
        <v>0</v>
      </c>
      <c r="AH6">
        <f t="shared" si="4"/>
        <v>0</v>
      </c>
      <c r="AI6">
        <f t="shared" si="4"/>
        <v>0</v>
      </c>
      <c r="AJ6">
        <f t="shared" si="4"/>
        <v>0</v>
      </c>
      <c r="AK6">
        <f t="shared" si="4"/>
        <v>0</v>
      </c>
      <c r="AL6">
        <f t="shared" si="4"/>
        <v>0</v>
      </c>
      <c r="AM6">
        <f t="shared" si="4"/>
        <v>0</v>
      </c>
      <c r="AN6">
        <f t="shared" si="5"/>
        <v>0</v>
      </c>
      <c r="AO6">
        <f t="shared" si="5"/>
        <v>0</v>
      </c>
      <c r="AP6">
        <f t="shared" si="5"/>
        <v>0</v>
      </c>
      <c r="AQ6">
        <f t="shared" si="5"/>
        <v>0</v>
      </c>
      <c r="AR6">
        <f t="shared" si="5"/>
        <v>0</v>
      </c>
      <c r="AS6">
        <f t="shared" si="5"/>
        <v>0</v>
      </c>
      <c r="AT6">
        <f t="shared" si="5"/>
        <v>0</v>
      </c>
      <c r="AU6">
        <f t="shared" si="5"/>
        <v>0</v>
      </c>
      <c r="AV6">
        <f t="shared" si="5"/>
        <v>0</v>
      </c>
      <c r="AW6">
        <f t="shared" si="5"/>
        <v>0</v>
      </c>
    </row>
    <row r="7" spans="1:49" x14ac:dyDescent="0.25">
      <c r="A7" t="str">
        <f t="shared" si="0"/>
        <v>ÖsterreichArbeitnehmereinkommenNetto_Schnitt</v>
      </c>
      <c r="B7">
        <v>111</v>
      </c>
      <c r="C7" t="s">
        <v>301</v>
      </c>
      <c r="D7" t="s">
        <v>43</v>
      </c>
      <c r="E7" t="s">
        <v>59</v>
      </c>
      <c r="F7">
        <f t="shared" si="1"/>
        <v>7554</v>
      </c>
      <c r="G7">
        <v>1</v>
      </c>
      <c r="H7">
        <f t="shared" si="2"/>
        <v>19</v>
      </c>
      <c r="I7">
        <f t="shared" si="3"/>
        <v>17175.386294947199</v>
      </c>
      <c r="J7">
        <f t="shared" si="3"/>
        <v>17672.369669931799</v>
      </c>
      <c r="K7">
        <f t="shared" si="3"/>
        <v>18090.903807283499</v>
      </c>
      <c r="L7">
        <f t="shared" si="3"/>
        <v>18589.7178665428</v>
      </c>
      <c r="M7">
        <f t="shared" si="3"/>
        <v>19086.820015457499</v>
      </c>
      <c r="N7">
        <f t="shared" si="3"/>
        <v>19680.685716435299</v>
      </c>
      <c r="O7">
        <f t="shared" si="3"/>
        <v>19760.125279521199</v>
      </c>
      <c r="P7">
        <f t="shared" si="3"/>
        <v>20002.374041245399</v>
      </c>
      <c r="Q7">
        <f t="shared" si="3"/>
        <v>20454.656064785599</v>
      </c>
      <c r="R7">
        <f t="shared" si="3"/>
        <v>20690.690059007102</v>
      </c>
      <c r="S7">
        <f t="shared" si="3"/>
        <v>20955.500072119201</v>
      </c>
      <c r="T7">
        <f t="shared" si="3"/>
        <v>21252.015212104601</v>
      </c>
      <c r="U7">
        <f t="shared" si="3"/>
        <v>22352.2895617998</v>
      </c>
      <c r="V7">
        <f t="shared" si="3"/>
        <v>22688.765570495401</v>
      </c>
      <c r="W7">
        <f t="shared" si="3"/>
        <v>23309.4424074376</v>
      </c>
      <c r="X7">
        <f t="shared" si="3"/>
        <v>24105.6892807238</v>
      </c>
      <c r="Y7">
        <f t="shared" si="4"/>
        <v>24904.012689724299</v>
      </c>
      <c r="Z7">
        <f t="shared" si="4"/>
        <v>25570.4759084943</v>
      </c>
      <c r="AA7">
        <f t="shared" si="4"/>
        <v>26775.411322890701</v>
      </c>
      <c r="AB7">
        <f t="shared" si="4"/>
        <v>0</v>
      </c>
      <c r="AC7">
        <f t="shared" si="4"/>
        <v>0</v>
      </c>
      <c r="AD7">
        <f t="shared" si="4"/>
        <v>0</v>
      </c>
      <c r="AE7">
        <f t="shared" si="4"/>
        <v>0</v>
      </c>
      <c r="AF7">
        <f t="shared" si="4"/>
        <v>0</v>
      </c>
      <c r="AG7">
        <f t="shared" si="4"/>
        <v>0</v>
      </c>
      <c r="AH7">
        <f t="shared" si="4"/>
        <v>0</v>
      </c>
      <c r="AI7">
        <f t="shared" si="4"/>
        <v>0</v>
      </c>
      <c r="AJ7">
        <f t="shared" si="4"/>
        <v>0</v>
      </c>
      <c r="AK7">
        <f t="shared" si="4"/>
        <v>0</v>
      </c>
      <c r="AL7">
        <f t="shared" si="4"/>
        <v>0</v>
      </c>
      <c r="AM7">
        <f t="shared" si="4"/>
        <v>0</v>
      </c>
      <c r="AN7">
        <f t="shared" si="5"/>
        <v>0</v>
      </c>
      <c r="AO7">
        <f t="shared" si="5"/>
        <v>0</v>
      </c>
      <c r="AP7">
        <f t="shared" si="5"/>
        <v>0</v>
      </c>
      <c r="AQ7">
        <f t="shared" si="5"/>
        <v>0</v>
      </c>
      <c r="AR7">
        <f t="shared" si="5"/>
        <v>0</v>
      </c>
      <c r="AS7">
        <f t="shared" si="5"/>
        <v>0</v>
      </c>
      <c r="AT7">
        <f t="shared" si="5"/>
        <v>0</v>
      </c>
      <c r="AU7">
        <f t="shared" si="5"/>
        <v>0</v>
      </c>
      <c r="AV7">
        <f t="shared" si="5"/>
        <v>0</v>
      </c>
      <c r="AW7">
        <f t="shared" si="5"/>
        <v>0</v>
      </c>
    </row>
    <row r="8" spans="1:49" x14ac:dyDescent="0.25">
      <c r="A8" t="str">
        <f t="shared" si="0"/>
        <v>ÖsterreichArbeitnehmereinkommenNettobezüge 1000 EUR</v>
      </c>
      <c r="B8">
        <v>112</v>
      </c>
      <c r="C8" t="s">
        <v>301</v>
      </c>
      <c r="D8" t="s">
        <v>43</v>
      </c>
      <c r="E8" t="s">
        <v>60</v>
      </c>
      <c r="F8">
        <f t="shared" si="1"/>
        <v>7555</v>
      </c>
      <c r="G8">
        <v>1</v>
      </c>
      <c r="H8">
        <f t="shared" si="2"/>
        <v>19</v>
      </c>
      <c r="I8">
        <f t="shared" si="3"/>
        <v>62312851.090429999</v>
      </c>
      <c r="J8">
        <f t="shared" si="3"/>
        <v>65002669.171269998</v>
      </c>
      <c r="K8">
        <f t="shared" si="3"/>
        <v>67846244.184839994</v>
      </c>
      <c r="L8">
        <f t="shared" si="3"/>
        <v>71240260.396880001</v>
      </c>
      <c r="M8">
        <f t="shared" si="3"/>
        <v>74742154.845809996</v>
      </c>
      <c r="N8">
        <f t="shared" si="3"/>
        <v>76999502.024409994</v>
      </c>
      <c r="O8">
        <f t="shared" si="3"/>
        <v>78442085.484119996</v>
      </c>
      <c r="P8">
        <f t="shared" si="3"/>
        <v>80794389.322359994</v>
      </c>
      <c r="Q8">
        <f t="shared" si="3"/>
        <v>83744389.218329996</v>
      </c>
      <c r="R8">
        <f t="shared" si="3"/>
        <v>85459812.375909999</v>
      </c>
      <c r="S8">
        <f t="shared" si="3"/>
        <v>87141183.855900005</v>
      </c>
      <c r="T8">
        <f t="shared" si="3"/>
        <v>89316163.11214</v>
      </c>
      <c r="U8">
        <f t="shared" si="3"/>
        <v>95453217.344710007</v>
      </c>
      <c r="V8">
        <f t="shared" si="3"/>
        <v>98299031.456640005</v>
      </c>
      <c r="W8">
        <f t="shared" si="3"/>
        <v>102676905.02320001</v>
      </c>
      <c r="X8">
        <f t="shared" si="3"/>
        <v>107413119.40252</v>
      </c>
      <c r="Y8">
        <f t="shared" si="4"/>
        <v>108751415.40578</v>
      </c>
      <c r="Z8">
        <f t="shared" si="4"/>
        <v>113232459.94179</v>
      </c>
      <c r="AA8">
        <f t="shared" si="4"/>
        <v>121963069.59221999</v>
      </c>
      <c r="AB8">
        <f t="shared" si="4"/>
        <v>0</v>
      </c>
      <c r="AC8">
        <f t="shared" si="4"/>
        <v>0</v>
      </c>
      <c r="AD8">
        <f t="shared" si="4"/>
        <v>0</v>
      </c>
      <c r="AE8">
        <f t="shared" si="4"/>
        <v>0</v>
      </c>
      <c r="AF8">
        <f t="shared" si="4"/>
        <v>0</v>
      </c>
      <c r="AG8">
        <f t="shared" si="4"/>
        <v>0</v>
      </c>
      <c r="AH8">
        <f t="shared" si="4"/>
        <v>0</v>
      </c>
      <c r="AI8">
        <f t="shared" si="4"/>
        <v>0</v>
      </c>
      <c r="AJ8">
        <f t="shared" si="4"/>
        <v>0</v>
      </c>
      <c r="AK8">
        <f t="shared" si="4"/>
        <v>0</v>
      </c>
      <c r="AL8">
        <f t="shared" si="4"/>
        <v>0</v>
      </c>
      <c r="AM8">
        <f t="shared" si="4"/>
        <v>0</v>
      </c>
      <c r="AN8">
        <f t="shared" si="5"/>
        <v>0</v>
      </c>
      <c r="AO8">
        <f t="shared" si="5"/>
        <v>0</v>
      </c>
      <c r="AP8">
        <f t="shared" si="5"/>
        <v>0</v>
      </c>
      <c r="AQ8">
        <f t="shared" si="5"/>
        <v>0</v>
      </c>
      <c r="AR8">
        <f t="shared" si="5"/>
        <v>0</v>
      </c>
      <c r="AS8">
        <f t="shared" si="5"/>
        <v>0</v>
      </c>
      <c r="AT8">
        <f t="shared" si="5"/>
        <v>0</v>
      </c>
      <c r="AU8">
        <f t="shared" si="5"/>
        <v>0</v>
      </c>
      <c r="AV8">
        <f t="shared" si="5"/>
        <v>0</v>
      </c>
      <c r="AW8">
        <f t="shared" si="5"/>
        <v>0</v>
      </c>
    </row>
    <row r="9" spans="1:49" x14ac:dyDescent="0.25">
      <c r="A9" t="str">
        <f t="shared" si="0"/>
        <v>ÖsterreichArbeitnehmereinkommenSV-Beiträge 1000 EUR</v>
      </c>
      <c r="B9">
        <v>113</v>
      </c>
      <c r="C9" t="s">
        <v>301</v>
      </c>
      <c r="D9" t="s">
        <v>43</v>
      </c>
      <c r="E9" t="s">
        <v>61</v>
      </c>
      <c r="F9">
        <f t="shared" si="1"/>
        <v>7556</v>
      </c>
      <c r="G9">
        <v>1</v>
      </c>
      <c r="H9">
        <f t="shared" si="2"/>
        <v>19</v>
      </c>
      <c r="I9">
        <f t="shared" si="3"/>
        <v>14000991.39525</v>
      </c>
      <c r="J9">
        <f t="shared" si="3"/>
        <v>14565694.2435</v>
      </c>
      <c r="K9">
        <f t="shared" si="3"/>
        <v>15244430.19819</v>
      </c>
      <c r="L9">
        <f t="shared" si="3"/>
        <v>15938748.68285</v>
      </c>
      <c r="M9">
        <f t="shared" si="3"/>
        <v>16642618.18805</v>
      </c>
      <c r="N9">
        <f t="shared" si="3"/>
        <v>16672910.59365</v>
      </c>
      <c r="O9">
        <f t="shared" si="3"/>
        <v>17131529.767999999</v>
      </c>
      <c r="P9">
        <f t="shared" si="3"/>
        <v>17780305.490010001</v>
      </c>
      <c r="Q9">
        <f t="shared" si="3"/>
        <v>18487233.995700002</v>
      </c>
      <c r="R9">
        <f t="shared" si="3"/>
        <v>19097582.685529999</v>
      </c>
      <c r="S9">
        <f t="shared" si="3"/>
        <v>19634029.02908</v>
      </c>
      <c r="T9">
        <f t="shared" si="3"/>
        <v>20278851.857840002</v>
      </c>
      <c r="U9">
        <f t="shared" si="3"/>
        <v>21102506.79439</v>
      </c>
      <c r="V9">
        <f t="shared" si="3"/>
        <v>21896008.27383</v>
      </c>
      <c r="W9">
        <f t="shared" si="3"/>
        <v>22895982.408810001</v>
      </c>
      <c r="X9">
        <f t="shared" ref="X9:AM24" si="6">INDEX(Daten_Matrix,$F9,X$1+6)</f>
        <v>23781018.819290001</v>
      </c>
      <c r="Y9">
        <f t="shared" si="6"/>
        <v>23758221.35729</v>
      </c>
      <c r="Z9">
        <f t="shared" si="6"/>
        <v>24950741.408360001</v>
      </c>
      <c r="AA9">
        <f t="shared" si="6"/>
        <v>26642234.393350001</v>
      </c>
      <c r="AB9">
        <f t="shared" si="6"/>
        <v>0</v>
      </c>
      <c r="AC9">
        <f t="shared" si="6"/>
        <v>0</v>
      </c>
      <c r="AD9">
        <f t="shared" si="6"/>
        <v>0</v>
      </c>
      <c r="AE9">
        <f t="shared" si="6"/>
        <v>0</v>
      </c>
      <c r="AF9">
        <f t="shared" si="6"/>
        <v>0</v>
      </c>
      <c r="AG9">
        <f t="shared" si="6"/>
        <v>0</v>
      </c>
      <c r="AH9">
        <f t="shared" si="6"/>
        <v>0</v>
      </c>
      <c r="AI9">
        <f t="shared" si="6"/>
        <v>0</v>
      </c>
      <c r="AJ9">
        <f t="shared" si="6"/>
        <v>0</v>
      </c>
      <c r="AK9">
        <f t="shared" si="6"/>
        <v>0</v>
      </c>
      <c r="AL9">
        <f t="shared" si="6"/>
        <v>0</v>
      </c>
      <c r="AM9">
        <f t="shared" si="6"/>
        <v>0</v>
      </c>
      <c r="AN9">
        <f t="shared" si="5"/>
        <v>0</v>
      </c>
      <c r="AO9">
        <f t="shared" si="5"/>
        <v>0</v>
      </c>
      <c r="AP9">
        <f t="shared" si="5"/>
        <v>0</v>
      </c>
      <c r="AQ9">
        <f t="shared" si="5"/>
        <v>0</v>
      </c>
      <c r="AR9">
        <f t="shared" si="5"/>
        <v>0</v>
      </c>
      <c r="AS9">
        <f t="shared" si="5"/>
        <v>0</v>
      </c>
      <c r="AT9">
        <f t="shared" si="5"/>
        <v>0</v>
      </c>
      <c r="AU9">
        <f t="shared" si="5"/>
        <v>0</v>
      </c>
      <c r="AV9">
        <f t="shared" si="5"/>
        <v>0</v>
      </c>
      <c r="AW9">
        <f t="shared" si="5"/>
        <v>0</v>
      </c>
    </row>
    <row r="10" spans="1:49" x14ac:dyDescent="0.25">
      <c r="A10" t="str">
        <f t="shared" si="0"/>
        <v>ÖsterreichArbeitnehmereinkommenSV-Beiträge Fälle</v>
      </c>
      <c r="B10">
        <v>114</v>
      </c>
      <c r="C10" t="s">
        <v>301</v>
      </c>
      <c r="D10" t="s">
        <v>43</v>
      </c>
      <c r="E10" t="s">
        <v>62</v>
      </c>
      <c r="F10">
        <f t="shared" si="1"/>
        <v>7557</v>
      </c>
      <c r="G10">
        <v>1</v>
      </c>
      <c r="H10">
        <f t="shared" si="2"/>
        <v>19</v>
      </c>
      <c r="I10">
        <f t="shared" ref="I10:X25" si="7">INDEX(Daten_Matrix,$F10,I$1+6)</f>
        <v>3458685</v>
      </c>
      <c r="J10">
        <f t="shared" si="7"/>
        <v>3505294</v>
      </c>
      <c r="K10">
        <f t="shared" si="7"/>
        <v>3571857</v>
      </c>
      <c r="L10">
        <f t="shared" si="7"/>
        <v>3646746</v>
      </c>
      <c r="M10">
        <f t="shared" si="7"/>
        <v>3717448</v>
      </c>
      <c r="N10">
        <f t="shared" si="7"/>
        <v>3694561</v>
      </c>
      <c r="O10">
        <f t="shared" si="7"/>
        <v>3743823</v>
      </c>
      <c r="P10">
        <f t="shared" si="7"/>
        <v>3810698</v>
      </c>
      <c r="Q10">
        <f t="shared" si="7"/>
        <v>3860667</v>
      </c>
      <c r="R10">
        <f t="shared" si="7"/>
        <v>3891821</v>
      </c>
      <c r="S10">
        <f t="shared" si="7"/>
        <v>3911421</v>
      </c>
      <c r="T10">
        <f t="shared" si="7"/>
        <v>3945168</v>
      </c>
      <c r="U10">
        <f t="shared" si="7"/>
        <v>4011309</v>
      </c>
      <c r="V10">
        <f t="shared" si="7"/>
        <v>4061126</v>
      </c>
      <c r="W10">
        <f t="shared" si="7"/>
        <v>4140046</v>
      </c>
      <c r="X10">
        <f t="shared" si="7"/>
        <v>4187239</v>
      </c>
      <c r="Y10">
        <f t="shared" si="6"/>
        <v>4111623</v>
      </c>
      <c r="Z10">
        <f t="shared" si="6"/>
        <v>4185400</v>
      </c>
      <c r="AA10">
        <f t="shared" si="6"/>
        <v>4310865</v>
      </c>
      <c r="AB10">
        <f t="shared" si="6"/>
        <v>0</v>
      </c>
      <c r="AC10">
        <f t="shared" si="6"/>
        <v>0</v>
      </c>
      <c r="AD10">
        <f t="shared" si="6"/>
        <v>0</v>
      </c>
      <c r="AE10">
        <f t="shared" si="6"/>
        <v>0</v>
      </c>
      <c r="AF10">
        <f t="shared" si="6"/>
        <v>0</v>
      </c>
      <c r="AG10">
        <f t="shared" si="6"/>
        <v>0</v>
      </c>
      <c r="AH10">
        <f t="shared" si="6"/>
        <v>0</v>
      </c>
      <c r="AI10">
        <f t="shared" si="6"/>
        <v>0</v>
      </c>
      <c r="AJ10">
        <f t="shared" si="6"/>
        <v>0</v>
      </c>
      <c r="AK10">
        <f t="shared" si="6"/>
        <v>0</v>
      </c>
      <c r="AL10">
        <f t="shared" si="6"/>
        <v>0</v>
      </c>
      <c r="AM10">
        <f t="shared" si="6"/>
        <v>0</v>
      </c>
      <c r="AN10">
        <f t="shared" ref="AN10:AW25" si="8">INDEX(Daten_Matrix,$F10,AN$1+6)</f>
        <v>0</v>
      </c>
      <c r="AO10">
        <f t="shared" si="8"/>
        <v>0</v>
      </c>
      <c r="AP10">
        <f t="shared" si="8"/>
        <v>0</v>
      </c>
      <c r="AQ10">
        <f t="shared" si="8"/>
        <v>0</v>
      </c>
      <c r="AR10">
        <f t="shared" si="8"/>
        <v>0</v>
      </c>
      <c r="AS10">
        <f t="shared" si="8"/>
        <v>0</v>
      </c>
      <c r="AT10">
        <f t="shared" si="8"/>
        <v>0</v>
      </c>
      <c r="AU10">
        <f t="shared" si="8"/>
        <v>0</v>
      </c>
      <c r="AV10">
        <f t="shared" si="8"/>
        <v>0</v>
      </c>
      <c r="AW10">
        <f t="shared" si="8"/>
        <v>0</v>
      </c>
    </row>
    <row r="11" spans="1:49" x14ac:dyDescent="0.25">
      <c r="A11" t="str">
        <f t="shared" si="0"/>
        <v>ÖsterreichArbeitsloseFrauen</v>
      </c>
      <c r="B11">
        <v>115</v>
      </c>
      <c r="C11" t="s">
        <v>301</v>
      </c>
      <c r="D11" t="s">
        <v>36</v>
      </c>
      <c r="E11" t="s">
        <v>47</v>
      </c>
      <c r="F11">
        <f t="shared" si="1"/>
        <v>7558</v>
      </c>
      <c r="G11">
        <v>1</v>
      </c>
      <c r="H11">
        <f t="shared" si="2"/>
        <v>41</v>
      </c>
      <c r="I11">
        <f t="shared" si="7"/>
        <v>106571</v>
      </c>
      <c r="J11">
        <f t="shared" si="7"/>
        <v>95421</v>
      </c>
      <c r="K11">
        <f t="shared" si="7"/>
        <v>108558</v>
      </c>
      <c r="L11">
        <f t="shared" si="7"/>
        <v>101391</v>
      </c>
      <c r="M11">
        <f t="shared" si="7"/>
        <v>111512</v>
      </c>
      <c r="N11">
        <f t="shared" si="7"/>
        <v>96453</v>
      </c>
      <c r="O11">
        <f t="shared" si="7"/>
        <v>105474</v>
      </c>
      <c r="P11">
        <f t="shared" si="7"/>
        <v>91122</v>
      </c>
      <c r="Q11">
        <f t="shared" si="7"/>
        <v>164171</v>
      </c>
      <c r="R11">
        <f t="shared" si="7"/>
        <v>148555</v>
      </c>
      <c r="S11">
        <f t="shared" si="7"/>
        <v>176642</v>
      </c>
      <c r="T11">
        <f t="shared" si="7"/>
        <v>178773</v>
      </c>
      <c r="U11">
        <f t="shared" si="7"/>
        <v>187058</v>
      </c>
      <c r="V11">
        <f t="shared" si="7"/>
        <v>170570</v>
      </c>
      <c r="W11">
        <f t="shared" si="7"/>
        <v>108269</v>
      </c>
      <c r="X11">
        <f t="shared" si="7"/>
        <v>101077</v>
      </c>
      <c r="Y11">
        <f t="shared" si="6"/>
        <v>113315</v>
      </c>
      <c r="Z11">
        <f t="shared" si="6"/>
        <v>108448</v>
      </c>
      <c r="AA11">
        <f t="shared" si="6"/>
        <v>118663</v>
      </c>
      <c r="AB11">
        <f t="shared" si="6"/>
        <v>119935</v>
      </c>
      <c r="AC11">
        <f t="shared" si="6"/>
        <v>133036</v>
      </c>
      <c r="AD11">
        <f t="shared" si="6"/>
        <v>132108</v>
      </c>
      <c r="AE11">
        <f t="shared" si="6"/>
        <v>147073</v>
      </c>
      <c r="AF11">
        <f t="shared" si="6"/>
        <v>144273</v>
      </c>
      <c r="AG11">
        <f t="shared" si="6"/>
        <v>156665</v>
      </c>
      <c r="AH11">
        <f t="shared" si="6"/>
        <v>147369</v>
      </c>
      <c r="AI11">
        <f t="shared" si="6"/>
        <v>154641</v>
      </c>
      <c r="AJ11">
        <f t="shared" si="6"/>
        <v>143337</v>
      </c>
      <c r="AK11">
        <f t="shared" si="6"/>
        <v>142583</v>
      </c>
      <c r="AL11">
        <f t="shared" si="6"/>
        <v>134100</v>
      </c>
      <c r="AM11">
        <f t="shared" si="6"/>
        <v>140948</v>
      </c>
      <c r="AN11">
        <f t="shared" si="8"/>
        <v>130342</v>
      </c>
      <c r="AO11">
        <f t="shared" si="8"/>
        <v>136430</v>
      </c>
      <c r="AP11">
        <f t="shared" si="8"/>
        <v>182782</v>
      </c>
      <c r="AQ11">
        <f t="shared" si="8"/>
        <v>194307</v>
      </c>
      <c r="AR11">
        <f t="shared" si="8"/>
        <v>135248</v>
      </c>
      <c r="AS11">
        <f t="shared" si="8"/>
        <v>128717</v>
      </c>
      <c r="AT11">
        <f t="shared" si="8"/>
        <v>111018</v>
      </c>
      <c r="AU11">
        <f t="shared" si="8"/>
        <v>117939</v>
      </c>
      <c r="AV11">
        <f t="shared" si="8"/>
        <v>115726</v>
      </c>
      <c r="AW11">
        <f t="shared" si="8"/>
        <v>125314</v>
      </c>
    </row>
    <row r="12" spans="1:49" x14ac:dyDescent="0.25">
      <c r="A12" t="str">
        <f t="shared" si="0"/>
        <v>ÖsterreichArbeitsloseInsgesamt</v>
      </c>
      <c r="B12">
        <v>116</v>
      </c>
      <c r="C12" t="s">
        <v>301</v>
      </c>
      <c r="D12" t="s">
        <v>36</v>
      </c>
      <c r="E12" t="s">
        <v>48</v>
      </c>
      <c r="F12">
        <f t="shared" si="1"/>
        <v>7559</v>
      </c>
      <c r="G12">
        <v>1</v>
      </c>
      <c r="H12">
        <f t="shared" si="2"/>
        <v>41</v>
      </c>
      <c r="I12">
        <f t="shared" si="7"/>
        <v>312448</v>
      </c>
      <c r="J12">
        <f t="shared" si="7"/>
        <v>200912</v>
      </c>
      <c r="K12">
        <f t="shared" si="7"/>
        <v>316017</v>
      </c>
      <c r="L12">
        <f t="shared" si="7"/>
        <v>210895</v>
      </c>
      <c r="M12">
        <f t="shared" si="7"/>
        <v>326747</v>
      </c>
      <c r="N12">
        <f t="shared" si="7"/>
        <v>196699</v>
      </c>
      <c r="O12">
        <f t="shared" si="7"/>
        <v>295250</v>
      </c>
      <c r="P12">
        <f t="shared" si="7"/>
        <v>185420</v>
      </c>
      <c r="Q12">
        <f t="shared" si="7"/>
        <v>459653</v>
      </c>
      <c r="R12">
        <f t="shared" si="7"/>
        <v>296044</v>
      </c>
      <c r="S12">
        <f t="shared" si="7"/>
        <v>523741</v>
      </c>
      <c r="T12">
        <f t="shared" si="7"/>
        <v>395510</v>
      </c>
      <c r="U12">
        <f t="shared" si="7"/>
        <v>564305</v>
      </c>
      <c r="V12">
        <f t="shared" si="7"/>
        <v>355715</v>
      </c>
      <c r="W12">
        <f t="shared" si="7"/>
        <v>309584</v>
      </c>
      <c r="X12">
        <f t="shared" si="7"/>
        <v>209743</v>
      </c>
      <c r="Y12">
        <f t="shared" si="6"/>
        <v>318027</v>
      </c>
      <c r="Z12">
        <f t="shared" si="6"/>
        <v>227869</v>
      </c>
      <c r="AA12">
        <f t="shared" si="6"/>
        <v>338421</v>
      </c>
      <c r="AB12">
        <f t="shared" si="6"/>
        <v>256494</v>
      </c>
      <c r="AC12">
        <f t="shared" si="6"/>
        <v>369837</v>
      </c>
      <c r="AD12">
        <f t="shared" si="6"/>
        <v>286363</v>
      </c>
      <c r="AE12">
        <f t="shared" si="6"/>
        <v>406239</v>
      </c>
      <c r="AF12">
        <f t="shared" si="6"/>
        <v>319880</v>
      </c>
      <c r="AG12">
        <f t="shared" si="6"/>
        <v>424989</v>
      </c>
      <c r="AH12">
        <f t="shared" si="6"/>
        <v>321256</v>
      </c>
      <c r="AI12">
        <f t="shared" si="6"/>
        <v>422262</v>
      </c>
      <c r="AJ12">
        <f t="shared" si="6"/>
        <v>307191</v>
      </c>
      <c r="AK12">
        <f t="shared" si="6"/>
        <v>379209</v>
      </c>
      <c r="AL12">
        <f t="shared" si="6"/>
        <v>282583</v>
      </c>
      <c r="AM12">
        <f t="shared" si="6"/>
        <v>367979</v>
      </c>
      <c r="AN12">
        <f t="shared" si="8"/>
        <v>271777</v>
      </c>
      <c r="AO12">
        <f t="shared" si="8"/>
        <v>355335</v>
      </c>
      <c r="AP12">
        <f t="shared" si="8"/>
        <v>383951</v>
      </c>
      <c r="AQ12">
        <f t="shared" si="8"/>
        <v>468330</v>
      </c>
      <c r="AR12">
        <f t="shared" si="8"/>
        <v>282685</v>
      </c>
      <c r="AS12">
        <f t="shared" si="8"/>
        <v>332956</v>
      </c>
      <c r="AT12">
        <f t="shared" si="8"/>
        <v>235487</v>
      </c>
      <c r="AU12">
        <f t="shared" si="8"/>
        <v>317131</v>
      </c>
      <c r="AV12">
        <f t="shared" si="8"/>
        <v>250227</v>
      </c>
      <c r="AW12">
        <f t="shared" si="8"/>
        <v>343828</v>
      </c>
    </row>
    <row r="13" spans="1:49" x14ac:dyDescent="0.25">
      <c r="A13" t="str">
        <f t="shared" si="0"/>
        <v>ÖsterreichArbeitsloseMänner</v>
      </c>
      <c r="B13">
        <v>117</v>
      </c>
      <c r="C13" t="s">
        <v>301</v>
      </c>
      <c r="D13" t="s">
        <v>36</v>
      </c>
      <c r="E13" t="s">
        <v>49</v>
      </c>
      <c r="F13">
        <f t="shared" si="1"/>
        <v>7560</v>
      </c>
      <c r="G13">
        <v>1</v>
      </c>
      <c r="H13">
        <f t="shared" si="2"/>
        <v>41</v>
      </c>
      <c r="I13">
        <f t="shared" si="7"/>
        <v>205877</v>
      </c>
      <c r="J13">
        <f t="shared" si="7"/>
        <v>105491</v>
      </c>
      <c r="K13">
        <f t="shared" si="7"/>
        <v>207459</v>
      </c>
      <c r="L13">
        <f t="shared" si="7"/>
        <v>109504</v>
      </c>
      <c r="M13">
        <f t="shared" si="7"/>
        <v>215235</v>
      </c>
      <c r="N13">
        <f t="shared" si="7"/>
        <v>100246</v>
      </c>
      <c r="O13">
        <f t="shared" si="7"/>
        <v>189776</v>
      </c>
      <c r="P13">
        <f t="shared" si="7"/>
        <v>94298</v>
      </c>
      <c r="Q13">
        <f t="shared" si="7"/>
        <v>295482</v>
      </c>
      <c r="R13">
        <f t="shared" si="7"/>
        <v>147489</v>
      </c>
      <c r="S13">
        <f t="shared" si="7"/>
        <v>347099</v>
      </c>
      <c r="T13">
        <f t="shared" si="7"/>
        <v>216737</v>
      </c>
      <c r="U13">
        <f t="shared" si="7"/>
        <v>377247</v>
      </c>
      <c r="V13">
        <f t="shared" si="7"/>
        <v>185145</v>
      </c>
      <c r="W13">
        <f t="shared" si="7"/>
        <v>201315</v>
      </c>
      <c r="X13">
        <f t="shared" si="7"/>
        <v>108666</v>
      </c>
      <c r="Y13">
        <f t="shared" si="6"/>
        <v>204712</v>
      </c>
      <c r="Z13">
        <f t="shared" si="6"/>
        <v>119421</v>
      </c>
      <c r="AA13">
        <f t="shared" si="6"/>
        <v>219758</v>
      </c>
      <c r="AB13">
        <f t="shared" si="6"/>
        <v>136559</v>
      </c>
      <c r="AC13">
        <f t="shared" si="6"/>
        <v>236801</v>
      </c>
      <c r="AD13">
        <f t="shared" si="6"/>
        <v>154255</v>
      </c>
      <c r="AE13">
        <f t="shared" si="6"/>
        <v>259166</v>
      </c>
      <c r="AF13">
        <f t="shared" si="6"/>
        <v>175607</v>
      </c>
      <c r="AG13">
        <f t="shared" si="6"/>
        <v>268324</v>
      </c>
      <c r="AH13">
        <f t="shared" si="6"/>
        <v>173887</v>
      </c>
      <c r="AI13">
        <f t="shared" si="6"/>
        <v>267621</v>
      </c>
      <c r="AJ13">
        <f t="shared" si="6"/>
        <v>163854</v>
      </c>
      <c r="AK13">
        <f t="shared" si="6"/>
        <v>236626</v>
      </c>
      <c r="AL13">
        <f t="shared" si="6"/>
        <v>148483</v>
      </c>
      <c r="AM13">
        <f t="shared" si="6"/>
        <v>227031</v>
      </c>
      <c r="AN13">
        <f t="shared" si="8"/>
        <v>141435</v>
      </c>
      <c r="AO13">
        <f t="shared" si="8"/>
        <v>218905</v>
      </c>
      <c r="AP13">
        <f t="shared" si="8"/>
        <v>201169</v>
      </c>
      <c r="AQ13">
        <f t="shared" si="8"/>
        <v>274023</v>
      </c>
      <c r="AR13">
        <f t="shared" si="8"/>
        <v>147437</v>
      </c>
      <c r="AS13">
        <f t="shared" si="8"/>
        <v>204239</v>
      </c>
      <c r="AT13">
        <f t="shared" si="8"/>
        <v>124469</v>
      </c>
      <c r="AU13">
        <f t="shared" si="8"/>
        <v>199192</v>
      </c>
      <c r="AV13">
        <f t="shared" si="8"/>
        <v>134501</v>
      </c>
      <c r="AW13">
        <f t="shared" si="8"/>
        <v>218514</v>
      </c>
    </row>
    <row r="14" spans="1:49" x14ac:dyDescent="0.25">
      <c r="A14" t="str">
        <f t="shared" si="0"/>
        <v>Österreicharbeitslose AusländerFrauen</v>
      </c>
      <c r="B14">
        <v>118</v>
      </c>
      <c r="C14" t="s">
        <v>301</v>
      </c>
      <c r="D14" t="s">
        <v>37</v>
      </c>
      <c r="E14" t="s">
        <v>47</v>
      </c>
      <c r="F14">
        <f t="shared" si="1"/>
        <v>7561</v>
      </c>
      <c r="G14">
        <v>1</v>
      </c>
      <c r="H14">
        <f t="shared" si="2"/>
        <v>41</v>
      </c>
      <c r="I14">
        <f t="shared" si="7"/>
        <v>14215</v>
      </c>
      <c r="J14">
        <f t="shared" si="7"/>
        <v>11556</v>
      </c>
      <c r="K14">
        <f t="shared" si="7"/>
        <v>15119</v>
      </c>
      <c r="L14">
        <f t="shared" si="7"/>
        <v>13464</v>
      </c>
      <c r="M14">
        <f t="shared" si="7"/>
        <v>16808</v>
      </c>
      <c r="N14">
        <f t="shared" si="7"/>
        <v>12949</v>
      </c>
      <c r="O14">
        <f t="shared" si="7"/>
        <v>16159</v>
      </c>
      <c r="P14">
        <f t="shared" si="7"/>
        <v>12295</v>
      </c>
      <c r="Q14">
        <f t="shared" si="7"/>
        <v>22662</v>
      </c>
      <c r="R14">
        <f t="shared" si="7"/>
        <v>19101</v>
      </c>
      <c r="S14">
        <f t="shared" si="7"/>
        <v>26573</v>
      </c>
      <c r="T14">
        <f t="shared" si="7"/>
        <v>24433</v>
      </c>
      <c r="U14">
        <f t="shared" si="7"/>
        <v>28957</v>
      </c>
      <c r="V14">
        <f t="shared" si="7"/>
        <v>23844</v>
      </c>
      <c r="W14">
        <f t="shared" si="7"/>
        <v>19920</v>
      </c>
      <c r="X14">
        <f t="shared" si="7"/>
        <v>17102</v>
      </c>
      <c r="Y14">
        <f t="shared" si="6"/>
        <v>22287</v>
      </c>
      <c r="Z14">
        <f t="shared" si="6"/>
        <v>19987</v>
      </c>
      <c r="AA14">
        <f t="shared" si="6"/>
        <v>25411</v>
      </c>
      <c r="AB14">
        <f t="shared" si="6"/>
        <v>24512</v>
      </c>
      <c r="AC14">
        <f t="shared" si="6"/>
        <v>30660</v>
      </c>
      <c r="AD14">
        <f t="shared" si="6"/>
        <v>29612</v>
      </c>
      <c r="AE14">
        <f t="shared" si="6"/>
        <v>37467</v>
      </c>
      <c r="AF14">
        <f t="shared" si="6"/>
        <v>34956</v>
      </c>
      <c r="AG14">
        <f t="shared" si="6"/>
        <v>42406</v>
      </c>
      <c r="AH14">
        <f t="shared" si="6"/>
        <v>38624</v>
      </c>
      <c r="AI14">
        <f t="shared" si="6"/>
        <v>43840</v>
      </c>
      <c r="AJ14">
        <f t="shared" si="6"/>
        <v>38304</v>
      </c>
      <c r="AK14">
        <f t="shared" si="6"/>
        <v>42245</v>
      </c>
      <c r="AL14">
        <f t="shared" si="6"/>
        <v>38891</v>
      </c>
      <c r="AM14">
        <f t="shared" si="6"/>
        <v>44504</v>
      </c>
      <c r="AN14">
        <f t="shared" si="8"/>
        <v>39174</v>
      </c>
      <c r="AO14">
        <f t="shared" si="8"/>
        <v>44113</v>
      </c>
      <c r="AP14">
        <f t="shared" si="8"/>
        <v>61570</v>
      </c>
      <c r="AQ14">
        <f t="shared" si="8"/>
        <v>67109</v>
      </c>
      <c r="AR14">
        <f t="shared" si="8"/>
        <v>45139</v>
      </c>
      <c r="AS14">
        <f t="shared" si="8"/>
        <v>45228</v>
      </c>
      <c r="AT14">
        <f t="shared" si="8"/>
        <v>37401</v>
      </c>
      <c r="AU14">
        <f t="shared" si="8"/>
        <v>43135</v>
      </c>
      <c r="AV14">
        <f t="shared" si="8"/>
        <v>42983</v>
      </c>
      <c r="AW14">
        <f t="shared" si="8"/>
        <v>49571</v>
      </c>
    </row>
    <row r="15" spans="1:49" x14ac:dyDescent="0.25">
      <c r="A15" t="str">
        <f t="shared" si="0"/>
        <v>Österreicharbeitslose AusländerInsgesamt</v>
      </c>
      <c r="B15">
        <v>119</v>
      </c>
      <c r="C15" t="s">
        <v>301</v>
      </c>
      <c r="D15" t="s">
        <v>37</v>
      </c>
      <c r="E15" t="s">
        <v>48</v>
      </c>
      <c r="F15">
        <f t="shared" si="1"/>
        <v>7562</v>
      </c>
      <c r="G15">
        <v>1</v>
      </c>
      <c r="H15">
        <f t="shared" si="2"/>
        <v>41</v>
      </c>
      <c r="I15">
        <f t="shared" si="7"/>
        <v>54633</v>
      </c>
      <c r="J15">
        <f t="shared" si="7"/>
        <v>28268</v>
      </c>
      <c r="K15">
        <f t="shared" si="7"/>
        <v>56675</v>
      </c>
      <c r="L15">
        <f t="shared" si="7"/>
        <v>32182</v>
      </c>
      <c r="M15">
        <f t="shared" si="7"/>
        <v>0</v>
      </c>
      <c r="N15">
        <f t="shared" si="7"/>
        <v>0</v>
      </c>
      <c r="O15">
        <f t="shared" si="7"/>
        <v>0</v>
      </c>
      <c r="P15">
        <f t="shared" si="7"/>
        <v>28218</v>
      </c>
      <c r="Q15">
        <f t="shared" si="7"/>
        <v>77003</v>
      </c>
      <c r="R15">
        <f t="shared" si="7"/>
        <v>42800</v>
      </c>
      <c r="S15">
        <f t="shared" si="7"/>
        <v>94009</v>
      </c>
      <c r="T15">
        <f t="shared" si="7"/>
        <v>60442</v>
      </c>
      <c r="U15">
        <f t="shared" si="7"/>
        <v>102109</v>
      </c>
      <c r="V15">
        <f t="shared" si="7"/>
        <v>53971</v>
      </c>
      <c r="W15">
        <f t="shared" si="7"/>
        <v>63571</v>
      </c>
      <c r="X15">
        <f t="shared" si="7"/>
        <v>38031</v>
      </c>
      <c r="Y15">
        <f t="shared" si="6"/>
        <v>69436</v>
      </c>
      <c r="Z15">
        <f t="shared" si="6"/>
        <v>44907</v>
      </c>
      <c r="AA15">
        <f t="shared" si="6"/>
        <v>78951</v>
      </c>
      <c r="AB15">
        <f t="shared" si="6"/>
        <v>55017</v>
      </c>
      <c r="AC15">
        <f t="shared" si="6"/>
        <v>91000</v>
      </c>
      <c r="AD15">
        <f t="shared" si="6"/>
        <v>67544</v>
      </c>
      <c r="AE15">
        <f t="shared" si="6"/>
        <v>108193</v>
      </c>
      <c r="AF15">
        <f t="shared" si="6"/>
        <v>82094</v>
      </c>
      <c r="AG15">
        <f t="shared" si="6"/>
        <v>119088</v>
      </c>
      <c r="AH15">
        <f t="shared" si="6"/>
        <v>87273</v>
      </c>
      <c r="AI15">
        <f t="shared" si="6"/>
        <v>123866</v>
      </c>
      <c r="AJ15">
        <f t="shared" si="6"/>
        <v>84525</v>
      </c>
      <c r="AK15">
        <f t="shared" si="6"/>
        <v>113911</v>
      </c>
      <c r="AL15">
        <f t="shared" si="6"/>
        <v>83442</v>
      </c>
      <c r="AM15">
        <f t="shared" si="6"/>
        <v>117404</v>
      </c>
      <c r="AN15">
        <f t="shared" si="8"/>
        <v>82435</v>
      </c>
      <c r="AO15">
        <f t="shared" si="8"/>
        <v>115303</v>
      </c>
      <c r="AP15">
        <f t="shared" si="8"/>
        <v>129419</v>
      </c>
      <c r="AQ15">
        <f t="shared" si="8"/>
        <v>160892</v>
      </c>
      <c r="AR15">
        <f t="shared" si="8"/>
        <v>92123</v>
      </c>
      <c r="AS15">
        <f t="shared" si="8"/>
        <v>115286</v>
      </c>
      <c r="AT15">
        <f t="shared" si="8"/>
        <v>78973</v>
      </c>
      <c r="AU15">
        <f t="shared" si="8"/>
        <v>115085</v>
      </c>
      <c r="AV15">
        <f t="shared" si="8"/>
        <v>93552</v>
      </c>
      <c r="AW15">
        <f t="shared" si="8"/>
        <v>134408</v>
      </c>
    </row>
    <row r="16" spans="1:49" x14ac:dyDescent="0.25">
      <c r="A16" t="str">
        <f t="shared" si="0"/>
        <v>Österreicharbeitslose AusländerMänner</v>
      </c>
      <c r="B16">
        <v>120</v>
      </c>
      <c r="C16" t="s">
        <v>301</v>
      </c>
      <c r="D16" t="s">
        <v>37</v>
      </c>
      <c r="E16" t="s">
        <v>49</v>
      </c>
      <c r="F16">
        <f t="shared" si="1"/>
        <v>7563</v>
      </c>
      <c r="G16">
        <v>1</v>
      </c>
      <c r="H16">
        <f t="shared" si="2"/>
        <v>41</v>
      </c>
      <c r="I16">
        <f t="shared" si="7"/>
        <v>40418</v>
      </c>
      <c r="J16">
        <f t="shared" si="7"/>
        <v>16712</v>
      </c>
      <c r="K16">
        <f t="shared" si="7"/>
        <v>41556</v>
      </c>
      <c r="L16">
        <f t="shared" si="7"/>
        <v>18718</v>
      </c>
      <c r="M16">
        <f t="shared" si="7"/>
        <v>44202</v>
      </c>
      <c r="N16">
        <f t="shared" si="7"/>
        <v>16774</v>
      </c>
      <c r="O16">
        <f t="shared" si="7"/>
        <v>38533</v>
      </c>
      <c r="P16">
        <f t="shared" si="7"/>
        <v>15923</v>
      </c>
      <c r="Q16">
        <f t="shared" si="7"/>
        <v>54341</v>
      </c>
      <c r="R16">
        <f t="shared" si="7"/>
        <v>23699</v>
      </c>
      <c r="S16">
        <f t="shared" si="7"/>
        <v>67436</v>
      </c>
      <c r="T16">
        <f t="shared" si="7"/>
        <v>36009</v>
      </c>
      <c r="U16">
        <f t="shared" si="7"/>
        <v>73152</v>
      </c>
      <c r="V16">
        <f t="shared" si="7"/>
        <v>30127</v>
      </c>
      <c r="W16">
        <f t="shared" si="7"/>
        <v>43651</v>
      </c>
      <c r="X16">
        <f t="shared" si="7"/>
        <v>20929</v>
      </c>
      <c r="Y16">
        <f t="shared" si="6"/>
        <v>47149</v>
      </c>
      <c r="Z16">
        <f t="shared" si="6"/>
        <v>24920</v>
      </c>
      <c r="AA16">
        <f t="shared" si="6"/>
        <v>53540</v>
      </c>
      <c r="AB16">
        <f t="shared" si="6"/>
        <v>30505</v>
      </c>
      <c r="AC16">
        <f t="shared" si="6"/>
        <v>60340</v>
      </c>
      <c r="AD16">
        <f t="shared" si="6"/>
        <v>37932</v>
      </c>
      <c r="AE16">
        <f t="shared" si="6"/>
        <v>70726</v>
      </c>
      <c r="AF16">
        <f t="shared" si="6"/>
        <v>47138</v>
      </c>
      <c r="AG16">
        <f t="shared" si="6"/>
        <v>76682</v>
      </c>
      <c r="AH16">
        <f t="shared" si="6"/>
        <v>48649</v>
      </c>
      <c r="AI16">
        <f t="shared" si="6"/>
        <v>80026</v>
      </c>
      <c r="AJ16">
        <f t="shared" si="6"/>
        <v>46221</v>
      </c>
      <c r="AK16">
        <f t="shared" si="6"/>
        <v>71666</v>
      </c>
      <c r="AL16">
        <f t="shared" si="6"/>
        <v>44551</v>
      </c>
      <c r="AM16">
        <f t="shared" si="6"/>
        <v>72900</v>
      </c>
      <c r="AN16">
        <f t="shared" si="8"/>
        <v>43261</v>
      </c>
      <c r="AO16">
        <f t="shared" si="8"/>
        <v>71190</v>
      </c>
      <c r="AP16">
        <f t="shared" si="8"/>
        <v>67849</v>
      </c>
      <c r="AQ16">
        <f t="shared" si="8"/>
        <v>93783</v>
      </c>
      <c r="AR16">
        <f t="shared" si="8"/>
        <v>46984</v>
      </c>
      <c r="AS16">
        <f t="shared" si="8"/>
        <v>70058</v>
      </c>
      <c r="AT16">
        <f t="shared" si="8"/>
        <v>41572</v>
      </c>
      <c r="AU16">
        <f t="shared" si="8"/>
        <v>71950</v>
      </c>
      <c r="AV16">
        <f t="shared" si="8"/>
        <v>50569</v>
      </c>
      <c r="AW16">
        <f t="shared" si="8"/>
        <v>84837</v>
      </c>
    </row>
    <row r="17" spans="1:49" x14ac:dyDescent="0.25">
      <c r="A17" t="str">
        <f t="shared" si="0"/>
        <v>ÖsterreichGesamteinkommenBruttobezüge Gesamt</v>
      </c>
      <c r="B17">
        <v>121</v>
      </c>
      <c r="C17" t="s">
        <v>301</v>
      </c>
      <c r="D17" t="s">
        <v>45</v>
      </c>
      <c r="E17" t="s">
        <v>63</v>
      </c>
      <c r="F17">
        <f t="shared" si="1"/>
        <v>7566</v>
      </c>
      <c r="G17">
        <v>1</v>
      </c>
      <c r="H17">
        <f t="shared" si="2"/>
        <v>19</v>
      </c>
      <c r="I17">
        <f t="shared" si="7"/>
        <v>122555971.23457</v>
      </c>
      <c r="J17">
        <f t="shared" si="7"/>
        <v>126809508.10890999</v>
      </c>
      <c r="K17">
        <f t="shared" si="7"/>
        <v>132738427.14579</v>
      </c>
      <c r="L17">
        <f t="shared" si="7"/>
        <v>139291221.96535999</v>
      </c>
      <c r="M17">
        <f t="shared" si="7"/>
        <v>146537702.31114</v>
      </c>
      <c r="N17">
        <f t="shared" si="7"/>
        <v>149148969.08779001</v>
      </c>
      <c r="O17">
        <f t="shared" si="7"/>
        <v>153230602.12125</v>
      </c>
      <c r="P17">
        <f t="shared" si="7"/>
        <v>158458393.99417999</v>
      </c>
      <c r="Q17">
        <f t="shared" si="7"/>
        <v>165178427.37272999</v>
      </c>
      <c r="R17">
        <f t="shared" si="7"/>
        <v>169934461.07649001</v>
      </c>
      <c r="S17">
        <f t="shared" si="7"/>
        <v>174566337.88925001</v>
      </c>
      <c r="T17">
        <f t="shared" si="7"/>
        <v>179285214.27985001</v>
      </c>
      <c r="U17">
        <f t="shared" si="7"/>
        <v>184983371.42383999</v>
      </c>
      <c r="V17">
        <f t="shared" si="7"/>
        <v>190444978.62717</v>
      </c>
      <c r="W17">
        <f t="shared" si="7"/>
        <v>198792032.96292001</v>
      </c>
      <c r="X17">
        <f t="shared" si="7"/>
        <v>207304570.89364001</v>
      </c>
      <c r="Y17">
        <f t="shared" si="6"/>
        <v>210457083.85631001</v>
      </c>
      <c r="Z17">
        <f t="shared" si="6"/>
        <v>220243222.44363001</v>
      </c>
      <c r="AA17">
        <f t="shared" si="6"/>
        <v>234657014.71827</v>
      </c>
      <c r="AB17">
        <f t="shared" si="6"/>
        <v>0</v>
      </c>
      <c r="AC17">
        <f t="shared" si="6"/>
        <v>0</v>
      </c>
      <c r="AD17">
        <f t="shared" si="6"/>
        <v>0</v>
      </c>
      <c r="AE17">
        <f t="shared" si="6"/>
        <v>0</v>
      </c>
      <c r="AF17">
        <f t="shared" si="6"/>
        <v>0</v>
      </c>
      <c r="AG17">
        <f t="shared" si="6"/>
        <v>0</v>
      </c>
      <c r="AH17">
        <f t="shared" si="6"/>
        <v>0</v>
      </c>
      <c r="AI17">
        <f t="shared" si="6"/>
        <v>0</v>
      </c>
      <c r="AJ17">
        <f t="shared" si="6"/>
        <v>0</v>
      </c>
      <c r="AK17">
        <f t="shared" si="6"/>
        <v>0</v>
      </c>
      <c r="AL17">
        <f t="shared" si="6"/>
        <v>0</v>
      </c>
      <c r="AM17">
        <f t="shared" si="6"/>
        <v>0</v>
      </c>
      <c r="AN17">
        <f t="shared" si="8"/>
        <v>0</v>
      </c>
      <c r="AO17">
        <f t="shared" si="8"/>
        <v>0</v>
      </c>
      <c r="AP17">
        <f t="shared" si="8"/>
        <v>0</v>
      </c>
      <c r="AQ17">
        <f t="shared" si="8"/>
        <v>0</v>
      </c>
      <c r="AR17">
        <f t="shared" si="8"/>
        <v>0</v>
      </c>
      <c r="AS17">
        <f t="shared" si="8"/>
        <v>0</v>
      </c>
      <c r="AT17">
        <f t="shared" si="8"/>
        <v>0</v>
      </c>
      <c r="AU17">
        <f t="shared" si="8"/>
        <v>0</v>
      </c>
      <c r="AV17">
        <f t="shared" si="8"/>
        <v>0</v>
      </c>
      <c r="AW17">
        <f t="shared" si="8"/>
        <v>0</v>
      </c>
    </row>
    <row r="18" spans="1:49" x14ac:dyDescent="0.25">
      <c r="A18" t="str">
        <f t="shared" si="0"/>
        <v>ÖsterreichGesamteinkommenNettobezüge Gesamt</v>
      </c>
      <c r="B18">
        <v>122</v>
      </c>
      <c r="C18" t="s">
        <v>301</v>
      </c>
      <c r="D18" t="s">
        <v>45</v>
      </c>
      <c r="E18" t="s">
        <v>64</v>
      </c>
      <c r="F18">
        <f t="shared" si="1"/>
        <v>7567</v>
      </c>
      <c r="G18">
        <v>1</v>
      </c>
      <c r="H18">
        <f t="shared" si="2"/>
        <v>19</v>
      </c>
      <c r="I18">
        <f t="shared" si="7"/>
        <v>89227862.371439993</v>
      </c>
      <c r="J18">
        <f t="shared" si="7"/>
        <v>92850911.484050006</v>
      </c>
      <c r="K18">
        <f t="shared" si="7"/>
        <v>96636697.045939997</v>
      </c>
      <c r="L18">
        <f t="shared" si="7"/>
        <v>100945164.40929</v>
      </c>
      <c r="M18">
        <f t="shared" si="7"/>
        <v>105654162.05834</v>
      </c>
      <c r="N18">
        <f t="shared" si="7"/>
        <v>109700570.45837</v>
      </c>
      <c r="O18">
        <f t="shared" si="7"/>
        <v>112382983.85426</v>
      </c>
      <c r="P18">
        <f t="shared" si="7"/>
        <v>115626238.27095</v>
      </c>
      <c r="Q18">
        <f t="shared" si="7"/>
        <v>119940070.68344</v>
      </c>
      <c r="R18">
        <f t="shared" si="7"/>
        <v>122841884.23644</v>
      </c>
      <c r="S18">
        <f t="shared" si="7"/>
        <v>125660593.21729</v>
      </c>
      <c r="T18">
        <f t="shared" si="7"/>
        <v>128357193.19943</v>
      </c>
      <c r="U18">
        <f t="shared" si="7"/>
        <v>136234473.11232001</v>
      </c>
      <c r="V18">
        <f t="shared" si="7"/>
        <v>139805981.16738001</v>
      </c>
      <c r="W18">
        <f t="shared" si="7"/>
        <v>145335756.47009999</v>
      </c>
      <c r="X18">
        <f t="shared" si="7"/>
        <v>151614178.62536001</v>
      </c>
      <c r="Y18">
        <f t="shared" si="6"/>
        <v>155497701.01848999</v>
      </c>
      <c r="Z18">
        <f t="shared" si="6"/>
        <v>161730826.9474</v>
      </c>
      <c r="AA18">
        <f t="shared" si="6"/>
        <v>172796342.66613999</v>
      </c>
      <c r="AB18">
        <f t="shared" si="6"/>
        <v>0</v>
      </c>
      <c r="AC18">
        <f t="shared" si="6"/>
        <v>0</v>
      </c>
      <c r="AD18">
        <f t="shared" si="6"/>
        <v>0</v>
      </c>
      <c r="AE18">
        <f t="shared" si="6"/>
        <v>0</v>
      </c>
      <c r="AF18">
        <f t="shared" si="6"/>
        <v>0</v>
      </c>
      <c r="AG18">
        <f t="shared" si="6"/>
        <v>0</v>
      </c>
      <c r="AH18">
        <f t="shared" si="6"/>
        <v>0</v>
      </c>
      <c r="AI18">
        <f t="shared" si="6"/>
        <v>0</v>
      </c>
      <c r="AJ18">
        <f t="shared" si="6"/>
        <v>0</v>
      </c>
      <c r="AK18">
        <f t="shared" si="6"/>
        <v>0</v>
      </c>
      <c r="AL18">
        <f t="shared" si="6"/>
        <v>0</v>
      </c>
      <c r="AM18">
        <f t="shared" si="6"/>
        <v>0</v>
      </c>
      <c r="AN18">
        <f t="shared" si="8"/>
        <v>0</v>
      </c>
      <c r="AO18">
        <f t="shared" si="8"/>
        <v>0</v>
      </c>
      <c r="AP18">
        <f t="shared" si="8"/>
        <v>0</v>
      </c>
      <c r="AQ18">
        <f t="shared" si="8"/>
        <v>0</v>
      </c>
      <c r="AR18">
        <f t="shared" si="8"/>
        <v>0</v>
      </c>
      <c r="AS18">
        <f t="shared" si="8"/>
        <v>0</v>
      </c>
      <c r="AT18">
        <f t="shared" si="8"/>
        <v>0</v>
      </c>
      <c r="AU18">
        <f t="shared" si="8"/>
        <v>0</v>
      </c>
      <c r="AV18">
        <f t="shared" si="8"/>
        <v>0</v>
      </c>
      <c r="AW18">
        <f t="shared" si="8"/>
        <v>0</v>
      </c>
    </row>
    <row r="19" spans="1:49" x14ac:dyDescent="0.25">
      <c r="A19" t="str">
        <f t="shared" si="0"/>
        <v>ÖsterreichGründungsintensitätin % der aktiven Wirtschaftskammermitglieder</v>
      </c>
      <c r="B19">
        <v>123</v>
      </c>
      <c r="C19" t="s">
        <v>301</v>
      </c>
      <c r="D19" t="s">
        <v>40</v>
      </c>
      <c r="E19" t="s">
        <v>52</v>
      </c>
      <c r="F19">
        <f t="shared" si="1"/>
        <v>7568</v>
      </c>
      <c r="G19">
        <v>1</v>
      </c>
      <c r="H19">
        <f t="shared" si="2"/>
        <v>22</v>
      </c>
      <c r="I19">
        <f t="shared" si="7"/>
        <v>7.7511907292262299</v>
      </c>
      <c r="J19">
        <f t="shared" si="7"/>
        <v>8.2475968048643402</v>
      </c>
      <c r="K19">
        <f t="shared" si="7"/>
        <v>8.3862999328870398</v>
      </c>
      <c r="L19">
        <f t="shared" si="7"/>
        <v>8.4248258019631894</v>
      </c>
      <c r="M19">
        <f t="shared" si="7"/>
        <v>7.6619366861709297</v>
      </c>
      <c r="N19">
        <f t="shared" si="7"/>
        <v>7.7651990754739204</v>
      </c>
      <c r="O19">
        <f t="shared" si="7"/>
        <v>10.0593619833886</v>
      </c>
      <c r="P19">
        <f t="shared" si="7"/>
        <v>7.7429433694301402</v>
      </c>
      <c r="Q19">
        <f t="shared" si="7"/>
        <v>8.5090143982837603</v>
      </c>
      <c r="R19">
        <f t="shared" si="7"/>
        <v>7.8178183945539601</v>
      </c>
      <c r="S19">
        <f t="shared" si="7"/>
        <v>7.7028487442182199</v>
      </c>
      <c r="T19">
        <f t="shared" si="7"/>
        <v>7.7779251427861702</v>
      </c>
      <c r="U19">
        <f t="shared" si="7"/>
        <v>7.5739736891592502</v>
      </c>
      <c r="V19">
        <f t="shared" si="7"/>
        <v>7.6857125237965498</v>
      </c>
      <c r="W19">
        <f t="shared" si="7"/>
        <v>7.9115138220897698</v>
      </c>
      <c r="X19">
        <f t="shared" si="7"/>
        <v>7.5851144468198903</v>
      </c>
      <c r="Y19">
        <f t="shared" si="6"/>
        <v>7.2797892448991304</v>
      </c>
      <c r="Z19">
        <f t="shared" si="6"/>
        <v>7.0962823119372596</v>
      </c>
      <c r="AA19">
        <f t="shared" si="6"/>
        <v>6.9303593149722298</v>
      </c>
      <c r="AB19">
        <f t="shared" si="6"/>
        <v>7.1199316503334504</v>
      </c>
      <c r="AC19">
        <f t="shared" si="6"/>
        <v>6.6588731684292304</v>
      </c>
      <c r="AD19">
        <f t="shared" si="6"/>
        <v>6.7764164114799099</v>
      </c>
      <c r="AE19">
        <f t="shared" si="6"/>
        <v>0</v>
      </c>
      <c r="AF19">
        <f t="shared" si="6"/>
        <v>0</v>
      </c>
      <c r="AG19">
        <f t="shared" si="6"/>
        <v>0</v>
      </c>
      <c r="AH19">
        <f t="shared" si="6"/>
        <v>0</v>
      </c>
      <c r="AI19">
        <f t="shared" si="6"/>
        <v>0</v>
      </c>
      <c r="AJ19">
        <f t="shared" si="6"/>
        <v>0</v>
      </c>
      <c r="AK19">
        <f t="shared" si="6"/>
        <v>0</v>
      </c>
      <c r="AL19">
        <f t="shared" si="6"/>
        <v>0</v>
      </c>
      <c r="AM19">
        <f t="shared" si="6"/>
        <v>0</v>
      </c>
      <c r="AN19">
        <f t="shared" si="8"/>
        <v>0</v>
      </c>
      <c r="AO19">
        <f t="shared" si="8"/>
        <v>0</v>
      </c>
      <c r="AP19">
        <f t="shared" si="8"/>
        <v>0</v>
      </c>
      <c r="AQ19">
        <f t="shared" si="8"/>
        <v>0</v>
      </c>
      <c r="AR19">
        <f t="shared" si="8"/>
        <v>0</v>
      </c>
      <c r="AS19">
        <f t="shared" si="8"/>
        <v>0</v>
      </c>
      <c r="AT19">
        <f t="shared" si="8"/>
        <v>0</v>
      </c>
      <c r="AU19">
        <f t="shared" si="8"/>
        <v>0</v>
      </c>
      <c r="AV19">
        <f t="shared" si="8"/>
        <v>0</v>
      </c>
      <c r="AW19">
        <f t="shared" si="8"/>
        <v>0</v>
      </c>
    </row>
    <row r="20" spans="1:49" x14ac:dyDescent="0.25">
      <c r="A20" t="str">
        <f t="shared" si="0"/>
        <v>ÖsterreichGründungsintensitätje 1.000 Einwohner</v>
      </c>
      <c r="B20">
        <v>124</v>
      </c>
      <c r="C20" t="s">
        <v>301</v>
      </c>
      <c r="D20" t="s">
        <v>40</v>
      </c>
      <c r="E20" t="s">
        <v>53</v>
      </c>
      <c r="F20">
        <f t="shared" si="1"/>
        <v>7569</v>
      </c>
      <c r="G20">
        <v>1</v>
      </c>
      <c r="H20">
        <f t="shared" si="2"/>
        <v>22</v>
      </c>
      <c r="I20">
        <f t="shared" si="7"/>
        <v>3.2109568383509202</v>
      </c>
      <c r="J20">
        <f t="shared" si="7"/>
        <v>3.4964253673919399</v>
      </c>
      <c r="K20">
        <f t="shared" si="7"/>
        <v>3.6524081515756701</v>
      </c>
      <c r="L20">
        <f t="shared" si="7"/>
        <v>3.7799832930127799</v>
      </c>
      <c r="M20">
        <f t="shared" si="7"/>
        <v>3.5265264229617101</v>
      </c>
      <c r="N20">
        <f t="shared" si="7"/>
        <v>3.65858487714089</v>
      </c>
      <c r="O20">
        <f t="shared" si="7"/>
        <v>4.8544840393986997</v>
      </c>
      <c r="P20">
        <f t="shared" si="7"/>
        <v>3.92465365639341</v>
      </c>
      <c r="Q20">
        <f t="shared" si="7"/>
        <v>4.4452331116164796</v>
      </c>
      <c r="R20">
        <f t="shared" si="7"/>
        <v>4.1977560882277203</v>
      </c>
      <c r="S20">
        <f t="shared" si="7"/>
        <v>4.2385213057709299</v>
      </c>
      <c r="T20">
        <f t="shared" si="7"/>
        <v>4.3713454789833204</v>
      </c>
      <c r="U20">
        <f t="shared" si="7"/>
        <v>4.3553046585797999</v>
      </c>
      <c r="V20">
        <f t="shared" si="7"/>
        <v>4.5004464802608704</v>
      </c>
      <c r="W20">
        <f t="shared" si="7"/>
        <v>4.69261951450674</v>
      </c>
      <c r="X20">
        <f t="shared" si="7"/>
        <v>4.5739903668869903</v>
      </c>
      <c r="Y20">
        <f t="shared" si="6"/>
        <v>4.4571310299268898</v>
      </c>
      <c r="Z20">
        <f t="shared" si="6"/>
        <v>4.4127997381127804</v>
      </c>
      <c r="AA20">
        <f t="shared" si="6"/>
        <v>4.3654331661922701</v>
      </c>
      <c r="AB20">
        <f t="shared" si="6"/>
        <v>4.5620209155969604</v>
      </c>
      <c r="AC20">
        <f t="shared" si="6"/>
        <v>4.3835963064191699</v>
      </c>
      <c r="AD20">
        <f t="shared" si="6"/>
        <v>4.4672178501559401</v>
      </c>
      <c r="AE20">
        <f t="shared" si="6"/>
        <v>0</v>
      </c>
      <c r="AF20">
        <f t="shared" si="6"/>
        <v>0</v>
      </c>
      <c r="AG20">
        <f t="shared" si="6"/>
        <v>0</v>
      </c>
      <c r="AH20">
        <f t="shared" si="6"/>
        <v>0</v>
      </c>
      <c r="AI20">
        <f t="shared" si="6"/>
        <v>0</v>
      </c>
      <c r="AJ20">
        <f t="shared" si="6"/>
        <v>0</v>
      </c>
      <c r="AK20">
        <f t="shared" si="6"/>
        <v>0</v>
      </c>
      <c r="AL20">
        <f t="shared" si="6"/>
        <v>0</v>
      </c>
      <c r="AM20">
        <f t="shared" si="6"/>
        <v>0</v>
      </c>
      <c r="AN20">
        <f t="shared" si="8"/>
        <v>0</v>
      </c>
      <c r="AO20">
        <f t="shared" si="8"/>
        <v>0</v>
      </c>
      <c r="AP20">
        <f t="shared" si="8"/>
        <v>0</v>
      </c>
      <c r="AQ20">
        <f t="shared" si="8"/>
        <v>0</v>
      </c>
      <c r="AR20">
        <f t="shared" si="8"/>
        <v>0</v>
      </c>
      <c r="AS20">
        <f t="shared" si="8"/>
        <v>0</v>
      </c>
      <c r="AT20">
        <f t="shared" si="8"/>
        <v>0</v>
      </c>
      <c r="AU20">
        <f t="shared" si="8"/>
        <v>0</v>
      </c>
      <c r="AV20">
        <f t="shared" si="8"/>
        <v>0</v>
      </c>
      <c r="AW20">
        <f t="shared" si="8"/>
        <v>0</v>
      </c>
    </row>
    <row r="21" spans="1:49" x14ac:dyDescent="0.25">
      <c r="A21" t="str">
        <f t="shared" si="0"/>
        <v>ÖsterreichKammermitgliedschaftenAktiv</v>
      </c>
      <c r="B21">
        <v>125</v>
      </c>
      <c r="C21" t="s">
        <v>301</v>
      </c>
      <c r="D21" t="s">
        <v>39</v>
      </c>
      <c r="E21" t="s">
        <v>50</v>
      </c>
      <c r="F21">
        <f t="shared" si="1"/>
        <v>7570</v>
      </c>
      <c r="G21">
        <v>1</v>
      </c>
      <c r="H21">
        <f t="shared" si="2"/>
        <v>38</v>
      </c>
      <c r="I21">
        <f t="shared" si="7"/>
        <v>334039</v>
      </c>
      <c r="J21">
        <f t="shared" si="7"/>
        <v>343397</v>
      </c>
      <c r="K21">
        <f t="shared" si="7"/>
        <v>354626</v>
      </c>
      <c r="L21">
        <f t="shared" si="7"/>
        <v>369230</v>
      </c>
      <c r="M21">
        <f t="shared" si="7"/>
        <v>380705</v>
      </c>
      <c r="N21">
        <f t="shared" si="7"/>
        <v>390520</v>
      </c>
      <c r="O21">
        <f t="shared" si="7"/>
        <v>401196</v>
      </c>
      <c r="P21">
        <f t="shared" si="7"/>
        <v>422750</v>
      </c>
      <c r="Q21">
        <f t="shared" si="7"/>
        <v>431777</v>
      </c>
      <c r="R21">
        <f t="shared" si="7"/>
        <v>436552</v>
      </c>
      <c r="S21">
        <f t="shared" si="7"/>
        <v>447873</v>
      </c>
      <c r="T21">
        <f t="shared" si="7"/>
        <v>451497</v>
      </c>
      <c r="U21">
        <f t="shared" si="7"/>
        <v>460552</v>
      </c>
      <c r="V21">
        <f t="shared" si="7"/>
        <v>462883</v>
      </c>
      <c r="W21">
        <f t="shared" si="7"/>
        <v>473048</v>
      </c>
      <c r="X21">
        <f t="shared" si="7"/>
        <v>475200</v>
      </c>
      <c r="Y21">
        <f t="shared" si="6"/>
        <v>486367</v>
      </c>
      <c r="Z21">
        <f t="shared" si="6"/>
        <v>489415</v>
      </c>
      <c r="AA21">
        <f t="shared" si="6"/>
        <v>498868</v>
      </c>
      <c r="AB21">
        <f t="shared" si="6"/>
        <v>502473</v>
      </c>
      <c r="AC21">
        <f t="shared" si="6"/>
        <v>513279</v>
      </c>
      <c r="AD21">
        <f t="shared" si="6"/>
        <v>515817</v>
      </c>
      <c r="AE21">
        <f t="shared" si="6"/>
        <v>526132</v>
      </c>
      <c r="AF21">
        <f t="shared" si="6"/>
        <v>529023</v>
      </c>
      <c r="AG21">
        <f t="shared" si="6"/>
        <v>539018</v>
      </c>
      <c r="AH21">
        <f t="shared" si="6"/>
        <v>540153</v>
      </c>
      <c r="AI21">
        <f t="shared" si="6"/>
        <v>549573</v>
      </c>
      <c r="AJ21">
        <f t="shared" si="6"/>
        <v>550880</v>
      </c>
      <c r="AK21">
        <f t="shared" si="6"/>
        <v>559859</v>
      </c>
      <c r="AL21">
        <f t="shared" si="6"/>
        <v>560678</v>
      </c>
      <c r="AM21">
        <f t="shared" si="6"/>
        <v>564335</v>
      </c>
      <c r="AN21">
        <f t="shared" si="8"/>
        <v>572351</v>
      </c>
      <c r="AO21">
        <f t="shared" si="8"/>
        <v>589199</v>
      </c>
      <c r="AP21">
        <f t="shared" si="8"/>
        <v>591091</v>
      </c>
      <c r="AQ21">
        <f t="shared" si="8"/>
        <v>600217</v>
      </c>
      <c r="AR21">
        <f t="shared" si="8"/>
        <v>600214</v>
      </c>
      <c r="AS21">
        <f t="shared" si="8"/>
        <v>608522</v>
      </c>
      <c r="AT21">
        <f t="shared" si="8"/>
        <v>608801</v>
      </c>
      <c r="AU21">
        <f t="shared" si="8"/>
        <v>0</v>
      </c>
      <c r="AV21">
        <f t="shared" si="8"/>
        <v>0</v>
      </c>
      <c r="AW21">
        <f t="shared" si="8"/>
        <v>0</v>
      </c>
    </row>
    <row r="22" spans="1:49" x14ac:dyDescent="0.25">
      <c r="A22" t="str">
        <f t="shared" si="0"/>
        <v>ÖsterreichKammermitgliedschaftenInsgesamt</v>
      </c>
      <c r="B22">
        <v>126</v>
      </c>
      <c r="C22" t="s">
        <v>301</v>
      </c>
      <c r="D22" t="s">
        <v>39</v>
      </c>
      <c r="E22" t="s">
        <v>48</v>
      </c>
      <c r="F22">
        <f t="shared" si="1"/>
        <v>7571</v>
      </c>
      <c r="G22">
        <v>1</v>
      </c>
      <c r="H22">
        <f t="shared" si="2"/>
        <v>38</v>
      </c>
      <c r="I22">
        <f t="shared" si="7"/>
        <v>428021</v>
      </c>
      <c r="J22">
        <f t="shared" si="7"/>
        <v>440848</v>
      </c>
      <c r="K22">
        <f t="shared" si="7"/>
        <v>455220</v>
      </c>
      <c r="L22">
        <f t="shared" si="7"/>
        <v>471144</v>
      </c>
      <c r="M22">
        <f t="shared" si="7"/>
        <v>483545</v>
      </c>
      <c r="N22">
        <f t="shared" si="7"/>
        <v>493375</v>
      </c>
      <c r="O22">
        <f t="shared" si="7"/>
        <v>504347</v>
      </c>
      <c r="P22">
        <f t="shared" si="7"/>
        <v>528318</v>
      </c>
      <c r="Q22">
        <f t="shared" si="7"/>
        <v>536856</v>
      </c>
      <c r="R22">
        <f t="shared" si="7"/>
        <v>545440</v>
      </c>
      <c r="S22">
        <f t="shared" si="7"/>
        <v>556747</v>
      </c>
      <c r="T22">
        <f t="shared" si="7"/>
        <v>563718</v>
      </c>
      <c r="U22">
        <f t="shared" si="7"/>
        <v>571738</v>
      </c>
      <c r="V22">
        <f t="shared" si="7"/>
        <v>578232</v>
      </c>
      <c r="W22">
        <f t="shared" si="7"/>
        <v>587996</v>
      </c>
      <c r="X22">
        <f t="shared" si="7"/>
        <v>594767</v>
      </c>
      <c r="Y22">
        <f t="shared" si="6"/>
        <v>604737</v>
      </c>
      <c r="Z22">
        <f t="shared" si="6"/>
        <v>612921</v>
      </c>
      <c r="AA22">
        <f t="shared" si="6"/>
        <v>621903</v>
      </c>
      <c r="AB22">
        <f t="shared" si="6"/>
        <v>629257</v>
      </c>
      <c r="AC22">
        <f t="shared" si="6"/>
        <v>639835</v>
      </c>
      <c r="AD22">
        <f t="shared" si="6"/>
        <v>645900</v>
      </c>
      <c r="AE22">
        <f t="shared" si="6"/>
        <v>654119</v>
      </c>
      <c r="AF22">
        <f t="shared" si="6"/>
        <v>659844</v>
      </c>
      <c r="AG22">
        <f t="shared" si="6"/>
        <v>668324</v>
      </c>
      <c r="AH22">
        <f t="shared" si="6"/>
        <v>672185</v>
      </c>
      <c r="AI22">
        <f t="shared" si="6"/>
        <v>678257</v>
      </c>
      <c r="AJ22">
        <f t="shared" si="6"/>
        <v>681009</v>
      </c>
      <c r="AK22">
        <f t="shared" si="6"/>
        <v>687139</v>
      </c>
      <c r="AL22">
        <f t="shared" si="6"/>
        <v>689563</v>
      </c>
      <c r="AM22">
        <f t="shared" si="6"/>
        <v>699115</v>
      </c>
      <c r="AN22">
        <f t="shared" si="8"/>
        <v>706463</v>
      </c>
      <c r="AO22">
        <f t="shared" si="8"/>
        <v>719418</v>
      </c>
      <c r="AP22">
        <f t="shared" si="8"/>
        <v>721128</v>
      </c>
      <c r="AQ22">
        <f t="shared" si="8"/>
        <v>725740</v>
      </c>
      <c r="AR22">
        <f t="shared" si="8"/>
        <v>725744</v>
      </c>
      <c r="AS22">
        <f t="shared" si="8"/>
        <v>729039</v>
      </c>
      <c r="AT22">
        <f t="shared" si="8"/>
        <v>728928</v>
      </c>
      <c r="AU22">
        <f t="shared" si="8"/>
        <v>0</v>
      </c>
      <c r="AV22">
        <f t="shared" si="8"/>
        <v>0</v>
      </c>
      <c r="AW22">
        <f t="shared" si="8"/>
        <v>0</v>
      </c>
    </row>
    <row r="23" spans="1:49" x14ac:dyDescent="0.25">
      <c r="A23" t="str">
        <f t="shared" si="0"/>
        <v>ÖsterreichKammermitgliedschaftenRuhend</v>
      </c>
      <c r="B23">
        <v>127</v>
      </c>
      <c r="C23" t="s">
        <v>301</v>
      </c>
      <c r="D23" t="s">
        <v>39</v>
      </c>
      <c r="E23" t="s">
        <v>51</v>
      </c>
      <c r="F23">
        <f t="shared" si="1"/>
        <v>7572</v>
      </c>
      <c r="G23">
        <v>1</v>
      </c>
      <c r="H23">
        <f t="shared" si="2"/>
        <v>38</v>
      </c>
      <c r="I23">
        <f t="shared" si="7"/>
        <v>93982</v>
      </c>
      <c r="J23">
        <f t="shared" si="7"/>
        <v>97451</v>
      </c>
      <c r="K23">
        <f t="shared" si="7"/>
        <v>100594</v>
      </c>
      <c r="L23">
        <f t="shared" si="7"/>
        <v>101914</v>
      </c>
      <c r="M23">
        <f t="shared" si="7"/>
        <v>102840</v>
      </c>
      <c r="N23">
        <f t="shared" si="7"/>
        <v>102855</v>
      </c>
      <c r="O23">
        <f t="shared" si="7"/>
        <v>103151</v>
      </c>
      <c r="P23">
        <f t="shared" si="7"/>
        <v>105568</v>
      </c>
      <c r="Q23">
        <f t="shared" si="7"/>
        <v>105079</v>
      </c>
      <c r="R23">
        <f t="shared" si="7"/>
        <v>108888</v>
      </c>
      <c r="S23">
        <f t="shared" si="7"/>
        <v>108874</v>
      </c>
      <c r="T23">
        <f t="shared" si="7"/>
        <v>112221</v>
      </c>
      <c r="U23">
        <f t="shared" si="7"/>
        <v>111186</v>
      </c>
      <c r="V23">
        <f t="shared" si="7"/>
        <v>115349</v>
      </c>
      <c r="W23">
        <f t="shared" si="7"/>
        <v>114948</v>
      </c>
      <c r="X23">
        <f t="shared" si="7"/>
        <v>119567</v>
      </c>
      <c r="Y23">
        <f t="shared" si="6"/>
        <v>118370</v>
      </c>
      <c r="Z23">
        <f t="shared" si="6"/>
        <v>123506</v>
      </c>
      <c r="AA23">
        <f t="shared" si="6"/>
        <v>123035</v>
      </c>
      <c r="AB23">
        <f t="shared" si="6"/>
        <v>126784</v>
      </c>
      <c r="AC23">
        <f t="shared" si="6"/>
        <v>126556</v>
      </c>
      <c r="AD23">
        <f t="shared" si="6"/>
        <v>130083</v>
      </c>
      <c r="AE23">
        <f t="shared" si="6"/>
        <v>127987</v>
      </c>
      <c r="AF23">
        <f t="shared" si="6"/>
        <v>130821</v>
      </c>
      <c r="AG23">
        <f t="shared" si="6"/>
        <v>129306</v>
      </c>
      <c r="AH23">
        <f t="shared" si="6"/>
        <v>132032</v>
      </c>
      <c r="AI23">
        <f t="shared" si="6"/>
        <v>128684</v>
      </c>
      <c r="AJ23">
        <f t="shared" si="6"/>
        <v>130129</v>
      </c>
      <c r="AK23">
        <f t="shared" si="6"/>
        <v>127280</v>
      </c>
      <c r="AL23">
        <f t="shared" si="6"/>
        <v>128885</v>
      </c>
      <c r="AM23">
        <f t="shared" si="6"/>
        <v>134780</v>
      </c>
      <c r="AN23">
        <f t="shared" si="8"/>
        <v>134112</v>
      </c>
      <c r="AO23">
        <f t="shared" si="8"/>
        <v>130219</v>
      </c>
      <c r="AP23">
        <f t="shared" si="8"/>
        <v>130037</v>
      </c>
      <c r="AQ23">
        <f t="shared" si="8"/>
        <v>125523</v>
      </c>
      <c r="AR23">
        <f t="shared" si="8"/>
        <v>125530</v>
      </c>
      <c r="AS23">
        <f t="shared" si="8"/>
        <v>120517</v>
      </c>
      <c r="AT23">
        <f t="shared" si="8"/>
        <v>120127</v>
      </c>
      <c r="AU23">
        <f t="shared" si="8"/>
        <v>0</v>
      </c>
      <c r="AV23">
        <f t="shared" si="8"/>
        <v>0</v>
      </c>
      <c r="AW23">
        <f t="shared" si="8"/>
        <v>0</v>
      </c>
    </row>
    <row r="24" spans="1:49" x14ac:dyDescent="0.25">
      <c r="A24" t="str">
        <f t="shared" si="0"/>
        <v>ÖsterreichLehrlinge1. Lehrjahr, männlich</v>
      </c>
      <c r="B24">
        <v>128</v>
      </c>
      <c r="C24" t="s">
        <v>301</v>
      </c>
      <c r="D24" t="s">
        <v>46</v>
      </c>
      <c r="E24" t="s">
        <v>65</v>
      </c>
      <c r="F24">
        <f t="shared" si="1"/>
        <v>7573</v>
      </c>
      <c r="G24">
        <v>1</v>
      </c>
      <c r="H24">
        <f t="shared" si="2"/>
        <v>22</v>
      </c>
      <c r="I24">
        <f t="shared" si="7"/>
        <v>23276</v>
      </c>
      <c r="J24">
        <f t="shared" si="7"/>
        <v>22766</v>
      </c>
      <c r="K24">
        <f t="shared" si="7"/>
        <v>23576</v>
      </c>
      <c r="L24">
        <f t="shared" si="7"/>
        <v>24753</v>
      </c>
      <c r="M24">
        <f t="shared" si="7"/>
        <v>25323</v>
      </c>
      <c r="N24">
        <f t="shared" si="7"/>
        <v>26283</v>
      </c>
      <c r="O24">
        <f t="shared" si="7"/>
        <v>25682</v>
      </c>
      <c r="P24">
        <f t="shared" si="7"/>
        <v>24913</v>
      </c>
      <c r="Q24">
        <f t="shared" si="7"/>
        <v>25067</v>
      </c>
      <c r="R24">
        <f t="shared" si="7"/>
        <v>25142</v>
      </c>
      <c r="S24">
        <f t="shared" si="7"/>
        <v>24120</v>
      </c>
      <c r="T24">
        <f t="shared" si="7"/>
        <v>22485</v>
      </c>
      <c r="U24">
        <f t="shared" si="7"/>
        <v>21262</v>
      </c>
      <c r="V24">
        <f t="shared" si="7"/>
        <v>20839</v>
      </c>
      <c r="W24">
        <f t="shared" si="7"/>
        <v>21276</v>
      </c>
      <c r="X24">
        <f t="shared" si="7"/>
        <v>21891</v>
      </c>
      <c r="Y24">
        <f t="shared" si="6"/>
        <v>22549</v>
      </c>
      <c r="Z24">
        <f t="shared" si="6"/>
        <v>22087</v>
      </c>
      <c r="AA24">
        <f t="shared" si="6"/>
        <v>20902</v>
      </c>
      <c r="AB24">
        <f t="shared" si="6"/>
        <v>21734</v>
      </c>
      <c r="AC24">
        <f t="shared" si="6"/>
        <v>22742</v>
      </c>
      <c r="AD24">
        <f t="shared" si="6"/>
        <v>22170</v>
      </c>
      <c r="AE24">
        <f t="shared" si="6"/>
        <v>0</v>
      </c>
      <c r="AF24">
        <f t="shared" si="6"/>
        <v>0</v>
      </c>
      <c r="AG24">
        <f t="shared" si="6"/>
        <v>0</v>
      </c>
      <c r="AH24">
        <f t="shared" si="6"/>
        <v>0</v>
      </c>
      <c r="AI24">
        <f t="shared" si="6"/>
        <v>0</v>
      </c>
      <c r="AJ24">
        <f t="shared" si="6"/>
        <v>0</v>
      </c>
      <c r="AK24">
        <f t="shared" si="6"/>
        <v>0</v>
      </c>
      <c r="AL24">
        <f t="shared" si="6"/>
        <v>0</v>
      </c>
      <c r="AM24">
        <f t="shared" si="6"/>
        <v>0</v>
      </c>
      <c r="AN24">
        <f t="shared" si="8"/>
        <v>0</v>
      </c>
      <c r="AO24">
        <f t="shared" si="8"/>
        <v>0</v>
      </c>
      <c r="AP24">
        <f t="shared" si="8"/>
        <v>0</v>
      </c>
      <c r="AQ24">
        <f t="shared" si="8"/>
        <v>0</v>
      </c>
      <c r="AR24">
        <f t="shared" si="8"/>
        <v>0</v>
      </c>
      <c r="AS24">
        <f t="shared" si="8"/>
        <v>0</v>
      </c>
      <c r="AT24">
        <f t="shared" si="8"/>
        <v>0</v>
      </c>
      <c r="AU24">
        <f t="shared" si="8"/>
        <v>0</v>
      </c>
      <c r="AV24">
        <f t="shared" si="8"/>
        <v>0</v>
      </c>
      <c r="AW24">
        <f t="shared" si="8"/>
        <v>0</v>
      </c>
    </row>
    <row r="25" spans="1:49" x14ac:dyDescent="0.25">
      <c r="A25" t="str">
        <f t="shared" si="0"/>
        <v>ÖsterreichLehrlinge1. Lehrjahr, weiblich</v>
      </c>
      <c r="B25">
        <v>129</v>
      </c>
      <c r="C25" t="s">
        <v>301</v>
      </c>
      <c r="D25" t="s">
        <v>46</v>
      </c>
      <c r="E25" t="s">
        <v>66</v>
      </c>
      <c r="F25">
        <f t="shared" si="1"/>
        <v>7574</v>
      </c>
      <c r="G25">
        <v>1</v>
      </c>
      <c r="H25">
        <f t="shared" si="2"/>
        <v>22</v>
      </c>
      <c r="I25">
        <f t="shared" si="7"/>
        <v>12852</v>
      </c>
      <c r="J25">
        <f t="shared" si="7"/>
        <v>12688</v>
      </c>
      <c r="K25">
        <f t="shared" si="7"/>
        <v>12368</v>
      </c>
      <c r="L25">
        <f t="shared" si="7"/>
        <v>13799</v>
      </c>
      <c r="M25">
        <f t="shared" si="7"/>
        <v>14077</v>
      </c>
      <c r="N25">
        <f t="shared" si="7"/>
        <v>14893</v>
      </c>
      <c r="O25">
        <f t="shared" si="7"/>
        <v>14583</v>
      </c>
      <c r="P25">
        <f t="shared" si="7"/>
        <v>14692</v>
      </c>
      <c r="Q25">
        <f t="shared" si="7"/>
        <v>14694</v>
      </c>
      <c r="R25">
        <f t="shared" si="7"/>
        <v>14325</v>
      </c>
      <c r="S25">
        <f t="shared" si="7"/>
        <v>14091</v>
      </c>
      <c r="T25">
        <f t="shared" si="7"/>
        <v>13095</v>
      </c>
      <c r="U25">
        <f t="shared" si="7"/>
        <v>12246</v>
      </c>
      <c r="V25">
        <f t="shared" si="7"/>
        <v>11645</v>
      </c>
      <c r="W25">
        <f t="shared" si="7"/>
        <v>11417</v>
      </c>
      <c r="X25">
        <f t="shared" ref="X25:AM40" si="9">INDEX(Daten_Matrix,$F25,X$1+6)</f>
        <v>11830</v>
      </c>
      <c r="Y25">
        <f t="shared" si="9"/>
        <v>11853</v>
      </c>
      <c r="Z25">
        <f t="shared" si="9"/>
        <v>11795</v>
      </c>
      <c r="AA25">
        <f t="shared" si="9"/>
        <v>11067</v>
      </c>
      <c r="AB25">
        <f t="shared" si="9"/>
        <v>11476</v>
      </c>
      <c r="AC25">
        <f t="shared" si="9"/>
        <v>12491</v>
      </c>
      <c r="AD25">
        <f t="shared" si="9"/>
        <v>11912</v>
      </c>
      <c r="AE25">
        <f t="shared" si="9"/>
        <v>0</v>
      </c>
      <c r="AF25">
        <f t="shared" si="9"/>
        <v>0</v>
      </c>
      <c r="AG25">
        <f t="shared" si="9"/>
        <v>0</v>
      </c>
      <c r="AH25">
        <f t="shared" si="9"/>
        <v>0</v>
      </c>
      <c r="AI25">
        <f t="shared" si="9"/>
        <v>0</v>
      </c>
      <c r="AJ25">
        <f t="shared" si="9"/>
        <v>0</v>
      </c>
      <c r="AK25">
        <f t="shared" si="9"/>
        <v>0</v>
      </c>
      <c r="AL25">
        <f t="shared" si="9"/>
        <v>0</v>
      </c>
      <c r="AM25">
        <f t="shared" si="9"/>
        <v>0</v>
      </c>
      <c r="AN25">
        <f t="shared" si="8"/>
        <v>0</v>
      </c>
      <c r="AO25">
        <f t="shared" si="8"/>
        <v>0</v>
      </c>
      <c r="AP25">
        <f t="shared" si="8"/>
        <v>0</v>
      </c>
      <c r="AQ25">
        <f t="shared" si="8"/>
        <v>0</v>
      </c>
      <c r="AR25">
        <f t="shared" si="8"/>
        <v>0</v>
      </c>
      <c r="AS25">
        <f t="shared" si="8"/>
        <v>0</v>
      </c>
      <c r="AT25">
        <f t="shared" si="8"/>
        <v>0</v>
      </c>
      <c r="AU25">
        <f t="shared" si="8"/>
        <v>0</v>
      </c>
      <c r="AV25">
        <f t="shared" si="8"/>
        <v>0</v>
      </c>
      <c r="AW25">
        <f t="shared" si="8"/>
        <v>0</v>
      </c>
    </row>
    <row r="26" spans="1:49" x14ac:dyDescent="0.25">
      <c r="A26" t="str">
        <f t="shared" si="0"/>
        <v>ÖsterreichLehrlinge2. Lehrjahr, männlich</v>
      </c>
      <c r="B26">
        <v>130</v>
      </c>
      <c r="C26" t="s">
        <v>301</v>
      </c>
      <c r="D26" t="s">
        <v>46</v>
      </c>
      <c r="E26" t="s">
        <v>67</v>
      </c>
      <c r="F26">
        <f t="shared" si="1"/>
        <v>7575</v>
      </c>
      <c r="G26">
        <v>1</v>
      </c>
      <c r="H26">
        <f t="shared" ref="H26:H53" si="10">VLOOKUP(D26&amp;E26,Jahre_Matrix,4,FALSE)</f>
        <v>22</v>
      </c>
      <c r="I26">
        <f t="shared" ref="I26:X41" si="11">INDEX(Daten_Matrix,$F26,I$1+6)</f>
        <v>23788</v>
      </c>
      <c r="J26">
        <f t="shared" si="11"/>
        <v>23207</v>
      </c>
      <c r="K26">
        <f t="shared" si="11"/>
        <v>23054</v>
      </c>
      <c r="L26">
        <f t="shared" si="11"/>
        <v>24315</v>
      </c>
      <c r="M26">
        <f t="shared" si="11"/>
        <v>24531</v>
      </c>
      <c r="N26">
        <f t="shared" si="11"/>
        <v>25080</v>
      </c>
      <c r="O26">
        <f t="shared" si="11"/>
        <v>26005</v>
      </c>
      <c r="P26">
        <f t="shared" si="11"/>
        <v>25705</v>
      </c>
      <c r="Q26">
        <f t="shared" si="11"/>
        <v>24228</v>
      </c>
      <c r="R26">
        <f t="shared" si="11"/>
        <v>24125</v>
      </c>
      <c r="S26">
        <f t="shared" si="11"/>
        <v>24292</v>
      </c>
      <c r="T26">
        <f t="shared" si="11"/>
        <v>23119</v>
      </c>
      <c r="U26">
        <f t="shared" si="11"/>
        <v>21628</v>
      </c>
      <c r="V26">
        <f t="shared" si="11"/>
        <v>20725</v>
      </c>
      <c r="W26">
        <f t="shared" si="11"/>
        <v>20217</v>
      </c>
      <c r="X26">
        <f t="shared" si="11"/>
        <v>20585</v>
      </c>
      <c r="Y26">
        <f t="shared" si="9"/>
        <v>21103</v>
      </c>
      <c r="Z26">
        <f t="shared" si="9"/>
        <v>21952</v>
      </c>
      <c r="AA26">
        <f t="shared" si="9"/>
        <v>21780</v>
      </c>
      <c r="AB26">
        <f t="shared" si="9"/>
        <v>20278</v>
      </c>
      <c r="AC26">
        <f t="shared" si="9"/>
        <v>20687</v>
      </c>
      <c r="AD26">
        <f t="shared" si="9"/>
        <v>21464</v>
      </c>
      <c r="AE26">
        <f t="shared" si="9"/>
        <v>0</v>
      </c>
      <c r="AF26">
        <f t="shared" si="9"/>
        <v>0</v>
      </c>
      <c r="AG26">
        <f t="shared" si="9"/>
        <v>0</v>
      </c>
      <c r="AH26">
        <f t="shared" si="9"/>
        <v>0</v>
      </c>
      <c r="AI26">
        <f t="shared" si="9"/>
        <v>0</v>
      </c>
      <c r="AJ26">
        <f t="shared" si="9"/>
        <v>0</v>
      </c>
      <c r="AK26">
        <f t="shared" si="9"/>
        <v>0</v>
      </c>
      <c r="AL26">
        <f t="shared" si="9"/>
        <v>0</v>
      </c>
      <c r="AM26">
        <f t="shared" si="9"/>
        <v>0</v>
      </c>
      <c r="AN26">
        <f t="shared" ref="AN26:AW41" si="12">INDEX(Daten_Matrix,$F26,AN$1+6)</f>
        <v>0</v>
      </c>
      <c r="AO26">
        <f t="shared" si="12"/>
        <v>0</v>
      </c>
      <c r="AP26">
        <f t="shared" si="12"/>
        <v>0</v>
      </c>
      <c r="AQ26">
        <f t="shared" si="12"/>
        <v>0</v>
      </c>
      <c r="AR26">
        <f t="shared" si="12"/>
        <v>0</v>
      </c>
      <c r="AS26">
        <f t="shared" si="12"/>
        <v>0</v>
      </c>
      <c r="AT26">
        <f t="shared" si="12"/>
        <v>0</v>
      </c>
      <c r="AU26">
        <f t="shared" si="12"/>
        <v>0</v>
      </c>
      <c r="AV26">
        <f t="shared" si="12"/>
        <v>0</v>
      </c>
      <c r="AW26">
        <f t="shared" si="12"/>
        <v>0</v>
      </c>
    </row>
    <row r="27" spans="1:49" x14ac:dyDescent="0.25">
      <c r="A27" t="str">
        <f t="shared" ref="A27:A53" si="13">C27&amp;D27&amp;E27</f>
        <v>ÖsterreichLehrlinge2. Lehrjahr, weiblich</v>
      </c>
      <c r="B27">
        <v>131</v>
      </c>
      <c r="C27" t="s">
        <v>301</v>
      </c>
      <c r="D27" t="s">
        <v>46</v>
      </c>
      <c r="E27" t="s">
        <v>68</v>
      </c>
      <c r="F27">
        <f t="shared" si="1"/>
        <v>7576</v>
      </c>
      <c r="G27">
        <v>1</v>
      </c>
      <c r="H27">
        <f t="shared" si="10"/>
        <v>22</v>
      </c>
      <c r="I27">
        <f t="shared" si="11"/>
        <v>13130</v>
      </c>
      <c r="J27">
        <f t="shared" si="11"/>
        <v>13371</v>
      </c>
      <c r="K27">
        <f t="shared" si="11"/>
        <v>13002</v>
      </c>
      <c r="L27">
        <f t="shared" si="11"/>
        <v>13457</v>
      </c>
      <c r="M27">
        <f t="shared" si="11"/>
        <v>14237</v>
      </c>
      <c r="N27">
        <f t="shared" si="11"/>
        <v>14534</v>
      </c>
      <c r="O27">
        <f t="shared" si="11"/>
        <v>15193</v>
      </c>
      <c r="P27">
        <f t="shared" si="11"/>
        <v>14868</v>
      </c>
      <c r="Q27">
        <f t="shared" si="11"/>
        <v>14646</v>
      </c>
      <c r="R27">
        <f t="shared" si="11"/>
        <v>14554</v>
      </c>
      <c r="S27">
        <f t="shared" si="11"/>
        <v>14372</v>
      </c>
      <c r="T27">
        <f t="shared" si="11"/>
        <v>13812</v>
      </c>
      <c r="U27">
        <f t="shared" si="11"/>
        <v>13045</v>
      </c>
      <c r="V27">
        <f t="shared" si="11"/>
        <v>12304</v>
      </c>
      <c r="W27">
        <f t="shared" si="11"/>
        <v>11747</v>
      </c>
      <c r="X27">
        <f t="shared" si="11"/>
        <v>11427</v>
      </c>
      <c r="Y27">
        <f t="shared" si="9"/>
        <v>11718</v>
      </c>
      <c r="Z27">
        <f t="shared" si="9"/>
        <v>11861</v>
      </c>
      <c r="AA27">
        <f t="shared" si="9"/>
        <v>11818</v>
      </c>
      <c r="AB27">
        <f t="shared" si="9"/>
        <v>11058</v>
      </c>
      <c r="AC27">
        <f t="shared" si="9"/>
        <v>11111</v>
      </c>
      <c r="AD27">
        <f t="shared" si="9"/>
        <v>11924</v>
      </c>
      <c r="AE27">
        <f t="shared" si="9"/>
        <v>0</v>
      </c>
      <c r="AF27">
        <f t="shared" si="9"/>
        <v>0</v>
      </c>
      <c r="AG27">
        <f t="shared" si="9"/>
        <v>0</v>
      </c>
      <c r="AH27">
        <f t="shared" si="9"/>
        <v>0</v>
      </c>
      <c r="AI27">
        <f t="shared" si="9"/>
        <v>0</v>
      </c>
      <c r="AJ27">
        <f t="shared" si="9"/>
        <v>0</v>
      </c>
      <c r="AK27">
        <f t="shared" si="9"/>
        <v>0</v>
      </c>
      <c r="AL27">
        <f t="shared" si="9"/>
        <v>0</v>
      </c>
      <c r="AM27">
        <f t="shared" si="9"/>
        <v>0</v>
      </c>
      <c r="AN27">
        <f t="shared" si="12"/>
        <v>0</v>
      </c>
      <c r="AO27">
        <f t="shared" si="12"/>
        <v>0</v>
      </c>
      <c r="AP27">
        <f t="shared" si="12"/>
        <v>0</v>
      </c>
      <c r="AQ27">
        <f t="shared" si="12"/>
        <v>0</v>
      </c>
      <c r="AR27">
        <f t="shared" si="12"/>
        <v>0</v>
      </c>
      <c r="AS27">
        <f t="shared" si="12"/>
        <v>0</v>
      </c>
      <c r="AT27">
        <f t="shared" si="12"/>
        <v>0</v>
      </c>
      <c r="AU27">
        <f t="shared" si="12"/>
        <v>0</v>
      </c>
      <c r="AV27">
        <f t="shared" si="12"/>
        <v>0</v>
      </c>
      <c r="AW27">
        <f t="shared" si="12"/>
        <v>0</v>
      </c>
    </row>
    <row r="28" spans="1:49" x14ac:dyDescent="0.25">
      <c r="A28" t="str">
        <f t="shared" si="13"/>
        <v>ÖsterreichLehrlinge3. Lehrjahr, männlich</v>
      </c>
      <c r="B28">
        <v>132</v>
      </c>
      <c r="C28" t="s">
        <v>301</v>
      </c>
      <c r="D28" t="s">
        <v>46</v>
      </c>
      <c r="E28" t="s">
        <v>69</v>
      </c>
      <c r="F28">
        <f t="shared" si="1"/>
        <v>7577</v>
      </c>
      <c r="G28">
        <v>1</v>
      </c>
      <c r="H28">
        <f t="shared" si="10"/>
        <v>22</v>
      </c>
      <c r="I28">
        <f t="shared" si="11"/>
        <v>23591</v>
      </c>
      <c r="J28">
        <f t="shared" si="11"/>
        <v>23147</v>
      </c>
      <c r="K28">
        <f t="shared" si="11"/>
        <v>22734</v>
      </c>
      <c r="L28">
        <f t="shared" si="11"/>
        <v>22572</v>
      </c>
      <c r="M28">
        <f t="shared" si="11"/>
        <v>23372</v>
      </c>
      <c r="N28">
        <f t="shared" si="11"/>
        <v>23662</v>
      </c>
      <c r="O28">
        <f t="shared" si="11"/>
        <v>24307</v>
      </c>
      <c r="P28">
        <f t="shared" si="11"/>
        <v>24751</v>
      </c>
      <c r="Q28">
        <f t="shared" si="11"/>
        <v>24277</v>
      </c>
      <c r="R28">
        <f t="shared" si="11"/>
        <v>22975</v>
      </c>
      <c r="S28">
        <f t="shared" si="11"/>
        <v>22963</v>
      </c>
      <c r="T28">
        <f t="shared" si="11"/>
        <v>23146</v>
      </c>
      <c r="U28">
        <f t="shared" si="11"/>
        <v>21953</v>
      </c>
      <c r="V28">
        <f t="shared" si="11"/>
        <v>20452</v>
      </c>
      <c r="W28">
        <f t="shared" si="11"/>
        <v>19753</v>
      </c>
      <c r="X28">
        <f t="shared" si="11"/>
        <v>19276</v>
      </c>
      <c r="Y28">
        <f t="shared" si="9"/>
        <v>19583</v>
      </c>
      <c r="Z28">
        <f t="shared" si="9"/>
        <v>19887</v>
      </c>
      <c r="AA28">
        <f t="shared" si="9"/>
        <v>20733</v>
      </c>
      <c r="AB28">
        <f t="shared" si="9"/>
        <v>20429</v>
      </c>
      <c r="AC28">
        <f t="shared" si="9"/>
        <v>18997</v>
      </c>
      <c r="AD28">
        <f t="shared" si="9"/>
        <v>19376</v>
      </c>
      <c r="AE28">
        <f t="shared" si="9"/>
        <v>0</v>
      </c>
      <c r="AF28">
        <f t="shared" si="9"/>
        <v>0</v>
      </c>
      <c r="AG28">
        <f t="shared" si="9"/>
        <v>0</v>
      </c>
      <c r="AH28">
        <f t="shared" si="9"/>
        <v>0</v>
      </c>
      <c r="AI28">
        <f t="shared" si="9"/>
        <v>0</v>
      </c>
      <c r="AJ28">
        <f t="shared" si="9"/>
        <v>0</v>
      </c>
      <c r="AK28">
        <f t="shared" si="9"/>
        <v>0</v>
      </c>
      <c r="AL28">
        <f t="shared" si="9"/>
        <v>0</v>
      </c>
      <c r="AM28">
        <f t="shared" si="9"/>
        <v>0</v>
      </c>
      <c r="AN28">
        <f t="shared" si="12"/>
        <v>0</v>
      </c>
      <c r="AO28">
        <f t="shared" si="12"/>
        <v>0</v>
      </c>
      <c r="AP28">
        <f t="shared" si="12"/>
        <v>0</v>
      </c>
      <c r="AQ28">
        <f t="shared" si="12"/>
        <v>0</v>
      </c>
      <c r="AR28">
        <f t="shared" si="12"/>
        <v>0</v>
      </c>
      <c r="AS28">
        <f t="shared" si="12"/>
        <v>0</v>
      </c>
      <c r="AT28">
        <f t="shared" si="12"/>
        <v>0</v>
      </c>
      <c r="AU28">
        <f t="shared" si="12"/>
        <v>0</v>
      </c>
      <c r="AV28">
        <f t="shared" si="12"/>
        <v>0</v>
      </c>
      <c r="AW28">
        <f t="shared" si="12"/>
        <v>0</v>
      </c>
    </row>
    <row r="29" spans="1:49" x14ac:dyDescent="0.25">
      <c r="A29" t="str">
        <f t="shared" si="13"/>
        <v>ÖsterreichLehrlinge3. Lehrjahr, weiblich</v>
      </c>
      <c r="B29">
        <v>133</v>
      </c>
      <c r="C29" t="s">
        <v>301</v>
      </c>
      <c r="D29" t="s">
        <v>46</v>
      </c>
      <c r="E29" t="s">
        <v>70</v>
      </c>
      <c r="F29">
        <f t="shared" si="1"/>
        <v>7578</v>
      </c>
      <c r="G29">
        <v>1</v>
      </c>
      <c r="H29">
        <f t="shared" si="10"/>
        <v>22</v>
      </c>
      <c r="I29">
        <f t="shared" si="11"/>
        <v>12914</v>
      </c>
      <c r="J29">
        <f t="shared" si="11"/>
        <v>12464</v>
      </c>
      <c r="K29">
        <f t="shared" si="11"/>
        <v>12619</v>
      </c>
      <c r="L29">
        <f t="shared" si="11"/>
        <v>12006</v>
      </c>
      <c r="M29">
        <f t="shared" si="11"/>
        <v>12716</v>
      </c>
      <c r="N29">
        <f t="shared" si="11"/>
        <v>13437</v>
      </c>
      <c r="O29">
        <f t="shared" si="11"/>
        <v>13824</v>
      </c>
      <c r="P29">
        <f t="shared" si="11"/>
        <v>13955</v>
      </c>
      <c r="Q29">
        <f t="shared" si="11"/>
        <v>13704</v>
      </c>
      <c r="R29">
        <f t="shared" si="11"/>
        <v>13384</v>
      </c>
      <c r="S29">
        <f t="shared" si="11"/>
        <v>13339</v>
      </c>
      <c r="T29">
        <f t="shared" si="11"/>
        <v>13044</v>
      </c>
      <c r="U29">
        <f t="shared" si="11"/>
        <v>12698</v>
      </c>
      <c r="V29">
        <f t="shared" si="11"/>
        <v>11949</v>
      </c>
      <c r="W29">
        <f t="shared" si="11"/>
        <v>11192</v>
      </c>
      <c r="X29">
        <f t="shared" si="11"/>
        <v>10718</v>
      </c>
      <c r="Y29">
        <f t="shared" si="9"/>
        <v>10465</v>
      </c>
      <c r="Z29">
        <f t="shared" si="9"/>
        <v>10749</v>
      </c>
      <c r="AA29">
        <f t="shared" si="9"/>
        <v>10892</v>
      </c>
      <c r="AB29">
        <f t="shared" si="9"/>
        <v>10798</v>
      </c>
      <c r="AC29">
        <f t="shared" si="9"/>
        <v>10090</v>
      </c>
      <c r="AD29">
        <f t="shared" si="9"/>
        <v>10144</v>
      </c>
      <c r="AE29">
        <f t="shared" si="9"/>
        <v>0</v>
      </c>
      <c r="AF29">
        <f t="shared" si="9"/>
        <v>0</v>
      </c>
      <c r="AG29">
        <f t="shared" si="9"/>
        <v>0</v>
      </c>
      <c r="AH29">
        <f t="shared" si="9"/>
        <v>0</v>
      </c>
      <c r="AI29">
        <f t="shared" si="9"/>
        <v>0</v>
      </c>
      <c r="AJ29">
        <f t="shared" si="9"/>
        <v>0</v>
      </c>
      <c r="AK29">
        <f t="shared" si="9"/>
        <v>0</v>
      </c>
      <c r="AL29">
        <f t="shared" si="9"/>
        <v>0</v>
      </c>
      <c r="AM29">
        <f t="shared" si="9"/>
        <v>0</v>
      </c>
      <c r="AN29">
        <f t="shared" si="12"/>
        <v>0</v>
      </c>
      <c r="AO29">
        <f t="shared" si="12"/>
        <v>0</v>
      </c>
      <c r="AP29">
        <f t="shared" si="12"/>
        <v>0</v>
      </c>
      <c r="AQ29">
        <f t="shared" si="12"/>
        <v>0</v>
      </c>
      <c r="AR29">
        <f t="shared" si="12"/>
        <v>0</v>
      </c>
      <c r="AS29">
        <f t="shared" si="12"/>
        <v>0</v>
      </c>
      <c r="AT29">
        <f t="shared" si="12"/>
        <v>0</v>
      </c>
      <c r="AU29">
        <f t="shared" si="12"/>
        <v>0</v>
      </c>
      <c r="AV29">
        <f t="shared" si="12"/>
        <v>0</v>
      </c>
      <c r="AW29">
        <f t="shared" si="12"/>
        <v>0</v>
      </c>
    </row>
    <row r="30" spans="1:49" x14ac:dyDescent="0.25">
      <c r="A30" t="str">
        <f t="shared" si="13"/>
        <v>ÖsterreichLehrlinge4. Lehrjahr, männlich</v>
      </c>
      <c r="B30">
        <v>134</v>
      </c>
      <c r="C30" t="s">
        <v>301</v>
      </c>
      <c r="D30" t="s">
        <v>46</v>
      </c>
      <c r="E30" t="s">
        <v>71</v>
      </c>
      <c r="F30">
        <f t="shared" si="1"/>
        <v>7579</v>
      </c>
      <c r="G30">
        <v>1</v>
      </c>
      <c r="H30">
        <f t="shared" si="10"/>
        <v>22</v>
      </c>
      <c r="I30">
        <f t="shared" si="11"/>
        <v>9863</v>
      </c>
      <c r="J30">
        <f t="shared" si="11"/>
        <v>10365</v>
      </c>
      <c r="K30">
        <f t="shared" si="11"/>
        <v>10677</v>
      </c>
      <c r="L30">
        <f t="shared" si="11"/>
        <v>10480</v>
      </c>
      <c r="M30">
        <f t="shared" si="11"/>
        <v>10633</v>
      </c>
      <c r="N30">
        <f t="shared" si="11"/>
        <v>10865</v>
      </c>
      <c r="O30">
        <f t="shared" si="11"/>
        <v>11102</v>
      </c>
      <c r="P30">
        <f t="shared" si="11"/>
        <v>11495</v>
      </c>
      <c r="Q30">
        <f t="shared" si="11"/>
        <v>11945</v>
      </c>
      <c r="R30">
        <f t="shared" si="11"/>
        <v>12072</v>
      </c>
      <c r="S30">
        <f t="shared" si="11"/>
        <v>10719</v>
      </c>
      <c r="T30">
        <f t="shared" si="11"/>
        <v>10597</v>
      </c>
      <c r="U30">
        <f t="shared" si="11"/>
        <v>10976</v>
      </c>
      <c r="V30">
        <f t="shared" si="11"/>
        <v>10803</v>
      </c>
      <c r="W30">
        <f t="shared" si="11"/>
        <v>10117</v>
      </c>
      <c r="X30">
        <f t="shared" si="11"/>
        <v>9700</v>
      </c>
      <c r="Y30">
        <f t="shared" si="9"/>
        <v>9475</v>
      </c>
      <c r="Z30">
        <f t="shared" si="9"/>
        <v>9610</v>
      </c>
      <c r="AA30">
        <f t="shared" si="9"/>
        <v>9910</v>
      </c>
      <c r="AB30">
        <f t="shared" si="9"/>
        <v>10432</v>
      </c>
      <c r="AC30">
        <f t="shared" si="9"/>
        <v>10522</v>
      </c>
      <c r="AD30">
        <f t="shared" si="9"/>
        <v>9909</v>
      </c>
      <c r="AE30">
        <f t="shared" si="9"/>
        <v>0</v>
      </c>
      <c r="AF30">
        <f t="shared" si="9"/>
        <v>0</v>
      </c>
      <c r="AG30">
        <f t="shared" si="9"/>
        <v>0</v>
      </c>
      <c r="AH30">
        <f t="shared" si="9"/>
        <v>0</v>
      </c>
      <c r="AI30">
        <f t="shared" si="9"/>
        <v>0</v>
      </c>
      <c r="AJ30">
        <f t="shared" si="9"/>
        <v>0</v>
      </c>
      <c r="AK30">
        <f t="shared" si="9"/>
        <v>0</v>
      </c>
      <c r="AL30">
        <f t="shared" si="9"/>
        <v>0</v>
      </c>
      <c r="AM30">
        <f t="shared" si="9"/>
        <v>0</v>
      </c>
      <c r="AN30">
        <f t="shared" si="12"/>
        <v>0</v>
      </c>
      <c r="AO30">
        <f t="shared" si="12"/>
        <v>0</v>
      </c>
      <c r="AP30">
        <f t="shared" si="12"/>
        <v>0</v>
      </c>
      <c r="AQ30">
        <f t="shared" si="12"/>
        <v>0</v>
      </c>
      <c r="AR30">
        <f t="shared" si="12"/>
        <v>0</v>
      </c>
      <c r="AS30">
        <f t="shared" si="12"/>
        <v>0</v>
      </c>
      <c r="AT30">
        <f t="shared" si="12"/>
        <v>0</v>
      </c>
      <c r="AU30">
        <f t="shared" si="12"/>
        <v>0</v>
      </c>
      <c r="AV30">
        <f t="shared" si="12"/>
        <v>0</v>
      </c>
      <c r="AW30">
        <f t="shared" si="12"/>
        <v>0</v>
      </c>
    </row>
    <row r="31" spans="1:49" x14ac:dyDescent="0.25">
      <c r="A31" t="str">
        <f t="shared" si="13"/>
        <v>ÖsterreichLehrlinge4. Lehrjahr, weiblich</v>
      </c>
      <c r="B31">
        <v>135</v>
      </c>
      <c r="C31" t="s">
        <v>301</v>
      </c>
      <c r="D31" t="s">
        <v>46</v>
      </c>
      <c r="E31" t="s">
        <v>72</v>
      </c>
      <c r="F31">
        <f t="shared" si="1"/>
        <v>7580</v>
      </c>
      <c r="G31">
        <v>1</v>
      </c>
      <c r="H31">
        <f t="shared" si="10"/>
        <v>22</v>
      </c>
      <c r="I31">
        <f t="shared" si="11"/>
        <v>1072</v>
      </c>
      <c r="J31">
        <f t="shared" si="11"/>
        <v>1032</v>
      </c>
      <c r="K31">
        <f t="shared" si="11"/>
        <v>1047</v>
      </c>
      <c r="L31">
        <f t="shared" si="11"/>
        <v>996</v>
      </c>
      <c r="M31">
        <f t="shared" si="11"/>
        <v>1073</v>
      </c>
      <c r="N31">
        <f t="shared" si="11"/>
        <v>1069</v>
      </c>
      <c r="O31">
        <f t="shared" si="11"/>
        <v>1184</v>
      </c>
      <c r="P31">
        <f t="shared" si="11"/>
        <v>1297</v>
      </c>
      <c r="Q31">
        <f t="shared" si="11"/>
        <v>1338</v>
      </c>
      <c r="R31">
        <f t="shared" si="11"/>
        <v>1505</v>
      </c>
      <c r="S31">
        <f t="shared" si="11"/>
        <v>1332</v>
      </c>
      <c r="T31">
        <f t="shared" si="11"/>
        <v>1281</v>
      </c>
      <c r="U31">
        <f t="shared" si="11"/>
        <v>1260</v>
      </c>
      <c r="V31">
        <f t="shared" si="11"/>
        <v>1246</v>
      </c>
      <c r="W31">
        <f t="shared" si="11"/>
        <v>1231</v>
      </c>
      <c r="X31">
        <f t="shared" si="11"/>
        <v>1186</v>
      </c>
      <c r="Y31">
        <f t="shared" si="9"/>
        <v>1169</v>
      </c>
      <c r="Z31">
        <f t="shared" si="9"/>
        <v>1170</v>
      </c>
      <c r="AA31">
        <f t="shared" si="9"/>
        <v>1314</v>
      </c>
      <c r="AB31">
        <f t="shared" si="9"/>
        <v>1388</v>
      </c>
      <c r="AC31">
        <f t="shared" si="9"/>
        <v>1445</v>
      </c>
      <c r="AD31">
        <f t="shared" si="9"/>
        <v>1367</v>
      </c>
      <c r="AE31">
        <f t="shared" si="9"/>
        <v>0</v>
      </c>
      <c r="AF31">
        <f t="shared" si="9"/>
        <v>0</v>
      </c>
      <c r="AG31">
        <f t="shared" si="9"/>
        <v>0</v>
      </c>
      <c r="AH31">
        <f t="shared" si="9"/>
        <v>0</v>
      </c>
      <c r="AI31">
        <f t="shared" si="9"/>
        <v>0</v>
      </c>
      <c r="AJ31">
        <f t="shared" si="9"/>
        <v>0</v>
      </c>
      <c r="AK31">
        <f t="shared" si="9"/>
        <v>0</v>
      </c>
      <c r="AL31">
        <f t="shared" si="9"/>
        <v>0</v>
      </c>
      <c r="AM31">
        <f t="shared" si="9"/>
        <v>0</v>
      </c>
      <c r="AN31">
        <f t="shared" si="12"/>
        <v>0</v>
      </c>
      <c r="AO31">
        <f t="shared" si="12"/>
        <v>0</v>
      </c>
      <c r="AP31">
        <f t="shared" si="12"/>
        <v>0</v>
      </c>
      <c r="AQ31">
        <f t="shared" si="12"/>
        <v>0</v>
      </c>
      <c r="AR31">
        <f t="shared" si="12"/>
        <v>0</v>
      </c>
      <c r="AS31">
        <f t="shared" si="12"/>
        <v>0</v>
      </c>
      <c r="AT31">
        <f t="shared" si="12"/>
        <v>0</v>
      </c>
      <c r="AU31">
        <f t="shared" si="12"/>
        <v>0</v>
      </c>
      <c r="AV31">
        <f t="shared" si="12"/>
        <v>0</v>
      </c>
      <c r="AW31">
        <f t="shared" si="12"/>
        <v>0</v>
      </c>
    </row>
    <row r="32" spans="1:49" x14ac:dyDescent="0.25">
      <c r="A32" t="str">
        <f t="shared" si="13"/>
        <v>ÖsterreichLehrlingeFrauen</v>
      </c>
      <c r="B32">
        <v>136</v>
      </c>
      <c r="C32" t="s">
        <v>301</v>
      </c>
      <c r="D32" t="s">
        <v>46</v>
      </c>
      <c r="E32" t="s">
        <v>47</v>
      </c>
      <c r="F32">
        <f t="shared" si="1"/>
        <v>7581</v>
      </c>
      <c r="G32">
        <v>1</v>
      </c>
      <c r="H32">
        <f t="shared" si="10"/>
        <v>22</v>
      </c>
      <c r="I32">
        <f t="shared" si="11"/>
        <v>39968</v>
      </c>
      <c r="J32">
        <f t="shared" si="11"/>
        <v>39555</v>
      </c>
      <c r="K32">
        <f t="shared" si="11"/>
        <v>39036</v>
      </c>
      <c r="L32">
        <f t="shared" si="11"/>
        <v>40258</v>
      </c>
      <c r="M32">
        <f t="shared" si="11"/>
        <v>42103</v>
      </c>
      <c r="N32">
        <f t="shared" si="11"/>
        <v>43933</v>
      </c>
      <c r="O32">
        <f t="shared" si="11"/>
        <v>44784</v>
      </c>
      <c r="P32">
        <f t="shared" si="11"/>
        <v>44812</v>
      </c>
      <c r="Q32">
        <f t="shared" si="11"/>
        <v>44382</v>
      </c>
      <c r="R32">
        <f t="shared" si="11"/>
        <v>43768</v>
      </c>
      <c r="S32">
        <f t="shared" si="11"/>
        <v>43134</v>
      </c>
      <c r="T32">
        <f t="shared" si="11"/>
        <v>41232</v>
      </c>
      <c r="U32">
        <f t="shared" si="11"/>
        <v>39249</v>
      </c>
      <c r="V32">
        <f t="shared" si="11"/>
        <v>37144</v>
      </c>
      <c r="W32">
        <f t="shared" si="11"/>
        <v>35587</v>
      </c>
      <c r="X32">
        <f t="shared" si="11"/>
        <v>35161</v>
      </c>
      <c r="Y32">
        <f t="shared" si="9"/>
        <v>35205</v>
      </c>
      <c r="Z32">
        <f t="shared" si="9"/>
        <v>35575</v>
      </c>
      <c r="AA32">
        <f t="shared" si="9"/>
        <v>35091</v>
      </c>
      <c r="AB32">
        <f t="shared" si="9"/>
        <v>34720</v>
      </c>
      <c r="AC32">
        <f t="shared" si="9"/>
        <v>35137</v>
      </c>
      <c r="AD32">
        <f t="shared" si="9"/>
        <v>35347</v>
      </c>
      <c r="AE32">
        <f t="shared" si="9"/>
        <v>0</v>
      </c>
      <c r="AF32">
        <f t="shared" si="9"/>
        <v>0</v>
      </c>
      <c r="AG32">
        <f t="shared" si="9"/>
        <v>0</v>
      </c>
      <c r="AH32">
        <f t="shared" si="9"/>
        <v>0</v>
      </c>
      <c r="AI32">
        <f t="shared" si="9"/>
        <v>0</v>
      </c>
      <c r="AJ32">
        <f t="shared" si="9"/>
        <v>0</v>
      </c>
      <c r="AK32">
        <f t="shared" si="9"/>
        <v>0</v>
      </c>
      <c r="AL32">
        <f t="shared" si="9"/>
        <v>0</v>
      </c>
      <c r="AM32">
        <f t="shared" si="9"/>
        <v>0</v>
      </c>
      <c r="AN32">
        <f t="shared" si="12"/>
        <v>0</v>
      </c>
      <c r="AO32">
        <f t="shared" si="12"/>
        <v>0</v>
      </c>
      <c r="AP32">
        <f t="shared" si="12"/>
        <v>0</v>
      </c>
      <c r="AQ32">
        <f t="shared" si="12"/>
        <v>0</v>
      </c>
      <c r="AR32">
        <f t="shared" si="12"/>
        <v>0</v>
      </c>
      <c r="AS32">
        <f t="shared" si="12"/>
        <v>0</v>
      </c>
      <c r="AT32">
        <f t="shared" si="12"/>
        <v>0</v>
      </c>
      <c r="AU32">
        <f t="shared" si="12"/>
        <v>0</v>
      </c>
      <c r="AV32">
        <f t="shared" si="12"/>
        <v>0</v>
      </c>
      <c r="AW32">
        <f t="shared" si="12"/>
        <v>0</v>
      </c>
    </row>
    <row r="33" spans="1:49" x14ac:dyDescent="0.25">
      <c r="A33" t="str">
        <f t="shared" si="13"/>
        <v>ÖsterreichLehrlingeInsgesamt</v>
      </c>
      <c r="B33">
        <v>137</v>
      </c>
      <c r="C33" t="s">
        <v>301</v>
      </c>
      <c r="D33" t="s">
        <v>46</v>
      </c>
      <c r="E33" t="s">
        <v>48</v>
      </c>
      <c r="F33">
        <f t="shared" si="1"/>
        <v>7582</v>
      </c>
      <c r="G33">
        <v>1</v>
      </c>
      <c r="H33">
        <f t="shared" si="10"/>
        <v>22</v>
      </c>
      <c r="I33">
        <f t="shared" si="11"/>
        <v>120486</v>
      </c>
      <c r="J33">
        <f t="shared" si="11"/>
        <v>119040</v>
      </c>
      <c r="K33">
        <f t="shared" si="11"/>
        <v>119077</v>
      </c>
      <c r="L33">
        <f t="shared" si="11"/>
        <v>122378</v>
      </c>
      <c r="M33">
        <f t="shared" si="11"/>
        <v>125962</v>
      </c>
      <c r="N33">
        <f t="shared" si="11"/>
        <v>129823</v>
      </c>
      <c r="O33">
        <f t="shared" si="11"/>
        <v>131880</v>
      </c>
      <c r="P33">
        <f t="shared" si="11"/>
        <v>131676</v>
      </c>
      <c r="Q33">
        <f t="shared" si="11"/>
        <v>129899</v>
      </c>
      <c r="R33">
        <f t="shared" si="11"/>
        <v>128082</v>
      </c>
      <c r="S33">
        <f t="shared" si="11"/>
        <v>125228</v>
      </c>
      <c r="T33">
        <f t="shared" si="11"/>
        <v>120579</v>
      </c>
      <c r="U33">
        <f t="shared" si="11"/>
        <v>115068</v>
      </c>
      <c r="V33">
        <f t="shared" si="11"/>
        <v>109963</v>
      </c>
      <c r="W33">
        <f t="shared" si="11"/>
        <v>106950</v>
      </c>
      <c r="X33">
        <f t="shared" si="11"/>
        <v>106613</v>
      </c>
      <c r="Y33">
        <f t="shared" si="9"/>
        <v>107915</v>
      </c>
      <c r="Z33">
        <f t="shared" si="9"/>
        <v>109111</v>
      </c>
      <c r="AA33">
        <f t="shared" si="9"/>
        <v>108416</v>
      </c>
      <c r="AB33">
        <f t="shared" si="9"/>
        <v>107593</v>
      </c>
      <c r="AC33">
        <f t="shared" si="9"/>
        <v>108085</v>
      </c>
      <c r="AD33">
        <f t="shared" si="9"/>
        <v>108266</v>
      </c>
      <c r="AE33">
        <f t="shared" si="9"/>
        <v>0</v>
      </c>
      <c r="AF33">
        <f t="shared" si="9"/>
        <v>0</v>
      </c>
      <c r="AG33">
        <f t="shared" si="9"/>
        <v>0</v>
      </c>
      <c r="AH33">
        <f t="shared" si="9"/>
        <v>0</v>
      </c>
      <c r="AI33">
        <f t="shared" si="9"/>
        <v>0</v>
      </c>
      <c r="AJ33">
        <f t="shared" si="9"/>
        <v>0</v>
      </c>
      <c r="AK33">
        <f t="shared" si="9"/>
        <v>0</v>
      </c>
      <c r="AL33">
        <f t="shared" si="9"/>
        <v>0</v>
      </c>
      <c r="AM33">
        <f t="shared" si="9"/>
        <v>0</v>
      </c>
      <c r="AN33">
        <f t="shared" si="12"/>
        <v>0</v>
      </c>
      <c r="AO33">
        <f t="shared" si="12"/>
        <v>0</v>
      </c>
      <c r="AP33">
        <f t="shared" si="12"/>
        <v>0</v>
      </c>
      <c r="AQ33">
        <f t="shared" si="12"/>
        <v>0</v>
      </c>
      <c r="AR33">
        <f t="shared" si="12"/>
        <v>0</v>
      </c>
      <c r="AS33">
        <f t="shared" si="12"/>
        <v>0</v>
      </c>
      <c r="AT33">
        <f t="shared" si="12"/>
        <v>0</v>
      </c>
      <c r="AU33">
        <f t="shared" si="12"/>
        <v>0</v>
      </c>
      <c r="AV33">
        <f t="shared" si="12"/>
        <v>0</v>
      </c>
      <c r="AW33">
        <f t="shared" si="12"/>
        <v>0</v>
      </c>
    </row>
    <row r="34" spans="1:49" x14ac:dyDescent="0.25">
      <c r="A34" t="str">
        <f t="shared" si="13"/>
        <v>ÖsterreichLehrlingeMänner</v>
      </c>
      <c r="B34">
        <v>138</v>
      </c>
      <c r="C34" t="s">
        <v>301</v>
      </c>
      <c r="D34" t="s">
        <v>46</v>
      </c>
      <c r="E34" t="s">
        <v>49</v>
      </c>
      <c r="F34">
        <f t="shared" si="1"/>
        <v>7583</v>
      </c>
      <c r="G34">
        <v>1</v>
      </c>
      <c r="H34">
        <f t="shared" si="10"/>
        <v>22</v>
      </c>
      <c r="I34">
        <f t="shared" si="11"/>
        <v>80518</v>
      </c>
      <c r="J34">
        <f t="shared" si="11"/>
        <v>79485</v>
      </c>
      <c r="K34">
        <f t="shared" si="11"/>
        <v>80041</v>
      </c>
      <c r="L34">
        <f t="shared" si="11"/>
        <v>82120</v>
      </c>
      <c r="M34">
        <f t="shared" si="11"/>
        <v>83859</v>
      </c>
      <c r="N34">
        <f t="shared" si="11"/>
        <v>85890</v>
      </c>
      <c r="O34">
        <f t="shared" si="11"/>
        <v>87096</v>
      </c>
      <c r="P34">
        <f t="shared" si="11"/>
        <v>86864</v>
      </c>
      <c r="Q34">
        <f t="shared" si="11"/>
        <v>85517</v>
      </c>
      <c r="R34">
        <f t="shared" si="11"/>
        <v>84314</v>
      </c>
      <c r="S34">
        <f t="shared" si="11"/>
        <v>82094</v>
      </c>
      <c r="T34">
        <f t="shared" si="11"/>
        <v>79347</v>
      </c>
      <c r="U34">
        <f t="shared" si="11"/>
        <v>75819</v>
      </c>
      <c r="V34">
        <f t="shared" si="11"/>
        <v>72819</v>
      </c>
      <c r="W34">
        <f t="shared" si="11"/>
        <v>71363</v>
      </c>
      <c r="X34">
        <f t="shared" si="11"/>
        <v>71452</v>
      </c>
      <c r="Y34">
        <f t="shared" si="9"/>
        <v>72710</v>
      </c>
      <c r="Z34">
        <f t="shared" si="9"/>
        <v>73536</v>
      </c>
      <c r="AA34">
        <f t="shared" si="9"/>
        <v>73325</v>
      </c>
      <c r="AB34">
        <f t="shared" si="9"/>
        <v>72873</v>
      </c>
      <c r="AC34">
        <f t="shared" si="9"/>
        <v>72948</v>
      </c>
      <c r="AD34">
        <f t="shared" si="9"/>
        <v>72919</v>
      </c>
      <c r="AE34">
        <f t="shared" si="9"/>
        <v>0</v>
      </c>
      <c r="AF34">
        <f t="shared" si="9"/>
        <v>0</v>
      </c>
      <c r="AG34">
        <f t="shared" si="9"/>
        <v>0</v>
      </c>
      <c r="AH34">
        <f t="shared" si="9"/>
        <v>0</v>
      </c>
      <c r="AI34">
        <f t="shared" si="9"/>
        <v>0</v>
      </c>
      <c r="AJ34">
        <f t="shared" si="9"/>
        <v>0</v>
      </c>
      <c r="AK34">
        <f t="shared" si="9"/>
        <v>0</v>
      </c>
      <c r="AL34">
        <f t="shared" si="9"/>
        <v>0</v>
      </c>
      <c r="AM34">
        <f t="shared" si="9"/>
        <v>0</v>
      </c>
      <c r="AN34">
        <f t="shared" si="12"/>
        <v>0</v>
      </c>
      <c r="AO34">
        <f t="shared" si="12"/>
        <v>0</v>
      </c>
      <c r="AP34">
        <f t="shared" si="12"/>
        <v>0</v>
      </c>
      <c r="AQ34">
        <f t="shared" si="12"/>
        <v>0</v>
      </c>
      <c r="AR34">
        <f t="shared" si="12"/>
        <v>0</v>
      </c>
      <c r="AS34">
        <f t="shared" si="12"/>
        <v>0</v>
      </c>
      <c r="AT34">
        <f t="shared" si="12"/>
        <v>0</v>
      </c>
      <c r="AU34">
        <f t="shared" si="12"/>
        <v>0</v>
      </c>
      <c r="AV34">
        <f t="shared" si="12"/>
        <v>0</v>
      </c>
      <c r="AW34">
        <f t="shared" si="12"/>
        <v>0</v>
      </c>
    </row>
    <row r="35" spans="1:49" x14ac:dyDescent="0.25">
      <c r="A35" t="str">
        <f t="shared" si="13"/>
        <v>ÖsterreichNeugründungenInsgesamt</v>
      </c>
      <c r="B35">
        <v>139</v>
      </c>
      <c r="C35" t="s">
        <v>301</v>
      </c>
      <c r="D35" t="s">
        <v>41</v>
      </c>
      <c r="E35" t="s">
        <v>48</v>
      </c>
      <c r="F35">
        <f t="shared" si="1"/>
        <v>7584</v>
      </c>
      <c r="G35">
        <v>1</v>
      </c>
      <c r="H35">
        <f t="shared" si="10"/>
        <v>22</v>
      </c>
      <c r="I35">
        <f t="shared" si="11"/>
        <v>25892</v>
      </c>
      <c r="J35">
        <f t="shared" si="11"/>
        <v>28322</v>
      </c>
      <c r="K35">
        <f t="shared" si="11"/>
        <v>29740</v>
      </c>
      <c r="L35">
        <f t="shared" si="11"/>
        <v>31001</v>
      </c>
      <c r="M35">
        <f t="shared" si="11"/>
        <v>29109</v>
      </c>
      <c r="N35">
        <f t="shared" si="11"/>
        <v>30304</v>
      </c>
      <c r="O35">
        <f t="shared" si="11"/>
        <v>40331</v>
      </c>
      <c r="P35">
        <f t="shared" si="11"/>
        <v>32712</v>
      </c>
      <c r="Q35">
        <f t="shared" si="11"/>
        <v>37125</v>
      </c>
      <c r="R35">
        <f t="shared" si="11"/>
        <v>35279</v>
      </c>
      <c r="S35">
        <f t="shared" si="11"/>
        <v>35638</v>
      </c>
      <c r="T35">
        <f t="shared" si="11"/>
        <v>36946</v>
      </c>
      <c r="U35">
        <f t="shared" si="11"/>
        <v>37054</v>
      </c>
      <c r="V35">
        <f t="shared" si="11"/>
        <v>38636</v>
      </c>
      <c r="W35">
        <f t="shared" si="11"/>
        <v>40828</v>
      </c>
      <c r="X35">
        <f t="shared" si="11"/>
        <v>40127</v>
      </c>
      <c r="Y35">
        <f t="shared" si="9"/>
        <v>39322</v>
      </c>
      <c r="Z35">
        <f t="shared" si="9"/>
        <v>39092</v>
      </c>
      <c r="AA35">
        <f t="shared" si="9"/>
        <v>38857</v>
      </c>
      <c r="AB35">
        <f t="shared" si="9"/>
        <v>40751</v>
      </c>
      <c r="AC35">
        <f t="shared" si="9"/>
        <v>39360</v>
      </c>
      <c r="AD35">
        <f t="shared" si="9"/>
        <v>40673</v>
      </c>
      <c r="AE35">
        <f t="shared" si="9"/>
        <v>0</v>
      </c>
      <c r="AF35">
        <f t="shared" si="9"/>
        <v>0</v>
      </c>
      <c r="AG35">
        <f t="shared" si="9"/>
        <v>0</v>
      </c>
      <c r="AH35">
        <f t="shared" si="9"/>
        <v>0</v>
      </c>
      <c r="AI35">
        <f t="shared" si="9"/>
        <v>0</v>
      </c>
      <c r="AJ35">
        <f t="shared" si="9"/>
        <v>0</v>
      </c>
      <c r="AK35">
        <f t="shared" si="9"/>
        <v>0</v>
      </c>
      <c r="AL35">
        <f t="shared" si="9"/>
        <v>0</v>
      </c>
      <c r="AM35">
        <f t="shared" si="9"/>
        <v>0</v>
      </c>
      <c r="AN35">
        <f t="shared" si="12"/>
        <v>0</v>
      </c>
      <c r="AO35">
        <f t="shared" si="12"/>
        <v>0</v>
      </c>
      <c r="AP35">
        <f t="shared" si="12"/>
        <v>0</v>
      </c>
      <c r="AQ35">
        <f t="shared" si="12"/>
        <v>0</v>
      </c>
      <c r="AR35">
        <f t="shared" si="12"/>
        <v>0</v>
      </c>
      <c r="AS35">
        <f t="shared" si="12"/>
        <v>0</v>
      </c>
      <c r="AT35">
        <f t="shared" si="12"/>
        <v>0</v>
      </c>
      <c r="AU35">
        <f t="shared" si="12"/>
        <v>0</v>
      </c>
      <c r="AV35">
        <f t="shared" si="12"/>
        <v>0</v>
      </c>
      <c r="AW35">
        <f t="shared" si="12"/>
        <v>0</v>
      </c>
    </row>
    <row r="36" spans="1:49" x14ac:dyDescent="0.25">
      <c r="A36" t="str">
        <f t="shared" si="13"/>
        <v>ÖsterreichPendler (Auspendler/-innen)Insgesamt</v>
      </c>
      <c r="B36">
        <v>140</v>
      </c>
      <c r="C36" t="s">
        <v>301</v>
      </c>
      <c r="D36" t="s">
        <v>459</v>
      </c>
      <c r="E36" t="s">
        <v>48</v>
      </c>
      <c r="F36">
        <f t="shared" si="1"/>
        <v>7585</v>
      </c>
      <c r="G36">
        <v>1</v>
      </c>
      <c r="H36">
        <f t="shared" si="10"/>
        <v>13</v>
      </c>
      <c r="I36">
        <f t="shared" si="11"/>
        <v>2006892</v>
      </c>
      <c r="J36">
        <f t="shared" si="11"/>
        <v>2063064</v>
      </c>
      <c r="K36">
        <f t="shared" si="11"/>
        <v>2093336</v>
      </c>
      <c r="L36">
        <f t="shared" si="11"/>
        <v>2107549</v>
      </c>
      <c r="M36">
        <f t="shared" si="11"/>
        <v>2106514</v>
      </c>
      <c r="N36">
        <f t="shared" si="11"/>
        <v>2122805</v>
      </c>
      <c r="O36">
        <f t="shared" si="11"/>
        <v>2147596</v>
      </c>
      <c r="P36">
        <f t="shared" si="11"/>
        <v>2186402</v>
      </c>
      <c r="Q36">
        <f t="shared" si="11"/>
        <v>2232427</v>
      </c>
      <c r="R36">
        <f t="shared" si="11"/>
        <v>2277560</v>
      </c>
      <c r="S36">
        <f t="shared" si="11"/>
        <v>2303072</v>
      </c>
      <c r="T36">
        <f t="shared" si="11"/>
        <v>2291423</v>
      </c>
      <c r="U36">
        <f t="shared" si="11"/>
        <v>2347926</v>
      </c>
      <c r="V36">
        <f t="shared" si="11"/>
        <v>0</v>
      </c>
      <c r="W36">
        <f t="shared" si="11"/>
        <v>0</v>
      </c>
      <c r="X36">
        <f t="shared" si="11"/>
        <v>0</v>
      </c>
      <c r="Y36">
        <f t="shared" si="9"/>
        <v>0</v>
      </c>
      <c r="Z36">
        <f t="shared" si="9"/>
        <v>0</v>
      </c>
      <c r="AA36">
        <f t="shared" si="9"/>
        <v>0</v>
      </c>
      <c r="AB36">
        <f t="shared" si="9"/>
        <v>0</v>
      </c>
      <c r="AC36">
        <f t="shared" si="9"/>
        <v>0</v>
      </c>
      <c r="AD36">
        <f t="shared" si="9"/>
        <v>0</v>
      </c>
      <c r="AE36">
        <f t="shared" si="9"/>
        <v>0</v>
      </c>
      <c r="AF36">
        <f t="shared" si="9"/>
        <v>0</v>
      </c>
      <c r="AG36">
        <f t="shared" si="9"/>
        <v>0</v>
      </c>
      <c r="AH36">
        <f t="shared" si="9"/>
        <v>0</v>
      </c>
      <c r="AI36">
        <f t="shared" si="9"/>
        <v>0</v>
      </c>
      <c r="AJ36">
        <f t="shared" si="9"/>
        <v>0</v>
      </c>
      <c r="AK36">
        <f t="shared" si="9"/>
        <v>0</v>
      </c>
      <c r="AL36">
        <f t="shared" si="9"/>
        <v>0</v>
      </c>
      <c r="AM36">
        <f t="shared" si="9"/>
        <v>0</v>
      </c>
      <c r="AN36">
        <f t="shared" si="12"/>
        <v>0</v>
      </c>
      <c r="AO36">
        <f t="shared" si="12"/>
        <v>0</v>
      </c>
      <c r="AP36">
        <f t="shared" si="12"/>
        <v>0</v>
      </c>
      <c r="AQ36">
        <f t="shared" si="12"/>
        <v>0</v>
      </c>
      <c r="AR36">
        <f t="shared" si="12"/>
        <v>0</v>
      </c>
      <c r="AS36">
        <f t="shared" si="12"/>
        <v>0</v>
      </c>
      <c r="AT36">
        <f t="shared" si="12"/>
        <v>0</v>
      </c>
      <c r="AU36">
        <f t="shared" si="12"/>
        <v>0</v>
      </c>
      <c r="AV36">
        <f t="shared" si="12"/>
        <v>0</v>
      </c>
      <c r="AW36">
        <f t="shared" si="12"/>
        <v>0</v>
      </c>
    </row>
    <row r="37" spans="1:49" x14ac:dyDescent="0.25">
      <c r="A37" t="str">
        <f t="shared" si="13"/>
        <v>ÖsterreichPendler ins AuslandInsgesamt</v>
      </c>
      <c r="B37">
        <v>141</v>
      </c>
      <c r="C37" t="s">
        <v>301</v>
      </c>
      <c r="D37" t="s">
        <v>304</v>
      </c>
      <c r="E37" t="s">
        <v>48</v>
      </c>
      <c r="F37">
        <f t="shared" si="1"/>
        <v>7586</v>
      </c>
      <c r="G37">
        <v>1</v>
      </c>
      <c r="H37">
        <f t="shared" si="10"/>
        <v>13</v>
      </c>
      <c r="I37">
        <f t="shared" si="11"/>
        <v>21816</v>
      </c>
      <c r="J37">
        <f t="shared" si="11"/>
        <v>26638</v>
      </c>
      <c r="K37">
        <f t="shared" si="11"/>
        <v>40393</v>
      </c>
      <c r="L37">
        <f t="shared" si="11"/>
        <v>26970</v>
      </c>
      <c r="M37">
        <f t="shared" si="11"/>
        <v>26274</v>
      </c>
      <c r="N37">
        <f t="shared" si="11"/>
        <v>34403</v>
      </c>
      <c r="O37">
        <f t="shared" si="11"/>
        <v>34148</v>
      </c>
      <c r="P37">
        <f t="shared" si="11"/>
        <v>34684</v>
      </c>
      <c r="Q37">
        <f t="shared" si="11"/>
        <v>35365</v>
      </c>
      <c r="R37">
        <f t="shared" si="11"/>
        <v>35030</v>
      </c>
      <c r="S37">
        <f t="shared" si="11"/>
        <v>34994</v>
      </c>
      <c r="T37">
        <f t="shared" si="11"/>
        <v>30514</v>
      </c>
      <c r="U37">
        <f t="shared" si="11"/>
        <v>34311</v>
      </c>
      <c r="V37">
        <f t="shared" si="11"/>
        <v>0</v>
      </c>
      <c r="W37">
        <f t="shared" si="11"/>
        <v>0</v>
      </c>
      <c r="X37">
        <f t="shared" si="11"/>
        <v>0</v>
      </c>
      <c r="Y37">
        <f t="shared" si="9"/>
        <v>0</v>
      </c>
      <c r="Z37">
        <f t="shared" si="9"/>
        <v>0</v>
      </c>
      <c r="AA37">
        <f t="shared" si="9"/>
        <v>0</v>
      </c>
      <c r="AB37">
        <f t="shared" si="9"/>
        <v>0</v>
      </c>
      <c r="AC37">
        <f t="shared" si="9"/>
        <v>0</v>
      </c>
      <c r="AD37">
        <f t="shared" si="9"/>
        <v>0</v>
      </c>
      <c r="AE37">
        <f t="shared" si="9"/>
        <v>0</v>
      </c>
      <c r="AF37">
        <f t="shared" si="9"/>
        <v>0</v>
      </c>
      <c r="AG37">
        <f t="shared" si="9"/>
        <v>0</v>
      </c>
      <c r="AH37">
        <f t="shared" si="9"/>
        <v>0</v>
      </c>
      <c r="AI37">
        <f t="shared" si="9"/>
        <v>0</v>
      </c>
      <c r="AJ37">
        <f t="shared" si="9"/>
        <v>0</v>
      </c>
      <c r="AK37">
        <f t="shared" si="9"/>
        <v>0</v>
      </c>
      <c r="AL37">
        <f t="shared" si="9"/>
        <v>0</v>
      </c>
      <c r="AM37">
        <f t="shared" si="9"/>
        <v>0</v>
      </c>
      <c r="AN37">
        <f t="shared" si="12"/>
        <v>0</v>
      </c>
      <c r="AO37">
        <f t="shared" si="12"/>
        <v>0</v>
      </c>
      <c r="AP37">
        <f t="shared" si="12"/>
        <v>0</v>
      </c>
      <c r="AQ37">
        <f t="shared" si="12"/>
        <v>0</v>
      </c>
      <c r="AR37">
        <f t="shared" si="12"/>
        <v>0</v>
      </c>
      <c r="AS37">
        <f t="shared" si="12"/>
        <v>0</v>
      </c>
      <c r="AT37">
        <f t="shared" si="12"/>
        <v>0</v>
      </c>
      <c r="AU37">
        <f t="shared" si="12"/>
        <v>0</v>
      </c>
      <c r="AV37">
        <f t="shared" si="12"/>
        <v>0</v>
      </c>
      <c r="AW37">
        <f t="shared" si="12"/>
        <v>0</v>
      </c>
    </row>
    <row r="38" spans="1:49" x14ac:dyDescent="0.25">
      <c r="A38" t="str">
        <f t="shared" si="13"/>
        <v>ÖsterreichPendler zw. BundesländernInsgesamt</v>
      </c>
      <c r="B38">
        <v>142</v>
      </c>
      <c r="C38" t="s">
        <v>301</v>
      </c>
      <c r="D38" t="s">
        <v>433</v>
      </c>
      <c r="E38" t="s">
        <v>48</v>
      </c>
      <c r="F38">
        <f t="shared" si="1"/>
        <v>7587</v>
      </c>
      <c r="G38">
        <v>1</v>
      </c>
      <c r="H38">
        <f t="shared" si="10"/>
        <v>13</v>
      </c>
      <c r="I38">
        <f t="shared" si="11"/>
        <v>483714</v>
      </c>
      <c r="J38">
        <f t="shared" si="11"/>
        <v>490107</v>
      </c>
      <c r="K38">
        <f t="shared" si="11"/>
        <v>505843</v>
      </c>
      <c r="L38">
        <f t="shared" si="11"/>
        <v>514044</v>
      </c>
      <c r="M38">
        <f t="shared" si="11"/>
        <v>508104</v>
      </c>
      <c r="N38">
        <f t="shared" si="11"/>
        <v>505643</v>
      </c>
      <c r="O38">
        <f t="shared" si="11"/>
        <v>505069</v>
      </c>
      <c r="P38">
        <f t="shared" si="11"/>
        <v>519715</v>
      </c>
      <c r="Q38">
        <f t="shared" si="11"/>
        <v>530425</v>
      </c>
      <c r="R38">
        <f t="shared" si="11"/>
        <v>540594</v>
      </c>
      <c r="S38">
        <f t="shared" si="11"/>
        <v>542997</v>
      </c>
      <c r="T38">
        <f t="shared" si="11"/>
        <v>543308</v>
      </c>
      <c r="U38">
        <f t="shared" si="11"/>
        <v>564220</v>
      </c>
      <c r="V38">
        <f t="shared" si="11"/>
        <v>0</v>
      </c>
      <c r="W38">
        <f t="shared" si="11"/>
        <v>0</v>
      </c>
      <c r="X38">
        <f t="shared" si="11"/>
        <v>0</v>
      </c>
      <c r="Y38">
        <f t="shared" si="9"/>
        <v>0</v>
      </c>
      <c r="Z38">
        <f t="shared" si="9"/>
        <v>0</v>
      </c>
      <c r="AA38">
        <f t="shared" si="9"/>
        <v>0</v>
      </c>
      <c r="AB38">
        <f t="shared" si="9"/>
        <v>0</v>
      </c>
      <c r="AC38">
        <f t="shared" si="9"/>
        <v>0</v>
      </c>
      <c r="AD38">
        <f t="shared" si="9"/>
        <v>0</v>
      </c>
      <c r="AE38">
        <f t="shared" si="9"/>
        <v>0</v>
      </c>
      <c r="AF38">
        <f t="shared" si="9"/>
        <v>0</v>
      </c>
      <c r="AG38">
        <f t="shared" si="9"/>
        <v>0</v>
      </c>
      <c r="AH38">
        <f t="shared" si="9"/>
        <v>0</v>
      </c>
      <c r="AI38">
        <f t="shared" si="9"/>
        <v>0</v>
      </c>
      <c r="AJ38">
        <f t="shared" si="9"/>
        <v>0</v>
      </c>
      <c r="AK38">
        <f t="shared" si="9"/>
        <v>0</v>
      </c>
      <c r="AL38">
        <f t="shared" si="9"/>
        <v>0</v>
      </c>
      <c r="AM38">
        <f t="shared" si="9"/>
        <v>0</v>
      </c>
      <c r="AN38">
        <f t="shared" si="12"/>
        <v>0</v>
      </c>
      <c r="AO38">
        <f t="shared" si="12"/>
        <v>0</v>
      </c>
      <c r="AP38">
        <f t="shared" si="12"/>
        <v>0</v>
      </c>
      <c r="AQ38">
        <f t="shared" si="12"/>
        <v>0</v>
      </c>
      <c r="AR38">
        <f t="shared" si="12"/>
        <v>0</v>
      </c>
      <c r="AS38">
        <f t="shared" si="12"/>
        <v>0</v>
      </c>
      <c r="AT38">
        <f t="shared" si="12"/>
        <v>0</v>
      </c>
      <c r="AU38">
        <f t="shared" si="12"/>
        <v>0</v>
      </c>
      <c r="AV38">
        <f t="shared" si="12"/>
        <v>0</v>
      </c>
      <c r="AW38">
        <f t="shared" si="12"/>
        <v>0</v>
      </c>
    </row>
    <row r="39" spans="1:49" x14ac:dyDescent="0.25">
      <c r="A39" t="str">
        <f t="shared" si="13"/>
        <v>ÖsterreichPendler zw. Gemeinden eines Pol. BezirkesInsgesamt</v>
      </c>
      <c r="B39">
        <v>143</v>
      </c>
      <c r="C39" t="s">
        <v>301</v>
      </c>
      <c r="D39" t="s">
        <v>305</v>
      </c>
      <c r="E39" t="s">
        <v>48</v>
      </c>
      <c r="F39">
        <f t="shared" si="1"/>
        <v>7588</v>
      </c>
      <c r="G39">
        <v>1</v>
      </c>
      <c r="H39">
        <f t="shared" si="10"/>
        <v>13</v>
      </c>
      <c r="I39">
        <f t="shared" si="11"/>
        <v>769487</v>
      </c>
      <c r="J39">
        <f t="shared" si="11"/>
        <v>694292</v>
      </c>
      <c r="K39">
        <f t="shared" si="11"/>
        <v>713767</v>
      </c>
      <c r="L39">
        <f t="shared" si="11"/>
        <v>724267</v>
      </c>
      <c r="M39">
        <f t="shared" si="11"/>
        <v>731378</v>
      </c>
      <c r="N39">
        <f t="shared" si="11"/>
        <v>740422</v>
      </c>
      <c r="O39">
        <f t="shared" si="11"/>
        <v>744966</v>
      </c>
      <c r="P39">
        <f t="shared" si="11"/>
        <v>757326</v>
      </c>
      <c r="Q39">
        <f t="shared" si="11"/>
        <v>771749</v>
      </c>
      <c r="R39">
        <f t="shared" si="11"/>
        <v>786011</v>
      </c>
      <c r="S39">
        <f t="shared" si="11"/>
        <v>792518</v>
      </c>
      <c r="T39">
        <f t="shared" si="11"/>
        <v>784740</v>
      </c>
      <c r="U39">
        <f t="shared" si="11"/>
        <v>800281</v>
      </c>
      <c r="V39">
        <f t="shared" si="11"/>
        <v>0</v>
      </c>
      <c r="W39">
        <f t="shared" si="11"/>
        <v>0</v>
      </c>
      <c r="X39">
        <f t="shared" si="11"/>
        <v>0</v>
      </c>
      <c r="Y39">
        <f t="shared" si="9"/>
        <v>0</v>
      </c>
      <c r="Z39">
        <f t="shared" si="9"/>
        <v>0</v>
      </c>
      <c r="AA39">
        <f t="shared" si="9"/>
        <v>0</v>
      </c>
      <c r="AB39">
        <f t="shared" si="9"/>
        <v>0</v>
      </c>
      <c r="AC39">
        <f t="shared" si="9"/>
        <v>0</v>
      </c>
      <c r="AD39">
        <f t="shared" si="9"/>
        <v>0</v>
      </c>
      <c r="AE39">
        <f t="shared" si="9"/>
        <v>0</v>
      </c>
      <c r="AF39">
        <f t="shared" si="9"/>
        <v>0</v>
      </c>
      <c r="AG39">
        <f t="shared" si="9"/>
        <v>0</v>
      </c>
      <c r="AH39">
        <f t="shared" si="9"/>
        <v>0</v>
      </c>
      <c r="AI39">
        <f t="shared" si="9"/>
        <v>0</v>
      </c>
      <c r="AJ39">
        <f t="shared" si="9"/>
        <v>0</v>
      </c>
      <c r="AK39">
        <f t="shared" si="9"/>
        <v>0</v>
      </c>
      <c r="AL39">
        <f t="shared" si="9"/>
        <v>0</v>
      </c>
      <c r="AM39">
        <f t="shared" si="9"/>
        <v>0</v>
      </c>
      <c r="AN39">
        <f t="shared" si="12"/>
        <v>0</v>
      </c>
      <c r="AO39">
        <f t="shared" si="12"/>
        <v>0</v>
      </c>
      <c r="AP39">
        <f t="shared" si="12"/>
        <v>0</v>
      </c>
      <c r="AQ39">
        <f t="shared" si="12"/>
        <v>0</v>
      </c>
      <c r="AR39">
        <f t="shared" si="12"/>
        <v>0</v>
      </c>
      <c r="AS39">
        <f t="shared" si="12"/>
        <v>0</v>
      </c>
      <c r="AT39">
        <f t="shared" si="12"/>
        <v>0</v>
      </c>
      <c r="AU39">
        <f t="shared" si="12"/>
        <v>0</v>
      </c>
      <c r="AV39">
        <f t="shared" si="12"/>
        <v>0</v>
      </c>
      <c r="AW39">
        <f t="shared" si="12"/>
        <v>0</v>
      </c>
    </row>
    <row r="40" spans="1:49" x14ac:dyDescent="0.25">
      <c r="A40" t="str">
        <f t="shared" si="13"/>
        <v>ÖsterreichPendler zw. Pol. Bez. des BundeslandesInsgesamt</v>
      </c>
      <c r="B40">
        <v>144</v>
      </c>
      <c r="C40" t="s">
        <v>301</v>
      </c>
      <c r="D40" t="s">
        <v>306</v>
      </c>
      <c r="E40" t="s">
        <v>48</v>
      </c>
      <c r="F40">
        <f t="shared" si="1"/>
        <v>7589</v>
      </c>
      <c r="G40">
        <v>1</v>
      </c>
      <c r="H40">
        <f t="shared" si="10"/>
        <v>13</v>
      </c>
      <c r="I40">
        <f t="shared" si="11"/>
        <v>731875</v>
      </c>
      <c r="J40">
        <f t="shared" si="11"/>
        <v>852027</v>
      </c>
      <c r="K40">
        <f t="shared" si="11"/>
        <v>833333</v>
      </c>
      <c r="L40">
        <f t="shared" si="11"/>
        <v>842268</v>
      </c>
      <c r="M40">
        <f t="shared" si="11"/>
        <v>840758</v>
      </c>
      <c r="N40">
        <f t="shared" si="11"/>
        <v>842337</v>
      </c>
      <c r="O40">
        <f t="shared" si="11"/>
        <v>863413</v>
      </c>
      <c r="P40">
        <f t="shared" si="11"/>
        <v>874677</v>
      </c>
      <c r="Q40">
        <f t="shared" si="11"/>
        <v>894888</v>
      </c>
      <c r="R40">
        <f t="shared" si="11"/>
        <v>915925</v>
      </c>
      <c r="S40">
        <f t="shared" si="11"/>
        <v>932563</v>
      </c>
      <c r="T40">
        <f t="shared" si="11"/>
        <v>932861</v>
      </c>
      <c r="U40">
        <f t="shared" si="11"/>
        <v>949114</v>
      </c>
      <c r="V40">
        <f t="shared" si="11"/>
        <v>0</v>
      </c>
      <c r="W40">
        <f t="shared" si="11"/>
        <v>0</v>
      </c>
      <c r="X40">
        <f t="shared" si="11"/>
        <v>0</v>
      </c>
      <c r="Y40">
        <f t="shared" si="9"/>
        <v>0</v>
      </c>
      <c r="Z40">
        <f t="shared" si="9"/>
        <v>0</v>
      </c>
      <c r="AA40">
        <f t="shared" si="9"/>
        <v>0</v>
      </c>
      <c r="AB40">
        <f t="shared" si="9"/>
        <v>0</v>
      </c>
      <c r="AC40">
        <f t="shared" si="9"/>
        <v>0</v>
      </c>
      <c r="AD40">
        <f t="shared" si="9"/>
        <v>0</v>
      </c>
      <c r="AE40">
        <f t="shared" si="9"/>
        <v>0</v>
      </c>
      <c r="AF40">
        <f t="shared" si="9"/>
        <v>0</v>
      </c>
      <c r="AG40">
        <f t="shared" si="9"/>
        <v>0</v>
      </c>
      <c r="AH40">
        <f t="shared" si="9"/>
        <v>0</v>
      </c>
      <c r="AI40">
        <f t="shared" si="9"/>
        <v>0</v>
      </c>
      <c r="AJ40">
        <f t="shared" si="9"/>
        <v>0</v>
      </c>
      <c r="AK40">
        <f t="shared" si="9"/>
        <v>0</v>
      </c>
      <c r="AL40">
        <f t="shared" si="9"/>
        <v>0</v>
      </c>
      <c r="AM40">
        <f t="shared" si="9"/>
        <v>0</v>
      </c>
      <c r="AN40">
        <f t="shared" si="12"/>
        <v>0</v>
      </c>
      <c r="AO40">
        <f t="shared" si="12"/>
        <v>0</v>
      </c>
      <c r="AP40">
        <f t="shared" si="12"/>
        <v>0</v>
      </c>
      <c r="AQ40">
        <f t="shared" si="12"/>
        <v>0</v>
      </c>
      <c r="AR40">
        <f t="shared" si="12"/>
        <v>0</v>
      </c>
      <c r="AS40">
        <f t="shared" si="12"/>
        <v>0</v>
      </c>
      <c r="AT40">
        <f t="shared" si="12"/>
        <v>0</v>
      </c>
      <c r="AU40">
        <f t="shared" si="12"/>
        <v>0</v>
      </c>
      <c r="AV40">
        <f t="shared" si="12"/>
        <v>0</v>
      </c>
      <c r="AW40">
        <f t="shared" si="12"/>
        <v>0</v>
      </c>
    </row>
    <row r="41" spans="1:49" x14ac:dyDescent="0.25">
      <c r="A41" t="str">
        <f t="shared" si="13"/>
        <v>ÖsterreichPensionisteneinkommenBrutto_Schnitt</v>
      </c>
      <c r="B41">
        <v>145</v>
      </c>
      <c r="C41" t="s">
        <v>301</v>
      </c>
      <c r="D41" t="s">
        <v>44</v>
      </c>
      <c r="E41" t="s">
        <v>54</v>
      </c>
      <c r="F41">
        <f t="shared" si="1"/>
        <v>7590</v>
      </c>
      <c r="G41">
        <v>1</v>
      </c>
      <c r="H41">
        <f t="shared" si="10"/>
        <v>19</v>
      </c>
      <c r="I41">
        <f t="shared" si="11"/>
        <v>17380.117297631601</v>
      </c>
      <c r="J41">
        <f t="shared" si="11"/>
        <v>17624.0044044198</v>
      </c>
      <c r="K41">
        <f t="shared" si="11"/>
        <v>18198.893444859001</v>
      </c>
      <c r="L41">
        <f t="shared" si="11"/>
        <v>18697.871869656199</v>
      </c>
      <c r="M41">
        <f t="shared" si="11"/>
        <v>19364.5828651013</v>
      </c>
      <c r="N41">
        <f t="shared" si="11"/>
        <v>20051.116854508098</v>
      </c>
      <c r="O41">
        <f t="shared" si="11"/>
        <v>20466.7728596981</v>
      </c>
      <c r="P41">
        <f t="shared" si="11"/>
        <v>20838.0930956435</v>
      </c>
      <c r="Q41">
        <f t="shared" si="11"/>
        <v>21020.239711304599</v>
      </c>
      <c r="R41">
        <f t="shared" si="11"/>
        <v>21533.091576559</v>
      </c>
      <c r="S41">
        <f t="shared" si="11"/>
        <v>22106.351448610301</v>
      </c>
      <c r="T41">
        <f t="shared" si="11"/>
        <v>22597.093869597302</v>
      </c>
      <c r="U41">
        <f t="shared" si="11"/>
        <v>22995.511307000801</v>
      </c>
      <c r="V41">
        <f t="shared" si="11"/>
        <v>23307.982313169799</v>
      </c>
      <c r="W41">
        <f t="shared" si="11"/>
        <v>23844.6568675989</v>
      </c>
      <c r="X41">
        <f t="shared" ref="X41:AM56" si="14">INDEX(Daten_Matrix,$F41,X$1+6)</f>
        <v>24536.238425173498</v>
      </c>
      <c r="Y41">
        <f t="shared" si="14"/>
        <v>26014.324245034801</v>
      </c>
      <c r="Z41">
        <f t="shared" si="14"/>
        <v>26784.438004622902</v>
      </c>
      <c r="AA41">
        <f t="shared" si="14"/>
        <v>27597.131302161401</v>
      </c>
      <c r="AB41">
        <f t="shared" si="14"/>
        <v>0</v>
      </c>
      <c r="AC41">
        <f t="shared" si="14"/>
        <v>0</v>
      </c>
      <c r="AD41">
        <f t="shared" si="14"/>
        <v>0</v>
      </c>
      <c r="AE41">
        <f t="shared" si="14"/>
        <v>0</v>
      </c>
      <c r="AF41">
        <f t="shared" si="14"/>
        <v>0</v>
      </c>
      <c r="AG41">
        <f t="shared" si="14"/>
        <v>0</v>
      </c>
      <c r="AH41">
        <f t="shared" si="14"/>
        <v>0</v>
      </c>
      <c r="AI41">
        <f t="shared" si="14"/>
        <v>0</v>
      </c>
      <c r="AJ41">
        <f t="shared" si="14"/>
        <v>0</v>
      </c>
      <c r="AK41">
        <f t="shared" si="14"/>
        <v>0</v>
      </c>
      <c r="AL41">
        <f t="shared" si="14"/>
        <v>0</v>
      </c>
      <c r="AM41">
        <f t="shared" si="14"/>
        <v>0</v>
      </c>
      <c r="AN41">
        <f t="shared" si="12"/>
        <v>0</v>
      </c>
      <c r="AO41">
        <f t="shared" si="12"/>
        <v>0</v>
      </c>
      <c r="AP41">
        <f t="shared" si="12"/>
        <v>0</v>
      </c>
      <c r="AQ41">
        <f t="shared" si="12"/>
        <v>0</v>
      </c>
      <c r="AR41">
        <f t="shared" si="12"/>
        <v>0</v>
      </c>
      <c r="AS41">
        <f t="shared" si="12"/>
        <v>0</v>
      </c>
      <c r="AT41">
        <f t="shared" si="12"/>
        <v>0</v>
      </c>
      <c r="AU41">
        <f t="shared" si="12"/>
        <v>0</v>
      </c>
      <c r="AV41">
        <f t="shared" si="12"/>
        <v>0</v>
      </c>
      <c r="AW41">
        <f t="shared" si="12"/>
        <v>0</v>
      </c>
    </row>
    <row r="42" spans="1:49" x14ac:dyDescent="0.25">
      <c r="A42" t="str">
        <f t="shared" si="13"/>
        <v>ÖsterreichPensionisteneinkommenBruttobezüge 1000 EUR</v>
      </c>
      <c r="B42">
        <v>146</v>
      </c>
      <c r="C42" t="s">
        <v>301</v>
      </c>
      <c r="D42" t="s">
        <v>44</v>
      </c>
      <c r="E42" t="s">
        <v>55</v>
      </c>
      <c r="F42">
        <f t="shared" si="1"/>
        <v>7591</v>
      </c>
      <c r="G42">
        <v>1</v>
      </c>
      <c r="H42">
        <f t="shared" si="10"/>
        <v>19</v>
      </c>
      <c r="I42">
        <f t="shared" ref="I42:X57" si="15">INDEX(Daten_Matrix,$F42,I$1+6)</f>
        <v>32678913.408519998</v>
      </c>
      <c r="J42">
        <f t="shared" si="15"/>
        <v>33614704.200659998</v>
      </c>
      <c r="K42">
        <f t="shared" si="15"/>
        <v>34960474.683229998</v>
      </c>
      <c r="L42">
        <f t="shared" si="15"/>
        <v>36227837.266589999</v>
      </c>
      <c r="M42">
        <f t="shared" si="15"/>
        <v>37940736.738849998</v>
      </c>
      <c r="N42">
        <f t="shared" si="15"/>
        <v>39586699.443570003</v>
      </c>
      <c r="O42">
        <f t="shared" si="15"/>
        <v>41261218.75288</v>
      </c>
      <c r="P42">
        <f t="shared" si="15"/>
        <v>42530693.874860004</v>
      </c>
      <c r="Q42">
        <f t="shared" si="15"/>
        <v>44446098.715889998</v>
      </c>
      <c r="R42">
        <f t="shared" si="15"/>
        <v>46071169.148809999</v>
      </c>
      <c r="S42">
        <f t="shared" si="15"/>
        <v>47688550.854539998</v>
      </c>
      <c r="T42">
        <f t="shared" si="15"/>
        <v>48582734.950410001</v>
      </c>
      <c r="U42">
        <f t="shared" si="15"/>
        <v>49360968.805019997</v>
      </c>
      <c r="V42">
        <f t="shared" si="15"/>
        <v>50345777.880039997</v>
      </c>
      <c r="W42">
        <f t="shared" si="15"/>
        <v>51936786.307680003</v>
      </c>
      <c r="X42">
        <f t="shared" si="15"/>
        <v>54047837.133249998</v>
      </c>
      <c r="Y42">
        <f t="shared" si="14"/>
        <v>56684900.358039998</v>
      </c>
      <c r="Z42">
        <f t="shared" si="14"/>
        <v>59085505.998429999</v>
      </c>
      <c r="AA42">
        <f t="shared" si="14"/>
        <v>61704370.684239998</v>
      </c>
      <c r="AB42">
        <f t="shared" si="14"/>
        <v>0</v>
      </c>
      <c r="AC42">
        <f t="shared" si="14"/>
        <v>0</v>
      </c>
      <c r="AD42">
        <f t="shared" si="14"/>
        <v>0</v>
      </c>
      <c r="AE42">
        <f t="shared" si="14"/>
        <v>0</v>
      </c>
      <c r="AF42">
        <f t="shared" si="14"/>
        <v>0</v>
      </c>
      <c r="AG42">
        <f t="shared" si="14"/>
        <v>0</v>
      </c>
      <c r="AH42">
        <f t="shared" si="14"/>
        <v>0</v>
      </c>
      <c r="AI42">
        <f t="shared" si="14"/>
        <v>0</v>
      </c>
      <c r="AJ42">
        <f t="shared" si="14"/>
        <v>0</v>
      </c>
      <c r="AK42">
        <f t="shared" si="14"/>
        <v>0</v>
      </c>
      <c r="AL42">
        <f t="shared" si="14"/>
        <v>0</v>
      </c>
      <c r="AM42">
        <f t="shared" si="14"/>
        <v>0</v>
      </c>
      <c r="AN42">
        <f t="shared" ref="AN42:AW57" si="16">INDEX(Daten_Matrix,$F42,AN$1+6)</f>
        <v>0</v>
      </c>
      <c r="AO42">
        <f t="shared" si="16"/>
        <v>0</v>
      </c>
      <c r="AP42">
        <f t="shared" si="16"/>
        <v>0</v>
      </c>
      <c r="AQ42">
        <f t="shared" si="16"/>
        <v>0</v>
      </c>
      <c r="AR42">
        <f t="shared" si="16"/>
        <v>0</v>
      </c>
      <c r="AS42">
        <f t="shared" si="16"/>
        <v>0</v>
      </c>
      <c r="AT42">
        <f t="shared" si="16"/>
        <v>0</v>
      </c>
      <c r="AU42">
        <f t="shared" si="16"/>
        <v>0</v>
      </c>
      <c r="AV42">
        <f t="shared" si="16"/>
        <v>0</v>
      </c>
      <c r="AW42">
        <f t="shared" si="16"/>
        <v>0</v>
      </c>
    </row>
    <row r="43" spans="1:49" x14ac:dyDescent="0.25">
      <c r="A43" t="str">
        <f t="shared" si="13"/>
        <v>ÖsterreichPensionisteneinkommenBruttobezüge Fälle</v>
      </c>
      <c r="B43">
        <v>147</v>
      </c>
      <c r="C43" t="s">
        <v>301</v>
      </c>
      <c r="D43" t="s">
        <v>44</v>
      </c>
      <c r="E43" t="s">
        <v>56</v>
      </c>
      <c r="F43">
        <f t="shared" si="1"/>
        <v>7592</v>
      </c>
      <c r="G43">
        <v>1</v>
      </c>
      <c r="H43">
        <f t="shared" si="10"/>
        <v>19</v>
      </c>
      <c r="I43">
        <f t="shared" si="15"/>
        <v>1880247</v>
      </c>
      <c r="J43">
        <f t="shared" si="15"/>
        <v>1907325</v>
      </c>
      <c r="K43">
        <f t="shared" si="15"/>
        <v>1921022</v>
      </c>
      <c r="L43">
        <f t="shared" si="15"/>
        <v>1937538</v>
      </c>
      <c r="M43">
        <f t="shared" si="15"/>
        <v>1959285</v>
      </c>
      <c r="N43">
        <f t="shared" si="15"/>
        <v>1974289</v>
      </c>
      <c r="O43">
        <f t="shared" si="15"/>
        <v>2016010</v>
      </c>
      <c r="P43">
        <f t="shared" si="15"/>
        <v>2041007</v>
      </c>
      <c r="Q43">
        <f t="shared" si="15"/>
        <v>2114443</v>
      </c>
      <c r="R43">
        <f t="shared" si="15"/>
        <v>2139552</v>
      </c>
      <c r="S43">
        <f t="shared" si="15"/>
        <v>2157233</v>
      </c>
      <c r="T43">
        <f t="shared" si="15"/>
        <v>2149955</v>
      </c>
      <c r="U43">
        <f t="shared" si="15"/>
        <v>2146548</v>
      </c>
      <c r="V43">
        <f t="shared" si="15"/>
        <v>2160023</v>
      </c>
      <c r="W43">
        <f t="shared" si="15"/>
        <v>2178131</v>
      </c>
      <c r="X43">
        <f t="shared" si="15"/>
        <v>2202776</v>
      </c>
      <c r="Y43">
        <f t="shared" si="14"/>
        <v>2178988</v>
      </c>
      <c r="Z43">
        <f t="shared" si="14"/>
        <v>2205964</v>
      </c>
      <c r="AA43">
        <f t="shared" si="14"/>
        <v>2235898</v>
      </c>
      <c r="AB43">
        <f t="shared" si="14"/>
        <v>0</v>
      </c>
      <c r="AC43">
        <f t="shared" si="14"/>
        <v>0</v>
      </c>
      <c r="AD43">
        <f t="shared" si="14"/>
        <v>0</v>
      </c>
      <c r="AE43">
        <f t="shared" si="14"/>
        <v>0</v>
      </c>
      <c r="AF43">
        <f t="shared" si="14"/>
        <v>0</v>
      </c>
      <c r="AG43">
        <f t="shared" si="14"/>
        <v>0</v>
      </c>
      <c r="AH43">
        <f t="shared" si="14"/>
        <v>0</v>
      </c>
      <c r="AI43">
        <f t="shared" si="14"/>
        <v>0</v>
      </c>
      <c r="AJ43">
        <f t="shared" si="14"/>
        <v>0</v>
      </c>
      <c r="AK43">
        <f t="shared" si="14"/>
        <v>0</v>
      </c>
      <c r="AL43">
        <f t="shared" si="14"/>
        <v>0</v>
      </c>
      <c r="AM43">
        <f t="shared" si="14"/>
        <v>0</v>
      </c>
      <c r="AN43">
        <f t="shared" si="16"/>
        <v>0</v>
      </c>
      <c r="AO43">
        <f t="shared" si="16"/>
        <v>0</v>
      </c>
      <c r="AP43">
        <f t="shared" si="16"/>
        <v>0</v>
      </c>
      <c r="AQ43">
        <f t="shared" si="16"/>
        <v>0</v>
      </c>
      <c r="AR43">
        <f t="shared" si="16"/>
        <v>0</v>
      </c>
      <c r="AS43">
        <f t="shared" si="16"/>
        <v>0</v>
      </c>
      <c r="AT43">
        <f t="shared" si="16"/>
        <v>0</v>
      </c>
      <c r="AU43">
        <f t="shared" si="16"/>
        <v>0</v>
      </c>
      <c r="AV43">
        <f t="shared" si="16"/>
        <v>0</v>
      </c>
      <c r="AW43">
        <f t="shared" si="16"/>
        <v>0</v>
      </c>
    </row>
    <row r="44" spans="1:49" x14ac:dyDescent="0.25">
      <c r="A44" t="str">
        <f t="shared" si="13"/>
        <v>ÖsterreichPensionisteneinkommenLohnsteuer 1000 EUR</v>
      </c>
      <c r="B44">
        <v>148</v>
      </c>
      <c r="C44" t="s">
        <v>301</v>
      </c>
      <c r="D44" t="s">
        <v>44</v>
      </c>
      <c r="E44" t="s">
        <v>57</v>
      </c>
      <c r="F44">
        <f t="shared" si="1"/>
        <v>7593</v>
      </c>
      <c r="G44">
        <v>1</v>
      </c>
      <c r="H44">
        <f t="shared" si="10"/>
        <v>19</v>
      </c>
      <c r="I44">
        <f t="shared" si="15"/>
        <v>4186434.48251</v>
      </c>
      <c r="J44">
        <f t="shared" si="15"/>
        <v>3985049.8999700001</v>
      </c>
      <c r="K44">
        <f t="shared" si="15"/>
        <v>4303304.9003799995</v>
      </c>
      <c r="L44">
        <f t="shared" si="15"/>
        <v>4596526.6459799996</v>
      </c>
      <c r="M44">
        <f t="shared" si="15"/>
        <v>4981745.7560299998</v>
      </c>
      <c r="N44">
        <f t="shared" si="15"/>
        <v>4736642.5397199998</v>
      </c>
      <c r="O44">
        <f t="shared" si="15"/>
        <v>5081437.90802</v>
      </c>
      <c r="P44">
        <f t="shared" si="15"/>
        <v>5393450.2675799998</v>
      </c>
      <c r="Q44">
        <f t="shared" si="15"/>
        <v>5844673.0300399996</v>
      </c>
      <c r="R44">
        <f t="shared" si="15"/>
        <v>6190415.0246000001</v>
      </c>
      <c r="S44">
        <f t="shared" si="15"/>
        <v>6590933.1843299996</v>
      </c>
      <c r="T44">
        <f t="shared" si="15"/>
        <v>6913262.0936500002</v>
      </c>
      <c r="U44">
        <f t="shared" si="15"/>
        <v>5909532.3162799999</v>
      </c>
      <c r="V44">
        <f t="shared" si="15"/>
        <v>6122577.0481899995</v>
      </c>
      <c r="W44">
        <f t="shared" si="15"/>
        <v>6480985.4075100003</v>
      </c>
      <c r="X44">
        <f t="shared" si="15"/>
        <v>6946698.00098</v>
      </c>
      <c r="Y44">
        <f t="shared" si="14"/>
        <v>6915577.4984900001</v>
      </c>
      <c r="Z44">
        <f t="shared" si="14"/>
        <v>7448125.6895399997</v>
      </c>
      <c r="AA44">
        <f t="shared" si="14"/>
        <v>7602438.4889500001</v>
      </c>
      <c r="AB44">
        <f t="shared" si="14"/>
        <v>0</v>
      </c>
      <c r="AC44">
        <f t="shared" si="14"/>
        <v>0</v>
      </c>
      <c r="AD44">
        <f t="shared" si="14"/>
        <v>0</v>
      </c>
      <c r="AE44">
        <f t="shared" si="14"/>
        <v>0</v>
      </c>
      <c r="AF44">
        <f t="shared" si="14"/>
        <v>0</v>
      </c>
      <c r="AG44">
        <f t="shared" si="14"/>
        <v>0</v>
      </c>
      <c r="AH44">
        <f t="shared" si="14"/>
        <v>0</v>
      </c>
      <c r="AI44">
        <f t="shared" si="14"/>
        <v>0</v>
      </c>
      <c r="AJ44">
        <f t="shared" si="14"/>
        <v>0</v>
      </c>
      <c r="AK44">
        <f t="shared" si="14"/>
        <v>0</v>
      </c>
      <c r="AL44">
        <f t="shared" si="14"/>
        <v>0</v>
      </c>
      <c r="AM44">
        <f t="shared" si="14"/>
        <v>0</v>
      </c>
      <c r="AN44">
        <f t="shared" si="16"/>
        <v>0</v>
      </c>
      <c r="AO44">
        <f t="shared" si="16"/>
        <v>0</v>
      </c>
      <c r="AP44">
        <f t="shared" si="16"/>
        <v>0</v>
      </c>
      <c r="AQ44">
        <f t="shared" si="16"/>
        <v>0</v>
      </c>
      <c r="AR44">
        <f t="shared" si="16"/>
        <v>0</v>
      </c>
      <c r="AS44">
        <f t="shared" si="16"/>
        <v>0</v>
      </c>
      <c r="AT44">
        <f t="shared" si="16"/>
        <v>0</v>
      </c>
      <c r="AU44">
        <f t="shared" si="16"/>
        <v>0</v>
      </c>
      <c r="AV44">
        <f t="shared" si="16"/>
        <v>0</v>
      </c>
      <c r="AW44">
        <f t="shared" si="16"/>
        <v>0</v>
      </c>
    </row>
    <row r="45" spans="1:49" x14ac:dyDescent="0.25">
      <c r="A45" t="str">
        <f t="shared" si="13"/>
        <v>ÖsterreichPensionisteneinkommenLohnsteuer Fälle</v>
      </c>
      <c r="B45">
        <v>149</v>
      </c>
      <c r="C45" t="s">
        <v>301</v>
      </c>
      <c r="D45" t="s">
        <v>44</v>
      </c>
      <c r="E45" t="s">
        <v>58</v>
      </c>
      <c r="F45">
        <f t="shared" si="1"/>
        <v>7594</v>
      </c>
      <c r="G45">
        <v>1</v>
      </c>
      <c r="H45">
        <f t="shared" si="10"/>
        <v>19</v>
      </c>
      <c r="I45">
        <f t="shared" si="15"/>
        <v>1085255</v>
      </c>
      <c r="J45">
        <f t="shared" si="15"/>
        <v>1043593</v>
      </c>
      <c r="K45">
        <f t="shared" si="15"/>
        <v>1087337</v>
      </c>
      <c r="L45">
        <f t="shared" si="15"/>
        <v>1171207</v>
      </c>
      <c r="M45">
        <f t="shared" si="15"/>
        <v>1193947</v>
      </c>
      <c r="N45">
        <f t="shared" si="15"/>
        <v>1162897</v>
      </c>
      <c r="O45">
        <f t="shared" si="15"/>
        <v>1205256</v>
      </c>
      <c r="P45">
        <f t="shared" si="15"/>
        <v>1242175</v>
      </c>
      <c r="Q45">
        <f t="shared" si="15"/>
        <v>1294268</v>
      </c>
      <c r="R45">
        <f t="shared" si="15"/>
        <v>1331365</v>
      </c>
      <c r="S45">
        <f t="shared" si="15"/>
        <v>1375107</v>
      </c>
      <c r="T45">
        <f t="shared" si="15"/>
        <v>1394043</v>
      </c>
      <c r="U45">
        <f t="shared" si="15"/>
        <v>1408559</v>
      </c>
      <c r="V45">
        <f t="shared" si="15"/>
        <v>1427215</v>
      </c>
      <c r="W45">
        <f t="shared" si="15"/>
        <v>1466525</v>
      </c>
      <c r="X45">
        <f t="shared" si="15"/>
        <v>1524584</v>
      </c>
      <c r="Y45">
        <f t="shared" si="14"/>
        <v>1619163</v>
      </c>
      <c r="Z45">
        <f t="shared" si="14"/>
        <v>1674435</v>
      </c>
      <c r="AA45">
        <f t="shared" si="14"/>
        <v>1731763</v>
      </c>
      <c r="AB45">
        <f t="shared" si="14"/>
        <v>0</v>
      </c>
      <c r="AC45">
        <f t="shared" si="14"/>
        <v>0</v>
      </c>
      <c r="AD45">
        <f t="shared" si="14"/>
        <v>0</v>
      </c>
      <c r="AE45">
        <f t="shared" si="14"/>
        <v>0</v>
      </c>
      <c r="AF45">
        <f t="shared" si="14"/>
        <v>0</v>
      </c>
      <c r="AG45">
        <f t="shared" si="14"/>
        <v>0</v>
      </c>
      <c r="AH45">
        <f t="shared" si="14"/>
        <v>0</v>
      </c>
      <c r="AI45">
        <f t="shared" si="14"/>
        <v>0</v>
      </c>
      <c r="AJ45">
        <f t="shared" si="14"/>
        <v>0</v>
      </c>
      <c r="AK45">
        <f t="shared" si="14"/>
        <v>0</v>
      </c>
      <c r="AL45">
        <f t="shared" si="14"/>
        <v>0</v>
      </c>
      <c r="AM45">
        <f t="shared" si="14"/>
        <v>0</v>
      </c>
      <c r="AN45">
        <f t="shared" si="16"/>
        <v>0</v>
      </c>
      <c r="AO45">
        <f t="shared" si="16"/>
        <v>0</v>
      </c>
      <c r="AP45">
        <f t="shared" si="16"/>
        <v>0</v>
      </c>
      <c r="AQ45">
        <f t="shared" si="16"/>
        <v>0</v>
      </c>
      <c r="AR45">
        <f t="shared" si="16"/>
        <v>0</v>
      </c>
      <c r="AS45">
        <f t="shared" si="16"/>
        <v>0</v>
      </c>
      <c r="AT45">
        <f t="shared" si="16"/>
        <v>0</v>
      </c>
      <c r="AU45">
        <f t="shared" si="16"/>
        <v>0</v>
      </c>
      <c r="AV45">
        <f t="shared" si="16"/>
        <v>0</v>
      </c>
      <c r="AW45">
        <f t="shared" si="16"/>
        <v>0</v>
      </c>
    </row>
    <row r="46" spans="1:49" x14ac:dyDescent="0.25">
      <c r="A46" t="str">
        <f t="shared" si="13"/>
        <v>ÖsterreichPensionisteneinkommenNetto_Schnitt</v>
      </c>
      <c r="B46">
        <v>150</v>
      </c>
      <c r="C46" t="s">
        <v>301</v>
      </c>
      <c r="D46" t="s">
        <v>44</v>
      </c>
      <c r="E46" t="s">
        <v>59</v>
      </c>
      <c r="F46">
        <f t="shared" si="1"/>
        <v>7595</v>
      </c>
      <c r="G46">
        <v>1</v>
      </c>
      <c r="H46">
        <f t="shared" si="10"/>
        <v>19</v>
      </c>
      <c r="I46">
        <f t="shared" si="15"/>
        <v>14314.6146655253</v>
      </c>
      <c r="J46">
        <f t="shared" si="15"/>
        <v>14600.680173950401</v>
      </c>
      <c r="K46">
        <f t="shared" si="15"/>
        <v>14987.050049973401</v>
      </c>
      <c r="L46">
        <f t="shared" si="15"/>
        <v>15331.262670672801</v>
      </c>
      <c r="M46">
        <f t="shared" si="15"/>
        <v>15777.187704968899</v>
      </c>
      <c r="N46">
        <f t="shared" si="15"/>
        <v>16563.465852243498</v>
      </c>
      <c r="O46">
        <f t="shared" si="15"/>
        <v>16835.679570111301</v>
      </c>
      <c r="P46">
        <f t="shared" si="15"/>
        <v>17066.011507354</v>
      </c>
      <c r="Q46">
        <f t="shared" si="15"/>
        <v>17118.305608195598</v>
      </c>
      <c r="R46">
        <f t="shared" si="15"/>
        <v>17471.915550792899</v>
      </c>
      <c r="S46">
        <f t="shared" si="15"/>
        <v>17855.933671230701</v>
      </c>
      <c r="T46">
        <f t="shared" si="15"/>
        <v>18158.998717317299</v>
      </c>
      <c r="U46">
        <f t="shared" si="15"/>
        <v>18998.529624126699</v>
      </c>
      <c r="V46">
        <f t="shared" si="15"/>
        <v>19215.975807081701</v>
      </c>
      <c r="W46">
        <f t="shared" si="15"/>
        <v>19585.0715346781</v>
      </c>
      <c r="X46">
        <f t="shared" si="15"/>
        <v>20066.070822834499</v>
      </c>
      <c r="Y46">
        <f t="shared" si="14"/>
        <v>21453.209293814401</v>
      </c>
      <c r="Z46">
        <f t="shared" si="14"/>
        <v>21985.112633574299</v>
      </c>
      <c r="AA46">
        <f t="shared" si="14"/>
        <v>22735.059056325499</v>
      </c>
      <c r="AB46">
        <f t="shared" si="14"/>
        <v>0</v>
      </c>
      <c r="AC46">
        <f t="shared" si="14"/>
        <v>0</v>
      </c>
      <c r="AD46">
        <f t="shared" si="14"/>
        <v>0</v>
      </c>
      <c r="AE46">
        <f t="shared" si="14"/>
        <v>0</v>
      </c>
      <c r="AF46">
        <f t="shared" si="14"/>
        <v>0</v>
      </c>
      <c r="AG46">
        <f t="shared" si="14"/>
        <v>0</v>
      </c>
      <c r="AH46">
        <f t="shared" si="14"/>
        <v>0</v>
      </c>
      <c r="AI46">
        <f t="shared" si="14"/>
        <v>0</v>
      </c>
      <c r="AJ46">
        <f t="shared" si="14"/>
        <v>0</v>
      </c>
      <c r="AK46">
        <f t="shared" si="14"/>
        <v>0</v>
      </c>
      <c r="AL46">
        <f t="shared" si="14"/>
        <v>0</v>
      </c>
      <c r="AM46">
        <f t="shared" si="14"/>
        <v>0</v>
      </c>
      <c r="AN46">
        <f t="shared" si="16"/>
        <v>0</v>
      </c>
      <c r="AO46">
        <f t="shared" si="16"/>
        <v>0</v>
      </c>
      <c r="AP46">
        <f t="shared" si="16"/>
        <v>0</v>
      </c>
      <c r="AQ46">
        <f t="shared" si="16"/>
        <v>0</v>
      </c>
      <c r="AR46">
        <f t="shared" si="16"/>
        <v>0</v>
      </c>
      <c r="AS46">
        <f t="shared" si="16"/>
        <v>0</v>
      </c>
      <c r="AT46">
        <f t="shared" si="16"/>
        <v>0</v>
      </c>
      <c r="AU46">
        <f t="shared" si="16"/>
        <v>0</v>
      </c>
      <c r="AV46">
        <f t="shared" si="16"/>
        <v>0</v>
      </c>
      <c r="AW46">
        <f t="shared" si="16"/>
        <v>0</v>
      </c>
    </row>
    <row r="47" spans="1:49" x14ac:dyDescent="0.25">
      <c r="A47" t="str">
        <f t="shared" si="13"/>
        <v>ÖsterreichPensionisteneinkommenNettobezüge 1000 EUR</v>
      </c>
      <c r="B47">
        <v>151</v>
      </c>
      <c r="C47" t="s">
        <v>301</v>
      </c>
      <c r="D47" t="s">
        <v>44</v>
      </c>
      <c r="E47" t="s">
        <v>60</v>
      </c>
      <c r="F47">
        <f t="shared" si="1"/>
        <v>7596</v>
      </c>
      <c r="G47">
        <v>1</v>
      </c>
      <c r="H47">
        <f t="shared" si="10"/>
        <v>19</v>
      </c>
      <c r="I47">
        <f t="shared" si="15"/>
        <v>26915011.281009998</v>
      </c>
      <c r="J47">
        <f t="shared" si="15"/>
        <v>27848242.31278</v>
      </c>
      <c r="K47">
        <f t="shared" si="15"/>
        <v>28790452.861099999</v>
      </c>
      <c r="L47">
        <f t="shared" si="15"/>
        <v>29704904.01241</v>
      </c>
      <c r="M47">
        <f t="shared" si="15"/>
        <v>30912007.212529998</v>
      </c>
      <c r="N47">
        <f t="shared" si="15"/>
        <v>32701068.433959998</v>
      </c>
      <c r="O47">
        <f t="shared" si="15"/>
        <v>33940898.370140001</v>
      </c>
      <c r="P47">
        <f t="shared" si="15"/>
        <v>34831848.948590003</v>
      </c>
      <c r="Q47">
        <f t="shared" si="15"/>
        <v>36195681.465109996</v>
      </c>
      <c r="R47">
        <f t="shared" si="15"/>
        <v>37382071.860529996</v>
      </c>
      <c r="S47">
        <f t="shared" si="15"/>
        <v>38519409.361390002</v>
      </c>
      <c r="T47">
        <f t="shared" si="15"/>
        <v>39041030.087289996</v>
      </c>
      <c r="U47">
        <f t="shared" si="15"/>
        <v>40781255.767609999</v>
      </c>
      <c r="V47">
        <f t="shared" si="15"/>
        <v>41506949.71074</v>
      </c>
      <c r="W47">
        <f t="shared" si="15"/>
        <v>42658851.446900003</v>
      </c>
      <c r="X47">
        <f t="shared" si="15"/>
        <v>44201059.222840004</v>
      </c>
      <c r="Y47">
        <f t="shared" si="14"/>
        <v>46746285.612709999</v>
      </c>
      <c r="Z47">
        <f t="shared" si="14"/>
        <v>48498367.005609997</v>
      </c>
      <c r="AA47">
        <f t="shared" si="14"/>
        <v>50833273.073919997</v>
      </c>
      <c r="AB47">
        <f t="shared" si="14"/>
        <v>0</v>
      </c>
      <c r="AC47">
        <f t="shared" si="14"/>
        <v>0</v>
      </c>
      <c r="AD47">
        <f t="shared" si="14"/>
        <v>0</v>
      </c>
      <c r="AE47">
        <f t="shared" si="14"/>
        <v>0</v>
      </c>
      <c r="AF47">
        <f t="shared" si="14"/>
        <v>0</v>
      </c>
      <c r="AG47">
        <f t="shared" si="14"/>
        <v>0</v>
      </c>
      <c r="AH47">
        <f t="shared" si="14"/>
        <v>0</v>
      </c>
      <c r="AI47">
        <f t="shared" si="14"/>
        <v>0</v>
      </c>
      <c r="AJ47">
        <f t="shared" si="14"/>
        <v>0</v>
      </c>
      <c r="AK47">
        <f t="shared" si="14"/>
        <v>0</v>
      </c>
      <c r="AL47">
        <f t="shared" si="14"/>
        <v>0</v>
      </c>
      <c r="AM47">
        <f t="shared" si="14"/>
        <v>0</v>
      </c>
      <c r="AN47">
        <f t="shared" si="16"/>
        <v>0</v>
      </c>
      <c r="AO47">
        <f t="shared" si="16"/>
        <v>0</v>
      </c>
      <c r="AP47">
        <f t="shared" si="16"/>
        <v>0</v>
      </c>
      <c r="AQ47">
        <f t="shared" si="16"/>
        <v>0</v>
      </c>
      <c r="AR47">
        <f t="shared" si="16"/>
        <v>0</v>
      </c>
      <c r="AS47">
        <f t="shared" si="16"/>
        <v>0</v>
      </c>
      <c r="AT47">
        <f t="shared" si="16"/>
        <v>0</v>
      </c>
      <c r="AU47">
        <f t="shared" si="16"/>
        <v>0</v>
      </c>
      <c r="AV47">
        <f t="shared" si="16"/>
        <v>0</v>
      </c>
      <c r="AW47">
        <f t="shared" si="16"/>
        <v>0</v>
      </c>
    </row>
    <row r="48" spans="1:49" x14ac:dyDescent="0.25">
      <c r="A48" t="str">
        <f t="shared" si="13"/>
        <v>ÖsterreichPensionisteneinkommenSV-Beiträge 1000 EUR</v>
      </c>
      <c r="B48">
        <v>152</v>
      </c>
      <c r="C48" t="s">
        <v>301</v>
      </c>
      <c r="D48" t="s">
        <v>44</v>
      </c>
      <c r="E48" t="s">
        <v>61</v>
      </c>
      <c r="F48">
        <f t="shared" si="1"/>
        <v>7597</v>
      </c>
      <c r="G48">
        <v>1</v>
      </c>
      <c r="H48">
        <f t="shared" si="10"/>
        <v>19</v>
      </c>
      <c r="I48">
        <f t="shared" si="15"/>
        <v>1577467.645</v>
      </c>
      <c r="J48">
        <f t="shared" si="15"/>
        <v>1781411.9879099999</v>
      </c>
      <c r="K48">
        <f t="shared" si="15"/>
        <v>1866716.92175</v>
      </c>
      <c r="L48">
        <f t="shared" si="15"/>
        <v>1926406.6081999999</v>
      </c>
      <c r="M48">
        <f t="shared" si="15"/>
        <v>2046983.7702899999</v>
      </c>
      <c r="N48">
        <f t="shared" si="15"/>
        <v>2148988.4698899998</v>
      </c>
      <c r="O48">
        <f t="shared" si="15"/>
        <v>2238882.4747199998</v>
      </c>
      <c r="P48">
        <f t="shared" si="15"/>
        <v>2305394.65869</v>
      </c>
      <c r="Q48">
        <f t="shared" si="15"/>
        <v>2405744.2207399998</v>
      </c>
      <c r="R48">
        <f t="shared" si="15"/>
        <v>2498682.2636799999</v>
      </c>
      <c r="S48">
        <f t="shared" si="15"/>
        <v>2578208.3088199999</v>
      </c>
      <c r="T48">
        <f t="shared" si="15"/>
        <v>2628442.7694700002</v>
      </c>
      <c r="U48">
        <f t="shared" si="15"/>
        <v>2670180.72113</v>
      </c>
      <c r="V48">
        <f t="shared" si="15"/>
        <v>2716251.1211100002</v>
      </c>
      <c r="W48">
        <f t="shared" si="15"/>
        <v>2796949.4532699999</v>
      </c>
      <c r="X48">
        <f t="shared" si="15"/>
        <v>2900079.90943</v>
      </c>
      <c r="Y48">
        <f t="shared" si="14"/>
        <v>3023037.2468400002</v>
      </c>
      <c r="Z48">
        <f t="shared" si="14"/>
        <v>3139013.3032800001</v>
      </c>
      <c r="AA48">
        <f t="shared" si="14"/>
        <v>3268659.1213699998</v>
      </c>
      <c r="AB48">
        <f t="shared" si="14"/>
        <v>0</v>
      </c>
      <c r="AC48">
        <f t="shared" si="14"/>
        <v>0</v>
      </c>
      <c r="AD48">
        <f t="shared" si="14"/>
        <v>0</v>
      </c>
      <c r="AE48">
        <f t="shared" si="14"/>
        <v>0</v>
      </c>
      <c r="AF48">
        <f t="shared" si="14"/>
        <v>0</v>
      </c>
      <c r="AG48">
        <f t="shared" si="14"/>
        <v>0</v>
      </c>
      <c r="AH48">
        <f t="shared" si="14"/>
        <v>0</v>
      </c>
      <c r="AI48">
        <f t="shared" si="14"/>
        <v>0</v>
      </c>
      <c r="AJ48">
        <f t="shared" si="14"/>
        <v>0</v>
      </c>
      <c r="AK48">
        <f t="shared" si="14"/>
        <v>0</v>
      </c>
      <c r="AL48">
        <f t="shared" si="14"/>
        <v>0</v>
      </c>
      <c r="AM48">
        <f t="shared" si="14"/>
        <v>0</v>
      </c>
      <c r="AN48">
        <f t="shared" si="16"/>
        <v>0</v>
      </c>
      <c r="AO48">
        <f t="shared" si="16"/>
        <v>0</v>
      </c>
      <c r="AP48">
        <f t="shared" si="16"/>
        <v>0</v>
      </c>
      <c r="AQ48">
        <f t="shared" si="16"/>
        <v>0</v>
      </c>
      <c r="AR48">
        <f t="shared" si="16"/>
        <v>0</v>
      </c>
      <c r="AS48">
        <f t="shared" si="16"/>
        <v>0</v>
      </c>
      <c r="AT48">
        <f t="shared" si="16"/>
        <v>0</v>
      </c>
      <c r="AU48">
        <f t="shared" si="16"/>
        <v>0</v>
      </c>
      <c r="AV48">
        <f t="shared" si="16"/>
        <v>0</v>
      </c>
      <c r="AW48">
        <f t="shared" si="16"/>
        <v>0</v>
      </c>
    </row>
    <row r="49" spans="1:49" x14ac:dyDescent="0.25">
      <c r="A49" t="str">
        <f t="shared" si="13"/>
        <v>ÖsterreichPensionisteneinkommenSV-Beiträge Fälle</v>
      </c>
      <c r="B49">
        <v>153</v>
      </c>
      <c r="C49" t="s">
        <v>301</v>
      </c>
      <c r="D49" t="s">
        <v>44</v>
      </c>
      <c r="E49" t="s">
        <v>62</v>
      </c>
      <c r="F49">
        <f t="shared" si="1"/>
        <v>7598</v>
      </c>
      <c r="G49">
        <v>1</v>
      </c>
      <c r="H49">
        <f t="shared" si="10"/>
        <v>19</v>
      </c>
      <c r="I49">
        <f t="shared" si="15"/>
        <v>1823468</v>
      </c>
      <c r="J49">
        <f t="shared" si="15"/>
        <v>1841205</v>
      </c>
      <c r="K49">
        <f t="shared" si="15"/>
        <v>1855289</v>
      </c>
      <c r="L49">
        <f t="shared" si="15"/>
        <v>1871843</v>
      </c>
      <c r="M49">
        <f t="shared" si="15"/>
        <v>1894280</v>
      </c>
      <c r="N49">
        <f t="shared" si="15"/>
        <v>1919171</v>
      </c>
      <c r="O49">
        <f t="shared" si="15"/>
        <v>1954374</v>
      </c>
      <c r="P49">
        <f t="shared" si="15"/>
        <v>1979375</v>
      </c>
      <c r="Q49">
        <f t="shared" si="15"/>
        <v>2003536</v>
      </c>
      <c r="R49">
        <f t="shared" si="15"/>
        <v>2025658</v>
      </c>
      <c r="S49">
        <f t="shared" si="15"/>
        <v>2042566</v>
      </c>
      <c r="T49">
        <f t="shared" si="15"/>
        <v>2032848</v>
      </c>
      <c r="U49">
        <f t="shared" si="15"/>
        <v>2030128</v>
      </c>
      <c r="V49">
        <f t="shared" si="15"/>
        <v>2042655</v>
      </c>
      <c r="W49">
        <f t="shared" si="15"/>
        <v>2059130</v>
      </c>
      <c r="X49">
        <f t="shared" si="15"/>
        <v>2082946</v>
      </c>
      <c r="Y49">
        <f t="shared" si="14"/>
        <v>2099047</v>
      </c>
      <c r="Z49">
        <f t="shared" si="14"/>
        <v>2127704</v>
      </c>
      <c r="AA49">
        <f t="shared" si="14"/>
        <v>2158674</v>
      </c>
      <c r="AB49">
        <f t="shared" si="14"/>
        <v>0</v>
      </c>
      <c r="AC49">
        <f t="shared" si="14"/>
        <v>0</v>
      </c>
      <c r="AD49">
        <f t="shared" si="14"/>
        <v>0</v>
      </c>
      <c r="AE49">
        <f t="shared" si="14"/>
        <v>0</v>
      </c>
      <c r="AF49">
        <f t="shared" si="14"/>
        <v>0</v>
      </c>
      <c r="AG49">
        <f t="shared" si="14"/>
        <v>0</v>
      </c>
      <c r="AH49">
        <f t="shared" si="14"/>
        <v>0</v>
      </c>
      <c r="AI49">
        <f t="shared" si="14"/>
        <v>0</v>
      </c>
      <c r="AJ49">
        <f t="shared" si="14"/>
        <v>0</v>
      </c>
      <c r="AK49">
        <f t="shared" si="14"/>
        <v>0</v>
      </c>
      <c r="AL49">
        <f t="shared" si="14"/>
        <v>0</v>
      </c>
      <c r="AM49">
        <f t="shared" si="14"/>
        <v>0</v>
      </c>
      <c r="AN49">
        <f t="shared" si="16"/>
        <v>0</v>
      </c>
      <c r="AO49">
        <f t="shared" si="16"/>
        <v>0</v>
      </c>
      <c r="AP49">
        <f t="shared" si="16"/>
        <v>0</v>
      </c>
      <c r="AQ49">
        <f t="shared" si="16"/>
        <v>0</v>
      </c>
      <c r="AR49">
        <f t="shared" si="16"/>
        <v>0</v>
      </c>
      <c r="AS49">
        <f t="shared" si="16"/>
        <v>0</v>
      </c>
      <c r="AT49">
        <f t="shared" si="16"/>
        <v>0</v>
      </c>
      <c r="AU49">
        <f t="shared" si="16"/>
        <v>0</v>
      </c>
      <c r="AV49">
        <f t="shared" si="16"/>
        <v>0</v>
      </c>
      <c r="AW49">
        <f t="shared" si="16"/>
        <v>0</v>
      </c>
    </row>
    <row r="50" spans="1:49" x14ac:dyDescent="0.25">
      <c r="A50" t="str">
        <f t="shared" si="13"/>
        <v>ÖsterreichUnselbstständig BeschäftigteFrauen</v>
      </c>
      <c r="B50">
        <v>154</v>
      </c>
      <c r="C50" t="s">
        <v>301</v>
      </c>
      <c r="D50" t="s">
        <v>38</v>
      </c>
      <c r="E50" t="s">
        <v>47</v>
      </c>
      <c r="F50">
        <f t="shared" si="1"/>
        <v>7599</v>
      </c>
      <c r="G50">
        <v>1</v>
      </c>
      <c r="H50">
        <f t="shared" si="10"/>
        <v>41</v>
      </c>
      <c r="I50">
        <f t="shared" si="15"/>
        <v>1454846</v>
      </c>
      <c r="J50">
        <f t="shared" si="15"/>
        <v>1503401</v>
      </c>
      <c r="K50">
        <f t="shared" si="15"/>
        <v>1482705</v>
      </c>
      <c r="L50">
        <f t="shared" si="15"/>
        <v>1528737</v>
      </c>
      <c r="M50">
        <f t="shared" si="15"/>
        <v>1511590</v>
      </c>
      <c r="N50">
        <f t="shared" si="15"/>
        <v>1549773</v>
      </c>
      <c r="O50">
        <f t="shared" si="15"/>
        <v>1527032</v>
      </c>
      <c r="P50">
        <f t="shared" si="15"/>
        <v>1579829</v>
      </c>
      <c r="Q50">
        <f t="shared" si="15"/>
        <v>1515350</v>
      </c>
      <c r="R50">
        <f t="shared" si="15"/>
        <v>1570399</v>
      </c>
      <c r="S50">
        <f t="shared" si="15"/>
        <v>1532407</v>
      </c>
      <c r="T50">
        <f t="shared" si="15"/>
        <v>1564407</v>
      </c>
      <c r="U50">
        <f t="shared" si="15"/>
        <v>1528705</v>
      </c>
      <c r="V50">
        <f t="shared" si="15"/>
        <v>1576956</v>
      </c>
      <c r="W50">
        <f t="shared" si="15"/>
        <v>1583323</v>
      </c>
      <c r="X50">
        <f t="shared" si="15"/>
        <v>1628025</v>
      </c>
      <c r="Y50">
        <f t="shared" si="14"/>
        <v>1609810</v>
      </c>
      <c r="Z50">
        <f t="shared" si="14"/>
        <v>1664106</v>
      </c>
      <c r="AA50">
        <f t="shared" si="14"/>
        <v>1623712</v>
      </c>
      <c r="AB50">
        <f t="shared" si="14"/>
        <v>1664106</v>
      </c>
      <c r="AC50">
        <f t="shared" si="14"/>
        <v>1634044</v>
      </c>
      <c r="AD50">
        <f t="shared" si="14"/>
        <v>1672845</v>
      </c>
      <c r="AE50">
        <f t="shared" si="14"/>
        <v>1645887</v>
      </c>
      <c r="AF50">
        <f t="shared" si="14"/>
        <v>1691486</v>
      </c>
      <c r="AG50">
        <f t="shared" si="14"/>
        <v>1663898</v>
      </c>
      <c r="AH50">
        <f t="shared" si="14"/>
        <v>1703909</v>
      </c>
      <c r="AI50">
        <f t="shared" si="14"/>
        <v>1690088</v>
      </c>
      <c r="AJ50">
        <f t="shared" si="14"/>
        <v>1735329</v>
      </c>
      <c r="AK50">
        <f t="shared" si="14"/>
        <v>1727451</v>
      </c>
      <c r="AL50">
        <f t="shared" si="14"/>
        <v>1772333</v>
      </c>
      <c r="AM50">
        <f t="shared" si="14"/>
        <v>1755252</v>
      </c>
      <c r="AN50">
        <f t="shared" si="16"/>
        <v>1793950</v>
      </c>
      <c r="AO50">
        <f t="shared" si="16"/>
        <v>1771855</v>
      </c>
      <c r="AP50">
        <f t="shared" si="16"/>
        <v>1757326</v>
      </c>
      <c r="AQ50">
        <f t="shared" si="16"/>
        <v>1707400</v>
      </c>
      <c r="AR50">
        <f t="shared" si="16"/>
        <v>1801746</v>
      </c>
      <c r="AS50">
        <f t="shared" si="16"/>
        <v>1795335</v>
      </c>
      <c r="AT50">
        <f t="shared" si="16"/>
        <v>1838938</v>
      </c>
      <c r="AU50">
        <f t="shared" si="16"/>
        <v>1834164</v>
      </c>
      <c r="AV50">
        <f t="shared" si="16"/>
        <v>1867818</v>
      </c>
      <c r="AW50">
        <f t="shared" si="16"/>
        <v>1846206</v>
      </c>
    </row>
    <row r="51" spans="1:49" x14ac:dyDescent="0.25">
      <c r="A51" t="str">
        <f t="shared" si="13"/>
        <v>ÖsterreichUnselbstständig BeschäftigteInsgesamt</v>
      </c>
      <c r="B51">
        <v>155</v>
      </c>
      <c r="C51" t="s">
        <v>301</v>
      </c>
      <c r="D51" t="s">
        <v>38</v>
      </c>
      <c r="E51" t="s">
        <v>48</v>
      </c>
      <c r="F51">
        <f t="shared" si="1"/>
        <v>7600</v>
      </c>
      <c r="G51">
        <v>1</v>
      </c>
      <c r="H51">
        <f t="shared" si="10"/>
        <v>41</v>
      </c>
      <c r="I51">
        <f t="shared" si="15"/>
        <v>3108303</v>
      </c>
      <c r="J51">
        <f t="shared" si="15"/>
        <v>3298413</v>
      </c>
      <c r="K51">
        <f t="shared" si="15"/>
        <v>3151960</v>
      </c>
      <c r="L51">
        <f t="shared" si="15"/>
        <v>3331230</v>
      </c>
      <c r="M51">
        <f t="shared" si="15"/>
        <v>3185894</v>
      </c>
      <c r="N51">
        <f t="shared" si="15"/>
        <v>3380413</v>
      </c>
      <c r="O51">
        <f t="shared" si="15"/>
        <v>3245431</v>
      </c>
      <c r="P51">
        <f t="shared" si="15"/>
        <v>3436808</v>
      </c>
      <c r="Q51">
        <f t="shared" si="15"/>
        <v>3263214</v>
      </c>
      <c r="R51">
        <f t="shared" si="15"/>
        <v>3441316</v>
      </c>
      <c r="S51">
        <f t="shared" si="15"/>
        <v>3254956</v>
      </c>
      <c r="T51">
        <f t="shared" si="15"/>
        <v>3381474</v>
      </c>
      <c r="U51">
        <f t="shared" si="15"/>
        <v>3221512</v>
      </c>
      <c r="V51">
        <f t="shared" si="15"/>
        <v>3407981</v>
      </c>
      <c r="W51">
        <f t="shared" si="15"/>
        <v>3322915</v>
      </c>
      <c r="X51">
        <f t="shared" si="15"/>
        <v>3501125</v>
      </c>
      <c r="Y51">
        <f t="shared" si="14"/>
        <v>3383874</v>
      </c>
      <c r="Z51">
        <f t="shared" si="14"/>
        <v>3582916</v>
      </c>
      <c r="AA51">
        <f t="shared" si="14"/>
        <v>3404389</v>
      </c>
      <c r="AB51">
        <f t="shared" si="14"/>
        <v>3582916</v>
      </c>
      <c r="AC51">
        <f t="shared" si="14"/>
        <v>3426857</v>
      </c>
      <c r="AD51">
        <f t="shared" si="14"/>
        <v>3594981</v>
      </c>
      <c r="AE51">
        <f t="shared" si="14"/>
        <v>3445823</v>
      </c>
      <c r="AF51">
        <f t="shared" si="14"/>
        <v>3629600</v>
      </c>
      <c r="AG51">
        <f t="shared" si="14"/>
        <v>3487848</v>
      </c>
      <c r="AH51">
        <f t="shared" si="14"/>
        <v>3660428</v>
      </c>
      <c r="AI51">
        <f t="shared" si="14"/>
        <v>3546407</v>
      </c>
      <c r="AJ51">
        <f t="shared" si="14"/>
        <v>3740137</v>
      </c>
      <c r="AK51">
        <f t="shared" si="14"/>
        <v>3648659</v>
      </c>
      <c r="AL51">
        <f t="shared" si="14"/>
        <v>3827853</v>
      </c>
      <c r="AM51">
        <f t="shared" si="14"/>
        <v>3716724</v>
      </c>
      <c r="AN51">
        <f t="shared" si="16"/>
        <v>3880495</v>
      </c>
      <c r="AO51">
        <f t="shared" si="16"/>
        <v>3759430</v>
      </c>
      <c r="AP51">
        <f t="shared" si="16"/>
        <v>3798333</v>
      </c>
      <c r="AQ51">
        <f t="shared" si="16"/>
        <v>3630847</v>
      </c>
      <c r="AR51">
        <f t="shared" si="16"/>
        <v>3895217</v>
      </c>
      <c r="AS51">
        <f t="shared" si="16"/>
        <v>3822082</v>
      </c>
      <c r="AT51">
        <f t="shared" si="16"/>
        <v>3970042</v>
      </c>
      <c r="AU51">
        <f t="shared" si="16"/>
        <v>3893575</v>
      </c>
      <c r="AV51">
        <f t="shared" si="16"/>
        <v>4025182</v>
      </c>
      <c r="AW51">
        <f t="shared" si="16"/>
        <v>3900754</v>
      </c>
    </row>
    <row r="52" spans="1:49" x14ac:dyDescent="0.25">
      <c r="A52" t="str">
        <f t="shared" si="13"/>
        <v>ÖsterreichUnselbstständig BeschäftigteMänner</v>
      </c>
      <c r="B52">
        <v>156</v>
      </c>
      <c r="C52" t="s">
        <v>301</v>
      </c>
      <c r="D52" t="s">
        <v>38</v>
      </c>
      <c r="E52" t="s">
        <v>49</v>
      </c>
      <c r="F52">
        <f t="shared" si="1"/>
        <v>7601</v>
      </c>
      <c r="G52">
        <v>1</v>
      </c>
      <c r="H52">
        <f t="shared" si="10"/>
        <v>41</v>
      </c>
      <c r="I52">
        <f t="shared" si="15"/>
        <v>1653457</v>
      </c>
      <c r="J52">
        <f t="shared" si="15"/>
        <v>1795012</v>
      </c>
      <c r="K52">
        <f t="shared" si="15"/>
        <v>1669255</v>
      </c>
      <c r="L52">
        <f t="shared" si="15"/>
        <v>1802493</v>
      </c>
      <c r="M52">
        <f t="shared" si="15"/>
        <v>1674304</v>
      </c>
      <c r="N52">
        <f t="shared" si="15"/>
        <v>1830640</v>
      </c>
      <c r="O52">
        <f t="shared" si="15"/>
        <v>1718399</v>
      </c>
      <c r="P52">
        <f t="shared" si="15"/>
        <v>1856979</v>
      </c>
      <c r="Q52">
        <f t="shared" si="15"/>
        <v>1747864</v>
      </c>
      <c r="R52">
        <f t="shared" si="15"/>
        <v>1870917</v>
      </c>
      <c r="S52">
        <f t="shared" si="15"/>
        <v>1722549</v>
      </c>
      <c r="T52">
        <f t="shared" si="15"/>
        <v>1817067</v>
      </c>
      <c r="U52">
        <f t="shared" si="15"/>
        <v>1692807</v>
      </c>
      <c r="V52">
        <f t="shared" si="15"/>
        <v>1831025</v>
      </c>
      <c r="W52">
        <f t="shared" si="15"/>
        <v>1739592</v>
      </c>
      <c r="X52">
        <f t="shared" si="15"/>
        <v>1873100</v>
      </c>
      <c r="Y52">
        <f t="shared" si="14"/>
        <v>1774064</v>
      </c>
      <c r="Z52">
        <f t="shared" si="14"/>
        <v>1918810</v>
      </c>
      <c r="AA52">
        <f t="shared" si="14"/>
        <v>1780677</v>
      </c>
      <c r="AB52">
        <f t="shared" si="14"/>
        <v>1918810</v>
      </c>
      <c r="AC52">
        <f t="shared" si="14"/>
        <v>1792813</v>
      </c>
      <c r="AD52">
        <f t="shared" si="14"/>
        <v>1922136</v>
      </c>
      <c r="AE52">
        <f t="shared" si="14"/>
        <v>1799936</v>
      </c>
      <c r="AF52">
        <f t="shared" si="14"/>
        <v>1938114</v>
      </c>
      <c r="AG52">
        <f t="shared" si="14"/>
        <v>1823950</v>
      </c>
      <c r="AH52">
        <f t="shared" si="14"/>
        <v>1956519</v>
      </c>
      <c r="AI52">
        <f t="shared" si="14"/>
        <v>1856319</v>
      </c>
      <c r="AJ52">
        <f t="shared" si="14"/>
        <v>2004808</v>
      </c>
      <c r="AK52">
        <f t="shared" si="14"/>
        <v>1921208</v>
      </c>
      <c r="AL52">
        <f t="shared" si="14"/>
        <v>2055520</v>
      </c>
      <c r="AM52">
        <f t="shared" si="14"/>
        <v>1961472</v>
      </c>
      <c r="AN52">
        <f t="shared" si="16"/>
        <v>2086545</v>
      </c>
      <c r="AO52">
        <f t="shared" si="16"/>
        <v>1987575</v>
      </c>
      <c r="AP52">
        <f t="shared" si="16"/>
        <v>2041007</v>
      </c>
      <c r="AQ52">
        <f t="shared" si="16"/>
        <v>1923447</v>
      </c>
      <c r="AR52">
        <f t="shared" si="16"/>
        <v>2093471</v>
      </c>
      <c r="AS52">
        <f t="shared" si="16"/>
        <v>2026747</v>
      </c>
      <c r="AT52">
        <f t="shared" si="16"/>
        <v>2131104</v>
      </c>
      <c r="AU52">
        <f t="shared" si="16"/>
        <v>2059411</v>
      </c>
      <c r="AV52">
        <f t="shared" si="16"/>
        <v>2157364</v>
      </c>
      <c r="AW52">
        <f t="shared" si="16"/>
        <v>2054548</v>
      </c>
    </row>
    <row r="53" spans="1:49" x14ac:dyDescent="0.25">
      <c r="A53" t="str">
        <f t="shared" si="13"/>
        <v>ÖsterreichWohnbevölkerungInsgesamt</v>
      </c>
      <c r="B53">
        <v>157</v>
      </c>
      <c r="C53" t="s">
        <v>301</v>
      </c>
      <c r="D53" t="s">
        <v>42</v>
      </c>
      <c r="E53" t="s">
        <v>48</v>
      </c>
      <c r="F53">
        <f t="shared" si="1"/>
        <v>7654</v>
      </c>
      <c r="G53">
        <v>1</v>
      </c>
      <c r="H53">
        <f t="shared" si="10"/>
        <v>22</v>
      </c>
      <c r="I53">
        <f t="shared" si="15"/>
        <v>8063640</v>
      </c>
      <c r="J53">
        <f t="shared" si="15"/>
        <v>8100273</v>
      </c>
      <c r="K53">
        <f t="shared" si="15"/>
        <v>8142573</v>
      </c>
      <c r="L53">
        <f t="shared" si="15"/>
        <v>8201359</v>
      </c>
      <c r="M53">
        <f t="shared" si="15"/>
        <v>8254298</v>
      </c>
      <c r="N53">
        <f t="shared" si="15"/>
        <v>8282984</v>
      </c>
      <c r="O53">
        <f t="shared" si="15"/>
        <v>8307989</v>
      </c>
      <c r="P53">
        <f t="shared" si="15"/>
        <v>8335003</v>
      </c>
      <c r="Q53">
        <f t="shared" si="15"/>
        <v>8351643</v>
      </c>
      <c r="R53">
        <f t="shared" si="15"/>
        <v>8375164</v>
      </c>
      <c r="S53">
        <f t="shared" si="15"/>
        <v>8408121</v>
      </c>
      <c r="T53">
        <f t="shared" si="15"/>
        <v>8451860</v>
      </c>
      <c r="U53">
        <f t="shared" si="15"/>
        <v>8507786</v>
      </c>
      <c r="V53">
        <f t="shared" si="15"/>
        <v>8584926</v>
      </c>
      <c r="W53">
        <f t="shared" si="15"/>
        <v>8700471</v>
      </c>
      <c r="X53">
        <f t="shared" si="15"/>
        <v>8772865</v>
      </c>
      <c r="Y53">
        <f t="shared" si="14"/>
        <v>8822267</v>
      </c>
      <c r="Z53">
        <f t="shared" si="14"/>
        <v>8858775</v>
      </c>
      <c r="AA53">
        <f t="shared" si="14"/>
        <v>8901064</v>
      </c>
      <c r="AB53">
        <f t="shared" si="14"/>
        <v>8932664</v>
      </c>
      <c r="AC53">
        <f t="shared" si="14"/>
        <v>8978929</v>
      </c>
      <c r="AD53">
        <f t="shared" si="14"/>
        <v>9104772</v>
      </c>
      <c r="AE53">
        <f t="shared" si="14"/>
        <v>0</v>
      </c>
      <c r="AF53">
        <f t="shared" si="14"/>
        <v>0</v>
      </c>
      <c r="AG53">
        <f t="shared" si="14"/>
        <v>0</v>
      </c>
      <c r="AH53">
        <f t="shared" si="14"/>
        <v>0</v>
      </c>
      <c r="AI53">
        <f t="shared" si="14"/>
        <v>0</v>
      </c>
      <c r="AJ53">
        <f t="shared" si="14"/>
        <v>0</v>
      </c>
      <c r="AK53">
        <f t="shared" si="14"/>
        <v>0</v>
      </c>
      <c r="AL53">
        <f t="shared" si="14"/>
        <v>0</v>
      </c>
      <c r="AM53">
        <f t="shared" si="14"/>
        <v>0</v>
      </c>
      <c r="AN53">
        <f t="shared" si="16"/>
        <v>0</v>
      </c>
      <c r="AO53">
        <f t="shared" si="16"/>
        <v>0</v>
      </c>
      <c r="AP53">
        <f t="shared" si="16"/>
        <v>0</v>
      </c>
      <c r="AQ53">
        <f t="shared" si="16"/>
        <v>0</v>
      </c>
      <c r="AR53">
        <f t="shared" si="16"/>
        <v>0</v>
      </c>
      <c r="AS53">
        <f t="shared" si="16"/>
        <v>0</v>
      </c>
      <c r="AT53">
        <f t="shared" si="16"/>
        <v>0</v>
      </c>
      <c r="AU53">
        <f t="shared" si="16"/>
        <v>0</v>
      </c>
      <c r="AV53">
        <f t="shared" si="16"/>
        <v>0</v>
      </c>
      <c r="AW53">
        <f t="shared" si="16"/>
        <v>0</v>
      </c>
    </row>
    <row r="54" spans="1:49" ht="15.75" x14ac:dyDescent="0.3">
      <c r="A54" t="str">
        <f t="shared" ref="A54:A56" si="17">C54&amp;D54&amp;E54</f>
        <v>ÖsterreichUnselbstständig Beschäftigte GW ogfInsgesamt</v>
      </c>
      <c r="B54">
        <v>158</v>
      </c>
      <c r="C54" t="s">
        <v>301</v>
      </c>
      <c r="D54" s="1" t="s">
        <v>449</v>
      </c>
      <c r="E54" s="1" t="s">
        <v>48</v>
      </c>
      <c r="F54">
        <f t="shared" ref="F54:F56" si="18">VLOOKUP(C54&amp;D54&amp;E54,Daten_Matrix,2,FALSE)</f>
        <v>7603</v>
      </c>
      <c r="G54">
        <v>1</v>
      </c>
      <c r="H54">
        <f t="shared" ref="H54:H56" si="19">VLOOKUP(D54&amp;E54,Jahre_Matrix,4,FALSE)</f>
        <v>14</v>
      </c>
      <c r="I54">
        <f t="shared" si="15"/>
        <v>2469817.5548103298</v>
      </c>
      <c r="J54">
        <f t="shared" si="15"/>
        <v>2379884.7533033402</v>
      </c>
      <c r="K54">
        <f t="shared" si="15"/>
        <v>2548971.4395190198</v>
      </c>
      <c r="L54">
        <f t="shared" si="15"/>
        <v>2432112.1251078602</v>
      </c>
      <c r="M54">
        <f t="shared" si="15"/>
        <v>2583886.0832686699</v>
      </c>
      <c r="N54">
        <f t="shared" si="15"/>
        <v>2456667.3606010601</v>
      </c>
      <c r="O54">
        <f t="shared" si="15"/>
        <v>2500554.7635964798</v>
      </c>
      <c r="P54">
        <f t="shared" si="15"/>
        <v>2325706.9184479299</v>
      </c>
      <c r="Q54">
        <f t="shared" si="15"/>
        <v>2562324.1140385401</v>
      </c>
      <c r="R54">
        <f t="shared" si="15"/>
        <v>2474469.22450493</v>
      </c>
      <c r="S54">
        <f t="shared" si="15"/>
        <v>2617333.1363313501</v>
      </c>
      <c r="T54">
        <f t="shared" si="15"/>
        <v>2527367.80369619</v>
      </c>
      <c r="U54">
        <f t="shared" si="15"/>
        <v>2658139.9864339102</v>
      </c>
      <c r="V54">
        <f t="shared" si="15"/>
        <v>2549280.8140336699</v>
      </c>
      <c r="W54">
        <f t="shared" si="15"/>
        <v>0</v>
      </c>
      <c r="X54">
        <f t="shared" si="15"/>
        <v>0</v>
      </c>
      <c r="Y54">
        <f t="shared" si="14"/>
        <v>0</v>
      </c>
      <c r="Z54">
        <f t="shared" si="14"/>
        <v>0</v>
      </c>
      <c r="AA54">
        <f t="shared" si="14"/>
        <v>0</v>
      </c>
      <c r="AB54">
        <f t="shared" si="14"/>
        <v>0</v>
      </c>
      <c r="AC54">
        <f t="shared" si="14"/>
        <v>0</v>
      </c>
      <c r="AD54">
        <f t="shared" si="14"/>
        <v>0</v>
      </c>
      <c r="AE54">
        <f t="shared" si="14"/>
        <v>0</v>
      </c>
      <c r="AF54">
        <f t="shared" si="14"/>
        <v>0</v>
      </c>
      <c r="AG54">
        <f t="shared" si="14"/>
        <v>0</v>
      </c>
      <c r="AH54">
        <f t="shared" si="14"/>
        <v>0</v>
      </c>
      <c r="AI54">
        <f t="shared" si="14"/>
        <v>0</v>
      </c>
      <c r="AJ54">
        <f t="shared" si="14"/>
        <v>0</v>
      </c>
      <c r="AK54">
        <f t="shared" si="14"/>
        <v>0</v>
      </c>
      <c r="AL54">
        <f t="shared" si="14"/>
        <v>0</v>
      </c>
      <c r="AM54">
        <f t="shared" si="14"/>
        <v>0</v>
      </c>
      <c r="AN54">
        <f t="shared" si="16"/>
        <v>0</v>
      </c>
      <c r="AO54">
        <f t="shared" si="16"/>
        <v>0</v>
      </c>
      <c r="AP54">
        <f t="shared" si="16"/>
        <v>0</v>
      </c>
      <c r="AQ54">
        <f t="shared" si="16"/>
        <v>0</v>
      </c>
      <c r="AR54">
        <f t="shared" si="16"/>
        <v>0</v>
      </c>
      <c r="AS54">
        <f t="shared" si="16"/>
        <v>0</v>
      </c>
      <c r="AT54">
        <f t="shared" si="16"/>
        <v>0</v>
      </c>
      <c r="AU54">
        <f t="shared" si="16"/>
        <v>0</v>
      </c>
      <c r="AV54">
        <f t="shared" si="16"/>
        <v>0</v>
      </c>
      <c r="AW54">
        <f t="shared" si="16"/>
        <v>0</v>
      </c>
    </row>
    <row r="55" spans="1:49" ht="15.75" x14ac:dyDescent="0.3">
      <c r="A55" t="str">
        <f t="shared" si="17"/>
        <v>ÖsterreichUnselbstständig Beschäftigte GW mgfInsgesamt</v>
      </c>
      <c r="B55">
        <v>159</v>
      </c>
      <c r="C55" t="s">
        <v>301</v>
      </c>
      <c r="D55" s="1" t="s">
        <v>450</v>
      </c>
      <c r="E55" s="1" t="s">
        <v>48</v>
      </c>
      <c r="F55">
        <f t="shared" si="18"/>
        <v>7602</v>
      </c>
      <c r="G55">
        <v>1</v>
      </c>
      <c r="H55">
        <f t="shared" si="19"/>
        <v>14</v>
      </c>
      <c r="I55">
        <f t="shared" si="15"/>
        <v>2696395.8272670698</v>
      </c>
      <c r="J55">
        <f t="shared" si="15"/>
        <v>2607821.4168519401</v>
      </c>
      <c r="K55">
        <f t="shared" si="15"/>
        <v>2773882.8656177102</v>
      </c>
      <c r="L55">
        <f t="shared" si="15"/>
        <v>2658134.8098321799</v>
      </c>
      <c r="M55">
        <f t="shared" si="15"/>
        <v>2805354.4389369199</v>
      </c>
      <c r="N55">
        <f t="shared" si="15"/>
        <v>2680280.8650293699</v>
      </c>
      <c r="O55">
        <f t="shared" si="15"/>
        <v>2708507.88851284</v>
      </c>
      <c r="P55">
        <f t="shared" si="15"/>
        <v>2515775.7952407999</v>
      </c>
      <c r="Q55">
        <f t="shared" si="15"/>
        <v>2774201.23041766</v>
      </c>
      <c r="R55">
        <f t="shared" si="15"/>
        <v>2679482.9776760102</v>
      </c>
      <c r="S55">
        <f t="shared" si="15"/>
        <v>2827831.4078642302</v>
      </c>
      <c r="T55">
        <f t="shared" si="15"/>
        <v>2739859.6120227198</v>
      </c>
      <c r="U55">
        <f t="shared" si="15"/>
        <v>2872506.1217133501</v>
      </c>
      <c r="V55">
        <f t="shared" si="15"/>
        <v>2768392.2942751199</v>
      </c>
      <c r="W55">
        <f t="shared" si="15"/>
        <v>0</v>
      </c>
      <c r="X55">
        <f t="shared" si="15"/>
        <v>0</v>
      </c>
      <c r="Y55">
        <f t="shared" si="14"/>
        <v>0</v>
      </c>
      <c r="Z55">
        <f t="shared" si="14"/>
        <v>0</v>
      </c>
      <c r="AA55">
        <f t="shared" si="14"/>
        <v>0</v>
      </c>
      <c r="AB55">
        <f t="shared" si="14"/>
        <v>0</v>
      </c>
      <c r="AC55">
        <f t="shared" si="14"/>
        <v>0</v>
      </c>
      <c r="AD55">
        <f t="shared" si="14"/>
        <v>0</v>
      </c>
      <c r="AE55">
        <f t="shared" si="14"/>
        <v>0</v>
      </c>
      <c r="AF55">
        <f t="shared" si="14"/>
        <v>0</v>
      </c>
      <c r="AG55">
        <f t="shared" si="14"/>
        <v>0</v>
      </c>
      <c r="AH55">
        <f t="shared" si="14"/>
        <v>0</v>
      </c>
      <c r="AI55">
        <f t="shared" si="14"/>
        <v>0</v>
      </c>
      <c r="AJ55">
        <f t="shared" si="14"/>
        <v>0</v>
      </c>
      <c r="AK55">
        <f t="shared" si="14"/>
        <v>0</v>
      </c>
      <c r="AL55">
        <f t="shared" si="14"/>
        <v>0</v>
      </c>
      <c r="AM55">
        <f t="shared" si="14"/>
        <v>0</v>
      </c>
      <c r="AN55">
        <f t="shared" si="16"/>
        <v>0</v>
      </c>
      <c r="AO55">
        <f t="shared" si="16"/>
        <v>0</v>
      </c>
      <c r="AP55">
        <f t="shared" si="16"/>
        <v>0</v>
      </c>
      <c r="AQ55">
        <f t="shared" si="16"/>
        <v>0</v>
      </c>
      <c r="AR55">
        <f t="shared" si="16"/>
        <v>0</v>
      </c>
      <c r="AS55">
        <f t="shared" si="16"/>
        <v>0</v>
      </c>
      <c r="AT55">
        <f t="shared" si="16"/>
        <v>0</v>
      </c>
      <c r="AU55">
        <f t="shared" si="16"/>
        <v>0</v>
      </c>
      <c r="AV55">
        <f t="shared" si="16"/>
        <v>0</v>
      </c>
      <c r="AW55">
        <f t="shared" si="16"/>
        <v>0</v>
      </c>
    </row>
    <row r="56" spans="1:49" x14ac:dyDescent="0.25">
      <c r="A56" t="str">
        <f t="shared" si="17"/>
        <v>ÖsterreichUnternehmenInsgesamt</v>
      </c>
      <c r="B56">
        <v>160</v>
      </c>
      <c r="C56" t="s">
        <v>301</v>
      </c>
      <c r="D56" t="s">
        <v>475</v>
      </c>
      <c r="E56" t="s">
        <v>48</v>
      </c>
      <c r="F56">
        <f t="shared" si="18"/>
        <v>7604</v>
      </c>
      <c r="G56">
        <v>1</v>
      </c>
      <c r="H56">
        <f t="shared" si="19"/>
        <v>3</v>
      </c>
      <c r="I56">
        <f t="shared" si="15"/>
        <v>694829</v>
      </c>
      <c r="J56">
        <f t="shared" si="15"/>
        <v>701943</v>
      </c>
      <c r="K56">
        <f t="shared" si="15"/>
        <v>723044</v>
      </c>
      <c r="L56">
        <f t="shared" si="15"/>
        <v>0</v>
      </c>
      <c r="M56">
        <f t="shared" si="15"/>
        <v>0</v>
      </c>
      <c r="N56">
        <f t="shared" si="15"/>
        <v>0</v>
      </c>
      <c r="O56">
        <f t="shared" si="15"/>
        <v>0</v>
      </c>
      <c r="P56">
        <f t="shared" si="15"/>
        <v>0</v>
      </c>
      <c r="Q56">
        <f t="shared" si="15"/>
        <v>0</v>
      </c>
      <c r="R56">
        <f t="shared" si="15"/>
        <v>0</v>
      </c>
      <c r="S56">
        <f t="shared" si="15"/>
        <v>0</v>
      </c>
      <c r="T56">
        <f t="shared" si="15"/>
        <v>0</v>
      </c>
      <c r="U56">
        <f t="shared" si="15"/>
        <v>0</v>
      </c>
      <c r="V56">
        <f t="shared" si="15"/>
        <v>0</v>
      </c>
      <c r="W56">
        <f t="shared" si="15"/>
        <v>0</v>
      </c>
      <c r="X56">
        <f t="shared" si="15"/>
        <v>0</v>
      </c>
      <c r="Y56">
        <f t="shared" si="14"/>
        <v>0</v>
      </c>
      <c r="Z56">
        <f t="shared" si="14"/>
        <v>0</v>
      </c>
      <c r="AA56">
        <f t="shared" si="14"/>
        <v>0</v>
      </c>
      <c r="AB56">
        <f t="shared" si="14"/>
        <v>0</v>
      </c>
      <c r="AC56">
        <f t="shared" si="14"/>
        <v>0</v>
      </c>
      <c r="AD56">
        <f t="shared" si="14"/>
        <v>0</v>
      </c>
      <c r="AE56">
        <f t="shared" si="14"/>
        <v>0</v>
      </c>
      <c r="AF56">
        <f t="shared" si="14"/>
        <v>0</v>
      </c>
      <c r="AG56">
        <f t="shared" si="14"/>
        <v>0</v>
      </c>
      <c r="AH56">
        <f t="shared" si="14"/>
        <v>0</v>
      </c>
      <c r="AI56">
        <f t="shared" si="14"/>
        <v>0</v>
      </c>
      <c r="AJ56">
        <f t="shared" si="14"/>
        <v>0</v>
      </c>
      <c r="AK56">
        <f t="shared" si="14"/>
        <v>0</v>
      </c>
      <c r="AL56">
        <f t="shared" si="14"/>
        <v>0</v>
      </c>
      <c r="AM56">
        <f t="shared" si="14"/>
        <v>0</v>
      </c>
      <c r="AN56">
        <f t="shared" si="16"/>
        <v>0</v>
      </c>
      <c r="AO56">
        <f t="shared" si="16"/>
        <v>0</v>
      </c>
      <c r="AP56">
        <f t="shared" si="16"/>
        <v>0</v>
      </c>
      <c r="AQ56">
        <f t="shared" si="16"/>
        <v>0</v>
      </c>
      <c r="AR56">
        <f t="shared" si="16"/>
        <v>0</v>
      </c>
      <c r="AS56">
        <f t="shared" si="16"/>
        <v>0</v>
      </c>
      <c r="AT56">
        <f t="shared" si="16"/>
        <v>0</v>
      </c>
      <c r="AU56">
        <f t="shared" si="16"/>
        <v>0</v>
      </c>
      <c r="AV56">
        <f t="shared" si="16"/>
        <v>0</v>
      </c>
      <c r="AW56">
        <f t="shared" si="16"/>
        <v>0</v>
      </c>
    </row>
    <row r="57" spans="1:49" ht="15.75" x14ac:dyDescent="0.3">
      <c r="A57" t="str">
        <f t="shared" ref="A57:A58" si="20">C57&amp;D57&amp;E57</f>
        <v>ÖsterreichArbeitsstättenInsgesamt</v>
      </c>
      <c r="B57">
        <v>161</v>
      </c>
      <c r="C57" t="s">
        <v>301</v>
      </c>
      <c r="D57" s="1" t="s">
        <v>476</v>
      </c>
      <c r="E57" s="1" t="s">
        <v>48</v>
      </c>
      <c r="F57">
        <f t="shared" ref="F57:F58" si="21">VLOOKUP(C57&amp;D57&amp;E57,Daten_Matrix,2,FALSE)</f>
        <v>7564</v>
      </c>
      <c r="G57">
        <v>1</v>
      </c>
      <c r="H57">
        <f t="shared" ref="H57:H58" si="22">VLOOKUP(D57&amp;E57,Jahre_Matrix,4,FALSE)</f>
        <v>3</v>
      </c>
      <c r="I57">
        <f t="shared" si="15"/>
        <v>786194</v>
      </c>
      <c r="J57">
        <f t="shared" si="15"/>
        <v>790764</v>
      </c>
      <c r="K57">
        <f t="shared" si="15"/>
        <v>811736</v>
      </c>
      <c r="L57">
        <f t="shared" si="15"/>
        <v>0</v>
      </c>
      <c r="M57">
        <f t="shared" si="15"/>
        <v>0</v>
      </c>
      <c r="N57">
        <f t="shared" si="15"/>
        <v>0</v>
      </c>
      <c r="O57">
        <f t="shared" si="15"/>
        <v>0</v>
      </c>
      <c r="P57">
        <f t="shared" si="15"/>
        <v>0</v>
      </c>
      <c r="Q57">
        <f t="shared" si="15"/>
        <v>0</v>
      </c>
      <c r="R57">
        <f t="shared" si="15"/>
        <v>0</v>
      </c>
      <c r="S57">
        <f t="shared" si="15"/>
        <v>0</v>
      </c>
      <c r="T57">
        <f t="shared" si="15"/>
        <v>0</v>
      </c>
      <c r="U57">
        <f t="shared" si="15"/>
        <v>0</v>
      </c>
      <c r="V57">
        <f t="shared" si="15"/>
        <v>0</v>
      </c>
      <c r="W57">
        <f t="shared" si="15"/>
        <v>0</v>
      </c>
      <c r="X57">
        <f t="shared" ref="X57:AM58" si="23">INDEX(Daten_Matrix,$F57,X$1+6)</f>
        <v>0</v>
      </c>
      <c r="Y57">
        <f t="shared" si="23"/>
        <v>0</v>
      </c>
      <c r="Z57">
        <f t="shared" si="23"/>
        <v>0</v>
      </c>
      <c r="AA57">
        <f t="shared" si="23"/>
        <v>0</v>
      </c>
      <c r="AB57">
        <f t="shared" si="23"/>
        <v>0</v>
      </c>
      <c r="AC57">
        <f t="shared" si="23"/>
        <v>0</v>
      </c>
      <c r="AD57">
        <f t="shared" si="23"/>
        <v>0</v>
      </c>
      <c r="AE57">
        <f t="shared" si="23"/>
        <v>0</v>
      </c>
      <c r="AF57">
        <f t="shared" si="23"/>
        <v>0</v>
      </c>
      <c r="AG57">
        <f t="shared" si="23"/>
        <v>0</v>
      </c>
      <c r="AH57">
        <f t="shared" si="23"/>
        <v>0</v>
      </c>
      <c r="AI57">
        <f t="shared" si="23"/>
        <v>0</v>
      </c>
      <c r="AJ57">
        <f t="shared" si="23"/>
        <v>0</v>
      </c>
      <c r="AK57">
        <f t="shared" si="23"/>
        <v>0</v>
      </c>
      <c r="AL57">
        <f t="shared" si="23"/>
        <v>0</v>
      </c>
      <c r="AM57">
        <f t="shared" si="23"/>
        <v>0</v>
      </c>
      <c r="AN57">
        <f t="shared" si="16"/>
        <v>0</v>
      </c>
      <c r="AO57">
        <f t="shared" si="16"/>
        <v>0</v>
      </c>
      <c r="AP57">
        <f t="shared" si="16"/>
        <v>0</v>
      </c>
      <c r="AQ57">
        <f t="shared" si="16"/>
        <v>0</v>
      </c>
      <c r="AR57">
        <f t="shared" si="16"/>
        <v>0</v>
      </c>
      <c r="AS57">
        <f t="shared" si="16"/>
        <v>0</v>
      </c>
      <c r="AT57">
        <f t="shared" si="16"/>
        <v>0</v>
      </c>
      <c r="AU57">
        <f t="shared" si="16"/>
        <v>0</v>
      </c>
      <c r="AV57">
        <f t="shared" si="16"/>
        <v>0</v>
      </c>
      <c r="AW57">
        <f t="shared" si="16"/>
        <v>0</v>
      </c>
    </row>
    <row r="58" spans="1:49" ht="15.75" x14ac:dyDescent="0.3">
      <c r="A58" t="str">
        <f t="shared" si="20"/>
        <v>ÖsterreichBeschäftigte in den ArbeitsstättenInsgesamt</v>
      </c>
      <c r="B58">
        <v>162</v>
      </c>
      <c r="C58" t="s">
        <v>301</v>
      </c>
      <c r="D58" s="1" t="s">
        <v>477</v>
      </c>
      <c r="E58" s="1" t="s">
        <v>48</v>
      </c>
      <c r="F58">
        <f t="shared" si="21"/>
        <v>7565</v>
      </c>
      <c r="G58">
        <v>1</v>
      </c>
      <c r="H58">
        <f t="shared" si="22"/>
        <v>3</v>
      </c>
      <c r="I58">
        <f t="shared" ref="I58:X58" si="24">INDEX(Daten_Matrix,$F58,I$1+6)</f>
        <v>4704720</v>
      </c>
      <c r="J58">
        <f t="shared" si="24"/>
        <v>4599214</v>
      </c>
      <c r="K58">
        <f t="shared" si="24"/>
        <v>4741955</v>
      </c>
      <c r="L58">
        <f t="shared" si="24"/>
        <v>0</v>
      </c>
      <c r="M58">
        <f t="shared" si="24"/>
        <v>0</v>
      </c>
      <c r="N58">
        <f t="shared" si="24"/>
        <v>0</v>
      </c>
      <c r="O58">
        <f t="shared" si="24"/>
        <v>0</v>
      </c>
      <c r="P58">
        <f t="shared" si="24"/>
        <v>0</v>
      </c>
      <c r="Q58">
        <f t="shared" si="24"/>
        <v>0</v>
      </c>
      <c r="R58">
        <f t="shared" si="24"/>
        <v>0</v>
      </c>
      <c r="S58">
        <f t="shared" si="24"/>
        <v>0</v>
      </c>
      <c r="T58">
        <f t="shared" si="24"/>
        <v>0</v>
      </c>
      <c r="U58">
        <f t="shared" si="24"/>
        <v>0</v>
      </c>
      <c r="V58">
        <f t="shared" si="24"/>
        <v>0</v>
      </c>
      <c r="W58">
        <f t="shared" si="24"/>
        <v>0</v>
      </c>
      <c r="X58">
        <f t="shared" si="24"/>
        <v>0</v>
      </c>
      <c r="Y58">
        <f t="shared" si="23"/>
        <v>0</v>
      </c>
      <c r="Z58">
        <f t="shared" si="23"/>
        <v>0</v>
      </c>
      <c r="AA58">
        <f t="shared" si="23"/>
        <v>0</v>
      </c>
      <c r="AB58">
        <f t="shared" si="23"/>
        <v>0</v>
      </c>
      <c r="AC58">
        <f t="shared" si="23"/>
        <v>0</v>
      </c>
      <c r="AD58">
        <f t="shared" si="23"/>
        <v>0</v>
      </c>
      <c r="AE58">
        <f t="shared" si="23"/>
        <v>0</v>
      </c>
      <c r="AF58">
        <f t="shared" si="23"/>
        <v>0</v>
      </c>
      <c r="AG58">
        <f t="shared" si="23"/>
        <v>0</v>
      </c>
      <c r="AH58">
        <f t="shared" si="23"/>
        <v>0</v>
      </c>
      <c r="AI58">
        <f t="shared" si="23"/>
        <v>0</v>
      </c>
      <c r="AJ58">
        <f t="shared" si="23"/>
        <v>0</v>
      </c>
      <c r="AK58">
        <f t="shared" si="23"/>
        <v>0</v>
      </c>
      <c r="AL58">
        <f t="shared" si="23"/>
        <v>0</v>
      </c>
      <c r="AM58">
        <f t="shared" si="23"/>
        <v>0</v>
      </c>
      <c r="AN58">
        <f t="shared" ref="AN58:AW58" si="25">INDEX(Daten_Matrix,$F58,AN$1+6)</f>
        <v>0</v>
      </c>
      <c r="AO58">
        <f t="shared" si="25"/>
        <v>0</v>
      </c>
      <c r="AP58">
        <f t="shared" si="25"/>
        <v>0</v>
      </c>
      <c r="AQ58">
        <f t="shared" si="25"/>
        <v>0</v>
      </c>
      <c r="AR58">
        <f t="shared" si="25"/>
        <v>0</v>
      </c>
      <c r="AS58">
        <f t="shared" si="25"/>
        <v>0</v>
      </c>
      <c r="AT58">
        <f t="shared" si="25"/>
        <v>0</v>
      </c>
      <c r="AU58">
        <f t="shared" si="25"/>
        <v>0</v>
      </c>
      <c r="AV58">
        <f t="shared" si="25"/>
        <v>0</v>
      </c>
      <c r="AW58">
        <f t="shared" si="25"/>
        <v>0</v>
      </c>
    </row>
  </sheetData>
  <phoneticPr fontId="27" type="noConversion"/>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8"/>
  <dimension ref="A1:K118"/>
  <sheetViews>
    <sheetView workbookViewId="0">
      <selection activeCell="J2" sqref="J2"/>
    </sheetView>
  </sheetViews>
  <sheetFormatPr baseColWidth="10" defaultRowHeight="15" x14ac:dyDescent="0.25"/>
  <cols>
    <col min="2" max="2" width="5.85546875" bestFit="1" customWidth="1"/>
    <col min="3" max="3" width="25.5703125" bestFit="1" customWidth="1"/>
    <col min="4" max="5" width="25.5703125" customWidth="1"/>
    <col min="8" max="8" width="15.140625" bestFit="1" customWidth="1"/>
    <col min="9" max="9" width="29.5703125" bestFit="1" customWidth="1"/>
  </cols>
  <sheetData>
    <row r="1" spans="1:11" x14ac:dyDescent="0.25">
      <c r="A1" t="s">
        <v>315</v>
      </c>
      <c r="B1" t="s">
        <v>313</v>
      </c>
      <c r="C1" t="s">
        <v>314</v>
      </c>
      <c r="D1" t="s">
        <v>328</v>
      </c>
      <c r="E1" t="s">
        <v>316</v>
      </c>
      <c r="F1" t="s">
        <v>315</v>
      </c>
      <c r="H1" t="s">
        <v>329</v>
      </c>
      <c r="I1" t="s">
        <v>330</v>
      </c>
      <c r="J1" t="s">
        <v>316</v>
      </c>
      <c r="K1" t="s">
        <v>337</v>
      </c>
    </row>
    <row r="2" spans="1:11" x14ac:dyDescent="0.25">
      <c r="A2">
        <v>1</v>
      </c>
      <c r="B2">
        <v>101</v>
      </c>
      <c r="C2" t="s">
        <v>142</v>
      </c>
      <c r="D2" t="s">
        <v>151</v>
      </c>
      <c r="E2" t="s">
        <v>321</v>
      </c>
      <c r="F2">
        <f>A2</f>
        <v>1</v>
      </c>
      <c r="G2">
        <f>VLOOKUP(Auswahl_Bezirk,$C$2:$F$118,4,FALSE)</f>
        <v>8</v>
      </c>
      <c r="H2" t="s">
        <v>149</v>
      </c>
      <c r="I2">
        <f>VLOOKUP($G$2,$A$2:$E$118,4,FALSE)</f>
        <v>0</v>
      </c>
      <c r="J2" t="str">
        <f>VLOOKUP($G$2,$A$2:$E$118,5,FALSE)</f>
        <v>B</v>
      </c>
      <c r="K2" t="str">
        <f>VLOOKUP(Bundesland,H6:I14,2,FALSE)</f>
        <v>Burgenland</v>
      </c>
    </row>
    <row r="3" spans="1:11" x14ac:dyDescent="0.25">
      <c r="A3">
        <v>2</v>
      </c>
      <c r="B3">
        <v>102</v>
      </c>
      <c r="C3" t="s">
        <v>143</v>
      </c>
      <c r="D3" t="s">
        <v>151</v>
      </c>
      <c r="E3" t="s">
        <v>321</v>
      </c>
      <c r="F3">
        <f t="shared" ref="F3:F66" si="0">A3</f>
        <v>2</v>
      </c>
    </row>
    <row r="4" spans="1:11" x14ac:dyDescent="0.25">
      <c r="A4">
        <v>3</v>
      </c>
      <c r="B4">
        <v>103</v>
      </c>
      <c r="C4" t="s">
        <v>144</v>
      </c>
      <c r="D4" t="s">
        <v>151</v>
      </c>
      <c r="E4" t="s">
        <v>321</v>
      </c>
      <c r="F4">
        <f t="shared" si="0"/>
        <v>3</v>
      </c>
    </row>
    <row r="5" spans="1:11" x14ac:dyDescent="0.25">
      <c r="A5">
        <v>4</v>
      </c>
      <c r="B5">
        <v>104</v>
      </c>
      <c r="C5" t="s">
        <v>145</v>
      </c>
      <c r="E5" t="s">
        <v>321</v>
      </c>
      <c r="F5">
        <f t="shared" si="0"/>
        <v>4</v>
      </c>
      <c r="H5" t="s">
        <v>316</v>
      </c>
      <c r="I5" t="s">
        <v>336</v>
      </c>
    </row>
    <row r="6" spans="1:11" x14ac:dyDescent="0.25">
      <c r="A6">
        <v>5</v>
      </c>
      <c r="B6">
        <v>105</v>
      </c>
      <c r="C6" t="s">
        <v>146</v>
      </c>
      <c r="E6" t="s">
        <v>321</v>
      </c>
      <c r="F6">
        <f t="shared" si="0"/>
        <v>5</v>
      </c>
      <c r="H6" t="s">
        <v>321</v>
      </c>
      <c r="I6" t="s">
        <v>141</v>
      </c>
    </row>
    <row r="7" spans="1:11" x14ac:dyDescent="0.25">
      <c r="A7">
        <v>6</v>
      </c>
      <c r="B7">
        <v>106</v>
      </c>
      <c r="C7" t="s">
        <v>147</v>
      </c>
      <c r="E7" t="s">
        <v>321</v>
      </c>
      <c r="F7">
        <f t="shared" si="0"/>
        <v>6</v>
      </c>
      <c r="H7" t="s">
        <v>325</v>
      </c>
      <c r="I7" t="s">
        <v>154</v>
      </c>
    </row>
    <row r="8" spans="1:11" x14ac:dyDescent="0.25">
      <c r="A8">
        <v>7</v>
      </c>
      <c r="B8">
        <v>107</v>
      </c>
      <c r="C8" t="s">
        <v>148</v>
      </c>
      <c r="E8" t="s">
        <v>321</v>
      </c>
      <c r="F8">
        <f t="shared" si="0"/>
        <v>7</v>
      </c>
      <c r="H8" t="s">
        <v>317</v>
      </c>
      <c r="I8" t="s">
        <v>167</v>
      </c>
    </row>
    <row r="9" spans="1:11" x14ac:dyDescent="0.25">
      <c r="A9">
        <v>8</v>
      </c>
      <c r="B9">
        <v>108</v>
      </c>
      <c r="C9" t="s">
        <v>149</v>
      </c>
      <c r="E9" t="s">
        <v>321</v>
      </c>
      <c r="F9">
        <f t="shared" si="0"/>
        <v>8</v>
      </c>
      <c r="H9" t="s">
        <v>318</v>
      </c>
      <c r="I9" t="s">
        <v>199</v>
      </c>
    </row>
    <row r="10" spans="1:11" x14ac:dyDescent="0.25">
      <c r="A10">
        <v>9</v>
      </c>
      <c r="B10">
        <v>109</v>
      </c>
      <c r="C10" t="s">
        <v>150</v>
      </c>
      <c r="E10" t="s">
        <v>321</v>
      </c>
      <c r="F10">
        <f t="shared" si="0"/>
        <v>9</v>
      </c>
      <c r="H10" t="s">
        <v>319</v>
      </c>
      <c r="I10" t="s">
        <v>220</v>
      </c>
    </row>
    <row r="11" spans="1:11" x14ac:dyDescent="0.25">
      <c r="A11">
        <v>10</v>
      </c>
      <c r="B11">
        <v>201</v>
      </c>
      <c r="C11" t="s">
        <v>155</v>
      </c>
      <c r="E11" t="s">
        <v>325</v>
      </c>
      <c r="F11">
        <f t="shared" si="0"/>
        <v>10</v>
      </c>
      <c r="H11" t="s">
        <v>322</v>
      </c>
      <c r="I11" t="s">
        <v>229</v>
      </c>
    </row>
    <row r="12" spans="1:11" x14ac:dyDescent="0.25">
      <c r="A12">
        <v>11</v>
      </c>
      <c r="B12">
        <v>202</v>
      </c>
      <c r="C12" t="s">
        <v>156</v>
      </c>
      <c r="E12" t="s">
        <v>325</v>
      </c>
      <c r="F12">
        <f t="shared" si="0"/>
        <v>11</v>
      </c>
      <c r="H12" t="s">
        <v>320</v>
      </c>
      <c r="I12" t="s">
        <v>256</v>
      </c>
    </row>
    <row r="13" spans="1:11" x14ac:dyDescent="0.25">
      <c r="A13">
        <v>12</v>
      </c>
      <c r="B13">
        <v>203</v>
      </c>
      <c r="C13" t="s">
        <v>157</v>
      </c>
      <c r="E13" t="s">
        <v>325</v>
      </c>
      <c r="F13">
        <f t="shared" si="0"/>
        <v>12</v>
      </c>
      <c r="H13" t="s">
        <v>323</v>
      </c>
      <c r="I13" t="s">
        <v>268</v>
      </c>
    </row>
    <row r="14" spans="1:11" x14ac:dyDescent="0.25">
      <c r="A14">
        <v>13</v>
      </c>
      <c r="B14">
        <v>204</v>
      </c>
      <c r="C14" t="s">
        <v>158</v>
      </c>
      <c r="E14" t="s">
        <v>325</v>
      </c>
      <c r="F14">
        <f t="shared" si="0"/>
        <v>13</v>
      </c>
      <c r="H14" t="s">
        <v>324</v>
      </c>
      <c r="I14" t="s">
        <v>275</v>
      </c>
    </row>
    <row r="15" spans="1:11" x14ac:dyDescent="0.25">
      <c r="A15">
        <v>14</v>
      </c>
      <c r="B15">
        <v>205</v>
      </c>
      <c r="C15" t="s">
        <v>159</v>
      </c>
      <c r="E15" t="s">
        <v>325</v>
      </c>
      <c r="F15">
        <f t="shared" si="0"/>
        <v>14</v>
      </c>
    </row>
    <row r="16" spans="1:11" x14ac:dyDescent="0.25">
      <c r="A16">
        <v>15</v>
      </c>
      <c r="B16">
        <v>206</v>
      </c>
      <c r="C16" t="s">
        <v>160</v>
      </c>
      <c r="E16" t="s">
        <v>325</v>
      </c>
      <c r="F16">
        <f t="shared" si="0"/>
        <v>15</v>
      </c>
    </row>
    <row r="17" spans="1:6" x14ac:dyDescent="0.25">
      <c r="A17">
        <v>16</v>
      </c>
      <c r="B17">
        <v>207</v>
      </c>
      <c r="C17" t="s">
        <v>161</v>
      </c>
      <c r="E17" t="s">
        <v>325</v>
      </c>
      <c r="F17">
        <f t="shared" si="0"/>
        <v>16</v>
      </c>
    </row>
    <row r="18" spans="1:6" x14ac:dyDescent="0.25">
      <c r="A18">
        <v>17</v>
      </c>
      <c r="B18">
        <v>208</v>
      </c>
      <c r="C18" t="s">
        <v>162</v>
      </c>
      <c r="E18" t="s">
        <v>325</v>
      </c>
      <c r="F18">
        <f t="shared" si="0"/>
        <v>17</v>
      </c>
    </row>
    <row r="19" spans="1:6" x14ac:dyDescent="0.25">
      <c r="A19">
        <v>18</v>
      </c>
      <c r="B19">
        <v>209</v>
      </c>
      <c r="C19" t="s">
        <v>163</v>
      </c>
      <c r="E19" t="s">
        <v>325</v>
      </c>
      <c r="F19">
        <f t="shared" si="0"/>
        <v>18</v>
      </c>
    </row>
    <row r="20" spans="1:6" x14ac:dyDescent="0.25">
      <c r="A20">
        <v>19</v>
      </c>
      <c r="B20">
        <v>210</v>
      </c>
      <c r="C20" t="s">
        <v>164</v>
      </c>
      <c r="E20" t="s">
        <v>325</v>
      </c>
      <c r="F20">
        <f t="shared" si="0"/>
        <v>19</v>
      </c>
    </row>
    <row r="21" spans="1:6" x14ac:dyDescent="0.25">
      <c r="A21">
        <v>20</v>
      </c>
      <c r="B21">
        <v>301</v>
      </c>
      <c r="C21" t="s">
        <v>168</v>
      </c>
      <c r="D21" t="s">
        <v>194</v>
      </c>
      <c r="E21" t="s">
        <v>317</v>
      </c>
      <c r="F21">
        <f t="shared" si="0"/>
        <v>20</v>
      </c>
    </row>
    <row r="22" spans="1:6" x14ac:dyDescent="0.25">
      <c r="A22">
        <v>21</v>
      </c>
      <c r="B22">
        <v>302</v>
      </c>
      <c r="C22" t="s">
        <v>169</v>
      </c>
      <c r="D22" t="s">
        <v>195</v>
      </c>
      <c r="E22" t="s">
        <v>317</v>
      </c>
      <c r="F22">
        <f t="shared" si="0"/>
        <v>21</v>
      </c>
    </row>
    <row r="23" spans="1:6" x14ac:dyDescent="0.25">
      <c r="A23">
        <v>22</v>
      </c>
      <c r="B23">
        <v>303</v>
      </c>
      <c r="C23" t="s">
        <v>170</v>
      </c>
      <c r="D23" t="s">
        <v>193</v>
      </c>
      <c r="E23" t="s">
        <v>317</v>
      </c>
      <c r="F23">
        <f t="shared" si="0"/>
        <v>22</v>
      </c>
    </row>
    <row r="24" spans="1:6" x14ac:dyDescent="0.25">
      <c r="A24">
        <v>23</v>
      </c>
      <c r="B24">
        <v>304</v>
      </c>
      <c r="C24" t="s">
        <v>171</v>
      </c>
      <c r="D24" t="s">
        <v>196</v>
      </c>
      <c r="E24" t="s">
        <v>317</v>
      </c>
      <c r="F24">
        <f t="shared" si="0"/>
        <v>23</v>
      </c>
    </row>
    <row r="25" spans="1:6" x14ac:dyDescent="0.25">
      <c r="A25">
        <v>24</v>
      </c>
      <c r="B25">
        <v>305</v>
      </c>
      <c r="C25" t="s">
        <v>172</v>
      </c>
      <c r="D25" t="s">
        <v>193</v>
      </c>
      <c r="E25" t="s">
        <v>317</v>
      </c>
      <c r="F25">
        <f t="shared" si="0"/>
        <v>24</v>
      </c>
    </row>
    <row r="26" spans="1:6" x14ac:dyDescent="0.25">
      <c r="A26">
        <v>25</v>
      </c>
      <c r="B26">
        <v>306</v>
      </c>
      <c r="C26" t="s">
        <v>173</v>
      </c>
      <c r="E26" t="s">
        <v>317</v>
      </c>
      <c r="F26">
        <f t="shared" si="0"/>
        <v>25</v>
      </c>
    </row>
    <row r="27" spans="1:6" x14ac:dyDescent="0.25">
      <c r="A27">
        <v>26</v>
      </c>
      <c r="B27">
        <v>307</v>
      </c>
      <c r="C27" t="s">
        <v>174</v>
      </c>
      <c r="E27" t="s">
        <v>317</v>
      </c>
      <c r="F27">
        <f t="shared" si="0"/>
        <v>26</v>
      </c>
    </row>
    <row r="28" spans="1:6" x14ac:dyDescent="0.25">
      <c r="A28">
        <v>27</v>
      </c>
      <c r="B28">
        <v>308</v>
      </c>
      <c r="C28" t="s">
        <v>175</v>
      </c>
      <c r="E28" t="s">
        <v>317</v>
      </c>
      <c r="F28">
        <f t="shared" si="0"/>
        <v>27</v>
      </c>
    </row>
    <row r="29" spans="1:6" x14ac:dyDescent="0.25">
      <c r="A29">
        <v>28</v>
      </c>
      <c r="B29">
        <v>309</v>
      </c>
      <c r="C29" t="s">
        <v>176</v>
      </c>
      <c r="E29" t="s">
        <v>317</v>
      </c>
      <c r="F29">
        <f t="shared" si="0"/>
        <v>28</v>
      </c>
    </row>
    <row r="30" spans="1:6" x14ac:dyDescent="0.25">
      <c r="A30">
        <v>29</v>
      </c>
      <c r="B30">
        <v>310</v>
      </c>
      <c r="C30" t="s">
        <v>177</v>
      </c>
      <c r="E30" t="s">
        <v>317</v>
      </c>
      <c r="F30">
        <f t="shared" si="0"/>
        <v>29</v>
      </c>
    </row>
    <row r="31" spans="1:6" x14ac:dyDescent="0.25">
      <c r="A31">
        <v>30</v>
      </c>
      <c r="B31">
        <v>311</v>
      </c>
      <c r="C31" t="s">
        <v>178</v>
      </c>
      <c r="E31" t="s">
        <v>317</v>
      </c>
      <c r="F31">
        <f t="shared" si="0"/>
        <v>30</v>
      </c>
    </row>
    <row r="32" spans="1:6" x14ac:dyDescent="0.25">
      <c r="A32">
        <v>31</v>
      </c>
      <c r="B32">
        <v>312</v>
      </c>
      <c r="C32" t="s">
        <v>179</v>
      </c>
      <c r="E32" t="s">
        <v>317</v>
      </c>
      <c r="F32">
        <f t="shared" si="0"/>
        <v>31</v>
      </c>
    </row>
    <row r="33" spans="1:6" x14ac:dyDescent="0.25">
      <c r="A33">
        <v>32</v>
      </c>
      <c r="B33">
        <v>313</v>
      </c>
      <c r="C33" t="s">
        <v>180</v>
      </c>
      <c r="D33" t="s">
        <v>194</v>
      </c>
      <c r="E33" t="s">
        <v>317</v>
      </c>
      <c r="F33">
        <f t="shared" si="0"/>
        <v>32</v>
      </c>
    </row>
    <row r="34" spans="1:6" x14ac:dyDescent="0.25">
      <c r="A34">
        <v>33</v>
      </c>
      <c r="B34">
        <v>314</v>
      </c>
      <c r="C34" t="s">
        <v>181</v>
      </c>
      <c r="E34" t="s">
        <v>317</v>
      </c>
      <c r="F34">
        <f t="shared" si="0"/>
        <v>33</v>
      </c>
    </row>
    <row r="35" spans="1:6" x14ac:dyDescent="0.25">
      <c r="A35">
        <v>34</v>
      </c>
      <c r="B35">
        <v>315</v>
      </c>
      <c r="C35" t="s">
        <v>182</v>
      </c>
      <c r="E35" t="s">
        <v>317</v>
      </c>
      <c r="F35">
        <f t="shared" si="0"/>
        <v>34</v>
      </c>
    </row>
    <row r="36" spans="1:6" x14ac:dyDescent="0.25">
      <c r="A36">
        <v>35</v>
      </c>
      <c r="B36">
        <v>316</v>
      </c>
      <c r="C36" t="s">
        <v>183</v>
      </c>
      <c r="E36" t="s">
        <v>317</v>
      </c>
      <c r="F36">
        <f t="shared" si="0"/>
        <v>35</v>
      </c>
    </row>
    <row r="37" spans="1:6" x14ac:dyDescent="0.25">
      <c r="A37">
        <v>36</v>
      </c>
      <c r="B37">
        <v>317</v>
      </c>
      <c r="C37" t="s">
        <v>184</v>
      </c>
      <c r="E37" t="s">
        <v>317</v>
      </c>
      <c r="F37">
        <f t="shared" si="0"/>
        <v>36</v>
      </c>
    </row>
    <row r="38" spans="1:6" x14ac:dyDescent="0.25">
      <c r="A38">
        <v>37</v>
      </c>
      <c r="B38">
        <v>318</v>
      </c>
      <c r="C38" t="s">
        <v>185</v>
      </c>
      <c r="E38" t="s">
        <v>317</v>
      </c>
      <c r="F38">
        <f t="shared" si="0"/>
        <v>37</v>
      </c>
    </row>
    <row r="39" spans="1:6" x14ac:dyDescent="0.25">
      <c r="A39">
        <v>38</v>
      </c>
      <c r="B39">
        <v>319</v>
      </c>
      <c r="C39" t="s">
        <v>186</v>
      </c>
      <c r="D39" t="s">
        <v>195</v>
      </c>
      <c r="E39" t="s">
        <v>317</v>
      </c>
      <c r="F39">
        <f t="shared" si="0"/>
        <v>38</v>
      </c>
    </row>
    <row r="40" spans="1:6" x14ac:dyDescent="0.25">
      <c r="A40">
        <v>39</v>
      </c>
      <c r="B40">
        <v>320</v>
      </c>
      <c r="C40" t="s">
        <v>187</v>
      </c>
      <c r="E40" t="s">
        <v>317</v>
      </c>
      <c r="F40">
        <f t="shared" si="0"/>
        <v>39</v>
      </c>
    </row>
    <row r="41" spans="1:6" x14ac:dyDescent="0.25">
      <c r="A41">
        <v>40</v>
      </c>
      <c r="B41">
        <v>321</v>
      </c>
      <c r="C41" t="s">
        <v>188</v>
      </c>
      <c r="E41" t="s">
        <v>317</v>
      </c>
      <c r="F41">
        <f t="shared" si="0"/>
        <v>40</v>
      </c>
    </row>
    <row r="42" spans="1:6" x14ac:dyDescent="0.25">
      <c r="A42">
        <v>41</v>
      </c>
      <c r="B42">
        <v>322</v>
      </c>
      <c r="C42" t="s">
        <v>189</v>
      </c>
      <c r="E42" t="s">
        <v>317</v>
      </c>
      <c r="F42">
        <f t="shared" si="0"/>
        <v>41</v>
      </c>
    </row>
    <row r="43" spans="1:6" x14ac:dyDescent="0.25">
      <c r="A43">
        <v>42</v>
      </c>
      <c r="B43">
        <v>323</v>
      </c>
      <c r="C43" t="s">
        <v>190</v>
      </c>
      <c r="D43" t="s">
        <v>196</v>
      </c>
      <c r="E43" t="s">
        <v>317</v>
      </c>
      <c r="F43">
        <f t="shared" si="0"/>
        <v>42</v>
      </c>
    </row>
    <row r="44" spans="1:6" x14ac:dyDescent="0.25">
      <c r="A44">
        <v>43</v>
      </c>
      <c r="B44">
        <v>324</v>
      </c>
      <c r="C44" t="s">
        <v>191</v>
      </c>
      <c r="E44" t="s">
        <v>317</v>
      </c>
      <c r="F44">
        <f t="shared" si="0"/>
        <v>43</v>
      </c>
    </row>
    <row r="45" spans="1:6" x14ac:dyDescent="0.25">
      <c r="A45">
        <v>44</v>
      </c>
      <c r="B45">
        <v>325</v>
      </c>
      <c r="C45" t="s">
        <v>192</v>
      </c>
      <c r="E45" t="s">
        <v>317</v>
      </c>
      <c r="F45">
        <f t="shared" si="0"/>
        <v>44</v>
      </c>
    </row>
    <row r="46" spans="1:6" x14ac:dyDescent="0.25">
      <c r="A46">
        <v>45</v>
      </c>
      <c r="B46">
        <v>401</v>
      </c>
      <c r="C46" t="s">
        <v>200</v>
      </c>
      <c r="E46" t="s">
        <v>318</v>
      </c>
      <c r="F46">
        <f t="shared" si="0"/>
        <v>45</v>
      </c>
    </row>
    <row r="47" spans="1:6" x14ac:dyDescent="0.25">
      <c r="A47">
        <v>46</v>
      </c>
      <c r="B47">
        <v>402</v>
      </c>
      <c r="C47" t="s">
        <v>201</v>
      </c>
      <c r="E47" t="s">
        <v>318</v>
      </c>
      <c r="F47">
        <f t="shared" si="0"/>
        <v>46</v>
      </c>
    </row>
    <row r="48" spans="1:6" x14ac:dyDescent="0.25">
      <c r="A48">
        <v>47</v>
      </c>
      <c r="B48">
        <v>403</v>
      </c>
      <c r="C48" t="s">
        <v>202</v>
      </c>
      <c r="E48" t="s">
        <v>318</v>
      </c>
      <c r="F48">
        <f t="shared" si="0"/>
        <v>47</v>
      </c>
    </row>
    <row r="49" spans="1:6" x14ac:dyDescent="0.25">
      <c r="A49">
        <v>48</v>
      </c>
      <c r="B49">
        <v>404</v>
      </c>
      <c r="C49" t="s">
        <v>203</v>
      </c>
      <c r="E49" t="s">
        <v>318</v>
      </c>
      <c r="F49">
        <f t="shared" si="0"/>
        <v>48</v>
      </c>
    </row>
    <row r="50" spans="1:6" x14ac:dyDescent="0.25">
      <c r="A50">
        <v>49</v>
      </c>
      <c r="B50">
        <v>405</v>
      </c>
      <c r="C50" t="s">
        <v>204</v>
      </c>
      <c r="E50" t="s">
        <v>318</v>
      </c>
      <c r="F50">
        <f t="shared" si="0"/>
        <v>49</v>
      </c>
    </row>
    <row r="51" spans="1:6" x14ac:dyDescent="0.25">
      <c r="A51">
        <v>50</v>
      </c>
      <c r="B51">
        <v>406</v>
      </c>
      <c r="C51" t="s">
        <v>205</v>
      </c>
      <c r="E51" t="s">
        <v>318</v>
      </c>
      <c r="F51">
        <f t="shared" si="0"/>
        <v>50</v>
      </c>
    </row>
    <row r="52" spans="1:6" x14ac:dyDescent="0.25">
      <c r="A52">
        <v>51</v>
      </c>
      <c r="B52">
        <v>407</v>
      </c>
      <c r="C52" t="s">
        <v>206</v>
      </c>
      <c r="E52" t="s">
        <v>318</v>
      </c>
      <c r="F52">
        <f t="shared" si="0"/>
        <v>51</v>
      </c>
    </row>
    <row r="53" spans="1:6" x14ac:dyDescent="0.25">
      <c r="A53">
        <v>52</v>
      </c>
      <c r="B53">
        <v>408</v>
      </c>
      <c r="C53" t="s">
        <v>207</v>
      </c>
      <c r="E53" t="s">
        <v>318</v>
      </c>
      <c r="F53">
        <f t="shared" si="0"/>
        <v>52</v>
      </c>
    </row>
    <row r="54" spans="1:6" x14ac:dyDescent="0.25">
      <c r="A54">
        <v>53</v>
      </c>
      <c r="B54">
        <v>409</v>
      </c>
      <c r="C54" t="s">
        <v>208</v>
      </c>
      <c r="E54" t="s">
        <v>318</v>
      </c>
      <c r="F54">
        <f t="shared" si="0"/>
        <v>53</v>
      </c>
    </row>
    <row r="55" spans="1:6" x14ac:dyDescent="0.25">
      <c r="A55">
        <v>54</v>
      </c>
      <c r="B55">
        <v>410</v>
      </c>
      <c r="C55" t="s">
        <v>209</v>
      </c>
      <c r="E55" t="s">
        <v>318</v>
      </c>
      <c r="F55">
        <f t="shared" si="0"/>
        <v>54</v>
      </c>
    </row>
    <row r="56" spans="1:6" x14ac:dyDescent="0.25">
      <c r="A56">
        <v>55</v>
      </c>
      <c r="B56">
        <v>411</v>
      </c>
      <c r="C56" t="s">
        <v>210</v>
      </c>
      <c r="E56" t="s">
        <v>318</v>
      </c>
      <c r="F56">
        <f t="shared" si="0"/>
        <v>55</v>
      </c>
    </row>
    <row r="57" spans="1:6" x14ac:dyDescent="0.25">
      <c r="A57">
        <v>56</v>
      </c>
      <c r="B57">
        <v>412</v>
      </c>
      <c r="C57" t="s">
        <v>211</v>
      </c>
      <c r="E57" t="s">
        <v>318</v>
      </c>
      <c r="F57">
        <f t="shared" si="0"/>
        <v>56</v>
      </c>
    </row>
    <row r="58" spans="1:6" x14ac:dyDescent="0.25">
      <c r="A58">
        <v>57</v>
      </c>
      <c r="B58">
        <v>413</v>
      </c>
      <c r="C58" t="s">
        <v>212</v>
      </c>
      <c r="E58" t="s">
        <v>318</v>
      </c>
      <c r="F58">
        <f t="shared" si="0"/>
        <v>57</v>
      </c>
    </row>
    <row r="59" spans="1:6" x14ac:dyDescent="0.25">
      <c r="A59">
        <v>58</v>
      </c>
      <c r="B59">
        <v>414</v>
      </c>
      <c r="C59" t="s">
        <v>213</v>
      </c>
      <c r="E59" t="s">
        <v>318</v>
      </c>
      <c r="F59">
        <f t="shared" si="0"/>
        <v>58</v>
      </c>
    </row>
    <row r="60" spans="1:6" x14ac:dyDescent="0.25">
      <c r="A60">
        <v>59</v>
      </c>
      <c r="B60">
        <v>415</v>
      </c>
      <c r="C60" t="s">
        <v>214</v>
      </c>
      <c r="E60" t="s">
        <v>318</v>
      </c>
      <c r="F60">
        <f t="shared" si="0"/>
        <v>59</v>
      </c>
    </row>
    <row r="61" spans="1:6" x14ac:dyDescent="0.25">
      <c r="A61">
        <v>60</v>
      </c>
      <c r="B61">
        <v>416</v>
      </c>
      <c r="C61" t="s">
        <v>215</v>
      </c>
      <c r="E61" t="s">
        <v>318</v>
      </c>
      <c r="F61">
        <f t="shared" si="0"/>
        <v>60</v>
      </c>
    </row>
    <row r="62" spans="1:6" x14ac:dyDescent="0.25">
      <c r="A62">
        <v>61</v>
      </c>
      <c r="B62">
        <v>417</v>
      </c>
      <c r="C62" t="s">
        <v>216</v>
      </c>
      <c r="E62" t="s">
        <v>318</v>
      </c>
      <c r="F62">
        <f t="shared" si="0"/>
        <v>61</v>
      </c>
    </row>
    <row r="63" spans="1:6" x14ac:dyDescent="0.25">
      <c r="A63">
        <v>62</v>
      </c>
      <c r="B63">
        <v>418</v>
      </c>
      <c r="C63" t="s">
        <v>217</v>
      </c>
      <c r="E63" t="s">
        <v>318</v>
      </c>
      <c r="F63">
        <f t="shared" si="0"/>
        <v>62</v>
      </c>
    </row>
    <row r="64" spans="1:6" x14ac:dyDescent="0.25">
      <c r="A64">
        <v>63</v>
      </c>
      <c r="B64">
        <v>501</v>
      </c>
      <c r="C64" t="s">
        <v>221</v>
      </c>
      <c r="E64" t="s">
        <v>319</v>
      </c>
      <c r="F64">
        <f t="shared" si="0"/>
        <v>63</v>
      </c>
    </row>
    <row r="65" spans="1:6" x14ac:dyDescent="0.25">
      <c r="A65">
        <v>64</v>
      </c>
      <c r="B65">
        <v>502</v>
      </c>
      <c r="C65" t="s">
        <v>222</v>
      </c>
      <c r="E65" t="s">
        <v>319</v>
      </c>
      <c r="F65">
        <f t="shared" si="0"/>
        <v>64</v>
      </c>
    </row>
    <row r="66" spans="1:6" x14ac:dyDescent="0.25">
      <c r="A66">
        <v>65</v>
      </c>
      <c r="B66">
        <v>503</v>
      </c>
      <c r="C66" t="s">
        <v>223</v>
      </c>
      <c r="E66" t="s">
        <v>319</v>
      </c>
      <c r="F66">
        <f t="shared" si="0"/>
        <v>65</v>
      </c>
    </row>
    <row r="67" spans="1:6" x14ac:dyDescent="0.25">
      <c r="A67">
        <v>66</v>
      </c>
      <c r="B67">
        <v>504</v>
      </c>
      <c r="C67" t="s">
        <v>224</v>
      </c>
      <c r="E67" t="s">
        <v>319</v>
      </c>
      <c r="F67">
        <f t="shared" ref="F67:F118" si="1">A67</f>
        <v>66</v>
      </c>
    </row>
    <row r="68" spans="1:6" x14ac:dyDescent="0.25">
      <c r="A68">
        <v>67</v>
      </c>
      <c r="B68">
        <v>505</v>
      </c>
      <c r="C68" t="s">
        <v>225</v>
      </c>
      <c r="E68" t="s">
        <v>319</v>
      </c>
      <c r="F68">
        <f t="shared" si="1"/>
        <v>67</v>
      </c>
    </row>
    <row r="69" spans="1:6" x14ac:dyDescent="0.25">
      <c r="A69">
        <v>68</v>
      </c>
      <c r="B69">
        <v>506</v>
      </c>
      <c r="C69" t="s">
        <v>226</v>
      </c>
      <c r="E69" t="s">
        <v>319</v>
      </c>
      <c r="F69">
        <f t="shared" si="1"/>
        <v>68</v>
      </c>
    </row>
    <row r="70" spans="1:6" x14ac:dyDescent="0.25">
      <c r="A70">
        <v>69</v>
      </c>
      <c r="B70">
        <v>601</v>
      </c>
      <c r="C70" t="s">
        <v>230</v>
      </c>
      <c r="E70" t="s">
        <v>322</v>
      </c>
      <c r="F70">
        <f t="shared" si="1"/>
        <v>69</v>
      </c>
    </row>
    <row r="71" spans="1:6" x14ac:dyDescent="0.25">
      <c r="A71">
        <v>70</v>
      </c>
      <c r="B71">
        <v>603</v>
      </c>
      <c r="C71" t="s">
        <v>232</v>
      </c>
      <c r="E71" t="s">
        <v>322</v>
      </c>
      <c r="F71">
        <f t="shared" si="1"/>
        <v>70</v>
      </c>
    </row>
    <row r="72" spans="1:6" x14ac:dyDescent="0.25">
      <c r="A72">
        <v>71</v>
      </c>
      <c r="B72">
        <v>606</v>
      </c>
      <c r="C72" t="s">
        <v>235</v>
      </c>
      <c r="E72" t="s">
        <v>322</v>
      </c>
      <c r="F72">
        <f t="shared" si="1"/>
        <v>71</v>
      </c>
    </row>
    <row r="73" spans="1:6" x14ac:dyDescent="0.25">
      <c r="A73">
        <v>72</v>
      </c>
      <c r="B73">
        <v>610</v>
      </c>
      <c r="C73" t="s">
        <v>239</v>
      </c>
      <c r="E73" t="s">
        <v>322</v>
      </c>
      <c r="F73">
        <f t="shared" si="1"/>
        <v>72</v>
      </c>
    </row>
    <row r="74" spans="1:6" x14ac:dyDescent="0.25">
      <c r="A74">
        <v>73</v>
      </c>
      <c r="B74">
        <v>611</v>
      </c>
      <c r="C74" t="s">
        <v>240</v>
      </c>
      <c r="E74" t="s">
        <v>322</v>
      </c>
      <c r="F74">
        <f t="shared" si="1"/>
        <v>73</v>
      </c>
    </row>
    <row r="75" spans="1:6" x14ac:dyDescent="0.25">
      <c r="A75">
        <v>74</v>
      </c>
      <c r="B75">
        <v>612</v>
      </c>
      <c r="C75" t="s">
        <v>241</v>
      </c>
      <c r="E75" t="s">
        <v>322</v>
      </c>
      <c r="F75">
        <f t="shared" si="1"/>
        <v>74</v>
      </c>
    </row>
    <row r="76" spans="1:6" x14ac:dyDescent="0.25">
      <c r="A76">
        <v>75</v>
      </c>
      <c r="B76">
        <v>614</v>
      </c>
      <c r="C76" t="s">
        <v>243</v>
      </c>
      <c r="E76" t="s">
        <v>322</v>
      </c>
      <c r="F76">
        <f t="shared" si="1"/>
        <v>75</v>
      </c>
    </row>
    <row r="77" spans="1:6" x14ac:dyDescent="0.25">
      <c r="A77">
        <v>76</v>
      </c>
      <c r="B77">
        <v>616</v>
      </c>
      <c r="C77" t="s">
        <v>245</v>
      </c>
      <c r="E77" t="s">
        <v>322</v>
      </c>
      <c r="F77">
        <f t="shared" si="1"/>
        <v>76</v>
      </c>
    </row>
    <row r="78" spans="1:6" x14ac:dyDescent="0.25">
      <c r="A78">
        <v>77</v>
      </c>
      <c r="B78">
        <v>617</v>
      </c>
      <c r="C78" t="s">
        <v>246</v>
      </c>
      <c r="E78" t="s">
        <v>322</v>
      </c>
      <c r="F78">
        <f t="shared" si="1"/>
        <v>77</v>
      </c>
    </row>
    <row r="79" spans="1:6" x14ac:dyDescent="0.25">
      <c r="A79">
        <v>78</v>
      </c>
      <c r="B79">
        <v>620</v>
      </c>
      <c r="C79" t="s">
        <v>249</v>
      </c>
      <c r="E79" t="s">
        <v>322</v>
      </c>
      <c r="F79">
        <f t="shared" si="1"/>
        <v>78</v>
      </c>
    </row>
    <row r="80" spans="1:6" x14ac:dyDescent="0.25">
      <c r="A80">
        <v>79</v>
      </c>
      <c r="B80">
        <v>621</v>
      </c>
      <c r="C80" t="s">
        <v>250</v>
      </c>
      <c r="E80" t="s">
        <v>322</v>
      </c>
      <c r="F80">
        <f t="shared" si="1"/>
        <v>79</v>
      </c>
    </row>
    <row r="81" spans="1:6" x14ac:dyDescent="0.25">
      <c r="A81">
        <v>80</v>
      </c>
      <c r="B81">
        <v>622</v>
      </c>
      <c r="C81" t="s">
        <v>251</v>
      </c>
      <c r="E81" t="s">
        <v>322</v>
      </c>
      <c r="F81">
        <f t="shared" si="1"/>
        <v>80</v>
      </c>
    </row>
    <row r="82" spans="1:6" x14ac:dyDescent="0.25">
      <c r="A82">
        <v>81</v>
      </c>
      <c r="B82">
        <v>623</v>
      </c>
      <c r="C82" t="s">
        <v>252</v>
      </c>
      <c r="E82" t="s">
        <v>322</v>
      </c>
      <c r="F82">
        <f t="shared" si="1"/>
        <v>81</v>
      </c>
    </row>
    <row r="83" spans="1:6" x14ac:dyDescent="0.25">
      <c r="A83">
        <v>82</v>
      </c>
      <c r="B83">
        <v>701</v>
      </c>
      <c r="C83" t="s">
        <v>257</v>
      </c>
      <c r="E83" t="s">
        <v>320</v>
      </c>
      <c r="F83">
        <f t="shared" si="1"/>
        <v>82</v>
      </c>
    </row>
    <row r="84" spans="1:6" x14ac:dyDescent="0.25">
      <c r="A84">
        <v>83</v>
      </c>
      <c r="B84">
        <v>702</v>
      </c>
      <c r="C84" t="s">
        <v>258</v>
      </c>
      <c r="E84" t="s">
        <v>320</v>
      </c>
      <c r="F84">
        <f t="shared" si="1"/>
        <v>83</v>
      </c>
    </row>
    <row r="85" spans="1:6" x14ac:dyDescent="0.25">
      <c r="A85">
        <v>84</v>
      </c>
      <c r="B85">
        <v>703</v>
      </c>
      <c r="C85" t="s">
        <v>259</v>
      </c>
      <c r="E85" t="s">
        <v>320</v>
      </c>
      <c r="F85">
        <f t="shared" si="1"/>
        <v>84</v>
      </c>
    </row>
    <row r="86" spans="1:6" x14ac:dyDescent="0.25">
      <c r="A86">
        <v>85</v>
      </c>
      <c r="B86">
        <v>704</v>
      </c>
      <c r="C86" t="s">
        <v>260</v>
      </c>
      <c r="E86" t="s">
        <v>320</v>
      </c>
      <c r="F86">
        <f t="shared" si="1"/>
        <v>85</v>
      </c>
    </row>
    <row r="87" spans="1:6" x14ac:dyDescent="0.25">
      <c r="A87">
        <v>86</v>
      </c>
      <c r="B87">
        <v>705</v>
      </c>
      <c r="C87" t="s">
        <v>261</v>
      </c>
      <c r="E87" t="s">
        <v>320</v>
      </c>
      <c r="F87">
        <f t="shared" si="1"/>
        <v>86</v>
      </c>
    </row>
    <row r="88" spans="1:6" x14ac:dyDescent="0.25">
      <c r="A88">
        <v>87</v>
      </c>
      <c r="B88">
        <v>706</v>
      </c>
      <c r="C88" t="s">
        <v>262</v>
      </c>
      <c r="E88" t="s">
        <v>320</v>
      </c>
      <c r="F88">
        <f t="shared" si="1"/>
        <v>87</v>
      </c>
    </row>
    <row r="89" spans="1:6" x14ac:dyDescent="0.25">
      <c r="A89">
        <v>88</v>
      </c>
      <c r="B89">
        <v>707</v>
      </c>
      <c r="C89" t="s">
        <v>263</v>
      </c>
      <c r="E89" t="s">
        <v>320</v>
      </c>
      <c r="F89">
        <f t="shared" si="1"/>
        <v>88</v>
      </c>
    </row>
    <row r="90" spans="1:6" x14ac:dyDescent="0.25">
      <c r="A90">
        <v>89</v>
      </c>
      <c r="B90">
        <v>708</v>
      </c>
      <c r="C90" t="s">
        <v>264</v>
      </c>
      <c r="E90" t="s">
        <v>320</v>
      </c>
      <c r="F90">
        <f t="shared" si="1"/>
        <v>89</v>
      </c>
    </row>
    <row r="91" spans="1:6" x14ac:dyDescent="0.25">
      <c r="A91">
        <v>90</v>
      </c>
      <c r="B91">
        <v>709</v>
      </c>
      <c r="C91" t="s">
        <v>265</v>
      </c>
      <c r="E91" t="s">
        <v>320</v>
      </c>
      <c r="F91">
        <f t="shared" si="1"/>
        <v>90</v>
      </c>
    </row>
    <row r="92" spans="1:6" x14ac:dyDescent="0.25">
      <c r="A92">
        <v>91</v>
      </c>
      <c r="B92">
        <v>801</v>
      </c>
      <c r="C92" t="s">
        <v>269</v>
      </c>
      <c r="E92" t="s">
        <v>323</v>
      </c>
      <c r="F92">
        <f t="shared" si="1"/>
        <v>91</v>
      </c>
    </row>
    <row r="93" spans="1:6" x14ac:dyDescent="0.25">
      <c r="A93">
        <v>92</v>
      </c>
      <c r="B93">
        <v>802</v>
      </c>
      <c r="C93" t="s">
        <v>270</v>
      </c>
      <c r="E93" t="s">
        <v>323</v>
      </c>
      <c r="F93">
        <f t="shared" si="1"/>
        <v>92</v>
      </c>
    </row>
    <row r="94" spans="1:6" x14ac:dyDescent="0.25">
      <c r="A94">
        <v>93</v>
      </c>
      <c r="B94">
        <v>803</v>
      </c>
      <c r="C94" t="s">
        <v>271</v>
      </c>
      <c r="E94" t="s">
        <v>323</v>
      </c>
      <c r="F94">
        <f t="shared" si="1"/>
        <v>93</v>
      </c>
    </row>
    <row r="95" spans="1:6" x14ac:dyDescent="0.25">
      <c r="A95">
        <v>94</v>
      </c>
      <c r="B95">
        <v>804</v>
      </c>
      <c r="C95" t="s">
        <v>272</v>
      </c>
      <c r="E95" t="s">
        <v>323</v>
      </c>
      <c r="F95">
        <f t="shared" si="1"/>
        <v>94</v>
      </c>
    </row>
    <row r="96" spans="1:6" x14ac:dyDescent="0.25">
      <c r="A96">
        <v>95</v>
      </c>
      <c r="B96">
        <v>901</v>
      </c>
      <c r="C96" t="s">
        <v>276</v>
      </c>
      <c r="E96" t="s">
        <v>324</v>
      </c>
      <c r="F96">
        <f t="shared" si="1"/>
        <v>95</v>
      </c>
    </row>
    <row r="97" spans="1:6" x14ac:dyDescent="0.25">
      <c r="A97">
        <v>96</v>
      </c>
      <c r="B97">
        <v>902</v>
      </c>
      <c r="C97" t="s">
        <v>277</v>
      </c>
      <c r="E97" t="s">
        <v>324</v>
      </c>
      <c r="F97">
        <f t="shared" si="1"/>
        <v>96</v>
      </c>
    </row>
    <row r="98" spans="1:6" x14ac:dyDescent="0.25">
      <c r="A98">
        <v>97</v>
      </c>
      <c r="B98">
        <v>903</v>
      </c>
      <c r="C98" t="s">
        <v>278</v>
      </c>
      <c r="E98" t="s">
        <v>324</v>
      </c>
      <c r="F98">
        <f t="shared" si="1"/>
        <v>97</v>
      </c>
    </row>
    <row r="99" spans="1:6" x14ac:dyDescent="0.25">
      <c r="A99">
        <v>98</v>
      </c>
      <c r="B99">
        <v>904</v>
      </c>
      <c r="C99" t="s">
        <v>279</v>
      </c>
      <c r="E99" t="s">
        <v>324</v>
      </c>
      <c r="F99">
        <f t="shared" si="1"/>
        <v>98</v>
      </c>
    </row>
    <row r="100" spans="1:6" x14ac:dyDescent="0.25">
      <c r="A100">
        <v>99</v>
      </c>
      <c r="B100">
        <v>905</v>
      </c>
      <c r="C100" t="s">
        <v>280</v>
      </c>
      <c r="E100" t="s">
        <v>324</v>
      </c>
      <c r="F100">
        <f t="shared" si="1"/>
        <v>99</v>
      </c>
    </row>
    <row r="101" spans="1:6" x14ac:dyDescent="0.25">
      <c r="A101">
        <v>100</v>
      </c>
      <c r="B101">
        <v>906</v>
      </c>
      <c r="C101" t="s">
        <v>281</v>
      </c>
      <c r="E101" t="s">
        <v>324</v>
      </c>
      <c r="F101">
        <f t="shared" si="1"/>
        <v>100</v>
      </c>
    </row>
    <row r="102" spans="1:6" x14ac:dyDescent="0.25">
      <c r="A102">
        <v>101</v>
      </c>
      <c r="B102">
        <v>907</v>
      </c>
      <c r="C102" t="s">
        <v>282</v>
      </c>
      <c r="E102" t="s">
        <v>324</v>
      </c>
      <c r="F102">
        <f t="shared" si="1"/>
        <v>101</v>
      </c>
    </row>
    <row r="103" spans="1:6" x14ac:dyDescent="0.25">
      <c r="A103">
        <v>102</v>
      </c>
      <c r="B103">
        <v>908</v>
      </c>
      <c r="C103" t="s">
        <v>283</v>
      </c>
      <c r="E103" t="s">
        <v>324</v>
      </c>
      <c r="F103">
        <f t="shared" si="1"/>
        <v>102</v>
      </c>
    </row>
    <row r="104" spans="1:6" x14ac:dyDescent="0.25">
      <c r="A104">
        <v>103</v>
      </c>
      <c r="B104">
        <v>909</v>
      </c>
      <c r="C104" t="s">
        <v>284</v>
      </c>
      <c r="E104" t="s">
        <v>324</v>
      </c>
      <c r="F104">
        <f t="shared" si="1"/>
        <v>103</v>
      </c>
    </row>
    <row r="105" spans="1:6" x14ac:dyDescent="0.25">
      <c r="A105">
        <v>104</v>
      </c>
      <c r="B105">
        <v>910</v>
      </c>
      <c r="C105" t="s">
        <v>285</v>
      </c>
      <c r="E105" t="s">
        <v>324</v>
      </c>
      <c r="F105">
        <f t="shared" si="1"/>
        <v>104</v>
      </c>
    </row>
    <row r="106" spans="1:6" x14ac:dyDescent="0.25">
      <c r="A106">
        <v>105</v>
      </c>
      <c r="B106">
        <v>911</v>
      </c>
      <c r="C106" t="s">
        <v>286</v>
      </c>
      <c r="E106" t="s">
        <v>324</v>
      </c>
      <c r="F106">
        <f t="shared" si="1"/>
        <v>105</v>
      </c>
    </row>
    <row r="107" spans="1:6" x14ac:dyDescent="0.25">
      <c r="A107">
        <v>106</v>
      </c>
      <c r="B107">
        <v>912</v>
      </c>
      <c r="C107" t="s">
        <v>287</v>
      </c>
      <c r="E107" t="s">
        <v>324</v>
      </c>
      <c r="F107">
        <f t="shared" si="1"/>
        <v>106</v>
      </c>
    </row>
    <row r="108" spans="1:6" x14ac:dyDescent="0.25">
      <c r="A108">
        <v>107</v>
      </c>
      <c r="B108">
        <v>913</v>
      </c>
      <c r="C108" t="s">
        <v>288</v>
      </c>
      <c r="E108" t="s">
        <v>324</v>
      </c>
      <c r="F108">
        <f t="shared" si="1"/>
        <v>107</v>
      </c>
    </row>
    <row r="109" spans="1:6" x14ac:dyDescent="0.25">
      <c r="A109">
        <v>108</v>
      </c>
      <c r="B109">
        <v>914</v>
      </c>
      <c r="C109" t="s">
        <v>289</v>
      </c>
      <c r="E109" t="s">
        <v>324</v>
      </c>
      <c r="F109">
        <f t="shared" si="1"/>
        <v>108</v>
      </c>
    </row>
    <row r="110" spans="1:6" x14ac:dyDescent="0.25">
      <c r="A110">
        <v>109</v>
      </c>
      <c r="B110">
        <v>915</v>
      </c>
      <c r="C110" t="s">
        <v>290</v>
      </c>
      <c r="E110" t="s">
        <v>324</v>
      </c>
      <c r="F110">
        <f t="shared" si="1"/>
        <v>109</v>
      </c>
    </row>
    <row r="111" spans="1:6" x14ac:dyDescent="0.25">
      <c r="A111">
        <v>110</v>
      </c>
      <c r="B111">
        <v>916</v>
      </c>
      <c r="C111" t="s">
        <v>291</v>
      </c>
      <c r="E111" t="s">
        <v>324</v>
      </c>
      <c r="F111">
        <f t="shared" si="1"/>
        <v>110</v>
      </c>
    </row>
    <row r="112" spans="1:6" x14ac:dyDescent="0.25">
      <c r="A112">
        <v>111</v>
      </c>
      <c r="B112">
        <v>917</v>
      </c>
      <c r="C112" t="s">
        <v>292</v>
      </c>
      <c r="E112" t="s">
        <v>324</v>
      </c>
      <c r="F112">
        <f t="shared" si="1"/>
        <v>111</v>
      </c>
    </row>
    <row r="113" spans="1:6" x14ac:dyDescent="0.25">
      <c r="A113">
        <v>112</v>
      </c>
      <c r="B113">
        <v>918</v>
      </c>
      <c r="C113" t="s">
        <v>293</v>
      </c>
      <c r="E113" t="s">
        <v>324</v>
      </c>
      <c r="F113">
        <f t="shared" si="1"/>
        <v>112</v>
      </c>
    </row>
    <row r="114" spans="1:6" x14ac:dyDescent="0.25">
      <c r="A114">
        <v>113</v>
      </c>
      <c r="B114">
        <v>919</v>
      </c>
      <c r="C114" t="s">
        <v>294</v>
      </c>
      <c r="E114" t="s">
        <v>324</v>
      </c>
      <c r="F114">
        <f t="shared" si="1"/>
        <v>113</v>
      </c>
    </row>
    <row r="115" spans="1:6" x14ac:dyDescent="0.25">
      <c r="A115">
        <v>114</v>
      </c>
      <c r="B115">
        <v>920</v>
      </c>
      <c r="C115" t="s">
        <v>295</v>
      </c>
      <c r="E115" t="s">
        <v>324</v>
      </c>
      <c r="F115">
        <f t="shared" si="1"/>
        <v>114</v>
      </c>
    </row>
    <row r="116" spans="1:6" x14ac:dyDescent="0.25">
      <c r="A116">
        <v>115</v>
      </c>
      <c r="B116">
        <v>921</v>
      </c>
      <c r="C116" t="s">
        <v>296</v>
      </c>
      <c r="E116" t="s">
        <v>324</v>
      </c>
      <c r="F116">
        <f t="shared" si="1"/>
        <v>115</v>
      </c>
    </row>
    <row r="117" spans="1:6" x14ac:dyDescent="0.25">
      <c r="A117">
        <v>116</v>
      </c>
      <c r="B117">
        <v>922</v>
      </c>
      <c r="C117" t="s">
        <v>297</v>
      </c>
      <c r="E117" t="s">
        <v>324</v>
      </c>
      <c r="F117">
        <f t="shared" si="1"/>
        <v>116</v>
      </c>
    </row>
    <row r="118" spans="1:6" x14ac:dyDescent="0.25">
      <c r="A118">
        <v>117</v>
      </c>
      <c r="B118">
        <v>923</v>
      </c>
      <c r="C118" t="s">
        <v>298</v>
      </c>
      <c r="E118" t="s">
        <v>324</v>
      </c>
      <c r="F118">
        <f t="shared" si="1"/>
        <v>117</v>
      </c>
    </row>
  </sheetData>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C1:F11"/>
  <sheetViews>
    <sheetView showGridLines="0" workbookViewId="0">
      <selection activeCell="A3" sqref="A3"/>
    </sheetView>
  </sheetViews>
  <sheetFormatPr baseColWidth="10" defaultRowHeight="15.75" x14ac:dyDescent="0.3"/>
  <cols>
    <col min="1" max="1" width="12.5703125" customWidth="1"/>
    <col min="3" max="4" width="11.42578125" style="1"/>
    <col min="7" max="7" width="12.5703125" customWidth="1"/>
  </cols>
  <sheetData>
    <row r="1" spans="3:6" ht="33.75" customHeight="1" x14ac:dyDescent="0.3">
      <c r="C1" s="1" t="s">
        <v>141</v>
      </c>
      <c r="D1" s="1">
        <v>1</v>
      </c>
      <c r="E1" t="str">
        <f>Auswahl_Bundesland</f>
        <v>Burgenland</v>
      </c>
      <c r="F1">
        <f>VLOOKUP(E1,C1:D9,2,FALSE)</f>
        <v>1</v>
      </c>
    </row>
    <row r="2" spans="3:6" ht="33.75" customHeight="1" x14ac:dyDescent="0.3">
      <c r="C2" s="1" t="s">
        <v>154</v>
      </c>
      <c r="D2" s="1">
        <v>2</v>
      </c>
    </row>
    <row r="3" spans="3:6" ht="33.75" customHeight="1" x14ac:dyDescent="0.3">
      <c r="C3" s="1" t="s">
        <v>167</v>
      </c>
      <c r="D3" s="1">
        <v>3</v>
      </c>
    </row>
    <row r="4" spans="3:6" ht="33.75" customHeight="1" x14ac:dyDescent="0.3">
      <c r="C4" s="1" t="s">
        <v>199</v>
      </c>
      <c r="D4" s="1">
        <v>4</v>
      </c>
    </row>
    <row r="5" spans="3:6" ht="33.75" customHeight="1" x14ac:dyDescent="0.3">
      <c r="C5" s="1" t="s">
        <v>220</v>
      </c>
      <c r="D5" s="1">
        <v>5</v>
      </c>
    </row>
    <row r="6" spans="3:6" ht="33.75" customHeight="1" x14ac:dyDescent="0.3">
      <c r="C6" s="1" t="s">
        <v>229</v>
      </c>
      <c r="D6" s="1">
        <v>6</v>
      </c>
    </row>
    <row r="7" spans="3:6" ht="33.75" customHeight="1" x14ac:dyDescent="0.3">
      <c r="C7" s="1" t="s">
        <v>256</v>
      </c>
      <c r="D7" s="1">
        <v>7</v>
      </c>
    </row>
    <row r="8" spans="3:6" ht="33.75" customHeight="1" x14ac:dyDescent="0.3">
      <c r="C8" s="1" t="s">
        <v>268</v>
      </c>
      <c r="D8" s="1">
        <v>8</v>
      </c>
    </row>
    <row r="9" spans="3:6" ht="33.75" customHeight="1" x14ac:dyDescent="0.3">
      <c r="C9" s="1" t="s">
        <v>275</v>
      </c>
      <c r="D9" s="1">
        <v>9</v>
      </c>
    </row>
    <row r="10" spans="3:6" ht="33.75" customHeight="1" x14ac:dyDescent="0.3"/>
    <row r="11" spans="3:6" ht="33.75" customHeight="1" x14ac:dyDescent="0.3"/>
  </sheetData>
  <pageMargins left="0.7" right="0.7" top="0.78740157499999996" bottom="0.78740157499999996" header="0.3" footer="0.3"/>
  <pageSetup paperSize="9" orientation="portrait" verticalDpi="120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BDS1048513"/>
  <sheetViews>
    <sheetView zoomScaleNormal="100" workbookViewId="0">
      <selection activeCell="A3" sqref="A3"/>
    </sheetView>
  </sheetViews>
  <sheetFormatPr baseColWidth="10" defaultColWidth="0" defaultRowHeight="14.45" customHeight="1" zeroHeight="1" x14ac:dyDescent="0.3"/>
  <cols>
    <col min="1" max="1" width="29.5703125" style="6" customWidth="1"/>
    <col min="2" max="4" width="11.7109375" style="7" customWidth="1"/>
    <col min="5" max="9" width="11.7109375" style="8" customWidth="1"/>
    <col min="10" max="10" width="11.42578125" style="7" hidden="1" customWidth="1"/>
    <col min="11" max="11" width="20.140625" style="7" hidden="1" customWidth="1"/>
    <col min="12" max="12" width="19.140625" style="7" hidden="1" customWidth="1"/>
    <col min="13" max="1436" width="11.42578125" style="7" hidden="1" customWidth="1"/>
    <col min="1437" max="1475" width="0" style="7" hidden="1" customWidth="1"/>
    <col min="1476" max="16384" width="11.42578125" style="7" hidden="1"/>
  </cols>
  <sheetData>
    <row r="1" spans="1:14" ht="15" x14ac:dyDescent="0.3"/>
    <row r="2" spans="1:14" ht="15" customHeight="1" x14ac:dyDescent="0.3"/>
    <row r="3" spans="1:14" ht="15" x14ac:dyDescent="0.3"/>
    <row r="4" spans="1:14" ht="34.5" customHeight="1" x14ac:dyDescent="0.3">
      <c r="A4" s="12" t="str">
        <f>" MERKMAL: "</f>
        <v xml:space="preserve"> MERKMAL: </v>
      </c>
      <c r="B4" s="12"/>
      <c r="C4" s="12"/>
      <c r="D4" s="11"/>
      <c r="E4" s="11"/>
      <c r="F4" s="11"/>
      <c r="G4" s="11"/>
      <c r="H4" s="69">
        <f>IF(OR(Auswahl_Merkmal="Neugründungen - Insgesamt",Auswahl_Merkmal="Gründungsintensität - je 1.000 Einwohner",Auswahl_Merkmal="Gründungsintensität - in % der aktiven Wirtschaftskammermitglieder"),1,IF(Auswahl_Merkmal="Unselbstständig Beschäftigte - Frauen",2,IF(Auswahl_Merkmal="Unselbstständig Beschäftigte - Männer",2,IF(Auswahl_Merkmal="Unselbstständig Beschäftigte - Insgesamt",2,IF(Auswahl_Merkmal="Unselbstständig Beschäftigte - Gewerbliche Wirtschaft (ohne geringfügig Beschäftigte)",3,IF(Auswahl_Merkmal="Unselbstständig Beschäftigte - Gewerbliche Wirtschaft (mit geringfügig Beschäftigte)",3,IF(LEFT(Auswahl_Merkmal,7)="Pendler",4,IF(OR(RIGHT(Auswahl_Merkmal,8)="männlich",Auswahl_Merkmal="Lehrlinge - Männer"),8,""))))))))</f>
        <v>1</v>
      </c>
      <c r="I4" s="11"/>
    </row>
    <row r="5" spans="1:14" ht="15" x14ac:dyDescent="0.3">
      <c r="A5" s="14" t="s">
        <v>420</v>
      </c>
      <c r="B5" s="15"/>
      <c r="C5" s="15">
        <v>1</v>
      </c>
      <c r="D5" s="15">
        <v>2</v>
      </c>
      <c r="E5" s="16">
        <v>3</v>
      </c>
      <c r="F5" s="16">
        <v>4</v>
      </c>
      <c r="G5" s="16">
        <v>5</v>
      </c>
      <c r="H5" s="16"/>
      <c r="I5" s="62" t="s">
        <v>428</v>
      </c>
      <c r="J5" s="16"/>
    </row>
    <row r="6" spans="1:14" ht="15" x14ac:dyDescent="0.3">
      <c r="A6" s="17" t="str">
        <f>Auswahl_Merkmal_Quellenangabe_Grafik</f>
        <v>Quelle: WKÖ Statistik - Gründungsstatistik</v>
      </c>
      <c r="B6" s="18"/>
      <c r="C6" s="63"/>
      <c r="D6" s="64"/>
      <c r="E6" s="64"/>
      <c r="F6" s="64"/>
      <c r="G6" s="64"/>
      <c r="H6" s="64">
        <v>6</v>
      </c>
      <c r="I6" s="64">
        <v>7</v>
      </c>
    </row>
    <row r="7" spans="1:14" s="27" customFormat="1" ht="13.5" x14ac:dyDescent="0.3">
      <c r="A7" s="61" t="s">
        <v>426</v>
      </c>
      <c r="B7" s="24" t="str">
        <f ca="1">IF(Auswahl_Merkmal_Quellenangabe_Grafik="Quelle: Statistik Austria - Arbeitsstättenzählung","",INDEX(Jahre_Matrix,$M8,OFFSET(INDEX(Jahre_Matrix,$M8,5),,-1)))</f>
        <v>2016</v>
      </c>
      <c r="C7" s="24" t="str">
        <f t="shared" ref="C7:G7" ca="1" si="0">IF(Auswahl_Merkmal_Quellenangabe_Grafik="Quelle: Statistik Austria - Arbeitsstättenzählung","",INDEX(Jahre_Matrix,$M8,OFFSET(INDEX(Jahre_Matrix,$M8,5),,-1)+C5))</f>
        <v>2017</v>
      </c>
      <c r="D7" s="24" t="str">
        <f t="shared" ca="1" si="0"/>
        <v>2018</v>
      </c>
      <c r="E7" s="24" t="str">
        <f t="shared" ca="1" si="0"/>
        <v>2019</v>
      </c>
      <c r="F7" s="24" t="str">
        <f t="shared" ca="1" si="0"/>
        <v>2020</v>
      </c>
      <c r="G7" s="24" t="str">
        <f t="shared" ca="1" si="0"/>
        <v>2021</v>
      </c>
      <c r="H7" s="24" t="str">
        <f ca="1">IF(Auswahl_Merkmal_Quellenangabe_Grafik="Quelle: Statistik Austria - Arbeitsstättenzählung","",INDEX(Jahre_Matrix,$M8,OFFSET(INDEX(Jahre_Matrix,$M8,5),,-1)+H6))</f>
        <v>2022</v>
      </c>
      <c r="I7" s="24" t="str">
        <f t="shared" ref="I7" ca="1" si="1">INDEX(Jahre_Matrix,$M8,OFFSET(INDEX(Jahre_Matrix,$M8,5),,-1)+I6)</f>
        <v>2023</v>
      </c>
    </row>
    <row r="8" spans="1:14" s="27" customFormat="1" ht="13.5" x14ac:dyDescent="0.3">
      <c r="A8" s="60" t="str">
        <f t="shared" ref="A8:A17" ca="1" si="2">IF(B8="-","-",IF(OR($K$8="Kammermitgliedschaften",$K$8="Neugründungen",$K$8="Lehrlinge"),INDIRECT("Daten_Auswahl_Merkmal!$F$"&amp;J8),INDIRECT("Daten_Auswahl_Merkmal!$E$"&amp;J8)))</f>
        <v>Eisenstadt (Stadt+Umgebung), Rust</v>
      </c>
      <c r="B8" s="30">
        <f t="shared" ref="B8:B17" ca="1" si="3">IF(Auswahl_Merkmal_Quellenangabe_Grafik="Quelle: Statistik Austria - Arbeitsstättenzählung","",OFFSET(INDIRECT("Daten_Auswahl_Merkmal!$I$"&amp;$J8),,$N$8-7))</f>
        <v>386.589013224822</v>
      </c>
      <c r="C8" s="30">
        <f t="shared" ref="C8:C17" ca="1" si="4">IF(Auswahl_Merkmal_Quellenangabe_Grafik="Quelle: Statistik Austria - Arbeitsstättenzählung","",OFFSET(INDIRECT("Daten_Auswahl_Merkmal!$I$"&amp;$J8),,$N$8-6))</f>
        <v>333</v>
      </c>
      <c r="D8" s="30">
        <f t="shared" ref="D8:D17" ca="1" si="5">IF(Auswahl_Merkmal_Quellenangabe_Grafik="Quelle: Statistik Austria - Arbeitsstättenzählung","",OFFSET(INDIRECT("Daten_Auswahl_Merkmal!$I$"&amp;$J8),,$N$8-5))</f>
        <v>345</v>
      </c>
      <c r="E8" s="30">
        <f t="shared" ref="E8:E17" ca="1" si="6">IF(Auswahl_Merkmal_Quellenangabe_Grafik="Quelle: Statistik Austria - Arbeitsstättenzählung","",OFFSET(INDIRECT("Daten_Auswahl_Merkmal!$I$"&amp;$J8),,$N$8-4))</f>
        <v>324</v>
      </c>
      <c r="F8" s="30">
        <f t="shared" ref="F8:F17" ca="1" si="7">IF(Auswahl_Merkmal_Quellenangabe_Grafik="Quelle: Statistik Austria - Arbeitsstättenzählung","",OFFSET(INDIRECT("Daten_Auswahl_Merkmal!$I$"&amp;$J8),,$N$8-3))</f>
        <v>296</v>
      </c>
      <c r="G8" s="30">
        <f t="shared" ref="G8:G17" ca="1" si="8">IF(Auswahl_Merkmal_Quellenangabe_Grafik="Quelle: Statistik Austria - Arbeitsstättenzählung","",OFFSET(INDIRECT("Daten_Auswahl_Merkmal!$I$"&amp;$J8),,$N$8-2))</f>
        <v>340</v>
      </c>
      <c r="H8" s="30">
        <f t="shared" ref="H8:H17" ca="1" si="9">IF(Auswahl_Merkmal_Quellenangabe_Grafik="Quelle: Statistik Austria - Arbeitsstättenzählung","",OFFSET(INDIRECT("Daten_Auswahl_Merkmal!$I$"&amp;$J8),,$N$8-1))</f>
        <v>292</v>
      </c>
      <c r="I8" s="30">
        <f t="shared" ref="I8:I17" ca="1" si="10">OFFSET(INDIRECT("Daten_Auswahl_Merkmal!$I$"&amp;$J8),,$N$8)</f>
        <v>323</v>
      </c>
      <c r="J8" s="27">
        <v>2</v>
      </c>
      <c r="K8" s="27" t="str">
        <f>LEFT(Auswahl_Merkmal,FIND(" - ",Auswahl_Merkmal)-1)</f>
        <v>Neugründungen</v>
      </c>
      <c r="L8" s="27" t="str">
        <f>IF(Auswahl_Merkmal="Pendler (Auspendler/-innen) - Insgesamt",RIGHT(Auswahl_Merkmal,FIND("-",Auswahl_Merkmal)-12),IF(Auswahl_Merkmal="Unselbstständig Beschäftigte - Gewerbliche Wirtschaft (ohne geringfügig Beschäftigte)"," GW ogfInsgesamt",IF(Auswahl_Merkmal="Unselbstständig Beschäftigte - Gewerbliche Wirtschaft (mit geringfügig Beschäftigte)"," GW mgfInsgesamt",RIGHT(Auswahl_Merkmal,LEN(Auswahl_Merkmal)-FIND("-",Auswahl_Merkmal)-1))))</f>
        <v>Insgesamt</v>
      </c>
      <c r="M8" s="27">
        <f>VLOOKUP(K8&amp;L8,Jahre_Matrix,2,FALSE)</f>
        <v>20</v>
      </c>
      <c r="N8" s="27">
        <f>VLOOKUP(K8&amp;L8,Jahre_Matrix,4,FALSE)</f>
        <v>22</v>
      </c>
    </row>
    <row r="9" spans="1:14" s="27" customFormat="1" ht="13.5" x14ac:dyDescent="0.3">
      <c r="A9" s="60" t="str">
        <f t="shared" ca="1" si="2"/>
        <v>-</v>
      </c>
      <c r="B9" s="30" t="str">
        <f t="shared" ca="1" si="3"/>
        <v>-</v>
      </c>
      <c r="C9" s="30" t="str">
        <f t="shared" ca="1" si="4"/>
        <v>-</v>
      </c>
      <c r="D9" s="30" t="str">
        <f t="shared" ca="1" si="5"/>
        <v>-</v>
      </c>
      <c r="E9" s="30" t="str">
        <f t="shared" ca="1" si="6"/>
        <v>-</v>
      </c>
      <c r="F9" s="30" t="str">
        <f t="shared" ca="1" si="7"/>
        <v>-</v>
      </c>
      <c r="G9" s="30" t="str">
        <f t="shared" ca="1" si="8"/>
        <v>-</v>
      </c>
      <c r="H9" s="30" t="str">
        <f t="shared" ca="1" si="9"/>
        <v>-</v>
      </c>
      <c r="I9" s="30" t="str">
        <f t="shared" ca="1" si="10"/>
        <v>-</v>
      </c>
      <c r="J9" s="27">
        <v>3</v>
      </c>
    </row>
    <row r="10" spans="1:14" s="27" customFormat="1" ht="13.5" x14ac:dyDescent="0.3">
      <c r="A10" s="60" t="str">
        <f t="shared" ca="1" si="2"/>
        <v>-</v>
      </c>
      <c r="B10" s="30" t="str">
        <f t="shared" ca="1" si="3"/>
        <v>-</v>
      </c>
      <c r="C10" s="30" t="str">
        <f t="shared" ca="1" si="4"/>
        <v>-</v>
      </c>
      <c r="D10" s="30" t="str">
        <f t="shared" ca="1" si="5"/>
        <v>-</v>
      </c>
      <c r="E10" s="30" t="str">
        <f t="shared" ca="1" si="6"/>
        <v>-</v>
      </c>
      <c r="F10" s="30" t="str">
        <f t="shared" ca="1" si="7"/>
        <v>-</v>
      </c>
      <c r="G10" s="30" t="str">
        <f t="shared" ca="1" si="8"/>
        <v>-</v>
      </c>
      <c r="H10" s="30" t="str">
        <f t="shared" ca="1" si="9"/>
        <v>-</v>
      </c>
      <c r="I10" s="30" t="str">
        <f t="shared" ca="1" si="10"/>
        <v>-</v>
      </c>
      <c r="J10" s="27">
        <v>4</v>
      </c>
    </row>
    <row r="11" spans="1:14" s="27" customFormat="1" ht="13.5" x14ac:dyDescent="0.3">
      <c r="A11" s="60" t="str">
        <f t="shared" ca="1" si="2"/>
        <v>Güssing</v>
      </c>
      <c r="B11" s="30">
        <f t="shared" ca="1" si="3"/>
        <v>266.40590030518803</v>
      </c>
      <c r="C11" s="30">
        <f t="shared" ca="1" si="4"/>
        <v>208</v>
      </c>
      <c r="D11" s="30">
        <f t="shared" ca="1" si="5"/>
        <v>208</v>
      </c>
      <c r="E11" s="30">
        <f t="shared" ca="1" si="6"/>
        <v>186</v>
      </c>
      <c r="F11" s="30">
        <f t="shared" ca="1" si="7"/>
        <v>151</v>
      </c>
      <c r="G11" s="30">
        <f t="shared" ca="1" si="8"/>
        <v>150</v>
      </c>
      <c r="H11" s="30">
        <f t="shared" ca="1" si="9"/>
        <v>119</v>
      </c>
      <c r="I11" s="30">
        <f t="shared" ca="1" si="10"/>
        <v>124</v>
      </c>
      <c r="J11" s="27">
        <v>5</v>
      </c>
    </row>
    <row r="12" spans="1:14" ht="14.45" customHeight="1" x14ac:dyDescent="0.3">
      <c r="A12" s="60" t="str">
        <f t="shared" ca="1" si="2"/>
        <v>Jennersdorf</v>
      </c>
      <c r="B12" s="30">
        <f t="shared" ca="1" si="3"/>
        <v>129.19684638860599</v>
      </c>
      <c r="C12" s="30">
        <f t="shared" ca="1" si="4"/>
        <v>123</v>
      </c>
      <c r="D12" s="30">
        <f t="shared" ca="1" si="5"/>
        <v>89</v>
      </c>
      <c r="E12" s="30">
        <f t="shared" ca="1" si="6"/>
        <v>111</v>
      </c>
      <c r="F12" s="30">
        <f t="shared" ca="1" si="7"/>
        <v>128</v>
      </c>
      <c r="G12" s="30">
        <f t="shared" ca="1" si="8"/>
        <v>116</v>
      </c>
      <c r="H12" s="30">
        <f t="shared" ca="1" si="9"/>
        <v>125</v>
      </c>
      <c r="I12" s="30">
        <f t="shared" ca="1" si="10"/>
        <v>119</v>
      </c>
      <c r="J12" s="27">
        <v>6</v>
      </c>
    </row>
    <row r="13" spans="1:14" ht="14.45" customHeight="1" x14ac:dyDescent="0.3">
      <c r="A13" s="60" t="str">
        <f t="shared" ca="1" si="2"/>
        <v>Mattersburg</v>
      </c>
      <c r="B13" s="30">
        <f t="shared" ca="1" si="3"/>
        <v>223.34028484231899</v>
      </c>
      <c r="C13" s="30">
        <f t="shared" ca="1" si="4"/>
        <v>207</v>
      </c>
      <c r="D13" s="30">
        <f t="shared" ca="1" si="5"/>
        <v>198</v>
      </c>
      <c r="E13" s="30">
        <f t="shared" ca="1" si="6"/>
        <v>191</v>
      </c>
      <c r="F13" s="30">
        <f t="shared" ca="1" si="7"/>
        <v>173</v>
      </c>
      <c r="G13" s="30">
        <f t="shared" ca="1" si="8"/>
        <v>197</v>
      </c>
      <c r="H13" s="30">
        <f t="shared" ca="1" si="9"/>
        <v>177</v>
      </c>
      <c r="I13" s="30">
        <f t="shared" ca="1" si="10"/>
        <v>186</v>
      </c>
      <c r="J13" s="27">
        <v>7</v>
      </c>
    </row>
    <row r="14" spans="1:14" ht="14.45" customHeight="1" x14ac:dyDescent="0.3">
      <c r="A14" s="60" t="str">
        <f t="shared" ca="1" si="2"/>
        <v>Neusiedl am See</v>
      </c>
      <c r="B14" s="30">
        <f t="shared" ca="1" si="3"/>
        <v>423.64547304170901</v>
      </c>
      <c r="C14" s="30">
        <f t="shared" ca="1" si="4"/>
        <v>370</v>
      </c>
      <c r="D14" s="30">
        <f t="shared" ca="1" si="5"/>
        <v>352</v>
      </c>
      <c r="E14" s="30">
        <f t="shared" ca="1" si="6"/>
        <v>312</v>
      </c>
      <c r="F14" s="30">
        <f t="shared" ca="1" si="7"/>
        <v>366</v>
      </c>
      <c r="G14" s="30">
        <f t="shared" ca="1" si="8"/>
        <v>311</v>
      </c>
      <c r="H14" s="30">
        <f t="shared" ca="1" si="9"/>
        <v>370</v>
      </c>
      <c r="I14" s="30">
        <f t="shared" ca="1" si="10"/>
        <v>363</v>
      </c>
      <c r="J14" s="27">
        <v>8</v>
      </c>
    </row>
    <row r="15" spans="1:14" ht="14.45" customHeight="1" x14ac:dyDescent="0.3">
      <c r="A15" s="60" t="str">
        <f t="shared" ca="1" si="2"/>
        <v>Oberpullendorf</v>
      </c>
      <c r="B15" s="30">
        <f t="shared" ca="1" si="3"/>
        <v>255.38911495422201</v>
      </c>
      <c r="C15" s="30">
        <f t="shared" ca="1" si="4"/>
        <v>186</v>
      </c>
      <c r="D15" s="30">
        <f t="shared" ca="1" si="5"/>
        <v>227</v>
      </c>
      <c r="E15" s="30">
        <f t="shared" ca="1" si="6"/>
        <v>183</v>
      </c>
      <c r="F15" s="30">
        <f t="shared" ca="1" si="7"/>
        <v>195</v>
      </c>
      <c r="G15" s="30">
        <f t="shared" ca="1" si="8"/>
        <v>218</v>
      </c>
      <c r="H15" s="30">
        <f t="shared" ca="1" si="9"/>
        <v>201</v>
      </c>
      <c r="I15" s="30">
        <f t="shared" ca="1" si="10"/>
        <v>179</v>
      </c>
      <c r="J15" s="27">
        <v>9</v>
      </c>
    </row>
    <row r="16" spans="1:14" ht="14.45" customHeight="1" x14ac:dyDescent="0.3">
      <c r="A16" s="60" t="str">
        <f t="shared" ca="1" si="2"/>
        <v>Oberwart</v>
      </c>
      <c r="B16" s="30">
        <f t="shared" ca="1" si="3"/>
        <v>284.43336724313298</v>
      </c>
      <c r="C16" s="30">
        <f t="shared" ca="1" si="4"/>
        <v>273</v>
      </c>
      <c r="D16" s="30">
        <f t="shared" ca="1" si="5"/>
        <v>264</v>
      </c>
      <c r="E16" s="30">
        <f t="shared" ca="1" si="6"/>
        <v>279</v>
      </c>
      <c r="F16" s="30">
        <f t="shared" ca="1" si="7"/>
        <v>273</v>
      </c>
      <c r="G16" s="30">
        <f t="shared" ca="1" si="8"/>
        <v>252</v>
      </c>
      <c r="H16" s="30">
        <f t="shared" ca="1" si="9"/>
        <v>238</v>
      </c>
      <c r="I16" s="30">
        <f t="shared" ca="1" si="10"/>
        <v>316</v>
      </c>
      <c r="J16" s="27">
        <v>10</v>
      </c>
    </row>
    <row r="17" spans="1:10" ht="14.45" customHeight="1" x14ac:dyDescent="0.3">
      <c r="A17" s="59" t="str">
        <f t="shared" ca="1" si="2"/>
        <v>Burgenland</v>
      </c>
      <c r="B17" s="58">
        <f t="shared" ca="1" si="3"/>
        <v>1969</v>
      </c>
      <c r="C17" s="58">
        <f t="shared" ca="1" si="4"/>
        <v>1700</v>
      </c>
      <c r="D17" s="58">
        <f t="shared" ca="1" si="5"/>
        <v>1683</v>
      </c>
      <c r="E17" s="58">
        <f t="shared" ca="1" si="6"/>
        <v>1586</v>
      </c>
      <c r="F17" s="58">
        <f t="shared" ca="1" si="7"/>
        <v>1582</v>
      </c>
      <c r="G17" s="58">
        <f t="shared" ca="1" si="8"/>
        <v>1584</v>
      </c>
      <c r="H17" s="58">
        <f t="shared" ca="1" si="9"/>
        <v>1522</v>
      </c>
      <c r="I17" s="58">
        <f t="shared" ca="1" si="10"/>
        <v>1610</v>
      </c>
      <c r="J17" s="27">
        <v>11</v>
      </c>
    </row>
    <row r="18" spans="1:10" ht="3" customHeight="1" x14ac:dyDescent="0.3">
      <c r="A18" s="60"/>
      <c r="B18" s="30"/>
      <c r="C18" s="30"/>
      <c r="D18" s="30"/>
      <c r="E18" s="30"/>
      <c r="F18" s="30"/>
      <c r="G18" s="30"/>
      <c r="H18" s="30"/>
      <c r="I18" s="30"/>
      <c r="J18" s="27"/>
    </row>
    <row r="19" spans="1:10" ht="14.45" customHeight="1" x14ac:dyDescent="0.3">
      <c r="A19" s="60" t="str">
        <f t="shared" ref="A19:A29" ca="1" si="11">IF(B19="-","-",IF(OR($K$8="Kammermitgliedschaften",$K$8="Neugründungen",$K$8="Lehrlinge"),INDIRECT("Daten_Auswahl_Merkmal!$F$"&amp;J19),INDIRECT("Daten_Auswahl_Merkmal!$E$"&amp;J19)))</f>
        <v>Klagenfurt Stadt</v>
      </c>
      <c r="B19" s="30">
        <f t="shared" ref="B19:B29" ca="1" si="12">IF(Auswahl_Merkmal_Quellenangabe_Grafik="Quelle: Statistik Austria - Arbeitsstättenzählung","",OFFSET(INDIRECT("Daten_Auswahl_Merkmal!$I$"&amp;$J19),,$N$8-7))</f>
        <v>526.41638981173901</v>
      </c>
      <c r="C19" s="30">
        <f t="shared" ref="C19:C29" ca="1" si="13">IF(Auswahl_Merkmal_Quellenangabe_Grafik="Quelle: Statistik Austria - Arbeitsstättenzählung","",OFFSET(INDIRECT("Daten_Auswahl_Merkmal!$I$"&amp;$J19),,$N$8-6))</f>
        <v>507</v>
      </c>
      <c r="D19" s="30">
        <f t="shared" ref="D19:D29" ca="1" si="14">IF(Auswahl_Merkmal_Quellenangabe_Grafik="Quelle: Statistik Austria - Arbeitsstättenzählung","",OFFSET(INDIRECT("Daten_Auswahl_Merkmal!$I$"&amp;$J19),,$N$8-5))</f>
        <v>545</v>
      </c>
      <c r="E19" s="30">
        <f t="shared" ref="E19:E29" ca="1" si="15">IF(Auswahl_Merkmal_Quellenangabe_Grafik="Quelle: Statistik Austria - Arbeitsstättenzählung","",OFFSET(INDIRECT("Daten_Auswahl_Merkmal!$I$"&amp;$J19),,$N$8-4))</f>
        <v>472</v>
      </c>
      <c r="F19" s="30">
        <f t="shared" ref="F19:F29" ca="1" si="16">IF(Auswahl_Merkmal_Quellenangabe_Grafik="Quelle: Statistik Austria - Arbeitsstättenzählung","",OFFSET(INDIRECT("Daten_Auswahl_Merkmal!$I$"&amp;$J19),,$N$8-3))</f>
        <v>518</v>
      </c>
      <c r="G19" s="30">
        <f t="shared" ref="G19:G29" ca="1" si="17">IF(Auswahl_Merkmal_Quellenangabe_Grafik="Quelle: Statistik Austria - Arbeitsstättenzählung","",OFFSET(INDIRECT("Daten_Auswahl_Merkmal!$I$"&amp;$J19),,$N$8-2))</f>
        <v>551</v>
      </c>
      <c r="H19" s="30">
        <f t="shared" ref="H19:H29" ca="1" si="18">IF(Auswahl_Merkmal_Quellenangabe_Grafik="Quelle: Statistik Austria - Arbeitsstättenzählung","",OFFSET(INDIRECT("Daten_Auswahl_Merkmal!$I$"&amp;$J19),,$N$8-1))</f>
        <v>497</v>
      </c>
      <c r="I19" s="30">
        <f t="shared" ref="I19:I29" ca="1" si="19">OFFSET(INDIRECT("Daten_Auswahl_Merkmal!$I$"&amp;$J19),,$N$8)</f>
        <v>557</v>
      </c>
      <c r="J19" s="27">
        <v>12</v>
      </c>
    </row>
    <row r="20" spans="1:10" ht="14.45" customHeight="1" x14ac:dyDescent="0.3">
      <c r="A20" s="60" t="str">
        <f t="shared" ca="1" si="11"/>
        <v>Villach Stadt</v>
      </c>
      <c r="B20" s="30">
        <f t="shared" ca="1" si="12"/>
        <v>236.73754152823901</v>
      </c>
      <c r="C20" s="30">
        <f t="shared" ca="1" si="13"/>
        <v>234</v>
      </c>
      <c r="D20" s="30">
        <f t="shared" ca="1" si="14"/>
        <v>248</v>
      </c>
      <c r="E20" s="30">
        <f t="shared" ca="1" si="15"/>
        <v>238</v>
      </c>
      <c r="F20" s="30">
        <f t="shared" ca="1" si="16"/>
        <v>251</v>
      </c>
      <c r="G20" s="30">
        <f t="shared" ca="1" si="17"/>
        <v>295</v>
      </c>
      <c r="H20" s="30">
        <f t="shared" ca="1" si="18"/>
        <v>305</v>
      </c>
      <c r="I20" s="30">
        <f t="shared" ca="1" si="19"/>
        <v>244</v>
      </c>
      <c r="J20" s="27">
        <v>13</v>
      </c>
    </row>
    <row r="21" spans="1:10" ht="14.45" customHeight="1" x14ac:dyDescent="0.3">
      <c r="A21" s="60" t="str">
        <f t="shared" ca="1" si="11"/>
        <v>Hermagor</v>
      </c>
      <c r="B21" s="30">
        <f t="shared" ca="1" si="12"/>
        <v>62.930232558139501</v>
      </c>
      <c r="C21" s="30">
        <f t="shared" ca="1" si="13"/>
        <v>66</v>
      </c>
      <c r="D21" s="30">
        <f t="shared" ca="1" si="14"/>
        <v>66</v>
      </c>
      <c r="E21" s="30">
        <f t="shared" ca="1" si="15"/>
        <v>65</v>
      </c>
      <c r="F21" s="30">
        <f t="shared" ca="1" si="16"/>
        <v>59</v>
      </c>
      <c r="G21" s="30">
        <f t="shared" ca="1" si="17"/>
        <v>63</v>
      </c>
      <c r="H21" s="30">
        <f t="shared" ca="1" si="18"/>
        <v>112</v>
      </c>
      <c r="I21" s="30">
        <f t="shared" ca="1" si="19"/>
        <v>81</v>
      </c>
      <c r="J21" s="27">
        <v>14</v>
      </c>
    </row>
    <row r="22" spans="1:10" ht="14.45" customHeight="1" x14ac:dyDescent="0.3">
      <c r="A22" s="60" t="str">
        <f t="shared" ca="1" si="11"/>
        <v>Klagenfurt Land</v>
      </c>
      <c r="B22" s="30">
        <f t="shared" ca="1" si="12"/>
        <v>304.66223698781801</v>
      </c>
      <c r="C22" s="30">
        <f t="shared" ca="1" si="13"/>
        <v>255</v>
      </c>
      <c r="D22" s="30">
        <f t="shared" ca="1" si="14"/>
        <v>291</v>
      </c>
      <c r="E22" s="30">
        <f t="shared" ca="1" si="15"/>
        <v>276</v>
      </c>
      <c r="F22" s="30">
        <f t="shared" ca="1" si="16"/>
        <v>270</v>
      </c>
      <c r="G22" s="30">
        <f t="shared" ca="1" si="17"/>
        <v>252</v>
      </c>
      <c r="H22" s="30">
        <f t="shared" ca="1" si="18"/>
        <v>287</v>
      </c>
      <c r="I22" s="30">
        <f t="shared" ca="1" si="19"/>
        <v>278</v>
      </c>
      <c r="J22" s="27">
        <v>15</v>
      </c>
    </row>
    <row r="23" spans="1:10" ht="14.45" customHeight="1" x14ac:dyDescent="0.3">
      <c r="A23" s="60" t="str">
        <f t="shared" ca="1" si="11"/>
        <v>Sankt Veit an der Glan</v>
      </c>
      <c r="B23" s="30">
        <f t="shared" ca="1" si="12"/>
        <v>340.62236987818397</v>
      </c>
      <c r="C23" s="30">
        <f t="shared" ca="1" si="13"/>
        <v>314</v>
      </c>
      <c r="D23" s="30">
        <f t="shared" ca="1" si="14"/>
        <v>286</v>
      </c>
      <c r="E23" s="30">
        <f t="shared" ca="1" si="15"/>
        <v>270</v>
      </c>
      <c r="F23" s="30">
        <f t="shared" ca="1" si="16"/>
        <v>210</v>
      </c>
      <c r="G23" s="30">
        <f t="shared" ca="1" si="17"/>
        <v>239</v>
      </c>
      <c r="H23" s="30">
        <f t="shared" ca="1" si="18"/>
        <v>226</v>
      </c>
      <c r="I23" s="30">
        <f t="shared" ca="1" si="19"/>
        <v>225</v>
      </c>
      <c r="J23" s="27">
        <v>16</v>
      </c>
    </row>
    <row r="24" spans="1:10" ht="14.45" customHeight="1" x14ac:dyDescent="0.3">
      <c r="A24" s="60" t="str">
        <f t="shared" ca="1" si="11"/>
        <v>Spittal an der Drau</v>
      </c>
      <c r="B24" s="30">
        <f t="shared" ca="1" si="12"/>
        <v>295.67220376522698</v>
      </c>
      <c r="C24" s="30">
        <f t="shared" ca="1" si="13"/>
        <v>274</v>
      </c>
      <c r="D24" s="30">
        <f t="shared" ca="1" si="14"/>
        <v>296</v>
      </c>
      <c r="E24" s="30">
        <f t="shared" ca="1" si="15"/>
        <v>281</v>
      </c>
      <c r="F24" s="30">
        <f t="shared" ca="1" si="16"/>
        <v>277</v>
      </c>
      <c r="G24" s="30">
        <f t="shared" ca="1" si="17"/>
        <v>312</v>
      </c>
      <c r="H24" s="30">
        <f t="shared" ca="1" si="18"/>
        <v>297</v>
      </c>
      <c r="I24" s="30">
        <f t="shared" ca="1" si="19"/>
        <v>325</v>
      </c>
      <c r="J24" s="27">
        <v>17</v>
      </c>
    </row>
    <row r="25" spans="1:10" ht="14.45" customHeight="1" x14ac:dyDescent="0.3">
      <c r="A25" s="60" t="str">
        <f t="shared" ca="1" si="11"/>
        <v>Villach Land</v>
      </c>
      <c r="B25" s="30">
        <f t="shared" ca="1" si="12"/>
        <v>277.69213732004403</v>
      </c>
      <c r="C25" s="30">
        <f t="shared" ca="1" si="13"/>
        <v>250</v>
      </c>
      <c r="D25" s="30">
        <f t="shared" ca="1" si="14"/>
        <v>257</v>
      </c>
      <c r="E25" s="30">
        <f t="shared" ca="1" si="15"/>
        <v>251</v>
      </c>
      <c r="F25" s="30">
        <f t="shared" ca="1" si="16"/>
        <v>267</v>
      </c>
      <c r="G25" s="30">
        <f t="shared" ca="1" si="17"/>
        <v>293</v>
      </c>
      <c r="H25" s="30">
        <f t="shared" ca="1" si="18"/>
        <v>270</v>
      </c>
      <c r="I25" s="30">
        <f t="shared" ca="1" si="19"/>
        <v>336</v>
      </c>
      <c r="J25" s="27">
        <v>18</v>
      </c>
    </row>
    <row r="26" spans="1:10" ht="14.45" customHeight="1" x14ac:dyDescent="0.3">
      <c r="A26" s="60" t="str">
        <f t="shared" ca="1" si="11"/>
        <v>Völkermarkt</v>
      </c>
      <c r="B26" s="30">
        <f t="shared" ca="1" si="12"/>
        <v>200.777408637874</v>
      </c>
      <c r="C26" s="30">
        <f t="shared" ca="1" si="13"/>
        <v>170</v>
      </c>
      <c r="D26" s="30">
        <f t="shared" ca="1" si="14"/>
        <v>192</v>
      </c>
      <c r="E26" s="30">
        <f t="shared" ca="1" si="15"/>
        <v>156</v>
      </c>
      <c r="F26" s="30">
        <f t="shared" ca="1" si="16"/>
        <v>185</v>
      </c>
      <c r="G26" s="30">
        <f t="shared" ca="1" si="17"/>
        <v>190</v>
      </c>
      <c r="H26" s="30">
        <f t="shared" ca="1" si="18"/>
        <v>172</v>
      </c>
      <c r="I26" s="30">
        <f t="shared" ca="1" si="19"/>
        <v>170</v>
      </c>
      <c r="J26" s="27">
        <v>19</v>
      </c>
    </row>
    <row r="27" spans="1:10" ht="14.45" customHeight="1" x14ac:dyDescent="0.3">
      <c r="A27" s="60" t="str">
        <f t="shared" ca="1" si="11"/>
        <v>Wolfsberg</v>
      </c>
      <c r="B27" s="30">
        <f t="shared" ca="1" si="12"/>
        <v>299.66777408637898</v>
      </c>
      <c r="C27" s="30">
        <f t="shared" ca="1" si="13"/>
        <v>285</v>
      </c>
      <c r="D27" s="30">
        <f t="shared" ca="1" si="14"/>
        <v>240</v>
      </c>
      <c r="E27" s="30">
        <f t="shared" ca="1" si="15"/>
        <v>223</v>
      </c>
      <c r="F27" s="30">
        <f t="shared" ca="1" si="16"/>
        <v>211</v>
      </c>
      <c r="G27" s="30">
        <f t="shared" ca="1" si="17"/>
        <v>216</v>
      </c>
      <c r="H27" s="30">
        <f t="shared" ca="1" si="18"/>
        <v>179</v>
      </c>
      <c r="I27" s="30">
        <f t="shared" ca="1" si="19"/>
        <v>200</v>
      </c>
      <c r="J27" s="27">
        <v>20</v>
      </c>
    </row>
    <row r="28" spans="1:10" ht="14.45" customHeight="1" x14ac:dyDescent="0.3">
      <c r="A28" s="60" t="str">
        <f t="shared" ca="1" si="11"/>
        <v>Feldkirchen</v>
      </c>
      <c r="B28" s="30">
        <f t="shared" ca="1" si="12"/>
        <v>160.821705426357</v>
      </c>
      <c r="C28" s="30">
        <f t="shared" ca="1" si="13"/>
        <v>136</v>
      </c>
      <c r="D28" s="30">
        <f t="shared" ca="1" si="14"/>
        <v>155</v>
      </c>
      <c r="E28" s="30">
        <f t="shared" ca="1" si="15"/>
        <v>177</v>
      </c>
      <c r="F28" s="30">
        <f t="shared" ca="1" si="16"/>
        <v>128</v>
      </c>
      <c r="G28" s="30">
        <f t="shared" ca="1" si="17"/>
        <v>130</v>
      </c>
      <c r="H28" s="30">
        <f t="shared" ca="1" si="18"/>
        <v>143</v>
      </c>
      <c r="I28" s="30">
        <f t="shared" ca="1" si="19"/>
        <v>147</v>
      </c>
      <c r="J28" s="27">
        <v>21</v>
      </c>
    </row>
    <row r="29" spans="1:10" ht="14.45" customHeight="1" x14ac:dyDescent="0.3">
      <c r="A29" s="59" t="str">
        <f t="shared" ca="1" si="11"/>
        <v>Kärnten</v>
      </c>
      <c r="B29" s="58">
        <f t="shared" ca="1" si="12"/>
        <v>2706</v>
      </c>
      <c r="C29" s="58">
        <f t="shared" ca="1" si="13"/>
        <v>2491</v>
      </c>
      <c r="D29" s="58">
        <f t="shared" ca="1" si="14"/>
        <v>2576</v>
      </c>
      <c r="E29" s="58">
        <f t="shared" ca="1" si="15"/>
        <v>2409</v>
      </c>
      <c r="F29" s="58">
        <f t="shared" ca="1" si="16"/>
        <v>2376</v>
      </c>
      <c r="G29" s="58">
        <f t="shared" ca="1" si="17"/>
        <v>2541</v>
      </c>
      <c r="H29" s="58">
        <f t="shared" ca="1" si="18"/>
        <v>2488</v>
      </c>
      <c r="I29" s="58">
        <f t="shared" ca="1" si="19"/>
        <v>2563</v>
      </c>
      <c r="J29" s="27">
        <v>22</v>
      </c>
    </row>
    <row r="30" spans="1:10" ht="3" customHeight="1" x14ac:dyDescent="0.3">
      <c r="A30" s="60"/>
      <c r="B30" s="30"/>
      <c r="C30" s="30"/>
      <c r="D30" s="30"/>
      <c r="E30" s="30"/>
      <c r="F30" s="30"/>
      <c r="G30" s="30"/>
      <c r="H30" s="30"/>
      <c r="I30" s="30"/>
      <c r="J30" s="27"/>
    </row>
    <row r="31" spans="1:10" ht="14.45" customHeight="1" x14ac:dyDescent="0.3">
      <c r="A31" s="60" t="str">
        <f ca="1">IF(B31="-","-",IF(OR($K$8="Kammermitgliedschaften",$K$8="Lehrlinge"),INDIRECT("Daten_Auswahl_Merkmal!$F$"&amp;J31),INDIRECT("Daten_Auswahl_Merkmal!$E$"&amp;J31)))</f>
        <v>Krems an der Donau (Stadt)</v>
      </c>
      <c r="B31" s="30">
        <f t="shared" ref="B31:B56" ca="1" si="20">IF(Auswahl_Merkmal_Quellenangabe_Grafik="Quelle: Statistik Austria - Arbeitsstättenzählung","",OFFSET(INDIRECT("Daten_Auswahl_Merkmal!$I$"&amp;$J31),,$N$8-7))</f>
        <v>137.96839935882801</v>
      </c>
      <c r="C31" s="30">
        <f t="shared" ref="C31:C56" ca="1" si="21">IF(Auswahl_Merkmal_Quellenangabe_Grafik="Quelle: Statistik Austria - Arbeitsstättenzählung","",OFFSET(INDIRECT("Daten_Auswahl_Merkmal!$I$"&amp;$J31),,$N$8-6))</f>
        <v>109</v>
      </c>
      <c r="D31" s="30">
        <f t="shared" ref="D31:D56" ca="1" si="22">IF(Auswahl_Merkmal_Quellenangabe_Grafik="Quelle: Statistik Austria - Arbeitsstättenzählung","",OFFSET(INDIRECT("Daten_Auswahl_Merkmal!$I$"&amp;$J31),,$N$8-5))</f>
        <v>141</v>
      </c>
      <c r="E31" s="30">
        <f t="shared" ref="E31:E56" ca="1" si="23">IF(Auswahl_Merkmal_Quellenangabe_Grafik="Quelle: Statistik Austria - Arbeitsstättenzählung","",OFFSET(INDIRECT("Daten_Auswahl_Merkmal!$I$"&amp;$J31),,$N$8-4))</f>
        <v>153</v>
      </c>
      <c r="F31" s="30">
        <f t="shared" ref="F31:F56" ca="1" si="24">IF(Auswahl_Merkmal_Quellenangabe_Grafik="Quelle: Statistik Austria - Arbeitsstättenzählung","",OFFSET(INDIRECT("Daten_Auswahl_Merkmal!$I$"&amp;$J31),,$N$8-3))</f>
        <v>140</v>
      </c>
      <c r="G31" s="30">
        <f t="shared" ref="G31:G56" ca="1" si="25">IF(Auswahl_Merkmal_Quellenangabe_Grafik="Quelle: Statistik Austria - Arbeitsstättenzählung","",OFFSET(INDIRECT("Daten_Auswahl_Merkmal!$I$"&amp;$J31),,$N$8-2))</f>
        <v>94</v>
      </c>
      <c r="H31" s="30">
        <f t="shared" ref="H31:H56" ca="1" si="26">IF(Auswahl_Merkmal_Quellenangabe_Grafik="Quelle: Statistik Austria - Arbeitsstättenzählung","",OFFSET(INDIRECT("Daten_Auswahl_Merkmal!$I$"&amp;$J31),,$N$8-1))</f>
        <v>121</v>
      </c>
      <c r="I31" s="30">
        <f t="shared" ref="I31:I56" ca="1" si="27">OFFSET(INDIRECT("Daten_Auswahl_Merkmal!$I$"&amp;$J31),,$N$8)</f>
        <v>101</v>
      </c>
      <c r="J31" s="27">
        <v>23</v>
      </c>
    </row>
    <row r="32" spans="1:10" ht="14.45" customHeight="1" x14ac:dyDescent="0.3">
      <c r="A32" s="60" t="str">
        <f t="shared" ref="A32:A56" ca="1" si="28">IF(B32="-","-",IF(OR($K$8="Kammermitgliedschaften",$K$8="Lehrlinge"),INDIRECT("Daten_Auswahl_Merkmal!$F$"&amp;J32),INDIRECT("Daten_Auswahl_Merkmal!$E$"&amp;J32)))</f>
        <v>Sankt Pölten (Stadt)</v>
      </c>
      <c r="B32" s="30">
        <f t="shared" ca="1" si="20"/>
        <v>233.94641630409899</v>
      </c>
      <c r="C32" s="30">
        <f t="shared" ca="1" si="21"/>
        <v>201</v>
      </c>
      <c r="D32" s="30">
        <f t="shared" ca="1" si="22"/>
        <v>199</v>
      </c>
      <c r="E32" s="30">
        <f t="shared" ca="1" si="23"/>
        <v>191</v>
      </c>
      <c r="F32" s="30">
        <f t="shared" ca="1" si="24"/>
        <v>211</v>
      </c>
      <c r="G32" s="30">
        <f t="shared" ca="1" si="25"/>
        <v>213</v>
      </c>
      <c r="H32" s="30">
        <f t="shared" ca="1" si="26"/>
        <v>188</v>
      </c>
      <c r="I32" s="30">
        <f t="shared" ca="1" si="27"/>
        <v>232</v>
      </c>
      <c r="J32" s="27">
        <v>24</v>
      </c>
    </row>
    <row r="33" spans="1:10" ht="14.45" customHeight="1" x14ac:dyDescent="0.3">
      <c r="A33" s="60" t="str">
        <f t="shared" ca="1" si="28"/>
        <v>Waidhofen an der Ybbs (Stadt)</v>
      </c>
      <c r="B33" s="30">
        <f t="shared" ca="1" si="20"/>
        <v>114.973666132356</v>
      </c>
      <c r="C33" s="30">
        <f t="shared" ca="1" si="21"/>
        <v>103</v>
      </c>
      <c r="D33" s="30">
        <f t="shared" ca="1" si="22"/>
        <v>88</v>
      </c>
      <c r="E33" s="30">
        <f t="shared" ca="1" si="23"/>
        <v>76</v>
      </c>
      <c r="F33" s="30">
        <f t="shared" ca="1" si="24"/>
        <v>73</v>
      </c>
      <c r="G33" s="30">
        <f t="shared" ca="1" si="25"/>
        <v>59</v>
      </c>
      <c r="H33" s="30">
        <f t="shared" ca="1" si="26"/>
        <v>71</v>
      </c>
      <c r="I33" s="30">
        <f t="shared" ca="1" si="27"/>
        <v>66</v>
      </c>
      <c r="J33" s="27">
        <v>25</v>
      </c>
    </row>
    <row r="34" spans="1:10" ht="14.45" customHeight="1" x14ac:dyDescent="0.3">
      <c r="A34" s="60" t="str">
        <f t="shared" ca="1" si="28"/>
        <v>Wiener Neustadt (Stadt)</v>
      </c>
      <c r="B34" s="30">
        <f t="shared" ca="1" si="20"/>
        <v>312.92832608197801</v>
      </c>
      <c r="C34" s="30">
        <f t="shared" ca="1" si="21"/>
        <v>319</v>
      </c>
      <c r="D34" s="30">
        <f t="shared" ca="1" si="22"/>
        <v>285</v>
      </c>
      <c r="E34" s="30">
        <f t="shared" ca="1" si="23"/>
        <v>247</v>
      </c>
      <c r="F34" s="30">
        <f t="shared" ca="1" si="24"/>
        <v>248</v>
      </c>
      <c r="G34" s="30">
        <f t="shared" ca="1" si="25"/>
        <v>323</v>
      </c>
      <c r="H34" s="30">
        <f t="shared" ca="1" si="26"/>
        <v>236</v>
      </c>
      <c r="I34" s="30">
        <f t="shared" ca="1" si="27"/>
        <v>245</v>
      </c>
      <c r="J34" s="27">
        <v>26</v>
      </c>
    </row>
    <row r="35" spans="1:10" ht="14.45" customHeight="1" x14ac:dyDescent="0.3">
      <c r="A35" s="60" t="str">
        <f t="shared" ca="1" si="28"/>
        <v>Amstetten</v>
      </c>
      <c r="B35" s="30">
        <f t="shared" ca="1" si="20"/>
        <v>561.87130753377596</v>
      </c>
      <c r="C35" s="30">
        <f t="shared" ca="1" si="21"/>
        <v>556</v>
      </c>
      <c r="D35" s="30">
        <f t="shared" ca="1" si="22"/>
        <v>527</v>
      </c>
      <c r="E35" s="30">
        <f t="shared" ca="1" si="23"/>
        <v>514</v>
      </c>
      <c r="F35" s="30">
        <f t="shared" ca="1" si="24"/>
        <v>506</v>
      </c>
      <c r="G35" s="30">
        <f t="shared" ca="1" si="25"/>
        <v>511</v>
      </c>
      <c r="H35" s="30">
        <f t="shared" ca="1" si="26"/>
        <v>452</v>
      </c>
      <c r="I35" s="30">
        <f t="shared" ca="1" si="27"/>
        <v>442</v>
      </c>
      <c r="J35" s="27">
        <v>27</v>
      </c>
    </row>
    <row r="36" spans="1:10" ht="14.45" customHeight="1" x14ac:dyDescent="0.3">
      <c r="A36" s="60" t="str">
        <f t="shared" ca="1" si="28"/>
        <v>Baden</v>
      </c>
      <c r="B36" s="30">
        <f t="shared" ca="1" si="20"/>
        <v>692.84130982367799</v>
      </c>
      <c r="C36" s="30">
        <f t="shared" ca="1" si="21"/>
        <v>694</v>
      </c>
      <c r="D36" s="30">
        <f t="shared" ca="1" si="22"/>
        <v>618</v>
      </c>
      <c r="E36" s="30">
        <f t="shared" ca="1" si="23"/>
        <v>692</v>
      </c>
      <c r="F36" s="30">
        <f t="shared" ca="1" si="24"/>
        <v>683</v>
      </c>
      <c r="G36" s="30">
        <f t="shared" ca="1" si="25"/>
        <v>700</v>
      </c>
      <c r="H36" s="30">
        <f t="shared" ca="1" si="26"/>
        <v>655</v>
      </c>
      <c r="I36" s="30">
        <f t="shared" ca="1" si="27"/>
        <v>798</v>
      </c>
      <c r="J36" s="27">
        <v>28</v>
      </c>
    </row>
    <row r="37" spans="1:10" ht="14.45" customHeight="1" x14ac:dyDescent="0.3">
      <c r="A37" s="60" t="str">
        <f t="shared" ca="1" si="28"/>
        <v>Bruck an der Leitha*</v>
      </c>
      <c r="B37" s="30">
        <f t="shared" ca="1" si="20"/>
        <v>699.839706892604</v>
      </c>
      <c r="C37" s="30">
        <f t="shared" ca="1" si="21"/>
        <v>731</v>
      </c>
      <c r="D37" s="30">
        <f t="shared" ca="1" si="22"/>
        <v>632</v>
      </c>
      <c r="E37" s="30">
        <f t="shared" ca="1" si="23"/>
        <v>678</v>
      </c>
      <c r="F37" s="30">
        <f t="shared" ca="1" si="24"/>
        <v>738</v>
      </c>
      <c r="G37" s="30">
        <f t="shared" ca="1" si="25"/>
        <v>727</v>
      </c>
      <c r="H37" s="30">
        <f t="shared" ca="1" si="26"/>
        <v>718</v>
      </c>
      <c r="I37" s="30">
        <f t="shared" ca="1" si="27"/>
        <v>793</v>
      </c>
      <c r="J37" s="27">
        <v>29</v>
      </c>
    </row>
    <row r="38" spans="1:10" ht="14.45" customHeight="1" x14ac:dyDescent="0.3">
      <c r="A38" s="60" t="str">
        <f t="shared" ca="1" si="28"/>
        <v>Gänserndorf</v>
      </c>
      <c r="B38" s="30">
        <f t="shared" ca="1" si="20"/>
        <v>478.89031371650998</v>
      </c>
      <c r="C38" s="30">
        <f t="shared" ca="1" si="21"/>
        <v>432</v>
      </c>
      <c r="D38" s="30">
        <f t="shared" ca="1" si="22"/>
        <v>455</v>
      </c>
      <c r="E38" s="30">
        <f t="shared" ca="1" si="23"/>
        <v>464</v>
      </c>
      <c r="F38" s="30">
        <f t="shared" ca="1" si="24"/>
        <v>417</v>
      </c>
      <c r="G38" s="30">
        <f t="shared" ca="1" si="25"/>
        <v>462</v>
      </c>
      <c r="H38" s="30">
        <f t="shared" ca="1" si="26"/>
        <v>442</v>
      </c>
      <c r="I38" s="30">
        <f t="shared" ca="1" si="27"/>
        <v>478</v>
      </c>
      <c r="J38" s="27">
        <v>30</v>
      </c>
    </row>
    <row r="39" spans="1:10" ht="14.45" customHeight="1" x14ac:dyDescent="0.3">
      <c r="A39" s="60" t="str">
        <f t="shared" ca="1" si="28"/>
        <v>Gmünd</v>
      </c>
      <c r="B39" s="30">
        <f t="shared" ca="1" si="20"/>
        <v>157.96381955575899</v>
      </c>
      <c r="C39" s="30">
        <f t="shared" ca="1" si="21"/>
        <v>128</v>
      </c>
      <c r="D39" s="30">
        <f t="shared" ca="1" si="22"/>
        <v>125</v>
      </c>
      <c r="E39" s="30">
        <f t="shared" ca="1" si="23"/>
        <v>125</v>
      </c>
      <c r="F39" s="30">
        <f t="shared" ca="1" si="24"/>
        <v>122</v>
      </c>
      <c r="G39" s="30">
        <f t="shared" ca="1" si="25"/>
        <v>146</v>
      </c>
      <c r="H39" s="30">
        <f t="shared" ca="1" si="26"/>
        <v>127</v>
      </c>
      <c r="I39" s="30">
        <f t="shared" ca="1" si="27"/>
        <v>132</v>
      </c>
      <c r="J39" s="27">
        <v>31</v>
      </c>
    </row>
    <row r="40" spans="1:10" ht="14.45" customHeight="1" x14ac:dyDescent="0.3">
      <c r="A40" s="60" t="str">
        <f t="shared" ca="1" si="28"/>
        <v>Hollabrunn</v>
      </c>
      <c r="B40" s="30">
        <f t="shared" ca="1" si="20"/>
        <v>236.94572933363901</v>
      </c>
      <c r="C40" s="30">
        <f t="shared" ca="1" si="21"/>
        <v>232</v>
      </c>
      <c r="D40" s="30">
        <f t="shared" ca="1" si="22"/>
        <v>202</v>
      </c>
      <c r="E40" s="30">
        <f t="shared" ca="1" si="23"/>
        <v>172</v>
      </c>
      <c r="F40" s="30">
        <f t="shared" ca="1" si="24"/>
        <v>199</v>
      </c>
      <c r="G40" s="30">
        <f t="shared" ca="1" si="25"/>
        <v>248</v>
      </c>
      <c r="H40" s="30">
        <f t="shared" ca="1" si="26"/>
        <v>195</v>
      </c>
      <c r="I40" s="30">
        <f t="shared" ca="1" si="27"/>
        <v>201</v>
      </c>
      <c r="J40" s="27">
        <v>32</v>
      </c>
    </row>
    <row r="41" spans="1:10" ht="14.45" customHeight="1" x14ac:dyDescent="0.3">
      <c r="A41" s="60" t="str">
        <f t="shared" ca="1" si="28"/>
        <v>Horn</v>
      </c>
      <c r="B41" s="30">
        <f t="shared" ca="1" si="20"/>
        <v>180.95855278222999</v>
      </c>
      <c r="C41" s="30">
        <f t="shared" ca="1" si="21"/>
        <v>146</v>
      </c>
      <c r="D41" s="30">
        <f t="shared" ca="1" si="22"/>
        <v>172</v>
      </c>
      <c r="E41" s="30">
        <f t="shared" ca="1" si="23"/>
        <v>129</v>
      </c>
      <c r="F41" s="30">
        <f t="shared" ca="1" si="24"/>
        <v>117</v>
      </c>
      <c r="G41" s="30">
        <f t="shared" ca="1" si="25"/>
        <v>117</v>
      </c>
      <c r="H41" s="30">
        <f t="shared" ca="1" si="26"/>
        <v>142</v>
      </c>
      <c r="I41" s="30">
        <f t="shared" ca="1" si="27"/>
        <v>123</v>
      </c>
      <c r="J41" s="27">
        <v>33</v>
      </c>
    </row>
    <row r="42" spans="1:10" ht="14.45" customHeight="1" x14ac:dyDescent="0.3">
      <c r="A42" s="60" t="str">
        <f t="shared" ca="1" si="28"/>
        <v>Korneuburg*</v>
      </c>
      <c r="B42" s="30">
        <f t="shared" ca="1" si="20"/>
        <v>474.89122967712399</v>
      </c>
      <c r="C42" s="30">
        <f t="shared" ca="1" si="21"/>
        <v>494</v>
      </c>
      <c r="D42" s="30">
        <f t="shared" ca="1" si="22"/>
        <v>442</v>
      </c>
      <c r="E42" s="30">
        <f t="shared" ca="1" si="23"/>
        <v>481</v>
      </c>
      <c r="F42" s="30">
        <f t="shared" ca="1" si="24"/>
        <v>521</v>
      </c>
      <c r="G42" s="30">
        <f t="shared" ca="1" si="25"/>
        <v>435</v>
      </c>
      <c r="H42" s="30">
        <f t="shared" ca="1" si="26"/>
        <v>509</v>
      </c>
      <c r="I42" s="30">
        <f t="shared" ca="1" si="27"/>
        <v>507</v>
      </c>
      <c r="J42" s="27">
        <v>34</v>
      </c>
    </row>
    <row r="43" spans="1:10" ht="14.45" customHeight="1" x14ac:dyDescent="0.3">
      <c r="A43" s="60" t="str">
        <f t="shared" ca="1" si="28"/>
        <v>Krems (Land)</v>
      </c>
      <c r="B43" s="30">
        <f t="shared" ca="1" si="20"/>
        <v>316.92741012136503</v>
      </c>
      <c r="C43" s="30">
        <f t="shared" ca="1" si="21"/>
        <v>275</v>
      </c>
      <c r="D43" s="30">
        <f t="shared" ca="1" si="22"/>
        <v>231</v>
      </c>
      <c r="E43" s="30">
        <f t="shared" ca="1" si="23"/>
        <v>246</v>
      </c>
      <c r="F43" s="30">
        <f t="shared" ca="1" si="24"/>
        <v>207</v>
      </c>
      <c r="G43" s="30">
        <f t="shared" ca="1" si="25"/>
        <v>199</v>
      </c>
      <c r="H43" s="30">
        <f t="shared" ca="1" si="26"/>
        <v>207</v>
      </c>
      <c r="I43" s="30">
        <f t="shared" ca="1" si="27"/>
        <v>176</v>
      </c>
      <c r="J43" s="27">
        <v>35</v>
      </c>
    </row>
    <row r="44" spans="1:10" ht="14.45" customHeight="1" x14ac:dyDescent="0.3">
      <c r="A44" s="60" t="str">
        <f t="shared" ca="1" si="28"/>
        <v>Lilienfeld</v>
      </c>
      <c r="B44" s="30">
        <f t="shared" ca="1" si="20"/>
        <v>125.971147240669</v>
      </c>
      <c r="C44" s="30">
        <f t="shared" ca="1" si="21"/>
        <v>134</v>
      </c>
      <c r="D44" s="30">
        <f t="shared" ca="1" si="22"/>
        <v>105</v>
      </c>
      <c r="E44" s="30">
        <f t="shared" ca="1" si="23"/>
        <v>112</v>
      </c>
      <c r="F44" s="30">
        <f t="shared" ca="1" si="24"/>
        <v>94</v>
      </c>
      <c r="G44" s="30">
        <f t="shared" ca="1" si="25"/>
        <v>128</v>
      </c>
      <c r="H44" s="30">
        <f t="shared" ca="1" si="26"/>
        <v>103</v>
      </c>
      <c r="I44" s="30">
        <f t="shared" ca="1" si="27"/>
        <v>111</v>
      </c>
      <c r="J44" s="27">
        <v>36</v>
      </c>
    </row>
    <row r="45" spans="1:10" ht="14.45" customHeight="1" x14ac:dyDescent="0.3">
      <c r="A45" s="60" t="str">
        <f t="shared" ca="1" si="28"/>
        <v>Melk</v>
      </c>
      <c r="B45" s="30">
        <f t="shared" ca="1" si="20"/>
        <v>396.90909090909099</v>
      </c>
      <c r="C45" s="30">
        <f t="shared" ca="1" si="21"/>
        <v>393</v>
      </c>
      <c r="D45" s="30">
        <f t="shared" ca="1" si="22"/>
        <v>409</v>
      </c>
      <c r="E45" s="30">
        <f t="shared" ca="1" si="23"/>
        <v>363</v>
      </c>
      <c r="F45" s="30">
        <f t="shared" ca="1" si="24"/>
        <v>346</v>
      </c>
      <c r="G45" s="30">
        <f t="shared" ca="1" si="25"/>
        <v>352</v>
      </c>
      <c r="H45" s="30">
        <f t="shared" ca="1" si="26"/>
        <v>352</v>
      </c>
      <c r="I45" s="30">
        <f t="shared" ca="1" si="27"/>
        <v>323</v>
      </c>
      <c r="J45" s="27">
        <v>37</v>
      </c>
    </row>
    <row r="46" spans="1:10" ht="14.45" customHeight="1" x14ac:dyDescent="0.3">
      <c r="A46" s="60" t="str">
        <f t="shared" ca="1" si="28"/>
        <v>Mistelbach</v>
      </c>
      <c r="B46" s="30">
        <f t="shared" ca="1" si="20"/>
        <v>390.91046485001101</v>
      </c>
      <c r="C46" s="30">
        <f t="shared" ca="1" si="21"/>
        <v>381</v>
      </c>
      <c r="D46" s="30">
        <f t="shared" ca="1" si="22"/>
        <v>387</v>
      </c>
      <c r="E46" s="30">
        <f t="shared" ca="1" si="23"/>
        <v>386</v>
      </c>
      <c r="F46" s="30">
        <f t="shared" ca="1" si="24"/>
        <v>352</v>
      </c>
      <c r="G46" s="30">
        <f t="shared" ca="1" si="25"/>
        <v>342</v>
      </c>
      <c r="H46" s="30">
        <f t="shared" ca="1" si="26"/>
        <v>344</v>
      </c>
      <c r="I46" s="30">
        <f t="shared" ca="1" si="27"/>
        <v>359</v>
      </c>
      <c r="J46" s="27">
        <v>38</v>
      </c>
    </row>
    <row r="47" spans="1:10" ht="14.45" customHeight="1" x14ac:dyDescent="0.3">
      <c r="A47" s="60" t="str">
        <f t="shared" ca="1" si="28"/>
        <v>Mödling</v>
      </c>
      <c r="B47" s="30">
        <f t="shared" ca="1" si="20"/>
        <v>686.84268376459795</v>
      </c>
      <c r="C47" s="30">
        <f t="shared" ca="1" si="21"/>
        <v>645</v>
      </c>
      <c r="D47" s="30">
        <f t="shared" ca="1" si="22"/>
        <v>614</v>
      </c>
      <c r="E47" s="30">
        <f t="shared" ca="1" si="23"/>
        <v>693</v>
      </c>
      <c r="F47" s="30">
        <f t="shared" ca="1" si="24"/>
        <v>638</v>
      </c>
      <c r="G47" s="30">
        <f t="shared" ca="1" si="25"/>
        <v>625</v>
      </c>
      <c r="H47" s="30">
        <f t="shared" ca="1" si="26"/>
        <v>649</v>
      </c>
      <c r="I47" s="30">
        <f t="shared" ca="1" si="27"/>
        <v>661</v>
      </c>
      <c r="J47" s="27">
        <v>39</v>
      </c>
    </row>
    <row r="48" spans="1:10" ht="14.45" customHeight="1" x14ac:dyDescent="0.3">
      <c r="A48" s="60" t="str">
        <f t="shared" ca="1" si="28"/>
        <v>Neunkirchen</v>
      </c>
      <c r="B48" s="30">
        <f t="shared" ca="1" si="20"/>
        <v>406.90680100755702</v>
      </c>
      <c r="C48" s="30">
        <f t="shared" ca="1" si="21"/>
        <v>429</v>
      </c>
      <c r="D48" s="30">
        <f t="shared" ca="1" si="22"/>
        <v>348</v>
      </c>
      <c r="E48" s="30">
        <f t="shared" ca="1" si="23"/>
        <v>329</v>
      </c>
      <c r="F48" s="30">
        <f t="shared" ca="1" si="24"/>
        <v>346</v>
      </c>
      <c r="G48" s="30">
        <f t="shared" ca="1" si="25"/>
        <v>368</v>
      </c>
      <c r="H48" s="30">
        <f t="shared" ca="1" si="26"/>
        <v>347</v>
      </c>
      <c r="I48" s="30">
        <f t="shared" ca="1" si="27"/>
        <v>332</v>
      </c>
      <c r="J48" s="27">
        <v>40</v>
      </c>
    </row>
    <row r="49" spans="1:10" ht="14.45" customHeight="1" x14ac:dyDescent="0.3">
      <c r="A49" s="60" t="str">
        <f t="shared" ca="1" si="28"/>
        <v>Sankt Pölten (Land)*</v>
      </c>
      <c r="B49" s="30">
        <f t="shared" ca="1" si="20"/>
        <v>606.86100297687199</v>
      </c>
      <c r="C49" s="30">
        <f t="shared" ca="1" si="21"/>
        <v>631</v>
      </c>
      <c r="D49" s="30">
        <f t="shared" ca="1" si="22"/>
        <v>570</v>
      </c>
      <c r="E49" s="30">
        <f t="shared" ca="1" si="23"/>
        <v>635</v>
      </c>
      <c r="F49" s="30">
        <f t="shared" ca="1" si="24"/>
        <v>668</v>
      </c>
      <c r="G49" s="30">
        <f t="shared" ca="1" si="25"/>
        <v>667</v>
      </c>
      <c r="H49" s="30">
        <f t="shared" ca="1" si="26"/>
        <v>635</v>
      </c>
      <c r="I49" s="30">
        <f t="shared" ca="1" si="27"/>
        <v>638</v>
      </c>
      <c r="J49" s="27">
        <v>41</v>
      </c>
    </row>
    <row r="50" spans="1:10" ht="14.45" customHeight="1" x14ac:dyDescent="0.3">
      <c r="A50" s="60" t="str">
        <f t="shared" ca="1" si="28"/>
        <v>Scheibbs</v>
      </c>
      <c r="B50" s="30">
        <f t="shared" ca="1" si="20"/>
        <v>175.959697732997</v>
      </c>
      <c r="C50" s="30">
        <f t="shared" ca="1" si="21"/>
        <v>192</v>
      </c>
      <c r="D50" s="30">
        <f t="shared" ca="1" si="22"/>
        <v>201</v>
      </c>
      <c r="E50" s="30">
        <f t="shared" ca="1" si="23"/>
        <v>183</v>
      </c>
      <c r="F50" s="30">
        <f t="shared" ca="1" si="24"/>
        <v>180</v>
      </c>
      <c r="G50" s="30">
        <f t="shared" ca="1" si="25"/>
        <v>204</v>
      </c>
      <c r="H50" s="30">
        <f t="shared" ca="1" si="26"/>
        <v>172</v>
      </c>
      <c r="I50" s="30">
        <f t="shared" ca="1" si="27"/>
        <v>182</v>
      </c>
      <c r="J50" s="27">
        <v>42</v>
      </c>
    </row>
    <row r="51" spans="1:10" ht="14.45" customHeight="1" x14ac:dyDescent="0.3">
      <c r="A51" s="60" t="str">
        <f t="shared" ca="1" si="28"/>
        <v>Tulln*</v>
      </c>
      <c r="B51" s="30">
        <f t="shared" ca="1" si="20"/>
        <v>592.86420883901997</v>
      </c>
      <c r="C51" s="30">
        <f t="shared" ca="1" si="21"/>
        <v>562</v>
      </c>
      <c r="D51" s="30">
        <f t="shared" ca="1" si="22"/>
        <v>531</v>
      </c>
      <c r="E51" s="30">
        <f t="shared" ca="1" si="23"/>
        <v>527</v>
      </c>
      <c r="F51" s="30">
        <f t="shared" ca="1" si="24"/>
        <v>555</v>
      </c>
      <c r="G51" s="30">
        <f t="shared" ca="1" si="25"/>
        <v>556</v>
      </c>
      <c r="H51" s="30">
        <f t="shared" ca="1" si="26"/>
        <v>555</v>
      </c>
      <c r="I51" s="30">
        <f t="shared" ca="1" si="27"/>
        <v>568</v>
      </c>
      <c r="J51" s="27">
        <v>43</v>
      </c>
    </row>
    <row r="52" spans="1:10" ht="14.45" customHeight="1" x14ac:dyDescent="0.3">
      <c r="A52" s="60" t="str">
        <f t="shared" ca="1" si="28"/>
        <v>Waidhofen an der Thaya</v>
      </c>
      <c r="B52" s="30">
        <f t="shared" ca="1" si="20"/>
        <v>99.977100984657696</v>
      </c>
      <c r="C52" s="30">
        <f t="shared" ca="1" si="21"/>
        <v>98</v>
      </c>
      <c r="D52" s="30">
        <f t="shared" ca="1" si="22"/>
        <v>87</v>
      </c>
      <c r="E52" s="30">
        <f t="shared" ca="1" si="23"/>
        <v>70</v>
      </c>
      <c r="F52" s="30">
        <f t="shared" ca="1" si="24"/>
        <v>85</v>
      </c>
      <c r="G52" s="30">
        <f t="shared" ca="1" si="25"/>
        <v>99</v>
      </c>
      <c r="H52" s="30">
        <f t="shared" ca="1" si="26"/>
        <v>87</v>
      </c>
      <c r="I52" s="30">
        <f t="shared" ca="1" si="27"/>
        <v>128</v>
      </c>
      <c r="J52" s="27">
        <v>44</v>
      </c>
    </row>
    <row r="53" spans="1:10" ht="14.45" customHeight="1" x14ac:dyDescent="0.3">
      <c r="A53" s="60" t="str">
        <f t="shared" ca="1" si="28"/>
        <v>Wiener Neustadt (Land)</v>
      </c>
      <c r="B53" s="30">
        <f t="shared" ca="1" si="20"/>
        <v>443.89832837187998</v>
      </c>
      <c r="C53" s="30">
        <f t="shared" ca="1" si="21"/>
        <v>403</v>
      </c>
      <c r="D53" s="30">
        <f t="shared" ca="1" si="22"/>
        <v>370</v>
      </c>
      <c r="E53" s="30">
        <f t="shared" ca="1" si="23"/>
        <v>333</v>
      </c>
      <c r="F53" s="30">
        <f t="shared" ca="1" si="24"/>
        <v>355</v>
      </c>
      <c r="G53" s="30">
        <f t="shared" ca="1" si="25"/>
        <v>362</v>
      </c>
      <c r="H53" s="30">
        <f t="shared" ca="1" si="26"/>
        <v>357</v>
      </c>
      <c r="I53" s="30">
        <f t="shared" ca="1" si="27"/>
        <v>403</v>
      </c>
      <c r="J53" s="27">
        <v>45</v>
      </c>
    </row>
    <row r="54" spans="1:10" ht="14.45" customHeight="1" x14ac:dyDescent="0.3">
      <c r="A54" s="60" t="str">
        <f t="shared" ca="1" si="28"/>
        <v>Wien-Umgebung</v>
      </c>
      <c r="B54" s="30">
        <f t="shared" ca="1" si="20"/>
        <v>0</v>
      </c>
      <c r="C54" s="30">
        <f t="shared" ca="1" si="21"/>
        <v>0</v>
      </c>
      <c r="D54" s="30">
        <f t="shared" ca="1" si="22"/>
        <v>0</v>
      </c>
      <c r="E54" s="30">
        <f t="shared" ca="1" si="23"/>
        <v>0</v>
      </c>
      <c r="F54" s="30">
        <f t="shared" ca="1" si="24"/>
        <v>0</v>
      </c>
      <c r="G54" s="30">
        <f t="shared" ca="1" si="25"/>
        <v>0</v>
      </c>
      <c r="H54" s="30">
        <f t="shared" ca="1" si="26"/>
        <v>0</v>
      </c>
      <c r="I54" s="30">
        <f t="shared" ca="1" si="27"/>
        <v>0</v>
      </c>
      <c r="J54" s="27">
        <v>46</v>
      </c>
    </row>
    <row r="55" spans="1:10" ht="14.45" customHeight="1" x14ac:dyDescent="0.3">
      <c r="A55" s="60" t="str">
        <f t="shared" ca="1" si="28"/>
        <v>Zwettl</v>
      </c>
      <c r="B55" s="30">
        <f t="shared" ca="1" si="20"/>
        <v>203.95328600870201</v>
      </c>
      <c r="C55" s="30">
        <f t="shared" ca="1" si="21"/>
        <v>185</v>
      </c>
      <c r="D55" s="30">
        <f t="shared" ca="1" si="22"/>
        <v>171</v>
      </c>
      <c r="E55" s="30">
        <f t="shared" ca="1" si="23"/>
        <v>176</v>
      </c>
      <c r="F55" s="30">
        <f t="shared" ca="1" si="24"/>
        <v>154</v>
      </c>
      <c r="G55" s="30">
        <f t="shared" ca="1" si="25"/>
        <v>161</v>
      </c>
      <c r="H55" s="30">
        <f t="shared" ca="1" si="26"/>
        <v>125</v>
      </c>
      <c r="I55" s="30">
        <f t="shared" ca="1" si="27"/>
        <v>126</v>
      </c>
      <c r="J55" s="27">
        <v>47</v>
      </c>
    </row>
    <row r="56" spans="1:10" ht="14.45" customHeight="1" x14ac:dyDescent="0.3">
      <c r="A56" s="59" t="str">
        <f t="shared" ca="1" si="28"/>
        <v>Niederösterreich</v>
      </c>
      <c r="B56" s="58">
        <f t="shared" ca="1" si="20"/>
        <v>8732</v>
      </c>
      <c r="C56" s="58">
        <f t="shared" ca="1" si="21"/>
        <v>8473</v>
      </c>
      <c r="D56" s="58">
        <f t="shared" ca="1" si="22"/>
        <v>7910</v>
      </c>
      <c r="E56" s="58">
        <f t="shared" ca="1" si="23"/>
        <v>7975</v>
      </c>
      <c r="F56" s="58">
        <f t="shared" ca="1" si="24"/>
        <v>7955</v>
      </c>
      <c r="G56" s="58">
        <f t="shared" ca="1" si="25"/>
        <v>8098</v>
      </c>
      <c r="H56" s="58">
        <f t="shared" ca="1" si="26"/>
        <v>7789</v>
      </c>
      <c r="I56" s="58">
        <f t="shared" ca="1" si="27"/>
        <v>8125</v>
      </c>
      <c r="J56" s="27">
        <v>48</v>
      </c>
    </row>
    <row r="57" spans="1:10" ht="3" customHeight="1" x14ac:dyDescent="0.3">
      <c r="A57" s="60"/>
      <c r="B57" s="30"/>
      <c r="C57" s="30"/>
      <c r="D57" s="30"/>
      <c r="E57" s="30"/>
      <c r="F57" s="30"/>
      <c r="G57" s="30"/>
      <c r="H57" s="30"/>
      <c r="I57" s="30"/>
      <c r="J57" s="27"/>
    </row>
    <row r="58" spans="1:10" ht="14.45" customHeight="1" x14ac:dyDescent="0.3">
      <c r="A58" s="60" t="str">
        <f t="shared" ref="A58:A76" ca="1" si="29">IF(B58="-","-",IF(OR($K$8="Kammermitgliedschaften",$K$8="Neugründungen",$K$8="Lehrlinge"),INDIRECT("Daten_Auswahl_Merkmal!$F$"&amp;J58),INDIRECT("Daten_Auswahl_Merkmal!$E$"&amp;J58)))</f>
        <v>Linz (Stadt)</v>
      </c>
      <c r="B58" s="30">
        <f t="shared" ref="B58:B76" ca="1" si="30">IF(Auswahl_Merkmal_Quellenangabe_Grafik="Quelle: Statistik Austria - Arbeitsstättenzählung","",OFFSET(INDIRECT("Daten_Auswahl_Merkmal!$I$"&amp;$J58),,$N$8-7))</f>
        <v>812.73820186014495</v>
      </c>
      <c r="C58" s="30">
        <f t="shared" ref="C58:C76" ca="1" si="31">IF(Auswahl_Merkmal_Quellenangabe_Grafik="Quelle: Statistik Austria - Arbeitsstättenzählung","",OFFSET(INDIRECT("Daten_Auswahl_Merkmal!$I$"&amp;$J58),,$N$8-6))</f>
        <v>754</v>
      </c>
      <c r="D58" s="30">
        <f t="shared" ref="D58:D76" ca="1" si="32">IF(Auswahl_Merkmal_Quellenangabe_Grafik="Quelle: Statistik Austria - Arbeitsstättenzählung","",OFFSET(INDIRECT("Daten_Auswahl_Merkmal!$I$"&amp;$J58),,$N$8-5))</f>
        <v>747</v>
      </c>
      <c r="E58" s="30">
        <f t="shared" ref="E58:E76" ca="1" si="33">IF(Auswahl_Merkmal_Quellenangabe_Grafik="Quelle: Statistik Austria - Arbeitsstättenzählung","",OFFSET(INDIRECT("Daten_Auswahl_Merkmal!$I$"&amp;$J58),,$N$8-4))</f>
        <v>723</v>
      </c>
      <c r="F58" s="30">
        <f t="shared" ref="F58:F76" ca="1" si="34">IF(Auswahl_Merkmal_Quellenangabe_Grafik="Quelle: Statistik Austria - Arbeitsstättenzählung","",OFFSET(INDIRECT("Daten_Auswahl_Merkmal!$I$"&amp;$J58),,$N$8-3))</f>
        <v>793</v>
      </c>
      <c r="G58" s="30">
        <f t="shared" ref="G58:G76" ca="1" si="35">IF(Auswahl_Merkmal_Quellenangabe_Grafik="Quelle: Statistik Austria - Arbeitsstättenzählung","",OFFSET(INDIRECT("Daten_Auswahl_Merkmal!$I$"&amp;$J58),,$N$8-2))</f>
        <v>797</v>
      </c>
      <c r="H58" s="30">
        <f t="shared" ref="H58:H76" ca="1" si="36">IF(Auswahl_Merkmal_Quellenangabe_Grafik="Quelle: Statistik Austria - Arbeitsstättenzählung","",OFFSET(INDIRECT("Daten_Auswahl_Merkmal!$I$"&amp;$J58),,$N$8-1))</f>
        <v>710</v>
      </c>
      <c r="I58" s="30">
        <f t="shared" ref="I58:I76" ca="1" si="37">OFFSET(INDIRECT("Daten_Auswahl_Merkmal!$I$"&amp;$J58),,$N$8)</f>
        <v>802</v>
      </c>
      <c r="J58" s="27">
        <v>49</v>
      </c>
    </row>
    <row r="59" spans="1:10" ht="14.45" customHeight="1" x14ac:dyDescent="0.3">
      <c r="A59" s="60" t="str">
        <f t="shared" ca="1" si="29"/>
        <v>Steyr (Stadt)</v>
      </c>
      <c r="B59" s="30">
        <f t="shared" ca="1" si="30"/>
        <v>150.76593179469501</v>
      </c>
      <c r="C59" s="30">
        <f t="shared" ca="1" si="31"/>
        <v>136</v>
      </c>
      <c r="D59" s="30">
        <f t="shared" ca="1" si="32"/>
        <v>122</v>
      </c>
      <c r="E59" s="30">
        <f t="shared" ca="1" si="33"/>
        <v>125</v>
      </c>
      <c r="F59" s="30">
        <f t="shared" ca="1" si="34"/>
        <v>140</v>
      </c>
      <c r="G59" s="30">
        <f t="shared" ca="1" si="35"/>
        <v>129</v>
      </c>
      <c r="H59" s="30">
        <f t="shared" ca="1" si="36"/>
        <v>114</v>
      </c>
      <c r="I59" s="30">
        <f t="shared" ca="1" si="37"/>
        <v>137</v>
      </c>
      <c r="J59" s="27">
        <v>50</v>
      </c>
    </row>
    <row r="60" spans="1:10" ht="14.45" customHeight="1" x14ac:dyDescent="0.3">
      <c r="A60" s="60" t="str">
        <f t="shared" ca="1" si="29"/>
        <v>Wels (Stadt)</v>
      </c>
      <c r="B60" s="30">
        <f t="shared" ca="1" si="30"/>
        <v>239.62797106441599</v>
      </c>
      <c r="C60" s="30">
        <f t="shared" ca="1" si="31"/>
        <v>238</v>
      </c>
      <c r="D60" s="30">
        <f t="shared" ca="1" si="32"/>
        <v>235</v>
      </c>
      <c r="E60" s="30">
        <f t="shared" ca="1" si="33"/>
        <v>210</v>
      </c>
      <c r="F60" s="30">
        <f t="shared" ca="1" si="34"/>
        <v>212</v>
      </c>
      <c r="G60" s="30">
        <f t="shared" ca="1" si="35"/>
        <v>201</v>
      </c>
      <c r="H60" s="30">
        <f t="shared" ca="1" si="36"/>
        <v>223</v>
      </c>
      <c r="I60" s="30">
        <f t="shared" ca="1" si="37"/>
        <v>201</v>
      </c>
      <c r="J60" s="27">
        <v>51</v>
      </c>
    </row>
    <row r="61" spans="1:10" ht="14.45" customHeight="1" x14ac:dyDescent="0.3">
      <c r="A61" s="60" t="str">
        <f t="shared" ca="1" si="29"/>
        <v>Braunau am Inn</v>
      </c>
      <c r="B61" s="30">
        <f t="shared" ca="1" si="30"/>
        <v>414.35669996555299</v>
      </c>
      <c r="C61" s="30">
        <f t="shared" ca="1" si="31"/>
        <v>384</v>
      </c>
      <c r="D61" s="30">
        <f t="shared" ca="1" si="32"/>
        <v>380</v>
      </c>
      <c r="E61" s="30">
        <f t="shared" ca="1" si="33"/>
        <v>370</v>
      </c>
      <c r="F61" s="30">
        <f t="shared" ca="1" si="34"/>
        <v>388</v>
      </c>
      <c r="G61" s="30">
        <f t="shared" ca="1" si="35"/>
        <v>405</v>
      </c>
      <c r="H61" s="30">
        <f t="shared" ca="1" si="36"/>
        <v>414</v>
      </c>
      <c r="I61" s="30">
        <f t="shared" ca="1" si="37"/>
        <v>413</v>
      </c>
      <c r="J61" s="27">
        <v>52</v>
      </c>
    </row>
    <row r="62" spans="1:10" ht="14.45" customHeight="1" x14ac:dyDescent="0.3">
      <c r="A62" s="60" t="str">
        <f t="shared" ca="1" si="29"/>
        <v>Eferding</v>
      </c>
      <c r="B62" s="30">
        <f t="shared" ca="1" si="30"/>
        <v>123.807785049948</v>
      </c>
      <c r="C62" s="30">
        <f t="shared" ca="1" si="31"/>
        <v>89</v>
      </c>
      <c r="D62" s="30">
        <f t="shared" ca="1" si="32"/>
        <v>140</v>
      </c>
      <c r="E62" s="30">
        <f t="shared" ca="1" si="33"/>
        <v>114</v>
      </c>
      <c r="F62" s="30">
        <f t="shared" ca="1" si="34"/>
        <v>140</v>
      </c>
      <c r="G62" s="30">
        <f t="shared" ca="1" si="35"/>
        <v>140</v>
      </c>
      <c r="H62" s="30">
        <f t="shared" ca="1" si="36"/>
        <v>113</v>
      </c>
      <c r="I62" s="30">
        <f t="shared" ca="1" si="37"/>
        <v>110</v>
      </c>
      <c r="J62" s="27">
        <v>53</v>
      </c>
    </row>
    <row r="63" spans="1:10" ht="14.45" customHeight="1" x14ac:dyDescent="0.3">
      <c r="A63" s="60" t="str">
        <f t="shared" ca="1" si="29"/>
        <v>Freistadt</v>
      </c>
      <c r="B63" s="30">
        <f t="shared" ca="1" si="30"/>
        <v>215.66517395797399</v>
      </c>
      <c r="C63" s="30">
        <f t="shared" ca="1" si="31"/>
        <v>229</v>
      </c>
      <c r="D63" s="30">
        <f t="shared" ca="1" si="32"/>
        <v>196</v>
      </c>
      <c r="E63" s="30">
        <f t="shared" ca="1" si="33"/>
        <v>221</v>
      </c>
      <c r="F63" s="30">
        <f t="shared" ca="1" si="34"/>
        <v>239</v>
      </c>
      <c r="G63" s="30">
        <f t="shared" ca="1" si="35"/>
        <v>243</v>
      </c>
      <c r="H63" s="30">
        <f t="shared" ca="1" si="36"/>
        <v>249</v>
      </c>
      <c r="I63" s="30">
        <f t="shared" ca="1" si="37"/>
        <v>211</v>
      </c>
      <c r="J63" s="27">
        <v>54</v>
      </c>
    </row>
    <row r="64" spans="1:10" ht="14.45" customHeight="1" x14ac:dyDescent="0.3">
      <c r="A64" s="60" t="str">
        <f t="shared" ca="1" si="29"/>
        <v>Gmunden</v>
      </c>
      <c r="B64" s="30">
        <f t="shared" ca="1" si="30"/>
        <v>448.30399586634502</v>
      </c>
      <c r="C64" s="30">
        <f t="shared" ca="1" si="31"/>
        <v>456</v>
      </c>
      <c r="D64" s="30">
        <f t="shared" ca="1" si="32"/>
        <v>403</v>
      </c>
      <c r="E64" s="30">
        <f t="shared" ca="1" si="33"/>
        <v>372</v>
      </c>
      <c r="F64" s="30">
        <f t="shared" ca="1" si="34"/>
        <v>401</v>
      </c>
      <c r="G64" s="30">
        <f t="shared" ca="1" si="35"/>
        <v>393</v>
      </c>
      <c r="H64" s="30">
        <f t="shared" ca="1" si="36"/>
        <v>453</v>
      </c>
      <c r="I64" s="30">
        <f t="shared" ca="1" si="37"/>
        <v>428</v>
      </c>
      <c r="J64" s="27">
        <v>55</v>
      </c>
    </row>
    <row r="65" spans="1:10" ht="14.45" customHeight="1" x14ac:dyDescent="0.3">
      <c r="A65" s="60" t="str">
        <f t="shared" ca="1" si="29"/>
        <v>Grieskirchen</v>
      </c>
      <c r="B65" s="30">
        <f t="shared" ca="1" si="30"/>
        <v>240.626420943851</v>
      </c>
      <c r="C65" s="30">
        <f t="shared" ca="1" si="31"/>
        <v>243</v>
      </c>
      <c r="D65" s="30">
        <f t="shared" ca="1" si="32"/>
        <v>222</v>
      </c>
      <c r="E65" s="30">
        <f t="shared" ca="1" si="33"/>
        <v>241</v>
      </c>
      <c r="F65" s="30">
        <f t="shared" ca="1" si="34"/>
        <v>246</v>
      </c>
      <c r="G65" s="30">
        <f t="shared" ca="1" si="35"/>
        <v>262</v>
      </c>
      <c r="H65" s="30">
        <f t="shared" ca="1" si="36"/>
        <v>260</v>
      </c>
      <c r="I65" s="30">
        <f t="shared" ca="1" si="37"/>
        <v>267</v>
      </c>
      <c r="J65" s="27">
        <v>56</v>
      </c>
    </row>
    <row r="66" spans="1:10" ht="14.45" customHeight="1" x14ac:dyDescent="0.3">
      <c r="A66" s="60" t="str">
        <f t="shared" ca="1" si="29"/>
        <v>Kirchdorf an der Krems</v>
      </c>
      <c r="B66" s="30">
        <f t="shared" ca="1" si="30"/>
        <v>199.68997588701299</v>
      </c>
      <c r="C66" s="30">
        <f t="shared" ca="1" si="31"/>
        <v>208</v>
      </c>
      <c r="D66" s="30">
        <f t="shared" ca="1" si="32"/>
        <v>199</v>
      </c>
      <c r="E66" s="30">
        <f t="shared" ca="1" si="33"/>
        <v>225</v>
      </c>
      <c r="F66" s="30">
        <f t="shared" ca="1" si="34"/>
        <v>211</v>
      </c>
      <c r="G66" s="30">
        <f t="shared" ca="1" si="35"/>
        <v>227</v>
      </c>
      <c r="H66" s="30">
        <f t="shared" ca="1" si="36"/>
        <v>198</v>
      </c>
      <c r="I66" s="30">
        <f t="shared" ca="1" si="37"/>
        <v>203</v>
      </c>
      <c r="J66" s="27">
        <v>57</v>
      </c>
    </row>
    <row r="67" spans="1:10" ht="14.45" customHeight="1" x14ac:dyDescent="0.3">
      <c r="A67" s="60" t="str">
        <f t="shared" ca="1" si="29"/>
        <v>Linz-Land</v>
      </c>
      <c r="B67" s="30">
        <f t="shared" ca="1" si="30"/>
        <v>525.18463658284497</v>
      </c>
      <c r="C67" s="30">
        <f t="shared" ca="1" si="31"/>
        <v>589</v>
      </c>
      <c r="D67" s="30">
        <f t="shared" ca="1" si="32"/>
        <v>567</v>
      </c>
      <c r="E67" s="30">
        <f t="shared" ca="1" si="33"/>
        <v>545</v>
      </c>
      <c r="F67" s="30">
        <f t="shared" ca="1" si="34"/>
        <v>605</v>
      </c>
      <c r="G67" s="30">
        <f t="shared" ca="1" si="35"/>
        <v>549</v>
      </c>
      <c r="H67" s="30">
        <f t="shared" ca="1" si="36"/>
        <v>540</v>
      </c>
      <c r="I67" s="30">
        <f t="shared" ca="1" si="37"/>
        <v>512</v>
      </c>
      <c r="J67" s="27">
        <v>58</v>
      </c>
    </row>
    <row r="68" spans="1:10" ht="14.45" customHeight="1" x14ac:dyDescent="0.3">
      <c r="A68" s="60" t="str">
        <f t="shared" ca="1" si="29"/>
        <v>Perg</v>
      </c>
      <c r="B68" s="30">
        <f t="shared" ca="1" si="30"/>
        <v>275.57216672407901</v>
      </c>
      <c r="C68" s="30">
        <f t="shared" ca="1" si="31"/>
        <v>227</v>
      </c>
      <c r="D68" s="30">
        <f t="shared" ca="1" si="32"/>
        <v>255</v>
      </c>
      <c r="E68" s="30">
        <f t="shared" ca="1" si="33"/>
        <v>207</v>
      </c>
      <c r="F68" s="30">
        <f t="shared" ca="1" si="34"/>
        <v>210</v>
      </c>
      <c r="G68" s="30">
        <f t="shared" ca="1" si="35"/>
        <v>244</v>
      </c>
      <c r="H68" s="30">
        <f t="shared" ca="1" si="36"/>
        <v>260</v>
      </c>
      <c r="I68" s="30">
        <f t="shared" ca="1" si="37"/>
        <v>237</v>
      </c>
      <c r="J68" s="27">
        <v>59</v>
      </c>
    </row>
    <row r="69" spans="1:10" ht="14.45" customHeight="1" x14ac:dyDescent="0.3">
      <c r="A69" s="60" t="str">
        <f t="shared" ca="1" si="29"/>
        <v>Ried im Innkreis</v>
      </c>
      <c r="B69" s="30">
        <f t="shared" ca="1" si="30"/>
        <v>191.70237685153299</v>
      </c>
      <c r="C69" s="30">
        <f t="shared" ca="1" si="31"/>
        <v>208</v>
      </c>
      <c r="D69" s="30">
        <f t="shared" ca="1" si="32"/>
        <v>212</v>
      </c>
      <c r="E69" s="30">
        <f t="shared" ca="1" si="33"/>
        <v>193</v>
      </c>
      <c r="F69" s="30">
        <f t="shared" ca="1" si="34"/>
        <v>241</v>
      </c>
      <c r="G69" s="30">
        <f t="shared" ca="1" si="35"/>
        <v>234</v>
      </c>
      <c r="H69" s="30">
        <f t="shared" ca="1" si="36"/>
        <v>200</v>
      </c>
      <c r="I69" s="30">
        <f t="shared" ca="1" si="37"/>
        <v>216</v>
      </c>
      <c r="J69" s="27">
        <v>60</v>
      </c>
    </row>
    <row r="70" spans="1:10" ht="14.45" customHeight="1" x14ac:dyDescent="0.3">
      <c r="A70" s="60" t="str">
        <f t="shared" ca="1" si="29"/>
        <v>Rohrbach</v>
      </c>
      <c r="B70" s="30">
        <f t="shared" ca="1" si="30"/>
        <v>175.72717878057199</v>
      </c>
      <c r="C70" s="30">
        <f t="shared" ca="1" si="31"/>
        <v>206</v>
      </c>
      <c r="D70" s="30">
        <f t="shared" ca="1" si="32"/>
        <v>195</v>
      </c>
      <c r="E70" s="30">
        <f t="shared" ca="1" si="33"/>
        <v>204</v>
      </c>
      <c r="F70" s="30">
        <f t="shared" ca="1" si="34"/>
        <v>201</v>
      </c>
      <c r="G70" s="30">
        <f t="shared" ca="1" si="35"/>
        <v>200</v>
      </c>
      <c r="H70" s="30">
        <f t="shared" ca="1" si="36"/>
        <v>174</v>
      </c>
      <c r="I70" s="30">
        <f t="shared" ca="1" si="37"/>
        <v>193</v>
      </c>
      <c r="J70" s="27">
        <v>61</v>
      </c>
    </row>
    <row r="71" spans="1:10" ht="14.45" customHeight="1" x14ac:dyDescent="0.3">
      <c r="A71" s="60" t="str">
        <f t="shared" ca="1" si="29"/>
        <v>Schärding</v>
      </c>
      <c r="B71" s="30">
        <f t="shared" ca="1" si="30"/>
        <v>188.707027213228</v>
      </c>
      <c r="C71" s="30">
        <f t="shared" ca="1" si="31"/>
        <v>217</v>
      </c>
      <c r="D71" s="30">
        <f t="shared" ca="1" si="32"/>
        <v>207</v>
      </c>
      <c r="E71" s="30">
        <f t="shared" ca="1" si="33"/>
        <v>189</v>
      </c>
      <c r="F71" s="30">
        <f t="shared" ca="1" si="34"/>
        <v>208</v>
      </c>
      <c r="G71" s="30">
        <f t="shared" ca="1" si="35"/>
        <v>220</v>
      </c>
      <c r="H71" s="30">
        <f t="shared" ca="1" si="36"/>
        <v>190</v>
      </c>
      <c r="I71" s="30">
        <f t="shared" ca="1" si="37"/>
        <v>205</v>
      </c>
      <c r="J71" s="27">
        <v>62</v>
      </c>
    </row>
    <row r="72" spans="1:10" ht="14.45" customHeight="1" x14ac:dyDescent="0.3">
      <c r="A72" s="60" t="str">
        <f t="shared" ca="1" si="29"/>
        <v>Steyr-Land</v>
      </c>
      <c r="B72" s="30">
        <f t="shared" ca="1" si="30"/>
        <v>259.59696865311702</v>
      </c>
      <c r="C72" s="30">
        <f t="shared" ca="1" si="31"/>
        <v>240</v>
      </c>
      <c r="D72" s="30">
        <f t="shared" ca="1" si="32"/>
        <v>210</v>
      </c>
      <c r="E72" s="30">
        <f t="shared" ca="1" si="33"/>
        <v>242</v>
      </c>
      <c r="F72" s="30">
        <f t="shared" ca="1" si="34"/>
        <v>256</v>
      </c>
      <c r="G72" s="30">
        <f t="shared" ca="1" si="35"/>
        <v>248</v>
      </c>
      <c r="H72" s="30">
        <f t="shared" ca="1" si="36"/>
        <v>266</v>
      </c>
      <c r="I72" s="30">
        <f t="shared" ca="1" si="37"/>
        <v>210</v>
      </c>
      <c r="J72" s="27">
        <v>63</v>
      </c>
    </row>
    <row r="73" spans="1:10" ht="14.45" customHeight="1" x14ac:dyDescent="0.3">
      <c r="A73" s="60" t="str">
        <f t="shared" ca="1" si="29"/>
        <v>Urfahr-Umgebung</v>
      </c>
      <c r="B73" s="30">
        <f t="shared" ca="1" si="30"/>
        <v>329.48846021357201</v>
      </c>
      <c r="C73" s="30">
        <f t="shared" ca="1" si="31"/>
        <v>341</v>
      </c>
      <c r="D73" s="30">
        <f t="shared" ca="1" si="32"/>
        <v>341</v>
      </c>
      <c r="E73" s="30">
        <f t="shared" ca="1" si="33"/>
        <v>325</v>
      </c>
      <c r="F73" s="30">
        <f t="shared" ca="1" si="34"/>
        <v>372</v>
      </c>
      <c r="G73" s="30">
        <f t="shared" ca="1" si="35"/>
        <v>358</v>
      </c>
      <c r="H73" s="30">
        <f t="shared" ca="1" si="36"/>
        <v>311</v>
      </c>
      <c r="I73" s="30">
        <f t="shared" ca="1" si="37"/>
        <v>323</v>
      </c>
      <c r="J73" s="27">
        <v>64</v>
      </c>
    </row>
    <row r="74" spans="1:10" ht="14.45" customHeight="1" x14ac:dyDescent="0.3">
      <c r="A74" s="60" t="str">
        <f t="shared" ca="1" si="29"/>
        <v>Vöcklabruck</v>
      </c>
      <c r="B74" s="30">
        <f t="shared" ca="1" si="30"/>
        <v>685.93506717189098</v>
      </c>
      <c r="C74" s="30">
        <f t="shared" ca="1" si="31"/>
        <v>658</v>
      </c>
      <c r="D74" s="30">
        <f t="shared" ca="1" si="32"/>
        <v>543</v>
      </c>
      <c r="E74" s="30">
        <f t="shared" ca="1" si="33"/>
        <v>608</v>
      </c>
      <c r="F74" s="30">
        <f t="shared" ca="1" si="34"/>
        <v>611</v>
      </c>
      <c r="G74" s="30">
        <f t="shared" ca="1" si="35"/>
        <v>591</v>
      </c>
      <c r="H74" s="30">
        <f t="shared" ca="1" si="36"/>
        <v>645</v>
      </c>
      <c r="I74" s="30">
        <f t="shared" ca="1" si="37"/>
        <v>606</v>
      </c>
      <c r="J74" s="27">
        <v>65</v>
      </c>
    </row>
    <row r="75" spans="1:10" ht="14.45" customHeight="1" x14ac:dyDescent="0.3">
      <c r="A75" s="60" t="str">
        <f t="shared" ca="1" si="29"/>
        <v>Wels-Land</v>
      </c>
      <c r="B75" s="30">
        <f t="shared" ca="1" si="30"/>
        <v>319.50396141922101</v>
      </c>
      <c r="C75" s="30">
        <f t="shared" ca="1" si="31"/>
        <v>328</v>
      </c>
      <c r="D75" s="30">
        <f t="shared" ca="1" si="32"/>
        <v>284</v>
      </c>
      <c r="E75" s="30">
        <f t="shared" ca="1" si="33"/>
        <v>308</v>
      </c>
      <c r="F75" s="30">
        <f t="shared" ca="1" si="34"/>
        <v>297</v>
      </c>
      <c r="G75" s="30">
        <f t="shared" ca="1" si="35"/>
        <v>310</v>
      </c>
      <c r="H75" s="30">
        <f t="shared" ca="1" si="36"/>
        <v>283</v>
      </c>
      <c r="I75" s="30">
        <f t="shared" ca="1" si="37"/>
        <v>330</v>
      </c>
      <c r="J75" s="27">
        <v>66</v>
      </c>
    </row>
    <row r="76" spans="1:10" ht="14.45" customHeight="1" x14ac:dyDescent="0.3">
      <c r="A76" s="59" t="str">
        <f t="shared" ca="1" si="29"/>
        <v>Oberösterreich</v>
      </c>
      <c r="B76" s="58">
        <f t="shared" ca="1" si="30"/>
        <v>5797</v>
      </c>
      <c r="C76" s="58">
        <f t="shared" ca="1" si="31"/>
        <v>5751</v>
      </c>
      <c r="D76" s="58">
        <f t="shared" ca="1" si="32"/>
        <v>5458</v>
      </c>
      <c r="E76" s="58">
        <f t="shared" ca="1" si="33"/>
        <v>5422</v>
      </c>
      <c r="F76" s="58">
        <f t="shared" ca="1" si="34"/>
        <v>5771</v>
      </c>
      <c r="G76" s="58">
        <f t="shared" ca="1" si="35"/>
        <v>5751</v>
      </c>
      <c r="H76" s="58">
        <f t="shared" ca="1" si="36"/>
        <v>5603</v>
      </c>
      <c r="I76" s="58">
        <f t="shared" ca="1" si="37"/>
        <v>5604</v>
      </c>
      <c r="J76" s="27">
        <v>67</v>
      </c>
    </row>
    <row r="77" spans="1:10" ht="3" customHeight="1" x14ac:dyDescent="0.3">
      <c r="A77" s="60"/>
      <c r="B77" s="30"/>
      <c r="C77" s="30"/>
      <c r="D77" s="30"/>
      <c r="E77" s="30"/>
      <c r="F77" s="30"/>
      <c r="G77" s="30"/>
      <c r="H77" s="30"/>
      <c r="I77" s="30"/>
      <c r="J77" s="27"/>
    </row>
    <row r="78" spans="1:10" ht="14.45" customHeight="1" x14ac:dyDescent="0.3">
      <c r="A78" s="60" t="str">
        <f t="shared" ref="A78:A84" ca="1" si="38">IF(B78="-","-",IF(OR($K$8="Kammermitgliedschaften",$K$8="Neugründungen",$K$8="Lehrlinge"),INDIRECT("Daten_Auswahl_Merkmal!$F$"&amp;J78),INDIRECT("Daten_Auswahl_Merkmal!$E$"&amp;J78)))</f>
        <v>Salzburg (Stadt)</v>
      </c>
      <c r="B78" s="30">
        <f t="shared" ref="B78:B84" ca="1" si="39">IF(Auswahl_Merkmal_Quellenangabe_Grafik="Quelle: Statistik Austria - Arbeitsstättenzählung","",OFFSET(INDIRECT("Daten_Auswahl_Merkmal!$I$"&amp;$J78),,$N$8-7))</f>
        <v>691.315381104518</v>
      </c>
      <c r="C78" s="30">
        <f t="shared" ref="C78:C84" ca="1" si="40">IF(Auswahl_Merkmal_Quellenangabe_Grafik="Quelle: Statistik Austria - Arbeitsstättenzählung","",OFFSET(INDIRECT("Daten_Auswahl_Merkmal!$I$"&amp;$J78),,$N$8-6))</f>
        <v>623</v>
      </c>
      <c r="D78" s="30">
        <f t="shared" ref="D78:D84" ca="1" si="41">IF(Auswahl_Merkmal_Quellenangabe_Grafik="Quelle: Statistik Austria - Arbeitsstättenzählung","",OFFSET(INDIRECT("Daten_Auswahl_Merkmal!$I$"&amp;$J78),,$N$8-5))</f>
        <v>720</v>
      </c>
      <c r="E78" s="30">
        <f t="shared" ref="E78:E84" ca="1" si="42">IF(Auswahl_Merkmal_Quellenangabe_Grafik="Quelle: Statistik Austria - Arbeitsstättenzählung","",OFFSET(INDIRECT("Daten_Auswahl_Merkmal!$I$"&amp;$J78),,$N$8-4))</f>
        <v>753</v>
      </c>
      <c r="F78" s="30">
        <f t="shared" ref="F78:F84" ca="1" si="43">IF(Auswahl_Merkmal_Quellenangabe_Grafik="Quelle: Statistik Austria - Arbeitsstättenzählung","",OFFSET(INDIRECT("Daten_Auswahl_Merkmal!$I$"&amp;$J78),,$N$8-3))</f>
        <v>681</v>
      </c>
      <c r="G78" s="30">
        <f t="shared" ref="G78:G84" ca="1" si="44">IF(Auswahl_Merkmal_Quellenangabe_Grafik="Quelle: Statistik Austria - Arbeitsstättenzählung","",OFFSET(INDIRECT("Daten_Auswahl_Merkmal!$I$"&amp;$J78),,$N$8-2))</f>
        <v>748</v>
      </c>
      <c r="H78" s="30">
        <f t="shared" ref="H78:H84" ca="1" si="45">IF(Auswahl_Merkmal_Quellenangabe_Grafik="Quelle: Statistik Austria - Arbeitsstättenzählung","",OFFSET(INDIRECT("Daten_Auswahl_Merkmal!$I$"&amp;$J78),,$N$8-1))</f>
        <v>717</v>
      </c>
      <c r="I78" s="30">
        <f t="shared" ref="I78:I84" ca="1" si="46">OFFSET(INDIRECT("Daten_Auswahl_Merkmal!$I$"&amp;$J78),,$N$8)</f>
        <v>699</v>
      </c>
      <c r="J78" s="27">
        <v>68</v>
      </c>
    </row>
    <row r="79" spans="1:10" ht="14.45" customHeight="1" x14ac:dyDescent="0.3">
      <c r="A79" s="60" t="str">
        <f t="shared" ca="1" si="38"/>
        <v>Hallein</v>
      </c>
      <c r="B79" s="30">
        <f t="shared" ca="1" si="39"/>
        <v>227.10360565951601</v>
      </c>
      <c r="C79" s="30">
        <f t="shared" ca="1" si="40"/>
        <v>222</v>
      </c>
      <c r="D79" s="30">
        <f t="shared" ca="1" si="41"/>
        <v>257</v>
      </c>
      <c r="E79" s="30">
        <f t="shared" ca="1" si="42"/>
        <v>235</v>
      </c>
      <c r="F79" s="30">
        <f t="shared" ca="1" si="43"/>
        <v>245</v>
      </c>
      <c r="G79" s="30">
        <f t="shared" ca="1" si="44"/>
        <v>239</v>
      </c>
      <c r="H79" s="30">
        <f t="shared" ca="1" si="45"/>
        <v>225</v>
      </c>
      <c r="I79" s="30">
        <f t="shared" ca="1" si="46"/>
        <v>240</v>
      </c>
      <c r="J79" s="27">
        <v>69</v>
      </c>
    </row>
    <row r="80" spans="1:10" ht="14.45" customHeight="1" x14ac:dyDescent="0.3">
      <c r="A80" s="60" t="str">
        <f t="shared" ca="1" si="38"/>
        <v>Salzburg-Umgebung</v>
      </c>
      <c r="B80" s="30">
        <f t="shared" ca="1" si="39"/>
        <v>600.27384755819298</v>
      </c>
      <c r="C80" s="30">
        <f t="shared" ca="1" si="40"/>
        <v>637</v>
      </c>
      <c r="D80" s="30">
        <f t="shared" ca="1" si="41"/>
        <v>679</v>
      </c>
      <c r="E80" s="30">
        <f t="shared" ca="1" si="42"/>
        <v>642</v>
      </c>
      <c r="F80" s="30">
        <f t="shared" ca="1" si="43"/>
        <v>667</v>
      </c>
      <c r="G80" s="30">
        <f t="shared" ca="1" si="44"/>
        <v>758</v>
      </c>
      <c r="H80" s="30">
        <f t="shared" ca="1" si="45"/>
        <v>628</v>
      </c>
      <c r="I80" s="30">
        <f t="shared" ca="1" si="46"/>
        <v>688</v>
      </c>
      <c r="J80" s="27">
        <v>70</v>
      </c>
    </row>
    <row r="81" spans="1:10" ht="14.45" customHeight="1" x14ac:dyDescent="0.3">
      <c r="A81" s="60" t="str">
        <f t="shared" ca="1" si="38"/>
        <v>Sankt Johann im Pongau</v>
      </c>
      <c r="B81" s="30">
        <f t="shared" ca="1" si="39"/>
        <v>284.12962117754398</v>
      </c>
      <c r="C81" s="30">
        <f t="shared" ca="1" si="40"/>
        <v>236</v>
      </c>
      <c r="D81" s="30">
        <f t="shared" ca="1" si="41"/>
        <v>303</v>
      </c>
      <c r="E81" s="30">
        <f t="shared" ca="1" si="42"/>
        <v>317</v>
      </c>
      <c r="F81" s="30">
        <f t="shared" ca="1" si="43"/>
        <v>328</v>
      </c>
      <c r="G81" s="30">
        <f t="shared" ca="1" si="44"/>
        <v>353</v>
      </c>
      <c r="H81" s="30">
        <f t="shared" ca="1" si="45"/>
        <v>335</v>
      </c>
      <c r="I81" s="30">
        <f t="shared" ca="1" si="46"/>
        <v>349</v>
      </c>
      <c r="J81" s="27">
        <v>71</v>
      </c>
    </row>
    <row r="82" spans="1:10" ht="14.45" customHeight="1" x14ac:dyDescent="0.3">
      <c r="A82" s="60" t="str">
        <f t="shared" ca="1" si="38"/>
        <v>Tamsweg</v>
      </c>
      <c r="B82" s="30">
        <f t="shared" ca="1" si="39"/>
        <v>69.031492469192102</v>
      </c>
      <c r="C82" s="30">
        <f t="shared" ca="1" si="40"/>
        <v>74</v>
      </c>
      <c r="D82" s="30">
        <f t="shared" ca="1" si="41"/>
        <v>73</v>
      </c>
      <c r="E82" s="30">
        <f t="shared" ca="1" si="42"/>
        <v>63</v>
      </c>
      <c r="F82" s="30">
        <f t="shared" ca="1" si="43"/>
        <v>72</v>
      </c>
      <c r="G82" s="30">
        <f t="shared" ca="1" si="44"/>
        <v>78</v>
      </c>
      <c r="H82" s="30">
        <f t="shared" ca="1" si="45"/>
        <v>67</v>
      </c>
      <c r="I82" s="30">
        <f t="shared" ca="1" si="46"/>
        <v>84</v>
      </c>
      <c r="J82" s="27">
        <v>72</v>
      </c>
    </row>
    <row r="83" spans="1:10" ht="14.45" customHeight="1" x14ac:dyDescent="0.3">
      <c r="A83" s="60" t="str">
        <f t="shared" ca="1" si="38"/>
        <v>Zell am See</v>
      </c>
      <c r="B83" s="30">
        <f t="shared" ca="1" si="39"/>
        <v>320.14605203103599</v>
      </c>
      <c r="C83" s="30">
        <f t="shared" ca="1" si="40"/>
        <v>304</v>
      </c>
      <c r="D83" s="30">
        <f t="shared" ca="1" si="41"/>
        <v>335</v>
      </c>
      <c r="E83" s="30">
        <f t="shared" ca="1" si="42"/>
        <v>398</v>
      </c>
      <c r="F83" s="30">
        <f t="shared" ca="1" si="43"/>
        <v>361</v>
      </c>
      <c r="G83" s="30">
        <f t="shared" ca="1" si="44"/>
        <v>430</v>
      </c>
      <c r="H83" s="30">
        <f t="shared" ca="1" si="45"/>
        <v>423</v>
      </c>
      <c r="I83" s="30">
        <f t="shared" ca="1" si="46"/>
        <v>401</v>
      </c>
      <c r="J83" s="27">
        <v>73</v>
      </c>
    </row>
    <row r="84" spans="1:10" ht="14.45" customHeight="1" x14ac:dyDescent="0.3">
      <c r="A84" s="59" t="str">
        <f t="shared" ca="1" si="38"/>
        <v>Salzburg</v>
      </c>
      <c r="B84" s="58">
        <f t="shared" ca="1" si="39"/>
        <v>2192</v>
      </c>
      <c r="C84" s="58">
        <f t="shared" ca="1" si="40"/>
        <v>2096</v>
      </c>
      <c r="D84" s="58">
        <f t="shared" ca="1" si="41"/>
        <v>2367</v>
      </c>
      <c r="E84" s="58">
        <f t="shared" ca="1" si="42"/>
        <v>2408</v>
      </c>
      <c r="F84" s="58">
        <f t="shared" ca="1" si="43"/>
        <v>2354</v>
      </c>
      <c r="G84" s="58">
        <f t="shared" ca="1" si="44"/>
        <v>2606</v>
      </c>
      <c r="H84" s="58">
        <f t="shared" ca="1" si="45"/>
        <v>2395</v>
      </c>
      <c r="I84" s="58">
        <f t="shared" ca="1" si="46"/>
        <v>2461</v>
      </c>
      <c r="J84" s="27">
        <v>74</v>
      </c>
    </row>
    <row r="85" spans="1:10" ht="3" customHeight="1" x14ac:dyDescent="0.3">
      <c r="A85" s="60"/>
      <c r="B85" s="30"/>
      <c r="C85" s="30"/>
      <c r="D85" s="30"/>
      <c r="E85" s="30"/>
      <c r="F85" s="30"/>
      <c r="G85" s="30"/>
      <c r="H85" s="30"/>
      <c r="I85" s="30"/>
      <c r="J85" s="27"/>
    </row>
    <row r="86" spans="1:10" ht="14.45" customHeight="1" x14ac:dyDescent="0.3">
      <c r="A86" s="60" t="str">
        <f t="shared" ref="A86:A99" ca="1" si="47">IF(B86="-","-",IF(OR($K$8="Kammermitgliedschaften",$K$8="Neugründungen",$K$8="Lehrlinge"),INDIRECT("Daten_Auswahl_Merkmal!$F$"&amp;J86),INDIRECT("Daten_Auswahl_Merkmal!$E$"&amp;J86)))</f>
        <v>Graz (Stadt)</v>
      </c>
      <c r="B86" s="30">
        <f t="shared" ref="B86:B99" ca="1" si="48">IF(Auswahl_Merkmal_Quellenangabe_Grafik="Quelle: Statistik Austria - Arbeitsstättenzählung","",OFFSET(INDIRECT("Daten_Auswahl_Merkmal!$I$"&amp;$J86),,$N$8-7))</f>
        <v>1395.0057655349101</v>
      </c>
      <c r="C86" s="30">
        <f t="shared" ref="C86:C99" ca="1" si="49">IF(Auswahl_Merkmal_Quellenangabe_Grafik="Quelle: Statistik Austria - Arbeitsstättenzählung","",OFFSET(INDIRECT("Daten_Auswahl_Merkmal!$I$"&amp;$J86),,$N$8-6))</f>
        <v>1457</v>
      </c>
      <c r="D86" s="30">
        <f t="shared" ref="D86:D99" ca="1" si="50">IF(Auswahl_Merkmal_Quellenangabe_Grafik="Quelle: Statistik Austria - Arbeitsstättenzählung","",OFFSET(INDIRECT("Daten_Auswahl_Merkmal!$I$"&amp;$J86),,$N$8-5))</f>
        <v>1462</v>
      </c>
      <c r="E86" s="30">
        <f t="shared" ref="E86:E99" ca="1" si="51">IF(Auswahl_Merkmal_Quellenangabe_Grafik="Quelle: Statistik Austria - Arbeitsstättenzählung","",OFFSET(INDIRECT("Daten_Auswahl_Merkmal!$I$"&amp;$J86),,$N$8-4))</f>
        <v>1405</v>
      </c>
      <c r="F86" s="30">
        <f t="shared" ref="F86:F99" ca="1" si="52">IF(Auswahl_Merkmal_Quellenangabe_Grafik="Quelle: Statistik Austria - Arbeitsstättenzählung","",OFFSET(INDIRECT("Daten_Auswahl_Merkmal!$I$"&amp;$J86),,$N$8-3))</f>
        <v>1631</v>
      </c>
      <c r="G86" s="30">
        <f t="shared" ref="G86:G99" ca="1" si="53">IF(Auswahl_Merkmal_Quellenangabe_Grafik="Quelle: Statistik Austria - Arbeitsstättenzählung","",OFFSET(INDIRECT("Daten_Auswahl_Merkmal!$I$"&amp;$J86),,$N$8-2))</f>
        <v>1677</v>
      </c>
      <c r="H86" s="30">
        <f t="shared" ref="H86:H99" ca="1" si="54">IF(Auswahl_Merkmal_Quellenangabe_Grafik="Quelle: Statistik Austria - Arbeitsstättenzählung","",OFFSET(INDIRECT("Daten_Auswahl_Merkmal!$I$"&amp;$J86),,$N$8-1))</f>
        <v>1517</v>
      </c>
      <c r="I86" s="30">
        <f t="shared" ref="I86:I99" ca="1" si="55">OFFSET(INDIRECT("Daten_Auswahl_Merkmal!$I$"&amp;$J86),,$N$8)</f>
        <v>1498</v>
      </c>
      <c r="J86" s="27">
        <v>75</v>
      </c>
    </row>
    <row r="87" spans="1:10" ht="14.45" customHeight="1" x14ac:dyDescent="0.3">
      <c r="A87" s="60" t="str">
        <f t="shared" ca="1" si="47"/>
        <v>Deutschlandsberg</v>
      </c>
      <c r="B87" s="30">
        <f t="shared" ca="1" si="48"/>
        <v>326.892376681614</v>
      </c>
      <c r="C87" s="30">
        <f t="shared" ca="1" si="49"/>
        <v>307</v>
      </c>
      <c r="D87" s="30">
        <f t="shared" ca="1" si="50"/>
        <v>304</v>
      </c>
      <c r="E87" s="30">
        <f t="shared" ca="1" si="51"/>
        <v>295</v>
      </c>
      <c r="F87" s="30">
        <f t="shared" ca="1" si="52"/>
        <v>266</v>
      </c>
      <c r="G87" s="30">
        <f t="shared" ca="1" si="53"/>
        <v>253</v>
      </c>
      <c r="H87" s="30">
        <f t="shared" ca="1" si="54"/>
        <v>251</v>
      </c>
      <c r="I87" s="30">
        <f t="shared" ca="1" si="55"/>
        <v>253</v>
      </c>
      <c r="J87" s="27">
        <v>76</v>
      </c>
    </row>
    <row r="88" spans="1:10" ht="14.45" customHeight="1" x14ac:dyDescent="0.3">
      <c r="A88" s="60" t="str">
        <f t="shared" ca="1" si="47"/>
        <v>Graz-Umgebung</v>
      </c>
      <c r="B88" s="30">
        <f t="shared" ca="1" si="48"/>
        <v>795.86867392697002</v>
      </c>
      <c r="C88" s="30">
        <f t="shared" ca="1" si="49"/>
        <v>896</v>
      </c>
      <c r="D88" s="30">
        <f t="shared" ca="1" si="50"/>
        <v>779</v>
      </c>
      <c r="E88" s="30">
        <f t="shared" ca="1" si="51"/>
        <v>752</v>
      </c>
      <c r="F88" s="30">
        <f t="shared" ca="1" si="52"/>
        <v>719</v>
      </c>
      <c r="G88" s="30">
        <f t="shared" ca="1" si="53"/>
        <v>774</v>
      </c>
      <c r="H88" s="30">
        <f t="shared" ca="1" si="54"/>
        <v>765</v>
      </c>
      <c r="I88" s="30">
        <f t="shared" ca="1" si="55"/>
        <v>721</v>
      </c>
      <c r="J88" s="27">
        <v>77</v>
      </c>
    </row>
    <row r="89" spans="1:10" ht="14.45" customHeight="1" x14ac:dyDescent="0.3">
      <c r="A89" s="60" t="str">
        <f t="shared" ca="1" si="47"/>
        <v>Leibnitz</v>
      </c>
      <c r="B89" s="30">
        <f t="shared" ca="1" si="48"/>
        <v>408.36707238949401</v>
      </c>
      <c r="C89" s="30">
        <f t="shared" ca="1" si="49"/>
        <v>423</v>
      </c>
      <c r="D89" s="30">
        <f t="shared" ca="1" si="50"/>
        <v>388</v>
      </c>
      <c r="E89" s="30">
        <f t="shared" ca="1" si="51"/>
        <v>419</v>
      </c>
      <c r="F89" s="30">
        <f t="shared" ca="1" si="52"/>
        <v>395</v>
      </c>
      <c r="G89" s="30">
        <f t="shared" ca="1" si="53"/>
        <v>419</v>
      </c>
      <c r="H89" s="30">
        <f t="shared" ca="1" si="54"/>
        <v>414</v>
      </c>
      <c r="I89" s="30">
        <f t="shared" ca="1" si="55"/>
        <v>407</v>
      </c>
      <c r="J89" s="27">
        <v>78</v>
      </c>
    </row>
    <row r="90" spans="1:10" ht="14.45" customHeight="1" x14ac:dyDescent="0.3">
      <c r="A90" s="60" t="str">
        <f t="shared" ca="1" si="47"/>
        <v>Leoben</v>
      </c>
      <c r="B90" s="30">
        <f t="shared" ca="1" si="48"/>
        <v>254.36002562460001</v>
      </c>
      <c r="C90" s="30">
        <f t="shared" ca="1" si="49"/>
        <v>242</v>
      </c>
      <c r="D90" s="30">
        <f t="shared" ca="1" si="50"/>
        <v>209</v>
      </c>
      <c r="E90" s="30">
        <f t="shared" ca="1" si="51"/>
        <v>221</v>
      </c>
      <c r="F90" s="30">
        <f t="shared" ca="1" si="52"/>
        <v>191</v>
      </c>
      <c r="G90" s="30">
        <f t="shared" ca="1" si="53"/>
        <v>215</v>
      </c>
      <c r="H90" s="30">
        <f t="shared" ca="1" si="54"/>
        <v>208</v>
      </c>
      <c r="I90" s="30">
        <f t="shared" ca="1" si="55"/>
        <v>221</v>
      </c>
      <c r="J90" s="27">
        <v>79</v>
      </c>
    </row>
    <row r="91" spans="1:10" ht="14.45" customHeight="1" x14ac:dyDescent="0.3">
      <c r="A91" s="60" t="str">
        <f t="shared" ca="1" si="47"/>
        <v>Liezen</v>
      </c>
      <c r="B91" s="30">
        <f t="shared" ca="1" si="48"/>
        <v>374.584881486227</v>
      </c>
      <c r="C91" s="30">
        <f t="shared" ca="1" si="49"/>
        <v>299</v>
      </c>
      <c r="D91" s="30">
        <f t="shared" ca="1" si="50"/>
        <v>307</v>
      </c>
      <c r="E91" s="30">
        <f t="shared" ca="1" si="51"/>
        <v>315</v>
      </c>
      <c r="F91" s="30">
        <f t="shared" ca="1" si="52"/>
        <v>307</v>
      </c>
      <c r="G91" s="30">
        <f t="shared" ca="1" si="53"/>
        <v>327</v>
      </c>
      <c r="H91" s="30">
        <f t="shared" ca="1" si="54"/>
        <v>317</v>
      </c>
      <c r="I91" s="30">
        <f t="shared" ca="1" si="55"/>
        <v>337</v>
      </c>
      <c r="J91" s="27">
        <v>80</v>
      </c>
    </row>
    <row r="92" spans="1:10" ht="14.45" customHeight="1" x14ac:dyDescent="0.3">
      <c r="A92" s="60" t="str">
        <f t="shared" ca="1" si="47"/>
        <v>Murau</v>
      </c>
      <c r="B92" s="30">
        <f t="shared" ca="1" si="48"/>
        <v>123.20563741191501</v>
      </c>
      <c r="C92" s="30">
        <f t="shared" ca="1" si="49"/>
        <v>113</v>
      </c>
      <c r="D92" s="30">
        <f t="shared" ca="1" si="50"/>
        <v>106</v>
      </c>
      <c r="E92" s="30">
        <f t="shared" ca="1" si="51"/>
        <v>92</v>
      </c>
      <c r="F92" s="30">
        <f t="shared" ca="1" si="52"/>
        <v>103</v>
      </c>
      <c r="G92" s="30">
        <f t="shared" ca="1" si="53"/>
        <v>119</v>
      </c>
      <c r="H92" s="30">
        <f t="shared" ca="1" si="54"/>
        <v>104</v>
      </c>
      <c r="I92" s="30">
        <f t="shared" ca="1" si="55"/>
        <v>148</v>
      </c>
      <c r="J92" s="27">
        <v>81</v>
      </c>
    </row>
    <row r="93" spans="1:10" ht="14.45" customHeight="1" x14ac:dyDescent="0.3">
      <c r="A93" s="60" t="str">
        <f t="shared" ca="1" si="47"/>
        <v>Voitsberg</v>
      </c>
      <c r="B93" s="30">
        <f t="shared" ca="1" si="48"/>
        <v>239.45611787315801</v>
      </c>
      <c r="C93" s="30">
        <f t="shared" ca="1" si="49"/>
        <v>261</v>
      </c>
      <c r="D93" s="30">
        <f t="shared" ca="1" si="50"/>
        <v>224</v>
      </c>
      <c r="E93" s="30">
        <f t="shared" ca="1" si="51"/>
        <v>200</v>
      </c>
      <c r="F93" s="30">
        <f t="shared" ca="1" si="52"/>
        <v>201</v>
      </c>
      <c r="G93" s="30">
        <f t="shared" ca="1" si="53"/>
        <v>198</v>
      </c>
      <c r="H93" s="30">
        <f t="shared" ca="1" si="54"/>
        <v>213</v>
      </c>
      <c r="I93" s="30">
        <f t="shared" ca="1" si="55"/>
        <v>200</v>
      </c>
      <c r="J93" s="27">
        <v>82</v>
      </c>
    </row>
    <row r="94" spans="1:10" ht="14.45" customHeight="1" x14ac:dyDescent="0.3">
      <c r="A94" s="60" t="str">
        <f t="shared" ca="1" si="47"/>
        <v>Weiz</v>
      </c>
      <c r="B94" s="30">
        <f t="shared" ca="1" si="48"/>
        <v>475.93145419602803</v>
      </c>
      <c r="C94" s="30">
        <f t="shared" ca="1" si="49"/>
        <v>477</v>
      </c>
      <c r="D94" s="30">
        <f t="shared" ca="1" si="50"/>
        <v>577</v>
      </c>
      <c r="E94" s="30">
        <f t="shared" ca="1" si="51"/>
        <v>638</v>
      </c>
      <c r="F94" s="30">
        <f t="shared" ca="1" si="52"/>
        <v>602</v>
      </c>
      <c r="G94" s="30">
        <f t="shared" ca="1" si="53"/>
        <v>645</v>
      </c>
      <c r="H94" s="30">
        <f t="shared" ca="1" si="54"/>
        <v>581</v>
      </c>
      <c r="I94" s="30">
        <f t="shared" ca="1" si="55"/>
        <v>668</v>
      </c>
      <c r="J94" s="27">
        <v>83</v>
      </c>
    </row>
    <row r="95" spans="1:10" ht="14.45" customHeight="1" x14ac:dyDescent="0.3">
      <c r="A95" s="60" t="str">
        <f t="shared" ca="1" si="47"/>
        <v>Murtal</v>
      </c>
      <c r="B95" s="30">
        <f t="shared" ca="1" si="48"/>
        <v>514.68161434977605</v>
      </c>
      <c r="C95" s="30">
        <f t="shared" ca="1" si="49"/>
        <v>431</v>
      </c>
      <c r="D95" s="30">
        <f t="shared" ca="1" si="50"/>
        <v>435</v>
      </c>
      <c r="E95" s="30">
        <f t="shared" ca="1" si="51"/>
        <v>382</v>
      </c>
      <c r="F95" s="30">
        <f t="shared" ca="1" si="52"/>
        <v>368</v>
      </c>
      <c r="G95" s="30">
        <f t="shared" ca="1" si="53"/>
        <v>410</v>
      </c>
      <c r="H95" s="30">
        <f t="shared" ca="1" si="54"/>
        <v>397</v>
      </c>
      <c r="I95" s="30">
        <f t="shared" ca="1" si="55"/>
        <v>368</v>
      </c>
      <c r="J95" s="27">
        <v>84</v>
      </c>
    </row>
    <row r="96" spans="1:10" ht="14.45" customHeight="1" x14ac:dyDescent="0.3">
      <c r="A96" s="60" t="str">
        <f t="shared" ca="1" si="47"/>
        <v>Bruck-Mürzzuschlag</v>
      </c>
      <c r="B96" s="30">
        <f t="shared" ca="1" si="48"/>
        <v>369.61691223574599</v>
      </c>
      <c r="C96" s="30">
        <f t="shared" ca="1" si="49"/>
        <v>365</v>
      </c>
      <c r="D96" s="30">
        <f t="shared" ca="1" si="50"/>
        <v>333</v>
      </c>
      <c r="E96" s="30">
        <f t="shared" ca="1" si="51"/>
        <v>354</v>
      </c>
      <c r="F96" s="30">
        <f t="shared" ca="1" si="52"/>
        <v>372</v>
      </c>
      <c r="G96" s="30">
        <f t="shared" ca="1" si="53"/>
        <v>355</v>
      </c>
      <c r="H96" s="30">
        <f t="shared" ca="1" si="54"/>
        <v>343</v>
      </c>
      <c r="I96" s="30">
        <f t="shared" ca="1" si="55"/>
        <v>360</v>
      </c>
      <c r="J96" s="27">
        <v>85</v>
      </c>
    </row>
    <row r="97" spans="1:10" ht="14.45" customHeight="1" x14ac:dyDescent="0.3">
      <c r="A97" s="60" t="str">
        <f t="shared" ca="1" si="47"/>
        <v>Hartberg-Fürstenfeld</v>
      </c>
      <c r="B97" s="30">
        <f t="shared" ca="1" si="48"/>
        <v>477.91864189621998</v>
      </c>
      <c r="C97" s="30">
        <f t="shared" ca="1" si="49"/>
        <v>549</v>
      </c>
      <c r="D97" s="30">
        <f t="shared" ca="1" si="50"/>
        <v>493</v>
      </c>
      <c r="E97" s="30">
        <f t="shared" ca="1" si="51"/>
        <v>486</v>
      </c>
      <c r="F97" s="30">
        <f t="shared" ca="1" si="52"/>
        <v>450</v>
      </c>
      <c r="G97" s="30">
        <f t="shared" ca="1" si="53"/>
        <v>463</v>
      </c>
      <c r="H97" s="30">
        <f t="shared" ca="1" si="54"/>
        <v>444</v>
      </c>
      <c r="I97" s="30">
        <f t="shared" ca="1" si="55"/>
        <v>440</v>
      </c>
      <c r="J97" s="27">
        <v>86</v>
      </c>
    </row>
    <row r="98" spans="1:10" ht="14.45" customHeight="1" x14ac:dyDescent="0.3">
      <c r="A98" s="60" t="str">
        <f t="shared" ca="1" si="47"/>
        <v>Südoststeiermark</v>
      </c>
      <c r="B98" s="30">
        <f t="shared" ca="1" si="48"/>
        <v>448.11082639333802</v>
      </c>
      <c r="C98" s="30">
        <f t="shared" ca="1" si="49"/>
        <v>420</v>
      </c>
      <c r="D98" s="30">
        <f t="shared" ca="1" si="50"/>
        <v>379</v>
      </c>
      <c r="E98" s="30">
        <f t="shared" ca="1" si="51"/>
        <v>372</v>
      </c>
      <c r="F98" s="30">
        <f t="shared" ca="1" si="52"/>
        <v>339</v>
      </c>
      <c r="G98" s="30">
        <f t="shared" ca="1" si="53"/>
        <v>339</v>
      </c>
      <c r="H98" s="30">
        <f t="shared" ca="1" si="54"/>
        <v>357</v>
      </c>
      <c r="I98" s="30">
        <f t="shared" ca="1" si="55"/>
        <v>337</v>
      </c>
      <c r="J98" s="27">
        <v>87</v>
      </c>
    </row>
    <row r="99" spans="1:10" ht="14.45" customHeight="1" x14ac:dyDescent="0.3">
      <c r="A99" s="59" t="str">
        <f t="shared" ca="1" si="47"/>
        <v>Steiermark</v>
      </c>
      <c r="B99" s="58">
        <f t="shared" ca="1" si="48"/>
        <v>6204</v>
      </c>
      <c r="C99" s="58">
        <f t="shared" ca="1" si="49"/>
        <v>6239</v>
      </c>
      <c r="D99" s="58">
        <f t="shared" ca="1" si="50"/>
        <v>5996</v>
      </c>
      <c r="E99" s="58">
        <f t="shared" ca="1" si="51"/>
        <v>5931</v>
      </c>
      <c r="F99" s="58">
        <f t="shared" ca="1" si="52"/>
        <v>5944</v>
      </c>
      <c r="G99" s="58">
        <f t="shared" ca="1" si="53"/>
        <v>6194</v>
      </c>
      <c r="H99" s="58">
        <f t="shared" ca="1" si="54"/>
        <v>5911</v>
      </c>
      <c r="I99" s="58">
        <f t="shared" ca="1" si="55"/>
        <v>5958</v>
      </c>
      <c r="J99" s="27">
        <v>88</v>
      </c>
    </row>
    <row r="100" spans="1:10" ht="3" customHeight="1" x14ac:dyDescent="0.3">
      <c r="A100" s="60"/>
      <c r="B100" s="30"/>
      <c r="C100" s="30"/>
      <c r="D100" s="30"/>
      <c r="E100" s="30"/>
      <c r="F100" s="30"/>
      <c r="G100" s="30"/>
      <c r="H100" s="30"/>
      <c r="I100" s="30"/>
      <c r="J100" s="27"/>
    </row>
    <row r="101" spans="1:10" ht="14.45" customHeight="1" x14ac:dyDescent="0.3">
      <c r="A101" s="60" t="str">
        <f t="shared" ref="A101:A110" ca="1" si="56">IF(B101="-","-",IF(OR($K$8="Kammermitgliedschaften",$K$8="Neugründungen",$K$8="Lehrlinge"),INDIRECT("Daten_Auswahl_Merkmal!$F$"&amp;J101),INDIRECT("Daten_Auswahl_Merkmal!$E$"&amp;J101)))</f>
        <v>Innsbruck-Stadt</v>
      </c>
      <c r="B101" s="30">
        <f t="shared" ref="B101:B110" ca="1" si="57">IF(Auswahl_Merkmal_Quellenangabe_Grafik="Quelle: Statistik Austria - Arbeitsstättenzählung","",OFFSET(INDIRECT("Daten_Auswahl_Merkmal!$I$"&amp;$J101),,$N$8-7))</f>
        <v>514.62789017341004</v>
      </c>
      <c r="C101" s="30">
        <f t="shared" ref="C101:C110" ca="1" si="58">IF(Auswahl_Merkmal_Quellenangabe_Grafik="Quelle: Statistik Austria - Arbeitsstättenzählung","",OFFSET(INDIRECT("Daten_Auswahl_Merkmal!$I$"&amp;$J101),,$N$8-6))</f>
        <v>490</v>
      </c>
      <c r="D101" s="30">
        <f t="shared" ref="D101:D110" ca="1" si="59">IF(Auswahl_Merkmal_Quellenangabe_Grafik="Quelle: Statistik Austria - Arbeitsstättenzählung","",OFFSET(INDIRECT("Daten_Auswahl_Merkmal!$I$"&amp;$J101),,$N$8-5))</f>
        <v>527</v>
      </c>
      <c r="E101" s="30">
        <f t="shared" ref="E101:E110" ca="1" si="60">IF(Auswahl_Merkmal_Quellenangabe_Grafik="Quelle: Statistik Austria - Arbeitsstättenzählung","",OFFSET(INDIRECT("Daten_Auswahl_Merkmal!$I$"&amp;$J101),,$N$8-4))</f>
        <v>519</v>
      </c>
      <c r="F101" s="30">
        <f t="shared" ref="F101:F110" ca="1" si="61">IF(Auswahl_Merkmal_Quellenangabe_Grafik="Quelle: Statistik Austria - Arbeitsstättenzählung","",OFFSET(INDIRECT("Daten_Auswahl_Merkmal!$I$"&amp;$J101),,$N$8-3))</f>
        <v>505</v>
      </c>
      <c r="G101" s="30">
        <f t="shared" ref="G101:G110" ca="1" si="62">IF(Auswahl_Merkmal_Quellenangabe_Grafik="Quelle: Statistik Austria - Arbeitsstättenzählung","",OFFSET(INDIRECT("Daten_Auswahl_Merkmal!$I$"&amp;$J101),,$N$8-2))</f>
        <v>599</v>
      </c>
      <c r="H101" s="30">
        <f t="shared" ref="H101:H110" ca="1" si="63">IF(Auswahl_Merkmal_Quellenangabe_Grafik="Quelle: Statistik Austria - Arbeitsstättenzählung","",OFFSET(INDIRECT("Daten_Auswahl_Merkmal!$I$"&amp;$J101),,$N$8-1))</f>
        <v>544</v>
      </c>
      <c r="I101" s="30">
        <f t="shared" ref="I101:I110" ca="1" si="64">OFFSET(INDIRECT("Daten_Auswahl_Merkmal!$I$"&amp;$J101),,$N$8)</f>
        <v>607</v>
      </c>
      <c r="J101" s="27">
        <v>89</v>
      </c>
    </row>
    <row r="102" spans="1:10" ht="14.45" customHeight="1" x14ac:dyDescent="0.3">
      <c r="A102" s="60" t="str">
        <f t="shared" ca="1" si="56"/>
        <v>Imst</v>
      </c>
      <c r="B102" s="30">
        <f t="shared" ca="1" si="57"/>
        <v>198.856213872832</v>
      </c>
      <c r="C102" s="30">
        <f t="shared" ca="1" si="58"/>
        <v>206</v>
      </c>
      <c r="D102" s="30">
        <f t="shared" ca="1" si="59"/>
        <v>237</v>
      </c>
      <c r="E102" s="30">
        <f t="shared" ca="1" si="60"/>
        <v>215</v>
      </c>
      <c r="F102" s="30">
        <f t="shared" ca="1" si="61"/>
        <v>222</v>
      </c>
      <c r="G102" s="30">
        <f t="shared" ca="1" si="62"/>
        <v>231</v>
      </c>
      <c r="H102" s="30">
        <f t="shared" ca="1" si="63"/>
        <v>262</v>
      </c>
      <c r="I102" s="30">
        <f t="shared" ca="1" si="64"/>
        <v>240</v>
      </c>
      <c r="J102" s="27">
        <v>90</v>
      </c>
    </row>
    <row r="103" spans="1:10" ht="14.45" customHeight="1" x14ac:dyDescent="0.3">
      <c r="A103" s="60" t="str">
        <f t="shared" ca="1" si="56"/>
        <v>Innsbruck-Land</v>
      </c>
      <c r="B103" s="30">
        <f t="shared" ca="1" si="57"/>
        <v>710.48627167630104</v>
      </c>
      <c r="C103" s="30">
        <f t="shared" ca="1" si="58"/>
        <v>648</v>
      </c>
      <c r="D103" s="30">
        <f t="shared" ca="1" si="59"/>
        <v>608</v>
      </c>
      <c r="E103" s="30">
        <f t="shared" ca="1" si="60"/>
        <v>673</v>
      </c>
      <c r="F103" s="30">
        <f t="shared" ca="1" si="61"/>
        <v>645</v>
      </c>
      <c r="G103" s="30">
        <f t="shared" ca="1" si="62"/>
        <v>753</v>
      </c>
      <c r="H103" s="30">
        <f t="shared" ca="1" si="63"/>
        <v>722</v>
      </c>
      <c r="I103" s="30">
        <f t="shared" ca="1" si="64"/>
        <v>754</v>
      </c>
      <c r="J103" s="27">
        <v>91</v>
      </c>
    </row>
    <row r="104" spans="1:10" ht="14.45" customHeight="1" x14ac:dyDescent="0.3">
      <c r="A104" s="60" t="str">
        <f t="shared" ca="1" si="56"/>
        <v>Kitzbühel</v>
      </c>
      <c r="B104" s="30">
        <f t="shared" ca="1" si="57"/>
        <v>261.81069364161903</v>
      </c>
      <c r="C104" s="30">
        <f t="shared" ca="1" si="58"/>
        <v>293</v>
      </c>
      <c r="D104" s="30">
        <f t="shared" ca="1" si="59"/>
        <v>299</v>
      </c>
      <c r="E104" s="30">
        <f t="shared" ca="1" si="60"/>
        <v>293</v>
      </c>
      <c r="F104" s="30">
        <f t="shared" ca="1" si="61"/>
        <v>314</v>
      </c>
      <c r="G104" s="30">
        <f t="shared" ca="1" si="62"/>
        <v>321</v>
      </c>
      <c r="H104" s="30">
        <f t="shared" ca="1" si="63"/>
        <v>346</v>
      </c>
      <c r="I104" s="30">
        <f t="shared" ca="1" si="64"/>
        <v>351</v>
      </c>
      <c r="J104" s="27">
        <v>92</v>
      </c>
    </row>
    <row r="105" spans="1:10" ht="14.45" customHeight="1" x14ac:dyDescent="0.3">
      <c r="A105" s="60" t="str">
        <f t="shared" ca="1" si="56"/>
        <v>Kufstein</v>
      </c>
      <c r="B105" s="30">
        <f t="shared" ca="1" si="57"/>
        <v>383.72254335260101</v>
      </c>
      <c r="C105" s="30">
        <f t="shared" ca="1" si="58"/>
        <v>407</v>
      </c>
      <c r="D105" s="30">
        <f t="shared" ca="1" si="59"/>
        <v>382</v>
      </c>
      <c r="E105" s="30">
        <f t="shared" ca="1" si="60"/>
        <v>444</v>
      </c>
      <c r="F105" s="30">
        <f t="shared" ca="1" si="61"/>
        <v>421</v>
      </c>
      <c r="G105" s="30">
        <f t="shared" ca="1" si="62"/>
        <v>478</v>
      </c>
      <c r="H105" s="30">
        <f t="shared" ca="1" si="63"/>
        <v>448</v>
      </c>
      <c r="I105" s="30">
        <f t="shared" ca="1" si="64"/>
        <v>442</v>
      </c>
      <c r="J105" s="27">
        <v>93</v>
      </c>
    </row>
    <row r="106" spans="1:10" ht="14.45" customHeight="1" x14ac:dyDescent="0.3">
      <c r="A106" s="60" t="str">
        <f t="shared" ca="1" si="56"/>
        <v>Landeck</v>
      </c>
      <c r="B106" s="30">
        <f t="shared" ca="1" si="57"/>
        <v>132.90390173410401</v>
      </c>
      <c r="C106" s="30">
        <f t="shared" ca="1" si="58"/>
        <v>155</v>
      </c>
      <c r="D106" s="30">
        <f t="shared" ca="1" si="59"/>
        <v>137</v>
      </c>
      <c r="E106" s="30">
        <f t="shared" ca="1" si="60"/>
        <v>137</v>
      </c>
      <c r="F106" s="30">
        <f t="shared" ca="1" si="61"/>
        <v>131</v>
      </c>
      <c r="G106" s="30">
        <f t="shared" ca="1" si="62"/>
        <v>146</v>
      </c>
      <c r="H106" s="30">
        <f t="shared" ca="1" si="63"/>
        <v>158</v>
      </c>
      <c r="I106" s="30">
        <f t="shared" ca="1" si="64"/>
        <v>222</v>
      </c>
      <c r="J106" s="27">
        <v>94</v>
      </c>
    </row>
    <row r="107" spans="1:10" ht="14.45" customHeight="1" x14ac:dyDescent="0.3">
      <c r="A107" s="60" t="str">
        <f t="shared" ca="1" si="56"/>
        <v>Lienz</v>
      </c>
      <c r="B107" s="30">
        <f t="shared" ca="1" si="57"/>
        <v>201.85404624277501</v>
      </c>
      <c r="C107" s="30">
        <f t="shared" ca="1" si="58"/>
        <v>251</v>
      </c>
      <c r="D107" s="30">
        <f t="shared" ca="1" si="59"/>
        <v>207</v>
      </c>
      <c r="E107" s="30">
        <f t="shared" ca="1" si="60"/>
        <v>162</v>
      </c>
      <c r="F107" s="30">
        <f t="shared" ca="1" si="61"/>
        <v>230</v>
      </c>
      <c r="G107" s="30">
        <f t="shared" ca="1" si="62"/>
        <v>206</v>
      </c>
      <c r="H107" s="30">
        <f t="shared" ca="1" si="63"/>
        <v>186</v>
      </c>
      <c r="I107" s="30">
        <f t="shared" ca="1" si="64"/>
        <v>200</v>
      </c>
      <c r="J107" s="27">
        <v>95</v>
      </c>
    </row>
    <row r="108" spans="1:10" ht="14.45" customHeight="1" x14ac:dyDescent="0.3">
      <c r="A108" s="60" t="str">
        <f t="shared" ca="1" si="56"/>
        <v>Reutte</v>
      </c>
      <c r="B108" s="30">
        <f t="shared" ca="1" si="57"/>
        <v>97.929190751445105</v>
      </c>
      <c r="C108" s="30">
        <f t="shared" ca="1" si="58"/>
        <v>138</v>
      </c>
      <c r="D108" s="30">
        <f t="shared" ca="1" si="59"/>
        <v>127</v>
      </c>
      <c r="E108" s="30">
        <f t="shared" ca="1" si="60"/>
        <v>133</v>
      </c>
      <c r="F108" s="30">
        <f t="shared" ca="1" si="61"/>
        <v>170</v>
      </c>
      <c r="G108" s="30">
        <f t="shared" ca="1" si="62"/>
        <v>198</v>
      </c>
      <c r="H108" s="30">
        <f t="shared" ca="1" si="63"/>
        <v>177</v>
      </c>
      <c r="I108" s="30">
        <f t="shared" ca="1" si="64"/>
        <v>180</v>
      </c>
      <c r="J108" s="27">
        <v>96</v>
      </c>
    </row>
    <row r="109" spans="1:10" ht="14.45" customHeight="1" x14ac:dyDescent="0.3">
      <c r="A109" s="60" t="str">
        <f t="shared" ca="1" si="56"/>
        <v>Schwaz</v>
      </c>
      <c r="B109" s="30">
        <f t="shared" ca="1" si="57"/>
        <v>263.80924855491298</v>
      </c>
      <c r="C109" s="30">
        <f t="shared" ca="1" si="58"/>
        <v>309</v>
      </c>
      <c r="D109" s="30">
        <f t="shared" ca="1" si="59"/>
        <v>292</v>
      </c>
      <c r="E109" s="30">
        <f t="shared" ca="1" si="60"/>
        <v>304</v>
      </c>
      <c r="F109" s="30">
        <f t="shared" ca="1" si="61"/>
        <v>309</v>
      </c>
      <c r="G109" s="30">
        <f t="shared" ca="1" si="62"/>
        <v>404</v>
      </c>
      <c r="H109" s="30">
        <f t="shared" ca="1" si="63"/>
        <v>319</v>
      </c>
      <c r="I109" s="30">
        <f t="shared" ca="1" si="64"/>
        <v>346</v>
      </c>
      <c r="J109" s="27">
        <v>97</v>
      </c>
    </row>
    <row r="110" spans="1:10" ht="14.45" customHeight="1" x14ac:dyDescent="0.3">
      <c r="A110" s="59" t="str">
        <f t="shared" ca="1" si="56"/>
        <v>Tirol</v>
      </c>
      <c r="B110" s="58">
        <f t="shared" ca="1" si="57"/>
        <v>2766</v>
      </c>
      <c r="C110" s="58">
        <f t="shared" ca="1" si="58"/>
        <v>2897</v>
      </c>
      <c r="D110" s="58">
        <f t="shared" ca="1" si="59"/>
        <v>2816</v>
      </c>
      <c r="E110" s="58">
        <f t="shared" ca="1" si="60"/>
        <v>2880</v>
      </c>
      <c r="F110" s="58">
        <f t="shared" ca="1" si="61"/>
        <v>2947</v>
      </c>
      <c r="G110" s="58">
        <f t="shared" ca="1" si="62"/>
        <v>3336</v>
      </c>
      <c r="H110" s="58">
        <f t="shared" ca="1" si="63"/>
        <v>3162</v>
      </c>
      <c r="I110" s="58">
        <f t="shared" ca="1" si="64"/>
        <v>3342</v>
      </c>
      <c r="J110" s="27">
        <v>98</v>
      </c>
    </row>
    <row r="111" spans="1:10" ht="3" customHeight="1" x14ac:dyDescent="0.3">
      <c r="A111" s="60"/>
      <c r="B111" s="30"/>
      <c r="C111" s="30"/>
      <c r="D111" s="30"/>
      <c r="E111" s="30"/>
      <c r="F111" s="30"/>
      <c r="G111" s="30"/>
      <c r="H111" s="30"/>
      <c r="I111" s="30"/>
      <c r="J111" s="27"/>
    </row>
    <row r="112" spans="1:10" ht="14.45" customHeight="1" x14ac:dyDescent="0.3">
      <c r="A112" s="60" t="str">
        <f ca="1">IF(B112="-","-",IF(OR($K$8="Kammermitgliedschaften",$K$8="Neugründungen",$K$8="Lehrlinge"),INDIRECT("Daten_Auswahl_Merkmal!$F$"&amp;J112),INDIRECT("Daten_Auswahl_Merkmal!$E$"&amp;J112)))</f>
        <v>Bludenz</v>
      </c>
      <c r="B112" s="30">
        <f ca="1">IF(Auswahl_Merkmal_Quellenangabe_Grafik="Quelle: Statistik Austria - Arbeitsstättenzählung","",OFFSET(INDIRECT("Daten_Auswahl_Merkmal!$I$"&amp;$J112),,$N$8-7))</f>
        <v>232.82294832826699</v>
      </c>
      <c r="C112" s="30">
        <f ca="1">IF(Auswahl_Merkmal_Quellenangabe_Grafik="Quelle: Statistik Austria - Arbeitsstättenzählung","",OFFSET(INDIRECT("Daten_Auswahl_Merkmal!$I$"&amp;$J112),,$N$8-6))</f>
        <v>239</v>
      </c>
      <c r="D112" s="30">
        <f ca="1">IF(Auswahl_Merkmal_Quellenangabe_Grafik="Quelle: Statistik Austria - Arbeitsstättenzählung","",OFFSET(INDIRECT("Daten_Auswahl_Merkmal!$I$"&amp;$J112),,$N$8-5))</f>
        <v>216</v>
      </c>
      <c r="E112" s="30">
        <f ca="1">IF(Auswahl_Merkmal_Quellenangabe_Grafik="Quelle: Statistik Austria - Arbeitsstättenzählung","",OFFSET(INDIRECT("Daten_Auswahl_Merkmal!$I$"&amp;$J112),,$N$8-4))</f>
        <v>208</v>
      </c>
      <c r="F112" s="30">
        <f ca="1">IF(Auswahl_Merkmal_Quellenangabe_Grafik="Quelle: Statistik Austria - Arbeitsstättenzählung","",OFFSET(INDIRECT("Daten_Auswahl_Merkmal!$I$"&amp;$J112),,$N$8-3))</f>
        <v>242</v>
      </c>
      <c r="G112" s="30">
        <f ca="1">IF(Auswahl_Merkmal_Quellenangabe_Grafik="Quelle: Statistik Austria - Arbeitsstättenzählung","",OFFSET(INDIRECT("Daten_Auswahl_Merkmal!$I$"&amp;$J112),,$N$8-2))</f>
        <v>278</v>
      </c>
      <c r="H112" s="30">
        <f ca="1">IF(Auswahl_Merkmal_Quellenangabe_Grafik="Quelle: Statistik Austria - Arbeitsstättenzählung","",OFFSET(INDIRECT("Daten_Auswahl_Merkmal!$I$"&amp;$J112),,$N$8-1))</f>
        <v>269</v>
      </c>
      <c r="I112" s="30">
        <f ca="1">OFFSET(INDIRECT("Daten_Auswahl_Merkmal!$I$"&amp;$J112),,$N$8)</f>
        <v>257</v>
      </c>
      <c r="J112" s="27">
        <v>99</v>
      </c>
    </row>
    <row r="113" spans="1:10" ht="14.45" customHeight="1" x14ac:dyDescent="0.3">
      <c r="A113" s="60" t="str">
        <f ca="1">IF(B113="-","-",IF(OR($K$8="Kammermitgliedschaften",$K$8="Neugründungen",$K$8="Lehrlinge"),INDIRECT("Daten_Auswahl_Merkmal!$F$"&amp;J113),INDIRECT("Daten_Auswahl_Merkmal!$E$"&amp;J113)))</f>
        <v>Bregenz</v>
      </c>
      <c r="B113" s="30">
        <f ca="1">IF(Auswahl_Merkmal_Quellenangabe_Grafik="Quelle: Statistik Austria - Arbeitsstättenzählung","",OFFSET(INDIRECT("Daten_Auswahl_Merkmal!$I$"&amp;$J113),,$N$8-7))</f>
        <v>455.65349544073001</v>
      </c>
      <c r="C113" s="30">
        <f ca="1">IF(Auswahl_Merkmal_Quellenangabe_Grafik="Quelle: Statistik Austria - Arbeitsstättenzählung","",OFFSET(INDIRECT("Daten_Auswahl_Merkmal!$I$"&amp;$J113),,$N$8-6))</f>
        <v>465</v>
      </c>
      <c r="D113" s="30">
        <f ca="1">IF(Auswahl_Merkmal_Quellenangabe_Grafik="Quelle: Statistik Austria - Arbeitsstättenzählung","",OFFSET(INDIRECT("Daten_Auswahl_Merkmal!$I$"&amp;$J113),,$N$8-5))</f>
        <v>510</v>
      </c>
      <c r="E113" s="30">
        <f ca="1">IF(Auswahl_Merkmal_Quellenangabe_Grafik="Quelle: Statistik Austria - Arbeitsstättenzählung","",OFFSET(INDIRECT("Daten_Auswahl_Merkmal!$I$"&amp;$J113),,$N$8-4))</f>
        <v>488</v>
      </c>
      <c r="F113" s="30">
        <f ca="1">IF(Auswahl_Merkmal_Quellenangabe_Grafik="Quelle: Statistik Austria - Arbeitsstättenzählung","",OFFSET(INDIRECT("Daten_Auswahl_Merkmal!$I$"&amp;$J113),,$N$8-3))</f>
        <v>480</v>
      </c>
      <c r="G113" s="30">
        <f ca="1">IF(Auswahl_Merkmal_Quellenangabe_Grafik="Quelle: Statistik Austria - Arbeitsstättenzählung","",OFFSET(INDIRECT("Daten_Auswahl_Merkmal!$I$"&amp;$J113),,$N$8-2))</f>
        <v>548</v>
      </c>
      <c r="H113" s="30">
        <f ca="1">IF(Auswahl_Merkmal_Quellenangabe_Grafik="Quelle: Statistik Austria - Arbeitsstättenzählung","",OFFSET(INDIRECT("Daten_Auswahl_Merkmal!$I$"&amp;$J113),,$N$8-1))</f>
        <v>504</v>
      </c>
      <c r="I113" s="30">
        <f ca="1">OFFSET(INDIRECT("Daten_Auswahl_Merkmal!$I$"&amp;$J113),,$N$8)</f>
        <v>521</v>
      </c>
      <c r="J113" s="27">
        <v>100</v>
      </c>
    </row>
    <row r="114" spans="1:10" ht="14.45" customHeight="1" x14ac:dyDescent="0.3">
      <c r="A114" s="60" t="str">
        <f ca="1">IF(B114="-","-",IF(OR($K$8="Kammermitgliedschaften",$K$8="Neugründungen",$K$8="Lehrlinge"),INDIRECT("Daten_Auswahl_Merkmal!$F$"&amp;J114),INDIRECT("Daten_Auswahl_Merkmal!$E$"&amp;J114)))</f>
        <v>Dornbirn</v>
      </c>
      <c r="B114" s="30">
        <f ca="1">IF(Auswahl_Merkmal_Quellenangabe_Grafik="Quelle: Statistik Austria - Arbeitsstättenzählung","",OFFSET(INDIRECT("Daten_Auswahl_Merkmal!$I$"&amp;$J114),,$N$8-7))</f>
        <v>283.78419452887499</v>
      </c>
      <c r="C114" s="30">
        <f ca="1">IF(Auswahl_Merkmal_Quellenangabe_Grafik="Quelle: Statistik Austria - Arbeitsstättenzählung","",OFFSET(INDIRECT("Daten_Auswahl_Merkmal!$I$"&amp;$J114),,$N$8-6))</f>
        <v>318</v>
      </c>
      <c r="D114" s="30">
        <f ca="1">IF(Auswahl_Merkmal_Quellenangabe_Grafik="Quelle: Statistik Austria - Arbeitsstättenzählung","",OFFSET(INDIRECT("Daten_Auswahl_Merkmal!$I$"&amp;$J114),,$N$8-5))</f>
        <v>315</v>
      </c>
      <c r="E114" s="30">
        <f ca="1">IF(Auswahl_Merkmal_Quellenangabe_Grafik="Quelle: Statistik Austria - Arbeitsstättenzählung","",OFFSET(INDIRECT("Daten_Auswahl_Merkmal!$I$"&amp;$J114),,$N$8-4))</f>
        <v>312</v>
      </c>
      <c r="F114" s="30">
        <f ca="1">IF(Auswahl_Merkmal_Quellenangabe_Grafik="Quelle: Statistik Austria - Arbeitsstättenzählung","",OFFSET(INDIRECT("Daten_Auswahl_Merkmal!$I$"&amp;$J114),,$N$8-3))</f>
        <v>313</v>
      </c>
      <c r="G114" s="30">
        <f ca="1">IF(Auswahl_Merkmal_Quellenangabe_Grafik="Quelle: Statistik Austria - Arbeitsstättenzählung","",OFFSET(INDIRECT("Daten_Auswahl_Merkmal!$I$"&amp;$J114),,$N$8-2))</f>
        <v>369</v>
      </c>
      <c r="H114" s="30">
        <f ca="1">IF(Auswahl_Merkmal_Quellenangabe_Grafik="Quelle: Statistik Austria - Arbeitsstättenzählung","",OFFSET(INDIRECT("Daten_Auswahl_Merkmal!$I$"&amp;$J114),,$N$8-1))</f>
        <v>309</v>
      </c>
      <c r="I114" s="30">
        <f ca="1">OFFSET(INDIRECT("Daten_Auswahl_Merkmal!$I$"&amp;$J114),,$N$8)</f>
        <v>367</v>
      </c>
      <c r="J114" s="27">
        <v>101</v>
      </c>
    </row>
    <row r="115" spans="1:10" ht="14.45" customHeight="1" x14ac:dyDescent="0.3">
      <c r="A115" s="60" t="str">
        <f ca="1">IF(B115="-","-",IF(OR($K$8="Kammermitgliedschaften",$K$8="Neugründungen",$K$8="Lehrlinge"),INDIRECT("Daten_Auswahl_Merkmal!$F$"&amp;J115),INDIRECT("Daten_Auswahl_Merkmal!$E$"&amp;J115)))</f>
        <v>Feldkirch</v>
      </c>
      <c r="B115" s="30">
        <f ca="1">IF(Auswahl_Merkmal_Quellenangabe_Grafik="Quelle: Statistik Austria - Arbeitsstättenzählung","",OFFSET(INDIRECT("Daten_Auswahl_Merkmal!$I$"&amp;$J115),,$N$8-7))</f>
        <v>342.73936170212801</v>
      </c>
      <c r="C115" s="30">
        <f ca="1">IF(Auswahl_Merkmal_Quellenangabe_Grafik="Quelle: Statistik Austria - Arbeitsstättenzählung","",OFFSET(INDIRECT("Daten_Auswahl_Merkmal!$I$"&amp;$J115),,$N$8-6))</f>
        <v>360</v>
      </c>
      <c r="D115" s="30">
        <f ca="1">IF(Auswahl_Merkmal_Quellenangabe_Grafik="Quelle: Statistik Austria - Arbeitsstättenzählung","",OFFSET(INDIRECT("Daten_Auswahl_Merkmal!$I$"&amp;$J115),,$N$8-5))</f>
        <v>370</v>
      </c>
      <c r="E115" s="30">
        <f ca="1">IF(Auswahl_Merkmal_Quellenangabe_Grafik="Quelle: Statistik Austria - Arbeitsstättenzählung","",OFFSET(INDIRECT("Daten_Auswahl_Merkmal!$I$"&amp;$J115),,$N$8-4))</f>
        <v>342</v>
      </c>
      <c r="F115" s="30">
        <f ca="1">IF(Auswahl_Merkmal_Quellenangabe_Grafik="Quelle: Statistik Austria - Arbeitsstättenzählung","",OFFSET(INDIRECT("Daten_Auswahl_Merkmal!$I$"&amp;$J115),,$N$8-3))</f>
        <v>379</v>
      </c>
      <c r="G115" s="30">
        <f ca="1">IF(Auswahl_Merkmal_Quellenangabe_Grafik="Quelle: Statistik Austria - Arbeitsstättenzählung","",OFFSET(INDIRECT("Daten_Auswahl_Merkmal!$I$"&amp;$J115),,$N$8-2))</f>
        <v>412</v>
      </c>
      <c r="H115" s="30">
        <f ca="1">IF(Auswahl_Merkmal_Quellenangabe_Grafik="Quelle: Statistik Austria - Arbeitsstättenzählung","",OFFSET(INDIRECT("Daten_Auswahl_Merkmal!$I$"&amp;$J115),,$N$8-1))</f>
        <v>355</v>
      </c>
      <c r="I115" s="30">
        <f ca="1">OFFSET(INDIRECT("Daten_Auswahl_Merkmal!$I$"&amp;$J115),,$N$8)</f>
        <v>382</v>
      </c>
      <c r="J115" s="27">
        <v>102</v>
      </c>
    </row>
    <row r="116" spans="1:10" ht="14.45" customHeight="1" x14ac:dyDescent="0.3">
      <c r="A116" s="59" t="str">
        <f ca="1">IF(B116="-","-",IF(OR($K$8="Kammermitgliedschaften",$K$8="Neugründungen",$K$8="Lehrlinge"),INDIRECT("Daten_Auswahl_Merkmal!$F$"&amp;J116),INDIRECT("Daten_Auswahl_Merkmal!$E$"&amp;J116)))</f>
        <v>Vorarlberg</v>
      </c>
      <c r="B116" s="58">
        <f ca="1">IF(Auswahl_Merkmal_Quellenangabe_Grafik="Quelle: Statistik Austria - Arbeitsstättenzählung","",OFFSET(INDIRECT("Daten_Auswahl_Merkmal!$I$"&amp;$J116),,$N$8-7))</f>
        <v>1315</v>
      </c>
      <c r="C116" s="58">
        <f ca="1">IF(Auswahl_Merkmal_Quellenangabe_Grafik="Quelle: Statistik Austria - Arbeitsstättenzählung","",OFFSET(INDIRECT("Daten_Auswahl_Merkmal!$I$"&amp;$J116),,$N$8-6))</f>
        <v>1382</v>
      </c>
      <c r="D116" s="58">
        <f ca="1">IF(Auswahl_Merkmal_Quellenangabe_Grafik="Quelle: Statistik Austria - Arbeitsstättenzählung","",OFFSET(INDIRECT("Daten_Auswahl_Merkmal!$I$"&amp;$J116),,$N$8-5))</f>
        <v>1411</v>
      </c>
      <c r="E116" s="58">
        <f ca="1">IF(Auswahl_Merkmal_Quellenangabe_Grafik="Quelle: Statistik Austria - Arbeitsstättenzählung","",OFFSET(INDIRECT("Daten_Auswahl_Merkmal!$I$"&amp;$J116),,$N$8-4))</f>
        <v>1350</v>
      </c>
      <c r="F116" s="58">
        <f ca="1">IF(Auswahl_Merkmal_Quellenangabe_Grafik="Quelle: Statistik Austria - Arbeitsstättenzählung","",OFFSET(INDIRECT("Daten_Auswahl_Merkmal!$I$"&amp;$J116),,$N$8-3))</f>
        <v>1414</v>
      </c>
      <c r="G116" s="58">
        <f ca="1">IF(Auswahl_Merkmal_Quellenangabe_Grafik="Quelle: Statistik Austria - Arbeitsstättenzählung","",OFFSET(INDIRECT("Daten_Auswahl_Merkmal!$I$"&amp;$J116),,$N$8-2))</f>
        <v>1607</v>
      </c>
      <c r="H116" s="58">
        <f ca="1">IF(Auswahl_Merkmal_Quellenangabe_Grafik="Quelle: Statistik Austria - Arbeitsstättenzählung","",OFFSET(INDIRECT("Daten_Auswahl_Merkmal!$I$"&amp;$J116),,$N$8-1))</f>
        <v>1437</v>
      </c>
      <c r="I116" s="58">
        <f ca="1">OFFSET(INDIRECT("Daten_Auswahl_Merkmal!$I$"&amp;$J116),,$N$8)</f>
        <v>1527</v>
      </c>
      <c r="J116" s="27">
        <v>103</v>
      </c>
    </row>
    <row r="117" spans="1:10" ht="3" customHeight="1" x14ac:dyDescent="0.3">
      <c r="A117" s="60"/>
      <c r="B117" s="30"/>
      <c r="C117" s="30"/>
      <c r="D117" s="30"/>
      <c r="E117" s="30"/>
      <c r="F117" s="30"/>
      <c r="G117" s="30"/>
      <c r="H117" s="30"/>
      <c r="I117" s="30"/>
      <c r="J117" s="27"/>
    </row>
    <row r="118" spans="1:10" ht="14.45" customHeight="1" x14ac:dyDescent="0.3">
      <c r="A118" s="60" t="str">
        <f t="shared" ref="A118:A141" ca="1" si="65">IF(B118="-","-",IF(OR($K$8="Kammermitgliedschaften",$K$8="Neugründungen",$K$8="Lehrlinge"),INDIRECT("Daten_Auswahl_Merkmal!$F$"&amp;J118),INDIRECT("Daten_Auswahl_Merkmal!$E$"&amp;J118)))</f>
        <v>Wien-Innere Stadt</v>
      </c>
      <c r="B118" s="30">
        <f t="shared" ref="B118:B141" ca="1" si="66">IF(Auswahl_Merkmal_Quellenangabe_Grafik="Quelle: Statistik Austria - Arbeitsstättenzählung","",OFFSET(INDIRECT("Daten_Auswahl_Merkmal!$I$"&amp;$J118),,$N$8-7))</f>
        <v>375.44028307022302</v>
      </c>
      <c r="C118" s="30">
        <f t="shared" ref="C118:C141" ca="1" si="67">IF(Auswahl_Merkmal_Quellenangabe_Grafik="Quelle: Statistik Austria - Arbeitsstättenzählung","",OFFSET(INDIRECT("Daten_Auswahl_Merkmal!$I$"&amp;$J118),,$N$8-6))</f>
        <v>422</v>
      </c>
      <c r="D118" s="30">
        <f t="shared" ref="D118:D141" ca="1" si="68">IF(Auswahl_Merkmal_Quellenangabe_Grafik="Quelle: Statistik Austria - Arbeitsstättenzählung","",OFFSET(INDIRECT("Daten_Auswahl_Merkmal!$I$"&amp;$J118),,$N$8-5))</f>
        <v>440</v>
      </c>
      <c r="E118" s="30">
        <f t="shared" ref="E118:E141" ca="1" si="69">IF(Auswahl_Merkmal_Quellenangabe_Grafik="Quelle: Statistik Austria - Arbeitsstättenzählung","",OFFSET(INDIRECT("Daten_Auswahl_Merkmal!$I$"&amp;$J118),,$N$8-4))</f>
        <v>408</v>
      </c>
      <c r="F118" s="30">
        <f t="shared" ref="F118:F141" ca="1" si="70">IF(Auswahl_Merkmal_Quellenangabe_Grafik="Quelle: Statistik Austria - Arbeitsstättenzählung","",OFFSET(INDIRECT("Daten_Auswahl_Merkmal!$I$"&amp;$J118),,$N$8-3))</f>
        <v>460</v>
      </c>
      <c r="G118" s="30">
        <f t="shared" ref="G118:G141" ca="1" si="71">IF(Auswahl_Merkmal_Quellenangabe_Grafik="Quelle: Statistik Austria - Arbeitsstättenzählung","",OFFSET(INDIRECT("Daten_Auswahl_Merkmal!$I$"&amp;$J118),,$N$8-2))</f>
        <v>483</v>
      </c>
      <c r="H118" s="30">
        <f t="shared" ref="H118:H141" ca="1" si="72">IF(Auswahl_Merkmal_Quellenangabe_Grafik="Quelle: Statistik Austria - Arbeitsstättenzählung","",OFFSET(INDIRECT("Daten_Auswahl_Merkmal!$I$"&amp;$J118),,$N$8-1))</f>
        <v>459</v>
      </c>
      <c r="I118" s="30">
        <f t="shared" ref="I118:I141" ca="1" si="73">OFFSET(INDIRECT("Daten_Auswahl_Merkmal!$I$"&amp;$J118),,$N$8)</f>
        <v>439</v>
      </c>
      <c r="J118" s="27">
        <v>104</v>
      </c>
    </row>
    <row r="119" spans="1:10" ht="14.45" customHeight="1" x14ac:dyDescent="0.3">
      <c r="A119" s="60" t="str">
        <f t="shared" ca="1" si="65"/>
        <v>Wien-Leopoldstadt</v>
      </c>
      <c r="B119" s="30">
        <f t="shared" ca="1" si="66"/>
        <v>544.73696243875895</v>
      </c>
      <c r="C119" s="30">
        <f t="shared" ca="1" si="67"/>
        <v>506</v>
      </c>
      <c r="D119" s="30">
        <f t="shared" ca="1" si="68"/>
        <v>554</v>
      </c>
      <c r="E119" s="30">
        <f t="shared" ca="1" si="69"/>
        <v>527</v>
      </c>
      <c r="F119" s="30">
        <f t="shared" ca="1" si="70"/>
        <v>490</v>
      </c>
      <c r="G119" s="30">
        <f t="shared" ca="1" si="71"/>
        <v>574</v>
      </c>
      <c r="H119" s="30">
        <f t="shared" ca="1" si="72"/>
        <v>567</v>
      </c>
      <c r="I119" s="30">
        <f t="shared" ca="1" si="73"/>
        <v>556</v>
      </c>
      <c r="J119" s="27">
        <v>105</v>
      </c>
    </row>
    <row r="120" spans="1:10" ht="14.45" customHeight="1" x14ac:dyDescent="0.3">
      <c r="A120" s="60" t="str">
        <f t="shared" ca="1" si="65"/>
        <v>Wien-Landstraße</v>
      </c>
      <c r="B120" s="30">
        <f t="shared" ca="1" si="66"/>
        <v>621.41839956450701</v>
      </c>
      <c r="C120" s="30">
        <f t="shared" ca="1" si="67"/>
        <v>577</v>
      </c>
      <c r="D120" s="30">
        <f t="shared" ca="1" si="68"/>
        <v>551</v>
      </c>
      <c r="E120" s="30">
        <f t="shared" ca="1" si="69"/>
        <v>555</v>
      </c>
      <c r="F120" s="30">
        <f t="shared" ca="1" si="70"/>
        <v>534</v>
      </c>
      <c r="G120" s="30">
        <f t="shared" ca="1" si="71"/>
        <v>610</v>
      </c>
      <c r="H120" s="30">
        <f t="shared" ca="1" si="72"/>
        <v>582</v>
      </c>
      <c r="I120" s="30">
        <f t="shared" ca="1" si="73"/>
        <v>532</v>
      </c>
      <c r="J120" s="27">
        <v>106</v>
      </c>
    </row>
    <row r="121" spans="1:10" ht="14.45" customHeight="1" x14ac:dyDescent="0.3">
      <c r="A121" s="60" t="str">
        <f t="shared" ca="1" si="65"/>
        <v>Wien-Wieden</v>
      </c>
      <c r="B121" s="30">
        <f t="shared" ca="1" si="66"/>
        <v>303.73816004354899</v>
      </c>
      <c r="C121" s="30">
        <f t="shared" ca="1" si="67"/>
        <v>286</v>
      </c>
      <c r="D121" s="30">
        <f t="shared" ca="1" si="68"/>
        <v>280</v>
      </c>
      <c r="E121" s="30">
        <f t="shared" ca="1" si="69"/>
        <v>246</v>
      </c>
      <c r="F121" s="30">
        <f t="shared" ca="1" si="70"/>
        <v>263</v>
      </c>
      <c r="G121" s="30">
        <f t="shared" ca="1" si="71"/>
        <v>259</v>
      </c>
      <c r="H121" s="30">
        <f t="shared" ca="1" si="72"/>
        <v>243</v>
      </c>
      <c r="I121" s="30">
        <f t="shared" ca="1" si="73"/>
        <v>246</v>
      </c>
      <c r="J121" s="27">
        <v>107</v>
      </c>
    </row>
    <row r="122" spans="1:10" ht="14.45" customHeight="1" x14ac:dyDescent="0.3">
      <c r="A122" s="60" t="str">
        <f t="shared" ca="1" si="65"/>
        <v>Wien-Margareten</v>
      </c>
      <c r="B122" s="30">
        <f t="shared" ca="1" si="66"/>
        <v>323.65541643984801</v>
      </c>
      <c r="C122" s="30">
        <f t="shared" ca="1" si="67"/>
        <v>303</v>
      </c>
      <c r="D122" s="30">
        <f t="shared" ca="1" si="68"/>
        <v>271</v>
      </c>
      <c r="E122" s="30">
        <f t="shared" ca="1" si="69"/>
        <v>312</v>
      </c>
      <c r="F122" s="30">
        <f t="shared" ca="1" si="70"/>
        <v>267</v>
      </c>
      <c r="G122" s="30">
        <f t="shared" ca="1" si="71"/>
        <v>309</v>
      </c>
      <c r="H122" s="30">
        <f t="shared" ca="1" si="72"/>
        <v>289</v>
      </c>
      <c r="I122" s="30">
        <f t="shared" ca="1" si="73"/>
        <v>317</v>
      </c>
      <c r="J122" s="27">
        <v>108</v>
      </c>
    </row>
    <row r="123" spans="1:10" ht="14.45" customHeight="1" x14ac:dyDescent="0.3">
      <c r="A123" s="60" t="str">
        <f t="shared" ca="1" si="65"/>
        <v>Wien-Mariahilf</v>
      </c>
      <c r="B123" s="30">
        <f t="shared" ca="1" si="66"/>
        <v>217.09809471965201</v>
      </c>
      <c r="C123" s="30">
        <f t="shared" ca="1" si="67"/>
        <v>234</v>
      </c>
      <c r="D123" s="30">
        <f t="shared" ca="1" si="68"/>
        <v>238</v>
      </c>
      <c r="E123" s="30">
        <f t="shared" ca="1" si="69"/>
        <v>261</v>
      </c>
      <c r="F123" s="30">
        <f t="shared" ca="1" si="70"/>
        <v>250</v>
      </c>
      <c r="G123" s="30">
        <f t="shared" ca="1" si="71"/>
        <v>215</v>
      </c>
      <c r="H123" s="30">
        <f t="shared" ca="1" si="72"/>
        <v>216</v>
      </c>
      <c r="I123" s="30">
        <f t="shared" ca="1" si="73"/>
        <v>222</v>
      </c>
      <c r="J123" s="27">
        <v>109</v>
      </c>
    </row>
    <row r="124" spans="1:10" ht="14.45" customHeight="1" x14ac:dyDescent="0.3">
      <c r="A124" s="60" t="str">
        <f t="shared" ca="1" si="65"/>
        <v>Wien-Neubau</v>
      </c>
      <c r="B124" s="30">
        <f t="shared" ca="1" si="66"/>
        <v>392.36995100707702</v>
      </c>
      <c r="C124" s="30">
        <f t="shared" ca="1" si="67"/>
        <v>269</v>
      </c>
      <c r="D124" s="30">
        <f t="shared" ca="1" si="68"/>
        <v>256</v>
      </c>
      <c r="E124" s="30">
        <f t="shared" ca="1" si="69"/>
        <v>275</v>
      </c>
      <c r="F124" s="30">
        <f t="shared" ca="1" si="70"/>
        <v>240</v>
      </c>
      <c r="G124" s="30">
        <f t="shared" ca="1" si="71"/>
        <v>266</v>
      </c>
      <c r="H124" s="30">
        <f t="shared" ca="1" si="72"/>
        <v>266</v>
      </c>
      <c r="I124" s="30">
        <f t="shared" ca="1" si="73"/>
        <v>273</v>
      </c>
      <c r="J124" s="27">
        <v>110</v>
      </c>
    </row>
    <row r="125" spans="1:10" ht="14.45" customHeight="1" x14ac:dyDescent="0.3">
      <c r="A125" s="60" t="str">
        <f t="shared" ca="1" si="65"/>
        <v>Wien-Josefstadt</v>
      </c>
      <c r="B125" s="30">
        <f t="shared" ca="1" si="66"/>
        <v>194.19324986390899</v>
      </c>
      <c r="C125" s="30">
        <f t="shared" ca="1" si="67"/>
        <v>186</v>
      </c>
      <c r="D125" s="30">
        <f t="shared" ca="1" si="68"/>
        <v>180</v>
      </c>
      <c r="E125" s="30">
        <f t="shared" ca="1" si="69"/>
        <v>154</v>
      </c>
      <c r="F125" s="30">
        <f t="shared" ca="1" si="70"/>
        <v>179</v>
      </c>
      <c r="G125" s="30">
        <f t="shared" ca="1" si="71"/>
        <v>174</v>
      </c>
      <c r="H125" s="30">
        <f t="shared" ca="1" si="72"/>
        <v>159</v>
      </c>
      <c r="I125" s="30">
        <f t="shared" ca="1" si="73"/>
        <v>165</v>
      </c>
      <c r="J125" s="27">
        <v>111</v>
      </c>
    </row>
    <row r="126" spans="1:10" ht="14.45" customHeight="1" x14ac:dyDescent="0.3">
      <c r="A126" s="60" t="str">
        <f t="shared" ca="1" si="65"/>
        <v>Wien-Alsergrund</v>
      </c>
      <c r="B126" s="30">
        <f t="shared" ca="1" si="66"/>
        <v>324.65127925966198</v>
      </c>
      <c r="C126" s="30">
        <f t="shared" ca="1" si="67"/>
        <v>306</v>
      </c>
      <c r="D126" s="30">
        <f t="shared" ca="1" si="68"/>
        <v>296</v>
      </c>
      <c r="E126" s="30">
        <f t="shared" ca="1" si="69"/>
        <v>309</v>
      </c>
      <c r="F126" s="30">
        <f t="shared" ca="1" si="70"/>
        <v>275</v>
      </c>
      <c r="G126" s="30">
        <f t="shared" ca="1" si="71"/>
        <v>269</v>
      </c>
      <c r="H126" s="30">
        <f t="shared" ca="1" si="72"/>
        <v>268</v>
      </c>
      <c r="I126" s="30">
        <f t="shared" ca="1" si="73"/>
        <v>273</v>
      </c>
      <c r="J126" s="27">
        <v>112</v>
      </c>
    </row>
    <row r="127" spans="1:10" ht="14.45" customHeight="1" x14ac:dyDescent="0.3">
      <c r="A127" s="60" t="str">
        <f t="shared" ca="1" si="65"/>
        <v>Wien-Favoriten</v>
      </c>
      <c r="B127" s="30">
        <f t="shared" ca="1" si="66"/>
        <v>756.85574305933596</v>
      </c>
      <c r="C127" s="30">
        <f t="shared" ca="1" si="67"/>
        <v>760</v>
      </c>
      <c r="D127" s="30">
        <f t="shared" ca="1" si="68"/>
        <v>808</v>
      </c>
      <c r="E127" s="30">
        <f t="shared" ca="1" si="69"/>
        <v>812</v>
      </c>
      <c r="F127" s="30">
        <f t="shared" ca="1" si="70"/>
        <v>739</v>
      </c>
      <c r="G127" s="30">
        <f t="shared" ca="1" si="71"/>
        <v>880</v>
      </c>
      <c r="H127" s="30">
        <f t="shared" ca="1" si="72"/>
        <v>849</v>
      </c>
      <c r="I127" s="30">
        <f t="shared" ca="1" si="73"/>
        <v>895</v>
      </c>
      <c r="J127" s="27">
        <v>113</v>
      </c>
    </row>
    <row r="128" spans="1:10" ht="14.45" customHeight="1" x14ac:dyDescent="0.3">
      <c r="A128" s="60" t="str">
        <f t="shared" ca="1" si="65"/>
        <v>Wien-Simmering</v>
      </c>
      <c r="B128" s="30">
        <f t="shared" ca="1" si="66"/>
        <v>268.88296135002702</v>
      </c>
      <c r="C128" s="30">
        <f t="shared" ca="1" si="67"/>
        <v>307</v>
      </c>
      <c r="D128" s="30">
        <f t="shared" ca="1" si="68"/>
        <v>281</v>
      </c>
      <c r="E128" s="30">
        <f t="shared" ca="1" si="69"/>
        <v>300</v>
      </c>
      <c r="F128" s="30">
        <f t="shared" ca="1" si="70"/>
        <v>266</v>
      </c>
      <c r="G128" s="30">
        <f t="shared" ca="1" si="71"/>
        <v>314</v>
      </c>
      <c r="H128" s="30">
        <f t="shared" ca="1" si="72"/>
        <v>348</v>
      </c>
      <c r="I128" s="30">
        <f t="shared" ca="1" si="73"/>
        <v>373</v>
      </c>
      <c r="J128" s="27">
        <v>114</v>
      </c>
    </row>
    <row r="129" spans="1:10" ht="14.45" customHeight="1" x14ac:dyDescent="0.3">
      <c r="A129" s="60" t="str">
        <f t="shared" ca="1" si="65"/>
        <v>Wien-Meidling</v>
      </c>
      <c r="B129" s="30">
        <f t="shared" ca="1" si="66"/>
        <v>484.98519324986398</v>
      </c>
      <c r="C129" s="30">
        <f t="shared" ca="1" si="67"/>
        <v>544</v>
      </c>
      <c r="D129" s="30">
        <f t="shared" ca="1" si="68"/>
        <v>520</v>
      </c>
      <c r="E129" s="30">
        <f t="shared" ca="1" si="69"/>
        <v>500</v>
      </c>
      <c r="F129" s="30">
        <f t="shared" ca="1" si="70"/>
        <v>417</v>
      </c>
      <c r="G129" s="30">
        <f t="shared" ca="1" si="71"/>
        <v>414</v>
      </c>
      <c r="H129" s="30">
        <f t="shared" ca="1" si="72"/>
        <v>450</v>
      </c>
      <c r="I129" s="30">
        <f t="shared" ca="1" si="73"/>
        <v>451</v>
      </c>
      <c r="J129" s="27">
        <v>115</v>
      </c>
    </row>
    <row r="130" spans="1:10" ht="14.45" customHeight="1" x14ac:dyDescent="0.3">
      <c r="A130" s="60" t="str">
        <f t="shared" ca="1" si="65"/>
        <v>Wien-Hietzing</v>
      </c>
      <c r="B130" s="30">
        <f t="shared" ca="1" si="66"/>
        <v>304.73402286336398</v>
      </c>
      <c r="C130" s="30">
        <f t="shared" ca="1" si="67"/>
        <v>252</v>
      </c>
      <c r="D130" s="30">
        <f t="shared" ca="1" si="68"/>
        <v>295</v>
      </c>
      <c r="E130" s="30">
        <f t="shared" ca="1" si="69"/>
        <v>237</v>
      </c>
      <c r="F130" s="30">
        <f t="shared" ca="1" si="70"/>
        <v>259</v>
      </c>
      <c r="G130" s="30">
        <f t="shared" ca="1" si="71"/>
        <v>232</v>
      </c>
      <c r="H130" s="30">
        <f t="shared" ca="1" si="72"/>
        <v>246</v>
      </c>
      <c r="I130" s="30">
        <f t="shared" ca="1" si="73"/>
        <v>238</v>
      </c>
      <c r="J130" s="27">
        <v>116</v>
      </c>
    </row>
    <row r="131" spans="1:10" ht="14.45" customHeight="1" x14ac:dyDescent="0.3">
      <c r="A131" s="60" t="str">
        <f t="shared" ca="1" si="65"/>
        <v>Wien-Penzing</v>
      </c>
      <c r="B131" s="30">
        <f t="shared" ca="1" si="66"/>
        <v>381.415459989113</v>
      </c>
      <c r="C131" s="30">
        <f t="shared" ca="1" si="67"/>
        <v>344</v>
      </c>
      <c r="D131" s="30">
        <f t="shared" ca="1" si="68"/>
        <v>347</v>
      </c>
      <c r="E131" s="30">
        <f t="shared" ca="1" si="69"/>
        <v>372</v>
      </c>
      <c r="F131" s="30">
        <f t="shared" ca="1" si="70"/>
        <v>343</v>
      </c>
      <c r="G131" s="30">
        <f t="shared" ca="1" si="71"/>
        <v>313</v>
      </c>
      <c r="H131" s="30">
        <f t="shared" ca="1" si="72"/>
        <v>315</v>
      </c>
      <c r="I131" s="30">
        <f t="shared" ca="1" si="73"/>
        <v>404</v>
      </c>
      <c r="J131" s="27">
        <v>117</v>
      </c>
    </row>
    <row r="132" spans="1:10" ht="14.45" customHeight="1" x14ac:dyDescent="0.3">
      <c r="A132" s="60" t="str">
        <f t="shared" ca="1" si="65"/>
        <v>Wien-Rudolfsheim-Fünfhaus</v>
      </c>
      <c r="B132" s="30">
        <f t="shared" ca="1" si="66"/>
        <v>410.29548176374499</v>
      </c>
      <c r="C132" s="30">
        <f t="shared" ca="1" si="67"/>
        <v>429</v>
      </c>
      <c r="D132" s="30">
        <f t="shared" ca="1" si="68"/>
        <v>396</v>
      </c>
      <c r="E132" s="30">
        <f t="shared" ca="1" si="69"/>
        <v>497</v>
      </c>
      <c r="F132" s="30">
        <f t="shared" ca="1" si="70"/>
        <v>364</v>
      </c>
      <c r="G132" s="30">
        <f t="shared" ca="1" si="71"/>
        <v>400</v>
      </c>
      <c r="H132" s="30">
        <f t="shared" ca="1" si="72"/>
        <v>391</v>
      </c>
      <c r="I132" s="30">
        <f t="shared" ca="1" si="73"/>
        <v>398</v>
      </c>
      <c r="J132" s="27">
        <v>118</v>
      </c>
    </row>
    <row r="133" spans="1:10" ht="14.45" customHeight="1" x14ac:dyDescent="0.3">
      <c r="A133" s="60" t="str">
        <f t="shared" ca="1" si="65"/>
        <v>Wien-Ottakring</v>
      </c>
      <c r="B133" s="30">
        <f t="shared" ca="1" si="66"/>
        <v>433.20032661948801</v>
      </c>
      <c r="C133" s="30">
        <f t="shared" ca="1" si="67"/>
        <v>438</v>
      </c>
      <c r="D133" s="30">
        <f t="shared" ca="1" si="68"/>
        <v>464</v>
      </c>
      <c r="E133" s="30">
        <f t="shared" ca="1" si="69"/>
        <v>430</v>
      </c>
      <c r="F133" s="30">
        <f t="shared" ca="1" si="70"/>
        <v>369</v>
      </c>
      <c r="G133" s="30">
        <f t="shared" ca="1" si="71"/>
        <v>404</v>
      </c>
      <c r="H133" s="30">
        <f t="shared" ca="1" si="72"/>
        <v>391</v>
      </c>
      <c r="I133" s="30">
        <f t="shared" ca="1" si="73"/>
        <v>456</v>
      </c>
      <c r="J133" s="27">
        <v>119</v>
      </c>
    </row>
    <row r="134" spans="1:10" ht="14.45" customHeight="1" x14ac:dyDescent="0.3">
      <c r="A134" s="60" t="str">
        <f t="shared" ca="1" si="65"/>
        <v>Wien-Hernals</v>
      </c>
      <c r="B134" s="30">
        <f t="shared" ca="1" si="66"/>
        <v>263.90364725095299</v>
      </c>
      <c r="C134" s="30">
        <f t="shared" ca="1" si="67"/>
        <v>223</v>
      </c>
      <c r="D134" s="30">
        <f t="shared" ca="1" si="68"/>
        <v>269</v>
      </c>
      <c r="E134" s="30">
        <f t="shared" ca="1" si="69"/>
        <v>239</v>
      </c>
      <c r="F134" s="30">
        <f t="shared" ca="1" si="70"/>
        <v>227</v>
      </c>
      <c r="G134" s="30">
        <f t="shared" ca="1" si="71"/>
        <v>228</v>
      </c>
      <c r="H134" s="30">
        <f t="shared" ca="1" si="72"/>
        <v>232</v>
      </c>
      <c r="I134" s="30">
        <f t="shared" ca="1" si="73"/>
        <v>233</v>
      </c>
      <c r="J134" s="27">
        <v>120</v>
      </c>
    </row>
    <row r="135" spans="1:10" ht="14.45" customHeight="1" x14ac:dyDescent="0.3">
      <c r="A135" s="60" t="str">
        <f t="shared" ca="1" si="65"/>
        <v>Wien-Währing</v>
      </c>
      <c r="B135" s="30">
        <f t="shared" ca="1" si="66"/>
        <v>266.89123571039698</v>
      </c>
      <c r="C135" s="30">
        <f t="shared" ca="1" si="67"/>
        <v>267</v>
      </c>
      <c r="D135" s="30">
        <f t="shared" ca="1" si="68"/>
        <v>268</v>
      </c>
      <c r="E135" s="30">
        <f t="shared" ca="1" si="69"/>
        <v>273</v>
      </c>
      <c r="F135" s="30">
        <f t="shared" ca="1" si="70"/>
        <v>275</v>
      </c>
      <c r="G135" s="30">
        <f t="shared" ca="1" si="71"/>
        <v>276</v>
      </c>
      <c r="H135" s="30">
        <f t="shared" ca="1" si="72"/>
        <v>259</v>
      </c>
      <c r="I135" s="30">
        <f t="shared" ca="1" si="73"/>
        <v>273</v>
      </c>
      <c r="J135" s="27">
        <v>121</v>
      </c>
    </row>
    <row r="136" spans="1:10" ht="14.45" customHeight="1" x14ac:dyDescent="0.3">
      <c r="A136" s="60" t="str">
        <f t="shared" ca="1" si="65"/>
        <v>Wien-Döbling</v>
      </c>
      <c r="B136" s="30">
        <f t="shared" ca="1" si="66"/>
        <v>393.36581382689201</v>
      </c>
      <c r="C136" s="30">
        <f t="shared" ca="1" si="67"/>
        <v>416</v>
      </c>
      <c r="D136" s="30">
        <f t="shared" ca="1" si="68"/>
        <v>388</v>
      </c>
      <c r="E136" s="30">
        <f t="shared" ca="1" si="69"/>
        <v>378</v>
      </c>
      <c r="F136" s="30">
        <f t="shared" ca="1" si="70"/>
        <v>368</v>
      </c>
      <c r="G136" s="30">
        <f t="shared" ca="1" si="71"/>
        <v>355</v>
      </c>
      <c r="H136" s="30">
        <f t="shared" ca="1" si="72"/>
        <v>365</v>
      </c>
      <c r="I136" s="30">
        <f t="shared" ca="1" si="73"/>
        <v>351</v>
      </c>
      <c r="J136" s="27">
        <v>122</v>
      </c>
    </row>
    <row r="137" spans="1:10" ht="14.45" customHeight="1" x14ac:dyDescent="0.3">
      <c r="A137" s="60" t="str">
        <f t="shared" ca="1" si="65"/>
        <v>Wien-Brigittenau</v>
      </c>
      <c r="B137" s="30">
        <f t="shared" ca="1" si="66"/>
        <v>310.70919978225402</v>
      </c>
      <c r="C137" s="30">
        <f t="shared" ca="1" si="67"/>
        <v>330</v>
      </c>
      <c r="D137" s="30">
        <f t="shared" ca="1" si="68"/>
        <v>316</v>
      </c>
      <c r="E137" s="30">
        <f t="shared" ca="1" si="69"/>
        <v>330</v>
      </c>
      <c r="F137" s="30">
        <f t="shared" ca="1" si="70"/>
        <v>292</v>
      </c>
      <c r="G137" s="30">
        <f t="shared" ca="1" si="71"/>
        <v>341</v>
      </c>
      <c r="H137" s="30">
        <f t="shared" ca="1" si="72"/>
        <v>324</v>
      </c>
      <c r="I137" s="30">
        <f t="shared" ca="1" si="73"/>
        <v>342</v>
      </c>
      <c r="J137" s="27">
        <v>123</v>
      </c>
    </row>
    <row r="138" spans="1:10" ht="14.45" customHeight="1" x14ac:dyDescent="0.3">
      <c r="A138" s="60" t="str">
        <f t="shared" ca="1" si="65"/>
        <v>Wien-Floridsdorf</v>
      </c>
      <c r="B138" s="30">
        <f t="shared" ca="1" si="66"/>
        <v>502.91072400653201</v>
      </c>
      <c r="C138" s="30">
        <f t="shared" ca="1" si="67"/>
        <v>541</v>
      </c>
      <c r="D138" s="30">
        <f t="shared" ca="1" si="68"/>
        <v>504</v>
      </c>
      <c r="E138" s="30">
        <f t="shared" ca="1" si="69"/>
        <v>555</v>
      </c>
      <c r="F138" s="30">
        <f t="shared" ca="1" si="70"/>
        <v>524</v>
      </c>
      <c r="G138" s="30">
        <f t="shared" ca="1" si="71"/>
        <v>559</v>
      </c>
      <c r="H138" s="30">
        <f t="shared" ca="1" si="72"/>
        <v>628</v>
      </c>
      <c r="I138" s="30">
        <f t="shared" ca="1" si="73"/>
        <v>690</v>
      </c>
      <c r="J138" s="27">
        <v>124</v>
      </c>
    </row>
    <row r="139" spans="1:10" ht="14.45" customHeight="1" x14ac:dyDescent="0.3">
      <c r="A139" s="60" t="str">
        <f t="shared" ca="1" si="65"/>
        <v>Wien-Donaustadt</v>
      </c>
      <c r="B139" s="30">
        <f t="shared" ca="1" si="66"/>
        <v>649.30255851932498</v>
      </c>
      <c r="C139" s="30">
        <f t="shared" ca="1" si="67"/>
        <v>678</v>
      </c>
      <c r="D139" s="30">
        <f t="shared" ca="1" si="68"/>
        <v>723</v>
      </c>
      <c r="E139" s="30">
        <f t="shared" ca="1" si="69"/>
        <v>741</v>
      </c>
      <c r="F139" s="30">
        <f t="shared" ca="1" si="70"/>
        <v>677</v>
      </c>
      <c r="G139" s="30">
        <f t="shared" ca="1" si="71"/>
        <v>673</v>
      </c>
      <c r="H139" s="30">
        <f t="shared" ca="1" si="72"/>
        <v>761</v>
      </c>
      <c r="I139" s="30">
        <f t="shared" ca="1" si="73"/>
        <v>857</v>
      </c>
      <c r="J139" s="27">
        <v>125</v>
      </c>
    </row>
    <row r="140" spans="1:10" ht="14.45" customHeight="1" x14ac:dyDescent="0.3">
      <c r="A140" s="60" t="str">
        <f t="shared" ca="1" si="65"/>
        <v>Wien-Liesing</v>
      </c>
      <c r="B140" s="30">
        <f t="shared" ca="1" si="66"/>
        <v>422.24583560152399</v>
      </c>
      <c r="C140" s="30">
        <f t="shared" ca="1" si="67"/>
        <v>480</v>
      </c>
      <c r="D140" s="30">
        <f t="shared" ca="1" si="68"/>
        <v>460</v>
      </c>
      <c r="E140" s="30">
        <f t="shared" ca="1" si="69"/>
        <v>420</v>
      </c>
      <c r="F140" s="30">
        <f t="shared" ca="1" si="70"/>
        <v>436</v>
      </c>
      <c r="G140" s="30">
        <f t="shared" ca="1" si="71"/>
        <v>486</v>
      </c>
      <c r="H140" s="30">
        <f t="shared" ca="1" si="72"/>
        <v>445</v>
      </c>
      <c r="I140" s="30">
        <f t="shared" ca="1" si="73"/>
        <v>499</v>
      </c>
      <c r="J140" s="27">
        <v>126</v>
      </c>
    </row>
    <row r="141" spans="1:10" ht="14.45" customHeight="1" x14ac:dyDescent="0.3">
      <c r="A141" s="59" t="str">
        <f t="shared" ca="1" si="65"/>
        <v>Wien</v>
      </c>
      <c r="B141" s="58">
        <f t="shared" ca="1" si="66"/>
        <v>9147</v>
      </c>
      <c r="C141" s="58">
        <f t="shared" ca="1" si="67"/>
        <v>9098</v>
      </c>
      <c r="D141" s="58">
        <f t="shared" ca="1" si="68"/>
        <v>9105</v>
      </c>
      <c r="E141" s="58">
        <f t="shared" ca="1" si="69"/>
        <v>9131</v>
      </c>
      <c r="F141" s="58">
        <f t="shared" ca="1" si="70"/>
        <v>8514</v>
      </c>
      <c r="G141" s="58">
        <f t="shared" ca="1" si="71"/>
        <v>9034</v>
      </c>
      <c r="H141" s="58">
        <f t="shared" ca="1" si="72"/>
        <v>9053</v>
      </c>
      <c r="I141" s="58">
        <f t="shared" ca="1" si="73"/>
        <v>9483</v>
      </c>
      <c r="J141" s="27">
        <v>127</v>
      </c>
    </row>
    <row r="142" spans="1:10" ht="3" customHeight="1" x14ac:dyDescent="0.3">
      <c r="A142" s="60"/>
      <c r="B142" s="30"/>
      <c r="C142" s="30"/>
      <c r="D142" s="30"/>
      <c r="E142" s="30"/>
      <c r="F142" s="30"/>
      <c r="G142" s="30"/>
      <c r="H142" s="30"/>
      <c r="I142" s="30"/>
      <c r="J142" s="27"/>
    </row>
    <row r="143" spans="1:10" ht="14.45" customHeight="1" x14ac:dyDescent="0.3">
      <c r="A143" s="59" t="str">
        <f ca="1">IF(B143="-","-",IF(OR($K$8="Kammermitgliedschaften",$K$8="Neugründungen",$K$8="Lehrlinge"),INDIRECT("Daten_Auswahl_Merkmal!$F$"&amp;J143),INDIRECT("Daten_Auswahl_Merkmal!$E$"&amp;J143)))</f>
        <v>Österreich</v>
      </c>
      <c r="B143" s="58">
        <f ca="1">IF(Auswahl_Merkmal_Quellenangabe_Grafik="Quelle: Statistik Austria - Arbeitsstättenzählung","",OFFSET(INDIRECT("Daten_Auswahl_Merkmal!$I$"&amp;$J143),,$N$8-7))</f>
        <v>40828</v>
      </c>
      <c r="C143" s="58">
        <f ca="1">IF(Auswahl_Merkmal_Quellenangabe_Grafik="Quelle: Statistik Austria - Arbeitsstättenzählung","",OFFSET(INDIRECT("Daten_Auswahl_Merkmal!$I$"&amp;$J143),,$N$8-6))</f>
        <v>40127</v>
      </c>
      <c r="D143" s="58">
        <f ca="1">IF(Auswahl_Merkmal_Quellenangabe_Grafik="Quelle: Statistik Austria - Arbeitsstättenzählung","",OFFSET(INDIRECT("Daten_Auswahl_Merkmal!$I$"&amp;$J143),,$N$8-5))</f>
        <v>39322</v>
      </c>
      <c r="E143" s="58">
        <f ca="1">IF(Auswahl_Merkmal_Quellenangabe_Grafik="Quelle: Statistik Austria - Arbeitsstättenzählung","",OFFSET(INDIRECT("Daten_Auswahl_Merkmal!$I$"&amp;$J143),,$N$8-4))</f>
        <v>39092</v>
      </c>
      <c r="F143" s="58">
        <f ca="1">IF(Auswahl_Merkmal_Quellenangabe_Grafik="Quelle: Statistik Austria - Arbeitsstättenzählung","",OFFSET(INDIRECT("Daten_Auswahl_Merkmal!$I$"&amp;$J143),,$N$8-3))</f>
        <v>38857</v>
      </c>
      <c r="G143" s="58">
        <f ca="1">IF(Auswahl_Merkmal_Quellenangabe_Grafik="Quelle: Statistik Austria - Arbeitsstättenzählung","",OFFSET(INDIRECT("Daten_Auswahl_Merkmal!$I$"&amp;$J143),,$N$8-2))</f>
        <v>40751</v>
      </c>
      <c r="H143" s="58">
        <f ca="1">IF(Auswahl_Merkmal_Quellenangabe_Grafik="Quelle: Statistik Austria - Arbeitsstättenzählung","",OFFSET(INDIRECT("Daten_Auswahl_Merkmal!$I$"&amp;$J143),,$N$8-1))</f>
        <v>39360</v>
      </c>
      <c r="I143" s="58">
        <f ca="1">OFFSET(INDIRECT("Daten_Auswahl_Merkmal!$I$"&amp;$J143),,$N$8)</f>
        <v>40673</v>
      </c>
      <c r="J143" s="27">
        <v>128</v>
      </c>
    </row>
    <row r="144" spans="1:10" ht="3" customHeight="1" x14ac:dyDescent="0.3"/>
    <row r="145" spans="1:15" ht="14.45" customHeight="1" x14ac:dyDescent="0.3"/>
    <row r="146" spans="1:15" ht="14.45" customHeight="1" x14ac:dyDescent="0.3">
      <c r="A146" s="70" t="str">
        <f>IF(Auswahl_Merkmal_Quellenangabe_Grafik="Quelle: Statistik Austria - Arbeitsstättenzählung","","* 2017 Zugewinne durch Auflösung des Bezirks Wien-Umgebung")</f>
        <v>* 2017 Zugewinne durch Auflösung des Bezirks Wien-Umgebung</v>
      </c>
    </row>
    <row r="147" spans="1:15" ht="81" customHeight="1" x14ac:dyDescent="0.3">
      <c r="A147" s="80" t="str">
        <f>IF($H$4=4,"Aus Datenschutzgründen wurde mit der Methode 'Record Swapping' ein Teil der Daten verschmutzt. Bei Auswertungen, die auf sehr kleinen Fallzahlen beruhen, sind keine zuverlässigen Aussagen möglich.",IF($H$4=1,CONCATENATE("Daten 2023 vorläufig",CHAR(10),
"Neugründungen 2023 in % der aktiven Wirtschaftskammermitglieder (Ende 2022)",CHAR(10),
"Anmerkung: Aufgrund von Mehrfachzählungen auf Bezirksebene (bei Standorten von Kammermitgliedern in mehreren Bezirken) ist die Zahl der aktiven WK-Mitglieder mit 600.200 um 24.100 höher als ohne Mehrfachzählung (576.100). ","Standorte von Mitgliedern ohne Bezirkzuordnung sind in der Bundeslandsumme enthalten. Die gesonderte Trennung einiger Bezirke in NÖ bleibt in der Summe der Mitglieder unberücksichtigt.",CHAR(10),
"Quelle: WKO, STATISTIK AUSTRIA (Wohnbevölkerung zu Jahresbeginn)"),IF($H$4=2,"ab Jänner 2008 Zählung nach Wohnort. Daten vor 2008 liegen nach Arbeitsort vor!",IF($H$4=8,"Aufgrund der geringen Fallzahl werden Personen mit nicht binären Geschlechtseinträgen aus Datenschutzgründen bei den 'Lehrlingen männlich' zugerechnet.",IF($H$4=3,CONCATENATE("Auswertung auf Arbeitsstättenebene, Beschäftigte von Arbeitsstätten ohne Bezirkszuordnung in Bundesland- bzw Österreichsumme enthalten. Die letzten Monate können sich mit der Ergänzung eines Monats ändern."),"")))))</f>
        <v>Daten 2023 vorläufig
Neugründungen 2023 in % der aktiven Wirtschaftskammermitglieder (Ende 2022)
Anmerkung: Aufgrund von Mehrfachzählungen auf Bezirksebene (bei Standorten von Kammermitgliedern in mehreren Bezirken) ist die Zahl der aktiven WK-Mitglieder mit 600.200 um 24.100 höher als ohne Mehrfachzählung (576.100). Standorte von Mitgliedern ohne Bezirkzuordnung sind in der Bundeslandsumme enthalten. Die gesonderte Trennung einiger Bezirke in NÖ bleibt in der Summe der Mitglieder unberücksichtigt.
Quelle: WKO, STATISTIK AUSTRIA (Wohnbevölkerung zu Jahresbeginn)</v>
      </c>
      <c r="B147" s="80"/>
      <c r="C147" s="80"/>
      <c r="D147" s="80"/>
      <c r="E147" s="80"/>
      <c r="F147" s="80"/>
      <c r="G147" s="80"/>
      <c r="H147" s="80"/>
      <c r="I147" s="80"/>
    </row>
    <row r="148" spans="1:15" ht="15" x14ac:dyDescent="0.3">
      <c r="A148" s="82"/>
      <c r="B148" s="82"/>
      <c r="C148" s="82"/>
      <c r="D148" s="82"/>
      <c r="E148" s="82"/>
      <c r="F148" s="82"/>
      <c r="G148" s="82"/>
      <c r="H148" s="82"/>
      <c r="I148" s="82"/>
      <c r="J148" s="82"/>
      <c r="K148" s="82"/>
      <c r="L148" s="82"/>
      <c r="M148" s="82"/>
      <c r="N148" s="82"/>
      <c r="O148" s="82"/>
    </row>
    <row r="149" spans="1:15" s="83" customFormat="1" ht="13.7" hidden="1" customHeight="1" x14ac:dyDescent="0.3"/>
    <row r="1048513" ht="15" hidden="1" x14ac:dyDescent="0.3"/>
  </sheetData>
  <sheetProtection algorithmName="SHA-512" hashValue="GJjazP4e3rn6gHvKhgsnkJTACXIfZdXCYzT3T7WPE56+MKy4L4I2ncMvsu1IcMhU7Zwj1OWsYiH7feijFHV7lA==" saltValue="PlXYO2DvUzwdUVzVf4UFnQ==" spinCount="100000" sheet="1" scenarios="1"/>
  <mergeCells count="3">
    <mergeCell ref="A148:O148"/>
    <mergeCell ref="A149:XFD149"/>
    <mergeCell ref="A147:I147"/>
  </mergeCells>
  <conditionalFormatting sqref="B8:I144">
    <cfRule type="expression" dxfId="2" priority="10">
      <formula>(Auswahl_Merkmal="Gründungsintensität - in % der aktiven Wirtschaftskammermitglieder")</formula>
    </cfRule>
    <cfRule type="expression" dxfId="1" priority="11">
      <formula>(Auswahl_Merkmal="Gründungsintensität - je 1.000 Einwohner")</formula>
    </cfRule>
  </conditionalFormatting>
  <hyperlinks>
    <hyperlink ref="A5" location="Grafik!A1" display="Zur Grafik" xr:uid="{00000000-0004-0000-0100-000000000000}"/>
    <hyperlink ref="I5" location="Dashboard_Bezirk!A1" display="Zum Dashboard Bezirk" xr:uid="{00000000-0004-0000-0100-000001000000}"/>
  </hyperlinks>
  <pageMargins left="0.39370078740157483" right="0.19685039370078741" top="0.78740157480314965" bottom="0.78740157480314965" header="0.31496062992125984" footer="0.31496062992125984"/>
  <pageSetup paperSize="9" orientation="landscape" verticalDpi="1200" r:id="rId1"/>
  <drawing r:id="rId2"/>
  <legacyDrawing r:id="rId3"/>
  <controls>
    <mc:AlternateContent xmlns:mc="http://schemas.openxmlformats.org/markup-compatibility/2006">
      <mc:Choice Requires="x14">
        <control shapeId="6145" r:id="rId4" name="ComboBox2">
          <controlPr autoLine="0" autoPict="0" linkedCell="Auswahl_Merkmal" listFillRange="Merkmalsliste!$A$1:$A$53" r:id="rId5">
            <anchor moveWithCells="1">
              <from>
                <xdr:col>0</xdr:col>
                <xdr:colOff>1000125</xdr:colOff>
                <xdr:row>3</xdr:row>
                <xdr:rowOff>66675</xdr:rowOff>
              </from>
              <to>
                <xdr:col>8</xdr:col>
                <xdr:colOff>666750</xdr:colOff>
                <xdr:row>3</xdr:row>
                <xdr:rowOff>371475</xdr:rowOff>
              </to>
            </anchor>
          </controlPr>
        </control>
      </mc:Choice>
      <mc:Fallback>
        <control shapeId="6145" r:id="rId4" name="ComboBox2"/>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9"/>
  <dimension ref="A1:M107"/>
  <sheetViews>
    <sheetView zoomScaleNormal="100" workbookViewId="0">
      <selection activeCell="A3" sqref="A3"/>
    </sheetView>
  </sheetViews>
  <sheetFormatPr baseColWidth="10" defaultColWidth="0" defaultRowHeight="15" zeroHeight="1" x14ac:dyDescent="0.3"/>
  <cols>
    <col min="1" max="1" width="40.5703125" style="51" customWidth="1"/>
    <col min="2" max="9" width="11.7109375" style="51" customWidth="1"/>
    <col min="10" max="16384" width="11.42578125" style="51" hidden="1"/>
  </cols>
  <sheetData>
    <row r="1" spans="1:13" s="7" customFormat="1" ht="15" customHeight="1" x14ac:dyDescent="0.3">
      <c r="A1" s="6"/>
      <c r="I1" s="8"/>
      <c r="K1" s="3">
        <f>IF(ISERROR(SEARCH("Gründungsintensität",Auswahl_Merkmal)),1,0)</f>
        <v>1</v>
      </c>
    </row>
    <row r="2" spans="1:13" s="7" customFormat="1" ht="15" customHeight="1" x14ac:dyDescent="0.3">
      <c r="A2" s="6"/>
      <c r="I2" s="8"/>
    </row>
    <row r="3" spans="1:13" s="7" customFormat="1" x14ac:dyDescent="0.3">
      <c r="A3" s="6"/>
      <c r="I3" s="8"/>
    </row>
    <row r="4" spans="1:13" s="7" customFormat="1" ht="34.5" customHeight="1" x14ac:dyDescent="0.3">
      <c r="A4" s="10" t="str">
        <f>" BEZIRKSPROFIL "</f>
        <v xml:space="preserve"> BEZIRKSPROFIL </v>
      </c>
      <c r="B4" s="66" t="str">
        <f>Auswahl_Bezirk</f>
        <v>Oberpullendorf</v>
      </c>
      <c r="C4" s="12"/>
      <c r="D4" s="12"/>
      <c r="E4" s="12"/>
      <c r="F4" s="67" t="str">
        <f>Dashboard_Bezirk!H4</f>
        <v/>
      </c>
      <c r="G4" s="12"/>
      <c r="H4" s="11"/>
      <c r="I4" s="11"/>
    </row>
    <row r="5" spans="1:13" x14ac:dyDescent="0.3">
      <c r="A5" s="49"/>
      <c r="B5" s="50"/>
      <c r="C5" s="50">
        <v>1</v>
      </c>
      <c r="D5" s="50">
        <v>2</v>
      </c>
      <c r="E5" s="50">
        <v>3</v>
      </c>
      <c r="F5" s="50">
        <v>4</v>
      </c>
      <c r="G5" s="50">
        <v>5</v>
      </c>
      <c r="H5" s="50">
        <v>6</v>
      </c>
      <c r="I5" s="50">
        <v>7</v>
      </c>
      <c r="J5" s="50"/>
      <c r="K5" s="50"/>
    </row>
    <row r="6" spans="1:13" s="53" customFormat="1" ht="27" customHeight="1" x14ac:dyDescent="0.3">
      <c r="A6" s="55" t="s">
        <v>388</v>
      </c>
      <c r="B6" s="52" t="str">
        <f ca="1">IF(Auswahl_Merkmal_Quellenangabe_Grafik="Quelle: Statistik Austria - Arbeitsstättenzählung","",IF(LEFT(Auswahl_Merkmal,7)="Pendler","",INDEX(Jahre_Matrix,Merkmalsliste!$L$1,OFFSET(INDEX(Jahre_Matrix,Merkmalsliste!$L$1,5),,-1)+B104)))</f>
        <v>2016</v>
      </c>
      <c r="C6" s="52" t="str">
        <f ca="1">IF(Auswahl_Merkmal_Quellenangabe_Grafik="Quelle: Statistik Austria - Arbeitsstättenzählung","",INDEX(Jahre_Matrix,Merkmalsliste!$L$1,OFFSET(INDEX(Jahre_Matrix,Merkmalsliste!$L$1,5),,-1)+C104))</f>
        <v>2017</v>
      </c>
      <c r="D6" s="52" t="str">
        <f ca="1">IF(Auswahl_Merkmal_Quellenangabe_Grafik="Quelle: Statistik Austria - Arbeitsstättenzählung","",INDEX(Jahre_Matrix,Merkmalsliste!$L$1,OFFSET(INDEX(Jahre_Matrix,Merkmalsliste!$L$1,5),,-1)+D104))</f>
        <v>2018</v>
      </c>
      <c r="E6" s="52" t="str">
        <f ca="1">IF(Auswahl_Merkmal_Quellenangabe_Grafik="Quelle: Statistik Austria - Arbeitsstättenzählung","",INDEX(Jahre_Matrix,Merkmalsliste!$L$1,OFFSET(INDEX(Jahre_Matrix,Merkmalsliste!$L$1,5),,-1)+E104))</f>
        <v>2019</v>
      </c>
      <c r="F6" s="52" t="str">
        <f ca="1">IF(Auswahl_Merkmal_Quellenangabe_Grafik="Quelle: Statistik Austria - Arbeitsstättenzählung","",INDEX(Jahre_Matrix,Merkmalsliste!$L$1,OFFSET(INDEX(Jahre_Matrix,Merkmalsliste!$L$1,5),,-1)+F104))</f>
        <v>2020</v>
      </c>
      <c r="G6" s="52" t="str">
        <f ca="1">IF(Auswahl_Merkmal_Quellenangabe_Grafik="Quelle: Statistik Austria - Arbeitsstättenzählung","",INDEX(Jahre_Matrix,Merkmalsliste!$L$1,OFFSET(INDEX(Jahre_Matrix,Merkmalsliste!$L$1,5),,-1)+G104))</f>
        <v>2021</v>
      </c>
      <c r="H6" s="52" t="str">
        <f ca="1">IF(Auswahl_Merkmal_Quellenangabe_Grafik="Quelle: Statistik Austria - Arbeitsstättenzählung","",INDEX(Jahre_Matrix,Merkmalsliste!$L$1,OFFSET(INDEX(Jahre_Matrix,Merkmalsliste!$L$1,5),,-1)+H104))</f>
        <v>2022</v>
      </c>
      <c r="I6" s="52" t="str">
        <f ca="1">INDEX(Jahre_Matrix,Merkmalsliste!L1,5)</f>
        <v>2023</v>
      </c>
      <c r="J6" s="53">
        <f ca="1">J11</f>
        <v>8</v>
      </c>
    </row>
    <row r="7" spans="1:13" s="3" customFormat="1" ht="13.5" x14ac:dyDescent="0.3">
      <c r="A7" s="3" t="str">
        <f>IF(Auswahl_Bezirk2=0,Auswahl_Bezirk,IF(AND(Auswahl_Bezirk2&lt;&gt;0,OR(Bundesland="NÖ",Bundesland="B"),LEFT(Auswahl_Merkmal,FIND(" - ",Auswahl_Merkmal)-1)&lt;&gt;"Kammermitgliedschaften",LEFT(Auswahl_Merkmal,FIND(" - ",Auswahl_Merkmal)-1)&lt;&gt;"Lehrlinge"),Auswahl_Bezirk,Auswahl_Bezirk2))</f>
        <v>Oberpullendorf</v>
      </c>
      <c r="B7" s="4">
        <f ca="1">IF(Auswahl_Merkmal_Quellenangabe_Grafik="Quelle: Statistik Austria - Arbeitsstättenzählung","",IF(LEFT(Auswahl_Merkmal,7)="Pendler","",OFFSET(INDIRECT("Daten_Auswahl_Bezirk!$I$"&amp;Merkmalsliste!$M$1),,INDIRECT("Daten_Auswahl_Bezirk!$H$"&amp;Merkmalsliste!$M$1)-B$103)))</f>
        <v>255.38911495422201</v>
      </c>
      <c r="C7" s="4">
        <f ca="1">IF(Auswahl_Merkmal_Quellenangabe_Grafik="Quelle: Statistik Austria - Arbeitsstättenzählung","",OFFSET(INDIRECT("Daten_Auswahl_Bezirk!$I$"&amp;Merkmalsliste!$M$1),,INDIRECT("Daten_Auswahl_Bezirk!$H$"&amp;Merkmalsliste!$M$1)-C$103))</f>
        <v>186</v>
      </c>
      <c r="D7" s="4">
        <f ca="1">IF(Auswahl_Merkmal_Quellenangabe_Grafik="Quelle: Statistik Austria - Arbeitsstättenzählung","",OFFSET(INDIRECT("Daten_Auswahl_Bezirk!$I$"&amp;Merkmalsliste!$M$1),,INDIRECT("Daten_Auswahl_Bezirk!$H$"&amp;Merkmalsliste!$M$1)-D$103))</f>
        <v>227</v>
      </c>
      <c r="E7" s="4">
        <f ca="1">IF(Auswahl_Merkmal_Quellenangabe_Grafik="Quelle: Statistik Austria - Arbeitsstättenzählung","",OFFSET(INDIRECT("Daten_Auswahl_Bezirk!$I$"&amp;Merkmalsliste!$M$1),,INDIRECT("Daten_Auswahl_Bezirk!$H$"&amp;Merkmalsliste!$M$1)-E$103))</f>
        <v>183</v>
      </c>
      <c r="F7" s="4">
        <f ca="1">IF(Auswahl_Merkmal_Quellenangabe_Grafik="Quelle: Statistik Austria - Arbeitsstättenzählung","",OFFSET(INDIRECT("Daten_Auswahl_Bezirk!$I$"&amp;Merkmalsliste!$M$1),,INDIRECT("Daten_Auswahl_Bezirk!$H$"&amp;Merkmalsliste!$M$1)-F$103))</f>
        <v>195</v>
      </c>
      <c r="G7" s="4">
        <f ca="1">IF(Auswahl_Merkmal_Quellenangabe_Grafik="Quelle: Statistik Austria - Arbeitsstättenzählung","",OFFSET(INDIRECT("Daten_Auswahl_Bezirk!$I$"&amp;Merkmalsliste!$M$1),,INDIRECT("Daten_Auswahl_Bezirk!$H$"&amp;Merkmalsliste!$M$1)-G$103))</f>
        <v>218</v>
      </c>
      <c r="H7" s="4">
        <f ca="1">IF(Auswahl_Merkmal_Quellenangabe_Grafik="Quelle: Statistik Austria - Arbeitsstättenzählung","",OFFSET(INDIRECT("Daten_Auswahl_Bezirk!$I$"&amp;Merkmalsliste!$M$1),,INDIRECT("Daten_Auswahl_Bezirk!$H$"&amp;Merkmalsliste!$M$1)-H$103))</f>
        <v>201</v>
      </c>
      <c r="I7" s="4">
        <f ca="1">OFFSET(INDIRECT("Daten_Auswahl_Bezirk!$I$"&amp;Merkmalsliste!$M$1),,INDIRECT("Daten_Auswahl_Bezirk!$H$" &amp; Merkmalsliste!$M$1)-I$103)</f>
        <v>179</v>
      </c>
      <c r="J7" s="2" t="str">
        <f ca="1">IF(AND(LEFT(Auswahl_Merkmal,7)&lt;&gt;"Pendler",B7&lt;&gt;0),B6,IF(AND(LEFT(Auswahl_Merkmal,7)&lt;&gt;"Pendler",C7&lt;&gt;0),C6,IF(AND(LEFT(Auswahl_Merkmal,7)&lt;&gt;"Pendler",D7&lt;&gt;0),D6,IF(AND(LEFT(Auswahl_Merkmal,7)&lt;&gt;"Pendler",E7&lt;&gt;0),E6,IF(AND(LEFT(Auswahl_Merkmal,7)&lt;&gt;"Pendler",F7&lt;&gt;0),F6,IF(AND(LEFT(Auswahl_Merkmal,7)&lt;&gt;"Pendler",G7&lt;&gt;0),G6,IF(AND(LEFT(Auswahl_Merkmal,7)&lt;&gt;"Pendler",H7&lt;&gt;0),H6,IF(AND(LEFT(Auswahl_Merkmal,7)&lt;&gt;"Pendler",I7&lt;&gt;0),I6,C6))))))))</f>
        <v>2016</v>
      </c>
      <c r="K7" s="3">
        <f ca="1">LOOKUP(J7,6:6,5:5)</f>
        <v>0</v>
      </c>
    </row>
    <row r="8" spans="1:13" s="3" customFormat="1" ht="13.5" x14ac:dyDescent="0.3">
      <c r="A8" s="3" t="str">
        <f>Auswahl_Bundesland</f>
        <v>Burgenland</v>
      </c>
      <c r="B8" s="4">
        <f ca="1">IF(Auswahl_Merkmal_Quellenangabe_Grafik="Quelle: Statistik Austria - Arbeitsstättenzählung","",IF(LEFT(Auswahl_Merkmal,7)="Pendler","",OFFSET(INDIRECT("Daten_Auswahl_Bundesland!$I$"&amp;Merkmalsliste!$M$1),,INDIRECT("Daten_Auswahl_Bundesland!$H$"&amp;Merkmalsliste!$M$1)-B$103)))</f>
        <v>1969</v>
      </c>
      <c r="C8" s="4">
        <f ca="1">IF(Auswahl_Merkmal_Quellenangabe_Grafik="Quelle: Statistik Austria - Arbeitsstättenzählung","",OFFSET(INDIRECT("Daten_Auswahl_Bundesland!$I$"&amp;Merkmalsliste!$M$1),,INDIRECT("Daten_Auswahl_Bundesland!$H$"&amp;Merkmalsliste!$M$1)-C$103))</f>
        <v>1700</v>
      </c>
      <c r="D8" s="4">
        <f ca="1">IF(Auswahl_Merkmal_Quellenangabe_Grafik="Quelle: Statistik Austria - Arbeitsstättenzählung","",OFFSET(INDIRECT("Daten_Auswahl_Bundesland!$I$"&amp;Merkmalsliste!$M$1),,INDIRECT("Daten_Auswahl_Bundesland!$H$"&amp;Merkmalsliste!$M$1)-D$103))</f>
        <v>1683</v>
      </c>
      <c r="E8" s="4">
        <f ca="1">IF(Auswahl_Merkmal_Quellenangabe_Grafik="Quelle: Statistik Austria - Arbeitsstättenzählung","",OFFSET(INDIRECT("Daten_Auswahl_Bundesland!$I$"&amp;Merkmalsliste!$M$1),,INDIRECT("Daten_Auswahl_Bundesland!$H$"&amp;Merkmalsliste!$M$1)-E$103))</f>
        <v>1586</v>
      </c>
      <c r="F8" s="4">
        <f ca="1">IF(Auswahl_Merkmal_Quellenangabe_Grafik="Quelle: Statistik Austria - Arbeitsstättenzählung","",OFFSET(INDIRECT("Daten_Auswahl_Bundesland!$I$"&amp;Merkmalsliste!$M$1),,INDIRECT("Daten_Auswahl_Bundesland!$H$"&amp;Merkmalsliste!$M$1)-F$103))</f>
        <v>1582</v>
      </c>
      <c r="G8" s="4">
        <f ca="1">IF(Auswahl_Merkmal_Quellenangabe_Grafik="Quelle: Statistik Austria - Arbeitsstättenzählung","",OFFSET(INDIRECT("Daten_Auswahl_Bundesland!$I$"&amp;Merkmalsliste!$M$1),,INDIRECT("Daten_Auswahl_Bundesland!$H$"&amp;Merkmalsliste!$M$1)-G$103))</f>
        <v>1584</v>
      </c>
      <c r="H8" s="4">
        <f ca="1">IF(Auswahl_Merkmal_Quellenangabe_Grafik="Quelle: Statistik Austria - Arbeitsstättenzählung","",OFFSET(INDIRECT("Daten_Auswahl_Bundesland!$I$"&amp;Merkmalsliste!$M$1),,INDIRECT("Daten_Auswahl_Bundesland!$H$"&amp;Merkmalsliste!$M$1)-H$103))</f>
        <v>1522</v>
      </c>
      <c r="I8" s="4">
        <f ca="1">OFFSET(INDIRECT("Daten_Auswahl_Bundesland!$I$"&amp;Merkmalsliste!$M$1),,INDIRECT("Daten_Auswahl_Bundesland!$H$" &amp; Merkmalsliste!$M$1)-I$103)</f>
        <v>1610</v>
      </c>
      <c r="L8" s="73"/>
    </row>
    <row r="9" spans="1:13" s="3" customFormat="1" ht="13.5" x14ac:dyDescent="0.3">
      <c r="A9" s="3" t="s">
        <v>301</v>
      </c>
      <c r="B9" s="4">
        <f ca="1">IF(Auswahl_Merkmal_Quellenangabe_Grafik="Quelle: Statistik Austria - Arbeitsstättenzählung","",IF(LEFT(Auswahl_Merkmal,7)="Pendler","",OFFSET(INDIRECT("Daten_Auswahl_Oesterreich!$I$"&amp;Merkmalsliste!$M$1),,INDIRECT("Daten_Auswahl_Oesterreich!$H$"&amp;Merkmalsliste!$M$1)-B$103)))</f>
        <v>40828</v>
      </c>
      <c r="C9" s="4">
        <f ca="1">IF(Auswahl_Merkmal_Quellenangabe_Grafik="Quelle: Statistik Austria - Arbeitsstättenzählung","",OFFSET(INDIRECT("Daten_Auswahl_Oesterreich!$I$"&amp;Merkmalsliste!$M$1),,INDIRECT("Daten_Auswahl_Oesterreich!$H$"&amp;Merkmalsliste!$M$1)-C$103))</f>
        <v>40127</v>
      </c>
      <c r="D9" s="4">
        <f ca="1">IF(Auswahl_Merkmal_Quellenangabe_Grafik="Quelle: Statistik Austria - Arbeitsstättenzählung","",OFFSET(INDIRECT("Daten_Auswahl_Oesterreich!$I$"&amp;Merkmalsliste!$M$1),,INDIRECT("Daten_Auswahl_Oesterreich!$H$"&amp;Merkmalsliste!$M$1)-D$103))</f>
        <v>39322</v>
      </c>
      <c r="E9" s="4">
        <f ca="1">IF(Auswahl_Merkmal_Quellenangabe_Grafik="Quelle: Statistik Austria - Arbeitsstättenzählung","",OFFSET(INDIRECT("Daten_Auswahl_Oesterreich!$I$"&amp;Merkmalsliste!$M$1),,INDIRECT("Daten_Auswahl_Oesterreich!$H$"&amp;Merkmalsliste!$M$1)-E$103))</f>
        <v>39092</v>
      </c>
      <c r="F9" s="4">
        <f ca="1">IF(Auswahl_Merkmal_Quellenangabe_Grafik="Quelle: Statistik Austria - Arbeitsstättenzählung","",OFFSET(INDIRECT("Daten_Auswahl_Oesterreich!$I$"&amp;Merkmalsliste!$M$1),,INDIRECT("Daten_Auswahl_Oesterreich!$H$"&amp;Merkmalsliste!$M$1)-F$103))</f>
        <v>38857</v>
      </c>
      <c r="G9" s="4">
        <f ca="1">IF(Auswahl_Merkmal_Quellenangabe_Grafik="Quelle: Statistik Austria - Arbeitsstättenzählung","",OFFSET(INDIRECT("Daten_Auswahl_Oesterreich!$I$"&amp;Merkmalsliste!$M$1),,INDIRECT("Daten_Auswahl_Oesterreich!$H$"&amp;Merkmalsliste!$M$1)-G$103))</f>
        <v>40751</v>
      </c>
      <c r="H9" s="4">
        <f ca="1">IF(Auswahl_Merkmal_Quellenangabe_Grafik="Quelle: Statistik Austria - Arbeitsstättenzählung","",OFFSET(INDIRECT("Daten_Auswahl_Oesterreich!$I$"&amp;Merkmalsliste!$M$1),,INDIRECT("Daten_Auswahl_Oesterreich!$H$"&amp;Merkmalsliste!$M$1)-H$103))</f>
        <v>39360</v>
      </c>
      <c r="I9" s="4">
        <f ca="1">OFFSET(INDIRECT("Daten_Auswahl_Oesterreich!$I$"&amp;Merkmalsliste!$M$1),,INDIRECT("Daten_Auswahl_Oesterreich!$H$" &amp; Merkmalsliste!$M$1)-I$103)</f>
        <v>40673</v>
      </c>
      <c r="L9" s="73"/>
      <c r="M9" s="73"/>
    </row>
    <row r="10" spans="1:13" s="3" customFormat="1" ht="13.5" x14ac:dyDescent="0.3">
      <c r="A10" s="54" t="str">
        <f ca="1">IF(LEFT(Auswahl_Merkmal,7)="Pendler","Index ("&amp;C6&amp;"=100)","Index ("&amp;J7&amp;"=100)")</f>
        <v>Index (2016=100)</v>
      </c>
      <c r="B10" s="74" t="str">
        <f ca="1">SUBSTITUTE(B7,"SW ","")</f>
        <v>255,389114954222</v>
      </c>
      <c r="C10" s="74" t="str">
        <f ca="1">SUBSTITUTE(C7,"SW ","")</f>
        <v>186</v>
      </c>
      <c r="D10" s="74" t="str">
        <f t="shared" ref="D10:I10" ca="1" si="0">SUBSTITUTE(D7,"SW ","")</f>
        <v>227</v>
      </c>
      <c r="E10" s="74" t="str">
        <f t="shared" ca="1" si="0"/>
        <v>183</v>
      </c>
      <c r="F10" s="74" t="str">
        <f t="shared" ca="1" si="0"/>
        <v>195</v>
      </c>
      <c r="G10" s="74" t="str">
        <f t="shared" ca="1" si="0"/>
        <v>218</v>
      </c>
      <c r="H10" s="74" t="str">
        <f t="shared" ca="1" si="0"/>
        <v>201</v>
      </c>
      <c r="I10" s="74" t="str">
        <f t="shared" ca="1" si="0"/>
        <v>179</v>
      </c>
      <c r="J10" s="3">
        <f t="shared" ref="J10" ca="1" si="1">COUNT(B10:I10)</f>
        <v>0</v>
      </c>
    </row>
    <row r="11" spans="1:13" s="3" customFormat="1" ht="13.5" x14ac:dyDescent="0.3">
      <c r="A11" s="3" t="str">
        <f>Auswahl_Bezirk</f>
        <v>Oberpullendorf</v>
      </c>
      <c r="B11" s="5">
        <f ca="1">IF(B6="","",IF(B10="0",0,IF(B$6&lt;$J$7,"",IF(B$6=$J$7,100,IF(B$6&gt;$J$7,B10*100/A10)))))</f>
        <v>100</v>
      </c>
      <c r="C11" s="5">
        <f t="shared" ref="C11:I11" ca="1" si="2">IF(AND(C6="",B6=""),"",IF(AND(C6&lt;&gt;"",B6=""),100,IF(B10="0",0,IF(Auswahl_Merkmal="Kammermitgliedschaften - Aktiv",C10*100/B10,IF(Auswahl_Merkmal="Kammermitgliedschaften - Ruhend",C10*100/B10,IF(Auswahl_Merkmal="Kammermitgliedschaften - Insgesamt",C10*100/B10,IF(C10="-",0,IF(VALUE(C$6)&lt;VALUE($J$7),"",IF(VALUE(C$6)=VALUE($J$7),100,IF(VALUE(C$6)&gt;VALUE($J$7),C10*100/B10))))))))))</f>
        <v>72.830042123502452</v>
      </c>
      <c r="D11" s="5">
        <f t="shared" ca="1" si="2"/>
        <v>122.04301075268818</v>
      </c>
      <c r="E11" s="5">
        <f t="shared" ca="1" si="2"/>
        <v>80.616740088105729</v>
      </c>
      <c r="F11" s="5">
        <f t="shared" ca="1" si="2"/>
        <v>106.55737704918033</v>
      </c>
      <c r="G11" s="5">
        <f t="shared" ca="1" si="2"/>
        <v>111.7948717948718</v>
      </c>
      <c r="H11" s="5">
        <f t="shared" ca="1" si="2"/>
        <v>92.201834862385326</v>
      </c>
      <c r="I11" s="5">
        <f t="shared" ca="1" si="2"/>
        <v>89.054726368159209</v>
      </c>
      <c r="J11" s="3">
        <f ca="1">COUNT(B11:I11)</f>
        <v>8</v>
      </c>
    </row>
    <row r="12" spans="1:13" s="3" customFormat="1" ht="13.5" x14ac:dyDescent="0.3">
      <c r="A12" s="3" t="str">
        <f>Auswahl_Bundesland</f>
        <v>Burgenland</v>
      </c>
      <c r="B12" s="5">
        <f ca="1">IF(B6="","",IF(B10="0",0,IF(B$6&lt;$J$7,"",IF(B$6=$J$7,100,IF(B$6&gt;$J$7,B11*100/A11)))))</f>
        <v>100</v>
      </c>
      <c r="C12" s="5">
        <f t="shared" ref="C12:I12" ca="1" si="3">IF(AND(C6="",B6=""),"",IF(AND(C6&lt;&gt;"",B6=""),100,IF(B8=0,0,IF(Auswahl_Merkmal="Kammermitgliedschaften - Aktiv",C8*100/B8,IF(Auswahl_Merkmal="Kammermitgliedschaften - Ruhend",C8*100/B8,IF(Auswahl_Merkmal="Kammermitgliedschaften - Insgesamt",C8*100/B8,IF(C8="-",0,IF(VALUE(C$6)&lt;VALUE($J$7),"",IF(VALUE(C$6)=VALUE($J$7),100,IF(VALUE(C$6)&gt;VALUE($J$7),C8*100/B8))))))))))</f>
        <v>86.338242762823768</v>
      </c>
      <c r="D12" s="5">
        <f t="shared" ca="1" si="3"/>
        <v>99</v>
      </c>
      <c r="E12" s="5">
        <f t="shared" ca="1" si="3"/>
        <v>94.236482471776583</v>
      </c>
      <c r="F12" s="5">
        <f t="shared" ca="1" si="3"/>
        <v>99.747793190416147</v>
      </c>
      <c r="G12" s="5">
        <f t="shared" ca="1" si="3"/>
        <v>100.12642225031605</v>
      </c>
      <c r="H12" s="5">
        <f t="shared" ca="1" si="3"/>
        <v>96.085858585858588</v>
      </c>
      <c r="I12" s="5">
        <f t="shared" ca="1" si="3"/>
        <v>105.78186596583443</v>
      </c>
      <c r="J12" s="3">
        <f t="shared" ref="J12:J13" ca="1" si="4">COUNT(B12:I12)</f>
        <v>8</v>
      </c>
    </row>
    <row r="13" spans="1:13" s="3" customFormat="1" ht="15" customHeight="1" x14ac:dyDescent="0.3">
      <c r="A13" s="3" t="s">
        <v>301</v>
      </c>
      <c r="B13" s="5">
        <f ca="1">IF(B6="","",IF(B10="0",0,IF(B$6&lt;$J$7,"",IF(B$6=$J$7,100,IF(B$6&gt;$J$7,B12*100/A12)))))</f>
        <v>100</v>
      </c>
      <c r="C13" s="5">
        <f t="shared" ref="C13:I13" ca="1" si="5">IF(AND(C6="",B6=""),"",IF(AND(C6&lt;&gt;"",B6=""),100,IF(B9=0,0,IF(Auswahl_Merkmal="Kammermitgliedschaften - Aktiv",C9*100/B9,IF(Auswahl_Merkmal="Kammermitgliedschaften - Ruhend",C9*100/B9,IF(Auswahl_Merkmal="Kammermitgliedschaften - Insgesamt",C9*100/B9,IF(C9="-",0,IF(VALUE(C$6)&lt;VALUE($J$7),"",IF(VALUE(C$6)=VALUE($J$7),100,IF(VALUE(C$6)&gt;VALUE($J$7),C9*100/B9))))))))))</f>
        <v>98.283041050259627</v>
      </c>
      <c r="D13" s="5">
        <f t="shared" ca="1" si="5"/>
        <v>97.99386946445037</v>
      </c>
      <c r="E13" s="5">
        <f t="shared" ca="1" si="5"/>
        <v>99.415085702660093</v>
      </c>
      <c r="F13" s="5">
        <f t="shared" ca="1" si="5"/>
        <v>99.398853985470168</v>
      </c>
      <c r="G13" s="5">
        <f t="shared" ca="1" si="5"/>
        <v>104.87428262603906</v>
      </c>
      <c r="H13" s="5">
        <f t="shared" ca="1" si="5"/>
        <v>96.586586832224981</v>
      </c>
      <c r="I13" s="5">
        <f t="shared" ca="1" si="5"/>
        <v>103.33587398373983</v>
      </c>
      <c r="J13" s="3">
        <f t="shared" ca="1" si="4"/>
        <v>8</v>
      </c>
    </row>
    <row r="14" spans="1:13" ht="7.5" customHeight="1" x14ac:dyDescent="0.3"/>
    <row r="15" spans="1:13" x14ac:dyDescent="0.3">
      <c r="A15" s="56" t="str">
        <f>"Quelle: " &amp; Auswahl_Merkmal_Quellenangabe</f>
        <v>Quelle: WKÖ Statistik - Gründungsstatistik</v>
      </c>
    </row>
    <row r="16" spans="1:13" ht="7.5" customHeight="1" x14ac:dyDescent="0.3"/>
    <row r="17" spans="1:9" x14ac:dyDescent="0.3">
      <c r="A17" s="71" t="str">
        <f>Dashboard_Bezirk!A93</f>
        <v/>
      </c>
    </row>
    <row r="18" spans="1:9" ht="84.75" customHeight="1" x14ac:dyDescent="0.3">
      <c r="A18" s="84" t="str">
        <f>Dashboard_Merkmal!A147</f>
        <v>Daten 2023 vorläufig
Neugründungen 2023 in % der aktiven Wirtschaftskammermitglieder (Ende 2022)
Anmerkung: Aufgrund von Mehrfachzählungen auf Bezirksebene (bei Standorten von Kammermitgliedern in mehreren Bezirken) ist die Zahl der aktiven WK-Mitglieder mit 600.200 um 24.100 höher als ohne Mehrfachzählung (576.100). Standorte von Mitgliedern ohne Bezirkzuordnung sind in der Bundeslandsumme enthalten. Die gesonderte Trennung einiger Bezirke in NÖ bleibt in der Summe der Mitglieder unberücksichtigt.
Quelle: WKO, STATISTIK AUSTRIA (Wohnbevölkerung zu Jahresbeginn)</v>
      </c>
      <c r="B18" s="84"/>
      <c r="C18" s="84"/>
      <c r="D18" s="84"/>
      <c r="E18" s="84"/>
      <c r="F18" s="84"/>
      <c r="G18" s="84"/>
      <c r="H18" s="84"/>
      <c r="I18" s="84"/>
    </row>
    <row r="19" spans="1:9" x14ac:dyDescent="0.3">
      <c r="A19" s="72"/>
      <c r="B19" s="72"/>
      <c r="C19" s="72"/>
      <c r="D19" s="72"/>
      <c r="E19" s="72"/>
      <c r="F19" s="72"/>
      <c r="G19" s="72"/>
      <c r="H19" s="72"/>
      <c r="I19" s="72"/>
    </row>
    <row r="20" spans="1:9" x14ac:dyDescent="0.3"/>
    <row r="21" spans="1:9" x14ac:dyDescent="0.3"/>
    <row r="22" spans="1:9" x14ac:dyDescent="0.3"/>
    <row r="23" spans="1:9" x14ac:dyDescent="0.3"/>
    <row r="24" spans="1:9" x14ac:dyDescent="0.3"/>
    <row r="25" spans="1:9" x14ac:dyDescent="0.3"/>
    <row r="26" spans="1:9" x14ac:dyDescent="0.3"/>
    <row r="27" spans="1:9" x14ac:dyDescent="0.3"/>
    <row r="28" spans="1:9" x14ac:dyDescent="0.3"/>
    <row r="29" spans="1:9" x14ac:dyDescent="0.3"/>
    <row r="30" spans="1:9" x14ac:dyDescent="0.3"/>
    <row r="31" spans="1:9" x14ac:dyDescent="0.3"/>
    <row r="32" spans="1:9" x14ac:dyDescent="0.3"/>
    <row r="33" spans="1:1" x14ac:dyDescent="0.3"/>
    <row r="34" spans="1:1" x14ac:dyDescent="0.3"/>
    <row r="35" spans="1:1" x14ac:dyDescent="0.3"/>
    <row r="36" spans="1:1" x14ac:dyDescent="0.3"/>
    <row r="37" spans="1:1" x14ac:dyDescent="0.3"/>
    <row r="38" spans="1:1" x14ac:dyDescent="0.3"/>
    <row r="39" spans="1:1" x14ac:dyDescent="0.3"/>
    <row r="40" spans="1:1" x14ac:dyDescent="0.3"/>
    <row r="41" spans="1:1" x14ac:dyDescent="0.3"/>
    <row r="42" spans="1:1" x14ac:dyDescent="0.3"/>
    <row r="43" spans="1:1" x14ac:dyDescent="0.3"/>
    <row r="44" spans="1:1" x14ac:dyDescent="0.3"/>
    <row r="45" spans="1:1" x14ac:dyDescent="0.3"/>
    <row r="46" spans="1:1" x14ac:dyDescent="0.3"/>
    <row r="47" spans="1:1" ht="3" customHeight="1" x14ac:dyDescent="0.3"/>
    <row r="48" spans="1:1" x14ac:dyDescent="0.3">
      <c r="A48" s="71" t="str">
        <f>A17</f>
        <v/>
      </c>
    </row>
    <row r="49" spans="1:9" ht="105" customHeight="1" x14ac:dyDescent="0.3">
      <c r="A49" s="84" t="str">
        <f>A18</f>
        <v>Daten 2023 vorläufig
Neugründungen 2023 in % der aktiven Wirtschaftskammermitglieder (Ende 2022)
Anmerkung: Aufgrund von Mehrfachzählungen auf Bezirksebene (bei Standorten von Kammermitgliedern in mehreren Bezirken) ist die Zahl der aktiven WK-Mitglieder mit 600.200 um 24.100 höher als ohne Mehrfachzählung (576.100). Standorte von Mitgliedern ohne Bezirkzuordnung sind in der Bundeslandsumme enthalten. Die gesonderte Trennung einiger Bezirke in NÖ bleibt in der Summe der Mitglieder unberücksichtigt.
Quelle: WKO, STATISTIK AUSTRIA (Wohnbevölkerung zu Jahresbeginn)</v>
      </c>
      <c r="B49" s="84"/>
      <c r="C49" s="84"/>
      <c r="D49" s="84"/>
      <c r="E49" s="84"/>
      <c r="F49" s="84"/>
      <c r="G49" s="84"/>
      <c r="H49" s="84"/>
      <c r="I49" s="84"/>
    </row>
    <row r="101" spans="2:9" ht="15" hidden="1" customHeight="1" x14ac:dyDescent="0.3"/>
    <row r="102" spans="2:9" ht="15" hidden="1" customHeight="1" x14ac:dyDescent="0.3"/>
    <row r="103" spans="2:9" s="50" customFormat="1" ht="15" hidden="1" customHeight="1" x14ac:dyDescent="0.15">
      <c r="B103" s="50">
        <v>8</v>
      </c>
      <c r="C103" s="50">
        <v>7</v>
      </c>
      <c r="D103" s="50">
        <v>6</v>
      </c>
      <c r="E103" s="50">
        <v>5</v>
      </c>
      <c r="F103" s="50">
        <v>4</v>
      </c>
      <c r="G103" s="50">
        <v>3</v>
      </c>
      <c r="H103" s="50">
        <v>2</v>
      </c>
      <c r="I103" s="50">
        <v>1</v>
      </c>
    </row>
    <row r="104" spans="2:9" s="50" customFormat="1" ht="15" hidden="1" customHeight="1" x14ac:dyDescent="0.15">
      <c r="B104" s="50">
        <v>0</v>
      </c>
      <c r="C104" s="50">
        <v>1</v>
      </c>
      <c r="D104" s="50">
        <v>2</v>
      </c>
      <c r="E104" s="50">
        <v>3</v>
      </c>
      <c r="F104" s="50">
        <v>4</v>
      </c>
      <c r="G104" s="50">
        <v>5</v>
      </c>
      <c r="H104" s="50">
        <v>6</v>
      </c>
    </row>
    <row r="105" spans="2:9" ht="15" hidden="1" customHeight="1" x14ac:dyDescent="0.3"/>
    <row r="106" spans="2:9" ht="15" hidden="1" customHeight="1" x14ac:dyDescent="0.3"/>
    <row r="107" spans="2:9" ht="15" hidden="1" customHeight="1" x14ac:dyDescent="0.3"/>
  </sheetData>
  <sheetProtection algorithmName="SHA-512" hashValue="IDmBQmTVw6yG+7HC6omfCWNUCcleoXX7flQFM+w9/hrLYTYI5OGs4KTlFqaat2Zqp0CYtohw8nX9kXQdteH5AA==" saltValue="oJLorzdvoeYUv18WnzoayA==" spinCount="100000" sheet="1" scenarios="1"/>
  <mergeCells count="2">
    <mergeCell ref="A18:I18"/>
    <mergeCell ref="A49:I49"/>
  </mergeCells>
  <conditionalFormatting sqref="B7:I9">
    <cfRule type="expression" dxfId="0" priority="1">
      <formula>$K$1=0</formula>
    </cfRule>
  </conditionalFormatting>
  <dataValidations count="1">
    <dataValidation type="list" allowBlank="1" showInputMessage="1" showErrorMessage="1" sqref="A6" xr:uid="{00000000-0002-0000-0200-000000000000}">
      <formula1>Merkmalsliste</formula1>
    </dataValidation>
  </dataValidations>
  <pageMargins left="0.70866141732283472" right="0.70866141732283472" top="0.78740157480314965" bottom="0.78740157480314965" header="0.31496062992125984" footer="0.31496062992125984"/>
  <pageSetup paperSize="9" scale="97" fitToHeight="2" orientation="landscape" verticalDpi="1200" r:id="rId1"/>
  <rowBreaks count="1" manualBreakCount="1">
    <brk id="18" max="8" man="1"/>
  </rowBreaks>
  <drawing r:id="rId2"/>
  <legacyDrawing r:id="rId3"/>
  <controls>
    <mc:AlternateContent xmlns:mc="http://schemas.openxmlformats.org/markup-compatibility/2006">
      <mc:Choice Requires="x14">
        <control shapeId="4249" r:id="rId4" name="ComboBox1">
          <controlPr autoLine="0" autoPict="0" linkedCell="Auswahl_Bezirk!$H$2" listFillRange="Auswahl_Bezirk!$C$2:$C$118" r:id="rId5">
            <anchor moveWithCells="1">
              <from>
                <xdr:col>1</xdr:col>
                <xdr:colOff>9525</xdr:colOff>
                <xdr:row>3</xdr:row>
                <xdr:rowOff>66675</xdr:rowOff>
              </from>
              <to>
                <xdr:col>4</xdr:col>
                <xdr:colOff>742950</xdr:colOff>
                <xdr:row>3</xdr:row>
                <xdr:rowOff>381000</xdr:rowOff>
              </to>
            </anchor>
          </controlPr>
        </control>
      </mc:Choice>
      <mc:Fallback>
        <control shapeId="4249" r:id="rId4" name="ComboBox1"/>
      </mc:Fallback>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21"/>
  <dimension ref="A1:AV58"/>
  <sheetViews>
    <sheetView topLeftCell="A25" workbookViewId="0">
      <selection activeCell="F1" sqref="F1:AV58"/>
    </sheetView>
  </sheetViews>
  <sheetFormatPr baseColWidth="10" defaultColWidth="8.85546875" defaultRowHeight="15" x14ac:dyDescent="0.25"/>
  <cols>
    <col min="1" max="1" width="55.42578125" bestFit="1" customWidth="1"/>
    <col min="3" max="3" width="8.42578125" bestFit="1" customWidth="1"/>
    <col min="4" max="4" width="8.42578125" customWidth="1"/>
    <col min="5" max="5" width="17" bestFit="1" customWidth="1"/>
  </cols>
  <sheetData>
    <row r="1" spans="1:48" x14ac:dyDescent="0.25">
      <c r="A1" t="s">
        <v>327</v>
      </c>
      <c r="B1" t="s">
        <v>326</v>
      </c>
      <c r="C1" t="s">
        <v>331</v>
      </c>
      <c r="D1" t="s">
        <v>333</v>
      </c>
      <c r="E1" t="s">
        <v>332</v>
      </c>
      <c r="F1" s="65" t="s">
        <v>0</v>
      </c>
      <c r="G1" s="65" t="s">
        <v>1</v>
      </c>
      <c r="H1" s="65" t="s">
        <v>2</v>
      </c>
      <c r="I1" s="65" t="s">
        <v>3</v>
      </c>
      <c r="J1" s="65" t="s">
        <v>4</v>
      </c>
      <c r="K1" s="65" t="s">
        <v>5</v>
      </c>
      <c r="L1" s="65" t="s">
        <v>6</v>
      </c>
      <c r="M1" s="65" t="s">
        <v>7</v>
      </c>
      <c r="N1" s="65" t="s">
        <v>8</v>
      </c>
      <c r="O1" s="65" t="s">
        <v>9</v>
      </c>
      <c r="P1" s="65" t="s">
        <v>10</v>
      </c>
      <c r="Q1" s="65" t="s">
        <v>11</v>
      </c>
      <c r="R1" s="65" t="s">
        <v>12</v>
      </c>
      <c r="S1" s="65" t="s">
        <v>13</v>
      </c>
      <c r="T1" s="65" t="s">
        <v>14</v>
      </c>
      <c r="U1" s="65" t="s">
        <v>15</v>
      </c>
      <c r="V1" s="65" t="s">
        <v>16</v>
      </c>
      <c r="W1" s="65" t="s">
        <v>17</v>
      </c>
      <c r="X1" s="65" t="s">
        <v>18</v>
      </c>
      <c r="Y1" s="65" t="s">
        <v>19</v>
      </c>
      <c r="Z1" s="65" t="s">
        <v>20</v>
      </c>
      <c r="AA1" s="65" t="s">
        <v>21</v>
      </c>
      <c r="AB1" s="65" t="s">
        <v>22</v>
      </c>
      <c r="AC1" s="65" t="s">
        <v>23</v>
      </c>
      <c r="AD1" s="65" t="s">
        <v>24</v>
      </c>
      <c r="AE1" s="65" t="s">
        <v>25</v>
      </c>
      <c r="AF1" s="65" t="s">
        <v>26</v>
      </c>
      <c r="AG1" s="65" t="s">
        <v>27</v>
      </c>
      <c r="AH1" s="65" t="s">
        <v>28</v>
      </c>
      <c r="AI1" s="65" t="s">
        <v>29</v>
      </c>
      <c r="AJ1" s="65" t="s">
        <v>30</v>
      </c>
      <c r="AK1" s="65" t="s">
        <v>31</v>
      </c>
      <c r="AL1" s="65" t="s">
        <v>32</v>
      </c>
      <c r="AM1" s="65" t="s">
        <v>33</v>
      </c>
      <c r="AN1" s="65" t="s">
        <v>34</v>
      </c>
      <c r="AO1" s="65" t="s">
        <v>35</v>
      </c>
      <c r="AP1" s="65" t="s">
        <v>447</v>
      </c>
      <c r="AQ1" s="65" t="s">
        <v>469</v>
      </c>
      <c r="AR1" s="65" t="s">
        <v>473</v>
      </c>
      <c r="AS1" s="65" t="s">
        <v>486</v>
      </c>
      <c r="AT1" s="65" t="s">
        <v>489</v>
      </c>
      <c r="AU1" s="65" t="s">
        <v>496</v>
      </c>
      <c r="AV1" s="65" t="s">
        <v>499</v>
      </c>
    </row>
    <row r="2" spans="1:48" x14ac:dyDescent="0.25">
      <c r="A2" t="str">
        <f>F2&amp;G2</f>
        <v>Pendler zw. Gemeinden eines Pol. BezirkesInsgesamt</v>
      </c>
      <c r="B2">
        <v>1</v>
      </c>
      <c r="C2" t="str">
        <f>H2</f>
        <v>2009</v>
      </c>
      <c r="D2">
        <f>COUNTA(H2:XFD2)</f>
        <v>13</v>
      </c>
      <c r="E2" t="str">
        <f ca="1">OFFSET(H2,,D2-1)</f>
        <v>2021</v>
      </c>
      <c r="F2" t="s">
        <v>305</v>
      </c>
      <c r="G2" t="s">
        <v>48</v>
      </c>
      <c r="H2" t="s">
        <v>73</v>
      </c>
      <c r="I2" t="s">
        <v>77</v>
      </c>
      <c r="J2" t="s">
        <v>82</v>
      </c>
      <c r="K2" t="s">
        <v>86</v>
      </c>
      <c r="L2" t="s">
        <v>90</v>
      </c>
      <c r="M2" t="s">
        <v>94</v>
      </c>
      <c r="N2" t="s">
        <v>97</v>
      </c>
      <c r="O2" t="s">
        <v>116</v>
      </c>
      <c r="P2" t="s">
        <v>123</v>
      </c>
      <c r="Q2" t="s">
        <v>424</v>
      </c>
      <c r="R2" t="s">
        <v>434</v>
      </c>
      <c r="S2" t="s">
        <v>445</v>
      </c>
      <c r="T2" t="s">
        <v>460</v>
      </c>
    </row>
    <row r="3" spans="1:48" x14ac:dyDescent="0.25">
      <c r="A3" t="str">
        <f t="shared" ref="A3:A58" si="0">F3&amp;G3</f>
        <v>Pendler zw. Pol. Bez. des BundeslandesInsgesamt</v>
      </c>
      <c r="B3">
        <v>2</v>
      </c>
      <c r="C3" t="str">
        <f t="shared" ref="C3:C51" si="1">H3</f>
        <v>2009</v>
      </c>
      <c r="D3">
        <f t="shared" ref="D3:D51" si="2">COUNTA(H3:XFD3)</f>
        <v>13</v>
      </c>
      <c r="E3" t="str">
        <f t="shared" ref="E3:E51" ca="1" si="3">OFFSET(H3,,D3-1)</f>
        <v>2021</v>
      </c>
      <c r="F3" t="s">
        <v>306</v>
      </c>
      <c r="G3" t="s">
        <v>48</v>
      </c>
      <c r="H3" t="s">
        <v>73</v>
      </c>
      <c r="I3" t="s">
        <v>77</v>
      </c>
      <c r="J3" t="s">
        <v>82</v>
      </c>
      <c r="K3" t="s">
        <v>86</v>
      </c>
      <c r="L3" t="s">
        <v>90</v>
      </c>
      <c r="M3" t="s">
        <v>94</v>
      </c>
      <c r="N3" t="s">
        <v>97</v>
      </c>
      <c r="O3" t="s">
        <v>116</v>
      </c>
      <c r="P3" t="s">
        <v>123</v>
      </c>
      <c r="Q3" t="s">
        <v>424</v>
      </c>
      <c r="R3" t="s">
        <v>434</v>
      </c>
      <c r="S3" t="s">
        <v>445</v>
      </c>
      <c r="T3" t="s">
        <v>460</v>
      </c>
    </row>
    <row r="4" spans="1:48" x14ac:dyDescent="0.25">
      <c r="A4" t="str">
        <f t="shared" si="0"/>
        <v>Pendler zw. BundesländernInsgesamt</v>
      </c>
      <c r="B4">
        <v>3</v>
      </c>
      <c r="C4" t="str">
        <f t="shared" si="1"/>
        <v>2009</v>
      </c>
      <c r="D4">
        <f t="shared" si="2"/>
        <v>13</v>
      </c>
      <c r="E4" t="str">
        <f t="shared" ca="1" si="3"/>
        <v>2021</v>
      </c>
      <c r="F4" t="s">
        <v>433</v>
      </c>
      <c r="G4" t="s">
        <v>48</v>
      </c>
      <c r="H4" t="s">
        <v>73</v>
      </c>
      <c r="I4" t="s">
        <v>77</v>
      </c>
      <c r="J4" t="s">
        <v>82</v>
      </c>
      <c r="K4" t="s">
        <v>86</v>
      </c>
      <c r="L4" t="s">
        <v>90</v>
      </c>
      <c r="M4" t="s">
        <v>94</v>
      </c>
      <c r="N4" t="s">
        <v>97</v>
      </c>
      <c r="O4" t="s">
        <v>116</v>
      </c>
      <c r="P4" t="s">
        <v>123</v>
      </c>
      <c r="Q4" t="s">
        <v>424</v>
      </c>
      <c r="R4" t="s">
        <v>434</v>
      </c>
      <c r="S4" t="s">
        <v>445</v>
      </c>
      <c r="T4" t="s">
        <v>460</v>
      </c>
    </row>
    <row r="5" spans="1:48" x14ac:dyDescent="0.25">
      <c r="A5" t="str">
        <f t="shared" si="0"/>
        <v>Pendler ins AuslandInsgesamt</v>
      </c>
      <c r="B5">
        <v>4</v>
      </c>
      <c r="C5" t="str">
        <f t="shared" si="1"/>
        <v>2009</v>
      </c>
      <c r="D5">
        <f t="shared" si="2"/>
        <v>13</v>
      </c>
      <c r="E5" t="str">
        <f t="shared" ca="1" si="3"/>
        <v>2021</v>
      </c>
      <c r="F5" t="s">
        <v>304</v>
      </c>
      <c r="G5" t="s">
        <v>48</v>
      </c>
      <c r="H5" t="s">
        <v>73</v>
      </c>
      <c r="I5" t="s">
        <v>77</v>
      </c>
      <c r="J5" t="s">
        <v>82</v>
      </c>
      <c r="K5" t="s">
        <v>86</v>
      </c>
      <c r="L5" t="s">
        <v>90</v>
      </c>
      <c r="M5" t="s">
        <v>94</v>
      </c>
      <c r="N5" t="s">
        <v>97</v>
      </c>
      <c r="O5" t="s">
        <v>116</v>
      </c>
      <c r="P5" t="s">
        <v>123</v>
      </c>
      <c r="Q5" t="s">
        <v>424</v>
      </c>
      <c r="R5" t="s">
        <v>434</v>
      </c>
      <c r="S5" t="s">
        <v>445</v>
      </c>
      <c r="T5" t="s">
        <v>460</v>
      </c>
    </row>
    <row r="6" spans="1:48" x14ac:dyDescent="0.25">
      <c r="A6" t="str">
        <f t="shared" si="0"/>
        <v>Pendler (Auspendler/-innen)Insgesamt</v>
      </c>
      <c r="B6">
        <v>5</v>
      </c>
      <c r="C6" t="str">
        <f t="shared" si="1"/>
        <v>2009</v>
      </c>
      <c r="D6">
        <f t="shared" si="2"/>
        <v>13</v>
      </c>
      <c r="E6" t="str">
        <f t="shared" ca="1" si="3"/>
        <v>2021</v>
      </c>
      <c r="F6" t="s">
        <v>459</v>
      </c>
      <c r="G6" t="s">
        <v>48</v>
      </c>
      <c r="H6" t="s">
        <v>73</v>
      </c>
      <c r="I6" t="s">
        <v>77</v>
      </c>
      <c r="J6" t="s">
        <v>82</v>
      </c>
      <c r="K6" t="s">
        <v>86</v>
      </c>
      <c r="L6" t="s">
        <v>90</v>
      </c>
      <c r="M6" t="s">
        <v>94</v>
      </c>
      <c r="N6" t="s">
        <v>97</v>
      </c>
      <c r="O6" t="s">
        <v>116</v>
      </c>
      <c r="P6" t="s">
        <v>123</v>
      </c>
      <c r="Q6" t="s">
        <v>424</v>
      </c>
      <c r="R6" t="s">
        <v>434</v>
      </c>
      <c r="S6" t="s">
        <v>445</v>
      </c>
      <c r="T6" t="s">
        <v>460</v>
      </c>
    </row>
    <row r="7" spans="1:48" x14ac:dyDescent="0.25">
      <c r="A7" t="str">
        <f t="shared" si="0"/>
        <v>ArbeitsloseFrauen</v>
      </c>
      <c r="B7">
        <v>6</v>
      </c>
      <c r="C7" t="str">
        <f t="shared" si="1"/>
        <v>Jänner 2004</v>
      </c>
      <c r="D7">
        <f t="shared" si="2"/>
        <v>41</v>
      </c>
      <c r="E7" t="str">
        <f t="shared" ca="1" si="3"/>
        <v>Jänner 2024</v>
      </c>
      <c r="F7" t="s">
        <v>36</v>
      </c>
      <c r="G7" t="s">
        <v>47</v>
      </c>
      <c r="H7" t="s">
        <v>78</v>
      </c>
      <c r="I7" t="s">
        <v>83</v>
      </c>
      <c r="J7" t="s">
        <v>87</v>
      </c>
      <c r="K7" t="s">
        <v>91</v>
      </c>
      <c r="L7" t="s">
        <v>95</v>
      </c>
      <c r="M7" t="s">
        <v>98</v>
      </c>
      <c r="N7" t="s">
        <v>100</v>
      </c>
      <c r="O7" t="s">
        <v>102</v>
      </c>
      <c r="P7" t="s">
        <v>104</v>
      </c>
      <c r="Q7" t="s">
        <v>106</v>
      </c>
      <c r="R7" t="s">
        <v>108</v>
      </c>
      <c r="S7" t="s">
        <v>110</v>
      </c>
      <c r="T7" t="s">
        <v>112</v>
      </c>
      <c r="U7" t="s">
        <v>114</v>
      </c>
      <c r="V7" t="s">
        <v>117</v>
      </c>
      <c r="W7" t="s">
        <v>119</v>
      </c>
      <c r="X7" t="s">
        <v>121</v>
      </c>
      <c r="Y7" t="s">
        <v>124</v>
      </c>
      <c r="Z7" t="s">
        <v>126</v>
      </c>
      <c r="AA7" t="s">
        <v>128</v>
      </c>
      <c r="AB7" t="s">
        <v>131</v>
      </c>
      <c r="AC7" t="s">
        <v>132</v>
      </c>
      <c r="AD7" t="s">
        <v>133</v>
      </c>
      <c r="AE7" t="s">
        <v>134</v>
      </c>
      <c r="AF7" t="s">
        <v>135</v>
      </c>
      <c r="AG7" t="s">
        <v>136</v>
      </c>
      <c r="AH7" t="s">
        <v>137</v>
      </c>
      <c r="AI7" t="s">
        <v>138</v>
      </c>
      <c r="AJ7" t="s">
        <v>421</v>
      </c>
      <c r="AK7" t="s">
        <v>422</v>
      </c>
      <c r="AL7" t="s">
        <v>430</v>
      </c>
      <c r="AM7" t="s">
        <v>431</v>
      </c>
      <c r="AN7" t="s">
        <v>441</v>
      </c>
      <c r="AO7" t="s">
        <v>443</v>
      </c>
      <c r="AP7" t="s">
        <v>448</v>
      </c>
      <c r="AQ7" t="s">
        <v>470</v>
      </c>
      <c r="AR7" t="s">
        <v>474</v>
      </c>
      <c r="AS7" t="s">
        <v>487</v>
      </c>
      <c r="AT7" t="s">
        <v>490</v>
      </c>
      <c r="AU7" t="s">
        <v>497</v>
      </c>
      <c r="AV7" t="s">
        <v>500</v>
      </c>
    </row>
    <row r="8" spans="1:48" x14ac:dyDescent="0.25">
      <c r="A8" t="str">
        <f t="shared" si="0"/>
        <v>arbeitslose AusländerFrauen</v>
      </c>
      <c r="B8">
        <v>7</v>
      </c>
      <c r="C8" t="str">
        <f t="shared" si="1"/>
        <v>Jänner 2004</v>
      </c>
      <c r="D8">
        <f t="shared" si="2"/>
        <v>41</v>
      </c>
      <c r="E8" t="str">
        <f t="shared" ca="1" si="3"/>
        <v>Jänner 2024</v>
      </c>
      <c r="F8" t="s">
        <v>37</v>
      </c>
      <c r="G8" t="s">
        <v>47</v>
      </c>
      <c r="H8" t="s">
        <v>78</v>
      </c>
      <c r="I8" t="s">
        <v>83</v>
      </c>
      <c r="J8" t="s">
        <v>87</v>
      </c>
      <c r="K8" t="s">
        <v>91</v>
      </c>
      <c r="L8" t="s">
        <v>95</v>
      </c>
      <c r="M8" t="s">
        <v>98</v>
      </c>
      <c r="N8" t="s">
        <v>100</v>
      </c>
      <c r="O8" t="s">
        <v>102</v>
      </c>
      <c r="P8" t="s">
        <v>104</v>
      </c>
      <c r="Q8" t="s">
        <v>106</v>
      </c>
      <c r="R8" t="s">
        <v>108</v>
      </c>
      <c r="S8" t="s">
        <v>110</v>
      </c>
      <c r="T8" t="s">
        <v>112</v>
      </c>
      <c r="U8" t="s">
        <v>114</v>
      </c>
      <c r="V8" t="s">
        <v>117</v>
      </c>
      <c r="W8" t="s">
        <v>119</v>
      </c>
      <c r="X8" t="s">
        <v>121</v>
      </c>
      <c r="Y8" t="s">
        <v>124</v>
      </c>
      <c r="Z8" t="s">
        <v>126</v>
      </c>
      <c r="AA8" t="s">
        <v>128</v>
      </c>
      <c r="AB8" t="s">
        <v>131</v>
      </c>
      <c r="AC8" t="s">
        <v>132</v>
      </c>
      <c r="AD8" t="s">
        <v>133</v>
      </c>
      <c r="AE8" t="s">
        <v>134</v>
      </c>
      <c r="AF8" t="s">
        <v>135</v>
      </c>
      <c r="AG8" t="s">
        <v>136</v>
      </c>
      <c r="AH8" t="s">
        <v>137</v>
      </c>
      <c r="AI8" t="s">
        <v>138</v>
      </c>
      <c r="AJ8" t="s">
        <v>421</v>
      </c>
      <c r="AK8" t="s">
        <v>422</v>
      </c>
      <c r="AL8" t="s">
        <v>430</v>
      </c>
      <c r="AM8" t="s">
        <v>431</v>
      </c>
      <c r="AN8" t="s">
        <v>441</v>
      </c>
      <c r="AO8" t="s">
        <v>443</v>
      </c>
      <c r="AP8" t="s">
        <v>448</v>
      </c>
      <c r="AQ8" t="s">
        <v>470</v>
      </c>
      <c r="AR8" t="s">
        <v>474</v>
      </c>
      <c r="AS8" t="s">
        <v>487</v>
      </c>
      <c r="AT8" t="s">
        <v>490</v>
      </c>
      <c r="AU8" t="s">
        <v>497</v>
      </c>
      <c r="AV8" t="s">
        <v>500</v>
      </c>
    </row>
    <row r="9" spans="1:48" x14ac:dyDescent="0.25">
      <c r="A9" t="str">
        <f t="shared" si="0"/>
        <v>ArbeitsloseInsgesamt</v>
      </c>
      <c r="B9">
        <v>8</v>
      </c>
      <c r="C9" t="str">
        <f t="shared" si="1"/>
        <v>Jänner 2004</v>
      </c>
      <c r="D9">
        <f t="shared" si="2"/>
        <v>41</v>
      </c>
      <c r="E9" t="str">
        <f t="shared" ca="1" si="3"/>
        <v>Jänner 2024</v>
      </c>
      <c r="F9" t="s">
        <v>36</v>
      </c>
      <c r="G9" t="s">
        <v>48</v>
      </c>
      <c r="H9" t="s">
        <v>78</v>
      </c>
      <c r="I9" t="s">
        <v>83</v>
      </c>
      <c r="J9" t="s">
        <v>87</v>
      </c>
      <c r="K9" t="s">
        <v>91</v>
      </c>
      <c r="L9" t="s">
        <v>95</v>
      </c>
      <c r="M9" t="s">
        <v>98</v>
      </c>
      <c r="N9" t="s">
        <v>100</v>
      </c>
      <c r="O9" t="s">
        <v>102</v>
      </c>
      <c r="P9" t="s">
        <v>104</v>
      </c>
      <c r="Q9" t="s">
        <v>106</v>
      </c>
      <c r="R9" t="s">
        <v>108</v>
      </c>
      <c r="S9" t="s">
        <v>110</v>
      </c>
      <c r="T9" t="s">
        <v>112</v>
      </c>
      <c r="U9" t="s">
        <v>114</v>
      </c>
      <c r="V9" t="s">
        <v>117</v>
      </c>
      <c r="W9" t="s">
        <v>119</v>
      </c>
      <c r="X9" t="s">
        <v>121</v>
      </c>
      <c r="Y9" t="s">
        <v>124</v>
      </c>
      <c r="Z9" t="s">
        <v>126</v>
      </c>
      <c r="AA9" t="s">
        <v>128</v>
      </c>
      <c r="AB9" t="s">
        <v>131</v>
      </c>
      <c r="AC9" t="s">
        <v>132</v>
      </c>
      <c r="AD9" t="s">
        <v>133</v>
      </c>
      <c r="AE9" t="s">
        <v>134</v>
      </c>
      <c r="AF9" t="s">
        <v>135</v>
      </c>
      <c r="AG9" t="s">
        <v>136</v>
      </c>
      <c r="AH9" t="s">
        <v>137</v>
      </c>
      <c r="AI9" t="s">
        <v>138</v>
      </c>
      <c r="AJ9" t="s">
        <v>421</v>
      </c>
      <c r="AK9" t="s">
        <v>422</v>
      </c>
      <c r="AL9" t="s">
        <v>430</v>
      </c>
      <c r="AM9" t="s">
        <v>431</v>
      </c>
      <c r="AN9" t="s">
        <v>441</v>
      </c>
      <c r="AO9" t="s">
        <v>443</v>
      </c>
      <c r="AP9" t="s">
        <v>448</v>
      </c>
      <c r="AQ9" t="s">
        <v>470</v>
      </c>
      <c r="AR9" t="s">
        <v>474</v>
      </c>
      <c r="AS9" t="s">
        <v>487</v>
      </c>
      <c r="AT9" t="s">
        <v>490</v>
      </c>
      <c r="AU9" t="s">
        <v>497</v>
      </c>
      <c r="AV9" t="s">
        <v>500</v>
      </c>
    </row>
    <row r="10" spans="1:48" x14ac:dyDescent="0.25">
      <c r="A10" t="str">
        <f t="shared" si="0"/>
        <v>arbeitslose AusländerInsgesamt</v>
      </c>
      <c r="B10">
        <v>9</v>
      </c>
      <c r="C10" t="str">
        <f t="shared" si="1"/>
        <v>Jänner 2004</v>
      </c>
      <c r="D10">
        <f t="shared" si="2"/>
        <v>41</v>
      </c>
      <c r="E10" t="str">
        <f t="shared" ca="1" si="3"/>
        <v>Jänner 2024</v>
      </c>
      <c r="F10" t="s">
        <v>37</v>
      </c>
      <c r="G10" t="s">
        <v>48</v>
      </c>
      <c r="H10" t="s">
        <v>78</v>
      </c>
      <c r="I10" t="s">
        <v>83</v>
      </c>
      <c r="J10" t="s">
        <v>87</v>
      </c>
      <c r="K10" t="s">
        <v>91</v>
      </c>
      <c r="L10" t="s">
        <v>95</v>
      </c>
      <c r="M10" t="s">
        <v>98</v>
      </c>
      <c r="N10" t="s">
        <v>100</v>
      </c>
      <c r="O10" t="s">
        <v>102</v>
      </c>
      <c r="P10" t="s">
        <v>104</v>
      </c>
      <c r="Q10" t="s">
        <v>106</v>
      </c>
      <c r="R10" t="s">
        <v>108</v>
      </c>
      <c r="S10" t="s">
        <v>110</v>
      </c>
      <c r="T10" t="s">
        <v>112</v>
      </c>
      <c r="U10" t="s">
        <v>114</v>
      </c>
      <c r="V10" t="s">
        <v>117</v>
      </c>
      <c r="W10" t="s">
        <v>119</v>
      </c>
      <c r="X10" t="s">
        <v>121</v>
      </c>
      <c r="Y10" t="s">
        <v>124</v>
      </c>
      <c r="Z10" t="s">
        <v>126</v>
      </c>
      <c r="AA10" t="s">
        <v>128</v>
      </c>
      <c r="AB10" t="s">
        <v>131</v>
      </c>
      <c r="AC10" t="s">
        <v>132</v>
      </c>
      <c r="AD10" t="s">
        <v>133</v>
      </c>
      <c r="AE10" t="s">
        <v>134</v>
      </c>
      <c r="AF10" t="s">
        <v>135</v>
      </c>
      <c r="AG10" t="s">
        <v>136</v>
      </c>
      <c r="AH10" t="s">
        <v>137</v>
      </c>
      <c r="AI10" t="s">
        <v>138</v>
      </c>
      <c r="AJ10" t="s">
        <v>421</v>
      </c>
      <c r="AK10" t="s">
        <v>422</v>
      </c>
      <c r="AL10" t="s">
        <v>430</v>
      </c>
      <c r="AM10" t="s">
        <v>431</v>
      </c>
      <c r="AN10" t="s">
        <v>441</v>
      </c>
      <c r="AO10" t="s">
        <v>443</v>
      </c>
      <c r="AP10" t="s">
        <v>448</v>
      </c>
      <c r="AQ10" t="s">
        <v>470</v>
      </c>
      <c r="AR10" t="s">
        <v>474</v>
      </c>
      <c r="AS10" t="s">
        <v>487</v>
      </c>
      <c r="AT10" t="s">
        <v>490</v>
      </c>
      <c r="AU10" t="s">
        <v>497</v>
      </c>
      <c r="AV10" t="s">
        <v>500</v>
      </c>
    </row>
    <row r="11" spans="1:48" x14ac:dyDescent="0.25">
      <c r="A11" t="str">
        <f t="shared" si="0"/>
        <v>ArbeitsloseMänner</v>
      </c>
      <c r="B11">
        <v>10</v>
      </c>
      <c r="C11" t="str">
        <f t="shared" si="1"/>
        <v>Jänner 2004</v>
      </c>
      <c r="D11">
        <f t="shared" si="2"/>
        <v>41</v>
      </c>
      <c r="E11" t="str">
        <f t="shared" ca="1" si="3"/>
        <v>Jänner 2024</v>
      </c>
      <c r="F11" t="s">
        <v>36</v>
      </c>
      <c r="G11" t="s">
        <v>49</v>
      </c>
      <c r="H11" t="s">
        <v>78</v>
      </c>
      <c r="I11" t="s">
        <v>83</v>
      </c>
      <c r="J11" t="s">
        <v>87</v>
      </c>
      <c r="K11" t="s">
        <v>91</v>
      </c>
      <c r="L11" t="s">
        <v>95</v>
      </c>
      <c r="M11" t="s">
        <v>98</v>
      </c>
      <c r="N11" t="s">
        <v>100</v>
      </c>
      <c r="O11" t="s">
        <v>102</v>
      </c>
      <c r="P11" t="s">
        <v>104</v>
      </c>
      <c r="Q11" t="s">
        <v>106</v>
      </c>
      <c r="R11" t="s">
        <v>108</v>
      </c>
      <c r="S11" t="s">
        <v>110</v>
      </c>
      <c r="T11" t="s">
        <v>112</v>
      </c>
      <c r="U11" t="s">
        <v>114</v>
      </c>
      <c r="V11" t="s">
        <v>117</v>
      </c>
      <c r="W11" t="s">
        <v>119</v>
      </c>
      <c r="X11" t="s">
        <v>121</v>
      </c>
      <c r="Y11" t="s">
        <v>124</v>
      </c>
      <c r="Z11" t="s">
        <v>126</v>
      </c>
      <c r="AA11" t="s">
        <v>128</v>
      </c>
      <c r="AB11" t="s">
        <v>131</v>
      </c>
      <c r="AC11" t="s">
        <v>132</v>
      </c>
      <c r="AD11" t="s">
        <v>133</v>
      </c>
      <c r="AE11" t="s">
        <v>134</v>
      </c>
      <c r="AF11" t="s">
        <v>135</v>
      </c>
      <c r="AG11" t="s">
        <v>136</v>
      </c>
      <c r="AH11" t="s">
        <v>137</v>
      </c>
      <c r="AI11" t="s">
        <v>138</v>
      </c>
      <c r="AJ11" t="s">
        <v>421</v>
      </c>
      <c r="AK11" t="s">
        <v>422</v>
      </c>
      <c r="AL11" t="s">
        <v>430</v>
      </c>
      <c r="AM11" t="s">
        <v>431</v>
      </c>
      <c r="AN11" t="s">
        <v>441</v>
      </c>
      <c r="AO11" t="s">
        <v>443</v>
      </c>
      <c r="AP11" t="s">
        <v>448</v>
      </c>
      <c r="AQ11" t="s">
        <v>470</v>
      </c>
      <c r="AR11" t="s">
        <v>474</v>
      </c>
      <c r="AS11" t="s">
        <v>487</v>
      </c>
      <c r="AT11" t="s">
        <v>490</v>
      </c>
      <c r="AU11" t="s">
        <v>497</v>
      </c>
      <c r="AV11" t="s">
        <v>500</v>
      </c>
    </row>
    <row r="12" spans="1:48" x14ac:dyDescent="0.25">
      <c r="A12" t="str">
        <f t="shared" si="0"/>
        <v>arbeitslose AusländerMänner</v>
      </c>
      <c r="B12">
        <v>11</v>
      </c>
      <c r="C12" t="str">
        <f t="shared" si="1"/>
        <v>Jänner 2004</v>
      </c>
      <c r="D12">
        <f t="shared" si="2"/>
        <v>41</v>
      </c>
      <c r="E12" t="str">
        <f t="shared" ca="1" si="3"/>
        <v>Jänner 2024</v>
      </c>
      <c r="F12" t="s">
        <v>37</v>
      </c>
      <c r="G12" t="s">
        <v>49</v>
      </c>
      <c r="H12" t="s">
        <v>78</v>
      </c>
      <c r="I12" t="s">
        <v>83</v>
      </c>
      <c r="J12" t="s">
        <v>87</v>
      </c>
      <c r="K12" t="s">
        <v>91</v>
      </c>
      <c r="L12" t="s">
        <v>95</v>
      </c>
      <c r="M12" t="s">
        <v>98</v>
      </c>
      <c r="N12" t="s">
        <v>100</v>
      </c>
      <c r="O12" t="s">
        <v>102</v>
      </c>
      <c r="P12" t="s">
        <v>104</v>
      </c>
      <c r="Q12" t="s">
        <v>106</v>
      </c>
      <c r="R12" t="s">
        <v>108</v>
      </c>
      <c r="S12" t="s">
        <v>110</v>
      </c>
      <c r="T12" t="s">
        <v>112</v>
      </c>
      <c r="U12" t="s">
        <v>114</v>
      </c>
      <c r="V12" t="s">
        <v>117</v>
      </c>
      <c r="W12" t="s">
        <v>119</v>
      </c>
      <c r="X12" t="s">
        <v>121</v>
      </c>
      <c r="Y12" t="s">
        <v>124</v>
      </c>
      <c r="Z12" t="s">
        <v>126</v>
      </c>
      <c r="AA12" t="s">
        <v>128</v>
      </c>
      <c r="AB12" t="s">
        <v>131</v>
      </c>
      <c r="AC12" t="s">
        <v>132</v>
      </c>
      <c r="AD12" t="s">
        <v>133</v>
      </c>
      <c r="AE12" t="s">
        <v>134</v>
      </c>
      <c r="AF12" t="s">
        <v>135</v>
      </c>
      <c r="AG12" t="s">
        <v>136</v>
      </c>
      <c r="AH12" t="s">
        <v>137</v>
      </c>
      <c r="AI12" t="s">
        <v>138</v>
      </c>
      <c r="AJ12" t="s">
        <v>421</v>
      </c>
      <c r="AK12" t="s">
        <v>422</v>
      </c>
      <c r="AL12" t="s">
        <v>430</v>
      </c>
      <c r="AM12" t="s">
        <v>431</v>
      </c>
      <c r="AN12" t="s">
        <v>441</v>
      </c>
      <c r="AO12" t="s">
        <v>443</v>
      </c>
      <c r="AP12" t="s">
        <v>448</v>
      </c>
      <c r="AQ12" t="s">
        <v>470</v>
      </c>
      <c r="AR12" t="s">
        <v>474</v>
      </c>
      <c r="AS12" t="s">
        <v>487</v>
      </c>
      <c r="AT12" t="s">
        <v>490</v>
      </c>
      <c r="AU12" t="s">
        <v>497</v>
      </c>
      <c r="AV12" t="s">
        <v>500</v>
      </c>
    </row>
    <row r="13" spans="1:48" x14ac:dyDescent="0.25">
      <c r="A13" t="str">
        <f t="shared" si="0"/>
        <v>Unselbstständig BeschäftigteFrauen</v>
      </c>
      <c r="B13">
        <v>12</v>
      </c>
      <c r="C13" t="str">
        <f t="shared" si="1"/>
        <v>Jänner 2004</v>
      </c>
      <c r="D13">
        <f t="shared" si="2"/>
        <v>41</v>
      </c>
      <c r="E13" t="str">
        <f t="shared" ca="1" si="3"/>
        <v>Jänner 2024</v>
      </c>
      <c r="F13" t="s">
        <v>38</v>
      </c>
      <c r="G13" t="s">
        <v>47</v>
      </c>
      <c r="H13" t="s">
        <v>78</v>
      </c>
      <c r="I13" t="s">
        <v>83</v>
      </c>
      <c r="J13" t="s">
        <v>87</v>
      </c>
      <c r="K13" t="s">
        <v>91</v>
      </c>
      <c r="L13" t="s">
        <v>95</v>
      </c>
      <c r="M13" t="s">
        <v>98</v>
      </c>
      <c r="N13" t="s">
        <v>100</v>
      </c>
      <c r="O13" t="s">
        <v>102</v>
      </c>
      <c r="P13" t="s">
        <v>104</v>
      </c>
      <c r="Q13" t="s">
        <v>106</v>
      </c>
      <c r="R13" t="s">
        <v>108</v>
      </c>
      <c r="S13" t="s">
        <v>110</v>
      </c>
      <c r="T13" t="s">
        <v>112</v>
      </c>
      <c r="U13" t="s">
        <v>114</v>
      </c>
      <c r="V13" t="s">
        <v>117</v>
      </c>
      <c r="W13" t="s">
        <v>119</v>
      </c>
      <c r="X13" t="s">
        <v>121</v>
      </c>
      <c r="Y13" t="s">
        <v>124</v>
      </c>
      <c r="Z13" t="s">
        <v>126</v>
      </c>
      <c r="AA13" t="s">
        <v>128</v>
      </c>
      <c r="AB13" t="s">
        <v>131</v>
      </c>
      <c r="AC13" t="s">
        <v>132</v>
      </c>
      <c r="AD13" t="s">
        <v>133</v>
      </c>
      <c r="AE13" t="s">
        <v>134</v>
      </c>
      <c r="AF13" t="s">
        <v>135</v>
      </c>
      <c r="AG13" t="s">
        <v>136</v>
      </c>
      <c r="AH13" t="s">
        <v>137</v>
      </c>
      <c r="AI13" t="s">
        <v>138</v>
      </c>
      <c r="AJ13" t="s">
        <v>421</v>
      </c>
      <c r="AK13" t="s">
        <v>422</v>
      </c>
      <c r="AL13" t="s">
        <v>430</v>
      </c>
      <c r="AM13" t="s">
        <v>431</v>
      </c>
      <c r="AN13" t="s">
        <v>441</v>
      </c>
      <c r="AO13" t="s">
        <v>443</v>
      </c>
      <c r="AP13" t="s">
        <v>448</v>
      </c>
      <c r="AQ13" t="s">
        <v>470</v>
      </c>
      <c r="AR13" t="s">
        <v>474</v>
      </c>
      <c r="AS13" t="s">
        <v>487</v>
      </c>
      <c r="AT13" t="s">
        <v>490</v>
      </c>
      <c r="AU13" t="s">
        <v>497</v>
      </c>
      <c r="AV13" t="s">
        <v>500</v>
      </c>
    </row>
    <row r="14" spans="1:48" x14ac:dyDescent="0.25">
      <c r="A14" t="str">
        <f t="shared" si="0"/>
        <v>Unselbstständig BeschäftigteInsgesamt</v>
      </c>
      <c r="B14">
        <v>13</v>
      </c>
      <c r="C14" t="str">
        <f t="shared" si="1"/>
        <v>Jänner 2004</v>
      </c>
      <c r="D14">
        <f t="shared" si="2"/>
        <v>41</v>
      </c>
      <c r="E14" t="str">
        <f t="shared" ca="1" si="3"/>
        <v>Jänner 2024</v>
      </c>
      <c r="F14" t="s">
        <v>38</v>
      </c>
      <c r="G14" t="s">
        <v>48</v>
      </c>
      <c r="H14" t="s">
        <v>78</v>
      </c>
      <c r="I14" t="s">
        <v>83</v>
      </c>
      <c r="J14" t="s">
        <v>87</v>
      </c>
      <c r="K14" t="s">
        <v>91</v>
      </c>
      <c r="L14" t="s">
        <v>95</v>
      </c>
      <c r="M14" t="s">
        <v>98</v>
      </c>
      <c r="N14" t="s">
        <v>100</v>
      </c>
      <c r="O14" t="s">
        <v>102</v>
      </c>
      <c r="P14" t="s">
        <v>104</v>
      </c>
      <c r="Q14" t="s">
        <v>106</v>
      </c>
      <c r="R14" t="s">
        <v>108</v>
      </c>
      <c r="S14" t="s">
        <v>110</v>
      </c>
      <c r="T14" t="s">
        <v>112</v>
      </c>
      <c r="U14" t="s">
        <v>114</v>
      </c>
      <c r="V14" t="s">
        <v>117</v>
      </c>
      <c r="W14" t="s">
        <v>119</v>
      </c>
      <c r="X14" t="s">
        <v>121</v>
      </c>
      <c r="Y14" t="s">
        <v>124</v>
      </c>
      <c r="Z14" t="s">
        <v>126</v>
      </c>
      <c r="AA14" t="s">
        <v>128</v>
      </c>
      <c r="AB14" t="s">
        <v>131</v>
      </c>
      <c r="AC14" t="s">
        <v>132</v>
      </c>
      <c r="AD14" t="s">
        <v>133</v>
      </c>
      <c r="AE14" t="s">
        <v>134</v>
      </c>
      <c r="AF14" t="s">
        <v>135</v>
      </c>
      <c r="AG14" t="s">
        <v>136</v>
      </c>
      <c r="AH14" t="s">
        <v>137</v>
      </c>
      <c r="AI14" t="s">
        <v>138</v>
      </c>
      <c r="AJ14" t="s">
        <v>421</v>
      </c>
      <c r="AK14" t="s">
        <v>422</v>
      </c>
      <c r="AL14" t="s">
        <v>430</v>
      </c>
      <c r="AM14" t="s">
        <v>431</v>
      </c>
      <c r="AN14" t="s">
        <v>441</v>
      </c>
      <c r="AO14" t="s">
        <v>443</v>
      </c>
      <c r="AP14" t="s">
        <v>448</v>
      </c>
      <c r="AQ14" t="s">
        <v>470</v>
      </c>
      <c r="AR14" t="s">
        <v>474</v>
      </c>
      <c r="AS14" t="s">
        <v>487</v>
      </c>
      <c r="AT14" t="s">
        <v>490</v>
      </c>
      <c r="AU14" t="s">
        <v>497</v>
      </c>
      <c r="AV14" t="s">
        <v>500</v>
      </c>
    </row>
    <row r="15" spans="1:48" x14ac:dyDescent="0.25">
      <c r="A15" t="str">
        <f t="shared" si="0"/>
        <v>Unselbstständig BeschäftigteMänner</v>
      </c>
      <c r="B15">
        <v>14</v>
      </c>
      <c r="C15" t="str">
        <f t="shared" si="1"/>
        <v>Jänner 2004</v>
      </c>
      <c r="D15">
        <f t="shared" si="2"/>
        <v>41</v>
      </c>
      <c r="E15" t="str">
        <f t="shared" ca="1" si="3"/>
        <v>Jänner 2024</v>
      </c>
      <c r="F15" t="s">
        <v>38</v>
      </c>
      <c r="G15" t="s">
        <v>49</v>
      </c>
      <c r="H15" t="s">
        <v>78</v>
      </c>
      <c r="I15" t="s">
        <v>83</v>
      </c>
      <c r="J15" t="s">
        <v>87</v>
      </c>
      <c r="K15" t="s">
        <v>91</v>
      </c>
      <c r="L15" t="s">
        <v>95</v>
      </c>
      <c r="M15" t="s">
        <v>98</v>
      </c>
      <c r="N15" t="s">
        <v>100</v>
      </c>
      <c r="O15" t="s">
        <v>102</v>
      </c>
      <c r="P15" t="s">
        <v>104</v>
      </c>
      <c r="Q15" t="s">
        <v>106</v>
      </c>
      <c r="R15" t="s">
        <v>108</v>
      </c>
      <c r="S15" t="s">
        <v>110</v>
      </c>
      <c r="T15" t="s">
        <v>112</v>
      </c>
      <c r="U15" t="s">
        <v>114</v>
      </c>
      <c r="V15" t="s">
        <v>117</v>
      </c>
      <c r="W15" t="s">
        <v>119</v>
      </c>
      <c r="X15" t="s">
        <v>121</v>
      </c>
      <c r="Y15" t="s">
        <v>124</v>
      </c>
      <c r="Z15" t="s">
        <v>126</v>
      </c>
      <c r="AA15" t="s">
        <v>128</v>
      </c>
      <c r="AB15" t="s">
        <v>131</v>
      </c>
      <c r="AC15" t="s">
        <v>132</v>
      </c>
      <c r="AD15" t="s">
        <v>133</v>
      </c>
      <c r="AE15" t="s">
        <v>134</v>
      </c>
      <c r="AF15" t="s">
        <v>135</v>
      </c>
      <c r="AG15" t="s">
        <v>136</v>
      </c>
      <c r="AH15" t="s">
        <v>137</v>
      </c>
      <c r="AI15" t="s">
        <v>138</v>
      </c>
      <c r="AJ15" t="s">
        <v>421</v>
      </c>
      <c r="AK15" t="s">
        <v>422</v>
      </c>
      <c r="AL15" t="s">
        <v>430</v>
      </c>
      <c r="AM15" t="s">
        <v>431</v>
      </c>
      <c r="AN15" t="s">
        <v>441</v>
      </c>
      <c r="AO15" t="s">
        <v>443</v>
      </c>
      <c r="AP15" t="s">
        <v>448</v>
      </c>
      <c r="AQ15" t="s">
        <v>470</v>
      </c>
      <c r="AR15" t="s">
        <v>474</v>
      </c>
      <c r="AS15" t="s">
        <v>487</v>
      </c>
      <c r="AT15" t="s">
        <v>490</v>
      </c>
      <c r="AU15" t="s">
        <v>497</v>
      </c>
      <c r="AV15" t="s">
        <v>500</v>
      </c>
    </row>
    <row r="16" spans="1:48" x14ac:dyDescent="0.25">
      <c r="A16" t="str">
        <f t="shared" si="0"/>
        <v>KammermitgliedschaftenAktiv</v>
      </c>
      <c r="B16">
        <v>15</v>
      </c>
      <c r="C16" t="str">
        <f t="shared" si="1"/>
        <v>Jahresstatistik 2001</v>
      </c>
      <c r="D16">
        <f t="shared" si="2"/>
        <v>38</v>
      </c>
      <c r="E16" t="str">
        <f t="shared" ca="1" si="3"/>
        <v>Jahresstatistik 2023</v>
      </c>
      <c r="F16" t="s">
        <v>39</v>
      </c>
      <c r="G16" t="s">
        <v>50</v>
      </c>
      <c r="H16" t="s">
        <v>74</v>
      </c>
      <c r="I16" t="s">
        <v>79</v>
      </c>
      <c r="J16" t="s">
        <v>84</v>
      </c>
      <c r="K16" t="s">
        <v>88</v>
      </c>
      <c r="L16" t="s">
        <v>92</v>
      </c>
      <c r="M16" t="s">
        <v>96</v>
      </c>
      <c r="N16" t="s">
        <v>99</v>
      </c>
      <c r="O16" t="s">
        <v>101</v>
      </c>
      <c r="P16" t="s">
        <v>105</v>
      </c>
      <c r="Q16" t="s">
        <v>103</v>
      </c>
      <c r="R16" t="s">
        <v>109</v>
      </c>
      <c r="S16" t="s">
        <v>107</v>
      </c>
      <c r="T16" t="s">
        <v>113</v>
      </c>
      <c r="U16" t="s">
        <v>111</v>
      </c>
      <c r="V16" t="s">
        <v>363</v>
      </c>
      <c r="W16" t="s">
        <v>364</v>
      </c>
      <c r="X16" t="s">
        <v>365</v>
      </c>
      <c r="Y16" t="s">
        <v>115</v>
      </c>
      <c r="Z16" t="s">
        <v>120</v>
      </c>
      <c r="AA16" t="s">
        <v>118</v>
      </c>
      <c r="AB16" t="s">
        <v>125</v>
      </c>
      <c r="AC16" t="s">
        <v>122</v>
      </c>
      <c r="AD16" t="s">
        <v>129</v>
      </c>
      <c r="AE16" t="s">
        <v>127</v>
      </c>
      <c r="AF16" t="s">
        <v>130</v>
      </c>
      <c r="AG16" t="s">
        <v>366</v>
      </c>
      <c r="AH16" t="s">
        <v>423</v>
      </c>
      <c r="AI16" t="s">
        <v>429</v>
      </c>
      <c r="AJ16" t="s">
        <v>432</v>
      </c>
      <c r="AK16" t="s">
        <v>442</v>
      </c>
      <c r="AL16" t="s">
        <v>444</v>
      </c>
      <c r="AM16" t="s">
        <v>446</v>
      </c>
      <c r="AN16" t="s">
        <v>484</v>
      </c>
      <c r="AO16" t="s">
        <v>472</v>
      </c>
      <c r="AP16" t="s">
        <v>485</v>
      </c>
      <c r="AQ16" t="s">
        <v>491</v>
      </c>
      <c r="AR16" t="s">
        <v>495</v>
      </c>
      <c r="AS16" t="s">
        <v>501</v>
      </c>
    </row>
    <row r="17" spans="1:45" x14ac:dyDescent="0.25">
      <c r="A17" t="str">
        <f t="shared" si="0"/>
        <v>KammermitgliedschaftenInsgesamt</v>
      </c>
      <c r="B17">
        <v>16</v>
      </c>
      <c r="C17" t="str">
        <f t="shared" si="1"/>
        <v>Jahresstatistik 2001</v>
      </c>
      <c r="D17">
        <f t="shared" si="2"/>
        <v>38</v>
      </c>
      <c r="E17" t="str">
        <f t="shared" ca="1" si="3"/>
        <v>Jahresstatistik 2023</v>
      </c>
      <c r="F17" t="s">
        <v>39</v>
      </c>
      <c r="G17" t="s">
        <v>48</v>
      </c>
      <c r="H17" t="s">
        <v>74</v>
      </c>
      <c r="I17" t="s">
        <v>79</v>
      </c>
      <c r="J17" t="s">
        <v>84</v>
      </c>
      <c r="K17" t="s">
        <v>88</v>
      </c>
      <c r="L17" t="s">
        <v>92</v>
      </c>
      <c r="M17" t="s">
        <v>96</v>
      </c>
      <c r="N17" t="s">
        <v>99</v>
      </c>
      <c r="O17" t="s">
        <v>101</v>
      </c>
      <c r="P17" t="s">
        <v>105</v>
      </c>
      <c r="Q17" t="s">
        <v>103</v>
      </c>
      <c r="R17" t="s">
        <v>109</v>
      </c>
      <c r="S17" t="s">
        <v>107</v>
      </c>
      <c r="T17" t="s">
        <v>113</v>
      </c>
      <c r="U17" t="s">
        <v>111</v>
      </c>
      <c r="V17" t="s">
        <v>363</v>
      </c>
      <c r="W17" t="s">
        <v>364</v>
      </c>
      <c r="X17" t="s">
        <v>365</v>
      </c>
      <c r="Y17" t="s">
        <v>115</v>
      </c>
      <c r="Z17" t="s">
        <v>120</v>
      </c>
      <c r="AA17" t="s">
        <v>118</v>
      </c>
      <c r="AB17" t="s">
        <v>125</v>
      </c>
      <c r="AC17" t="s">
        <v>122</v>
      </c>
      <c r="AD17" t="s">
        <v>129</v>
      </c>
      <c r="AE17" t="s">
        <v>127</v>
      </c>
      <c r="AF17" t="s">
        <v>130</v>
      </c>
      <c r="AG17" t="s">
        <v>366</v>
      </c>
      <c r="AH17" t="s">
        <v>423</v>
      </c>
      <c r="AI17" t="s">
        <v>429</v>
      </c>
      <c r="AJ17" t="s">
        <v>432</v>
      </c>
      <c r="AK17" t="s">
        <v>442</v>
      </c>
      <c r="AL17" t="s">
        <v>444</v>
      </c>
      <c r="AM17" t="s">
        <v>446</v>
      </c>
      <c r="AN17" t="s">
        <v>484</v>
      </c>
      <c r="AO17" t="s">
        <v>472</v>
      </c>
      <c r="AP17" t="s">
        <v>485</v>
      </c>
      <c r="AQ17" t="s">
        <v>491</v>
      </c>
      <c r="AR17" t="s">
        <v>495</v>
      </c>
      <c r="AS17" t="s">
        <v>501</v>
      </c>
    </row>
    <row r="18" spans="1:45" x14ac:dyDescent="0.25">
      <c r="A18" t="str">
        <f t="shared" si="0"/>
        <v>KammermitgliedschaftenRuhend</v>
      </c>
      <c r="B18">
        <v>17</v>
      </c>
      <c r="C18" t="str">
        <f t="shared" si="1"/>
        <v>Jahresstatistik 2001</v>
      </c>
      <c r="D18">
        <f t="shared" si="2"/>
        <v>38</v>
      </c>
      <c r="E18" t="str">
        <f t="shared" ca="1" si="3"/>
        <v>Jahresstatistik 2023</v>
      </c>
      <c r="F18" t="s">
        <v>39</v>
      </c>
      <c r="G18" t="s">
        <v>51</v>
      </c>
      <c r="H18" t="s">
        <v>74</v>
      </c>
      <c r="I18" t="s">
        <v>79</v>
      </c>
      <c r="J18" t="s">
        <v>84</v>
      </c>
      <c r="K18" t="s">
        <v>88</v>
      </c>
      <c r="L18" t="s">
        <v>92</v>
      </c>
      <c r="M18" t="s">
        <v>96</v>
      </c>
      <c r="N18" t="s">
        <v>99</v>
      </c>
      <c r="O18" t="s">
        <v>101</v>
      </c>
      <c r="P18" t="s">
        <v>105</v>
      </c>
      <c r="Q18" t="s">
        <v>103</v>
      </c>
      <c r="R18" t="s">
        <v>109</v>
      </c>
      <c r="S18" t="s">
        <v>107</v>
      </c>
      <c r="T18" t="s">
        <v>113</v>
      </c>
      <c r="U18" t="s">
        <v>111</v>
      </c>
      <c r="V18" t="s">
        <v>363</v>
      </c>
      <c r="W18" t="s">
        <v>364</v>
      </c>
      <c r="X18" t="s">
        <v>365</v>
      </c>
      <c r="Y18" t="s">
        <v>115</v>
      </c>
      <c r="Z18" t="s">
        <v>120</v>
      </c>
      <c r="AA18" t="s">
        <v>118</v>
      </c>
      <c r="AB18" t="s">
        <v>125</v>
      </c>
      <c r="AC18" t="s">
        <v>122</v>
      </c>
      <c r="AD18" t="s">
        <v>129</v>
      </c>
      <c r="AE18" t="s">
        <v>127</v>
      </c>
      <c r="AF18" t="s">
        <v>130</v>
      </c>
      <c r="AG18" t="s">
        <v>366</v>
      </c>
      <c r="AH18" t="s">
        <v>423</v>
      </c>
      <c r="AI18" t="s">
        <v>429</v>
      </c>
      <c r="AJ18" t="s">
        <v>432</v>
      </c>
      <c r="AK18" t="s">
        <v>442</v>
      </c>
      <c r="AL18" t="s">
        <v>444</v>
      </c>
      <c r="AM18" t="s">
        <v>446</v>
      </c>
      <c r="AN18" t="s">
        <v>484</v>
      </c>
      <c r="AO18" t="s">
        <v>472</v>
      </c>
      <c r="AP18" t="s">
        <v>485</v>
      </c>
      <c r="AQ18" t="s">
        <v>491</v>
      </c>
      <c r="AR18" t="s">
        <v>495</v>
      </c>
      <c r="AS18" t="s">
        <v>501</v>
      </c>
    </row>
    <row r="19" spans="1:45" x14ac:dyDescent="0.25">
      <c r="A19" t="str">
        <f t="shared" si="0"/>
        <v>Gründungsintensitätin % der aktiven Wirtschaftskammermitglieder</v>
      </c>
      <c r="B19">
        <v>18</v>
      </c>
      <c r="C19" t="str">
        <f t="shared" si="1"/>
        <v>2002</v>
      </c>
      <c r="D19">
        <f t="shared" si="2"/>
        <v>22</v>
      </c>
      <c r="E19" t="str">
        <f t="shared" ca="1" si="3"/>
        <v>2023</v>
      </c>
      <c r="F19" t="s">
        <v>40</v>
      </c>
      <c r="G19" t="s">
        <v>52</v>
      </c>
      <c r="H19" t="s">
        <v>75</v>
      </c>
      <c r="I19" t="s">
        <v>80</v>
      </c>
      <c r="J19" t="s">
        <v>76</v>
      </c>
      <c r="K19" t="s">
        <v>81</v>
      </c>
      <c r="L19" t="s">
        <v>85</v>
      </c>
      <c r="M19" t="s">
        <v>89</v>
      </c>
      <c r="N19" t="s">
        <v>93</v>
      </c>
      <c r="O19" t="s">
        <v>73</v>
      </c>
      <c r="P19" t="s">
        <v>77</v>
      </c>
      <c r="Q19" t="s">
        <v>82</v>
      </c>
      <c r="R19" t="s">
        <v>86</v>
      </c>
      <c r="S19" t="s">
        <v>90</v>
      </c>
      <c r="T19" t="s">
        <v>94</v>
      </c>
      <c r="U19" t="s">
        <v>97</v>
      </c>
      <c r="V19" t="s">
        <v>116</v>
      </c>
      <c r="W19" t="s">
        <v>123</v>
      </c>
      <c r="X19" t="s">
        <v>424</v>
      </c>
      <c r="Y19" t="s">
        <v>434</v>
      </c>
      <c r="Z19" t="s">
        <v>445</v>
      </c>
      <c r="AA19" t="s">
        <v>460</v>
      </c>
      <c r="AB19" t="s">
        <v>488</v>
      </c>
      <c r="AC19" t="s">
        <v>494</v>
      </c>
    </row>
    <row r="20" spans="1:45" x14ac:dyDescent="0.25">
      <c r="A20" t="str">
        <f t="shared" si="0"/>
        <v>Gründungsintensitätje 1.000 Einwohner</v>
      </c>
      <c r="B20">
        <v>19</v>
      </c>
      <c r="C20" t="str">
        <f t="shared" si="1"/>
        <v>2002</v>
      </c>
      <c r="D20">
        <f t="shared" si="2"/>
        <v>22</v>
      </c>
      <c r="E20" t="str">
        <f t="shared" ca="1" si="3"/>
        <v>2023</v>
      </c>
      <c r="F20" t="s">
        <v>40</v>
      </c>
      <c r="G20" t="s">
        <v>53</v>
      </c>
      <c r="H20" t="s">
        <v>75</v>
      </c>
      <c r="I20" t="s">
        <v>80</v>
      </c>
      <c r="J20" t="s">
        <v>76</v>
      </c>
      <c r="K20" t="s">
        <v>81</v>
      </c>
      <c r="L20" t="s">
        <v>85</v>
      </c>
      <c r="M20" t="s">
        <v>89</v>
      </c>
      <c r="N20" t="s">
        <v>93</v>
      </c>
      <c r="O20" t="s">
        <v>73</v>
      </c>
      <c r="P20" t="s">
        <v>77</v>
      </c>
      <c r="Q20" t="s">
        <v>82</v>
      </c>
      <c r="R20" t="s">
        <v>86</v>
      </c>
      <c r="S20" t="s">
        <v>90</v>
      </c>
      <c r="T20" t="s">
        <v>94</v>
      </c>
      <c r="U20" t="s">
        <v>97</v>
      </c>
      <c r="V20" t="s">
        <v>116</v>
      </c>
      <c r="W20" t="s">
        <v>123</v>
      </c>
      <c r="X20" t="s">
        <v>424</v>
      </c>
      <c r="Y20" t="s">
        <v>434</v>
      </c>
      <c r="Z20" t="s">
        <v>445</v>
      </c>
      <c r="AA20" t="s">
        <v>460</v>
      </c>
      <c r="AB20" t="s">
        <v>488</v>
      </c>
      <c r="AC20" t="s">
        <v>494</v>
      </c>
    </row>
    <row r="21" spans="1:45" x14ac:dyDescent="0.25">
      <c r="A21" t="str">
        <f t="shared" si="0"/>
        <v>NeugründungenInsgesamt</v>
      </c>
      <c r="B21">
        <v>20</v>
      </c>
      <c r="C21" t="str">
        <f t="shared" si="1"/>
        <v>2002</v>
      </c>
      <c r="D21">
        <f t="shared" si="2"/>
        <v>22</v>
      </c>
      <c r="E21" t="str">
        <f t="shared" ca="1" si="3"/>
        <v>2023</v>
      </c>
      <c r="F21" t="s">
        <v>41</v>
      </c>
      <c r="G21" t="s">
        <v>48</v>
      </c>
      <c r="H21" t="s">
        <v>75</v>
      </c>
      <c r="I21" t="s">
        <v>80</v>
      </c>
      <c r="J21" t="s">
        <v>76</v>
      </c>
      <c r="K21" t="s">
        <v>81</v>
      </c>
      <c r="L21" t="s">
        <v>85</v>
      </c>
      <c r="M21" t="s">
        <v>89</v>
      </c>
      <c r="N21" t="s">
        <v>93</v>
      </c>
      <c r="O21" t="s">
        <v>73</v>
      </c>
      <c r="P21" t="s">
        <v>77</v>
      </c>
      <c r="Q21" t="s">
        <v>82</v>
      </c>
      <c r="R21" t="s">
        <v>86</v>
      </c>
      <c r="S21" t="s">
        <v>90</v>
      </c>
      <c r="T21" t="s">
        <v>94</v>
      </c>
      <c r="U21" t="s">
        <v>97</v>
      </c>
      <c r="V21" t="s">
        <v>116</v>
      </c>
      <c r="W21" t="s">
        <v>123</v>
      </c>
      <c r="X21" t="s">
        <v>424</v>
      </c>
      <c r="Y21" t="s">
        <v>434</v>
      </c>
      <c r="Z21" t="s">
        <v>445</v>
      </c>
      <c r="AA21" t="s">
        <v>460</v>
      </c>
      <c r="AB21" t="s">
        <v>488</v>
      </c>
      <c r="AC21" t="s">
        <v>494</v>
      </c>
    </row>
    <row r="22" spans="1:45" x14ac:dyDescent="0.25">
      <c r="A22" t="str">
        <f t="shared" si="0"/>
        <v>WohnbevölkerungInsgesamt</v>
      </c>
      <c r="B22">
        <v>21</v>
      </c>
      <c r="C22" t="str">
        <f t="shared" si="1"/>
        <v>2002</v>
      </c>
      <c r="D22">
        <f t="shared" si="2"/>
        <v>22</v>
      </c>
      <c r="E22" t="str">
        <f t="shared" ca="1" si="3"/>
        <v>2023</v>
      </c>
      <c r="F22" t="s">
        <v>42</v>
      </c>
      <c r="G22" t="s">
        <v>48</v>
      </c>
      <c r="H22" t="s">
        <v>75</v>
      </c>
      <c r="I22" t="s">
        <v>80</v>
      </c>
      <c r="J22" t="s">
        <v>76</v>
      </c>
      <c r="K22" t="s">
        <v>81</v>
      </c>
      <c r="L22" t="s">
        <v>85</v>
      </c>
      <c r="M22" t="s">
        <v>89</v>
      </c>
      <c r="N22" t="s">
        <v>93</v>
      </c>
      <c r="O22" t="s">
        <v>73</v>
      </c>
      <c r="P22" t="s">
        <v>77</v>
      </c>
      <c r="Q22" t="s">
        <v>82</v>
      </c>
      <c r="R22" t="s">
        <v>86</v>
      </c>
      <c r="S22" t="s">
        <v>90</v>
      </c>
      <c r="T22" t="s">
        <v>94</v>
      </c>
      <c r="U22" t="s">
        <v>97</v>
      </c>
      <c r="V22" t="s">
        <v>116</v>
      </c>
      <c r="W22" t="s">
        <v>123</v>
      </c>
      <c r="X22" t="s">
        <v>424</v>
      </c>
      <c r="Y22" t="s">
        <v>434</v>
      </c>
      <c r="Z22" t="s">
        <v>445</v>
      </c>
      <c r="AA22" t="s">
        <v>460</v>
      </c>
      <c r="AB22" t="s">
        <v>488</v>
      </c>
      <c r="AC22" t="s">
        <v>494</v>
      </c>
    </row>
    <row r="23" spans="1:45" x14ac:dyDescent="0.25">
      <c r="A23" t="str">
        <f t="shared" si="0"/>
        <v>ArbeitnehmereinkommenBrutto_Schnitt</v>
      </c>
      <c r="B23">
        <v>22</v>
      </c>
      <c r="C23" t="str">
        <f t="shared" si="1"/>
        <v>2004</v>
      </c>
      <c r="D23">
        <f t="shared" si="2"/>
        <v>19</v>
      </c>
      <c r="E23" t="str">
        <f t="shared" ca="1" si="3"/>
        <v>2022</v>
      </c>
      <c r="F23" t="s">
        <v>43</v>
      </c>
      <c r="G23" t="s">
        <v>54</v>
      </c>
      <c r="H23" t="s">
        <v>76</v>
      </c>
      <c r="I23" t="s">
        <v>81</v>
      </c>
      <c r="J23" t="s">
        <v>85</v>
      </c>
      <c r="K23" t="s">
        <v>89</v>
      </c>
      <c r="L23" t="s">
        <v>93</v>
      </c>
      <c r="M23" t="s">
        <v>73</v>
      </c>
      <c r="N23" t="s">
        <v>77</v>
      </c>
      <c r="O23" t="s">
        <v>82</v>
      </c>
      <c r="P23" t="s">
        <v>86</v>
      </c>
      <c r="Q23" t="s">
        <v>90</v>
      </c>
      <c r="R23" t="s">
        <v>94</v>
      </c>
      <c r="S23" t="s">
        <v>97</v>
      </c>
      <c r="T23" t="s">
        <v>116</v>
      </c>
      <c r="U23" t="s">
        <v>123</v>
      </c>
      <c r="V23" t="s">
        <v>424</v>
      </c>
      <c r="W23" t="s">
        <v>434</v>
      </c>
      <c r="X23" t="s">
        <v>445</v>
      </c>
      <c r="Y23" t="s">
        <v>460</v>
      </c>
      <c r="Z23" t="s">
        <v>488</v>
      </c>
    </row>
    <row r="24" spans="1:45" x14ac:dyDescent="0.25">
      <c r="A24" t="str">
        <f t="shared" si="0"/>
        <v>ArbeitnehmereinkommenBruttobezüge 1000 EUR</v>
      </c>
      <c r="B24">
        <v>23</v>
      </c>
      <c r="C24" t="str">
        <f t="shared" si="1"/>
        <v>2004</v>
      </c>
      <c r="D24">
        <f t="shared" si="2"/>
        <v>19</v>
      </c>
      <c r="E24" t="str">
        <f t="shared" ca="1" si="3"/>
        <v>2022</v>
      </c>
      <c r="F24" t="s">
        <v>43</v>
      </c>
      <c r="G24" t="s">
        <v>55</v>
      </c>
      <c r="H24" t="s">
        <v>76</v>
      </c>
      <c r="I24" t="s">
        <v>81</v>
      </c>
      <c r="J24" t="s">
        <v>85</v>
      </c>
      <c r="K24" t="s">
        <v>89</v>
      </c>
      <c r="L24" t="s">
        <v>93</v>
      </c>
      <c r="M24" t="s">
        <v>73</v>
      </c>
      <c r="N24" t="s">
        <v>77</v>
      </c>
      <c r="O24" t="s">
        <v>82</v>
      </c>
      <c r="P24" t="s">
        <v>86</v>
      </c>
      <c r="Q24" t="s">
        <v>90</v>
      </c>
      <c r="R24" t="s">
        <v>94</v>
      </c>
      <c r="S24" t="s">
        <v>97</v>
      </c>
      <c r="T24" t="s">
        <v>116</v>
      </c>
      <c r="U24" t="s">
        <v>123</v>
      </c>
      <c r="V24" t="s">
        <v>424</v>
      </c>
      <c r="W24" t="s">
        <v>434</v>
      </c>
      <c r="X24" t="s">
        <v>445</v>
      </c>
      <c r="Y24" t="s">
        <v>460</v>
      </c>
      <c r="Z24" t="s">
        <v>488</v>
      </c>
    </row>
    <row r="25" spans="1:45" x14ac:dyDescent="0.25">
      <c r="A25" t="str">
        <f t="shared" si="0"/>
        <v>ArbeitnehmereinkommenBruttobezüge Fälle</v>
      </c>
      <c r="B25">
        <v>24</v>
      </c>
      <c r="C25" t="str">
        <f t="shared" si="1"/>
        <v>2004</v>
      </c>
      <c r="D25">
        <f t="shared" si="2"/>
        <v>19</v>
      </c>
      <c r="E25" t="str">
        <f t="shared" ca="1" si="3"/>
        <v>2022</v>
      </c>
      <c r="F25" t="s">
        <v>43</v>
      </c>
      <c r="G25" t="s">
        <v>56</v>
      </c>
      <c r="H25" t="s">
        <v>76</v>
      </c>
      <c r="I25" t="s">
        <v>81</v>
      </c>
      <c r="J25" t="s">
        <v>85</v>
      </c>
      <c r="K25" t="s">
        <v>89</v>
      </c>
      <c r="L25" t="s">
        <v>93</v>
      </c>
      <c r="M25" t="s">
        <v>73</v>
      </c>
      <c r="N25" t="s">
        <v>77</v>
      </c>
      <c r="O25" t="s">
        <v>82</v>
      </c>
      <c r="P25" t="s">
        <v>86</v>
      </c>
      <c r="Q25" t="s">
        <v>90</v>
      </c>
      <c r="R25" t="s">
        <v>94</v>
      </c>
      <c r="S25" t="s">
        <v>97</v>
      </c>
      <c r="T25" t="s">
        <v>116</v>
      </c>
      <c r="U25" t="s">
        <v>123</v>
      </c>
      <c r="V25" t="s">
        <v>424</v>
      </c>
      <c r="W25" t="s">
        <v>434</v>
      </c>
      <c r="X25" t="s">
        <v>445</v>
      </c>
      <c r="Y25" t="s">
        <v>460</v>
      </c>
      <c r="Z25" t="s">
        <v>488</v>
      </c>
    </row>
    <row r="26" spans="1:45" x14ac:dyDescent="0.25">
      <c r="A26" t="str">
        <f t="shared" si="0"/>
        <v>ArbeitnehmereinkommenLohnsteuer 1000 EUR</v>
      </c>
      <c r="B26">
        <v>25</v>
      </c>
      <c r="C26" t="str">
        <f t="shared" si="1"/>
        <v>2004</v>
      </c>
      <c r="D26">
        <f t="shared" si="2"/>
        <v>19</v>
      </c>
      <c r="E26" t="str">
        <f t="shared" ca="1" si="3"/>
        <v>2022</v>
      </c>
      <c r="F26" t="s">
        <v>43</v>
      </c>
      <c r="G26" t="s">
        <v>57</v>
      </c>
      <c r="H26" t="s">
        <v>76</v>
      </c>
      <c r="I26" t="s">
        <v>81</v>
      </c>
      <c r="J26" t="s">
        <v>85</v>
      </c>
      <c r="K26" t="s">
        <v>89</v>
      </c>
      <c r="L26" t="s">
        <v>93</v>
      </c>
      <c r="M26" t="s">
        <v>73</v>
      </c>
      <c r="N26" t="s">
        <v>77</v>
      </c>
      <c r="O26" t="s">
        <v>82</v>
      </c>
      <c r="P26" t="s">
        <v>86</v>
      </c>
      <c r="Q26" t="s">
        <v>90</v>
      </c>
      <c r="R26" t="s">
        <v>94</v>
      </c>
      <c r="S26" t="s">
        <v>97</v>
      </c>
      <c r="T26" t="s">
        <v>116</v>
      </c>
      <c r="U26" t="s">
        <v>123</v>
      </c>
      <c r="V26" t="s">
        <v>424</v>
      </c>
      <c r="W26" t="s">
        <v>434</v>
      </c>
      <c r="X26" t="s">
        <v>445</v>
      </c>
      <c r="Y26" t="s">
        <v>460</v>
      </c>
      <c r="Z26" t="s">
        <v>488</v>
      </c>
    </row>
    <row r="27" spans="1:45" x14ac:dyDescent="0.25">
      <c r="A27" t="str">
        <f t="shared" si="0"/>
        <v>ArbeitnehmereinkommenLohnsteuer Fälle</v>
      </c>
      <c r="B27">
        <v>26</v>
      </c>
      <c r="C27" t="str">
        <f t="shared" si="1"/>
        <v>2004</v>
      </c>
      <c r="D27">
        <f t="shared" si="2"/>
        <v>19</v>
      </c>
      <c r="E27" t="str">
        <f t="shared" ca="1" si="3"/>
        <v>2022</v>
      </c>
      <c r="F27" t="s">
        <v>43</v>
      </c>
      <c r="G27" t="s">
        <v>58</v>
      </c>
      <c r="H27" t="s">
        <v>76</v>
      </c>
      <c r="I27" t="s">
        <v>81</v>
      </c>
      <c r="J27" t="s">
        <v>85</v>
      </c>
      <c r="K27" t="s">
        <v>89</v>
      </c>
      <c r="L27" t="s">
        <v>93</v>
      </c>
      <c r="M27" t="s">
        <v>73</v>
      </c>
      <c r="N27" t="s">
        <v>77</v>
      </c>
      <c r="O27" t="s">
        <v>82</v>
      </c>
      <c r="P27" t="s">
        <v>86</v>
      </c>
      <c r="Q27" t="s">
        <v>90</v>
      </c>
      <c r="R27" t="s">
        <v>94</v>
      </c>
      <c r="S27" t="s">
        <v>97</v>
      </c>
      <c r="T27" t="s">
        <v>116</v>
      </c>
      <c r="U27" t="s">
        <v>123</v>
      </c>
      <c r="V27" t="s">
        <v>424</v>
      </c>
      <c r="W27" t="s">
        <v>434</v>
      </c>
      <c r="X27" t="s">
        <v>445</v>
      </c>
      <c r="Y27" t="s">
        <v>460</v>
      </c>
      <c r="Z27" t="s">
        <v>488</v>
      </c>
    </row>
    <row r="28" spans="1:45" x14ac:dyDescent="0.25">
      <c r="A28" t="str">
        <f t="shared" si="0"/>
        <v>ArbeitnehmereinkommenNetto_Schnitt</v>
      </c>
      <c r="B28">
        <v>27</v>
      </c>
      <c r="C28" t="str">
        <f t="shared" si="1"/>
        <v>2004</v>
      </c>
      <c r="D28">
        <f t="shared" si="2"/>
        <v>19</v>
      </c>
      <c r="E28" t="str">
        <f t="shared" ca="1" si="3"/>
        <v>2022</v>
      </c>
      <c r="F28" t="s">
        <v>43</v>
      </c>
      <c r="G28" t="s">
        <v>59</v>
      </c>
      <c r="H28" t="s">
        <v>76</v>
      </c>
      <c r="I28" t="s">
        <v>81</v>
      </c>
      <c r="J28" t="s">
        <v>85</v>
      </c>
      <c r="K28" t="s">
        <v>89</v>
      </c>
      <c r="L28" t="s">
        <v>93</v>
      </c>
      <c r="M28" t="s">
        <v>73</v>
      </c>
      <c r="N28" t="s">
        <v>77</v>
      </c>
      <c r="O28" t="s">
        <v>82</v>
      </c>
      <c r="P28" t="s">
        <v>86</v>
      </c>
      <c r="Q28" t="s">
        <v>90</v>
      </c>
      <c r="R28" t="s">
        <v>94</v>
      </c>
      <c r="S28" t="s">
        <v>97</v>
      </c>
      <c r="T28" t="s">
        <v>116</v>
      </c>
      <c r="U28" t="s">
        <v>123</v>
      </c>
      <c r="V28" t="s">
        <v>424</v>
      </c>
      <c r="W28" t="s">
        <v>434</v>
      </c>
      <c r="X28" t="s">
        <v>445</v>
      </c>
      <c r="Y28" t="s">
        <v>460</v>
      </c>
      <c r="Z28" t="s">
        <v>488</v>
      </c>
    </row>
    <row r="29" spans="1:45" x14ac:dyDescent="0.25">
      <c r="A29" t="str">
        <f t="shared" si="0"/>
        <v>ArbeitnehmereinkommenNettobezüge 1000 EUR</v>
      </c>
      <c r="B29">
        <v>28</v>
      </c>
      <c r="C29" t="str">
        <f t="shared" si="1"/>
        <v>2004</v>
      </c>
      <c r="D29">
        <f t="shared" si="2"/>
        <v>19</v>
      </c>
      <c r="E29" t="str">
        <f t="shared" ca="1" si="3"/>
        <v>2022</v>
      </c>
      <c r="F29" t="s">
        <v>43</v>
      </c>
      <c r="G29" t="s">
        <v>60</v>
      </c>
      <c r="H29" t="s">
        <v>76</v>
      </c>
      <c r="I29" t="s">
        <v>81</v>
      </c>
      <c r="J29" t="s">
        <v>85</v>
      </c>
      <c r="K29" t="s">
        <v>89</v>
      </c>
      <c r="L29" t="s">
        <v>93</v>
      </c>
      <c r="M29" t="s">
        <v>73</v>
      </c>
      <c r="N29" t="s">
        <v>77</v>
      </c>
      <c r="O29" t="s">
        <v>82</v>
      </c>
      <c r="P29" t="s">
        <v>86</v>
      </c>
      <c r="Q29" t="s">
        <v>90</v>
      </c>
      <c r="R29" t="s">
        <v>94</v>
      </c>
      <c r="S29" t="s">
        <v>97</v>
      </c>
      <c r="T29" t="s">
        <v>116</v>
      </c>
      <c r="U29" t="s">
        <v>123</v>
      </c>
      <c r="V29" t="s">
        <v>424</v>
      </c>
      <c r="W29" t="s">
        <v>434</v>
      </c>
      <c r="X29" t="s">
        <v>445</v>
      </c>
      <c r="Y29" t="s">
        <v>460</v>
      </c>
      <c r="Z29" t="s">
        <v>488</v>
      </c>
    </row>
    <row r="30" spans="1:45" x14ac:dyDescent="0.25">
      <c r="A30" t="str">
        <f t="shared" si="0"/>
        <v>ArbeitnehmereinkommenSV-Beiträge 1000 EUR</v>
      </c>
      <c r="B30">
        <v>29</v>
      </c>
      <c r="C30" t="str">
        <f t="shared" si="1"/>
        <v>2004</v>
      </c>
      <c r="D30">
        <f t="shared" si="2"/>
        <v>19</v>
      </c>
      <c r="E30" t="str">
        <f t="shared" ca="1" si="3"/>
        <v>2022</v>
      </c>
      <c r="F30" t="s">
        <v>43</v>
      </c>
      <c r="G30" t="s">
        <v>61</v>
      </c>
      <c r="H30" t="s">
        <v>76</v>
      </c>
      <c r="I30" t="s">
        <v>81</v>
      </c>
      <c r="J30" t="s">
        <v>85</v>
      </c>
      <c r="K30" t="s">
        <v>89</v>
      </c>
      <c r="L30" t="s">
        <v>93</v>
      </c>
      <c r="M30" t="s">
        <v>73</v>
      </c>
      <c r="N30" t="s">
        <v>77</v>
      </c>
      <c r="O30" t="s">
        <v>82</v>
      </c>
      <c r="P30" t="s">
        <v>86</v>
      </c>
      <c r="Q30" t="s">
        <v>90</v>
      </c>
      <c r="R30" t="s">
        <v>94</v>
      </c>
      <c r="S30" t="s">
        <v>97</v>
      </c>
      <c r="T30" t="s">
        <v>116</v>
      </c>
      <c r="U30" t="s">
        <v>123</v>
      </c>
      <c r="V30" t="s">
        <v>424</v>
      </c>
      <c r="W30" t="s">
        <v>434</v>
      </c>
      <c r="X30" t="s">
        <v>445</v>
      </c>
      <c r="Y30" t="s">
        <v>460</v>
      </c>
      <c r="Z30" t="s">
        <v>488</v>
      </c>
    </row>
    <row r="31" spans="1:45" x14ac:dyDescent="0.25">
      <c r="A31" t="str">
        <f t="shared" si="0"/>
        <v>ArbeitnehmereinkommenSV-Beiträge Fälle</v>
      </c>
      <c r="B31">
        <v>30</v>
      </c>
      <c r="C31" t="str">
        <f t="shared" si="1"/>
        <v>2004</v>
      </c>
      <c r="D31">
        <f t="shared" si="2"/>
        <v>19</v>
      </c>
      <c r="E31" t="str">
        <f t="shared" ca="1" si="3"/>
        <v>2022</v>
      </c>
      <c r="F31" t="s">
        <v>43</v>
      </c>
      <c r="G31" t="s">
        <v>62</v>
      </c>
      <c r="H31" t="s">
        <v>76</v>
      </c>
      <c r="I31" t="s">
        <v>81</v>
      </c>
      <c r="J31" t="s">
        <v>85</v>
      </c>
      <c r="K31" t="s">
        <v>89</v>
      </c>
      <c r="L31" t="s">
        <v>93</v>
      </c>
      <c r="M31" t="s">
        <v>73</v>
      </c>
      <c r="N31" t="s">
        <v>77</v>
      </c>
      <c r="O31" t="s">
        <v>82</v>
      </c>
      <c r="P31" t="s">
        <v>86</v>
      </c>
      <c r="Q31" t="s">
        <v>90</v>
      </c>
      <c r="R31" t="s">
        <v>94</v>
      </c>
      <c r="S31" t="s">
        <v>97</v>
      </c>
      <c r="T31" t="s">
        <v>116</v>
      </c>
      <c r="U31" t="s">
        <v>123</v>
      </c>
      <c r="V31" t="s">
        <v>424</v>
      </c>
      <c r="W31" t="s">
        <v>434</v>
      </c>
      <c r="X31" t="s">
        <v>445</v>
      </c>
      <c r="Y31" t="s">
        <v>460</v>
      </c>
      <c r="Z31" t="s">
        <v>488</v>
      </c>
    </row>
    <row r="32" spans="1:45" x14ac:dyDescent="0.25">
      <c r="A32" t="str">
        <f t="shared" si="0"/>
        <v>PensionisteneinkommenBrutto_Schnitt</v>
      </c>
      <c r="B32">
        <v>31</v>
      </c>
      <c r="C32" t="str">
        <f t="shared" si="1"/>
        <v>2004</v>
      </c>
      <c r="D32">
        <f t="shared" si="2"/>
        <v>19</v>
      </c>
      <c r="E32" t="str">
        <f t="shared" ca="1" si="3"/>
        <v>2022</v>
      </c>
      <c r="F32" t="s">
        <v>44</v>
      </c>
      <c r="G32" t="s">
        <v>54</v>
      </c>
      <c r="H32" t="s">
        <v>76</v>
      </c>
      <c r="I32" t="s">
        <v>81</v>
      </c>
      <c r="J32" t="s">
        <v>85</v>
      </c>
      <c r="K32" t="s">
        <v>89</v>
      </c>
      <c r="L32" t="s">
        <v>93</v>
      </c>
      <c r="M32" t="s">
        <v>73</v>
      </c>
      <c r="N32" t="s">
        <v>77</v>
      </c>
      <c r="O32" t="s">
        <v>82</v>
      </c>
      <c r="P32" t="s">
        <v>86</v>
      </c>
      <c r="Q32" t="s">
        <v>90</v>
      </c>
      <c r="R32" t="s">
        <v>94</v>
      </c>
      <c r="S32" t="s">
        <v>97</v>
      </c>
      <c r="T32" t="s">
        <v>116</v>
      </c>
      <c r="U32" t="s">
        <v>123</v>
      </c>
      <c r="V32" t="s">
        <v>424</v>
      </c>
      <c r="W32" t="s">
        <v>434</v>
      </c>
      <c r="X32" t="s">
        <v>445</v>
      </c>
      <c r="Y32" t="s">
        <v>460</v>
      </c>
      <c r="Z32" t="s">
        <v>488</v>
      </c>
    </row>
    <row r="33" spans="1:29" x14ac:dyDescent="0.25">
      <c r="A33" t="str">
        <f t="shared" si="0"/>
        <v>PensionisteneinkommenBruttobezüge 1000 EUR</v>
      </c>
      <c r="B33">
        <v>32</v>
      </c>
      <c r="C33" t="str">
        <f t="shared" si="1"/>
        <v>2004</v>
      </c>
      <c r="D33">
        <f t="shared" si="2"/>
        <v>19</v>
      </c>
      <c r="E33" t="str">
        <f t="shared" ca="1" si="3"/>
        <v>2022</v>
      </c>
      <c r="F33" t="s">
        <v>44</v>
      </c>
      <c r="G33" t="s">
        <v>55</v>
      </c>
      <c r="H33" t="s">
        <v>76</v>
      </c>
      <c r="I33" t="s">
        <v>81</v>
      </c>
      <c r="J33" t="s">
        <v>85</v>
      </c>
      <c r="K33" t="s">
        <v>89</v>
      </c>
      <c r="L33" t="s">
        <v>93</v>
      </c>
      <c r="M33" t="s">
        <v>73</v>
      </c>
      <c r="N33" t="s">
        <v>77</v>
      </c>
      <c r="O33" t="s">
        <v>82</v>
      </c>
      <c r="P33" t="s">
        <v>86</v>
      </c>
      <c r="Q33" t="s">
        <v>90</v>
      </c>
      <c r="R33" t="s">
        <v>94</v>
      </c>
      <c r="S33" t="s">
        <v>97</v>
      </c>
      <c r="T33" t="s">
        <v>116</v>
      </c>
      <c r="U33" t="s">
        <v>123</v>
      </c>
      <c r="V33" t="s">
        <v>424</v>
      </c>
      <c r="W33" t="s">
        <v>434</v>
      </c>
      <c r="X33" t="s">
        <v>445</v>
      </c>
      <c r="Y33" t="s">
        <v>460</v>
      </c>
      <c r="Z33" t="s">
        <v>488</v>
      </c>
    </row>
    <row r="34" spans="1:29" x14ac:dyDescent="0.25">
      <c r="A34" t="str">
        <f t="shared" si="0"/>
        <v>PensionisteneinkommenBruttobezüge Fälle</v>
      </c>
      <c r="B34">
        <v>33</v>
      </c>
      <c r="C34" t="str">
        <f t="shared" si="1"/>
        <v>2004</v>
      </c>
      <c r="D34">
        <f t="shared" si="2"/>
        <v>19</v>
      </c>
      <c r="E34" t="str">
        <f t="shared" ca="1" si="3"/>
        <v>2022</v>
      </c>
      <c r="F34" t="s">
        <v>44</v>
      </c>
      <c r="G34" t="s">
        <v>56</v>
      </c>
      <c r="H34" t="s">
        <v>76</v>
      </c>
      <c r="I34" t="s">
        <v>81</v>
      </c>
      <c r="J34" t="s">
        <v>85</v>
      </c>
      <c r="K34" t="s">
        <v>89</v>
      </c>
      <c r="L34" t="s">
        <v>93</v>
      </c>
      <c r="M34" t="s">
        <v>73</v>
      </c>
      <c r="N34" t="s">
        <v>77</v>
      </c>
      <c r="O34" t="s">
        <v>82</v>
      </c>
      <c r="P34" t="s">
        <v>86</v>
      </c>
      <c r="Q34" t="s">
        <v>90</v>
      </c>
      <c r="R34" t="s">
        <v>94</v>
      </c>
      <c r="S34" t="s">
        <v>97</v>
      </c>
      <c r="T34" t="s">
        <v>116</v>
      </c>
      <c r="U34" t="s">
        <v>123</v>
      </c>
      <c r="V34" t="s">
        <v>424</v>
      </c>
      <c r="W34" t="s">
        <v>434</v>
      </c>
      <c r="X34" t="s">
        <v>445</v>
      </c>
      <c r="Y34" t="s">
        <v>460</v>
      </c>
      <c r="Z34" t="s">
        <v>488</v>
      </c>
    </row>
    <row r="35" spans="1:29" x14ac:dyDescent="0.25">
      <c r="A35" t="str">
        <f t="shared" si="0"/>
        <v>PensionisteneinkommenLohnsteuer 1000 EUR</v>
      </c>
      <c r="B35">
        <v>34</v>
      </c>
      <c r="C35" t="str">
        <f t="shared" si="1"/>
        <v>2004</v>
      </c>
      <c r="D35">
        <f t="shared" si="2"/>
        <v>19</v>
      </c>
      <c r="E35" t="str">
        <f t="shared" ca="1" si="3"/>
        <v>2022</v>
      </c>
      <c r="F35" t="s">
        <v>44</v>
      </c>
      <c r="G35" t="s">
        <v>57</v>
      </c>
      <c r="H35" t="s">
        <v>76</v>
      </c>
      <c r="I35" t="s">
        <v>81</v>
      </c>
      <c r="J35" t="s">
        <v>85</v>
      </c>
      <c r="K35" t="s">
        <v>89</v>
      </c>
      <c r="L35" t="s">
        <v>93</v>
      </c>
      <c r="M35" t="s">
        <v>73</v>
      </c>
      <c r="N35" t="s">
        <v>77</v>
      </c>
      <c r="O35" t="s">
        <v>82</v>
      </c>
      <c r="P35" t="s">
        <v>86</v>
      </c>
      <c r="Q35" t="s">
        <v>90</v>
      </c>
      <c r="R35" t="s">
        <v>94</v>
      </c>
      <c r="S35" t="s">
        <v>97</v>
      </c>
      <c r="T35" t="s">
        <v>116</v>
      </c>
      <c r="U35" t="s">
        <v>123</v>
      </c>
      <c r="V35" t="s">
        <v>424</v>
      </c>
      <c r="W35" t="s">
        <v>434</v>
      </c>
      <c r="X35" t="s">
        <v>445</v>
      </c>
      <c r="Y35" t="s">
        <v>460</v>
      </c>
      <c r="Z35" t="s">
        <v>488</v>
      </c>
    </row>
    <row r="36" spans="1:29" x14ac:dyDescent="0.25">
      <c r="A36" t="str">
        <f t="shared" si="0"/>
        <v>PensionisteneinkommenLohnsteuer Fälle</v>
      </c>
      <c r="B36">
        <v>35</v>
      </c>
      <c r="C36" t="str">
        <f t="shared" si="1"/>
        <v>2004</v>
      </c>
      <c r="D36">
        <f t="shared" si="2"/>
        <v>19</v>
      </c>
      <c r="E36" t="str">
        <f t="shared" ca="1" si="3"/>
        <v>2022</v>
      </c>
      <c r="F36" t="s">
        <v>44</v>
      </c>
      <c r="G36" t="s">
        <v>58</v>
      </c>
      <c r="H36" t="s">
        <v>76</v>
      </c>
      <c r="I36" t="s">
        <v>81</v>
      </c>
      <c r="J36" t="s">
        <v>85</v>
      </c>
      <c r="K36" t="s">
        <v>89</v>
      </c>
      <c r="L36" t="s">
        <v>93</v>
      </c>
      <c r="M36" t="s">
        <v>73</v>
      </c>
      <c r="N36" t="s">
        <v>77</v>
      </c>
      <c r="O36" t="s">
        <v>82</v>
      </c>
      <c r="P36" t="s">
        <v>86</v>
      </c>
      <c r="Q36" t="s">
        <v>90</v>
      </c>
      <c r="R36" t="s">
        <v>94</v>
      </c>
      <c r="S36" t="s">
        <v>97</v>
      </c>
      <c r="T36" t="s">
        <v>116</v>
      </c>
      <c r="U36" t="s">
        <v>123</v>
      </c>
      <c r="V36" t="s">
        <v>424</v>
      </c>
      <c r="W36" t="s">
        <v>434</v>
      </c>
      <c r="X36" t="s">
        <v>445</v>
      </c>
      <c r="Y36" t="s">
        <v>460</v>
      </c>
      <c r="Z36" t="s">
        <v>488</v>
      </c>
    </row>
    <row r="37" spans="1:29" x14ac:dyDescent="0.25">
      <c r="A37" t="str">
        <f t="shared" si="0"/>
        <v>PensionisteneinkommenNetto_Schnitt</v>
      </c>
      <c r="B37">
        <v>36</v>
      </c>
      <c r="C37" t="str">
        <f t="shared" si="1"/>
        <v>2004</v>
      </c>
      <c r="D37">
        <f t="shared" si="2"/>
        <v>19</v>
      </c>
      <c r="E37" t="str">
        <f t="shared" ca="1" si="3"/>
        <v>2022</v>
      </c>
      <c r="F37" t="s">
        <v>44</v>
      </c>
      <c r="G37" t="s">
        <v>59</v>
      </c>
      <c r="H37" t="s">
        <v>76</v>
      </c>
      <c r="I37" t="s">
        <v>81</v>
      </c>
      <c r="J37" t="s">
        <v>85</v>
      </c>
      <c r="K37" t="s">
        <v>89</v>
      </c>
      <c r="L37" t="s">
        <v>93</v>
      </c>
      <c r="M37" t="s">
        <v>73</v>
      </c>
      <c r="N37" t="s">
        <v>77</v>
      </c>
      <c r="O37" t="s">
        <v>82</v>
      </c>
      <c r="P37" t="s">
        <v>86</v>
      </c>
      <c r="Q37" t="s">
        <v>90</v>
      </c>
      <c r="R37" t="s">
        <v>94</v>
      </c>
      <c r="S37" t="s">
        <v>97</v>
      </c>
      <c r="T37" t="s">
        <v>116</v>
      </c>
      <c r="U37" t="s">
        <v>123</v>
      </c>
      <c r="V37" t="s">
        <v>424</v>
      </c>
      <c r="W37" t="s">
        <v>434</v>
      </c>
      <c r="X37" t="s">
        <v>445</v>
      </c>
      <c r="Y37" t="s">
        <v>460</v>
      </c>
      <c r="Z37" t="s">
        <v>488</v>
      </c>
    </row>
    <row r="38" spans="1:29" x14ac:dyDescent="0.25">
      <c r="A38" t="str">
        <f t="shared" si="0"/>
        <v>PensionisteneinkommenNettobezüge 1000 EUR</v>
      </c>
      <c r="B38">
        <v>37</v>
      </c>
      <c r="C38" t="str">
        <f t="shared" si="1"/>
        <v>2004</v>
      </c>
      <c r="D38">
        <f t="shared" si="2"/>
        <v>19</v>
      </c>
      <c r="E38" t="str">
        <f t="shared" ca="1" si="3"/>
        <v>2022</v>
      </c>
      <c r="F38" t="s">
        <v>44</v>
      </c>
      <c r="G38" t="s">
        <v>60</v>
      </c>
      <c r="H38" t="s">
        <v>76</v>
      </c>
      <c r="I38" t="s">
        <v>81</v>
      </c>
      <c r="J38" t="s">
        <v>85</v>
      </c>
      <c r="K38" t="s">
        <v>89</v>
      </c>
      <c r="L38" t="s">
        <v>93</v>
      </c>
      <c r="M38" t="s">
        <v>73</v>
      </c>
      <c r="N38" t="s">
        <v>77</v>
      </c>
      <c r="O38" t="s">
        <v>82</v>
      </c>
      <c r="P38" t="s">
        <v>86</v>
      </c>
      <c r="Q38" t="s">
        <v>90</v>
      </c>
      <c r="R38" t="s">
        <v>94</v>
      </c>
      <c r="S38" t="s">
        <v>97</v>
      </c>
      <c r="T38" t="s">
        <v>116</v>
      </c>
      <c r="U38" t="s">
        <v>123</v>
      </c>
      <c r="V38" t="s">
        <v>424</v>
      </c>
      <c r="W38" t="s">
        <v>434</v>
      </c>
      <c r="X38" t="s">
        <v>445</v>
      </c>
      <c r="Y38" t="s">
        <v>460</v>
      </c>
      <c r="Z38" t="s">
        <v>488</v>
      </c>
    </row>
    <row r="39" spans="1:29" x14ac:dyDescent="0.25">
      <c r="A39" t="str">
        <f t="shared" si="0"/>
        <v>PensionisteneinkommenSV-Beiträge 1000 EUR</v>
      </c>
      <c r="B39">
        <v>38</v>
      </c>
      <c r="C39" t="str">
        <f t="shared" si="1"/>
        <v>2004</v>
      </c>
      <c r="D39">
        <f t="shared" si="2"/>
        <v>19</v>
      </c>
      <c r="E39" t="str">
        <f t="shared" ca="1" si="3"/>
        <v>2022</v>
      </c>
      <c r="F39" t="s">
        <v>44</v>
      </c>
      <c r="G39" t="s">
        <v>61</v>
      </c>
      <c r="H39" t="s">
        <v>76</v>
      </c>
      <c r="I39" t="s">
        <v>81</v>
      </c>
      <c r="J39" t="s">
        <v>85</v>
      </c>
      <c r="K39" t="s">
        <v>89</v>
      </c>
      <c r="L39" t="s">
        <v>93</v>
      </c>
      <c r="M39" t="s">
        <v>73</v>
      </c>
      <c r="N39" t="s">
        <v>77</v>
      </c>
      <c r="O39" t="s">
        <v>82</v>
      </c>
      <c r="P39" t="s">
        <v>86</v>
      </c>
      <c r="Q39" t="s">
        <v>90</v>
      </c>
      <c r="R39" t="s">
        <v>94</v>
      </c>
      <c r="S39" t="s">
        <v>97</v>
      </c>
      <c r="T39" t="s">
        <v>116</v>
      </c>
      <c r="U39" t="s">
        <v>123</v>
      </c>
      <c r="V39" t="s">
        <v>424</v>
      </c>
      <c r="W39" t="s">
        <v>434</v>
      </c>
      <c r="X39" t="s">
        <v>445</v>
      </c>
      <c r="Y39" t="s">
        <v>460</v>
      </c>
      <c r="Z39" t="s">
        <v>488</v>
      </c>
    </row>
    <row r="40" spans="1:29" x14ac:dyDescent="0.25">
      <c r="A40" t="str">
        <f t="shared" si="0"/>
        <v>PensionisteneinkommenSV-Beiträge Fälle</v>
      </c>
      <c r="B40">
        <v>39</v>
      </c>
      <c r="C40" t="str">
        <f t="shared" si="1"/>
        <v>2004</v>
      </c>
      <c r="D40">
        <f t="shared" si="2"/>
        <v>19</v>
      </c>
      <c r="E40" t="str">
        <f t="shared" ca="1" si="3"/>
        <v>2022</v>
      </c>
      <c r="F40" t="s">
        <v>44</v>
      </c>
      <c r="G40" t="s">
        <v>62</v>
      </c>
      <c r="H40" t="s">
        <v>76</v>
      </c>
      <c r="I40" t="s">
        <v>81</v>
      </c>
      <c r="J40" t="s">
        <v>85</v>
      </c>
      <c r="K40" t="s">
        <v>89</v>
      </c>
      <c r="L40" t="s">
        <v>93</v>
      </c>
      <c r="M40" t="s">
        <v>73</v>
      </c>
      <c r="N40" t="s">
        <v>77</v>
      </c>
      <c r="O40" t="s">
        <v>82</v>
      </c>
      <c r="P40" t="s">
        <v>86</v>
      </c>
      <c r="Q40" t="s">
        <v>90</v>
      </c>
      <c r="R40" t="s">
        <v>94</v>
      </c>
      <c r="S40" t="s">
        <v>97</v>
      </c>
      <c r="T40" t="s">
        <v>116</v>
      </c>
      <c r="U40" t="s">
        <v>123</v>
      </c>
      <c r="V40" t="s">
        <v>424</v>
      </c>
      <c r="W40" t="s">
        <v>434</v>
      </c>
      <c r="X40" t="s">
        <v>445</v>
      </c>
      <c r="Y40" t="s">
        <v>460</v>
      </c>
      <c r="Z40" t="s">
        <v>488</v>
      </c>
    </row>
    <row r="41" spans="1:29" x14ac:dyDescent="0.25">
      <c r="A41" t="str">
        <f t="shared" si="0"/>
        <v>GesamteinkommenBruttobezüge Gesamt</v>
      </c>
      <c r="B41">
        <v>40</v>
      </c>
      <c r="C41" t="str">
        <f t="shared" si="1"/>
        <v>2004</v>
      </c>
      <c r="D41">
        <f t="shared" si="2"/>
        <v>19</v>
      </c>
      <c r="E41" t="str">
        <f t="shared" ca="1" si="3"/>
        <v>2022</v>
      </c>
      <c r="F41" t="s">
        <v>45</v>
      </c>
      <c r="G41" t="s">
        <v>63</v>
      </c>
      <c r="H41" t="s">
        <v>76</v>
      </c>
      <c r="I41" t="s">
        <v>81</v>
      </c>
      <c r="J41" t="s">
        <v>85</v>
      </c>
      <c r="K41" t="s">
        <v>89</v>
      </c>
      <c r="L41" t="s">
        <v>93</v>
      </c>
      <c r="M41" t="s">
        <v>73</v>
      </c>
      <c r="N41" t="s">
        <v>77</v>
      </c>
      <c r="O41" t="s">
        <v>82</v>
      </c>
      <c r="P41" t="s">
        <v>86</v>
      </c>
      <c r="Q41" t="s">
        <v>90</v>
      </c>
      <c r="R41" t="s">
        <v>94</v>
      </c>
      <c r="S41" t="s">
        <v>97</v>
      </c>
      <c r="T41" t="s">
        <v>116</v>
      </c>
      <c r="U41" t="s">
        <v>123</v>
      </c>
      <c r="V41" t="s">
        <v>424</v>
      </c>
      <c r="W41" t="s">
        <v>434</v>
      </c>
      <c r="X41" t="s">
        <v>445</v>
      </c>
      <c r="Y41" t="s">
        <v>460</v>
      </c>
      <c r="Z41" t="s">
        <v>488</v>
      </c>
    </row>
    <row r="42" spans="1:29" x14ac:dyDescent="0.25">
      <c r="A42" t="str">
        <f t="shared" si="0"/>
        <v>GesamteinkommenNettobezüge Gesamt</v>
      </c>
      <c r="B42">
        <v>41</v>
      </c>
      <c r="C42" t="str">
        <f t="shared" si="1"/>
        <v>2004</v>
      </c>
      <c r="D42">
        <f t="shared" si="2"/>
        <v>19</v>
      </c>
      <c r="E42" t="str">
        <f t="shared" ca="1" si="3"/>
        <v>2022</v>
      </c>
      <c r="F42" t="s">
        <v>45</v>
      </c>
      <c r="G42" t="s">
        <v>64</v>
      </c>
      <c r="H42" t="s">
        <v>76</v>
      </c>
      <c r="I42" t="s">
        <v>81</v>
      </c>
      <c r="J42" t="s">
        <v>85</v>
      </c>
      <c r="K42" t="s">
        <v>89</v>
      </c>
      <c r="L42" t="s">
        <v>93</v>
      </c>
      <c r="M42" t="s">
        <v>73</v>
      </c>
      <c r="N42" t="s">
        <v>77</v>
      </c>
      <c r="O42" t="s">
        <v>82</v>
      </c>
      <c r="P42" t="s">
        <v>86</v>
      </c>
      <c r="Q42" t="s">
        <v>90</v>
      </c>
      <c r="R42" t="s">
        <v>94</v>
      </c>
      <c r="S42" t="s">
        <v>97</v>
      </c>
      <c r="T42" t="s">
        <v>116</v>
      </c>
      <c r="U42" t="s">
        <v>123</v>
      </c>
      <c r="V42" t="s">
        <v>424</v>
      </c>
      <c r="W42" t="s">
        <v>434</v>
      </c>
      <c r="X42" t="s">
        <v>445</v>
      </c>
      <c r="Y42" t="s">
        <v>460</v>
      </c>
      <c r="Z42" t="s">
        <v>488</v>
      </c>
    </row>
    <row r="43" spans="1:29" x14ac:dyDescent="0.25">
      <c r="A43" t="str">
        <f t="shared" si="0"/>
        <v>Lehrlinge1. Lehrjahr, männlich</v>
      </c>
      <c r="B43">
        <v>42</v>
      </c>
      <c r="C43" t="str">
        <f t="shared" si="1"/>
        <v>2002</v>
      </c>
      <c r="D43">
        <f t="shared" si="2"/>
        <v>22</v>
      </c>
      <c r="E43" t="str">
        <f t="shared" ca="1" si="3"/>
        <v>2023</v>
      </c>
      <c r="F43" t="s">
        <v>46</v>
      </c>
      <c r="G43" t="s">
        <v>65</v>
      </c>
      <c r="H43" t="s">
        <v>75</v>
      </c>
      <c r="I43" t="s">
        <v>80</v>
      </c>
      <c r="J43" t="s">
        <v>76</v>
      </c>
      <c r="K43" t="s">
        <v>81</v>
      </c>
      <c r="L43" t="s">
        <v>85</v>
      </c>
      <c r="M43" t="s">
        <v>89</v>
      </c>
      <c r="N43" t="s">
        <v>93</v>
      </c>
      <c r="O43" t="s">
        <v>73</v>
      </c>
      <c r="P43" t="s">
        <v>77</v>
      </c>
      <c r="Q43" t="s">
        <v>82</v>
      </c>
      <c r="R43" t="s">
        <v>86</v>
      </c>
      <c r="S43" t="s">
        <v>90</v>
      </c>
      <c r="T43" t="s">
        <v>94</v>
      </c>
      <c r="U43" t="s">
        <v>97</v>
      </c>
      <c r="V43" t="s">
        <v>116</v>
      </c>
      <c r="W43" t="s">
        <v>123</v>
      </c>
      <c r="X43" t="s">
        <v>424</v>
      </c>
      <c r="Y43" t="s">
        <v>434</v>
      </c>
      <c r="Z43" t="s">
        <v>445</v>
      </c>
      <c r="AA43" t="s">
        <v>460</v>
      </c>
      <c r="AB43" t="s">
        <v>488</v>
      </c>
      <c r="AC43" t="s">
        <v>494</v>
      </c>
    </row>
    <row r="44" spans="1:29" x14ac:dyDescent="0.25">
      <c r="A44" t="str">
        <f t="shared" si="0"/>
        <v>Lehrlinge2. Lehrjahr, männlich</v>
      </c>
      <c r="B44">
        <v>43</v>
      </c>
      <c r="C44" t="str">
        <f t="shared" si="1"/>
        <v>2002</v>
      </c>
      <c r="D44">
        <f t="shared" si="2"/>
        <v>22</v>
      </c>
      <c r="E44" t="str">
        <f t="shared" ca="1" si="3"/>
        <v>2023</v>
      </c>
      <c r="F44" t="s">
        <v>46</v>
      </c>
      <c r="G44" t="s">
        <v>67</v>
      </c>
      <c r="H44" t="s">
        <v>75</v>
      </c>
      <c r="I44" t="s">
        <v>80</v>
      </c>
      <c r="J44" t="s">
        <v>76</v>
      </c>
      <c r="K44" t="s">
        <v>81</v>
      </c>
      <c r="L44" t="s">
        <v>85</v>
      </c>
      <c r="M44" t="s">
        <v>89</v>
      </c>
      <c r="N44" t="s">
        <v>93</v>
      </c>
      <c r="O44" t="s">
        <v>73</v>
      </c>
      <c r="P44" t="s">
        <v>77</v>
      </c>
      <c r="Q44" t="s">
        <v>82</v>
      </c>
      <c r="R44" t="s">
        <v>86</v>
      </c>
      <c r="S44" t="s">
        <v>90</v>
      </c>
      <c r="T44" t="s">
        <v>94</v>
      </c>
      <c r="U44" t="s">
        <v>97</v>
      </c>
      <c r="V44" t="s">
        <v>116</v>
      </c>
      <c r="W44" t="s">
        <v>123</v>
      </c>
      <c r="X44" t="s">
        <v>424</v>
      </c>
      <c r="Y44" t="s">
        <v>434</v>
      </c>
      <c r="Z44" t="s">
        <v>445</v>
      </c>
      <c r="AA44" t="s">
        <v>460</v>
      </c>
      <c r="AB44" t="s">
        <v>488</v>
      </c>
      <c r="AC44" t="s">
        <v>494</v>
      </c>
    </row>
    <row r="45" spans="1:29" x14ac:dyDescent="0.25">
      <c r="A45" t="str">
        <f t="shared" si="0"/>
        <v>Lehrlinge3. Lehrjahr, männlich</v>
      </c>
      <c r="B45">
        <v>44</v>
      </c>
      <c r="C45" t="str">
        <f t="shared" si="1"/>
        <v>2002</v>
      </c>
      <c r="D45">
        <f t="shared" si="2"/>
        <v>22</v>
      </c>
      <c r="E45" t="str">
        <f t="shared" ca="1" si="3"/>
        <v>2023</v>
      </c>
      <c r="F45" t="s">
        <v>46</v>
      </c>
      <c r="G45" t="s">
        <v>69</v>
      </c>
      <c r="H45" t="s">
        <v>75</v>
      </c>
      <c r="I45" t="s">
        <v>80</v>
      </c>
      <c r="J45" t="s">
        <v>76</v>
      </c>
      <c r="K45" t="s">
        <v>81</v>
      </c>
      <c r="L45" t="s">
        <v>85</v>
      </c>
      <c r="M45" t="s">
        <v>89</v>
      </c>
      <c r="N45" t="s">
        <v>93</v>
      </c>
      <c r="O45" t="s">
        <v>73</v>
      </c>
      <c r="P45" t="s">
        <v>77</v>
      </c>
      <c r="Q45" t="s">
        <v>82</v>
      </c>
      <c r="R45" t="s">
        <v>86</v>
      </c>
      <c r="S45" t="s">
        <v>90</v>
      </c>
      <c r="T45" t="s">
        <v>94</v>
      </c>
      <c r="U45" t="s">
        <v>97</v>
      </c>
      <c r="V45" t="s">
        <v>116</v>
      </c>
      <c r="W45" t="s">
        <v>123</v>
      </c>
      <c r="X45" t="s">
        <v>424</v>
      </c>
      <c r="Y45" t="s">
        <v>434</v>
      </c>
      <c r="Z45" t="s">
        <v>445</v>
      </c>
      <c r="AA45" t="s">
        <v>460</v>
      </c>
      <c r="AB45" t="s">
        <v>488</v>
      </c>
      <c r="AC45" t="s">
        <v>494</v>
      </c>
    </row>
    <row r="46" spans="1:29" x14ac:dyDescent="0.25">
      <c r="A46" t="str">
        <f t="shared" si="0"/>
        <v>Lehrlinge4. Lehrjahr, männlich</v>
      </c>
      <c r="B46">
        <v>45</v>
      </c>
      <c r="C46" t="str">
        <f t="shared" si="1"/>
        <v>2002</v>
      </c>
      <c r="D46">
        <f t="shared" si="2"/>
        <v>22</v>
      </c>
      <c r="E46" t="str">
        <f t="shared" ca="1" si="3"/>
        <v>2023</v>
      </c>
      <c r="F46" t="s">
        <v>46</v>
      </c>
      <c r="G46" t="s">
        <v>71</v>
      </c>
      <c r="H46" t="s">
        <v>75</v>
      </c>
      <c r="I46" t="s">
        <v>80</v>
      </c>
      <c r="J46" t="s">
        <v>76</v>
      </c>
      <c r="K46" t="s">
        <v>81</v>
      </c>
      <c r="L46" t="s">
        <v>85</v>
      </c>
      <c r="M46" t="s">
        <v>89</v>
      </c>
      <c r="N46" t="s">
        <v>93</v>
      </c>
      <c r="O46" t="s">
        <v>73</v>
      </c>
      <c r="P46" t="s">
        <v>77</v>
      </c>
      <c r="Q46" t="s">
        <v>82</v>
      </c>
      <c r="R46" t="s">
        <v>86</v>
      </c>
      <c r="S46" t="s">
        <v>90</v>
      </c>
      <c r="T46" t="s">
        <v>94</v>
      </c>
      <c r="U46" t="s">
        <v>97</v>
      </c>
      <c r="V46" t="s">
        <v>116</v>
      </c>
      <c r="W46" t="s">
        <v>123</v>
      </c>
      <c r="X46" t="s">
        <v>424</v>
      </c>
      <c r="Y46" t="s">
        <v>434</v>
      </c>
      <c r="Z46" t="s">
        <v>445</v>
      </c>
      <c r="AA46" t="s">
        <v>460</v>
      </c>
      <c r="AB46" t="s">
        <v>488</v>
      </c>
      <c r="AC46" t="s">
        <v>494</v>
      </c>
    </row>
    <row r="47" spans="1:29" x14ac:dyDescent="0.25">
      <c r="A47" t="str">
        <f t="shared" si="0"/>
        <v>LehrlingeMänner</v>
      </c>
      <c r="B47">
        <v>46</v>
      </c>
      <c r="C47" t="str">
        <f t="shared" si="1"/>
        <v>2002</v>
      </c>
      <c r="D47">
        <f t="shared" si="2"/>
        <v>22</v>
      </c>
      <c r="E47" t="str">
        <f t="shared" ca="1" si="3"/>
        <v>2023</v>
      </c>
      <c r="F47" t="s">
        <v>46</v>
      </c>
      <c r="G47" t="s">
        <v>49</v>
      </c>
      <c r="H47" t="s">
        <v>75</v>
      </c>
      <c r="I47" t="s">
        <v>80</v>
      </c>
      <c r="J47" t="s">
        <v>76</v>
      </c>
      <c r="K47" t="s">
        <v>81</v>
      </c>
      <c r="L47" t="s">
        <v>85</v>
      </c>
      <c r="M47" t="s">
        <v>89</v>
      </c>
      <c r="N47" t="s">
        <v>93</v>
      </c>
      <c r="O47" t="s">
        <v>73</v>
      </c>
      <c r="P47" t="s">
        <v>77</v>
      </c>
      <c r="Q47" t="s">
        <v>82</v>
      </c>
      <c r="R47" t="s">
        <v>86</v>
      </c>
      <c r="S47" t="s">
        <v>90</v>
      </c>
      <c r="T47" t="s">
        <v>94</v>
      </c>
      <c r="U47" t="s">
        <v>97</v>
      </c>
      <c r="V47" t="s">
        <v>116</v>
      </c>
      <c r="W47" t="s">
        <v>123</v>
      </c>
      <c r="X47" t="s">
        <v>424</v>
      </c>
      <c r="Y47" t="s">
        <v>434</v>
      </c>
      <c r="Z47" t="s">
        <v>445</v>
      </c>
      <c r="AA47" t="s">
        <v>460</v>
      </c>
      <c r="AB47" t="s">
        <v>488</v>
      </c>
      <c r="AC47" t="s">
        <v>494</v>
      </c>
    </row>
    <row r="48" spans="1:29" x14ac:dyDescent="0.25">
      <c r="A48" t="str">
        <f t="shared" si="0"/>
        <v>Lehrlinge1. Lehrjahr, weiblich</v>
      </c>
      <c r="B48">
        <v>47</v>
      </c>
      <c r="C48" t="str">
        <f t="shared" si="1"/>
        <v>2002</v>
      </c>
      <c r="D48">
        <f t="shared" si="2"/>
        <v>22</v>
      </c>
      <c r="E48" t="str">
        <f t="shared" ca="1" si="3"/>
        <v>2023</v>
      </c>
      <c r="F48" t="s">
        <v>46</v>
      </c>
      <c r="G48" t="s">
        <v>66</v>
      </c>
      <c r="H48" t="s">
        <v>75</v>
      </c>
      <c r="I48" t="s">
        <v>80</v>
      </c>
      <c r="J48" t="s">
        <v>76</v>
      </c>
      <c r="K48" t="s">
        <v>81</v>
      </c>
      <c r="L48" t="s">
        <v>85</v>
      </c>
      <c r="M48" t="s">
        <v>89</v>
      </c>
      <c r="N48" t="s">
        <v>93</v>
      </c>
      <c r="O48" t="s">
        <v>73</v>
      </c>
      <c r="P48" t="s">
        <v>77</v>
      </c>
      <c r="Q48" t="s">
        <v>82</v>
      </c>
      <c r="R48" t="s">
        <v>86</v>
      </c>
      <c r="S48" t="s">
        <v>90</v>
      </c>
      <c r="T48" t="s">
        <v>94</v>
      </c>
      <c r="U48" t="s">
        <v>97</v>
      </c>
      <c r="V48" t="s">
        <v>116</v>
      </c>
      <c r="W48" t="s">
        <v>123</v>
      </c>
      <c r="X48" t="s">
        <v>424</v>
      </c>
      <c r="Y48" t="s">
        <v>434</v>
      </c>
      <c r="Z48" t="s">
        <v>445</v>
      </c>
      <c r="AA48" t="s">
        <v>460</v>
      </c>
      <c r="AB48" t="s">
        <v>488</v>
      </c>
      <c r="AC48" t="s">
        <v>494</v>
      </c>
    </row>
    <row r="49" spans="1:29" x14ac:dyDescent="0.25">
      <c r="A49" t="str">
        <f t="shared" si="0"/>
        <v>Lehrlinge2. Lehrjahr, weiblich</v>
      </c>
      <c r="B49">
        <v>48</v>
      </c>
      <c r="C49" t="str">
        <f t="shared" si="1"/>
        <v>2002</v>
      </c>
      <c r="D49">
        <f t="shared" si="2"/>
        <v>22</v>
      </c>
      <c r="E49" t="str">
        <f t="shared" ca="1" si="3"/>
        <v>2023</v>
      </c>
      <c r="F49" t="s">
        <v>46</v>
      </c>
      <c r="G49" t="s">
        <v>68</v>
      </c>
      <c r="H49" t="s">
        <v>75</v>
      </c>
      <c r="I49" t="s">
        <v>80</v>
      </c>
      <c r="J49" t="s">
        <v>76</v>
      </c>
      <c r="K49" t="s">
        <v>81</v>
      </c>
      <c r="L49" t="s">
        <v>85</v>
      </c>
      <c r="M49" t="s">
        <v>89</v>
      </c>
      <c r="N49" t="s">
        <v>93</v>
      </c>
      <c r="O49" t="s">
        <v>73</v>
      </c>
      <c r="P49" t="s">
        <v>77</v>
      </c>
      <c r="Q49" t="s">
        <v>82</v>
      </c>
      <c r="R49" t="s">
        <v>86</v>
      </c>
      <c r="S49" t="s">
        <v>90</v>
      </c>
      <c r="T49" t="s">
        <v>94</v>
      </c>
      <c r="U49" t="s">
        <v>97</v>
      </c>
      <c r="V49" t="s">
        <v>116</v>
      </c>
      <c r="W49" t="s">
        <v>123</v>
      </c>
      <c r="X49" t="s">
        <v>424</v>
      </c>
      <c r="Y49" t="s">
        <v>434</v>
      </c>
      <c r="Z49" t="s">
        <v>445</v>
      </c>
      <c r="AA49" t="s">
        <v>460</v>
      </c>
      <c r="AB49" t="s">
        <v>488</v>
      </c>
      <c r="AC49" t="s">
        <v>494</v>
      </c>
    </row>
    <row r="50" spans="1:29" x14ac:dyDescent="0.25">
      <c r="A50" t="str">
        <f t="shared" si="0"/>
        <v>Lehrlinge3. Lehrjahr, weiblich</v>
      </c>
      <c r="B50">
        <v>49</v>
      </c>
      <c r="C50" t="str">
        <f t="shared" si="1"/>
        <v>2002</v>
      </c>
      <c r="D50">
        <f t="shared" si="2"/>
        <v>22</v>
      </c>
      <c r="E50" t="str">
        <f t="shared" ca="1" si="3"/>
        <v>2023</v>
      </c>
      <c r="F50" t="s">
        <v>46</v>
      </c>
      <c r="G50" t="s">
        <v>70</v>
      </c>
      <c r="H50" t="s">
        <v>75</v>
      </c>
      <c r="I50" t="s">
        <v>80</v>
      </c>
      <c r="J50" t="s">
        <v>76</v>
      </c>
      <c r="K50" t="s">
        <v>81</v>
      </c>
      <c r="L50" t="s">
        <v>85</v>
      </c>
      <c r="M50" t="s">
        <v>89</v>
      </c>
      <c r="N50" t="s">
        <v>93</v>
      </c>
      <c r="O50" t="s">
        <v>73</v>
      </c>
      <c r="P50" t="s">
        <v>77</v>
      </c>
      <c r="Q50" t="s">
        <v>82</v>
      </c>
      <c r="R50" t="s">
        <v>86</v>
      </c>
      <c r="S50" t="s">
        <v>90</v>
      </c>
      <c r="T50" t="s">
        <v>94</v>
      </c>
      <c r="U50" t="s">
        <v>97</v>
      </c>
      <c r="V50" t="s">
        <v>116</v>
      </c>
      <c r="W50" t="s">
        <v>123</v>
      </c>
      <c r="X50" t="s">
        <v>424</v>
      </c>
      <c r="Y50" t="s">
        <v>434</v>
      </c>
      <c r="Z50" t="s">
        <v>445</v>
      </c>
      <c r="AA50" t="s">
        <v>460</v>
      </c>
      <c r="AB50" t="s">
        <v>488</v>
      </c>
      <c r="AC50" t="s">
        <v>494</v>
      </c>
    </row>
    <row r="51" spans="1:29" x14ac:dyDescent="0.25">
      <c r="A51" t="str">
        <f t="shared" si="0"/>
        <v>Lehrlinge4. Lehrjahr, weiblich</v>
      </c>
      <c r="B51">
        <v>50</v>
      </c>
      <c r="C51" t="str">
        <f t="shared" si="1"/>
        <v>2002</v>
      </c>
      <c r="D51">
        <f t="shared" si="2"/>
        <v>22</v>
      </c>
      <c r="E51" t="str">
        <f t="shared" ca="1" si="3"/>
        <v>2023</v>
      </c>
      <c r="F51" t="s">
        <v>46</v>
      </c>
      <c r="G51" t="s">
        <v>72</v>
      </c>
      <c r="H51" t="s">
        <v>75</v>
      </c>
      <c r="I51" t="s">
        <v>80</v>
      </c>
      <c r="J51" t="s">
        <v>76</v>
      </c>
      <c r="K51" t="s">
        <v>81</v>
      </c>
      <c r="L51" t="s">
        <v>85</v>
      </c>
      <c r="M51" t="s">
        <v>89</v>
      </c>
      <c r="N51" t="s">
        <v>93</v>
      </c>
      <c r="O51" t="s">
        <v>73</v>
      </c>
      <c r="P51" t="s">
        <v>77</v>
      </c>
      <c r="Q51" t="s">
        <v>82</v>
      </c>
      <c r="R51" t="s">
        <v>86</v>
      </c>
      <c r="S51" t="s">
        <v>90</v>
      </c>
      <c r="T51" t="s">
        <v>94</v>
      </c>
      <c r="U51" t="s">
        <v>97</v>
      </c>
      <c r="V51" t="s">
        <v>116</v>
      </c>
      <c r="W51" t="s">
        <v>123</v>
      </c>
      <c r="X51" t="s">
        <v>424</v>
      </c>
      <c r="Y51" t="s">
        <v>434</v>
      </c>
      <c r="Z51" t="s">
        <v>445</v>
      </c>
      <c r="AA51" t="s">
        <v>460</v>
      </c>
      <c r="AB51" t="s">
        <v>488</v>
      </c>
      <c r="AC51" t="s">
        <v>494</v>
      </c>
    </row>
    <row r="52" spans="1:29" x14ac:dyDescent="0.25">
      <c r="A52" t="str">
        <f t="shared" si="0"/>
        <v>LehrlingeFrauen</v>
      </c>
      <c r="B52">
        <v>51</v>
      </c>
      <c r="C52" t="str">
        <f t="shared" ref="C52:C56" si="4">H52</f>
        <v>2002</v>
      </c>
      <c r="D52">
        <f t="shared" ref="D52:D56" si="5">COUNTA(H52:XFD52)</f>
        <v>22</v>
      </c>
      <c r="E52" t="str">
        <f t="shared" ref="E52:E56" ca="1" si="6">OFFSET(H52,,D52-1)</f>
        <v>2023</v>
      </c>
      <c r="F52" t="s">
        <v>46</v>
      </c>
      <c r="G52" t="s">
        <v>47</v>
      </c>
      <c r="H52" t="s">
        <v>75</v>
      </c>
      <c r="I52" t="s">
        <v>80</v>
      </c>
      <c r="J52" t="s">
        <v>76</v>
      </c>
      <c r="K52" t="s">
        <v>81</v>
      </c>
      <c r="L52" t="s">
        <v>85</v>
      </c>
      <c r="M52" t="s">
        <v>89</v>
      </c>
      <c r="N52" t="s">
        <v>93</v>
      </c>
      <c r="O52" t="s">
        <v>73</v>
      </c>
      <c r="P52" t="s">
        <v>77</v>
      </c>
      <c r="Q52" t="s">
        <v>82</v>
      </c>
      <c r="R52" t="s">
        <v>86</v>
      </c>
      <c r="S52" t="s">
        <v>90</v>
      </c>
      <c r="T52" t="s">
        <v>94</v>
      </c>
      <c r="U52" t="s">
        <v>97</v>
      </c>
      <c r="V52" t="s">
        <v>116</v>
      </c>
      <c r="W52" t="s">
        <v>123</v>
      </c>
      <c r="X52" t="s">
        <v>424</v>
      </c>
      <c r="Y52" t="s">
        <v>434</v>
      </c>
      <c r="Z52" t="s">
        <v>445</v>
      </c>
      <c r="AA52" t="s">
        <v>460</v>
      </c>
      <c r="AB52" t="s">
        <v>488</v>
      </c>
      <c r="AC52" t="s">
        <v>494</v>
      </c>
    </row>
    <row r="53" spans="1:29" x14ac:dyDescent="0.25">
      <c r="A53" t="str">
        <f t="shared" si="0"/>
        <v>LehrlingeInsgesamt</v>
      </c>
      <c r="B53">
        <v>52</v>
      </c>
      <c r="C53" t="str">
        <f t="shared" si="4"/>
        <v>2002</v>
      </c>
      <c r="D53">
        <f t="shared" si="5"/>
        <v>22</v>
      </c>
      <c r="E53" t="str">
        <f t="shared" ca="1" si="6"/>
        <v>2023</v>
      </c>
      <c r="F53" t="s">
        <v>46</v>
      </c>
      <c r="G53" t="s">
        <v>48</v>
      </c>
      <c r="H53" t="s">
        <v>75</v>
      </c>
      <c r="I53" t="s">
        <v>80</v>
      </c>
      <c r="J53" t="s">
        <v>76</v>
      </c>
      <c r="K53" t="s">
        <v>81</v>
      </c>
      <c r="L53" t="s">
        <v>85</v>
      </c>
      <c r="M53" t="s">
        <v>89</v>
      </c>
      <c r="N53" t="s">
        <v>93</v>
      </c>
      <c r="O53" t="s">
        <v>73</v>
      </c>
      <c r="P53" t="s">
        <v>77</v>
      </c>
      <c r="Q53" t="s">
        <v>82</v>
      </c>
      <c r="R53" t="s">
        <v>86</v>
      </c>
      <c r="S53" t="s">
        <v>90</v>
      </c>
      <c r="T53" t="s">
        <v>94</v>
      </c>
      <c r="U53" t="s">
        <v>97</v>
      </c>
      <c r="V53" t="s">
        <v>116</v>
      </c>
      <c r="W53" t="s">
        <v>123</v>
      </c>
      <c r="X53" t="s">
        <v>424</v>
      </c>
      <c r="Y53" t="s">
        <v>434</v>
      </c>
      <c r="Z53" t="s">
        <v>445</v>
      </c>
      <c r="AA53" t="s">
        <v>460</v>
      </c>
      <c r="AB53" t="s">
        <v>488</v>
      </c>
      <c r="AC53" t="s">
        <v>494</v>
      </c>
    </row>
    <row r="54" spans="1:29" x14ac:dyDescent="0.25">
      <c r="A54" t="str">
        <f t="shared" si="0"/>
        <v>Unselbstständig Beschäftigte GW ogfInsgesamt</v>
      </c>
      <c r="B54">
        <v>53</v>
      </c>
      <c r="C54" t="str">
        <f t="shared" si="4"/>
        <v>201707</v>
      </c>
      <c r="D54">
        <f t="shared" si="5"/>
        <v>14</v>
      </c>
      <c r="E54" t="str">
        <f t="shared" ca="1" si="6"/>
        <v>202401</v>
      </c>
      <c r="F54" t="s">
        <v>449</v>
      </c>
      <c r="G54" t="s">
        <v>48</v>
      </c>
      <c r="H54" t="s">
        <v>461</v>
      </c>
      <c r="I54" t="s">
        <v>462</v>
      </c>
      <c r="J54" t="s">
        <v>463</v>
      </c>
      <c r="K54" t="s">
        <v>464</v>
      </c>
      <c r="L54" t="s">
        <v>465</v>
      </c>
      <c r="M54" t="s">
        <v>466</v>
      </c>
      <c r="N54" t="s">
        <v>467</v>
      </c>
      <c r="O54" t="s">
        <v>468</v>
      </c>
      <c r="P54" t="s">
        <v>471</v>
      </c>
      <c r="Q54" t="s">
        <v>483</v>
      </c>
      <c r="R54" t="s">
        <v>492</v>
      </c>
      <c r="S54" t="s">
        <v>493</v>
      </c>
      <c r="T54" t="s">
        <v>498</v>
      </c>
      <c r="U54" t="s">
        <v>513</v>
      </c>
    </row>
    <row r="55" spans="1:29" x14ac:dyDescent="0.25">
      <c r="A55" t="str">
        <f t="shared" si="0"/>
        <v>Unselbstständig Beschäftigte GW mgfInsgesamt</v>
      </c>
      <c r="B55">
        <v>54</v>
      </c>
      <c r="C55" t="str">
        <f t="shared" si="4"/>
        <v>201707</v>
      </c>
      <c r="D55">
        <f t="shared" si="5"/>
        <v>14</v>
      </c>
      <c r="E55" t="str">
        <f t="shared" ca="1" si="6"/>
        <v>202401</v>
      </c>
      <c r="F55" t="s">
        <v>450</v>
      </c>
      <c r="G55" t="s">
        <v>48</v>
      </c>
      <c r="H55" t="s">
        <v>461</v>
      </c>
      <c r="I55" t="s">
        <v>462</v>
      </c>
      <c r="J55" t="s">
        <v>463</v>
      </c>
      <c r="K55" t="s">
        <v>464</v>
      </c>
      <c r="L55" t="s">
        <v>465</v>
      </c>
      <c r="M55" t="s">
        <v>466</v>
      </c>
      <c r="N55" t="s">
        <v>467</v>
      </c>
      <c r="O55" t="s">
        <v>468</v>
      </c>
      <c r="P55" t="s">
        <v>471</v>
      </c>
      <c r="Q55" t="s">
        <v>483</v>
      </c>
      <c r="R55" t="s">
        <v>492</v>
      </c>
      <c r="S55" t="s">
        <v>493</v>
      </c>
      <c r="T55" t="s">
        <v>498</v>
      </c>
      <c r="U55" t="s">
        <v>513</v>
      </c>
    </row>
    <row r="56" spans="1:29" x14ac:dyDescent="0.25">
      <c r="A56" t="str">
        <f t="shared" si="0"/>
        <v>UnternehmenInsgesamt</v>
      </c>
      <c r="B56">
        <v>55</v>
      </c>
      <c r="C56" t="str">
        <f t="shared" si="4"/>
        <v>2019</v>
      </c>
      <c r="D56">
        <f t="shared" si="5"/>
        <v>3</v>
      </c>
      <c r="E56" t="str">
        <f t="shared" ca="1" si="6"/>
        <v>2021</v>
      </c>
      <c r="F56" t="s">
        <v>475</v>
      </c>
      <c r="G56" t="s">
        <v>48</v>
      </c>
      <c r="H56" t="s">
        <v>434</v>
      </c>
      <c r="I56" t="s">
        <v>445</v>
      </c>
      <c r="J56" t="s">
        <v>460</v>
      </c>
    </row>
    <row r="57" spans="1:29" x14ac:dyDescent="0.25">
      <c r="A57" t="str">
        <f t="shared" si="0"/>
        <v>ArbeitsstättenInsgesamt</v>
      </c>
      <c r="B57">
        <v>56</v>
      </c>
      <c r="C57" t="str">
        <f t="shared" ref="C57:C58" si="7">H57</f>
        <v>2019</v>
      </c>
      <c r="D57">
        <f t="shared" ref="D57:D58" si="8">COUNTA(H57:XFD57)</f>
        <v>3</v>
      </c>
      <c r="E57" t="str">
        <f t="shared" ref="E57:E58" ca="1" si="9">OFFSET(H57,,D57-1)</f>
        <v>2021</v>
      </c>
      <c r="F57" t="s">
        <v>476</v>
      </c>
      <c r="G57" t="s">
        <v>48</v>
      </c>
      <c r="H57" t="s">
        <v>434</v>
      </c>
      <c r="I57" t="s">
        <v>445</v>
      </c>
      <c r="J57" t="s">
        <v>460</v>
      </c>
    </row>
    <row r="58" spans="1:29" x14ac:dyDescent="0.25">
      <c r="A58" t="str">
        <f t="shared" si="0"/>
        <v>Beschäftigte in den ArbeitsstättenInsgesamt</v>
      </c>
      <c r="B58">
        <v>57</v>
      </c>
      <c r="C58" t="str">
        <f t="shared" si="7"/>
        <v>2019</v>
      </c>
      <c r="D58">
        <f t="shared" si="8"/>
        <v>3</v>
      </c>
      <c r="E58" t="str">
        <f t="shared" ca="1" si="9"/>
        <v>2021</v>
      </c>
      <c r="F58" t="s">
        <v>477</v>
      </c>
      <c r="G58" t="s">
        <v>48</v>
      </c>
      <c r="H58" t="s">
        <v>434</v>
      </c>
      <c r="I58" t="s">
        <v>445</v>
      </c>
      <c r="J58" t="s">
        <v>460</v>
      </c>
    </row>
  </sheetData>
  <autoFilter ref="A1:AJ55" xr:uid="{00000000-0009-0000-0000-00000300000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S7655"/>
  <sheetViews>
    <sheetView workbookViewId="0">
      <selection sqref="A1:AS7654"/>
    </sheetView>
  </sheetViews>
  <sheetFormatPr baseColWidth="10" defaultColWidth="8.85546875" defaultRowHeight="15" x14ac:dyDescent="0.25"/>
  <cols>
    <col min="3" max="3" width="35.5703125" bestFit="1" customWidth="1"/>
  </cols>
  <sheetData>
    <row r="1" spans="1:45" x14ac:dyDescent="0.25">
      <c r="A1" s="65" t="s">
        <v>139</v>
      </c>
      <c r="B1" s="65" t="s">
        <v>140</v>
      </c>
      <c r="C1" s="65" t="s">
        <v>0</v>
      </c>
      <c r="D1" s="65" t="s">
        <v>1</v>
      </c>
      <c r="E1" s="65" t="s">
        <v>2</v>
      </c>
      <c r="F1" s="65" t="s">
        <v>3</v>
      </c>
      <c r="G1" s="65" t="s">
        <v>4</v>
      </c>
      <c r="H1" s="65" t="s">
        <v>5</v>
      </c>
      <c r="I1" s="65" t="s">
        <v>6</v>
      </c>
      <c r="J1" s="65" t="s">
        <v>7</v>
      </c>
      <c r="K1" s="65" t="s">
        <v>8</v>
      </c>
      <c r="L1" s="65" t="s">
        <v>9</v>
      </c>
      <c r="M1" s="65" t="s">
        <v>10</v>
      </c>
      <c r="N1" s="65" t="s">
        <v>11</v>
      </c>
      <c r="O1" s="65" t="s">
        <v>12</v>
      </c>
      <c r="P1" s="65" t="s">
        <v>13</v>
      </c>
      <c r="Q1" s="65" t="s">
        <v>14</v>
      </c>
      <c r="R1" s="65" t="s">
        <v>15</v>
      </c>
      <c r="S1" s="65" t="s">
        <v>16</v>
      </c>
      <c r="T1" s="65" t="s">
        <v>17</v>
      </c>
      <c r="U1" s="65" t="s">
        <v>18</v>
      </c>
      <c r="V1" s="65" t="s">
        <v>19</v>
      </c>
      <c r="W1" s="65" t="s">
        <v>20</v>
      </c>
      <c r="X1" s="65" t="s">
        <v>21</v>
      </c>
      <c r="Y1" s="65" t="s">
        <v>22</v>
      </c>
      <c r="Z1" s="65" t="s">
        <v>23</v>
      </c>
      <c r="AA1" s="65" t="s">
        <v>24</v>
      </c>
      <c r="AB1" s="65" t="s">
        <v>25</v>
      </c>
      <c r="AC1" s="65" t="s">
        <v>26</v>
      </c>
      <c r="AD1" s="65" t="s">
        <v>27</v>
      </c>
      <c r="AE1" s="65" t="s">
        <v>28</v>
      </c>
      <c r="AF1" s="65" t="s">
        <v>29</v>
      </c>
      <c r="AG1" s="65" t="s">
        <v>30</v>
      </c>
      <c r="AH1" s="65" t="s">
        <v>31</v>
      </c>
      <c r="AI1" s="65" t="s">
        <v>32</v>
      </c>
      <c r="AJ1" s="65" t="s">
        <v>33</v>
      </c>
      <c r="AK1" s="65" t="s">
        <v>34</v>
      </c>
      <c r="AL1" s="65" t="s">
        <v>35</v>
      </c>
      <c r="AM1" s="65" t="s">
        <v>447</v>
      </c>
      <c r="AN1" s="65" t="s">
        <v>469</v>
      </c>
      <c r="AO1" s="65" t="s">
        <v>473</v>
      </c>
      <c r="AP1" s="65" t="s">
        <v>486</v>
      </c>
      <c r="AQ1" s="65" t="s">
        <v>489</v>
      </c>
      <c r="AR1" s="65" t="s">
        <v>496</v>
      </c>
      <c r="AS1" s="65" t="s">
        <v>499</v>
      </c>
    </row>
    <row r="2" spans="1:45" x14ac:dyDescent="0.25">
      <c r="A2">
        <v>100</v>
      </c>
      <c r="B2" t="s">
        <v>141</v>
      </c>
      <c r="C2" t="s">
        <v>43</v>
      </c>
      <c r="D2" t="s">
        <v>54</v>
      </c>
      <c r="E2" t="s">
        <v>307</v>
      </c>
      <c r="F2" t="s">
        <v>307</v>
      </c>
      <c r="G2" t="s">
        <v>307</v>
      </c>
      <c r="H2" t="s">
        <v>307</v>
      </c>
      <c r="I2" t="s">
        <v>307</v>
      </c>
      <c r="J2" t="s">
        <v>307</v>
      </c>
      <c r="K2" t="s">
        <v>307</v>
      </c>
      <c r="L2" t="s">
        <v>307</v>
      </c>
      <c r="M2" t="s">
        <v>307</v>
      </c>
      <c r="N2" t="s">
        <v>307</v>
      </c>
      <c r="O2" t="s">
        <v>307</v>
      </c>
      <c r="P2" t="s">
        <v>307</v>
      </c>
      <c r="Q2" t="s">
        <v>307</v>
      </c>
      <c r="R2" t="s">
        <v>307</v>
      </c>
      <c r="S2" t="s">
        <v>307</v>
      </c>
      <c r="T2" t="s">
        <v>307</v>
      </c>
      <c r="U2" t="s">
        <v>307</v>
      </c>
      <c r="V2" t="s">
        <v>307</v>
      </c>
      <c r="W2" t="s">
        <v>307</v>
      </c>
    </row>
    <row r="3" spans="1:45" x14ac:dyDescent="0.25">
      <c r="A3">
        <v>100</v>
      </c>
      <c r="B3" t="s">
        <v>141</v>
      </c>
      <c r="C3" t="s">
        <v>43</v>
      </c>
      <c r="D3" t="s">
        <v>55</v>
      </c>
      <c r="E3" t="s">
        <v>307</v>
      </c>
      <c r="F3" t="s">
        <v>307</v>
      </c>
      <c r="G3" t="s">
        <v>307</v>
      </c>
      <c r="H3" t="s">
        <v>307</v>
      </c>
      <c r="I3" t="s">
        <v>307</v>
      </c>
      <c r="J3" t="s">
        <v>307</v>
      </c>
      <c r="K3" t="s">
        <v>307</v>
      </c>
      <c r="L3" t="s">
        <v>307</v>
      </c>
      <c r="M3" t="s">
        <v>307</v>
      </c>
      <c r="N3" t="s">
        <v>307</v>
      </c>
      <c r="O3" t="s">
        <v>307</v>
      </c>
      <c r="P3" t="s">
        <v>307</v>
      </c>
      <c r="Q3" t="s">
        <v>307</v>
      </c>
      <c r="R3" t="s">
        <v>307</v>
      </c>
      <c r="S3" t="s">
        <v>307</v>
      </c>
      <c r="T3" t="s">
        <v>307</v>
      </c>
      <c r="U3" t="s">
        <v>307</v>
      </c>
      <c r="V3" t="s">
        <v>307</v>
      </c>
      <c r="W3" t="s">
        <v>307</v>
      </c>
    </row>
    <row r="4" spans="1:45" x14ac:dyDescent="0.25">
      <c r="A4">
        <v>100</v>
      </c>
      <c r="B4" t="s">
        <v>141</v>
      </c>
      <c r="C4" t="s">
        <v>43</v>
      </c>
      <c r="D4" t="s">
        <v>56</v>
      </c>
      <c r="E4" t="s">
        <v>307</v>
      </c>
      <c r="F4" t="s">
        <v>307</v>
      </c>
      <c r="G4" t="s">
        <v>307</v>
      </c>
      <c r="H4" t="s">
        <v>307</v>
      </c>
      <c r="I4" t="s">
        <v>307</v>
      </c>
      <c r="J4" t="s">
        <v>307</v>
      </c>
      <c r="K4" t="s">
        <v>307</v>
      </c>
      <c r="L4" t="s">
        <v>307</v>
      </c>
      <c r="M4" t="s">
        <v>307</v>
      </c>
      <c r="N4" t="s">
        <v>307</v>
      </c>
      <c r="O4" t="s">
        <v>307</v>
      </c>
      <c r="P4" t="s">
        <v>307</v>
      </c>
      <c r="Q4" t="s">
        <v>307</v>
      </c>
      <c r="R4" t="s">
        <v>307</v>
      </c>
      <c r="S4" t="s">
        <v>307</v>
      </c>
      <c r="T4" t="s">
        <v>307</v>
      </c>
      <c r="U4" t="s">
        <v>307</v>
      </c>
      <c r="V4" t="s">
        <v>307</v>
      </c>
      <c r="W4" t="s">
        <v>307</v>
      </c>
    </row>
    <row r="5" spans="1:45" x14ac:dyDescent="0.25">
      <c r="A5">
        <v>100</v>
      </c>
      <c r="B5" t="s">
        <v>141</v>
      </c>
      <c r="C5" t="s">
        <v>43</v>
      </c>
      <c r="D5" t="s">
        <v>57</v>
      </c>
      <c r="E5" t="s">
        <v>307</v>
      </c>
      <c r="F5" t="s">
        <v>307</v>
      </c>
      <c r="G5" t="s">
        <v>307</v>
      </c>
      <c r="H5" t="s">
        <v>307</v>
      </c>
      <c r="I5" t="s">
        <v>307</v>
      </c>
      <c r="J5" t="s">
        <v>307</v>
      </c>
      <c r="K5" t="s">
        <v>307</v>
      </c>
      <c r="L5" t="s">
        <v>307</v>
      </c>
      <c r="M5" t="s">
        <v>307</v>
      </c>
      <c r="N5" t="s">
        <v>307</v>
      </c>
      <c r="O5" t="s">
        <v>307</v>
      </c>
      <c r="P5" t="s">
        <v>307</v>
      </c>
      <c r="Q5" t="s">
        <v>307</v>
      </c>
      <c r="R5" t="s">
        <v>307</v>
      </c>
      <c r="S5" t="s">
        <v>307</v>
      </c>
      <c r="T5" t="s">
        <v>307</v>
      </c>
      <c r="U5" t="s">
        <v>307</v>
      </c>
      <c r="V5" t="s">
        <v>307</v>
      </c>
      <c r="W5" t="s">
        <v>307</v>
      </c>
    </row>
    <row r="6" spans="1:45" x14ac:dyDescent="0.25">
      <c r="A6">
        <v>100</v>
      </c>
      <c r="B6" t="s">
        <v>141</v>
      </c>
      <c r="C6" t="s">
        <v>43</v>
      </c>
      <c r="D6" t="s">
        <v>58</v>
      </c>
      <c r="E6" t="s">
        <v>307</v>
      </c>
      <c r="F6" t="s">
        <v>307</v>
      </c>
      <c r="G6" t="s">
        <v>307</v>
      </c>
      <c r="H6" t="s">
        <v>307</v>
      </c>
      <c r="I6" t="s">
        <v>307</v>
      </c>
      <c r="J6" t="s">
        <v>307</v>
      </c>
      <c r="K6" t="s">
        <v>307</v>
      </c>
      <c r="L6" t="s">
        <v>307</v>
      </c>
      <c r="M6" t="s">
        <v>307</v>
      </c>
      <c r="N6" t="s">
        <v>307</v>
      </c>
      <c r="O6" t="s">
        <v>307</v>
      </c>
      <c r="P6" t="s">
        <v>307</v>
      </c>
      <c r="Q6" t="s">
        <v>307</v>
      </c>
      <c r="R6" t="s">
        <v>307</v>
      </c>
      <c r="S6" t="s">
        <v>307</v>
      </c>
      <c r="T6" t="s">
        <v>307</v>
      </c>
      <c r="U6" t="s">
        <v>307</v>
      </c>
      <c r="V6" t="s">
        <v>307</v>
      </c>
      <c r="W6" t="s">
        <v>307</v>
      </c>
    </row>
    <row r="7" spans="1:45" x14ac:dyDescent="0.25">
      <c r="A7">
        <v>100</v>
      </c>
      <c r="B7" t="s">
        <v>141</v>
      </c>
      <c r="C7" t="s">
        <v>43</v>
      </c>
      <c r="D7" t="s">
        <v>59</v>
      </c>
      <c r="E7" t="s">
        <v>307</v>
      </c>
      <c r="F7" t="s">
        <v>307</v>
      </c>
      <c r="G7" t="s">
        <v>307</v>
      </c>
      <c r="H7" t="s">
        <v>307</v>
      </c>
      <c r="I7" t="s">
        <v>307</v>
      </c>
      <c r="J7" t="s">
        <v>307</v>
      </c>
      <c r="K7" t="s">
        <v>307</v>
      </c>
      <c r="L7" t="s">
        <v>307</v>
      </c>
      <c r="M7" t="s">
        <v>307</v>
      </c>
      <c r="N7" t="s">
        <v>307</v>
      </c>
      <c r="O7" t="s">
        <v>307</v>
      </c>
      <c r="P7" t="s">
        <v>307</v>
      </c>
      <c r="Q7" t="s">
        <v>307</v>
      </c>
      <c r="R7" t="s">
        <v>307</v>
      </c>
      <c r="S7" t="s">
        <v>307</v>
      </c>
      <c r="T7" t="s">
        <v>307</v>
      </c>
      <c r="U7" t="s">
        <v>307</v>
      </c>
      <c r="V7" t="s">
        <v>307</v>
      </c>
      <c r="W7" t="s">
        <v>307</v>
      </c>
    </row>
    <row r="8" spans="1:45" x14ac:dyDescent="0.25">
      <c r="A8">
        <v>100</v>
      </c>
      <c r="B8" t="s">
        <v>141</v>
      </c>
      <c r="C8" t="s">
        <v>43</v>
      </c>
      <c r="D8" t="s">
        <v>60</v>
      </c>
      <c r="E8" t="s">
        <v>307</v>
      </c>
      <c r="F8" t="s">
        <v>307</v>
      </c>
      <c r="G8" t="s">
        <v>307</v>
      </c>
      <c r="H8" t="s">
        <v>307</v>
      </c>
      <c r="I8" t="s">
        <v>307</v>
      </c>
      <c r="J8" t="s">
        <v>307</v>
      </c>
      <c r="K8" t="s">
        <v>307</v>
      </c>
      <c r="L8" t="s">
        <v>307</v>
      </c>
      <c r="M8" t="s">
        <v>307</v>
      </c>
      <c r="N8" t="s">
        <v>307</v>
      </c>
      <c r="O8" t="s">
        <v>307</v>
      </c>
      <c r="P8" t="s">
        <v>307</v>
      </c>
      <c r="Q8" t="s">
        <v>307</v>
      </c>
      <c r="R8" t="s">
        <v>307</v>
      </c>
      <c r="S8" t="s">
        <v>307</v>
      </c>
      <c r="T8" t="s">
        <v>307</v>
      </c>
      <c r="U8" t="s">
        <v>307</v>
      </c>
      <c r="V8" t="s">
        <v>307</v>
      </c>
      <c r="W8" t="s">
        <v>307</v>
      </c>
    </row>
    <row r="9" spans="1:45" x14ac:dyDescent="0.25">
      <c r="A9">
        <v>100</v>
      </c>
      <c r="B9" t="s">
        <v>141</v>
      </c>
      <c r="C9" t="s">
        <v>43</v>
      </c>
      <c r="D9" t="s">
        <v>61</v>
      </c>
      <c r="E9" t="s">
        <v>307</v>
      </c>
      <c r="F9" t="s">
        <v>307</v>
      </c>
      <c r="G9" t="s">
        <v>307</v>
      </c>
      <c r="H9" t="s">
        <v>307</v>
      </c>
      <c r="I9" t="s">
        <v>307</v>
      </c>
      <c r="J9" t="s">
        <v>307</v>
      </c>
      <c r="K9" t="s">
        <v>307</v>
      </c>
      <c r="L9" t="s">
        <v>307</v>
      </c>
      <c r="M9" t="s">
        <v>307</v>
      </c>
      <c r="N9" t="s">
        <v>307</v>
      </c>
      <c r="O9" t="s">
        <v>307</v>
      </c>
      <c r="P9" t="s">
        <v>307</v>
      </c>
      <c r="Q9" t="s">
        <v>307</v>
      </c>
      <c r="R9" t="s">
        <v>307</v>
      </c>
      <c r="S9" t="s">
        <v>307</v>
      </c>
      <c r="T9" t="s">
        <v>307</v>
      </c>
      <c r="U9" t="s">
        <v>307</v>
      </c>
      <c r="V9" t="s">
        <v>307</v>
      </c>
      <c r="W9" t="s">
        <v>307</v>
      </c>
    </row>
    <row r="10" spans="1:45" x14ac:dyDescent="0.25">
      <c r="A10">
        <v>100</v>
      </c>
      <c r="B10" t="s">
        <v>141</v>
      </c>
      <c r="C10" t="s">
        <v>43</v>
      </c>
      <c r="D10" t="s">
        <v>62</v>
      </c>
      <c r="E10" t="s">
        <v>307</v>
      </c>
      <c r="F10" t="s">
        <v>307</v>
      </c>
      <c r="G10" t="s">
        <v>307</v>
      </c>
      <c r="H10" t="s">
        <v>307</v>
      </c>
      <c r="I10" t="s">
        <v>307</v>
      </c>
      <c r="J10" t="s">
        <v>307</v>
      </c>
      <c r="K10" t="s">
        <v>307</v>
      </c>
      <c r="L10" t="s">
        <v>307</v>
      </c>
      <c r="M10" t="s">
        <v>307</v>
      </c>
      <c r="N10" t="s">
        <v>307</v>
      </c>
      <c r="O10" t="s">
        <v>307</v>
      </c>
      <c r="P10" t="s">
        <v>307</v>
      </c>
      <c r="Q10" t="s">
        <v>307</v>
      </c>
      <c r="R10" t="s">
        <v>307</v>
      </c>
      <c r="S10" t="s">
        <v>307</v>
      </c>
      <c r="T10" t="s">
        <v>307</v>
      </c>
      <c r="U10" t="s">
        <v>307</v>
      </c>
      <c r="V10" t="s">
        <v>307</v>
      </c>
      <c r="W10" t="s">
        <v>307</v>
      </c>
    </row>
    <row r="11" spans="1:45" x14ac:dyDescent="0.25">
      <c r="A11">
        <v>100</v>
      </c>
      <c r="B11" t="s">
        <v>141</v>
      </c>
      <c r="C11" t="s">
        <v>36</v>
      </c>
      <c r="D11" t="s">
        <v>47</v>
      </c>
      <c r="E11" t="s">
        <v>307</v>
      </c>
      <c r="F11" t="s">
        <v>307</v>
      </c>
      <c r="G11" t="s">
        <v>307</v>
      </c>
      <c r="H11" t="s">
        <v>307</v>
      </c>
      <c r="I11" t="s">
        <v>307</v>
      </c>
      <c r="J11" t="s">
        <v>307</v>
      </c>
      <c r="K11" t="s">
        <v>307</v>
      </c>
      <c r="L11" t="s">
        <v>307</v>
      </c>
      <c r="M11" t="s">
        <v>307</v>
      </c>
      <c r="N11" t="s">
        <v>307</v>
      </c>
      <c r="O11" t="s">
        <v>307</v>
      </c>
      <c r="P11" t="s">
        <v>307</v>
      </c>
      <c r="Q11" t="s">
        <v>307</v>
      </c>
      <c r="R11" t="s">
        <v>307</v>
      </c>
      <c r="S11" t="s">
        <v>307</v>
      </c>
      <c r="T11" t="s">
        <v>307</v>
      </c>
      <c r="U11" t="s">
        <v>307</v>
      </c>
      <c r="V11" t="s">
        <v>307</v>
      </c>
      <c r="W11" t="s">
        <v>307</v>
      </c>
      <c r="X11" t="s">
        <v>307</v>
      </c>
      <c r="Y11" t="s">
        <v>307</v>
      </c>
      <c r="Z11" t="s">
        <v>307</v>
      </c>
      <c r="AA11" t="s">
        <v>307</v>
      </c>
      <c r="AB11" t="s">
        <v>307</v>
      </c>
      <c r="AC11" t="s">
        <v>307</v>
      </c>
      <c r="AD11" t="s">
        <v>307</v>
      </c>
      <c r="AE11" t="s">
        <v>307</v>
      </c>
      <c r="AF11" t="s">
        <v>307</v>
      </c>
      <c r="AG11" t="s">
        <v>307</v>
      </c>
      <c r="AH11" t="s">
        <v>307</v>
      </c>
      <c r="AI11" t="s">
        <v>307</v>
      </c>
      <c r="AJ11" t="s">
        <v>307</v>
      </c>
      <c r="AK11" t="s">
        <v>307</v>
      </c>
      <c r="AL11" t="s">
        <v>307</v>
      </c>
      <c r="AM11" t="s">
        <v>307</v>
      </c>
      <c r="AN11" t="s">
        <v>307</v>
      </c>
      <c r="AO11" t="s">
        <v>307</v>
      </c>
      <c r="AP11" t="s">
        <v>307</v>
      </c>
      <c r="AQ11" t="s">
        <v>307</v>
      </c>
      <c r="AR11" t="s">
        <v>307</v>
      </c>
      <c r="AS11" t="s">
        <v>307</v>
      </c>
    </row>
    <row r="12" spans="1:45" x14ac:dyDescent="0.25">
      <c r="A12">
        <v>100</v>
      </c>
      <c r="B12" t="s">
        <v>141</v>
      </c>
      <c r="C12" t="s">
        <v>36</v>
      </c>
      <c r="D12" t="s">
        <v>48</v>
      </c>
      <c r="E12" t="s">
        <v>307</v>
      </c>
      <c r="F12" t="s">
        <v>307</v>
      </c>
      <c r="G12" t="s">
        <v>307</v>
      </c>
      <c r="H12" t="s">
        <v>307</v>
      </c>
      <c r="I12" t="s">
        <v>307</v>
      </c>
      <c r="J12" t="s">
        <v>307</v>
      </c>
      <c r="K12" t="s">
        <v>307</v>
      </c>
      <c r="L12" t="s">
        <v>307</v>
      </c>
      <c r="M12" t="s">
        <v>307</v>
      </c>
      <c r="N12" t="s">
        <v>307</v>
      </c>
      <c r="O12" t="s">
        <v>307</v>
      </c>
      <c r="P12" t="s">
        <v>307</v>
      </c>
      <c r="Q12" t="s">
        <v>307</v>
      </c>
      <c r="R12" t="s">
        <v>307</v>
      </c>
      <c r="S12" t="s">
        <v>307</v>
      </c>
      <c r="T12" t="s">
        <v>307</v>
      </c>
      <c r="U12" t="s">
        <v>307</v>
      </c>
      <c r="V12" t="s">
        <v>307</v>
      </c>
      <c r="W12" t="s">
        <v>307</v>
      </c>
      <c r="X12" t="s">
        <v>307</v>
      </c>
      <c r="Y12" t="s">
        <v>307</v>
      </c>
      <c r="Z12" t="s">
        <v>307</v>
      </c>
      <c r="AA12" t="s">
        <v>307</v>
      </c>
      <c r="AB12" t="s">
        <v>307</v>
      </c>
      <c r="AC12" t="s">
        <v>307</v>
      </c>
      <c r="AD12" t="s">
        <v>307</v>
      </c>
      <c r="AE12" t="s">
        <v>307</v>
      </c>
      <c r="AF12" t="s">
        <v>307</v>
      </c>
      <c r="AG12" t="s">
        <v>307</v>
      </c>
      <c r="AH12" t="s">
        <v>307</v>
      </c>
      <c r="AI12" t="s">
        <v>307</v>
      </c>
      <c r="AJ12" t="s">
        <v>307</v>
      </c>
      <c r="AK12" t="s">
        <v>307</v>
      </c>
      <c r="AL12" t="s">
        <v>307</v>
      </c>
      <c r="AM12" t="s">
        <v>307</v>
      </c>
      <c r="AN12" t="s">
        <v>307</v>
      </c>
      <c r="AO12" t="s">
        <v>307</v>
      </c>
      <c r="AP12" t="s">
        <v>307</v>
      </c>
      <c r="AQ12" t="s">
        <v>307</v>
      </c>
      <c r="AR12" t="s">
        <v>307</v>
      </c>
      <c r="AS12" t="s">
        <v>307</v>
      </c>
    </row>
    <row r="13" spans="1:45" x14ac:dyDescent="0.25">
      <c r="A13">
        <v>100</v>
      </c>
      <c r="B13" t="s">
        <v>141</v>
      </c>
      <c r="C13" t="s">
        <v>36</v>
      </c>
      <c r="D13" t="s">
        <v>49</v>
      </c>
      <c r="E13" t="s">
        <v>307</v>
      </c>
      <c r="F13" t="s">
        <v>307</v>
      </c>
      <c r="G13" t="s">
        <v>307</v>
      </c>
      <c r="H13" t="s">
        <v>307</v>
      </c>
      <c r="I13" t="s">
        <v>307</v>
      </c>
      <c r="J13" t="s">
        <v>307</v>
      </c>
      <c r="K13" t="s">
        <v>307</v>
      </c>
      <c r="L13" t="s">
        <v>307</v>
      </c>
      <c r="M13" t="s">
        <v>307</v>
      </c>
      <c r="N13" t="s">
        <v>307</v>
      </c>
      <c r="O13" t="s">
        <v>307</v>
      </c>
      <c r="P13" t="s">
        <v>307</v>
      </c>
      <c r="Q13" t="s">
        <v>307</v>
      </c>
      <c r="R13" t="s">
        <v>307</v>
      </c>
      <c r="S13" t="s">
        <v>307</v>
      </c>
      <c r="T13" t="s">
        <v>307</v>
      </c>
      <c r="U13" t="s">
        <v>307</v>
      </c>
      <c r="V13" t="s">
        <v>307</v>
      </c>
      <c r="W13" t="s">
        <v>307</v>
      </c>
      <c r="X13" t="s">
        <v>307</v>
      </c>
      <c r="Y13" t="s">
        <v>307</v>
      </c>
      <c r="Z13" t="s">
        <v>307</v>
      </c>
      <c r="AA13" t="s">
        <v>307</v>
      </c>
      <c r="AB13" t="s">
        <v>307</v>
      </c>
      <c r="AC13" t="s">
        <v>307</v>
      </c>
      <c r="AD13" t="s">
        <v>307</v>
      </c>
      <c r="AE13" t="s">
        <v>307</v>
      </c>
      <c r="AF13" t="s">
        <v>307</v>
      </c>
      <c r="AG13" t="s">
        <v>307</v>
      </c>
      <c r="AH13" t="s">
        <v>307</v>
      </c>
      <c r="AI13" t="s">
        <v>307</v>
      </c>
      <c r="AJ13" t="s">
        <v>307</v>
      </c>
      <c r="AK13" t="s">
        <v>307</v>
      </c>
      <c r="AL13" t="s">
        <v>307</v>
      </c>
      <c r="AM13" t="s">
        <v>307</v>
      </c>
      <c r="AN13" t="s">
        <v>307</v>
      </c>
      <c r="AO13" t="s">
        <v>307</v>
      </c>
      <c r="AP13" t="s">
        <v>307</v>
      </c>
      <c r="AQ13" t="s">
        <v>307</v>
      </c>
      <c r="AR13" t="s">
        <v>307</v>
      </c>
      <c r="AS13" t="s">
        <v>307</v>
      </c>
    </row>
    <row r="14" spans="1:45" x14ac:dyDescent="0.25">
      <c r="A14">
        <v>100</v>
      </c>
      <c r="B14" t="s">
        <v>141</v>
      </c>
      <c r="C14" t="s">
        <v>37</v>
      </c>
      <c r="D14" t="s">
        <v>47</v>
      </c>
      <c r="E14" t="s">
        <v>307</v>
      </c>
      <c r="F14" t="s">
        <v>307</v>
      </c>
      <c r="G14" t="s">
        <v>307</v>
      </c>
      <c r="H14" t="s">
        <v>307</v>
      </c>
      <c r="I14" t="s">
        <v>307</v>
      </c>
      <c r="J14" t="s">
        <v>307</v>
      </c>
      <c r="K14" t="s">
        <v>307</v>
      </c>
      <c r="L14" t="s">
        <v>307</v>
      </c>
      <c r="M14" t="s">
        <v>307</v>
      </c>
      <c r="N14" t="s">
        <v>307</v>
      </c>
      <c r="O14" t="s">
        <v>307</v>
      </c>
      <c r="P14" t="s">
        <v>307</v>
      </c>
      <c r="Q14" t="s">
        <v>307</v>
      </c>
      <c r="R14" t="s">
        <v>307</v>
      </c>
      <c r="S14" t="s">
        <v>307</v>
      </c>
      <c r="T14" t="s">
        <v>307</v>
      </c>
      <c r="U14" t="s">
        <v>307</v>
      </c>
      <c r="V14" t="s">
        <v>307</v>
      </c>
      <c r="W14" t="s">
        <v>307</v>
      </c>
      <c r="X14" t="s">
        <v>307</v>
      </c>
      <c r="Y14" t="s">
        <v>307</v>
      </c>
      <c r="Z14" t="s">
        <v>307</v>
      </c>
      <c r="AA14" t="s">
        <v>307</v>
      </c>
      <c r="AB14" t="s">
        <v>307</v>
      </c>
      <c r="AC14" t="s">
        <v>307</v>
      </c>
      <c r="AD14" t="s">
        <v>307</v>
      </c>
      <c r="AE14" t="s">
        <v>307</v>
      </c>
      <c r="AF14" t="s">
        <v>307</v>
      </c>
      <c r="AG14" t="s">
        <v>307</v>
      </c>
      <c r="AH14" t="s">
        <v>307</v>
      </c>
      <c r="AI14" t="s">
        <v>307</v>
      </c>
      <c r="AJ14" t="s">
        <v>307</v>
      </c>
      <c r="AK14" t="s">
        <v>307</v>
      </c>
      <c r="AL14" t="s">
        <v>307</v>
      </c>
      <c r="AM14" t="s">
        <v>307</v>
      </c>
      <c r="AN14" t="s">
        <v>307</v>
      </c>
      <c r="AO14" t="s">
        <v>307</v>
      </c>
      <c r="AP14" t="s">
        <v>307</v>
      </c>
      <c r="AQ14" t="s">
        <v>307</v>
      </c>
      <c r="AR14" t="s">
        <v>307</v>
      </c>
      <c r="AS14" t="s">
        <v>307</v>
      </c>
    </row>
    <row r="15" spans="1:45" x14ac:dyDescent="0.25">
      <c r="A15">
        <v>100</v>
      </c>
      <c r="B15" t="s">
        <v>141</v>
      </c>
      <c r="C15" t="s">
        <v>37</v>
      </c>
      <c r="D15" t="s">
        <v>48</v>
      </c>
      <c r="E15" t="s">
        <v>307</v>
      </c>
      <c r="F15" t="s">
        <v>307</v>
      </c>
      <c r="G15" t="s">
        <v>307</v>
      </c>
      <c r="H15" t="s">
        <v>307</v>
      </c>
      <c r="I15" t="s">
        <v>307</v>
      </c>
      <c r="J15" t="s">
        <v>307</v>
      </c>
      <c r="K15" t="s">
        <v>307</v>
      </c>
      <c r="L15" t="s">
        <v>307</v>
      </c>
      <c r="M15" t="s">
        <v>307</v>
      </c>
      <c r="N15" t="s">
        <v>307</v>
      </c>
      <c r="O15" t="s">
        <v>307</v>
      </c>
      <c r="P15" t="s">
        <v>307</v>
      </c>
      <c r="Q15" t="s">
        <v>307</v>
      </c>
      <c r="R15" t="s">
        <v>307</v>
      </c>
      <c r="S15" t="s">
        <v>307</v>
      </c>
      <c r="T15" t="s">
        <v>307</v>
      </c>
      <c r="U15" t="s">
        <v>307</v>
      </c>
      <c r="V15" t="s">
        <v>307</v>
      </c>
      <c r="W15" t="s">
        <v>307</v>
      </c>
      <c r="X15" t="s">
        <v>307</v>
      </c>
      <c r="Y15" t="s">
        <v>307</v>
      </c>
      <c r="Z15" t="s">
        <v>307</v>
      </c>
      <c r="AA15" t="s">
        <v>307</v>
      </c>
      <c r="AB15" t="s">
        <v>307</v>
      </c>
      <c r="AC15" t="s">
        <v>307</v>
      </c>
      <c r="AD15" t="s">
        <v>307</v>
      </c>
      <c r="AE15" t="s">
        <v>307</v>
      </c>
      <c r="AF15" t="s">
        <v>307</v>
      </c>
      <c r="AG15" t="s">
        <v>307</v>
      </c>
      <c r="AH15" t="s">
        <v>307</v>
      </c>
      <c r="AI15" t="s">
        <v>307</v>
      </c>
      <c r="AJ15" t="s">
        <v>307</v>
      </c>
      <c r="AK15" t="s">
        <v>307</v>
      </c>
      <c r="AL15" t="s">
        <v>307</v>
      </c>
      <c r="AM15" t="s">
        <v>307</v>
      </c>
      <c r="AN15" t="s">
        <v>307</v>
      </c>
      <c r="AO15" t="s">
        <v>307</v>
      </c>
      <c r="AP15" t="s">
        <v>307</v>
      </c>
      <c r="AQ15" t="s">
        <v>307</v>
      </c>
      <c r="AR15" t="s">
        <v>307</v>
      </c>
      <c r="AS15" t="s">
        <v>307</v>
      </c>
    </row>
    <row r="16" spans="1:45" x14ac:dyDescent="0.25">
      <c r="A16">
        <v>100</v>
      </c>
      <c r="B16" t="s">
        <v>141</v>
      </c>
      <c r="C16" t="s">
        <v>37</v>
      </c>
      <c r="D16" t="s">
        <v>49</v>
      </c>
      <c r="E16" t="s">
        <v>307</v>
      </c>
      <c r="F16" t="s">
        <v>307</v>
      </c>
      <c r="G16" t="s">
        <v>307</v>
      </c>
      <c r="H16" t="s">
        <v>307</v>
      </c>
      <c r="I16" t="s">
        <v>307</v>
      </c>
      <c r="J16" t="s">
        <v>307</v>
      </c>
      <c r="K16" t="s">
        <v>307</v>
      </c>
      <c r="L16" t="s">
        <v>307</v>
      </c>
      <c r="M16" t="s">
        <v>307</v>
      </c>
      <c r="N16" t="s">
        <v>307</v>
      </c>
      <c r="O16" t="s">
        <v>307</v>
      </c>
      <c r="P16" t="s">
        <v>307</v>
      </c>
      <c r="Q16" t="s">
        <v>307</v>
      </c>
      <c r="R16" t="s">
        <v>307</v>
      </c>
      <c r="S16" t="s">
        <v>307</v>
      </c>
      <c r="T16" t="s">
        <v>307</v>
      </c>
      <c r="U16" t="s">
        <v>307</v>
      </c>
      <c r="V16" t="s">
        <v>307</v>
      </c>
      <c r="W16" t="s">
        <v>307</v>
      </c>
      <c r="X16" t="s">
        <v>307</v>
      </c>
      <c r="Y16" t="s">
        <v>307</v>
      </c>
      <c r="Z16" t="s">
        <v>307</v>
      </c>
      <c r="AA16" t="s">
        <v>307</v>
      </c>
      <c r="AB16" t="s">
        <v>307</v>
      </c>
      <c r="AC16" t="s">
        <v>307</v>
      </c>
      <c r="AD16" t="s">
        <v>307</v>
      </c>
      <c r="AE16" t="s">
        <v>307</v>
      </c>
      <c r="AF16" t="s">
        <v>307</v>
      </c>
      <c r="AG16" t="s">
        <v>307</v>
      </c>
      <c r="AH16" t="s">
        <v>307</v>
      </c>
      <c r="AI16" t="s">
        <v>307</v>
      </c>
      <c r="AJ16" t="s">
        <v>307</v>
      </c>
      <c r="AK16" t="s">
        <v>307</v>
      </c>
      <c r="AL16" t="s">
        <v>307</v>
      </c>
      <c r="AM16" t="s">
        <v>307</v>
      </c>
      <c r="AN16" t="s">
        <v>307</v>
      </c>
      <c r="AO16" t="s">
        <v>307</v>
      </c>
      <c r="AP16" t="s">
        <v>307</v>
      </c>
      <c r="AQ16" t="s">
        <v>307</v>
      </c>
      <c r="AR16" t="s">
        <v>307</v>
      </c>
      <c r="AS16" t="s">
        <v>307</v>
      </c>
    </row>
    <row r="17" spans="1:42" x14ac:dyDescent="0.25">
      <c r="A17">
        <v>100</v>
      </c>
      <c r="B17" t="s">
        <v>141</v>
      </c>
      <c r="C17" t="s">
        <v>476</v>
      </c>
      <c r="D17" t="s">
        <v>48</v>
      </c>
      <c r="E17" t="s">
        <v>307</v>
      </c>
      <c r="F17" t="s">
        <v>307</v>
      </c>
      <c r="G17" t="s">
        <v>307</v>
      </c>
    </row>
    <row r="18" spans="1:42" x14ac:dyDescent="0.25">
      <c r="A18">
        <v>100</v>
      </c>
      <c r="B18" t="s">
        <v>141</v>
      </c>
      <c r="C18" t="s">
        <v>477</v>
      </c>
      <c r="D18" t="s">
        <v>48</v>
      </c>
      <c r="E18" t="s">
        <v>307</v>
      </c>
      <c r="F18" t="s">
        <v>307</v>
      </c>
      <c r="G18" t="s">
        <v>307</v>
      </c>
    </row>
    <row r="19" spans="1:42" x14ac:dyDescent="0.25">
      <c r="A19">
        <v>100</v>
      </c>
      <c r="B19" t="s">
        <v>141</v>
      </c>
      <c r="C19" t="s">
        <v>45</v>
      </c>
      <c r="D19" t="s">
        <v>63</v>
      </c>
      <c r="E19" t="s">
        <v>307</v>
      </c>
      <c r="F19" t="s">
        <v>307</v>
      </c>
      <c r="G19" t="s">
        <v>307</v>
      </c>
      <c r="H19" t="s">
        <v>307</v>
      </c>
      <c r="I19" t="s">
        <v>307</v>
      </c>
      <c r="J19" t="s">
        <v>307</v>
      </c>
      <c r="K19" t="s">
        <v>307</v>
      </c>
      <c r="L19" t="s">
        <v>307</v>
      </c>
      <c r="M19" t="s">
        <v>307</v>
      </c>
      <c r="N19" t="s">
        <v>307</v>
      </c>
      <c r="O19" t="s">
        <v>307</v>
      </c>
      <c r="P19" t="s">
        <v>307</v>
      </c>
      <c r="Q19" t="s">
        <v>307</v>
      </c>
      <c r="R19" t="s">
        <v>307</v>
      </c>
      <c r="S19" t="s">
        <v>307</v>
      </c>
      <c r="T19" t="s">
        <v>307</v>
      </c>
      <c r="U19" t="s">
        <v>307</v>
      </c>
      <c r="V19" t="s">
        <v>307</v>
      </c>
      <c r="W19" t="s">
        <v>307</v>
      </c>
    </row>
    <row r="20" spans="1:42" x14ac:dyDescent="0.25">
      <c r="A20">
        <v>100</v>
      </c>
      <c r="B20" t="s">
        <v>141</v>
      </c>
      <c r="C20" t="s">
        <v>45</v>
      </c>
      <c r="D20" t="s">
        <v>64</v>
      </c>
      <c r="E20" t="s">
        <v>307</v>
      </c>
      <c r="F20" t="s">
        <v>307</v>
      </c>
      <c r="G20" t="s">
        <v>307</v>
      </c>
      <c r="H20" t="s">
        <v>307</v>
      </c>
      <c r="I20" t="s">
        <v>307</v>
      </c>
      <c r="J20" t="s">
        <v>307</v>
      </c>
      <c r="K20" t="s">
        <v>307</v>
      </c>
      <c r="L20" t="s">
        <v>307</v>
      </c>
      <c r="M20" t="s">
        <v>307</v>
      </c>
      <c r="N20" t="s">
        <v>307</v>
      </c>
      <c r="O20" t="s">
        <v>307</v>
      </c>
      <c r="P20" t="s">
        <v>307</v>
      </c>
      <c r="Q20" t="s">
        <v>307</v>
      </c>
      <c r="R20" t="s">
        <v>307</v>
      </c>
      <c r="S20" t="s">
        <v>307</v>
      </c>
      <c r="T20" t="s">
        <v>307</v>
      </c>
      <c r="U20" t="s">
        <v>307</v>
      </c>
      <c r="V20" t="s">
        <v>307</v>
      </c>
      <c r="W20" t="s">
        <v>307</v>
      </c>
    </row>
    <row r="21" spans="1:42" x14ac:dyDescent="0.25">
      <c r="A21">
        <v>100</v>
      </c>
      <c r="B21" t="s">
        <v>141</v>
      </c>
      <c r="C21" t="s">
        <v>40</v>
      </c>
      <c r="D21" t="s">
        <v>52</v>
      </c>
      <c r="E21" t="s">
        <v>307</v>
      </c>
      <c r="F21" t="s">
        <v>307</v>
      </c>
      <c r="G21" t="s">
        <v>307</v>
      </c>
      <c r="H21" t="s">
        <v>307</v>
      </c>
      <c r="I21" t="s">
        <v>307</v>
      </c>
      <c r="J21" t="s">
        <v>307</v>
      </c>
      <c r="K21" t="s">
        <v>307</v>
      </c>
      <c r="L21" t="s">
        <v>307</v>
      </c>
      <c r="M21" t="s">
        <v>307</v>
      </c>
      <c r="N21" t="s">
        <v>307</v>
      </c>
      <c r="O21" t="s">
        <v>307</v>
      </c>
      <c r="P21" t="s">
        <v>307</v>
      </c>
      <c r="Q21" t="s">
        <v>307</v>
      </c>
      <c r="R21" t="s">
        <v>307</v>
      </c>
      <c r="S21" t="s">
        <v>307</v>
      </c>
      <c r="T21" t="s">
        <v>307</v>
      </c>
      <c r="U21" t="s">
        <v>307</v>
      </c>
      <c r="V21" t="s">
        <v>307</v>
      </c>
      <c r="W21" t="s">
        <v>307</v>
      </c>
      <c r="X21" t="s">
        <v>307</v>
      </c>
      <c r="Y21" t="s">
        <v>307</v>
      </c>
      <c r="Z21" t="s">
        <v>307</v>
      </c>
    </row>
    <row r="22" spans="1:42" x14ac:dyDescent="0.25">
      <c r="A22">
        <v>100</v>
      </c>
      <c r="B22" t="s">
        <v>141</v>
      </c>
      <c r="C22" t="s">
        <v>40</v>
      </c>
      <c r="D22" t="s">
        <v>53</v>
      </c>
      <c r="E22" t="s">
        <v>307</v>
      </c>
      <c r="F22" t="s">
        <v>307</v>
      </c>
      <c r="G22" t="s">
        <v>307</v>
      </c>
      <c r="H22" t="s">
        <v>307</v>
      </c>
      <c r="I22" t="s">
        <v>307</v>
      </c>
      <c r="J22" t="s">
        <v>307</v>
      </c>
      <c r="K22" t="s">
        <v>307</v>
      </c>
      <c r="L22" t="s">
        <v>307</v>
      </c>
      <c r="M22" t="s">
        <v>307</v>
      </c>
      <c r="N22" t="s">
        <v>307</v>
      </c>
      <c r="O22" t="s">
        <v>307</v>
      </c>
      <c r="P22" t="s">
        <v>307</v>
      </c>
      <c r="Q22" t="s">
        <v>307</v>
      </c>
      <c r="R22" t="s">
        <v>307</v>
      </c>
      <c r="S22" t="s">
        <v>307</v>
      </c>
      <c r="T22" t="s">
        <v>307</v>
      </c>
      <c r="U22" t="s">
        <v>307</v>
      </c>
      <c r="V22" t="s">
        <v>307</v>
      </c>
      <c r="W22" t="s">
        <v>307</v>
      </c>
      <c r="X22" t="s">
        <v>307</v>
      </c>
      <c r="Y22" t="s">
        <v>307</v>
      </c>
      <c r="Z22" t="s">
        <v>307</v>
      </c>
    </row>
    <row r="23" spans="1:42" x14ac:dyDescent="0.25">
      <c r="A23">
        <v>100</v>
      </c>
      <c r="B23" t="s">
        <v>141</v>
      </c>
      <c r="C23" t="s">
        <v>39</v>
      </c>
      <c r="D23" t="s">
        <v>50</v>
      </c>
      <c r="E23" t="s">
        <v>307</v>
      </c>
      <c r="F23" t="s">
        <v>307</v>
      </c>
      <c r="G23" t="s">
        <v>307</v>
      </c>
      <c r="H23" t="s">
        <v>307</v>
      </c>
      <c r="I23" t="s">
        <v>307</v>
      </c>
      <c r="J23" t="s">
        <v>307</v>
      </c>
      <c r="K23" t="s">
        <v>307</v>
      </c>
      <c r="L23" t="s">
        <v>307</v>
      </c>
      <c r="M23" t="s">
        <v>307</v>
      </c>
      <c r="N23" t="s">
        <v>307</v>
      </c>
      <c r="O23" t="s">
        <v>307</v>
      </c>
      <c r="P23" t="s">
        <v>307</v>
      </c>
      <c r="Q23" t="s">
        <v>307</v>
      </c>
      <c r="R23" t="s">
        <v>307</v>
      </c>
      <c r="S23" t="s">
        <v>307</v>
      </c>
      <c r="T23" t="s">
        <v>307</v>
      </c>
      <c r="U23" t="s">
        <v>307</v>
      </c>
      <c r="V23" t="s">
        <v>307</v>
      </c>
      <c r="W23" t="s">
        <v>307</v>
      </c>
      <c r="X23" t="s">
        <v>307</v>
      </c>
      <c r="Y23" t="s">
        <v>307</v>
      </c>
      <c r="Z23" t="s">
        <v>307</v>
      </c>
      <c r="AA23" t="s">
        <v>307</v>
      </c>
      <c r="AB23" t="s">
        <v>307</v>
      </c>
      <c r="AC23" t="s">
        <v>307</v>
      </c>
      <c r="AD23" t="s">
        <v>307</v>
      </c>
      <c r="AE23" t="s">
        <v>307</v>
      </c>
      <c r="AF23" t="s">
        <v>307</v>
      </c>
      <c r="AG23" t="s">
        <v>307</v>
      </c>
      <c r="AH23" t="s">
        <v>307</v>
      </c>
      <c r="AI23" t="s">
        <v>307</v>
      </c>
      <c r="AJ23" t="s">
        <v>307</v>
      </c>
      <c r="AK23" t="s">
        <v>307</v>
      </c>
      <c r="AL23" t="s">
        <v>307</v>
      </c>
      <c r="AM23" t="s">
        <v>307</v>
      </c>
      <c r="AN23" t="s">
        <v>307</v>
      </c>
      <c r="AO23" t="s">
        <v>307</v>
      </c>
      <c r="AP23" t="s">
        <v>307</v>
      </c>
    </row>
    <row r="24" spans="1:42" x14ac:dyDescent="0.25">
      <c r="A24">
        <v>100</v>
      </c>
      <c r="B24" t="s">
        <v>141</v>
      </c>
      <c r="C24" t="s">
        <v>39</v>
      </c>
      <c r="D24" t="s">
        <v>48</v>
      </c>
      <c r="E24" t="s">
        <v>307</v>
      </c>
      <c r="F24" t="s">
        <v>307</v>
      </c>
      <c r="G24" t="s">
        <v>307</v>
      </c>
      <c r="H24" t="s">
        <v>307</v>
      </c>
      <c r="I24" t="s">
        <v>307</v>
      </c>
      <c r="J24" t="s">
        <v>307</v>
      </c>
      <c r="K24" t="s">
        <v>307</v>
      </c>
      <c r="L24" t="s">
        <v>307</v>
      </c>
      <c r="M24" t="s">
        <v>307</v>
      </c>
      <c r="N24" t="s">
        <v>307</v>
      </c>
      <c r="O24" t="s">
        <v>307</v>
      </c>
      <c r="P24" t="s">
        <v>307</v>
      </c>
      <c r="Q24" t="s">
        <v>307</v>
      </c>
      <c r="R24" t="s">
        <v>307</v>
      </c>
      <c r="S24" t="s">
        <v>307</v>
      </c>
      <c r="T24" t="s">
        <v>307</v>
      </c>
      <c r="U24" t="s">
        <v>307</v>
      </c>
      <c r="V24" t="s">
        <v>307</v>
      </c>
      <c r="W24" t="s">
        <v>307</v>
      </c>
      <c r="X24" t="s">
        <v>307</v>
      </c>
      <c r="Y24" t="s">
        <v>307</v>
      </c>
      <c r="Z24" t="s">
        <v>307</v>
      </c>
      <c r="AA24" t="s">
        <v>307</v>
      </c>
      <c r="AB24" t="s">
        <v>307</v>
      </c>
      <c r="AC24" t="s">
        <v>307</v>
      </c>
      <c r="AD24" t="s">
        <v>307</v>
      </c>
      <c r="AE24" t="s">
        <v>307</v>
      </c>
      <c r="AF24" t="s">
        <v>307</v>
      </c>
      <c r="AG24" t="s">
        <v>307</v>
      </c>
      <c r="AH24" t="s">
        <v>307</v>
      </c>
      <c r="AI24" t="s">
        <v>307</v>
      </c>
      <c r="AJ24" t="s">
        <v>307</v>
      </c>
      <c r="AK24" t="s">
        <v>307</v>
      </c>
      <c r="AL24" t="s">
        <v>307</v>
      </c>
      <c r="AM24" t="s">
        <v>307</v>
      </c>
      <c r="AN24" t="s">
        <v>307</v>
      </c>
      <c r="AO24" t="s">
        <v>307</v>
      </c>
      <c r="AP24" t="s">
        <v>307</v>
      </c>
    </row>
    <row r="25" spans="1:42" x14ac:dyDescent="0.25">
      <c r="A25">
        <v>100</v>
      </c>
      <c r="B25" t="s">
        <v>141</v>
      </c>
      <c r="C25" t="s">
        <v>39</v>
      </c>
      <c r="D25" t="s">
        <v>51</v>
      </c>
      <c r="E25" t="s">
        <v>307</v>
      </c>
      <c r="F25" t="s">
        <v>307</v>
      </c>
      <c r="G25" t="s">
        <v>307</v>
      </c>
      <c r="H25" t="s">
        <v>307</v>
      </c>
      <c r="I25" t="s">
        <v>307</v>
      </c>
      <c r="J25" t="s">
        <v>307</v>
      </c>
      <c r="K25" t="s">
        <v>307</v>
      </c>
      <c r="L25" t="s">
        <v>307</v>
      </c>
      <c r="M25" t="s">
        <v>307</v>
      </c>
      <c r="N25" t="s">
        <v>307</v>
      </c>
      <c r="O25" t="s">
        <v>307</v>
      </c>
      <c r="P25" t="s">
        <v>307</v>
      </c>
      <c r="Q25" t="s">
        <v>307</v>
      </c>
      <c r="R25" t="s">
        <v>307</v>
      </c>
      <c r="S25" t="s">
        <v>307</v>
      </c>
      <c r="T25" t="s">
        <v>307</v>
      </c>
      <c r="U25" t="s">
        <v>307</v>
      </c>
      <c r="V25" t="s">
        <v>307</v>
      </c>
      <c r="W25" t="s">
        <v>307</v>
      </c>
      <c r="X25" t="s">
        <v>307</v>
      </c>
      <c r="Y25" t="s">
        <v>307</v>
      </c>
      <c r="Z25" t="s">
        <v>307</v>
      </c>
      <c r="AA25" t="s">
        <v>307</v>
      </c>
      <c r="AB25" t="s">
        <v>307</v>
      </c>
      <c r="AC25" t="s">
        <v>307</v>
      </c>
      <c r="AD25" t="s">
        <v>307</v>
      </c>
      <c r="AE25" t="s">
        <v>307</v>
      </c>
      <c r="AF25" t="s">
        <v>307</v>
      </c>
      <c r="AG25" t="s">
        <v>307</v>
      </c>
      <c r="AH25" t="s">
        <v>307</v>
      </c>
      <c r="AI25" t="s">
        <v>307</v>
      </c>
      <c r="AJ25" t="s">
        <v>307</v>
      </c>
      <c r="AK25" t="s">
        <v>307</v>
      </c>
      <c r="AL25" t="s">
        <v>307</v>
      </c>
      <c r="AM25" t="s">
        <v>307</v>
      </c>
      <c r="AN25" t="s">
        <v>307</v>
      </c>
      <c r="AO25" t="s">
        <v>307</v>
      </c>
      <c r="AP25" t="s">
        <v>307</v>
      </c>
    </row>
    <row r="26" spans="1:42" x14ac:dyDescent="0.25">
      <c r="A26">
        <v>100</v>
      </c>
      <c r="B26" t="s">
        <v>141</v>
      </c>
      <c r="C26" t="s">
        <v>46</v>
      </c>
      <c r="D26" t="s">
        <v>65</v>
      </c>
      <c r="E26" t="s">
        <v>307</v>
      </c>
      <c r="F26" t="s">
        <v>307</v>
      </c>
      <c r="G26" t="s">
        <v>307</v>
      </c>
      <c r="H26" t="s">
        <v>307</v>
      </c>
      <c r="I26" t="s">
        <v>307</v>
      </c>
      <c r="J26" t="s">
        <v>307</v>
      </c>
      <c r="K26" t="s">
        <v>307</v>
      </c>
      <c r="L26" t="s">
        <v>307</v>
      </c>
      <c r="M26" t="s">
        <v>307</v>
      </c>
      <c r="N26" t="s">
        <v>307</v>
      </c>
      <c r="O26" t="s">
        <v>307</v>
      </c>
      <c r="P26" t="s">
        <v>307</v>
      </c>
      <c r="Q26" t="s">
        <v>307</v>
      </c>
      <c r="R26" t="s">
        <v>307</v>
      </c>
      <c r="S26" t="s">
        <v>307</v>
      </c>
      <c r="T26" t="s">
        <v>307</v>
      </c>
      <c r="U26" t="s">
        <v>307</v>
      </c>
      <c r="V26" t="s">
        <v>307</v>
      </c>
      <c r="W26" t="s">
        <v>307</v>
      </c>
      <c r="X26" t="s">
        <v>307</v>
      </c>
      <c r="Y26" t="s">
        <v>307</v>
      </c>
      <c r="Z26" t="s">
        <v>307</v>
      </c>
    </row>
    <row r="27" spans="1:42" x14ac:dyDescent="0.25">
      <c r="A27">
        <v>100</v>
      </c>
      <c r="B27" t="s">
        <v>141</v>
      </c>
      <c r="C27" t="s">
        <v>46</v>
      </c>
      <c r="D27" t="s">
        <v>66</v>
      </c>
      <c r="E27" t="s">
        <v>307</v>
      </c>
      <c r="F27" t="s">
        <v>307</v>
      </c>
      <c r="G27" t="s">
        <v>307</v>
      </c>
      <c r="H27" t="s">
        <v>307</v>
      </c>
      <c r="I27" t="s">
        <v>307</v>
      </c>
      <c r="J27" t="s">
        <v>307</v>
      </c>
      <c r="K27" t="s">
        <v>307</v>
      </c>
      <c r="L27" t="s">
        <v>307</v>
      </c>
      <c r="M27" t="s">
        <v>307</v>
      </c>
      <c r="N27" t="s">
        <v>307</v>
      </c>
      <c r="O27" t="s">
        <v>307</v>
      </c>
      <c r="P27" t="s">
        <v>307</v>
      </c>
      <c r="Q27" t="s">
        <v>307</v>
      </c>
      <c r="R27" t="s">
        <v>307</v>
      </c>
      <c r="S27" t="s">
        <v>307</v>
      </c>
      <c r="T27" t="s">
        <v>307</v>
      </c>
      <c r="U27" t="s">
        <v>307</v>
      </c>
      <c r="V27" t="s">
        <v>307</v>
      </c>
      <c r="W27" t="s">
        <v>307</v>
      </c>
      <c r="X27" t="s">
        <v>307</v>
      </c>
      <c r="Y27" t="s">
        <v>307</v>
      </c>
      <c r="Z27" t="s">
        <v>307</v>
      </c>
    </row>
    <row r="28" spans="1:42" x14ac:dyDescent="0.25">
      <c r="A28">
        <v>100</v>
      </c>
      <c r="B28" t="s">
        <v>141</v>
      </c>
      <c r="C28" t="s">
        <v>46</v>
      </c>
      <c r="D28" t="s">
        <v>67</v>
      </c>
      <c r="E28" t="s">
        <v>307</v>
      </c>
      <c r="F28" t="s">
        <v>307</v>
      </c>
      <c r="G28" t="s">
        <v>307</v>
      </c>
      <c r="H28" t="s">
        <v>307</v>
      </c>
      <c r="I28" t="s">
        <v>307</v>
      </c>
      <c r="J28" t="s">
        <v>307</v>
      </c>
      <c r="K28" t="s">
        <v>307</v>
      </c>
      <c r="L28" t="s">
        <v>307</v>
      </c>
      <c r="M28" t="s">
        <v>307</v>
      </c>
      <c r="N28" t="s">
        <v>307</v>
      </c>
      <c r="O28" t="s">
        <v>307</v>
      </c>
      <c r="P28" t="s">
        <v>307</v>
      </c>
      <c r="Q28" t="s">
        <v>307</v>
      </c>
      <c r="R28" t="s">
        <v>307</v>
      </c>
      <c r="S28" t="s">
        <v>307</v>
      </c>
      <c r="T28" t="s">
        <v>307</v>
      </c>
      <c r="U28" t="s">
        <v>307</v>
      </c>
      <c r="V28" t="s">
        <v>307</v>
      </c>
      <c r="W28" t="s">
        <v>307</v>
      </c>
      <c r="X28" t="s">
        <v>307</v>
      </c>
      <c r="Y28" t="s">
        <v>307</v>
      </c>
      <c r="Z28" t="s">
        <v>307</v>
      </c>
    </row>
    <row r="29" spans="1:42" x14ac:dyDescent="0.25">
      <c r="A29">
        <v>100</v>
      </c>
      <c r="B29" t="s">
        <v>141</v>
      </c>
      <c r="C29" t="s">
        <v>46</v>
      </c>
      <c r="D29" t="s">
        <v>68</v>
      </c>
      <c r="E29" t="s">
        <v>307</v>
      </c>
      <c r="F29" t="s">
        <v>307</v>
      </c>
      <c r="G29" t="s">
        <v>307</v>
      </c>
      <c r="H29" t="s">
        <v>307</v>
      </c>
      <c r="I29" t="s">
        <v>307</v>
      </c>
      <c r="J29" t="s">
        <v>307</v>
      </c>
      <c r="K29" t="s">
        <v>307</v>
      </c>
      <c r="L29" t="s">
        <v>307</v>
      </c>
      <c r="M29" t="s">
        <v>307</v>
      </c>
      <c r="N29" t="s">
        <v>307</v>
      </c>
      <c r="O29" t="s">
        <v>307</v>
      </c>
      <c r="P29" t="s">
        <v>307</v>
      </c>
      <c r="Q29" t="s">
        <v>307</v>
      </c>
      <c r="R29" t="s">
        <v>307</v>
      </c>
      <c r="S29" t="s">
        <v>307</v>
      </c>
      <c r="T29" t="s">
        <v>307</v>
      </c>
      <c r="U29" t="s">
        <v>307</v>
      </c>
      <c r="V29" t="s">
        <v>307</v>
      </c>
      <c r="W29" t="s">
        <v>307</v>
      </c>
      <c r="X29" t="s">
        <v>307</v>
      </c>
      <c r="Y29" t="s">
        <v>307</v>
      </c>
      <c r="Z29" t="s">
        <v>307</v>
      </c>
    </row>
    <row r="30" spans="1:42" x14ac:dyDescent="0.25">
      <c r="A30">
        <v>100</v>
      </c>
      <c r="B30" t="s">
        <v>141</v>
      </c>
      <c r="C30" t="s">
        <v>46</v>
      </c>
      <c r="D30" t="s">
        <v>69</v>
      </c>
      <c r="E30" t="s">
        <v>307</v>
      </c>
      <c r="F30" t="s">
        <v>307</v>
      </c>
      <c r="G30" t="s">
        <v>307</v>
      </c>
      <c r="H30" t="s">
        <v>307</v>
      </c>
      <c r="I30" t="s">
        <v>307</v>
      </c>
      <c r="J30" t="s">
        <v>307</v>
      </c>
      <c r="K30" t="s">
        <v>307</v>
      </c>
      <c r="L30" t="s">
        <v>307</v>
      </c>
      <c r="M30" t="s">
        <v>307</v>
      </c>
      <c r="N30" t="s">
        <v>307</v>
      </c>
      <c r="O30" t="s">
        <v>307</v>
      </c>
      <c r="P30" t="s">
        <v>307</v>
      </c>
      <c r="Q30" t="s">
        <v>307</v>
      </c>
      <c r="R30" t="s">
        <v>307</v>
      </c>
      <c r="S30" t="s">
        <v>307</v>
      </c>
      <c r="T30" t="s">
        <v>307</v>
      </c>
      <c r="U30" t="s">
        <v>307</v>
      </c>
      <c r="V30" t="s">
        <v>307</v>
      </c>
      <c r="W30" t="s">
        <v>307</v>
      </c>
      <c r="X30" t="s">
        <v>307</v>
      </c>
      <c r="Y30" t="s">
        <v>307</v>
      </c>
      <c r="Z30" t="s">
        <v>307</v>
      </c>
    </row>
    <row r="31" spans="1:42" x14ac:dyDescent="0.25">
      <c r="A31">
        <v>100</v>
      </c>
      <c r="B31" t="s">
        <v>141</v>
      </c>
      <c r="C31" t="s">
        <v>46</v>
      </c>
      <c r="D31" t="s">
        <v>70</v>
      </c>
      <c r="E31" t="s">
        <v>307</v>
      </c>
      <c r="F31" t="s">
        <v>307</v>
      </c>
      <c r="G31" t="s">
        <v>307</v>
      </c>
      <c r="H31" t="s">
        <v>307</v>
      </c>
      <c r="I31" t="s">
        <v>307</v>
      </c>
      <c r="J31" t="s">
        <v>307</v>
      </c>
      <c r="K31" t="s">
        <v>307</v>
      </c>
      <c r="L31" t="s">
        <v>307</v>
      </c>
      <c r="M31" t="s">
        <v>307</v>
      </c>
      <c r="N31" t="s">
        <v>307</v>
      </c>
      <c r="O31" t="s">
        <v>307</v>
      </c>
      <c r="P31" t="s">
        <v>307</v>
      </c>
      <c r="Q31" t="s">
        <v>307</v>
      </c>
      <c r="R31" t="s">
        <v>307</v>
      </c>
      <c r="S31" t="s">
        <v>307</v>
      </c>
      <c r="T31" t="s">
        <v>307</v>
      </c>
      <c r="U31" t="s">
        <v>307</v>
      </c>
      <c r="V31" t="s">
        <v>307</v>
      </c>
      <c r="W31" t="s">
        <v>307</v>
      </c>
      <c r="X31" t="s">
        <v>307</v>
      </c>
      <c r="Y31" t="s">
        <v>307</v>
      </c>
      <c r="Z31" t="s">
        <v>307</v>
      </c>
    </row>
    <row r="32" spans="1:42" x14ac:dyDescent="0.25">
      <c r="A32">
        <v>100</v>
      </c>
      <c r="B32" t="s">
        <v>141</v>
      </c>
      <c r="C32" t="s">
        <v>46</v>
      </c>
      <c r="D32" t="s">
        <v>71</v>
      </c>
      <c r="E32" t="s">
        <v>307</v>
      </c>
      <c r="F32" t="s">
        <v>307</v>
      </c>
      <c r="G32" t="s">
        <v>307</v>
      </c>
      <c r="H32" t="s">
        <v>307</v>
      </c>
      <c r="I32" t="s">
        <v>307</v>
      </c>
      <c r="J32" t="s">
        <v>307</v>
      </c>
      <c r="K32" t="s">
        <v>307</v>
      </c>
      <c r="L32" t="s">
        <v>307</v>
      </c>
      <c r="M32" t="s">
        <v>307</v>
      </c>
      <c r="N32" t="s">
        <v>307</v>
      </c>
      <c r="O32" t="s">
        <v>307</v>
      </c>
      <c r="P32" t="s">
        <v>307</v>
      </c>
      <c r="Q32" t="s">
        <v>307</v>
      </c>
      <c r="R32" t="s">
        <v>307</v>
      </c>
      <c r="S32" t="s">
        <v>307</v>
      </c>
      <c r="T32" t="s">
        <v>307</v>
      </c>
      <c r="U32" t="s">
        <v>307</v>
      </c>
      <c r="V32" t="s">
        <v>307</v>
      </c>
      <c r="W32" t="s">
        <v>307</v>
      </c>
      <c r="X32" t="s">
        <v>307</v>
      </c>
      <c r="Y32" t="s">
        <v>307</v>
      </c>
      <c r="Z32" t="s">
        <v>307</v>
      </c>
    </row>
    <row r="33" spans="1:26" x14ac:dyDescent="0.25">
      <c r="A33">
        <v>100</v>
      </c>
      <c r="B33" t="s">
        <v>141</v>
      </c>
      <c r="C33" t="s">
        <v>46</v>
      </c>
      <c r="D33" t="s">
        <v>72</v>
      </c>
      <c r="E33" t="s">
        <v>307</v>
      </c>
      <c r="F33" t="s">
        <v>307</v>
      </c>
      <c r="G33" t="s">
        <v>307</v>
      </c>
      <c r="H33" t="s">
        <v>307</v>
      </c>
      <c r="I33" t="s">
        <v>307</v>
      </c>
      <c r="J33" t="s">
        <v>307</v>
      </c>
      <c r="K33" t="s">
        <v>307</v>
      </c>
      <c r="L33" t="s">
        <v>307</v>
      </c>
      <c r="M33" t="s">
        <v>307</v>
      </c>
      <c r="N33" t="s">
        <v>307</v>
      </c>
      <c r="O33" t="s">
        <v>307</v>
      </c>
      <c r="P33" t="s">
        <v>307</v>
      </c>
      <c r="Q33" t="s">
        <v>307</v>
      </c>
      <c r="R33" t="s">
        <v>307</v>
      </c>
      <c r="S33" t="s">
        <v>307</v>
      </c>
      <c r="T33" t="s">
        <v>307</v>
      </c>
      <c r="U33" t="s">
        <v>307</v>
      </c>
      <c r="V33" t="s">
        <v>307</v>
      </c>
      <c r="W33" t="s">
        <v>307</v>
      </c>
      <c r="X33" t="s">
        <v>307</v>
      </c>
      <c r="Y33" t="s">
        <v>307</v>
      </c>
      <c r="Z33" t="s">
        <v>307</v>
      </c>
    </row>
    <row r="34" spans="1:26" x14ac:dyDescent="0.25">
      <c r="A34">
        <v>100</v>
      </c>
      <c r="B34" t="s">
        <v>141</v>
      </c>
      <c r="C34" t="s">
        <v>46</v>
      </c>
      <c r="D34" t="s">
        <v>47</v>
      </c>
      <c r="E34" t="s">
        <v>307</v>
      </c>
      <c r="F34" t="s">
        <v>307</v>
      </c>
      <c r="G34" t="s">
        <v>307</v>
      </c>
      <c r="H34" t="s">
        <v>307</v>
      </c>
      <c r="I34" t="s">
        <v>307</v>
      </c>
      <c r="J34" t="s">
        <v>307</v>
      </c>
      <c r="K34" t="s">
        <v>307</v>
      </c>
      <c r="L34" t="s">
        <v>307</v>
      </c>
      <c r="M34" t="s">
        <v>307</v>
      </c>
      <c r="N34" t="s">
        <v>307</v>
      </c>
      <c r="O34" t="s">
        <v>307</v>
      </c>
      <c r="P34" t="s">
        <v>307</v>
      </c>
      <c r="Q34" t="s">
        <v>307</v>
      </c>
      <c r="R34" t="s">
        <v>307</v>
      </c>
      <c r="S34" t="s">
        <v>307</v>
      </c>
      <c r="T34" t="s">
        <v>307</v>
      </c>
      <c r="U34" t="s">
        <v>307</v>
      </c>
      <c r="V34" t="s">
        <v>307</v>
      </c>
      <c r="W34" t="s">
        <v>307</v>
      </c>
      <c r="X34" t="s">
        <v>307</v>
      </c>
      <c r="Y34" t="s">
        <v>307</v>
      </c>
      <c r="Z34" t="s">
        <v>307</v>
      </c>
    </row>
    <row r="35" spans="1:26" x14ac:dyDescent="0.25">
      <c r="A35">
        <v>100</v>
      </c>
      <c r="B35" t="s">
        <v>141</v>
      </c>
      <c r="C35" t="s">
        <v>46</v>
      </c>
      <c r="D35" t="s">
        <v>48</v>
      </c>
      <c r="E35" t="s">
        <v>307</v>
      </c>
      <c r="F35" t="s">
        <v>307</v>
      </c>
      <c r="G35" t="s">
        <v>307</v>
      </c>
      <c r="H35" t="s">
        <v>307</v>
      </c>
      <c r="I35" t="s">
        <v>307</v>
      </c>
      <c r="J35" t="s">
        <v>307</v>
      </c>
      <c r="K35" t="s">
        <v>307</v>
      </c>
      <c r="L35" t="s">
        <v>307</v>
      </c>
      <c r="M35" t="s">
        <v>307</v>
      </c>
      <c r="N35" t="s">
        <v>307</v>
      </c>
      <c r="O35" t="s">
        <v>307</v>
      </c>
      <c r="P35" t="s">
        <v>307</v>
      </c>
      <c r="Q35" t="s">
        <v>307</v>
      </c>
      <c r="R35" t="s">
        <v>307</v>
      </c>
      <c r="S35" t="s">
        <v>307</v>
      </c>
      <c r="T35" t="s">
        <v>307</v>
      </c>
      <c r="U35" t="s">
        <v>307</v>
      </c>
      <c r="V35" t="s">
        <v>307</v>
      </c>
      <c r="W35" t="s">
        <v>307</v>
      </c>
      <c r="X35" t="s">
        <v>307</v>
      </c>
      <c r="Y35" t="s">
        <v>307</v>
      </c>
      <c r="Z35" t="s">
        <v>307</v>
      </c>
    </row>
    <row r="36" spans="1:26" x14ac:dyDescent="0.25">
      <c r="A36">
        <v>100</v>
      </c>
      <c r="B36" t="s">
        <v>141</v>
      </c>
      <c r="C36" t="s">
        <v>46</v>
      </c>
      <c r="D36" t="s">
        <v>49</v>
      </c>
      <c r="E36" t="s">
        <v>307</v>
      </c>
      <c r="F36" t="s">
        <v>307</v>
      </c>
      <c r="G36" t="s">
        <v>307</v>
      </c>
      <c r="H36" t="s">
        <v>307</v>
      </c>
      <c r="I36" t="s">
        <v>307</v>
      </c>
      <c r="J36" t="s">
        <v>307</v>
      </c>
      <c r="K36" t="s">
        <v>307</v>
      </c>
      <c r="L36" t="s">
        <v>307</v>
      </c>
      <c r="M36" t="s">
        <v>307</v>
      </c>
      <c r="N36" t="s">
        <v>307</v>
      </c>
      <c r="O36" t="s">
        <v>307</v>
      </c>
      <c r="P36" t="s">
        <v>307</v>
      </c>
      <c r="Q36" t="s">
        <v>307</v>
      </c>
      <c r="R36" t="s">
        <v>307</v>
      </c>
      <c r="S36" t="s">
        <v>307</v>
      </c>
      <c r="T36" t="s">
        <v>307</v>
      </c>
      <c r="U36" t="s">
        <v>307</v>
      </c>
      <c r="V36" t="s">
        <v>307</v>
      </c>
      <c r="W36" t="s">
        <v>307</v>
      </c>
      <c r="X36" t="s">
        <v>307</v>
      </c>
      <c r="Y36" t="s">
        <v>307</v>
      </c>
      <c r="Z36" t="s">
        <v>307</v>
      </c>
    </row>
    <row r="37" spans="1:26" x14ac:dyDescent="0.25">
      <c r="A37">
        <v>100</v>
      </c>
      <c r="B37" t="s">
        <v>141</v>
      </c>
      <c r="C37" t="s">
        <v>41</v>
      </c>
      <c r="D37" t="s">
        <v>48</v>
      </c>
      <c r="E37" t="s">
        <v>307</v>
      </c>
      <c r="F37" t="s">
        <v>307</v>
      </c>
      <c r="G37" t="s">
        <v>307</v>
      </c>
      <c r="H37" t="s">
        <v>307</v>
      </c>
      <c r="I37" t="s">
        <v>307</v>
      </c>
      <c r="J37" t="s">
        <v>307</v>
      </c>
      <c r="K37" t="s">
        <v>307</v>
      </c>
      <c r="L37" t="s">
        <v>307</v>
      </c>
      <c r="M37" t="s">
        <v>307</v>
      </c>
      <c r="N37" t="s">
        <v>307</v>
      </c>
      <c r="O37" t="s">
        <v>307</v>
      </c>
      <c r="P37" t="s">
        <v>307</v>
      </c>
      <c r="Q37" t="s">
        <v>307</v>
      </c>
      <c r="R37" t="s">
        <v>307</v>
      </c>
      <c r="S37" t="s">
        <v>307</v>
      </c>
      <c r="T37" t="s">
        <v>307</v>
      </c>
      <c r="U37" t="s">
        <v>307</v>
      </c>
      <c r="V37" t="s">
        <v>307</v>
      </c>
      <c r="W37" t="s">
        <v>307</v>
      </c>
      <c r="X37" t="s">
        <v>307</v>
      </c>
      <c r="Y37" t="s">
        <v>307</v>
      </c>
      <c r="Z37" t="s">
        <v>307</v>
      </c>
    </row>
    <row r="38" spans="1:26" x14ac:dyDescent="0.25">
      <c r="A38">
        <v>100</v>
      </c>
      <c r="B38" t="s">
        <v>141</v>
      </c>
      <c r="C38" t="s">
        <v>459</v>
      </c>
      <c r="D38" t="s">
        <v>48</v>
      </c>
      <c r="E38" t="s">
        <v>307</v>
      </c>
      <c r="F38" t="s">
        <v>307</v>
      </c>
      <c r="G38" t="s">
        <v>307</v>
      </c>
      <c r="H38" t="s">
        <v>307</v>
      </c>
      <c r="I38" t="s">
        <v>307</v>
      </c>
      <c r="J38" t="s">
        <v>307</v>
      </c>
      <c r="K38" t="s">
        <v>307</v>
      </c>
      <c r="L38" t="s">
        <v>307</v>
      </c>
      <c r="M38" t="s">
        <v>307</v>
      </c>
      <c r="N38" t="s">
        <v>307</v>
      </c>
      <c r="O38" t="s">
        <v>307</v>
      </c>
      <c r="P38" t="s">
        <v>307</v>
      </c>
      <c r="Q38" t="s">
        <v>307</v>
      </c>
    </row>
    <row r="39" spans="1:26" x14ac:dyDescent="0.25">
      <c r="A39">
        <v>100</v>
      </c>
      <c r="B39" t="s">
        <v>141</v>
      </c>
      <c r="C39" t="s">
        <v>304</v>
      </c>
      <c r="D39" t="s">
        <v>48</v>
      </c>
      <c r="E39" t="s">
        <v>307</v>
      </c>
      <c r="F39" t="s">
        <v>307</v>
      </c>
      <c r="G39" t="s">
        <v>307</v>
      </c>
      <c r="H39" t="s">
        <v>307</v>
      </c>
      <c r="I39" t="s">
        <v>307</v>
      </c>
      <c r="J39" t="s">
        <v>307</v>
      </c>
      <c r="K39" t="s">
        <v>307</v>
      </c>
      <c r="L39" t="s">
        <v>307</v>
      </c>
      <c r="M39" t="s">
        <v>307</v>
      </c>
      <c r="N39" t="s">
        <v>307</v>
      </c>
      <c r="O39" t="s">
        <v>307</v>
      </c>
      <c r="P39" t="s">
        <v>307</v>
      </c>
      <c r="Q39" t="s">
        <v>307</v>
      </c>
    </row>
    <row r="40" spans="1:26" x14ac:dyDescent="0.25">
      <c r="A40">
        <v>100</v>
      </c>
      <c r="B40" t="s">
        <v>141</v>
      </c>
      <c r="C40" t="s">
        <v>433</v>
      </c>
      <c r="D40" t="s">
        <v>48</v>
      </c>
      <c r="E40" t="s">
        <v>307</v>
      </c>
      <c r="F40" t="s">
        <v>307</v>
      </c>
      <c r="G40" t="s">
        <v>307</v>
      </c>
      <c r="H40" t="s">
        <v>307</v>
      </c>
      <c r="I40" t="s">
        <v>307</v>
      </c>
      <c r="J40" t="s">
        <v>307</v>
      </c>
      <c r="K40" t="s">
        <v>307</v>
      </c>
      <c r="L40" t="s">
        <v>307</v>
      </c>
      <c r="M40" t="s">
        <v>307</v>
      </c>
      <c r="N40" t="s">
        <v>307</v>
      </c>
      <c r="O40" t="s">
        <v>307</v>
      </c>
      <c r="P40" t="s">
        <v>307</v>
      </c>
      <c r="Q40" t="s">
        <v>307</v>
      </c>
    </row>
    <row r="41" spans="1:26" x14ac:dyDescent="0.25">
      <c r="A41">
        <v>100</v>
      </c>
      <c r="B41" t="s">
        <v>141</v>
      </c>
      <c r="C41" t="s">
        <v>305</v>
      </c>
      <c r="D41" t="s">
        <v>48</v>
      </c>
      <c r="E41" t="s">
        <v>307</v>
      </c>
      <c r="F41" t="s">
        <v>307</v>
      </c>
      <c r="G41" t="s">
        <v>307</v>
      </c>
      <c r="H41" t="s">
        <v>307</v>
      </c>
      <c r="I41" t="s">
        <v>307</v>
      </c>
      <c r="J41" t="s">
        <v>307</v>
      </c>
      <c r="K41" t="s">
        <v>307</v>
      </c>
      <c r="L41" t="s">
        <v>307</v>
      </c>
      <c r="M41" t="s">
        <v>307</v>
      </c>
      <c r="N41" t="s">
        <v>307</v>
      </c>
      <c r="O41" t="s">
        <v>307</v>
      </c>
      <c r="P41" t="s">
        <v>307</v>
      </c>
      <c r="Q41" t="s">
        <v>307</v>
      </c>
    </row>
    <row r="42" spans="1:26" x14ac:dyDescent="0.25">
      <c r="A42">
        <v>100</v>
      </c>
      <c r="B42" t="s">
        <v>141</v>
      </c>
      <c r="C42" t="s">
        <v>306</v>
      </c>
      <c r="D42" t="s">
        <v>48</v>
      </c>
      <c r="E42" t="s">
        <v>307</v>
      </c>
      <c r="F42" t="s">
        <v>307</v>
      </c>
      <c r="G42" t="s">
        <v>307</v>
      </c>
      <c r="H42" t="s">
        <v>307</v>
      </c>
      <c r="I42" t="s">
        <v>307</v>
      </c>
      <c r="J42" t="s">
        <v>307</v>
      </c>
      <c r="K42" t="s">
        <v>307</v>
      </c>
      <c r="L42" t="s">
        <v>307</v>
      </c>
      <c r="M42" t="s">
        <v>307</v>
      </c>
      <c r="N42" t="s">
        <v>307</v>
      </c>
      <c r="O42" t="s">
        <v>307</v>
      </c>
      <c r="P42" t="s">
        <v>307</v>
      </c>
      <c r="Q42" t="s">
        <v>307</v>
      </c>
    </row>
    <row r="43" spans="1:26" x14ac:dyDescent="0.25">
      <c r="A43">
        <v>100</v>
      </c>
      <c r="B43" t="s">
        <v>141</v>
      </c>
      <c r="C43" t="s">
        <v>44</v>
      </c>
      <c r="D43" t="s">
        <v>54</v>
      </c>
      <c r="E43" t="s">
        <v>307</v>
      </c>
      <c r="F43" t="s">
        <v>307</v>
      </c>
      <c r="G43" t="s">
        <v>307</v>
      </c>
      <c r="H43" t="s">
        <v>307</v>
      </c>
      <c r="I43" t="s">
        <v>307</v>
      </c>
      <c r="J43" t="s">
        <v>307</v>
      </c>
      <c r="K43" t="s">
        <v>307</v>
      </c>
      <c r="L43" t="s">
        <v>307</v>
      </c>
      <c r="M43" t="s">
        <v>307</v>
      </c>
      <c r="N43" t="s">
        <v>307</v>
      </c>
      <c r="O43" t="s">
        <v>307</v>
      </c>
      <c r="P43" t="s">
        <v>307</v>
      </c>
      <c r="Q43" t="s">
        <v>307</v>
      </c>
      <c r="R43" t="s">
        <v>307</v>
      </c>
      <c r="S43" t="s">
        <v>307</v>
      </c>
      <c r="T43" t="s">
        <v>307</v>
      </c>
      <c r="U43" t="s">
        <v>307</v>
      </c>
      <c r="V43" t="s">
        <v>307</v>
      </c>
      <c r="W43" t="s">
        <v>307</v>
      </c>
    </row>
    <row r="44" spans="1:26" x14ac:dyDescent="0.25">
      <c r="A44">
        <v>100</v>
      </c>
      <c r="B44" t="s">
        <v>141</v>
      </c>
      <c r="C44" t="s">
        <v>44</v>
      </c>
      <c r="D44" t="s">
        <v>55</v>
      </c>
      <c r="E44" t="s">
        <v>307</v>
      </c>
      <c r="F44" t="s">
        <v>307</v>
      </c>
      <c r="G44" t="s">
        <v>307</v>
      </c>
      <c r="H44" t="s">
        <v>307</v>
      </c>
      <c r="I44" t="s">
        <v>307</v>
      </c>
      <c r="J44" t="s">
        <v>307</v>
      </c>
      <c r="K44" t="s">
        <v>307</v>
      </c>
      <c r="L44" t="s">
        <v>307</v>
      </c>
      <c r="M44" t="s">
        <v>307</v>
      </c>
      <c r="N44" t="s">
        <v>307</v>
      </c>
      <c r="O44" t="s">
        <v>307</v>
      </c>
      <c r="P44" t="s">
        <v>307</v>
      </c>
      <c r="Q44" t="s">
        <v>307</v>
      </c>
      <c r="R44" t="s">
        <v>307</v>
      </c>
      <c r="S44" t="s">
        <v>307</v>
      </c>
      <c r="T44" t="s">
        <v>307</v>
      </c>
      <c r="U44" t="s">
        <v>307</v>
      </c>
      <c r="V44" t="s">
        <v>307</v>
      </c>
      <c r="W44" t="s">
        <v>307</v>
      </c>
    </row>
    <row r="45" spans="1:26" x14ac:dyDescent="0.25">
      <c r="A45">
        <v>100</v>
      </c>
      <c r="B45" t="s">
        <v>141</v>
      </c>
      <c r="C45" t="s">
        <v>44</v>
      </c>
      <c r="D45" t="s">
        <v>56</v>
      </c>
      <c r="E45" t="s">
        <v>307</v>
      </c>
      <c r="F45" t="s">
        <v>307</v>
      </c>
      <c r="G45" t="s">
        <v>307</v>
      </c>
      <c r="H45" t="s">
        <v>307</v>
      </c>
      <c r="I45" t="s">
        <v>307</v>
      </c>
      <c r="J45" t="s">
        <v>307</v>
      </c>
      <c r="K45" t="s">
        <v>307</v>
      </c>
      <c r="L45" t="s">
        <v>307</v>
      </c>
      <c r="M45" t="s">
        <v>307</v>
      </c>
      <c r="N45" t="s">
        <v>307</v>
      </c>
      <c r="O45" t="s">
        <v>307</v>
      </c>
      <c r="P45" t="s">
        <v>307</v>
      </c>
      <c r="Q45" t="s">
        <v>307</v>
      </c>
      <c r="R45" t="s">
        <v>307</v>
      </c>
      <c r="S45" t="s">
        <v>307</v>
      </c>
      <c r="T45" t="s">
        <v>307</v>
      </c>
      <c r="U45" t="s">
        <v>307</v>
      </c>
      <c r="V45" t="s">
        <v>307</v>
      </c>
      <c r="W45" t="s">
        <v>307</v>
      </c>
    </row>
    <row r="46" spans="1:26" x14ac:dyDescent="0.25">
      <c r="A46">
        <v>100</v>
      </c>
      <c r="B46" t="s">
        <v>141</v>
      </c>
      <c r="C46" t="s">
        <v>44</v>
      </c>
      <c r="D46" t="s">
        <v>57</v>
      </c>
      <c r="E46" t="s">
        <v>307</v>
      </c>
      <c r="F46" t="s">
        <v>307</v>
      </c>
      <c r="G46" t="s">
        <v>307</v>
      </c>
      <c r="H46" t="s">
        <v>307</v>
      </c>
      <c r="I46" t="s">
        <v>307</v>
      </c>
      <c r="J46" t="s">
        <v>307</v>
      </c>
      <c r="K46" t="s">
        <v>307</v>
      </c>
      <c r="L46" t="s">
        <v>307</v>
      </c>
      <c r="M46" t="s">
        <v>307</v>
      </c>
      <c r="N46" t="s">
        <v>307</v>
      </c>
      <c r="O46" t="s">
        <v>307</v>
      </c>
      <c r="P46" t="s">
        <v>307</v>
      </c>
      <c r="Q46" t="s">
        <v>307</v>
      </c>
      <c r="R46" t="s">
        <v>307</v>
      </c>
      <c r="S46" t="s">
        <v>307</v>
      </c>
      <c r="T46" t="s">
        <v>307</v>
      </c>
      <c r="U46" t="s">
        <v>307</v>
      </c>
      <c r="V46" t="s">
        <v>307</v>
      </c>
      <c r="W46" t="s">
        <v>307</v>
      </c>
    </row>
    <row r="47" spans="1:26" x14ac:dyDescent="0.25">
      <c r="A47">
        <v>100</v>
      </c>
      <c r="B47" t="s">
        <v>141</v>
      </c>
      <c r="C47" t="s">
        <v>44</v>
      </c>
      <c r="D47" t="s">
        <v>58</v>
      </c>
      <c r="E47" t="s">
        <v>307</v>
      </c>
      <c r="F47" t="s">
        <v>307</v>
      </c>
      <c r="G47" t="s">
        <v>307</v>
      </c>
      <c r="H47" t="s">
        <v>307</v>
      </c>
      <c r="I47" t="s">
        <v>307</v>
      </c>
      <c r="J47" t="s">
        <v>307</v>
      </c>
      <c r="K47" t="s">
        <v>307</v>
      </c>
      <c r="L47" t="s">
        <v>307</v>
      </c>
      <c r="M47" t="s">
        <v>307</v>
      </c>
      <c r="N47" t="s">
        <v>307</v>
      </c>
      <c r="O47" t="s">
        <v>307</v>
      </c>
      <c r="P47" t="s">
        <v>307</v>
      </c>
      <c r="Q47" t="s">
        <v>307</v>
      </c>
      <c r="R47" t="s">
        <v>307</v>
      </c>
      <c r="S47" t="s">
        <v>307</v>
      </c>
      <c r="T47" t="s">
        <v>307</v>
      </c>
      <c r="U47" t="s">
        <v>307</v>
      </c>
      <c r="V47" t="s">
        <v>307</v>
      </c>
      <c r="W47" t="s">
        <v>307</v>
      </c>
    </row>
    <row r="48" spans="1:26" x14ac:dyDescent="0.25">
      <c r="A48">
        <v>100</v>
      </c>
      <c r="B48" t="s">
        <v>141</v>
      </c>
      <c r="C48" t="s">
        <v>44</v>
      </c>
      <c r="D48" t="s">
        <v>59</v>
      </c>
      <c r="E48" t="s">
        <v>307</v>
      </c>
      <c r="F48" t="s">
        <v>307</v>
      </c>
      <c r="G48" t="s">
        <v>307</v>
      </c>
      <c r="H48" t="s">
        <v>307</v>
      </c>
      <c r="I48" t="s">
        <v>307</v>
      </c>
      <c r="J48" t="s">
        <v>307</v>
      </c>
      <c r="K48" t="s">
        <v>307</v>
      </c>
      <c r="L48" t="s">
        <v>307</v>
      </c>
      <c r="M48" t="s">
        <v>307</v>
      </c>
      <c r="N48" t="s">
        <v>307</v>
      </c>
      <c r="O48" t="s">
        <v>307</v>
      </c>
      <c r="P48" t="s">
        <v>307</v>
      </c>
      <c r="Q48" t="s">
        <v>307</v>
      </c>
      <c r="R48" t="s">
        <v>307</v>
      </c>
      <c r="S48" t="s">
        <v>307</v>
      </c>
      <c r="T48" t="s">
        <v>307</v>
      </c>
      <c r="U48" t="s">
        <v>307</v>
      </c>
      <c r="V48" t="s">
        <v>307</v>
      </c>
      <c r="W48" t="s">
        <v>307</v>
      </c>
    </row>
    <row r="49" spans="1:45" x14ac:dyDescent="0.25">
      <c r="A49">
        <v>100</v>
      </c>
      <c r="B49" t="s">
        <v>141</v>
      </c>
      <c r="C49" t="s">
        <v>44</v>
      </c>
      <c r="D49" t="s">
        <v>60</v>
      </c>
      <c r="E49" t="s">
        <v>307</v>
      </c>
      <c r="F49" t="s">
        <v>307</v>
      </c>
      <c r="G49" t="s">
        <v>307</v>
      </c>
      <c r="H49" t="s">
        <v>307</v>
      </c>
      <c r="I49" t="s">
        <v>307</v>
      </c>
      <c r="J49" t="s">
        <v>307</v>
      </c>
      <c r="K49" t="s">
        <v>307</v>
      </c>
      <c r="L49" t="s">
        <v>307</v>
      </c>
      <c r="M49" t="s">
        <v>307</v>
      </c>
      <c r="N49" t="s">
        <v>307</v>
      </c>
      <c r="O49" t="s">
        <v>307</v>
      </c>
      <c r="P49" t="s">
        <v>307</v>
      </c>
      <c r="Q49" t="s">
        <v>307</v>
      </c>
      <c r="R49" t="s">
        <v>307</v>
      </c>
      <c r="S49" t="s">
        <v>307</v>
      </c>
      <c r="T49" t="s">
        <v>307</v>
      </c>
      <c r="U49" t="s">
        <v>307</v>
      </c>
      <c r="V49" t="s">
        <v>307</v>
      </c>
      <c r="W49" t="s">
        <v>307</v>
      </c>
    </row>
    <row r="50" spans="1:45" x14ac:dyDescent="0.25">
      <c r="A50">
        <v>100</v>
      </c>
      <c r="B50" t="s">
        <v>141</v>
      </c>
      <c r="C50" t="s">
        <v>44</v>
      </c>
      <c r="D50" t="s">
        <v>61</v>
      </c>
      <c r="E50" t="s">
        <v>307</v>
      </c>
      <c r="F50" t="s">
        <v>307</v>
      </c>
      <c r="G50" t="s">
        <v>307</v>
      </c>
      <c r="H50" t="s">
        <v>307</v>
      </c>
      <c r="I50" t="s">
        <v>307</v>
      </c>
      <c r="J50" t="s">
        <v>307</v>
      </c>
      <c r="K50" t="s">
        <v>307</v>
      </c>
      <c r="L50" t="s">
        <v>307</v>
      </c>
      <c r="M50" t="s">
        <v>307</v>
      </c>
      <c r="N50" t="s">
        <v>307</v>
      </c>
      <c r="O50" t="s">
        <v>307</v>
      </c>
      <c r="P50" t="s">
        <v>307</v>
      </c>
      <c r="Q50" t="s">
        <v>307</v>
      </c>
      <c r="R50" t="s">
        <v>307</v>
      </c>
      <c r="S50" t="s">
        <v>307</v>
      </c>
      <c r="T50" t="s">
        <v>307</v>
      </c>
      <c r="U50" t="s">
        <v>307</v>
      </c>
      <c r="V50" t="s">
        <v>307</v>
      </c>
      <c r="W50" t="s">
        <v>307</v>
      </c>
    </row>
    <row r="51" spans="1:45" x14ac:dyDescent="0.25">
      <c r="A51">
        <v>100</v>
      </c>
      <c r="B51" t="s">
        <v>141</v>
      </c>
      <c r="C51" t="s">
        <v>44</v>
      </c>
      <c r="D51" t="s">
        <v>62</v>
      </c>
      <c r="E51" t="s">
        <v>307</v>
      </c>
      <c r="F51" t="s">
        <v>307</v>
      </c>
      <c r="G51" t="s">
        <v>307</v>
      </c>
      <c r="H51" t="s">
        <v>307</v>
      </c>
      <c r="I51" t="s">
        <v>307</v>
      </c>
      <c r="J51" t="s">
        <v>307</v>
      </c>
      <c r="K51" t="s">
        <v>307</v>
      </c>
      <c r="L51" t="s">
        <v>307</v>
      </c>
      <c r="M51" t="s">
        <v>307</v>
      </c>
      <c r="N51" t="s">
        <v>307</v>
      </c>
      <c r="O51" t="s">
        <v>307</v>
      </c>
      <c r="P51" t="s">
        <v>307</v>
      </c>
      <c r="Q51" t="s">
        <v>307</v>
      </c>
      <c r="R51" t="s">
        <v>307</v>
      </c>
      <c r="S51" t="s">
        <v>307</v>
      </c>
      <c r="T51" t="s">
        <v>307</v>
      </c>
      <c r="U51" t="s">
        <v>307</v>
      </c>
      <c r="V51" t="s">
        <v>307</v>
      </c>
      <c r="W51" t="s">
        <v>307</v>
      </c>
    </row>
    <row r="52" spans="1:45" x14ac:dyDescent="0.25">
      <c r="A52">
        <v>100</v>
      </c>
      <c r="B52" t="s">
        <v>141</v>
      </c>
      <c r="C52" t="s">
        <v>38</v>
      </c>
      <c r="D52" t="s">
        <v>47</v>
      </c>
      <c r="E52" t="s">
        <v>307</v>
      </c>
      <c r="F52" t="s">
        <v>307</v>
      </c>
      <c r="G52" t="s">
        <v>307</v>
      </c>
      <c r="H52" t="s">
        <v>307</v>
      </c>
      <c r="I52" t="s">
        <v>307</v>
      </c>
      <c r="J52" t="s">
        <v>307</v>
      </c>
      <c r="K52" t="s">
        <v>307</v>
      </c>
      <c r="L52" t="s">
        <v>307</v>
      </c>
      <c r="M52" t="s">
        <v>307</v>
      </c>
      <c r="N52" t="s">
        <v>307</v>
      </c>
      <c r="O52" t="s">
        <v>307</v>
      </c>
      <c r="P52" t="s">
        <v>307</v>
      </c>
      <c r="Q52" t="s">
        <v>307</v>
      </c>
      <c r="R52" t="s">
        <v>307</v>
      </c>
      <c r="S52" t="s">
        <v>307</v>
      </c>
      <c r="T52" t="s">
        <v>307</v>
      </c>
      <c r="U52" t="s">
        <v>307</v>
      </c>
      <c r="V52" t="s">
        <v>307</v>
      </c>
      <c r="W52" t="s">
        <v>307</v>
      </c>
      <c r="X52" t="s">
        <v>307</v>
      </c>
      <c r="Y52" t="s">
        <v>307</v>
      </c>
      <c r="Z52" t="s">
        <v>307</v>
      </c>
      <c r="AA52" t="s">
        <v>307</v>
      </c>
      <c r="AB52" t="s">
        <v>307</v>
      </c>
      <c r="AC52" t="s">
        <v>307</v>
      </c>
      <c r="AD52" t="s">
        <v>307</v>
      </c>
      <c r="AE52" t="s">
        <v>307</v>
      </c>
      <c r="AF52" t="s">
        <v>307</v>
      </c>
      <c r="AG52" t="s">
        <v>307</v>
      </c>
      <c r="AH52" t="s">
        <v>307</v>
      </c>
      <c r="AI52" t="s">
        <v>307</v>
      </c>
      <c r="AJ52" t="s">
        <v>307</v>
      </c>
      <c r="AK52" t="s">
        <v>307</v>
      </c>
      <c r="AL52" t="s">
        <v>307</v>
      </c>
      <c r="AM52" t="s">
        <v>307</v>
      </c>
      <c r="AN52" t="s">
        <v>307</v>
      </c>
      <c r="AO52" t="s">
        <v>307</v>
      </c>
      <c r="AP52" t="s">
        <v>307</v>
      </c>
      <c r="AQ52" t="s">
        <v>307</v>
      </c>
      <c r="AR52" t="s">
        <v>307</v>
      </c>
      <c r="AS52" t="s">
        <v>307</v>
      </c>
    </row>
    <row r="53" spans="1:45" x14ac:dyDescent="0.25">
      <c r="A53">
        <v>100</v>
      </c>
      <c r="B53" t="s">
        <v>141</v>
      </c>
      <c r="C53" t="s">
        <v>38</v>
      </c>
      <c r="D53" t="s">
        <v>48</v>
      </c>
      <c r="E53" t="s">
        <v>307</v>
      </c>
      <c r="F53" t="s">
        <v>307</v>
      </c>
      <c r="G53" t="s">
        <v>307</v>
      </c>
      <c r="H53" t="s">
        <v>307</v>
      </c>
      <c r="I53" t="s">
        <v>307</v>
      </c>
      <c r="J53" t="s">
        <v>307</v>
      </c>
      <c r="K53" t="s">
        <v>307</v>
      </c>
      <c r="L53" t="s">
        <v>307</v>
      </c>
      <c r="M53" t="s">
        <v>307</v>
      </c>
      <c r="N53" t="s">
        <v>307</v>
      </c>
      <c r="O53" t="s">
        <v>307</v>
      </c>
      <c r="P53" t="s">
        <v>307</v>
      </c>
      <c r="Q53" t="s">
        <v>307</v>
      </c>
      <c r="R53" t="s">
        <v>307</v>
      </c>
      <c r="S53" t="s">
        <v>307</v>
      </c>
      <c r="T53" t="s">
        <v>307</v>
      </c>
      <c r="U53" t="s">
        <v>307</v>
      </c>
      <c r="V53" t="s">
        <v>307</v>
      </c>
      <c r="W53" t="s">
        <v>307</v>
      </c>
      <c r="X53" t="s">
        <v>307</v>
      </c>
      <c r="Y53" t="s">
        <v>307</v>
      </c>
      <c r="Z53" t="s">
        <v>307</v>
      </c>
      <c r="AA53" t="s">
        <v>307</v>
      </c>
      <c r="AB53" t="s">
        <v>307</v>
      </c>
      <c r="AC53" t="s">
        <v>307</v>
      </c>
      <c r="AD53" t="s">
        <v>307</v>
      </c>
      <c r="AE53" t="s">
        <v>307</v>
      </c>
      <c r="AF53" t="s">
        <v>307</v>
      </c>
      <c r="AG53" t="s">
        <v>307</v>
      </c>
      <c r="AH53" t="s">
        <v>307</v>
      </c>
      <c r="AI53" t="s">
        <v>307</v>
      </c>
      <c r="AJ53" t="s">
        <v>307</v>
      </c>
      <c r="AK53" t="s">
        <v>307</v>
      </c>
      <c r="AL53" t="s">
        <v>307</v>
      </c>
      <c r="AM53" t="s">
        <v>307</v>
      </c>
      <c r="AN53" t="s">
        <v>307</v>
      </c>
      <c r="AO53" t="s">
        <v>307</v>
      </c>
      <c r="AP53" t="s">
        <v>307</v>
      </c>
      <c r="AQ53" t="s">
        <v>307</v>
      </c>
      <c r="AR53" t="s">
        <v>307</v>
      </c>
      <c r="AS53" t="s">
        <v>307</v>
      </c>
    </row>
    <row r="54" spans="1:45" x14ac:dyDescent="0.25">
      <c r="A54">
        <v>100</v>
      </c>
      <c r="B54" t="s">
        <v>141</v>
      </c>
      <c r="C54" t="s">
        <v>38</v>
      </c>
      <c r="D54" t="s">
        <v>49</v>
      </c>
      <c r="E54" t="s">
        <v>307</v>
      </c>
      <c r="F54" t="s">
        <v>307</v>
      </c>
      <c r="G54" t="s">
        <v>307</v>
      </c>
      <c r="H54" t="s">
        <v>307</v>
      </c>
      <c r="I54" t="s">
        <v>307</v>
      </c>
      <c r="J54" t="s">
        <v>307</v>
      </c>
      <c r="K54" t="s">
        <v>307</v>
      </c>
      <c r="L54" t="s">
        <v>307</v>
      </c>
      <c r="M54" t="s">
        <v>307</v>
      </c>
      <c r="N54" t="s">
        <v>307</v>
      </c>
      <c r="O54" t="s">
        <v>307</v>
      </c>
      <c r="P54" t="s">
        <v>307</v>
      </c>
      <c r="Q54" t="s">
        <v>307</v>
      </c>
      <c r="R54" t="s">
        <v>307</v>
      </c>
      <c r="S54" t="s">
        <v>307</v>
      </c>
      <c r="T54" t="s">
        <v>307</v>
      </c>
      <c r="U54" t="s">
        <v>307</v>
      </c>
      <c r="V54" t="s">
        <v>307</v>
      </c>
      <c r="W54" t="s">
        <v>307</v>
      </c>
      <c r="X54" t="s">
        <v>307</v>
      </c>
      <c r="Y54" t="s">
        <v>307</v>
      </c>
      <c r="Z54" t="s">
        <v>307</v>
      </c>
      <c r="AA54" t="s">
        <v>307</v>
      </c>
      <c r="AB54" t="s">
        <v>307</v>
      </c>
      <c r="AC54" t="s">
        <v>307</v>
      </c>
      <c r="AD54" t="s">
        <v>307</v>
      </c>
      <c r="AE54" t="s">
        <v>307</v>
      </c>
      <c r="AF54" t="s">
        <v>307</v>
      </c>
      <c r="AG54" t="s">
        <v>307</v>
      </c>
      <c r="AH54" t="s">
        <v>307</v>
      </c>
      <c r="AI54" t="s">
        <v>307</v>
      </c>
      <c r="AJ54" t="s">
        <v>307</v>
      </c>
      <c r="AK54" t="s">
        <v>307</v>
      </c>
      <c r="AL54" t="s">
        <v>307</v>
      </c>
      <c r="AM54" t="s">
        <v>307</v>
      </c>
      <c r="AN54" t="s">
        <v>307</v>
      </c>
      <c r="AO54" t="s">
        <v>307</v>
      </c>
      <c r="AP54" t="s">
        <v>307</v>
      </c>
      <c r="AQ54" t="s">
        <v>307</v>
      </c>
      <c r="AR54" t="s">
        <v>307</v>
      </c>
      <c r="AS54" t="s">
        <v>307</v>
      </c>
    </row>
    <row r="55" spans="1:45" x14ac:dyDescent="0.25">
      <c r="A55">
        <v>100</v>
      </c>
      <c r="B55" t="s">
        <v>141</v>
      </c>
      <c r="C55" t="s">
        <v>450</v>
      </c>
      <c r="D55" t="s">
        <v>48</v>
      </c>
      <c r="E55" t="s">
        <v>307</v>
      </c>
      <c r="F55" t="s">
        <v>307</v>
      </c>
      <c r="G55" t="s">
        <v>307</v>
      </c>
      <c r="H55" t="s">
        <v>307</v>
      </c>
      <c r="I55" t="s">
        <v>307</v>
      </c>
      <c r="J55" t="s">
        <v>307</v>
      </c>
      <c r="K55" t="s">
        <v>307</v>
      </c>
      <c r="L55" t="s">
        <v>307</v>
      </c>
      <c r="M55" t="s">
        <v>307</v>
      </c>
      <c r="N55" t="s">
        <v>307</v>
      </c>
      <c r="O55" t="s">
        <v>307</v>
      </c>
      <c r="P55" t="s">
        <v>307</v>
      </c>
      <c r="Q55" t="s">
        <v>307</v>
      </c>
      <c r="R55" t="s">
        <v>307</v>
      </c>
    </row>
    <row r="56" spans="1:45" x14ac:dyDescent="0.25">
      <c r="A56">
        <v>100</v>
      </c>
      <c r="B56" t="s">
        <v>141</v>
      </c>
      <c r="C56" t="s">
        <v>449</v>
      </c>
      <c r="D56" t="s">
        <v>48</v>
      </c>
      <c r="E56" t="s">
        <v>307</v>
      </c>
      <c r="F56" t="s">
        <v>307</v>
      </c>
      <c r="G56" t="s">
        <v>307</v>
      </c>
      <c r="H56" t="s">
        <v>307</v>
      </c>
      <c r="I56" t="s">
        <v>307</v>
      </c>
      <c r="J56" t="s">
        <v>307</v>
      </c>
      <c r="K56" t="s">
        <v>307</v>
      </c>
      <c r="L56" t="s">
        <v>307</v>
      </c>
      <c r="M56" t="s">
        <v>307</v>
      </c>
      <c r="N56" t="s">
        <v>307</v>
      </c>
      <c r="O56" t="s">
        <v>307</v>
      </c>
      <c r="P56" t="s">
        <v>307</v>
      </c>
      <c r="Q56" t="s">
        <v>307</v>
      </c>
      <c r="R56" t="s">
        <v>307</v>
      </c>
    </row>
    <row r="57" spans="1:45" x14ac:dyDescent="0.25">
      <c r="A57">
        <v>100</v>
      </c>
      <c r="B57" t="s">
        <v>141</v>
      </c>
      <c r="C57" t="s">
        <v>475</v>
      </c>
      <c r="D57" t="s">
        <v>48</v>
      </c>
      <c r="E57" t="s">
        <v>307</v>
      </c>
      <c r="F57" t="s">
        <v>307</v>
      </c>
      <c r="G57" t="s">
        <v>307</v>
      </c>
    </row>
    <row r="58" spans="1:45" x14ac:dyDescent="0.25">
      <c r="A58">
        <v>100</v>
      </c>
      <c r="B58" t="s">
        <v>141</v>
      </c>
      <c r="C58" t="s">
        <v>42</v>
      </c>
      <c r="D58" t="s">
        <v>48</v>
      </c>
      <c r="E58" t="s">
        <v>307</v>
      </c>
      <c r="F58" t="s">
        <v>307</v>
      </c>
      <c r="G58" t="s">
        <v>307</v>
      </c>
      <c r="H58" t="s">
        <v>307</v>
      </c>
      <c r="I58" t="s">
        <v>307</v>
      </c>
      <c r="J58" t="s">
        <v>307</v>
      </c>
      <c r="K58" t="s">
        <v>307</v>
      </c>
      <c r="L58" t="s">
        <v>307</v>
      </c>
      <c r="M58" t="s">
        <v>307</v>
      </c>
      <c r="N58" t="s">
        <v>307</v>
      </c>
      <c r="O58" t="s">
        <v>307</v>
      </c>
      <c r="P58" t="s">
        <v>307</v>
      </c>
      <c r="Q58" t="s">
        <v>307</v>
      </c>
      <c r="R58" t="s">
        <v>307</v>
      </c>
      <c r="S58" t="s">
        <v>307</v>
      </c>
      <c r="T58" t="s">
        <v>307</v>
      </c>
      <c r="U58" t="s">
        <v>307</v>
      </c>
      <c r="V58" t="s">
        <v>307</v>
      </c>
      <c r="W58" t="s">
        <v>307</v>
      </c>
      <c r="X58" t="s">
        <v>307</v>
      </c>
      <c r="Y58" t="s">
        <v>307</v>
      </c>
      <c r="Z58" t="s">
        <v>307</v>
      </c>
    </row>
    <row r="59" spans="1:45" x14ac:dyDescent="0.25">
      <c r="A59">
        <v>101</v>
      </c>
      <c r="B59" t="s">
        <v>142</v>
      </c>
      <c r="C59" t="s">
        <v>43</v>
      </c>
      <c r="D59" t="s">
        <v>54</v>
      </c>
      <c r="E59" t="s">
        <v>307</v>
      </c>
      <c r="F59" t="s">
        <v>307</v>
      </c>
      <c r="G59" t="s">
        <v>307</v>
      </c>
      <c r="H59" t="s">
        <v>307</v>
      </c>
      <c r="I59" t="s">
        <v>307</v>
      </c>
      <c r="J59" t="s">
        <v>307</v>
      </c>
      <c r="K59" t="s">
        <v>307</v>
      </c>
      <c r="L59" t="s">
        <v>307</v>
      </c>
      <c r="M59" t="s">
        <v>307</v>
      </c>
      <c r="N59" t="s">
        <v>307</v>
      </c>
      <c r="O59" t="s">
        <v>307</v>
      </c>
      <c r="P59" t="s">
        <v>307</v>
      </c>
      <c r="Q59" t="s">
        <v>307</v>
      </c>
      <c r="R59" t="s">
        <v>307</v>
      </c>
      <c r="S59" t="s">
        <v>307</v>
      </c>
      <c r="T59" t="s">
        <v>307</v>
      </c>
      <c r="U59" t="s">
        <v>307</v>
      </c>
      <c r="V59" t="s">
        <v>307</v>
      </c>
      <c r="W59" t="s">
        <v>307</v>
      </c>
    </row>
    <row r="60" spans="1:45" x14ac:dyDescent="0.25">
      <c r="A60">
        <v>101</v>
      </c>
      <c r="B60" t="s">
        <v>142</v>
      </c>
      <c r="C60" t="s">
        <v>43</v>
      </c>
      <c r="D60" t="s">
        <v>55</v>
      </c>
      <c r="E60" t="s">
        <v>307</v>
      </c>
      <c r="F60" t="s">
        <v>307</v>
      </c>
      <c r="G60" t="s">
        <v>307</v>
      </c>
      <c r="H60" t="s">
        <v>307</v>
      </c>
      <c r="I60" t="s">
        <v>307</v>
      </c>
      <c r="J60" t="s">
        <v>307</v>
      </c>
      <c r="K60" t="s">
        <v>307</v>
      </c>
      <c r="L60" t="s">
        <v>307</v>
      </c>
      <c r="M60" t="s">
        <v>307</v>
      </c>
      <c r="N60" t="s">
        <v>307</v>
      </c>
      <c r="O60" t="s">
        <v>307</v>
      </c>
      <c r="P60" t="s">
        <v>307</v>
      </c>
      <c r="Q60" t="s">
        <v>307</v>
      </c>
      <c r="R60" t="s">
        <v>307</v>
      </c>
      <c r="S60" t="s">
        <v>307</v>
      </c>
      <c r="T60" t="s">
        <v>307</v>
      </c>
      <c r="U60" t="s">
        <v>307</v>
      </c>
      <c r="V60" t="s">
        <v>307</v>
      </c>
      <c r="W60" t="s">
        <v>307</v>
      </c>
    </row>
    <row r="61" spans="1:45" x14ac:dyDescent="0.25">
      <c r="A61">
        <v>101</v>
      </c>
      <c r="B61" t="s">
        <v>142</v>
      </c>
      <c r="C61" t="s">
        <v>43</v>
      </c>
      <c r="D61" t="s">
        <v>56</v>
      </c>
      <c r="E61" t="s">
        <v>307</v>
      </c>
      <c r="F61" t="s">
        <v>307</v>
      </c>
      <c r="G61" t="s">
        <v>307</v>
      </c>
      <c r="H61" t="s">
        <v>307</v>
      </c>
      <c r="I61" t="s">
        <v>307</v>
      </c>
      <c r="J61" t="s">
        <v>307</v>
      </c>
      <c r="K61" t="s">
        <v>307</v>
      </c>
      <c r="L61" t="s">
        <v>307</v>
      </c>
      <c r="M61" t="s">
        <v>307</v>
      </c>
      <c r="N61" t="s">
        <v>307</v>
      </c>
      <c r="O61" t="s">
        <v>307</v>
      </c>
      <c r="P61" t="s">
        <v>307</v>
      </c>
      <c r="Q61" t="s">
        <v>307</v>
      </c>
      <c r="R61" t="s">
        <v>307</v>
      </c>
      <c r="S61" t="s">
        <v>307</v>
      </c>
      <c r="T61" t="s">
        <v>307</v>
      </c>
      <c r="U61" t="s">
        <v>307</v>
      </c>
      <c r="V61" t="s">
        <v>307</v>
      </c>
      <c r="W61" t="s">
        <v>307</v>
      </c>
    </row>
    <row r="62" spans="1:45" x14ac:dyDescent="0.25">
      <c r="A62">
        <v>101</v>
      </c>
      <c r="B62" t="s">
        <v>142</v>
      </c>
      <c r="C62" t="s">
        <v>43</v>
      </c>
      <c r="D62" t="s">
        <v>57</v>
      </c>
      <c r="E62" t="s">
        <v>307</v>
      </c>
      <c r="F62" t="s">
        <v>307</v>
      </c>
      <c r="G62" t="s">
        <v>307</v>
      </c>
      <c r="H62" t="s">
        <v>307</v>
      </c>
      <c r="I62" t="s">
        <v>307</v>
      </c>
      <c r="J62" t="s">
        <v>307</v>
      </c>
      <c r="K62" t="s">
        <v>307</v>
      </c>
      <c r="L62" t="s">
        <v>307</v>
      </c>
      <c r="M62" t="s">
        <v>307</v>
      </c>
      <c r="N62" t="s">
        <v>307</v>
      </c>
      <c r="O62" t="s">
        <v>307</v>
      </c>
      <c r="P62" t="s">
        <v>307</v>
      </c>
      <c r="Q62" t="s">
        <v>307</v>
      </c>
      <c r="R62" t="s">
        <v>307</v>
      </c>
      <c r="S62" t="s">
        <v>307</v>
      </c>
      <c r="T62" t="s">
        <v>307</v>
      </c>
      <c r="U62" t="s">
        <v>307</v>
      </c>
      <c r="V62" t="s">
        <v>307</v>
      </c>
      <c r="W62" t="s">
        <v>307</v>
      </c>
    </row>
    <row r="63" spans="1:45" x14ac:dyDescent="0.25">
      <c r="A63">
        <v>101</v>
      </c>
      <c r="B63" t="s">
        <v>142</v>
      </c>
      <c r="C63" t="s">
        <v>43</v>
      </c>
      <c r="D63" t="s">
        <v>58</v>
      </c>
      <c r="E63" t="s">
        <v>307</v>
      </c>
      <c r="F63" t="s">
        <v>307</v>
      </c>
      <c r="G63" t="s">
        <v>307</v>
      </c>
      <c r="H63" t="s">
        <v>307</v>
      </c>
      <c r="I63" t="s">
        <v>307</v>
      </c>
      <c r="J63" t="s">
        <v>307</v>
      </c>
      <c r="K63" t="s">
        <v>307</v>
      </c>
      <c r="L63" t="s">
        <v>307</v>
      </c>
      <c r="M63" t="s">
        <v>307</v>
      </c>
      <c r="N63" t="s">
        <v>307</v>
      </c>
      <c r="O63" t="s">
        <v>307</v>
      </c>
      <c r="P63" t="s">
        <v>307</v>
      </c>
      <c r="Q63" t="s">
        <v>307</v>
      </c>
      <c r="R63" t="s">
        <v>307</v>
      </c>
      <c r="S63" t="s">
        <v>307</v>
      </c>
      <c r="T63" t="s">
        <v>307</v>
      </c>
      <c r="U63" t="s">
        <v>307</v>
      </c>
      <c r="V63" t="s">
        <v>307</v>
      </c>
      <c r="W63" t="s">
        <v>307</v>
      </c>
    </row>
    <row r="64" spans="1:45" x14ac:dyDescent="0.25">
      <c r="A64">
        <v>101</v>
      </c>
      <c r="B64" t="s">
        <v>142</v>
      </c>
      <c r="C64" t="s">
        <v>43</v>
      </c>
      <c r="D64" t="s">
        <v>59</v>
      </c>
      <c r="E64" t="s">
        <v>307</v>
      </c>
      <c r="F64" t="s">
        <v>307</v>
      </c>
      <c r="G64" t="s">
        <v>307</v>
      </c>
      <c r="H64" t="s">
        <v>307</v>
      </c>
      <c r="I64" t="s">
        <v>307</v>
      </c>
      <c r="J64" t="s">
        <v>307</v>
      </c>
      <c r="K64" t="s">
        <v>307</v>
      </c>
      <c r="L64" t="s">
        <v>307</v>
      </c>
      <c r="M64" t="s">
        <v>307</v>
      </c>
      <c r="N64" t="s">
        <v>307</v>
      </c>
      <c r="O64" t="s">
        <v>307</v>
      </c>
      <c r="P64" t="s">
        <v>307</v>
      </c>
      <c r="Q64" t="s">
        <v>307</v>
      </c>
      <c r="R64" t="s">
        <v>307</v>
      </c>
      <c r="S64" t="s">
        <v>307</v>
      </c>
      <c r="T64" t="s">
        <v>307</v>
      </c>
      <c r="U64" t="s">
        <v>307</v>
      </c>
      <c r="V64" t="s">
        <v>307</v>
      </c>
      <c r="W64" t="s">
        <v>307</v>
      </c>
    </row>
    <row r="65" spans="1:45" x14ac:dyDescent="0.25">
      <c r="A65">
        <v>101</v>
      </c>
      <c r="B65" t="s">
        <v>142</v>
      </c>
      <c r="C65" t="s">
        <v>43</v>
      </c>
      <c r="D65" t="s">
        <v>60</v>
      </c>
      <c r="E65" t="s">
        <v>307</v>
      </c>
      <c r="F65" t="s">
        <v>307</v>
      </c>
      <c r="G65" t="s">
        <v>307</v>
      </c>
      <c r="H65" t="s">
        <v>307</v>
      </c>
      <c r="I65" t="s">
        <v>307</v>
      </c>
      <c r="J65" t="s">
        <v>307</v>
      </c>
      <c r="K65" t="s">
        <v>307</v>
      </c>
      <c r="L65" t="s">
        <v>307</v>
      </c>
      <c r="M65" t="s">
        <v>307</v>
      </c>
      <c r="N65" t="s">
        <v>307</v>
      </c>
      <c r="O65" t="s">
        <v>307</v>
      </c>
      <c r="P65" t="s">
        <v>307</v>
      </c>
      <c r="Q65" t="s">
        <v>307</v>
      </c>
      <c r="R65" t="s">
        <v>307</v>
      </c>
      <c r="S65" t="s">
        <v>307</v>
      </c>
      <c r="T65" t="s">
        <v>307</v>
      </c>
      <c r="U65" t="s">
        <v>307</v>
      </c>
      <c r="V65" t="s">
        <v>307</v>
      </c>
      <c r="W65" t="s">
        <v>307</v>
      </c>
    </row>
    <row r="66" spans="1:45" x14ac:dyDescent="0.25">
      <c r="A66">
        <v>101</v>
      </c>
      <c r="B66" t="s">
        <v>142</v>
      </c>
      <c r="C66" t="s">
        <v>43</v>
      </c>
      <c r="D66" t="s">
        <v>61</v>
      </c>
      <c r="E66" t="s">
        <v>307</v>
      </c>
      <c r="F66" t="s">
        <v>307</v>
      </c>
      <c r="G66" t="s">
        <v>307</v>
      </c>
      <c r="H66" t="s">
        <v>307</v>
      </c>
      <c r="I66" t="s">
        <v>307</v>
      </c>
      <c r="J66" t="s">
        <v>307</v>
      </c>
      <c r="K66" t="s">
        <v>307</v>
      </c>
      <c r="L66" t="s">
        <v>307</v>
      </c>
      <c r="M66" t="s">
        <v>307</v>
      </c>
      <c r="N66" t="s">
        <v>307</v>
      </c>
      <c r="O66" t="s">
        <v>307</v>
      </c>
      <c r="P66" t="s">
        <v>307</v>
      </c>
      <c r="Q66" t="s">
        <v>307</v>
      </c>
      <c r="R66" t="s">
        <v>307</v>
      </c>
      <c r="S66" t="s">
        <v>307</v>
      </c>
      <c r="T66" t="s">
        <v>307</v>
      </c>
      <c r="U66" t="s">
        <v>307</v>
      </c>
      <c r="V66" t="s">
        <v>307</v>
      </c>
      <c r="W66" t="s">
        <v>307</v>
      </c>
    </row>
    <row r="67" spans="1:45" x14ac:dyDescent="0.25">
      <c r="A67">
        <v>101</v>
      </c>
      <c r="B67" t="s">
        <v>142</v>
      </c>
      <c r="C67" t="s">
        <v>43</v>
      </c>
      <c r="D67" t="s">
        <v>62</v>
      </c>
      <c r="E67" t="s">
        <v>307</v>
      </c>
      <c r="F67" t="s">
        <v>307</v>
      </c>
      <c r="G67" t="s">
        <v>307</v>
      </c>
      <c r="H67" t="s">
        <v>307</v>
      </c>
      <c r="I67" t="s">
        <v>307</v>
      </c>
      <c r="J67" t="s">
        <v>307</v>
      </c>
      <c r="K67" t="s">
        <v>307</v>
      </c>
      <c r="L67" t="s">
        <v>307</v>
      </c>
      <c r="M67" t="s">
        <v>307</v>
      </c>
      <c r="N67" t="s">
        <v>307</v>
      </c>
      <c r="O67" t="s">
        <v>307</v>
      </c>
      <c r="P67" t="s">
        <v>307</v>
      </c>
      <c r="Q67" t="s">
        <v>307</v>
      </c>
      <c r="R67" t="s">
        <v>307</v>
      </c>
      <c r="S67" t="s">
        <v>307</v>
      </c>
      <c r="T67" t="s">
        <v>307</v>
      </c>
      <c r="U67" t="s">
        <v>307</v>
      </c>
      <c r="V67" t="s">
        <v>307</v>
      </c>
      <c r="W67" t="s">
        <v>307</v>
      </c>
    </row>
    <row r="68" spans="1:45" x14ac:dyDescent="0.25">
      <c r="A68">
        <v>101</v>
      </c>
      <c r="B68" t="s">
        <v>142</v>
      </c>
      <c r="C68" t="s">
        <v>36</v>
      </c>
      <c r="D68" t="s">
        <v>47</v>
      </c>
      <c r="E68" t="s">
        <v>307</v>
      </c>
      <c r="F68" t="s">
        <v>307</v>
      </c>
      <c r="G68" t="s">
        <v>307</v>
      </c>
      <c r="H68" t="s">
        <v>307</v>
      </c>
      <c r="I68" t="s">
        <v>307</v>
      </c>
      <c r="J68" t="s">
        <v>307</v>
      </c>
      <c r="K68" t="s">
        <v>307</v>
      </c>
      <c r="L68" t="s">
        <v>307</v>
      </c>
      <c r="M68" t="s">
        <v>307</v>
      </c>
      <c r="N68" t="s">
        <v>307</v>
      </c>
      <c r="O68" t="s">
        <v>307</v>
      </c>
      <c r="P68" t="s">
        <v>307</v>
      </c>
      <c r="Q68" t="s">
        <v>307</v>
      </c>
      <c r="R68" t="s">
        <v>307</v>
      </c>
      <c r="S68" t="s">
        <v>307</v>
      </c>
      <c r="T68" t="s">
        <v>307</v>
      </c>
      <c r="U68" t="s">
        <v>307</v>
      </c>
      <c r="V68" t="s">
        <v>307</v>
      </c>
      <c r="W68" t="s">
        <v>307</v>
      </c>
      <c r="X68" t="s">
        <v>307</v>
      </c>
      <c r="Y68" t="s">
        <v>307</v>
      </c>
      <c r="Z68" t="s">
        <v>307</v>
      </c>
      <c r="AA68" t="s">
        <v>307</v>
      </c>
      <c r="AB68" t="s">
        <v>307</v>
      </c>
      <c r="AC68" t="s">
        <v>307</v>
      </c>
      <c r="AD68" t="s">
        <v>307</v>
      </c>
      <c r="AE68" t="s">
        <v>307</v>
      </c>
      <c r="AF68" t="s">
        <v>307</v>
      </c>
      <c r="AG68" t="s">
        <v>307</v>
      </c>
      <c r="AH68" t="s">
        <v>307</v>
      </c>
      <c r="AI68" t="s">
        <v>307</v>
      </c>
      <c r="AJ68" t="s">
        <v>307</v>
      </c>
      <c r="AK68" t="s">
        <v>307</v>
      </c>
      <c r="AL68" t="s">
        <v>307</v>
      </c>
      <c r="AM68" t="s">
        <v>307</v>
      </c>
      <c r="AN68" t="s">
        <v>307</v>
      </c>
      <c r="AO68" t="s">
        <v>307</v>
      </c>
      <c r="AP68" t="s">
        <v>307</v>
      </c>
      <c r="AQ68" t="s">
        <v>307</v>
      </c>
      <c r="AR68" t="s">
        <v>307</v>
      </c>
      <c r="AS68" t="s">
        <v>307</v>
      </c>
    </row>
    <row r="69" spans="1:45" x14ac:dyDescent="0.25">
      <c r="A69">
        <v>101</v>
      </c>
      <c r="B69" t="s">
        <v>142</v>
      </c>
      <c r="C69" t="s">
        <v>36</v>
      </c>
      <c r="D69" t="s">
        <v>48</v>
      </c>
      <c r="E69" t="s">
        <v>307</v>
      </c>
      <c r="F69" t="s">
        <v>307</v>
      </c>
      <c r="G69" t="s">
        <v>307</v>
      </c>
      <c r="H69" t="s">
        <v>307</v>
      </c>
      <c r="I69" t="s">
        <v>307</v>
      </c>
      <c r="J69" t="s">
        <v>307</v>
      </c>
      <c r="K69" t="s">
        <v>307</v>
      </c>
      <c r="L69" t="s">
        <v>307</v>
      </c>
      <c r="M69" t="s">
        <v>307</v>
      </c>
      <c r="N69" t="s">
        <v>307</v>
      </c>
      <c r="O69" t="s">
        <v>307</v>
      </c>
      <c r="P69" t="s">
        <v>307</v>
      </c>
      <c r="Q69" t="s">
        <v>307</v>
      </c>
      <c r="R69" t="s">
        <v>307</v>
      </c>
      <c r="S69" t="s">
        <v>307</v>
      </c>
      <c r="T69" t="s">
        <v>307</v>
      </c>
      <c r="U69" t="s">
        <v>307</v>
      </c>
      <c r="V69" t="s">
        <v>307</v>
      </c>
      <c r="W69" t="s">
        <v>307</v>
      </c>
      <c r="X69" t="s">
        <v>307</v>
      </c>
      <c r="Y69" t="s">
        <v>307</v>
      </c>
      <c r="Z69" t="s">
        <v>307</v>
      </c>
      <c r="AA69" t="s">
        <v>307</v>
      </c>
      <c r="AB69" t="s">
        <v>307</v>
      </c>
      <c r="AC69" t="s">
        <v>307</v>
      </c>
      <c r="AD69" t="s">
        <v>307</v>
      </c>
      <c r="AE69" t="s">
        <v>307</v>
      </c>
      <c r="AF69" t="s">
        <v>307</v>
      </c>
      <c r="AG69" t="s">
        <v>307</v>
      </c>
      <c r="AH69" t="s">
        <v>307</v>
      </c>
      <c r="AI69" t="s">
        <v>307</v>
      </c>
      <c r="AJ69" t="s">
        <v>307</v>
      </c>
      <c r="AK69" t="s">
        <v>307</v>
      </c>
      <c r="AL69" t="s">
        <v>307</v>
      </c>
      <c r="AM69" t="s">
        <v>307</v>
      </c>
      <c r="AN69" t="s">
        <v>307</v>
      </c>
      <c r="AO69" t="s">
        <v>307</v>
      </c>
      <c r="AP69" t="s">
        <v>307</v>
      </c>
      <c r="AQ69" t="s">
        <v>307</v>
      </c>
      <c r="AR69" t="s">
        <v>307</v>
      </c>
      <c r="AS69" t="s">
        <v>307</v>
      </c>
    </row>
    <row r="70" spans="1:45" x14ac:dyDescent="0.25">
      <c r="A70">
        <v>101</v>
      </c>
      <c r="B70" t="s">
        <v>142</v>
      </c>
      <c r="C70" t="s">
        <v>36</v>
      </c>
      <c r="D70" t="s">
        <v>49</v>
      </c>
      <c r="E70" t="s">
        <v>307</v>
      </c>
      <c r="F70" t="s">
        <v>307</v>
      </c>
      <c r="G70" t="s">
        <v>307</v>
      </c>
      <c r="H70" t="s">
        <v>307</v>
      </c>
      <c r="I70" t="s">
        <v>307</v>
      </c>
      <c r="J70" t="s">
        <v>307</v>
      </c>
      <c r="K70" t="s">
        <v>307</v>
      </c>
      <c r="L70" t="s">
        <v>307</v>
      </c>
      <c r="M70" t="s">
        <v>307</v>
      </c>
      <c r="N70" t="s">
        <v>307</v>
      </c>
      <c r="O70" t="s">
        <v>307</v>
      </c>
      <c r="P70" t="s">
        <v>307</v>
      </c>
      <c r="Q70" t="s">
        <v>307</v>
      </c>
      <c r="R70" t="s">
        <v>307</v>
      </c>
      <c r="S70" t="s">
        <v>307</v>
      </c>
      <c r="T70" t="s">
        <v>307</v>
      </c>
      <c r="U70" t="s">
        <v>307</v>
      </c>
      <c r="V70" t="s">
        <v>307</v>
      </c>
      <c r="W70" t="s">
        <v>307</v>
      </c>
      <c r="X70" t="s">
        <v>307</v>
      </c>
      <c r="Y70" t="s">
        <v>307</v>
      </c>
      <c r="Z70" t="s">
        <v>307</v>
      </c>
      <c r="AA70" t="s">
        <v>307</v>
      </c>
      <c r="AB70" t="s">
        <v>307</v>
      </c>
      <c r="AC70" t="s">
        <v>307</v>
      </c>
      <c r="AD70" t="s">
        <v>307</v>
      </c>
      <c r="AE70" t="s">
        <v>307</v>
      </c>
      <c r="AF70" t="s">
        <v>307</v>
      </c>
      <c r="AG70" t="s">
        <v>307</v>
      </c>
      <c r="AH70" t="s">
        <v>307</v>
      </c>
      <c r="AI70" t="s">
        <v>307</v>
      </c>
      <c r="AJ70" t="s">
        <v>307</v>
      </c>
      <c r="AK70" t="s">
        <v>307</v>
      </c>
      <c r="AL70" t="s">
        <v>307</v>
      </c>
      <c r="AM70" t="s">
        <v>307</v>
      </c>
      <c r="AN70" t="s">
        <v>307</v>
      </c>
      <c r="AO70" t="s">
        <v>307</v>
      </c>
      <c r="AP70" t="s">
        <v>307</v>
      </c>
      <c r="AQ70" t="s">
        <v>307</v>
      </c>
      <c r="AR70" t="s">
        <v>307</v>
      </c>
      <c r="AS70" t="s">
        <v>307</v>
      </c>
    </row>
    <row r="71" spans="1:45" x14ac:dyDescent="0.25">
      <c r="A71">
        <v>101</v>
      </c>
      <c r="B71" t="s">
        <v>142</v>
      </c>
      <c r="C71" t="s">
        <v>37</v>
      </c>
      <c r="D71" t="s">
        <v>47</v>
      </c>
      <c r="E71" t="s">
        <v>307</v>
      </c>
      <c r="F71" t="s">
        <v>307</v>
      </c>
      <c r="G71" t="s">
        <v>307</v>
      </c>
      <c r="H71" t="s">
        <v>307</v>
      </c>
      <c r="I71" t="s">
        <v>307</v>
      </c>
      <c r="J71" t="s">
        <v>307</v>
      </c>
      <c r="K71" t="s">
        <v>307</v>
      </c>
      <c r="L71" t="s">
        <v>307</v>
      </c>
      <c r="M71" t="s">
        <v>307</v>
      </c>
      <c r="N71" t="s">
        <v>307</v>
      </c>
      <c r="O71" t="s">
        <v>307</v>
      </c>
      <c r="P71" t="s">
        <v>307</v>
      </c>
      <c r="Q71" t="s">
        <v>307</v>
      </c>
      <c r="R71" t="s">
        <v>307</v>
      </c>
      <c r="S71" t="s">
        <v>307</v>
      </c>
      <c r="T71" t="s">
        <v>307</v>
      </c>
      <c r="U71" t="s">
        <v>307</v>
      </c>
      <c r="V71" t="s">
        <v>307</v>
      </c>
      <c r="W71" t="s">
        <v>307</v>
      </c>
      <c r="X71" t="s">
        <v>307</v>
      </c>
      <c r="Y71" t="s">
        <v>307</v>
      </c>
      <c r="Z71" t="s">
        <v>307</v>
      </c>
      <c r="AA71" t="s">
        <v>307</v>
      </c>
      <c r="AB71" t="s">
        <v>307</v>
      </c>
      <c r="AC71" t="s">
        <v>307</v>
      </c>
      <c r="AD71" t="s">
        <v>307</v>
      </c>
      <c r="AE71" t="s">
        <v>307</v>
      </c>
      <c r="AF71" t="s">
        <v>307</v>
      </c>
      <c r="AG71" t="s">
        <v>307</v>
      </c>
      <c r="AH71" t="s">
        <v>307</v>
      </c>
      <c r="AI71" t="s">
        <v>307</v>
      </c>
      <c r="AJ71" t="s">
        <v>307</v>
      </c>
      <c r="AK71" t="s">
        <v>307</v>
      </c>
      <c r="AL71" t="s">
        <v>307</v>
      </c>
      <c r="AM71" t="s">
        <v>307</v>
      </c>
      <c r="AN71" t="s">
        <v>307</v>
      </c>
      <c r="AO71" t="s">
        <v>307</v>
      </c>
      <c r="AP71" t="s">
        <v>307</v>
      </c>
      <c r="AQ71" t="s">
        <v>307</v>
      </c>
      <c r="AR71" t="s">
        <v>307</v>
      </c>
      <c r="AS71" t="s">
        <v>307</v>
      </c>
    </row>
    <row r="72" spans="1:45" x14ac:dyDescent="0.25">
      <c r="A72">
        <v>101</v>
      </c>
      <c r="B72" t="s">
        <v>142</v>
      </c>
      <c r="C72" t="s">
        <v>37</v>
      </c>
      <c r="D72" t="s">
        <v>48</v>
      </c>
      <c r="E72" t="s">
        <v>307</v>
      </c>
      <c r="F72" t="s">
        <v>307</v>
      </c>
      <c r="G72" t="s">
        <v>307</v>
      </c>
      <c r="H72" t="s">
        <v>307</v>
      </c>
      <c r="I72" t="s">
        <v>307</v>
      </c>
      <c r="J72" t="s">
        <v>307</v>
      </c>
      <c r="K72" t="s">
        <v>307</v>
      </c>
      <c r="L72" t="s">
        <v>307</v>
      </c>
      <c r="M72" t="s">
        <v>307</v>
      </c>
      <c r="N72" t="s">
        <v>307</v>
      </c>
      <c r="O72" t="s">
        <v>307</v>
      </c>
      <c r="P72" t="s">
        <v>307</v>
      </c>
      <c r="Q72" t="s">
        <v>307</v>
      </c>
      <c r="R72" t="s">
        <v>307</v>
      </c>
      <c r="S72" t="s">
        <v>307</v>
      </c>
      <c r="T72" t="s">
        <v>307</v>
      </c>
      <c r="U72" t="s">
        <v>307</v>
      </c>
      <c r="V72" t="s">
        <v>307</v>
      </c>
      <c r="W72" t="s">
        <v>307</v>
      </c>
      <c r="X72" t="s">
        <v>307</v>
      </c>
      <c r="Y72" t="s">
        <v>307</v>
      </c>
      <c r="Z72" t="s">
        <v>307</v>
      </c>
      <c r="AA72" t="s">
        <v>307</v>
      </c>
      <c r="AB72" t="s">
        <v>307</v>
      </c>
      <c r="AC72" t="s">
        <v>307</v>
      </c>
      <c r="AD72" t="s">
        <v>307</v>
      </c>
      <c r="AE72" t="s">
        <v>307</v>
      </c>
      <c r="AF72" t="s">
        <v>307</v>
      </c>
      <c r="AG72" t="s">
        <v>307</v>
      </c>
      <c r="AH72" t="s">
        <v>307</v>
      </c>
      <c r="AI72" t="s">
        <v>307</v>
      </c>
      <c r="AJ72" t="s">
        <v>307</v>
      </c>
      <c r="AK72" t="s">
        <v>307</v>
      </c>
      <c r="AL72" t="s">
        <v>307</v>
      </c>
      <c r="AM72" t="s">
        <v>307</v>
      </c>
      <c r="AN72" t="s">
        <v>307</v>
      </c>
      <c r="AO72" t="s">
        <v>307</v>
      </c>
      <c r="AP72" t="s">
        <v>307</v>
      </c>
      <c r="AQ72" t="s">
        <v>307</v>
      </c>
      <c r="AR72" t="s">
        <v>307</v>
      </c>
      <c r="AS72" t="s">
        <v>307</v>
      </c>
    </row>
    <row r="73" spans="1:45" x14ac:dyDescent="0.25">
      <c r="A73">
        <v>101</v>
      </c>
      <c r="B73" t="s">
        <v>142</v>
      </c>
      <c r="C73" t="s">
        <v>37</v>
      </c>
      <c r="D73" t="s">
        <v>49</v>
      </c>
      <c r="E73" t="s">
        <v>307</v>
      </c>
      <c r="F73" t="s">
        <v>307</v>
      </c>
      <c r="G73" t="s">
        <v>307</v>
      </c>
      <c r="H73" t="s">
        <v>307</v>
      </c>
      <c r="I73" t="s">
        <v>307</v>
      </c>
      <c r="J73" t="s">
        <v>307</v>
      </c>
      <c r="K73" t="s">
        <v>307</v>
      </c>
      <c r="L73" t="s">
        <v>307</v>
      </c>
      <c r="M73" t="s">
        <v>307</v>
      </c>
      <c r="N73" t="s">
        <v>307</v>
      </c>
      <c r="O73" t="s">
        <v>307</v>
      </c>
      <c r="P73" t="s">
        <v>307</v>
      </c>
      <c r="Q73" t="s">
        <v>307</v>
      </c>
      <c r="R73" t="s">
        <v>307</v>
      </c>
      <c r="S73" t="s">
        <v>307</v>
      </c>
      <c r="T73" t="s">
        <v>307</v>
      </c>
      <c r="U73" t="s">
        <v>307</v>
      </c>
      <c r="V73" t="s">
        <v>307</v>
      </c>
      <c r="W73" t="s">
        <v>307</v>
      </c>
      <c r="X73" t="s">
        <v>307</v>
      </c>
      <c r="Y73" t="s">
        <v>307</v>
      </c>
      <c r="Z73" t="s">
        <v>307</v>
      </c>
      <c r="AA73" t="s">
        <v>307</v>
      </c>
      <c r="AB73" t="s">
        <v>307</v>
      </c>
      <c r="AC73" t="s">
        <v>307</v>
      </c>
      <c r="AD73" t="s">
        <v>307</v>
      </c>
      <c r="AE73" t="s">
        <v>307</v>
      </c>
      <c r="AF73" t="s">
        <v>307</v>
      </c>
      <c r="AG73" t="s">
        <v>307</v>
      </c>
      <c r="AH73" t="s">
        <v>307</v>
      </c>
      <c r="AI73" t="s">
        <v>307</v>
      </c>
      <c r="AJ73" t="s">
        <v>307</v>
      </c>
      <c r="AK73" t="s">
        <v>307</v>
      </c>
      <c r="AL73" t="s">
        <v>307</v>
      </c>
      <c r="AM73" t="s">
        <v>307</v>
      </c>
      <c r="AN73" t="s">
        <v>307</v>
      </c>
      <c r="AO73" t="s">
        <v>307</v>
      </c>
      <c r="AP73" t="s">
        <v>307</v>
      </c>
      <c r="AQ73" t="s">
        <v>307</v>
      </c>
      <c r="AR73" t="s">
        <v>307</v>
      </c>
      <c r="AS73" t="s">
        <v>307</v>
      </c>
    </row>
    <row r="74" spans="1:45" x14ac:dyDescent="0.25">
      <c r="A74">
        <v>101</v>
      </c>
      <c r="B74" t="s">
        <v>142</v>
      </c>
      <c r="C74" t="s">
        <v>476</v>
      </c>
      <c r="D74" t="s">
        <v>48</v>
      </c>
      <c r="E74" t="s">
        <v>307</v>
      </c>
      <c r="F74" t="s">
        <v>307</v>
      </c>
      <c r="G74" t="s">
        <v>307</v>
      </c>
    </row>
    <row r="75" spans="1:45" x14ac:dyDescent="0.25">
      <c r="A75">
        <v>101</v>
      </c>
      <c r="B75" t="s">
        <v>142</v>
      </c>
      <c r="C75" t="s">
        <v>477</v>
      </c>
      <c r="D75" t="s">
        <v>48</v>
      </c>
      <c r="E75" t="s">
        <v>307</v>
      </c>
      <c r="F75" t="s">
        <v>307</v>
      </c>
      <c r="G75" t="s">
        <v>307</v>
      </c>
    </row>
    <row r="76" spans="1:45" x14ac:dyDescent="0.25">
      <c r="A76">
        <v>101</v>
      </c>
      <c r="B76" t="s">
        <v>142</v>
      </c>
      <c r="C76" t="s">
        <v>45</v>
      </c>
      <c r="D76" t="s">
        <v>63</v>
      </c>
      <c r="E76" t="s">
        <v>307</v>
      </c>
      <c r="F76" t="s">
        <v>307</v>
      </c>
      <c r="G76" t="s">
        <v>307</v>
      </c>
      <c r="H76" t="s">
        <v>307</v>
      </c>
      <c r="I76" t="s">
        <v>307</v>
      </c>
      <c r="J76" t="s">
        <v>307</v>
      </c>
      <c r="K76" t="s">
        <v>307</v>
      </c>
      <c r="L76" t="s">
        <v>307</v>
      </c>
      <c r="M76" t="s">
        <v>307</v>
      </c>
      <c r="N76" t="s">
        <v>307</v>
      </c>
      <c r="O76" t="s">
        <v>307</v>
      </c>
      <c r="P76" t="s">
        <v>307</v>
      </c>
      <c r="Q76" t="s">
        <v>307</v>
      </c>
      <c r="R76" t="s">
        <v>307</v>
      </c>
      <c r="S76" t="s">
        <v>307</v>
      </c>
      <c r="T76" t="s">
        <v>307</v>
      </c>
      <c r="U76" t="s">
        <v>307</v>
      </c>
      <c r="V76" t="s">
        <v>307</v>
      </c>
      <c r="W76" t="s">
        <v>307</v>
      </c>
    </row>
    <row r="77" spans="1:45" x14ac:dyDescent="0.25">
      <c r="A77">
        <v>101</v>
      </c>
      <c r="B77" t="s">
        <v>142</v>
      </c>
      <c r="C77" t="s">
        <v>45</v>
      </c>
      <c r="D77" t="s">
        <v>64</v>
      </c>
      <c r="E77" t="s">
        <v>307</v>
      </c>
      <c r="F77" t="s">
        <v>307</v>
      </c>
      <c r="G77" t="s">
        <v>307</v>
      </c>
      <c r="H77" t="s">
        <v>307</v>
      </c>
      <c r="I77" t="s">
        <v>307</v>
      </c>
      <c r="J77" t="s">
        <v>307</v>
      </c>
      <c r="K77" t="s">
        <v>307</v>
      </c>
      <c r="L77" t="s">
        <v>307</v>
      </c>
      <c r="M77" t="s">
        <v>307</v>
      </c>
      <c r="N77" t="s">
        <v>307</v>
      </c>
      <c r="O77" t="s">
        <v>307</v>
      </c>
      <c r="P77" t="s">
        <v>307</v>
      </c>
      <c r="Q77" t="s">
        <v>307</v>
      </c>
      <c r="R77" t="s">
        <v>307</v>
      </c>
      <c r="S77" t="s">
        <v>307</v>
      </c>
      <c r="T77" t="s">
        <v>307</v>
      </c>
      <c r="U77" t="s">
        <v>307</v>
      </c>
      <c r="V77" t="s">
        <v>307</v>
      </c>
      <c r="W77" t="s">
        <v>307</v>
      </c>
    </row>
    <row r="78" spans="1:45" x14ac:dyDescent="0.25">
      <c r="A78">
        <v>101</v>
      </c>
      <c r="B78" t="s">
        <v>142</v>
      </c>
      <c r="C78" t="s">
        <v>459</v>
      </c>
      <c r="D78" t="s">
        <v>48</v>
      </c>
      <c r="E78" t="s">
        <v>307</v>
      </c>
      <c r="F78" t="s">
        <v>307</v>
      </c>
      <c r="G78" t="s">
        <v>307</v>
      </c>
      <c r="H78" t="s">
        <v>307</v>
      </c>
      <c r="I78" t="s">
        <v>307</v>
      </c>
      <c r="J78" t="s">
        <v>307</v>
      </c>
      <c r="K78" t="s">
        <v>307</v>
      </c>
      <c r="L78" t="s">
        <v>307</v>
      </c>
      <c r="M78" t="s">
        <v>307</v>
      </c>
      <c r="N78" t="s">
        <v>307</v>
      </c>
      <c r="O78" t="s">
        <v>307</v>
      </c>
      <c r="P78" t="s">
        <v>307</v>
      </c>
      <c r="Q78" t="s">
        <v>307</v>
      </c>
    </row>
    <row r="79" spans="1:45" x14ac:dyDescent="0.25">
      <c r="A79">
        <v>101</v>
      </c>
      <c r="B79" t="s">
        <v>142</v>
      </c>
      <c r="C79" t="s">
        <v>304</v>
      </c>
      <c r="D79" t="s">
        <v>48</v>
      </c>
      <c r="E79" t="s">
        <v>307</v>
      </c>
      <c r="F79" t="s">
        <v>307</v>
      </c>
      <c r="G79" t="s">
        <v>307</v>
      </c>
      <c r="H79" t="s">
        <v>307</v>
      </c>
      <c r="I79" t="s">
        <v>307</v>
      </c>
      <c r="J79" t="s">
        <v>307</v>
      </c>
      <c r="K79" t="s">
        <v>307</v>
      </c>
      <c r="L79" t="s">
        <v>307</v>
      </c>
      <c r="M79" t="s">
        <v>307</v>
      </c>
      <c r="N79" t="s">
        <v>307</v>
      </c>
      <c r="O79" t="s">
        <v>307</v>
      </c>
      <c r="P79" t="s">
        <v>307</v>
      </c>
      <c r="Q79" t="s">
        <v>307</v>
      </c>
    </row>
    <row r="80" spans="1:45" x14ac:dyDescent="0.25">
      <c r="A80">
        <v>101</v>
      </c>
      <c r="B80" t="s">
        <v>142</v>
      </c>
      <c r="C80" t="s">
        <v>433</v>
      </c>
      <c r="D80" t="s">
        <v>48</v>
      </c>
      <c r="E80" t="s">
        <v>307</v>
      </c>
      <c r="F80" t="s">
        <v>307</v>
      </c>
      <c r="G80" t="s">
        <v>307</v>
      </c>
      <c r="H80" t="s">
        <v>307</v>
      </c>
      <c r="I80" t="s">
        <v>307</v>
      </c>
      <c r="J80" t="s">
        <v>307</v>
      </c>
      <c r="K80" t="s">
        <v>307</v>
      </c>
      <c r="L80" t="s">
        <v>307</v>
      </c>
      <c r="M80" t="s">
        <v>307</v>
      </c>
      <c r="N80" t="s">
        <v>307</v>
      </c>
      <c r="O80" t="s">
        <v>307</v>
      </c>
      <c r="P80" t="s">
        <v>307</v>
      </c>
      <c r="Q80" t="s">
        <v>307</v>
      </c>
    </row>
    <row r="81" spans="1:45" x14ac:dyDescent="0.25">
      <c r="A81">
        <v>101</v>
      </c>
      <c r="B81" t="s">
        <v>142</v>
      </c>
      <c r="C81" t="s">
        <v>305</v>
      </c>
      <c r="D81" t="s">
        <v>48</v>
      </c>
      <c r="E81" t="s">
        <v>307</v>
      </c>
      <c r="F81" t="s">
        <v>307</v>
      </c>
      <c r="G81" t="s">
        <v>307</v>
      </c>
      <c r="H81" t="s">
        <v>307</v>
      </c>
      <c r="I81" t="s">
        <v>307</v>
      </c>
      <c r="J81" t="s">
        <v>307</v>
      </c>
      <c r="K81" t="s">
        <v>307</v>
      </c>
      <c r="L81" t="s">
        <v>307</v>
      </c>
      <c r="M81" t="s">
        <v>307</v>
      </c>
      <c r="N81" t="s">
        <v>307</v>
      </c>
      <c r="O81" t="s">
        <v>307</v>
      </c>
      <c r="P81" t="s">
        <v>307</v>
      </c>
      <c r="Q81" t="s">
        <v>307</v>
      </c>
    </row>
    <row r="82" spans="1:45" x14ac:dyDescent="0.25">
      <c r="A82">
        <v>101</v>
      </c>
      <c r="B82" t="s">
        <v>142</v>
      </c>
      <c r="C82" t="s">
        <v>306</v>
      </c>
      <c r="D82" t="s">
        <v>48</v>
      </c>
      <c r="E82" t="s">
        <v>307</v>
      </c>
      <c r="F82" t="s">
        <v>307</v>
      </c>
      <c r="G82" t="s">
        <v>307</v>
      </c>
      <c r="H82" t="s">
        <v>307</v>
      </c>
      <c r="I82" t="s">
        <v>307</v>
      </c>
      <c r="J82" t="s">
        <v>307</v>
      </c>
      <c r="K82" t="s">
        <v>307</v>
      </c>
      <c r="L82" t="s">
        <v>307</v>
      </c>
      <c r="M82" t="s">
        <v>307</v>
      </c>
      <c r="N82" t="s">
        <v>307</v>
      </c>
      <c r="O82" t="s">
        <v>307</v>
      </c>
      <c r="P82" t="s">
        <v>307</v>
      </c>
      <c r="Q82" t="s">
        <v>307</v>
      </c>
    </row>
    <row r="83" spans="1:45" x14ac:dyDescent="0.25">
      <c r="A83">
        <v>101</v>
      </c>
      <c r="B83" t="s">
        <v>142</v>
      </c>
      <c r="C83" t="s">
        <v>44</v>
      </c>
      <c r="D83" t="s">
        <v>54</v>
      </c>
      <c r="E83" t="s">
        <v>307</v>
      </c>
      <c r="F83" t="s">
        <v>307</v>
      </c>
      <c r="G83" t="s">
        <v>307</v>
      </c>
      <c r="H83" t="s">
        <v>307</v>
      </c>
      <c r="I83" t="s">
        <v>307</v>
      </c>
      <c r="J83" t="s">
        <v>307</v>
      </c>
      <c r="K83" t="s">
        <v>307</v>
      </c>
      <c r="L83" t="s">
        <v>307</v>
      </c>
      <c r="M83" t="s">
        <v>307</v>
      </c>
      <c r="N83" t="s">
        <v>307</v>
      </c>
      <c r="O83" t="s">
        <v>307</v>
      </c>
      <c r="P83" t="s">
        <v>307</v>
      </c>
      <c r="Q83" t="s">
        <v>307</v>
      </c>
      <c r="R83" t="s">
        <v>307</v>
      </c>
      <c r="S83" t="s">
        <v>307</v>
      </c>
      <c r="T83" t="s">
        <v>307</v>
      </c>
      <c r="U83" t="s">
        <v>307</v>
      </c>
      <c r="V83" t="s">
        <v>307</v>
      </c>
      <c r="W83" t="s">
        <v>307</v>
      </c>
    </row>
    <row r="84" spans="1:45" x14ac:dyDescent="0.25">
      <c r="A84">
        <v>101</v>
      </c>
      <c r="B84" t="s">
        <v>142</v>
      </c>
      <c r="C84" t="s">
        <v>44</v>
      </c>
      <c r="D84" t="s">
        <v>55</v>
      </c>
      <c r="E84" t="s">
        <v>307</v>
      </c>
      <c r="F84" t="s">
        <v>307</v>
      </c>
      <c r="G84" t="s">
        <v>307</v>
      </c>
      <c r="H84" t="s">
        <v>307</v>
      </c>
      <c r="I84" t="s">
        <v>307</v>
      </c>
      <c r="J84" t="s">
        <v>307</v>
      </c>
      <c r="K84" t="s">
        <v>307</v>
      </c>
      <c r="L84" t="s">
        <v>307</v>
      </c>
      <c r="M84" t="s">
        <v>307</v>
      </c>
      <c r="N84" t="s">
        <v>307</v>
      </c>
      <c r="O84" t="s">
        <v>307</v>
      </c>
      <c r="P84" t="s">
        <v>307</v>
      </c>
      <c r="Q84" t="s">
        <v>307</v>
      </c>
      <c r="R84" t="s">
        <v>307</v>
      </c>
      <c r="S84" t="s">
        <v>307</v>
      </c>
      <c r="T84" t="s">
        <v>307</v>
      </c>
      <c r="U84" t="s">
        <v>307</v>
      </c>
      <c r="V84" t="s">
        <v>307</v>
      </c>
      <c r="W84" t="s">
        <v>307</v>
      </c>
    </row>
    <row r="85" spans="1:45" x14ac:dyDescent="0.25">
      <c r="A85">
        <v>101</v>
      </c>
      <c r="B85" t="s">
        <v>142</v>
      </c>
      <c r="C85" t="s">
        <v>44</v>
      </c>
      <c r="D85" t="s">
        <v>56</v>
      </c>
      <c r="E85" t="s">
        <v>307</v>
      </c>
      <c r="F85" t="s">
        <v>307</v>
      </c>
      <c r="G85" t="s">
        <v>307</v>
      </c>
      <c r="H85" t="s">
        <v>307</v>
      </c>
      <c r="I85" t="s">
        <v>307</v>
      </c>
      <c r="J85" t="s">
        <v>307</v>
      </c>
      <c r="K85" t="s">
        <v>307</v>
      </c>
      <c r="L85" t="s">
        <v>307</v>
      </c>
      <c r="M85" t="s">
        <v>307</v>
      </c>
      <c r="N85" t="s">
        <v>307</v>
      </c>
      <c r="O85" t="s">
        <v>307</v>
      </c>
      <c r="P85" t="s">
        <v>307</v>
      </c>
      <c r="Q85" t="s">
        <v>307</v>
      </c>
      <c r="R85" t="s">
        <v>307</v>
      </c>
      <c r="S85" t="s">
        <v>307</v>
      </c>
      <c r="T85" t="s">
        <v>307</v>
      </c>
      <c r="U85" t="s">
        <v>307</v>
      </c>
      <c r="V85" t="s">
        <v>307</v>
      </c>
      <c r="W85" t="s">
        <v>307</v>
      </c>
    </row>
    <row r="86" spans="1:45" x14ac:dyDescent="0.25">
      <c r="A86">
        <v>101</v>
      </c>
      <c r="B86" t="s">
        <v>142</v>
      </c>
      <c r="C86" t="s">
        <v>44</v>
      </c>
      <c r="D86" t="s">
        <v>57</v>
      </c>
      <c r="E86" t="s">
        <v>307</v>
      </c>
      <c r="F86" t="s">
        <v>307</v>
      </c>
      <c r="G86" t="s">
        <v>307</v>
      </c>
      <c r="H86" t="s">
        <v>307</v>
      </c>
      <c r="I86" t="s">
        <v>307</v>
      </c>
      <c r="J86" t="s">
        <v>307</v>
      </c>
      <c r="K86" t="s">
        <v>307</v>
      </c>
      <c r="L86" t="s">
        <v>307</v>
      </c>
      <c r="M86" t="s">
        <v>307</v>
      </c>
      <c r="N86" t="s">
        <v>307</v>
      </c>
      <c r="O86" t="s">
        <v>307</v>
      </c>
      <c r="P86" t="s">
        <v>307</v>
      </c>
      <c r="Q86" t="s">
        <v>307</v>
      </c>
      <c r="R86" t="s">
        <v>307</v>
      </c>
      <c r="S86" t="s">
        <v>307</v>
      </c>
      <c r="T86" t="s">
        <v>307</v>
      </c>
      <c r="U86" t="s">
        <v>307</v>
      </c>
      <c r="V86" t="s">
        <v>307</v>
      </c>
      <c r="W86" t="s">
        <v>307</v>
      </c>
    </row>
    <row r="87" spans="1:45" x14ac:dyDescent="0.25">
      <c r="A87">
        <v>101</v>
      </c>
      <c r="B87" t="s">
        <v>142</v>
      </c>
      <c r="C87" t="s">
        <v>44</v>
      </c>
      <c r="D87" t="s">
        <v>58</v>
      </c>
      <c r="E87" t="s">
        <v>307</v>
      </c>
      <c r="F87" t="s">
        <v>307</v>
      </c>
      <c r="G87" t="s">
        <v>307</v>
      </c>
      <c r="H87" t="s">
        <v>307</v>
      </c>
      <c r="I87" t="s">
        <v>307</v>
      </c>
      <c r="J87" t="s">
        <v>307</v>
      </c>
      <c r="K87" t="s">
        <v>307</v>
      </c>
      <c r="L87" t="s">
        <v>307</v>
      </c>
      <c r="M87" t="s">
        <v>307</v>
      </c>
      <c r="N87" t="s">
        <v>307</v>
      </c>
      <c r="O87" t="s">
        <v>307</v>
      </c>
      <c r="P87" t="s">
        <v>307</v>
      </c>
      <c r="Q87" t="s">
        <v>307</v>
      </c>
      <c r="R87" t="s">
        <v>307</v>
      </c>
      <c r="S87" t="s">
        <v>307</v>
      </c>
      <c r="T87" t="s">
        <v>307</v>
      </c>
      <c r="U87" t="s">
        <v>307</v>
      </c>
      <c r="V87" t="s">
        <v>307</v>
      </c>
      <c r="W87" t="s">
        <v>307</v>
      </c>
    </row>
    <row r="88" spans="1:45" x14ac:dyDescent="0.25">
      <c r="A88">
        <v>101</v>
      </c>
      <c r="B88" t="s">
        <v>142</v>
      </c>
      <c r="C88" t="s">
        <v>44</v>
      </c>
      <c r="D88" t="s">
        <v>59</v>
      </c>
      <c r="E88" t="s">
        <v>307</v>
      </c>
      <c r="F88" t="s">
        <v>307</v>
      </c>
      <c r="G88" t="s">
        <v>307</v>
      </c>
      <c r="H88" t="s">
        <v>307</v>
      </c>
      <c r="I88" t="s">
        <v>307</v>
      </c>
      <c r="J88" t="s">
        <v>307</v>
      </c>
      <c r="K88" t="s">
        <v>307</v>
      </c>
      <c r="L88" t="s">
        <v>307</v>
      </c>
      <c r="M88" t="s">
        <v>307</v>
      </c>
      <c r="N88" t="s">
        <v>307</v>
      </c>
      <c r="O88" t="s">
        <v>307</v>
      </c>
      <c r="P88" t="s">
        <v>307</v>
      </c>
      <c r="Q88" t="s">
        <v>307</v>
      </c>
      <c r="R88" t="s">
        <v>307</v>
      </c>
      <c r="S88" t="s">
        <v>307</v>
      </c>
      <c r="T88" t="s">
        <v>307</v>
      </c>
      <c r="U88" t="s">
        <v>307</v>
      </c>
      <c r="V88" t="s">
        <v>307</v>
      </c>
      <c r="W88" t="s">
        <v>307</v>
      </c>
    </row>
    <row r="89" spans="1:45" x14ac:dyDescent="0.25">
      <c r="A89">
        <v>101</v>
      </c>
      <c r="B89" t="s">
        <v>142</v>
      </c>
      <c r="C89" t="s">
        <v>44</v>
      </c>
      <c r="D89" t="s">
        <v>60</v>
      </c>
      <c r="E89" t="s">
        <v>307</v>
      </c>
      <c r="F89" t="s">
        <v>307</v>
      </c>
      <c r="G89" t="s">
        <v>307</v>
      </c>
      <c r="H89" t="s">
        <v>307</v>
      </c>
      <c r="I89" t="s">
        <v>307</v>
      </c>
      <c r="J89" t="s">
        <v>307</v>
      </c>
      <c r="K89" t="s">
        <v>307</v>
      </c>
      <c r="L89" t="s">
        <v>307</v>
      </c>
      <c r="M89" t="s">
        <v>307</v>
      </c>
      <c r="N89" t="s">
        <v>307</v>
      </c>
      <c r="O89" t="s">
        <v>307</v>
      </c>
      <c r="P89" t="s">
        <v>307</v>
      </c>
      <c r="Q89" t="s">
        <v>307</v>
      </c>
      <c r="R89" t="s">
        <v>307</v>
      </c>
      <c r="S89" t="s">
        <v>307</v>
      </c>
      <c r="T89" t="s">
        <v>307</v>
      </c>
      <c r="U89" t="s">
        <v>307</v>
      </c>
      <c r="V89" t="s">
        <v>307</v>
      </c>
      <c r="W89" t="s">
        <v>307</v>
      </c>
    </row>
    <row r="90" spans="1:45" x14ac:dyDescent="0.25">
      <c r="A90">
        <v>101</v>
      </c>
      <c r="B90" t="s">
        <v>142</v>
      </c>
      <c r="C90" t="s">
        <v>44</v>
      </c>
      <c r="D90" t="s">
        <v>61</v>
      </c>
      <c r="E90" t="s">
        <v>307</v>
      </c>
      <c r="F90" t="s">
        <v>307</v>
      </c>
      <c r="G90" t="s">
        <v>307</v>
      </c>
      <c r="H90" t="s">
        <v>307</v>
      </c>
      <c r="I90" t="s">
        <v>307</v>
      </c>
      <c r="J90" t="s">
        <v>307</v>
      </c>
      <c r="K90" t="s">
        <v>307</v>
      </c>
      <c r="L90" t="s">
        <v>307</v>
      </c>
      <c r="M90" t="s">
        <v>307</v>
      </c>
      <c r="N90" t="s">
        <v>307</v>
      </c>
      <c r="O90" t="s">
        <v>307</v>
      </c>
      <c r="P90" t="s">
        <v>307</v>
      </c>
      <c r="Q90" t="s">
        <v>307</v>
      </c>
      <c r="R90" t="s">
        <v>307</v>
      </c>
      <c r="S90" t="s">
        <v>307</v>
      </c>
      <c r="T90" t="s">
        <v>307</v>
      </c>
      <c r="U90" t="s">
        <v>307</v>
      </c>
      <c r="V90" t="s">
        <v>307</v>
      </c>
      <c r="W90" t="s">
        <v>307</v>
      </c>
    </row>
    <row r="91" spans="1:45" x14ac:dyDescent="0.25">
      <c r="A91">
        <v>101</v>
      </c>
      <c r="B91" t="s">
        <v>142</v>
      </c>
      <c r="C91" t="s">
        <v>44</v>
      </c>
      <c r="D91" t="s">
        <v>62</v>
      </c>
      <c r="E91" t="s">
        <v>307</v>
      </c>
      <c r="F91" t="s">
        <v>307</v>
      </c>
      <c r="G91" t="s">
        <v>307</v>
      </c>
      <c r="H91" t="s">
        <v>307</v>
      </c>
      <c r="I91" t="s">
        <v>307</v>
      </c>
      <c r="J91" t="s">
        <v>307</v>
      </c>
      <c r="K91" t="s">
        <v>307</v>
      </c>
      <c r="L91" t="s">
        <v>307</v>
      </c>
      <c r="M91" t="s">
        <v>307</v>
      </c>
      <c r="N91" t="s">
        <v>307</v>
      </c>
      <c r="O91" t="s">
        <v>307</v>
      </c>
      <c r="P91" t="s">
        <v>307</v>
      </c>
      <c r="Q91" t="s">
        <v>307</v>
      </c>
      <c r="R91" t="s">
        <v>307</v>
      </c>
      <c r="S91" t="s">
        <v>307</v>
      </c>
      <c r="T91" t="s">
        <v>307</v>
      </c>
      <c r="U91" t="s">
        <v>307</v>
      </c>
      <c r="V91" t="s">
        <v>307</v>
      </c>
      <c r="W91" t="s">
        <v>307</v>
      </c>
    </row>
    <row r="92" spans="1:45" x14ac:dyDescent="0.25">
      <c r="A92">
        <v>101</v>
      </c>
      <c r="B92" t="s">
        <v>142</v>
      </c>
      <c r="C92" t="s">
        <v>38</v>
      </c>
      <c r="D92" t="s">
        <v>47</v>
      </c>
      <c r="E92" t="s">
        <v>307</v>
      </c>
      <c r="F92" t="s">
        <v>307</v>
      </c>
      <c r="G92" t="s">
        <v>307</v>
      </c>
      <c r="H92" t="s">
        <v>307</v>
      </c>
      <c r="I92" t="s">
        <v>307</v>
      </c>
      <c r="J92" t="s">
        <v>307</v>
      </c>
      <c r="K92" t="s">
        <v>307</v>
      </c>
      <c r="L92" t="s">
        <v>307</v>
      </c>
      <c r="M92" t="s">
        <v>307</v>
      </c>
      <c r="N92" t="s">
        <v>307</v>
      </c>
      <c r="O92" t="s">
        <v>307</v>
      </c>
      <c r="P92" t="s">
        <v>307</v>
      </c>
      <c r="Q92" t="s">
        <v>307</v>
      </c>
      <c r="R92" t="s">
        <v>307</v>
      </c>
      <c r="S92" t="s">
        <v>307</v>
      </c>
      <c r="T92" t="s">
        <v>307</v>
      </c>
      <c r="U92" t="s">
        <v>307</v>
      </c>
      <c r="V92" t="s">
        <v>307</v>
      </c>
      <c r="W92" t="s">
        <v>307</v>
      </c>
      <c r="X92" t="s">
        <v>307</v>
      </c>
      <c r="Y92" t="s">
        <v>307</v>
      </c>
      <c r="Z92" t="s">
        <v>307</v>
      </c>
      <c r="AA92" t="s">
        <v>307</v>
      </c>
      <c r="AB92" t="s">
        <v>307</v>
      </c>
      <c r="AC92" t="s">
        <v>307</v>
      </c>
      <c r="AD92" t="s">
        <v>307</v>
      </c>
      <c r="AE92" t="s">
        <v>307</v>
      </c>
      <c r="AF92" t="s">
        <v>307</v>
      </c>
      <c r="AG92" t="s">
        <v>307</v>
      </c>
      <c r="AH92" t="s">
        <v>307</v>
      </c>
      <c r="AI92" t="s">
        <v>307</v>
      </c>
      <c r="AJ92" t="s">
        <v>307</v>
      </c>
      <c r="AK92" t="s">
        <v>307</v>
      </c>
      <c r="AL92" t="s">
        <v>307</v>
      </c>
      <c r="AM92" t="s">
        <v>307</v>
      </c>
      <c r="AN92" t="s">
        <v>307</v>
      </c>
      <c r="AO92" t="s">
        <v>307</v>
      </c>
      <c r="AP92" t="s">
        <v>307</v>
      </c>
      <c r="AQ92" t="s">
        <v>307</v>
      </c>
      <c r="AR92" t="s">
        <v>307</v>
      </c>
      <c r="AS92" t="s">
        <v>307</v>
      </c>
    </row>
    <row r="93" spans="1:45" x14ac:dyDescent="0.25">
      <c r="A93">
        <v>101</v>
      </c>
      <c r="B93" t="s">
        <v>142</v>
      </c>
      <c r="C93" t="s">
        <v>38</v>
      </c>
      <c r="D93" t="s">
        <v>48</v>
      </c>
      <c r="E93" t="s">
        <v>307</v>
      </c>
      <c r="F93" t="s">
        <v>307</v>
      </c>
      <c r="G93" t="s">
        <v>307</v>
      </c>
      <c r="H93" t="s">
        <v>307</v>
      </c>
      <c r="I93" t="s">
        <v>307</v>
      </c>
      <c r="J93" t="s">
        <v>307</v>
      </c>
      <c r="K93" t="s">
        <v>307</v>
      </c>
      <c r="L93" t="s">
        <v>307</v>
      </c>
      <c r="M93" t="s">
        <v>307</v>
      </c>
      <c r="N93" t="s">
        <v>307</v>
      </c>
      <c r="O93" t="s">
        <v>307</v>
      </c>
      <c r="P93" t="s">
        <v>307</v>
      </c>
      <c r="Q93" t="s">
        <v>307</v>
      </c>
      <c r="R93" t="s">
        <v>307</v>
      </c>
      <c r="S93" t="s">
        <v>307</v>
      </c>
      <c r="T93" t="s">
        <v>307</v>
      </c>
      <c r="U93" t="s">
        <v>307</v>
      </c>
      <c r="V93" t="s">
        <v>307</v>
      </c>
      <c r="W93" t="s">
        <v>307</v>
      </c>
      <c r="X93" t="s">
        <v>307</v>
      </c>
      <c r="Y93" t="s">
        <v>307</v>
      </c>
      <c r="Z93" t="s">
        <v>307</v>
      </c>
      <c r="AA93" t="s">
        <v>307</v>
      </c>
      <c r="AB93" t="s">
        <v>307</v>
      </c>
      <c r="AC93" t="s">
        <v>307</v>
      </c>
      <c r="AD93" t="s">
        <v>307</v>
      </c>
      <c r="AE93" t="s">
        <v>307</v>
      </c>
      <c r="AF93" t="s">
        <v>307</v>
      </c>
      <c r="AG93" t="s">
        <v>307</v>
      </c>
      <c r="AH93" t="s">
        <v>307</v>
      </c>
      <c r="AI93" t="s">
        <v>307</v>
      </c>
      <c r="AJ93" t="s">
        <v>307</v>
      </c>
      <c r="AK93" t="s">
        <v>307</v>
      </c>
      <c r="AL93" t="s">
        <v>307</v>
      </c>
      <c r="AM93" t="s">
        <v>307</v>
      </c>
      <c r="AN93" t="s">
        <v>307</v>
      </c>
      <c r="AO93" t="s">
        <v>307</v>
      </c>
      <c r="AP93" t="s">
        <v>307</v>
      </c>
      <c r="AQ93" t="s">
        <v>307</v>
      </c>
      <c r="AR93" t="s">
        <v>307</v>
      </c>
      <c r="AS93" t="s">
        <v>307</v>
      </c>
    </row>
    <row r="94" spans="1:45" x14ac:dyDescent="0.25">
      <c r="A94">
        <v>101</v>
      </c>
      <c r="B94" t="s">
        <v>142</v>
      </c>
      <c r="C94" t="s">
        <v>38</v>
      </c>
      <c r="D94" t="s">
        <v>49</v>
      </c>
      <c r="E94" t="s">
        <v>307</v>
      </c>
      <c r="F94" t="s">
        <v>307</v>
      </c>
      <c r="G94" t="s">
        <v>307</v>
      </c>
      <c r="H94" t="s">
        <v>307</v>
      </c>
      <c r="I94" t="s">
        <v>307</v>
      </c>
      <c r="J94" t="s">
        <v>307</v>
      </c>
      <c r="K94" t="s">
        <v>307</v>
      </c>
      <c r="L94" t="s">
        <v>307</v>
      </c>
      <c r="M94" t="s">
        <v>307</v>
      </c>
      <c r="N94" t="s">
        <v>307</v>
      </c>
      <c r="O94" t="s">
        <v>307</v>
      </c>
      <c r="P94" t="s">
        <v>307</v>
      </c>
      <c r="Q94" t="s">
        <v>307</v>
      </c>
      <c r="R94" t="s">
        <v>307</v>
      </c>
      <c r="S94" t="s">
        <v>307</v>
      </c>
      <c r="T94" t="s">
        <v>307</v>
      </c>
      <c r="U94" t="s">
        <v>307</v>
      </c>
      <c r="V94" t="s">
        <v>307</v>
      </c>
      <c r="W94" t="s">
        <v>307</v>
      </c>
      <c r="X94" t="s">
        <v>307</v>
      </c>
      <c r="Y94" t="s">
        <v>307</v>
      </c>
      <c r="Z94" t="s">
        <v>307</v>
      </c>
      <c r="AA94" t="s">
        <v>307</v>
      </c>
      <c r="AB94" t="s">
        <v>307</v>
      </c>
      <c r="AC94" t="s">
        <v>307</v>
      </c>
      <c r="AD94" t="s">
        <v>307</v>
      </c>
      <c r="AE94" t="s">
        <v>307</v>
      </c>
      <c r="AF94" t="s">
        <v>307</v>
      </c>
      <c r="AG94" t="s">
        <v>307</v>
      </c>
      <c r="AH94" t="s">
        <v>307</v>
      </c>
      <c r="AI94" t="s">
        <v>307</v>
      </c>
      <c r="AJ94" t="s">
        <v>307</v>
      </c>
      <c r="AK94" t="s">
        <v>307</v>
      </c>
      <c r="AL94" t="s">
        <v>307</v>
      </c>
      <c r="AM94" t="s">
        <v>307</v>
      </c>
      <c r="AN94" t="s">
        <v>307</v>
      </c>
      <c r="AO94" t="s">
        <v>307</v>
      </c>
      <c r="AP94" t="s">
        <v>307</v>
      </c>
      <c r="AQ94" t="s">
        <v>307</v>
      </c>
      <c r="AR94" t="s">
        <v>307</v>
      </c>
      <c r="AS94" t="s">
        <v>307</v>
      </c>
    </row>
    <row r="95" spans="1:45" x14ac:dyDescent="0.25">
      <c r="A95">
        <v>101</v>
      </c>
      <c r="B95" t="s">
        <v>142</v>
      </c>
      <c r="C95" t="s">
        <v>450</v>
      </c>
      <c r="D95" t="s">
        <v>48</v>
      </c>
      <c r="E95" t="s">
        <v>307</v>
      </c>
      <c r="F95" t="s">
        <v>307</v>
      </c>
      <c r="G95" t="s">
        <v>307</v>
      </c>
      <c r="H95" t="s">
        <v>307</v>
      </c>
      <c r="I95" t="s">
        <v>307</v>
      </c>
      <c r="J95" t="s">
        <v>307</v>
      </c>
      <c r="K95" t="s">
        <v>307</v>
      </c>
      <c r="L95" t="s">
        <v>307</v>
      </c>
      <c r="M95" t="s">
        <v>307</v>
      </c>
      <c r="N95" t="s">
        <v>307</v>
      </c>
      <c r="O95" t="s">
        <v>307</v>
      </c>
      <c r="P95" t="s">
        <v>307</v>
      </c>
      <c r="Q95" t="s">
        <v>307</v>
      </c>
      <c r="R95" t="s">
        <v>307</v>
      </c>
    </row>
    <row r="96" spans="1:45" x14ac:dyDescent="0.25">
      <c r="A96">
        <v>101</v>
      </c>
      <c r="B96" t="s">
        <v>142</v>
      </c>
      <c r="C96" t="s">
        <v>449</v>
      </c>
      <c r="D96" t="s">
        <v>48</v>
      </c>
      <c r="E96" t="s">
        <v>307</v>
      </c>
      <c r="F96" t="s">
        <v>307</v>
      </c>
      <c r="G96" t="s">
        <v>307</v>
      </c>
      <c r="H96" t="s">
        <v>307</v>
      </c>
      <c r="I96" t="s">
        <v>307</v>
      </c>
      <c r="J96" t="s">
        <v>307</v>
      </c>
      <c r="K96" t="s">
        <v>307</v>
      </c>
      <c r="L96" t="s">
        <v>307</v>
      </c>
      <c r="M96" t="s">
        <v>307</v>
      </c>
      <c r="N96" t="s">
        <v>307</v>
      </c>
      <c r="O96" t="s">
        <v>307</v>
      </c>
      <c r="P96" t="s">
        <v>307</v>
      </c>
      <c r="Q96" t="s">
        <v>307</v>
      </c>
      <c r="R96" t="s">
        <v>307</v>
      </c>
    </row>
    <row r="97" spans="1:45" x14ac:dyDescent="0.25">
      <c r="A97">
        <v>101</v>
      </c>
      <c r="B97" t="s">
        <v>142</v>
      </c>
      <c r="C97" t="s">
        <v>475</v>
      </c>
      <c r="D97" t="s">
        <v>48</v>
      </c>
      <c r="E97" t="s">
        <v>307</v>
      </c>
      <c r="F97" t="s">
        <v>307</v>
      </c>
      <c r="G97" t="s">
        <v>307</v>
      </c>
    </row>
    <row r="98" spans="1:45" x14ac:dyDescent="0.25">
      <c r="A98">
        <v>101</v>
      </c>
      <c r="B98" t="s">
        <v>142</v>
      </c>
      <c r="C98" t="s">
        <v>42</v>
      </c>
      <c r="D98" t="s">
        <v>48</v>
      </c>
      <c r="E98" t="s">
        <v>307</v>
      </c>
      <c r="F98" t="s">
        <v>307</v>
      </c>
      <c r="G98" t="s">
        <v>307</v>
      </c>
      <c r="H98" t="s">
        <v>307</v>
      </c>
      <c r="I98" t="s">
        <v>307</v>
      </c>
      <c r="J98" t="s">
        <v>307</v>
      </c>
      <c r="K98" t="s">
        <v>307</v>
      </c>
      <c r="L98" t="s">
        <v>307</v>
      </c>
      <c r="M98" t="s">
        <v>307</v>
      </c>
      <c r="N98" t="s">
        <v>307</v>
      </c>
      <c r="O98" t="s">
        <v>307</v>
      </c>
      <c r="P98" t="s">
        <v>307</v>
      </c>
      <c r="Q98" t="s">
        <v>307</v>
      </c>
      <c r="R98" t="s">
        <v>307</v>
      </c>
      <c r="S98" t="s">
        <v>307</v>
      </c>
      <c r="T98" t="s">
        <v>307</v>
      </c>
      <c r="U98" t="s">
        <v>307</v>
      </c>
      <c r="V98" t="s">
        <v>307</v>
      </c>
      <c r="W98" t="s">
        <v>307</v>
      </c>
      <c r="X98" t="s">
        <v>307</v>
      </c>
      <c r="Y98" t="s">
        <v>307</v>
      </c>
      <c r="Z98" t="s">
        <v>307</v>
      </c>
    </row>
    <row r="99" spans="1:45" x14ac:dyDescent="0.25">
      <c r="A99">
        <v>102</v>
      </c>
      <c r="B99" t="s">
        <v>143</v>
      </c>
      <c r="C99" t="s">
        <v>43</v>
      </c>
      <c r="D99" t="s">
        <v>54</v>
      </c>
      <c r="E99" t="s">
        <v>307</v>
      </c>
      <c r="F99" t="s">
        <v>307</v>
      </c>
      <c r="G99" t="s">
        <v>307</v>
      </c>
      <c r="H99" t="s">
        <v>307</v>
      </c>
      <c r="I99" t="s">
        <v>307</v>
      </c>
      <c r="J99" t="s">
        <v>307</v>
      </c>
      <c r="K99" t="s">
        <v>307</v>
      </c>
      <c r="L99" t="s">
        <v>307</v>
      </c>
      <c r="M99" t="s">
        <v>307</v>
      </c>
      <c r="N99" t="s">
        <v>307</v>
      </c>
      <c r="O99" t="s">
        <v>307</v>
      </c>
      <c r="P99" t="s">
        <v>307</v>
      </c>
      <c r="Q99" t="s">
        <v>307</v>
      </c>
      <c r="R99" t="s">
        <v>307</v>
      </c>
      <c r="S99" t="s">
        <v>307</v>
      </c>
      <c r="T99" t="s">
        <v>307</v>
      </c>
      <c r="U99" t="s">
        <v>307</v>
      </c>
      <c r="V99" t="s">
        <v>307</v>
      </c>
      <c r="W99" t="s">
        <v>307</v>
      </c>
    </row>
    <row r="100" spans="1:45" x14ac:dyDescent="0.25">
      <c r="A100">
        <v>102</v>
      </c>
      <c r="B100" t="s">
        <v>143</v>
      </c>
      <c r="C100" t="s">
        <v>43</v>
      </c>
      <c r="D100" t="s">
        <v>55</v>
      </c>
      <c r="E100" t="s">
        <v>307</v>
      </c>
      <c r="F100" t="s">
        <v>307</v>
      </c>
      <c r="G100" t="s">
        <v>307</v>
      </c>
      <c r="H100" t="s">
        <v>307</v>
      </c>
      <c r="I100" t="s">
        <v>307</v>
      </c>
      <c r="J100" t="s">
        <v>307</v>
      </c>
      <c r="K100" t="s">
        <v>307</v>
      </c>
      <c r="L100" t="s">
        <v>307</v>
      </c>
      <c r="M100" t="s">
        <v>307</v>
      </c>
      <c r="N100" t="s">
        <v>307</v>
      </c>
      <c r="O100" t="s">
        <v>307</v>
      </c>
      <c r="P100" t="s">
        <v>307</v>
      </c>
      <c r="Q100" t="s">
        <v>307</v>
      </c>
      <c r="R100" t="s">
        <v>307</v>
      </c>
      <c r="S100" t="s">
        <v>307</v>
      </c>
      <c r="T100" t="s">
        <v>307</v>
      </c>
      <c r="U100" t="s">
        <v>307</v>
      </c>
      <c r="V100" t="s">
        <v>307</v>
      </c>
      <c r="W100" t="s">
        <v>307</v>
      </c>
    </row>
    <row r="101" spans="1:45" x14ac:dyDescent="0.25">
      <c r="A101">
        <v>102</v>
      </c>
      <c r="B101" t="s">
        <v>143</v>
      </c>
      <c r="C101" t="s">
        <v>43</v>
      </c>
      <c r="D101" t="s">
        <v>56</v>
      </c>
      <c r="E101" t="s">
        <v>307</v>
      </c>
      <c r="F101" t="s">
        <v>307</v>
      </c>
      <c r="G101" t="s">
        <v>307</v>
      </c>
      <c r="H101" t="s">
        <v>307</v>
      </c>
      <c r="I101" t="s">
        <v>307</v>
      </c>
      <c r="J101" t="s">
        <v>307</v>
      </c>
      <c r="K101" t="s">
        <v>307</v>
      </c>
      <c r="L101" t="s">
        <v>307</v>
      </c>
      <c r="M101" t="s">
        <v>307</v>
      </c>
      <c r="N101" t="s">
        <v>307</v>
      </c>
      <c r="O101" t="s">
        <v>307</v>
      </c>
      <c r="P101" t="s">
        <v>307</v>
      </c>
      <c r="Q101" t="s">
        <v>307</v>
      </c>
      <c r="R101" t="s">
        <v>307</v>
      </c>
      <c r="S101" t="s">
        <v>307</v>
      </c>
      <c r="T101" t="s">
        <v>307</v>
      </c>
      <c r="U101" t="s">
        <v>307</v>
      </c>
      <c r="V101" t="s">
        <v>307</v>
      </c>
      <c r="W101" t="s">
        <v>307</v>
      </c>
    </row>
    <row r="102" spans="1:45" x14ac:dyDescent="0.25">
      <c r="A102">
        <v>102</v>
      </c>
      <c r="B102" t="s">
        <v>143</v>
      </c>
      <c r="C102" t="s">
        <v>43</v>
      </c>
      <c r="D102" t="s">
        <v>57</v>
      </c>
      <c r="E102" t="s">
        <v>307</v>
      </c>
      <c r="F102" t="s">
        <v>307</v>
      </c>
      <c r="G102" t="s">
        <v>307</v>
      </c>
      <c r="H102" t="s">
        <v>307</v>
      </c>
      <c r="I102" t="s">
        <v>307</v>
      </c>
      <c r="J102" t="s">
        <v>307</v>
      </c>
      <c r="K102" t="s">
        <v>307</v>
      </c>
      <c r="L102" t="s">
        <v>307</v>
      </c>
      <c r="M102" t="s">
        <v>307</v>
      </c>
      <c r="N102" t="s">
        <v>307</v>
      </c>
      <c r="O102" t="s">
        <v>307</v>
      </c>
      <c r="P102" t="s">
        <v>307</v>
      </c>
      <c r="Q102" t="s">
        <v>307</v>
      </c>
      <c r="R102" t="s">
        <v>307</v>
      </c>
      <c r="S102" t="s">
        <v>307</v>
      </c>
      <c r="T102" t="s">
        <v>307</v>
      </c>
      <c r="U102" t="s">
        <v>307</v>
      </c>
      <c r="V102" t="s">
        <v>307</v>
      </c>
      <c r="W102" t="s">
        <v>307</v>
      </c>
    </row>
    <row r="103" spans="1:45" x14ac:dyDescent="0.25">
      <c r="A103">
        <v>102</v>
      </c>
      <c r="B103" t="s">
        <v>143</v>
      </c>
      <c r="C103" t="s">
        <v>43</v>
      </c>
      <c r="D103" t="s">
        <v>58</v>
      </c>
      <c r="E103" t="s">
        <v>307</v>
      </c>
      <c r="F103" t="s">
        <v>307</v>
      </c>
      <c r="G103" t="s">
        <v>307</v>
      </c>
      <c r="H103" t="s">
        <v>307</v>
      </c>
      <c r="I103" t="s">
        <v>307</v>
      </c>
      <c r="J103" t="s">
        <v>307</v>
      </c>
      <c r="K103" t="s">
        <v>307</v>
      </c>
      <c r="L103" t="s">
        <v>307</v>
      </c>
      <c r="M103" t="s">
        <v>307</v>
      </c>
      <c r="N103" t="s">
        <v>307</v>
      </c>
      <c r="O103" t="s">
        <v>307</v>
      </c>
      <c r="P103" t="s">
        <v>307</v>
      </c>
      <c r="Q103" t="s">
        <v>307</v>
      </c>
      <c r="R103" t="s">
        <v>307</v>
      </c>
      <c r="S103" t="s">
        <v>307</v>
      </c>
      <c r="T103" t="s">
        <v>307</v>
      </c>
      <c r="U103" t="s">
        <v>307</v>
      </c>
      <c r="V103" t="s">
        <v>307</v>
      </c>
      <c r="W103" t="s">
        <v>307</v>
      </c>
    </row>
    <row r="104" spans="1:45" x14ac:dyDescent="0.25">
      <c r="A104">
        <v>102</v>
      </c>
      <c r="B104" t="s">
        <v>143</v>
      </c>
      <c r="C104" t="s">
        <v>43</v>
      </c>
      <c r="D104" t="s">
        <v>59</v>
      </c>
      <c r="E104" t="s">
        <v>307</v>
      </c>
      <c r="F104" t="s">
        <v>307</v>
      </c>
      <c r="G104" t="s">
        <v>307</v>
      </c>
      <c r="H104" t="s">
        <v>307</v>
      </c>
      <c r="I104" t="s">
        <v>307</v>
      </c>
      <c r="J104" t="s">
        <v>307</v>
      </c>
      <c r="K104" t="s">
        <v>307</v>
      </c>
      <c r="L104" t="s">
        <v>307</v>
      </c>
      <c r="M104" t="s">
        <v>307</v>
      </c>
      <c r="N104" t="s">
        <v>307</v>
      </c>
      <c r="O104" t="s">
        <v>307</v>
      </c>
      <c r="P104" t="s">
        <v>307</v>
      </c>
      <c r="Q104" t="s">
        <v>307</v>
      </c>
      <c r="R104" t="s">
        <v>307</v>
      </c>
      <c r="S104" t="s">
        <v>307</v>
      </c>
      <c r="T104" t="s">
        <v>307</v>
      </c>
      <c r="U104" t="s">
        <v>307</v>
      </c>
      <c r="V104" t="s">
        <v>307</v>
      </c>
      <c r="W104" t="s">
        <v>307</v>
      </c>
    </row>
    <row r="105" spans="1:45" x14ac:dyDescent="0.25">
      <c r="A105">
        <v>102</v>
      </c>
      <c r="B105" t="s">
        <v>143</v>
      </c>
      <c r="C105" t="s">
        <v>43</v>
      </c>
      <c r="D105" t="s">
        <v>60</v>
      </c>
      <c r="E105" t="s">
        <v>307</v>
      </c>
      <c r="F105" t="s">
        <v>307</v>
      </c>
      <c r="G105" t="s">
        <v>307</v>
      </c>
      <c r="H105" t="s">
        <v>307</v>
      </c>
      <c r="I105" t="s">
        <v>307</v>
      </c>
      <c r="J105" t="s">
        <v>307</v>
      </c>
      <c r="K105" t="s">
        <v>307</v>
      </c>
      <c r="L105" t="s">
        <v>307</v>
      </c>
      <c r="M105" t="s">
        <v>307</v>
      </c>
      <c r="N105" t="s">
        <v>307</v>
      </c>
      <c r="O105" t="s">
        <v>307</v>
      </c>
      <c r="P105" t="s">
        <v>307</v>
      </c>
      <c r="Q105" t="s">
        <v>307</v>
      </c>
      <c r="R105" t="s">
        <v>307</v>
      </c>
      <c r="S105" t="s">
        <v>307</v>
      </c>
      <c r="T105" t="s">
        <v>307</v>
      </c>
      <c r="U105" t="s">
        <v>307</v>
      </c>
      <c r="V105" t="s">
        <v>307</v>
      </c>
      <c r="W105" t="s">
        <v>307</v>
      </c>
    </row>
    <row r="106" spans="1:45" x14ac:dyDescent="0.25">
      <c r="A106">
        <v>102</v>
      </c>
      <c r="B106" t="s">
        <v>143</v>
      </c>
      <c r="C106" t="s">
        <v>43</v>
      </c>
      <c r="D106" t="s">
        <v>61</v>
      </c>
      <c r="E106" t="s">
        <v>307</v>
      </c>
      <c r="F106" t="s">
        <v>307</v>
      </c>
      <c r="G106" t="s">
        <v>307</v>
      </c>
      <c r="H106" t="s">
        <v>307</v>
      </c>
      <c r="I106" t="s">
        <v>307</v>
      </c>
      <c r="J106" t="s">
        <v>307</v>
      </c>
      <c r="K106" t="s">
        <v>307</v>
      </c>
      <c r="L106" t="s">
        <v>307</v>
      </c>
      <c r="M106" t="s">
        <v>307</v>
      </c>
      <c r="N106" t="s">
        <v>307</v>
      </c>
      <c r="O106" t="s">
        <v>307</v>
      </c>
      <c r="P106" t="s">
        <v>307</v>
      </c>
      <c r="Q106" t="s">
        <v>307</v>
      </c>
      <c r="R106" t="s">
        <v>307</v>
      </c>
      <c r="S106" t="s">
        <v>307</v>
      </c>
      <c r="T106" t="s">
        <v>307</v>
      </c>
      <c r="U106" t="s">
        <v>307</v>
      </c>
      <c r="V106" t="s">
        <v>307</v>
      </c>
      <c r="W106" t="s">
        <v>307</v>
      </c>
    </row>
    <row r="107" spans="1:45" x14ac:dyDescent="0.25">
      <c r="A107">
        <v>102</v>
      </c>
      <c r="B107" t="s">
        <v>143</v>
      </c>
      <c r="C107" t="s">
        <v>43</v>
      </c>
      <c r="D107" t="s">
        <v>62</v>
      </c>
      <c r="E107" t="s">
        <v>307</v>
      </c>
      <c r="F107" t="s">
        <v>307</v>
      </c>
      <c r="G107" t="s">
        <v>307</v>
      </c>
      <c r="H107" t="s">
        <v>307</v>
      </c>
      <c r="I107" t="s">
        <v>307</v>
      </c>
      <c r="J107" t="s">
        <v>307</v>
      </c>
      <c r="K107" t="s">
        <v>307</v>
      </c>
      <c r="L107" t="s">
        <v>307</v>
      </c>
      <c r="M107" t="s">
        <v>307</v>
      </c>
      <c r="N107" t="s">
        <v>307</v>
      </c>
      <c r="O107" t="s">
        <v>307</v>
      </c>
      <c r="P107" t="s">
        <v>307</v>
      </c>
      <c r="Q107" t="s">
        <v>307</v>
      </c>
      <c r="R107" t="s">
        <v>307</v>
      </c>
      <c r="S107" t="s">
        <v>307</v>
      </c>
      <c r="T107" t="s">
        <v>307</v>
      </c>
      <c r="U107" t="s">
        <v>307</v>
      </c>
      <c r="V107" t="s">
        <v>307</v>
      </c>
      <c r="W107" t="s">
        <v>307</v>
      </c>
    </row>
    <row r="108" spans="1:45" x14ac:dyDescent="0.25">
      <c r="A108">
        <v>102</v>
      </c>
      <c r="B108" t="s">
        <v>143</v>
      </c>
      <c r="C108" t="s">
        <v>36</v>
      </c>
      <c r="D108" t="s">
        <v>47</v>
      </c>
      <c r="E108" t="s">
        <v>307</v>
      </c>
      <c r="F108" t="s">
        <v>307</v>
      </c>
      <c r="G108" t="s">
        <v>307</v>
      </c>
      <c r="H108" t="s">
        <v>307</v>
      </c>
      <c r="I108" t="s">
        <v>307</v>
      </c>
      <c r="J108" t="s">
        <v>307</v>
      </c>
      <c r="K108" t="s">
        <v>307</v>
      </c>
      <c r="L108" t="s">
        <v>307</v>
      </c>
      <c r="M108" t="s">
        <v>307</v>
      </c>
      <c r="N108" t="s">
        <v>307</v>
      </c>
      <c r="O108" t="s">
        <v>307</v>
      </c>
      <c r="P108" t="s">
        <v>307</v>
      </c>
      <c r="Q108" t="s">
        <v>307</v>
      </c>
      <c r="R108" t="s">
        <v>307</v>
      </c>
      <c r="S108" t="s">
        <v>307</v>
      </c>
      <c r="T108" t="s">
        <v>307</v>
      </c>
      <c r="U108" t="s">
        <v>307</v>
      </c>
      <c r="V108" t="s">
        <v>307</v>
      </c>
      <c r="W108" t="s">
        <v>307</v>
      </c>
      <c r="X108" t="s">
        <v>307</v>
      </c>
      <c r="Y108" t="s">
        <v>307</v>
      </c>
      <c r="Z108" t="s">
        <v>307</v>
      </c>
      <c r="AA108" t="s">
        <v>307</v>
      </c>
      <c r="AB108" t="s">
        <v>307</v>
      </c>
      <c r="AC108" t="s">
        <v>307</v>
      </c>
      <c r="AD108" t="s">
        <v>307</v>
      </c>
      <c r="AE108" t="s">
        <v>307</v>
      </c>
      <c r="AF108" t="s">
        <v>307</v>
      </c>
      <c r="AG108" t="s">
        <v>307</v>
      </c>
      <c r="AH108" t="s">
        <v>307</v>
      </c>
      <c r="AI108" t="s">
        <v>307</v>
      </c>
      <c r="AJ108" t="s">
        <v>307</v>
      </c>
      <c r="AK108" t="s">
        <v>307</v>
      </c>
      <c r="AL108" t="s">
        <v>307</v>
      </c>
      <c r="AM108" t="s">
        <v>307</v>
      </c>
      <c r="AN108" t="s">
        <v>307</v>
      </c>
      <c r="AO108" t="s">
        <v>307</v>
      </c>
      <c r="AP108" t="s">
        <v>307</v>
      </c>
      <c r="AQ108" t="s">
        <v>307</v>
      </c>
      <c r="AR108" t="s">
        <v>307</v>
      </c>
      <c r="AS108" t="s">
        <v>307</v>
      </c>
    </row>
    <row r="109" spans="1:45" x14ac:dyDescent="0.25">
      <c r="A109">
        <v>102</v>
      </c>
      <c r="B109" t="s">
        <v>143</v>
      </c>
      <c r="C109" t="s">
        <v>36</v>
      </c>
      <c r="D109" t="s">
        <v>48</v>
      </c>
      <c r="E109" t="s">
        <v>307</v>
      </c>
      <c r="F109" t="s">
        <v>307</v>
      </c>
      <c r="G109" t="s">
        <v>307</v>
      </c>
      <c r="H109" t="s">
        <v>307</v>
      </c>
      <c r="I109" t="s">
        <v>307</v>
      </c>
      <c r="J109" t="s">
        <v>307</v>
      </c>
      <c r="K109" t="s">
        <v>307</v>
      </c>
      <c r="L109" t="s">
        <v>307</v>
      </c>
      <c r="M109" t="s">
        <v>307</v>
      </c>
      <c r="N109" t="s">
        <v>307</v>
      </c>
      <c r="O109" t="s">
        <v>307</v>
      </c>
      <c r="P109" t="s">
        <v>307</v>
      </c>
      <c r="Q109" t="s">
        <v>307</v>
      </c>
      <c r="R109" t="s">
        <v>307</v>
      </c>
      <c r="S109" t="s">
        <v>307</v>
      </c>
      <c r="T109" t="s">
        <v>307</v>
      </c>
      <c r="U109" t="s">
        <v>307</v>
      </c>
      <c r="V109" t="s">
        <v>307</v>
      </c>
      <c r="W109" t="s">
        <v>307</v>
      </c>
      <c r="X109" t="s">
        <v>307</v>
      </c>
      <c r="Y109" t="s">
        <v>307</v>
      </c>
      <c r="Z109" t="s">
        <v>307</v>
      </c>
      <c r="AA109" t="s">
        <v>307</v>
      </c>
      <c r="AB109" t="s">
        <v>307</v>
      </c>
      <c r="AC109" t="s">
        <v>307</v>
      </c>
      <c r="AD109" t="s">
        <v>307</v>
      </c>
      <c r="AE109" t="s">
        <v>307</v>
      </c>
      <c r="AF109" t="s">
        <v>307</v>
      </c>
      <c r="AG109" t="s">
        <v>307</v>
      </c>
      <c r="AH109" t="s">
        <v>307</v>
      </c>
      <c r="AI109" t="s">
        <v>307</v>
      </c>
      <c r="AJ109" t="s">
        <v>307</v>
      </c>
      <c r="AK109" t="s">
        <v>307</v>
      </c>
      <c r="AL109" t="s">
        <v>307</v>
      </c>
      <c r="AM109" t="s">
        <v>307</v>
      </c>
      <c r="AN109" t="s">
        <v>307</v>
      </c>
      <c r="AO109" t="s">
        <v>307</v>
      </c>
      <c r="AP109" t="s">
        <v>307</v>
      </c>
      <c r="AQ109" t="s">
        <v>307</v>
      </c>
      <c r="AR109" t="s">
        <v>307</v>
      </c>
      <c r="AS109" t="s">
        <v>307</v>
      </c>
    </row>
    <row r="110" spans="1:45" x14ac:dyDescent="0.25">
      <c r="A110">
        <v>102</v>
      </c>
      <c r="B110" t="s">
        <v>143</v>
      </c>
      <c r="C110" t="s">
        <v>36</v>
      </c>
      <c r="D110" t="s">
        <v>49</v>
      </c>
      <c r="E110" t="s">
        <v>307</v>
      </c>
      <c r="F110" t="s">
        <v>307</v>
      </c>
      <c r="G110" t="s">
        <v>307</v>
      </c>
      <c r="H110" t="s">
        <v>307</v>
      </c>
      <c r="I110" t="s">
        <v>307</v>
      </c>
      <c r="J110" t="s">
        <v>307</v>
      </c>
      <c r="K110" t="s">
        <v>307</v>
      </c>
      <c r="L110" t="s">
        <v>307</v>
      </c>
      <c r="M110" t="s">
        <v>307</v>
      </c>
      <c r="N110" t="s">
        <v>307</v>
      </c>
      <c r="O110" t="s">
        <v>307</v>
      </c>
      <c r="P110" t="s">
        <v>307</v>
      </c>
      <c r="Q110" t="s">
        <v>307</v>
      </c>
      <c r="R110" t="s">
        <v>307</v>
      </c>
      <c r="S110" t="s">
        <v>307</v>
      </c>
      <c r="T110" t="s">
        <v>307</v>
      </c>
      <c r="U110" t="s">
        <v>307</v>
      </c>
      <c r="V110" t="s">
        <v>307</v>
      </c>
      <c r="W110" t="s">
        <v>307</v>
      </c>
      <c r="X110" t="s">
        <v>307</v>
      </c>
      <c r="Y110" t="s">
        <v>307</v>
      </c>
      <c r="Z110" t="s">
        <v>307</v>
      </c>
      <c r="AA110" t="s">
        <v>307</v>
      </c>
      <c r="AB110" t="s">
        <v>307</v>
      </c>
      <c r="AC110" t="s">
        <v>307</v>
      </c>
      <c r="AD110" t="s">
        <v>307</v>
      </c>
      <c r="AE110" t="s">
        <v>307</v>
      </c>
      <c r="AF110" t="s">
        <v>307</v>
      </c>
      <c r="AG110" t="s">
        <v>307</v>
      </c>
      <c r="AH110" t="s">
        <v>307</v>
      </c>
      <c r="AI110" t="s">
        <v>307</v>
      </c>
      <c r="AJ110" t="s">
        <v>307</v>
      </c>
      <c r="AK110" t="s">
        <v>307</v>
      </c>
      <c r="AL110" t="s">
        <v>307</v>
      </c>
      <c r="AM110" t="s">
        <v>307</v>
      </c>
      <c r="AN110" t="s">
        <v>307</v>
      </c>
      <c r="AO110" t="s">
        <v>307</v>
      </c>
      <c r="AP110" t="s">
        <v>307</v>
      </c>
      <c r="AQ110" t="s">
        <v>307</v>
      </c>
      <c r="AR110" t="s">
        <v>307</v>
      </c>
      <c r="AS110" t="s">
        <v>307</v>
      </c>
    </row>
    <row r="111" spans="1:45" x14ac:dyDescent="0.25">
      <c r="A111">
        <v>102</v>
      </c>
      <c r="B111" t="s">
        <v>143</v>
      </c>
      <c r="C111" t="s">
        <v>37</v>
      </c>
      <c r="D111" t="s">
        <v>47</v>
      </c>
      <c r="E111" t="s">
        <v>307</v>
      </c>
      <c r="F111" t="s">
        <v>307</v>
      </c>
      <c r="G111" t="s">
        <v>307</v>
      </c>
      <c r="H111" t="s">
        <v>307</v>
      </c>
      <c r="I111" t="s">
        <v>307</v>
      </c>
      <c r="J111" t="s">
        <v>307</v>
      </c>
      <c r="K111" t="s">
        <v>307</v>
      </c>
      <c r="L111" t="s">
        <v>307</v>
      </c>
      <c r="M111" t="s">
        <v>307</v>
      </c>
      <c r="N111" t="s">
        <v>307</v>
      </c>
      <c r="O111" t="s">
        <v>307</v>
      </c>
      <c r="P111" t="s">
        <v>307</v>
      </c>
      <c r="Q111" t="s">
        <v>307</v>
      </c>
      <c r="R111" t="s">
        <v>307</v>
      </c>
      <c r="S111" t="s">
        <v>307</v>
      </c>
      <c r="T111" t="s">
        <v>307</v>
      </c>
      <c r="U111" t="s">
        <v>307</v>
      </c>
      <c r="V111" t="s">
        <v>307</v>
      </c>
      <c r="W111" t="s">
        <v>307</v>
      </c>
      <c r="X111" t="s">
        <v>307</v>
      </c>
      <c r="Y111" t="s">
        <v>307</v>
      </c>
      <c r="Z111" t="s">
        <v>307</v>
      </c>
      <c r="AA111" t="s">
        <v>307</v>
      </c>
      <c r="AB111" t="s">
        <v>307</v>
      </c>
      <c r="AC111" t="s">
        <v>307</v>
      </c>
      <c r="AD111" t="s">
        <v>307</v>
      </c>
      <c r="AE111" t="s">
        <v>307</v>
      </c>
      <c r="AF111" t="s">
        <v>307</v>
      </c>
      <c r="AG111" t="s">
        <v>307</v>
      </c>
      <c r="AH111" t="s">
        <v>307</v>
      </c>
      <c r="AI111" t="s">
        <v>307</v>
      </c>
      <c r="AJ111" t="s">
        <v>307</v>
      </c>
      <c r="AK111" t="s">
        <v>307</v>
      </c>
      <c r="AL111" t="s">
        <v>307</v>
      </c>
      <c r="AM111" t="s">
        <v>307</v>
      </c>
      <c r="AN111" t="s">
        <v>307</v>
      </c>
      <c r="AO111" t="s">
        <v>307</v>
      </c>
      <c r="AP111" t="s">
        <v>307</v>
      </c>
      <c r="AQ111" t="s">
        <v>307</v>
      </c>
      <c r="AR111" t="s">
        <v>307</v>
      </c>
      <c r="AS111" t="s">
        <v>307</v>
      </c>
    </row>
    <row r="112" spans="1:45" x14ac:dyDescent="0.25">
      <c r="A112">
        <v>102</v>
      </c>
      <c r="B112" t="s">
        <v>143</v>
      </c>
      <c r="C112" t="s">
        <v>37</v>
      </c>
      <c r="D112" t="s">
        <v>48</v>
      </c>
      <c r="E112" t="s">
        <v>307</v>
      </c>
      <c r="F112" t="s">
        <v>307</v>
      </c>
      <c r="G112" t="s">
        <v>307</v>
      </c>
      <c r="H112" t="s">
        <v>307</v>
      </c>
      <c r="I112" t="s">
        <v>307</v>
      </c>
      <c r="J112" t="s">
        <v>307</v>
      </c>
      <c r="K112" t="s">
        <v>307</v>
      </c>
      <c r="L112" t="s">
        <v>307</v>
      </c>
      <c r="M112" t="s">
        <v>307</v>
      </c>
      <c r="N112" t="s">
        <v>307</v>
      </c>
      <c r="O112" t="s">
        <v>307</v>
      </c>
      <c r="P112" t="s">
        <v>307</v>
      </c>
      <c r="Q112" t="s">
        <v>307</v>
      </c>
      <c r="R112" t="s">
        <v>307</v>
      </c>
      <c r="S112" t="s">
        <v>307</v>
      </c>
      <c r="T112" t="s">
        <v>307</v>
      </c>
      <c r="U112" t="s">
        <v>307</v>
      </c>
      <c r="V112" t="s">
        <v>307</v>
      </c>
      <c r="W112" t="s">
        <v>307</v>
      </c>
      <c r="X112" t="s">
        <v>307</v>
      </c>
      <c r="Y112" t="s">
        <v>307</v>
      </c>
      <c r="Z112" t="s">
        <v>307</v>
      </c>
      <c r="AA112" t="s">
        <v>307</v>
      </c>
      <c r="AB112" t="s">
        <v>307</v>
      </c>
      <c r="AC112" t="s">
        <v>307</v>
      </c>
      <c r="AD112" t="s">
        <v>307</v>
      </c>
      <c r="AE112" t="s">
        <v>307</v>
      </c>
      <c r="AF112" t="s">
        <v>307</v>
      </c>
      <c r="AG112" t="s">
        <v>307</v>
      </c>
      <c r="AH112" t="s">
        <v>307</v>
      </c>
      <c r="AI112" t="s">
        <v>307</v>
      </c>
      <c r="AJ112" t="s">
        <v>307</v>
      </c>
      <c r="AK112" t="s">
        <v>307</v>
      </c>
      <c r="AL112" t="s">
        <v>307</v>
      </c>
      <c r="AM112" t="s">
        <v>307</v>
      </c>
      <c r="AN112" t="s">
        <v>307</v>
      </c>
      <c r="AO112" t="s">
        <v>307</v>
      </c>
      <c r="AP112" t="s">
        <v>307</v>
      </c>
      <c r="AQ112" t="s">
        <v>307</v>
      </c>
      <c r="AR112" t="s">
        <v>307</v>
      </c>
      <c r="AS112" t="s">
        <v>307</v>
      </c>
    </row>
    <row r="113" spans="1:45" x14ac:dyDescent="0.25">
      <c r="A113">
        <v>102</v>
      </c>
      <c r="B113" t="s">
        <v>143</v>
      </c>
      <c r="C113" t="s">
        <v>37</v>
      </c>
      <c r="D113" t="s">
        <v>49</v>
      </c>
      <c r="E113" t="s">
        <v>307</v>
      </c>
      <c r="F113" t="s">
        <v>307</v>
      </c>
      <c r="G113" t="s">
        <v>307</v>
      </c>
      <c r="H113" t="s">
        <v>307</v>
      </c>
      <c r="I113" t="s">
        <v>307</v>
      </c>
      <c r="J113" t="s">
        <v>307</v>
      </c>
      <c r="K113" t="s">
        <v>307</v>
      </c>
      <c r="L113" t="s">
        <v>307</v>
      </c>
      <c r="M113" t="s">
        <v>307</v>
      </c>
      <c r="N113" t="s">
        <v>307</v>
      </c>
      <c r="O113" t="s">
        <v>307</v>
      </c>
      <c r="P113" t="s">
        <v>307</v>
      </c>
      <c r="Q113" t="s">
        <v>307</v>
      </c>
      <c r="R113" t="s">
        <v>307</v>
      </c>
      <c r="S113" t="s">
        <v>307</v>
      </c>
      <c r="T113" t="s">
        <v>307</v>
      </c>
      <c r="U113" t="s">
        <v>307</v>
      </c>
      <c r="V113" t="s">
        <v>307</v>
      </c>
      <c r="W113" t="s">
        <v>307</v>
      </c>
      <c r="X113" t="s">
        <v>307</v>
      </c>
      <c r="Y113" t="s">
        <v>307</v>
      </c>
      <c r="Z113" t="s">
        <v>307</v>
      </c>
      <c r="AA113" t="s">
        <v>307</v>
      </c>
      <c r="AB113" t="s">
        <v>307</v>
      </c>
      <c r="AC113" t="s">
        <v>307</v>
      </c>
      <c r="AD113" t="s">
        <v>307</v>
      </c>
      <c r="AE113" t="s">
        <v>307</v>
      </c>
      <c r="AF113" t="s">
        <v>307</v>
      </c>
      <c r="AG113" t="s">
        <v>307</v>
      </c>
      <c r="AH113" t="s">
        <v>307</v>
      </c>
      <c r="AI113" t="s">
        <v>307</v>
      </c>
      <c r="AJ113" t="s">
        <v>307</v>
      </c>
      <c r="AK113" t="s">
        <v>307</v>
      </c>
      <c r="AL113" t="s">
        <v>307</v>
      </c>
      <c r="AM113" t="s">
        <v>307</v>
      </c>
      <c r="AN113" t="s">
        <v>307</v>
      </c>
      <c r="AO113" t="s">
        <v>307</v>
      </c>
      <c r="AP113" t="s">
        <v>307</v>
      </c>
      <c r="AQ113" t="s">
        <v>307</v>
      </c>
      <c r="AR113" t="s">
        <v>307</v>
      </c>
      <c r="AS113" t="s">
        <v>307</v>
      </c>
    </row>
    <row r="114" spans="1:45" x14ac:dyDescent="0.25">
      <c r="A114">
        <v>102</v>
      </c>
      <c r="B114" t="s">
        <v>143</v>
      </c>
      <c r="C114" t="s">
        <v>476</v>
      </c>
      <c r="D114" t="s">
        <v>48</v>
      </c>
      <c r="E114" t="s">
        <v>307</v>
      </c>
      <c r="F114" t="s">
        <v>307</v>
      </c>
      <c r="G114" t="s">
        <v>307</v>
      </c>
    </row>
    <row r="115" spans="1:45" x14ac:dyDescent="0.25">
      <c r="A115">
        <v>102</v>
      </c>
      <c r="B115" t="s">
        <v>143</v>
      </c>
      <c r="C115" t="s">
        <v>477</v>
      </c>
      <c r="D115" t="s">
        <v>48</v>
      </c>
      <c r="E115" t="s">
        <v>307</v>
      </c>
      <c r="F115" t="s">
        <v>307</v>
      </c>
      <c r="G115" t="s">
        <v>307</v>
      </c>
    </row>
    <row r="116" spans="1:45" x14ac:dyDescent="0.25">
      <c r="A116">
        <v>102</v>
      </c>
      <c r="B116" t="s">
        <v>143</v>
      </c>
      <c r="C116" t="s">
        <v>45</v>
      </c>
      <c r="D116" t="s">
        <v>63</v>
      </c>
      <c r="E116" t="s">
        <v>307</v>
      </c>
      <c r="F116" t="s">
        <v>307</v>
      </c>
      <c r="G116" t="s">
        <v>307</v>
      </c>
      <c r="H116" t="s">
        <v>307</v>
      </c>
      <c r="I116" t="s">
        <v>307</v>
      </c>
      <c r="J116" t="s">
        <v>307</v>
      </c>
      <c r="K116" t="s">
        <v>307</v>
      </c>
      <c r="L116" t="s">
        <v>307</v>
      </c>
      <c r="M116" t="s">
        <v>307</v>
      </c>
      <c r="N116" t="s">
        <v>307</v>
      </c>
      <c r="O116" t="s">
        <v>307</v>
      </c>
      <c r="P116" t="s">
        <v>307</v>
      </c>
      <c r="Q116" t="s">
        <v>307</v>
      </c>
      <c r="R116" t="s">
        <v>307</v>
      </c>
      <c r="S116" t="s">
        <v>307</v>
      </c>
      <c r="T116" t="s">
        <v>307</v>
      </c>
      <c r="U116" t="s">
        <v>307</v>
      </c>
      <c r="V116" t="s">
        <v>307</v>
      </c>
      <c r="W116" t="s">
        <v>307</v>
      </c>
    </row>
    <row r="117" spans="1:45" x14ac:dyDescent="0.25">
      <c r="A117">
        <v>102</v>
      </c>
      <c r="B117" t="s">
        <v>143</v>
      </c>
      <c r="C117" t="s">
        <v>45</v>
      </c>
      <c r="D117" t="s">
        <v>64</v>
      </c>
      <c r="E117" t="s">
        <v>307</v>
      </c>
      <c r="F117" t="s">
        <v>307</v>
      </c>
      <c r="G117" t="s">
        <v>307</v>
      </c>
      <c r="H117" t="s">
        <v>307</v>
      </c>
      <c r="I117" t="s">
        <v>307</v>
      </c>
      <c r="J117" t="s">
        <v>307</v>
      </c>
      <c r="K117" t="s">
        <v>307</v>
      </c>
      <c r="L117" t="s">
        <v>307</v>
      </c>
      <c r="M117" t="s">
        <v>307</v>
      </c>
      <c r="N117" t="s">
        <v>307</v>
      </c>
      <c r="O117" t="s">
        <v>307</v>
      </c>
      <c r="P117" t="s">
        <v>307</v>
      </c>
      <c r="Q117" t="s">
        <v>307</v>
      </c>
      <c r="R117" t="s">
        <v>307</v>
      </c>
      <c r="S117" t="s">
        <v>307</v>
      </c>
      <c r="T117" t="s">
        <v>307</v>
      </c>
      <c r="U117" t="s">
        <v>307</v>
      </c>
      <c r="V117" t="s">
        <v>307</v>
      </c>
      <c r="W117" t="s">
        <v>307</v>
      </c>
    </row>
    <row r="118" spans="1:45" x14ac:dyDescent="0.25">
      <c r="A118">
        <v>102</v>
      </c>
      <c r="B118" t="s">
        <v>143</v>
      </c>
      <c r="C118" t="s">
        <v>459</v>
      </c>
      <c r="D118" t="s">
        <v>48</v>
      </c>
      <c r="E118" t="s">
        <v>307</v>
      </c>
      <c r="F118" t="s">
        <v>307</v>
      </c>
      <c r="G118" t="s">
        <v>307</v>
      </c>
      <c r="H118" t="s">
        <v>307</v>
      </c>
      <c r="I118" t="s">
        <v>307</v>
      </c>
      <c r="J118" t="s">
        <v>307</v>
      </c>
      <c r="K118" t="s">
        <v>307</v>
      </c>
      <c r="L118" t="s">
        <v>307</v>
      </c>
      <c r="M118" t="s">
        <v>307</v>
      </c>
      <c r="N118" t="s">
        <v>307</v>
      </c>
      <c r="O118" t="s">
        <v>307</v>
      </c>
      <c r="P118" t="s">
        <v>307</v>
      </c>
      <c r="Q118" t="s">
        <v>307</v>
      </c>
    </row>
    <row r="119" spans="1:45" x14ac:dyDescent="0.25">
      <c r="A119">
        <v>102</v>
      </c>
      <c r="B119" t="s">
        <v>143</v>
      </c>
      <c r="C119" t="s">
        <v>304</v>
      </c>
      <c r="D119" t="s">
        <v>48</v>
      </c>
      <c r="E119" t="s">
        <v>307</v>
      </c>
      <c r="F119" t="s">
        <v>307</v>
      </c>
      <c r="G119" t="s">
        <v>307</v>
      </c>
      <c r="H119" t="s">
        <v>307</v>
      </c>
      <c r="I119" t="s">
        <v>307</v>
      </c>
      <c r="J119" t="s">
        <v>307</v>
      </c>
      <c r="K119" t="s">
        <v>307</v>
      </c>
      <c r="L119" t="s">
        <v>307</v>
      </c>
      <c r="M119" t="s">
        <v>307</v>
      </c>
      <c r="N119" t="s">
        <v>307</v>
      </c>
      <c r="O119" t="s">
        <v>307</v>
      </c>
      <c r="P119" t="s">
        <v>307</v>
      </c>
      <c r="Q119" t="s">
        <v>307</v>
      </c>
    </row>
    <row r="120" spans="1:45" x14ac:dyDescent="0.25">
      <c r="A120">
        <v>102</v>
      </c>
      <c r="B120" t="s">
        <v>143</v>
      </c>
      <c r="C120" t="s">
        <v>433</v>
      </c>
      <c r="D120" t="s">
        <v>48</v>
      </c>
      <c r="E120" t="s">
        <v>307</v>
      </c>
      <c r="F120" t="s">
        <v>307</v>
      </c>
      <c r="G120" t="s">
        <v>307</v>
      </c>
      <c r="H120" t="s">
        <v>307</v>
      </c>
      <c r="I120" t="s">
        <v>307</v>
      </c>
      <c r="J120" t="s">
        <v>307</v>
      </c>
      <c r="K120" t="s">
        <v>307</v>
      </c>
      <c r="L120" t="s">
        <v>307</v>
      </c>
      <c r="M120" t="s">
        <v>307</v>
      </c>
      <c r="N120" t="s">
        <v>307</v>
      </c>
      <c r="O120" t="s">
        <v>307</v>
      </c>
      <c r="P120" t="s">
        <v>307</v>
      </c>
      <c r="Q120" t="s">
        <v>307</v>
      </c>
    </row>
    <row r="121" spans="1:45" x14ac:dyDescent="0.25">
      <c r="A121">
        <v>102</v>
      </c>
      <c r="B121" t="s">
        <v>143</v>
      </c>
      <c r="C121" t="s">
        <v>305</v>
      </c>
      <c r="D121" t="s">
        <v>48</v>
      </c>
      <c r="E121" t="s">
        <v>307</v>
      </c>
      <c r="F121" t="s">
        <v>307</v>
      </c>
      <c r="G121" t="s">
        <v>307</v>
      </c>
      <c r="H121" t="s">
        <v>307</v>
      </c>
      <c r="I121" t="s">
        <v>307</v>
      </c>
      <c r="J121" t="s">
        <v>307</v>
      </c>
      <c r="K121" t="s">
        <v>307</v>
      </c>
      <c r="L121" t="s">
        <v>307</v>
      </c>
      <c r="M121" t="s">
        <v>307</v>
      </c>
      <c r="N121" t="s">
        <v>307</v>
      </c>
      <c r="O121" t="s">
        <v>307</v>
      </c>
      <c r="P121" t="s">
        <v>307</v>
      </c>
      <c r="Q121" t="s">
        <v>307</v>
      </c>
    </row>
    <row r="122" spans="1:45" x14ac:dyDescent="0.25">
      <c r="A122">
        <v>102</v>
      </c>
      <c r="B122" t="s">
        <v>143</v>
      </c>
      <c r="C122" t="s">
        <v>306</v>
      </c>
      <c r="D122" t="s">
        <v>48</v>
      </c>
      <c r="E122" t="s">
        <v>307</v>
      </c>
      <c r="F122" t="s">
        <v>307</v>
      </c>
      <c r="G122" t="s">
        <v>307</v>
      </c>
      <c r="H122" t="s">
        <v>307</v>
      </c>
      <c r="I122" t="s">
        <v>307</v>
      </c>
      <c r="J122" t="s">
        <v>307</v>
      </c>
      <c r="K122" t="s">
        <v>307</v>
      </c>
      <c r="L122" t="s">
        <v>307</v>
      </c>
      <c r="M122" t="s">
        <v>307</v>
      </c>
      <c r="N122" t="s">
        <v>307</v>
      </c>
      <c r="O122" t="s">
        <v>307</v>
      </c>
      <c r="P122" t="s">
        <v>307</v>
      </c>
      <c r="Q122" t="s">
        <v>307</v>
      </c>
    </row>
    <row r="123" spans="1:45" x14ac:dyDescent="0.25">
      <c r="A123">
        <v>102</v>
      </c>
      <c r="B123" t="s">
        <v>143</v>
      </c>
      <c r="C123" t="s">
        <v>44</v>
      </c>
      <c r="D123" t="s">
        <v>54</v>
      </c>
      <c r="E123" t="s">
        <v>307</v>
      </c>
      <c r="F123" t="s">
        <v>307</v>
      </c>
      <c r="G123" t="s">
        <v>307</v>
      </c>
      <c r="H123" t="s">
        <v>307</v>
      </c>
      <c r="I123" t="s">
        <v>307</v>
      </c>
      <c r="J123" t="s">
        <v>307</v>
      </c>
      <c r="K123" t="s">
        <v>307</v>
      </c>
      <c r="L123" t="s">
        <v>307</v>
      </c>
      <c r="M123" t="s">
        <v>307</v>
      </c>
      <c r="N123" t="s">
        <v>307</v>
      </c>
      <c r="O123" t="s">
        <v>307</v>
      </c>
      <c r="P123" t="s">
        <v>307</v>
      </c>
      <c r="Q123" t="s">
        <v>307</v>
      </c>
      <c r="R123" t="s">
        <v>307</v>
      </c>
      <c r="S123" t="s">
        <v>307</v>
      </c>
      <c r="T123" t="s">
        <v>307</v>
      </c>
      <c r="U123" t="s">
        <v>307</v>
      </c>
      <c r="V123" t="s">
        <v>307</v>
      </c>
      <c r="W123" t="s">
        <v>307</v>
      </c>
    </row>
    <row r="124" spans="1:45" x14ac:dyDescent="0.25">
      <c r="A124">
        <v>102</v>
      </c>
      <c r="B124" t="s">
        <v>143</v>
      </c>
      <c r="C124" t="s">
        <v>44</v>
      </c>
      <c r="D124" t="s">
        <v>55</v>
      </c>
      <c r="E124" t="s">
        <v>307</v>
      </c>
      <c r="F124" t="s">
        <v>307</v>
      </c>
      <c r="G124" t="s">
        <v>307</v>
      </c>
      <c r="H124" t="s">
        <v>307</v>
      </c>
      <c r="I124" t="s">
        <v>307</v>
      </c>
      <c r="J124" t="s">
        <v>307</v>
      </c>
      <c r="K124" t="s">
        <v>307</v>
      </c>
      <c r="L124" t="s">
        <v>307</v>
      </c>
      <c r="M124" t="s">
        <v>307</v>
      </c>
      <c r="N124" t="s">
        <v>307</v>
      </c>
      <c r="O124" t="s">
        <v>307</v>
      </c>
      <c r="P124" t="s">
        <v>307</v>
      </c>
      <c r="Q124" t="s">
        <v>307</v>
      </c>
      <c r="R124" t="s">
        <v>307</v>
      </c>
      <c r="S124" t="s">
        <v>307</v>
      </c>
      <c r="T124" t="s">
        <v>307</v>
      </c>
      <c r="U124" t="s">
        <v>307</v>
      </c>
      <c r="V124" t="s">
        <v>307</v>
      </c>
      <c r="W124" t="s">
        <v>307</v>
      </c>
    </row>
    <row r="125" spans="1:45" x14ac:dyDescent="0.25">
      <c r="A125">
        <v>102</v>
      </c>
      <c r="B125" t="s">
        <v>143</v>
      </c>
      <c r="C125" t="s">
        <v>44</v>
      </c>
      <c r="D125" t="s">
        <v>56</v>
      </c>
      <c r="E125" t="s">
        <v>307</v>
      </c>
      <c r="F125" t="s">
        <v>307</v>
      </c>
      <c r="G125" t="s">
        <v>307</v>
      </c>
      <c r="H125" t="s">
        <v>307</v>
      </c>
      <c r="I125" t="s">
        <v>307</v>
      </c>
      <c r="J125" t="s">
        <v>307</v>
      </c>
      <c r="K125" t="s">
        <v>307</v>
      </c>
      <c r="L125" t="s">
        <v>307</v>
      </c>
      <c r="M125" t="s">
        <v>307</v>
      </c>
      <c r="N125" t="s">
        <v>307</v>
      </c>
      <c r="O125" t="s">
        <v>307</v>
      </c>
      <c r="P125" t="s">
        <v>307</v>
      </c>
      <c r="Q125" t="s">
        <v>307</v>
      </c>
      <c r="R125" t="s">
        <v>307</v>
      </c>
      <c r="S125" t="s">
        <v>307</v>
      </c>
      <c r="T125" t="s">
        <v>307</v>
      </c>
      <c r="U125" t="s">
        <v>307</v>
      </c>
      <c r="V125" t="s">
        <v>307</v>
      </c>
      <c r="W125" t="s">
        <v>307</v>
      </c>
    </row>
    <row r="126" spans="1:45" x14ac:dyDescent="0.25">
      <c r="A126">
        <v>102</v>
      </c>
      <c r="B126" t="s">
        <v>143</v>
      </c>
      <c r="C126" t="s">
        <v>44</v>
      </c>
      <c r="D126" t="s">
        <v>57</v>
      </c>
      <c r="E126" t="s">
        <v>307</v>
      </c>
      <c r="F126" t="s">
        <v>307</v>
      </c>
      <c r="G126" t="s">
        <v>307</v>
      </c>
      <c r="H126" t="s">
        <v>307</v>
      </c>
      <c r="I126" t="s">
        <v>307</v>
      </c>
      <c r="J126" t="s">
        <v>307</v>
      </c>
      <c r="K126" t="s">
        <v>307</v>
      </c>
      <c r="L126" t="s">
        <v>307</v>
      </c>
      <c r="M126" t="s">
        <v>307</v>
      </c>
      <c r="N126" t="s">
        <v>307</v>
      </c>
      <c r="O126" t="s">
        <v>307</v>
      </c>
      <c r="P126" t="s">
        <v>307</v>
      </c>
      <c r="Q126" t="s">
        <v>307</v>
      </c>
      <c r="R126" t="s">
        <v>307</v>
      </c>
      <c r="S126" t="s">
        <v>307</v>
      </c>
      <c r="T126" t="s">
        <v>307</v>
      </c>
      <c r="U126" t="s">
        <v>307</v>
      </c>
      <c r="V126" t="s">
        <v>307</v>
      </c>
      <c r="W126" t="s">
        <v>307</v>
      </c>
    </row>
    <row r="127" spans="1:45" x14ac:dyDescent="0.25">
      <c r="A127">
        <v>102</v>
      </c>
      <c r="B127" t="s">
        <v>143</v>
      </c>
      <c r="C127" t="s">
        <v>44</v>
      </c>
      <c r="D127" t="s">
        <v>58</v>
      </c>
      <c r="E127" t="s">
        <v>307</v>
      </c>
      <c r="F127" t="s">
        <v>307</v>
      </c>
      <c r="G127" t="s">
        <v>307</v>
      </c>
      <c r="H127" t="s">
        <v>307</v>
      </c>
      <c r="I127" t="s">
        <v>307</v>
      </c>
      <c r="J127" t="s">
        <v>307</v>
      </c>
      <c r="K127" t="s">
        <v>307</v>
      </c>
      <c r="L127" t="s">
        <v>307</v>
      </c>
      <c r="M127" t="s">
        <v>307</v>
      </c>
      <c r="N127" t="s">
        <v>307</v>
      </c>
      <c r="O127" t="s">
        <v>307</v>
      </c>
      <c r="P127" t="s">
        <v>307</v>
      </c>
      <c r="Q127" t="s">
        <v>307</v>
      </c>
      <c r="R127" t="s">
        <v>307</v>
      </c>
      <c r="S127" t="s">
        <v>307</v>
      </c>
      <c r="T127" t="s">
        <v>307</v>
      </c>
      <c r="U127" t="s">
        <v>307</v>
      </c>
      <c r="V127" t="s">
        <v>307</v>
      </c>
      <c r="W127" t="s">
        <v>307</v>
      </c>
    </row>
    <row r="128" spans="1:45" x14ac:dyDescent="0.25">
      <c r="A128">
        <v>102</v>
      </c>
      <c r="B128" t="s">
        <v>143</v>
      </c>
      <c r="C128" t="s">
        <v>44</v>
      </c>
      <c r="D128" t="s">
        <v>59</v>
      </c>
      <c r="E128" t="s">
        <v>307</v>
      </c>
      <c r="F128" t="s">
        <v>307</v>
      </c>
      <c r="G128" t="s">
        <v>307</v>
      </c>
      <c r="H128" t="s">
        <v>307</v>
      </c>
      <c r="I128" t="s">
        <v>307</v>
      </c>
      <c r="J128" t="s">
        <v>307</v>
      </c>
      <c r="K128" t="s">
        <v>307</v>
      </c>
      <c r="L128" t="s">
        <v>307</v>
      </c>
      <c r="M128" t="s">
        <v>307</v>
      </c>
      <c r="N128" t="s">
        <v>307</v>
      </c>
      <c r="O128" t="s">
        <v>307</v>
      </c>
      <c r="P128" t="s">
        <v>307</v>
      </c>
      <c r="Q128" t="s">
        <v>307</v>
      </c>
      <c r="R128" t="s">
        <v>307</v>
      </c>
      <c r="S128" t="s">
        <v>307</v>
      </c>
      <c r="T128" t="s">
        <v>307</v>
      </c>
      <c r="U128" t="s">
        <v>307</v>
      </c>
      <c r="V128" t="s">
        <v>307</v>
      </c>
      <c r="W128" t="s">
        <v>307</v>
      </c>
    </row>
    <row r="129" spans="1:45" x14ac:dyDescent="0.25">
      <c r="A129">
        <v>102</v>
      </c>
      <c r="B129" t="s">
        <v>143</v>
      </c>
      <c r="C129" t="s">
        <v>44</v>
      </c>
      <c r="D129" t="s">
        <v>60</v>
      </c>
      <c r="E129" t="s">
        <v>307</v>
      </c>
      <c r="F129" t="s">
        <v>307</v>
      </c>
      <c r="G129" t="s">
        <v>307</v>
      </c>
      <c r="H129" t="s">
        <v>307</v>
      </c>
      <c r="I129" t="s">
        <v>307</v>
      </c>
      <c r="J129" t="s">
        <v>307</v>
      </c>
      <c r="K129" t="s">
        <v>307</v>
      </c>
      <c r="L129" t="s">
        <v>307</v>
      </c>
      <c r="M129" t="s">
        <v>307</v>
      </c>
      <c r="N129" t="s">
        <v>307</v>
      </c>
      <c r="O129" t="s">
        <v>307</v>
      </c>
      <c r="P129" t="s">
        <v>307</v>
      </c>
      <c r="Q129" t="s">
        <v>307</v>
      </c>
      <c r="R129" t="s">
        <v>307</v>
      </c>
      <c r="S129" t="s">
        <v>307</v>
      </c>
      <c r="T129" t="s">
        <v>307</v>
      </c>
      <c r="U129" t="s">
        <v>307</v>
      </c>
      <c r="V129" t="s">
        <v>307</v>
      </c>
      <c r="W129" t="s">
        <v>307</v>
      </c>
    </row>
    <row r="130" spans="1:45" x14ac:dyDescent="0.25">
      <c r="A130">
        <v>102</v>
      </c>
      <c r="B130" t="s">
        <v>143</v>
      </c>
      <c r="C130" t="s">
        <v>44</v>
      </c>
      <c r="D130" t="s">
        <v>61</v>
      </c>
      <c r="E130" t="s">
        <v>307</v>
      </c>
      <c r="F130" t="s">
        <v>307</v>
      </c>
      <c r="G130" t="s">
        <v>307</v>
      </c>
      <c r="H130" t="s">
        <v>307</v>
      </c>
      <c r="I130" t="s">
        <v>307</v>
      </c>
      <c r="J130" t="s">
        <v>307</v>
      </c>
      <c r="K130" t="s">
        <v>307</v>
      </c>
      <c r="L130" t="s">
        <v>307</v>
      </c>
      <c r="M130" t="s">
        <v>307</v>
      </c>
      <c r="N130" t="s">
        <v>307</v>
      </c>
      <c r="O130" t="s">
        <v>307</v>
      </c>
      <c r="P130" t="s">
        <v>307</v>
      </c>
      <c r="Q130" t="s">
        <v>307</v>
      </c>
      <c r="R130" t="s">
        <v>307</v>
      </c>
      <c r="S130" t="s">
        <v>307</v>
      </c>
      <c r="T130" t="s">
        <v>307</v>
      </c>
      <c r="U130" t="s">
        <v>307</v>
      </c>
      <c r="V130" t="s">
        <v>307</v>
      </c>
      <c r="W130" t="s">
        <v>307</v>
      </c>
    </row>
    <row r="131" spans="1:45" x14ac:dyDescent="0.25">
      <c r="A131">
        <v>102</v>
      </c>
      <c r="B131" t="s">
        <v>143</v>
      </c>
      <c r="C131" t="s">
        <v>44</v>
      </c>
      <c r="D131" t="s">
        <v>62</v>
      </c>
      <c r="E131" t="s">
        <v>307</v>
      </c>
      <c r="F131" t="s">
        <v>307</v>
      </c>
      <c r="G131" t="s">
        <v>307</v>
      </c>
      <c r="H131" t="s">
        <v>307</v>
      </c>
      <c r="I131" t="s">
        <v>307</v>
      </c>
      <c r="J131" t="s">
        <v>307</v>
      </c>
      <c r="K131" t="s">
        <v>307</v>
      </c>
      <c r="L131" t="s">
        <v>307</v>
      </c>
      <c r="M131" t="s">
        <v>307</v>
      </c>
      <c r="N131" t="s">
        <v>307</v>
      </c>
      <c r="O131" t="s">
        <v>307</v>
      </c>
      <c r="P131" t="s">
        <v>307</v>
      </c>
      <c r="Q131" t="s">
        <v>307</v>
      </c>
      <c r="R131" t="s">
        <v>307</v>
      </c>
      <c r="S131" t="s">
        <v>307</v>
      </c>
      <c r="T131" t="s">
        <v>307</v>
      </c>
      <c r="U131" t="s">
        <v>307</v>
      </c>
      <c r="V131" t="s">
        <v>307</v>
      </c>
      <c r="W131" t="s">
        <v>307</v>
      </c>
    </row>
    <row r="132" spans="1:45" x14ac:dyDescent="0.25">
      <c r="A132">
        <v>102</v>
      </c>
      <c r="B132" t="s">
        <v>143</v>
      </c>
      <c r="C132" t="s">
        <v>38</v>
      </c>
      <c r="D132" t="s">
        <v>47</v>
      </c>
      <c r="E132" t="s">
        <v>307</v>
      </c>
      <c r="F132" t="s">
        <v>307</v>
      </c>
      <c r="G132" t="s">
        <v>307</v>
      </c>
      <c r="H132" t="s">
        <v>307</v>
      </c>
      <c r="I132" t="s">
        <v>307</v>
      </c>
      <c r="J132" t="s">
        <v>307</v>
      </c>
      <c r="K132" t="s">
        <v>307</v>
      </c>
      <c r="L132" t="s">
        <v>307</v>
      </c>
      <c r="M132" t="s">
        <v>307</v>
      </c>
      <c r="N132" t="s">
        <v>307</v>
      </c>
      <c r="O132" t="s">
        <v>307</v>
      </c>
      <c r="P132" t="s">
        <v>307</v>
      </c>
      <c r="Q132" t="s">
        <v>307</v>
      </c>
      <c r="R132" t="s">
        <v>307</v>
      </c>
      <c r="S132" t="s">
        <v>307</v>
      </c>
      <c r="T132" t="s">
        <v>307</v>
      </c>
      <c r="U132" t="s">
        <v>307</v>
      </c>
      <c r="V132" t="s">
        <v>307</v>
      </c>
      <c r="W132" t="s">
        <v>307</v>
      </c>
      <c r="X132" t="s">
        <v>307</v>
      </c>
      <c r="Y132" t="s">
        <v>307</v>
      </c>
      <c r="Z132" t="s">
        <v>307</v>
      </c>
      <c r="AA132" t="s">
        <v>307</v>
      </c>
      <c r="AB132" t="s">
        <v>307</v>
      </c>
      <c r="AC132" t="s">
        <v>307</v>
      </c>
      <c r="AD132" t="s">
        <v>307</v>
      </c>
      <c r="AE132" t="s">
        <v>307</v>
      </c>
      <c r="AF132" t="s">
        <v>307</v>
      </c>
      <c r="AG132" t="s">
        <v>307</v>
      </c>
      <c r="AH132" t="s">
        <v>307</v>
      </c>
      <c r="AI132" t="s">
        <v>307</v>
      </c>
      <c r="AJ132" t="s">
        <v>307</v>
      </c>
      <c r="AK132" t="s">
        <v>307</v>
      </c>
      <c r="AL132" t="s">
        <v>307</v>
      </c>
      <c r="AM132" t="s">
        <v>307</v>
      </c>
      <c r="AN132" t="s">
        <v>307</v>
      </c>
      <c r="AO132" t="s">
        <v>307</v>
      </c>
      <c r="AP132" t="s">
        <v>307</v>
      </c>
      <c r="AQ132" t="s">
        <v>307</v>
      </c>
      <c r="AR132" t="s">
        <v>307</v>
      </c>
      <c r="AS132" t="s">
        <v>307</v>
      </c>
    </row>
    <row r="133" spans="1:45" x14ac:dyDescent="0.25">
      <c r="A133">
        <v>102</v>
      </c>
      <c r="B133" t="s">
        <v>143</v>
      </c>
      <c r="C133" t="s">
        <v>38</v>
      </c>
      <c r="D133" t="s">
        <v>48</v>
      </c>
      <c r="E133" t="s">
        <v>307</v>
      </c>
      <c r="F133" t="s">
        <v>307</v>
      </c>
      <c r="G133" t="s">
        <v>307</v>
      </c>
      <c r="H133" t="s">
        <v>307</v>
      </c>
      <c r="I133" t="s">
        <v>307</v>
      </c>
      <c r="J133" t="s">
        <v>307</v>
      </c>
      <c r="K133" t="s">
        <v>307</v>
      </c>
      <c r="L133" t="s">
        <v>307</v>
      </c>
      <c r="M133" t="s">
        <v>307</v>
      </c>
      <c r="N133" t="s">
        <v>307</v>
      </c>
      <c r="O133" t="s">
        <v>307</v>
      </c>
      <c r="P133" t="s">
        <v>307</v>
      </c>
      <c r="Q133" t="s">
        <v>307</v>
      </c>
      <c r="R133" t="s">
        <v>307</v>
      </c>
      <c r="S133" t="s">
        <v>307</v>
      </c>
      <c r="T133" t="s">
        <v>307</v>
      </c>
      <c r="U133" t="s">
        <v>307</v>
      </c>
      <c r="V133" t="s">
        <v>307</v>
      </c>
      <c r="W133" t="s">
        <v>307</v>
      </c>
      <c r="X133" t="s">
        <v>307</v>
      </c>
      <c r="Y133" t="s">
        <v>307</v>
      </c>
      <c r="Z133" t="s">
        <v>307</v>
      </c>
      <c r="AA133" t="s">
        <v>307</v>
      </c>
      <c r="AB133" t="s">
        <v>307</v>
      </c>
      <c r="AC133" t="s">
        <v>307</v>
      </c>
      <c r="AD133" t="s">
        <v>307</v>
      </c>
      <c r="AE133" t="s">
        <v>307</v>
      </c>
      <c r="AF133" t="s">
        <v>307</v>
      </c>
      <c r="AG133" t="s">
        <v>307</v>
      </c>
      <c r="AH133" t="s">
        <v>307</v>
      </c>
      <c r="AI133" t="s">
        <v>307</v>
      </c>
      <c r="AJ133" t="s">
        <v>307</v>
      </c>
      <c r="AK133" t="s">
        <v>307</v>
      </c>
      <c r="AL133" t="s">
        <v>307</v>
      </c>
      <c r="AM133" t="s">
        <v>307</v>
      </c>
      <c r="AN133" t="s">
        <v>307</v>
      </c>
      <c r="AO133" t="s">
        <v>307</v>
      </c>
      <c r="AP133" t="s">
        <v>307</v>
      </c>
      <c r="AQ133" t="s">
        <v>307</v>
      </c>
      <c r="AR133" t="s">
        <v>307</v>
      </c>
      <c r="AS133" t="s">
        <v>307</v>
      </c>
    </row>
    <row r="134" spans="1:45" x14ac:dyDescent="0.25">
      <c r="A134">
        <v>102</v>
      </c>
      <c r="B134" t="s">
        <v>143</v>
      </c>
      <c r="C134" t="s">
        <v>38</v>
      </c>
      <c r="D134" t="s">
        <v>49</v>
      </c>
      <c r="E134" t="s">
        <v>307</v>
      </c>
      <c r="F134" t="s">
        <v>307</v>
      </c>
      <c r="G134" t="s">
        <v>307</v>
      </c>
      <c r="H134" t="s">
        <v>307</v>
      </c>
      <c r="I134" t="s">
        <v>307</v>
      </c>
      <c r="J134" t="s">
        <v>307</v>
      </c>
      <c r="K134" t="s">
        <v>307</v>
      </c>
      <c r="L134" t="s">
        <v>307</v>
      </c>
      <c r="M134" t="s">
        <v>307</v>
      </c>
      <c r="N134" t="s">
        <v>307</v>
      </c>
      <c r="O134" t="s">
        <v>307</v>
      </c>
      <c r="P134" t="s">
        <v>307</v>
      </c>
      <c r="Q134" t="s">
        <v>307</v>
      </c>
      <c r="R134" t="s">
        <v>307</v>
      </c>
      <c r="S134" t="s">
        <v>307</v>
      </c>
      <c r="T134" t="s">
        <v>307</v>
      </c>
      <c r="U134" t="s">
        <v>307</v>
      </c>
      <c r="V134" t="s">
        <v>307</v>
      </c>
      <c r="W134" t="s">
        <v>307</v>
      </c>
      <c r="X134" t="s">
        <v>307</v>
      </c>
      <c r="Y134" t="s">
        <v>307</v>
      </c>
      <c r="Z134" t="s">
        <v>307</v>
      </c>
      <c r="AA134" t="s">
        <v>307</v>
      </c>
      <c r="AB134" t="s">
        <v>307</v>
      </c>
      <c r="AC134" t="s">
        <v>307</v>
      </c>
      <c r="AD134" t="s">
        <v>307</v>
      </c>
      <c r="AE134" t="s">
        <v>307</v>
      </c>
      <c r="AF134" t="s">
        <v>307</v>
      </c>
      <c r="AG134" t="s">
        <v>307</v>
      </c>
      <c r="AH134" t="s">
        <v>307</v>
      </c>
      <c r="AI134" t="s">
        <v>307</v>
      </c>
      <c r="AJ134" t="s">
        <v>307</v>
      </c>
      <c r="AK134" t="s">
        <v>307</v>
      </c>
      <c r="AL134" t="s">
        <v>307</v>
      </c>
      <c r="AM134" t="s">
        <v>307</v>
      </c>
      <c r="AN134" t="s">
        <v>307</v>
      </c>
      <c r="AO134" t="s">
        <v>307</v>
      </c>
      <c r="AP134" t="s">
        <v>307</v>
      </c>
      <c r="AQ134" t="s">
        <v>307</v>
      </c>
      <c r="AR134" t="s">
        <v>307</v>
      </c>
      <c r="AS134" t="s">
        <v>307</v>
      </c>
    </row>
    <row r="135" spans="1:45" x14ac:dyDescent="0.25">
      <c r="A135">
        <v>102</v>
      </c>
      <c r="B135" t="s">
        <v>143</v>
      </c>
      <c r="C135" t="s">
        <v>450</v>
      </c>
      <c r="D135" t="s">
        <v>48</v>
      </c>
      <c r="E135" t="s">
        <v>307</v>
      </c>
      <c r="F135" t="s">
        <v>307</v>
      </c>
      <c r="G135" t="s">
        <v>307</v>
      </c>
      <c r="H135" t="s">
        <v>307</v>
      </c>
      <c r="I135" t="s">
        <v>307</v>
      </c>
      <c r="J135" t="s">
        <v>307</v>
      </c>
      <c r="K135" t="s">
        <v>307</v>
      </c>
      <c r="L135" t="s">
        <v>307</v>
      </c>
      <c r="M135" t="s">
        <v>307</v>
      </c>
      <c r="N135" t="s">
        <v>307</v>
      </c>
      <c r="O135" t="s">
        <v>307</v>
      </c>
      <c r="P135" t="s">
        <v>307</v>
      </c>
      <c r="Q135" t="s">
        <v>307</v>
      </c>
      <c r="R135" t="s">
        <v>307</v>
      </c>
    </row>
    <row r="136" spans="1:45" x14ac:dyDescent="0.25">
      <c r="A136">
        <v>102</v>
      </c>
      <c r="B136" t="s">
        <v>143</v>
      </c>
      <c r="C136" t="s">
        <v>449</v>
      </c>
      <c r="D136" t="s">
        <v>48</v>
      </c>
      <c r="E136" t="s">
        <v>307</v>
      </c>
      <c r="F136" t="s">
        <v>307</v>
      </c>
      <c r="G136" t="s">
        <v>307</v>
      </c>
      <c r="H136" t="s">
        <v>307</v>
      </c>
      <c r="I136" t="s">
        <v>307</v>
      </c>
      <c r="J136" t="s">
        <v>307</v>
      </c>
      <c r="K136" t="s">
        <v>307</v>
      </c>
      <c r="L136" t="s">
        <v>307</v>
      </c>
      <c r="M136" t="s">
        <v>307</v>
      </c>
      <c r="N136" t="s">
        <v>307</v>
      </c>
      <c r="O136" t="s">
        <v>307</v>
      </c>
      <c r="P136" t="s">
        <v>307</v>
      </c>
      <c r="Q136" t="s">
        <v>307</v>
      </c>
      <c r="R136" t="s">
        <v>307</v>
      </c>
    </row>
    <row r="137" spans="1:45" x14ac:dyDescent="0.25">
      <c r="A137">
        <v>102</v>
      </c>
      <c r="B137" t="s">
        <v>143</v>
      </c>
      <c r="C137" t="s">
        <v>475</v>
      </c>
      <c r="D137" t="s">
        <v>48</v>
      </c>
      <c r="E137" t="s">
        <v>307</v>
      </c>
      <c r="F137" t="s">
        <v>307</v>
      </c>
      <c r="G137" t="s">
        <v>307</v>
      </c>
    </row>
    <row r="138" spans="1:45" x14ac:dyDescent="0.25">
      <c r="A138">
        <v>102</v>
      </c>
      <c r="B138" t="s">
        <v>143</v>
      </c>
      <c r="C138" t="s">
        <v>42</v>
      </c>
      <c r="D138" t="s">
        <v>48</v>
      </c>
      <c r="E138" t="s">
        <v>307</v>
      </c>
      <c r="F138" t="s">
        <v>307</v>
      </c>
      <c r="G138" t="s">
        <v>307</v>
      </c>
      <c r="H138" t="s">
        <v>307</v>
      </c>
      <c r="I138" t="s">
        <v>307</v>
      </c>
      <c r="J138" t="s">
        <v>307</v>
      </c>
      <c r="K138" t="s">
        <v>307</v>
      </c>
      <c r="L138" t="s">
        <v>307</v>
      </c>
      <c r="M138" t="s">
        <v>307</v>
      </c>
      <c r="N138" t="s">
        <v>307</v>
      </c>
      <c r="O138" t="s">
        <v>307</v>
      </c>
      <c r="P138" t="s">
        <v>307</v>
      </c>
      <c r="Q138" t="s">
        <v>307</v>
      </c>
      <c r="R138" t="s">
        <v>307</v>
      </c>
      <c r="S138" t="s">
        <v>307</v>
      </c>
      <c r="T138" t="s">
        <v>307</v>
      </c>
      <c r="U138" t="s">
        <v>307</v>
      </c>
      <c r="V138" t="s">
        <v>307</v>
      </c>
      <c r="W138" t="s">
        <v>307</v>
      </c>
      <c r="X138" t="s">
        <v>307</v>
      </c>
      <c r="Y138" t="s">
        <v>307</v>
      </c>
      <c r="Z138" t="s">
        <v>307</v>
      </c>
    </row>
    <row r="139" spans="1:45" x14ac:dyDescent="0.25">
      <c r="A139">
        <v>103</v>
      </c>
      <c r="B139" t="s">
        <v>144</v>
      </c>
      <c r="C139" t="s">
        <v>43</v>
      </c>
      <c r="D139" t="s">
        <v>54</v>
      </c>
      <c r="E139" t="s">
        <v>307</v>
      </c>
      <c r="F139" t="s">
        <v>307</v>
      </c>
      <c r="G139" t="s">
        <v>307</v>
      </c>
      <c r="H139" t="s">
        <v>307</v>
      </c>
      <c r="I139" t="s">
        <v>307</v>
      </c>
      <c r="J139" t="s">
        <v>307</v>
      </c>
      <c r="K139" t="s">
        <v>307</v>
      </c>
      <c r="L139" t="s">
        <v>307</v>
      </c>
      <c r="M139" t="s">
        <v>307</v>
      </c>
      <c r="N139" t="s">
        <v>307</v>
      </c>
      <c r="O139" t="s">
        <v>307</v>
      </c>
      <c r="P139" t="s">
        <v>307</v>
      </c>
      <c r="Q139" t="s">
        <v>307</v>
      </c>
      <c r="R139" t="s">
        <v>307</v>
      </c>
      <c r="S139" t="s">
        <v>307</v>
      </c>
      <c r="T139" t="s">
        <v>307</v>
      </c>
      <c r="U139" t="s">
        <v>307</v>
      </c>
      <c r="V139" t="s">
        <v>307</v>
      </c>
      <c r="W139" t="s">
        <v>307</v>
      </c>
    </row>
    <row r="140" spans="1:45" x14ac:dyDescent="0.25">
      <c r="A140">
        <v>103</v>
      </c>
      <c r="B140" t="s">
        <v>144</v>
      </c>
      <c r="C140" t="s">
        <v>43</v>
      </c>
      <c r="D140" t="s">
        <v>55</v>
      </c>
      <c r="E140" t="s">
        <v>307</v>
      </c>
      <c r="F140" t="s">
        <v>307</v>
      </c>
      <c r="G140" t="s">
        <v>307</v>
      </c>
      <c r="H140" t="s">
        <v>307</v>
      </c>
      <c r="I140" t="s">
        <v>307</v>
      </c>
      <c r="J140" t="s">
        <v>307</v>
      </c>
      <c r="K140" t="s">
        <v>307</v>
      </c>
      <c r="L140" t="s">
        <v>307</v>
      </c>
      <c r="M140" t="s">
        <v>307</v>
      </c>
      <c r="N140" t="s">
        <v>307</v>
      </c>
      <c r="O140" t="s">
        <v>307</v>
      </c>
      <c r="P140" t="s">
        <v>307</v>
      </c>
      <c r="Q140" t="s">
        <v>307</v>
      </c>
      <c r="R140" t="s">
        <v>307</v>
      </c>
      <c r="S140" t="s">
        <v>307</v>
      </c>
      <c r="T140" t="s">
        <v>307</v>
      </c>
      <c r="U140" t="s">
        <v>307</v>
      </c>
      <c r="V140" t="s">
        <v>307</v>
      </c>
      <c r="W140" t="s">
        <v>307</v>
      </c>
    </row>
    <row r="141" spans="1:45" x14ac:dyDescent="0.25">
      <c r="A141">
        <v>103</v>
      </c>
      <c r="B141" t="s">
        <v>144</v>
      </c>
      <c r="C141" t="s">
        <v>43</v>
      </c>
      <c r="D141" t="s">
        <v>56</v>
      </c>
      <c r="E141" t="s">
        <v>307</v>
      </c>
      <c r="F141" t="s">
        <v>307</v>
      </c>
      <c r="G141" t="s">
        <v>307</v>
      </c>
      <c r="H141" t="s">
        <v>307</v>
      </c>
      <c r="I141" t="s">
        <v>307</v>
      </c>
      <c r="J141" t="s">
        <v>307</v>
      </c>
      <c r="K141" t="s">
        <v>307</v>
      </c>
      <c r="L141" t="s">
        <v>307</v>
      </c>
      <c r="M141" t="s">
        <v>307</v>
      </c>
      <c r="N141" t="s">
        <v>307</v>
      </c>
      <c r="O141" t="s">
        <v>307</v>
      </c>
      <c r="P141" t="s">
        <v>307</v>
      </c>
      <c r="Q141" t="s">
        <v>307</v>
      </c>
      <c r="R141" t="s">
        <v>307</v>
      </c>
      <c r="S141" t="s">
        <v>307</v>
      </c>
      <c r="T141" t="s">
        <v>307</v>
      </c>
      <c r="U141" t="s">
        <v>307</v>
      </c>
      <c r="V141" t="s">
        <v>307</v>
      </c>
      <c r="W141" t="s">
        <v>307</v>
      </c>
    </row>
    <row r="142" spans="1:45" x14ac:dyDescent="0.25">
      <c r="A142">
        <v>103</v>
      </c>
      <c r="B142" t="s">
        <v>144</v>
      </c>
      <c r="C142" t="s">
        <v>43</v>
      </c>
      <c r="D142" t="s">
        <v>57</v>
      </c>
      <c r="E142" t="s">
        <v>307</v>
      </c>
      <c r="F142" t="s">
        <v>307</v>
      </c>
      <c r="G142" t="s">
        <v>307</v>
      </c>
      <c r="H142" t="s">
        <v>307</v>
      </c>
      <c r="I142" t="s">
        <v>307</v>
      </c>
      <c r="J142" t="s">
        <v>307</v>
      </c>
      <c r="K142" t="s">
        <v>307</v>
      </c>
      <c r="L142" t="s">
        <v>307</v>
      </c>
      <c r="M142" t="s">
        <v>307</v>
      </c>
      <c r="N142" t="s">
        <v>307</v>
      </c>
      <c r="O142" t="s">
        <v>307</v>
      </c>
      <c r="P142" t="s">
        <v>307</v>
      </c>
      <c r="Q142" t="s">
        <v>307</v>
      </c>
      <c r="R142" t="s">
        <v>307</v>
      </c>
      <c r="S142" t="s">
        <v>307</v>
      </c>
      <c r="T142" t="s">
        <v>307</v>
      </c>
      <c r="U142" t="s">
        <v>307</v>
      </c>
      <c r="V142" t="s">
        <v>307</v>
      </c>
      <c r="W142" t="s">
        <v>307</v>
      </c>
    </row>
    <row r="143" spans="1:45" x14ac:dyDescent="0.25">
      <c r="A143">
        <v>103</v>
      </c>
      <c r="B143" t="s">
        <v>144</v>
      </c>
      <c r="C143" t="s">
        <v>43</v>
      </c>
      <c r="D143" t="s">
        <v>58</v>
      </c>
      <c r="E143" t="s">
        <v>307</v>
      </c>
      <c r="F143" t="s">
        <v>307</v>
      </c>
      <c r="G143" t="s">
        <v>307</v>
      </c>
      <c r="H143" t="s">
        <v>307</v>
      </c>
      <c r="I143" t="s">
        <v>307</v>
      </c>
      <c r="J143" t="s">
        <v>307</v>
      </c>
      <c r="K143" t="s">
        <v>307</v>
      </c>
      <c r="L143" t="s">
        <v>307</v>
      </c>
      <c r="M143" t="s">
        <v>307</v>
      </c>
      <c r="N143" t="s">
        <v>307</v>
      </c>
      <c r="O143" t="s">
        <v>307</v>
      </c>
      <c r="P143" t="s">
        <v>307</v>
      </c>
      <c r="Q143" t="s">
        <v>307</v>
      </c>
      <c r="R143" t="s">
        <v>307</v>
      </c>
      <c r="S143" t="s">
        <v>307</v>
      </c>
      <c r="T143" t="s">
        <v>307</v>
      </c>
      <c r="U143" t="s">
        <v>307</v>
      </c>
      <c r="V143" t="s">
        <v>307</v>
      </c>
      <c r="W143" t="s">
        <v>307</v>
      </c>
    </row>
    <row r="144" spans="1:45" x14ac:dyDescent="0.25">
      <c r="A144">
        <v>103</v>
      </c>
      <c r="B144" t="s">
        <v>144</v>
      </c>
      <c r="C144" t="s">
        <v>43</v>
      </c>
      <c r="D144" t="s">
        <v>59</v>
      </c>
      <c r="E144" t="s">
        <v>307</v>
      </c>
      <c r="F144" t="s">
        <v>307</v>
      </c>
      <c r="G144" t="s">
        <v>307</v>
      </c>
      <c r="H144" t="s">
        <v>307</v>
      </c>
      <c r="I144" t="s">
        <v>307</v>
      </c>
      <c r="J144" t="s">
        <v>307</v>
      </c>
      <c r="K144" t="s">
        <v>307</v>
      </c>
      <c r="L144" t="s">
        <v>307</v>
      </c>
      <c r="M144" t="s">
        <v>307</v>
      </c>
      <c r="N144" t="s">
        <v>307</v>
      </c>
      <c r="O144" t="s">
        <v>307</v>
      </c>
      <c r="P144" t="s">
        <v>307</v>
      </c>
      <c r="Q144" t="s">
        <v>307</v>
      </c>
      <c r="R144" t="s">
        <v>307</v>
      </c>
      <c r="S144" t="s">
        <v>307</v>
      </c>
      <c r="T144" t="s">
        <v>307</v>
      </c>
      <c r="U144" t="s">
        <v>307</v>
      </c>
      <c r="V144" t="s">
        <v>307</v>
      </c>
      <c r="W144" t="s">
        <v>307</v>
      </c>
    </row>
    <row r="145" spans="1:45" x14ac:dyDescent="0.25">
      <c r="A145">
        <v>103</v>
      </c>
      <c r="B145" t="s">
        <v>144</v>
      </c>
      <c r="C145" t="s">
        <v>43</v>
      </c>
      <c r="D145" t="s">
        <v>60</v>
      </c>
      <c r="E145" t="s">
        <v>307</v>
      </c>
      <c r="F145" t="s">
        <v>307</v>
      </c>
      <c r="G145" t="s">
        <v>307</v>
      </c>
      <c r="H145" t="s">
        <v>307</v>
      </c>
      <c r="I145" t="s">
        <v>307</v>
      </c>
      <c r="J145" t="s">
        <v>307</v>
      </c>
      <c r="K145" t="s">
        <v>307</v>
      </c>
      <c r="L145" t="s">
        <v>307</v>
      </c>
      <c r="M145" t="s">
        <v>307</v>
      </c>
      <c r="N145" t="s">
        <v>307</v>
      </c>
      <c r="O145" t="s">
        <v>307</v>
      </c>
      <c r="P145" t="s">
        <v>307</v>
      </c>
      <c r="Q145" t="s">
        <v>307</v>
      </c>
      <c r="R145" t="s">
        <v>307</v>
      </c>
      <c r="S145" t="s">
        <v>307</v>
      </c>
      <c r="T145" t="s">
        <v>307</v>
      </c>
      <c r="U145" t="s">
        <v>307</v>
      </c>
      <c r="V145" t="s">
        <v>307</v>
      </c>
      <c r="W145" t="s">
        <v>307</v>
      </c>
    </row>
    <row r="146" spans="1:45" x14ac:dyDescent="0.25">
      <c r="A146">
        <v>103</v>
      </c>
      <c r="B146" t="s">
        <v>144</v>
      </c>
      <c r="C146" t="s">
        <v>43</v>
      </c>
      <c r="D146" t="s">
        <v>61</v>
      </c>
      <c r="E146" t="s">
        <v>307</v>
      </c>
      <c r="F146" t="s">
        <v>307</v>
      </c>
      <c r="G146" t="s">
        <v>307</v>
      </c>
      <c r="H146" t="s">
        <v>307</v>
      </c>
      <c r="I146" t="s">
        <v>307</v>
      </c>
      <c r="J146" t="s">
        <v>307</v>
      </c>
      <c r="K146" t="s">
        <v>307</v>
      </c>
      <c r="L146" t="s">
        <v>307</v>
      </c>
      <c r="M146" t="s">
        <v>307</v>
      </c>
      <c r="N146" t="s">
        <v>307</v>
      </c>
      <c r="O146" t="s">
        <v>307</v>
      </c>
      <c r="P146" t="s">
        <v>307</v>
      </c>
      <c r="Q146" t="s">
        <v>307</v>
      </c>
      <c r="R146" t="s">
        <v>307</v>
      </c>
      <c r="S146" t="s">
        <v>307</v>
      </c>
      <c r="T146" t="s">
        <v>307</v>
      </c>
      <c r="U146" t="s">
        <v>307</v>
      </c>
      <c r="V146" t="s">
        <v>307</v>
      </c>
      <c r="W146" t="s">
        <v>307</v>
      </c>
    </row>
    <row r="147" spans="1:45" x14ac:dyDescent="0.25">
      <c r="A147">
        <v>103</v>
      </c>
      <c r="B147" t="s">
        <v>144</v>
      </c>
      <c r="C147" t="s">
        <v>43</v>
      </c>
      <c r="D147" t="s">
        <v>62</v>
      </c>
      <c r="E147" t="s">
        <v>307</v>
      </c>
      <c r="F147" t="s">
        <v>307</v>
      </c>
      <c r="G147" t="s">
        <v>307</v>
      </c>
      <c r="H147" t="s">
        <v>307</v>
      </c>
      <c r="I147" t="s">
        <v>307</v>
      </c>
      <c r="J147" t="s">
        <v>307</v>
      </c>
      <c r="K147" t="s">
        <v>307</v>
      </c>
      <c r="L147" t="s">
        <v>307</v>
      </c>
      <c r="M147" t="s">
        <v>307</v>
      </c>
      <c r="N147" t="s">
        <v>307</v>
      </c>
      <c r="O147" t="s">
        <v>307</v>
      </c>
      <c r="P147" t="s">
        <v>307</v>
      </c>
      <c r="Q147" t="s">
        <v>307</v>
      </c>
      <c r="R147" t="s">
        <v>307</v>
      </c>
      <c r="S147" t="s">
        <v>307</v>
      </c>
      <c r="T147" t="s">
        <v>307</v>
      </c>
      <c r="U147" t="s">
        <v>307</v>
      </c>
      <c r="V147" t="s">
        <v>307</v>
      </c>
      <c r="W147" t="s">
        <v>307</v>
      </c>
    </row>
    <row r="148" spans="1:45" x14ac:dyDescent="0.25">
      <c r="A148">
        <v>103</v>
      </c>
      <c r="B148" t="s">
        <v>144</v>
      </c>
      <c r="C148" t="s">
        <v>36</v>
      </c>
      <c r="D148" t="s">
        <v>47</v>
      </c>
      <c r="E148" t="s">
        <v>307</v>
      </c>
      <c r="F148" t="s">
        <v>307</v>
      </c>
      <c r="G148" t="s">
        <v>307</v>
      </c>
      <c r="H148" t="s">
        <v>307</v>
      </c>
      <c r="I148" t="s">
        <v>307</v>
      </c>
      <c r="J148" t="s">
        <v>307</v>
      </c>
      <c r="K148" t="s">
        <v>307</v>
      </c>
      <c r="L148" t="s">
        <v>307</v>
      </c>
      <c r="M148" t="s">
        <v>307</v>
      </c>
      <c r="N148" t="s">
        <v>307</v>
      </c>
      <c r="O148" t="s">
        <v>307</v>
      </c>
      <c r="P148" t="s">
        <v>307</v>
      </c>
      <c r="Q148" t="s">
        <v>307</v>
      </c>
      <c r="R148" t="s">
        <v>307</v>
      </c>
      <c r="S148" t="s">
        <v>307</v>
      </c>
      <c r="T148" t="s">
        <v>307</v>
      </c>
      <c r="U148" t="s">
        <v>307</v>
      </c>
      <c r="V148" t="s">
        <v>307</v>
      </c>
      <c r="W148" t="s">
        <v>307</v>
      </c>
      <c r="X148" t="s">
        <v>307</v>
      </c>
      <c r="Y148" t="s">
        <v>307</v>
      </c>
      <c r="Z148" t="s">
        <v>307</v>
      </c>
      <c r="AA148" t="s">
        <v>307</v>
      </c>
      <c r="AB148" t="s">
        <v>307</v>
      </c>
      <c r="AC148" t="s">
        <v>307</v>
      </c>
      <c r="AD148" t="s">
        <v>307</v>
      </c>
      <c r="AE148" t="s">
        <v>307</v>
      </c>
      <c r="AF148" t="s">
        <v>307</v>
      </c>
      <c r="AG148" t="s">
        <v>307</v>
      </c>
      <c r="AH148" t="s">
        <v>307</v>
      </c>
      <c r="AI148" t="s">
        <v>307</v>
      </c>
      <c r="AJ148" t="s">
        <v>307</v>
      </c>
      <c r="AK148" t="s">
        <v>307</v>
      </c>
      <c r="AL148" t="s">
        <v>307</v>
      </c>
      <c r="AM148" t="s">
        <v>307</v>
      </c>
      <c r="AN148" t="s">
        <v>307</v>
      </c>
      <c r="AO148" t="s">
        <v>307</v>
      </c>
      <c r="AP148" t="s">
        <v>307</v>
      </c>
      <c r="AQ148" t="s">
        <v>307</v>
      </c>
      <c r="AR148" t="s">
        <v>307</v>
      </c>
      <c r="AS148" t="s">
        <v>307</v>
      </c>
    </row>
    <row r="149" spans="1:45" x14ac:dyDescent="0.25">
      <c r="A149">
        <v>103</v>
      </c>
      <c r="B149" t="s">
        <v>144</v>
      </c>
      <c r="C149" t="s">
        <v>36</v>
      </c>
      <c r="D149" t="s">
        <v>48</v>
      </c>
      <c r="E149" t="s">
        <v>307</v>
      </c>
      <c r="F149" t="s">
        <v>307</v>
      </c>
      <c r="G149" t="s">
        <v>307</v>
      </c>
      <c r="H149" t="s">
        <v>307</v>
      </c>
      <c r="I149" t="s">
        <v>307</v>
      </c>
      <c r="J149" t="s">
        <v>307</v>
      </c>
      <c r="K149" t="s">
        <v>307</v>
      </c>
      <c r="L149" t="s">
        <v>307</v>
      </c>
      <c r="M149" t="s">
        <v>307</v>
      </c>
      <c r="N149" t="s">
        <v>307</v>
      </c>
      <c r="O149" t="s">
        <v>307</v>
      </c>
      <c r="P149" t="s">
        <v>307</v>
      </c>
      <c r="Q149" t="s">
        <v>307</v>
      </c>
      <c r="R149" t="s">
        <v>307</v>
      </c>
      <c r="S149" t="s">
        <v>307</v>
      </c>
      <c r="T149" t="s">
        <v>307</v>
      </c>
      <c r="U149" t="s">
        <v>307</v>
      </c>
      <c r="V149" t="s">
        <v>307</v>
      </c>
      <c r="W149" t="s">
        <v>307</v>
      </c>
      <c r="X149" t="s">
        <v>307</v>
      </c>
      <c r="Y149" t="s">
        <v>307</v>
      </c>
      <c r="Z149" t="s">
        <v>307</v>
      </c>
      <c r="AA149" t="s">
        <v>307</v>
      </c>
      <c r="AB149" t="s">
        <v>307</v>
      </c>
      <c r="AC149" t="s">
        <v>307</v>
      </c>
      <c r="AD149" t="s">
        <v>307</v>
      </c>
      <c r="AE149" t="s">
        <v>307</v>
      </c>
      <c r="AF149" t="s">
        <v>307</v>
      </c>
      <c r="AG149" t="s">
        <v>307</v>
      </c>
      <c r="AH149" t="s">
        <v>307</v>
      </c>
      <c r="AI149" t="s">
        <v>307</v>
      </c>
      <c r="AJ149" t="s">
        <v>307</v>
      </c>
      <c r="AK149" t="s">
        <v>307</v>
      </c>
      <c r="AL149" t="s">
        <v>307</v>
      </c>
      <c r="AM149" t="s">
        <v>307</v>
      </c>
      <c r="AN149" t="s">
        <v>307</v>
      </c>
      <c r="AO149" t="s">
        <v>307</v>
      </c>
      <c r="AP149" t="s">
        <v>307</v>
      </c>
      <c r="AQ149" t="s">
        <v>307</v>
      </c>
      <c r="AR149" t="s">
        <v>307</v>
      </c>
      <c r="AS149" t="s">
        <v>307</v>
      </c>
    </row>
    <row r="150" spans="1:45" x14ac:dyDescent="0.25">
      <c r="A150">
        <v>103</v>
      </c>
      <c r="B150" t="s">
        <v>144</v>
      </c>
      <c r="C150" t="s">
        <v>36</v>
      </c>
      <c r="D150" t="s">
        <v>49</v>
      </c>
      <c r="E150" t="s">
        <v>307</v>
      </c>
      <c r="F150" t="s">
        <v>307</v>
      </c>
      <c r="G150" t="s">
        <v>307</v>
      </c>
      <c r="H150" t="s">
        <v>307</v>
      </c>
      <c r="I150" t="s">
        <v>307</v>
      </c>
      <c r="J150" t="s">
        <v>307</v>
      </c>
      <c r="K150" t="s">
        <v>307</v>
      </c>
      <c r="L150" t="s">
        <v>307</v>
      </c>
      <c r="M150" t="s">
        <v>307</v>
      </c>
      <c r="N150" t="s">
        <v>307</v>
      </c>
      <c r="O150" t="s">
        <v>307</v>
      </c>
      <c r="P150" t="s">
        <v>307</v>
      </c>
      <c r="Q150" t="s">
        <v>307</v>
      </c>
      <c r="R150" t="s">
        <v>307</v>
      </c>
      <c r="S150" t="s">
        <v>307</v>
      </c>
      <c r="T150" t="s">
        <v>307</v>
      </c>
      <c r="U150" t="s">
        <v>307</v>
      </c>
      <c r="V150" t="s">
        <v>307</v>
      </c>
      <c r="W150" t="s">
        <v>307</v>
      </c>
      <c r="X150" t="s">
        <v>307</v>
      </c>
      <c r="Y150" t="s">
        <v>307</v>
      </c>
      <c r="Z150" t="s">
        <v>307</v>
      </c>
      <c r="AA150" t="s">
        <v>307</v>
      </c>
      <c r="AB150" t="s">
        <v>307</v>
      </c>
      <c r="AC150" t="s">
        <v>307</v>
      </c>
      <c r="AD150" t="s">
        <v>307</v>
      </c>
      <c r="AE150" t="s">
        <v>307</v>
      </c>
      <c r="AF150" t="s">
        <v>307</v>
      </c>
      <c r="AG150" t="s">
        <v>307</v>
      </c>
      <c r="AH150" t="s">
        <v>307</v>
      </c>
      <c r="AI150" t="s">
        <v>307</v>
      </c>
      <c r="AJ150" t="s">
        <v>307</v>
      </c>
      <c r="AK150" t="s">
        <v>307</v>
      </c>
      <c r="AL150" t="s">
        <v>307</v>
      </c>
      <c r="AM150" t="s">
        <v>307</v>
      </c>
      <c r="AN150" t="s">
        <v>307</v>
      </c>
      <c r="AO150" t="s">
        <v>307</v>
      </c>
      <c r="AP150" t="s">
        <v>307</v>
      </c>
      <c r="AQ150" t="s">
        <v>307</v>
      </c>
      <c r="AR150" t="s">
        <v>307</v>
      </c>
      <c r="AS150" t="s">
        <v>307</v>
      </c>
    </row>
    <row r="151" spans="1:45" x14ac:dyDescent="0.25">
      <c r="A151">
        <v>103</v>
      </c>
      <c r="B151" t="s">
        <v>144</v>
      </c>
      <c r="C151" t="s">
        <v>37</v>
      </c>
      <c r="D151" t="s">
        <v>47</v>
      </c>
      <c r="E151" t="s">
        <v>307</v>
      </c>
      <c r="F151" t="s">
        <v>307</v>
      </c>
      <c r="G151" t="s">
        <v>307</v>
      </c>
      <c r="H151" t="s">
        <v>307</v>
      </c>
      <c r="I151" t="s">
        <v>307</v>
      </c>
      <c r="J151" t="s">
        <v>307</v>
      </c>
      <c r="K151" t="s">
        <v>307</v>
      </c>
      <c r="L151" t="s">
        <v>307</v>
      </c>
      <c r="M151" t="s">
        <v>307</v>
      </c>
      <c r="N151" t="s">
        <v>307</v>
      </c>
      <c r="O151" t="s">
        <v>307</v>
      </c>
      <c r="P151" t="s">
        <v>307</v>
      </c>
      <c r="Q151" t="s">
        <v>307</v>
      </c>
      <c r="R151" t="s">
        <v>307</v>
      </c>
      <c r="S151" t="s">
        <v>307</v>
      </c>
      <c r="T151" t="s">
        <v>307</v>
      </c>
      <c r="U151" t="s">
        <v>307</v>
      </c>
      <c r="V151" t="s">
        <v>307</v>
      </c>
      <c r="W151" t="s">
        <v>307</v>
      </c>
      <c r="X151" t="s">
        <v>307</v>
      </c>
      <c r="Y151" t="s">
        <v>307</v>
      </c>
      <c r="Z151" t="s">
        <v>307</v>
      </c>
      <c r="AA151" t="s">
        <v>307</v>
      </c>
      <c r="AB151" t="s">
        <v>307</v>
      </c>
      <c r="AC151" t="s">
        <v>307</v>
      </c>
      <c r="AD151" t="s">
        <v>307</v>
      </c>
      <c r="AE151" t="s">
        <v>307</v>
      </c>
      <c r="AF151" t="s">
        <v>307</v>
      </c>
      <c r="AG151" t="s">
        <v>307</v>
      </c>
      <c r="AH151" t="s">
        <v>307</v>
      </c>
      <c r="AI151" t="s">
        <v>307</v>
      </c>
      <c r="AJ151" t="s">
        <v>307</v>
      </c>
      <c r="AK151" t="s">
        <v>307</v>
      </c>
      <c r="AL151" t="s">
        <v>307</v>
      </c>
      <c r="AM151" t="s">
        <v>307</v>
      </c>
      <c r="AN151" t="s">
        <v>307</v>
      </c>
      <c r="AO151" t="s">
        <v>307</v>
      </c>
      <c r="AP151" t="s">
        <v>307</v>
      </c>
      <c r="AQ151" t="s">
        <v>307</v>
      </c>
      <c r="AR151" t="s">
        <v>307</v>
      </c>
      <c r="AS151" t="s">
        <v>307</v>
      </c>
    </row>
    <row r="152" spans="1:45" x14ac:dyDescent="0.25">
      <c r="A152">
        <v>103</v>
      </c>
      <c r="B152" t="s">
        <v>144</v>
      </c>
      <c r="C152" t="s">
        <v>37</v>
      </c>
      <c r="D152" t="s">
        <v>48</v>
      </c>
      <c r="E152" t="s">
        <v>307</v>
      </c>
      <c r="F152" t="s">
        <v>307</v>
      </c>
      <c r="G152" t="s">
        <v>307</v>
      </c>
      <c r="H152" t="s">
        <v>307</v>
      </c>
      <c r="I152" t="s">
        <v>307</v>
      </c>
      <c r="J152" t="s">
        <v>307</v>
      </c>
      <c r="K152" t="s">
        <v>307</v>
      </c>
      <c r="L152" t="s">
        <v>307</v>
      </c>
      <c r="M152" t="s">
        <v>307</v>
      </c>
      <c r="N152" t="s">
        <v>307</v>
      </c>
      <c r="O152" t="s">
        <v>307</v>
      </c>
      <c r="P152" t="s">
        <v>307</v>
      </c>
      <c r="Q152" t="s">
        <v>307</v>
      </c>
      <c r="R152" t="s">
        <v>307</v>
      </c>
      <c r="S152" t="s">
        <v>307</v>
      </c>
      <c r="T152" t="s">
        <v>307</v>
      </c>
      <c r="U152" t="s">
        <v>307</v>
      </c>
      <c r="V152" t="s">
        <v>307</v>
      </c>
      <c r="W152" t="s">
        <v>307</v>
      </c>
      <c r="X152" t="s">
        <v>307</v>
      </c>
      <c r="Y152" t="s">
        <v>307</v>
      </c>
      <c r="Z152" t="s">
        <v>307</v>
      </c>
      <c r="AA152" t="s">
        <v>307</v>
      </c>
      <c r="AB152" t="s">
        <v>307</v>
      </c>
      <c r="AC152" t="s">
        <v>307</v>
      </c>
      <c r="AD152" t="s">
        <v>307</v>
      </c>
      <c r="AE152" t="s">
        <v>307</v>
      </c>
      <c r="AF152" t="s">
        <v>307</v>
      </c>
      <c r="AG152" t="s">
        <v>307</v>
      </c>
      <c r="AH152" t="s">
        <v>307</v>
      </c>
      <c r="AI152" t="s">
        <v>307</v>
      </c>
      <c r="AJ152" t="s">
        <v>307</v>
      </c>
      <c r="AK152" t="s">
        <v>307</v>
      </c>
      <c r="AL152" t="s">
        <v>307</v>
      </c>
      <c r="AM152" t="s">
        <v>307</v>
      </c>
      <c r="AN152" t="s">
        <v>307</v>
      </c>
      <c r="AO152" t="s">
        <v>307</v>
      </c>
      <c r="AP152" t="s">
        <v>307</v>
      </c>
      <c r="AQ152" t="s">
        <v>307</v>
      </c>
      <c r="AR152" t="s">
        <v>307</v>
      </c>
      <c r="AS152" t="s">
        <v>307</v>
      </c>
    </row>
    <row r="153" spans="1:45" x14ac:dyDescent="0.25">
      <c r="A153">
        <v>103</v>
      </c>
      <c r="B153" t="s">
        <v>144</v>
      </c>
      <c r="C153" t="s">
        <v>37</v>
      </c>
      <c r="D153" t="s">
        <v>49</v>
      </c>
      <c r="E153" t="s">
        <v>307</v>
      </c>
      <c r="F153" t="s">
        <v>307</v>
      </c>
      <c r="G153" t="s">
        <v>307</v>
      </c>
      <c r="H153" t="s">
        <v>307</v>
      </c>
      <c r="I153" t="s">
        <v>307</v>
      </c>
      <c r="J153" t="s">
        <v>307</v>
      </c>
      <c r="K153" t="s">
        <v>307</v>
      </c>
      <c r="L153" t="s">
        <v>307</v>
      </c>
      <c r="M153" t="s">
        <v>307</v>
      </c>
      <c r="N153" t="s">
        <v>307</v>
      </c>
      <c r="O153" t="s">
        <v>307</v>
      </c>
      <c r="P153" t="s">
        <v>307</v>
      </c>
      <c r="Q153" t="s">
        <v>307</v>
      </c>
      <c r="R153" t="s">
        <v>307</v>
      </c>
      <c r="S153" t="s">
        <v>307</v>
      </c>
      <c r="T153" t="s">
        <v>307</v>
      </c>
      <c r="U153" t="s">
        <v>307</v>
      </c>
      <c r="V153" t="s">
        <v>307</v>
      </c>
      <c r="W153" t="s">
        <v>307</v>
      </c>
      <c r="X153" t="s">
        <v>307</v>
      </c>
      <c r="Y153" t="s">
        <v>307</v>
      </c>
      <c r="Z153" t="s">
        <v>307</v>
      </c>
      <c r="AA153" t="s">
        <v>307</v>
      </c>
      <c r="AB153" t="s">
        <v>307</v>
      </c>
      <c r="AC153" t="s">
        <v>307</v>
      </c>
      <c r="AD153" t="s">
        <v>307</v>
      </c>
      <c r="AE153" t="s">
        <v>307</v>
      </c>
      <c r="AF153" t="s">
        <v>307</v>
      </c>
      <c r="AG153" t="s">
        <v>307</v>
      </c>
      <c r="AH153" t="s">
        <v>307</v>
      </c>
      <c r="AI153" t="s">
        <v>307</v>
      </c>
      <c r="AJ153" t="s">
        <v>307</v>
      </c>
      <c r="AK153" t="s">
        <v>307</v>
      </c>
      <c r="AL153" t="s">
        <v>307</v>
      </c>
      <c r="AM153" t="s">
        <v>307</v>
      </c>
      <c r="AN153" t="s">
        <v>307</v>
      </c>
      <c r="AO153" t="s">
        <v>307</v>
      </c>
      <c r="AP153" t="s">
        <v>307</v>
      </c>
      <c r="AQ153" t="s">
        <v>307</v>
      </c>
      <c r="AR153" t="s">
        <v>307</v>
      </c>
      <c r="AS153" t="s">
        <v>307</v>
      </c>
    </row>
    <row r="154" spans="1:45" x14ac:dyDescent="0.25">
      <c r="A154">
        <v>103</v>
      </c>
      <c r="B154" t="s">
        <v>144</v>
      </c>
      <c r="C154" t="s">
        <v>476</v>
      </c>
      <c r="D154" t="s">
        <v>48</v>
      </c>
      <c r="E154" t="s">
        <v>307</v>
      </c>
      <c r="F154" t="s">
        <v>307</v>
      </c>
      <c r="G154" t="s">
        <v>307</v>
      </c>
    </row>
    <row r="155" spans="1:45" x14ac:dyDescent="0.25">
      <c r="A155">
        <v>103</v>
      </c>
      <c r="B155" t="s">
        <v>144</v>
      </c>
      <c r="C155" t="s">
        <v>477</v>
      </c>
      <c r="D155" t="s">
        <v>48</v>
      </c>
      <c r="E155" t="s">
        <v>307</v>
      </c>
      <c r="F155" t="s">
        <v>307</v>
      </c>
      <c r="G155" t="s">
        <v>307</v>
      </c>
    </row>
    <row r="156" spans="1:45" x14ac:dyDescent="0.25">
      <c r="A156">
        <v>103</v>
      </c>
      <c r="B156" t="s">
        <v>144</v>
      </c>
      <c r="C156" t="s">
        <v>45</v>
      </c>
      <c r="D156" t="s">
        <v>63</v>
      </c>
      <c r="E156" t="s">
        <v>307</v>
      </c>
      <c r="F156" t="s">
        <v>307</v>
      </c>
      <c r="G156" t="s">
        <v>307</v>
      </c>
      <c r="H156" t="s">
        <v>307</v>
      </c>
      <c r="I156" t="s">
        <v>307</v>
      </c>
      <c r="J156" t="s">
        <v>307</v>
      </c>
      <c r="K156" t="s">
        <v>307</v>
      </c>
      <c r="L156" t="s">
        <v>307</v>
      </c>
      <c r="M156" t="s">
        <v>307</v>
      </c>
      <c r="N156" t="s">
        <v>307</v>
      </c>
      <c r="O156" t="s">
        <v>307</v>
      </c>
      <c r="P156" t="s">
        <v>307</v>
      </c>
      <c r="Q156" t="s">
        <v>307</v>
      </c>
      <c r="R156" t="s">
        <v>307</v>
      </c>
      <c r="S156" t="s">
        <v>307</v>
      </c>
      <c r="T156" t="s">
        <v>307</v>
      </c>
      <c r="U156" t="s">
        <v>307</v>
      </c>
      <c r="V156" t="s">
        <v>307</v>
      </c>
      <c r="W156" t="s">
        <v>307</v>
      </c>
    </row>
    <row r="157" spans="1:45" x14ac:dyDescent="0.25">
      <c r="A157">
        <v>103</v>
      </c>
      <c r="B157" t="s">
        <v>144</v>
      </c>
      <c r="C157" t="s">
        <v>45</v>
      </c>
      <c r="D157" t="s">
        <v>64</v>
      </c>
      <c r="E157" t="s">
        <v>307</v>
      </c>
      <c r="F157" t="s">
        <v>307</v>
      </c>
      <c r="G157" t="s">
        <v>307</v>
      </c>
      <c r="H157" t="s">
        <v>307</v>
      </c>
      <c r="I157" t="s">
        <v>307</v>
      </c>
      <c r="J157" t="s">
        <v>307</v>
      </c>
      <c r="K157" t="s">
        <v>307</v>
      </c>
      <c r="L157" t="s">
        <v>307</v>
      </c>
      <c r="M157" t="s">
        <v>307</v>
      </c>
      <c r="N157" t="s">
        <v>307</v>
      </c>
      <c r="O157" t="s">
        <v>307</v>
      </c>
      <c r="P157" t="s">
        <v>307</v>
      </c>
      <c r="Q157" t="s">
        <v>307</v>
      </c>
      <c r="R157" t="s">
        <v>307</v>
      </c>
      <c r="S157" t="s">
        <v>307</v>
      </c>
      <c r="T157" t="s">
        <v>307</v>
      </c>
      <c r="U157" t="s">
        <v>307</v>
      </c>
      <c r="V157" t="s">
        <v>307</v>
      </c>
      <c r="W157" t="s">
        <v>307</v>
      </c>
    </row>
    <row r="158" spans="1:45" x14ac:dyDescent="0.25">
      <c r="A158">
        <v>103</v>
      </c>
      <c r="B158" t="s">
        <v>144</v>
      </c>
      <c r="C158" t="s">
        <v>459</v>
      </c>
      <c r="D158" t="s">
        <v>48</v>
      </c>
      <c r="E158" t="s">
        <v>307</v>
      </c>
      <c r="F158" t="s">
        <v>307</v>
      </c>
      <c r="G158" t="s">
        <v>307</v>
      </c>
      <c r="H158" t="s">
        <v>307</v>
      </c>
      <c r="I158" t="s">
        <v>307</v>
      </c>
      <c r="J158" t="s">
        <v>307</v>
      </c>
      <c r="K158" t="s">
        <v>307</v>
      </c>
      <c r="L158" t="s">
        <v>307</v>
      </c>
      <c r="M158" t="s">
        <v>307</v>
      </c>
      <c r="N158" t="s">
        <v>307</v>
      </c>
      <c r="O158" t="s">
        <v>307</v>
      </c>
      <c r="P158" t="s">
        <v>307</v>
      </c>
      <c r="Q158" t="s">
        <v>307</v>
      </c>
    </row>
    <row r="159" spans="1:45" x14ac:dyDescent="0.25">
      <c r="A159">
        <v>103</v>
      </c>
      <c r="B159" t="s">
        <v>144</v>
      </c>
      <c r="C159" t="s">
        <v>304</v>
      </c>
      <c r="D159" t="s">
        <v>48</v>
      </c>
      <c r="E159" t="s">
        <v>307</v>
      </c>
      <c r="F159" t="s">
        <v>307</v>
      </c>
      <c r="G159" t="s">
        <v>307</v>
      </c>
      <c r="H159" t="s">
        <v>307</v>
      </c>
      <c r="I159" t="s">
        <v>307</v>
      </c>
      <c r="J159" t="s">
        <v>307</v>
      </c>
      <c r="K159" t="s">
        <v>307</v>
      </c>
      <c r="L159" t="s">
        <v>307</v>
      </c>
      <c r="M159" t="s">
        <v>307</v>
      </c>
      <c r="N159" t="s">
        <v>307</v>
      </c>
      <c r="O159" t="s">
        <v>307</v>
      </c>
      <c r="P159" t="s">
        <v>307</v>
      </c>
      <c r="Q159" t="s">
        <v>307</v>
      </c>
    </row>
    <row r="160" spans="1:45" x14ac:dyDescent="0.25">
      <c r="A160">
        <v>103</v>
      </c>
      <c r="B160" t="s">
        <v>144</v>
      </c>
      <c r="C160" t="s">
        <v>433</v>
      </c>
      <c r="D160" t="s">
        <v>48</v>
      </c>
      <c r="E160" t="s">
        <v>307</v>
      </c>
      <c r="F160" t="s">
        <v>307</v>
      </c>
      <c r="G160" t="s">
        <v>307</v>
      </c>
      <c r="H160" t="s">
        <v>307</v>
      </c>
      <c r="I160" t="s">
        <v>307</v>
      </c>
      <c r="J160" t="s">
        <v>307</v>
      </c>
      <c r="K160" t="s">
        <v>307</v>
      </c>
      <c r="L160" t="s">
        <v>307</v>
      </c>
      <c r="M160" t="s">
        <v>307</v>
      </c>
      <c r="N160" t="s">
        <v>307</v>
      </c>
      <c r="O160" t="s">
        <v>307</v>
      </c>
      <c r="P160" t="s">
        <v>307</v>
      </c>
      <c r="Q160" t="s">
        <v>307</v>
      </c>
    </row>
    <row r="161" spans="1:45" x14ac:dyDescent="0.25">
      <c r="A161">
        <v>103</v>
      </c>
      <c r="B161" t="s">
        <v>144</v>
      </c>
      <c r="C161" t="s">
        <v>305</v>
      </c>
      <c r="D161" t="s">
        <v>48</v>
      </c>
      <c r="E161" t="s">
        <v>307</v>
      </c>
      <c r="F161" t="s">
        <v>307</v>
      </c>
      <c r="G161" t="s">
        <v>307</v>
      </c>
      <c r="H161" t="s">
        <v>307</v>
      </c>
      <c r="I161" t="s">
        <v>307</v>
      </c>
      <c r="J161" t="s">
        <v>307</v>
      </c>
      <c r="K161" t="s">
        <v>307</v>
      </c>
      <c r="L161" t="s">
        <v>307</v>
      </c>
      <c r="M161" t="s">
        <v>307</v>
      </c>
      <c r="N161" t="s">
        <v>307</v>
      </c>
      <c r="O161" t="s">
        <v>307</v>
      </c>
      <c r="P161" t="s">
        <v>307</v>
      </c>
      <c r="Q161" t="s">
        <v>307</v>
      </c>
    </row>
    <row r="162" spans="1:45" x14ac:dyDescent="0.25">
      <c r="A162">
        <v>103</v>
      </c>
      <c r="B162" t="s">
        <v>144</v>
      </c>
      <c r="C162" t="s">
        <v>306</v>
      </c>
      <c r="D162" t="s">
        <v>48</v>
      </c>
      <c r="E162" t="s">
        <v>307</v>
      </c>
      <c r="F162" t="s">
        <v>307</v>
      </c>
      <c r="G162" t="s">
        <v>307</v>
      </c>
      <c r="H162" t="s">
        <v>307</v>
      </c>
      <c r="I162" t="s">
        <v>307</v>
      </c>
      <c r="J162" t="s">
        <v>307</v>
      </c>
      <c r="K162" t="s">
        <v>307</v>
      </c>
      <c r="L162" t="s">
        <v>307</v>
      </c>
      <c r="M162" t="s">
        <v>307</v>
      </c>
      <c r="N162" t="s">
        <v>307</v>
      </c>
      <c r="O162" t="s">
        <v>307</v>
      </c>
      <c r="P162" t="s">
        <v>307</v>
      </c>
      <c r="Q162" t="s">
        <v>307</v>
      </c>
    </row>
    <row r="163" spans="1:45" x14ac:dyDescent="0.25">
      <c r="A163">
        <v>103</v>
      </c>
      <c r="B163" t="s">
        <v>144</v>
      </c>
      <c r="C163" t="s">
        <v>44</v>
      </c>
      <c r="D163" t="s">
        <v>54</v>
      </c>
      <c r="E163" t="s">
        <v>307</v>
      </c>
      <c r="F163" t="s">
        <v>307</v>
      </c>
      <c r="G163" t="s">
        <v>307</v>
      </c>
      <c r="H163" t="s">
        <v>307</v>
      </c>
      <c r="I163" t="s">
        <v>307</v>
      </c>
      <c r="J163" t="s">
        <v>307</v>
      </c>
      <c r="K163" t="s">
        <v>307</v>
      </c>
      <c r="L163" t="s">
        <v>307</v>
      </c>
      <c r="M163" t="s">
        <v>307</v>
      </c>
      <c r="N163" t="s">
        <v>307</v>
      </c>
      <c r="O163" t="s">
        <v>307</v>
      </c>
      <c r="P163" t="s">
        <v>307</v>
      </c>
      <c r="Q163" t="s">
        <v>307</v>
      </c>
      <c r="R163" t="s">
        <v>307</v>
      </c>
      <c r="S163" t="s">
        <v>307</v>
      </c>
      <c r="T163" t="s">
        <v>307</v>
      </c>
      <c r="U163" t="s">
        <v>307</v>
      </c>
      <c r="V163" t="s">
        <v>307</v>
      </c>
      <c r="W163" t="s">
        <v>307</v>
      </c>
    </row>
    <row r="164" spans="1:45" x14ac:dyDescent="0.25">
      <c r="A164">
        <v>103</v>
      </c>
      <c r="B164" t="s">
        <v>144</v>
      </c>
      <c r="C164" t="s">
        <v>44</v>
      </c>
      <c r="D164" t="s">
        <v>55</v>
      </c>
      <c r="E164" t="s">
        <v>307</v>
      </c>
      <c r="F164" t="s">
        <v>307</v>
      </c>
      <c r="G164" t="s">
        <v>307</v>
      </c>
      <c r="H164" t="s">
        <v>307</v>
      </c>
      <c r="I164" t="s">
        <v>307</v>
      </c>
      <c r="J164" t="s">
        <v>307</v>
      </c>
      <c r="K164" t="s">
        <v>307</v>
      </c>
      <c r="L164" t="s">
        <v>307</v>
      </c>
      <c r="M164" t="s">
        <v>307</v>
      </c>
      <c r="N164" t="s">
        <v>307</v>
      </c>
      <c r="O164" t="s">
        <v>307</v>
      </c>
      <c r="P164" t="s">
        <v>307</v>
      </c>
      <c r="Q164" t="s">
        <v>307</v>
      </c>
      <c r="R164" t="s">
        <v>307</v>
      </c>
      <c r="S164" t="s">
        <v>307</v>
      </c>
      <c r="T164" t="s">
        <v>307</v>
      </c>
      <c r="U164" t="s">
        <v>307</v>
      </c>
      <c r="V164" t="s">
        <v>307</v>
      </c>
      <c r="W164" t="s">
        <v>307</v>
      </c>
    </row>
    <row r="165" spans="1:45" x14ac:dyDescent="0.25">
      <c r="A165">
        <v>103</v>
      </c>
      <c r="B165" t="s">
        <v>144</v>
      </c>
      <c r="C165" t="s">
        <v>44</v>
      </c>
      <c r="D165" t="s">
        <v>56</v>
      </c>
      <c r="E165" t="s">
        <v>307</v>
      </c>
      <c r="F165" t="s">
        <v>307</v>
      </c>
      <c r="G165" t="s">
        <v>307</v>
      </c>
      <c r="H165" t="s">
        <v>307</v>
      </c>
      <c r="I165" t="s">
        <v>307</v>
      </c>
      <c r="J165" t="s">
        <v>307</v>
      </c>
      <c r="K165" t="s">
        <v>307</v>
      </c>
      <c r="L165" t="s">
        <v>307</v>
      </c>
      <c r="M165" t="s">
        <v>307</v>
      </c>
      <c r="N165" t="s">
        <v>307</v>
      </c>
      <c r="O165" t="s">
        <v>307</v>
      </c>
      <c r="P165" t="s">
        <v>307</v>
      </c>
      <c r="Q165" t="s">
        <v>307</v>
      </c>
      <c r="R165" t="s">
        <v>307</v>
      </c>
      <c r="S165" t="s">
        <v>307</v>
      </c>
      <c r="T165" t="s">
        <v>307</v>
      </c>
      <c r="U165" t="s">
        <v>307</v>
      </c>
      <c r="V165" t="s">
        <v>307</v>
      </c>
      <c r="W165" t="s">
        <v>307</v>
      </c>
    </row>
    <row r="166" spans="1:45" x14ac:dyDescent="0.25">
      <c r="A166">
        <v>103</v>
      </c>
      <c r="B166" t="s">
        <v>144</v>
      </c>
      <c r="C166" t="s">
        <v>44</v>
      </c>
      <c r="D166" t="s">
        <v>57</v>
      </c>
      <c r="E166" t="s">
        <v>307</v>
      </c>
      <c r="F166" t="s">
        <v>307</v>
      </c>
      <c r="G166" t="s">
        <v>307</v>
      </c>
      <c r="H166" t="s">
        <v>307</v>
      </c>
      <c r="I166" t="s">
        <v>307</v>
      </c>
      <c r="J166" t="s">
        <v>307</v>
      </c>
      <c r="K166" t="s">
        <v>307</v>
      </c>
      <c r="L166" t="s">
        <v>307</v>
      </c>
      <c r="M166" t="s">
        <v>307</v>
      </c>
      <c r="N166" t="s">
        <v>307</v>
      </c>
      <c r="O166" t="s">
        <v>307</v>
      </c>
      <c r="P166" t="s">
        <v>307</v>
      </c>
      <c r="Q166" t="s">
        <v>307</v>
      </c>
      <c r="R166" t="s">
        <v>307</v>
      </c>
      <c r="S166" t="s">
        <v>307</v>
      </c>
      <c r="T166" t="s">
        <v>307</v>
      </c>
      <c r="U166" t="s">
        <v>307</v>
      </c>
      <c r="V166" t="s">
        <v>307</v>
      </c>
      <c r="W166" t="s">
        <v>307</v>
      </c>
    </row>
    <row r="167" spans="1:45" x14ac:dyDescent="0.25">
      <c r="A167">
        <v>103</v>
      </c>
      <c r="B167" t="s">
        <v>144</v>
      </c>
      <c r="C167" t="s">
        <v>44</v>
      </c>
      <c r="D167" t="s">
        <v>58</v>
      </c>
      <c r="E167" t="s">
        <v>307</v>
      </c>
      <c r="F167" t="s">
        <v>307</v>
      </c>
      <c r="G167" t="s">
        <v>307</v>
      </c>
      <c r="H167" t="s">
        <v>307</v>
      </c>
      <c r="I167" t="s">
        <v>307</v>
      </c>
      <c r="J167" t="s">
        <v>307</v>
      </c>
      <c r="K167" t="s">
        <v>307</v>
      </c>
      <c r="L167" t="s">
        <v>307</v>
      </c>
      <c r="M167" t="s">
        <v>307</v>
      </c>
      <c r="N167" t="s">
        <v>307</v>
      </c>
      <c r="O167" t="s">
        <v>307</v>
      </c>
      <c r="P167" t="s">
        <v>307</v>
      </c>
      <c r="Q167" t="s">
        <v>307</v>
      </c>
      <c r="R167" t="s">
        <v>307</v>
      </c>
      <c r="S167" t="s">
        <v>307</v>
      </c>
      <c r="T167" t="s">
        <v>307</v>
      </c>
      <c r="U167" t="s">
        <v>307</v>
      </c>
      <c r="V167" t="s">
        <v>307</v>
      </c>
      <c r="W167" t="s">
        <v>307</v>
      </c>
    </row>
    <row r="168" spans="1:45" x14ac:dyDescent="0.25">
      <c r="A168">
        <v>103</v>
      </c>
      <c r="B168" t="s">
        <v>144</v>
      </c>
      <c r="C168" t="s">
        <v>44</v>
      </c>
      <c r="D168" t="s">
        <v>59</v>
      </c>
      <c r="E168" t="s">
        <v>307</v>
      </c>
      <c r="F168" t="s">
        <v>307</v>
      </c>
      <c r="G168" t="s">
        <v>307</v>
      </c>
      <c r="H168" t="s">
        <v>307</v>
      </c>
      <c r="I168" t="s">
        <v>307</v>
      </c>
      <c r="J168" t="s">
        <v>307</v>
      </c>
      <c r="K168" t="s">
        <v>307</v>
      </c>
      <c r="L168" t="s">
        <v>307</v>
      </c>
      <c r="M168" t="s">
        <v>307</v>
      </c>
      <c r="N168" t="s">
        <v>307</v>
      </c>
      <c r="O168" t="s">
        <v>307</v>
      </c>
      <c r="P168" t="s">
        <v>307</v>
      </c>
      <c r="Q168" t="s">
        <v>307</v>
      </c>
      <c r="R168" t="s">
        <v>307</v>
      </c>
      <c r="S168" t="s">
        <v>307</v>
      </c>
      <c r="T168" t="s">
        <v>307</v>
      </c>
      <c r="U168" t="s">
        <v>307</v>
      </c>
      <c r="V168" t="s">
        <v>307</v>
      </c>
      <c r="W168" t="s">
        <v>307</v>
      </c>
    </row>
    <row r="169" spans="1:45" x14ac:dyDescent="0.25">
      <c r="A169">
        <v>103</v>
      </c>
      <c r="B169" t="s">
        <v>144</v>
      </c>
      <c r="C169" t="s">
        <v>44</v>
      </c>
      <c r="D169" t="s">
        <v>60</v>
      </c>
      <c r="E169" t="s">
        <v>307</v>
      </c>
      <c r="F169" t="s">
        <v>307</v>
      </c>
      <c r="G169" t="s">
        <v>307</v>
      </c>
      <c r="H169" t="s">
        <v>307</v>
      </c>
      <c r="I169" t="s">
        <v>307</v>
      </c>
      <c r="J169" t="s">
        <v>307</v>
      </c>
      <c r="K169" t="s">
        <v>307</v>
      </c>
      <c r="L169" t="s">
        <v>307</v>
      </c>
      <c r="M169" t="s">
        <v>307</v>
      </c>
      <c r="N169" t="s">
        <v>307</v>
      </c>
      <c r="O169" t="s">
        <v>307</v>
      </c>
      <c r="P169" t="s">
        <v>307</v>
      </c>
      <c r="Q169" t="s">
        <v>307</v>
      </c>
      <c r="R169" t="s">
        <v>307</v>
      </c>
      <c r="S169" t="s">
        <v>307</v>
      </c>
      <c r="T169" t="s">
        <v>307</v>
      </c>
      <c r="U169" t="s">
        <v>307</v>
      </c>
      <c r="V169" t="s">
        <v>307</v>
      </c>
      <c r="W169" t="s">
        <v>307</v>
      </c>
    </row>
    <row r="170" spans="1:45" x14ac:dyDescent="0.25">
      <c r="A170">
        <v>103</v>
      </c>
      <c r="B170" t="s">
        <v>144</v>
      </c>
      <c r="C170" t="s">
        <v>44</v>
      </c>
      <c r="D170" t="s">
        <v>61</v>
      </c>
      <c r="E170" t="s">
        <v>307</v>
      </c>
      <c r="F170" t="s">
        <v>307</v>
      </c>
      <c r="G170" t="s">
        <v>307</v>
      </c>
      <c r="H170" t="s">
        <v>307</v>
      </c>
      <c r="I170" t="s">
        <v>307</v>
      </c>
      <c r="J170" t="s">
        <v>307</v>
      </c>
      <c r="K170" t="s">
        <v>307</v>
      </c>
      <c r="L170" t="s">
        <v>307</v>
      </c>
      <c r="M170" t="s">
        <v>307</v>
      </c>
      <c r="N170" t="s">
        <v>307</v>
      </c>
      <c r="O170" t="s">
        <v>307</v>
      </c>
      <c r="P170" t="s">
        <v>307</v>
      </c>
      <c r="Q170" t="s">
        <v>307</v>
      </c>
      <c r="R170" t="s">
        <v>307</v>
      </c>
      <c r="S170" t="s">
        <v>307</v>
      </c>
      <c r="T170" t="s">
        <v>307</v>
      </c>
      <c r="U170" t="s">
        <v>307</v>
      </c>
      <c r="V170" t="s">
        <v>307</v>
      </c>
      <c r="W170" t="s">
        <v>307</v>
      </c>
    </row>
    <row r="171" spans="1:45" x14ac:dyDescent="0.25">
      <c r="A171">
        <v>103</v>
      </c>
      <c r="B171" t="s">
        <v>144</v>
      </c>
      <c r="C171" t="s">
        <v>44</v>
      </c>
      <c r="D171" t="s">
        <v>62</v>
      </c>
      <c r="E171" t="s">
        <v>307</v>
      </c>
      <c r="F171" t="s">
        <v>307</v>
      </c>
      <c r="G171" t="s">
        <v>307</v>
      </c>
      <c r="H171" t="s">
        <v>307</v>
      </c>
      <c r="I171" t="s">
        <v>307</v>
      </c>
      <c r="J171" t="s">
        <v>307</v>
      </c>
      <c r="K171" t="s">
        <v>307</v>
      </c>
      <c r="L171" t="s">
        <v>307</v>
      </c>
      <c r="M171" t="s">
        <v>307</v>
      </c>
      <c r="N171" t="s">
        <v>307</v>
      </c>
      <c r="O171" t="s">
        <v>307</v>
      </c>
      <c r="P171" t="s">
        <v>307</v>
      </c>
      <c r="Q171" t="s">
        <v>307</v>
      </c>
      <c r="R171" t="s">
        <v>307</v>
      </c>
      <c r="S171" t="s">
        <v>307</v>
      </c>
      <c r="T171" t="s">
        <v>307</v>
      </c>
      <c r="U171" t="s">
        <v>307</v>
      </c>
      <c r="V171" t="s">
        <v>307</v>
      </c>
      <c r="W171" t="s">
        <v>307</v>
      </c>
    </row>
    <row r="172" spans="1:45" x14ac:dyDescent="0.25">
      <c r="A172">
        <v>103</v>
      </c>
      <c r="B172" t="s">
        <v>144</v>
      </c>
      <c r="C172" t="s">
        <v>38</v>
      </c>
      <c r="D172" t="s">
        <v>47</v>
      </c>
      <c r="E172" t="s">
        <v>307</v>
      </c>
      <c r="F172" t="s">
        <v>307</v>
      </c>
      <c r="G172" t="s">
        <v>307</v>
      </c>
      <c r="H172" t="s">
        <v>307</v>
      </c>
      <c r="I172" t="s">
        <v>307</v>
      </c>
      <c r="J172" t="s">
        <v>307</v>
      </c>
      <c r="K172" t="s">
        <v>307</v>
      </c>
      <c r="L172" t="s">
        <v>307</v>
      </c>
      <c r="M172" t="s">
        <v>307</v>
      </c>
      <c r="N172" t="s">
        <v>307</v>
      </c>
      <c r="O172" t="s">
        <v>307</v>
      </c>
      <c r="P172" t="s">
        <v>307</v>
      </c>
      <c r="Q172" t="s">
        <v>307</v>
      </c>
      <c r="R172" t="s">
        <v>307</v>
      </c>
      <c r="S172" t="s">
        <v>307</v>
      </c>
      <c r="T172" t="s">
        <v>307</v>
      </c>
      <c r="U172" t="s">
        <v>307</v>
      </c>
      <c r="V172" t="s">
        <v>307</v>
      </c>
      <c r="W172" t="s">
        <v>307</v>
      </c>
      <c r="X172" t="s">
        <v>307</v>
      </c>
      <c r="Y172" t="s">
        <v>307</v>
      </c>
      <c r="Z172" t="s">
        <v>307</v>
      </c>
      <c r="AA172" t="s">
        <v>307</v>
      </c>
      <c r="AB172" t="s">
        <v>307</v>
      </c>
      <c r="AC172" t="s">
        <v>307</v>
      </c>
      <c r="AD172" t="s">
        <v>307</v>
      </c>
      <c r="AE172" t="s">
        <v>307</v>
      </c>
      <c r="AF172" t="s">
        <v>307</v>
      </c>
      <c r="AG172" t="s">
        <v>307</v>
      </c>
      <c r="AH172" t="s">
        <v>307</v>
      </c>
      <c r="AI172" t="s">
        <v>307</v>
      </c>
      <c r="AJ172" t="s">
        <v>307</v>
      </c>
      <c r="AK172" t="s">
        <v>307</v>
      </c>
      <c r="AL172" t="s">
        <v>307</v>
      </c>
      <c r="AM172" t="s">
        <v>307</v>
      </c>
      <c r="AN172" t="s">
        <v>307</v>
      </c>
      <c r="AO172" t="s">
        <v>307</v>
      </c>
      <c r="AP172" t="s">
        <v>307</v>
      </c>
      <c r="AQ172" t="s">
        <v>307</v>
      </c>
      <c r="AR172" t="s">
        <v>307</v>
      </c>
      <c r="AS172" t="s">
        <v>307</v>
      </c>
    </row>
    <row r="173" spans="1:45" x14ac:dyDescent="0.25">
      <c r="A173">
        <v>103</v>
      </c>
      <c r="B173" t="s">
        <v>144</v>
      </c>
      <c r="C173" t="s">
        <v>38</v>
      </c>
      <c r="D173" t="s">
        <v>48</v>
      </c>
      <c r="E173" t="s">
        <v>307</v>
      </c>
      <c r="F173" t="s">
        <v>307</v>
      </c>
      <c r="G173" t="s">
        <v>307</v>
      </c>
      <c r="H173" t="s">
        <v>307</v>
      </c>
      <c r="I173" t="s">
        <v>307</v>
      </c>
      <c r="J173" t="s">
        <v>307</v>
      </c>
      <c r="K173" t="s">
        <v>307</v>
      </c>
      <c r="L173" t="s">
        <v>307</v>
      </c>
      <c r="M173" t="s">
        <v>307</v>
      </c>
      <c r="N173" t="s">
        <v>307</v>
      </c>
      <c r="O173" t="s">
        <v>307</v>
      </c>
      <c r="P173" t="s">
        <v>307</v>
      </c>
      <c r="Q173" t="s">
        <v>307</v>
      </c>
      <c r="R173" t="s">
        <v>307</v>
      </c>
      <c r="S173" t="s">
        <v>307</v>
      </c>
      <c r="T173" t="s">
        <v>307</v>
      </c>
      <c r="U173" t="s">
        <v>307</v>
      </c>
      <c r="V173" t="s">
        <v>307</v>
      </c>
      <c r="W173" t="s">
        <v>307</v>
      </c>
      <c r="X173" t="s">
        <v>307</v>
      </c>
      <c r="Y173" t="s">
        <v>307</v>
      </c>
      <c r="Z173" t="s">
        <v>307</v>
      </c>
      <c r="AA173" t="s">
        <v>307</v>
      </c>
      <c r="AB173" t="s">
        <v>307</v>
      </c>
      <c r="AC173" t="s">
        <v>307</v>
      </c>
      <c r="AD173" t="s">
        <v>307</v>
      </c>
      <c r="AE173" t="s">
        <v>307</v>
      </c>
      <c r="AF173" t="s">
        <v>307</v>
      </c>
      <c r="AG173" t="s">
        <v>307</v>
      </c>
      <c r="AH173" t="s">
        <v>307</v>
      </c>
      <c r="AI173" t="s">
        <v>307</v>
      </c>
      <c r="AJ173" t="s">
        <v>307</v>
      </c>
      <c r="AK173" t="s">
        <v>307</v>
      </c>
      <c r="AL173" t="s">
        <v>307</v>
      </c>
      <c r="AM173" t="s">
        <v>307</v>
      </c>
      <c r="AN173" t="s">
        <v>307</v>
      </c>
      <c r="AO173" t="s">
        <v>307</v>
      </c>
      <c r="AP173" t="s">
        <v>307</v>
      </c>
      <c r="AQ173" t="s">
        <v>307</v>
      </c>
      <c r="AR173" t="s">
        <v>307</v>
      </c>
      <c r="AS173" t="s">
        <v>307</v>
      </c>
    </row>
    <row r="174" spans="1:45" x14ac:dyDescent="0.25">
      <c r="A174">
        <v>103</v>
      </c>
      <c r="B174" t="s">
        <v>144</v>
      </c>
      <c r="C174" t="s">
        <v>38</v>
      </c>
      <c r="D174" t="s">
        <v>49</v>
      </c>
      <c r="E174" t="s">
        <v>307</v>
      </c>
      <c r="F174" t="s">
        <v>307</v>
      </c>
      <c r="G174" t="s">
        <v>307</v>
      </c>
      <c r="H174" t="s">
        <v>307</v>
      </c>
      <c r="I174" t="s">
        <v>307</v>
      </c>
      <c r="J174" t="s">
        <v>307</v>
      </c>
      <c r="K174" t="s">
        <v>307</v>
      </c>
      <c r="L174" t="s">
        <v>307</v>
      </c>
      <c r="M174" t="s">
        <v>307</v>
      </c>
      <c r="N174" t="s">
        <v>307</v>
      </c>
      <c r="O174" t="s">
        <v>307</v>
      </c>
      <c r="P174" t="s">
        <v>307</v>
      </c>
      <c r="Q174" t="s">
        <v>307</v>
      </c>
      <c r="R174" t="s">
        <v>307</v>
      </c>
      <c r="S174" t="s">
        <v>307</v>
      </c>
      <c r="T174" t="s">
        <v>307</v>
      </c>
      <c r="U174" t="s">
        <v>307</v>
      </c>
      <c r="V174" t="s">
        <v>307</v>
      </c>
      <c r="W174" t="s">
        <v>307</v>
      </c>
      <c r="X174" t="s">
        <v>307</v>
      </c>
      <c r="Y174" t="s">
        <v>307</v>
      </c>
      <c r="Z174" t="s">
        <v>307</v>
      </c>
      <c r="AA174" t="s">
        <v>307</v>
      </c>
      <c r="AB174" t="s">
        <v>307</v>
      </c>
      <c r="AC174" t="s">
        <v>307</v>
      </c>
      <c r="AD174" t="s">
        <v>307</v>
      </c>
      <c r="AE174" t="s">
        <v>307</v>
      </c>
      <c r="AF174" t="s">
        <v>307</v>
      </c>
      <c r="AG174" t="s">
        <v>307</v>
      </c>
      <c r="AH174" t="s">
        <v>307</v>
      </c>
      <c r="AI174" t="s">
        <v>307</v>
      </c>
      <c r="AJ174" t="s">
        <v>307</v>
      </c>
      <c r="AK174" t="s">
        <v>307</v>
      </c>
      <c r="AL174" t="s">
        <v>307</v>
      </c>
      <c r="AM174" t="s">
        <v>307</v>
      </c>
      <c r="AN174" t="s">
        <v>307</v>
      </c>
      <c r="AO174" t="s">
        <v>307</v>
      </c>
      <c r="AP174" t="s">
        <v>307</v>
      </c>
      <c r="AQ174" t="s">
        <v>307</v>
      </c>
      <c r="AR174" t="s">
        <v>307</v>
      </c>
      <c r="AS174" t="s">
        <v>307</v>
      </c>
    </row>
    <row r="175" spans="1:45" x14ac:dyDescent="0.25">
      <c r="A175">
        <v>103</v>
      </c>
      <c r="B175" t="s">
        <v>144</v>
      </c>
      <c r="C175" t="s">
        <v>450</v>
      </c>
      <c r="D175" t="s">
        <v>48</v>
      </c>
      <c r="E175" t="s">
        <v>307</v>
      </c>
      <c r="F175" t="s">
        <v>307</v>
      </c>
      <c r="G175" t="s">
        <v>307</v>
      </c>
      <c r="H175" t="s">
        <v>307</v>
      </c>
      <c r="I175" t="s">
        <v>307</v>
      </c>
      <c r="J175" t="s">
        <v>307</v>
      </c>
      <c r="K175" t="s">
        <v>307</v>
      </c>
      <c r="L175" t="s">
        <v>307</v>
      </c>
      <c r="M175" t="s">
        <v>307</v>
      </c>
      <c r="N175" t="s">
        <v>307</v>
      </c>
      <c r="O175" t="s">
        <v>307</v>
      </c>
      <c r="P175" t="s">
        <v>307</v>
      </c>
      <c r="Q175" t="s">
        <v>307</v>
      </c>
      <c r="R175" t="s">
        <v>307</v>
      </c>
    </row>
    <row r="176" spans="1:45" x14ac:dyDescent="0.25">
      <c r="A176">
        <v>103</v>
      </c>
      <c r="B176" t="s">
        <v>144</v>
      </c>
      <c r="C176" t="s">
        <v>449</v>
      </c>
      <c r="D176" t="s">
        <v>48</v>
      </c>
      <c r="E176" t="s">
        <v>307</v>
      </c>
      <c r="F176" t="s">
        <v>307</v>
      </c>
      <c r="G176" t="s">
        <v>307</v>
      </c>
      <c r="H176" t="s">
        <v>307</v>
      </c>
      <c r="I176" t="s">
        <v>307</v>
      </c>
      <c r="J176" t="s">
        <v>307</v>
      </c>
      <c r="K176" t="s">
        <v>307</v>
      </c>
      <c r="L176" t="s">
        <v>307</v>
      </c>
      <c r="M176" t="s">
        <v>307</v>
      </c>
      <c r="N176" t="s">
        <v>307</v>
      </c>
      <c r="O176" t="s">
        <v>307</v>
      </c>
      <c r="P176" t="s">
        <v>307</v>
      </c>
      <c r="Q176" t="s">
        <v>307</v>
      </c>
      <c r="R176" t="s">
        <v>307</v>
      </c>
    </row>
    <row r="177" spans="1:45" x14ac:dyDescent="0.25">
      <c r="A177">
        <v>103</v>
      </c>
      <c r="B177" t="s">
        <v>144</v>
      </c>
      <c r="C177" t="s">
        <v>475</v>
      </c>
      <c r="D177" t="s">
        <v>48</v>
      </c>
      <c r="E177" t="s">
        <v>307</v>
      </c>
      <c r="F177" t="s">
        <v>307</v>
      </c>
      <c r="G177" t="s">
        <v>307</v>
      </c>
    </row>
    <row r="178" spans="1:45" x14ac:dyDescent="0.25">
      <c r="A178">
        <v>103</v>
      </c>
      <c r="B178" t="s">
        <v>144</v>
      </c>
      <c r="C178" t="s">
        <v>42</v>
      </c>
      <c r="D178" t="s">
        <v>48</v>
      </c>
      <c r="E178" t="s">
        <v>307</v>
      </c>
      <c r="F178" t="s">
        <v>307</v>
      </c>
      <c r="G178" t="s">
        <v>307</v>
      </c>
      <c r="H178" t="s">
        <v>307</v>
      </c>
      <c r="I178" t="s">
        <v>307</v>
      </c>
      <c r="J178" t="s">
        <v>307</v>
      </c>
      <c r="K178" t="s">
        <v>307</v>
      </c>
      <c r="L178" t="s">
        <v>307</v>
      </c>
      <c r="M178" t="s">
        <v>307</v>
      </c>
      <c r="N178" t="s">
        <v>307</v>
      </c>
      <c r="O178" t="s">
        <v>307</v>
      </c>
      <c r="P178" t="s">
        <v>307</v>
      </c>
      <c r="Q178" t="s">
        <v>307</v>
      </c>
      <c r="R178" t="s">
        <v>307</v>
      </c>
      <c r="S178" t="s">
        <v>307</v>
      </c>
      <c r="T178" t="s">
        <v>307</v>
      </c>
      <c r="U178" t="s">
        <v>307</v>
      </c>
      <c r="V178" t="s">
        <v>307</v>
      </c>
      <c r="W178" t="s">
        <v>307</v>
      </c>
      <c r="X178" t="s">
        <v>307</v>
      </c>
      <c r="Y178" t="s">
        <v>307</v>
      </c>
      <c r="Z178" t="s">
        <v>307</v>
      </c>
    </row>
    <row r="179" spans="1:45" x14ac:dyDescent="0.25">
      <c r="A179">
        <v>104</v>
      </c>
      <c r="B179" t="s">
        <v>145</v>
      </c>
      <c r="C179" t="s">
        <v>43</v>
      </c>
      <c r="D179" t="s">
        <v>54</v>
      </c>
      <c r="E179" t="s">
        <v>307</v>
      </c>
      <c r="F179" t="s">
        <v>307</v>
      </c>
      <c r="G179" t="s">
        <v>307</v>
      </c>
      <c r="H179" t="s">
        <v>307</v>
      </c>
      <c r="I179" t="s">
        <v>307</v>
      </c>
      <c r="J179" t="s">
        <v>307</v>
      </c>
      <c r="K179" t="s">
        <v>307</v>
      </c>
      <c r="L179" t="s">
        <v>307</v>
      </c>
      <c r="M179" t="s">
        <v>307</v>
      </c>
      <c r="N179" t="s">
        <v>307</v>
      </c>
      <c r="O179" t="s">
        <v>307</v>
      </c>
      <c r="P179" t="s">
        <v>307</v>
      </c>
      <c r="Q179" t="s">
        <v>307</v>
      </c>
      <c r="R179" t="s">
        <v>307</v>
      </c>
      <c r="S179" t="s">
        <v>307</v>
      </c>
      <c r="T179" t="s">
        <v>307</v>
      </c>
      <c r="U179" t="s">
        <v>307</v>
      </c>
      <c r="V179" t="s">
        <v>307</v>
      </c>
      <c r="W179" t="s">
        <v>307</v>
      </c>
    </row>
    <row r="180" spans="1:45" x14ac:dyDescent="0.25">
      <c r="A180">
        <v>104</v>
      </c>
      <c r="B180" t="s">
        <v>145</v>
      </c>
      <c r="C180" t="s">
        <v>43</v>
      </c>
      <c r="D180" t="s">
        <v>55</v>
      </c>
      <c r="E180" t="s">
        <v>307</v>
      </c>
      <c r="F180" t="s">
        <v>307</v>
      </c>
      <c r="G180" t="s">
        <v>307</v>
      </c>
      <c r="H180" t="s">
        <v>307</v>
      </c>
      <c r="I180" t="s">
        <v>307</v>
      </c>
      <c r="J180" t="s">
        <v>307</v>
      </c>
      <c r="K180" t="s">
        <v>307</v>
      </c>
      <c r="L180" t="s">
        <v>307</v>
      </c>
      <c r="M180" t="s">
        <v>307</v>
      </c>
      <c r="N180" t="s">
        <v>307</v>
      </c>
      <c r="O180" t="s">
        <v>307</v>
      </c>
      <c r="P180" t="s">
        <v>307</v>
      </c>
      <c r="Q180" t="s">
        <v>307</v>
      </c>
      <c r="R180" t="s">
        <v>307</v>
      </c>
      <c r="S180" t="s">
        <v>307</v>
      </c>
      <c r="T180" t="s">
        <v>307</v>
      </c>
      <c r="U180" t="s">
        <v>307</v>
      </c>
      <c r="V180" t="s">
        <v>307</v>
      </c>
      <c r="W180" t="s">
        <v>307</v>
      </c>
    </row>
    <row r="181" spans="1:45" x14ac:dyDescent="0.25">
      <c r="A181">
        <v>104</v>
      </c>
      <c r="B181" t="s">
        <v>145</v>
      </c>
      <c r="C181" t="s">
        <v>43</v>
      </c>
      <c r="D181" t="s">
        <v>56</v>
      </c>
      <c r="E181" t="s">
        <v>307</v>
      </c>
      <c r="F181" t="s">
        <v>307</v>
      </c>
      <c r="G181" t="s">
        <v>307</v>
      </c>
      <c r="H181" t="s">
        <v>307</v>
      </c>
      <c r="I181" t="s">
        <v>307</v>
      </c>
      <c r="J181" t="s">
        <v>307</v>
      </c>
      <c r="K181" t="s">
        <v>307</v>
      </c>
      <c r="L181" t="s">
        <v>307</v>
      </c>
      <c r="M181" t="s">
        <v>307</v>
      </c>
      <c r="N181" t="s">
        <v>307</v>
      </c>
      <c r="O181" t="s">
        <v>307</v>
      </c>
      <c r="P181" t="s">
        <v>307</v>
      </c>
      <c r="Q181" t="s">
        <v>307</v>
      </c>
      <c r="R181" t="s">
        <v>307</v>
      </c>
      <c r="S181" t="s">
        <v>307</v>
      </c>
      <c r="T181" t="s">
        <v>307</v>
      </c>
      <c r="U181" t="s">
        <v>307</v>
      </c>
      <c r="V181" t="s">
        <v>307</v>
      </c>
      <c r="W181" t="s">
        <v>307</v>
      </c>
    </row>
    <row r="182" spans="1:45" x14ac:dyDescent="0.25">
      <c r="A182">
        <v>104</v>
      </c>
      <c r="B182" t="s">
        <v>145</v>
      </c>
      <c r="C182" t="s">
        <v>43</v>
      </c>
      <c r="D182" t="s">
        <v>57</v>
      </c>
      <c r="E182" t="s">
        <v>307</v>
      </c>
      <c r="F182" t="s">
        <v>307</v>
      </c>
      <c r="G182" t="s">
        <v>307</v>
      </c>
      <c r="H182" t="s">
        <v>307</v>
      </c>
      <c r="I182" t="s">
        <v>307</v>
      </c>
      <c r="J182" t="s">
        <v>307</v>
      </c>
      <c r="K182" t="s">
        <v>307</v>
      </c>
      <c r="L182" t="s">
        <v>307</v>
      </c>
      <c r="M182" t="s">
        <v>307</v>
      </c>
      <c r="N182" t="s">
        <v>307</v>
      </c>
      <c r="O182" t="s">
        <v>307</v>
      </c>
      <c r="P182" t="s">
        <v>307</v>
      </c>
      <c r="Q182" t="s">
        <v>307</v>
      </c>
      <c r="R182" t="s">
        <v>307</v>
      </c>
      <c r="S182" t="s">
        <v>307</v>
      </c>
      <c r="T182" t="s">
        <v>307</v>
      </c>
      <c r="U182" t="s">
        <v>307</v>
      </c>
      <c r="V182" t="s">
        <v>307</v>
      </c>
      <c r="W182" t="s">
        <v>307</v>
      </c>
    </row>
    <row r="183" spans="1:45" x14ac:dyDescent="0.25">
      <c r="A183">
        <v>104</v>
      </c>
      <c r="B183" t="s">
        <v>145</v>
      </c>
      <c r="C183" t="s">
        <v>43</v>
      </c>
      <c r="D183" t="s">
        <v>58</v>
      </c>
      <c r="E183" t="s">
        <v>307</v>
      </c>
      <c r="F183" t="s">
        <v>307</v>
      </c>
      <c r="G183" t="s">
        <v>307</v>
      </c>
      <c r="H183" t="s">
        <v>307</v>
      </c>
      <c r="I183" t="s">
        <v>307</v>
      </c>
      <c r="J183" t="s">
        <v>307</v>
      </c>
      <c r="K183" t="s">
        <v>307</v>
      </c>
      <c r="L183" t="s">
        <v>307</v>
      </c>
      <c r="M183" t="s">
        <v>307</v>
      </c>
      <c r="N183" t="s">
        <v>307</v>
      </c>
      <c r="O183" t="s">
        <v>307</v>
      </c>
      <c r="P183" t="s">
        <v>307</v>
      </c>
      <c r="Q183" t="s">
        <v>307</v>
      </c>
      <c r="R183" t="s">
        <v>307</v>
      </c>
      <c r="S183" t="s">
        <v>307</v>
      </c>
      <c r="T183" t="s">
        <v>307</v>
      </c>
      <c r="U183" t="s">
        <v>307</v>
      </c>
      <c r="V183" t="s">
        <v>307</v>
      </c>
      <c r="W183" t="s">
        <v>307</v>
      </c>
    </row>
    <row r="184" spans="1:45" x14ac:dyDescent="0.25">
      <c r="A184">
        <v>104</v>
      </c>
      <c r="B184" t="s">
        <v>145</v>
      </c>
      <c r="C184" t="s">
        <v>43</v>
      </c>
      <c r="D184" t="s">
        <v>59</v>
      </c>
      <c r="E184" t="s">
        <v>307</v>
      </c>
      <c r="F184" t="s">
        <v>307</v>
      </c>
      <c r="G184" t="s">
        <v>307</v>
      </c>
      <c r="H184" t="s">
        <v>307</v>
      </c>
      <c r="I184" t="s">
        <v>307</v>
      </c>
      <c r="J184" t="s">
        <v>307</v>
      </c>
      <c r="K184" t="s">
        <v>307</v>
      </c>
      <c r="L184" t="s">
        <v>307</v>
      </c>
      <c r="M184" t="s">
        <v>307</v>
      </c>
      <c r="N184" t="s">
        <v>307</v>
      </c>
      <c r="O184" t="s">
        <v>307</v>
      </c>
      <c r="P184" t="s">
        <v>307</v>
      </c>
      <c r="Q184" t="s">
        <v>307</v>
      </c>
      <c r="R184" t="s">
        <v>307</v>
      </c>
      <c r="S184" t="s">
        <v>307</v>
      </c>
      <c r="T184" t="s">
        <v>307</v>
      </c>
      <c r="U184" t="s">
        <v>307</v>
      </c>
      <c r="V184" t="s">
        <v>307</v>
      </c>
      <c r="W184" t="s">
        <v>307</v>
      </c>
    </row>
    <row r="185" spans="1:45" x14ac:dyDescent="0.25">
      <c r="A185">
        <v>104</v>
      </c>
      <c r="B185" t="s">
        <v>145</v>
      </c>
      <c r="C185" t="s">
        <v>43</v>
      </c>
      <c r="D185" t="s">
        <v>60</v>
      </c>
      <c r="E185" t="s">
        <v>307</v>
      </c>
      <c r="F185" t="s">
        <v>307</v>
      </c>
      <c r="G185" t="s">
        <v>307</v>
      </c>
      <c r="H185" t="s">
        <v>307</v>
      </c>
      <c r="I185" t="s">
        <v>307</v>
      </c>
      <c r="J185" t="s">
        <v>307</v>
      </c>
      <c r="K185" t="s">
        <v>307</v>
      </c>
      <c r="L185" t="s">
        <v>307</v>
      </c>
      <c r="M185" t="s">
        <v>307</v>
      </c>
      <c r="N185" t="s">
        <v>307</v>
      </c>
      <c r="O185" t="s">
        <v>307</v>
      </c>
      <c r="P185" t="s">
        <v>307</v>
      </c>
      <c r="Q185" t="s">
        <v>307</v>
      </c>
      <c r="R185" t="s">
        <v>307</v>
      </c>
      <c r="S185" t="s">
        <v>307</v>
      </c>
      <c r="T185" t="s">
        <v>307</v>
      </c>
      <c r="U185" t="s">
        <v>307</v>
      </c>
      <c r="V185" t="s">
        <v>307</v>
      </c>
      <c r="W185" t="s">
        <v>307</v>
      </c>
    </row>
    <row r="186" spans="1:45" x14ac:dyDescent="0.25">
      <c r="A186">
        <v>104</v>
      </c>
      <c r="B186" t="s">
        <v>145</v>
      </c>
      <c r="C186" t="s">
        <v>43</v>
      </c>
      <c r="D186" t="s">
        <v>61</v>
      </c>
      <c r="E186" t="s">
        <v>307</v>
      </c>
      <c r="F186" t="s">
        <v>307</v>
      </c>
      <c r="G186" t="s">
        <v>307</v>
      </c>
      <c r="H186" t="s">
        <v>307</v>
      </c>
      <c r="I186" t="s">
        <v>307</v>
      </c>
      <c r="J186" t="s">
        <v>307</v>
      </c>
      <c r="K186" t="s">
        <v>307</v>
      </c>
      <c r="L186" t="s">
        <v>307</v>
      </c>
      <c r="M186" t="s">
        <v>307</v>
      </c>
      <c r="N186" t="s">
        <v>307</v>
      </c>
      <c r="O186" t="s">
        <v>307</v>
      </c>
      <c r="P186" t="s">
        <v>307</v>
      </c>
      <c r="Q186" t="s">
        <v>307</v>
      </c>
      <c r="R186" t="s">
        <v>307</v>
      </c>
      <c r="S186" t="s">
        <v>307</v>
      </c>
      <c r="T186" t="s">
        <v>307</v>
      </c>
      <c r="U186" t="s">
        <v>307</v>
      </c>
      <c r="V186" t="s">
        <v>307</v>
      </c>
      <c r="W186" t="s">
        <v>307</v>
      </c>
    </row>
    <row r="187" spans="1:45" x14ac:dyDescent="0.25">
      <c r="A187">
        <v>104</v>
      </c>
      <c r="B187" t="s">
        <v>145</v>
      </c>
      <c r="C187" t="s">
        <v>43</v>
      </c>
      <c r="D187" t="s">
        <v>62</v>
      </c>
      <c r="E187" t="s">
        <v>307</v>
      </c>
      <c r="F187" t="s">
        <v>307</v>
      </c>
      <c r="G187" t="s">
        <v>307</v>
      </c>
      <c r="H187" t="s">
        <v>307</v>
      </c>
      <c r="I187" t="s">
        <v>307</v>
      </c>
      <c r="J187" t="s">
        <v>307</v>
      </c>
      <c r="K187" t="s">
        <v>307</v>
      </c>
      <c r="L187" t="s">
        <v>307</v>
      </c>
      <c r="M187" t="s">
        <v>307</v>
      </c>
      <c r="N187" t="s">
        <v>307</v>
      </c>
      <c r="O187" t="s">
        <v>307</v>
      </c>
      <c r="P187" t="s">
        <v>307</v>
      </c>
      <c r="Q187" t="s">
        <v>307</v>
      </c>
      <c r="R187" t="s">
        <v>307</v>
      </c>
      <c r="S187" t="s">
        <v>307</v>
      </c>
      <c r="T187" t="s">
        <v>307</v>
      </c>
      <c r="U187" t="s">
        <v>307</v>
      </c>
      <c r="V187" t="s">
        <v>307</v>
      </c>
      <c r="W187" t="s">
        <v>307</v>
      </c>
    </row>
    <row r="188" spans="1:45" x14ac:dyDescent="0.25">
      <c r="A188">
        <v>104</v>
      </c>
      <c r="B188" t="s">
        <v>145</v>
      </c>
      <c r="C188" t="s">
        <v>36</v>
      </c>
      <c r="D188" t="s">
        <v>47</v>
      </c>
      <c r="E188" t="s">
        <v>307</v>
      </c>
      <c r="F188" t="s">
        <v>307</v>
      </c>
      <c r="G188" t="s">
        <v>307</v>
      </c>
      <c r="H188" t="s">
        <v>307</v>
      </c>
      <c r="I188" t="s">
        <v>307</v>
      </c>
      <c r="J188" t="s">
        <v>307</v>
      </c>
      <c r="K188" t="s">
        <v>307</v>
      </c>
      <c r="L188" t="s">
        <v>307</v>
      </c>
      <c r="M188" t="s">
        <v>307</v>
      </c>
      <c r="N188" t="s">
        <v>307</v>
      </c>
      <c r="O188" t="s">
        <v>307</v>
      </c>
      <c r="P188" t="s">
        <v>307</v>
      </c>
      <c r="Q188" t="s">
        <v>307</v>
      </c>
      <c r="R188" t="s">
        <v>307</v>
      </c>
      <c r="S188" t="s">
        <v>307</v>
      </c>
      <c r="T188" t="s">
        <v>307</v>
      </c>
      <c r="U188" t="s">
        <v>307</v>
      </c>
      <c r="V188" t="s">
        <v>307</v>
      </c>
      <c r="W188" t="s">
        <v>307</v>
      </c>
      <c r="X188" t="s">
        <v>307</v>
      </c>
      <c r="Y188" t="s">
        <v>307</v>
      </c>
      <c r="Z188" t="s">
        <v>307</v>
      </c>
      <c r="AA188" t="s">
        <v>307</v>
      </c>
      <c r="AB188" t="s">
        <v>307</v>
      </c>
      <c r="AC188" t="s">
        <v>307</v>
      </c>
      <c r="AD188" t="s">
        <v>307</v>
      </c>
      <c r="AE188" t="s">
        <v>307</v>
      </c>
      <c r="AF188" t="s">
        <v>307</v>
      </c>
      <c r="AG188" t="s">
        <v>307</v>
      </c>
      <c r="AH188" t="s">
        <v>307</v>
      </c>
      <c r="AI188" t="s">
        <v>307</v>
      </c>
      <c r="AJ188" t="s">
        <v>307</v>
      </c>
      <c r="AK188" t="s">
        <v>307</v>
      </c>
      <c r="AL188" t="s">
        <v>307</v>
      </c>
      <c r="AM188" t="s">
        <v>307</v>
      </c>
      <c r="AN188" t="s">
        <v>307</v>
      </c>
      <c r="AO188" t="s">
        <v>307</v>
      </c>
      <c r="AP188" t="s">
        <v>307</v>
      </c>
      <c r="AQ188" t="s">
        <v>307</v>
      </c>
      <c r="AR188" t="s">
        <v>307</v>
      </c>
      <c r="AS188" t="s">
        <v>307</v>
      </c>
    </row>
    <row r="189" spans="1:45" x14ac:dyDescent="0.25">
      <c r="A189">
        <v>104</v>
      </c>
      <c r="B189" t="s">
        <v>145</v>
      </c>
      <c r="C189" t="s">
        <v>36</v>
      </c>
      <c r="D189" t="s">
        <v>48</v>
      </c>
      <c r="E189" t="s">
        <v>307</v>
      </c>
      <c r="F189" t="s">
        <v>307</v>
      </c>
      <c r="G189" t="s">
        <v>307</v>
      </c>
      <c r="H189" t="s">
        <v>307</v>
      </c>
      <c r="I189" t="s">
        <v>307</v>
      </c>
      <c r="J189" t="s">
        <v>307</v>
      </c>
      <c r="K189" t="s">
        <v>307</v>
      </c>
      <c r="L189" t="s">
        <v>307</v>
      </c>
      <c r="M189" t="s">
        <v>307</v>
      </c>
      <c r="N189" t="s">
        <v>307</v>
      </c>
      <c r="O189" t="s">
        <v>307</v>
      </c>
      <c r="P189" t="s">
        <v>307</v>
      </c>
      <c r="Q189" t="s">
        <v>307</v>
      </c>
      <c r="R189" t="s">
        <v>307</v>
      </c>
      <c r="S189" t="s">
        <v>307</v>
      </c>
      <c r="T189" t="s">
        <v>307</v>
      </c>
      <c r="U189" t="s">
        <v>307</v>
      </c>
      <c r="V189" t="s">
        <v>307</v>
      </c>
      <c r="W189" t="s">
        <v>307</v>
      </c>
      <c r="X189" t="s">
        <v>307</v>
      </c>
      <c r="Y189" t="s">
        <v>307</v>
      </c>
      <c r="Z189" t="s">
        <v>307</v>
      </c>
      <c r="AA189" t="s">
        <v>307</v>
      </c>
      <c r="AB189" t="s">
        <v>307</v>
      </c>
      <c r="AC189" t="s">
        <v>307</v>
      </c>
      <c r="AD189" t="s">
        <v>307</v>
      </c>
      <c r="AE189" t="s">
        <v>307</v>
      </c>
      <c r="AF189" t="s">
        <v>307</v>
      </c>
      <c r="AG189" t="s">
        <v>307</v>
      </c>
      <c r="AH189" t="s">
        <v>307</v>
      </c>
      <c r="AI189" t="s">
        <v>307</v>
      </c>
      <c r="AJ189" t="s">
        <v>307</v>
      </c>
      <c r="AK189" t="s">
        <v>307</v>
      </c>
      <c r="AL189" t="s">
        <v>307</v>
      </c>
      <c r="AM189" t="s">
        <v>307</v>
      </c>
      <c r="AN189" t="s">
        <v>307</v>
      </c>
      <c r="AO189" t="s">
        <v>307</v>
      </c>
      <c r="AP189" t="s">
        <v>307</v>
      </c>
      <c r="AQ189" t="s">
        <v>307</v>
      </c>
      <c r="AR189" t="s">
        <v>307</v>
      </c>
      <c r="AS189" t="s">
        <v>307</v>
      </c>
    </row>
    <row r="190" spans="1:45" x14ac:dyDescent="0.25">
      <c r="A190">
        <v>104</v>
      </c>
      <c r="B190" t="s">
        <v>145</v>
      </c>
      <c r="C190" t="s">
        <v>36</v>
      </c>
      <c r="D190" t="s">
        <v>49</v>
      </c>
      <c r="E190" t="s">
        <v>307</v>
      </c>
      <c r="F190" t="s">
        <v>307</v>
      </c>
      <c r="G190" t="s">
        <v>307</v>
      </c>
      <c r="H190" t="s">
        <v>307</v>
      </c>
      <c r="I190" t="s">
        <v>307</v>
      </c>
      <c r="J190" t="s">
        <v>307</v>
      </c>
      <c r="K190" t="s">
        <v>307</v>
      </c>
      <c r="L190" t="s">
        <v>307</v>
      </c>
      <c r="M190" t="s">
        <v>307</v>
      </c>
      <c r="N190" t="s">
        <v>307</v>
      </c>
      <c r="O190" t="s">
        <v>307</v>
      </c>
      <c r="P190" t="s">
        <v>307</v>
      </c>
      <c r="Q190" t="s">
        <v>307</v>
      </c>
      <c r="R190" t="s">
        <v>307</v>
      </c>
      <c r="S190" t="s">
        <v>307</v>
      </c>
      <c r="T190" t="s">
        <v>307</v>
      </c>
      <c r="U190" t="s">
        <v>307</v>
      </c>
      <c r="V190" t="s">
        <v>307</v>
      </c>
      <c r="W190" t="s">
        <v>307</v>
      </c>
      <c r="X190" t="s">
        <v>307</v>
      </c>
      <c r="Y190" t="s">
        <v>307</v>
      </c>
      <c r="Z190" t="s">
        <v>307</v>
      </c>
      <c r="AA190" t="s">
        <v>307</v>
      </c>
      <c r="AB190" t="s">
        <v>307</v>
      </c>
      <c r="AC190" t="s">
        <v>307</v>
      </c>
      <c r="AD190" t="s">
        <v>307</v>
      </c>
      <c r="AE190" t="s">
        <v>307</v>
      </c>
      <c r="AF190" t="s">
        <v>307</v>
      </c>
      <c r="AG190" t="s">
        <v>307</v>
      </c>
      <c r="AH190" t="s">
        <v>307</v>
      </c>
      <c r="AI190" t="s">
        <v>307</v>
      </c>
      <c r="AJ190" t="s">
        <v>307</v>
      </c>
      <c r="AK190" t="s">
        <v>307</v>
      </c>
      <c r="AL190" t="s">
        <v>307</v>
      </c>
      <c r="AM190" t="s">
        <v>307</v>
      </c>
      <c r="AN190" t="s">
        <v>307</v>
      </c>
      <c r="AO190" t="s">
        <v>307</v>
      </c>
      <c r="AP190" t="s">
        <v>307</v>
      </c>
      <c r="AQ190" t="s">
        <v>307</v>
      </c>
      <c r="AR190" t="s">
        <v>307</v>
      </c>
      <c r="AS190" t="s">
        <v>307</v>
      </c>
    </row>
    <row r="191" spans="1:45" x14ac:dyDescent="0.25">
      <c r="A191">
        <v>104</v>
      </c>
      <c r="B191" t="s">
        <v>145</v>
      </c>
      <c r="C191" t="s">
        <v>37</v>
      </c>
      <c r="D191" t="s">
        <v>47</v>
      </c>
      <c r="E191" t="s">
        <v>307</v>
      </c>
      <c r="F191" t="s">
        <v>307</v>
      </c>
      <c r="G191" t="s">
        <v>307</v>
      </c>
      <c r="H191" t="s">
        <v>307</v>
      </c>
      <c r="I191" t="s">
        <v>307</v>
      </c>
      <c r="J191" t="s">
        <v>307</v>
      </c>
      <c r="K191" t="s">
        <v>307</v>
      </c>
      <c r="L191" t="s">
        <v>307</v>
      </c>
      <c r="M191" t="s">
        <v>307</v>
      </c>
      <c r="N191" t="s">
        <v>307</v>
      </c>
      <c r="O191" t="s">
        <v>307</v>
      </c>
      <c r="P191" t="s">
        <v>307</v>
      </c>
      <c r="Q191" t="s">
        <v>307</v>
      </c>
      <c r="R191" t="s">
        <v>307</v>
      </c>
      <c r="S191" t="s">
        <v>307</v>
      </c>
      <c r="T191" t="s">
        <v>307</v>
      </c>
      <c r="U191" t="s">
        <v>307</v>
      </c>
      <c r="V191" t="s">
        <v>307</v>
      </c>
      <c r="W191" t="s">
        <v>307</v>
      </c>
      <c r="X191" t="s">
        <v>307</v>
      </c>
      <c r="Y191" t="s">
        <v>307</v>
      </c>
      <c r="Z191" t="s">
        <v>307</v>
      </c>
      <c r="AA191" t="s">
        <v>307</v>
      </c>
      <c r="AB191" t="s">
        <v>307</v>
      </c>
      <c r="AC191" t="s">
        <v>307</v>
      </c>
      <c r="AD191" t="s">
        <v>307</v>
      </c>
      <c r="AE191" t="s">
        <v>307</v>
      </c>
      <c r="AF191" t="s">
        <v>307</v>
      </c>
      <c r="AG191" t="s">
        <v>307</v>
      </c>
      <c r="AH191" t="s">
        <v>307</v>
      </c>
      <c r="AI191" t="s">
        <v>307</v>
      </c>
      <c r="AJ191" t="s">
        <v>307</v>
      </c>
      <c r="AK191" t="s">
        <v>307</v>
      </c>
      <c r="AL191" t="s">
        <v>307</v>
      </c>
      <c r="AM191" t="s">
        <v>307</v>
      </c>
      <c r="AN191" t="s">
        <v>307</v>
      </c>
      <c r="AO191" t="s">
        <v>307</v>
      </c>
      <c r="AP191" t="s">
        <v>307</v>
      </c>
      <c r="AQ191" t="s">
        <v>307</v>
      </c>
      <c r="AR191" t="s">
        <v>307</v>
      </c>
      <c r="AS191" t="s">
        <v>307</v>
      </c>
    </row>
    <row r="192" spans="1:45" x14ac:dyDescent="0.25">
      <c r="A192">
        <v>104</v>
      </c>
      <c r="B192" t="s">
        <v>145</v>
      </c>
      <c r="C192" t="s">
        <v>37</v>
      </c>
      <c r="D192" t="s">
        <v>48</v>
      </c>
      <c r="E192" t="s">
        <v>307</v>
      </c>
      <c r="F192" t="s">
        <v>307</v>
      </c>
      <c r="G192" t="s">
        <v>307</v>
      </c>
      <c r="H192" t="s">
        <v>307</v>
      </c>
      <c r="I192" t="s">
        <v>307</v>
      </c>
      <c r="J192" t="s">
        <v>307</v>
      </c>
      <c r="K192" t="s">
        <v>307</v>
      </c>
      <c r="L192" t="s">
        <v>307</v>
      </c>
      <c r="M192" t="s">
        <v>307</v>
      </c>
      <c r="N192" t="s">
        <v>307</v>
      </c>
      <c r="O192" t="s">
        <v>307</v>
      </c>
      <c r="P192" t="s">
        <v>307</v>
      </c>
      <c r="Q192" t="s">
        <v>307</v>
      </c>
      <c r="R192" t="s">
        <v>307</v>
      </c>
      <c r="S192" t="s">
        <v>307</v>
      </c>
      <c r="T192" t="s">
        <v>307</v>
      </c>
      <c r="U192" t="s">
        <v>307</v>
      </c>
      <c r="V192" t="s">
        <v>307</v>
      </c>
      <c r="W192" t="s">
        <v>307</v>
      </c>
      <c r="X192" t="s">
        <v>307</v>
      </c>
      <c r="Y192" t="s">
        <v>307</v>
      </c>
      <c r="Z192" t="s">
        <v>307</v>
      </c>
      <c r="AA192" t="s">
        <v>307</v>
      </c>
      <c r="AB192" t="s">
        <v>307</v>
      </c>
      <c r="AC192" t="s">
        <v>307</v>
      </c>
      <c r="AD192" t="s">
        <v>307</v>
      </c>
      <c r="AE192" t="s">
        <v>307</v>
      </c>
      <c r="AF192" t="s">
        <v>307</v>
      </c>
      <c r="AG192" t="s">
        <v>307</v>
      </c>
      <c r="AH192" t="s">
        <v>307</v>
      </c>
      <c r="AI192" t="s">
        <v>307</v>
      </c>
      <c r="AJ192" t="s">
        <v>307</v>
      </c>
      <c r="AK192" t="s">
        <v>307</v>
      </c>
      <c r="AL192" t="s">
        <v>307</v>
      </c>
      <c r="AM192" t="s">
        <v>307</v>
      </c>
      <c r="AN192" t="s">
        <v>307</v>
      </c>
      <c r="AO192" t="s">
        <v>307</v>
      </c>
      <c r="AP192" t="s">
        <v>307</v>
      </c>
      <c r="AQ192" t="s">
        <v>307</v>
      </c>
      <c r="AR192" t="s">
        <v>307</v>
      </c>
      <c r="AS192" t="s">
        <v>307</v>
      </c>
    </row>
    <row r="193" spans="1:45" x14ac:dyDescent="0.25">
      <c r="A193">
        <v>104</v>
      </c>
      <c r="B193" t="s">
        <v>145</v>
      </c>
      <c r="C193" t="s">
        <v>37</v>
      </c>
      <c r="D193" t="s">
        <v>49</v>
      </c>
      <c r="E193" t="s">
        <v>307</v>
      </c>
      <c r="F193" t="s">
        <v>307</v>
      </c>
      <c r="G193" t="s">
        <v>307</v>
      </c>
      <c r="H193" t="s">
        <v>307</v>
      </c>
      <c r="I193" t="s">
        <v>307</v>
      </c>
      <c r="J193" t="s">
        <v>307</v>
      </c>
      <c r="K193" t="s">
        <v>307</v>
      </c>
      <c r="L193" t="s">
        <v>307</v>
      </c>
      <c r="M193" t="s">
        <v>307</v>
      </c>
      <c r="N193" t="s">
        <v>307</v>
      </c>
      <c r="O193" t="s">
        <v>307</v>
      </c>
      <c r="P193" t="s">
        <v>307</v>
      </c>
      <c r="Q193" t="s">
        <v>307</v>
      </c>
      <c r="R193" t="s">
        <v>307</v>
      </c>
      <c r="S193" t="s">
        <v>307</v>
      </c>
      <c r="T193" t="s">
        <v>307</v>
      </c>
      <c r="U193" t="s">
        <v>307</v>
      </c>
      <c r="V193" t="s">
        <v>307</v>
      </c>
      <c r="W193" t="s">
        <v>307</v>
      </c>
      <c r="X193" t="s">
        <v>307</v>
      </c>
      <c r="Y193" t="s">
        <v>307</v>
      </c>
      <c r="Z193" t="s">
        <v>307</v>
      </c>
      <c r="AA193" t="s">
        <v>307</v>
      </c>
      <c r="AB193" t="s">
        <v>307</v>
      </c>
      <c r="AC193" t="s">
        <v>307</v>
      </c>
      <c r="AD193" t="s">
        <v>307</v>
      </c>
      <c r="AE193" t="s">
        <v>307</v>
      </c>
      <c r="AF193" t="s">
        <v>307</v>
      </c>
      <c r="AG193" t="s">
        <v>307</v>
      </c>
      <c r="AH193" t="s">
        <v>307</v>
      </c>
      <c r="AI193" t="s">
        <v>307</v>
      </c>
      <c r="AJ193" t="s">
        <v>307</v>
      </c>
      <c r="AK193" t="s">
        <v>307</v>
      </c>
      <c r="AL193" t="s">
        <v>307</v>
      </c>
      <c r="AM193" t="s">
        <v>307</v>
      </c>
      <c r="AN193" t="s">
        <v>307</v>
      </c>
      <c r="AO193" t="s">
        <v>307</v>
      </c>
      <c r="AP193" t="s">
        <v>307</v>
      </c>
      <c r="AQ193" t="s">
        <v>307</v>
      </c>
      <c r="AR193" t="s">
        <v>307</v>
      </c>
      <c r="AS193" t="s">
        <v>307</v>
      </c>
    </row>
    <row r="194" spans="1:45" x14ac:dyDescent="0.25">
      <c r="A194">
        <v>104</v>
      </c>
      <c r="B194" t="s">
        <v>145</v>
      </c>
      <c r="C194" t="s">
        <v>476</v>
      </c>
      <c r="D194" t="s">
        <v>48</v>
      </c>
      <c r="E194" t="s">
        <v>307</v>
      </c>
      <c r="F194" t="s">
        <v>307</v>
      </c>
      <c r="G194" t="s">
        <v>307</v>
      </c>
    </row>
    <row r="195" spans="1:45" x14ac:dyDescent="0.25">
      <c r="A195">
        <v>104</v>
      </c>
      <c r="B195" t="s">
        <v>145</v>
      </c>
      <c r="C195" t="s">
        <v>477</v>
      </c>
      <c r="D195" t="s">
        <v>48</v>
      </c>
      <c r="E195" t="s">
        <v>307</v>
      </c>
      <c r="F195" t="s">
        <v>307</v>
      </c>
      <c r="G195" t="s">
        <v>307</v>
      </c>
    </row>
    <row r="196" spans="1:45" x14ac:dyDescent="0.25">
      <c r="A196">
        <v>104</v>
      </c>
      <c r="B196" t="s">
        <v>145</v>
      </c>
      <c r="C196" t="s">
        <v>45</v>
      </c>
      <c r="D196" t="s">
        <v>63</v>
      </c>
      <c r="E196" t="s">
        <v>307</v>
      </c>
      <c r="F196" t="s">
        <v>307</v>
      </c>
      <c r="G196" t="s">
        <v>307</v>
      </c>
      <c r="H196" t="s">
        <v>307</v>
      </c>
      <c r="I196" t="s">
        <v>307</v>
      </c>
      <c r="J196" t="s">
        <v>307</v>
      </c>
      <c r="K196" t="s">
        <v>307</v>
      </c>
      <c r="L196" t="s">
        <v>307</v>
      </c>
      <c r="M196" t="s">
        <v>307</v>
      </c>
      <c r="N196" t="s">
        <v>307</v>
      </c>
      <c r="O196" t="s">
        <v>307</v>
      </c>
      <c r="P196" t="s">
        <v>307</v>
      </c>
      <c r="Q196" t="s">
        <v>307</v>
      </c>
      <c r="R196" t="s">
        <v>307</v>
      </c>
      <c r="S196" t="s">
        <v>307</v>
      </c>
      <c r="T196" t="s">
        <v>307</v>
      </c>
      <c r="U196" t="s">
        <v>307</v>
      </c>
      <c r="V196" t="s">
        <v>307</v>
      </c>
      <c r="W196" t="s">
        <v>307</v>
      </c>
    </row>
    <row r="197" spans="1:45" x14ac:dyDescent="0.25">
      <c r="A197">
        <v>104</v>
      </c>
      <c r="B197" t="s">
        <v>145</v>
      </c>
      <c r="C197" t="s">
        <v>45</v>
      </c>
      <c r="D197" t="s">
        <v>64</v>
      </c>
      <c r="E197" t="s">
        <v>307</v>
      </c>
      <c r="F197" t="s">
        <v>307</v>
      </c>
      <c r="G197" t="s">
        <v>307</v>
      </c>
      <c r="H197" t="s">
        <v>307</v>
      </c>
      <c r="I197" t="s">
        <v>307</v>
      </c>
      <c r="J197" t="s">
        <v>307</v>
      </c>
      <c r="K197" t="s">
        <v>307</v>
      </c>
      <c r="L197" t="s">
        <v>307</v>
      </c>
      <c r="M197" t="s">
        <v>307</v>
      </c>
      <c r="N197" t="s">
        <v>307</v>
      </c>
      <c r="O197" t="s">
        <v>307</v>
      </c>
      <c r="P197" t="s">
        <v>307</v>
      </c>
      <c r="Q197" t="s">
        <v>307</v>
      </c>
      <c r="R197" t="s">
        <v>307</v>
      </c>
      <c r="S197" t="s">
        <v>307</v>
      </c>
      <c r="T197" t="s">
        <v>307</v>
      </c>
      <c r="U197" t="s">
        <v>307</v>
      </c>
      <c r="V197" t="s">
        <v>307</v>
      </c>
      <c r="W197" t="s">
        <v>307</v>
      </c>
    </row>
    <row r="198" spans="1:45" x14ac:dyDescent="0.25">
      <c r="A198">
        <v>104</v>
      </c>
      <c r="B198" t="s">
        <v>145</v>
      </c>
      <c r="C198" t="s">
        <v>40</v>
      </c>
      <c r="D198" t="s">
        <v>52</v>
      </c>
      <c r="E198" t="s">
        <v>307</v>
      </c>
      <c r="F198" t="s">
        <v>307</v>
      </c>
      <c r="G198" t="s">
        <v>307</v>
      </c>
      <c r="H198" t="s">
        <v>307</v>
      </c>
      <c r="I198" t="s">
        <v>307</v>
      </c>
      <c r="J198" t="s">
        <v>307</v>
      </c>
      <c r="K198" t="s">
        <v>307</v>
      </c>
      <c r="L198" t="s">
        <v>307</v>
      </c>
      <c r="M198" t="s">
        <v>307</v>
      </c>
      <c r="N198" t="s">
        <v>307</v>
      </c>
      <c r="O198" t="s">
        <v>307</v>
      </c>
      <c r="P198" t="s">
        <v>307</v>
      </c>
      <c r="Q198" t="s">
        <v>307</v>
      </c>
      <c r="R198" t="s">
        <v>307</v>
      </c>
      <c r="S198" t="s">
        <v>307</v>
      </c>
      <c r="T198" t="s">
        <v>307</v>
      </c>
      <c r="U198" t="s">
        <v>307</v>
      </c>
      <c r="V198" t="s">
        <v>307</v>
      </c>
      <c r="W198" t="s">
        <v>307</v>
      </c>
      <c r="X198" t="s">
        <v>307</v>
      </c>
      <c r="Y198" t="s">
        <v>307</v>
      </c>
      <c r="Z198" t="s">
        <v>307</v>
      </c>
    </row>
    <row r="199" spans="1:45" x14ac:dyDescent="0.25">
      <c r="A199">
        <v>104</v>
      </c>
      <c r="B199" t="s">
        <v>145</v>
      </c>
      <c r="C199" t="s">
        <v>40</v>
      </c>
      <c r="D199" t="s">
        <v>53</v>
      </c>
      <c r="E199" t="s">
        <v>307</v>
      </c>
      <c r="F199" t="s">
        <v>307</v>
      </c>
      <c r="G199" t="s">
        <v>307</v>
      </c>
      <c r="H199" t="s">
        <v>307</v>
      </c>
      <c r="I199" t="s">
        <v>307</v>
      </c>
      <c r="J199" t="s">
        <v>307</v>
      </c>
      <c r="K199" t="s">
        <v>307</v>
      </c>
      <c r="L199" t="s">
        <v>307</v>
      </c>
      <c r="M199" t="s">
        <v>307</v>
      </c>
      <c r="N199" t="s">
        <v>307</v>
      </c>
      <c r="O199" t="s">
        <v>307</v>
      </c>
      <c r="P199" t="s">
        <v>307</v>
      </c>
      <c r="Q199" t="s">
        <v>307</v>
      </c>
      <c r="R199" t="s">
        <v>307</v>
      </c>
      <c r="S199" t="s">
        <v>307</v>
      </c>
      <c r="T199" t="s">
        <v>307</v>
      </c>
      <c r="U199" t="s">
        <v>307</v>
      </c>
      <c r="V199" t="s">
        <v>307</v>
      </c>
      <c r="W199" t="s">
        <v>307</v>
      </c>
      <c r="X199" t="s">
        <v>307</v>
      </c>
      <c r="Y199" t="s">
        <v>307</v>
      </c>
      <c r="Z199" t="s">
        <v>307</v>
      </c>
    </row>
    <row r="200" spans="1:45" x14ac:dyDescent="0.25">
      <c r="A200">
        <v>104</v>
      </c>
      <c r="B200" t="s">
        <v>145</v>
      </c>
      <c r="C200" t="s">
        <v>39</v>
      </c>
      <c r="D200" t="s">
        <v>50</v>
      </c>
      <c r="E200" t="s">
        <v>307</v>
      </c>
      <c r="F200" t="s">
        <v>307</v>
      </c>
      <c r="G200" t="s">
        <v>307</v>
      </c>
      <c r="H200" t="s">
        <v>307</v>
      </c>
      <c r="I200" t="s">
        <v>307</v>
      </c>
      <c r="J200" t="s">
        <v>307</v>
      </c>
      <c r="K200" t="s">
        <v>307</v>
      </c>
      <c r="L200" t="s">
        <v>307</v>
      </c>
      <c r="M200" t="s">
        <v>307</v>
      </c>
      <c r="N200" t="s">
        <v>307</v>
      </c>
      <c r="O200" t="s">
        <v>307</v>
      </c>
      <c r="P200" t="s">
        <v>307</v>
      </c>
      <c r="Q200" t="s">
        <v>307</v>
      </c>
      <c r="R200" t="s">
        <v>307</v>
      </c>
      <c r="S200" t="s">
        <v>307</v>
      </c>
      <c r="T200" t="s">
        <v>307</v>
      </c>
      <c r="U200" t="s">
        <v>307</v>
      </c>
      <c r="V200" t="s">
        <v>307</v>
      </c>
      <c r="W200" t="s">
        <v>307</v>
      </c>
      <c r="X200" t="s">
        <v>307</v>
      </c>
      <c r="Y200" t="s">
        <v>307</v>
      </c>
      <c r="Z200" t="s">
        <v>307</v>
      </c>
      <c r="AA200" t="s">
        <v>307</v>
      </c>
      <c r="AB200" t="s">
        <v>307</v>
      </c>
      <c r="AC200" t="s">
        <v>307</v>
      </c>
      <c r="AD200" t="s">
        <v>307</v>
      </c>
      <c r="AE200" t="s">
        <v>307</v>
      </c>
      <c r="AF200" t="s">
        <v>307</v>
      </c>
      <c r="AG200" t="s">
        <v>307</v>
      </c>
      <c r="AH200" t="s">
        <v>307</v>
      </c>
      <c r="AI200" t="s">
        <v>307</v>
      </c>
      <c r="AJ200" t="s">
        <v>307</v>
      </c>
      <c r="AK200" t="s">
        <v>307</v>
      </c>
      <c r="AL200" t="s">
        <v>307</v>
      </c>
      <c r="AM200" t="s">
        <v>307</v>
      </c>
      <c r="AN200" t="s">
        <v>307</v>
      </c>
      <c r="AO200" t="s">
        <v>307</v>
      </c>
      <c r="AP200" t="s">
        <v>307</v>
      </c>
    </row>
    <row r="201" spans="1:45" x14ac:dyDescent="0.25">
      <c r="A201">
        <v>104</v>
      </c>
      <c r="B201" t="s">
        <v>145</v>
      </c>
      <c r="C201" t="s">
        <v>39</v>
      </c>
      <c r="D201" t="s">
        <v>48</v>
      </c>
      <c r="E201" t="s">
        <v>307</v>
      </c>
      <c r="F201" t="s">
        <v>307</v>
      </c>
      <c r="G201" t="s">
        <v>307</v>
      </c>
      <c r="H201" t="s">
        <v>307</v>
      </c>
      <c r="I201" t="s">
        <v>307</v>
      </c>
      <c r="J201" t="s">
        <v>307</v>
      </c>
      <c r="K201" t="s">
        <v>307</v>
      </c>
      <c r="L201" t="s">
        <v>307</v>
      </c>
      <c r="M201" t="s">
        <v>307</v>
      </c>
      <c r="N201" t="s">
        <v>307</v>
      </c>
      <c r="O201" t="s">
        <v>307</v>
      </c>
      <c r="P201" t="s">
        <v>307</v>
      </c>
      <c r="Q201" t="s">
        <v>307</v>
      </c>
      <c r="R201" t="s">
        <v>307</v>
      </c>
      <c r="S201" t="s">
        <v>307</v>
      </c>
      <c r="T201" t="s">
        <v>307</v>
      </c>
      <c r="U201" t="s">
        <v>307</v>
      </c>
      <c r="V201" t="s">
        <v>307</v>
      </c>
      <c r="W201" t="s">
        <v>307</v>
      </c>
      <c r="X201" t="s">
        <v>307</v>
      </c>
      <c r="Y201" t="s">
        <v>307</v>
      </c>
      <c r="Z201" t="s">
        <v>307</v>
      </c>
      <c r="AA201" t="s">
        <v>307</v>
      </c>
      <c r="AB201" t="s">
        <v>307</v>
      </c>
      <c r="AC201" t="s">
        <v>307</v>
      </c>
      <c r="AD201" t="s">
        <v>307</v>
      </c>
      <c r="AE201" t="s">
        <v>307</v>
      </c>
      <c r="AF201" t="s">
        <v>307</v>
      </c>
      <c r="AG201" t="s">
        <v>307</v>
      </c>
      <c r="AH201" t="s">
        <v>307</v>
      </c>
      <c r="AI201" t="s">
        <v>307</v>
      </c>
      <c r="AJ201" t="s">
        <v>307</v>
      </c>
      <c r="AK201" t="s">
        <v>307</v>
      </c>
      <c r="AL201" t="s">
        <v>307</v>
      </c>
      <c r="AM201" t="s">
        <v>307</v>
      </c>
      <c r="AN201" t="s">
        <v>307</v>
      </c>
      <c r="AO201" t="s">
        <v>307</v>
      </c>
      <c r="AP201" t="s">
        <v>307</v>
      </c>
    </row>
    <row r="202" spans="1:45" x14ac:dyDescent="0.25">
      <c r="A202">
        <v>104</v>
      </c>
      <c r="B202" t="s">
        <v>145</v>
      </c>
      <c r="C202" t="s">
        <v>39</v>
      </c>
      <c r="D202" t="s">
        <v>51</v>
      </c>
      <c r="E202" t="s">
        <v>307</v>
      </c>
      <c r="F202" t="s">
        <v>307</v>
      </c>
      <c r="G202" t="s">
        <v>307</v>
      </c>
      <c r="H202" t="s">
        <v>307</v>
      </c>
      <c r="I202" t="s">
        <v>307</v>
      </c>
      <c r="J202" t="s">
        <v>307</v>
      </c>
      <c r="K202" t="s">
        <v>307</v>
      </c>
      <c r="L202" t="s">
        <v>307</v>
      </c>
      <c r="M202" t="s">
        <v>307</v>
      </c>
      <c r="N202" t="s">
        <v>307</v>
      </c>
      <c r="O202" t="s">
        <v>307</v>
      </c>
      <c r="P202" t="s">
        <v>307</v>
      </c>
      <c r="Q202" t="s">
        <v>307</v>
      </c>
      <c r="R202" t="s">
        <v>307</v>
      </c>
      <c r="S202" t="s">
        <v>307</v>
      </c>
      <c r="T202" t="s">
        <v>307</v>
      </c>
      <c r="U202" t="s">
        <v>307</v>
      </c>
      <c r="V202" t="s">
        <v>307</v>
      </c>
      <c r="W202" t="s">
        <v>307</v>
      </c>
      <c r="X202" t="s">
        <v>307</v>
      </c>
      <c r="Y202" t="s">
        <v>307</v>
      </c>
      <c r="Z202" t="s">
        <v>307</v>
      </c>
      <c r="AA202" t="s">
        <v>307</v>
      </c>
      <c r="AB202" t="s">
        <v>307</v>
      </c>
      <c r="AC202" t="s">
        <v>307</v>
      </c>
      <c r="AD202" t="s">
        <v>307</v>
      </c>
      <c r="AE202" t="s">
        <v>307</v>
      </c>
      <c r="AF202" t="s">
        <v>307</v>
      </c>
      <c r="AG202" t="s">
        <v>307</v>
      </c>
      <c r="AH202" t="s">
        <v>307</v>
      </c>
      <c r="AI202" t="s">
        <v>307</v>
      </c>
      <c r="AJ202" t="s">
        <v>307</v>
      </c>
      <c r="AK202" t="s">
        <v>307</v>
      </c>
      <c r="AL202" t="s">
        <v>307</v>
      </c>
      <c r="AM202" t="s">
        <v>307</v>
      </c>
      <c r="AN202" t="s">
        <v>307</v>
      </c>
      <c r="AO202" t="s">
        <v>307</v>
      </c>
      <c r="AP202" t="s">
        <v>307</v>
      </c>
    </row>
    <row r="203" spans="1:45" x14ac:dyDescent="0.25">
      <c r="A203">
        <v>104</v>
      </c>
      <c r="B203" t="s">
        <v>145</v>
      </c>
      <c r="C203" t="s">
        <v>46</v>
      </c>
      <c r="D203" t="s">
        <v>65</v>
      </c>
      <c r="E203" t="s">
        <v>307</v>
      </c>
      <c r="F203" t="s">
        <v>307</v>
      </c>
      <c r="G203" t="s">
        <v>307</v>
      </c>
      <c r="H203" t="s">
        <v>307</v>
      </c>
      <c r="I203" t="s">
        <v>307</v>
      </c>
      <c r="J203" t="s">
        <v>307</v>
      </c>
      <c r="K203" t="s">
        <v>307</v>
      </c>
      <c r="L203" t="s">
        <v>307</v>
      </c>
      <c r="M203" t="s">
        <v>307</v>
      </c>
      <c r="N203" t="s">
        <v>307</v>
      </c>
      <c r="O203" t="s">
        <v>307</v>
      </c>
      <c r="P203" t="s">
        <v>307</v>
      </c>
      <c r="Q203" t="s">
        <v>307</v>
      </c>
      <c r="R203" t="s">
        <v>307</v>
      </c>
      <c r="S203" t="s">
        <v>307</v>
      </c>
      <c r="T203" t="s">
        <v>307</v>
      </c>
      <c r="U203" t="s">
        <v>307</v>
      </c>
      <c r="V203" t="s">
        <v>307</v>
      </c>
      <c r="W203" t="s">
        <v>307</v>
      </c>
      <c r="X203" t="s">
        <v>307</v>
      </c>
      <c r="Y203" t="s">
        <v>307</v>
      </c>
      <c r="Z203" t="s">
        <v>307</v>
      </c>
    </row>
    <row r="204" spans="1:45" x14ac:dyDescent="0.25">
      <c r="A204">
        <v>104</v>
      </c>
      <c r="B204" t="s">
        <v>145</v>
      </c>
      <c r="C204" t="s">
        <v>46</v>
      </c>
      <c r="D204" t="s">
        <v>66</v>
      </c>
      <c r="E204" t="s">
        <v>307</v>
      </c>
      <c r="F204" t="s">
        <v>307</v>
      </c>
      <c r="G204" t="s">
        <v>307</v>
      </c>
      <c r="H204" t="s">
        <v>307</v>
      </c>
      <c r="I204" t="s">
        <v>307</v>
      </c>
      <c r="J204" t="s">
        <v>307</v>
      </c>
      <c r="K204" t="s">
        <v>307</v>
      </c>
      <c r="L204" t="s">
        <v>307</v>
      </c>
      <c r="M204" t="s">
        <v>307</v>
      </c>
      <c r="N204" t="s">
        <v>307</v>
      </c>
      <c r="O204" t="s">
        <v>307</v>
      </c>
      <c r="P204" t="s">
        <v>307</v>
      </c>
      <c r="Q204" t="s">
        <v>307</v>
      </c>
      <c r="R204" t="s">
        <v>307</v>
      </c>
      <c r="S204" t="s">
        <v>307</v>
      </c>
      <c r="T204" t="s">
        <v>307</v>
      </c>
      <c r="U204" t="s">
        <v>307</v>
      </c>
      <c r="V204" t="s">
        <v>307</v>
      </c>
      <c r="W204" t="s">
        <v>307</v>
      </c>
      <c r="X204" t="s">
        <v>307</v>
      </c>
      <c r="Y204" t="s">
        <v>307</v>
      </c>
      <c r="Z204" t="s">
        <v>307</v>
      </c>
    </row>
    <row r="205" spans="1:45" x14ac:dyDescent="0.25">
      <c r="A205">
        <v>104</v>
      </c>
      <c r="B205" t="s">
        <v>145</v>
      </c>
      <c r="C205" t="s">
        <v>46</v>
      </c>
      <c r="D205" t="s">
        <v>67</v>
      </c>
      <c r="E205" t="s">
        <v>307</v>
      </c>
      <c r="F205" t="s">
        <v>307</v>
      </c>
      <c r="G205" t="s">
        <v>307</v>
      </c>
      <c r="H205" t="s">
        <v>307</v>
      </c>
      <c r="I205" t="s">
        <v>307</v>
      </c>
      <c r="J205" t="s">
        <v>307</v>
      </c>
      <c r="K205" t="s">
        <v>307</v>
      </c>
      <c r="L205" t="s">
        <v>307</v>
      </c>
      <c r="M205" t="s">
        <v>307</v>
      </c>
      <c r="N205" t="s">
        <v>307</v>
      </c>
      <c r="O205" t="s">
        <v>307</v>
      </c>
      <c r="P205" t="s">
        <v>307</v>
      </c>
      <c r="Q205" t="s">
        <v>307</v>
      </c>
      <c r="R205" t="s">
        <v>307</v>
      </c>
      <c r="S205" t="s">
        <v>307</v>
      </c>
      <c r="T205" t="s">
        <v>307</v>
      </c>
      <c r="U205" t="s">
        <v>307</v>
      </c>
      <c r="V205" t="s">
        <v>307</v>
      </c>
      <c r="W205" t="s">
        <v>307</v>
      </c>
      <c r="X205" t="s">
        <v>307</v>
      </c>
      <c r="Y205" t="s">
        <v>307</v>
      </c>
      <c r="Z205" t="s">
        <v>307</v>
      </c>
    </row>
    <row r="206" spans="1:45" x14ac:dyDescent="0.25">
      <c r="A206">
        <v>104</v>
      </c>
      <c r="B206" t="s">
        <v>145</v>
      </c>
      <c r="C206" t="s">
        <v>46</v>
      </c>
      <c r="D206" t="s">
        <v>68</v>
      </c>
      <c r="E206" t="s">
        <v>307</v>
      </c>
      <c r="F206" t="s">
        <v>307</v>
      </c>
      <c r="G206" t="s">
        <v>307</v>
      </c>
      <c r="H206" t="s">
        <v>307</v>
      </c>
      <c r="I206" t="s">
        <v>307</v>
      </c>
      <c r="J206" t="s">
        <v>307</v>
      </c>
      <c r="K206" t="s">
        <v>307</v>
      </c>
      <c r="L206" t="s">
        <v>307</v>
      </c>
      <c r="M206" t="s">
        <v>307</v>
      </c>
      <c r="N206" t="s">
        <v>307</v>
      </c>
      <c r="O206" t="s">
        <v>307</v>
      </c>
      <c r="P206" t="s">
        <v>307</v>
      </c>
      <c r="Q206" t="s">
        <v>307</v>
      </c>
      <c r="R206" t="s">
        <v>307</v>
      </c>
      <c r="S206" t="s">
        <v>307</v>
      </c>
      <c r="T206" t="s">
        <v>307</v>
      </c>
      <c r="U206" t="s">
        <v>307</v>
      </c>
      <c r="V206" t="s">
        <v>307</v>
      </c>
      <c r="W206" t="s">
        <v>307</v>
      </c>
      <c r="X206" t="s">
        <v>307</v>
      </c>
      <c r="Y206" t="s">
        <v>307</v>
      </c>
      <c r="Z206" t="s">
        <v>307</v>
      </c>
    </row>
    <row r="207" spans="1:45" x14ac:dyDescent="0.25">
      <c r="A207">
        <v>104</v>
      </c>
      <c r="B207" t="s">
        <v>145</v>
      </c>
      <c r="C207" t="s">
        <v>46</v>
      </c>
      <c r="D207" t="s">
        <v>69</v>
      </c>
      <c r="E207" t="s">
        <v>307</v>
      </c>
      <c r="F207" t="s">
        <v>307</v>
      </c>
      <c r="G207" t="s">
        <v>307</v>
      </c>
      <c r="H207" t="s">
        <v>307</v>
      </c>
      <c r="I207" t="s">
        <v>307</v>
      </c>
      <c r="J207" t="s">
        <v>307</v>
      </c>
      <c r="K207" t="s">
        <v>307</v>
      </c>
      <c r="L207" t="s">
        <v>307</v>
      </c>
      <c r="M207" t="s">
        <v>307</v>
      </c>
      <c r="N207" t="s">
        <v>307</v>
      </c>
      <c r="O207" t="s">
        <v>307</v>
      </c>
      <c r="P207" t="s">
        <v>307</v>
      </c>
      <c r="Q207" t="s">
        <v>307</v>
      </c>
      <c r="R207" t="s">
        <v>307</v>
      </c>
      <c r="S207" t="s">
        <v>307</v>
      </c>
      <c r="T207" t="s">
        <v>307</v>
      </c>
      <c r="U207" t="s">
        <v>307</v>
      </c>
      <c r="V207" t="s">
        <v>307</v>
      </c>
      <c r="W207" t="s">
        <v>307</v>
      </c>
      <c r="X207" t="s">
        <v>307</v>
      </c>
      <c r="Y207" t="s">
        <v>307</v>
      </c>
      <c r="Z207" t="s">
        <v>307</v>
      </c>
    </row>
    <row r="208" spans="1:45" x14ac:dyDescent="0.25">
      <c r="A208">
        <v>104</v>
      </c>
      <c r="B208" t="s">
        <v>145</v>
      </c>
      <c r="C208" t="s">
        <v>46</v>
      </c>
      <c r="D208" t="s">
        <v>70</v>
      </c>
      <c r="E208" t="s">
        <v>307</v>
      </c>
      <c r="F208" t="s">
        <v>307</v>
      </c>
      <c r="G208" t="s">
        <v>307</v>
      </c>
      <c r="H208" t="s">
        <v>307</v>
      </c>
      <c r="I208" t="s">
        <v>307</v>
      </c>
      <c r="J208" t="s">
        <v>307</v>
      </c>
      <c r="K208" t="s">
        <v>307</v>
      </c>
      <c r="L208" t="s">
        <v>307</v>
      </c>
      <c r="M208" t="s">
        <v>307</v>
      </c>
      <c r="N208" t="s">
        <v>307</v>
      </c>
      <c r="O208" t="s">
        <v>307</v>
      </c>
      <c r="P208" t="s">
        <v>307</v>
      </c>
      <c r="Q208" t="s">
        <v>307</v>
      </c>
      <c r="R208" t="s">
        <v>307</v>
      </c>
      <c r="S208" t="s">
        <v>307</v>
      </c>
      <c r="T208" t="s">
        <v>307</v>
      </c>
      <c r="U208" t="s">
        <v>307</v>
      </c>
      <c r="V208" t="s">
        <v>307</v>
      </c>
      <c r="W208" t="s">
        <v>307</v>
      </c>
      <c r="X208" t="s">
        <v>307</v>
      </c>
      <c r="Y208" t="s">
        <v>307</v>
      </c>
      <c r="Z208" t="s">
        <v>307</v>
      </c>
    </row>
    <row r="209" spans="1:26" x14ac:dyDescent="0.25">
      <c r="A209">
        <v>104</v>
      </c>
      <c r="B209" t="s">
        <v>145</v>
      </c>
      <c r="C209" t="s">
        <v>46</v>
      </c>
      <c r="D209" t="s">
        <v>71</v>
      </c>
      <c r="E209" t="s">
        <v>307</v>
      </c>
      <c r="F209" t="s">
        <v>307</v>
      </c>
      <c r="G209" t="s">
        <v>307</v>
      </c>
      <c r="H209" t="s">
        <v>307</v>
      </c>
      <c r="I209" t="s">
        <v>307</v>
      </c>
      <c r="J209" t="s">
        <v>307</v>
      </c>
      <c r="K209" t="s">
        <v>307</v>
      </c>
      <c r="L209" t="s">
        <v>307</v>
      </c>
      <c r="M209" t="s">
        <v>307</v>
      </c>
      <c r="N209" t="s">
        <v>307</v>
      </c>
      <c r="O209" t="s">
        <v>307</v>
      </c>
      <c r="P209" t="s">
        <v>307</v>
      </c>
      <c r="Q209" t="s">
        <v>307</v>
      </c>
      <c r="R209" t="s">
        <v>307</v>
      </c>
      <c r="S209" t="s">
        <v>307</v>
      </c>
      <c r="T209" t="s">
        <v>307</v>
      </c>
      <c r="U209" t="s">
        <v>307</v>
      </c>
      <c r="V209" t="s">
        <v>307</v>
      </c>
      <c r="W209" t="s">
        <v>307</v>
      </c>
      <c r="X209" t="s">
        <v>307</v>
      </c>
      <c r="Y209" t="s">
        <v>307</v>
      </c>
      <c r="Z209" t="s">
        <v>307</v>
      </c>
    </row>
    <row r="210" spans="1:26" x14ac:dyDescent="0.25">
      <c r="A210">
        <v>104</v>
      </c>
      <c r="B210" t="s">
        <v>145</v>
      </c>
      <c r="C210" t="s">
        <v>46</v>
      </c>
      <c r="D210" t="s">
        <v>72</v>
      </c>
      <c r="E210" t="s">
        <v>307</v>
      </c>
      <c r="F210" t="s">
        <v>307</v>
      </c>
      <c r="G210" t="s">
        <v>307</v>
      </c>
      <c r="H210" t="s">
        <v>307</v>
      </c>
      <c r="I210" t="s">
        <v>307</v>
      </c>
      <c r="J210" t="s">
        <v>307</v>
      </c>
      <c r="K210" t="s">
        <v>307</v>
      </c>
      <c r="L210" t="s">
        <v>307</v>
      </c>
      <c r="M210" t="s">
        <v>307</v>
      </c>
      <c r="N210" t="s">
        <v>307</v>
      </c>
      <c r="O210" t="s">
        <v>307</v>
      </c>
      <c r="P210" t="s">
        <v>307</v>
      </c>
      <c r="Q210" t="s">
        <v>307</v>
      </c>
      <c r="R210" t="s">
        <v>307</v>
      </c>
      <c r="S210" t="s">
        <v>307</v>
      </c>
      <c r="T210" t="s">
        <v>307</v>
      </c>
      <c r="U210" t="s">
        <v>307</v>
      </c>
      <c r="V210" t="s">
        <v>307</v>
      </c>
      <c r="W210" t="s">
        <v>307</v>
      </c>
      <c r="X210" t="s">
        <v>307</v>
      </c>
      <c r="Y210" t="s">
        <v>307</v>
      </c>
      <c r="Z210" t="s">
        <v>307</v>
      </c>
    </row>
    <row r="211" spans="1:26" x14ac:dyDescent="0.25">
      <c r="A211">
        <v>104</v>
      </c>
      <c r="B211" t="s">
        <v>145</v>
      </c>
      <c r="C211" t="s">
        <v>46</v>
      </c>
      <c r="D211" t="s">
        <v>47</v>
      </c>
      <c r="E211" t="s">
        <v>307</v>
      </c>
      <c r="F211" t="s">
        <v>307</v>
      </c>
      <c r="G211" t="s">
        <v>307</v>
      </c>
      <c r="H211" t="s">
        <v>307</v>
      </c>
      <c r="I211" t="s">
        <v>307</v>
      </c>
      <c r="J211" t="s">
        <v>307</v>
      </c>
      <c r="K211" t="s">
        <v>307</v>
      </c>
      <c r="L211" t="s">
        <v>307</v>
      </c>
      <c r="M211" t="s">
        <v>307</v>
      </c>
      <c r="N211" t="s">
        <v>307</v>
      </c>
      <c r="O211" t="s">
        <v>307</v>
      </c>
      <c r="P211" t="s">
        <v>307</v>
      </c>
      <c r="Q211" t="s">
        <v>307</v>
      </c>
      <c r="R211" t="s">
        <v>307</v>
      </c>
      <c r="S211" t="s">
        <v>307</v>
      </c>
      <c r="T211" t="s">
        <v>307</v>
      </c>
      <c r="U211" t="s">
        <v>307</v>
      </c>
      <c r="V211" t="s">
        <v>307</v>
      </c>
      <c r="W211" t="s">
        <v>307</v>
      </c>
      <c r="X211" t="s">
        <v>307</v>
      </c>
      <c r="Y211" t="s">
        <v>307</v>
      </c>
      <c r="Z211" t="s">
        <v>307</v>
      </c>
    </row>
    <row r="212" spans="1:26" x14ac:dyDescent="0.25">
      <c r="A212">
        <v>104</v>
      </c>
      <c r="B212" t="s">
        <v>145</v>
      </c>
      <c r="C212" t="s">
        <v>46</v>
      </c>
      <c r="D212" t="s">
        <v>48</v>
      </c>
      <c r="E212" t="s">
        <v>307</v>
      </c>
      <c r="F212" t="s">
        <v>307</v>
      </c>
      <c r="G212" t="s">
        <v>307</v>
      </c>
      <c r="H212" t="s">
        <v>307</v>
      </c>
      <c r="I212" t="s">
        <v>307</v>
      </c>
      <c r="J212" t="s">
        <v>307</v>
      </c>
      <c r="K212" t="s">
        <v>307</v>
      </c>
      <c r="L212" t="s">
        <v>307</v>
      </c>
      <c r="M212" t="s">
        <v>307</v>
      </c>
      <c r="N212" t="s">
        <v>307</v>
      </c>
      <c r="O212" t="s">
        <v>307</v>
      </c>
      <c r="P212" t="s">
        <v>307</v>
      </c>
      <c r="Q212" t="s">
        <v>307</v>
      </c>
      <c r="R212" t="s">
        <v>307</v>
      </c>
      <c r="S212" t="s">
        <v>307</v>
      </c>
      <c r="T212" t="s">
        <v>307</v>
      </c>
      <c r="U212" t="s">
        <v>307</v>
      </c>
      <c r="V212" t="s">
        <v>307</v>
      </c>
      <c r="W212" t="s">
        <v>307</v>
      </c>
      <c r="X212" t="s">
        <v>307</v>
      </c>
      <c r="Y212" t="s">
        <v>307</v>
      </c>
      <c r="Z212" t="s">
        <v>307</v>
      </c>
    </row>
    <row r="213" spans="1:26" x14ac:dyDescent="0.25">
      <c r="A213">
        <v>104</v>
      </c>
      <c r="B213" t="s">
        <v>145</v>
      </c>
      <c r="C213" t="s">
        <v>46</v>
      </c>
      <c r="D213" t="s">
        <v>49</v>
      </c>
      <c r="E213" t="s">
        <v>307</v>
      </c>
      <c r="F213" t="s">
        <v>307</v>
      </c>
      <c r="G213" t="s">
        <v>307</v>
      </c>
      <c r="H213" t="s">
        <v>307</v>
      </c>
      <c r="I213" t="s">
        <v>307</v>
      </c>
      <c r="J213" t="s">
        <v>307</v>
      </c>
      <c r="K213" t="s">
        <v>307</v>
      </c>
      <c r="L213" t="s">
        <v>307</v>
      </c>
      <c r="M213" t="s">
        <v>307</v>
      </c>
      <c r="N213" t="s">
        <v>307</v>
      </c>
      <c r="O213" t="s">
        <v>307</v>
      </c>
      <c r="P213" t="s">
        <v>307</v>
      </c>
      <c r="Q213" t="s">
        <v>307</v>
      </c>
      <c r="R213" t="s">
        <v>307</v>
      </c>
      <c r="S213" t="s">
        <v>307</v>
      </c>
      <c r="T213" t="s">
        <v>307</v>
      </c>
      <c r="U213" t="s">
        <v>307</v>
      </c>
      <c r="V213" t="s">
        <v>307</v>
      </c>
      <c r="W213" t="s">
        <v>307</v>
      </c>
      <c r="X213" t="s">
        <v>307</v>
      </c>
      <c r="Y213" t="s">
        <v>307</v>
      </c>
      <c r="Z213" t="s">
        <v>307</v>
      </c>
    </row>
    <row r="214" spans="1:26" x14ac:dyDescent="0.25">
      <c r="A214">
        <v>104</v>
      </c>
      <c r="B214" t="s">
        <v>145</v>
      </c>
      <c r="C214" t="s">
        <v>41</v>
      </c>
      <c r="D214" t="s">
        <v>48</v>
      </c>
      <c r="E214" t="s">
        <v>307</v>
      </c>
      <c r="F214" t="s">
        <v>307</v>
      </c>
      <c r="G214" t="s">
        <v>307</v>
      </c>
      <c r="H214" t="s">
        <v>307</v>
      </c>
      <c r="I214" t="s">
        <v>307</v>
      </c>
      <c r="J214" t="s">
        <v>307</v>
      </c>
      <c r="K214" t="s">
        <v>307</v>
      </c>
      <c r="L214" t="s">
        <v>307</v>
      </c>
      <c r="M214" t="s">
        <v>307</v>
      </c>
      <c r="N214" t="s">
        <v>307</v>
      </c>
      <c r="O214" t="s">
        <v>307</v>
      </c>
      <c r="P214" t="s">
        <v>307</v>
      </c>
      <c r="Q214" t="s">
        <v>307</v>
      </c>
      <c r="R214" t="s">
        <v>307</v>
      </c>
      <c r="S214" t="s">
        <v>307</v>
      </c>
      <c r="T214" t="s">
        <v>307</v>
      </c>
      <c r="U214" t="s">
        <v>307</v>
      </c>
      <c r="V214" t="s">
        <v>307</v>
      </c>
      <c r="W214" t="s">
        <v>307</v>
      </c>
      <c r="X214" t="s">
        <v>307</v>
      </c>
      <c r="Y214" t="s">
        <v>307</v>
      </c>
      <c r="Z214" t="s">
        <v>307</v>
      </c>
    </row>
    <row r="215" spans="1:26" x14ac:dyDescent="0.25">
      <c r="A215">
        <v>104</v>
      </c>
      <c r="B215" t="s">
        <v>145</v>
      </c>
      <c r="C215" t="s">
        <v>459</v>
      </c>
      <c r="D215" t="s">
        <v>48</v>
      </c>
      <c r="E215" t="s">
        <v>307</v>
      </c>
      <c r="F215" t="s">
        <v>307</v>
      </c>
      <c r="G215" t="s">
        <v>307</v>
      </c>
      <c r="H215" t="s">
        <v>307</v>
      </c>
      <c r="I215" t="s">
        <v>307</v>
      </c>
      <c r="J215" t="s">
        <v>307</v>
      </c>
      <c r="K215" t="s">
        <v>307</v>
      </c>
      <c r="L215" t="s">
        <v>307</v>
      </c>
      <c r="M215" t="s">
        <v>307</v>
      </c>
      <c r="N215" t="s">
        <v>307</v>
      </c>
      <c r="O215" t="s">
        <v>307</v>
      </c>
      <c r="P215" t="s">
        <v>307</v>
      </c>
      <c r="Q215" t="s">
        <v>307</v>
      </c>
    </row>
    <row r="216" spans="1:26" x14ac:dyDescent="0.25">
      <c r="A216">
        <v>104</v>
      </c>
      <c r="B216" t="s">
        <v>145</v>
      </c>
      <c r="C216" t="s">
        <v>304</v>
      </c>
      <c r="D216" t="s">
        <v>48</v>
      </c>
      <c r="E216" t="s">
        <v>307</v>
      </c>
      <c r="F216" t="s">
        <v>307</v>
      </c>
      <c r="G216" t="s">
        <v>307</v>
      </c>
      <c r="H216" t="s">
        <v>307</v>
      </c>
      <c r="I216" t="s">
        <v>307</v>
      </c>
      <c r="J216" t="s">
        <v>307</v>
      </c>
      <c r="K216" t="s">
        <v>307</v>
      </c>
      <c r="L216" t="s">
        <v>307</v>
      </c>
      <c r="M216" t="s">
        <v>307</v>
      </c>
      <c r="N216" t="s">
        <v>307</v>
      </c>
      <c r="O216" t="s">
        <v>307</v>
      </c>
      <c r="P216" t="s">
        <v>307</v>
      </c>
      <c r="Q216" t="s">
        <v>307</v>
      </c>
    </row>
    <row r="217" spans="1:26" x14ac:dyDescent="0.25">
      <c r="A217">
        <v>104</v>
      </c>
      <c r="B217" t="s">
        <v>145</v>
      </c>
      <c r="C217" t="s">
        <v>433</v>
      </c>
      <c r="D217" t="s">
        <v>48</v>
      </c>
      <c r="E217" t="s">
        <v>307</v>
      </c>
      <c r="F217" t="s">
        <v>307</v>
      </c>
      <c r="G217" t="s">
        <v>307</v>
      </c>
      <c r="H217" t="s">
        <v>307</v>
      </c>
      <c r="I217" t="s">
        <v>307</v>
      </c>
      <c r="J217" t="s">
        <v>307</v>
      </c>
      <c r="K217" t="s">
        <v>307</v>
      </c>
      <c r="L217" t="s">
        <v>307</v>
      </c>
      <c r="M217" t="s">
        <v>307</v>
      </c>
      <c r="N217" t="s">
        <v>307</v>
      </c>
      <c r="O217" t="s">
        <v>307</v>
      </c>
      <c r="P217" t="s">
        <v>307</v>
      </c>
      <c r="Q217" t="s">
        <v>307</v>
      </c>
    </row>
    <row r="218" spans="1:26" x14ac:dyDescent="0.25">
      <c r="A218">
        <v>104</v>
      </c>
      <c r="B218" t="s">
        <v>145</v>
      </c>
      <c r="C218" t="s">
        <v>305</v>
      </c>
      <c r="D218" t="s">
        <v>48</v>
      </c>
      <c r="E218" t="s">
        <v>307</v>
      </c>
      <c r="F218" t="s">
        <v>307</v>
      </c>
      <c r="G218" t="s">
        <v>307</v>
      </c>
      <c r="H218" t="s">
        <v>307</v>
      </c>
      <c r="I218" t="s">
        <v>307</v>
      </c>
      <c r="J218" t="s">
        <v>307</v>
      </c>
      <c r="K218" t="s">
        <v>307</v>
      </c>
      <c r="L218" t="s">
        <v>307</v>
      </c>
      <c r="M218" t="s">
        <v>307</v>
      </c>
      <c r="N218" t="s">
        <v>307</v>
      </c>
      <c r="O218" t="s">
        <v>307</v>
      </c>
      <c r="P218" t="s">
        <v>307</v>
      </c>
      <c r="Q218" t="s">
        <v>307</v>
      </c>
    </row>
    <row r="219" spans="1:26" x14ac:dyDescent="0.25">
      <c r="A219">
        <v>104</v>
      </c>
      <c r="B219" t="s">
        <v>145</v>
      </c>
      <c r="C219" t="s">
        <v>306</v>
      </c>
      <c r="D219" t="s">
        <v>48</v>
      </c>
      <c r="E219" t="s">
        <v>307</v>
      </c>
      <c r="F219" t="s">
        <v>307</v>
      </c>
      <c r="G219" t="s">
        <v>307</v>
      </c>
      <c r="H219" t="s">
        <v>307</v>
      </c>
      <c r="I219" t="s">
        <v>307</v>
      </c>
      <c r="J219" t="s">
        <v>307</v>
      </c>
      <c r="K219" t="s">
        <v>307</v>
      </c>
      <c r="L219" t="s">
        <v>307</v>
      </c>
      <c r="M219" t="s">
        <v>307</v>
      </c>
      <c r="N219" t="s">
        <v>307</v>
      </c>
      <c r="O219" t="s">
        <v>307</v>
      </c>
      <c r="P219" t="s">
        <v>307</v>
      </c>
      <c r="Q219" t="s">
        <v>307</v>
      </c>
    </row>
    <row r="220" spans="1:26" x14ac:dyDescent="0.25">
      <c r="A220">
        <v>104</v>
      </c>
      <c r="B220" t="s">
        <v>145</v>
      </c>
      <c r="C220" t="s">
        <v>44</v>
      </c>
      <c r="D220" t="s">
        <v>54</v>
      </c>
      <c r="E220" t="s">
        <v>307</v>
      </c>
      <c r="F220" t="s">
        <v>307</v>
      </c>
      <c r="G220" t="s">
        <v>307</v>
      </c>
      <c r="H220" t="s">
        <v>307</v>
      </c>
      <c r="I220" t="s">
        <v>307</v>
      </c>
      <c r="J220" t="s">
        <v>307</v>
      </c>
      <c r="K220" t="s">
        <v>307</v>
      </c>
      <c r="L220" t="s">
        <v>307</v>
      </c>
      <c r="M220" t="s">
        <v>307</v>
      </c>
      <c r="N220" t="s">
        <v>307</v>
      </c>
      <c r="O220" t="s">
        <v>307</v>
      </c>
      <c r="P220" t="s">
        <v>307</v>
      </c>
      <c r="Q220" t="s">
        <v>307</v>
      </c>
      <c r="R220" t="s">
        <v>307</v>
      </c>
      <c r="S220" t="s">
        <v>307</v>
      </c>
      <c r="T220" t="s">
        <v>307</v>
      </c>
      <c r="U220" t="s">
        <v>307</v>
      </c>
      <c r="V220" t="s">
        <v>307</v>
      </c>
      <c r="W220" t="s">
        <v>307</v>
      </c>
    </row>
    <row r="221" spans="1:26" x14ac:dyDescent="0.25">
      <c r="A221">
        <v>104</v>
      </c>
      <c r="B221" t="s">
        <v>145</v>
      </c>
      <c r="C221" t="s">
        <v>44</v>
      </c>
      <c r="D221" t="s">
        <v>55</v>
      </c>
      <c r="E221" t="s">
        <v>307</v>
      </c>
      <c r="F221" t="s">
        <v>307</v>
      </c>
      <c r="G221" t="s">
        <v>307</v>
      </c>
      <c r="H221" t="s">
        <v>307</v>
      </c>
      <c r="I221" t="s">
        <v>307</v>
      </c>
      <c r="J221" t="s">
        <v>307</v>
      </c>
      <c r="K221" t="s">
        <v>307</v>
      </c>
      <c r="L221" t="s">
        <v>307</v>
      </c>
      <c r="M221" t="s">
        <v>307</v>
      </c>
      <c r="N221" t="s">
        <v>307</v>
      </c>
      <c r="O221" t="s">
        <v>307</v>
      </c>
      <c r="P221" t="s">
        <v>307</v>
      </c>
      <c r="Q221" t="s">
        <v>307</v>
      </c>
      <c r="R221" t="s">
        <v>307</v>
      </c>
      <c r="S221" t="s">
        <v>307</v>
      </c>
      <c r="T221" t="s">
        <v>307</v>
      </c>
      <c r="U221" t="s">
        <v>307</v>
      </c>
      <c r="V221" t="s">
        <v>307</v>
      </c>
      <c r="W221" t="s">
        <v>307</v>
      </c>
    </row>
    <row r="222" spans="1:26" x14ac:dyDescent="0.25">
      <c r="A222">
        <v>104</v>
      </c>
      <c r="B222" t="s">
        <v>145</v>
      </c>
      <c r="C222" t="s">
        <v>44</v>
      </c>
      <c r="D222" t="s">
        <v>56</v>
      </c>
      <c r="E222" t="s">
        <v>307</v>
      </c>
      <c r="F222" t="s">
        <v>307</v>
      </c>
      <c r="G222" t="s">
        <v>307</v>
      </c>
      <c r="H222" t="s">
        <v>307</v>
      </c>
      <c r="I222" t="s">
        <v>307</v>
      </c>
      <c r="J222" t="s">
        <v>307</v>
      </c>
      <c r="K222" t="s">
        <v>307</v>
      </c>
      <c r="L222" t="s">
        <v>307</v>
      </c>
      <c r="M222" t="s">
        <v>307</v>
      </c>
      <c r="N222" t="s">
        <v>307</v>
      </c>
      <c r="O222" t="s">
        <v>307</v>
      </c>
      <c r="P222" t="s">
        <v>307</v>
      </c>
      <c r="Q222" t="s">
        <v>307</v>
      </c>
      <c r="R222" t="s">
        <v>307</v>
      </c>
      <c r="S222" t="s">
        <v>307</v>
      </c>
      <c r="T222" t="s">
        <v>307</v>
      </c>
      <c r="U222" t="s">
        <v>307</v>
      </c>
      <c r="V222" t="s">
        <v>307</v>
      </c>
      <c r="W222" t="s">
        <v>307</v>
      </c>
    </row>
    <row r="223" spans="1:26" x14ac:dyDescent="0.25">
      <c r="A223">
        <v>104</v>
      </c>
      <c r="B223" t="s">
        <v>145</v>
      </c>
      <c r="C223" t="s">
        <v>44</v>
      </c>
      <c r="D223" t="s">
        <v>57</v>
      </c>
      <c r="E223" t="s">
        <v>307</v>
      </c>
      <c r="F223" t="s">
        <v>307</v>
      </c>
      <c r="G223" t="s">
        <v>307</v>
      </c>
      <c r="H223" t="s">
        <v>307</v>
      </c>
      <c r="I223" t="s">
        <v>307</v>
      </c>
      <c r="J223" t="s">
        <v>307</v>
      </c>
      <c r="K223" t="s">
        <v>307</v>
      </c>
      <c r="L223" t="s">
        <v>307</v>
      </c>
      <c r="M223" t="s">
        <v>307</v>
      </c>
      <c r="N223" t="s">
        <v>307</v>
      </c>
      <c r="O223" t="s">
        <v>307</v>
      </c>
      <c r="P223" t="s">
        <v>307</v>
      </c>
      <c r="Q223" t="s">
        <v>307</v>
      </c>
      <c r="R223" t="s">
        <v>307</v>
      </c>
      <c r="S223" t="s">
        <v>307</v>
      </c>
      <c r="T223" t="s">
        <v>307</v>
      </c>
      <c r="U223" t="s">
        <v>307</v>
      </c>
      <c r="V223" t="s">
        <v>307</v>
      </c>
      <c r="W223" t="s">
        <v>307</v>
      </c>
    </row>
    <row r="224" spans="1:26" x14ac:dyDescent="0.25">
      <c r="A224">
        <v>104</v>
      </c>
      <c r="B224" t="s">
        <v>145</v>
      </c>
      <c r="C224" t="s">
        <v>44</v>
      </c>
      <c r="D224" t="s">
        <v>58</v>
      </c>
      <c r="E224" t="s">
        <v>307</v>
      </c>
      <c r="F224" t="s">
        <v>307</v>
      </c>
      <c r="G224" t="s">
        <v>307</v>
      </c>
      <c r="H224" t="s">
        <v>307</v>
      </c>
      <c r="I224" t="s">
        <v>307</v>
      </c>
      <c r="J224" t="s">
        <v>307</v>
      </c>
      <c r="K224" t="s">
        <v>307</v>
      </c>
      <c r="L224" t="s">
        <v>307</v>
      </c>
      <c r="M224" t="s">
        <v>307</v>
      </c>
      <c r="N224" t="s">
        <v>307</v>
      </c>
      <c r="O224" t="s">
        <v>307</v>
      </c>
      <c r="P224" t="s">
        <v>307</v>
      </c>
      <c r="Q224" t="s">
        <v>307</v>
      </c>
      <c r="R224" t="s">
        <v>307</v>
      </c>
      <c r="S224" t="s">
        <v>307</v>
      </c>
      <c r="T224" t="s">
        <v>307</v>
      </c>
      <c r="U224" t="s">
        <v>307</v>
      </c>
      <c r="V224" t="s">
        <v>307</v>
      </c>
      <c r="W224" t="s">
        <v>307</v>
      </c>
    </row>
    <row r="225" spans="1:45" x14ac:dyDescent="0.25">
      <c r="A225">
        <v>104</v>
      </c>
      <c r="B225" t="s">
        <v>145</v>
      </c>
      <c r="C225" t="s">
        <v>44</v>
      </c>
      <c r="D225" t="s">
        <v>59</v>
      </c>
      <c r="E225" t="s">
        <v>307</v>
      </c>
      <c r="F225" t="s">
        <v>307</v>
      </c>
      <c r="G225" t="s">
        <v>307</v>
      </c>
      <c r="H225" t="s">
        <v>307</v>
      </c>
      <c r="I225" t="s">
        <v>307</v>
      </c>
      <c r="J225" t="s">
        <v>307</v>
      </c>
      <c r="K225" t="s">
        <v>307</v>
      </c>
      <c r="L225" t="s">
        <v>307</v>
      </c>
      <c r="M225" t="s">
        <v>307</v>
      </c>
      <c r="N225" t="s">
        <v>307</v>
      </c>
      <c r="O225" t="s">
        <v>307</v>
      </c>
      <c r="P225" t="s">
        <v>307</v>
      </c>
      <c r="Q225" t="s">
        <v>307</v>
      </c>
      <c r="R225" t="s">
        <v>307</v>
      </c>
      <c r="S225" t="s">
        <v>307</v>
      </c>
      <c r="T225" t="s">
        <v>307</v>
      </c>
      <c r="U225" t="s">
        <v>307</v>
      </c>
      <c r="V225" t="s">
        <v>307</v>
      </c>
      <c r="W225" t="s">
        <v>307</v>
      </c>
    </row>
    <row r="226" spans="1:45" x14ac:dyDescent="0.25">
      <c r="A226">
        <v>104</v>
      </c>
      <c r="B226" t="s">
        <v>145</v>
      </c>
      <c r="C226" t="s">
        <v>44</v>
      </c>
      <c r="D226" t="s">
        <v>60</v>
      </c>
      <c r="E226" t="s">
        <v>307</v>
      </c>
      <c r="F226" t="s">
        <v>307</v>
      </c>
      <c r="G226" t="s">
        <v>307</v>
      </c>
      <c r="H226" t="s">
        <v>307</v>
      </c>
      <c r="I226" t="s">
        <v>307</v>
      </c>
      <c r="J226" t="s">
        <v>307</v>
      </c>
      <c r="K226" t="s">
        <v>307</v>
      </c>
      <c r="L226" t="s">
        <v>307</v>
      </c>
      <c r="M226" t="s">
        <v>307</v>
      </c>
      <c r="N226" t="s">
        <v>307</v>
      </c>
      <c r="O226" t="s">
        <v>307</v>
      </c>
      <c r="P226" t="s">
        <v>307</v>
      </c>
      <c r="Q226" t="s">
        <v>307</v>
      </c>
      <c r="R226" t="s">
        <v>307</v>
      </c>
      <c r="S226" t="s">
        <v>307</v>
      </c>
      <c r="T226" t="s">
        <v>307</v>
      </c>
      <c r="U226" t="s">
        <v>307</v>
      </c>
      <c r="V226" t="s">
        <v>307</v>
      </c>
      <c r="W226" t="s">
        <v>307</v>
      </c>
    </row>
    <row r="227" spans="1:45" x14ac:dyDescent="0.25">
      <c r="A227">
        <v>104</v>
      </c>
      <c r="B227" t="s">
        <v>145</v>
      </c>
      <c r="C227" t="s">
        <v>44</v>
      </c>
      <c r="D227" t="s">
        <v>61</v>
      </c>
      <c r="E227" t="s">
        <v>307</v>
      </c>
      <c r="F227" t="s">
        <v>307</v>
      </c>
      <c r="G227" t="s">
        <v>307</v>
      </c>
      <c r="H227" t="s">
        <v>307</v>
      </c>
      <c r="I227" t="s">
        <v>307</v>
      </c>
      <c r="J227" t="s">
        <v>307</v>
      </c>
      <c r="K227" t="s">
        <v>307</v>
      </c>
      <c r="L227" t="s">
        <v>307</v>
      </c>
      <c r="M227" t="s">
        <v>307</v>
      </c>
      <c r="N227" t="s">
        <v>307</v>
      </c>
      <c r="O227" t="s">
        <v>307</v>
      </c>
      <c r="P227" t="s">
        <v>307</v>
      </c>
      <c r="Q227" t="s">
        <v>307</v>
      </c>
      <c r="R227" t="s">
        <v>307</v>
      </c>
      <c r="S227" t="s">
        <v>307</v>
      </c>
      <c r="T227" t="s">
        <v>307</v>
      </c>
      <c r="U227" t="s">
        <v>307</v>
      </c>
      <c r="V227" t="s">
        <v>307</v>
      </c>
      <c r="W227" t="s">
        <v>307</v>
      </c>
    </row>
    <row r="228" spans="1:45" x14ac:dyDescent="0.25">
      <c r="A228">
        <v>104</v>
      </c>
      <c r="B228" t="s">
        <v>145</v>
      </c>
      <c r="C228" t="s">
        <v>44</v>
      </c>
      <c r="D228" t="s">
        <v>62</v>
      </c>
      <c r="E228" t="s">
        <v>307</v>
      </c>
      <c r="F228" t="s">
        <v>307</v>
      </c>
      <c r="G228" t="s">
        <v>307</v>
      </c>
      <c r="H228" t="s">
        <v>307</v>
      </c>
      <c r="I228" t="s">
        <v>307</v>
      </c>
      <c r="J228" t="s">
        <v>307</v>
      </c>
      <c r="K228" t="s">
        <v>307</v>
      </c>
      <c r="L228" t="s">
        <v>307</v>
      </c>
      <c r="M228" t="s">
        <v>307</v>
      </c>
      <c r="N228" t="s">
        <v>307</v>
      </c>
      <c r="O228" t="s">
        <v>307</v>
      </c>
      <c r="P228" t="s">
        <v>307</v>
      </c>
      <c r="Q228" t="s">
        <v>307</v>
      </c>
      <c r="R228" t="s">
        <v>307</v>
      </c>
      <c r="S228" t="s">
        <v>307</v>
      </c>
      <c r="T228" t="s">
        <v>307</v>
      </c>
      <c r="U228" t="s">
        <v>307</v>
      </c>
      <c r="V228" t="s">
        <v>307</v>
      </c>
      <c r="W228" t="s">
        <v>307</v>
      </c>
    </row>
    <row r="229" spans="1:45" x14ac:dyDescent="0.25">
      <c r="A229">
        <v>104</v>
      </c>
      <c r="B229" t="s">
        <v>145</v>
      </c>
      <c r="C229" t="s">
        <v>38</v>
      </c>
      <c r="D229" t="s">
        <v>47</v>
      </c>
      <c r="E229" t="s">
        <v>307</v>
      </c>
      <c r="F229" t="s">
        <v>307</v>
      </c>
      <c r="G229" t="s">
        <v>307</v>
      </c>
      <c r="H229" t="s">
        <v>307</v>
      </c>
      <c r="I229" t="s">
        <v>307</v>
      </c>
      <c r="J229" t="s">
        <v>307</v>
      </c>
      <c r="K229" t="s">
        <v>307</v>
      </c>
      <c r="L229" t="s">
        <v>307</v>
      </c>
      <c r="M229" t="s">
        <v>307</v>
      </c>
      <c r="N229" t="s">
        <v>307</v>
      </c>
      <c r="O229" t="s">
        <v>307</v>
      </c>
      <c r="P229" t="s">
        <v>307</v>
      </c>
      <c r="Q229" t="s">
        <v>307</v>
      </c>
      <c r="R229" t="s">
        <v>307</v>
      </c>
      <c r="S229" t="s">
        <v>307</v>
      </c>
      <c r="T229" t="s">
        <v>307</v>
      </c>
      <c r="U229" t="s">
        <v>307</v>
      </c>
      <c r="V229" t="s">
        <v>307</v>
      </c>
      <c r="W229" t="s">
        <v>307</v>
      </c>
      <c r="X229" t="s">
        <v>307</v>
      </c>
      <c r="Y229" t="s">
        <v>307</v>
      </c>
      <c r="Z229" t="s">
        <v>307</v>
      </c>
      <c r="AA229" t="s">
        <v>307</v>
      </c>
      <c r="AB229" t="s">
        <v>307</v>
      </c>
      <c r="AC229" t="s">
        <v>307</v>
      </c>
      <c r="AD229" t="s">
        <v>307</v>
      </c>
      <c r="AE229" t="s">
        <v>307</v>
      </c>
      <c r="AF229" t="s">
        <v>307</v>
      </c>
      <c r="AG229" t="s">
        <v>307</v>
      </c>
      <c r="AH229" t="s">
        <v>307</v>
      </c>
      <c r="AI229" t="s">
        <v>307</v>
      </c>
      <c r="AJ229" t="s">
        <v>307</v>
      </c>
      <c r="AK229" t="s">
        <v>307</v>
      </c>
      <c r="AL229" t="s">
        <v>307</v>
      </c>
      <c r="AM229" t="s">
        <v>307</v>
      </c>
      <c r="AN229" t="s">
        <v>307</v>
      </c>
      <c r="AO229" t="s">
        <v>307</v>
      </c>
      <c r="AP229" t="s">
        <v>307</v>
      </c>
      <c r="AQ229" t="s">
        <v>307</v>
      </c>
      <c r="AR229" t="s">
        <v>307</v>
      </c>
      <c r="AS229" t="s">
        <v>307</v>
      </c>
    </row>
    <row r="230" spans="1:45" x14ac:dyDescent="0.25">
      <c r="A230">
        <v>104</v>
      </c>
      <c r="B230" t="s">
        <v>145</v>
      </c>
      <c r="C230" t="s">
        <v>38</v>
      </c>
      <c r="D230" t="s">
        <v>48</v>
      </c>
      <c r="E230" t="s">
        <v>307</v>
      </c>
      <c r="F230" t="s">
        <v>307</v>
      </c>
      <c r="G230" t="s">
        <v>307</v>
      </c>
      <c r="H230" t="s">
        <v>307</v>
      </c>
      <c r="I230" t="s">
        <v>307</v>
      </c>
      <c r="J230" t="s">
        <v>307</v>
      </c>
      <c r="K230" t="s">
        <v>307</v>
      </c>
      <c r="L230" t="s">
        <v>307</v>
      </c>
      <c r="M230" t="s">
        <v>307</v>
      </c>
      <c r="N230" t="s">
        <v>307</v>
      </c>
      <c r="O230" t="s">
        <v>307</v>
      </c>
      <c r="P230" t="s">
        <v>307</v>
      </c>
      <c r="Q230" t="s">
        <v>307</v>
      </c>
      <c r="R230" t="s">
        <v>307</v>
      </c>
      <c r="S230" t="s">
        <v>307</v>
      </c>
      <c r="T230" t="s">
        <v>307</v>
      </c>
      <c r="U230" t="s">
        <v>307</v>
      </c>
      <c r="V230" t="s">
        <v>307</v>
      </c>
      <c r="W230" t="s">
        <v>307</v>
      </c>
      <c r="X230" t="s">
        <v>307</v>
      </c>
      <c r="Y230" t="s">
        <v>307</v>
      </c>
      <c r="Z230" t="s">
        <v>307</v>
      </c>
      <c r="AA230" t="s">
        <v>307</v>
      </c>
      <c r="AB230" t="s">
        <v>307</v>
      </c>
      <c r="AC230" t="s">
        <v>307</v>
      </c>
      <c r="AD230" t="s">
        <v>307</v>
      </c>
      <c r="AE230" t="s">
        <v>307</v>
      </c>
      <c r="AF230" t="s">
        <v>307</v>
      </c>
      <c r="AG230" t="s">
        <v>307</v>
      </c>
      <c r="AH230" t="s">
        <v>307</v>
      </c>
      <c r="AI230" t="s">
        <v>307</v>
      </c>
      <c r="AJ230" t="s">
        <v>307</v>
      </c>
      <c r="AK230" t="s">
        <v>307</v>
      </c>
      <c r="AL230" t="s">
        <v>307</v>
      </c>
      <c r="AM230" t="s">
        <v>307</v>
      </c>
      <c r="AN230" t="s">
        <v>307</v>
      </c>
      <c r="AO230" t="s">
        <v>307</v>
      </c>
      <c r="AP230" t="s">
        <v>307</v>
      </c>
      <c r="AQ230" t="s">
        <v>307</v>
      </c>
      <c r="AR230" t="s">
        <v>307</v>
      </c>
      <c r="AS230" t="s">
        <v>307</v>
      </c>
    </row>
    <row r="231" spans="1:45" x14ac:dyDescent="0.25">
      <c r="A231">
        <v>104</v>
      </c>
      <c r="B231" t="s">
        <v>145</v>
      </c>
      <c r="C231" t="s">
        <v>38</v>
      </c>
      <c r="D231" t="s">
        <v>49</v>
      </c>
      <c r="E231" t="s">
        <v>307</v>
      </c>
      <c r="F231" t="s">
        <v>307</v>
      </c>
      <c r="G231" t="s">
        <v>307</v>
      </c>
      <c r="H231" t="s">
        <v>307</v>
      </c>
      <c r="I231" t="s">
        <v>307</v>
      </c>
      <c r="J231" t="s">
        <v>307</v>
      </c>
      <c r="K231" t="s">
        <v>307</v>
      </c>
      <c r="L231" t="s">
        <v>307</v>
      </c>
      <c r="M231" t="s">
        <v>307</v>
      </c>
      <c r="N231" t="s">
        <v>307</v>
      </c>
      <c r="O231" t="s">
        <v>307</v>
      </c>
      <c r="P231" t="s">
        <v>307</v>
      </c>
      <c r="Q231" t="s">
        <v>307</v>
      </c>
      <c r="R231" t="s">
        <v>307</v>
      </c>
      <c r="S231" t="s">
        <v>307</v>
      </c>
      <c r="T231" t="s">
        <v>307</v>
      </c>
      <c r="U231" t="s">
        <v>307</v>
      </c>
      <c r="V231" t="s">
        <v>307</v>
      </c>
      <c r="W231" t="s">
        <v>307</v>
      </c>
      <c r="X231" t="s">
        <v>307</v>
      </c>
      <c r="Y231" t="s">
        <v>307</v>
      </c>
      <c r="Z231" t="s">
        <v>307</v>
      </c>
      <c r="AA231" t="s">
        <v>307</v>
      </c>
      <c r="AB231" t="s">
        <v>307</v>
      </c>
      <c r="AC231" t="s">
        <v>307</v>
      </c>
      <c r="AD231" t="s">
        <v>307</v>
      </c>
      <c r="AE231" t="s">
        <v>307</v>
      </c>
      <c r="AF231" t="s">
        <v>307</v>
      </c>
      <c r="AG231" t="s">
        <v>307</v>
      </c>
      <c r="AH231" t="s">
        <v>307</v>
      </c>
      <c r="AI231" t="s">
        <v>307</v>
      </c>
      <c r="AJ231" t="s">
        <v>307</v>
      </c>
      <c r="AK231" t="s">
        <v>307</v>
      </c>
      <c r="AL231" t="s">
        <v>307</v>
      </c>
      <c r="AM231" t="s">
        <v>307</v>
      </c>
      <c r="AN231" t="s">
        <v>307</v>
      </c>
      <c r="AO231" t="s">
        <v>307</v>
      </c>
      <c r="AP231" t="s">
        <v>307</v>
      </c>
      <c r="AQ231" t="s">
        <v>307</v>
      </c>
      <c r="AR231" t="s">
        <v>307</v>
      </c>
      <c r="AS231" t="s">
        <v>307</v>
      </c>
    </row>
    <row r="232" spans="1:45" x14ac:dyDescent="0.25">
      <c r="A232">
        <v>104</v>
      </c>
      <c r="B232" t="s">
        <v>145</v>
      </c>
      <c r="C232" t="s">
        <v>450</v>
      </c>
      <c r="D232" t="s">
        <v>48</v>
      </c>
      <c r="E232" t="s">
        <v>307</v>
      </c>
      <c r="F232" t="s">
        <v>307</v>
      </c>
      <c r="G232" t="s">
        <v>307</v>
      </c>
      <c r="H232" t="s">
        <v>307</v>
      </c>
      <c r="I232" t="s">
        <v>307</v>
      </c>
      <c r="J232" t="s">
        <v>307</v>
      </c>
      <c r="K232" t="s">
        <v>307</v>
      </c>
      <c r="L232" t="s">
        <v>307</v>
      </c>
      <c r="M232" t="s">
        <v>307</v>
      </c>
      <c r="N232" t="s">
        <v>307</v>
      </c>
      <c r="O232" t="s">
        <v>307</v>
      </c>
      <c r="P232" t="s">
        <v>307</v>
      </c>
      <c r="Q232" t="s">
        <v>307</v>
      </c>
      <c r="R232" t="s">
        <v>307</v>
      </c>
    </row>
    <row r="233" spans="1:45" x14ac:dyDescent="0.25">
      <c r="A233">
        <v>104</v>
      </c>
      <c r="B233" t="s">
        <v>145</v>
      </c>
      <c r="C233" t="s">
        <v>449</v>
      </c>
      <c r="D233" t="s">
        <v>48</v>
      </c>
      <c r="E233" t="s">
        <v>307</v>
      </c>
      <c r="F233" t="s">
        <v>307</v>
      </c>
      <c r="G233" t="s">
        <v>307</v>
      </c>
      <c r="H233" t="s">
        <v>307</v>
      </c>
      <c r="I233" t="s">
        <v>307</v>
      </c>
      <c r="J233" t="s">
        <v>307</v>
      </c>
      <c r="K233" t="s">
        <v>307</v>
      </c>
      <c r="L233" t="s">
        <v>307</v>
      </c>
      <c r="M233" t="s">
        <v>307</v>
      </c>
      <c r="N233" t="s">
        <v>307</v>
      </c>
      <c r="O233" t="s">
        <v>307</v>
      </c>
      <c r="P233" t="s">
        <v>307</v>
      </c>
      <c r="Q233" t="s">
        <v>307</v>
      </c>
      <c r="R233" t="s">
        <v>307</v>
      </c>
    </row>
    <row r="234" spans="1:45" x14ac:dyDescent="0.25">
      <c r="A234">
        <v>104</v>
      </c>
      <c r="B234" t="s">
        <v>145</v>
      </c>
      <c r="C234" t="s">
        <v>475</v>
      </c>
      <c r="D234" t="s">
        <v>48</v>
      </c>
      <c r="E234" t="s">
        <v>307</v>
      </c>
      <c r="F234" t="s">
        <v>307</v>
      </c>
      <c r="G234" t="s">
        <v>307</v>
      </c>
    </row>
    <row r="235" spans="1:45" x14ac:dyDescent="0.25">
      <c r="A235">
        <v>104</v>
      </c>
      <c r="B235" t="s">
        <v>145</v>
      </c>
      <c r="C235" t="s">
        <v>42</v>
      </c>
      <c r="D235" t="s">
        <v>48</v>
      </c>
      <c r="E235" t="s">
        <v>307</v>
      </c>
      <c r="F235" t="s">
        <v>307</v>
      </c>
      <c r="G235" t="s">
        <v>307</v>
      </c>
      <c r="H235" t="s">
        <v>307</v>
      </c>
      <c r="I235" t="s">
        <v>307</v>
      </c>
      <c r="J235" t="s">
        <v>307</v>
      </c>
      <c r="K235" t="s">
        <v>307</v>
      </c>
      <c r="L235" t="s">
        <v>307</v>
      </c>
      <c r="M235" t="s">
        <v>307</v>
      </c>
      <c r="N235" t="s">
        <v>307</v>
      </c>
      <c r="O235" t="s">
        <v>307</v>
      </c>
      <c r="P235" t="s">
        <v>307</v>
      </c>
      <c r="Q235" t="s">
        <v>307</v>
      </c>
      <c r="R235" t="s">
        <v>307</v>
      </c>
      <c r="S235" t="s">
        <v>307</v>
      </c>
      <c r="T235" t="s">
        <v>307</v>
      </c>
      <c r="U235" t="s">
        <v>307</v>
      </c>
      <c r="V235" t="s">
        <v>307</v>
      </c>
      <c r="W235" t="s">
        <v>307</v>
      </c>
      <c r="X235" t="s">
        <v>307</v>
      </c>
      <c r="Y235" t="s">
        <v>307</v>
      </c>
      <c r="Z235" t="s">
        <v>307</v>
      </c>
    </row>
    <row r="236" spans="1:45" x14ac:dyDescent="0.25">
      <c r="A236">
        <v>105</v>
      </c>
      <c r="B236" t="s">
        <v>146</v>
      </c>
      <c r="C236" t="s">
        <v>43</v>
      </c>
      <c r="D236" t="s">
        <v>54</v>
      </c>
      <c r="E236" t="s">
        <v>307</v>
      </c>
      <c r="F236" t="s">
        <v>307</v>
      </c>
      <c r="G236" t="s">
        <v>307</v>
      </c>
      <c r="H236" t="s">
        <v>307</v>
      </c>
      <c r="I236" t="s">
        <v>307</v>
      </c>
      <c r="J236" t="s">
        <v>307</v>
      </c>
      <c r="K236" t="s">
        <v>307</v>
      </c>
      <c r="L236" t="s">
        <v>307</v>
      </c>
      <c r="M236" t="s">
        <v>307</v>
      </c>
      <c r="N236" t="s">
        <v>307</v>
      </c>
      <c r="O236" t="s">
        <v>307</v>
      </c>
      <c r="P236" t="s">
        <v>307</v>
      </c>
      <c r="Q236" t="s">
        <v>307</v>
      </c>
      <c r="R236" t="s">
        <v>307</v>
      </c>
      <c r="S236" t="s">
        <v>307</v>
      </c>
      <c r="T236" t="s">
        <v>307</v>
      </c>
      <c r="U236" t="s">
        <v>307</v>
      </c>
      <c r="V236" t="s">
        <v>307</v>
      </c>
      <c r="W236" t="s">
        <v>307</v>
      </c>
    </row>
    <row r="237" spans="1:45" x14ac:dyDescent="0.25">
      <c r="A237">
        <v>105</v>
      </c>
      <c r="B237" t="s">
        <v>146</v>
      </c>
      <c r="C237" t="s">
        <v>43</v>
      </c>
      <c r="D237" t="s">
        <v>55</v>
      </c>
      <c r="E237" t="s">
        <v>307</v>
      </c>
      <c r="F237" t="s">
        <v>307</v>
      </c>
      <c r="G237" t="s">
        <v>307</v>
      </c>
      <c r="H237" t="s">
        <v>307</v>
      </c>
      <c r="I237" t="s">
        <v>307</v>
      </c>
      <c r="J237" t="s">
        <v>307</v>
      </c>
      <c r="K237" t="s">
        <v>307</v>
      </c>
      <c r="L237" t="s">
        <v>307</v>
      </c>
      <c r="M237" t="s">
        <v>307</v>
      </c>
      <c r="N237" t="s">
        <v>307</v>
      </c>
      <c r="O237" t="s">
        <v>307</v>
      </c>
      <c r="P237" t="s">
        <v>307</v>
      </c>
      <c r="Q237" t="s">
        <v>307</v>
      </c>
      <c r="R237" t="s">
        <v>307</v>
      </c>
      <c r="S237" t="s">
        <v>307</v>
      </c>
      <c r="T237" t="s">
        <v>307</v>
      </c>
      <c r="U237" t="s">
        <v>307</v>
      </c>
      <c r="V237" t="s">
        <v>307</v>
      </c>
      <c r="W237" t="s">
        <v>307</v>
      </c>
    </row>
    <row r="238" spans="1:45" x14ac:dyDescent="0.25">
      <c r="A238">
        <v>105</v>
      </c>
      <c r="B238" t="s">
        <v>146</v>
      </c>
      <c r="C238" t="s">
        <v>43</v>
      </c>
      <c r="D238" t="s">
        <v>56</v>
      </c>
      <c r="E238" t="s">
        <v>307</v>
      </c>
      <c r="F238" t="s">
        <v>307</v>
      </c>
      <c r="G238" t="s">
        <v>307</v>
      </c>
      <c r="H238" t="s">
        <v>307</v>
      </c>
      <c r="I238" t="s">
        <v>307</v>
      </c>
      <c r="J238" t="s">
        <v>307</v>
      </c>
      <c r="K238" t="s">
        <v>307</v>
      </c>
      <c r="L238" t="s">
        <v>307</v>
      </c>
      <c r="M238" t="s">
        <v>307</v>
      </c>
      <c r="N238" t="s">
        <v>307</v>
      </c>
      <c r="O238" t="s">
        <v>307</v>
      </c>
      <c r="P238" t="s">
        <v>307</v>
      </c>
      <c r="Q238" t="s">
        <v>307</v>
      </c>
      <c r="R238" t="s">
        <v>307</v>
      </c>
      <c r="S238" t="s">
        <v>307</v>
      </c>
      <c r="T238" t="s">
        <v>307</v>
      </c>
      <c r="U238" t="s">
        <v>307</v>
      </c>
      <c r="V238" t="s">
        <v>307</v>
      </c>
      <c r="W238" t="s">
        <v>307</v>
      </c>
    </row>
    <row r="239" spans="1:45" x14ac:dyDescent="0.25">
      <c r="A239">
        <v>105</v>
      </c>
      <c r="B239" t="s">
        <v>146</v>
      </c>
      <c r="C239" t="s">
        <v>43</v>
      </c>
      <c r="D239" t="s">
        <v>57</v>
      </c>
      <c r="E239" t="s">
        <v>307</v>
      </c>
      <c r="F239" t="s">
        <v>307</v>
      </c>
      <c r="G239" t="s">
        <v>307</v>
      </c>
      <c r="H239" t="s">
        <v>307</v>
      </c>
      <c r="I239" t="s">
        <v>307</v>
      </c>
      <c r="J239" t="s">
        <v>307</v>
      </c>
      <c r="K239" t="s">
        <v>307</v>
      </c>
      <c r="L239" t="s">
        <v>307</v>
      </c>
      <c r="M239" t="s">
        <v>307</v>
      </c>
      <c r="N239" t="s">
        <v>307</v>
      </c>
      <c r="O239" t="s">
        <v>307</v>
      </c>
      <c r="P239" t="s">
        <v>307</v>
      </c>
      <c r="Q239" t="s">
        <v>307</v>
      </c>
      <c r="R239" t="s">
        <v>307</v>
      </c>
      <c r="S239" t="s">
        <v>307</v>
      </c>
      <c r="T239" t="s">
        <v>307</v>
      </c>
      <c r="U239" t="s">
        <v>307</v>
      </c>
      <c r="V239" t="s">
        <v>307</v>
      </c>
      <c r="W239" t="s">
        <v>307</v>
      </c>
    </row>
    <row r="240" spans="1:45" x14ac:dyDescent="0.25">
      <c r="A240">
        <v>105</v>
      </c>
      <c r="B240" t="s">
        <v>146</v>
      </c>
      <c r="C240" t="s">
        <v>43</v>
      </c>
      <c r="D240" t="s">
        <v>58</v>
      </c>
      <c r="E240" t="s">
        <v>307</v>
      </c>
      <c r="F240" t="s">
        <v>307</v>
      </c>
      <c r="G240" t="s">
        <v>307</v>
      </c>
      <c r="H240" t="s">
        <v>307</v>
      </c>
      <c r="I240" t="s">
        <v>307</v>
      </c>
      <c r="J240" t="s">
        <v>307</v>
      </c>
      <c r="K240" t="s">
        <v>307</v>
      </c>
      <c r="L240" t="s">
        <v>307</v>
      </c>
      <c r="M240" t="s">
        <v>307</v>
      </c>
      <c r="N240" t="s">
        <v>307</v>
      </c>
      <c r="O240" t="s">
        <v>307</v>
      </c>
      <c r="P240" t="s">
        <v>307</v>
      </c>
      <c r="Q240" t="s">
        <v>307</v>
      </c>
      <c r="R240" t="s">
        <v>307</v>
      </c>
      <c r="S240" t="s">
        <v>307</v>
      </c>
      <c r="T240" t="s">
        <v>307</v>
      </c>
      <c r="U240" t="s">
        <v>307</v>
      </c>
      <c r="V240" t="s">
        <v>307</v>
      </c>
      <c r="W240" t="s">
        <v>307</v>
      </c>
    </row>
    <row r="241" spans="1:45" x14ac:dyDescent="0.25">
      <c r="A241">
        <v>105</v>
      </c>
      <c r="B241" t="s">
        <v>146</v>
      </c>
      <c r="C241" t="s">
        <v>43</v>
      </c>
      <c r="D241" t="s">
        <v>59</v>
      </c>
      <c r="E241" t="s">
        <v>307</v>
      </c>
      <c r="F241" t="s">
        <v>307</v>
      </c>
      <c r="G241" t="s">
        <v>307</v>
      </c>
      <c r="H241" t="s">
        <v>307</v>
      </c>
      <c r="I241" t="s">
        <v>307</v>
      </c>
      <c r="J241" t="s">
        <v>307</v>
      </c>
      <c r="K241" t="s">
        <v>307</v>
      </c>
      <c r="L241" t="s">
        <v>307</v>
      </c>
      <c r="M241" t="s">
        <v>307</v>
      </c>
      <c r="N241" t="s">
        <v>307</v>
      </c>
      <c r="O241" t="s">
        <v>307</v>
      </c>
      <c r="P241" t="s">
        <v>307</v>
      </c>
      <c r="Q241" t="s">
        <v>307</v>
      </c>
      <c r="R241" t="s">
        <v>307</v>
      </c>
      <c r="S241" t="s">
        <v>307</v>
      </c>
      <c r="T241" t="s">
        <v>307</v>
      </c>
      <c r="U241" t="s">
        <v>307</v>
      </c>
      <c r="V241" t="s">
        <v>307</v>
      </c>
      <c r="W241" t="s">
        <v>307</v>
      </c>
    </row>
    <row r="242" spans="1:45" x14ac:dyDescent="0.25">
      <c r="A242">
        <v>105</v>
      </c>
      <c r="B242" t="s">
        <v>146</v>
      </c>
      <c r="C242" t="s">
        <v>43</v>
      </c>
      <c r="D242" t="s">
        <v>60</v>
      </c>
      <c r="E242" t="s">
        <v>307</v>
      </c>
      <c r="F242" t="s">
        <v>307</v>
      </c>
      <c r="G242" t="s">
        <v>307</v>
      </c>
      <c r="H242" t="s">
        <v>307</v>
      </c>
      <c r="I242" t="s">
        <v>307</v>
      </c>
      <c r="J242" t="s">
        <v>307</v>
      </c>
      <c r="K242" t="s">
        <v>307</v>
      </c>
      <c r="L242" t="s">
        <v>307</v>
      </c>
      <c r="M242" t="s">
        <v>307</v>
      </c>
      <c r="N242" t="s">
        <v>307</v>
      </c>
      <c r="O242" t="s">
        <v>307</v>
      </c>
      <c r="P242" t="s">
        <v>307</v>
      </c>
      <c r="Q242" t="s">
        <v>307</v>
      </c>
      <c r="R242" t="s">
        <v>307</v>
      </c>
      <c r="S242" t="s">
        <v>307</v>
      </c>
      <c r="T242" t="s">
        <v>307</v>
      </c>
      <c r="U242" t="s">
        <v>307</v>
      </c>
      <c r="V242" t="s">
        <v>307</v>
      </c>
      <c r="W242" t="s">
        <v>307</v>
      </c>
    </row>
    <row r="243" spans="1:45" x14ac:dyDescent="0.25">
      <c r="A243">
        <v>105</v>
      </c>
      <c r="B243" t="s">
        <v>146</v>
      </c>
      <c r="C243" t="s">
        <v>43</v>
      </c>
      <c r="D243" t="s">
        <v>61</v>
      </c>
      <c r="E243" t="s">
        <v>307</v>
      </c>
      <c r="F243" t="s">
        <v>307</v>
      </c>
      <c r="G243" t="s">
        <v>307</v>
      </c>
      <c r="H243" t="s">
        <v>307</v>
      </c>
      <c r="I243" t="s">
        <v>307</v>
      </c>
      <c r="J243" t="s">
        <v>307</v>
      </c>
      <c r="K243" t="s">
        <v>307</v>
      </c>
      <c r="L243" t="s">
        <v>307</v>
      </c>
      <c r="M243" t="s">
        <v>307</v>
      </c>
      <c r="N243" t="s">
        <v>307</v>
      </c>
      <c r="O243" t="s">
        <v>307</v>
      </c>
      <c r="P243" t="s">
        <v>307</v>
      </c>
      <c r="Q243" t="s">
        <v>307</v>
      </c>
      <c r="R243" t="s">
        <v>307</v>
      </c>
      <c r="S243" t="s">
        <v>307</v>
      </c>
      <c r="T243" t="s">
        <v>307</v>
      </c>
      <c r="U243" t="s">
        <v>307</v>
      </c>
      <c r="V243" t="s">
        <v>307</v>
      </c>
      <c r="W243" t="s">
        <v>307</v>
      </c>
    </row>
    <row r="244" spans="1:45" x14ac:dyDescent="0.25">
      <c r="A244">
        <v>105</v>
      </c>
      <c r="B244" t="s">
        <v>146</v>
      </c>
      <c r="C244" t="s">
        <v>43</v>
      </c>
      <c r="D244" t="s">
        <v>62</v>
      </c>
      <c r="E244" t="s">
        <v>307</v>
      </c>
      <c r="F244" t="s">
        <v>307</v>
      </c>
      <c r="G244" t="s">
        <v>307</v>
      </c>
      <c r="H244" t="s">
        <v>307</v>
      </c>
      <c r="I244" t="s">
        <v>307</v>
      </c>
      <c r="J244" t="s">
        <v>307</v>
      </c>
      <c r="K244" t="s">
        <v>307</v>
      </c>
      <c r="L244" t="s">
        <v>307</v>
      </c>
      <c r="M244" t="s">
        <v>307</v>
      </c>
      <c r="N244" t="s">
        <v>307</v>
      </c>
      <c r="O244" t="s">
        <v>307</v>
      </c>
      <c r="P244" t="s">
        <v>307</v>
      </c>
      <c r="Q244" t="s">
        <v>307</v>
      </c>
      <c r="R244" t="s">
        <v>307</v>
      </c>
      <c r="S244" t="s">
        <v>307</v>
      </c>
      <c r="T244" t="s">
        <v>307</v>
      </c>
      <c r="U244" t="s">
        <v>307</v>
      </c>
      <c r="V244" t="s">
        <v>307</v>
      </c>
      <c r="W244" t="s">
        <v>307</v>
      </c>
    </row>
    <row r="245" spans="1:45" x14ac:dyDescent="0.25">
      <c r="A245">
        <v>105</v>
      </c>
      <c r="B245" t="s">
        <v>146</v>
      </c>
      <c r="C245" t="s">
        <v>36</v>
      </c>
      <c r="D245" t="s">
        <v>47</v>
      </c>
      <c r="E245" t="s">
        <v>307</v>
      </c>
      <c r="F245" t="s">
        <v>307</v>
      </c>
      <c r="G245" t="s">
        <v>307</v>
      </c>
      <c r="H245" t="s">
        <v>307</v>
      </c>
      <c r="I245" t="s">
        <v>307</v>
      </c>
      <c r="J245" t="s">
        <v>307</v>
      </c>
      <c r="K245" t="s">
        <v>307</v>
      </c>
      <c r="L245" t="s">
        <v>307</v>
      </c>
      <c r="M245" t="s">
        <v>307</v>
      </c>
      <c r="N245" t="s">
        <v>307</v>
      </c>
      <c r="O245" t="s">
        <v>307</v>
      </c>
      <c r="P245" t="s">
        <v>307</v>
      </c>
      <c r="Q245" t="s">
        <v>307</v>
      </c>
      <c r="R245" t="s">
        <v>307</v>
      </c>
      <c r="S245" t="s">
        <v>307</v>
      </c>
      <c r="T245" t="s">
        <v>307</v>
      </c>
      <c r="U245" t="s">
        <v>307</v>
      </c>
      <c r="V245" t="s">
        <v>307</v>
      </c>
      <c r="W245" t="s">
        <v>307</v>
      </c>
      <c r="X245" t="s">
        <v>307</v>
      </c>
      <c r="Y245" t="s">
        <v>307</v>
      </c>
      <c r="Z245" t="s">
        <v>307</v>
      </c>
      <c r="AA245" t="s">
        <v>307</v>
      </c>
      <c r="AB245" t="s">
        <v>307</v>
      </c>
      <c r="AC245" t="s">
        <v>307</v>
      </c>
      <c r="AD245" t="s">
        <v>307</v>
      </c>
      <c r="AE245" t="s">
        <v>307</v>
      </c>
      <c r="AF245" t="s">
        <v>307</v>
      </c>
      <c r="AG245" t="s">
        <v>307</v>
      </c>
      <c r="AH245" t="s">
        <v>307</v>
      </c>
      <c r="AI245" t="s">
        <v>307</v>
      </c>
      <c r="AJ245" t="s">
        <v>307</v>
      </c>
      <c r="AK245" t="s">
        <v>307</v>
      </c>
      <c r="AL245" t="s">
        <v>307</v>
      </c>
      <c r="AM245" t="s">
        <v>307</v>
      </c>
      <c r="AN245" t="s">
        <v>307</v>
      </c>
      <c r="AO245" t="s">
        <v>307</v>
      </c>
      <c r="AP245" t="s">
        <v>307</v>
      </c>
      <c r="AQ245" t="s">
        <v>307</v>
      </c>
      <c r="AR245" t="s">
        <v>307</v>
      </c>
      <c r="AS245" t="s">
        <v>307</v>
      </c>
    </row>
    <row r="246" spans="1:45" x14ac:dyDescent="0.25">
      <c r="A246">
        <v>105</v>
      </c>
      <c r="B246" t="s">
        <v>146</v>
      </c>
      <c r="C246" t="s">
        <v>36</v>
      </c>
      <c r="D246" t="s">
        <v>48</v>
      </c>
      <c r="E246" t="s">
        <v>307</v>
      </c>
      <c r="F246" t="s">
        <v>307</v>
      </c>
      <c r="G246" t="s">
        <v>307</v>
      </c>
      <c r="H246" t="s">
        <v>307</v>
      </c>
      <c r="I246" t="s">
        <v>307</v>
      </c>
      <c r="J246" t="s">
        <v>307</v>
      </c>
      <c r="K246" t="s">
        <v>307</v>
      </c>
      <c r="L246" t="s">
        <v>307</v>
      </c>
      <c r="M246" t="s">
        <v>307</v>
      </c>
      <c r="N246" t="s">
        <v>307</v>
      </c>
      <c r="O246" t="s">
        <v>307</v>
      </c>
      <c r="P246" t="s">
        <v>307</v>
      </c>
      <c r="Q246" t="s">
        <v>307</v>
      </c>
      <c r="R246" t="s">
        <v>307</v>
      </c>
      <c r="S246" t="s">
        <v>307</v>
      </c>
      <c r="T246" t="s">
        <v>307</v>
      </c>
      <c r="U246" t="s">
        <v>307</v>
      </c>
      <c r="V246" t="s">
        <v>307</v>
      </c>
      <c r="W246" t="s">
        <v>307</v>
      </c>
      <c r="X246" t="s">
        <v>307</v>
      </c>
      <c r="Y246" t="s">
        <v>307</v>
      </c>
      <c r="Z246" t="s">
        <v>307</v>
      </c>
      <c r="AA246" t="s">
        <v>307</v>
      </c>
      <c r="AB246" t="s">
        <v>307</v>
      </c>
      <c r="AC246" t="s">
        <v>307</v>
      </c>
      <c r="AD246" t="s">
        <v>307</v>
      </c>
      <c r="AE246" t="s">
        <v>307</v>
      </c>
      <c r="AF246" t="s">
        <v>307</v>
      </c>
      <c r="AG246" t="s">
        <v>307</v>
      </c>
      <c r="AH246" t="s">
        <v>307</v>
      </c>
      <c r="AI246" t="s">
        <v>307</v>
      </c>
      <c r="AJ246" t="s">
        <v>307</v>
      </c>
      <c r="AK246" t="s">
        <v>307</v>
      </c>
      <c r="AL246" t="s">
        <v>307</v>
      </c>
      <c r="AM246" t="s">
        <v>307</v>
      </c>
      <c r="AN246" t="s">
        <v>307</v>
      </c>
      <c r="AO246" t="s">
        <v>307</v>
      </c>
      <c r="AP246" t="s">
        <v>307</v>
      </c>
      <c r="AQ246" t="s">
        <v>307</v>
      </c>
      <c r="AR246" t="s">
        <v>307</v>
      </c>
      <c r="AS246" t="s">
        <v>307</v>
      </c>
    </row>
    <row r="247" spans="1:45" x14ac:dyDescent="0.25">
      <c r="A247">
        <v>105</v>
      </c>
      <c r="B247" t="s">
        <v>146</v>
      </c>
      <c r="C247" t="s">
        <v>36</v>
      </c>
      <c r="D247" t="s">
        <v>49</v>
      </c>
      <c r="E247" t="s">
        <v>307</v>
      </c>
      <c r="F247" t="s">
        <v>307</v>
      </c>
      <c r="G247" t="s">
        <v>307</v>
      </c>
      <c r="H247" t="s">
        <v>307</v>
      </c>
      <c r="I247" t="s">
        <v>307</v>
      </c>
      <c r="J247" t="s">
        <v>307</v>
      </c>
      <c r="K247" t="s">
        <v>307</v>
      </c>
      <c r="L247" t="s">
        <v>307</v>
      </c>
      <c r="M247" t="s">
        <v>307</v>
      </c>
      <c r="N247" t="s">
        <v>307</v>
      </c>
      <c r="O247" t="s">
        <v>307</v>
      </c>
      <c r="P247" t="s">
        <v>307</v>
      </c>
      <c r="Q247" t="s">
        <v>307</v>
      </c>
      <c r="R247" t="s">
        <v>307</v>
      </c>
      <c r="S247" t="s">
        <v>307</v>
      </c>
      <c r="T247" t="s">
        <v>307</v>
      </c>
      <c r="U247" t="s">
        <v>307</v>
      </c>
      <c r="V247" t="s">
        <v>307</v>
      </c>
      <c r="W247" t="s">
        <v>307</v>
      </c>
      <c r="X247" t="s">
        <v>307</v>
      </c>
      <c r="Y247" t="s">
        <v>307</v>
      </c>
      <c r="Z247" t="s">
        <v>307</v>
      </c>
      <c r="AA247" t="s">
        <v>307</v>
      </c>
      <c r="AB247" t="s">
        <v>307</v>
      </c>
      <c r="AC247" t="s">
        <v>307</v>
      </c>
      <c r="AD247" t="s">
        <v>307</v>
      </c>
      <c r="AE247" t="s">
        <v>307</v>
      </c>
      <c r="AF247" t="s">
        <v>307</v>
      </c>
      <c r="AG247" t="s">
        <v>307</v>
      </c>
      <c r="AH247" t="s">
        <v>307</v>
      </c>
      <c r="AI247" t="s">
        <v>307</v>
      </c>
      <c r="AJ247" t="s">
        <v>307</v>
      </c>
      <c r="AK247" t="s">
        <v>307</v>
      </c>
      <c r="AL247" t="s">
        <v>307</v>
      </c>
      <c r="AM247" t="s">
        <v>307</v>
      </c>
      <c r="AN247" t="s">
        <v>307</v>
      </c>
      <c r="AO247" t="s">
        <v>307</v>
      </c>
      <c r="AP247" t="s">
        <v>307</v>
      </c>
      <c r="AQ247" t="s">
        <v>307</v>
      </c>
      <c r="AR247" t="s">
        <v>307</v>
      </c>
      <c r="AS247" t="s">
        <v>307</v>
      </c>
    </row>
    <row r="248" spans="1:45" x14ac:dyDescent="0.25">
      <c r="A248">
        <v>105</v>
      </c>
      <c r="B248" t="s">
        <v>146</v>
      </c>
      <c r="C248" t="s">
        <v>37</v>
      </c>
      <c r="D248" t="s">
        <v>47</v>
      </c>
      <c r="E248" t="s">
        <v>307</v>
      </c>
      <c r="F248" t="s">
        <v>307</v>
      </c>
      <c r="G248" t="s">
        <v>307</v>
      </c>
      <c r="H248" t="s">
        <v>307</v>
      </c>
      <c r="I248" t="s">
        <v>307</v>
      </c>
      <c r="J248" t="s">
        <v>307</v>
      </c>
      <c r="K248" t="s">
        <v>307</v>
      </c>
      <c r="L248" t="s">
        <v>307</v>
      </c>
      <c r="M248" t="s">
        <v>307</v>
      </c>
      <c r="N248" t="s">
        <v>307</v>
      </c>
      <c r="O248" t="s">
        <v>307</v>
      </c>
      <c r="P248" t="s">
        <v>307</v>
      </c>
      <c r="Q248" t="s">
        <v>307</v>
      </c>
      <c r="R248" t="s">
        <v>307</v>
      </c>
      <c r="S248" t="s">
        <v>307</v>
      </c>
      <c r="T248" t="s">
        <v>307</v>
      </c>
      <c r="U248" t="s">
        <v>307</v>
      </c>
      <c r="V248" t="s">
        <v>307</v>
      </c>
      <c r="W248" t="s">
        <v>307</v>
      </c>
      <c r="X248" t="s">
        <v>307</v>
      </c>
      <c r="Y248" t="s">
        <v>307</v>
      </c>
      <c r="Z248" t="s">
        <v>307</v>
      </c>
      <c r="AA248" t="s">
        <v>307</v>
      </c>
      <c r="AB248" t="s">
        <v>307</v>
      </c>
      <c r="AC248" t="s">
        <v>307</v>
      </c>
      <c r="AD248" t="s">
        <v>307</v>
      </c>
      <c r="AE248" t="s">
        <v>307</v>
      </c>
      <c r="AF248" t="s">
        <v>307</v>
      </c>
      <c r="AG248" t="s">
        <v>307</v>
      </c>
      <c r="AH248" t="s">
        <v>307</v>
      </c>
      <c r="AI248" t="s">
        <v>307</v>
      </c>
      <c r="AJ248" t="s">
        <v>307</v>
      </c>
      <c r="AK248" t="s">
        <v>307</v>
      </c>
      <c r="AL248" t="s">
        <v>307</v>
      </c>
      <c r="AM248" t="s">
        <v>307</v>
      </c>
      <c r="AN248" t="s">
        <v>307</v>
      </c>
      <c r="AO248" t="s">
        <v>307</v>
      </c>
      <c r="AP248" t="s">
        <v>307</v>
      </c>
      <c r="AQ248" t="s">
        <v>307</v>
      </c>
      <c r="AR248" t="s">
        <v>307</v>
      </c>
      <c r="AS248" t="s">
        <v>307</v>
      </c>
    </row>
    <row r="249" spans="1:45" x14ac:dyDescent="0.25">
      <c r="A249">
        <v>105</v>
      </c>
      <c r="B249" t="s">
        <v>146</v>
      </c>
      <c r="C249" t="s">
        <v>37</v>
      </c>
      <c r="D249" t="s">
        <v>48</v>
      </c>
      <c r="E249" t="s">
        <v>307</v>
      </c>
      <c r="F249" t="s">
        <v>307</v>
      </c>
      <c r="G249" t="s">
        <v>307</v>
      </c>
      <c r="H249" t="s">
        <v>307</v>
      </c>
      <c r="I249" t="s">
        <v>307</v>
      </c>
      <c r="J249" t="s">
        <v>307</v>
      </c>
      <c r="K249" t="s">
        <v>307</v>
      </c>
      <c r="L249" t="s">
        <v>307</v>
      </c>
      <c r="M249" t="s">
        <v>307</v>
      </c>
      <c r="N249" t="s">
        <v>307</v>
      </c>
      <c r="O249" t="s">
        <v>307</v>
      </c>
      <c r="P249" t="s">
        <v>307</v>
      </c>
      <c r="Q249" t="s">
        <v>307</v>
      </c>
      <c r="R249" t="s">
        <v>307</v>
      </c>
      <c r="S249" t="s">
        <v>307</v>
      </c>
      <c r="T249" t="s">
        <v>307</v>
      </c>
      <c r="U249" t="s">
        <v>307</v>
      </c>
      <c r="V249" t="s">
        <v>307</v>
      </c>
      <c r="W249" t="s">
        <v>307</v>
      </c>
      <c r="X249" t="s">
        <v>307</v>
      </c>
      <c r="Y249" t="s">
        <v>307</v>
      </c>
      <c r="Z249" t="s">
        <v>307</v>
      </c>
      <c r="AA249" t="s">
        <v>307</v>
      </c>
      <c r="AB249" t="s">
        <v>307</v>
      </c>
      <c r="AC249" t="s">
        <v>307</v>
      </c>
      <c r="AD249" t="s">
        <v>307</v>
      </c>
      <c r="AE249" t="s">
        <v>307</v>
      </c>
      <c r="AF249" t="s">
        <v>307</v>
      </c>
      <c r="AG249" t="s">
        <v>307</v>
      </c>
      <c r="AH249" t="s">
        <v>307</v>
      </c>
      <c r="AI249" t="s">
        <v>307</v>
      </c>
      <c r="AJ249" t="s">
        <v>307</v>
      </c>
      <c r="AK249" t="s">
        <v>307</v>
      </c>
      <c r="AL249" t="s">
        <v>307</v>
      </c>
      <c r="AM249" t="s">
        <v>307</v>
      </c>
      <c r="AN249" t="s">
        <v>307</v>
      </c>
      <c r="AO249" t="s">
        <v>307</v>
      </c>
      <c r="AP249" t="s">
        <v>307</v>
      </c>
      <c r="AQ249" t="s">
        <v>307</v>
      </c>
      <c r="AR249" t="s">
        <v>307</v>
      </c>
      <c r="AS249" t="s">
        <v>307</v>
      </c>
    </row>
    <row r="250" spans="1:45" x14ac:dyDescent="0.25">
      <c r="A250">
        <v>105</v>
      </c>
      <c r="B250" t="s">
        <v>146</v>
      </c>
      <c r="C250" t="s">
        <v>37</v>
      </c>
      <c r="D250" t="s">
        <v>49</v>
      </c>
      <c r="E250" t="s">
        <v>307</v>
      </c>
      <c r="F250" t="s">
        <v>307</v>
      </c>
      <c r="G250" t="s">
        <v>307</v>
      </c>
      <c r="H250" t="s">
        <v>307</v>
      </c>
      <c r="I250" t="s">
        <v>307</v>
      </c>
      <c r="J250" t="s">
        <v>307</v>
      </c>
      <c r="K250" t="s">
        <v>307</v>
      </c>
      <c r="L250" t="s">
        <v>307</v>
      </c>
      <c r="M250" t="s">
        <v>307</v>
      </c>
      <c r="N250" t="s">
        <v>307</v>
      </c>
      <c r="O250" t="s">
        <v>307</v>
      </c>
      <c r="P250" t="s">
        <v>307</v>
      </c>
      <c r="Q250" t="s">
        <v>307</v>
      </c>
      <c r="R250" t="s">
        <v>307</v>
      </c>
      <c r="S250" t="s">
        <v>307</v>
      </c>
      <c r="T250" t="s">
        <v>307</v>
      </c>
      <c r="U250" t="s">
        <v>307</v>
      </c>
      <c r="V250" t="s">
        <v>307</v>
      </c>
      <c r="W250" t="s">
        <v>307</v>
      </c>
      <c r="X250" t="s">
        <v>307</v>
      </c>
      <c r="Y250" t="s">
        <v>307</v>
      </c>
      <c r="Z250" t="s">
        <v>307</v>
      </c>
      <c r="AA250" t="s">
        <v>307</v>
      </c>
      <c r="AB250" t="s">
        <v>307</v>
      </c>
      <c r="AC250" t="s">
        <v>307</v>
      </c>
      <c r="AD250" t="s">
        <v>307</v>
      </c>
      <c r="AE250" t="s">
        <v>307</v>
      </c>
      <c r="AF250" t="s">
        <v>307</v>
      </c>
      <c r="AG250" t="s">
        <v>307</v>
      </c>
      <c r="AH250" t="s">
        <v>307</v>
      </c>
      <c r="AI250" t="s">
        <v>307</v>
      </c>
      <c r="AJ250" t="s">
        <v>307</v>
      </c>
      <c r="AK250" t="s">
        <v>307</v>
      </c>
      <c r="AL250" t="s">
        <v>307</v>
      </c>
      <c r="AM250" t="s">
        <v>307</v>
      </c>
      <c r="AN250" t="s">
        <v>307</v>
      </c>
      <c r="AO250" t="s">
        <v>307</v>
      </c>
      <c r="AP250" t="s">
        <v>307</v>
      </c>
      <c r="AQ250" t="s">
        <v>307</v>
      </c>
      <c r="AR250" t="s">
        <v>307</v>
      </c>
      <c r="AS250" t="s">
        <v>307</v>
      </c>
    </row>
    <row r="251" spans="1:45" x14ac:dyDescent="0.25">
      <c r="A251">
        <v>105</v>
      </c>
      <c r="B251" t="s">
        <v>146</v>
      </c>
      <c r="C251" t="s">
        <v>476</v>
      </c>
      <c r="D251" t="s">
        <v>48</v>
      </c>
      <c r="E251" t="s">
        <v>307</v>
      </c>
      <c r="F251" t="s">
        <v>307</v>
      </c>
      <c r="G251" t="s">
        <v>307</v>
      </c>
    </row>
    <row r="252" spans="1:45" x14ac:dyDescent="0.25">
      <c r="A252">
        <v>105</v>
      </c>
      <c r="B252" t="s">
        <v>146</v>
      </c>
      <c r="C252" t="s">
        <v>477</v>
      </c>
      <c r="D252" t="s">
        <v>48</v>
      </c>
      <c r="E252" t="s">
        <v>307</v>
      </c>
      <c r="F252" t="s">
        <v>307</v>
      </c>
      <c r="G252" t="s">
        <v>307</v>
      </c>
    </row>
    <row r="253" spans="1:45" x14ac:dyDescent="0.25">
      <c r="A253">
        <v>105</v>
      </c>
      <c r="B253" t="s">
        <v>146</v>
      </c>
      <c r="C253" t="s">
        <v>45</v>
      </c>
      <c r="D253" t="s">
        <v>63</v>
      </c>
      <c r="E253" t="s">
        <v>307</v>
      </c>
      <c r="F253" t="s">
        <v>307</v>
      </c>
      <c r="G253" t="s">
        <v>307</v>
      </c>
      <c r="H253" t="s">
        <v>307</v>
      </c>
      <c r="I253" t="s">
        <v>307</v>
      </c>
      <c r="J253" t="s">
        <v>307</v>
      </c>
      <c r="K253" t="s">
        <v>307</v>
      </c>
      <c r="L253" t="s">
        <v>307</v>
      </c>
      <c r="M253" t="s">
        <v>307</v>
      </c>
      <c r="N253" t="s">
        <v>307</v>
      </c>
      <c r="O253" t="s">
        <v>307</v>
      </c>
      <c r="P253" t="s">
        <v>307</v>
      </c>
      <c r="Q253" t="s">
        <v>307</v>
      </c>
      <c r="R253" t="s">
        <v>307</v>
      </c>
      <c r="S253" t="s">
        <v>307</v>
      </c>
      <c r="T253" t="s">
        <v>307</v>
      </c>
      <c r="U253" t="s">
        <v>307</v>
      </c>
      <c r="V253" t="s">
        <v>307</v>
      </c>
      <c r="W253" t="s">
        <v>307</v>
      </c>
    </row>
    <row r="254" spans="1:45" x14ac:dyDescent="0.25">
      <c r="A254">
        <v>105</v>
      </c>
      <c r="B254" t="s">
        <v>146</v>
      </c>
      <c r="C254" t="s">
        <v>45</v>
      </c>
      <c r="D254" t="s">
        <v>64</v>
      </c>
      <c r="E254" t="s">
        <v>307</v>
      </c>
      <c r="F254" t="s">
        <v>307</v>
      </c>
      <c r="G254" t="s">
        <v>307</v>
      </c>
      <c r="H254" t="s">
        <v>307</v>
      </c>
      <c r="I254" t="s">
        <v>307</v>
      </c>
      <c r="J254" t="s">
        <v>307</v>
      </c>
      <c r="K254" t="s">
        <v>307</v>
      </c>
      <c r="L254" t="s">
        <v>307</v>
      </c>
      <c r="M254" t="s">
        <v>307</v>
      </c>
      <c r="N254" t="s">
        <v>307</v>
      </c>
      <c r="O254" t="s">
        <v>307</v>
      </c>
      <c r="P254" t="s">
        <v>307</v>
      </c>
      <c r="Q254" t="s">
        <v>307</v>
      </c>
      <c r="R254" t="s">
        <v>307</v>
      </c>
      <c r="S254" t="s">
        <v>307</v>
      </c>
      <c r="T254" t="s">
        <v>307</v>
      </c>
      <c r="U254" t="s">
        <v>307</v>
      </c>
      <c r="V254" t="s">
        <v>307</v>
      </c>
      <c r="W254" t="s">
        <v>307</v>
      </c>
    </row>
    <row r="255" spans="1:45" x14ac:dyDescent="0.25">
      <c r="A255">
        <v>105</v>
      </c>
      <c r="B255" t="s">
        <v>146</v>
      </c>
      <c r="C255" t="s">
        <v>40</v>
      </c>
      <c r="D255" t="s">
        <v>52</v>
      </c>
      <c r="E255" t="s">
        <v>307</v>
      </c>
      <c r="F255" t="s">
        <v>307</v>
      </c>
      <c r="G255" t="s">
        <v>307</v>
      </c>
      <c r="H255" t="s">
        <v>307</v>
      </c>
      <c r="I255" t="s">
        <v>307</v>
      </c>
      <c r="J255" t="s">
        <v>307</v>
      </c>
      <c r="K255" t="s">
        <v>307</v>
      </c>
      <c r="L255" t="s">
        <v>307</v>
      </c>
      <c r="M255" t="s">
        <v>307</v>
      </c>
      <c r="N255" t="s">
        <v>307</v>
      </c>
      <c r="O255" t="s">
        <v>307</v>
      </c>
      <c r="P255" t="s">
        <v>307</v>
      </c>
      <c r="Q255" t="s">
        <v>307</v>
      </c>
      <c r="R255" t="s">
        <v>307</v>
      </c>
      <c r="S255" t="s">
        <v>307</v>
      </c>
      <c r="T255" t="s">
        <v>307</v>
      </c>
      <c r="U255" t="s">
        <v>307</v>
      </c>
      <c r="V255" t="s">
        <v>307</v>
      </c>
      <c r="W255" t="s">
        <v>307</v>
      </c>
      <c r="X255" t="s">
        <v>307</v>
      </c>
      <c r="Y255" t="s">
        <v>307</v>
      </c>
      <c r="Z255" t="s">
        <v>307</v>
      </c>
    </row>
    <row r="256" spans="1:45" x14ac:dyDescent="0.25">
      <c r="A256">
        <v>105</v>
      </c>
      <c r="B256" t="s">
        <v>146</v>
      </c>
      <c r="C256" t="s">
        <v>40</v>
      </c>
      <c r="D256" t="s">
        <v>53</v>
      </c>
      <c r="E256" t="s">
        <v>307</v>
      </c>
      <c r="F256" t="s">
        <v>307</v>
      </c>
      <c r="G256" t="s">
        <v>307</v>
      </c>
      <c r="H256" t="s">
        <v>307</v>
      </c>
      <c r="I256" t="s">
        <v>307</v>
      </c>
      <c r="J256" t="s">
        <v>307</v>
      </c>
      <c r="K256" t="s">
        <v>307</v>
      </c>
      <c r="L256" t="s">
        <v>307</v>
      </c>
      <c r="M256" t="s">
        <v>307</v>
      </c>
      <c r="N256" t="s">
        <v>307</v>
      </c>
      <c r="O256" t="s">
        <v>307</v>
      </c>
      <c r="P256" t="s">
        <v>307</v>
      </c>
      <c r="Q256" t="s">
        <v>307</v>
      </c>
      <c r="R256" t="s">
        <v>307</v>
      </c>
      <c r="S256" t="s">
        <v>307</v>
      </c>
      <c r="T256" t="s">
        <v>307</v>
      </c>
      <c r="U256" t="s">
        <v>307</v>
      </c>
      <c r="V256" t="s">
        <v>307</v>
      </c>
      <c r="W256" t="s">
        <v>307</v>
      </c>
      <c r="X256" t="s">
        <v>307</v>
      </c>
      <c r="Y256" t="s">
        <v>307</v>
      </c>
      <c r="Z256" t="s">
        <v>307</v>
      </c>
    </row>
    <row r="257" spans="1:42" x14ac:dyDescent="0.25">
      <c r="A257">
        <v>105</v>
      </c>
      <c r="B257" t="s">
        <v>146</v>
      </c>
      <c r="C257" t="s">
        <v>39</v>
      </c>
      <c r="D257" t="s">
        <v>50</v>
      </c>
      <c r="E257" t="s">
        <v>307</v>
      </c>
      <c r="F257" t="s">
        <v>307</v>
      </c>
      <c r="G257" t="s">
        <v>307</v>
      </c>
      <c r="H257" t="s">
        <v>307</v>
      </c>
      <c r="I257" t="s">
        <v>307</v>
      </c>
      <c r="J257" t="s">
        <v>307</v>
      </c>
      <c r="K257" t="s">
        <v>307</v>
      </c>
      <c r="L257" t="s">
        <v>307</v>
      </c>
      <c r="M257" t="s">
        <v>307</v>
      </c>
      <c r="N257" t="s">
        <v>307</v>
      </c>
      <c r="O257" t="s">
        <v>307</v>
      </c>
      <c r="P257" t="s">
        <v>307</v>
      </c>
      <c r="Q257" t="s">
        <v>307</v>
      </c>
      <c r="R257" t="s">
        <v>307</v>
      </c>
      <c r="S257" t="s">
        <v>307</v>
      </c>
      <c r="T257" t="s">
        <v>307</v>
      </c>
      <c r="U257" t="s">
        <v>307</v>
      </c>
      <c r="V257" t="s">
        <v>307</v>
      </c>
      <c r="W257" t="s">
        <v>307</v>
      </c>
      <c r="X257" t="s">
        <v>307</v>
      </c>
      <c r="Y257" t="s">
        <v>307</v>
      </c>
      <c r="Z257" t="s">
        <v>307</v>
      </c>
      <c r="AA257" t="s">
        <v>307</v>
      </c>
      <c r="AB257" t="s">
        <v>307</v>
      </c>
      <c r="AC257" t="s">
        <v>307</v>
      </c>
      <c r="AD257" t="s">
        <v>307</v>
      </c>
      <c r="AE257" t="s">
        <v>307</v>
      </c>
      <c r="AF257" t="s">
        <v>307</v>
      </c>
      <c r="AG257" t="s">
        <v>307</v>
      </c>
      <c r="AH257" t="s">
        <v>307</v>
      </c>
      <c r="AI257" t="s">
        <v>307</v>
      </c>
      <c r="AJ257" t="s">
        <v>307</v>
      </c>
      <c r="AK257" t="s">
        <v>307</v>
      </c>
      <c r="AL257" t="s">
        <v>307</v>
      </c>
      <c r="AM257" t="s">
        <v>307</v>
      </c>
      <c r="AN257" t="s">
        <v>307</v>
      </c>
      <c r="AO257" t="s">
        <v>307</v>
      </c>
      <c r="AP257" t="s">
        <v>307</v>
      </c>
    </row>
    <row r="258" spans="1:42" x14ac:dyDescent="0.25">
      <c r="A258">
        <v>105</v>
      </c>
      <c r="B258" t="s">
        <v>146</v>
      </c>
      <c r="C258" t="s">
        <v>39</v>
      </c>
      <c r="D258" t="s">
        <v>48</v>
      </c>
      <c r="E258" t="s">
        <v>307</v>
      </c>
      <c r="F258" t="s">
        <v>307</v>
      </c>
      <c r="G258" t="s">
        <v>307</v>
      </c>
      <c r="H258" t="s">
        <v>307</v>
      </c>
      <c r="I258" t="s">
        <v>307</v>
      </c>
      <c r="J258" t="s">
        <v>307</v>
      </c>
      <c r="K258" t="s">
        <v>307</v>
      </c>
      <c r="L258" t="s">
        <v>307</v>
      </c>
      <c r="M258" t="s">
        <v>307</v>
      </c>
      <c r="N258" t="s">
        <v>307</v>
      </c>
      <c r="O258" t="s">
        <v>307</v>
      </c>
      <c r="P258" t="s">
        <v>307</v>
      </c>
      <c r="Q258" t="s">
        <v>307</v>
      </c>
      <c r="R258" t="s">
        <v>307</v>
      </c>
      <c r="S258" t="s">
        <v>307</v>
      </c>
      <c r="T258" t="s">
        <v>307</v>
      </c>
      <c r="U258" t="s">
        <v>307</v>
      </c>
      <c r="V258" t="s">
        <v>307</v>
      </c>
      <c r="W258" t="s">
        <v>307</v>
      </c>
      <c r="X258" t="s">
        <v>307</v>
      </c>
      <c r="Y258" t="s">
        <v>307</v>
      </c>
      <c r="Z258" t="s">
        <v>307</v>
      </c>
      <c r="AA258" t="s">
        <v>307</v>
      </c>
      <c r="AB258" t="s">
        <v>307</v>
      </c>
      <c r="AC258" t="s">
        <v>307</v>
      </c>
      <c r="AD258" t="s">
        <v>307</v>
      </c>
      <c r="AE258" t="s">
        <v>307</v>
      </c>
      <c r="AF258" t="s">
        <v>307</v>
      </c>
      <c r="AG258" t="s">
        <v>307</v>
      </c>
      <c r="AH258" t="s">
        <v>307</v>
      </c>
      <c r="AI258" t="s">
        <v>307</v>
      </c>
      <c r="AJ258" t="s">
        <v>307</v>
      </c>
      <c r="AK258" t="s">
        <v>307</v>
      </c>
      <c r="AL258" t="s">
        <v>307</v>
      </c>
      <c r="AM258" t="s">
        <v>307</v>
      </c>
      <c r="AN258" t="s">
        <v>307</v>
      </c>
      <c r="AO258" t="s">
        <v>307</v>
      </c>
      <c r="AP258" t="s">
        <v>307</v>
      </c>
    </row>
    <row r="259" spans="1:42" x14ac:dyDescent="0.25">
      <c r="A259">
        <v>105</v>
      </c>
      <c r="B259" t="s">
        <v>146</v>
      </c>
      <c r="C259" t="s">
        <v>39</v>
      </c>
      <c r="D259" t="s">
        <v>51</v>
      </c>
      <c r="E259" t="s">
        <v>307</v>
      </c>
      <c r="F259" t="s">
        <v>307</v>
      </c>
      <c r="G259" t="s">
        <v>307</v>
      </c>
      <c r="H259" t="s">
        <v>307</v>
      </c>
      <c r="I259" t="s">
        <v>307</v>
      </c>
      <c r="J259" t="s">
        <v>307</v>
      </c>
      <c r="K259" t="s">
        <v>307</v>
      </c>
      <c r="L259" t="s">
        <v>307</v>
      </c>
      <c r="M259" t="s">
        <v>307</v>
      </c>
      <c r="N259" t="s">
        <v>307</v>
      </c>
      <c r="O259" t="s">
        <v>307</v>
      </c>
      <c r="P259" t="s">
        <v>307</v>
      </c>
      <c r="Q259" t="s">
        <v>307</v>
      </c>
      <c r="R259" t="s">
        <v>307</v>
      </c>
      <c r="S259" t="s">
        <v>307</v>
      </c>
      <c r="T259" t="s">
        <v>307</v>
      </c>
      <c r="U259" t="s">
        <v>307</v>
      </c>
      <c r="V259" t="s">
        <v>307</v>
      </c>
      <c r="W259" t="s">
        <v>307</v>
      </c>
      <c r="X259" t="s">
        <v>307</v>
      </c>
      <c r="Y259" t="s">
        <v>307</v>
      </c>
      <c r="Z259" t="s">
        <v>307</v>
      </c>
      <c r="AA259" t="s">
        <v>307</v>
      </c>
      <c r="AB259" t="s">
        <v>307</v>
      </c>
      <c r="AC259" t="s">
        <v>307</v>
      </c>
      <c r="AD259" t="s">
        <v>307</v>
      </c>
      <c r="AE259" t="s">
        <v>307</v>
      </c>
      <c r="AF259" t="s">
        <v>307</v>
      </c>
      <c r="AG259" t="s">
        <v>307</v>
      </c>
      <c r="AH259" t="s">
        <v>307</v>
      </c>
      <c r="AI259" t="s">
        <v>307</v>
      </c>
      <c r="AJ259" t="s">
        <v>307</v>
      </c>
      <c r="AK259" t="s">
        <v>307</v>
      </c>
      <c r="AL259" t="s">
        <v>307</v>
      </c>
      <c r="AM259" t="s">
        <v>307</v>
      </c>
      <c r="AN259" t="s">
        <v>307</v>
      </c>
      <c r="AO259" t="s">
        <v>307</v>
      </c>
      <c r="AP259" t="s">
        <v>307</v>
      </c>
    </row>
    <row r="260" spans="1:42" x14ac:dyDescent="0.25">
      <c r="A260">
        <v>105</v>
      </c>
      <c r="B260" t="s">
        <v>146</v>
      </c>
      <c r="C260" t="s">
        <v>46</v>
      </c>
      <c r="D260" t="s">
        <v>65</v>
      </c>
      <c r="E260" t="s">
        <v>307</v>
      </c>
      <c r="F260" t="s">
        <v>307</v>
      </c>
      <c r="G260" t="s">
        <v>307</v>
      </c>
      <c r="H260" t="s">
        <v>307</v>
      </c>
      <c r="I260" t="s">
        <v>307</v>
      </c>
      <c r="J260" t="s">
        <v>307</v>
      </c>
      <c r="K260" t="s">
        <v>307</v>
      </c>
      <c r="L260" t="s">
        <v>307</v>
      </c>
      <c r="M260" t="s">
        <v>307</v>
      </c>
      <c r="N260" t="s">
        <v>307</v>
      </c>
      <c r="O260" t="s">
        <v>307</v>
      </c>
      <c r="P260" t="s">
        <v>307</v>
      </c>
      <c r="Q260" t="s">
        <v>307</v>
      </c>
      <c r="R260" t="s">
        <v>307</v>
      </c>
      <c r="S260" t="s">
        <v>307</v>
      </c>
      <c r="T260" t="s">
        <v>307</v>
      </c>
      <c r="U260" t="s">
        <v>307</v>
      </c>
      <c r="V260" t="s">
        <v>307</v>
      </c>
      <c r="W260" t="s">
        <v>307</v>
      </c>
      <c r="X260" t="s">
        <v>307</v>
      </c>
      <c r="Y260" t="s">
        <v>307</v>
      </c>
      <c r="Z260" t="s">
        <v>307</v>
      </c>
    </row>
    <row r="261" spans="1:42" x14ac:dyDescent="0.25">
      <c r="A261">
        <v>105</v>
      </c>
      <c r="B261" t="s">
        <v>146</v>
      </c>
      <c r="C261" t="s">
        <v>46</v>
      </c>
      <c r="D261" t="s">
        <v>66</v>
      </c>
      <c r="E261" t="s">
        <v>307</v>
      </c>
      <c r="F261" t="s">
        <v>307</v>
      </c>
      <c r="G261" t="s">
        <v>307</v>
      </c>
      <c r="H261" t="s">
        <v>307</v>
      </c>
      <c r="I261" t="s">
        <v>307</v>
      </c>
      <c r="J261" t="s">
        <v>307</v>
      </c>
      <c r="K261" t="s">
        <v>307</v>
      </c>
      <c r="L261" t="s">
        <v>307</v>
      </c>
      <c r="M261" t="s">
        <v>307</v>
      </c>
      <c r="N261" t="s">
        <v>307</v>
      </c>
      <c r="O261" t="s">
        <v>307</v>
      </c>
      <c r="P261" t="s">
        <v>307</v>
      </c>
      <c r="Q261" t="s">
        <v>307</v>
      </c>
      <c r="R261" t="s">
        <v>307</v>
      </c>
      <c r="S261" t="s">
        <v>307</v>
      </c>
      <c r="T261" t="s">
        <v>307</v>
      </c>
      <c r="U261" t="s">
        <v>307</v>
      </c>
      <c r="V261" t="s">
        <v>307</v>
      </c>
      <c r="W261" t="s">
        <v>307</v>
      </c>
      <c r="X261" t="s">
        <v>307</v>
      </c>
      <c r="Y261" t="s">
        <v>307</v>
      </c>
      <c r="Z261" t="s">
        <v>307</v>
      </c>
    </row>
    <row r="262" spans="1:42" x14ac:dyDescent="0.25">
      <c r="A262">
        <v>105</v>
      </c>
      <c r="B262" t="s">
        <v>146</v>
      </c>
      <c r="C262" t="s">
        <v>46</v>
      </c>
      <c r="D262" t="s">
        <v>67</v>
      </c>
      <c r="E262" t="s">
        <v>307</v>
      </c>
      <c r="F262" t="s">
        <v>307</v>
      </c>
      <c r="G262" t="s">
        <v>307</v>
      </c>
      <c r="H262" t="s">
        <v>307</v>
      </c>
      <c r="I262" t="s">
        <v>307</v>
      </c>
      <c r="J262" t="s">
        <v>307</v>
      </c>
      <c r="K262" t="s">
        <v>307</v>
      </c>
      <c r="L262" t="s">
        <v>307</v>
      </c>
      <c r="M262" t="s">
        <v>307</v>
      </c>
      <c r="N262" t="s">
        <v>307</v>
      </c>
      <c r="O262" t="s">
        <v>307</v>
      </c>
      <c r="P262" t="s">
        <v>307</v>
      </c>
      <c r="Q262" t="s">
        <v>307</v>
      </c>
      <c r="R262" t="s">
        <v>307</v>
      </c>
      <c r="S262" t="s">
        <v>307</v>
      </c>
      <c r="T262" t="s">
        <v>307</v>
      </c>
      <c r="U262" t="s">
        <v>307</v>
      </c>
      <c r="V262" t="s">
        <v>307</v>
      </c>
      <c r="W262" t="s">
        <v>307</v>
      </c>
      <c r="X262" t="s">
        <v>307</v>
      </c>
      <c r="Y262" t="s">
        <v>307</v>
      </c>
      <c r="Z262" t="s">
        <v>307</v>
      </c>
    </row>
    <row r="263" spans="1:42" x14ac:dyDescent="0.25">
      <c r="A263">
        <v>105</v>
      </c>
      <c r="B263" t="s">
        <v>146</v>
      </c>
      <c r="C263" t="s">
        <v>46</v>
      </c>
      <c r="D263" t="s">
        <v>68</v>
      </c>
      <c r="E263" t="s">
        <v>307</v>
      </c>
      <c r="F263" t="s">
        <v>307</v>
      </c>
      <c r="G263" t="s">
        <v>307</v>
      </c>
      <c r="H263" t="s">
        <v>307</v>
      </c>
      <c r="I263" t="s">
        <v>307</v>
      </c>
      <c r="J263" t="s">
        <v>307</v>
      </c>
      <c r="K263" t="s">
        <v>307</v>
      </c>
      <c r="L263" t="s">
        <v>307</v>
      </c>
      <c r="M263" t="s">
        <v>307</v>
      </c>
      <c r="N263" t="s">
        <v>307</v>
      </c>
      <c r="O263" t="s">
        <v>307</v>
      </c>
      <c r="P263" t="s">
        <v>307</v>
      </c>
      <c r="Q263" t="s">
        <v>307</v>
      </c>
      <c r="R263" t="s">
        <v>307</v>
      </c>
      <c r="S263" t="s">
        <v>307</v>
      </c>
      <c r="T263" t="s">
        <v>307</v>
      </c>
      <c r="U263" t="s">
        <v>307</v>
      </c>
      <c r="V263" t="s">
        <v>307</v>
      </c>
      <c r="W263" t="s">
        <v>307</v>
      </c>
      <c r="X263" t="s">
        <v>307</v>
      </c>
      <c r="Y263" t="s">
        <v>307</v>
      </c>
      <c r="Z263" t="s">
        <v>307</v>
      </c>
    </row>
    <row r="264" spans="1:42" x14ac:dyDescent="0.25">
      <c r="A264">
        <v>105</v>
      </c>
      <c r="B264" t="s">
        <v>146</v>
      </c>
      <c r="C264" t="s">
        <v>46</v>
      </c>
      <c r="D264" t="s">
        <v>69</v>
      </c>
      <c r="E264" t="s">
        <v>307</v>
      </c>
      <c r="F264" t="s">
        <v>307</v>
      </c>
      <c r="G264" t="s">
        <v>307</v>
      </c>
      <c r="H264" t="s">
        <v>307</v>
      </c>
      <c r="I264" t="s">
        <v>307</v>
      </c>
      <c r="J264" t="s">
        <v>307</v>
      </c>
      <c r="K264" t="s">
        <v>307</v>
      </c>
      <c r="L264" t="s">
        <v>307</v>
      </c>
      <c r="M264" t="s">
        <v>307</v>
      </c>
      <c r="N264" t="s">
        <v>307</v>
      </c>
      <c r="O264" t="s">
        <v>307</v>
      </c>
      <c r="P264" t="s">
        <v>307</v>
      </c>
      <c r="Q264" t="s">
        <v>307</v>
      </c>
      <c r="R264" t="s">
        <v>307</v>
      </c>
      <c r="S264" t="s">
        <v>307</v>
      </c>
      <c r="T264" t="s">
        <v>307</v>
      </c>
      <c r="U264" t="s">
        <v>307</v>
      </c>
      <c r="V264" t="s">
        <v>307</v>
      </c>
      <c r="W264" t="s">
        <v>307</v>
      </c>
      <c r="X264" t="s">
        <v>307</v>
      </c>
      <c r="Y264" t="s">
        <v>307</v>
      </c>
      <c r="Z264" t="s">
        <v>307</v>
      </c>
    </row>
    <row r="265" spans="1:42" x14ac:dyDescent="0.25">
      <c r="A265">
        <v>105</v>
      </c>
      <c r="B265" t="s">
        <v>146</v>
      </c>
      <c r="C265" t="s">
        <v>46</v>
      </c>
      <c r="D265" t="s">
        <v>70</v>
      </c>
      <c r="E265" t="s">
        <v>307</v>
      </c>
      <c r="F265" t="s">
        <v>307</v>
      </c>
      <c r="G265" t="s">
        <v>307</v>
      </c>
      <c r="H265" t="s">
        <v>307</v>
      </c>
      <c r="I265" t="s">
        <v>307</v>
      </c>
      <c r="J265" t="s">
        <v>307</v>
      </c>
      <c r="K265" t="s">
        <v>307</v>
      </c>
      <c r="L265" t="s">
        <v>307</v>
      </c>
      <c r="M265" t="s">
        <v>307</v>
      </c>
      <c r="N265" t="s">
        <v>307</v>
      </c>
      <c r="O265" t="s">
        <v>307</v>
      </c>
      <c r="P265" t="s">
        <v>307</v>
      </c>
      <c r="Q265" t="s">
        <v>307</v>
      </c>
      <c r="R265" t="s">
        <v>307</v>
      </c>
      <c r="S265" t="s">
        <v>307</v>
      </c>
      <c r="T265" t="s">
        <v>307</v>
      </c>
      <c r="U265" t="s">
        <v>307</v>
      </c>
      <c r="V265" t="s">
        <v>307</v>
      </c>
      <c r="W265" t="s">
        <v>307</v>
      </c>
      <c r="X265" t="s">
        <v>307</v>
      </c>
      <c r="Y265" t="s">
        <v>307</v>
      </c>
      <c r="Z265" t="s">
        <v>307</v>
      </c>
    </row>
    <row r="266" spans="1:42" x14ac:dyDescent="0.25">
      <c r="A266">
        <v>105</v>
      </c>
      <c r="B266" t="s">
        <v>146</v>
      </c>
      <c r="C266" t="s">
        <v>46</v>
      </c>
      <c r="D266" t="s">
        <v>71</v>
      </c>
      <c r="E266" t="s">
        <v>307</v>
      </c>
      <c r="F266" t="s">
        <v>307</v>
      </c>
      <c r="G266" t="s">
        <v>307</v>
      </c>
      <c r="H266" t="s">
        <v>307</v>
      </c>
      <c r="I266" t="s">
        <v>307</v>
      </c>
      <c r="J266" t="s">
        <v>307</v>
      </c>
      <c r="K266" t="s">
        <v>307</v>
      </c>
      <c r="L266" t="s">
        <v>307</v>
      </c>
      <c r="M266" t="s">
        <v>307</v>
      </c>
      <c r="N266" t="s">
        <v>307</v>
      </c>
      <c r="O266" t="s">
        <v>307</v>
      </c>
      <c r="P266" t="s">
        <v>307</v>
      </c>
      <c r="Q266" t="s">
        <v>307</v>
      </c>
      <c r="R266" t="s">
        <v>307</v>
      </c>
      <c r="S266" t="s">
        <v>307</v>
      </c>
      <c r="T266" t="s">
        <v>307</v>
      </c>
      <c r="U266" t="s">
        <v>307</v>
      </c>
      <c r="V266" t="s">
        <v>307</v>
      </c>
      <c r="W266" t="s">
        <v>307</v>
      </c>
      <c r="X266" t="s">
        <v>307</v>
      </c>
      <c r="Y266" t="s">
        <v>307</v>
      </c>
      <c r="Z266" t="s">
        <v>307</v>
      </c>
    </row>
    <row r="267" spans="1:42" x14ac:dyDescent="0.25">
      <c r="A267">
        <v>105</v>
      </c>
      <c r="B267" t="s">
        <v>146</v>
      </c>
      <c r="C267" t="s">
        <v>46</v>
      </c>
      <c r="D267" t="s">
        <v>72</v>
      </c>
      <c r="E267" t="s">
        <v>307</v>
      </c>
      <c r="F267" t="s">
        <v>307</v>
      </c>
      <c r="G267" t="s">
        <v>307</v>
      </c>
      <c r="H267" t="s">
        <v>307</v>
      </c>
      <c r="I267" t="s">
        <v>307</v>
      </c>
      <c r="J267" t="s">
        <v>307</v>
      </c>
      <c r="K267" t="s">
        <v>307</v>
      </c>
      <c r="L267" t="s">
        <v>307</v>
      </c>
      <c r="M267" t="s">
        <v>307</v>
      </c>
      <c r="N267" t="s">
        <v>307</v>
      </c>
      <c r="O267" t="s">
        <v>307</v>
      </c>
      <c r="P267" t="s">
        <v>307</v>
      </c>
      <c r="Q267" t="s">
        <v>307</v>
      </c>
      <c r="R267" t="s">
        <v>307</v>
      </c>
      <c r="S267" t="s">
        <v>307</v>
      </c>
      <c r="T267" t="s">
        <v>307</v>
      </c>
      <c r="U267" t="s">
        <v>307</v>
      </c>
      <c r="V267" t="s">
        <v>307</v>
      </c>
      <c r="W267" t="s">
        <v>307</v>
      </c>
      <c r="X267" t="s">
        <v>307</v>
      </c>
      <c r="Y267" t="s">
        <v>307</v>
      </c>
      <c r="Z267" t="s">
        <v>307</v>
      </c>
    </row>
    <row r="268" spans="1:42" x14ac:dyDescent="0.25">
      <c r="A268">
        <v>105</v>
      </c>
      <c r="B268" t="s">
        <v>146</v>
      </c>
      <c r="C268" t="s">
        <v>46</v>
      </c>
      <c r="D268" t="s">
        <v>47</v>
      </c>
      <c r="E268" t="s">
        <v>307</v>
      </c>
      <c r="F268" t="s">
        <v>307</v>
      </c>
      <c r="G268" t="s">
        <v>307</v>
      </c>
      <c r="H268" t="s">
        <v>307</v>
      </c>
      <c r="I268" t="s">
        <v>307</v>
      </c>
      <c r="J268" t="s">
        <v>307</v>
      </c>
      <c r="K268" t="s">
        <v>307</v>
      </c>
      <c r="L268" t="s">
        <v>307</v>
      </c>
      <c r="M268" t="s">
        <v>307</v>
      </c>
      <c r="N268" t="s">
        <v>307</v>
      </c>
      <c r="O268" t="s">
        <v>307</v>
      </c>
      <c r="P268" t="s">
        <v>307</v>
      </c>
      <c r="Q268" t="s">
        <v>307</v>
      </c>
      <c r="R268" t="s">
        <v>307</v>
      </c>
      <c r="S268" t="s">
        <v>307</v>
      </c>
      <c r="T268" t="s">
        <v>307</v>
      </c>
      <c r="U268" t="s">
        <v>307</v>
      </c>
      <c r="V268" t="s">
        <v>307</v>
      </c>
      <c r="W268" t="s">
        <v>307</v>
      </c>
      <c r="X268" t="s">
        <v>307</v>
      </c>
      <c r="Y268" t="s">
        <v>307</v>
      </c>
      <c r="Z268" t="s">
        <v>307</v>
      </c>
    </row>
    <row r="269" spans="1:42" x14ac:dyDescent="0.25">
      <c r="A269">
        <v>105</v>
      </c>
      <c r="B269" t="s">
        <v>146</v>
      </c>
      <c r="C269" t="s">
        <v>46</v>
      </c>
      <c r="D269" t="s">
        <v>48</v>
      </c>
      <c r="E269" t="s">
        <v>307</v>
      </c>
      <c r="F269" t="s">
        <v>307</v>
      </c>
      <c r="G269" t="s">
        <v>307</v>
      </c>
      <c r="H269" t="s">
        <v>307</v>
      </c>
      <c r="I269" t="s">
        <v>307</v>
      </c>
      <c r="J269" t="s">
        <v>307</v>
      </c>
      <c r="K269" t="s">
        <v>307</v>
      </c>
      <c r="L269" t="s">
        <v>307</v>
      </c>
      <c r="M269" t="s">
        <v>307</v>
      </c>
      <c r="N269" t="s">
        <v>307</v>
      </c>
      <c r="O269" t="s">
        <v>307</v>
      </c>
      <c r="P269" t="s">
        <v>307</v>
      </c>
      <c r="Q269" t="s">
        <v>307</v>
      </c>
      <c r="R269" t="s">
        <v>307</v>
      </c>
      <c r="S269" t="s">
        <v>307</v>
      </c>
      <c r="T269" t="s">
        <v>307</v>
      </c>
      <c r="U269" t="s">
        <v>307</v>
      </c>
      <c r="V269" t="s">
        <v>307</v>
      </c>
      <c r="W269" t="s">
        <v>307</v>
      </c>
      <c r="X269" t="s">
        <v>307</v>
      </c>
      <c r="Y269" t="s">
        <v>307</v>
      </c>
      <c r="Z269" t="s">
        <v>307</v>
      </c>
    </row>
    <row r="270" spans="1:42" x14ac:dyDescent="0.25">
      <c r="A270">
        <v>105</v>
      </c>
      <c r="B270" t="s">
        <v>146</v>
      </c>
      <c r="C270" t="s">
        <v>46</v>
      </c>
      <c r="D270" t="s">
        <v>49</v>
      </c>
      <c r="E270" t="s">
        <v>307</v>
      </c>
      <c r="F270" t="s">
        <v>307</v>
      </c>
      <c r="G270" t="s">
        <v>307</v>
      </c>
      <c r="H270" t="s">
        <v>307</v>
      </c>
      <c r="I270" t="s">
        <v>307</v>
      </c>
      <c r="J270" t="s">
        <v>307</v>
      </c>
      <c r="K270" t="s">
        <v>307</v>
      </c>
      <c r="L270" t="s">
        <v>307</v>
      </c>
      <c r="M270" t="s">
        <v>307</v>
      </c>
      <c r="N270" t="s">
        <v>307</v>
      </c>
      <c r="O270" t="s">
        <v>307</v>
      </c>
      <c r="P270" t="s">
        <v>307</v>
      </c>
      <c r="Q270" t="s">
        <v>307</v>
      </c>
      <c r="R270" t="s">
        <v>307</v>
      </c>
      <c r="S270" t="s">
        <v>307</v>
      </c>
      <c r="T270" t="s">
        <v>307</v>
      </c>
      <c r="U270" t="s">
        <v>307</v>
      </c>
      <c r="V270" t="s">
        <v>307</v>
      </c>
      <c r="W270" t="s">
        <v>307</v>
      </c>
      <c r="X270" t="s">
        <v>307</v>
      </c>
      <c r="Y270" t="s">
        <v>307</v>
      </c>
      <c r="Z270" t="s">
        <v>307</v>
      </c>
    </row>
    <row r="271" spans="1:42" x14ac:dyDescent="0.25">
      <c r="A271">
        <v>105</v>
      </c>
      <c r="B271" t="s">
        <v>146</v>
      </c>
      <c r="C271" t="s">
        <v>41</v>
      </c>
      <c r="D271" t="s">
        <v>48</v>
      </c>
      <c r="E271" t="s">
        <v>307</v>
      </c>
      <c r="F271" t="s">
        <v>307</v>
      </c>
      <c r="G271" t="s">
        <v>307</v>
      </c>
      <c r="H271" t="s">
        <v>307</v>
      </c>
      <c r="I271" t="s">
        <v>307</v>
      </c>
      <c r="J271" t="s">
        <v>307</v>
      </c>
      <c r="K271" t="s">
        <v>307</v>
      </c>
      <c r="L271" t="s">
        <v>307</v>
      </c>
      <c r="M271" t="s">
        <v>307</v>
      </c>
      <c r="N271" t="s">
        <v>307</v>
      </c>
      <c r="O271" t="s">
        <v>307</v>
      </c>
      <c r="P271" t="s">
        <v>307</v>
      </c>
      <c r="Q271" t="s">
        <v>307</v>
      </c>
      <c r="R271" t="s">
        <v>307</v>
      </c>
      <c r="S271" t="s">
        <v>307</v>
      </c>
      <c r="T271" t="s">
        <v>307</v>
      </c>
      <c r="U271" t="s">
        <v>307</v>
      </c>
      <c r="V271" t="s">
        <v>307</v>
      </c>
      <c r="W271" t="s">
        <v>307</v>
      </c>
      <c r="X271" t="s">
        <v>307</v>
      </c>
      <c r="Y271" t="s">
        <v>307</v>
      </c>
      <c r="Z271" t="s">
        <v>307</v>
      </c>
    </row>
    <row r="272" spans="1:42" x14ac:dyDescent="0.25">
      <c r="A272">
        <v>105</v>
      </c>
      <c r="B272" t="s">
        <v>146</v>
      </c>
      <c r="C272" t="s">
        <v>459</v>
      </c>
      <c r="D272" t="s">
        <v>48</v>
      </c>
      <c r="E272" t="s">
        <v>307</v>
      </c>
      <c r="F272" t="s">
        <v>307</v>
      </c>
      <c r="G272" t="s">
        <v>307</v>
      </c>
      <c r="H272" t="s">
        <v>307</v>
      </c>
      <c r="I272" t="s">
        <v>307</v>
      </c>
      <c r="J272" t="s">
        <v>307</v>
      </c>
      <c r="K272" t="s">
        <v>307</v>
      </c>
      <c r="L272" t="s">
        <v>307</v>
      </c>
      <c r="M272" t="s">
        <v>307</v>
      </c>
      <c r="N272" t="s">
        <v>307</v>
      </c>
      <c r="O272" t="s">
        <v>307</v>
      </c>
      <c r="P272" t="s">
        <v>307</v>
      </c>
      <c r="Q272" t="s">
        <v>307</v>
      </c>
    </row>
    <row r="273" spans="1:45" x14ac:dyDescent="0.25">
      <c r="A273">
        <v>105</v>
      </c>
      <c r="B273" t="s">
        <v>146</v>
      </c>
      <c r="C273" t="s">
        <v>304</v>
      </c>
      <c r="D273" t="s">
        <v>48</v>
      </c>
      <c r="E273" t="s">
        <v>307</v>
      </c>
      <c r="F273" t="s">
        <v>307</v>
      </c>
      <c r="G273" t="s">
        <v>307</v>
      </c>
      <c r="H273" t="s">
        <v>307</v>
      </c>
      <c r="I273" t="s">
        <v>307</v>
      </c>
      <c r="J273" t="s">
        <v>307</v>
      </c>
      <c r="K273" t="s">
        <v>307</v>
      </c>
      <c r="L273" t="s">
        <v>307</v>
      </c>
      <c r="M273" t="s">
        <v>307</v>
      </c>
      <c r="N273" t="s">
        <v>307</v>
      </c>
      <c r="O273" t="s">
        <v>307</v>
      </c>
      <c r="P273" t="s">
        <v>307</v>
      </c>
      <c r="Q273" t="s">
        <v>307</v>
      </c>
    </row>
    <row r="274" spans="1:45" x14ac:dyDescent="0.25">
      <c r="A274">
        <v>105</v>
      </c>
      <c r="B274" t="s">
        <v>146</v>
      </c>
      <c r="C274" t="s">
        <v>433</v>
      </c>
      <c r="D274" t="s">
        <v>48</v>
      </c>
      <c r="E274" t="s">
        <v>307</v>
      </c>
      <c r="F274" t="s">
        <v>307</v>
      </c>
      <c r="G274" t="s">
        <v>307</v>
      </c>
      <c r="H274" t="s">
        <v>307</v>
      </c>
      <c r="I274" t="s">
        <v>307</v>
      </c>
      <c r="J274" t="s">
        <v>307</v>
      </c>
      <c r="K274" t="s">
        <v>307</v>
      </c>
      <c r="L274" t="s">
        <v>307</v>
      </c>
      <c r="M274" t="s">
        <v>307</v>
      </c>
      <c r="N274" t="s">
        <v>307</v>
      </c>
      <c r="O274" t="s">
        <v>307</v>
      </c>
      <c r="P274" t="s">
        <v>307</v>
      </c>
      <c r="Q274" t="s">
        <v>307</v>
      </c>
    </row>
    <row r="275" spans="1:45" x14ac:dyDescent="0.25">
      <c r="A275">
        <v>105</v>
      </c>
      <c r="B275" t="s">
        <v>146</v>
      </c>
      <c r="C275" t="s">
        <v>305</v>
      </c>
      <c r="D275" t="s">
        <v>48</v>
      </c>
      <c r="E275" t="s">
        <v>307</v>
      </c>
      <c r="F275" t="s">
        <v>307</v>
      </c>
      <c r="G275" t="s">
        <v>307</v>
      </c>
      <c r="H275" t="s">
        <v>307</v>
      </c>
      <c r="I275" t="s">
        <v>307</v>
      </c>
      <c r="J275" t="s">
        <v>307</v>
      </c>
      <c r="K275" t="s">
        <v>307</v>
      </c>
      <c r="L275" t="s">
        <v>307</v>
      </c>
      <c r="M275" t="s">
        <v>307</v>
      </c>
      <c r="N275" t="s">
        <v>307</v>
      </c>
      <c r="O275" t="s">
        <v>307</v>
      </c>
      <c r="P275" t="s">
        <v>307</v>
      </c>
      <c r="Q275" t="s">
        <v>307</v>
      </c>
    </row>
    <row r="276" spans="1:45" x14ac:dyDescent="0.25">
      <c r="A276">
        <v>105</v>
      </c>
      <c r="B276" t="s">
        <v>146</v>
      </c>
      <c r="C276" t="s">
        <v>306</v>
      </c>
      <c r="D276" t="s">
        <v>48</v>
      </c>
      <c r="E276" t="s">
        <v>307</v>
      </c>
      <c r="F276" t="s">
        <v>307</v>
      </c>
      <c r="G276" t="s">
        <v>307</v>
      </c>
      <c r="H276" t="s">
        <v>307</v>
      </c>
      <c r="I276" t="s">
        <v>307</v>
      </c>
      <c r="J276" t="s">
        <v>307</v>
      </c>
      <c r="K276" t="s">
        <v>307</v>
      </c>
      <c r="L276" t="s">
        <v>307</v>
      </c>
      <c r="M276" t="s">
        <v>307</v>
      </c>
      <c r="N276" t="s">
        <v>307</v>
      </c>
      <c r="O276" t="s">
        <v>307</v>
      </c>
      <c r="P276" t="s">
        <v>307</v>
      </c>
      <c r="Q276" t="s">
        <v>307</v>
      </c>
    </row>
    <row r="277" spans="1:45" x14ac:dyDescent="0.25">
      <c r="A277">
        <v>105</v>
      </c>
      <c r="B277" t="s">
        <v>146</v>
      </c>
      <c r="C277" t="s">
        <v>44</v>
      </c>
      <c r="D277" t="s">
        <v>54</v>
      </c>
      <c r="E277" t="s">
        <v>307</v>
      </c>
      <c r="F277" t="s">
        <v>307</v>
      </c>
      <c r="G277" t="s">
        <v>307</v>
      </c>
      <c r="H277" t="s">
        <v>307</v>
      </c>
      <c r="I277" t="s">
        <v>307</v>
      </c>
      <c r="J277" t="s">
        <v>307</v>
      </c>
      <c r="K277" t="s">
        <v>307</v>
      </c>
      <c r="L277" t="s">
        <v>307</v>
      </c>
      <c r="M277" t="s">
        <v>307</v>
      </c>
      <c r="N277" t="s">
        <v>307</v>
      </c>
      <c r="O277" t="s">
        <v>307</v>
      </c>
      <c r="P277" t="s">
        <v>307</v>
      </c>
      <c r="Q277" t="s">
        <v>307</v>
      </c>
      <c r="R277" t="s">
        <v>307</v>
      </c>
      <c r="S277" t="s">
        <v>307</v>
      </c>
      <c r="T277" t="s">
        <v>307</v>
      </c>
      <c r="U277" t="s">
        <v>307</v>
      </c>
      <c r="V277" t="s">
        <v>307</v>
      </c>
      <c r="W277" t="s">
        <v>307</v>
      </c>
    </row>
    <row r="278" spans="1:45" x14ac:dyDescent="0.25">
      <c r="A278">
        <v>105</v>
      </c>
      <c r="B278" t="s">
        <v>146</v>
      </c>
      <c r="C278" t="s">
        <v>44</v>
      </c>
      <c r="D278" t="s">
        <v>55</v>
      </c>
      <c r="E278" t="s">
        <v>307</v>
      </c>
      <c r="F278" t="s">
        <v>307</v>
      </c>
      <c r="G278" t="s">
        <v>307</v>
      </c>
      <c r="H278" t="s">
        <v>307</v>
      </c>
      <c r="I278" t="s">
        <v>307</v>
      </c>
      <c r="J278" t="s">
        <v>307</v>
      </c>
      <c r="K278" t="s">
        <v>307</v>
      </c>
      <c r="L278" t="s">
        <v>307</v>
      </c>
      <c r="M278" t="s">
        <v>307</v>
      </c>
      <c r="N278" t="s">
        <v>307</v>
      </c>
      <c r="O278" t="s">
        <v>307</v>
      </c>
      <c r="P278" t="s">
        <v>307</v>
      </c>
      <c r="Q278" t="s">
        <v>307</v>
      </c>
      <c r="R278" t="s">
        <v>307</v>
      </c>
      <c r="S278" t="s">
        <v>307</v>
      </c>
      <c r="T278" t="s">
        <v>307</v>
      </c>
      <c r="U278" t="s">
        <v>307</v>
      </c>
      <c r="V278" t="s">
        <v>307</v>
      </c>
      <c r="W278" t="s">
        <v>307</v>
      </c>
    </row>
    <row r="279" spans="1:45" x14ac:dyDescent="0.25">
      <c r="A279">
        <v>105</v>
      </c>
      <c r="B279" t="s">
        <v>146</v>
      </c>
      <c r="C279" t="s">
        <v>44</v>
      </c>
      <c r="D279" t="s">
        <v>56</v>
      </c>
      <c r="E279" t="s">
        <v>307</v>
      </c>
      <c r="F279" t="s">
        <v>307</v>
      </c>
      <c r="G279" t="s">
        <v>307</v>
      </c>
      <c r="H279" t="s">
        <v>307</v>
      </c>
      <c r="I279" t="s">
        <v>307</v>
      </c>
      <c r="J279" t="s">
        <v>307</v>
      </c>
      <c r="K279" t="s">
        <v>307</v>
      </c>
      <c r="L279" t="s">
        <v>307</v>
      </c>
      <c r="M279" t="s">
        <v>307</v>
      </c>
      <c r="N279" t="s">
        <v>307</v>
      </c>
      <c r="O279" t="s">
        <v>307</v>
      </c>
      <c r="P279" t="s">
        <v>307</v>
      </c>
      <c r="Q279" t="s">
        <v>307</v>
      </c>
      <c r="R279" t="s">
        <v>307</v>
      </c>
      <c r="S279" t="s">
        <v>307</v>
      </c>
      <c r="T279" t="s">
        <v>307</v>
      </c>
      <c r="U279" t="s">
        <v>307</v>
      </c>
      <c r="V279" t="s">
        <v>307</v>
      </c>
      <c r="W279" t="s">
        <v>307</v>
      </c>
    </row>
    <row r="280" spans="1:45" x14ac:dyDescent="0.25">
      <c r="A280">
        <v>105</v>
      </c>
      <c r="B280" t="s">
        <v>146</v>
      </c>
      <c r="C280" t="s">
        <v>44</v>
      </c>
      <c r="D280" t="s">
        <v>57</v>
      </c>
      <c r="E280" t="s">
        <v>307</v>
      </c>
      <c r="F280" t="s">
        <v>307</v>
      </c>
      <c r="G280" t="s">
        <v>307</v>
      </c>
      <c r="H280" t="s">
        <v>307</v>
      </c>
      <c r="I280" t="s">
        <v>307</v>
      </c>
      <c r="J280" t="s">
        <v>307</v>
      </c>
      <c r="K280" t="s">
        <v>307</v>
      </c>
      <c r="L280" t="s">
        <v>307</v>
      </c>
      <c r="M280" t="s">
        <v>307</v>
      </c>
      <c r="N280" t="s">
        <v>307</v>
      </c>
      <c r="O280" t="s">
        <v>307</v>
      </c>
      <c r="P280" t="s">
        <v>307</v>
      </c>
      <c r="Q280" t="s">
        <v>307</v>
      </c>
      <c r="R280" t="s">
        <v>307</v>
      </c>
      <c r="S280" t="s">
        <v>307</v>
      </c>
      <c r="T280" t="s">
        <v>307</v>
      </c>
      <c r="U280" t="s">
        <v>307</v>
      </c>
      <c r="V280" t="s">
        <v>307</v>
      </c>
      <c r="W280" t="s">
        <v>307</v>
      </c>
    </row>
    <row r="281" spans="1:45" x14ac:dyDescent="0.25">
      <c r="A281">
        <v>105</v>
      </c>
      <c r="B281" t="s">
        <v>146</v>
      </c>
      <c r="C281" t="s">
        <v>44</v>
      </c>
      <c r="D281" t="s">
        <v>58</v>
      </c>
      <c r="E281" t="s">
        <v>307</v>
      </c>
      <c r="F281" t="s">
        <v>307</v>
      </c>
      <c r="G281" t="s">
        <v>307</v>
      </c>
      <c r="H281" t="s">
        <v>307</v>
      </c>
      <c r="I281" t="s">
        <v>307</v>
      </c>
      <c r="J281" t="s">
        <v>307</v>
      </c>
      <c r="K281" t="s">
        <v>307</v>
      </c>
      <c r="L281" t="s">
        <v>307</v>
      </c>
      <c r="M281" t="s">
        <v>307</v>
      </c>
      <c r="N281" t="s">
        <v>307</v>
      </c>
      <c r="O281" t="s">
        <v>307</v>
      </c>
      <c r="P281" t="s">
        <v>307</v>
      </c>
      <c r="Q281" t="s">
        <v>307</v>
      </c>
      <c r="R281" t="s">
        <v>307</v>
      </c>
      <c r="S281" t="s">
        <v>307</v>
      </c>
      <c r="T281" t="s">
        <v>307</v>
      </c>
      <c r="U281" t="s">
        <v>307</v>
      </c>
      <c r="V281" t="s">
        <v>307</v>
      </c>
      <c r="W281" t="s">
        <v>307</v>
      </c>
    </row>
    <row r="282" spans="1:45" x14ac:dyDescent="0.25">
      <c r="A282">
        <v>105</v>
      </c>
      <c r="B282" t="s">
        <v>146</v>
      </c>
      <c r="C282" t="s">
        <v>44</v>
      </c>
      <c r="D282" t="s">
        <v>59</v>
      </c>
      <c r="E282" t="s">
        <v>307</v>
      </c>
      <c r="F282" t="s">
        <v>307</v>
      </c>
      <c r="G282" t="s">
        <v>307</v>
      </c>
      <c r="H282" t="s">
        <v>307</v>
      </c>
      <c r="I282" t="s">
        <v>307</v>
      </c>
      <c r="J282" t="s">
        <v>307</v>
      </c>
      <c r="K282" t="s">
        <v>307</v>
      </c>
      <c r="L282" t="s">
        <v>307</v>
      </c>
      <c r="M282" t="s">
        <v>307</v>
      </c>
      <c r="N282" t="s">
        <v>307</v>
      </c>
      <c r="O282" t="s">
        <v>307</v>
      </c>
      <c r="P282" t="s">
        <v>307</v>
      </c>
      <c r="Q282" t="s">
        <v>307</v>
      </c>
      <c r="R282" t="s">
        <v>307</v>
      </c>
      <c r="S282" t="s">
        <v>307</v>
      </c>
      <c r="T282" t="s">
        <v>307</v>
      </c>
      <c r="U282" t="s">
        <v>307</v>
      </c>
      <c r="V282" t="s">
        <v>307</v>
      </c>
      <c r="W282" t="s">
        <v>307</v>
      </c>
    </row>
    <row r="283" spans="1:45" x14ac:dyDescent="0.25">
      <c r="A283">
        <v>105</v>
      </c>
      <c r="B283" t="s">
        <v>146</v>
      </c>
      <c r="C283" t="s">
        <v>44</v>
      </c>
      <c r="D283" t="s">
        <v>60</v>
      </c>
      <c r="E283" t="s">
        <v>307</v>
      </c>
      <c r="F283" t="s">
        <v>307</v>
      </c>
      <c r="G283" t="s">
        <v>307</v>
      </c>
      <c r="H283" t="s">
        <v>307</v>
      </c>
      <c r="I283" t="s">
        <v>307</v>
      </c>
      <c r="J283" t="s">
        <v>307</v>
      </c>
      <c r="K283" t="s">
        <v>307</v>
      </c>
      <c r="L283" t="s">
        <v>307</v>
      </c>
      <c r="M283" t="s">
        <v>307</v>
      </c>
      <c r="N283" t="s">
        <v>307</v>
      </c>
      <c r="O283" t="s">
        <v>307</v>
      </c>
      <c r="P283" t="s">
        <v>307</v>
      </c>
      <c r="Q283" t="s">
        <v>307</v>
      </c>
      <c r="R283" t="s">
        <v>307</v>
      </c>
      <c r="S283" t="s">
        <v>307</v>
      </c>
      <c r="T283" t="s">
        <v>307</v>
      </c>
      <c r="U283" t="s">
        <v>307</v>
      </c>
      <c r="V283" t="s">
        <v>307</v>
      </c>
      <c r="W283" t="s">
        <v>307</v>
      </c>
    </row>
    <row r="284" spans="1:45" x14ac:dyDescent="0.25">
      <c r="A284">
        <v>105</v>
      </c>
      <c r="B284" t="s">
        <v>146</v>
      </c>
      <c r="C284" t="s">
        <v>44</v>
      </c>
      <c r="D284" t="s">
        <v>61</v>
      </c>
      <c r="E284" t="s">
        <v>307</v>
      </c>
      <c r="F284" t="s">
        <v>307</v>
      </c>
      <c r="G284" t="s">
        <v>307</v>
      </c>
      <c r="H284" t="s">
        <v>307</v>
      </c>
      <c r="I284" t="s">
        <v>307</v>
      </c>
      <c r="J284" t="s">
        <v>307</v>
      </c>
      <c r="K284" t="s">
        <v>307</v>
      </c>
      <c r="L284" t="s">
        <v>307</v>
      </c>
      <c r="M284" t="s">
        <v>307</v>
      </c>
      <c r="N284" t="s">
        <v>307</v>
      </c>
      <c r="O284" t="s">
        <v>307</v>
      </c>
      <c r="P284" t="s">
        <v>307</v>
      </c>
      <c r="Q284" t="s">
        <v>307</v>
      </c>
      <c r="R284" t="s">
        <v>307</v>
      </c>
      <c r="S284" t="s">
        <v>307</v>
      </c>
      <c r="T284" t="s">
        <v>307</v>
      </c>
      <c r="U284" t="s">
        <v>307</v>
      </c>
      <c r="V284" t="s">
        <v>307</v>
      </c>
      <c r="W284" t="s">
        <v>307</v>
      </c>
    </row>
    <row r="285" spans="1:45" x14ac:dyDescent="0.25">
      <c r="A285">
        <v>105</v>
      </c>
      <c r="B285" t="s">
        <v>146</v>
      </c>
      <c r="C285" t="s">
        <v>44</v>
      </c>
      <c r="D285" t="s">
        <v>62</v>
      </c>
      <c r="E285" t="s">
        <v>307</v>
      </c>
      <c r="F285" t="s">
        <v>307</v>
      </c>
      <c r="G285" t="s">
        <v>307</v>
      </c>
      <c r="H285" t="s">
        <v>307</v>
      </c>
      <c r="I285" t="s">
        <v>307</v>
      </c>
      <c r="J285" t="s">
        <v>307</v>
      </c>
      <c r="K285" t="s">
        <v>307</v>
      </c>
      <c r="L285" t="s">
        <v>307</v>
      </c>
      <c r="M285" t="s">
        <v>307</v>
      </c>
      <c r="N285" t="s">
        <v>307</v>
      </c>
      <c r="O285" t="s">
        <v>307</v>
      </c>
      <c r="P285" t="s">
        <v>307</v>
      </c>
      <c r="Q285" t="s">
        <v>307</v>
      </c>
      <c r="R285" t="s">
        <v>307</v>
      </c>
      <c r="S285" t="s">
        <v>307</v>
      </c>
      <c r="T285" t="s">
        <v>307</v>
      </c>
      <c r="U285" t="s">
        <v>307</v>
      </c>
      <c r="V285" t="s">
        <v>307</v>
      </c>
      <c r="W285" t="s">
        <v>307</v>
      </c>
    </row>
    <row r="286" spans="1:45" x14ac:dyDescent="0.25">
      <c r="A286">
        <v>105</v>
      </c>
      <c r="B286" t="s">
        <v>146</v>
      </c>
      <c r="C286" t="s">
        <v>38</v>
      </c>
      <c r="D286" t="s">
        <v>47</v>
      </c>
      <c r="E286" t="s">
        <v>307</v>
      </c>
      <c r="F286" t="s">
        <v>307</v>
      </c>
      <c r="G286" t="s">
        <v>307</v>
      </c>
      <c r="H286" t="s">
        <v>307</v>
      </c>
      <c r="I286" t="s">
        <v>307</v>
      </c>
      <c r="J286" t="s">
        <v>307</v>
      </c>
      <c r="K286" t="s">
        <v>307</v>
      </c>
      <c r="L286" t="s">
        <v>307</v>
      </c>
      <c r="M286" t="s">
        <v>307</v>
      </c>
      <c r="N286" t="s">
        <v>307</v>
      </c>
      <c r="O286" t="s">
        <v>307</v>
      </c>
      <c r="P286" t="s">
        <v>307</v>
      </c>
      <c r="Q286" t="s">
        <v>307</v>
      </c>
      <c r="R286" t="s">
        <v>307</v>
      </c>
      <c r="S286" t="s">
        <v>307</v>
      </c>
      <c r="T286" t="s">
        <v>307</v>
      </c>
      <c r="U286" t="s">
        <v>307</v>
      </c>
      <c r="V286" t="s">
        <v>307</v>
      </c>
      <c r="W286" t="s">
        <v>307</v>
      </c>
      <c r="X286" t="s">
        <v>307</v>
      </c>
      <c r="Y286" t="s">
        <v>307</v>
      </c>
      <c r="Z286" t="s">
        <v>307</v>
      </c>
      <c r="AA286" t="s">
        <v>307</v>
      </c>
      <c r="AB286" t="s">
        <v>307</v>
      </c>
      <c r="AC286" t="s">
        <v>307</v>
      </c>
      <c r="AD286" t="s">
        <v>307</v>
      </c>
      <c r="AE286" t="s">
        <v>307</v>
      </c>
      <c r="AF286" t="s">
        <v>307</v>
      </c>
      <c r="AG286" t="s">
        <v>307</v>
      </c>
      <c r="AH286" t="s">
        <v>307</v>
      </c>
      <c r="AI286" t="s">
        <v>307</v>
      </c>
      <c r="AJ286" t="s">
        <v>307</v>
      </c>
      <c r="AK286" t="s">
        <v>307</v>
      </c>
      <c r="AL286" t="s">
        <v>307</v>
      </c>
      <c r="AM286" t="s">
        <v>307</v>
      </c>
      <c r="AN286" t="s">
        <v>307</v>
      </c>
      <c r="AO286" t="s">
        <v>307</v>
      </c>
      <c r="AP286" t="s">
        <v>307</v>
      </c>
      <c r="AQ286" t="s">
        <v>307</v>
      </c>
      <c r="AR286" t="s">
        <v>307</v>
      </c>
      <c r="AS286" t="s">
        <v>307</v>
      </c>
    </row>
    <row r="287" spans="1:45" x14ac:dyDescent="0.25">
      <c r="A287">
        <v>105</v>
      </c>
      <c r="B287" t="s">
        <v>146</v>
      </c>
      <c r="C287" t="s">
        <v>38</v>
      </c>
      <c r="D287" t="s">
        <v>48</v>
      </c>
      <c r="E287" t="s">
        <v>307</v>
      </c>
      <c r="F287" t="s">
        <v>307</v>
      </c>
      <c r="G287" t="s">
        <v>307</v>
      </c>
      <c r="H287" t="s">
        <v>307</v>
      </c>
      <c r="I287" t="s">
        <v>307</v>
      </c>
      <c r="J287" t="s">
        <v>307</v>
      </c>
      <c r="K287" t="s">
        <v>307</v>
      </c>
      <c r="L287" t="s">
        <v>307</v>
      </c>
      <c r="M287" t="s">
        <v>307</v>
      </c>
      <c r="N287" t="s">
        <v>307</v>
      </c>
      <c r="O287" t="s">
        <v>307</v>
      </c>
      <c r="P287" t="s">
        <v>307</v>
      </c>
      <c r="Q287" t="s">
        <v>307</v>
      </c>
      <c r="R287" t="s">
        <v>307</v>
      </c>
      <c r="S287" t="s">
        <v>307</v>
      </c>
      <c r="T287" t="s">
        <v>307</v>
      </c>
      <c r="U287" t="s">
        <v>307</v>
      </c>
      <c r="V287" t="s">
        <v>307</v>
      </c>
      <c r="W287" t="s">
        <v>307</v>
      </c>
      <c r="X287" t="s">
        <v>307</v>
      </c>
      <c r="Y287" t="s">
        <v>307</v>
      </c>
      <c r="Z287" t="s">
        <v>307</v>
      </c>
      <c r="AA287" t="s">
        <v>307</v>
      </c>
      <c r="AB287" t="s">
        <v>307</v>
      </c>
      <c r="AC287" t="s">
        <v>307</v>
      </c>
      <c r="AD287" t="s">
        <v>307</v>
      </c>
      <c r="AE287" t="s">
        <v>307</v>
      </c>
      <c r="AF287" t="s">
        <v>307</v>
      </c>
      <c r="AG287" t="s">
        <v>307</v>
      </c>
      <c r="AH287" t="s">
        <v>307</v>
      </c>
      <c r="AI287" t="s">
        <v>307</v>
      </c>
      <c r="AJ287" t="s">
        <v>307</v>
      </c>
      <c r="AK287" t="s">
        <v>307</v>
      </c>
      <c r="AL287" t="s">
        <v>307</v>
      </c>
      <c r="AM287" t="s">
        <v>307</v>
      </c>
      <c r="AN287" t="s">
        <v>307</v>
      </c>
      <c r="AO287" t="s">
        <v>307</v>
      </c>
      <c r="AP287" t="s">
        <v>307</v>
      </c>
      <c r="AQ287" t="s">
        <v>307</v>
      </c>
      <c r="AR287" t="s">
        <v>307</v>
      </c>
      <c r="AS287" t="s">
        <v>307</v>
      </c>
    </row>
    <row r="288" spans="1:45" x14ac:dyDescent="0.25">
      <c r="A288">
        <v>105</v>
      </c>
      <c r="B288" t="s">
        <v>146</v>
      </c>
      <c r="C288" t="s">
        <v>38</v>
      </c>
      <c r="D288" t="s">
        <v>49</v>
      </c>
      <c r="E288" t="s">
        <v>307</v>
      </c>
      <c r="F288" t="s">
        <v>307</v>
      </c>
      <c r="G288" t="s">
        <v>307</v>
      </c>
      <c r="H288" t="s">
        <v>307</v>
      </c>
      <c r="I288" t="s">
        <v>307</v>
      </c>
      <c r="J288" t="s">
        <v>307</v>
      </c>
      <c r="K288" t="s">
        <v>307</v>
      </c>
      <c r="L288" t="s">
        <v>307</v>
      </c>
      <c r="M288" t="s">
        <v>307</v>
      </c>
      <c r="N288" t="s">
        <v>307</v>
      </c>
      <c r="O288" t="s">
        <v>307</v>
      </c>
      <c r="P288" t="s">
        <v>307</v>
      </c>
      <c r="Q288" t="s">
        <v>307</v>
      </c>
      <c r="R288" t="s">
        <v>307</v>
      </c>
      <c r="S288" t="s">
        <v>307</v>
      </c>
      <c r="T288" t="s">
        <v>307</v>
      </c>
      <c r="U288" t="s">
        <v>307</v>
      </c>
      <c r="V288" t="s">
        <v>307</v>
      </c>
      <c r="W288" t="s">
        <v>307</v>
      </c>
      <c r="X288" t="s">
        <v>307</v>
      </c>
      <c r="Y288" t="s">
        <v>307</v>
      </c>
      <c r="Z288" t="s">
        <v>307</v>
      </c>
      <c r="AA288" t="s">
        <v>307</v>
      </c>
      <c r="AB288" t="s">
        <v>307</v>
      </c>
      <c r="AC288" t="s">
        <v>307</v>
      </c>
      <c r="AD288" t="s">
        <v>307</v>
      </c>
      <c r="AE288" t="s">
        <v>307</v>
      </c>
      <c r="AF288" t="s">
        <v>307</v>
      </c>
      <c r="AG288" t="s">
        <v>307</v>
      </c>
      <c r="AH288" t="s">
        <v>307</v>
      </c>
      <c r="AI288" t="s">
        <v>307</v>
      </c>
      <c r="AJ288" t="s">
        <v>307</v>
      </c>
      <c r="AK288" t="s">
        <v>307</v>
      </c>
      <c r="AL288" t="s">
        <v>307</v>
      </c>
      <c r="AM288" t="s">
        <v>307</v>
      </c>
      <c r="AN288" t="s">
        <v>307</v>
      </c>
      <c r="AO288" t="s">
        <v>307</v>
      </c>
      <c r="AP288" t="s">
        <v>307</v>
      </c>
      <c r="AQ288" t="s">
        <v>307</v>
      </c>
      <c r="AR288" t="s">
        <v>307</v>
      </c>
      <c r="AS288" t="s">
        <v>307</v>
      </c>
    </row>
    <row r="289" spans="1:45" x14ac:dyDescent="0.25">
      <c r="A289">
        <v>105</v>
      </c>
      <c r="B289" t="s">
        <v>146</v>
      </c>
      <c r="C289" t="s">
        <v>450</v>
      </c>
      <c r="D289" t="s">
        <v>48</v>
      </c>
      <c r="E289" t="s">
        <v>307</v>
      </c>
      <c r="F289" t="s">
        <v>307</v>
      </c>
      <c r="G289" t="s">
        <v>307</v>
      </c>
      <c r="H289" t="s">
        <v>307</v>
      </c>
      <c r="I289" t="s">
        <v>307</v>
      </c>
      <c r="J289" t="s">
        <v>307</v>
      </c>
      <c r="K289" t="s">
        <v>307</v>
      </c>
      <c r="L289" t="s">
        <v>307</v>
      </c>
      <c r="M289" t="s">
        <v>307</v>
      </c>
      <c r="N289" t="s">
        <v>307</v>
      </c>
      <c r="O289" t="s">
        <v>307</v>
      </c>
      <c r="P289" t="s">
        <v>307</v>
      </c>
      <c r="Q289" t="s">
        <v>307</v>
      </c>
      <c r="R289" t="s">
        <v>307</v>
      </c>
    </row>
    <row r="290" spans="1:45" x14ac:dyDescent="0.25">
      <c r="A290">
        <v>105</v>
      </c>
      <c r="B290" t="s">
        <v>146</v>
      </c>
      <c r="C290" t="s">
        <v>449</v>
      </c>
      <c r="D290" t="s">
        <v>48</v>
      </c>
      <c r="E290" t="s">
        <v>307</v>
      </c>
      <c r="F290" t="s">
        <v>307</v>
      </c>
      <c r="G290" t="s">
        <v>307</v>
      </c>
      <c r="H290" t="s">
        <v>307</v>
      </c>
      <c r="I290" t="s">
        <v>307</v>
      </c>
      <c r="J290" t="s">
        <v>307</v>
      </c>
      <c r="K290" t="s">
        <v>307</v>
      </c>
      <c r="L290" t="s">
        <v>307</v>
      </c>
      <c r="M290" t="s">
        <v>307</v>
      </c>
      <c r="N290" t="s">
        <v>307</v>
      </c>
      <c r="O290" t="s">
        <v>307</v>
      </c>
      <c r="P290" t="s">
        <v>307</v>
      </c>
      <c r="Q290" t="s">
        <v>307</v>
      </c>
      <c r="R290" t="s">
        <v>307</v>
      </c>
    </row>
    <row r="291" spans="1:45" x14ac:dyDescent="0.25">
      <c r="A291">
        <v>105</v>
      </c>
      <c r="B291" t="s">
        <v>146</v>
      </c>
      <c r="C291" t="s">
        <v>475</v>
      </c>
      <c r="D291" t="s">
        <v>48</v>
      </c>
      <c r="E291" t="s">
        <v>307</v>
      </c>
      <c r="F291" t="s">
        <v>307</v>
      </c>
      <c r="G291" t="s">
        <v>307</v>
      </c>
    </row>
    <row r="292" spans="1:45" x14ac:dyDescent="0.25">
      <c r="A292">
        <v>105</v>
      </c>
      <c r="B292" t="s">
        <v>146</v>
      </c>
      <c r="C292" t="s">
        <v>42</v>
      </c>
      <c r="D292" t="s">
        <v>48</v>
      </c>
      <c r="E292" t="s">
        <v>307</v>
      </c>
      <c r="F292" t="s">
        <v>307</v>
      </c>
      <c r="G292" t="s">
        <v>307</v>
      </c>
      <c r="H292" t="s">
        <v>307</v>
      </c>
      <c r="I292" t="s">
        <v>307</v>
      </c>
      <c r="J292" t="s">
        <v>307</v>
      </c>
      <c r="K292" t="s">
        <v>307</v>
      </c>
      <c r="L292" t="s">
        <v>307</v>
      </c>
      <c r="M292" t="s">
        <v>307</v>
      </c>
      <c r="N292" t="s">
        <v>307</v>
      </c>
      <c r="O292" t="s">
        <v>307</v>
      </c>
      <c r="P292" t="s">
        <v>307</v>
      </c>
      <c r="Q292" t="s">
        <v>307</v>
      </c>
      <c r="R292" t="s">
        <v>307</v>
      </c>
      <c r="S292" t="s">
        <v>307</v>
      </c>
      <c r="T292" t="s">
        <v>307</v>
      </c>
      <c r="U292" t="s">
        <v>307</v>
      </c>
      <c r="V292" t="s">
        <v>307</v>
      </c>
      <c r="W292" t="s">
        <v>307</v>
      </c>
      <c r="X292" t="s">
        <v>307</v>
      </c>
      <c r="Y292" t="s">
        <v>307</v>
      </c>
      <c r="Z292" t="s">
        <v>307</v>
      </c>
    </row>
    <row r="293" spans="1:45" x14ac:dyDescent="0.25">
      <c r="A293">
        <v>106</v>
      </c>
      <c r="B293" t="s">
        <v>147</v>
      </c>
      <c r="C293" t="s">
        <v>43</v>
      </c>
      <c r="D293" t="s">
        <v>54</v>
      </c>
      <c r="E293" t="s">
        <v>307</v>
      </c>
      <c r="F293" t="s">
        <v>307</v>
      </c>
      <c r="G293" t="s">
        <v>307</v>
      </c>
      <c r="H293" t="s">
        <v>307</v>
      </c>
      <c r="I293" t="s">
        <v>307</v>
      </c>
      <c r="J293" t="s">
        <v>307</v>
      </c>
      <c r="K293" t="s">
        <v>307</v>
      </c>
      <c r="L293" t="s">
        <v>307</v>
      </c>
      <c r="M293" t="s">
        <v>307</v>
      </c>
      <c r="N293" t="s">
        <v>307</v>
      </c>
      <c r="O293" t="s">
        <v>307</v>
      </c>
      <c r="P293" t="s">
        <v>307</v>
      </c>
      <c r="Q293" t="s">
        <v>307</v>
      </c>
      <c r="R293" t="s">
        <v>307</v>
      </c>
      <c r="S293" t="s">
        <v>307</v>
      </c>
      <c r="T293" t="s">
        <v>307</v>
      </c>
      <c r="U293" t="s">
        <v>307</v>
      </c>
      <c r="V293" t="s">
        <v>307</v>
      </c>
      <c r="W293" t="s">
        <v>307</v>
      </c>
    </row>
    <row r="294" spans="1:45" x14ac:dyDescent="0.25">
      <c r="A294">
        <v>106</v>
      </c>
      <c r="B294" t="s">
        <v>147</v>
      </c>
      <c r="C294" t="s">
        <v>43</v>
      </c>
      <c r="D294" t="s">
        <v>55</v>
      </c>
      <c r="E294" t="s">
        <v>307</v>
      </c>
      <c r="F294" t="s">
        <v>307</v>
      </c>
      <c r="G294" t="s">
        <v>307</v>
      </c>
      <c r="H294" t="s">
        <v>307</v>
      </c>
      <c r="I294" t="s">
        <v>307</v>
      </c>
      <c r="J294" t="s">
        <v>307</v>
      </c>
      <c r="K294" t="s">
        <v>307</v>
      </c>
      <c r="L294" t="s">
        <v>307</v>
      </c>
      <c r="M294" t="s">
        <v>307</v>
      </c>
      <c r="N294" t="s">
        <v>307</v>
      </c>
      <c r="O294" t="s">
        <v>307</v>
      </c>
      <c r="P294" t="s">
        <v>307</v>
      </c>
      <c r="Q294" t="s">
        <v>307</v>
      </c>
      <c r="R294" t="s">
        <v>307</v>
      </c>
      <c r="S294" t="s">
        <v>307</v>
      </c>
      <c r="T294" t="s">
        <v>307</v>
      </c>
      <c r="U294" t="s">
        <v>307</v>
      </c>
      <c r="V294" t="s">
        <v>307</v>
      </c>
      <c r="W294" t="s">
        <v>307</v>
      </c>
    </row>
    <row r="295" spans="1:45" x14ac:dyDescent="0.25">
      <c r="A295">
        <v>106</v>
      </c>
      <c r="B295" t="s">
        <v>147</v>
      </c>
      <c r="C295" t="s">
        <v>43</v>
      </c>
      <c r="D295" t="s">
        <v>56</v>
      </c>
      <c r="E295" t="s">
        <v>307</v>
      </c>
      <c r="F295" t="s">
        <v>307</v>
      </c>
      <c r="G295" t="s">
        <v>307</v>
      </c>
      <c r="H295" t="s">
        <v>307</v>
      </c>
      <c r="I295" t="s">
        <v>307</v>
      </c>
      <c r="J295" t="s">
        <v>307</v>
      </c>
      <c r="K295" t="s">
        <v>307</v>
      </c>
      <c r="L295" t="s">
        <v>307</v>
      </c>
      <c r="M295" t="s">
        <v>307</v>
      </c>
      <c r="N295" t="s">
        <v>307</v>
      </c>
      <c r="O295" t="s">
        <v>307</v>
      </c>
      <c r="P295" t="s">
        <v>307</v>
      </c>
      <c r="Q295" t="s">
        <v>307</v>
      </c>
      <c r="R295" t="s">
        <v>307</v>
      </c>
      <c r="S295" t="s">
        <v>307</v>
      </c>
      <c r="T295" t="s">
        <v>307</v>
      </c>
      <c r="U295" t="s">
        <v>307</v>
      </c>
      <c r="V295" t="s">
        <v>307</v>
      </c>
      <c r="W295" t="s">
        <v>307</v>
      </c>
    </row>
    <row r="296" spans="1:45" x14ac:dyDescent="0.25">
      <c r="A296">
        <v>106</v>
      </c>
      <c r="B296" t="s">
        <v>147</v>
      </c>
      <c r="C296" t="s">
        <v>43</v>
      </c>
      <c r="D296" t="s">
        <v>57</v>
      </c>
      <c r="E296" t="s">
        <v>307</v>
      </c>
      <c r="F296" t="s">
        <v>307</v>
      </c>
      <c r="G296" t="s">
        <v>307</v>
      </c>
      <c r="H296" t="s">
        <v>307</v>
      </c>
      <c r="I296" t="s">
        <v>307</v>
      </c>
      <c r="J296" t="s">
        <v>307</v>
      </c>
      <c r="K296" t="s">
        <v>307</v>
      </c>
      <c r="L296" t="s">
        <v>307</v>
      </c>
      <c r="M296" t="s">
        <v>307</v>
      </c>
      <c r="N296" t="s">
        <v>307</v>
      </c>
      <c r="O296" t="s">
        <v>307</v>
      </c>
      <c r="P296" t="s">
        <v>307</v>
      </c>
      <c r="Q296" t="s">
        <v>307</v>
      </c>
      <c r="R296" t="s">
        <v>307</v>
      </c>
      <c r="S296" t="s">
        <v>307</v>
      </c>
      <c r="T296" t="s">
        <v>307</v>
      </c>
      <c r="U296" t="s">
        <v>307</v>
      </c>
      <c r="V296" t="s">
        <v>307</v>
      </c>
      <c r="W296" t="s">
        <v>307</v>
      </c>
    </row>
    <row r="297" spans="1:45" x14ac:dyDescent="0.25">
      <c r="A297">
        <v>106</v>
      </c>
      <c r="B297" t="s">
        <v>147</v>
      </c>
      <c r="C297" t="s">
        <v>43</v>
      </c>
      <c r="D297" t="s">
        <v>58</v>
      </c>
      <c r="E297" t="s">
        <v>307</v>
      </c>
      <c r="F297" t="s">
        <v>307</v>
      </c>
      <c r="G297" t="s">
        <v>307</v>
      </c>
      <c r="H297" t="s">
        <v>307</v>
      </c>
      <c r="I297" t="s">
        <v>307</v>
      </c>
      <c r="J297" t="s">
        <v>307</v>
      </c>
      <c r="K297" t="s">
        <v>307</v>
      </c>
      <c r="L297" t="s">
        <v>307</v>
      </c>
      <c r="M297" t="s">
        <v>307</v>
      </c>
      <c r="N297" t="s">
        <v>307</v>
      </c>
      <c r="O297" t="s">
        <v>307</v>
      </c>
      <c r="P297" t="s">
        <v>307</v>
      </c>
      <c r="Q297" t="s">
        <v>307</v>
      </c>
      <c r="R297" t="s">
        <v>307</v>
      </c>
      <c r="S297" t="s">
        <v>307</v>
      </c>
      <c r="T297" t="s">
        <v>307</v>
      </c>
      <c r="U297" t="s">
        <v>307</v>
      </c>
      <c r="V297" t="s">
        <v>307</v>
      </c>
      <c r="W297" t="s">
        <v>307</v>
      </c>
    </row>
    <row r="298" spans="1:45" x14ac:dyDescent="0.25">
      <c r="A298">
        <v>106</v>
      </c>
      <c r="B298" t="s">
        <v>147</v>
      </c>
      <c r="C298" t="s">
        <v>43</v>
      </c>
      <c r="D298" t="s">
        <v>59</v>
      </c>
      <c r="E298" t="s">
        <v>307</v>
      </c>
      <c r="F298" t="s">
        <v>307</v>
      </c>
      <c r="G298" t="s">
        <v>307</v>
      </c>
      <c r="H298" t="s">
        <v>307</v>
      </c>
      <c r="I298" t="s">
        <v>307</v>
      </c>
      <c r="J298" t="s">
        <v>307</v>
      </c>
      <c r="K298" t="s">
        <v>307</v>
      </c>
      <c r="L298" t="s">
        <v>307</v>
      </c>
      <c r="M298" t="s">
        <v>307</v>
      </c>
      <c r="N298" t="s">
        <v>307</v>
      </c>
      <c r="O298" t="s">
        <v>307</v>
      </c>
      <c r="P298" t="s">
        <v>307</v>
      </c>
      <c r="Q298" t="s">
        <v>307</v>
      </c>
      <c r="R298" t="s">
        <v>307</v>
      </c>
      <c r="S298" t="s">
        <v>307</v>
      </c>
      <c r="T298" t="s">
        <v>307</v>
      </c>
      <c r="U298" t="s">
        <v>307</v>
      </c>
      <c r="V298" t="s">
        <v>307</v>
      </c>
      <c r="W298" t="s">
        <v>307</v>
      </c>
    </row>
    <row r="299" spans="1:45" x14ac:dyDescent="0.25">
      <c r="A299">
        <v>106</v>
      </c>
      <c r="B299" t="s">
        <v>147</v>
      </c>
      <c r="C299" t="s">
        <v>43</v>
      </c>
      <c r="D299" t="s">
        <v>60</v>
      </c>
      <c r="E299" t="s">
        <v>307</v>
      </c>
      <c r="F299" t="s">
        <v>307</v>
      </c>
      <c r="G299" t="s">
        <v>307</v>
      </c>
      <c r="H299" t="s">
        <v>307</v>
      </c>
      <c r="I299" t="s">
        <v>307</v>
      </c>
      <c r="J299" t="s">
        <v>307</v>
      </c>
      <c r="K299" t="s">
        <v>307</v>
      </c>
      <c r="L299" t="s">
        <v>307</v>
      </c>
      <c r="M299" t="s">
        <v>307</v>
      </c>
      <c r="N299" t="s">
        <v>307</v>
      </c>
      <c r="O299" t="s">
        <v>307</v>
      </c>
      <c r="P299" t="s">
        <v>307</v>
      </c>
      <c r="Q299" t="s">
        <v>307</v>
      </c>
      <c r="R299" t="s">
        <v>307</v>
      </c>
      <c r="S299" t="s">
        <v>307</v>
      </c>
      <c r="T299" t="s">
        <v>307</v>
      </c>
      <c r="U299" t="s">
        <v>307</v>
      </c>
      <c r="V299" t="s">
        <v>307</v>
      </c>
      <c r="W299" t="s">
        <v>307</v>
      </c>
    </row>
    <row r="300" spans="1:45" x14ac:dyDescent="0.25">
      <c r="A300">
        <v>106</v>
      </c>
      <c r="B300" t="s">
        <v>147</v>
      </c>
      <c r="C300" t="s">
        <v>43</v>
      </c>
      <c r="D300" t="s">
        <v>61</v>
      </c>
      <c r="E300" t="s">
        <v>307</v>
      </c>
      <c r="F300" t="s">
        <v>307</v>
      </c>
      <c r="G300" t="s">
        <v>307</v>
      </c>
      <c r="H300" t="s">
        <v>307</v>
      </c>
      <c r="I300" t="s">
        <v>307</v>
      </c>
      <c r="J300" t="s">
        <v>307</v>
      </c>
      <c r="K300" t="s">
        <v>307</v>
      </c>
      <c r="L300" t="s">
        <v>307</v>
      </c>
      <c r="M300" t="s">
        <v>307</v>
      </c>
      <c r="N300" t="s">
        <v>307</v>
      </c>
      <c r="O300" t="s">
        <v>307</v>
      </c>
      <c r="P300" t="s">
        <v>307</v>
      </c>
      <c r="Q300" t="s">
        <v>307</v>
      </c>
      <c r="R300" t="s">
        <v>307</v>
      </c>
      <c r="S300" t="s">
        <v>307</v>
      </c>
      <c r="T300" t="s">
        <v>307</v>
      </c>
      <c r="U300" t="s">
        <v>307</v>
      </c>
      <c r="V300" t="s">
        <v>307</v>
      </c>
      <c r="W300" t="s">
        <v>307</v>
      </c>
    </row>
    <row r="301" spans="1:45" x14ac:dyDescent="0.25">
      <c r="A301">
        <v>106</v>
      </c>
      <c r="B301" t="s">
        <v>147</v>
      </c>
      <c r="C301" t="s">
        <v>43</v>
      </c>
      <c r="D301" t="s">
        <v>62</v>
      </c>
      <c r="E301" t="s">
        <v>307</v>
      </c>
      <c r="F301" t="s">
        <v>307</v>
      </c>
      <c r="G301" t="s">
        <v>307</v>
      </c>
      <c r="H301" t="s">
        <v>307</v>
      </c>
      <c r="I301" t="s">
        <v>307</v>
      </c>
      <c r="J301" t="s">
        <v>307</v>
      </c>
      <c r="K301" t="s">
        <v>307</v>
      </c>
      <c r="L301" t="s">
        <v>307</v>
      </c>
      <c r="M301" t="s">
        <v>307</v>
      </c>
      <c r="N301" t="s">
        <v>307</v>
      </c>
      <c r="O301" t="s">
        <v>307</v>
      </c>
      <c r="P301" t="s">
        <v>307</v>
      </c>
      <c r="Q301" t="s">
        <v>307</v>
      </c>
      <c r="R301" t="s">
        <v>307</v>
      </c>
      <c r="S301" t="s">
        <v>307</v>
      </c>
      <c r="T301" t="s">
        <v>307</v>
      </c>
      <c r="U301" t="s">
        <v>307</v>
      </c>
      <c r="V301" t="s">
        <v>307</v>
      </c>
      <c r="W301" t="s">
        <v>307</v>
      </c>
    </row>
    <row r="302" spans="1:45" x14ac:dyDescent="0.25">
      <c r="A302">
        <v>106</v>
      </c>
      <c r="B302" t="s">
        <v>147</v>
      </c>
      <c r="C302" t="s">
        <v>36</v>
      </c>
      <c r="D302" t="s">
        <v>47</v>
      </c>
      <c r="E302" t="s">
        <v>307</v>
      </c>
      <c r="F302" t="s">
        <v>307</v>
      </c>
      <c r="G302" t="s">
        <v>307</v>
      </c>
      <c r="H302" t="s">
        <v>307</v>
      </c>
      <c r="I302" t="s">
        <v>307</v>
      </c>
      <c r="J302" t="s">
        <v>307</v>
      </c>
      <c r="K302" t="s">
        <v>307</v>
      </c>
      <c r="L302" t="s">
        <v>307</v>
      </c>
      <c r="M302" t="s">
        <v>307</v>
      </c>
      <c r="N302" t="s">
        <v>307</v>
      </c>
      <c r="O302" t="s">
        <v>307</v>
      </c>
      <c r="P302" t="s">
        <v>307</v>
      </c>
      <c r="Q302" t="s">
        <v>307</v>
      </c>
      <c r="R302" t="s">
        <v>307</v>
      </c>
      <c r="S302" t="s">
        <v>307</v>
      </c>
      <c r="T302" t="s">
        <v>307</v>
      </c>
      <c r="U302" t="s">
        <v>307</v>
      </c>
      <c r="V302" t="s">
        <v>307</v>
      </c>
      <c r="W302" t="s">
        <v>307</v>
      </c>
      <c r="X302" t="s">
        <v>307</v>
      </c>
      <c r="Y302" t="s">
        <v>307</v>
      </c>
      <c r="Z302" t="s">
        <v>307</v>
      </c>
      <c r="AA302" t="s">
        <v>307</v>
      </c>
      <c r="AB302" t="s">
        <v>307</v>
      </c>
      <c r="AC302" t="s">
        <v>307</v>
      </c>
      <c r="AD302" t="s">
        <v>307</v>
      </c>
      <c r="AE302" t="s">
        <v>307</v>
      </c>
      <c r="AF302" t="s">
        <v>307</v>
      </c>
      <c r="AG302" t="s">
        <v>307</v>
      </c>
      <c r="AH302" t="s">
        <v>307</v>
      </c>
      <c r="AI302" t="s">
        <v>307</v>
      </c>
      <c r="AJ302" t="s">
        <v>307</v>
      </c>
      <c r="AK302" t="s">
        <v>307</v>
      </c>
      <c r="AL302" t="s">
        <v>307</v>
      </c>
      <c r="AM302" t="s">
        <v>307</v>
      </c>
      <c r="AN302" t="s">
        <v>307</v>
      </c>
      <c r="AO302" t="s">
        <v>307</v>
      </c>
      <c r="AP302" t="s">
        <v>307</v>
      </c>
      <c r="AQ302" t="s">
        <v>307</v>
      </c>
      <c r="AR302" t="s">
        <v>307</v>
      </c>
      <c r="AS302" t="s">
        <v>307</v>
      </c>
    </row>
    <row r="303" spans="1:45" x14ac:dyDescent="0.25">
      <c r="A303">
        <v>106</v>
      </c>
      <c r="B303" t="s">
        <v>147</v>
      </c>
      <c r="C303" t="s">
        <v>36</v>
      </c>
      <c r="D303" t="s">
        <v>48</v>
      </c>
      <c r="E303" t="s">
        <v>307</v>
      </c>
      <c r="F303" t="s">
        <v>307</v>
      </c>
      <c r="G303" t="s">
        <v>307</v>
      </c>
      <c r="H303" t="s">
        <v>307</v>
      </c>
      <c r="I303" t="s">
        <v>307</v>
      </c>
      <c r="J303" t="s">
        <v>307</v>
      </c>
      <c r="K303" t="s">
        <v>307</v>
      </c>
      <c r="L303" t="s">
        <v>307</v>
      </c>
      <c r="M303" t="s">
        <v>307</v>
      </c>
      <c r="N303" t="s">
        <v>307</v>
      </c>
      <c r="O303" t="s">
        <v>307</v>
      </c>
      <c r="P303" t="s">
        <v>307</v>
      </c>
      <c r="Q303" t="s">
        <v>307</v>
      </c>
      <c r="R303" t="s">
        <v>307</v>
      </c>
      <c r="S303" t="s">
        <v>307</v>
      </c>
      <c r="T303" t="s">
        <v>307</v>
      </c>
      <c r="U303" t="s">
        <v>307</v>
      </c>
      <c r="V303" t="s">
        <v>307</v>
      </c>
      <c r="W303" t="s">
        <v>307</v>
      </c>
      <c r="X303" t="s">
        <v>307</v>
      </c>
      <c r="Y303" t="s">
        <v>307</v>
      </c>
      <c r="Z303" t="s">
        <v>307</v>
      </c>
      <c r="AA303" t="s">
        <v>307</v>
      </c>
      <c r="AB303" t="s">
        <v>307</v>
      </c>
      <c r="AC303" t="s">
        <v>307</v>
      </c>
      <c r="AD303" t="s">
        <v>307</v>
      </c>
      <c r="AE303" t="s">
        <v>307</v>
      </c>
      <c r="AF303" t="s">
        <v>307</v>
      </c>
      <c r="AG303" t="s">
        <v>307</v>
      </c>
      <c r="AH303" t="s">
        <v>307</v>
      </c>
      <c r="AI303" t="s">
        <v>307</v>
      </c>
      <c r="AJ303" t="s">
        <v>307</v>
      </c>
      <c r="AK303" t="s">
        <v>307</v>
      </c>
      <c r="AL303" t="s">
        <v>307</v>
      </c>
      <c r="AM303" t="s">
        <v>307</v>
      </c>
      <c r="AN303" t="s">
        <v>307</v>
      </c>
      <c r="AO303" t="s">
        <v>307</v>
      </c>
      <c r="AP303" t="s">
        <v>307</v>
      </c>
      <c r="AQ303" t="s">
        <v>307</v>
      </c>
      <c r="AR303" t="s">
        <v>307</v>
      </c>
      <c r="AS303" t="s">
        <v>307</v>
      </c>
    </row>
    <row r="304" spans="1:45" x14ac:dyDescent="0.25">
      <c r="A304">
        <v>106</v>
      </c>
      <c r="B304" t="s">
        <v>147</v>
      </c>
      <c r="C304" t="s">
        <v>36</v>
      </c>
      <c r="D304" t="s">
        <v>49</v>
      </c>
      <c r="E304" t="s">
        <v>307</v>
      </c>
      <c r="F304" t="s">
        <v>307</v>
      </c>
      <c r="G304" t="s">
        <v>307</v>
      </c>
      <c r="H304" t="s">
        <v>307</v>
      </c>
      <c r="I304" t="s">
        <v>307</v>
      </c>
      <c r="J304" t="s">
        <v>307</v>
      </c>
      <c r="K304" t="s">
        <v>307</v>
      </c>
      <c r="L304" t="s">
        <v>307</v>
      </c>
      <c r="M304" t="s">
        <v>307</v>
      </c>
      <c r="N304" t="s">
        <v>307</v>
      </c>
      <c r="O304" t="s">
        <v>307</v>
      </c>
      <c r="P304" t="s">
        <v>307</v>
      </c>
      <c r="Q304" t="s">
        <v>307</v>
      </c>
      <c r="R304" t="s">
        <v>307</v>
      </c>
      <c r="S304" t="s">
        <v>307</v>
      </c>
      <c r="T304" t="s">
        <v>307</v>
      </c>
      <c r="U304" t="s">
        <v>307</v>
      </c>
      <c r="V304" t="s">
        <v>307</v>
      </c>
      <c r="W304" t="s">
        <v>307</v>
      </c>
      <c r="X304" t="s">
        <v>307</v>
      </c>
      <c r="Y304" t="s">
        <v>307</v>
      </c>
      <c r="Z304" t="s">
        <v>307</v>
      </c>
      <c r="AA304" t="s">
        <v>307</v>
      </c>
      <c r="AB304" t="s">
        <v>307</v>
      </c>
      <c r="AC304" t="s">
        <v>307</v>
      </c>
      <c r="AD304" t="s">
        <v>307</v>
      </c>
      <c r="AE304" t="s">
        <v>307</v>
      </c>
      <c r="AF304" t="s">
        <v>307</v>
      </c>
      <c r="AG304" t="s">
        <v>307</v>
      </c>
      <c r="AH304" t="s">
        <v>307</v>
      </c>
      <c r="AI304" t="s">
        <v>307</v>
      </c>
      <c r="AJ304" t="s">
        <v>307</v>
      </c>
      <c r="AK304" t="s">
        <v>307</v>
      </c>
      <c r="AL304" t="s">
        <v>307</v>
      </c>
      <c r="AM304" t="s">
        <v>307</v>
      </c>
      <c r="AN304" t="s">
        <v>307</v>
      </c>
      <c r="AO304" t="s">
        <v>307</v>
      </c>
      <c r="AP304" t="s">
        <v>307</v>
      </c>
      <c r="AQ304" t="s">
        <v>307</v>
      </c>
      <c r="AR304" t="s">
        <v>307</v>
      </c>
      <c r="AS304" t="s">
        <v>307</v>
      </c>
    </row>
    <row r="305" spans="1:45" x14ac:dyDescent="0.25">
      <c r="A305">
        <v>106</v>
      </c>
      <c r="B305" t="s">
        <v>147</v>
      </c>
      <c r="C305" t="s">
        <v>37</v>
      </c>
      <c r="D305" t="s">
        <v>47</v>
      </c>
      <c r="E305" t="s">
        <v>307</v>
      </c>
      <c r="F305" t="s">
        <v>307</v>
      </c>
      <c r="G305" t="s">
        <v>307</v>
      </c>
      <c r="H305" t="s">
        <v>307</v>
      </c>
      <c r="I305" t="s">
        <v>307</v>
      </c>
      <c r="J305" t="s">
        <v>307</v>
      </c>
      <c r="K305" t="s">
        <v>307</v>
      </c>
      <c r="L305" t="s">
        <v>307</v>
      </c>
      <c r="M305" t="s">
        <v>307</v>
      </c>
      <c r="N305" t="s">
        <v>307</v>
      </c>
      <c r="O305" t="s">
        <v>307</v>
      </c>
      <c r="P305" t="s">
        <v>307</v>
      </c>
      <c r="Q305" t="s">
        <v>307</v>
      </c>
      <c r="R305" t="s">
        <v>307</v>
      </c>
      <c r="S305" t="s">
        <v>307</v>
      </c>
      <c r="T305" t="s">
        <v>307</v>
      </c>
      <c r="U305" t="s">
        <v>307</v>
      </c>
      <c r="V305" t="s">
        <v>307</v>
      </c>
      <c r="W305" t="s">
        <v>307</v>
      </c>
      <c r="X305" t="s">
        <v>307</v>
      </c>
      <c r="Y305" t="s">
        <v>307</v>
      </c>
      <c r="Z305" t="s">
        <v>307</v>
      </c>
      <c r="AA305" t="s">
        <v>307</v>
      </c>
      <c r="AB305" t="s">
        <v>307</v>
      </c>
      <c r="AC305" t="s">
        <v>307</v>
      </c>
      <c r="AD305" t="s">
        <v>307</v>
      </c>
      <c r="AE305" t="s">
        <v>307</v>
      </c>
      <c r="AF305" t="s">
        <v>307</v>
      </c>
      <c r="AG305" t="s">
        <v>307</v>
      </c>
      <c r="AH305" t="s">
        <v>307</v>
      </c>
      <c r="AI305" t="s">
        <v>307</v>
      </c>
      <c r="AJ305" t="s">
        <v>307</v>
      </c>
      <c r="AK305" t="s">
        <v>307</v>
      </c>
      <c r="AL305" t="s">
        <v>307</v>
      </c>
      <c r="AM305" t="s">
        <v>307</v>
      </c>
      <c r="AN305" t="s">
        <v>307</v>
      </c>
      <c r="AO305" t="s">
        <v>307</v>
      </c>
      <c r="AP305" t="s">
        <v>307</v>
      </c>
      <c r="AQ305" t="s">
        <v>307</v>
      </c>
      <c r="AR305" t="s">
        <v>307</v>
      </c>
      <c r="AS305" t="s">
        <v>307</v>
      </c>
    </row>
    <row r="306" spans="1:45" x14ac:dyDescent="0.25">
      <c r="A306">
        <v>106</v>
      </c>
      <c r="B306" t="s">
        <v>147</v>
      </c>
      <c r="C306" t="s">
        <v>37</v>
      </c>
      <c r="D306" t="s">
        <v>48</v>
      </c>
      <c r="E306" t="s">
        <v>307</v>
      </c>
      <c r="F306" t="s">
        <v>307</v>
      </c>
      <c r="G306" t="s">
        <v>307</v>
      </c>
      <c r="H306" t="s">
        <v>307</v>
      </c>
      <c r="I306" t="s">
        <v>307</v>
      </c>
      <c r="J306" t="s">
        <v>307</v>
      </c>
      <c r="K306" t="s">
        <v>307</v>
      </c>
      <c r="L306" t="s">
        <v>307</v>
      </c>
      <c r="M306" t="s">
        <v>307</v>
      </c>
      <c r="N306" t="s">
        <v>307</v>
      </c>
      <c r="O306" t="s">
        <v>307</v>
      </c>
      <c r="P306" t="s">
        <v>307</v>
      </c>
      <c r="Q306" t="s">
        <v>307</v>
      </c>
      <c r="R306" t="s">
        <v>307</v>
      </c>
      <c r="S306" t="s">
        <v>307</v>
      </c>
      <c r="T306" t="s">
        <v>307</v>
      </c>
      <c r="U306" t="s">
        <v>307</v>
      </c>
      <c r="V306" t="s">
        <v>307</v>
      </c>
      <c r="W306" t="s">
        <v>307</v>
      </c>
      <c r="X306" t="s">
        <v>307</v>
      </c>
      <c r="Y306" t="s">
        <v>307</v>
      </c>
      <c r="Z306" t="s">
        <v>307</v>
      </c>
      <c r="AA306" t="s">
        <v>307</v>
      </c>
      <c r="AB306" t="s">
        <v>307</v>
      </c>
      <c r="AC306" t="s">
        <v>307</v>
      </c>
      <c r="AD306" t="s">
        <v>307</v>
      </c>
      <c r="AE306" t="s">
        <v>307</v>
      </c>
      <c r="AF306" t="s">
        <v>307</v>
      </c>
      <c r="AG306" t="s">
        <v>307</v>
      </c>
      <c r="AH306" t="s">
        <v>307</v>
      </c>
      <c r="AI306" t="s">
        <v>307</v>
      </c>
      <c r="AJ306" t="s">
        <v>307</v>
      </c>
      <c r="AK306" t="s">
        <v>307</v>
      </c>
      <c r="AL306" t="s">
        <v>307</v>
      </c>
      <c r="AM306" t="s">
        <v>307</v>
      </c>
      <c r="AN306" t="s">
        <v>307</v>
      </c>
      <c r="AO306" t="s">
        <v>307</v>
      </c>
      <c r="AP306" t="s">
        <v>307</v>
      </c>
      <c r="AQ306" t="s">
        <v>307</v>
      </c>
      <c r="AR306" t="s">
        <v>307</v>
      </c>
      <c r="AS306" t="s">
        <v>307</v>
      </c>
    </row>
    <row r="307" spans="1:45" x14ac:dyDescent="0.25">
      <c r="A307">
        <v>106</v>
      </c>
      <c r="B307" t="s">
        <v>147</v>
      </c>
      <c r="C307" t="s">
        <v>37</v>
      </c>
      <c r="D307" t="s">
        <v>49</v>
      </c>
      <c r="E307" t="s">
        <v>307</v>
      </c>
      <c r="F307" t="s">
        <v>307</v>
      </c>
      <c r="G307" t="s">
        <v>307</v>
      </c>
      <c r="H307" t="s">
        <v>307</v>
      </c>
      <c r="I307" t="s">
        <v>307</v>
      </c>
      <c r="J307" t="s">
        <v>307</v>
      </c>
      <c r="K307" t="s">
        <v>307</v>
      </c>
      <c r="L307" t="s">
        <v>307</v>
      </c>
      <c r="M307" t="s">
        <v>307</v>
      </c>
      <c r="N307" t="s">
        <v>307</v>
      </c>
      <c r="O307" t="s">
        <v>307</v>
      </c>
      <c r="P307" t="s">
        <v>307</v>
      </c>
      <c r="Q307" t="s">
        <v>307</v>
      </c>
      <c r="R307" t="s">
        <v>307</v>
      </c>
      <c r="S307" t="s">
        <v>307</v>
      </c>
      <c r="T307" t="s">
        <v>307</v>
      </c>
      <c r="U307" t="s">
        <v>307</v>
      </c>
      <c r="V307" t="s">
        <v>307</v>
      </c>
      <c r="W307" t="s">
        <v>307</v>
      </c>
      <c r="X307" t="s">
        <v>307</v>
      </c>
      <c r="Y307" t="s">
        <v>307</v>
      </c>
      <c r="Z307" t="s">
        <v>307</v>
      </c>
      <c r="AA307" t="s">
        <v>307</v>
      </c>
      <c r="AB307" t="s">
        <v>307</v>
      </c>
      <c r="AC307" t="s">
        <v>307</v>
      </c>
      <c r="AD307" t="s">
        <v>307</v>
      </c>
      <c r="AE307" t="s">
        <v>307</v>
      </c>
      <c r="AF307" t="s">
        <v>307</v>
      </c>
      <c r="AG307" t="s">
        <v>307</v>
      </c>
      <c r="AH307" t="s">
        <v>307</v>
      </c>
      <c r="AI307" t="s">
        <v>307</v>
      </c>
      <c r="AJ307" t="s">
        <v>307</v>
      </c>
      <c r="AK307" t="s">
        <v>307</v>
      </c>
      <c r="AL307" t="s">
        <v>307</v>
      </c>
      <c r="AM307" t="s">
        <v>307</v>
      </c>
      <c r="AN307" t="s">
        <v>307</v>
      </c>
      <c r="AO307" t="s">
        <v>307</v>
      </c>
      <c r="AP307" t="s">
        <v>307</v>
      </c>
      <c r="AQ307" t="s">
        <v>307</v>
      </c>
      <c r="AR307" t="s">
        <v>307</v>
      </c>
      <c r="AS307" t="s">
        <v>307</v>
      </c>
    </row>
    <row r="308" spans="1:45" x14ac:dyDescent="0.25">
      <c r="A308">
        <v>106</v>
      </c>
      <c r="B308" t="s">
        <v>147</v>
      </c>
      <c r="C308" t="s">
        <v>476</v>
      </c>
      <c r="D308" t="s">
        <v>48</v>
      </c>
      <c r="E308" t="s">
        <v>307</v>
      </c>
      <c r="F308" t="s">
        <v>307</v>
      </c>
      <c r="G308" t="s">
        <v>307</v>
      </c>
    </row>
    <row r="309" spans="1:45" x14ac:dyDescent="0.25">
      <c r="A309">
        <v>106</v>
      </c>
      <c r="B309" t="s">
        <v>147</v>
      </c>
      <c r="C309" t="s">
        <v>477</v>
      </c>
      <c r="D309" t="s">
        <v>48</v>
      </c>
      <c r="E309" t="s">
        <v>307</v>
      </c>
      <c r="F309" t="s">
        <v>307</v>
      </c>
      <c r="G309" t="s">
        <v>307</v>
      </c>
    </row>
    <row r="310" spans="1:45" x14ac:dyDescent="0.25">
      <c r="A310">
        <v>106</v>
      </c>
      <c r="B310" t="s">
        <v>147</v>
      </c>
      <c r="C310" t="s">
        <v>45</v>
      </c>
      <c r="D310" t="s">
        <v>63</v>
      </c>
      <c r="E310" t="s">
        <v>307</v>
      </c>
      <c r="F310" t="s">
        <v>307</v>
      </c>
      <c r="G310" t="s">
        <v>307</v>
      </c>
      <c r="H310" t="s">
        <v>307</v>
      </c>
      <c r="I310" t="s">
        <v>307</v>
      </c>
      <c r="J310" t="s">
        <v>307</v>
      </c>
      <c r="K310" t="s">
        <v>307</v>
      </c>
      <c r="L310" t="s">
        <v>307</v>
      </c>
      <c r="M310" t="s">
        <v>307</v>
      </c>
      <c r="N310" t="s">
        <v>307</v>
      </c>
      <c r="O310" t="s">
        <v>307</v>
      </c>
      <c r="P310" t="s">
        <v>307</v>
      </c>
      <c r="Q310" t="s">
        <v>307</v>
      </c>
      <c r="R310" t="s">
        <v>307</v>
      </c>
      <c r="S310" t="s">
        <v>307</v>
      </c>
      <c r="T310" t="s">
        <v>307</v>
      </c>
      <c r="U310" t="s">
        <v>307</v>
      </c>
      <c r="V310" t="s">
        <v>307</v>
      </c>
      <c r="W310" t="s">
        <v>307</v>
      </c>
    </row>
    <row r="311" spans="1:45" x14ac:dyDescent="0.25">
      <c r="A311">
        <v>106</v>
      </c>
      <c r="B311" t="s">
        <v>147</v>
      </c>
      <c r="C311" t="s">
        <v>45</v>
      </c>
      <c r="D311" t="s">
        <v>64</v>
      </c>
      <c r="E311" t="s">
        <v>307</v>
      </c>
      <c r="F311" t="s">
        <v>307</v>
      </c>
      <c r="G311" t="s">
        <v>307</v>
      </c>
      <c r="H311" t="s">
        <v>307</v>
      </c>
      <c r="I311" t="s">
        <v>307</v>
      </c>
      <c r="J311" t="s">
        <v>307</v>
      </c>
      <c r="K311" t="s">
        <v>307</v>
      </c>
      <c r="L311" t="s">
        <v>307</v>
      </c>
      <c r="M311" t="s">
        <v>307</v>
      </c>
      <c r="N311" t="s">
        <v>307</v>
      </c>
      <c r="O311" t="s">
        <v>307</v>
      </c>
      <c r="P311" t="s">
        <v>307</v>
      </c>
      <c r="Q311" t="s">
        <v>307</v>
      </c>
      <c r="R311" t="s">
        <v>307</v>
      </c>
      <c r="S311" t="s">
        <v>307</v>
      </c>
      <c r="T311" t="s">
        <v>307</v>
      </c>
      <c r="U311" t="s">
        <v>307</v>
      </c>
      <c r="V311" t="s">
        <v>307</v>
      </c>
      <c r="W311" t="s">
        <v>307</v>
      </c>
    </row>
    <row r="312" spans="1:45" x14ac:dyDescent="0.25">
      <c r="A312">
        <v>106</v>
      </c>
      <c r="B312" t="s">
        <v>147</v>
      </c>
      <c r="C312" t="s">
        <v>40</v>
      </c>
      <c r="D312" t="s">
        <v>52</v>
      </c>
      <c r="E312" t="s">
        <v>307</v>
      </c>
      <c r="F312" t="s">
        <v>307</v>
      </c>
      <c r="G312" t="s">
        <v>307</v>
      </c>
      <c r="H312" t="s">
        <v>307</v>
      </c>
      <c r="I312" t="s">
        <v>307</v>
      </c>
      <c r="J312" t="s">
        <v>307</v>
      </c>
      <c r="K312" t="s">
        <v>307</v>
      </c>
      <c r="L312" t="s">
        <v>307</v>
      </c>
      <c r="M312" t="s">
        <v>307</v>
      </c>
      <c r="N312" t="s">
        <v>307</v>
      </c>
      <c r="O312" t="s">
        <v>307</v>
      </c>
      <c r="P312" t="s">
        <v>307</v>
      </c>
      <c r="Q312" t="s">
        <v>307</v>
      </c>
      <c r="R312" t="s">
        <v>307</v>
      </c>
      <c r="S312" t="s">
        <v>307</v>
      </c>
      <c r="T312" t="s">
        <v>307</v>
      </c>
      <c r="U312" t="s">
        <v>307</v>
      </c>
      <c r="V312" t="s">
        <v>307</v>
      </c>
      <c r="W312" t="s">
        <v>307</v>
      </c>
      <c r="X312" t="s">
        <v>307</v>
      </c>
      <c r="Y312" t="s">
        <v>307</v>
      </c>
      <c r="Z312" t="s">
        <v>307</v>
      </c>
    </row>
    <row r="313" spans="1:45" x14ac:dyDescent="0.25">
      <c r="A313">
        <v>106</v>
      </c>
      <c r="B313" t="s">
        <v>147</v>
      </c>
      <c r="C313" t="s">
        <v>40</v>
      </c>
      <c r="D313" t="s">
        <v>53</v>
      </c>
      <c r="E313" t="s">
        <v>307</v>
      </c>
      <c r="F313" t="s">
        <v>307</v>
      </c>
      <c r="G313" t="s">
        <v>307</v>
      </c>
      <c r="H313" t="s">
        <v>307</v>
      </c>
      <c r="I313" t="s">
        <v>307</v>
      </c>
      <c r="J313" t="s">
        <v>307</v>
      </c>
      <c r="K313" t="s">
        <v>307</v>
      </c>
      <c r="L313" t="s">
        <v>307</v>
      </c>
      <c r="M313" t="s">
        <v>307</v>
      </c>
      <c r="N313" t="s">
        <v>307</v>
      </c>
      <c r="O313" t="s">
        <v>307</v>
      </c>
      <c r="P313" t="s">
        <v>307</v>
      </c>
      <c r="Q313" t="s">
        <v>307</v>
      </c>
      <c r="R313" t="s">
        <v>307</v>
      </c>
      <c r="S313" t="s">
        <v>307</v>
      </c>
      <c r="T313" t="s">
        <v>307</v>
      </c>
      <c r="U313" t="s">
        <v>307</v>
      </c>
      <c r="V313" t="s">
        <v>307</v>
      </c>
      <c r="W313" t="s">
        <v>307</v>
      </c>
      <c r="X313" t="s">
        <v>307</v>
      </c>
      <c r="Y313" t="s">
        <v>307</v>
      </c>
      <c r="Z313" t="s">
        <v>307</v>
      </c>
    </row>
    <row r="314" spans="1:45" x14ac:dyDescent="0.25">
      <c r="A314">
        <v>106</v>
      </c>
      <c r="B314" t="s">
        <v>147</v>
      </c>
      <c r="C314" t="s">
        <v>39</v>
      </c>
      <c r="D314" t="s">
        <v>50</v>
      </c>
      <c r="E314" t="s">
        <v>307</v>
      </c>
      <c r="F314" t="s">
        <v>307</v>
      </c>
      <c r="G314" t="s">
        <v>307</v>
      </c>
      <c r="H314" t="s">
        <v>307</v>
      </c>
      <c r="I314" t="s">
        <v>307</v>
      </c>
      <c r="J314" t="s">
        <v>307</v>
      </c>
      <c r="K314" t="s">
        <v>307</v>
      </c>
      <c r="L314" t="s">
        <v>307</v>
      </c>
      <c r="M314" t="s">
        <v>307</v>
      </c>
      <c r="N314" t="s">
        <v>307</v>
      </c>
      <c r="O314" t="s">
        <v>307</v>
      </c>
      <c r="P314" t="s">
        <v>307</v>
      </c>
      <c r="Q314" t="s">
        <v>307</v>
      </c>
      <c r="R314" t="s">
        <v>307</v>
      </c>
      <c r="S314" t="s">
        <v>307</v>
      </c>
      <c r="T314" t="s">
        <v>307</v>
      </c>
      <c r="U314" t="s">
        <v>307</v>
      </c>
      <c r="V314" t="s">
        <v>307</v>
      </c>
      <c r="W314" t="s">
        <v>307</v>
      </c>
      <c r="X314" t="s">
        <v>307</v>
      </c>
      <c r="Y314" t="s">
        <v>307</v>
      </c>
      <c r="Z314" t="s">
        <v>307</v>
      </c>
      <c r="AA314" t="s">
        <v>307</v>
      </c>
      <c r="AB314" t="s">
        <v>307</v>
      </c>
      <c r="AC314" t="s">
        <v>307</v>
      </c>
      <c r="AD314" t="s">
        <v>307</v>
      </c>
      <c r="AE314" t="s">
        <v>307</v>
      </c>
      <c r="AF314" t="s">
        <v>307</v>
      </c>
      <c r="AG314" t="s">
        <v>307</v>
      </c>
      <c r="AH314" t="s">
        <v>307</v>
      </c>
      <c r="AI314" t="s">
        <v>307</v>
      </c>
      <c r="AJ314" t="s">
        <v>307</v>
      </c>
      <c r="AK314" t="s">
        <v>307</v>
      </c>
      <c r="AL314" t="s">
        <v>307</v>
      </c>
      <c r="AM314" t="s">
        <v>307</v>
      </c>
      <c r="AN314" t="s">
        <v>307</v>
      </c>
      <c r="AO314" t="s">
        <v>307</v>
      </c>
      <c r="AP314" t="s">
        <v>307</v>
      </c>
    </row>
    <row r="315" spans="1:45" x14ac:dyDescent="0.25">
      <c r="A315">
        <v>106</v>
      </c>
      <c r="B315" t="s">
        <v>147</v>
      </c>
      <c r="C315" t="s">
        <v>39</v>
      </c>
      <c r="D315" t="s">
        <v>48</v>
      </c>
      <c r="E315" t="s">
        <v>307</v>
      </c>
      <c r="F315" t="s">
        <v>307</v>
      </c>
      <c r="G315" t="s">
        <v>307</v>
      </c>
      <c r="H315" t="s">
        <v>307</v>
      </c>
      <c r="I315" t="s">
        <v>307</v>
      </c>
      <c r="J315" t="s">
        <v>307</v>
      </c>
      <c r="K315" t="s">
        <v>307</v>
      </c>
      <c r="L315" t="s">
        <v>307</v>
      </c>
      <c r="M315" t="s">
        <v>307</v>
      </c>
      <c r="N315" t="s">
        <v>307</v>
      </c>
      <c r="O315" t="s">
        <v>307</v>
      </c>
      <c r="P315" t="s">
        <v>307</v>
      </c>
      <c r="Q315" t="s">
        <v>307</v>
      </c>
      <c r="R315" t="s">
        <v>307</v>
      </c>
      <c r="S315" t="s">
        <v>307</v>
      </c>
      <c r="T315" t="s">
        <v>307</v>
      </c>
      <c r="U315" t="s">
        <v>307</v>
      </c>
      <c r="V315" t="s">
        <v>307</v>
      </c>
      <c r="W315" t="s">
        <v>307</v>
      </c>
      <c r="X315" t="s">
        <v>307</v>
      </c>
      <c r="Y315" t="s">
        <v>307</v>
      </c>
      <c r="Z315" t="s">
        <v>307</v>
      </c>
      <c r="AA315" t="s">
        <v>307</v>
      </c>
      <c r="AB315" t="s">
        <v>307</v>
      </c>
      <c r="AC315" t="s">
        <v>307</v>
      </c>
      <c r="AD315" t="s">
        <v>307</v>
      </c>
      <c r="AE315" t="s">
        <v>307</v>
      </c>
      <c r="AF315" t="s">
        <v>307</v>
      </c>
      <c r="AG315" t="s">
        <v>307</v>
      </c>
      <c r="AH315" t="s">
        <v>307</v>
      </c>
      <c r="AI315" t="s">
        <v>307</v>
      </c>
      <c r="AJ315" t="s">
        <v>307</v>
      </c>
      <c r="AK315" t="s">
        <v>307</v>
      </c>
      <c r="AL315" t="s">
        <v>307</v>
      </c>
      <c r="AM315" t="s">
        <v>307</v>
      </c>
      <c r="AN315" t="s">
        <v>307</v>
      </c>
      <c r="AO315" t="s">
        <v>307</v>
      </c>
      <c r="AP315" t="s">
        <v>307</v>
      </c>
    </row>
    <row r="316" spans="1:45" x14ac:dyDescent="0.25">
      <c r="A316">
        <v>106</v>
      </c>
      <c r="B316" t="s">
        <v>147</v>
      </c>
      <c r="C316" t="s">
        <v>39</v>
      </c>
      <c r="D316" t="s">
        <v>51</v>
      </c>
      <c r="E316" t="s">
        <v>307</v>
      </c>
      <c r="F316" t="s">
        <v>307</v>
      </c>
      <c r="G316" t="s">
        <v>307</v>
      </c>
      <c r="H316" t="s">
        <v>307</v>
      </c>
      <c r="I316" t="s">
        <v>307</v>
      </c>
      <c r="J316" t="s">
        <v>307</v>
      </c>
      <c r="K316" t="s">
        <v>307</v>
      </c>
      <c r="L316" t="s">
        <v>307</v>
      </c>
      <c r="M316" t="s">
        <v>307</v>
      </c>
      <c r="N316" t="s">
        <v>307</v>
      </c>
      <c r="O316" t="s">
        <v>307</v>
      </c>
      <c r="P316" t="s">
        <v>307</v>
      </c>
      <c r="Q316" t="s">
        <v>307</v>
      </c>
      <c r="R316" t="s">
        <v>307</v>
      </c>
      <c r="S316" t="s">
        <v>307</v>
      </c>
      <c r="T316" t="s">
        <v>307</v>
      </c>
      <c r="U316" t="s">
        <v>307</v>
      </c>
      <c r="V316" t="s">
        <v>307</v>
      </c>
      <c r="W316" t="s">
        <v>307</v>
      </c>
      <c r="X316" t="s">
        <v>307</v>
      </c>
      <c r="Y316" t="s">
        <v>307</v>
      </c>
      <c r="Z316" t="s">
        <v>307</v>
      </c>
      <c r="AA316" t="s">
        <v>307</v>
      </c>
      <c r="AB316" t="s">
        <v>307</v>
      </c>
      <c r="AC316" t="s">
        <v>307</v>
      </c>
      <c r="AD316" t="s">
        <v>307</v>
      </c>
      <c r="AE316" t="s">
        <v>307</v>
      </c>
      <c r="AF316" t="s">
        <v>307</v>
      </c>
      <c r="AG316" t="s">
        <v>307</v>
      </c>
      <c r="AH316" t="s">
        <v>307</v>
      </c>
      <c r="AI316" t="s">
        <v>307</v>
      </c>
      <c r="AJ316" t="s">
        <v>307</v>
      </c>
      <c r="AK316" t="s">
        <v>307</v>
      </c>
      <c r="AL316" t="s">
        <v>307</v>
      </c>
      <c r="AM316" t="s">
        <v>307</v>
      </c>
      <c r="AN316" t="s">
        <v>307</v>
      </c>
      <c r="AO316" t="s">
        <v>307</v>
      </c>
      <c r="AP316" t="s">
        <v>307</v>
      </c>
    </row>
    <row r="317" spans="1:45" x14ac:dyDescent="0.25">
      <c r="A317">
        <v>106</v>
      </c>
      <c r="B317" t="s">
        <v>147</v>
      </c>
      <c r="C317" t="s">
        <v>46</v>
      </c>
      <c r="D317" t="s">
        <v>65</v>
      </c>
      <c r="E317" t="s">
        <v>307</v>
      </c>
      <c r="F317" t="s">
        <v>307</v>
      </c>
      <c r="G317" t="s">
        <v>307</v>
      </c>
      <c r="H317" t="s">
        <v>307</v>
      </c>
      <c r="I317" t="s">
        <v>307</v>
      </c>
      <c r="J317" t="s">
        <v>307</v>
      </c>
      <c r="K317" t="s">
        <v>307</v>
      </c>
      <c r="L317" t="s">
        <v>307</v>
      </c>
      <c r="M317" t="s">
        <v>307</v>
      </c>
      <c r="N317" t="s">
        <v>307</v>
      </c>
      <c r="O317" t="s">
        <v>307</v>
      </c>
      <c r="P317" t="s">
        <v>307</v>
      </c>
      <c r="Q317" t="s">
        <v>307</v>
      </c>
      <c r="R317" t="s">
        <v>307</v>
      </c>
      <c r="S317" t="s">
        <v>307</v>
      </c>
      <c r="T317" t="s">
        <v>307</v>
      </c>
      <c r="U317" t="s">
        <v>307</v>
      </c>
      <c r="V317" t="s">
        <v>307</v>
      </c>
      <c r="W317" t="s">
        <v>307</v>
      </c>
      <c r="X317" t="s">
        <v>307</v>
      </c>
      <c r="Y317" t="s">
        <v>307</v>
      </c>
      <c r="Z317" t="s">
        <v>307</v>
      </c>
    </row>
    <row r="318" spans="1:45" x14ac:dyDescent="0.25">
      <c r="A318">
        <v>106</v>
      </c>
      <c r="B318" t="s">
        <v>147</v>
      </c>
      <c r="C318" t="s">
        <v>46</v>
      </c>
      <c r="D318" t="s">
        <v>66</v>
      </c>
      <c r="E318" t="s">
        <v>307</v>
      </c>
      <c r="F318" t="s">
        <v>307</v>
      </c>
      <c r="G318" t="s">
        <v>307</v>
      </c>
      <c r="H318" t="s">
        <v>307</v>
      </c>
      <c r="I318" t="s">
        <v>307</v>
      </c>
      <c r="J318" t="s">
        <v>307</v>
      </c>
      <c r="K318" t="s">
        <v>307</v>
      </c>
      <c r="L318" t="s">
        <v>307</v>
      </c>
      <c r="M318" t="s">
        <v>307</v>
      </c>
      <c r="N318" t="s">
        <v>307</v>
      </c>
      <c r="O318" t="s">
        <v>307</v>
      </c>
      <c r="P318" t="s">
        <v>307</v>
      </c>
      <c r="Q318" t="s">
        <v>307</v>
      </c>
      <c r="R318" t="s">
        <v>307</v>
      </c>
      <c r="S318" t="s">
        <v>307</v>
      </c>
      <c r="T318" t="s">
        <v>307</v>
      </c>
      <c r="U318" t="s">
        <v>307</v>
      </c>
      <c r="V318" t="s">
        <v>307</v>
      </c>
      <c r="W318" t="s">
        <v>307</v>
      </c>
      <c r="X318" t="s">
        <v>307</v>
      </c>
      <c r="Y318" t="s">
        <v>307</v>
      </c>
      <c r="Z318" t="s">
        <v>307</v>
      </c>
    </row>
    <row r="319" spans="1:45" x14ac:dyDescent="0.25">
      <c r="A319">
        <v>106</v>
      </c>
      <c r="B319" t="s">
        <v>147</v>
      </c>
      <c r="C319" t="s">
        <v>46</v>
      </c>
      <c r="D319" t="s">
        <v>67</v>
      </c>
      <c r="E319" t="s">
        <v>307</v>
      </c>
      <c r="F319" t="s">
        <v>307</v>
      </c>
      <c r="G319" t="s">
        <v>307</v>
      </c>
      <c r="H319" t="s">
        <v>307</v>
      </c>
      <c r="I319" t="s">
        <v>307</v>
      </c>
      <c r="J319" t="s">
        <v>307</v>
      </c>
      <c r="K319" t="s">
        <v>307</v>
      </c>
      <c r="L319" t="s">
        <v>307</v>
      </c>
      <c r="M319" t="s">
        <v>307</v>
      </c>
      <c r="N319" t="s">
        <v>307</v>
      </c>
      <c r="O319" t="s">
        <v>307</v>
      </c>
      <c r="P319" t="s">
        <v>307</v>
      </c>
      <c r="Q319" t="s">
        <v>307</v>
      </c>
      <c r="R319" t="s">
        <v>307</v>
      </c>
      <c r="S319" t="s">
        <v>307</v>
      </c>
      <c r="T319" t="s">
        <v>307</v>
      </c>
      <c r="U319" t="s">
        <v>307</v>
      </c>
      <c r="V319" t="s">
        <v>307</v>
      </c>
      <c r="W319" t="s">
        <v>307</v>
      </c>
      <c r="X319" t="s">
        <v>307</v>
      </c>
      <c r="Y319" t="s">
        <v>307</v>
      </c>
      <c r="Z319" t="s">
        <v>307</v>
      </c>
    </row>
    <row r="320" spans="1:45" x14ac:dyDescent="0.25">
      <c r="A320">
        <v>106</v>
      </c>
      <c r="B320" t="s">
        <v>147</v>
      </c>
      <c r="C320" t="s">
        <v>46</v>
      </c>
      <c r="D320" t="s">
        <v>68</v>
      </c>
      <c r="E320" t="s">
        <v>307</v>
      </c>
      <c r="F320" t="s">
        <v>307</v>
      </c>
      <c r="G320" t="s">
        <v>307</v>
      </c>
      <c r="H320" t="s">
        <v>307</v>
      </c>
      <c r="I320" t="s">
        <v>307</v>
      </c>
      <c r="J320" t="s">
        <v>307</v>
      </c>
      <c r="K320" t="s">
        <v>307</v>
      </c>
      <c r="L320" t="s">
        <v>307</v>
      </c>
      <c r="M320" t="s">
        <v>307</v>
      </c>
      <c r="N320" t="s">
        <v>307</v>
      </c>
      <c r="O320" t="s">
        <v>307</v>
      </c>
      <c r="P320" t="s">
        <v>307</v>
      </c>
      <c r="Q320" t="s">
        <v>307</v>
      </c>
      <c r="R320" t="s">
        <v>307</v>
      </c>
      <c r="S320" t="s">
        <v>307</v>
      </c>
      <c r="T320" t="s">
        <v>307</v>
      </c>
      <c r="U320" t="s">
        <v>307</v>
      </c>
      <c r="V320" t="s">
        <v>307</v>
      </c>
      <c r="W320" t="s">
        <v>307</v>
      </c>
      <c r="X320" t="s">
        <v>307</v>
      </c>
      <c r="Y320" t="s">
        <v>307</v>
      </c>
      <c r="Z320" t="s">
        <v>307</v>
      </c>
    </row>
    <row r="321" spans="1:26" x14ac:dyDescent="0.25">
      <c r="A321">
        <v>106</v>
      </c>
      <c r="B321" t="s">
        <v>147</v>
      </c>
      <c r="C321" t="s">
        <v>46</v>
      </c>
      <c r="D321" t="s">
        <v>69</v>
      </c>
      <c r="E321" t="s">
        <v>307</v>
      </c>
      <c r="F321" t="s">
        <v>307</v>
      </c>
      <c r="G321" t="s">
        <v>307</v>
      </c>
      <c r="H321" t="s">
        <v>307</v>
      </c>
      <c r="I321" t="s">
        <v>307</v>
      </c>
      <c r="J321" t="s">
        <v>307</v>
      </c>
      <c r="K321" t="s">
        <v>307</v>
      </c>
      <c r="L321" t="s">
        <v>307</v>
      </c>
      <c r="M321" t="s">
        <v>307</v>
      </c>
      <c r="N321" t="s">
        <v>307</v>
      </c>
      <c r="O321" t="s">
        <v>307</v>
      </c>
      <c r="P321" t="s">
        <v>307</v>
      </c>
      <c r="Q321" t="s">
        <v>307</v>
      </c>
      <c r="R321" t="s">
        <v>307</v>
      </c>
      <c r="S321" t="s">
        <v>307</v>
      </c>
      <c r="T321" t="s">
        <v>307</v>
      </c>
      <c r="U321" t="s">
        <v>307</v>
      </c>
      <c r="V321" t="s">
        <v>307</v>
      </c>
      <c r="W321" t="s">
        <v>307</v>
      </c>
      <c r="X321" t="s">
        <v>307</v>
      </c>
      <c r="Y321" t="s">
        <v>307</v>
      </c>
      <c r="Z321" t="s">
        <v>307</v>
      </c>
    </row>
    <row r="322" spans="1:26" x14ac:dyDescent="0.25">
      <c r="A322">
        <v>106</v>
      </c>
      <c r="B322" t="s">
        <v>147</v>
      </c>
      <c r="C322" t="s">
        <v>46</v>
      </c>
      <c r="D322" t="s">
        <v>70</v>
      </c>
      <c r="E322" t="s">
        <v>307</v>
      </c>
      <c r="F322" t="s">
        <v>307</v>
      </c>
      <c r="G322" t="s">
        <v>307</v>
      </c>
      <c r="H322" t="s">
        <v>307</v>
      </c>
      <c r="I322" t="s">
        <v>307</v>
      </c>
      <c r="J322" t="s">
        <v>307</v>
      </c>
      <c r="K322" t="s">
        <v>307</v>
      </c>
      <c r="L322" t="s">
        <v>307</v>
      </c>
      <c r="M322" t="s">
        <v>307</v>
      </c>
      <c r="N322" t="s">
        <v>307</v>
      </c>
      <c r="O322" t="s">
        <v>307</v>
      </c>
      <c r="P322" t="s">
        <v>307</v>
      </c>
      <c r="Q322" t="s">
        <v>307</v>
      </c>
      <c r="R322" t="s">
        <v>307</v>
      </c>
      <c r="S322" t="s">
        <v>307</v>
      </c>
      <c r="T322" t="s">
        <v>307</v>
      </c>
      <c r="U322" t="s">
        <v>307</v>
      </c>
      <c r="V322" t="s">
        <v>307</v>
      </c>
      <c r="W322" t="s">
        <v>307</v>
      </c>
      <c r="X322" t="s">
        <v>307</v>
      </c>
      <c r="Y322" t="s">
        <v>307</v>
      </c>
      <c r="Z322" t="s">
        <v>307</v>
      </c>
    </row>
    <row r="323" spans="1:26" x14ac:dyDescent="0.25">
      <c r="A323">
        <v>106</v>
      </c>
      <c r="B323" t="s">
        <v>147</v>
      </c>
      <c r="C323" t="s">
        <v>46</v>
      </c>
      <c r="D323" t="s">
        <v>71</v>
      </c>
      <c r="E323" t="s">
        <v>307</v>
      </c>
      <c r="F323" t="s">
        <v>307</v>
      </c>
      <c r="G323" t="s">
        <v>307</v>
      </c>
      <c r="H323" t="s">
        <v>307</v>
      </c>
      <c r="I323" t="s">
        <v>307</v>
      </c>
      <c r="J323" t="s">
        <v>307</v>
      </c>
      <c r="K323" t="s">
        <v>307</v>
      </c>
      <c r="L323" t="s">
        <v>307</v>
      </c>
      <c r="M323" t="s">
        <v>307</v>
      </c>
      <c r="N323" t="s">
        <v>307</v>
      </c>
      <c r="O323" t="s">
        <v>307</v>
      </c>
      <c r="P323" t="s">
        <v>307</v>
      </c>
      <c r="Q323" t="s">
        <v>307</v>
      </c>
      <c r="R323" t="s">
        <v>307</v>
      </c>
      <c r="S323" t="s">
        <v>307</v>
      </c>
      <c r="T323" t="s">
        <v>307</v>
      </c>
      <c r="U323" t="s">
        <v>307</v>
      </c>
      <c r="V323" t="s">
        <v>307</v>
      </c>
      <c r="W323" t="s">
        <v>307</v>
      </c>
      <c r="X323" t="s">
        <v>307</v>
      </c>
      <c r="Y323" t="s">
        <v>307</v>
      </c>
      <c r="Z323" t="s">
        <v>307</v>
      </c>
    </row>
    <row r="324" spans="1:26" x14ac:dyDescent="0.25">
      <c r="A324">
        <v>106</v>
      </c>
      <c r="B324" t="s">
        <v>147</v>
      </c>
      <c r="C324" t="s">
        <v>46</v>
      </c>
      <c r="D324" t="s">
        <v>72</v>
      </c>
      <c r="E324" t="s">
        <v>307</v>
      </c>
      <c r="F324" t="s">
        <v>307</v>
      </c>
      <c r="G324" t="s">
        <v>307</v>
      </c>
      <c r="H324" t="s">
        <v>307</v>
      </c>
      <c r="I324" t="s">
        <v>307</v>
      </c>
      <c r="J324" t="s">
        <v>307</v>
      </c>
      <c r="K324" t="s">
        <v>307</v>
      </c>
      <c r="L324" t="s">
        <v>307</v>
      </c>
      <c r="M324" t="s">
        <v>307</v>
      </c>
      <c r="N324" t="s">
        <v>307</v>
      </c>
      <c r="O324" t="s">
        <v>307</v>
      </c>
      <c r="P324" t="s">
        <v>307</v>
      </c>
      <c r="Q324" t="s">
        <v>307</v>
      </c>
      <c r="R324" t="s">
        <v>307</v>
      </c>
      <c r="S324" t="s">
        <v>307</v>
      </c>
      <c r="T324" t="s">
        <v>307</v>
      </c>
      <c r="U324" t="s">
        <v>307</v>
      </c>
      <c r="V324" t="s">
        <v>307</v>
      </c>
      <c r="W324" t="s">
        <v>307</v>
      </c>
      <c r="X324" t="s">
        <v>307</v>
      </c>
      <c r="Y324" t="s">
        <v>307</v>
      </c>
      <c r="Z324" t="s">
        <v>307</v>
      </c>
    </row>
    <row r="325" spans="1:26" x14ac:dyDescent="0.25">
      <c r="A325">
        <v>106</v>
      </c>
      <c r="B325" t="s">
        <v>147</v>
      </c>
      <c r="C325" t="s">
        <v>46</v>
      </c>
      <c r="D325" t="s">
        <v>47</v>
      </c>
      <c r="E325" t="s">
        <v>307</v>
      </c>
      <c r="F325" t="s">
        <v>307</v>
      </c>
      <c r="G325" t="s">
        <v>307</v>
      </c>
      <c r="H325" t="s">
        <v>307</v>
      </c>
      <c r="I325" t="s">
        <v>307</v>
      </c>
      <c r="J325" t="s">
        <v>307</v>
      </c>
      <c r="K325" t="s">
        <v>307</v>
      </c>
      <c r="L325" t="s">
        <v>307</v>
      </c>
      <c r="M325" t="s">
        <v>307</v>
      </c>
      <c r="N325" t="s">
        <v>307</v>
      </c>
      <c r="O325" t="s">
        <v>307</v>
      </c>
      <c r="P325" t="s">
        <v>307</v>
      </c>
      <c r="Q325" t="s">
        <v>307</v>
      </c>
      <c r="R325" t="s">
        <v>307</v>
      </c>
      <c r="S325" t="s">
        <v>307</v>
      </c>
      <c r="T325" t="s">
        <v>307</v>
      </c>
      <c r="U325" t="s">
        <v>307</v>
      </c>
      <c r="V325" t="s">
        <v>307</v>
      </c>
      <c r="W325" t="s">
        <v>307</v>
      </c>
      <c r="X325" t="s">
        <v>307</v>
      </c>
      <c r="Y325" t="s">
        <v>307</v>
      </c>
      <c r="Z325" t="s">
        <v>307</v>
      </c>
    </row>
    <row r="326" spans="1:26" x14ac:dyDescent="0.25">
      <c r="A326">
        <v>106</v>
      </c>
      <c r="B326" t="s">
        <v>147</v>
      </c>
      <c r="C326" t="s">
        <v>46</v>
      </c>
      <c r="D326" t="s">
        <v>48</v>
      </c>
      <c r="E326" t="s">
        <v>307</v>
      </c>
      <c r="F326" t="s">
        <v>307</v>
      </c>
      <c r="G326" t="s">
        <v>307</v>
      </c>
      <c r="H326" t="s">
        <v>307</v>
      </c>
      <c r="I326" t="s">
        <v>307</v>
      </c>
      <c r="J326" t="s">
        <v>307</v>
      </c>
      <c r="K326" t="s">
        <v>307</v>
      </c>
      <c r="L326" t="s">
        <v>307</v>
      </c>
      <c r="M326" t="s">
        <v>307</v>
      </c>
      <c r="N326" t="s">
        <v>307</v>
      </c>
      <c r="O326" t="s">
        <v>307</v>
      </c>
      <c r="P326" t="s">
        <v>307</v>
      </c>
      <c r="Q326" t="s">
        <v>307</v>
      </c>
      <c r="R326" t="s">
        <v>307</v>
      </c>
      <c r="S326" t="s">
        <v>307</v>
      </c>
      <c r="T326" t="s">
        <v>307</v>
      </c>
      <c r="U326" t="s">
        <v>307</v>
      </c>
      <c r="V326" t="s">
        <v>307</v>
      </c>
      <c r="W326" t="s">
        <v>307</v>
      </c>
      <c r="X326" t="s">
        <v>307</v>
      </c>
      <c r="Y326" t="s">
        <v>307</v>
      </c>
      <c r="Z326" t="s">
        <v>307</v>
      </c>
    </row>
    <row r="327" spans="1:26" x14ac:dyDescent="0.25">
      <c r="A327">
        <v>106</v>
      </c>
      <c r="B327" t="s">
        <v>147</v>
      </c>
      <c r="C327" t="s">
        <v>46</v>
      </c>
      <c r="D327" t="s">
        <v>49</v>
      </c>
      <c r="E327" t="s">
        <v>307</v>
      </c>
      <c r="F327" t="s">
        <v>307</v>
      </c>
      <c r="G327" t="s">
        <v>307</v>
      </c>
      <c r="H327" t="s">
        <v>307</v>
      </c>
      <c r="I327" t="s">
        <v>307</v>
      </c>
      <c r="J327" t="s">
        <v>307</v>
      </c>
      <c r="K327" t="s">
        <v>307</v>
      </c>
      <c r="L327" t="s">
        <v>307</v>
      </c>
      <c r="M327" t="s">
        <v>307</v>
      </c>
      <c r="N327" t="s">
        <v>307</v>
      </c>
      <c r="O327" t="s">
        <v>307</v>
      </c>
      <c r="P327" t="s">
        <v>307</v>
      </c>
      <c r="Q327" t="s">
        <v>307</v>
      </c>
      <c r="R327" t="s">
        <v>307</v>
      </c>
      <c r="S327" t="s">
        <v>307</v>
      </c>
      <c r="T327" t="s">
        <v>307</v>
      </c>
      <c r="U327" t="s">
        <v>307</v>
      </c>
      <c r="V327" t="s">
        <v>307</v>
      </c>
      <c r="W327" t="s">
        <v>307</v>
      </c>
      <c r="X327" t="s">
        <v>307</v>
      </c>
      <c r="Y327" t="s">
        <v>307</v>
      </c>
      <c r="Z327" t="s">
        <v>307</v>
      </c>
    </row>
    <row r="328" spans="1:26" x14ac:dyDescent="0.25">
      <c r="A328">
        <v>106</v>
      </c>
      <c r="B328" t="s">
        <v>147</v>
      </c>
      <c r="C328" t="s">
        <v>41</v>
      </c>
      <c r="D328" t="s">
        <v>48</v>
      </c>
      <c r="E328" t="s">
        <v>307</v>
      </c>
      <c r="F328" t="s">
        <v>307</v>
      </c>
      <c r="G328" t="s">
        <v>307</v>
      </c>
      <c r="H328" t="s">
        <v>307</v>
      </c>
      <c r="I328" t="s">
        <v>307</v>
      </c>
      <c r="J328" t="s">
        <v>307</v>
      </c>
      <c r="K328" t="s">
        <v>307</v>
      </c>
      <c r="L328" t="s">
        <v>307</v>
      </c>
      <c r="M328" t="s">
        <v>307</v>
      </c>
      <c r="N328" t="s">
        <v>307</v>
      </c>
      <c r="O328" t="s">
        <v>307</v>
      </c>
      <c r="P328" t="s">
        <v>307</v>
      </c>
      <c r="Q328" t="s">
        <v>307</v>
      </c>
      <c r="R328" t="s">
        <v>307</v>
      </c>
      <c r="S328" t="s">
        <v>307</v>
      </c>
      <c r="T328" t="s">
        <v>307</v>
      </c>
      <c r="U328" t="s">
        <v>307</v>
      </c>
      <c r="V328" t="s">
        <v>307</v>
      </c>
      <c r="W328" t="s">
        <v>307</v>
      </c>
      <c r="X328" t="s">
        <v>307</v>
      </c>
      <c r="Y328" t="s">
        <v>307</v>
      </c>
      <c r="Z328" t="s">
        <v>307</v>
      </c>
    </row>
    <row r="329" spans="1:26" x14ac:dyDescent="0.25">
      <c r="A329">
        <v>106</v>
      </c>
      <c r="B329" t="s">
        <v>147</v>
      </c>
      <c r="C329" t="s">
        <v>459</v>
      </c>
      <c r="D329" t="s">
        <v>48</v>
      </c>
      <c r="E329" t="s">
        <v>307</v>
      </c>
      <c r="F329" t="s">
        <v>307</v>
      </c>
      <c r="G329" t="s">
        <v>307</v>
      </c>
      <c r="H329" t="s">
        <v>307</v>
      </c>
      <c r="I329" t="s">
        <v>307</v>
      </c>
      <c r="J329" t="s">
        <v>307</v>
      </c>
      <c r="K329" t="s">
        <v>307</v>
      </c>
      <c r="L329" t="s">
        <v>307</v>
      </c>
      <c r="M329" t="s">
        <v>307</v>
      </c>
      <c r="N329" t="s">
        <v>307</v>
      </c>
      <c r="O329" t="s">
        <v>307</v>
      </c>
      <c r="P329" t="s">
        <v>307</v>
      </c>
      <c r="Q329" t="s">
        <v>307</v>
      </c>
    </row>
    <row r="330" spans="1:26" x14ac:dyDescent="0.25">
      <c r="A330">
        <v>106</v>
      </c>
      <c r="B330" t="s">
        <v>147</v>
      </c>
      <c r="C330" t="s">
        <v>304</v>
      </c>
      <c r="D330" t="s">
        <v>48</v>
      </c>
      <c r="E330" t="s">
        <v>307</v>
      </c>
      <c r="F330" t="s">
        <v>307</v>
      </c>
      <c r="G330" t="s">
        <v>307</v>
      </c>
      <c r="H330" t="s">
        <v>307</v>
      </c>
      <c r="I330" t="s">
        <v>307</v>
      </c>
      <c r="J330" t="s">
        <v>307</v>
      </c>
      <c r="K330" t="s">
        <v>307</v>
      </c>
      <c r="L330" t="s">
        <v>307</v>
      </c>
      <c r="M330" t="s">
        <v>307</v>
      </c>
      <c r="N330" t="s">
        <v>307</v>
      </c>
      <c r="O330" t="s">
        <v>307</v>
      </c>
      <c r="P330" t="s">
        <v>307</v>
      </c>
      <c r="Q330" t="s">
        <v>307</v>
      </c>
    </row>
    <row r="331" spans="1:26" x14ac:dyDescent="0.25">
      <c r="A331">
        <v>106</v>
      </c>
      <c r="B331" t="s">
        <v>147</v>
      </c>
      <c r="C331" t="s">
        <v>433</v>
      </c>
      <c r="D331" t="s">
        <v>48</v>
      </c>
      <c r="E331" t="s">
        <v>307</v>
      </c>
      <c r="F331" t="s">
        <v>307</v>
      </c>
      <c r="G331" t="s">
        <v>307</v>
      </c>
      <c r="H331" t="s">
        <v>307</v>
      </c>
      <c r="I331" t="s">
        <v>307</v>
      </c>
      <c r="J331" t="s">
        <v>307</v>
      </c>
      <c r="K331" t="s">
        <v>307</v>
      </c>
      <c r="L331" t="s">
        <v>307</v>
      </c>
      <c r="M331" t="s">
        <v>307</v>
      </c>
      <c r="N331" t="s">
        <v>307</v>
      </c>
      <c r="O331" t="s">
        <v>307</v>
      </c>
      <c r="P331" t="s">
        <v>307</v>
      </c>
      <c r="Q331" t="s">
        <v>307</v>
      </c>
    </row>
    <row r="332" spans="1:26" x14ac:dyDescent="0.25">
      <c r="A332">
        <v>106</v>
      </c>
      <c r="B332" t="s">
        <v>147</v>
      </c>
      <c r="C332" t="s">
        <v>305</v>
      </c>
      <c r="D332" t="s">
        <v>48</v>
      </c>
      <c r="E332" t="s">
        <v>307</v>
      </c>
      <c r="F332" t="s">
        <v>307</v>
      </c>
      <c r="G332" t="s">
        <v>307</v>
      </c>
      <c r="H332" t="s">
        <v>307</v>
      </c>
      <c r="I332" t="s">
        <v>307</v>
      </c>
      <c r="J332" t="s">
        <v>307</v>
      </c>
      <c r="K332" t="s">
        <v>307</v>
      </c>
      <c r="L332" t="s">
        <v>307</v>
      </c>
      <c r="M332" t="s">
        <v>307</v>
      </c>
      <c r="N332" t="s">
        <v>307</v>
      </c>
      <c r="O332" t="s">
        <v>307</v>
      </c>
      <c r="P332" t="s">
        <v>307</v>
      </c>
      <c r="Q332" t="s">
        <v>307</v>
      </c>
    </row>
    <row r="333" spans="1:26" x14ac:dyDescent="0.25">
      <c r="A333">
        <v>106</v>
      </c>
      <c r="B333" t="s">
        <v>147</v>
      </c>
      <c r="C333" t="s">
        <v>306</v>
      </c>
      <c r="D333" t="s">
        <v>48</v>
      </c>
      <c r="E333" t="s">
        <v>307</v>
      </c>
      <c r="F333" t="s">
        <v>307</v>
      </c>
      <c r="G333" t="s">
        <v>307</v>
      </c>
      <c r="H333" t="s">
        <v>307</v>
      </c>
      <c r="I333" t="s">
        <v>307</v>
      </c>
      <c r="J333" t="s">
        <v>307</v>
      </c>
      <c r="K333" t="s">
        <v>307</v>
      </c>
      <c r="L333" t="s">
        <v>307</v>
      </c>
      <c r="M333" t="s">
        <v>307</v>
      </c>
      <c r="N333" t="s">
        <v>307</v>
      </c>
      <c r="O333" t="s">
        <v>307</v>
      </c>
      <c r="P333" t="s">
        <v>307</v>
      </c>
      <c r="Q333" t="s">
        <v>307</v>
      </c>
    </row>
    <row r="334" spans="1:26" x14ac:dyDescent="0.25">
      <c r="A334">
        <v>106</v>
      </c>
      <c r="B334" t="s">
        <v>147</v>
      </c>
      <c r="C334" t="s">
        <v>44</v>
      </c>
      <c r="D334" t="s">
        <v>54</v>
      </c>
      <c r="E334" t="s">
        <v>307</v>
      </c>
      <c r="F334" t="s">
        <v>307</v>
      </c>
      <c r="G334" t="s">
        <v>307</v>
      </c>
      <c r="H334" t="s">
        <v>307</v>
      </c>
      <c r="I334" t="s">
        <v>307</v>
      </c>
      <c r="J334" t="s">
        <v>307</v>
      </c>
      <c r="K334" t="s">
        <v>307</v>
      </c>
      <c r="L334" t="s">
        <v>307</v>
      </c>
      <c r="M334" t="s">
        <v>307</v>
      </c>
      <c r="N334" t="s">
        <v>307</v>
      </c>
      <c r="O334" t="s">
        <v>307</v>
      </c>
      <c r="P334" t="s">
        <v>307</v>
      </c>
      <c r="Q334" t="s">
        <v>307</v>
      </c>
      <c r="R334" t="s">
        <v>307</v>
      </c>
      <c r="S334" t="s">
        <v>307</v>
      </c>
      <c r="T334" t="s">
        <v>307</v>
      </c>
      <c r="U334" t="s">
        <v>307</v>
      </c>
      <c r="V334" t="s">
        <v>307</v>
      </c>
      <c r="W334" t="s">
        <v>307</v>
      </c>
    </row>
    <row r="335" spans="1:26" x14ac:dyDescent="0.25">
      <c r="A335">
        <v>106</v>
      </c>
      <c r="B335" t="s">
        <v>147</v>
      </c>
      <c r="C335" t="s">
        <v>44</v>
      </c>
      <c r="D335" t="s">
        <v>55</v>
      </c>
      <c r="E335" t="s">
        <v>307</v>
      </c>
      <c r="F335" t="s">
        <v>307</v>
      </c>
      <c r="G335" t="s">
        <v>307</v>
      </c>
      <c r="H335" t="s">
        <v>307</v>
      </c>
      <c r="I335" t="s">
        <v>307</v>
      </c>
      <c r="J335" t="s">
        <v>307</v>
      </c>
      <c r="K335" t="s">
        <v>307</v>
      </c>
      <c r="L335" t="s">
        <v>307</v>
      </c>
      <c r="M335" t="s">
        <v>307</v>
      </c>
      <c r="N335" t="s">
        <v>307</v>
      </c>
      <c r="O335" t="s">
        <v>307</v>
      </c>
      <c r="P335" t="s">
        <v>307</v>
      </c>
      <c r="Q335" t="s">
        <v>307</v>
      </c>
      <c r="R335" t="s">
        <v>307</v>
      </c>
      <c r="S335" t="s">
        <v>307</v>
      </c>
      <c r="T335" t="s">
        <v>307</v>
      </c>
      <c r="U335" t="s">
        <v>307</v>
      </c>
      <c r="V335" t="s">
        <v>307</v>
      </c>
      <c r="W335" t="s">
        <v>307</v>
      </c>
    </row>
    <row r="336" spans="1:26" x14ac:dyDescent="0.25">
      <c r="A336">
        <v>106</v>
      </c>
      <c r="B336" t="s">
        <v>147</v>
      </c>
      <c r="C336" t="s">
        <v>44</v>
      </c>
      <c r="D336" t="s">
        <v>56</v>
      </c>
      <c r="E336" t="s">
        <v>307</v>
      </c>
      <c r="F336" t="s">
        <v>307</v>
      </c>
      <c r="G336" t="s">
        <v>307</v>
      </c>
      <c r="H336" t="s">
        <v>307</v>
      </c>
      <c r="I336" t="s">
        <v>307</v>
      </c>
      <c r="J336" t="s">
        <v>307</v>
      </c>
      <c r="K336" t="s">
        <v>307</v>
      </c>
      <c r="L336" t="s">
        <v>307</v>
      </c>
      <c r="M336" t="s">
        <v>307</v>
      </c>
      <c r="N336" t="s">
        <v>307</v>
      </c>
      <c r="O336" t="s">
        <v>307</v>
      </c>
      <c r="P336" t="s">
        <v>307</v>
      </c>
      <c r="Q336" t="s">
        <v>307</v>
      </c>
      <c r="R336" t="s">
        <v>307</v>
      </c>
      <c r="S336" t="s">
        <v>307</v>
      </c>
      <c r="T336" t="s">
        <v>307</v>
      </c>
      <c r="U336" t="s">
        <v>307</v>
      </c>
      <c r="V336" t="s">
        <v>307</v>
      </c>
      <c r="W336" t="s">
        <v>307</v>
      </c>
    </row>
    <row r="337" spans="1:45" x14ac:dyDescent="0.25">
      <c r="A337">
        <v>106</v>
      </c>
      <c r="B337" t="s">
        <v>147</v>
      </c>
      <c r="C337" t="s">
        <v>44</v>
      </c>
      <c r="D337" t="s">
        <v>57</v>
      </c>
      <c r="E337" t="s">
        <v>307</v>
      </c>
      <c r="F337" t="s">
        <v>307</v>
      </c>
      <c r="G337" t="s">
        <v>307</v>
      </c>
      <c r="H337" t="s">
        <v>307</v>
      </c>
      <c r="I337" t="s">
        <v>307</v>
      </c>
      <c r="J337" t="s">
        <v>307</v>
      </c>
      <c r="K337" t="s">
        <v>307</v>
      </c>
      <c r="L337" t="s">
        <v>307</v>
      </c>
      <c r="M337" t="s">
        <v>307</v>
      </c>
      <c r="N337" t="s">
        <v>307</v>
      </c>
      <c r="O337" t="s">
        <v>307</v>
      </c>
      <c r="P337" t="s">
        <v>307</v>
      </c>
      <c r="Q337" t="s">
        <v>307</v>
      </c>
      <c r="R337" t="s">
        <v>307</v>
      </c>
      <c r="S337" t="s">
        <v>307</v>
      </c>
      <c r="T337" t="s">
        <v>307</v>
      </c>
      <c r="U337" t="s">
        <v>307</v>
      </c>
      <c r="V337" t="s">
        <v>307</v>
      </c>
      <c r="W337" t="s">
        <v>307</v>
      </c>
    </row>
    <row r="338" spans="1:45" x14ac:dyDescent="0.25">
      <c r="A338">
        <v>106</v>
      </c>
      <c r="B338" t="s">
        <v>147</v>
      </c>
      <c r="C338" t="s">
        <v>44</v>
      </c>
      <c r="D338" t="s">
        <v>58</v>
      </c>
      <c r="E338" t="s">
        <v>307</v>
      </c>
      <c r="F338" t="s">
        <v>307</v>
      </c>
      <c r="G338" t="s">
        <v>307</v>
      </c>
      <c r="H338" t="s">
        <v>307</v>
      </c>
      <c r="I338" t="s">
        <v>307</v>
      </c>
      <c r="J338" t="s">
        <v>307</v>
      </c>
      <c r="K338" t="s">
        <v>307</v>
      </c>
      <c r="L338" t="s">
        <v>307</v>
      </c>
      <c r="M338" t="s">
        <v>307</v>
      </c>
      <c r="N338" t="s">
        <v>307</v>
      </c>
      <c r="O338" t="s">
        <v>307</v>
      </c>
      <c r="P338" t="s">
        <v>307</v>
      </c>
      <c r="Q338" t="s">
        <v>307</v>
      </c>
      <c r="R338" t="s">
        <v>307</v>
      </c>
      <c r="S338" t="s">
        <v>307</v>
      </c>
      <c r="T338" t="s">
        <v>307</v>
      </c>
      <c r="U338" t="s">
        <v>307</v>
      </c>
      <c r="V338" t="s">
        <v>307</v>
      </c>
      <c r="W338" t="s">
        <v>307</v>
      </c>
    </row>
    <row r="339" spans="1:45" x14ac:dyDescent="0.25">
      <c r="A339">
        <v>106</v>
      </c>
      <c r="B339" t="s">
        <v>147</v>
      </c>
      <c r="C339" t="s">
        <v>44</v>
      </c>
      <c r="D339" t="s">
        <v>59</v>
      </c>
      <c r="E339" t="s">
        <v>307</v>
      </c>
      <c r="F339" t="s">
        <v>307</v>
      </c>
      <c r="G339" t="s">
        <v>307</v>
      </c>
      <c r="H339" t="s">
        <v>307</v>
      </c>
      <c r="I339" t="s">
        <v>307</v>
      </c>
      <c r="J339" t="s">
        <v>307</v>
      </c>
      <c r="K339" t="s">
        <v>307</v>
      </c>
      <c r="L339" t="s">
        <v>307</v>
      </c>
      <c r="M339" t="s">
        <v>307</v>
      </c>
      <c r="N339" t="s">
        <v>307</v>
      </c>
      <c r="O339" t="s">
        <v>307</v>
      </c>
      <c r="P339" t="s">
        <v>307</v>
      </c>
      <c r="Q339" t="s">
        <v>307</v>
      </c>
      <c r="R339" t="s">
        <v>307</v>
      </c>
      <c r="S339" t="s">
        <v>307</v>
      </c>
      <c r="T339" t="s">
        <v>307</v>
      </c>
      <c r="U339" t="s">
        <v>307</v>
      </c>
      <c r="V339" t="s">
        <v>307</v>
      </c>
      <c r="W339" t="s">
        <v>307</v>
      </c>
    </row>
    <row r="340" spans="1:45" x14ac:dyDescent="0.25">
      <c r="A340">
        <v>106</v>
      </c>
      <c r="B340" t="s">
        <v>147</v>
      </c>
      <c r="C340" t="s">
        <v>44</v>
      </c>
      <c r="D340" t="s">
        <v>60</v>
      </c>
      <c r="E340" t="s">
        <v>307</v>
      </c>
      <c r="F340" t="s">
        <v>307</v>
      </c>
      <c r="G340" t="s">
        <v>307</v>
      </c>
      <c r="H340" t="s">
        <v>307</v>
      </c>
      <c r="I340" t="s">
        <v>307</v>
      </c>
      <c r="J340" t="s">
        <v>307</v>
      </c>
      <c r="K340" t="s">
        <v>307</v>
      </c>
      <c r="L340" t="s">
        <v>307</v>
      </c>
      <c r="M340" t="s">
        <v>307</v>
      </c>
      <c r="N340" t="s">
        <v>307</v>
      </c>
      <c r="O340" t="s">
        <v>307</v>
      </c>
      <c r="P340" t="s">
        <v>307</v>
      </c>
      <c r="Q340" t="s">
        <v>307</v>
      </c>
      <c r="R340" t="s">
        <v>307</v>
      </c>
      <c r="S340" t="s">
        <v>307</v>
      </c>
      <c r="T340" t="s">
        <v>307</v>
      </c>
      <c r="U340" t="s">
        <v>307</v>
      </c>
      <c r="V340" t="s">
        <v>307</v>
      </c>
      <c r="W340" t="s">
        <v>307</v>
      </c>
    </row>
    <row r="341" spans="1:45" x14ac:dyDescent="0.25">
      <c r="A341">
        <v>106</v>
      </c>
      <c r="B341" t="s">
        <v>147</v>
      </c>
      <c r="C341" t="s">
        <v>44</v>
      </c>
      <c r="D341" t="s">
        <v>61</v>
      </c>
      <c r="E341" t="s">
        <v>307</v>
      </c>
      <c r="F341" t="s">
        <v>307</v>
      </c>
      <c r="G341" t="s">
        <v>307</v>
      </c>
      <c r="H341" t="s">
        <v>307</v>
      </c>
      <c r="I341" t="s">
        <v>307</v>
      </c>
      <c r="J341" t="s">
        <v>307</v>
      </c>
      <c r="K341" t="s">
        <v>307</v>
      </c>
      <c r="L341" t="s">
        <v>307</v>
      </c>
      <c r="M341" t="s">
        <v>307</v>
      </c>
      <c r="N341" t="s">
        <v>307</v>
      </c>
      <c r="O341" t="s">
        <v>307</v>
      </c>
      <c r="P341" t="s">
        <v>307</v>
      </c>
      <c r="Q341" t="s">
        <v>307</v>
      </c>
      <c r="R341" t="s">
        <v>307</v>
      </c>
      <c r="S341" t="s">
        <v>307</v>
      </c>
      <c r="T341" t="s">
        <v>307</v>
      </c>
      <c r="U341" t="s">
        <v>307</v>
      </c>
      <c r="V341" t="s">
        <v>307</v>
      </c>
      <c r="W341" t="s">
        <v>307</v>
      </c>
    </row>
    <row r="342" spans="1:45" x14ac:dyDescent="0.25">
      <c r="A342">
        <v>106</v>
      </c>
      <c r="B342" t="s">
        <v>147</v>
      </c>
      <c r="C342" t="s">
        <v>44</v>
      </c>
      <c r="D342" t="s">
        <v>62</v>
      </c>
      <c r="E342" t="s">
        <v>307</v>
      </c>
      <c r="F342" t="s">
        <v>307</v>
      </c>
      <c r="G342" t="s">
        <v>307</v>
      </c>
      <c r="H342" t="s">
        <v>307</v>
      </c>
      <c r="I342" t="s">
        <v>307</v>
      </c>
      <c r="J342" t="s">
        <v>307</v>
      </c>
      <c r="K342" t="s">
        <v>307</v>
      </c>
      <c r="L342" t="s">
        <v>307</v>
      </c>
      <c r="M342" t="s">
        <v>307</v>
      </c>
      <c r="N342" t="s">
        <v>307</v>
      </c>
      <c r="O342" t="s">
        <v>307</v>
      </c>
      <c r="P342" t="s">
        <v>307</v>
      </c>
      <c r="Q342" t="s">
        <v>307</v>
      </c>
      <c r="R342" t="s">
        <v>307</v>
      </c>
      <c r="S342" t="s">
        <v>307</v>
      </c>
      <c r="T342" t="s">
        <v>307</v>
      </c>
      <c r="U342" t="s">
        <v>307</v>
      </c>
      <c r="V342" t="s">
        <v>307</v>
      </c>
      <c r="W342" t="s">
        <v>307</v>
      </c>
    </row>
    <row r="343" spans="1:45" x14ac:dyDescent="0.25">
      <c r="A343">
        <v>106</v>
      </c>
      <c r="B343" t="s">
        <v>147</v>
      </c>
      <c r="C343" t="s">
        <v>38</v>
      </c>
      <c r="D343" t="s">
        <v>47</v>
      </c>
      <c r="E343" t="s">
        <v>307</v>
      </c>
      <c r="F343" t="s">
        <v>307</v>
      </c>
      <c r="G343" t="s">
        <v>307</v>
      </c>
      <c r="H343" t="s">
        <v>307</v>
      </c>
      <c r="I343" t="s">
        <v>307</v>
      </c>
      <c r="J343" t="s">
        <v>307</v>
      </c>
      <c r="K343" t="s">
        <v>307</v>
      </c>
      <c r="L343" t="s">
        <v>307</v>
      </c>
      <c r="M343" t="s">
        <v>307</v>
      </c>
      <c r="N343" t="s">
        <v>307</v>
      </c>
      <c r="O343" t="s">
        <v>307</v>
      </c>
      <c r="P343" t="s">
        <v>307</v>
      </c>
      <c r="Q343" t="s">
        <v>307</v>
      </c>
      <c r="R343" t="s">
        <v>307</v>
      </c>
      <c r="S343" t="s">
        <v>307</v>
      </c>
      <c r="T343" t="s">
        <v>307</v>
      </c>
      <c r="U343" t="s">
        <v>307</v>
      </c>
      <c r="V343" t="s">
        <v>307</v>
      </c>
      <c r="W343" t="s">
        <v>307</v>
      </c>
      <c r="X343" t="s">
        <v>307</v>
      </c>
      <c r="Y343" t="s">
        <v>307</v>
      </c>
      <c r="Z343" t="s">
        <v>307</v>
      </c>
      <c r="AA343" t="s">
        <v>307</v>
      </c>
      <c r="AB343" t="s">
        <v>307</v>
      </c>
      <c r="AC343" t="s">
        <v>307</v>
      </c>
      <c r="AD343" t="s">
        <v>307</v>
      </c>
      <c r="AE343" t="s">
        <v>307</v>
      </c>
      <c r="AF343" t="s">
        <v>307</v>
      </c>
      <c r="AG343" t="s">
        <v>307</v>
      </c>
      <c r="AH343" t="s">
        <v>307</v>
      </c>
      <c r="AI343" t="s">
        <v>307</v>
      </c>
      <c r="AJ343" t="s">
        <v>307</v>
      </c>
      <c r="AK343" t="s">
        <v>307</v>
      </c>
      <c r="AL343" t="s">
        <v>307</v>
      </c>
      <c r="AM343" t="s">
        <v>307</v>
      </c>
      <c r="AN343" t="s">
        <v>307</v>
      </c>
      <c r="AO343" t="s">
        <v>307</v>
      </c>
      <c r="AP343" t="s">
        <v>307</v>
      </c>
      <c r="AQ343" t="s">
        <v>307</v>
      </c>
      <c r="AR343" t="s">
        <v>307</v>
      </c>
      <c r="AS343" t="s">
        <v>307</v>
      </c>
    </row>
    <row r="344" spans="1:45" x14ac:dyDescent="0.25">
      <c r="A344">
        <v>106</v>
      </c>
      <c r="B344" t="s">
        <v>147</v>
      </c>
      <c r="C344" t="s">
        <v>38</v>
      </c>
      <c r="D344" t="s">
        <v>48</v>
      </c>
      <c r="E344" t="s">
        <v>307</v>
      </c>
      <c r="F344" t="s">
        <v>307</v>
      </c>
      <c r="G344" t="s">
        <v>307</v>
      </c>
      <c r="H344" t="s">
        <v>307</v>
      </c>
      <c r="I344" t="s">
        <v>307</v>
      </c>
      <c r="J344" t="s">
        <v>307</v>
      </c>
      <c r="K344" t="s">
        <v>307</v>
      </c>
      <c r="L344" t="s">
        <v>307</v>
      </c>
      <c r="M344" t="s">
        <v>307</v>
      </c>
      <c r="N344" t="s">
        <v>307</v>
      </c>
      <c r="O344" t="s">
        <v>307</v>
      </c>
      <c r="P344" t="s">
        <v>307</v>
      </c>
      <c r="Q344" t="s">
        <v>307</v>
      </c>
      <c r="R344" t="s">
        <v>307</v>
      </c>
      <c r="S344" t="s">
        <v>307</v>
      </c>
      <c r="T344" t="s">
        <v>307</v>
      </c>
      <c r="U344" t="s">
        <v>307</v>
      </c>
      <c r="V344" t="s">
        <v>307</v>
      </c>
      <c r="W344" t="s">
        <v>307</v>
      </c>
      <c r="X344" t="s">
        <v>307</v>
      </c>
      <c r="Y344" t="s">
        <v>307</v>
      </c>
      <c r="Z344" t="s">
        <v>307</v>
      </c>
      <c r="AA344" t="s">
        <v>307</v>
      </c>
      <c r="AB344" t="s">
        <v>307</v>
      </c>
      <c r="AC344" t="s">
        <v>307</v>
      </c>
      <c r="AD344" t="s">
        <v>307</v>
      </c>
      <c r="AE344" t="s">
        <v>307</v>
      </c>
      <c r="AF344" t="s">
        <v>307</v>
      </c>
      <c r="AG344" t="s">
        <v>307</v>
      </c>
      <c r="AH344" t="s">
        <v>307</v>
      </c>
      <c r="AI344" t="s">
        <v>307</v>
      </c>
      <c r="AJ344" t="s">
        <v>307</v>
      </c>
      <c r="AK344" t="s">
        <v>307</v>
      </c>
      <c r="AL344" t="s">
        <v>307</v>
      </c>
      <c r="AM344" t="s">
        <v>307</v>
      </c>
      <c r="AN344" t="s">
        <v>307</v>
      </c>
      <c r="AO344" t="s">
        <v>307</v>
      </c>
      <c r="AP344" t="s">
        <v>307</v>
      </c>
      <c r="AQ344" t="s">
        <v>307</v>
      </c>
      <c r="AR344" t="s">
        <v>307</v>
      </c>
      <c r="AS344" t="s">
        <v>307</v>
      </c>
    </row>
    <row r="345" spans="1:45" x14ac:dyDescent="0.25">
      <c r="A345">
        <v>106</v>
      </c>
      <c r="B345" t="s">
        <v>147</v>
      </c>
      <c r="C345" t="s">
        <v>38</v>
      </c>
      <c r="D345" t="s">
        <v>49</v>
      </c>
      <c r="E345" t="s">
        <v>307</v>
      </c>
      <c r="F345" t="s">
        <v>307</v>
      </c>
      <c r="G345" t="s">
        <v>307</v>
      </c>
      <c r="H345" t="s">
        <v>307</v>
      </c>
      <c r="I345" t="s">
        <v>307</v>
      </c>
      <c r="J345" t="s">
        <v>307</v>
      </c>
      <c r="K345" t="s">
        <v>307</v>
      </c>
      <c r="L345" t="s">
        <v>307</v>
      </c>
      <c r="M345" t="s">
        <v>307</v>
      </c>
      <c r="N345" t="s">
        <v>307</v>
      </c>
      <c r="O345" t="s">
        <v>307</v>
      </c>
      <c r="P345" t="s">
        <v>307</v>
      </c>
      <c r="Q345" t="s">
        <v>307</v>
      </c>
      <c r="R345" t="s">
        <v>307</v>
      </c>
      <c r="S345" t="s">
        <v>307</v>
      </c>
      <c r="T345" t="s">
        <v>307</v>
      </c>
      <c r="U345" t="s">
        <v>307</v>
      </c>
      <c r="V345" t="s">
        <v>307</v>
      </c>
      <c r="W345" t="s">
        <v>307</v>
      </c>
      <c r="X345" t="s">
        <v>307</v>
      </c>
      <c r="Y345" t="s">
        <v>307</v>
      </c>
      <c r="Z345" t="s">
        <v>307</v>
      </c>
      <c r="AA345" t="s">
        <v>307</v>
      </c>
      <c r="AB345" t="s">
        <v>307</v>
      </c>
      <c r="AC345" t="s">
        <v>307</v>
      </c>
      <c r="AD345" t="s">
        <v>307</v>
      </c>
      <c r="AE345" t="s">
        <v>307</v>
      </c>
      <c r="AF345" t="s">
        <v>307</v>
      </c>
      <c r="AG345" t="s">
        <v>307</v>
      </c>
      <c r="AH345" t="s">
        <v>307</v>
      </c>
      <c r="AI345" t="s">
        <v>307</v>
      </c>
      <c r="AJ345" t="s">
        <v>307</v>
      </c>
      <c r="AK345" t="s">
        <v>307</v>
      </c>
      <c r="AL345" t="s">
        <v>307</v>
      </c>
      <c r="AM345" t="s">
        <v>307</v>
      </c>
      <c r="AN345" t="s">
        <v>307</v>
      </c>
      <c r="AO345" t="s">
        <v>307</v>
      </c>
      <c r="AP345" t="s">
        <v>307</v>
      </c>
      <c r="AQ345" t="s">
        <v>307</v>
      </c>
      <c r="AR345" t="s">
        <v>307</v>
      </c>
      <c r="AS345" t="s">
        <v>307</v>
      </c>
    </row>
    <row r="346" spans="1:45" x14ac:dyDescent="0.25">
      <c r="A346">
        <v>106</v>
      </c>
      <c r="B346" t="s">
        <v>147</v>
      </c>
      <c r="C346" t="s">
        <v>450</v>
      </c>
      <c r="D346" t="s">
        <v>48</v>
      </c>
      <c r="E346" t="s">
        <v>307</v>
      </c>
      <c r="F346" t="s">
        <v>307</v>
      </c>
      <c r="G346" t="s">
        <v>307</v>
      </c>
      <c r="H346" t="s">
        <v>307</v>
      </c>
      <c r="I346" t="s">
        <v>307</v>
      </c>
      <c r="J346" t="s">
        <v>307</v>
      </c>
      <c r="K346" t="s">
        <v>307</v>
      </c>
      <c r="L346" t="s">
        <v>307</v>
      </c>
      <c r="M346" t="s">
        <v>307</v>
      </c>
      <c r="N346" t="s">
        <v>307</v>
      </c>
      <c r="O346" t="s">
        <v>307</v>
      </c>
      <c r="P346" t="s">
        <v>307</v>
      </c>
      <c r="Q346" t="s">
        <v>307</v>
      </c>
      <c r="R346" t="s">
        <v>307</v>
      </c>
    </row>
    <row r="347" spans="1:45" x14ac:dyDescent="0.25">
      <c r="A347">
        <v>106</v>
      </c>
      <c r="B347" t="s">
        <v>147</v>
      </c>
      <c r="C347" t="s">
        <v>449</v>
      </c>
      <c r="D347" t="s">
        <v>48</v>
      </c>
      <c r="E347" t="s">
        <v>307</v>
      </c>
      <c r="F347" t="s">
        <v>307</v>
      </c>
      <c r="G347" t="s">
        <v>307</v>
      </c>
      <c r="H347" t="s">
        <v>307</v>
      </c>
      <c r="I347" t="s">
        <v>307</v>
      </c>
      <c r="J347" t="s">
        <v>307</v>
      </c>
      <c r="K347" t="s">
        <v>307</v>
      </c>
      <c r="L347" t="s">
        <v>307</v>
      </c>
      <c r="M347" t="s">
        <v>307</v>
      </c>
      <c r="N347" t="s">
        <v>307</v>
      </c>
      <c r="O347" t="s">
        <v>307</v>
      </c>
      <c r="P347" t="s">
        <v>307</v>
      </c>
      <c r="Q347" t="s">
        <v>307</v>
      </c>
      <c r="R347" t="s">
        <v>307</v>
      </c>
    </row>
    <row r="348" spans="1:45" x14ac:dyDescent="0.25">
      <c r="A348">
        <v>106</v>
      </c>
      <c r="B348" t="s">
        <v>147</v>
      </c>
      <c r="C348" t="s">
        <v>475</v>
      </c>
      <c r="D348" t="s">
        <v>48</v>
      </c>
      <c r="E348" t="s">
        <v>307</v>
      </c>
      <c r="F348" t="s">
        <v>307</v>
      </c>
      <c r="G348" t="s">
        <v>307</v>
      </c>
    </row>
    <row r="349" spans="1:45" x14ac:dyDescent="0.25">
      <c r="A349">
        <v>106</v>
      </c>
      <c r="B349" t="s">
        <v>147</v>
      </c>
      <c r="C349" t="s">
        <v>42</v>
      </c>
      <c r="D349" t="s">
        <v>48</v>
      </c>
      <c r="E349" t="s">
        <v>307</v>
      </c>
      <c r="F349" t="s">
        <v>307</v>
      </c>
      <c r="G349" t="s">
        <v>307</v>
      </c>
      <c r="H349" t="s">
        <v>307</v>
      </c>
      <c r="I349" t="s">
        <v>307</v>
      </c>
      <c r="J349" t="s">
        <v>307</v>
      </c>
      <c r="K349" t="s">
        <v>307</v>
      </c>
      <c r="L349" t="s">
        <v>307</v>
      </c>
      <c r="M349" t="s">
        <v>307</v>
      </c>
      <c r="N349" t="s">
        <v>307</v>
      </c>
      <c r="O349" t="s">
        <v>307</v>
      </c>
      <c r="P349" t="s">
        <v>307</v>
      </c>
      <c r="Q349" t="s">
        <v>307</v>
      </c>
      <c r="R349" t="s">
        <v>307</v>
      </c>
      <c r="S349" t="s">
        <v>307</v>
      </c>
      <c r="T349" t="s">
        <v>307</v>
      </c>
      <c r="U349" t="s">
        <v>307</v>
      </c>
      <c r="V349" t="s">
        <v>307</v>
      </c>
      <c r="W349" t="s">
        <v>307</v>
      </c>
      <c r="X349" t="s">
        <v>307</v>
      </c>
      <c r="Y349" t="s">
        <v>307</v>
      </c>
      <c r="Z349" t="s">
        <v>307</v>
      </c>
    </row>
    <row r="350" spans="1:45" x14ac:dyDescent="0.25">
      <c r="A350">
        <v>107</v>
      </c>
      <c r="B350" t="s">
        <v>148</v>
      </c>
      <c r="C350" t="s">
        <v>43</v>
      </c>
      <c r="D350" t="s">
        <v>54</v>
      </c>
      <c r="E350" t="s">
        <v>307</v>
      </c>
      <c r="F350" t="s">
        <v>307</v>
      </c>
      <c r="G350" t="s">
        <v>307</v>
      </c>
      <c r="H350" t="s">
        <v>307</v>
      </c>
      <c r="I350" t="s">
        <v>307</v>
      </c>
      <c r="J350" t="s">
        <v>307</v>
      </c>
      <c r="K350" t="s">
        <v>307</v>
      </c>
      <c r="L350" t="s">
        <v>307</v>
      </c>
      <c r="M350" t="s">
        <v>307</v>
      </c>
      <c r="N350" t="s">
        <v>307</v>
      </c>
      <c r="O350" t="s">
        <v>307</v>
      </c>
      <c r="P350" t="s">
        <v>307</v>
      </c>
      <c r="Q350" t="s">
        <v>307</v>
      </c>
      <c r="R350" t="s">
        <v>307</v>
      </c>
      <c r="S350" t="s">
        <v>307</v>
      </c>
      <c r="T350" t="s">
        <v>307</v>
      </c>
      <c r="U350" t="s">
        <v>307</v>
      </c>
      <c r="V350" t="s">
        <v>307</v>
      </c>
      <c r="W350" t="s">
        <v>307</v>
      </c>
    </row>
    <row r="351" spans="1:45" x14ac:dyDescent="0.25">
      <c r="A351">
        <v>107</v>
      </c>
      <c r="B351" t="s">
        <v>148</v>
      </c>
      <c r="C351" t="s">
        <v>43</v>
      </c>
      <c r="D351" t="s">
        <v>55</v>
      </c>
      <c r="E351" t="s">
        <v>307</v>
      </c>
      <c r="F351" t="s">
        <v>307</v>
      </c>
      <c r="G351" t="s">
        <v>307</v>
      </c>
      <c r="H351" t="s">
        <v>307</v>
      </c>
      <c r="I351" t="s">
        <v>307</v>
      </c>
      <c r="J351" t="s">
        <v>307</v>
      </c>
      <c r="K351" t="s">
        <v>307</v>
      </c>
      <c r="L351" t="s">
        <v>307</v>
      </c>
      <c r="M351" t="s">
        <v>307</v>
      </c>
      <c r="N351" t="s">
        <v>307</v>
      </c>
      <c r="O351" t="s">
        <v>307</v>
      </c>
      <c r="P351" t="s">
        <v>307</v>
      </c>
      <c r="Q351" t="s">
        <v>307</v>
      </c>
      <c r="R351" t="s">
        <v>307</v>
      </c>
      <c r="S351" t="s">
        <v>307</v>
      </c>
      <c r="T351" t="s">
        <v>307</v>
      </c>
      <c r="U351" t="s">
        <v>307</v>
      </c>
      <c r="V351" t="s">
        <v>307</v>
      </c>
      <c r="W351" t="s">
        <v>307</v>
      </c>
    </row>
    <row r="352" spans="1:45" x14ac:dyDescent="0.25">
      <c r="A352">
        <v>107</v>
      </c>
      <c r="B352" t="s">
        <v>148</v>
      </c>
      <c r="C352" t="s">
        <v>43</v>
      </c>
      <c r="D352" t="s">
        <v>56</v>
      </c>
      <c r="E352" t="s">
        <v>307</v>
      </c>
      <c r="F352" t="s">
        <v>307</v>
      </c>
      <c r="G352" t="s">
        <v>307</v>
      </c>
      <c r="H352" t="s">
        <v>307</v>
      </c>
      <c r="I352" t="s">
        <v>307</v>
      </c>
      <c r="J352" t="s">
        <v>307</v>
      </c>
      <c r="K352" t="s">
        <v>307</v>
      </c>
      <c r="L352" t="s">
        <v>307</v>
      </c>
      <c r="M352" t="s">
        <v>307</v>
      </c>
      <c r="N352" t="s">
        <v>307</v>
      </c>
      <c r="O352" t="s">
        <v>307</v>
      </c>
      <c r="P352" t="s">
        <v>307</v>
      </c>
      <c r="Q352" t="s">
        <v>307</v>
      </c>
      <c r="R352" t="s">
        <v>307</v>
      </c>
      <c r="S352" t="s">
        <v>307</v>
      </c>
      <c r="T352" t="s">
        <v>307</v>
      </c>
      <c r="U352" t="s">
        <v>307</v>
      </c>
      <c r="V352" t="s">
        <v>307</v>
      </c>
      <c r="W352" t="s">
        <v>307</v>
      </c>
    </row>
    <row r="353" spans="1:45" x14ac:dyDescent="0.25">
      <c r="A353">
        <v>107</v>
      </c>
      <c r="B353" t="s">
        <v>148</v>
      </c>
      <c r="C353" t="s">
        <v>43</v>
      </c>
      <c r="D353" t="s">
        <v>57</v>
      </c>
      <c r="E353" t="s">
        <v>307</v>
      </c>
      <c r="F353" t="s">
        <v>307</v>
      </c>
      <c r="G353" t="s">
        <v>307</v>
      </c>
      <c r="H353" t="s">
        <v>307</v>
      </c>
      <c r="I353" t="s">
        <v>307</v>
      </c>
      <c r="J353" t="s">
        <v>307</v>
      </c>
      <c r="K353" t="s">
        <v>307</v>
      </c>
      <c r="L353" t="s">
        <v>307</v>
      </c>
      <c r="M353" t="s">
        <v>307</v>
      </c>
      <c r="N353" t="s">
        <v>307</v>
      </c>
      <c r="O353" t="s">
        <v>307</v>
      </c>
      <c r="P353" t="s">
        <v>307</v>
      </c>
      <c r="Q353" t="s">
        <v>307</v>
      </c>
      <c r="R353" t="s">
        <v>307</v>
      </c>
      <c r="S353" t="s">
        <v>307</v>
      </c>
      <c r="T353" t="s">
        <v>307</v>
      </c>
      <c r="U353" t="s">
        <v>307</v>
      </c>
      <c r="V353" t="s">
        <v>307</v>
      </c>
      <c r="W353" t="s">
        <v>307</v>
      </c>
    </row>
    <row r="354" spans="1:45" x14ac:dyDescent="0.25">
      <c r="A354">
        <v>107</v>
      </c>
      <c r="B354" t="s">
        <v>148</v>
      </c>
      <c r="C354" t="s">
        <v>43</v>
      </c>
      <c r="D354" t="s">
        <v>58</v>
      </c>
      <c r="E354" t="s">
        <v>307</v>
      </c>
      <c r="F354" t="s">
        <v>307</v>
      </c>
      <c r="G354" t="s">
        <v>307</v>
      </c>
      <c r="H354" t="s">
        <v>307</v>
      </c>
      <c r="I354" t="s">
        <v>307</v>
      </c>
      <c r="J354" t="s">
        <v>307</v>
      </c>
      <c r="K354" t="s">
        <v>307</v>
      </c>
      <c r="L354" t="s">
        <v>307</v>
      </c>
      <c r="M354" t="s">
        <v>307</v>
      </c>
      <c r="N354" t="s">
        <v>307</v>
      </c>
      <c r="O354" t="s">
        <v>307</v>
      </c>
      <c r="P354" t="s">
        <v>307</v>
      </c>
      <c r="Q354" t="s">
        <v>307</v>
      </c>
      <c r="R354" t="s">
        <v>307</v>
      </c>
      <c r="S354" t="s">
        <v>307</v>
      </c>
      <c r="T354" t="s">
        <v>307</v>
      </c>
      <c r="U354" t="s">
        <v>307</v>
      </c>
      <c r="V354" t="s">
        <v>307</v>
      </c>
      <c r="W354" t="s">
        <v>307</v>
      </c>
    </row>
    <row r="355" spans="1:45" x14ac:dyDescent="0.25">
      <c r="A355">
        <v>107</v>
      </c>
      <c r="B355" t="s">
        <v>148</v>
      </c>
      <c r="C355" t="s">
        <v>43</v>
      </c>
      <c r="D355" t="s">
        <v>59</v>
      </c>
      <c r="E355" t="s">
        <v>307</v>
      </c>
      <c r="F355" t="s">
        <v>307</v>
      </c>
      <c r="G355" t="s">
        <v>307</v>
      </c>
      <c r="H355" t="s">
        <v>307</v>
      </c>
      <c r="I355" t="s">
        <v>307</v>
      </c>
      <c r="J355" t="s">
        <v>307</v>
      </c>
      <c r="K355" t="s">
        <v>307</v>
      </c>
      <c r="L355" t="s">
        <v>307</v>
      </c>
      <c r="M355" t="s">
        <v>307</v>
      </c>
      <c r="N355" t="s">
        <v>307</v>
      </c>
      <c r="O355" t="s">
        <v>307</v>
      </c>
      <c r="P355" t="s">
        <v>307</v>
      </c>
      <c r="Q355" t="s">
        <v>307</v>
      </c>
      <c r="R355" t="s">
        <v>307</v>
      </c>
      <c r="S355" t="s">
        <v>307</v>
      </c>
      <c r="T355" t="s">
        <v>307</v>
      </c>
      <c r="U355" t="s">
        <v>307</v>
      </c>
      <c r="V355" t="s">
        <v>307</v>
      </c>
      <c r="W355" t="s">
        <v>307</v>
      </c>
    </row>
    <row r="356" spans="1:45" x14ac:dyDescent="0.25">
      <c r="A356">
        <v>107</v>
      </c>
      <c r="B356" t="s">
        <v>148</v>
      </c>
      <c r="C356" t="s">
        <v>43</v>
      </c>
      <c r="D356" t="s">
        <v>60</v>
      </c>
      <c r="E356" t="s">
        <v>307</v>
      </c>
      <c r="F356" t="s">
        <v>307</v>
      </c>
      <c r="G356" t="s">
        <v>307</v>
      </c>
      <c r="H356" t="s">
        <v>307</v>
      </c>
      <c r="I356" t="s">
        <v>307</v>
      </c>
      <c r="J356" t="s">
        <v>307</v>
      </c>
      <c r="K356" t="s">
        <v>307</v>
      </c>
      <c r="L356" t="s">
        <v>307</v>
      </c>
      <c r="M356" t="s">
        <v>307</v>
      </c>
      <c r="N356" t="s">
        <v>307</v>
      </c>
      <c r="O356" t="s">
        <v>307</v>
      </c>
      <c r="P356" t="s">
        <v>307</v>
      </c>
      <c r="Q356" t="s">
        <v>307</v>
      </c>
      <c r="R356" t="s">
        <v>307</v>
      </c>
      <c r="S356" t="s">
        <v>307</v>
      </c>
      <c r="T356" t="s">
        <v>307</v>
      </c>
      <c r="U356" t="s">
        <v>307</v>
      </c>
      <c r="V356" t="s">
        <v>307</v>
      </c>
      <c r="W356" t="s">
        <v>307</v>
      </c>
    </row>
    <row r="357" spans="1:45" x14ac:dyDescent="0.25">
      <c r="A357">
        <v>107</v>
      </c>
      <c r="B357" t="s">
        <v>148</v>
      </c>
      <c r="C357" t="s">
        <v>43</v>
      </c>
      <c r="D357" t="s">
        <v>61</v>
      </c>
      <c r="E357" t="s">
        <v>307</v>
      </c>
      <c r="F357" t="s">
        <v>307</v>
      </c>
      <c r="G357" t="s">
        <v>307</v>
      </c>
      <c r="H357" t="s">
        <v>307</v>
      </c>
      <c r="I357" t="s">
        <v>307</v>
      </c>
      <c r="J357" t="s">
        <v>307</v>
      </c>
      <c r="K357" t="s">
        <v>307</v>
      </c>
      <c r="L357" t="s">
        <v>307</v>
      </c>
      <c r="M357" t="s">
        <v>307</v>
      </c>
      <c r="N357" t="s">
        <v>307</v>
      </c>
      <c r="O357" t="s">
        <v>307</v>
      </c>
      <c r="P357" t="s">
        <v>307</v>
      </c>
      <c r="Q357" t="s">
        <v>307</v>
      </c>
      <c r="R357" t="s">
        <v>307</v>
      </c>
      <c r="S357" t="s">
        <v>307</v>
      </c>
      <c r="T357" t="s">
        <v>307</v>
      </c>
      <c r="U357" t="s">
        <v>307</v>
      </c>
      <c r="V357" t="s">
        <v>307</v>
      </c>
      <c r="W357" t="s">
        <v>307</v>
      </c>
    </row>
    <row r="358" spans="1:45" x14ac:dyDescent="0.25">
      <c r="A358">
        <v>107</v>
      </c>
      <c r="B358" t="s">
        <v>148</v>
      </c>
      <c r="C358" t="s">
        <v>43</v>
      </c>
      <c r="D358" t="s">
        <v>62</v>
      </c>
      <c r="E358" t="s">
        <v>307</v>
      </c>
      <c r="F358" t="s">
        <v>307</v>
      </c>
      <c r="G358" t="s">
        <v>307</v>
      </c>
      <c r="H358" t="s">
        <v>307</v>
      </c>
      <c r="I358" t="s">
        <v>307</v>
      </c>
      <c r="J358" t="s">
        <v>307</v>
      </c>
      <c r="K358" t="s">
        <v>307</v>
      </c>
      <c r="L358" t="s">
        <v>307</v>
      </c>
      <c r="M358" t="s">
        <v>307</v>
      </c>
      <c r="N358" t="s">
        <v>307</v>
      </c>
      <c r="O358" t="s">
        <v>307</v>
      </c>
      <c r="P358" t="s">
        <v>307</v>
      </c>
      <c r="Q358" t="s">
        <v>307</v>
      </c>
      <c r="R358" t="s">
        <v>307</v>
      </c>
      <c r="S358" t="s">
        <v>307</v>
      </c>
      <c r="T358" t="s">
        <v>307</v>
      </c>
      <c r="U358" t="s">
        <v>307</v>
      </c>
      <c r="V358" t="s">
        <v>307</v>
      </c>
      <c r="W358" t="s">
        <v>307</v>
      </c>
    </row>
    <row r="359" spans="1:45" x14ac:dyDescent="0.25">
      <c r="A359">
        <v>107</v>
      </c>
      <c r="B359" t="s">
        <v>148</v>
      </c>
      <c r="C359" t="s">
        <v>36</v>
      </c>
      <c r="D359" t="s">
        <v>47</v>
      </c>
      <c r="E359" t="s">
        <v>307</v>
      </c>
      <c r="F359" t="s">
        <v>307</v>
      </c>
      <c r="G359" t="s">
        <v>307</v>
      </c>
      <c r="H359" t="s">
        <v>307</v>
      </c>
      <c r="I359" t="s">
        <v>307</v>
      </c>
      <c r="J359" t="s">
        <v>307</v>
      </c>
      <c r="K359" t="s">
        <v>307</v>
      </c>
      <c r="L359" t="s">
        <v>307</v>
      </c>
      <c r="M359" t="s">
        <v>307</v>
      </c>
      <c r="N359" t="s">
        <v>307</v>
      </c>
      <c r="O359" t="s">
        <v>307</v>
      </c>
      <c r="P359" t="s">
        <v>307</v>
      </c>
      <c r="Q359" t="s">
        <v>307</v>
      </c>
      <c r="R359" t="s">
        <v>307</v>
      </c>
      <c r="S359" t="s">
        <v>307</v>
      </c>
      <c r="T359" t="s">
        <v>307</v>
      </c>
      <c r="U359" t="s">
        <v>307</v>
      </c>
      <c r="V359" t="s">
        <v>307</v>
      </c>
      <c r="W359" t="s">
        <v>307</v>
      </c>
      <c r="X359" t="s">
        <v>307</v>
      </c>
      <c r="Y359" t="s">
        <v>307</v>
      </c>
      <c r="Z359" t="s">
        <v>307</v>
      </c>
      <c r="AA359" t="s">
        <v>307</v>
      </c>
      <c r="AB359" t="s">
        <v>307</v>
      </c>
      <c r="AC359" t="s">
        <v>307</v>
      </c>
      <c r="AD359" t="s">
        <v>307</v>
      </c>
      <c r="AE359" t="s">
        <v>307</v>
      </c>
      <c r="AF359" t="s">
        <v>307</v>
      </c>
      <c r="AG359" t="s">
        <v>307</v>
      </c>
      <c r="AH359" t="s">
        <v>307</v>
      </c>
      <c r="AI359" t="s">
        <v>307</v>
      </c>
      <c r="AJ359" t="s">
        <v>307</v>
      </c>
      <c r="AK359" t="s">
        <v>307</v>
      </c>
      <c r="AL359" t="s">
        <v>307</v>
      </c>
      <c r="AM359" t="s">
        <v>307</v>
      </c>
      <c r="AN359" t="s">
        <v>307</v>
      </c>
      <c r="AO359" t="s">
        <v>307</v>
      </c>
      <c r="AP359" t="s">
        <v>307</v>
      </c>
      <c r="AQ359" t="s">
        <v>307</v>
      </c>
      <c r="AR359" t="s">
        <v>307</v>
      </c>
      <c r="AS359" t="s">
        <v>307</v>
      </c>
    </row>
    <row r="360" spans="1:45" x14ac:dyDescent="0.25">
      <c r="A360">
        <v>107</v>
      </c>
      <c r="B360" t="s">
        <v>148</v>
      </c>
      <c r="C360" t="s">
        <v>36</v>
      </c>
      <c r="D360" t="s">
        <v>48</v>
      </c>
      <c r="E360" t="s">
        <v>307</v>
      </c>
      <c r="F360" t="s">
        <v>307</v>
      </c>
      <c r="G360" t="s">
        <v>307</v>
      </c>
      <c r="H360" t="s">
        <v>307</v>
      </c>
      <c r="I360" t="s">
        <v>307</v>
      </c>
      <c r="J360" t="s">
        <v>307</v>
      </c>
      <c r="K360" t="s">
        <v>307</v>
      </c>
      <c r="L360" t="s">
        <v>307</v>
      </c>
      <c r="M360" t="s">
        <v>307</v>
      </c>
      <c r="N360" t="s">
        <v>307</v>
      </c>
      <c r="O360" t="s">
        <v>307</v>
      </c>
      <c r="P360" t="s">
        <v>307</v>
      </c>
      <c r="Q360" t="s">
        <v>307</v>
      </c>
      <c r="R360" t="s">
        <v>307</v>
      </c>
      <c r="S360" t="s">
        <v>307</v>
      </c>
      <c r="T360" t="s">
        <v>307</v>
      </c>
      <c r="U360" t="s">
        <v>307</v>
      </c>
      <c r="V360" t="s">
        <v>307</v>
      </c>
      <c r="W360" t="s">
        <v>307</v>
      </c>
      <c r="X360" t="s">
        <v>307</v>
      </c>
      <c r="Y360" t="s">
        <v>307</v>
      </c>
      <c r="Z360" t="s">
        <v>307</v>
      </c>
      <c r="AA360" t="s">
        <v>307</v>
      </c>
      <c r="AB360" t="s">
        <v>307</v>
      </c>
      <c r="AC360" t="s">
        <v>307</v>
      </c>
      <c r="AD360" t="s">
        <v>307</v>
      </c>
      <c r="AE360" t="s">
        <v>307</v>
      </c>
      <c r="AF360" t="s">
        <v>307</v>
      </c>
      <c r="AG360" t="s">
        <v>307</v>
      </c>
      <c r="AH360" t="s">
        <v>307</v>
      </c>
      <c r="AI360" t="s">
        <v>307</v>
      </c>
      <c r="AJ360" t="s">
        <v>307</v>
      </c>
      <c r="AK360" t="s">
        <v>307</v>
      </c>
      <c r="AL360" t="s">
        <v>307</v>
      </c>
      <c r="AM360" t="s">
        <v>307</v>
      </c>
      <c r="AN360" t="s">
        <v>307</v>
      </c>
      <c r="AO360" t="s">
        <v>307</v>
      </c>
      <c r="AP360" t="s">
        <v>307</v>
      </c>
      <c r="AQ360" t="s">
        <v>307</v>
      </c>
      <c r="AR360" t="s">
        <v>307</v>
      </c>
      <c r="AS360" t="s">
        <v>307</v>
      </c>
    </row>
    <row r="361" spans="1:45" x14ac:dyDescent="0.25">
      <c r="A361">
        <v>107</v>
      </c>
      <c r="B361" t="s">
        <v>148</v>
      </c>
      <c r="C361" t="s">
        <v>36</v>
      </c>
      <c r="D361" t="s">
        <v>49</v>
      </c>
      <c r="E361" t="s">
        <v>307</v>
      </c>
      <c r="F361" t="s">
        <v>307</v>
      </c>
      <c r="G361" t="s">
        <v>307</v>
      </c>
      <c r="H361" t="s">
        <v>307</v>
      </c>
      <c r="I361" t="s">
        <v>307</v>
      </c>
      <c r="J361" t="s">
        <v>307</v>
      </c>
      <c r="K361" t="s">
        <v>307</v>
      </c>
      <c r="L361" t="s">
        <v>307</v>
      </c>
      <c r="M361" t="s">
        <v>307</v>
      </c>
      <c r="N361" t="s">
        <v>307</v>
      </c>
      <c r="O361" t="s">
        <v>307</v>
      </c>
      <c r="P361" t="s">
        <v>307</v>
      </c>
      <c r="Q361" t="s">
        <v>307</v>
      </c>
      <c r="R361" t="s">
        <v>307</v>
      </c>
      <c r="S361" t="s">
        <v>307</v>
      </c>
      <c r="T361" t="s">
        <v>307</v>
      </c>
      <c r="U361" t="s">
        <v>307</v>
      </c>
      <c r="V361" t="s">
        <v>307</v>
      </c>
      <c r="W361" t="s">
        <v>307</v>
      </c>
      <c r="X361" t="s">
        <v>307</v>
      </c>
      <c r="Y361" t="s">
        <v>307</v>
      </c>
      <c r="Z361" t="s">
        <v>307</v>
      </c>
      <c r="AA361" t="s">
        <v>307</v>
      </c>
      <c r="AB361" t="s">
        <v>307</v>
      </c>
      <c r="AC361" t="s">
        <v>307</v>
      </c>
      <c r="AD361" t="s">
        <v>307</v>
      </c>
      <c r="AE361" t="s">
        <v>307</v>
      </c>
      <c r="AF361" t="s">
        <v>307</v>
      </c>
      <c r="AG361" t="s">
        <v>307</v>
      </c>
      <c r="AH361" t="s">
        <v>307</v>
      </c>
      <c r="AI361" t="s">
        <v>307</v>
      </c>
      <c r="AJ361" t="s">
        <v>307</v>
      </c>
      <c r="AK361" t="s">
        <v>307</v>
      </c>
      <c r="AL361" t="s">
        <v>307</v>
      </c>
      <c r="AM361" t="s">
        <v>307</v>
      </c>
      <c r="AN361" t="s">
        <v>307</v>
      </c>
      <c r="AO361" t="s">
        <v>307</v>
      </c>
      <c r="AP361" t="s">
        <v>307</v>
      </c>
      <c r="AQ361" t="s">
        <v>307</v>
      </c>
      <c r="AR361" t="s">
        <v>307</v>
      </c>
      <c r="AS361" t="s">
        <v>307</v>
      </c>
    </row>
    <row r="362" spans="1:45" x14ac:dyDescent="0.25">
      <c r="A362">
        <v>107</v>
      </c>
      <c r="B362" t="s">
        <v>148</v>
      </c>
      <c r="C362" t="s">
        <v>37</v>
      </c>
      <c r="D362" t="s">
        <v>47</v>
      </c>
      <c r="E362" t="s">
        <v>307</v>
      </c>
      <c r="F362" t="s">
        <v>307</v>
      </c>
      <c r="G362" t="s">
        <v>307</v>
      </c>
      <c r="H362" t="s">
        <v>307</v>
      </c>
      <c r="I362" t="s">
        <v>307</v>
      </c>
      <c r="J362" t="s">
        <v>307</v>
      </c>
      <c r="K362" t="s">
        <v>307</v>
      </c>
      <c r="L362" t="s">
        <v>307</v>
      </c>
      <c r="M362" t="s">
        <v>307</v>
      </c>
      <c r="N362" t="s">
        <v>307</v>
      </c>
      <c r="O362" t="s">
        <v>307</v>
      </c>
      <c r="P362" t="s">
        <v>307</v>
      </c>
      <c r="Q362" t="s">
        <v>307</v>
      </c>
      <c r="R362" t="s">
        <v>307</v>
      </c>
      <c r="S362" t="s">
        <v>307</v>
      </c>
      <c r="T362" t="s">
        <v>307</v>
      </c>
      <c r="U362" t="s">
        <v>307</v>
      </c>
      <c r="V362" t="s">
        <v>307</v>
      </c>
      <c r="W362" t="s">
        <v>307</v>
      </c>
      <c r="X362" t="s">
        <v>307</v>
      </c>
      <c r="Y362" t="s">
        <v>307</v>
      </c>
      <c r="Z362" t="s">
        <v>307</v>
      </c>
      <c r="AA362" t="s">
        <v>307</v>
      </c>
      <c r="AB362" t="s">
        <v>307</v>
      </c>
      <c r="AC362" t="s">
        <v>307</v>
      </c>
      <c r="AD362" t="s">
        <v>307</v>
      </c>
      <c r="AE362" t="s">
        <v>307</v>
      </c>
      <c r="AF362" t="s">
        <v>307</v>
      </c>
      <c r="AG362" t="s">
        <v>307</v>
      </c>
      <c r="AH362" t="s">
        <v>307</v>
      </c>
      <c r="AI362" t="s">
        <v>307</v>
      </c>
      <c r="AJ362" t="s">
        <v>307</v>
      </c>
      <c r="AK362" t="s">
        <v>307</v>
      </c>
      <c r="AL362" t="s">
        <v>307</v>
      </c>
      <c r="AM362" t="s">
        <v>307</v>
      </c>
      <c r="AN362" t="s">
        <v>307</v>
      </c>
      <c r="AO362" t="s">
        <v>307</v>
      </c>
      <c r="AP362" t="s">
        <v>307</v>
      </c>
      <c r="AQ362" t="s">
        <v>307</v>
      </c>
      <c r="AR362" t="s">
        <v>307</v>
      </c>
      <c r="AS362" t="s">
        <v>307</v>
      </c>
    </row>
    <row r="363" spans="1:45" x14ac:dyDescent="0.25">
      <c r="A363">
        <v>107</v>
      </c>
      <c r="B363" t="s">
        <v>148</v>
      </c>
      <c r="C363" t="s">
        <v>37</v>
      </c>
      <c r="D363" t="s">
        <v>48</v>
      </c>
      <c r="E363" t="s">
        <v>307</v>
      </c>
      <c r="F363" t="s">
        <v>307</v>
      </c>
      <c r="G363" t="s">
        <v>307</v>
      </c>
      <c r="H363" t="s">
        <v>307</v>
      </c>
      <c r="I363" t="s">
        <v>307</v>
      </c>
      <c r="J363" t="s">
        <v>307</v>
      </c>
      <c r="K363" t="s">
        <v>307</v>
      </c>
      <c r="L363" t="s">
        <v>307</v>
      </c>
      <c r="M363" t="s">
        <v>307</v>
      </c>
      <c r="N363" t="s">
        <v>307</v>
      </c>
      <c r="O363" t="s">
        <v>307</v>
      </c>
      <c r="P363" t="s">
        <v>307</v>
      </c>
      <c r="Q363" t="s">
        <v>307</v>
      </c>
      <c r="R363" t="s">
        <v>307</v>
      </c>
      <c r="S363" t="s">
        <v>307</v>
      </c>
      <c r="T363" t="s">
        <v>307</v>
      </c>
      <c r="U363" t="s">
        <v>307</v>
      </c>
      <c r="V363" t="s">
        <v>307</v>
      </c>
      <c r="W363" t="s">
        <v>307</v>
      </c>
      <c r="X363" t="s">
        <v>307</v>
      </c>
      <c r="Y363" t="s">
        <v>307</v>
      </c>
      <c r="Z363" t="s">
        <v>307</v>
      </c>
      <c r="AA363" t="s">
        <v>307</v>
      </c>
      <c r="AB363" t="s">
        <v>307</v>
      </c>
      <c r="AC363" t="s">
        <v>307</v>
      </c>
      <c r="AD363" t="s">
        <v>307</v>
      </c>
      <c r="AE363" t="s">
        <v>307</v>
      </c>
      <c r="AF363" t="s">
        <v>307</v>
      </c>
      <c r="AG363" t="s">
        <v>307</v>
      </c>
      <c r="AH363" t="s">
        <v>307</v>
      </c>
      <c r="AI363" t="s">
        <v>307</v>
      </c>
      <c r="AJ363" t="s">
        <v>307</v>
      </c>
      <c r="AK363" t="s">
        <v>307</v>
      </c>
      <c r="AL363" t="s">
        <v>307</v>
      </c>
      <c r="AM363" t="s">
        <v>307</v>
      </c>
      <c r="AN363" t="s">
        <v>307</v>
      </c>
      <c r="AO363" t="s">
        <v>307</v>
      </c>
      <c r="AP363" t="s">
        <v>307</v>
      </c>
      <c r="AQ363" t="s">
        <v>307</v>
      </c>
      <c r="AR363" t="s">
        <v>307</v>
      </c>
      <c r="AS363" t="s">
        <v>307</v>
      </c>
    </row>
    <row r="364" spans="1:45" x14ac:dyDescent="0.25">
      <c r="A364">
        <v>107</v>
      </c>
      <c r="B364" t="s">
        <v>148</v>
      </c>
      <c r="C364" t="s">
        <v>37</v>
      </c>
      <c r="D364" t="s">
        <v>49</v>
      </c>
      <c r="E364" t="s">
        <v>307</v>
      </c>
      <c r="F364" t="s">
        <v>307</v>
      </c>
      <c r="G364" t="s">
        <v>307</v>
      </c>
      <c r="H364" t="s">
        <v>307</v>
      </c>
      <c r="I364" t="s">
        <v>307</v>
      </c>
      <c r="J364" t="s">
        <v>307</v>
      </c>
      <c r="K364" t="s">
        <v>307</v>
      </c>
      <c r="L364" t="s">
        <v>307</v>
      </c>
      <c r="M364" t="s">
        <v>307</v>
      </c>
      <c r="N364" t="s">
        <v>307</v>
      </c>
      <c r="O364" t="s">
        <v>307</v>
      </c>
      <c r="P364" t="s">
        <v>307</v>
      </c>
      <c r="Q364" t="s">
        <v>307</v>
      </c>
      <c r="R364" t="s">
        <v>307</v>
      </c>
      <c r="S364" t="s">
        <v>307</v>
      </c>
      <c r="T364" t="s">
        <v>307</v>
      </c>
      <c r="U364" t="s">
        <v>307</v>
      </c>
      <c r="V364" t="s">
        <v>307</v>
      </c>
      <c r="W364" t="s">
        <v>307</v>
      </c>
      <c r="X364" t="s">
        <v>307</v>
      </c>
      <c r="Y364" t="s">
        <v>307</v>
      </c>
      <c r="Z364" t="s">
        <v>307</v>
      </c>
      <c r="AA364" t="s">
        <v>307</v>
      </c>
      <c r="AB364" t="s">
        <v>307</v>
      </c>
      <c r="AC364" t="s">
        <v>307</v>
      </c>
      <c r="AD364" t="s">
        <v>307</v>
      </c>
      <c r="AE364" t="s">
        <v>307</v>
      </c>
      <c r="AF364" t="s">
        <v>307</v>
      </c>
      <c r="AG364" t="s">
        <v>307</v>
      </c>
      <c r="AH364" t="s">
        <v>307</v>
      </c>
      <c r="AI364" t="s">
        <v>307</v>
      </c>
      <c r="AJ364" t="s">
        <v>307</v>
      </c>
      <c r="AK364" t="s">
        <v>307</v>
      </c>
      <c r="AL364" t="s">
        <v>307</v>
      </c>
      <c r="AM364" t="s">
        <v>307</v>
      </c>
      <c r="AN364" t="s">
        <v>307</v>
      </c>
      <c r="AO364" t="s">
        <v>307</v>
      </c>
      <c r="AP364" t="s">
        <v>307</v>
      </c>
      <c r="AQ364" t="s">
        <v>307</v>
      </c>
      <c r="AR364" t="s">
        <v>307</v>
      </c>
      <c r="AS364" t="s">
        <v>307</v>
      </c>
    </row>
    <row r="365" spans="1:45" x14ac:dyDescent="0.25">
      <c r="A365">
        <v>107</v>
      </c>
      <c r="B365" t="s">
        <v>148</v>
      </c>
      <c r="C365" t="s">
        <v>476</v>
      </c>
      <c r="D365" t="s">
        <v>48</v>
      </c>
      <c r="E365" t="s">
        <v>307</v>
      </c>
      <c r="F365" t="s">
        <v>307</v>
      </c>
      <c r="G365" t="s">
        <v>307</v>
      </c>
    </row>
    <row r="366" spans="1:45" x14ac:dyDescent="0.25">
      <c r="A366">
        <v>107</v>
      </c>
      <c r="B366" t="s">
        <v>148</v>
      </c>
      <c r="C366" t="s">
        <v>477</v>
      </c>
      <c r="D366" t="s">
        <v>48</v>
      </c>
      <c r="E366" t="s">
        <v>307</v>
      </c>
      <c r="F366" t="s">
        <v>307</v>
      </c>
      <c r="G366" t="s">
        <v>307</v>
      </c>
    </row>
    <row r="367" spans="1:45" x14ac:dyDescent="0.25">
      <c r="A367">
        <v>107</v>
      </c>
      <c r="B367" t="s">
        <v>148</v>
      </c>
      <c r="C367" t="s">
        <v>45</v>
      </c>
      <c r="D367" t="s">
        <v>63</v>
      </c>
      <c r="E367" t="s">
        <v>307</v>
      </c>
      <c r="F367" t="s">
        <v>307</v>
      </c>
      <c r="G367" t="s">
        <v>307</v>
      </c>
      <c r="H367" t="s">
        <v>307</v>
      </c>
      <c r="I367" t="s">
        <v>307</v>
      </c>
      <c r="J367" t="s">
        <v>307</v>
      </c>
      <c r="K367" t="s">
        <v>307</v>
      </c>
      <c r="L367" t="s">
        <v>307</v>
      </c>
      <c r="M367" t="s">
        <v>307</v>
      </c>
      <c r="N367" t="s">
        <v>307</v>
      </c>
      <c r="O367" t="s">
        <v>307</v>
      </c>
      <c r="P367" t="s">
        <v>307</v>
      </c>
      <c r="Q367" t="s">
        <v>307</v>
      </c>
      <c r="R367" t="s">
        <v>307</v>
      </c>
      <c r="S367" t="s">
        <v>307</v>
      </c>
      <c r="T367" t="s">
        <v>307</v>
      </c>
      <c r="U367" t="s">
        <v>307</v>
      </c>
      <c r="V367" t="s">
        <v>307</v>
      </c>
      <c r="W367" t="s">
        <v>307</v>
      </c>
    </row>
    <row r="368" spans="1:45" x14ac:dyDescent="0.25">
      <c r="A368">
        <v>107</v>
      </c>
      <c r="B368" t="s">
        <v>148</v>
      </c>
      <c r="C368" t="s">
        <v>45</v>
      </c>
      <c r="D368" t="s">
        <v>64</v>
      </c>
      <c r="E368" t="s">
        <v>307</v>
      </c>
      <c r="F368" t="s">
        <v>307</v>
      </c>
      <c r="G368" t="s">
        <v>307</v>
      </c>
      <c r="H368" t="s">
        <v>307</v>
      </c>
      <c r="I368" t="s">
        <v>307</v>
      </c>
      <c r="J368" t="s">
        <v>307</v>
      </c>
      <c r="K368" t="s">
        <v>307</v>
      </c>
      <c r="L368" t="s">
        <v>307</v>
      </c>
      <c r="M368" t="s">
        <v>307</v>
      </c>
      <c r="N368" t="s">
        <v>307</v>
      </c>
      <c r="O368" t="s">
        <v>307</v>
      </c>
      <c r="P368" t="s">
        <v>307</v>
      </c>
      <c r="Q368" t="s">
        <v>307</v>
      </c>
      <c r="R368" t="s">
        <v>307</v>
      </c>
      <c r="S368" t="s">
        <v>307</v>
      </c>
      <c r="T368" t="s">
        <v>307</v>
      </c>
      <c r="U368" t="s">
        <v>307</v>
      </c>
      <c r="V368" t="s">
        <v>307</v>
      </c>
      <c r="W368" t="s">
        <v>307</v>
      </c>
    </row>
    <row r="369" spans="1:42" x14ac:dyDescent="0.25">
      <c r="A369">
        <v>107</v>
      </c>
      <c r="B369" t="s">
        <v>148</v>
      </c>
      <c r="C369" t="s">
        <v>40</v>
      </c>
      <c r="D369" t="s">
        <v>52</v>
      </c>
      <c r="E369" t="s">
        <v>307</v>
      </c>
      <c r="F369" t="s">
        <v>307</v>
      </c>
      <c r="G369" t="s">
        <v>307</v>
      </c>
      <c r="H369" t="s">
        <v>307</v>
      </c>
      <c r="I369" t="s">
        <v>307</v>
      </c>
      <c r="J369" t="s">
        <v>307</v>
      </c>
      <c r="K369" t="s">
        <v>307</v>
      </c>
      <c r="L369" t="s">
        <v>307</v>
      </c>
      <c r="M369" t="s">
        <v>307</v>
      </c>
      <c r="N369" t="s">
        <v>307</v>
      </c>
      <c r="O369" t="s">
        <v>307</v>
      </c>
      <c r="P369" t="s">
        <v>307</v>
      </c>
      <c r="Q369" t="s">
        <v>307</v>
      </c>
      <c r="R369" t="s">
        <v>307</v>
      </c>
      <c r="S369" t="s">
        <v>307</v>
      </c>
      <c r="T369" t="s">
        <v>307</v>
      </c>
      <c r="U369" t="s">
        <v>307</v>
      </c>
      <c r="V369" t="s">
        <v>307</v>
      </c>
      <c r="W369" t="s">
        <v>307</v>
      </c>
      <c r="X369" t="s">
        <v>307</v>
      </c>
      <c r="Y369" t="s">
        <v>307</v>
      </c>
      <c r="Z369" t="s">
        <v>307</v>
      </c>
    </row>
    <row r="370" spans="1:42" x14ac:dyDescent="0.25">
      <c r="A370">
        <v>107</v>
      </c>
      <c r="B370" t="s">
        <v>148</v>
      </c>
      <c r="C370" t="s">
        <v>40</v>
      </c>
      <c r="D370" t="s">
        <v>53</v>
      </c>
      <c r="E370" t="s">
        <v>307</v>
      </c>
      <c r="F370" t="s">
        <v>307</v>
      </c>
      <c r="G370" t="s">
        <v>307</v>
      </c>
      <c r="H370" t="s">
        <v>307</v>
      </c>
      <c r="I370" t="s">
        <v>307</v>
      </c>
      <c r="J370" t="s">
        <v>307</v>
      </c>
      <c r="K370" t="s">
        <v>307</v>
      </c>
      <c r="L370" t="s">
        <v>307</v>
      </c>
      <c r="M370" t="s">
        <v>307</v>
      </c>
      <c r="N370" t="s">
        <v>307</v>
      </c>
      <c r="O370" t="s">
        <v>307</v>
      </c>
      <c r="P370" t="s">
        <v>307</v>
      </c>
      <c r="Q370" t="s">
        <v>307</v>
      </c>
      <c r="R370" t="s">
        <v>307</v>
      </c>
      <c r="S370" t="s">
        <v>307</v>
      </c>
      <c r="T370" t="s">
        <v>307</v>
      </c>
      <c r="U370" t="s">
        <v>307</v>
      </c>
      <c r="V370" t="s">
        <v>307</v>
      </c>
      <c r="W370" t="s">
        <v>307</v>
      </c>
      <c r="X370" t="s">
        <v>307</v>
      </c>
      <c r="Y370" t="s">
        <v>307</v>
      </c>
      <c r="Z370" t="s">
        <v>307</v>
      </c>
    </row>
    <row r="371" spans="1:42" x14ac:dyDescent="0.25">
      <c r="A371">
        <v>107</v>
      </c>
      <c r="B371" t="s">
        <v>148</v>
      </c>
      <c r="C371" t="s">
        <v>39</v>
      </c>
      <c r="D371" t="s">
        <v>50</v>
      </c>
      <c r="E371" t="s">
        <v>307</v>
      </c>
      <c r="F371" t="s">
        <v>307</v>
      </c>
      <c r="G371" t="s">
        <v>307</v>
      </c>
      <c r="H371" t="s">
        <v>307</v>
      </c>
      <c r="I371" t="s">
        <v>307</v>
      </c>
      <c r="J371" t="s">
        <v>307</v>
      </c>
      <c r="K371" t="s">
        <v>307</v>
      </c>
      <c r="L371" t="s">
        <v>307</v>
      </c>
      <c r="M371" t="s">
        <v>307</v>
      </c>
      <c r="N371" t="s">
        <v>307</v>
      </c>
      <c r="O371" t="s">
        <v>307</v>
      </c>
      <c r="P371" t="s">
        <v>307</v>
      </c>
      <c r="Q371" t="s">
        <v>307</v>
      </c>
      <c r="R371" t="s">
        <v>307</v>
      </c>
      <c r="S371" t="s">
        <v>307</v>
      </c>
      <c r="T371" t="s">
        <v>307</v>
      </c>
      <c r="U371" t="s">
        <v>307</v>
      </c>
      <c r="V371" t="s">
        <v>307</v>
      </c>
      <c r="W371" t="s">
        <v>307</v>
      </c>
      <c r="X371" t="s">
        <v>307</v>
      </c>
      <c r="Y371" t="s">
        <v>307</v>
      </c>
      <c r="Z371" t="s">
        <v>307</v>
      </c>
      <c r="AA371" t="s">
        <v>307</v>
      </c>
      <c r="AB371" t="s">
        <v>307</v>
      </c>
      <c r="AC371" t="s">
        <v>307</v>
      </c>
      <c r="AD371" t="s">
        <v>307</v>
      </c>
      <c r="AE371" t="s">
        <v>307</v>
      </c>
      <c r="AF371" t="s">
        <v>307</v>
      </c>
      <c r="AG371" t="s">
        <v>307</v>
      </c>
      <c r="AH371" t="s">
        <v>307</v>
      </c>
      <c r="AI371" t="s">
        <v>307</v>
      </c>
      <c r="AJ371" t="s">
        <v>307</v>
      </c>
      <c r="AK371" t="s">
        <v>307</v>
      </c>
      <c r="AL371" t="s">
        <v>307</v>
      </c>
      <c r="AM371" t="s">
        <v>307</v>
      </c>
      <c r="AN371" t="s">
        <v>307</v>
      </c>
      <c r="AO371" t="s">
        <v>307</v>
      </c>
      <c r="AP371" t="s">
        <v>307</v>
      </c>
    </row>
    <row r="372" spans="1:42" x14ac:dyDescent="0.25">
      <c r="A372">
        <v>107</v>
      </c>
      <c r="B372" t="s">
        <v>148</v>
      </c>
      <c r="C372" t="s">
        <v>39</v>
      </c>
      <c r="D372" t="s">
        <v>48</v>
      </c>
      <c r="E372" t="s">
        <v>307</v>
      </c>
      <c r="F372" t="s">
        <v>307</v>
      </c>
      <c r="G372" t="s">
        <v>307</v>
      </c>
      <c r="H372" t="s">
        <v>307</v>
      </c>
      <c r="I372" t="s">
        <v>307</v>
      </c>
      <c r="J372" t="s">
        <v>307</v>
      </c>
      <c r="K372" t="s">
        <v>307</v>
      </c>
      <c r="L372" t="s">
        <v>307</v>
      </c>
      <c r="M372" t="s">
        <v>307</v>
      </c>
      <c r="N372" t="s">
        <v>307</v>
      </c>
      <c r="O372" t="s">
        <v>307</v>
      </c>
      <c r="P372" t="s">
        <v>307</v>
      </c>
      <c r="Q372" t="s">
        <v>307</v>
      </c>
      <c r="R372" t="s">
        <v>307</v>
      </c>
      <c r="S372" t="s">
        <v>307</v>
      </c>
      <c r="T372" t="s">
        <v>307</v>
      </c>
      <c r="U372" t="s">
        <v>307</v>
      </c>
      <c r="V372" t="s">
        <v>307</v>
      </c>
      <c r="W372" t="s">
        <v>307</v>
      </c>
      <c r="X372" t="s">
        <v>307</v>
      </c>
      <c r="Y372" t="s">
        <v>307</v>
      </c>
      <c r="Z372" t="s">
        <v>307</v>
      </c>
      <c r="AA372" t="s">
        <v>307</v>
      </c>
      <c r="AB372" t="s">
        <v>307</v>
      </c>
      <c r="AC372" t="s">
        <v>307</v>
      </c>
      <c r="AD372" t="s">
        <v>307</v>
      </c>
      <c r="AE372" t="s">
        <v>307</v>
      </c>
      <c r="AF372" t="s">
        <v>307</v>
      </c>
      <c r="AG372" t="s">
        <v>307</v>
      </c>
      <c r="AH372" t="s">
        <v>307</v>
      </c>
      <c r="AI372" t="s">
        <v>307</v>
      </c>
      <c r="AJ372" t="s">
        <v>307</v>
      </c>
      <c r="AK372" t="s">
        <v>307</v>
      </c>
      <c r="AL372" t="s">
        <v>307</v>
      </c>
      <c r="AM372" t="s">
        <v>307</v>
      </c>
      <c r="AN372" t="s">
        <v>307</v>
      </c>
      <c r="AO372" t="s">
        <v>307</v>
      </c>
      <c r="AP372" t="s">
        <v>307</v>
      </c>
    </row>
    <row r="373" spans="1:42" x14ac:dyDescent="0.25">
      <c r="A373">
        <v>107</v>
      </c>
      <c r="B373" t="s">
        <v>148</v>
      </c>
      <c r="C373" t="s">
        <v>39</v>
      </c>
      <c r="D373" t="s">
        <v>51</v>
      </c>
      <c r="E373" t="s">
        <v>307</v>
      </c>
      <c r="F373" t="s">
        <v>307</v>
      </c>
      <c r="G373" t="s">
        <v>307</v>
      </c>
      <c r="H373" t="s">
        <v>307</v>
      </c>
      <c r="I373" t="s">
        <v>307</v>
      </c>
      <c r="J373" t="s">
        <v>307</v>
      </c>
      <c r="K373" t="s">
        <v>307</v>
      </c>
      <c r="L373" t="s">
        <v>307</v>
      </c>
      <c r="M373" t="s">
        <v>307</v>
      </c>
      <c r="N373" t="s">
        <v>307</v>
      </c>
      <c r="O373" t="s">
        <v>307</v>
      </c>
      <c r="P373" t="s">
        <v>307</v>
      </c>
      <c r="Q373" t="s">
        <v>307</v>
      </c>
      <c r="R373" t="s">
        <v>307</v>
      </c>
      <c r="S373" t="s">
        <v>307</v>
      </c>
      <c r="T373" t="s">
        <v>307</v>
      </c>
      <c r="U373" t="s">
        <v>307</v>
      </c>
      <c r="V373" t="s">
        <v>307</v>
      </c>
      <c r="W373" t="s">
        <v>307</v>
      </c>
      <c r="X373" t="s">
        <v>307</v>
      </c>
      <c r="Y373" t="s">
        <v>307</v>
      </c>
      <c r="Z373" t="s">
        <v>307</v>
      </c>
      <c r="AA373" t="s">
        <v>307</v>
      </c>
      <c r="AB373" t="s">
        <v>307</v>
      </c>
      <c r="AC373" t="s">
        <v>307</v>
      </c>
      <c r="AD373" t="s">
        <v>307</v>
      </c>
      <c r="AE373" t="s">
        <v>307</v>
      </c>
      <c r="AF373" t="s">
        <v>307</v>
      </c>
      <c r="AG373" t="s">
        <v>307</v>
      </c>
      <c r="AH373" t="s">
        <v>307</v>
      </c>
      <c r="AI373" t="s">
        <v>307</v>
      </c>
      <c r="AJ373" t="s">
        <v>307</v>
      </c>
      <c r="AK373" t="s">
        <v>307</v>
      </c>
      <c r="AL373" t="s">
        <v>307</v>
      </c>
      <c r="AM373" t="s">
        <v>307</v>
      </c>
      <c r="AN373" t="s">
        <v>307</v>
      </c>
      <c r="AO373" t="s">
        <v>307</v>
      </c>
      <c r="AP373" t="s">
        <v>307</v>
      </c>
    </row>
    <row r="374" spans="1:42" x14ac:dyDescent="0.25">
      <c r="A374">
        <v>107</v>
      </c>
      <c r="B374" t="s">
        <v>148</v>
      </c>
      <c r="C374" t="s">
        <v>46</v>
      </c>
      <c r="D374" t="s">
        <v>65</v>
      </c>
      <c r="E374" t="s">
        <v>307</v>
      </c>
      <c r="F374" t="s">
        <v>307</v>
      </c>
      <c r="G374" t="s">
        <v>307</v>
      </c>
      <c r="H374" t="s">
        <v>307</v>
      </c>
      <c r="I374" t="s">
        <v>307</v>
      </c>
      <c r="J374" t="s">
        <v>307</v>
      </c>
      <c r="K374" t="s">
        <v>307</v>
      </c>
      <c r="L374" t="s">
        <v>307</v>
      </c>
      <c r="M374" t="s">
        <v>307</v>
      </c>
      <c r="N374" t="s">
        <v>307</v>
      </c>
      <c r="O374" t="s">
        <v>307</v>
      </c>
      <c r="P374" t="s">
        <v>307</v>
      </c>
      <c r="Q374" t="s">
        <v>307</v>
      </c>
      <c r="R374" t="s">
        <v>307</v>
      </c>
      <c r="S374" t="s">
        <v>307</v>
      </c>
      <c r="T374" t="s">
        <v>307</v>
      </c>
      <c r="U374" t="s">
        <v>307</v>
      </c>
      <c r="V374" t="s">
        <v>307</v>
      </c>
      <c r="W374" t="s">
        <v>307</v>
      </c>
      <c r="X374" t="s">
        <v>307</v>
      </c>
      <c r="Y374" t="s">
        <v>307</v>
      </c>
      <c r="Z374" t="s">
        <v>307</v>
      </c>
    </row>
    <row r="375" spans="1:42" x14ac:dyDescent="0.25">
      <c r="A375">
        <v>107</v>
      </c>
      <c r="B375" t="s">
        <v>148</v>
      </c>
      <c r="C375" t="s">
        <v>46</v>
      </c>
      <c r="D375" t="s">
        <v>66</v>
      </c>
      <c r="E375" t="s">
        <v>307</v>
      </c>
      <c r="F375" t="s">
        <v>307</v>
      </c>
      <c r="G375" t="s">
        <v>307</v>
      </c>
      <c r="H375" t="s">
        <v>307</v>
      </c>
      <c r="I375" t="s">
        <v>307</v>
      </c>
      <c r="J375" t="s">
        <v>307</v>
      </c>
      <c r="K375" t="s">
        <v>307</v>
      </c>
      <c r="L375" t="s">
        <v>307</v>
      </c>
      <c r="M375" t="s">
        <v>307</v>
      </c>
      <c r="N375" t="s">
        <v>307</v>
      </c>
      <c r="O375" t="s">
        <v>307</v>
      </c>
      <c r="P375" t="s">
        <v>307</v>
      </c>
      <c r="Q375" t="s">
        <v>307</v>
      </c>
      <c r="R375" t="s">
        <v>307</v>
      </c>
      <c r="S375" t="s">
        <v>307</v>
      </c>
      <c r="T375" t="s">
        <v>307</v>
      </c>
      <c r="U375" t="s">
        <v>307</v>
      </c>
      <c r="V375" t="s">
        <v>307</v>
      </c>
      <c r="W375" t="s">
        <v>307</v>
      </c>
      <c r="X375" t="s">
        <v>307</v>
      </c>
      <c r="Y375" t="s">
        <v>307</v>
      </c>
      <c r="Z375" t="s">
        <v>307</v>
      </c>
    </row>
    <row r="376" spans="1:42" x14ac:dyDescent="0.25">
      <c r="A376">
        <v>107</v>
      </c>
      <c r="B376" t="s">
        <v>148</v>
      </c>
      <c r="C376" t="s">
        <v>46</v>
      </c>
      <c r="D376" t="s">
        <v>67</v>
      </c>
      <c r="E376" t="s">
        <v>307</v>
      </c>
      <c r="F376" t="s">
        <v>307</v>
      </c>
      <c r="G376" t="s">
        <v>307</v>
      </c>
      <c r="H376" t="s">
        <v>307</v>
      </c>
      <c r="I376" t="s">
        <v>307</v>
      </c>
      <c r="J376" t="s">
        <v>307</v>
      </c>
      <c r="K376" t="s">
        <v>307</v>
      </c>
      <c r="L376" t="s">
        <v>307</v>
      </c>
      <c r="M376" t="s">
        <v>307</v>
      </c>
      <c r="N376" t="s">
        <v>307</v>
      </c>
      <c r="O376" t="s">
        <v>307</v>
      </c>
      <c r="P376" t="s">
        <v>307</v>
      </c>
      <c r="Q376" t="s">
        <v>307</v>
      </c>
      <c r="R376" t="s">
        <v>307</v>
      </c>
      <c r="S376" t="s">
        <v>307</v>
      </c>
      <c r="T376" t="s">
        <v>307</v>
      </c>
      <c r="U376" t="s">
        <v>307</v>
      </c>
      <c r="V376" t="s">
        <v>307</v>
      </c>
      <c r="W376" t="s">
        <v>307</v>
      </c>
      <c r="X376" t="s">
        <v>307</v>
      </c>
      <c r="Y376" t="s">
        <v>307</v>
      </c>
      <c r="Z376" t="s">
        <v>307</v>
      </c>
    </row>
    <row r="377" spans="1:42" x14ac:dyDescent="0.25">
      <c r="A377">
        <v>107</v>
      </c>
      <c r="B377" t="s">
        <v>148</v>
      </c>
      <c r="C377" t="s">
        <v>46</v>
      </c>
      <c r="D377" t="s">
        <v>68</v>
      </c>
      <c r="E377" t="s">
        <v>307</v>
      </c>
      <c r="F377" t="s">
        <v>307</v>
      </c>
      <c r="G377" t="s">
        <v>307</v>
      </c>
      <c r="H377" t="s">
        <v>307</v>
      </c>
      <c r="I377" t="s">
        <v>307</v>
      </c>
      <c r="J377" t="s">
        <v>307</v>
      </c>
      <c r="K377" t="s">
        <v>307</v>
      </c>
      <c r="L377" t="s">
        <v>307</v>
      </c>
      <c r="M377" t="s">
        <v>307</v>
      </c>
      <c r="N377" t="s">
        <v>307</v>
      </c>
      <c r="O377" t="s">
        <v>307</v>
      </c>
      <c r="P377" t="s">
        <v>307</v>
      </c>
      <c r="Q377" t="s">
        <v>307</v>
      </c>
      <c r="R377" t="s">
        <v>307</v>
      </c>
      <c r="S377" t="s">
        <v>307</v>
      </c>
      <c r="T377" t="s">
        <v>307</v>
      </c>
      <c r="U377" t="s">
        <v>307</v>
      </c>
      <c r="V377" t="s">
        <v>307</v>
      </c>
      <c r="W377" t="s">
        <v>307</v>
      </c>
      <c r="X377" t="s">
        <v>307</v>
      </c>
      <c r="Y377" t="s">
        <v>307</v>
      </c>
      <c r="Z377" t="s">
        <v>307</v>
      </c>
    </row>
    <row r="378" spans="1:42" x14ac:dyDescent="0.25">
      <c r="A378">
        <v>107</v>
      </c>
      <c r="B378" t="s">
        <v>148</v>
      </c>
      <c r="C378" t="s">
        <v>46</v>
      </c>
      <c r="D378" t="s">
        <v>69</v>
      </c>
      <c r="E378" t="s">
        <v>307</v>
      </c>
      <c r="F378" t="s">
        <v>307</v>
      </c>
      <c r="G378" t="s">
        <v>307</v>
      </c>
      <c r="H378" t="s">
        <v>307</v>
      </c>
      <c r="I378" t="s">
        <v>307</v>
      </c>
      <c r="J378" t="s">
        <v>307</v>
      </c>
      <c r="K378" t="s">
        <v>307</v>
      </c>
      <c r="L378" t="s">
        <v>307</v>
      </c>
      <c r="M378" t="s">
        <v>307</v>
      </c>
      <c r="N378" t="s">
        <v>307</v>
      </c>
      <c r="O378" t="s">
        <v>307</v>
      </c>
      <c r="P378" t="s">
        <v>307</v>
      </c>
      <c r="Q378" t="s">
        <v>307</v>
      </c>
      <c r="R378" t="s">
        <v>307</v>
      </c>
      <c r="S378" t="s">
        <v>307</v>
      </c>
      <c r="T378" t="s">
        <v>307</v>
      </c>
      <c r="U378" t="s">
        <v>307</v>
      </c>
      <c r="V378" t="s">
        <v>307</v>
      </c>
      <c r="W378" t="s">
        <v>307</v>
      </c>
      <c r="X378" t="s">
        <v>307</v>
      </c>
      <c r="Y378" t="s">
        <v>307</v>
      </c>
      <c r="Z378" t="s">
        <v>307</v>
      </c>
    </row>
    <row r="379" spans="1:42" x14ac:dyDescent="0.25">
      <c r="A379">
        <v>107</v>
      </c>
      <c r="B379" t="s">
        <v>148</v>
      </c>
      <c r="C379" t="s">
        <v>46</v>
      </c>
      <c r="D379" t="s">
        <v>70</v>
      </c>
      <c r="E379" t="s">
        <v>307</v>
      </c>
      <c r="F379" t="s">
        <v>307</v>
      </c>
      <c r="G379" t="s">
        <v>307</v>
      </c>
      <c r="H379" t="s">
        <v>307</v>
      </c>
      <c r="I379" t="s">
        <v>307</v>
      </c>
      <c r="J379" t="s">
        <v>307</v>
      </c>
      <c r="K379" t="s">
        <v>307</v>
      </c>
      <c r="L379" t="s">
        <v>307</v>
      </c>
      <c r="M379" t="s">
        <v>307</v>
      </c>
      <c r="N379" t="s">
        <v>307</v>
      </c>
      <c r="O379" t="s">
        <v>307</v>
      </c>
      <c r="P379" t="s">
        <v>307</v>
      </c>
      <c r="Q379" t="s">
        <v>307</v>
      </c>
      <c r="R379" t="s">
        <v>307</v>
      </c>
      <c r="S379" t="s">
        <v>307</v>
      </c>
      <c r="T379" t="s">
        <v>307</v>
      </c>
      <c r="U379" t="s">
        <v>307</v>
      </c>
      <c r="V379" t="s">
        <v>307</v>
      </c>
      <c r="W379" t="s">
        <v>307</v>
      </c>
      <c r="X379" t="s">
        <v>307</v>
      </c>
      <c r="Y379" t="s">
        <v>307</v>
      </c>
      <c r="Z379" t="s">
        <v>307</v>
      </c>
    </row>
    <row r="380" spans="1:42" x14ac:dyDescent="0.25">
      <c r="A380">
        <v>107</v>
      </c>
      <c r="B380" t="s">
        <v>148</v>
      </c>
      <c r="C380" t="s">
        <v>46</v>
      </c>
      <c r="D380" t="s">
        <v>71</v>
      </c>
      <c r="E380" t="s">
        <v>307</v>
      </c>
      <c r="F380" t="s">
        <v>307</v>
      </c>
      <c r="G380" t="s">
        <v>307</v>
      </c>
      <c r="H380" t="s">
        <v>307</v>
      </c>
      <c r="I380" t="s">
        <v>307</v>
      </c>
      <c r="J380" t="s">
        <v>307</v>
      </c>
      <c r="K380" t="s">
        <v>307</v>
      </c>
      <c r="L380" t="s">
        <v>307</v>
      </c>
      <c r="M380" t="s">
        <v>307</v>
      </c>
      <c r="N380" t="s">
        <v>307</v>
      </c>
      <c r="O380" t="s">
        <v>307</v>
      </c>
      <c r="P380" t="s">
        <v>307</v>
      </c>
      <c r="Q380" t="s">
        <v>307</v>
      </c>
      <c r="R380" t="s">
        <v>307</v>
      </c>
      <c r="S380" t="s">
        <v>307</v>
      </c>
      <c r="T380" t="s">
        <v>307</v>
      </c>
      <c r="U380" t="s">
        <v>307</v>
      </c>
      <c r="V380" t="s">
        <v>307</v>
      </c>
      <c r="W380" t="s">
        <v>307</v>
      </c>
      <c r="X380" t="s">
        <v>307</v>
      </c>
      <c r="Y380" t="s">
        <v>307</v>
      </c>
      <c r="Z380" t="s">
        <v>307</v>
      </c>
    </row>
    <row r="381" spans="1:42" x14ac:dyDescent="0.25">
      <c r="A381">
        <v>107</v>
      </c>
      <c r="B381" t="s">
        <v>148</v>
      </c>
      <c r="C381" t="s">
        <v>46</v>
      </c>
      <c r="D381" t="s">
        <v>72</v>
      </c>
      <c r="E381" t="s">
        <v>307</v>
      </c>
      <c r="F381" t="s">
        <v>307</v>
      </c>
      <c r="G381" t="s">
        <v>307</v>
      </c>
      <c r="H381" t="s">
        <v>307</v>
      </c>
      <c r="I381" t="s">
        <v>307</v>
      </c>
      <c r="J381" t="s">
        <v>307</v>
      </c>
      <c r="K381" t="s">
        <v>307</v>
      </c>
      <c r="L381" t="s">
        <v>307</v>
      </c>
      <c r="M381" t="s">
        <v>307</v>
      </c>
      <c r="N381" t="s">
        <v>307</v>
      </c>
      <c r="O381" t="s">
        <v>307</v>
      </c>
      <c r="P381" t="s">
        <v>307</v>
      </c>
      <c r="Q381" t="s">
        <v>307</v>
      </c>
      <c r="R381" t="s">
        <v>307</v>
      </c>
      <c r="S381" t="s">
        <v>307</v>
      </c>
      <c r="T381" t="s">
        <v>307</v>
      </c>
      <c r="U381" t="s">
        <v>307</v>
      </c>
      <c r="V381" t="s">
        <v>307</v>
      </c>
      <c r="W381" t="s">
        <v>307</v>
      </c>
      <c r="X381" t="s">
        <v>307</v>
      </c>
      <c r="Y381" t="s">
        <v>307</v>
      </c>
      <c r="Z381" t="s">
        <v>307</v>
      </c>
    </row>
    <row r="382" spans="1:42" x14ac:dyDescent="0.25">
      <c r="A382">
        <v>107</v>
      </c>
      <c r="B382" t="s">
        <v>148</v>
      </c>
      <c r="C382" t="s">
        <v>46</v>
      </c>
      <c r="D382" t="s">
        <v>47</v>
      </c>
      <c r="E382" t="s">
        <v>307</v>
      </c>
      <c r="F382" t="s">
        <v>307</v>
      </c>
      <c r="G382" t="s">
        <v>307</v>
      </c>
      <c r="H382" t="s">
        <v>307</v>
      </c>
      <c r="I382" t="s">
        <v>307</v>
      </c>
      <c r="J382" t="s">
        <v>307</v>
      </c>
      <c r="K382" t="s">
        <v>307</v>
      </c>
      <c r="L382" t="s">
        <v>307</v>
      </c>
      <c r="M382" t="s">
        <v>307</v>
      </c>
      <c r="N382" t="s">
        <v>307</v>
      </c>
      <c r="O382" t="s">
        <v>307</v>
      </c>
      <c r="P382" t="s">
        <v>307</v>
      </c>
      <c r="Q382" t="s">
        <v>307</v>
      </c>
      <c r="R382" t="s">
        <v>307</v>
      </c>
      <c r="S382" t="s">
        <v>307</v>
      </c>
      <c r="T382" t="s">
        <v>307</v>
      </c>
      <c r="U382" t="s">
        <v>307</v>
      </c>
      <c r="V382" t="s">
        <v>307</v>
      </c>
      <c r="W382" t="s">
        <v>307</v>
      </c>
      <c r="X382" t="s">
        <v>307</v>
      </c>
      <c r="Y382" t="s">
        <v>307</v>
      </c>
      <c r="Z382" t="s">
        <v>307</v>
      </c>
    </row>
    <row r="383" spans="1:42" x14ac:dyDescent="0.25">
      <c r="A383">
        <v>107</v>
      </c>
      <c r="B383" t="s">
        <v>148</v>
      </c>
      <c r="C383" t="s">
        <v>46</v>
      </c>
      <c r="D383" t="s">
        <v>48</v>
      </c>
      <c r="E383" t="s">
        <v>307</v>
      </c>
      <c r="F383" t="s">
        <v>307</v>
      </c>
      <c r="G383" t="s">
        <v>307</v>
      </c>
      <c r="H383" t="s">
        <v>307</v>
      </c>
      <c r="I383" t="s">
        <v>307</v>
      </c>
      <c r="J383" t="s">
        <v>307</v>
      </c>
      <c r="K383" t="s">
        <v>307</v>
      </c>
      <c r="L383" t="s">
        <v>307</v>
      </c>
      <c r="M383" t="s">
        <v>307</v>
      </c>
      <c r="N383" t="s">
        <v>307</v>
      </c>
      <c r="O383" t="s">
        <v>307</v>
      </c>
      <c r="P383" t="s">
        <v>307</v>
      </c>
      <c r="Q383" t="s">
        <v>307</v>
      </c>
      <c r="R383" t="s">
        <v>307</v>
      </c>
      <c r="S383" t="s">
        <v>307</v>
      </c>
      <c r="T383" t="s">
        <v>307</v>
      </c>
      <c r="U383" t="s">
        <v>307</v>
      </c>
      <c r="V383" t="s">
        <v>307</v>
      </c>
      <c r="W383" t="s">
        <v>307</v>
      </c>
      <c r="X383" t="s">
        <v>307</v>
      </c>
      <c r="Y383" t="s">
        <v>307</v>
      </c>
      <c r="Z383" t="s">
        <v>307</v>
      </c>
    </row>
    <row r="384" spans="1:42" x14ac:dyDescent="0.25">
      <c r="A384">
        <v>107</v>
      </c>
      <c r="B384" t="s">
        <v>148</v>
      </c>
      <c r="C384" t="s">
        <v>46</v>
      </c>
      <c r="D384" t="s">
        <v>49</v>
      </c>
      <c r="E384" t="s">
        <v>307</v>
      </c>
      <c r="F384" t="s">
        <v>307</v>
      </c>
      <c r="G384" t="s">
        <v>307</v>
      </c>
      <c r="H384" t="s">
        <v>307</v>
      </c>
      <c r="I384" t="s">
        <v>307</v>
      </c>
      <c r="J384" t="s">
        <v>307</v>
      </c>
      <c r="K384" t="s">
        <v>307</v>
      </c>
      <c r="L384" t="s">
        <v>307</v>
      </c>
      <c r="M384" t="s">
        <v>307</v>
      </c>
      <c r="N384" t="s">
        <v>307</v>
      </c>
      <c r="O384" t="s">
        <v>307</v>
      </c>
      <c r="P384" t="s">
        <v>307</v>
      </c>
      <c r="Q384" t="s">
        <v>307</v>
      </c>
      <c r="R384" t="s">
        <v>307</v>
      </c>
      <c r="S384" t="s">
        <v>307</v>
      </c>
      <c r="T384" t="s">
        <v>307</v>
      </c>
      <c r="U384" t="s">
        <v>307</v>
      </c>
      <c r="V384" t="s">
        <v>307</v>
      </c>
      <c r="W384" t="s">
        <v>307</v>
      </c>
      <c r="X384" t="s">
        <v>307</v>
      </c>
      <c r="Y384" t="s">
        <v>307</v>
      </c>
      <c r="Z384" t="s">
        <v>307</v>
      </c>
    </row>
    <row r="385" spans="1:45" x14ac:dyDescent="0.25">
      <c r="A385">
        <v>107</v>
      </c>
      <c r="B385" t="s">
        <v>148</v>
      </c>
      <c r="C385" t="s">
        <v>41</v>
      </c>
      <c r="D385" t="s">
        <v>48</v>
      </c>
      <c r="E385" t="s">
        <v>307</v>
      </c>
      <c r="F385" t="s">
        <v>307</v>
      </c>
      <c r="G385" t="s">
        <v>307</v>
      </c>
      <c r="H385" t="s">
        <v>307</v>
      </c>
      <c r="I385" t="s">
        <v>307</v>
      </c>
      <c r="J385" t="s">
        <v>307</v>
      </c>
      <c r="K385" t="s">
        <v>307</v>
      </c>
      <c r="L385" t="s">
        <v>307</v>
      </c>
      <c r="M385" t="s">
        <v>307</v>
      </c>
      <c r="N385" t="s">
        <v>307</v>
      </c>
      <c r="O385" t="s">
        <v>307</v>
      </c>
      <c r="P385" t="s">
        <v>307</v>
      </c>
      <c r="Q385" t="s">
        <v>307</v>
      </c>
      <c r="R385" t="s">
        <v>307</v>
      </c>
      <c r="S385" t="s">
        <v>307</v>
      </c>
      <c r="T385" t="s">
        <v>307</v>
      </c>
      <c r="U385" t="s">
        <v>307</v>
      </c>
      <c r="V385" t="s">
        <v>307</v>
      </c>
      <c r="W385" t="s">
        <v>307</v>
      </c>
      <c r="X385" t="s">
        <v>307</v>
      </c>
      <c r="Y385" t="s">
        <v>307</v>
      </c>
      <c r="Z385" t="s">
        <v>307</v>
      </c>
    </row>
    <row r="386" spans="1:45" x14ac:dyDescent="0.25">
      <c r="A386">
        <v>107</v>
      </c>
      <c r="B386" t="s">
        <v>148</v>
      </c>
      <c r="C386" t="s">
        <v>459</v>
      </c>
      <c r="D386" t="s">
        <v>48</v>
      </c>
      <c r="E386" t="s">
        <v>307</v>
      </c>
      <c r="F386" t="s">
        <v>307</v>
      </c>
      <c r="G386" t="s">
        <v>307</v>
      </c>
      <c r="H386" t="s">
        <v>307</v>
      </c>
      <c r="I386" t="s">
        <v>307</v>
      </c>
      <c r="J386" t="s">
        <v>307</v>
      </c>
      <c r="K386" t="s">
        <v>307</v>
      </c>
      <c r="L386" t="s">
        <v>307</v>
      </c>
      <c r="M386" t="s">
        <v>307</v>
      </c>
      <c r="N386" t="s">
        <v>307</v>
      </c>
      <c r="O386" t="s">
        <v>307</v>
      </c>
      <c r="P386" t="s">
        <v>307</v>
      </c>
      <c r="Q386" t="s">
        <v>307</v>
      </c>
    </row>
    <row r="387" spans="1:45" x14ac:dyDescent="0.25">
      <c r="A387">
        <v>107</v>
      </c>
      <c r="B387" t="s">
        <v>148</v>
      </c>
      <c r="C387" t="s">
        <v>304</v>
      </c>
      <c r="D387" t="s">
        <v>48</v>
      </c>
      <c r="E387" t="s">
        <v>307</v>
      </c>
      <c r="F387" t="s">
        <v>307</v>
      </c>
      <c r="G387" t="s">
        <v>307</v>
      </c>
      <c r="H387" t="s">
        <v>307</v>
      </c>
      <c r="I387" t="s">
        <v>307</v>
      </c>
      <c r="J387" t="s">
        <v>307</v>
      </c>
      <c r="K387" t="s">
        <v>307</v>
      </c>
      <c r="L387" t="s">
        <v>307</v>
      </c>
      <c r="M387" t="s">
        <v>307</v>
      </c>
      <c r="N387" t="s">
        <v>307</v>
      </c>
      <c r="O387" t="s">
        <v>307</v>
      </c>
      <c r="P387" t="s">
        <v>307</v>
      </c>
      <c r="Q387" t="s">
        <v>307</v>
      </c>
    </row>
    <row r="388" spans="1:45" x14ac:dyDescent="0.25">
      <c r="A388">
        <v>107</v>
      </c>
      <c r="B388" t="s">
        <v>148</v>
      </c>
      <c r="C388" t="s">
        <v>433</v>
      </c>
      <c r="D388" t="s">
        <v>48</v>
      </c>
      <c r="E388" t="s">
        <v>307</v>
      </c>
      <c r="F388" t="s">
        <v>307</v>
      </c>
      <c r="G388" t="s">
        <v>307</v>
      </c>
      <c r="H388" t="s">
        <v>307</v>
      </c>
      <c r="I388" t="s">
        <v>307</v>
      </c>
      <c r="J388" t="s">
        <v>307</v>
      </c>
      <c r="K388" t="s">
        <v>307</v>
      </c>
      <c r="L388" t="s">
        <v>307</v>
      </c>
      <c r="M388" t="s">
        <v>307</v>
      </c>
      <c r="N388" t="s">
        <v>307</v>
      </c>
      <c r="O388" t="s">
        <v>307</v>
      </c>
      <c r="P388" t="s">
        <v>307</v>
      </c>
      <c r="Q388" t="s">
        <v>307</v>
      </c>
    </row>
    <row r="389" spans="1:45" x14ac:dyDescent="0.25">
      <c r="A389">
        <v>107</v>
      </c>
      <c r="B389" t="s">
        <v>148</v>
      </c>
      <c r="C389" t="s">
        <v>305</v>
      </c>
      <c r="D389" t="s">
        <v>48</v>
      </c>
      <c r="E389" t="s">
        <v>307</v>
      </c>
      <c r="F389" t="s">
        <v>307</v>
      </c>
      <c r="G389" t="s">
        <v>307</v>
      </c>
      <c r="H389" t="s">
        <v>307</v>
      </c>
      <c r="I389" t="s">
        <v>307</v>
      </c>
      <c r="J389" t="s">
        <v>307</v>
      </c>
      <c r="K389" t="s">
        <v>307</v>
      </c>
      <c r="L389" t="s">
        <v>307</v>
      </c>
      <c r="M389" t="s">
        <v>307</v>
      </c>
      <c r="N389" t="s">
        <v>307</v>
      </c>
      <c r="O389" t="s">
        <v>307</v>
      </c>
      <c r="P389" t="s">
        <v>307</v>
      </c>
      <c r="Q389" t="s">
        <v>307</v>
      </c>
    </row>
    <row r="390" spans="1:45" x14ac:dyDescent="0.25">
      <c r="A390">
        <v>107</v>
      </c>
      <c r="B390" t="s">
        <v>148</v>
      </c>
      <c r="C390" t="s">
        <v>306</v>
      </c>
      <c r="D390" t="s">
        <v>48</v>
      </c>
      <c r="E390" t="s">
        <v>307</v>
      </c>
      <c r="F390" t="s">
        <v>307</v>
      </c>
      <c r="G390" t="s">
        <v>307</v>
      </c>
      <c r="H390" t="s">
        <v>307</v>
      </c>
      <c r="I390" t="s">
        <v>307</v>
      </c>
      <c r="J390" t="s">
        <v>307</v>
      </c>
      <c r="K390" t="s">
        <v>307</v>
      </c>
      <c r="L390" t="s">
        <v>307</v>
      </c>
      <c r="M390" t="s">
        <v>307</v>
      </c>
      <c r="N390" t="s">
        <v>307</v>
      </c>
      <c r="O390" t="s">
        <v>307</v>
      </c>
      <c r="P390" t="s">
        <v>307</v>
      </c>
      <c r="Q390" t="s">
        <v>307</v>
      </c>
    </row>
    <row r="391" spans="1:45" x14ac:dyDescent="0.25">
      <c r="A391">
        <v>107</v>
      </c>
      <c r="B391" t="s">
        <v>148</v>
      </c>
      <c r="C391" t="s">
        <v>44</v>
      </c>
      <c r="D391" t="s">
        <v>54</v>
      </c>
      <c r="E391" t="s">
        <v>307</v>
      </c>
      <c r="F391" t="s">
        <v>307</v>
      </c>
      <c r="G391" t="s">
        <v>307</v>
      </c>
      <c r="H391" t="s">
        <v>307</v>
      </c>
      <c r="I391" t="s">
        <v>307</v>
      </c>
      <c r="J391" t="s">
        <v>307</v>
      </c>
      <c r="K391" t="s">
        <v>307</v>
      </c>
      <c r="L391" t="s">
        <v>307</v>
      </c>
      <c r="M391" t="s">
        <v>307</v>
      </c>
      <c r="N391" t="s">
        <v>307</v>
      </c>
      <c r="O391" t="s">
        <v>307</v>
      </c>
      <c r="P391" t="s">
        <v>307</v>
      </c>
      <c r="Q391" t="s">
        <v>307</v>
      </c>
      <c r="R391" t="s">
        <v>307</v>
      </c>
      <c r="S391" t="s">
        <v>307</v>
      </c>
      <c r="T391" t="s">
        <v>307</v>
      </c>
      <c r="U391" t="s">
        <v>307</v>
      </c>
      <c r="V391" t="s">
        <v>307</v>
      </c>
      <c r="W391" t="s">
        <v>307</v>
      </c>
    </row>
    <row r="392" spans="1:45" x14ac:dyDescent="0.25">
      <c r="A392">
        <v>107</v>
      </c>
      <c r="B392" t="s">
        <v>148</v>
      </c>
      <c r="C392" t="s">
        <v>44</v>
      </c>
      <c r="D392" t="s">
        <v>55</v>
      </c>
      <c r="E392" t="s">
        <v>307</v>
      </c>
      <c r="F392" t="s">
        <v>307</v>
      </c>
      <c r="G392" t="s">
        <v>307</v>
      </c>
      <c r="H392" t="s">
        <v>307</v>
      </c>
      <c r="I392" t="s">
        <v>307</v>
      </c>
      <c r="J392" t="s">
        <v>307</v>
      </c>
      <c r="K392" t="s">
        <v>307</v>
      </c>
      <c r="L392" t="s">
        <v>307</v>
      </c>
      <c r="M392" t="s">
        <v>307</v>
      </c>
      <c r="N392" t="s">
        <v>307</v>
      </c>
      <c r="O392" t="s">
        <v>307</v>
      </c>
      <c r="P392" t="s">
        <v>307</v>
      </c>
      <c r="Q392" t="s">
        <v>307</v>
      </c>
      <c r="R392" t="s">
        <v>307</v>
      </c>
      <c r="S392" t="s">
        <v>307</v>
      </c>
      <c r="T392" t="s">
        <v>307</v>
      </c>
      <c r="U392" t="s">
        <v>307</v>
      </c>
      <c r="V392" t="s">
        <v>307</v>
      </c>
      <c r="W392" t="s">
        <v>307</v>
      </c>
    </row>
    <row r="393" spans="1:45" x14ac:dyDescent="0.25">
      <c r="A393">
        <v>107</v>
      </c>
      <c r="B393" t="s">
        <v>148</v>
      </c>
      <c r="C393" t="s">
        <v>44</v>
      </c>
      <c r="D393" t="s">
        <v>56</v>
      </c>
      <c r="E393" t="s">
        <v>307</v>
      </c>
      <c r="F393" t="s">
        <v>307</v>
      </c>
      <c r="G393" t="s">
        <v>307</v>
      </c>
      <c r="H393" t="s">
        <v>307</v>
      </c>
      <c r="I393" t="s">
        <v>307</v>
      </c>
      <c r="J393" t="s">
        <v>307</v>
      </c>
      <c r="K393" t="s">
        <v>307</v>
      </c>
      <c r="L393" t="s">
        <v>307</v>
      </c>
      <c r="M393" t="s">
        <v>307</v>
      </c>
      <c r="N393" t="s">
        <v>307</v>
      </c>
      <c r="O393" t="s">
        <v>307</v>
      </c>
      <c r="P393" t="s">
        <v>307</v>
      </c>
      <c r="Q393" t="s">
        <v>307</v>
      </c>
      <c r="R393" t="s">
        <v>307</v>
      </c>
      <c r="S393" t="s">
        <v>307</v>
      </c>
      <c r="T393" t="s">
        <v>307</v>
      </c>
      <c r="U393" t="s">
        <v>307</v>
      </c>
      <c r="V393" t="s">
        <v>307</v>
      </c>
      <c r="W393" t="s">
        <v>307</v>
      </c>
    </row>
    <row r="394" spans="1:45" x14ac:dyDescent="0.25">
      <c r="A394">
        <v>107</v>
      </c>
      <c r="B394" t="s">
        <v>148</v>
      </c>
      <c r="C394" t="s">
        <v>44</v>
      </c>
      <c r="D394" t="s">
        <v>57</v>
      </c>
      <c r="E394" t="s">
        <v>307</v>
      </c>
      <c r="F394" t="s">
        <v>307</v>
      </c>
      <c r="G394" t="s">
        <v>307</v>
      </c>
      <c r="H394" t="s">
        <v>307</v>
      </c>
      <c r="I394" t="s">
        <v>307</v>
      </c>
      <c r="J394" t="s">
        <v>307</v>
      </c>
      <c r="K394" t="s">
        <v>307</v>
      </c>
      <c r="L394" t="s">
        <v>307</v>
      </c>
      <c r="M394" t="s">
        <v>307</v>
      </c>
      <c r="N394" t="s">
        <v>307</v>
      </c>
      <c r="O394" t="s">
        <v>307</v>
      </c>
      <c r="P394" t="s">
        <v>307</v>
      </c>
      <c r="Q394" t="s">
        <v>307</v>
      </c>
      <c r="R394" t="s">
        <v>307</v>
      </c>
      <c r="S394" t="s">
        <v>307</v>
      </c>
      <c r="T394" t="s">
        <v>307</v>
      </c>
      <c r="U394" t="s">
        <v>307</v>
      </c>
      <c r="V394" t="s">
        <v>307</v>
      </c>
      <c r="W394" t="s">
        <v>307</v>
      </c>
    </row>
    <row r="395" spans="1:45" x14ac:dyDescent="0.25">
      <c r="A395">
        <v>107</v>
      </c>
      <c r="B395" t="s">
        <v>148</v>
      </c>
      <c r="C395" t="s">
        <v>44</v>
      </c>
      <c r="D395" t="s">
        <v>58</v>
      </c>
      <c r="E395" t="s">
        <v>307</v>
      </c>
      <c r="F395" t="s">
        <v>307</v>
      </c>
      <c r="G395" t="s">
        <v>307</v>
      </c>
      <c r="H395" t="s">
        <v>307</v>
      </c>
      <c r="I395" t="s">
        <v>307</v>
      </c>
      <c r="J395" t="s">
        <v>307</v>
      </c>
      <c r="K395" t="s">
        <v>307</v>
      </c>
      <c r="L395" t="s">
        <v>307</v>
      </c>
      <c r="M395" t="s">
        <v>307</v>
      </c>
      <c r="N395" t="s">
        <v>307</v>
      </c>
      <c r="O395" t="s">
        <v>307</v>
      </c>
      <c r="P395" t="s">
        <v>307</v>
      </c>
      <c r="Q395" t="s">
        <v>307</v>
      </c>
      <c r="R395" t="s">
        <v>307</v>
      </c>
      <c r="S395" t="s">
        <v>307</v>
      </c>
      <c r="T395" t="s">
        <v>307</v>
      </c>
      <c r="U395" t="s">
        <v>307</v>
      </c>
      <c r="V395" t="s">
        <v>307</v>
      </c>
      <c r="W395" t="s">
        <v>307</v>
      </c>
    </row>
    <row r="396" spans="1:45" x14ac:dyDescent="0.25">
      <c r="A396">
        <v>107</v>
      </c>
      <c r="B396" t="s">
        <v>148</v>
      </c>
      <c r="C396" t="s">
        <v>44</v>
      </c>
      <c r="D396" t="s">
        <v>59</v>
      </c>
      <c r="E396" t="s">
        <v>307</v>
      </c>
      <c r="F396" t="s">
        <v>307</v>
      </c>
      <c r="G396" t="s">
        <v>307</v>
      </c>
      <c r="H396" t="s">
        <v>307</v>
      </c>
      <c r="I396" t="s">
        <v>307</v>
      </c>
      <c r="J396" t="s">
        <v>307</v>
      </c>
      <c r="K396" t="s">
        <v>307</v>
      </c>
      <c r="L396" t="s">
        <v>307</v>
      </c>
      <c r="M396" t="s">
        <v>307</v>
      </c>
      <c r="N396" t="s">
        <v>307</v>
      </c>
      <c r="O396" t="s">
        <v>307</v>
      </c>
      <c r="P396" t="s">
        <v>307</v>
      </c>
      <c r="Q396" t="s">
        <v>307</v>
      </c>
      <c r="R396" t="s">
        <v>307</v>
      </c>
      <c r="S396" t="s">
        <v>307</v>
      </c>
      <c r="T396" t="s">
        <v>307</v>
      </c>
      <c r="U396" t="s">
        <v>307</v>
      </c>
      <c r="V396" t="s">
        <v>307</v>
      </c>
      <c r="W396" t="s">
        <v>307</v>
      </c>
    </row>
    <row r="397" spans="1:45" x14ac:dyDescent="0.25">
      <c r="A397">
        <v>107</v>
      </c>
      <c r="B397" t="s">
        <v>148</v>
      </c>
      <c r="C397" t="s">
        <v>44</v>
      </c>
      <c r="D397" t="s">
        <v>60</v>
      </c>
      <c r="E397" t="s">
        <v>307</v>
      </c>
      <c r="F397" t="s">
        <v>307</v>
      </c>
      <c r="G397" t="s">
        <v>307</v>
      </c>
      <c r="H397" t="s">
        <v>307</v>
      </c>
      <c r="I397" t="s">
        <v>307</v>
      </c>
      <c r="J397" t="s">
        <v>307</v>
      </c>
      <c r="K397" t="s">
        <v>307</v>
      </c>
      <c r="L397" t="s">
        <v>307</v>
      </c>
      <c r="M397" t="s">
        <v>307</v>
      </c>
      <c r="N397" t="s">
        <v>307</v>
      </c>
      <c r="O397" t="s">
        <v>307</v>
      </c>
      <c r="P397" t="s">
        <v>307</v>
      </c>
      <c r="Q397" t="s">
        <v>307</v>
      </c>
      <c r="R397" t="s">
        <v>307</v>
      </c>
      <c r="S397" t="s">
        <v>307</v>
      </c>
      <c r="T397" t="s">
        <v>307</v>
      </c>
      <c r="U397" t="s">
        <v>307</v>
      </c>
      <c r="V397" t="s">
        <v>307</v>
      </c>
      <c r="W397" t="s">
        <v>307</v>
      </c>
    </row>
    <row r="398" spans="1:45" x14ac:dyDescent="0.25">
      <c r="A398">
        <v>107</v>
      </c>
      <c r="B398" t="s">
        <v>148</v>
      </c>
      <c r="C398" t="s">
        <v>44</v>
      </c>
      <c r="D398" t="s">
        <v>61</v>
      </c>
      <c r="E398" t="s">
        <v>307</v>
      </c>
      <c r="F398" t="s">
        <v>307</v>
      </c>
      <c r="G398" t="s">
        <v>307</v>
      </c>
      <c r="H398" t="s">
        <v>307</v>
      </c>
      <c r="I398" t="s">
        <v>307</v>
      </c>
      <c r="J398" t="s">
        <v>307</v>
      </c>
      <c r="K398" t="s">
        <v>307</v>
      </c>
      <c r="L398" t="s">
        <v>307</v>
      </c>
      <c r="M398" t="s">
        <v>307</v>
      </c>
      <c r="N398" t="s">
        <v>307</v>
      </c>
      <c r="O398" t="s">
        <v>307</v>
      </c>
      <c r="P398" t="s">
        <v>307</v>
      </c>
      <c r="Q398" t="s">
        <v>307</v>
      </c>
      <c r="R398" t="s">
        <v>307</v>
      </c>
      <c r="S398" t="s">
        <v>307</v>
      </c>
      <c r="T398" t="s">
        <v>307</v>
      </c>
      <c r="U398" t="s">
        <v>307</v>
      </c>
      <c r="V398" t="s">
        <v>307</v>
      </c>
      <c r="W398" t="s">
        <v>307</v>
      </c>
    </row>
    <row r="399" spans="1:45" x14ac:dyDescent="0.25">
      <c r="A399">
        <v>107</v>
      </c>
      <c r="B399" t="s">
        <v>148</v>
      </c>
      <c r="C399" t="s">
        <v>44</v>
      </c>
      <c r="D399" t="s">
        <v>62</v>
      </c>
      <c r="E399" t="s">
        <v>307</v>
      </c>
      <c r="F399" t="s">
        <v>307</v>
      </c>
      <c r="G399" t="s">
        <v>307</v>
      </c>
      <c r="H399" t="s">
        <v>307</v>
      </c>
      <c r="I399" t="s">
        <v>307</v>
      </c>
      <c r="J399" t="s">
        <v>307</v>
      </c>
      <c r="K399" t="s">
        <v>307</v>
      </c>
      <c r="L399" t="s">
        <v>307</v>
      </c>
      <c r="M399" t="s">
        <v>307</v>
      </c>
      <c r="N399" t="s">
        <v>307</v>
      </c>
      <c r="O399" t="s">
        <v>307</v>
      </c>
      <c r="P399" t="s">
        <v>307</v>
      </c>
      <c r="Q399" t="s">
        <v>307</v>
      </c>
      <c r="R399" t="s">
        <v>307</v>
      </c>
      <c r="S399" t="s">
        <v>307</v>
      </c>
      <c r="T399" t="s">
        <v>307</v>
      </c>
      <c r="U399" t="s">
        <v>307</v>
      </c>
      <c r="V399" t="s">
        <v>307</v>
      </c>
      <c r="W399" t="s">
        <v>307</v>
      </c>
    </row>
    <row r="400" spans="1:45" x14ac:dyDescent="0.25">
      <c r="A400">
        <v>107</v>
      </c>
      <c r="B400" t="s">
        <v>148</v>
      </c>
      <c r="C400" t="s">
        <v>38</v>
      </c>
      <c r="D400" t="s">
        <v>47</v>
      </c>
      <c r="E400" t="s">
        <v>307</v>
      </c>
      <c r="F400" t="s">
        <v>307</v>
      </c>
      <c r="G400" t="s">
        <v>307</v>
      </c>
      <c r="H400" t="s">
        <v>307</v>
      </c>
      <c r="I400" t="s">
        <v>307</v>
      </c>
      <c r="J400" t="s">
        <v>307</v>
      </c>
      <c r="K400" t="s">
        <v>307</v>
      </c>
      <c r="L400" t="s">
        <v>307</v>
      </c>
      <c r="M400" t="s">
        <v>307</v>
      </c>
      <c r="N400" t="s">
        <v>307</v>
      </c>
      <c r="O400" t="s">
        <v>307</v>
      </c>
      <c r="P400" t="s">
        <v>307</v>
      </c>
      <c r="Q400" t="s">
        <v>307</v>
      </c>
      <c r="R400" t="s">
        <v>307</v>
      </c>
      <c r="S400" t="s">
        <v>307</v>
      </c>
      <c r="T400" t="s">
        <v>307</v>
      </c>
      <c r="U400" t="s">
        <v>307</v>
      </c>
      <c r="V400" t="s">
        <v>307</v>
      </c>
      <c r="W400" t="s">
        <v>307</v>
      </c>
      <c r="X400" t="s">
        <v>307</v>
      </c>
      <c r="Y400" t="s">
        <v>307</v>
      </c>
      <c r="Z400" t="s">
        <v>307</v>
      </c>
      <c r="AA400" t="s">
        <v>307</v>
      </c>
      <c r="AB400" t="s">
        <v>307</v>
      </c>
      <c r="AC400" t="s">
        <v>307</v>
      </c>
      <c r="AD400" t="s">
        <v>307</v>
      </c>
      <c r="AE400" t="s">
        <v>307</v>
      </c>
      <c r="AF400" t="s">
        <v>307</v>
      </c>
      <c r="AG400" t="s">
        <v>307</v>
      </c>
      <c r="AH400" t="s">
        <v>307</v>
      </c>
      <c r="AI400" t="s">
        <v>307</v>
      </c>
      <c r="AJ400" t="s">
        <v>307</v>
      </c>
      <c r="AK400" t="s">
        <v>307</v>
      </c>
      <c r="AL400" t="s">
        <v>307</v>
      </c>
      <c r="AM400" t="s">
        <v>307</v>
      </c>
      <c r="AN400" t="s">
        <v>307</v>
      </c>
      <c r="AO400" t="s">
        <v>307</v>
      </c>
      <c r="AP400" t="s">
        <v>307</v>
      </c>
      <c r="AQ400" t="s">
        <v>307</v>
      </c>
      <c r="AR400" t="s">
        <v>307</v>
      </c>
      <c r="AS400" t="s">
        <v>307</v>
      </c>
    </row>
    <row r="401" spans="1:45" x14ac:dyDescent="0.25">
      <c r="A401">
        <v>107</v>
      </c>
      <c r="B401" t="s">
        <v>148</v>
      </c>
      <c r="C401" t="s">
        <v>38</v>
      </c>
      <c r="D401" t="s">
        <v>48</v>
      </c>
      <c r="E401" t="s">
        <v>307</v>
      </c>
      <c r="F401" t="s">
        <v>307</v>
      </c>
      <c r="G401" t="s">
        <v>307</v>
      </c>
      <c r="H401" t="s">
        <v>307</v>
      </c>
      <c r="I401" t="s">
        <v>307</v>
      </c>
      <c r="J401" t="s">
        <v>307</v>
      </c>
      <c r="K401" t="s">
        <v>307</v>
      </c>
      <c r="L401" t="s">
        <v>307</v>
      </c>
      <c r="M401" t="s">
        <v>307</v>
      </c>
      <c r="N401" t="s">
        <v>307</v>
      </c>
      <c r="O401" t="s">
        <v>307</v>
      </c>
      <c r="P401" t="s">
        <v>307</v>
      </c>
      <c r="Q401" t="s">
        <v>307</v>
      </c>
      <c r="R401" t="s">
        <v>307</v>
      </c>
      <c r="S401" t="s">
        <v>307</v>
      </c>
      <c r="T401" t="s">
        <v>307</v>
      </c>
      <c r="U401" t="s">
        <v>307</v>
      </c>
      <c r="V401" t="s">
        <v>307</v>
      </c>
      <c r="W401" t="s">
        <v>307</v>
      </c>
      <c r="X401" t="s">
        <v>307</v>
      </c>
      <c r="Y401" t="s">
        <v>307</v>
      </c>
      <c r="Z401" t="s">
        <v>307</v>
      </c>
      <c r="AA401" t="s">
        <v>307</v>
      </c>
      <c r="AB401" t="s">
        <v>307</v>
      </c>
      <c r="AC401" t="s">
        <v>307</v>
      </c>
      <c r="AD401" t="s">
        <v>307</v>
      </c>
      <c r="AE401" t="s">
        <v>307</v>
      </c>
      <c r="AF401" t="s">
        <v>307</v>
      </c>
      <c r="AG401" t="s">
        <v>307</v>
      </c>
      <c r="AH401" t="s">
        <v>307</v>
      </c>
      <c r="AI401" t="s">
        <v>307</v>
      </c>
      <c r="AJ401" t="s">
        <v>307</v>
      </c>
      <c r="AK401" t="s">
        <v>307</v>
      </c>
      <c r="AL401" t="s">
        <v>307</v>
      </c>
      <c r="AM401" t="s">
        <v>307</v>
      </c>
      <c r="AN401" t="s">
        <v>307</v>
      </c>
      <c r="AO401" t="s">
        <v>307</v>
      </c>
      <c r="AP401" t="s">
        <v>307</v>
      </c>
      <c r="AQ401" t="s">
        <v>307</v>
      </c>
      <c r="AR401" t="s">
        <v>307</v>
      </c>
      <c r="AS401" t="s">
        <v>307</v>
      </c>
    </row>
    <row r="402" spans="1:45" x14ac:dyDescent="0.25">
      <c r="A402">
        <v>107</v>
      </c>
      <c r="B402" t="s">
        <v>148</v>
      </c>
      <c r="C402" t="s">
        <v>38</v>
      </c>
      <c r="D402" t="s">
        <v>49</v>
      </c>
      <c r="E402" t="s">
        <v>307</v>
      </c>
      <c r="F402" t="s">
        <v>307</v>
      </c>
      <c r="G402" t="s">
        <v>307</v>
      </c>
      <c r="H402" t="s">
        <v>307</v>
      </c>
      <c r="I402" t="s">
        <v>307</v>
      </c>
      <c r="J402" t="s">
        <v>307</v>
      </c>
      <c r="K402" t="s">
        <v>307</v>
      </c>
      <c r="L402" t="s">
        <v>307</v>
      </c>
      <c r="M402" t="s">
        <v>307</v>
      </c>
      <c r="N402" t="s">
        <v>307</v>
      </c>
      <c r="O402" t="s">
        <v>307</v>
      </c>
      <c r="P402" t="s">
        <v>307</v>
      </c>
      <c r="Q402" t="s">
        <v>307</v>
      </c>
      <c r="R402" t="s">
        <v>307</v>
      </c>
      <c r="S402" t="s">
        <v>307</v>
      </c>
      <c r="T402" t="s">
        <v>307</v>
      </c>
      <c r="U402" t="s">
        <v>307</v>
      </c>
      <c r="V402" t="s">
        <v>307</v>
      </c>
      <c r="W402" t="s">
        <v>307</v>
      </c>
      <c r="X402" t="s">
        <v>307</v>
      </c>
      <c r="Y402" t="s">
        <v>307</v>
      </c>
      <c r="Z402" t="s">
        <v>307</v>
      </c>
      <c r="AA402" t="s">
        <v>307</v>
      </c>
      <c r="AB402" t="s">
        <v>307</v>
      </c>
      <c r="AC402" t="s">
        <v>307</v>
      </c>
      <c r="AD402" t="s">
        <v>307</v>
      </c>
      <c r="AE402" t="s">
        <v>307</v>
      </c>
      <c r="AF402" t="s">
        <v>307</v>
      </c>
      <c r="AG402" t="s">
        <v>307</v>
      </c>
      <c r="AH402" t="s">
        <v>307</v>
      </c>
      <c r="AI402" t="s">
        <v>307</v>
      </c>
      <c r="AJ402" t="s">
        <v>307</v>
      </c>
      <c r="AK402" t="s">
        <v>307</v>
      </c>
      <c r="AL402" t="s">
        <v>307</v>
      </c>
      <c r="AM402" t="s">
        <v>307</v>
      </c>
      <c r="AN402" t="s">
        <v>307</v>
      </c>
      <c r="AO402" t="s">
        <v>307</v>
      </c>
      <c r="AP402" t="s">
        <v>307</v>
      </c>
      <c r="AQ402" t="s">
        <v>307</v>
      </c>
      <c r="AR402" t="s">
        <v>307</v>
      </c>
      <c r="AS402" t="s">
        <v>307</v>
      </c>
    </row>
    <row r="403" spans="1:45" x14ac:dyDescent="0.25">
      <c r="A403">
        <v>107</v>
      </c>
      <c r="B403" t="s">
        <v>148</v>
      </c>
      <c r="C403" t="s">
        <v>450</v>
      </c>
      <c r="D403" t="s">
        <v>48</v>
      </c>
      <c r="E403" t="s">
        <v>307</v>
      </c>
      <c r="F403" t="s">
        <v>307</v>
      </c>
      <c r="G403" t="s">
        <v>307</v>
      </c>
      <c r="H403" t="s">
        <v>307</v>
      </c>
      <c r="I403" t="s">
        <v>307</v>
      </c>
      <c r="J403" t="s">
        <v>307</v>
      </c>
      <c r="K403" t="s">
        <v>307</v>
      </c>
      <c r="L403" t="s">
        <v>307</v>
      </c>
      <c r="M403" t="s">
        <v>307</v>
      </c>
      <c r="N403" t="s">
        <v>307</v>
      </c>
      <c r="O403" t="s">
        <v>307</v>
      </c>
      <c r="P403" t="s">
        <v>307</v>
      </c>
      <c r="Q403" t="s">
        <v>307</v>
      </c>
      <c r="R403" t="s">
        <v>307</v>
      </c>
    </row>
    <row r="404" spans="1:45" x14ac:dyDescent="0.25">
      <c r="A404">
        <v>107</v>
      </c>
      <c r="B404" t="s">
        <v>148</v>
      </c>
      <c r="C404" t="s">
        <v>449</v>
      </c>
      <c r="D404" t="s">
        <v>48</v>
      </c>
      <c r="E404" t="s">
        <v>307</v>
      </c>
      <c r="F404" t="s">
        <v>307</v>
      </c>
      <c r="G404" t="s">
        <v>307</v>
      </c>
      <c r="H404" t="s">
        <v>307</v>
      </c>
      <c r="I404" t="s">
        <v>307</v>
      </c>
      <c r="J404" t="s">
        <v>307</v>
      </c>
      <c r="K404" t="s">
        <v>307</v>
      </c>
      <c r="L404" t="s">
        <v>307</v>
      </c>
      <c r="M404" t="s">
        <v>307</v>
      </c>
      <c r="N404" t="s">
        <v>307</v>
      </c>
      <c r="O404" t="s">
        <v>307</v>
      </c>
      <c r="P404" t="s">
        <v>307</v>
      </c>
      <c r="Q404" t="s">
        <v>307</v>
      </c>
      <c r="R404" t="s">
        <v>307</v>
      </c>
    </row>
    <row r="405" spans="1:45" x14ac:dyDescent="0.25">
      <c r="A405">
        <v>107</v>
      </c>
      <c r="B405" t="s">
        <v>148</v>
      </c>
      <c r="C405" t="s">
        <v>475</v>
      </c>
      <c r="D405" t="s">
        <v>48</v>
      </c>
      <c r="E405" t="s">
        <v>307</v>
      </c>
      <c r="F405" t="s">
        <v>307</v>
      </c>
      <c r="G405" t="s">
        <v>307</v>
      </c>
    </row>
    <row r="406" spans="1:45" x14ac:dyDescent="0.25">
      <c r="A406">
        <v>107</v>
      </c>
      <c r="B406" t="s">
        <v>148</v>
      </c>
      <c r="C406" t="s">
        <v>42</v>
      </c>
      <c r="D406" t="s">
        <v>48</v>
      </c>
      <c r="E406" t="s">
        <v>307</v>
      </c>
      <c r="F406" t="s">
        <v>307</v>
      </c>
      <c r="G406" t="s">
        <v>307</v>
      </c>
      <c r="H406" t="s">
        <v>307</v>
      </c>
      <c r="I406" t="s">
        <v>307</v>
      </c>
      <c r="J406" t="s">
        <v>307</v>
      </c>
      <c r="K406" t="s">
        <v>307</v>
      </c>
      <c r="L406" t="s">
        <v>307</v>
      </c>
      <c r="M406" t="s">
        <v>307</v>
      </c>
      <c r="N406" t="s">
        <v>307</v>
      </c>
      <c r="O406" t="s">
        <v>307</v>
      </c>
      <c r="P406" t="s">
        <v>307</v>
      </c>
      <c r="Q406" t="s">
        <v>307</v>
      </c>
      <c r="R406" t="s">
        <v>307</v>
      </c>
      <c r="S406" t="s">
        <v>307</v>
      </c>
      <c r="T406" t="s">
        <v>307</v>
      </c>
      <c r="U406" t="s">
        <v>307</v>
      </c>
      <c r="V406" t="s">
        <v>307</v>
      </c>
      <c r="W406" t="s">
        <v>307</v>
      </c>
      <c r="X406" t="s">
        <v>307</v>
      </c>
      <c r="Y406" t="s">
        <v>307</v>
      </c>
      <c r="Z406" t="s">
        <v>307</v>
      </c>
    </row>
    <row r="407" spans="1:45" x14ac:dyDescent="0.25">
      <c r="A407">
        <v>108</v>
      </c>
      <c r="B407" t="s">
        <v>149</v>
      </c>
      <c r="C407" t="s">
        <v>43</v>
      </c>
      <c r="D407" t="s">
        <v>54</v>
      </c>
      <c r="E407" t="s">
        <v>307</v>
      </c>
      <c r="F407" t="s">
        <v>307</v>
      </c>
      <c r="G407" t="s">
        <v>307</v>
      </c>
      <c r="H407" t="s">
        <v>307</v>
      </c>
      <c r="I407" t="s">
        <v>307</v>
      </c>
      <c r="J407" t="s">
        <v>307</v>
      </c>
      <c r="K407" t="s">
        <v>307</v>
      </c>
      <c r="L407" t="s">
        <v>307</v>
      </c>
      <c r="M407" t="s">
        <v>307</v>
      </c>
      <c r="N407" t="s">
        <v>307</v>
      </c>
      <c r="O407" t="s">
        <v>307</v>
      </c>
      <c r="P407" t="s">
        <v>307</v>
      </c>
      <c r="Q407" t="s">
        <v>307</v>
      </c>
      <c r="R407" t="s">
        <v>307</v>
      </c>
      <c r="S407" t="s">
        <v>307</v>
      </c>
      <c r="T407" t="s">
        <v>307</v>
      </c>
      <c r="U407" t="s">
        <v>307</v>
      </c>
      <c r="V407" t="s">
        <v>307</v>
      </c>
      <c r="W407" t="s">
        <v>307</v>
      </c>
    </row>
    <row r="408" spans="1:45" x14ac:dyDescent="0.25">
      <c r="A408">
        <v>108</v>
      </c>
      <c r="B408" t="s">
        <v>149</v>
      </c>
      <c r="C408" t="s">
        <v>43</v>
      </c>
      <c r="D408" t="s">
        <v>55</v>
      </c>
      <c r="E408" t="s">
        <v>307</v>
      </c>
      <c r="F408" t="s">
        <v>307</v>
      </c>
      <c r="G408" t="s">
        <v>307</v>
      </c>
      <c r="H408" t="s">
        <v>307</v>
      </c>
      <c r="I408" t="s">
        <v>307</v>
      </c>
      <c r="J408" t="s">
        <v>307</v>
      </c>
      <c r="K408" t="s">
        <v>307</v>
      </c>
      <c r="L408" t="s">
        <v>307</v>
      </c>
      <c r="M408" t="s">
        <v>307</v>
      </c>
      <c r="N408" t="s">
        <v>307</v>
      </c>
      <c r="O408" t="s">
        <v>307</v>
      </c>
      <c r="P408" t="s">
        <v>307</v>
      </c>
      <c r="Q408" t="s">
        <v>307</v>
      </c>
      <c r="R408" t="s">
        <v>307</v>
      </c>
      <c r="S408" t="s">
        <v>307</v>
      </c>
      <c r="T408" t="s">
        <v>307</v>
      </c>
      <c r="U408" t="s">
        <v>307</v>
      </c>
      <c r="V408" t="s">
        <v>307</v>
      </c>
      <c r="W408" t="s">
        <v>307</v>
      </c>
    </row>
    <row r="409" spans="1:45" x14ac:dyDescent="0.25">
      <c r="A409">
        <v>108</v>
      </c>
      <c r="B409" t="s">
        <v>149</v>
      </c>
      <c r="C409" t="s">
        <v>43</v>
      </c>
      <c r="D409" t="s">
        <v>56</v>
      </c>
      <c r="E409" t="s">
        <v>307</v>
      </c>
      <c r="F409" t="s">
        <v>307</v>
      </c>
      <c r="G409" t="s">
        <v>307</v>
      </c>
      <c r="H409" t="s">
        <v>307</v>
      </c>
      <c r="I409" t="s">
        <v>307</v>
      </c>
      <c r="J409" t="s">
        <v>307</v>
      </c>
      <c r="K409" t="s">
        <v>307</v>
      </c>
      <c r="L409" t="s">
        <v>307</v>
      </c>
      <c r="M409" t="s">
        <v>307</v>
      </c>
      <c r="N409" t="s">
        <v>307</v>
      </c>
      <c r="O409" t="s">
        <v>307</v>
      </c>
      <c r="P409" t="s">
        <v>307</v>
      </c>
      <c r="Q409" t="s">
        <v>307</v>
      </c>
      <c r="R409" t="s">
        <v>307</v>
      </c>
      <c r="S409" t="s">
        <v>307</v>
      </c>
      <c r="T409" t="s">
        <v>307</v>
      </c>
      <c r="U409" t="s">
        <v>307</v>
      </c>
      <c r="V409" t="s">
        <v>307</v>
      </c>
      <c r="W409" t="s">
        <v>307</v>
      </c>
    </row>
    <row r="410" spans="1:45" x14ac:dyDescent="0.25">
      <c r="A410">
        <v>108</v>
      </c>
      <c r="B410" t="s">
        <v>149</v>
      </c>
      <c r="C410" t="s">
        <v>43</v>
      </c>
      <c r="D410" t="s">
        <v>57</v>
      </c>
      <c r="E410" t="s">
        <v>307</v>
      </c>
      <c r="F410" t="s">
        <v>307</v>
      </c>
      <c r="G410" t="s">
        <v>307</v>
      </c>
      <c r="H410" t="s">
        <v>307</v>
      </c>
      <c r="I410" t="s">
        <v>307</v>
      </c>
      <c r="J410" t="s">
        <v>307</v>
      </c>
      <c r="K410" t="s">
        <v>307</v>
      </c>
      <c r="L410" t="s">
        <v>307</v>
      </c>
      <c r="M410" t="s">
        <v>307</v>
      </c>
      <c r="N410" t="s">
        <v>307</v>
      </c>
      <c r="O410" t="s">
        <v>307</v>
      </c>
      <c r="P410" t="s">
        <v>307</v>
      </c>
      <c r="Q410" t="s">
        <v>307</v>
      </c>
      <c r="R410" t="s">
        <v>307</v>
      </c>
      <c r="S410" t="s">
        <v>307</v>
      </c>
      <c r="T410" t="s">
        <v>307</v>
      </c>
      <c r="U410" t="s">
        <v>307</v>
      </c>
      <c r="V410" t="s">
        <v>307</v>
      </c>
      <c r="W410" t="s">
        <v>307</v>
      </c>
    </row>
    <row r="411" spans="1:45" x14ac:dyDescent="0.25">
      <c r="A411">
        <v>108</v>
      </c>
      <c r="B411" t="s">
        <v>149</v>
      </c>
      <c r="C411" t="s">
        <v>43</v>
      </c>
      <c r="D411" t="s">
        <v>58</v>
      </c>
      <c r="E411" t="s">
        <v>307</v>
      </c>
      <c r="F411" t="s">
        <v>307</v>
      </c>
      <c r="G411" t="s">
        <v>307</v>
      </c>
      <c r="H411" t="s">
        <v>307</v>
      </c>
      <c r="I411" t="s">
        <v>307</v>
      </c>
      <c r="J411" t="s">
        <v>307</v>
      </c>
      <c r="K411" t="s">
        <v>307</v>
      </c>
      <c r="L411" t="s">
        <v>307</v>
      </c>
      <c r="M411" t="s">
        <v>307</v>
      </c>
      <c r="N411" t="s">
        <v>307</v>
      </c>
      <c r="O411" t="s">
        <v>307</v>
      </c>
      <c r="P411" t="s">
        <v>307</v>
      </c>
      <c r="Q411" t="s">
        <v>307</v>
      </c>
      <c r="R411" t="s">
        <v>307</v>
      </c>
      <c r="S411" t="s">
        <v>307</v>
      </c>
      <c r="T411" t="s">
        <v>307</v>
      </c>
      <c r="U411" t="s">
        <v>307</v>
      </c>
      <c r="V411" t="s">
        <v>307</v>
      </c>
      <c r="W411" t="s">
        <v>307</v>
      </c>
    </row>
    <row r="412" spans="1:45" x14ac:dyDescent="0.25">
      <c r="A412">
        <v>108</v>
      </c>
      <c r="B412" t="s">
        <v>149</v>
      </c>
      <c r="C412" t="s">
        <v>43</v>
      </c>
      <c r="D412" t="s">
        <v>59</v>
      </c>
      <c r="E412" t="s">
        <v>307</v>
      </c>
      <c r="F412" t="s">
        <v>307</v>
      </c>
      <c r="G412" t="s">
        <v>307</v>
      </c>
      <c r="H412" t="s">
        <v>307</v>
      </c>
      <c r="I412" t="s">
        <v>307</v>
      </c>
      <c r="J412" t="s">
        <v>307</v>
      </c>
      <c r="K412" t="s">
        <v>307</v>
      </c>
      <c r="L412" t="s">
        <v>307</v>
      </c>
      <c r="M412" t="s">
        <v>307</v>
      </c>
      <c r="N412" t="s">
        <v>307</v>
      </c>
      <c r="O412" t="s">
        <v>307</v>
      </c>
      <c r="P412" t="s">
        <v>307</v>
      </c>
      <c r="Q412" t="s">
        <v>307</v>
      </c>
      <c r="R412" t="s">
        <v>307</v>
      </c>
      <c r="S412" t="s">
        <v>307</v>
      </c>
      <c r="T412" t="s">
        <v>307</v>
      </c>
      <c r="U412" t="s">
        <v>307</v>
      </c>
      <c r="V412" t="s">
        <v>307</v>
      </c>
      <c r="W412" t="s">
        <v>307</v>
      </c>
    </row>
    <row r="413" spans="1:45" x14ac:dyDescent="0.25">
      <c r="A413">
        <v>108</v>
      </c>
      <c r="B413" t="s">
        <v>149</v>
      </c>
      <c r="C413" t="s">
        <v>43</v>
      </c>
      <c r="D413" t="s">
        <v>60</v>
      </c>
      <c r="E413" t="s">
        <v>307</v>
      </c>
      <c r="F413" t="s">
        <v>307</v>
      </c>
      <c r="G413" t="s">
        <v>307</v>
      </c>
      <c r="H413" t="s">
        <v>307</v>
      </c>
      <c r="I413" t="s">
        <v>307</v>
      </c>
      <c r="J413" t="s">
        <v>307</v>
      </c>
      <c r="K413" t="s">
        <v>307</v>
      </c>
      <c r="L413" t="s">
        <v>307</v>
      </c>
      <c r="M413" t="s">
        <v>307</v>
      </c>
      <c r="N413" t="s">
        <v>307</v>
      </c>
      <c r="O413" t="s">
        <v>307</v>
      </c>
      <c r="P413" t="s">
        <v>307</v>
      </c>
      <c r="Q413" t="s">
        <v>307</v>
      </c>
      <c r="R413" t="s">
        <v>307</v>
      </c>
      <c r="S413" t="s">
        <v>307</v>
      </c>
      <c r="T413" t="s">
        <v>307</v>
      </c>
      <c r="U413" t="s">
        <v>307</v>
      </c>
      <c r="V413" t="s">
        <v>307</v>
      </c>
      <c r="W413" t="s">
        <v>307</v>
      </c>
    </row>
    <row r="414" spans="1:45" x14ac:dyDescent="0.25">
      <c r="A414">
        <v>108</v>
      </c>
      <c r="B414" t="s">
        <v>149</v>
      </c>
      <c r="C414" t="s">
        <v>43</v>
      </c>
      <c r="D414" t="s">
        <v>61</v>
      </c>
      <c r="E414" t="s">
        <v>307</v>
      </c>
      <c r="F414" t="s">
        <v>307</v>
      </c>
      <c r="G414" t="s">
        <v>307</v>
      </c>
      <c r="H414" t="s">
        <v>307</v>
      </c>
      <c r="I414" t="s">
        <v>307</v>
      </c>
      <c r="J414" t="s">
        <v>307</v>
      </c>
      <c r="K414" t="s">
        <v>307</v>
      </c>
      <c r="L414" t="s">
        <v>307</v>
      </c>
      <c r="M414" t="s">
        <v>307</v>
      </c>
      <c r="N414" t="s">
        <v>307</v>
      </c>
      <c r="O414" t="s">
        <v>307</v>
      </c>
      <c r="P414" t="s">
        <v>307</v>
      </c>
      <c r="Q414" t="s">
        <v>307</v>
      </c>
      <c r="R414" t="s">
        <v>307</v>
      </c>
      <c r="S414" t="s">
        <v>307</v>
      </c>
      <c r="T414" t="s">
        <v>307</v>
      </c>
      <c r="U414" t="s">
        <v>307</v>
      </c>
      <c r="V414" t="s">
        <v>307</v>
      </c>
      <c r="W414" t="s">
        <v>307</v>
      </c>
    </row>
    <row r="415" spans="1:45" x14ac:dyDescent="0.25">
      <c r="A415">
        <v>108</v>
      </c>
      <c r="B415" t="s">
        <v>149</v>
      </c>
      <c r="C415" t="s">
        <v>43</v>
      </c>
      <c r="D415" t="s">
        <v>62</v>
      </c>
      <c r="E415" t="s">
        <v>307</v>
      </c>
      <c r="F415" t="s">
        <v>307</v>
      </c>
      <c r="G415" t="s">
        <v>307</v>
      </c>
      <c r="H415" t="s">
        <v>307</v>
      </c>
      <c r="I415" t="s">
        <v>307</v>
      </c>
      <c r="J415" t="s">
        <v>307</v>
      </c>
      <c r="K415" t="s">
        <v>307</v>
      </c>
      <c r="L415" t="s">
        <v>307</v>
      </c>
      <c r="M415" t="s">
        <v>307</v>
      </c>
      <c r="N415" t="s">
        <v>307</v>
      </c>
      <c r="O415" t="s">
        <v>307</v>
      </c>
      <c r="P415" t="s">
        <v>307</v>
      </c>
      <c r="Q415" t="s">
        <v>307</v>
      </c>
      <c r="R415" t="s">
        <v>307</v>
      </c>
      <c r="S415" t="s">
        <v>307</v>
      </c>
      <c r="T415" t="s">
        <v>307</v>
      </c>
      <c r="U415" t="s">
        <v>307</v>
      </c>
      <c r="V415" t="s">
        <v>307</v>
      </c>
      <c r="W415" t="s">
        <v>307</v>
      </c>
    </row>
    <row r="416" spans="1:45" x14ac:dyDescent="0.25">
      <c r="A416">
        <v>108</v>
      </c>
      <c r="B416" t="s">
        <v>149</v>
      </c>
      <c r="C416" t="s">
        <v>36</v>
      </c>
      <c r="D416" t="s">
        <v>47</v>
      </c>
      <c r="E416" t="s">
        <v>307</v>
      </c>
      <c r="F416" t="s">
        <v>307</v>
      </c>
      <c r="G416" t="s">
        <v>307</v>
      </c>
      <c r="H416" t="s">
        <v>307</v>
      </c>
      <c r="I416" t="s">
        <v>307</v>
      </c>
      <c r="J416" t="s">
        <v>307</v>
      </c>
      <c r="K416" t="s">
        <v>307</v>
      </c>
      <c r="L416" t="s">
        <v>307</v>
      </c>
      <c r="M416" t="s">
        <v>307</v>
      </c>
      <c r="N416" t="s">
        <v>307</v>
      </c>
      <c r="O416" t="s">
        <v>307</v>
      </c>
      <c r="P416" t="s">
        <v>307</v>
      </c>
      <c r="Q416" t="s">
        <v>307</v>
      </c>
      <c r="R416" t="s">
        <v>307</v>
      </c>
      <c r="S416" t="s">
        <v>307</v>
      </c>
      <c r="T416" t="s">
        <v>307</v>
      </c>
      <c r="U416" t="s">
        <v>307</v>
      </c>
      <c r="V416" t="s">
        <v>307</v>
      </c>
      <c r="W416" t="s">
        <v>307</v>
      </c>
      <c r="X416" t="s">
        <v>307</v>
      </c>
      <c r="Y416" t="s">
        <v>307</v>
      </c>
      <c r="Z416" t="s">
        <v>307</v>
      </c>
      <c r="AA416" t="s">
        <v>307</v>
      </c>
      <c r="AB416" t="s">
        <v>307</v>
      </c>
      <c r="AC416" t="s">
        <v>307</v>
      </c>
      <c r="AD416" t="s">
        <v>307</v>
      </c>
      <c r="AE416" t="s">
        <v>307</v>
      </c>
      <c r="AF416" t="s">
        <v>307</v>
      </c>
      <c r="AG416" t="s">
        <v>307</v>
      </c>
      <c r="AH416" t="s">
        <v>307</v>
      </c>
      <c r="AI416" t="s">
        <v>307</v>
      </c>
      <c r="AJ416" t="s">
        <v>307</v>
      </c>
      <c r="AK416" t="s">
        <v>307</v>
      </c>
      <c r="AL416" t="s">
        <v>307</v>
      </c>
      <c r="AM416" t="s">
        <v>307</v>
      </c>
      <c r="AN416" t="s">
        <v>307</v>
      </c>
      <c r="AO416" t="s">
        <v>307</v>
      </c>
      <c r="AP416" t="s">
        <v>307</v>
      </c>
      <c r="AQ416" t="s">
        <v>307</v>
      </c>
      <c r="AR416" t="s">
        <v>307</v>
      </c>
      <c r="AS416" t="s">
        <v>307</v>
      </c>
    </row>
    <row r="417" spans="1:45" x14ac:dyDescent="0.25">
      <c r="A417">
        <v>108</v>
      </c>
      <c r="B417" t="s">
        <v>149</v>
      </c>
      <c r="C417" t="s">
        <v>36</v>
      </c>
      <c r="D417" t="s">
        <v>48</v>
      </c>
      <c r="E417" t="s">
        <v>307</v>
      </c>
      <c r="F417" t="s">
        <v>307</v>
      </c>
      <c r="G417" t="s">
        <v>307</v>
      </c>
      <c r="H417" t="s">
        <v>307</v>
      </c>
      <c r="I417" t="s">
        <v>307</v>
      </c>
      <c r="J417" t="s">
        <v>307</v>
      </c>
      <c r="K417" t="s">
        <v>307</v>
      </c>
      <c r="L417" t="s">
        <v>307</v>
      </c>
      <c r="M417" t="s">
        <v>307</v>
      </c>
      <c r="N417" t="s">
        <v>307</v>
      </c>
      <c r="O417" t="s">
        <v>307</v>
      </c>
      <c r="P417" t="s">
        <v>307</v>
      </c>
      <c r="Q417" t="s">
        <v>307</v>
      </c>
      <c r="R417" t="s">
        <v>307</v>
      </c>
      <c r="S417" t="s">
        <v>307</v>
      </c>
      <c r="T417" t="s">
        <v>307</v>
      </c>
      <c r="U417" t="s">
        <v>307</v>
      </c>
      <c r="V417" t="s">
        <v>307</v>
      </c>
      <c r="W417" t="s">
        <v>307</v>
      </c>
      <c r="X417" t="s">
        <v>307</v>
      </c>
      <c r="Y417" t="s">
        <v>307</v>
      </c>
      <c r="Z417" t="s">
        <v>307</v>
      </c>
      <c r="AA417" t="s">
        <v>307</v>
      </c>
      <c r="AB417" t="s">
        <v>307</v>
      </c>
      <c r="AC417" t="s">
        <v>307</v>
      </c>
      <c r="AD417" t="s">
        <v>307</v>
      </c>
      <c r="AE417" t="s">
        <v>307</v>
      </c>
      <c r="AF417" t="s">
        <v>307</v>
      </c>
      <c r="AG417" t="s">
        <v>307</v>
      </c>
      <c r="AH417" t="s">
        <v>307</v>
      </c>
      <c r="AI417" t="s">
        <v>307</v>
      </c>
      <c r="AJ417" t="s">
        <v>307</v>
      </c>
      <c r="AK417" t="s">
        <v>307</v>
      </c>
      <c r="AL417" t="s">
        <v>307</v>
      </c>
      <c r="AM417" t="s">
        <v>307</v>
      </c>
      <c r="AN417" t="s">
        <v>307</v>
      </c>
      <c r="AO417" t="s">
        <v>307</v>
      </c>
      <c r="AP417" t="s">
        <v>307</v>
      </c>
      <c r="AQ417" t="s">
        <v>307</v>
      </c>
      <c r="AR417" t="s">
        <v>307</v>
      </c>
      <c r="AS417" t="s">
        <v>307</v>
      </c>
    </row>
    <row r="418" spans="1:45" x14ac:dyDescent="0.25">
      <c r="A418">
        <v>108</v>
      </c>
      <c r="B418" t="s">
        <v>149</v>
      </c>
      <c r="C418" t="s">
        <v>36</v>
      </c>
      <c r="D418" t="s">
        <v>49</v>
      </c>
      <c r="E418" t="s">
        <v>307</v>
      </c>
      <c r="F418" t="s">
        <v>307</v>
      </c>
      <c r="G418" t="s">
        <v>307</v>
      </c>
      <c r="H418" t="s">
        <v>307</v>
      </c>
      <c r="I418" t="s">
        <v>307</v>
      </c>
      <c r="J418" t="s">
        <v>307</v>
      </c>
      <c r="K418" t="s">
        <v>307</v>
      </c>
      <c r="L418" t="s">
        <v>307</v>
      </c>
      <c r="M418" t="s">
        <v>307</v>
      </c>
      <c r="N418" t="s">
        <v>307</v>
      </c>
      <c r="O418" t="s">
        <v>307</v>
      </c>
      <c r="P418" t="s">
        <v>307</v>
      </c>
      <c r="Q418" t="s">
        <v>307</v>
      </c>
      <c r="R418" t="s">
        <v>307</v>
      </c>
      <c r="S418" t="s">
        <v>307</v>
      </c>
      <c r="T418" t="s">
        <v>307</v>
      </c>
      <c r="U418" t="s">
        <v>307</v>
      </c>
      <c r="V418" t="s">
        <v>307</v>
      </c>
      <c r="W418" t="s">
        <v>307</v>
      </c>
      <c r="X418" t="s">
        <v>307</v>
      </c>
      <c r="Y418" t="s">
        <v>307</v>
      </c>
      <c r="Z418" t="s">
        <v>307</v>
      </c>
      <c r="AA418" t="s">
        <v>307</v>
      </c>
      <c r="AB418" t="s">
        <v>307</v>
      </c>
      <c r="AC418" t="s">
        <v>307</v>
      </c>
      <c r="AD418" t="s">
        <v>307</v>
      </c>
      <c r="AE418" t="s">
        <v>307</v>
      </c>
      <c r="AF418" t="s">
        <v>307</v>
      </c>
      <c r="AG418" t="s">
        <v>307</v>
      </c>
      <c r="AH418" t="s">
        <v>307</v>
      </c>
      <c r="AI418" t="s">
        <v>307</v>
      </c>
      <c r="AJ418" t="s">
        <v>307</v>
      </c>
      <c r="AK418" t="s">
        <v>307</v>
      </c>
      <c r="AL418" t="s">
        <v>307</v>
      </c>
      <c r="AM418" t="s">
        <v>307</v>
      </c>
      <c r="AN418" t="s">
        <v>307</v>
      </c>
      <c r="AO418" t="s">
        <v>307</v>
      </c>
      <c r="AP418" t="s">
        <v>307</v>
      </c>
      <c r="AQ418" t="s">
        <v>307</v>
      </c>
      <c r="AR418" t="s">
        <v>307</v>
      </c>
      <c r="AS418" t="s">
        <v>307</v>
      </c>
    </row>
    <row r="419" spans="1:45" x14ac:dyDescent="0.25">
      <c r="A419">
        <v>108</v>
      </c>
      <c r="B419" t="s">
        <v>149</v>
      </c>
      <c r="C419" t="s">
        <v>37</v>
      </c>
      <c r="D419" t="s">
        <v>47</v>
      </c>
      <c r="E419" t="s">
        <v>307</v>
      </c>
      <c r="F419" t="s">
        <v>307</v>
      </c>
      <c r="G419" t="s">
        <v>307</v>
      </c>
      <c r="H419" t="s">
        <v>307</v>
      </c>
      <c r="I419" t="s">
        <v>307</v>
      </c>
      <c r="J419" t="s">
        <v>307</v>
      </c>
      <c r="K419" t="s">
        <v>307</v>
      </c>
      <c r="L419" t="s">
        <v>307</v>
      </c>
      <c r="M419" t="s">
        <v>307</v>
      </c>
      <c r="N419" t="s">
        <v>307</v>
      </c>
      <c r="O419" t="s">
        <v>307</v>
      </c>
      <c r="P419" t="s">
        <v>307</v>
      </c>
      <c r="Q419" t="s">
        <v>307</v>
      </c>
      <c r="R419" t="s">
        <v>307</v>
      </c>
      <c r="S419" t="s">
        <v>307</v>
      </c>
      <c r="T419" t="s">
        <v>307</v>
      </c>
      <c r="U419" t="s">
        <v>307</v>
      </c>
      <c r="V419" t="s">
        <v>307</v>
      </c>
      <c r="W419" t="s">
        <v>307</v>
      </c>
      <c r="X419" t="s">
        <v>307</v>
      </c>
      <c r="Y419" t="s">
        <v>307</v>
      </c>
      <c r="Z419" t="s">
        <v>307</v>
      </c>
      <c r="AA419" t="s">
        <v>307</v>
      </c>
      <c r="AB419" t="s">
        <v>307</v>
      </c>
      <c r="AC419" t="s">
        <v>307</v>
      </c>
      <c r="AD419" t="s">
        <v>307</v>
      </c>
      <c r="AE419" t="s">
        <v>307</v>
      </c>
      <c r="AF419" t="s">
        <v>307</v>
      </c>
      <c r="AG419" t="s">
        <v>307</v>
      </c>
      <c r="AH419" t="s">
        <v>307</v>
      </c>
      <c r="AI419" t="s">
        <v>307</v>
      </c>
      <c r="AJ419" t="s">
        <v>307</v>
      </c>
      <c r="AK419" t="s">
        <v>307</v>
      </c>
      <c r="AL419" t="s">
        <v>307</v>
      </c>
      <c r="AM419" t="s">
        <v>307</v>
      </c>
      <c r="AN419" t="s">
        <v>307</v>
      </c>
      <c r="AO419" t="s">
        <v>307</v>
      </c>
      <c r="AP419" t="s">
        <v>307</v>
      </c>
      <c r="AQ419" t="s">
        <v>307</v>
      </c>
      <c r="AR419" t="s">
        <v>307</v>
      </c>
      <c r="AS419" t="s">
        <v>307</v>
      </c>
    </row>
    <row r="420" spans="1:45" x14ac:dyDescent="0.25">
      <c r="A420">
        <v>108</v>
      </c>
      <c r="B420" t="s">
        <v>149</v>
      </c>
      <c r="C420" t="s">
        <v>37</v>
      </c>
      <c r="D420" t="s">
        <v>48</v>
      </c>
      <c r="E420" t="s">
        <v>307</v>
      </c>
      <c r="F420" t="s">
        <v>307</v>
      </c>
      <c r="G420" t="s">
        <v>307</v>
      </c>
      <c r="H420" t="s">
        <v>307</v>
      </c>
      <c r="I420" t="s">
        <v>307</v>
      </c>
      <c r="J420" t="s">
        <v>307</v>
      </c>
      <c r="K420" t="s">
        <v>307</v>
      </c>
      <c r="L420" t="s">
        <v>307</v>
      </c>
      <c r="M420" t="s">
        <v>307</v>
      </c>
      <c r="N420" t="s">
        <v>307</v>
      </c>
      <c r="O420" t="s">
        <v>307</v>
      </c>
      <c r="P420" t="s">
        <v>307</v>
      </c>
      <c r="Q420" t="s">
        <v>307</v>
      </c>
      <c r="R420" t="s">
        <v>307</v>
      </c>
      <c r="S420" t="s">
        <v>307</v>
      </c>
      <c r="T420" t="s">
        <v>307</v>
      </c>
      <c r="U420" t="s">
        <v>307</v>
      </c>
      <c r="V420" t="s">
        <v>307</v>
      </c>
      <c r="W420" t="s">
        <v>307</v>
      </c>
      <c r="X420" t="s">
        <v>307</v>
      </c>
      <c r="Y420" t="s">
        <v>307</v>
      </c>
      <c r="Z420" t="s">
        <v>307</v>
      </c>
      <c r="AA420" t="s">
        <v>307</v>
      </c>
      <c r="AB420" t="s">
        <v>307</v>
      </c>
      <c r="AC420" t="s">
        <v>307</v>
      </c>
      <c r="AD420" t="s">
        <v>307</v>
      </c>
      <c r="AE420" t="s">
        <v>307</v>
      </c>
      <c r="AF420" t="s">
        <v>307</v>
      </c>
      <c r="AG420" t="s">
        <v>307</v>
      </c>
      <c r="AH420" t="s">
        <v>307</v>
      </c>
      <c r="AI420" t="s">
        <v>307</v>
      </c>
      <c r="AJ420" t="s">
        <v>307</v>
      </c>
      <c r="AK420" t="s">
        <v>307</v>
      </c>
      <c r="AL420" t="s">
        <v>307</v>
      </c>
      <c r="AM420" t="s">
        <v>307</v>
      </c>
      <c r="AN420" t="s">
        <v>307</v>
      </c>
      <c r="AO420" t="s">
        <v>307</v>
      </c>
      <c r="AP420" t="s">
        <v>307</v>
      </c>
      <c r="AQ420" t="s">
        <v>307</v>
      </c>
      <c r="AR420" t="s">
        <v>307</v>
      </c>
      <c r="AS420" t="s">
        <v>307</v>
      </c>
    </row>
    <row r="421" spans="1:45" x14ac:dyDescent="0.25">
      <c r="A421">
        <v>108</v>
      </c>
      <c r="B421" t="s">
        <v>149</v>
      </c>
      <c r="C421" t="s">
        <v>37</v>
      </c>
      <c r="D421" t="s">
        <v>49</v>
      </c>
      <c r="E421" t="s">
        <v>307</v>
      </c>
      <c r="F421" t="s">
        <v>307</v>
      </c>
      <c r="G421" t="s">
        <v>307</v>
      </c>
      <c r="H421" t="s">
        <v>307</v>
      </c>
      <c r="I421" t="s">
        <v>307</v>
      </c>
      <c r="J421" t="s">
        <v>307</v>
      </c>
      <c r="K421" t="s">
        <v>307</v>
      </c>
      <c r="L421" t="s">
        <v>307</v>
      </c>
      <c r="M421" t="s">
        <v>307</v>
      </c>
      <c r="N421" t="s">
        <v>307</v>
      </c>
      <c r="O421" t="s">
        <v>307</v>
      </c>
      <c r="P421" t="s">
        <v>307</v>
      </c>
      <c r="Q421" t="s">
        <v>307</v>
      </c>
      <c r="R421" t="s">
        <v>307</v>
      </c>
      <c r="S421" t="s">
        <v>307</v>
      </c>
      <c r="T421" t="s">
        <v>307</v>
      </c>
      <c r="U421" t="s">
        <v>307</v>
      </c>
      <c r="V421" t="s">
        <v>307</v>
      </c>
      <c r="W421" t="s">
        <v>307</v>
      </c>
      <c r="X421" t="s">
        <v>307</v>
      </c>
      <c r="Y421" t="s">
        <v>307</v>
      </c>
      <c r="Z421" t="s">
        <v>307</v>
      </c>
      <c r="AA421" t="s">
        <v>307</v>
      </c>
      <c r="AB421" t="s">
        <v>307</v>
      </c>
      <c r="AC421" t="s">
        <v>307</v>
      </c>
      <c r="AD421" t="s">
        <v>307</v>
      </c>
      <c r="AE421" t="s">
        <v>307</v>
      </c>
      <c r="AF421" t="s">
        <v>307</v>
      </c>
      <c r="AG421" t="s">
        <v>307</v>
      </c>
      <c r="AH421" t="s">
        <v>307</v>
      </c>
      <c r="AI421" t="s">
        <v>307</v>
      </c>
      <c r="AJ421" t="s">
        <v>307</v>
      </c>
      <c r="AK421" t="s">
        <v>307</v>
      </c>
      <c r="AL421" t="s">
        <v>307</v>
      </c>
      <c r="AM421" t="s">
        <v>307</v>
      </c>
      <c r="AN421" t="s">
        <v>307</v>
      </c>
      <c r="AO421" t="s">
        <v>307</v>
      </c>
      <c r="AP421" t="s">
        <v>307</v>
      </c>
      <c r="AQ421" t="s">
        <v>307</v>
      </c>
      <c r="AR421" t="s">
        <v>307</v>
      </c>
      <c r="AS421" t="s">
        <v>307</v>
      </c>
    </row>
    <row r="422" spans="1:45" x14ac:dyDescent="0.25">
      <c r="A422">
        <v>108</v>
      </c>
      <c r="B422" t="s">
        <v>149</v>
      </c>
      <c r="C422" t="s">
        <v>476</v>
      </c>
      <c r="D422" t="s">
        <v>48</v>
      </c>
      <c r="E422" t="s">
        <v>307</v>
      </c>
      <c r="F422" t="s">
        <v>307</v>
      </c>
      <c r="G422" t="s">
        <v>307</v>
      </c>
    </row>
    <row r="423" spans="1:45" x14ac:dyDescent="0.25">
      <c r="A423">
        <v>108</v>
      </c>
      <c r="B423" t="s">
        <v>149</v>
      </c>
      <c r="C423" t="s">
        <v>477</v>
      </c>
      <c r="D423" t="s">
        <v>48</v>
      </c>
      <c r="E423" t="s">
        <v>307</v>
      </c>
      <c r="F423" t="s">
        <v>307</v>
      </c>
      <c r="G423" t="s">
        <v>307</v>
      </c>
    </row>
    <row r="424" spans="1:45" x14ac:dyDescent="0.25">
      <c r="A424">
        <v>108</v>
      </c>
      <c r="B424" t="s">
        <v>149</v>
      </c>
      <c r="C424" t="s">
        <v>45</v>
      </c>
      <c r="D424" t="s">
        <v>63</v>
      </c>
      <c r="E424" t="s">
        <v>307</v>
      </c>
      <c r="F424" t="s">
        <v>307</v>
      </c>
      <c r="G424" t="s">
        <v>307</v>
      </c>
      <c r="H424" t="s">
        <v>307</v>
      </c>
      <c r="I424" t="s">
        <v>307</v>
      </c>
      <c r="J424" t="s">
        <v>307</v>
      </c>
      <c r="K424" t="s">
        <v>307</v>
      </c>
      <c r="L424" t="s">
        <v>307</v>
      </c>
      <c r="M424" t="s">
        <v>307</v>
      </c>
      <c r="N424" t="s">
        <v>307</v>
      </c>
      <c r="O424" t="s">
        <v>307</v>
      </c>
      <c r="P424" t="s">
        <v>307</v>
      </c>
      <c r="Q424" t="s">
        <v>307</v>
      </c>
      <c r="R424" t="s">
        <v>307</v>
      </c>
      <c r="S424" t="s">
        <v>307</v>
      </c>
      <c r="T424" t="s">
        <v>307</v>
      </c>
      <c r="U424" t="s">
        <v>307</v>
      </c>
      <c r="V424" t="s">
        <v>307</v>
      </c>
      <c r="W424" t="s">
        <v>307</v>
      </c>
    </row>
    <row r="425" spans="1:45" x14ac:dyDescent="0.25">
      <c r="A425">
        <v>108</v>
      </c>
      <c r="B425" t="s">
        <v>149</v>
      </c>
      <c r="C425" t="s">
        <v>45</v>
      </c>
      <c r="D425" t="s">
        <v>64</v>
      </c>
      <c r="E425" t="s">
        <v>307</v>
      </c>
      <c r="F425" t="s">
        <v>307</v>
      </c>
      <c r="G425" t="s">
        <v>307</v>
      </c>
      <c r="H425" t="s">
        <v>307</v>
      </c>
      <c r="I425" t="s">
        <v>307</v>
      </c>
      <c r="J425" t="s">
        <v>307</v>
      </c>
      <c r="K425" t="s">
        <v>307</v>
      </c>
      <c r="L425" t="s">
        <v>307</v>
      </c>
      <c r="M425" t="s">
        <v>307</v>
      </c>
      <c r="N425" t="s">
        <v>307</v>
      </c>
      <c r="O425" t="s">
        <v>307</v>
      </c>
      <c r="P425" t="s">
        <v>307</v>
      </c>
      <c r="Q425" t="s">
        <v>307</v>
      </c>
      <c r="R425" t="s">
        <v>307</v>
      </c>
      <c r="S425" t="s">
        <v>307</v>
      </c>
      <c r="T425" t="s">
        <v>307</v>
      </c>
      <c r="U425" t="s">
        <v>307</v>
      </c>
      <c r="V425" t="s">
        <v>307</v>
      </c>
      <c r="W425" t="s">
        <v>307</v>
      </c>
    </row>
    <row r="426" spans="1:45" x14ac:dyDescent="0.25">
      <c r="A426">
        <v>108</v>
      </c>
      <c r="B426" t="s">
        <v>149</v>
      </c>
      <c r="C426" t="s">
        <v>40</v>
      </c>
      <c r="D426" t="s">
        <v>52</v>
      </c>
      <c r="E426" t="s">
        <v>307</v>
      </c>
      <c r="F426" t="s">
        <v>307</v>
      </c>
      <c r="G426" t="s">
        <v>307</v>
      </c>
      <c r="H426" t="s">
        <v>307</v>
      </c>
      <c r="I426" t="s">
        <v>307</v>
      </c>
      <c r="J426" t="s">
        <v>307</v>
      </c>
      <c r="K426" t="s">
        <v>307</v>
      </c>
      <c r="L426" t="s">
        <v>307</v>
      </c>
      <c r="M426" t="s">
        <v>307</v>
      </c>
      <c r="N426" t="s">
        <v>307</v>
      </c>
      <c r="O426" t="s">
        <v>307</v>
      </c>
      <c r="P426" t="s">
        <v>307</v>
      </c>
      <c r="Q426" t="s">
        <v>307</v>
      </c>
      <c r="R426" t="s">
        <v>307</v>
      </c>
      <c r="S426" t="s">
        <v>307</v>
      </c>
      <c r="T426" t="s">
        <v>307</v>
      </c>
      <c r="U426" t="s">
        <v>307</v>
      </c>
      <c r="V426" t="s">
        <v>307</v>
      </c>
      <c r="W426" t="s">
        <v>307</v>
      </c>
      <c r="X426" t="s">
        <v>307</v>
      </c>
      <c r="Y426" t="s">
        <v>307</v>
      </c>
      <c r="Z426" t="s">
        <v>307</v>
      </c>
    </row>
    <row r="427" spans="1:45" x14ac:dyDescent="0.25">
      <c r="A427">
        <v>108</v>
      </c>
      <c r="B427" t="s">
        <v>149</v>
      </c>
      <c r="C427" t="s">
        <v>40</v>
      </c>
      <c r="D427" t="s">
        <v>53</v>
      </c>
      <c r="E427" t="s">
        <v>307</v>
      </c>
      <c r="F427" t="s">
        <v>307</v>
      </c>
      <c r="G427" t="s">
        <v>307</v>
      </c>
      <c r="H427" t="s">
        <v>307</v>
      </c>
      <c r="I427" t="s">
        <v>307</v>
      </c>
      <c r="J427" t="s">
        <v>307</v>
      </c>
      <c r="K427" t="s">
        <v>307</v>
      </c>
      <c r="L427" t="s">
        <v>307</v>
      </c>
      <c r="M427" t="s">
        <v>307</v>
      </c>
      <c r="N427" t="s">
        <v>307</v>
      </c>
      <c r="O427" t="s">
        <v>307</v>
      </c>
      <c r="P427" t="s">
        <v>307</v>
      </c>
      <c r="Q427" t="s">
        <v>307</v>
      </c>
      <c r="R427" t="s">
        <v>307</v>
      </c>
      <c r="S427" t="s">
        <v>307</v>
      </c>
      <c r="T427" t="s">
        <v>307</v>
      </c>
      <c r="U427" t="s">
        <v>307</v>
      </c>
      <c r="V427" t="s">
        <v>307</v>
      </c>
      <c r="W427" t="s">
        <v>307</v>
      </c>
      <c r="X427" t="s">
        <v>307</v>
      </c>
      <c r="Y427" t="s">
        <v>307</v>
      </c>
      <c r="Z427" t="s">
        <v>307</v>
      </c>
    </row>
    <row r="428" spans="1:45" x14ac:dyDescent="0.25">
      <c r="A428">
        <v>108</v>
      </c>
      <c r="B428" t="s">
        <v>149</v>
      </c>
      <c r="C428" t="s">
        <v>39</v>
      </c>
      <c r="D428" t="s">
        <v>50</v>
      </c>
      <c r="E428" t="s">
        <v>307</v>
      </c>
      <c r="F428" t="s">
        <v>307</v>
      </c>
      <c r="G428" t="s">
        <v>307</v>
      </c>
      <c r="H428" t="s">
        <v>307</v>
      </c>
      <c r="I428" t="s">
        <v>307</v>
      </c>
      <c r="J428" t="s">
        <v>307</v>
      </c>
      <c r="K428" t="s">
        <v>307</v>
      </c>
      <c r="L428" t="s">
        <v>307</v>
      </c>
      <c r="M428" t="s">
        <v>307</v>
      </c>
      <c r="N428" t="s">
        <v>307</v>
      </c>
      <c r="O428" t="s">
        <v>307</v>
      </c>
      <c r="P428" t="s">
        <v>307</v>
      </c>
      <c r="Q428" t="s">
        <v>307</v>
      </c>
      <c r="R428" t="s">
        <v>307</v>
      </c>
      <c r="S428" t="s">
        <v>307</v>
      </c>
      <c r="T428" t="s">
        <v>307</v>
      </c>
      <c r="U428" t="s">
        <v>307</v>
      </c>
      <c r="V428" t="s">
        <v>307</v>
      </c>
      <c r="W428" t="s">
        <v>307</v>
      </c>
      <c r="X428" t="s">
        <v>307</v>
      </c>
      <c r="Y428" t="s">
        <v>307</v>
      </c>
      <c r="Z428" t="s">
        <v>307</v>
      </c>
      <c r="AA428" t="s">
        <v>307</v>
      </c>
      <c r="AB428" t="s">
        <v>307</v>
      </c>
      <c r="AC428" t="s">
        <v>307</v>
      </c>
      <c r="AD428" t="s">
        <v>307</v>
      </c>
      <c r="AE428" t="s">
        <v>307</v>
      </c>
      <c r="AF428" t="s">
        <v>307</v>
      </c>
      <c r="AG428" t="s">
        <v>307</v>
      </c>
      <c r="AH428" t="s">
        <v>307</v>
      </c>
      <c r="AI428" t="s">
        <v>307</v>
      </c>
      <c r="AJ428" t="s">
        <v>307</v>
      </c>
      <c r="AK428" t="s">
        <v>307</v>
      </c>
      <c r="AL428" t="s">
        <v>307</v>
      </c>
      <c r="AM428" t="s">
        <v>307</v>
      </c>
      <c r="AN428" t="s">
        <v>307</v>
      </c>
      <c r="AO428" t="s">
        <v>307</v>
      </c>
      <c r="AP428" t="s">
        <v>307</v>
      </c>
    </row>
    <row r="429" spans="1:45" x14ac:dyDescent="0.25">
      <c r="A429">
        <v>108</v>
      </c>
      <c r="B429" t="s">
        <v>149</v>
      </c>
      <c r="C429" t="s">
        <v>39</v>
      </c>
      <c r="D429" t="s">
        <v>48</v>
      </c>
      <c r="E429" t="s">
        <v>307</v>
      </c>
      <c r="F429" t="s">
        <v>307</v>
      </c>
      <c r="G429" t="s">
        <v>307</v>
      </c>
      <c r="H429" t="s">
        <v>307</v>
      </c>
      <c r="I429" t="s">
        <v>307</v>
      </c>
      <c r="J429" t="s">
        <v>307</v>
      </c>
      <c r="K429" t="s">
        <v>307</v>
      </c>
      <c r="L429" t="s">
        <v>307</v>
      </c>
      <c r="M429" t="s">
        <v>307</v>
      </c>
      <c r="N429" t="s">
        <v>307</v>
      </c>
      <c r="O429" t="s">
        <v>307</v>
      </c>
      <c r="P429" t="s">
        <v>307</v>
      </c>
      <c r="Q429" t="s">
        <v>307</v>
      </c>
      <c r="R429" t="s">
        <v>307</v>
      </c>
      <c r="S429" t="s">
        <v>307</v>
      </c>
      <c r="T429" t="s">
        <v>307</v>
      </c>
      <c r="U429" t="s">
        <v>307</v>
      </c>
      <c r="V429" t="s">
        <v>307</v>
      </c>
      <c r="W429" t="s">
        <v>307</v>
      </c>
      <c r="X429" t="s">
        <v>307</v>
      </c>
      <c r="Y429" t="s">
        <v>307</v>
      </c>
      <c r="Z429" t="s">
        <v>307</v>
      </c>
      <c r="AA429" t="s">
        <v>307</v>
      </c>
      <c r="AB429" t="s">
        <v>307</v>
      </c>
      <c r="AC429" t="s">
        <v>307</v>
      </c>
      <c r="AD429" t="s">
        <v>307</v>
      </c>
      <c r="AE429" t="s">
        <v>307</v>
      </c>
      <c r="AF429" t="s">
        <v>307</v>
      </c>
      <c r="AG429" t="s">
        <v>307</v>
      </c>
      <c r="AH429" t="s">
        <v>307</v>
      </c>
      <c r="AI429" t="s">
        <v>307</v>
      </c>
      <c r="AJ429" t="s">
        <v>307</v>
      </c>
      <c r="AK429" t="s">
        <v>307</v>
      </c>
      <c r="AL429" t="s">
        <v>307</v>
      </c>
      <c r="AM429" t="s">
        <v>307</v>
      </c>
      <c r="AN429" t="s">
        <v>307</v>
      </c>
      <c r="AO429" t="s">
        <v>307</v>
      </c>
      <c r="AP429" t="s">
        <v>307</v>
      </c>
    </row>
    <row r="430" spans="1:45" x14ac:dyDescent="0.25">
      <c r="A430">
        <v>108</v>
      </c>
      <c r="B430" t="s">
        <v>149</v>
      </c>
      <c r="C430" t="s">
        <v>39</v>
      </c>
      <c r="D430" t="s">
        <v>51</v>
      </c>
      <c r="E430" t="s">
        <v>307</v>
      </c>
      <c r="F430" t="s">
        <v>307</v>
      </c>
      <c r="G430" t="s">
        <v>307</v>
      </c>
      <c r="H430" t="s">
        <v>307</v>
      </c>
      <c r="I430" t="s">
        <v>307</v>
      </c>
      <c r="J430" t="s">
        <v>307</v>
      </c>
      <c r="K430" t="s">
        <v>307</v>
      </c>
      <c r="L430" t="s">
        <v>307</v>
      </c>
      <c r="M430" t="s">
        <v>307</v>
      </c>
      <c r="N430" t="s">
        <v>307</v>
      </c>
      <c r="O430" t="s">
        <v>307</v>
      </c>
      <c r="P430" t="s">
        <v>307</v>
      </c>
      <c r="Q430" t="s">
        <v>307</v>
      </c>
      <c r="R430" t="s">
        <v>307</v>
      </c>
      <c r="S430" t="s">
        <v>307</v>
      </c>
      <c r="T430" t="s">
        <v>307</v>
      </c>
      <c r="U430" t="s">
        <v>307</v>
      </c>
      <c r="V430" t="s">
        <v>307</v>
      </c>
      <c r="W430" t="s">
        <v>307</v>
      </c>
      <c r="X430" t="s">
        <v>307</v>
      </c>
      <c r="Y430" t="s">
        <v>307</v>
      </c>
      <c r="Z430" t="s">
        <v>307</v>
      </c>
      <c r="AA430" t="s">
        <v>307</v>
      </c>
      <c r="AB430" t="s">
        <v>307</v>
      </c>
      <c r="AC430" t="s">
        <v>307</v>
      </c>
      <c r="AD430" t="s">
        <v>307</v>
      </c>
      <c r="AE430" t="s">
        <v>307</v>
      </c>
      <c r="AF430" t="s">
        <v>307</v>
      </c>
      <c r="AG430" t="s">
        <v>307</v>
      </c>
      <c r="AH430" t="s">
        <v>307</v>
      </c>
      <c r="AI430" t="s">
        <v>307</v>
      </c>
      <c r="AJ430" t="s">
        <v>307</v>
      </c>
      <c r="AK430" t="s">
        <v>307</v>
      </c>
      <c r="AL430" t="s">
        <v>307</v>
      </c>
      <c r="AM430" t="s">
        <v>307</v>
      </c>
      <c r="AN430" t="s">
        <v>307</v>
      </c>
      <c r="AO430" t="s">
        <v>307</v>
      </c>
      <c r="AP430" t="s">
        <v>307</v>
      </c>
    </row>
    <row r="431" spans="1:45" x14ac:dyDescent="0.25">
      <c r="A431">
        <v>108</v>
      </c>
      <c r="B431" t="s">
        <v>149</v>
      </c>
      <c r="C431" t="s">
        <v>46</v>
      </c>
      <c r="D431" t="s">
        <v>65</v>
      </c>
      <c r="E431" t="s">
        <v>307</v>
      </c>
      <c r="F431" t="s">
        <v>307</v>
      </c>
      <c r="G431" t="s">
        <v>307</v>
      </c>
      <c r="H431" t="s">
        <v>307</v>
      </c>
      <c r="I431" t="s">
        <v>307</v>
      </c>
      <c r="J431" t="s">
        <v>307</v>
      </c>
      <c r="K431" t="s">
        <v>307</v>
      </c>
      <c r="L431" t="s">
        <v>307</v>
      </c>
      <c r="M431" t="s">
        <v>307</v>
      </c>
      <c r="N431" t="s">
        <v>307</v>
      </c>
      <c r="O431" t="s">
        <v>307</v>
      </c>
      <c r="P431" t="s">
        <v>307</v>
      </c>
      <c r="Q431" t="s">
        <v>307</v>
      </c>
      <c r="R431" t="s">
        <v>307</v>
      </c>
      <c r="S431" t="s">
        <v>307</v>
      </c>
      <c r="T431" t="s">
        <v>307</v>
      </c>
      <c r="U431" t="s">
        <v>307</v>
      </c>
      <c r="V431" t="s">
        <v>307</v>
      </c>
      <c r="W431" t="s">
        <v>307</v>
      </c>
      <c r="X431" t="s">
        <v>307</v>
      </c>
      <c r="Y431" t="s">
        <v>307</v>
      </c>
      <c r="Z431" t="s">
        <v>307</v>
      </c>
    </row>
    <row r="432" spans="1:45" x14ac:dyDescent="0.25">
      <c r="A432">
        <v>108</v>
      </c>
      <c r="B432" t="s">
        <v>149</v>
      </c>
      <c r="C432" t="s">
        <v>46</v>
      </c>
      <c r="D432" t="s">
        <v>66</v>
      </c>
      <c r="E432" t="s">
        <v>307</v>
      </c>
      <c r="F432" t="s">
        <v>307</v>
      </c>
      <c r="G432" t="s">
        <v>307</v>
      </c>
      <c r="H432" t="s">
        <v>307</v>
      </c>
      <c r="I432" t="s">
        <v>307</v>
      </c>
      <c r="J432" t="s">
        <v>307</v>
      </c>
      <c r="K432" t="s">
        <v>307</v>
      </c>
      <c r="L432" t="s">
        <v>307</v>
      </c>
      <c r="M432" t="s">
        <v>307</v>
      </c>
      <c r="N432" t="s">
        <v>307</v>
      </c>
      <c r="O432" t="s">
        <v>307</v>
      </c>
      <c r="P432" t="s">
        <v>307</v>
      </c>
      <c r="Q432" t="s">
        <v>307</v>
      </c>
      <c r="R432" t="s">
        <v>307</v>
      </c>
      <c r="S432" t="s">
        <v>307</v>
      </c>
      <c r="T432" t="s">
        <v>307</v>
      </c>
      <c r="U432" t="s">
        <v>307</v>
      </c>
      <c r="V432" t="s">
        <v>307</v>
      </c>
      <c r="W432" t="s">
        <v>307</v>
      </c>
      <c r="X432" t="s">
        <v>307</v>
      </c>
      <c r="Y432" t="s">
        <v>307</v>
      </c>
      <c r="Z432" t="s">
        <v>307</v>
      </c>
    </row>
    <row r="433" spans="1:26" x14ac:dyDescent="0.25">
      <c r="A433">
        <v>108</v>
      </c>
      <c r="B433" t="s">
        <v>149</v>
      </c>
      <c r="C433" t="s">
        <v>46</v>
      </c>
      <c r="D433" t="s">
        <v>67</v>
      </c>
      <c r="E433" t="s">
        <v>307</v>
      </c>
      <c r="F433" t="s">
        <v>307</v>
      </c>
      <c r="G433" t="s">
        <v>307</v>
      </c>
      <c r="H433" t="s">
        <v>307</v>
      </c>
      <c r="I433" t="s">
        <v>307</v>
      </c>
      <c r="J433" t="s">
        <v>307</v>
      </c>
      <c r="K433" t="s">
        <v>307</v>
      </c>
      <c r="L433" t="s">
        <v>307</v>
      </c>
      <c r="M433" t="s">
        <v>307</v>
      </c>
      <c r="N433" t="s">
        <v>307</v>
      </c>
      <c r="O433" t="s">
        <v>307</v>
      </c>
      <c r="P433" t="s">
        <v>307</v>
      </c>
      <c r="Q433" t="s">
        <v>307</v>
      </c>
      <c r="R433" t="s">
        <v>307</v>
      </c>
      <c r="S433" t="s">
        <v>307</v>
      </c>
      <c r="T433" t="s">
        <v>307</v>
      </c>
      <c r="U433" t="s">
        <v>307</v>
      </c>
      <c r="V433" t="s">
        <v>307</v>
      </c>
      <c r="W433" t="s">
        <v>307</v>
      </c>
      <c r="X433" t="s">
        <v>307</v>
      </c>
      <c r="Y433" t="s">
        <v>307</v>
      </c>
      <c r="Z433" t="s">
        <v>307</v>
      </c>
    </row>
    <row r="434" spans="1:26" x14ac:dyDescent="0.25">
      <c r="A434">
        <v>108</v>
      </c>
      <c r="B434" t="s">
        <v>149</v>
      </c>
      <c r="C434" t="s">
        <v>46</v>
      </c>
      <c r="D434" t="s">
        <v>68</v>
      </c>
      <c r="E434" t="s">
        <v>307</v>
      </c>
      <c r="F434" t="s">
        <v>307</v>
      </c>
      <c r="G434" t="s">
        <v>307</v>
      </c>
      <c r="H434" t="s">
        <v>307</v>
      </c>
      <c r="I434" t="s">
        <v>307</v>
      </c>
      <c r="J434" t="s">
        <v>307</v>
      </c>
      <c r="K434" t="s">
        <v>307</v>
      </c>
      <c r="L434" t="s">
        <v>307</v>
      </c>
      <c r="M434" t="s">
        <v>307</v>
      </c>
      <c r="N434" t="s">
        <v>307</v>
      </c>
      <c r="O434" t="s">
        <v>307</v>
      </c>
      <c r="P434" t="s">
        <v>307</v>
      </c>
      <c r="Q434" t="s">
        <v>307</v>
      </c>
      <c r="R434" t="s">
        <v>307</v>
      </c>
      <c r="S434" t="s">
        <v>307</v>
      </c>
      <c r="T434" t="s">
        <v>307</v>
      </c>
      <c r="U434" t="s">
        <v>307</v>
      </c>
      <c r="V434" t="s">
        <v>307</v>
      </c>
      <c r="W434" t="s">
        <v>307</v>
      </c>
      <c r="X434" t="s">
        <v>307</v>
      </c>
      <c r="Y434" t="s">
        <v>307</v>
      </c>
      <c r="Z434" t="s">
        <v>307</v>
      </c>
    </row>
    <row r="435" spans="1:26" x14ac:dyDescent="0.25">
      <c r="A435">
        <v>108</v>
      </c>
      <c r="B435" t="s">
        <v>149</v>
      </c>
      <c r="C435" t="s">
        <v>46</v>
      </c>
      <c r="D435" t="s">
        <v>69</v>
      </c>
      <c r="E435" t="s">
        <v>307</v>
      </c>
      <c r="F435" t="s">
        <v>307</v>
      </c>
      <c r="G435" t="s">
        <v>307</v>
      </c>
      <c r="H435" t="s">
        <v>307</v>
      </c>
      <c r="I435" t="s">
        <v>307</v>
      </c>
      <c r="J435" t="s">
        <v>307</v>
      </c>
      <c r="K435" t="s">
        <v>307</v>
      </c>
      <c r="L435" t="s">
        <v>307</v>
      </c>
      <c r="M435" t="s">
        <v>307</v>
      </c>
      <c r="N435" t="s">
        <v>307</v>
      </c>
      <c r="O435" t="s">
        <v>307</v>
      </c>
      <c r="P435" t="s">
        <v>307</v>
      </c>
      <c r="Q435" t="s">
        <v>307</v>
      </c>
      <c r="R435" t="s">
        <v>307</v>
      </c>
      <c r="S435" t="s">
        <v>307</v>
      </c>
      <c r="T435" t="s">
        <v>307</v>
      </c>
      <c r="U435" t="s">
        <v>307</v>
      </c>
      <c r="V435" t="s">
        <v>307</v>
      </c>
      <c r="W435" t="s">
        <v>307</v>
      </c>
      <c r="X435" t="s">
        <v>307</v>
      </c>
      <c r="Y435" t="s">
        <v>307</v>
      </c>
      <c r="Z435" t="s">
        <v>307</v>
      </c>
    </row>
    <row r="436" spans="1:26" x14ac:dyDescent="0.25">
      <c r="A436">
        <v>108</v>
      </c>
      <c r="B436" t="s">
        <v>149</v>
      </c>
      <c r="C436" t="s">
        <v>46</v>
      </c>
      <c r="D436" t="s">
        <v>70</v>
      </c>
      <c r="E436" t="s">
        <v>307</v>
      </c>
      <c r="F436" t="s">
        <v>307</v>
      </c>
      <c r="G436" t="s">
        <v>307</v>
      </c>
      <c r="H436" t="s">
        <v>307</v>
      </c>
      <c r="I436" t="s">
        <v>307</v>
      </c>
      <c r="J436" t="s">
        <v>307</v>
      </c>
      <c r="K436" t="s">
        <v>307</v>
      </c>
      <c r="L436" t="s">
        <v>307</v>
      </c>
      <c r="M436" t="s">
        <v>307</v>
      </c>
      <c r="N436" t="s">
        <v>307</v>
      </c>
      <c r="O436" t="s">
        <v>307</v>
      </c>
      <c r="P436" t="s">
        <v>307</v>
      </c>
      <c r="Q436" t="s">
        <v>307</v>
      </c>
      <c r="R436" t="s">
        <v>307</v>
      </c>
      <c r="S436" t="s">
        <v>307</v>
      </c>
      <c r="T436" t="s">
        <v>307</v>
      </c>
      <c r="U436" t="s">
        <v>307</v>
      </c>
      <c r="V436" t="s">
        <v>307</v>
      </c>
      <c r="W436" t="s">
        <v>307</v>
      </c>
      <c r="X436" t="s">
        <v>307</v>
      </c>
      <c r="Y436" t="s">
        <v>307</v>
      </c>
      <c r="Z436" t="s">
        <v>307</v>
      </c>
    </row>
    <row r="437" spans="1:26" x14ac:dyDescent="0.25">
      <c r="A437">
        <v>108</v>
      </c>
      <c r="B437" t="s">
        <v>149</v>
      </c>
      <c r="C437" t="s">
        <v>46</v>
      </c>
      <c r="D437" t="s">
        <v>71</v>
      </c>
      <c r="E437" t="s">
        <v>307</v>
      </c>
      <c r="F437" t="s">
        <v>307</v>
      </c>
      <c r="G437" t="s">
        <v>307</v>
      </c>
      <c r="H437" t="s">
        <v>307</v>
      </c>
      <c r="I437" t="s">
        <v>307</v>
      </c>
      <c r="J437" t="s">
        <v>307</v>
      </c>
      <c r="K437" t="s">
        <v>307</v>
      </c>
      <c r="L437" t="s">
        <v>307</v>
      </c>
      <c r="M437" t="s">
        <v>307</v>
      </c>
      <c r="N437" t="s">
        <v>307</v>
      </c>
      <c r="O437" t="s">
        <v>307</v>
      </c>
      <c r="P437" t="s">
        <v>307</v>
      </c>
      <c r="Q437" t="s">
        <v>307</v>
      </c>
      <c r="R437" t="s">
        <v>307</v>
      </c>
      <c r="S437" t="s">
        <v>307</v>
      </c>
      <c r="T437" t="s">
        <v>307</v>
      </c>
      <c r="U437" t="s">
        <v>307</v>
      </c>
      <c r="V437" t="s">
        <v>307</v>
      </c>
      <c r="W437" t="s">
        <v>307</v>
      </c>
      <c r="X437" t="s">
        <v>307</v>
      </c>
      <c r="Y437" t="s">
        <v>307</v>
      </c>
      <c r="Z437" t="s">
        <v>307</v>
      </c>
    </row>
    <row r="438" spans="1:26" x14ac:dyDescent="0.25">
      <c r="A438">
        <v>108</v>
      </c>
      <c r="B438" t="s">
        <v>149</v>
      </c>
      <c r="C438" t="s">
        <v>46</v>
      </c>
      <c r="D438" t="s">
        <v>72</v>
      </c>
      <c r="E438" t="s">
        <v>307</v>
      </c>
      <c r="F438" t="s">
        <v>307</v>
      </c>
      <c r="G438" t="s">
        <v>307</v>
      </c>
      <c r="H438" t="s">
        <v>307</v>
      </c>
      <c r="I438" t="s">
        <v>307</v>
      </c>
      <c r="J438" t="s">
        <v>307</v>
      </c>
      <c r="K438" t="s">
        <v>307</v>
      </c>
      <c r="L438" t="s">
        <v>307</v>
      </c>
      <c r="M438" t="s">
        <v>307</v>
      </c>
      <c r="N438" t="s">
        <v>307</v>
      </c>
      <c r="O438" t="s">
        <v>307</v>
      </c>
      <c r="P438" t="s">
        <v>307</v>
      </c>
      <c r="Q438" t="s">
        <v>307</v>
      </c>
      <c r="R438" t="s">
        <v>307</v>
      </c>
      <c r="S438" t="s">
        <v>307</v>
      </c>
      <c r="T438" t="s">
        <v>307</v>
      </c>
      <c r="U438" t="s">
        <v>307</v>
      </c>
      <c r="V438" t="s">
        <v>307</v>
      </c>
      <c r="W438" t="s">
        <v>307</v>
      </c>
      <c r="X438" t="s">
        <v>307</v>
      </c>
      <c r="Y438" t="s">
        <v>307</v>
      </c>
      <c r="Z438" t="s">
        <v>307</v>
      </c>
    </row>
    <row r="439" spans="1:26" x14ac:dyDescent="0.25">
      <c r="A439">
        <v>108</v>
      </c>
      <c r="B439" t="s">
        <v>149</v>
      </c>
      <c r="C439" t="s">
        <v>46</v>
      </c>
      <c r="D439" t="s">
        <v>47</v>
      </c>
      <c r="E439" t="s">
        <v>307</v>
      </c>
      <c r="F439" t="s">
        <v>307</v>
      </c>
      <c r="G439" t="s">
        <v>307</v>
      </c>
      <c r="H439" t="s">
        <v>307</v>
      </c>
      <c r="I439" t="s">
        <v>307</v>
      </c>
      <c r="J439" t="s">
        <v>307</v>
      </c>
      <c r="K439" t="s">
        <v>307</v>
      </c>
      <c r="L439" t="s">
        <v>307</v>
      </c>
      <c r="M439" t="s">
        <v>307</v>
      </c>
      <c r="N439" t="s">
        <v>307</v>
      </c>
      <c r="O439" t="s">
        <v>307</v>
      </c>
      <c r="P439" t="s">
        <v>307</v>
      </c>
      <c r="Q439" t="s">
        <v>307</v>
      </c>
      <c r="R439" t="s">
        <v>307</v>
      </c>
      <c r="S439" t="s">
        <v>307</v>
      </c>
      <c r="T439" t="s">
        <v>307</v>
      </c>
      <c r="U439" t="s">
        <v>307</v>
      </c>
      <c r="V439" t="s">
        <v>307</v>
      </c>
      <c r="W439" t="s">
        <v>307</v>
      </c>
      <c r="X439" t="s">
        <v>307</v>
      </c>
      <c r="Y439" t="s">
        <v>307</v>
      </c>
      <c r="Z439" t="s">
        <v>307</v>
      </c>
    </row>
    <row r="440" spans="1:26" x14ac:dyDescent="0.25">
      <c r="A440">
        <v>108</v>
      </c>
      <c r="B440" t="s">
        <v>149</v>
      </c>
      <c r="C440" t="s">
        <v>46</v>
      </c>
      <c r="D440" t="s">
        <v>48</v>
      </c>
      <c r="E440" t="s">
        <v>307</v>
      </c>
      <c r="F440" t="s">
        <v>307</v>
      </c>
      <c r="G440" t="s">
        <v>307</v>
      </c>
      <c r="H440" t="s">
        <v>307</v>
      </c>
      <c r="I440" t="s">
        <v>307</v>
      </c>
      <c r="J440" t="s">
        <v>307</v>
      </c>
      <c r="K440" t="s">
        <v>307</v>
      </c>
      <c r="L440" t="s">
        <v>307</v>
      </c>
      <c r="M440" t="s">
        <v>307</v>
      </c>
      <c r="N440" t="s">
        <v>307</v>
      </c>
      <c r="O440" t="s">
        <v>307</v>
      </c>
      <c r="P440" t="s">
        <v>307</v>
      </c>
      <c r="Q440" t="s">
        <v>307</v>
      </c>
      <c r="R440" t="s">
        <v>307</v>
      </c>
      <c r="S440" t="s">
        <v>307</v>
      </c>
      <c r="T440" t="s">
        <v>307</v>
      </c>
      <c r="U440" t="s">
        <v>307</v>
      </c>
      <c r="V440" t="s">
        <v>307</v>
      </c>
      <c r="W440" t="s">
        <v>307</v>
      </c>
      <c r="X440" t="s">
        <v>307</v>
      </c>
      <c r="Y440" t="s">
        <v>307</v>
      </c>
      <c r="Z440" t="s">
        <v>307</v>
      </c>
    </row>
    <row r="441" spans="1:26" x14ac:dyDescent="0.25">
      <c r="A441">
        <v>108</v>
      </c>
      <c r="B441" t="s">
        <v>149</v>
      </c>
      <c r="C441" t="s">
        <v>46</v>
      </c>
      <c r="D441" t="s">
        <v>49</v>
      </c>
      <c r="E441" t="s">
        <v>307</v>
      </c>
      <c r="F441" t="s">
        <v>307</v>
      </c>
      <c r="G441" t="s">
        <v>307</v>
      </c>
      <c r="H441" t="s">
        <v>307</v>
      </c>
      <c r="I441" t="s">
        <v>307</v>
      </c>
      <c r="J441" t="s">
        <v>307</v>
      </c>
      <c r="K441" t="s">
        <v>307</v>
      </c>
      <c r="L441" t="s">
        <v>307</v>
      </c>
      <c r="M441" t="s">
        <v>307</v>
      </c>
      <c r="N441" t="s">
        <v>307</v>
      </c>
      <c r="O441" t="s">
        <v>307</v>
      </c>
      <c r="P441" t="s">
        <v>307</v>
      </c>
      <c r="Q441" t="s">
        <v>307</v>
      </c>
      <c r="R441" t="s">
        <v>307</v>
      </c>
      <c r="S441" t="s">
        <v>307</v>
      </c>
      <c r="T441" t="s">
        <v>307</v>
      </c>
      <c r="U441" t="s">
        <v>307</v>
      </c>
      <c r="V441" t="s">
        <v>307</v>
      </c>
      <c r="W441" t="s">
        <v>307</v>
      </c>
      <c r="X441" t="s">
        <v>307</v>
      </c>
      <c r="Y441" t="s">
        <v>307</v>
      </c>
      <c r="Z441" t="s">
        <v>307</v>
      </c>
    </row>
    <row r="442" spans="1:26" x14ac:dyDescent="0.25">
      <c r="A442">
        <v>108</v>
      </c>
      <c r="B442" t="s">
        <v>149</v>
      </c>
      <c r="C442" t="s">
        <v>41</v>
      </c>
      <c r="D442" t="s">
        <v>48</v>
      </c>
      <c r="E442" t="s">
        <v>307</v>
      </c>
      <c r="F442" t="s">
        <v>307</v>
      </c>
      <c r="G442" t="s">
        <v>307</v>
      </c>
      <c r="H442" t="s">
        <v>307</v>
      </c>
      <c r="I442" t="s">
        <v>307</v>
      </c>
      <c r="J442" t="s">
        <v>307</v>
      </c>
      <c r="K442" t="s">
        <v>307</v>
      </c>
      <c r="L442" t="s">
        <v>307</v>
      </c>
      <c r="M442" t="s">
        <v>307</v>
      </c>
      <c r="N442" t="s">
        <v>307</v>
      </c>
      <c r="O442" t="s">
        <v>307</v>
      </c>
      <c r="P442" t="s">
        <v>307</v>
      </c>
      <c r="Q442" t="s">
        <v>307</v>
      </c>
      <c r="R442" t="s">
        <v>307</v>
      </c>
      <c r="S442" t="s">
        <v>307</v>
      </c>
      <c r="T442" t="s">
        <v>307</v>
      </c>
      <c r="U442" t="s">
        <v>307</v>
      </c>
      <c r="V442" t="s">
        <v>307</v>
      </c>
      <c r="W442" t="s">
        <v>307</v>
      </c>
      <c r="X442" t="s">
        <v>307</v>
      </c>
      <c r="Y442" t="s">
        <v>307</v>
      </c>
      <c r="Z442" t="s">
        <v>307</v>
      </c>
    </row>
    <row r="443" spans="1:26" x14ac:dyDescent="0.25">
      <c r="A443">
        <v>108</v>
      </c>
      <c r="B443" t="s">
        <v>149</v>
      </c>
      <c r="C443" t="s">
        <v>459</v>
      </c>
      <c r="D443" t="s">
        <v>48</v>
      </c>
      <c r="E443" t="s">
        <v>307</v>
      </c>
      <c r="F443" t="s">
        <v>307</v>
      </c>
      <c r="G443" t="s">
        <v>307</v>
      </c>
      <c r="H443" t="s">
        <v>307</v>
      </c>
      <c r="I443" t="s">
        <v>307</v>
      </c>
      <c r="J443" t="s">
        <v>307</v>
      </c>
      <c r="K443" t="s">
        <v>307</v>
      </c>
      <c r="L443" t="s">
        <v>307</v>
      </c>
      <c r="M443" t="s">
        <v>307</v>
      </c>
      <c r="N443" t="s">
        <v>307</v>
      </c>
      <c r="O443" t="s">
        <v>307</v>
      </c>
      <c r="P443" t="s">
        <v>307</v>
      </c>
      <c r="Q443" t="s">
        <v>307</v>
      </c>
    </row>
    <row r="444" spans="1:26" x14ac:dyDescent="0.25">
      <c r="A444">
        <v>108</v>
      </c>
      <c r="B444" t="s">
        <v>149</v>
      </c>
      <c r="C444" t="s">
        <v>304</v>
      </c>
      <c r="D444" t="s">
        <v>48</v>
      </c>
      <c r="E444" t="s">
        <v>307</v>
      </c>
      <c r="F444" t="s">
        <v>307</v>
      </c>
      <c r="G444" t="s">
        <v>307</v>
      </c>
      <c r="H444" t="s">
        <v>307</v>
      </c>
      <c r="I444" t="s">
        <v>307</v>
      </c>
      <c r="J444" t="s">
        <v>307</v>
      </c>
      <c r="K444" t="s">
        <v>307</v>
      </c>
      <c r="L444" t="s">
        <v>307</v>
      </c>
      <c r="M444" t="s">
        <v>307</v>
      </c>
      <c r="N444" t="s">
        <v>307</v>
      </c>
      <c r="O444" t="s">
        <v>307</v>
      </c>
      <c r="P444" t="s">
        <v>307</v>
      </c>
      <c r="Q444" t="s">
        <v>307</v>
      </c>
    </row>
    <row r="445" spans="1:26" x14ac:dyDescent="0.25">
      <c r="A445">
        <v>108</v>
      </c>
      <c r="B445" t="s">
        <v>149</v>
      </c>
      <c r="C445" t="s">
        <v>433</v>
      </c>
      <c r="D445" t="s">
        <v>48</v>
      </c>
      <c r="E445" t="s">
        <v>307</v>
      </c>
      <c r="F445" t="s">
        <v>307</v>
      </c>
      <c r="G445" t="s">
        <v>307</v>
      </c>
      <c r="H445" t="s">
        <v>307</v>
      </c>
      <c r="I445" t="s">
        <v>307</v>
      </c>
      <c r="J445" t="s">
        <v>307</v>
      </c>
      <c r="K445" t="s">
        <v>307</v>
      </c>
      <c r="L445" t="s">
        <v>307</v>
      </c>
      <c r="M445" t="s">
        <v>307</v>
      </c>
      <c r="N445" t="s">
        <v>307</v>
      </c>
      <c r="O445" t="s">
        <v>307</v>
      </c>
      <c r="P445" t="s">
        <v>307</v>
      </c>
      <c r="Q445" t="s">
        <v>307</v>
      </c>
    </row>
    <row r="446" spans="1:26" x14ac:dyDescent="0.25">
      <c r="A446">
        <v>108</v>
      </c>
      <c r="B446" t="s">
        <v>149</v>
      </c>
      <c r="C446" t="s">
        <v>305</v>
      </c>
      <c r="D446" t="s">
        <v>48</v>
      </c>
      <c r="E446" t="s">
        <v>307</v>
      </c>
      <c r="F446" t="s">
        <v>307</v>
      </c>
      <c r="G446" t="s">
        <v>307</v>
      </c>
      <c r="H446" t="s">
        <v>307</v>
      </c>
      <c r="I446" t="s">
        <v>307</v>
      </c>
      <c r="J446" t="s">
        <v>307</v>
      </c>
      <c r="K446" t="s">
        <v>307</v>
      </c>
      <c r="L446" t="s">
        <v>307</v>
      </c>
      <c r="M446" t="s">
        <v>307</v>
      </c>
      <c r="N446" t="s">
        <v>307</v>
      </c>
      <c r="O446" t="s">
        <v>307</v>
      </c>
      <c r="P446" t="s">
        <v>307</v>
      </c>
      <c r="Q446" t="s">
        <v>307</v>
      </c>
    </row>
    <row r="447" spans="1:26" x14ac:dyDescent="0.25">
      <c r="A447">
        <v>108</v>
      </c>
      <c r="B447" t="s">
        <v>149</v>
      </c>
      <c r="C447" t="s">
        <v>306</v>
      </c>
      <c r="D447" t="s">
        <v>48</v>
      </c>
      <c r="E447" t="s">
        <v>307</v>
      </c>
      <c r="F447" t="s">
        <v>307</v>
      </c>
      <c r="G447" t="s">
        <v>307</v>
      </c>
      <c r="H447" t="s">
        <v>307</v>
      </c>
      <c r="I447" t="s">
        <v>307</v>
      </c>
      <c r="J447" t="s">
        <v>307</v>
      </c>
      <c r="K447" t="s">
        <v>307</v>
      </c>
      <c r="L447" t="s">
        <v>307</v>
      </c>
      <c r="M447" t="s">
        <v>307</v>
      </c>
      <c r="N447" t="s">
        <v>307</v>
      </c>
      <c r="O447" t="s">
        <v>307</v>
      </c>
      <c r="P447" t="s">
        <v>307</v>
      </c>
      <c r="Q447" t="s">
        <v>307</v>
      </c>
    </row>
    <row r="448" spans="1:26" x14ac:dyDescent="0.25">
      <c r="A448">
        <v>108</v>
      </c>
      <c r="B448" t="s">
        <v>149</v>
      </c>
      <c r="C448" t="s">
        <v>44</v>
      </c>
      <c r="D448" t="s">
        <v>54</v>
      </c>
      <c r="E448" t="s">
        <v>307</v>
      </c>
      <c r="F448" t="s">
        <v>307</v>
      </c>
      <c r="G448" t="s">
        <v>307</v>
      </c>
      <c r="H448" t="s">
        <v>307</v>
      </c>
      <c r="I448" t="s">
        <v>307</v>
      </c>
      <c r="J448" t="s">
        <v>307</v>
      </c>
      <c r="K448" t="s">
        <v>307</v>
      </c>
      <c r="L448" t="s">
        <v>307</v>
      </c>
      <c r="M448" t="s">
        <v>307</v>
      </c>
      <c r="N448" t="s">
        <v>307</v>
      </c>
      <c r="O448" t="s">
        <v>307</v>
      </c>
      <c r="P448" t="s">
        <v>307</v>
      </c>
      <c r="Q448" t="s">
        <v>307</v>
      </c>
      <c r="R448" t="s">
        <v>307</v>
      </c>
      <c r="S448" t="s">
        <v>307</v>
      </c>
      <c r="T448" t="s">
        <v>307</v>
      </c>
      <c r="U448" t="s">
        <v>307</v>
      </c>
      <c r="V448" t="s">
        <v>307</v>
      </c>
      <c r="W448" t="s">
        <v>307</v>
      </c>
    </row>
    <row r="449" spans="1:45" x14ac:dyDescent="0.25">
      <c r="A449">
        <v>108</v>
      </c>
      <c r="B449" t="s">
        <v>149</v>
      </c>
      <c r="C449" t="s">
        <v>44</v>
      </c>
      <c r="D449" t="s">
        <v>55</v>
      </c>
      <c r="E449" t="s">
        <v>307</v>
      </c>
      <c r="F449" t="s">
        <v>307</v>
      </c>
      <c r="G449" t="s">
        <v>307</v>
      </c>
      <c r="H449" t="s">
        <v>307</v>
      </c>
      <c r="I449" t="s">
        <v>307</v>
      </c>
      <c r="J449" t="s">
        <v>307</v>
      </c>
      <c r="K449" t="s">
        <v>307</v>
      </c>
      <c r="L449" t="s">
        <v>307</v>
      </c>
      <c r="M449" t="s">
        <v>307</v>
      </c>
      <c r="N449" t="s">
        <v>307</v>
      </c>
      <c r="O449" t="s">
        <v>307</v>
      </c>
      <c r="P449" t="s">
        <v>307</v>
      </c>
      <c r="Q449" t="s">
        <v>307</v>
      </c>
      <c r="R449" t="s">
        <v>307</v>
      </c>
      <c r="S449" t="s">
        <v>307</v>
      </c>
      <c r="T449" t="s">
        <v>307</v>
      </c>
      <c r="U449" t="s">
        <v>307</v>
      </c>
      <c r="V449" t="s">
        <v>307</v>
      </c>
      <c r="W449" t="s">
        <v>307</v>
      </c>
    </row>
    <row r="450" spans="1:45" x14ac:dyDescent="0.25">
      <c r="A450">
        <v>108</v>
      </c>
      <c r="B450" t="s">
        <v>149</v>
      </c>
      <c r="C450" t="s">
        <v>44</v>
      </c>
      <c r="D450" t="s">
        <v>56</v>
      </c>
      <c r="E450" t="s">
        <v>307</v>
      </c>
      <c r="F450" t="s">
        <v>307</v>
      </c>
      <c r="G450" t="s">
        <v>307</v>
      </c>
      <c r="H450" t="s">
        <v>307</v>
      </c>
      <c r="I450" t="s">
        <v>307</v>
      </c>
      <c r="J450" t="s">
        <v>307</v>
      </c>
      <c r="K450" t="s">
        <v>307</v>
      </c>
      <c r="L450" t="s">
        <v>307</v>
      </c>
      <c r="M450" t="s">
        <v>307</v>
      </c>
      <c r="N450" t="s">
        <v>307</v>
      </c>
      <c r="O450" t="s">
        <v>307</v>
      </c>
      <c r="P450" t="s">
        <v>307</v>
      </c>
      <c r="Q450" t="s">
        <v>307</v>
      </c>
      <c r="R450" t="s">
        <v>307</v>
      </c>
      <c r="S450" t="s">
        <v>307</v>
      </c>
      <c r="T450" t="s">
        <v>307</v>
      </c>
      <c r="U450" t="s">
        <v>307</v>
      </c>
      <c r="V450" t="s">
        <v>307</v>
      </c>
      <c r="W450" t="s">
        <v>307</v>
      </c>
    </row>
    <row r="451" spans="1:45" x14ac:dyDescent="0.25">
      <c r="A451">
        <v>108</v>
      </c>
      <c r="B451" t="s">
        <v>149</v>
      </c>
      <c r="C451" t="s">
        <v>44</v>
      </c>
      <c r="D451" t="s">
        <v>57</v>
      </c>
      <c r="E451" t="s">
        <v>307</v>
      </c>
      <c r="F451" t="s">
        <v>307</v>
      </c>
      <c r="G451" t="s">
        <v>307</v>
      </c>
      <c r="H451" t="s">
        <v>307</v>
      </c>
      <c r="I451" t="s">
        <v>307</v>
      </c>
      <c r="J451" t="s">
        <v>307</v>
      </c>
      <c r="K451" t="s">
        <v>307</v>
      </c>
      <c r="L451" t="s">
        <v>307</v>
      </c>
      <c r="M451" t="s">
        <v>307</v>
      </c>
      <c r="N451" t="s">
        <v>307</v>
      </c>
      <c r="O451" t="s">
        <v>307</v>
      </c>
      <c r="P451" t="s">
        <v>307</v>
      </c>
      <c r="Q451" t="s">
        <v>307</v>
      </c>
      <c r="R451" t="s">
        <v>307</v>
      </c>
      <c r="S451" t="s">
        <v>307</v>
      </c>
      <c r="T451" t="s">
        <v>307</v>
      </c>
      <c r="U451" t="s">
        <v>307</v>
      </c>
      <c r="V451" t="s">
        <v>307</v>
      </c>
      <c r="W451" t="s">
        <v>307</v>
      </c>
    </row>
    <row r="452" spans="1:45" x14ac:dyDescent="0.25">
      <c r="A452">
        <v>108</v>
      </c>
      <c r="B452" t="s">
        <v>149</v>
      </c>
      <c r="C452" t="s">
        <v>44</v>
      </c>
      <c r="D452" t="s">
        <v>58</v>
      </c>
      <c r="E452" t="s">
        <v>307</v>
      </c>
      <c r="F452" t="s">
        <v>307</v>
      </c>
      <c r="G452" t="s">
        <v>307</v>
      </c>
      <c r="H452" t="s">
        <v>307</v>
      </c>
      <c r="I452" t="s">
        <v>307</v>
      </c>
      <c r="J452" t="s">
        <v>307</v>
      </c>
      <c r="K452" t="s">
        <v>307</v>
      </c>
      <c r="L452" t="s">
        <v>307</v>
      </c>
      <c r="M452" t="s">
        <v>307</v>
      </c>
      <c r="N452" t="s">
        <v>307</v>
      </c>
      <c r="O452" t="s">
        <v>307</v>
      </c>
      <c r="P452" t="s">
        <v>307</v>
      </c>
      <c r="Q452" t="s">
        <v>307</v>
      </c>
      <c r="R452" t="s">
        <v>307</v>
      </c>
      <c r="S452" t="s">
        <v>307</v>
      </c>
      <c r="T452" t="s">
        <v>307</v>
      </c>
      <c r="U452" t="s">
        <v>307</v>
      </c>
      <c r="V452" t="s">
        <v>307</v>
      </c>
      <c r="W452" t="s">
        <v>307</v>
      </c>
    </row>
    <row r="453" spans="1:45" x14ac:dyDescent="0.25">
      <c r="A453">
        <v>108</v>
      </c>
      <c r="B453" t="s">
        <v>149</v>
      </c>
      <c r="C453" t="s">
        <v>44</v>
      </c>
      <c r="D453" t="s">
        <v>59</v>
      </c>
      <c r="E453" t="s">
        <v>307</v>
      </c>
      <c r="F453" t="s">
        <v>307</v>
      </c>
      <c r="G453" t="s">
        <v>307</v>
      </c>
      <c r="H453" t="s">
        <v>307</v>
      </c>
      <c r="I453" t="s">
        <v>307</v>
      </c>
      <c r="J453" t="s">
        <v>307</v>
      </c>
      <c r="K453" t="s">
        <v>307</v>
      </c>
      <c r="L453" t="s">
        <v>307</v>
      </c>
      <c r="M453" t="s">
        <v>307</v>
      </c>
      <c r="N453" t="s">
        <v>307</v>
      </c>
      <c r="O453" t="s">
        <v>307</v>
      </c>
      <c r="P453" t="s">
        <v>307</v>
      </c>
      <c r="Q453" t="s">
        <v>307</v>
      </c>
      <c r="R453" t="s">
        <v>307</v>
      </c>
      <c r="S453" t="s">
        <v>307</v>
      </c>
      <c r="T453" t="s">
        <v>307</v>
      </c>
      <c r="U453" t="s">
        <v>307</v>
      </c>
      <c r="V453" t="s">
        <v>307</v>
      </c>
      <c r="W453" t="s">
        <v>307</v>
      </c>
    </row>
    <row r="454" spans="1:45" x14ac:dyDescent="0.25">
      <c r="A454">
        <v>108</v>
      </c>
      <c r="B454" t="s">
        <v>149</v>
      </c>
      <c r="C454" t="s">
        <v>44</v>
      </c>
      <c r="D454" t="s">
        <v>60</v>
      </c>
      <c r="E454" t="s">
        <v>307</v>
      </c>
      <c r="F454" t="s">
        <v>307</v>
      </c>
      <c r="G454" t="s">
        <v>307</v>
      </c>
      <c r="H454" t="s">
        <v>307</v>
      </c>
      <c r="I454" t="s">
        <v>307</v>
      </c>
      <c r="J454" t="s">
        <v>307</v>
      </c>
      <c r="K454" t="s">
        <v>307</v>
      </c>
      <c r="L454" t="s">
        <v>307</v>
      </c>
      <c r="M454" t="s">
        <v>307</v>
      </c>
      <c r="N454" t="s">
        <v>307</v>
      </c>
      <c r="O454" t="s">
        <v>307</v>
      </c>
      <c r="P454" t="s">
        <v>307</v>
      </c>
      <c r="Q454" t="s">
        <v>307</v>
      </c>
      <c r="R454" t="s">
        <v>307</v>
      </c>
      <c r="S454" t="s">
        <v>307</v>
      </c>
      <c r="T454" t="s">
        <v>307</v>
      </c>
      <c r="U454" t="s">
        <v>307</v>
      </c>
      <c r="V454" t="s">
        <v>307</v>
      </c>
      <c r="W454" t="s">
        <v>307</v>
      </c>
    </row>
    <row r="455" spans="1:45" x14ac:dyDescent="0.25">
      <c r="A455">
        <v>108</v>
      </c>
      <c r="B455" t="s">
        <v>149</v>
      </c>
      <c r="C455" t="s">
        <v>44</v>
      </c>
      <c r="D455" t="s">
        <v>61</v>
      </c>
      <c r="E455" t="s">
        <v>307</v>
      </c>
      <c r="F455" t="s">
        <v>307</v>
      </c>
      <c r="G455" t="s">
        <v>307</v>
      </c>
      <c r="H455" t="s">
        <v>307</v>
      </c>
      <c r="I455" t="s">
        <v>307</v>
      </c>
      <c r="J455" t="s">
        <v>307</v>
      </c>
      <c r="K455" t="s">
        <v>307</v>
      </c>
      <c r="L455" t="s">
        <v>307</v>
      </c>
      <c r="M455" t="s">
        <v>307</v>
      </c>
      <c r="N455" t="s">
        <v>307</v>
      </c>
      <c r="O455" t="s">
        <v>307</v>
      </c>
      <c r="P455" t="s">
        <v>307</v>
      </c>
      <c r="Q455" t="s">
        <v>307</v>
      </c>
      <c r="R455" t="s">
        <v>307</v>
      </c>
      <c r="S455" t="s">
        <v>307</v>
      </c>
      <c r="T455" t="s">
        <v>307</v>
      </c>
      <c r="U455" t="s">
        <v>307</v>
      </c>
      <c r="V455" t="s">
        <v>307</v>
      </c>
      <c r="W455" t="s">
        <v>307</v>
      </c>
    </row>
    <row r="456" spans="1:45" x14ac:dyDescent="0.25">
      <c r="A456">
        <v>108</v>
      </c>
      <c r="B456" t="s">
        <v>149</v>
      </c>
      <c r="C456" t="s">
        <v>44</v>
      </c>
      <c r="D456" t="s">
        <v>62</v>
      </c>
      <c r="E456" t="s">
        <v>307</v>
      </c>
      <c r="F456" t="s">
        <v>307</v>
      </c>
      <c r="G456" t="s">
        <v>307</v>
      </c>
      <c r="H456" t="s">
        <v>307</v>
      </c>
      <c r="I456" t="s">
        <v>307</v>
      </c>
      <c r="J456" t="s">
        <v>307</v>
      </c>
      <c r="K456" t="s">
        <v>307</v>
      </c>
      <c r="L456" t="s">
        <v>307</v>
      </c>
      <c r="M456" t="s">
        <v>307</v>
      </c>
      <c r="N456" t="s">
        <v>307</v>
      </c>
      <c r="O456" t="s">
        <v>307</v>
      </c>
      <c r="P456" t="s">
        <v>307</v>
      </c>
      <c r="Q456" t="s">
        <v>307</v>
      </c>
      <c r="R456" t="s">
        <v>307</v>
      </c>
      <c r="S456" t="s">
        <v>307</v>
      </c>
      <c r="T456" t="s">
        <v>307</v>
      </c>
      <c r="U456" t="s">
        <v>307</v>
      </c>
      <c r="V456" t="s">
        <v>307</v>
      </c>
      <c r="W456" t="s">
        <v>307</v>
      </c>
    </row>
    <row r="457" spans="1:45" x14ac:dyDescent="0.25">
      <c r="A457">
        <v>108</v>
      </c>
      <c r="B457" t="s">
        <v>149</v>
      </c>
      <c r="C457" t="s">
        <v>38</v>
      </c>
      <c r="D457" t="s">
        <v>47</v>
      </c>
      <c r="E457" t="s">
        <v>307</v>
      </c>
      <c r="F457" t="s">
        <v>307</v>
      </c>
      <c r="G457" t="s">
        <v>307</v>
      </c>
      <c r="H457" t="s">
        <v>307</v>
      </c>
      <c r="I457" t="s">
        <v>307</v>
      </c>
      <c r="J457" t="s">
        <v>307</v>
      </c>
      <c r="K457" t="s">
        <v>307</v>
      </c>
      <c r="L457" t="s">
        <v>307</v>
      </c>
      <c r="M457" t="s">
        <v>307</v>
      </c>
      <c r="N457" t="s">
        <v>307</v>
      </c>
      <c r="O457" t="s">
        <v>307</v>
      </c>
      <c r="P457" t="s">
        <v>307</v>
      </c>
      <c r="Q457" t="s">
        <v>307</v>
      </c>
      <c r="R457" t="s">
        <v>307</v>
      </c>
      <c r="S457" t="s">
        <v>307</v>
      </c>
      <c r="T457" t="s">
        <v>307</v>
      </c>
      <c r="U457" t="s">
        <v>307</v>
      </c>
      <c r="V457" t="s">
        <v>307</v>
      </c>
      <c r="W457" t="s">
        <v>307</v>
      </c>
      <c r="X457" t="s">
        <v>307</v>
      </c>
      <c r="Y457" t="s">
        <v>307</v>
      </c>
      <c r="Z457" t="s">
        <v>307</v>
      </c>
      <c r="AA457" t="s">
        <v>307</v>
      </c>
      <c r="AB457" t="s">
        <v>307</v>
      </c>
      <c r="AC457" t="s">
        <v>307</v>
      </c>
      <c r="AD457" t="s">
        <v>307</v>
      </c>
      <c r="AE457" t="s">
        <v>307</v>
      </c>
      <c r="AF457" t="s">
        <v>307</v>
      </c>
      <c r="AG457" t="s">
        <v>307</v>
      </c>
      <c r="AH457" t="s">
        <v>307</v>
      </c>
      <c r="AI457" t="s">
        <v>307</v>
      </c>
      <c r="AJ457" t="s">
        <v>307</v>
      </c>
      <c r="AK457" t="s">
        <v>307</v>
      </c>
      <c r="AL457" t="s">
        <v>307</v>
      </c>
      <c r="AM457" t="s">
        <v>307</v>
      </c>
      <c r="AN457" t="s">
        <v>307</v>
      </c>
      <c r="AO457" t="s">
        <v>307</v>
      </c>
      <c r="AP457" t="s">
        <v>307</v>
      </c>
      <c r="AQ457" t="s">
        <v>307</v>
      </c>
      <c r="AR457" t="s">
        <v>307</v>
      </c>
      <c r="AS457" t="s">
        <v>307</v>
      </c>
    </row>
    <row r="458" spans="1:45" x14ac:dyDescent="0.25">
      <c r="A458">
        <v>108</v>
      </c>
      <c r="B458" t="s">
        <v>149</v>
      </c>
      <c r="C458" t="s">
        <v>38</v>
      </c>
      <c r="D458" t="s">
        <v>48</v>
      </c>
      <c r="E458" t="s">
        <v>307</v>
      </c>
      <c r="F458" t="s">
        <v>307</v>
      </c>
      <c r="G458" t="s">
        <v>307</v>
      </c>
      <c r="H458" t="s">
        <v>307</v>
      </c>
      <c r="I458" t="s">
        <v>307</v>
      </c>
      <c r="J458" t="s">
        <v>307</v>
      </c>
      <c r="K458" t="s">
        <v>307</v>
      </c>
      <c r="L458" t="s">
        <v>307</v>
      </c>
      <c r="M458" t="s">
        <v>307</v>
      </c>
      <c r="N458" t="s">
        <v>307</v>
      </c>
      <c r="O458" t="s">
        <v>307</v>
      </c>
      <c r="P458" t="s">
        <v>307</v>
      </c>
      <c r="Q458" t="s">
        <v>307</v>
      </c>
      <c r="R458" t="s">
        <v>307</v>
      </c>
      <c r="S458" t="s">
        <v>307</v>
      </c>
      <c r="T458" t="s">
        <v>307</v>
      </c>
      <c r="U458" t="s">
        <v>307</v>
      </c>
      <c r="V458" t="s">
        <v>307</v>
      </c>
      <c r="W458" t="s">
        <v>307</v>
      </c>
      <c r="X458" t="s">
        <v>307</v>
      </c>
      <c r="Y458" t="s">
        <v>307</v>
      </c>
      <c r="Z458" t="s">
        <v>307</v>
      </c>
      <c r="AA458" t="s">
        <v>307</v>
      </c>
      <c r="AB458" t="s">
        <v>307</v>
      </c>
      <c r="AC458" t="s">
        <v>307</v>
      </c>
      <c r="AD458" t="s">
        <v>307</v>
      </c>
      <c r="AE458" t="s">
        <v>307</v>
      </c>
      <c r="AF458" t="s">
        <v>307</v>
      </c>
      <c r="AG458" t="s">
        <v>307</v>
      </c>
      <c r="AH458" t="s">
        <v>307</v>
      </c>
      <c r="AI458" t="s">
        <v>307</v>
      </c>
      <c r="AJ458" t="s">
        <v>307</v>
      </c>
      <c r="AK458" t="s">
        <v>307</v>
      </c>
      <c r="AL458" t="s">
        <v>307</v>
      </c>
      <c r="AM458" t="s">
        <v>307</v>
      </c>
      <c r="AN458" t="s">
        <v>307</v>
      </c>
      <c r="AO458" t="s">
        <v>307</v>
      </c>
      <c r="AP458" t="s">
        <v>307</v>
      </c>
      <c r="AQ458" t="s">
        <v>307</v>
      </c>
      <c r="AR458" t="s">
        <v>307</v>
      </c>
      <c r="AS458" t="s">
        <v>307</v>
      </c>
    </row>
    <row r="459" spans="1:45" x14ac:dyDescent="0.25">
      <c r="A459">
        <v>108</v>
      </c>
      <c r="B459" t="s">
        <v>149</v>
      </c>
      <c r="C459" t="s">
        <v>38</v>
      </c>
      <c r="D459" t="s">
        <v>49</v>
      </c>
      <c r="E459" t="s">
        <v>307</v>
      </c>
      <c r="F459" t="s">
        <v>307</v>
      </c>
      <c r="G459" t="s">
        <v>307</v>
      </c>
      <c r="H459" t="s">
        <v>307</v>
      </c>
      <c r="I459" t="s">
        <v>307</v>
      </c>
      <c r="J459" t="s">
        <v>307</v>
      </c>
      <c r="K459" t="s">
        <v>307</v>
      </c>
      <c r="L459" t="s">
        <v>307</v>
      </c>
      <c r="M459" t="s">
        <v>307</v>
      </c>
      <c r="N459" t="s">
        <v>307</v>
      </c>
      <c r="O459" t="s">
        <v>307</v>
      </c>
      <c r="P459" t="s">
        <v>307</v>
      </c>
      <c r="Q459" t="s">
        <v>307</v>
      </c>
      <c r="R459" t="s">
        <v>307</v>
      </c>
      <c r="S459" t="s">
        <v>307</v>
      </c>
      <c r="T459" t="s">
        <v>307</v>
      </c>
      <c r="U459" t="s">
        <v>307</v>
      </c>
      <c r="V459" t="s">
        <v>307</v>
      </c>
      <c r="W459" t="s">
        <v>307</v>
      </c>
      <c r="X459" t="s">
        <v>307</v>
      </c>
      <c r="Y459" t="s">
        <v>307</v>
      </c>
      <c r="Z459" t="s">
        <v>307</v>
      </c>
      <c r="AA459" t="s">
        <v>307</v>
      </c>
      <c r="AB459" t="s">
        <v>307</v>
      </c>
      <c r="AC459" t="s">
        <v>307</v>
      </c>
      <c r="AD459" t="s">
        <v>307</v>
      </c>
      <c r="AE459" t="s">
        <v>307</v>
      </c>
      <c r="AF459" t="s">
        <v>307</v>
      </c>
      <c r="AG459" t="s">
        <v>307</v>
      </c>
      <c r="AH459" t="s">
        <v>307</v>
      </c>
      <c r="AI459" t="s">
        <v>307</v>
      </c>
      <c r="AJ459" t="s">
        <v>307</v>
      </c>
      <c r="AK459" t="s">
        <v>307</v>
      </c>
      <c r="AL459" t="s">
        <v>307</v>
      </c>
      <c r="AM459" t="s">
        <v>307</v>
      </c>
      <c r="AN459" t="s">
        <v>307</v>
      </c>
      <c r="AO459" t="s">
        <v>307</v>
      </c>
      <c r="AP459" t="s">
        <v>307</v>
      </c>
      <c r="AQ459" t="s">
        <v>307</v>
      </c>
      <c r="AR459" t="s">
        <v>307</v>
      </c>
      <c r="AS459" t="s">
        <v>307</v>
      </c>
    </row>
    <row r="460" spans="1:45" x14ac:dyDescent="0.25">
      <c r="A460">
        <v>108</v>
      </c>
      <c r="B460" t="s">
        <v>149</v>
      </c>
      <c r="C460" t="s">
        <v>450</v>
      </c>
      <c r="D460" t="s">
        <v>48</v>
      </c>
      <c r="E460" t="s">
        <v>307</v>
      </c>
      <c r="F460" t="s">
        <v>307</v>
      </c>
      <c r="G460" t="s">
        <v>307</v>
      </c>
      <c r="H460" t="s">
        <v>307</v>
      </c>
      <c r="I460" t="s">
        <v>307</v>
      </c>
      <c r="J460" t="s">
        <v>307</v>
      </c>
      <c r="K460" t="s">
        <v>307</v>
      </c>
      <c r="L460" t="s">
        <v>307</v>
      </c>
      <c r="M460" t="s">
        <v>307</v>
      </c>
      <c r="N460" t="s">
        <v>307</v>
      </c>
      <c r="O460" t="s">
        <v>307</v>
      </c>
      <c r="P460" t="s">
        <v>307</v>
      </c>
      <c r="Q460" t="s">
        <v>307</v>
      </c>
      <c r="R460" t="s">
        <v>307</v>
      </c>
    </row>
    <row r="461" spans="1:45" x14ac:dyDescent="0.25">
      <c r="A461">
        <v>108</v>
      </c>
      <c r="B461" t="s">
        <v>149</v>
      </c>
      <c r="C461" t="s">
        <v>449</v>
      </c>
      <c r="D461" t="s">
        <v>48</v>
      </c>
      <c r="E461" t="s">
        <v>307</v>
      </c>
      <c r="F461" t="s">
        <v>307</v>
      </c>
      <c r="G461" t="s">
        <v>307</v>
      </c>
      <c r="H461" t="s">
        <v>307</v>
      </c>
      <c r="I461" t="s">
        <v>307</v>
      </c>
      <c r="J461" t="s">
        <v>307</v>
      </c>
      <c r="K461" t="s">
        <v>307</v>
      </c>
      <c r="L461" t="s">
        <v>307</v>
      </c>
      <c r="M461" t="s">
        <v>307</v>
      </c>
      <c r="N461" t="s">
        <v>307</v>
      </c>
      <c r="O461" t="s">
        <v>307</v>
      </c>
      <c r="P461" t="s">
        <v>307</v>
      </c>
      <c r="Q461" t="s">
        <v>307</v>
      </c>
      <c r="R461" t="s">
        <v>307</v>
      </c>
    </row>
    <row r="462" spans="1:45" x14ac:dyDescent="0.25">
      <c r="A462">
        <v>108</v>
      </c>
      <c r="B462" t="s">
        <v>149</v>
      </c>
      <c r="C462" t="s">
        <v>475</v>
      </c>
      <c r="D462" t="s">
        <v>48</v>
      </c>
      <c r="E462" t="s">
        <v>307</v>
      </c>
      <c r="F462" t="s">
        <v>307</v>
      </c>
      <c r="G462" t="s">
        <v>307</v>
      </c>
    </row>
    <row r="463" spans="1:45" x14ac:dyDescent="0.25">
      <c r="A463">
        <v>108</v>
      </c>
      <c r="B463" t="s">
        <v>149</v>
      </c>
      <c r="C463" t="s">
        <v>42</v>
      </c>
      <c r="D463" t="s">
        <v>48</v>
      </c>
      <c r="E463" t="s">
        <v>307</v>
      </c>
      <c r="F463" t="s">
        <v>307</v>
      </c>
      <c r="G463" t="s">
        <v>307</v>
      </c>
      <c r="H463" t="s">
        <v>307</v>
      </c>
      <c r="I463" t="s">
        <v>307</v>
      </c>
      <c r="J463" t="s">
        <v>307</v>
      </c>
      <c r="K463" t="s">
        <v>307</v>
      </c>
      <c r="L463" t="s">
        <v>307</v>
      </c>
      <c r="M463" t="s">
        <v>307</v>
      </c>
      <c r="N463" t="s">
        <v>307</v>
      </c>
      <c r="O463" t="s">
        <v>307</v>
      </c>
      <c r="P463" t="s">
        <v>307</v>
      </c>
      <c r="Q463" t="s">
        <v>307</v>
      </c>
      <c r="R463" t="s">
        <v>307</v>
      </c>
      <c r="S463" t="s">
        <v>307</v>
      </c>
      <c r="T463" t="s">
        <v>307</v>
      </c>
      <c r="U463" t="s">
        <v>307</v>
      </c>
      <c r="V463" t="s">
        <v>307</v>
      </c>
      <c r="W463" t="s">
        <v>307</v>
      </c>
      <c r="X463" t="s">
        <v>307</v>
      </c>
      <c r="Y463" t="s">
        <v>307</v>
      </c>
      <c r="Z463" t="s">
        <v>307</v>
      </c>
    </row>
    <row r="464" spans="1:45" x14ac:dyDescent="0.25">
      <c r="A464">
        <v>109</v>
      </c>
      <c r="B464" t="s">
        <v>150</v>
      </c>
      <c r="C464" t="s">
        <v>43</v>
      </c>
      <c r="D464" t="s">
        <v>54</v>
      </c>
      <c r="E464" t="s">
        <v>307</v>
      </c>
      <c r="F464" t="s">
        <v>307</v>
      </c>
      <c r="G464" t="s">
        <v>307</v>
      </c>
      <c r="H464" t="s">
        <v>307</v>
      </c>
      <c r="I464" t="s">
        <v>307</v>
      </c>
      <c r="J464" t="s">
        <v>307</v>
      </c>
      <c r="K464" t="s">
        <v>307</v>
      </c>
      <c r="L464" t="s">
        <v>307</v>
      </c>
      <c r="M464" t="s">
        <v>307</v>
      </c>
      <c r="N464" t="s">
        <v>307</v>
      </c>
      <c r="O464" t="s">
        <v>307</v>
      </c>
      <c r="P464" t="s">
        <v>307</v>
      </c>
      <c r="Q464" t="s">
        <v>307</v>
      </c>
      <c r="R464" t="s">
        <v>307</v>
      </c>
      <c r="S464" t="s">
        <v>307</v>
      </c>
      <c r="T464" t="s">
        <v>307</v>
      </c>
      <c r="U464" t="s">
        <v>307</v>
      </c>
      <c r="V464" t="s">
        <v>307</v>
      </c>
      <c r="W464" t="s">
        <v>307</v>
      </c>
    </row>
    <row r="465" spans="1:45" x14ac:dyDescent="0.25">
      <c r="A465">
        <v>109</v>
      </c>
      <c r="B465" t="s">
        <v>150</v>
      </c>
      <c r="C465" t="s">
        <v>43</v>
      </c>
      <c r="D465" t="s">
        <v>55</v>
      </c>
      <c r="E465" t="s">
        <v>307</v>
      </c>
      <c r="F465" t="s">
        <v>307</v>
      </c>
      <c r="G465" t="s">
        <v>307</v>
      </c>
      <c r="H465" t="s">
        <v>307</v>
      </c>
      <c r="I465" t="s">
        <v>307</v>
      </c>
      <c r="J465" t="s">
        <v>307</v>
      </c>
      <c r="K465" t="s">
        <v>307</v>
      </c>
      <c r="L465" t="s">
        <v>307</v>
      </c>
      <c r="M465" t="s">
        <v>307</v>
      </c>
      <c r="N465" t="s">
        <v>307</v>
      </c>
      <c r="O465" t="s">
        <v>307</v>
      </c>
      <c r="P465" t="s">
        <v>307</v>
      </c>
      <c r="Q465" t="s">
        <v>307</v>
      </c>
      <c r="R465" t="s">
        <v>307</v>
      </c>
      <c r="S465" t="s">
        <v>307</v>
      </c>
      <c r="T465" t="s">
        <v>307</v>
      </c>
      <c r="U465" t="s">
        <v>307</v>
      </c>
      <c r="V465" t="s">
        <v>307</v>
      </c>
      <c r="W465" t="s">
        <v>307</v>
      </c>
    </row>
    <row r="466" spans="1:45" x14ac:dyDescent="0.25">
      <c r="A466">
        <v>109</v>
      </c>
      <c r="B466" t="s">
        <v>150</v>
      </c>
      <c r="C466" t="s">
        <v>43</v>
      </c>
      <c r="D466" t="s">
        <v>56</v>
      </c>
      <c r="E466" t="s">
        <v>307</v>
      </c>
      <c r="F466" t="s">
        <v>307</v>
      </c>
      <c r="G466" t="s">
        <v>307</v>
      </c>
      <c r="H466" t="s">
        <v>307</v>
      </c>
      <c r="I466" t="s">
        <v>307</v>
      </c>
      <c r="J466" t="s">
        <v>307</v>
      </c>
      <c r="K466" t="s">
        <v>307</v>
      </c>
      <c r="L466" t="s">
        <v>307</v>
      </c>
      <c r="M466" t="s">
        <v>307</v>
      </c>
      <c r="N466" t="s">
        <v>307</v>
      </c>
      <c r="O466" t="s">
        <v>307</v>
      </c>
      <c r="P466" t="s">
        <v>307</v>
      </c>
      <c r="Q466" t="s">
        <v>307</v>
      </c>
      <c r="R466" t="s">
        <v>307</v>
      </c>
      <c r="S466" t="s">
        <v>307</v>
      </c>
      <c r="T466" t="s">
        <v>307</v>
      </c>
      <c r="U466" t="s">
        <v>307</v>
      </c>
      <c r="V466" t="s">
        <v>307</v>
      </c>
      <c r="W466" t="s">
        <v>307</v>
      </c>
    </row>
    <row r="467" spans="1:45" x14ac:dyDescent="0.25">
      <c r="A467">
        <v>109</v>
      </c>
      <c r="B467" t="s">
        <v>150</v>
      </c>
      <c r="C467" t="s">
        <v>43</v>
      </c>
      <c r="D467" t="s">
        <v>57</v>
      </c>
      <c r="E467" t="s">
        <v>307</v>
      </c>
      <c r="F467" t="s">
        <v>307</v>
      </c>
      <c r="G467" t="s">
        <v>307</v>
      </c>
      <c r="H467" t="s">
        <v>307</v>
      </c>
      <c r="I467" t="s">
        <v>307</v>
      </c>
      <c r="J467" t="s">
        <v>307</v>
      </c>
      <c r="K467" t="s">
        <v>307</v>
      </c>
      <c r="L467" t="s">
        <v>307</v>
      </c>
      <c r="M467" t="s">
        <v>307</v>
      </c>
      <c r="N467" t="s">
        <v>307</v>
      </c>
      <c r="O467" t="s">
        <v>307</v>
      </c>
      <c r="P467" t="s">
        <v>307</v>
      </c>
      <c r="Q467" t="s">
        <v>307</v>
      </c>
      <c r="R467" t="s">
        <v>307</v>
      </c>
      <c r="S467" t="s">
        <v>307</v>
      </c>
      <c r="T467" t="s">
        <v>307</v>
      </c>
      <c r="U467" t="s">
        <v>307</v>
      </c>
      <c r="V467" t="s">
        <v>307</v>
      </c>
      <c r="W467" t="s">
        <v>307</v>
      </c>
    </row>
    <row r="468" spans="1:45" x14ac:dyDescent="0.25">
      <c r="A468">
        <v>109</v>
      </c>
      <c r="B468" t="s">
        <v>150</v>
      </c>
      <c r="C468" t="s">
        <v>43</v>
      </c>
      <c r="D468" t="s">
        <v>58</v>
      </c>
      <c r="E468" t="s">
        <v>307</v>
      </c>
      <c r="F468" t="s">
        <v>307</v>
      </c>
      <c r="G468" t="s">
        <v>307</v>
      </c>
      <c r="H468" t="s">
        <v>307</v>
      </c>
      <c r="I468" t="s">
        <v>307</v>
      </c>
      <c r="J468" t="s">
        <v>307</v>
      </c>
      <c r="K468" t="s">
        <v>307</v>
      </c>
      <c r="L468" t="s">
        <v>307</v>
      </c>
      <c r="M468" t="s">
        <v>307</v>
      </c>
      <c r="N468" t="s">
        <v>307</v>
      </c>
      <c r="O468" t="s">
        <v>307</v>
      </c>
      <c r="P468" t="s">
        <v>307</v>
      </c>
      <c r="Q468" t="s">
        <v>307</v>
      </c>
      <c r="R468" t="s">
        <v>307</v>
      </c>
      <c r="S468" t="s">
        <v>307</v>
      </c>
      <c r="T468" t="s">
        <v>307</v>
      </c>
      <c r="U468" t="s">
        <v>307</v>
      </c>
      <c r="V468" t="s">
        <v>307</v>
      </c>
      <c r="W468" t="s">
        <v>307</v>
      </c>
    </row>
    <row r="469" spans="1:45" x14ac:dyDescent="0.25">
      <c r="A469">
        <v>109</v>
      </c>
      <c r="B469" t="s">
        <v>150</v>
      </c>
      <c r="C469" t="s">
        <v>43</v>
      </c>
      <c r="D469" t="s">
        <v>59</v>
      </c>
      <c r="E469" t="s">
        <v>307</v>
      </c>
      <c r="F469" t="s">
        <v>307</v>
      </c>
      <c r="G469" t="s">
        <v>307</v>
      </c>
      <c r="H469" t="s">
        <v>307</v>
      </c>
      <c r="I469" t="s">
        <v>307</v>
      </c>
      <c r="J469" t="s">
        <v>307</v>
      </c>
      <c r="K469" t="s">
        <v>307</v>
      </c>
      <c r="L469" t="s">
        <v>307</v>
      </c>
      <c r="M469" t="s">
        <v>307</v>
      </c>
      <c r="N469" t="s">
        <v>307</v>
      </c>
      <c r="O469" t="s">
        <v>307</v>
      </c>
      <c r="P469" t="s">
        <v>307</v>
      </c>
      <c r="Q469" t="s">
        <v>307</v>
      </c>
      <c r="R469" t="s">
        <v>307</v>
      </c>
      <c r="S469" t="s">
        <v>307</v>
      </c>
      <c r="T469" t="s">
        <v>307</v>
      </c>
      <c r="U469" t="s">
        <v>307</v>
      </c>
      <c r="V469" t="s">
        <v>307</v>
      </c>
      <c r="W469" t="s">
        <v>307</v>
      </c>
    </row>
    <row r="470" spans="1:45" x14ac:dyDescent="0.25">
      <c r="A470">
        <v>109</v>
      </c>
      <c r="B470" t="s">
        <v>150</v>
      </c>
      <c r="C470" t="s">
        <v>43</v>
      </c>
      <c r="D470" t="s">
        <v>60</v>
      </c>
      <c r="E470" t="s">
        <v>307</v>
      </c>
      <c r="F470" t="s">
        <v>307</v>
      </c>
      <c r="G470" t="s">
        <v>307</v>
      </c>
      <c r="H470" t="s">
        <v>307</v>
      </c>
      <c r="I470" t="s">
        <v>307</v>
      </c>
      <c r="J470" t="s">
        <v>307</v>
      </c>
      <c r="K470" t="s">
        <v>307</v>
      </c>
      <c r="L470" t="s">
        <v>307</v>
      </c>
      <c r="M470" t="s">
        <v>307</v>
      </c>
      <c r="N470" t="s">
        <v>307</v>
      </c>
      <c r="O470" t="s">
        <v>307</v>
      </c>
      <c r="P470" t="s">
        <v>307</v>
      </c>
      <c r="Q470" t="s">
        <v>307</v>
      </c>
      <c r="R470" t="s">
        <v>307</v>
      </c>
      <c r="S470" t="s">
        <v>307</v>
      </c>
      <c r="T470" t="s">
        <v>307</v>
      </c>
      <c r="U470" t="s">
        <v>307</v>
      </c>
      <c r="V470" t="s">
        <v>307</v>
      </c>
      <c r="W470" t="s">
        <v>307</v>
      </c>
    </row>
    <row r="471" spans="1:45" x14ac:dyDescent="0.25">
      <c r="A471">
        <v>109</v>
      </c>
      <c r="B471" t="s">
        <v>150</v>
      </c>
      <c r="C471" t="s">
        <v>43</v>
      </c>
      <c r="D471" t="s">
        <v>61</v>
      </c>
      <c r="E471" t="s">
        <v>307</v>
      </c>
      <c r="F471" t="s">
        <v>307</v>
      </c>
      <c r="G471" t="s">
        <v>307</v>
      </c>
      <c r="H471" t="s">
        <v>307</v>
      </c>
      <c r="I471" t="s">
        <v>307</v>
      </c>
      <c r="J471" t="s">
        <v>307</v>
      </c>
      <c r="K471" t="s">
        <v>307</v>
      </c>
      <c r="L471" t="s">
        <v>307</v>
      </c>
      <c r="M471" t="s">
        <v>307</v>
      </c>
      <c r="N471" t="s">
        <v>307</v>
      </c>
      <c r="O471" t="s">
        <v>307</v>
      </c>
      <c r="P471" t="s">
        <v>307</v>
      </c>
      <c r="Q471" t="s">
        <v>307</v>
      </c>
      <c r="R471" t="s">
        <v>307</v>
      </c>
      <c r="S471" t="s">
        <v>307</v>
      </c>
      <c r="T471" t="s">
        <v>307</v>
      </c>
      <c r="U471" t="s">
        <v>307</v>
      </c>
      <c r="V471" t="s">
        <v>307</v>
      </c>
      <c r="W471" t="s">
        <v>307</v>
      </c>
    </row>
    <row r="472" spans="1:45" x14ac:dyDescent="0.25">
      <c r="A472">
        <v>109</v>
      </c>
      <c r="B472" t="s">
        <v>150</v>
      </c>
      <c r="C472" t="s">
        <v>43</v>
      </c>
      <c r="D472" t="s">
        <v>62</v>
      </c>
      <c r="E472" t="s">
        <v>307</v>
      </c>
      <c r="F472" t="s">
        <v>307</v>
      </c>
      <c r="G472" t="s">
        <v>307</v>
      </c>
      <c r="H472" t="s">
        <v>307</v>
      </c>
      <c r="I472" t="s">
        <v>307</v>
      </c>
      <c r="J472" t="s">
        <v>307</v>
      </c>
      <c r="K472" t="s">
        <v>307</v>
      </c>
      <c r="L472" t="s">
        <v>307</v>
      </c>
      <c r="M472" t="s">
        <v>307</v>
      </c>
      <c r="N472" t="s">
        <v>307</v>
      </c>
      <c r="O472" t="s">
        <v>307</v>
      </c>
      <c r="P472" t="s">
        <v>307</v>
      </c>
      <c r="Q472" t="s">
        <v>307</v>
      </c>
      <c r="R472" t="s">
        <v>307</v>
      </c>
      <c r="S472" t="s">
        <v>307</v>
      </c>
      <c r="T472" t="s">
        <v>307</v>
      </c>
      <c r="U472" t="s">
        <v>307</v>
      </c>
      <c r="V472" t="s">
        <v>307</v>
      </c>
      <c r="W472" t="s">
        <v>307</v>
      </c>
    </row>
    <row r="473" spans="1:45" x14ac:dyDescent="0.25">
      <c r="A473">
        <v>109</v>
      </c>
      <c r="B473" t="s">
        <v>150</v>
      </c>
      <c r="C473" t="s">
        <v>36</v>
      </c>
      <c r="D473" t="s">
        <v>47</v>
      </c>
      <c r="E473" t="s">
        <v>307</v>
      </c>
      <c r="F473" t="s">
        <v>307</v>
      </c>
      <c r="G473" t="s">
        <v>307</v>
      </c>
      <c r="H473" t="s">
        <v>307</v>
      </c>
      <c r="I473" t="s">
        <v>307</v>
      </c>
      <c r="J473" t="s">
        <v>307</v>
      </c>
      <c r="K473" t="s">
        <v>307</v>
      </c>
      <c r="L473" t="s">
        <v>307</v>
      </c>
      <c r="M473" t="s">
        <v>307</v>
      </c>
      <c r="N473" t="s">
        <v>307</v>
      </c>
      <c r="O473" t="s">
        <v>307</v>
      </c>
      <c r="P473" t="s">
        <v>307</v>
      </c>
      <c r="Q473" t="s">
        <v>307</v>
      </c>
      <c r="R473" t="s">
        <v>307</v>
      </c>
      <c r="S473" t="s">
        <v>307</v>
      </c>
      <c r="T473" t="s">
        <v>307</v>
      </c>
      <c r="U473" t="s">
        <v>307</v>
      </c>
      <c r="V473" t="s">
        <v>307</v>
      </c>
      <c r="W473" t="s">
        <v>307</v>
      </c>
      <c r="X473" t="s">
        <v>307</v>
      </c>
      <c r="Y473" t="s">
        <v>307</v>
      </c>
      <c r="Z473" t="s">
        <v>307</v>
      </c>
      <c r="AA473" t="s">
        <v>307</v>
      </c>
      <c r="AB473" t="s">
        <v>307</v>
      </c>
      <c r="AC473" t="s">
        <v>307</v>
      </c>
      <c r="AD473" t="s">
        <v>307</v>
      </c>
      <c r="AE473" t="s">
        <v>307</v>
      </c>
      <c r="AF473" t="s">
        <v>307</v>
      </c>
      <c r="AG473" t="s">
        <v>307</v>
      </c>
      <c r="AH473" t="s">
        <v>307</v>
      </c>
      <c r="AI473" t="s">
        <v>307</v>
      </c>
      <c r="AJ473" t="s">
        <v>307</v>
      </c>
      <c r="AK473" t="s">
        <v>307</v>
      </c>
      <c r="AL473" t="s">
        <v>307</v>
      </c>
      <c r="AM473" t="s">
        <v>307</v>
      </c>
      <c r="AN473" t="s">
        <v>307</v>
      </c>
      <c r="AO473" t="s">
        <v>307</v>
      </c>
      <c r="AP473" t="s">
        <v>307</v>
      </c>
      <c r="AQ473" t="s">
        <v>307</v>
      </c>
      <c r="AR473" t="s">
        <v>307</v>
      </c>
      <c r="AS473" t="s">
        <v>307</v>
      </c>
    </row>
    <row r="474" spans="1:45" x14ac:dyDescent="0.25">
      <c r="A474">
        <v>109</v>
      </c>
      <c r="B474" t="s">
        <v>150</v>
      </c>
      <c r="C474" t="s">
        <v>36</v>
      </c>
      <c r="D474" t="s">
        <v>48</v>
      </c>
      <c r="E474" t="s">
        <v>307</v>
      </c>
      <c r="F474" t="s">
        <v>307</v>
      </c>
      <c r="G474" t="s">
        <v>307</v>
      </c>
      <c r="H474" t="s">
        <v>307</v>
      </c>
      <c r="I474" t="s">
        <v>307</v>
      </c>
      <c r="J474" t="s">
        <v>307</v>
      </c>
      <c r="K474" t="s">
        <v>307</v>
      </c>
      <c r="L474" t="s">
        <v>307</v>
      </c>
      <c r="M474" t="s">
        <v>307</v>
      </c>
      <c r="N474" t="s">
        <v>307</v>
      </c>
      <c r="O474" t="s">
        <v>307</v>
      </c>
      <c r="P474" t="s">
        <v>307</v>
      </c>
      <c r="Q474" t="s">
        <v>307</v>
      </c>
      <c r="R474" t="s">
        <v>307</v>
      </c>
      <c r="S474" t="s">
        <v>307</v>
      </c>
      <c r="T474" t="s">
        <v>307</v>
      </c>
      <c r="U474" t="s">
        <v>307</v>
      </c>
      <c r="V474" t="s">
        <v>307</v>
      </c>
      <c r="W474" t="s">
        <v>307</v>
      </c>
      <c r="X474" t="s">
        <v>307</v>
      </c>
      <c r="Y474" t="s">
        <v>307</v>
      </c>
      <c r="Z474" t="s">
        <v>307</v>
      </c>
      <c r="AA474" t="s">
        <v>307</v>
      </c>
      <c r="AB474" t="s">
        <v>307</v>
      </c>
      <c r="AC474" t="s">
        <v>307</v>
      </c>
      <c r="AD474" t="s">
        <v>307</v>
      </c>
      <c r="AE474" t="s">
        <v>307</v>
      </c>
      <c r="AF474" t="s">
        <v>307</v>
      </c>
      <c r="AG474" t="s">
        <v>307</v>
      </c>
      <c r="AH474" t="s">
        <v>307</v>
      </c>
      <c r="AI474" t="s">
        <v>307</v>
      </c>
      <c r="AJ474" t="s">
        <v>307</v>
      </c>
      <c r="AK474" t="s">
        <v>307</v>
      </c>
      <c r="AL474" t="s">
        <v>307</v>
      </c>
      <c r="AM474" t="s">
        <v>307</v>
      </c>
      <c r="AN474" t="s">
        <v>307</v>
      </c>
      <c r="AO474" t="s">
        <v>307</v>
      </c>
      <c r="AP474" t="s">
        <v>307</v>
      </c>
      <c r="AQ474" t="s">
        <v>307</v>
      </c>
      <c r="AR474" t="s">
        <v>307</v>
      </c>
      <c r="AS474" t="s">
        <v>307</v>
      </c>
    </row>
    <row r="475" spans="1:45" x14ac:dyDescent="0.25">
      <c r="A475">
        <v>109</v>
      </c>
      <c r="B475" t="s">
        <v>150</v>
      </c>
      <c r="C475" t="s">
        <v>36</v>
      </c>
      <c r="D475" t="s">
        <v>49</v>
      </c>
      <c r="E475" t="s">
        <v>307</v>
      </c>
      <c r="F475" t="s">
        <v>307</v>
      </c>
      <c r="G475" t="s">
        <v>307</v>
      </c>
      <c r="H475" t="s">
        <v>307</v>
      </c>
      <c r="I475" t="s">
        <v>307</v>
      </c>
      <c r="J475" t="s">
        <v>307</v>
      </c>
      <c r="K475" t="s">
        <v>307</v>
      </c>
      <c r="L475" t="s">
        <v>307</v>
      </c>
      <c r="M475" t="s">
        <v>307</v>
      </c>
      <c r="N475" t="s">
        <v>307</v>
      </c>
      <c r="O475" t="s">
        <v>307</v>
      </c>
      <c r="P475" t="s">
        <v>307</v>
      </c>
      <c r="Q475" t="s">
        <v>307</v>
      </c>
      <c r="R475" t="s">
        <v>307</v>
      </c>
      <c r="S475" t="s">
        <v>307</v>
      </c>
      <c r="T475" t="s">
        <v>307</v>
      </c>
      <c r="U475" t="s">
        <v>307</v>
      </c>
      <c r="V475" t="s">
        <v>307</v>
      </c>
      <c r="W475" t="s">
        <v>307</v>
      </c>
      <c r="X475" t="s">
        <v>307</v>
      </c>
      <c r="Y475" t="s">
        <v>307</v>
      </c>
      <c r="Z475" t="s">
        <v>307</v>
      </c>
      <c r="AA475" t="s">
        <v>307</v>
      </c>
      <c r="AB475" t="s">
        <v>307</v>
      </c>
      <c r="AC475" t="s">
        <v>307</v>
      </c>
      <c r="AD475" t="s">
        <v>307</v>
      </c>
      <c r="AE475" t="s">
        <v>307</v>
      </c>
      <c r="AF475" t="s">
        <v>307</v>
      </c>
      <c r="AG475" t="s">
        <v>307</v>
      </c>
      <c r="AH475" t="s">
        <v>307</v>
      </c>
      <c r="AI475" t="s">
        <v>307</v>
      </c>
      <c r="AJ475" t="s">
        <v>307</v>
      </c>
      <c r="AK475" t="s">
        <v>307</v>
      </c>
      <c r="AL475" t="s">
        <v>307</v>
      </c>
      <c r="AM475" t="s">
        <v>307</v>
      </c>
      <c r="AN475" t="s">
        <v>307</v>
      </c>
      <c r="AO475" t="s">
        <v>307</v>
      </c>
      <c r="AP475" t="s">
        <v>307</v>
      </c>
      <c r="AQ475" t="s">
        <v>307</v>
      </c>
      <c r="AR475" t="s">
        <v>307</v>
      </c>
      <c r="AS475" t="s">
        <v>307</v>
      </c>
    </row>
    <row r="476" spans="1:45" x14ac:dyDescent="0.25">
      <c r="A476">
        <v>109</v>
      </c>
      <c r="B476" t="s">
        <v>150</v>
      </c>
      <c r="C476" t="s">
        <v>37</v>
      </c>
      <c r="D476" t="s">
        <v>47</v>
      </c>
      <c r="E476" t="s">
        <v>307</v>
      </c>
      <c r="F476" t="s">
        <v>307</v>
      </c>
      <c r="G476" t="s">
        <v>307</v>
      </c>
      <c r="H476" t="s">
        <v>307</v>
      </c>
      <c r="I476" t="s">
        <v>307</v>
      </c>
      <c r="J476" t="s">
        <v>307</v>
      </c>
      <c r="K476" t="s">
        <v>307</v>
      </c>
      <c r="L476" t="s">
        <v>307</v>
      </c>
      <c r="M476" t="s">
        <v>307</v>
      </c>
      <c r="N476" t="s">
        <v>307</v>
      </c>
      <c r="O476" t="s">
        <v>307</v>
      </c>
      <c r="P476" t="s">
        <v>307</v>
      </c>
      <c r="Q476" t="s">
        <v>307</v>
      </c>
      <c r="R476" t="s">
        <v>307</v>
      </c>
      <c r="S476" t="s">
        <v>307</v>
      </c>
      <c r="T476" t="s">
        <v>307</v>
      </c>
      <c r="U476" t="s">
        <v>307</v>
      </c>
      <c r="V476" t="s">
        <v>307</v>
      </c>
      <c r="W476" t="s">
        <v>307</v>
      </c>
      <c r="X476" t="s">
        <v>307</v>
      </c>
      <c r="Y476" t="s">
        <v>307</v>
      </c>
      <c r="Z476" t="s">
        <v>307</v>
      </c>
      <c r="AA476" t="s">
        <v>307</v>
      </c>
      <c r="AB476" t="s">
        <v>307</v>
      </c>
      <c r="AC476" t="s">
        <v>307</v>
      </c>
      <c r="AD476" t="s">
        <v>307</v>
      </c>
      <c r="AE476" t="s">
        <v>307</v>
      </c>
      <c r="AF476" t="s">
        <v>307</v>
      </c>
      <c r="AG476" t="s">
        <v>307</v>
      </c>
      <c r="AH476" t="s">
        <v>307</v>
      </c>
      <c r="AI476" t="s">
        <v>307</v>
      </c>
      <c r="AJ476" t="s">
        <v>307</v>
      </c>
      <c r="AK476" t="s">
        <v>307</v>
      </c>
      <c r="AL476" t="s">
        <v>307</v>
      </c>
      <c r="AM476" t="s">
        <v>307</v>
      </c>
      <c r="AN476" t="s">
        <v>307</v>
      </c>
      <c r="AO476" t="s">
        <v>307</v>
      </c>
      <c r="AP476" t="s">
        <v>307</v>
      </c>
      <c r="AQ476" t="s">
        <v>307</v>
      </c>
      <c r="AR476" t="s">
        <v>307</v>
      </c>
      <c r="AS476" t="s">
        <v>307</v>
      </c>
    </row>
    <row r="477" spans="1:45" x14ac:dyDescent="0.25">
      <c r="A477">
        <v>109</v>
      </c>
      <c r="B477" t="s">
        <v>150</v>
      </c>
      <c r="C477" t="s">
        <v>37</v>
      </c>
      <c r="D477" t="s">
        <v>48</v>
      </c>
      <c r="E477" t="s">
        <v>307</v>
      </c>
      <c r="F477" t="s">
        <v>307</v>
      </c>
      <c r="G477" t="s">
        <v>307</v>
      </c>
      <c r="H477" t="s">
        <v>307</v>
      </c>
      <c r="I477" t="s">
        <v>307</v>
      </c>
      <c r="J477" t="s">
        <v>307</v>
      </c>
      <c r="K477" t="s">
        <v>307</v>
      </c>
      <c r="L477" t="s">
        <v>307</v>
      </c>
      <c r="M477" t="s">
        <v>307</v>
      </c>
      <c r="N477" t="s">
        <v>307</v>
      </c>
      <c r="O477" t="s">
        <v>307</v>
      </c>
      <c r="P477" t="s">
        <v>307</v>
      </c>
      <c r="Q477" t="s">
        <v>307</v>
      </c>
      <c r="R477" t="s">
        <v>307</v>
      </c>
      <c r="S477" t="s">
        <v>307</v>
      </c>
      <c r="T477" t="s">
        <v>307</v>
      </c>
      <c r="U477" t="s">
        <v>307</v>
      </c>
      <c r="V477" t="s">
        <v>307</v>
      </c>
      <c r="W477" t="s">
        <v>307</v>
      </c>
      <c r="X477" t="s">
        <v>307</v>
      </c>
      <c r="Y477" t="s">
        <v>307</v>
      </c>
      <c r="Z477" t="s">
        <v>307</v>
      </c>
      <c r="AA477" t="s">
        <v>307</v>
      </c>
      <c r="AB477" t="s">
        <v>307</v>
      </c>
      <c r="AC477" t="s">
        <v>307</v>
      </c>
      <c r="AD477" t="s">
        <v>307</v>
      </c>
      <c r="AE477" t="s">
        <v>307</v>
      </c>
      <c r="AF477" t="s">
        <v>307</v>
      </c>
      <c r="AG477" t="s">
        <v>307</v>
      </c>
      <c r="AH477" t="s">
        <v>307</v>
      </c>
      <c r="AI477" t="s">
        <v>307</v>
      </c>
      <c r="AJ477" t="s">
        <v>307</v>
      </c>
      <c r="AK477" t="s">
        <v>307</v>
      </c>
      <c r="AL477" t="s">
        <v>307</v>
      </c>
      <c r="AM477" t="s">
        <v>307</v>
      </c>
      <c r="AN477" t="s">
        <v>307</v>
      </c>
      <c r="AO477" t="s">
        <v>307</v>
      </c>
      <c r="AP477" t="s">
        <v>307</v>
      </c>
      <c r="AQ477" t="s">
        <v>307</v>
      </c>
      <c r="AR477" t="s">
        <v>307</v>
      </c>
      <c r="AS477" t="s">
        <v>307</v>
      </c>
    </row>
    <row r="478" spans="1:45" x14ac:dyDescent="0.25">
      <c r="A478">
        <v>109</v>
      </c>
      <c r="B478" t="s">
        <v>150</v>
      </c>
      <c r="C478" t="s">
        <v>37</v>
      </c>
      <c r="D478" t="s">
        <v>49</v>
      </c>
      <c r="E478" t="s">
        <v>307</v>
      </c>
      <c r="F478" t="s">
        <v>307</v>
      </c>
      <c r="G478" t="s">
        <v>307</v>
      </c>
      <c r="H478" t="s">
        <v>307</v>
      </c>
      <c r="I478" t="s">
        <v>307</v>
      </c>
      <c r="J478" t="s">
        <v>307</v>
      </c>
      <c r="K478" t="s">
        <v>307</v>
      </c>
      <c r="L478" t="s">
        <v>307</v>
      </c>
      <c r="M478" t="s">
        <v>307</v>
      </c>
      <c r="N478" t="s">
        <v>307</v>
      </c>
      <c r="O478" t="s">
        <v>307</v>
      </c>
      <c r="P478" t="s">
        <v>307</v>
      </c>
      <c r="Q478" t="s">
        <v>307</v>
      </c>
      <c r="R478" t="s">
        <v>307</v>
      </c>
      <c r="S478" t="s">
        <v>307</v>
      </c>
      <c r="T478" t="s">
        <v>307</v>
      </c>
      <c r="U478" t="s">
        <v>307</v>
      </c>
      <c r="V478" t="s">
        <v>307</v>
      </c>
      <c r="W478" t="s">
        <v>307</v>
      </c>
      <c r="X478" t="s">
        <v>307</v>
      </c>
      <c r="Y478" t="s">
        <v>307</v>
      </c>
      <c r="Z478" t="s">
        <v>307</v>
      </c>
      <c r="AA478" t="s">
        <v>307</v>
      </c>
      <c r="AB478" t="s">
        <v>307</v>
      </c>
      <c r="AC478" t="s">
        <v>307</v>
      </c>
      <c r="AD478" t="s">
        <v>307</v>
      </c>
      <c r="AE478" t="s">
        <v>307</v>
      </c>
      <c r="AF478" t="s">
        <v>307</v>
      </c>
      <c r="AG478" t="s">
        <v>307</v>
      </c>
      <c r="AH478" t="s">
        <v>307</v>
      </c>
      <c r="AI478" t="s">
        <v>307</v>
      </c>
      <c r="AJ478" t="s">
        <v>307</v>
      </c>
      <c r="AK478" t="s">
        <v>307</v>
      </c>
      <c r="AL478" t="s">
        <v>307</v>
      </c>
      <c r="AM478" t="s">
        <v>307</v>
      </c>
      <c r="AN478" t="s">
        <v>307</v>
      </c>
      <c r="AO478" t="s">
        <v>307</v>
      </c>
      <c r="AP478" t="s">
        <v>307</v>
      </c>
      <c r="AQ478" t="s">
        <v>307</v>
      </c>
      <c r="AR478" t="s">
        <v>307</v>
      </c>
      <c r="AS478" t="s">
        <v>307</v>
      </c>
    </row>
    <row r="479" spans="1:45" x14ac:dyDescent="0.25">
      <c r="A479">
        <v>109</v>
      </c>
      <c r="B479" t="s">
        <v>150</v>
      </c>
      <c r="C479" t="s">
        <v>476</v>
      </c>
      <c r="D479" t="s">
        <v>48</v>
      </c>
      <c r="E479" t="s">
        <v>307</v>
      </c>
      <c r="F479" t="s">
        <v>307</v>
      </c>
      <c r="G479" t="s">
        <v>307</v>
      </c>
    </row>
    <row r="480" spans="1:45" x14ac:dyDescent="0.25">
      <c r="A480">
        <v>109</v>
      </c>
      <c r="B480" t="s">
        <v>150</v>
      </c>
      <c r="C480" t="s">
        <v>477</v>
      </c>
      <c r="D480" t="s">
        <v>48</v>
      </c>
      <c r="E480" t="s">
        <v>307</v>
      </c>
      <c r="F480" t="s">
        <v>307</v>
      </c>
      <c r="G480" t="s">
        <v>307</v>
      </c>
    </row>
    <row r="481" spans="1:42" x14ac:dyDescent="0.25">
      <c r="A481">
        <v>109</v>
      </c>
      <c r="B481" t="s">
        <v>150</v>
      </c>
      <c r="C481" t="s">
        <v>45</v>
      </c>
      <c r="D481" t="s">
        <v>63</v>
      </c>
      <c r="E481" t="s">
        <v>307</v>
      </c>
      <c r="F481" t="s">
        <v>307</v>
      </c>
      <c r="G481" t="s">
        <v>307</v>
      </c>
      <c r="H481" t="s">
        <v>307</v>
      </c>
      <c r="I481" t="s">
        <v>307</v>
      </c>
      <c r="J481" t="s">
        <v>307</v>
      </c>
      <c r="K481" t="s">
        <v>307</v>
      </c>
      <c r="L481" t="s">
        <v>307</v>
      </c>
      <c r="M481" t="s">
        <v>307</v>
      </c>
      <c r="N481" t="s">
        <v>307</v>
      </c>
      <c r="O481" t="s">
        <v>307</v>
      </c>
      <c r="P481" t="s">
        <v>307</v>
      </c>
      <c r="Q481" t="s">
        <v>307</v>
      </c>
      <c r="R481" t="s">
        <v>307</v>
      </c>
      <c r="S481" t="s">
        <v>307</v>
      </c>
      <c r="T481" t="s">
        <v>307</v>
      </c>
      <c r="U481" t="s">
        <v>307</v>
      </c>
      <c r="V481" t="s">
        <v>307</v>
      </c>
      <c r="W481" t="s">
        <v>307</v>
      </c>
    </row>
    <row r="482" spans="1:42" x14ac:dyDescent="0.25">
      <c r="A482">
        <v>109</v>
      </c>
      <c r="B482" t="s">
        <v>150</v>
      </c>
      <c r="C482" t="s">
        <v>45</v>
      </c>
      <c r="D482" t="s">
        <v>64</v>
      </c>
      <c r="E482" t="s">
        <v>307</v>
      </c>
      <c r="F482" t="s">
        <v>307</v>
      </c>
      <c r="G482" t="s">
        <v>307</v>
      </c>
      <c r="H482" t="s">
        <v>307</v>
      </c>
      <c r="I482" t="s">
        <v>307</v>
      </c>
      <c r="J482" t="s">
        <v>307</v>
      </c>
      <c r="K482" t="s">
        <v>307</v>
      </c>
      <c r="L482" t="s">
        <v>307</v>
      </c>
      <c r="M482" t="s">
        <v>307</v>
      </c>
      <c r="N482" t="s">
        <v>307</v>
      </c>
      <c r="O482" t="s">
        <v>307</v>
      </c>
      <c r="P482" t="s">
        <v>307</v>
      </c>
      <c r="Q482" t="s">
        <v>307</v>
      </c>
      <c r="R482" t="s">
        <v>307</v>
      </c>
      <c r="S482" t="s">
        <v>307</v>
      </c>
      <c r="T482" t="s">
        <v>307</v>
      </c>
      <c r="U482" t="s">
        <v>307</v>
      </c>
      <c r="V482" t="s">
        <v>307</v>
      </c>
      <c r="W482" t="s">
        <v>307</v>
      </c>
    </row>
    <row r="483" spans="1:42" x14ac:dyDescent="0.25">
      <c r="A483">
        <v>109</v>
      </c>
      <c r="B483" t="s">
        <v>150</v>
      </c>
      <c r="C483" t="s">
        <v>40</v>
      </c>
      <c r="D483" t="s">
        <v>52</v>
      </c>
      <c r="E483" t="s">
        <v>307</v>
      </c>
      <c r="F483" t="s">
        <v>307</v>
      </c>
      <c r="G483" t="s">
        <v>307</v>
      </c>
      <c r="H483" t="s">
        <v>307</v>
      </c>
      <c r="I483" t="s">
        <v>307</v>
      </c>
      <c r="J483" t="s">
        <v>307</v>
      </c>
      <c r="K483" t="s">
        <v>307</v>
      </c>
      <c r="L483" t="s">
        <v>307</v>
      </c>
      <c r="M483" t="s">
        <v>307</v>
      </c>
      <c r="N483" t="s">
        <v>307</v>
      </c>
      <c r="O483" t="s">
        <v>307</v>
      </c>
      <c r="P483" t="s">
        <v>307</v>
      </c>
      <c r="Q483" t="s">
        <v>307</v>
      </c>
      <c r="R483" t="s">
        <v>307</v>
      </c>
      <c r="S483" t="s">
        <v>307</v>
      </c>
      <c r="T483" t="s">
        <v>307</v>
      </c>
      <c r="U483" t="s">
        <v>307</v>
      </c>
      <c r="V483" t="s">
        <v>307</v>
      </c>
      <c r="W483" t="s">
        <v>307</v>
      </c>
      <c r="X483" t="s">
        <v>307</v>
      </c>
      <c r="Y483" t="s">
        <v>307</v>
      </c>
      <c r="Z483" t="s">
        <v>307</v>
      </c>
    </row>
    <row r="484" spans="1:42" x14ac:dyDescent="0.25">
      <c r="A484">
        <v>109</v>
      </c>
      <c r="B484" t="s">
        <v>150</v>
      </c>
      <c r="C484" t="s">
        <v>40</v>
      </c>
      <c r="D484" t="s">
        <v>53</v>
      </c>
      <c r="E484" t="s">
        <v>307</v>
      </c>
      <c r="F484" t="s">
        <v>307</v>
      </c>
      <c r="G484" t="s">
        <v>307</v>
      </c>
      <c r="H484" t="s">
        <v>307</v>
      </c>
      <c r="I484" t="s">
        <v>307</v>
      </c>
      <c r="J484" t="s">
        <v>307</v>
      </c>
      <c r="K484" t="s">
        <v>307</v>
      </c>
      <c r="L484" t="s">
        <v>307</v>
      </c>
      <c r="M484" t="s">
        <v>307</v>
      </c>
      <c r="N484" t="s">
        <v>307</v>
      </c>
      <c r="O484" t="s">
        <v>307</v>
      </c>
      <c r="P484" t="s">
        <v>307</v>
      </c>
      <c r="Q484" t="s">
        <v>307</v>
      </c>
      <c r="R484" t="s">
        <v>307</v>
      </c>
      <c r="S484" t="s">
        <v>307</v>
      </c>
      <c r="T484" t="s">
        <v>307</v>
      </c>
      <c r="U484" t="s">
        <v>307</v>
      </c>
      <c r="V484" t="s">
        <v>307</v>
      </c>
      <c r="W484" t="s">
        <v>307</v>
      </c>
      <c r="X484" t="s">
        <v>307</v>
      </c>
      <c r="Y484" t="s">
        <v>307</v>
      </c>
      <c r="Z484" t="s">
        <v>307</v>
      </c>
    </row>
    <row r="485" spans="1:42" x14ac:dyDescent="0.25">
      <c r="A485">
        <v>109</v>
      </c>
      <c r="B485" t="s">
        <v>150</v>
      </c>
      <c r="C485" t="s">
        <v>39</v>
      </c>
      <c r="D485" t="s">
        <v>50</v>
      </c>
      <c r="E485" t="s">
        <v>307</v>
      </c>
      <c r="F485" t="s">
        <v>307</v>
      </c>
      <c r="G485" t="s">
        <v>307</v>
      </c>
      <c r="H485" t="s">
        <v>307</v>
      </c>
      <c r="I485" t="s">
        <v>307</v>
      </c>
      <c r="J485" t="s">
        <v>307</v>
      </c>
      <c r="K485" t="s">
        <v>307</v>
      </c>
      <c r="L485" t="s">
        <v>307</v>
      </c>
      <c r="M485" t="s">
        <v>307</v>
      </c>
      <c r="N485" t="s">
        <v>307</v>
      </c>
      <c r="O485" t="s">
        <v>307</v>
      </c>
      <c r="P485" t="s">
        <v>307</v>
      </c>
      <c r="Q485" t="s">
        <v>307</v>
      </c>
      <c r="R485" t="s">
        <v>307</v>
      </c>
      <c r="S485" t="s">
        <v>307</v>
      </c>
      <c r="T485" t="s">
        <v>307</v>
      </c>
      <c r="U485" t="s">
        <v>307</v>
      </c>
      <c r="V485" t="s">
        <v>307</v>
      </c>
      <c r="W485" t="s">
        <v>307</v>
      </c>
      <c r="X485" t="s">
        <v>307</v>
      </c>
      <c r="Y485" t="s">
        <v>307</v>
      </c>
      <c r="Z485" t="s">
        <v>307</v>
      </c>
      <c r="AA485" t="s">
        <v>307</v>
      </c>
      <c r="AB485" t="s">
        <v>307</v>
      </c>
      <c r="AC485" t="s">
        <v>307</v>
      </c>
      <c r="AD485" t="s">
        <v>307</v>
      </c>
      <c r="AE485" t="s">
        <v>307</v>
      </c>
      <c r="AF485" t="s">
        <v>307</v>
      </c>
      <c r="AG485" t="s">
        <v>307</v>
      </c>
      <c r="AH485" t="s">
        <v>307</v>
      </c>
      <c r="AI485" t="s">
        <v>307</v>
      </c>
      <c r="AJ485" t="s">
        <v>307</v>
      </c>
      <c r="AK485" t="s">
        <v>307</v>
      </c>
      <c r="AL485" t="s">
        <v>307</v>
      </c>
      <c r="AM485" t="s">
        <v>307</v>
      </c>
      <c r="AN485" t="s">
        <v>307</v>
      </c>
      <c r="AO485" t="s">
        <v>307</v>
      </c>
      <c r="AP485" t="s">
        <v>307</v>
      </c>
    </row>
    <row r="486" spans="1:42" x14ac:dyDescent="0.25">
      <c r="A486">
        <v>109</v>
      </c>
      <c r="B486" t="s">
        <v>150</v>
      </c>
      <c r="C486" t="s">
        <v>39</v>
      </c>
      <c r="D486" t="s">
        <v>48</v>
      </c>
      <c r="E486" t="s">
        <v>307</v>
      </c>
      <c r="F486" t="s">
        <v>307</v>
      </c>
      <c r="G486" t="s">
        <v>307</v>
      </c>
      <c r="H486" t="s">
        <v>307</v>
      </c>
      <c r="I486" t="s">
        <v>307</v>
      </c>
      <c r="J486" t="s">
        <v>307</v>
      </c>
      <c r="K486" t="s">
        <v>307</v>
      </c>
      <c r="L486" t="s">
        <v>307</v>
      </c>
      <c r="M486" t="s">
        <v>307</v>
      </c>
      <c r="N486" t="s">
        <v>307</v>
      </c>
      <c r="O486" t="s">
        <v>307</v>
      </c>
      <c r="P486" t="s">
        <v>307</v>
      </c>
      <c r="Q486" t="s">
        <v>307</v>
      </c>
      <c r="R486" t="s">
        <v>307</v>
      </c>
      <c r="S486" t="s">
        <v>307</v>
      </c>
      <c r="T486" t="s">
        <v>307</v>
      </c>
      <c r="U486" t="s">
        <v>307</v>
      </c>
      <c r="V486" t="s">
        <v>307</v>
      </c>
      <c r="W486" t="s">
        <v>307</v>
      </c>
      <c r="X486" t="s">
        <v>307</v>
      </c>
      <c r="Y486" t="s">
        <v>307</v>
      </c>
      <c r="Z486" t="s">
        <v>307</v>
      </c>
      <c r="AA486" t="s">
        <v>307</v>
      </c>
      <c r="AB486" t="s">
        <v>307</v>
      </c>
      <c r="AC486" t="s">
        <v>307</v>
      </c>
      <c r="AD486" t="s">
        <v>307</v>
      </c>
      <c r="AE486" t="s">
        <v>307</v>
      </c>
      <c r="AF486" t="s">
        <v>307</v>
      </c>
      <c r="AG486" t="s">
        <v>307</v>
      </c>
      <c r="AH486" t="s">
        <v>307</v>
      </c>
      <c r="AI486" t="s">
        <v>307</v>
      </c>
      <c r="AJ486" t="s">
        <v>307</v>
      </c>
      <c r="AK486" t="s">
        <v>307</v>
      </c>
      <c r="AL486" t="s">
        <v>307</v>
      </c>
      <c r="AM486" t="s">
        <v>307</v>
      </c>
      <c r="AN486" t="s">
        <v>307</v>
      </c>
      <c r="AO486" t="s">
        <v>307</v>
      </c>
      <c r="AP486" t="s">
        <v>307</v>
      </c>
    </row>
    <row r="487" spans="1:42" x14ac:dyDescent="0.25">
      <c r="A487">
        <v>109</v>
      </c>
      <c r="B487" t="s">
        <v>150</v>
      </c>
      <c r="C487" t="s">
        <v>39</v>
      </c>
      <c r="D487" t="s">
        <v>51</v>
      </c>
      <c r="E487" t="s">
        <v>307</v>
      </c>
      <c r="F487" t="s">
        <v>307</v>
      </c>
      <c r="G487" t="s">
        <v>307</v>
      </c>
      <c r="H487" t="s">
        <v>307</v>
      </c>
      <c r="I487" t="s">
        <v>307</v>
      </c>
      <c r="J487" t="s">
        <v>307</v>
      </c>
      <c r="K487" t="s">
        <v>307</v>
      </c>
      <c r="L487" t="s">
        <v>307</v>
      </c>
      <c r="M487" t="s">
        <v>307</v>
      </c>
      <c r="N487" t="s">
        <v>307</v>
      </c>
      <c r="O487" t="s">
        <v>307</v>
      </c>
      <c r="P487" t="s">
        <v>307</v>
      </c>
      <c r="Q487" t="s">
        <v>307</v>
      </c>
      <c r="R487" t="s">
        <v>307</v>
      </c>
      <c r="S487" t="s">
        <v>307</v>
      </c>
      <c r="T487" t="s">
        <v>307</v>
      </c>
      <c r="U487" t="s">
        <v>307</v>
      </c>
      <c r="V487" t="s">
        <v>307</v>
      </c>
      <c r="W487" t="s">
        <v>307</v>
      </c>
      <c r="X487" t="s">
        <v>307</v>
      </c>
      <c r="Y487" t="s">
        <v>307</v>
      </c>
      <c r="Z487" t="s">
        <v>307</v>
      </c>
      <c r="AA487" t="s">
        <v>307</v>
      </c>
      <c r="AB487" t="s">
        <v>307</v>
      </c>
      <c r="AC487" t="s">
        <v>307</v>
      </c>
      <c r="AD487" t="s">
        <v>307</v>
      </c>
      <c r="AE487" t="s">
        <v>307</v>
      </c>
      <c r="AF487" t="s">
        <v>307</v>
      </c>
      <c r="AG487" t="s">
        <v>307</v>
      </c>
      <c r="AH487" t="s">
        <v>307</v>
      </c>
      <c r="AI487" t="s">
        <v>307</v>
      </c>
      <c r="AJ487" t="s">
        <v>307</v>
      </c>
      <c r="AK487" t="s">
        <v>307</v>
      </c>
      <c r="AL487" t="s">
        <v>307</v>
      </c>
      <c r="AM487" t="s">
        <v>307</v>
      </c>
      <c r="AN487" t="s">
        <v>307</v>
      </c>
      <c r="AO487" t="s">
        <v>307</v>
      </c>
      <c r="AP487" t="s">
        <v>307</v>
      </c>
    </row>
    <row r="488" spans="1:42" x14ac:dyDescent="0.25">
      <c r="A488">
        <v>109</v>
      </c>
      <c r="B488" t="s">
        <v>150</v>
      </c>
      <c r="C488" t="s">
        <v>46</v>
      </c>
      <c r="D488" t="s">
        <v>65</v>
      </c>
      <c r="E488" t="s">
        <v>307</v>
      </c>
      <c r="F488" t="s">
        <v>307</v>
      </c>
      <c r="G488" t="s">
        <v>307</v>
      </c>
      <c r="H488" t="s">
        <v>307</v>
      </c>
      <c r="I488" t="s">
        <v>307</v>
      </c>
      <c r="J488" t="s">
        <v>307</v>
      </c>
      <c r="K488" t="s">
        <v>307</v>
      </c>
      <c r="L488" t="s">
        <v>307</v>
      </c>
      <c r="M488" t="s">
        <v>307</v>
      </c>
      <c r="N488" t="s">
        <v>307</v>
      </c>
      <c r="O488" t="s">
        <v>307</v>
      </c>
      <c r="P488" t="s">
        <v>307</v>
      </c>
      <c r="Q488" t="s">
        <v>307</v>
      </c>
      <c r="R488" t="s">
        <v>307</v>
      </c>
      <c r="S488" t="s">
        <v>307</v>
      </c>
      <c r="T488" t="s">
        <v>307</v>
      </c>
      <c r="U488" t="s">
        <v>307</v>
      </c>
      <c r="V488" t="s">
        <v>307</v>
      </c>
      <c r="W488" t="s">
        <v>307</v>
      </c>
      <c r="X488" t="s">
        <v>307</v>
      </c>
      <c r="Y488" t="s">
        <v>307</v>
      </c>
      <c r="Z488" t="s">
        <v>307</v>
      </c>
    </row>
    <row r="489" spans="1:42" x14ac:dyDescent="0.25">
      <c r="A489">
        <v>109</v>
      </c>
      <c r="B489" t="s">
        <v>150</v>
      </c>
      <c r="C489" t="s">
        <v>46</v>
      </c>
      <c r="D489" t="s">
        <v>66</v>
      </c>
      <c r="E489" t="s">
        <v>307</v>
      </c>
      <c r="F489" t="s">
        <v>307</v>
      </c>
      <c r="G489" t="s">
        <v>307</v>
      </c>
      <c r="H489" t="s">
        <v>307</v>
      </c>
      <c r="I489" t="s">
        <v>307</v>
      </c>
      <c r="J489" t="s">
        <v>307</v>
      </c>
      <c r="K489" t="s">
        <v>307</v>
      </c>
      <c r="L489" t="s">
        <v>307</v>
      </c>
      <c r="M489" t="s">
        <v>307</v>
      </c>
      <c r="N489" t="s">
        <v>307</v>
      </c>
      <c r="O489" t="s">
        <v>307</v>
      </c>
      <c r="P489" t="s">
        <v>307</v>
      </c>
      <c r="Q489" t="s">
        <v>307</v>
      </c>
      <c r="R489" t="s">
        <v>307</v>
      </c>
      <c r="S489" t="s">
        <v>307</v>
      </c>
      <c r="T489" t="s">
        <v>307</v>
      </c>
      <c r="U489" t="s">
        <v>307</v>
      </c>
      <c r="V489" t="s">
        <v>307</v>
      </c>
      <c r="W489" t="s">
        <v>307</v>
      </c>
      <c r="X489" t="s">
        <v>307</v>
      </c>
      <c r="Y489" t="s">
        <v>307</v>
      </c>
      <c r="Z489" t="s">
        <v>307</v>
      </c>
    </row>
    <row r="490" spans="1:42" x14ac:dyDescent="0.25">
      <c r="A490">
        <v>109</v>
      </c>
      <c r="B490" t="s">
        <v>150</v>
      </c>
      <c r="C490" t="s">
        <v>46</v>
      </c>
      <c r="D490" t="s">
        <v>67</v>
      </c>
      <c r="E490" t="s">
        <v>307</v>
      </c>
      <c r="F490" t="s">
        <v>307</v>
      </c>
      <c r="G490" t="s">
        <v>307</v>
      </c>
      <c r="H490" t="s">
        <v>307</v>
      </c>
      <c r="I490" t="s">
        <v>307</v>
      </c>
      <c r="J490" t="s">
        <v>307</v>
      </c>
      <c r="K490" t="s">
        <v>307</v>
      </c>
      <c r="L490" t="s">
        <v>307</v>
      </c>
      <c r="M490" t="s">
        <v>307</v>
      </c>
      <c r="N490" t="s">
        <v>307</v>
      </c>
      <c r="O490" t="s">
        <v>307</v>
      </c>
      <c r="P490" t="s">
        <v>307</v>
      </c>
      <c r="Q490" t="s">
        <v>307</v>
      </c>
      <c r="R490" t="s">
        <v>307</v>
      </c>
      <c r="S490" t="s">
        <v>307</v>
      </c>
      <c r="T490" t="s">
        <v>307</v>
      </c>
      <c r="U490" t="s">
        <v>307</v>
      </c>
      <c r="V490" t="s">
        <v>307</v>
      </c>
      <c r="W490" t="s">
        <v>307</v>
      </c>
      <c r="X490" t="s">
        <v>307</v>
      </c>
      <c r="Y490" t="s">
        <v>307</v>
      </c>
      <c r="Z490" t="s">
        <v>307</v>
      </c>
    </row>
    <row r="491" spans="1:42" x14ac:dyDescent="0.25">
      <c r="A491">
        <v>109</v>
      </c>
      <c r="B491" t="s">
        <v>150</v>
      </c>
      <c r="C491" t="s">
        <v>46</v>
      </c>
      <c r="D491" t="s">
        <v>68</v>
      </c>
      <c r="E491" t="s">
        <v>307</v>
      </c>
      <c r="F491" t="s">
        <v>307</v>
      </c>
      <c r="G491" t="s">
        <v>307</v>
      </c>
      <c r="H491" t="s">
        <v>307</v>
      </c>
      <c r="I491" t="s">
        <v>307</v>
      </c>
      <c r="J491" t="s">
        <v>307</v>
      </c>
      <c r="K491" t="s">
        <v>307</v>
      </c>
      <c r="L491" t="s">
        <v>307</v>
      </c>
      <c r="M491" t="s">
        <v>307</v>
      </c>
      <c r="N491" t="s">
        <v>307</v>
      </c>
      <c r="O491" t="s">
        <v>307</v>
      </c>
      <c r="P491" t="s">
        <v>307</v>
      </c>
      <c r="Q491" t="s">
        <v>307</v>
      </c>
      <c r="R491" t="s">
        <v>307</v>
      </c>
      <c r="S491" t="s">
        <v>307</v>
      </c>
      <c r="T491" t="s">
        <v>307</v>
      </c>
      <c r="U491" t="s">
        <v>307</v>
      </c>
      <c r="V491" t="s">
        <v>307</v>
      </c>
      <c r="W491" t="s">
        <v>307</v>
      </c>
      <c r="X491" t="s">
        <v>307</v>
      </c>
      <c r="Y491" t="s">
        <v>307</v>
      </c>
      <c r="Z491" t="s">
        <v>307</v>
      </c>
    </row>
    <row r="492" spans="1:42" x14ac:dyDescent="0.25">
      <c r="A492">
        <v>109</v>
      </c>
      <c r="B492" t="s">
        <v>150</v>
      </c>
      <c r="C492" t="s">
        <v>46</v>
      </c>
      <c r="D492" t="s">
        <v>69</v>
      </c>
      <c r="E492" t="s">
        <v>307</v>
      </c>
      <c r="F492" t="s">
        <v>307</v>
      </c>
      <c r="G492" t="s">
        <v>307</v>
      </c>
      <c r="H492" t="s">
        <v>307</v>
      </c>
      <c r="I492" t="s">
        <v>307</v>
      </c>
      <c r="J492" t="s">
        <v>307</v>
      </c>
      <c r="K492" t="s">
        <v>307</v>
      </c>
      <c r="L492" t="s">
        <v>307</v>
      </c>
      <c r="M492" t="s">
        <v>307</v>
      </c>
      <c r="N492" t="s">
        <v>307</v>
      </c>
      <c r="O492" t="s">
        <v>307</v>
      </c>
      <c r="P492" t="s">
        <v>307</v>
      </c>
      <c r="Q492" t="s">
        <v>307</v>
      </c>
      <c r="R492" t="s">
        <v>307</v>
      </c>
      <c r="S492" t="s">
        <v>307</v>
      </c>
      <c r="T492" t="s">
        <v>307</v>
      </c>
      <c r="U492" t="s">
        <v>307</v>
      </c>
      <c r="V492" t="s">
        <v>307</v>
      </c>
      <c r="W492" t="s">
        <v>307</v>
      </c>
      <c r="X492" t="s">
        <v>307</v>
      </c>
      <c r="Y492" t="s">
        <v>307</v>
      </c>
      <c r="Z492" t="s">
        <v>307</v>
      </c>
    </row>
    <row r="493" spans="1:42" x14ac:dyDescent="0.25">
      <c r="A493">
        <v>109</v>
      </c>
      <c r="B493" t="s">
        <v>150</v>
      </c>
      <c r="C493" t="s">
        <v>46</v>
      </c>
      <c r="D493" t="s">
        <v>70</v>
      </c>
      <c r="E493" t="s">
        <v>307</v>
      </c>
      <c r="F493" t="s">
        <v>307</v>
      </c>
      <c r="G493" t="s">
        <v>307</v>
      </c>
      <c r="H493" t="s">
        <v>307</v>
      </c>
      <c r="I493" t="s">
        <v>307</v>
      </c>
      <c r="J493" t="s">
        <v>307</v>
      </c>
      <c r="K493" t="s">
        <v>307</v>
      </c>
      <c r="L493" t="s">
        <v>307</v>
      </c>
      <c r="M493" t="s">
        <v>307</v>
      </c>
      <c r="N493" t="s">
        <v>307</v>
      </c>
      <c r="O493" t="s">
        <v>307</v>
      </c>
      <c r="P493" t="s">
        <v>307</v>
      </c>
      <c r="Q493" t="s">
        <v>307</v>
      </c>
      <c r="R493" t="s">
        <v>307</v>
      </c>
      <c r="S493" t="s">
        <v>307</v>
      </c>
      <c r="T493" t="s">
        <v>307</v>
      </c>
      <c r="U493" t="s">
        <v>307</v>
      </c>
      <c r="V493" t="s">
        <v>307</v>
      </c>
      <c r="W493" t="s">
        <v>307</v>
      </c>
      <c r="X493" t="s">
        <v>307</v>
      </c>
      <c r="Y493" t="s">
        <v>307</v>
      </c>
      <c r="Z493" t="s">
        <v>307</v>
      </c>
    </row>
    <row r="494" spans="1:42" x14ac:dyDescent="0.25">
      <c r="A494">
        <v>109</v>
      </c>
      <c r="B494" t="s">
        <v>150</v>
      </c>
      <c r="C494" t="s">
        <v>46</v>
      </c>
      <c r="D494" t="s">
        <v>71</v>
      </c>
      <c r="E494" t="s">
        <v>307</v>
      </c>
      <c r="F494" t="s">
        <v>307</v>
      </c>
      <c r="G494" t="s">
        <v>307</v>
      </c>
      <c r="H494" t="s">
        <v>307</v>
      </c>
      <c r="I494" t="s">
        <v>307</v>
      </c>
      <c r="J494" t="s">
        <v>307</v>
      </c>
      <c r="K494" t="s">
        <v>307</v>
      </c>
      <c r="L494" t="s">
        <v>307</v>
      </c>
      <c r="M494" t="s">
        <v>307</v>
      </c>
      <c r="N494" t="s">
        <v>307</v>
      </c>
      <c r="O494" t="s">
        <v>307</v>
      </c>
      <c r="P494" t="s">
        <v>307</v>
      </c>
      <c r="Q494" t="s">
        <v>307</v>
      </c>
      <c r="R494" t="s">
        <v>307</v>
      </c>
      <c r="S494" t="s">
        <v>307</v>
      </c>
      <c r="T494" t="s">
        <v>307</v>
      </c>
      <c r="U494" t="s">
        <v>307</v>
      </c>
      <c r="V494" t="s">
        <v>307</v>
      </c>
      <c r="W494" t="s">
        <v>307</v>
      </c>
      <c r="X494" t="s">
        <v>307</v>
      </c>
      <c r="Y494" t="s">
        <v>307</v>
      </c>
      <c r="Z494" t="s">
        <v>307</v>
      </c>
    </row>
    <row r="495" spans="1:42" x14ac:dyDescent="0.25">
      <c r="A495">
        <v>109</v>
      </c>
      <c r="B495" t="s">
        <v>150</v>
      </c>
      <c r="C495" t="s">
        <v>46</v>
      </c>
      <c r="D495" t="s">
        <v>72</v>
      </c>
      <c r="E495" t="s">
        <v>307</v>
      </c>
      <c r="F495" t="s">
        <v>307</v>
      </c>
      <c r="G495" t="s">
        <v>307</v>
      </c>
      <c r="H495" t="s">
        <v>307</v>
      </c>
      <c r="I495" t="s">
        <v>307</v>
      </c>
      <c r="J495" t="s">
        <v>307</v>
      </c>
      <c r="K495" t="s">
        <v>307</v>
      </c>
      <c r="L495" t="s">
        <v>307</v>
      </c>
      <c r="M495" t="s">
        <v>307</v>
      </c>
      <c r="N495" t="s">
        <v>307</v>
      </c>
      <c r="O495" t="s">
        <v>307</v>
      </c>
      <c r="P495" t="s">
        <v>307</v>
      </c>
      <c r="Q495" t="s">
        <v>307</v>
      </c>
      <c r="R495" t="s">
        <v>307</v>
      </c>
      <c r="S495" t="s">
        <v>307</v>
      </c>
      <c r="T495" t="s">
        <v>307</v>
      </c>
      <c r="U495" t="s">
        <v>307</v>
      </c>
      <c r="V495" t="s">
        <v>307</v>
      </c>
      <c r="W495" t="s">
        <v>307</v>
      </c>
      <c r="X495" t="s">
        <v>307</v>
      </c>
      <c r="Y495" t="s">
        <v>307</v>
      </c>
      <c r="Z495" t="s">
        <v>307</v>
      </c>
    </row>
    <row r="496" spans="1:42" x14ac:dyDescent="0.25">
      <c r="A496">
        <v>109</v>
      </c>
      <c r="B496" t="s">
        <v>150</v>
      </c>
      <c r="C496" t="s">
        <v>46</v>
      </c>
      <c r="D496" t="s">
        <v>47</v>
      </c>
      <c r="E496" t="s">
        <v>307</v>
      </c>
      <c r="F496" t="s">
        <v>307</v>
      </c>
      <c r="G496" t="s">
        <v>307</v>
      </c>
      <c r="H496" t="s">
        <v>307</v>
      </c>
      <c r="I496" t="s">
        <v>307</v>
      </c>
      <c r="J496" t="s">
        <v>307</v>
      </c>
      <c r="K496" t="s">
        <v>307</v>
      </c>
      <c r="L496" t="s">
        <v>307</v>
      </c>
      <c r="M496" t="s">
        <v>307</v>
      </c>
      <c r="N496" t="s">
        <v>307</v>
      </c>
      <c r="O496" t="s">
        <v>307</v>
      </c>
      <c r="P496" t="s">
        <v>307</v>
      </c>
      <c r="Q496" t="s">
        <v>307</v>
      </c>
      <c r="R496" t="s">
        <v>307</v>
      </c>
      <c r="S496" t="s">
        <v>307</v>
      </c>
      <c r="T496" t="s">
        <v>307</v>
      </c>
      <c r="U496" t="s">
        <v>307</v>
      </c>
      <c r="V496" t="s">
        <v>307</v>
      </c>
      <c r="W496" t="s">
        <v>307</v>
      </c>
      <c r="X496" t="s">
        <v>307</v>
      </c>
      <c r="Y496" t="s">
        <v>307</v>
      </c>
      <c r="Z496" t="s">
        <v>307</v>
      </c>
    </row>
    <row r="497" spans="1:26" x14ac:dyDescent="0.25">
      <c r="A497">
        <v>109</v>
      </c>
      <c r="B497" t="s">
        <v>150</v>
      </c>
      <c r="C497" t="s">
        <v>46</v>
      </c>
      <c r="D497" t="s">
        <v>48</v>
      </c>
      <c r="E497" t="s">
        <v>307</v>
      </c>
      <c r="F497" t="s">
        <v>307</v>
      </c>
      <c r="G497" t="s">
        <v>307</v>
      </c>
      <c r="H497" t="s">
        <v>307</v>
      </c>
      <c r="I497" t="s">
        <v>307</v>
      </c>
      <c r="J497" t="s">
        <v>307</v>
      </c>
      <c r="K497" t="s">
        <v>307</v>
      </c>
      <c r="L497" t="s">
        <v>307</v>
      </c>
      <c r="M497" t="s">
        <v>307</v>
      </c>
      <c r="N497" t="s">
        <v>307</v>
      </c>
      <c r="O497" t="s">
        <v>307</v>
      </c>
      <c r="P497" t="s">
        <v>307</v>
      </c>
      <c r="Q497" t="s">
        <v>307</v>
      </c>
      <c r="R497" t="s">
        <v>307</v>
      </c>
      <c r="S497" t="s">
        <v>307</v>
      </c>
      <c r="T497" t="s">
        <v>307</v>
      </c>
      <c r="U497" t="s">
        <v>307</v>
      </c>
      <c r="V497" t="s">
        <v>307</v>
      </c>
      <c r="W497" t="s">
        <v>307</v>
      </c>
      <c r="X497" t="s">
        <v>307</v>
      </c>
      <c r="Y497" t="s">
        <v>307</v>
      </c>
      <c r="Z497" t="s">
        <v>307</v>
      </c>
    </row>
    <row r="498" spans="1:26" x14ac:dyDescent="0.25">
      <c r="A498">
        <v>109</v>
      </c>
      <c r="B498" t="s">
        <v>150</v>
      </c>
      <c r="C498" t="s">
        <v>46</v>
      </c>
      <c r="D498" t="s">
        <v>49</v>
      </c>
      <c r="E498" t="s">
        <v>307</v>
      </c>
      <c r="F498" t="s">
        <v>307</v>
      </c>
      <c r="G498" t="s">
        <v>307</v>
      </c>
      <c r="H498" t="s">
        <v>307</v>
      </c>
      <c r="I498" t="s">
        <v>307</v>
      </c>
      <c r="J498" t="s">
        <v>307</v>
      </c>
      <c r="K498" t="s">
        <v>307</v>
      </c>
      <c r="L498" t="s">
        <v>307</v>
      </c>
      <c r="M498" t="s">
        <v>307</v>
      </c>
      <c r="N498" t="s">
        <v>307</v>
      </c>
      <c r="O498" t="s">
        <v>307</v>
      </c>
      <c r="P498" t="s">
        <v>307</v>
      </c>
      <c r="Q498" t="s">
        <v>307</v>
      </c>
      <c r="R498" t="s">
        <v>307</v>
      </c>
      <c r="S498" t="s">
        <v>307</v>
      </c>
      <c r="T498" t="s">
        <v>307</v>
      </c>
      <c r="U498" t="s">
        <v>307</v>
      </c>
      <c r="V498" t="s">
        <v>307</v>
      </c>
      <c r="W498" t="s">
        <v>307</v>
      </c>
      <c r="X498" t="s">
        <v>307</v>
      </c>
      <c r="Y498" t="s">
        <v>307</v>
      </c>
      <c r="Z498" t="s">
        <v>307</v>
      </c>
    </row>
    <row r="499" spans="1:26" x14ac:dyDescent="0.25">
      <c r="A499">
        <v>109</v>
      </c>
      <c r="B499" t="s">
        <v>150</v>
      </c>
      <c r="C499" t="s">
        <v>41</v>
      </c>
      <c r="D499" t="s">
        <v>48</v>
      </c>
      <c r="E499" t="s">
        <v>307</v>
      </c>
      <c r="F499" t="s">
        <v>307</v>
      </c>
      <c r="G499" t="s">
        <v>307</v>
      </c>
      <c r="H499" t="s">
        <v>307</v>
      </c>
      <c r="I499" t="s">
        <v>307</v>
      </c>
      <c r="J499" t="s">
        <v>307</v>
      </c>
      <c r="K499" t="s">
        <v>307</v>
      </c>
      <c r="L499" t="s">
        <v>307</v>
      </c>
      <c r="M499" t="s">
        <v>307</v>
      </c>
      <c r="N499" t="s">
        <v>307</v>
      </c>
      <c r="O499" t="s">
        <v>307</v>
      </c>
      <c r="P499" t="s">
        <v>307</v>
      </c>
      <c r="Q499" t="s">
        <v>307</v>
      </c>
      <c r="R499" t="s">
        <v>307</v>
      </c>
      <c r="S499" t="s">
        <v>307</v>
      </c>
      <c r="T499" t="s">
        <v>307</v>
      </c>
      <c r="U499" t="s">
        <v>307</v>
      </c>
      <c r="V499" t="s">
        <v>307</v>
      </c>
      <c r="W499" t="s">
        <v>307</v>
      </c>
      <c r="X499" t="s">
        <v>307</v>
      </c>
      <c r="Y499" t="s">
        <v>307</v>
      </c>
      <c r="Z499" t="s">
        <v>307</v>
      </c>
    </row>
    <row r="500" spans="1:26" x14ac:dyDescent="0.25">
      <c r="A500">
        <v>109</v>
      </c>
      <c r="B500" t="s">
        <v>150</v>
      </c>
      <c r="C500" t="s">
        <v>459</v>
      </c>
      <c r="D500" t="s">
        <v>48</v>
      </c>
      <c r="E500" t="s">
        <v>307</v>
      </c>
      <c r="F500" t="s">
        <v>307</v>
      </c>
      <c r="G500" t="s">
        <v>307</v>
      </c>
      <c r="H500" t="s">
        <v>307</v>
      </c>
      <c r="I500" t="s">
        <v>307</v>
      </c>
      <c r="J500" t="s">
        <v>307</v>
      </c>
      <c r="K500" t="s">
        <v>307</v>
      </c>
      <c r="L500" t="s">
        <v>307</v>
      </c>
      <c r="M500" t="s">
        <v>307</v>
      </c>
      <c r="N500" t="s">
        <v>307</v>
      </c>
      <c r="O500" t="s">
        <v>307</v>
      </c>
      <c r="P500" t="s">
        <v>307</v>
      </c>
      <c r="Q500" t="s">
        <v>307</v>
      </c>
    </row>
    <row r="501" spans="1:26" x14ac:dyDescent="0.25">
      <c r="A501">
        <v>109</v>
      </c>
      <c r="B501" t="s">
        <v>150</v>
      </c>
      <c r="C501" t="s">
        <v>304</v>
      </c>
      <c r="D501" t="s">
        <v>48</v>
      </c>
      <c r="E501" t="s">
        <v>307</v>
      </c>
      <c r="F501" t="s">
        <v>307</v>
      </c>
      <c r="G501" t="s">
        <v>307</v>
      </c>
      <c r="H501" t="s">
        <v>307</v>
      </c>
      <c r="I501" t="s">
        <v>307</v>
      </c>
      <c r="J501" t="s">
        <v>307</v>
      </c>
      <c r="K501" t="s">
        <v>307</v>
      </c>
      <c r="L501" t="s">
        <v>307</v>
      </c>
      <c r="M501" t="s">
        <v>307</v>
      </c>
      <c r="N501" t="s">
        <v>307</v>
      </c>
      <c r="O501" t="s">
        <v>307</v>
      </c>
      <c r="P501" t="s">
        <v>307</v>
      </c>
      <c r="Q501" t="s">
        <v>307</v>
      </c>
    </row>
    <row r="502" spans="1:26" x14ac:dyDescent="0.25">
      <c r="A502">
        <v>109</v>
      </c>
      <c r="B502" t="s">
        <v>150</v>
      </c>
      <c r="C502" t="s">
        <v>433</v>
      </c>
      <c r="D502" t="s">
        <v>48</v>
      </c>
      <c r="E502" t="s">
        <v>307</v>
      </c>
      <c r="F502" t="s">
        <v>307</v>
      </c>
      <c r="G502" t="s">
        <v>307</v>
      </c>
      <c r="H502" t="s">
        <v>307</v>
      </c>
      <c r="I502" t="s">
        <v>307</v>
      </c>
      <c r="J502" t="s">
        <v>307</v>
      </c>
      <c r="K502" t="s">
        <v>307</v>
      </c>
      <c r="L502" t="s">
        <v>307</v>
      </c>
      <c r="M502" t="s">
        <v>307</v>
      </c>
      <c r="N502" t="s">
        <v>307</v>
      </c>
      <c r="O502" t="s">
        <v>307</v>
      </c>
      <c r="P502" t="s">
        <v>307</v>
      </c>
      <c r="Q502" t="s">
        <v>307</v>
      </c>
    </row>
    <row r="503" spans="1:26" x14ac:dyDescent="0.25">
      <c r="A503">
        <v>109</v>
      </c>
      <c r="B503" t="s">
        <v>150</v>
      </c>
      <c r="C503" t="s">
        <v>305</v>
      </c>
      <c r="D503" t="s">
        <v>48</v>
      </c>
      <c r="E503" t="s">
        <v>307</v>
      </c>
      <c r="F503" t="s">
        <v>307</v>
      </c>
      <c r="G503" t="s">
        <v>307</v>
      </c>
      <c r="H503" t="s">
        <v>307</v>
      </c>
      <c r="I503" t="s">
        <v>307</v>
      </c>
      <c r="J503" t="s">
        <v>307</v>
      </c>
      <c r="K503" t="s">
        <v>307</v>
      </c>
      <c r="L503" t="s">
        <v>307</v>
      </c>
      <c r="M503" t="s">
        <v>307</v>
      </c>
      <c r="N503" t="s">
        <v>307</v>
      </c>
      <c r="O503" t="s">
        <v>307</v>
      </c>
      <c r="P503" t="s">
        <v>307</v>
      </c>
      <c r="Q503" t="s">
        <v>307</v>
      </c>
    </row>
    <row r="504" spans="1:26" x14ac:dyDescent="0.25">
      <c r="A504">
        <v>109</v>
      </c>
      <c r="B504" t="s">
        <v>150</v>
      </c>
      <c r="C504" t="s">
        <v>306</v>
      </c>
      <c r="D504" t="s">
        <v>48</v>
      </c>
      <c r="E504" t="s">
        <v>307</v>
      </c>
      <c r="F504" t="s">
        <v>307</v>
      </c>
      <c r="G504" t="s">
        <v>307</v>
      </c>
      <c r="H504" t="s">
        <v>307</v>
      </c>
      <c r="I504" t="s">
        <v>307</v>
      </c>
      <c r="J504" t="s">
        <v>307</v>
      </c>
      <c r="K504" t="s">
        <v>307</v>
      </c>
      <c r="L504" t="s">
        <v>307</v>
      </c>
      <c r="M504" t="s">
        <v>307</v>
      </c>
      <c r="N504" t="s">
        <v>307</v>
      </c>
      <c r="O504" t="s">
        <v>307</v>
      </c>
      <c r="P504" t="s">
        <v>307</v>
      </c>
      <c r="Q504" t="s">
        <v>307</v>
      </c>
    </row>
    <row r="505" spans="1:26" x14ac:dyDescent="0.25">
      <c r="A505">
        <v>109</v>
      </c>
      <c r="B505" t="s">
        <v>150</v>
      </c>
      <c r="C505" t="s">
        <v>44</v>
      </c>
      <c r="D505" t="s">
        <v>54</v>
      </c>
      <c r="E505" t="s">
        <v>307</v>
      </c>
      <c r="F505" t="s">
        <v>307</v>
      </c>
      <c r="G505" t="s">
        <v>307</v>
      </c>
      <c r="H505" t="s">
        <v>307</v>
      </c>
      <c r="I505" t="s">
        <v>307</v>
      </c>
      <c r="J505" t="s">
        <v>307</v>
      </c>
      <c r="K505" t="s">
        <v>307</v>
      </c>
      <c r="L505" t="s">
        <v>307</v>
      </c>
      <c r="M505" t="s">
        <v>307</v>
      </c>
      <c r="N505" t="s">
        <v>307</v>
      </c>
      <c r="O505" t="s">
        <v>307</v>
      </c>
      <c r="P505" t="s">
        <v>307</v>
      </c>
      <c r="Q505" t="s">
        <v>307</v>
      </c>
      <c r="R505" t="s">
        <v>307</v>
      </c>
      <c r="S505" t="s">
        <v>307</v>
      </c>
      <c r="T505" t="s">
        <v>307</v>
      </c>
      <c r="U505" t="s">
        <v>307</v>
      </c>
      <c r="V505" t="s">
        <v>307</v>
      </c>
      <c r="W505" t="s">
        <v>307</v>
      </c>
    </row>
    <row r="506" spans="1:26" x14ac:dyDescent="0.25">
      <c r="A506">
        <v>109</v>
      </c>
      <c r="B506" t="s">
        <v>150</v>
      </c>
      <c r="C506" t="s">
        <v>44</v>
      </c>
      <c r="D506" t="s">
        <v>55</v>
      </c>
      <c r="E506" t="s">
        <v>307</v>
      </c>
      <c r="F506" t="s">
        <v>307</v>
      </c>
      <c r="G506" t="s">
        <v>307</v>
      </c>
      <c r="H506" t="s">
        <v>307</v>
      </c>
      <c r="I506" t="s">
        <v>307</v>
      </c>
      <c r="J506" t="s">
        <v>307</v>
      </c>
      <c r="K506" t="s">
        <v>307</v>
      </c>
      <c r="L506" t="s">
        <v>307</v>
      </c>
      <c r="M506" t="s">
        <v>307</v>
      </c>
      <c r="N506" t="s">
        <v>307</v>
      </c>
      <c r="O506" t="s">
        <v>307</v>
      </c>
      <c r="P506" t="s">
        <v>307</v>
      </c>
      <c r="Q506" t="s">
        <v>307</v>
      </c>
      <c r="R506" t="s">
        <v>307</v>
      </c>
      <c r="S506" t="s">
        <v>307</v>
      </c>
      <c r="T506" t="s">
        <v>307</v>
      </c>
      <c r="U506" t="s">
        <v>307</v>
      </c>
      <c r="V506" t="s">
        <v>307</v>
      </c>
      <c r="W506" t="s">
        <v>307</v>
      </c>
    </row>
    <row r="507" spans="1:26" x14ac:dyDescent="0.25">
      <c r="A507">
        <v>109</v>
      </c>
      <c r="B507" t="s">
        <v>150</v>
      </c>
      <c r="C507" t="s">
        <v>44</v>
      </c>
      <c r="D507" t="s">
        <v>56</v>
      </c>
      <c r="E507" t="s">
        <v>307</v>
      </c>
      <c r="F507" t="s">
        <v>307</v>
      </c>
      <c r="G507" t="s">
        <v>307</v>
      </c>
      <c r="H507" t="s">
        <v>307</v>
      </c>
      <c r="I507" t="s">
        <v>307</v>
      </c>
      <c r="J507" t="s">
        <v>307</v>
      </c>
      <c r="K507" t="s">
        <v>307</v>
      </c>
      <c r="L507" t="s">
        <v>307</v>
      </c>
      <c r="M507" t="s">
        <v>307</v>
      </c>
      <c r="N507" t="s">
        <v>307</v>
      </c>
      <c r="O507" t="s">
        <v>307</v>
      </c>
      <c r="P507" t="s">
        <v>307</v>
      </c>
      <c r="Q507" t="s">
        <v>307</v>
      </c>
      <c r="R507" t="s">
        <v>307</v>
      </c>
      <c r="S507" t="s">
        <v>307</v>
      </c>
      <c r="T507" t="s">
        <v>307</v>
      </c>
      <c r="U507" t="s">
        <v>307</v>
      </c>
      <c r="V507" t="s">
        <v>307</v>
      </c>
      <c r="W507" t="s">
        <v>307</v>
      </c>
    </row>
    <row r="508" spans="1:26" x14ac:dyDescent="0.25">
      <c r="A508">
        <v>109</v>
      </c>
      <c r="B508" t="s">
        <v>150</v>
      </c>
      <c r="C508" t="s">
        <v>44</v>
      </c>
      <c r="D508" t="s">
        <v>57</v>
      </c>
      <c r="E508" t="s">
        <v>307</v>
      </c>
      <c r="F508" t="s">
        <v>307</v>
      </c>
      <c r="G508" t="s">
        <v>307</v>
      </c>
      <c r="H508" t="s">
        <v>307</v>
      </c>
      <c r="I508" t="s">
        <v>307</v>
      </c>
      <c r="J508" t="s">
        <v>307</v>
      </c>
      <c r="K508" t="s">
        <v>307</v>
      </c>
      <c r="L508" t="s">
        <v>307</v>
      </c>
      <c r="M508" t="s">
        <v>307</v>
      </c>
      <c r="N508" t="s">
        <v>307</v>
      </c>
      <c r="O508" t="s">
        <v>307</v>
      </c>
      <c r="P508" t="s">
        <v>307</v>
      </c>
      <c r="Q508" t="s">
        <v>307</v>
      </c>
      <c r="R508" t="s">
        <v>307</v>
      </c>
      <c r="S508" t="s">
        <v>307</v>
      </c>
      <c r="T508" t="s">
        <v>307</v>
      </c>
      <c r="U508" t="s">
        <v>307</v>
      </c>
      <c r="V508" t="s">
        <v>307</v>
      </c>
      <c r="W508" t="s">
        <v>307</v>
      </c>
    </row>
    <row r="509" spans="1:26" x14ac:dyDescent="0.25">
      <c r="A509">
        <v>109</v>
      </c>
      <c r="B509" t="s">
        <v>150</v>
      </c>
      <c r="C509" t="s">
        <v>44</v>
      </c>
      <c r="D509" t="s">
        <v>58</v>
      </c>
      <c r="E509" t="s">
        <v>307</v>
      </c>
      <c r="F509" t="s">
        <v>307</v>
      </c>
      <c r="G509" t="s">
        <v>307</v>
      </c>
      <c r="H509" t="s">
        <v>307</v>
      </c>
      <c r="I509" t="s">
        <v>307</v>
      </c>
      <c r="J509" t="s">
        <v>307</v>
      </c>
      <c r="K509" t="s">
        <v>307</v>
      </c>
      <c r="L509" t="s">
        <v>307</v>
      </c>
      <c r="M509" t="s">
        <v>307</v>
      </c>
      <c r="N509" t="s">
        <v>307</v>
      </c>
      <c r="O509" t="s">
        <v>307</v>
      </c>
      <c r="P509" t="s">
        <v>307</v>
      </c>
      <c r="Q509" t="s">
        <v>307</v>
      </c>
      <c r="R509" t="s">
        <v>307</v>
      </c>
      <c r="S509" t="s">
        <v>307</v>
      </c>
      <c r="T509" t="s">
        <v>307</v>
      </c>
      <c r="U509" t="s">
        <v>307</v>
      </c>
      <c r="V509" t="s">
        <v>307</v>
      </c>
      <c r="W509" t="s">
        <v>307</v>
      </c>
    </row>
    <row r="510" spans="1:26" x14ac:dyDescent="0.25">
      <c r="A510">
        <v>109</v>
      </c>
      <c r="B510" t="s">
        <v>150</v>
      </c>
      <c r="C510" t="s">
        <v>44</v>
      </c>
      <c r="D510" t="s">
        <v>59</v>
      </c>
      <c r="E510" t="s">
        <v>307</v>
      </c>
      <c r="F510" t="s">
        <v>307</v>
      </c>
      <c r="G510" t="s">
        <v>307</v>
      </c>
      <c r="H510" t="s">
        <v>307</v>
      </c>
      <c r="I510" t="s">
        <v>307</v>
      </c>
      <c r="J510" t="s">
        <v>307</v>
      </c>
      <c r="K510" t="s">
        <v>307</v>
      </c>
      <c r="L510" t="s">
        <v>307</v>
      </c>
      <c r="M510" t="s">
        <v>307</v>
      </c>
      <c r="N510" t="s">
        <v>307</v>
      </c>
      <c r="O510" t="s">
        <v>307</v>
      </c>
      <c r="P510" t="s">
        <v>307</v>
      </c>
      <c r="Q510" t="s">
        <v>307</v>
      </c>
      <c r="R510" t="s">
        <v>307</v>
      </c>
      <c r="S510" t="s">
        <v>307</v>
      </c>
      <c r="T510" t="s">
        <v>307</v>
      </c>
      <c r="U510" t="s">
        <v>307</v>
      </c>
      <c r="V510" t="s">
        <v>307</v>
      </c>
      <c r="W510" t="s">
        <v>307</v>
      </c>
    </row>
    <row r="511" spans="1:26" x14ac:dyDescent="0.25">
      <c r="A511">
        <v>109</v>
      </c>
      <c r="B511" t="s">
        <v>150</v>
      </c>
      <c r="C511" t="s">
        <v>44</v>
      </c>
      <c r="D511" t="s">
        <v>60</v>
      </c>
      <c r="E511" t="s">
        <v>307</v>
      </c>
      <c r="F511" t="s">
        <v>307</v>
      </c>
      <c r="G511" t="s">
        <v>307</v>
      </c>
      <c r="H511" t="s">
        <v>307</v>
      </c>
      <c r="I511" t="s">
        <v>307</v>
      </c>
      <c r="J511" t="s">
        <v>307</v>
      </c>
      <c r="K511" t="s">
        <v>307</v>
      </c>
      <c r="L511" t="s">
        <v>307</v>
      </c>
      <c r="M511" t="s">
        <v>307</v>
      </c>
      <c r="N511" t="s">
        <v>307</v>
      </c>
      <c r="O511" t="s">
        <v>307</v>
      </c>
      <c r="P511" t="s">
        <v>307</v>
      </c>
      <c r="Q511" t="s">
        <v>307</v>
      </c>
      <c r="R511" t="s">
        <v>307</v>
      </c>
      <c r="S511" t="s">
        <v>307</v>
      </c>
      <c r="T511" t="s">
        <v>307</v>
      </c>
      <c r="U511" t="s">
        <v>307</v>
      </c>
      <c r="V511" t="s">
        <v>307</v>
      </c>
      <c r="W511" t="s">
        <v>307</v>
      </c>
    </row>
    <row r="512" spans="1:26" x14ac:dyDescent="0.25">
      <c r="A512">
        <v>109</v>
      </c>
      <c r="B512" t="s">
        <v>150</v>
      </c>
      <c r="C512" t="s">
        <v>44</v>
      </c>
      <c r="D512" t="s">
        <v>61</v>
      </c>
      <c r="E512" t="s">
        <v>307</v>
      </c>
      <c r="F512" t="s">
        <v>307</v>
      </c>
      <c r="G512" t="s">
        <v>307</v>
      </c>
      <c r="H512" t="s">
        <v>307</v>
      </c>
      <c r="I512" t="s">
        <v>307</v>
      </c>
      <c r="J512" t="s">
        <v>307</v>
      </c>
      <c r="K512" t="s">
        <v>307</v>
      </c>
      <c r="L512" t="s">
        <v>307</v>
      </c>
      <c r="M512" t="s">
        <v>307</v>
      </c>
      <c r="N512" t="s">
        <v>307</v>
      </c>
      <c r="O512" t="s">
        <v>307</v>
      </c>
      <c r="P512" t="s">
        <v>307</v>
      </c>
      <c r="Q512" t="s">
        <v>307</v>
      </c>
      <c r="R512" t="s">
        <v>307</v>
      </c>
      <c r="S512" t="s">
        <v>307</v>
      </c>
      <c r="T512" t="s">
        <v>307</v>
      </c>
      <c r="U512" t="s">
        <v>307</v>
      </c>
      <c r="V512" t="s">
        <v>307</v>
      </c>
      <c r="W512" t="s">
        <v>307</v>
      </c>
    </row>
    <row r="513" spans="1:45" x14ac:dyDescent="0.25">
      <c r="A513">
        <v>109</v>
      </c>
      <c r="B513" t="s">
        <v>150</v>
      </c>
      <c r="C513" t="s">
        <v>44</v>
      </c>
      <c r="D513" t="s">
        <v>62</v>
      </c>
      <c r="E513" t="s">
        <v>307</v>
      </c>
      <c r="F513" t="s">
        <v>307</v>
      </c>
      <c r="G513" t="s">
        <v>307</v>
      </c>
      <c r="H513" t="s">
        <v>307</v>
      </c>
      <c r="I513" t="s">
        <v>307</v>
      </c>
      <c r="J513" t="s">
        <v>307</v>
      </c>
      <c r="K513" t="s">
        <v>307</v>
      </c>
      <c r="L513" t="s">
        <v>307</v>
      </c>
      <c r="M513" t="s">
        <v>307</v>
      </c>
      <c r="N513" t="s">
        <v>307</v>
      </c>
      <c r="O513" t="s">
        <v>307</v>
      </c>
      <c r="P513" t="s">
        <v>307</v>
      </c>
      <c r="Q513" t="s">
        <v>307</v>
      </c>
      <c r="R513" t="s">
        <v>307</v>
      </c>
      <c r="S513" t="s">
        <v>307</v>
      </c>
      <c r="T513" t="s">
        <v>307</v>
      </c>
      <c r="U513" t="s">
        <v>307</v>
      </c>
      <c r="V513" t="s">
        <v>307</v>
      </c>
      <c r="W513" t="s">
        <v>307</v>
      </c>
    </row>
    <row r="514" spans="1:45" x14ac:dyDescent="0.25">
      <c r="A514">
        <v>109</v>
      </c>
      <c r="B514" t="s">
        <v>150</v>
      </c>
      <c r="C514" t="s">
        <v>38</v>
      </c>
      <c r="D514" t="s">
        <v>47</v>
      </c>
      <c r="E514" t="s">
        <v>307</v>
      </c>
      <c r="F514" t="s">
        <v>307</v>
      </c>
      <c r="G514" t="s">
        <v>307</v>
      </c>
      <c r="H514" t="s">
        <v>307</v>
      </c>
      <c r="I514" t="s">
        <v>307</v>
      </c>
      <c r="J514" t="s">
        <v>307</v>
      </c>
      <c r="K514" t="s">
        <v>307</v>
      </c>
      <c r="L514" t="s">
        <v>307</v>
      </c>
      <c r="M514" t="s">
        <v>307</v>
      </c>
      <c r="N514" t="s">
        <v>307</v>
      </c>
      <c r="O514" t="s">
        <v>307</v>
      </c>
      <c r="P514" t="s">
        <v>307</v>
      </c>
      <c r="Q514" t="s">
        <v>307</v>
      </c>
      <c r="R514" t="s">
        <v>307</v>
      </c>
      <c r="S514" t="s">
        <v>307</v>
      </c>
      <c r="T514" t="s">
        <v>307</v>
      </c>
      <c r="U514" t="s">
        <v>307</v>
      </c>
      <c r="V514" t="s">
        <v>307</v>
      </c>
      <c r="W514" t="s">
        <v>307</v>
      </c>
      <c r="X514" t="s">
        <v>307</v>
      </c>
      <c r="Y514" t="s">
        <v>307</v>
      </c>
      <c r="Z514" t="s">
        <v>307</v>
      </c>
      <c r="AA514" t="s">
        <v>307</v>
      </c>
      <c r="AB514" t="s">
        <v>307</v>
      </c>
      <c r="AC514" t="s">
        <v>307</v>
      </c>
      <c r="AD514" t="s">
        <v>307</v>
      </c>
      <c r="AE514" t="s">
        <v>307</v>
      </c>
      <c r="AF514" t="s">
        <v>307</v>
      </c>
      <c r="AG514" t="s">
        <v>307</v>
      </c>
      <c r="AH514" t="s">
        <v>307</v>
      </c>
      <c r="AI514" t="s">
        <v>307</v>
      </c>
      <c r="AJ514" t="s">
        <v>307</v>
      </c>
      <c r="AK514" t="s">
        <v>307</v>
      </c>
      <c r="AL514" t="s">
        <v>307</v>
      </c>
      <c r="AM514" t="s">
        <v>307</v>
      </c>
      <c r="AN514" t="s">
        <v>307</v>
      </c>
      <c r="AO514" t="s">
        <v>307</v>
      </c>
      <c r="AP514" t="s">
        <v>307</v>
      </c>
      <c r="AQ514" t="s">
        <v>307</v>
      </c>
      <c r="AR514" t="s">
        <v>307</v>
      </c>
      <c r="AS514" t="s">
        <v>307</v>
      </c>
    </row>
    <row r="515" spans="1:45" x14ac:dyDescent="0.25">
      <c r="A515">
        <v>109</v>
      </c>
      <c r="B515" t="s">
        <v>150</v>
      </c>
      <c r="C515" t="s">
        <v>38</v>
      </c>
      <c r="D515" t="s">
        <v>48</v>
      </c>
      <c r="E515" t="s">
        <v>307</v>
      </c>
      <c r="F515" t="s">
        <v>307</v>
      </c>
      <c r="G515" t="s">
        <v>307</v>
      </c>
      <c r="H515" t="s">
        <v>307</v>
      </c>
      <c r="I515" t="s">
        <v>307</v>
      </c>
      <c r="J515" t="s">
        <v>307</v>
      </c>
      <c r="K515" t="s">
        <v>307</v>
      </c>
      <c r="L515" t="s">
        <v>307</v>
      </c>
      <c r="M515" t="s">
        <v>307</v>
      </c>
      <c r="N515" t="s">
        <v>307</v>
      </c>
      <c r="O515" t="s">
        <v>307</v>
      </c>
      <c r="P515" t="s">
        <v>307</v>
      </c>
      <c r="Q515" t="s">
        <v>307</v>
      </c>
      <c r="R515" t="s">
        <v>307</v>
      </c>
      <c r="S515" t="s">
        <v>307</v>
      </c>
      <c r="T515" t="s">
        <v>307</v>
      </c>
      <c r="U515" t="s">
        <v>307</v>
      </c>
      <c r="V515" t="s">
        <v>307</v>
      </c>
      <c r="W515" t="s">
        <v>307</v>
      </c>
      <c r="X515" t="s">
        <v>307</v>
      </c>
      <c r="Y515" t="s">
        <v>307</v>
      </c>
      <c r="Z515" t="s">
        <v>307</v>
      </c>
      <c r="AA515" t="s">
        <v>307</v>
      </c>
      <c r="AB515" t="s">
        <v>307</v>
      </c>
      <c r="AC515" t="s">
        <v>307</v>
      </c>
      <c r="AD515" t="s">
        <v>307</v>
      </c>
      <c r="AE515" t="s">
        <v>307</v>
      </c>
      <c r="AF515" t="s">
        <v>307</v>
      </c>
      <c r="AG515" t="s">
        <v>307</v>
      </c>
      <c r="AH515" t="s">
        <v>307</v>
      </c>
      <c r="AI515" t="s">
        <v>307</v>
      </c>
      <c r="AJ515" t="s">
        <v>307</v>
      </c>
      <c r="AK515" t="s">
        <v>307</v>
      </c>
      <c r="AL515" t="s">
        <v>307</v>
      </c>
      <c r="AM515" t="s">
        <v>307</v>
      </c>
      <c r="AN515" t="s">
        <v>307</v>
      </c>
      <c r="AO515" t="s">
        <v>307</v>
      </c>
      <c r="AP515" t="s">
        <v>307</v>
      </c>
      <c r="AQ515" t="s">
        <v>307</v>
      </c>
      <c r="AR515" t="s">
        <v>307</v>
      </c>
      <c r="AS515" t="s">
        <v>307</v>
      </c>
    </row>
    <row r="516" spans="1:45" x14ac:dyDescent="0.25">
      <c r="A516">
        <v>109</v>
      </c>
      <c r="B516" t="s">
        <v>150</v>
      </c>
      <c r="C516" t="s">
        <v>38</v>
      </c>
      <c r="D516" t="s">
        <v>49</v>
      </c>
      <c r="E516" t="s">
        <v>307</v>
      </c>
      <c r="F516" t="s">
        <v>307</v>
      </c>
      <c r="G516" t="s">
        <v>307</v>
      </c>
      <c r="H516" t="s">
        <v>307</v>
      </c>
      <c r="I516" t="s">
        <v>307</v>
      </c>
      <c r="J516" t="s">
        <v>307</v>
      </c>
      <c r="K516" t="s">
        <v>307</v>
      </c>
      <c r="L516" t="s">
        <v>307</v>
      </c>
      <c r="M516" t="s">
        <v>307</v>
      </c>
      <c r="N516" t="s">
        <v>307</v>
      </c>
      <c r="O516" t="s">
        <v>307</v>
      </c>
      <c r="P516" t="s">
        <v>307</v>
      </c>
      <c r="Q516" t="s">
        <v>307</v>
      </c>
      <c r="R516" t="s">
        <v>307</v>
      </c>
      <c r="S516" t="s">
        <v>307</v>
      </c>
      <c r="T516" t="s">
        <v>307</v>
      </c>
      <c r="U516" t="s">
        <v>307</v>
      </c>
      <c r="V516" t="s">
        <v>307</v>
      </c>
      <c r="W516" t="s">
        <v>307</v>
      </c>
      <c r="X516" t="s">
        <v>307</v>
      </c>
      <c r="Y516" t="s">
        <v>307</v>
      </c>
      <c r="Z516" t="s">
        <v>307</v>
      </c>
      <c r="AA516" t="s">
        <v>307</v>
      </c>
      <c r="AB516" t="s">
        <v>307</v>
      </c>
      <c r="AC516" t="s">
        <v>307</v>
      </c>
      <c r="AD516" t="s">
        <v>307</v>
      </c>
      <c r="AE516" t="s">
        <v>307</v>
      </c>
      <c r="AF516" t="s">
        <v>307</v>
      </c>
      <c r="AG516" t="s">
        <v>307</v>
      </c>
      <c r="AH516" t="s">
        <v>307</v>
      </c>
      <c r="AI516" t="s">
        <v>307</v>
      </c>
      <c r="AJ516" t="s">
        <v>307</v>
      </c>
      <c r="AK516" t="s">
        <v>307</v>
      </c>
      <c r="AL516" t="s">
        <v>307</v>
      </c>
      <c r="AM516" t="s">
        <v>307</v>
      </c>
      <c r="AN516" t="s">
        <v>307</v>
      </c>
      <c r="AO516" t="s">
        <v>307</v>
      </c>
      <c r="AP516" t="s">
        <v>307</v>
      </c>
      <c r="AQ516" t="s">
        <v>307</v>
      </c>
      <c r="AR516" t="s">
        <v>307</v>
      </c>
      <c r="AS516" t="s">
        <v>307</v>
      </c>
    </row>
    <row r="517" spans="1:45" x14ac:dyDescent="0.25">
      <c r="A517">
        <v>109</v>
      </c>
      <c r="B517" t="s">
        <v>150</v>
      </c>
      <c r="C517" t="s">
        <v>450</v>
      </c>
      <c r="D517" t="s">
        <v>48</v>
      </c>
      <c r="E517" t="s">
        <v>307</v>
      </c>
      <c r="F517" t="s">
        <v>307</v>
      </c>
      <c r="G517" t="s">
        <v>307</v>
      </c>
      <c r="H517" t="s">
        <v>307</v>
      </c>
      <c r="I517" t="s">
        <v>307</v>
      </c>
      <c r="J517" t="s">
        <v>307</v>
      </c>
      <c r="K517" t="s">
        <v>307</v>
      </c>
      <c r="L517" t="s">
        <v>307</v>
      </c>
      <c r="M517" t="s">
        <v>307</v>
      </c>
      <c r="N517" t="s">
        <v>307</v>
      </c>
      <c r="O517" t="s">
        <v>307</v>
      </c>
      <c r="P517" t="s">
        <v>307</v>
      </c>
      <c r="Q517" t="s">
        <v>307</v>
      </c>
      <c r="R517" t="s">
        <v>307</v>
      </c>
    </row>
    <row r="518" spans="1:45" x14ac:dyDescent="0.25">
      <c r="A518">
        <v>109</v>
      </c>
      <c r="B518" t="s">
        <v>150</v>
      </c>
      <c r="C518" t="s">
        <v>449</v>
      </c>
      <c r="D518" t="s">
        <v>48</v>
      </c>
      <c r="E518" t="s">
        <v>307</v>
      </c>
      <c r="F518" t="s">
        <v>307</v>
      </c>
      <c r="G518" t="s">
        <v>307</v>
      </c>
      <c r="H518" t="s">
        <v>307</v>
      </c>
      <c r="I518" t="s">
        <v>307</v>
      </c>
      <c r="J518" t="s">
        <v>307</v>
      </c>
      <c r="K518" t="s">
        <v>307</v>
      </c>
      <c r="L518" t="s">
        <v>307</v>
      </c>
      <c r="M518" t="s">
        <v>307</v>
      </c>
      <c r="N518" t="s">
        <v>307</v>
      </c>
      <c r="O518" t="s">
        <v>307</v>
      </c>
      <c r="P518" t="s">
        <v>307</v>
      </c>
      <c r="Q518" t="s">
        <v>307</v>
      </c>
      <c r="R518" t="s">
        <v>307</v>
      </c>
    </row>
    <row r="519" spans="1:45" x14ac:dyDescent="0.25">
      <c r="A519">
        <v>109</v>
      </c>
      <c r="B519" t="s">
        <v>150</v>
      </c>
      <c r="C519" t="s">
        <v>475</v>
      </c>
      <c r="D519" t="s">
        <v>48</v>
      </c>
      <c r="E519" t="s">
        <v>307</v>
      </c>
      <c r="F519" t="s">
        <v>307</v>
      </c>
      <c r="G519" t="s">
        <v>307</v>
      </c>
    </row>
    <row r="520" spans="1:45" x14ac:dyDescent="0.25">
      <c r="A520">
        <v>109</v>
      </c>
      <c r="B520" t="s">
        <v>150</v>
      </c>
      <c r="C520" t="s">
        <v>42</v>
      </c>
      <c r="D520" t="s">
        <v>48</v>
      </c>
      <c r="E520" t="s">
        <v>307</v>
      </c>
      <c r="F520" t="s">
        <v>307</v>
      </c>
      <c r="G520" t="s">
        <v>307</v>
      </c>
      <c r="H520" t="s">
        <v>307</v>
      </c>
      <c r="I520" t="s">
        <v>307</v>
      </c>
      <c r="J520" t="s">
        <v>307</v>
      </c>
      <c r="K520" t="s">
        <v>307</v>
      </c>
      <c r="L520" t="s">
        <v>307</v>
      </c>
      <c r="M520" t="s">
        <v>307</v>
      </c>
      <c r="N520" t="s">
        <v>307</v>
      </c>
      <c r="O520" t="s">
        <v>307</v>
      </c>
      <c r="P520" t="s">
        <v>307</v>
      </c>
      <c r="Q520" t="s">
        <v>307</v>
      </c>
      <c r="R520" t="s">
        <v>307</v>
      </c>
      <c r="S520" t="s">
        <v>307</v>
      </c>
      <c r="T520" t="s">
        <v>307</v>
      </c>
      <c r="U520" t="s">
        <v>307</v>
      </c>
      <c r="V520" t="s">
        <v>307</v>
      </c>
      <c r="W520" t="s">
        <v>307</v>
      </c>
      <c r="X520" t="s">
        <v>307</v>
      </c>
      <c r="Y520" t="s">
        <v>307</v>
      </c>
      <c r="Z520" t="s">
        <v>307</v>
      </c>
    </row>
    <row r="521" spans="1:45" x14ac:dyDescent="0.25">
      <c r="A521">
        <v>130</v>
      </c>
      <c r="B521" t="s">
        <v>151</v>
      </c>
      <c r="C521" t="s">
        <v>36</v>
      </c>
      <c r="D521" t="s">
        <v>47</v>
      </c>
      <c r="E521" t="s">
        <v>307</v>
      </c>
      <c r="F521" t="s">
        <v>307</v>
      </c>
      <c r="G521" t="s">
        <v>307</v>
      </c>
      <c r="H521" t="s">
        <v>307</v>
      </c>
      <c r="I521" t="s">
        <v>307</v>
      </c>
      <c r="J521" t="s">
        <v>307</v>
      </c>
      <c r="K521" t="s">
        <v>307</v>
      </c>
      <c r="L521" t="s">
        <v>307</v>
      </c>
      <c r="M521" t="s">
        <v>307</v>
      </c>
      <c r="N521" t="s">
        <v>307</v>
      </c>
      <c r="O521" t="s">
        <v>307</v>
      </c>
      <c r="P521" t="s">
        <v>307</v>
      </c>
      <c r="Q521" t="s">
        <v>307</v>
      </c>
      <c r="R521" t="s">
        <v>307</v>
      </c>
      <c r="S521" t="s">
        <v>307</v>
      </c>
      <c r="T521" t="s">
        <v>307</v>
      </c>
      <c r="U521" t="s">
        <v>307</v>
      </c>
      <c r="V521" t="s">
        <v>307</v>
      </c>
      <c r="W521" t="s">
        <v>307</v>
      </c>
      <c r="X521" t="s">
        <v>307</v>
      </c>
      <c r="Y521" t="s">
        <v>307</v>
      </c>
      <c r="Z521" t="s">
        <v>307</v>
      </c>
      <c r="AA521" t="s">
        <v>307</v>
      </c>
      <c r="AB521" t="s">
        <v>307</v>
      </c>
      <c r="AC521" t="s">
        <v>307</v>
      </c>
      <c r="AD521" t="s">
        <v>307</v>
      </c>
      <c r="AE521" t="s">
        <v>307</v>
      </c>
      <c r="AF521" t="s">
        <v>307</v>
      </c>
      <c r="AG521" t="s">
        <v>307</v>
      </c>
      <c r="AH521" t="s">
        <v>307</v>
      </c>
      <c r="AI521" t="s">
        <v>307</v>
      </c>
      <c r="AJ521" t="s">
        <v>307</v>
      </c>
      <c r="AK521" t="s">
        <v>307</v>
      </c>
      <c r="AL521" t="s">
        <v>307</v>
      </c>
      <c r="AM521" t="s">
        <v>307</v>
      </c>
      <c r="AN521" t="s">
        <v>307</v>
      </c>
      <c r="AO521" t="s">
        <v>307</v>
      </c>
      <c r="AP521" t="s">
        <v>307</v>
      </c>
      <c r="AQ521" t="s">
        <v>307</v>
      </c>
      <c r="AR521" t="s">
        <v>307</v>
      </c>
      <c r="AS521" t="s">
        <v>307</v>
      </c>
    </row>
    <row r="522" spans="1:45" x14ac:dyDescent="0.25">
      <c r="A522">
        <v>130</v>
      </c>
      <c r="B522" t="s">
        <v>151</v>
      </c>
      <c r="C522" t="s">
        <v>36</v>
      </c>
      <c r="D522" t="s">
        <v>48</v>
      </c>
      <c r="E522" t="s">
        <v>307</v>
      </c>
      <c r="F522" t="s">
        <v>307</v>
      </c>
      <c r="G522" t="s">
        <v>307</v>
      </c>
      <c r="H522" t="s">
        <v>307</v>
      </c>
      <c r="I522" t="s">
        <v>307</v>
      </c>
      <c r="J522" t="s">
        <v>307</v>
      </c>
      <c r="K522" t="s">
        <v>307</v>
      </c>
      <c r="L522" t="s">
        <v>307</v>
      </c>
      <c r="M522" t="s">
        <v>307</v>
      </c>
      <c r="N522" t="s">
        <v>307</v>
      </c>
      <c r="O522" t="s">
        <v>307</v>
      </c>
      <c r="P522" t="s">
        <v>307</v>
      </c>
      <c r="Q522" t="s">
        <v>307</v>
      </c>
      <c r="R522" t="s">
        <v>307</v>
      </c>
      <c r="S522" t="s">
        <v>307</v>
      </c>
      <c r="T522" t="s">
        <v>307</v>
      </c>
      <c r="U522" t="s">
        <v>307</v>
      </c>
      <c r="V522" t="s">
        <v>307</v>
      </c>
      <c r="W522" t="s">
        <v>307</v>
      </c>
      <c r="X522" t="s">
        <v>307</v>
      </c>
      <c r="Y522" t="s">
        <v>307</v>
      </c>
      <c r="Z522" t="s">
        <v>307</v>
      </c>
      <c r="AA522" t="s">
        <v>307</v>
      </c>
      <c r="AB522" t="s">
        <v>307</v>
      </c>
      <c r="AC522" t="s">
        <v>307</v>
      </c>
      <c r="AD522" t="s">
        <v>307</v>
      </c>
      <c r="AE522" t="s">
        <v>307</v>
      </c>
      <c r="AF522" t="s">
        <v>307</v>
      </c>
      <c r="AG522" t="s">
        <v>307</v>
      </c>
      <c r="AH522" t="s">
        <v>307</v>
      </c>
      <c r="AI522" t="s">
        <v>307</v>
      </c>
      <c r="AJ522" t="s">
        <v>307</v>
      </c>
      <c r="AK522" t="s">
        <v>307</v>
      </c>
      <c r="AL522" t="s">
        <v>307</v>
      </c>
      <c r="AM522" t="s">
        <v>307</v>
      </c>
      <c r="AN522" t="s">
        <v>307</v>
      </c>
      <c r="AO522" t="s">
        <v>307</v>
      </c>
      <c r="AP522" t="s">
        <v>307</v>
      </c>
      <c r="AQ522" t="s">
        <v>307</v>
      </c>
      <c r="AR522" t="s">
        <v>307</v>
      </c>
      <c r="AS522" t="s">
        <v>307</v>
      </c>
    </row>
    <row r="523" spans="1:45" x14ac:dyDescent="0.25">
      <c r="A523">
        <v>130</v>
      </c>
      <c r="B523" t="s">
        <v>151</v>
      </c>
      <c r="C523" t="s">
        <v>36</v>
      </c>
      <c r="D523" t="s">
        <v>49</v>
      </c>
      <c r="E523" t="s">
        <v>307</v>
      </c>
      <c r="F523" t="s">
        <v>307</v>
      </c>
      <c r="G523" t="s">
        <v>307</v>
      </c>
      <c r="H523" t="s">
        <v>307</v>
      </c>
      <c r="I523" t="s">
        <v>307</v>
      </c>
      <c r="J523" t="s">
        <v>307</v>
      </c>
      <c r="K523" t="s">
        <v>307</v>
      </c>
      <c r="L523" t="s">
        <v>307</v>
      </c>
      <c r="M523" t="s">
        <v>307</v>
      </c>
      <c r="N523" t="s">
        <v>307</v>
      </c>
      <c r="O523" t="s">
        <v>307</v>
      </c>
      <c r="P523" t="s">
        <v>307</v>
      </c>
      <c r="Q523" t="s">
        <v>307</v>
      </c>
      <c r="R523" t="s">
        <v>307</v>
      </c>
      <c r="S523" t="s">
        <v>307</v>
      </c>
      <c r="T523" t="s">
        <v>307</v>
      </c>
      <c r="U523" t="s">
        <v>307</v>
      </c>
      <c r="V523" t="s">
        <v>307</v>
      </c>
      <c r="W523" t="s">
        <v>307</v>
      </c>
      <c r="X523" t="s">
        <v>307</v>
      </c>
      <c r="Y523" t="s">
        <v>307</v>
      </c>
      <c r="Z523" t="s">
        <v>307</v>
      </c>
      <c r="AA523" t="s">
        <v>307</v>
      </c>
      <c r="AB523" t="s">
        <v>307</v>
      </c>
      <c r="AC523" t="s">
        <v>307</v>
      </c>
      <c r="AD523" t="s">
        <v>307</v>
      </c>
      <c r="AE523" t="s">
        <v>307</v>
      </c>
      <c r="AF523" t="s">
        <v>307</v>
      </c>
      <c r="AG523" t="s">
        <v>307</v>
      </c>
      <c r="AH523" t="s">
        <v>307</v>
      </c>
      <c r="AI523" t="s">
        <v>307</v>
      </c>
      <c r="AJ523" t="s">
        <v>307</v>
      </c>
      <c r="AK523" t="s">
        <v>307</v>
      </c>
      <c r="AL523" t="s">
        <v>307</v>
      </c>
      <c r="AM523" t="s">
        <v>307</v>
      </c>
      <c r="AN523" t="s">
        <v>307</v>
      </c>
      <c r="AO523" t="s">
        <v>307</v>
      </c>
      <c r="AP523" t="s">
        <v>307</v>
      </c>
      <c r="AQ523" t="s">
        <v>307</v>
      </c>
      <c r="AR523" t="s">
        <v>307</v>
      </c>
      <c r="AS523" t="s">
        <v>307</v>
      </c>
    </row>
    <row r="524" spans="1:45" x14ac:dyDescent="0.25">
      <c r="A524">
        <v>130</v>
      </c>
      <c r="B524" t="s">
        <v>151</v>
      </c>
      <c r="C524" t="s">
        <v>37</v>
      </c>
      <c r="D524" t="s">
        <v>47</v>
      </c>
      <c r="E524" t="s">
        <v>307</v>
      </c>
      <c r="F524" t="s">
        <v>307</v>
      </c>
      <c r="G524" t="s">
        <v>307</v>
      </c>
      <c r="H524" t="s">
        <v>307</v>
      </c>
      <c r="I524" t="s">
        <v>307</v>
      </c>
      <c r="J524" t="s">
        <v>307</v>
      </c>
      <c r="K524" t="s">
        <v>307</v>
      </c>
      <c r="L524" t="s">
        <v>307</v>
      </c>
      <c r="M524" t="s">
        <v>307</v>
      </c>
      <c r="N524" t="s">
        <v>307</v>
      </c>
      <c r="O524" t="s">
        <v>307</v>
      </c>
      <c r="P524" t="s">
        <v>307</v>
      </c>
      <c r="Q524" t="s">
        <v>307</v>
      </c>
      <c r="R524" t="s">
        <v>307</v>
      </c>
      <c r="S524" t="s">
        <v>307</v>
      </c>
      <c r="T524" t="s">
        <v>307</v>
      </c>
      <c r="U524" t="s">
        <v>307</v>
      </c>
      <c r="V524" t="s">
        <v>307</v>
      </c>
      <c r="W524" t="s">
        <v>307</v>
      </c>
      <c r="X524" t="s">
        <v>307</v>
      </c>
      <c r="Y524" t="s">
        <v>307</v>
      </c>
      <c r="Z524" t="s">
        <v>307</v>
      </c>
      <c r="AA524" t="s">
        <v>307</v>
      </c>
      <c r="AB524" t="s">
        <v>307</v>
      </c>
      <c r="AC524" t="s">
        <v>307</v>
      </c>
      <c r="AD524" t="s">
        <v>307</v>
      </c>
      <c r="AE524" t="s">
        <v>307</v>
      </c>
      <c r="AF524" t="s">
        <v>307</v>
      </c>
      <c r="AG524" t="s">
        <v>307</v>
      </c>
      <c r="AH524" t="s">
        <v>307</v>
      </c>
      <c r="AI524" t="s">
        <v>307</v>
      </c>
      <c r="AJ524" t="s">
        <v>307</v>
      </c>
      <c r="AK524" t="s">
        <v>307</v>
      </c>
      <c r="AL524" t="s">
        <v>307</v>
      </c>
      <c r="AM524" t="s">
        <v>307</v>
      </c>
      <c r="AN524" t="s">
        <v>307</v>
      </c>
      <c r="AO524" t="s">
        <v>307</v>
      </c>
      <c r="AP524" t="s">
        <v>307</v>
      </c>
      <c r="AQ524" t="s">
        <v>307</v>
      </c>
      <c r="AR524" t="s">
        <v>307</v>
      </c>
      <c r="AS524" t="s">
        <v>307</v>
      </c>
    </row>
    <row r="525" spans="1:45" x14ac:dyDescent="0.25">
      <c r="A525">
        <v>130</v>
      </c>
      <c r="B525" t="s">
        <v>151</v>
      </c>
      <c r="C525" t="s">
        <v>37</v>
      </c>
      <c r="D525" t="s">
        <v>48</v>
      </c>
      <c r="E525" t="s">
        <v>307</v>
      </c>
      <c r="F525" t="s">
        <v>307</v>
      </c>
      <c r="G525" t="s">
        <v>307</v>
      </c>
      <c r="H525" t="s">
        <v>307</v>
      </c>
      <c r="I525" t="s">
        <v>307</v>
      </c>
      <c r="J525" t="s">
        <v>307</v>
      </c>
      <c r="K525" t="s">
        <v>307</v>
      </c>
      <c r="L525" t="s">
        <v>307</v>
      </c>
      <c r="M525" t="s">
        <v>307</v>
      </c>
      <c r="N525" t="s">
        <v>307</v>
      </c>
      <c r="O525" t="s">
        <v>307</v>
      </c>
      <c r="P525" t="s">
        <v>307</v>
      </c>
      <c r="Q525" t="s">
        <v>307</v>
      </c>
      <c r="R525" t="s">
        <v>307</v>
      </c>
      <c r="S525" t="s">
        <v>307</v>
      </c>
      <c r="T525" t="s">
        <v>307</v>
      </c>
      <c r="U525" t="s">
        <v>307</v>
      </c>
      <c r="V525" t="s">
        <v>307</v>
      </c>
      <c r="W525" t="s">
        <v>307</v>
      </c>
      <c r="X525" t="s">
        <v>307</v>
      </c>
      <c r="Y525" t="s">
        <v>307</v>
      </c>
      <c r="Z525" t="s">
        <v>307</v>
      </c>
      <c r="AA525" t="s">
        <v>307</v>
      </c>
      <c r="AB525" t="s">
        <v>307</v>
      </c>
      <c r="AC525" t="s">
        <v>307</v>
      </c>
      <c r="AD525" t="s">
        <v>307</v>
      </c>
      <c r="AE525" t="s">
        <v>307</v>
      </c>
      <c r="AF525" t="s">
        <v>307</v>
      </c>
      <c r="AG525" t="s">
        <v>307</v>
      </c>
      <c r="AH525" t="s">
        <v>307</v>
      </c>
      <c r="AI525" t="s">
        <v>307</v>
      </c>
      <c r="AJ525" t="s">
        <v>307</v>
      </c>
      <c r="AK525" t="s">
        <v>307</v>
      </c>
      <c r="AL525" t="s">
        <v>307</v>
      </c>
      <c r="AM525" t="s">
        <v>307</v>
      </c>
      <c r="AN525" t="s">
        <v>307</v>
      </c>
      <c r="AO525" t="s">
        <v>307</v>
      </c>
      <c r="AP525" t="s">
        <v>307</v>
      </c>
      <c r="AQ525" t="s">
        <v>307</v>
      </c>
      <c r="AR525" t="s">
        <v>307</v>
      </c>
      <c r="AS525" t="s">
        <v>307</v>
      </c>
    </row>
    <row r="526" spans="1:45" x14ac:dyDescent="0.25">
      <c r="A526">
        <v>130</v>
      </c>
      <c r="B526" t="s">
        <v>151</v>
      </c>
      <c r="C526" t="s">
        <v>37</v>
      </c>
      <c r="D526" t="s">
        <v>49</v>
      </c>
      <c r="E526" t="s">
        <v>307</v>
      </c>
      <c r="F526" t="s">
        <v>307</v>
      </c>
      <c r="G526" t="s">
        <v>307</v>
      </c>
      <c r="H526" t="s">
        <v>307</v>
      </c>
      <c r="I526" t="s">
        <v>307</v>
      </c>
      <c r="J526" t="s">
        <v>307</v>
      </c>
      <c r="K526" t="s">
        <v>307</v>
      </c>
      <c r="L526" t="s">
        <v>307</v>
      </c>
      <c r="M526" t="s">
        <v>307</v>
      </c>
      <c r="N526" t="s">
        <v>307</v>
      </c>
      <c r="O526" t="s">
        <v>307</v>
      </c>
      <c r="P526" t="s">
        <v>307</v>
      </c>
      <c r="Q526" t="s">
        <v>307</v>
      </c>
      <c r="R526" t="s">
        <v>307</v>
      </c>
      <c r="S526" t="s">
        <v>307</v>
      </c>
      <c r="T526" t="s">
        <v>307</v>
      </c>
      <c r="U526" t="s">
        <v>307</v>
      </c>
      <c r="V526" t="s">
        <v>307</v>
      </c>
      <c r="W526" t="s">
        <v>307</v>
      </c>
      <c r="X526" t="s">
        <v>307</v>
      </c>
      <c r="Y526" t="s">
        <v>307</v>
      </c>
      <c r="Z526" t="s">
        <v>307</v>
      </c>
      <c r="AA526" t="s">
        <v>307</v>
      </c>
      <c r="AB526" t="s">
        <v>307</v>
      </c>
      <c r="AC526" t="s">
        <v>307</v>
      </c>
      <c r="AD526" t="s">
        <v>307</v>
      </c>
      <c r="AE526" t="s">
        <v>307</v>
      </c>
      <c r="AF526" t="s">
        <v>307</v>
      </c>
      <c r="AG526" t="s">
        <v>307</v>
      </c>
      <c r="AH526" t="s">
        <v>307</v>
      </c>
      <c r="AI526" t="s">
        <v>307</v>
      </c>
      <c r="AJ526" t="s">
        <v>307</v>
      </c>
      <c r="AK526" t="s">
        <v>307</v>
      </c>
      <c r="AL526" t="s">
        <v>307</v>
      </c>
      <c r="AM526" t="s">
        <v>307</v>
      </c>
      <c r="AN526" t="s">
        <v>307</v>
      </c>
      <c r="AO526" t="s">
        <v>307</v>
      </c>
      <c r="AP526" t="s">
        <v>307</v>
      </c>
      <c r="AQ526" t="s">
        <v>307</v>
      </c>
      <c r="AR526" t="s">
        <v>307</v>
      </c>
      <c r="AS526" t="s">
        <v>307</v>
      </c>
    </row>
    <row r="527" spans="1:45" x14ac:dyDescent="0.25">
      <c r="A527">
        <v>130</v>
      </c>
      <c r="B527" t="s">
        <v>151</v>
      </c>
      <c r="C527" t="s">
        <v>40</v>
      </c>
      <c r="D527" t="s">
        <v>52</v>
      </c>
      <c r="E527" t="s">
        <v>307</v>
      </c>
      <c r="F527" t="s">
        <v>307</v>
      </c>
      <c r="G527" t="s">
        <v>307</v>
      </c>
      <c r="H527" t="s">
        <v>307</v>
      </c>
      <c r="I527" t="s">
        <v>307</v>
      </c>
      <c r="J527" t="s">
        <v>307</v>
      </c>
      <c r="K527" t="s">
        <v>307</v>
      </c>
      <c r="L527" t="s">
        <v>307</v>
      </c>
      <c r="M527" t="s">
        <v>307</v>
      </c>
      <c r="N527" t="s">
        <v>307</v>
      </c>
      <c r="O527" t="s">
        <v>307</v>
      </c>
      <c r="P527" t="s">
        <v>307</v>
      </c>
      <c r="Q527" t="s">
        <v>307</v>
      </c>
      <c r="R527" t="s">
        <v>307</v>
      </c>
      <c r="S527" t="s">
        <v>307</v>
      </c>
      <c r="T527" t="s">
        <v>307</v>
      </c>
      <c r="U527" t="s">
        <v>307</v>
      </c>
      <c r="V527" t="s">
        <v>307</v>
      </c>
      <c r="W527" t="s">
        <v>307</v>
      </c>
      <c r="X527" t="s">
        <v>307</v>
      </c>
      <c r="Y527" t="s">
        <v>307</v>
      </c>
      <c r="Z527" t="s">
        <v>307</v>
      </c>
    </row>
    <row r="528" spans="1:45" x14ac:dyDescent="0.25">
      <c r="A528">
        <v>130</v>
      </c>
      <c r="B528" t="s">
        <v>151</v>
      </c>
      <c r="C528" t="s">
        <v>40</v>
      </c>
      <c r="D528" t="s">
        <v>53</v>
      </c>
      <c r="E528" t="s">
        <v>307</v>
      </c>
      <c r="F528" t="s">
        <v>307</v>
      </c>
      <c r="G528" t="s">
        <v>307</v>
      </c>
      <c r="H528" t="s">
        <v>307</v>
      </c>
      <c r="I528" t="s">
        <v>307</v>
      </c>
      <c r="J528" t="s">
        <v>307</v>
      </c>
      <c r="K528" t="s">
        <v>307</v>
      </c>
      <c r="L528" t="s">
        <v>307</v>
      </c>
      <c r="M528" t="s">
        <v>307</v>
      </c>
      <c r="N528" t="s">
        <v>307</v>
      </c>
      <c r="O528" t="s">
        <v>307</v>
      </c>
      <c r="P528" t="s">
        <v>307</v>
      </c>
      <c r="Q528" t="s">
        <v>307</v>
      </c>
      <c r="R528" t="s">
        <v>307</v>
      </c>
      <c r="S528" t="s">
        <v>307</v>
      </c>
      <c r="T528" t="s">
        <v>307</v>
      </c>
      <c r="U528" t="s">
        <v>307</v>
      </c>
      <c r="V528" t="s">
        <v>307</v>
      </c>
      <c r="W528" t="s">
        <v>307</v>
      </c>
      <c r="X528" t="s">
        <v>307</v>
      </c>
      <c r="Y528" t="s">
        <v>307</v>
      </c>
      <c r="Z528" t="s">
        <v>307</v>
      </c>
    </row>
    <row r="529" spans="1:45" x14ac:dyDescent="0.25">
      <c r="A529">
        <v>130</v>
      </c>
      <c r="B529" t="s">
        <v>151</v>
      </c>
      <c r="C529" t="s">
        <v>39</v>
      </c>
      <c r="D529" t="s">
        <v>50</v>
      </c>
      <c r="E529" t="s">
        <v>307</v>
      </c>
      <c r="F529" t="s">
        <v>307</v>
      </c>
      <c r="G529" t="s">
        <v>307</v>
      </c>
      <c r="H529" t="s">
        <v>307</v>
      </c>
      <c r="I529" t="s">
        <v>307</v>
      </c>
      <c r="J529" t="s">
        <v>307</v>
      </c>
      <c r="K529" t="s">
        <v>307</v>
      </c>
      <c r="L529" t="s">
        <v>307</v>
      </c>
      <c r="M529" t="s">
        <v>307</v>
      </c>
      <c r="N529" t="s">
        <v>307</v>
      </c>
      <c r="O529" t="s">
        <v>307</v>
      </c>
      <c r="P529" t="s">
        <v>307</v>
      </c>
      <c r="Q529" t="s">
        <v>307</v>
      </c>
      <c r="R529" t="s">
        <v>307</v>
      </c>
      <c r="S529" t="s">
        <v>307</v>
      </c>
      <c r="T529" t="s">
        <v>307</v>
      </c>
      <c r="U529" t="s">
        <v>307</v>
      </c>
      <c r="V529" t="s">
        <v>307</v>
      </c>
      <c r="W529" t="s">
        <v>307</v>
      </c>
      <c r="X529" t="s">
        <v>307</v>
      </c>
      <c r="Y529" t="s">
        <v>307</v>
      </c>
      <c r="Z529" t="s">
        <v>307</v>
      </c>
      <c r="AA529" t="s">
        <v>307</v>
      </c>
      <c r="AB529" t="s">
        <v>307</v>
      </c>
      <c r="AC529" t="s">
        <v>307</v>
      </c>
      <c r="AD529" t="s">
        <v>307</v>
      </c>
      <c r="AE529" t="s">
        <v>307</v>
      </c>
      <c r="AF529" t="s">
        <v>307</v>
      </c>
      <c r="AG529" t="s">
        <v>307</v>
      </c>
      <c r="AH529" t="s">
        <v>307</v>
      </c>
      <c r="AI529" t="s">
        <v>307</v>
      </c>
      <c r="AJ529" t="s">
        <v>307</v>
      </c>
      <c r="AK529" t="s">
        <v>307</v>
      </c>
      <c r="AL529" t="s">
        <v>307</v>
      </c>
      <c r="AM529" t="s">
        <v>307</v>
      </c>
      <c r="AN529" t="s">
        <v>307</v>
      </c>
      <c r="AO529" t="s">
        <v>307</v>
      </c>
      <c r="AP529" t="s">
        <v>307</v>
      </c>
    </row>
    <row r="530" spans="1:45" x14ac:dyDescent="0.25">
      <c r="A530">
        <v>130</v>
      </c>
      <c r="B530" t="s">
        <v>151</v>
      </c>
      <c r="C530" t="s">
        <v>39</v>
      </c>
      <c r="D530" t="s">
        <v>48</v>
      </c>
      <c r="E530" t="s">
        <v>307</v>
      </c>
      <c r="F530" t="s">
        <v>307</v>
      </c>
      <c r="G530" t="s">
        <v>307</v>
      </c>
      <c r="H530" t="s">
        <v>307</v>
      </c>
      <c r="I530" t="s">
        <v>307</v>
      </c>
      <c r="J530" t="s">
        <v>307</v>
      </c>
      <c r="K530" t="s">
        <v>307</v>
      </c>
      <c r="L530" t="s">
        <v>307</v>
      </c>
      <c r="M530" t="s">
        <v>307</v>
      </c>
      <c r="N530" t="s">
        <v>307</v>
      </c>
      <c r="O530" t="s">
        <v>307</v>
      </c>
      <c r="P530" t="s">
        <v>307</v>
      </c>
      <c r="Q530" t="s">
        <v>307</v>
      </c>
      <c r="R530" t="s">
        <v>307</v>
      </c>
      <c r="S530" t="s">
        <v>307</v>
      </c>
      <c r="T530" t="s">
        <v>307</v>
      </c>
      <c r="U530" t="s">
        <v>307</v>
      </c>
      <c r="V530" t="s">
        <v>307</v>
      </c>
      <c r="W530" t="s">
        <v>307</v>
      </c>
      <c r="X530" t="s">
        <v>307</v>
      </c>
      <c r="Y530" t="s">
        <v>307</v>
      </c>
      <c r="Z530" t="s">
        <v>307</v>
      </c>
      <c r="AA530" t="s">
        <v>307</v>
      </c>
      <c r="AB530" t="s">
        <v>307</v>
      </c>
      <c r="AC530" t="s">
        <v>307</v>
      </c>
      <c r="AD530" t="s">
        <v>307</v>
      </c>
      <c r="AE530" t="s">
        <v>307</v>
      </c>
      <c r="AF530" t="s">
        <v>307</v>
      </c>
      <c r="AG530" t="s">
        <v>307</v>
      </c>
      <c r="AH530" t="s">
        <v>307</v>
      </c>
      <c r="AI530" t="s">
        <v>307</v>
      </c>
      <c r="AJ530" t="s">
        <v>307</v>
      </c>
      <c r="AK530" t="s">
        <v>307</v>
      </c>
      <c r="AL530" t="s">
        <v>307</v>
      </c>
      <c r="AM530" t="s">
        <v>307</v>
      </c>
      <c r="AN530" t="s">
        <v>307</v>
      </c>
      <c r="AO530" t="s">
        <v>307</v>
      </c>
      <c r="AP530" t="s">
        <v>307</v>
      </c>
    </row>
    <row r="531" spans="1:45" x14ac:dyDescent="0.25">
      <c r="A531">
        <v>130</v>
      </c>
      <c r="B531" t="s">
        <v>151</v>
      </c>
      <c r="C531" t="s">
        <v>39</v>
      </c>
      <c r="D531" t="s">
        <v>51</v>
      </c>
      <c r="E531" t="s">
        <v>307</v>
      </c>
      <c r="F531" t="s">
        <v>307</v>
      </c>
      <c r="G531" t="s">
        <v>307</v>
      </c>
      <c r="H531" t="s">
        <v>307</v>
      </c>
      <c r="I531" t="s">
        <v>307</v>
      </c>
      <c r="J531" t="s">
        <v>307</v>
      </c>
      <c r="K531" t="s">
        <v>307</v>
      </c>
      <c r="L531" t="s">
        <v>307</v>
      </c>
      <c r="M531" t="s">
        <v>307</v>
      </c>
      <c r="N531" t="s">
        <v>307</v>
      </c>
      <c r="O531" t="s">
        <v>307</v>
      </c>
      <c r="P531" t="s">
        <v>307</v>
      </c>
      <c r="Q531" t="s">
        <v>307</v>
      </c>
      <c r="R531" t="s">
        <v>307</v>
      </c>
      <c r="S531" t="s">
        <v>307</v>
      </c>
      <c r="T531" t="s">
        <v>307</v>
      </c>
      <c r="U531" t="s">
        <v>307</v>
      </c>
      <c r="V531" t="s">
        <v>307</v>
      </c>
      <c r="W531" t="s">
        <v>307</v>
      </c>
      <c r="X531" t="s">
        <v>307</v>
      </c>
      <c r="Y531" t="s">
        <v>307</v>
      </c>
      <c r="Z531" t="s">
        <v>307</v>
      </c>
      <c r="AA531" t="s">
        <v>307</v>
      </c>
      <c r="AB531" t="s">
        <v>307</v>
      </c>
      <c r="AC531" t="s">
        <v>307</v>
      </c>
      <c r="AD531" t="s">
        <v>307</v>
      </c>
      <c r="AE531" t="s">
        <v>307</v>
      </c>
      <c r="AF531" t="s">
        <v>307</v>
      </c>
      <c r="AG531" t="s">
        <v>307</v>
      </c>
      <c r="AH531" t="s">
        <v>307</v>
      </c>
      <c r="AI531" t="s">
        <v>307</v>
      </c>
      <c r="AJ531" t="s">
        <v>307</v>
      </c>
      <c r="AK531" t="s">
        <v>307</v>
      </c>
      <c r="AL531" t="s">
        <v>307</v>
      </c>
      <c r="AM531" t="s">
        <v>307</v>
      </c>
      <c r="AN531" t="s">
        <v>307</v>
      </c>
      <c r="AO531" t="s">
        <v>307</v>
      </c>
      <c r="AP531" t="s">
        <v>307</v>
      </c>
    </row>
    <row r="532" spans="1:45" x14ac:dyDescent="0.25">
      <c r="A532">
        <v>130</v>
      </c>
      <c r="B532" t="s">
        <v>151</v>
      </c>
      <c r="C532" t="s">
        <v>46</v>
      </c>
      <c r="D532" t="s">
        <v>65</v>
      </c>
      <c r="E532" t="s">
        <v>307</v>
      </c>
      <c r="F532" t="s">
        <v>307</v>
      </c>
      <c r="G532" t="s">
        <v>307</v>
      </c>
      <c r="H532" t="s">
        <v>307</v>
      </c>
      <c r="I532" t="s">
        <v>307</v>
      </c>
      <c r="J532" t="s">
        <v>307</v>
      </c>
      <c r="K532" t="s">
        <v>307</v>
      </c>
      <c r="L532" t="s">
        <v>307</v>
      </c>
      <c r="M532" t="s">
        <v>307</v>
      </c>
      <c r="N532" t="s">
        <v>307</v>
      </c>
      <c r="O532" t="s">
        <v>307</v>
      </c>
      <c r="P532" t="s">
        <v>307</v>
      </c>
      <c r="Q532" t="s">
        <v>307</v>
      </c>
      <c r="R532" t="s">
        <v>307</v>
      </c>
      <c r="S532" t="s">
        <v>307</v>
      </c>
      <c r="T532" t="s">
        <v>307</v>
      </c>
      <c r="U532" t="s">
        <v>307</v>
      </c>
      <c r="V532" t="s">
        <v>307</v>
      </c>
      <c r="W532" t="s">
        <v>307</v>
      </c>
      <c r="X532" t="s">
        <v>307</v>
      </c>
      <c r="Y532" t="s">
        <v>307</v>
      </c>
      <c r="Z532" t="s">
        <v>307</v>
      </c>
    </row>
    <row r="533" spans="1:45" x14ac:dyDescent="0.25">
      <c r="A533">
        <v>130</v>
      </c>
      <c r="B533" t="s">
        <v>151</v>
      </c>
      <c r="C533" t="s">
        <v>46</v>
      </c>
      <c r="D533" t="s">
        <v>66</v>
      </c>
      <c r="E533" t="s">
        <v>307</v>
      </c>
      <c r="F533" t="s">
        <v>307</v>
      </c>
      <c r="G533" t="s">
        <v>307</v>
      </c>
      <c r="H533" t="s">
        <v>307</v>
      </c>
      <c r="I533" t="s">
        <v>307</v>
      </c>
      <c r="J533" t="s">
        <v>307</v>
      </c>
      <c r="K533" t="s">
        <v>307</v>
      </c>
      <c r="L533" t="s">
        <v>307</v>
      </c>
      <c r="M533" t="s">
        <v>307</v>
      </c>
      <c r="N533" t="s">
        <v>307</v>
      </c>
      <c r="O533" t="s">
        <v>307</v>
      </c>
      <c r="P533" t="s">
        <v>307</v>
      </c>
      <c r="Q533" t="s">
        <v>307</v>
      </c>
      <c r="R533" t="s">
        <v>307</v>
      </c>
      <c r="S533" t="s">
        <v>307</v>
      </c>
      <c r="T533" t="s">
        <v>307</v>
      </c>
      <c r="U533" t="s">
        <v>307</v>
      </c>
      <c r="V533" t="s">
        <v>307</v>
      </c>
      <c r="W533" t="s">
        <v>307</v>
      </c>
      <c r="X533" t="s">
        <v>307</v>
      </c>
      <c r="Y533" t="s">
        <v>307</v>
      </c>
      <c r="Z533" t="s">
        <v>307</v>
      </c>
    </row>
    <row r="534" spans="1:45" x14ac:dyDescent="0.25">
      <c r="A534">
        <v>130</v>
      </c>
      <c r="B534" t="s">
        <v>151</v>
      </c>
      <c r="C534" t="s">
        <v>46</v>
      </c>
      <c r="D534" t="s">
        <v>67</v>
      </c>
      <c r="E534" t="s">
        <v>307</v>
      </c>
      <c r="F534" t="s">
        <v>307</v>
      </c>
      <c r="G534" t="s">
        <v>307</v>
      </c>
      <c r="H534" t="s">
        <v>307</v>
      </c>
      <c r="I534" t="s">
        <v>307</v>
      </c>
      <c r="J534" t="s">
        <v>307</v>
      </c>
      <c r="K534" t="s">
        <v>307</v>
      </c>
      <c r="L534" t="s">
        <v>307</v>
      </c>
      <c r="M534" t="s">
        <v>307</v>
      </c>
      <c r="N534" t="s">
        <v>307</v>
      </c>
      <c r="O534" t="s">
        <v>307</v>
      </c>
      <c r="P534" t="s">
        <v>307</v>
      </c>
      <c r="Q534" t="s">
        <v>307</v>
      </c>
      <c r="R534" t="s">
        <v>307</v>
      </c>
      <c r="S534" t="s">
        <v>307</v>
      </c>
      <c r="T534" t="s">
        <v>307</v>
      </c>
      <c r="U534" t="s">
        <v>307</v>
      </c>
      <c r="V534" t="s">
        <v>307</v>
      </c>
      <c r="W534" t="s">
        <v>307</v>
      </c>
      <c r="X534" t="s">
        <v>307</v>
      </c>
      <c r="Y534" t="s">
        <v>307</v>
      </c>
      <c r="Z534" t="s">
        <v>307</v>
      </c>
    </row>
    <row r="535" spans="1:45" x14ac:dyDescent="0.25">
      <c r="A535">
        <v>130</v>
      </c>
      <c r="B535" t="s">
        <v>151</v>
      </c>
      <c r="C535" t="s">
        <v>46</v>
      </c>
      <c r="D535" t="s">
        <v>68</v>
      </c>
      <c r="E535" t="s">
        <v>307</v>
      </c>
      <c r="F535" t="s">
        <v>307</v>
      </c>
      <c r="G535" t="s">
        <v>307</v>
      </c>
      <c r="H535" t="s">
        <v>307</v>
      </c>
      <c r="I535" t="s">
        <v>307</v>
      </c>
      <c r="J535" t="s">
        <v>307</v>
      </c>
      <c r="K535" t="s">
        <v>307</v>
      </c>
      <c r="L535" t="s">
        <v>307</v>
      </c>
      <c r="M535" t="s">
        <v>307</v>
      </c>
      <c r="N535" t="s">
        <v>307</v>
      </c>
      <c r="O535" t="s">
        <v>307</v>
      </c>
      <c r="P535" t="s">
        <v>307</v>
      </c>
      <c r="Q535" t="s">
        <v>307</v>
      </c>
      <c r="R535" t="s">
        <v>307</v>
      </c>
      <c r="S535" t="s">
        <v>307</v>
      </c>
      <c r="T535" t="s">
        <v>307</v>
      </c>
      <c r="U535" t="s">
        <v>307</v>
      </c>
      <c r="V535" t="s">
        <v>307</v>
      </c>
      <c r="W535" t="s">
        <v>307</v>
      </c>
      <c r="X535" t="s">
        <v>307</v>
      </c>
      <c r="Y535" t="s">
        <v>307</v>
      </c>
      <c r="Z535" t="s">
        <v>307</v>
      </c>
    </row>
    <row r="536" spans="1:45" x14ac:dyDescent="0.25">
      <c r="A536">
        <v>130</v>
      </c>
      <c r="B536" t="s">
        <v>151</v>
      </c>
      <c r="C536" t="s">
        <v>46</v>
      </c>
      <c r="D536" t="s">
        <v>69</v>
      </c>
      <c r="E536" t="s">
        <v>307</v>
      </c>
      <c r="F536" t="s">
        <v>307</v>
      </c>
      <c r="G536" t="s">
        <v>307</v>
      </c>
      <c r="H536" t="s">
        <v>307</v>
      </c>
      <c r="I536" t="s">
        <v>307</v>
      </c>
      <c r="J536" t="s">
        <v>307</v>
      </c>
      <c r="K536" t="s">
        <v>307</v>
      </c>
      <c r="L536" t="s">
        <v>307</v>
      </c>
      <c r="M536" t="s">
        <v>307</v>
      </c>
      <c r="N536" t="s">
        <v>307</v>
      </c>
      <c r="O536" t="s">
        <v>307</v>
      </c>
      <c r="P536" t="s">
        <v>307</v>
      </c>
      <c r="Q536" t="s">
        <v>307</v>
      </c>
      <c r="R536" t="s">
        <v>307</v>
      </c>
      <c r="S536" t="s">
        <v>307</v>
      </c>
      <c r="T536" t="s">
        <v>307</v>
      </c>
      <c r="U536" t="s">
        <v>307</v>
      </c>
      <c r="V536" t="s">
        <v>307</v>
      </c>
      <c r="W536" t="s">
        <v>307</v>
      </c>
      <c r="X536" t="s">
        <v>307</v>
      </c>
      <c r="Y536" t="s">
        <v>307</v>
      </c>
      <c r="Z536" t="s">
        <v>307</v>
      </c>
    </row>
    <row r="537" spans="1:45" x14ac:dyDescent="0.25">
      <c r="A537">
        <v>130</v>
      </c>
      <c r="B537" t="s">
        <v>151</v>
      </c>
      <c r="C537" t="s">
        <v>46</v>
      </c>
      <c r="D537" t="s">
        <v>70</v>
      </c>
      <c r="E537" t="s">
        <v>307</v>
      </c>
      <c r="F537" t="s">
        <v>307</v>
      </c>
      <c r="G537" t="s">
        <v>307</v>
      </c>
      <c r="H537" t="s">
        <v>307</v>
      </c>
      <c r="I537" t="s">
        <v>307</v>
      </c>
      <c r="J537" t="s">
        <v>307</v>
      </c>
      <c r="K537" t="s">
        <v>307</v>
      </c>
      <c r="L537" t="s">
        <v>307</v>
      </c>
      <c r="M537" t="s">
        <v>307</v>
      </c>
      <c r="N537" t="s">
        <v>307</v>
      </c>
      <c r="O537" t="s">
        <v>307</v>
      </c>
      <c r="P537" t="s">
        <v>307</v>
      </c>
      <c r="Q537" t="s">
        <v>307</v>
      </c>
      <c r="R537" t="s">
        <v>307</v>
      </c>
      <c r="S537" t="s">
        <v>307</v>
      </c>
      <c r="T537" t="s">
        <v>307</v>
      </c>
      <c r="U537" t="s">
        <v>307</v>
      </c>
      <c r="V537" t="s">
        <v>307</v>
      </c>
      <c r="W537" t="s">
        <v>307</v>
      </c>
      <c r="X537" t="s">
        <v>307</v>
      </c>
      <c r="Y537" t="s">
        <v>307</v>
      </c>
      <c r="Z537" t="s">
        <v>307</v>
      </c>
    </row>
    <row r="538" spans="1:45" x14ac:dyDescent="0.25">
      <c r="A538">
        <v>130</v>
      </c>
      <c r="B538" t="s">
        <v>151</v>
      </c>
      <c r="C538" t="s">
        <v>46</v>
      </c>
      <c r="D538" t="s">
        <v>71</v>
      </c>
      <c r="E538" t="s">
        <v>307</v>
      </c>
      <c r="F538" t="s">
        <v>307</v>
      </c>
      <c r="G538" t="s">
        <v>307</v>
      </c>
      <c r="H538" t="s">
        <v>307</v>
      </c>
      <c r="I538" t="s">
        <v>307</v>
      </c>
      <c r="J538" t="s">
        <v>307</v>
      </c>
      <c r="K538" t="s">
        <v>307</v>
      </c>
      <c r="L538" t="s">
        <v>307</v>
      </c>
      <c r="M538" t="s">
        <v>307</v>
      </c>
      <c r="N538" t="s">
        <v>307</v>
      </c>
      <c r="O538" t="s">
        <v>307</v>
      </c>
      <c r="P538" t="s">
        <v>307</v>
      </c>
      <c r="Q538" t="s">
        <v>307</v>
      </c>
      <c r="R538" t="s">
        <v>307</v>
      </c>
      <c r="S538" t="s">
        <v>307</v>
      </c>
      <c r="T538" t="s">
        <v>307</v>
      </c>
      <c r="U538" t="s">
        <v>307</v>
      </c>
      <c r="V538" t="s">
        <v>307</v>
      </c>
      <c r="W538" t="s">
        <v>307</v>
      </c>
      <c r="X538" t="s">
        <v>307</v>
      </c>
      <c r="Y538" t="s">
        <v>307</v>
      </c>
      <c r="Z538" t="s">
        <v>307</v>
      </c>
    </row>
    <row r="539" spans="1:45" x14ac:dyDescent="0.25">
      <c r="A539">
        <v>130</v>
      </c>
      <c r="B539" t="s">
        <v>151</v>
      </c>
      <c r="C539" t="s">
        <v>46</v>
      </c>
      <c r="D539" t="s">
        <v>72</v>
      </c>
      <c r="E539" t="s">
        <v>307</v>
      </c>
      <c r="F539" t="s">
        <v>307</v>
      </c>
      <c r="G539" t="s">
        <v>307</v>
      </c>
      <c r="H539" t="s">
        <v>307</v>
      </c>
      <c r="I539" t="s">
        <v>307</v>
      </c>
      <c r="J539" t="s">
        <v>307</v>
      </c>
      <c r="K539" t="s">
        <v>307</v>
      </c>
      <c r="L539" t="s">
        <v>307</v>
      </c>
      <c r="M539" t="s">
        <v>307</v>
      </c>
      <c r="N539" t="s">
        <v>307</v>
      </c>
      <c r="O539" t="s">
        <v>307</v>
      </c>
      <c r="P539" t="s">
        <v>307</v>
      </c>
      <c r="Q539" t="s">
        <v>307</v>
      </c>
      <c r="R539" t="s">
        <v>307</v>
      </c>
      <c r="S539" t="s">
        <v>307</v>
      </c>
      <c r="T539" t="s">
        <v>307</v>
      </c>
      <c r="U539" t="s">
        <v>307</v>
      </c>
      <c r="V539" t="s">
        <v>307</v>
      </c>
      <c r="W539" t="s">
        <v>307</v>
      </c>
      <c r="X539" t="s">
        <v>307</v>
      </c>
      <c r="Y539" t="s">
        <v>307</v>
      </c>
      <c r="Z539" t="s">
        <v>307</v>
      </c>
    </row>
    <row r="540" spans="1:45" x14ac:dyDescent="0.25">
      <c r="A540">
        <v>130</v>
      </c>
      <c r="B540" t="s">
        <v>151</v>
      </c>
      <c r="C540" t="s">
        <v>46</v>
      </c>
      <c r="D540" t="s">
        <v>47</v>
      </c>
      <c r="E540" t="s">
        <v>307</v>
      </c>
      <c r="F540" t="s">
        <v>307</v>
      </c>
      <c r="G540" t="s">
        <v>307</v>
      </c>
      <c r="H540" t="s">
        <v>307</v>
      </c>
      <c r="I540" t="s">
        <v>307</v>
      </c>
      <c r="J540" t="s">
        <v>307</v>
      </c>
      <c r="K540" t="s">
        <v>307</v>
      </c>
      <c r="L540" t="s">
        <v>307</v>
      </c>
      <c r="M540" t="s">
        <v>307</v>
      </c>
      <c r="N540" t="s">
        <v>307</v>
      </c>
      <c r="O540" t="s">
        <v>307</v>
      </c>
      <c r="P540" t="s">
        <v>307</v>
      </c>
      <c r="Q540" t="s">
        <v>307</v>
      </c>
      <c r="R540" t="s">
        <v>307</v>
      </c>
      <c r="S540" t="s">
        <v>307</v>
      </c>
      <c r="T540" t="s">
        <v>307</v>
      </c>
      <c r="U540" t="s">
        <v>307</v>
      </c>
      <c r="V540" t="s">
        <v>307</v>
      </c>
      <c r="W540" t="s">
        <v>307</v>
      </c>
      <c r="X540" t="s">
        <v>307</v>
      </c>
      <c r="Y540" t="s">
        <v>307</v>
      </c>
      <c r="Z540" t="s">
        <v>307</v>
      </c>
    </row>
    <row r="541" spans="1:45" x14ac:dyDescent="0.25">
      <c r="A541">
        <v>130</v>
      </c>
      <c r="B541" t="s">
        <v>151</v>
      </c>
      <c r="C541" t="s">
        <v>46</v>
      </c>
      <c r="D541" t="s">
        <v>48</v>
      </c>
      <c r="E541" t="s">
        <v>307</v>
      </c>
      <c r="F541" t="s">
        <v>307</v>
      </c>
      <c r="G541" t="s">
        <v>307</v>
      </c>
      <c r="H541" t="s">
        <v>307</v>
      </c>
      <c r="I541" t="s">
        <v>307</v>
      </c>
      <c r="J541" t="s">
        <v>307</v>
      </c>
      <c r="K541" t="s">
        <v>307</v>
      </c>
      <c r="L541" t="s">
        <v>307</v>
      </c>
      <c r="M541" t="s">
        <v>307</v>
      </c>
      <c r="N541" t="s">
        <v>307</v>
      </c>
      <c r="O541" t="s">
        <v>307</v>
      </c>
      <c r="P541" t="s">
        <v>307</v>
      </c>
      <c r="Q541" t="s">
        <v>307</v>
      </c>
      <c r="R541" t="s">
        <v>307</v>
      </c>
      <c r="S541" t="s">
        <v>307</v>
      </c>
      <c r="T541" t="s">
        <v>307</v>
      </c>
      <c r="U541" t="s">
        <v>307</v>
      </c>
      <c r="V541" t="s">
        <v>307</v>
      </c>
      <c r="W541" t="s">
        <v>307</v>
      </c>
      <c r="X541" t="s">
        <v>307</v>
      </c>
      <c r="Y541" t="s">
        <v>307</v>
      </c>
      <c r="Z541" t="s">
        <v>307</v>
      </c>
    </row>
    <row r="542" spans="1:45" x14ac:dyDescent="0.25">
      <c r="A542">
        <v>130</v>
      </c>
      <c r="B542" t="s">
        <v>151</v>
      </c>
      <c r="C542" t="s">
        <v>46</v>
      </c>
      <c r="D542" t="s">
        <v>49</v>
      </c>
      <c r="E542" t="s">
        <v>307</v>
      </c>
      <c r="F542" t="s">
        <v>307</v>
      </c>
      <c r="G542" t="s">
        <v>307</v>
      </c>
      <c r="H542" t="s">
        <v>307</v>
      </c>
      <c r="I542" t="s">
        <v>307</v>
      </c>
      <c r="J542" t="s">
        <v>307</v>
      </c>
      <c r="K542" t="s">
        <v>307</v>
      </c>
      <c r="L542" t="s">
        <v>307</v>
      </c>
      <c r="M542" t="s">
        <v>307</v>
      </c>
      <c r="N542" t="s">
        <v>307</v>
      </c>
      <c r="O542" t="s">
        <v>307</v>
      </c>
      <c r="P542" t="s">
        <v>307</v>
      </c>
      <c r="Q542" t="s">
        <v>307</v>
      </c>
      <c r="R542" t="s">
        <v>307</v>
      </c>
      <c r="S542" t="s">
        <v>307</v>
      </c>
      <c r="T542" t="s">
        <v>307</v>
      </c>
      <c r="U542" t="s">
        <v>307</v>
      </c>
      <c r="V542" t="s">
        <v>307</v>
      </c>
      <c r="W542" t="s">
        <v>307</v>
      </c>
      <c r="X542" t="s">
        <v>307</v>
      </c>
      <c r="Y542" t="s">
        <v>307</v>
      </c>
      <c r="Z542" t="s">
        <v>307</v>
      </c>
    </row>
    <row r="543" spans="1:45" x14ac:dyDescent="0.25">
      <c r="A543">
        <v>130</v>
      </c>
      <c r="B543" t="s">
        <v>151</v>
      </c>
      <c r="C543" t="s">
        <v>41</v>
      </c>
      <c r="D543" t="s">
        <v>48</v>
      </c>
      <c r="E543" t="s">
        <v>307</v>
      </c>
      <c r="F543" t="s">
        <v>307</v>
      </c>
      <c r="G543" t="s">
        <v>307</v>
      </c>
      <c r="H543" t="s">
        <v>307</v>
      </c>
      <c r="I543" t="s">
        <v>307</v>
      </c>
      <c r="J543" t="s">
        <v>307</v>
      </c>
      <c r="K543" t="s">
        <v>307</v>
      </c>
      <c r="L543" t="s">
        <v>307</v>
      </c>
      <c r="M543" t="s">
        <v>307</v>
      </c>
      <c r="N543" t="s">
        <v>307</v>
      </c>
      <c r="O543" t="s">
        <v>307</v>
      </c>
      <c r="P543" t="s">
        <v>307</v>
      </c>
      <c r="Q543" t="s">
        <v>307</v>
      </c>
      <c r="R543" t="s">
        <v>307</v>
      </c>
      <c r="S543" t="s">
        <v>307</v>
      </c>
      <c r="T543" t="s">
        <v>307</v>
      </c>
      <c r="U543" t="s">
        <v>307</v>
      </c>
      <c r="V543" t="s">
        <v>307</v>
      </c>
      <c r="W543" t="s">
        <v>307</v>
      </c>
      <c r="X543" t="s">
        <v>307</v>
      </c>
      <c r="Y543" t="s">
        <v>307</v>
      </c>
      <c r="Z543" t="s">
        <v>307</v>
      </c>
    </row>
    <row r="544" spans="1:45" x14ac:dyDescent="0.25">
      <c r="A544">
        <v>130</v>
      </c>
      <c r="B544" t="s">
        <v>151</v>
      </c>
      <c r="C544" t="s">
        <v>38</v>
      </c>
      <c r="D544" t="s">
        <v>47</v>
      </c>
      <c r="E544" t="s">
        <v>307</v>
      </c>
      <c r="F544" t="s">
        <v>307</v>
      </c>
      <c r="G544" t="s">
        <v>307</v>
      </c>
      <c r="H544" t="s">
        <v>307</v>
      </c>
      <c r="I544" t="s">
        <v>307</v>
      </c>
      <c r="J544" t="s">
        <v>307</v>
      </c>
      <c r="K544" t="s">
        <v>307</v>
      </c>
      <c r="L544" t="s">
        <v>307</v>
      </c>
      <c r="M544" t="s">
        <v>307</v>
      </c>
      <c r="N544" t="s">
        <v>307</v>
      </c>
      <c r="O544" t="s">
        <v>307</v>
      </c>
      <c r="P544" t="s">
        <v>307</v>
      </c>
      <c r="Q544" t="s">
        <v>307</v>
      </c>
      <c r="R544" t="s">
        <v>307</v>
      </c>
      <c r="S544" t="s">
        <v>307</v>
      </c>
      <c r="T544" t="s">
        <v>307</v>
      </c>
      <c r="U544" t="s">
        <v>307</v>
      </c>
      <c r="V544" t="s">
        <v>307</v>
      </c>
      <c r="W544" t="s">
        <v>307</v>
      </c>
      <c r="X544" t="s">
        <v>307</v>
      </c>
      <c r="Y544" t="s">
        <v>307</v>
      </c>
      <c r="Z544" t="s">
        <v>307</v>
      </c>
      <c r="AA544" t="s">
        <v>307</v>
      </c>
      <c r="AB544" t="s">
        <v>307</v>
      </c>
      <c r="AC544" t="s">
        <v>307</v>
      </c>
      <c r="AD544" t="s">
        <v>307</v>
      </c>
      <c r="AE544" t="s">
        <v>307</v>
      </c>
      <c r="AF544" t="s">
        <v>307</v>
      </c>
      <c r="AG544" t="s">
        <v>307</v>
      </c>
      <c r="AH544" t="s">
        <v>307</v>
      </c>
      <c r="AI544" t="s">
        <v>307</v>
      </c>
      <c r="AJ544" t="s">
        <v>307</v>
      </c>
      <c r="AK544" t="s">
        <v>307</v>
      </c>
      <c r="AL544" t="s">
        <v>307</v>
      </c>
      <c r="AM544" t="s">
        <v>307</v>
      </c>
      <c r="AN544" t="s">
        <v>307</v>
      </c>
      <c r="AO544" t="s">
        <v>307</v>
      </c>
      <c r="AP544" t="s">
        <v>307</v>
      </c>
      <c r="AQ544" t="s">
        <v>307</v>
      </c>
      <c r="AR544" t="s">
        <v>307</v>
      </c>
      <c r="AS544" t="s">
        <v>307</v>
      </c>
    </row>
    <row r="545" spans="1:45" x14ac:dyDescent="0.25">
      <c r="A545">
        <v>130</v>
      </c>
      <c r="B545" t="s">
        <v>151</v>
      </c>
      <c r="C545" t="s">
        <v>38</v>
      </c>
      <c r="D545" t="s">
        <v>48</v>
      </c>
      <c r="E545" t="s">
        <v>307</v>
      </c>
      <c r="F545" t="s">
        <v>307</v>
      </c>
      <c r="G545" t="s">
        <v>307</v>
      </c>
      <c r="H545" t="s">
        <v>307</v>
      </c>
      <c r="I545" t="s">
        <v>307</v>
      </c>
      <c r="J545" t="s">
        <v>307</v>
      </c>
      <c r="K545" t="s">
        <v>307</v>
      </c>
      <c r="L545" t="s">
        <v>307</v>
      </c>
      <c r="M545" t="s">
        <v>307</v>
      </c>
      <c r="N545" t="s">
        <v>307</v>
      </c>
      <c r="O545" t="s">
        <v>307</v>
      </c>
      <c r="P545" t="s">
        <v>307</v>
      </c>
      <c r="Q545" t="s">
        <v>307</v>
      </c>
      <c r="R545" t="s">
        <v>307</v>
      </c>
      <c r="S545" t="s">
        <v>307</v>
      </c>
      <c r="T545" t="s">
        <v>307</v>
      </c>
      <c r="U545" t="s">
        <v>307</v>
      </c>
      <c r="V545" t="s">
        <v>307</v>
      </c>
      <c r="W545" t="s">
        <v>307</v>
      </c>
      <c r="X545" t="s">
        <v>307</v>
      </c>
      <c r="Y545" t="s">
        <v>307</v>
      </c>
      <c r="Z545" t="s">
        <v>307</v>
      </c>
      <c r="AA545" t="s">
        <v>307</v>
      </c>
      <c r="AB545" t="s">
        <v>307</v>
      </c>
      <c r="AC545" t="s">
        <v>307</v>
      </c>
      <c r="AD545" t="s">
        <v>307</v>
      </c>
      <c r="AE545" t="s">
        <v>307</v>
      </c>
      <c r="AF545" t="s">
        <v>307</v>
      </c>
      <c r="AG545" t="s">
        <v>307</v>
      </c>
      <c r="AH545" t="s">
        <v>307</v>
      </c>
      <c r="AI545" t="s">
        <v>307</v>
      </c>
      <c r="AJ545" t="s">
        <v>307</v>
      </c>
      <c r="AK545" t="s">
        <v>307</v>
      </c>
      <c r="AL545" t="s">
        <v>307</v>
      </c>
      <c r="AM545" t="s">
        <v>307</v>
      </c>
      <c r="AN545" t="s">
        <v>307</v>
      </c>
      <c r="AO545" t="s">
        <v>307</v>
      </c>
      <c r="AP545" t="s">
        <v>307</v>
      </c>
      <c r="AQ545" t="s">
        <v>307</v>
      </c>
      <c r="AR545" t="s">
        <v>307</v>
      </c>
      <c r="AS545" t="s">
        <v>307</v>
      </c>
    </row>
    <row r="546" spans="1:45" x14ac:dyDescent="0.25">
      <c r="A546">
        <v>130</v>
      </c>
      <c r="B546" t="s">
        <v>151</v>
      </c>
      <c r="C546" t="s">
        <v>38</v>
      </c>
      <c r="D546" t="s">
        <v>49</v>
      </c>
      <c r="E546" t="s">
        <v>307</v>
      </c>
      <c r="F546" t="s">
        <v>307</v>
      </c>
      <c r="G546" t="s">
        <v>307</v>
      </c>
      <c r="H546" t="s">
        <v>307</v>
      </c>
      <c r="I546" t="s">
        <v>307</v>
      </c>
      <c r="J546" t="s">
        <v>307</v>
      </c>
      <c r="K546" t="s">
        <v>307</v>
      </c>
      <c r="L546" t="s">
        <v>307</v>
      </c>
      <c r="M546" t="s">
        <v>307</v>
      </c>
      <c r="N546" t="s">
        <v>307</v>
      </c>
      <c r="O546" t="s">
        <v>307</v>
      </c>
      <c r="P546" t="s">
        <v>307</v>
      </c>
      <c r="Q546" t="s">
        <v>307</v>
      </c>
      <c r="R546" t="s">
        <v>307</v>
      </c>
      <c r="S546" t="s">
        <v>307</v>
      </c>
      <c r="T546" t="s">
        <v>307</v>
      </c>
      <c r="U546" t="s">
        <v>307</v>
      </c>
      <c r="V546" t="s">
        <v>307</v>
      </c>
      <c r="W546" t="s">
        <v>307</v>
      </c>
      <c r="X546" t="s">
        <v>307</v>
      </c>
      <c r="Y546" t="s">
        <v>307</v>
      </c>
      <c r="Z546" t="s">
        <v>307</v>
      </c>
      <c r="AA546" t="s">
        <v>307</v>
      </c>
      <c r="AB546" t="s">
        <v>307</v>
      </c>
      <c r="AC546" t="s">
        <v>307</v>
      </c>
      <c r="AD546" t="s">
        <v>307</v>
      </c>
      <c r="AE546" t="s">
        <v>307</v>
      </c>
      <c r="AF546" t="s">
        <v>307</v>
      </c>
      <c r="AG546" t="s">
        <v>307</v>
      </c>
      <c r="AH546" t="s">
        <v>307</v>
      </c>
      <c r="AI546" t="s">
        <v>307</v>
      </c>
      <c r="AJ546" t="s">
        <v>307</v>
      </c>
      <c r="AK546" t="s">
        <v>307</v>
      </c>
      <c r="AL546" t="s">
        <v>307</v>
      </c>
      <c r="AM546" t="s">
        <v>307</v>
      </c>
      <c r="AN546" t="s">
        <v>307</v>
      </c>
      <c r="AO546" t="s">
        <v>307</v>
      </c>
      <c r="AP546" t="s">
        <v>307</v>
      </c>
      <c r="AQ546" t="s">
        <v>307</v>
      </c>
      <c r="AR546" t="s">
        <v>307</v>
      </c>
      <c r="AS546" t="s">
        <v>307</v>
      </c>
    </row>
    <row r="547" spans="1:45" x14ac:dyDescent="0.25">
      <c r="A547">
        <v>190</v>
      </c>
      <c r="B547" t="s">
        <v>152</v>
      </c>
      <c r="C547" t="s">
        <v>38</v>
      </c>
      <c r="D547" t="s">
        <v>47</v>
      </c>
      <c r="E547" t="s">
        <v>307</v>
      </c>
      <c r="F547" t="s">
        <v>307</v>
      </c>
      <c r="G547" t="s">
        <v>307</v>
      </c>
      <c r="H547" t="s">
        <v>307</v>
      </c>
      <c r="I547" t="s">
        <v>307</v>
      </c>
      <c r="J547" t="s">
        <v>307</v>
      </c>
      <c r="K547" t="s">
        <v>307</v>
      </c>
      <c r="L547" t="s">
        <v>307</v>
      </c>
      <c r="M547" t="s">
        <v>307</v>
      </c>
      <c r="N547" t="s">
        <v>307</v>
      </c>
      <c r="O547" t="s">
        <v>307</v>
      </c>
      <c r="P547" t="s">
        <v>307</v>
      </c>
      <c r="Q547" t="s">
        <v>307</v>
      </c>
      <c r="R547" t="s">
        <v>307</v>
      </c>
      <c r="S547" t="s">
        <v>307</v>
      </c>
      <c r="T547" t="s">
        <v>307</v>
      </c>
      <c r="U547" t="s">
        <v>307</v>
      </c>
      <c r="V547" t="s">
        <v>307</v>
      </c>
      <c r="W547" t="s">
        <v>307</v>
      </c>
      <c r="X547" t="s">
        <v>307</v>
      </c>
      <c r="Y547" t="s">
        <v>307</v>
      </c>
      <c r="Z547" t="s">
        <v>307</v>
      </c>
      <c r="AA547" t="s">
        <v>307</v>
      </c>
      <c r="AB547" t="s">
        <v>307</v>
      </c>
      <c r="AC547" t="s">
        <v>307</v>
      </c>
      <c r="AD547" t="s">
        <v>307</v>
      </c>
      <c r="AE547" t="s">
        <v>307</v>
      </c>
      <c r="AF547" t="s">
        <v>307</v>
      </c>
      <c r="AG547" t="s">
        <v>307</v>
      </c>
      <c r="AH547" t="s">
        <v>307</v>
      </c>
      <c r="AI547" t="s">
        <v>307</v>
      </c>
      <c r="AJ547" t="s">
        <v>307</v>
      </c>
      <c r="AK547" t="s">
        <v>307</v>
      </c>
      <c r="AL547" t="s">
        <v>307</v>
      </c>
      <c r="AM547" t="s">
        <v>307</v>
      </c>
      <c r="AN547" t="s">
        <v>307</v>
      </c>
      <c r="AO547" t="s">
        <v>307</v>
      </c>
      <c r="AP547" t="s">
        <v>307</v>
      </c>
      <c r="AQ547" t="s">
        <v>307</v>
      </c>
      <c r="AR547" t="s">
        <v>307</v>
      </c>
      <c r="AS547" t="s">
        <v>307</v>
      </c>
    </row>
    <row r="548" spans="1:45" x14ac:dyDescent="0.25">
      <c r="A548">
        <v>190</v>
      </c>
      <c r="B548" t="s">
        <v>152</v>
      </c>
      <c r="C548" t="s">
        <v>38</v>
      </c>
      <c r="D548" t="s">
        <v>48</v>
      </c>
      <c r="E548" t="s">
        <v>307</v>
      </c>
      <c r="F548" t="s">
        <v>307</v>
      </c>
      <c r="G548" t="s">
        <v>307</v>
      </c>
      <c r="H548" t="s">
        <v>307</v>
      </c>
      <c r="I548" t="s">
        <v>307</v>
      </c>
      <c r="J548" t="s">
        <v>307</v>
      </c>
      <c r="K548" t="s">
        <v>307</v>
      </c>
      <c r="L548" t="s">
        <v>307</v>
      </c>
      <c r="M548" t="s">
        <v>307</v>
      </c>
      <c r="N548" t="s">
        <v>307</v>
      </c>
      <c r="O548" t="s">
        <v>307</v>
      </c>
      <c r="P548" t="s">
        <v>307</v>
      </c>
      <c r="Q548" t="s">
        <v>307</v>
      </c>
      <c r="R548" t="s">
        <v>307</v>
      </c>
      <c r="S548" t="s">
        <v>307</v>
      </c>
      <c r="T548" t="s">
        <v>307</v>
      </c>
      <c r="U548" t="s">
        <v>307</v>
      </c>
      <c r="V548" t="s">
        <v>307</v>
      </c>
      <c r="W548" t="s">
        <v>307</v>
      </c>
      <c r="X548" t="s">
        <v>307</v>
      </c>
      <c r="Y548" t="s">
        <v>307</v>
      </c>
      <c r="Z548" t="s">
        <v>307</v>
      </c>
      <c r="AA548" t="s">
        <v>307</v>
      </c>
      <c r="AB548" t="s">
        <v>307</v>
      </c>
      <c r="AC548" t="s">
        <v>307</v>
      </c>
      <c r="AD548" t="s">
        <v>307</v>
      </c>
      <c r="AE548" t="s">
        <v>307</v>
      </c>
      <c r="AF548" t="s">
        <v>307</v>
      </c>
      <c r="AG548" t="s">
        <v>307</v>
      </c>
      <c r="AH548" t="s">
        <v>307</v>
      </c>
      <c r="AI548" t="s">
        <v>307</v>
      </c>
      <c r="AJ548" t="s">
        <v>307</v>
      </c>
      <c r="AK548" t="s">
        <v>307</v>
      </c>
      <c r="AL548" t="s">
        <v>307</v>
      </c>
      <c r="AM548" t="s">
        <v>307</v>
      </c>
      <c r="AN548" t="s">
        <v>307</v>
      </c>
      <c r="AO548" t="s">
        <v>307</v>
      </c>
      <c r="AP548" t="s">
        <v>307</v>
      </c>
      <c r="AQ548" t="s">
        <v>307</v>
      </c>
      <c r="AR548" t="s">
        <v>307</v>
      </c>
      <c r="AS548" t="s">
        <v>307</v>
      </c>
    </row>
    <row r="549" spans="1:45" x14ac:dyDescent="0.25">
      <c r="A549">
        <v>190</v>
      </c>
      <c r="B549" t="s">
        <v>152</v>
      </c>
      <c r="C549" t="s">
        <v>38</v>
      </c>
      <c r="D549" t="s">
        <v>49</v>
      </c>
      <c r="E549" t="s">
        <v>307</v>
      </c>
      <c r="F549" t="s">
        <v>307</v>
      </c>
      <c r="G549" t="s">
        <v>307</v>
      </c>
      <c r="H549" t="s">
        <v>307</v>
      </c>
      <c r="I549" t="s">
        <v>307</v>
      </c>
      <c r="J549" t="s">
        <v>307</v>
      </c>
      <c r="K549" t="s">
        <v>307</v>
      </c>
      <c r="L549" t="s">
        <v>307</v>
      </c>
      <c r="M549" t="s">
        <v>307</v>
      </c>
      <c r="N549" t="s">
        <v>307</v>
      </c>
      <c r="O549" t="s">
        <v>307</v>
      </c>
      <c r="P549" t="s">
        <v>307</v>
      </c>
      <c r="Q549" t="s">
        <v>307</v>
      </c>
      <c r="R549" t="s">
        <v>307</v>
      </c>
      <c r="S549" t="s">
        <v>307</v>
      </c>
      <c r="T549" t="s">
        <v>307</v>
      </c>
      <c r="U549" t="s">
        <v>307</v>
      </c>
      <c r="V549" t="s">
        <v>307</v>
      </c>
      <c r="W549" t="s">
        <v>307</v>
      </c>
      <c r="X549" t="s">
        <v>307</v>
      </c>
      <c r="Y549" t="s">
        <v>307</v>
      </c>
      <c r="Z549" t="s">
        <v>307</v>
      </c>
      <c r="AA549" t="s">
        <v>307</v>
      </c>
      <c r="AB549" t="s">
        <v>307</v>
      </c>
      <c r="AC549" t="s">
        <v>307</v>
      </c>
      <c r="AD549" t="s">
        <v>307</v>
      </c>
      <c r="AE549" t="s">
        <v>307</v>
      </c>
      <c r="AF549" t="s">
        <v>307</v>
      </c>
      <c r="AG549" t="s">
        <v>307</v>
      </c>
      <c r="AH549" t="s">
        <v>307</v>
      </c>
      <c r="AI549" t="s">
        <v>307</v>
      </c>
      <c r="AJ549" t="s">
        <v>307</v>
      </c>
      <c r="AK549" t="s">
        <v>307</v>
      </c>
      <c r="AL549" t="s">
        <v>307</v>
      </c>
      <c r="AM549" t="s">
        <v>307</v>
      </c>
      <c r="AN549" t="s">
        <v>307</v>
      </c>
      <c r="AO549" t="s">
        <v>307</v>
      </c>
      <c r="AP549" t="s">
        <v>307</v>
      </c>
      <c r="AQ549" t="s">
        <v>307</v>
      </c>
      <c r="AR549" t="s">
        <v>307</v>
      </c>
      <c r="AS549" t="s">
        <v>307</v>
      </c>
    </row>
    <row r="550" spans="1:45" x14ac:dyDescent="0.25">
      <c r="A550">
        <v>199</v>
      </c>
      <c r="B550" t="s">
        <v>153</v>
      </c>
      <c r="C550" t="s">
        <v>39</v>
      </c>
      <c r="D550" t="s">
        <v>50</v>
      </c>
      <c r="E550" t="s">
        <v>307</v>
      </c>
      <c r="F550" t="s">
        <v>307</v>
      </c>
      <c r="G550" t="s">
        <v>307</v>
      </c>
      <c r="H550" t="s">
        <v>307</v>
      </c>
      <c r="I550" t="s">
        <v>307</v>
      </c>
      <c r="J550" t="s">
        <v>307</v>
      </c>
      <c r="K550" t="s">
        <v>307</v>
      </c>
      <c r="L550" t="s">
        <v>307</v>
      </c>
      <c r="M550" t="s">
        <v>307</v>
      </c>
      <c r="N550" t="s">
        <v>307</v>
      </c>
      <c r="O550" t="s">
        <v>307</v>
      </c>
      <c r="P550" t="s">
        <v>307</v>
      </c>
      <c r="Q550" t="s">
        <v>307</v>
      </c>
      <c r="R550" t="s">
        <v>307</v>
      </c>
      <c r="S550" t="s">
        <v>307</v>
      </c>
      <c r="T550" t="s">
        <v>307</v>
      </c>
      <c r="U550" t="s">
        <v>307</v>
      </c>
      <c r="V550" t="s">
        <v>307</v>
      </c>
      <c r="W550" t="s">
        <v>307</v>
      </c>
      <c r="X550" t="s">
        <v>307</v>
      </c>
      <c r="Y550" t="s">
        <v>307</v>
      </c>
      <c r="Z550" t="s">
        <v>307</v>
      </c>
      <c r="AA550" t="s">
        <v>307</v>
      </c>
      <c r="AB550" t="s">
        <v>307</v>
      </c>
      <c r="AC550" t="s">
        <v>307</v>
      </c>
      <c r="AD550" t="s">
        <v>307</v>
      </c>
      <c r="AE550" t="s">
        <v>307</v>
      </c>
      <c r="AF550" t="s">
        <v>307</v>
      </c>
      <c r="AG550" t="s">
        <v>307</v>
      </c>
      <c r="AH550" t="s">
        <v>307</v>
      </c>
      <c r="AI550" t="s">
        <v>307</v>
      </c>
      <c r="AJ550" t="s">
        <v>307</v>
      </c>
      <c r="AK550" t="s">
        <v>307</v>
      </c>
      <c r="AL550" t="s">
        <v>307</v>
      </c>
      <c r="AM550" t="s">
        <v>307</v>
      </c>
      <c r="AN550" t="s">
        <v>307</v>
      </c>
      <c r="AO550" t="s">
        <v>307</v>
      </c>
      <c r="AP550" t="s">
        <v>307</v>
      </c>
    </row>
    <row r="551" spans="1:45" x14ac:dyDescent="0.25">
      <c r="A551">
        <v>199</v>
      </c>
      <c r="B551" t="s">
        <v>153</v>
      </c>
      <c r="C551" t="s">
        <v>39</v>
      </c>
      <c r="D551" t="s">
        <v>48</v>
      </c>
      <c r="E551" t="s">
        <v>307</v>
      </c>
      <c r="F551" t="s">
        <v>307</v>
      </c>
      <c r="G551" t="s">
        <v>307</v>
      </c>
      <c r="H551" t="s">
        <v>307</v>
      </c>
      <c r="I551" t="s">
        <v>307</v>
      </c>
      <c r="J551" t="s">
        <v>307</v>
      </c>
      <c r="K551" t="s">
        <v>307</v>
      </c>
      <c r="L551" t="s">
        <v>307</v>
      </c>
      <c r="M551" t="s">
        <v>307</v>
      </c>
      <c r="N551" t="s">
        <v>307</v>
      </c>
      <c r="O551" t="s">
        <v>307</v>
      </c>
      <c r="P551" t="s">
        <v>307</v>
      </c>
      <c r="Q551" t="s">
        <v>307</v>
      </c>
      <c r="R551" t="s">
        <v>307</v>
      </c>
      <c r="S551" t="s">
        <v>307</v>
      </c>
      <c r="T551" t="s">
        <v>307</v>
      </c>
      <c r="U551" t="s">
        <v>307</v>
      </c>
      <c r="V551" t="s">
        <v>307</v>
      </c>
      <c r="W551" t="s">
        <v>307</v>
      </c>
      <c r="X551" t="s">
        <v>307</v>
      </c>
      <c r="Y551" t="s">
        <v>307</v>
      </c>
      <c r="Z551" t="s">
        <v>307</v>
      </c>
      <c r="AA551" t="s">
        <v>307</v>
      </c>
      <c r="AB551" t="s">
        <v>307</v>
      </c>
      <c r="AC551" t="s">
        <v>307</v>
      </c>
      <c r="AD551" t="s">
        <v>307</v>
      </c>
      <c r="AE551" t="s">
        <v>307</v>
      </c>
      <c r="AF551" t="s">
        <v>307</v>
      </c>
      <c r="AG551" t="s">
        <v>307</v>
      </c>
      <c r="AH551" t="s">
        <v>307</v>
      </c>
      <c r="AI551" t="s">
        <v>307</v>
      </c>
      <c r="AJ551" t="s">
        <v>307</v>
      </c>
      <c r="AK551" t="s">
        <v>307</v>
      </c>
      <c r="AL551" t="s">
        <v>307</v>
      </c>
      <c r="AM551" t="s">
        <v>307</v>
      </c>
      <c r="AN551" t="s">
        <v>307</v>
      </c>
      <c r="AO551" t="s">
        <v>307</v>
      </c>
      <c r="AP551" t="s">
        <v>307</v>
      </c>
    </row>
    <row r="552" spans="1:45" x14ac:dyDescent="0.25">
      <c r="A552">
        <v>199</v>
      </c>
      <c r="B552" t="s">
        <v>153</v>
      </c>
      <c r="C552" t="s">
        <v>39</v>
      </c>
      <c r="D552" t="s">
        <v>51</v>
      </c>
      <c r="E552" t="s">
        <v>307</v>
      </c>
      <c r="F552" t="s">
        <v>307</v>
      </c>
      <c r="G552" t="s">
        <v>307</v>
      </c>
      <c r="H552" t="s">
        <v>307</v>
      </c>
      <c r="I552" t="s">
        <v>307</v>
      </c>
      <c r="J552" t="s">
        <v>307</v>
      </c>
      <c r="K552" t="s">
        <v>307</v>
      </c>
      <c r="L552" t="s">
        <v>307</v>
      </c>
      <c r="M552" t="s">
        <v>307</v>
      </c>
      <c r="N552" t="s">
        <v>307</v>
      </c>
      <c r="O552" t="s">
        <v>307</v>
      </c>
      <c r="P552" t="s">
        <v>307</v>
      </c>
      <c r="Q552" t="s">
        <v>307</v>
      </c>
      <c r="R552" t="s">
        <v>307</v>
      </c>
      <c r="S552" t="s">
        <v>307</v>
      </c>
      <c r="T552" t="s">
        <v>307</v>
      </c>
      <c r="U552" t="s">
        <v>307</v>
      </c>
      <c r="V552" t="s">
        <v>307</v>
      </c>
      <c r="W552" t="s">
        <v>307</v>
      </c>
      <c r="X552" t="s">
        <v>307</v>
      </c>
      <c r="Y552" t="s">
        <v>307</v>
      </c>
      <c r="Z552" t="s">
        <v>307</v>
      </c>
      <c r="AA552" t="s">
        <v>307</v>
      </c>
      <c r="AB552" t="s">
        <v>307</v>
      </c>
      <c r="AC552" t="s">
        <v>307</v>
      </c>
      <c r="AD552" t="s">
        <v>307</v>
      </c>
      <c r="AE552" t="s">
        <v>307</v>
      </c>
      <c r="AF552" t="s">
        <v>307</v>
      </c>
      <c r="AG552" t="s">
        <v>307</v>
      </c>
      <c r="AH552" t="s">
        <v>307</v>
      </c>
      <c r="AI552" t="s">
        <v>307</v>
      </c>
      <c r="AJ552" t="s">
        <v>307</v>
      </c>
      <c r="AK552" t="s">
        <v>307</v>
      </c>
      <c r="AL552" t="s">
        <v>307</v>
      </c>
      <c r="AM552" t="s">
        <v>307</v>
      </c>
      <c r="AN552" t="s">
        <v>307</v>
      </c>
      <c r="AO552" t="s">
        <v>307</v>
      </c>
      <c r="AP552" t="s">
        <v>307</v>
      </c>
    </row>
    <row r="553" spans="1:45" x14ac:dyDescent="0.25">
      <c r="A553">
        <v>199</v>
      </c>
      <c r="B553" t="s">
        <v>153</v>
      </c>
      <c r="C553" t="s">
        <v>46</v>
      </c>
      <c r="D553" t="s">
        <v>65</v>
      </c>
      <c r="E553" t="s">
        <v>307</v>
      </c>
      <c r="F553" t="s">
        <v>307</v>
      </c>
      <c r="G553" t="s">
        <v>307</v>
      </c>
      <c r="H553" t="s">
        <v>307</v>
      </c>
      <c r="I553" t="s">
        <v>307</v>
      </c>
      <c r="J553" t="s">
        <v>307</v>
      </c>
      <c r="K553" t="s">
        <v>307</v>
      </c>
      <c r="L553" t="s">
        <v>307</v>
      </c>
      <c r="M553" t="s">
        <v>307</v>
      </c>
      <c r="N553" t="s">
        <v>307</v>
      </c>
      <c r="O553" t="s">
        <v>307</v>
      </c>
      <c r="P553" t="s">
        <v>307</v>
      </c>
      <c r="Q553" t="s">
        <v>307</v>
      </c>
      <c r="R553" t="s">
        <v>307</v>
      </c>
      <c r="S553" t="s">
        <v>307</v>
      </c>
      <c r="T553" t="s">
        <v>307</v>
      </c>
      <c r="U553" t="s">
        <v>307</v>
      </c>
      <c r="V553" t="s">
        <v>307</v>
      </c>
      <c r="W553" t="s">
        <v>307</v>
      </c>
      <c r="X553" t="s">
        <v>307</v>
      </c>
      <c r="Y553" t="s">
        <v>307</v>
      </c>
      <c r="Z553" t="s">
        <v>307</v>
      </c>
    </row>
    <row r="554" spans="1:45" x14ac:dyDescent="0.25">
      <c r="A554">
        <v>199</v>
      </c>
      <c r="B554" t="s">
        <v>153</v>
      </c>
      <c r="C554" t="s">
        <v>46</v>
      </c>
      <c r="D554" t="s">
        <v>66</v>
      </c>
      <c r="E554" t="s">
        <v>307</v>
      </c>
      <c r="F554" t="s">
        <v>307</v>
      </c>
      <c r="G554" t="s">
        <v>307</v>
      </c>
      <c r="H554" t="s">
        <v>307</v>
      </c>
      <c r="I554" t="s">
        <v>307</v>
      </c>
      <c r="J554" t="s">
        <v>307</v>
      </c>
      <c r="K554" t="s">
        <v>307</v>
      </c>
      <c r="L554" t="s">
        <v>307</v>
      </c>
      <c r="M554" t="s">
        <v>307</v>
      </c>
      <c r="N554" t="s">
        <v>307</v>
      </c>
      <c r="O554" t="s">
        <v>307</v>
      </c>
      <c r="P554" t="s">
        <v>307</v>
      </c>
      <c r="Q554" t="s">
        <v>307</v>
      </c>
      <c r="R554" t="s">
        <v>307</v>
      </c>
      <c r="S554" t="s">
        <v>307</v>
      </c>
      <c r="T554" t="s">
        <v>307</v>
      </c>
      <c r="U554" t="s">
        <v>307</v>
      </c>
      <c r="V554" t="s">
        <v>307</v>
      </c>
      <c r="W554" t="s">
        <v>307</v>
      </c>
      <c r="X554" t="s">
        <v>307</v>
      </c>
      <c r="Y554" t="s">
        <v>307</v>
      </c>
      <c r="Z554" t="s">
        <v>307</v>
      </c>
    </row>
    <row r="555" spans="1:45" x14ac:dyDescent="0.25">
      <c r="A555">
        <v>199</v>
      </c>
      <c r="B555" t="s">
        <v>153</v>
      </c>
      <c r="C555" t="s">
        <v>46</v>
      </c>
      <c r="D555" t="s">
        <v>67</v>
      </c>
      <c r="E555" t="s">
        <v>307</v>
      </c>
      <c r="F555" t="s">
        <v>307</v>
      </c>
      <c r="G555" t="s">
        <v>307</v>
      </c>
      <c r="H555" t="s">
        <v>307</v>
      </c>
      <c r="I555" t="s">
        <v>307</v>
      </c>
      <c r="J555" t="s">
        <v>307</v>
      </c>
      <c r="K555" t="s">
        <v>307</v>
      </c>
      <c r="L555" t="s">
        <v>307</v>
      </c>
      <c r="M555" t="s">
        <v>307</v>
      </c>
      <c r="N555" t="s">
        <v>307</v>
      </c>
      <c r="O555" t="s">
        <v>307</v>
      </c>
      <c r="P555" t="s">
        <v>307</v>
      </c>
      <c r="Q555" t="s">
        <v>307</v>
      </c>
      <c r="R555" t="s">
        <v>307</v>
      </c>
      <c r="S555" t="s">
        <v>307</v>
      </c>
      <c r="T555" t="s">
        <v>307</v>
      </c>
      <c r="U555" t="s">
        <v>307</v>
      </c>
      <c r="V555" t="s">
        <v>307</v>
      </c>
      <c r="W555" t="s">
        <v>307</v>
      </c>
      <c r="X555" t="s">
        <v>307</v>
      </c>
      <c r="Y555" t="s">
        <v>307</v>
      </c>
      <c r="Z555" t="s">
        <v>307</v>
      </c>
    </row>
    <row r="556" spans="1:45" x14ac:dyDescent="0.25">
      <c r="A556">
        <v>199</v>
      </c>
      <c r="B556" t="s">
        <v>153</v>
      </c>
      <c r="C556" t="s">
        <v>46</v>
      </c>
      <c r="D556" t="s">
        <v>68</v>
      </c>
      <c r="E556" t="s">
        <v>307</v>
      </c>
      <c r="F556" t="s">
        <v>307</v>
      </c>
      <c r="G556" t="s">
        <v>307</v>
      </c>
      <c r="H556" t="s">
        <v>307</v>
      </c>
      <c r="I556" t="s">
        <v>307</v>
      </c>
      <c r="J556" t="s">
        <v>307</v>
      </c>
      <c r="K556" t="s">
        <v>307</v>
      </c>
      <c r="L556" t="s">
        <v>307</v>
      </c>
      <c r="M556" t="s">
        <v>307</v>
      </c>
      <c r="N556" t="s">
        <v>307</v>
      </c>
      <c r="O556" t="s">
        <v>307</v>
      </c>
      <c r="P556" t="s">
        <v>307</v>
      </c>
      <c r="Q556" t="s">
        <v>307</v>
      </c>
      <c r="R556" t="s">
        <v>307</v>
      </c>
      <c r="S556" t="s">
        <v>307</v>
      </c>
      <c r="T556" t="s">
        <v>307</v>
      </c>
      <c r="U556" t="s">
        <v>307</v>
      </c>
      <c r="V556" t="s">
        <v>307</v>
      </c>
      <c r="W556" t="s">
        <v>307</v>
      </c>
      <c r="X556" t="s">
        <v>307</v>
      </c>
      <c r="Y556" t="s">
        <v>307</v>
      </c>
      <c r="Z556" t="s">
        <v>307</v>
      </c>
    </row>
    <row r="557" spans="1:45" x14ac:dyDescent="0.25">
      <c r="A557">
        <v>199</v>
      </c>
      <c r="B557" t="s">
        <v>153</v>
      </c>
      <c r="C557" t="s">
        <v>46</v>
      </c>
      <c r="D557" t="s">
        <v>69</v>
      </c>
      <c r="E557" t="s">
        <v>307</v>
      </c>
      <c r="F557" t="s">
        <v>307</v>
      </c>
      <c r="G557" t="s">
        <v>307</v>
      </c>
      <c r="H557" t="s">
        <v>307</v>
      </c>
      <c r="I557" t="s">
        <v>307</v>
      </c>
      <c r="J557" t="s">
        <v>307</v>
      </c>
      <c r="K557" t="s">
        <v>307</v>
      </c>
      <c r="L557" t="s">
        <v>307</v>
      </c>
      <c r="M557" t="s">
        <v>307</v>
      </c>
      <c r="N557" t="s">
        <v>307</v>
      </c>
      <c r="O557" t="s">
        <v>307</v>
      </c>
      <c r="P557" t="s">
        <v>307</v>
      </c>
      <c r="Q557" t="s">
        <v>307</v>
      </c>
      <c r="R557" t="s">
        <v>307</v>
      </c>
      <c r="S557" t="s">
        <v>307</v>
      </c>
      <c r="T557" t="s">
        <v>307</v>
      </c>
      <c r="U557" t="s">
        <v>307</v>
      </c>
      <c r="V557" t="s">
        <v>307</v>
      </c>
      <c r="W557" t="s">
        <v>307</v>
      </c>
      <c r="X557" t="s">
        <v>307</v>
      </c>
      <c r="Y557" t="s">
        <v>307</v>
      </c>
      <c r="Z557" t="s">
        <v>307</v>
      </c>
    </row>
    <row r="558" spans="1:45" x14ac:dyDescent="0.25">
      <c r="A558">
        <v>199</v>
      </c>
      <c r="B558" t="s">
        <v>153</v>
      </c>
      <c r="C558" t="s">
        <v>46</v>
      </c>
      <c r="D558" t="s">
        <v>70</v>
      </c>
      <c r="E558" t="s">
        <v>307</v>
      </c>
      <c r="F558" t="s">
        <v>307</v>
      </c>
      <c r="G558" t="s">
        <v>307</v>
      </c>
      <c r="H558" t="s">
        <v>307</v>
      </c>
      <c r="I558" t="s">
        <v>307</v>
      </c>
      <c r="J558" t="s">
        <v>307</v>
      </c>
      <c r="K558" t="s">
        <v>307</v>
      </c>
      <c r="L558" t="s">
        <v>307</v>
      </c>
      <c r="M558" t="s">
        <v>307</v>
      </c>
      <c r="N558" t="s">
        <v>307</v>
      </c>
      <c r="O558" t="s">
        <v>307</v>
      </c>
      <c r="P558" t="s">
        <v>307</v>
      </c>
      <c r="Q558" t="s">
        <v>307</v>
      </c>
      <c r="R558" t="s">
        <v>307</v>
      </c>
      <c r="S558" t="s">
        <v>307</v>
      </c>
      <c r="T558" t="s">
        <v>307</v>
      </c>
      <c r="U558" t="s">
        <v>307</v>
      </c>
      <c r="V558" t="s">
        <v>307</v>
      </c>
      <c r="W558" t="s">
        <v>307</v>
      </c>
      <c r="X558" t="s">
        <v>307</v>
      </c>
      <c r="Y558" t="s">
        <v>307</v>
      </c>
      <c r="Z558" t="s">
        <v>307</v>
      </c>
    </row>
    <row r="559" spans="1:45" x14ac:dyDescent="0.25">
      <c r="A559">
        <v>199</v>
      </c>
      <c r="B559" t="s">
        <v>153</v>
      </c>
      <c r="C559" t="s">
        <v>46</v>
      </c>
      <c r="D559" t="s">
        <v>71</v>
      </c>
      <c r="E559" t="s">
        <v>307</v>
      </c>
      <c r="F559" t="s">
        <v>307</v>
      </c>
      <c r="G559" t="s">
        <v>307</v>
      </c>
      <c r="H559" t="s">
        <v>307</v>
      </c>
      <c r="I559" t="s">
        <v>307</v>
      </c>
      <c r="J559" t="s">
        <v>307</v>
      </c>
      <c r="K559" t="s">
        <v>307</v>
      </c>
      <c r="L559" t="s">
        <v>307</v>
      </c>
      <c r="M559" t="s">
        <v>307</v>
      </c>
      <c r="N559" t="s">
        <v>307</v>
      </c>
      <c r="O559" t="s">
        <v>307</v>
      </c>
      <c r="P559" t="s">
        <v>307</v>
      </c>
      <c r="Q559" t="s">
        <v>307</v>
      </c>
      <c r="R559" t="s">
        <v>307</v>
      </c>
      <c r="S559" t="s">
        <v>307</v>
      </c>
      <c r="T559" t="s">
        <v>307</v>
      </c>
      <c r="U559" t="s">
        <v>307</v>
      </c>
      <c r="V559" t="s">
        <v>307</v>
      </c>
      <c r="W559" t="s">
        <v>307</v>
      </c>
      <c r="X559" t="s">
        <v>307</v>
      </c>
      <c r="Y559" t="s">
        <v>307</v>
      </c>
      <c r="Z559" t="s">
        <v>307</v>
      </c>
    </row>
    <row r="560" spans="1:45" x14ac:dyDescent="0.25">
      <c r="A560">
        <v>199</v>
      </c>
      <c r="B560" t="s">
        <v>153</v>
      </c>
      <c r="C560" t="s">
        <v>46</v>
      </c>
      <c r="D560" t="s">
        <v>72</v>
      </c>
      <c r="E560" t="s">
        <v>307</v>
      </c>
      <c r="F560" t="s">
        <v>307</v>
      </c>
      <c r="G560" t="s">
        <v>307</v>
      </c>
      <c r="H560" t="s">
        <v>307</v>
      </c>
      <c r="I560" t="s">
        <v>307</v>
      </c>
      <c r="J560" t="s">
        <v>307</v>
      </c>
      <c r="K560" t="s">
        <v>307</v>
      </c>
      <c r="L560" t="s">
        <v>307</v>
      </c>
      <c r="M560" t="s">
        <v>307</v>
      </c>
      <c r="N560" t="s">
        <v>307</v>
      </c>
      <c r="O560" t="s">
        <v>307</v>
      </c>
      <c r="P560" t="s">
        <v>307</v>
      </c>
      <c r="Q560" t="s">
        <v>307</v>
      </c>
      <c r="R560" t="s">
        <v>307</v>
      </c>
      <c r="S560" t="s">
        <v>307</v>
      </c>
      <c r="T560" t="s">
        <v>307</v>
      </c>
      <c r="U560" t="s">
        <v>307</v>
      </c>
      <c r="V560" t="s">
        <v>307</v>
      </c>
      <c r="W560" t="s">
        <v>307</v>
      </c>
      <c r="X560" t="s">
        <v>307</v>
      </c>
      <c r="Y560" t="s">
        <v>307</v>
      </c>
      <c r="Z560" t="s">
        <v>307</v>
      </c>
    </row>
    <row r="561" spans="1:45" x14ac:dyDescent="0.25">
      <c r="A561">
        <v>199</v>
      </c>
      <c r="B561" t="s">
        <v>153</v>
      </c>
      <c r="C561" t="s">
        <v>46</v>
      </c>
      <c r="D561" t="s">
        <v>47</v>
      </c>
      <c r="E561" t="s">
        <v>307</v>
      </c>
      <c r="F561" t="s">
        <v>307</v>
      </c>
      <c r="G561" t="s">
        <v>307</v>
      </c>
      <c r="H561" t="s">
        <v>307</v>
      </c>
      <c r="I561" t="s">
        <v>307</v>
      </c>
      <c r="J561" t="s">
        <v>307</v>
      </c>
      <c r="K561" t="s">
        <v>307</v>
      </c>
      <c r="L561" t="s">
        <v>307</v>
      </c>
      <c r="M561" t="s">
        <v>307</v>
      </c>
      <c r="N561" t="s">
        <v>307</v>
      </c>
      <c r="O561" t="s">
        <v>307</v>
      </c>
      <c r="P561" t="s">
        <v>307</v>
      </c>
      <c r="Q561" t="s">
        <v>307</v>
      </c>
      <c r="R561" t="s">
        <v>307</v>
      </c>
      <c r="S561" t="s">
        <v>307</v>
      </c>
      <c r="T561" t="s">
        <v>307</v>
      </c>
      <c r="U561" t="s">
        <v>307</v>
      </c>
      <c r="V561" t="s">
        <v>307</v>
      </c>
      <c r="W561" t="s">
        <v>307</v>
      </c>
      <c r="X561" t="s">
        <v>307</v>
      </c>
      <c r="Y561" t="s">
        <v>307</v>
      </c>
      <c r="Z561" t="s">
        <v>307</v>
      </c>
    </row>
    <row r="562" spans="1:45" x14ac:dyDescent="0.25">
      <c r="A562">
        <v>199</v>
      </c>
      <c r="B562" t="s">
        <v>153</v>
      </c>
      <c r="C562" t="s">
        <v>46</v>
      </c>
      <c r="D562" t="s">
        <v>48</v>
      </c>
      <c r="E562" t="s">
        <v>307</v>
      </c>
      <c r="F562" t="s">
        <v>307</v>
      </c>
      <c r="G562" t="s">
        <v>307</v>
      </c>
      <c r="H562" t="s">
        <v>307</v>
      </c>
      <c r="I562" t="s">
        <v>307</v>
      </c>
      <c r="J562" t="s">
        <v>307</v>
      </c>
      <c r="K562" t="s">
        <v>307</v>
      </c>
      <c r="L562" t="s">
        <v>307</v>
      </c>
      <c r="M562" t="s">
        <v>307</v>
      </c>
      <c r="N562" t="s">
        <v>307</v>
      </c>
      <c r="O562" t="s">
        <v>307</v>
      </c>
      <c r="P562" t="s">
        <v>307</v>
      </c>
      <c r="Q562" t="s">
        <v>307</v>
      </c>
      <c r="R562" t="s">
        <v>307</v>
      </c>
      <c r="S562" t="s">
        <v>307</v>
      </c>
      <c r="T562" t="s">
        <v>307</v>
      </c>
      <c r="U562" t="s">
        <v>307</v>
      </c>
      <c r="V562" t="s">
        <v>307</v>
      </c>
      <c r="W562" t="s">
        <v>307</v>
      </c>
      <c r="X562" t="s">
        <v>307</v>
      </c>
      <c r="Y562" t="s">
        <v>307</v>
      </c>
      <c r="Z562" t="s">
        <v>307</v>
      </c>
    </row>
    <row r="563" spans="1:45" x14ac:dyDescent="0.25">
      <c r="A563">
        <v>199</v>
      </c>
      <c r="B563" t="s">
        <v>153</v>
      </c>
      <c r="C563" t="s">
        <v>46</v>
      </c>
      <c r="D563" t="s">
        <v>49</v>
      </c>
      <c r="E563" t="s">
        <v>307</v>
      </c>
      <c r="F563" t="s">
        <v>307</v>
      </c>
      <c r="G563" t="s">
        <v>307</v>
      </c>
      <c r="H563" t="s">
        <v>307</v>
      </c>
      <c r="I563" t="s">
        <v>307</v>
      </c>
      <c r="J563" t="s">
        <v>307</v>
      </c>
      <c r="K563" t="s">
        <v>307</v>
      </c>
      <c r="L563" t="s">
        <v>307</v>
      </c>
      <c r="M563" t="s">
        <v>307</v>
      </c>
      <c r="N563" t="s">
        <v>307</v>
      </c>
      <c r="O563" t="s">
        <v>307</v>
      </c>
      <c r="P563" t="s">
        <v>307</v>
      </c>
      <c r="Q563" t="s">
        <v>307</v>
      </c>
      <c r="R563" t="s">
        <v>307</v>
      </c>
      <c r="S563" t="s">
        <v>307</v>
      </c>
      <c r="T563" t="s">
        <v>307</v>
      </c>
      <c r="U563" t="s">
        <v>307</v>
      </c>
      <c r="V563" t="s">
        <v>307</v>
      </c>
      <c r="W563" t="s">
        <v>307</v>
      </c>
      <c r="X563" t="s">
        <v>307</v>
      </c>
      <c r="Y563" t="s">
        <v>307</v>
      </c>
      <c r="Z563" t="s">
        <v>307</v>
      </c>
    </row>
    <row r="564" spans="1:45" x14ac:dyDescent="0.25">
      <c r="A564">
        <v>199</v>
      </c>
      <c r="B564" t="s">
        <v>153</v>
      </c>
      <c r="C564" t="s">
        <v>38</v>
      </c>
      <c r="D564" t="s">
        <v>48</v>
      </c>
      <c r="E564" t="s">
        <v>307</v>
      </c>
      <c r="F564" t="s">
        <v>307</v>
      </c>
      <c r="G564" t="s">
        <v>307</v>
      </c>
      <c r="H564" t="s">
        <v>307</v>
      </c>
      <c r="I564" t="s">
        <v>307</v>
      </c>
      <c r="J564" t="s">
        <v>307</v>
      </c>
      <c r="K564" t="s">
        <v>307</v>
      </c>
      <c r="L564" t="s">
        <v>307</v>
      </c>
      <c r="M564" t="s">
        <v>307</v>
      </c>
      <c r="N564" t="s">
        <v>307</v>
      </c>
      <c r="O564" t="s">
        <v>307</v>
      </c>
      <c r="P564" t="s">
        <v>307</v>
      </c>
      <c r="Q564" t="s">
        <v>307</v>
      </c>
      <c r="R564" t="s">
        <v>307</v>
      </c>
      <c r="S564" t="s">
        <v>307</v>
      </c>
      <c r="T564" t="s">
        <v>307</v>
      </c>
      <c r="U564" t="s">
        <v>307</v>
      </c>
      <c r="V564" t="s">
        <v>307</v>
      </c>
      <c r="W564" t="s">
        <v>307</v>
      </c>
      <c r="X564" t="s">
        <v>307</v>
      </c>
      <c r="Y564" t="s">
        <v>307</v>
      </c>
      <c r="Z564" t="s">
        <v>307</v>
      </c>
      <c r="AA564" t="s">
        <v>307</v>
      </c>
      <c r="AB564" t="s">
        <v>307</v>
      </c>
      <c r="AC564" t="s">
        <v>307</v>
      </c>
      <c r="AD564" t="s">
        <v>307</v>
      </c>
      <c r="AE564" t="s">
        <v>307</v>
      </c>
      <c r="AF564" t="s">
        <v>307</v>
      </c>
      <c r="AG564" t="s">
        <v>307</v>
      </c>
      <c r="AH564" t="s">
        <v>307</v>
      </c>
      <c r="AI564" t="s">
        <v>307</v>
      </c>
      <c r="AJ564" t="s">
        <v>307</v>
      </c>
      <c r="AK564" t="s">
        <v>307</v>
      </c>
      <c r="AL564" t="s">
        <v>307</v>
      </c>
      <c r="AM564" t="s">
        <v>307</v>
      </c>
      <c r="AN564" t="s">
        <v>307</v>
      </c>
      <c r="AO564" t="s">
        <v>307</v>
      </c>
      <c r="AP564" t="s">
        <v>307</v>
      </c>
      <c r="AQ564" t="s">
        <v>307</v>
      </c>
      <c r="AR564" t="s">
        <v>307</v>
      </c>
      <c r="AS564" t="s">
        <v>307</v>
      </c>
    </row>
    <row r="565" spans="1:45" x14ac:dyDescent="0.25">
      <c r="A565">
        <v>200</v>
      </c>
      <c r="B565" t="s">
        <v>154</v>
      </c>
      <c r="C565" t="s">
        <v>43</v>
      </c>
      <c r="D565" t="s">
        <v>54</v>
      </c>
      <c r="E565" t="s">
        <v>307</v>
      </c>
      <c r="F565" t="s">
        <v>307</v>
      </c>
      <c r="G565" t="s">
        <v>307</v>
      </c>
      <c r="H565" t="s">
        <v>307</v>
      </c>
      <c r="I565" t="s">
        <v>307</v>
      </c>
      <c r="J565" t="s">
        <v>307</v>
      </c>
      <c r="K565" t="s">
        <v>307</v>
      </c>
      <c r="L565" t="s">
        <v>307</v>
      </c>
      <c r="M565" t="s">
        <v>307</v>
      </c>
      <c r="N565" t="s">
        <v>307</v>
      </c>
      <c r="O565" t="s">
        <v>307</v>
      </c>
      <c r="P565" t="s">
        <v>307</v>
      </c>
      <c r="Q565" t="s">
        <v>307</v>
      </c>
      <c r="R565" t="s">
        <v>307</v>
      </c>
      <c r="S565" t="s">
        <v>307</v>
      </c>
      <c r="T565" t="s">
        <v>307</v>
      </c>
      <c r="U565" t="s">
        <v>307</v>
      </c>
      <c r="V565" t="s">
        <v>307</v>
      </c>
      <c r="W565" t="s">
        <v>307</v>
      </c>
    </row>
    <row r="566" spans="1:45" x14ac:dyDescent="0.25">
      <c r="A566">
        <v>200</v>
      </c>
      <c r="B566" t="s">
        <v>154</v>
      </c>
      <c r="C566" t="s">
        <v>43</v>
      </c>
      <c r="D566" t="s">
        <v>55</v>
      </c>
      <c r="E566" t="s">
        <v>307</v>
      </c>
      <c r="F566" t="s">
        <v>307</v>
      </c>
      <c r="G566" t="s">
        <v>307</v>
      </c>
      <c r="H566" t="s">
        <v>307</v>
      </c>
      <c r="I566" t="s">
        <v>307</v>
      </c>
      <c r="J566" t="s">
        <v>307</v>
      </c>
      <c r="K566" t="s">
        <v>307</v>
      </c>
      <c r="L566" t="s">
        <v>307</v>
      </c>
      <c r="M566" t="s">
        <v>307</v>
      </c>
      <c r="N566" t="s">
        <v>307</v>
      </c>
      <c r="O566" t="s">
        <v>307</v>
      </c>
      <c r="P566" t="s">
        <v>307</v>
      </c>
      <c r="Q566" t="s">
        <v>307</v>
      </c>
      <c r="R566" t="s">
        <v>307</v>
      </c>
      <c r="S566" t="s">
        <v>307</v>
      </c>
      <c r="T566" t="s">
        <v>307</v>
      </c>
      <c r="U566" t="s">
        <v>307</v>
      </c>
      <c r="V566" t="s">
        <v>307</v>
      </c>
      <c r="W566" t="s">
        <v>307</v>
      </c>
    </row>
    <row r="567" spans="1:45" x14ac:dyDescent="0.25">
      <c r="A567">
        <v>200</v>
      </c>
      <c r="B567" t="s">
        <v>154</v>
      </c>
      <c r="C567" t="s">
        <v>43</v>
      </c>
      <c r="D567" t="s">
        <v>56</v>
      </c>
      <c r="E567" t="s">
        <v>307</v>
      </c>
      <c r="F567" t="s">
        <v>307</v>
      </c>
      <c r="G567" t="s">
        <v>307</v>
      </c>
      <c r="H567" t="s">
        <v>307</v>
      </c>
      <c r="I567" t="s">
        <v>307</v>
      </c>
      <c r="J567" t="s">
        <v>307</v>
      </c>
      <c r="K567" t="s">
        <v>307</v>
      </c>
      <c r="L567" t="s">
        <v>307</v>
      </c>
      <c r="M567" t="s">
        <v>307</v>
      </c>
      <c r="N567" t="s">
        <v>307</v>
      </c>
      <c r="O567" t="s">
        <v>307</v>
      </c>
      <c r="P567" t="s">
        <v>307</v>
      </c>
      <c r="Q567" t="s">
        <v>307</v>
      </c>
      <c r="R567" t="s">
        <v>307</v>
      </c>
      <c r="S567" t="s">
        <v>307</v>
      </c>
      <c r="T567" t="s">
        <v>307</v>
      </c>
      <c r="U567" t="s">
        <v>307</v>
      </c>
      <c r="V567" t="s">
        <v>307</v>
      </c>
      <c r="W567" t="s">
        <v>307</v>
      </c>
    </row>
    <row r="568" spans="1:45" x14ac:dyDescent="0.25">
      <c r="A568">
        <v>200</v>
      </c>
      <c r="B568" t="s">
        <v>154</v>
      </c>
      <c r="C568" t="s">
        <v>43</v>
      </c>
      <c r="D568" t="s">
        <v>57</v>
      </c>
      <c r="E568" t="s">
        <v>307</v>
      </c>
      <c r="F568" t="s">
        <v>307</v>
      </c>
      <c r="G568" t="s">
        <v>307</v>
      </c>
      <c r="H568" t="s">
        <v>307</v>
      </c>
      <c r="I568" t="s">
        <v>307</v>
      </c>
      <c r="J568" t="s">
        <v>307</v>
      </c>
      <c r="K568" t="s">
        <v>307</v>
      </c>
      <c r="L568" t="s">
        <v>307</v>
      </c>
      <c r="M568" t="s">
        <v>307</v>
      </c>
      <c r="N568" t="s">
        <v>307</v>
      </c>
      <c r="O568" t="s">
        <v>307</v>
      </c>
      <c r="P568" t="s">
        <v>307</v>
      </c>
      <c r="Q568" t="s">
        <v>307</v>
      </c>
      <c r="R568" t="s">
        <v>307</v>
      </c>
      <c r="S568" t="s">
        <v>307</v>
      </c>
      <c r="T568" t="s">
        <v>307</v>
      </c>
      <c r="U568" t="s">
        <v>307</v>
      </c>
      <c r="V568" t="s">
        <v>307</v>
      </c>
      <c r="W568" t="s">
        <v>307</v>
      </c>
    </row>
    <row r="569" spans="1:45" x14ac:dyDescent="0.25">
      <c r="A569">
        <v>200</v>
      </c>
      <c r="B569" t="s">
        <v>154</v>
      </c>
      <c r="C569" t="s">
        <v>43</v>
      </c>
      <c r="D569" t="s">
        <v>58</v>
      </c>
      <c r="E569" t="s">
        <v>307</v>
      </c>
      <c r="F569" t="s">
        <v>307</v>
      </c>
      <c r="G569" t="s">
        <v>307</v>
      </c>
      <c r="H569" t="s">
        <v>307</v>
      </c>
      <c r="I569" t="s">
        <v>307</v>
      </c>
      <c r="J569" t="s">
        <v>307</v>
      </c>
      <c r="K569" t="s">
        <v>307</v>
      </c>
      <c r="L569" t="s">
        <v>307</v>
      </c>
      <c r="M569" t="s">
        <v>307</v>
      </c>
      <c r="N569" t="s">
        <v>307</v>
      </c>
      <c r="O569" t="s">
        <v>307</v>
      </c>
      <c r="P569" t="s">
        <v>307</v>
      </c>
      <c r="Q569" t="s">
        <v>307</v>
      </c>
      <c r="R569" t="s">
        <v>307</v>
      </c>
      <c r="S569" t="s">
        <v>307</v>
      </c>
      <c r="T569" t="s">
        <v>307</v>
      </c>
      <c r="U569" t="s">
        <v>307</v>
      </c>
      <c r="V569" t="s">
        <v>307</v>
      </c>
      <c r="W569" t="s">
        <v>307</v>
      </c>
    </row>
    <row r="570" spans="1:45" x14ac:dyDescent="0.25">
      <c r="A570">
        <v>200</v>
      </c>
      <c r="B570" t="s">
        <v>154</v>
      </c>
      <c r="C570" t="s">
        <v>43</v>
      </c>
      <c r="D570" t="s">
        <v>59</v>
      </c>
      <c r="E570" t="s">
        <v>307</v>
      </c>
      <c r="F570" t="s">
        <v>307</v>
      </c>
      <c r="G570" t="s">
        <v>307</v>
      </c>
      <c r="H570" t="s">
        <v>307</v>
      </c>
      <c r="I570" t="s">
        <v>307</v>
      </c>
      <c r="J570" t="s">
        <v>307</v>
      </c>
      <c r="K570" t="s">
        <v>307</v>
      </c>
      <c r="L570" t="s">
        <v>307</v>
      </c>
      <c r="M570" t="s">
        <v>307</v>
      </c>
      <c r="N570" t="s">
        <v>307</v>
      </c>
      <c r="O570" t="s">
        <v>307</v>
      </c>
      <c r="P570" t="s">
        <v>307</v>
      </c>
      <c r="Q570" t="s">
        <v>307</v>
      </c>
      <c r="R570" t="s">
        <v>307</v>
      </c>
      <c r="S570" t="s">
        <v>307</v>
      </c>
      <c r="T570" t="s">
        <v>307</v>
      </c>
      <c r="U570" t="s">
        <v>307</v>
      </c>
      <c r="V570" t="s">
        <v>307</v>
      </c>
      <c r="W570" t="s">
        <v>307</v>
      </c>
    </row>
    <row r="571" spans="1:45" x14ac:dyDescent="0.25">
      <c r="A571">
        <v>200</v>
      </c>
      <c r="B571" t="s">
        <v>154</v>
      </c>
      <c r="C571" t="s">
        <v>43</v>
      </c>
      <c r="D571" t="s">
        <v>60</v>
      </c>
      <c r="E571" t="s">
        <v>307</v>
      </c>
      <c r="F571" t="s">
        <v>307</v>
      </c>
      <c r="G571" t="s">
        <v>307</v>
      </c>
      <c r="H571" t="s">
        <v>307</v>
      </c>
      <c r="I571" t="s">
        <v>307</v>
      </c>
      <c r="J571" t="s">
        <v>307</v>
      </c>
      <c r="K571" t="s">
        <v>307</v>
      </c>
      <c r="L571" t="s">
        <v>307</v>
      </c>
      <c r="M571" t="s">
        <v>307</v>
      </c>
      <c r="N571" t="s">
        <v>307</v>
      </c>
      <c r="O571" t="s">
        <v>307</v>
      </c>
      <c r="P571" t="s">
        <v>307</v>
      </c>
      <c r="Q571" t="s">
        <v>307</v>
      </c>
      <c r="R571" t="s">
        <v>307</v>
      </c>
      <c r="S571" t="s">
        <v>307</v>
      </c>
      <c r="T571" t="s">
        <v>307</v>
      </c>
      <c r="U571" t="s">
        <v>307</v>
      </c>
      <c r="V571" t="s">
        <v>307</v>
      </c>
      <c r="W571" t="s">
        <v>307</v>
      </c>
    </row>
    <row r="572" spans="1:45" x14ac:dyDescent="0.25">
      <c r="A572">
        <v>200</v>
      </c>
      <c r="B572" t="s">
        <v>154</v>
      </c>
      <c r="C572" t="s">
        <v>43</v>
      </c>
      <c r="D572" t="s">
        <v>61</v>
      </c>
      <c r="E572" t="s">
        <v>307</v>
      </c>
      <c r="F572" t="s">
        <v>307</v>
      </c>
      <c r="G572" t="s">
        <v>307</v>
      </c>
      <c r="H572" t="s">
        <v>307</v>
      </c>
      <c r="I572" t="s">
        <v>307</v>
      </c>
      <c r="J572" t="s">
        <v>307</v>
      </c>
      <c r="K572" t="s">
        <v>307</v>
      </c>
      <c r="L572" t="s">
        <v>307</v>
      </c>
      <c r="M572" t="s">
        <v>307</v>
      </c>
      <c r="N572" t="s">
        <v>307</v>
      </c>
      <c r="O572" t="s">
        <v>307</v>
      </c>
      <c r="P572" t="s">
        <v>307</v>
      </c>
      <c r="Q572" t="s">
        <v>307</v>
      </c>
      <c r="R572" t="s">
        <v>307</v>
      </c>
      <c r="S572" t="s">
        <v>307</v>
      </c>
      <c r="T572" t="s">
        <v>307</v>
      </c>
      <c r="U572" t="s">
        <v>307</v>
      </c>
      <c r="V572" t="s">
        <v>307</v>
      </c>
      <c r="W572" t="s">
        <v>307</v>
      </c>
    </row>
    <row r="573" spans="1:45" x14ac:dyDescent="0.25">
      <c r="A573">
        <v>200</v>
      </c>
      <c r="B573" t="s">
        <v>154</v>
      </c>
      <c r="C573" t="s">
        <v>43</v>
      </c>
      <c r="D573" t="s">
        <v>62</v>
      </c>
      <c r="E573" t="s">
        <v>307</v>
      </c>
      <c r="F573" t="s">
        <v>307</v>
      </c>
      <c r="G573" t="s">
        <v>307</v>
      </c>
      <c r="H573" t="s">
        <v>307</v>
      </c>
      <c r="I573" t="s">
        <v>307</v>
      </c>
      <c r="J573" t="s">
        <v>307</v>
      </c>
      <c r="K573" t="s">
        <v>307</v>
      </c>
      <c r="L573" t="s">
        <v>307</v>
      </c>
      <c r="M573" t="s">
        <v>307</v>
      </c>
      <c r="N573" t="s">
        <v>307</v>
      </c>
      <c r="O573" t="s">
        <v>307</v>
      </c>
      <c r="P573" t="s">
        <v>307</v>
      </c>
      <c r="Q573" t="s">
        <v>307</v>
      </c>
      <c r="R573" t="s">
        <v>307</v>
      </c>
      <c r="S573" t="s">
        <v>307</v>
      </c>
      <c r="T573" t="s">
        <v>307</v>
      </c>
      <c r="U573" t="s">
        <v>307</v>
      </c>
      <c r="V573" t="s">
        <v>307</v>
      </c>
      <c r="W573" t="s">
        <v>307</v>
      </c>
    </row>
    <row r="574" spans="1:45" x14ac:dyDescent="0.25">
      <c r="A574">
        <v>200</v>
      </c>
      <c r="B574" t="s">
        <v>154</v>
      </c>
      <c r="C574" t="s">
        <v>36</v>
      </c>
      <c r="D574" t="s">
        <v>47</v>
      </c>
      <c r="E574" t="s">
        <v>307</v>
      </c>
      <c r="F574" t="s">
        <v>307</v>
      </c>
      <c r="G574" t="s">
        <v>307</v>
      </c>
      <c r="H574" t="s">
        <v>307</v>
      </c>
      <c r="I574" t="s">
        <v>307</v>
      </c>
      <c r="J574" t="s">
        <v>307</v>
      </c>
      <c r="K574" t="s">
        <v>307</v>
      </c>
      <c r="L574" t="s">
        <v>307</v>
      </c>
      <c r="M574" t="s">
        <v>307</v>
      </c>
      <c r="N574" t="s">
        <v>307</v>
      </c>
      <c r="O574" t="s">
        <v>307</v>
      </c>
      <c r="P574" t="s">
        <v>307</v>
      </c>
      <c r="Q574" t="s">
        <v>307</v>
      </c>
      <c r="R574" t="s">
        <v>307</v>
      </c>
      <c r="S574" t="s">
        <v>307</v>
      </c>
      <c r="T574" t="s">
        <v>307</v>
      </c>
      <c r="U574" t="s">
        <v>307</v>
      </c>
      <c r="V574" t="s">
        <v>307</v>
      </c>
      <c r="W574" t="s">
        <v>307</v>
      </c>
      <c r="X574" t="s">
        <v>307</v>
      </c>
      <c r="Y574" t="s">
        <v>307</v>
      </c>
      <c r="Z574" t="s">
        <v>307</v>
      </c>
      <c r="AA574" t="s">
        <v>307</v>
      </c>
      <c r="AB574" t="s">
        <v>307</v>
      </c>
      <c r="AC574" t="s">
        <v>307</v>
      </c>
      <c r="AD574" t="s">
        <v>307</v>
      </c>
      <c r="AE574" t="s">
        <v>307</v>
      </c>
      <c r="AF574" t="s">
        <v>307</v>
      </c>
      <c r="AG574" t="s">
        <v>307</v>
      </c>
      <c r="AH574" t="s">
        <v>307</v>
      </c>
      <c r="AI574" t="s">
        <v>307</v>
      </c>
      <c r="AJ574" t="s">
        <v>307</v>
      </c>
      <c r="AK574" t="s">
        <v>307</v>
      </c>
      <c r="AL574" t="s">
        <v>307</v>
      </c>
      <c r="AM574" t="s">
        <v>307</v>
      </c>
      <c r="AN574" t="s">
        <v>307</v>
      </c>
      <c r="AO574" t="s">
        <v>307</v>
      </c>
      <c r="AP574" t="s">
        <v>307</v>
      </c>
      <c r="AQ574" t="s">
        <v>307</v>
      </c>
      <c r="AR574" t="s">
        <v>307</v>
      </c>
      <c r="AS574" t="s">
        <v>307</v>
      </c>
    </row>
    <row r="575" spans="1:45" x14ac:dyDescent="0.25">
      <c r="A575">
        <v>200</v>
      </c>
      <c r="B575" t="s">
        <v>154</v>
      </c>
      <c r="C575" t="s">
        <v>36</v>
      </c>
      <c r="D575" t="s">
        <v>48</v>
      </c>
      <c r="E575" t="s">
        <v>307</v>
      </c>
      <c r="F575" t="s">
        <v>307</v>
      </c>
      <c r="G575" t="s">
        <v>307</v>
      </c>
      <c r="H575" t="s">
        <v>307</v>
      </c>
      <c r="I575" t="s">
        <v>307</v>
      </c>
      <c r="J575" t="s">
        <v>307</v>
      </c>
      <c r="K575" t="s">
        <v>307</v>
      </c>
      <c r="L575" t="s">
        <v>307</v>
      </c>
      <c r="M575" t="s">
        <v>307</v>
      </c>
      <c r="N575" t="s">
        <v>307</v>
      </c>
      <c r="O575" t="s">
        <v>307</v>
      </c>
      <c r="P575" t="s">
        <v>307</v>
      </c>
      <c r="Q575" t="s">
        <v>307</v>
      </c>
      <c r="R575" t="s">
        <v>307</v>
      </c>
      <c r="S575" t="s">
        <v>307</v>
      </c>
      <c r="T575" t="s">
        <v>307</v>
      </c>
      <c r="U575" t="s">
        <v>307</v>
      </c>
      <c r="V575" t="s">
        <v>307</v>
      </c>
      <c r="W575" t="s">
        <v>307</v>
      </c>
      <c r="X575" t="s">
        <v>307</v>
      </c>
      <c r="Y575" t="s">
        <v>307</v>
      </c>
      <c r="Z575" t="s">
        <v>307</v>
      </c>
      <c r="AA575" t="s">
        <v>307</v>
      </c>
      <c r="AB575" t="s">
        <v>307</v>
      </c>
      <c r="AC575" t="s">
        <v>307</v>
      </c>
      <c r="AD575" t="s">
        <v>307</v>
      </c>
      <c r="AE575" t="s">
        <v>307</v>
      </c>
      <c r="AF575" t="s">
        <v>307</v>
      </c>
      <c r="AG575" t="s">
        <v>307</v>
      </c>
      <c r="AH575" t="s">
        <v>307</v>
      </c>
      <c r="AI575" t="s">
        <v>307</v>
      </c>
      <c r="AJ575" t="s">
        <v>307</v>
      </c>
      <c r="AK575" t="s">
        <v>307</v>
      </c>
      <c r="AL575" t="s">
        <v>307</v>
      </c>
      <c r="AM575" t="s">
        <v>307</v>
      </c>
      <c r="AN575" t="s">
        <v>307</v>
      </c>
      <c r="AO575" t="s">
        <v>307</v>
      </c>
      <c r="AP575" t="s">
        <v>307</v>
      </c>
      <c r="AQ575" t="s">
        <v>307</v>
      </c>
      <c r="AR575" t="s">
        <v>307</v>
      </c>
      <c r="AS575" t="s">
        <v>307</v>
      </c>
    </row>
    <row r="576" spans="1:45" x14ac:dyDescent="0.25">
      <c r="A576">
        <v>200</v>
      </c>
      <c r="B576" t="s">
        <v>154</v>
      </c>
      <c r="C576" t="s">
        <v>36</v>
      </c>
      <c r="D576" t="s">
        <v>49</v>
      </c>
      <c r="E576" t="s">
        <v>307</v>
      </c>
      <c r="F576" t="s">
        <v>307</v>
      </c>
      <c r="G576" t="s">
        <v>307</v>
      </c>
      <c r="H576" t="s">
        <v>307</v>
      </c>
      <c r="I576" t="s">
        <v>307</v>
      </c>
      <c r="J576" t="s">
        <v>307</v>
      </c>
      <c r="K576" t="s">
        <v>307</v>
      </c>
      <c r="L576" t="s">
        <v>307</v>
      </c>
      <c r="M576" t="s">
        <v>307</v>
      </c>
      <c r="N576" t="s">
        <v>307</v>
      </c>
      <c r="O576" t="s">
        <v>307</v>
      </c>
      <c r="P576" t="s">
        <v>307</v>
      </c>
      <c r="Q576" t="s">
        <v>307</v>
      </c>
      <c r="R576" t="s">
        <v>307</v>
      </c>
      <c r="S576" t="s">
        <v>307</v>
      </c>
      <c r="T576" t="s">
        <v>307</v>
      </c>
      <c r="U576" t="s">
        <v>307</v>
      </c>
      <c r="V576" t="s">
        <v>307</v>
      </c>
      <c r="W576" t="s">
        <v>307</v>
      </c>
      <c r="X576" t="s">
        <v>307</v>
      </c>
      <c r="Y576" t="s">
        <v>307</v>
      </c>
      <c r="Z576" t="s">
        <v>307</v>
      </c>
      <c r="AA576" t="s">
        <v>307</v>
      </c>
      <c r="AB576" t="s">
        <v>307</v>
      </c>
      <c r="AC576" t="s">
        <v>307</v>
      </c>
      <c r="AD576" t="s">
        <v>307</v>
      </c>
      <c r="AE576" t="s">
        <v>307</v>
      </c>
      <c r="AF576" t="s">
        <v>307</v>
      </c>
      <c r="AG576" t="s">
        <v>307</v>
      </c>
      <c r="AH576" t="s">
        <v>307</v>
      </c>
      <c r="AI576" t="s">
        <v>307</v>
      </c>
      <c r="AJ576" t="s">
        <v>307</v>
      </c>
      <c r="AK576" t="s">
        <v>307</v>
      </c>
      <c r="AL576" t="s">
        <v>307</v>
      </c>
      <c r="AM576" t="s">
        <v>307</v>
      </c>
      <c r="AN576" t="s">
        <v>307</v>
      </c>
      <c r="AO576" t="s">
        <v>307</v>
      </c>
      <c r="AP576" t="s">
        <v>307</v>
      </c>
      <c r="AQ576" t="s">
        <v>307</v>
      </c>
      <c r="AR576" t="s">
        <v>307</v>
      </c>
      <c r="AS576" t="s">
        <v>307</v>
      </c>
    </row>
    <row r="577" spans="1:45" x14ac:dyDescent="0.25">
      <c r="A577">
        <v>200</v>
      </c>
      <c r="B577" t="s">
        <v>154</v>
      </c>
      <c r="C577" t="s">
        <v>37</v>
      </c>
      <c r="D577" t="s">
        <v>47</v>
      </c>
      <c r="E577" t="s">
        <v>307</v>
      </c>
      <c r="F577" t="s">
        <v>307</v>
      </c>
      <c r="G577" t="s">
        <v>307</v>
      </c>
      <c r="H577" t="s">
        <v>307</v>
      </c>
      <c r="I577" t="s">
        <v>307</v>
      </c>
      <c r="J577" t="s">
        <v>307</v>
      </c>
      <c r="K577" t="s">
        <v>307</v>
      </c>
      <c r="L577" t="s">
        <v>307</v>
      </c>
      <c r="M577" t="s">
        <v>307</v>
      </c>
      <c r="N577" t="s">
        <v>307</v>
      </c>
      <c r="O577" t="s">
        <v>307</v>
      </c>
      <c r="P577" t="s">
        <v>307</v>
      </c>
      <c r="Q577" t="s">
        <v>307</v>
      </c>
      <c r="R577" t="s">
        <v>307</v>
      </c>
      <c r="S577" t="s">
        <v>307</v>
      </c>
      <c r="T577" t="s">
        <v>307</v>
      </c>
      <c r="U577" t="s">
        <v>307</v>
      </c>
      <c r="V577" t="s">
        <v>307</v>
      </c>
      <c r="W577" t="s">
        <v>307</v>
      </c>
      <c r="X577" t="s">
        <v>307</v>
      </c>
      <c r="Y577" t="s">
        <v>307</v>
      </c>
      <c r="Z577" t="s">
        <v>307</v>
      </c>
      <c r="AA577" t="s">
        <v>307</v>
      </c>
      <c r="AB577" t="s">
        <v>307</v>
      </c>
      <c r="AC577" t="s">
        <v>307</v>
      </c>
      <c r="AD577" t="s">
        <v>307</v>
      </c>
      <c r="AE577" t="s">
        <v>307</v>
      </c>
      <c r="AF577" t="s">
        <v>307</v>
      </c>
      <c r="AG577" t="s">
        <v>307</v>
      </c>
      <c r="AH577" t="s">
        <v>307</v>
      </c>
      <c r="AI577" t="s">
        <v>307</v>
      </c>
      <c r="AJ577" t="s">
        <v>307</v>
      </c>
      <c r="AK577" t="s">
        <v>307</v>
      </c>
      <c r="AL577" t="s">
        <v>307</v>
      </c>
      <c r="AM577" t="s">
        <v>307</v>
      </c>
      <c r="AN577" t="s">
        <v>307</v>
      </c>
      <c r="AO577" t="s">
        <v>307</v>
      </c>
      <c r="AP577" t="s">
        <v>307</v>
      </c>
      <c r="AQ577" t="s">
        <v>307</v>
      </c>
      <c r="AR577" t="s">
        <v>307</v>
      </c>
      <c r="AS577" t="s">
        <v>307</v>
      </c>
    </row>
    <row r="578" spans="1:45" x14ac:dyDescent="0.25">
      <c r="A578">
        <v>200</v>
      </c>
      <c r="B578" t="s">
        <v>154</v>
      </c>
      <c r="C578" t="s">
        <v>37</v>
      </c>
      <c r="D578" t="s">
        <v>48</v>
      </c>
      <c r="E578" t="s">
        <v>307</v>
      </c>
      <c r="F578" t="s">
        <v>307</v>
      </c>
      <c r="G578" t="s">
        <v>307</v>
      </c>
      <c r="H578" t="s">
        <v>307</v>
      </c>
      <c r="I578" t="s">
        <v>307</v>
      </c>
      <c r="J578" t="s">
        <v>307</v>
      </c>
      <c r="K578" t="s">
        <v>307</v>
      </c>
      <c r="L578" t="s">
        <v>307</v>
      </c>
      <c r="M578" t="s">
        <v>307</v>
      </c>
      <c r="N578" t="s">
        <v>307</v>
      </c>
      <c r="O578" t="s">
        <v>307</v>
      </c>
      <c r="P578" t="s">
        <v>307</v>
      </c>
      <c r="Q578" t="s">
        <v>307</v>
      </c>
      <c r="R578" t="s">
        <v>307</v>
      </c>
      <c r="S578" t="s">
        <v>307</v>
      </c>
      <c r="T578" t="s">
        <v>307</v>
      </c>
      <c r="U578" t="s">
        <v>307</v>
      </c>
      <c r="V578" t="s">
        <v>307</v>
      </c>
      <c r="W578" t="s">
        <v>307</v>
      </c>
      <c r="X578" t="s">
        <v>307</v>
      </c>
      <c r="Y578" t="s">
        <v>307</v>
      </c>
      <c r="Z578" t="s">
        <v>307</v>
      </c>
      <c r="AA578" t="s">
        <v>307</v>
      </c>
      <c r="AB578" t="s">
        <v>307</v>
      </c>
      <c r="AC578" t="s">
        <v>307</v>
      </c>
      <c r="AD578" t="s">
        <v>307</v>
      </c>
      <c r="AE578" t="s">
        <v>307</v>
      </c>
      <c r="AF578" t="s">
        <v>307</v>
      </c>
      <c r="AG578" t="s">
        <v>307</v>
      </c>
      <c r="AH578" t="s">
        <v>307</v>
      </c>
      <c r="AI578" t="s">
        <v>307</v>
      </c>
      <c r="AJ578" t="s">
        <v>307</v>
      </c>
      <c r="AK578" t="s">
        <v>307</v>
      </c>
      <c r="AL578" t="s">
        <v>307</v>
      </c>
      <c r="AM578" t="s">
        <v>307</v>
      </c>
      <c r="AN578" t="s">
        <v>307</v>
      </c>
      <c r="AO578" t="s">
        <v>307</v>
      </c>
      <c r="AP578" t="s">
        <v>307</v>
      </c>
      <c r="AQ578" t="s">
        <v>307</v>
      </c>
      <c r="AR578" t="s">
        <v>307</v>
      </c>
      <c r="AS578" t="s">
        <v>307</v>
      </c>
    </row>
    <row r="579" spans="1:45" x14ac:dyDescent="0.25">
      <c r="A579">
        <v>200</v>
      </c>
      <c r="B579" t="s">
        <v>154</v>
      </c>
      <c r="C579" t="s">
        <v>37</v>
      </c>
      <c r="D579" t="s">
        <v>49</v>
      </c>
      <c r="E579" t="s">
        <v>307</v>
      </c>
      <c r="F579" t="s">
        <v>307</v>
      </c>
      <c r="G579" t="s">
        <v>307</v>
      </c>
      <c r="H579" t="s">
        <v>307</v>
      </c>
      <c r="I579" t="s">
        <v>307</v>
      </c>
      <c r="J579" t="s">
        <v>307</v>
      </c>
      <c r="K579" t="s">
        <v>307</v>
      </c>
      <c r="L579" t="s">
        <v>307</v>
      </c>
      <c r="M579" t="s">
        <v>307</v>
      </c>
      <c r="N579" t="s">
        <v>307</v>
      </c>
      <c r="O579" t="s">
        <v>307</v>
      </c>
      <c r="P579" t="s">
        <v>307</v>
      </c>
      <c r="Q579" t="s">
        <v>307</v>
      </c>
      <c r="R579" t="s">
        <v>307</v>
      </c>
      <c r="S579" t="s">
        <v>307</v>
      </c>
      <c r="T579" t="s">
        <v>307</v>
      </c>
      <c r="U579" t="s">
        <v>307</v>
      </c>
      <c r="V579" t="s">
        <v>307</v>
      </c>
      <c r="W579" t="s">
        <v>307</v>
      </c>
      <c r="X579" t="s">
        <v>307</v>
      </c>
      <c r="Y579" t="s">
        <v>307</v>
      </c>
      <c r="Z579" t="s">
        <v>307</v>
      </c>
      <c r="AA579" t="s">
        <v>307</v>
      </c>
      <c r="AB579" t="s">
        <v>307</v>
      </c>
      <c r="AC579" t="s">
        <v>307</v>
      </c>
      <c r="AD579" t="s">
        <v>307</v>
      </c>
      <c r="AE579" t="s">
        <v>307</v>
      </c>
      <c r="AF579" t="s">
        <v>307</v>
      </c>
      <c r="AG579" t="s">
        <v>307</v>
      </c>
      <c r="AH579" t="s">
        <v>307</v>
      </c>
      <c r="AI579" t="s">
        <v>307</v>
      </c>
      <c r="AJ579" t="s">
        <v>307</v>
      </c>
      <c r="AK579" t="s">
        <v>307</v>
      </c>
      <c r="AL579" t="s">
        <v>307</v>
      </c>
      <c r="AM579" t="s">
        <v>307</v>
      </c>
      <c r="AN579" t="s">
        <v>307</v>
      </c>
      <c r="AO579" t="s">
        <v>307</v>
      </c>
      <c r="AP579" t="s">
        <v>307</v>
      </c>
      <c r="AQ579" t="s">
        <v>307</v>
      </c>
      <c r="AR579" t="s">
        <v>307</v>
      </c>
      <c r="AS579" t="s">
        <v>307</v>
      </c>
    </row>
    <row r="580" spans="1:45" x14ac:dyDescent="0.25">
      <c r="A580">
        <v>200</v>
      </c>
      <c r="B580" t="s">
        <v>154</v>
      </c>
      <c r="C580" t="s">
        <v>476</v>
      </c>
      <c r="D580" t="s">
        <v>48</v>
      </c>
      <c r="E580" t="s">
        <v>307</v>
      </c>
      <c r="F580" t="s">
        <v>307</v>
      </c>
      <c r="G580" t="s">
        <v>307</v>
      </c>
    </row>
    <row r="581" spans="1:45" x14ac:dyDescent="0.25">
      <c r="A581">
        <v>200</v>
      </c>
      <c r="B581" t="s">
        <v>154</v>
      </c>
      <c r="C581" t="s">
        <v>477</v>
      </c>
      <c r="D581" t="s">
        <v>48</v>
      </c>
      <c r="E581" t="s">
        <v>307</v>
      </c>
      <c r="F581" t="s">
        <v>307</v>
      </c>
      <c r="G581" t="s">
        <v>307</v>
      </c>
    </row>
    <row r="582" spans="1:45" x14ac:dyDescent="0.25">
      <c r="A582">
        <v>200</v>
      </c>
      <c r="B582" t="s">
        <v>154</v>
      </c>
      <c r="C582" t="s">
        <v>45</v>
      </c>
      <c r="D582" t="s">
        <v>63</v>
      </c>
      <c r="E582" t="s">
        <v>307</v>
      </c>
      <c r="F582" t="s">
        <v>307</v>
      </c>
      <c r="G582" t="s">
        <v>307</v>
      </c>
      <c r="H582" t="s">
        <v>307</v>
      </c>
      <c r="I582" t="s">
        <v>307</v>
      </c>
      <c r="J582" t="s">
        <v>307</v>
      </c>
      <c r="K582" t="s">
        <v>307</v>
      </c>
      <c r="L582" t="s">
        <v>307</v>
      </c>
      <c r="M582" t="s">
        <v>307</v>
      </c>
      <c r="N582" t="s">
        <v>307</v>
      </c>
      <c r="O582" t="s">
        <v>307</v>
      </c>
      <c r="P582" t="s">
        <v>307</v>
      </c>
      <c r="Q582" t="s">
        <v>307</v>
      </c>
      <c r="R582" t="s">
        <v>307</v>
      </c>
      <c r="S582" t="s">
        <v>307</v>
      </c>
      <c r="T582" t="s">
        <v>307</v>
      </c>
      <c r="U582" t="s">
        <v>307</v>
      </c>
      <c r="V582" t="s">
        <v>307</v>
      </c>
      <c r="W582" t="s">
        <v>307</v>
      </c>
    </row>
    <row r="583" spans="1:45" x14ac:dyDescent="0.25">
      <c r="A583">
        <v>200</v>
      </c>
      <c r="B583" t="s">
        <v>154</v>
      </c>
      <c r="C583" t="s">
        <v>45</v>
      </c>
      <c r="D583" t="s">
        <v>64</v>
      </c>
      <c r="E583" t="s">
        <v>307</v>
      </c>
      <c r="F583" t="s">
        <v>307</v>
      </c>
      <c r="G583" t="s">
        <v>307</v>
      </c>
      <c r="H583" t="s">
        <v>307</v>
      </c>
      <c r="I583" t="s">
        <v>307</v>
      </c>
      <c r="J583" t="s">
        <v>307</v>
      </c>
      <c r="K583" t="s">
        <v>307</v>
      </c>
      <c r="L583" t="s">
        <v>307</v>
      </c>
      <c r="M583" t="s">
        <v>307</v>
      </c>
      <c r="N583" t="s">
        <v>307</v>
      </c>
      <c r="O583" t="s">
        <v>307</v>
      </c>
      <c r="P583" t="s">
        <v>307</v>
      </c>
      <c r="Q583" t="s">
        <v>307</v>
      </c>
      <c r="R583" t="s">
        <v>307</v>
      </c>
      <c r="S583" t="s">
        <v>307</v>
      </c>
      <c r="T583" t="s">
        <v>307</v>
      </c>
      <c r="U583" t="s">
        <v>307</v>
      </c>
      <c r="V583" t="s">
        <v>307</v>
      </c>
      <c r="W583" t="s">
        <v>307</v>
      </c>
    </row>
    <row r="584" spans="1:45" x14ac:dyDescent="0.25">
      <c r="A584">
        <v>200</v>
      </c>
      <c r="B584" t="s">
        <v>154</v>
      </c>
      <c r="C584" t="s">
        <v>40</v>
      </c>
      <c r="D584" t="s">
        <v>52</v>
      </c>
      <c r="E584" t="s">
        <v>307</v>
      </c>
      <c r="F584" t="s">
        <v>307</v>
      </c>
      <c r="G584" t="s">
        <v>307</v>
      </c>
      <c r="H584" t="s">
        <v>307</v>
      </c>
      <c r="I584" t="s">
        <v>307</v>
      </c>
      <c r="J584" t="s">
        <v>307</v>
      </c>
      <c r="K584" t="s">
        <v>307</v>
      </c>
      <c r="L584" t="s">
        <v>307</v>
      </c>
      <c r="M584" t="s">
        <v>307</v>
      </c>
      <c r="N584" t="s">
        <v>307</v>
      </c>
      <c r="O584" t="s">
        <v>307</v>
      </c>
      <c r="P584" t="s">
        <v>307</v>
      </c>
      <c r="Q584" t="s">
        <v>307</v>
      </c>
      <c r="R584" t="s">
        <v>307</v>
      </c>
      <c r="S584" t="s">
        <v>307</v>
      </c>
      <c r="T584" t="s">
        <v>307</v>
      </c>
      <c r="U584" t="s">
        <v>307</v>
      </c>
      <c r="V584" t="s">
        <v>307</v>
      </c>
      <c r="W584" t="s">
        <v>307</v>
      </c>
      <c r="X584" t="s">
        <v>307</v>
      </c>
      <c r="Y584" t="s">
        <v>307</v>
      </c>
      <c r="Z584" t="s">
        <v>307</v>
      </c>
    </row>
    <row r="585" spans="1:45" x14ac:dyDescent="0.25">
      <c r="A585">
        <v>200</v>
      </c>
      <c r="B585" t="s">
        <v>154</v>
      </c>
      <c r="C585" t="s">
        <v>40</v>
      </c>
      <c r="D585" t="s">
        <v>53</v>
      </c>
      <c r="E585" t="s">
        <v>307</v>
      </c>
      <c r="F585" t="s">
        <v>307</v>
      </c>
      <c r="G585" t="s">
        <v>307</v>
      </c>
      <c r="H585" t="s">
        <v>307</v>
      </c>
      <c r="I585" t="s">
        <v>307</v>
      </c>
      <c r="J585" t="s">
        <v>307</v>
      </c>
      <c r="K585" t="s">
        <v>307</v>
      </c>
      <c r="L585" t="s">
        <v>307</v>
      </c>
      <c r="M585" t="s">
        <v>307</v>
      </c>
      <c r="N585" t="s">
        <v>307</v>
      </c>
      <c r="O585" t="s">
        <v>307</v>
      </c>
      <c r="P585" t="s">
        <v>307</v>
      </c>
      <c r="Q585" t="s">
        <v>307</v>
      </c>
      <c r="R585" t="s">
        <v>307</v>
      </c>
      <c r="S585" t="s">
        <v>307</v>
      </c>
      <c r="T585" t="s">
        <v>307</v>
      </c>
      <c r="U585" t="s">
        <v>307</v>
      </c>
      <c r="V585" t="s">
        <v>307</v>
      </c>
      <c r="W585" t="s">
        <v>307</v>
      </c>
      <c r="X585" t="s">
        <v>307</v>
      </c>
      <c r="Y585" t="s">
        <v>307</v>
      </c>
      <c r="Z585" t="s">
        <v>307</v>
      </c>
    </row>
    <row r="586" spans="1:45" x14ac:dyDescent="0.25">
      <c r="A586">
        <v>200</v>
      </c>
      <c r="B586" t="s">
        <v>154</v>
      </c>
      <c r="C586" t="s">
        <v>39</v>
      </c>
      <c r="D586" t="s">
        <v>50</v>
      </c>
      <c r="E586" t="s">
        <v>307</v>
      </c>
      <c r="F586" t="s">
        <v>307</v>
      </c>
      <c r="G586" t="s">
        <v>307</v>
      </c>
      <c r="H586" t="s">
        <v>307</v>
      </c>
      <c r="I586" t="s">
        <v>307</v>
      </c>
      <c r="J586" t="s">
        <v>307</v>
      </c>
      <c r="K586" t="s">
        <v>307</v>
      </c>
      <c r="L586" t="s">
        <v>307</v>
      </c>
      <c r="M586" t="s">
        <v>307</v>
      </c>
      <c r="N586" t="s">
        <v>307</v>
      </c>
      <c r="O586" t="s">
        <v>307</v>
      </c>
      <c r="P586" t="s">
        <v>307</v>
      </c>
      <c r="Q586" t="s">
        <v>307</v>
      </c>
      <c r="R586" t="s">
        <v>307</v>
      </c>
      <c r="S586" t="s">
        <v>307</v>
      </c>
      <c r="T586" t="s">
        <v>307</v>
      </c>
      <c r="U586" t="s">
        <v>307</v>
      </c>
      <c r="V586" t="s">
        <v>307</v>
      </c>
      <c r="W586" t="s">
        <v>307</v>
      </c>
      <c r="X586" t="s">
        <v>307</v>
      </c>
      <c r="Y586" t="s">
        <v>307</v>
      </c>
      <c r="Z586" t="s">
        <v>307</v>
      </c>
      <c r="AA586" t="s">
        <v>307</v>
      </c>
      <c r="AB586" t="s">
        <v>307</v>
      </c>
      <c r="AC586" t="s">
        <v>307</v>
      </c>
      <c r="AD586" t="s">
        <v>307</v>
      </c>
      <c r="AE586" t="s">
        <v>307</v>
      </c>
      <c r="AF586" t="s">
        <v>307</v>
      </c>
      <c r="AG586" t="s">
        <v>307</v>
      </c>
      <c r="AH586" t="s">
        <v>307</v>
      </c>
      <c r="AI586" t="s">
        <v>307</v>
      </c>
      <c r="AJ586" t="s">
        <v>307</v>
      </c>
      <c r="AK586" t="s">
        <v>307</v>
      </c>
      <c r="AL586" t="s">
        <v>307</v>
      </c>
      <c r="AM586" t="s">
        <v>307</v>
      </c>
      <c r="AN586" t="s">
        <v>307</v>
      </c>
      <c r="AO586" t="s">
        <v>307</v>
      </c>
      <c r="AP586" t="s">
        <v>307</v>
      </c>
    </row>
    <row r="587" spans="1:45" x14ac:dyDescent="0.25">
      <c r="A587">
        <v>200</v>
      </c>
      <c r="B587" t="s">
        <v>154</v>
      </c>
      <c r="C587" t="s">
        <v>39</v>
      </c>
      <c r="D587" t="s">
        <v>48</v>
      </c>
      <c r="E587" t="s">
        <v>307</v>
      </c>
      <c r="F587" t="s">
        <v>307</v>
      </c>
      <c r="G587" t="s">
        <v>307</v>
      </c>
      <c r="H587" t="s">
        <v>307</v>
      </c>
      <c r="I587" t="s">
        <v>307</v>
      </c>
      <c r="J587" t="s">
        <v>307</v>
      </c>
      <c r="K587" t="s">
        <v>307</v>
      </c>
      <c r="L587" t="s">
        <v>307</v>
      </c>
      <c r="M587" t="s">
        <v>307</v>
      </c>
      <c r="N587" t="s">
        <v>307</v>
      </c>
      <c r="O587" t="s">
        <v>307</v>
      </c>
      <c r="P587" t="s">
        <v>307</v>
      </c>
      <c r="Q587" t="s">
        <v>307</v>
      </c>
      <c r="R587" t="s">
        <v>307</v>
      </c>
      <c r="S587" t="s">
        <v>307</v>
      </c>
      <c r="T587" t="s">
        <v>307</v>
      </c>
      <c r="U587" t="s">
        <v>307</v>
      </c>
      <c r="V587" t="s">
        <v>307</v>
      </c>
      <c r="W587" t="s">
        <v>307</v>
      </c>
      <c r="X587" t="s">
        <v>307</v>
      </c>
      <c r="Y587" t="s">
        <v>307</v>
      </c>
      <c r="Z587" t="s">
        <v>307</v>
      </c>
      <c r="AA587" t="s">
        <v>307</v>
      </c>
      <c r="AB587" t="s">
        <v>307</v>
      </c>
      <c r="AC587" t="s">
        <v>307</v>
      </c>
      <c r="AD587" t="s">
        <v>307</v>
      </c>
      <c r="AE587" t="s">
        <v>307</v>
      </c>
      <c r="AF587" t="s">
        <v>307</v>
      </c>
      <c r="AG587" t="s">
        <v>307</v>
      </c>
      <c r="AH587" t="s">
        <v>307</v>
      </c>
      <c r="AI587" t="s">
        <v>307</v>
      </c>
      <c r="AJ587" t="s">
        <v>307</v>
      </c>
      <c r="AK587" t="s">
        <v>307</v>
      </c>
      <c r="AL587" t="s">
        <v>307</v>
      </c>
      <c r="AM587" t="s">
        <v>307</v>
      </c>
      <c r="AN587" t="s">
        <v>307</v>
      </c>
      <c r="AO587" t="s">
        <v>307</v>
      </c>
      <c r="AP587" t="s">
        <v>307</v>
      </c>
    </row>
    <row r="588" spans="1:45" x14ac:dyDescent="0.25">
      <c r="A588">
        <v>200</v>
      </c>
      <c r="B588" t="s">
        <v>154</v>
      </c>
      <c r="C588" t="s">
        <v>39</v>
      </c>
      <c r="D588" t="s">
        <v>51</v>
      </c>
      <c r="E588" t="s">
        <v>307</v>
      </c>
      <c r="F588" t="s">
        <v>307</v>
      </c>
      <c r="G588" t="s">
        <v>307</v>
      </c>
      <c r="H588" t="s">
        <v>307</v>
      </c>
      <c r="I588" t="s">
        <v>307</v>
      </c>
      <c r="J588" t="s">
        <v>307</v>
      </c>
      <c r="K588" t="s">
        <v>307</v>
      </c>
      <c r="L588" t="s">
        <v>307</v>
      </c>
      <c r="M588" t="s">
        <v>307</v>
      </c>
      <c r="N588" t="s">
        <v>307</v>
      </c>
      <c r="O588" t="s">
        <v>307</v>
      </c>
      <c r="P588" t="s">
        <v>307</v>
      </c>
      <c r="Q588" t="s">
        <v>307</v>
      </c>
      <c r="R588" t="s">
        <v>307</v>
      </c>
      <c r="S588" t="s">
        <v>307</v>
      </c>
      <c r="T588" t="s">
        <v>307</v>
      </c>
      <c r="U588" t="s">
        <v>307</v>
      </c>
      <c r="V588" t="s">
        <v>307</v>
      </c>
      <c r="W588" t="s">
        <v>307</v>
      </c>
      <c r="X588" t="s">
        <v>307</v>
      </c>
      <c r="Y588" t="s">
        <v>307</v>
      </c>
      <c r="Z588" t="s">
        <v>307</v>
      </c>
      <c r="AA588" t="s">
        <v>307</v>
      </c>
      <c r="AB588" t="s">
        <v>307</v>
      </c>
      <c r="AC588" t="s">
        <v>307</v>
      </c>
      <c r="AD588" t="s">
        <v>307</v>
      </c>
      <c r="AE588" t="s">
        <v>307</v>
      </c>
      <c r="AF588" t="s">
        <v>307</v>
      </c>
      <c r="AG588" t="s">
        <v>307</v>
      </c>
      <c r="AH588" t="s">
        <v>307</v>
      </c>
      <c r="AI588" t="s">
        <v>307</v>
      </c>
      <c r="AJ588" t="s">
        <v>307</v>
      </c>
      <c r="AK588" t="s">
        <v>307</v>
      </c>
      <c r="AL588" t="s">
        <v>307</v>
      </c>
      <c r="AM588" t="s">
        <v>307</v>
      </c>
      <c r="AN588" t="s">
        <v>307</v>
      </c>
      <c r="AO588" t="s">
        <v>307</v>
      </c>
      <c r="AP588" t="s">
        <v>307</v>
      </c>
    </row>
    <row r="589" spans="1:45" x14ac:dyDescent="0.25">
      <c r="A589">
        <v>200</v>
      </c>
      <c r="B589" t="s">
        <v>154</v>
      </c>
      <c r="C589" t="s">
        <v>46</v>
      </c>
      <c r="D589" t="s">
        <v>65</v>
      </c>
      <c r="E589" t="s">
        <v>307</v>
      </c>
      <c r="F589" t="s">
        <v>307</v>
      </c>
      <c r="G589" t="s">
        <v>307</v>
      </c>
      <c r="H589" t="s">
        <v>307</v>
      </c>
      <c r="I589" t="s">
        <v>307</v>
      </c>
      <c r="J589" t="s">
        <v>307</v>
      </c>
      <c r="K589" t="s">
        <v>307</v>
      </c>
      <c r="L589" t="s">
        <v>307</v>
      </c>
      <c r="M589" t="s">
        <v>307</v>
      </c>
      <c r="N589" t="s">
        <v>307</v>
      </c>
      <c r="O589" t="s">
        <v>307</v>
      </c>
      <c r="P589" t="s">
        <v>307</v>
      </c>
      <c r="Q589" t="s">
        <v>307</v>
      </c>
      <c r="R589" t="s">
        <v>307</v>
      </c>
      <c r="S589" t="s">
        <v>307</v>
      </c>
      <c r="T589" t="s">
        <v>307</v>
      </c>
      <c r="U589" t="s">
        <v>307</v>
      </c>
      <c r="V589" t="s">
        <v>307</v>
      </c>
      <c r="W589" t="s">
        <v>307</v>
      </c>
      <c r="X589" t="s">
        <v>307</v>
      </c>
      <c r="Y589" t="s">
        <v>307</v>
      </c>
      <c r="Z589" t="s">
        <v>307</v>
      </c>
    </row>
    <row r="590" spans="1:45" x14ac:dyDescent="0.25">
      <c r="A590">
        <v>200</v>
      </c>
      <c r="B590" t="s">
        <v>154</v>
      </c>
      <c r="C590" t="s">
        <v>46</v>
      </c>
      <c r="D590" t="s">
        <v>66</v>
      </c>
      <c r="E590" t="s">
        <v>307</v>
      </c>
      <c r="F590" t="s">
        <v>307</v>
      </c>
      <c r="G590" t="s">
        <v>307</v>
      </c>
      <c r="H590" t="s">
        <v>307</v>
      </c>
      <c r="I590" t="s">
        <v>307</v>
      </c>
      <c r="J590" t="s">
        <v>307</v>
      </c>
      <c r="K590" t="s">
        <v>307</v>
      </c>
      <c r="L590" t="s">
        <v>307</v>
      </c>
      <c r="M590" t="s">
        <v>307</v>
      </c>
      <c r="N590" t="s">
        <v>307</v>
      </c>
      <c r="O590" t="s">
        <v>307</v>
      </c>
      <c r="P590" t="s">
        <v>307</v>
      </c>
      <c r="Q590" t="s">
        <v>307</v>
      </c>
      <c r="R590" t="s">
        <v>307</v>
      </c>
      <c r="S590" t="s">
        <v>307</v>
      </c>
      <c r="T590" t="s">
        <v>307</v>
      </c>
      <c r="U590" t="s">
        <v>307</v>
      </c>
      <c r="V590" t="s">
        <v>307</v>
      </c>
      <c r="W590" t="s">
        <v>307</v>
      </c>
      <c r="X590" t="s">
        <v>307</v>
      </c>
      <c r="Y590" t="s">
        <v>307</v>
      </c>
      <c r="Z590" t="s">
        <v>307</v>
      </c>
    </row>
    <row r="591" spans="1:45" x14ac:dyDescent="0.25">
      <c r="A591">
        <v>200</v>
      </c>
      <c r="B591" t="s">
        <v>154</v>
      </c>
      <c r="C591" t="s">
        <v>46</v>
      </c>
      <c r="D591" t="s">
        <v>67</v>
      </c>
      <c r="E591" t="s">
        <v>307</v>
      </c>
      <c r="F591" t="s">
        <v>307</v>
      </c>
      <c r="G591" t="s">
        <v>307</v>
      </c>
      <c r="H591" t="s">
        <v>307</v>
      </c>
      <c r="I591" t="s">
        <v>307</v>
      </c>
      <c r="J591" t="s">
        <v>307</v>
      </c>
      <c r="K591" t="s">
        <v>307</v>
      </c>
      <c r="L591" t="s">
        <v>307</v>
      </c>
      <c r="M591" t="s">
        <v>307</v>
      </c>
      <c r="N591" t="s">
        <v>307</v>
      </c>
      <c r="O591" t="s">
        <v>307</v>
      </c>
      <c r="P591" t="s">
        <v>307</v>
      </c>
      <c r="Q591" t="s">
        <v>307</v>
      </c>
      <c r="R591" t="s">
        <v>307</v>
      </c>
      <c r="S591" t="s">
        <v>307</v>
      </c>
      <c r="T591" t="s">
        <v>307</v>
      </c>
      <c r="U591" t="s">
        <v>307</v>
      </c>
      <c r="V591" t="s">
        <v>307</v>
      </c>
      <c r="W591" t="s">
        <v>307</v>
      </c>
      <c r="X591" t="s">
        <v>307</v>
      </c>
      <c r="Y591" t="s">
        <v>307</v>
      </c>
      <c r="Z591" t="s">
        <v>307</v>
      </c>
    </row>
    <row r="592" spans="1:45" x14ac:dyDescent="0.25">
      <c r="A592">
        <v>200</v>
      </c>
      <c r="B592" t="s">
        <v>154</v>
      </c>
      <c r="C592" t="s">
        <v>46</v>
      </c>
      <c r="D592" t="s">
        <v>68</v>
      </c>
      <c r="E592" t="s">
        <v>307</v>
      </c>
      <c r="F592" t="s">
        <v>307</v>
      </c>
      <c r="G592" t="s">
        <v>307</v>
      </c>
      <c r="H592" t="s">
        <v>307</v>
      </c>
      <c r="I592" t="s">
        <v>307</v>
      </c>
      <c r="J592" t="s">
        <v>307</v>
      </c>
      <c r="K592" t="s">
        <v>307</v>
      </c>
      <c r="L592" t="s">
        <v>307</v>
      </c>
      <c r="M592" t="s">
        <v>307</v>
      </c>
      <c r="N592" t="s">
        <v>307</v>
      </c>
      <c r="O592" t="s">
        <v>307</v>
      </c>
      <c r="P592" t="s">
        <v>307</v>
      </c>
      <c r="Q592" t="s">
        <v>307</v>
      </c>
      <c r="R592" t="s">
        <v>307</v>
      </c>
      <c r="S592" t="s">
        <v>307</v>
      </c>
      <c r="T592" t="s">
        <v>307</v>
      </c>
      <c r="U592" t="s">
        <v>307</v>
      </c>
      <c r="V592" t="s">
        <v>307</v>
      </c>
      <c r="W592" t="s">
        <v>307</v>
      </c>
      <c r="X592" t="s">
        <v>307</v>
      </c>
      <c r="Y592" t="s">
        <v>307</v>
      </c>
      <c r="Z592" t="s">
        <v>307</v>
      </c>
    </row>
    <row r="593" spans="1:26" x14ac:dyDescent="0.25">
      <c r="A593">
        <v>200</v>
      </c>
      <c r="B593" t="s">
        <v>154</v>
      </c>
      <c r="C593" t="s">
        <v>46</v>
      </c>
      <c r="D593" t="s">
        <v>69</v>
      </c>
      <c r="E593" t="s">
        <v>307</v>
      </c>
      <c r="F593" t="s">
        <v>307</v>
      </c>
      <c r="G593" t="s">
        <v>307</v>
      </c>
      <c r="H593" t="s">
        <v>307</v>
      </c>
      <c r="I593" t="s">
        <v>307</v>
      </c>
      <c r="J593" t="s">
        <v>307</v>
      </c>
      <c r="K593" t="s">
        <v>307</v>
      </c>
      <c r="L593" t="s">
        <v>307</v>
      </c>
      <c r="M593" t="s">
        <v>307</v>
      </c>
      <c r="N593" t="s">
        <v>307</v>
      </c>
      <c r="O593" t="s">
        <v>307</v>
      </c>
      <c r="P593" t="s">
        <v>307</v>
      </c>
      <c r="Q593" t="s">
        <v>307</v>
      </c>
      <c r="R593" t="s">
        <v>307</v>
      </c>
      <c r="S593" t="s">
        <v>307</v>
      </c>
      <c r="T593" t="s">
        <v>307</v>
      </c>
      <c r="U593" t="s">
        <v>307</v>
      </c>
      <c r="V593" t="s">
        <v>307</v>
      </c>
      <c r="W593" t="s">
        <v>307</v>
      </c>
      <c r="X593" t="s">
        <v>307</v>
      </c>
      <c r="Y593" t="s">
        <v>307</v>
      </c>
      <c r="Z593" t="s">
        <v>307</v>
      </c>
    </row>
    <row r="594" spans="1:26" x14ac:dyDescent="0.25">
      <c r="A594">
        <v>200</v>
      </c>
      <c r="B594" t="s">
        <v>154</v>
      </c>
      <c r="C594" t="s">
        <v>46</v>
      </c>
      <c r="D594" t="s">
        <v>70</v>
      </c>
      <c r="E594" t="s">
        <v>307</v>
      </c>
      <c r="F594" t="s">
        <v>307</v>
      </c>
      <c r="G594" t="s">
        <v>307</v>
      </c>
      <c r="H594" t="s">
        <v>307</v>
      </c>
      <c r="I594" t="s">
        <v>307</v>
      </c>
      <c r="J594" t="s">
        <v>307</v>
      </c>
      <c r="K594" t="s">
        <v>307</v>
      </c>
      <c r="L594" t="s">
        <v>307</v>
      </c>
      <c r="M594" t="s">
        <v>307</v>
      </c>
      <c r="N594" t="s">
        <v>307</v>
      </c>
      <c r="O594" t="s">
        <v>307</v>
      </c>
      <c r="P594" t="s">
        <v>307</v>
      </c>
      <c r="Q594" t="s">
        <v>307</v>
      </c>
      <c r="R594" t="s">
        <v>307</v>
      </c>
      <c r="S594" t="s">
        <v>307</v>
      </c>
      <c r="T594" t="s">
        <v>307</v>
      </c>
      <c r="U594" t="s">
        <v>307</v>
      </c>
      <c r="V594" t="s">
        <v>307</v>
      </c>
      <c r="W594" t="s">
        <v>307</v>
      </c>
      <c r="X594" t="s">
        <v>307</v>
      </c>
      <c r="Y594" t="s">
        <v>307</v>
      </c>
      <c r="Z594" t="s">
        <v>307</v>
      </c>
    </row>
    <row r="595" spans="1:26" x14ac:dyDescent="0.25">
      <c r="A595">
        <v>200</v>
      </c>
      <c r="B595" t="s">
        <v>154</v>
      </c>
      <c r="C595" t="s">
        <v>46</v>
      </c>
      <c r="D595" t="s">
        <v>71</v>
      </c>
      <c r="E595" t="s">
        <v>307</v>
      </c>
      <c r="F595" t="s">
        <v>307</v>
      </c>
      <c r="G595" t="s">
        <v>307</v>
      </c>
      <c r="H595" t="s">
        <v>307</v>
      </c>
      <c r="I595" t="s">
        <v>307</v>
      </c>
      <c r="J595" t="s">
        <v>307</v>
      </c>
      <c r="K595" t="s">
        <v>307</v>
      </c>
      <c r="L595" t="s">
        <v>307</v>
      </c>
      <c r="M595" t="s">
        <v>307</v>
      </c>
      <c r="N595" t="s">
        <v>307</v>
      </c>
      <c r="O595" t="s">
        <v>307</v>
      </c>
      <c r="P595" t="s">
        <v>307</v>
      </c>
      <c r="Q595" t="s">
        <v>307</v>
      </c>
      <c r="R595" t="s">
        <v>307</v>
      </c>
      <c r="S595" t="s">
        <v>307</v>
      </c>
      <c r="T595" t="s">
        <v>307</v>
      </c>
      <c r="U595" t="s">
        <v>307</v>
      </c>
      <c r="V595" t="s">
        <v>307</v>
      </c>
      <c r="W595" t="s">
        <v>307</v>
      </c>
      <c r="X595" t="s">
        <v>307</v>
      </c>
      <c r="Y595" t="s">
        <v>307</v>
      </c>
      <c r="Z595" t="s">
        <v>307</v>
      </c>
    </row>
    <row r="596" spans="1:26" x14ac:dyDescent="0.25">
      <c r="A596">
        <v>200</v>
      </c>
      <c r="B596" t="s">
        <v>154</v>
      </c>
      <c r="C596" t="s">
        <v>46</v>
      </c>
      <c r="D596" t="s">
        <v>72</v>
      </c>
      <c r="E596" t="s">
        <v>307</v>
      </c>
      <c r="F596" t="s">
        <v>307</v>
      </c>
      <c r="G596" t="s">
        <v>307</v>
      </c>
      <c r="H596" t="s">
        <v>307</v>
      </c>
      <c r="I596" t="s">
        <v>307</v>
      </c>
      <c r="J596" t="s">
        <v>307</v>
      </c>
      <c r="K596" t="s">
        <v>307</v>
      </c>
      <c r="L596" t="s">
        <v>307</v>
      </c>
      <c r="M596" t="s">
        <v>307</v>
      </c>
      <c r="N596" t="s">
        <v>307</v>
      </c>
      <c r="O596" t="s">
        <v>307</v>
      </c>
      <c r="P596" t="s">
        <v>307</v>
      </c>
      <c r="Q596" t="s">
        <v>307</v>
      </c>
      <c r="R596" t="s">
        <v>307</v>
      </c>
      <c r="S596" t="s">
        <v>307</v>
      </c>
      <c r="T596" t="s">
        <v>307</v>
      </c>
      <c r="U596" t="s">
        <v>307</v>
      </c>
      <c r="V596" t="s">
        <v>307</v>
      </c>
      <c r="W596" t="s">
        <v>307</v>
      </c>
      <c r="X596" t="s">
        <v>307</v>
      </c>
      <c r="Y596" t="s">
        <v>307</v>
      </c>
      <c r="Z596" t="s">
        <v>307</v>
      </c>
    </row>
    <row r="597" spans="1:26" x14ac:dyDescent="0.25">
      <c r="A597">
        <v>200</v>
      </c>
      <c r="B597" t="s">
        <v>154</v>
      </c>
      <c r="C597" t="s">
        <v>46</v>
      </c>
      <c r="D597" t="s">
        <v>47</v>
      </c>
      <c r="E597" t="s">
        <v>307</v>
      </c>
      <c r="F597" t="s">
        <v>307</v>
      </c>
      <c r="G597" t="s">
        <v>307</v>
      </c>
      <c r="H597" t="s">
        <v>307</v>
      </c>
      <c r="I597" t="s">
        <v>307</v>
      </c>
      <c r="J597" t="s">
        <v>307</v>
      </c>
      <c r="K597" t="s">
        <v>307</v>
      </c>
      <c r="L597" t="s">
        <v>307</v>
      </c>
      <c r="M597" t="s">
        <v>307</v>
      </c>
      <c r="N597" t="s">
        <v>307</v>
      </c>
      <c r="O597" t="s">
        <v>307</v>
      </c>
      <c r="P597" t="s">
        <v>307</v>
      </c>
      <c r="Q597" t="s">
        <v>307</v>
      </c>
      <c r="R597" t="s">
        <v>307</v>
      </c>
      <c r="S597" t="s">
        <v>307</v>
      </c>
      <c r="T597" t="s">
        <v>307</v>
      </c>
      <c r="U597" t="s">
        <v>307</v>
      </c>
      <c r="V597" t="s">
        <v>307</v>
      </c>
      <c r="W597" t="s">
        <v>307</v>
      </c>
      <c r="X597" t="s">
        <v>307</v>
      </c>
      <c r="Y597" t="s">
        <v>307</v>
      </c>
      <c r="Z597" t="s">
        <v>307</v>
      </c>
    </row>
    <row r="598" spans="1:26" x14ac:dyDescent="0.25">
      <c r="A598">
        <v>200</v>
      </c>
      <c r="B598" t="s">
        <v>154</v>
      </c>
      <c r="C598" t="s">
        <v>46</v>
      </c>
      <c r="D598" t="s">
        <v>48</v>
      </c>
      <c r="E598" t="s">
        <v>307</v>
      </c>
      <c r="F598" t="s">
        <v>307</v>
      </c>
      <c r="G598" t="s">
        <v>307</v>
      </c>
      <c r="H598" t="s">
        <v>307</v>
      </c>
      <c r="I598" t="s">
        <v>307</v>
      </c>
      <c r="J598" t="s">
        <v>307</v>
      </c>
      <c r="K598" t="s">
        <v>307</v>
      </c>
      <c r="L598" t="s">
        <v>307</v>
      </c>
      <c r="M598" t="s">
        <v>307</v>
      </c>
      <c r="N598" t="s">
        <v>307</v>
      </c>
      <c r="O598" t="s">
        <v>307</v>
      </c>
      <c r="P598" t="s">
        <v>307</v>
      </c>
      <c r="Q598" t="s">
        <v>307</v>
      </c>
      <c r="R598" t="s">
        <v>307</v>
      </c>
      <c r="S598" t="s">
        <v>307</v>
      </c>
      <c r="T598" t="s">
        <v>307</v>
      </c>
      <c r="U598" t="s">
        <v>307</v>
      </c>
      <c r="V598" t="s">
        <v>307</v>
      </c>
      <c r="W598" t="s">
        <v>307</v>
      </c>
      <c r="X598" t="s">
        <v>307</v>
      </c>
      <c r="Y598" t="s">
        <v>307</v>
      </c>
      <c r="Z598" t="s">
        <v>307</v>
      </c>
    </row>
    <row r="599" spans="1:26" x14ac:dyDescent="0.25">
      <c r="A599">
        <v>200</v>
      </c>
      <c r="B599" t="s">
        <v>154</v>
      </c>
      <c r="C599" t="s">
        <v>46</v>
      </c>
      <c r="D599" t="s">
        <v>49</v>
      </c>
      <c r="E599" t="s">
        <v>307</v>
      </c>
      <c r="F599" t="s">
        <v>307</v>
      </c>
      <c r="G599" t="s">
        <v>307</v>
      </c>
      <c r="H599" t="s">
        <v>307</v>
      </c>
      <c r="I599" t="s">
        <v>307</v>
      </c>
      <c r="J599" t="s">
        <v>307</v>
      </c>
      <c r="K599" t="s">
        <v>307</v>
      </c>
      <c r="L599" t="s">
        <v>307</v>
      </c>
      <c r="M599" t="s">
        <v>307</v>
      </c>
      <c r="N599" t="s">
        <v>307</v>
      </c>
      <c r="O599" t="s">
        <v>307</v>
      </c>
      <c r="P599" t="s">
        <v>307</v>
      </c>
      <c r="Q599" t="s">
        <v>307</v>
      </c>
      <c r="R599" t="s">
        <v>307</v>
      </c>
      <c r="S599" t="s">
        <v>307</v>
      </c>
      <c r="T599" t="s">
        <v>307</v>
      </c>
      <c r="U599" t="s">
        <v>307</v>
      </c>
      <c r="V599" t="s">
        <v>307</v>
      </c>
      <c r="W599" t="s">
        <v>307</v>
      </c>
      <c r="X599" t="s">
        <v>307</v>
      </c>
      <c r="Y599" t="s">
        <v>307</v>
      </c>
      <c r="Z599" t="s">
        <v>307</v>
      </c>
    </row>
    <row r="600" spans="1:26" x14ac:dyDescent="0.25">
      <c r="A600">
        <v>200</v>
      </c>
      <c r="B600" t="s">
        <v>154</v>
      </c>
      <c r="C600" t="s">
        <v>41</v>
      </c>
      <c r="D600" t="s">
        <v>48</v>
      </c>
      <c r="E600" t="s">
        <v>307</v>
      </c>
      <c r="F600" t="s">
        <v>307</v>
      </c>
      <c r="G600" t="s">
        <v>307</v>
      </c>
      <c r="H600" t="s">
        <v>307</v>
      </c>
      <c r="I600" t="s">
        <v>307</v>
      </c>
      <c r="J600" t="s">
        <v>307</v>
      </c>
      <c r="K600" t="s">
        <v>307</v>
      </c>
      <c r="L600" t="s">
        <v>307</v>
      </c>
      <c r="M600" t="s">
        <v>307</v>
      </c>
      <c r="N600" t="s">
        <v>307</v>
      </c>
      <c r="O600" t="s">
        <v>307</v>
      </c>
      <c r="P600" t="s">
        <v>307</v>
      </c>
      <c r="Q600" t="s">
        <v>307</v>
      </c>
      <c r="R600" t="s">
        <v>307</v>
      </c>
      <c r="S600" t="s">
        <v>307</v>
      </c>
      <c r="T600" t="s">
        <v>307</v>
      </c>
      <c r="U600" t="s">
        <v>307</v>
      </c>
      <c r="V600" t="s">
        <v>307</v>
      </c>
      <c r="W600" t="s">
        <v>307</v>
      </c>
      <c r="X600" t="s">
        <v>307</v>
      </c>
      <c r="Y600" t="s">
        <v>307</v>
      </c>
      <c r="Z600" t="s">
        <v>307</v>
      </c>
    </row>
    <row r="601" spans="1:26" x14ac:dyDescent="0.25">
      <c r="A601">
        <v>200</v>
      </c>
      <c r="B601" t="s">
        <v>154</v>
      </c>
      <c r="C601" t="s">
        <v>459</v>
      </c>
      <c r="D601" t="s">
        <v>48</v>
      </c>
      <c r="E601" t="s">
        <v>307</v>
      </c>
      <c r="F601" t="s">
        <v>307</v>
      </c>
      <c r="G601" t="s">
        <v>307</v>
      </c>
      <c r="H601" t="s">
        <v>307</v>
      </c>
      <c r="I601" t="s">
        <v>307</v>
      </c>
      <c r="J601" t="s">
        <v>307</v>
      </c>
      <c r="K601" t="s">
        <v>307</v>
      </c>
      <c r="L601" t="s">
        <v>307</v>
      </c>
      <c r="M601" t="s">
        <v>307</v>
      </c>
      <c r="N601" t="s">
        <v>307</v>
      </c>
      <c r="O601" t="s">
        <v>307</v>
      </c>
      <c r="P601" t="s">
        <v>307</v>
      </c>
      <c r="Q601" t="s">
        <v>307</v>
      </c>
    </row>
    <row r="602" spans="1:26" x14ac:dyDescent="0.25">
      <c r="A602">
        <v>200</v>
      </c>
      <c r="B602" t="s">
        <v>154</v>
      </c>
      <c r="C602" t="s">
        <v>304</v>
      </c>
      <c r="D602" t="s">
        <v>48</v>
      </c>
      <c r="E602" t="s">
        <v>307</v>
      </c>
      <c r="F602" t="s">
        <v>307</v>
      </c>
      <c r="G602" t="s">
        <v>307</v>
      </c>
      <c r="H602" t="s">
        <v>307</v>
      </c>
      <c r="I602" t="s">
        <v>307</v>
      </c>
      <c r="J602" t="s">
        <v>307</v>
      </c>
      <c r="K602" t="s">
        <v>307</v>
      </c>
      <c r="L602" t="s">
        <v>307</v>
      </c>
      <c r="M602" t="s">
        <v>307</v>
      </c>
      <c r="N602" t="s">
        <v>307</v>
      </c>
      <c r="O602" t="s">
        <v>307</v>
      </c>
      <c r="P602" t="s">
        <v>307</v>
      </c>
      <c r="Q602" t="s">
        <v>307</v>
      </c>
    </row>
    <row r="603" spans="1:26" x14ac:dyDescent="0.25">
      <c r="A603">
        <v>200</v>
      </c>
      <c r="B603" t="s">
        <v>154</v>
      </c>
      <c r="C603" t="s">
        <v>433</v>
      </c>
      <c r="D603" t="s">
        <v>48</v>
      </c>
      <c r="E603" t="s">
        <v>307</v>
      </c>
      <c r="F603" t="s">
        <v>307</v>
      </c>
      <c r="G603" t="s">
        <v>307</v>
      </c>
      <c r="H603" t="s">
        <v>307</v>
      </c>
      <c r="I603" t="s">
        <v>307</v>
      </c>
      <c r="J603" t="s">
        <v>307</v>
      </c>
      <c r="K603" t="s">
        <v>307</v>
      </c>
      <c r="L603" t="s">
        <v>307</v>
      </c>
      <c r="M603" t="s">
        <v>307</v>
      </c>
      <c r="N603" t="s">
        <v>307</v>
      </c>
      <c r="O603" t="s">
        <v>307</v>
      </c>
      <c r="P603" t="s">
        <v>307</v>
      </c>
      <c r="Q603" t="s">
        <v>307</v>
      </c>
    </row>
    <row r="604" spans="1:26" x14ac:dyDescent="0.25">
      <c r="A604">
        <v>200</v>
      </c>
      <c r="B604" t="s">
        <v>154</v>
      </c>
      <c r="C604" t="s">
        <v>305</v>
      </c>
      <c r="D604" t="s">
        <v>48</v>
      </c>
      <c r="E604" t="s">
        <v>307</v>
      </c>
      <c r="F604" t="s">
        <v>307</v>
      </c>
      <c r="G604" t="s">
        <v>307</v>
      </c>
      <c r="H604" t="s">
        <v>307</v>
      </c>
      <c r="I604" t="s">
        <v>307</v>
      </c>
      <c r="J604" t="s">
        <v>307</v>
      </c>
      <c r="K604" t="s">
        <v>307</v>
      </c>
      <c r="L604" t="s">
        <v>307</v>
      </c>
      <c r="M604" t="s">
        <v>307</v>
      </c>
      <c r="N604" t="s">
        <v>307</v>
      </c>
      <c r="O604" t="s">
        <v>307</v>
      </c>
      <c r="P604" t="s">
        <v>307</v>
      </c>
      <c r="Q604" t="s">
        <v>307</v>
      </c>
    </row>
    <row r="605" spans="1:26" x14ac:dyDescent="0.25">
      <c r="A605">
        <v>200</v>
      </c>
      <c r="B605" t="s">
        <v>154</v>
      </c>
      <c r="C605" t="s">
        <v>306</v>
      </c>
      <c r="D605" t="s">
        <v>48</v>
      </c>
      <c r="E605" t="s">
        <v>307</v>
      </c>
      <c r="F605" t="s">
        <v>307</v>
      </c>
      <c r="G605" t="s">
        <v>307</v>
      </c>
      <c r="H605" t="s">
        <v>307</v>
      </c>
      <c r="I605" t="s">
        <v>307</v>
      </c>
      <c r="J605" t="s">
        <v>307</v>
      </c>
      <c r="K605" t="s">
        <v>307</v>
      </c>
      <c r="L605" t="s">
        <v>307</v>
      </c>
      <c r="M605" t="s">
        <v>307</v>
      </c>
      <c r="N605" t="s">
        <v>307</v>
      </c>
      <c r="O605" t="s">
        <v>307</v>
      </c>
      <c r="P605" t="s">
        <v>307</v>
      </c>
      <c r="Q605" t="s">
        <v>307</v>
      </c>
    </row>
    <row r="606" spans="1:26" x14ac:dyDescent="0.25">
      <c r="A606">
        <v>200</v>
      </c>
      <c r="B606" t="s">
        <v>154</v>
      </c>
      <c r="C606" t="s">
        <v>44</v>
      </c>
      <c r="D606" t="s">
        <v>54</v>
      </c>
      <c r="E606" t="s">
        <v>307</v>
      </c>
      <c r="F606" t="s">
        <v>307</v>
      </c>
      <c r="G606" t="s">
        <v>307</v>
      </c>
      <c r="H606" t="s">
        <v>307</v>
      </c>
      <c r="I606" t="s">
        <v>307</v>
      </c>
      <c r="J606" t="s">
        <v>307</v>
      </c>
      <c r="K606" t="s">
        <v>307</v>
      </c>
      <c r="L606" t="s">
        <v>307</v>
      </c>
      <c r="M606" t="s">
        <v>307</v>
      </c>
      <c r="N606" t="s">
        <v>307</v>
      </c>
      <c r="O606" t="s">
        <v>307</v>
      </c>
      <c r="P606" t="s">
        <v>307</v>
      </c>
      <c r="Q606" t="s">
        <v>307</v>
      </c>
      <c r="R606" t="s">
        <v>307</v>
      </c>
      <c r="S606" t="s">
        <v>307</v>
      </c>
      <c r="T606" t="s">
        <v>307</v>
      </c>
      <c r="U606" t="s">
        <v>307</v>
      </c>
      <c r="V606" t="s">
        <v>307</v>
      </c>
      <c r="W606" t="s">
        <v>307</v>
      </c>
    </row>
    <row r="607" spans="1:26" x14ac:dyDescent="0.25">
      <c r="A607">
        <v>200</v>
      </c>
      <c r="B607" t="s">
        <v>154</v>
      </c>
      <c r="C607" t="s">
        <v>44</v>
      </c>
      <c r="D607" t="s">
        <v>55</v>
      </c>
      <c r="E607" t="s">
        <v>307</v>
      </c>
      <c r="F607" t="s">
        <v>307</v>
      </c>
      <c r="G607" t="s">
        <v>307</v>
      </c>
      <c r="H607" t="s">
        <v>307</v>
      </c>
      <c r="I607" t="s">
        <v>307</v>
      </c>
      <c r="J607" t="s">
        <v>307</v>
      </c>
      <c r="K607" t="s">
        <v>307</v>
      </c>
      <c r="L607" t="s">
        <v>307</v>
      </c>
      <c r="M607" t="s">
        <v>307</v>
      </c>
      <c r="N607" t="s">
        <v>307</v>
      </c>
      <c r="O607" t="s">
        <v>307</v>
      </c>
      <c r="P607" t="s">
        <v>307</v>
      </c>
      <c r="Q607" t="s">
        <v>307</v>
      </c>
      <c r="R607" t="s">
        <v>307</v>
      </c>
      <c r="S607" t="s">
        <v>307</v>
      </c>
      <c r="T607" t="s">
        <v>307</v>
      </c>
      <c r="U607" t="s">
        <v>307</v>
      </c>
      <c r="V607" t="s">
        <v>307</v>
      </c>
      <c r="W607" t="s">
        <v>307</v>
      </c>
    </row>
    <row r="608" spans="1:26" x14ac:dyDescent="0.25">
      <c r="A608">
        <v>200</v>
      </c>
      <c r="B608" t="s">
        <v>154</v>
      </c>
      <c r="C608" t="s">
        <v>44</v>
      </c>
      <c r="D608" t="s">
        <v>56</v>
      </c>
      <c r="E608" t="s">
        <v>307</v>
      </c>
      <c r="F608" t="s">
        <v>307</v>
      </c>
      <c r="G608" t="s">
        <v>307</v>
      </c>
      <c r="H608" t="s">
        <v>307</v>
      </c>
      <c r="I608" t="s">
        <v>307</v>
      </c>
      <c r="J608" t="s">
        <v>307</v>
      </c>
      <c r="K608" t="s">
        <v>307</v>
      </c>
      <c r="L608" t="s">
        <v>307</v>
      </c>
      <c r="M608" t="s">
        <v>307</v>
      </c>
      <c r="N608" t="s">
        <v>307</v>
      </c>
      <c r="O608" t="s">
        <v>307</v>
      </c>
      <c r="P608" t="s">
        <v>307</v>
      </c>
      <c r="Q608" t="s">
        <v>307</v>
      </c>
      <c r="R608" t="s">
        <v>307</v>
      </c>
      <c r="S608" t="s">
        <v>307</v>
      </c>
      <c r="T608" t="s">
        <v>307</v>
      </c>
      <c r="U608" t="s">
        <v>307</v>
      </c>
      <c r="V608" t="s">
        <v>307</v>
      </c>
      <c r="W608" t="s">
        <v>307</v>
      </c>
    </row>
    <row r="609" spans="1:45" x14ac:dyDescent="0.25">
      <c r="A609">
        <v>200</v>
      </c>
      <c r="B609" t="s">
        <v>154</v>
      </c>
      <c r="C609" t="s">
        <v>44</v>
      </c>
      <c r="D609" t="s">
        <v>57</v>
      </c>
      <c r="E609" t="s">
        <v>307</v>
      </c>
      <c r="F609" t="s">
        <v>307</v>
      </c>
      <c r="G609" t="s">
        <v>307</v>
      </c>
      <c r="H609" t="s">
        <v>307</v>
      </c>
      <c r="I609" t="s">
        <v>307</v>
      </c>
      <c r="J609" t="s">
        <v>307</v>
      </c>
      <c r="K609" t="s">
        <v>307</v>
      </c>
      <c r="L609" t="s">
        <v>307</v>
      </c>
      <c r="M609" t="s">
        <v>307</v>
      </c>
      <c r="N609" t="s">
        <v>307</v>
      </c>
      <c r="O609" t="s">
        <v>307</v>
      </c>
      <c r="P609" t="s">
        <v>307</v>
      </c>
      <c r="Q609" t="s">
        <v>307</v>
      </c>
      <c r="R609" t="s">
        <v>307</v>
      </c>
      <c r="S609" t="s">
        <v>307</v>
      </c>
      <c r="T609" t="s">
        <v>307</v>
      </c>
      <c r="U609" t="s">
        <v>307</v>
      </c>
      <c r="V609" t="s">
        <v>307</v>
      </c>
      <c r="W609" t="s">
        <v>307</v>
      </c>
    </row>
    <row r="610" spans="1:45" x14ac:dyDescent="0.25">
      <c r="A610">
        <v>200</v>
      </c>
      <c r="B610" t="s">
        <v>154</v>
      </c>
      <c r="C610" t="s">
        <v>44</v>
      </c>
      <c r="D610" t="s">
        <v>58</v>
      </c>
      <c r="E610" t="s">
        <v>307</v>
      </c>
      <c r="F610" t="s">
        <v>307</v>
      </c>
      <c r="G610" t="s">
        <v>307</v>
      </c>
      <c r="H610" t="s">
        <v>307</v>
      </c>
      <c r="I610" t="s">
        <v>307</v>
      </c>
      <c r="J610" t="s">
        <v>307</v>
      </c>
      <c r="K610" t="s">
        <v>307</v>
      </c>
      <c r="L610" t="s">
        <v>307</v>
      </c>
      <c r="M610" t="s">
        <v>307</v>
      </c>
      <c r="N610" t="s">
        <v>307</v>
      </c>
      <c r="O610" t="s">
        <v>307</v>
      </c>
      <c r="P610" t="s">
        <v>307</v>
      </c>
      <c r="Q610" t="s">
        <v>307</v>
      </c>
      <c r="R610" t="s">
        <v>307</v>
      </c>
      <c r="S610" t="s">
        <v>307</v>
      </c>
      <c r="T610" t="s">
        <v>307</v>
      </c>
      <c r="U610" t="s">
        <v>307</v>
      </c>
      <c r="V610" t="s">
        <v>307</v>
      </c>
      <c r="W610" t="s">
        <v>307</v>
      </c>
    </row>
    <row r="611" spans="1:45" x14ac:dyDescent="0.25">
      <c r="A611">
        <v>200</v>
      </c>
      <c r="B611" t="s">
        <v>154</v>
      </c>
      <c r="C611" t="s">
        <v>44</v>
      </c>
      <c r="D611" t="s">
        <v>59</v>
      </c>
      <c r="E611" t="s">
        <v>307</v>
      </c>
      <c r="F611" t="s">
        <v>307</v>
      </c>
      <c r="G611" t="s">
        <v>307</v>
      </c>
      <c r="H611" t="s">
        <v>307</v>
      </c>
      <c r="I611" t="s">
        <v>307</v>
      </c>
      <c r="J611" t="s">
        <v>307</v>
      </c>
      <c r="K611" t="s">
        <v>307</v>
      </c>
      <c r="L611" t="s">
        <v>307</v>
      </c>
      <c r="M611" t="s">
        <v>307</v>
      </c>
      <c r="N611" t="s">
        <v>307</v>
      </c>
      <c r="O611" t="s">
        <v>307</v>
      </c>
      <c r="P611" t="s">
        <v>307</v>
      </c>
      <c r="Q611" t="s">
        <v>307</v>
      </c>
      <c r="R611" t="s">
        <v>307</v>
      </c>
      <c r="S611" t="s">
        <v>307</v>
      </c>
      <c r="T611" t="s">
        <v>307</v>
      </c>
      <c r="U611" t="s">
        <v>307</v>
      </c>
      <c r="V611" t="s">
        <v>307</v>
      </c>
      <c r="W611" t="s">
        <v>307</v>
      </c>
    </row>
    <row r="612" spans="1:45" x14ac:dyDescent="0.25">
      <c r="A612">
        <v>200</v>
      </c>
      <c r="B612" t="s">
        <v>154</v>
      </c>
      <c r="C612" t="s">
        <v>44</v>
      </c>
      <c r="D612" t="s">
        <v>60</v>
      </c>
      <c r="E612" t="s">
        <v>307</v>
      </c>
      <c r="F612" t="s">
        <v>307</v>
      </c>
      <c r="G612" t="s">
        <v>307</v>
      </c>
      <c r="H612" t="s">
        <v>307</v>
      </c>
      <c r="I612" t="s">
        <v>307</v>
      </c>
      <c r="J612" t="s">
        <v>307</v>
      </c>
      <c r="K612" t="s">
        <v>307</v>
      </c>
      <c r="L612" t="s">
        <v>307</v>
      </c>
      <c r="M612" t="s">
        <v>307</v>
      </c>
      <c r="N612" t="s">
        <v>307</v>
      </c>
      <c r="O612" t="s">
        <v>307</v>
      </c>
      <c r="P612" t="s">
        <v>307</v>
      </c>
      <c r="Q612" t="s">
        <v>307</v>
      </c>
      <c r="R612" t="s">
        <v>307</v>
      </c>
      <c r="S612" t="s">
        <v>307</v>
      </c>
      <c r="T612" t="s">
        <v>307</v>
      </c>
      <c r="U612" t="s">
        <v>307</v>
      </c>
      <c r="V612" t="s">
        <v>307</v>
      </c>
      <c r="W612" t="s">
        <v>307</v>
      </c>
    </row>
    <row r="613" spans="1:45" x14ac:dyDescent="0.25">
      <c r="A613">
        <v>200</v>
      </c>
      <c r="B613" t="s">
        <v>154</v>
      </c>
      <c r="C613" t="s">
        <v>44</v>
      </c>
      <c r="D613" t="s">
        <v>61</v>
      </c>
      <c r="E613" t="s">
        <v>307</v>
      </c>
      <c r="F613" t="s">
        <v>307</v>
      </c>
      <c r="G613" t="s">
        <v>307</v>
      </c>
      <c r="H613" t="s">
        <v>307</v>
      </c>
      <c r="I613" t="s">
        <v>307</v>
      </c>
      <c r="J613" t="s">
        <v>307</v>
      </c>
      <c r="K613" t="s">
        <v>307</v>
      </c>
      <c r="L613" t="s">
        <v>307</v>
      </c>
      <c r="M613" t="s">
        <v>307</v>
      </c>
      <c r="N613" t="s">
        <v>307</v>
      </c>
      <c r="O613" t="s">
        <v>307</v>
      </c>
      <c r="P613" t="s">
        <v>307</v>
      </c>
      <c r="Q613" t="s">
        <v>307</v>
      </c>
      <c r="R613" t="s">
        <v>307</v>
      </c>
      <c r="S613" t="s">
        <v>307</v>
      </c>
      <c r="T613" t="s">
        <v>307</v>
      </c>
      <c r="U613" t="s">
        <v>307</v>
      </c>
      <c r="V613" t="s">
        <v>307</v>
      </c>
      <c r="W613" t="s">
        <v>307</v>
      </c>
    </row>
    <row r="614" spans="1:45" x14ac:dyDescent="0.25">
      <c r="A614">
        <v>200</v>
      </c>
      <c r="B614" t="s">
        <v>154</v>
      </c>
      <c r="C614" t="s">
        <v>44</v>
      </c>
      <c r="D614" t="s">
        <v>62</v>
      </c>
      <c r="E614" t="s">
        <v>307</v>
      </c>
      <c r="F614" t="s">
        <v>307</v>
      </c>
      <c r="G614" t="s">
        <v>307</v>
      </c>
      <c r="H614" t="s">
        <v>307</v>
      </c>
      <c r="I614" t="s">
        <v>307</v>
      </c>
      <c r="J614" t="s">
        <v>307</v>
      </c>
      <c r="K614" t="s">
        <v>307</v>
      </c>
      <c r="L614" t="s">
        <v>307</v>
      </c>
      <c r="M614" t="s">
        <v>307</v>
      </c>
      <c r="N614" t="s">
        <v>307</v>
      </c>
      <c r="O614" t="s">
        <v>307</v>
      </c>
      <c r="P614" t="s">
        <v>307</v>
      </c>
      <c r="Q614" t="s">
        <v>307</v>
      </c>
      <c r="R614" t="s">
        <v>307</v>
      </c>
      <c r="S614" t="s">
        <v>307</v>
      </c>
      <c r="T614" t="s">
        <v>307</v>
      </c>
      <c r="U614" t="s">
        <v>307</v>
      </c>
      <c r="V614" t="s">
        <v>307</v>
      </c>
      <c r="W614" t="s">
        <v>307</v>
      </c>
    </row>
    <row r="615" spans="1:45" x14ac:dyDescent="0.25">
      <c r="A615">
        <v>200</v>
      </c>
      <c r="B615" t="s">
        <v>154</v>
      </c>
      <c r="C615" t="s">
        <v>38</v>
      </c>
      <c r="D615" t="s">
        <v>47</v>
      </c>
      <c r="E615" t="s">
        <v>307</v>
      </c>
      <c r="F615" t="s">
        <v>307</v>
      </c>
      <c r="G615" t="s">
        <v>307</v>
      </c>
      <c r="H615" t="s">
        <v>307</v>
      </c>
      <c r="I615" t="s">
        <v>307</v>
      </c>
      <c r="J615" t="s">
        <v>307</v>
      </c>
      <c r="K615" t="s">
        <v>307</v>
      </c>
      <c r="L615" t="s">
        <v>307</v>
      </c>
      <c r="M615" t="s">
        <v>307</v>
      </c>
      <c r="N615" t="s">
        <v>307</v>
      </c>
      <c r="O615" t="s">
        <v>307</v>
      </c>
      <c r="P615" t="s">
        <v>307</v>
      </c>
      <c r="Q615" t="s">
        <v>307</v>
      </c>
      <c r="R615" t="s">
        <v>307</v>
      </c>
      <c r="S615" t="s">
        <v>307</v>
      </c>
      <c r="T615" t="s">
        <v>307</v>
      </c>
      <c r="U615" t="s">
        <v>307</v>
      </c>
      <c r="V615" t="s">
        <v>307</v>
      </c>
      <c r="W615" t="s">
        <v>307</v>
      </c>
      <c r="X615" t="s">
        <v>307</v>
      </c>
      <c r="Y615" t="s">
        <v>307</v>
      </c>
      <c r="Z615" t="s">
        <v>307</v>
      </c>
      <c r="AA615" t="s">
        <v>307</v>
      </c>
      <c r="AB615" t="s">
        <v>307</v>
      </c>
      <c r="AC615" t="s">
        <v>307</v>
      </c>
      <c r="AD615" t="s">
        <v>307</v>
      </c>
      <c r="AE615" t="s">
        <v>307</v>
      </c>
      <c r="AF615" t="s">
        <v>307</v>
      </c>
      <c r="AG615" t="s">
        <v>307</v>
      </c>
      <c r="AH615" t="s">
        <v>307</v>
      </c>
      <c r="AI615" t="s">
        <v>307</v>
      </c>
      <c r="AJ615" t="s">
        <v>307</v>
      </c>
      <c r="AK615" t="s">
        <v>307</v>
      </c>
      <c r="AL615" t="s">
        <v>307</v>
      </c>
      <c r="AM615" t="s">
        <v>307</v>
      </c>
      <c r="AN615" t="s">
        <v>307</v>
      </c>
      <c r="AO615" t="s">
        <v>307</v>
      </c>
      <c r="AP615" t="s">
        <v>307</v>
      </c>
      <c r="AQ615" t="s">
        <v>307</v>
      </c>
      <c r="AR615" t="s">
        <v>307</v>
      </c>
      <c r="AS615" t="s">
        <v>307</v>
      </c>
    </row>
    <row r="616" spans="1:45" x14ac:dyDescent="0.25">
      <c r="A616">
        <v>200</v>
      </c>
      <c r="B616" t="s">
        <v>154</v>
      </c>
      <c r="C616" t="s">
        <v>38</v>
      </c>
      <c r="D616" t="s">
        <v>48</v>
      </c>
      <c r="E616" t="s">
        <v>307</v>
      </c>
      <c r="F616" t="s">
        <v>307</v>
      </c>
      <c r="G616" t="s">
        <v>307</v>
      </c>
      <c r="H616" t="s">
        <v>307</v>
      </c>
      <c r="I616" t="s">
        <v>307</v>
      </c>
      <c r="J616" t="s">
        <v>307</v>
      </c>
      <c r="K616" t="s">
        <v>307</v>
      </c>
      <c r="L616" t="s">
        <v>307</v>
      </c>
      <c r="M616" t="s">
        <v>307</v>
      </c>
      <c r="N616" t="s">
        <v>307</v>
      </c>
      <c r="O616" t="s">
        <v>307</v>
      </c>
      <c r="P616" t="s">
        <v>307</v>
      </c>
      <c r="Q616" t="s">
        <v>307</v>
      </c>
      <c r="R616" t="s">
        <v>307</v>
      </c>
      <c r="S616" t="s">
        <v>307</v>
      </c>
      <c r="T616" t="s">
        <v>307</v>
      </c>
      <c r="U616" t="s">
        <v>307</v>
      </c>
      <c r="V616" t="s">
        <v>307</v>
      </c>
      <c r="W616" t="s">
        <v>307</v>
      </c>
      <c r="X616" t="s">
        <v>307</v>
      </c>
      <c r="Y616" t="s">
        <v>307</v>
      </c>
      <c r="Z616" t="s">
        <v>307</v>
      </c>
      <c r="AA616" t="s">
        <v>307</v>
      </c>
      <c r="AB616" t="s">
        <v>307</v>
      </c>
      <c r="AC616" t="s">
        <v>307</v>
      </c>
      <c r="AD616" t="s">
        <v>307</v>
      </c>
      <c r="AE616" t="s">
        <v>307</v>
      </c>
      <c r="AF616" t="s">
        <v>307</v>
      </c>
      <c r="AG616" t="s">
        <v>307</v>
      </c>
      <c r="AH616" t="s">
        <v>307</v>
      </c>
      <c r="AI616" t="s">
        <v>307</v>
      </c>
      <c r="AJ616" t="s">
        <v>307</v>
      </c>
      <c r="AK616" t="s">
        <v>307</v>
      </c>
      <c r="AL616" t="s">
        <v>307</v>
      </c>
      <c r="AM616" t="s">
        <v>307</v>
      </c>
      <c r="AN616" t="s">
        <v>307</v>
      </c>
      <c r="AO616" t="s">
        <v>307</v>
      </c>
      <c r="AP616" t="s">
        <v>307</v>
      </c>
      <c r="AQ616" t="s">
        <v>307</v>
      </c>
      <c r="AR616" t="s">
        <v>307</v>
      </c>
      <c r="AS616" t="s">
        <v>307</v>
      </c>
    </row>
    <row r="617" spans="1:45" x14ac:dyDescent="0.25">
      <c r="A617">
        <v>200</v>
      </c>
      <c r="B617" t="s">
        <v>154</v>
      </c>
      <c r="C617" t="s">
        <v>38</v>
      </c>
      <c r="D617" t="s">
        <v>49</v>
      </c>
      <c r="E617" t="s">
        <v>307</v>
      </c>
      <c r="F617" t="s">
        <v>307</v>
      </c>
      <c r="G617" t="s">
        <v>307</v>
      </c>
      <c r="H617" t="s">
        <v>307</v>
      </c>
      <c r="I617" t="s">
        <v>307</v>
      </c>
      <c r="J617" t="s">
        <v>307</v>
      </c>
      <c r="K617" t="s">
        <v>307</v>
      </c>
      <c r="L617" t="s">
        <v>307</v>
      </c>
      <c r="M617" t="s">
        <v>307</v>
      </c>
      <c r="N617" t="s">
        <v>307</v>
      </c>
      <c r="O617" t="s">
        <v>307</v>
      </c>
      <c r="P617" t="s">
        <v>307</v>
      </c>
      <c r="Q617" t="s">
        <v>307</v>
      </c>
      <c r="R617" t="s">
        <v>307</v>
      </c>
      <c r="S617" t="s">
        <v>307</v>
      </c>
      <c r="T617" t="s">
        <v>307</v>
      </c>
      <c r="U617" t="s">
        <v>307</v>
      </c>
      <c r="V617" t="s">
        <v>307</v>
      </c>
      <c r="W617" t="s">
        <v>307</v>
      </c>
      <c r="X617" t="s">
        <v>307</v>
      </c>
      <c r="Y617" t="s">
        <v>307</v>
      </c>
      <c r="Z617" t="s">
        <v>307</v>
      </c>
      <c r="AA617" t="s">
        <v>307</v>
      </c>
      <c r="AB617" t="s">
        <v>307</v>
      </c>
      <c r="AC617" t="s">
        <v>307</v>
      </c>
      <c r="AD617" t="s">
        <v>307</v>
      </c>
      <c r="AE617" t="s">
        <v>307</v>
      </c>
      <c r="AF617" t="s">
        <v>307</v>
      </c>
      <c r="AG617" t="s">
        <v>307</v>
      </c>
      <c r="AH617" t="s">
        <v>307</v>
      </c>
      <c r="AI617" t="s">
        <v>307</v>
      </c>
      <c r="AJ617" t="s">
        <v>307</v>
      </c>
      <c r="AK617" t="s">
        <v>307</v>
      </c>
      <c r="AL617" t="s">
        <v>307</v>
      </c>
      <c r="AM617" t="s">
        <v>307</v>
      </c>
      <c r="AN617" t="s">
        <v>307</v>
      </c>
      <c r="AO617" t="s">
        <v>307</v>
      </c>
      <c r="AP617" t="s">
        <v>307</v>
      </c>
      <c r="AQ617" t="s">
        <v>307</v>
      </c>
      <c r="AR617" t="s">
        <v>307</v>
      </c>
      <c r="AS617" t="s">
        <v>307</v>
      </c>
    </row>
    <row r="618" spans="1:45" x14ac:dyDescent="0.25">
      <c r="A618">
        <v>200</v>
      </c>
      <c r="B618" t="s">
        <v>154</v>
      </c>
      <c r="C618" t="s">
        <v>450</v>
      </c>
      <c r="D618" t="s">
        <v>48</v>
      </c>
      <c r="E618" t="s">
        <v>307</v>
      </c>
      <c r="F618" t="s">
        <v>307</v>
      </c>
      <c r="G618" t="s">
        <v>307</v>
      </c>
      <c r="H618" t="s">
        <v>307</v>
      </c>
      <c r="I618" t="s">
        <v>307</v>
      </c>
      <c r="J618" t="s">
        <v>307</v>
      </c>
      <c r="K618" t="s">
        <v>307</v>
      </c>
      <c r="L618" t="s">
        <v>307</v>
      </c>
      <c r="M618" t="s">
        <v>307</v>
      </c>
      <c r="N618" t="s">
        <v>307</v>
      </c>
      <c r="O618" t="s">
        <v>307</v>
      </c>
      <c r="P618" t="s">
        <v>307</v>
      </c>
      <c r="Q618" t="s">
        <v>307</v>
      </c>
      <c r="R618" t="s">
        <v>307</v>
      </c>
    </row>
    <row r="619" spans="1:45" x14ac:dyDescent="0.25">
      <c r="A619">
        <v>200</v>
      </c>
      <c r="B619" t="s">
        <v>154</v>
      </c>
      <c r="C619" t="s">
        <v>449</v>
      </c>
      <c r="D619" t="s">
        <v>48</v>
      </c>
      <c r="E619" t="s">
        <v>307</v>
      </c>
      <c r="F619" t="s">
        <v>307</v>
      </c>
      <c r="G619" t="s">
        <v>307</v>
      </c>
      <c r="H619" t="s">
        <v>307</v>
      </c>
      <c r="I619" t="s">
        <v>307</v>
      </c>
      <c r="J619" t="s">
        <v>307</v>
      </c>
      <c r="K619" t="s">
        <v>307</v>
      </c>
      <c r="L619" t="s">
        <v>307</v>
      </c>
      <c r="M619" t="s">
        <v>307</v>
      </c>
      <c r="N619" t="s">
        <v>307</v>
      </c>
      <c r="O619" t="s">
        <v>307</v>
      </c>
      <c r="P619" t="s">
        <v>307</v>
      </c>
      <c r="Q619" t="s">
        <v>307</v>
      </c>
      <c r="R619" t="s">
        <v>307</v>
      </c>
    </row>
    <row r="620" spans="1:45" x14ac:dyDescent="0.25">
      <c r="A620">
        <v>200</v>
      </c>
      <c r="B620" t="s">
        <v>154</v>
      </c>
      <c r="C620" t="s">
        <v>475</v>
      </c>
      <c r="D620" t="s">
        <v>48</v>
      </c>
      <c r="E620" t="s">
        <v>307</v>
      </c>
      <c r="F620" t="s">
        <v>307</v>
      </c>
      <c r="G620" t="s">
        <v>307</v>
      </c>
    </row>
    <row r="621" spans="1:45" x14ac:dyDescent="0.25">
      <c r="A621">
        <v>200</v>
      </c>
      <c r="B621" t="s">
        <v>154</v>
      </c>
      <c r="C621" t="s">
        <v>42</v>
      </c>
      <c r="D621" t="s">
        <v>48</v>
      </c>
      <c r="E621" t="s">
        <v>307</v>
      </c>
      <c r="F621" t="s">
        <v>307</v>
      </c>
      <c r="G621" t="s">
        <v>307</v>
      </c>
      <c r="H621" t="s">
        <v>307</v>
      </c>
      <c r="I621" t="s">
        <v>307</v>
      </c>
      <c r="J621" t="s">
        <v>307</v>
      </c>
      <c r="K621" t="s">
        <v>307</v>
      </c>
      <c r="L621" t="s">
        <v>307</v>
      </c>
      <c r="M621" t="s">
        <v>307</v>
      </c>
      <c r="N621" t="s">
        <v>307</v>
      </c>
      <c r="O621" t="s">
        <v>307</v>
      </c>
      <c r="P621" t="s">
        <v>307</v>
      </c>
      <c r="Q621" t="s">
        <v>307</v>
      </c>
      <c r="R621" t="s">
        <v>307</v>
      </c>
      <c r="S621" t="s">
        <v>307</v>
      </c>
      <c r="T621" t="s">
        <v>307</v>
      </c>
      <c r="U621" t="s">
        <v>307</v>
      </c>
      <c r="V621" t="s">
        <v>307</v>
      </c>
      <c r="W621" t="s">
        <v>307</v>
      </c>
      <c r="X621" t="s">
        <v>307</v>
      </c>
      <c r="Y621" t="s">
        <v>307</v>
      </c>
      <c r="Z621" t="s">
        <v>307</v>
      </c>
    </row>
    <row r="622" spans="1:45" x14ac:dyDescent="0.25">
      <c r="A622">
        <v>201</v>
      </c>
      <c r="B622" t="s">
        <v>155</v>
      </c>
      <c r="C622" t="s">
        <v>43</v>
      </c>
      <c r="D622" t="s">
        <v>54</v>
      </c>
      <c r="E622" t="s">
        <v>307</v>
      </c>
      <c r="F622" t="s">
        <v>307</v>
      </c>
      <c r="G622" t="s">
        <v>307</v>
      </c>
      <c r="H622" t="s">
        <v>307</v>
      </c>
      <c r="I622" t="s">
        <v>307</v>
      </c>
      <c r="J622" t="s">
        <v>307</v>
      </c>
      <c r="K622" t="s">
        <v>307</v>
      </c>
      <c r="L622" t="s">
        <v>307</v>
      </c>
      <c r="M622" t="s">
        <v>307</v>
      </c>
      <c r="N622" t="s">
        <v>307</v>
      </c>
      <c r="O622" t="s">
        <v>307</v>
      </c>
      <c r="P622" t="s">
        <v>307</v>
      </c>
      <c r="Q622" t="s">
        <v>307</v>
      </c>
      <c r="R622" t="s">
        <v>307</v>
      </c>
      <c r="S622" t="s">
        <v>307</v>
      </c>
      <c r="T622" t="s">
        <v>307</v>
      </c>
      <c r="U622" t="s">
        <v>307</v>
      </c>
      <c r="V622" t="s">
        <v>307</v>
      </c>
      <c r="W622" t="s">
        <v>307</v>
      </c>
    </row>
    <row r="623" spans="1:45" x14ac:dyDescent="0.25">
      <c r="A623">
        <v>201</v>
      </c>
      <c r="B623" t="s">
        <v>155</v>
      </c>
      <c r="C623" t="s">
        <v>43</v>
      </c>
      <c r="D623" t="s">
        <v>55</v>
      </c>
      <c r="E623" t="s">
        <v>307</v>
      </c>
      <c r="F623" t="s">
        <v>307</v>
      </c>
      <c r="G623" t="s">
        <v>307</v>
      </c>
      <c r="H623" t="s">
        <v>307</v>
      </c>
      <c r="I623" t="s">
        <v>307</v>
      </c>
      <c r="J623" t="s">
        <v>307</v>
      </c>
      <c r="K623" t="s">
        <v>307</v>
      </c>
      <c r="L623" t="s">
        <v>307</v>
      </c>
      <c r="M623" t="s">
        <v>307</v>
      </c>
      <c r="N623" t="s">
        <v>307</v>
      </c>
      <c r="O623" t="s">
        <v>307</v>
      </c>
      <c r="P623" t="s">
        <v>307</v>
      </c>
      <c r="Q623" t="s">
        <v>307</v>
      </c>
      <c r="R623" t="s">
        <v>307</v>
      </c>
      <c r="S623" t="s">
        <v>307</v>
      </c>
      <c r="T623" t="s">
        <v>307</v>
      </c>
      <c r="U623" t="s">
        <v>307</v>
      </c>
      <c r="V623" t="s">
        <v>307</v>
      </c>
      <c r="W623" t="s">
        <v>307</v>
      </c>
    </row>
    <row r="624" spans="1:45" x14ac:dyDescent="0.25">
      <c r="A624">
        <v>201</v>
      </c>
      <c r="B624" t="s">
        <v>155</v>
      </c>
      <c r="C624" t="s">
        <v>43</v>
      </c>
      <c r="D624" t="s">
        <v>56</v>
      </c>
      <c r="E624" t="s">
        <v>307</v>
      </c>
      <c r="F624" t="s">
        <v>307</v>
      </c>
      <c r="G624" t="s">
        <v>307</v>
      </c>
      <c r="H624" t="s">
        <v>307</v>
      </c>
      <c r="I624" t="s">
        <v>307</v>
      </c>
      <c r="J624" t="s">
        <v>307</v>
      </c>
      <c r="K624" t="s">
        <v>307</v>
      </c>
      <c r="L624" t="s">
        <v>307</v>
      </c>
      <c r="M624" t="s">
        <v>307</v>
      </c>
      <c r="N624" t="s">
        <v>307</v>
      </c>
      <c r="O624" t="s">
        <v>307</v>
      </c>
      <c r="P624" t="s">
        <v>307</v>
      </c>
      <c r="Q624" t="s">
        <v>307</v>
      </c>
      <c r="R624" t="s">
        <v>307</v>
      </c>
      <c r="S624" t="s">
        <v>307</v>
      </c>
      <c r="T624" t="s">
        <v>307</v>
      </c>
      <c r="U624" t="s">
        <v>307</v>
      </c>
      <c r="V624" t="s">
        <v>307</v>
      </c>
      <c r="W624" t="s">
        <v>307</v>
      </c>
    </row>
    <row r="625" spans="1:45" x14ac:dyDescent="0.25">
      <c r="A625">
        <v>201</v>
      </c>
      <c r="B625" t="s">
        <v>155</v>
      </c>
      <c r="C625" t="s">
        <v>43</v>
      </c>
      <c r="D625" t="s">
        <v>57</v>
      </c>
      <c r="E625" t="s">
        <v>307</v>
      </c>
      <c r="F625" t="s">
        <v>307</v>
      </c>
      <c r="G625" t="s">
        <v>307</v>
      </c>
      <c r="H625" t="s">
        <v>307</v>
      </c>
      <c r="I625" t="s">
        <v>307</v>
      </c>
      <c r="J625" t="s">
        <v>307</v>
      </c>
      <c r="K625" t="s">
        <v>307</v>
      </c>
      <c r="L625" t="s">
        <v>307</v>
      </c>
      <c r="M625" t="s">
        <v>307</v>
      </c>
      <c r="N625" t="s">
        <v>307</v>
      </c>
      <c r="O625" t="s">
        <v>307</v>
      </c>
      <c r="P625" t="s">
        <v>307</v>
      </c>
      <c r="Q625" t="s">
        <v>307</v>
      </c>
      <c r="R625" t="s">
        <v>307</v>
      </c>
      <c r="S625" t="s">
        <v>307</v>
      </c>
      <c r="T625" t="s">
        <v>307</v>
      </c>
      <c r="U625" t="s">
        <v>307</v>
      </c>
      <c r="V625" t="s">
        <v>307</v>
      </c>
      <c r="W625" t="s">
        <v>307</v>
      </c>
    </row>
    <row r="626" spans="1:45" x14ac:dyDescent="0.25">
      <c r="A626">
        <v>201</v>
      </c>
      <c r="B626" t="s">
        <v>155</v>
      </c>
      <c r="C626" t="s">
        <v>43</v>
      </c>
      <c r="D626" t="s">
        <v>58</v>
      </c>
      <c r="E626" t="s">
        <v>307</v>
      </c>
      <c r="F626" t="s">
        <v>307</v>
      </c>
      <c r="G626" t="s">
        <v>307</v>
      </c>
      <c r="H626" t="s">
        <v>307</v>
      </c>
      <c r="I626" t="s">
        <v>307</v>
      </c>
      <c r="J626" t="s">
        <v>307</v>
      </c>
      <c r="K626" t="s">
        <v>307</v>
      </c>
      <c r="L626" t="s">
        <v>307</v>
      </c>
      <c r="M626" t="s">
        <v>307</v>
      </c>
      <c r="N626" t="s">
        <v>307</v>
      </c>
      <c r="O626" t="s">
        <v>307</v>
      </c>
      <c r="P626" t="s">
        <v>307</v>
      </c>
      <c r="Q626" t="s">
        <v>307</v>
      </c>
      <c r="R626" t="s">
        <v>307</v>
      </c>
      <c r="S626" t="s">
        <v>307</v>
      </c>
      <c r="T626" t="s">
        <v>307</v>
      </c>
      <c r="U626" t="s">
        <v>307</v>
      </c>
      <c r="V626" t="s">
        <v>307</v>
      </c>
      <c r="W626" t="s">
        <v>307</v>
      </c>
    </row>
    <row r="627" spans="1:45" x14ac:dyDescent="0.25">
      <c r="A627">
        <v>201</v>
      </c>
      <c r="B627" t="s">
        <v>155</v>
      </c>
      <c r="C627" t="s">
        <v>43</v>
      </c>
      <c r="D627" t="s">
        <v>59</v>
      </c>
      <c r="E627" t="s">
        <v>307</v>
      </c>
      <c r="F627" t="s">
        <v>307</v>
      </c>
      <c r="G627" t="s">
        <v>307</v>
      </c>
      <c r="H627" t="s">
        <v>307</v>
      </c>
      <c r="I627" t="s">
        <v>307</v>
      </c>
      <c r="J627" t="s">
        <v>307</v>
      </c>
      <c r="K627" t="s">
        <v>307</v>
      </c>
      <c r="L627" t="s">
        <v>307</v>
      </c>
      <c r="M627" t="s">
        <v>307</v>
      </c>
      <c r="N627" t="s">
        <v>307</v>
      </c>
      <c r="O627" t="s">
        <v>307</v>
      </c>
      <c r="P627" t="s">
        <v>307</v>
      </c>
      <c r="Q627" t="s">
        <v>307</v>
      </c>
      <c r="R627" t="s">
        <v>307</v>
      </c>
      <c r="S627" t="s">
        <v>307</v>
      </c>
      <c r="T627" t="s">
        <v>307</v>
      </c>
      <c r="U627" t="s">
        <v>307</v>
      </c>
      <c r="V627" t="s">
        <v>307</v>
      </c>
      <c r="W627" t="s">
        <v>307</v>
      </c>
    </row>
    <row r="628" spans="1:45" x14ac:dyDescent="0.25">
      <c r="A628">
        <v>201</v>
      </c>
      <c r="B628" t="s">
        <v>155</v>
      </c>
      <c r="C628" t="s">
        <v>43</v>
      </c>
      <c r="D628" t="s">
        <v>60</v>
      </c>
      <c r="E628" t="s">
        <v>307</v>
      </c>
      <c r="F628" t="s">
        <v>307</v>
      </c>
      <c r="G628" t="s">
        <v>307</v>
      </c>
      <c r="H628" t="s">
        <v>307</v>
      </c>
      <c r="I628" t="s">
        <v>307</v>
      </c>
      <c r="J628" t="s">
        <v>307</v>
      </c>
      <c r="K628" t="s">
        <v>307</v>
      </c>
      <c r="L628" t="s">
        <v>307</v>
      </c>
      <c r="M628" t="s">
        <v>307</v>
      </c>
      <c r="N628" t="s">
        <v>307</v>
      </c>
      <c r="O628" t="s">
        <v>307</v>
      </c>
      <c r="P628" t="s">
        <v>307</v>
      </c>
      <c r="Q628" t="s">
        <v>307</v>
      </c>
      <c r="R628" t="s">
        <v>307</v>
      </c>
      <c r="S628" t="s">
        <v>307</v>
      </c>
      <c r="T628" t="s">
        <v>307</v>
      </c>
      <c r="U628" t="s">
        <v>307</v>
      </c>
      <c r="V628" t="s">
        <v>307</v>
      </c>
      <c r="W628" t="s">
        <v>307</v>
      </c>
    </row>
    <row r="629" spans="1:45" x14ac:dyDescent="0.25">
      <c r="A629">
        <v>201</v>
      </c>
      <c r="B629" t="s">
        <v>155</v>
      </c>
      <c r="C629" t="s">
        <v>43</v>
      </c>
      <c r="D629" t="s">
        <v>61</v>
      </c>
      <c r="E629" t="s">
        <v>307</v>
      </c>
      <c r="F629" t="s">
        <v>307</v>
      </c>
      <c r="G629" t="s">
        <v>307</v>
      </c>
      <c r="H629" t="s">
        <v>307</v>
      </c>
      <c r="I629" t="s">
        <v>307</v>
      </c>
      <c r="J629" t="s">
        <v>307</v>
      </c>
      <c r="K629" t="s">
        <v>307</v>
      </c>
      <c r="L629" t="s">
        <v>307</v>
      </c>
      <c r="M629" t="s">
        <v>307</v>
      </c>
      <c r="N629" t="s">
        <v>307</v>
      </c>
      <c r="O629" t="s">
        <v>307</v>
      </c>
      <c r="P629" t="s">
        <v>307</v>
      </c>
      <c r="Q629" t="s">
        <v>307</v>
      </c>
      <c r="R629" t="s">
        <v>307</v>
      </c>
      <c r="S629" t="s">
        <v>307</v>
      </c>
      <c r="T629" t="s">
        <v>307</v>
      </c>
      <c r="U629" t="s">
        <v>307</v>
      </c>
      <c r="V629" t="s">
        <v>307</v>
      </c>
      <c r="W629" t="s">
        <v>307</v>
      </c>
    </row>
    <row r="630" spans="1:45" x14ac:dyDescent="0.25">
      <c r="A630">
        <v>201</v>
      </c>
      <c r="B630" t="s">
        <v>155</v>
      </c>
      <c r="C630" t="s">
        <v>43</v>
      </c>
      <c r="D630" t="s">
        <v>62</v>
      </c>
      <c r="E630" t="s">
        <v>307</v>
      </c>
      <c r="F630" t="s">
        <v>307</v>
      </c>
      <c r="G630" t="s">
        <v>307</v>
      </c>
      <c r="H630" t="s">
        <v>307</v>
      </c>
      <c r="I630" t="s">
        <v>307</v>
      </c>
      <c r="J630" t="s">
        <v>307</v>
      </c>
      <c r="K630" t="s">
        <v>307</v>
      </c>
      <c r="L630" t="s">
        <v>307</v>
      </c>
      <c r="M630" t="s">
        <v>307</v>
      </c>
      <c r="N630" t="s">
        <v>307</v>
      </c>
      <c r="O630" t="s">
        <v>307</v>
      </c>
      <c r="P630" t="s">
        <v>307</v>
      </c>
      <c r="Q630" t="s">
        <v>307</v>
      </c>
      <c r="R630" t="s">
        <v>307</v>
      </c>
      <c r="S630" t="s">
        <v>307</v>
      </c>
      <c r="T630" t="s">
        <v>307</v>
      </c>
      <c r="U630" t="s">
        <v>307</v>
      </c>
      <c r="V630" t="s">
        <v>307</v>
      </c>
      <c r="W630" t="s">
        <v>307</v>
      </c>
    </row>
    <row r="631" spans="1:45" x14ac:dyDescent="0.25">
      <c r="A631">
        <v>201</v>
      </c>
      <c r="B631" t="s">
        <v>155</v>
      </c>
      <c r="C631" t="s">
        <v>36</v>
      </c>
      <c r="D631" t="s">
        <v>47</v>
      </c>
      <c r="E631" t="s">
        <v>307</v>
      </c>
      <c r="F631" t="s">
        <v>307</v>
      </c>
      <c r="G631" t="s">
        <v>307</v>
      </c>
      <c r="H631" t="s">
        <v>307</v>
      </c>
      <c r="I631" t="s">
        <v>307</v>
      </c>
      <c r="J631" t="s">
        <v>307</v>
      </c>
      <c r="K631" t="s">
        <v>307</v>
      </c>
      <c r="L631" t="s">
        <v>307</v>
      </c>
      <c r="M631" t="s">
        <v>307</v>
      </c>
      <c r="N631" t="s">
        <v>307</v>
      </c>
      <c r="O631" t="s">
        <v>307</v>
      </c>
      <c r="P631" t="s">
        <v>307</v>
      </c>
      <c r="Q631" t="s">
        <v>307</v>
      </c>
      <c r="R631" t="s">
        <v>307</v>
      </c>
      <c r="S631" t="s">
        <v>307</v>
      </c>
      <c r="T631" t="s">
        <v>307</v>
      </c>
      <c r="U631" t="s">
        <v>307</v>
      </c>
      <c r="V631" t="s">
        <v>307</v>
      </c>
      <c r="W631" t="s">
        <v>307</v>
      </c>
      <c r="X631" t="s">
        <v>307</v>
      </c>
      <c r="Y631" t="s">
        <v>307</v>
      </c>
      <c r="Z631" t="s">
        <v>307</v>
      </c>
      <c r="AA631" t="s">
        <v>307</v>
      </c>
      <c r="AB631" t="s">
        <v>307</v>
      </c>
      <c r="AC631" t="s">
        <v>307</v>
      </c>
      <c r="AD631" t="s">
        <v>307</v>
      </c>
      <c r="AE631" t="s">
        <v>307</v>
      </c>
      <c r="AF631" t="s">
        <v>307</v>
      </c>
      <c r="AG631" t="s">
        <v>307</v>
      </c>
      <c r="AH631" t="s">
        <v>307</v>
      </c>
      <c r="AI631" t="s">
        <v>307</v>
      </c>
      <c r="AJ631" t="s">
        <v>307</v>
      </c>
      <c r="AK631" t="s">
        <v>307</v>
      </c>
      <c r="AL631" t="s">
        <v>307</v>
      </c>
      <c r="AM631" t="s">
        <v>307</v>
      </c>
      <c r="AN631" t="s">
        <v>307</v>
      </c>
      <c r="AO631" t="s">
        <v>307</v>
      </c>
      <c r="AP631" t="s">
        <v>307</v>
      </c>
      <c r="AQ631" t="s">
        <v>307</v>
      </c>
      <c r="AR631" t="s">
        <v>307</v>
      </c>
      <c r="AS631" t="s">
        <v>307</v>
      </c>
    </row>
    <row r="632" spans="1:45" x14ac:dyDescent="0.25">
      <c r="A632">
        <v>201</v>
      </c>
      <c r="B632" t="s">
        <v>155</v>
      </c>
      <c r="C632" t="s">
        <v>36</v>
      </c>
      <c r="D632" t="s">
        <v>48</v>
      </c>
      <c r="E632" t="s">
        <v>307</v>
      </c>
      <c r="F632" t="s">
        <v>307</v>
      </c>
      <c r="G632" t="s">
        <v>307</v>
      </c>
      <c r="H632" t="s">
        <v>307</v>
      </c>
      <c r="I632" t="s">
        <v>307</v>
      </c>
      <c r="J632" t="s">
        <v>307</v>
      </c>
      <c r="K632" t="s">
        <v>307</v>
      </c>
      <c r="L632" t="s">
        <v>307</v>
      </c>
      <c r="M632" t="s">
        <v>307</v>
      </c>
      <c r="N632" t="s">
        <v>307</v>
      </c>
      <c r="O632" t="s">
        <v>307</v>
      </c>
      <c r="P632" t="s">
        <v>307</v>
      </c>
      <c r="Q632" t="s">
        <v>307</v>
      </c>
      <c r="R632" t="s">
        <v>307</v>
      </c>
      <c r="S632" t="s">
        <v>307</v>
      </c>
      <c r="T632" t="s">
        <v>307</v>
      </c>
      <c r="U632" t="s">
        <v>307</v>
      </c>
      <c r="V632" t="s">
        <v>307</v>
      </c>
      <c r="W632" t="s">
        <v>307</v>
      </c>
      <c r="X632" t="s">
        <v>307</v>
      </c>
      <c r="Y632" t="s">
        <v>307</v>
      </c>
      <c r="Z632" t="s">
        <v>307</v>
      </c>
      <c r="AA632" t="s">
        <v>307</v>
      </c>
      <c r="AB632" t="s">
        <v>307</v>
      </c>
      <c r="AC632" t="s">
        <v>307</v>
      </c>
      <c r="AD632" t="s">
        <v>307</v>
      </c>
      <c r="AE632" t="s">
        <v>307</v>
      </c>
      <c r="AF632" t="s">
        <v>307</v>
      </c>
      <c r="AG632" t="s">
        <v>307</v>
      </c>
      <c r="AH632" t="s">
        <v>307</v>
      </c>
      <c r="AI632" t="s">
        <v>307</v>
      </c>
      <c r="AJ632" t="s">
        <v>307</v>
      </c>
      <c r="AK632" t="s">
        <v>307</v>
      </c>
      <c r="AL632" t="s">
        <v>307</v>
      </c>
      <c r="AM632" t="s">
        <v>307</v>
      </c>
      <c r="AN632" t="s">
        <v>307</v>
      </c>
      <c r="AO632" t="s">
        <v>307</v>
      </c>
      <c r="AP632" t="s">
        <v>307</v>
      </c>
      <c r="AQ632" t="s">
        <v>307</v>
      </c>
      <c r="AR632" t="s">
        <v>307</v>
      </c>
      <c r="AS632" t="s">
        <v>307</v>
      </c>
    </row>
    <row r="633" spans="1:45" x14ac:dyDescent="0.25">
      <c r="A633">
        <v>201</v>
      </c>
      <c r="B633" t="s">
        <v>155</v>
      </c>
      <c r="C633" t="s">
        <v>36</v>
      </c>
      <c r="D633" t="s">
        <v>49</v>
      </c>
      <c r="E633" t="s">
        <v>307</v>
      </c>
      <c r="F633" t="s">
        <v>307</v>
      </c>
      <c r="G633" t="s">
        <v>307</v>
      </c>
      <c r="H633" t="s">
        <v>307</v>
      </c>
      <c r="I633" t="s">
        <v>307</v>
      </c>
      <c r="J633" t="s">
        <v>307</v>
      </c>
      <c r="K633" t="s">
        <v>307</v>
      </c>
      <c r="L633" t="s">
        <v>307</v>
      </c>
      <c r="M633" t="s">
        <v>307</v>
      </c>
      <c r="N633" t="s">
        <v>307</v>
      </c>
      <c r="O633" t="s">
        <v>307</v>
      </c>
      <c r="P633" t="s">
        <v>307</v>
      </c>
      <c r="Q633" t="s">
        <v>307</v>
      </c>
      <c r="R633" t="s">
        <v>307</v>
      </c>
      <c r="S633" t="s">
        <v>307</v>
      </c>
      <c r="T633" t="s">
        <v>307</v>
      </c>
      <c r="U633" t="s">
        <v>307</v>
      </c>
      <c r="V633" t="s">
        <v>307</v>
      </c>
      <c r="W633" t="s">
        <v>307</v>
      </c>
      <c r="X633" t="s">
        <v>307</v>
      </c>
      <c r="Y633" t="s">
        <v>307</v>
      </c>
      <c r="Z633" t="s">
        <v>307</v>
      </c>
      <c r="AA633" t="s">
        <v>307</v>
      </c>
      <c r="AB633" t="s">
        <v>307</v>
      </c>
      <c r="AC633" t="s">
        <v>307</v>
      </c>
      <c r="AD633" t="s">
        <v>307</v>
      </c>
      <c r="AE633" t="s">
        <v>307</v>
      </c>
      <c r="AF633" t="s">
        <v>307</v>
      </c>
      <c r="AG633" t="s">
        <v>307</v>
      </c>
      <c r="AH633" t="s">
        <v>307</v>
      </c>
      <c r="AI633" t="s">
        <v>307</v>
      </c>
      <c r="AJ633" t="s">
        <v>307</v>
      </c>
      <c r="AK633" t="s">
        <v>307</v>
      </c>
      <c r="AL633" t="s">
        <v>307</v>
      </c>
      <c r="AM633" t="s">
        <v>307</v>
      </c>
      <c r="AN633" t="s">
        <v>307</v>
      </c>
      <c r="AO633" t="s">
        <v>307</v>
      </c>
      <c r="AP633" t="s">
        <v>307</v>
      </c>
      <c r="AQ633" t="s">
        <v>307</v>
      </c>
      <c r="AR633" t="s">
        <v>307</v>
      </c>
      <c r="AS633" t="s">
        <v>307</v>
      </c>
    </row>
    <row r="634" spans="1:45" x14ac:dyDescent="0.25">
      <c r="A634">
        <v>201</v>
      </c>
      <c r="B634" t="s">
        <v>155</v>
      </c>
      <c r="C634" t="s">
        <v>37</v>
      </c>
      <c r="D634" t="s">
        <v>47</v>
      </c>
      <c r="E634" t="s">
        <v>307</v>
      </c>
      <c r="F634" t="s">
        <v>307</v>
      </c>
      <c r="G634" t="s">
        <v>307</v>
      </c>
      <c r="H634" t="s">
        <v>307</v>
      </c>
      <c r="I634" t="s">
        <v>307</v>
      </c>
      <c r="J634" t="s">
        <v>307</v>
      </c>
      <c r="K634" t="s">
        <v>307</v>
      </c>
      <c r="L634" t="s">
        <v>307</v>
      </c>
      <c r="M634" t="s">
        <v>307</v>
      </c>
      <c r="N634" t="s">
        <v>307</v>
      </c>
      <c r="O634" t="s">
        <v>307</v>
      </c>
      <c r="P634" t="s">
        <v>307</v>
      </c>
      <c r="Q634" t="s">
        <v>307</v>
      </c>
      <c r="R634" t="s">
        <v>307</v>
      </c>
      <c r="S634" t="s">
        <v>307</v>
      </c>
      <c r="T634" t="s">
        <v>307</v>
      </c>
      <c r="U634" t="s">
        <v>307</v>
      </c>
      <c r="V634" t="s">
        <v>307</v>
      </c>
      <c r="W634" t="s">
        <v>307</v>
      </c>
      <c r="X634" t="s">
        <v>307</v>
      </c>
      <c r="Y634" t="s">
        <v>307</v>
      </c>
      <c r="Z634" t="s">
        <v>307</v>
      </c>
      <c r="AA634" t="s">
        <v>307</v>
      </c>
      <c r="AB634" t="s">
        <v>307</v>
      </c>
      <c r="AC634" t="s">
        <v>307</v>
      </c>
      <c r="AD634" t="s">
        <v>307</v>
      </c>
      <c r="AE634" t="s">
        <v>307</v>
      </c>
      <c r="AF634" t="s">
        <v>307</v>
      </c>
      <c r="AG634" t="s">
        <v>307</v>
      </c>
      <c r="AH634" t="s">
        <v>307</v>
      </c>
      <c r="AI634" t="s">
        <v>307</v>
      </c>
      <c r="AJ634" t="s">
        <v>307</v>
      </c>
      <c r="AK634" t="s">
        <v>307</v>
      </c>
      <c r="AL634" t="s">
        <v>307</v>
      </c>
      <c r="AM634" t="s">
        <v>307</v>
      </c>
      <c r="AN634" t="s">
        <v>307</v>
      </c>
      <c r="AO634" t="s">
        <v>307</v>
      </c>
      <c r="AP634" t="s">
        <v>307</v>
      </c>
      <c r="AQ634" t="s">
        <v>307</v>
      </c>
      <c r="AR634" t="s">
        <v>307</v>
      </c>
      <c r="AS634" t="s">
        <v>307</v>
      </c>
    </row>
    <row r="635" spans="1:45" x14ac:dyDescent="0.25">
      <c r="A635">
        <v>201</v>
      </c>
      <c r="B635" t="s">
        <v>155</v>
      </c>
      <c r="C635" t="s">
        <v>37</v>
      </c>
      <c r="D635" t="s">
        <v>48</v>
      </c>
      <c r="E635" t="s">
        <v>307</v>
      </c>
      <c r="F635" t="s">
        <v>307</v>
      </c>
      <c r="G635" t="s">
        <v>307</v>
      </c>
      <c r="H635" t="s">
        <v>307</v>
      </c>
      <c r="I635" t="s">
        <v>307</v>
      </c>
      <c r="J635" t="s">
        <v>307</v>
      </c>
      <c r="K635" t="s">
        <v>307</v>
      </c>
      <c r="L635" t="s">
        <v>307</v>
      </c>
      <c r="M635" t="s">
        <v>307</v>
      </c>
      <c r="N635" t="s">
        <v>307</v>
      </c>
      <c r="O635" t="s">
        <v>307</v>
      </c>
      <c r="P635" t="s">
        <v>307</v>
      </c>
      <c r="Q635" t="s">
        <v>307</v>
      </c>
      <c r="R635" t="s">
        <v>307</v>
      </c>
      <c r="S635" t="s">
        <v>307</v>
      </c>
      <c r="T635" t="s">
        <v>307</v>
      </c>
      <c r="U635" t="s">
        <v>307</v>
      </c>
      <c r="V635" t="s">
        <v>307</v>
      </c>
      <c r="W635" t="s">
        <v>307</v>
      </c>
      <c r="X635" t="s">
        <v>307</v>
      </c>
      <c r="Y635" t="s">
        <v>307</v>
      </c>
      <c r="Z635" t="s">
        <v>307</v>
      </c>
      <c r="AA635" t="s">
        <v>307</v>
      </c>
      <c r="AB635" t="s">
        <v>307</v>
      </c>
      <c r="AC635" t="s">
        <v>307</v>
      </c>
      <c r="AD635" t="s">
        <v>307</v>
      </c>
      <c r="AE635" t="s">
        <v>307</v>
      </c>
      <c r="AF635" t="s">
        <v>307</v>
      </c>
      <c r="AG635" t="s">
        <v>307</v>
      </c>
      <c r="AH635" t="s">
        <v>307</v>
      </c>
      <c r="AI635" t="s">
        <v>307</v>
      </c>
      <c r="AJ635" t="s">
        <v>307</v>
      </c>
      <c r="AK635" t="s">
        <v>307</v>
      </c>
      <c r="AL635" t="s">
        <v>307</v>
      </c>
      <c r="AM635" t="s">
        <v>307</v>
      </c>
      <c r="AN635" t="s">
        <v>307</v>
      </c>
      <c r="AO635" t="s">
        <v>307</v>
      </c>
      <c r="AP635" t="s">
        <v>307</v>
      </c>
      <c r="AQ635" t="s">
        <v>307</v>
      </c>
      <c r="AR635" t="s">
        <v>307</v>
      </c>
      <c r="AS635" t="s">
        <v>307</v>
      </c>
    </row>
    <row r="636" spans="1:45" x14ac:dyDescent="0.25">
      <c r="A636">
        <v>201</v>
      </c>
      <c r="B636" t="s">
        <v>155</v>
      </c>
      <c r="C636" t="s">
        <v>37</v>
      </c>
      <c r="D636" t="s">
        <v>49</v>
      </c>
      <c r="E636" t="s">
        <v>307</v>
      </c>
      <c r="F636" t="s">
        <v>307</v>
      </c>
      <c r="G636" t="s">
        <v>307</v>
      </c>
      <c r="H636" t="s">
        <v>307</v>
      </c>
      <c r="I636" t="s">
        <v>307</v>
      </c>
      <c r="J636" t="s">
        <v>307</v>
      </c>
      <c r="K636" t="s">
        <v>307</v>
      </c>
      <c r="L636" t="s">
        <v>307</v>
      </c>
      <c r="M636" t="s">
        <v>307</v>
      </c>
      <c r="N636" t="s">
        <v>307</v>
      </c>
      <c r="O636" t="s">
        <v>307</v>
      </c>
      <c r="P636" t="s">
        <v>307</v>
      </c>
      <c r="Q636" t="s">
        <v>307</v>
      </c>
      <c r="R636" t="s">
        <v>307</v>
      </c>
      <c r="S636" t="s">
        <v>307</v>
      </c>
      <c r="T636" t="s">
        <v>307</v>
      </c>
      <c r="U636" t="s">
        <v>307</v>
      </c>
      <c r="V636" t="s">
        <v>307</v>
      </c>
      <c r="W636" t="s">
        <v>307</v>
      </c>
      <c r="X636" t="s">
        <v>307</v>
      </c>
      <c r="Y636" t="s">
        <v>307</v>
      </c>
      <c r="Z636" t="s">
        <v>307</v>
      </c>
      <c r="AA636" t="s">
        <v>307</v>
      </c>
      <c r="AB636" t="s">
        <v>307</v>
      </c>
      <c r="AC636" t="s">
        <v>307</v>
      </c>
      <c r="AD636" t="s">
        <v>307</v>
      </c>
      <c r="AE636" t="s">
        <v>307</v>
      </c>
      <c r="AF636" t="s">
        <v>307</v>
      </c>
      <c r="AG636" t="s">
        <v>307</v>
      </c>
      <c r="AH636" t="s">
        <v>307</v>
      </c>
      <c r="AI636" t="s">
        <v>307</v>
      </c>
      <c r="AJ636" t="s">
        <v>307</v>
      </c>
      <c r="AK636" t="s">
        <v>307</v>
      </c>
      <c r="AL636" t="s">
        <v>307</v>
      </c>
      <c r="AM636" t="s">
        <v>307</v>
      </c>
      <c r="AN636" t="s">
        <v>307</v>
      </c>
      <c r="AO636" t="s">
        <v>307</v>
      </c>
      <c r="AP636" t="s">
        <v>307</v>
      </c>
      <c r="AQ636" t="s">
        <v>307</v>
      </c>
      <c r="AR636" t="s">
        <v>307</v>
      </c>
      <c r="AS636" t="s">
        <v>307</v>
      </c>
    </row>
    <row r="637" spans="1:45" x14ac:dyDescent="0.25">
      <c r="A637">
        <v>201</v>
      </c>
      <c r="B637" t="s">
        <v>155</v>
      </c>
      <c r="C637" t="s">
        <v>476</v>
      </c>
      <c r="D637" t="s">
        <v>48</v>
      </c>
      <c r="E637" t="s">
        <v>307</v>
      </c>
      <c r="F637" t="s">
        <v>307</v>
      </c>
      <c r="G637" t="s">
        <v>307</v>
      </c>
    </row>
    <row r="638" spans="1:45" x14ac:dyDescent="0.25">
      <c r="A638">
        <v>201</v>
      </c>
      <c r="B638" t="s">
        <v>155</v>
      </c>
      <c r="C638" t="s">
        <v>477</v>
      </c>
      <c r="D638" t="s">
        <v>48</v>
      </c>
      <c r="E638" t="s">
        <v>307</v>
      </c>
      <c r="F638" t="s">
        <v>307</v>
      </c>
      <c r="G638" t="s">
        <v>307</v>
      </c>
    </row>
    <row r="639" spans="1:45" x14ac:dyDescent="0.25">
      <c r="A639">
        <v>201</v>
      </c>
      <c r="B639" t="s">
        <v>155</v>
      </c>
      <c r="C639" t="s">
        <v>45</v>
      </c>
      <c r="D639" t="s">
        <v>63</v>
      </c>
      <c r="E639" t="s">
        <v>307</v>
      </c>
      <c r="F639" t="s">
        <v>307</v>
      </c>
      <c r="G639" t="s">
        <v>307</v>
      </c>
      <c r="H639" t="s">
        <v>307</v>
      </c>
      <c r="I639" t="s">
        <v>307</v>
      </c>
      <c r="J639" t="s">
        <v>307</v>
      </c>
      <c r="K639" t="s">
        <v>307</v>
      </c>
      <c r="L639" t="s">
        <v>307</v>
      </c>
      <c r="M639" t="s">
        <v>307</v>
      </c>
      <c r="N639" t="s">
        <v>307</v>
      </c>
      <c r="O639" t="s">
        <v>307</v>
      </c>
      <c r="P639" t="s">
        <v>307</v>
      </c>
      <c r="Q639" t="s">
        <v>307</v>
      </c>
      <c r="R639" t="s">
        <v>307</v>
      </c>
      <c r="S639" t="s">
        <v>307</v>
      </c>
      <c r="T639" t="s">
        <v>307</v>
      </c>
      <c r="U639" t="s">
        <v>307</v>
      </c>
      <c r="V639" t="s">
        <v>307</v>
      </c>
      <c r="W639" t="s">
        <v>307</v>
      </c>
    </row>
    <row r="640" spans="1:45" x14ac:dyDescent="0.25">
      <c r="A640">
        <v>201</v>
      </c>
      <c r="B640" t="s">
        <v>155</v>
      </c>
      <c r="C640" t="s">
        <v>45</v>
      </c>
      <c r="D640" t="s">
        <v>64</v>
      </c>
      <c r="E640" t="s">
        <v>307</v>
      </c>
      <c r="F640" t="s">
        <v>307</v>
      </c>
      <c r="G640" t="s">
        <v>307</v>
      </c>
      <c r="H640" t="s">
        <v>307</v>
      </c>
      <c r="I640" t="s">
        <v>307</v>
      </c>
      <c r="J640" t="s">
        <v>307</v>
      </c>
      <c r="K640" t="s">
        <v>307</v>
      </c>
      <c r="L640" t="s">
        <v>307</v>
      </c>
      <c r="M640" t="s">
        <v>307</v>
      </c>
      <c r="N640" t="s">
        <v>307</v>
      </c>
      <c r="O640" t="s">
        <v>307</v>
      </c>
      <c r="P640" t="s">
        <v>307</v>
      </c>
      <c r="Q640" t="s">
        <v>307</v>
      </c>
      <c r="R640" t="s">
        <v>307</v>
      </c>
      <c r="S640" t="s">
        <v>307</v>
      </c>
      <c r="T640" t="s">
        <v>307</v>
      </c>
      <c r="U640" t="s">
        <v>307</v>
      </c>
      <c r="V640" t="s">
        <v>307</v>
      </c>
      <c r="W640" t="s">
        <v>307</v>
      </c>
    </row>
    <row r="641" spans="1:42" x14ac:dyDescent="0.25">
      <c r="A641">
        <v>201</v>
      </c>
      <c r="B641" t="s">
        <v>155</v>
      </c>
      <c r="C641" t="s">
        <v>40</v>
      </c>
      <c r="D641" t="s">
        <v>52</v>
      </c>
      <c r="E641" t="s">
        <v>307</v>
      </c>
      <c r="F641" t="s">
        <v>307</v>
      </c>
      <c r="G641" t="s">
        <v>307</v>
      </c>
      <c r="H641" t="s">
        <v>307</v>
      </c>
      <c r="I641" t="s">
        <v>307</v>
      </c>
      <c r="J641" t="s">
        <v>307</v>
      </c>
      <c r="K641" t="s">
        <v>307</v>
      </c>
      <c r="L641" t="s">
        <v>307</v>
      </c>
      <c r="M641" t="s">
        <v>307</v>
      </c>
      <c r="N641" t="s">
        <v>307</v>
      </c>
      <c r="O641" t="s">
        <v>307</v>
      </c>
      <c r="P641" t="s">
        <v>307</v>
      </c>
      <c r="Q641" t="s">
        <v>307</v>
      </c>
      <c r="R641" t="s">
        <v>307</v>
      </c>
      <c r="S641" t="s">
        <v>307</v>
      </c>
      <c r="T641" t="s">
        <v>307</v>
      </c>
      <c r="U641" t="s">
        <v>307</v>
      </c>
      <c r="V641" t="s">
        <v>307</v>
      </c>
      <c r="W641" t="s">
        <v>307</v>
      </c>
      <c r="X641" t="s">
        <v>307</v>
      </c>
      <c r="Y641" t="s">
        <v>307</v>
      </c>
      <c r="Z641" t="s">
        <v>307</v>
      </c>
    </row>
    <row r="642" spans="1:42" x14ac:dyDescent="0.25">
      <c r="A642">
        <v>201</v>
      </c>
      <c r="B642" t="s">
        <v>155</v>
      </c>
      <c r="C642" t="s">
        <v>40</v>
      </c>
      <c r="D642" t="s">
        <v>53</v>
      </c>
      <c r="E642" t="s">
        <v>307</v>
      </c>
      <c r="F642" t="s">
        <v>307</v>
      </c>
      <c r="G642" t="s">
        <v>307</v>
      </c>
      <c r="H642" t="s">
        <v>307</v>
      </c>
      <c r="I642" t="s">
        <v>307</v>
      </c>
      <c r="J642" t="s">
        <v>307</v>
      </c>
      <c r="K642" t="s">
        <v>307</v>
      </c>
      <c r="L642" t="s">
        <v>307</v>
      </c>
      <c r="M642" t="s">
        <v>307</v>
      </c>
      <c r="N642" t="s">
        <v>307</v>
      </c>
      <c r="O642" t="s">
        <v>307</v>
      </c>
      <c r="P642" t="s">
        <v>307</v>
      </c>
      <c r="Q642" t="s">
        <v>307</v>
      </c>
      <c r="R642" t="s">
        <v>307</v>
      </c>
      <c r="S642" t="s">
        <v>307</v>
      </c>
      <c r="T642" t="s">
        <v>307</v>
      </c>
      <c r="U642" t="s">
        <v>307</v>
      </c>
      <c r="V642" t="s">
        <v>307</v>
      </c>
      <c r="W642" t="s">
        <v>307</v>
      </c>
      <c r="X642" t="s">
        <v>307</v>
      </c>
      <c r="Y642" t="s">
        <v>307</v>
      </c>
      <c r="Z642" t="s">
        <v>307</v>
      </c>
    </row>
    <row r="643" spans="1:42" x14ac:dyDescent="0.25">
      <c r="A643">
        <v>201</v>
      </c>
      <c r="B643" t="s">
        <v>155</v>
      </c>
      <c r="C643" t="s">
        <v>39</v>
      </c>
      <c r="D643" t="s">
        <v>50</v>
      </c>
      <c r="E643" t="s">
        <v>307</v>
      </c>
      <c r="F643" t="s">
        <v>307</v>
      </c>
      <c r="G643" t="s">
        <v>307</v>
      </c>
      <c r="H643" t="s">
        <v>307</v>
      </c>
      <c r="I643" t="s">
        <v>307</v>
      </c>
      <c r="J643" t="s">
        <v>307</v>
      </c>
      <c r="K643" t="s">
        <v>307</v>
      </c>
      <c r="L643" t="s">
        <v>307</v>
      </c>
      <c r="M643" t="s">
        <v>307</v>
      </c>
      <c r="N643" t="s">
        <v>307</v>
      </c>
      <c r="O643" t="s">
        <v>307</v>
      </c>
      <c r="P643" t="s">
        <v>307</v>
      </c>
      <c r="Q643" t="s">
        <v>307</v>
      </c>
      <c r="R643" t="s">
        <v>307</v>
      </c>
      <c r="S643" t="s">
        <v>307</v>
      </c>
      <c r="T643" t="s">
        <v>307</v>
      </c>
      <c r="U643" t="s">
        <v>307</v>
      </c>
      <c r="V643" t="s">
        <v>307</v>
      </c>
      <c r="W643" t="s">
        <v>307</v>
      </c>
      <c r="X643" t="s">
        <v>307</v>
      </c>
      <c r="Y643" t="s">
        <v>307</v>
      </c>
      <c r="Z643" t="s">
        <v>307</v>
      </c>
      <c r="AA643" t="s">
        <v>307</v>
      </c>
      <c r="AB643" t="s">
        <v>307</v>
      </c>
      <c r="AC643" t="s">
        <v>307</v>
      </c>
      <c r="AD643" t="s">
        <v>307</v>
      </c>
      <c r="AE643" t="s">
        <v>307</v>
      </c>
      <c r="AF643" t="s">
        <v>307</v>
      </c>
      <c r="AG643" t="s">
        <v>307</v>
      </c>
      <c r="AH643" t="s">
        <v>307</v>
      </c>
      <c r="AI643" t="s">
        <v>307</v>
      </c>
      <c r="AJ643" t="s">
        <v>307</v>
      </c>
      <c r="AK643" t="s">
        <v>307</v>
      </c>
      <c r="AL643" t="s">
        <v>307</v>
      </c>
      <c r="AM643" t="s">
        <v>307</v>
      </c>
      <c r="AN643" t="s">
        <v>307</v>
      </c>
      <c r="AO643" t="s">
        <v>307</v>
      </c>
      <c r="AP643" t="s">
        <v>307</v>
      </c>
    </row>
    <row r="644" spans="1:42" x14ac:dyDescent="0.25">
      <c r="A644">
        <v>201</v>
      </c>
      <c r="B644" t="s">
        <v>155</v>
      </c>
      <c r="C644" t="s">
        <v>39</v>
      </c>
      <c r="D644" t="s">
        <v>48</v>
      </c>
      <c r="E644" t="s">
        <v>307</v>
      </c>
      <c r="F644" t="s">
        <v>307</v>
      </c>
      <c r="G644" t="s">
        <v>307</v>
      </c>
      <c r="H644" t="s">
        <v>307</v>
      </c>
      <c r="I644" t="s">
        <v>307</v>
      </c>
      <c r="J644" t="s">
        <v>307</v>
      </c>
      <c r="K644" t="s">
        <v>307</v>
      </c>
      <c r="L644" t="s">
        <v>307</v>
      </c>
      <c r="M644" t="s">
        <v>307</v>
      </c>
      <c r="N644" t="s">
        <v>307</v>
      </c>
      <c r="O644" t="s">
        <v>307</v>
      </c>
      <c r="P644" t="s">
        <v>307</v>
      </c>
      <c r="Q644" t="s">
        <v>307</v>
      </c>
      <c r="R644" t="s">
        <v>307</v>
      </c>
      <c r="S644" t="s">
        <v>307</v>
      </c>
      <c r="T644" t="s">
        <v>307</v>
      </c>
      <c r="U644" t="s">
        <v>307</v>
      </c>
      <c r="V644" t="s">
        <v>307</v>
      </c>
      <c r="W644" t="s">
        <v>307</v>
      </c>
      <c r="X644" t="s">
        <v>307</v>
      </c>
      <c r="Y644" t="s">
        <v>307</v>
      </c>
      <c r="Z644" t="s">
        <v>307</v>
      </c>
      <c r="AA644" t="s">
        <v>307</v>
      </c>
      <c r="AB644" t="s">
        <v>307</v>
      </c>
      <c r="AC644" t="s">
        <v>307</v>
      </c>
      <c r="AD644" t="s">
        <v>307</v>
      </c>
      <c r="AE644" t="s">
        <v>307</v>
      </c>
      <c r="AF644" t="s">
        <v>307</v>
      </c>
      <c r="AG644" t="s">
        <v>307</v>
      </c>
      <c r="AH644" t="s">
        <v>307</v>
      </c>
      <c r="AI644" t="s">
        <v>307</v>
      </c>
      <c r="AJ644" t="s">
        <v>307</v>
      </c>
      <c r="AK644" t="s">
        <v>307</v>
      </c>
      <c r="AL644" t="s">
        <v>307</v>
      </c>
      <c r="AM644" t="s">
        <v>307</v>
      </c>
      <c r="AN644" t="s">
        <v>307</v>
      </c>
      <c r="AO644" t="s">
        <v>307</v>
      </c>
      <c r="AP644" t="s">
        <v>307</v>
      </c>
    </row>
    <row r="645" spans="1:42" x14ac:dyDescent="0.25">
      <c r="A645">
        <v>201</v>
      </c>
      <c r="B645" t="s">
        <v>155</v>
      </c>
      <c r="C645" t="s">
        <v>39</v>
      </c>
      <c r="D645" t="s">
        <v>51</v>
      </c>
      <c r="E645" t="s">
        <v>307</v>
      </c>
      <c r="F645" t="s">
        <v>307</v>
      </c>
      <c r="G645" t="s">
        <v>307</v>
      </c>
      <c r="H645" t="s">
        <v>307</v>
      </c>
      <c r="I645" t="s">
        <v>307</v>
      </c>
      <c r="J645" t="s">
        <v>307</v>
      </c>
      <c r="K645" t="s">
        <v>307</v>
      </c>
      <c r="L645" t="s">
        <v>307</v>
      </c>
      <c r="M645" t="s">
        <v>307</v>
      </c>
      <c r="N645" t="s">
        <v>307</v>
      </c>
      <c r="O645" t="s">
        <v>307</v>
      </c>
      <c r="P645" t="s">
        <v>307</v>
      </c>
      <c r="Q645" t="s">
        <v>307</v>
      </c>
      <c r="R645" t="s">
        <v>307</v>
      </c>
      <c r="S645" t="s">
        <v>307</v>
      </c>
      <c r="T645" t="s">
        <v>307</v>
      </c>
      <c r="U645" t="s">
        <v>307</v>
      </c>
      <c r="V645" t="s">
        <v>307</v>
      </c>
      <c r="W645" t="s">
        <v>307</v>
      </c>
      <c r="X645" t="s">
        <v>307</v>
      </c>
      <c r="Y645" t="s">
        <v>307</v>
      </c>
      <c r="Z645" t="s">
        <v>307</v>
      </c>
      <c r="AA645" t="s">
        <v>307</v>
      </c>
      <c r="AB645" t="s">
        <v>307</v>
      </c>
      <c r="AC645" t="s">
        <v>307</v>
      </c>
      <c r="AD645" t="s">
        <v>307</v>
      </c>
      <c r="AE645" t="s">
        <v>307</v>
      </c>
      <c r="AF645" t="s">
        <v>307</v>
      </c>
      <c r="AG645" t="s">
        <v>307</v>
      </c>
      <c r="AH645" t="s">
        <v>307</v>
      </c>
      <c r="AI645" t="s">
        <v>307</v>
      </c>
      <c r="AJ645" t="s">
        <v>307</v>
      </c>
      <c r="AK645" t="s">
        <v>307</v>
      </c>
      <c r="AL645" t="s">
        <v>307</v>
      </c>
      <c r="AM645" t="s">
        <v>307</v>
      </c>
      <c r="AN645" t="s">
        <v>307</v>
      </c>
      <c r="AO645" t="s">
        <v>307</v>
      </c>
      <c r="AP645" t="s">
        <v>307</v>
      </c>
    </row>
    <row r="646" spans="1:42" x14ac:dyDescent="0.25">
      <c r="A646">
        <v>201</v>
      </c>
      <c r="B646" t="s">
        <v>155</v>
      </c>
      <c r="C646" t="s">
        <v>46</v>
      </c>
      <c r="D646" t="s">
        <v>65</v>
      </c>
      <c r="E646" t="s">
        <v>307</v>
      </c>
      <c r="F646" t="s">
        <v>307</v>
      </c>
      <c r="G646" t="s">
        <v>307</v>
      </c>
      <c r="H646" t="s">
        <v>307</v>
      </c>
      <c r="I646" t="s">
        <v>307</v>
      </c>
      <c r="J646" t="s">
        <v>307</v>
      </c>
      <c r="K646" t="s">
        <v>307</v>
      </c>
      <c r="L646" t="s">
        <v>307</v>
      </c>
      <c r="M646" t="s">
        <v>307</v>
      </c>
      <c r="N646" t="s">
        <v>307</v>
      </c>
      <c r="O646" t="s">
        <v>307</v>
      </c>
      <c r="P646" t="s">
        <v>307</v>
      </c>
      <c r="Q646" t="s">
        <v>307</v>
      </c>
      <c r="R646" t="s">
        <v>307</v>
      </c>
      <c r="S646" t="s">
        <v>307</v>
      </c>
      <c r="T646" t="s">
        <v>307</v>
      </c>
      <c r="U646" t="s">
        <v>307</v>
      </c>
      <c r="V646" t="s">
        <v>307</v>
      </c>
      <c r="W646" t="s">
        <v>307</v>
      </c>
      <c r="X646" t="s">
        <v>307</v>
      </c>
      <c r="Y646" t="s">
        <v>307</v>
      </c>
      <c r="Z646" t="s">
        <v>307</v>
      </c>
    </row>
    <row r="647" spans="1:42" x14ac:dyDescent="0.25">
      <c r="A647">
        <v>201</v>
      </c>
      <c r="B647" t="s">
        <v>155</v>
      </c>
      <c r="C647" t="s">
        <v>46</v>
      </c>
      <c r="D647" t="s">
        <v>66</v>
      </c>
      <c r="E647" t="s">
        <v>307</v>
      </c>
      <c r="F647" t="s">
        <v>307</v>
      </c>
      <c r="G647" t="s">
        <v>307</v>
      </c>
      <c r="H647" t="s">
        <v>307</v>
      </c>
      <c r="I647" t="s">
        <v>307</v>
      </c>
      <c r="J647" t="s">
        <v>307</v>
      </c>
      <c r="K647" t="s">
        <v>307</v>
      </c>
      <c r="L647" t="s">
        <v>307</v>
      </c>
      <c r="M647" t="s">
        <v>307</v>
      </c>
      <c r="N647" t="s">
        <v>307</v>
      </c>
      <c r="O647" t="s">
        <v>307</v>
      </c>
      <c r="P647" t="s">
        <v>307</v>
      </c>
      <c r="Q647" t="s">
        <v>307</v>
      </c>
      <c r="R647" t="s">
        <v>307</v>
      </c>
      <c r="S647" t="s">
        <v>307</v>
      </c>
      <c r="T647" t="s">
        <v>307</v>
      </c>
      <c r="U647" t="s">
        <v>307</v>
      </c>
      <c r="V647" t="s">
        <v>307</v>
      </c>
      <c r="W647" t="s">
        <v>307</v>
      </c>
      <c r="X647" t="s">
        <v>307</v>
      </c>
      <c r="Y647" t="s">
        <v>307</v>
      </c>
      <c r="Z647" t="s">
        <v>307</v>
      </c>
    </row>
    <row r="648" spans="1:42" x14ac:dyDescent="0.25">
      <c r="A648">
        <v>201</v>
      </c>
      <c r="B648" t="s">
        <v>155</v>
      </c>
      <c r="C648" t="s">
        <v>46</v>
      </c>
      <c r="D648" t="s">
        <v>67</v>
      </c>
      <c r="E648" t="s">
        <v>307</v>
      </c>
      <c r="F648" t="s">
        <v>307</v>
      </c>
      <c r="G648" t="s">
        <v>307</v>
      </c>
      <c r="H648" t="s">
        <v>307</v>
      </c>
      <c r="I648" t="s">
        <v>307</v>
      </c>
      <c r="J648" t="s">
        <v>307</v>
      </c>
      <c r="K648" t="s">
        <v>307</v>
      </c>
      <c r="L648" t="s">
        <v>307</v>
      </c>
      <c r="M648" t="s">
        <v>307</v>
      </c>
      <c r="N648" t="s">
        <v>307</v>
      </c>
      <c r="O648" t="s">
        <v>307</v>
      </c>
      <c r="P648" t="s">
        <v>307</v>
      </c>
      <c r="Q648" t="s">
        <v>307</v>
      </c>
      <c r="R648" t="s">
        <v>307</v>
      </c>
      <c r="S648" t="s">
        <v>307</v>
      </c>
      <c r="T648" t="s">
        <v>307</v>
      </c>
      <c r="U648" t="s">
        <v>307</v>
      </c>
      <c r="V648" t="s">
        <v>307</v>
      </c>
      <c r="W648" t="s">
        <v>307</v>
      </c>
      <c r="X648" t="s">
        <v>307</v>
      </c>
      <c r="Y648" t="s">
        <v>307</v>
      </c>
      <c r="Z648" t="s">
        <v>307</v>
      </c>
    </row>
    <row r="649" spans="1:42" x14ac:dyDescent="0.25">
      <c r="A649">
        <v>201</v>
      </c>
      <c r="B649" t="s">
        <v>155</v>
      </c>
      <c r="C649" t="s">
        <v>46</v>
      </c>
      <c r="D649" t="s">
        <v>68</v>
      </c>
      <c r="E649" t="s">
        <v>307</v>
      </c>
      <c r="F649" t="s">
        <v>307</v>
      </c>
      <c r="G649" t="s">
        <v>307</v>
      </c>
      <c r="H649" t="s">
        <v>307</v>
      </c>
      <c r="I649" t="s">
        <v>307</v>
      </c>
      <c r="J649" t="s">
        <v>307</v>
      </c>
      <c r="K649" t="s">
        <v>307</v>
      </c>
      <c r="L649" t="s">
        <v>307</v>
      </c>
      <c r="M649" t="s">
        <v>307</v>
      </c>
      <c r="N649" t="s">
        <v>307</v>
      </c>
      <c r="O649" t="s">
        <v>307</v>
      </c>
      <c r="P649" t="s">
        <v>307</v>
      </c>
      <c r="Q649" t="s">
        <v>307</v>
      </c>
      <c r="R649" t="s">
        <v>307</v>
      </c>
      <c r="S649" t="s">
        <v>307</v>
      </c>
      <c r="T649" t="s">
        <v>307</v>
      </c>
      <c r="U649" t="s">
        <v>307</v>
      </c>
      <c r="V649" t="s">
        <v>307</v>
      </c>
      <c r="W649" t="s">
        <v>307</v>
      </c>
      <c r="X649" t="s">
        <v>307</v>
      </c>
      <c r="Y649" t="s">
        <v>307</v>
      </c>
      <c r="Z649" t="s">
        <v>307</v>
      </c>
    </row>
    <row r="650" spans="1:42" x14ac:dyDescent="0.25">
      <c r="A650">
        <v>201</v>
      </c>
      <c r="B650" t="s">
        <v>155</v>
      </c>
      <c r="C650" t="s">
        <v>46</v>
      </c>
      <c r="D650" t="s">
        <v>69</v>
      </c>
      <c r="E650" t="s">
        <v>307</v>
      </c>
      <c r="F650" t="s">
        <v>307</v>
      </c>
      <c r="G650" t="s">
        <v>307</v>
      </c>
      <c r="H650" t="s">
        <v>307</v>
      </c>
      <c r="I650" t="s">
        <v>307</v>
      </c>
      <c r="J650" t="s">
        <v>307</v>
      </c>
      <c r="K650" t="s">
        <v>307</v>
      </c>
      <c r="L650" t="s">
        <v>307</v>
      </c>
      <c r="M650" t="s">
        <v>307</v>
      </c>
      <c r="N650" t="s">
        <v>307</v>
      </c>
      <c r="O650" t="s">
        <v>307</v>
      </c>
      <c r="P650" t="s">
        <v>307</v>
      </c>
      <c r="Q650" t="s">
        <v>307</v>
      </c>
      <c r="R650" t="s">
        <v>307</v>
      </c>
      <c r="S650" t="s">
        <v>307</v>
      </c>
      <c r="T650" t="s">
        <v>307</v>
      </c>
      <c r="U650" t="s">
        <v>307</v>
      </c>
      <c r="V650" t="s">
        <v>307</v>
      </c>
      <c r="W650" t="s">
        <v>307</v>
      </c>
      <c r="X650" t="s">
        <v>307</v>
      </c>
      <c r="Y650" t="s">
        <v>307</v>
      </c>
      <c r="Z650" t="s">
        <v>307</v>
      </c>
    </row>
    <row r="651" spans="1:42" x14ac:dyDescent="0.25">
      <c r="A651">
        <v>201</v>
      </c>
      <c r="B651" t="s">
        <v>155</v>
      </c>
      <c r="C651" t="s">
        <v>46</v>
      </c>
      <c r="D651" t="s">
        <v>70</v>
      </c>
      <c r="E651" t="s">
        <v>307</v>
      </c>
      <c r="F651" t="s">
        <v>307</v>
      </c>
      <c r="G651" t="s">
        <v>307</v>
      </c>
      <c r="H651" t="s">
        <v>307</v>
      </c>
      <c r="I651" t="s">
        <v>307</v>
      </c>
      <c r="J651" t="s">
        <v>307</v>
      </c>
      <c r="K651" t="s">
        <v>307</v>
      </c>
      <c r="L651" t="s">
        <v>307</v>
      </c>
      <c r="M651" t="s">
        <v>307</v>
      </c>
      <c r="N651" t="s">
        <v>307</v>
      </c>
      <c r="O651" t="s">
        <v>307</v>
      </c>
      <c r="P651" t="s">
        <v>307</v>
      </c>
      <c r="Q651" t="s">
        <v>307</v>
      </c>
      <c r="R651" t="s">
        <v>307</v>
      </c>
      <c r="S651" t="s">
        <v>307</v>
      </c>
      <c r="T651" t="s">
        <v>307</v>
      </c>
      <c r="U651" t="s">
        <v>307</v>
      </c>
      <c r="V651" t="s">
        <v>307</v>
      </c>
      <c r="W651" t="s">
        <v>307</v>
      </c>
      <c r="X651" t="s">
        <v>307</v>
      </c>
      <c r="Y651" t="s">
        <v>307</v>
      </c>
      <c r="Z651" t="s">
        <v>307</v>
      </c>
    </row>
    <row r="652" spans="1:42" x14ac:dyDescent="0.25">
      <c r="A652">
        <v>201</v>
      </c>
      <c r="B652" t="s">
        <v>155</v>
      </c>
      <c r="C652" t="s">
        <v>46</v>
      </c>
      <c r="D652" t="s">
        <v>71</v>
      </c>
      <c r="E652" t="s">
        <v>307</v>
      </c>
      <c r="F652" t="s">
        <v>307</v>
      </c>
      <c r="G652" t="s">
        <v>307</v>
      </c>
      <c r="H652" t="s">
        <v>307</v>
      </c>
      <c r="I652" t="s">
        <v>307</v>
      </c>
      <c r="J652" t="s">
        <v>307</v>
      </c>
      <c r="K652" t="s">
        <v>307</v>
      </c>
      <c r="L652" t="s">
        <v>307</v>
      </c>
      <c r="M652" t="s">
        <v>307</v>
      </c>
      <c r="N652" t="s">
        <v>307</v>
      </c>
      <c r="O652" t="s">
        <v>307</v>
      </c>
      <c r="P652" t="s">
        <v>307</v>
      </c>
      <c r="Q652" t="s">
        <v>307</v>
      </c>
      <c r="R652" t="s">
        <v>307</v>
      </c>
      <c r="S652" t="s">
        <v>307</v>
      </c>
      <c r="T652" t="s">
        <v>307</v>
      </c>
      <c r="U652" t="s">
        <v>307</v>
      </c>
      <c r="V652" t="s">
        <v>307</v>
      </c>
      <c r="W652" t="s">
        <v>307</v>
      </c>
      <c r="X652" t="s">
        <v>307</v>
      </c>
      <c r="Y652" t="s">
        <v>307</v>
      </c>
      <c r="Z652" t="s">
        <v>307</v>
      </c>
    </row>
    <row r="653" spans="1:42" x14ac:dyDescent="0.25">
      <c r="A653">
        <v>201</v>
      </c>
      <c r="B653" t="s">
        <v>155</v>
      </c>
      <c r="C653" t="s">
        <v>46</v>
      </c>
      <c r="D653" t="s">
        <v>72</v>
      </c>
      <c r="E653" t="s">
        <v>307</v>
      </c>
      <c r="F653" t="s">
        <v>307</v>
      </c>
      <c r="G653" t="s">
        <v>307</v>
      </c>
      <c r="H653" t="s">
        <v>307</v>
      </c>
      <c r="I653" t="s">
        <v>307</v>
      </c>
      <c r="J653" t="s">
        <v>307</v>
      </c>
      <c r="K653" t="s">
        <v>307</v>
      </c>
      <c r="L653" t="s">
        <v>307</v>
      </c>
      <c r="M653" t="s">
        <v>307</v>
      </c>
      <c r="N653" t="s">
        <v>307</v>
      </c>
      <c r="O653" t="s">
        <v>307</v>
      </c>
      <c r="P653" t="s">
        <v>307</v>
      </c>
      <c r="Q653" t="s">
        <v>307</v>
      </c>
      <c r="R653" t="s">
        <v>307</v>
      </c>
      <c r="S653" t="s">
        <v>307</v>
      </c>
      <c r="T653" t="s">
        <v>307</v>
      </c>
      <c r="U653" t="s">
        <v>307</v>
      </c>
      <c r="V653" t="s">
        <v>307</v>
      </c>
      <c r="W653" t="s">
        <v>307</v>
      </c>
      <c r="X653" t="s">
        <v>307</v>
      </c>
      <c r="Y653" t="s">
        <v>307</v>
      </c>
      <c r="Z653" t="s">
        <v>307</v>
      </c>
    </row>
    <row r="654" spans="1:42" x14ac:dyDescent="0.25">
      <c r="A654">
        <v>201</v>
      </c>
      <c r="B654" t="s">
        <v>155</v>
      </c>
      <c r="C654" t="s">
        <v>46</v>
      </c>
      <c r="D654" t="s">
        <v>47</v>
      </c>
      <c r="E654" t="s">
        <v>307</v>
      </c>
      <c r="F654" t="s">
        <v>307</v>
      </c>
      <c r="G654" t="s">
        <v>307</v>
      </c>
      <c r="H654" t="s">
        <v>307</v>
      </c>
      <c r="I654" t="s">
        <v>307</v>
      </c>
      <c r="J654" t="s">
        <v>307</v>
      </c>
      <c r="K654" t="s">
        <v>307</v>
      </c>
      <c r="L654" t="s">
        <v>307</v>
      </c>
      <c r="M654" t="s">
        <v>307</v>
      </c>
      <c r="N654" t="s">
        <v>307</v>
      </c>
      <c r="O654" t="s">
        <v>307</v>
      </c>
      <c r="P654" t="s">
        <v>307</v>
      </c>
      <c r="Q654" t="s">
        <v>307</v>
      </c>
      <c r="R654" t="s">
        <v>307</v>
      </c>
      <c r="S654" t="s">
        <v>307</v>
      </c>
      <c r="T654" t="s">
        <v>307</v>
      </c>
      <c r="U654" t="s">
        <v>307</v>
      </c>
      <c r="V654" t="s">
        <v>307</v>
      </c>
      <c r="W654" t="s">
        <v>307</v>
      </c>
      <c r="X654" t="s">
        <v>307</v>
      </c>
      <c r="Y654" t="s">
        <v>307</v>
      </c>
      <c r="Z654" t="s">
        <v>307</v>
      </c>
    </row>
    <row r="655" spans="1:42" x14ac:dyDescent="0.25">
      <c r="A655">
        <v>201</v>
      </c>
      <c r="B655" t="s">
        <v>155</v>
      </c>
      <c r="C655" t="s">
        <v>46</v>
      </c>
      <c r="D655" t="s">
        <v>48</v>
      </c>
      <c r="E655" t="s">
        <v>307</v>
      </c>
      <c r="F655" t="s">
        <v>307</v>
      </c>
      <c r="G655" t="s">
        <v>307</v>
      </c>
      <c r="H655" t="s">
        <v>307</v>
      </c>
      <c r="I655" t="s">
        <v>307</v>
      </c>
      <c r="J655" t="s">
        <v>307</v>
      </c>
      <c r="K655" t="s">
        <v>307</v>
      </c>
      <c r="L655" t="s">
        <v>307</v>
      </c>
      <c r="M655" t="s">
        <v>307</v>
      </c>
      <c r="N655" t="s">
        <v>307</v>
      </c>
      <c r="O655" t="s">
        <v>307</v>
      </c>
      <c r="P655" t="s">
        <v>307</v>
      </c>
      <c r="Q655" t="s">
        <v>307</v>
      </c>
      <c r="R655" t="s">
        <v>307</v>
      </c>
      <c r="S655" t="s">
        <v>307</v>
      </c>
      <c r="T655" t="s">
        <v>307</v>
      </c>
      <c r="U655" t="s">
        <v>307</v>
      </c>
      <c r="V655" t="s">
        <v>307</v>
      </c>
      <c r="W655" t="s">
        <v>307</v>
      </c>
      <c r="X655" t="s">
        <v>307</v>
      </c>
      <c r="Y655" t="s">
        <v>307</v>
      </c>
      <c r="Z655" t="s">
        <v>307</v>
      </c>
    </row>
    <row r="656" spans="1:42" x14ac:dyDescent="0.25">
      <c r="A656">
        <v>201</v>
      </c>
      <c r="B656" t="s">
        <v>155</v>
      </c>
      <c r="C656" t="s">
        <v>46</v>
      </c>
      <c r="D656" t="s">
        <v>49</v>
      </c>
      <c r="E656" t="s">
        <v>307</v>
      </c>
      <c r="F656" t="s">
        <v>307</v>
      </c>
      <c r="G656" t="s">
        <v>307</v>
      </c>
      <c r="H656" t="s">
        <v>307</v>
      </c>
      <c r="I656" t="s">
        <v>307</v>
      </c>
      <c r="J656" t="s">
        <v>307</v>
      </c>
      <c r="K656" t="s">
        <v>307</v>
      </c>
      <c r="L656" t="s">
        <v>307</v>
      </c>
      <c r="M656" t="s">
        <v>307</v>
      </c>
      <c r="N656" t="s">
        <v>307</v>
      </c>
      <c r="O656" t="s">
        <v>307</v>
      </c>
      <c r="P656" t="s">
        <v>307</v>
      </c>
      <c r="Q656" t="s">
        <v>307</v>
      </c>
      <c r="R656" t="s">
        <v>307</v>
      </c>
      <c r="S656" t="s">
        <v>307</v>
      </c>
      <c r="T656" t="s">
        <v>307</v>
      </c>
      <c r="U656" t="s">
        <v>307</v>
      </c>
      <c r="V656" t="s">
        <v>307</v>
      </c>
      <c r="W656" t="s">
        <v>307</v>
      </c>
      <c r="X656" t="s">
        <v>307</v>
      </c>
      <c r="Y656" t="s">
        <v>307</v>
      </c>
      <c r="Z656" t="s">
        <v>307</v>
      </c>
    </row>
    <row r="657" spans="1:45" x14ac:dyDescent="0.25">
      <c r="A657">
        <v>201</v>
      </c>
      <c r="B657" t="s">
        <v>155</v>
      </c>
      <c r="C657" t="s">
        <v>41</v>
      </c>
      <c r="D657" t="s">
        <v>48</v>
      </c>
      <c r="E657" t="s">
        <v>307</v>
      </c>
      <c r="F657" t="s">
        <v>307</v>
      </c>
      <c r="G657" t="s">
        <v>307</v>
      </c>
      <c r="H657" t="s">
        <v>307</v>
      </c>
      <c r="I657" t="s">
        <v>307</v>
      </c>
      <c r="J657" t="s">
        <v>307</v>
      </c>
      <c r="K657" t="s">
        <v>307</v>
      </c>
      <c r="L657" t="s">
        <v>307</v>
      </c>
      <c r="M657" t="s">
        <v>307</v>
      </c>
      <c r="N657" t="s">
        <v>307</v>
      </c>
      <c r="O657" t="s">
        <v>307</v>
      </c>
      <c r="P657" t="s">
        <v>307</v>
      </c>
      <c r="Q657" t="s">
        <v>307</v>
      </c>
      <c r="R657" t="s">
        <v>307</v>
      </c>
      <c r="S657" t="s">
        <v>307</v>
      </c>
      <c r="T657" t="s">
        <v>307</v>
      </c>
      <c r="U657" t="s">
        <v>307</v>
      </c>
      <c r="V657" t="s">
        <v>307</v>
      </c>
      <c r="W657" t="s">
        <v>307</v>
      </c>
      <c r="X657" t="s">
        <v>307</v>
      </c>
      <c r="Y657" t="s">
        <v>307</v>
      </c>
      <c r="Z657" t="s">
        <v>307</v>
      </c>
    </row>
    <row r="658" spans="1:45" x14ac:dyDescent="0.25">
      <c r="A658">
        <v>201</v>
      </c>
      <c r="B658" t="s">
        <v>155</v>
      </c>
      <c r="C658" t="s">
        <v>459</v>
      </c>
      <c r="D658" t="s">
        <v>48</v>
      </c>
      <c r="E658" t="s">
        <v>307</v>
      </c>
      <c r="F658" t="s">
        <v>307</v>
      </c>
      <c r="G658" t="s">
        <v>307</v>
      </c>
      <c r="H658" t="s">
        <v>307</v>
      </c>
      <c r="I658" t="s">
        <v>307</v>
      </c>
      <c r="J658" t="s">
        <v>307</v>
      </c>
      <c r="K658" t="s">
        <v>307</v>
      </c>
      <c r="L658" t="s">
        <v>307</v>
      </c>
      <c r="M658" t="s">
        <v>307</v>
      </c>
      <c r="N658" t="s">
        <v>307</v>
      </c>
      <c r="O658" t="s">
        <v>307</v>
      </c>
      <c r="P658" t="s">
        <v>307</v>
      </c>
      <c r="Q658" t="s">
        <v>307</v>
      </c>
    </row>
    <row r="659" spans="1:45" x14ac:dyDescent="0.25">
      <c r="A659">
        <v>201</v>
      </c>
      <c r="B659" t="s">
        <v>155</v>
      </c>
      <c r="C659" t="s">
        <v>304</v>
      </c>
      <c r="D659" t="s">
        <v>48</v>
      </c>
      <c r="E659" t="s">
        <v>307</v>
      </c>
      <c r="F659" t="s">
        <v>307</v>
      </c>
      <c r="G659" t="s">
        <v>307</v>
      </c>
      <c r="H659" t="s">
        <v>307</v>
      </c>
      <c r="I659" t="s">
        <v>307</v>
      </c>
      <c r="J659" t="s">
        <v>307</v>
      </c>
      <c r="K659" t="s">
        <v>307</v>
      </c>
      <c r="L659" t="s">
        <v>307</v>
      </c>
      <c r="M659" t="s">
        <v>307</v>
      </c>
      <c r="N659" t="s">
        <v>307</v>
      </c>
      <c r="O659" t="s">
        <v>307</v>
      </c>
      <c r="P659" t="s">
        <v>307</v>
      </c>
      <c r="Q659" t="s">
        <v>307</v>
      </c>
    </row>
    <row r="660" spans="1:45" x14ac:dyDescent="0.25">
      <c r="A660">
        <v>201</v>
      </c>
      <c r="B660" t="s">
        <v>155</v>
      </c>
      <c r="C660" t="s">
        <v>433</v>
      </c>
      <c r="D660" t="s">
        <v>48</v>
      </c>
      <c r="E660" t="s">
        <v>307</v>
      </c>
      <c r="F660" t="s">
        <v>307</v>
      </c>
      <c r="G660" t="s">
        <v>307</v>
      </c>
      <c r="H660" t="s">
        <v>307</v>
      </c>
      <c r="I660" t="s">
        <v>307</v>
      </c>
      <c r="J660" t="s">
        <v>307</v>
      </c>
      <c r="K660" t="s">
        <v>307</v>
      </c>
      <c r="L660" t="s">
        <v>307</v>
      </c>
      <c r="M660" t="s">
        <v>307</v>
      </c>
      <c r="N660" t="s">
        <v>307</v>
      </c>
      <c r="O660" t="s">
        <v>307</v>
      </c>
      <c r="P660" t="s">
        <v>307</v>
      </c>
      <c r="Q660" t="s">
        <v>307</v>
      </c>
    </row>
    <row r="661" spans="1:45" x14ac:dyDescent="0.25">
      <c r="A661">
        <v>201</v>
      </c>
      <c r="B661" t="s">
        <v>155</v>
      </c>
      <c r="C661" t="s">
        <v>305</v>
      </c>
      <c r="D661" t="s">
        <v>48</v>
      </c>
      <c r="E661" t="s">
        <v>307</v>
      </c>
      <c r="F661" t="s">
        <v>307</v>
      </c>
      <c r="G661" t="s">
        <v>307</v>
      </c>
      <c r="H661" t="s">
        <v>307</v>
      </c>
      <c r="I661" t="s">
        <v>307</v>
      </c>
      <c r="J661" t="s">
        <v>307</v>
      </c>
      <c r="K661" t="s">
        <v>307</v>
      </c>
      <c r="L661" t="s">
        <v>307</v>
      </c>
      <c r="M661" t="s">
        <v>307</v>
      </c>
      <c r="N661" t="s">
        <v>307</v>
      </c>
      <c r="O661" t="s">
        <v>307</v>
      </c>
      <c r="P661" t="s">
        <v>307</v>
      </c>
      <c r="Q661" t="s">
        <v>307</v>
      </c>
    </row>
    <row r="662" spans="1:45" x14ac:dyDescent="0.25">
      <c r="A662">
        <v>201</v>
      </c>
      <c r="B662" t="s">
        <v>155</v>
      </c>
      <c r="C662" t="s">
        <v>306</v>
      </c>
      <c r="D662" t="s">
        <v>48</v>
      </c>
      <c r="E662" t="s">
        <v>307</v>
      </c>
      <c r="F662" t="s">
        <v>307</v>
      </c>
      <c r="G662" t="s">
        <v>307</v>
      </c>
      <c r="H662" t="s">
        <v>307</v>
      </c>
      <c r="I662" t="s">
        <v>307</v>
      </c>
      <c r="J662" t="s">
        <v>307</v>
      </c>
      <c r="K662" t="s">
        <v>307</v>
      </c>
      <c r="L662" t="s">
        <v>307</v>
      </c>
      <c r="M662" t="s">
        <v>307</v>
      </c>
      <c r="N662" t="s">
        <v>307</v>
      </c>
      <c r="O662" t="s">
        <v>307</v>
      </c>
      <c r="P662" t="s">
        <v>307</v>
      </c>
      <c r="Q662" t="s">
        <v>307</v>
      </c>
    </row>
    <row r="663" spans="1:45" x14ac:dyDescent="0.25">
      <c r="A663">
        <v>201</v>
      </c>
      <c r="B663" t="s">
        <v>155</v>
      </c>
      <c r="C663" t="s">
        <v>44</v>
      </c>
      <c r="D663" t="s">
        <v>54</v>
      </c>
      <c r="E663" t="s">
        <v>307</v>
      </c>
      <c r="F663" t="s">
        <v>307</v>
      </c>
      <c r="G663" t="s">
        <v>307</v>
      </c>
      <c r="H663" t="s">
        <v>307</v>
      </c>
      <c r="I663" t="s">
        <v>307</v>
      </c>
      <c r="J663" t="s">
        <v>307</v>
      </c>
      <c r="K663" t="s">
        <v>307</v>
      </c>
      <c r="L663" t="s">
        <v>307</v>
      </c>
      <c r="M663" t="s">
        <v>307</v>
      </c>
      <c r="N663" t="s">
        <v>307</v>
      </c>
      <c r="O663" t="s">
        <v>307</v>
      </c>
      <c r="P663" t="s">
        <v>307</v>
      </c>
      <c r="Q663" t="s">
        <v>307</v>
      </c>
      <c r="R663" t="s">
        <v>307</v>
      </c>
      <c r="S663" t="s">
        <v>307</v>
      </c>
      <c r="T663" t="s">
        <v>307</v>
      </c>
      <c r="U663" t="s">
        <v>307</v>
      </c>
      <c r="V663" t="s">
        <v>307</v>
      </c>
      <c r="W663" t="s">
        <v>307</v>
      </c>
    </row>
    <row r="664" spans="1:45" x14ac:dyDescent="0.25">
      <c r="A664">
        <v>201</v>
      </c>
      <c r="B664" t="s">
        <v>155</v>
      </c>
      <c r="C664" t="s">
        <v>44</v>
      </c>
      <c r="D664" t="s">
        <v>55</v>
      </c>
      <c r="E664" t="s">
        <v>307</v>
      </c>
      <c r="F664" t="s">
        <v>307</v>
      </c>
      <c r="G664" t="s">
        <v>307</v>
      </c>
      <c r="H664" t="s">
        <v>307</v>
      </c>
      <c r="I664" t="s">
        <v>307</v>
      </c>
      <c r="J664" t="s">
        <v>307</v>
      </c>
      <c r="K664" t="s">
        <v>307</v>
      </c>
      <c r="L664" t="s">
        <v>307</v>
      </c>
      <c r="M664" t="s">
        <v>307</v>
      </c>
      <c r="N664" t="s">
        <v>307</v>
      </c>
      <c r="O664" t="s">
        <v>307</v>
      </c>
      <c r="P664" t="s">
        <v>307</v>
      </c>
      <c r="Q664" t="s">
        <v>307</v>
      </c>
      <c r="R664" t="s">
        <v>307</v>
      </c>
      <c r="S664" t="s">
        <v>307</v>
      </c>
      <c r="T664" t="s">
        <v>307</v>
      </c>
      <c r="U664" t="s">
        <v>307</v>
      </c>
      <c r="V664" t="s">
        <v>307</v>
      </c>
      <c r="W664" t="s">
        <v>307</v>
      </c>
    </row>
    <row r="665" spans="1:45" x14ac:dyDescent="0.25">
      <c r="A665">
        <v>201</v>
      </c>
      <c r="B665" t="s">
        <v>155</v>
      </c>
      <c r="C665" t="s">
        <v>44</v>
      </c>
      <c r="D665" t="s">
        <v>56</v>
      </c>
      <c r="E665" t="s">
        <v>307</v>
      </c>
      <c r="F665" t="s">
        <v>307</v>
      </c>
      <c r="G665" t="s">
        <v>307</v>
      </c>
      <c r="H665" t="s">
        <v>307</v>
      </c>
      <c r="I665" t="s">
        <v>307</v>
      </c>
      <c r="J665" t="s">
        <v>307</v>
      </c>
      <c r="K665" t="s">
        <v>307</v>
      </c>
      <c r="L665" t="s">
        <v>307</v>
      </c>
      <c r="M665" t="s">
        <v>307</v>
      </c>
      <c r="N665" t="s">
        <v>307</v>
      </c>
      <c r="O665" t="s">
        <v>307</v>
      </c>
      <c r="P665" t="s">
        <v>307</v>
      </c>
      <c r="Q665" t="s">
        <v>307</v>
      </c>
      <c r="R665" t="s">
        <v>307</v>
      </c>
      <c r="S665" t="s">
        <v>307</v>
      </c>
      <c r="T665" t="s">
        <v>307</v>
      </c>
      <c r="U665" t="s">
        <v>307</v>
      </c>
      <c r="V665" t="s">
        <v>307</v>
      </c>
      <c r="W665" t="s">
        <v>307</v>
      </c>
    </row>
    <row r="666" spans="1:45" x14ac:dyDescent="0.25">
      <c r="A666">
        <v>201</v>
      </c>
      <c r="B666" t="s">
        <v>155</v>
      </c>
      <c r="C666" t="s">
        <v>44</v>
      </c>
      <c r="D666" t="s">
        <v>57</v>
      </c>
      <c r="E666" t="s">
        <v>307</v>
      </c>
      <c r="F666" t="s">
        <v>307</v>
      </c>
      <c r="G666" t="s">
        <v>307</v>
      </c>
      <c r="H666" t="s">
        <v>307</v>
      </c>
      <c r="I666" t="s">
        <v>307</v>
      </c>
      <c r="J666" t="s">
        <v>307</v>
      </c>
      <c r="K666" t="s">
        <v>307</v>
      </c>
      <c r="L666" t="s">
        <v>307</v>
      </c>
      <c r="M666" t="s">
        <v>307</v>
      </c>
      <c r="N666" t="s">
        <v>307</v>
      </c>
      <c r="O666" t="s">
        <v>307</v>
      </c>
      <c r="P666" t="s">
        <v>307</v>
      </c>
      <c r="Q666" t="s">
        <v>307</v>
      </c>
      <c r="R666" t="s">
        <v>307</v>
      </c>
      <c r="S666" t="s">
        <v>307</v>
      </c>
      <c r="T666" t="s">
        <v>307</v>
      </c>
      <c r="U666" t="s">
        <v>307</v>
      </c>
      <c r="V666" t="s">
        <v>307</v>
      </c>
      <c r="W666" t="s">
        <v>307</v>
      </c>
    </row>
    <row r="667" spans="1:45" x14ac:dyDescent="0.25">
      <c r="A667">
        <v>201</v>
      </c>
      <c r="B667" t="s">
        <v>155</v>
      </c>
      <c r="C667" t="s">
        <v>44</v>
      </c>
      <c r="D667" t="s">
        <v>58</v>
      </c>
      <c r="E667" t="s">
        <v>307</v>
      </c>
      <c r="F667" t="s">
        <v>307</v>
      </c>
      <c r="G667" t="s">
        <v>307</v>
      </c>
      <c r="H667" t="s">
        <v>307</v>
      </c>
      <c r="I667" t="s">
        <v>307</v>
      </c>
      <c r="J667" t="s">
        <v>307</v>
      </c>
      <c r="K667" t="s">
        <v>307</v>
      </c>
      <c r="L667" t="s">
        <v>307</v>
      </c>
      <c r="M667" t="s">
        <v>307</v>
      </c>
      <c r="N667" t="s">
        <v>307</v>
      </c>
      <c r="O667" t="s">
        <v>307</v>
      </c>
      <c r="P667" t="s">
        <v>307</v>
      </c>
      <c r="Q667" t="s">
        <v>307</v>
      </c>
      <c r="R667" t="s">
        <v>307</v>
      </c>
      <c r="S667" t="s">
        <v>307</v>
      </c>
      <c r="T667" t="s">
        <v>307</v>
      </c>
      <c r="U667" t="s">
        <v>307</v>
      </c>
      <c r="V667" t="s">
        <v>307</v>
      </c>
      <c r="W667" t="s">
        <v>307</v>
      </c>
    </row>
    <row r="668" spans="1:45" x14ac:dyDescent="0.25">
      <c r="A668">
        <v>201</v>
      </c>
      <c r="B668" t="s">
        <v>155</v>
      </c>
      <c r="C668" t="s">
        <v>44</v>
      </c>
      <c r="D668" t="s">
        <v>59</v>
      </c>
      <c r="E668" t="s">
        <v>307</v>
      </c>
      <c r="F668" t="s">
        <v>307</v>
      </c>
      <c r="G668" t="s">
        <v>307</v>
      </c>
      <c r="H668" t="s">
        <v>307</v>
      </c>
      <c r="I668" t="s">
        <v>307</v>
      </c>
      <c r="J668" t="s">
        <v>307</v>
      </c>
      <c r="K668" t="s">
        <v>307</v>
      </c>
      <c r="L668" t="s">
        <v>307</v>
      </c>
      <c r="M668" t="s">
        <v>307</v>
      </c>
      <c r="N668" t="s">
        <v>307</v>
      </c>
      <c r="O668" t="s">
        <v>307</v>
      </c>
      <c r="P668" t="s">
        <v>307</v>
      </c>
      <c r="Q668" t="s">
        <v>307</v>
      </c>
      <c r="R668" t="s">
        <v>307</v>
      </c>
      <c r="S668" t="s">
        <v>307</v>
      </c>
      <c r="T668" t="s">
        <v>307</v>
      </c>
      <c r="U668" t="s">
        <v>307</v>
      </c>
      <c r="V668" t="s">
        <v>307</v>
      </c>
      <c r="W668" t="s">
        <v>307</v>
      </c>
    </row>
    <row r="669" spans="1:45" x14ac:dyDescent="0.25">
      <c r="A669">
        <v>201</v>
      </c>
      <c r="B669" t="s">
        <v>155</v>
      </c>
      <c r="C669" t="s">
        <v>44</v>
      </c>
      <c r="D669" t="s">
        <v>60</v>
      </c>
      <c r="E669" t="s">
        <v>307</v>
      </c>
      <c r="F669" t="s">
        <v>307</v>
      </c>
      <c r="G669" t="s">
        <v>307</v>
      </c>
      <c r="H669" t="s">
        <v>307</v>
      </c>
      <c r="I669" t="s">
        <v>307</v>
      </c>
      <c r="J669" t="s">
        <v>307</v>
      </c>
      <c r="K669" t="s">
        <v>307</v>
      </c>
      <c r="L669" t="s">
        <v>307</v>
      </c>
      <c r="M669" t="s">
        <v>307</v>
      </c>
      <c r="N669" t="s">
        <v>307</v>
      </c>
      <c r="O669" t="s">
        <v>307</v>
      </c>
      <c r="P669" t="s">
        <v>307</v>
      </c>
      <c r="Q669" t="s">
        <v>307</v>
      </c>
      <c r="R669" t="s">
        <v>307</v>
      </c>
      <c r="S669" t="s">
        <v>307</v>
      </c>
      <c r="T669" t="s">
        <v>307</v>
      </c>
      <c r="U669" t="s">
        <v>307</v>
      </c>
      <c r="V669" t="s">
        <v>307</v>
      </c>
      <c r="W669" t="s">
        <v>307</v>
      </c>
    </row>
    <row r="670" spans="1:45" x14ac:dyDescent="0.25">
      <c r="A670">
        <v>201</v>
      </c>
      <c r="B670" t="s">
        <v>155</v>
      </c>
      <c r="C670" t="s">
        <v>44</v>
      </c>
      <c r="D670" t="s">
        <v>61</v>
      </c>
      <c r="E670" t="s">
        <v>307</v>
      </c>
      <c r="F670" t="s">
        <v>307</v>
      </c>
      <c r="G670" t="s">
        <v>307</v>
      </c>
      <c r="H670" t="s">
        <v>307</v>
      </c>
      <c r="I670" t="s">
        <v>307</v>
      </c>
      <c r="J670" t="s">
        <v>307</v>
      </c>
      <c r="K670" t="s">
        <v>307</v>
      </c>
      <c r="L670" t="s">
        <v>307</v>
      </c>
      <c r="M670" t="s">
        <v>307</v>
      </c>
      <c r="N670" t="s">
        <v>307</v>
      </c>
      <c r="O670" t="s">
        <v>307</v>
      </c>
      <c r="P670" t="s">
        <v>307</v>
      </c>
      <c r="Q670" t="s">
        <v>307</v>
      </c>
      <c r="R670" t="s">
        <v>307</v>
      </c>
      <c r="S670" t="s">
        <v>307</v>
      </c>
      <c r="T670" t="s">
        <v>307</v>
      </c>
      <c r="U670" t="s">
        <v>307</v>
      </c>
      <c r="V670" t="s">
        <v>307</v>
      </c>
      <c r="W670" t="s">
        <v>307</v>
      </c>
    </row>
    <row r="671" spans="1:45" x14ac:dyDescent="0.25">
      <c r="A671">
        <v>201</v>
      </c>
      <c r="B671" t="s">
        <v>155</v>
      </c>
      <c r="C671" t="s">
        <v>44</v>
      </c>
      <c r="D671" t="s">
        <v>62</v>
      </c>
      <c r="E671" t="s">
        <v>307</v>
      </c>
      <c r="F671" t="s">
        <v>307</v>
      </c>
      <c r="G671" t="s">
        <v>307</v>
      </c>
      <c r="H671" t="s">
        <v>307</v>
      </c>
      <c r="I671" t="s">
        <v>307</v>
      </c>
      <c r="J671" t="s">
        <v>307</v>
      </c>
      <c r="K671" t="s">
        <v>307</v>
      </c>
      <c r="L671" t="s">
        <v>307</v>
      </c>
      <c r="M671" t="s">
        <v>307</v>
      </c>
      <c r="N671" t="s">
        <v>307</v>
      </c>
      <c r="O671" t="s">
        <v>307</v>
      </c>
      <c r="P671" t="s">
        <v>307</v>
      </c>
      <c r="Q671" t="s">
        <v>307</v>
      </c>
      <c r="R671" t="s">
        <v>307</v>
      </c>
      <c r="S671" t="s">
        <v>307</v>
      </c>
      <c r="T671" t="s">
        <v>307</v>
      </c>
      <c r="U671" t="s">
        <v>307</v>
      </c>
      <c r="V671" t="s">
        <v>307</v>
      </c>
      <c r="W671" t="s">
        <v>307</v>
      </c>
    </row>
    <row r="672" spans="1:45" x14ac:dyDescent="0.25">
      <c r="A672">
        <v>201</v>
      </c>
      <c r="B672" t="s">
        <v>155</v>
      </c>
      <c r="C672" t="s">
        <v>38</v>
      </c>
      <c r="D672" t="s">
        <v>47</v>
      </c>
      <c r="E672" t="s">
        <v>307</v>
      </c>
      <c r="F672" t="s">
        <v>307</v>
      </c>
      <c r="G672" t="s">
        <v>307</v>
      </c>
      <c r="H672" t="s">
        <v>307</v>
      </c>
      <c r="I672" t="s">
        <v>307</v>
      </c>
      <c r="J672" t="s">
        <v>307</v>
      </c>
      <c r="K672" t="s">
        <v>307</v>
      </c>
      <c r="L672" t="s">
        <v>307</v>
      </c>
      <c r="M672" t="s">
        <v>307</v>
      </c>
      <c r="N672" t="s">
        <v>307</v>
      </c>
      <c r="O672" t="s">
        <v>307</v>
      </c>
      <c r="P672" t="s">
        <v>307</v>
      </c>
      <c r="Q672" t="s">
        <v>307</v>
      </c>
      <c r="R672" t="s">
        <v>307</v>
      </c>
      <c r="S672" t="s">
        <v>307</v>
      </c>
      <c r="T672" t="s">
        <v>307</v>
      </c>
      <c r="U672" t="s">
        <v>307</v>
      </c>
      <c r="V672" t="s">
        <v>307</v>
      </c>
      <c r="W672" t="s">
        <v>307</v>
      </c>
      <c r="X672" t="s">
        <v>307</v>
      </c>
      <c r="Y672" t="s">
        <v>307</v>
      </c>
      <c r="Z672" t="s">
        <v>307</v>
      </c>
      <c r="AA672" t="s">
        <v>307</v>
      </c>
      <c r="AB672" t="s">
        <v>307</v>
      </c>
      <c r="AC672" t="s">
        <v>307</v>
      </c>
      <c r="AD672" t="s">
        <v>307</v>
      </c>
      <c r="AE672" t="s">
        <v>307</v>
      </c>
      <c r="AF672" t="s">
        <v>307</v>
      </c>
      <c r="AG672" t="s">
        <v>307</v>
      </c>
      <c r="AH672" t="s">
        <v>307</v>
      </c>
      <c r="AI672" t="s">
        <v>307</v>
      </c>
      <c r="AJ672" t="s">
        <v>307</v>
      </c>
      <c r="AK672" t="s">
        <v>307</v>
      </c>
      <c r="AL672" t="s">
        <v>307</v>
      </c>
      <c r="AM672" t="s">
        <v>307</v>
      </c>
      <c r="AN672" t="s">
        <v>307</v>
      </c>
      <c r="AO672" t="s">
        <v>307</v>
      </c>
      <c r="AP672" t="s">
        <v>307</v>
      </c>
      <c r="AQ672" t="s">
        <v>307</v>
      </c>
      <c r="AR672" t="s">
        <v>307</v>
      </c>
      <c r="AS672" t="s">
        <v>307</v>
      </c>
    </row>
    <row r="673" spans="1:45" x14ac:dyDescent="0.25">
      <c r="A673">
        <v>201</v>
      </c>
      <c r="B673" t="s">
        <v>155</v>
      </c>
      <c r="C673" t="s">
        <v>38</v>
      </c>
      <c r="D673" t="s">
        <v>48</v>
      </c>
      <c r="E673" t="s">
        <v>307</v>
      </c>
      <c r="F673" t="s">
        <v>307</v>
      </c>
      <c r="G673" t="s">
        <v>307</v>
      </c>
      <c r="H673" t="s">
        <v>307</v>
      </c>
      <c r="I673" t="s">
        <v>307</v>
      </c>
      <c r="J673" t="s">
        <v>307</v>
      </c>
      <c r="K673" t="s">
        <v>307</v>
      </c>
      <c r="L673" t="s">
        <v>307</v>
      </c>
      <c r="M673" t="s">
        <v>307</v>
      </c>
      <c r="N673" t="s">
        <v>307</v>
      </c>
      <c r="O673" t="s">
        <v>307</v>
      </c>
      <c r="P673" t="s">
        <v>307</v>
      </c>
      <c r="Q673" t="s">
        <v>307</v>
      </c>
      <c r="R673" t="s">
        <v>307</v>
      </c>
      <c r="S673" t="s">
        <v>307</v>
      </c>
      <c r="T673" t="s">
        <v>307</v>
      </c>
      <c r="U673" t="s">
        <v>307</v>
      </c>
      <c r="V673" t="s">
        <v>307</v>
      </c>
      <c r="W673" t="s">
        <v>307</v>
      </c>
      <c r="X673" t="s">
        <v>307</v>
      </c>
      <c r="Y673" t="s">
        <v>307</v>
      </c>
      <c r="Z673" t="s">
        <v>307</v>
      </c>
      <c r="AA673" t="s">
        <v>307</v>
      </c>
      <c r="AB673" t="s">
        <v>307</v>
      </c>
      <c r="AC673" t="s">
        <v>307</v>
      </c>
      <c r="AD673" t="s">
        <v>307</v>
      </c>
      <c r="AE673" t="s">
        <v>307</v>
      </c>
      <c r="AF673" t="s">
        <v>307</v>
      </c>
      <c r="AG673" t="s">
        <v>307</v>
      </c>
      <c r="AH673" t="s">
        <v>307</v>
      </c>
      <c r="AI673" t="s">
        <v>307</v>
      </c>
      <c r="AJ673" t="s">
        <v>307</v>
      </c>
      <c r="AK673" t="s">
        <v>307</v>
      </c>
      <c r="AL673" t="s">
        <v>307</v>
      </c>
      <c r="AM673" t="s">
        <v>307</v>
      </c>
      <c r="AN673" t="s">
        <v>307</v>
      </c>
      <c r="AO673" t="s">
        <v>307</v>
      </c>
      <c r="AP673" t="s">
        <v>307</v>
      </c>
      <c r="AQ673" t="s">
        <v>307</v>
      </c>
      <c r="AR673" t="s">
        <v>307</v>
      </c>
      <c r="AS673" t="s">
        <v>307</v>
      </c>
    </row>
    <row r="674" spans="1:45" x14ac:dyDescent="0.25">
      <c r="A674">
        <v>201</v>
      </c>
      <c r="B674" t="s">
        <v>155</v>
      </c>
      <c r="C674" t="s">
        <v>38</v>
      </c>
      <c r="D674" t="s">
        <v>49</v>
      </c>
      <c r="E674" t="s">
        <v>307</v>
      </c>
      <c r="F674" t="s">
        <v>307</v>
      </c>
      <c r="G674" t="s">
        <v>307</v>
      </c>
      <c r="H674" t="s">
        <v>307</v>
      </c>
      <c r="I674" t="s">
        <v>307</v>
      </c>
      <c r="J674" t="s">
        <v>307</v>
      </c>
      <c r="K674" t="s">
        <v>307</v>
      </c>
      <c r="L674" t="s">
        <v>307</v>
      </c>
      <c r="M674" t="s">
        <v>307</v>
      </c>
      <c r="N674" t="s">
        <v>307</v>
      </c>
      <c r="O674" t="s">
        <v>307</v>
      </c>
      <c r="P674" t="s">
        <v>307</v>
      </c>
      <c r="Q674" t="s">
        <v>307</v>
      </c>
      <c r="R674" t="s">
        <v>307</v>
      </c>
      <c r="S674" t="s">
        <v>307</v>
      </c>
      <c r="T674" t="s">
        <v>307</v>
      </c>
      <c r="U674" t="s">
        <v>307</v>
      </c>
      <c r="V674" t="s">
        <v>307</v>
      </c>
      <c r="W674" t="s">
        <v>307</v>
      </c>
      <c r="X674" t="s">
        <v>307</v>
      </c>
      <c r="Y674" t="s">
        <v>307</v>
      </c>
      <c r="Z674" t="s">
        <v>307</v>
      </c>
      <c r="AA674" t="s">
        <v>307</v>
      </c>
      <c r="AB674" t="s">
        <v>307</v>
      </c>
      <c r="AC674" t="s">
        <v>307</v>
      </c>
      <c r="AD674" t="s">
        <v>307</v>
      </c>
      <c r="AE674" t="s">
        <v>307</v>
      </c>
      <c r="AF674" t="s">
        <v>307</v>
      </c>
      <c r="AG674" t="s">
        <v>307</v>
      </c>
      <c r="AH674" t="s">
        <v>307</v>
      </c>
      <c r="AI674" t="s">
        <v>307</v>
      </c>
      <c r="AJ674" t="s">
        <v>307</v>
      </c>
      <c r="AK674" t="s">
        <v>307</v>
      </c>
      <c r="AL674" t="s">
        <v>307</v>
      </c>
      <c r="AM674" t="s">
        <v>307</v>
      </c>
      <c r="AN674" t="s">
        <v>307</v>
      </c>
      <c r="AO674" t="s">
        <v>307</v>
      </c>
      <c r="AP674" t="s">
        <v>307</v>
      </c>
      <c r="AQ674" t="s">
        <v>307</v>
      </c>
      <c r="AR674" t="s">
        <v>307</v>
      </c>
      <c r="AS674" t="s">
        <v>307</v>
      </c>
    </row>
    <row r="675" spans="1:45" x14ac:dyDescent="0.25">
      <c r="A675">
        <v>201</v>
      </c>
      <c r="B675" t="s">
        <v>155</v>
      </c>
      <c r="C675" t="s">
        <v>450</v>
      </c>
      <c r="D675" t="s">
        <v>48</v>
      </c>
      <c r="E675" t="s">
        <v>307</v>
      </c>
      <c r="F675" t="s">
        <v>307</v>
      </c>
      <c r="G675" t="s">
        <v>307</v>
      </c>
      <c r="H675" t="s">
        <v>307</v>
      </c>
      <c r="I675" t="s">
        <v>307</v>
      </c>
      <c r="J675" t="s">
        <v>307</v>
      </c>
      <c r="K675" t="s">
        <v>307</v>
      </c>
      <c r="L675" t="s">
        <v>307</v>
      </c>
      <c r="M675" t="s">
        <v>307</v>
      </c>
      <c r="N675" t="s">
        <v>307</v>
      </c>
      <c r="O675" t="s">
        <v>307</v>
      </c>
      <c r="P675" t="s">
        <v>307</v>
      </c>
      <c r="Q675" t="s">
        <v>307</v>
      </c>
      <c r="R675" t="s">
        <v>307</v>
      </c>
    </row>
    <row r="676" spans="1:45" x14ac:dyDescent="0.25">
      <c r="A676">
        <v>201</v>
      </c>
      <c r="B676" t="s">
        <v>155</v>
      </c>
      <c r="C676" t="s">
        <v>449</v>
      </c>
      <c r="D676" t="s">
        <v>48</v>
      </c>
      <c r="E676" t="s">
        <v>307</v>
      </c>
      <c r="F676" t="s">
        <v>307</v>
      </c>
      <c r="G676" t="s">
        <v>307</v>
      </c>
      <c r="H676" t="s">
        <v>307</v>
      </c>
      <c r="I676" t="s">
        <v>307</v>
      </c>
      <c r="J676" t="s">
        <v>307</v>
      </c>
      <c r="K676" t="s">
        <v>307</v>
      </c>
      <c r="L676" t="s">
        <v>307</v>
      </c>
      <c r="M676" t="s">
        <v>307</v>
      </c>
      <c r="N676" t="s">
        <v>307</v>
      </c>
      <c r="O676" t="s">
        <v>307</v>
      </c>
      <c r="P676" t="s">
        <v>307</v>
      </c>
      <c r="Q676" t="s">
        <v>307</v>
      </c>
      <c r="R676" t="s">
        <v>307</v>
      </c>
    </row>
    <row r="677" spans="1:45" x14ac:dyDescent="0.25">
      <c r="A677">
        <v>201</v>
      </c>
      <c r="B677" t="s">
        <v>155</v>
      </c>
      <c r="C677" t="s">
        <v>475</v>
      </c>
      <c r="D677" t="s">
        <v>48</v>
      </c>
      <c r="E677" t="s">
        <v>307</v>
      </c>
      <c r="F677" t="s">
        <v>307</v>
      </c>
      <c r="G677" t="s">
        <v>307</v>
      </c>
    </row>
    <row r="678" spans="1:45" x14ac:dyDescent="0.25">
      <c r="A678">
        <v>201</v>
      </c>
      <c r="B678" t="s">
        <v>155</v>
      </c>
      <c r="C678" t="s">
        <v>42</v>
      </c>
      <c r="D678" t="s">
        <v>48</v>
      </c>
      <c r="E678" t="s">
        <v>307</v>
      </c>
      <c r="F678" t="s">
        <v>307</v>
      </c>
      <c r="G678" t="s">
        <v>307</v>
      </c>
      <c r="H678" t="s">
        <v>307</v>
      </c>
      <c r="I678" t="s">
        <v>307</v>
      </c>
      <c r="J678" t="s">
        <v>307</v>
      </c>
      <c r="K678" t="s">
        <v>307</v>
      </c>
      <c r="L678" t="s">
        <v>307</v>
      </c>
      <c r="M678" t="s">
        <v>307</v>
      </c>
      <c r="N678" t="s">
        <v>307</v>
      </c>
      <c r="O678" t="s">
        <v>307</v>
      </c>
      <c r="P678" t="s">
        <v>307</v>
      </c>
      <c r="Q678" t="s">
        <v>307</v>
      </c>
      <c r="R678" t="s">
        <v>307</v>
      </c>
      <c r="S678" t="s">
        <v>307</v>
      </c>
      <c r="T678" t="s">
        <v>307</v>
      </c>
      <c r="U678" t="s">
        <v>307</v>
      </c>
      <c r="V678" t="s">
        <v>307</v>
      </c>
      <c r="W678" t="s">
        <v>307</v>
      </c>
      <c r="X678" t="s">
        <v>307</v>
      </c>
      <c r="Y678" t="s">
        <v>307</v>
      </c>
      <c r="Z678" t="s">
        <v>307</v>
      </c>
    </row>
    <row r="679" spans="1:45" x14ac:dyDescent="0.25">
      <c r="A679">
        <v>202</v>
      </c>
      <c r="B679" t="s">
        <v>156</v>
      </c>
      <c r="C679" t="s">
        <v>43</v>
      </c>
      <c r="D679" t="s">
        <v>54</v>
      </c>
      <c r="E679" t="s">
        <v>307</v>
      </c>
      <c r="F679" t="s">
        <v>307</v>
      </c>
      <c r="G679" t="s">
        <v>307</v>
      </c>
      <c r="H679" t="s">
        <v>307</v>
      </c>
      <c r="I679" t="s">
        <v>307</v>
      </c>
      <c r="J679" t="s">
        <v>307</v>
      </c>
      <c r="K679" t="s">
        <v>307</v>
      </c>
      <c r="L679" t="s">
        <v>307</v>
      </c>
      <c r="M679" t="s">
        <v>307</v>
      </c>
      <c r="N679" t="s">
        <v>307</v>
      </c>
      <c r="O679" t="s">
        <v>307</v>
      </c>
      <c r="P679" t="s">
        <v>307</v>
      </c>
      <c r="Q679" t="s">
        <v>307</v>
      </c>
      <c r="R679" t="s">
        <v>307</v>
      </c>
      <c r="S679" t="s">
        <v>307</v>
      </c>
      <c r="T679" t="s">
        <v>307</v>
      </c>
      <c r="U679" t="s">
        <v>307</v>
      </c>
      <c r="V679" t="s">
        <v>307</v>
      </c>
      <c r="W679" t="s">
        <v>307</v>
      </c>
    </row>
    <row r="680" spans="1:45" x14ac:dyDescent="0.25">
      <c r="A680">
        <v>202</v>
      </c>
      <c r="B680" t="s">
        <v>156</v>
      </c>
      <c r="C680" t="s">
        <v>43</v>
      </c>
      <c r="D680" t="s">
        <v>55</v>
      </c>
      <c r="E680" t="s">
        <v>307</v>
      </c>
      <c r="F680" t="s">
        <v>307</v>
      </c>
      <c r="G680" t="s">
        <v>307</v>
      </c>
      <c r="H680" t="s">
        <v>307</v>
      </c>
      <c r="I680" t="s">
        <v>307</v>
      </c>
      <c r="J680" t="s">
        <v>307</v>
      </c>
      <c r="K680" t="s">
        <v>307</v>
      </c>
      <c r="L680" t="s">
        <v>307</v>
      </c>
      <c r="M680" t="s">
        <v>307</v>
      </c>
      <c r="N680" t="s">
        <v>307</v>
      </c>
      <c r="O680" t="s">
        <v>307</v>
      </c>
      <c r="P680" t="s">
        <v>307</v>
      </c>
      <c r="Q680" t="s">
        <v>307</v>
      </c>
      <c r="R680" t="s">
        <v>307</v>
      </c>
      <c r="S680" t="s">
        <v>307</v>
      </c>
      <c r="T680" t="s">
        <v>307</v>
      </c>
      <c r="U680" t="s">
        <v>307</v>
      </c>
      <c r="V680" t="s">
        <v>307</v>
      </c>
      <c r="W680" t="s">
        <v>307</v>
      </c>
    </row>
    <row r="681" spans="1:45" x14ac:dyDescent="0.25">
      <c r="A681">
        <v>202</v>
      </c>
      <c r="B681" t="s">
        <v>156</v>
      </c>
      <c r="C681" t="s">
        <v>43</v>
      </c>
      <c r="D681" t="s">
        <v>56</v>
      </c>
      <c r="E681" t="s">
        <v>307</v>
      </c>
      <c r="F681" t="s">
        <v>307</v>
      </c>
      <c r="G681" t="s">
        <v>307</v>
      </c>
      <c r="H681" t="s">
        <v>307</v>
      </c>
      <c r="I681" t="s">
        <v>307</v>
      </c>
      <c r="J681" t="s">
        <v>307</v>
      </c>
      <c r="K681" t="s">
        <v>307</v>
      </c>
      <c r="L681" t="s">
        <v>307</v>
      </c>
      <c r="M681" t="s">
        <v>307</v>
      </c>
      <c r="N681" t="s">
        <v>307</v>
      </c>
      <c r="O681" t="s">
        <v>307</v>
      </c>
      <c r="P681" t="s">
        <v>307</v>
      </c>
      <c r="Q681" t="s">
        <v>307</v>
      </c>
      <c r="R681" t="s">
        <v>307</v>
      </c>
      <c r="S681" t="s">
        <v>307</v>
      </c>
      <c r="T681" t="s">
        <v>307</v>
      </c>
      <c r="U681" t="s">
        <v>307</v>
      </c>
      <c r="V681" t="s">
        <v>307</v>
      </c>
      <c r="W681" t="s">
        <v>307</v>
      </c>
    </row>
    <row r="682" spans="1:45" x14ac:dyDescent="0.25">
      <c r="A682">
        <v>202</v>
      </c>
      <c r="B682" t="s">
        <v>156</v>
      </c>
      <c r="C682" t="s">
        <v>43</v>
      </c>
      <c r="D682" t="s">
        <v>57</v>
      </c>
      <c r="E682" t="s">
        <v>307</v>
      </c>
      <c r="F682" t="s">
        <v>307</v>
      </c>
      <c r="G682" t="s">
        <v>307</v>
      </c>
      <c r="H682" t="s">
        <v>307</v>
      </c>
      <c r="I682" t="s">
        <v>307</v>
      </c>
      <c r="J682" t="s">
        <v>307</v>
      </c>
      <c r="K682" t="s">
        <v>307</v>
      </c>
      <c r="L682" t="s">
        <v>307</v>
      </c>
      <c r="M682" t="s">
        <v>307</v>
      </c>
      <c r="N682" t="s">
        <v>307</v>
      </c>
      <c r="O682" t="s">
        <v>307</v>
      </c>
      <c r="P682" t="s">
        <v>307</v>
      </c>
      <c r="Q682" t="s">
        <v>307</v>
      </c>
      <c r="R682" t="s">
        <v>307</v>
      </c>
      <c r="S682" t="s">
        <v>307</v>
      </c>
      <c r="T682" t="s">
        <v>307</v>
      </c>
      <c r="U682" t="s">
        <v>307</v>
      </c>
      <c r="V682" t="s">
        <v>307</v>
      </c>
      <c r="W682" t="s">
        <v>307</v>
      </c>
    </row>
    <row r="683" spans="1:45" x14ac:dyDescent="0.25">
      <c r="A683">
        <v>202</v>
      </c>
      <c r="B683" t="s">
        <v>156</v>
      </c>
      <c r="C683" t="s">
        <v>43</v>
      </c>
      <c r="D683" t="s">
        <v>58</v>
      </c>
      <c r="E683" t="s">
        <v>307</v>
      </c>
      <c r="F683" t="s">
        <v>307</v>
      </c>
      <c r="G683" t="s">
        <v>307</v>
      </c>
      <c r="H683" t="s">
        <v>307</v>
      </c>
      <c r="I683" t="s">
        <v>307</v>
      </c>
      <c r="J683" t="s">
        <v>307</v>
      </c>
      <c r="K683" t="s">
        <v>307</v>
      </c>
      <c r="L683" t="s">
        <v>307</v>
      </c>
      <c r="M683" t="s">
        <v>307</v>
      </c>
      <c r="N683" t="s">
        <v>307</v>
      </c>
      <c r="O683" t="s">
        <v>307</v>
      </c>
      <c r="P683" t="s">
        <v>307</v>
      </c>
      <c r="Q683" t="s">
        <v>307</v>
      </c>
      <c r="R683" t="s">
        <v>307</v>
      </c>
      <c r="S683" t="s">
        <v>307</v>
      </c>
      <c r="T683" t="s">
        <v>307</v>
      </c>
      <c r="U683" t="s">
        <v>307</v>
      </c>
      <c r="V683" t="s">
        <v>307</v>
      </c>
      <c r="W683" t="s">
        <v>307</v>
      </c>
    </row>
    <row r="684" spans="1:45" x14ac:dyDescent="0.25">
      <c r="A684">
        <v>202</v>
      </c>
      <c r="B684" t="s">
        <v>156</v>
      </c>
      <c r="C684" t="s">
        <v>43</v>
      </c>
      <c r="D684" t="s">
        <v>59</v>
      </c>
      <c r="E684" t="s">
        <v>307</v>
      </c>
      <c r="F684" t="s">
        <v>307</v>
      </c>
      <c r="G684" t="s">
        <v>307</v>
      </c>
      <c r="H684" t="s">
        <v>307</v>
      </c>
      <c r="I684" t="s">
        <v>307</v>
      </c>
      <c r="J684" t="s">
        <v>307</v>
      </c>
      <c r="K684" t="s">
        <v>307</v>
      </c>
      <c r="L684" t="s">
        <v>307</v>
      </c>
      <c r="M684" t="s">
        <v>307</v>
      </c>
      <c r="N684" t="s">
        <v>307</v>
      </c>
      <c r="O684" t="s">
        <v>307</v>
      </c>
      <c r="P684" t="s">
        <v>307</v>
      </c>
      <c r="Q684" t="s">
        <v>307</v>
      </c>
      <c r="R684" t="s">
        <v>307</v>
      </c>
      <c r="S684" t="s">
        <v>307</v>
      </c>
      <c r="T684" t="s">
        <v>307</v>
      </c>
      <c r="U684" t="s">
        <v>307</v>
      </c>
      <c r="V684" t="s">
        <v>307</v>
      </c>
      <c r="W684" t="s">
        <v>307</v>
      </c>
    </row>
    <row r="685" spans="1:45" x14ac:dyDescent="0.25">
      <c r="A685">
        <v>202</v>
      </c>
      <c r="B685" t="s">
        <v>156</v>
      </c>
      <c r="C685" t="s">
        <v>43</v>
      </c>
      <c r="D685" t="s">
        <v>60</v>
      </c>
      <c r="E685" t="s">
        <v>307</v>
      </c>
      <c r="F685" t="s">
        <v>307</v>
      </c>
      <c r="G685" t="s">
        <v>307</v>
      </c>
      <c r="H685" t="s">
        <v>307</v>
      </c>
      <c r="I685" t="s">
        <v>307</v>
      </c>
      <c r="J685" t="s">
        <v>307</v>
      </c>
      <c r="K685" t="s">
        <v>307</v>
      </c>
      <c r="L685" t="s">
        <v>307</v>
      </c>
      <c r="M685" t="s">
        <v>307</v>
      </c>
      <c r="N685" t="s">
        <v>307</v>
      </c>
      <c r="O685" t="s">
        <v>307</v>
      </c>
      <c r="P685" t="s">
        <v>307</v>
      </c>
      <c r="Q685" t="s">
        <v>307</v>
      </c>
      <c r="R685" t="s">
        <v>307</v>
      </c>
      <c r="S685" t="s">
        <v>307</v>
      </c>
      <c r="T685" t="s">
        <v>307</v>
      </c>
      <c r="U685" t="s">
        <v>307</v>
      </c>
      <c r="V685" t="s">
        <v>307</v>
      </c>
      <c r="W685" t="s">
        <v>307</v>
      </c>
    </row>
    <row r="686" spans="1:45" x14ac:dyDescent="0.25">
      <c r="A686">
        <v>202</v>
      </c>
      <c r="B686" t="s">
        <v>156</v>
      </c>
      <c r="C686" t="s">
        <v>43</v>
      </c>
      <c r="D686" t="s">
        <v>61</v>
      </c>
      <c r="E686" t="s">
        <v>307</v>
      </c>
      <c r="F686" t="s">
        <v>307</v>
      </c>
      <c r="G686" t="s">
        <v>307</v>
      </c>
      <c r="H686" t="s">
        <v>307</v>
      </c>
      <c r="I686" t="s">
        <v>307</v>
      </c>
      <c r="J686" t="s">
        <v>307</v>
      </c>
      <c r="K686" t="s">
        <v>307</v>
      </c>
      <c r="L686" t="s">
        <v>307</v>
      </c>
      <c r="M686" t="s">
        <v>307</v>
      </c>
      <c r="N686" t="s">
        <v>307</v>
      </c>
      <c r="O686" t="s">
        <v>307</v>
      </c>
      <c r="P686" t="s">
        <v>307</v>
      </c>
      <c r="Q686" t="s">
        <v>307</v>
      </c>
      <c r="R686" t="s">
        <v>307</v>
      </c>
      <c r="S686" t="s">
        <v>307</v>
      </c>
      <c r="T686" t="s">
        <v>307</v>
      </c>
      <c r="U686" t="s">
        <v>307</v>
      </c>
      <c r="V686" t="s">
        <v>307</v>
      </c>
      <c r="W686" t="s">
        <v>307</v>
      </c>
    </row>
    <row r="687" spans="1:45" x14ac:dyDescent="0.25">
      <c r="A687">
        <v>202</v>
      </c>
      <c r="B687" t="s">
        <v>156</v>
      </c>
      <c r="C687" t="s">
        <v>43</v>
      </c>
      <c r="D687" t="s">
        <v>62</v>
      </c>
      <c r="E687" t="s">
        <v>307</v>
      </c>
      <c r="F687" t="s">
        <v>307</v>
      </c>
      <c r="G687" t="s">
        <v>307</v>
      </c>
      <c r="H687" t="s">
        <v>307</v>
      </c>
      <c r="I687" t="s">
        <v>307</v>
      </c>
      <c r="J687" t="s">
        <v>307</v>
      </c>
      <c r="K687" t="s">
        <v>307</v>
      </c>
      <c r="L687" t="s">
        <v>307</v>
      </c>
      <c r="M687" t="s">
        <v>307</v>
      </c>
      <c r="N687" t="s">
        <v>307</v>
      </c>
      <c r="O687" t="s">
        <v>307</v>
      </c>
      <c r="P687" t="s">
        <v>307</v>
      </c>
      <c r="Q687" t="s">
        <v>307</v>
      </c>
      <c r="R687" t="s">
        <v>307</v>
      </c>
      <c r="S687" t="s">
        <v>307</v>
      </c>
      <c r="T687" t="s">
        <v>307</v>
      </c>
      <c r="U687" t="s">
        <v>307</v>
      </c>
      <c r="V687" t="s">
        <v>307</v>
      </c>
      <c r="W687" t="s">
        <v>307</v>
      </c>
    </row>
    <row r="688" spans="1:45" x14ac:dyDescent="0.25">
      <c r="A688">
        <v>202</v>
      </c>
      <c r="B688" t="s">
        <v>156</v>
      </c>
      <c r="C688" t="s">
        <v>36</v>
      </c>
      <c r="D688" t="s">
        <v>47</v>
      </c>
      <c r="E688" t="s">
        <v>307</v>
      </c>
      <c r="F688" t="s">
        <v>307</v>
      </c>
      <c r="G688" t="s">
        <v>307</v>
      </c>
      <c r="H688" t="s">
        <v>307</v>
      </c>
      <c r="I688" t="s">
        <v>307</v>
      </c>
      <c r="J688" t="s">
        <v>307</v>
      </c>
      <c r="K688" t="s">
        <v>307</v>
      </c>
      <c r="L688" t="s">
        <v>307</v>
      </c>
      <c r="M688" t="s">
        <v>307</v>
      </c>
      <c r="N688" t="s">
        <v>307</v>
      </c>
      <c r="O688" t="s">
        <v>307</v>
      </c>
      <c r="P688" t="s">
        <v>307</v>
      </c>
      <c r="Q688" t="s">
        <v>307</v>
      </c>
      <c r="R688" t="s">
        <v>307</v>
      </c>
      <c r="S688" t="s">
        <v>307</v>
      </c>
      <c r="T688" t="s">
        <v>307</v>
      </c>
      <c r="U688" t="s">
        <v>307</v>
      </c>
      <c r="V688" t="s">
        <v>307</v>
      </c>
      <c r="W688" t="s">
        <v>307</v>
      </c>
      <c r="X688" t="s">
        <v>307</v>
      </c>
      <c r="Y688" t="s">
        <v>307</v>
      </c>
      <c r="Z688" t="s">
        <v>307</v>
      </c>
      <c r="AA688" t="s">
        <v>307</v>
      </c>
      <c r="AB688" t="s">
        <v>307</v>
      </c>
      <c r="AC688" t="s">
        <v>307</v>
      </c>
      <c r="AD688" t="s">
        <v>307</v>
      </c>
      <c r="AE688" t="s">
        <v>307</v>
      </c>
      <c r="AF688" t="s">
        <v>307</v>
      </c>
      <c r="AG688" t="s">
        <v>307</v>
      </c>
      <c r="AH688" t="s">
        <v>307</v>
      </c>
      <c r="AI688" t="s">
        <v>307</v>
      </c>
      <c r="AJ688" t="s">
        <v>307</v>
      </c>
      <c r="AK688" t="s">
        <v>307</v>
      </c>
      <c r="AL688" t="s">
        <v>307</v>
      </c>
      <c r="AM688" t="s">
        <v>307</v>
      </c>
      <c r="AN688" t="s">
        <v>307</v>
      </c>
      <c r="AO688" t="s">
        <v>307</v>
      </c>
      <c r="AP688" t="s">
        <v>307</v>
      </c>
      <c r="AQ688" t="s">
        <v>307</v>
      </c>
      <c r="AR688" t="s">
        <v>307</v>
      </c>
      <c r="AS688" t="s">
        <v>307</v>
      </c>
    </row>
    <row r="689" spans="1:45" x14ac:dyDescent="0.25">
      <c r="A689">
        <v>202</v>
      </c>
      <c r="B689" t="s">
        <v>156</v>
      </c>
      <c r="C689" t="s">
        <v>36</v>
      </c>
      <c r="D689" t="s">
        <v>48</v>
      </c>
      <c r="E689" t="s">
        <v>307</v>
      </c>
      <c r="F689" t="s">
        <v>307</v>
      </c>
      <c r="G689" t="s">
        <v>307</v>
      </c>
      <c r="H689" t="s">
        <v>307</v>
      </c>
      <c r="I689" t="s">
        <v>307</v>
      </c>
      <c r="J689" t="s">
        <v>307</v>
      </c>
      <c r="K689" t="s">
        <v>307</v>
      </c>
      <c r="L689" t="s">
        <v>307</v>
      </c>
      <c r="M689" t="s">
        <v>307</v>
      </c>
      <c r="N689" t="s">
        <v>307</v>
      </c>
      <c r="O689" t="s">
        <v>307</v>
      </c>
      <c r="P689" t="s">
        <v>307</v>
      </c>
      <c r="Q689" t="s">
        <v>307</v>
      </c>
      <c r="R689" t="s">
        <v>307</v>
      </c>
      <c r="S689" t="s">
        <v>307</v>
      </c>
      <c r="T689" t="s">
        <v>307</v>
      </c>
      <c r="U689" t="s">
        <v>307</v>
      </c>
      <c r="V689" t="s">
        <v>307</v>
      </c>
      <c r="W689" t="s">
        <v>307</v>
      </c>
      <c r="X689" t="s">
        <v>307</v>
      </c>
      <c r="Y689" t="s">
        <v>307</v>
      </c>
      <c r="Z689" t="s">
        <v>307</v>
      </c>
      <c r="AA689" t="s">
        <v>307</v>
      </c>
      <c r="AB689" t="s">
        <v>307</v>
      </c>
      <c r="AC689" t="s">
        <v>307</v>
      </c>
      <c r="AD689" t="s">
        <v>307</v>
      </c>
      <c r="AE689" t="s">
        <v>307</v>
      </c>
      <c r="AF689" t="s">
        <v>307</v>
      </c>
      <c r="AG689" t="s">
        <v>307</v>
      </c>
      <c r="AH689" t="s">
        <v>307</v>
      </c>
      <c r="AI689" t="s">
        <v>307</v>
      </c>
      <c r="AJ689" t="s">
        <v>307</v>
      </c>
      <c r="AK689" t="s">
        <v>307</v>
      </c>
      <c r="AL689" t="s">
        <v>307</v>
      </c>
      <c r="AM689" t="s">
        <v>307</v>
      </c>
      <c r="AN689" t="s">
        <v>307</v>
      </c>
      <c r="AO689" t="s">
        <v>307</v>
      </c>
      <c r="AP689" t="s">
        <v>307</v>
      </c>
      <c r="AQ689" t="s">
        <v>307</v>
      </c>
      <c r="AR689" t="s">
        <v>307</v>
      </c>
      <c r="AS689" t="s">
        <v>307</v>
      </c>
    </row>
    <row r="690" spans="1:45" x14ac:dyDescent="0.25">
      <c r="A690">
        <v>202</v>
      </c>
      <c r="B690" t="s">
        <v>156</v>
      </c>
      <c r="C690" t="s">
        <v>36</v>
      </c>
      <c r="D690" t="s">
        <v>49</v>
      </c>
      <c r="E690" t="s">
        <v>307</v>
      </c>
      <c r="F690" t="s">
        <v>307</v>
      </c>
      <c r="G690" t="s">
        <v>307</v>
      </c>
      <c r="H690" t="s">
        <v>307</v>
      </c>
      <c r="I690" t="s">
        <v>307</v>
      </c>
      <c r="J690" t="s">
        <v>307</v>
      </c>
      <c r="K690" t="s">
        <v>307</v>
      </c>
      <c r="L690" t="s">
        <v>307</v>
      </c>
      <c r="M690" t="s">
        <v>307</v>
      </c>
      <c r="N690" t="s">
        <v>307</v>
      </c>
      <c r="O690" t="s">
        <v>307</v>
      </c>
      <c r="P690" t="s">
        <v>307</v>
      </c>
      <c r="Q690" t="s">
        <v>307</v>
      </c>
      <c r="R690" t="s">
        <v>307</v>
      </c>
      <c r="S690" t="s">
        <v>307</v>
      </c>
      <c r="T690" t="s">
        <v>307</v>
      </c>
      <c r="U690" t="s">
        <v>307</v>
      </c>
      <c r="V690" t="s">
        <v>307</v>
      </c>
      <c r="W690" t="s">
        <v>307</v>
      </c>
      <c r="X690" t="s">
        <v>307</v>
      </c>
      <c r="Y690" t="s">
        <v>307</v>
      </c>
      <c r="Z690" t="s">
        <v>307</v>
      </c>
      <c r="AA690" t="s">
        <v>307</v>
      </c>
      <c r="AB690" t="s">
        <v>307</v>
      </c>
      <c r="AC690" t="s">
        <v>307</v>
      </c>
      <c r="AD690" t="s">
        <v>307</v>
      </c>
      <c r="AE690" t="s">
        <v>307</v>
      </c>
      <c r="AF690" t="s">
        <v>307</v>
      </c>
      <c r="AG690" t="s">
        <v>307</v>
      </c>
      <c r="AH690" t="s">
        <v>307</v>
      </c>
      <c r="AI690" t="s">
        <v>307</v>
      </c>
      <c r="AJ690" t="s">
        <v>307</v>
      </c>
      <c r="AK690" t="s">
        <v>307</v>
      </c>
      <c r="AL690" t="s">
        <v>307</v>
      </c>
      <c r="AM690" t="s">
        <v>307</v>
      </c>
      <c r="AN690" t="s">
        <v>307</v>
      </c>
      <c r="AO690" t="s">
        <v>307</v>
      </c>
      <c r="AP690" t="s">
        <v>307</v>
      </c>
      <c r="AQ690" t="s">
        <v>307</v>
      </c>
      <c r="AR690" t="s">
        <v>307</v>
      </c>
      <c r="AS690" t="s">
        <v>307</v>
      </c>
    </row>
    <row r="691" spans="1:45" x14ac:dyDescent="0.25">
      <c r="A691">
        <v>202</v>
      </c>
      <c r="B691" t="s">
        <v>156</v>
      </c>
      <c r="C691" t="s">
        <v>37</v>
      </c>
      <c r="D691" t="s">
        <v>47</v>
      </c>
      <c r="E691" t="s">
        <v>307</v>
      </c>
      <c r="F691" t="s">
        <v>307</v>
      </c>
      <c r="G691" t="s">
        <v>307</v>
      </c>
      <c r="H691" t="s">
        <v>307</v>
      </c>
      <c r="I691" t="s">
        <v>307</v>
      </c>
      <c r="J691" t="s">
        <v>307</v>
      </c>
      <c r="K691" t="s">
        <v>307</v>
      </c>
      <c r="L691" t="s">
        <v>307</v>
      </c>
      <c r="M691" t="s">
        <v>307</v>
      </c>
      <c r="N691" t="s">
        <v>307</v>
      </c>
      <c r="O691" t="s">
        <v>307</v>
      </c>
      <c r="P691" t="s">
        <v>307</v>
      </c>
      <c r="Q691" t="s">
        <v>307</v>
      </c>
      <c r="R691" t="s">
        <v>307</v>
      </c>
      <c r="S691" t="s">
        <v>307</v>
      </c>
      <c r="T691" t="s">
        <v>307</v>
      </c>
      <c r="U691" t="s">
        <v>307</v>
      </c>
      <c r="V691" t="s">
        <v>307</v>
      </c>
      <c r="W691" t="s">
        <v>307</v>
      </c>
      <c r="X691" t="s">
        <v>307</v>
      </c>
      <c r="Y691" t="s">
        <v>307</v>
      </c>
      <c r="Z691" t="s">
        <v>307</v>
      </c>
      <c r="AA691" t="s">
        <v>307</v>
      </c>
      <c r="AB691" t="s">
        <v>307</v>
      </c>
      <c r="AC691" t="s">
        <v>307</v>
      </c>
      <c r="AD691" t="s">
        <v>307</v>
      </c>
      <c r="AE691" t="s">
        <v>307</v>
      </c>
      <c r="AF691" t="s">
        <v>307</v>
      </c>
      <c r="AG691" t="s">
        <v>307</v>
      </c>
      <c r="AH691" t="s">
        <v>307</v>
      </c>
      <c r="AI691" t="s">
        <v>307</v>
      </c>
      <c r="AJ691" t="s">
        <v>307</v>
      </c>
      <c r="AK691" t="s">
        <v>307</v>
      </c>
      <c r="AL691" t="s">
        <v>307</v>
      </c>
      <c r="AM691" t="s">
        <v>307</v>
      </c>
      <c r="AN691" t="s">
        <v>307</v>
      </c>
      <c r="AO691" t="s">
        <v>307</v>
      </c>
      <c r="AP691" t="s">
        <v>307</v>
      </c>
      <c r="AQ691" t="s">
        <v>307</v>
      </c>
      <c r="AR691" t="s">
        <v>307</v>
      </c>
      <c r="AS691" t="s">
        <v>307</v>
      </c>
    </row>
    <row r="692" spans="1:45" x14ac:dyDescent="0.25">
      <c r="A692">
        <v>202</v>
      </c>
      <c r="B692" t="s">
        <v>156</v>
      </c>
      <c r="C692" t="s">
        <v>37</v>
      </c>
      <c r="D692" t="s">
        <v>48</v>
      </c>
      <c r="E692" t="s">
        <v>307</v>
      </c>
      <c r="F692" t="s">
        <v>307</v>
      </c>
      <c r="G692" t="s">
        <v>307</v>
      </c>
      <c r="H692" t="s">
        <v>307</v>
      </c>
      <c r="I692" t="s">
        <v>307</v>
      </c>
      <c r="J692" t="s">
        <v>307</v>
      </c>
      <c r="K692" t="s">
        <v>307</v>
      </c>
      <c r="L692" t="s">
        <v>307</v>
      </c>
      <c r="M692" t="s">
        <v>307</v>
      </c>
      <c r="N692" t="s">
        <v>307</v>
      </c>
      <c r="O692" t="s">
        <v>307</v>
      </c>
      <c r="P692" t="s">
        <v>307</v>
      </c>
      <c r="Q692" t="s">
        <v>307</v>
      </c>
      <c r="R692" t="s">
        <v>307</v>
      </c>
      <c r="S692" t="s">
        <v>307</v>
      </c>
      <c r="T692" t="s">
        <v>307</v>
      </c>
      <c r="U692" t="s">
        <v>307</v>
      </c>
      <c r="V692" t="s">
        <v>307</v>
      </c>
      <c r="W692" t="s">
        <v>307</v>
      </c>
      <c r="X692" t="s">
        <v>307</v>
      </c>
      <c r="Y692" t="s">
        <v>307</v>
      </c>
      <c r="Z692" t="s">
        <v>307</v>
      </c>
      <c r="AA692" t="s">
        <v>307</v>
      </c>
      <c r="AB692" t="s">
        <v>307</v>
      </c>
      <c r="AC692" t="s">
        <v>307</v>
      </c>
      <c r="AD692" t="s">
        <v>307</v>
      </c>
      <c r="AE692" t="s">
        <v>307</v>
      </c>
      <c r="AF692" t="s">
        <v>307</v>
      </c>
      <c r="AG692" t="s">
        <v>307</v>
      </c>
      <c r="AH692" t="s">
        <v>307</v>
      </c>
      <c r="AI692" t="s">
        <v>307</v>
      </c>
      <c r="AJ692" t="s">
        <v>307</v>
      </c>
      <c r="AK692" t="s">
        <v>307</v>
      </c>
      <c r="AL692" t="s">
        <v>307</v>
      </c>
      <c r="AM692" t="s">
        <v>307</v>
      </c>
      <c r="AN692" t="s">
        <v>307</v>
      </c>
      <c r="AO692" t="s">
        <v>307</v>
      </c>
      <c r="AP692" t="s">
        <v>307</v>
      </c>
      <c r="AQ692" t="s">
        <v>307</v>
      </c>
      <c r="AR692" t="s">
        <v>307</v>
      </c>
      <c r="AS692" t="s">
        <v>307</v>
      </c>
    </row>
    <row r="693" spans="1:45" x14ac:dyDescent="0.25">
      <c r="A693">
        <v>202</v>
      </c>
      <c r="B693" t="s">
        <v>156</v>
      </c>
      <c r="C693" t="s">
        <v>37</v>
      </c>
      <c r="D693" t="s">
        <v>49</v>
      </c>
      <c r="E693" t="s">
        <v>307</v>
      </c>
      <c r="F693" t="s">
        <v>307</v>
      </c>
      <c r="G693" t="s">
        <v>307</v>
      </c>
      <c r="H693" t="s">
        <v>307</v>
      </c>
      <c r="I693" t="s">
        <v>307</v>
      </c>
      <c r="J693" t="s">
        <v>307</v>
      </c>
      <c r="K693" t="s">
        <v>307</v>
      </c>
      <c r="L693" t="s">
        <v>307</v>
      </c>
      <c r="M693" t="s">
        <v>307</v>
      </c>
      <c r="N693" t="s">
        <v>307</v>
      </c>
      <c r="O693" t="s">
        <v>307</v>
      </c>
      <c r="P693" t="s">
        <v>307</v>
      </c>
      <c r="Q693" t="s">
        <v>307</v>
      </c>
      <c r="R693" t="s">
        <v>307</v>
      </c>
      <c r="S693" t="s">
        <v>307</v>
      </c>
      <c r="T693" t="s">
        <v>307</v>
      </c>
      <c r="U693" t="s">
        <v>307</v>
      </c>
      <c r="V693" t="s">
        <v>307</v>
      </c>
      <c r="W693" t="s">
        <v>307</v>
      </c>
      <c r="X693" t="s">
        <v>307</v>
      </c>
      <c r="Y693" t="s">
        <v>307</v>
      </c>
      <c r="Z693" t="s">
        <v>307</v>
      </c>
      <c r="AA693" t="s">
        <v>307</v>
      </c>
      <c r="AB693" t="s">
        <v>307</v>
      </c>
      <c r="AC693" t="s">
        <v>307</v>
      </c>
      <c r="AD693" t="s">
        <v>307</v>
      </c>
      <c r="AE693" t="s">
        <v>307</v>
      </c>
      <c r="AF693" t="s">
        <v>307</v>
      </c>
      <c r="AG693" t="s">
        <v>307</v>
      </c>
      <c r="AH693" t="s">
        <v>307</v>
      </c>
      <c r="AI693" t="s">
        <v>307</v>
      </c>
      <c r="AJ693" t="s">
        <v>307</v>
      </c>
      <c r="AK693" t="s">
        <v>307</v>
      </c>
      <c r="AL693" t="s">
        <v>307</v>
      </c>
      <c r="AM693" t="s">
        <v>307</v>
      </c>
      <c r="AN693" t="s">
        <v>307</v>
      </c>
      <c r="AO693" t="s">
        <v>307</v>
      </c>
      <c r="AP693" t="s">
        <v>307</v>
      </c>
      <c r="AQ693" t="s">
        <v>307</v>
      </c>
      <c r="AR693" t="s">
        <v>307</v>
      </c>
      <c r="AS693" t="s">
        <v>307</v>
      </c>
    </row>
    <row r="694" spans="1:45" x14ac:dyDescent="0.25">
      <c r="A694">
        <v>202</v>
      </c>
      <c r="B694" t="s">
        <v>156</v>
      </c>
      <c r="C694" t="s">
        <v>476</v>
      </c>
      <c r="D694" t="s">
        <v>48</v>
      </c>
      <c r="E694" t="s">
        <v>307</v>
      </c>
      <c r="F694" t="s">
        <v>307</v>
      </c>
      <c r="G694" t="s">
        <v>307</v>
      </c>
    </row>
    <row r="695" spans="1:45" x14ac:dyDescent="0.25">
      <c r="A695">
        <v>202</v>
      </c>
      <c r="B695" t="s">
        <v>156</v>
      </c>
      <c r="C695" t="s">
        <v>477</v>
      </c>
      <c r="D695" t="s">
        <v>48</v>
      </c>
      <c r="E695" t="s">
        <v>307</v>
      </c>
      <c r="F695" t="s">
        <v>307</v>
      </c>
      <c r="G695" t="s">
        <v>307</v>
      </c>
    </row>
    <row r="696" spans="1:45" x14ac:dyDescent="0.25">
      <c r="A696">
        <v>202</v>
      </c>
      <c r="B696" t="s">
        <v>156</v>
      </c>
      <c r="C696" t="s">
        <v>45</v>
      </c>
      <c r="D696" t="s">
        <v>63</v>
      </c>
      <c r="E696" t="s">
        <v>307</v>
      </c>
      <c r="F696" t="s">
        <v>307</v>
      </c>
      <c r="G696" t="s">
        <v>307</v>
      </c>
      <c r="H696" t="s">
        <v>307</v>
      </c>
      <c r="I696" t="s">
        <v>307</v>
      </c>
      <c r="J696" t="s">
        <v>307</v>
      </c>
      <c r="K696" t="s">
        <v>307</v>
      </c>
      <c r="L696" t="s">
        <v>307</v>
      </c>
      <c r="M696" t="s">
        <v>307</v>
      </c>
      <c r="N696" t="s">
        <v>307</v>
      </c>
      <c r="O696" t="s">
        <v>307</v>
      </c>
      <c r="P696" t="s">
        <v>307</v>
      </c>
      <c r="Q696" t="s">
        <v>307</v>
      </c>
      <c r="R696" t="s">
        <v>307</v>
      </c>
      <c r="S696" t="s">
        <v>307</v>
      </c>
      <c r="T696" t="s">
        <v>307</v>
      </c>
      <c r="U696" t="s">
        <v>307</v>
      </c>
      <c r="V696" t="s">
        <v>307</v>
      </c>
      <c r="W696" t="s">
        <v>307</v>
      </c>
    </row>
    <row r="697" spans="1:45" x14ac:dyDescent="0.25">
      <c r="A697">
        <v>202</v>
      </c>
      <c r="B697" t="s">
        <v>156</v>
      </c>
      <c r="C697" t="s">
        <v>45</v>
      </c>
      <c r="D697" t="s">
        <v>64</v>
      </c>
      <c r="E697" t="s">
        <v>307</v>
      </c>
      <c r="F697" t="s">
        <v>307</v>
      </c>
      <c r="G697" t="s">
        <v>307</v>
      </c>
      <c r="H697" t="s">
        <v>307</v>
      </c>
      <c r="I697" t="s">
        <v>307</v>
      </c>
      <c r="J697" t="s">
        <v>307</v>
      </c>
      <c r="K697" t="s">
        <v>307</v>
      </c>
      <c r="L697" t="s">
        <v>307</v>
      </c>
      <c r="M697" t="s">
        <v>307</v>
      </c>
      <c r="N697" t="s">
        <v>307</v>
      </c>
      <c r="O697" t="s">
        <v>307</v>
      </c>
      <c r="P697" t="s">
        <v>307</v>
      </c>
      <c r="Q697" t="s">
        <v>307</v>
      </c>
      <c r="R697" t="s">
        <v>307</v>
      </c>
      <c r="S697" t="s">
        <v>307</v>
      </c>
      <c r="T697" t="s">
        <v>307</v>
      </c>
      <c r="U697" t="s">
        <v>307</v>
      </c>
      <c r="V697" t="s">
        <v>307</v>
      </c>
      <c r="W697" t="s">
        <v>307</v>
      </c>
    </row>
    <row r="698" spans="1:45" x14ac:dyDescent="0.25">
      <c r="A698">
        <v>202</v>
      </c>
      <c r="B698" t="s">
        <v>156</v>
      </c>
      <c r="C698" t="s">
        <v>40</v>
      </c>
      <c r="D698" t="s">
        <v>52</v>
      </c>
      <c r="E698" t="s">
        <v>307</v>
      </c>
      <c r="F698" t="s">
        <v>307</v>
      </c>
      <c r="G698" t="s">
        <v>307</v>
      </c>
      <c r="H698" t="s">
        <v>307</v>
      </c>
      <c r="I698" t="s">
        <v>307</v>
      </c>
      <c r="J698" t="s">
        <v>307</v>
      </c>
      <c r="K698" t="s">
        <v>307</v>
      </c>
      <c r="L698" t="s">
        <v>307</v>
      </c>
      <c r="M698" t="s">
        <v>307</v>
      </c>
      <c r="N698" t="s">
        <v>307</v>
      </c>
      <c r="O698" t="s">
        <v>307</v>
      </c>
      <c r="P698" t="s">
        <v>307</v>
      </c>
      <c r="Q698" t="s">
        <v>307</v>
      </c>
      <c r="R698" t="s">
        <v>307</v>
      </c>
      <c r="S698" t="s">
        <v>307</v>
      </c>
      <c r="T698" t="s">
        <v>307</v>
      </c>
      <c r="U698" t="s">
        <v>307</v>
      </c>
      <c r="V698" t="s">
        <v>307</v>
      </c>
      <c r="W698" t="s">
        <v>307</v>
      </c>
      <c r="X698" t="s">
        <v>307</v>
      </c>
      <c r="Y698" t="s">
        <v>307</v>
      </c>
      <c r="Z698" t="s">
        <v>307</v>
      </c>
    </row>
    <row r="699" spans="1:45" x14ac:dyDescent="0.25">
      <c r="A699">
        <v>202</v>
      </c>
      <c r="B699" t="s">
        <v>156</v>
      </c>
      <c r="C699" t="s">
        <v>40</v>
      </c>
      <c r="D699" t="s">
        <v>53</v>
      </c>
      <c r="E699" t="s">
        <v>307</v>
      </c>
      <c r="F699" t="s">
        <v>307</v>
      </c>
      <c r="G699" t="s">
        <v>307</v>
      </c>
      <c r="H699" t="s">
        <v>307</v>
      </c>
      <c r="I699" t="s">
        <v>307</v>
      </c>
      <c r="J699" t="s">
        <v>307</v>
      </c>
      <c r="K699" t="s">
        <v>307</v>
      </c>
      <c r="L699" t="s">
        <v>307</v>
      </c>
      <c r="M699" t="s">
        <v>307</v>
      </c>
      <c r="N699" t="s">
        <v>307</v>
      </c>
      <c r="O699" t="s">
        <v>307</v>
      </c>
      <c r="P699" t="s">
        <v>307</v>
      </c>
      <c r="Q699" t="s">
        <v>307</v>
      </c>
      <c r="R699" t="s">
        <v>307</v>
      </c>
      <c r="S699" t="s">
        <v>307</v>
      </c>
      <c r="T699" t="s">
        <v>307</v>
      </c>
      <c r="U699" t="s">
        <v>307</v>
      </c>
      <c r="V699" t="s">
        <v>307</v>
      </c>
      <c r="W699" t="s">
        <v>307</v>
      </c>
      <c r="X699" t="s">
        <v>307</v>
      </c>
      <c r="Y699" t="s">
        <v>307</v>
      </c>
      <c r="Z699" t="s">
        <v>307</v>
      </c>
    </row>
    <row r="700" spans="1:45" x14ac:dyDescent="0.25">
      <c r="A700">
        <v>202</v>
      </c>
      <c r="B700" t="s">
        <v>156</v>
      </c>
      <c r="C700" t="s">
        <v>39</v>
      </c>
      <c r="D700" t="s">
        <v>50</v>
      </c>
      <c r="E700" t="s">
        <v>307</v>
      </c>
      <c r="F700" t="s">
        <v>307</v>
      </c>
      <c r="G700" t="s">
        <v>307</v>
      </c>
      <c r="H700" t="s">
        <v>307</v>
      </c>
      <c r="I700" t="s">
        <v>307</v>
      </c>
      <c r="J700" t="s">
        <v>307</v>
      </c>
      <c r="K700" t="s">
        <v>307</v>
      </c>
      <c r="L700" t="s">
        <v>307</v>
      </c>
      <c r="M700" t="s">
        <v>307</v>
      </c>
      <c r="N700" t="s">
        <v>307</v>
      </c>
      <c r="O700" t="s">
        <v>307</v>
      </c>
      <c r="P700" t="s">
        <v>307</v>
      </c>
      <c r="Q700" t="s">
        <v>307</v>
      </c>
      <c r="R700" t="s">
        <v>307</v>
      </c>
      <c r="S700" t="s">
        <v>307</v>
      </c>
      <c r="T700" t="s">
        <v>307</v>
      </c>
      <c r="U700" t="s">
        <v>307</v>
      </c>
      <c r="V700" t="s">
        <v>307</v>
      </c>
      <c r="W700" t="s">
        <v>307</v>
      </c>
      <c r="X700" t="s">
        <v>307</v>
      </c>
      <c r="Y700" t="s">
        <v>307</v>
      </c>
      <c r="Z700" t="s">
        <v>307</v>
      </c>
      <c r="AA700" t="s">
        <v>307</v>
      </c>
      <c r="AB700" t="s">
        <v>307</v>
      </c>
      <c r="AC700" t="s">
        <v>307</v>
      </c>
      <c r="AD700" t="s">
        <v>307</v>
      </c>
      <c r="AE700" t="s">
        <v>307</v>
      </c>
      <c r="AF700" t="s">
        <v>307</v>
      </c>
      <c r="AG700" t="s">
        <v>307</v>
      </c>
      <c r="AH700" t="s">
        <v>307</v>
      </c>
      <c r="AI700" t="s">
        <v>307</v>
      </c>
      <c r="AJ700" t="s">
        <v>307</v>
      </c>
      <c r="AK700" t="s">
        <v>307</v>
      </c>
      <c r="AL700" t="s">
        <v>307</v>
      </c>
      <c r="AM700" t="s">
        <v>307</v>
      </c>
      <c r="AN700" t="s">
        <v>307</v>
      </c>
      <c r="AO700" t="s">
        <v>307</v>
      </c>
      <c r="AP700" t="s">
        <v>307</v>
      </c>
    </row>
    <row r="701" spans="1:45" x14ac:dyDescent="0.25">
      <c r="A701">
        <v>202</v>
      </c>
      <c r="B701" t="s">
        <v>156</v>
      </c>
      <c r="C701" t="s">
        <v>39</v>
      </c>
      <c r="D701" t="s">
        <v>48</v>
      </c>
      <c r="E701" t="s">
        <v>307</v>
      </c>
      <c r="F701" t="s">
        <v>307</v>
      </c>
      <c r="G701" t="s">
        <v>307</v>
      </c>
      <c r="H701" t="s">
        <v>307</v>
      </c>
      <c r="I701" t="s">
        <v>307</v>
      </c>
      <c r="J701" t="s">
        <v>307</v>
      </c>
      <c r="K701" t="s">
        <v>307</v>
      </c>
      <c r="L701" t="s">
        <v>307</v>
      </c>
      <c r="M701" t="s">
        <v>307</v>
      </c>
      <c r="N701" t="s">
        <v>307</v>
      </c>
      <c r="O701" t="s">
        <v>307</v>
      </c>
      <c r="P701" t="s">
        <v>307</v>
      </c>
      <c r="Q701" t="s">
        <v>307</v>
      </c>
      <c r="R701" t="s">
        <v>307</v>
      </c>
      <c r="S701" t="s">
        <v>307</v>
      </c>
      <c r="T701" t="s">
        <v>307</v>
      </c>
      <c r="U701" t="s">
        <v>307</v>
      </c>
      <c r="V701" t="s">
        <v>307</v>
      </c>
      <c r="W701" t="s">
        <v>307</v>
      </c>
      <c r="X701" t="s">
        <v>307</v>
      </c>
      <c r="Y701" t="s">
        <v>307</v>
      </c>
      <c r="Z701" t="s">
        <v>307</v>
      </c>
      <c r="AA701" t="s">
        <v>307</v>
      </c>
      <c r="AB701" t="s">
        <v>307</v>
      </c>
      <c r="AC701" t="s">
        <v>307</v>
      </c>
      <c r="AD701" t="s">
        <v>307</v>
      </c>
      <c r="AE701" t="s">
        <v>307</v>
      </c>
      <c r="AF701" t="s">
        <v>307</v>
      </c>
      <c r="AG701" t="s">
        <v>307</v>
      </c>
      <c r="AH701" t="s">
        <v>307</v>
      </c>
      <c r="AI701" t="s">
        <v>307</v>
      </c>
      <c r="AJ701" t="s">
        <v>307</v>
      </c>
      <c r="AK701" t="s">
        <v>307</v>
      </c>
      <c r="AL701" t="s">
        <v>307</v>
      </c>
      <c r="AM701" t="s">
        <v>307</v>
      </c>
      <c r="AN701" t="s">
        <v>307</v>
      </c>
      <c r="AO701" t="s">
        <v>307</v>
      </c>
      <c r="AP701" t="s">
        <v>307</v>
      </c>
    </row>
    <row r="702" spans="1:45" x14ac:dyDescent="0.25">
      <c r="A702">
        <v>202</v>
      </c>
      <c r="B702" t="s">
        <v>156</v>
      </c>
      <c r="C702" t="s">
        <v>39</v>
      </c>
      <c r="D702" t="s">
        <v>51</v>
      </c>
      <c r="E702" t="s">
        <v>307</v>
      </c>
      <c r="F702" t="s">
        <v>307</v>
      </c>
      <c r="G702" t="s">
        <v>307</v>
      </c>
      <c r="H702" t="s">
        <v>307</v>
      </c>
      <c r="I702" t="s">
        <v>307</v>
      </c>
      <c r="J702" t="s">
        <v>307</v>
      </c>
      <c r="K702" t="s">
        <v>307</v>
      </c>
      <c r="L702" t="s">
        <v>307</v>
      </c>
      <c r="M702" t="s">
        <v>307</v>
      </c>
      <c r="N702" t="s">
        <v>307</v>
      </c>
      <c r="O702" t="s">
        <v>307</v>
      </c>
      <c r="P702" t="s">
        <v>307</v>
      </c>
      <c r="Q702" t="s">
        <v>307</v>
      </c>
      <c r="R702" t="s">
        <v>307</v>
      </c>
      <c r="S702" t="s">
        <v>307</v>
      </c>
      <c r="T702" t="s">
        <v>307</v>
      </c>
      <c r="U702" t="s">
        <v>307</v>
      </c>
      <c r="V702" t="s">
        <v>307</v>
      </c>
      <c r="W702" t="s">
        <v>307</v>
      </c>
      <c r="X702" t="s">
        <v>307</v>
      </c>
      <c r="Y702" t="s">
        <v>307</v>
      </c>
      <c r="Z702" t="s">
        <v>307</v>
      </c>
      <c r="AA702" t="s">
        <v>307</v>
      </c>
      <c r="AB702" t="s">
        <v>307</v>
      </c>
      <c r="AC702" t="s">
        <v>307</v>
      </c>
      <c r="AD702" t="s">
        <v>307</v>
      </c>
      <c r="AE702" t="s">
        <v>307</v>
      </c>
      <c r="AF702" t="s">
        <v>307</v>
      </c>
      <c r="AG702" t="s">
        <v>307</v>
      </c>
      <c r="AH702" t="s">
        <v>307</v>
      </c>
      <c r="AI702" t="s">
        <v>307</v>
      </c>
      <c r="AJ702" t="s">
        <v>307</v>
      </c>
      <c r="AK702" t="s">
        <v>307</v>
      </c>
      <c r="AL702" t="s">
        <v>307</v>
      </c>
      <c r="AM702" t="s">
        <v>307</v>
      </c>
      <c r="AN702" t="s">
        <v>307</v>
      </c>
      <c r="AO702" t="s">
        <v>307</v>
      </c>
      <c r="AP702" t="s">
        <v>307</v>
      </c>
    </row>
    <row r="703" spans="1:45" x14ac:dyDescent="0.25">
      <c r="A703">
        <v>202</v>
      </c>
      <c r="B703" t="s">
        <v>156</v>
      </c>
      <c r="C703" t="s">
        <v>46</v>
      </c>
      <c r="D703" t="s">
        <v>65</v>
      </c>
      <c r="E703" t="s">
        <v>307</v>
      </c>
      <c r="F703" t="s">
        <v>307</v>
      </c>
      <c r="G703" t="s">
        <v>307</v>
      </c>
      <c r="H703" t="s">
        <v>307</v>
      </c>
      <c r="I703" t="s">
        <v>307</v>
      </c>
      <c r="J703" t="s">
        <v>307</v>
      </c>
      <c r="K703" t="s">
        <v>307</v>
      </c>
      <c r="L703" t="s">
        <v>307</v>
      </c>
      <c r="M703" t="s">
        <v>307</v>
      </c>
      <c r="N703" t="s">
        <v>307</v>
      </c>
      <c r="O703" t="s">
        <v>307</v>
      </c>
      <c r="P703" t="s">
        <v>307</v>
      </c>
      <c r="Q703" t="s">
        <v>307</v>
      </c>
      <c r="R703" t="s">
        <v>307</v>
      </c>
      <c r="S703" t="s">
        <v>307</v>
      </c>
      <c r="T703" t="s">
        <v>307</v>
      </c>
      <c r="U703" t="s">
        <v>307</v>
      </c>
      <c r="V703" t="s">
        <v>307</v>
      </c>
      <c r="W703" t="s">
        <v>307</v>
      </c>
      <c r="X703" t="s">
        <v>307</v>
      </c>
      <c r="Y703" t="s">
        <v>307</v>
      </c>
      <c r="Z703" t="s">
        <v>307</v>
      </c>
    </row>
    <row r="704" spans="1:45" x14ac:dyDescent="0.25">
      <c r="A704">
        <v>202</v>
      </c>
      <c r="B704" t="s">
        <v>156</v>
      </c>
      <c r="C704" t="s">
        <v>46</v>
      </c>
      <c r="D704" t="s">
        <v>66</v>
      </c>
      <c r="E704" t="s">
        <v>307</v>
      </c>
      <c r="F704" t="s">
        <v>307</v>
      </c>
      <c r="G704" t="s">
        <v>307</v>
      </c>
      <c r="H704" t="s">
        <v>307</v>
      </c>
      <c r="I704" t="s">
        <v>307</v>
      </c>
      <c r="J704" t="s">
        <v>307</v>
      </c>
      <c r="K704" t="s">
        <v>307</v>
      </c>
      <c r="L704" t="s">
        <v>307</v>
      </c>
      <c r="M704" t="s">
        <v>307</v>
      </c>
      <c r="N704" t="s">
        <v>307</v>
      </c>
      <c r="O704" t="s">
        <v>307</v>
      </c>
      <c r="P704" t="s">
        <v>307</v>
      </c>
      <c r="Q704" t="s">
        <v>307</v>
      </c>
      <c r="R704" t="s">
        <v>307</v>
      </c>
      <c r="S704" t="s">
        <v>307</v>
      </c>
      <c r="T704" t="s">
        <v>307</v>
      </c>
      <c r="U704" t="s">
        <v>307</v>
      </c>
      <c r="V704" t="s">
        <v>307</v>
      </c>
      <c r="W704" t="s">
        <v>307</v>
      </c>
      <c r="X704" t="s">
        <v>307</v>
      </c>
      <c r="Y704" t="s">
        <v>307</v>
      </c>
      <c r="Z704" t="s">
        <v>307</v>
      </c>
    </row>
    <row r="705" spans="1:26" x14ac:dyDescent="0.25">
      <c r="A705">
        <v>202</v>
      </c>
      <c r="B705" t="s">
        <v>156</v>
      </c>
      <c r="C705" t="s">
        <v>46</v>
      </c>
      <c r="D705" t="s">
        <v>67</v>
      </c>
      <c r="E705" t="s">
        <v>307</v>
      </c>
      <c r="F705" t="s">
        <v>307</v>
      </c>
      <c r="G705" t="s">
        <v>307</v>
      </c>
      <c r="H705" t="s">
        <v>307</v>
      </c>
      <c r="I705" t="s">
        <v>307</v>
      </c>
      <c r="J705" t="s">
        <v>307</v>
      </c>
      <c r="K705" t="s">
        <v>307</v>
      </c>
      <c r="L705" t="s">
        <v>307</v>
      </c>
      <c r="M705" t="s">
        <v>307</v>
      </c>
      <c r="N705" t="s">
        <v>307</v>
      </c>
      <c r="O705" t="s">
        <v>307</v>
      </c>
      <c r="P705" t="s">
        <v>307</v>
      </c>
      <c r="Q705" t="s">
        <v>307</v>
      </c>
      <c r="R705" t="s">
        <v>307</v>
      </c>
      <c r="S705" t="s">
        <v>307</v>
      </c>
      <c r="T705" t="s">
        <v>307</v>
      </c>
      <c r="U705" t="s">
        <v>307</v>
      </c>
      <c r="V705" t="s">
        <v>307</v>
      </c>
      <c r="W705" t="s">
        <v>307</v>
      </c>
      <c r="X705" t="s">
        <v>307</v>
      </c>
      <c r="Y705" t="s">
        <v>307</v>
      </c>
      <c r="Z705" t="s">
        <v>307</v>
      </c>
    </row>
    <row r="706" spans="1:26" x14ac:dyDescent="0.25">
      <c r="A706">
        <v>202</v>
      </c>
      <c r="B706" t="s">
        <v>156</v>
      </c>
      <c r="C706" t="s">
        <v>46</v>
      </c>
      <c r="D706" t="s">
        <v>68</v>
      </c>
      <c r="E706" t="s">
        <v>307</v>
      </c>
      <c r="F706" t="s">
        <v>307</v>
      </c>
      <c r="G706" t="s">
        <v>307</v>
      </c>
      <c r="H706" t="s">
        <v>307</v>
      </c>
      <c r="I706" t="s">
        <v>307</v>
      </c>
      <c r="J706" t="s">
        <v>307</v>
      </c>
      <c r="K706" t="s">
        <v>307</v>
      </c>
      <c r="L706" t="s">
        <v>307</v>
      </c>
      <c r="M706" t="s">
        <v>307</v>
      </c>
      <c r="N706" t="s">
        <v>307</v>
      </c>
      <c r="O706" t="s">
        <v>307</v>
      </c>
      <c r="P706" t="s">
        <v>307</v>
      </c>
      <c r="Q706" t="s">
        <v>307</v>
      </c>
      <c r="R706" t="s">
        <v>307</v>
      </c>
      <c r="S706" t="s">
        <v>307</v>
      </c>
      <c r="T706" t="s">
        <v>307</v>
      </c>
      <c r="U706" t="s">
        <v>307</v>
      </c>
      <c r="V706" t="s">
        <v>307</v>
      </c>
      <c r="W706" t="s">
        <v>307</v>
      </c>
      <c r="X706" t="s">
        <v>307</v>
      </c>
      <c r="Y706" t="s">
        <v>307</v>
      </c>
      <c r="Z706" t="s">
        <v>307</v>
      </c>
    </row>
    <row r="707" spans="1:26" x14ac:dyDescent="0.25">
      <c r="A707">
        <v>202</v>
      </c>
      <c r="B707" t="s">
        <v>156</v>
      </c>
      <c r="C707" t="s">
        <v>46</v>
      </c>
      <c r="D707" t="s">
        <v>69</v>
      </c>
      <c r="E707" t="s">
        <v>307</v>
      </c>
      <c r="F707" t="s">
        <v>307</v>
      </c>
      <c r="G707" t="s">
        <v>307</v>
      </c>
      <c r="H707" t="s">
        <v>307</v>
      </c>
      <c r="I707" t="s">
        <v>307</v>
      </c>
      <c r="J707" t="s">
        <v>307</v>
      </c>
      <c r="K707" t="s">
        <v>307</v>
      </c>
      <c r="L707" t="s">
        <v>307</v>
      </c>
      <c r="M707" t="s">
        <v>307</v>
      </c>
      <c r="N707" t="s">
        <v>307</v>
      </c>
      <c r="O707" t="s">
        <v>307</v>
      </c>
      <c r="P707" t="s">
        <v>307</v>
      </c>
      <c r="Q707" t="s">
        <v>307</v>
      </c>
      <c r="R707" t="s">
        <v>307</v>
      </c>
      <c r="S707" t="s">
        <v>307</v>
      </c>
      <c r="T707" t="s">
        <v>307</v>
      </c>
      <c r="U707" t="s">
        <v>307</v>
      </c>
      <c r="V707" t="s">
        <v>307</v>
      </c>
      <c r="W707" t="s">
        <v>307</v>
      </c>
      <c r="X707" t="s">
        <v>307</v>
      </c>
      <c r="Y707" t="s">
        <v>307</v>
      </c>
      <c r="Z707" t="s">
        <v>307</v>
      </c>
    </row>
    <row r="708" spans="1:26" x14ac:dyDescent="0.25">
      <c r="A708">
        <v>202</v>
      </c>
      <c r="B708" t="s">
        <v>156</v>
      </c>
      <c r="C708" t="s">
        <v>46</v>
      </c>
      <c r="D708" t="s">
        <v>70</v>
      </c>
      <c r="E708" t="s">
        <v>307</v>
      </c>
      <c r="F708" t="s">
        <v>307</v>
      </c>
      <c r="G708" t="s">
        <v>307</v>
      </c>
      <c r="H708" t="s">
        <v>307</v>
      </c>
      <c r="I708" t="s">
        <v>307</v>
      </c>
      <c r="J708" t="s">
        <v>307</v>
      </c>
      <c r="K708" t="s">
        <v>307</v>
      </c>
      <c r="L708" t="s">
        <v>307</v>
      </c>
      <c r="M708" t="s">
        <v>307</v>
      </c>
      <c r="N708" t="s">
        <v>307</v>
      </c>
      <c r="O708" t="s">
        <v>307</v>
      </c>
      <c r="P708" t="s">
        <v>307</v>
      </c>
      <c r="Q708" t="s">
        <v>307</v>
      </c>
      <c r="R708" t="s">
        <v>307</v>
      </c>
      <c r="S708" t="s">
        <v>307</v>
      </c>
      <c r="T708" t="s">
        <v>307</v>
      </c>
      <c r="U708" t="s">
        <v>307</v>
      </c>
      <c r="V708" t="s">
        <v>307</v>
      </c>
      <c r="W708" t="s">
        <v>307</v>
      </c>
      <c r="X708" t="s">
        <v>307</v>
      </c>
      <c r="Y708" t="s">
        <v>307</v>
      </c>
      <c r="Z708" t="s">
        <v>307</v>
      </c>
    </row>
    <row r="709" spans="1:26" x14ac:dyDescent="0.25">
      <c r="A709">
        <v>202</v>
      </c>
      <c r="B709" t="s">
        <v>156</v>
      </c>
      <c r="C709" t="s">
        <v>46</v>
      </c>
      <c r="D709" t="s">
        <v>71</v>
      </c>
      <c r="E709" t="s">
        <v>307</v>
      </c>
      <c r="F709" t="s">
        <v>307</v>
      </c>
      <c r="G709" t="s">
        <v>307</v>
      </c>
      <c r="H709" t="s">
        <v>307</v>
      </c>
      <c r="I709" t="s">
        <v>307</v>
      </c>
      <c r="J709" t="s">
        <v>307</v>
      </c>
      <c r="K709" t="s">
        <v>307</v>
      </c>
      <c r="L709" t="s">
        <v>307</v>
      </c>
      <c r="M709" t="s">
        <v>307</v>
      </c>
      <c r="N709" t="s">
        <v>307</v>
      </c>
      <c r="O709" t="s">
        <v>307</v>
      </c>
      <c r="P709" t="s">
        <v>307</v>
      </c>
      <c r="Q709" t="s">
        <v>307</v>
      </c>
      <c r="R709" t="s">
        <v>307</v>
      </c>
      <c r="S709" t="s">
        <v>307</v>
      </c>
      <c r="T709" t="s">
        <v>307</v>
      </c>
      <c r="U709" t="s">
        <v>307</v>
      </c>
      <c r="V709" t="s">
        <v>307</v>
      </c>
      <c r="W709" t="s">
        <v>307</v>
      </c>
      <c r="X709" t="s">
        <v>307</v>
      </c>
      <c r="Y709" t="s">
        <v>307</v>
      </c>
      <c r="Z709" t="s">
        <v>307</v>
      </c>
    </row>
    <row r="710" spans="1:26" x14ac:dyDescent="0.25">
      <c r="A710">
        <v>202</v>
      </c>
      <c r="B710" t="s">
        <v>156</v>
      </c>
      <c r="C710" t="s">
        <v>46</v>
      </c>
      <c r="D710" t="s">
        <v>72</v>
      </c>
      <c r="E710" t="s">
        <v>307</v>
      </c>
      <c r="F710" t="s">
        <v>307</v>
      </c>
      <c r="G710" t="s">
        <v>307</v>
      </c>
      <c r="H710" t="s">
        <v>307</v>
      </c>
      <c r="I710" t="s">
        <v>307</v>
      </c>
      <c r="J710" t="s">
        <v>307</v>
      </c>
      <c r="K710" t="s">
        <v>307</v>
      </c>
      <c r="L710" t="s">
        <v>307</v>
      </c>
      <c r="M710" t="s">
        <v>307</v>
      </c>
      <c r="N710" t="s">
        <v>307</v>
      </c>
      <c r="O710" t="s">
        <v>307</v>
      </c>
      <c r="P710" t="s">
        <v>307</v>
      </c>
      <c r="Q710" t="s">
        <v>307</v>
      </c>
      <c r="R710" t="s">
        <v>307</v>
      </c>
      <c r="S710" t="s">
        <v>307</v>
      </c>
      <c r="T710" t="s">
        <v>307</v>
      </c>
      <c r="U710" t="s">
        <v>307</v>
      </c>
      <c r="V710" t="s">
        <v>307</v>
      </c>
      <c r="W710" t="s">
        <v>307</v>
      </c>
      <c r="X710" t="s">
        <v>307</v>
      </c>
      <c r="Y710" t="s">
        <v>307</v>
      </c>
      <c r="Z710" t="s">
        <v>307</v>
      </c>
    </row>
    <row r="711" spans="1:26" x14ac:dyDescent="0.25">
      <c r="A711">
        <v>202</v>
      </c>
      <c r="B711" t="s">
        <v>156</v>
      </c>
      <c r="C711" t="s">
        <v>46</v>
      </c>
      <c r="D711" t="s">
        <v>47</v>
      </c>
      <c r="E711" t="s">
        <v>307</v>
      </c>
      <c r="F711" t="s">
        <v>307</v>
      </c>
      <c r="G711" t="s">
        <v>307</v>
      </c>
      <c r="H711" t="s">
        <v>307</v>
      </c>
      <c r="I711" t="s">
        <v>307</v>
      </c>
      <c r="J711" t="s">
        <v>307</v>
      </c>
      <c r="K711" t="s">
        <v>307</v>
      </c>
      <c r="L711" t="s">
        <v>307</v>
      </c>
      <c r="M711" t="s">
        <v>307</v>
      </c>
      <c r="N711" t="s">
        <v>307</v>
      </c>
      <c r="O711" t="s">
        <v>307</v>
      </c>
      <c r="P711" t="s">
        <v>307</v>
      </c>
      <c r="Q711" t="s">
        <v>307</v>
      </c>
      <c r="R711" t="s">
        <v>307</v>
      </c>
      <c r="S711" t="s">
        <v>307</v>
      </c>
      <c r="T711" t="s">
        <v>307</v>
      </c>
      <c r="U711" t="s">
        <v>307</v>
      </c>
      <c r="V711" t="s">
        <v>307</v>
      </c>
      <c r="W711" t="s">
        <v>307</v>
      </c>
      <c r="X711" t="s">
        <v>307</v>
      </c>
      <c r="Y711" t="s">
        <v>307</v>
      </c>
      <c r="Z711" t="s">
        <v>307</v>
      </c>
    </row>
    <row r="712" spans="1:26" x14ac:dyDescent="0.25">
      <c r="A712">
        <v>202</v>
      </c>
      <c r="B712" t="s">
        <v>156</v>
      </c>
      <c r="C712" t="s">
        <v>46</v>
      </c>
      <c r="D712" t="s">
        <v>48</v>
      </c>
      <c r="E712" t="s">
        <v>307</v>
      </c>
      <c r="F712" t="s">
        <v>307</v>
      </c>
      <c r="G712" t="s">
        <v>307</v>
      </c>
      <c r="H712" t="s">
        <v>307</v>
      </c>
      <c r="I712" t="s">
        <v>307</v>
      </c>
      <c r="J712" t="s">
        <v>307</v>
      </c>
      <c r="K712" t="s">
        <v>307</v>
      </c>
      <c r="L712" t="s">
        <v>307</v>
      </c>
      <c r="M712" t="s">
        <v>307</v>
      </c>
      <c r="N712" t="s">
        <v>307</v>
      </c>
      <c r="O712" t="s">
        <v>307</v>
      </c>
      <c r="P712" t="s">
        <v>307</v>
      </c>
      <c r="Q712" t="s">
        <v>307</v>
      </c>
      <c r="R712" t="s">
        <v>307</v>
      </c>
      <c r="S712" t="s">
        <v>307</v>
      </c>
      <c r="T712" t="s">
        <v>307</v>
      </c>
      <c r="U712" t="s">
        <v>307</v>
      </c>
      <c r="V712" t="s">
        <v>307</v>
      </c>
      <c r="W712" t="s">
        <v>307</v>
      </c>
      <c r="X712" t="s">
        <v>307</v>
      </c>
      <c r="Y712" t="s">
        <v>307</v>
      </c>
      <c r="Z712" t="s">
        <v>307</v>
      </c>
    </row>
    <row r="713" spans="1:26" x14ac:dyDescent="0.25">
      <c r="A713">
        <v>202</v>
      </c>
      <c r="B713" t="s">
        <v>156</v>
      </c>
      <c r="C713" t="s">
        <v>46</v>
      </c>
      <c r="D713" t="s">
        <v>49</v>
      </c>
      <c r="E713" t="s">
        <v>307</v>
      </c>
      <c r="F713" t="s">
        <v>307</v>
      </c>
      <c r="G713" t="s">
        <v>307</v>
      </c>
      <c r="H713" t="s">
        <v>307</v>
      </c>
      <c r="I713" t="s">
        <v>307</v>
      </c>
      <c r="J713" t="s">
        <v>307</v>
      </c>
      <c r="K713" t="s">
        <v>307</v>
      </c>
      <c r="L713" t="s">
        <v>307</v>
      </c>
      <c r="M713" t="s">
        <v>307</v>
      </c>
      <c r="N713" t="s">
        <v>307</v>
      </c>
      <c r="O713" t="s">
        <v>307</v>
      </c>
      <c r="P713" t="s">
        <v>307</v>
      </c>
      <c r="Q713" t="s">
        <v>307</v>
      </c>
      <c r="R713" t="s">
        <v>307</v>
      </c>
      <c r="S713" t="s">
        <v>307</v>
      </c>
      <c r="T713" t="s">
        <v>307</v>
      </c>
      <c r="U713" t="s">
        <v>307</v>
      </c>
      <c r="V713" t="s">
        <v>307</v>
      </c>
      <c r="W713" t="s">
        <v>307</v>
      </c>
      <c r="X713" t="s">
        <v>307</v>
      </c>
      <c r="Y713" t="s">
        <v>307</v>
      </c>
      <c r="Z713" t="s">
        <v>307</v>
      </c>
    </row>
    <row r="714" spans="1:26" x14ac:dyDescent="0.25">
      <c r="A714">
        <v>202</v>
      </c>
      <c r="B714" t="s">
        <v>156</v>
      </c>
      <c r="C714" t="s">
        <v>41</v>
      </c>
      <c r="D714" t="s">
        <v>48</v>
      </c>
      <c r="E714" t="s">
        <v>307</v>
      </c>
      <c r="F714" t="s">
        <v>307</v>
      </c>
      <c r="G714" t="s">
        <v>307</v>
      </c>
      <c r="H714" t="s">
        <v>307</v>
      </c>
      <c r="I714" t="s">
        <v>307</v>
      </c>
      <c r="J714" t="s">
        <v>307</v>
      </c>
      <c r="K714" t="s">
        <v>307</v>
      </c>
      <c r="L714" t="s">
        <v>307</v>
      </c>
      <c r="M714" t="s">
        <v>307</v>
      </c>
      <c r="N714" t="s">
        <v>307</v>
      </c>
      <c r="O714" t="s">
        <v>307</v>
      </c>
      <c r="P714" t="s">
        <v>307</v>
      </c>
      <c r="Q714" t="s">
        <v>307</v>
      </c>
      <c r="R714" t="s">
        <v>307</v>
      </c>
      <c r="S714" t="s">
        <v>307</v>
      </c>
      <c r="T714" t="s">
        <v>307</v>
      </c>
      <c r="U714" t="s">
        <v>307</v>
      </c>
      <c r="V714" t="s">
        <v>307</v>
      </c>
      <c r="W714" t="s">
        <v>307</v>
      </c>
      <c r="X714" t="s">
        <v>307</v>
      </c>
      <c r="Y714" t="s">
        <v>307</v>
      </c>
      <c r="Z714" t="s">
        <v>307</v>
      </c>
    </row>
    <row r="715" spans="1:26" x14ac:dyDescent="0.25">
      <c r="A715">
        <v>202</v>
      </c>
      <c r="B715" t="s">
        <v>156</v>
      </c>
      <c r="C715" t="s">
        <v>459</v>
      </c>
      <c r="D715" t="s">
        <v>48</v>
      </c>
      <c r="E715" t="s">
        <v>307</v>
      </c>
      <c r="F715" t="s">
        <v>307</v>
      </c>
      <c r="G715" t="s">
        <v>307</v>
      </c>
      <c r="H715" t="s">
        <v>307</v>
      </c>
      <c r="I715" t="s">
        <v>307</v>
      </c>
      <c r="J715" t="s">
        <v>307</v>
      </c>
      <c r="K715" t="s">
        <v>307</v>
      </c>
      <c r="L715" t="s">
        <v>307</v>
      </c>
      <c r="M715" t="s">
        <v>307</v>
      </c>
      <c r="N715" t="s">
        <v>307</v>
      </c>
      <c r="O715" t="s">
        <v>307</v>
      </c>
      <c r="P715" t="s">
        <v>307</v>
      </c>
      <c r="Q715" t="s">
        <v>307</v>
      </c>
    </row>
    <row r="716" spans="1:26" x14ac:dyDescent="0.25">
      <c r="A716">
        <v>202</v>
      </c>
      <c r="B716" t="s">
        <v>156</v>
      </c>
      <c r="C716" t="s">
        <v>304</v>
      </c>
      <c r="D716" t="s">
        <v>48</v>
      </c>
      <c r="E716" t="s">
        <v>307</v>
      </c>
      <c r="F716" t="s">
        <v>307</v>
      </c>
      <c r="G716" t="s">
        <v>307</v>
      </c>
      <c r="H716" t="s">
        <v>307</v>
      </c>
      <c r="I716" t="s">
        <v>307</v>
      </c>
      <c r="J716" t="s">
        <v>307</v>
      </c>
      <c r="K716" t="s">
        <v>307</v>
      </c>
      <c r="L716" t="s">
        <v>307</v>
      </c>
      <c r="M716" t="s">
        <v>307</v>
      </c>
      <c r="N716" t="s">
        <v>307</v>
      </c>
      <c r="O716" t="s">
        <v>307</v>
      </c>
      <c r="P716" t="s">
        <v>307</v>
      </c>
      <c r="Q716" t="s">
        <v>307</v>
      </c>
    </row>
    <row r="717" spans="1:26" x14ac:dyDescent="0.25">
      <c r="A717">
        <v>202</v>
      </c>
      <c r="B717" t="s">
        <v>156</v>
      </c>
      <c r="C717" t="s">
        <v>433</v>
      </c>
      <c r="D717" t="s">
        <v>48</v>
      </c>
      <c r="E717" t="s">
        <v>307</v>
      </c>
      <c r="F717" t="s">
        <v>307</v>
      </c>
      <c r="G717" t="s">
        <v>307</v>
      </c>
      <c r="H717" t="s">
        <v>307</v>
      </c>
      <c r="I717" t="s">
        <v>307</v>
      </c>
      <c r="J717" t="s">
        <v>307</v>
      </c>
      <c r="K717" t="s">
        <v>307</v>
      </c>
      <c r="L717" t="s">
        <v>307</v>
      </c>
      <c r="M717" t="s">
        <v>307</v>
      </c>
      <c r="N717" t="s">
        <v>307</v>
      </c>
      <c r="O717" t="s">
        <v>307</v>
      </c>
      <c r="P717" t="s">
        <v>307</v>
      </c>
      <c r="Q717" t="s">
        <v>307</v>
      </c>
    </row>
    <row r="718" spans="1:26" x14ac:dyDescent="0.25">
      <c r="A718">
        <v>202</v>
      </c>
      <c r="B718" t="s">
        <v>156</v>
      </c>
      <c r="C718" t="s">
        <v>305</v>
      </c>
      <c r="D718" t="s">
        <v>48</v>
      </c>
      <c r="E718" t="s">
        <v>307</v>
      </c>
      <c r="F718" t="s">
        <v>307</v>
      </c>
      <c r="G718" t="s">
        <v>307</v>
      </c>
      <c r="H718" t="s">
        <v>307</v>
      </c>
      <c r="I718" t="s">
        <v>307</v>
      </c>
      <c r="J718" t="s">
        <v>307</v>
      </c>
      <c r="K718" t="s">
        <v>307</v>
      </c>
      <c r="L718" t="s">
        <v>307</v>
      </c>
      <c r="M718" t="s">
        <v>307</v>
      </c>
      <c r="N718" t="s">
        <v>307</v>
      </c>
      <c r="O718" t="s">
        <v>307</v>
      </c>
      <c r="P718" t="s">
        <v>307</v>
      </c>
      <c r="Q718" t="s">
        <v>307</v>
      </c>
    </row>
    <row r="719" spans="1:26" x14ac:dyDescent="0.25">
      <c r="A719">
        <v>202</v>
      </c>
      <c r="B719" t="s">
        <v>156</v>
      </c>
      <c r="C719" t="s">
        <v>306</v>
      </c>
      <c r="D719" t="s">
        <v>48</v>
      </c>
      <c r="E719" t="s">
        <v>307</v>
      </c>
      <c r="F719" t="s">
        <v>307</v>
      </c>
      <c r="G719" t="s">
        <v>307</v>
      </c>
      <c r="H719" t="s">
        <v>307</v>
      </c>
      <c r="I719" t="s">
        <v>307</v>
      </c>
      <c r="J719" t="s">
        <v>307</v>
      </c>
      <c r="K719" t="s">
        <v>307</v>
      </c>
      <c r="L719" t="s">
        <v>307</v>
      </c>
      <c r="M719" t="s">
        <v>307</v>
      </c>
      <c r="N719" t="s">
        <v>307</v>
      </c>
      <c r="O719" t="s">
        <v>307</v>
      </c>
      <c r="P719" t="s">
        <v>307</v>
      </c>
      <c r="Q719" t="s">
        <v>307</v>
      </c>
    </row>
    <row r="720" spans="1:26" x14ac:dyDescent="0.25">
      <c r="A720">
        <v>202</v>
      </c>
      <c r="B720" t="s">
        <v>156</v>
      </c>
      <c r="C720" t="s">
        <v>44</v>
      </c>
      <c r="D720" t="s">
        <v>54</v>
      </c>
      <c r="E720" t="s">
        <v>307</v>
      </c>
      <c r="F720" t="s">
        <v>307</v>
      </c>
      <c r="G720" t="s">
        <v>307</v>
      </c>
      <c r="H720" t="s">
        <v>307</v>
      </c>
      <c r="I720" t="s">
        <v>307</v>
      </c>
      <c r="J720" t="s">
        <v>307</v>
      </c>
      <c r="K720" t="s">
        <v>307</v>
      </c>
      <c r="L720" t="s">
        <v>307</v>
      </c>
      <c r="M720" t="s">
        <v>307</v>
      </c>
      <c r="N720" t="s">
        <v>307</v>
      </c>
      <c r="O720" t="s">
        <v>307</v>
      </c>
      <c r="P720" t="s">
        <v>307</v>
      </c>
      <c r="Q720" t="s">
        <v>307</v>
      </c>
      <c r="R720" t="s">
        <v>307</v>
      </c>
      <c r="S720" t="s">
        <v>307</v>
      </c>
      <c r="T720" t="s">
        <v>307</v>
      </c>
      <c r="U720" t="s">
        <v>307</v>
      </c>
      <c r="V720" t="s">
        <v>307</v>
      </c>
      <c r="W720" t="s">
        <v>307</v>
      </c>
    </row>
    <row r="721" spans="1:45" x14ac:dyDescent="0.25">
      <c r="A721">
        <v>202</v>
      </c>
      <c r="B721" t="s">
        <v>156</v>
      </c>
      <c r="C721" t="s">
        <v>44</v>
      </c>
      <c r="D721" t="s">
        <v>55</v>
      </c>
      <c r="E721" t="s">
        <v>307</v>
      </c>
      <c r="F721" t="s">
        <v>307</v>
      </c>
      <c r="G721" t="s">
        <v>307</v>
      </c>
      <c r="H721" t="s">
        <v>307</v>
      </c>
      <c r="I721" t="s">
        <v>307</v>
      </c>
      <c r="J721" t="s">
        <v>307</v>
      </c>
      <c r="K721" t="s">
        <v>307</v>
      </c>
      <c r="L721" t="s">
        <v>307</v>
      </c>
      <c r="M721" t="s">
        <v>307</v>
      </c>
      <c r="N721" t="s">
        <v>307</v>
      </c>
      <c r="O721" t="s">
        <v>307</v>
      </c>
      <c r="P721" t="s">
        <v>307</v>
      </c>
      <c r="Q721" t="s">
        <v>307</v>
      </c>
      <c r="R721" t="s">
        <v>307</v>
      </c>
      <c r="S721" t="s">
        <v>307</v>
      </c>
      <c r="T721" t="s">
        <v>307</v>
      </c>
      <c r="U721" t="s">
        <v>307</v>
      </c>
      <c r="V721" t="s">
        <v>307</v>
      </c>
      <c r="W721" t="s">
        <v>307</v>
      </c>
    </row>
    <row r="722" spans="1:45" x14ac:dyDescent="0.25">
      <c r="A722">
        <v>202</v>
      </c>
      <c r="B722" t="s">
        <v>156</v>
      </c>
      <c r="C722" t="s">
        <v>44</v>
      </c>
      <c r="D722" t="s">
        <v>56</v>
      </c>
      <c r="E722" t="s">
        <v>307</v>
      </c>
      <c r="F722" t="s">
        <v>307</v>
      </c>
      <c r="G722" t="s">
        <v>307</v>
      </c>
      <c r="H722" t="s">
        <v>307</v>
      </c>
      <c r="I722" t="s">
        <v>307</v>
      </c>
      <c r="J722" t="s">
        <v>307</v>
      </c>
      <c r="K722" t="s">
        <v>307</v>
      </c>
      <c r="L722" t="s">
        <v>307</v>
      </c>
      <c r="M722" t="s">
        <v>307</v>
      </c>
      <c r="N722" t="s">
        <v>307</v>
      </c>
      <c r="O722" t="s">
        <v>307</v>
      </c>
      <c r="P722" t="s">
        <v>307</v>
      </c>
      <c r="Q722" t="s">
        <v>307</v>
      </c>
      <c r="R722" t="s">
        <v>307</v>
      </c>
      <c r="S722" t="s">
        <v>307</v>
      </c>
      <c r="T722" t="s">
        <v>307</v>
      </c>
      <c r="U722" t="s">
        <v>307</v>
      </c>
      <c r="V722" t="s">
        <v>307</v>
      </c>
      <c r="W722" t="s">
        <v>307</v>
      </c>
    </row>
    <row r="723" spans="1:45" x14ac:dyDescent="0.25">
      <c r="A723">
        <v>202</v>
      </c>
      <c r="B723" t="s">
        <v>156</v>
      </c>
      <c r="C723" t="s">
        <v>44</v>
      </c>
      <c r="D723" t="s">
        <v>57</v>
      </c>
      <c r="E723" t="s">
        <v>307</v>
      </c>
      <c r="F723" t="s">
        <v>307</v>
      </c>
      <c r="G723" t="s">
        <v>307</v>
      </c>
      <c r="H723" t="s">
        <v>307</v>
      </c>
      <c r="I723" t="s">
        <v>307</v>
      </c>
      <c r="J723" t="s">
        <v>307</v>
      </c>
      <c r="K723" t="s">
        <v>307</v>
      </c>
      <c r="L723" t="s">
        <v>307</v>
      </c>
      <c r="M723" t="s">
        <v>307</v>
      </c>
      <c r="N723" t="s">
        <v>307</v>
      </c>
      <c r="O723" t="s">
        <v>307</v>
      </c>
      <c r="P723" t="s">
        <v>307</v>
      </c>
      <c r="Q723" t="s">
        <v>307</v>
      </c>
      <c r="R723" t="s">
        <v>307</v>
      </c>
      <c r="S723" t="s">
        <v>307</v>
      </c>
      <c r="T723" t="s">
        <v>307</v>
      </c>
      <c r="U723" t="s">
        <v>307</v>
      </c>
      <c r="V723" t="s">
        <v>307</v>
      </c>
      <c r="W723" t="s">
        <v>307</v>
      </c>
    </row>
    <row r="724" spans="1:45" x14ac:dyDescent="0.25">
      <c r="A724">
        <v>202</v>
      </c>
      <c r="B724" t="s">
        <v>156</v>
      </c>
      <c r="C724" t="s">
        <v>44</v>
      </c>
      <c r="D724" t="s">
        <v>58</v>
      </c>
      <c r="E724" t="s">
        <v>307</v>
      </c>
      <c r="F724" t="s">
        <v>307</v>
      </c>
      <c r="G724" t="s">
        <v>307</v>
      </c>
      <c r="H724" t="s">
        <v>307</v>
      </c>
      <c r="I724" t="s">
        <v>307</v>
      </c>
      <c r="J724" t="s">
        <v>307</v>
      </c>
      <c r="K724" t="s">
        <v>307</v>
      </c>
      <c r="L724" t="s">
        <v>307</v>
      </c>
      <c r="M724" t="s">
        <v>307</v>
      </c>
      <c r="N724" t="s">
        <v>307</v>
      </c>
      <c r="O724" t="s">
        <v>307</v>
      </c>
      <c r="P724" t="s">
        <v>307</v>
      </c>
      <c r="Q724" t="s">
        <v>307</v>
      </c>
      <c r="R724" t="s">
        <v>307</v>
      </c>
      <c r="S724" t="s">
        <v>307</v>
      </c>
      <c r="T724" t="s">
        <v>307</v>
      </c>
      <c r="U724" t="s">
        <v>307</v>
      </c>
      <c r="V724" t="s">
        <v>307</v>
      </c>
      <c r="W724" t="s">
        <v>307</v>
      </c>
    </row>
    <row r="725" spans="1:45" x14ac:dyDescent="0.25">
      <c r="A725">
        <v>202</v>
      </c>
      <c r="B725" t="s">
        <v>156</v>
      </c>
      <c r="C725" t="s">
        <v>44</v>
      </c>
      <c r="D725" t="s">
        <v>59</v>
      </c>
      <c r="E725" t="s">
        <v>307</v>
      </c>
      <c r="F725" t="s">
        <v>307</v>
      </c>
      <c r="G725" t="s">
        <v>307</v>
      </c>
      <c r="H725" t="s">
        <v>307</v>
      </c>
      <c r="I725" t="s">
        <v>307</v>
      </c>
      <c r="J725" t="s">
        <v>307</v>
      </c>
      <c r="K725" t="s">
        <v>307</v>
      </c>
      <c r="L725" t="s">
        <v>307</v>
      </c>
      <c r="M725" t="s">
        <v>307</v>
      </c>
      <c r="N725" t="s">
        <v>307</v>
      </c>
      <c r="O725" t="s">
        <v>307</v>
      </c>
      <c r="P725" t="s">
        <v>307</v>
      </c>
      <c r="Q725" t="s">
        <v>307</v>
      </c>
      <c r="R725" t="s">
        <v>307</v>
      </c>
      <c r="S725" t="s">
        <v>307</v>
      </c>
      <c r="T725" t="s">
        <v>307</v>
      </c>
      <c r="U725" t="s">
        <v>307</v>
      </c>
      <c r="V725" t="s">
        <v>307</v>
      </c>
      <c r="W725" t="s">
        <v>307</v>
      </c>
    </row>
    <row r="726" spans="1:45" x14ac:dyDescent="0.25">
      <c r="A726">
        <v>202</v>
      </c>
      <c r="B726" t="s">
        <v>156</v>
      </c>
      <c r="C726" t="s">
        <v>44</v>
      </c>
      <c r="D726" t="s">
        <v>60</v>
      </c>
      <c r="E726" t="s">
        <v>307</v>
      </c>
      <c r="F726" t="s">
        <v>307</v>
      </c>
      <c r="G726" t="s">
        <v>307</v>
      </c>
      <c r="H726" t="s">
        <v>307</v>
      </c>
      <c r="I726" t="s">
        <v>307</v>
      </c>
      <c r="J726" t="s">
        <v>307</v>
      </c>
      <c r="K726" t="s">
        <v>307</v>
      </c>
      <c r="L726" t="s">
        <v>307</v>
      </c>
      <c r="M726" t="s">
        <v>307</v>
      </c>
      <c r="N726" t="s">
        <v>307</v>
      </c>
      <c r="O726" t="s">
        <v>307</v>
      </c>
      <c r="P726" t="s">
        <v>307</v>
      </c>
      <c r="Q726" t="s">
        <v>307</v>
      </c>
      <c r="R726" t="s">
        <v>307</v>
      </c>
      <c r="S726" t="s">
        <v>307</v>
      </c>
      <c r="T726" t="s">
        <v>307</v>
      </c>
      <c r="U726" t="s">
        <v>307</v>
      </c>
      <c r="V726" t="s">
        <v>307</v>
      </c>
      <c r="W726" t="s">
        <v>307</v>
      </c>
    </row>
    <row r="727" spans="1:45" x14ac:dyDescent="0.25">
      <c r="A727">
        <v>202</v>
      </c>
      <c r="B727" t="s">
        <v>156</v>
      </c>
      <c r="C727" t="s">
        <v>44</v>
      </c>
      <c r="D727" t="s">
        <v>61</v>
      </c>
      <c r="E727" t="s">
        <v>307</v>
      </c>
      <c r="F727" t="s">
        <v>307</v>
      </c>
      <c r="G727" t="s">
        <v>307</v>
      </c>
      <c r="H727" t="s">
        <v>307</v>
      </c>
      <c r="I727" t="s">
        <v>307</v>
      </c>
      <c r="J727" t="s">
        <v>307</v>
      </c>
      <c r="K727" t="s">
        <v>307</v>
      </c>
      <c r="L727" t="s">
        <v>307</v>
      </c>
      <c r="M727" t="s">
        <v>307</v>
      </c>
      <c r="N727" t="s">
        <v>307</v>
      </c>
      <c r="O727" t="s">
        <v>307</v>
      </c>
      <c r="P727" t="s">
        <v>307</v>
      </c>
      <c r="Q727" t="s">
        <v>307</v>
      </c>
      <c r="R727" t="s">
        <v>307</v>
      </c>
      <c r="S727" t="s">
        <v>307</v>
      </c>
      <c r="T727" t="s">
        <v>307</v>
      </c>
      <c r="U727" t="s">
        <v>307</v>
      </c>
      <c r="V727" t="s">
        <v>307</v>
      </c>
      <c r="W727" t="s">
        <v>307</v>
      </c>
    </row>
    <row r="728" spans="1:45" x14ac:dyDescent="0.25">
      <c r="A728">
        <v>202</v>
      </c>
      <c r="B728" t="s">
        <v>156</v>
      </c>
      <c r="C728" t="s">
        <v>44</v>
      </c>
      <c r="D728" t="s">
        <v>62</v>
      </c>
      <c r="E728" t="s">
        <v>307</v>
      </c>
      <c r="F728" t="s">
        <v>307</v>
      </c>
      <c r="G728" t="s">
        <v>307</v>
      </c>
      <c r="H728" t="s">
        <v>307</v>
      </c>
      <c r="I728" t="s">
        <v>307</v>
      </c>
      <c r="J728" t="s">
        <v>307</v>
      </c>
      <c r="K728" t="s">
        <v>307</v>
      </c>
      <c r="L728" t="s">
        <v>307</v>
      </c>
      <c r="M728" t="s">
        <v>307</v>
      </c>
      <c r="N728" t="s">
        <v>307</v>
      </c>
      <c r="O728" t="s">
        <v>307</v>
      </c>
      <c r="P728" t="s">
        <v>307</v>
      </c>
      <c r="Q728" t="s">
        <v>307</v>
      </c>
      <c r="R728" t="s">
        <v>307</v>
      </c>
      <c r="S728" t="s">
        <v>307</v>
      </c>
      <c r="T728" t="s">
        <v>307</v>
      </c>
      <c r="U728" t="s">
        <v>307</v>
      </c>
      <c r="V728" t="s">
        <v>307</v>
      </c>
      <c r="W728" t="s">
        <v>307</v>
      </c>
    </row>
    <row r="729" spans="1:45" x14ac:dyDescent="0.25">
      <c r="A729">
        <v>202</v>
      </c>
      <c r="B729" t="s">
        <v>156</v>
      </c>
      <c r="C729" t="s">
        <v>38</v>
      </c>
      <c r="D729" t="s">
        <v>47</v>
      </c>
      <c r="E729" t="s">
        <v>307</v>
      </c>
      <c r="F729" t="s">
        <v>307</v>
      </c>
      <c r="G729" t="s">
        <v>307</v>
      </c>
      <c r="H729" t="s">
        <v>307</v>
      </c>
      <c r="I729" t="s">
        <v>307</v>
      </c>
      <c r="J729" t="s">
        <v>307</v>
      </c>
      <c r="K729" t="s">
        <v>307</v>
      </c>
      <c r="L729" t="s">
        <v>307</v>
      </c>
      <c r="M729" t="s">
        <v>307</v>
      </c>
      <c r="N729" t="s">
        <v>307</v>
      </c>
      <c r="O729" t="s">
        <v>307</v>
      </c>
      <c r="P729" t="s">
        <v>307</v>
      </c>
      <c r="Q729" t="s">
        <v>307</v>
      </c>
      <c r="R729" t="s">
        <v>307</v>
      </c>
      <c r="S729" t="s">
        <v>307</v>
      </c>
      <c r="T729" t="s">
        <v>307</v>
      </c>
      <c r="U729" t="s">
        <v>307</v>
      </c>
      <c r="V729" t="s">
        <v>307</v>
      </c>
      <c r="W729" t="s">
        <v>307</v>
      </c>
      <c r="X729" t="s">
        <v>307</v>
      </c>
      <c r="Y729" t="s">
        <v>307</v>
      </c>
      <c r="Z729" t="s">
        <v>307</v>
      </c>
      <c r="AA729" t="s">
        <v>307</v>
      </c>
      <c r="AB729" t="s">
        <v>307</v>
      </c>
      <c r="AC729" t="s">
        <v>307</v>
      </c>
      <c r="AD729" t="s">
        <v>307</v>
      </c>
      <c r="AE729" t="s">
        <v>307</v>
      </c>
      <c r="AF729" t="s">
        <v>307</v>
      </c>
      <c r="AG729" t="s">
        <v>307</v>
      </c>
      <c r="AH729" t="s">
        <v>307</v>
      </c>
      <c r="AI729" t="s">
        <v>307</v>
      </c>
      <c r="AJ729" t="s">
        <v>307</v>
      </c>
      <c r="AK729" t="s">
        <v>307</v>
      </c>
      <c r="AL729" t="s">
        <v>307</v>
      </c>
      <c r="AM729" t="s">
        <v>307</v>
      </c>
      <c r="AN729" t="s">
        <v>307</v>
      </c>
      <c r="AO729" t="s">
        <v>307</v>
      </c>
      <c r="AP729" t="s">
        <v>307</v>
      </c>
      <c r="AQ729" t="s">
        <v>307</v>
      </c>
      <c r="AR729" t="s">
        <v>307</v>
      </c>
      <c r="AS729" t="s">
        <v>307</v>
      </c>
    </row>
    <row r="730" spans="1:45" x14ac:dyDescent="0.25">
      <c r="A730">
        <v>202</v>
      </c>
      <c r="B730" t="s">
        <v>156</v>
      </c>
      <c r="C730" t="s">
        <v>38</v>
      </c>
      <c r="D730" t="s">
        <v>48</v>
      </c>
      <c r="E730" t="s">
        <v>307</v>
      </c>
      <c r="F730" t="s">
        <v>307</v>
      </c>
      <c r="G730" t="s">
        <v>307</v>
      </c>
      <c r="H730" t="s">
        <v>307</v>
      </c>
      <c r="I730" t="s">
        <v>307</v>
      </c>
      <c r="J730" t="s">
        <v>307</v>
      </c>
      <c r="K730" t="s">
        <v>307</v>
      </c>
      <c r="L730" t="s">
        <v>307</v>
      </c>
      <c r="M730" t="s">
        <v>307</v>
      </c>
      <c r="N730" t="s">
        <v>307</v>
      </c>
      <c r="O730" t="s">
        <v>307</v>
      </c>
      <c r="P730" t="s">
        <v>307</v>
      </c>
      <c r="Q730" t="s">
        <v>307</v>
      </c>
      <c r="R730" t="s">
        <v>307</v>
      </c>
      <c r="S730" t="s">
        <v>307</v>
      </c>
      <c r="T730" t="s">
        <v>307</v>
      </c>
      <c r="U730" t="s">
        <v>307</v>
      </c>
      <c r="V730" t="s">
        <v>307</v>
      </c>
      <c r="W730" t="s">
        <v>307</v>
      </c>
      <c r="X730" t="s">
        <v>307</v>
      </c>
      <c r="Y730" t="s">
        <v>307</v>
      </c>
      <c r="Z730" t="s">
        <v>307</v>
      </c>
      <c r="AA730" t="s">
        <v>307</v>
      </c>
      <c r="AB730" t="s">
        <v>307</v>
      </c>
      <c r="AC730" t="s">
        <v>307</v>
      </c>
      <c r="AD730" t="s">
        <v>307</v>
      </c>
      <c r="AE730" t="s">
        <v>307</v>
      </c>
      <c r="AF730" t="s">
        <v>307</v>
      </c>
      <c r="AG730" t="s">
        <v>307</v>
      </c>
      <c r="AH730" t="s">
        <v>307</v>
      </c>
      <c r="AI730" t="s">
        <v>307</v>
      </c>
      <c r="AJ730" t="s">
        <v>307</v>
      </c>
      <c r="AK730" t="s">
        <v>307</v>
      </c>
      <c r="AL730" t="s">
        <v>307</v>
      </c>
      <c r="AM730" t="s">
        <v>307</v>
      </c>
      <c r="AN730" t="s">
        <v>307</v>
      </c>
      <c r="AO730" t="s">
        <v>307</v>
      </c>
      <c r="AP730" t="s">
        <v>307</v>
      </c>
      <c r="AQ730" t="s">
        <v>307</v>
      </c>
      <c r="AR730" t="s">
        <v>307</v>
      </c>
      <c r="AS730" t="s">
        <v>307</v>
      </c>
    </row>
    <row r="731" spans="1:45" x14ac:dyDescent="0.25">
      <c r="A731">
        <v>202</v>
      </c>
      <c r="B731" t="s">
        <v>156</v>
      </c>
      <c r="C731" t="s">
        <v>38</v>
      </c>
      <c r="D731" t="s">
        <v>49</v>
      </c>
      <c r="E731" t="s">
        <v>307</v>
      </c>
      <c r="F731" t="s">
        <v>307</v>
      </c>
      <c r="G731" t="s">
        <v>307</v>
      </c>
      <c r="H731" t="s">
        <v>307</v>
      </c>
      <c r="I731" t="s">
        <v>307</v>
      </c>
      <c r="J731" t="s">
        <v>307</v>
      </c>
      <c r="K731" t="s">
        <v>307</v>
      </c>
      <c r="L731" t="s">
        <v>307</v>
      </c>
      <c r="M731" t="s">
        <v>307</v>
      </c>
      <c r="N731" t="s">
        <v>307</v>
      </c>
      <c r="O731" t="s">
        <v>307</v>
      </c>
      <c r="P731" t="s">
        <v>307</v>
      </c>
      <c r="Q731" t="s">
        <v>307</v>
      </c>
      <c r="R731" t="s">
        <v>307</v>
      </c>
      <c r="S731" t="s">
        <v>307</v>
      </c>
      <c r="T731" t="s">
        <v>307</v>
      </c>
      <c r="U731" t="s">
        <v>307</v>
      </c>
      <c r="V731" t="s">
        <v>307</v>
      </c>
      <c r="W731" t="s">
        <v>307</v>
      </c>
      <c r="X731" t="s">
        <v>307</v>
      </c>
      <c r="Y731" t="s">
        <v>307</v>
      </c>
      <c r="Z731" t="s">
        <v>307</v>
      </c>
      <c r="AA731" t="s">
        <v>307</v>
      </c>
      <c r="AB731" t="s">
        <v>307</v>
      </c>
      <c r="AC731" t="s">
        <v>307</v>
      </c>
      <c r="AD731" t="s">
        <v>307</v>
      </c>
      <c r="AE731" t="s">
        <v>307</v>
      </c>
      <c r="AF731" t="s">
        <v>307</v>
      </c>
      <c r="AG731" t="s">
        <v>307</v>
      </c>
      <c r="AH731" t="s">
        <v>307</v>
      </c>
      <c r="AI731" t="s">
        <v>307</v>
      </c>
      <c r="AJ731" t="s">
        <v>307</v>
      </c>
      <c r="AK731" t="s">
        <v>307</v>
      </c>
      <c r="AL731" t="s">
        <v>307</v>
      </c>
      <c r="AM731" t="s">
        <v>307</v>
      </c>
      <c r="AN731" t="s">
        <v>307</v>
      </c>
      <c r="AO731" t="s">
        <v>307</v>
      </c>
      <c r="AP731" t="s">
        <v>307</v>
      </c>
      <c r="AQ731" t="s">
        <v>307</v>
      </c>
      <c r="AR731" t="s">
        <v>307</v>
      </c>
      <c r="AS731" t="s">
        <v>307</v>
      </c>
    </row>
    <row r="732" spans="1:45" x14ac:dyDescent="0.25">
      <c r="A732">
        <v>202</v>
      </c>
      <c r="B732" t="s">
        <v>156</v>
      </c>
      <c r="C732" t="s">
        <v>450</v>
      </c>
      <c r="D732" t="s">
        <v>48</v>
      </c>
      <c r="E732" t="s">
        <v>307</v>
      </c>
      <c r="F732" t="s">
        <v>307</v>
      </c>
      <c r="G732" t="s">
        <v>307</v>
      </c>
      <c r="H732" t="s">
        <v>307</v>
      </c>
      <c r="I732" t="s">
        <v>307</v>
      </c>
      <c r="J732" t="s">
        <v>307</v>
      </c>
      <c r="K732" t="s">
        <v>307</v>
      </c>
      <c r="L732" t="s">
        <v>307</v>
      </c>
      <c r="M732" t="s">
        <v>307</v>
      </c>
      <c r="N732" t="s">
        <v>307</v>
      </c>
      <c r="O732" t="s">
        <v>307</v>
      </c>
      <c r="P732" t="s">
        <v>307</v>
      </c>
      <c r="Q732" t="s">
        <v>307</v>
      </c>
      <c r="R732" t="s">
        <v>307</v>
      </c>
    </row>
    <row r="733" spans="1:45" x14ac:dyDescent="0.25">
      <c r="A733">
        <v>202</v>
      </c>
      <c r="B733" t="s">
        <v>156</v>
      </c>
      <c r="C733" t="s">
        <v>449</v>
      </c>
      <c r="D733" t="s">
        <v>48</v>
      </c>
      <c r="E733" t="s">
        <v>307</v>
      </c>
      <c r="F733" t="s">
        <v>307</v>
      </c>
      <c r="G733" t="s">
        <v>307</v>
      </c>
      <c r="H733" t="s">
        <v>307</v>
      </c>
      <c r="I733" t="s">
        <v>307</v>
      </c>
      <c r="J733" t="s">
        <v>307</v>
      </c>
      <c r="K733" t="s">
        <v>307</v>
      </c>
      <c r="L733" t="s">
        <v>307</v>
      </c>
      <c r="M733" t="s">
        <v>307</v>
      </c>
      <c r="N733" t="s">
        <v>307</v>
      </c>
      <c r="O733" t="s">
        <v>307</v>
      </c>
      <c r="P733" t="s">
        <v>307</v>
      </c>
      <c r="Q733" t="s">
        <v>307</v>
      </c>
      <c r="R733" t="s">
        <v>307</v>
      </c>
    </row>
    <row r="734" spans="1:45" x14ac:dyDescent="0.25">
      <c r="A734">
        <v>202</v>
      </c>
      <c r="B734" t="s">
        <v>156</v>
      </c>
      <c r="C734" t="s">
        <v>475</v>
      </c>
      <c r="D734" t="s">
        <v>48</v>
      </c>
      <c r="E734" t="s">
        <v>307</v>
      </c>
      <c r="F734" t="s">
        <v>307</v>
      </c>
      <c r="G734" t="s">
        <v>307</v>
      </c>
    </row>
    <row r="735" spans="1:45" x14ac:dyDescent="0.25">
      <c r="A735">
        <v>202</v>
      </c>
      <c r="B735" t="s">
        <v>156</v>
      </c>
      <c r="C735" t="s">
        <v>42</v>
      </c>
      <c r="D735" t="s">
        <v>48</v>
      </c>
      <c r="E735" t="s">
        <v>307</v>
      </c>
      <c r="F735" t="s">
        <v>307</v>
      </c>
      <c r="G735" t="s">
        <v>307</v>
      </c>
      <c r="H735" t="s">
        <v>307</v>
      </c>
      <c r="I735" t="s">
        <v>307</v>
      </c>
      <c r="J735" t="s">
        <v>307</v>
      </c>
      <c r="K735" t="s">
        <v>307</v>
      </c>
      <c r="L735" t="s">
        <v>307</v>
      </c>
      <c r="M735" t="s">
        <v>307</v>
      </c>
      <c r="N735" t="s">
        <v>307</v>
      </c>
      <c r="O735" t="s">
        <v>307</v>
      </c>
      <c r="P735" t="s">
        <v>307</v>
      </c>
      <c r="Q735" t="s">
        <v>307</v>
      </c>
      <c r="R735" t="s">
        <v>307</v>
      </c>
      <c r="S735" t="s">
        <v>307</v>
      </c>
      <c r="T735" t="s">
        <v>307</v>
      </c>
      <c r="U735" t="s">
        <v>307</v>
      </c>
      <c r="V735" t="s">
        <v>307</v>
      </c>
      <c r="W735" t="s">
        <v>307</v>
      </c>
      <c r="X735" t="s">
        <v>307</v>
      </c>
      <c r="Y735" t="s">
        <v>307</v>
      </c>
      <c r="Z735" t="s">
        <v>307</v>
      </c>
    </row>
    <row r="736" spans="1:45" x14ac:dyDescent="0.25">
      <c r="A736">
        <v>203</v>
      </c>
      <c r="B736" t="s">
        <v>157</v>
      </c>
      <c r="C736" t="s">
        <v>43</v>
      </c>
      <c r="D736" t="s">
        <v>54</v>
      </c>
      <c r="E736" t="s">
        <v>307</v>
      </c>
      <c r="F736" t="s">
        <v>307</v>
      </c>
      <c r="G736" t="s">
        <v>307</v>
      </c>
      <c r="H736" t="s">
        <v>307</v>
      </c>
      <c r="I736" t="s">
        <v>307</v>
      </c>
      <c r="J736" t="s">
        <v>307</v>
      </c>
      <c r="K736" t="s">
        <v>307</v>
      </c>
      <c r="L736" t="s">
        <v>307</v>
      </c>
      <c r="M736" t="s">
        <v>307</v>
      </c>
      <c r="N736" t="s">
        <v>307</v>
      </c>
      <c r="O736" t="s">
        <v>307</v>
      </c>
      <c r="P736" t="s">
        <v>307</v>
      </c>
      <c r="Q736" t="s">
        <v>307</v>
      </c>
      <c r="R736" t="s">
        <v>307</v>
      </c>
      <c r="S736" t="s">
        <v>307</v>
      </c>
      <c r="T736" t="s">
        <v>307</v>
      </c>
      <c r="U736" t="s">
        <v>307</v>
      </c>
      <c r="V736" t="s">
        <v>307</v>
      </c>
      <c r="W736" t="s">
        <v>307</v>
      </c>
    </row>
    <row r="737" spans="1:45" x14ac:dyDescent="0.25">
      <c r="A737">
        <v>203</v>
      </c>
      <c r="B737" t="s">
        <v>157</v>
      </c>
      <c r="C737" t="s">
        <v>43</v>
      </c>
      <c r="D737" t="s">
        <v>55</v>
      </c>
      <c r="E737" t="s">
        <v>307</v>
      </c>
      <c r="F737" t="s">
        <v>307</v>
      </c>
      <c r="G737" t="s">
        <v>307</v>
      </c>
      <c r="H737" t="s">
        <v>307</v>
      </c>
      <c r="I737" t="s">
        <v>307</v>
      </c>
      <c r="J737" t="s">
        <v>307</v>
      </c>
      <c r="K737" t="s">
        <v>307</v>
      </c>
      <c r="L737" t="s">
        <v>307</v>
      </c>
      <c r="M737" t="s">
        <v>307</v>
      </c>
      <c r="N737" t="s">
        <v>307</v>
      </c>
      <c r="O737" t="s">
        <v>307</v>
      </c>
      <c r="P737" t="s">
        <v>307</v>
      </c>
      <c r="Q737" t="s">
        <v>307</v>
      </c>
      <c r="R737" t="s">
        <v>307</v>
      </c>
      <c r="S737" t="s">
        <v>307</v>
      </c>
      <c r="T737" t="s">
        <v>307</v>
      </c>
      <c r="U737" t="s">
        <v>307</v>
      </c>
      <c r="V737" t="s">
        <v>307</v>
      </c>
      <c r="W737" t="s">
        <v>307</v>
      </c>
    </row>
    <row r="738" spans="1:45" x14ac:dyDescent="0.25">
      <c r="A738">
        <v>203</v>
      </c>
      <c r="B738" t="s">
        <v>157</v>
      </c>
      <c r="C738" t="s">
        <v>43</v>
      </c>
      <c r="D738" t="s">
        <v>56</v>
      </c>
      <c r="E738" t="s">
        <v>307</v>
      </c>
      <c r="F738" t="s">
        <v>307</v>
      </c>
      <c r="G738" t="s">
        <v>307</v>
      </c>
      <c r="H738" t="s">
        <v>307</v>
      </c>
      <c r="I738" t="s">
        <v>307</v>
      </c>
      <c r="J738" t="s">
        <v>307</v>
      </c>
      <c r="K738" t="s">
        <v>307</v>
      </c>
      <c r="L738" t="s">
        <v>307</v>
      </c>
      <c r="M738" t="s">
        <v>307</v>
      </c>
      <c r="N738" t="s">
        <v>307</v>
      </c>
      <c r="O738" t="s">
        <v>307</v>
      </c>
      <c r="P738" t="s">
        <v>307</v>
      </c>
      <c r="Q738" t="s">
        <v>307</v>
      </c>
      <c r="R738" t="s">
        <v>307</v>
      </c>
      <c r="S738" t="s">
        <v>307</v>
      </c>
      <c r="T738" t="s">
        <v>307</v>
      </c>
      <c r="U738" t="s">
        <v>307</v>
      </c>
      <c r="V738" t="s">
        <v>307</v>
      </c>
      <c r="W738" t="s">
        <v>307</v>
      </c>
    </row>
    <row r="739" spans="1:45" x14ac:dyDescent="0.25">
      <c r="A739">
        <v>203</v>
      </c>
      <c r="B739" t="s">
        <v>157</v>
      </c>
      <c r="C739" t="s">
        <v>43</v>
      </c>
      <c r="D739" t="s">
        <v>57</v>
      </c>
      <c r="E739" t="s">
        <v>307</v>
      </c>
      <c r="F739" t="s">
        <v>307</v>
      </c>
      <c r="G739" t="s">
        <v>307</v>
      </c>
      <c r="H739" t="s">
        <v>307</v>
      </c>
      <c r="I739" t="s">
        <v>307</v>
      </c>
      <c r="J739" t="s">
        <v>307</v>
      </c>
      <c r="K739" t="s">
        <v>307</v>
      </c>
      <c r="L739" t="s">
        <v>307</v>
      </c>
      <c r="M739" t="s">
        <v>307</v>
      </c>
      <c r="N739" t="s">
        <v>307</v>
      </c>
      <c r="O739" t="s">
        <v>307</v>
      </c>
      <c r="P739" t="s">
        <v>307</v>
      </c>
      <c r="Q739" t="s">
        <v>307</v>
      </c>
      <c r="R739" t="s">
        <v>307</v>
      </c>
      <c r="S739" t="s">
        <v>307</v>
      </c>
      <c r="T739" t="s">
        <v>307</v>
      </c>
      <c r="U739" t="s">
        <v>307</v>
      </c>
      <c r="V739" t="s">
        <v>307</v>
      </c>
      <c r="W739" t="s">
        <v>307</v>
      </c>
    </row>
    <row r="740" spans="1:45" x14ac:dyDescent="0.25">
      <c r="A740">
        <v>203</v>
      </c>
      <c r="B740" t="s">
        <v>157</v>
      </c>
      <c r="C740" t="s">
        <v>43</v>
      </c>
      <c r="D740" t="s">
        <v>58</v>
      </c>
      <c r="E740" t="s">
        <v>307</v>
      </c>
      <c r="F740" t="s">
        <v>307</v>
      </c>
      <c r="G740" t="s">
        <v>307</v>
      </c>
      <c r="H740" t="s">
        <v>307</v>
      </c>
      <c r="I740" t="s">
        <v>307</v>
      </c>
      <c r="J740" t="s">
        <v>307</v>
      </c>
      <c r="K740" t="s">
        <v>307</v>
      </c>
      <c r="L740" t="s">
        <v>307</v>
      </c>
      <c r="M740" t="s">
        <v>307</v>
      </c>
      <c r="N740" t="s">
        <v>307</v>
      </c>
      <c r="O740" t="s">
        <v>307</v>
      </c>
      <c r="P740" t="s">
        <v>307</v>
      </c>
      <c r="Q740" t="s">
        <v>307</v>
      </c>
      <c r="R740" t="s">
        <v>307</v>
      </c>
      <c r="S740" t="s">
        <v>307</v>
      </c>
      <c r="T740" t="s">
        <v>307</v>
      </c>
      <c r="U740" t="s">
        <v>307</v>
      </c>
      <c r="V740" t="s">
        <v>307</v>
      </c>
      <c r="W740" t="s">
        <v>307</v>
      </c>
    </row>
    <row r="741" spans="1:45" x14ac:dyDescent="0.25">
      <c r="A741">
        <v>203</v>
      </c>
      <c r="B741" t="s">
        <v>157</v>
      </c>
      <c r="C741" t="s">
        <v>43</v>
      </c>
      <c r="D741" t="s">
        <v>59</v>
      </c>
      <c r="E741" t="s">
        <v>307</v>
      </c>
      <c r="F741" t="s">
        <v>307</v>
      </c>
      <c r="G741" t="s">
        <v>307</v>
      </c>
      <c r="H741" t="s">
        <v>307</v>
      </c>
      <c r="I741" t="s">
        <v>307</v>
      </c>
      <c r="J741" t="s">
        <v>307</v>
      </c>
      <c r="K741" t="s">
        <v>307</v>
      </c>
      <c r="L741" t="s">
        <v>307</v>
      </c>
      <c r="M741" t="s">
        <v>307</v>
      </c>
      <c r="N741" t="s">
        <v>307</v>
      </c>
      <c r="O741" t="s">
        <v>307</v>
      </c>
      <c r="P741" t="s">
        <v>307</v>
      </c>
      <c r="Q741" t="s">
        <v>307</v>
      </c>
      <c r="R741" t="s">
        <v>307</v>
      </c>
      <c r="S741" t="s">
        <v>307</v>
      </c>
      <c r="T741" t="s">
        <v>307</v>
      </c>
      <c r="U741" t="s">
        <v>307</v>
      </c>
      <c r="V741" t="s">
        <v>307</v>
      </c>
      <c r="W741" t="s">
        <v>307</v>
      </c>
    </row>
    <row r="742" spans="1:45" x14ac:dyDescent="0.25">
      <c r="A742">
        <v>203</v>
      </c>
      <c r="B742" t="s">
        <v>157</v>
      </c>
      <c r="C742" t="s">
        <v>43</v>
      </c>
      <c r="D742" t="s">
        <v>60</v>
      </c>
      <c r="E742" t="s">
        <v>307</v>
      </c>
      <c r="F742" t="s">
        <v>307</v>
      </c>
      <c r="G742" t="s">
        <v>307</v>
      </c>
      <c r="H742" t="s">
        <v>307</v>
      </c>
      <c r="I742" t="s">
        <v>307</v>
      </c>
      <c r="J742" t="s">
        <v>307</v>
      </c>
      <c r="K742" t="s">
        <v>307</v>
      </c>
      <c r="L742" t="s">
        <v>307</v>
      </c>
      <c r="M742" t="s">
        <v>307</v>
      </c>
      <c r="N742" t="s">
        <v>307</v>
      </c>
      <c r="O742" t="s">
        <v>307</v>
      </c>
      <c r="P742" t="s">
        <v>307</v>
      </c>
      <c r="Q742" t="s">
        <v>307</v>
      </c>
      <c r="R742" t="s">
        <v>307</v>
      </c>
      <c r="S742" t="s">
        <v>307</v>
      </c>
      <c r="T742" t="s">
        <v>307</v>
      </c>
      <c r="U742" t="s">
        <v>307</v>
      </c>
      <c r="V742" t="s">
        <v>307</v>
      </c>
      <c r="W742" t="s">
        <v>307</v>
      </c>
    </row>
    <row r="743" spans="1:45" x14ac:dyDescent="0.25">
      <c r="A743">
        <v>203</v>
      </c>
      <c r="B743" t="s">
        <v>157</v>
      </c>
      <c r="C743" t="s">
        <v>43</v>
      </c>
      <c r="D743" t="s">
        <v>61</v>
      </c>
      <c r="E743" t="s">
        <v>307</v>
      </c>
      <c r="F743" t="s">
        <v>307</v>
      </c>
      <c r="G743" t="s">
        <v>307</v>
      </c>
      <c r="H743" t="s">
        <v>307</v>
      </c>
      <c r="I743" t="s">
        <v>307</v>
      </c>
      <c r="J743" t="s">
        <v>307</v>
      </c>
      <c r="K743" t="s">
        <v>307</v>
      </c>
      <c r="L743" t="s">
        <v>307</v>
      </c>
      <c r="M743" t="s">
        <v>307</v>
      </c>
      <c r="N743" t="s">
        <v>307</v>
      </c>
      <c r="O743" t="s">
        <v>307</v>
      </c>
      <c r="P743" t="s">
        <v>307</v>
      </c>
      <c r="Q743" t="s">
        <v>307</v>
      </c>
      <c r="R743" t="s">
        <v>307</v>
      </c>
      <c r="S743" t="s">
        <v>307</v>
      </c>
      <c r="T743" t="s">
        <v>307</v>
      </c>
      <c r="U743" t="s">
        <v>307</v>
      </c>
      <c r="V743" t="s">
        <v>307</v>
      </c>
      <c r="W743" t="s">
        <v>307</v>
      </c>
    </row>
    <row r="744" spans="1:45" x14ac:dyDescent="0.25">
      <c r="A744">
        <v>203</v>
      </c>
      <c r="B744" t="s">
        <v>157</v>
      </c>
      <c r="C744" t="s">
        <v>43</v>
      </c>
      <c r="D744" t="s">
        <v>62</v>
      </c>
      <c r="E744" t="s">
        <v>307</v>
      </c>
      <c r="F744" t="s">
        <v>307</v>
      </c>
      <c r="G744" t="s">
        <v>307</v>
      </c>
      <c r="H744" t="s">
        <v>307</v>
      </c>
      <c r="I744" t="s">
        <v>307</v>
      </c>
      <c r="J744" t="s">
        <v>307</v>
      </c>
      <c r="K744" t="s">
        <v>307</v>
      </c>
      <c r="L744" t="s">
        <v>307</v>
      </c>
      <c r="M744" t="s">
        <v>307</v>
      </c>
      <c r="N744" t="s">
        <v>307</v>
      </c>
      <c r="O744" t="s">
        <v>307</v>
      </c>
      <c r="P744" t="s">
        <v>307</v>
      </c>
      <c r="Q744" t="s">
        <v>307</v>
      </c>
      <c r="R744" t="s">
        <v>307</v>
      </c>
      <c r="S744" t="s">
        <v>307</v>
      </c>
      <c r="T744" t="s">
        <v>307</v>
      </c>
      <c r="U744" t="s">
        <v>307</v>
      </c>
      <c r="V744" t="s">
        <v>307</v>
      </c>
      <c r="W744" t="s">
        <v>307</v>
      </c>
    </row>
    <row r="745" spans="1:45" x14ac:dyDescent="0.25">
      <c r="A745">
        <v>203</v>
      </c>
      <c r="B745" t="s">
        <v>157</v>
      </c>
      <c r="C745" t="s">
        <v>36</v>
      </c>
      <c r="D745" t="s">
        <v>47</v>
      </c>
      <c r="E745" t="s">
        <v>307</v>
      </c>
      <c r="F745" t="s">
        <v>307</v>
      </c>
      <c r="G745" t="s">
        <v>307</v>
      </c>
      <c r="H745" t="s">
        <v>307</v>
      </c>
      <c r="I745" t="s">
        <v>307</v>
      </c>
      <c r="J745" t="s">
        <v>307</v>
      </c>
      <c r="K745" t="s">
        <v>307</v>
      </c>
      <c r="L745" t="s">
        <v>307</v>
      </c>
      <c r="M745" t="s">
        <v>307</v>
      </c>
      <c r="N745" t="s">
        <v>307</v>
      </c>
      <c r="O745" t="s">
        <v>307</v>
      </c>
      <c r="P745" t="s">
        <v>307</v>
      </c>
      <c r="Q745" t="s">
        <v>307</v>
      </c>
      <c r="R745" t="s">
        <v>307</v>
      </c>
      <c r="S745" t="s">
        <v>307</v>
      </c>
      <c r="T745" t="s">
        <v>307</v>
      </c>
      <c r="U745" t="s">
        <v>307</v>
      </c>
      <c r="V745" t="s">
        <v>307</v>
      </c>
      <c r="W745" t="s">
        <v>307</v>
      </c>
      <c r="X745" t="s">
        <v>307</v>
      </c>
      <c r="Y745" t="s">
        <v>307</v>
      </c>
      <c r="Z745" t="s">
        <v>307</v>
      </c>
      <c r="AA745" t="s">
        <v>307</v>
      </c>
      <c r="AB745" t="s">
        <v>307</v>
      </c>
      <c r="AC745" t="s">
        <v>307</v>
      </c>
      <c r="AD745" t="s">
        <v>307</v>
      </c>
      <c r="AE745" t="s">
        <v>307</v>
      </c>
      <c r="AF745" t="s">
        <v>307</v>
      </c>
      <c r="AG745" t="s">
        <v>307</v>
      </c>
      <c r="AH745" t="s">
        <v>307</v>
      </c>
      <c r="AI745" t="s">
        <v>307</v>
      </c>
      <c r="AJ745" t="s">
        <v>307</v>
      </c>
      <c r="AK745" t="s">
        <v>307</v>
      </c>
      <c r="AL745" t="s">
        <v>307</v>
      </c>
      <c r="AM745" t="s">
        <v>307</v>
      </c>
      <c r="AN745" t="s">
        <v>307</v>
      </c>
      <c r="AO745" t="s">
        <v>307</v>
      </c>
      <c r="AP745" t="s">
        <v>307</v>
      </c>
      <c r="AQ745" t="s">
        <v>307</v>
      </c>
      <c r="AR745" t="s">
        <v>307</v>
      </c>
      <c r="AS745" t="s">
        <v>307</v>
      </c>
    </row>
    <row r="746" spans="1:45" x14ac:dyDescent="0.25">
      <c r="A746">
        <v>203</v>
      </c>
      <c r="B746" t="s">
        <v>157</v>
      </c>
      <c r="C746" t="s">
        <v>36</v>
      </c>
      <c r="D746" t="s">
        <v>48</v>
      </c>
      <c r="E746" t="s">
        <v>307</v>
      </c>
      <c r="F746" t="s">
        <v>307</v>
      </c>
      <c r="G746" t="s">
        <v>307</v>
      </c>
      <c r="H746" t="s">
        <v>307</v>
      </c>
      <c r="I746" t="s">
        <v>307</v>
      </c>
      <c r="J746" t="s">
        <v>307</v>
      </c>
      <c r="K746" t="s">
        <v>307</v>
      </c>
      <c r="L746" t="s">
        <v>307</v>
      </c>
      <c r="M746" t="s">
        <v>307</v>
      </c>
      <c r="N746" t="s">
        <v>307</v>
      </c>
      <c r="O746" t="s">
        <v>307</v>
      </c>
      <c r="P746" t="s">
        <v>307</v>
      </c>
      <c r="Q746" t="s">
        <v>307</v>
      </c>
      <c r="R746" t="s">
        <v>307</v>
      </c>
      <c r="S746" t="s">
        <v>307</v>
      </c>
      <c r="T746" t="s">
        <v>307</v>
      </c>
      <c r="U746" t="s">
        <v>307</v>
      </c>
      <c r="V746" t="s">
        <v>307</v>
      </c>
      <c r="W746" t="s">
        <v>307</v>
      </c>
      <c r="X746" t="s">
        <v>307</v>
      </c>
      <c r="Y746" t="s">
        <v>307</v>
      </c>
      <c r="Z746" t="s">
        <v>307</v>
      </c>
      <c r="AA746" t="s">
        <v>307</v>
      </c>
      <c r="AB746" t="s">
        <v>307</v>
      </c>
      <c r="AC746" t="s">
        <v>307</v>
      </c>
      <c r="AD746" t="s">
        <v>307</v>
      </c>
      <c r="AE746" t="s">
        <v>307</v>
      </c>
      <c r="AF746" t="s">
        <v>307</v>
      </c>
      <c r="AG746" t="s">
        <v>307</v>
      </c>
      <c r="AH746" t="s">
        <v>307</v>
      </c>
      <c r="AI746" t="s">
        <v>307</v>
      </c>
      <c r="AJ746" t="s">
        <v>307</v>
      </c>
      <c r="AK746" t="s">
        <v>307</v>
      </c>
      <c r="AL746" t="s">
        <v>307</v>
      </c>
      <c r="AM746" t="s">
        <v>307</v>
      </c>
      <c r="AN746" t="s">
        <v>307</v>
      </c>
      <c r="AO746" t="s">
        <v>307</v>
      </c>
      <c r="AP746" t="s">
        <v>307</v>
      </c>
      <c r="AQ746" t="s">
        <v>307</v>
      </c>
      <c r="AR746" t="s">
        <v>307</v>
      </c>
      <c r="AS746" t="s">
        <v>307</v>
      </c>
    </row>
    <row r="747" spans="1:45" x14ac:dyDescent="0.25">
      <c r="A747">
        <v>203</v>
      </c>
      <c r="B747" t="s">
        <v>157</v>
      </c>
      <c r="C747" t="s">
        <v>36</v>
      </c>
      <c r="D747" t="s">
        <v>49</v>
      </c>
      <c r="E747" t="s">
        <v>307</v>
      </c>
      <c r="F747" t="s">
        <v>307</v>
      </c>
      <c r="G747" t="s">
        <v>307</v>
      </c>
      <c r="H747" t="s">
        <v>307</v>
      </c>
      <c r="I747" t="s">
        <v>307</v>
      </c>
      <c r="J747" t="s">
        <v>307</v>
      </c>
      <c r="K747" t="s">
        <v>307</v>
      </c>
      <c r="L747" t="s">
        <v>307</v>
      </c>
      <c r="M747" t="s">
        <v>307</v>
      </c>
      <c r="N747" t="s">
        <v>307</v>
      </c>
      <c r="O747" t="s">
        <v>307</v>
      </c>
      <c r="P747" t="s">
        <v>307</v>
      </c>
      <c r="Q747" t="s">
        <v>307</v>
      </c>
      <c r="R747" t="s">
        <v>307</v>
      </c>
      <c r="S747" t="s">
        <v>307</v>
      </c>
      <c r="T747" t="s">
        <v>307</v>
      </c>
      <c r="U747" t="s">
        <v>307</v>
      </c>
      <c r="V747" t="s">
        <v>307</v>
      </c>
      <c r="W747" t="s">
        <v>307</v>
      </c>
      <c r="X747" t="s">
        <v>307</v>
      </c>
      <c r="Y747" t="s">
        <v>307</v>
      </c>
      <c r="Z747" t="s">
        <v>307</v>
      </c>
      <c r="AA747" t="s">
        <v>307</v>
      </c>
      <c r="AB747" t="s">
        <v>307</v>
      </c>
      <c r="AC747" t="s">
        <v>307</v>
      </c>
      <c r="AD747" t="s">
        <v>307</v>
      </c>
      <c r="AE747" t="s">
        <v>307</v>
      </c>
      <c r="AF747" t="s">
        <v>307</v>
      </c>
      <c r="AG747" t="s">
        <v>307</v>
      </c>
      <c r="AH747" t="s">
        <v>307</v>
      </c>
      <c r="AI747" t="s">
        <v>307</v>
      </c>
      <c r="AJ747" t="s">
        <v>307</v>
      </c>
      <c r="AK747" t="s">
        <v>307</v>
      </c>
      <c r="AL747" t="s">
        <v>307</v>
      </c>
      <c r="AM747" t="s">
        <v>307</v>
      </c>
      <c r="AN747" t="s">
        <v>307</v>
      </c>
      <c r="AO747" t="s">
        <v>307</v>
      </c>
      <c r="AP747" t="s">
        <v>307</v>
      </c>
      <c r="AQ747" t="s">
        <v>307</v>
      </c>
      <c r="AR747" t="s">
        <v>307</v>
      </c>
      <c r="AS747" t="s">
        <v>307</v>
      </c>
    </row>
    <row r="748" spans="1:45" x14ac:dyDescent="0.25">
      <c r="A748">
        <v>203</v>
      </c>
      <c r="B748" t="s">
        <v>157</v>
      </c>
      <c r="C748" t="s">
        <v>37</v>
      </c>
      <c r="D748" t="s">
        <v>47</v>
      </c>
      <c r="E748" t="s">
        <v>307</v>
      </c>
      <c r="F748" t="s">
        <v>307</v>
      </c>
      <c r="G748" t="s">
        <v>307</v>
      </c>
      <c r="H748" t="s">
        <v>307</v>
      </c>
      <c r="I748" t="s">
        <v>307</v>
      </c>
      <c r="J748" t="s">
        <v>307</v>
      </c>
      <c r="K748" t="s">
        <v>307</v>
      </c>
      <c r="L748" t="s">
        <v>307</v>
      </c>
      <c r="M748" t="s">
        <v>307</v>
      </c>
      <c r="N748" t="s">
        <v>307</v>
      </c>
      <c r="O748" t="s">
        <v>307</v>
      </c>
      <c r="P748" t="s">
        <v>307</v>
      </c>
      <c r="Q748" t="s">
        <v>307</v>
      </c>
      <c r="R748" t="s">
        <v>307</v>
      </c>
      <c r="S748" t="s">
        <v>307</v>
      </c>
      <c r="T748" t="s">
        <v>307</v>
      </c>
      <c r="U748" t="s">
        <v>307</v>
      </c>
      <c r="V748" t="s">
        <v>307</v>
      </c>
      <c r="W748" t="s">
        <v>307</v>
      </c>
      <c r="X748" t="s">
        <v>307</v>
      </c>
      <c r="Y748" t="s">
        <v>307</v>
      </c>
      <c r="Z748" t="s">
        <v>307</v>
      </c>
      <c r="AA748" t="s">
        <v>307</v>
      </c>
      <c r="AB748" t="s">
        <v>307</v>
      </c>
      <c r="AC748" t="s">
        <v>307</v>
      </c>
      <c r="AD748" t="s">
        <v>307</v>
      </c>
      <c r="AE748" t="s">
        <v>307</v>
      </c>
      <c r="AF748" t="s">
        <v>307</v>
      </c>
      <c r="AG748" t="s">
        <v>307</v>
      </c>
      <c r="AH748" t="s">
        <v>307</v>
      </c>
      <c r="AI748" t="s">
        <v>307</v>
      </c>
      <c r="AJ748" t="s">
        <v>307</v>
      </c>
      <c r="AK748" t="s">
        <v>307</v>
      </c>
      <c r="AL748" t="s">
        <v>307</v>
      </c>
      <c r="AM748" t="s">
        <v>307</v>
      </c>
      <c r="AN748" t="s">
        <v>307</v>
      </c>
      <c r="AO748" t="s">
        <v>307</v>
      </c>
      <c r="AP748" t="s">
        <v>307</v>
      </c>
      <c r="AQ748" t="s">
        <v>307</v>
      </c>
      <c r="AR748" t="s">
        <v>307</v>
      </c>
      <c r="AS748" t="s">
        <v>307</v>
      </c>
    </row>
    <row r="749" spans="1:45" x14ac:dyDescent="0.25">
      <c r="A749">
        <v>203</v>
      </c>
      <c r="B749" t="s">
        <v>157</v>
      </c>
      <c r="C749" t="s">
        <v>37</v>
      </c>
      <c r="D749" t="s">
        <v>48</v>
      </c>
      <c r="E749" t="s">
        <v>307</v>
      </c>
      <c r="F749" t="s">
        <v>307</v>
      </c>
      <c r="G749" t="s">
        <v>307</v>
      </c>
      <c r="H749" t="s">
        <v>307</v>
      </c>
      <c r="I749" t="s">
        <v>307</v>
      </c>
      <c r="J749" t="s">
        <v>307</v>
      </c>
      <c r="K749" t="s">
        <v>307</v>
      </c>
      <c r="L749" t="s">
        <v>307</v>
      </c>
      <c r="M749" t="s">
        <v>307</v>
      </c>
      <c r="N749" t="s">
        <v>307</v>
      </c>
      <c r="O749" t="s">
        <v>307</v>
      </c>
      <c r="P749" t="s">
        <v>307</v>
      </c>
      <c r="Q749" t="s">
        <v>307</v>
      </c>
      <c r="R749" t="s">
        <v>307</v>
      </c>
      <c r="S749" t="s">
        <v>307</v>
      </c>
      <c r="T749" t="s">
        <v>307</v>
      </c>
      <c r="U749" t="s">
        <v>307</v>
      </c>
      <c r="V749" t="s">
        <v>307</v>
      </c>
      <c r="W749" t="s">
        <v>307</v>
      </c>
      <c r="X749" t="s">
        <v>307</v>
      </c>
      <c r="Y749" t="s">
        <v>307</v>
      </c>
      <c r="Z749" t="s">
        <v>307</v>
      </c>
      <c r="AA749" t="s">
        <v>307</v>
      </c>
      <c r="AB749" t="s">
        <v>307</v>
      </c>
      <c r="AC749" t="s">
        <v>307</v>
      </c>
      <c r="AD749" t="s">
        <v>307</v>
      </c>
      <c r="AE749" t="s">
        <v>307</v>
      </c>
      <c r="AF749" t="s">
        <v>307</v>
      </c>
      <c r="AG749" t="s">
        <v>307</v>
      </c>
      <c r="AH749" t="s">
        <v>307</v>
      </c>
      <c r="AI749" t="s">
        <v>307</v>
      </c>
      <c r="AJ749" t="s">
        <v>307</v>
      </c>
      <c r="AK749" t="s">
        <v>307</v>
      </c>
      <c r="AL749" t="s">
        <v>307</v>
      </c>
      <c r="AM749" t="s">
        <v>307</v>
      </c>
      <c r="AN749" t="s">
        <v>307</v>
      </c>
      <c r="AO749" t="s">
        <v>307</v>
      </c>
      <c r="AP749" t="s">
        <v>307</v>
      </c>
      <c r="AQ749" t="s">
        <v>307</v>
      </c>
      <c r="AR749" t="s">
        <v>307</v>
      </c>
      <c r="AS749" t="s">
        <v>307</v>
      </c>
    </row>
    <row r="750" spans="1:45" x14ac:dyDescent="0.25">
      <c r="A750">
        <v>203</v>
      </c>
      <c r="B750" t="s">
        <v>157</v>
      </c>
      <c r="C750" t="s">
        <v>37</v>
      </c>
      <c r="D750" t="s">
        <v>49</v>
      </c>
      <c r="E750" t="s">
        <v>307</v>
      </c>
      <c r="F750" t="s">
        <v>307</v>
      </c>
      <c r="G750" t="s">
        <v>307</v>
      </c>
      <c r="H750" t="s">
        <v>307</v>
      </c>
      <c r="I750" t="s">
        <v>307</v>
      </c>
      <c r="J750" t="s">
        <v>307</v>
      </c>
      <c r="K750" t="s">
        <v>307</v>
      </c>
      <c r="L750" t="s">
        <v>307</v>
      </c>
      <c r="M750" t="s">
        <v>307</v>
      </c>
      <c r="N750" t="s">
        <v>307</v>
      </c>
      <c r="O750" t="s">
        <v>307</v>
      </c>
      <c r="P750" t="s">
        <v>307</v>
      </c>
      <c r="Q750" t="s">
        <v>307</v>
      </c>
      <c r="R750" t="s">
        <v>307</v>
      </c>
      <c r="S750" t="s">
        <v>307</v>
      </c>
      <c r="T750" t="s">
        <v>307</v>
      </c>
      <c r="U750" t="s">
        <v>307</v>
      </c>
      <c r="V750" t="s">
        <v>307</v>
      </c>
      <c r="W750" t="s">
        <v>307</v>
      </c>
      <c r="X750" t="s">
        <v>307</v>
      </c>
      <c r="Y750" t="s">
        <v>307</v>
      </c>
      <c r="Z750" t="s">
        <v>307</v>
      </c>
      <c r="AA750" t="s">
        <v>307</v>
      </c>
      <c r="AB750" t="s">
        <v>307</v>
      </c>
      <c r="AC750" t="s">
        <v>307</v>
      </c>
      <c r="AD750" t="s">
        <v>307</v>
      </c>
      <c r="AE750" t="s">
        <v>307</v>
      </c>
      <c r="AF750" t="s">
        <v>307</v>
      </c>
      <c r="AG750" t="s">
        <v>307</v>
      </c>
      <c r="AH750" t="s">
        <v>307</v>
      </c>
      <c r="AI750" t="s">
        <v>307</v>
      </c>
      <c r="AJ750" t="s">
        <v>307</v>
      </c>
      <c r="AK750" t="s">
        <v>307</v>
      </c>
      <c r="AL750" t="s">
        <v>307</v>
      </c>
      <c r="AM750" t="s">
        <v>307</v>
      </c>
      <c r="AN750" t="s">
        <v>307</v>
      </c>
      <c r="AO750" t="s">
        <v>307</v>
      </c>
      <c r="AP750" t="s">
        <v>307</v>
      </c>
      <c r="AQ750" t="s">
        <v>307</v>
      </c>
      <c r="AR750" t="s">
        <v>307</v>
      </c>
      <c r="AS750" t="s">
        <v>307</v>
      </c>
    </row>
    <row r="751" spans="1:45" x14ac:dyDescent="0.25">
      <c r="A751">
        <v>203</v>
      </c>
      <c r="B751" t="s">
        <v>157</v>
      </c>
      <c r="C751" t="s">
        <v>476</v>
      </c>
      <c r="D751" t="s">
        <v>48</v>
      </c>
      <c r="E751" t="s">
        <v>307</v>
      </c>
      <c r="F751" t="s">
        <v>307</v>
      </c>
      <c r="G751" t="s">
        <v>307</v>
      </c>
    </row>
    <row r="752" spans="1:45" x14ac:dyDescent="0.25">
      <c r="A752">
        <v>203</v>
      </c>
      <c r="B752" t="s">
        <v>157</v>
      </c>
      <c r="C752" t="s">
        <v>477</v>
      </c>
      <c r="D752" t="s">
        <v>48</v>
      </c>
      <c r="E752" t="s">
        <v>307</v>
      </c>
      <c r="F752" t="s">
        <v>307</v>
      </c>
      <c r="G752" t="s">
        <v>307</v>
      </c>
    </row>
    <row r="753" spans="1:42" x14ac:dyDescent="0.25">
      <c r="A753">
        <v>203</v>
      </c>
      <c r="B753" t="s">
        <v>157</v>
      </c>
      <c r="C753" t="s">
        <v>45</v>
      </c>
      <c r="D753" t="s">
        <v>63</v>
      </c>
      <c r="E753" t="s">
        <v>307</v>
      </c>
      <c r="F753" t="s">
        <v>307</v>
      </c>
      <c r="G753" t="s">
        <v>307</v>
      </c>
      <c r="H753" t="s">
        <v>307</v>
      </c>
      <c r="I753" t="s">
        <v>307</v>
      </c>
      <c r="J753" t="s">
        <v>307</v>
      </c>
      <c r="K753" t="s">
        <v>307</v>
      </c>
      <c r="L753" t="s">
        <v>307</v>
      </c>
      <c r="M753" t="s">
        <v>307</v>
      </c>
      <c r="N753" t="s">
        <v>307</v>
      </c>
      <c r="O753" t="s">
        <v>307</v>
      </c>
      <c r="P753" t="s">
        <v>307</v>
      </c>
      <c r="Q753" t="s">
        <v>307</v>
      </c>
      <c r="R753" t="s">
        <v>307</v>
      </c>
      <c r="S753" t="s">
        <v>307</v>
      </c>
      <c r="T753" t="s">
        <v>307</v>
      </c>
      <c r="U753" t="s">
        <v>307</v>
      </c>
      <c r="V753" t="s">
        <v>307</v>
      </c>
      <c r="W753" t="s">
        <v>307</v>
      </c>
    </row>
    <row r="754" spans="1:42" x14ac:dyDescent="0.25">
      <c r="A754">
        <v>203</v>
      </c>
      <c r="B754" t="s">
        <v>157</v>
      </c>
      <c r="C754" t="s">
        <v>45</v>
      </c>
      <c r="D754" t="s">
        <v>64</v>
      </c>
      <c r="E754" t="s">
        <v>307</v>
      </c>
      <c r="F754" t="s">
        <v>307</v>
      </c>
      <c r="G754" t="s">
        <v>307</v>
      </c>
      <c r="H754" t="s">
        <v>307</v>
      </c>
      <c r="I754" t="s">
        <v>307</v>
      </c>
      <c r="J754" t="s">
        <v>307</v>
      </c>
      <c r="K754" t="s">
        <v>307</v>
      </c>
      <c r="L754" t="s">
        <v>307</v>
      </c>
      <c r="M754" t="s">
        <v>307</v>
      </c>
      <c r="N754" t="s">
        <v>307</v>
      </c>
      <c r="O754" t="s">
        <v>307</v>
      </c>
      <c r="P754" t="s">
        <v>307</v>
      </c>
      <c r="Q754" t="s">
        <v>307</v>
      </c>
      <c r="R754" t="s">
        <v>307</v>
      </c>
      <c r="S754" t="s">
        <v>307</v>
      </c>
      <c r="T754" t="s">
        <v>307</v>
      </c>
      <c r="U754" t="s">
        <v>307</v>
      </c>
      <c r="V754" t="s">
        <v>307</v>
      </c>
      <c r="W754" t="s">
        <v>307</v>
      </c>
    </row>
    <row r="755" spans="1:42" x14ac:dyDescent="0.25">
      <c r="A755">
        <v>203</v>
      </c>
      <c r="B755" t="s">
        <v>157</v>
      </c>
      <c r="C755" t="s">
        <v>40</v>
      </c>
      <c r="D755" t="s">
        <v>52</v>
      </c>
      <c r="E755" t="s">
        <v>307</v>
      </c>
      <c r="F755" t="s">
        <v>307</v>
      </c>
      <c r="G755" t="s">
        <v>307</v>
      </c>
      <c r="H755" t="s">
        <v>307</v>
      </c>
      <c r="I755" t="s">
        <v>307</v>
      </c>
      <c r="J755" t="s">
        <v>307</v>
      </c>
      <c r="K755" t="s">
        <v>307</v>
      </c>
      <c r="L755" t="s">
        <v>307</v>
      </c>
      <c r="M755" t="s">
        <v>307</v>
      </c>
      <c r="N755" t="s">
        <v>307</v>
      </c>
      <c r="O755" t="s">
        <v>307</v>
      </c>
      <c r="P755" t="s">
        <v>307</v>
      </c>
      <c r="Q755" t="s">
        <v>307</v>
      </c>
      <c r="R755" t="s">
        <v>307</v>
      </c>
      <c r="S755" t="s">
        <v>307</v>
      </c>
      <c r="T755" t="s">
        <v>307</v>
      </c>
      <c r="U755" t="s">
        <v>307</v>
      </c>
      <c r="V755" t="s">
        <v>307</v>
      </c>
      <c r="W755" t="s">
        <v>307</v>
      </c>
      <c r="X755" t="s">
        <v>307</v>
      </c>
      <c r="Y755" t="s">
        <v>307</v>
      </c>
      <c r="Z755" t="s">
        <v>307</v>
      </c>
    </row>
    <row r="756" spans="1:42" x14ac:dyDescent="0.25">
      <c r="A756">
        <v>203</v>
      </c>
      <c r="B756" t="s">
        <v>157</v>
      </c>
      <c r="C756" t="s">
        <v>40</v>
      </c>
      <c r="D756" t="s">
        <v>53</v>
      </c>
      <c r="E756" t="s">
        <v>307</v>
      </c>
      <c r="F756" t="s">
        <v>307</v>
      </c>
      <c r="G756" t="s">
        <v>307</v>
      </c>
      <c r="H756" t="s">
        <v>307</v>
      </c>
      <c r="I756" t="s">
        <v>307</v>
      </c>
      <c r="J756" t="s">
        <v>307</v>
      </c>
      <c r="K756" t="s">
        <v>307</v>
      </c>
      <c r="L756" t="s">
        <v>307</v>
      </c>
      <c r="M756" t="s">
        <v>307</v>
      </c>
      <c r="N756" t="s">
        <v>307</v>
      </c>
      <c r="O756" t="s">
        <v>307</v>
      </c>
      <c r="P756" t="s">
        <v>307</v>
      </c>
      <c r="Q756" t="s">
        <v>307</v>
      </c>
      <c r="R756" t="s">
        <v>307</v>
      </c>
      <c r="S756" t="s">
        <v>307</v>
      </c>
      <c r="T756" t="s">
        <v>307</v>
      </c>
      <c r="U756" t="s">
        <v>307</v>
      </c>
      <c r="V756" t="s">
        <v>307</v>
      </c>
      <c r="W756" t="s">
        <v>307</v>
      </c>
      <c r="X756" t="s">
        <v>307</v>
      </c>
      <c r="Y756" t="s">
        <v>307</v>
      </c>
      <c r="Z756" t="s">
        <v>307</v>
      </c>
    </row>
    <row r="757" spans="1:42" x14ac:dyDescent="0.25">
      <c r="A757">
        <v>203</v>
      </c>
      <c r="B757" t="s">
        <v>157</v>
      </c>
      <c r="C757" t="s">
        <v>39</v>
      </c>
      <c r="D757" t="s">
        <v>50</v>
      </c>
      <c r="E757" t="s">
        <v>307</v>
      </c>
      <c r="F757" t="s">
        <v>307</v>
      </c>
      <c r="G757" t="s">
        <v>307</v>
      </c>
      <c r="H757" t="s">
        <v>307</v>
      </c>
      <c r="I757" t="s">
        <v>307</v>
      </c>
      <c r="J757" t="s">
        <v>307</v>
      </c>
      <c r="K757" t="s">
        <v>307</v>
      </c>
      <c r="L757" t="s">
        <v>307</v>
      </c>
      <c r="M757" t="s">
        <v>307</v>
      </c>
      <c r="N757" t="s">
        <v>307</v>
      </c>
      <c r="O757" t="s">
        <v>307</v>
      </c>
      <c r="P757" t="s">
        <v>307</v>
      </c>
      <c r="Q757" t="s">
        <v>307</v>
      </c>
      <c r="R757" t="s">
        <v>307</v>
      </c>
      <c r="S757" t="s">
        <v>307</v>
      </c>
      <c r="T757" t="s">
        <v>307</v>
      </c>
      <c r="U757" t="s">
        <v>307</v>
      </c>
      <c r="V757" t="s">
        <v>307</v>
      </c>
      <c r="W757" t="s">
        <v>307</v>
      </c>
      <c r="X757" t="s">
        <v>307</v>
      </c>
      <c r="Y757" t="s">
        <v>307</v>
      </c>
      <c r="Z757" t="s">
        <v>307</v>
      </c>
      <c r="AA757" t="s">
        <v>307</v>
      </c>
      <c r="AB757" t="s">
        <v>307</v>
      </c>
      <c r="AC757" t="s">
        <v>307</v>
      </c>
      <c r="AD757" t="s">
        <v>307</v>
      </c>
      <c r="AE757" t="s">
        <v>307</v>
      </c>
      <c r="AF757" t="s">
        <v>307</v>
      </c>
      <c r="AG757" t="s">
        <v>307</v>
      </c>
      <c r="AH757" t="s">
        <v>307</v>
      </c>
      <c r="AI757" t="s">
        <v>307</v>
      </c>
      <c r="AJ757" t="s">
        <v>307</v>
      </c>
      <c r="AK757" t="s">
        <v>307</v>
      </c>
      <c r="AL757" t="s">
        <v>307</v>
      </c>
      <c r="AM757" t="s">
        <v>307</v>
      </c>
      <c r="AN757" t="s">
        <v>307</v>
      </c>
      <c r="AO757" t="s">
        <v>307</v>
      </c>
      <c r="AP757" t="s">
        <v>307</v>
      </c>
    </row>
    <row r="758" spans="1:42" x14ac:dyDescent="0.25">
      <c r="A758">
        <v>203</v>
      </c>
      <c r="B758" t="s">
        <v>157</v>
      </c>
      <c r="C758" t="s">
        <v>39</v>
      </c>
      <c r="D758" t="s">
        <v>48</v>
      </c>
      <c r="E758" t="s">
        <v>307</v>
      </c>
      <c r="F758" t="s">
        <v>307</v>
      </c>
      <c r="G758" t="s">
        <v>307</v>
      </c>
      <c r="H758" t="s">
        <v>307</v>
      </c>
      <c r="I758" t="s">
        <v>307</v>
      </c>
      <c r="J758" t="s">
        <v>307</v>
      </c>
      <c r="K758" t="s">
        <v>307</v>
      </c>
      <c r="L758" t="s">
        <v>307</v>
      </c>
      <c r="M758" t="s">
        <v>307</v>
      </c>
      <c r="N758" t="s">
        <v>307</v>
      </c>
      <c r="O758" t="s">
        <v>307</v>
      </c>
      <c r="P758" t="s">
        <v>307</v>
      </c>
      <c r="Q758" t="s">
        <v>307</v>
      </c>
      <c r="R758" t="s">
        <v>307</v>
      </c>
      <c r="S758" t="s">
        <v>307</v>
      </c>
      <c r="T758" t="s">
        <v>307</v>
      </c>
      <c r="U758" t="s">
        <v>307</v>
      </c>
      <c r="V758" t="s">
        <v>307</v>
      </c>
      <c r="W758" t="s">
        <v>307</v>
      </c>
      <c r="X758" t="s">
        <v>307</v>
      </c>
      <c r="Y758" t="s">
        <v>307</v>
      </c>
      <c r="Z758" t="s">
        <v>307</v>
      </c>
      <c r="AA758" t="s">
        <v>307</v>
      </c>
      <c r="AB758" t="s">
        <v>307</v>
      </c>
      <c r="AC758" t="s">
        <v>307</v>
      </c>
      <c r="AD758" t="s">
        <v>307</v>
      </c>
      <c r="AE758" t="s">
        <v>307</v>
      </c>
      <c r="AF758" t="s">
        <v>307</v>
      </c>
      <c r="AG758" t="s">
        <v>307</v>
      </c>
      <c r="AH758" t="s">
        <v>307</v>
      </c>
      <c r="AI758" t="s">
        <v>307</v>
      </c>
      <c r="AJ758" t="s">
        <v>307</v>
      </c>
      <c r="AK758" t="s">
        <v>307</v>
      </c>
      <c r="AL758" t="s">
        <v>307</v>
      </c>
      <c r="AM758" t="s">
        <v>307</v>
      </c>
      <c r="AN758" t="s">
        <v>307</v>
      </c>
      <c r="AO758" t="s">
        <v>307</v>
      </c>
      <c r="AP758" t="s">
        <v>307</v>
      </c>
    </row>
    <row r="759" spans="1:42" x14ac:dyDescent="0.25">
      <c r="A759">
        <v>203</v>
      </c>
      <c r="B759" t="s">
        <v>157</v>
      </c>
      <c r="C759" t="s">
        <v>39</v>
      </c>
      <c r="D759" t="s">
        <v>51</v>
      </c>
      <c r="E759" t="s">
        <v>307</v>
      </c>
      <c r="F759" t="s">
        <v>307</v>
      </c>
      <c r="G759" t="s">
        <v>307</v>
      </c>
      <c r="H759" t="s">
        <v>307</v>
      </c>
      <c r="I759" t="s">
        <v>307</v>
      </c>
      <c r="J759" t="s">
        <v>307</v>
      </c>
      <c r="K759" t="s">
        <v>307</v>
      </c>
      <c r="L759" t="s">
        <v>307</v>
      </c>
      <c r="M759" t="s">
        <v>307</v>
      </c>
      <c r="N759" t="s">
        <v>307</v>
      </c>
      <c r="O759" t="s">
        <v>307</v>
      </c>
      <c r="P759" t="s">
        <v>307</v>
      </c>
      <c r="Q759" t="s">
        <v>307</v>
      </c>
      <c r="R759" t="s">
        <v>307</v>
      </c>
      <c r="S759" t="s">
        <v>307</v>
      </c>
      <c r="T759" t="s">
        <v>307</v>
      </c>
      <c r="U759" t="s">
        <v>307</v>
      </c>
      <c r="V759" t="s">
        <v>307</v>
      </c>
      <c r="W759" t="s">
        <v>307</v>
      </c>
      <c r="X759" t="s">
        <v>307</v>
      </c>
      <c r="Y759" t="s">
        <v>307</v>
      </c>
      <c r="Z759" t="s">
        <v>307</v>
      </c>
      <c r="AA759" t="s">
        <v>307</v>
      </c>
      <c r="AB759" t="s">
        <v>307</v>
      </c>
      <c r="AC759" t="s">
        <v>307</v>
      </c>
      <c r="AD759" t="s">
        <v>307</v>
      </c>
      <c r="AE759" t="s">
        <v>307</v>
      </c>
      <c r="AF759" t="s">
        <v>307</v>
      </c>
      <c r="AG759" t="s">
        <v>307</v>
      </c>
      <c r="AH759" t="s">
        <v>307</v>
      </c>
      <c r="AI759" t="s">
        <v>307</v>
      </c>
      <c r="AJ759" t="s">
        <v>307</v>
      </c>
      <c r="AK759" t="s">
        <v>307</v>
      </c>
      <c r="AL759" t="s">
        <v>307</v>
      </c>
      <c r="AM759" t="s">
        <v>307</v>
      </c>
      <c r="AN759" t="s">
        <v>307</v>
      </c>
      <c r="AO759" t="s">
        <v>307</v>
      </c>
      <c r="AP759" t="s">
        <v>307</v>
      </c>
    </row>
    <row r="760" spans="1:42" x14ac:dyDescent="0.25">
      <c r="A760">
        <v>203</v>
      </c>
      <c r="B760" t="s">
        <v>157</v>
      </c>
      <c r="C760" t="s">
        <v>46</v>
      </c>
      <c r="D760" t="s">
        <v>65</v>
      </c>
      <c r="E760" t="s">
        <v>307</v>
      </c>
      <c r="F760" t="s">
        <v>307</v>
      </c>
      <c r="G760" t="s">
        <v>307</v>
      </c>
      <c r="H760" t="s">
        <v>307</v>
      </c>
      <c r="I760" t="s">
        <v>307</v>
      </c>
      <c r="J760" t="s">
        <v>307</v>
      </c>
      <c r="K760" t="s">
        <v>307</v>
      </c>
      <c r="L760" t="s">
        <v>307</v>
      </c>
      <c r="M760" t="s">
        <v>307</v>
      </c>
      <c r="N760" t="s">
        <v>307</v>
      </c>
      <c r="O760" t="s">
        <v>307</v>
      </c>
      <c r="P760" t="s">
        <v>307</v>
      </c>
      <c r="Q760" t="s">
        <v>307</v>
      </c>
      <c r="R760" t="s">
        <v>307</v>
      </c>
      <c r="S760" t="s">
        <v>307</v>
      </c>
      <c r="T760" t="s">
        <v>307</v>
      </c>
      <c r="U760" t="s">
        <v>307</v>
      </c>
      <c r="V760" t="s">
        <v>307</v>
      </c>
      <c r="W760" t="s">
        <v>307</v>
      </c>
      <c r="X760" t="s">
        <v>307</v>
      </c>
      <c r="Y760" t="s">
        <v>307</v>
      </c>
      <c r="Z760" t="s">
        <v>307</v>
      </c>
    </row>
    <row r="761" spans="1:42" x14ac:dyDescent="0.25">
      <c r="A761">
        <v>203</v>
      </c>
      <c r="B761" t="s">
        <v>157</v>
      </c>
      <c r="C761" t="s">
        <v>46</v>
      </c>
      <c r="D761" t="s">
        <v>66</v>
      </c>
      <c r="E761" t="s">
        <v>307</v>
      </c>
      <c r="F761" t="s">
        <v>307</v>
      </c>
      <c r="G761" t="s">
        <v>307</v>
      </c>
      <c r="H761" t="s">
        <v>307</v>
      </c>
      <c r="I761" t="s">
        <v>307</v>
      </c>
      <c r="J761" t="s">
        <v>307</v>
      </c>
      <c r="K761" t="s">
        <v>307</v>
      </c>
      <c r="L761" t="s">
        <v>307</v>
      </c>
      <c r="M761" t="s">
        <v>307</v>
      </c>
      <c r="N761" t="s">
        <v>307</v>
      </c>
      <c r="O761" t="s">
        <v>307</v>
      </c>
      <c r="P761" t="s">
        <v>307</v>
      </c>
      <c r="Q761" t="s">
        <v>307</v>
      </c>
      <c r="R761" t="s">
        <v>307</v>
      </c>
      <c r="S761" t="s">
        <v>307</v>
      </c>
      <c r="T761" t="s">
        <v>307</v>
      </c>
      <c r="U761" t="s">
        <v>307</v>
      </c>
      <c r="V761" t="s">
        <v>307</v>
      </c>
      <c r="W761" t="s">
        <v>307</v>
      </c>
      <c r="X761" t="s">
        <v>307</v>
      </c>
      <c r="Y761" t="s">
        <v>307</v>
      </c>
      <c r="Z761" t="s">
        <v>307</v>
      </c>
    </row>
    <row r="762" spans="1:42" x14ac:dyDescent="0.25">
      <c r="A762">
        <v>203</v>
      </c>
      <c r="B762" t="s">
        <v>157</v>
      </c>
      <c r="C762" t="s">
        <v>46</v>
      </c>
      <c r="D762" t="s">
        <v>67</v>
      </c>
      <c r="E762" t="s">
        <v>307</v>
      </c>
      <c r="F762" t="s">
        <v>307</v>
      </c>
      <c r="G762" t="s">
        <v>307</v>
      </c>
      <c r="H762" t="s">
        <v>307</v>
      </c>
      <c r="I762" t="s">
        <v>307</v>
      </c>
      <c r="J762" t="s">
        <v>307</v>
      </c>
      <c r="K762" t="s">
        <v>307</v>
      </c>
      <c r="L762" t="s">
        <v>307</v>
      </c>
      <c r="M762" t="s">
        <v>307</v>
      </c>
      <c r="N762" t="s">
        <v>307</v>
      </c>
      <c r="O762" t="s">
        <v>307</v>
      </c>
      <c r="P762" t="s">
        <v>307</v>
      </c>
      <c r="Q762" t="s">
        <v>307</v>
      </c>
      <c r="R762" t="s">
        <v>307</v>
      </c>
      <c r="S762" t="s">
        <v>307</v>
      </c>
      <c r="T762" t="s">
        <v>307</v>
      </c>
      <c r="U762" t="s">
        <v>307</v>
      </c>
      <c r="V762" t="s">
        <v>307</v>
      </c>
      <c r="W762" t="s">
        <v>307</v>
      </c>
      <c r="X762" t="s">
        <v>307</v>
      </c>
      <c r="Y762" t="s">
        <v>307</v>
      </c>
      <c r="Z762" t="s">
        <v>307</v>
      </c>
    </row>
    <row r="763" spans="1:42" x14ac:dyDescent="0.25">
      <c r="A763">
        <v>203</v>
      </c>
      <c r="B763" t="s">
        <v>157</v>
      </c>
      <c r="C763" t="s">
        <v>46</v>
      </c>
      <c r="D763" t="s">
        <v>68</v>
      </c>
      <c r="E763" t="s">
        <v>307</v>
      </c>
      <c r="F763" t="s">
        <v>307</v>
      </c>
      <c r="G763" t="s">
        <v>307</v>
      </c>
      <c r="H763" t="s">
        <v>307</v>
      </c>
      <c r="I763" t="s">
        <v>307</v>
      </c>
      <c r="J763" t="s">
        <v>307</v>
      </c>
      <c r="K763" t="s">
        <v>307</v>
      </c>
      <c r="L763" t="s">
        <v>307</v>
      </c>
      <c r="M763" t="s">
        <v>307</v>
      </c>
      <c r="N763" t="s">
        <v>307</v>
      </c>
      <c r="O763" t="s">
        <v>307</v>
      </c>
      <c r="P763" t="s">
        <v>307</v>
      </c>
      <c r="Q763" t="s">
        <v>307</v>
      </c>
      <c r="R763" t="s">
        <v>307</v>
      </c>
      <c r="S763" t="s">
        <v>307</v>
      </c>
      <c r="T763" t="s">
        <v>307</v>
      </c>
      <c r="U763" t="s">
        <v>307</v>
      </c>
      <c r="V763" t="s">
        <v>307</v>
      </c>
      <c r="W763" t="s">
        <v>307</v>
      </c>
      <c r="X763" t="s">
        <v>307</v>
      </c>
      <c r="Y763" t="s">
        <v>307</v>
      </c>
      <c r="Z763" t="s">
        <v>307</v>
      </c>
    </row>
    <row r="764" spans="1:42" x14ac:dyDescent="0.25">
      <c r="A764">
        <v>203</v>
      </c>
      <c r="B764" t="s">
        <v>157</v>
      </c>
      <c r="C764" t="s">
        <v>46</v>
      </c>
      <c r="D764" t="s">
        <v>69</v>
      </c>
      <c r="E764" t="s">
        <v>307</v>
      </c>
      <c r="F764" t="s">
        <v>307</v>
      </c>
      <c r="G764" t="s">
        <v>307</v>
      </c>
      <c r="H764" t="s">
        <v>307</v>
      </c>
      <c r="I764" t="s">
        <v>307</v>
      </c>
      <c r="J764" t="s">
        <v>307</v>
      </c>
      <c r="K764" t="s">
        <v>307</v>
      </c>
      <c r="L764" t="s">
        <v>307</v>
      </c>
      <c r="M764" t="s">
        <v>307</v>
      </c>
      <c r="N764" t="s">
        <v>307</v>
      </c>
      <c r="O764" t="s">
        <v>307</v>
      </c>
      <c r="P764" t="s">
        <v>307</v>
      </c>
      <c r="Q764" t="s">
        <v>307</v>
      </c>
      <c r="R764" t="s">
        <v>307</v>
      </c>
      <c r="S764" t="s">
        <v>307</v>
      </c>
      <c r="T764" t="s">
        <v>307</v>
      </c>
      <c r="U764" t="s">
        <v>307</v>
      </c>
      <c r="V764" t="s">
        <v>307</v>
      </c>
      <c r="W764" t="s">
        <v>307</v>
      </c>
      <c r="X764" t="s">
        <v>307</v>
      </c>
      <c r="Y764" t="s">
        <v>307</v>
      </c>
      <c r="Z764" t="s">
        <v>307</v>
      </c>
    </row>
    <row r="765" spans="1:42" x14ac:dyDescent="0.25">
      <c r="A765">
        <v>203</v>
      </c>
      <c r="B765" t="s">
        <v>157</v>
      </c>
      <c r="C765" t="s">
        <v>46</v>
      </c>
      <c r="D765" t="s">
        <v>70</v>
      </c>
      <c r="E765" t="s">
        <v>307</v>
      </c>
      <c r="F765" t="s">
        <v>307</v>
      </c>
      <c r="G765" t="s">
        <v>307</v>
      </c>
      <c r="H765" t="s">
        <v>307</v>
      </c>
      <c r="I765" t="s">
        <v>307</v>
      </c>
      <c r="J765" t="s">
        <v>307</v>
      </c>
      <c r="K765" t="s">
        <v>307</v>
      </c>
      <c r="L765" t="s">
        <v>307</v>
      </c>
      <c r="M765" t="s">
        <v>307</v>
      </c>
      <c r="N765" t="s">
        <v>307</v>
      </c>
      <c r="O765" t="s">
        <v>307</v>
      </c>
      <c r="P765" t="s">
        <v>307</v>
      </c>
      <c r="Q765" t="s">
        <v>307</v>
      </c>
      <c r="R765" t="s">
        <v>307</v>
      </c>
      <c r="S765" t="s">
        <v>307</v>
      </c>
      <c r="T765" t="s">
        <v>307</v>
      </c>
      <c r="U765" t="s">
        <v>307</v>
      </c>
      <c r="V765" t="s">
        <v>307</v>
      </c>
      <c r="W765" t="s">
        <v>307</v>
      </c>
      <c r="X765" t="s">
        <v>307</v>
      </c>
      <c r="Y765" t="s">
        <v>307</v>
      </c>
      <c r="Z765" t="s">
        <v>307</v>
      </c>
    </row>
    <row r="766" spans="1:42" x14ac:dyDescent="0.25">
      <c r="A766">
        <v>203</v>
      </c>
      <c r="B766" t="s">
        <v>157</v>
      </c>
      <c r="C766" t="s">
        <v>46</v>
      </c>
      <c r="D766" t="s">
        <v>71</v>
      </c>
      <c r="E766" t="s">
        <v>307</v>
      </c>
      <c r="F766" t="s">
        <v>307</v>
      </c>
      <c r="G766" t="s">
        <v>307</v>
      </c>
      <c r="H766" t="s">
        <v>307</v>
      </c>
      <c r="I766" t="s">
        <v>307</v>
      </c>
      <c r="J766" t="s">
        <v>307</v>
      </c>
      <c r="K766" t="s">
        <v>307</v>
      </c>
      <c r="L766" t="s">
        <v>307</v>
      </c>
      <c r="M766" t="s">
        <v>307</v>
      </c>
      <c r="N766" t="s">
        <v>307</v>
      </c>
      <c r="O766" t="s">
        <v>307</v>
      </c>
      <c r="P766" t="s">
        <v>307</v>
      </c>
      <c r="Q766" t="s">
        <v>307</v>
      </c>
      <c r="R766" t="s">
        <v>307</v>
      </c>
      <c r="S766" t="s">
        <v>307</v>
      </c>
      <c r="T766" t="s">
        <v>307</v>
      </c>
      <c r="U766" t="s">
        <v>307</v>
      </c>
      <c r="V766" t="s">
        <v>307</v>
      </c>
      <c r="W766" t="s">
        <v>307</v>
      </c>
      <c r="X766" t="s">
        <v>307</v>
      </c>
      <c r="Y766" t="s">
        <v>307</v>
      </c>
      <c r="Z766" t="s">
        <v>307</v>
      </c>
    </row>
    <row r="767" spans="1:42" x14ac:dyDescent="0.25">
      <c r="A767">
        <v>203</v>
      </c>
      <c r="B767" t="s">
        <v>157</v>
      </c>
      <c r="C767" t="s">
        <v>46</v>
      </c>
      <c r="D767" t="s">
        <v>72</v>
      </c>
      <c r="E767" t="s">
        <v>307</v>
      </c>
      <c r="F767" t="s">
        <v>307</v>
      </c>
      <c r="G767" t="s">
        <v>307</v>
      </c>
      <c r="H767" t="s">
        <v>307</v>
      </c>
      <c r="I767" t="s">
        <v>307</v>
      </c>
      <c r="J767" t="s">
        <v>307</v>
      </c>
      <c r="K767" t="s">
        <v>307</v>
      </c>
      <c r="L767" t="s">
        <v>307</v>
      </c>
      <c r="M767" t="s">
        <v>307</v>
      </c>
      <c r="N767" t="s">
        <v>307</v>
      </c>
      <c r="O767" t="s">
        <v>307</v>
      </c>
      <c r="P767" t="s">
        <v>307</v>
      </c>
      <c r="Q767" t="s">
        <v>307</v>
      </c>
      <c r="R767" t="s">
        <v>307</v>
      </c>
      <c r="S767" t="s">
        <v>307</v>
      </c>
      <c r="T767" t="s">
        <v>307</v>
      </c>
      <c r="U767" t="s">
        <v>307</v>
      </c>
      <c r="V767" t="s">
        <v>307</v>
      </c>
      <c r="W767" t="s">
        <v>307</v>
      </c>
      <c r="X767" t="s">
        <v>307</v>
      </c>
      <c r="Y767" t="s">
        <v>307</v>
      </c>
      <c r="Z767" t="s">
        <v>307</v>
      </c>
    </row>
    <row r="768" spans="1:42" x14ac:dyDescent="0.25">
      <c r="A768">
        <v>203</v>
      </c>
      <c r="B768" t="s">
        <v>157</v>
      </c>
      <c r="C768" t="s">
        <v>46</v>
      </c>
      <c r="D768" t="s">
        <v>47</v>
      </c>
      <c r="E768" t="s">
        <v>307</v>
      </c>
      <c r="F768" t="s">
        <v>307</v>
      </c>
      <c r="G768" t="s">
        <v>307</v>
      </c>
      <c r="H768" t="s">
        <v>307</v>
      </c>
      <c r="I768" t="s">
        <v>307</v>
      </c>
      <c r="J768" t="s">
        <v>307</v>
      </c>
      <c r="K768" t="s">
        <v>307</v>
      </c>
      <c r="L768" t="s">
        <v>307</v>
      </c>
      <c r="M768" t="s">
        <v>307</v>
      </c>
      <c r="N768" t="s">
        <v>307</v>
      </c>
      <c r="O768" t="s">
        <v>307</v>
      </c>
      <c r="P768" t="s">
        <v>307</v>
      </c>
      <c r="Q768" t="s">
        <v>307</v>
      </c>
      <c r="R768" t="s">
        <v>307</v>
      </c>
      <c r="S768" t="s">
        <v>307</v>
      </c>
      <c r="T768" t="s">
        <v>307</v>
      </c>
      <c r="U768" t="s">
        <v>307</v>
      </c>
      <c r="V768" t="s">
        <v>307</v>
      </c>
      <c r="W768" t="s">
        <v>307</v>
      </c>
      <c r="X768" t="s">
        <v>307</v>
      </c>
      <c r="Y768" t="s">
        <v>307</v>
      </c>
      <c r="Z768" t="s">
        <v>307</v>
      </c>
    </row>
    <row r="769" spans="1:26" x14ac:dyDescent="0.25">
      <c r="A769">
        <v>203</v>
      </c>
      <c r="B769" t="s">
        <v>157</v>
      </c>
      <c r="C769" t="s">
        <v>46</v>
      </c>
      <c r="D769" t="s">
        <v>48</v>
      </c>
      <c r="E769" t="s">
        <v>307</v>
      </c>
      <c r="F769" t="s">
        <v>307</v>
      </c>
      <c r="G769" t="s">
        <v>307</v>
      </c>
      <c r="H769" t="s">
        <v>307</v>
      </c>
      <c r="I769" t="s">
        <v>307</v>
      </c>
      <c r="J769" t="s">
        <v>307</v>
      </c>
      <c r="K769" t="s">
        <v>307</v>
      </c>
      <c r="L769" t="s">
        <v>307</v>
      </c>
      <c r="M769" t="s">
        <v>307</v>
      </c>
      <c r="N769" t="s">
        <v>307</v>
      </c>
      <c r="O769" t="s">
        <v>307</v>
      </c>
      <c r="P769" t="s">
        <v>307</v>
      </c>
      <c r="Q769" t="s">
        <v>307</v>
      </c>
      <c r="R769" t="s">
        <v>307</v>
      </c>
      <c r="S769" t="s">
        <v>307</v>
      </c>
      <c r="T769" t="s">
        <v>307</v>
      </c>
      <c r="U769" t="s">
        <v>307</v>
      </c>
      <c r="V769" t="s">
        <v>307</v>
      </c>
      <c r="W769" t="s">
        <v>307</v>
      </c>
      <c r="X769" t="s">
        <v>307</v>
      </c>
      <c r="Y769" t="s">
        <v>307</v>
      </c>
      <c r="Z769" t="s">
        <v>307</v>
      </c>
    </row>
    <row r="770" spans="1:26" x14ac:dyDescent="0.25">
      <c r="A770">
        <v>203</v>
      </c>
      <c r="B770" t="s">
        <v>157</v>
      </c>
      <c r="C770" t="s">
        <v>46</v>
      </c>
      <c r="D770" t="s">
        <v>49</v>
      </c>
      <c r="E770" t="s">
        <v>307</v>
      </c>
      <c r="F770" t="s">
        <v>307</v>
      </c>
      <c r="G770" t="s">
        <v>307</v>
      </c>
      <c r="H770" t="s">
        <v>307</v>
      </c>
      <c r="I770" t="s">
        <v>307</v>
      </c>
      <c r="J770" t="s">
        <v>307</v>
      </c>
      <c r="K770" t="s">
        <v>307</v>
      </c>
      <c r="L770" t="s">
        <v>307</v>
      </c>
      <c r="M770" t="s">
        <v>307</v>
      </c>
      <c r="N770" t="s">
        <v>307</v>
      </c>
      <c r="O770" t="s">
        <v>307</v>
      </c>
      <c r="P770" t="s">
        <v>307</v>
      </c>
      <c r="Q770" t="s">
        <v>307</v>
      </c>
      <c r="R770" t="s">
        <v>307</v>
      </c>
      <c r="S770" t="s">
        <v>307</v>
      </c>
      <c r="T770" t="s">
        <v>307</v>
      </c>
      <c r="U770" t="s">
        <v>307</v>
      </c>
      <c r="V770" t="s">
        <v>307</v>
      </c>
      <c r="W770" t="s">
        <v>307</v>
      </c>
      <c r="X770" t="s">
        <v>307</v>
      </c>
      <c r="Y770" t="s">
        <v>307</v>
      </c>
      <c r="Z770" t="s">
        <v>307</v>
      </c>
    </row>
    <row r="771" spans="1:26" x14ac:dyDescent="0.25">
      <c r="A771">
        <v>203</v>
      </c>
      <c r="B771" t="s">
        <v>157</v>
      </c>
      <c r="C771" t="s">
        <v>41</v>
      </c>
      <c r="D771" t="s">
        <v>48</v>
      </c>
      <c r="E771" t="s">
        <v>307</v>
      </c>
      <c r="F771" t="s">
        <v>307</v>
      </c>
      <c r="G771" t="s">
        <v>307</v>
      </c>
      <c r="H771" t="s">
        <v>307</v>
      </c>
      <c r="I771" t="s">
        <v>307</v>
      </c>
      <c r="J771" t="s">
        <v>307</v>
      </c>
      <c r="K771" t="s">
        <v>307</v>
      </c>
      <c r="L771" t="s">
        <v>307</v>
      </c>
      <c r="M771" t="s">
        <v>307</v>
      </c>
      <c r="N771" t="s">
        <v>307</v>
      </c>
      <c r="O771" t="s">
        <v>307</v>
      </c>
      <c r="P771" t="s">
        <v>307</v>
      </c>
      <c r="Q771" t="s">
        <v>307</v>
      </c>
      <c r="R771" t="s">
        <v>307</v>
      </c>
      <c r="S771" t="s">
        <v>307</v>
      </c>
      <c r="T771" t="s">
        <v>307</v>
      </c>
      <c r="U771" t="s">
        <v>307</v>
      </c>
      <c r="V771" t="s">
        <v>307</v>
      </c>
      <c r="W771" t="s">
        <v>307</v>
      </c>
      <c r="X771" t="s">
        <v>307</v>
      </c>
      <c r="Y771" t="s">
        <v>307</v>
      </c>
      <c r="Z771" t="s">
        <v>307</v>
      </c>
    </row>
    <row r="772" spans="1:26" x14ac:dyDescent="0.25">
      <c r="A772">
        <v>203</v>
      </c>
      <c r="B772" t="s">
        <v>157</v>
      </c>
      <c r="C772" t="s">
        <v>459</v>
      </c>
      <c r="D772" t="s">
        <v>48</v>
      </c>
      <c r="E772" t="s">
        <v>307</v>
      </c>
      <c r="F772" t="s">
        <v>307</v>
      </c>
      <c r="G772" t="s">
        <v>307</v>
      </c>
      <c r="H772" t="s">
        <v>307</v>
      </c>
      <c r="I772" t="s">
        <v>307</v>
      </c>
      <c r="J772" t="s">
        <v>307</v>
      </c>
      <c r="K772" t="s">
        <v>307</v>
      </c>
      <c r="L772" t="s">
        <v>307</v>
      </c>
      <c r="M772" t="s">
        <v>307</v>
      </c>
      <c r="N772" t="s">
        <v>307</v>
      </c>
      <c r="O772" t="s">
        <v>307</v>
      </c>
      <c r="P772" t="s">
        <v>307</v>
      </c>
      <c r="Q772" t="s">
        <v>307</v>
      </c>
    </row>
    <row r="773" spans="1:26" x14ac:dyDescent="0.25">
      <c r="A773">
        <v>203</v>
      </c>
      <c r="B773" t="s">
        <v>157</v>
      </c>
      <c r="C773" t="s">
        <v>304</v>
      </c>
      <c r="D773" t="s">
        <v>48</v>
      </c>
      <c r="E773" t="s">
        <v>307</v>
      </c>
      <c r="F773" t="s">
        <v>307</v>
      </c>
      <c r="G773" t="s">
        <v>307</v>
      </c>
      <c r="H773" t="s">
        <v>307</v>
      </c>
      <c r="I773" t="s">
        <v>307</v>
      </c>
      <c r="J773" t="s">
        <v>307</v>
      </c>
      <c r="K773" t="s">
        <v>307</v>
      </c>
      <c r="L773" t="s">
        <v>307</v>
      </c>
      <c r="M773" t="s">
        <v>307</v>
      </c>
      <c r="N773" t="s">
        <v>307</v>
      </c>
      <c r="O773" t="s">
        <v>307</v>
      </c>
      <c r="P773" t="s">
        <v>307</v>
      </c>
      <c r="Q773" t="s">
        <v>307</v>
      </c>
    </row>
    <row r="774" spans="1:26" x14ac:dyDescent="0.25">
      <c r="A774">
        <v>203</v>
      </c>
      <c r="B774" t="s">
        <v>157</v>
      </c>
      <c r="C774" t="s">
        <v>433</v>
      </c>
      <c r="D774" t="s">
        <v>48</v>
      </c>
      <c r="E774" t="s">
        <v>307</v>
      </c>
      <c r="F774" t="s">
        <v>307</v>
      </c>
      <c r="G774" t="s">
        <v>307</v>
      </c>
      <c r="H774" t="s">
        <v>307</v>
      </c>
      <c r="I774" t="s">
        <v>307</v>
      </c>
      <c r="J774" t="s">
        <v>307</v>
      </c>
      <c r="K774" t="s">
        <v>307</v>
      </c>
      <c r="L774" t="s">
        <v>307</v>
      </c>
      <c r="M774" t="s">
        <v>307</v>
      </c>
      <c r="N774" t="s">
        <v>307</v>
      </c>
      <c r="O774" t="s">
        <v>307</v>
      </c>
      <c r="P774" t="s">
        <v>307</v>
      </c>
      <c r="Q774" t="s">
        <v>307</v>
      </c>
    </row>
    <row r="775" spans="1:26" x14ac:dyDescent="0.25">
      <c r="A775">
        <v>203</v>
      </c>
      <c r="B775" t="s">
        <v>157</v>
      </c>
      <c r="C775" t="s">
        <v>305</v>
      </c>
      <c r="D775" t="s">
        <v>48</v>
      </c>
      <c r="E775" t="s">
        <v>307</v>
      </c>
      <c r="F775" t="s">
        <v>307</v>
      </c>
      <c r="G775" t="s">
        <v>307</v>
      </c>
      <c r="H775" t="s">
        <v>307</v>
      </c>
      <c r="I775" t="s">
        <v>307</v>
      </c>
      <c r="J775" t="s">
        <v>307</v>
      </c>
      <c r="K775" t="s">
        <v>307</v>
      </c>
      <c r="L775" t="s">
        <v>307</v>
      </c>
      <c r="M775" t="s">
        <v>307</v>
      </c>
      <c r="N775" t="s">
        <v>307</v>
      </c>
      <c r="O775" t="s">
        <v>307</v>
      </c>
      <c r="P775" t="s">
        <v>307</v>
      </c>
      <c r="Q775" t="s">
        <v>307</v>
      </c>
    </row>
    <row r="776" spans="1:26" x14ac:dyDescent="0.25">
      <c r="A776">
        <v>203</v>
      </c>
      <c r="B776" t="s">
        <v>157</v>
      </c>
      <c r="C776" t="s">
        <v>306</v>
      </c>
      <c r="D776" t="s">
        <v>48</v>
      </c>
      <c r="E776" t="s">
        <v>307</v>
      </c>
      <c r="F776" t="s">
        <v>307</v>
      </c>
      <c r="G776" t="s">
        <v>307</v>
      </c>
      <c r="H776" t="s">
        <v>307</v>
      </c>
      <c r="I776" t="s">
        <v>307</v>
      </c>
      <c r="J776" t="s">
        <v>307</v>
      </c>
      <c r="K776" t="s">
        <v>307</v>
      </c>
      <c r="L776" t="s">
        <v>307</v>
      </c>
      <c r="M776" t="s">
        <v>307</v>
      </c>
      <c r="N776" t="s">
        <v>307</v>
      </c>
      <c r="O776" t="s">
        <v>307</v>
      </c>
      <c r="P776" t="s">
        <v>307</v>
      </c>
      <c r="Q776" t="s">
        <v>307</v>
      </c>
    </row>
    <row r="777" spans="1:26" x14ac:dyDescent="0.25">
      <c r="A777">
        <v>203</v>
      </c>
      <c r="B777" t="s">
        <v>157</v>
      </c>
      <c r="C777" t="s">
        <v>44</v>
      </c>
      <c r="D777" t="s">
        <v>54</v>
      </c>
      <c r="E777" t="s">
        <v>307</v>
      </c>
      <c r="F777" t="s">
        <v>307</v>
      </c>
      <c r="G777" t="s">
        <v>307</v>
      </c>
      <c r="H777" t="s">
        <v>307</v>
      </c>
      <c r="I777" t="s">
        <v>307</v>
      </c>
      <c r="J777" t="s">
        <v>307</v>
      </c>
      <c r="K777" t="s">
        <v>307</v>
      </c>
      <c r="L777" t="s">
        <v>307</v>
      </c>
      <c r="M777" t="s">
        <v>307</v>
      </c>
      <c r="N777" t="s">
        <v>307</v>
      </c>
      <c r="O777" t="s">
        <v>307</v>
      </c>
      <c r="P777" t="s">
        <v>307</v>
      </c>
      <c r="Q777" t="s">
        <v>307</v>
      </c>
      <c r="R777" t="s">
        <v>307</v>
      </c>
      <c r="S777" t="s">
        <v>307</v>
      </c>
      <c r="T777" t="s">
        <v>307</v>
      </c>
      <c r="U777" t="s">
        <v>307</v>
      </c>
      <c r="V777" t="s">
        <v>307</v>
      </c>
      <c r="W777" t="s">
        <v>307</v>
      </c>
    </row>
    <row r="778" spans="1:26" x14ac:dyDescent="0.25">
      <c r="A778">
        <v>203</v>
      </c>
      <c r="B778" t="s">
        <v>157</v>
      </c>
      <c r="C778" t="s">
        <v>44</v>
      </c>
      <c r="D778" t="s">
        <v>55</v>
      </c>
      <c r="E778" t="s">
        <v>307</v>
      </c>
      <c r="F778" t="s">
        <v>307</v>
      </c>
      <c r="G778" t="s">
        <v>307</v>
      </c>
      <c r="H778" t="s">
        <v>307</v>
      </c>
      <c r="I778" t="s">
        <v>307</v>
      </c>
      <c r="J778" t="s">
        <v>307</v>
      </c>
      <c r="K778" t="s">
        <v>307</v>
      </c>
      <c r="L778" t="s">
        <v>307</v>
      </c>
      <c r="M778" t="s">
        <v>307</v>
      </c>
      <c r="N778" t="s">
        <v>307</v>
      </c>
      <c r="O778" t="s">
        <v>307</v>
      </c>
      <c r="P778" t="s">
        <v>307</v>
      </c>
      <c r="Q778" t="s">
        <v>307</v>
      </c>
      <c r="R778" t="s">
        <v>307</v>
      </c>
      <c r="S778" t="s">
        <v>307</v>
      </c>
      <c r="T778" t="s">
        <v>307</v>
      </c>
      <c r="U778" t="s">
        <v>307</v>
      </c>
      <c r="V778" t="s">
        <v>307</v>
      </c>
      <c r="W778" t="s">
        <v>307</v>
      </c>
    </row>
    <row r="779" spans="1:26" x14ac:dyDescent="0.25">
      <c r="A779">
        <v>203</v>
      </c>
      <c r="B779" t="s">
        <v>157</v>
      </c>
      <c r="C779" t="s">
        <v>44</v>
      </c>
      <c r="D779" t="s">
        <v>56</v>
      </c>
      <c r="E779" t="s">
        <v>307</v>
      </c>
      <c r="F779" t="s">
        <v>307</v>
      </c>
      <c r="G779" t="s">
        <v>307</v>
      </c>
      <c r="H779" t="s">
        <v>307</v>
      </c>
      <c r="I779" t="s">
        <v>307</v>
      </c>
      <c r="J779" t="s">
        <v>307</v>
      </c>
      <c r="K779" t="s">
        <v>307</v>
      </c>
      <c r="L779" t="s">
        <v>307</v>
      </c>
      <c r="M779" t="s">
        <v>307</v>
      </c>
      <c r="N779" t="s">
        <v>307</v>
      </c>
      <c r="O779" t="s">
        <v>307</v>
      </c>
      <c r="P779" t="s">
        <v>307</v>
      </c>
      <c r="Q779" t="s">
        <v>307</v>
      </c>
      <c r="R779" t="s">
        <v>307</v>
      </c>
      <c r="S779" t="s">
        <v>307</v>
      </c>
      <c r="T779" t="s">
        <v>307</v>
      </c>
      <c r="U779" t="s">
        <v>307</v>
      </c>
      <c r="V779" t="s">
        <v>307</v>
      </c>
      <c r="W779" t="s">
        <v>307</v>
      </c>
    </row>
    <row r="780" spans="1:26" x14ac:dyDescent="0.25">
      <c r="A780">
        <v>203</v>
      </c>
      <c r="B780" t="s">
        <v>157</v>
      </c>
      <c r="C780" t="s">
        <v>44</v>
      </c>
      <c r="D780" t="s">
        <v>57</v>
      </c>
      <c r="E780" t="s">
        <v>307</v>
      </c>
      <c r="F780" t="s">
        <v>307</v>
      </c>
      <c r="G780" t="s">
        <v>307</v>
      </c>
      <c r="H780" t="s">
        <v>307</v>
      </c>
      <c r="I780" t="s">
        <v>307</v>
      </c>
      <c r="J780" t="s">
        <v>307</v>
      </c>
      <c r="K780" t="s">
        <v>307</v>
      </c>
      <c r="L780" t="s">
        <v>307</v>
      </c>
      <c r="M780" t="s">
        <v>307</v>
      </c>
      <c r="N780" t="s">
        <v>307</v>
      </c>
      <c r="O780" t="s">
        <v>307</v>
      </c>
      <c r="P780" t="s">
        <v>307</v>
      </c>
      <c r="Q780" t="s">
        <v>307</v>
      </c>
      <c r="R780" t="s">
        <v>307</v>
      </c>
      <c r="S780" t="s">
        <v>307</v>
      </c>
      <c r="T780" t="s">
        <v>307</v>
      </c>
      <c r="U780" t="s">
        <v>307</v>
      </c>
      <c r="V780" t="s">
        <v>307</v>
      </c>
      <c r="W780" t="s">
        <v>307</v>
      </c>
    </row>
    <row r="781" spans="1:26" x14ac:dyDescent="0.25">
      <c r="A781">
        <v>203</v>
      </c>
      <c r="B781" t="s">
        <v>157</v>
      </c>
      <c r="C781" t="s">
        <v>44</v>
      </c>
      <c r="D781" t="s">
        <v>58</v>
      </c>
      <c r="E781" t="s">
        <v>307</v>
      </c>
      <c r="F781" t="s">
        <v>307</v>
      </c>
      <c r="G781" t="s">
        <v>307</v>
      </c>
      <c r="H781" t="s">
        <v>307</v>
      </c>
      <c r="I781" t="s">
        <v>307</v>
      </c>
      <c r="J781" t="s">
        <v>307</v>
      </c>
      <c r="K781" t="s">
        <v>307</v>
      </c>
      <c r="L781" t="s">
        <v>307</v>
      </c>
      <c r="M781" t="s">
        <v>307</v>
      </c>
      <c r="N781" t="s">
        <v>307</v>
      </c>
      <c r="O781" t="s">
        <v>307</v>
      </c>
      <c r="P781" t="s">
        <v>307</v>
      </c>
      <c r="Q781" t="s">
        <v>307</v>
      </c>
      <c r="R781" t="s">
        <v>307</v>
      </c>
      <c r="S781" t="s">
        <v>307</v>
      </c>
      <c r="T781" t="s">
        <v>307</v>
      </c>
      <c r="U781" t="s">
        <v>307</v>
      </c>
      <c r="V781" t="s">
        <v>307</v>
      </c>
      <c r="W781" t="s">
        <v>307</v>
      </c>
    </row>
    <row r="782" spans="1:26" x14ac:dyDescent="0.25">
      <c r="A782">
        <v>203</v>
      </c>
      <c r="B782" t="s">
        <v>157</v>
      </c>
      <c r="C782" t="s">
        <v>44</v>
      </c>
      <c r="D782" t="s">
        <v>59</v>
      </c>
      <c r="E782" t="s">
        <v>307</v>
      </c>
      <c r="F782" t="s">
        <v>307</v>
      </c>
      <c r="G782" t="s">
        <v>307</v>
      </c>
      <c r="H782" t="s">
        <v>307</v>
      </c>
      <c r="I782" t="s">
        <v>307</v>
      </c>
      <c r="J782" t="s">
        <v>307</v>
      </c>
      <c r="K782" t="s">
        <v>307</v>
      </c>
      <c r="L782" t="s">
        <v>307</v>
      </c>
      <c r="M782" t="s">
        <v>307</v>
      </c>
      <c r="N782" t="s">
        <v>307</v>
      </c>
      <c r="O782" t="s">
        <v>307</v>
      </c>
      <c r="P782" t="s">
        <v>307</v>
      </c>
      <c r="Q782" t="s">
        <v>307</v>
      </c>
      <c r="R782" t="s">
        <v>307</v>
      </c>
      <c r="S782" t="s">
        <v>307</v>
      </c>
      <c r="T782" t="s">
        <v>307</v>
      </c>
      <c r="U782" t="s">
        <v>307</v>
      </c>
      <c r="V782" t="s">
        <v>307</v>
      </c>
      <c r="W782" t="s">
        <v>307</v>
      </c>
    </row>
    <row r="783" spans="1:26" x14ac:dyDescent="0.25">
      <c r="A783">
        <v>203</v>
      </c>
      <c r="B783" t="s">
        <v>157</v>
      </c>
      <c r="C783" t="s">
        <v>44</v>
      </c>
      <c r="D783" t="s">
        <v>60</v>
      </c>
      <c r="E783" t="s">
        <v>307</v>
      </c>
      <c r="F783" t="s">
        <v>307</v>
      </c>
      <c r="G783" t="s">
        <v>307</v>
      </c>
      <c r="H783" t="s">
        <v>307</v>
      </c>
      <c r="I783" t="s">
        <v>307</v>
      </c>
      <c r="J783" t="s">
        <v>307</v>
      </c>
      <c r="K783" t="s">
        <v>307</v>
      </c>
      <c r="L783" t="s">
        <v>307</v>
      </c>
      <c r="M783" t="s">
        <v>307</v>
      </c>
      <c r="N783" t="s">
        <v>307</v>
      </c>
      <c r="O783" t="s">
        <v>307</v>
      </c>
      <c r="P783" t="s">
        <v>307</v>
      </c>
      <c r="Q783" t="s">
        <v>307</v>
      </c>
      <c r="R783" t="s">
        <v>307</v>
      </c>
      <c r="S783" t="s">
        <v>307</v>
      </c>
      <c r="T783" t="s">
        <v>307</v>
      </c>
      <c r="U783" t="s">
        <v>307</v>
      </c>
      <c r="V783" t="s">
        <v>307</v>
      </c>
      <c r="W783" t="s">
        <v>307</v>
      </c>
    </row>
    <row r="784" spans="1:26" x14ac:dyDescent="0.25">
      <c r="A784">
        <v>203</v>
      </c>
      <c r="B784" t="s">
        <v>157</v>
      </c>
      <c r="C784" t="s">
        <v>44</v>
      </c>
      <c r="D784" t="s">
        <v>61</v>
      </c>
      <c r="E784" t="s">
        <v>307</v>
      </c>
      <c r="F784" t="s">
        <v>307</v>
      </c>
      <c r="G784" t="s">
        <v>307</v>
      </c>
      <c r="H784" t="s">
        <v>307</v>
      </c>
      <c r="I784" t="s">
        <v>307</v>
      </c>
      <c r="J784" t="s">
        <v>307</v>
      </c>
      <c r="K784" t="s">
        <v>307</v>
      </c>
      <c r="L784" t="s">
        <v>307</v>
      </c>
      <c r="M784" t="s">
        <v>307</v>
      </c>
      <c r="N784" t="s">
        <v>307</v>
      </c>
      <c r="O784" t="s">
        <v>307</v>
      </c>
      <c r="P784" t="s">
        <v>307</v>
      </c>
      <c r="Q784" t="s">
        <v>307</v>
      </c>
      <c r="R784" t="s">
        <v>307</v>
      </c>
      <c r="S784" t="s">
        <v>307</v>
      </c>
      <c r="T784" t="s">
        <v>307</v>
      </c>
      <c r="U784" t="s">
        <v>307</v>
      </c>
      <c r="V784" t="s">
        <v>307</v>
      </c>
      <c r="W784" t="s">
        <v>307</v>
      </c>
    </row>
    <row r="785" spans="1:45" x14ac:dyDescent="0.25">
      <c r="A785">
        <v>203</v>
      </c>
      <c r="B785" t="s">
        <v>157</v>
      </c>
      <c r="C785" t="s">
        <v>44</v>
      </c>
      <c r="D785" t="s">
        <v>62</v>
      </c>
      <c r="E785" t="s">
        <v>307</v>
      </c>
      <c r="F785" t="s">
        <v>307</v>
      </c>
      <c r="G785" t="s">
        <v>307</v>
      </c>
      <c r="H785" t="s">
        <v>307</v>
      </c>
      <c r="I785" t="s">
        <v>307</v>
      </c>
      <c r="J785" t="s">
        <v>307</v>
      </c>
      <c r="K785" t="s">
        <v>307</v>
      </c>
      <c r="L785" t="s">
        <v>307</v>
      </c>
      <c r="M785" t="s">
        <v>307</v>
      </c>
      <c r="N785" t="s">
        <v>307</v>
      </c>
      <c r="O785" t="s">
        <v>307</v>
      </c>
      <c r="P785" t="s">
        <v>307</v>
      </c>
      <c r="Q785" t="s">
        <v>307</v>
      </c>
      <c r="R785" t="s">
        <v>307</v>
      </c>
      <c r="S785" t="s">
        <v>307</v>
      </c>
      <c r="T785" t="s">
        <v>307</v>
      </c>
      <c r="U785" t="s">
        <v>307</v>
      </c>
      <c r="V785" t="s">
        <v>307</v>
      </c>
      <c r="W785" t="s">
        <v>307</v>
      </c>
    </row>
    <row r="786" spans="1:45" x14ac:dyDescent="0.25">
      <c r="A786">
        <v>203</v>
      </c>
      <c r="B786" t="s">
        <v>157</v>
      </c>
      <c r="C786" t="s">
        <v>38</v>
      </c>
      <c r="D786" t="s">
        <v>47</v>
      </c>
      <c r="E786" t="s">
        <v>307</v>
      </c>
      <c r="F786" t="s">
        <v>307</v>
      </c>
      <c r="G786" t="s">
        <v>307</v>
      </c>
      <c r="H786" t="s">
        <v>307</v>
      </c>
      <c r="I786" t="s">
        <v>307</v>
      </c>
      <c r="J786" t="s">
        <v>307</v>
      </c>
      <c r="K786" t="s">
        <v>307</v>
      </c>
      <c r="L786" t="s">
        <v>307</v>
      </c>
      <c r="M786" t="s">
        <v>307</v>
      </c>
      <c r="N786" t="s">
        <v>307</v>
      </c>
      <c r="O786" t="s">
        <v>307</v>
      </c>
      <c r="P786" t="s">
        <v>307</v>
      </c>
      <c r="Q786" t="s">
        <v>307</v>
      </c>
      <c r="R786" t="s">
        <v>307</v>
      </c>
      <c r="S786" t="s">
        <v>307</v>
      </c>
      <c r="T786" t="s">
        <v>307</v>
      </c>
      <c r="U786" t="s">
        <v>307</v>
      </c>
      <c r="V786" t="s">
        <v>307</v>
      </c>
      <c r="W786" t="s">
        <v>307</v>
      </c>
      <c r="X786" t="s">
        <v>307</v>
      </c>
      <c r="Y786" t="s">
        <v>307</v>
      </c>
      <c r="Z786" t="s">
        <v>307</v>
      </c>
      <c r="AA786" t="s">
        <v>307</v>
      </c>
      <c r="AB786" t="s">
        <v>307</v>
      </c>
      <c r="AC786" t="s">
        <v>307</v>
      </c>
      <c r="AD786" t="s">
        <v>307</v>
      </c>
      <c r="AE786" t="s">
        <v>307</v>
      </c>
      <c r="AF786" t="s">
        <v>307</v>
      </c>
      <c r="AG786" t="s">
        <v>307</v>
      </c>
      <c r="AH786" t="s">
        <v>307</v>
      </c>
      <c r="AI786" t="s">
        <v>307</v>
      </c>
      <c r="AJ786" t="s">
        <v>307</v>
      </c>
      <c r="AK786" t="s">
        <v>307</v>
      </c>
      <c r="AL786" t="s">
        <v>307</v>
      </c>
      <c r="AM786" t="s">
        <v>307</v>
      </c>
      <c r="AN786" t="s">
        <v>307</v>
      </c>
      <c r="AO786" t="s">
        <v>307</v>
      </c>
      <c r="AP786" t="s">
        <v>307</v>
      </c>
      <c r="AQ786" t="s">
        <v>307</v>
      </c>
      <c r="AR786" t="s">
        <v>307</v>
      </c>
      <c r="AS786" t="s">
        <v>307</v>
      </c>
    </row>
    <row r="787" spans="1:45" x14ac:dyDescent="0.25">
      <c r="A787">
        <v>203</v>
      </c>
      <c r="B787" t="s">
        <v>157</v>
      </c>
      <c r="C787" t="s">
        <v>38</v>
      </c>
      <c r="D787" t="s">
        <v>48</v>
      </c>
      <c r="E787" t="s">
        <v>307</v>
      </c>
      <c r="F787" t="s">
        <v>307</v>
      </c>
      <c r="G787" t="s">
        <v>307</v>
      </c>
      <c r="H787" t="s">
        <v>307</v>
      </c>
      <c r="I787" t="s">
        <v>307</v>
      </c>
      <c r="J787" t="s">
        <v>307</v>
      </c>
      <c r="K787" t="s">
        <v>307</v>
      </c>
      <c r="L787" t="s">
        <v>307</v>
      </c>
      <c r="M787" t="s">
        <v>307</v>
      </c>
      <c r="N787" t="s">
        <v>307</v>
      </c>
      <c r="O787" t="s">
        <v>307</v>
      </c>
      <c r="P787" t="s">
        <v>307</v>
      </c>
      <c r="Q787" t="s">
        <v>307</v>
      </c>
      <c r="R787" t="s">
        <v>307</v>
      </c>
      <c r="S787" t="s">
        <v>307</v>
      </c>
      <c r="T787" t="s">
        <v>307</v>
      </c>
      <c r="U787" t="s">
        <v>307</v>
      </c>
      <c r="V787" t="s">
        <v>307</v>
      </c>
      <c r="W787" t="s">
        <v>307</v>
      </c>
      <c r="X787" t="s">
        <v>307</v>
      </c>
      <c r="Y787" t="s">
        <v>307</v>
      </c>
      <c r="Z787" t="s">
        <v>307</v>
      </c>
      <c r="AA787" t="s">
        <v>307</v>
      </c>
      <c r="AB787" t="s">
        <v>307</v>
      </c>
      <c r="AC787" t="s">
        <v>307</v>
      </c>
      <c r="AD787" t="s">
        <v>307</v>
      </c>
      <c r="AE787" t="s">
        <v>307</v>
      </c>
      <c r="AF787" t="s">
        <v>307</v>
      </c>
      <c r="AG787" t="s">
        <v>307</v>
      </c>
      <c r="AH787" t="s">
        <v>307</v>
      </c>
      <c r="AI787" t="s">
        <v>307</v>
      </c>
      <c r="AJ787" t="s">
        <v>307</v>
      </c>
      <c r="AK787" t="s">
        <v>307</v>
      </c>
      <c r="AL787" t="s">
        <v>307</v>
      </c>
      <c r="AM787" t="s">
        <v>307</v>
      </c>
      <c r="AN787" t="s">
        <v>307</v>
      </c>
      <c r="AO787" t="s">
        <v>307</v>
      </c>
      <c r="AP787" t="s">
        <v>307</v>
      </c>
      <c r="AQ787" t="s">
        <v>307</v>
      </c>
      <c r="AR787" t="s">
        <v>307</v>
      </c>
      <c r="AS787" t="s">
        <v>307</v>
      </c>
    </row>
    <row r="788" spans="1:45" x14ac:dyDescent="0.25">
      <c r="A788">
        <v>203</v>
      </c>
      <c r="B788" t="s">
        <v>157</v>
      </c>
      <c r="C788" t="s">
        <v>38</v>
      </c>
      <c r="D788" t="s">
        <v>49</v>
      </c>
      <c r="E788" t="s">
        <v>307</v>
      </c>
      <c r="F788" t="s">
        <v>307</v>
      </c>
      <c r="G788" t="s">
        <v>307</v>
      </c>
      <c r="H788" t="s">
        <v>307</v>
      </c>
      <c r="I788" t="s">
        <v>307</v>
      </c>
      <c r="J788" t="s">
        <v>307</v>
      </c>
      <c r="K788" t="s">
        <v>307</v>
      </c>
      <c r="L788" t="s">
        <v>307</v>
      </c>
      <c r="M788" t="s">
        <v>307</v>
      </c>
      <c r="N788" t="s">
        <v>307</v>
      </c>
      <c r="O788" t="s">
        <v>307</v>
      </c>
      <c r="P788" t="s">
        <v>307</v>
      </c>
      <c r="Q788" t="s">
        <v>307</v>
      </c>
      <c r="R788" t="s">
        <v>307</v>
      </c>
      <c r="S788" t="s">
        <v>307</v>
      </c>
      <c r="T788" t="s">
        <v>307</v>
      </c>
      <c r="U788" t="s">
        <v>307</v>
      </c>
      <c r="V788" t="s">
        <v>307</v>
      </c>
      <c r="W788" t="s">
        <v>307</v>
      </c>
      <c r="X788" t="s">
        <v>307</v>
      </c>
      <c r="Y788" t="s">
        <v>307</v>
      </c>
      <c r="Z788" t="s">
        <v>307</v>
      </c>
      <c r="AA788" t="s">
        <v>307</v>
      </c>
      <c r="AB788" t="s">
        <v>307</v>
      </c>
      <c r="AC788" t="s">
        <v>307</v>
      </c>
      <c r="AD788" t="s">
        <v>307</v>
      </c>
      <c r="AE788" t="s">
        <v>307</v>
      </c>
      <c r="AF788" t="s">
        <v>307</v>
      </c>
      <c r="AG788" t="s">
        <v>307</v>
      </c>
      <c r="AH788" t="s">
        <v>307</v>
      </c>
      <c r="AI788" t="s">
        <v>307</v>
      </c>
      <c r="AJ788" t="s">
        <v>307</v>
      </c>
      <c r="AK788" t="s">
        <v>307</v>
      </c>
      <c r="AL788" t="s">
        <v>307</v>
      </c>
      <c r="AM788" t="s">
        <v>307</v>
      </c>
      <c r="AN788" t="s">
        <v>307</v>
      </c>
      <c r="AO788" t="s">
        <v>307</v>
      </c>
      <c r="AP788" t="s">
        <v>307</v>
      </c>
      <c r="AQ788" t="s">
        <v>307</v>
      </c>
      <c r="AR788" t="s">
        <v>307</v>
      </c>
      <c r="AS788" t="s">
        <v>307</v>
      </c>
    </row>
    <row r="789" spans="1:45" x14ac:dyDescent="0.25">
      <c r="A789">
        <v>203</v>
      </c>
      <c r="B789" t="s">
        <v>157</v>
      </c>
      <c r="C789" t="s">
        <v>450</v>
      </c>
      <c r="D789" t="s">
        <v>48</v>
      </c>
      <c r="E789" t="s">
        <v>307</v>
      </c>
      <c r="F789" t="s">
        <v>307</v>
      </c>
      <c r="G789" t="s">
        <v>307</v>
      </c>
      <c r="H789" t="s">
        <v>307</v>
      </c>
      <c r="I789" t="s">
        <v>307</v>
      </c>
      <c r="J789" t="s">
        <v>307</v>
      </c>
      <c r="K789" t="s">
        <v>307</v>
      </c>
      <c r="L789" t="s">
        <v>307</v>
      </c>
      <c r="M789" t="s">
        <v>307</v>
      </c>
      <c r="N789" t="s">
        <v>307</v>
      </c>
      <c r="O789" t="s">
        <v>307</v>
      </c>
      <c r="P789" t="s">
        <v>307</v>
      </c>
      <c r="Q789" t="s">
        <v>307</v>
      </c>
      <c r="R789" t="s">
        <v>307</v>
      </c>
    </row>
    <row r="790" spans="1:45" x14ac:dyDescent="0.25">
      <c r="A790">
        <v>203</v>
      </c>
      <c r="B790" t="s">
        <v>157</v>
      </c>
      <c r="C790" t="s">
        <v>449</v>
      </c>
      <c r="D790" t="s">
        <v>48</v>
      </c>
      <c r="E790" t="s">
        <v>307</v>
      </c>
      <c r="F790" t="s">
        <v>307</v>
      </c>
      <c r="G790" t="s">
        <v>307</v>
      </c>
      <c r="H790" t="s">
        <v>307</v>
      </c>
      <c r="I790" t="s">
        <v>307</v>
      </c>
      <c r="J790" t="s">
        <v>307</v>
      </c>
      <c r="K790" t="s">
        <v>307</v>
      </c>
      <c r="L790" t="s">
        <v>307</v>
      </c>
      <c r="M790" t="s">
        <v>307</v>
      </c>
      <c r="N790" t="s">
        <v>307</v>
      </c>
      <c r="O790" t="s">
        <v>307</v>
      </c>
      <c r="P790" t="s">
        <v>307</v>
      </c>
      <c r="Q790" t="s">
        <v>307</v>
      </c>
      <c r="R790" t="s">
        <v>307</v>
      </c>
    </row>
    <row r="791" spans="1:45" x14ac:dyDescent="0.25">
      <c r="A791">
        <v>203</v>
      </c>
      <c r="B791" t="s">
        <v>157</v>
      </c>
      <c r="C791" t="s">
        <v>475</v>
      </c>
      <c r="D791" t="s">
        <v>48</v>
      </c>
      <c r="E791" t="s">
        <v>307</v>
      </c>
      <c r="F791" t="s">
        <v>307</v>
      </c>
      <c r="G791" t="s">
        <v>307</v>
      </c>
    </row>
    <row r="792" spans="1:45" x14ac:dyDescent="0.25">
      <c r="A792">
        <v>203</v>
      </c>
      <c r="B792" t="s">
        <v>157</v>
      </c>
      <c r="C792" t="s">
        <v>42</v>
      </c>
      <c r="D792" t="s">
        <v>48</v>
      </c>
      <c r="E792" t="s">
        <v>307</v>
      </c>
      <c r="F792" t="s">
        <v>307</v>
      </c>
      <c r="G792" t="s">
        <v>307</v>
      </c>
      <c r="H792" t="s">
        <v>307</v>
      </c>
      <c r="I792" t="s">
        <v>307</v>
      </c>
      <c r="J792" t="s">
        <v>307</v>
      </c>
      <c r="K792" t="s">
        <v>307</v>
      </c>
      <c r="L792" t="s">
        <v>307</v>
      </c>
      <c r="M792" t="s">
        <v>307</v>
      </c>
      <c r="N792" t="s">
        <v>307</v>
      </c>
      <c r="O792" t="s">
        <v>307</v>
      </c>
      <c r="P792" t="s">
        <v>307</v>
      </c>
      <c r="Q792" t="s">
        <v>307</v>
      </c>
      <c r="R792" t="s">
        <v>307</v>
      </c>
      <c r="S792" t="s">
        <v>307</v>
      </c>
      <c r="T792" t="s">
        <v>307</v>
      </c>
      <c r="U792" t="s">
        <v>307</v>
      </c>
      <c r="V792" t="s">
        <v>307</v>
      </c>
      <c r="W792" t="s">
        <v>307</v>
      </c>
      <c r="X792" t="s">
        <v>307</v>
      </c>
      <c r="Y792" t="s">
        <v>307</v>
      </c>
      <c r="Z792" t="s">
        <v>307</v>
      </c>
    </row>
    <row r="793" spans="1:45" x14ac:dyDescent="0.25">
      <c r="A793">
        <v>204</v>
      </c>
      <c r="B793" t="s">
        <v>158</v>
      </c>
      <c r="C793" t="s">
        <v>43</v>
      </c>
      <c r="D793" t="s">
        <v>54</v>
      </c>
      <c r="E793" t="s">
        <v>307</v>
      </c>
      <c r="F793" t="s">
        <v>307</v>
      </c>
      <c r="G793" t="s">
        <v>307</v>
      </c>
      <c r="H793" t="s">
        <v>307</v>
      </c>
      <c r="I793" t="s">
        <v>307</v>
      </c>
      <c r="J793" t="s">
        <v>307</v>
      </c>
      <c r="K793" t="s">
        <v>307</v>
      </c>
      <c r="L793" t="s">
        <v>307</v>
      </c>
      <c r="M793" t="s">
        <v>307</v>
      </c>
      <c r="N793" t="s">
        <v>307</v>
      </c>
      <c r="O793" t="s">
        <v>307</v>
      </c>
      <c r="P793" t="s">
        <v>307</v>
      </c>
      <c r="Q793" t="s">
        <v>307</v>
      </c>
      <c r="R793" t="s">
        <v>307</v>
      </c>
      <c r="S793" t="s">
        <v>307</v>
      </c>
      <c r="T793" t="s">
        <v>307</v>
      </c>
      <c r="U793" t="s">
        <v>307</v>
      </c>
      <c r="V793" t="s">
        <v>307</v>
      </c>
      <c r="W793" t="s">
        <v>307</v>
      </c>
    </row>
    <row r="794" spans="1:45" x14ac:dyDescent="0.25">
      <c r="A794">
        <v>204</v>
      </c>
      <c r="B794" t="s">
        <v>158</v>
      </c>
      <c r="C794" t="s">
        <v>43</v>
      </c>
      <c r="D794" t="s">
        <v>55</v>
      </c>
      <c r="E794" t="s">
        <v>307</v>
      </c>
      <c r="F794" t="s">
        <v>307</v>
      </c>
      <c r="G794" t="s">
        <v>307</v>
      </c>
      <c r="H794" t="s">
        <v>307</v>
      </c>
      <c r="I794" t="s">
        <v>307</v>
      </c>
      <c r="J794" t="s">
        <v>307</v>
      </c>
      <c r="K794" t="s">
        <v>307</v>
      </c>
      <c r="L794" t="s">
        <v>307</v>
      </c>
      <c r="M794" t="s">
        <v>307</v>
      </c>
      <c r="N794" t="s">
        <v>307</v>
      </c>
      <c r="O794" t="s">
        <v>307</v>
      </c>
      <c r="P794" t="s">
        <v>307</v>
      </c>
      <c r="Q794" t="s">
        <v>307</v>
      </c>
      <c r="R794" t="s">
        <v>307</v>
      </c>
      <c r="S794" t="s">
        <v>307</v>
      </c>
      <c r="T794" t="s">
        <v>307</v>
      </c>
      <c r="U794" t="s">
        <v>307</v>
      </c>
      <c r="V794" t="s">
        <v>307</v>
      </c>
      <c r="W794" t="s">
        <v>307</v>
      </c>
    </row>
    <row r="795" spans="1:45" x14ac:dyDescent="0.25">
      <c r="A795">
        <v>204</v>
      </c>
      <c r="B795" t="s">
        <v>158</v>
      </c>
      <c r="C795" t="s">
        <v>43</v>
      </c>
      <c r="D795" t="s">
        <v>56</v>
      </c>
      <c r="E795" t="s">
        <v>307</v>
      </c>
      <c r="F795" t="s">
        <v>307</v>
      </c>
      <c r="G795" t="s">
        <v>307</v>
      </c>
      <c r="H795" t="s">
        <v>307</v>
      </c>
      <c r="I795" t="s">
        <v>307</v>
      </c>
      <c r="J795" t="s">
        <v>307</v>
      </c>
      <c r="K795" t="s">
        <v>307</v>
      </c>
      <c r="L795" t="s">
        <v>307</v>
      </c>
      <c r="M795" t="s">
        <v>307</v>
      </c>
      <c r="N795" t="s">
        <v>307</v>
      </c>
      <c r="O795" t="s">
        <v>307</v>
      </c>
      <c r="P795" t="s">
        <v>307</v>
      </c>
      <c r="Q795" t="s">
        <v>307</v>
      </c>
      <c r="R795" t="s">
        <v>307</v>
      </c>
      <c r="S795" t="s">
        <v>307</v>
      </c>
      <c r="T795" t="s">
        <v>307</v>
      </c>
      <c r="U795" t="s">
        <v>307</v>
      </c>
      <c r="V795" t="s">
        <v>307</v>
      </c>
      <c r="W795" t="s">
        <v>307</v>
      </c>
    </row>
    <row r="796" spans="1:45" x14ac:dyDescent="0.25">
      <c r="A796">
        <v>204</v>
      </c>
      <c r="B796" t="s">
        <v>158</v>
      </c>
      <c r="C796" t="s">
        <v>43</v>
      </c>
      <c r="D796" t="s">
        <v>57</v>
      </c>
      <c r="E796" t="s">
        <v>307</v>
      </c>
      <c r="F796" t="s">
        <v>307</v>
      </c>
      <c r="G796" t="s">
        <v>307</v>
      </c>
      <c r="H796" t="s">
        <v>307</v>
      </c>
      <c r="I796" t="s">
        <v>307</v>
      </c>
      <c r="J796" t="s">
        <v>307</v>
      </c>
      <c r="K796" t="s">
        <v>307</v>
      </c>
      <c r="L796" t="s">
        <v>307</v>
      </c>
      <c r="M796" t="s">
        <v>307</v>
      </c>
      <c r="N796" t="s">
        <v>307</v>
      </c>
      <c r="O796" t="s">
        <v>307</v>
      </c>
      <c r="P796" t="s">
        <v>307</v>
      </c>
      <c r="Q796" t="s">
        <v>307</v>
      </c>
      <c r="R796" t="s">
        <v>307</v>
      </c>
      <c r="S796" t="s">
        <v>307</v>
      </c>
      <c r="T796" t="s">
        <v>307</v>
      </c>
      <c r="U796" t="s">
        <v>307</v>
      </c>
      <c r="V796" t="s">
        <v>307</v>
      </c>
      <c r="W796" t="s">
        <v>307</v>
      </c>
    </row>
    <row r="797" spans="1:45" x14ac:dyDescent="0.25">
      <c r="A797">
        <v>204</v>
      </c>
      <c r="B797" t="s">
        <v>158</v>
      </c>
      <c r="C797" t="s">
        <v>43</v>
      </c>
      <c r="D797" t="s">
        <v>58</v>
      </c>
      <c r="E797" t="s">
        <v>307</v>
      </c>
      <c r="F797" t="s">
        <v>307</v>
      </c>
      <c r="G797" t="s">
        <v>307</v>
      </c>
      <c r="H797" t="s">
        <v>307</v>
      </c>
      <c r="I797" t="s">
        <v>307</v>
      </c>
      <c r="J797" t="s">
        <v>307</v>
      </c>
      <c r="K797" t="s">
        <v>307</v>
      </c>
      <c r="L797" t="s">
        <v>307</v>
      </c>
      <c r="M797" t="s">
        <v>307</v>
      </c>
      <c r="N797" t="s">
        <v>307</v>
      </c>
      <c r="O797" t="s">
        <v>307</v>
      </c>
      <c r="P797" t="s">
        <v>307</v>
      </c>
      <c r="Q797" t="s">
        <v>307</v>
      </c>
      <c r="R797" t="s">
        <v>307</v>
      </c>
      <c r="S797" t="s">
        <v>307</v>
      </c>
      <c r="T797" t="s">
        <v>307</v>
      </c>
      <c r="U797" t="s">
        <v>307</v>
      </c>
      <c r="V797" t="s">
        <v>307</v>
      </c>
      <c r="W797" t="s">
        <v>307</v>
      </c>
    </row>
    <row r="798" spans="1:45" x14ac:dyDescent="0.25">
      <c r="A798">
        <v>204</v>
      </c>
      <c r="B798" t="s">
        <v>158</v>
      </c>
      <c r="C798" t="s">
        <v>43</v>
      </c>
      <c r="D798" t="s">
        <v>59</v>
      </c>
      <c r="E798" t="s">
        <v>307</v>
      </c>
      <c r="F798" t="s">
        <v>307</v>
      </c>
      <c r="G798" t="s">
        <v>307</v>
      </c>
      <c r="H798" t="s">
        <v>307</v>
      </c>
      <c r="I798" t="s">
        <v>307</v>
      </c>
      <c r="J798" t="s">
        <v>307</v>
      </c>
      <c r="K798" t="s">
        <v>307</v>
      </c>
      <c r="L798" t="s">
        <v>307</v>
      </c>
      <c r="M798" t="s">
        <v>307</v>
      </c>
      <c r="N798" t="s">
        <v>307</v>
      </c>
      <c r="O798" t="s">
        <v>307</v>
      </c>
      <c r="P798" t="s">
        <v>307</v>
      </c>
      <c r="Q798" t="s">
        <v>307</v>
      </c>
      <c r="R798" t="s">
        <v>307</v>
      </c>
      <c r="S798" t="s">
        <v>307</v>
      </c>
      <c r="T798" t="s">
        <v>307</v>
      </c>
      <c r="U798" t="s">
        <v>307</v>
      </c>
      <c r="V798" t="s">
        <v>307</v>
      </c>
      <c r="W798" t="s">
        <v>307</v>
      </c>
    </row>
    <row r="799" spans="1:45" x14ac:dyDescent="0.25">
      <c r="A799">
        <v>204</v>
      </c>
      <c r="B799" t="s">
        <v>158</v>
      </c>
      <c r="C799" t="s">
        <v>43</v>
      </c>
      <c r="D799" t="s">
        <v>60</v>
      </c>
      <c r="E799" t="s">
        <v>307</v>
      </c>
      <c r="F799" t="s">
        <v>307</v>
      </c>
      <c r="G799" t="s">
        <v>307</v>
      </c>
      <c r="H799" t="s">
        <v>307</v>
      </c>
      <c r="I799" t="s">
        <v>307</v>
      </c>
      <c r="J799" t="s">
        <v>307</v>
      </c>
      <c r="K799" t="s">
        <v>307</v>
      </c>
      <c r="L799" t="s">
        <v>307</v>
      </c>
      <c r="M799" t="s">
        <v>307</v>
      </c>
      <c r="N799" t="s">
        <v>307</v>
      </c>
      <c r="O799" t="s">
        <v>307</v>
      </c>
      <c r="P799" t="s">
        <v>307</v>
      </c>
      <c r="Q799" t="s">
        <v>307</v>
      </c>
      <c r="R799" t="s">
        <v>307</v>
      </c>
      <c r="S799" t="s">
        <v>307</v>
      </c>
      <c r="T799" t="s">
        <v>307</v>
      </c>
      <c r="U799" t="s">
        <v>307</v>
      </c>
      <c r="V799" t="s">
        <v>307</v>
      </c>
      <c r="W799" t="s">
        <v>307</v>
      </c>
    </row>
    <row r="800" spans="1:45" x14ac:dyDescent="0.25">
      <c r="A800">
        <v>204</v>
      </c>
      <c r="B800" t="s">
        <v>158</v>
      </c>
      <c r="C800" t="s">
        <v>43</v>
      </c>
      <c r="D800" t="s">
        <v>61</v>
      </c>
      <c r="E800" t="s">
        <v>307</v>
      </c>
      <c r="F800" t="s">
        <v>307</v>
      </c>
      <c r="G800" t="s">
        <v>307</v>
      </c>
      <c r="H800" t="s">
        <v>307</v>
      </c>
      <c r="I800" t="s">
        <v>307</v>
      </c>
      <c r="J800" t="s">
        <v>307</v>
      </c>
      <c r="K800" t="s">
        <v>307</v>
      </c>
      <c r="L800" t="s">
        <v>307</v>
      </c>
      <c r="M800" t="s">
        <v>307</v>
      </c>
      <c r="N800" t="s">
        <v>307</v>
      </c>
      <c r="O800" t="s">
        <v>307</v>
      </c>
      <c r="P800" t="s">
        <v>307</v>
      </c>
      <c r="Q800" t="s">
        <v>307</v>
      </c>
      <c r="R800" t="s">
        <v>307</v>
      </c>
      <c r="S800" t="s">
        <v>307</v>
      </c>
      <c r="T800" t="s">
        <v>307</v>
      </c>
      <c r="U800" t="s">
        <v>307</v>
      </c>
      <c r="V800" t="s">
        <v>307</v>
      </c>
      <c r="W800" t="s">
        <v>307</v>
      </c>
    </row>
    <row r="801" spans="1:45" x14ac:dyDescent="0.25">
      <c r="A801">
        <v>204</v>
      </c>
      <c r="B801" t="s">
        <v>158</v>
      </c>
      <c r="C801" t="s">
        <v>43</v>
      </c>
      <c r="D801" t="s">
        <v>62</v>
      </c>
      <c r="E801" t="s">
        <v>307</v>
      </c>
      <c r="F801" t="s">
        <v>307</v>
      </c>
      <c r="G801" t="s">
        <v>307</v>
      </c>
      <c r="H801" t="s">
        <v>307</v>
      </c>
      <c r="I801" t="s">
        <v>307</v>
      </c>
      <c r="J801" t="s">
        <v>307</v>
      </c>
      <c r="K801" t="s">
        <v>307</v>
      </c>
      <c r="L801" t="s">
        <v>307</v>
      </c>
      <c r="M801" t="s">
        <v>307</v>
      </c>
      <c r="N801" t="s">
        <v>307</v>
      </c>
      <c r="O801" t="s">
        <v>307</v>
      </c>
      <c r="P801" t="s">
        <v>307</v>
      </c>
      <c r="Q801" t="s">
        <v>307</v>
      </c>
      <c r="R801" t="s">
        <v>307</v>
      </c>
      <c r="S801" t="s">
        <v>307</v>
      </c>
      <c r="T801" t="s">
        <v>307</v>
      </c>
      <c r="U801" t="s">
        <v>307</v>
      </c>
      <c r="V801" t="s">
        <v>307</v>
      </c>
      <c r="W801" t="s">
        <v>307</v>
      </c>
    </row>
    <row r="802" spans="1:45" x14ac:dyDescent="0.25">
      <c r="A802">
        <v>204</v>
      </c>
      <c r="B802" t="s">
        <v>158</v>
      </c>
      <c r="C802" t="s">
        <v>36</v>
      </c>
      <c r="D802" t="s">
        <v>47</v>
      </c>
      <c r="E802" t="s">
        <v>307</v>
      </c>
      <c r="F802" t="s">
        <v>307</v>
      </c>
      <c r="G802" t="s">
        <v>307</v>
      </c>
      <c r="H802" t="s">
        <v>307</v>
      </c>
      <c r="I802" t="s">
        <v>307</v>
      </c>
      <c r="J802" t="s">
        <v>307</v>
      </c>
      <c r="K802" t="s">
        <v>307</v>
      </c>
      <c r="L802" t="s">
        <v>307</v>
      </c>
      <c r="M802" t="s">
        <v>307</v>
      </c>
      <c r="N802" t="s">
        <v>307</v>
      </c>
      <c r="O802" t="s">
        <v>307</v>
      </c>
      <c r="P802" t="s">
        <v>307</v>
      </c>
      <c r="Q802" t="s">
        <v>307</v>
      </c>
      <c r="R802" t="s">
        <v>307</v>
      </c>
      <c r="S802" t="s">
        <v>307</v>
      </c>
      <c r="T802" t="s">
        <v>307</v>
      </c>
      <c r="U802" t="s">
        <v>307</v>
      </c>
      <c r="V802" t="s">
        <v>307</v>
      </c>
      <c r="W802" t="s">
        <v>307</v>
      </c>
      <c r="X802" t="s">
        <v>307</v>
      </c>
      <c r="Y802" t="s">
        <v>307</v>
      </c>
      <c r="Z802" t="s">
        <v>307</v>
      </c>
      <c r="AA802" t="s">
        <v>307</v>
      </c>
      <c r="AB802" t="s">
        <v>307</v>
      </c>
      <c r="AC802" t="s">
        <v>307</v>
      </c>
      <c r="AD802" t="s">
        <v>307</v>
      </c>
      <c r="AE802" t="s">
        <v>307</v>
      </c>
      <c r="AF802" t="s">
        <v>307</v>
      </c>
      <c r="AG802" t="s">
        <v>307</v>
      </c>
      <c r="AH802" t="s">
        <v>307</v>
      </c>
      <c r="AI802" t="s">
        <v>307</v>
      </c>
      <c r="AJ802" t="s">
        <v>307</v>
      </c>
      <c r="AK802" t="s">
        <v>307</v>
      </c>
      <c r="AL802" t="s">
        <v>307</v>
      </c>
      <c r="AM802" t="s">
        <v>307</v>
      </c>
      <c r="AN802" t="s">
        <v>307</v>
      </c>
      <c r="AO802" t="s">
        <v>307</v>
      </c>
      <c r="AP802" t="s">
        <v>307</v>
      </c>
      <c r="AQ802" t="s">
        <v>307</v>
      </c>
      <c r="AR802" t="s">
        <v>307</v>
      </c>
      <c r="AS802" t="s">
        <v>307</v>
      </c>
    </row>
    <row r="803" spans="1:45" x14ac:dyDescent="0.25">
      <c r="A803">
        <v>204</v>
      </c>
      <c r="B803" t="s">
        <v>158</v>
      </c>
      <c r="C803" t="s">
        <v>36</v>
      </c>
      <c r="D803" t="s">
        <v>48</v>
      </c>
      <c r="E803" t="s">
        <v>307</v>
      </c>
      <c r="F803" t="s">
        <v>307</v>
      </c>
      <c r="G803" t="s">
        <v>307</v>
      </c>
      <c r="H803" t="s">
        <v>307</v>
      </c>
      <c r="I803" t="s">
        <v>307</v>
      </c>
      <c r="J803" t="s">
        <v>307</v>
      </c>
      <c r="K803" t="s">
        <v>307</v>
      </c>
      <c r="L803" t="s">
        <v>307</v>
      </c>
      <c r="M803" t="s">
        <v>307</v>
      </c>
      <c r="N803" t="s">
        <v>307</v>
      </c>
      <c r="O803" t="s">
        <v>307</v>
      </c>
      <c r="P803" t="s">
        <v>307</v>
      </c>
      <c r="Q803" t="s">
        <v>307</v>
      </c>
      <c r="R803" t="s">
        <v>307</v>
      </c>
      <c r="S803" t="s">
        <v>307</v>
      </c>
      <c r="T803" t="s">
        <v>307</v>
      </c>
      <c r="U803" t="s">
        <v>307</v>
      </c>
      <c r="V803" t="s">
        <v>307</v>
      </c>
      <c r="W803" t="s">
        <v>307</v>
      </c>
      <c r="X803" t="s">
        <v>307</v>
      </c>
      <c r="Y803" t="s">
        <v>307</v>
      </c>
      <c r="Z803" t="s">
        <v>307</v>
      </c>
      <c r="AA803" t="s">
        <v>307</v>
      </c>
      <c r="AB803" t="s">
        <v>307</v>
      </c>
      <c r="AC803" t="s">
        <v>307</v>
      </c>
      <c r="AD803" t="s">
        <v>307</v>
      </c>
      <c r="AE803" t="s">
        <v>307</v>
      </c>
      <c r="AF803" t="s">
        <v>307</v>
      </c>
      <c r="AG803" t="s">
        <v>307</v>
      </c>
      <c r="AH803" t="s">
        <v>307</v>
      </c>
      <c r="AI803" t="s">
        <v>307</v>
      </c>
      <c r="AJ803" t="s">
        <v>307</v>
      </c>
      <c r="AK803" t="s">
        <v>307</v>
      </c>
      <c r="AL803" t="s">
        <v>307</v>
      </c>
      <c r="AM803" t="s">
        <v>307</v>
      </c>
      <c r="AN803" t="s">
        <v>307</v>
      </c>
      <c r="AO803" t="s">
        <v>307</v>
      </c>
      <c r="AP803" t="s">
        <v>307</v>
      </c>
      <c r="AQ803" t="s">
        <v>307</v>
      </c>
      <c r="AR803" t="s">
        <v>307</v>
      </c>
      <c r="AS803" t="s">
        <v>307</v>
      </c>
    </row>
    <row r="804" spans="1:45" x14ac:dyDescent="0.25">
      <c r="A804">
        <v>204</v>
      </c>
      <c r="B804" t="s">
        <v>158</v>
      </c>
      <c r="C804" t="s">
        <v>36</v>
      </c>
      <c r="D804" t="s">
        <v>49</v>
      </c>
      <c r="E804" t="s">
        <v>307</v>
      </c>
      <c r="F804" t="s">
        <v>307</v>
      </c>
      <c r="G804" t="s">
        <v>307</v>
      </c>
      <c r="H804" t="s">
        <v>307</v>
      </c>
      <c r="I804" t="s">
        <v>307</v>
      </c>
      <c r="J804" t="s">
        <v>307</v>
      </c>
      <c r="K804" t="s">
        <v>307</v>
      </c>
      <c r="L804" t="s">
        <v>307</v>
      </c>
      <c r="M804" t="s">
        <v>307</v>
      </c>
      <c r="N804" t="s">
        <v>307</v>
      </c>
      <c r="O804" t="s">
        <v>307</v>
      </c>
      <c r="P804" t="s">
        <v>307</v>
      </c>
      <c r="Q804" t="s">
        <v>307</v>
      </c>
      <c r="R804" t="s">
        <v>307</v>
      </c>
      <c r="S804" t="s">
        <v>307</v>
      </c>
      <c r="T804" t="s">
        <v>307</v>
      </c>
      <c r="U804" t="s">
        <v>307</v>
      </c>
      <c r="V804" t="s">
        <v>307</v>
      </c>
      <c r="W804" t="s">
        <v>307</v>
      </c>
      <c r="X804" t="s">
        <v>307</v>
      </c>
      <c r="Y804" t="s">
        <v>307</v>
      </c>
      <c r="Z804" t="s">
        <v>307</v>
      </c>
      <c r="AA804" t="s">
        <v>307</v>
      </c>
      <c r="AB804" t="s">
        <v>307</v>
      </c>
      <c r="AC804" t="s">
        <v>307</v>
      </c>
      <c r="AD804" t="s">
        <v>307</v>
      </c>
      <c r="AE804" t="s">
        <v>307</v>
      </c>
      <c r="AF804" t="s">
        <v>307</v>
      </c>
      <c r="AG804" t="s">
        <v>307</v>
      </c>
      <c r="AH804" t="s">
        <v>307</v>
      </c>
      <c r="AI804" t="s">
        <v>307</v>
      </c>
      <c r="AJ804" t="s">
        <v>307</v>
      </c>
      <c r="AK804" t="s">
        <v>307</v>
      </c>
      <c r="AL804" t="s">
        <v>307</v>
      </c>
      <c r="AM804" t="s">
        <v>307</v>
      </c>
      <c r="AN804" t="s">
        <v>307</v>
      </c>
      <c r="AO804" t="s">
        <v>307</v>
      </c>
      <c r="AP804" t="s">
        <v>307</v>
      </c>
      <c r="AQ804" t="s">
        <v>307</v>
      </c>
      <c r="AR804" t="s">
        <v>307</v>
      </c>
      <c r="AS804" t="s">
        <v>307</v>
      </c>
    </row>
    <row r="805" spans="1:45" x14ac:dyDescent="0.25">
      <c r="A805">
        <v>204</v>
      </c>
      <c r="B805" t="s">
        <v>158</v>
      </c>
      <c r="C805" t="s">
        <v>37</v>
      </c>
      <c r="D805" t="s">
        <v>47</v>
      </c>
      <c r="E805" t="s">
        <v>307</v>
      </c>
      <c r="F805" t="s">
        <v>307</v>
      </c>
      <c r="G805" t="s">
        <v>307</v>
      </c>
      <c r="H805" t="s">
        <v>307</v>
      </c>
      <c r="I805" t="s">
        <v>307</v>
      </c>
      <c r="J805" t="s">
        <v>307</v>
      </c>
      <c r="K805" t="s">
        <v>307</v>
      </c>
      <c r="L805" t="s">
        <v>307</v>
      </c>
      <c r="M805" t="s">
        <v>307</v>
      </c>
      <c r="N805" t="s">
        <v>307</v>
      </c>
      <c r="O805" t="s">
        <v>307</v>
      </c>
      <c r="P805" t="s">
        <v>307</v>
      </c>
      <c r="Q805" t="s">
        <v>307</v>
      </c>
      <c r="R805" t="s">
        <v>307</v>
      </c>
      <c r="S805" t="s">
        <v>307</v>
      </c>
      <c r="T805" t="s">
        <v>307</v>
      </c>
      <c r="U805" t="s">
        <v>307</v>
      </c>
      <c r="V805" t="s">
        <v>307</v>
      </c>
      <c r="W805" t="s">
        <v>307</v>
      </c>
      <c r="X805" t="s">
        <v>307</v>
      </c>
      <c r="Y805" t="s">
        <v>307</v>
      </c>
      <c r="Z805" t="s">
        <v>307</v>
      </c>
      <c r="AA805" t="s">
        <v>307</v>
      </c>
      <c r="AB805" t="s">
        <v>307</v>
      </c>
      <c r="AC805" t="s">
        <v>307</v>
      </c>
      <c r="AD805" t="s">
        <v>307</v>
      </c>
      <c r="AE805" t="s">
        <v>307</v>
      </c>
      <c r="AF805" t="s">
        <v>307</v>
      </c>
      <c r="AG805" t="s">
        <v>307</v>
      </c>
      <c r="AH805" t="s">
        <v>307</v>
      </c>
      <c r="AI805" t="s">
        <v>307</v>
      </c>
      <c r="AJ805" t="s">
        <v>307</v>
      </c>
      <c r="AK805" t="s">
        <v>307</v>
      </c>
      <c r="AL805" t="s">
        <v>307</v>
      </c>
      <c r="AM805" t="s">
        <v>307</v>
      </c>
      <c r="AN805" t="s">
        <v>307</v>
      </c>
      <c r="AO805" t="s">
        <v>307</v>
      </c>
      <c r="AP805" t="s">
        <v>307</v>
      </c>
      <c r="AQ805" t="s">
        <v>307</v>
      </c>
      <c r="AR805" t="s">
        <v>307</v>
      </c>
      <c r="AS805" t="s">
        <v>307</v>
      </c>
    </row>
    <row r="806" spans="1:45" x14ac:dyDescent="0.25">
      <c r="A806">
        <v>204</v>
      </c>
      <c r="B806" t="s">
        <v>158</v>
      </c>
      <c r="C806" t="s">
        <v>37</v>
      </c>
      <c r="D806" t="s">
        <v>48</v>
      </c>
      <c r="E806" t="s">
        <v>307</v>
      </c>
      <c r="F806" t="s">
        <v>307</v>
      </c>
      <c r="G806" t="s">
        <v>307</v>
      </c>
      <c r="H806" t="s">
        <v>307</v>
      </c>
      <c r="I806" t="s">
        <v>307</v>
      </c>
      <c r="J806" t="s">
        <v>307</v>
      </c>
      <c r="K806" t="s">
        <v>307</v>
      </c>
      <c r="L806" t="s">
        <v>307</v>
      </c>
      <c r="M806" t="s">
        <v>307</v>
      </c>
      <c r="N806" t="s">
        <v>307</v>
      </c>
      <c r="O806" t="s">
        <v>307</v>
      </c>
      <c r="P806" t="s">
        <v>307</v>
      </c>
      <c r="Q806" t="s">
        <v>307</v>
      </c>
      <c r="R806" t="s">
        <v>307</v>
      </c>
      <c r="S806" t="s">
        <v>307</v>
      </c>
      <c r="T806" t="s">
        <v>307</v>
      </c>
      <c r="U806" t="s">
        <v>307</v>
      </c>
      <c r="V806" t="s">
        <v>307</v>
      </c>
      <c r="W806" t="s">
        <v>307</v>
      </c>
      <c r="X806" t="s">
        <v>307</v>
      </c>
      <c r="Y806" t="s">
        <v>307</v>
      </c>
      <c r="Z806" t="s">
        <v>307</v>
      </c>
      <c r="AA806" t="s">
        <v>307</v>
      </c>
      <c r="AB806" t="s">
        <v>307</v>
      </c>
      <c r="AC806" t="s">
        <v>307</v>
      </c>
      <c r="AD806" t="s">
        <v>307</v>
      </c>
      <c r="AE806" t="s">
        <v>307</v>
      </c>
      <c r="AF806" t="s">
        <v>307</v>
      </c>
      <c r="AG806" t="s">
        <v>307</v>
      </c>
      <c r="AH806" t="s">
        <v>307</v>
      </c>
      <c r="AI806" t="s">
        <v>307</v>
      </c>
      <c r="AJ806" t="s">
        <v>307</v>
      </c>
      <c r="AK806" t="s">
        <v>307</v>
      </c>
      <c r="AL806" t="s">
        <v>307</v>
      </c>
      <c r="AM806" t="s">
        <v>307</v>
      </c>
      <c r="AN806" t="s">
        <v>307</v>
      </c>
      <c r="AO806" t="s">
        <v>307</v>
      </c>
      <c r="AP806" t="s">
        <v>307</v>
      </c>
      <c r="AQ806" t="s">
        <v>307</v>
      </c>
      <c r="AR806" t="s">
        <v>307</v>
      </c>
      <c r="AS806" t="s">
        <v>307</v>
      </c>
    </row>
    <row r="807" spans="1:45" x14ac:dyDescent="0.25">
      <c r="A807">
        <v>204</v>
      </c>
      <c r="B807" t="s">
        <v>158</v>
      </c>
      <c r="C807" t="s">
        <v>37</v>
      </c>
      <c r="D807" t="s">
        <v>49</v>
      </c>
      <c r="E807" t="s">
        <v>307</v>
      </c>
      <c r="F807" t="s">
        <v>307</v>
      </c>
      <c r="G807" t="s">
        <v>307</v>
      </c>
      <c r="H807" t="s">
        <v>307</v>
      </c>
      <c r="I807" t="s">
        <v>307</v>
      </c>
      <c r="J807" t="s">
        <v>307</v>
      </c>
      <c r="K807" t="s">
        <v>307</v>
      </c>
      <c r="L807" t="s">
        <v>307</v>
      </c>
      <c r="M807" t="s">
        <v>307</v>
      </c>
      <c r="N807" t="s">
        <v>307</v>
      </c>
      <c r="O807" t="s">
        <v>307</v>
      </c>
      <c r="P807" t="s">
        <v>307</v>
      </c>
      <c r="Q807" t="s">
        <v>307</v>
      </c>
      <c r="R807" t="s">
        <v>307</v>
      </c>
      <c r="S807" t="s">
        <v>307</v>
      </c>
      <c r="T807" t="s">
        <v>307</v>
      </c>
      <c r="U807" t="s">
        <v>307</v>
      </c>
      <c r="V807" t="s">
        <v>307</v>
      </c>
      <c r="W807" t="s">
        <v>307</v>
      </c>
      <c r="X807" t="s">
        <v>307</v>
      </c>
      <c r="Y807" t="s">
        <v>307</v>
      </c>
      <c r="Z807" t="s">
        <v>307</v>
      </c>
      <c r="AA807" t="s">
        <v>307</v>
      </c>
      <c r="AB807" t="s">
        <v>307</v>
      </c>
      <c r="AC807" t="s">
        <v>307</v>
      </c>
      <c r="AD807" t="s">
        <v>307</v>
      </c>
      <c r="AE807" t="s">
        <v>307</v>
      </c>
      <c r="AF807" t="s">
        <v>307</v>
      </c>
      <c r="AG807" t="s">
        <v>307</v>
      </c>
      <c r="AH807" t="s">
        <v>307</v>
      </c>
      <c r="AI807" t="s">
        <v>307</v>
      </c>
      <c r="AJ807" t="s">
        <v>307</v>
      </c>
      <c r="AK807" t="s">
        <v>307</v>
      </c>
      <c r="AL807" t="s">
        <v>307</v>
      </c>
      <c r="AM807" t="s">
        <v>307</v>
      </c>
      <c r="AN807" t="s">
        <v>307</v>
      </c>
      <c r="AO807" t="s">
        <v>307</v>
      </c>
      <c r="AP807" t="s">
        <v>307</v>
      </c>
      <c r="AQ807" t="s">
        <v>307</v>
      </c>
      <c r="AR807" t="s">
        <v>307</v>
      </c>
      <c r="AS807" t="s">
        <v>307</v>
      </c>
    </row>
    <row r="808" spans="1:45" x14ac:dyDescent="0.25">
      <c r="A808">
        <v>204</v>
      </c>
      <c r="B808" t="s">
        <v>158</v>
      </c>
      <c r="C808" t="s">
        <v>476</v>
      </c>
      <c r="D808" t="s">
        <v>48</v>
      </c>
      <c r="E808" t="s">
        <v>307</v>
      </c>
      <c r="F808" t="s">
        <v>307</v>
      </c>
      <c r="G808" t="s">
        <v>307</v>
      </c>
    </row>
    <row r="809" spans="1:45" x14ac:dyDescent="0.25">
      <c r="A809">
        <v>204</v>
      </c>
      <c r="B809" t="s">
        <v>158</v>
      </c>
      <c r="C809" t="s">
        <v>477</v>
      </c>
      <c r="D809" t="s">
        <v>48</v>
      </c>
      <c r="E809" t="s">
        <v>307</v>
      </c>
      <c r="F809" t="s">
        <v>307</v>
      </c>
      <c r="G809" t="s">
        <v>307</v>
      </c>
    </row>
    <row r="810" spans="1:45" x14ac:dyDescent="0.25">
      <c r="A810">
        <v>204</v>
      </c>
      <c r="B810" t="s">
        <v>158</v>
      </c>
      <c r="C810" t="s">
        <v>45</v>
      </c>
      <c r="D810" t="s">
        <v>63</v>
      </c>
      <c r="E810" t="s">
        <v>307</v>
      </c>
      <c r="F810" t="s">
        <v>307</v>
      </c>
      <c r="G810" t="s">
        <v>307</v>
      </c>
      <c r="H810" t="s">
        <v>307</v>
      </c>
      <c r="I810" t="s">
        <v>307</v>
      </c>
      <c r="J810" t="s">
        <v>307</v>
      </c>
      <c r="K810" t="s">
        <v>307</v>
      </c>
      <c r="L810" t="s">
        <v>307</v>
      </c>
      <c r="M810" t="s">
        <v>307</v>
      </c>
      <c r="N810" t="s">
        <v>307</v>
      </c>
      <c r="O810" t="s">
        <v>307</v>
      </c>
      <c r="P810" t="s">
        <v>307</v>
      </c>
      <c r="Q810" t="s">
        <v>307</v>
      </c>
      <c r="R810" t="s">
        <v>307</v>
      </c>
      <c r="S810" t="s">
        <v>307</v>
      </c>
      <c r="T810" t="s">
        <v>307</v>
      </c>
      <c r="U810" t="s">
        <v>307</v>
      </c>
      <c r="V810" t="s">
        <v>307</v>
      </c>
      <c r="W810" t="s">
        <v>307</v>
      </c>
    </row>
    <row r="811" spans="1:45" x14ac:dyDescent="0.25">
      <c r="A811">
        <v>204</v>
      </c>
      <c r="B811" t="s">
        <v>158</v>
      </c>
      <c r="C811" t="s">
        <v>45</v>
      </c>
      <c r="D811" t="s">
        <v>64</v>
      </c>
      <c r="E811" t="s">
        <v>307</v>
      </c>
      <c r="F811" t="s">
        <v>307</v>
      </c>
      <c r="G811" t="s">
        <v>307</v>
      </c>
      <c r="H811" t="s">
        <v>307</v>
      </c>
      <c r="I811" t="s">
        <v>307</v>
      </c>
      <c r="J811" t="s">
        <v>307</v>
      </c>
      <c r="K811" t="s">
        <v>307</v>
      </c>
      <c r="L811" t="s">
        <v>307</v>
      </c>
      <c r="M811" t="s">
        <v>307</v>
      </c>
      <c r="N811" t="s">
        <v>307</v>
      </c>
      <c r="O811" t="s">
        <v>307</v>
      </c>
      <c r="P811" t="s">
        <v>307</v>
      </c>
      <c r="Q811" t="s">
        <v>307</v>
      </c>
      <c r="R811" t="s">
        <v>307</v>
      </c>
      <c r="S811" t="s">
        <v>307</v>
      </c>
      <c r="T811" t="s">
        <v>307</v>
      </c>
      <c r="U811" t="s">
        <v>307</v>
      </c>
      <c r="V811" t="s">
        <v>307</v>
      </c>
      <c r="W811" t="s">
        <v>307</v>
      </c>
    </row>
    <row r="812" spans="1:45" x14ac:dyDescent="0.25">
      <c r="A812">
        <v>204</v>
      </c>
      <c r="B812" t="s">
        <v>158</v>
      </c>
      <c r="C812" t="s">
        <v>40</v>
      </c>
      <c r="D812" t="s">
        <v>52</v>
      </c>
      <c r="E812" t="s">
        <v>307</v>
      </c>
      <c r="F812" t="s">
        <v>307</v>
      </c>
      <c r="G812" t="s">
        <v>307</v>
      </c>
      <c r="H812" t="s">
        <v>307</v>
      </c>
      <c r="I812" t="s">
        <v>307</v>
      </c>
      <c r="J812" t="s">
        <v>307</v>
      </c>
      <c r="K812" t="s">
        <v>307</v>
      </c>
      <c r="L812" t="s">
        <v>307</v>
      </c>
      <c r="M812" t="s">
        <v>307</v>
      </c>
      <c r="N812" t="s">
        <v>307</v>
      </c>
      <c r="O812" t="s">
        <v>307</v>
      </c>
      <c r="P812" t="s">
        <v>307</v>
      </c>
      <c r="Q812" t="s">
        <v>307</v>
      </c>
      <c r="R812" t="s">
        <v>307</v>
      </c>
      <c r="S812" t="s">
        <v>307</v>
      </c>
      <c r="T812" t="s">
        <v>307</v>
      </c>
      <c r="U812" t="s">
        <v>307</v>
      </c>
      <c r="V812" t="s">
        <v>307</v>
      </c>
      <c r="W812" t="s">
        <v>307</v>
      </c>
      <c r="X812" t="s">
        <v>307</v>
      </c>
      <c r="Y812" t="s">
        <v>307</v>
      </c>
      <c r="Z812" t="s">
        <v>307</v>
      </c>
    </row>
    <row r="813" spans="1:45" x14ac:dyDescent="0.25">
      <c r="A813">
        <v>204</v>
      </c>
      <c r="B813" t="s">
        <v>158</v>
      </c>
      <c r="C813" t="s">
        <v>40</v>
      </c>
      <c r="D813" t="s">
        <v>53</v>
      </c>
      <c r="E813" t="s">
        <v>307</v>
      </c>
      <c r="F813" t="s">
        <v>307</v>
      </c>
      <c r="G813" t="s">
        <v>307</v>
      </c>
      <c r="H813" t="s">
        <v>307</v>
      </c>
      <c r="I813" t="s">
        <v>307</v>
      </c>
      <c r="J813" t="s">
        <v>307</v>
      </c>
      <c r="K813" t="s">
        <v>307</v>
      </c>
      <c r="L813" t="s">
        <v>307</v>
      </c>
      <c r="M813" t="s">
        <v>307</v>
      </c>
      <c r="N813" t="s">
        <v>307</v>
      </c>
      <c r="O813" t="s">
        <v>307</v>
      </c>
      <c r="P813" t="s">
        <v>307</v>
      </c>
      <c r="Q813" t="s">
        <v>307</v>
      </c>
      <c r="R813" t="s">
        <v>307</v>
      </c>
      <c r="S813" t="s">
        <v>307</v>
      </c>
      <c r="T813" t="s">
        <v>307</v>
      </c>
      <c r="U813" t="s">
        <v>307</v>
      </c>
      <c r="V813" t="s">
        <v>307</v>
      </c>
      <c r="W813" t="s">
        <v>307</v>
      </c>
      <c r="X813" t="s">
        <v>307</v>
      </c>
      <c r="Y813" t="s">
        <v>307</v>
      </c>
      <c r="Z813" t="s">
        <v>307</v>
      </c>
    </row>
    <row r="814" spans="1:45" x14ac:dyDescent="0.25">
      <c r="A814">
        <v>204</v>
      </c>
      <c r="B814" t="s">
        <v>158</v>
      </c>
      <c r="C814" t="s">
        <v>39</v>
      </c>
      <c r="D814" t="s">
        <v>50</v>
      </c>
      <c r="E814" t="s">
        <v>307</v>
      </c>
      <c r="F814" t="s">
        <v>307</v>
      </c>
      <c r="G814" t="s">
        <v>307</v>
      </c>
      <c r="H814" t="s">
        <v>307</v>
      </c>
      <c r="I814" t="s">
        <v>307</v>
      </c>
      <c r="J814" t="s">
        <v>307</v>
      </c>
      <c r="K814" t="s">
        <v>307</v>
      </c>
      <c r="L814" t="s">
        <v>307</v>
      </c>
      <c r="M814" t="s">
        <v>307</v>
      </c>
      <c r="N814" t="s">
        <v>307</v>
      </c>
      <c r="O814" t="s">
        <v>307</v>
      </c>
      <c r="P814" t="s">
        <v>307</v>
      </c>
      <c r="Q814" t="s">
        <v>307</v>
      </c>
      <c r="R814" t="s">
        <v>307</v>
      </c>
      <c r="S814" t="s">
        <v>307</v>
      </c>
      <c r="T814" t="s">
        <v>307</v>
      </c>
      <c r="U814" t="s">
        <v>307</v>
      </c>
      <c r="V814" t="s">
        <v>307</v>
      </c>
      <c r="W814" t="s">
        <v>307</v>
      </c>
      <c r="X814" t="s">
        <v>307</v>
      </c>
      <c r="Y814" t="s">
        <v>307</v>
      </c>
      <c r="Z814" t="s">
        <v>307</v>
      </c>
      <c r="AA814" t="s">
        <v>307</v>
      </c>
      <c r="AB814" t="s">
        <v>307</v>
      </c>
      <c r="AC814" t="s">
        <v>307</v>
      </c>
      <c r="AD814" t="s">
        <v>307</v>
      </c>
      <c r="AE814" t="s">
        <v>307</v>
      </c>
      <c r="AF814" t="s">
        <v>307</v>
      </c>
      <c r="AG814" t="s">
        <v>307</v>
      </c>
      <c r="AH814" t="s">
        <v>307</v>
      </c>
      <c r="AI814" t="s">
        <v>307</v>
      </c>
      <c r="AJ814" t="s">
        <v>307</v>
      </c>
      <c r="AK814" t="s">
        <v>307</v>
      </c>
      <c r="AL814" t="s">
        <v>307</v>
      </c>
      <c r="AM814" t="s">
        <v>307</v>
      </c>
      <c r="AN814" t="s">
        <v>307</v>
      </c>
      <c r="AO814" t="s">
        <v>307</v>
      </c>
      <c r="AP814" t="s">
        <v>307</v>
      </c>
    </row>
    <row r="815" spans="1:45" x14ac:dyDescent="0.25">
      <c r="A815">
        <v>204</v>
      </c>
      <c r="B815" t="s">
        <v>158</v>
      </c>
      <c r="C815" t="s">
        <v>39</v>
      </c>
      <c r="D815" t="s">
        <v>48</v>
      </c>
      <c r="E815" t="s">
        <v>307</v>
      </c>
      <c r="F815" t="s">
        <v>307</v>
      </c>
      <c r="G815" t="s">
        <v>307</v>
      </c>
      <c r="H815" t="s">
        <v>307</v>
      </c>
      <c r="I815" t="s">
        <v>307</v>
      </c>
      <c r="J815" t="s">
        <v>307</v>
      </c>
      <c r="K815" t="s">
        <v>307</v>
      </c>
      <c r="L815" t="s">
        <v>307</v>
      </c>
      <c r="M815" t="s">
        <v>307</v>
      </c>
      <c r="N815" t="s">
        <v>307</v>
      </c>
      <c r="O815" t="s">
        <v>307</v>
      </c>
      <c r="P815" t="s">
        <v>307</v>
      </c>
      <c r="Q815" t="s">
        <v>307</v>
      </c>
      <c r="R815" t="s">
        <v>307</v>
      </c>
      <c r="S815" t="s">
        <v>307</v>
      </c>
      <c r="T815" t="s">
        <v>307</v>
      </c>
      <c r="U815" t="s">
        <v>307</v>
      </c>
      <c r="V815" t="s">
        <v>307</v>
      </c>
      <c r="W815" t="s">
        <v>307</v>
      </c>
      <c r="X815" t="s">
        <v>307</v>
      </c>
      <c r="Y815" t="s">
        <v>307</v>
      </c>
      <c r="Z815" t="s">
        <v>307</v>
      </c>
      <c r="AA815" t="s">
        <v>307</v>
      </c>
      <c r="AB815" t="s">
        <v>307</v>
      </c>
      <c r="AC815" t="s">
        <v>307</v>
      </c>
      <c r="AD815" t="s">
        <v>307</v>
      </c>
      <c r="AE815" t="s">
        <v>307</v>
      </c>
      <c r="AF815" t="s">
        <v>307</v>
      </c>
      <c r="AG815" t="s">
        <v>307</v>
      </c>
      <c r="AH815" t="s">
        <v>307</v>
      </c>
      <c r="AI815" t="s">
        <v>307</v>
      </c>
      <c r="AJ815" t="s">
        <v>307</v>
      </c>
      <c r="AK815" t="s">
        <v>307</v>
      </c>
      <c r="AL815" t="s">
        <v>307</v>
      </c>
      <c r="AM815" t="s">
        <v>307</v>
      </c>
      <c r="AN815" t="s">
        <v>307</v>
      </c>
      <c r="AO815" t="s">
        <v>307</v>
      </c>
      <c r="AP815" t="s">
        <v>307</v>
      </c>
    </row>
    <row r="816" spans="1:45" x14ac:dyDescent="0.25">
      <c r="A816">
        <v>204</v>
      </c>
      <c r="B816" t="s">
        <v>158</v>
      </c>
      <c r="C816" t="s">
        <v>39</v>
      </c>
      <c r="D816" t="s">
        <v>51</v>
      </c>
      <c r="E816" t="s">
        <v>307</v>
      </c>
      <c r="F816" t="s">
        <v>307</v>
      </c>
      <c r="G816" t="s">
        <v>307</v>
      </c>
      <c r="H816" t="s">
        <v>307</v>
      </c>
      <c r="I816" t="s">
        <v>307</v>
      </c>
      <c r="J816" t="s">
        <v>307</v>
      </c>
      <c r="K816" t="s">
        <v>307</v>
      </c>
      <c r="L816" t="s">
        <v>307</v>
      </c>
      <c r="M816" t="s">
        <v>307</v>
      </c>
      <c r="N816" t="s">
        <v>307</v>
      </c>
      <c r="O816" t="s">
        <v>307</v>
      </c>
      <c r="P816" t="s">
        <v>307</v>
      </c>
      <c r="Q816" t="s">
        <v>307</v>
      </c>
      <c r="R816" t="s">
        <v>307</v>
      </c>
      <c r="S816" t="s">
        <v>307</v>
      </c>
      <c r="T816" t="s">
        <v>307</v>
      </c>
      <c r="U816" t="s">
        <v>307</v>
      </c>
      <c r="V816" t="s">
        <v>307</v>
      </c>
      <c r="W816" t="s">
        <v>307</v>
      </c>
      <c r="X816" t="s">
        <v>307</v>
      </c>
      <c r="Y816" t="s">
        <v>307</v>
      </c>
      <c r="Z816" t="s">
        <v>307</v>
      </c>
      <c r="AA816" t="s">
        <v>307</v>
      </c>
      <c r="AB816" t="s">
        <v>307</v>
      </c>
      <c r="AC816" t="s">
        <v>307</v>
      </c>
      <c r="AD816" t="s">
        <v>307</v>
      </c>
      <c r="AE816" t="s">
        <v>307</v>
      </c>
      <c r="AF816" t="s">
        <v>307</v>
      </c>
      <c r="AG816" t="s">
        <v>307</v>
      </c>
      <c r="AH816" t="s">
        <v>307</v>
      </c>
      <c r="AI816" t="s">
        <v>307</v>
      </c>
      <c r="AJ816" t="s">
        <v>307</v>
      </c>
      <c r="AK816" t="s">
        <v>307</v>
      </c>
      <c r="AL816" t="s">
        <v>307</v>
      </c>
      <c r="AM816" t="s">
        <v>307</v>
      </c>
      <c r="AN816" t="s">
        <v>307</v>
      </c>
      <c r="AO816" t="s">
        <v>307</v>
      </c>
      <c r="AP816" t="s">
        <v>307</v>
      </c>
    </row>
    <row r="817" spans="1:26" x14ac:dyDescent="0.25">
      <c r="A817">
        <v>204</v>
      </c>
      <c r="B817" t="s">
        <v>158</v>
      </c>
      <c r="C817" t="s">
        <v>46</v>
      </c>
      <c r="D817" t="s">
        <v>65</v>
      </c>
      <c r="E817" t="s">
        <v>307</v>
      </c>
      <c r="F817" t="s">
        <v>307</v>
      </c>
      <c r="G817" t="s">
        <v>307</v>
      </c>
      <c r="H817" t="s">
        <v>307</v>
      </c>
      <c r="I817" t="s">
        <v>307</v>
      </c>
      <c r="J817" t="s">
        <v>307</v>
      </c>
      <c r="K817" t="s">
        <v>307</v>
      </c>
      <c r="L817" t="s">
        <v>307</v>
      </c>
      <c r="M817" t="s">
        <v>307</v>
      </c>
      <c r="N817" t="s">
        <v>307</v>
      </c>
      <c r="O817" t="s">
        <v>307</v>
      </c>
      <c r="P817" t="s">
        <v>307</v>
      </c>
      <c r="Q817" t="s">
        <v>307</v>
      </c>
      <c r="R817" t="s">
        <v>307</v>
      </c>
      <c r="S817" t="s">
        <v>307</v>
      </c>
      <c r="T817" t="s">
        <v>307</v>
      </c>
      <c r="U817" t="s">
        <v>307</v>
      </c>
      <c r="V817" t="s">
        <v>307</v>
      </c>
      <c r="W817" t="s">
        <v>307</v>
      </c>
      <c r="X817" t="s">
        <v>307</v>
      </c>
      <c r="Y817" t="s">
        <v>307</v>
      </c>
      <c r="Z817" t="s">
        <v>307</v>
      </c>
    </row>
    <row r="818" spans="1:26" x14ac:dyDescent="0.25">
      <c r="A818">
        <v>204</v>
      </c>
      <c r="B818" t="s">
        <v>158</v>
      </c>
      <c r="C818" t="s">
        <v>46</v>
      </c>
      <c r="D818" t="s">
        <v>66</v>
      </c>
      <c r="E818" t="s">
        <v>307</v>
      </c>
      <c r="F818" t="s">
        <v>307</v>
      </c>
      <c r="G818" t="s">
        <v>307</v>
      </c>
      <c r="H818" t="s">
        <v>307</v>
      </c>
      <c r="I818" t="s">
        <v>307</v>
      </c>
      <c r="J818" t="s">
        <v>307</v>
      </c>
      <c r="K818" t="s">
        <v>307</v>
      </c>
      <c r="L818" t="s">
        <v>307</v>
      </c>
      <c r="M818" t="s">
        <v>307</v>
      </c>
      <c r="N818" t="s">
        <v>307</v>
      </c>
      <c r="O818" t="s">
        <v>307</v>
      </c>
      <c r="P818" t="s">
        <v>307</v>
      </c>
      <c r="Q818" t="s">
        <v>307</v>
      </c>
      <c r="R818" t="s">
        <v>307</v>
      </c>
      <c r="S818" t="s">
        <v>307</v>
      </c>
      <c r="T818" t="s">
        <v>307</v>
      </c>
      <c r="U818" t="s">
        <v>307</v>
      </c>
      <c r="V818" t="s">
        <v>307</v>
      </c>
      <c r="W818" t="s">
        <v>307</v>
      </c>
      <c r="X818" t="s">
        <v>307</v>
      </c>
      <c r="Y818" t="s">
        <v>307</v>
      </c>
      <c r="Z818" t="s">
        <v>307</v>
      </c>
    </row>
    <row r="819" spans="1:26" x14ac:dyDescent="0.25">
      <c r="A819">
        <v>204</v>
      </c>
      <c r="B819" t="s">
        <v>158</v>
      </c>
      <c r="C819" t="s">
        <v>46</v>
      </c>
      <c r="D819" t="s">
        <v>67</v>
      </c>
      <c r="E819" t="s">
        <v>307</v>
      </c>
      <c r="F819" t="s">
        <v>307</v>
      </c>
      <c r="G819" t="s">
        <v>307</v>
      </c>
      <c r="H819" t="s">
        <v>307</v>
      </c>
      <c r="I819" t="s">
        <v>307</v>
      </c>
      <c r="J819" t="s">
        <v>307</v>
      </c>
      <c r="K819" t="s">
        <v>307</v>
      </c>
      <c r="L819" t="s">
        <v>307</v>
      </c>
      <c r="M819" t="s">
        <v>307</v>
      </c>
      <c r="N819" t="s">
        <v>307</v>
      </c>
      <c r="O819" t="s">
        <v>307</v>
      </c>
      <c r="P819" t="s">
        <v>307</v>
      </c>
      <c r="Q819" t="s">
        <v>307</v>
      </c>
      <c r="R819" t="s">
        <v>307</v>
      </c>
      <c r="S819" t="s">
        <v>307</v>
      </c>
      <c r="T819" t="s">
        <v>307</v>
      </c>
      <c r="U819" t="s">
        <v>307</v>
      </c>
      <c r="V819" t="s">
        <v>307</v>
      </c>
      <c r="W819" t="s">
        <v>307</v>
      </c>
      <c r="X819" t="s">
        <v>307</v>
      </c>
      <c r="Y819" t="s">
        <v>307</v>
      </c>
      <c r="Z819" t="s">
        <v>307</v>
      </c>
    </row>
    <row r="820" spans="1:26" x14ac:dyDescent="0.25">
      <c r="A820">
        <v>204</v>
      </c>
      <c r="B820" t="s">
        <v>158</v>
      </c>
      <c r="C820" t="s">
        <v>46</v>
      </c>
      <c r="D820" t="s">
        <v>68</v>
      </c>
      <c r="E820" t="s">
        <v>307</v>
      </c>
      <c r="F820" t="s">
        <v>307</v>
      </c>
      <c r="G820" t="s">
        <v>307</v>
      </c>
      <c r="H820" t="s">
        <v>307</v>
      </c>
      <c r="I820" t="s">
        <v>307</v>
      </c>
      <c r="J820" t="s">
        <v>307</v>
      </c>
      <c r="K820" t="s">
        <v>307</v>
      </c>
      <c r="L820" t="s">
        <v>307</v>
      </c>
      <c r="M820" t="s">
        <v>307</v>
      </c>
      <c r="N820" t="s">
        <v>307</v>
      </c>
      <c r="O820" t="s">
        <v>307</v>
      </c>
      <c r="P820" t="s">
        <v>307</v>
      </c>
      <c r="Q820" t="s">
        <v>307</v>
      </c>
      <c r="R820" t="s">
        <v>307</v>
      </c>
      <c r="S820" t="s">
        <v>307</v>
      </c>
      <c r="T820" t="s">
        <v>307</v>
      </c>
      <c r="U820" t="s">
        <v>307</v>
      </c>
      <c r="V820" t="s">
        <v>307</v>
      </c>
      <c r="W820" t="s">
        <v>307</v>
      </c>
      <c r="X820" t="s">
        <v>307</v>
      </c>
      <c r="Y820" t="s">
        <v>307</v>
      </c>
      <c r="Z820" t="s">
        <v>307</v>
      </c>
    </row>
    <row r="821" spans="1:26" x14ac:dyDescent="0.25">
      <c r="A821">
        <v>204</v>
      </c>
      <c r="B821" t="s">
        <v>158</v>
      </c>
      <c r="C821" t="s">
        <v>46</v>
      </c>
      <c r="D821" t="s">
        <v>69</v>
      </c>
      <c r="E821" t="s">
        <v>307</v>
      </c>
      <c r="F821" t="s">
        <v>307</v>
      </c>
      <c r="G821" t="s">
        <v>307</v>
      </c>
      <c r="H821" t="s">
        <v>307</v>
      </c>
      <c r="I821" t="s">
        <v>307</v>
      </c>
      <c r="J821" t="s">
        <v>307</v>
      </c>
      <c r="K821" t="s">
        <v>307</v>
      </c>
      <c r="L821" t="s">
        <v>307</v>
      </c>
      <c r="M821" t="s">
        <v>307</v>
      </c>
      <c r="N821" t="s">
        <v>307</v>
      </c>
      <c r="O821" t="s">
        <v>307</v>
      </c>
      <c r="P821" t="s">
        <v>307</v>
      </c>
      <c r="Q821" t="s">
        <v>307</v>
      </c>
      <c r="R821" t="s">
        <v>307</v>
      </c>
      <c r="S821" t="s">
        <v>307</v>
      </c>
      <c r="T821" t="s">
        <v>307</v>
      </c>
      <c r="U821" t="s">
        <v>307</v>
      </c>
      <c r="V821" t="s">
        <v>307</v>
      </c>
      <c r="W821" t="s">
        <v>307</v>
      </c>
      <c r="X821" t="s">
        <v>307</v>
      </c>
      <c r="Y821" t="s">
        <v>307</v>
      </c>
      <c r="Z821" t="s">
        <v>307</v>
      </c>
    </row>
    <row r="822" spans="1:26" x14ac:dyDescent="0.25">
      <c r="A822">
        <v>204</v>
      </c>
      <c r="B822" t="s">
        <v>158</v>
      </c>
      <c r="C822" t="s">
        <v>46</v>
      </c>
      <c r="D822" t="s">
        <v>70</v>
      </c>
      <c r="E822" t="s">
        <v>307</v>
      </c>
      <c r="F822" t="s">
        <v>307</v>
      </c>
      <c r="G822" t="s">
        <v>307</v>
      </c>
      <c r="H822" t="s">
        <v>307</v>
      </c>
      <c r="I822" t="s">
        <v>307</v>
      </c>
      <c r="J822" t="s">
        <v>307</v>
      </c>
      <c r="K822" t="s">
        <v>307</v>
      </c>
      <c r="L822" t="s">
        <v>307</v>
      </c>
      <c r="M822" t="s">
        <v>307</v>
      </c>
      <c r="N822" t="s">
        <v>307</v>
      </c>
      <c r="O822" t="s">
        <v>307</v>
      </c>
      <c r="P822" t="s">
        <v>307</v>
      </c>
      <c r="Q822" t="s">
        <v>307</v>
      </c>
      <c r="R822" t="s">
        <v>307</v>
      </c>
      <c r="S822" t="s">
        <v>307</v>
      </c>
      <c r="T822" t="s">
        <v>307</v>
      </c>
      <c r="U822" t="s">
        <v>307</v>
      </c>
      <c r="V822" t="s">
        <v>307</v>
      </c>
      <c r="W822" t="s">
        <v>307</v>
      </c>
      <c r="X822" t="s">
        <v>307</v>
      </c>
      <c r="Y822" t="s">
        <v>307</v>
      </c>
      <c r="Z822" t="s">
        <v>307</v>
      </c>
    </row>
    <row r="823" spans="1:26" x14ac:dyDescent="0.25">
      <c r="A823">
        <v>204</v>
      </c>
      <c r="B823" t="s">
        <v>158</v>
      </c>
      <c r="C823" t="s">
        <v>46</v>
      </c>
      <c r="D823" t="s">
        <v>71</v>
      </c>
      <c r="E823" t="s">
        <v>307</v>
      </c>
      <c r="F823" t="s">
        <v>307</v>
      </c>
      <c r="G823" t="s">
        <v>307</v>
      </c>
      <c r="H823" t="s">
        <v>307</v>
      </c>
      <c r="I823" t="s">
        <v>307</v>
      </c>
      <c r="J823" t="s">
        <v>307</v>
      </c>
      <c r="K823" t="s">
        <v>307</v>
      </c>
      <c r="L823" t="s">
        <v>307</v>
      </c>
      <c r="M823" t="s">
        <v>307</v>
      </c>
      <c r="N823" t="s">
        <v>307</v>
      </c>
      <c r="O823" t="s">
        <v>307</v>
      </c>
      <c r="P823" t="s">
        <v>307</v>
      </c>
      <c r="Q823" t="s">
        <v>307</v>
      </c>
      <c r="R823" t="s">
        <v>307</v>
      </c>
      <c r="S823" t="s">
        <v>307</v>
      </c>
      <c r="T823" t="s">
        <v>307</v>
      </c>
      <c r="U823" t="s">
        <v>307</v>
      </c>
      <c r="V823" t="s">
        <v>307</v>
      </c>
      <c r="W823" t="s">
        <v>307</v>
      </c>
      <c r="X823" t="s">
        <v>307</v>
      </c>
      <c r="Y823" t="s">
        <v>307</v>
      </c>
      <c r="Z823" t="s">
        <v>307</v>
      </c>
    </row>
    <row r="824" spans="1:26" x14ac:dyDescent="0.25">
      <c r="A824">
        <v>204</v>
      </c>
      <c r="B824" t="s">
        <v>158</v>
      </c>
      <c r="C824" t="s">
        <v>46</v>
      </c>
      <c r="D824" t="s">
        <v>72</v>
      </c>
      <c r="E824" t="s">
        <v>307</v>
      </c>
      <c r="F824" t="s">
        <v>307</v>
      </c>
      <c r="G824" t="s">
        <v>307</v>
      </c>
      <c r="H824" t="s">
        <v>307</v>
      </c>
      <c r="I824" t="s">
        <v>307</v>
      </c>
      <c r="J824" t="s">
        <v>307</v>
      </c>
      <c r="K824" t="s">
        <v>307</v>
      </c>
      <c r="L824" t="s">
        <v>307</v>
      </c>
      <c r="M824" t="s">
        <v>307</v>
      </c>
      <c r="N824" t="s">
        <v>307</v>
      </c>
      <c r="O824" t="s">
        <v>307</v>
      </c>
      <c r="P824" t="s">
        <v>307</v>
      </c>
      <c r="Q824" t="s">
        <v>307</v>
      </c>
      <c r="R824" t="s">
        <v>307</v>
      </c>
      <c r="S824" t="s">
        <v>307</v>
      </c>
      <c r="T824" t="s">
        <v>307</v>
      </c>
      <c r="U824" t="s">
        <v>307</v>
      </c>
      <c r="V824" t="s">
        <v>307</v>
      </c>
      <c r="W824" t="s">
        <v>307</v>
      </c>
      <c r="X824" t="s">
        <v>307</v>
      </c>
      <c r="Y824" t="s">
        <v>307</v>
      </c>
      <c r="Z824" t="s">
        <v>307</v>
      </c>
    </row>
    <row r="825" spans="1:26" x14ac:dyDescent="0.25">
      <c r="A825">
        <v>204</v>
      </c>
      <c r="B825" t="s">
        <v>158</v>
      </c>
      <c r="C825" t="s">
        <v>46</v>
      </c>
      <c r="D825" t="s">
        <v>47</v>
      </c>
      <c r="E825" t="s">
        <v>307</v>
      </c>
      <c r="F825" t="s">
        <v>307</v>
      </c>
      <c r="G825" t="s">
        <v>307</v>
      </c>
      <c r="H825" t="s">
        <v>307</v>
      </c>
      <c r="I825" t="s">
        <v>307</v>
      </c>
      <c r="J825" t="s">
        <v>307</v>
      </c>
      <c r="K825" t="s">
        <v>307</v>
      </c>
      <c r="L825" t="s">
        <v>307</v>
      </c>
      <c r="M825" t="s">
        <v>307</v>
      </c>
      <c r="N825" t="s">
        <v>307</v>
      </c>
      <c r="O825" t="s">
        <v>307</v>
      </c>
      <c r="P825" t="s">
        <v>307</v>
      </c>
      <c r="Q825" t="s">
        <v>307</v>
      </c>
      <c r="R825" t="s">
        <v>307</v>
      </c>
      <c r="S825" t="s">
        <v>307</v>
      </c>
      <c r="T825" t="s">
        <v>307</v>
      </c>
      <c r="U825" t="s">
        <v>307</v>
      </c>
      <c r="V825" t="s">
        <v>307</v>
      </c>
      <c r="W825" t="s">
        <v>307</v>
      </c>
      <c r="X825" t="s">
        <v>307</v>
      </c>
      <c r="Y825" t="s">
        <v>307</v>
      </c>
      <c r="Z825" t="s">
        <v>307</v>
      </c>
    </row>
    <row r="826" spans="1:26" x14ac:dyDescent="0.25">
      <c r="A826">
        <v>204</v>
      </c>
      <c r="B826" t="s">
        <v>158</v>
      </c>
      <c r="C826" t="s">
        <v>46</v>
      </c>
      <c r="D826" t="s">
        <v>48</v>
      </c>
      <c r="E826" t="s">
        <v>307</v>
      </c>
      <c r="F826" t="s">
        <v>307</v>
      </c>
      <c r="G826" t="s">
        <v>307</v>
      </c>
      <c r="H826" t="s">
        <v>307</v>
      </c>
      <c r="I826" t="s">
        <v>307</v>
      </c>
      <c r="J826" t="s">
        <v>307</v>
      </c>
      <c r="K826" t="s">
        <v>307</v>
      </c>
      <c r="L826" t="s">
        <v>307</v>
      </c>
      <c r="M826" t="s">
        <v>307</v>
      </c>
      <c r="N826" t="s">
        <v>307</v>
      </c>
      <c r="O826" t="s">
        <v>307</v>
      </c>
      <c r="P826" t="s">
        <v>307</v>
      </c>
      <c r="Q826" t="s">
        <v>307</v>
      </c>
      <c r="R826" t="s">
        <v>307</v>
      </c>
      <c r="S826" t="s">
        <v>307</v>
      </c>
      <c r="T826" t="s">
        <v>307</v>
      </c>
      <c r="U826" t="s">
        <v>307</v>
      </c>
      <c r="V826" t="s">
        <v>307</v>
      </c>
      <c r="W826" t="s">
        <v>307</v>
      </c>
      <c r="X826" t="s">
        <v>307</v>
      </c>
      <c r="Y826" t="s">
        <v>307</v>
      </c>
      <c r="Z826" t="s">
        <v>307</v>
      </c>
    </row>
    <row r="827" spans="1:26" x14ac:dyDescent="0.25">
      <c r="A827">
        <v>204</v>
      </c>
      <c r="B827" t="s">
        <v>158</v>
      </c>
      <c r="C827" t="s">
        <v>46</v>
      </c>
      <c r="D827" t="s">
        <v>49</v>
      </c>
      <c r="E827" t="s">
        <v>307</v>
      </c>
      <c r="F827" t="s">
        <v>307</v>
      </c>
      <c r="G827" t="s">
        <v>307</v>
      </c>
      <c r="H827" t="s">
        <v>307</v>
      </c>
      <c r="I827" t="s">
        <v>307</v>
      </c>
      <c r="J827" t="s">
        <v>307</v>
      </c>
      <c r="K827" t="s">
        <v>307</v>
      </c>
      <c r="L827" t="s">
        <v>307</v>
      </c>
      <c r="M827" t="s">
        <v>307</v>
      </c>
      <c r="N827" t="s">
        <v>307</v>
      </c>
      <c r="O827" t="s">
        <v>307</v>
      </c>
      <c r="P827" t="s">
        <v>307</v>
      </c>
      <c r="Q827" t="s">
        <v>307</v>
      </c>
      <c r="R827" t="s">
        <v>307</v>
      </c>
      <c r="S827" t="s">
        <v>307</v>
      </c>
      <c r="T827" t="s">
        <v>307</v>
      </c>
      <c r="U827" t="s">
        <v>307</v>
      </c>
      <c r="V827" t="s">
        <v>307</v>
      </c>
      <c r="W827" t="s">
        <v>307</v>
      </c>
      <c r="X827" t="s">
        <v>307</v>
      </c>
      <c r="Y827" t="s">
        <v>307</v>
      </c>
      <c r="Z827" t="s">
        <v>307</v>
      </c>
    </row>
    <row r="828" spans="1:26" x14ac:dyDescent="0.25">
      <c r="A828">
        <v>204</v>
      </c>
      <c r="B828" t="s">
        <v>158</v>
      </c>
      <c r="C828" t="s">
        <v>41</v>
      </c>
      <c r="D828" t="s">
        <v>48</v>
      </c>
      <c r="E828" t="s">
        <v>307</v>
      </c>
      <c r="F828" t="s">
        <v>307</v>
      </c>
      <c r="G828" t="s">
        <v>307</v>
      </c>
      <c r="H828" t="s">
        <v>307</v>
      </c>
      <c r="I828" t="s">
        <v>307</v>
      </c>
      <c r="J828" t="s">
        <v>307</v>
      </c>
      <c r="K828" t="s">
        <v>307</v>
      </c>
      <c r="L828" t="s">
        <v>307</v>
      </c>
      <c r="M828" t="s">
        <v>307</v>
      </c>
      <c r="N828" t="s">
        <v>307</v>
      </c>
      <c r="O828" t="s">
        <v>307</v>
      </c>
      <c r="P828" t="s">
        <v>307</v>
      </c>
      <c r="Q828" t="s">
        <v>307</v>
      </c>
      <c r="R828" t="s">
        <v>307</v>
      </c>
      <c r="S828" t="s">
        <v>307</v>
      </c>
      <c r="T828" t="s">
        <v>307</v>
      </c>
      <c r="U828" t="s">
        <v>307</v>
      </c>
      <c r="V828" t="s">
        <v>307</v>
      </c>
      <c r="W828" t="s">
        <v>307</v>
      </c>
      <c r="X828" t="s">
        <v>307</v>
      </c>
      <c r="Y828" t="s">
        <v>307</v>
      </c>
      <c r="Z828" t="s">
        <v>307</v>
      </c>
    </row>
    <row r="829" spans="1:26" x14ac:dyDescent="0.25">
      <c r="A829">
        <v>204</v>
      </c>
      <c r="B829" t="s">
        <v>158</v>
      </c>
      <c r="C829" t="s">
        <v>459</v>
      </c>
      <c r="D829" t="s">
        <v>48</v>
      </c>
      <c r="E829" t="s">
        <v>307</v>
      </c>
      <c r="F829" t="s">
        <v>307</v>
      </c>
      <c r="G829" t="s">
        <v>307</v>
      </c>
      <c r="H829" t="s">
        <v>307</v>
      </c>
      <c r="I829" t="s">
        <v>307</v>
      </c>
      <c r="J829" t="s">
        <v>307</v>
      </c>
      <c r="K829" t="s">
        <v>307</v>
      </c>
      <c r="L829" t="s">
        <v>307</v>
      </c>
      <c r="M829" t="s">
        <v>307</v>
      </c>
      <c r="N829" t="s">
        <v>307</v>
      </c>
      <c r="O829" t="s">
        <v>307</v>
      </c>
      <c r="P829" t="s">
        <v>307</v>
      </c>
      <c r="Q829" t="s">
        <v>307</v>
      </c>
    </row>
    <row r="830" spans="1:26" x14ac:dyDescent="0.25">
      <c r="A830">
        <v>204</v>
      </c>
      <c r="B830" t="s">
        <v>158</v>
      </c>
      <c r="C830" t="s">
        <v>304</v>
      </c>
      <c r="D830" t="s">
        <v>48</v>
      </c>
      <c r="E830" t="s">
        <v>307</v>
      </c>
      <c r="F830" t="s">
        <v>307</v>
      </c>
      <c r="G830" t="s">
        <v>307</v>
      </c>
      <c r="H830" t="s">
        <v>307</v>
      </c>
      <c r="I830" t="s">
        <v>307</v>
      </c>
      <c r="J830" t="s">
        <v>307</v>
      </c>
      <c r="K830" t="s">
        <v>307</v>
      </c>
      <c r="L830" t="s">
        <v>307</v>
      </c>
      <c r="M830" t="s">
        <v>307</v>
      </c>
      <c r="N830" t="s">
        <v>307</v>
      </c>
      <c r="O830" t="s">
        <v>307</v>
      </c>
      <c r="P830" t="s">
        <v>307</v>
      </c>
      <c r="Q830" t="s">
        <v>307</v>
      </c>
    </row>
    <row r="831" spans="1:26" x14ac:dyDescent="0.25">
      <c r="A831">
        <v>204</v>
      </c>
      <c r="B831" t="s">
        <v>158</v>
      </c>
      <c r="C831" t="s">
        <v>433</v>
      </c>
      <c r="D831" t="s">
        <v>48</v>
      </c>
      <c r="E831" t="s">
        <v>307</v>
      </c>
      <c r="F831" t="s">
        <v>307</v>
      </c>
      <c r="G831" t="s">
        <v>307</v>
      </c>
      <c r="H831" t="s">
        <v>307</v>
      </c>
      <c r="I831" t="s">
        <v>307</v>
      </c>
      <c r="J831" t="s">
        <v>307</v>
      </c>
      <c r="K831" t="s">
        <v>307</v>
      </c>
      <c r="L831" t="s">
        <v>307</v>
      </c>
      <c r="M831" t="s">
        <v>307</v>
      </c>
      <c r="N831" t="s">
        <v>307</v>
      </c>
      <c r="O831" t="s">
        <v>307</v>
      </c>
      <c r="P831" t="s">
        <v>307</v>
      </c>
      <c r="Q831" t="s">
        <v>307</v>
      </c>
    </row>
    <row r="832" spans="1:26" x14ac:dyDescent="0.25">
      <c r="A832">
        <v>204</v>
      </c>
      <c r="B832" t="s">
        <v>158</v>
      </c>
      <c r="C832" t="s">
        <v>305</v>
      </c>
      <c r="D832" t="s">
        <v>48</v>
      </c>
      <c r="E832" t="s">
        <v>307</v>
      </c>
      <c r="F832" t="s">
        <v>307</v>
      </c>
      <c r="G832" t="s">
        <v>307</v>
      </c>
      <c r="H832" t="s">
        <v>307</v>
      </c>
      <c r="I832" t="s">
        <v>307</v>
      </c>
      <c r="J832" t="s">
        <v>307</v>
      </c>
      <c r="K832" t="s">
        <v>307</v>
      </c>
      <c r="L832" t="s">
        <v>307</v>
      </c>
      <c r="M832" t="s">
        <v>307</v>
      </c>
      <c r="N832" t="s">
        <v>307</v>
      </c>
      <c r="O832" t="s">
        <v>307</v>
      </c>
      <c r="P832" t="s">
        <v>307</v>
      </c>
      <c r="Q832" t="s">
        <v>307</v>
      </c>
    </row>
    <row r="833" spans="1:45" x14ac:dyDescent="0.25">
      <c r="A833">
        <v>204</v>
      </c>
      <c r="B833" t="s">
        <v>158</v>
      </c>
      <c r="C833" t="s">
        <v>306</v>
      </c>
      <c r="D833" t="s">
        <v>48</v>
      </c>
      <c r="E833" t="s">
        <v>307</v>
      </c>
      <c r="F833" t="s">
        <v>307</v>
      </c>
      <c r="G833" t="s">
        <v>307</v>
      </c>
      <c r="H833" t="s">
        <v>307</v>
      </c>
      <c r="I833" t="s">
        <v>307</v>
      </c>
      <c r="J833" t="s">
        <v>307</v>
      </c>
      <c r="K833" t="s">
        <v>307</v>
      </c>
      <c r="L833" t="s">
        <v>307</v>
      </c>
      <c r="M833" t="s">
        <v>307</v>
      </c>
      <c r="N833" t="s">
        <v>307</v>
      </c>
      <c r="O833" t="s">
        <v>307</v>
      </c>
      <c r="P833" t="s">
        <v>307</v>
      </c>
      <c r="Q833" t="s">
        <v>307</v>
      </c>
    </row>
    <row r="834" spans="1:45" x14ac:dyDescent="0.25">
      <c r="A834">
        <v>204</v>
      </c>
      <c r="B834" t="s">
        <v>158</v>
      </c>
      <c r="C834" t="s">
        <v>44</v>
      </c>
      <c r="D834" t="s">
        <v>54</v>
      </c>
      <c r="E834" t="s">
        <v>307</v>
      </c>
      <c r="F834" t="s">
        <v>307</v>
      </c>
      <c r="G834" t="s">
        <v>307</v>
      </c>
      <c r="H834" t="s">
        <v>307</v>
      </c>
      <c r="I834" t="s">
        <v>307</v>
      </c>
      <c r="J834" t="s">
        <v>307</v>
      </c>
      <c r="K834" t="s">
        <v>307</v>
      </c>
      <c r="L834" t="s">
        <v>307</v>
      </c>
      <c r="M834" t="s">
        <v>307</v>
      </c>
      <c r="N834" t="s">
        <v>307</v>
      </c>
      <c r="O834" t="s">
        <v>307</v>
      </c>
      <c r="P834" t="s">
        <v>307</v>
      </c>
      <c r="Q834" t="s">
        <v>307</v>
      </c>
      <c r="R834" t="s">
        <v>307</v>
      </c>
      <c r="S834" t="s">
        <v>307</v>
      </c>
      <c r="T834" t="s">
        <v>307</v>
      </c>
      <c r="U834" t="s">
        <v>307</v>
      </c>
      <c r="V834" t="s">
        <v>307</v>
      </c>
      <c r="W834" t="s">
        <v>307</v>
      </c>
    </row>
    <row r="835" spans="1:45" x14ac:dyDescent="0.25">
      <c r="A835">
        <v>204</v>
      </c>
      <c r="B835" t="s">
        <v>158</v>
      </c>
      <c r="C835" t="s">
        <v>44</v>
      </c>
      <c r="D835" t="s">
        <v>55</v>
      </c>
      <c r="E835" t="s">
        <v>307</v>
      </c>
      <c r="F835" t="s">
        <v>307</v>
      </c>
      <c r="G835" t="s">
        <v>307</v>
      </c>
      <c r="H835" t="s">
        <v>307</v>
      </c>
      <c r="I835" t="s">
        <v>307</v>
      </c>
      <c r="J835" t="s">
        <v>307</v>
      </c>
      <c r="K835" t="s">
        <v>307</v>
      </c>
      <c r="L835" t="s">
        <v>307</v>
      </c>
      <c r="M835" t="s">
        <v>307</v>
      </c>
      <c r="N835" t="s">
        <v>307</v>
      </c>
      <c r="O835" t="s">
        <v>307</v>
      </c>
      <c r="P835" t="s">
        <v>307</v>
      </c>
      <c r="Q835" t="s">
        <v>307</v>
      </c>
      <c r="R835" t="s">
        <v>307</v>
      </c>
      <c r="S835" t="s">
        <v>307</v>
      </c>
      <c r="T835" t="s">
        <v>307</v>
      </c>
      <c r="U835" t="s">
        <v>307</v>
      </c>
      <c r="V835" t="s">
        <v>307</v>
      </c>
      <c r="W835" t="s">
        <v>307</v>
      </c>
    </row>
    <row r="836" spans="1:45" x14ac:dyDescent="0.25">
      <c r="A836">
        <v>204</v>
      </c>
      <c r="B836" t="s">
        <v>158</v>
      </c>
      <c r="C836" t="s">
        <v>44</v>
      </c>
      <c r="D836" t="s">
        <v>56</v>
      </c>
      <c r="E836" t="s">
        <v>307</v>
      </c>
      <c r="F836" t="s">
        <v>307</v>
      </c>
      <c r="G836" t="s">
        <v>307</v>
      </c>
      <c r="H836" t="s">
        <v>307</v>
      </c>
      <c r="I836" t="s">
        <v>307</v>
      </c>
      <c r="J836" t="s">
        <v>307</v>
      </c>
      <c r="K836" t="s">
        <v>307</v>
      </c>
      <c r="L836" t="s">
        <v>307</v>
      </c>
      <c r="M836" t="s">
        <v>307</v>
      </c>
      <c r="N836" t="s">
        <v>307</v>
      </c>
      <c r="O836" t="s">
        <v>307</v>
      </c>
      <c r="P836" t="s">
        <v>307</v>
      </c>
      <c r="Q836" t="s">
        <v>307</v>
      </c>
      <c r="R836" t="s">
        <v>307</v>
      </c>
      <c r="S836" t="s">
        <v>307</v>
      </c>
      <c r="T836" t="s">
        <v>307</v>
      </c>
      <c r="U836" t="s">
        <v>307</v>
      </c>
      <c r="V836" t="s">
        <v>307</v>
      </c>
      <c r="W836" t="s">
        <v>307</v>
      </c>
    </row>
    <row r="837" spans="1:45" x14ac:dyDescent="0.25">
      <c r="A837">
        <v>204</v>
      </c>
      <c r="B837" t="s">
        <v>158</v>
      </c>
      <c r="C837" t="s">
        <v>44</v>
      </c>
      <c r="D837" t="s">
        <v>57</v>
      </c>
      <c r="E837" t="s">
        <v>307</v>
      </c>
      <c r="F837" t="s">
        <v>307</v>
      </c>
      <c r="G837" t="s">
        <v>307</v>
      </c>
      <c r="H837" t="s">
        <v>307</v>
      </c>
      <c r="I837" t="s">
        <v>307</v>
      </c>
      <c r="J837" t="s">
        <v>307</v>
      </c>
      <c r="K837" t="s">
        <v>307</v>
      </c>
      <c r="L837" t="s">
        <v>307</v>
      </c>
      <c r="M837" t="s">
        <v>307</v>
      </c>
      <c r="N837" t="s">
        <v>307</v>
      </c>
      <c r="O837" t="s">
        <v>307</v>
      </c>
      <c r="P837" t="s">
        <v>307</v>
      </c>
      <c r="Q837" t="s">
        <v>307</v>
      </c>
      <c r="R837" t="s">
        <v>307</v>
      </c>
      <c r="S837" t="s">
        <v>307</v>
      </c>
      <c r="T837" t="s">
        <v>307</v>
      </c>
      <c r="U837" t="s">
        <v>307</v>
      </c>
      <c r="V837" t="s">
        <v>307</v>
      </c>
      <c r="W837" t="s">
        <v>307</v>
      </c>
    </row>
    <row r="838" spans="1:45" x14ac:dyDescent="0.25">
      <c r="A838">
        <v>204</v>
      </c>
      <c r="B838" t="s">
        <v>158</v>
      </c>
      <c r="C838" t="s">
        <v>44</v>
      </c>
      <c r="D838" t="s">
        <v>58</v>
      </c>
      <c r="E838" t="s">
        <v>307</v>
      </c>
      <c r="F838" t="s">
        <v>307</v>
      </c>
      <c r="G838" t="s">
        <v>307</v>
      </c>
      <c r="H838" t="s">
        <v>307</v>
      </c>
      <c r="I838" t="s">
        <v>307</v>
      </c>
      <c r="J838" t="s">
        <v>307</v>
      </c>
      <c r="K838" t="s">
        <v>307</v>
      </c>
      <c r="L838" t="s">
        <v>307</v>
      </c>
      <c r="M838" t="s">
        <v>307</v>
      </c>
      <c r="N838" t="s">
        <v>307</v>
      </c>
      <c r="O838" t="s">
        <v>307</v>
      </c>
      <c r="P838" t="s">
        <v>307</v>
      </c>
      <c r="Q838" t="s">
        <v>307</v>
      </c>
      <c r="R838" t="s">
        <v>307</v>
      </c>
      <c r="S838" t="s">
        <v>307</v>
      </c>
      <c r="T838" t="s">
        <v>307</v>
      </c>
      <c r="U838" t="s">
        <v>307</v>
      </c>
      <c r="V838" t="s">
        <v>307</v>
      </c>
      <c r="W838" t="s">
        <v>307</v>
      </c>
    </row>
    <row r="839" spans="1:45" x14ac:dyDescent="0.25">
      <c r="A839">
        <v>204</v>
      </c>
      <c r="B839" t="s">
        <v>158</v>
      </c>
      <c r="C839" t="s">
        <v>44</v>
      </c>
      <c r="D839" t="s">
        <v>59</v>
      </c>
      <c r="E839" t="s">
        <v>307</v>
      </c>
      <c r="F839" t="s">
        <v>307</v>
      </c>
      <c r="G839" t="s">
        <v>307</v>
      </c>
      <c r="H839" t="s">
        <v>307</v>
      </c>
      <c r="I839" t="s">
        <v>307</v>
      </c>
      <c r="J839" t="s">
        <v>307</v>
      </c>
      <c r="K839" t="s">
        <v>307</v>
      </c>
      <c r="L839" t="s">
        <v>307</v>
      </c>
      <c r="M839" t="s">
        <v>307</v>
      </c>
      <c r="N839" t="s">
        <v>307</v>
      </c>
      <c r="O839" t="s">
        <v>307</v>
      </c>
      <c r="P839" t="s">
        <v>307</v>
      </c>
      <c r="Q839" t="s">
        <v>307</v>
      </c>
      <c r="R839" t="s">
        <v>307</v>
      </c>
      <c r="S839" t="s">
        <v>307</v>
      </c>
      <c r="T839" t="s">
        <v>307</v>
      </c>
      <c r="U839" t="s">
        <v>307</v>
      </c>
      <c r="V839" t="s">
        <v>307</v>
      </c>
      <c r="W839" t="s">
        <v>307</v>
      </c>
    </row>
    <row r="840" spans="1:45" x14ac:dyDescent="0.25">
      <c r="A840">
        <v>204</v>
      </c>
      <c r="B840" t="s">
        <v>158</v>
      </c>
      <c r="C840" t="s">
        <v>44</v>
      </c>
      <c r="D840" t="s">
        <v>60</v>
      </c>
      <c r="E840" t="s">
        <v>307</v>
      </c>
      <c r="F840" t="s">
        <v>307</v>
      </c>
      <c r="G840" t="s">
        <v>307</v>
      </c>
      <c r="H840" t="s">
        <v>307</v>
      </c>
      <c r="I840" t="s">
        <v>307</v>
      </c>
      <c r="J840" t="s">
        <v>307</v>
      </c>
      <c r="K840" t="s">
        <v>307</v>
      </c>
      <c r="L840" t="s">
        <v>307</v>
      </c>
      <c r="M840" t="s">
        <v>307</v>
      </c>
      <c r="N840" t="s">
        <v>307</v>
      </c>
      <c r="O840" t="s">
        <v>307</v>
      </c>
      <c r="P840" t="s">
        <v>307</v>
      </c>
      <c r="Q840" t="s">
        <v>307</v>
      </c>
      <c r="R840" t="s">
        <v>307</v>
      </c>
      <c r="S840" t="s">
        <v>307</v>
      </c>
      <c r="T840" t="s">
        <v>307</v>
      </c>
      <c r="U840" t="s">
        <v>307</v>
      </c>
      <c r="V840" t="s">
        <v>307</v>
      </c>
      <c r="W840" t="s">
        <v>307</v>
      </c>
    </row>
    <row r="841" spans="1:45" x14ac:dyDescent="0.25">
      <c r="A841">
        <v>204</v>
      </c>
      <c r="B841" t="s">
        <v>158</v>
      </c>
      <c r="C841" t="s">
        <v>44</v>
      </c>
      <c r="D841" t="s">
        <v>61</v>
      </c>
      <c r="E841" t="s">
        <v>307</v>
      </c>
      <c r="F841" t="s">
        <v>307</v>
      </c>
      <c r="G841" t="s">
        <v>307</v>
      </c>
      <c r="H841" t="s">
        <v>307</v>
      </c>
      <c r="I841" t="s">
        <v>307</v>
      </c>
      <c r="J841" t="s">
        <v>307</v>
      </c>
      <c r="K841" t="s">
        <v>307</v>
      </c>
      <c r="L841" t="s">
        <v>307</v>
      </c>
      <c r="M841" t="s">
        <v>307</v>
      </c>
      <c r="N841" t="s">
        <v>307</v>
      </c>
      <c r="O841" t="s">
        <v>307</v>
      </c>
      <c r="P841" t="s">
        <v>307</v>
      </c>
      <c r="Q841" t="s">
        <v>307</v>
      </c>
      <c r="R841" t="s">
        <v>307</v>
      </c>
      <c r="S841" t="s">
        <v>307</v>
      </c>
      <c r="T841" t="s">
        <v>307</v>
      </c>
      <c r="U841" t="s">
        <v>307</v>
      </c>
      <c r="V841" t="s">
        <v>307</v>
      </c>
      <c r="W841" t="s">
        <v>307</v>
      </c>
    </row>
    <row r="842" spans="1:45" x14ac:dyDescent="0.25">
      <c r="A842">
        <v>204</v>
      </c>
      <c r="B842" t="s">
        <v>158</v>
      </c>
      <c r="C842" t="s">
        <v>44</v>
      </c>
      <c r="D842" t="s">
        <v>62</v>
      </c>
      <c r="E842" t="s">
        <v>307</v>
      </c>
      <c r="F842" t="s">
        <v>307</v>
      </c>
      <c r="G842" t="s">
        <v>307</v>
      </c>
      <c r="H842" t="s">
        <v>307</v>
      </c>
      <c r="I842" t="s">
        <v>307</v>
      </c>
      <c r="J842" t="s">
        <v>307</v>
      </c>
      <c r="K842" t="s">
        <v>307</v>
      </c>
      <c r="L842" t="s">
        <v>307</v>
      </c>
      <c r="M842" t="s">
        <v>307</v>
      </c>
      <c r="N842" t="s">
        <v>307</v>
      </c>
      <c r="O842" t="s">
        <v>307</v>
      </c>
      <c r="P842" t="s">
        <v>307</v>
      </c>
      <c r="Q842" t="s">
        <v>307</v>
      </c>
      <c r="R842" t="s">
        <v>307</v>
      </c>
      <c r="S842" t="s">
        <v>307</v>
      </c>
      <c r="T842" t="s">
        <v>307</v>
      </c>
      <c r="U842" t="s">
        <v>307</v>
      </c>
      <c r="V842" t="s">
        <v>307</v>
      </c>
      <c r="W842" t="s">
        <v>307</v>
      </c>
    </row>
    <row r="843" spans="1:45" x14ac:dyDescent="0.25">
      <c r="A843">
        <v>204</v>
      </c>
      <c r="B843" t="s">
        <v>158</v>
      </c>
      <c r="C843" t="s">
        <v>38</v>
      </c>
      <c r="D843" t="s">
        <v>47</v>
      </c>
      <c r="E843" t="s">
        <v>307</v>
      </c>
      <c r="F843" t="s">
        <v>307</v>
      </c>
      <c r="G843" t="s">
        <v>307</v>
      </c>
      <c r="H843" t="s">
        <v>307</v>
      </c>
      <c r="I843" t="s">
        <v>307</v>
      </c>
      <c r="J843" t="s">
        <v>307</v>
      </c>
      <c r="K843" t="s">
        <v>307</v>
      </c>
      <c r="L843" t="s">
        <v>307</v>
      </c>
      <c r="M843" t="s">
        <v>307</v>
      </c>
      <c r="N843" t="s">
        <v>307</v>
      </c>
      <c r="O843" t="s">
        <v>307</v>
      </c>
      <c r="P843" t="s">
        <v>307</v>
      </c>
      <c r="Q843" t="s">
        <v>307</v>
      </c>
      <c r="R843" t="s">
        <v>307</v>
      </c>
      <c r="S843" t="s">
        <v>307</v>
      </c>
      <c r="T843" t="s">
        <v>307</v>
      </c>
      <c r="U843" t="s">
        <v>307</v>
      </c>
      <c r="V843" t="s">
        <v>307</v>
      </c>
      <c r="W843" t="s">
        <v>307</v>
      </c>
      <c r="X843" t="s">
        <v>307</v>
      </c>
      <c r="Y843" t="s">
        <v>307</v>
      </c>
      <c r="Z843" t="s">
        <v>307</v>
      </c>
      <c r="AA843" t="s">
        <v>307</v>
      </c>
      <c r="AB843" t="s">
        <v>307</v>
      </c>
      <c r="AC843" t="s">
        <v>307</v>
      </c>
      <c r="AD843" t="s">
        <v>307</v>
      </c>
      <c r="AE843" t="s">
        <v>307</v>
      </c>
      <c r="AF843" t="s">
        <v>307</v>
      </c>
      <c r="AG843" t="s">
        <v>307</v>
      </c>
      <c r="AH843" t="s">
        <v>307</v>
      </c>
      <c r="AI843" t="s">
        <v>307</v>
      </c>
      <c r="AJ843" t="s">
        <v>307</v>
      </c>
      <c r="AK843" t="s">
        <v>307</v>
      </c>
      <c r="AL843" t="s">
        <v>307</v>
      </c>
      <c r="AM843" t="s">
        <v>307</v>
      </c>
      <c r="AN843" t="s">
        <v>307</v>
      </c>
      <c r="AO843" t="s">
        <v>307</v>
      </c>
      <c r="AP843" t="s">
        <v>307</v>
      </c>
      <c r="AQ843" t="s">
        <v>307</v>
      </c>
      <c r="AR843" t="s">
        <v>307</v>
      </c>
      <c r="AS843" t="s">
        <v>307</v>
      </c>
    </row>
    <row r="844" spans="1:45" x14ac:dyDescent="0.25">
      <c r="A844">
        <v>204</v>
      </c>
      <c r="B844" t="s">
        <v>158</v>
      </c>
      <c r="C844" t="s">
        <v>38</v>
      </c>
      <c r="D844" t="s">
        <v>48</v>
      </c>
      <c r="E844" t="s">
        <v>307</v>
      </c>
      <c r="F844" t="s">
        <v>307</v>
      </c>
      <c r="G844" t="s">
        <v>307</v>
      </c>
      <c r="H844" t="s">
        <v>307</v>
      </c>
      <c r="I844" t="s">
        <v>307</v>
      </c>
      <c r="J844" t="s">
        <v>307</v>
      </c>
      <c r="K844" t="s">
        <v>307</v>
      </c>
      <c r="L844" t="s">
        <v>307</v>
      </c>
      <c r="M844" t="s">
        <v>307</v>
      </c>
      <c r="N844" t="s">
        <v>307</v>
      </c>
      <c r="O844" t="s">
        <v>307</v>
      </c>
      <c r="P844" t="s">
        <v>307</v>
      </c>
      <c r="Q844" t="s">
        <v>307</v>
      </c>
      <c r="R844" t="s">
        <v>307</v>
      </c>
      <c r="S844" t="s">
        <v>307</v>
      </c>
      <c r="T844" t="s">
        <v>307</v>
      </c>
      <c r="U844" t="s">
        <v>307</v>
      </c>
      <c r="V844" t="s">
        <v>307</v>
      </c>
      <c r="W844" t="s">
        <v>307</v>
      </c>
      <c r="X844" t="s">
        <v>307</v>
      </c>
      <c r="Y844" t="s">
        <v>307</v>
      </c>
      <c r="Z844" t="s">
        <v>307</v>
      </c>
      <c r="AA844" t="s">
        <v>307</v>
      </c>
      <c r="AB844" t="s">
        <v>307</v>
      </c>
      <c r="AC844" t="s">
        <v>307</v>
      </c>
      <c r="AD844" t="s">
        <v>307</v>
      </c>
      <c r="AE844" t="s">
        <v>307</v>
      </c>
      <c r="AF844" t="s">
        <v>307</v>
      </c>
      <c r="AG844" t="s">
        <v>307</v>
      </c>
      <c r="AH844" t="s">
        <v>307</v>
      </c>
      <c r="AI844" t="s">
        <v>307</v>
      </c>
      <c r="AJ844" t="s">
        <v>307</v>
      </c>
      <c r="AK844" t="s">
        <v>307</v>
      </c>
      <c r="AL844" t="s">
        <v>307</v>
      </c>
      <c r="AM844" t="s">
        <v>307</v>
      </c>
      <c r="AN844" t="s">
        <v>307</v>
      </c>
      <c r="AO844" t="s">
        <v>307</v>
      </c>
      <c r="AP844" t="s">
        <v>307</v>
      </c>
      <c r="AQ844" t="s">
        <v>307</v>
      </c>
      <c r="AR844" t="s">
        <v>307</v>
      </c>
      <c r="AS844" t="s">
        <v>307</v>
      </c>
    </row>
    <row r="845" spans="1:45" x14ac:dyDescent="0.25">
      <c r="A845">
        <v>204</v>
      </c>
      <c r="B845" t="s">
        <v>158</v>
      </c>
      <c r="C845" t="s">
        <v>38</v>
      </c>
      <c r="D845" t="s">
        <v>49</v>
      </c>
      <c r="E845" t="s">
        <v>307</v>
      </c>
      <c r="F845" t="s">
        <v>307</v>
      </c>
      <c r="G845" t="s">
        <v>307</v>
      </c>
      <c r="H845" t="s">
        <v>307</v>
      </c>
      <c r="I845" t="s">
        <v>307</v>
      </c>
      <c r="J845" t="s">
        <v>307</v>
      </c>
      <c r="K845" t="s">
        <v>307</v>
      </c>
      <c r="L845" t="s">
        <v>307</v>
      </c>
      <c r="M845" t="s">
        <v>307</v>
      </c>
      <c r="N845" t="s">
        <v>307</v>
      </c>
      <c r="O845" t="s">
        <v>307</v>
      </c>
      <c r="P845" t="s">
        <v>307</v>
      </c>
      <c r="Q845" t="s">
        <v>307</v>
      </c>
      <c r="R845" t="s">
        <v>307</v>
      </c>
      <c r="S845" t="s">
        <v>307</v>
      </c>
      <c r="T845" t="s">
        <v>307</v>
      </c>
      <c r="U845" t="s">
        <v>307</v>
      </c>
      <c r="V845" t="s">
        <v>307</v>
      </c>
      <c r="W845" t="s">
        <v>307</v>
      </c>
      <c r="X845" t="s">
        <v>307</v>
      </c>
      <c r="Y845" t="s">
        <v>307</v>
      </c>
      <c r="Z845" t="s">
        <v>307</v>
      </c>
      <c r="AA845" t="s">
        <v>307</v>
      </c>
      <c r="AB845" t="s">
        <v>307</v>
      </c>
      <c r="AC845" t="s">
        <v>307</v>
      </c>
      <c r="AD845" t="s">
        <v>307</v>
      </c>
      <c r="AE845" t="s">
        <v>307</v>
      </c>
      <c r="AF845" t="s">
        <v>307</v>
      </c>
      <c r="AG845" t="s">
        <v>307</v>
      </c>
      <c r="AH845" t="s">
        <v>307</v>
      </c>
      <c r="AI845" t="s">
        <v>307</v>
      </c>
      <c r="AJ845" t="s">
        <v>307</v>
      </c>
      <c r="AK845" t="s">
        <v>307</v>
      </c>
      <c r="AL845" t="s">
        <v>307</v>
      </c>
      <c r="AM845" t="s">
        <v>307</v>
      </c>
      <c r="AN845" t="s">
        <v>307</v>
      </c>
      <c r="AO845" t="s">
        <v>307</v>
      </c>
      <c r="AP845" t="s">
        <v>307</v>
      </c>
      <c r="AQ845" t="s">
        <v>307</v>
      </c>
      <c r="AR845" t="s">
        <v>307</v>
      </c>
      <c r="AS845" t="s">
        <v>307</v>
      </c>
    </row>
    <row r="846" spans="1:45" x14ac:dyDescent="0.25">
      <c r="A846">
        <v>204</v>
      </c>
      <c r="B846" t="s">
        <v>158</v>
      </c>
      <c r="C846" t="s">
        <v>450</v>
      </c>
      <c r="D846" t="s">
        <v>48</v>
      </c>
      <c r="E846" t="s">
        <v>307</v>
      </c>
      <c r="F846" t="s">
        <v>307</v>
      </c>
      <c r="G846" t="s">
        <v>307</v>
      </c>
      <c r="H846" t="s">
        <v>307</v>
      </c>
      <c r="I846" t="s">
        <v>307</v>
      </c>
      <c r="J846" t="s">
        <v>307</v>
      </c>
      <c r="K846" t="s">
        <v>307</v>
      </c>
      <c r="L846" t="s">
        <v>307</v>
      </c>
      <c r="M846" t="s">
        <v>307</v>
      </c>
      <c r="N846" t="s">
        <v>307</v>
      </c>
      <c r="O846" t="s">
        <v>307</v>
      </c>
      <c r="P846" t="s">
        <v>307</v>
      </c>
      <c r="Q846" t="s">
        <v>307</v>
      </c>
      <c r="R846" t="s">
        <v>307</v>
      </c>
    </row>
    <row r="847" spans="1:45" x14ac:dyDescent="0.25">
      <c r="A847">
        <v>204</v>
      </c>
      <c r="B847" t="s">
        <v>158</v>
      </c>
      <c r="C847" t="s">
        <v>449</v>
      </c>
      <c r="D847" t="s">
        <v>48</v>
      </c>
      <c r="E847" t="s">
        <v>307</v>
      </c>
      <c r="F847" t="s">
        <v>307</v>
      </c>
      <c r="G847" t="s">
        <v>307</v>
      </c>
      <c r="H847" t="s">
        <v>307</v>
      </c>
      <c r="I847" t="s">
        <v>307</v>
      </c>
      <c r="J847" t="s">
        <v>307</v>
      </c>
      <c r="K847" t="s">
        <v>307</v>
      </c>
      <c r="L847" t="s">
        <v>307</v>
      </c>
      <c r="M847" t="s">
        <v>307</v>
      </c>
      <c r="N847" t="s">
        <v>307</v>
      </c>
      <c r="O847" t="s">
        <v>307</v>
      </c>
      <c r="P847" t="s">
        <v>307</v>
      </c>
      <c r="Q847" t="s">
        <v>307</v>
      </c>
      <c r="R847" t="s">
        <v>307</v>
      </c>
    </row>
    <row r="848" spans="1:45" x14ac:dyDescent="0.25">
      <c r="A848">
        <v>204</v>
      </c>
      <c r="B848" t="s">
        <v>158</v>
      </c>
      <c r="C848" t="s">
        <v>475</v>
      </c>
      <c r="D848" t="s">
        <v>48</v>
      </c>
      <c r="E848" t="s">
        <v>307</v>
      </c>
      <c r="F848" t="s">
        <v>307</v>
      </c>
      <c r="G848" t="s">
        <v>307</v>
      </c>
    </row>
    <row r="849" spans="1:45" x14ac:dyDescent="0.25">
      <c r="A849">
        <v>204</v>
      </c>
      <c r="B849" t="s">
        <v>158</v>
      </c>
      <c r="C849" t="s">
        <v>42</v>
      </c>
      <c r="D849" t="s">
        <v>48</v>
      </c>
      <c r="E849" t="s">
        <v>307</v>
      </c>
      <c r="F849" t="s">
        <v>307</v>
      </c>
      <c r="G849" t="s">
        <v>307</v>
      </c>
      <c r="H849" t="s">
        <v>307</v>
      </c>
      <c r="I849" t="s">
        <v>307</v>
      </c>
      <c r="J849" t="s">
        <v>307</v>
      </c>
      <c r="K849" t="s">
        <v>307</v>
      </c>
      <c r="L849" t="s">
        <v>307</v>
      </c>
      <c r="M849" t="s">
        <v>307</v>
      </c>
      <c r="N849" t="s">
        <v>307</v>
      </c>
      <c r="O849" t="s">
        <v>307</v>
      </c>
      <c r="P849" t="s">
        <v>307</v>
      </c>
      <c r="Q849" t="s">
        <v>307</v>
      </c>
      <c r="R849" t="s">
        <v>307</v>
      </c>
      <c r="S849" t="s">
        <v>307</v>
      </c>
      <c r="T849" t="s">
        <v>307</v>
      </c>
      <c r="U849" t="s">
        <v>307</v>
      </c>
      <c r="V849" t="s">
        <v>307</v>
      </c>
      <c r="W849" t="s">
        <v>307</v>
      </c>
      <c r="X849" t="s">
        <v>307</v>
      </c>
      <c r="Y849" t="s">
        <v>307</v>
      </c>
      <c r="Z849" t="s">
        <v>307</v>
      </c>
    </row>
    <row r="850" spans="1:45" x14ac:dyDescent="0.25">
      <c r="A850">
        <v>205</v>
      </c>
      <c r="B850" t="s">
        <v>159</v>
      </c>
      <c r="C850" t="s">
        <v>43</v>
      </c>
      <c r="D850" t="s">
        <v>54</v>
      </c>
      <c r="E850" t="s">
        <v>307</v>
      </c>
      <c r="F850" t="s">
        <v>307</v>
      </c>
      <c r="G850" t="s">
        <v>307</v>
      </c>
      <c r="H850" t="s">
        <v>307</v>
      </c>
      <c r="I850" t="s">
        <v>307</v>
      </c>
      <c r="J850" t="s">
        <v>307</v>
      </c>
      <c r="K850" t="s">
        <v>307</v>
      </c>
      <c r="L850" t="s">
        <v>307</v>
      </c>
      <c r="M850" t="s">
        <v>307</v>
      </c>
      <c r="N850" t="s">
        <v>307</v>
      </c>
      <c r="O850" t="s">
        <v>307</v>
      </c>
      <c r="P850" t="s">
        <v>307</v>
      </c>
      <c r="Q850" t="s">
        <v>307</v>
      </c>
      <c r="R850" t="s">
        <v>307</v>
      </c>
      <c r="S850" t="s">
        <v>307</v>
      </c>
      <c r="T850" t="s">
        <v>307</v>
      </c>
      <c r="U850" t="s">
        <v>307</v>
      </c>
      <c r="V850" t="s">
        <v>307</v>
      </c>
      <c r="W850" t="s">
        <v>307</v>
      </c>
    </row>
    <row r="851" spans="1:45" x14ac:dyDescent="0.25">
      <c r="A851">
        <v>205</v>
      </c>
      <c r="B851" t="s">
        <v>159</v>
      </c>
      <c r="C851" t="s">
        <v>43</v>
      </c>
      <c r="D851" t="s">
        <v>55</v>
      </c>
      <c r="E851" t="s">
        <v>307</v>
      </c>
      <c r="F851" t="s">
        <v>307</v>
      </c>
      <c r="G851" t="s">
        <v>307</v>
      </c>
      <c r="H851" t="s">
        <v>307</v>
      </c>
      <c r="I851" t="s">
        <v>307</v>
      </c>
      <c r="J851" t="s">
        <v>307</v>
      </c>
      <c r="K851" t="s">
        <v>307</v>
      </c>
      <c r="L851" t="s">
        <v>307</v>
      </c>
      <c r="M851" t="s">
        <v>307</v>
      </c>
      <c r="N851" t="s">
        <v>307</v>
      </c>
      <c r="O851" t="s">
        <v>307</v>
      </c>
      <c r="P851" t="s">
        <v>307</v>
      </c>
      <c r="Q851" t="s">
        <v>307</v>
      </c>
      <c r="R851" t="s">
        <v>307</v>
      </c>
      <c r="S851" t="s">
        <v>307</v>
      </c>
      <c r="T851" t="s">
        <v>307</v>
      </c>
      <c r="U851" t="s">
        <v>307</v>
      </c>
      <c r="V851" t="s">
        <v>307</v>
      </c>
      <c r="W851" t="s">
        <v>307</v>
      </c>
    </row>
    <row r="852" spans="1:45" x14ac:dyDescent="0.25">
      <c r="A852">
        <v>205</v>
      </c>
      <c r="B852" t="s">
        <v>159</v>
      </c>
      <c r="C852" t="s">
        <v>43</v>
      </c>
      <c r="D852" t="s">
        <v>56</v>
      </c>
      <c r="E852" t="s">
        <v>307</v>
      </c>
      <c r="F852" t="s">
        <v>307</v>
      </c>
      <c r="G852" t="s">
        <v>307</v>
      </c>
      <c r="H852" t="s">
        <v>307</v>
      </c>
      <c r="I852" t="s">
        <v>307</v>
      </c>
      <c r="J852" t="s">
        <v>307</v>
      </c>
      <c r="K852" t="s">
        <v>307</v>
      </c>
      <c r="L852" t="s">
        <v>307</v>
      </c>
      <c r="M852" t="s">
        <v>307</v>
      </c>
      <c r="N852" t="s">
        <v>307</v>
      </c>
      <c r="O852" t="s">
        <v>307</v>
      </c>
      <c r="P852" t="s">
        <v>307</v>
      </c>
      <c r="Q852" t="s">
        <v>307</v>
      </c>
      <c r="R852" t="s">
        <v>307</v>
      </c>
      <c r="S852" t="s">
        <v>307</v>
      </c>
      <c r="T852" t="s">
        <v>307</v>
      </c>
      <c r="U852" t="s">
        <v>307</v>
      </c>
      <c r="V852" t="s">
        <v>307</v>
      </c>
      <c r="W852" t="s">
        <v>307</v>
      </c>
    </row>
    <row r="853" spans="1:45" x14ac:dyDescent="0.25">
      <c r="A853">
        <v>205</v>
      </c>
      <c r="B853" t="s">
        <v>159</v>
      </c>
      <c r="C853" t="s">
        <v>43</v>
      </c>
      <c r="D853" t="s">
        <v>57</v>
      </c>
      <c r="E853" t="s">
        <v>307</v>
      </c>
      <c r="F853" t="s">
        <v>307</v>
      </c>
      <c r="G853" t="s">
        <v>307</v>
      </c>
      <c r="H853" t="s">
        <v>307</v>
      </c>
      <c r="I853" t="s">
        <v>307</v>
      </c>
      <c r="J853" t="s">
        <v>307</v>
      </c>
      <c r="K853" t="s">
        <v>307</v>
      </c>
      <c r="L853" t="s">
        <v>307</v>
      </c>
      <c r="M853" t="s">
        <v>307</v>
      </c>
      <c r="N853" t="s">
        <v>307</v>
      </c>
      <c r="O853" t="s">
        <v>307</v>
      </c>
      <c r="P853" t="s">
        <v>307</v>
      </c>
      <c r="Q853" t="s">
        <v>307</v>
      </c>
      <c r="R853" t="s">
        <v>307</v>
      </c>
      <c r="S853" t="s">
        <v>307</v>
      </c>
      <c r="T853" t="s">
        <v>307</v>
      </c>
      <c r="U853" t="s">
        <v>307</v>
      </c>
      <c r="V853" t="s">
        <v>307</v>
      </c>
      <c r="W853" t="s">
        <v>307</v>
      </c>
    </row>
    <row r="854" spans="1:45" x14ac:dyDescent="0.25">
      <c r="A854">
        <v>205</v>
      </c>
      <c r="B854" t="s">
        <v>159</v>
      </c>
      <c r="C854" t="s">
        <v>43</v>
      </c>
      <c r="D854" t="s">
        <v>58</v>
      </c>
      <c r="E854" t="s">
        <v>307</v>
      </c>
      <c r="F854" t="s">
        <v>307</v>
      </c>
      <c r="G854" t="s">
        <v>307</v>
      </c>
      <c r="H854" t="s">
        <v>307</v>
      </c>
      <c r="I854" t="s">
        <v>307</v>
      </c>
      <c r="J854" t="s">
        <v>307</v>
      </c>
      <c r="K854" t="s">
        <v>307</v>
      </c>
      <c r="L854" t="s">
        <v>307</v>
      </c>
      <c r="M854" t="s">
        <v>307</v>
      </c>
      <c r="N854" t="s">
        <v>307</v>
      </c>
      <c r="O854" t="s">
        <v>307</v>
      </c>
      <c r="P854" t="s">
        <v>307</v>
      </c>
      <c r="Q854" t="s">
        <v>307</v>
      </c>
      <c r="R854" t="s">
        <v>307</v>
      </c>
      <c r="S854" t="s">
        <v>307</v>
      </c>
      <c r="T854" t="s">
        <v>307</v>
      </c>
      <c r="U854" t="s">
        <v>307</v>
      </c>
      <c r="V854" t="s">
        <v>307</v>
      </c>
      <c r="W854" t="s">
        <v>307</v>
      </c>
    </row>
    <row r="855" spans="1:45" x14ac:dyDescent="0.25">
      <c r="A855">
        <v>205</v>
      </c>
      <c r="B855" t="s">
        <v>159</v>
      </c>
      <c r="C855" t="s">
        <v>43</v>
      </c>
      <c r="D855" t="s">
        <v>59</v>
      </c>
      <c r="E855" t="s">
        <v>307</v>
      </c>
      <c r="F855" t="s">
        <v>307</v>
      </c>
      <c r="G855" t="s">
        <v>307</v>
      </c>
      <c r="H855" t="s">
        <v>307</v>
      </c>
      <c r="I855" t="s">
        <v>307</v>
      </c>
      <c r="J855" t="s">
        <v>307</v>
      </c>
      <c r="K855" t="s">
        <v>307</v>
      </c>
      <c r="L855" t="s">
        <v>307</v>
      </c>
      <c r="M855" t="s">
        <v>307</v>
      </c>
      <c r="N855" t="s">
        <v>307</v>
      </c>
      <c r="O855" t="s">
        <v>307</v>
      </c>
      <c r="P855" t="s">
        <v>307</v>
      </c>
      <c r="Q855" t="s">
        <v>307</v>
      </c>
      <c r="R855" t="s">
        <v>307</v>
      </c>
      <c r="S855" t="s">
        <v>307</v>
      </c>
      <c r="T855" t="s">
        <v>307</v>
      </c>
      <c r="U855" t="s">
        <v>307</v>
      </c>
      <c r="V855" t="s">
        <v>307</v>
      </c>
      <c r="W855" t="s">
        <v>307</v>
      </c>
    </row>
    <row r="856" spans="1:45" x14ac:dyDescent="0.25">
      <c r="A856">
        <v>205</v>
      </c>
      <c r="B856" t="s">
        <v>159</v>
      </c>
      <c r="C856" t="s">
        <v>43</v>
      </c>
      <c r="D856" t="s">
        <v>60</v>
      </c>
      <c r="E856" t="s">
        <v>307</v>
      </c>
      <c r="F856" t="s">
        <v>307</v>
      </c>
      <c r="G856" t="s">
        <v>307</v>
      </c>
      <c r="H856" t="s">
        <v>307</v>
      </c>
      <c r="I856" t="s">
        <v>307</v>
      </c>
      <c r="J856" t="s">
        <v>307</v>
      </c>
      <c r="K856" t="s">
        <v>307</v>
      </c>
      <c r="L856" t="s">
        <v>307</v>
      </c>
      <c r="M856" t="s">
        <v>307</v>
      </c>
      <c r="N856" t="s">
        <v>307</v>
      </c>
      <c r="O856" t="s">
        <v>307</v>
      </c>
      <c r="P856" t="s">
        <v>307</v>
      </c>
      <c r="Q856" t="s">
        <v>307</v>
      </c>
      <c r="R856" t="s">
        <v>307</v>
      </c>
      <c r="S856" t="s">
        <v>307</v>
      </c>
      <c r="T856" t="s">
        <v>307</v>
      </c>
      <c r="U856" t="s">
        <v>307</v>
      </c>
      <c r="V856" t="s">
        <v>307</v>
      </c>
      <c r="W856" t="s">
        <v>307</v>
      </c>
    </row>
    <row r="857" spans="1:45" x14ac:dyDescent="0.25">
      <c r="A857">
        <v>205</v>
      </c>
      <c r="B857" t="s">
        <v>159</v>
      </c>
      <c r="C857" t="s">
        <v>43</v>
      </c>
      <c r="D857" t="s">
        <v>61</v>
      </c>
      <c r="E857" t="s">
        <v>307</v>
      </c>
      <c r="F857" t="s">
        <v>307</v>
      </c>
      <c r="G857" t="s">
        <v>307</v>
      </c>
      <c r="H857" t="s">
        <v>307</v>
      </c>
      <c r="I857" t="s">
        <v>307</v>
      </c>
      <c r="J857" t="s">
        <v>307</v>
      </c>
      <c r="K857" t="s">
        <v>307</v>
      </c>
      <c r="L857" t="s">
        <v>307</v>
      </c>
      <c r="M857" t="s">
        <v>307</v>
      </c>
      <c r="N857" t="s">
        <v>307</v>
      </c>
      <c r="O857" t="s">
        <v>307</v>
      </c>
      <c r="P857" t="s">
        <v>307</v>
      </c>
      <c r="Q857" t="s">
        <v>307</v>
      </c>
      <c r="R857" t="s">
        <v>307</v>
      </c>
      <c r="S857" t="s">
        <v>307</v>
      </c>
      <c r="T857" t="s">
        <v>307</v>
      </c>
      <c r="U857" t="s">
        <v>307</v>
      </c>
      <c r="V857" t="s">
        <v>307</v>
      </c>
      <c r="W857" t="s">
        <v>307</v>
      </c>
    </row>
    <row r="858" spans="1:45" x14ac:dyDescent="0.25">
      <c r="A858">
        <v>205</v>
      </c>
      <c r="B858" t="s">
        <v>159</v>
      </c>
      <c r="C858" t="s">
        <v>43</v>
      </c>
      <c r="D858" t="s">
        <v>62</v>
      </c>
      <c r="E858" t="s">
        <v>307</v>
      </c>
      <c r="F858" t="s">
        <v>307</v>
      </c>
      <c r="G858" t="s">
        <v>307</v>
      </c>
      <c r="H858" t="s">
        <v>307</v>
      </c>
      <c r="I858" t="s">
        <v>307</v>
      </c>
      <c r="J858" t="s">
        <v>307</v>
      </c>
      <c r="K858" t="s">
        <v>307</v>
      </c>
      <c r="L858" t="s">
        <v>307</v>
      </c>
      <c r="M858" t="s">
        <v>307</v>
      </c>
      <c r="N858" t="s">
        <v>307</v>
      </c>
      <c r="O858" t="s">
        <v>307</v>
      </c>
      <c r="P858" t="s">
        <v>307</v>
      </c>
      <c r="Q858" t="s">
        <v>307</v>
      </c>
      <c r="R858" t="s">
        <v>307</v>
      </c>
      <c r="S858" t="s">
        <v>307</v>
      </c>
      <c r="T858" t="s">
        <v>307</v>
      </c>
      <c r="U858" t="s">
        <v>307</v>
      </c>
      <c r="V858" t="s">
        <v>307</v>
      </c>
      <c r="W858" t="s">
        <v>307</v>
      </c>
    </row>
    <row r="859" spans="1:45" x14ac:dyDescent="0.25">
      <c r="A859">
        <v>205</v>
      </c>
      <c r="B859" t="s">
        <v>159</v>
      </c>
      <c r="C859" t="s">
        <v>36</v>
      </c>
      <c r="D859" t="s">
        <v>47</v>
      </c>
      <c r="E859" t="s">
        <v>307</v>
      </c>
      <c r="F859" t="s">
        <v>307</v>
      </c>
      <c r="G859" t="s">
        <v>307</v>
      </c>
      <c r="H859" t="s">
        <v>307</v>
      </c>
      <c r="I859" t="s">
        <v>307</v>
      </c>
      <c r="J859" t="s">
        <v>307</v>
      </c>
      <c r="K859" t="s">
        <v>307</v>
      </c>
      <c r="L859" t="s">
        <v>307</v>
      </c>
      <c r="M859" t="s">
        <v>307</v>
      </c>
      <c r="N859" t="s">
        <v>307</v>
      </c>
      <c r="O859" t="s">
        <v>307</v>
      </c>
      <c r="P859" t="s">
        <v>307</v>
      </c>
      <c r="Q859" t="s">
        <v>307</v>
      </c>
      <c r="R859" t="s">
        <v>307</v>
      </c>
      <c r="S859" t="s">
        <v>307</v>
      </c>
      <c r="T859" t="s">
        <v>307</v>
      </c>
      <c r="U859" t="s">
        <v>307</v>
      </c>
      <c r="V859" t="s">
        <v>307</v>
      </c>
      <c r="W859" t="s">
        <v>307</v>
      </c>
      <c r="X859" t="s">
        <v>307</v>
      </c>
      <c r="Y859" t="s">
        <v>307</v>
      </c>
      <c r="Z859" t="s">
        <v>307</v>
      </c>
      <c r="AA859" t="s">
        <v>307</v>
      </c>
      <c r="AB859" t="s">
        <v>307</v>
      </c>
      <c r="AC859" t="s">
        <v>307</v>
      </c>
      <c r="AD859" t="s">
        <v>307</v>
      </c>
      <c r="AE859" t="s">
        <v>307</v>
      </c>
      <c r="AF859" t="s">
        <v>307</v>
      </c>
      <c r="AG859" t="s">
        <v>307</v>
      </c>
      <c r="AH859" t="s">
        <v>307</v>
      </c>
      <c r="AI859" t="s">
        <v>307</v>
      </c>
      <c r="AJ859" t="s">
        <v>307</v>
      </c>
      <c r="AK859" t="s">
        <v>307</v>
      </c>
      <c r="AL859" t="s">
        <v>307</v>
      </c>
      <c r="AM859" t="s">
        <v>307</v>
      </c>
      <c r="AN859" t="s">
        <v>307</v>
      </c>
      <c r="AO859" t="s">
        <v>307</v>
      </c>
      <c r="AP859" t="s">
        <v>307</v>
      </c>
      <c r="AQ859" t="s">
        <v>307</v>
      </c>
      <c r="AR859" t="s">
        <v>307</v>
      </c>
      <c r="AS859" t="s">
        <v>307</v>
      </c>
    </row>
    <row r="860" spans="1:45" x14ac:dyDescent="0.25">
      <c r="A860">
        <v>205</v>
      </c>
      <c r="B860" t="s">
        <v>159</v>
      </c>
      <c r="C860" t="s">
        <v>36</v>
      </c>
      <c r="D860" t="s">
        <v>48</v>
      </c>
      <c r="E860" t="s">
        <v>307</v>
      </c>
      <c r="F860" t="s">
        <v>307</v>
      </c>
      <c r="G860" t="s">
        <v>307</v>
      </c>
      <c r="H860" t="s">
        <v>307</v>
      </c>
      <c r="I860" t="s">
        <v>307</v>
      </c>
      <c r="J860" t="s">
        <v>307</v>
      </c>
      <c r="K860" t="s">
        <v>307</v>
      </c>
      <c r="L860" t="s">
        <v>307</v>
      </c>
      <c r="M860" t="s">
        <v>307</v>
      </c>
      <c r="N860" t="s">
        <v>307</v>
      </c>
      <c r="O860" t="s">
        <v>307</v>
      </c>
      <c r="P860" t="s">
        <v>307</v>
      </c>
      <c r="Q860" t="s">
        <v>307</v>
      </c>
      <c r="R860" t="s">
        <v>307</v>
      </c>
      <c r="S860" t="s">
        <v>307</v>
      </c>
      <c r="T860" t="s">
        <v>307</v>
      </c>
      <c r="U860" t="s">
        <v>307</v>
      </c>
      <c r="V860" t="s">
        <v>307</v>
      </c>
      <c r="W860" t="s">
        <v>307</v>
      </c>
      <c r="X860" t="s">
        <v>307</v>
      </c>
      <c r="Y860" t="s">
        <v>307</v>
      </c>
      <c r="Z860" t="s">
        <v>307</v>
      </c>
      <c r="AA860" t="s">
        <v>307</v>
      </c>
      <c r="AB860" t="s">
        <v>307</v>
      </c>
      <c r="AC860" t="s">
        <v>307</v>
      </c>
      <c r="AD860" t="s">
        <v>307</v>
      </c>
      <c r="AE860" t="s">
        <v>307</v>
      </c>
      <c r="AF860" t="s">
        <v>307</v>
      </c>
      <c r="AG860" t="s">
        <v>307</v>
      </c>
      <c r="AH860" t="s">
        <v>307</v>
      </c>
      <c r="AI860" t="s">
        <v>307</v>
      </c>
      <c r="AJ860" t="s">
        <v>307</v>
      </c>
      <c r="AK860" t="s">
        <v>307</v>
      </c>
      <c r="AL860" t="s">
        <v>307</v>
      </c>
      <c r="AM860" t="s">
        <v>307</v>
      </c>
      <c r="AN860" t="s">
        <v>307</v>
      </c>
      <c r="AO860" t="s">
        <v>307</v>
      </c>
      <c r="AP860" t="s">
        <v>307</v>
      </c>
      <c r="AQ860" t="s">
        <v>307</v>
      </c>
      <c r="AR860" t="s">
        <v>307</v>
      </c>
      <c r="AS860" t="s">
        <v>307</v>
      </c>
    </row>
    <row r="861" spans="1:45" x14ac:dyDescent="0.25">
      <c r="A861">
        <v>205</v>
      </c>
      <c r="B861" t="s">
        <v>159</v>
      </c>
      <c r="C861" t="s">
        <v>36</v>
      </c>
      <c r="D861" t="s">
        <v>49</v>
      </c>
      <c r="E861" t="s">
        <v>307</v>
      </c>
      <c r="F861" t="s">
        <v>307</v>
      </c>
      <c r="G861" t="s">
        <v>307</v>
      </c>
      <c r="H861" t="s">
        <v>307</v>
      </c>
      <c r="I861" t="s">
        <v>307</v>
      </c>
      <c r="J861" t="s">
        <v>307</v>
      </c>
      <c r="K861" t="s">
        <v>307</v>
      </c>
      <c r="L861" t="s">
        <v>307</v>
      </c>
      <c r="M861" t="s">
        <v>307</v>
      </c>
      <c r="N861" t="s">
        <v>307</v>
      </c>
      <c r="O861" t="s">
        <v>307</v>
      </c>
      <c r="P861" t="s">
        <v>307</v>
      </c>
      <c r="Q861" t="s">
        <v>307</v>
      </c>
      <c r="R861" t="s">
        <v>307</v>
      </c>
      <c r="S861" t="s">
        <v>307</v>
      </c>
      <c r="T861" t="s">
        <v>307</v>
      </c>
      <c r="U861" t="s">
        <v>307</v>
      </c>
      <c r="V861" t="s">
        <v>307</v>
      </c>
      <c r="W861" t="s">
        <v>307</v>
      </c>
      <c r="X861" t="s">
        <v>307</v>
      </c>
      <c r="Y861" t="s">
        <v>307</v>
      </c>
      <c r="Z861" t="s">
        <v>307</v>
      </c>
      <c r="AA861" t="s">
        <v>307</v>
      </c>
      <c r="AB861" t="s">
        <v>307</v>
      </c>
      <c r="AC861" t="s">
        <v>307</v>
      </c>
      <c r="AD861" t="s">
        <v>307</v>
      </c>
      <c r="AE861" t="s">
        <v>307</v>
      </c>
      <c r="AF861" t="s">
        <v>307</v>
      </c>
      <c r="AG861" t="s">
        <v>307</v>
      </c>
      <c r="AH861" t="s">
        <v>307</v>
      </c>
      <c r="AI861" t="s">
        <v>307</v>
      </c>
      <c r="AJ861" t="s">
        <v>307</v>
      </c>
      <c r="AK861" t="s">
        <v>307</v>
      </c>
      <c r="AL861" t="s">
        <v>307</v>
      </c>
      <c r="AM861" t="s">
        <v>307</v>
      </c>
      <c r="AN861" t="s">
        <v>307</v>
      </c>
      <c r="AO861" t="s">
        <v>307</v>
      </c>
      <c r="AP861" t="s">
        <v>307</v>
      </c>
      <c r="AQ861" t="s">
        <v>307</v>
      </c>
      <c r="AR861" t="s">
        <v>307</v>
      </c>
      <c r="AS861" t="s">
        <v>307</v>
      </c>
    </row>
    <row r="862" spans="1:45" x14ac:dyDescent="0.25">
      <c r="A862">
        <v>205</v>
      </c>
      <c r="B862" t="s">
        <v>159</v>
      </c>
      <c r="C862" t="s">
        <v>37</v>
      </c>
      <c r="D862" t="s">
        <v>47</v>
      </c>
      <c r="E862" t="s">
        <v>307</v>
      </c>
      <c r="F862" t="s">
        <v>307</v>
      </c>
      <c r="G862" t="s">
        <v>307</v>
      </c>
      <c r="H862" t="s">
        <v>307</v>
      </c>
      <c r="I862" t="s">
        <v>307</v>
      </c>
      <c r="J862" t="s">
        <v>307</v>
      </c>
      <c r="K862" t="s">
        <v>307</v>
      </c>
      <c r="L862" t="s">
        <v>307</v>
      </c>
      <c r="M862" t="s">
        <v>307</v>
      </c>
      <c r="N862" t="s">
        <v>307</v>
      </c>
      <c r="O862" t="s">
        <v>307</v>
      </c>
      <c r="P862" t="s">
        <v>307</v>
      </c>
      <c r="Q862" t="s">
        <v>307</v>
      </c>
      <c r="R862" t="s">
        <v>307</v>
      </c>
      <c r="S862" t="s">
        <v>307</v>
      </c>
      <c r="T862" t="s">
        <v>307</v>
      </c>
      <c r="U862" t="s">
        <v>307</v>
      </c>
      <c r="V862" t="s">
        <v>307</v>
      </c>
      <c r="W862" t="s">
        <v>307</v>
      </c>
      <c r="X862" t="s">
        <v>307</v>
      </c>
      <c r="Y862" t="s">
        <v>307</v>
      </c>
      <c r="Z862" t="s">
        <v>307</v>
      </c>
      <c r="AA862" t="s">
        <v>307</v>
      </c>
      <c r="AB862" t="s">
        <v>307</v>
      </c>
      <c r="AC862" t="s">
        <v>307</v>
      </c>
      <c r="AD862" t="s">
        <v>307</v>
      </c>
      <c r="AE862" t="s">
        <v>307</v>
      </c>
      <c r="AF862" t="s">
        <v>307</v>
      </c>
      <c r="AG862" t="s">
        <v>307</v>
      </c>
      <c r="AH862" t="s">
        <v>307</v>
      </c>
      <c r="AI862" t="s">
        <v>307</v>
      </c>
      <c r="AJ862" t="s">
        <v>307</v>
      </c>
      <c r="AK862" t="s">
        <v>307</v>
      </c>
      <c r="AL862" t="s">
        <v>307</v>
      </c>
      <c r="AM862" t="s">
        <v>307</v>
      </c>
      <c r="AN862" t="s">
        <v>307</v>
      </c>
      <c r="AO862" t="s">
        <v>307</v>
      </c>
      <c r="AP862" t="s">
        <v>307</v>
      </c>
      <c r="AQ862" t="s">
        <v>307</v>
      </c>
      <c r="AR862" t="s">
        <v>307</v>
      </c>
      <c r="AS862" t="s">
        <v>307</v>
      </c>
    </row>
    <row r="863" spans="1:45" x14ac:dyDescent="0.25">
      <c r="A863">
        <v>205</v>
      </c>
      <c r="B863" t="s">
        <v>159</v>
      </c>
      <c r="C863" t="s">
        <v>37</v>
      </c>
      <c r="D863" t="s">
        <v>48</v>
      </c>
      <c r="E863" t="s">
        <v>307</v>
      </c>
      <c r="F863" t="s">
        <v>307</v>
      </c>
      <c r="G863" t="s">
        <v>307</v>
      </c>
      <c r="H863" t="s">
        <v>307</v>
      </c>
      <c r="I863" t="s">
        <v>307</v>
      </c>
      <c r="J863" t="s">
        <v>307</v>
      </c>
      <c r="K863" t="s">
        <v>307</v>
      </c>
      <c r="L863" t="s">
        <v>307</v>
      </c>
      <c r="M863" t="s">
        <v>307</v>
      </c>
      <c r="N863" t="s">
        <v>307</v>
      </c>
      <c r="O863" t="s">
        <v>307</v>
      </c>
      <c r="P863" t="s">
        <v>307</v>
      </c>
      <c r="Q863" t="s">
        <v>307</v>
      </c>
      <c r="R863" t="s">
        <v>307</v>
      </c>
      <c r="S863" t="s">
        <v>307</v>
      </c>
      <c r="T863" t="s">
        <v>307</v>
      </c>
      <c r="U863" t="s">
        <v>307</v>
      </c>
      <c r="V863" t="s">
        <v>307</v>
      </c>
      <c r="W863" t="s">
        <v>307</v>
      </c>
      <c r="X863" t="s">
        <v>307</v>
      </c>
      <c r="Y863" t="s">
        <v>307</v>
      </c>
      <c r="Z863" t="s">
        <v>307</v>
      </c>
      <c r="AA863" t="s">
        <v>307</v>
      </c>
      <c r="AB863" t="s">
        <v>307</v>
      </c>
      <c r="AC863" t="s">
        <v>307</v>
      </c>
      <c r="AD863" t="s">
        <v>307</v>
      </c>
      <c r="AE863" t="s">
        <v>307</v>
      </c>
      <c r="AF863" t="s">
        <v>307</v>
      </c>
      <c r="AG863" t="s">
        <v>307</v>
      </c>
      <c r="AH863" t="s">
        <v>307</v>
      </c>
      <c r="AI863" t="s">
        <v>307</v>
      </c>
      <c r="AJ863" t="s">
        <v>307</v>
      </c>
      <c r="AK863" t="s">
        <v>307</v>
      </c>
      <c r="AL863" t="s">
        <v>307</v>
      </c>
      <c r="AM863" t="s">
        <v>307</v>
      </c>
      <c r="AN863" t="s">
        <v>307</v>
      </c>
      <c r="AO863" t="s">
        <v>307</v>
      </c>
      <c r="AP863" t="s">
        <v>307</v>
      </c>
      <c r="AQ863" t="s">
        <v>307</v>
      </c>
      <c r="AR863" t="s">
        <v>307</v>
      </c>
      <c r="AS863" t="s">
        <v>307</v>
      </c>
    </row>
    <row r="864" spans="1:45" x14ac:dyDescent="0.25">
      <c r="A864">
        <v>205</v>
      </c>
      <c r="B864" t="s">
        <v>159</v>
      </c>
      <c r="C864" t="s">
        <v>37</v>
      </c>
      <c r="D864" t="s">
        <v>49</v>
      </c>
      <c r="E864" t="s">
        <v>307</v>
      </c>
      <c r="F864" t="s">
        <v>307</v>
      </c>
      <c r="G864" t="s">
        <v>307</v>
      </c>
      <c r="H864" t="s">
        <v>307</v>
      </c>
      <c r="I864" t="s">
        <v>307</v>
      </c>
      <c r="J864" t="s">
        <v>307</v>
      </c>
      <c r="K864" t="s">
        <v>307</v>
      </c>
      <c r="L864" t="s">
        <v>307</v>
      </c>
      <c r="M864" t="s">
        <v>307</v>
      </c>
      <c r="N864" t="s">
        <v>307</v>
      </c>
      <c r="O864" t="s">
        <v>307</v>
      </c>
      <c r="P864" t="s">
        <v>307</v>
      </c>
      <c r="Q864" t="s">
        <v>307</v>
      </c>
      <c r="R864" t="s">
        <v>307</v>
      </c>
      <c r="S864" t="s">
        <v>307</v>
      </c>
      <c r="T864" t="s">
        <v>307</v>
      </c>
      <c r="U864" t="s">
        <v>307</v>
      </c>
      <c r="V864" t="s">
        <v>307</v>
      </c>
      <c r="W864" t="s">
        <v>307</v>
      </c>
      <c r="X864" t="s">
        <v>307</v>
      </c>
      <c r="Y864" t="s">
        <v>307</v>
      </c>
      <c r="Z864" t="s">
        <v>307</v>
      </c>
      <c r="AA864" t="s">
        <v>307</v>
      </c>
      <c r="AB864" t="s">
        <v>307</v>
      </c>
      <c r="AC864" t="s">
        <v>307</v>
      </c>
      <c r="AD864" t="s">
        <v>307</v>
      </c>
      <c r="AE864" t="s">
        <v>307</v>
      </c>
      <c r="AF864" t="s">
        <v>307</v>
      </c>
      <c r="AG864" t="s">
        <v>307</v>
      </c>
      <c r="AH864" t="s">
        <v>307</v>
      </c>
      <c r="AI864" t="s">
        <v>307</v>
      </c>
      <c r="AJ864" t="s">
        <v>307</v>
      </c>
      <c r="AK864" t="s">
        <v>307</v>
      </c>
      <c r="AL864" t="s">
        <v>307</v>
      </c>
      <c r="AM864" t="s">
        <v>307</v>
      </c>
      <c r="AN864" t="s">
        <v>307</v>
      </c>
      <c r="AO864" t="s">
        <v>307</v>
      </c>
      <c r="AP864" t="s">
        <v>307</v>
      </c>
      <c r="AQ864" t="s">
        <v>307</v>
      </c>
      <c r="AR864" t="s">
        <v>307</v>
      </c>
      <c r="AS864" t="s">
        <v>307</v>
      </c>
    </row>
    <row r="865" spans="1:42" x14ac:dyDescent="0.25">
      <c r="A865">
        <v>205</v>
      </c>
      <c r="B865" t="s">
        <v>159</v>
      </c>
      <c r="C865" t="s">
        <v>476</v>
      </c>
      <c r="D865" t="s">
        <v>48</v>
      </c>
      <c r="E865" t="s">
        <v>307</v>
      </c>
      <c r="F865" t="s">
        <v>307</v>
      </c>
      <c r="G865" t="s">
        <v>307</v>
      </c>
    </row>
    <row r="866" spans="1:42" x14ac:dyDescent="0.25">
      <c r="A866">
        <v>205</v>
      </c>
      <c r="B866" t="s">
        <v>159</v>
      </c>
      <c r="C866" t="s">
        <v>477</v>
      </c>
      <c r="D866" t="s">
        <v>48</v>
      </c>
      <c r="E866" t="s">
        <v>307</v>
      </c>
      <c r="F866" t="s">
        <v>307</v>
      </c>
      <c r="G866" t="s">
        <v>307</v>
      </c>
    </row>
    <row r="867" spans="1:42" x14ac:dyDescent="0.25">
      <c r="A867">
        <v>205</v>
      </c>
      <c r="B867" t="s">
        <v>159</v>
      </c>
      <c r="C867" t="s">
        <v>45</v>
      </c>
      <c r="D867" t="s">
        <v>63</v>
      </c>
      <c r="E867" t="s">
        <v>307</v>
      </c>
      <c r="F867" t="s">
        <v>307</v>
      </c>
      <c r="G867" t="s">
        <v>307</v>
      </c>
      <c r="H867" t="s">
        <v>307</v>
      </c>
      <c r="I867" t="s">
        <v>307</v>
      </c>
      <c r="J867" t="s">
        <v>307</v>
      </c>
      <c r="K867" t="s">
        <v>307</v>
      </c>
      <c r="L867" t="s">
        <v>307</v>
      </c>
      <c r="M867" t="s">
        <v>307</v>
      </c>
      <c r="N867" t="s">
        <v>307</v>
      </c>
      <c r="O867" t="s">
        <v>307</v>
      </c>
      <c r="P867" t="s">
        <v>307</v>
      </c>
      <c r="Q867" t="s">
        <v>307</v>
      </c>
      <c r="R867" t="s">
        <v>307</v>
      </c>
      <c r="S867" t="s">
        <v>307</v>
      </c>
      <c r="T867" t="s">
        <v>307</v>
      </c>
      <c r="U867" t="s">
        <v>307</v>
      </c>
      <c r="V867" t="s">
        <v>307</v>
      </c>
      <c r="W867" t="s">
        <v>307</v>
      </c>
    </row>
    <row r="868" spans="1:42" x14ac:dyDescent="0.25">
      <c r="A868">
        <v>205</v>
      </c>
      <c r="B868" t="s">
        <v>159</v>
      </c>
      <c r="C868" t="s">
        <v>45</v>
      </c>
      <c r="D868" t="s">
        <v>64</v>
      </c>
      <c r="E868" t="s">
        <v>307</v>
      </c>
      <c r="F868" t="s">
        <v>307</v>
      </c>
      <c r="G868" t="s">
        <v>307</v>
      </c>
      <c r="H868" t="s">
        <v>307</v>
      </c>
      <c r="I868" t="s">
        <v>307</v>
      </c>
      <c r="J868" t="s">
        <v>307</v>
      </c>
      <c r="K868" t="s">
        <v>307</v>
      </c>
      <c r="L868" t="s">
        <v>307</v>
      </c>
      <c r="M868" t="s">
        <v>307</v>
      </c>
      <c r="N868" t="s">
        <v>307</v>
      </c>
      <c r="O868" t="s">
        <v>307</v>
      </c>
      <c r="P868" t="s">
        <v>307</v>
      </c>
      <c r="Q868" t="s">
        <v>307</v>
      </c>
      <c r="R868" t="s">
        <v>307</v>
      </c>
      <c r="S868" t="s">
        <v>307</v>
      </c>
      <c r="T868" t="s">
        <v>307</v>
      </c>
      <c r="U868" t="s">
        <v>307</v>
      </c>
      <c r="V868" t="s">
        <v>307</v>
      </c>
      <c r="W868" t="s">
        <v>307</v>
      </c>
    </row>
    <row r="869" spans="1:42" x14ac:dyDescent="0.25">
      <c r="A869">
        <v>205</v>
      </c>
      <c r="B869" t="s">
        <v>159</v>
      </c>
      <c r="C869" t="s">
        <v>40</v>
      </c>
      <c r="D869" t="s">
        <v>52</v>
      </c>
      <c r="E869" t="s">
        <v>307</v>
      </c>
      <c r="F869" t="s">
        <v>307</v>
      </c>
      <c r="G869" t="s">
        <v>307</v>
      </c>
      <c r="H869" t="s">
        <v>307</v>
      </c>
      <c r="I869" t="s">
        <v>307</v>
      </c>
      <c r="J869" t="s">
        <v>307</v>
      </c>
      <c r="K869" t="s">
        <v>307</v>
      </c>
      <c r="L869" t="s">
        <v>307</v>
      </c>
      <c r="M869" t="s">
        <v>307</v>
      </c>
      <c r="N869" t="s">
        <v>307</v>
      </c>
      <c r="O869" t="s">
        <v>307</v>
      </c>
      <c r="P869" t="s">
        <v>307</v>
      </c>
      <c r="Q869" t="s">
        <v>307</v>
      </c>
      <c r="R869" t="s">
        <v>307</v>
      </c>
      <c r="S869" t="s">
        <v>307</v>
      </c>
      <c r="T869" t="s">
        <v>307</v>
      </c>
      <c r="U869" t="s">
        <v>307</v>
      </c>
      <c r="V869" t="s">
        <v>307</v>
      </c>
      <c r="W869" t="s">
        <v>307</v>
      </c>
      <c r="X869" t="s">
        <v>307</v>
      </c>
      <c r="Y869" t="s">
        <v>307</v>
      </c>
      <c r="Z869" t="s">
        <v>307</v>
      </c>
    </row>
    <row r="870" spans="1:42" x14ac:dyDescent="0.25">
      <c r="A870">
        <v>205</v>
      </c>
      <c r="B870" t="s">
        <v>159</v>
      </c>
      <c r="C870" t="s">
        <v>40</v>
      </c>
      <c r="D870" t="s">
        <v>53</v>
      </c>
      <c r="E870" t="s">
        <v>307</v>
      </c>
      <c r="F870" t="s">
        <v>307</v>
      </c>
      <c r="G870" t="s">
        <v>307</v>
      </c>
      <c r="H870" t="s">
        <v>307</v>
      </c>
      <c r="I870" t="s">
        <v>307</v>
      </c>
      <c r="J870" t="s">
        <v>307</v>
      </c>
      <c r="K870" t="s">
        <v>307</v>
      </c>
      <c r="L870" t="s">
        <v>307</v>
      </c>
      <c r="M870" t="s">
        <v>307</v>
      </c>
      <c r="N870" t="s">
        <v>307</v>
      </c>
      <c r="O870" t="s">
        <v>307</v>
      </c>
      <c r="P870" t="s">
        <v>307</v>
      </c>
      <c r="Q870" t="s">
        <v>307</v>
      </c>
      <c r="R870" t="s">
        <v>307</v>
      </c>
      <c r="S870" t="s">
        <v>307</v>
      </c>
      <c r="T870" t="s">
        <v>307</v>
      </c>
      <c r="U870" t="s">
        <v>307</v>
      </c>
      <c r="V870" t="s">
        <v>307</v>
      </c>
      <c r="W870" t="s">
        <v>307</v>
      </c>
      <c r="X870" t="s">
        <v>307</v>
      </c>
      <c r="Y870" t="s">
        <v>307</v>
      </c>
      <c r="Z870" t="s">
        <v>307</v>
      </c>
    </row>
    <row r="871" spans="1:42" x14ac:dyDescent="0.25">
      <c r="A871">
        <v>205</v>
      </c>
      <c r="B871" t="s">
        <v>159</v>
      </c>
      <c r="C871" t="s">
        <v>39</v>
      </c>
      <c r="D871" t="s">
        <v>50</v>
      </c>
      <c r="E871" t="s">
        <v>307</v>
      </c>
      <c r="F871" t="s">
        <v>307</v>
      </c>
      <c r="G871" t="s">
        <v>307</v>
      </c>
      <c r="H871" t="s">
        <v>307</v>
      </c>
      <c r="I871" t="s">
        <v>307</v>
      </c>
      <c r="J871" t="s">
        <v>307</v>
      </c>
      <c r="K871" t="s">
        <v>307</v>
      </c>
      <c r="L871" t="s">
        <v>307</v>
      </c>
      <c r="M871" t="s">
        <v>307</v>
      </c>
      <c r="N871" t="s">
        <v>307</v>
      </c>
      <c r="O871" t="s">
        <v>307</v>
      </c>
      <c r="P871" t="s">
        <v>307</v>
      </c>
      <c r="Q871" t="s">
        <v>307</v>
      </c>
      <c r="R871" t="s">
        <v>307</v>
      </c>
      <c r="S871" t="s">
        <v>307</v>
      </c>
      <c r="T871" t="s">
        <v>307</v>
      </c>
      <c r="U871" t="s">
        <v>307</v>
      </c>
      <c r="V871" t="s">
        <v>307</v>
      </c>
      <c r="W871" t="s">
        <v>307</v>
      </c>
      <c r="X871" t="s">
        <v>307</v>
      </c>
      <c r="Y871" t="s">
        <v>307</v>
      </c>
      <c r="Z871" t="s">
        <v>307</v>
      </c>
      <c r="AA871" t="s">
        <v>307</v>
      </c>
      <c r="AB871" t="s">
        <v>307</v>
      </c>
      <c r="AC871" t="s">
        <v>307</v>
      </c>
      <c r="AD871" t="s">
        <v>307</v>
      </c>
      <c r="AE871" t="s">
        <v>307</v>
      </c>
      <c r="AF871" t="s">
        <v>307</v>
      </c>
      <c r="AG871" t="s">
        <v>307</v>
      </c>
      <c r="AH871" t="s">
        <v>307</v>
      </c>
      <c r="AI871" t="s">
        <v>307</v>
      </c>
      <c r="AJ871" t="s">
        <v>307</v>
      </c>
      <c r="AK871" t="s">
        <v>307</v>
      </c>
      <c r="AL871" t="s">
        <v>307</v>
      </c>
      <c r="AM871" t="s">
        <v>307</v>
      </c>
      <c r="AN871" t="s">
        <v>307</v>
      </c>
      <c r="AO871" t="s">
        <v>307</v>
      </c>
      <c r="AP871" t="s">
        <v>307</v>
      </c>
    </row>
    <row r="872" spans="1:42" x14ac:dyDescent="0.25">
      <c r="A872">
        <v>205</v>
      </c>
      <c r="B872" t="s">
        <v>159</v>
      </c>
      <c r="C872" t="s">
        <v>39</v>
      </c>
      <c r="D872" t="s">
        <v>48</v>
      </c>
      <c r="E872" t="s">
        <v>307</v>
      </c>
      <c r="F872" t="s">
        <v>307</v>
      </c>
      <c r="G872" t="s">
        <v>307</v>
      </c>
      <c r="H872" t="s">
        <v>307</v>
      </c>
      <c r="I872" t="s">
        <v>307</v>
      </c>
      <c r="J872" t="s">
        <v>307</v>
      </c>
      <c r="K872" t="s">
        <v>307</v>
      </c>
      <c r="L872" t="s">
        <v>307</v>
      </c>
      <c r="M872" t="s">
        <v>307</v>
      </c>
      <c r="N872" t="s">
        <v>307</v>
      </c>
      <c r="O872" t="s">
        <v>307</v>
      </c>
      <c r="P872" t="s">
        <v>307</v>
      </c>
      <c r="Q872" t="s">
        <v>307</v>
      </c>
      <c r="R872" t="s">
        <v>307</v>
      </c>
      <c r="S872" t="s">
        <v>307</v>
      </c>
      <c r="T872" t="s">
        <v>307</v>
      </c>
      <c r="U872" t="s">
        <v>307</v>
      </c>
      <c r="V872" t="s">
        <v>307</v>
      </c>
      <c r="W872" t="s">
        <v>307</v>
      </c>
      <c r="X872" t="s">
        <v>307</v>
      </c>
      <c r="Y872" t="s">
        <v>307</v>
      </c>
      <c r="Z872" t="s">
        <v>307</v>
      </c>
      <c r="AA872" t="s">
        <v>307</v>
      </c>
      <c r="AB872" t="s">
        <v>307</v>
      </c>
      <c r="AC872" t="s">
        <v>307</v>
      </c>
      <c r="AD872" t="s">
        <v>307</v>
      </c>
      <c r="AE872" t="s">
        <v>307</v>
      </c>
      <c r="AF872" t="s">
        <v>307</v>
      </c>
      <c r="AG872" t="s">
        <v>307</v>
      </c>
      <c r="AH872" t="s">
        <v>307</v>
      </c>
      <c r="AI872" t="s">
        <v>307</v>
      </c>
      <c r="AJ872" t="s">
        <v>307</v>
      </c>
      <c r="AK872" t="s">
        <v>307</v>
      </c>
      <c r="AL872" t="s">
        <v>307</v>
      </c>
      <c r="AM872" t="s">
        <v>307</v>
      </c>
      <c r="AN872" t="s">
        <v>307</v>
      </c>
      <c r="AO872" t="s">
        <v>307</v>
      </c>
      <c r="AP872" t="s">
        <v>307</v>
      </c>
    </row>
    <row r="873" spans="1:42" x14ac:dyDescent="0.25">
      <c r="A873">
        <v>205</v>
      </c>
      <c r="B873" t="s">
        <v>159</v>
      </c>
      <c r="C873" t="s">
        <v>39</v>
      </c>
      <c r="D873" t="s">
        <v>51</v>
      </c>
      <c r="E873" t="s">
        <v>307</v>
      </c>
      <c r="F873" t="s">
        <v>307</v>
      </c>
      <c r="G873" t="s">
        <v>307</v>
      </c>
      <c r="H873" t="s">
        <v>307</v>
      </c>
      <c r="I873" t="s">
        <v>307</v>
      </c>
      <c r="J873" t="s">
        <v>307</v>
      </c>
      <c r="K873" t="s">
        <v>307</v>
      </c>
      <c r="L873" t="s">
        <v>307</v>
      </c>
      <c r="M873" t="s">
        <v>307</v>
      </c>
      <c r="N873" t="s">
        <v>307</v>
      </c>
      <c r="O873" t="s">
        <v>307</v>
      </c>
      <c r="P873" t="s">
        <v>307</v>
      </c>
      <c r="Q873" t="s">
        <v>307</v>
      </c>
      <c r="R873" t="s">
        <v>307</v>
      </c>
      <c r="S873" t="s">
        <v>307</v>
      </c>
      <c r="T873" t="s">
        <v>307</v>
      </c>
      <c r="U873" t="s">
        <v>307</v>
      </c>
      <c r="V873" t="s">
        <v>307</v>
      </c>
      <c r="W873" t="s">
        <v>307</v>
      </c>
      <c r="X873" t="s">
        <v>307</v>
      </c>
      <c r="Y873" t="s">
        <v>307</v>
      </c>
      <c r="Z873" t="s">
        <v>307</v>
      </c>
      <c r="AA873" t="s">
        <v>307</v>
      </c>
      <c r="AB873" t="s">
        <v>307</v>
      </c>
      <c r="AC873" t="s">
        <v>307</v>
      </c>
      <c r="AD873" t="s">
        <v>307</v>
      </c>
      <c r="AE873" t="s">
        <v>307</v>
      </c>
      <c r="AF873" t="s">
        <v>307</v>
      </c>
      <c r="AG873" t="s">
        <v>307</v>
      </c>
      <c r="AH873" t="s">
        <v>307</v>
      </c>
      <c r="AI873" t="s">
        <v>307</v>
      </c>
      <c r="AJ873" t="s">
        <v>307</v>
      </c>
      <c r="AK873" t="s">
        <v>307</v>
      </c>
      <c r="AL873" t="s">
        <v>307</v>
      </c>
      <c r="AM873" t="s">
        <v>307</v>
      </c>
      <c r="AN873" t="s">
        <v>307</v>
      </c>
      <c r="AO873" t="s">
        <v>307</v>
      </c>
      <c r="AP873" t="s">
        <v>307</v>
      </c>
    </row>
    <row r="874" spans="1:42" x14ac:dyDescent="0.25">
      <c r="A874">
        <v>205</v>
      </c>
      <c r="B874" t="s">
        <v>159</v>
      </c>
      <c r="C874" t="s">
        <v>46</v>
      </c>
      <c r="D874" t="s">
        <v>65</v>
      </c>
      <c r="E874" t="s">
        <v>307</v>
      </c>
      <c r="F874" t="s">
        <v>307</v>
      </c>
      <c r="G874" t="s">
        <v>307</v>
      </c>
      <c r="H874" t="s">
        <v>307</v>
      </c>
      <c r="I874" t="s">
        <v>307</v>
      </c>
      <c r="J874" t="s">
        <v>307</v>
      </c>
      <c r="K874" t="s">
        <v>307</v>
      </c>
      <c r="L874" t="s">
        <v>307</v>
      </c>
      <c r="M874" t="s">
        <v>307</v>
      </c>
      <c r="N874" t="s">
        <v>307</v>
      </c>
      <c r="O874" t="s">
        <v>307</v>
      </c>
      <c r="P874" t="s">
        <v>307</v>
      </c>
      <c r="Q874" t="s">
        <v>307</v>
      </c>
      <c r="R874" t="s">
        <v>307</v>
      </c>
      <c r="S874" t="s">
        <v>307</v>
      </c>
      <c r="T874" t="s">
        <v>307</v>
      </c>
      <c r="U874" t="s">
        <v>307</v>
      </c>
      <c r="V874" t="s">
        <v>307</v>
      </c>
      <c r="W874" t="s">
        <v>307</v>
      </c>
      <c r="X874" t="s">
        <v>307</v>
      </c>
      <c r="Y874" t="s">
        <v>307</v>
      </c>
      <c r="Z874" t="s">
        <v>307</v>
      </c>
    </row>
    <row r="875" spans="1:42" x14ac:dyDescent="0.25">
      <c r="A875">
        <v>205</v>
      </c>
      <c r="B875" t="s">
        <v>159</v>
      </c>
      <c r="C875" t="s">
        <v>46</v>
      </c>
      <c r="D875" t="s">
        <v>66</v>
      </c>
      <c r="E875" t="s">
        <v>307</v>
      </c>
      <c r="F875" t="s">
        <v>307</v>
      </c>
      <c r="G875" t="s">
        <v>307</v>
      </c>
      <c r="H875" t="s">
        <v>307</v>
      </c>
      <c r="I875" t="s">
        <v>307</v>
      </c>
      <c r="J875" t="s">
        <v>307</v>
      </c>
      <c r="K875" t="s">
        <v>307</v>
      </c>
      <c r="L875" t="s">
        <v>307</v>
      </c>
      <c r="M875" t="s">
        <v>307</v>
      </c>
      <c r="N875" t="s">
        <v>307</v>
      </c>
      <c r="O875" t="s">
        <v>307</v>
      </c>
      <c r="P875" t="s">
        <v>307</v>
      </c>
      <c r="Q875" t="s">
        <v>307</v>
      </c>
      <c r="R875" t="s">
        <v>307</v>
      </c>
      <c r="S875" t="s">
        <v>307</v>
      </c>
      <c r="T875" t="s">
        <v>307</v>
      </c>
      <c r="U875" t="s">
        <v>307</v>
      </c>
      <c r="V875" t="s">
        <v>307</v>
      </c>
      <c r="W875" t="s">
        <v>307</v>
      </c>
      <c r="X875" t="s">
        <v>307</v>
      </c>
      <c r="Y875" t="s">
        <v>307</v>
      </c>
      <c r="Z875" t="s">
        <v>307</v>
      </c>
    </row>
    <row r="876" spans="1:42" x14ac:dyDescent="0.25">
      <c r="A876">
        <v>205</v>
      </c>
      <c r="B876" t="s">
        <v>159</v>
      </c>
      <c r="C876" t="s">
        <v>46</v>
      </c>
      <c r="D876" t="s">
        <v>67</v>
      </c>
      <c r="E876" t="s">
        <v>307</v>
      </c>
      <c r="F876" t="s">
        <v>307</v>
      </c>
      <c r="G876" t="s">
        <v>307</v>
      </c>
      <c r="H876" t="s">
        <v>307</v>
      </c>
      <c r="I876" t="s">
        <v>307</v>
      </c>
      <c r="J876" t="s">
        <v>307</v>
      </c>
      <c r="K876" t="s">
        <v>307</v>
      </c>
      <c r="L876" t="s">
        <v>307</v>
      </c>
      <c r="M876" t="s">
        <v>307</v>
      </c>
      <c r="N876" t="s">
        <v>307</v>
      </c>
      <c r="O876" t="s">
        <v>307</v>
      </c>
      <c r="P876" t="s">
        <v>307</v>
      </c>
      <c r="Q876" t="s">
        <v>307</v>
      </c>
      <c r="R876" t="s">
        <v>307</v>
      </c>
      <c r="S876" t="s">
        <v>307</v>
      </c>
      <c r="T876" t="s">
        <v>307</v>
      </c>
      <c r="U876" t="s">
        <v>307</v>
      </c>
      <c r="V876" t="s">
        <v>307</v>
      </c>
      <c r="W876" t="s">
        <v>307</v>
      </c>
      <c r="X876" t="s">
        <v>307</v>
      </c>
      <c r="Y876" t="s">
        <v>307</v>
      </c>
      <c r="Z876" t="s">
        <v>307</v>
      </c>
    </row>
    <row r="877" spans="1:42" x14ac:dyDescent="0.25">
      <c r="A877">
        <v>205</v>
      </c>
      <c r="B877" t="s">
        <v>159</v>
      </c>
      <c r="C877" t="s">
        <v>46</v>
      </c>
      <c r="D877" t="s">
        <v>68</v>
      </c>
      <c r="E877" t="s">
        <v>307</v>
      </c>
      <c r="F877" t="s">
        <v>307</v>
      </c>
      <c r="G877" t="s">
        <v>307</v>
      </c>
      <c r="H877" t="s">
        <v>307</v>
      </c>
      <c r="I877" t="s">
        <v>307</v>
      </c>
      <c r="J877" t="s">
        <v>307</v>
      </c>
      <c r="K877" t="s">
        <v>307</v>
      </c>
      <c r="L877" t="s">
        <v>307</v>
      </c>
      <c r="M877" t="s">
        <v>307</v>
      </c>
      <c r="N877" t="s">
        <v>307</v>
      </c>
      <c r="O877" t="s">
        <v>307</v>
      </c>
      <c r="P877" t="s">
        <v>307</v>
      </c>
      <c r="Q877" t="s">
        <v>307</v>
      </c>
      <c r="R877" t="s">
        <v>307</v>
      </c>
      <c r="S877" t="s">
        <v>307</v>
      </c>
      <c r="T877" t="s">
        <v>307</v>
      </c>
      <c r="U877" t="s">
        <v>307</v>
      </c>
      <c r="V877" t="s">
        <v>307</v>
      </c>
      <c r="W877" t="s">
        <v>307</v>
      </c>
      <c r="X877" t="s">
        <v>307</v>
      </c>
      <c r="Y877" t="s">
        <v>307</v>
      </c>
      <c r="Z877" t="s">
        <v>307</v>
      </c>
    </row>
    <row r="878" spans="1:42" x14ac:dyDescent="0.25">
      <c r="A878">
        <v>205</v>
      </c>
      <c r="B878" t="s">
        <v>159</v>
      </c>
      <c r="C878" t="s">
        <v>46</v>
      </c>
      <c r="D878" t="s">
        <v>69</v>
      </c>
      <c r="E878" t="s">
        <v>307</v>
      </c>
      <c r="F878" t="s">
        <v>307</v>
      </c>
      <c r="G878" t="s">
        <v>307</v>
      </c>
      <c r="H878" t="s">
        <v>307</v>
      </c>
      <c r="I878" t="s">
        <v>307</v>
      </c>
      <c r="J878" t="s">
        <v>307</v>
      </c>
      <c r="K878" t="s">
        <v>307</v>
      </c>
      <c r="L878" t="s">
        <v>307</v>
      </c>
      <c r="M878" t="s">
        <v>307</v>
      </c>
      <c r="N878" t="s">
        <v>307</v>
      </c>
      <c r="O878" t="s">
        <v>307</v>
      </c>
      <c r="P878" t="s">
        <v>307</v>
      </c>
      <c r="Q878" t="s">
        <v>307</v>
      </c>
      <c r="R878" t="s">
        <v>307</v>
      </c>
      <c r="S878" t="s">
        <v>307</v>
      </c>
      <c r="T878" t="s">
        <v>307</v>
      </c>
      <c r="U878" t="s">
        <v>307</v>
      </c>
      <c r="V878" t="s">
        <v>307</v>
      </c>
      <c r="W878" t="s">
        <v>307</v>
      </c>
      <c r="X878" t="s">
        <v>307</v>
      </c>
      <c r="Y878" t="s">
        <v>307</v>
      </c>
      <c r="Z878" t="s">
        <v>307</v>
      </c>
    </row>
    <row r="879" spans="1:42" x14ac:dyDescent="0.25">
      <c r="A879">
        <v>205</v>
      </c>
      <c r="B879" t="s">
        <v>159</v>
      </c>
      <c r="C879" t="s">
        <v>46</v>
      </c>
      <c r="D879" t="s">
        <v>70</v>
      </c>
      <c r="E879" t="s">
        <v>307</v>
      </c>
      <c r="F879" t="s">
        <v>307</v>
      </c>
      <c r="G879" t="s">
        <v>307</v>
      </c>
      <c r="H879" t="s">
        <v>307</v>
      </c>
      <c r="I879" t="s">
        <v>307</v>
      </c>
      <c r="J879" t="s">
        <v>307</v>
      </c>
      <c r="K879" t="s">
        <v>307</v>
      </c>
      <c r="L879" t="s">
        <v>307</v>
      </c>
      <c r="M879" t="s">
        <v>307</v>
      </c>
      <c r="N879" t="s">
        <v>307</v>
      </c>
      <c r="O879" t="s">
        <v>307</v>
      </c>
      <c r="P879" t="s">
        <v>307</v>
      </c>
      <c r="Q879" t="s">
        <v>307</v>
      </c>
      <c r="R879" t="s">
        <v>307</v>
      </c>
      <c r="S879" t="s">
        <v>307</v>
      </c>
      <c r="T879" t="s">
        <v>307</v>
      </c>
      <c r="U879" t="s">
        <v>307</v>
      </c>
      <c r="V879" t="s">
        <v>307</v>
      </c>
      <c r="W879" t="s">
        <v>307</v>
      </c>
      <c r="X879" t="s">
        <v>307</v>
      </c>
      <c r="Y879" t="s">
        <v>307</v>
      </c>
      <c r="Z879" t="s">
        <v>307</v>
      </c>
    </row>
    <row r="880" spans="1:42" x14ac:dyDescent="0.25">
      <c r="A880">
        <v>205</v>
      </c>
      <c r="B880" t="s">
        <v>159</v>
      </c>
      <c r="C880" t="s">
        <v>46</v>
      </c>
      <c r="D880" t="s">
        <v>71</v>
      </c>
      <c r="E880" t="s">
        <v>307</v>
      </c>
      <c r="F880" t="s">
        <v>307</v>
      </c>
      <c r="G880" t="s">
        <v>307</v>
      </c>
      <c r="H880" t="s">
        <v>307</v>
      </c>
      <c r="I880" t="s">
        <v>307</v>
      </c>
      <c r="J880" t="s">
        <v>307</v>
      </c>
      <c r="K880" t="s">
        <v>307</v>
      </c>
      <c r="L880" t="s">
        <v>307</v>
      </c>
      <c r="M880" t="s">
        <v>307</v>
      </c>
      <c r="N880" t="s">
        <v>307</v>
      </c>
      <c r="O880" t="s">
        <v>307</v>
      </c>
      <c r="P880" t="s">
        <v>307</v>
      </c>
      <c r="Q880" t="s">
        <v>307</v>
      </c>
      <c r="R880" t="s">
        <v>307</v>
      </c>
      <c r="S880" t="s">
        <v>307</v>
      </c>
      <c r="T880" t="s">
        <v>307</v>
      </c>
      <c r="U880" t="s">
        <v>307</v>
      </c>
      <c r="V880" t="s">
        <v>307</v>
      </c>
      <c r="W880" t="s">
        <v>307</v>
      </c>
      <c r="X880" t="s">
        <v>307</v>
      </c>
      <c r="Y880" t="s">
        <v>307</v>
      </c>
      <c r="Z880" t="s">
        <v>307</v>
      </c>
    </row>
    <row r="881" spans="1:26" x14ac:dyDescent="0.25">
      <c r="A881">
        <v>205</v>
      </c>
      <c r="B881" t="s">
        <v>159</v>
      </c>
      <c r="C881" t="s">
        <v>46</v>
      </c>
      <c r="D881" t="s">
        <v>72</v>
      </c>
      <c r="E881" t="s">
        <v>307</v>
      </c>
      <c r="F881" t="s">
        <v>307</v>
      </c>
      <c r="G881" t="s">
        <v>307</v>
      </c>
      <c r="H881" t="s">
        <v>307</v>
      </c>
      <c r="I881" t="s">
        <v>307</v>
      </c>
      <c r="J881" t="s">
        <v>307</v>
      </c>
      <c r="K881" t="s">
        <v>307</v>
      </c>
      <c r="L881" t="s">
        <v>307</v>
      </c>
      <c r="M881" t="s">
        <v>307</v>
      </c>
      <c r="N881" t="s">
        <v>307</v>
      </c>
      <c r="O881" t="s">
        <v>307</v>
      </c>
      <c r="P881" t="s">
        <v>307</v>
      </c>
      <c r="Q881" t="s">
        <v>307</v>
      </c>
      <c r="R881" t="s">
        <v>307</v>
      </c>
      <c r="S881" t="s">
        <v>307</v>
      </c>
      <c r="T881" t="s">
        <v>307</v>
      </c>
      <c r="U881" t="s">
        <v>307</v>
      </c>
      <c r="V881" t="s">
        <v>307</v>
      </c>
      <c r="W881" t="s">
        <v>307</v>
      </c>
      <c r="X881" t="s">
        <v>307</v>
      </c>
      <c r="Y881" t="s">
        <v>307</v>
      </c>
      <c r="Z881" t="s">
        <v>307</v>
      </c>
    </row>
    <row r="882" spans="1:26" x14ac:dyDescent="0.25">
      <c r="A882">
        <v>205</v>
      </c>
      <c r="B882" t="s">
        <v>159</v>
      </c>
      <c r="C882" t="s">
        <v>46</v>
      </c>
      <c r="D882" t="s">
        <v>47</v>
      </c>
      <c r="E882" t="s">
        <v>307</v>
      </c>
      <c r="F882" t="s">
        <v>307</v>
      </c>
      <c r="G882" t="s">
        <v>307</v>
      </c>
      <c r="H882" t="s">
        <v>307</v>
      </c>
      <c r="I882" t="s">
        <v>307</v>
      </c>
      <c r="J882" t="s">
        <v>307</v>
      </c>
      <c r="K882" t="s">
        <v>307</v>
      </c>
      <c r="L882" t="s">
        <v>307</v>
      </c>
      <c r="M882" t="s">
        <v>307</v>
      </c>
      <c r="N882" t="s">
        <v>307</v>
      </c>
      <c r="O882" t="s">
        <v>307</v>
      </c>
      <c r="P882" t="s">
        <v>307</v>
      </c>
      <c r="Q882" t="s">
        <v>307</v>
      </c>
      <c r="R882" t="s">
        <v>307</v>
      </c>
      <c r="S882" t="s">
        <v>307</v>
      </c>
      <c r="T882" t="s">
        <v>307</v>
      </c>
      <c r="U882" t="s">
        <v>307</v>
      </c>
      <c r="V882" t="s">
        <v>307</v>
      </c>
      <c r="W882" t="s">
        <v>307</v>
      </c>
      <c r="X882" t="s">
        <v>307</v>
      </c>
      <c r="Y882" t="s">
        <v>307</v>
      </c>
      <c r="Z882" t="s">
        <v>307</v>
      </c>
    </row>
    <row r="883" spans="1:26" x14ac:dyDescent="0.25">
      <c r="A883">
        <v>205</v>
      </c>
      <c r="B883" t="s">
        <v>159</v>
      </c>
      <c r="C883" t="s">
        <v>46</v>
      </c>
      <c r="D883" t="s">
        <v>48</v>
      </c>
      <c r="E883" t="s">
        <v>307</v>
      </c>
      <c r="F883" t="s">
        <v>307</v>
      </c>
      <c r="G883" t="s">
        <v>307</v>
      </c>
      <c r="H883" t="s">
        <v>307</v>
      </c>
      <c r="I883" t="s">
        <v>307</v>
      </c>
      <c r="J883" t="s">
        <v>307</v>
      </c>
      <c r="K883" t="s">
        <v>307</v>
      </c>
      <c r="L883" t="s">
        <v>307</v>
      </c>
      <c r="M883" t="s">
        <v>307</v>
      </c>
      <c r="N883" t="s">
        <v>307</v>
      </c>
      <c r="O883" t="s">
        <v>307</v>
      </c>
      <c r="P883" t="s">
        <v>307</v>
      </c>
      <c r="Q883" t="s">
        <v>307</v>
      </c>
      <c r="R883" t="s">
        <v>307</v>
      </c>
      <c r="S883" t="s">
        <v>307</v>
      </c>
      <c r="T883" t="s">
        <v>307</v>
      </c>
      <c r="U883" t="s">
        <v>307</v>
      </c>
      <c r="V883" t="s">
        <v>307</v>
      </c>
      <c r="W883" t="s">
        <v>307</v>
      </c>
      <c r="X883" t="s">
        <v>307</v>
      </c>
      <c r="Y883" t="s">
        <v>307</v>
      </c>
      <c r="Z883" t="s">
        <v>307</v>
      </c>
    </row>
    <row r="884" spans="1:26" x14ac:dyDescent="0.25">
      <c r="A884">
        <v>205</v>
      </c>
      <c r="B884" t="s">
        <v>159</v>
      </c>
      <c r="C884" t="s">
        <v>46</v>
      </c>
      <c r="D884" t="s">
        <v>49</v>
      </c>
      <c r="E884" t="s">
        <v>307</v>
      </c>
      <c r="F884" t="s">
        <v>307</v>
      </c>
      <c r="G884" t="s">
        <v>307</v>
      </c>
      <c r="H884" t="s">
        <v>307</v>
      </c>
      <c r="I884" t="s">
        <v>307</v>
      </c>
      <c r="J884" t="s">
        <v>307</v>
      </c>
      <c r="K884" t="s">
        <v>307</v>
      </c>
      <c r="L884" t="s">
        <v>307</v>
      </c>
      <c r="M884" t="s">
        <v>307</v>
      </c>
      <c r="N884" t="s">
        <v>307</v>
      </c>
      <c r="O884" t="s">
        <v>307</v>
      </c>
      <c r="P884" t="s">
        <v>307</v>
      </c>
      <c r="Q884" t="s">
        <v>307</v>
      </c>
      <c r="R884" t="s">
        <v>307</v>
      </c>
      <c r="S884" t="s">
        <v>307</v>
      </c>
      <c r="T884" t="s">
        <v>307</v>
      </c>
      <c r="U884" t="s">
        <v>307</v>
      </c>
      <c r="V884" t="s">
        <v>307</v>
      </c>
      <c r="W884" t="s">
        <v>307</v>
      </c>
      <c r="X884" t="s">
        <v>307</v>
      </c>
      <c r="Y884" t="s">
        <v>307</v>
      </c>
      <c r="Z884" t="s">
        <v>307</v>
      </c>
    </row>
    <row r="885" spans="1:26" x14ac:dyDescent="0.25">
      <c r="A885">
        <v>205</v>
      </c>
      <c r="B885" t="s">
        <v>159</v>
      </c>
      <c r="C885" t="s">
        <v>41</v>
      </c>
      <c r="D885" t="s">
        <v>48</v>
      </c>
      <c r="E885" t="s">
        <v>307</v>
      </c>
      <c r="F885" t="s">
        <v>307</v>
      </c>
      <c r="G885" t="s">
        <v>307</v>
      </c>
      <c r="H885" t="s">
        <v>307</v>
      </c>
      <c r="I885" t="s">
        <v>307</v>
      </c>
      <c r="J885" t="s">
        <v>307</v>
      </c>
      <c r="K885" t="s">
        <v>307</v>
      </c>
      <c r="L885" t="s">
        <v>307</v>
      </c>
      <c r="M885" t="s">
        <v>307</v>
      </c>
      <c r="N885" t="s">
        <v>307</v>
      </c>
      <c r="O885" t="s">
        <v>307</v>
      </c>
      <c r="P885" t="s">
        <v>307</v>
      </c>
      <c r="Q885" t="s">
        <v>307</v>
      </c>
      <c r="R885" t="s">
        <v>307</v>
      </c>
      <c r="S885" t="s">
        <v>307</v>
      </c>
      <c r="T885" t="s">
        <v>307</v>
      </c>
      <c r="U885" t="s">
        <v>307</v>
      </c>
      <c r="V885" t="s">
        <v>307</v>
      </c>
      <c r="W885" t="s">
        <v>307</v>
      </c>
      <c r="X885" t="s">
        <v>307</v>
      </c>
      <c r="Y885" t="s">
        <v>307</v>
      </c>
      <c r="Z885" t="s">
        <v>307</v>
      </c>
    </row>
    <row r="886" spans="1:26" x14ac:dyDescent="0.25">
      <c r="A886">
        <v>205</v>
      </c>
      <c r="B886" t="s">
        <v>159</v>
      </c>
      <c r="C886" t="s">
        <v>459</v>
      </c>
      <c r="D886" t="s">
        <v>48</v>
      </c>
      <c r="E886" t="s">
        <v>307</v>
      </c>
      <c r="F886" t="s">
        <v>307</v>
      </c>
      <c r="G886" t="s">
        <v>307</v>
      </c>
      <c r="H886" t="s">
        <v>307</v>
      </c>
      <c r="I886" t="s">
        <v>307</v>
      </c>
      <c r="J886" t="s">
        <v>307</v>
      </c>
      <c r="K886" t="s">
        <v>307</v>
      </c>
      <c r="L886" t="s">
        <v>307</v>
      </c>
      <c r="M886" t="s">
        <v>307</v>
      </c>
      <c r="N886" t="s">
        <v>307</v>
      </c>
      <c r="O886" t="s">
        <v>307</v>
      </c>
      <c r="P886" t="s">
        <v>307</v>
      </c>
      <c r="Q886" t="s">
        <v>307</v>
      </c>
    </row>
    <row r="887" spans="1:26" x14ac:dyDescent="0.25">
      <c r="A887">
        <v>205</v>
      </c>
      <c r="B887" t="s">
        <v>159</v>
      </c>
      <c r="C887" t="s">
        <v>304</v>
      </c>
      <c r="D887" t="s">
        <v>48</v>
      </c>
      <c r="E887" t="s">
        <v>307</v>
      </c>
      <c r="F887" t="s">
        <v>307</v>
      </c>
      <c r="G887" t="s">
        <v>307</v>
      </c>
      <c r="H887" t="s">
        <v>307</v>
      </c>
      <c r="I887" t="s">
        <v>307</v>
      </c>
      <c r="J887" t="s">
        <v>307</v>
      </c>
      <c r="K887" t="s">
        <v>307</v>
      </c>
      <c r="L887" t="s">
        <v>307</v>
      </c>
      <c r="M887" t="s">
        <v>307</v>
      </c>
      <c r="N887" t="s">
        <v>307</v>
      </c>
      <c r="O887" t="s">
        <v>307</v>
      </c>
      <c r="P887" t="s">
        <v>307</v>
      </c>
      <c r="Q887" t="s">
        <v>307</v>
      </c>
    </row>
    <row r="888" spans="1:26" x14ac:dyDescent="0.25">
      <c r="A888">
        <v>205</v>
      </c>
      <c r="B888" t="s">
        <v>159</v>
      </c>
      <c r="C888" t="s">
        <v>433</v>
      </c>
      <c r="D888" t="s">
        <v>48</v>
      </c>
      <c r="E888" t="s">
        <v>307</v>
      </c>
      <c r="F888" t="s">
        <v>307</v>
      </c>
      <c r="G888" t="s">
        <v>307</v>
      </c>
      <c r="H888" t="s">
        <v>307</v>
      </c>
      <c r="I888" t="s">
        <v>307</v>
      </c>
      <c r="J888" t="s">
        <v>307</v>
      </c>
      <c r="K888" t="s">
        <v>307</v>
      </c>
      <c r="L888" t="s">
        <v>307</v>
      </c>
      <c r="M888" t="s">
        <v>307</v>
      </c>
      <c r="N888" t="s">
        <v>307</v>
      </c>
      <c r="O888" t="s">
        <v>307</v>
      </c>
      <c r="P888" t="s">
        <v>307</v>
      </c>
      <c r="Q888" t="s">
        <v>307</v>
      </c>
    </row>
    <row r="889" spans="1:26" x14ac:dyDescent="0.25">
      <c r="A889">
        <v>205</v>
      </c>
      <c r="B889" t="s">
        <v>159</v>
      </c>
      <c r="C889" t="s">
        <v>305</v>
      </c>
      <c r="D889" t="s">
        <v>48</v>
      </c>
      <c r="E889" t="s">
        <v>307</v>
      </c>
      <c r="F889" t="s">
        <v>307</v>
      </c>
      <c r="G889" t="s">
        <v>307</v>
      </c>
      <c r="H889" t="s">
        <v>307</v>
      </c>
      <c r="I889" t="s">
        <v>307</v>
      </c>
      <c r="J889" t="s">
        <v>307</v>
      </c>
      <c r="K889" t="s">
        <v>307</v>
      </c>
      <c r="L889" t="s">
        <v>307</v>
      </c>
      <c r="M889" t="s">
        <v>307</v>
      </c>
      <c r="N889" t="s">
        <v>307</v>
      </c>
      <c r="O889" t="s">
        <v>307</v>
      </c>
      <c r="P889" t="s">
        <v>307</v>
      </c>
      <c r="Q889" t="s">
        <v>307</v>
      </c>
    </row>
    <row r="890" spans="1:26" x14ac:dyDescent="0.25">
      <c r="A890">
        <v>205</v>
      </c>
      <c r="B890" t="s">
        <v>159</v>
      </c>
      <c r="C890" t="s">
        <v>306</v>
      </c>
      <c r="D890" t="s">
        <v>48</v>
      </c>
      <c r="E890" t="s">
        <v>307</v>
      </c>
      <c r="F890" t="s">
        <v>307</v>
      </c>
      <c r="G890" t="s">
        <v>307</v>
      </c>
      <c r="H890" t="s">
        <v>307</v>
      </c>
      <c r="I890" t="s">
        <v>307</v>
      </c>
      <c r="J890" t="s">
        <v>307</v>
      </c>
      <c r="K890" t="s">
        <v>307</v>
      </c>
      <c r="L890" t="s">
        <v>307</v>
      </c>
      <c r="M890" t="s">
        <v>307</v>
      </c>
      <c r="N890" t="s">
        <v>307</v>
      </c>
      <c r="O890" t="s">
        <v>307</v>
      </c>
      <c r="P890" t="s">
        <v>307</v>
      </c>
      <c r="Q890" t="s">
        <v>307</v>
      </c>
    </row>
    <row r="891" spans="1:26" x14ac:dyDescent="0.25">
      <c r="A891">
        <v>205</v>
      </c>
      <c r="B891" t="s">
        <v>159</v>
      </c>
      <c r="C891" t="s">
        <v>44</v>
      </c>
      <c r="D891" t="s">
        <v>54</v>
      </c>
      <c r="E891" t="s">
        <v>307</v>
      </c>
      <c r="F891" t="s">
        <v>307</v>
      </c>
      <c r="G891" t="s">
        <v>307</v>
      </c>
      <c r="H891" t="s">
        <v>307</v>
      </c>
      <c r="I891" t="s">
        <v>307</v>
      </c>
      <c r="J891" t="s">
        <v>307</v>
      </c>
      <c r="K891" t="s">
        <v>307</v>
      </c>
      <c r="L891" t="s">
        <v>307</v>
      </c>
      <c r="M891" t="s">
        <v>307</v>
      </c>
      <c r="N891" t="s">
        <v>307</v>
      </c>
      <c r="O891" t="s">
        <v>307</v>
      </c>
      <c r="P891" t="s">
        <v>307</v>
      </c>
      <c r="Q891" t="s">
        <v>307</v>
      </c>
      <c r="R891" t="s">
        <v>307</v>
      </c>
      <c r="S891" t="s">
        <v>307</v>
      </c>
      <c r="T891" t="s">
        <v>307</v>
      </c>
      <c r="U891" t="s">
        <v>307</v>
      </c>
      <c r="V891" t="s">
        <v>307</v>
      </c>
      <c r="W891" t="s">
        <v>307</v>
      </c>
    </row>
    <row r="892" spans="1:26" x14ac:dyDescent="0.25">
      <c r="A892">
        <v>205</v>
      </c>
      <c r="B892" t="s">
        <v>159</v>
      </c>
      <c r="C892" t="s">
        <v>44</v>
      </c>
      <c r="D892" t="s">
        <v>55</v>
      </c>
      <c r="E892" t="s">
        <v>307</v>
      </c>
      <c r="F892" t="s">
        <v>307</v>
      </c>
      <c r="G892" t="s">
        <v>307</v>
      </c>
      <c r="H892" t="s">
        <v>307</v>
      </c>
      <c r="I892" t="s">
        <v>307</v>
      </c>
      <c r="J892" t="s">
        <v>307</v>
      </c>
      <c r="K892" t="s">
        <v>307</v>
      </c>
      <c r="L892" t="s">
        <v>307</v>
      </c>
      <c r="M892" t="s">
        <v>307</v>
      </c>
      <c r="N892" t="s">
        <v>307</v>
      </c>
      <c r="O892" t="s">
        <v>307</v>
      </c>
      <c r="P892" t="s">
        <v>307</v>
      </c>
      <c r="Q892" t="s">
        <v>307</v>
      </c>
      <c r="R892" t="s">
        <v>307</v>
      </c>
      <c r="S892" t="s">
        <v>307</v>
      </c>
      <c r="T892" t="s">
        <v>307</v>
      </c>
      <c r="U892" t="s">
        <v>307</v>
      </c>
      <c r="V892" t="s">
        <v>307</v>
      </c>
      <c r="W892" t="s">
        <v>307</v>
      </c>
    </row>
    <row r="893" spans="1:26" x14ac:dyDescent="0.25">
      <c r="A893">
        <v>205</v>
      </c>
      <c r="B893" t="s">
        <v>159</v>
      </c>
      <c r="C893" t="s">
        <v>44</v>
      </c>
      <c r="D893" t="s">
        <v>56</v>
      </c>
      <c r="E893" t="s">
        <v>307</v>
      </c>
      <c r="F893" t="s">
        <v>307</v>
      </c>
      <c r="G893" t="s">
        <v>307</v>
      </c>
      <c r="H893" t="s">
        <v>307</v>
      </c>
      <c r="I893" t="s">
        <v>307</v>
      </c>
      <c r="J893" t="s">
        <v>307</v>
      </c>
      <c r="K893" t="s">
        <v>307</v>
      </c>
      <c r="L893" t="s">
        <v>307</v>
      </c>
      <c r="M893" t="s">
        <v>307</v>
      </c>
      <c r="N893" t="s">
        <v>307</v>
      </c>
      <c r="O893" t="s">
        <v>307</v>
      </c>
      <c r="P893" t="s">
        <v>307</v>
      </c>
      <c r="Q893" t="s">
        <v>307</v>
      </c>
      <c r="R893" t="s">
        <v>307</v>
      </c>
      <c r="S893" t="s">
        <v>307</v>
      </c>
      <c r="T893" t="s">
        <v>307</v>
      </c>
      <c r="U893" t="s">
        <v>307</v>
      </c>
      <c r="V893" t="s">
        <v>307</v>
      </c>
      <c r="W893" t="s">
        <v>307</v>
      </c>
    </row>
    <row r="894" spans="1:26" x14ac:dyDescent="0.25">
      <c r="A894">
        <v>205</v>
      </c>
      <c r="B894" t="s">
        <v>159</v>
      </c>
      <c r="C894" t="s">
        <v>44</v>
      </c>
      <c r="D894" t="s">
        <v>57</v>
      </c>
      <c r="E894" t="s">
        <v>307</v>
      </c>
      <c r="F894" t="s">
        <v>307</v>
      </c>
      <c r="G894" t="s">
        <v>307</v>
      </c>
      <c r="H894" t="s">
        <v>307</v>
      </c>
      <c r="I894" t="s">
        <v>307</v>
      </c>
      <c r="J894" t="s">
        <v>307</v>
      </c>
      <c r="K894" t="s">
        <v>307</v>
      </c>
      <c r="L894" t="s">
        <v>307</v>
      </c>
      <c r="M894" t="s">
        <v>307</v>
      </c>
      <c r="N894" t="s">
        <v>307</v>
      </c>
      <c r="O894" t="s">
        <v>307</v>
      </c>
      <c r="P894" t="s">
        <v>307</v>
      </c>
      <c r="Q894" t="s">
        <v>307</v>
      </c>
      <c r="R894" t="s">
        <v>307</v>
      </c>
      <c r="S894" t="s">
        <v>307</v>
      </c>
      <c r="T894" t="s">
        <v>307</v>
      </c>
      <c r="U894" t="s">
        <v>307</v>
      </c>
      <c r="V894" t="s">
        <v>307</v>
      </c>
      <c r="W894" t="s">
        <v>307</v>
      </c>
    </row>
    <row r="895" spans="1:26" x14ac:dyDescent="0.25">
      <c r="A895">
        <v>205</v>
      </c>
      <c r="B895" t="s">
        <v>159</v>
      </c>
      <c r="C895" t="s">
        <v>44</v>
      </c>
      <c r="D895" t="s">
        <v>58</v>
      </c>
      <c r="E895" t="s">
        <v>307</v>
      </c>
      <c r="F895" t="s">
        <v>307</v>
      </c>
      <c r="G895" t="s">
        <v>307</v>
      </c>
      <c r="H895" t="s">
        <v>307</v>
      </c>
      <c r="I895" t="s">
        <v>307</v>
      </c>
      <c r="J895" t="s">
        <v>307</v>
      </c>
      <c r="K895" t="s">
        <v>307</v>
      </c>
      <c r="L895" t="s">
        <v>307</v>
      </c>
      <c r="M895" t="s">
        <v>307</v>
      </c>
      <c r="N895" t="s">
        <v>307</v>
      </c>
      <c r="O895" t="s">
        <v>307</v>
      </c>
      <c r="P895" t="s">
        <v>307</v>
      </c>
      <c r="Q895" t="s">
        <v>307</v>
      </c>
      <c r="R895" t="s">
        <v>307</v>
      </c>
      <c r="S895" t="s">
        <v>307</v>
      </c>
      <c r="T895" t="s">
        <v>307</v>
      </c>
      <c r="U895" t="s">
        <v>307</v>
      </c>
      <c r="V895" t="s">
        <v>307</v>
      </c>
      <c r="W895" t="s">
        <v>307</v>
      </c>
    </row>
    <row r="896" spans="1:26" x14ac:dyDescent="0.25">
      <c r="A896">
        <v>205</v>
      </c>
      <c r="B896" t="s">
        <v>159</v>
      </c>
      <c r="C896" t="s">
        <v>44</v>
      </c>
      <c r="D896" t="s">
        <v>59</v>
      </c>
      <c r="E896" t="s">
        <v>307</v>
      </c>
      <c r="F896" t="s">
        <v>307</v>
      </c>
      <c r="G896" t="s">
        <v>307</v>
      </c>
      <c r="H896" t="s">
        <v>307</v>
      </c>
      <c r="I896" t="s">
        <v>307</v>
      </c>
      <c r="J896" t="s">
        <v>307</v>
      </c>
      <c r="K896" t="s">
        <v>307</v>
      </c>
      <c r="L896" t="s">
        <v>307</v>
      </c>
      <c r="M896" t="s">
        <v>307</v>
      </c>
      <c r="N896" t="s">
        <v>307</v>
      </c>
      <c r="O896" t="s">
        <v>307</v>
      </c>
      <c r="P896" t="s">
        <v>307</v>
      </c>
      <c r="Q896" t="s">
        <v>307</v>
      </c>
      <c r="R896" t="s">
        <v>307</v>
      </c>
      <c r="S896" t="s">
        <v>307</v>
      </c>
      <c r="T896" t="s">
        <v>307</v>
      </c>
      <c r="U896" t="s">
        <v>307</v>
      </c>
      <c r="V896" t="s">
        <v>307</v>
      </c>
      <c r="W896" t="s">
        <v>307</v>
      </c>
    </row>
    <row r="897" spans="1:45" x14ac:dyDescent="0.25">
      <c r="A897">
        <v>205</v>
      </c>
      <c r="B897" t="s">
        <v>159</v>
      </c>
      <c r="C897" t="s">
        <v>44</v>
      </c>
      <c r="D897" t="s">
        <v>60</v>
      </c>
      <c r="E897" t="s">
        <v>307</v>
      </c>
      <c r="F897" t="s">
        <v>307</v>
      </c>
      <c r="G897" t="s">
        <v>307</v>
      </c>
      <c r="H897" t="s">
        <v>307</v>
      </c>
      <c r="I897" t="s">
        <v>307</v>
      </c>
      <c r="J897" t="s">
        <v>307</v>
      </c>
      <c r="K897" t="s">
        <v>307</v>
      </c>
      <c r="L897" t="s">
        <v>307</v>
      </c>
      <c r="M897" t="s">
        <v>307</v>
      </c>
      <c r="N897" t="s">
        <v>307</v>
      </c>
      <c r="O897" t="s">
        <v>307</v>
      </c>
      <c r="P897" t="s">
        <v>307</v>
      </c>
      <c r="Q897" t="s">
        <v>307</v>
      </c>
      <c r="R897" t="s">
        <v>307</v>
      </c>
      <c r="S897" t="s">
        <v>307</v>
      </c>
      <c r="T897" t="s">
        <v>307</v>
      </c>
      <c r="U897" t="s">
        <v>307</v>
      </c>
      <c r="V897" t="s">
        <v>307</v>
      </c>
      <c r="W897" t="s">
        <v>307</v>
      </c>
    </row>
    <row r="898" spans="1:45" x14ac:dyDescent="0.25">
      <c r="A898">
        <v>205</v>
      </c>
      <c r="B898" t="s">
        <v>159</v>
      </c>
      <c r="C898" t="s">
        <v>44</v>
      </c>
      <c r="D898" t="s">
        <v>61</v>
      </c>
      <c r="E898" t="s">
        <v>307</v>
      </c>
      <c r="F898" t="s">
        <v>307</v>
      </c>
      <c r="G898" t="s">
        <v>307</v>
      </c>
      <c r="H898" t="s">
        <v>307</v>
      </c>
      <c r="I898" t="s">
        <v>307</v>
      </c>
      <c r="J898" t="s">
        <v>307</v>
      </c>
      <c r="K898" t="s">
        <v>307</v>
      </c>
      <c r="L898" t="s">
        <v>307</v>
      </c>
      <c r="M898" t="s">
        <v>307</v>
      </c>
      <c r="N898" t="s">
        <v>307</v>
      </c>
      <c r="O898" t="s">
        <v>307</v>
      </c>
      <c r="P898" t="s">
        <v>307</v>
      </c>
      <c r="Q898" t="s">
        <v>307</v>
      </c>
      <c r="R898" t="s">
        <v>307</v>
      </c>
      <c r="S898" t="s">
        <v>307</v>
      </c>
      <c r="T898" t="s">
        <v>307</v>
      </c>
      <c r="U898" t="s">
        <v>307</v>
      </c>
      <c r="V898" t="s">
        <v>307</v>
      </c>
      <c r="W898" t="s">
        <v>307</v>
      </c>
    </row>
    <row r="899" spans="1:45" x14ac:dyDescent="0.25">
      <c r="A899">
        <v>205</v>
      </c>
      <c r="B899" t="s">
        <v>159</v>
      </c>
      <c r="C899" t="s">
        <v>44</v>
      </c>
      <c r="D899" t="s">
        <v>62</v>
      </c>
      <c r="E899" t="s">
        <v>307</v>
      </c>
      <c r="F899" t="s">
        <v>307</v>
      </c>
      <c r="G899" t="s">
        <v>307</v>
      </c>
      <c r="H899" t="s">
        <v>307</v>
      </c>
      <c r="I899" t="s">
        <v>307</v>
      </c>
      <c r="J899" t="s">
        <v>307</v>
      </c>
      <c r="K899" t="s">
        <v>307</v>
      </c>
      <c r="L899" t="s">
        <v>307</v>
      </c>
      <c r="M899" t="s">
        <v>307</v>
      </c>
      <c r="N899" t="s">
        <v>307</v>
      </c>
      <c r="O899" t="s">
        <v>307</v>
      </c>
      <c r="P899" t="s">
        <v>307</v>
      </c>
      <c r="Q899" t="s">
        <v>307</v>
      </c>
      <c r="R899" t="s">
        <v>307</v>
      </c>
      <c r="S899" t="s">
        <v>307</v>
      </c>
      <c r="T899" t="s">
        <v>307</v>
      </c>
      <c r="U899" t="s">
        <v>307</v>
      </c>
      <c r="V899" t="s">
        <v>307</v>
      </c>
      <c r="W899" t="s">
        <v>307</v>
      </c>
    </row>
    <row r="900" spans="1:45" x14ac:dyDescent="0.25">
      <c r="A900">
        <v>205</v>
      </c>
      <c r="B900" t="s">
        <v>159</v>
      </c>
      <c r="C900" t="s">
        <v>38</v>
      </c>
      <c r="D900" t="s">
        <v>47</v>
      </c>
      <c r="E900" t="s">
        <v>307</v>
      </c>
      <c r="F900" t="s">
        <v>307</v>
      </c>
      <c r="G900" t="s">
        <v>307</v>
      </c>
      <c r="H900" t="s">
        <v>307</v>
      </c>
      <c r="I900" t="s">
        <v>307</v>
      </c>
      <c r="J900" t="s">
        <v>307</v>
      </c>
      <c r="K900" t="s">
        <v>307</v>
      </c>
      <c r="L900" t="s">
        <v>307</v>
      </c>
      <c r="M900" t="s">
        <v>307</v>
      </c>
      <c r="N900" t="s">
        <v>307</v>
      </c>
      <c r="O900" t="s">
        <v>307</v>
      </c>
      <c r="P900" t="s">
        <v>307</v>
      </c>
      <c r="Q900" t="s">
        <v>307</v>
      </c>
      <c r="R900" t="s">
        <v>307</v>
      </c>
      <c r="S900" t="s">
        <v>307</v>
      </c>
      <c r="T900" t="s">
        <v>307</v>
      </c>
      <c r="U900" t="s">
        <v>307</v>
      </c>
      <c r="V900" t="s">
        <v>307</v>
      </c>
      <c r="W900" t="s">
        <v>307</v>
      </c>
      <c r="X900" t="s">
        <v>307</v>
      </c>
      <c r="Y900" t="s">
        <v>307</v>
      </c>
      <c r="Z900" t="s">
        <v>307</v>
      </c>
      <c r="AA900" t="s">
        <v>307</v>
      </c>
      <c r="AB900" t="s">
        <v>307</v>
      </c>
      <c r="AC900" t="s">
        <v>307</v>
      </c>
      <c r="AD900" t="s">
        <v>307</v>
      </c>
      <c r="AE900" t="s">
        <v>307</v>
      </c>
      <c r="AF900" t="s">
        <v>307</v>
      </c>
      <c r="AG900" t="s">
        <v>307</v>
      </c>
      <c r="AH900" t="s">
        <v>307</v>
      </c>
      <c r="AI900" t="s">
        <v>307</v>
      </c>
      <c r="AJ900" t="s">
        <v>307</v>
      </c>
      <c r="AK900" t="s">
        <v>307</v>
      </c>
      <c r="AL900" t="s">
        <v>307</v>
      </c>
      <c r="AM900" t="s">
        <v>307</v>
      </c>
      <c r="AN900" t="s">
        <v>307</v>
      </c>
      <c r="AO900" t="s">
        <v>307</v>
      </c>
      <c r="AP900" t="s">
        <v>307</v>
      </c>
      <c r="AQ900" t="s">
        <v>307</v>
      </c>
      <c r="AR900" t="s">
        <v>307</v>
      </c>
      <c r="AS900" t="s">
        <v>307</v>
      </c>
    </row>
    <row r="901" spans="1:45" x14ac:dyDescent="0.25">
      <c r="A901">
        <v>205</v>
      </c>
      <c r="B901" t="s">
        <v>159</v>
      </c>
      <c r="C901" t="s">
        <v>38</v>
      </c>
      <c r="D901" t="s">
        <v>48</v>
      </c>
      <c r="E901" t="s">
        <v>307</v>
      </c>
      <c r="F901" t="s">
        <v>307</v>
      </c>
      <c r="G901" t="s">
        <v>307</v>
      </c>
      <c r="H901" t="s">
        <v>307</v>
      </c>
      <c r="I901" t="s">
        <v>307</v>
      </c>
      <c r="J901" t="s">
        <v>307</v>
      </c>
      <c r="K901" t="s">
        <v>307</v>
      </c>
      <c r="L901" t="s">
        <v>307</v>
      </c>
      <c r="M901" t="s">
        <v>307</v>
      </c>
      <c r="N901" t="s">
        <v>307</v>
      </c>
      <c r="O901" t="s">
        <v>307</v>
      </c>
      <c r="P901" t="s">
        <v>307</v>
      </c>
      <c r="Q901" t="s">
        <v>307</v>
      </c>
      <c r="R901" t="s">
        <v>307</v>
      </c>
      <c r="S901" t="s">
        <v>307</v>
      </c>
      <c r="T901" t="s">
        <v>307</v>
      </c>
      <c r="U901" t="s">
        <v>307</v>
      </c>
      <c r="V901" t="s">
        <v>307</v>
      </c>
      <c r="W901" t="s">
        <v>307</v>
      </c>
      <c r="X901" t="s">
        <v>307</v>
      </c>
      <c r="Y901" t="s">
        <v>307</v>
      </c>
      <c r="Z901" t="s">
        <v>307</v>
      </c>
      <c r="AA901" t="s">
        <v>307</v>
      </c>
      <c r="AB901" t="s">
        <v>307</v>
      </c>
      <c r="AC901" t="s">
        <v>307</v>
      </c>
      <c r="AD901" t="s">
        <v>307</v>
      </c>
      <c r="AE901" t="s">
        <v>307</v>
      </c>
      <c r="AF901" t="s">
        <v>307</v>
      </c>
      <c r="AG901" t="s">
        <v>307</v>
      </c>
      <c r="AH901" t="s">
        <v>307</v>
      </c>
      <c r="AI901" t="s">
        <v>307</v>
      </c>
      <c r="AJ901" t="s">
        <v>307</v>
      </c>
      <c r="AK901" t="s">
        <v>307</v>
      </c>
      <c r="AL901" t="s">
        <v>307</v>
      </c>
      <c r="AM901" t="s">
        <v>307</v>
      </c>
      <c r="AN901" t="s">
        <v>307</v>
      </c>
      <c r="AO901" t="s">
        <v>307</v>
      </c>
      <c r="AP901" t="s">
        <v>307</v>
      </c>
      <c r="AQ901" t="s">
        <v>307</v>
      </c>
      <c r="AR901" t="s">
        <v>307</v>
      </c>
      <c r="AS901" t="s">
        <v>307</v>
      </c>
    </row>
    <row r="902" spans="1:45" x14ac:dyDescent="0.25">
      <c r="A902">
        <v>205</v>
      </c>
      <c r="B902" t="s">
        <v>159</v>
      </c>
      <c r="C902" t="s">
        <v>38</v>
      </c>
      <c r="D902" t="s">
        <v>49</v>
      </c>
      <c r="E902" t="s">
        <v>307</v>
      </c>
      <c r="F902" t="s">
        <v>307</v>
      </c>
      <c r="G902" t="s">
        <v>307</v>
      </c>
      <c r="H902" t="s">
        <v>307</v>
      </c>
      <c r="I902" t="s">
        <v>307</v>
      </c>
      <c r="J902" t="s">
        <v>307</v>
      </c>
      <c r="K902" t="s">
        <v>307</v>
      </c>
      <c r="L902" t="s">
        <v>307</v>
      </c>
      <c r="M902" t="s">
        <v>307</v>
      </c>
      <c r="N902" t="s">
        <v>307</v>
      </c>
      <c r="O902" t="s">
        <v>307</v>
      </c>
      <c r="P902" t="s">
        <v>307</v>
      </c>
      <c r="Q902" t="s">
        <v>307</v>
      </c>
      <c r="R902" t="s">
        <v>307</v>
      </c>
      <c r="S902" t="s">
        <v>307</v>
      </c>
      <c r="T902" t="s">
        <v>307</v>
      </c>
      <c r="U902" t="s">
        <v>307</v>
      </c>
      <c r="V902" t="s">
        <v>307</v>
      </c>
      <c r="W902" t="s">
        <v>307</v>
      </c>
      <c r="X902" t="s">
        <v>307</v>
      </c>
      <c r="Y902" t="s">
        <v>307</v>
      </c>
      <c r="Z902" t="s">
        <v>307</v>
      </c>
      <c r="AA902" t="s">
        <v>307</v>
      </c>
      <c r="AB902" t="s">
        <v>307</v>
      </c>
      <c r="AC902" t="s">
        <v>307</v>
      </c>
      <c r="AD902" t="s">
        <v>307</v>
      </c>
      <c r="AE902" t="s">
        <v>307</v>
      </c>
      <c r="AF902" t="s">
        <v>307</v>
      </c>
      <c r="AG902" t="s">
        <v>307</v>
      </c>
      <c r="AH902" t="s">
        <v>307</v>
      </c>
      <c r="AI902" t="s">
        <v>307</v>
      </c>
      <c r="AJ902" t="s">
        <v>307</v>
      </c>
      <c r="AK902" t="s">
        <v>307</v>
      </c>
      <c r="AL902" t="s">
        <v>307</v>
      </c>
      <c r="AM902" t="s">
        <v>307</v>
      </c>
      <c r="AN902" t="s">
        <v>307</v>
      </c>
      <c r="AO902" t="s">
        <v>307</v>
      </c>
      <c r="AP902" t="s">
        <v>307</v>
      </c>
      <c r="AQ902" t="s">
        <v>307</v>
      </c>
      <c r="AR902" t="s">
        <v>307</v>
      </c>
      <c r="AS902" t="s">
        <v>307</v>
      </c>
    </row>
    <row r="903" spans="1:45" x14ac:dyDescent="0.25">
      <c r="A903">
        <v>205</v>
      </c>
      <c r="B903" t="s">
        <v>159</v>
      </c>
      <c r="C903" t="s">
        <v>450</v>
      </c>
      <c r="D903" t="s">
        <v>48</v>
      </c>
      <c r="E903" t="s">
        <v>307</v>
      </c>
      <c r="F903" t="s">
        <v>307</v>
      </c>
      <c r="G903" t="s">
        <v>307</v>
      </c>
      <c r="H903" t="s">
        <v>307</v>
      </c>
      <c r="I903" t="s">
        <v>307</v>
      </c>
      <c r="J903" t="s">
        <v>307</v>
      </c>
      <c r="K903" t="s">
        <v>307</v>
      </c>
      <c r="L903" t="s">
        <v>307</v>
      </c>
      <c r="M903" t="s">
        <v>307</v>
      </c>
      <c r="N903" t="s">
        <v>307</v>
      </c>
      <c r="O903" t="s">
        <v>307</v>
      </c>
      <c r="P903" t="s">
        <v>307</v>
      </c>
      <c r="Q903" t="s">
        <v>307</v>
      </c>
      <c r="R903" t="s">
        <v>307</v>
      </c>
    </row>
    <row r="904" spans="1:45" x14ac:dyDescent="0.25">
      <c r="A904">
        <v>205</v>
      </c>
      <c r="B904" t="s">
        <v>159</v>
      </c>
      <c r="C904" t="s">
        <v>449</v>
      </c>
      <c r="D904" t="s">
        <v>48</v>
      </c>
      <c r="E904" t="s">
        <v>307</v>
      </c>
      <c r="F904" t="s">
        <v>307</v>
      </c>
      <c r="G904" t="s">
        <v>307</v>
      </c>
      <c r="H904" t="s">
        <v>307</v>
      </c>
      <c r="I904" t="s">
        <v>307</v>
      </c>
      <c r="J904" t="s">
        <v>307</v>
      </c>
      <c r="K904" t="s">
        <v>307</v>
      </c>
      <c r="L904" t="s">
        <v>307</v>
      </c>
      <c r="M904" t="s">
        <v>307</v>
      </c>
      <c r="N904" t="s">
        <v>307</v>
      </c>
      <c r="O904" t="s">
        <v>307</v>
      </c>
      <c r="P904" t="s">
        <v>307</v>
      </c>
      <c r="Q904" t="s">
        <v>307</v>
      </c>
      <c r="R904" t="s">
        <v>307</v>
      </c>
    </row>
    <row r="905" spans="1:45" x14ac:dyDescent="0.25">
      <c r="A905">
        <v>205</v>
      </c>
      <c r="B905" t="s">
        <v>159</v>
      </c>
      <c r="C905" t="s">
        <v>475</v>
      </c>
      <c r="D905" t="s">
        <v>48</v>
      </c>
      <c r="E905" t="s">
        <v>307</v>
      </c>
      <c r="F905" t="s">
        <v>307</v>
      </c>
      <c r="G905" t="s">
        <v>307</v>
      </c>
    </row>
    <row r="906" spans="1:45" x14ac:dyDescent="0.25">
      <c r="A906">
        <v>205</v>
      </c>
      <c r="B906" t="s">
        <v>159</v>
      </c>
      <c r="C906" t="s">
        <v>42</v>
      </c>
      <c r="D906" t="s">
        <v>48</v>
      </c>
      <c r="E906" t="s">
        <v>307</v>
      </c>
      <c r="F906" t="s">
        <v>307</v>
      </c>
      <c r="G906" t="s">
        <v>307</v>
      </c>
      <c r="H906" t="s">
        <v>307</v>
      </c>
      <c r="I906" t="s">
        <v>307</v>
      </c>
      <c r="J906" t="s">
        <v>307</v>
      </c>
      <c r="K906" t="s">
        <v>307</v>
      </c>
      <c r="L906" t="s">
        <v>307</v>
      </c>
      <c r="M906" t="s">
        <v>307</v>
      </c>
      <c r="N906" t="s">
        <v>307</v>
      </c>
      <c r="O906" t="s">
        <v>307</v>
      </c>
      <c r="P906" t="s">
        <v>307</v>
      </c>
      <c r="Q906" t="s">
        <v>307</v>
      </c>
      <c r="R906" t="s">
        <v>307</v>
      </c>
      <c r="S906" t="s">
        <v>307</v>
      </c>
      <c r="T906" t="s">
        <v>307</v>
      </c>
      <c r="U906" t="s">
        <v>307</v>
      </c>
      <c r="V906" t="s">
        <v>307</v>
      </c>
      <c r="W906" t="s">
        <v>307</v>
      </c>
      <c r="X906" t="s">
        <v>307</v>
      </c>
      <c r="Y906" t="s">
        <v>307</v>
      </c>
      <c r="Z906" t="s">
        <v>307</v>
      </c>
    </row>
    <row r="907" spans="1:45" x14ac:dyDescent="0.25">
      <c r="A907">
        <v>206</v>
      </c>
      <c r="B907" t="s">
        <v>160</v>
      </c>
      <c r="C907" t="s">
        <v>43</v>
      </c>
      <c r="D907" t="s">
        <v>54</v>
      </c>
      <c r="E907" t="s">
        <v>307</v>
      </c>
      <c r="F907" t="s">
        <v>307</v>
      </c>
      <c r="G907" t="s">
        <v>307</v>
      </c>
      <c r="H907" t="s">
        <v>307</v>
      </c>
      <c r="I907" t="s">
        <v>307</v>
      </c>
      <c r="J907" t="s">
        <v>307</v>
      </c>
      <c r="K907" t="s">
        <v>307</v>
      </c>
      <c r="L907" t="s">
        <v>307</v>
      </c>
      <c r="M907" t="s">
        <v>307</v>
      </c>
      <c r="N907" t="s">
        <v>307</v>
      </c>
      <c r="O907" t="s">
        <v>307</v>
      </c>
      <c r="P907" t="s">
        <v>307</v>
      </c>
      <c r="Q907" t="s">
        <v>307</v>
      </c>
      <c r="R907" t="s">
        <v>307</v>
      </c>
      <c r="S907" t="s">
        <v>307</v>
      </c>
      <c r="T907" t="s">
        <v>307</v>
      </c>
      <c r="U907" t="s">
        <v>307</v>
      </c>
      <c r="V907" t="s">
        <v>307</v>
      </c>
      <c r="W907" t="s">
        <v>307</v>
      </c>
    </row>
    <row r="908" spans="1:45" x14ac:dyDescent="0.25">
      <c r="A908">
        <v>206</v>
      </c>
      <c r="B908" t="s">
        <v>160</v>
      </c>
      <c r="C908" t="s">
        <v>43</v>
      </c>
      <c r="D908" t="s">
        <v>55</v>
      </c>
      <c r="E908" t="s">
        <v>307</v>
      </c>
      <c r="F908" t="s">
        <v>307</v>
      </c>
      <c r="G908" t="s">
        <v>307</v>
      </c>
      <c r="H908" t="s">
        <v>307</v>
      </c>
      <c r="I908" t="s">
        <v>307</v>
      </c>
      <c r="J908" t="s">
        <v>307</v>
      </c>
      <c r="K908" t="s">
        <v>307</v>
      </c>
      <c r="L908" t="s">
        <v>307</v>
      </c>
      <c r="M908" t="s">
        <v>307</v>
      </c>
      <c r="N908" t="s">
        <v>307</v>
      </c>
      <c r="O908" t="s">
        <v>307</v>
      </c>
      <c r="P908" t="s">
        <v>307</v>
      </c>
      <c r="Q908" t="s">
        <v>307</v>
      </c>
      <c r="R908" t="s">
        <v>307</v>
      </c>
      <c r="S908" t="s">
        <v>307</v>
      </c>
      <c r="T908" t="s">
        <v>307</v>
      </c>
      <c r="U908" t="s">
        <v>307</v>
      </c>
      <c r="V908" t="s">
        <v>307</v>
      </c>
      <c r="W908" t="s">
        <v>307</v>
      </c>
    </row>
    <row r="909" spans="1:45" x14ac:dyDescent="0.25">
      <c r="A909">
        <v>206</v>
      </c>
      <c r="B909" t="s">
        <v>160</v>
      </c>
      <c r="C909" t="s">
        <v>43</v>
      </c>
      <c r="D909" t="s">
        <v>56</v>
      </c>
      <c r="E909" t="s">
        <v>307</v>
      </c>
      <c r="F909" t="s">
        <v>307</v>
      </c>
      <c r="G909" t="s">
        <v>307</v>
      </c>
      <c r="H909" t="s">
        <v>307</v>
      </c>
      <c r="I909" t="s">
        <v>307</v>
      </c>
      <c r="J909" t="s">
        <v>307</v>
      </c>
      <c r="K909" t="s">
        <v>307</v>
      </c>
      <c r="L909" t="s">
        <v>307</v>
      </c>
      <c r="M909" t="s">
        <v>307</v>
      </c>
      <c r="N909" t="s">
        <v>307</v>
      </c>
      <c r="O909" t="s">
        <v>307</v>
      </c>
      <c r="P909" t="s">
        <v>307</v>
      </c>
      <c r="Q909" t="s">
        <v>307</v>
      </c>
      <c r="R909" t="s">
        <v>307</v>
      </c>
      <c r="S909" t="s">
        <v>307</v>
      </c>
      <c r="T909" t="s">
        <v>307</v>
      </c>
      <c r="U909" t="s">
        <v>307</v>
      </c>
      <c r="V909" t="s">
        <v>307</v>
      </c>
      <c r="W909" t="s">
        <v>307</v>
      </c>
    </row>
    <row r="910" spans="1:45" x14ac:dyDescent="0.25">
      <c r="A910">
        <v>206</v>
      </c>
      <c r="B910" t="s">
        <v>160</v>
      </c>
      <c r="C910" t="s">
        <v>43</v>
      </c>
      <c r="D910" t="s">
        <v>57</v>
      </c>
      <c r="E910" t="s">
        <v>307</v>
      </c>
      <c r="F910" t="s">
        <v>307</v>
      </c>
      <c r="G910" t="s">
        <v>307</v>
      </c>
      <c r="H910" t="s">
        <v>307</v>
      </c>
      <c r="I910" t="s">
        <v>307</v>
      </c>
      <c r="J910" t="s">
        <v>307</v>
      </c>
      <c r="K910" t="s">
        <v>307</v>
      </c>
      <c r="L910" t="s">
        <v>307</v>
      </c>
      <c r="M910" t="s">
        <v>307</v>
      </c>
      <c r="N910" t="s">
        <v>307</v>
      </c>
      <c r="O910" t="s">
        <v>307</v>
      </c>
      <c r="P910" t="s">
        <v>307</v>
      </c>
      <c r="Q910" t="s">
        <v>307</v>
      </c>
      <c r="R910" t="s">
        <v>307</v>
      </c>
      <c r="S910" t="s">
        <v>307</v>
      </c>
      <c r="T910" t="s">
        <v>307</v>
      </c>
      <c r="U910" t="s">
        <v>307</v>
      </c>
      <c r="V910" t="s">
        <v>307</v>
      </c>
      <c r="W910" t="s">
        <v>307</v>
      </c>
    </row>
    <row r="911" spans="1:45" x14ac:dyDescent="0.25">
      <c r="A911">
        <v>206</v>
      </c>
      <c r="B911" t="s">
        <v>160</v>
      </c>
      <c r="C911" t="s">
        <v>43</v>
      </c>
      <c r="D911" t="s">
        <v>58</v>
      </c>
      <c r="E911" t="s">
        <v>307</v>
      </c>
      <c r="F911" t="s">
        <v>307</v>
      </c>
      <c r="G911" t="s">
        <v>307</v>
      </c>
      <c r="H911" t="s">
        <v>307</v>
      </c>
      <c r="I911" t="s">
        <v>307</v>
      </c>
      <c r="J911" t="s">
        <v>307</v>
      </c>
      <c r="K911" t="s">
        <v>307</v>
      </c>
      <c r="L911" t="s">
        <v>307</v>
      </c>
      <c r="M911" t="s">
        <v>307</v>
      </c>
      <c r="N911" t="s">
        <v>307</v>
      </c>
      <c r="O911" t="s">
        <v>307</v>
      </c>
      <c r="P911" t="s">
        <v>307</v>
      </c>
      <c r="Q911" t="s">
        <v>307</v>
      </c>
      <c r="R911" t="s">
        <v>307</v>
      </c>
      <c r="S911" t="s">
        <v>307</v>
      </c>
      <c r="T911" t="s">
        <v>307</v>
      </c>
      <c r="U911" t="s">
        <v>307</v>
      </c>
      <c r="V911" t="s">
        <v>307</v>
      </c>
      <c r="W911" t="s">
        <v>307</v>
      </c>
    </row>
    <row r="912" spans="1:45" x14ac:dyDescent="0.25">
      <c r="A912">
        <v>206</v>
      </c>
      <c r="B912" t="s">
        <v>160</v>
      </c>
      <c r="C912" t="s">
        <v>43</v>
      </c>
      <c r="D912" t="s">
        <v>59</v>
      </c>
      <c r="E912" t="s">
        <v>307</v>
      </c>
      <c r="F912" t="s">
        <v>307</v>
      </c>
      <c r="G912" t="s">
        <v>307</v>
      </c>
      <c r="H912" t="s">
        <v>307</v>
      </c>
      <c r="I912" t="s">
        <v>307</v>
      </c>
      <c r="J912" t="s">
        <v>307</v>
      </c>
      <c r="K912" t="s">
        <v>307</v>
      </c>
      <c r="L912" t="s">
        <v>307</v>
      </c>
      <c r="M912" t="s">
        <v>307</v>
      </c>
      <c r="N912" t="s">
        <v>307</v>
      </c>
      <c r="O912" t="s">
        <v>307</v>
      </c>
      <c r="P912" t="s">
        <v>307</v>
      </c>
      <c r="Q912" t="s">
        <v>307</v>
      </c>
      <c r="R912" t="s">
        <v>307</v>
      </c>
      <c r="S912" t="s">
        <v>307</v>
      </c>
      <c r="T912" t="s">
        <v>307</v>
      </c>
      <c r="U912" t="s">
        <v>307</v>
      </c>
      <c r="V912" t="s">
        <v>307</v>
      </c>
      <c r="W912" t="s">
        <v>307</v>
      </c>
    </row>
    <row r="913" spans="1:45" x14ac:dyDescent="0.25">
      <c r="A913">
        <v>206</v>
      </c>
      <c r="B913" t="s">
        <v>160</v>
      </c>
      <c r="C913" t="s">
        <v>43</v>
      </c>
      <c r="D913" t="s">
        <v>60</v>
      </c>
      <c r="E913" t="s">
        <v>307</v>
      </c>
      <c r="F913" t="s">
        <v>307</v>
      </c>
      <c r="G913" t="s">
        <v>307</v>
      </c>
      <c r="H913" t="s">
        <v>307</v>
      </c>
      <c r="I913" t="s">
        <v>307</v>
      </c>
      <c r="J913" t="s">
        <v>307</v>
      </c>
      <c r="K913" t="s">
        <v>307</v>
      </c>
      <c r="L913" t="s">
        <v>307</v>
      </c>
      <c r="M913" t="s">
        <v>307</v>
      </c>
      <c r="N913" t="s">
        <v>307</v>
      </c>
      <c r="O913" t="s">
        <v>307</v>
      </c>
      <c r="P913" t="s">
        <v>307</v>
      </c>
      <c r="Q913" t="s">
        <v>307</v>
      </c>
      <c r="R913" t="s">
        <v>307</v>
      </c>
      <c r="S913" t="s">
        <v>307</v>
      </c>
      <c r="T913" t="s">
        <v>307</v>
      </c>
      <c r="U913" t="s">
        <v>307</v>
      </c>
      <c r="V913" t="s">
        <v>307</v>
      </c>
      <c r="W913" t="s">
        <v>307</v>
      </c>
    </row>
    <row r="914" spans="1:45" x14ac:dyDescent="0.25">
      <c r="A914">
        <v>206</v>
      </c>
      <c r="B914" t="s">
        <v>160</v>
      </c>
      <c r="C914" t="s">
        <v>43</v>
      </c>
      <c r="D914" t="s">
        <v>61</v>
      </c>
      <c r="E914" t="s">
        <v>307</v>
      </c>
      <c r="F914" t="s">
        <v>307</v>
      </c>
      <c r="G914" t="s">
        <v>307</v>
      </c>
      <c r="H914" t="s">
        <v>307</v>
      </c>
      <c r="I914" t="s">
        <v>307</v>
      </c>
      <c r="J914" t="s">
        <v>307</v>
      </c>
      <c r="K914" t="s">
        <v>307</v>
      </c>
      <c r="L914" t="s">
        <v>307</v>
      </c>
      <c r="M914" t="s">
        <v>307</v>
      </c>
      <c r="N914" t="s">
        <v>307</v>
      </c>
      <c r="O914" t="s">
        <v>307</v>
      </c>
      <c r="P914" t="s">
        <v>307</v>
      </c>
      <c r="Q914" t="s">
        <v>307</v>
      </c>
      <c r="R914" t="s">
        <v>307</v>
      </c>
      <c r="S914" t="s">
        <v>307</v>
      </c>
      <c r="T914" t="s">
        <v>307</v>
      </c>
      <c r="U914" t="s">
        <v>307</v>
      </c>
      <c r="V914" t="s">
        <v>307</v>
      </c>
      <c r="W914" t="s">
        <v>307</v>
      </c>
    </row>
    <row r="915" spans="1:45" x14ac:dyDescent="0.25">
      <c r="A915">
        <v>206</v>
      </c>
      <c r="B915" t="s">
        <v>160</v>
      </c>
      <c r="C915" t="s">
        <v>43</v>
      </c>
      <c r="D915" t="s">
        <v>62</v>
      </c>
      <c r="E915" t="s">
        <v>307</v>
      </c>
      <c r="F915" t="s">
        <v>307</v>
      </c>
      <c r="G915" t="s">
        <v>307</v>
      </c>
      <c r="H915" t="s">
        <v>307</v>
      </c>
      <c r="I915" t="s">
        <v>307</v>
      </c>
      <c r="J915" t="s">
        <v>307</v>
      </c>
      <c r="K915" t="s">
        <v>307</v>
      </c>
      <c r="L915" t="s">
        <v>307</v>
      </c>
      <c r="M915" t="s">
        <v>307</v>
      </c>
      <c r="N915" t="s">
        <v>307</v>
      </c>
      <c r="O915" t="s">
        <v>307</v>
      </c>
      <c r="P915" t="s">
        <v>307</v>
      </c>
      <c r="Q915" t="s">
        <v>307</v>
      </c>
      <c r="R915" t="s">
        <v>307</v>
      </c>
      <c r="S915" t="s">
        <v>307</v>
      </c>
      <c r="T915" t="s">
        <v>307</v>
      </c>
      <c r="U915" t="s">
        <v>307</v>
      </c>
      <c r="V915" t="s">
        <v>307</v>
      </c>
      <c r="W915" t="s">
        <v>307</v>
      </c>
    </row>
    <row r="916" spans="1:45" x14ac:dyDescent="0.25">
      <c r="A916">
        <v>206</v>
      </c>
      <c r="B916" t="s">
        <v>160</v>
      </c>
      <c r="C916" t="s">
        <v>36</v>
      </c>
      <c r="D916" t="s">
        <v>47</v>
      </c>
      <c r="E916" t="s">
        <v>307</v>
      </c>
      <c r="F916" t="s">
        <v>307</v>
      </c>
      <c r="G916" t="s">
        <v>307</v>
      </c>
      <c r="H916" t="s">
        <v>307</v>
      </c>
      <c r="I916" t="s">
        <v>307</v>
      </c>
      <c r="J916" t="s">
        <v>307</v>
      </c>
      <c r="K916" t="s">
        <v>307</v>
      </c>
      <c r="L916" t="s">
        <v>307</v>
      </c>
      <c r="M916" t="s">
        <v>307</v>
      </c>
      <c r="N916" t="s">
        <v>307</v>
      </c>
      <c r="O916" t="s">
        <v>307</v>
      </c>
      <c r="P916" t="s">
        <v>307</v>
      </c>
      <c r="Q916" t="s">
        <v>307</v>
      </c>
      <c r="R916" t="s">
        <v>307</v>
      </c>
      <c r="S916" t="s">
        <v>307</v>
      </c>
      <c r="T916" t="s">
        <v>307</v>
      </c>
      <c r="U916" t="s">
        <v>307</v>
      </c>
      <c r="V916" t="s">
        <v>307</v>
      </c>
      <c r="W916" t="s">
        <v>307</v>
      </c>
      <c r="X916" t="s">
        <v>307</v>
      </c>
      <c r="Y916" t="s">
        <v>307</v>
      </c>
      <c r="Z916" t="s">
        <v>307</v>
      </c>
      <c r="AA916" t="s">
        <v>307</v>
      </c>
      <c r="AB916" t="s">
        <v>307</v>
      </c>
      <c r="AC916" t="s">
        <v>307</v>
      </c>
      <c r="AD916" t="s">
        <v>307</v>
      </c>
      <c r="AE916" t="s">
        <v>307</v>
      </c>
      <c r="AF916" t="s">
        <v>307</v>
      </c>
      <c r="AG916" t="s">
        <v>307</v>
      </c>
      <c r="AH916" t="s">
        <v>307</v>
      </c>
      <c r="AI916" t="s">
        <v>307</v>
      </c>
      <c r="AJ916" t="s">
        <v>307</v>
      </c>
      <c r="AK916" t="s">
        <v>307</v>
      </c>
      <c r="AL916" t="s">
        <v>307</v>
      </c>
      <c r="AM916" t="s">
        <v>307</v>
      </c>
      <c r="AN916" t="s">
        <v>307</v>
      </c>
      <c r="AO916" t="s">
        <v>307</v>
      </c>
      <c r="AP916" t="s">
        <v>307</v>
      </c>
      <c r="AQ916" t="s">
        <v>307</v>
      </c>
      <c r="AR916" t="s">
        <v>307</v>
      </c>
      <c r="AS916" t="s">
        <v>307</v>
      </c>
    </row>
    <row r="917" spans="1:45" x14ac:dyDescent="0.25">
      <c r="A917">
        <v>206</v>
      </c>
      <c r="B917" t="s">
        <v>160</v>
      </c>
      <c r="C917" t="s">
        <v>36</v>
      </c>
      <c r="D917" t="s">
        <v>48</v>
      </c>
      <c r="E917" t="s">
        <v>307</v>
      </c>
      <c r="F917" t="s">
        <v>307</v>
      </c>
      <c r="G917" t="s">
        <v>307</v>
      </c>
      <c r="H917" t="s">
        <v>307</v>
      </c>
      <c r="I917" t="s">
        <v>307</v>
      </c>
      <c r="J917" t="s">
        <v>307</v>
      </c>
      <c r="K917" t="s">
        <v>307</v>
      </c>
      <c r="L917" t="s">
        <v>307</v>
      </c>
      <c r="M917" t="s">
        <v>307</v>
      </c>
      <c r="N917" t="s">
        <v>307</v>
      </c>
      <c r="O917" t="s">
        <v>307</v>
      </c>
      <c r="P917" t="s">
        <v>307</v>
      </c>
      <c r="Q917" t="s">
        <v>307</v>
      </c>
      <c r="R917" t="s">
        <v>307</v>
      </c>
      <c r="S917" t="s">
        <v>307</v>
      </c>
      <c r="T917" t="s">
        <v>307</v>
      </c>
      <c r="U917" t="s">
        <v>307</v>
      </c>
      <c r="V917" t="s">
        <v>307</v>
      </c>
      <c r="W917" t="s">
        <v>307</v>
      </c>
      <c r="X917" t="s">
        <v>307</v>
      </c>
      <c r="Y917" t="s">
        <v>307</v>
      </c>
      <c r="Z917" t="s">
        <v>307</v>
      </c>
      <c r="AA917" t="s">
        <v>307</v>
      </c>
      <c r="AB917" t="s">
        <v>307</v>
      </c>
      <c r="AC917" t="s">
        <v>307</v>
      </c>
      <c r="AD917" t="s">
        <v>307</v>
      </c>
      <c r="AE917" t="s">
        <v>307</v>
      </c>
      <c r="AF917" t="s">
        <v>307</v>
      </c>
      <c r="AG917" t="s">
        <v>307</v>
      </c>
      <c r="AH917" t="s">
        <v>307</v>
      </c>
      <c r="AI917" t="s">
        <v>307</v>
      </c>
      <c r="AJ917" t="s">
        <v>307</v>
      </c>
      <c r="AK917" t="s">
        <v>307</v>
      </c>
      <c r="AL917" t="s">
        <v>307</v>
      </c>
      <c r="AM917" t="s">
        <v>307</v>
      </c>
      <c r="AN917" t="s">
        <v>307</v>
      </c>
      <c r="AO917" t="s">
        <v>307</v>
      </c>
      <c r="AP917" t="s">
        <v>307</v>
      </c>
      <c r="AQ917" t="s">
        <v>307</v>
      </c>
      <c r="AR917" t="s">
        <v>307</v>
      </c>
      <c r="AS917" t="s">
        <v>307</v>
      </c>
    </row>
    <row r="918" spans="1:45" x14ac:dyDescent="0.25">
      <c r="A918">
        <v>206</v>
      </c>
      <c r="B918" t="s">
        <v>160</v>
      </c>
      <c r="C918" t="s">
        <v>36</v>
      </c>
      <c r="D918" t="s">
        <v>49</v>
      </c>
      <c r="E918" t="s">
        <v>307</v>
      </c>
      <c r="F918" t="s">
        <v>307</v>
      </c>
      <c r="G918" t="s">
        <v>307</v>
      </c>
      <c r="H918" t="s">
        <v>307</v>
      </c>
      <c r="I918" t="s">
        <v>307</v>
      </c>
      <c r="J918" t="s">
        <v>307</v>
      </c>
      <c r="K918" t="s">
        <v>307</v>
      </c>
      <c r="L918" t="s">
        <v>307</v>
      </c>
      <c r="M918" t="s">
        <v>307</v>
      </c>
      <c r="N918" t="s">
        <v>307</v>
      </c>
      <c r="O918" t="s">
        <v>307</v>
      </c>
      <c r="P918" t="s">
        <v>307</v>
      </c>
      <c r="Q918" t="s">
        <v>307</v>
      </c>
      <c r="R918" t="s">
        <v>307</v>
      </c>
      <c r="S918" t="s">
        <v>307</v>
      </c>
      <c r="T918" t="s">
        <v>307</v>
      </c>
      <c r="U918" t="s">
        <v>307</v>
      </c>
      <c r="V918" t="s">
        <v>307</v>
      </c>
      <c r="W918" t="s">
        <v>307</v>
      </c>
      <c r="X918" t="s">
        <v>307</v>
      </c>
      <c r="Y918" t="s">
        <v>307</v>
      </c>
      <c r="Z918" t="s">
        <v>307</v>
      </c>
      <c r="AA918" t="s">
        <v>307</v>
      </c>
      <c r="AB918" t="s">
        <v>307</v>
      </c>
      <c r="AC918" t="s">
        <v>307</v>
      </c>
      <c r="AD918" t="s">
        <v>307</v>
      </c>
      <c r="AE918" t="s">
        <v>307</v>
      </c>
      <c r="AF918" t="s">
        <v>307</v>
      </c>
      <c r="AG918" t="s">
        <v>307</v>
      </c>
      <c r="AH918" t="s">
        <v>307</v>
      </c>
      <c r="AI918" t="s">
        <v>307</v>
      </c>
      <c r="AJ918" t="s">
        <v>307</v>
      </c>
      <c r="AK918" t="s">
        <v>307</v>
      </c>
      <c r="AL918" t="s">
        <v>307</v>
      </c>
      <c r="AM918" t="s">
        <v>307</v>
      </c>
      <c r="AN918" t="s">
        <v>307</v>
      </c>
      <c r="AO918" t="s">
        <v>307</v>
      </c>
      <c r="AP918" t="s">
        <v>307</v>
      </c>
      <c r="AQ918" t="s">
        <v>307</v>
      </c>
      <c r="AR918" t="s">
        <v>307</v>
      </c>
      <c r="AS918" t="s">
        <v>307</v>
      </c>
    </row>
    <row r="919" spans="1:45" x14ac:dyDescent="0.25">
      <c r="A919">
        <v>206</v>
      </c>
      <c r="B919" t="s">
        <v>160</v>
      </c>
      <c r="C919" t="s">
        <v>37</v>
      </c>
      <c r="D919" t="s">
        <v>47</v>
      </c>
      <c r="E919" t="s">
        <v>307</v>
      </c>
      <c r="F919" t="s">
        <v>307</v>
      </c>
      <c r="G919" t="s">
        <v>307</v>
      </c>
      <c r="H919" t="s">
        <v>307</v>
      </c>
      <c r="I919" t="s">
        <v>307</v>
      </c>
      <c r="J919" t="s">
        <v>307</v>
      </c>
      <c r="K919" t="s">
        <v>307</v>
      </c>
      <c r="L919" t="s">
        <v>307</v>
      </c>
      <c r="M919" t="s">
        <v>307</v>
      </c>
      <c r="N919" t="s">
        <v>307</v>
      </c>
      <c r="O919" t="s">
        <v>307</v>
      </c>
      <c r="P919" t="s">
        <v>307</v>
      </c>
      <c r="Q919" t="s">
        <v>307</v>
      </c>
      <c r="R919" t="s">
        <v>307</v>
      </c>
      <c r="S919" t="s">
        <v>307</v>
      </c>
      <c r="T919" t="s">
        <v>307</v>
      </c>
      <c r="U919" t="s">
        <v>307</v>
      </c>
      <c r="V919" t="s">
        <v>307</v>
      </c>
      <c r="W919" t="s">
        <v>307</v>
      </c>
      <c r="X919" t="s">
        <v>307</v>
      </c>
      <c r="Y919" t="s">
        <v>307</v>
      </c>
      <c r="Z919" t="s">
        <v>307</v>
      </c>
      <c r="AA919" t="s">
        <v>307</v>
      </c>
      <c r="AB919" t="s">
        <v>307</v>
      </c>
      <c r="AC919" t="s">
        <v>307</v>
      </c>
      <c r="AD919" t="s">
        <v>307</v>
      </c>
      <c r="AE919" t="s">
        <v>307</v>
      </c>
      <c r="AF919" t="s">
        <v>307</v>
      </c>
      <c r="AG919" t="s">
        <v>307</v>
      </c>
      <c r="AH919" t="s">
        <v>307</v>
      </c>
      <c r="AI919" t="s">
        <v>307</v>
      </c>
      <c r="AJ919" t="s">
        <v>307</v>
      </c>
      <c r="AK919" t="s">
        <v>307</v>
      </c>
      <c r="AL919" t="s">
        <v>307</v>
      </c>
      <c r="AM919" t="s">
        <v>307</v>
      </c>
      <c r="AN919" t="s">
        <v>307</v>
      </c>
      <c r="AO919" t="s">
        <v>307</v>
      </c>
      <c r="AP919" t="s">
        <v>307</v>
      </c>
      <c r="AQ919" t="s">
        <v>307</v>
      </c>
      <c r="AR919" t="s">
        <v>307</v>
      </c>
      <c r="AS919" t="s">
        <v>307</v>
      </c>
    </row>
    <row r="920" spans="1:45" x14ac:dyDescent="0.25">
      <c r="A920">
        <v>206</v>
      </c>
      <c r="B920" t="s">
        <v>160</v>
      </c>
      <c r="C920" t="s">
        <v>37</v>
      </c>
      <c r="D920" t="s">
        <v>48</v>
      </c>
      <c r="E920" t="s">
        <v>307</v>
      </c>
      <c r="F920" t="s">
        <v>307</v>
      </c>
      <c r="G920" t="s">
        <v>307</v>
      </c>
      <c r="H920" t="s">
        <v>307</v>
      </c>
      <c r="I920" t="s">
        <v>307</v>
      </c>
      <c r="J920" t="s">
        <v>307</v>
      </c>
      <c r="K920" t="s">
        <v>307</v>
      </c>
      <c r="L920" t="s">
        <v>307</v>
      </c>
      <c r="M920" t="s">
        <v>307</v>
      </c>
      <c r="N920" t="s">
        <v>307</v>
      </c>
      <c r="O920" t="s">
        <v>307</v>
      </c>
      <c r="P920" t="s">
        <v>307</v>
      </c>
      <c r="Q920" t="s">
        <v>307</v>
      </c>
      <c r="R920" t="s">
        <v>307</v>
      </c>
      <c r="S920" t="s">
        <v>307</v>
      </c>
      <c r="T920" t="s">
        <v>307</v>
      </c>
      <c r="U920" t="s">
        <v>307</v>
      </c>
      <c r="V920" t="s">
        <v>307</v>
      </c>
      <c r="W920" t="s">
        <v>307</v>
      </c>
      <c r="X920" t="s">
        <v>307</v>
      </c>
      <c r="Y920" t="s">
        <v>307</v>
      </c>
      <c r="Z920" t="s">
        <v>307</v>
      </c>
      <c r="AA920" t="s">
        <v>307</v>
      </c>
      <c r="AB920" t="s">
        <v>307</v>
      </c>
      <c r="AC920" t="s">
        <v>307</v>
      </c>
      <c r="AD920" t="s">
        <v>307</v>
      </c>
      <c r="AE920" t="s">
        <v>307</v>
      </c>
      <c r="AF920" t="s">
        <v>307</v>
      </c>
      <c r="AG920" t="s">
        <v>307</v>
      </c>
      <c r="AH920" t="s">
        <v>307</v>
      </c>
      <c r="AI920" t="s">
        <v>307</v>
      </c>
      <c r="AJ920" t="s">
        <v>307</v>
      </c>
      <c r="AK920" t="s">
        <v>307</v>
      </c>
      <c r="AL920" t="s">
        <v>307</v>
      </c>
      <c r="AM920" t="s">
        <v>307</v>
      </c>
      <c r="AN920" t="s">
        <v>307</v>
      </c>
      <c r="AO920" t="s">
        <v>307</v>
      </c>
      <c r="AP920" t="s">
        <v>307</v>
      </c>
      <c r="AQ920" t="s">
        <v>307</v>
      </c>
      <c r="AR920" t="s">
        <v>307</v>
      </c>
      <c r="AS920" t="s">
        <v>307</v>
      </c>
    </row>
    <row r="921" spans="1:45" x14ac:dyDescent="0.25">
      <c r="A921">
        <v>206</v>
      </c>
      <c r="B921" t="s">
        <v>160</v>
      </c>
      <c r="C921" t="s">
        <v>37</v>
      </c>
      <c r="D921" t="s">
        <v>49</v>
      </c>
      <c r="E921" t="s">
        <v>307</v>
      </c>
      <c r="F921" t="s">
        <v>307</v>
      </c>
      <c r="G921" t="s">
        <v>307</v>
      </c>
      <c r="H921" t="s">
        <v>307</v>
      </c>
      <c r="I921" t="s">
        <v>307</v>
      </c>
      <c r="J921" t="s">
        <v>307</v>
      </c>
      <c r="K921" t="s">
        <v>307</v>
      </c>
      <c r="L921" t="s">
        <v>307</v>
      </c>
      <c r="M921" t="s">
        <v>307</v>
      </c>
      <c r="N921" t="s">
        <v>307</v>
      </c>
      <c r="O921" t="s">
        <v>307</v>
      </c>
      <c r="P921" t="s">
        <v>307</v>
      </c>
      <c r="Q921" t="s">
        <v>307</v>
      </c>
      <c r="R921" t="s">
        <v>307</v>
      </c>
      <c r="S921" t="s">
        <v>307</v>
      </c>
      <c r="T921" t="s">
        <v>307</v>
      </c>
      <c r="U921" t="s">
        <v>307</v>
      </c>
      <c r="V921" t="s">
        <v>307</v>
      </c>
      <c r="W921" t="s">
        <v>307</v>
      </c>
      <c r="X921" t="s">
        <v>307</v>
      </c>
      <c r="Y921" t="s">
        <v>307</v>
      </c>
      <c r="Z921" t="s">
        <v>307</v>
      </c>
      <c r="AA921" t="s">
        <v>307</v>
      </c>
      <c r="AB921" t="s">
        <v>307</v>
      </c>
      <c r="AC921" t="s">
        <v>307</v>
      </c>
      <c r="AD921" t="s">
        <v>307</v>
      </c>
      <c r="AE921" t="s">
        <v>307</v>
      </c>
      <c r="AF921" t="s">
        <v>307</v>
      </c>
      <c r="AG921" t="s">
        <v>307</v>
      </c>
      <c r="AH921" t="s">
        <v>307</v>
      </c>
      <c r="AI921" t="s">
        <v>307</v>
      </c>
      <c r="AJ921" t="s">
        <v>307</v>
      </c>
      <c r="AK921" t="s">
        <v>307</v>
      </c>
      <c r="AL921" t="s">
        <v>307</v>
      </c>
      <c r="AM921" t="s">
        <v>307</v>
      </c>
      <c r="AN921" t="s">
        <v>307</v>
      </c>
      <c r="AO921" t="s">
        <v>307</v>
      </c>
      <c r="AP921" t="s">
        <v>307</v>
      </c>
      <c r="AQ921" t="s">
        <v>307</v>
      </c>
      <c r="AR921" t="s">
        <v>307</v>
      </c>
      <c r="AS921" t="s">
        <v>307</v>
      </c>
    </row>
    <row r="922" spans="1:45" x14ac:dyDescent="0.25">
      <c r="A922">
        <v>206</v>
      </c>
      <c r="B922" t="s">
        <v>160</v>
      </c>
      <c r="C922" t="s">
        <v>476</v>
      </c>
      <c r="D922" t="s">
        <v>48</v>
      </c>
      <c r="E922" t="s">
        <v>307</v>
      </c>
      <c r="F922" t="s">
        <v>307</v>
      </c>
      <c r="G922" t="s">
        <v>307</v>
      </c>
    </row>
    <row r="923" spans="1:45" x14ac:dyDescent="0.25">
      <c r="A923">
        <v>206</v>
      </c>
      <c r="B923" t="s">
        <v>160</v>
      </c>
      <c r="C923" t="s">
        <v>477</v>
      </c>
      <c r="D923" t="s">
        <v>48</v>
      </c>
      <c r="E923" t="s">
        <v>307</v>
      </c>
      <c r="F923" t="s">
        <v>307</v>
      </c>
      <c r="G923" t="s">
        <v>307</v>
      </c>
    </row>
    <row r="924" spans="1:45" x14ac:dyDescent="0.25">
      <c r="A924">
        <v>206</v>
      </c>
      <c r="B924" t="s">
        <v>160</v>
      </c>
      <c r="C924" t="s">
        <v>45</v>
      </c>
      <c r="D924" t="s">
        <v>63</v>
      </c>
      <c r="E924" t="s">
        <v>307</v>
      </c>
      <c r="F924" t="s">
        <v>307</v>
      </c>
      <c r="G924" t="s">
        <v>307</v>
      </c>
      <c r="H924" t="s">
        <v>307</v>
      </c>
      <c r="I924" t="s">
        <v>307</v>
      </c>
      <c r="J924" t="s">
        <v>307</v>
      </c>
      <c r="K924" t="s">
        <v>307</v>
      </c>
      <c r="L924" t="s">
        <v>307</v>
      </c>
      <c r="M924" t="s">
        <v>307</v>
      </c>
      <c r="N924" t="s">
        <v>307</v>
      </c>
      <c r="O924" t="s">
        <v>307</v>
      </c>
      <c r="P924" t="s">
        <v>307</v>
      </c>
      <c r="Q924" t="s">
        <v>307</v>
      </c>
      <c r="R924" t="s">
        <v>307</v>
      </c>
      <c r="S924" t="s">
        <v>307</v>
      </c>
      <c r="T924" t="s">
        <v>307</v>
      </c>
      <c r="U924" t="s">
        <v>307</v>
      </c>
      <c r="V924" t="s">
        <v>307</v>
      </c>
      <c r="W924" t="s">
        <v>307</v>
      </c>
    </row>
    <row r="925" spans="1:45" x14ac:dyDescent="0.25">
      <c r="A925">
        <v>206</v>
      </c>
      <c r="B925" t="s">
        <v>160</v>
      </c>
      <c r="C925" t="s">
        <v>45</v>
      </c>
      <c r="D925" t="s">
        <v>64</v>
      </c>
      <c r="E925" t="s">
        <v>307</v>
      </c>
      <c r="F925" t="s">
        <v>307</v>
      </c>
      <c r="G925" t="s">
        <v>307</v>
      </c>
      <c r="H925" t="s">
        <v>307</v>
      </c>
      <c r="I925" t="s">
        <v>307</v>
      </c>
      <c r="J925" t="s">
        <v>307</v>
      </c>
      <c r="K925" t="s">
        <v>307</v>
      </c>
      <c r="L925" t="s">
        <v>307</v>
      </c>
      <c r="M925" t="s">
        <v>307</v>
      </c>
      <c r="N925" t="s">
        <v>307</v>
      </c>
      <c r="O925" t="s">
        <v>307</v>
      </c>
      <c r="P925" t="s">
        <v>307</v>
      </c>
      <c r="Q925" t="s">
        <v>307</v>
      </c>
      <c r="R925" t="s">
        <v>307</v>
      </c>
      <c r="S925" t="s">
        <v>307</v>
      </c>
      <c r="T925" t="s">
        <v>307</v>
      </c>
      <c r="U925" t="s">
        <v>307</v>
      </c>
      <c r="V925" t="s">
        <v>307</v>
      </c>
      <c r="W925" t="s">
        <v>307</v>
      </c>
    </row>
    <row r="926" spans="1:45" x14ac:dyDescent="0.25">
      <c r="A926">
        <v>206</v>
      </c>
      <c r="B926" t="s">
        <v>160</v>
      </c>
      <c r="C926" t="s">
        <v>40</v>
      </c>
      <c r="D926" t="s">
        <v>52</v>
      </c>
      <c r="E926" t="s">
        <v>307</v>
      </c>
      <c r="F926" t="s">
        <v>307</v>
      </c>
      <c r="G926" t="s">
        <v>307</v>
      </c>
      <c r="H926" t="s">
        <v>307</v>
      </c>
      <c r="I926" t="s">
        <v>307</v>
      </c>
      <c r="J926" t="s">
        <v>307</v>
      </c>
      <c r="K926" t="s">
        <v>307</v>
      </c>
      <c r="L926" t="s">
        <v>307</v>
      </c>
      <c r="M926" t="s">
        <v>307</v>
      </c>
      <c r="N926" t="s">
        <v>307</v>
      </c>
      <c r="O926" t="s">
        <v>307</v>
      </c>
      <c r="P926" t="s">
        <v>307</v>
      </c>
      <c r="Q926" t="s">
        <v>307</v>
      </c>
      <c r="R926" t="s">
        <v>307</v>
      </c>
      <c r="S926" t="s">
        <v>307</v>
      </c>
      <c r="T926" t="s">
        <v>307</v>
      </c>
      <c r="U926" t="s">
        <v>307</v>
      </c>
      <c r="V926" t="s">
        <v>307</v>
      </c>
      <c r="W926" t="s">
        <v>307</v>
      </c>
      <c r="X926" t="s">
        <v>307</v>
      </c>
      <c r="Y926" t="s">
        <v>307</v>
      </c>
      <c r="Z926" t="s">
        <v>307</v>
      </c>
    </row>
    <row r="927" spans="1:45" x14ac:dyDescent="0.25">
      <c r="A927">
        <v>206</v>
      </c>
      <c r="B927" t="s">
        <v>160</v>
      </c>
      <c r="C927" t="s">
        <v>40</v>
      </c>
      <c r="D927" t="s">
        <v>53</v>
      </c>
      <c r="E927" t="s">
        <v>307</v>
      </c>
      <c r="F927" t="s">
        <v>307</v>
      </c>
      <c r="G927" t="s">
        <v>307</v>
      </c>
      <c r="H927" t="s">
        <v>307</v>
      </c>
      <c r="I927" t="s">
        <v>307</v>
      </c>
      <c r="J927" t="s">
        <v>307</v>
      </c>
      <c r="K927" t="s">
        <v>307</v>
      </c>
      <c r="L927" t="s">
        <v>307</v>
      </c>
      <c r="M927" t="s">
        <v>307</v>
      </c>
      <c r="N927" t="s">
        <v>307</v>
      </c>
      <c r="O927" t="s">
        <v>307</v>
      </c>
      <c r="P927" t="s">
        <v>307</v>
      </c>
      <c r="Q927" t="s">
        <v>307</v>
      </c>
      <c r="R927" t="s">
        <v>307</v>
      </c>
      <c r="S927" t="s">
        <v>307</v>
      </c>
      <c r="T927" t="s">
        <v>307</v>
      </c>
      <c r="U927" t="s">
        <v>307</v>
      </c>
      <c r="V927" t="s">
        <v>307</v>
      </c>
      <c r="W927" t="s">
        <v>307</v>
      </c>
      <c r="X927" t="s">
        <v>307</v>
      </c>
      <c r="Y927" t="s">
        <v>307</v>
      </c>
      <c r="Z927" t="s">
        <v>307</v>
      </c>
    </row>
    <row r="928" spans="1:45" x14ac:dyDescent="0.25">
      <c r="A928">
        <v>206</v>
      </c>
      <c r="B928" t="s">
        <v>160</v>
      </c>
      <c r="C928" t="s">
        <v>39</v>
      </c>
      <c r="D928" t="s">
        <v>50</v>
      </c>
      <c r="E928" t="s">
        <v>307</v>
      </c>
      <c r="F928" t="s">
        <v>307</v>
      </c>
      <c r="G928" t="s">
        <v>307</v>
      </c>
      <c r="H928" t="s">
        <v>307</v>
      </c>
      <c r="I928" t="s">
        <v>307</v>
      </c>
      <c r="J928" t="s">
        <v>307</v>
      </c>
      <c r="K928" t="s">
        <v>307</v>
      </c>
      <c r="L928" t="s">
        <v>307</v>
      </c>
      <c r="M928" t="s">
        <v>307</v>
      </c>
      <c r="N928" t="s">
        <v>307</v>
      </c>
      <c r="O928" t="s">
        <v>307</v>
      </c>
      <c r="P928" t="s">
        <v>307</v>
      </c>
      <c r="Q928" t="s">
        <v>307</v>
      </c>
      <c r="R928" t="s">
        <v>307</v>
      </c>
      <c r="S928" t="s">
        <v>307</v>
      </c>
      <c r="T928" t="s">
        <v>307</v>
      </c>
      <c r="U928" t="s">
        <v>307</v>
      </c>
      <c r="V928" t="s">
        <v>307</v>
      </c>
      <c r="W928" t="s">
        <v>307</v>
      </c>
      <c r="X928" t="s">
        <v>307</v>
      </c>
      <c r="Y928" t="s">
        <v>307</v>
      </c>
      <c r="Z928" t="s">
        <v>307</v>
      </c>
      <c r="AA928" t="s">
        <v>307</v>
      </c>
      <c r="AB928" t="s">
        <v>307</v>
      </c>
      <c r="AC928" t="s">
        <v>307</v>
      </c>
      <c r="AD928" t="s">
        <v>307</v>
      </c>
      <c r="AE928" t="s">
        <v>307</v>
      </c>
      <c r="AF928" t="s">
        <v>307</v>
      </c>
      <c r="AG928" t="s">
        <v>307</v>
      </c>
      <c r="AH928" t="s">
        <v>307</v>
      </c>
      <c r="AI928" t="s">
        <v>307</v>
      </c>
      <c r="AJ928" t="s">
        <v>307</v>
      </c>
      <c r="AK928" t="s">
        <v>307</v>
      </c>
      <c r="AL928" t="s">
        <v>307</v>
      </c>
      <c r="AM928" t="s">
        <v>307</v>
      </c>
      <c r="AN928" t="s">
        <v>307</v>
      </c>
      <c r="AO928" t="s">
        <v>307</v>
      </c>
      <c r="AP928" t="s">
        <v>307</v>
      </c>
    </row>
    <row r="929" spans="1:42" x14ac:dyDescent="0.25">
      <c r="A929">
        <v>206</v>
      </c>
      <c r="B929" t="s">
        <v>160</v>
      </c>
      <c r="C929" t="s">
        <v>39</v>
      </c>
      <c r="D929" t="s">
        <v>48</v>
      </c>
      <c r="E929" t="s">
        <v>307</v>
      </c>
      <c r="F929" t="s">
        <v>307</v>
      </c>
      <c r="G929" t="s">
        <v>307</v>
      </c>
      <c r="H929" t="s">
        <v>307</v>
      </c>
      <c r="I929" t="s">
        <v>307</v>
      </c>
      <c r="J929" t="s">
        <v>307</v>
      </c>
      <c r="K929" t="s">
        <v>307</v>
      </c>
      <c r="L929" t="s">
        <v>307</v>
      </c>
      <c r="M929" t="s">
        <v>307</v>
      </c>
      <c r="N929" t="s">
        <v>307</v>
      </c>
      <c r="O929" t="s">
        <v>307</v>
      </c>
      <c r="P929" t="s">
        <v>307</v>
      </c>
      <c r="Q929" t="s">
        <v>307</v>
      </c>
      <c r="R929" t="s">
        <v>307</v>
      </c>
      <c r="S929" t="s">
        <v>307</v>
      </c>
      <c r="T929" t="s">
        <v>307</v>
      </c>
      <c r="U929" t="s">
        <v>307</v>
      </c>
      <c r="V929" t="s">
        <v>307</v>
      </c>
      <c r="W929" t="s">
        <v>307</v>
      </c>
      <c r="X929" t="s">
        <v>307</v>
      </c>
      <c r="Y929" t="s">
        <v>307</v>
      </c>
      <c r="Z929" t="s">
        <v>307</v>
      </c>
      <c r="AA929" t="s">
        <v>307</v>
      </c>
      <c r="AB929" t="s">
        <v>307</v>
      </c>
      <c r="AC929" t="s">
        <v>307</v>
      </c>
      <c r="AD929" t="s">
        <v>307</v>
      </c>
      <c r="AE929" t="s">
        <v>307</v>
      </c>
      <c r="AF929" t="s">
        <v>307</v>
      </c>
      <c r="AG929" t="s">
        <v>307</v>
      </c>
      <c r="AH929" t="s">
        <v>307</v>
      </c>
      <c r="AI929" t="s">
        <v>307</v>
      </c>
      <c r="AJ929" t="s">
        <v>307</v>
      </c>
      <c r="AK929" t="s">
        <v>307</v>
      </c>
      <c r="AL929" t="s">
        <v>307</v>
      </c>
      <c r="AM929" t="s">
        <v>307</v>
      </c>
      <c r="AN929" t="s">
        <v>307</v>
      </c>
      <c r="AO929" t="s">
        <v>307</v>
      </c>
      <c r="AP929" t="s">
        <v>307</v>
      </c>
    </row>
    <row r="930" spans="1:42" x14ac:dyDescent="0.25">
      <c r="A930">
        <v>206</v>
      </c>
      <c r="B930" t="s">
        <v>160</v>
      </c>
      <c r="C930" t="s">
        <v>39</v>
      </c>
      <c r="D930" t="s">
        <v>51</v>
      </c>
      <c r="E930" t="s">
        <v>307</v>
      </c>
      <c r="F930" t="s">
        <v>307</v>
      </c>
      <c r="G930" t="s">
        <v>307</v>
      </c>
      <c r="H930" t="s">
        <v>307</v>
      </c>
      <c r="I930" t="s">
        <v>307</v>
      </c>
      <c r="J930" t="s">
        <v>307</v>
      </c>
      <c r="K930" t="s">
        <v>307</v>
      </c>
      <c r="L930" t="s">
        <v>307</v>
      </c>
      <c r="M930" t="s">
        <v>307</v>
      </c>
      <c r="N930" t="s">
        <v>307</v>
      </c>
      <c r="O930" t="s">
        <v>307</v>
      </c>
      <c r="P930" t="s">
        <v>307</v>
      </c>
      <c r="Q930" t="s">
        <v>307</v>
      </c>
      <c r="R930" t="s">
        <v>307</v>
      </c>
      <c r="S930" t="s">
        <v>307</v>
      </c>
      <c r="T930" t="s">
        <v>307</v>
      </c>
      <c r="U930" t="s">
        <v>307</v>
      </c>
      <c r="V930" t="s">
        <v>307</v>
      </c>
      <c r="W930" t="s">
        <v>307</v>
      </c>
      <c r="X930" t="s">
        <v>307</v>
      </c>
      <c r="Y930" t="s">
        <v>307</v>
      </c>
      <c r="Z930" t="s">
        <v>307</v>
      </c>
      <c r="AA930" t="s">
        <v>307</v>
      </c>
      <c r="AB930" t="s">
        <v>307</v>
      </c>
      <c r="AC930" t="s">
        <v>307</v>
      </c>
      <c r="AD930" t="s">
        <v>307</v>
      </c>
      <c r="AE930" t="s">
        <v>307</v>
      </c>
      <c r="AF930" t="s">
        <v>307</v>
      </c>
      <c r="AG930" t="s">
        <v>307</v>
      </c>
      <c r="AH930" t="s">
        <v>307</v>
      </c>
      <c r="AI930" t="s">
        <v>307</v>
      </c>
      <c r="AJ930" t="s">
        <v>307</v>
      </c>
      <c r="AK930" t="s">
        <v>307</v>
      </c>
      <c r="AL930" t="s">
        <v>307</v>
      </c>
      <c r="AM930" t="s">
        <v>307</v>
      </c>
      <c r="AN930" t="s">
        <v>307</v>
      </c>
      <c r="AO930" t="s">
        <v>307</v>
      </c>
      <c r="AP930" t="s">
        <v>307</v>
      </c>
    </row>
    <row r="931" spans="1:42" x14ac:dyDescent="0.25">
      <c r="A931">
        <v>206</v>
      </c>
      <c r="B931" t="s">
        <v>160</v>
      </c>
      <c r="C931" t="s">
        <v>46</v>
      </c>
      <c r="D931" t="s">
        <v>65</v>
      </c>
      <c r="E931" t="s">
        <v>307</v>
      </c>
      <c r="F931" t="s">
        <v>307</v>
      </c>
      <c r="G931" t="s">
        <v>307</v>
      </c>
      <c r="H931" t="s">
        <v>307</v>
      </c>
      <c r="I931" t="s">
        <v>307</v>
      </c>
      <c r="J931" t="s">
        <v>307</v>
      </c>
      <c r="K931" t="s">
        <v>307</v>
      </c>
      <c r="L931" t="s">
        <v>307</v>
      </c>
      <c r="M931" t="s">
        <v>307</v>
      </c>
      <c r="N931" t="s">
        <v>307</v>
      </c>
      <c r="O931" t="s">
        <v>307</v>
      </c>
      <c r="P931" t="s">
        <v>307</v>
      </c>
      <c r="Q931" t="s">
        <v>307</v>
      </c>
      <c r="R931" t="s">
        <v>307</v>
      </c>
      <c r="S931" t="s">
        <v>307</v>
      </c>
      <c r="T931" t="s">
        <v>307</v>
      </c>
      <c r="U931" t="s">
        <v>307</v>
      </c>
      <c r="V931" t="s">
        <v>307</v>
      </c>
      <c r="W931" t="s">
        <v>307</v>
      </c>
      <c r="X931" t="s">
        <v>307</v>
      </c>
      <c r="Y931" t="s">
        <v>307</v>
      </c>
      <c r="Z931" t="s">
        <v>307</v>
      </c>
    </row>
    <row r="932" spans="1:42" x14ac:dyDescent="0.25">
      <c r="A932">
        <v>206</v>
      </c>
      <c r="B932" t="s">
        <v>160</v>
      </c>
      <c r="C932" t="s">
        <v>46</v>
      </c>
      <c r="D932" t="s">
        <v>66</v>
      </c>
      <c r="E932" t="s">
        <v>307</v>
      </c>
      <c r="F932" t="s">
        <v>307</v>
      </c>
      <c r="G932" t="s">
        <v>307</v>
      </c>
      <c r="H932" t="s">
        <v>307</v>
      </c>
      <c r="I932" t="s">
        <v>307</v>
      </c>
      <c r="J932" t="s">
        <v>307</v>
      </c>
      <c r="K932" t="s">
        <v>307</v>
      </c>
      <c r="L932" t="s">
        <v>307</v>
      </c>
      <c r="M932" t="s">
        <v>307</v>
      </c>
      <c r="N932" t="s">
        <v>307</v>
      </c>
      <c r="O932" t="s">
        <v>307</v>
      </c>
      <c r="P932" t="s">
        <v>307</v>
      </c>
      <c r="Q932" t="s">
        <v>307</v>
      </c>
      <c r="R932" t="s">
        <v>307</v>
      </c>
      <c r="S932" t="s">
        <v>307</v>
      </c>
      <c r="T932" t="s">
        <v>307</v>
      </c>
      <c r="U932" t="s">
        <v>307</v>
      </c>
      <c r="V932" t="s">
        <v>307</v>
      </c>
      <c r="W932" t="s">
        <v>307</v>
      </c>
      <c r="X932" t="s">
        <v>307</v>
      </c>
      <c r="Y932" t="s">
        <v>307</v>
      </c>
      <c r="Z932" t="s">
        <v>307</v>
      </c>
    </row>
    <row r="933" spans="1:42" x14ac:dyDescent="0.25">
      <c r="A933">
        <v>206</v>
      </c>
      <c r="B933" t="s">
        <v>160</v>
      </c>
      <c r="C933" t="s">
        <v>46</v>
      </c>
      <c r="D933" t="s">
        <v>67</v>
      </c>
      <c r="E933" t="s">
        <v>307</v>
      </c>
      <c r="F933" t="s">
        <v>307</v>
      </c>
      <c r="G933" t="s">
        <v>307</v>
      </c>
      <c r="H933" t="s">
        <v>307</v>
      </c>
      <c r="I933" t="s">
        <v>307</v>
      </c>
      <c r="J933" t="s">
        <v>307</v>
      </c>
      <c r="K933" t="s">
        <v>307</v>
      </c>
      <c r="L933" t="s">
        <v>307</v>
      </c>
      <c r="M933" t="s">
        <v>307</v>
      </c>
      <c r="N933" t="s">
        <v>307</v>
      </c>
      <c r="O933" t="s">
        <v>307</v>
      </c>
      <c r="P933" t="s">
        <v>307</v>
      </c>
      <c r="Q933" t="s">
        <v>307</v>
      </c>
      <c r="R933" t="s">
        <v>307</v>
      </c>
      <c r="S933" t="s">
        <v>307</v>
      </c>
      <c r="T933" t="s">
        <v>307</v>
      </c>
      <c r="U933" t="s">
        <v>307</v>
      </c>
      <c r="V933" t="s">
        <v>307</v>
      </c>
      <c r="W933" t="s">
        <v>307</v>
      </c>
      <c r="X933" t="s">
        <v>307</v>
      </c>
      <c r="Y933" t="s">
        <v>307</v>
      </c>
      <c r="Z933" t="s">
        <v>307</v>
      </c>
    </row>
    <row r="934" spans="1:42" x14ac:dyDescent="0.25">
      <c r="A934">
        <v>206</v>
      </c>
      <c r="B934" t="s">
        <v>160</v>
      </c>
      <c r="C934" t="s">
        <v>46</v>
      </c>
      <c r="D934" t="s">
        <v>68</v>
      </c>
      <c r="E934" t="s">
        <v>307</v>
      </c>
      <c r="F934" t="s">
        <v>307</v>
      </c>
      <c r="G934" t="s">
        <v>307</v>
      </c>
      <c r="H934" t="s">
        <v>307</v>
      </c>
      <c r="I934" t="s">
        <v>307</v>
      </c>
      <c r="J934" t="s">
        <v>307</v>
      </c>
      <c r="K934" t="s">
        <v>307</v>
      </c>
      <c r="L934" t="s">
        <v>307</v>
      </c>
      <c r="M934" t="s">
        <v>307</v>
      </c>
      <c r="N934" t="s">
        <v>307</v>
      </c>
      <c r="O934" t="s">
        <v>307</v>
      </c>
      <c r="P934" t="s">
        <v>307</v>
      </c>
      <c r="Q934" t="s">
        <v>307</v>
      </c>
      <c r="R934" t="s">
        <v>307</v>
      </c>
      <c r="S934" t="s">
        <v>307</v>
      </c>
      <c r="T934" t="s">
        <v>307</v>
      </c>
      <c r="U934" t="s">
        <v>307</v>
      </c>
      <c r="V934" t="s">
        <v>307</v>
      </c>
      <c r="W934" t="s">
        <v>307</v>
      </c>
      <c r="X934" t="s">
        <v>307</v>
      </c>
      <c r="Y934" t="s">
        <v>307</v>
      </c>
      <c r="Z934" t="s">
        <v>307</v>
      </c>
    </row>
    <row r="935" spans="1:42" x14ac:dyDescent="0.25">
      <c r="A935">
        <v>206</v>
      </c>
      <c r="B935" t="s">
        <v>160</v>
      </c>
      <c r="C935" t="s">
        <v>46</v>
      </c>
      <c r="D935" t="s">
        <v>69</v>
      </c>
      <c r="E935" t="s">
        <v>307</v>
      </c>
      <c r="F935" t="s">
        <v>307</v>
      </c>
      <c r="G935" t="s">
        <v>307</v>
      </c>
      <c r="H935" t="s">
        <v>307</v>
      </c>
      <c r="I935" t="s">
        <v>307</v>
      </c>
      <c r="J935" t="s">
        <v>307</v>
      </c>
      <c r="K935" t="s">
        <v>307</v>
      </c>
      <c r="L935" t="s">
        <v>307</v>
      </c>
      <c r="M935" t="s">
        <v>307</v>
      </c>
      <c r="N935" t="s">
        <v>307</v>
      </c>
      <c r="O935" t="s">
        <v>307</v>
      </c>
      <c r="P935" t="s">
        <v>307</v>
      </c>
      <c r="Q935" t="s">
        <v>307</v>
      </c>
      <c r="R935" t="s">
        <v>307</v>
      </c>
      <c r="S935" t="s">
        <v>307</v>
      </c>
      <c r="T935" t="s">
        <v>307</v>
      </c>
      <c r="U935" t="s">
        <v>307</v>
      </c>
      <c r="V935" t="s">
        <v>307</v>
      </c>
      <c r="W935" t="s">
        <v>307</v>
      </c>
      <c r="X935" t="s">
        <v>307</v>
      </c>
      <c r="Y935" t="s">
        <v>307</v>
      </c>
      <c r="Z935" t="s">
        <v>307</v>
      </c>
    </row>
    <row r="936" spans="1:42" x14ac:dyDescent="0.25">
      <c r="A936">
        <v>206</v>
      </c>
      <c r="B936" t="s">
        <v>160</v>
      </c>
      <c r="C936" t="s">
        <v>46</v>
      </c>
      <c r="D936" t="s">
        <v>70</v>
      </c>
      <c r="E936" t="s">
        <v>307</v>
      </c>
      <c r="F936" t="s">
        <v>307</v>
      </c>
      <c r="G936" t="s">
        <v>307</v>
      </c>
      <c r="H936" t="s">
        <v>307</v>
      </c>
      <c r="I936" t="s">
        <v>307</v>
      </c>
      <c r="J936" t="s">
        <v>307</v>
      </c>
      <c r="K936" t="s">
        <v>307</v>
      </c>
      <c r="L936" t="s">
        <v>307</v>
      </c>
      <c r="M936" t="s">
        <v>307</v>
      </c>
      <c r="N936" t="s">
        <v>307</v>
      </c>
      <c r="O936" t="s">
        <v>307</v>
      </c>
      <c r="P936" t="s">
        <v>307</v>
      </c>
      <c r="Q936" t="s">
        <v>307</v>
      </c>
      <c r="R936" t="s">
        <v>307</v>
      </c>
      <c r="S936" t="s">
        <v>307</v>
      </c>
      <c r="T936" t="s">
        <v>307</v>
      </c>
      <c r="U936" t="s">
        <v>307</v>
      </c>
      <c r="V936" t="s">
        <v>307</v>
      </c>
      <c r="W936" t="s">
        <v>307</v>
      </c>
      <c r="X936" t="s">
        <v>307</v>
      </c>
      <c r="Y936" t="s">
        <v>307</v>
      </c>
      <c r="Z936" t="s">
        <v>307</v>
      </c>
    </row>
    <row r="937" spans="1:42" x14ac:dyDescent="0.25">
      <c r="A937">
        <v>206</v>
      </c>
      <c r="B937" t="s">
        <v>160</v>
      </c>
      <c r="C937" t="s">
        <v>46</v>
      </c>
      <c r="D937" t="s">
        <v>71</v>
      </c>
      <c r="E937" t="s">
        <v>307</v>
      </c>
      <c r="F937" t="s">
        <v>307</v>
      </c>
      <c r="G937" t="s">
        <v>307</v>
      </c>
      <c r="H937" t="s">
        <v>307</v>
      </c>
      <c r="I937" t="s">
        <v>307</v>
      </c>
      <c r="J937" t="s">
        <v>307</v>
      </c>
      <c r="K937" t="s">
        <v>307</v>
      </c>
      <c r="L937" t="s">
        <v>307</v>
      </c>
      <c r="M937" t="s">
        <v>307</v>
      </c>
      <c r="N937" t="s">
        <v>307</v>
      </c>
      <c r="O937" t="s">
        <v>307</v>
      </c>
      <c r="P937" t="s">
        <v>307</v>
      </c>
      <c r="Q937" t="s">
        <v>307</v>
      </c>
      <c r="R937" t="s">
        <v>307</v>
      </c>
      <c r="S937" t="s">
        <v>307</v>
      </c>
      <c r="T937" t="s">
        <v>307</v>
      </c>
      <c r="U937" t="s">
        <v>307</v>
      </c>
      <c r="V937" t="s">
        <v>307</v>
      </c>
      <c r="W937" t="s">
        <v>307</v>
      </c>
      <c r="X937" t="s">
        <v>307</v>
      </c>
      <c r="Y937" t="s">
        <v>307</v>
      </c>
      <c r="Z937" t="s">
        <v>307</v>
      </c>
    </row>
    <row r="938" spans="1:42" x14ac:dyDescent="0.25">
      <c r="A938">
        <v>206</v>
      </c>
      <c r="B938" t="s">
        <v>160</v>
      </c>
      <c r="C938" t="s">
        <v>46</v>
      </c>
      <c r="D938" t="s">
        <v>72</v>
      </c>
      <c r="E938" t="s">
        <v>307</v>
      </c>
      <c r="F938" t="s">
        <v>307</v>
      </c>
      <c r="G938" t="s">
        <v>307</v>
      </c>
      <c r="H938" t="s">
        <v>307</v>
      </c>
      <c r="I938" t="s">
        <v>307</v>
      </c>
      <c r="J938" t="s">
        <v>307</v>
      </c>
      <c r="K938" t="s">
        <v>307</v>
      </c>
      <c r="L938" t="s">
        <v>307</v>
      </c>
      <c r="M938" t="s">
        <v>307</v>
      </c>
      <c r="N938" t="s">
        <v>307</v>
      </c>
      <c r="O938" t="s">
        <v>307</v>
      </c>
      <c r="P938" t="s">
        <v>307</v>
      </c>
      <c r="Q938" t="s">
        <v>307</v>
      </c>
      <c r="R938" t="s">
        <v>307</v>
      </c>
      <c r="S938" t="s">
        <v>307</v>
      </c>
      <c r="T938" t="s">
        <v>307</v>
      </c>
      <c r="U938" t="s">
        <v>307</v>
      </c>
      <c r="V938" t="s">
        <v>307</v>
      </c>
      <c r="W938" t="s">
        <v>307</v>
      </c>
      <c r="X938" t="s">
        <v>307</v>
      </c>
      <c r="Y938" t="s">
        <v>307</v>
      </c>
      <c r="Z938" t="s">
        <v>307</v>
      </c>
    </row>
    <row r="939" spans="1:42" x14ac:dyDescent="0.25">
      <c r="A939">
        <v>206</v>
      </c>
      <c r="B939" t="s">
        <v>160</v>
      </c>
      <c r="C939" t="s">
        <v>46</v>
      </c>
      <c r="D939" t="s">
        <v>47</v>
      </c>
      <c r="E939" t="s">
        <v>307</v>
      </c>
      <c r="F939" t="s">
        <v>307</v>
      </c>
      <c r="G939" t="s">
        <v>307</v>
      </c>
      <c r="H939" t="s">
        <v>307</v>
      </c>
      <c r="I939" t="s">
        <v>307</v>
      </c>
      <c r="J939" t="s">
        <v>307</v>
      </c>
      <c r="K939" t="s">
        <v>307</v>
      </c>
      <c r="L939" t="s">
        <v>307</v>
      </c>
      <c r="M939" t="s">
        <v>307</v>
      </c>
      <c r="N939" t="s">
        <v>307</v>
      </c>
      <c r="O939" t="s">
        <v>307</v>
      </c>
      <c r="P939" t="s">
        <v>307</v>
      </c>
      <c r="Q939" t="s">
        <v>307</v>
      </c>
      <c r="R939" t="s">
        <v>307</v>
      </c>
      <c r="S939" t="s">
        <v>307</v>
      </c>
      <c r="T939" t="s">
        <v>307</v>
      </c>
      <c r="U939" t="s">
        <v>307</v>
      </c>
      <c r="V939" t="s">
        <v>307</v>
      </c>
      <c r="W939" t="s">
        <v>307</v>
      </c>
      <c r="X939" t="s">
        <v>307</v>
      </c>
      <c r="Y939" t="s">
        <v>307</v>
      </c>
      <c r="Z939" t="s">
        <v>307</v>
      </c>
    </row>
    <row r="940" spans="1:42" x14ac:dyDescent="0.25">
      <c r="A940">
        <v>206</v>
      </c>
      <c r="B940" t="s">
        <v>160</v>
      </c>
      <c r="C940" t="s">
        <v>46</v>
      </c>
      <c r="D940" t="s">
        <v>48</v>
      </c>
      <c r="E940" t="s">
        <v>307</v>
      </c>
      <c r="F940" t="s">
        <v>307</v>
      </c>
      <c r="G940" t="s">
        <v>307</v>
      </c>
      <c r="H940" t="s">
        <v>307</v>
      </c>
      <c r="I940" t="s">
        <v>307</v>
      </c>
      <c r="J940" t="s">
        <v>307</v>
      </c>
      <c r="K940" t="s">
        <v>307</v>
      </c>
      <c r="L940" t="s">
        <v>307</v>
      </c>
      <c r="M940" t="s">
        <v>307</v>
      </c>
      <c r="N940" t="s">
        <v>307</v>
      </c>
      <c r="O940" t="s">
        <v>307</v>
      </c>
      <c r="P940" t="s">
        <v>307</v>
      </c>
      <c r="Q940" t="s">
        <v>307</v>
      </c>
      <c r="R940" t="s">
        <v>307</v>
      </c>
      <c r="S940" t="s">
        <v>307</v>
      </c>
      <c r="T940" t="s">
        <v>307</v>
      </c>
      <c r="U940" t="s">
        <v>307</v>
      </c>
      <c r="V940" t="s">
        <v>307</v>
      </c>
      <c r="W940" t="s">
        <v>307</v>
      </c>
      <c r="X940" t="s">
        <v>307</v>
      </c>
      <c r="Y940" t="s">
        <v>307</v>
      </c>
      <c r="Z940" t="s">
        <v>307</v>
      </c>
    </row>
    <row r="941" spans="1:42" x14ac:dyDescent="0.25">
      <c r="A941">
        <v>206</v>
      </c>
      <c r="B941" t="s">
        <v>160</v>
      </c>
      <c r="C941" t="s">
        <v>46</v>
      </c>
      <c r="D941" t="s">
        <v>49</v>
      </c>
      <c r="E941" t="s">
        <v>307</v>
      </c>
      <c r="F941" t="s">
        <v>307</v>
      </c>
      <c r="G941" t="s">
        <v>307</v>
      </c>
      <c r="H941" t="s">
        <v>307</v>
      </c>
      <c r="I941" t="s">
        <v>307</v>
      </c>
      <c r="J941" t="s">
        <v>307</v>
      </c>
      <c r="K941" t="s">
        <v>307</v>
      </c>
      <c r="L941" t="s">
        <v>307</v>
      </c>
      <c r="M941" t="s">
        <v>307</v>
      </c>
      <c r="N941" t="s">
        <v>307</v>
      </c>
      <c r="O941" t="s">
        <v>307</v>
      </c>
      <c r="P941" t="s">
        <v>307</v>
      </c>
      <c r="Q941" t="s">
        <v>307</v>
      </c>
      <c r="R941" t="s">
        <v>307</v>
      </c>
      <c r="S941" t="s">
        <v>307</v>
      </c>
      <c r="T941" t="s">
        <v>307</v>
      </c>
      <c r="U941" t="s">
        <v>307</v>
      </c>
      <c r="V941" t="s">
        <v>307</v>
      </c>
      <c r="W941" t="s">
        <v>307</v>
      </c>
      <c r="X941" t="s">
        <v>307</v>
      </c>
      <c r="Y941" t="s">
        <v>307</v>
      </c>
      <c r="Z941" t="s">
        <v>307</v>
      </c>
    </row>
    <row r="942" spans="1:42" x14ac:dyDescent="0.25">
      <c r="A942">
        <v>206</v>
      </c>
      <c r="B942" t="s">
        <v>160</v>
      </c>
      <c r="C942" t="s">
        <v>41</v>
      </c>
      <c r="D942" t="s">
        <v>48</v>
      </c>
      <c r="E942" t="s">
        <v>307</v>
      </c>
      <c r="F942" t="s">
        <v>307</v>
      </c>
      <c r="G942" t="s">
        <v>307</v>
      </c>
      <c r="H942" t="s">
        <v>307</v>
      </c>
      <c r="I942" t="s">
        <v>307</v>
      </c>
      <c r="J942" t="s">
        <v>307</v>
      </c>
      <c r="K942" t="s">
        <v>307</v>
      </c>
      <c r="L942" t="s">
        <v>307</v>
      </c>
      <c r="M942" t="s">
        <v>307</v>
      </c>
      <c r="N942" t="s">
        <v>307</v>
      </c>
      <c r="O942" t="s">
        <v>307</v>
      </c>
      <c r="P942" t="s">
        <v>307</v>
      </c>
      <c r="Q942" t="s">
        <v>307</v>
      </c>
      <c r="R942" t="s">
        <v>307</v>
      </c>
      <c r="S942" t="s">
        <v>307</v>
      </c>
      <c r="T942" t="s">
        <v>307</v>
      </c>
      <c r="U942" t="s">
        <v>307</v>
      </c>
      <c r="V942" t="s">
        <v>307</v>
      </c>
      <c r="W942" t="s">
        <v>307</v>
      </c>
      <c r="X942" t="s">
        <v>307</v>
      </c>
      <c r="Y942" t="s">
        <v>307</v>
      </c>
      <c r="Z942" t="s">
        <v>307</v>
      </c>
    </row>
    <row r="943" spans="1:42" x14ac:dyDescent="0.25">
      <c r="A943">
        <v>206</v>
      </c>
      <c r="B943" t="s">
        <v>160</v>
      </c>
      <c r="C943" t="s">
        <v>459</v>
      </c>
      <c r="D943" t="s">
        <v>48</v>
      </c>
      <c r="E943" t="s">
        <v>307</v>
      </c>
      <c r="F943" t="s">
        <v>307</v>
      </c>
      <c r="G943" t="s">
        <v>307</v>
      </c>
      <c r="H943" t="s">
        <v>307</v>
      </c>
      <c r="I943" t="s">
        <v>307</v>
      </c>
      <c r="J943" t="s">
        <v>307</v>
      </c>
      <c r="K943" t="s">
        <v>307</v>
      </c>
      <c r="L943" t="s">
        <v>307</v>
      </c>
      <c r="M943" t="s">
        <v>307</v>
      </c>
      <c r="N943" t="s">
        <v>307</v>
      </c>
      <c r="O943" t="s">
        <v>307</v>
      </c>
      <c r="P943" t="s">
        <v>307</v>
      </c>
      <c r="Q943" t="s">
        <v>307</v>
      </c>
    </row>
    <row r="944" spans="1:42" x14ac:dyDescent="0.25">
      <c r="A944">
        <v>206</v>
      </c>
      <c r="B944" t="s">
        <v>160</v>
      </c>
      <c r="C944" t="s">
        <v>304</v>
      </c>
      <c r="D944" t="s">
        <v>48</v>
      </c>
      <c r="E944" t="s">
        <v>307</v>
      </c>
      <c r="F944" t="s">
        <v>307</v>
      </c>
      <c r="G944" t="s">
        <v>307</v>
      </c>
      <c r="H944" t="s">
        <v>307</v>
      </c>
      <c r="I944" t="s">
        <v>307</v>
      </c>
      <c r="J944" t="s">
        <v>307</v>
      </c>
      <c r="K944" t="s">
        <v>307</v>
      </c>
      <c r="L944" t="s">
        <v>307</v>
      </c>
      <c r="M944" t="s">
        <v>307</v>
      </c>
      <c r="N944" t="s">
        <v>307</v>
      </c>
      <c r="O944" t="s">
        <v>307</v>
      </c>
      <c r="P944" t="s">
        <v>307</v>
      </c>
      <c r="Q944" t="s">
        <v>307</v>
      </c>
    </row>
    <row r="945" spans="1:45" x14ac:dyDescent="0.25">
      <c r="A945">
        <v>206</v>
      </c>
      <c r="B945" t="s">
        <v>160</v>
      </c>
      <c r="C945" t="s">
        <v>433</v>
      </c>
      <c r="D945" t="s">
        <v>48</v>
      </c>
      <c r="E945" t="s">
        <v>307</v>
      </c>
      <c r="F945" t="s">
        <v>307</v>
      </c>
      <c r="G945" t="s">
        <v>307</v>
      </c>
      <c r="H945" t="s">
        <v>307</v>
      </c>
      <c r="I945" t="s">
        <v>307</v>
      </c>
      <c r="J945" t="s">
        <v>307</v>
      </c>
      <c r="K945" t="s">
        <v>307</v>
      </c>
      <c r="L945" t="s">
        <v>307</v>
      </c>
      <c r="M945" t="s">
        <v>307</v>
      </c>
      <c r="N945" t="s">
        <v>307</v>
      </c>
      <c r="O945" t="s">
        <v>307</v>
      </c>
      <c r="P945" t="s">
        <v>307</v>
      </c>
      <c r="Q945" t="s">
        <v>307</v>
      </c>
    </row>
    <row r="946" spans="1:45" x14ac:dyDescent="0.25">
      <c r="A946">
        <v>206</v>
      </c>
      <c r="B946" t="s">
        <v>160</v>
      </c>
      <c r="C946" t="s">
        <v>305</v>
      </c>
      <c r="D946" t="s">
        <v>48</v>
      </c>
      <c r="E946" t="s">
        <v>307</v>
      </c>
      <c r="F946" t="s">
        <v>307</v>
      </c>
      <c r="G946" t="s">
        <v>307</v>
      </c>
      <c r="H946" t="s">
        <v>307</v>
      </c>
      <c r="I946" t="s">
        <v>307</v>
      </c>
      <c r="J946" t="s">
        <v>307</v>
      </c>
      <c r="K946" t="s">
        <v>307</v>
      </c>
      <c r="L946" t="s">
        <v>307</v>
      </c>
      <c r="M946" t="s">
        <v>307</v>
      </c>
      <c r="N946" t="s">
        <v>307</v>
      </c>
      <c r="O946" t="s">
        <v>307</v>
      </c>
      <c r="P946" t="s">
        <v>307</v>
      </c>
      <c r="Q946" t="s">
        <v>307</v>
      </c>
    </row>
    <row r="947" spans="1:45" x14ac:dyDescent="0.25">
      <c r="A947">
        <v>206</v>
      </c>
      <c r="B947" t="s">
        <v>160</v>
      </c>
      <c r="C947" t="s">
        <v>306</v>
      </c>
      <c r="D947" t="s">
        <v>48</v>
      </c>
      <c r="E947" t="s">
        <v>307</v>
      </c>
      <c r="F947" t="s">
        <v>307</v>
      </c>
      <c r="G947" t="s">
        <v>307</v>
      </c>
      <c r="H947" t="s">
        <v>307</v>
      </c>
      <c r="I947" t="s">
        <v>307</v>
      </c>
      <c r="J947" t="s">
        <v>307</v>
      </c>
      <c r="K947" t="s">
        <v>307</v>
      </c>
      <c r="L947" t="s">
        <v>307</v>
      </c>
      <c r="M947" t="s">
        <v>307</v>
      </c>
      <c r="N947" t="s">
        <v>307</v>
      </c>
      <c r="O947" t="s">
        <v>307</v>
      </c>
      <c r="P947" t="s">
        <v>307</v>
      </c>
      <c r="Q947" t="s">
        <v>307</v>
      </c>
    </row>
    <row r="948" spans="1:45" x14ac:dyDescent="0.25">
      <c r="A948">
        <v>206</v>
      </c>
      <c r="B948" t="s">
        <v>160</v>
      </c>
      <c r="C948" t="s">
        <v>44</v>
      </c>
      <c r="D948" t="s">
        <v>54</v>
      </c>
      <c r="E948" t="s">
        <v>307</v>
      </c>
      <c r="F948" t="s">
        <v>307</v>
      </c>
      <c r="G948" t="s">
        <v>307</v>
      </c>
      <c r="H948" t="s">
        <v>307</v>
      </c>
      <c r="I948" t="s">
        <v>307</v>
      </c>
      <c r="J948" t="s">
        <v>307</v>
      </c>
      <c r="K948" t="s">
        <v>307</v>
      </c>
      <c r="L948" t="s">
        <v>307</v>
      </c>
      <c r="M948" t="s">
        <v>307</v>
      </c>
      <c r="N948" t="s">
        <v>307</v>
      </c>
      <c r="O948" t="s">
        <v>307</v>
      </c>
      <c r="P948" t="s">
        <v>307</v>
      </c>
      <c r="Q948" t="s">
        <v>307</v>
      </c>
      <c r="R948" t="s">
        <v>307</v>
      </c>
      <c r="S948" t="s">
        <v>307</v>
      </c>
      <c r="T948" t="s">
        <v>307</v>
      </c>
      <c r="U948" t="s">
        <v>307</v>
      </c>
      <c r="V948" t="s">
        <v>307</v>
      </c>
      <c r="W948" t="s">
        <v>307</v>
      </c>
    </row>
    <row r="949" spans="1:45" x14ac:dyDescent="0.25">
      <c r="A949">
        <v>206</v>
      </c>
      <c r="B949" t="s">
        <v>160</v>
      </c>
      <c r="C949" t="s">
        <v>44</v>
      </c>
      <c r="D949" t="s">
        <v>55</v>
      </c>
      <c r="E949" t="s">
        <v>307</v>
      </c>
      <c r="F949" t="s">
        <v>307</v>
      </c>
      <c r="G949" t="s">
        <v>307</v>
      </c>
      <c r="H949" t="s">
        <v>307</v>
      </c>
      <c r="I949" t="s">
        <v>307</v>
      </c>
      <c r="J949" t="s">
        <v>307</v>
      </c>
      <c r="K949" t="s">
        <v>307</v>
      </c>
      <c r="L949" t="s">
        <v>307</v>
      </c>
      <c r="M949" t="s">
        <v>307</v>
      </c>
      <c r="N949" t="s">
        <v>307</v>
      </c>
      <c r="O949" t="s">
        <v>307</v>
      </c>
      <c r="P949" t="s">
        <v>307</v>
      </c>
      <c r="Q949" t="s">
        <v>307</v>
      </c>
      <c r="R949" t="s">
        <v>307</v>
      </c>
      <c r="S949" t="s">
        <v>307</v>
      </c>
      <c r="T949" t="s">
        <v>307</v>
      </c>
      <c r="U949" t="s">
        <v>307</v>
      </c>
      <c r="V949" t="s">
        <v>307</v>
      </c>
      <c r="W949" t="s">
        <v>307</v>
      </c>
    </row>
    <row r="950" spans="1:45" x14ac:dyDescent="0.25">
      <c r="A950">
        <v>206</v>
      </c>
      <c r="B950" t="s">
        <v>160</v>
      </c>
      <c r="C950" t="s">
        <v>44</v>
      </c>
      <c r="D950" t="s">
        <v>56</v>
      </c>
      <c r="E950" t="s">
        <v>307</v>
      </c>
      <c r="F950" t="s">
        <v>307</v>
      </c>
      <c r="G950" t="s">
        <v>307</v>
      </c>
      <c r="H950" t="s">
        <v>307</v>
      </c>
      <c r="I950" t="s">
        <v>307</v>
      </c>
      <c r="J950" t="s">
        <v>307</v>
      </c>
      <c r="K950" t="s">
        <v>307</v>
      </c>
      <c r="L950" t="s">
        <v>307</v>
      </c>
      <c r="M950" t="s">
        <v>307</v>
      </c>
      <c r="N950" t="s">
        <v>307</v>
      </c>
      <c r="O950" t="s">
        <v>307</v>
      </c>
      <c r="P950" t="s">
        <v>307</v>
      </c>
      <c r="Q950" t="s">
        <v>307</v>
      </c>
      <c r="R950" t="s">
        <v>307</v>
      </c>
      <c r="S950" t="s">
        <v>307</v>
      </c>
      <c r="T950" t="s">
        <v>307</v>
      </c>
      <c r="U950" t="s">
        <v>307</v>
      </c>
      <c r="V950" t="s">
        <v>307</v>
      </c>
      <c r="W950" t="s">
        <v>307</v>
      </c>
    </row>
    <row r="951" spans="1:45" x14ac:dyDescent="0.25">
      <c r="A951">
        <v>206</v>
      </c>
      <c r="B951" t="s">
        <v>160</v>
      </c>
      <c r="C951" t="s">
        <v>44</v>
      </c>
      <c r="D951" t="s">
        <v>57</v>
      </c>
      <c r="E951" t="s">
        <v>307</v>
      </c>
      <c r="F951" t="s">
        <v>307</v>
      </c>
      <c r="G951" t="s">
        <v>307</v>
      </c>
      <c r="H951" t="s">
        <v>307</v>
      </c>
      <c r="I951" t="s">
        <v>307</v>
      </c>
      <c r="J951" t="s">
        <v>307</v>
      </c>
      <c r="K951" t="s">
        <v>307</v>
      </c>
      <c r="L951" t="s">
        <v>307</v>
      </c>
      <c r="M951" t="s">
        <v>307</v>
      </c>
      <c r="N951" t="s">
        <v>307</v>
      </c>
      <c r="O951" t="s">
        <v>307</v>
      </c>
      <c r="P951" t="s">
        <v>307</v>
      </c>
      <c r="Q951" t="s">
        <v>307</v>
      </c>
      <c r="R951" t="s">
        <v>307</v>
      </c>
      <c r="S951" t="s">
        <v>307</v>
      </c>
      <c r="T951" t="s">
        <v>307</v>
      </c>
      <c r="U951" t="s">
        <v>307</v>
      </c>
      <c r="V951" t="s">
        <v>307</v>
      </c>
      <c r="W951" t="s">
        <v>307</v>
      </c>
    </row>
    <row r="952" spans="1:45" x14ac:dyDescent="0.25">
      <c r="A952">
        <v>206</v>
      </c>
      <c r="B952" t="s">
        <v>160</v>
      </c>
      <c r="C952" t="s">
        <v>44</v>
      </c>
      <c r="D952" t="s">
        <v>58</v>
      </c>
      <c r="E952" t="s">
        <v>307</v>
      </c>
      <c r="F952" t="s">
        <v>307</v>
      </c>
      <c r="G952" t="s">
        <v>307</v>
      </c>
      <c r="H952" t="s">
        <v>307</v>
      </c>
      <c r="I952" t="s">
        <v>307</v>
      </c>
      <c r="J952" t="s">
        <v>307</v>
      </c>
      <c r="K952" t="s">
        <v>307</v>
      </c>
      <c r="L952" t="s">
        <v>307</v>
      </c>
      <c r="M952" t="s">
        <v>307</v>
      </c>
      <c r="N952" t="s">
        <v>307</v>
      </c>
      <c r="O952" t="s">
        <v>307</v>
      </c>
      <c r="P952" t="s">
        <v>307</v>
      </c>
      <c r="Q952" t="s">
        <v>307</v>
      </c>
      <c r="R952" t="s">
        <v>307</v>
      </c>
      <c r="S952" t="s">
        <v>307</v>
      </c>
      <c r="T952" t="s">
        <v>307</v>
      </c>
      <c r="U952" t="s">
        <v>307</v>
      </c>
      <c r="V952" t="s">
        <v>307</v>
      </c>
      <c r="W952" t="s">
        <v>307</v>
      </c>
    </row>
    <row r="953" spans="1:45" x14ac:dyDescent="0.25">
      <c r="A953">
        <v>206</v>
      </c>
      <c r="B953" t="s">
        <v>160</v>
      </c>
      <c r="C953" t="s">
        <v>44</v>
      </c>
      <c r="D953" t="s">
        <v>59</v>
      </c>
      <c r="E953" t="s">
        <v>307</v>
      </c>
      <c r="F953" t="s">
        <v>307</v>
      </c>
      <c r="G953" t="s">
        <v>307</v>
      </c>
      <c r="H953" t="s">
        <v>307</v>
      </c>
      <c r="I953" t="s">
        <v>307</v>
      </c>
      <c r="J953" t="s">
        <v>307</v>
      </c>
      <c r="K953" t="s">
        <v>307</v>
      </c>
      <c r="L953" t="s">
        <v>307</v>
      </c>
      <c r="M953" t="s">
        <v>307</v>
      </c>
      <c r="N953" t="s">
        <v>307</v>
      </c>
      <c r="O953" t="s">
        <v>307</v>
      </c>
      <c r="P953" t="s">
        <v>307</v>
      </c>
      <c r="Q953" t="s">
        <v>307</v>
      </c>
      <c r="R953" t="s">
        <v>307</v>
      </c>
      <c r="S953" t="s">
        <v>307</v>
      </c>
      <c r="T953" t="s">
        <v>307</v>
      </c>
      <c r="U953" t="s">
        <v>307</v>
      </c>
      <c r="V953" t="s">
        <v>307</v>
      </c>
      <c r="W953" t="s">
        <v>307</v>
      </c>
    </row>
    <row r="954" spans="1:45" x14ac:dyDescent="0.25">
      <c r="A954">
        <v>206</v>
      </c>
      <c r="B954" t="s">
        <v>160</v>
      </c>
      <c r="C954" t="s">
        <v>44</v>
      </c>
      <c r="D954" t="s">
        <v>60</v>
      </c>
      <c r="E954" t="s">
        <v>307</v>
      </c>
      <c r="F954" t="s">
        <v>307</v>
      </c>
      <c r="G954" t="s">
        <v>307</v>
      </c>
      <c r="H954" t="s">
        <v>307</v>
      </c>
      <c r="I954" t="s">
        <v>307</v>
      </c>
      <c r="J954" t="s">
        <v>307</v>
      </c>
      <c r="K954" t="s">
        <v>307</v>
      </c>
      <c r="L954" t="s">
        <v>307</v>
      </c>
      <c r="M954" t="s">
        <v>307</v>
      </c>
      <c r="N954" t="s">
        <v>307</v>
      </c>
      <c r="O954" t="s">
        <v>307</v>
      </c>
      <c r="P954" t="s">
        <v>307</v>
      </c>
      <c r="Q954" t="s">
        <v>307</v>
      </c>
      <c r="R954" t="s">
        <v>307</v>
      </c>
      <c r="S954" t="s">
        <v>307</v>
      </c>
      <c r="T954" t="s">
        <v>307</v>
      </c>
      <c r="U954" t="s">
        <v>307</v>
      </c>
      <c r="V954" t="s">
        <v>307</v>
      </c>
      <c r="W954" t="s">
        <v>307</v>
      </c>
    </row>
    <row r="955" spans="1:45" x14ac:dyDescent="0.25">
      <c r="A955">
        <v>206</v>
      </c>
      <c r="B955" t="s">
        <v>160</v>
      </c>
      <c r="C955" t="s">
        <v>44</v>
      </c>
      <c r="D955" t="s">
        <v>61</v>
      </c>
      <c r="E955" t="s">
        <v>307</v>
      </c>
      <c r="F955" t="s">
        <v>307</v>
      </c>
      <c r="G955" t="s">
        <v>307</v>
      </c>
      <c r="H955" t="s">
        <v>307</v>
      </c>
      <c r="I955" t="s">
        <v>307</v>
      </c>
      <c r="J955" t="s">
        <v>307</v>
      </c>
      <c r="K955" t="s">
        <v>307</v>
      </c>
      <c r="L955" t="s">
        <v>307</v>
      </c>
      <c r="M955" t="s">
        <v>307</v>
      </c>
      <c r="N955" t="s">
        <v>307</v>
      </c>
      <c r="O955" t="s">
        <v>307</v>
      </c>
      <c r="P955" t="s">
        <v>307</v>
      </c>
      <c r="Q955" t="s">
        <v>307</v>
      </c>
      <c r="R955" t="s">
        <v>307</v>
      </c>
      <c r="S955" t="s">
        <v>307</v>
      </c>
      <c r="T955" t="s">
        <v>307</v>
      </c>
      <c r="U955" t="s">
        <v>307</v>
      </c>
      <c r="V955" t="s">
        <v>307</v>
      </c>
      <c r="W955" t="s">
        <v>307</v>
      </c>
    </row>
    <row r="956" spans="1:45" x14ac:dyDescent="0.25">
      <c r="A956">
        <v>206</v>
      </c>
      <c r="B956" t="s">
        <v>160</v>
      </c>
      <c r="C956" t="s">
        <v>44</v>
      </c>
      <c r="D956" t="s">
        <v>62</v>
      </c>
      <c r="E956" t="s">
        <v>307</v>
      </c>
      <c r="F956" t="s">
        <v>307</v>
      </c>
      <c r="G956" t="s">
        <v>307</v>
      </c>
      <c r="H956" t="s">
        <v>307</v>
      </c>
      <c r="I956" t="s">
        <v>307</v>
      </c>
      <c r="J956" t="s">
        <v>307</v>
      </c>
      <c r="K956" t="s">
        <v>307</v>
      </c>
      <c r="L956" t="s">
        <v>307</v>
      </c>
      <c r="M956" t="s">
        <v>307</v>
      </c>
      <c r="N956" t="s">
        <v>307</v>
      </c>
      <c r="O956" t="s">
        <v>307</v>
      </c>
      <c r="P956" t="s">
        <v>307</v>
      </c>
      <c r="Q956" t="s">
        <v>307</v>
      </c>
      <c r="R956" t="s">
        <v>307</v>
      </c>
      <c r="S956" t="s">
        <v>307</v>
      </c>
      <c r="T956" t="s">
        <v>307</v>
      </c>
      <c r="U956" t="s">
        <v>307</v>
      </c>
      <c r="V956" t="s">
        <v>307</v>
      </c>
      <c r="W956" t="s">
        <v>307</v>
      </c>
    </row>
    <row r="957" spans="1:45" x14ac:dyDescent="0.25">
      <c r="A957">
        <v>206</v>
      </c>
      <c r="B957" t="s">
        <v>160</v>
      </c>
      <c r="C957" t="s">
        <v>38</v>
      </c>
      <c r="D957" t="s">
        <v>47</v>
      </c>
      <c r="E957" t="s">
        <v>307</v>
      </c>
      <c r="F957" t="s">
        <v>307</v>
      </c>
      <c r="G957" t="s">
        <v>307</v>
      </c>
      <c r="H957" t="s">
        <v>307</v>
      </c>
      <c r="I957" t="s">
        <v>307</v>
      </c>
      <c r="J957" t="s">
        <v>307</v>
      </c>
      <c r="K957" t="s">
        <v>307</v>
      </c>
      <c r="L957" t="s">
        <v>307</v>
      </c>
      <c r="M957" t="s">
        <v>307</v>
      </c>
      <c r="N957" t="s">
        <v>307</v>
      </c>
      <c r="O957" t="s">
        <v>307</v>
      </c>
      <c r="P957" t="s">
        <v>307</v>
      </c>
      <c r="Q957" t="s">
        <v>307</v>
      </c>
      <c r="R957" t="s">
        <v>307</v>
      </c>
      <c r="S957" t="s">
        <v>307</v>
      </c>
      <c r="T957" t="s">
        <v>307</v>
      </c>
      <c r="U957" t="s">
        <v>307</v>
      </c>
      <c r="V957" t="s">
        <v>307</v>
      </c>
      <c r="W957" t="s">
        <v>307</v>
      </c>
      <c r="X957" t="s">
        <v>307</v>
      </c>
      <c r="Y957" t="s">
        <v>307</v>
      </c>
      <c r="Z957" t="s">
        <v>307</v>
      </c>
      <c r="AA957" t="s">
        <v>307</v>
      </c>
      <c r="AB957" t="s">
        <v>307</v>
      </c>
      <c r="AC957" t="s">
        <v>307</v>
      </c>
      <c r="AD957" t="s">
        <v>307</v>
      </c>
      <c r="AE957" t="s">
        <v>307</v>
      </c>
      <c r="AF957" t="s">
        <v>307</v>
      </c>
      <c r="AG957" t="s">
        <v>307</v>
      </c>
      <c r="AH957" t="s">
        <v>307</v>
      </c>
      <c r="AI957" t="s">
        <v>307</v>
      </c>
      <c r="AJ957" t="s">
        <v>307</v>
      </c>
      <c r="AK957" t="s">
        <v>307</v>
      </c>
      <c r="AL957" t="s">
        <v>307</v>
      </c>
      <c r="AM957" t="s">
        <v>307</v>
      </c>
      <c r="AN957" t="s">
        <v>307</v>
      </c>
      <c r="AO957" t="s">
        <v>307</v>
      </c>
      <c r="AP957" t="s">
        <v>307</v>
      </c>
      <c r="AQ957" t="s">
        <v>307</v>
      </c>
      <c r="AR957" t="s">
        <v>307</v>
      </c>
      <c r="AS957" t="s">
        <v>307</v>
      </c>
    </row>
    <row r="958" spans="1:45" x14ac:dyDescent="0.25">
      <c r="A958">
        <v>206</v>
      </c>
      <c r="B958" t="s">
        <v>160</v>
      </c>
      <c r="C958" t="s">
        <v>38</v>
      </c>
      <c r="D958" t="s">
        <v>48</v>
      </c>
      <c r="E958" t="s">
        <v>307</v>
      </c>
      <c r="F958" t="s">
        <v>307</v>
      </c>
      <c r="G958" t="s">
        <v>307</v>
      </c>
      <c r="H958" t="s">
        <v>307</v>
      </c>
      <c r="I958" t="s">
        <v>307</v>
      </c>
      <c r="J958" t="s">
        <v>307</v>
      </c>
      <c r="K958" t="s">
        <v>307</v>
      </c>
      <c r="L958" t="s">
        <v>307</v>
      </c>
      <c r="M958" t="s">
        <v>307</v>
      </c>
      <c r="N958" t="s">
        <v>307</v>
      </c>
      <c r="O958" t="s">
        <v>307</v>
      </c>
      <c r="P958" t="s">
        <v>307</v>
      </c>
      <c r="Q958" t="s">
        <v>307</v>
      </c>
      <c r="R958" t="s">
        <v>307</v>
      </c>
      <c r="S958" t="s">
        <v>307</v>
      </c>
      <c r="T958" t="s">
        <v>307</v>
      </c>
      <c r="U958" t="s">
        <v>307</v>
      </c>
      <c r="V958" t="s">
        <v>307</v>
      </c>
      <c r="W958" t="s">
        <v>307</v>
      </c>
      <c r="X958" t="s">
        <v>307</v>
      </c>
      <c r="Y958" t="s">
        <v>307</v>
      </c>
      <c r="Z958" t="s">
        <v>307</v>
      </c>
      <c r="AA958" t="s">
        <v>307</v>
      </c>
      <c r="AB958" t="s">
        <v>307</v>
      </c>
      <c r="AC958" t="s">
        <v>307</v>
      </c>
      <c r="AD958" t="s">
        <v>307</v>
      </c>
      <c r="AE958" t="s">
        <v>307</v>
      </c>
      <c r="AF958" t="s">
        <v>307</v>
      </c>
      <c r="AG958" t="s">
        <v>307</v>
      </c>
      <c r="AH958" t="s">
        <v>307</v>
      </c>
      <c r="AI958" t="s">
        <v>307</v>
      </c>
      <c r="AJ958" t="s">
        <v>307</v>
      </c>
      <c r="AK958" t="s">
        <v>307</v>
      </c>
      <c r="AL958" t="s">
        <v>307</v>
      </c>
      <c r="AM958" t="s">
        <v>307</v>
      </c>
      <c r="AN958" t="s">
        <v>307</v>
      </c>
      <c r="AO958" t="s">
        <v>307</v>
      </c>
      <c r="AP958" t="s">
        <v>307</v>
      </c>
      <c r="AQ958" t="s">
        <v>307</v>
      </c>
      <c r="AR958" t="s">
        <v>307</v>
      </c>
      <c r="AS958" t="s">
        <v>307</v>
      </c>
    </row>
    <row r="959" spans="1:45" x14ac:dyDescent="0.25">
      <c r="A959">
        <v>206</v>
      </c>
      <c r="B959" t="s">
        <v>160</v>
      </c>
      <c r="C959" t="s">
        <v>38</v>
      </c>
      <c r="D959" t="s">
        <v>49</v>
      </c>
      <c r="E959" t="s">
        <v>307</v>
      </c>
      <c r="F959" t="s">
        <v>307</v>
      </c>
      <c r="G959" t="s">
        <v>307</v>
      </c>
      <c r="H959" t="s">
        <v>307</v>
      </c>
      <c r="I959" t="s">
        <v>307</v>
      </c>
      <c r="J959" t="s">
        <v>307</v>
      </c>
      <c r="K959" t="s">
        <v>307</v>
      </c>
      <c r="L959" t="s">
        <v>307</v>
      </c>
      <c r="M959" t="s">
        <v>307</v>
      </c>
      <c r="N959" t="s">
        <v>307</v>
      </c>
      <c r="O959" t="s">
        <v>307</v>
      </c>
      <c r="P959" t="s">
        <v>307</v>
      </c>
      <c r="Q959" t="s">
        <v>307</v>
      </c>
      <c r="R959" t="s">
        <v>307</v>
      </c>
      <c r="S959" t="s">
        <v>307</v>
      </c>
      <c r="T959" t="s">
        <v>307</v>
      </c>
      <c r="U959" t="s">
        <v>307</v>
      </c>
      <c r="V959" t="s">
        <v>307</v>
      </c>
      <c r="W959" t="s">
        <v>307</v>
      </c>
      <c r="X959" t="s">
        <v>307</v>
      </c>
      <c r="Y959" t="s">
        <v>307</v>
      </c>
      <c r="Z959" t="s">
        <v>307</v>
      </c>
      <c r="AA959" t="s">
        <v>307</v>
      </c>
      <c r="AB959" t="s">
        <v>307</v>
      </c>
      <c r="AC959" t="s">
        <v>307</v>
      </c>
      <c r="AD959" t="s">
        <v>307</v>
      </c>
      <c r="AE959" t="s">
        <v>307</v>
      </c>
      <c r="AF959" t="s">
        <v>307</v>
      </c>
      <c r="AG959" t="s">
        <v>307</v>
      </c>
      <c r="AH959" t="s">
        <v>307</v>
      </c>
      <c r="AI959" t="s">
        <v>307</v>
      </c>
      <c r="AJ959" t="s">
        <v>307</v>
      </c>
      <c r="AK959" t="s">
        <v>307</v>
      </c>
      <c r="AL959" t="s">
        <v>307</v>
      </c>
      <c r="AM959" t="s">
        <v>307</v>
      </c>
      <c r="AN959" t="s">
        <v>307</v>
      </c>
      <c r="AO959" t="s">
        <v>307</v>
      </c>
      <c r="AP959" t="s">
        <v>307</v>
      </c>
      <c r="AQ959" t="s">
        <v>307</v>
      </c>
      <c r="AR959" t="s">
        <v>307</v>
      </c>
      <c r="AS959" t="s">
        <v>307</v>
      </c>
    </row>
    <row r="960" spans="1:45" x14ac:dyDescent="0.25">
      <c r="A960">
        <v>206</v>
      </c>
      <c r="B960" t="s">
        <v>160</v>
      </c>
      <c r="C960" t="s">
        <v>450</v>
      </c>
      <c r="D960" t="s">
        <v>48</v>
      </c>
      <c r="E960" t="s">
        <v>307</v>
      </c>
      <c r="F960" t="s">
        <v>307</v>
      </c>
      <c r="G960" t="s">
        <v>307</v>
      </c>
      <c r="H960" t="s">
        <v>307</v>
      </c>
      <c r="I960" t="s">
        <v>307</v>
      </c>
      <c r="J960" t="s">
        <v>307</v>
      </c>
      <c r="K960" t="s">
        <v>307</v>
      </c>
      <c r="L960" t="s">
        <v>307</v>
      </c>
      <c r="M960" t="s">
        <v>307</v>
      </c>
      <c r="N960" t="s">
        <v>307</v>
      </c>
      <c r="O960" t="s">
        <v>307</v>
      </c>
      <c r="P960" t="s">
        <v>307</v>
      </c>
      <c r="Q960" t="s">
        <v>307</v>
      </c>
      <c r="R960" t="s">
        <v>307</v>
      </c>
    </row>
    <row r="961" spans="1:45" x14ac:dyDescent="0.25">
      <c r="A961">
        <v>206</v>
      </c>
      <c r="B961" t="s">
        <v>160</v>
      </c>
      <c r="C961" t="s">
        <v>449</v>
      </c>
      <c r="D961" t="s">
        <v>48</v>
      </c>
      <c r="E961" t="s">
        <v>307</v>
      </c>
      <c r="F961" t="s">
        <v>307</v>
      </c>
      <c r="G961" t="s">
        <v>307</v>
      </c>
      <c r="H961" t="s">
        <v>307</v>
      </c>
      <c r="I961" t="s">
        <v>307</v>
      </c>
      <c r="J961" t="s">
        <v>307</v>
      </c>
      <c r="K961" t="s">
        <v>307</v>
      </c>
      <c r="L961" t="s">
        <v>307</v>
      </c>
      <c r="M961" t="s">
        <v>307</v>
      </c>
      <c r="N961" t="s">
        <v>307</v>
      </c>
      <c r="O961" t="s">
        <v>307</v>
      </c>
      <c r="P961" t="s">
        <v>307</v>
      </c>
      <c r="Q961" t="s">
        <v>307</v>
      </c>
      <c r="R961" t="s">
        <v>307</v>
      </c>
    </row>
    <row r="962" spans="1:45" x14ac:dyDescent="0.25">
      <c r="A962">
        <v>206</v>
      </c>
      <c r="B962" t="s">
        <v>160</v>
      </c>
      <c r="C962" t="s">
        <v>475</v>
      </c>
      <c r="D962" t="s">
        <v>48</v>
      </c>
      <c r="E962" t="s">
        <v>307</v>
      </c>
      <c r="F962" t="s">
        <v>307</v>
      </c>
      <c r="G962" t="s">
        <v>307</v>
      </c>
    </row>
    <row r="963" spans="1:45" x14ac:dyDescent="0.25">
      <c r="A963">
        <v>206</v>
      </c>
      <c r="B963" t="s">
        <v>160</v>
      </c>
      <c r="C963" t="s">
        <v>42</v>
      </c>
      <c r="D963" t="s">
        <v>48</v>
      </c>
      <c r="E963" t="s">
        <v>307</v>
      </c>
      <c r="F963" t="s">
        <v>307</v>
      </c>
      <c r="G963" t="s">
        <v>307</v>
      </c>
      <c r="H963" t="s">
        <v>307</v>
      </c>
      <c r="I963" t="s">
        <v>307</v>
      </c>
      <c r="J963" t="s">
        <v>307</v>
      </c>
      <c r="K963" t="s">
        <v>307</v>
      </c>
      <c r="L963" t="s">
        <v>307</v>
      </c>
      <c r="M963" t="s">
        <v>307</v>
      </c>
      <c r="N963" t="s">
        <v>307</v>
      </c>
      <c r="O963" t="s">
        <v>307</v>
      </c>
      <c r="P963" t="s">
        <v>307</v>
      </c>
      <c r="Q963" t="s">
        <v>307</v>
      </c>
      <c r="R963" t="s">
        <v>307</v>
      </c>
      <c r="S963" t="s">
        <v>307</v>
      </c>
      <c r="T963" t="s">
        <v>307</v>
      </c>
      <c r="U963" t="s">
        <v>307</v>
      </c>
      <c r="V963" t="s">
        <v>307</v>
      </c>
      <c r="W963" t="s">
        <v>307</v>
      </c>
      <c r="X963" t="s">
        <v>307</v>
      </c>
      <c r="Y963" t="s">
        <v>307</v>
      </c>
      <c r="Z963" t="s">
        <v>307</v>
      </c>
    </row>
    <row r="964" spans="1:45" x14ac:dyDescent="0.25">
      <c r="A964">
        <v>207</v>
      </c>
      <c r="B964" t="s">
        <v>161</v>
      </c>
      <c r="C964" t="s">
        <v>43</v>
      </c>
      <c r="D964" t="s">
        <v>54</v>
      </c>
      <c r="E964" t="s">
        <v>307</v>
      </c>
      <c r="F964" t="s">
        <v>307</v>
      </c>
      <c r="G964" t="s">
        <v>307</v>
      </c>
      <c r="H964" t="s">
        <v>307</v>
      </c>
      <c r="I964" t="s">
        <v>307</v>
      </c>
      <c r="J964" t="s">
        <v>307</v>
      </c>
      <c r="K964" t="s">
        <v>307</v>
      </c>
      <c r="L964" t="s">
        <v>307</v>
      </c>
      <c r="M964" t="s">
        <v>307</v>
      </c>
      <c r="N964" t="s">
        <v>307</v>
      </c>
      <c r="O964" t="s">
        <v>307</v>
      </c>
      <c r="P964" t="s">
        <v>307</v>
      </c>
      <c r="Q964" t="s">
        <v>307</v>
      </c>
      <c r="R964" t="s">
        <v>307</v>
      </c>
      <c r="S964" t="s">
        <v>307</v>
      </c>
      <c r="T964" t="s">
        <v>307</v>
      </c>
      <c r="U964" t="s">
        <v>307</v>
      </c>
      <c r="V964" t="s">
        <v>307</v>
      </c>
      <c r="W964" t="s">
        <v>307</v>
      </c>
    </row>
    <row r="965" spans="1:45" x14ac:dyDescent="0.25">
      <c r="A965">
        <v>207</v>
      </c>
      <c r="B965" t="s">
        <v>161</v>
      </c>
      <c r="C965" t="s">
        <v>43</v>
      </c>
      <c r="D965" t="s">
        <v>55</v>
      </c>
      <c r="E965" t="s">
        <v>307</v>
      </c>
      <c r="F965" t="s">
        <v>307</v>
      </c>
      <c r="G965" t="s">
        <v>307</v>
      </c>
      <c r="H965" t="s">
        <v>307</v>
      </c>
      <c r="I965" t="s">
        <v>307</v>
      </c>
      <c r="J965" t="s">
        <v>307</v>
      </c>
      <c r="K965" t="s">
        <v>307</v>
      </c>
      <c r="L965" t="s">
        <v>307</v>
      </c>
      <c r="M965" t="s">
        <v>307</v>
      </c>
      <c r="N965" t="s">
        <v>307</v>
      </c>
      <c r="O965" t="s">
        <v>307</v>
      </c>
      <c r="P965" t="s">
        <v>307</v>
      </c>
      <c r="Q965" t="s">
        <v>307</v>
      </c>
      <c r="R965" t="s">
        <v>307</v>
      </c>
      <c r="S965" t="s">
        <v>307</v>
      </c>
      <c r="T965" t="s">
        <v>307</v>
      </c>
      <c r="U965" t="s">
        <v>307</v>
      </c>
      <c r="V965" t="s">
        <v>307</v>
      </c>
      <c r="W965" t="s">
        <v>307</v>
      </c>
    </row>
    <row r="966" spans="1:45" x14ac:dyDescent="0.25">
      <c r="A966">
        <v>207</v>
      </c>
      <c r="B966" t="s">
        <v>161</v>
      </c>
      <c r="C966" t="s">
        <v>43</v>
      </c>
      <c r="D966" t="s">
        <v>56</v>
      </c>
      <c r="E966" t="s">
        <v>307</v>
      </c>
      <c r="F966" t="s">
        <v>307</v>
      </c>
      <c r="G966" t="s">
        <v>307</v>
      </c>
      <c r="H966" t="s">
        <v>307</v>
      </c>
      <c r="I966" t="s">
        <v>307</v>
      </c>
      <c r="J966" t="s">
        <v>307</v>
      </c>
      <c r="K966" t="s">
        <v>307</v>
      </c>
      <c r="L966" t="s">
        <v>307</v>
      </c>
      <c r="M966" t="s">
        <v>307</v>
      </c>
      <c r="N966" t="s">
        <v>307</v>
      </c>
      <c r="O966" t="s">
        <v>307</v>
      </c>
      <c r="P966" t="s">
        <v>307</v>
      </c>
      <c r="Q966" t="s">
        <v>307</v>
      </c>
      <c r="R966" t="s">
        <v>307</v>
      </c>
      <c r="S966" t="s">
        <v>307</v>
      </c>
      <c r="T966" t="s">
        <v>307</v>
      </c>
      <c r="U966" t="s">
        <v>307</v>
      </c>
      <c r="V966" t="s">
        <v>307</v>
      </c>
      <c r="W966" t="s">
        <v>307</v>
      </c>
    </row>
    <row r="967" spans="1:45" x14ac:dyDescent="0.25">
      <c r="A967">
        <v>207</v>
      </c>
      <c r="B967" t="s">
        <v>161</v>
      </c>
      <c r="C967" t="s">
        <v>43</v>
      </c>
      <c r="D967" t="s">
        <v>57</v>
      </c>
      <c r="E967" t="s">
        <v>307</v>
      </c>
      <c r="F967" t="s">
        <v>307</v>
      </c>
      <c r="G967" t="s">
        <v>307</v>
      </c>
      <c r="H967" t="s">
        <v>307</v>
      </c>
      <c r="I967" t="s">
        <v>307</v>
      </c>
      <c r="J967" t="s">
        <v>307</v>
      </c>
      <c r="K967" t="s">
        <v>307</v>
      </c>
      <c r="L967" t="s">
        <v>307</v>
      </c>
      <c r="M967" t="s">
        <v>307</v>
      </c>
      <c r="N967" t="s">
        <v>307</v>
      </c>
      <c r="O967" t="s">
        <v>307</v>
      </c>
      <c r="P967" t="s">
        <v>307</v>
      </c>
      <c r="Q967" t="s">
        <v>307</v>
      </c>
      <c r="R967" t="s">
        <v>307</v>
      </c>
      <c r="S967" t="s">
        <v>307</v>
      </c>
      <c r="T967" t="s">
        <v>307</v>
      </c>
      <c r="U967" t="s">
        <v>307</v>
      </c>
      <c r="V967" t="s">
        <v>307</v>
      </c>
      <c r="W967" t="s">
        <v>307</v>
      </c>
    </row>
    <row r="968" spans="1:45" x14ac:dyDescent="0.25">
      <c r="A968">
        <v>207</v>
      </c>
      <c r="B968" t="s">
        <v>161</v>
      </c>
      <c r="C968" t="s">
        <v>43</v>
      </c>
      <c r="D968" t="s">
        <v>58</v>
      </c>
      <c r="E968" t="s">
        <v>307</v>
      </c>
      <c r="F968" t="s">
        <v>307</v>
      </c>
      <c r="G968" t="s">
        <v>307</v>
      </c>
      <c r="H968" t="s">
        <v>307</v>
      </c>
      <c r="I968" t="s">
        <v>307</v>
      </c>
      <c r="J968" t="s">
        <v>307</v>
      </c>
      <c r="K968" t="s">
        <v>307</v>
      </c>
      <c r="L968" t="s">
        <v>307</v>
      </c>
      <c r="M968" t="s">
        <v>307</v>
      </c>
      <c r="N968" t="s">
        <v>307</v>
      </c>
      <c r="O968" t="s">
        <v>307</v>
      </c>
      <c r="P968" t="s">
        <v>307</v>
      </c>
      <c r="Q968" t="s">
        <v>307</v>
      </c>
      <c r="R968" t="s">
        <v>307</v>
      </c>
      <c r="S968" t="s">
        <v>307</v>
      </c>
      <c r="T968" t="s">
        <v>307</v>
      </c>
      <c r="U968" t="s">
        <v>307</v>
      </c>
      <c r="V968" t="s">
        <v>307</v>
      </c>
      <c r="W968" t="s">
        <v>307</v>
      </c>
    </row>
    <row r="969" spans="1:45" x14ac:dyDescent="0.25">
      <c r="A969">
        <v>207</v>
      </c>
      <c r="B969" t="s">
        <v>161</v>
      </c>
      <c r="C969" t="s">
        <v>43</v>
      </c>
      <c r="D969" t="s">
        <v>59</v>
      </c>
      <c r="E969" t="s">
        <v>307</v>
      </c>
      <c r="F969" t="s">
        <v>307</v>
      </c>
      <c r="G969" t="s">
        <v>307</v>
      </c>
      <c r="H969" t="s">
        <v>307</v>
      </c>
      <c r="I969" t="s">
        <v>307</v>
      </c>
      <c r="J969" t="s">
        <v>307</v>
      </c>
      <c r="K969" t="s">
        <v>307</v>
      </c>
      <c r="L969" t="s">
        <v>307</v>
      </c>
      <c r="M969" t="s">
        <v>307</v>
      </c>
      <c r="N969" t="s">
        <v>307</v>
      </c>
      <c r="O969" t="s">
        <v>307</v>
      </c>
      <c r="P969" t="s">
        <v>307</v>
      </c>
      <c r="Q969" t="s">
        <v>307</v>
      </c>
      <c r="R969" t="s">
        <v>307</v>
      </c>
      <c r="S969" t="s">
        <v>307</v>
      </c>
      <c r="T969" t="s">
        <v>307</v>
      </c>
      <c r="U969" t="s">
        <v>307</v>
      </c>
      <c r="V969" t="s">
        <v>307</v>
      </c>
      <c r="W969" t="s">
        <v>307</v>
      </c>
    </row>
    <row r="970" spans="1:45" x14ac:dyDescent="0.25">
      <c r="A970">
        <v>207</v>
      </c>
      <c r="B970" t="s">
        <v>161</v>
      </c>
      <c r="C970" t="s">
        <v>43</v>
      </c>
      <c r="D970" t="s">
        <v>60</v>
      </c>
      <c r="E970" t="s">
        <v>307</v>
      </c>
      <c r="F970" t="s">
        <v>307</v>
      </c>
      <c r="G970" t="s">
        <v>307</v>
      </c>
      <c r="H970" t="s">
        <v>307</v>
      </c>
      <c r="I970" t="s">
        <v>307</v>
      </c>
      <c r="J970" t="s">
        <v>307</v>
      </c>
      <c r="K970" t="s">
        <v>307</v>
      </c>
      <c r="L970" t="s">
        <v>307</v>
      </c>
      <c r="M970" t="s">
        <v>307</v>
      </c>
      <c r="N970" t="s">
        <v>307</v>
      </c>
      <c r="O970" t="s">
        <v>307</v>
      </c>
      <c r="P970" t="s">
        <v>307</v>
      </c>
      <c r="Q970" t="s">
        <v>307</v>
      </c>
      <c r="R970" t="s">
        <v>307</v>
      </c>
      <c r="S970" t="s">
        <v>307</v>
      </c>
      <c r="T970" t="s">
        <v>307</v>
      </c>
      <c r="U970" t="s">
        <v>307</v>
      </c>
      <c r="V970" t="s">
        <v>307</v>
      </c>
      <c r="W970" t="s">
        <v>307</v>
      </c>
    </row>
    <row r="971" spans="1:45" x14ac:dyDescent="0.25">
      <c r="A971">
        <v>207</v>
      </c>
      <c r="B971" t="s">
        <v>161</v>
      </c>
      <c r="C971" t="s">
        <v>43</v>
      </c>
      <c r="D971" t="s">
        <v>61</v>
      </c>
      <c r="E971" t="s">
        <v>307</v>
      </c>
      <c r="F971" t="s">
        <v>307</v>
      </c>
      <c r="G971" t="s">
        <v>307</v>
      </c>
      <c r="H971" t="s">
        <v>307</v>
      </c>
      <c r="I971" t="s">
        <v>307</v>
      </c>
      <c r="J971" t="s">
        <v>307</v>
      </c>
      <c r="K971" t="s">
        <v>307</v>
      </c>
      <c r="L971" t="s">
        <v>307</v>
      </c>
      <c r="M971" t="s">
        <v>307</v>
      </c>
      <c r="N971" t="s">
        <v>307</v>
      </c>
      <c r="O971" t="s">
        <v>307</v>
      </c>
      <c r="P971" t="s">
        <v>307</v>
      </c>
      <c r="Q971" t="s">
        <v>307</v>
      </c>
      <c r="R971" t="s">
        <v>307</v>
      </c>
      <c r="S971" t="s">
        <v>307</v>
      </c>
      <c r="T971" t="s">
        <v>307</v>
      </c>
      <c r="U971" t="s">
        <v>307</v>
      </c>
      <c r="V971" t="s">
        <v>307</v>
      </c>
      <c r="W971" t="s">
        <v>307</v>
      </c>
    </row>
    <row r="972" spans="1:45" x14ac:dyDescent="0.25">
      <c r="A972">
        <v>207</v>
      </c>
      <c r="B972" t="s">
        <v>161</v>
      </c>
      <c r="C972" t="s">
        <v>43</v>
      </c>
      <c r="D972" t="s">
        <v>62</v>
      </c>
      <c r="E972" t="s">
        <v>307</v>
      </c>
      <c r="F972" t="s">
        <v>307</v>
      </c>
      <c r="G972" t="s">
        <v>307</v>
      </c>
      <c r="H972" t="s">
        <v>307</v>
      </c>
      <c r="I972" t="s">
        <v>307</v>
      </c>
      <c r="J972" t="s">
        <v>307</v>
      </c>
      <c r="K972" t="s">
        <v>307</v>
      </c>
      <c r="L972" t="s">
        <v>307</v>
      </c>
      <c r="M972" t="s">
        <v>307</v>
      </c>
      <c r="N972" t="s">
        <v>307</v>
      </c>
      <c r="O972" t="s">
        <v>307</v>
      </c>
      <c r="P972" t="s">
        <v>307</v>
      </c>
      <c r="Q972" t="s">
        <v>307</v>
      </c>
      <c r="R972" t="s">
        <v>307</v>
      </c>
      <c r="S972" t="s">
        <v>307</v>
      </c>
      <c r="T972" t="s">
        <v>307</v>
      </c>
      <c r="U972" t="s">
        <v>307</v>
      </c>
      <c r="V972" t="s">
        <v>307</v>
      </c>
      <c r="W972" t="s">
        <v>307</v>
      </c>
    </row>
    <row r="973" spans="1:45" x14ac:dyDescent="0.25">
      <c r="A973">
        <v>207</v>
      </c>
      <c r="B973" t="s">
        <v>161</v>
      </c>
      <c r="C973" t="s">
        <v>36</v>
      </c>
      <c r="D973" t="s">
        <v>47</v>
      </c>
      <c r="E973" t="s">
        <v>307</v>
      </c>
      <c r="F973" t="s">
        <v>307</v>
      </c>
      <c r="G973" t="s">
        <v>307</v>
      </c>
      <c r="H973" t="s">
        <v>307</v>
      </c>
      <c r="I973" t="s">
        <v>307</v>
      </c>
      <c r="J973" t="s">
        <v>307</v>
      </c>
      <c r="K973" t="s">
        <v>307</v>
      </c>
      <c r="L973" t="s">
        <v>307</v>
      </c>
      <c r="M973" t="s">
        <v>307</v>
      </c>
      <c r="N973" t="s">
        <v>307</v>
      </c>
      <c r="O973" t="s">
        <v>307</v>
      </c>
      <c r="P973" t="s">
        <v>307</v>
      </c>
      <c r="Q973" t="s">
        <v>307</v>
      </c>
      <c r="R973" t="s">
        <v>307</v>
      </c>
      <c r="S973" t="s">
        <v>307</v>
      </c>
      <c r="T973" t="s">
        <v>307</v>
      </c>
      <c r="U973" t="s">
        <v>307</v>
      </c>
      <c r="V973" t="s">
        <v>307</v>
      </c>
      <c r="W973" t="s">
        <v>307</v>
      </c>
      <c r="X973" t="s">
        <v>307</v>
      </c>
      <c r="Y973" t="s">
        <v>307</v>
      </c>
      <c r="Z973" t="s">
        <v>307</v>
      </c>
      <c r="AA973" t="s">
        <v>307</v>
      </c>
      <c r="AB973" t="s">
        <v>307</v>
      </c>
      <c r="AC973" t="s">
        <v>307</v>
      </c>
      <c r="AD973" t="s">
        <v>307</v>
      </c>
      <c r="AE973" t="s">
        <v>307</v>
      </c>
      <c r="AF973" t="s">
        <v>307</v>
      </c>
      <c r="AG973" t="s">
        <v>307</v>
      </c>
      <c r="AH973" t="s">
        <v>307</v>
      </c>
      <c r="AI973" t="s">
        <v>307</v>
      </c>
      <c r="AJ973" t="s">
        <v>307</v>
      </c>
      <c r="AK973" t="s">
        <v>307</v>
      </c>
      <c r="AL973" t="s">
        <v>307</v>
      </c>
      <c r="AM973" t="s">
        <v>307</v>
      </c>
      <c r="AN973" t="s">
        <v>307</v>
      </c>
      <c r="AO973" t="s">
        <v>307</v>
      </c>
      <c r="AP973" t="s">
        <v>307</v>
      </c>
      <c r="AQ973" t="s">
        <v>307</v>
      </c>
      <c r="AR973" t="s">
        <v>307</v>
      </c>
      <c r="AS973" t="s">
        <v>307</v>
      </c>
    </row>
    <row r="974" spans="1:45" x14ac:dyDescent="0.25">
      <c r="A974">
        <v>207</v>
      </c>
      <c r="B974" t="s">
        <v>161</v>
      </c>
      <c r="C974" t="s">
        <v>36</v>
      </c>
      <c r="D974" t="s">
        <v>48</v>
      </c>
      <c r="E974" t="s">
        <v>307</v>
      </c>
      <c r="F974" t="s">
        <v>307</v>
      </c>
      <c r="G974" t="s">
        <v>307</v>
      </c>
      <c r="H974" t="s">
        <v>307</v>
      </c>
      <c r="I974" t="s">
        <v>307</v>
      </c>
      <c r="J974" t="s">
        <v>307</v>
      </c>
      <c r="K974" t="s">
        <v>307</v>
      </c>
      <c r="L974" t="s">
        <v>307</v>
      </c>
      <c r="M974" t="s">
        <v>307</v>
      </c>
      <c r="N974" t="s">
        <v>307</v>
      </c>
      <c r="O974" t="s">
        <v>307</v>
      </c>
      <c r="P974" t="s">
        <v>307</v>
      </c>
      <c r="Q974" t="s">
        <v>307</v>
      </c>
      <c r="R974" t="s">
        <v>307</v>
      </c>
      <c r="S974" t="s">
        <v>307</v>
      </c>
      <c r="T974" t="s">
        <v>307</v>
      </c>
      <c r="U974" t="s">
        <v>307</v>
      </c>
      <c r="V974" t="s">
        <v>307</v>
      </c>
      <c r="W974" t="s">
        <v>307</v>
      </c>
      <c r="X974" t="s">
        <v>307</v>
      </c>
      <c r="Y974" t="s">
        <v>307</v>
      </c>
      <c r="Z974" t="s">
        <v>307</v>
      </c>
      <c r="AA974" t="s">
        <v>307</v>
      </c>
      <c r="AB974" t="s">
        <v>307</v>
      </c>
      <c r="AC974" t="s">
        <v>307</v>
      </c>
      <c r="AD974" t="s">
        <v>307</v>
      </c>
      <c r="AE974" t="s">
        <v>307</v>
      </c>
      <c r="AF974" t="s">
        <v>307</v>
      </c>
      <c r="AG974" t="s">
        <v>307</v>
      </c>
      <c r="AH974" t="s">
        <v>307</v>
      </c>
      <c r="AI974" t="s">
        <v>307</v>
      </c>
      <c r="AJ974" t="s">
        <v>307</v>
      </c>
      <c r="AK974" t="s">
        <v>307</v>
      </c>
      <c r="AL974" t="s">
        <v>307</v>
      </c>
      <c r="AM974" t="s">
        <v>307</v>
      </c>
      <c r="AN974" t="s">
        <v>307</v>
      </c>
      <c r="AO974" t="s">
        <v>307</v>
      </c>
      <c r="AP974" t="s">
        <v>307</v>
      </c>
      <c r="AQ974" t="s">
        <v>307</v>
      </c>
      <c r="AR974" t="s">
        <v>307</v>
      </c>
      <c r="AS974" t="s">
        <v>307</v>
      </c>
    </row>
    <row r="975" spans="1:45" x14ac:dyDescent="0.25">
      <c r="A975">
        <v>207</v>
      </c>
      <c r="B975" t="s">
        <v>161</v>
      </c>
      <c r="C975" t="s">
        <v>36</v>
      </c>
      <c r="D975" t="s">
        <v>49</v>
      </c>
      <c r="E975" t="s">
        <v>307</v>
      </c>
      <c r="F975" t="s">
        <v>307</v>
      </c>
      <c r="G975" t="s">
        <v>307</v>
      </c>
      <c r="H975" t="s">
        <v>307</v>
      </c>
      <c r="I975" t="s">
        <v>307</v>
      </c>
      <c r="J975" t="s">
        <v>307</v>
      </c>
      <c r="K975" t="s">
        <v>307</v>
      </c>
      <c r="L975" t="s">
        <v>307</v>
      </c>
      <c r="M975" t="s">
        <v>307</v>
      </c>
      <c r="N975" t="s">
        <v>307</v>
      </c>
      <c r="O975" t="s">
        <v>307</v>
      </c>
      <c r="P975" t="s">
        <v>307</v>
      </c>
      <c r="Q975" t="s">
        <v>307</v>
      </c>
      <c r="R975" t="s">
        <v>307</v>
      </c>
      <c r="S975" t="s">
        <v>307</v>
      </c>
      <c r="T975" t="s">
        <v>307</v>
      </c>
      <c r="U975" t="s">
        <v>307</v>
      </c>
      <c r="V975" t="s">
        <v>307</v>
      </c>
      <c r="W975" t="s">
        <v>307</v>
      </c>
      <c r="X975" t="s">
        <v>307</v>
      </c>
      <c r="Y975" t="s">
        <v>307</v>
      </c>
      <c r="Z975" t="s">
        <v>307</v>
      </c>
      <c r="AA975" t="s">
        <v>307</v>
      </c>
      <c r="AB975" t="s">
        <v>307</v>
      </c>
      <c r="AC975" t="s">
        <v>307</v>
      </c>
      <c r="AD975" t="s">
        <v>307</v>
      </c>
      <c r="AE975" t="s">
        <v>307</v>
      </c>
      <c r="AF975" t="s">
        <v>307</v>
      </c>
      <c r="AG975" t="s">
        <v>307</v>
      </c>
      <c r="AH975" t="s">
        <v>307</v>
      </c>
      <c r="AI975" t="s">
        <v>307</v>
      </c>
      <c r="AJ975" t="s">
        <v>307</v>
      </c>
      <c r="AK975" t="s">
        <v>307</v>
      </c>
      <c r="AL975" t="s">
        <v>307</v>
      </c>
      <c r="AM975" t="s">
        <v>307</v>
      </c>
      <c r="AN975" t="s">
        <v>307</v>
      </c>
      <c r="AO975" t="s">
        <v>307</v>
      </c>
      <c r="AP975" t="s">
        <v>307</v>
      </c>
      <c r="AQ975" t="s">
        <v>307</v>
      </c>
      <c r="AR975" t="s">
        <v>307</v>
      </c>
      <c r="AS975" t="s">
        <v>307</v>
      </c>
    </row>
    <row r="976" spans="1:45" x14ac:dyDescent="0.25">
      <c r="A976">
        <v>207</v>
      </c>
      <c r="B976" t="s">
        <v>161</v>
      </c>
      <c r="C976" t="s">
        <v>37</v>
      </c>
      <c r="D976" t="s">
        <v>47</v>
      </c>
      <c r="E976" t="s">
        <v>307</v>
      </c>
      <c r="F976" t="s">
        <v>307</v>
      </c>
      <c r="G976" t="s">
        <v>307</v>
      </c>
      <c r="H976" t="s">
        <v>307</v>
      </c>
      <c r="I976" t="s">
        <v>307</v>
      </c>
      <c r="J976" t="s">
        <v>307</v>
      </c>
      <c r="K976" t="s">
        <v>307</v>
      </c>
      <c r="L976" t="s">
        <v>307</v>
      </c>
      <c r="M976" t="s">
        <v>307</v>
      </c>
      <c r="N976" t="s">
        <v>307</v>
      </c>
      <c r="O976" t="s">
        <v>307</v>
      </c>
      <c r="P976" t="s">
        <v>307</v>
      </c>
      <c r="Q976" t="s">
        <v>307</v>
      </c>
      <c r="R976" t="s">
        <v>307</v>
      </c>
      <c r="S976" t="s">
        <v>307</v>
      </c>
      <c r="T976" t="s">
        <v>307</v>
      </c>
      <c r="U976" t="s">
        <v>307</v>
      </c>
      <c r="V976" t="s">
        <v>307</v>
      </c>
      <c r="W976" t="s">
        <v>307</v>
      </c>
      <c r="X976" t="s">
        <v>307</v>
      </c>
      <c r="Y976" t="s">
        <v>307</v>
      </c>
      <c r="Z976" t="s">
        <v>307</v>
      </c>
      <c r="AA976" t="s">
        <v>307</v>
      </c>
      <c r="AB976" t="s">
        <v>307</v>
      </c>
      <c r="AC976" t="s">
        <v>307</v>
      </c>
      <c r="AD976" t="s">
        <v>307</v>
      </c>
      <c r="AE976" t="s">
        <v>307</v>
      </c>
      <c r="AF976" t="s">
        <v>307</v>
      </c>
      <c r="AG976" t="s">
        <v>307</v>
      </c>
      <c r="AH976" t="s">
        <v>307</v>
      </c>
      <c r="AI976" t="s">
        <v>307</v>
      </c>
      <c r="AJ976" t="s">
        <v>307</v>
      </c>
      <c r="AK976" t="s">
        <v>307</v>
      </c>
      <c r="AL976" t="s">
        <v>307</v>
      </c>
      <c r="AM976" t="s">
        <v>307</v>
      </c>
      <c r="AN976" t="s">
        <v>307</v>
      </c>
      <c r="AO976" t="s">
        <v>307</v>
      </c>
      <c r="AP976" t="s">
        <v>307</v>
      </c>
      <c r="AQ976" t="s">
        <v>307</v>
      </c>
      <c r="AR976" t="s">
        <v>307</v>
      </c>
      <c r="AS976" t="s">
        <v>307</v>
      </c>
    </row>
    <row r="977" spans="1:45" x14ac:dyDescent="0.25">
      <c r="A977">
        <v>207</v>
      </c>
      <c r="B977" t="s">
        <v>161</v>
      </c>
      <c r="C977" t="s">
        <v>37</v>
      </c>
      <c r="D977" t="s">
        <v>48</v>
      </c>
      <c r="E977" t="s">
        <v>307</v>
      </c>
      <c r="F977" t="s">
        <v>307</v>
      </c>
      <c r="G977" t="s">
        <v>307</v>
      </c>
      <c r="H977" t="s">
        <v>307</v>
      </c>
      <c r="I977" t="s">
        <v>307</v>
      </c>
      <c r="J977" t="s">
        <v>307</v>
      </c>
      <c r="K977" t="s">
        <v>307</v>
      </c>
      <c r="L977" t="s">
        <v>307</v>
      </c>
      <c r="M977" t="s">
        <v>307</v>
      </c>
      <c r="N977" t="s">
        <v>307</v>
      </c>
      <c r="O977" t="s">
        <v>307</v>
      </c>
      <c r="P977" t="s">
        <v>307</v>
      </c>
      <c r="Q977" t="s">
        <v>307</v>
      </c>
      <c r="R977" t="s">
        <v>307</v>
      </c>
      <c r="S977" t="s">
        <v>307</v>
      </c>
      <c r="T977" t="s">
        <v>307</v>
      </c>
      <c r="U977" t="s">
        <v>307</v>
      </c>
      <c r="V977" t="s">
        <v>307</v>
      </c>
      <c r="W977" t="s">
        <v>307</v>
      </c>
      <c r="X977" t="s">
        <v>307</v>
      </c>
      <c r="Y977" t="s">
        <v>307</v>
      </c>
      <c r="Z977" t="s">
        <v>307</v>
      </c>
      <c r="AA977" t="s">
        <v>307</v>
      </c>
      <c r="AB977" t="s">
        <v>307</v>
      </c>
      <c r="AC977" t="s">
        <v>307</v>
      </c>
      <c r="AD977" t="s">
        <v>307</v>
      </c>
      <c r="AE977" t="s">
        <v>307</v>
      </c>
      <c r="AF977" t="s">
        <v>307</v>
      </c>
      <c r="AG977" t="s">
        <v>307</v>
      </c>
      <c r="AH977" t="s">
        <v>307</v>
      </c>
      <c r="AI977" t="s">
        <v>307</v>
      </c>
      <c r="AJ977" t="s">
        <v>307</v>
      </c>
      <c r="AK977" t="s">
        <v>307</v>
      </c>
      <c r="AL977" t="s">
        <v>307</v>
      </c>
      <c r="AM977" t="s">
        <v>307</v>
      </c>
      <c r="AN977" t="s">
        <v>307</v>
      </c>
      <c r="AO977" t="s">
        <v>307</v>
      </c>
      <c r="AP977" t="s">
        <v>307</v>
      </c>
      <c r="AQ977" t="s">
        <v>307</v>
      </c>
      <c r="AR977" t="s">
        <v>307</v>
      </c>
      <c r="AS977" t="s">
        <v>307</v>
      </c>
    </row>
    <row r="978" spans="1:45" x14ac:dyDescent="0.25">
      <c r="A978">
        <v>207</v>
      </c>
      <c r="B978" t="s">
        <v>161</v>
      </c>
      <c r="C978" t="s">
        <v>37</v>
      </c>
      <c r="D978" t="s">
        <v>49</v>
      </c>
      <c r="E978" t="s">
        <v>307</v>
      </c>
      <c r="F978" t="s">
        <v>307</v>
      </c>
      <c r="G978" t="s">
        <v>307</v>
      </c>
      <c r="H978" t="s">
        <v>307</v>
      </c>
      <c r="I978" t="s">
        <v>307</v>
      </c>
      <c r="J978" t="s">
        <v>307</v>
      </c>
      <c r="K978" t="s">
        <v>307</v>
      </c>
      <c r="L978" t="s">
        <v>307</v>
      </c>
      <c r="M978" t="s">
        <v>307</v>
      </c>
      <c r="N978" t="s">
        <v>307</v>
      </c>
      <c r="O978" t="s">
        <v>307</v>
      </c>
      <c r="P978" t="s">
        <v>307</v>
      </c>
      <c r="Q978" t="s">
        <v>307</v>
      </c>
      <c r="R978" t="s">
        <v>307</v>
      </c>
      <c r="S978" t="s">
        <v>307</v>
      </c>
      <c r="T978" t="s">
        <v>307</v>
      </c>
      <c r="U978" t="s">
        <v>307</v>
      </c>
      <c r="V978" t="s">
        <v>307</v>
      </c>
      <c r="W978" t="s">
        <v>307</v>
      </c>
      <c r="X978" t="s">
        <v>307</v>
      </c>
      <c r="Y978" t="s">
        <v>307</v>
      </c>
      <c r="Z978" t="s">
        <v>307</v>
      </c>
      <c r="AA978" t="s">
        <v>307</v>
      </c>
      <c r="AB978" t="s">
        <v>307</v>
      </c>
      <c r="AC978" t="s">
        <v>307</v>
      </c>
      <c r="AD978" t="s">
        <v>307</v>
      </c>
      <c r="AE978" t="s">
        <v>307</v>
      </c>
      <c r="AF978" t="s">
        <v>307</v>
      </c>
      <c r="AG978" t="s">
        <v>307</v>
      </c>
      <c r="AH978" t="s">
        <v>307</v>
      </c>
      <c r="AI978" t="s">
        <v>307</v>
      </c>
      <c r="AJ978" t="s">
        <v>307</v>
      </c>
      <c r="AK978" t="s">
        <v>307</v>
      </c>
      <c r="AL978" t="s">
        <v>307</v>
      </c>
      <c r="AM978" t="s">
        <v>307</v>
      </c>
      <c r="AN978" t="s">
        <v>307</v>
      </c>
      <c r="AO978" t="s">
        <v>307</v>
      </c>
      <c r="AP978" t="s">
        <v>307</v>
      </c>
      <c r="AQ978" t="s">
        <v>307</v>
      </c>
      <c r="AR978" t="s">
        <v>307</v>
      </c>
      <c r="AS978" t="s">
        <v>307</v>
      </c>
    </row>
    <row r="979" spans="1:45" x14ac:dyDescent="0.25">
      <c r="A979">
        <v>207</v>
      </c>
      <c r="B979" t="s">
        <v>161</v>
      </c>
      <c r="C979" t="s">
        <v>476</v>
      </c>
      <c r="D979" t="s">
        <v>48</v>
      </c>
      <c r="E979" t="s">
        <v>307</v>
      </c>
      <c r="F979" t="s">
        <v>307</v>
      </c>
      <c r="G979" t="s">
        <v>307</v>
      </c>
    </row>
    <row r="980" spans="1:45" x14ac:dyDescent="0.25">
      <c r="A980">
        <v>207</v>
      </c>
      <c r="B980" t="s">
        <v>161</v>
      </c>
      <c r="C980" t="s">
        <v>477</v>
      </c>
      <c r="D980" t="s">
        <v>48</v>
      </c>
      <c r="E980" t="s">
        <v>307</v>
      </c>
      <c r="F980" t="s">
        <v>307</v>
      </c>
      <c r="G980" t="s">
        <v>307</v>
      </c>
    </row>
    <row r="981" spans="1:45" x14ac:dyDescent="0.25">
      <c r="A981">
        <v>207</v>
      </c>
      <c r="B981" t="s">
        <v>161</v>
      </c>
      <c r="C981" t="s">
        <v>45</v>
      </c>
      <c r="D981" t="s">
        <v>63</v>
      </c>
      <c r="E981" t="s">
        <v>307</v>
      </c>
      <c r="F981" t="s">
        <v>307</v>
      </c>
      <c r="G981" t="s">
        <v>307</v>
      </c>
      <c r="H981" t="s">
        <v>307</v>
      </c>
      <c r="I981" t="s">
        <v>307</v>
      </c>
      <c r="J981" t="s">
        <v>307</v>
      </c>
      <c r="K981" t="s">
        <v>307</v>
      </c>
      <c r="L981" t="s">
        <v>307</v>
      </c>
      <c r="M981" t="s">
        <v>307</v>
      </c>
      <c r="N981" t="s">
        <v>307</v>
      </c>
      <c r="O981" t="s">
        <v>307</v>
      </c>
      <c r="P981" t="s">
        <v>307</v>
      </c>
      <c r="Q981" t="s">
        <v>307</v>
      </c>
      <c r="R981" t="s">
        <v>307</v>
      </c>
      <c r="S981" t="s">
        <v>307</v>
      </c>
      <c r="T981" t="s">
        <v>307</v>
      </c>
      <c r="U981" t="s">
        <v>307</v>
      </c>
      <c r="V981" t="s">
        <v>307</v>
      </c>
      <c r="W981" t="s">
        <v>307</v>
      </c>
    </row>
    <row r="982" spans="1:45" x14ac:dyDescent="0.25">
      <c r="A982">
        <v>207</v>
      </c>
      <c r="B982" t="s">
        <v>161</v>
      </c>
      <c r="C982" t="s">
        <v>45</v>
      </c>
      <c r="D982" t="s">
        <v>64</v>
      </c>
      <c r="E982" t="s">
        <v>307</v>
      </c>
      <c r="F982" t="s">
        <v>307</v>
      </c>
      <c r="G982" t="s">
        <v>307</v>
      </c>
      <c r="H982" t="s">
        <v>307</v>
      </c>
      <c r="I982" t="s">
        <v>307</v>
      </c>
      <c r="J982" t="s">
        <v>307</v>
      </c>
      <c r="K982" t="s">
        <v>307</v>
      </c>
      <c r="L982" t="s">
        <v>307</v>
      </c>
      <c r="M982" t="s">
        <v>307</v>
      </c>
      <c r="N982" t="s">
        <v>307</v>
      </c>
      <c r="O982" t="s">
        <v>307</v>
      </c>
      <c r="P982" t="s">
        <v>307</v>
      </c>
      <c r="Q982" t="s">
        <v>307</v>
      </c>
      <c r="R982" t="s">
        <v>307</v>
      </c>
      <c r="S982" t="s">
        <v>307</v>
      </c>
      <c r="T982" t="s">
        <v>307</v>
      </c>
      <c r="U982" t="s">
        <v>307</v>
      </c>
      <c r="V982" t="s">
        <v>307</v>
      </c>
      <c r="W982" t="s">
        <v>307</v>
      </c>
    </row>
    <row r="983" spans="1:45" x14ac:dyDescent="0.25">
      <c r="A983">
        <v>207</v>
      </c>
      <c r="B983" t="s">
        <v>161</v>
      </c>
      <c r="C983" t="s">
        <v>40</v>
      </c>
      <c r="D983" t="s">
        <v>52</v>
      </c>
      <c r="E983" t="s">
        <v>307</v>
      </c>
      <c r="F983" t="s">
        <v>307</v>
      </c>
      <c r="G983" t="s">
        <v>307</v>
      </c>
      <c r="H983" t="s">
        <v>307</v>
      </c>
      <c r="I983" t="s">
        <v>307</v>
      </c>
      <c r="J983" t="s">
        <v>307</v>
      </c>
      <c r="K983" t="s">
        <v>307</v>
      </c>
      <c r="L983" t="s">
        <v>307</v>
      </c>
      <c r="M983" t="s">
        <v>307</v>
      </c>
      <c r="N983" t="s">
        <v>307</v>
      </c>
      <c r="O983" t="s">
        <v>307</v>
      </c>
      <c r="P983" t="s">
        <v>307</v>
      </c>
      <c r="Q983" t="s">
        <v>307</v>
      </c>
      <c r="R983" t="s">
        <v>307</v>
      </c>
      <c r="S983" t="s">
        <v>307</v>
      </c>
      <c r="T983" t="s">
        <v>307</v>
      </c>
      <c r="U983" t="s">
        <v>307</v>
      </c>
      <c r="V983" t="s">
        <v>307</v>
      </c>
      <c r="W983" t="s">
        <v>307</v>
      </c>
      <c r="X983" t="s">
        <v>307</v>
      </c>
      <c r="Y983" t="s">
        <v>307</v>
      </c>
      <c r="Z983" t="s">
        <v>307</v>
      </c>
    </row>
    <row r="984" spans="1:45" x14ac:dyDescent="0.25">
      <c r="A984">
        <v>207</v>
      </c>
      <c r="B984" t="s">
        <v>161</v>
      </c>
      <c r="C984" t="s">
        <v>40</v>
      </c>
      <c r="D984" t="s">
        <v>53</v>
      </c>
      <c r="E984" t="s">
        <v>307</v>
      </c>
      <c r="F984" t="s">
        <v>307</v>
      </c>
      <c r="G984" t="s">
        <v>307</v>
      </c>
      <c r="H984" t="s">
        <v>307</v>
      </c>
      <c r="I984" t="s">
        <v>307</v>
      </c>
      <c r="J984" t="s">
        <v>307</v>
      </c>
      <c r="K984" t="s">
        <v>307</v>
      </c>
      <c r="L984" t="s">
        <v>307</v>
      </c>
      <c r="M984" t="s">
        <v>307</v>
      </c>
      <c r="N984" t="s">
        <v>307</v>
      </c>
      <c r="O984" t="s">
        <v>307</v>
      </c>
      <c r="P984" t="s">
        <v>307</v>
      </c>
      <c r="Q984" t="s">
        <v>307</v>
      </c>
      <c r="R984" t="s">
        <v>307</v>
      </c>
      <c r="S984" t="s">
        <v>307</v>
      </c>
      <c r="T984" t="s">
        <v>307</v>
      </c>
      <c r="U984" t="s">
        <v>307</v>
      </c>
      <c r="V984" t="s">
        <v>307</v>
      </c>
      <c r="W984" t="s">
        <v>307</v>
      </c>
      <c r="X984" t="s">
        <v>307</v>
      </c>
      <c r="Y984" t="s">
        <v>307</v>
      </c>
      <c r="Z984" t="s">
        <v>307</v>
      </c>
    </row>
    <row r="985" spans="1:45" x14ac:dyDescent="0.25">
      <c r="A985">
        <v>207</v>
      </c>
      <c r="B985" t="s">
        <v>161</v>
      </c>
      <c r="C985" t="s">
        <v>39</v>
      </c>
      <c r="D985" t="s">
        <v>50</v>
      </c>
      <c r="E985" t="s">
        <v>307</v>
      </c>
      <c r="F985" t="s">
        <v>307</v>
      </c>
      <c r="G985" t="s">
        <v>307</v>
      </c>
      <c r="H985" t="s">
        <v>307</v>
      </c>
      <c r="I985" t="s">
        <v>307</v>
      </c>
      <c r="J985" t="s">
        <v>307</v>
      </c>
      <c r="K985" t="s">
        <v>307</v>
      </c>
      <c r="L985" t="s">
        <v>307</v>
      </c>
      <c r="M985" t="s">
        <v>307</v>
      </c>
      <c r="N985" t="s">
        <v>307</v>
      </c>
      <c r="O985" t="s">
        <v>307</v>
      </c>
      <c r="P985" t="s">
        <v>307</v>
      </c>
      <c r="Q985" t="s">
        <v>307</v>
      </c>
      <c r="R985" t="s">
        <v>307</v>
      </c>
      <c r="S985" t="s">
        <v>307</v>
      </c>
      <c r="T985" t="s">
        <v>307</v>
      </c>
      <c r="U985" t="s">
        <v>307</v>
      </c>
      <c r="V985" t="s">
        <v>307</v>
      </c>
      <c r="W985" t="s">
        <v>307</v>
      </c>
      <c r="X985" t="s">
        <v>307</v>
      </c>
      <c r="Y985" t="s">
        <v>307</v>
      </c>
      <c r="Z985" t="s">
        <v>307</v>
      </c>
      <c r="AA985" t="s">
        <v>307</v>
      </c>
      <c r="AB985" t="s">
        <v>307</v>
      </c>
      <c r="AC985" t="s">
        <v>307</v>
      </c>
      <c r="AD985" t="s">
        <v>307</v>
      </c>
      <c r="AE985" t="s">
        <v>307</v>
      </c>
      <c r="AF985" t="s">
        <v>307</v>
      </c>
      <c r="AG985" t="s">
        <v>307</v>
      </c>
      <c r="AH985" t="s">
        <v>307</v>
      </c>
      <c r="AI985" t="s">
        <v>307</v>
      </c>
      <c r="AJ985" t="s">
        <v>307</v>
      </c>
      <c r="AK985" t="s">
        <v>307</v>
      </c>
      <c r="AL985" t="s">
        <v>307</v>
      </c>
      <c r="AM985" t="s">
        <v>307</v>
      </c>
      <c r="AN985" t="s">
        <v>307</v>
      </c>
      <c r="AO985" t="s">
        <v>307</v>
      </c>
      <c r="AP985" t="s">
        <v>307</v>
      </c>
    </row>
    <row r="986" spans="1:45" x14ac:dyDescent="0.25">
      <c r="A986">
        <v>207</v>
      </c>
      <c r="B986" t="s">
        <v>161</v>
      </c>
      <c r="C986" t="s">
        <v>39</v>
      </c>
      <c r="D986" t="s">
        <v>48</v>
      </c>
      <c r="E986" t="s">
        <v>307</v>
      </c>
      <c r="F986" t="s">
        <v>307</v>
      </c>
      <c r="G986" t="s">
        <v>307</v>
      </c>
      <c r="H986" t="s">
        <v>307</v>
      </c>
      <c r="I986" t="s">
        <v>307</v>
      </c>
      <c r="J986" t="s">
        <v>307</v>
      </c>
      <c r="K986" t="s">
        <v>307</v>
      </c>
      <c r="L986" t="s">
        <v>307</v>
      </c>
      <c r="M986" t="s">
        <v>307</v>
      </c>
      <c r="N986" t="s">
        <v>307</v>
      </c>
      <c r="O986" t="s">
        <v>307</v>
      </c>
      <c r="P986" t="s">
        <v>307</v>
      </c>
      <c r="Q986" t="s">
        <v>307</v>
      </c>
      <c r="R986" t="s">
        <v>307</v>
      </c>
      <c r="S986" t="s">
        <v>307</v>
      </c>
      <c r="T986" t="s">
        <v>307</v>
      </c>
      <c r="U986" t="s">
        <v>307</v>
      </c>
      <c r="V986" t="s">
        <v>307</v>
      </c>
      <c r="W986" t="s">
        <v>307</v>
      </c>
      <c r="X986" t="s">
        <v>307</v>
      </c>
      <c r="Y986" t="s">
        <v>307</v>
      </c>
      <c r="Z986" t="s">
        <v>307</v>
      </c>
      <c r="AA986" t="s">
        <v>307</v>
      </c>
      <c r="AB986" t="s">
        <v>307</v>
      </c>
      <c r="AC986" t="s">
        <v>307</v>
      </c>
      <c r="AD986" t="s">
        <v>307</v>
      </c>
      <c r="AE986" t="s">
        <v>307</v>
      </c>
      <c r="AF986" t="s">
        <v>307</v>
      </c>
      <c r="AG986" t="s">
        <v>307</v>
      </c>
      <c r="AH986" t="s">
        <v>307</v>
      </c>
      <c r="AI986" t="s">
        <v>307</v>
      </c>
      <c r="AJ986" t="s">
        <v>307</v>
      </c>
      <c r="AK986" t="s">
        <v>307</v>
      </c>
      <c r="AL986" t="s">
        <v>307</v>
      </c>
      <c r="AM986" t="s">
        <v>307</v>
      </c>
      <c r="AN986" t="s">
        <v>307</v>
      </c>
      <c r="AO986" t="s">
        <v>307</v>
      </c>
      <c r="AP986" t="s">
        <v>307</v>
      </c>
    </row>
    <row r="987" spans="1:45" x14ac:dyDescent="0.25">
      <c r="A987">
        <v>207</v>
      </c>
      <c r="B987" t="s">
        <v>161</v>
      </c>
      <c r="C987" t="s">
        <v>39</v>
      </c>
      <c r="D987" t="s">
        <v>51</v>
      </c>
      <c r="E987" t="s">
        <v>307</v>
      </c>
      <c r="F987" t="s">
        <v>307</v>
      </c>
      <c r="G987" t="s">
        <v>307</v>
      </c>
      <c r="H987" t="s">
        <v>307</v>
      </c>
      <c r="I987" t="s">
        <v>307</v>
      </c>
      <c r="J987" t="s">
        <v>307</v>
      </c>
      <c r="K987" t="s">
        <v>307</v>
      </c>
      <c r="L987" t="s">
        <v>307</v>
      </c>
      <c r="M987" t="s">
        <v>307</v>
      </c>
      <c r="N987" t="s">
        <v>307</v>
      </c>
      <c r="O987" t="s">
        <v>307</v>
      </c>
      <c r="P987" t="s">
        <v>307</v>
      </c>
      <c r="Q987" t="s">
        <v>307</v>
      </c>
      <c r="R987" t="s">
        <v>307</v>
      </c>
      <c r="S987" t="s">
        <v>307</v>
      </c>
      <c r="T987" t="s">
        <v>307</v>
      </c>
      <c r="U987" t="s">
        <v>307</v>
      </c>
      <c r="V987" t="s">
        <v>307</v>
      </c>
      <c r="W987" t="s">
        <v>307</v>
      </c>
      <c r="X987" t="s">
        <v>307</v>
      </c>
      <c r="Y987" t="s">
        <v>307</v>
      </c>
      <c r="Z987" t="s">
        <v>307</v>
      </c>
      <c r="AA987" t="s">
        <v>307</v>
      </c>
      <c r="AB987" t="s">
        <v>307</v>
      </c>
      <c r="AC987" t="s">
        <v>307</v>
      </c>
      <c r="AD987" t="s">
        <v>307</v>
      </c>
      <c r="AE987" t="s">
        <v>307</v>
      </c>
      <c r="AF987" t="s">
        <v>307</v>
      </c>
      <c r="AG987" t="s">
        <v>307</v>
      </c>
      <c r="AH987" t="s">
        <v>307</v>
      </c>
      <c r="AI987" t="s">
        <v>307</v>
      </c>
      <c r="AJ987" t="s">
        <v>307</v>
      </c>
      <c r="AK987" t="s">
        <v>307</v>
      </c>
      <c r="AL987" t="s">
        <v>307</v>
      </c>
      <c r="AM987" t="s">
        <v>307</v>
      </c>
      <c r="AN987" t="s">
        <v>307</v>
      </c>
      <c r="AO987" t="s">
        <v>307</v>
      </c>
      <c r="AP987" t="s">
        <v>307</v>
      </c>
    </row>
    <row r="988" spans="1:45" x14ac:dyDescent="0.25">
      <c r="A988">
        <v>207</v>
      </c>
      <c r="B988" t="s">
        <v>161</v>
      </c>
      <c r="C988" t="s">
        <v>46</v>
      </c>
      <c r="D988" t="s">
        <v>65</v>
      </c>
      <c r="E988" t="s">
        <v>307</v>
      </c>
      <c r="F988" t="s">
        <v>307</v>
      </c>
      <c r="G988" t="s">
        <v>307</v>
      </c>
      <c r="H988" t="s">
        <v>307</v>
      </c>
      <c r="I988" t="s">
        <v>307</v>
      </c>
      <c r="J988" t="s">
        <v>307</v>
      </c>
      <c r="K988" t="s">
        <v>307</v>
      </c>
      <c r="L988" t="s">
        <v>307</v>
      </c>
      <c r="M988" t="s">
        <v>307</v>
      </c>
      <c r="N988" t="s">
        <v>307</v>
      </c>
      <c r="O988" t="s">
        <v>307</v>
      </c>
      <c r="P988" t="s">
        <v>307</v>
      </c>
      <c r="Q988" t="s">
        <v>307</v>
      </c>
      <c r="R988" t="s">
        <v>307</v>
      </c>
      <c r="S988" t="s">
        <v>307</v>
      </c>
      <c r="T988" t="s">
        <v>307</v>
      </c>
      <c r="U988" t="s">
        <v>307</v>
      </c>
      <c r="V988" t="s">
        <v>307</v>
      </c>
      <c r="W988" t="s">
        <v>307</v>
      </c>
      <c r="X988" t="s">
        <v>307</v>
      </c>
      <c r="Y988" t="s">
        <v>307</v>
      </c>
      <c r="Z988" t="s">
        <v>307</v>
      </c>
    </row>
    <row r="989" spans="1:45" x14ac:dyDescent="0.25">
      <c r="A989">
        <v>207</v>
      </c>
      <c r="B989" t="s">
        <v>161</v>
      </c>
      <c r="C989" t="s">
        <v>46</v>
      </c>
      <c r="D989" t="s">
        <v>66</v>
      </c>
      <c r="E989" t="s">
        <v>307</v>
      </c>
      <c r="F989" t="s">
        <v>307</v>
      </c>
      <c r="G989" t="s">
        <v>307</v>
      </c>
      <c r="H989" t="s">
        <v>307</v>
      </c>
      <c r="I989" t="s">
        <v>307</v>
      </c>
      <c r="J989" t="s">
        <v>307</v>
      </c>
      <c r="K989" t="s">
        <v>307</v>
      </c>
      <c r="L989" t="s">
        <v>307</v>
      </c>
      <c r="M989" t="s">
        <v>307</v>
      </c>
      <c r="N989" t="s">
        <v>307</v>
      </c>
      <c r="O989" t="s">
        <v>307</v>
      </c>
      <c r="P989" t="s">
        <v>307</v>
      </c>
      <c r="Q989" t="s">
        <v>307</v>
      </c>
      <c r="R989" t="s">
        <v>307</v>
      </c>
      <c r="S989" t="s">
        <v>307</v>
      </c>
      <c r="T989" t="s">
        <v>307</v>
      </c>
      <c r="U989" t="s">
        <v>307</v>
      </c>
      <c r="V989" t="s">
        <v>307</v>
      </c>
      <c r="W989" t="s">
        <v>307</v>
      </c>
      <c r="X989" t="s">
        <v>307</v>
      </c>
      <c r="Y989" t="s">
        <v>307</v>
      </c>
      <c r="Z989" t="s">
        <v>307</v>
      </c>
    </row>
    <row r="990" spans="1:45" x14ac:dyDescent="0.25">
      <c r="A990">
        <v>207</v>
      </c>
      <c r="B990" t="s">
        <v>161</v>
      </c>
      <c r="C990" t="s">
        <v>46</v>
      </c>
      <c r="D990" t="s">
        <v>67</v>
      </c>
      <c r="E990" t="s">
        <v>307</v>
      </c>
      <c r="F990" t="s">
        <v>307</v>
      </c>
      <c r="G990" t="s">
        <v>307</v>
      </c>
      <c r="H990" t="s">
        <v>307</v>
      </c>
      <c r="I990" t="s">
        <v>307</v>
      </c>
      <c r="J990" t="s">
        <v>307</v>
      </c>
      <c r="K990" t="s">
        <v>307</v>
      </c>
      <c r="L990" t="s">
        <v>307</v>
      </c>
      <c r="M990" t="s">
        <v>307</v>
      </c>
      <c r="N990" t="s">
        <v>307</v>
      </c>
      <c r="O990" t="s">
        <v>307</v>
      </c>
      <c r="P990" t="s">
        <v>307</v>
      </c>
      <c r="Q990" t="s">
        <v>307</v>
      </c>
      <c r="R990" t="s">
        <v>307</v>
      </c>
      <c r="S990" t="s">
        <v>307</v>
      </c>
      <c r="T990" t="s">
        <v>307</v>
      </c>
      <c r="U990" t="s">
        <v>307</v>
      </c>
      <c r="V990" t="s">
        <v>307</v>
      </c>
      <c r="W990" t="s">
        <v>307</v>
      </c>
      <c r="X990" t="s">
        <v>307</v>
      </c>
      <c r="Y990" t="s">
        <v>307</v>
      </c>
      <c r="Z990" t="s">
        <v>307</v>
      </c>
    </row>
    <row r="991" spans="1:45" x14ac:dyDescent="0.25">
      <c r="A991">
        <v>207</v>
      </c>
      <c r="B991" t="s">
        <v>161</v>
      </c>
      <c r="C991" t="s">
        <v>46</v>
      </c>
      <c r="D991" t="s">
        <v>68</v>
      </c>
      <c r="E991" t="s">
        <v>307</v>
      </c>
      <c r="F991" t="s">
        <v>307</v>
      </c>
      <c r="G991" t="s">
        <v>307</v>
      </c>
      <c r="H991" t="s">
        <v>307</v>
      </c>
      <c r="I991" t="s">
        <v>307</v>
      </c>
      <c r="J991" t="s">
        <v>307</v>
      </c>
      <c r="K991" t="s">
        <v>307</v>
      </c>
      <c r="L991" t="s">
        <v>307</v>
      </c>
      <c r="M991" t="s">
        <v>307</v>
      </c>
      <c r="N991" t="s">
        <v>307</v>
      </c>
      <c r="O991" t="s">
        <v>307</v>
      </c>
      <c r="P991" t="s">
        <v>307</v>
      </c>
      <c r="Q991" t="s">
        <v>307</v>
      </c>
      <c r="R991" t="s">
        <v>307</v>
      </c>
      <c r="S991" t="s">
        <v>307</v>
      </c>
      <c r="T991" t="s">
        <v>307</v>
      </c>
      <c r="U991" t="s">
        <v>307</v>
      </c>
      <c r="V991" t="s">
        <v>307</v>
      </c>
      <c r="W991" t="s">
        <v>307</v>
      </c>
      <c r="X991" t="s">
        <v>307</v>
      </c>
      <c r="Y991" t="s">
        <v>307</v>
      </c>
      <c r="Z991" t="s">
        <v>307</v>
      </c>
    </row>
    <row r="992" spans="1:45" x14ac:dyDescent="0.25">
      <c r="A992">
        <v>207</v>
      </c>
      <c r="B992" t="s">
        <v>161</v>
      </c>
      <c r="C992" t="s">
        <v>46</v>
      </c>
      <c r="D992" t="s">
        <v>69</v>
      </c>
      <c r="E992" t="s">
        <v>307</v>
      </c>
      <c r="F992" t="s">
        <v>307</v>
      </c>
      <c r="G992" t="s">
        <v>307</v>
      </c>
      <c r="H992" t="s">
        <v>307</v>
      </c>
      <c r="I992" t="s">
        <v>307</v>
      </c>
      <c r="J992" t="s">
        <v>307</v>
      </c>
      <c r="K992" t="s">
        <v>307</v>
      </c>
      <c r="L992" t="s">
        <v>307</v>
      </c>
      <c r="M992" t="s">
        <v>307</v>
      </c>
      <c r="N992" t="s">
        <v>307</v>
      </c>
      <c r="O992" t="s">
        <v>307</v>
      </c>
      <c r="P992" t="s">
        <v>307</v>
      </c>
      <c r="Q992" t="s">
        <v>307</v>
      </c>
      <c r="R992" t="s">
        <v>307</v>
      </c>
      <c r="S992" t="s">
        <v>307</v>
      </c>
      <c r="T992" t="s">
        <v>307</v>
      </c>
      <c r="U992" t="s">
        <v>307</v>
      </c>
      <c r="V992" t="s">
        <v>307</v>
      </c>
      <c r="W992" t="s">
        <v>307</v>
      </c>
      <c r="X992" t="s">
        <v>307</v>
      </c>
      <c r="Y992" t="s">
        <v>307</v>
      </c>
      <c r="Z992" t="s">
        <v>307</v>
      </c>
    </row>
    <row r="993" spans="1:26" x14ac:dyDescent="0.25">
      <c r="A993">
        <v>207</v>
      </c>
      <c r="B993" t="s">
        <v>161</v>
      </c>
      <c r="C993" t="s">
        <v>46</v>
      </c>
      <c r="D993" t="s">
        <v>70</v>
      </c>
      <c r="E993" t="s">
        <v>307</v>
      </c>
      <c r="F993" t="s">
        <v>307</v>
      </c>
      <c r="G993" t="s">
        <v>307</v>
      </c>
      <c r="H993" t="s">
        <v>307</v>
      </c>
      <c r="I993" t="s">
        <v>307</v>
      </c>
      <c r="J993" t="s">
        <v>307</v>
      </c>
      <c r="K993" t="s">
        <v>307</v>
      </c>
      <c r="L993" t="s">
        <v>307</v>
      </c>
      <c r="M993" t="s">
        <v>307</v>
      </c>
      <c r="N993" t="s">
        <v>307</v>
      </c>
      <c r="O993" t="s">
        <v>307</v>
      </c>
      <c r="P993" t="s">
        <v>307</v>
      </c>
      <c r="Q993" t="s">
        <v>307</v>
      </c>
      <c r="R993" t="s">
        <v>307</v>
      </c>
      <c r="S993" t="s">
        <v>307</v>
      </c>
      <c r="T993" t="s">
        <v>307</v>
      </c>
      <c r="U993" t="s">
        <v>307</v>
      </c>
      <c r="V993" t="s">
        <v>307</v>
      </c>
      <c r="W993" t="s">
        <v>307</v>
      </c>
      <c r="X993" t="s">
        <v>307</v>
      </c>
      <c r="Y993" t="s">
        <v>307</v>
      </c>
      <c r="Z993" t="s">
        <v>307</v>
      </c>
    </row>
    <row r="994" spans="1:26" x14ac:dyDescent="0.25">
      <c r="A994">
        <v>207</v>
      </c>
      <c r="B994" t="s">
        <v>161</v>
      </c>
      <c r="C994" t="s">
        <v>46</v>
      </c>
      <c r="D994" t="s">
        <v>71</v>
      </c>
      <c r="E994" t="s">
        <v>307</v>
      </c>
      <c r="F994" t="s">
        <v>307</v>
      </c>
      <c r="G994" t="s">
        <v>307</v>
      </c>
      <c r="H994" t="s">
        <v>307</v>
      </c>
      <c r="I994" t="s">
        <v>307</v>
      </c>
      <c r="J994" t="s">
        <v>307</v>
      </c>
      <c r="K994" t="s">
        <v>307</v>
      </c>
      <c r="L994" t="s">
        <v>307</v>
      </c>
      <c r="M994" t="s">
        <v>307</v>
      </c>
      <c r="N994" t="s">
        <v>307</v>
      </c>
      <c r="O994" t="s">
        <v>307</v>
      </c>
      <c r="P994" t="s">
        <v>307</v>
      </c>
      <c r="Q994" t="s">
        <v>307</v>
      </c>
      <c r="R994" t="s">
        <v>307</v>
      </c>
      <c r="S994" t="s">
        <v>307</v>
      </c>
      <c r="T994" t="s">
        <v>307</v>
      </c>
      <c r="U994" t="s">
        <v>307</v>
      </c>
      <c r="V994" t="s">
        <v>307</v>
      </c>
      <c r="W994" t="s">
        <v>307</v>
      </c>
      <c r="X994" t="s">
        <v>307</v>
      </c>
      <c r="Y994" t="s">
        <v>307</v>
      </c>
      <c r="Z994" t="s">
        <v>307</v>
      </c>
    </row>
    <row r="995" spans="1:26" x14ac:dyDescent="0.25">
      <c r="A995">
        <v>207</v>
      </c>
      <c r="B995" t="s">
        <v>161</v>
      </c>
      <c r="C995" t="s">
        <v>46</v>
      </c>
      <c r="D995" t="s">
        <v>72</v>
      </c>
      <c r="E995" t="s">
        <v>307</v>
      </c>
      <c r="F995" t="s">
        <v>307</v>
      </c>
      <c r="G995" t="s">
        <v>307</v>
      </c>
      <c r="H995" t="s">
        <v>307</v>
      </c>
      <c r="I995" t="s">
        <v>307</v>
      </c>
      <c r="J995" t="s">
        <v>307</v>
      </c>
      <c r="K995" t="s">
        <v>307</v>
      </c>
      <c r="L995" t="s">
        <v>307</v>
      </c>
      <c r="M995" t="s">
        <v>307</v>
      </c>
      <c r="N995" t="s">
        <v>307</v>
      </c>
      <c r="O995" t="s">
        <v>307</v>
      </c>
      <c r="P995" t="s">
        <v>307</v>
      </c>
      <c r="Q995" t="s">
        <v>307</v>
      </c>
      <c r="R995" t="s">
        <v>307</v>
      </c>
      <c r="S995" t="s">
        <v>307</v>
      </c>
      <c r="T995" t="s">
        <v>307</v>
      </c>
      <c r="U995" t="s">
        <v>307</v>
      </c>
      <c r="V995" t="s">
        <v>307</v>
      </c>
      <c r="W995" t="s">
        <v>307</v>
      </c>
      <c r="X995" t="s">
        <v>307</v>
      </c>
      <c r="Y995" t="s">
        <v>307</v>
      </c>
      <c r="Z995" t="s">
        <v>307</v>
      </c>
    </row>
    <row r="996" spans="1:26" x14ac:dyDescent="0.25">
      <c r="A996">
        <v>207</v>
      </c>
      <c r="B996" t="s">
        <v>161</v>
      </c>
      <c r="C996" t="s">
        <v>46</v>
      </c>
      <c r="D996" t="s">
        <v>47</v>
      </c>
      <c r="E996" t="s">
        <v>307</v>
      </c>
      <c r="F996" t="s">
        <v>307</v>
      </c>
      <c r="G996" t="s">
        <v>307</v>
      </c>
      <c r="H996" t="s">
        <v>307</v>
      </c>
      <c r="I996" t="s">
        <v>307</v>
      </c>
      <c r="J996" t="s">
        <v>307</v>
      </c>
      <c r="K996" t="s">
        <v>307</v>
      </c>
      <c r="L996" t="s">
        <v>307</v>
      </c>
      <c r="M996" t="s">
        <v>307</v>
      </c>
      <c r="N996" t="s">
        <v>307</v>
      </c>
      <c r="O996" t="s">
        <v>307</v>
      </c>
      <c r="P996" t="s">
        <v>307</v>
      </c>
      <c r="Q996" t="s">
        <v>307</v>
      </c>
      <c r="R996" t="s">
        <v>307</v>
      </c>
      <c r="S996" t="s">
        <v>307</v>
      </c>
      <c r="T996" t="s">
        <v>307</v>
      </c>
      <c r="U996" t="s">
        <v>307</v>
      </c>
      <c r="V996" t="s">
        <v>307</v>
      </c>
      <c r="W996" t="s">
        <v>307</v>
      </c>
      <c r="X996" t="s">
        <v>307</v>
      </c>
      <c r="Y996" t="s">
        <v>307</v>
      </c>
      <c r="Z996" t="s">
        <v>307</v>
      </c>
    </row>
    <row r="997" spans="1:26" x14ac:dyDescent="0.25">
      <c r="A997">
        <v>207</v>
      </c>
      <c r="B997" t="s">
        <v>161</v>
      </c>
      <c r="C997" t="s">
        <v>46</v>
      </c>
      <c r="D997" t="s">
        <v>48</v>
      </c>
      <c r="E997" t="s">
        <v>307</v>
      </c>
      <c r="F997" t="s">
        <v>307</v>
      </c>
      <c r="G997" t="s">
        <v>307</v>
      </c>
      <c r="H997" t="s">
        <v>307</v>
      </c>
      <c r="I997" t="s">
        <v>307</v>
      </c>
      <c r="J997" t="s">
        <v>307</v>
      </c>
      <c r="K997" t="s">
        <v>307</v>
      </c>
      <c r="L997" t="s">
        <v>307</v>
      </c>
      <c r="M997" t="s">
        <v>307</v>
      </c>
      <c r="N997" t="s">
        <v>307</v>
      </c>
      <c r="O997" t="s">
        <v>307</v>
      </c>
      <c r="P997" t="s">
        <v>307</v>
      </c>
      <c r="Q997" t="s">
        <v>307</v>
      </c>
      <c r="R997" t="s">
        <v>307</v>
      </c>
      <c r="S997" t="s">
        <v>307</v>
      </c>
      <c r="T997" t="s">
        <v>307</v>
      </c>
      <c r="U997" t="s">
        <v>307</v>
      </c>
      <c r="V997" t="s">
        <v>307</v>
      </c>
      <c r="W997" t="s">
        <v>307</v>
      </c>
      <c r="X997" t="s">
        <v>307</v>
      </c>
      <c r="Y997" t="s">
        <v>307</v>
      </c>
      <c r="Z997" t="s">
        <v>307</v>
      </c>
    </row>
    <row r="998" spans="1:26" x14ac:dyDescent="0.25">
      <c r="A998">
        <v>207</v>
      </c>
      <c r="B998" t="s">
        <v>161</v>
      </c>
      <c r="C998" t="s">
        <v>46</v>
      </c>
      <c r="D998" t="s">
        <v>49</v>
      </c>
      <c r="E998" t="s">
        <v>307</v>
      </c>
      <c r="F998" t="s">
        <v>307</v>
      </c>
      <c r="G998" t="s">
        <v>307</v>
      </c>
      <c r="H998" t="s">
        <v>307</v>
      </c>
      <c r="I998" t="s">
        <v>307</v>
      </c>
      <c r="J998" t="s">
        <v>307</v>
      </c>
      <c r="K998" t="s">
        <v>307</v>
      </c>
      <c r="L998" t="s">
        <v>307</v>
      </c>
      <c r="M998" t="s">
        <v>307</v>
      </c>
      <c r="N998" t="s">
        <v>307</v>
      </c>
      <c r="O998" t="s">
        <v>307</v>
      </c>
      <c r="P998" t="s">
        <v>307</v>
      </c>
      <c r="Q998" t="s">
        <v>307</v>
      </c>
      <c r="R998" t="s">
        <v>307</v>
      </c>
      <c r="S998" t="s">
        <v>307</v>
      </c>
      <c r="T998" t="s">
        <v>307</v>
      </c>
      <c r="U998" t="s">
        <v>307</v>
      </c>
      <c r="V998" t="s">
        <v>307</v>
      </c>
      <c r="W998" t="s">
        <v>307</v>
      </c>
      <c r="X998" t="s">
        <v>307</v>
      </c>
      <c r="Y998" t="s">
        <v>307</v>
      </c>
      <c r="Z998" t="s">
        <v>307</v>
      </c>
    </row>
    <row r="999" spans="1:26" x14ac:dyDescent="0.25">
      <c r="A999">
        <v>207</v>
      </c>
      <c r="B999" t="s">
        <v>161</v>
      </c>
      <c r="C999" t="s">
        <v>41</v>
      </c>
      <c r="D999" t="s">
        <v>48</v>
      </c>
      <c r="E999" t="s">
        <v>307</v>
      </c>
      <c r="F999" t="s">
        <v>307</v>
      </c>
      <c r="G999" t="s">
        <v>307</v>
      </c>
      <c r="H999" t="s">
        <v>307</v>
      </c>
      <c r="I999" t="s">
        <v>307</v>
      </c>
      <c r="J999" t="s">
        <v>307</v>
      </c>
      <c r="K999" t="s">
        <v>307</v>
      </c>
      <c r="L999" t="s">
        <v>307</v>
      </c>
      <c r="M999" t="s">
        <v>307</v>
      </c>
      <c r="N999" t="s">
        <v>307</v>
      </c>
      <c r="O999" t="s">
        <v>307</v>
      </c>
      <c r="P999" t="s">
        <v>307</v>
      </c>
      <c r="Q999" t="s">
        <v>307</v>
      </c>
      <c r="R999" t="s">
        <v>307</v>
      </c>
      <c r="S999" t="s">
        <v>307</v>
      </c>
      <c r="T999" t="s">
        <v>307</v>
      </c>
      <c r="U999" t="s">
        <v>307</v>
      </c>
      <c r="V999" t="s">
        <v>307</v>
      </c>
      <c r="W999" t="s">
        <v>307</v>
      </c>
      <c r="X999" t="s">
        <v>307</v>
      </c>
      <c r="Y999" t="s">
        <v>307</v>
      </c>
      <c r="Z999" t="s">
        <v>307</v>
      </c>
    </row>
    <row r="1000" spans="1:26" x14ac:dyDescent="0.25">
      <c r="A1000">
        <v>207</v>
      </c>
      <c r="B1000" t="s">
        <v>161</v>
      </c>
      <c r="C1000" t="s">
        <v>459</v>
      </c>
      <c r="D1000" t="s">
        <v>48</v>
      </c>
      <c r="E1000" t="s">
        <v>307</v>
      </c>
      <c r="F1000" t="s">
        <v>307</v>
      </c>
      <c r="G1000" t="s">
        <v>307</v>
      </c>
      <c r="H1000" t="s">
        <v>307</v>
      </c>
      <c r="I1000" t="s">
        <v>307</v>
      </c>
      <c r="J1000" t="s">
        <v>307</v>
      </c>
      <c r="K1000" t="s">
        <v>307</v>
      </c>
      <c r="L1000" t="s">
        <v>307</v>
      </c>
      <c r="M1000" t="s">
        <v>307</v>
      </c>
      <c r="N1000" t="s">
        <v>307</v>
      </c>
      <c r="O1000" t="s">
        <v>307</v>
      </c>
      <c r="P1000" t="s">
        <v>307</v>
      </c>
      <c r="Q1000" t="s">
        <v>307</v>
      </c>
    </row>
    <row r="1001" spans="1:26" x14ac:dyDescent="0.25">
      <c r="A1001">
        <v>207</v>
      </c>
      <c r="B1001" t="s">
        <v>161</v>
      </c>
      <c r="C1001" t="s">
        <v>304</v>
      </c>
      <c r="D1001" t="s">
        <v>48</v>
      </c>
      <c r="E1001" t="s">
        <v>307</v>
      </c>
      <c r="F1001" t="s">
        <v>307</v>
      </c>
      <c r="G1001" t="s">
        <v>307</v>
      </c>
      <c r="H1001" t="s">
        <v>307</v>
      </c>
      <c r="I1001" t="s">
        <v>307</v>
      </c>
      <c r="J1001" t="s">
        <v>307</v>
      </c>
      <c r="K1001" t="s">
        <v>307</v>
      </c>
      <c r="L1001" t="s">
        <v>307</v>
      </c>
      <c r="M1001" t="s">
        <v>307</v>
      </c>
      <c r="N1001" t="s">
        <v>307</v>
      </c>
      <c r="O1001" t="s">
        <v>307</v>
      </c>
      <c r="P1001" t="s">
        <v>307</v>
      </c>
      <c r="Q1001" t="s">
        <v>307</v>
      </c>
    </row>
    <row r="1002" spans="1:26" x14ac:dyDescent="0.25">
      <c r="A1002">
        <v>207</v>
      </c>
      <c r="B1002" t="s">
        <v>161</v>
      </c>
      <c r="C1002" t="s">
        <v>433</v>
      </c>
      <c r="D1002" t="s">
        <v>48</v>
      </c>
      <c r="E1002" t="s">
        <v>307</v>
      </c>
      <c r="F1002" t="s">
        <v>307</v>
      </c>
      <c r="G1002" t="s">
        <v>307</v>
      </c>
      <c r="H1002" t="s">
        <v>307</v>
      </c>
      <c r="I1002" t="s">
        <v>307</v>
      </c>
      <c r="J1002" t="s">
        <v>307</v>
      </c>
      <c r="K1002" t="s">
        <v>307</v>
      </c>
      <c r="L1002" t="s">
        <v>307</v>
      </c>
      <c r="M1002" t="s">
        <v>307</v>
      </c>
      <c r="N1002" t="s">
        <v>307</v>
      </c>
      <c r="O1002" t="s">
        <v>307</v>
      </c>
      <c r="P1002" t="s">
        <v>307</v>
      </c>
      <c r="Q1002" t="s">
        <v>307</v>
      </c>
    </row>
    <row r="1003" spans="1:26" x14ac:dyDescent="0.25">
      <c r="A1003">
        <v>207</v>
      </c>
      <c r="B1003" t="s">
        <v>161</v>
      </c>
      <c r="C1003" t="s">
        <v>305</v>
      </c>
      <c r="D1003" t="s">
        <v>48</v>
      </c>
      <c r="E1003" t="s">
        <v>307</v>
      </c>
      <c r="F1003" t="s">
        <v>307</v>
      </c>
      <c r="G1003" t="s">
        <v>307</v>
      </c>
      <c r="H1003" t="s">
        <v>307</v>
      </c>
      <c r="I1003" t="s">
        <v>307</v>
      </c>
      <c r="J1003" t="s">
        <v>307</v>
      </c>
      <c r="K1003" t="s">
        <v>307</v>
      </c>
      <c r="L1003" t="s">
        <v>307</v>
      </c>
      <c r="M1003" t="s">
        <v>307</v>
      </c>
      <c r="N1003" t="s">
        <v>307</v>
      </c>
      <c r="O1003" t="s">
        <v>307</v>
      </c>
      <c r="P1003" t="s">
        <v>307</v>
      </c>
      <c r="Q1003" t="s">
        <v>307</v>
      </c>
    </row>
    <row r="1004" spans="1:26" x14ac:dyDescent="0.25">
      <c r="A1004">
        <v>207</v>
      </c>
      <c r="B1004" t="s">
        <v>161</v>
      </c>
      <c r="C1004" t="s">
        <v>306</v>
      </c>
      <c r="D1004" t="s">
        <v>48</v>
      </c>
      <c r="E1004" t="s">
        <v>307</v>
      </c>
      <c r="F1004" t="s">
        <v>307</v>
      </c>
      <c r="G1004" t="s">
        <v>307</v>
      </c>
      <c r="H1004" t="s">
        <v>307</v>
      </c>
      <c r="I1004" t="s">
        <v>307</v>
      </c>
      <c r="J1004" t="s">
        <v>307</v>
      </c>
      <c r="K1004" t="s">
        <v>307</v>
      </c>
      <c r="L1004" t="s">
        <v>307</v>
      </c>
      <c r="M1004" t="s">
        <v>307</v>
      </c>
      <c r="N1004" t="s">
        <v>307</v>
      </c>
      <c r="O1004" t="s">
        <v>307</v>
      </c>
      <c r="P1004" t="s">
        <v>307</v>
      </c>
      <c r="Q1004" t="s">
        <v>307</v>
      </c>
    </row>
    <row r="1005" spans="1:26" x14ac:dyDescent="0.25">
      <c r="A1005">
        <v>207</v>
      </c>
      <c r="B1005" t="s">
        <v>161</v>
      </c>
      <c r="C1005" t="s">
        <v>44</v>
      </c>
      <c r="D1005" t="s">
        <v>54</v>
      </c>
      <c r="E1005" t="s">
        <v>307</v>
      </c>
      <c r="F1005" t="s">
        <v>307</v>
      </c>
      <c r="G1005" t="s">
        <v>307</v>
      </c>
      <c r="H1005" t="s">
        <v>307</v>
      </c>
      <c r="I1005" t="s">
        <v>307</v>
      </c>
      <c r="J1005" t="s">
        <v>307</v>
      </c>
      <c r="K1005" t="s">
        <v>307</v>
      </c>
      <c r="L1005" t="s">
        <v>307</v>
      </c>
      <c r="M1005" t="s">
        <v>307</v>
      </c>
      <c r="N1005" t="s">
        <v>307</v>
      </c>
      <c r="O1005" t="s">
        <v>307</v>
      </c>
      <c r="P1005" t="s">
        <v>307</v>
      </c>
      <c r="Q1005" t="s">
        <v>307</v>
      </c>
      <c r="R1005" t="s">
        <v>307</v>
      </c>
      <c r="S1005" t="s">
        <v>307</v>
      </c>
      <c r="T1005" t="s">
        <v>307</v>
      </c>
      <c r="U1005" t="s">
        <v>307</v>
      </c>
      <c r="V1005" t="s">
        <v>307</v>
      </c>
      <c r="W1005" t="s">
        <v>307</v>
      </c>
    </row>
    <row r="1006" spans="1:26" x14ac:dyDescent="0.25">
      <c r="A1006">
        <v>207</v>
      </c>
      <c r="B1006" t="s">
        <v>161</v>
      </c>
      <c r="C1006" t="s">
        <v>44</v>
      </c>
      <c r="D1006" t="s">
        <v>55</v>
      </c>
      <c r="E1006" t="s">
        <v>307</v>
      </c>
      <c r="F1006" t="s">
        <v>307</v>
      </c>
      <c r="G1006" t="s">
        <v>307</v>
      </c>
      <c r="H1006" t="s">
        <v>307</v>
      </c>
      <c r="I1006" t="s">
        <v>307</v>
      </c>
      <c r="J1006" t="s">
        <v>307</v>
      </c>
      <c r="K1006" t="s">
        <v>307</v>
      </c>
      <c r="L1006" t="s">
        <v>307</v>
      </c>
      <c r="M1006" t="s">
        <v>307</v>
      </c>
      <c r="N1006" t="s">
        <v>307</v>
      </c>
      <c r="O1006" t="s">
        <v>307</v>
      </c>
      <c r="P1006" t="s">
        <v>307</v>
      </c>
      <c r="Q1006" t="s">
        <v>307</v>
      </c>
      <c r="R1006" t="s">
        <v>307</v>
      </c>
      <c r="S1006" t="s">
        <v>307</v>
      </c>
      <c r="T1006" t="s">
        <v>307</v>
      </c>
      <c r="U1006" t="s">
        <v>307</v>
      </c>
      <c r="V1006" t="s">
        <v>307</v>
      </c>
      <c r="W1006" t="s">
        <v>307</v>
      </c>
    </row>
    <row r="1007" spans="1:26" x14ac:dyDescent="0.25">
      <c r="A1007">
        <v>207</v>
      </c>
      <c r="B1007" t="s">
        <v>161</v>
      </c>
      <c r="C1007" t="s">
        <v>44</v>
      </c>
      <c r="D1007" t="s">
        <v>56</v>
      </c>
      <c r="E1007" t="s">
        <v>307</v>
      </c>
      <c r="F1007" t="s">
        <v>307</v>
      </c>
      <c r="G1007" t="s">
        <v>307</v>
      </c>
      <c r="H1007" t="s">
        <v>307</v>
      </c>
      <c r="I1007" t="s">
        <v>307</v>
      </c>
      <c r="J1007" t="s">
        <v>307</v>
      </c>
      <c r="K1007" t="s">
        <v>307</v>
      </c>
      <c r="L1007" t="s">
        <v>307</v>
      </c>
      <c r="M1007" t="s">
        <v>307</v>
      </c>
      <c r="N1007" t="s">
        <v>307</v>
      </c>
      <c r="O1007" t="s">
        <v>307</v>
      </c>
      <c r="P1007" t="s">
        <v>307</v>
      </c>
      <c r="Q1007" t="s">
        <v>307</v>
      </c>
      <c r="R1007" t="s">
        <v>307</v>
      </c>
      <c r="S1007" t="s">
        <v>307</v>
      </c>
      <c r="T1007" t="s">
        <v>307</v>
      </c>
      <c r="U1007" t="s">
        <v>307</v>
      </c>
      <c r="V1007" t="s">
        <v>307</v>
      </c>
      <c r="W1007" t="s">
        <v>307</v>
      </c>
    </row>
    <row r="1008" spans="1:26" x14ac:dyDescent="0.25">
      <c r="A1008">
        <v>207</v>
      </c>
      <c r="B1008" t="s">
        <v>161</v>
      </c>
      <c r="C1008" t="s">
        <v>44</v>
      </c>
      <c r="D1008" t="s">
        <v>57</v>
      </c>
      <c r="E1008" t="s">
        <v>307</v>
      </c>
      <c r="F1008" t="s">
        <v>307</v>
      </c>
      <c r="G1008" t="s">
        <v>307</v>
      </c>
      <c r="H1008" t="s">
        <v>307</v>
      </c>
      <c r="I1008" t="s">
        <v>307</v>
      </c>
      <c r="J1008" t="s">
        <v>307</v>
      </c>
      <c r="K1008" t="s">
        <v>307</v>
      </c>
      <c r="L1008" t="s">
        <v>307</v>
      </c>
      <c r="M1008" t="s">
        <v>307</v>
      </c>
      <c r="N1008" t="s">
        <v>307</v>
      </c>
      <c r="O1008" t="s">
        <v>307</v>
      </c>
      <c r="P1008" t="s">
        <v>307</v>
      </c>
      <c r="Q1008" t="s">
        <v>307</v>
      </c>
      <c r="R1008" t="s">
        <v>307</v>
      </c>
      <c r="S1008" t="s">
        <v>307</v>
      </c>
      <c r="T1008" t="s">
        <v>307</v>
      </c>
      <c r="U1008" t="s">
        <v>307</v>
      </c>
      <c r="V1008" t="s">
        <v>307</v>
      </c>
      <c r="W1008" t="s">
        <v>307</v>
      </c>
    </row>
    <row r="1009" spans="1:45" x14ac:dyDescent="0.25">
      <c r="A1009">
        <v>207</v>
      </c>
      <c r="B1009" t="s">
        <v>161</v>
      </c>
      <c r="C1009" t="s">
        <v>44</v>
      </c>
      <c r="D1009" t="s">
        <v>58</v>
      </c>
      <c r="E1009" t="s">
        <v>307</v>
      </c>
      <c r="F1009" t="s">
        <v>307</v>
      </c>
      <c r="G1009" t="s">
        <v>307</v>
      </c>
      <c r="H1009" t="s">
        <v>307</v>
      </c>
      <c r="I1009" t="s">
        <v>307</v>
      </c>
      <c r="J1009" t="s">
        <v>307</v>
      </c>
      <c r="K1009" t="s">
        <v>307</v>
      </c>
      <c r="L1009" t="s">
        <v>307</v>
      </c>
      <c r="M1009" t="s">
        <v>307</v>
      </c>
      <c r="N1009" t="s">
        <v>307</v>
      </c>
      <c r="O1009" t="s">
        <v>307</v>
      </c>
      <c r="P1009" t="s">
        <v>307</v>
      </c>
      <c r="Q1009" t="s">
        <v>307</v>
      </c>
      <c r="R1009" t="s">
        <v>307</v>
      </c>
      <c r="S1009" t="s">
        <v>307</v>
      </c>
      <c r="T1009" t="s">
        <v>307</v>
      </c>
      <c r="U1009" t="s">
        <v>307</v>
      </c>
      <c r="V1009" t="s">
        <v>307</v>
      </c>
      <c r="W1009" t="s">
        <v>307</v>
      </c>
    </row>
    <row r="1010" spans="1:45" x14ac:dyDescent="0.25">
      <c r="A1010">
        <v>207</v>
      </c>
      <c r="B1010" t="s">
        <v>161</v>
      </c>
      <c r="C1010" t="s">
        <v>44</v>
      </c>
      <c r="D1010" t="s">
        <v>59</v>
      </c>
      <c r="E1010" t="s">
        <v>307</v>
      </c>
      <c r="F1010" t="s">
        <v>307</v>
      </c>
      <c r="G1010" t="s">
        <v>307</v>
      </c>
      <c r="H1010" t="s">
        <v>307</v>
      </c>
      <c r="I1010" t="s">
        <v>307</v>
      </c>
      <c r="J1010" t="s">
        <v>307</v>
      </c>
      <c r="K1010" t="s">
        <v>307</v>
      </c>
      <c r="L1010" t="s">
        <v>307</v>
      </c>
      <c r="M1010" t="s">
        <v>307</v>
      </c>
      <c r="N1010" t="s">
        <v>307</v>
      </c>
      <c r="O1010" t="s">
        <v>307</v>
      </c>
      <c r="P1010" t="s">
        <v>307</v>
      </c>
      <c r="Q1010" t="s">
        <v>307</v>
      </c>
      <c r="R1010" t="s">
        <v>307</v>
      </c>
      <c r="S1010" t="s">
        <v>307</v>
      </c>
      <c r="T1010" t="s">
        <v>307</v>
      </c>
      <c r="U1010" t="s">
        <v>307</v>
      </c>
      <c r="V1010" t="s">
        <v>307</v>
      </c>
      <c r="W1010" t="s">
        <v>307</v>
      </c>
    </row>
    <row r="1011" spans="1:45" x14ac:dyDescent="0.25">
      <c r="A1011">
        <v>207</v>
      </c>
      <c r="B1011" t="s">
        <v>161</v>
      </c>
      <c r="C1011" t="s">
        <v>44</v>
      </c>
      <c r="D1011" t="s">
        <v>60</v>
      </c>
      <c r="E1011" t="s">
        <v>307</v>
      </c>
      <c r="F1011" t="s">
        <v>307</v>
      </c>
      <c r="G1011" t="s">
        <v>307</v>
      </c>
      <c r="H1011" t="s">
        <v>307</v>
      </c>
      <c r="I1011" t="s">
        <v>307</v>
      </c>
      <c r="J1011" t="s">
        <v>307</v>
      </c>
      <c r="K1011" t="s">
        <v>307</v>
      </c>
      <c r="L1011" t="s">
        <v>307</v>
      </c>
      <c r="M1011" t="s">
        <v>307</v>
      </c>
      <c r="N1011" t="s">
        <v>307</v>
      </c>
      <c r="O1011" t="s">
        <v>307</v>
      </c>
      <c r="P1011" t="s">
        <v>307</v>
      </c>
      <c r="Q1011" t="s">
        <v>307</v>
      </c>
      <c r="R1011" t="s">
        <v>307</v>
      </c>
      <c r="S1011" t="s">
        <v>307</v>
      </c>
      <c r="T1011" t="s">
        <v>307</v>
      </c>
      <c r="U1011" t="s">
        <v>307</v>
      </c>
      <c r="V1011" t="s">
        <v>307</v>
      </c>
      <c r="W1011" t="s">
        <v>307</v>
      </c>
    </row>
    <row r="1012" spans="1:45" x14ac:dyDescent="0.25">
      <c r="A1012">
        <v>207</v>
      </c>
      <c r="B1012" t="s">
        <v>161</v>
      </c>
      <c r="C1012" t="s">
        <v>44</v>
      </c>
      <c r="D1012" t="s">
        <v>61</v>
      </c>
      <c r="E1012" t="s">
        <v>307</v>
      </c>
      <c r="F1012" t="s">
        <v>307</v>
      </c>
      <c r="G1012" t="s">
        <v>307</v>
      </c>
      <c r="H1012" t="s">
        <v>307</v>
      </c>
      <c r="I1012" t="s">
        <v>307</v>
      </c>
      <c r="J1012" t="s">
        <v>307</v>
      </c>
      <c r="K1012" t="s">
        <v>307</v>
      </c>
      <c r="L1012" t="s">
        <v>307</v>
      </c>
      <c r="M1012" t="s">
        <v>307</v>
      </c>
      <c r="N1012" t="s">
        <v>307</v>
      </c>
      <c r="O1012" t="s">
        <v>307</v>
      </c>
      <c r="P1012" t="s">
        <v>307</v>
      </c>
      <c r="Q1012" t="s">
        <v>307</v>
      </c>
      <c r="R1012" t="s">
        <v>307</v>
      </c>
      <c r="S1012" t="s">
        <v>307</v>
      </c>
      <c r="T1012" t="s">
        <v>307</v>
      </c>
      <c r="U1012" t="s">
        <v>307</v>
      </c>
      <c r="V1012" t="s">
        <v>307</v>
      </c>
      <c r="W1012" t="s">
        <v>307</v>
      </c>
    </row>
    <row r="1013" spans="1:45" x14ac:dyDescent="0.25">
      <c r="A1013">
        <v>207</v>
      </c>
      <c r="B1013" t="s">
        <v>161</v>
      </c>
      <c r="C1013" t="s">
        <v>44</v>
      </c>
      <c r="D1013" t="s">
        <v>62</v>
      </c>
      <c r="E1013" t="s">
        <v>307</v>
      </c>
      <c r="F1013" t="s">
        <v>307</v>
      </c>
      <c r="G1013" t="s">
        <v>307</v>
      </c>
      <c r="H1013" t="s">
        <v>307</v>
      </c>
      <c r="I1013" t="s">
        <v>307</v>
      </c>
      <c r="J1013" t="s">
        <v>307</v>
      </c>
      <c r="K1013" t="s">
        <v>307</v>
      </c>
      <c r="L1013" t="s">
        <v>307</v>
      </c>
      <c r="M1013" t="s">
        <v>307</v>
      </c>
      <c r="N1013" t="s">
        <v>307</v>
      </c>
      <c r="O1013" t="s">
        <v>307</v>
      </c>
      <c r="P1013" t="s">
        <v>307</v>
      </c>
      <c r="Q1013" t="s">
        <v>307</v>
      </c>
      <c r="R1013" t="s">
        <v>307</v>
      </c>
      <c r="S1013" t="s">
        <v>307</v>
      </c>
      <c r="T1013" t="s">
        <v>307</v>
      </c>
      <c r="U1013" t="s">
        <v>307</v>
      </c>
      <c r="V1013" t="s">
        <v>307</v>
      </c>
      <c r="W1013" t="s">
        <v>307</v>
      </c>
    </row>
    <row r="1014" spans="1:45" x14ac:dyDescent="0.25">
      <c r="A1014">
        <v>207</v>
      </c>
      <c r="B1014" t="s">
        <v>161</v>
      </c>
      <c r="C1014" t="s">
        <v>38</v>
      </c>
      <c r="D1014" t="s">
        <v>47</v>
      </c>
      <c r="E1014" t="s">
        <v>307</v>
      </c>
      <c r="F1014" t="s">
        <v>307</v>
      </c>
      <c r="G1014" t="s">
        <v>307</v>
      </c>
      <c r="H1014" t="s">
        <v>307</v>
      </c>
      <c r="I1014" t="s">
        <v>307</v>
      </c>
      <c r="J1014" t="s">
        <v>307</v>
      </c>
      <c r="K1014" t="s">
        <v>307</v>
      </c>
      <c r="L1014" t="s">
        <v>307</v>
      </c>
      <c r="M1014" t="s">
        <v>307</v>
      </c>
      <c r="N1014" t="s">
        <v>307</v>
      </c>
      <c r="O1014" t="s">
        <v>307</v>
      </c>
      <c r="P1014" t="s">
        <v>307</v>
      </c>
      <c r="Q1014" t="s">
        <v>307</v>
      </c>
      <c r="R1014" t="s">
        <v>307</v>
      </c>
      <c r="S1014" t="s">
        <v>307</v>
      </c>
      <c r="T1014" t="s">
        <v>307</v>
      </c>
      <c r="U1014" t="s">
        <v>307</v>
      </c>
      <c r="V1014" t="s">
        <v>307</v>
      </c>
      <c r="W1014" t="s">
        <v>307</v>
      </c>
      <c r="X1014" t="s">
        <v>307</v>
      </c>
      <c r="Y1014" t="s">
        <v>307</v>
      </c>
      <c r="Z1014" t="s">
        <v>307</v>
      </c>
      <c r="AA1014" t="s">
        <v>307</v>
      </c>
      <c r="AB1014" t="s">
        <v>307</v>
      </c>
      <c r="AC1014" t="s">
        <v>307</v>
      </c>
      <c r="AD1014" t="s">
        <v>307</v>
      </c>
      <c r="AE1014" t="s">
        <v>307</v>
      </c>
      <c r="AF1014" t="s">
        <v>307</v>
      </c>
      <c r="AG1014" t="s">
        <v>307</v>
      </c>
      <c r="AH1014" t="s">
        <v>307</v>
      </c>
      <c r="AI1014" t="s">
        <v>307</v>
      </c>
      <c r="AJ1014" t="s">
        <v>307</v>
      </c>
      <c r="AK1014" t="s">
        <v>307</v>
      </c>
      <c r="AL1014" t="s">
        <v>307</v>
      </c>
      <c r="AM1014" t="s">
        <v>307</v>
      </c>
      <c r="AN1014" t="s">
        <v>307</v>
      </c>
      <c r="AO1014" t="s">
        <v>307</v>
      </c>
      <c r="AP1014" t="s">
        <v>307</v>
      </c>
      <c r="AQ1014" t="s">
        <v>307</v>
      </c>
      <c r="AR1014" t="s">
        <v>307</v>
      </c>
      <c r="AS1014" t="s">
        <v>307</v>
      </c>
    </row>
    <row r="1015" spans="1:45" x14ac:dyDescent="0.25">
      <c r="A1015">
        <v>207</v>
      </c>
      <c r="B1015" t="s">
        <v>161</v>
      </c>
      <c r="C1015" t="s">
        <v>38</v>
      </c>
      <c r="D1015" t="s">
        <v>48</v>
      </c>
      <c r="E1015" t="s">
        <v>307</v>
      </c>
      <c r="F1015" t="s">
        <v>307</v>
      </c>
      <c r="G1015" t="s">
        <v>307</v>
      </c>
      <c r="H1015" t="s">
        <v>307</v>
      </c>
      <c r="I1015" t="s">
        <v>307</v>
      </c>
      <c r="J1015" t="s">
        <v>307</v>
      </c>
      <c r="K1015" t="s">
        <v>307</v>
      </c>
      <c r="L1015" t="s">
        <v>307</v>
      </c>
      <c r="M1015" t="s">
        <v>307</v>
      </c>
      <c r="N1015" t="s">
        <v>307</v>
      </c>
      <c r="O1015" t="s">
        <v>307</v>
      </c>
      <c r="P1015" t="s">
        <v>307</v>
      </c>
      <c r="Q1015" t="s">
        <v>307</v>
      </c>
      <c r="R1015" t="s">
        <v>307</v>
      </c>
      <c r="S1015" t="s">
        <v>307</v>
      </c>
      <c r="T1015" t="s">
        <v>307</v>
      </c>
      <c r="U1015" t="s">
        <v>307</v>
      </c>
      <c r="V1015" t="s">
        <v>307</v>
      </c>
      <c r="W1015" t="s">
        <v>307</v>
      </c>
      <c r="X1015" t="s">
        <v>307</v>
      </c>
      <c r="Y1015" t="s">
        <v>307</v>
      </c>
      <c r="Z1015" t="s">
        <v>307</v>
      </c>
      <c r="AA1015" t="s">
        <v>307</v>
      </c>
      <c r="AB1015" t="s">
        <v>307</v>
      </c>
      <c r="AC1015" t="s">
        <v>307</v>
      </c>
      <c r="AD1015" t="s">
        <v>307</v>
      </c>
      <c r="AE1015" t="s">
        <v>307</v>
      </c>
      <c r="AF1015" t="s">
        <v>307</v>
      </c>
      <c r="AG1015" t="s">
        <v>307</v>
      </c>
      <c r="AH1015" t="s">
        <v>307</v>
      </c>
      <c r="AI1015" t="s">
        <v>307</v>
      </c>
      <c r="AJ1015" t="s">
        <v>307</v>
      </c>
      <c r="AK1015" t="s">
        <v>307</v>
      </c>
      <c r="AL1015" t="s">
        <v>307</v>
      </c>
      <c r="AM1015" t="s">
        <v>307</v>
      </c>
      <c r="AN1015" t="s">
        <v>307</v>
      </c>
      <c r="AO1015" t="s">
        <v>307</v>
      </c>
      <c r="AP1015" t="s">
        <v>307</v>
      </c>
      <c r="AQ1015" t="s">
        <v>307</v>
      </c>
      <c r="AR1015" t="s">
        <v>307</v>
      </c>
      <c r="AS1015" t="s">
        <v>307</v>
      </c>
    </row>
    <row r="1016" spans="1:45" x14ac:dyDescent="0.25">
      <c r="A1016">
        <v>207</v>
      </c>
      <c r="B1016" t="s">
        <v>161</v>
      </c>
      <c r="C1016" t="s">
        <v>38</v>
      </c>
      <c r="D1016" t="s">
        <v>49</v>
      </c>
      <c r="E1016" t="s">
        <v>307</v>
      </c>
      <c r="F1016" t="s">
        <v>307</v>
      </c>
      <c r="G1016" t="s">
        <v>307</v>
      </c>
      <c r="H1016" t="s">
        <v>307</v>
      </c>
      <c r="I1016" t="s">
        <v>307</v>
      </c>
      <c r="J1016" t="s">
        <v>307</v>
      </c>
      <c r="K1016" t="s">
        <v>307</v>
      </c>
      <c r="L1016" t="s">
        <v>307</v>
      </c>
      <c r="M1016" t="s">
        <v>307</v>
      </c>
      <c r="N1016" t="s">
        <v>307</v>
      </c>
      <c r="O1016" t="s">
        <v>307</v>
      </c>
      <c r="P1016" t="s">
        <v>307</v>
      </c>
      <c r="Q1016" t="s">
        <v>307</v>
      </c>
      <c r="R1016" t="s">
        <v>307</v>
      </c>
      <c r="S1016" t="s">
        <v>307</v>
      </c>
      <c r="T1016" t="s">
        <v>307</v>
      </c>
      <c r="U1016" t="s">
        <v>307</v>
      </c>
      <c r="V1016" t="s">
        <v>307</v>
      </c>
      <c r="W1016" t="s">
        <v>307</v>
      </c>
      <c r="X1016" t="s">
        <v>307</v>
      </c>
      <c r="Y1016" t="s">
        <v>307</v>
      </c>
      <c r="Z1016" t="s">
        <v>307</v>
      </c>
      <c r="AA1016" t="s">
        <v>307</v>
      </c>
      <c r="AB1016" t="s">
        <v>307</v>
      </c>
      <c r="AC1016" t="s">
        <v>307</v>
      </c>
      <c r="AD1016" t="s">
        <v>307</v>
      </c>
      <c r="AE1016" t="s">
        <v>307</v>
      </c>
      <c r="AF1016" t="s">
        <v>307</v>
      </c>
      <c r="AG1016" t="s">
        <v>307</v>
      </c>
      <c r="AH1016" t="s">
        <v>307</v>
      </c>
      <c r="AI1016" t="s">
        <v>307</v>
      </c>
      <c r="AJ1016" t="s">
        <v>307</v>
      </c>
      <c r="AK1016" t="s">
        <v>307</v>
      </c>
      <c r="AL1016" t="s">
        <v>307</v>
      </c>
      <c r="AM1016" t="s">
        <v>307</v>
      </c>
      <c r="AN1016" t="s">
        <v>307</v>
      </c>
      <c r="AO1016" t="s">
        <v>307</v>
      </c>
      <c r="AP1016" t="s">
        <v>307</v>
      </c>
      <c r="AQ1016" t="s">
        <v>307</v>
      </c>
      <c r="AR1016" t="s">
        <v>307</v>
      </c>
      <c r="AS1016" t="s">
        <v>307</v>
      </c>
    </row>
    <row r="1017" spans="1:45" x14ac:dyDescent="0.25">
      <c r="A1017">
        <v>207</v>
      </c>
      <c r="B1017" t="s">
        <v>161</v>
      </c>
      <c r="C1017" t="s">
        <v>450</v>
      </c>
      <c r="D1017" t="s">
        <v>48</v>
      </c>
      <c r="E1017" t="s">
        <v>307</v>
      </c>
      <c r="F1017" t="s">
        <v>307</v>
      </c>
      <c r="G1017" t="s">
        <v>307</v>
      </c>
      <c r="H1017" t="s">
        <v>307</v>
      </c>
      <c r="I1017" t="s">
        <v>307</v>
      </c>
      <c r="J1017" t="s">
        <v>307</v>
      </c>
      <c r="K1017" t="s">
        <v>307</v>
      </c>
      <c r="L1017" t="s">
        <v>307</v>
      </c>
      <c r="M1017" t="s">
        <v>307</v>
      </c>
      <c r="N1017" t="s">
        <v>307</v>
      </c>
      <c r="O1017" t="s">
        <v>307</v>
      </c>
      <c r="P1017" t="s">
        <v>307</v>
      </c>
      <c r="Q1017" t="s">
        <v>307</v>
      </c>
      <c r="R1017" t="s">
        <v>307</v>
      </c>
    </row>
    <row r="1018" spans="1:45" x14ac:dyDescent="0.25">
      <c r="A1018">
        <v>207</v>
      </c>
      <c r="B1018" t="s">
        <v>161</v>
      </c>
      <c r="C1018" t="s">
        <v>449</v>
      </c>
      <c r="D1018" t="s">
        <v>48</v>
      </c>
      <c r="E1018" t="s">
        <v>307</v>
      </c>
      <c r="F1018" t="s">
        <v>307</v>
      </c>
      <c r="G1018" t="s">
        <v>307</v>
      </c>
      <c r="H1018" t="s">
        <v>307</v>
      </c>
      <c r="I1018" t="s">
        <v>307</v>
      </c>
      <c r="J1018" t="s">
        <v>307</v>
      </c>
      <c r="K1018" t="s">
        <v>307</v>
      </c>
      <c r="L1018" t="s">
        <v>307</v>
      </c>
      <c r="M1018" t="s">
        <v>307</v>
      </c>
      <c r="N1018" t="s">
        <v>307</v>
      </c>
      <c r="O1018" t="s">
        <v>307</v>
      </c>
      <c r="P1018" t="s">
        <v>307</v>
      </c>
      <c r="Q1018" t="s">
        <v>307</v>
      </c>
      <c r="R1018" t="s">
        <v>307</v>
      </c>
    </row>
    <row r="1019" spans="1:45" x14ac:dyDescent="0.25">
      <c r="A1019">
        <v>207</v>
      </c>
      <c r="B1019" t="s">
        <v>161</v>
      </c>
      <c r="C1019" t="s">
        <v>475</v>
      </c>
      <c r="D1019" t="s">
        <v>48</v>
      </c>
      <c r="E1019" t="s">
        <v>307</v>
      </c>
      <c r="F1019" t="s">
        <v>307</v>
      </c>
      <c r="G1019" t="s">
        <v>307</v>
      </c>
    </row>
    <row r="1020" spans="1:45" x14ac:dyDescent="0.25">
      <c r="A1020">
        <v>207</v>
      </c>
      <c r="B1020" t="s">
        <v>161</v>
      </c>
      <c r="C1020" t="s">
        <v>42</v>
      </c>
      <c r="D1020" t="s">
        <v>48</v>
      </c>
      <c r="E1020" t="s">
        <v>307</v>
      </c>
      <c r="F1020" t="s">
        <v>307</v>
      </c>
      <c r="G1020" t="s">
        <v>307</v>
      </c>
      <c r="H1020" t="s">
        <v>307</v>
      </c>
      <c r="I1020" t="s">
        <v>307</v>
      </c>
      <c r="J1020" t="s">
        <v>307</v>
      </c>
      <c r="K1020" t="s">
        <v>307</v>
      </c>
      <c r="L1020" t="s">
        <v>307</v>
      </c>
      <c r="M1020" t="s">
        <v>307</v>
      </c>
      <c r="N1020" t="s">
        <v>307</v>
      </c>
      <c r="O1020" t="s">
        <v>307</v>
      </c>
      <c r="P1020" t="s">
        <v>307</v>
      </c>
      <c r="Q1020" t="s">
        <v>307</v>
      </c>
      <c r="R1020" t="s">
        <v>307</v>
      </c>
      <c r="S1020" t="s">
        <v>307</v>
      </c>
      <c r="T1020" t="s">
        <v>307</v>
      </c>
      <c r="U1020" t="s">
        <v>307</v>
      </c>
      <c r="V1020" t="s">
        <v>307</v>
      </c>
      <c r="W1020" t="s">
        <v>307</v>
      </c>
      <c r="X1020" t="s">
        <v>307</v>
      </c>
      <c r="Y1020" t="s">
        <v>307</v>
      </c>
      <c r="Z1020" t="s">
        <v>307</v>
      </c>
    </row>
    <row r="1021" spans="1:45" x14ac:dyDescent="0.25">
      <c r="A1021">
        <v>208</v>
      </c>
      <c r="B1021" t="s">
        <v>162</v>
      </c>
      <c r="C1021" t="s">
        <v>43</v>
      </c>
      <c r="D1021" t="s">
        <v>54</v>
      </c>
      <c r="E1021" t="s">
        <v>307</v>
      </c>
      <c r="F1021" t="s">
        <v>307</v>
      </c>
      <c r="G1021" t="s">
        <v>307</v>
      </c>
      <c r="H1021" t="s">
        <v>307</v>
      </c>
      <c r="I1021" t="s">
        <v>307</v>
      </c>
      <c r="J1021" t="s">
        <v>307</v>
      </c>
      <c r="K1021" t="s">
        <v>307</v>
      </c>
      <c r="L1021" t="s">
        <v>307</v>
      </c>
      <c r="M1021" t="s">
        <v>307</v>
      </c>
      <c r="N1021" t="s">
        <v>307</v>
      </c>
      <c r="O1021" t="s">
        <v>307</v>
      </c>
      <c r="P1021" t="s">
        <v>307</v>
      </c>
      <c r="Q1021" t="s">
        <v>307</v>
      </c>
      <c r="R1021" t="s">
        <v>307</v>
      </c>
      <c r="S1021" t="s">
        <v>307</v>
      </c>
      <c r="T1021" t="s">
        <v>307</v>
      </c>
      <c r="U1021" t="s">
        <v>307</v>
      </c>
      <c r="V1021" t="s">
        <v>307</v>
      </c>
      <c r="W1021" t="s">
        <v>307</v>
      </c>
    </row>
    <row r="1022" spans="1:45" x14ac:dyDescent="0.25">
      <c r="A1022">
        <v>208</v>
      </c>
      <c r="B1022" t="s">
        <v>162</v>
      </c>
      <c r="C1022" t="s">
        <v>43</v>
      </c>
      <c r="D1022" t="s">
        <v>55</v>
      </c>
      <c r="E1022" t="s">
        <v>307</v>
      </c>
      <c r="F1022" t="s">
        <v>307</v>
      </c>
      <c r="G1022" t="s">
        <v>307</v>
      </c>
      <c r="H1022" t="s">
        <v>307</v>
      </c>
      <c r="I1022" t="s">
        <v>307</v>
      </c>
      <c r="J1022" t="s">
        <v>307</v>
      </c>
      <c r="K1022" t="s">
        <v>307</v>
      </c>
      <c r="L1022" t="s">
        <v>307</v>
      </c>
      <c r="M1022" t="s">
        <v>307</v>
      </c>
      <c r="N1022" t="s">
        <v>307</v>
      </c>
      <c r="O1022" t="s">
        <v>307</v>
      </c>
      <c r="P1022" t="s">
        <v>307</v>
      </c>
      <c r="Q1022" t="s">
        <v>307</v>
      </c>
      <c r="R1022" t="s">
        <v>307</v>
      </c>
      <c r="S1022" t="s">
        <v>307</v>
      </c>
      <c r="T1022" t="s">
        <v>307</v>
      </c>
      <c r="U1022" t="s">
        <v>307</v>
      </c>
      <c r="V1022" t="s">
        <v>307</v>
      </c>
      <c r="W1022" t="s">
        <v>307</v>
      </c>
    </row>
    <row r="1023" spans="1:45" x14ac:dyDescent="0.25">
      <c r="A1023">
        <v>208</v>
      </c>
      <c r="B1023" t="s">
        <v>162</v>
      </c>
      <c r="C1023" t="s">
        <v>43</v>
      </c>
      <c r="D1023" t="s">
        <v>56</v>
      </c>
      <c r="E1023" t="s">
        <v>307</v>
      </c>
      <c r="F1023" t="s">
        <v>307</v>
      </c>
      <c r="G1023" t="s">
        <v>307</v>
      </c>
      <c r="H1023" t="s">
        <v>307</v>
      </c>
      <c r="I1023" t="s">
        <v>307</v>
      </c>
      <c r="J1023" t="s">
        <v>307</v>
      </c>
      <c r="K1023" t="s">
        <v>307</v>
      </c>
      <c r="L1023" t="s">
        <v>307</v>
      </c>
      <c r="M1023" t="s">
        <v>307</v>
      </c>
      <c r="N1023" t="s">
        <v>307</v>
      </c>
      <c r="O1023" t="s">
        <v>307</v>
      </c>
      <c r="P1023" t="s">
        <v>307</v>
      </c>
      <c r="Q1023" t="s">
        <v>307</v>
      </c>
      <c r="R1023" t="s">
        <v>307</v>
      </c>
      <c r="S1023" t="s">
        <v>307</v>
      </c>
      <c r="T1023" t="s">
        <v>307</v>
      </c>
      <c r="U1023" t="s">
        <v>307</v>
      </c>
      <c r="V1023" t="s">
        <v>307</v>
      </c>
      <c r="W1023" t="s">
        <v>307</v>
      </c>
    </row>
    <row r="1024" spans="1:45" x14ac:dyDescent="0.25">
      <c r="A1024">
        <v>208</v>
      </c>
      <c r="B1024" t="s">
        <v>162</v>
      </c>
      <c r="C1024" t="s">
        <v>43</v>
      </c>
      <c r="D1024" t="s">
        <v>57</v>
      </c>
      <c r="E1024" t="s">
        <v>307</v>
      </c>
      <c r="F1024" t="s">
        <v>307</v>
      </c>
      <c r="G1024" t="s">
        <v>307</v>
      </c>
      <c r="H1024" t="s">
        <v>307</v>
      </c>
      <c r="I1024" t="s">
        <v>307</v>
      </c>
      <c r="J1024" t="s">
        <v>307</v>
      </c>
      <c r="K1024" t="s">
        <v>307</v>
      </c>
      <c r="L1024" t="s">
        <v>307</v>
      </c>
      <c r="M1024" t="s">
        <v>307</v>
      </c>
      <c r="N1024" t="s">
        <v>307</v>
      </c>
      <c r="O1024" t="s">
        <v>307</v>
      </c>
      <c r="P1024" t="s">
        <v>307</v>
      </c>
      <c r="Q1024" t="s">
        <v>307</v>
      </c>
      <c r="R1024" t="s">
        <v>307</v>
      </c>
      <c r="S1024" t="s">
        <v>307</v>
      </c>
      <c r="T1024" t="s">
        <v>307</v>
      </c>
      <c r="U1024" t="s">
        <v>307</v>
      </c>
      <c r="V1024" t="s">
        <v>307</v>
      </c>
      <c r="W1024" t="s">
        <v>307</v>
      </c>
    </row>
    <row r="1025" spans="1:45" x14ac:dyDescent="0.25">
      <c r="A1025">
        <v>208</v>
      </c>
      <c r="B1025" t="s">
        <v>162</v>
      </c>
      <c r="C1025" t="s">
        <v>43</v>
      </c>
      <c r="D1025" t="s">
        <v>58</v>
      </c>
      <c r="E1025" t="s">
        <v>307</v>
      </c>
      <c r="F1025" t="s">
        <v>307</v>
      </c>
      <c r="G1025" t="s">
        <v>307</v>
      </c>
      <c r="H1025" t="s">
        <v>307</v>
      </c>
      <c r="I1025" t="s">
        <v>307</v>
      </c>
      <c r="J1025" t="s">
        <v>307</v>
      </c>
      <c r="K1025" t="s">
        <v>307</v>
      </c>
      <c r="L1025" t="s">
        <v>307</v>
      </c>
      <c r="M1025" t="s">
        <v>307</v>
      </c>
      <c r="N1025" t="s">
        <v>307</v>
      </c>
      <c r="O1025" t="s">
        <v>307</v>
      </c>
      <c r="P1025" t="s">
        <v>307</v>
      </c>
      <c r="Q1025" t="s">
        <v>307</v>
      </c>
      <c r="R1025" t="s">
        <v>307</v>
      </c>
      <c r="S1025" t="s">
        <v>307</v>
      </c>
      <c r="T1025" t="s">
        <v>307</v>
      </c>
      <c r="U1025" t="s">
        <v>307</v>
      </c>
      <c r="V1025" t="s">
        <v>307</v>
      </c>
      <c r="W1025" t="s">
        <v>307</v>
      </c>
    </row>
    <row r="1026" spans="1:45" x14ac:dyDescent="0.25">
      <c r="A1026">
        <v>208</v>
      </c>
      <c r="B1026" t="s">
        <v>162</v>
      </c>
      <c r="C1026" t="s">
        <v>43</v>
      </c>
      <c r="D1026" t="s">
        <v>59</v>
      </c>
      <c r="E1026" t="s">
        <v>307</v>
      </c>
      <c r="F1026" t="s">
        <v>307</v>
      </c>
      <c r="G1026" t="s">
        <v>307</v>
      </c>
      <c r="H1026" t="s">
        <v>307</v>
      </c>
      <c r="I1026" t="s">
        <v>307</v>
      </c>
      <c r="J1026" t="s">
        <v>307</v>
      </c>
      <c r="K1026" t="s">
        <v>307</v>
      </c>
      <c r="L1026" t="s">
        <v>307</v>
      </c>
      <c r="M1026" t="s">
        <v>307</v>
      </c>
      <c r="N1026" t="s">
        <v>307</v>
      </c>
      <c r="O1026" t="s">
        <v>307</v>
      </c>
      <c r="P1026" t="s">
        <v>307</v>
      </c>
      <c r="Q1026" t="s">
        <v>307</v>
      </c>
      <c r="R1026" t="s">
        <v>307</v>
      </c>
      <c r="S1026" t="s">
        <v>307</v>
      </c>
      <c r="T1026" t="s">
        <v>307</v>
      </c>
      <c r="U1026" t="s">
        <v>307</v>
      </c>
      <c r="V1026" t="s">
        <v>307</v>
      </c>
      <c r="W1026" t="s">
        <v>307</v>
      </c>
    </row>
    <row r="1027" spans="1:45" x14ac:dyDescent="0.25">
      <c r="A1027">
        <v>208</v>
      </c>
      <c r="B1027" t="s">
        <v>162</v>
      </c>
      <c r="C1027" t="s">
        <v>43</v>
      </c>
      <c r="D1027" t="s">
        <v>60</v>
      </c>
      <c r="E1027" t="s">
        <v>307</v>
      </c>
      <c r="F1027" t="s">
        <v>307</v>
      </c>
      <c r="G1027" t="s">
        <v>307</v>
      </c>
      <c r="H1027" t="s">
        <v>307</v>
      </c>
      <c r="I1027" t="s">
        <v>307</v>
      </c>
      <c r="J1027" t="s">
        <v>307</v>
      </c>
      <c r="K1027" t="s">
        <v>307</v>
      </c>
      <c r="L1027" t="s">
        <v>307</v>
      </c>
      <c r="M1027" t="s">
        <v>307</v>
      </c>
      <c r="N1027" t="s">
        <v>307</v>
      </c>
      <c r="O1027" t="s">
        <v>307</v>
      </c>
      <c r="P1027" t="s">
        <v>307</v>
      </c>
      <c r="Q1027" t="s">
        <v>307</v>
      </c>
      <c r="R1027" t="s">
        <v>307</v>
      </c>
      <c r="S1027" t="s">
        <v>307</v>
      </c>
      <c r="T1027" t="s">
        <v>307</v>
      </c>
      <c r="U1027" t="s">
        <v>307</v>
      </c>
      <c r="V1027" t="s">
        <v>307</v>
      </c>
      <c r="W1027" t="s">
        <v>307</v>
      </c>
    </row>
    <row r="1028" spans="1:45" x14ac:dyDescent="0.25">
      <c r="A1028">
        <v>208</v>
      </c>
      <c r="B1028" t="s">
        <v>162</v>
      </c>
      <c r="C1028" t="s">
        <v>43</v>
      </c>
      <c r="D1028" t="s">
        <v>61</v>
      </c>
      <c r="E1028" t="s">
        <v>307</v>
      </c>
      <c r="F1028" t="s">
        <v>307</v>
      </c>
      <c r="G1028" t="s">
        <v>307</v>
      </c>
      <c r="H1028" t="s">
        <v>307</v>
      </c>
      <c r="I1028" t="s">
        <v>307</v>
      </c>
      <c r="J1028" t="s">
        <v>307</v>
      </c>
      <c r="K1028" t="s">
        <v>307</v>
      </c>
      <c r="L1028" t="s">
        <v>307</v>
      </c>
      <c r="M1028" t="s">
        <v>307</v>
      </c>
      <c r="N1028" t="s">
        <v>307</v>
      </c>
      <c r="O1028" t="s">
        <v>307</v>
      </c>
      <c r="P1028" t="s">
        <v>307</v>
      </c>
      <c r="Q1028" t="s">
        <v>307</v>
      </c>
      <c r="R1028" t="s">
        <v>307</v>
      </c>
      <c r="S1028" t="s">
        <v>307</v>
      </c>
      <c r="T1028" t="s">
        <v>307</v>
      </c>
      <c r="U1028" t="s">
        <v>307</v>
      </c>
      <c r="V1028" t="s">
        <v>307</v>
      </c>
      <c r="W1028" t="s">
        <v>307</v>
      </c>
    </row>
    <row r="1029" spans="1:45" x14ac:dyDescent="0.25">
      <c r="A1029">
        <v>208</v>
      </c>
      <c r="B1029" t="s">
        <v>162</v>
      </c>
      <c r="C1029" t="s">
        <v>43</v>
      </c>
      <c r="D1029" t="s">
        <v>62</v>
      </c>
      <c r="E1029" t="s">
        <v>307</v>
      </c>
      <c r="F1029" t="s">
        <v>307</v>
      </c>
      <c r="G1029" t="s">
        <v>307</v>
      </c>
      <c r="H1029" t="s">
        <v>307</v>
      </c>
      <c r="I1029" t="s">
        <v>307</v>
      </c>
      <c r="J1029" t="s">
        <v>307</v>
      </c>
      <c r="K1029" t="s">
        <v>307</v>
      </c>
      <c r="L1029" t="s">
        <v>307</v>
      </c>
      <c r="M1029" t="s">
        <v>307</v>
      </c>
      <c r="N1029" t="s">
        <v>307</v>
      </c>
      <c r="O1029" t="s">
        <v>307</v>
      </c>
      <c r="P1029" t="s">
        <v>307</v>
      </c>
      <c r="Q1029" t="s">
        <v>307</v>
      </c>
      <c r="R1029" t="s">
        <v>307</v>
      </c>
      <c r="S1029" t="s">
        <v>307</v>
      </c>
      <c r="T1029" t="s">
        <v>307</v>
      </c>
      <c r="U1029" t="s">
        <v>307</v>
      </c>
      <c r="V1029" t="s">
        <v>307</v>
      </c>
      <c r="W1029" t="s">
        <v>307</v>
      </c>
    </row>
    <row r="1030" spans="1:45" x14ac:dyDescent="0.25">
      <c r="A1030">
        <v>208</v>
      </c>
      <c r="B1030" t="s">
        <v>162</v>
      </c>
      <c r="C1030" t="s">
        <v>36</v>
      </c>
      <c r="D1030" t="s">
        <v>47</v>
      </c>
      <c r="E1030" t="s">
        <v>307</v>
      </c>
      <c r="F1030" t="s">
        <v>307</v>
      </c>
      <c r="G1030" t="s">
        <v>307</v>
      </c>
      <c r="H1030" t="s">
        <v>307</v>
      </c>
      <c r="I1030" t="s">
        <v>307</v>
      </c>
      <c r="J1030" t="s">
        <v>307</v>
      </c>
      <c r="K1030" t="s">
        <v>307</v>
      </c>
      <c r="L1030" t="s">
        <v>307</v>
      </c>
      <c r="M1030" t="s">
        <v>307</v>
      </c>
      <c r="N1030" t="s">
        <v>307</v>
      </c>
      <c r="O1030" t="s">
        <v>307</v>
      </c>
      <c r="P1030" t="s">
        <v>307</v>
      </c>
      <c r="Q1030" t="s">
        <v>307</v>
      </c>
      <c r="R1030" t="s">
        <v>307</v>
      </c>
      <c r="S1030" t="s">
        <v>307</v>
      </c>
      <c r="T1030" t="s">
        <v>307</v>
      </c>
      <c r="U1030" t="s">
        <v>307</v>
      </c>
      <c r="V1030" t="s">
        <v>307</v>
      </c>
      <c r="W1030" t="s">
        <v>307</v>
      </c>
      <c r="X1030" t="s">
        <v>307</v>
      </c>
      <c r="Y1030" t="s">
        <v>307</v>
      </c>
      <c r="Z1030" t="s">
        <v>307</v>
      </c>
      <c r="AA1030" t="s">
        <v>307</v>
      </c>
      <c r="AB1030" t="s">
        <v>307</v>
      </c>
      <c r="AC1030" t="s">
        <v>307</v>
      </c>
      <c r="AD1030" t="s">
        <v>307</v>
      </c>
      <c r="AE1030" t="s">
        <v>307</v>
      </c>
      <c r="AF1030" t="s">
        <v>307</v>
      </c>
      <c r="AG1030" t="s">
        <v>307</v>
      </c>
      <c r="AH1030" t="s">
        <v>307</v>
      </c>
      <c r="AI1030" t="s">
        <v>307</v>
      </c>
      <c r="AJ1030" t="s">
        <v>307</v>
      </c>
      <c r="AK1030" t="s">
        <v>307</v>
      </c>
      <c r="AL1030" t="s">
        <v>307</v>
      </c>
      <c r="AM1030" t="s">
        <v>307</v>
      </c>
      <c r="AN1030" t="s">
        <v>307</v>
      </c>
      <c r="AO1030" t="s">
        <v>307</v>
      </c>
      <c r="AP1030" t="s">
        <v>307</v>
      </c>
      <c r="AQ1030" t="s">
        <v>307</v>
      </c>
      <c r="AR1030" t="s">
        <v>307</v>
      </c>
      <c r="AS1030" t="s">
        <v>307</v>
      </c>
    </row>
    <row r="1031" spans="1:45" x14ac:dyDescent="0.25">
      <c r="A1031">
        <v>208</v>
      </c>
      <c r="B1031" t="s">
        <v>162</v>
      </c>
      <c r="C1031" t="s">
        <v>36</v>
      </c>
      <c r="D1031" t="s">
        <v>48</v>
      </c>
      <c r="E1031" t="s">
        <v>307</v>
      </c>
      <c r="F1031" t="s">
        <v>307</v>
      </c>
      <c r="G1031" t="s">
        <v>307</v>
      </c>
      <c r="H1031" t="s">
        <v>307</v>
      </c>
      <c r="I1031" t="s">
        <v>307</v>
      </c>
      <c r="J1031" t="s">
        <v>307</v>
      </c>
      <c r="K1031" t="s">
        <v>307</v>
      </c>
      <c r="L1031" t="s">
        <v>307</v>
      </c>
      <c r="M1031" t="s">
        <v>307</v>
      </c>
      <c r="N1031" t="s">
        <v>307</v>
      </c>
      <c r="O1031" t="s">
        <v>307</v>
      </c>
      <c r="P1031" t="s">
        <v>307</v>
      </c>
      <c r="Q1031" t="s">
        <v>307</v>
      </c>
      <c r="R1031" t="s">
        <v>307</v>
      </c>
      <c r="S1031" t="s">
        <v>307</v>
      </c>
      <c r="T1031" t="s">
        <v>307</v>
      </c>
      <c r="U1031" t="s">
        <v>307</v>
      </c>
      <c r="V1031" t="s">
        <v>307</v>
      </c>
      <c r="W1031" t="s">
        <v>307</v>
      </c>
      <c r="X1031" t="s">
        <v>307</v>
      </c>
      <c r="Y1031" t="s">
        <v>307</v>
      </c>
      <c r="Z1031" t="s">
        <v>307</v>
      </c>
      <c r="AA1031" t="s">
        <v>307</v>
      </c>
      <c r="AB1031" t="s">
        <v>307</v>
      </c>
      <c r="AC1031" t="s">
        <v>307</v>
      </c>
      <c r="AD1031" t="s">
        <v>307</v>
      </c>
      <c r="AE1031" t="s">
        <v>307</v>
      </c>
      <c r="AF1031" t="s">
        <v>307</v>
      </c>
      <c r="AG1031" t="s">
        <v>307</v>
      </c>
      <c r="AH1031" t="s">
        <v>307</v>
      </c>
      <c r="AI1031" t="s">
        <v>307</v>
      </c>
      <c r="AJ1031" t="s">
        <v>307</v>
      </c>
      <c r="AK1031" t="s">
        <v>307</v>
      </c>
      <c r="AL1031" t="s">
        <v>307</v>
      </c>
      <c r="AM1031" t="s">
        <v>307</v>
      </c>
      <c r="AN1031" t="s">
        <v>307</v>
      </c>
      <c r="AO1031" t="s">
        <v>307</v>
      </c>
      <c r="AP1031" t="s">
        <v>307</v>
      </c>
      <c r="AQ1031" t="s">
        <v>307</v>
      </c>
      <c r="AR1031" t="s">
        <v>307</v>
      </c>
      <c r="AS1031" t="s">
        <v>307</v>
      </c>
    </row>
    <row r="1032" spans="1:45" x14ac:dyDescent="0.25">
      <c r="A1032">
        <v>208</v>
      </c>
      <c r="B1032" t="s">
        <v>162</v>
      </c>
      <c r="C1032" t="s">
        <v>36</v>
      </c>
      <c r="D1032" t="s">
        <v>49</v>
      </c>
      <c r="E1032" t="s">
        <v>307</v>
      </c>
      <c r="F1032" t="s">
        <v>307</v>
      </c>
      <c r="G1032" t="s">
        <v>307</v>
      </c>
      <c r="H1032" t="s">
        <v>307</v>
      </c>
      <c r="I1032" t="s">
        <v>307</v>
      </c>
      <c r="J1032" t="s">
        <v>307</v>
      </c>
      <c r="K1032" t="s">
        <v>307</v>
      </c>
      <c r="L1032" t="s">
        <v>307</v>
      </c>
      <c r="M1032" t="s">
        <v>307</v>
      </c>
      <c r="N1032" t="s">
        <v>307</v>
      </c>
      <c r="O1032" t="s">
        <v>307</v>
      </c>
      <c r="P1032" t="s">
        <v>307</v>
      </c>
      <c r="Q1032" t="s">
        <v>307</v>
      </c>
      <c r="R1032" t="s">
        <v>307</v>
      </c>
      <c r="S1032" t="s">
        <v>307</v>
      </c>
      <c r="T1032" t="s">
        <v>307</v>
      </c>
      <c r="U1032" t="s">
        <v>307</v>
      </c>
      <c r="V1032" t="s">
        <v>307</v>
      </c>
      <c r="W1032" t="s">
        <v>307</v>
      </c>
      <c r="X1032" t="s">
        <v>307</v>
      </c>
      <c r="Y1032" t="s">
        <v>307</v>
      </c>
      <c r="Z1032" t="s">
        <v>307</v>
      </c>
      <c r="AA1032" t="s">
        <v>307</v>
      </c>
      <c r="AB1032" t="s">
        <v>307</v>
      </c>
      <c r="AC1032" t="s">
        <v>307</v>
      </c>
      <c r="AD1032" t="s">
        <v>307</v>
      </c>
      <c r="AE1032" t="s">
        <v>307</v>
      </c>
      <c r="AF1032" t="s">
        <v>307</v>
      </c>
      <c r="AG1032" t="s">
        <v>307</v>
      </c>
      <c r="AH1032" t="s">
        <v>307</v>
      </c>
      <c r="AI1032" t="s">
        <v>307</v>
      </c>
      <c r="AJ1032" t="s">
        <v>307</v>
      </c>
      <c r="AK1032" t="s">
        <v>307</v>
      </c>
      <c r="AL1032" t="s">
        <v>307</v>
      </c>
      <c r="AM1032" t="s">
        <v>307</v>
      </c>
      <c r="AN1032" t="s">
        <v>307</v>
      </c>
      <c r="AO1032" t="s">
        <v>307</v>
      </c>
      <c r="AP1032" t="s">
        <v>307</v>
      </c>
      <c r="AQ1032" t="s">
        <v>307</v>
      </c>
      <c r="AR1032" t="s">
        <v>307</v>
      </c>
      <c r="AS1032" t="s">
        <v>307</v>
      </c>
    </row>
    <row r="1033" spans="1:45" x14ac:dyDescent="0.25">
      <c r="A1033">
        <v>208</v>
      </c>
      <c r="B1033" t="s">
        <v>162</v>
      </c>
      <c r="C1033" t="s">
        <v>37</v>
      </c>
      <c r="D1033" t="s">
        <v>47</v>
      </c>
      <c r="E1033" t="s">
        <v>307</v>
      </c>
      <c r="F1033" t="s">
        <v>307</v>
      </c>
      <c r="G1033" t="s">
        <v>307</v>
      </c>
      <c r="H1033" t="s">
        <v>307</v>
      </c>
      <c r="I1033" t="s">
        <v>307</v>
      </c>
      <c r="J1033" t="s">
        <v>307</v>
      </c>
      <c r="K1033" t="s">
        <v>307</v>
      </c>
      <c r="L1033" t="s">
        <v>307</v>
      </c>
      <c r="M1033" t="s">
        <v>307</v>
      </c>
      <c r="N1033" t="s">
        <v>307</v>
      </c>
      <c r="O1033" t="s">
        <v>307</v>
      </c>
      <c r="P1033" t="s">
        <v>307</v>
      </c>
      <c r="Q1033" t="s">
        <v>307</v>
      </c>
      <c r="R1033" t="s">
        <v>307</v>
      </c>
      <c r="S1033" t="s">
        <v>307</v>
      </c>
      <c r="T1033" t="s">
        <v>307</v>
      </c>
      <c r="U1033" t="s">
        <v>307</v>
      </c>
      <c r="V1033" t="s">
        <v>307</v>
      </c>
      <c r="W1033" t="s">
        <v>307</v>
      </c>
      <c r="X1033" t="s">
        <v>307</v>
      </c>
      <c r="Y1033" t="s">
        <v>307</v>
      </c>
      <c r="Z1033" t="s">
        <v>307</v>
      </c>
      <c r="AA1033" t="s">
        <v>307</v>
      </c>
      <c r="AB1033" t="s">
        <v>307</v>
      </c>
      <c r="AC1033" t="s">
        <v>307</v>
      </c>
      <c r="AD1033" t="s">
        <v>307</v>
      </c>
      <c r="AE1033" t="s">
        <v>307</v>
      </c>
      <c r="AF1033" t="s">
        <v>307</v>
      </c>
      <c r="AG1033" t="s">
        <v>307</v>
      </c>
      <c r="AH1033" t="s">
        <v>307</v>
      </c>
      <c r="AI1033" t="s">
        <v>307</v>
      </c>
      <c r="AJ1033" t="s">
        <v>307</v>
      </c>
      <c r="AK1033" t="s">
        <v>307</v>
      </c>
      <c r="AL1033" t="s">
        <v>307</v>
      </c>
      <c r="AM1033" t="s">
        <v>307</v>
      </c>
      <c r="AN1033" t="s">
        <v>307</v>
      </c>
      <c r="AO1033" t="s">
        <v>307</v>
      </c>
      <c r="AP1033" t="s">
        <v>307</v>
      </c>
      <c r="AQ1033" t="s">
        <v>307</v>
      </c>
      <c r="AR1033" t="s">
        <v>307</v>
      </c>
      <c r="AS1033" t="s">
        <v>307</v>
      </c>
    </row>
    <row r="1034" spans="1:45" x14ac:dyDescent="0.25">
      <c r="A1034">
        <v>208</v>
      </c>
      <c r="B1034" t="s">
        <v>162</v>
      </c>
      <c r="C1034" t="s">
        <v>37</v>
      </c>
      <c r="D1034" t="s">
        <v>48</v>
      </c>
      <c r="E1034" t="s">
        <v>307</v>
      </c>
      <c r="F1034" t="s">
        <v>307</v>
      </c>
      <c r="G1034" t="s">
        <v>307</v>
      </c>
      <c r="H1034" t="s">
        <v>307</v>
      </c>
      <c r="I1034" t="s">
        <v>307</v>
      </c>
      <c r="J1034" t="s">
        <v>307</v>
      </c>
      <c r="K1034" t="s">
        <v>307</v>
      </c>
      <c r="L1034" t="s">
        <v>307</v>
      </c>
      <c r="M1034" t="s">
        <v>307</v>
      </c>
      <c r="N1034" t="s">
        <v>307</v>
      </c>
      <c r="O1034" t="s">
        <v>307</v>
      </c>
      <c r="P1034" t="s">
        <v>307</v>
      </c>
      <c r="Q1034" t="s">
        <v>307</v>
      </c>
      <c r="R1034" t="s">
        <v>307</v>
      </c>
      <c r="S1034" t="s">
        <v>307</v>
      </c>
      <c r="T1034" t="s">
        <v>307</v>
      </c>
      <c r="U1034" t="s">
        <v>307</v>
      </c>
      <c r="V1034" t="s">
        <v>307</v>
      </c>
      <c r="W1034" t="s">
        <v>307</v>
      </c>
      <c r="X1034" t="s">
        <v>307</v>
      </c>
      <c r="Y1034" t="s">
        <v>307</v>
      </c>
      <c r="Z1034" t="s">
        <v>307</v>
      </c>
      <c r="AA1034" t="s">
        <v>307</v>
      </c>
      <c r="AB1034" t="s">
        <v>307</v>
      </c>
      <c r="AC1034" t="s">
        <v>307</v>
      </c>
      <c r="AD1034" t="s">
        <v>307</v>
      </c>
      <c r="AE1034" t="s">
        <v>307</v>
      </c>
      <c r="AF1034" t="s">
        <v>307</v>
      </c>
      <c r="AG1034" t="s">
        <v>307</v>
      </c>
      <c r="AH1034" t="s">
        <v>307</v>
      </c>
      <c r="AI1034" t="s">
        <v>307</v>
      </c>
      <c r="AJ1034" t="s">
        <v>307</v>
      </c>
      <c r="AK1034" t="s">
        <v>307</v>
      </c>
      <c r="AL1034" t="s">
        <v>307</v>
      </c>
      <c r="AM1034" t="s">
        <v>307</v>
      </c>
      <c r="AN1034" t="s">
        <v>307</v>
      </c>
      <c r="AO1034" t="s">
        <v>307</v>
      </c>
      <c r="AP1034" t="s">
        <v>307</v>
      </c>
      <c r="AQ1034" t="s">
        <v>307</v>
      </c>
      <c r="AR1034" t="s">
        <v>307</v>
      </c>
      <c r="AS1034" t="s">
        <v>307</v>
      </c>
    </row>
    <row r="1035" spans="1:45" x14ac:dyDescent="0.25">
      <c r="A1035">
        <v>208</v>
      </c>
      <c r="B1035" t="s">
        <v>162</v>
      </c>
      <c r="C1035" t="s">
        <v>37</v>
      </c>
      <c r="D1035" t="s">
        <v>49</v>
      </c>
      <c r="E1035" t="s">
        <v>307</v>
      </c>
      <c r="F1035" t="s">
        <v>307</v>
      </c>
      <c r="G1035" t="s">
        <v>307</v>
      </c>
      <c r="H1035" t="s">
        <v>307</v>
      </c>
      <c r="I1035" t="s">
        <v>307</v>
      </c>
      <c r="J1035" t="s">
        <v>307</v>
      </c>
      <c r="K1035" t="s">
        <v>307</v>
      </c>
      <c r="L1035" t="s">
        <v>307</v>
      </c>
      <c r="M1035" t="s">
        <v>307</v>
      </c>
      <c r="N1035" t="s">
        <v>307</v>
      </c>
      <c r="O1035" t="s">
        <v>307</v>
      </c>
      <c r="P1035" t="s">
        <v>307</v>
      </c>
      <c r="Q1035" t="s">
        <v>307</v>
      </c>
      <c r="R1035" t="s">
        <v>307</v>
      </c>
      <c r="S1035" t="s">
        <v>307</v>
      </c>
      <c r="T1035" t="s">
        <v>307</v>
      </c>
      <c r="U1035" t="s">
        <v>307</v>
      </c>
      <c r="V1035" t="s">
        <v>307</v>
      </c>
      <c r="W1035" t="s">
        <v>307</v>
      </c>
      <c r="X1035" t="s">
        <v>307</v>
      </c>
      <c r="Y1035" t="s">
        <v>307</v>
      </c>
      <c r="Z1035" t="s">
        <v>307</v>
      </c>
      <c r="AA1035" t="s">
        <v>307</v>
      </c>
      <c r="AB1035" t="s">
        <v>307</v>
      </c>
      <c r="AC1035" t="s">
        <v>307</v>
      </c>
      <c r="AD1035" t="s">
        <v>307</v>
      </c>
      <c r="AE1035" t="s">
        <v>307</v>
      </c>
      <c r="AF1035" t="s">
        <v>307</v>
      </c>
      <c r="AG1035" t="s">
        <v>307</v>
      </c>
      <c r="AH1035" t="s">
        <v>307</v>
      </c>
      <c r="AI1035" t="s">
        <v>307</v>
      </c>
      <c r="AJ1035" t="s">
        <v>307</v>
      </c>
      <c r="AK1035" t="s">
        <v>307</v>
      </c>
      <c r="AL1035" t="s">
        <v>307</v>
      </c>
      <c r="AM1035" t="s">
        <v>307</v>
      </c>
      <c r="AN1035" t="s">
        <v>307</v>
      </c>
      <c r="AO1035" t="s">
        <v>307</v>
      </c>
      <c r="AP1035" t="s">
        <v>307</v>
      </c>
      <c r="AQ1035" t="s">
        <v>307</v>
      </c>
      <c r="AR1035" t="s">
        <v>307</v>
      </c>
      <c r="AS1035" t="s">
        <v>307</v>
      </c>
    </row>
    <row r="1036" spans="1:45" x14ac:dyDescent="0.25">
      <c r="A1036">
        <v>208</v>
      </c>
      <c r="B1036" t="s">
        <v>162</v>
      </c>
      <c r="C1036" t="s">
        <v>476</v>
      </c>
      <c r="D1036" t="s">
        <v>48</v>
      </c>
      <c r="E1036" t="s">
        <v>307</v>
      </c>
      <c r="F1036" t="s">
        <v>307</v>
      </c>
      <c r="G1036" t="s">
        <v>307</v>
      </c>
    </row>
    <row r="1037" spans="1:45" x14ac:dyDescent="0.25">
      <c r="A1037">
        <v>208</v>
      </c>
      <c r="B1037" t="s">
        <v>162</v>
      </c>
      <c r="C1037" t="s">
        <v>477</v>
      </c>
      <c r="D1037" t="s">
        <v>48</v>
      </c>
      <c r="E1037" t="s">
        <v>307</v>
      </c>
      <c r="F1037" t="s">
        <v>307</v>
      </c>
      <c r="G1037" t="s">
        <v>307</v>
      </c>
    </row>
    <row r="1038" spans="1:45" x14ac:dyDescent="0.25">
      <c r="A1038">
        <v>208</v>
      </c>
      <c r="B1038" t="s">
        <v>162</v>
      </c>
      <c r="C1038" t="s">
        <v>45</v>
      </c>
      <c r="D1038" t="s">
        <v>63</v>
      </c>
      <c r="E1038" t="s">
        <v>307</v>
      </c>
      <c r="F1038" t="s">
        <v>307</v>
      </c>
      <c r="G1038" t="s">
        <v>307</v>
      </c>
      <c r="H1038" t="s">
        <v>307</v>
      </c>
      <c r="I1038" t="s">
        <v>307</v>
      </c>
      <c r="J1038" t="s">
        <v>307</v>
      </c>
      <c r="K1038" t="s">
        <v>307</v>
      </c>
      <c r="L1038" t="s">
        <v>307</v>
      </c>
      <c r="M1038" t="s">
        <v>307</v>
      </c>
      <c r="N1038" t="s">
        <v>307</v>
      </c>
      <c r="O1038" t="s">
        <v>307</v>
      </c>
      <c r="P1038" t="s">
        <v>307</v>
      </c>
      <c r="Q1038" t="s">
        <v>307</v>
      </c>
      <c r="R1038" t="s">
        <v>307</v>
      </c>
      <c r="S1038" t="s">
        <v>307</v>
      </c>
      <c r="T1038" t="s">
        <v>307</v>
      </c>
      <c r="U1038" t="s">
        <v>307</v>
      </c>
      <c r="V1038" t="s">
        <v>307</v>
      </c>
      <c r="W1038" t="s">
        <v>307</v>
      </c>
    </row>
    <row r="1039" spans="1:45" x14ac:dyDescent="0.25">
      <c r="A1039">
        <v>208</v>
      </c>
      <c r="B1039" t="s">
        <v>162</v>
      </c>
      <c r="C1039" t="s">
        <v>45</v>
      </c>
      <c r="D1039" t="s">
        <v>64</v>
      </c>
      <c r="E1039" t="s">
        <v>307</v>
      </c>
      <c r="F1039" t="s">
        <v>307</v>
      </c>
      <c r="G1039" t="s">
        <v>307</v>
      </c>
      <c r="H1039" t="s">
        <v>307</v>
      </c>
      <c r="I1039" t="s">
        <v>307</v>
      </c>
      <c r="J1039" t="s">
        <v>307</v>
      </c>
      <c r="K1039" t="s">
        <v>307</v>
      </c>
      <c r="L1039" t="s">
        <v>307</v>
      </c>
      <c r="M1039" t="s">
        <v>307</v>
      </c>
      <c r="N1039" t="s">
        <v>307</v>
      </c>
      <c r="O1039" t="s">
        <v>307</v>
      </c>
      <c r="P1039" t="s">
        <v>307</v>
      </c>
      <c r="Q1039" t="s">
        <v>307</v>
      </c>
      <c r="R1039" t="s">
        <v>307</v>
      </c>
      <c r="S1039" t="s">
        <v>307</v>
      </c>
      <c r="T1039" t="s">
        <v>307</v>
      </c>
      <c r="U1039" t="s">
        <v>307</v>
      </c>
      <c r="V1039" t="s">
        <v>307</v>
      </c>
      <c r="W1039" t="s">
        <v>307</v>
      </c>
    </row>
    <row r="1040" spans="1:45" x14ac:dyDescent="0.25">
      <c r="A1040">
        <v>208</v>
      </c>
      <c r="B1040" t="s">
        <v>162</v>
      </c>
      <c r="C1040" t="s">
        <v>40</v>
      </c>
      <c r="D1040" t="s">
        <v>52</v>
      </c>
      <c r="E1040" t="s">
        <v>307</v>
      </c>
      <c r="F1040" t="s">
        <v>307</v>
      </c>
      <c r="G1040" t="s">
        <v>307</v>
      </c>
      <c r="H1040" t="s">
        <v>307</v>
      </c>
      <c r="I1040" t="s">
        <v>307</v>
      </c>
      <c r="J1040" t="s">
        <v>307</v>
      </c>
      <c r="K1040" t="s">
        <v>307</v>
      </c>
      <c r="L1040" t="s">
        <v>307</v>
      </c>
      <c r="M1040" t="s">
        <v>307</v>
      </c>
      <c r="N1040" t="s">
        <v>307</v>
      </c>
      <c r="O1040" t="s">
        <v>307</v>
      </c>
      <c r="P1040" t="s">
        <v>307</v>
      </c>
      <c r="Q1040" t="s">
        <v>307</v>
      </c>
      <c r="R1040" t="s">
        <v>307</v>
      </c>
      <c r="S1040" t="s">
        <v>307</v>
      </c>
      <c r="T1040" t="s">
        <v>307</v>
      </c>
      <c r="U1040" t="s">
        <v>307</v>
      </c>
      <c r="V1040" t="s">
        <v>307</v>
      </c>
      <c r="W1040" t="s">
        <v>307</v>
      </c>
      <c r="X1040" t="s">
        <v>307</v>
      </c>
      <c r="Y1040" t="s">
        <v>307</v>
      </c>
      <c r="Z1040" t="s">
        <v>307</v>
      </c>
    </row>
    <row r="1041" spans="1:42" x14ac:dyDescent="0.25">
      <c r="A1041">
        <v>208</v>
      </c>
      <c r="B1041" t="s">
        <v>162</v>
      </c>
      <c r="C1041" t="s">
        <v>40</v>
      </c>
      <c r="D1041" t="s">
        <v>53</v>
      </c>
      <c r="E1041" t="s">
        <v>307</v>
      </c>
      <c r="F1041" t="s">
        <v>307</v>
      </c>
      <c r="G1041" t="s">
        <v>307</v>
      </c>
      <c r="H1041" t="s">
        <v>307</v>
      </c>
      <c r="I1041" t="s">
        <v>307</v>
      </c>
      <c r="J1041" t="s">
        <v>307</v>
      </c>
      <c r="K1041" t="s">
        <v>307</v>
      </c>
      <c r="L1041" t="s">
        <v>307</v>
      </c>
      <c r="M1041" t="s">
        <v>307</v>
      </c>
      <c r="N1041" t="s">
        <v>307</v>
      </c>
      <c r="O1041" t="s">
        <v>307</v>
      </c>
      <c r="P1041" t="s">
        <v>307</v>
      </c>
      <c r="Q1041" t="s">
        <v>307</v>
      </c>
      <c r="R1041" t="s">
        <v>307</v>
      </c>
      <c r="S1041" t="s">
        <v>307</v>
      </c>
      <c r="T1041" t="s">
        <v>307</v>
      </c>
      <c r="U1041" t="s">
        <v>307</v>
      </c>
      <c r="V1041" t="s">
        <v>307</v>
      </c>
      <c r="W1041" t="s">
        <v>307</v>
      </c>
      <c r="X1041" t="s">
        <v>307</v>
      </c>
      <c r="Y1041" t="s">
        <v>307</v>
      </c>
      <c r="Z1041" t="s">
        <v>307</v>
      </c>
    </row>
    <row r="1042" spans="1:42" x14ac:dyDescent="0.25">
      <c r="A1042">
        <v>208</v>
      </c>
      <c r="B1042" t="s">
        <v>162</v>
      </c>
      <c r="C1042" t="s">
        <v>39</v>
      </c>
      <c r="D1042" t="s">
        <v>50</v>
      </c>
      <c r="E1042" t="s">
        <v>307</v>
      </c>
      <c r="F1042" t="s">
        <v>307</v>
      </c>
      <c r="G1042" t="s">
        <v>307</v>
      </c>
      <c r="H1042" t="s">
        <v>307</v>
      </c>
      <c r="I1042" t="s">
        <v>307</v>
      </c>
      <c r="J1042" t="s">
        <v>307</v>
      </c>
      <c r="K1042" t="s">
        <v>307</v>
      </c>
      <c r="L1042" t="s">
        <v>307</v>
      </c>
      <c r="M1042" t="s">
        <v>307</v>
      </c>
      <c r="N1042" t="s">
        <v>307</v>
      </c>
      <c r="O1042" t="s">
        <v>307</v>
      </c>
      <c r="P1042" t="s">
        <v>307</v>
      </c>
      <c r="Q1042" t="s">
        <v>307</v>
      </c>
      <c r="R1042" t="s">
        <v>307</v>
      </c>
      <c r="S1042" t="s">
        <v>307</v>
      </c>
      <c r="T1042" t="s">
        <v>307</v>
      </c>
      <c r="U1042" t="s">
        <v>307</v>
      </c>
      <c r="V1042" t="s">
        <v>307</v>
      </c>
      <c r="W1042" t="s">
        <v>307</v>
      </c>
      <c r="X1042" t="s">
        <v>307</v>
      </c>
      <c r="Y1042" t="s">
        <v>307</v>
      </c>
      <c r="Z1042" t="s">
        <v>307</v>
      </c>
      <c r="AA1042" t="s">
        <v>307</v>
      </c>
      <c r="AB1042" t="s">
        <v>307</v>
      </c>
      <c r="AC1042" t="s">
        <v>307</v>
      </c>
      <c r="AD1042" t="s">
        <v>307</v>
      </c>
      <c r="AE1042" t="s">
        <v>307</v>
      </c>
      <c r="AF1042" t="s">
        <v>307</v>
      </c>
      <c r="AG1042" t="s">
        <v>307</v>
      </c>
      <c r="AH1042" t="s">
        <v>307</v>
      </c>
      <c r="AI1042" t="s">
        <v>307</v>
      </c>
      <c r="AJ1042" t="s">
        <v>307</v>
      </c>
      <c r="AK1042" t="s">
        <v>307</v>
      </c>
      <c r="AL1042" t="s">
        <v>307</v>
      </c>
      <c r="AM1042" t="s">
        <v>307</v>
      </c>
      <c r="AN1042" t="s">
        <v>307</v>
      </c>
      <c r="AO1042" t="s">
        <v>307</v>
      </c>
      <c r="AP1042" t="s">
        <v>307</v>
      </c>
    </row>
    <row r="1043" spans="1:42" x14ac:dyDescent="0.25">
      <c r="A1043">
        <v>208</v>
      </c>
      <c r="B1043" t="s">
        <v>162</v>
      </c>
      <c r="C1043" t="s">
        <v>39</v>
      </c>
      <c r="D1043" t="s">
        <v>48</v>
      </c>
      <c r="E1043" t="s">
        <v>307</v>
      </c>
      <c r="F1043" t="s">
        <v>307</v>
      </c>
      <c r="G1043" t="s">
        <v>307</v>
      </c>
      <c r="H1043" t="s">
        <v>307</v>
      </c>
      <c r="I1043" t="s">
        <v>307</v>
      </c>
      <c r="J1043" t="s">
        <v>307</v>
      </c>
      <c r="K1043" t="s">
        <v>307</v>
      </c>
      <c r="L1043" t="s">
        <v>307</v>
      </c>
      <c r="M1043" t="s">
        <v>307</v>
      </c>
      <c r="N1043" t="s">
        <v>307</v>
      </c>
      <c r="O1043" t="s">
        <v>307</v>
      </c>
      <c r="P1043" t="s">
        <v>307</v>
      </c>
      <c r="Q1043" t="s">
        <v>307</v>
      </c>
      <c r="R1043" t="s">
        <v>307</v>
      </c>
      <c r="S1043" t="s">
        <v>307</v>
      </c>
      <c r="T1043" t="s">
        <v>307</v>
      </c>
      <c r="U1043" t="s">
        <v>307</v>
      </c>
      <c r="V1043" t="s">
        <v>307</v>
      </c>
      <c r="W1043" t="s">
        <v>307</v>
      </c>
      <c r="X1043" t="s">
        <v>307</v>
      </c>
      <c r="Y1043" t="s">
        <v>307</v>
      </c>
      <c r="Z1043" t="s">
        <v>307</v>
      </c>
      <c r="AA1043" t="s">
        <v>307</v>
      </c>
      <c r="AB1043" t="s">
        <v>307</v>
      </c>
      <c r="AC1043" t="s">
        <v>307</v>
      </c>
      <c r="AD1043" t="s">
        <v>307</v>
      </c>
      <c r="AE1043" t="s">
        <v>307</v>
      </c>
      <c r="AF1043" t="s">
        <v>307</v>
      </c>
      <c r="AG1043" t="s">
        <v>307</v>
      </c>
      <c r="AH1043" t="s">
        <v>307</v>
      </c>
      <c r="AI1043" t="s">
        <v>307</v>
      </c>
      <c r="AJ1043" t="s">
        <v>307</v>
      </c>
      <c r="AK1043" t="s">
        <v>307</v>
      </c>
      <c r="AL1043" t="s">
        <v>307</v>
      </c>
      <c r="AM1043" t="s">
        <v>307</v>
      </c>
      <c r="AN1043" t="s">
        <v>307</v>
      </c>
      <c r="AO1043" t="s">
        <v>307</v>
      </c>
      <c r="AP1043" t="s">
        <v>307</v>
      </c>
    </row>
    <row r="1044" spans="1:42" x14ac:dyDescent="0.25">
      <c r="A1044">
        <v>208</v>
      </c>
      <c r="B1044" t="s">
        <v>162</v>
      </c>
      <c r="C1044" t="s">
        <v>39</v>
      </c>
      <c r="D1044" t="s">
        <v>51</v>
      </c>
      <c r="E1044" t="s">
        <v>307</v>
      </c>
      <c r="F1044" t="s">
        <v>307</v>
      </c>
      <c r="G1044" t="s">
        <v>307</v>
      </c>
      <c r="H1044" t="s">
        <v>307</v>
      </c>
      <c r="I1044" t="s">
        <v>307</v>
      </c>
      <c r="J1044" t="s">
        <v>307</v>
      </c>
      <c r="K1044" t="s">
        <v>307</v>
      </c>
      <c r="L1044" t="s">
        <v>307</v>
      </c>
      <c r="M1044" t="s">
        <v>307</v>
      </c>
      <c r="N1044" t="s">
        <v>307</v>
      </c>
      <c r="O1044" t="s">
        <v>307</v>
      </c>
      <c r="P1044" t="s">
        <v>307</v>
      </c>
      <c r="Q1044" t="s">
        <v>307</v>
      </c>
      <c r="R1044" t="s">
        <v>307</v>
      </c>
      <c r="S1044" t="s">
        <v>307</v>
      </c>
      <c r="T1044" t="s">
        <v>307</v>
      </c>
      <c r="U1044" t="s">
        <v>307</v>
      </c>
      <c r="V1044" t="s">
        <v>307</v>
      </c>
      <c r="W1044" t="s">
        <v>307</v>
      </c>
      <c r="X1044" t="s">
        <v>307</v>
      </c>
      <c r="Y1044" t="s">
        <v>307</v>
      </c>
      <c r="Z1044" t="s">
        <v>307</v>
      </c>
      <c r="AA1044" t="s">
        <v>307</v>
      </c>
      <c r="AB1044" t="s">
        <v>307</v>
      </c>
      <c r="AC1044" t="s">
        <v>307</v>
      </c>
      <c r="AD1044" t="s">
        <v>307</v>
      </c>
      <c r="AE1044" t="s">
        <v>307</v>
      </c>
      <c r="AF1044" t="s">
        <v>307</v>
      </c>
      <c r="AG1044" t="s">
        <v>307</v>
      </c>
      <c r="AH1044" t="s">
        <v>307</v>
      </c>
      <c r="AI1044" t="s">
        <v>307</v>
      </c>
      <c r="AJ1044" t="s">
        <v>307</v>
      </c>
      <c r="AK1044" t="s">
        <v>307</v>
      </c>
      <c r="AL1044" t="s">
        <v>307</v>
      </c>
      <c r="AM1044" t="s">
        <v>307</v>
      </c>
      <c r="AN1044" t="s">
        <v>307</v>
      </c>
      <c r="AO1044" t="s">
        <v>307</v>
      </c>
      <c r="AP1044" t="s">
        <v>307</v>
      </c>
    </row>
    <row r="1045" spans="1:42" x14ac:dyDescent="0.25">
      <c r="A1045">
        <v>208</v>
      </c>
      <c r="B1045" t="s">
        <v>162</v>
      </c>
      <c r="C1045" t="s">
        <v>46</v>
      </c>
      <c r="D1045" t="s">
        <v>65</v>
      </c>
      <c r="E1045" t="s">
        <v>307</v>
      </c>
      <c r="F1045" t="s">
        <v>307</v>
      </c>
      <c r="G1045" t="s">
        <v>307</v>
      </c>
      <c r="H1045" t="s">
        <v>307</v>
      </c>
      <c r="I1045" t="s">
        <v>307</v>
      </c>
      <c r="J1045" t="s">
        <v>307</v>
      </c>
      <c r="K1045" t="s">
        <v>307</v>
      </c>
      <c r="L1045" t="s">
        <v>307</v>
      </c>
      <c r="M1045" t="s">
        <v>307</v>
      </c>
      <c r="N1045" t="s">
        <v>307</v>
      </c>
      <c r="O1045" t="s">
        <v>307</v>
      </c>
      <c r="P1045" t="s">
        <v>307</v>
      </c>
      <c r="Q1045" t="s">
        <v>307</v>
      </c>
      <c r="R1045" t="s">
        <v>307</v>
      </c>
      <c r="S1045" t="s">
        <v>307</v>
      </c>
      <c r="T1045" t="s">
        <v>307</v>
      </c>
      <c r="U1045" t="s">
        <v>307</v>
      </c>
      <c r="V1045" t="s">
        <v>307</v>
      </c>
      <c r="W1045" t="s">
        <v>307</v>
      </c>
      <c r="X1045" t="s">
        <v>307</v>
      </c>
      <c r="Y1045" t="s">
        <v>307</v>
      </c>
      <c r="Z1045" t="s">
        <v>307</v>
      </c>
    </row>
    <row r="1046" spans="1:42" x14ac:dyDescent="0.25">
      <c r="A1046">
        <v>208</v>
      </c>
      <c r="B1046" t="s">
        <v>162</v>
      </c>
      <c r="C1046" t="s">
        <v>46</v>
      </c>
      <c r="D1046" t="s">
        <v>66</v>
      </c>
      <c r="E1046" t="s">
        <v>307</v>
      </c>
      <c r="F1046" t="s">
        <v>307</v>
      </c>
      <c r="G1046" t="s">
        <v>307</v>
      </c>
      <c r="H1046" t="s">
        <v>307</v>
      </c>
      <c r="I1046" t="s">
        <v>307</v>
      </c>
      <c r="J1046" t="s">
        <v>307</v>
      </c>
      <c r="K1046" t="s">
        <v>307</v>
      </c>
      <c r="L1046" t="s">
        <v>307</v>
      </c>
      <c r="M1046" t="s">
        <v>307</v>
      </c>
      <c r="N1046" t="s">
        <v>307</v>
      </c>
      <c r="O1046" t="s">
        <v>307</v>
      </c>
      <c r="P1046" t="s">
        <v>307</v>
      </c>
      <c r="Q1046" t="s">
        <v>307</v>
      </c>
      <c r="R1046" t="s">
        <v>307</v>
      </c>
      <c r="S1046" t="s">
        <v>307</v>
      </c>
      <c r="T1046" t="s">
        <v>307</v>
      </c>
      <c r="U1046" t="s">
        <v>307</v>
      </c>
      <c r="V1046" t="s">
        <v>307</v>
      </c>
      <c r="W1046" t="s">
        <v>307</v>
      </c>
      <c r="X1046" t="s">
        <v>307</v>
      </c>
      <c r="Y1046" t="s">
        <v>307</v>
      </c>
      <c r="Z1046" t="s">
        <v>307</v>
      </c>
    </row>
    <row r="1047" spans="1:42" x14ac:dyDescent="0.25">
      <c r="A1047">
        <v>208</v>
      </c>
      <c r="B1047" t="s">
        <v>162</v>
      </c>
      <c r="C1047" t="s">
        <v>46</v>
      </c>
      <c r="D1047" t="s">
        <v>67</v>
      </c>
      <c r="E1047" t="s">
        <v>307</v>
      </c>
      <c r="F1047" t="s">
        <v>307</v>
      </c>
      <c r="G1047" t="s">
        <v>307</v>
      </c>
      <c r="H1047" t="s">
        <v>307</v>
      </c>
      <c r="I1047" t="s">
        <v>307</v>
      </c>
      <c r="J1047" t="s">
        <v>307</v>
      </c>
      <c r="K1047" t="s">
        <v>307</v>
      </c>
      <c r="L1047" t="s">
        <v>307</v>
      </c>
      <c r="M1047" t="s">
        <v>307</v>
      </c>
      <c r="N1047" t="s">
        <v>307</v>
      </c>
      <c r="O1047" t="s">
        <v>307</v>
      </c>
      <c r="P1047" t="s">
        <v>307</v>
      </c>
      <c r="Q1047" t="s">
        <v>307</v>
      </c>
      <c r="R1047" t="s">
        <v>307</v>
      </c>
      <c r="S1047" t="s">
        <v>307</v>
      </c>
      <c r="T1047" t="s">
        <v>307</v>
      </c>
      <c r="U1047" t="s">
        <v>307</v>
      </c>
      <c r="V1047" t="s">
        <v>307</v>
      </c>
      <c r="W1047" t="s">
        <v>307</v>
      </c>
      <c r="X1047" t="s">
        <v>307</v>
      </c>
      <c r="Y1047" t="s">
        <v>307</v>
      </c>
      <c r="Z1047" t="s">
        <v>307</v>
      </c>
    </row>
    <row r="1048" spans="1:42" x14ac:dyDescent="0.25">
      <c r="A1048">
        <v>208</v>
      </c>
      <c r="B1048" t="s">
        <v>162</v>
      </c>
      <c r="C1048" t="s">
        <v>46</v>
      </c>
      <c r="D1048" t="s">
        <v>68</v>
      </c>
      <c r="E1048" t="s">
        <v>307</v>
      </c>
      <c r="F1048" t="s">
        <v>307</v>
      </c>
      <c r="G1048" t="s">
        <v>307</v>
      </c>
      <c r="H1048" t="s">
        <v>307</v>
      </c>
      <c r="I1048" t="s">
        <v>307</v>
      </c>
      <c r="J1048" t="s">
        <v>307</v>
      </c>
      <c r="K1048" t="s">
        <v>307</v>
      </c>
      <c r="L1048" t="s">
        <v>307</v>
      </c>
      <c r="M1048" t="s">
        <v>307</v>
      </c>
      <c r="N1048" t="s">
        <v>307</v>
      </c>
      <c r="O1048" t="s">
        <v>307</v>
      </c>
      <c r="P1048" t="s">
        <v>307</v>
      </c>
      <c r="Q1048" t="s">
        <v>307</v>
      </c>
      <c r="R1048" t="s">
        <v>307</v>
      </c>
      <c r="S1048" t="s">
        <v>307</v>
      </c>
      <c r="T1048" t="s">
        <v>307</v>
      </c>
      <c r="U1048" t="s">
        <v>307</v>
      </c>
      <c r="V1048" t="s">
        <v>307</v>
      </c>
      <c r="W1048" t="s">
        <v>307</v>
      </c>
      <c r="X1048" t="s">
        <v>307</v>
      </c>
      <c r="Y1048" t="s">
        <v>307</v>
      </c>
      <c r="Z1048" t="s">
        <v>307</v>
      </c>
    </row>
    <row r="1049" spans="1:42" x14ac:dyDescent="0.25">
      <c r="A1049">
        <v>208</v>
      </c>
      <c r="B1049" t="s">
        <v>162</v>
      </c>
      <c r="C1049" t="s">
        <v>46</v>
      </c>
      <c r="D1049" t="s">
        <v>69</v>
      </c>
      <c r="E1049" t="s">
        <v>307</v>
      </c>
      <c r="F1049" t="s">
        <v>307</v>
      </c>
      <c r="G1049" t="s">
        <v>307</v>
      </c>
      <c r="H1049" t="s">
        <v>307</v>
      </c>
      <c r="I1049" t="s">
        <v>307</v>
      </c>
      <c r="J1049" t="s">
        <v>307</v>
      </c>
      <c r="K1049" t="s">
        <v>307</v>
      </c>
      <c r="L1049" t="s">
        <v>307</v>
      </c>
      <c r="M1049" t="s">
        <v>307</v>
      </c>
      <c r="N1049" t="s">
        <v>307</v>
      </c>
      <c r="O1049" t="s">
        <v>307</v>
      </c>
      <c r="P1049" t="s">
        <v>307</v>
      </c>
      <c r="Q1049" t="s">
        <v>307</v>
      </c>
      <c r="R1049" t="s">
        <v>307</v>
      </c>
      <c r="S1049" t="s">
        <v>307</v>
      </c>
      <c r="T1049" t="s">
        <v>307</v>
      </c>
      <c r="U1049" t="s">
        <v>307</v>
      </c>
      <c r="V1049" t="s">
        <v>307</v>
      </c>
      <c r="W1049" t="s">
        <v>307</v>
      </c>
      <c r="X1049" t="s">
        <v>307</v>
      </c>
      <c r="Y1049" t="s">
        <v>307</v>
      </c>
      <c r="Z1049" t="s">
        <v>307</v>
      </c>
    </row>
    <row r="1050" spans="1:42" x14ac:dyDescent="0.25">
      <c r="A1050">
        <v>208</v>
      </c>
      <c r="B1050" t="s">
        <v>162</v>
      </c>
      <c r="C1050" t="s">
        <v>46</v>
      </c>
      <c r="D1050" t="s">
        <v>70</v>
      </c>
      <c r="E1050" t="s">
        <v>307</v>
      </c>
      <c r="F1050" t="s">
        <v>307</v>
      </c>
      <c r="G1050" t="s">
        <v>307</v>
      </c>
      <c r="H1050" t="s">
        <v>307</v>
      </c>
      <c r="I1050" t="s">
        <v>307</v>
      </c>
      <c r="J1050" t="s">
        <v>307</v>
      </c>
      <c r="K1050" t="s">
        <v>307</v>
      </c>
      <c r="L1050" t="s">
        <v>307</v>
      </c>
      <c r="M1050" t="s">
        <v>307</v>
      </c>
      <c r="N1050" t="s">
        <v>307</v>
      </c>
      <c r="O1050" t="s">
        <v>307</v>
      </c>
      <c r="P1050" t="s">
        <v>307</v>
      </c>
      <c r="Q1050" t="s">
        <v>307</v>
      </c>
      <c r="R1050" t="s">
        <v>307</v>
      </c>
      <c r="S1050" t="s">
        <v>307</v>
      </c>
      <c r="T1050" t="s">
        <v>307</v>
      </c>
      <c r="U1050" t="s">
        <v>307</v>
      </c>
      <c r="V1050" t="s">
        <v>307</v>
      </c>
      <c r="W1050" t="s">
        <v>307</v>
      </c>
      <c r="X1050" t="s">
        <v>307</v>
      </c>
      <c r="Y1050" t="s">
        <v>307</v>
      </c>
      <c r="Z1050" t="s">
        <v>307</v>
      </c>
    </row>
    <row r="1051" spans="1:42" x14ac:dyDescent="0.25">
      <c r="A1051">
        <v>208</v>
      </c>
      <c r="B1051" t="s">
        <v>162</v>
      </c>
      <c r="C1051" t="s">
        <v>46</v>
      </c>
      <c r="D1051" t="s">
        <v>71</v>
      </c>
      <c r="E1051" t="s">
        <v>307</v>
      </c>
      <c r="F1051" t="s">
        <v>307</v>
      </c>
      <c r="G1051" t="s">
        <v>307</v>
      </c>
      <c r="H1051" t="s">
        <v>307</v>
      </c>
      <c r="I1051" t="s">
        <v>307</v>
      </c>
      <c r="J1051" t="s">
        <v>307</v>
      </c>
      <c r="K1051" t="s">
        <v>307</v>
      </c>
      <c r="L1051" t="s">
        <v>307</v>
      </c>
      <c r="M1051" t="s">
        <v>307</v>
      </c>
      <c r="N1051" t="s">
        <v>307</v>
      </c>
      <c r="O1051" t="s">
        <v>307</v>
      </c>
      <c r="P1051" t="s">
        <v>307</v>
      </c>
      <c r="Q1051" t="s">
        <v>307</v>
      </c>
      <c r="R1051" t="s">
        <v>307</v>
      </c>
      <c r="S1051" t="s">
        <v>307</v>
      </c>
      <c r="T1051" t="s">
        <v>307</v>
      </c>
      <c r="U1051" t="s">
        <v>307</v>
      </c>
      <c r="V1051" t="s">
        <v>307</v>
      </c>
      <c r="W1051" t="s">
        <v>307</v>
      </c>
      <c r="X1051" t="s">
        <v>307</v>
      </c>
      <c r="Y1051" t="s">
        <v>307</v>
      </c>
      <c r="Z1051" t="s">
        <v>307</v>
      </c>
    </row>
    <row r="1052" spans="1:42" x14ac:dyDescent="0.25">
      <c r="A1052">
        <v>208</v>
      </c>
      <c r="B1052" t="s">
        <v>162</v>
      </c>
      <c r="C1052" t="s">
        <v>46</v>
      </c>
      <c r="D1052" t="s">
        <v>72</v>
      </c>
      <c r="E1052" t="s">
        <v>307</v>
      </c>
      <c r="F1052" t="s">
        <v>307</v>
      </c>
      <c r="G1052" t="s">
        <v>307</v>
      </c>
      <c r="H1052" t="s">
        <v>307</v>
      </c>
      <c r="I1052" t="s">
        <v>307</v>
      </c>
      <c r="J1052" t="s">
        <v>307</v>
      </c>
      <c r="K1052" t="s">
        <v>307</v>
      </c>
      <c r="L1052" t="s">
        <v>307</v>
      </c>
      <c r="M1052" t="s">
        <v>307</v>
      </c>
      <c r="N1052" t="s">
        <v>307</v>
      </c>
      <c r="O1052" t="s">
        <v>307</v>
      </c>
      <c r="P1052" t="s">
        <v>307</v>
      </c>
      <c r="Q1052" t="s">
        <v>307</v>
      </c>
      <c r="R1052" t="s">
        <v>307</v>
      </c>
      <c r="S1052" t="s">
        <v>307</v>
      </c>
      <c r="T1052" t="s">
        <v>307</v>
      </c>
      <c r="U1052" t="s">
        <v>307</v>
      </c>
      <c r="V1052" t="s">
        <v>307</v>
      </c>
      <c r="W1052" t="s">
        <v>307</v>
      </c>
      <c r="X1052" t="s">
        <v>307</v>
      </c>
      <c r="Y1052" t="s">
        <v>307</v>
      </c>
      <c r="Z1052" t="s">
        <v>307</v>
      </c>
    </row>
    <row r="1053" spans="1:42" x14ac:dyDescent="0.25">
      <c r="A1053">
        <v>208</v>
      </c>
      <c r="B1053" t="s">
        <v>162</v>
      </c>
      <c r="C1053" t="s">
        <v>46</v>
      </c>
      <c r="D1053" t="s">
        <v>47</v>
      </c>
      <c r="E1053" t="s">
        <v>307</v>
      </c>
      <c r="F1053" t="s">
        <v>307</v>
      </c>
      <c r="G1053" t="s">
        <v>307</v>
      </c>
      <c r="H1053" t="s">
        <v>307</v>
      </c>
      <c r="I1053" t="s">
        <v>307</v>
      </c>
      <c r="J1053" t="s">
        <v>307</v>
      </c>
      <c r="K1053" t="s">
        <v>307</v>
      </c>
      <c r="L1053" t="s">
        <v>307</v>
      </c>
      <c r="M1053" t="s">
        <v>307</v>
      </c>
      <c r="N1053" t="s">
        <v>307</v>
      </c>
      <c r="O1053" t="s">
        <v>307</v>
      </c>
      <c r="P1053" t="s">
        <v>307</v>
      </c>
      <c r="Q1053" t="s">
        <v>307</v>
      </c>
      <c r="R1053" t="s">
        <v>307</v>
      </c>
      <c r="S1053" t="s">
        <v>307</v>
      </c>
      <c r="T1053" t="s">
        <v>307</v>
      </c>
      <c r="U1053" t="s">
        <v>307</v>
      </c>
      <c r="V1053" t="s">
        <v>307</v>
      </c>
      <c r="W1053" t="s">
        <v>307</v>
      </c>
      <c r="X1053" t="s">
        <v>307</v>
      </c>
      <c r="Y1053" t="s">
        <v>307</v>
      </c>
      <c r="Z1053" t="s">
        <v>307</v>
      </c>
    </row>
    <row r="1054" spans="1:42" x14ac:dyDescent="0.25">
      <c r="A1054">
        <v>208</v>
      </c>
      <c r="B1054" t="s">
        <v>162</v>
      </c>
      <c r="C1054" t="s">
        <v>46</v>
      </c>
      <c r="D1054" t="s">
        <v>48</v>
      </c>
      <c r="E1054" t="s">
        <v>307</v>
      </c>
      <c r="F1054" t="s">
        <v>307</v>
      </c>
      <c r="G1054" t="s">
        <v>307</v>
      </c>
      <c r="H1054" t="s">
        <v>307</v>
      </c>
      <c r="I1054" t="s">
        <v>307</v>
      </c>
      <c r="J1054" t="s">
        <v>307</v>
      </c>
      <c r="K1054" t="s">
        <v>307</v>
      </c>
      <c r="L1054" t="s">
        <v>307</v>
      </c>
      <c r="M1054" t="s">
        <v>307</v>
      </c>
      <c r="N1054" t="s">
        <v>307</v>
      </c>
      <c r="O1054" t="s">
        <v>307</v>
      </c>
      <c r="P1054" t="s">
        <v>307</v>
      </c>
      <c r="Q1054" t="s">
        <v>307</v>
      </c>
      <c r="R1054" t="s">
        <v>307</v>
      </c>
      <c r="S1054" t="s">
        <v>307</v>
      </c>
      <c r="T1054" t="s">
        <v>307</v>
      </c>
      <c r="U1054" t="s">
        <v>307</v>
      </c>
      <c r="V1054" t="s">
        <v>307</v>
      </c>
      <c r="W1054" t="s">
        <v>307</v>
      </c>
      <c r="X1054" t="s">
        <v>307</v>
      </c>
      <c r="Y1054" t="s">
        <v>307</v>
      </c>
      <c r="Z1054" t="s">
        <v>307</v>
      </c>
    </row>
    <row r="1055" spans="1:42" x14ac:dyDescent="0.25">
      <c r="A1055">
        <v>208</v>
      </c>
      <c r="B1055" t="s">
        <v>162</v>
      </c>
      <c r="C1055" t="s">
        <v>46</v>
      </c>
      <c r="D1055" t="s">
        <v>49</v>
      </c>
      <c r="E1055" t="s">
        <v>307</v>
      </c>
      <c r="F1055" t="s">
        <v>307</v>
      </c>
      <c r="G1055" t="s">
        <v>307</v>
      </c>
      <c r="H1055" t="s">
        <v>307</v>
      </c>
      <c r="I1055" t="s">
        <v>307</v>
      </c>
      <c r="J1055" t="s">
        <v>307</v>
      </c>
      <c r="K1055" t="s">
        <v>307</v>
      </c>
      <c r="L1055" t="s">
        <v>307</v>
      </c>
      <c r="M1055" t="s">
        <v>307</v>
      </c>
      <c r="N1055" t="s">
        <v>307</v>
      </c>
      <c r="O1055" t="s">
        <v>307</v>
      </c>
      <c r="P1055" t="s">
        <v>307</v>
      </c>
      <c r="Q1055" t="s">
        <v>307</v>
      </c>
      <c r="R1055" t="s">
        <v>307</v>
      </c>
      <c r="S1055" t="s">
        <v>307</v>
      </c>
      <c r="T1055" t="s">
        <v>307</v>
      </c>
      <c r="U1055" t="s">
        <v>307</v>
      </c>
      <c r="V1055" t="s">
        <v>307</v>
      </c>
      <c r="W1055" t="s">
        <v>307</v>
      </c>
      <c r="X1055" t="s">
        <v>307</v>
      </c>
      <c r="Y1055" t="s">
        <v>307</v>
      </c>
      <c r="Z1055" t="s">
        <v>307</v>
      </c>
    </row>
    <row r="1056" spans="1:42" x14ac:dyDescent="0.25">
      <c r="A1056">
        <v>208</v>
      </c>
      <c r="B1056" t="s">
        <v>162</v>
      </c>
      <c r="C1056" t="s">
        <v>41</v>
      </c>
      <c r="D1056" t="s">
        <v>48</v>
      </c>
      <c r="E1056" t="s">
        <v>307</v>
      </c>
      <c r="F1056" t="s">
        <v>307</v>
      </c>
      <c r="G1056" t="s">
        <v>307</v>
      </c>
      <c r="H1056" t="s">
        <v>307</v>
      </c>
      <c r="I1056" t="s">
        <v>307</v>
      </c>
      <c r="J1056" t="s">
        <v>307</v>
      </c>
      <c r="K1056" t="s">
        <v>307</v>
      </c>
      <c r="L1056" t="s">
        <v>307</v>
      </c>
      <c r="M1056" t="s">
        <v>307</v>
      </c>
      <c r="N1056" t="s">
        <v>307</v>
      </c>
      <c r="O1056" t="s">
        <v>307</v>
      </c>
      <c r="P1056" t="s">
        <v>307</v>
      </c>
      <c r="Q1056" t="s">
        <v>307</v>
      </c>
      <c r="R1056" t="s">
        <v>307</v>
      </c>
      <c r="S1056" t="s">
        <v>307</v>
      </c>
      <c r="T1056" t="s">
        <v>307</v>
      </c>
      <c r="U1056" t="s">
        <v>307</v>
      </c>
      <c r="V1056" t="s">
        <v>307</v>
      </c>
      <c r="W1056" t="s">
        <v>307</v>
      </c>
      <c r="X1056" t="s">
        <v>307</v>
      </c>
      <c r="Y1056" t="s">
        <v>307</v>
      </c>
      <c r="Z1056" t="s">
        <v>307</v>
      </c>
    </row>
    <row r="1057" spans="1:45" x14ac:dyDescent="0.25">
      <c r="A1057">
        <v>208</v>
      </c>
      <c r="B1057" t="s">
        <v>162</v>
      </c>
      <c r="C1057" t="s">
        <v>459</v>
      </c>
      <c r="D1057" t="s">
        <v>48</v>
      </c>
      <c r="E1057" t="s">
        <v>307</v>
      </c>
      <c r="F1057" t="s">
        <v>307</v>
      </c>
      <c r="G1057" t="s">
        <v>307</v>
      </c>
      <c r="H1057" t="s">
        <v>307</v>
      </c>
      <c r="I1057" t="s">
        <v>307</v>
      </c>
      <c r="J1057" t="s">
        <v>307</v>
      </c>
      <c r="K1057" t="s">
        <v>307</v>
      </c>
      <c r="L1057" t="s">
        <v>307</v>
      </c>
      <c r="M1057" t="s">
        <v>307</v>
      </c>
      <c r="N1057" t="s">
        <v>307</v>
      </c>
      <c r="O1057" t="s">
        <v>307</v>
      </c>
      <c r="P1057" t="s">
        <v>307</v>
      </c>
      <c r="Q1057" t="s">
        <v>307</v>
      </c>
    </row>
    <row r="1058" spans="1:45" x14ac:dyDescent="0.25">
      <c r="A1058">
        <v>208</v>
      </c>
      <c r="B1058" t="s">
        <v>162</v>
      </c>
      <c r="C1058" t="s">
        <v>304</v>
      </c>
      <c r="D1058" t="s">
        <v>48</v>
      </c>
      <c r="E1058" t="s">
        <v>307</v>
      </c>
      <c r="F1058" t="s">
        <v>307</v>
      </c>
      <c r="G1058" t="s">
        <v>307</v>
      </c>
      <c r="H1058" t="s">
        <v>307</v>
      </c>
      <c r="I1058" t="s">
        <v>307</v>
      </c>
      <c r="J1058" t="s">
        <v>307</v>
      </c>
      <c r="K1058" t="s">
        <v>307</v>
      </c>
      <c r="L1058" t="s">
        <v>307</v>
      </c>
      <c r="M1058" t="s">
        <v>307</v>
      </c>
      <c r="N1058" t="s">
        <v>307</v>
      </c>
      <c r="O1058" t="s">
        <v>307</v>
      </c>
      <c r="P1058" t="s">
        <v>307</v>
      </c>
      <c r="Q1058" t="s">
        <v>307</v>
      </c>
    </row>
    <row r="1059" spans="1:45" x14ac:dyDescent="0.25">
      <c r="A1059">
        <v>208</v>
      </c>
      <c r="B1059" t="s">
        <v>162</v>
      </c>
      <c r="C1059" t="s">
        <v>433</v>
      </c>
      <c r="D1059" t="s">
        <v>48</v>
      </c>
      <c r="E1059" t="s">
        <v>307</v>
      </c>
      <c r="F1059" t="s">
        <v>307</v>
      </c>
      <c r="G1059" t="s">
        <v>307</v>
      </c>
      <c r="H1059" t="s">
        <v>307</v>
      </c>
      <c r="I1059" t="s">
        <v>307</v>
      </c>
      <c r="J1059" t="s">
        <v>307</v>
      </c>
      <c r="K1059" t="s">
        <v>307</v>
      </c>
      <c r="L1059" t="s">
        <v>307</v>
      </c>
      <c r="M1059" t="s">
        <v>307</v>
      </c>
      <c r="N1059" t="s">
        <v>307</v>
      </c>
      <c r="O1059" t="s">
        <v>307</v>
      </c>
      <c r="P1059" t="s">
        <v>307</v>
      </c>
      <c r="Q1059" t="s">
        <v>307</v>
      </c>
    </row>
    <row r="1060" spans="1:45" x14ac:dyDescent="0.25">
      <c r="A1060">
        <v>208</v>
      </c>
      <c r="B1060" t="s">
        <v>162</v>
      </c>
      <c r="C1060" t="s">
        <v>305</v>
      </c>
      <c r="D1060" t="s">
        <v>48</v>
      </c>
      <c r="E1060" t="s">
        <v>307</v>
      </c>
      <c r="F1060" t="s">
        <v>307</v>
      </c>
      <c r="G1060" t="s">
        <v>307</v>
      </c>
      <c r="H1060" t="s">
        <v>307</v>
      </c>
      <c r="I1060" t="s">
        <v>307</v>
      </c>
      <c r="J1060" t="s">
        <v>307</v>
      </c>
      <c r="K1060" t="s">
        <v>307</v>
      </c>
      <c r="L1060" t="s">
        <v>307</v>
      </c>
      <c r="M1060" t="s">
        <v>307</v>
      </c>
      <c r="N1060" t="s">
        <v>307</v>
      </c>
      <c r="O1060" t="s">
        <v>307</v>
      </c>
      <c r="P1060" t="s">
        <v>307</v>
      </c>
      <c r="Q1060" t="s">
        <v>307</v>
      </c>
    </row>
    <row r="1061" spans="1:45" x14ac:dyDescent="0.25">
      <c r="A1061">
        <v>208</v>
      </c>
      <c r="B1061" t="s">
        <v>162</v>
      </c>
      <c r="C1061" t="s">
        <v>306</v>
      </c>
      <c r="D1061" t="s">
        <v>48</v>
      </c>
      <c r="E1061" t="s">
        <v>307</v>
      </c>
      <c r="F1061" t="s">
        <v>307</v>
      </c>
      <c r="G1061" t="s">
        <v>307</v>
      </c>
      <c r="H1061" t="s">
        <v>307</v>
      </c>
      <c r="I1061" t="s">
        <v>307</v>
      </c>
      <c r="J1061" t="s">
        <v>307</v>
      </c>
      <c r="K1061" t="s">
        <v>307</v>
      </c>
      <c r="L1061" t="s">
        <v>307</v>
      </c>
      <c r="M1061" t="s">
        <v>307</v>
      </c>
      <c r="N1061" t="s">
        <v>307</v>
      </c>
      <c r="O1061" t="s">
        <v>307</v>
      </c>
      <c r="P1061" t="s">
        <v>307</v>
      </c>
      <c r="Q1061" t="s">
        <v>307</v>
      </c>
    </row>
    <row r="1062" spans="1:45" x14ac:dyDescent="0.25">
      <c r="A1062">
        <v>208</v>
      </c>
      <c r="B1062" t="s">
        <v>162</v>
      </c>
      <c r="C1062" t="s">
        <v>44</v>
      </c>
      <c r="D1062" t="s">
        <v>54</v>
      </c>
      <c r="E1062" t="s">
        <v>307</v>
      </c>
      <c r="F1062" t="s">
        <v>307</v>
      </c>
      <c r="G1062" t="s">
        <v>307</v>
      </c>
      <c r="H1062" t="s">
        <v>307</v>
      </c>
      <c r="I1062" t="s">
        <v>307</v>
      </c>
      <c r="J1062" t="s">
        <v>307</v>
      </c>
      <c r="K1062" t="s">
        <v>307</v>
      </c>
      <c r="L1062" t="s">
        <v>307</v>
      </c>
      <c r="M1062" t="s">
        <v>307</v>
      </c>
      <c r="N1062" t="s">
        <v>307</v>
      </c>
      <c r="O1062" t="s">
        <v>307</v>
      </c>
      <c r="P1062" t="s">
        <v>307</v>
      </c>
      <c r="Q1062" t="s">
        <v>307</v>
      </c>
      <c r="R1062" t="s">
        <v>307</v>
      </c>
      <c r="S1062" t="s">
        <v>307</v>
      </c>
      <c r="T1062" t="s">
        <v>307</v>
      </c>
      <c r="U1062" t="s">
        <v>307</v>
      </c>
      <c r="V1062" t="s">
        <v>307</v>
      </c>
      <c r="W1062" t="s">
        <v>307</v>
      </c>
    </row>
    <row r="1063" spans="1:45" x14ac:dyDescent="0.25">
      <c r="A1063">
        <v>208</v>
      </c>
      <c r="B1063" t="s">
        <v>162</v>
      </c>
      <c r="C1063" t="s">
        <v>44</v>
      </c>
      <c r="D1063" t="s">
        <v>55</v>
      </c>
      <c r="E1063" t="s">
        <v>307</v>
      </c>
      <c r="F1063" t="s">
        <v>307</v>
      </c>
      <c r="G1063" t="s">
        <v>307</v>
      </c>
      <c r="H1063" t="s">
        <v>307</v>
      </c>
      <c r="I1063" t="s">
        <v>307</v>
      </c>
      <c r="J1063" t="s">
        <v>307</v>
      </c>
      <c r="K1063" t="s">
        <v>307</v>
      </c>
      <c r="L1063" t="s">
        <v>307</v>
      </c>
      <c r="M1063" t="s">
        <v>307</v>
      </c>
      <c r="N1063" t="s">
        <v>307</v>
      </c>
      <c r="O1063" t="s">
        <v>307</v>
      </c>
      <c r="P1063" t="s">
        <v>307</v>
      </c>
      <c r="Q1063" t="s">
        <v>307</v>
      </c>
      <c r="R1063" t="s">
        <v>307</v>
      </c>
      <c r="S1063" t="s">
        <v>307</v>
      </c>
      <c r="T1063" t="s">
        <v>307</v>
      </c>
      <c r="U1063" t="s">
        <v>307</v>
      </c>
      <c r="V1063" t="s">
        <v>307</v>
      </c>
      <c r="W1063" t="s">
        <v>307</v>
      </c>
    </row>
    <row r="1064" spans="1:45" x14ac:dyDescent="0.25">
      <c r="A1064">
        <v>208</v>
      </c>
      <c r="B1064" t="s">
        <v>162</v>
      </c>
      <c r="C1064" t="s">
        <v>44</v>
      </c>
      <c r="D1064" t="s">
        <v>56</v>
      </c>
      <c r="E1064" t="s">
        <v>307</v>
      </c>
      <c r="F1064" t="s">
        <v>307</v>
      </c>
      <c r="G1064" t="s">
        <v>307</v>
      </c>
      <c r="H1064" t="s">
        <v>307</v>
      </c>
      <c r="I1064" t="s">
        <v>307</v>
      </c>
      <c r="J1064" t="s">
        <v>307</v>
      </c>
      <c r="K1064" t="s">
        <v>307</v>
      </c>
      <c r="L1064" t="s">
        <v>307</v>
      </c>
      <c r="M1064" t="s">
        <v>307</v>
      </c>
      <c r="N1064" t="s">
        <v>307</v>
      </c>
      <c r="O1064" t="s">
        <v>307</v>
      </c>
      <c r="P1064" t="s">
        <v>307</v>
      </c>
      <c r="Q1064" t="s">
        <v>307</v>
      </c>
      <c r="R1064" t="s">
        <v>307</v>
      </c>
      <c r="S1064" t="s">
        <v>307</v>
      </c>
      <c r="T1064" t="s">
        <v>307</v>
      </c>
      <c r="U1064" t="s">
        <v>307</v>
      </c>
      <c r="V1064" t="s">
        <v>307</v>
      </c>
      <c r="W1064" t="s">
        <v>307</v>
      </c>
    </row>
    <row r="1065" spans="1:45" x14ac:dyDescent="0.25">
      <c r="A1065">
        <v>208</v>
      </c>
      <c r="B1065" t="s">
        <v>162</v>
      </c>
      <c r="C1065" t="s">
        <v>44</v>
      </c>
      <c r="D1065" t="s">
        <v>57</v>
      </c>
      <c r="E1065" t="s">
        <v>307</v>
      </c>
      <c r="F1065" t="s">
        <v>307</v>
      </c>
      <c r="G1065" t="s">
        <v>307</v>
      </c>
      <c r="H1065" t="s">
        <v>307</v>
      </c>
      <c r="I1065" t="s">
        <v>307</v>
      </c>
      <c r="J1065" t="s">
        <v>307</v>
      </c>
      <c r="K1065" t="s">
        <v>307</v>
      </c>
      <c r="L1065" t="s">
        <v>307</v>
      </c>
      <c r="M1065" t="s">
        <v>307</v>
      </c>
      <c r="N1065" t="s">
        <v>307</v>
      </c>
      <c r="O1065" t="s">
        <v>307</v>
      </c>
      <c r="P1065" t="s">
        <v>307</v>
      </c>
      <c r="Q1065" t="s">
        <v>307</v>
      </c>
      <c r="R1065" t="s">
        <v>307</v>
      </c>
      <c r="S1065" t="s">
        <v>307</v>
      </c>
      <c r="T1065" t="s">
        <v>307</v>
      </c>
      <c r="U1065" t="s">
        <v>307</v>
      </c>
      <c r="V1065" t="s">
        <v>307</v>
      </c>
      <c r="W1065" t="s">
        <v>307</v>
      </c>
    </row>
    <row r="1066" spans="1:45" x14ac:dyDescent="0.25">
      <c r="A1066">
        <v>208</v>
      </c>
      <c r="B1066" t="s">
        <v>162</v>
      </c>
      <c r="C1066" t="s">
        <v>44</v>
      </c>
      <c r="D1066" t="s">
        <v>58</v>
      </c>
      <c r="E1066" t="s">
        <v>307</v>
      </c>
      <c r="F1066" t="s">
        <v>307</v>
      </c>
      <c r="G1066" t="s">
        <v>307</v>
      </c>
      <c r="H1066" t="s">
        <v>307</v>
      </c>
      <c r="I1066" t="s">
        <v>307</v>
      </c>
      <c r="J1066" t="s">
        <v>307</v>
      </c>
      <c r="K1066" t="s">
        <v>307</v>
      </c>
      <c r="L1066" t="s">
        <v>307</v>
      </c>
      <c r="M1066" t="s">
        <v>307</v>
      </c>
      <c r="N1066" t="s">
        <v>307</v>
      </c>
      <c r="O1066" t="s">
        <v>307</v>
      </c>
      <c r="P1066" t="s">
        <v>307</v>
      </c>
      <c r="Q1066" t="s">
        <v>307</v>
      </c>
      <c r="R1066" t="s">
        <v>307</v>
      </c>
      <c r="S1066" t="s">
        <v>307</v>
      </c>
      <c r="T1066" t="s">
        <v>307</v>
      </c>
      <c r="U1066" t="s">
        <v>307</v>
      </c>
      <c r="V1066" t="s">
        <v>307</v>
      </c>
      <c r="W1066" t="s">
        <v>307</v>
      </c>
    </row>
    <row r="1067" spans="1:45" x14ac:dyDescent="0.25">
      <c r="A1067">
        <v>208</v>
      </c>
      <c r="B1067" t="s">
        <v>162</v>
      </c>
      <c r="C1067" t="s">
        <v>44</v>
      </c>
      <c r="D1067" t="s">
        <v>59</v>
      </c>
      <c r="E1067" t="s">
        <v>307</v>
      </c>
      <c r="F1067" t="s">
        <v>307</v>
      </c>
      <c r="G1067" t="s">
        <v>307</v>
      </c>
      <c r="H1067" t="s">
        <v>307</v>
      </c>
      <c r="I1067" t="s">
        <v>307</v>
      </c>
      <c r="J1067" t="s">
        <v>307</v>
      </c>
      <c r="K1067" t="s">
        <v>307</v>
      </c>
      <c r="L1067" t="s">
        <v>307</v>
      </c>
      <c r="M1067" t="s">
        <v>307</v>
      </c>
      <c r="N1067" t="s">
        <v>307</v>
      </c>
      <c r="O1067" t="s">
        <v>307</v>
      </c>
      <c r="P1067" t="s">
        <v>307</v>
      </c>
      <c r="Q1067" t="s">
        <v>307</v>
      </c>
      <c r="R1067" t="s">
        <v>307</v>
      </c>
      <c r="S1067" t="s">
        <v>307</v>
      </c>
      <c r="T1067" t="s">
        <v>307</v>
      </c>
      <c r="U1067" t="s">
        <v>307</v>
      </c>
      <c r="V1067" t="s">
        <v>307</v>
      </c>
      <c r="W1067" t="s">
        <v>307</v>
      </c>
    </row>
    <row r="1068" spans="1:45" x14ac:dyDescent="0.25">
      <c r="A1068">
        <v>208</v>
      </c>
      <c r="B1068" t="s">
        <v>162</v>
      </c>
      <c r="C1068" t="s">
        <v>44</v>
      </c>
      <c r="D1068" t="s">
        <v>60</v>
      </c>
      <c r="E1068" t="s">
        <v>307</v>
      </c>
      <c r="F1068" t="s">
        <v>307</v>
      </c>
      <c r="G1068" t="s">
        <v>307</v>
      </c>
      <c r="H1068" t="s">
        <v>307</v>
      </c>
      <c r="I1068" t="s">
        <v>307</v>
      </c>
      <c r="J1068" t="s">
        <v>307</v>
      </c>
      <c r="K1068" t="s">
        <v>307</v>
      </c>
      <c r="L1068" t="s">
        <v>307</v>
      </c>
      <c r="M1068" t="s">
        <v>307</v>
      </c>
      <c r="N1068" t="s">
        <v>307</v>
      </c>
      <c r="O1068" t="s">
        <v>307</v>
      </c>
      <c r="P1068" t="s">
        <v>307</v>
      </c>
      <c r="Q1068" t="s">
        <v>307</v>
      </c>
      <c r="R1068" t="s">
        <v>307</v>
      </c>
      <c r="S1068" t="s">
        <v>307</v>
      </c>
      <c r="T1068" t="s">
        <v>307</v>
      </c>
      <c r="U1068" t="s">
        <v>307</v>
      </c>
      <c r="V1068" t="s">
        <v>307</v>
      </c>
      <c r="W1068" t="s">
        <v>307</v>
      </c>
    </row>
    <row r="1069" spans="1:45" x14ac:dyDescent="0.25">
      <c r="A1069">
        <v>208</v>
      </c>
      <c r="B1069" t="s">
        <v>162</v>
      </c>
      <c r="C1069" t="s">
        <v>44</v>
      </c>
      <c r="D1069" t="s">
        <v>61</v>
      </c>
      <c r="E1069" t="s">
        <v>307</v>
      </c>
      <c r="F1069" t="s">
        <v>307</v>
      </c>
      <c r="G1069" t="s">
        <v>307</v>
      </c>
      <c r="H1069" t="s">
        <v>307</v>
      </c>
      <c r="I1069" t="s">
        <v>307</v>
      </c>
      <c r="J1069" t="s">
        <v>307</v>
      </c>
      <c r="K1069" t="s">
        <v>307</v>
      </c>
      <c r="L1069" t="s">
        <v>307</v>
      </c>
      <c r="M1069" t="s">
        <v>307</v>
      </c>
      <c r="N1069" t="s">
        <v>307</v>
      </c>
      <c r="O1069" t="s">
        <v>307</v>
      </c>
      <c r="P1069" t="s">
        <v>307</v>
      </c>
      <c r="Q1069" t="s">
        <v>307</v>
      </c>
      <c r="R1069" t="s">
        <v>307</v>
      </c>
      <c r="S1069" t="s">
        <v>307</v>
      </c>
      <c r="T1069" t="s">
        <v>307</v>
      </c>
      <c r="U1069" t="s">
        <v>307</v>
      </c>
      <c r="V1069" t="s">
        <v>307</v>
      </c>
      <c r="W1069" t="s">
        <v>307</v>
      </c>
    </row>
    <row r="1070" spans="1:45" x14ac:dyDescent="0.25">
      <c r="A1070">
        <v>208</v>
      </c>
      <c r="B1070" t="s">
        <v>162</v>
      </c>
      <c r="C1070" t="s">
        <v>44</v>
      </c>
      <c r="D1070" t="s">
        <v>62</v>
      </c>
      <c r="E1070" t="s">
        <v>307</v>
      </c>
      <c r="F1070" t="s">
        <v>307</v>
      </c>
      <c r="G1070" t="s">
        <v>307</v>
      </c>
      <c r="H1070" t="s">
        <v>307</v>
      </c>
      <c r="I1070" t="s">
        <v>307</v>
      </c>
      <c r="J1070" t="s">
        <v>307</v>
      </c>
      <c r="K1070" t="s">
        <v>307</v>
      </c>
      <c r="L1070" t="s">
        <v>307</v>
      </c>
      <c r="M1070" t="s">
        <v>307</v>
      </c>
      <c r="N1070" t="s">
        <v>307</v>
      </c>
      <c r="O1070" t="s">
        <v>307</v>
      </c>
      <c r="P1070" t="s">
        <v>307</v>
      </c>
      <c r="Q1070" t="s">
        <v>307</v>
      </c>
      <c r="R1070" t="s">
        <v>307</v>
      </c>
      <c r="S1070" t="s">
        <v>307</v>
      </c>
      <c r="T1070" t="s">
        <v>307</v>
      </c>
      <c r="U1070" t="s">
        <v>307</v>
      </c>
      <c r="V1070" t="s">
        <v>307</v>
      </c>
      <c r="W1070" t="s">
        <v>307</v>
      </c>
    </row>
    <row r="1071" spans="1:45" x14ac:dyDescent="0.25">
      <c r="A1071">
        <v>208</v>
      </c>
      <c r="B1071" t="s">
        <v>162</v>
      </c>
      <c r="C1071" t="s">
        <v>38</v>
      </c>
      <c r="D1071" t="s">
        <v>47</v>
      </c>
      <c r="E1071" t="s">
        <v>307</v>
      </c>
      <c r="F1071" t="s">
        <v>307</v>
      </c>
      <c r="G1071" t="s">
        <v>307</v>
      </c>
      <c r="H1071" t="s">
        <v>307</v>
      </c>
      <c r="I1071" t="s">
        <v>307</v>
      </c>
      <c r="J1071" t="s">
        <v>307</v>
      </c>
      <c r="K1071" t="s">
        <v>307</v>
      </c>
      <c r="L1071" t="s">
        <v>307</v>
      </c>
      <c r="M1071" t="s">
        <v>307</v>
      </c>
      <c r="N1071" t="s">
        <v>307</v>
      </c>
      <c r="O1071" t="s">
        <v>307</v>
      </c>
      <c r="P1071" t="s">
        <v>307</v>
      </c>
      <c r="Q1071" t="s">
        <v>307</v>
      </c>
      <c r="R1071" t="s">
        <v>307</v>
      </c>
      <c r="S1071" t="s">
        <v>307</v>
      </c>
      <c r="T1071" t="s">
        <v>307</v>
      </c>
      <c r="U1071" t="s">
        <v>307</v>
      </c>
      <c r="V1071" t="s">
        <v>307</v>
      </c>
      <c r="W1071" t="s">
        <v>307</v>
      </c>
      <c r="X1071" t="s">
        <v>307</v>
      </c>
      <c r="Y1071" t="s">
        <v>307</v>
      </c>
      <c r="Z1071" t="s">
        <v>307</v>
      </c>
      <c r="AA1071" t="s">
        <v>307</v>
      </c>
      <c r="AB1071" t="s">
        <v>307</v>
      </c>
      <c r="AC1071" t="s">
        <v>307</v>
      </c>
      <c r="AD1071" t="s">
        <v>307</v>
      </c>
      <c r="AE1071" t="s">
        <v>307</v>
      </c>
      <c r="AF1071" t="s">
        <v>307</v>
      </c>
      <c r="AG1071" t="s">
        <v>307</v>
      </c>
      <c r="AH1071" t="s">
        <v>307</v>
      </c>
      <c r="AI1071" t="s">
        <v>307</v>
      </c>
      <c r="AJ1071" t="s">
        <v>307</v>
      </c>
      <c r="AK1071" t="s">
        <v>307</v>
      </c>
      <c r="AL1071" t="s">
        <v>307</v>
      </c>
      <c r="AM1071" t="s">
        <v>307</v>
      </c>
      <c r="AN1071" t="s">
        <v>307</v>
      </c>
      <c r="AO1071" t="s">
        <v>307</v>
      </c>
      <c r="AP1071" t="s">
        <v>307</v>
      </c>
      <c r="AQ1071" t="s">
        <v>307</v>
      </c>
      <c r="AR1071" t="s">
        <v>307</v>
      </c>
      <c r="AS1071" t="s">
        <v>307</v>
      </c>
    </row>
    <row r="1072" spans="1:45" x14ac:dyDescent="0.25">
      <c r="A1072">
        <v>208</v>
      </c>
      <c r="B1072" t="s">
        <v>162</v>
      </c>
      <c r="C1072" t="s">
        <v>38</v>
      </c>
      <c r="D1072" t="s">
        <v>48</v>
      </c>
      <c r="E1072" t="s">
        <v>307</v>
      </c>
      <c r="F1072" t="s">
        <v>307</v>
      </c>
      <c r="G1072" t="s">
        <v>307</v>
      </c>
      <c r="H1072" t="s">
        <v>307</v>
      </c>
      <c r="I1072" t="s">
        <v>307</v>
      </c>
      <c r="J1072" t="s">
        <v>307</v>
      </c>
      <c r="K1072" t="s">
        <v>307</v>
      </c>
      <c r="L1072" t="s">
        <v>307</v>
      </c>
      <c r="M1072" t="s">
        <v>307</v>
      </c>
      <c r="N1072" t="s">
        <v>307</v>
      </c>
      <c r="O1072" t="s">
        <v>307</v>
      </c>
      <c r="P1072" t="s">
        <v>307</v>
      </c>
      <c r="Q1072" t="s">
        <v>307</v>
      </c>
      <c r="R1072" t="s">
        <v>307</v>
      </c>
      <c r="S1072" t="s">
        <v>307</v>
      </c>
      <c r="T1072" t="s">
        <v>307</v>
      </c>
      <c r="U1072" t="s">
        <v>307</v>
      </c>
      <c r="V1072" t="s">
        <v>307</v>
      </c>
      <c r="W1072" t="s">
        <v>307</v>
      </c>
      <c r="X1072" t="s">
        <v>307</v>
      </c>
      <c r="Y1072" t="s">
        <v>307</v>
      </c>
      <c r="Z1072" t="s">
        <v>307</v>
      </c>
      <c r="AA1072" t="s">
        <v>307</v>
      </c>
      <c r="AB1072" t="s">
        <v>307</v>
      </c>
      <c r="AC1072" t="s">
        <v>307</v>
      </c>
      <c r="AD1072" t="s">
        <v>307</v>
      </c>
      <c r="AE1072" t="s">
        <v>307</v>
      </c>
      <c r="AF1072" t="s">
        <v>307</v>
      </c>
      <c r="AG1072" t="s">
        <v>307</v>
      </c>
      <c r="AH1072" t="s">
        <v>307</v>
      </c>
      <c r="AI1072" t="s">
        <v>307</v>
      </c>
      <c r="AJ1072" t="s">
        <v>307</v>
      </c>
      <c r="AK1072" t="s">
        <v>307</v>
      </c>
      <c r="AL1072" t="s">
        <v>307</v>
      </c>
      <c r="AM1072" t="s">
        <v>307</v>
      </c>
      <c r="AN1072" t="s">
        <v>307</v>
      </c>
      <c r="AO1072" t="s">
        <v>307</v>
      </c>
      <c r="AP1072" t="s">
        <v>307</v>
      </c>
      <c r="AQ1072" t="s">
        <v>307</v>
      </c>
      <c r="AR1072" t="s">
        <v>307</v>
      </c>
      <c r="AS1072" t="s">
        <v>307</v>
      </c>
    </row>
    <row r="1073" spans="1:45" x14ac:dyDescent="0.25">
      <c r="A1073">
        <v>208</v>
      </c>
      <c r="B1073" t="s">
        <v>162</v>
      </c>
      <c r="C1073" t="s">
        <v>38</v>
      </c>
      <c r="D1073" t="s">
        <v>49</v>
      </c>
      <c r="E1073" t="s">
        <v>307</v>
      </c>
      <c r="F1073" t="s">
        <v>307</v>
      </c>
      <c r="G1073" t="s">
        <v>307</v>
      </c>
      <c r="H1073" t="s">
        <v>307</v>
      </c>
      <c r="I1073" t="s">
        <v>307</v>
      </c>
      <c r="J1073" t="s">
        <v>307</v>
      </c>
      <c r="K1073" t="s">
        <v>307</v>
      </c>
      <c r="L1073" t="s">
        <v>307</v>
      </c>
      <c r="M1073" t="s">
        <v>307</v>
      </c>
      <c r="N1073" t="s">
        <v>307</v>
      </c>
      <c r="O1073" t="s">
        <v>307</v>
      </c>
      <c r="P1073" t="s">
        <v>307</v>
      </c>
      <c r="Q1073" t="s">
        <v>307</v>
      </c>
      <c r="R1073" t="s">
        <v>307</v>
      </c>
      <c r="S1073" t="s">
        <v>307</v>
      </c>
      <c r="T1073" t="s">
        <v>307</v>
      </c>
      <c r="U1073" t="s">
        <v>307</v>
      </c>
      <c r="V1073" t="s">
        <v>307</v>
      </c>
      <c r="W1073" t="s">
        <v>307</v>
      </c>
      <c r="X1073" t="s">
        <v>307</v>
      </c>
      <c r="Y1073" t="s">
        <v>307</v>
      </c>
      <c r="Z1073" t="s">
        <v>307</v>
      </c>
      <c r="AA1073" t="s">
        <v>307</v>
      </c>
      <c r="AB1073" t="s">
        <v>307</v>
      </c>
      <c r="AC1073" t="s">
        <v>307</v>
      </c>
      <c r="AD1073" t="s">
        <v>307</v>
      </c>
      <c r="AE1073" t="s">
        <v>307</v>
      </c>
      <c r="AF1073" t="s">
        <v>307</v>
      </c>
      <c r="AG1073" t="s">
        <v>307</v>
      </c>
      <c r="AH1073" t="s">
        <v>307</v>
      </c>
      <c r="AI1073" t="s">
        <v>307</v>
      </c>
      <c r="AJ1073" t="s">
        <v>307</v>
      </c>
      <c r="AK1073" t="s">
        <v>307</v>
      </c>
      <c r="AL1073" t="s">
        <v>307</v>
      </c>
      <c r="AM1073" t="s">
        <v>307</v>
      </c>
      <c r="AN1073" t="s">
        <v>307</v>
      </c>
      <c r="AO1073" t="s">
        <v>307</v>
      </c>
      <c r="AP1073" t="s">
        <v>307</v>
      </c>
      <c r="AQ1073" t="s">
        <v>307</v>
      </c>
      <c r="AR1073" t="s">
        <v>307</v>
      </c>
      <c r="AS1073" t="s">
        <v>307</v>
      </c>
    </row>
    <row r="1074" spans="1:45" x14ac:dyDescent="0.25">
      <c r="A1074">
        <v>208</v>
      </c>
      <c r="B1074" t="s">
        <v>162</v>
      </c>
      <c r="C1074" t="s">
        <v>450</v>
      </c>
      <c r="D1074" t="s">
        <v>48</v>
      </c>
      <c r="E1074" t="s">
        <v>307</v>
      </c>
      <c r="F1074" t="s">
        <v>307</v>
      </c>
      <c r="G1074" t="s">
        <v>307</v>
      </c>
      <c r="H1074" t="s">
        <v>307</v>
      </c>
      <c r="I1074" t="s">
        <v>307</v>
      </c>
      <c r="J1074" t="s">
        <v>307</v>
      </c>
      <c r="K1074" t="s">
        <v>307</v>
      </c>
      <c r="L1074" t="s">
        <v>307</v>
      </c>
      <c r="M1074" t="s">
        <v>307</v>
      </c>
      <c r="N1074" t="s">
        <v>307</v>
      </c>
      <c r="O1074" t="s">
        <v>307</v>
      </c>
      <c r="P1074" t="s">
        <v>307</v>
      </c>
      <c r="Q1074" t="s">
        <v>307</v>
      </c>
      <c r="R1074" t="s">
        <v>307</v>
      </c>
    </row>
    <row r="1075" spans="1:45" x14ac:dyDescent="0.25">
      <c r="A1075">
        <v>208</v>
      </c>
      <c r="B1075" t="s">
        <v>162</v>
      </c>
      <c r="C1075" t="s">
        <v>449</v>
      </c>
      <c r="D1075" t="s">
        <v>48</v>
      </c>
      <c r="E1075" t="s">
        <v>307</v>
      </c>
      <c r="F1075" t="s">
        <v>307</v>
      </c>
      <c r="G1075" t="s">
        <v>307</v>
      </c>
      <c r="H1075" t="s">
        <v>307</v>
      </c>
      <c r="I1075" t="s">
        <v>307</v>
      </c>
      <c r="J1075" t="s">
        <v>307</v>
      </c>
      <c r="K1075" t="s">
        <v>307</v>
      </c>
      <c r="L1075" t="s">
        <v>307</v>
      </c>
      <c r="M1075" t="s">
        <v>307</v>
      </c>
      <c r="N1075" t="s">
        <v>307</v>
      </c>
      <c r="O1075" t="s">
        <v>307</v>
      </c>
      <c r="P1075" t="s">
        <v>307</v>
      </c>
      <c r="Q1075" t="s">
        <v>307</v>
      </c>
      <c r="R1075" t="s">
        <v>307</v>
      </c>
    </row>
    <row r="1076" spans="1:45" x14ac:dyDescent="0.25">
      <c r="A1076">
        <v>208</v>
      </c>
      <c r="B1076" t="s">
        <v>162</v>
      </c>
      <c r="C1076" t="s">
        <v>475</v>
      </c>
      <c r="D1076" t="s">
        <v>48</v>
      </c>
      <c r="E1076" t="s">
        <v>307</v>
      </c>
      <c r="F1076" t="s">
        <v>307</v>
      </c>
      <c r="G1076" t="s">
        <v>307</v>
      </c>
    </row>
    <row r="1077" spans="1:45" x14ac:dyDescent="0.25">
      <c r="A1077">
        <v>208</v>
      </c>
      <c r="B1077" t="s">
        <v>162</v>
      </c>
      <c r="C1077" t="s">
        <v>42</v>
      </c>
      <c r="D1077" t="s">
        <v>48</v>
      </c>
      <c r="E1077" t="s">
        <v>307</v>
      </c>
      <c r="F1077" t="s">
        <v>307</v>
      </c>
      <c r="G1077" t="s">
        <v>307</v>
      </c>
      <c r="H1077" t="s">
        <v>307</v>
      </c>
      <c r="I1077" t="s">
        <v>307</v>
      </c>
      <c r="J1077" t="s">
        <v>307</v>
      </c>
      <c r="K1077" t="s">
        <v>307</v>
      </c>
      <c r="L1077" t="s">
        <v>307</v>
      </c>
      <c r="M1077" t="s">
        <v>307</v>
      </c>
      <c r="N1077" t="s">
        <v>307</v>
      </c>
      <c r="O1077" t="s">
        <v>307</v>
      </c>
      <c r="P1077" t="s">
        <v>307</v>
      </c>
      <c r="Q1077" t="s">
        <v>307</v>
      </c>
      <c r="R1077" t="s">
        <v>307</v>
      </c>
      <c r="S1077" t="s">
        <v>307</v>
      </c>
      <c r="T1077" t="s">
        <v>307</v>
      </c>
      <c r="U1077" t="s">
        <v>307</v>
      </c>
      <c r="V1077" t="s">
        <v>307</v>
      </c>
      <c r="W1077" t="s">
        <v>307</v>
      </c>
      <c r="X1077" t="s">
        <v>307</v>
      </c>
      <c r="Y1077" t="s">
        <v>307</v>
      </c>
      <c r="Z1077" t="s">
        <v>307</v>
      </c>
    </row>
    <row r="1078" spans="1:45" x14ac:dyDescent="0.25">
      <c r="A1078">
        <v>209</v>
      </c>
      <c r="B1078" t="s">
        <v>163</v>
      </c>
      <c r="C1078" t="s">
        <v>43</v>
      </c>
      <c r="D1078" t="s">
        <v>54</v>
      </c>
      <c r="E1078" t="s">
        <v>307</v>
      </c>
      <c r="F1078" t="s">
        <v>307</v>
      </c>
      <c r="G1078" t="s">
        <v>307</v>
      </c>
      <c r="H1078" t="s">
        <v>307</v>
      </c>
      <c r="I1078" t="s">
        <v>307</v>
      </c>
      <c r="J1078" t="s">
        <v>307</v>
      </c>
      <c r="K1078" t="s">
        <v>307</v>
      </c>
      <c r="L1078" t="s">
        <v>307</v>
      </c>
      <c r="M1078" t="s">
        <v>307</v>
      </c>
      <c r="N1078" t="s">
        <v>307</v>
      </c>
      <c r="O1078" t="s">
        <v>307</v>
      </c>
      <c r="P1078" t="s">
        <v>307</v>
      </c>
      <c r="Q1078" t="s">
        <v>307</v>
      </c>
      <c r="R1078" t="s">
        <v>307</v>
      </c>
      <c r="S1078" t="s">
        <v>307</v>
      </c>
      <c r="T1078" t="s">
        <v>307</v>
      </c>
      <c r="U1078" t="s">
        <v>307</v>
      </c>
      <c r="V1078" t="s">
        <v>307</v>
      </c>
      <c r="W1078" t="s">
        <v>307</v>
      </c>
    </row>
    <row r="1079" spans="1:45" x14ac:dyDescent="0.25">
      <c r="A1079">
        <v>209</v>
      </c>
      <c r="B1079" t="s">
        <v>163</v>
      </c>
      <c r="C1079" t="s">
        <v>43</v>
      </c>
      <c r="D1079" t="s">
        <v>55</v>
      </c>
      <c r="E1079" t="s">
        <v>307</v>
      </c>
      <c r="F1079" t="s">
        <v>307</v>
      </c>
      <c r="G1079" t="s">
        <v>307</v>
      </c>
      <c r="H1079" t="s">
        <v>307</v>
      </c>
      <c r="I1079" t="s">
        <v>307</v>
      </c>
      <c r="J1079" t="s">
        <v>307</v>
      </c>
      <c r="K1079" t="s">
        <v>307</v>
      </c>
      <c r="L1079" t="s">
        <v>307</v>
      </c>
      <c r="M1079" t="s">
        <v>307</v>
      </c>
      <c r="N1079" t="s">
        <v>307</v>
      </c>
      <c r="O1079" t="s">
        <v>307</v>
      </c>
      <c r="P1079" t="s">
        <v>307</v>
      </c>
      <c r="Q1079" t="s">
        <v>307</v>
      </c>
      <c r="R1079" t="s">
        <v>307</v>
      </c>
      <c r="S1079" t="s">
        <v>307</v>
      </c>
      <c r="T1079" t="s">
        <v>307</v>
      </c>
      <c r="U1079" t="s">
        <v>307</v>
      </c>
      <c r="V1079" t="s">
        <v>307</v>
      </c>
      <c r="W1079" t="s">
        <v>307</v>
      </c>
    </row>
    <row r="1080" spans="1:45" x14ac:dyDescent="0.25">
      <c r="A1080">
        <v>209</v>
      </c>
      <c r="B1080" t="s">
        <v>163</v>
      </c>
      <c r="C1080" t="s">
        <v>43</v>
      </c>
      <c r="D1080" t="s">
        <v>56</v>
      </c>
      <c r="E1080" t="s">
        <v>307</v>
      </c>
      <c r="F1080" t="s">
        <v>307</v>
      </c>
      <c r="G1080" t="s">
        <v>307</v>
      </c>
      <c r="H1080" t="s">
        <v>307</v>
      </c>
      <c r="I1080" t="s">
        <v>307</v>
      </c>
      <c r="J1080" t="s">
        <v>307</v>
      </c>
      <c r="K1080" t="s">
        <v>307</v>
      </c>
      <c r="L1080" t="s">
        <v>307</v>
      </c>
      <c r="M1080" t="s">
        <v>307</v>
      </c>
      <c r="N1080" t="s">
        <v>307</v>
      </c>
      <c r="O1080" t="s">
        <v>307</v>
      </c>
      <c r="P1080" t="s">
        <v>307</v>
      </c>
      <c r="Q1080" t="s">
        <v>307</v>
      </c>
      <c r="R1080" t="s">
        <v>307</v>
      </c>
      <c r="S1080" t="s">
        <v>307</v>
      </c>
      <c r="T1080" t="s">
        <v>307</v>
      </c>
      <c r="U1080" t="s">
        <v>307</v>
      </c>
      <c r="V1080" t="s">
        <v>307</v>
      </c>
      <c r="W1080" t="s">
        <v>307</v>
      </c>
    </row>
    <row r="1081" spans="1:45" x14ac:dyDescent="0.25">
      <c r="A1081">
        <v>209</v>
      </c>
      <c r="B1081" t="s">
        <v>163</v>
      </c>
      <c r="C1081" t="s">
        <v>43</v>
      </c>
      <c r="D1081" t="s">
        <v>57</v>
      </c>
      <c r="E1081" t="s">
        <v>307</v>
      </c>
      <c r="F1081" t="s">
        <v>307</v>
      </c>
      <c r="G1081" t="s">
        <v>307</v>
      </c>
      <c r="H1081" t="s">
        <v>307</v>
      </c>
      <c r="I1081" t="s">
        <v>307</v>
      </c>
      <c r="J1081" t="s">
        <v>307</v>
      </c>
      <c r="K1081" t="s">
        <v>307</v>
      </c>
      <c r="L1081" t="s">
        <v>307</v>
      </c>
      <c r="M1081" t="s">
        <v>307</v>
      </c>
      <c r="N1081" t="s">
        <v>307</v>
      </c>
      <c r="O1081" t="s">
        <v>307</v>
      </c>
      <c r="P1081" t="s">
        <v>307</v>
      </c>
      <c r="Q1081" t="s">
        <v>307</v>
      </c>
      <c r="R1081" t="s">
        <v>307</v>
      </c>
      <c r="S1081" t="s">
        <v>307</v>
      </c>
      <c r="T1081" t="s">
        <v>307</v>
      </c>
      <c r="U1081" t="s">
        <v>307</v>
      </c>
      <c r="V1081" t="s">
        <v>307</v>
      </c>
      <c r="W1081" t="s">
        <v>307</v>
      </c>
    </row>
    <row r="1082" spans="1:45" x14ac:dyDescent="0.25">
      <c r="A1082">
        <v>209</v>
      </c>
      <c r="B1082" t="s">
        <v>163</v>
      </c>
      <c r="C1082" t="s">
        <v>43</v>
      </c>
      <c r="D1082" t="s">
        <v>58</v>
      </c>
      <c r="E1082" t="s">
        <v>307</v>
      </c>
      <c r="F1082" t="s">
        <v>307</v>
      </c>
      <c r="G1082" t="s">
        <v>307</v>
      </c>
      <c r="H1082" t="s">
        <v>307</v>
      </c>
      <c r="I1082" t="s">
        <v>307</v>
      </c>
      <c r="J1082" t="s">
        <v>307</v>
      </c>
      <c r="K1082" t="s">
        <v>307</v>
      </c>
      <c r="L1082" t="s">
        <v>307</v>
      </c>
      <c r="M1082" t="s">
        <v>307</v>
      </c>
      <c r="N1082" t="s">
        <v>307</v>
      </c>
      <c r="O1082" t="s">
        <v>307</v>
      </c>
      <c r="P1082" t="s">
        <v>307</v>
      </c>
      <c r="Q1082" t="s">
        <v>307</v>
      </c>
      <c r="R1082" t="s">
        <v>307</v>
      </c>
      <c r="S1082" t="s">
        <v>307</v>
      </c>
      <c r="T1082" t="s">
        <v>307</v>
      </c>
      <c r="U1082" t="s">
        <v>307</v>
      </c>
      <c r="V1082" t="s">
        <v>307</v>
      </c>
      <c r="W1082" t="s">
        <v>307</v>
      </c>
    </row>
    <row r="1083" spans="1:45" x14ac:dyDescent="0.25">
      <c r="A1083">
        <v>209</v>
      </c>
      <c r="B1083" t="s">
        <v>163</v>
      </c>
      <c r="C1083" t="s">
        <v>43</v>
      </c>
      <c r="D1083" t="s">
        <v>59</v>
      </c>
      <c r="E1083" t="s">
        <v>307</v>
      </c>
      <c r="F1083" t="s">
        <v>307</v>
      </c>
      <c r="G1083" t="s">
        <v>307</v>
      </c>
      <c r="H1083" t="s">
        <v>307</v>
      </c>
      <c r="I1083" t="s">
        <v>307</v>
      </c>
      <c r="J1083" t="s">
        <v>307</v>
      </c>
      <c r="K1083" t="s">
        <v>307</v>
      </c>
      <c r="L1083" t="s">
        <v>307</v>
      </c>
      <c r="M1083" t="s">
        <v>307</v>
      </c>
      <c r="N1083" t="s">
        <v>307</v>
      </c>
      <c r="O1083" t="s">
        <v>307</v>
      </c>
      <c r="P1083" t="s">
        <v>307</v>
      </c>
      <c r="Q1083" t="s">
        <v>307</v>
      </c>
      <c r="R1083" t="s">
        <v>307</v>
      </c>
      <c r="S1083" t="s">
        <v>307</v>
      </c>
      <c r="T1083" t="s">
        <v>307</v>
      </c>
      <c r="U1083" t="s">
        <v>307</v>
      </c>
      <c r="V1083" t="s">
        <v>307</v>
      </c>
      <c r="W1083" t="s">
        <v>307</v>
      </c>
    </row>
    <row r="1084" spans="1:45" x14ac:dyDescent="0.25">
      <c r="A1084">
        <v>209</v>
      </c>
      <c r="B1084" t="s">
        <v>163</v>
      </c>
      <c r="C1084" t="s">
        <v>43</v>
      </c>
      <c r="D1084" t="s">
        <v>60</v>
      </c>
      <c r="E1084" t="s">
        <v>307</v>
      </c>
      <c r="F1084" t="s">
        <v>307</v>
      </c>
      <c r="G1084" t="s">
        <v>307</v>
      </c>
      <c r="H1084" t="s">
        <v>307</v>
      </c>
      <c r="I1084" t="s">
        <v>307</v>
      </c>
      <c r="J1084" t="s">
        <v>307</v>
      </c>
      <c r="K1084" t="s">
        <v>307</v>
      </c>
      <c r="L1084" t="s">
        <v>307</v>
      </c>
      <c r="M1084" t="s">
        <v>307</v>
      </c>
      <c r="N1084" t="s">
        <v>307</v>
      </c>
      <c r="O1084" t="s">
        <v>307</v>
      </c>
      <c r="P1084" t="s">
        <v>307</v>
      </c>
      <c r="Q1084" t="s">
        <v>307</v>
      </c>
      <c r="R1084" t="s">
        <v>307</v>
      </c>
      <c r="S1084" t="s">
        <v>307</v>
      </c>
      <c r="T1084" t="s">
        <v>307</v>
      </c>
      <c r="U1084" t="s">
        <v>307</v>
      </c>
      <c r="V1084" t="s">
        <v>307</v>
      </c>
      <c r="W1084" t="s">
        <v>307</v>
      </c>
    </row>
    <row r="1085" spans="1:45" x14ac:dyDescent="0.25">
      <c r="A1085">
        <v>209</v>
      </c>
      <c r="B1085" t="s">
        <v>163</v>
      </c>
      <c r="C1085" t="s">
        <v>43</v>
      </c>
      <c r="D1085" t="s">
        <v>61</v>
      </c>
      <c r="E1085" t="s">
        <v>307</v>
      </c>
      <c r="F1085" t="s">
        <v>307</v>
      </c>
      <c r="G1085" t="s">
        <v>307</v>
      </c>
      <c r="H1085" t="s">
        <v>307</v>
      </c>
      <c r="I1085" t="s">
        <v>307</v>
      </c>
      <c r="J1085" t="s">
        <v>307</v>
      </c>
      <c r="K1085" t="s">
        <v>307</v>
      </c>
      <c r="L1085" t="s">
        <v>307</v>
      </c>
      <c r="M1085" t="s">
        <v>307</v>
      </c>
      <c r="N1085" t="s">
        <v>307</v>
      </c>
      <c r="O1085" t="s">
        <v>307</v>
      </c>
      <c r="P1085" t="s">
        <v>307</v>
      </c>
      <c r="Q1085" t="s">
        <v>307</v>
      </c>
      <c r="R1085" t="s">
        <v>307</v>
      </c>
      <c r="S1085" t="s">
        <v>307</v>
      </c>
      <c r="T1085" t="s">
        <v>307</v>
      </c>
      <c r="U1085" t="s">
        <v>307</v>
      </c>
      <c r="V1085" t="s">
        <v>307</v>
      </c>
      <c r="W1085" t="s">
        <v>307</v>
      </c>
    </row>
    <row r="1086" spans="1:45" x14ac:dyDescent="0.25">
      <c r="A1086">
        <v>209</v>
      </c>
      <c r="B1086" t="s">
        <v>163</v>
      </c>
      <c r="C1086" t="s">
        <v>43</v>
      </c>
      <c r="D1086" t="s">
        <v>62</v>
      </c>
      <c r="E1086" t="s">
        <v>307</v>
      </c>
      <c r="F1086" t="s">
        <v>307</v>
      </c>
      <c r="G1086" t="s">
        <v>307</v>
      </c>
      <c r="H1086" t="s">
        <v>307</v>
      </c>
      <c r="I1086" t="s">
        <v>307</v>
      </c>
      <c r="J1086" t="s">
        <v>307</v>
      </c>
      <c r="K1086" t="s">
        <v>307</v>
      </c>
      <c r="L1086" t="s">
        <v>307</v>
      </c>
      <c r="M1086" t="s">
        <v>307</v>
      </c>
      <c r="N1086" t="s">
        <v>307</v>
      </c>
      <c r="O1086" t="s">
        <v>307</v>
      </c>
      <c r="P1086" t="s">
        <v>307</v>
      </c>
      <c r="Q1086" t="s">
        <v>307</v>
      </c>
      <c r="R1086" t="s">
        <v>307</v>
      </c>
      <c r="S1086" t="s">
        <v>307</v>
      </c>
      <c r="T1086" t="s">
        <v>307</v>
      </c>
      <c r="U1086" t="s">
        <v>307</v>
      </c>
      <c r="V1086" t="s">
        <v>307</v>
      </c>
      <c r="W1086" t="s">
        <v>307</v>
      </c>
    </row>
    <row r="1087" spans="1:45" x14ac:dyDescent="0.25">
      <c r="A1087">
        <v>209</v>
      </c>
      <c r="B1087" t="s">
        <v>163</v>
      </c>
      <c r="C1087" t="s">
        <v>36</v>
      </c>
      <c r="D1087" t="s">
        <v>47</v>
      </c>
      <c r="E1087" t="s">
        <v>307</v>
      </c>
      <c r="F1087" t="s">
        <v>307</v>
      </c>
      <c r="G1087" t="s">
        <v>307</v>
      </c>
      <c r="H1087" t="s">
        <v>307</v>
      </c>
      <c r="I1087" t="s">
        <v>307</v>
      </c>
      <c r="J1087" t="s">
        <v>307</v>
      </c>
      <c r="K1087" t="s">
        <v>307</v>
      </c>
      <c r="L1087" t="s">
        <v>307</v>
      </c>
      <c r="M1087" t="s">
        <v>307</v>
      </c>
      <c r="N1087" t="s">
        <v>307</v>
      </c>
      <c r="O1087" t="s">
        <v>307</v>
      </c>
      <c r="P1087" t="s">
        <v>307</v>
      </c>
      <c r="Q1087" t="s">
        <v>307</v>
      </c>
      <c r="R1087" t="s">
        <v>307</v>
      </c>
      <c r="S1087" t="s">
        <v>307</v>
      </c>
      <c r="T1087" t="s">
        <v>307</v>
      </c>
      <c r="U1087" t="s">
        <v>307</v>
      </c>
      <c r="V1087" t="s">
        <v>307</v>
      </c>
      <c r="W1087" t="s">
        <v>307</v>
      </c>
      <c r="X1087" t="s">
        <v>307</v>
      </c>
      <c r="Y1087" t="s">
        <v>307</v>
      </c>
      <c r="Z1087" t="s">
        <v>307</v>
      </c>
      <c r="AA1087" t="s">
        <v>307</v>
      </c>
      <c r="AB1087" t="s">
        <v>307</v>
      </c>
      <c r="AC1087" t="s">
        <v>307</v>
      </c>
      <c r="AD1087" t="s">
        <v>307</v>
      </c>
      <c r="AE1087" t="s">
        <v>307</v>
      </c>
      <c r="AF1087" t="s">
        <v>307</v>
      </c>
      <c r="AG1087" t="s">
        <v>307</v>
      </c>
      <c r="AH1087" t="s">
        <v>307</v>
      </c>
      <c r="AI1087" t="s">
        <v>307</v>
      </c>
      <c r="AJ1087" t="s">
        <v>307</v>
      </c>
      <c r="AK1087" t="s">
        <v>307</v>
      </c>
      <c r="AL1087" t="s">
        <v>307</v>
      </c>
      <c r="AM1087" t="s">
        <v>307</v>
      </c>
      <c r="AN1087" t="s">
        <v>307</v>
      </c>
      <c r="AO1087" t="s">
        <v>307</v>
      </c>
      <c r="AP1087" t="s">
        <v>307</v>
      </c>
      <c r="AQ1087" t="s">
        <v>307</v>
      </c>
      <c r="AR1087" t="s">
        <v>307</v>
      </c>
      <c r="AS1087" t="s">
        <v>307</v>
      </c>
    </row>
    <row r="1088" spans="1:45" x14ac:dyDescent="0.25">
      <c r="A1088">
        <v>209</v>
      </c>
      <c r="B1088" t="s">
        <v>163</v>
      </c>
      <c r="C1088" t="s">
        <v>36</v>
      </c>
      <c r="D1088" t="s">
        <v>48</v>
      </c>
      <c r="E1088" t="s">
        <v>307</v>
      </c>
      <c r="F1088" t="s">
        <v>307</v>
      </c>
      <c r="G1088" t="s">
        <v>307</v>
      </c>
      <c r="H1088" t="s">
        <v>307</v>
      </c>
      <c r="I1088" t="s">
        <v>307</v>
      </c>
      <c r="J1088" t="s">
        <v>307</v>
      </c>
      <c r="K1088" t="s">
        <v>307</v>
      </c>
      <c r="L1088" t="s">
        <v>307</v>
      </c>
      <c r="M1088" t="s">
        <v>307</v>
      </c>
      <c r="N1088" t="s">
        <v>307</v>
      </c>
      <c r="O1088" t="s">
        <v>307</v>
      </c>
      <c r="P1088" t="s">
        <v>307</v>
      </c>
      <c r="Q1088" t="s">
        <v>307</v>
      </c>
      <c r="R1088" t="s">
        <v>307</v>
      </c>
      <c r="S1088" t="s">
        <v>307</v>
      </c>
      <c r="T1088" t="s">
        <v>307</v>
      </c>
      <c r="U1088" t="s">
        <v>307</v>
      </c>
      <c r="V1088" t="s">
        <v>307</v>
      </c>
      <c r="W1088" t="s">
        <v>307</v>
      </c>
      <c r="X1088" t="s">
        <v>307</v>
      </c>
      <c r="Y1088" t="s">
        <v>307</v>
      </c>
      <c r="Z1088" t="s">
        <v>307</v>
      </c>
      <c r="AA1088" t="s">
        <v>307</v>
      </c>
      <c r="AB1088" t="s">
        <v>307</v>
      </c>
      <c r="AC1088" t="s">
        <v>307</v>
      </c>
      <c r="AD1088" t="s">
        <v>307</v>
      </c>
      <c r="AE1088" t="s">
        <v>307</v>
      </c>
      <c r="AF1088" t="s">
        <v>307</v>
      </c>
      <c r="AG1088" t="s">
        <v>307</v>
      </c>
      <c r="AH1088" t="s">
        <v>307</v>
      </c>
      <c r="AI1088" t="s">
        <v>307</v>
      </c>
      <c r="AJ1088" t="s">
        <v>307</v>
      </c>
      <c r="AK1088" t="s">
        <v>307</v>
      </c>
      <c r="AL1088" t="s">
        <v>307</v>
      </c>
      <c r="AM1088" t="s">
        <v>307</v>
      </c>
      <c r="AN1088" t="s">
        <v>307</v>
      </c>
      <c r="AO1088" t="s">
        <v>307</v>
      </c>
      <c r="AP1088" t="s">
        <v>307</v>
      </c>
      <c r="AQ1088" t="s">
        <v>307</v>
      </c>
      <c r="AR1088" t="s">
        <v>307</v>
      </c>
      <c r="AS1088" t="s">
        <v>307</v>
      </c>
    </row>
    <row r="1089" spans="1:45" x14ac:dyDescent="0.25">
      <c r="A1089">
        <v>209</v>
      </c>
      <c r="B1089" t="s">
        <v>163</v>
      </c>
      <c r="C1089" t="s">
        <v>36</v>
      </c>
      <c r="D1089" t="s">
        <v>49</v>
      </c>
      <c r="E1089" t="s">
        <v>307</v>
      </c>
      <c r="F1089" t="s">
        <v>307</v>
      </c>
      <c r="G1089" t="s">
        <v>307</v>
      </c>
      <c r="H1089" t="s">
        <v>307</v>
      </c>
      <c r="I1089" t="s">
        <v>307</v>
      </c>
      <c r="J1089" t="s">
        <v>307</v>
      </c>
      <c r="K1089" t="s">
        <v>307</v>
      </c>
      <c r="L1089" t="s">
        <v>307</v>
      </c>
      <c r="M1089" t="s">
        <v>307</v>
      </c>
      <c r="N1089" t="s">
        <v>307</v>
      </c>
      <c r="O1089" t="s">
        <v>307</v>
      </c>
      <c r="P1089" t="s">
        <v>307</v>
      </c>
      <c r="Q1089" t="s">
        <v>307</v>
      </c>
      <c r="R1089" t="s">
        <v>307</v>
      </c>
      <c r="S1089" t="s">
        <v>307</v>
      </c>
      <c r="T1089" t="s">
        <v>307</v>
      </c>
      <c r="U1089" t="s">
        <v>307</v>
      </c>
      <c r="V1089" t="s">
        <v>307</v>
      </c>
      <c r="W1089" t="s">
        <v>307</v>
      </c>
      <c r="X1089" t="s">
        <v>307</v>
      </c>
      <c r="Y1089" t="s">
        <v>307</v>
      </c>
      <c r="Z1089" t="s">
        <v>307</v>
      </c>
      <c r="AA1089" t="s">
        <v>307</v>
      </c>
      <c r="AB1089" t="s">
        <v>307</v>
      </c>
      <c r="AC1089" t="s">
        <v>307</v>
      </c>
      <c r="AD1089" t="s">
        <v>307</v>
      </c>
      <c r="AE1089" t="s">
        <v>307</v>
      </c>
      <c r="AF1089" t="s">
        <v>307</v>
      </c>
      <c r="AG1089" t="s">
        <v>307</v>
      </c>
      <c r="AH1089" t="s">
        <v>307</v>
      </c>
      <c r="AI1089" t="s">
        <v>307</v>
      </c>
      <c r="AJ1089" t="s">
        <v>307</v>
      </c>
      <c r="AK1089" t="s">
        <v>307</v>
      </c>
      <c r="AL1089" t="s">
        <v>307</v>
      </c>
      <c r="AM1089" t="s">
        <v>307</v>
      </c>
      <c r="AN1089" t="s">
        <v>307</v>
      </c>
      <c r="AO1089" t="s">
        <v>307</v>
      </c>
      <c r="AP1089" t="s">
        <v>307</v>
      </c>
      <c r="AQ1089" t="s">
        <v>307</v>
      </c>
      <c r="AR1089" t="s">
        <v>307</v>
      </c>
      <c r="AS1089" t="s">
        <v>307</v>
      </c>
    </row>
    <row r="1090" spans="1:45" x14ac:dyDescent="0.25">
      <c r="A1090">
        <v>209</v>
      </c>
      <c r="B1090" t="s">
        <v>163</v>
      </c>
      <c r="C1090" t="s">
        <v>37</v>
      </c>
      <c r="D1090" t="s">
        <v>47</v>
      </c>
      <c r="E1090" t="s">
        <v>307</v>
      </c>
      <c r="F1090" t="s">
        <v>307</v>
      </c>
      <c r="G1090" t="s">
        <v>307</v>
      </c>
      <c r="H1090" t="s">
        <v>307</v>
      </c>
      <c r="I1090" t="s">
        <v>307</v>
      </c>
      <c r="J1090" t="s">
        <v>307</v>
      </c>
      <c r="K1090" t="s">
        <v>307</v>
      </c>
      <c r="L1090" t="s">
        <v>307</v>
      </c>
      <c r="M1090" t="s">
        <v>307</v>
      </c>
      <c r="N1090" t="s">
        <v>307</v>
      </c>
      <c r="O1090" t="s">
        <v>307</v>
      </c>
      <c r="P1090" t="s">
        <v>307</v>
      </c>
      <c r="Q1090" t="s">
        <v>307</v>
      </c>
      <c r="R1090" t="s">
        <v>307</v>
      </c>
      <c r="S1090" t="s">
        <v>307</v>
      </c>
      <c r="T1090" t="s">
        <v>307</v>
      </c>
      <c r="U1090" t="s">
        <v>307</v>
      </c>
      <c r="V1090" t="s">
        <v>307</v>
      </c>
      <c r="W1090" t="s">
        <v>307</v>
      </c>
      <c r="X1090" t="s">
        <v>307</v>
      </c>
      <c r="Y1090" t="s">
        <v>307</v>
      </c>
      <c r="Z1090" t="s">
        <v>307</v>
      </c>
      <c r="AA1090" t="s">
        <v>307</v>
      </c>
      <c r="AB1090" t="s">
        <v>307</v>
      </c>
      <c r="AC1090" t="s">
        <v>307</v>
      </c>
      <c r="AD1090" t="s">
        <v>307</v>
      </c>
      <c r="AE1090" t="s">
        <v>307</v>
      </c>
      <c r="AF1090" t="s">
        <v>307</v>
      </c>
      <c r="AG1090" t="s">
        <v>307</v>
      </c>
      <c r="AH1090" t="s">
        <v>307</v>
      </c>
      <c r="AI1090" t="s">
        <v>307</v>
      </c>
      <c r="AJ1090" t="s">
        <v>307</v>
      </c>
      <c r="AK1090" t="s">
        <v>307</v>
      </c>
      <c r="AL1090" t="s">
        <v>307</v>
      </c>
      <c r="AM1090" t="s">
        <v>307</v>
      </c>
      <c r="AN1090" t="s">
        <v>307</v>
      </c>
      <c r="AO1090" t="s">
        <v>307</v>
      </c>
      <c r="AP1090" t="s">
        <v>307</v>
      </c>
      <c r="AQ1090" t="s">
        <v>307</v>
      </c>
      <c r="AR1090" t="s">
        <v>307</v>
      </c>
      <c r="AS1090" t="s">
        <v>307</v>
      </c>
    </row>
    <row r="1091" spans="1:45" x14ac:dyDescent="0.25">
      <c r="A1091">
        <v>209</v>
      </c>
      <c r="B1091" t="s">
        <v>163</v>
      </c>
      <c r="C1091" t="s">
        <v>37</v>
      </c>
      <c r="D1091" t="s">
        <v>48</v>
      </c>
      <c r="E1091" t="s">
        <v>307</v>
      </c>
      <c r="F1091" t="s">
        <v>307</v>
      </c>
      <c r="G1091" t="s">
        <v>307</v>
      </c>
      <c r="H1091" t="s">
        <v>307</v>
      </c>
      <c r="I1091" t="s">
        <v>307</v>
      </c>
      <c r="J1091" t="s">
        <v>307</v>
      </c>
      <c r="K1091" t="s">
        <v>307</v>
      </c>
      <c r="L1091" t="s">
        <v>307</v>
      </c>
      <c r="M1091" t="s">
        <v>307</v>
      </c>
      <c r="N1091" t="s">
        <v>307</v>
      </c>
      <c r="O1091" t="s">
        <v>307</v>
      </c>
      <c r="P1091" t="s">
        <v>307</v>
      </c>
      <c r="Q1091" t="s">
        <v>307</v>
      </c>
      <c r="R1091" t="s">
        <v>307</v>
      </c>
      <c r="S1091" t="s">
        <v>307</v>
      </c>
      <c r="T1091" t="s">
        <v>307</v>
      </c>
      <c r="U1091" t="s">
        <v>307</v>
      </c>
      <c r="V1091" t="s">
        <v>307</v>
      </c>
      <c r="W1091" t="s">
        <v>307</v>
      </c>
      <c r="X1091" t="s">
        <v>307</v>
      </c>
      <c r="Y1091" t="s">
        <v>307</v>
      </c>
      <c r="Z1091" t="s">
        <v>307</v>
      </c>
      <c r="AA1091" t="s">
        <v>307</v>
      </c>
      <c r="AB1091" t="s">
        <v>307</v>
      </c>
      <c r="AC1091" t="s">
        <v>307</v>
      </c>
      <c r="AD1091" t="s">
        <v>307</v>
      </c>
      <c r="AE1091" t="s">
        <v>307</v>
      </c>
      <c r="AF1091" t="s">
        <v>307</v>
      </c>
      <c r="AG1091" t="s">
        <v>307</v>
      </c>
      <c r="AH1091" t="s">
        <v>307</v>
      </c>
      <c r="AI1091" t="s">
        <v>307</v>
      </c>
      <c r="AJ1091" t="s">
        <v>307</v>
      </c>
      <c r="AK1091" t="s">
        <v>307</v>
      </c>
      <c r="AL1091" t="s">
        <v>307</v>
      </c>
      <c r="AM1091" t="s">
        <v>307</v>
      </c>
      <c r="AN1091" t="s">
        <v>307</v>
      </c>
      <c r="AO1091" t="s">
        <v>307</v>
      </c>
      <c r="AP1091" t="s">
        <v>307</v>
      </c>
      <c r="AQ1091" t="s">
        <v>307</v>
      </c>
      <c r="AR1091" t="s">
        <v>307</v>
      </c>
      <c r="AS1091" t="s">
        <v>307</v>
      </c>
    </row>
    <row r="1092" spans="1:45" x14ac:dyDescent="0.25">
      <c r="A1092">
        <v>209</v>
      </c>
      <c r="B1092" t="s">
        <v>163</v>
      </c>
      <c r="C1092" t="s">
        <v>37</v>
      </c>
      <c r="D1092" t="s">
        <v>49</v>
      </c>
      <c r="E1092" t="s">
        <v>307</v>
      </c>
      <c r="F1092" t="s">
        <v>307</v>
      </c>
      <c r="G1092" t="s">
        <v>307</v>
      </c>
      <c r="H1092" t="s">
        <v>307</v>
      </c>
      <c r="I1092" t="s">
        <v>307</v>
      </c>
      <c r="J1092" t="s">
        <v>307</v>
      </c>
      <c r="K1092" t="s">
        <v>307</v>
      </c>
      <c r="L1092" t="s">
        <v>307</v>
      </c>
      <c r="M1092" t="s">
        <v>307</v>
      </c>
      <c r="N1092" t="s">
        <v>307</v>
      </c>
      <c r="O1092" t="s">
        <v>307</v>
      </c>
      <c r="P1092" t="s">
        <v>307</v>
      </c>
      <c r="Q1092" t="s">
        <v>307</v>
      </c>
      <c r="R1092" t="s">
        <v>307</v>
      </c>
      <c r="S1092" t="s">
        <v>307</v>
      </c>
      <c r="T1092" t="s">
        <v>307</v>
      </c>
      <c r="U1092" t="s">
        <v>307</v>
      </c>
      <c r="V1092" t="s">
        <v>307</v>
      </c>
      <c r="W1092" t="s">
        <v>307</v>
      </c>
      <c r="X1092" t="s">
        <v>307</v>
      </c>
      <c r="Y1092" t="s">
        <v>307</v>
      </c>
      <c r="Z1092" t="s">
        <v>307</v>
      </c>
      <c r="AA1092" t="s">
        <v>307</v>
      </c>
      <c r="AB1092" t="s">
        <v>307</v>
      </c>
      <c r="AC1092" t="s">
        <v>307</v>
      </c>
      <c r="AD1092" t="s">
        <v>307</v>
      </c>
      <c r="AE1092" t="s">
        <v>307</v>
      </c>
      <c r="AF1092" t="s">
        <v>307</v>
      </c>
      <c r="AG1092" t="s">
        <v>307</v>
      </c>
      <c r="AH1092" t="s">
        <v>307</v>
      </c>
      <c r="AI1092" t="s">
        <v>307</v>
      </c>
      <c r="AJ1092" t="s">
        <v>307</v>
      </c>
      <c r="AK1092" t="s">
        <v>307</v>
      </c>
      <c r="AL1092" t="s">
        <v>307</v>
      </c>
      <c r="AM1092" t="s">
        <v>307</v>
      </c>
      <c r="AN1092" t="s">
        <v>307</v>
      </c>
      <c r="AO1092" t="s">
        <v>307</v>
      </c>
      <c r="AP1092" t="s">
        <v>307</v>
      </c>
      <c r="AQ1092" t="s">
        <v>307</v>
      </c>
      <c r="AR1092" t="s">
        <v>307</v>
      </c>
      <c r="AS1092" t="s">
        <v>307</v>
      </c>
    </row>
    <row r="1093" spans="1:45" x14ac:dyDescent="0.25">
      <c r="A1093">
        <v>209</v>
      </c>
      <c r="B1093" t="s">
        <v>163</v>
      </c>
      <c r="C1093" t="s">
        <v>476</v>
      </c>
      <c r="D1093" t="s">
        <v>48</v>
      </c>
      <c r="E1093" t="s">
        <v>307</v>
      </c>
      <c r="F1093" t="s">
        <v>307</v>
      </c>
      <c r="G1093" t="s">
        <v>307</v>
      </c>
    </row>
    <row r="1094" spans="1:45" x14ac:dyDescent="0.25">
      <c r="A1094">
        <v>209</v>
      </c>
      <c r="B1094" t="s">
        <v>163</v>
      </c>
      <c r="C1094" t="s">
        <v>477</v>
      </c>
      <c r="D1094" t="s">
        <v>48</v>
      </c>
      <c r="E1094" t="s">
        <v>307</v>
      </c>
      <c r="F1094" t="s">
        <v>307</v>
      </c>
      <c r="G1094" t="s">
        <v>307</v>
      </c>
    </row>
    <row r="1095" spans="1:45" x14ac:dyDescent="0.25">
      <c r="A1095">
        <v>209</v>
      </c>
      <c r="B1095" t="s">
        <v>163</v>
      </c>
      <c r="C1095" t="s">
        <v>45</v>
      </c>
      <c r="D1095" t="s">
        <v>63</v>
      </c>
      <c r="E1095" t="s">
        <v>307</v>
      </c>
      <c r="F1095" t="s">
        <v>307</v>
      </c>
      <c r="G1095" t="s">
        <v>307</v>
      </c>
      <c r="H1095" t="s">
        <v>307</v>
      </c>
      <c r="I1095" t="s">
        <v>307</v>
      </c>
      <c r="J1095" t="s">
        <v>307</v>
      </c>
      <c r="K1095" t="s">
        <v>307</v>
      </c>
      <c r="L1095" t="s">
        <v>307</v>
      </c>
      <c r="M1095" t="s">
        <v>307</v>
      </c>
      <c r="N1095" t="s">
        <v>307</v>
      </c>
      <c r="O1095" t="s">
        <v>307</v>
      </c>
      <c r="P1095" t="s">
        <v>307</v>
      </c>
      <c r="Q1095" t="s">
        <v>307</v>
      </c>
      <c r="R1095" t="s">
        <v>307</v>
      </c>
      <c r="S1095" t="s">
        <v>307</v>
      </c>
      <c r="T1095" t="s">
        <v>307</v>
      </c>
      <c r="U1095" t="s">
        <v>307</v>
      </c>
      <c r="V1095" t="s">
        <v>307</v>
      </c>
      <c r="W1095" t="s">
        <v>307</v>
      </c>
    </row>
    <row r="1096" spans="1:45" x14ac:dyDescent="0.25">
      <c r="A1096">
        <v>209</v>
      </c>
      <c r="B1096" t="s">
        <v>163</v>
      </c>
      <c r="C1096" t="s">
        <v>45</v>
      </c>
      <c r="D1096" t="s">
        <v>64</v>
      </c>
      <c r="E1096" t="s">
        <v>307</v>
      </c>
      <c r="F1096" t="s">
        <v>307</v>
      </c>
      <c r="G1096" t="s">
        <v>307</v>
      </c>
      <c r="H1096" t="s">
        <v>307</v>
      </c>
      <c r="I1096" t="s">
        <v>307</v>
      </c>
      <c r="J1096" t="s">
        <v>307</v>
      </c>
      <c r="K1096" t="s">
        <v>307</v>
      </c>
      <c r="L1096" t="s">
        <v>307</v>
      </c>
      <c r="M1096" t="s">
        <v>307</v>
      </c>
      <c r="N1096" t="s">
        <v>307</v>
      </c>
      <c r="O1096" t="s">
        <v>307</v>
      </c>
      <c r="P1096" t="s">
        <v>307</v>
      </c>
      <c r="Q1096" t="s">
        <v>307</v>
      </c>
      <c r="R1096" t="s">
        <v>307</v>
      </c>
      <c r="S1096" t="s">
        <v>307</v>
      </c>
      <c r="T1096" t="s">
        <v>307</v>
      </c>
      <c r="U1096" t="s">
        <v>307</v>
      </c>
      <c r="V1096" t="s">
        <v>307</v>
      </c>
      <c r="W1096" t="s">
        <v>307</v>
      </c>
    </row>
    <row r="1097" spans="1:45" x14ac:dyDescent="0.25">
      <c r="A1097">
        <v>209</v>
      </c>
      <c r="B1097" t="s">
        <v>163</v>
      </c>
      <c r="C1097" t="s">
        <v>40</v>
      </c>
      <c r="D1097" t="s">
        <v>52</v>
      </c>
      <c r="E1097" t="s">
        <v>307</v>
      </c>
      <c r="F1097" t="s">
        <v>307</v>
      </c>
      <c r="G1097" t="s">
        <v>307</v>
      </c>
      <c r="H1097" t="s">
        <v>307</v>
      </c>
      <c r="I1097" t="s">
        <v>307</v>
      </c>
      <c r="J1097" t="s">
        <v>307</v>
      </c>
      <c r="K1097" t="s">
        <v>307</v>
      </c>
      <c r="L1097" t="s">
        <v>307</v>
      </c>
      <c r="M1097" t="s">
        <v>307</v>
      </c>
      <c r="N1097" t="s">
        <v>307</v>
      </c>
      <c r="O1097" t="s">
        <v>307</v>
      </c>
      <c r="P1097" t="s">
        <v>307</v>
      </c>
      <c r="Q1097" t="s">
        <v>307</v>
      </c>
      <c r="R1097" t="s">
        <v>307</v>
      </c>
      <c r="S1097" t="s">
        <v>307</v>
      </c>
      <c r="T1097" t="s">
        <v>307</v>
      </c>
      <c r="U1097" t="s">
        <v>307</v>
      </c>
      <c r="V1097" t="s">
        <v>307</v>
      </c>
      <c r="W1097" t="s">
        <v>307</v>
      </c>
      <c r="X1097" t="s">
        <v>307</v>
      </c>
      <c r="Y1097" t="s">
        <v>307</v>
      </c>
      <c r="Z1097" t="s">
        <v>307</v>
      </c>
    </row>
    <row r="1098" spans="1:45" x14ac:dyDescent="0.25">
      <c r="A1098">
        <v>209</v>
      </c>
      <c r="B1098" t="s">
        <v>163</v>
      </c>
      <c r="C1098" t="s">
        <v>40</v>
      </c>
      <c r="D1098" t="s">
        <v>53</v>
      </c>
      <c r="E1098" t="s">
        <v>307</v>
      </c>
      <c r="F1098" t="s">
        <v>307</v>
      </c>
      <c r="G1098" t="s">
        <v>307</v>
      </c>
      <c r="H1098" t="s">
        <v>307</v>
      </c>
      <c r="I1098" t="s">
        <v>307</v>
      </c>
      <c r="J1098" t="s">
        <v>307</v>
      </c>
      <c r="K1098" t="s">
        <v>307</v>
      </c>
      <c r="L1098" t="s">
        <v>307</v>
      </c>
      <c r="M1098" t="s">
        <v>307</v>
      </c>
      <c r="N1098" t="s">
        <v>307</v>
      </c>
      <c r="O1098" t="s">
        <v>307</v>
      </c>
      <c r="P1098" t="s">
        <v>307</v>
      </c>
      <c r="Q1098" t="s">
        <v>307</v>
      </c>
      <c r="R1098" t="s">
        <v>307</v>
      </c>
      <c r="S1098" t="s">
        <v>307</v>
      </c>
      <c r="T1098" t="s">
        <v>307</v>
      </c>
      <c r="U1098" t="s">
        <v>307</v>
      </c>
      <c r="V1098" t="s">
        <v>307</v>
      </c>
      <c r="W1098" t="s">
        <v>307</v>
      </c>
      <c r="X1098" t="s">
        <v>307</v>
      </c>
      <c r="Y1098" t="s">
        <v>307</v>
      </c>
      <c r="Z1098" t="s">
        <v>307</v>
      </c>
    </row>
    <row r="1099" spans="1:45" x14ac:dyDescent="0.25">
      <c r="A1099">
        <v>209</v>
      </c>
      <c r="B1099" t="s">
        <v>163</v>
      </c>
      <c r="C1099" t="s">
        <v>39</v>
      </c>
      <c r="D1099" t="s">
        <v>50</v>
      </c>
      <c r="E1099" t="s">
        <v>307</v>
      </c>
      <c r="F1099" t="s">
        <v>307</v>
      </c>
      <c r="G1099" t="s">
        <v>307</v>
      </c>
      <c r="H1099" t="s">
        <v>307</v>
      </c>
      <c r="I1099" t="s">
        <v>307</v>
      </c>
      <c r="J1099" t="s">
        <v>307</v>
      </c>
      <c r="K1099" t="s">
        <v>307</v>
      </c>
      <c r="L1099" t="s">
        <v>307</v>
      </c>
      <c r="M1099" t="s">
        <v>307</v>
      </c>
      <c r="N1099" t="s">
        <v>307</v>
      </c>
      <c r="O1099" t="s">
        <v>307</v>
      </c>
      <c r="P1099" t="s">
        <v>307</v>
      </c>
      <c r="Q1099" t="s">
        <v>307</v>
      </c>
      <c r="R1099" t="s">
        <v>307</v>
      </c>
      <c r="S1099" t="s">
        <v>307</v>
      </c>
      <c r="T1099" t="s">
        <v>307</v>
      </c>
      <c r="U1099" t="s">
        <v>307</v>
      </c>
      <c r="V1099" t="s">
        <v>307</v>
      </c>
      <c r="W1099" t="s">
        <v>307</v>
      </c>
      <c r="X1099" t="s">
        <v>307</v>
      </c>
      <c r="Y1099" t="s">
        <v>307</v>
      </c>
      <c r="Z1099" t="s">
        <v>307</v>
      </c>
      <c r="AA1099" t="s">
        <v>307</v>
      </c>
      <c r="AB1099" t="s">
        <v>307</v>
      </c>
      <c r="AC1099" t="s">
        <v>307</v>
      </c>
      <c r="AD1099" t="s">
        <v>307</v>
      </c>
      <c r="AE1099" t="s">
        <v>307</v>
      </c>
      <c r="AF1099" t="s">
        <v>307</v>
      </c>
      <c r="AG1099" t="s">
        <v>307</v>
      </c>
      <c r="AH1099" t="s">
        <v>307</v>
      </c>
      <c r="AI1099" t="s">
        <v>307</v>
      </c>
      <c r="AJ1099" t="s">
        <v>307</v>
      </c>
      <c r="AK1099" t="s">
        <v>307</v>
      </c>
      <c r="AL1099" t="s">
        <v>307</v>
      </c>
      <c r="AM1099" t="s">
        <v>307</v>
      </c>
      <c r="AN1099" t="s">
        <v>307</v>
      </c>
      <c r="AO1099" t="s">
        <v>307</v>
      </c>
      <c r="AP1099" t="s">
        <v>307</v>
      </c>
    </row>
    <row r="1100" spans="1:45" x14ac:dyDescent="0.25">
      <c r="A1100">
        <v>209</v>
      </c>
      <c r="B1100" t="s">
        <v>163</v>
      </c>
      <c r="C1100" t="s">
        <v>39</v>
      </c>
      <c r="D1100" t="s">
        <v>48</v>
      </c>
      <c r="E1100" t="s">
        <v>307</v>
      </c>
      <c r="F1100" t="s">
        <v>307</v>
      </c>
      <c r="G1100" t="s">
        <v>307</v>
      </c>
      <c r="H1100" t="s">
        <v>307</v>
      </c>
      <c r="I1100" t="s">
        <v>307</v>
      </c>
      <c r="J1100" t="s">
        <v>307</v>
      </c>
      <c r="K1100" t="s">
        <v>307</v>
      </c>
      <c r="L1100" t="s">
        <v>307</v>
      </c>
      <c r="M1100" t="s">
        <v>307</v>
      </c>
      <c r="N1100" t="s">
        <v>307</v>
      </c>
      <c r="O1100" t="s">
        <v>307</v>
      </c>
      <c r="P1100" t="s">
        <v>307</v>
      </c>
      <c r="Q1100" t="s">
        <v>307</v>
      </c>
      <c r="R1100" t="s">
        <v>307</v>
      </c>
      <c r="S1100" t="s">
        <v>307</v>
      </c>
      <c r="T1100" t="s">
        <v>307</v>
      </c>
      <c r="U1100" t="s">
        <v>307</v>
      </c>
      <c r="V1100" t="s">
        <v>307</v>
      </c>
      <c r="W1100" t="s">
        <v>307</v>
      </c>
      <c r="X1100" t="s">
        <v>307</v>
      </c>
      <c r="Y1100" t="s">
        <v>307</v>
      </c>
      <c r="Z1100" t="s">
        <v>307</v>
      </c>
      <c r="AA1100" t="s">
        <v>307</v>
      </c>
      <c r="AB1100" t="s">
        <v>307</v>
      </c>
      <c r="AC1100" t="s">
        <v>307</v>
      </c>
      <c r="AD1100" t="s">
        <v>307</v>
      </c>
      <c r="AE1100" t="s">
        <v>307</v>
      </c>
      <c r="AF1100" t="s">
        <v>307</v>
      </c>
      <c r="AG1100" t="s">
        <v>307</v>
      </c>
      <c r="AH1100" t="s">
        <v>307</v>
      </c>
      <c r="AI1100" t="s">
        <v>307</v>
      </c>
      <c r="AJ1100" t="s">
        <v>307</v>
      </c>
      <c r="AK1100" t="s">
        <v>307</v>
      </c>
      <c r="AL1100" t="s">
        <v>307</v>
      </c>
      <c r="AM1100" t="s">
        <v>307</v>
      </c>
      <c r="AN1100" t="s">
        <v>307</v>
      </c>
      <c r="AO1100" t="s">
        <v>307</v>
      </c>
      <c r="AP1100" t="s">
        <v>307</v>
      </c>
    </row>
    <row r="1101" spans="1:45" x14ac:dyDescent="0.25">
      <c r="A1101">
        <v>209</v>
      </c>
      <c r="B1101" t="s">
        <v>163</v>
      </c>
      <c r="C1101" t="s">
        <v>39</v>
      </c>
      <c r="D1101" t="s">
        <v>51</v>
      </c>
      <c r="E1101" t="s">
        <v>307</v>
      </c>
      <c r="F1101" t="s">
        <v>307</v>
      </c>
      <c r="G1101" t="s">
        <v>307</v>
      </c>
      <c r="H1101" t="s">
        <v>307</v>
      </c>
      <c r="I1101" t="s">
        <v>307</v>
      </c>
      <c r="J1101" t="s">
        <v>307</v>
      </c>
      <c r="K1101" t="s">
        <v>307</v>
      </c>
      <c r="L1101" t="s">
        <v>307</v>
      </c>
      <c r="M1101" t="s">
        <v>307</v>
      </c>
      <c r="N1101" t="s">
        <v>307</v>
      </c>
      <c r="O1101" t="s">
        <v>307</v>
      </c>
      <c r="P1101" t="s">
        <v>307</v>
      </c>
      <c r="Q1101" t="s">
        <v>307</v>
      </c>
      <c r="R1101" t="s">
        <v>307</v>
      </c>
      <c r="S1101" t="s">
        <v>307</v>
      </c>
      <c r="T1101" t="s">
        <v>307</v>
      </c>
      <c r="U1101" t="s">
        <v>307</v>
      </c>
      <c r="V1101" t="s">
        <v>307</v>
      </c>
      <c r="W1101" t="s">
        <v>307</v>
      </c>
      <c r="X1101" t="s">
        <v>307</v>
      </c>
      <c r="Y1101" t="s">
        <v>307</v>
      </c>
      <c r="Z1101" t="s">
        <v>307</v>
      </c>
      <c r="AA1101" t="s">
        <v>307</v>
      </c>
      <c r="AB1101" t="s">
        <v>307</v>
      </c>
      <c r="AC1101" t="s">
        <v>307</v>
      </c>
      <c r="AD1101" t="s">
        <v>307</v>
      </c>
      <c r="AE1101" t="s">
        <v>307</v>
      </c>
      <c r="AF1101" t="s">
        <v>307</v>
      </c>
      <c r="AG1101" t="s">
        <v>307</v>
      </c>
      <c r="AH1101" t="s">
        <v>307</v>
      </c>
      <c r="AI1101" t="s">
        <v>307</v>
      </c>
      <c r="AJ1101" t="s">
        <v>307</v>
      </c>
      <c r="AK1101" t="s">
        <v>307</v>
      </c>
      <c r="AL1101" t="s">
        <v>307</v>
      </c>
      <c r="AM1101" t="s">
        <v>307</v>
      </c>
      <c r="AN1101" t="s">
        <v>307</v>
      </c>
      <c r="AO1101" t="s">
        <v>307</v>
      </c>
      <c r="AP1101" t="s">
        <v>307</v>
      </c>
    </row>
    <row r="1102" spans="1:45" x14ac:dyDescent="0.25">
      <c r="A1102">
        <v>209</v>
      </c>
      <c r="B1102" t="s">
        <v>163</v>
      </c>
      <c r="C1102" t="s">
        <v>46</v>
      </c>
      <c r="D1102" t="s">
        <v>65</v>
      </c>
      <c r="E1102" t="s">
        <v>307</v>
      </c>
      <c r="F1102" t="s">
        <v>307</v>
      </c>
      <c r="G1102" t="s">
        <v>307</v>
      </c>
      <c r="H1102" t="s">
        <v>307</v>
      </c>
      <c r="I1102" t="s">
        <v>307</v>
      </c>
      <c r="J1102" t="s">
        <v>307</v>
      </c>
      <c r="K1102" t="s">
        <v>307</v>
      </c>
      <c r="L1102" t="s">
        <v>307</v>
      </c>
      <c r="M1102" t="s">
        <v>307</v>
      </c>
      <c r="N1102" t="s">
        <v>307</v>
      </c>
      <c r="O1102" t="s">
        <v>307</v>
      </c>
      <c r="P1102" t="s">
        <v>307</v>
      </c>
      <c r="Q1102" t="s">
        <v>307</v>
      </c>
      <c r="R1102" t="s">
        <v>307</v>
      </c>
      <c r="S1102" t="s">
        <v>307</v>
      </c>
      <c r="T1102" t="s">
        <v>307</v>
      </c>
      <c r="U1102" t="s">
        <v>307</v>
      </c>
      <c r="V1102" t="s">
        <v>307</v>
      </c>
      <c r="W1102" t="s">
        <v>307</v>
      </c>
      <c r="X1102" t="s">
        <v>307</v>
      </c>
      <c r="Y1102" t="s">
        <v>307</v>
      </c>
      <c r="Z1102" t="s">
        <v>307</v>
      </c>
    </row>
    <row r="1103" spans="1:45" x14ac:dyDescent="0.25">
      <c r="A1103">
        <v>209</v>
      </c>
      <c r="B1103" t="s">
        <v>163</v>
      </c>
      <c r="C1103" t="s">
        <v>46</v>
      </c>
      <c r="D1103" t="s">
        <v>66</v>
      </c>
      <c r="E1103" t="s">
        <v>307</v>
      </c>
      <c r="F1103" t="s">
        <v>307</v>
      </c>
      <c r="G1103" t="s">
        <v>307</v>
      </c>
      <c r="H1103" t="s">
        <v>307</v>
      </c>
      <c r="I1103" t="s">
        <v>307</v>
      </c>
      <c r="J1103" t="s">
        <v>307</v>
      </c>
      <c r="K1103" t="s">
        <v>307</v>
      </c>
      <c r="L1103" t="s">
        <v>307</v>
      </c>
      <c r="M1103" t="s">
        <v>307</v>
      </c>
      <c r="N1103" t="s">
        <v>307</v>
      </c>
      <c r="O1103" t="s">
        <v>307</v>
      </c>
      <c r="P1103" t="s">
        <v>307</v>
      </c>
      <c r="Q1103" t="s">
        <v>307</v>
      </c>
      <c r="R1103" t="s">
        <v>307</v>
      </c>
      <c r="S1103" t="s">
        <v>307</v>
      </c>
      <c r="T1103" t="s">
        <v>307</v>
      </c>
      <c r="U1103" t="s">
        <v>307</v>
      </c>
      <c r="V1103" t="s">
        <v>307</v>
      </c>
      <c r="W1103" t="s">
        <v>307</v>
      </c>
      <c r="X1103" t="s">
        <v>307</v>
      </c>
      <c r="Y1103" t="s">
        <v>307</v>
      </c>
      <c r="Z1103" t="s">
        <v>307</v>
      </c>
    </row>
    <row r="1104" spans="1:45" x14ac:dyDescent="0.25">
      <c r="A1104">
        <v>209</v>
      </c>
      <c r="B1104" t="s">
        <v>163</v>
      </c>
      <c r="C1104" t="s">
        <v>46</v>
      </c>
      <c r="D1104" t="s">
        <v>67</v>
      </c>
      <c r="E1104" t="s">
        <v>307</v>
      </c>
      <c r="F1104" t="s">
        <v>307</v>
      </c>
      <c r="G1104" t="s">
        <v>307</v>
      </c>
      <c r="H1104" t="s">
        <v>307</v>
      </c>
      <c r="I1104" t="s">
        <v>307</v>
      </c>
      <c r="J1104" t="s">
        <v>307</v>
      </c>
      <c r="K1104" t="s">
        <v>307</v>
      </c>
      <c r="L1104" t="s">
        <v>307</v>
      </c>
      <c r="M1104" t="s">
        <v>307</v>
      </c>
      <c r="N1104" t="s">
        <v>307</v>
      </c>
      <c r="O1104" t="s">
        <v>307</v>
      </c>
      <c r="P1104" t="s">
        <v>307</v>
      </c>
      <c r="Q1104" t="s">
        <v>307</v>
      </c>
      <c r="R1104" t="s">
        <v>307</v>
      </c>
      <c r="S1104" t="s">
        <v>307</v>
      </c>
      <c r="T1104" t="s">
        <v>307</v>
      </c>
      <c r="U1104" t="s">
        <v>307</v>
      </c>
      <c r="V1104" t="s">
        <v>307</v>
      </c>
      <c r="W1104" t="s">
        <v>307</v>
      </c>
      <c r="X1104" t="s">
        <v>307</v>
      </c>
      <c r="Y1104" t="s">
        <v>307</v>
      </c>
      <c r="Z1104" t="s">
        <v>307</v>
      </c>
    </row>
    <row r="1105" spans="1:26" x14ac:dyDescent="0.25">
      <c r="A1105">
        <v>209</v>
      </c>
      <c r="B1105" t="s">
        <v>163</v>
      </c>
      <c r="C1105" t="s">
        <v>46</v>
      </c>
      <c r="D1105" t="s">
        <v>68</v>
      </c>
      <c r="E1105" t="s">
        <v>307</v>
      </c>
      <c r="F1105" t="s">
        <v>307</v>
      </c>
      <c r="G1105" t="s">
        <v>307</v>
      </c>
      <c r="H1105" t="s">
        <v>307</v>
      </c>
      <c r="I1105" t="s">
        <v>307</v>
      </c>
      <c r="J1105" t="s">
        <v>307</v>
      </c>
      <c r="K1105" t="s">
        <v>307</v>
      </c>
      <c r="L1105" t="s">
        <v>307</v>
      </c>
      <c r="M1105" t="s">
        <v>307</v>
      </c>
      <c r="N1105" t="s">
        <v>307</v>
      </c>
      <c r="O1105" t="s">
        <v>307</v>
      </c>
      <c r="P1105" t="s">
        <v>307</v>
      </c>
      <c r="Q1105" t="s">
        <v>307</v>
      </c>
      <c r="R1105" t="s">
        <v>307</v>
      </c>
      <c r="S1105" t="s">
        <v>307</v>
      </c>
      <c r="T1105" t="s">
        <v>307</v>
      </c>
      <c r="U1105" t="s">
        <v>307</v>
      </c>
      <c r="V1105" t="s">
        <v>307</v>
      </c>
      <c r="W1105" t="s">
        <v>307</v>
      </c>
      <c r="X1105" t="s">
        <v>307</v>
      </c>
      <c r="Y1105" t="s">
        <v>307</v>
      </c>
      <c r="Z1105" t="s">
        <v>307</v>
      </c>
    </row>
    <row r="1106" spans="1:26" x14ac:dyDescent="0.25">
      <c r="A1106">
        <v>209</v>
      </c>
      <c r="B1106" t="s">
        <v>163</v>
      </c>
      <c r="C1106" t="s">
        <v>46</v>
      </c>
      <c r="D1106" t="s">
        <v>69</v>
      </c>
      <c r="E1106" t="s">
        <v>307</v>
      </c>
      <c r="F1106" t="s">
        <v>307</v>
      </c>
      <c r="G1106" t="s">
        <v>307</v>
      </c>
      <c r="H1106" t="s">
        <v>307</v>
      </c>
      <c r="I1106" t="s">
        <v>307</v>
      </c>
      <c r="J1106" t="s">
        <v>307</v>
      </c>
      <c r="K1106" t="s">
        <v>307</v>
      </c>
      <c r="L1106" t="s">
        <v>307</v>
      </c>
      <c r="M1106" t="s">
        <v>307</v>
      </c>
      <c r="N1106" t="s">
        <v>307</v>
      </c>
      <c r="O1106" t="s">
        <v>307</v>
      </c>
      <c r="P1106" t="s">
        <v>307</v>
      </c>
      <c r="Q1106" t="s">
        <v>307</v>
      </c>
      <c r="R1106" t="s">
        <v>307</v>
      </c>
      <c r="S1106" t="s">
        <v>307</v>
      </c>
      <c r="T1106" t="s">
        <v>307</v>
      </c>
      <c r="U1106" t="s">
        <v>307</v>
      </c>
      <c r="V1106" t="s">
        <v>307</v>
      </c>
      <c r="W1106" t="s">
        <v>307</v>
      </c>
      <c r="X1106" t="s">
        <v>307</v>
      </c>
      <c r="Y1106" t="s">
        <v>307</v>
      </c>
      <c r="Z1106" t="s">
        <v>307</v>
      </c>
    </row>
    <row r="1107" spans="1:26" x14ac:dyDescent="0.25">
      <c r="A1107">
        <v>209</v>
      </c>
      <c r="B1107" t="s">
        <v>163</v>
      </c>
      <c r="C1107" t="s">
        <v>46</v>
      </c>
      <c r="D1107" t="s">
        <v>70</v>
      </c>
      <c r="E1107" t="s">
        <v>307</v>
      </c>
      <c r="F1107" t="s">
        <v>307</v>
      </c>
      <c r="G1107" t="s">
        <v>307</v>
      </c>
      <c r="H1107" t="s">
        <v>307</v>
      </c>
      <c r="I1107" t="s">
        <v>307</v>
      </c>
      <c r="J1107" t="s">
        <v>307</v>
      </c>
      <c r="K1107" t="s">
        <v>307</v>
      </c>
      <c r="L1107" t="s">
        <v>307</v>
      </c>
      <c r="M1107" t="s">
        <v>307</v>
      </c>
      <c r="N1107" t="s">
        <v>307</v>
      </c>
      <c r="O1107" t="s">
        <v>307</v>
      </c>
      <c r="P1107" t="s">
        <v>307</v>
      </c>
      <c r="Q1107" t="s">
        <v>307</v>
      </c>
      <c r="R1107" t="s">
        <v>307</v>
      </c>
      <c r="S1107" t="s">
        <v>307</v>
      </c>
      <c r="T1107" t="s">
        <v>307</v>
      </c>
      <c r="U1107" t="s">
        <v>307</v>
      </c>
      <c r="V1107" t="s">
        <v>307</v>
      </c>
      <c r="W1107" t="s">
        <v>307</v>
      </c>
      <c r="X1107" t="s">
        <v>307</v>
      </c>
      <c r="Y1107" t="s">
        <v>307</v>
      </c>
      <c r="Z1107" t="s">
        <v>307</v>
      </c>
    </row>
    <row r="1108" spans="1:26" x14ac:dyDescent="0.25">
      <c r="A1108">
        <v>209</v>
      </c>
      <c r="B1108" t="s">
        <v>163</v>
      </c>
      <c r="C1108" t="s">
        <v>46</v>
      </c>
      <c r="D1108" t="s">
        <v>71</v>
      </c>
      <c r="E1108" t="s">
        <v>307</v>
      </c>
      <c r="F1108" t="s">
        <v>307</v>
      </c>
      <c r="G1108" t="s">
        <v>307</v>
      </c>
      <c r="H1108" t="s">
        <v>307</v>
      </c>
      <c r="I1108" t="s">
        <v>307</v>
      </c>
      <c r="J1108" t="s">
        <v>307</v>
      </c>
      <c r="K1108" t="s">
        <v>307</v>
      </c>
      <c r="L1108" t="s">
        <v>307</v>
      </c>
      <c r="M1108" t="s">
        <v>307</v>
      </c>
      <c r="N1108" t="s">
        <v>307</v>
      </c>
      <c r="O1108" t="s">
        <v>307</v>
      </c>
      <c r="P1108" t="s">
        <v>307</v>
      </c>
      <c r="Q1108" t="s">
        <v>307</v>
      </c>
      <c r="R1108" t="s">
        <v>307</v>
      </c>
      <c r="S1108" t="s">
        <v>307</v>
      </c>
      <c r="T1108" t="s">
        <v>307</v>
      </c>
      <c r="U1108" t="s">
        <v>307</v>
      </c>
      <c r="V1108" t="s">
        <v>307</v>
      </c>
      <c r="W1108" t="s">
        <v>307</v>
      </c>
      <c r="X1108" t="s">
        <v>307</v>
      </c>
      <c r="Y1108" t="s">
        <v>307</v>
      </c>
      <c r="Z1108" t="s">
        <v>307</v>
      </c>
    </row>
    <row r="1109" spans="1:26" x14ac:dyDescent="0.25">
      <c r="A1109">
        <v>209</v>
      </c>
      <c r="B1109" t="s">
        <v>163</v>
      </c>
      <c r="C1109" t="s">
        <v>46</v>
      </c>
      <c r="D1109" t="s">
        <v>72</v>
      </c>
      <c r="E1109" t="s">
        <v>307</v>
      </c>
      <c r="F1109" t="s">
        <v>307</v>
      </c>
      <c r="G1109" t="s">
        <v>307</v>
      </c>
      <c r="H1109" t="s">
        <v>307</v>
      </c>
      <c r="I1109" t="s">
        <v>307</v>
      </c>
      <c r="J1109" t="s">
        <v>307</v>
      </c>
      <c r="K1109" t="s">
        <v>307</v>
      </c>
      <c r="L1109" t="s">
        <v>307</v>
      </c>
      <c r="M1109" t="s">
        <v>307</v>
      </c>
      <c r="N1109" t="s">
        <v>307</v>
      </c>
      <c r="O1109" t="s">
        <v>307</v>
      </c>
      <c r="P1109" t="s">
        <v>307</v>
      </c>
      <c r="Q1109" t="s">
        <v>307</v>
      </c>
      <c r="R1109" t="s">
        <v>307</v>
      </c>
      <c r="S1109" t="s">
        <v>307</v>
      </c>
      <c r="T1109" t="s">
        <v>307</v>
      </c>
      <c r="U1109" t="s">
        <v>307</v>
      </c>
      <c r="V1109" t="s">
        <v>307</v>
      </c>
      <c r="W1109" t="s">
        <v>307</v>
      </c>
      <c r="X1109" t="s">
        <v>307</v>
      </c>
      <c r="Y1109" t="s">
        <v>307</v>
      </c>
      <c r="Z1109" t="s">
        <v>307</v>
      </c>
    </row>
    <row r="1110" spans="1:26" x14ac:dyDescent="0.25">
      <c r="A1110">
        <v>209</v>
      </c>
      <c r="B1110" t="s">
        <v>163</v>
      </c>
      <c r="C1110" t="s">
        <v>46</v>
      </c>
      <c r="D1110" t="s">
        <v>47</v>
      </c>
      <c r="E1110" t="s">
        <v>307</v>
      </c>
      <c r="F1110" t="s">
        <v>307</v>
      </c>
      <c r="G1110" t="s">
        <v>307</v>
      </c>
      <c r="H1110" t="s">
        <v>307</v>
      </c>
      <c r="I1110" t="s">
        <v>307</v>
      </c>
      <c r="J1110" t="s">
        <v>307</v>
      </c>
      <c r="K1110" t="s">
        <v>307</v>
      </c>
      <c r="L1110" t="s">
        <v>307</v>
      </c>
      <c r="M1110" t="s">
        <v>307</v>
      </c>
      <c r="N1110" t="s">
        <v>307</v>
      </c>
      <c r="O1110" t="s">
        <v>307</v>
      </c>
      <c r="P1110" t="s">
        <v>307</v>
      </c>
      <c r="Q1110" t="s">
        <v>307</v>
      </c>
      <c r="R1110" t="s">
        <v>307</v>
      </c>
      <c r="S1110" t="s">
        <v>307</v>
      </c>
      <c r="T1110" t="s">
        <v>307</v>
      </c>
      <c r="U1110" t="s">
        <v>307</v>
      </c>
      <c r="V1110" t="s">
        <v>307</v>
      </c>
      <c r="W1110" t="s">
        <v>307</v>
      </c>
      <c r="X1110" t="s">
        <v>307</v>
      </c>
      <c r="Y1110" t="s">
        <v>307</v>
      </c>
      <c r="Z1110" t="s">
        <v>307</v>
      </c>
    </row>
    <row r="1111" spans="1:26" x14ac:dyDescent="0.25">
      <c r="A1111">
        <v>209</v>
      </c>
      <c r="B1111" t="s">
        <v>163</v>
      </c>
      <c r="C1111" t="s">
        <v>46</v>
      </c>
      <c r="D1111" t="s">
        <v>48</v>
      </c>
      <c r="E1111" t="s">
        <v>307</v>
      </c>
      <c r="F1111" t="s">
        <v>307</v>
      </c>
      <c r="G1111" t="s">
        <v>307</v>
      </c>
      <c r="H1111" t="s">
        <v>307</v>
      </c>
      <c r="I1111" t="s">
        <v>307</v>
      </c>
      <c r="J1111" t="s">
        <v>307</v>
      </c>
      <c r="K1111" t="s">
        <v>307</v>
      </c>
      <c r="L1111" t="s">
        <v>307</v>
      </c>
      <c r="M1111" t="s">
        <v>307</v>
      </c>
      <c r="N1111" t="s">
        <v>307</v>
      </c>
      <c r="O1111" t="s">
        <v>307</v>
      </c>
      <c r="P1111" t="s">
        <v>307</v>
      </c>
      <c r="Q1111" t="s">
        <v>307</v>
      </c>
      <c r="R1111" t="s">
        <v>307</v>
      </c>
      <c r="S1111" t="s">
        <v>307</v>
      </c>
      <c r="T1111" t="s">
        <v>307</v>
      </c>
      <c r="U1111" t="s">
        <v>307</v>
      </c>
      <c r="V1111" t="s">
        <v>307</v>
      </c>
      <c r="W1111" t="s">
        <v>307</v>
      </c>
      <c r="X1111" t="s">
        <v>307</v>
      </c>
      <c r="Y1111" t="s">
        <v>307</v>
      </c>
      <c r="Z1111" t="s">
        <v>307</v>
      </c>
    </row>
    <row r="1112" spans="1:26" x14ac:dyDescent="0.25">
      <c r="A1112">
        <v>209</v>
      </c>
      <c r="B1112" t="s">
        <v>163</v>
      </c>
      <c r="C1112" t="s">
        <v>46</v>
      </c>
      <c r="D1112" t="s">
        <v>49</v>
      </c>
      <c r="E1112" t="s">
        <v>307</v>
      </c>
      <c r="F1112" t="s">
        <v>307</v>
      </c>
      <c r="G1112" t="s">
        <v>307</v>
      </c>
      <c r="H1112" t="s">
        <v>307</v>
      </c>
      <c r="I1112" t="s">
        <v>307</v>
      </c>
      <c r="J1112" t="s">
        <v>307</v>
      </c>
      <c r="K1112" t="s">
        <v>307</v>
      </c>
      <c r="L1112" t="s">
        <v>307</v>
      </c>
      <c r="M1112" t="s">
        <v>307</v>
      </c>
      <c r="N1112" t="s">
        <v>307</v>
      </c>
      <c r="O1112" t="s">
        <v>307</v>
      </c>
      <c r="P1112" t="s">
        <v>307</v>
      </c>
      <c r="Q1112" t="s">
        <v>307</v>
      </c>
      <c r="R1112" t="s">
        <v>307</v>
      </c>
      <c r="S1112" t="s">
        <v>307</v>
      </c>
      <c r="T1112" t="s">
        <v>307</v>
      </c>
      <c r="U1112" t="s">
        <v>307</v>
      </c>
      <c r="V1112" t="s">
        <v>307</v>
      </c>
      <c r="W1112" t="s">
        <v>307</v>
      </c>
      <c r="X1112" t="s">
        <v>307</v>
      </c>
      <c r="Y1112" t="s">
        <v>307</v>
      </c>
      <c r="Z1112" t="s">
        <v>307</v>
      </c>
    </row>
    <row r="1113" spans="1:26" x14ac:dyDescent="0.25">
      <c r="A1113">
        <v>209</v>
      </c>
      <c r="B1113" t="s">
        <v>163</v>
      </c>
      <c r="C1113" t="s">
        <v>41</v>
      </c>
      <c r="D1113" t="s">
        <v>48</v>
      </c>
      <c r="E1113" t="s">
        <v>307</v>
      </c>
      <c r="F1113" t="s">
        <v>307</v>
      </c>
      <c r="G1113" t="s">
        <v>307</v>
      </c>
      <c r="H1113" t="s">
        <v>307</v>
      </c>
      <c r="I1113" t="s">
        <v>307</v>
      </c>
      <c r="J1113" t="s">
        <v>307</v>
      </c>
      <c r="K1113" t="s">
        <v>307</v>
      </c>
      <c r="L1113" t="s">
        <v>307</v>
      </c>
      <c r="M1113" t="s">
        <v>307</v>
      </c>
      <c r="N1113" t="s">
        <v>307</v>
      </c>
      <c r="O1113" t="s">
        <v>307</v>
      </c>
      <c r="P1113" t="s">
        <v>307</v>
      </c>
      <c r="Q1113" t="s">
        <v>307</v>
      </c>
      <c r="R1113" t="s">
        <v>307</v>
      </c>
      <c r="S1113" t="s">
        <v>307</v>
      </c>
      <c r="T1113" t="s">
        <v>307</v>
      </c>
      <c r="U1113" t="s">
        <v>307</v>
      </c>
      <c r="V1113" t="s">
        <v>307</v>
      </c>
      <c r="W1113" t="s">
        <v>307</v>
      </c>
      <c r="X1113" t="s">
        <v>307</v>
      </c>
      <c r="Y1113" t="s">
        <v>307</v>
      </c>
      <c r="Z1113" t="s">
        <v>307</v>
      </c>
    </row>
    <row r="1114" spans="1:26" x14ac:dyDescent="0.25">
      <c r="A1114">
        <v>209</v>
      </c>
      <c r="B1114" t="s">
        <v>163</v>
      </c>
      <c r="C1114" t="s">
        <v>459</v>
      </c>
      <c r="D1114" t="s">
        <v>48</v>
      </c>
      <c r="E1114" t="s">
        <v>307</v>
      </c>
      <c r="F1114" t="s">
        <v>307</v>
      </c>
      <c r="G1114" t="s">
        <v>307</v>
      </c>
      <c r="H1114" t="s">
        <v>307</v>
      </c>
      <c r="I1114" t="s">
        <v>307</v>
      </c>
      <c r="J1114" t="s">
        <v>307</v>
      </c>
      <c r="K1114" t="s">
        <v>307</v>
      </c>
      <c r="L1114" t="s">
        <v>307</v>
      </c>
      <c r="M1114" t="s">
        <v>307</v>
      </c>
      <c r="N1114" t="s">
        <v>307</v>
      </c>
      <c r="O1114" t="s">
        <v>307</v>
      </c>
      <c r="P1114" t="s">
        <v>307</v>
      </c>
      <c r="Q1114" t="s">
        <v>307</v>
      </c>
    </row>
    <row r="1115" spans="1:26" x14ac:dyDescent="0.25">
      <c r="A1115">
        <v>209</v>
      </c>
      <c r="B1115" t="s">
        <v>163</v>
      </c>
      <c r="C1115" t="s">
        <v>304</v>
      </c>
      <c r="D1115" t="s">
        <v>48</v>
      </c>
      <c r="E1115" t="s">
        <v>307</v>
      </c>
      <c r="F1115" t="s">
        <v>307</v>
      </c>
      <c r="G1115" t="s">
        <v>307</v>
      </c>
      <c r="H1115" t="s">
        <v>307</v>
      </c>
      <c r="I1115" t="s">
        <v>307</v>
      </c>
      <c r="J1115" t="s">
        <v>307</v>
      </c>
      <c r="K1115" t="s">
        <v>307</v>
      </c>
      <c r="L1115" t="s">
        <v>307</v>
      </c>
      <c r="M1115" t="s">
        <v>307</v>
      </c>
      <c r="N1115" t="s">
        <v>307</v>
      </c>
      <c r="O1115" t="s">
        <v>307</v>
      </c>
      <c r="P1115" t="s">
        <v>307</v>
      </c>
      <c r="Q1115" t="s">
        <v>307</v>
      </c>
    </row>
    <row r="1116" spans="1:26" x14ac:dyDescent="0.25">
      <c r="A1116">
        <v>209</v>
      </c>
      <c r="B1116" t="s">
        <v>163</v>
      </c>
      <c r="C1116" t="s">
        <v>433</v>
      </c>
      <c r="D1116" t="s">
        <v>48</v>
      </c>
      <c r="E1116" t="s">
        <v>307</v>
      </c>
      <c r="F1116" t="s">
        <v>307</v>
      </c>
      <c r="G1116" t="s">
        <v>307</v>
      </c>
      <c r="H1116" t="s">
        <v>307</v>
      </c>
      <c r="I1116" t="s">
        <v>307</v>
      </c>
      <c r="J1116" t="s">
        <v>307</v>
      </c>
      <c r="K1116" t="s">
        <v>307</v>
      </c>
      <c r="L1116" t="s">
        <v>307</v>
      </c>
      <c r="M1116" t="s">
        <v>307</v>
      </c>
      <c r="N1116" t="s">
        <v>307</v>
      </c>
      <c r="O1116" t="s">
        <v>307</v>
      </c>
      <c r="P1116" t="s">
        <v>307</v>
      </c>
      <c r="Q1116" t="s">
        <v>307</v>
      </c>
    </row>
    <row r="1117" spans="1:26" x14ac:dyDescent="0.25">
      <c r="A1117">
        <v>209</v>
      </c>
      <c r="B1117" t="s">
        <v>163</v>
      </c>
      <c r="C1117" t="s">
        <v>305</v>
      </c>
      <c r="D1117" t="s">
        <v>48</v>
      </c>
      <c r="E1117" t="s">
        <v>307</v>
      </c>
      <c r="F1117" t="s">
        <v>307</v>
      </c>
      <c r="G1117" t="s">
        <v>307</v>
      </c>
      <c r="H1117" t="s">
        <v>307</v>
      </c>
      <c r="I1117" t="s">
        <v>307</v>
      </c>
      <c r="J1117" t="s">
        <v>307</v>
      </c>
      <c r="K1117" t="s">
        <v>307</v>
      </c>
      <c r="L1117" t="s">
        <v>307</v>
      </c>
      <c r="M1117" t="s">
        <v>307</v>
      </c>
      <c r="N1117" t="s">
        <v>307</v>
      </c>
      <c r="O1117" t="s">
        <v>307</v>
      </c>
      <c r="P1117" t="s">
        <v>307</v>
      </c>
      <c r="Q1117" t="s">
        <v>307</v>
      </c>
    </row>
    <row r="1118" spans="1:26" x14ac:dyDescent="0.25">
      <c r="A1118">
        <v>209</v>
      </c>
      <c r="B1118" t="s">
        <v>163</v>
      </c>
      <c r="C1118" t="s">
        <v>306</v>
      </c>
      <c r="D1118" t="s">
        <v>48</v>
      </c>
      <c r="E1118" t="s">
        <v>307</v>
      </c>
      <c r="F1118" t="s">
        <v>307</v>
      </c>
      <c r="G1118" t="s">
        <v>307</v>
      </c>
      <c r="H1118" t="s">
        <v>307</v>
      </c>
      <c r="I1118" t="s">
        <v>307</v>
      </c>
      <c r="J1118" t="s">
        <v>307</v>
      </c>
      <c r="K1118" t="s">
        <v>307</v>
      </c>
      <c r="L1118" t="s">
        <v>307</v>
      </c>
      <c r="M1118" t="s">
        <v>307</v>
      </c>
      <c r="N1118" t="s">
        <v>307</v>
      </c>
      <c r="O1118" t="s">
        <v>307</v>
      </c>
      <c r="P1118" t="s">
        <v>307</v>
      </c>
      <c r="Q1118" t="s">
        <v>307</v>
      </c>
    </row>
    <row r="1119" spans="1:26" x14ac:dyDescent="0.25">
      <c r="A1119">
        <v>209</v>
      </c>
      <c r="B1119" t="s">
        <v>163</v>
      </c>
      <c r="C1119" t="s">
        <v>44</v>
      </c>
      <c r="D1119" t="s">
        <v>54</v>
      </c>
      <c r="E1119" t="s">
        <v>307</v>
      </c>
      <c r="F1119" t="s">
        <v>307</v>
      </c>
      <c r="G1119" t="s">
        <v>307</v>
      </c>
      <c r="H1119" t="s">
        <v>307</v>
      </c>
      <c r="I1119" t="s">
        <v>307</v>
      </c>
      <c r="J1119" t="s">
        <v>307</v>
      </c>
      <c r="K1119" t="s">
        <v>307</v>
      </c>
      <c r="L1119" t="s">
        <v>307</v>
      </c>
      <c r="M1119" t="s">
        <v>307</v>
      </c>
      <c r="N1119" t="s">
        <v>307</v>
      </c>
      <c r="O1119" t="s">
        <v>307</v>
      </c>
      <c r="P1119" t="s">
        <v>307</v>
      </c>
      <c r="Q1119" t="s">
        <v>307</v>
      </c>
      <c r="R1119" t="s">
        <v>307</v>
      </c>
      <c r="S1119" t="s">
        <v>307</v>
      </c>
      <c r="T1119" t="s">
        <v>307</v>
      </c>
      <c r="U1119" t="s">
        <v>307</v>
      </c>
      <c r="V1119" t="s">
        <v>307</v>
      </c>
      <c r="W1119" t="s">
        <v>307</v>
      </c>
    </row>
    <row r="1120" spans="1:26" x14ac:dyDescent="0.25">
      <c r="A1120">
        <v>209</v>
      </c>
      <c r="B1120" t="s">
        <v>163</v>
      </c>
      <c r="C1120" t="s">
        <v>44</v>
      </c>
      <c r="D1120" t="s">
        <v>55</v>
      </c>
      <c r="E1120" t="s">
        <v>307</v>
      </c>
      <c r="F1120" t="s">
        <v>307</v>
      </c>
      <c r="G1120" t="s">
        <v>307</v>
      </c>
      <c r="H1120" t="s">
        <v>307</v>
      </c>
      <c r="I1120" t="s">
        <v>307</v>
      </c>
      <c r="J1120" t="s">
        <v>307</v>
      </c>
      <c r="K1120" t="s">
        <v>307</v>
      </c>
      <c r="L1120" t="s">
        <v>307</v>
      </c>
      <c r="M1120" t="s">
        <v>307</v>
      </c>
      <c r="N1120" t="s">
        <v>307</v>
      </c>
      <c r="O1120" t="s">
        <v>307</v>
      </c>
      <c r="P1120" t="s">
        <v>307</v>
      </c>
      <c r="Q1120" t="s">
        <v>307</v>
      </c>
      <c r="R1120" t="s">
        <v>307</v>
      </c>
      <c r="S1120" t="s">
        <v>307</v>
      </c>
      <c r="T1120" t="s">
        <v>307</v>
      </c>
      <c r="U1120" t="s">
        <v>307</v>
      </c>
      <c r="V1120" t="s">
        <v>307</v>
      </c>
      <c r="W1120" t="s">
        <v>307</v>
      </c>
    </row>
    <row r="1121" spans="1:45" x14ac:dyDescent="0.25">
      <c r="A1121">
        <v>209</v>
      </c>
      <c r="B1121" t="s">
        <v>163</v>
      </c>
      <c r="C1121" t="s">
        <v>44</v>
      </c>
      <c r="D1121" t="s">
        <v>56</v>
      </c>
      <c r="E1121" t="s">
        <v>307</v>
      </c>
      <c r="F1121" t="s">
        <v>307</v>
      </c>
      <c r="G1121" t="s">
        <v>307</v>
      </c>
      <c r="H1121" t="s">
        <v>307</v>
      </c>
      <c r="I1121" t="s">
        <v>307</v>
      </c>
      <c r="J1121" t="s">
        <v>307</v>
      </c>
      <c r="K1121" t="s">
        <v>307</v>
      </c>
      <c r="L1121" t="s">
        <v>307</v>
      </c>
      <c r="M1121" t="s">
        <v>307</v>
      </c>
      <c r="N1121" t="s">
        <v>307</v>
      </c>
      <c r="O1121" t="s">
        <v>307</v>
      </c>
      <c r="P1121" t="s">
        <v>307</v>
      </c>
      <c r="Q1121" t="s">
        <v>307</v>
      </c>
      <c r="R1121" t="s">
        <v>307</v>
      </c>
      <c r="S1121" t="s">
        <v>307</v>
      </c>
      <c r="T1121" t="s">
        <v>307</v>
      </c>
      <c r="U1121" t="s">
        <v>307</v>
      </c>
      <c r="V1121" t="s">
        <v>307</v>
      </c>
      <c r="W1121" t="s">
        <v>307</v>
      </c>
    </row>
    <row r="1122" spans="1:45" x14ac:dyDescent="0.25">
      <c r="A1122">
        <v>209</v>
      </c>
      <c r="B1122" t="s">
        <v>163</v>
      </c>
      <c r="C1122" t="s">
        <v>44</v>
      </c>
      <c r="D1122" t="s">
        <v>57</v>
      </c>
      <c r="E1122" t="s">
        <v>307</v>
      </c>
      <c r="F1122" t="s">
        <v>307</v>
      </c>
      <c r="G1122" t="s">
        <v>307</v>
      </c>
      <c r="H1122" t="s">
        <v>307</v>
      </c>
      <c r="I1122" t="s">
        <v>307</v>
      </c>
      <c r="J1122" t="s">
        <v>307</v>
      </c>
      <c r="K1122" t="s">
        <v>307</v>
      </c>
      <c r="L1122" t="s">
        <v>307</v>
      </c>
      <c r="M1122" t="s">
        <v>307</v>
      </c>
      <c r="N1122" t="s">
        <v>307</v>
      </c>
      <c r="O1122" t="s">
        <v>307</v>
      </c>
      <c r="P1122" t="s">
        <v>307</v>
      </c>
      <c r="Q1122" t="s">
        <v>307</v>
      </c>
      <c r="R1122" t="s">
        <v>307</v>
      </c>
      <c r="S1122" t="s">
        <v>307</v>
      </c>
      <c r="T1122" t="s">
        <v>307</v>
      </c>
      <c r="U1122" t="s">
        <v>307</v>
      </c>
      <c r="V1122" t="s">
        <v>307</v>
      </c>
      <c r="W1122" t="s">
        <v>307</v>
      </c>
    </row>
    <row r="1123" spans="1:45" x14ac:dyDescent="0.25">
      <c r="A1123">
        <v>209</v>
      </c>
      <c r="B1123" t="s">
        <v>163</v>
      </c>
      <c r="C1123" t="s">
        <v>44</v>
      </c>
      <c r="D1123" t="s">
        <v>58</v>
      </c>
      <c r="E1123" t="s">
        <v>307</v>
      </c>
      <c r="F1123" t="s">
        <v>307</v>
      </c>
      <c r="G1123" t="s">
        <v>307</v>
      </c>
      <c r="H1123" t="s">
        <v>307</v>
      </c>
      <c r="I1123" t="s">
        <v>307</v>
      </c>
      <c r="J1123" t="s">
        <v>307</v>
      </c>
      <c r="K1123" t="s">
        <v>307</v>
      </c>
      <c r="L1123" t="s">
        <v>307</v>
      </c>
      <c r="M1123" t="s">
        <v>307</v>
      </c>
      <c r="N1123" t="s">
        <v>307</v>
      </c>
      <c r="O1123" t="s">
        <v>307</v>
      </c>
      <c r="P1123" t="s">
        <v>307</v>
      </c>
      <c r="Q1123" t="s">
        <v>307</v>
      </c>
      <c r="R1123" t="s">
        <v>307</v>
      </c>
      <c r="S1123" t="s">
        <v>307</v>
      </c>
      <c r="T1123" t="s">
        <v>307</v>
      </c>
      <c r="U1123" t="s">
        <v>307</v>
      </c>
      <c r="V1123" t="s">
        <v>307</v>
      </c>
      <c r="W1123" t="s">
        <v>307</v>
      </c>
    </row>
    <row r="1124" spans="1:45" x14ac:dyDescent="0.25">
      <c r="A1124">
        <v>209</v>
      </c>
      <c r="B1124" t="s">
        <v>163</v>
      </c>
      <c r="C1124" t="s">
        <v>44</v>
      </c>
      <c r="D1124" t="s">
        <v>59</v>
      </c>
      <c r="E1124" t="s">
        <v>307</v>
      </c>
      <c r="F1124" t="s">
        <v>307</v>
      </c>
      <c r="G1124" t="s">
        <v>307</v>
      </c>
      <c r="H1124" t="s">
        <v>307</v>
      </c>
      <c r="I1124" t="s">
        <v>307</v>
      </c>
      <c r="J1124" t="s">
        <v>307</v>
      </c>
      <c r="K1124" t="s">
        <v>307</v>
      </c>
      <c r="L1124" t="s">
        <v>307</v>
      </c>
      <c r="M1124" t="s">
        <v>307</v>
      </c>
      <c r="N1124" t="s">
        <v>307</v>
      </c>
      <c r="O1124" t="s">
        <v>307</v>
      </c>
      <c r="P1124" t="s">
        <v>307</v>
      </c>
      <c r="Q1124" t="s">
        <v>307</v>
      </c>
      <c r="R1124" t="s">
        <v>307</v>
      </c>
      <c r="S1124" t="s">
        <v>307</v>
      </c>
      <c r="T1124" t="s">
        <v>307</v>
      </c>
      <c r="U1124" t="s">
        <v>307</v>
      </c>
      <c r="V1124" t="s">
        <v>307</v>
      </c>
      <c r="W1124" t="s">
        <v>307</v>
      </c>
    </row>
    <row r="1125" spans="1:45" x14ac:dyDescent="0.25">
      <c r="A1125">
        <v>209</v>
      </c>
      <c r="B1125" t="s">
        <v>163</v>
      </c>
      <c r="C1125" t="s">
        <v>44</v>
      </c>
      <c r="D1125" t="s">
        <v>60</v>
      </c>
      <c r="E1125" t="s">
        <v>307</v>
      </c>
      <c r="F1125" t="s">
        <v>307</v>
      </c>
      <c r="G1125" t="s">
        <v>307</v>
      </c>
      <c r="H1125" t="s">
        <v>307</v>
      </c>
      <c r="I1125" t="s">
        <v>307</v>
      </c>
      <c r="J1125" t="s">
        <v>307</v>
      </c>
      <c r="K1125" t="s">
        <v>307</v>
      </c>
      <c r="L1125" t="s">
        <v>307</v>
      </c>
      <c r="M1125" t="s">
        <v>307</v>
      </c>
      <c r="N1125" t="s">
        <v>307</v>
      </c>
      <c r="O1125" t="s">
        <v>307</v>
      </c>
      <c r="P1125" t="s">
        <v>307</v>
      </c>
      <c r="Q1125" t="s">
        <v>307</v>
      </c>
      <c r="R1125" t="s">
        <v>307</v>
      </c>
      <c r="S1125" t="s">
        <v>307</v>
      </c>
      <c r="T1125" t="s">
        <v>307</v>
      </c>
      <c r="U1125" t="s">
        <v>307</v>
      </c>
      <c r="V1125" t="s">
        <v>307</v>
      </c>
      <c r="W1125" t="s">
        <v>307</v>
      </c>
    </row>
    <row r="1126" spans="1:45" x14ac:dyDescent="0.25">
      <c r="A1126">
        <v>209</v>
      </c>
      <c r="B1126" t="s">
        <v>163</v>
      </c>
      <c r="C1126" t="s">
        <v>44</v>
      </c>
      <c r="D1126" t="s">
        <v>61</v>
      </c>
      <c r="E1126" t="s">
        <v>307</v>
      </c>
      <c r="F1126" t="s">
        <v>307</v>
      </c>
      <c r="G1126" t="s">
        <v>307</v>
      </c>
      <c r="H1126" t="s">
        <v>307</v>
      </c>
      <c r="I1126" t="s">
        <v>307</v>
      </c>
      <c r="J1126" t="s">
        <v>307</v>
      </c>
      <c r="K1126" t="s">
        <v>307</v>
      </c>
      <c r="L1126" t="s">
        <v>307</v>
      </c>
      <c r="M1126" t="s">
        <v>307</v>
      </c>
      <c r="N1126" t="s">
        <v>307</v>
      </c>
      <c r="O1126" t="s">
        <v>307</v>
      </c>
      <c r="P1126" t="s">
        <v>307</v>
      </c>
      <c r="Q1126" t="s">
        <v>307</v>
      </c>
      <c r="R1126" t="s">
        <v>307</v>
      </c>
      <c r="S1126" t="s">
        <v>307</v>
      </c>
      <c r="T1126" t="s">
        <v>307</v>
      </c>
      <c r="U1126" t="s">
        <v>307</v>
      </c>
      <c r="V1126" t="s">
        <v>307</v>
      </c>
      <c r="W1126" t="s">
        <v>307</v>
      </c>
    </row>
    <row r="1127" spans="1:45" x14ac:dyDescent="0.25">
      <c r="A1127">
        <v>209</v>
      </c>
      <c r="B1127" t="s">
        <v>163</v>
      </c>
      <c r="C1127" t="s">
        <v>44</v>
      </c>
      <c r="D1127" t="s">
        <v>62</v>
      </c>
      <c r="E1127" t="s">
        <v>307</v>
      </c>
      <c r="F1127" t="s">
        <v>307</v>
      </c>
      <c r="G1127" t="s">
        <v>307</v>
      </c>
      <c r="H1127" t="s">
        <v>307</v>
      </c>
      <c r="I1127" t="s">
        <v>307</v>
      </c>
      <c r="J1127" t="s">
        <v>307</v>
      </c>
      <c r="K1127" t="s">
        <v>307</v>
      </c>
      <c r="L1127" t="s">
        <v>307</v>
      </c>
      <c r="M1127" t="s">
        <v>307</v>
      </c>
      <c r="N1127" t="s">
        <v>307</v>
      </c>
      <c r="O1127" t="s">
        <v>307</v>
      </c>
      <c r="P1127" t="s">
        <v>307</v>
      </c>
      <c r="Q1127" t="s">
        <v>307</v>
      </c>
      <c r="R1127" t="s">
        <v>307</v>
      </c>
      <c r="S1127" t="s">
        <v>307</v>
      </c>
      <c r="T1127" t="s">
        <v>307</v>
      </c>
      <c r="U1127" t="s">
        <v>307</v>
      </c>
      <c r="V1127" t="s">
        <v>307</v>
      </c>
      <c r="W1127" t="s">
        <v>307</v>
      </c>
    </row>
    <row r="1128" spans="1:45" x14ac:dyDescent="0.25">
      <c r="A1128">
        <v>209</v>
      </c>
      <c r="B1128" t="s">
        <v>163</v>
      </c>
      <c r="C1128" t="s">
        <v>38</v>
      </c>
      <c r="D1128" t="s">
        <v>47</v>
      </c>
      <c r="E1128" t="s">
        <v>307</v>
      </c>
      <c r="F1128" t="s">
        <v>307</v>
      </c>
      <c r="G1128" t="s">
        <v>307</v>
      </c>
      <c r="H1128" t="s">
        <v>307</v>
      </c>
      <c r="I1128" t="s">
        <v>307</v>
      </c>
      <c r="J1128" t="s">
        <v>307</v>
      </c>
      <c r="K1128" t="s">
        <v>307</v>
      </c>
      <c r="L1128" t="s">
        <v>307</v>
      </c>
      <c r="M1128" t="s">
        <v>307</v>
      </c>
      <c r="N1128" t="s">
        <v>307</v>
      </c>
      <c r="O1128" t="s">
        <v>307</v>
      </c>
      <c r="P1128" t="s">
        <v>307</v>
      </c>
      <c r="Q1128" t="s">
        <v>307</v>
      </c>
      <c r="R1128" t="s">
        <v>307</v>
      </c>
      <c r="S1128" t="s">
        <v>307</v>
      </c>
      <c r="T1128" t="s">
        <v>307</v>
      </c>
      <c r="U1128" t="s">
        <v>307</v>
      </c>
      <c r="V1128" t="s">
        <v>307</v>
      </c>
      <c r="W1128" t="s">
        <v>307</v>
      </c>
      <c r="X1128" t="s">
        <v>307</v>
      </c>
      <c r="Y1128" t="s">
        <v>307</v>
      </c>
      <c r="Z1128" t="s">
        <v>307</v>
      </c>
      <c r="AA1128" t="s">
        <v>307</v>
      </c>
      <c r="AB1128" t="s">
        <v>307</v>
      </c>
      <c r="AC1128" t="s">
        <v>307</v>
      </c>
      <c r="AD1128" t="s">
        <v>307</v>
      </c>
      <c r="AE1128" t="s">
        <v>307</v>
      </c>
      <c r="AF1128" t="s">
        <v>307</v>
      </c>
      <c r="AG1128" t="s">
        <v>307</v>
      </c>
      <c r="AH1128" t="s">
        <v>307</v>
      </c>
      <c r="AI1128" t="s">
        <v>307</v>
      </c>
      <c r="AJ1128" t="s">
        <v>307</v>
      </c>
      <c r="AK1128" t="s">
        <v>307</v>
      </c>
      <c r="AL1128" t="s">
        <v>307</v>
      </c>
      <c r="AM1128" t="s">
        <v>307</v>
      </c>
      <c r="AN1128" t="s">
        <v>307</v>
      </c>
      <c r="AO1128" t="s">
        <v>307</v>
      </c>
      <c r="AP1128" t="s">
        <v>307</v>
      </c>
      <c r="AQ1128" t="s">
        <v>307</v>
      </c>
      <c r="AR1128" t="s">
        <v>307</v>
      </c>
      <c r="AS1128" t="s">
        <v>307</v>
      </c>
    </row>
    <row r="1129" spans="1:45" x14ac:dyDescent="0.25">
      <c r="A1129">
        <v>209</v>
      </c>
      <c r="B1129" t="s">
        <v>163</v>
      </c>
      <c r="C1129" t="s">
        <v>38</v>
      </c>
      <c r="D1129" t="s">
        <v>48</v>
      </c>
      <c r="E1129" t="s">
        <v>307</v>
      </c>
      <c r="F1129" t="s">
        <v>307</v>
      </c>
      <c r="G1129" t="s">
        <v>307</v>
      </c>
      <c r="H1129" t="s">
        <v>307</v>
      </c>
      <c r="I1129" t="s">
        <v>307</v>
      </c>
      <c r="J1129" t="s">
        <v>307</v>
      </c>
      <c r="K1129" t="s">
        <v>307</v>
      </c>
      <c r="L1129" t="s">
        <v>307</v>
      </c>
      <c r="M1129" t="s">
        <v>307</v>
      </c>
      <c r="N1129" t="s">
        <v>307</v>
      </c>
      <c r="O1129" t="s">
        <v>307</v>
      </c>
      <c r="P1129" t="s">
        <v>307</v>
      </c>
      <c r="Q1129" t="s">
        <v>307</v>
      </c>
      <c r="R1129" t="s">
        <v>307</v>
      </c>
      <c r="S1129" t="s">
        <v>307</v>
      </c>
      <c r="T1129" t="s">
        <v>307</v>
      </c>
      <c r="U1129" t="s">
        <v>307</v>
      </c>
      <c r="V1129" t="s">
        <v>307</v>
      </c>
      <c r="W1129" t="s">
        <v>307</v>
      </c>
      <c r="X1129" t="s">
        <v>307</v>
      </c>
      <c r="Y1129" t="s">
        <v>307</v>
      </c>
      <c r="Z1129" t="s">
        <v>307</v>
      </c>
      <c r="AA1129" t="s">
        <v>307</v>
      </c>
      <c r="AB1129" t="s">
        <v>307</v>
      </c>
      <c r="AC1129" t="s">
        <v>307</v>
      </c>
      <c r="AD1129" t="s">
        <v>307</v>
      </c>
      <c r="AE1129" t="s">
        <v>307</v>
      </c>
      <c r="AF1129" t="s">
        <v>307</v>
      </c>
      <c r="AG1129" t="s">
        <v>307</v>
      </c>
      <c r="AH1129" t="s">
        <v>307</v>
      </c>
      <c r="AI1129" t="s">
        <v>307</v>
      </c>
      <c r="AJ1129" t="s">
        <v>307</v>
      </c>
      <c r="AK1129" t="s">
        <v>307</v>
      </c>
      <c r="AL1129" t="s">
        <v>307</v>
      </c>
      <c r="AM1129" t="s">
        <v>307</v>
      </c>
      <c r="AN1129" t="s">
        <v>307</v>
      </c>
      <c r="AO1129" t="s">
        <v>307</v>
      </c>
      <c r="AP1129" t="s">
        <v>307</v>
      </c>
      <c r="AQ1129" t="s">
        <v>307</v>
      </c>
      <c r="AR1129" t="s">
        <v>307</v>
      </c>
      <c r="AS1129" t="s">
        <v>307</v>
      </c>
    </row>
    <row r="1130" spans="1:45" x14ac:dyDescent="0.25">
      <c r="A1130">
        <v>209</v>
      </c>
      <c r="B1130" t="s">
        <v>163</v>
      </c>
      <c r="C1130" t="s">
        <v>38</v>
      </c>
      <c r="D1130" t="s">
        <v>49</v>
      </c>
      <c r="E1130" t="s">
        <v>307</v>
      </c>
      <c r="F1130" t="s">
        <v>307</v>
      </c>
      <c r="G1130" t="s">
        <v>307</v>
      </c>
      <c r="H1130" t="s">
        <v>307</v>
      </c>
      <c r="I1130" t="s">
        <v>307</v>
      </c>
      <c r="J1130" t="s">
        <v>307</v>
      </c>
      <c r="K1130" t="s">
        <v>307</v>
      </c>
      <c r="L1130" t="s">
        <v>307</v>
      </c>
      <c r="M1130" t="s">
        <v>307</v>
      </c>
      <c r="N1130" t="s">
        <v>307</v>
      </c>
      <c r="O1130" t="s">
        <v>307</v>
      </c>
      <c r="P1130" t="s">
        <v>307</v>
      </c>
      <c r="Q1130" t="s">
        <v>307</v>
      </c>
      <c r="R1130" t="s">
        <v>307</v>
      </c>
      <c r="S1130" t="s">
        <v>307</v>
      </c>
      <c r="T1130" t="s">
        <v>307</v>
      </c>
      <c r="U1130" t="s">
        <v>307</v>
      </c>
      <c r="V1130" t="s">
        <v>307</v>
      </c>
      <c r="W1130" t="s">
        <v>307</v>
      </c>
      <c r="X1130" t="s">
        <v>307</v>
      </c>
      <c r="Y1130" t="s">
        <v>307</v>
      </c>
      <c r="Z1130" t="s">
        <v>307</v>
      </c>
      <c r="AA1130" t="s">
        <v>307</v>
      </c>
      <c r="AB1130" t="s">
        <v>307</v>
      </c>
      <c r="AC1130" t="s">
        <v>307</v>
      </c>
      <c r="AD1130" t="s">
        <v>307</v>
      </c>
      <c r="AE1130" t="s">
        <v>307</v>
      </c>
      <c r="AF1130" t="s">
        <v>307</v>
      </c>
      <c r="AG1130" t="s">
        <v>307</v>
      </c>
      <c r="AH1130" t="s">
        <v>307</v>
      </c>
      <c r="AI1130" t="s">
        <v>307</v>
      </c>
      <c r="AJ1130" t="s">
        <v>307</v>
      </c>
      <c r="AK1130" t="s">
        <v>307</v>
      </c>
      <c r="AL1130" t="s">
        <v>307</v>
      </c>
      <c r="AM1130" t="s">
        <v>307</v>
      </c>
      <c r="AN1130" t="s">
        <v>307</v>
      </c>
      <c r="AO1130" t="s">
        <v>307</v>
      </c>
      <c r="AP1130" t="s">
        <v>307</v>
      </c>
      <c r="AQ1130" t="s">
        <v>307</v>
      </c>
      <c r="AR1130" t="s">
        <v>307</v>
      </c>
      <c r="AS1130" t="s">
        <v>307</v>
      </c>
    </row>
    <row r="1131" spans="1:45" x14ac:dyDescent="0.25">
      <c r="A1131">
        <v>209</v>
      </c>
      <c r="B1131" t="s">
        <v>163</v>
      </c>
      <c r="C1131" t="s">
        <v>450</v>
      </c>
      <c r="D1131" t="s">
        <v>48</v>
      </c>
      <c r="E1131" t="s">
        <v>307</v>
      </c>
      <c r="F1131" t="s">
        <v>307</v>
      </c>
      <c r="G1131" t="s">
        <v>307</v>
      </c>
      <c r="H1131" t="s">
        <v>307</v>
      </c>
      <c r="I1131" t="s">
        <v>307</v>
      </c>
      <c r="J1131" t="s">
        <v>307</v>
      </c>
      <c r="K1131" t="s">
        <v>307</v>
      </c>
      <c r="L1131" t="s">
        <v>307</v>
      </c>
      <c r="M1131" t="s">
        <v>307</v>
      </c>
      <c r="N1131" t="s">
        <v>307</v>
      </c>
      <c r="O1131" t="s">
        <v>307</v>
      </c>
      <c r="P1131" t="s">
        <v>307</v>
      </c>
      <c r="Q1131" t="s">
        <v>307</v>
      </c>
      <c r="R1131" t="s">
        <v>307</v>
      </c>
    </row>
    <row r="1132" spans="1:45" x14ac:dyDescent="0.25">
      <c r="A1132">
        <v>209</v>
      </c>
      <c r="B1132" t="s">
        <v>163</v>
      </c>
      <c r="C1132" t="s">
        <v>449</v>
      </c>
      <c r="D1132" t="s">
        <v>48</v>
      </c>
      <c r="E1132" t="s">
        <v>307</v>
      </c>
      <c r="F1132" t="s">
        <v>307</v>
      </c>
      <c r="G1132" t="s">
        <v>307</v>
      </c>
      <c r="H1132" t="s">
        <v>307</v>
      </c>
      <c r="I1132" t="s">
        <v>307</v>
      </c>
      <c r="J1132" t="s">
        <v>307</v>
      </c>
      <c r="K1132" t="s">
        <v>307</v>
      </c>
      <c r="L1132" t="s">
        <v>307</v>
      </c>
      <c r="M1132" t="s">
        <v>307</v>
      </c>
      <c r="N1132" t="s">
        <v>307</v>
      </c>
      <c r="O1132" t="s">
        <v>307</v>
      </c>
      <c r="P1132" t="s">
        <v>307</v>
      </c>
      <c r="Q1132" t="s">
        <v>307</v>
      </c>
      <c r="R1132" t="s">
        <v>307</v>
      </c>
    </row>
    <row r="1133" spans="1:45" x14ac:dyDescent="0.25">
      <c r="A1133">
        <v>209</v>
      </c>
      <c r="B1133" t="s">
        <v>163</v>
      </c>
      <c r="C1133" t="s">
        <v>475</v>
      </c>
      <c r="D1133" t="s">
        <v>48</v>
      </c>
      <c r="E1133" t="s">
        <v>307</v>
      </c>
      <c r="F1133" t="s">
        <v>307</v>
      </c>
      <c r="G1133" t="s">
        <v>307</v>
      </c>
    </row>
    <row r="1134" spans="1:45" x14ac:dyDescent="0.25">
      <c r="A1134">
        <v>209</v>
      </c>
      <c r="B1134" t="s">
        <v>163</v>
      </c>
      <c r="C1134" t="s">
        <v>42</v>
      </c>
      <c r="D1134" t="s">
        <v>48</v>
      </c>
      <c r="E1134" t="s">
        <v>307</v>
      </c>
      <c r="F1134" t="s">
        <v>307</v>
      </c>
      <c r="G1134" t="s">
        <v>307</v>
      </c>
      <c r="H1134" t="s">
        <v>307</v>
      </c>
      <c r="I1134" t="s">
        <v>307</v>
      </c>
      <c r="J1134" t="s">
        <v>307</v>
      </c>
      <c r="K1134" t="s">
        <v>307</v>
      </c>
      <c r="L1134" t="s">
        <v>307</v>
      </c>
      <c r="M1134" t="s">
        <v>307</v>
      </c>
      <c r="N1134" t="s">
        <v>307</v>
      </c>
      <c r="O1134" t="s">
        <v>307</v>
      </c>
      <c r="P1134" t="s">
        <v>307</v>
      </c>
      <c r="Q1134" t="s">
        <v>307</v>
      </c>
      <c r="R1134" t="s">
        <v>307</v>
      </c>
      <c r="S1134" t="s">
        <v>307</v>
      </c>
      <c r="T1134" t="s">
        <v>307</v>
      </c>
      <c r="U1134" t="s">
        <v>307</v>
      </c>
      <c r="V1134" t="s">
        <v>307</v>
      </c>
      <c r="W1134" t="s">
        <v>307</v>
      </c>
      <c r="X1134" t="s">
        <v>307</v>
      </c>
      <c r="Y1134" t="s">
        <v>307</v>
      </c>
      <c r="Z1134" t="s">
        <v>307</v>
      </c>
    </row>
    <row r="1135" spans="1:45" x14ac:dyDescent="0.25">
      <c r="A1135">
        <v>210</v>
      </c>
      <c r="B1135" t="s">
        <v>164</v>
      </c>
      <c r="C1135" t="s">
        <v>43</v>
      </c>
      <c r="D1135" t="s">
        <v>54</v>
      </c>
      <c r="E1135" t="s">
        <v>307</v>
      </c>
      <c r="F1135" t="s">
        <v>307</v>
      </c>
      <c r="G1135" t="s">
        <v>307</v>
      </c>
      <c r="H1135" t="s">
        <v>307</v>
      </c>
      <c r="I1135" t="s">
        <v>307</v>
      </c>
      <c r="J1135" t="s">
        <v>307</v>
      </c>
      <c r="K1135" t="s">
        <v>307</v>
      </c>
      <c r="L1135" t="s">
        <v>307</v>
      </c>
      <c r="M1135" t="s">
        <v>307</v>
      </c>
      <c r="N1135" t="s">
        <v>307</v>
      </c>
      <c r="O1135" t="s">
        <v>307</v>
      </c>
      <c r="P1135" t="s">
        <v>307</v>
      </c>
      <c r="Q1135" t="s">
        <v>307</v>
      </c>
      <c r="R1135" t="s">
        <v>307</v>
      </c>
      <c r="S1135" t="s">
        <v>307</v>
      </c>
      <c r="T1135" t="s">
        <v>307</v>
      </c>
      <c r="U1135" t="s">
        <v>307</v>
      </c>
      <c r="V1135" t="s">
        <v>307</v>
      </c>
      <c r="W1135" t="s">
        <v>307</v>
      </c>
    </row>
    <row r="1136" spans="1:45" x14ac:dyDescent="0.25">
      <c r="A1136">
        <v>210</v>
      </c>
      <c r="B1136" t="s">
        <v>164</v>
      </c>
      <c r="C1136" t="s">
        <v>43</v>
      </c>
      <c r="D1136" t="s">
        <v>55</v>
      </c>
      <c r="E1136" t="s">
        <v>307</v>
      </c>
      <c r="F1136" t="s">
        <v>307</v>
      </c>
      <c r="G1136" t="s">
        <v>307</v>
      </c>
      <c r="H1136" t="s">
        <v>307</v>
      </c>
      <c r="I1136" t="s">
        <v>307</v>
      </c>
      <c r="J1136" t="s">
        <v>307</v>
      </c>
      <c r="K1136" t="s">
        <v>307</v>
      </c>
      <c r="L1136" t="s">
        <v>307</v>
      </c>
      <c r="M1136" t="s">
        <v>307</v>
      </c>
      <c r="N1136" t="s">
        <v>307</v>
      </c>
      <c r="O1136" t="s">
        <v>307</v>
      </c>
      <c r="P1136" t="s">
        <v>307</v>
      </c>
      <c r="Q1136" t="s">
        <v>307</v>
      </c>
      <c r="R1136" t="s">
        <v>307</v>
      </c>
      <c r="S1136" t="s">
        <v>307</v>
      </c>
      <c r="T1136" t="s">
        <v>307</v>
      </c>
      <c r="U1136" t="s">
        <v>307</v>
      </c>
      <c r="V1136" t="s">
        <v>307</v>
      </c>
      <c r="W1136" t="s">
        <v>307</v>
      </c>
    </row>
    <row r="1137" spans="1:45" x14ac:dyDescent="0.25">
      <c r="A1137">
        <v>210</v>
      </c>
      <c r="B1137" t="s">
        <v>164</v>
      </c>
      <c r="C1137" t="s">
        <v>43</v>
      </c>
      <c r="D1137" t="s">
        <v>56</v>
      </c>
      <c r="E1137" t="s">
        <v>307</v>
      </c>
      <c r="F1137" t="s">
        <v>307</v>
      </c>
      <c r="G1137" t="s">
        <v>307</v>
      </c>
      <c r="H1137" t="s">
        <v>307</v>
      </c>
      <c r="I1137" t="s">
        <v>307</v>
      </c>
      <c r="J1137" t="s">
        <v>307</v>
      </c>
      <c r="K1137" t="s">
        <v>307</v>
      </c>
      <c r="L1137" t="s">
        <v>307</v>
      </c>
      <c r="M1137" t="s">
        <v>307</v>
      </c>
      <c r="N1137" t="s">
        <v>307</v>
      </c>
      <c r="O1137" t="s">
        <v>307</v>
      </c>
      <c r="P1137" t="s">
        <v>307</v>
      </c>
      <c r="Q1137" t="s">
        <v>307</v>
      </c>
      <c r="R1137" t="s">
        <v>307</v>
      </c>
      <c r="S1137" t="s">
        <v>307</v>
      </c>
      <c r="T1137" t="s">
        <v>307</v>
      </c>
      <c r="U1137" t="s">
        <v>307</v>
      </c>
      <c r="V1137" t="s">
        <v>307</v>
      </c>
      <c r="W1137" t="s">
        <v>307</v>
      </c>
    </row>
    <row r="1138" spans="1:45" x14ac:dyDescent="0.25">
      <c r="A1138">
        <v>210</v>
      </c>
      <c r="B1138" t="s">
        <v>164</v>
      </c>
      <c r="C1138" t="s">
        <v>43</v>
      </c>
      <c r="D1138" t="s">
        <v>57</v>
      </c>
      <c r="E1138" t="s">
        <v>307</v>
      </c>
      <c r="F1138" t="s">
        <v>307</v>
      </c>
      <c r="G1138" t="s">
        <v>307</v>
      </c>
      <c r="H1138" t="s">
        <v>307</v>
      </c>
      <c r="I1138" t="s">
        <v>307</v>
      </c>
      <c r="J1138" t="s">
        <v>307</v>
      </c>
      <c r="K1138" t="s">
        <v>307</v>
      </c>
      <c r="L1138" t="s">
        <v>307</v>
      </c>
      <c r="M1138" t="s">
        <v>307</v>
      </c>
      <c r="N1138" t="s">
        <v>307</v>
      </c>
      <c r="O1138" t="s">
        <v>307</v>
      </c>
      <c r="P1138" t="s">
        <v>307</v>
      </c>
      <c r="Q1138" t="s">
        <v>307</v>
      </c>
      <c r="R1138" t="s">
        <v>307</v>
      </c>
      <c r="S1138" t="s">
        <v>307</v>
      </c>
      <c r="T1138" t="s">
        <v>307</v>
      </c>
      <c r="U1138" t="s">
        <v>307</v>
      </c>
      <c r="V1138" t="s">
        <v>307</v>
      </c>
      <c r="W1138" t="s">
        <v>307</v>
      </c>
    </row>
    <row r="1139" spans="1:45" x14ac:dyDescent="0.25">
      <c r="A1139">
        <v>210</v>
      </c>
      <c r="B1139" t="s">
        <v>164</v>
      </c>
      <c r="C1139" t="s">
        <v>43</v>
      </c>
      <c r="D1139" t="s">
        <v>58</v>
      </c>
      <c r="E1139" t="s">
        <v>307</v>
      </c>
      <c r="F1139" t="s">
        <v>307</v>
      </c>
      <c r="G1139" t="s">
        <v>307</v>
      </c>
      <c r="H1139" t="s">
        <v>307</v>
      </c>
      <c r="I1139" t="s">
        <v>307</v>
      </c>
      <c r="J1139" t="s">
        <v>307</v>
      </c>
      <c r="K1139" t="s">
        <v>307</v>
      </c>
      <c r="L1139" t="s">
        <v>307</v>
      </c>
      <c r="M1139" t="s">
        <v>307</v>
      </c>
      <c r="N1139" t="s">
        <v>307</v>
      </c>
      <c r="O1139" t="s">
        <v>307</v>
      </c>
      <c r="P1139" t="s">
        <v>307</v>
      </c>
      <c r="Q1139" t="s">
        <v>307</v>
      </c>
      <c r="R1139" t="s">
        <v>307</v>
      </c>
      <c r="S1139" t="s">
        <v>307</v>
      </c>
      <c r="T1139" t="s">
        <v>307</v>
      </c>
      <c r="U1139" t="s">
        <v>307</v>
      </c>
      <c r="V1139" t="s">
        <v>307</v>
      </c>
      <c r="W1139" t="s">
        <v>307</v>
      </c>
    </row>
    <row r="1140" spans="1:45" x14ac:dyDescent="0.25">
      <c r="A1140">
        <v>210</v>
      </c>
      <c r="B1140" t="s">
        <v>164</v>
      </c>
      <c r="C1140" t="s">
        <v>43</v>
      </c>
      <c r="D1140" t="s">
        <v>59</v>
      </c>
      <c r="E1140" t="s">
        <v>307</v>
      </c>
      <c r="F1140" t="s">
        <v>307</v>
      </c>
      <c r="G1140" t="s">
        <v>307</v>
      </c>
      <c r="H1140" t="s">
        <v>307</v>
      </c>
      <c r="I1140" t="s">
        <v>307</v>
      </c>
      <c r="J1140" t="s">
        <v>307</v>
      </c>
      <c r="K1140" t="s">
        <v>307</v>
      </c>
      <c r="L1140" t="s">
        <v>307</v>
      </c>
      <c r="M1140" t="s">
        <v>307</v>
      </c>
      <c r="N1140" t="s">
        <v>307</v>
      </c>
      <c r="O1140" t="s">
        <v>307</v>
      </c>
      <c r="P1140" t="s">
        <v>307</v>
      </c>
      <c r="Q1140" t="s">
        <v>307</v>
      </c>
      <c r="R1140" t="s">
        <v>307</v>
      </c>
      <c r="S1140" t="s">
        <v>307</v>
      </c>
      <c r="T1140" t="s">
        <v>307</v>
      </c>
      <c r="U1140" t="s">
        <v>307</v>
      </c>
      <c r="V1140" t="s">
        <v>307</v>
      </c>
      <c r="W1140" t="s">
        <v>307</v>
      </c>
    </row>
    <row r="1141" spans="1:45" x14ac:dyDescent="0.25">
      <c r="A1141">
        <v>210</v>
      </c>
      <c r="B1141" t="s">
        <v>164</v>
      </c>
      <c r="C1141" t="s">
        <v>43</v>
      </c>
      <c r="D1141" t="s">
        <v>60</v>
      </c>
      <c r="E1141" t="s">
        <v>307</v>
      </c>
      <c r="F1141" t="s">
        <v>307</v>
      </c>
      <c r="G1141" t="s">
        <v>307</v>
      </c>
      <c r="H1141" t="s">
        <v>307</v>
      </c>
      <c r="I1141" t="s">
        <v>307</v>
      </c>
      <c r="J1141" t="s">
        <v>307</v>
      </c>
      <c r="K1141" t="s">
        <v>307</v>
      </c>
      <c r="L1141" t="s">
        <v>307</v>
      </c>
      <c r="M1141" t="s">
        <v>307</v>
      </c>
      <c r="N1141" t="s">
        <v>307</v>
      </c>
      <c r="O1141" t="s">
        <v>307</v>
      </c>
      <c r="P1141" t="s">
        <v>307</v>
      </c>
      <c r="Q1141" t="s">
        <v>307</v>
      </c>
      <c r="R1141" t="s">
        <v>307</v>
      </c>
      <c r="S1141" t="s">
        <v>307</v>
      </c>
      <c r="T1141" t="s">
        <v>307</v>
      </c>
      <c r="U1141" t="s">
        <v>307</v>
      </c>
      <c r="V1141" t="s">
        <v>307</v>
      </c>
      <c r="W1141" t="s">
        <v>307</v>
      </c>
    </row>
    <row r="1142" spans="1:45" x14ac:dyDescent="0.25">
      <c r="A1142">
        <v>210</v>
      </c>
      <c r="B1142" t="s">
        <v>164</v>
      </c>
      <c r="C1142" t="s">
        <v>43</v>
      </c>
      <c r="D1142" t="s">
        <v>61</v>
      </c>
      <c r="E1142" t="s">
        <v>307</v>
      </c>
      <c r="F1142" t="s">
        <v>307</v>
      </c>
      <c r="G1142" t="s">
        <v>307</v>
      </c>
      <c r="H1142" t="s">
        <v>307</v>
      </c>
      <c r="I1142" t="s">
        <v>307</v>
      </c>
      <c r="J1142" t="s">
        <v>307</v>
      </c>
      <c r="K1142" t="s">
        <v>307</v>
      </c>
      <c r="L1142" t="s">
        <v>307</v>
      </c>
      <c r="M1142" t="s">
        <v>307</v>
      </c>
      <c r="N1142" t="s">
        <v>307</v>
      </c>
      <c r="O1142" t="s">
        <v>307</v>
      </c>
      <c r="P1142" t="s">
        <v>307</v>
      </c>
      <c r="Q1142" t="s">
        <v>307</v>
      </c>
      <c r="R1142" t="s">
        <v>307</v>
      </c>
      <c r="S1142" t="s">
        <v>307</v>
      </c>
      <c r="T1142" t="s">
        <v>307</v>
      </c>
      <c r="U1142" t="s">
        <v>307</v>
      </c>
      <c r="V1142" t="s">
        <v>307</v>
      </c>
      <c r="W1142" t="s">
        <v>307</v>
      </c>
    </row>
    <row r="1143" spans="1:45" x14ac:dyDescent="0.25">
      <c r="A1143">
        <v>210</v>
      </c>
      <c r="B1143" t="s">
        <v>164</v>
      </c>
      <c r="C1143" t="s">
        <v>43</v>
      </c>
      <c r="D1143" t="s">
        <v>62</v>
      </c>
      <c r="E1143" t="s">
        <v>307</v>
      </c>
      <c r="F1143" t="s">
        <v>307</v>
      </c>
      <c r="G1143" t="s">
        <v>307</v>
      </c>
      <c r="H1143" t="s">
        <v>307</v>
      </c>
      <c r="I1143" t="s">
        <v>307</v>
      </c>
      <c r="J1143" t="s">
        <v>307</v>
      </c>
      <c r="K1143" t="s">
        <v>307</v>
      </c>
      <c r="L1143" t="s">
        <v>307</v>
      </c>
      <c r="M1143" t="s">
        <v>307</v>
      </c>
      <c r="N1143" t="s">
        <v>307</v>
      </c>
      <c r="O1143" t="s">
        <v>307</v>
      </c>
      <c r="P1143" t="s">
        <v>307</v>
      </c>
      <c r="Q1143" t="s">
        <v>307</v>
      </c>
      <c r="R1143" t="s">
        <v>307</v>
      </c>
      <c r="S1143" t="s">
        <v>307</v>
      </c>
      <c r="T1143" t="s">
        <v>307</v>
      </c>
      <c r="U1143" t="s">
        <v>307</v>
      </c>
      <c r="V1143" t="s">
        <v>307</v>
      </c>
      <c r="W1143" t="s">
        <v>307</v>
      </c>
    </row>
    <row r="1144" spans="1:45" x14ac:dyDescent="0.25">
      <c r="A1144">
        <v>210</v>
      </c>
      <c r="B1144" t="s">
        <v>164</v>
      </c>
      <c r="C1144" t="s">
        <v>36</v>
      </c>
      <c r="D1144" t="s">
        <v>47</v>
      </c>
      <c r="E1144" t="s">
        <v>307</v>
      </c>
      <c r="F1144" t="s">
        <v>307</v>
      </c>
      <c r="G1144" t="s">
        <v>307</v>
      </c>
      <c r="H1144" t="s">
        <v>307</v>
      </c>
      <c r="I1144" t="s">
        <v>307</v>
      </c>
      <c r="J1144" t="s">
        <v>307</v>
      </c>
      <c r="K1144" t="s">
        <v>307</v>
      </c>
      <c r="L1144" t="s">
        <v>307</v>
      </c>
      <c r="M1144" t="s">
        <v>307</v>
      </c>
      <c r="N1144" t="s">
        <v>307</v>
      </c>
      <c r="O1144" t="s">
        <v>307</v>
      </c>
      <c r="P1144" t="s">
        <v>307</v>
      </c>
      <c r="Q1144" t="s">
        <v>307</v>
      </c>
      <c r="R1144" t="s">
        <v>307</v>
      </c>
      <c r="S1144" t="s">
        <v>307</v>
      </c>
      <c r="T1144" t="s">
        <v>307</v>
      </c>
      <c r="U1144" t="s">
        <v>307</v>
      </c>
      <c r="V1144" t="s">
        <v>307</v>
      </c>
      <c r="W1144" t="s">
        <v>307</v>
      </c>
      <c r="X1144" t="s">
        <v>307</v>
      </c>
      <c r="Y1144" t="s">
        <v>307</v>
      </c>
      <c r="Z1144" t="s">
        <v>307</v>
      </c>
      <c r="AA1144" t="s">
        <v>307</v>
      </c>
      <c r="AB1144" t="s">
        <v>307</v>
      </c>
      <c r="AC1144" t="s">
        <v>307</v>
      </c>
      <c r="AD1144" t="s">
        <v>307</v>
      </c>
      <c r="AE1144" t="s">
        <v>307</v>
      </c>
      <c r="AF1144" t="s">
        <v>307</v>
      </c>
      <c r="AG1144" t="s">
        <v>307</v>
      </c>
      <c r="AH1144" t="s">
        <v>307</v>
      </c>
      <c r="AI1144" t="s">
        <v>307</v>
      </c>
      <c r="AJ1144" t="s">
        <v>307</v>
      </c>
      <c r="AK1144" t="s">
        <v>307</v>
      </c>
      <c r="AL1144" t="s">
        <v>307</v>
      </c>
      <c r="AM1144" t="s">
        <v>307</v>
      </c>
      <c r="AN1144" t="s">
        <v>307</v>
      </c>
      <c r="AO1144" t="s">
        <v>307</v>
      </c>
      <c r="AP1144" t="s">
        <v>307</v>
      </c>
      <c r="AQ1144" t="s">
        <v>307</v>
      </c>
      <c r="AR1144" t="s">
        <v>307</v>
      </c>
      <c r="AS1144" t="s">
        <v>307</v>
      </c>
    </row>
    <row r="1145" spans="1:45" x14ac:dyDescent="0.25">
      <c r="A1145">
        <v>210</v>
      </c>
      <c r="B1145" t="s">
        <v>164</v>
      </c>
      <c r="C1145" t="s">
        <v>36</v>
      </c>
      <c r="D1145" t="s">
        <v>48</v>
      </c>
      <c r="E1145" t="s">
        <v>307</v>
      </c>
      <c r="F1145" t="s">
        <v>307</v>
      </c>
      <c r="G1145" t="s">
        <v>307</v>
      </c>
      <c r="H1145" t="s">
        <v>307</v>
      </c>
      <c r="I1145" t="s">
        <v>307</v>
      </c>
      <c r="J1145" t="s">
        <v>307</v>
      </c>
      <c r="K1145" t="s">
        <v>307</v>
      </c>
      <c r="L1145" t="s">
        <v>307</v>
      </c>
      <c r="M1145" t="s">
        <v>307</v>
      </c>
      <c r="N1145" t="s">
        <v>307</v>
      </c>
      <c r="O1145" t="s">
        <v>307</v>
      </c>
      <c r="P1145" t="s">
        <v>307</v>
      </c>
      <c r="Q1145" t="s">
        <v>307</v>
      </c>
      <c r="R1145" t="s">
        <v>307</v>
      </c>
      <c r="S1145" t="s">
        <v>307</v>
      </c>
      <c r="T1145" t="s">
        <v>307</v>
      </c>
      <c r="U1145" t="s">
        <v>307</v>
      </c>
      <c r="V1145" t="s">
        <v>307</v>
      </c>
      <c r="W1145" t="s">
        <v>307</v>
      </c>
      <c r="X1145" t="s">
        <v>307</v>
      </c>
      <c r="Y1145" t="s">
        <v>307</v>
      </c>
      <c r="Z1145" t="s">
        <v>307</v>
      </c>
      <c r="AA1145" t="s">
        <v>307</v>
      </c>
      <c r="AB1145" t="s">
        <v>307</v>
      </c>
      <c r="AC1145" t="s">
        <v>307</v>
      </c>
      <c r="AD1145" t="s">
        <v>307</v>
      </c>
      <c r="AE1145" t="s">
        <v>307</v>
      </c>
      <c r="AF1145" t="s">
        <v>307</v>
      </c>
      <c r="AG1145" t="s">
        <v>307</v>
      </c>
      <c r="AH1145" t="s">
        <v>307</v>
      </c>
      <c r="AI1145" t="s">
        <v>307</v>
      </c>
      <c r="AJ1145" t="s">
        <v>307</v>
      </c>
      <c r="AK1145" t="s">
        <v>307</v>
      </c>
      <c r="AL1145" t="s">
        <v>307</v>
      </c>
      <c r="AM1145" t="s">
        <v>307</v>
      </c>
      <c r="AN1145" t="s">
        <v>307</v>
      </c>
      <c r="AO1145" t="s">
        <v>307</v>
      </c>
      <c r="AP1145" t="s">
        <v>307</v>
      </c>
      <c r="AQ1145" t="s">
        <v>307</v>
      </c>
      <c r="AR1145" t="s">
        <v>307</v>
      </c>
      <c r="AS1145" t="s">
        <v>307</v>
      </c>
    </row>
    <row r="1146" spans="1:45" x14ac:dyDescent="0.25">
      <c r="A1146">
        <v>210</v>
      </c>
      <c r="B1146" t="s">
        <v>164</v>
      </c>
      <c r="C1146" t="s">
        <v>36</v>
      </c>
      <c r="D1146" t="s">
        <v>49</v>
      </c>
      <c r="E1146" t="s">
        <v>307</v>
      </c>
      <c r="F1146" t="s">
        <v>307</v>
      </c>
      <c r="G1146" t="s">
        <v>307</v>
      </c>
      <c r="H1146" t="s">
        <v>307</v>
      </c>
      <c r="I1146" t="s">
        <v>307</v>
      </c>
      <c r="J1146" t="s">
        <v>307</v>
      </c>
      <c r="K1146" t="s">
        <v>307</v>
      </c>
      <c r="L1146" t="s">
        <v>307</v>
      </c>
      <c r="M1146" t="s">
        <v>307</v>
      </c>
      <c r="N1146" t="s">
        <v>307</v>
      </c>
      <c r="O1146" t="s">
        <v>307</v>
      </c>
      <c r="P1146" t="s">
        <v>307</v>
      </c>
      <c r="Q1146" t="s">
        <v>307</v>
      </c>
      <c r="R1146" t="s">
        <v>307</v>
      </c>
      <c r="S1146" t="s">
        <v>307</v>
      </c>
      <c r="T1146" t="s">
        <v>307</v>
      </c>
      <c r="U1146" t="s">
        <v>307</v>
      </c>
      <c r="V1146" t="s">
        <v>307</v>
      </c>
      <c r="W1146" t="s">
        <v>307</v>
      </c>
      <c r="X1146" t="s">
        <v>307</v>
      </c>
      <c r="Y1146" t="s">
        <v>307</v>
      </c>
      <c r="Z1146" t="s">
        <v>307</v>
      </c>
      <c r="AA1146" t="s">
        <v>307</v>
      </c>
      <c r="AB1146" t="s">
        <v>307</v>
      </c>
      <c r="AC1146" t="s">
        <v>307</v>
      </c>
      <c r="AD1146" t="s">
        <v>307</v>
      </c>
      <c r="AE1146" t="s">
        <v>307</v>
      </c>
      <c r="AF1146" t="s">
        <v>307</v>
      </c>
      <c r="AG1146" t="s">
        <v>307</v>
      </c>
      <c r="AH1146" t="s">
        <v>307</v>
      </c>
      <c r="AI1146" t="s">
        <v>307</v>
      </c>
      <c r="AJ1146" t="s">
        <v>307</v>
      </c>
      <c r="AK1146" t="s">
        <v>307</v>
      </c>
      <c r="AL1146" t="s">
        <v>307</v>
      </c>
      <c r="AM1146" t="s">
        <v>307</v>
      </c>
      <c r="AN1146" t="s">
        <v>307</v>
      </c>
      <c r="AO1146" t="s">
        <v>307</v>
      </c>
      <c r="AP1146" t="s">
        <v>307</v>
      </c>
      <c r="AQ1146" t="s">
        <v>307</v>
      </c>
      <c r="AR1146" t="s">
        <v>307</v>
      </c>
      <c r="AS1146" t="s">
        <v>307</v>
      </c>
    </row>
    <row r="1147" spans="1:45" x14ac:dyDescent="0.25">
      <c r="A1147">
        <v>210</v>
      </c>
      <c r="B1147" t="s">
        <v>164</v>
      </c>
      <c r="C1147" t="s">
        <v>37</v>
      </c>
      <c r="D1147" t="s">
        <v>47</v>
      </c>
      <c r="E1147" t="s">
        <v>307</v>
      </c>
      <c r="F1147" t="s">
        <v>307</v>
      </c>
      <c r="G1147" t="s">
        <v>307</v>
      </c>
      <c r="H1147" t="s">
        <v>307</v>
      </c>
      <c r="I1147" t="s">
        <v>307</v>
      </c>
      <c r="J1147" t="s">
        <v>307</v>
      </c>
      <c r="K1147" t="s">
        <v>307</v>
      </c>
      <c r="L1147" t="s">
        <v>307</v>
      </c>
      <c r="M1147" t="s">
        <v>307</v>
      </c>
      <c r="N1147" t="s">
        <v>307</v>
      </c>
      <c r="O1147" t="s">
        <v>307</v>
      </c>
      <c r="P1147" t="s">
        <v>307</v>
      </c>
      <c r="Q1147" t="s">
        <v>307</v>
      </c>
      <c r="R1147" t="s">
        <v>307</v>
      </c>
      <c r="S1147" t="s">
        <v>307</v>
      </c>
      <c r="T1147" t="s">
        <v>307</v>
      </c>
      <c r="U1147" t="s">
        <v>307</v>
      </c>
      <c r="V1147" t="s">
        <v>307</v>
      </c>
      <c r="W1147" t="s">
        <v>307</v>
      </c>
      <c r="X1147" t="s">
        <v>307</v>
      </c>
      <c r="Y1147" t="s">
        <v>307</v>
      </c>
      <c r="Z1147" t="s">
        <v>307</v>
      </c>
      <c r="AA1147" t="s">
        <v>307</v>
      </c>
      <c r="AB1147" t="s">
        <v>307</v>
      </c>
      <c r="AC1147" t="s">
        <v>307</v>
      </c>
      <c r="AD1147" t="s">
        <v>307</v>
      </c>
      <c r="AE1147" t="s">
        <v>307</v>
      </c>
      <c r="AF1147" t="s">
        <v>307</v>
      </c>
      <c r="AG1147" t="s">
        <v>307</v>
      </c>
      <c r="AH1147" t="s">
        <v>307</v>
      </c>
      <c r="AI1147" t="s">
        <v>307</v>
      </c>
      <c r="AJ1147" t="s">
        <v>307</v>
      </c>
      <c r="AK1147" t="s">
        <v>307</v>
      </c>
      <c r="AL1147" t="s">
        <v>307</v>
      </c>
      <c r="AM1147" t="s">
        <v>307</v>
      </c>
      <c r="AN1147" t="s">
        <v>307</v>
      </c>
      <c r="AO1147" t="s">
        <v>307</v>
      </c>
      <c r="AP1147" t="s">
        <v>307</v>
      </c>
      <c r="AQ1147" t="s">
        <v>307</v>
      </c>
      <c r="AR1147" t="s">
        <v>307</v>
      </c>
      <c r="AS1147" t="s">
        <v>307</v>
      </c>
    </row>
    <row r="1148" spans="1:45" x14ac:dyDescent="0.25">
      <c r="A1148">
        <v>210</v>
      </c>
      <c r="B1148" t="s">
        <v>164</v>
      </c>
      <c r="C1148" t="s">
        <v>37</v>
      </c>
      <c r="D1148" t="s">
        <v>48</v>
      </c>
      <c r="E1148" t="s">
        <v>307</v>
      </c>
      <c r="F1148" t="s">
        <v>307</v>
      </c>
      <c r="G1148" t="s">
        <v>307</v>
      </c>
      <c r="H1148" t="s">
        <v>307</v>
      </c>
      <c r="I1148" t="s">
        <v>307</v>
      </c>
      <c r="J1148" t="s">
        <v>307</v>
      </c>
      <c r="K1148" t="s">
        <v>307</v>
      </c>
      <c r="L1148" t="s">
        <v>307</v>
      </c>
      <c r="M1148" t="s">
        <v>307</v>
      </c>
      <c r="N1148" t="s">
        <v>307</v>
      </c>
      <c r="O1148" t="s">
        <v>307</v>
      </c>
      <c r="P1148" t="s">
        <v>307</v>
      </c>
      <c r="Q1148" t="s">
        <v>307</v>
      </c>
      <c r="R1148" t="s">
        <v>307</v>
      </c>
      <c r="S1148" t="s">
        <v>307</v>
      </c>
      <c r="T1148" t="s">
        <v>307</v>
      </c>
      <c r="U1148" t="s">
        <v>307</v>
      </c>
      <c r="V1148" t="s">
        <v>307</v>
      </c>
      <c r="W1148" t="s">
        <v>307</v>
      </c>
      <c r="X1148" t="s">
        <v>307</v>
      </c>
      <c r="Y1148" t="s">
        <v>307</v>
      </c>
      <c r="Z1148" t="s">
        <v>307</v>
      </c>
      <c r="AA1148" t="s">
        <v>307</v>
      </c>
      <c r="AB1148" t="s">
        <v>307</v>
      </c>
      <c r="AC1148" t="s">
        <v>307</v>
      </c>
      <c r="AD1148" t="s">
        <v>307</v>
      </c>
      <c r="AE1148" t="s">
        <v>307</v>
      </c>
      <c r="AF1148" t="s">
        <v>307</v>
      </c>
      <c r="AG1148" t="s">
        <v>307</v>
      </c>
      <c r="AH1148" t="s">
        <v>307</v>
      </c>
      <c r="AI1148" t="s">
        <v>307</v>
      </c>
      <c r="AJ1148" t="s">
        <v>307</v>
      </c>
      <c r="AK1148" t="s">
        <v>307</v>
      </c>
      <c r="AL1148" t="s">
        <v>307</v>
      </c>
      <c r="AM1148" t="s">
        <v>307</v>
      </c>
      <c r="AN1148" t="s">
        <v>307</v>
      </c>
      <c r="AO1148" t="s">
        <v>307</v>
      </c>
      <c r="AP1148" t="s">
        <v>307</v>
      </c>
      <c r="AQ1148" t="s">
        <v>307</v>
      </c>
      <c r="AR1148" t="s">
        <v>307</v>
      </c>
      <c r="AS1148" t="s">
        <v>307</v>
      </c>
    </row>
    <row r="1149" spans="1:45" x14ac:dyDescent="0.25">
      <c r="A1149">
        <v>210</v>
      </c>
      <c r="B1149" t="s">
        <v>164</v>
      </c>
      <c r="C1149" t="s">
        <v>37</v>
      </c>
      <c r="D1149" t="s">
        <v>49</v>
      </c>
      <c r="E1149" t="s">
        <v>307</v>
      </c>
      <c r="F1149" t="s">
        <v>307</v>
      </c>
      <c r="G1149" t="s">
        <v>307</v>
      </c>
      <c r="H1149" t="s">
        <v>307</v>
      </c>
      <c r="I1149" t="s">
        <v>307</v>
      </c>
      <c r="J1149" t="s">
        <v>307</v>
      </c>
      <c r="K1149" t="s">
        <v>307</v>
      </c>
      <c r="L1149" t="s">
        <v>307</v>
      </c>
      <c r="M1149" t="s">
        <v>307</v>
      </c>
      <c r="N1149" t="s">
        <v>307</v>
      </c>
      <c r="O1149" t="s">
        <v>307</v>
      </c>
      <c r="P1149" t="s">
        <v>307</v>
      </c>
      <c r="Q1149" t="s">
        <v>307</v>
      </c>
      <c r="R1149" t="s">
        <v>307</v>
      </c>
      <c r="S1149" t="s">
        <v>307</v>
      </c>
      <c r="T1149" t="s">
        <v>307</v>
      </c>
      <c r="U1149" t="s">
        <v>307</v>
      </c>
      <c r="V1149" t="s">
        <v>307</v>
      </c>
      <c r="W1149" t="s">
        <v>307</v>
      </c>
      <c r="X1149" t="s">
        <v>307</v>
      </c>
      <c r="Y1149" t="s">
        <v>307</v>
      </c>
      <c r="Z1149" t="s">
        <v>307</v>
      </c>
      <c r="AA1149" t="s">
        <v>307</v>
      </c>
      <c r="AB1149" t="s">
        <v>307</v>
      </c>
      <c r="AC1149" t="s">
        <v>307</v>
      </c>
      <c r="AD1149" t="s">
        <v>307</v>
      </c>
      <c r="AE1149" t="s">
        <v>307</v>
      </c>
      <c r="AF1149" t="s">
        <v>307</v>
      </c>
      <c r="AG1149" t="s">
        <v>307</v>
      </c>
      <c r="AH1149" t="s">
        <v>307</v>
      </c>
      <c r="AI1149" t="s">
        <v>307</v>
      </c>
      <c r="AJ1149" t="s">
        <v>307</v>
      </c>
      <c r="AK1149" t="s">
        <v>307</v>
      </c>
      <c r="AL1149" t="s">
        <v>307</v>
      </c>
      <c r="AM1149" t="s">
        <v>307</v>
      </c>
      <c r="AN1149" t="s">
        <v>307</v>
      </c>
      <c r="AO1149" t="s">
        <v>307</v>
      </c>
      <c r="AP1149" t="s">
        <v>307</v>
      </c>
      <c r="AQ1149" t="s">
        <v>307</v>
      </c>
      <c r="AR1149" t="s">
        <v>307</v>
      </c>
      <c r="AS1149" t="s">
        <v>307</v>
      </c>
    </row>
    <row r="1150" spans="1:45" x14ac:dyDescent="0.25">
      <c r="A1150">
        <v>210</v>
      </c>
      <c r="B1150" t="s">
        <v>164</v>
      </c>
      <c r="C1150" t="s">
        <v>476</v>
      </c>
      <c r="D1150" t="s">
        <v>48</v>
      </c>
      <c r="E1150" t="s">
        <v>307</v>
      </c>
      <c r="F1150" t="s">
        <v>307</v>
      </c>
      <c r="G1150" t="s">
        <v>307</v>
      </c>
    </row>
    <row r="1151" spans="1:45" x14ac:dyDescent="0.25">
      <c r="A1151">
        <v>210</v>
      </c>
      <c r="B1151" t="s">
        <v>164</v>
      </c>
      <c r="C1151" t="s">
        <v>477</v>
      </c>
      <c r="D1151" t="s">
        <v>48</v>
      </c>
      <c r="E1151" t="s">
        <v>307</v>
      </c>
      <c r="F1151" t="s">
        <v>307</v>
      </c>
      <c r="G1151" t="s">
        <v>307</v>
      </c>
    </row>
    <row r="1152" spans="1:45" x14ac:dyDescent="0.25">
      <c r="A1152">
        <v>210</v>
      </c>
      <c r="B1152" t="s">
        <v>164</v>
      </c>
      <c r="C1152" t="s">
        <v>45</v>
      </c>
      <c r="D1152" t="s">
        <v>63</v>
      </c>
      <c r="E1152" t="s">
        <v>307</v>
      </c>
      <c r="F1152" t="s">
        <v>307</v>
      </c>
      <c r="G1152" t="s">
        <v>307</v>
      </c>
      <c r="H1152" t="s">
        <v>307</v>
      </c>
      <c r="I1152" t="s">
        <v>307</v>
      </c>
      <c r="J1152" t="s">
        <v>307</v>
      </c>
      <c r="K1152" t="s">
        <v>307</v>
      </c>
      <c r="L1152" t="s">
        <v>307</v>
      </c>
      <c r="M1152" t="s">
        <v>307</v>
      </c>
      <c r="N1152" t="s">
        <v>307</v>
      </c>
      <c r="O1152" t="s">
        <v>307</v>
      </c>
      <c r="P1152" t="s">
        <v>307</v>
      </c>
      <c r="Q1152" t="s">
        <v>307</v>
      </c>
      <c r="R1152" t="s">
        <v>307</v>
      </c>
      <c r="S1152" t="s">
        <v>307</v>
      </c>
      <c r="T1152" t="s">
        <v>307</v>
      </c>
      <c r="U1152" t="s">
        <v>307</v>
      </c>
      <c r="V1152" t="s">
        <v>307</v>
      </c>
      <c r="W1152" t="s">
        <v>307</v>
      </c>
    </row>
    <row r="1153" spans="1:42" x14ac:dyDescent="0.25">
      <c r="A1153">
        <v>210</v>
      </c>
      <c r="B1153" t="s">
        <v>164</v>
      </c>
      <c r="C1153" t="s">
        <v>45</v>
      </c>
      <c r="D1153" t="s">
        <v>64</v>
      </c>
      <c r="E1153" t="s">
        <v>307</v>
      </c>
      <c r="F1153" t="s">
        <v>307</v>
      </c>
      <c r="G1153" t="s">
        <v>307</v>
      </c>
      <c r="H1153" t="s">
        <v>307</v>
      </c>
      <c r="I1153" t="s">
        <v>307</v>
      </c>
      <c r="J1153" t="s">
        <v>307</v>
      </c>
      <c r="K1153" t="s">
        <v>307</v>
      </c>
      <c r="L1153" t="s">
        <v>307</v>
      </c>
      <c r="M1153" t="s">
        <v>307</v>
      </c>
      <c r="N1153" t="s">
        <v>307</v>
      </c>
      <c r="O1153" t="s">
        <v>307</v>
      </c>
      <c r="P1153" t="s">
        <v>307</v>
      </c>
      <c r="Q1153" t="s">
        <v>307</v>
      </c>
      <c r="R1153" t="s">
        <v>307</v>
      </c>
      <c r="S1153" t="s">
        <v>307</v>
      </c>
      <c r="T1153" t="s">
        <v>307</v>
      </c>
      <c r="U1153" t="s">
        <v>307</v>
      </c>
      <c r="V1153" t="s">
        <v>307</v>
      </c>
      <c r="W1153" t="s">
        <v>307</v>
      </c>
    </row>
    <row r="1154" spans="1:42" x14ac:dyDescent="0.25">
      <c r="A1154">
        <v>210</v>
      </c>
      <c r="B1154" t="s">
        <v>164</v>
      </c>
      <c r="C1154" t="s">
        <v>40</v>
      </c>
      <c r="D1154" t="s">
        <v>52</v>
      </c>
      <c r="E1154" t="s">
        <v>307</v>
      </c>
      <c r="F1154" t="s">
        <v>307</v>
      </c>
      <c r="G1154" t="s">
        <v>307</v>
      </c>
      <c r="H1154" t="s">
        <v>307</v>
      </c>
      <c r="I1154" t="s">
        <v>307</v>
      </c>
      <c r="J1154" t="s">
        <v>307</v>
      </c>
      <c r="K1154" t="s">
        <v>307</v>
      </c>
      <c r="L1154" t="s">
        <v>307</v>
      </c>
      <c r="M1154" t="s">
        <v>307</v>
      </c>
      <c r="N1154" t="s">
        <v>307</v>
      </c>
      <c r="O1154" t="s">
        <v>307</v>
      </c>
      <c r="P1154" t="s">
        <v>307</v>
      </c>
      <c r="Q1154" t="s">
        <v>307</v>
      </c>
      <c r="R1154" t="s">
        <v>307</v>
      </c>
      <c r="S1154" t="s">
        <v>307</v>
      </c>
      <c r="T1154" t="s">
        <v>307</v>
      </c>
      <c r="U1154" t="s">
        <v>307</v>
      </c>
      <c r="V1154" t="s">
        <v>307</v>
      </c>
      <c r="W1154" t="s">
        <v>307</v>
      </c>
      <c r="X1154" t="s">
        <v>307</v>
      </c>
      <c r="Y1154" t="s">
        <v>307</v>
      </c>
      <c r="Z1154" t="s">
        <v>307</v>
      </c>
    </row>
    <row r="1155" spans="1:42" x14ac:dyDescent="0.25">
      <c r="A1155">
        <v>210</v>
      </c>
      <c r="B1155" t="s">
        <v>164</v>
      </c>
      <c r="C1155" t="s">
        <v>40</v>
      </c>
      <c r="D1155" t="s">
        <v>53</v>
      </c>
      <c r="E1155" t="s">
        <v>307</v>
      </c>
      <c r="F1155" t="s">
        <v>307</v>
      </c>
      <c r="G1155" t="s">
        <v>307</v>
      </c>
      <c r="H1155" t="s">
        <v>307</v>
      </c>
      <c r="I1155" t="s">
        <v>307</v>
      </c>
      <c r="J1155" t="s">
        <v>307</v>
      </c>
      <c r="K1155" t="s">
        <v>307</v>
      </c>
      <c r="L1155" t="s">
        <v>307</v>
      </c>
      <c r="M1155" t="s">
        <v>307</v>
      </c>
      <c r="N1155" t="s">
        <v>307</v>
      </c>
      <c r="O1155" t="s">
        <v>307</v>
      </c>
      <c r="P1155" t="s">
        <v>307</v>
      </c>
      <c r="Q1155" t="s">
        <v>307</v>
      </c>
      <c r="R1155" t="s">
        <v>307</v>
      </c>
      <c r="S1155" t="s">
        <v>307</v>
      </c>
      <c r="T1155" t="s">
        <v>307</v>
      </c>
      <c r="U1155" t="s">
        <v>307</v>
      </c>
      <c r="V1155" t="s">
        <v>307</v>
      </c>
      <c r="W1155" t="s">
        <v>307</v>
      </c>
      <c r="X1155" t="s">
        <v>307</v>
      </c>
      <c r="Y1155" t="s">
        <v>307</v>
      </c>
      <c r="Z1155" t="s">
        <v>307</v>
      </c>
    </row>
    <row r="1156" spans="1:42" x14ac:dyDescent="0.25">
      <c r="A1156">
        <v>210</v>
      </c>
      <c r="B1156" t="s">
        <v>164</v>
      </c>
      <c r="C1156" t="s">
        <v>39</v>
      </c>
      <c r="D1156" t="s">
        <v>50</v>
      </c>
      <c r="E1156" t="s">
        <v>307</v>
      </c>
      <c r="F1156" t="s">
        <v>307</v>
      </c>
      <c r="G1156" t="s">
        <v>307</v>
      </c>
      <c r="H1156" t="s">
        <v>307</v>
      </c>
      <c r="I1156" t="s">
        <v>307</v>
      </c>
      <c r="J1156" t="s">
        <v>307</v>
      </c>
      <c r="K1156" t="s">
        <v>307</v>
      </c>
      <c r="L1156" t="s">
        <v>307</v>
      </c>
      <c r="M1156" t="s">
        <v>307</v>
      </c>
      <c r="N1156" t="s">
        <v>307</v>
      </c>
      <c r="O1156" t="s">
        <v>307</v>
      </c>
      <c r="P1156" t="s">
        <v>307</v>
      </c>
      <c r="Q1156" t="s">
        <v>307</v>
      </c>
      <c r="R1156" t="s">
        <v>307</v>
      </c>
      <c r="S1156" t="s">
        <v>307</v>
      </c>
      <c r="T1156" t="s">
        <v>307</v>
      </c>
      <c r="U1156" t="s">
        <v>307</v>
      </c>
      <c r="V1156" t="s">
        <v>307</v>
      </c>
      <c r="W1156" t="s">
        <v>307</v>
      </c>
      <c r="X1156" t="s">
        <v>307</v>
      </c>
      <c r="Y1156" t="s">
        <v>307</v>
      </c>
      <c r="Z1156" t="s">
        <v>307</v>
      </c>
      <c r="AA1156" t="s">
        <v>307</v>
      </c>
      <c r="AB1156" t="s">
        <v>307</v>
      </c>
      <c r="AC1156" t="s">
        <v>307</v>
      </c>
      <c r="AD1156" t="s">
        <v>307</v>
      </c>
      <c r="AE1156" t="s">
        <v>307</v>
      </c>
      <c r="AF1156" t="s">
        <v>307</v>
      </c>
      <c r="AG1156" t="s">
        <v>307</v>
      </c>
      <c r="AH1156" t="s">
        <v>307</v>
      </c>
      <c r="AI1156" t="s">
        <v>307</v>
      </c>
      <c r="AJ1156" t="s">
        <v>307</v>
      </c>
      <c r="AK1156" t="s">
        <v>307</v>
      </c>
      <c r="AL1156" t="s">
        <v>307</v>
      </c>
      <c r="AM1156" t="s">
        <v>307</v>
      </c>
      <c r="AN1156" t="s">
        <v>307</v>
      </c>
      <c r="AO1156" t="s">
        <v>307</v>
      </c>
      <c r="AP1156" t="s">
        <v>307</v>
      </c>
    </row>
    <row r="1157" spans="1:42" x14ac:dyDescent="0.25">
      <c r="A1157">
        <v>210</v>
      </c>
      <c r="B1157" t="s">
        <v>164</v>
      </c>
      <c r="C1157" t="s">
        <v>39</v>
      </c>
      <c r="D1157" t="s">
        <v>48</v>
      </c>
      <c r="E1157" t="s">
        <v>307</v>
      </c>
      <c r="F1157" t="s">
        <v>307</v>
      </c>
      <c r="G1157" t="s">
        <v>307</v>
      </c>
      <c r="H1157" t="s">
        <v>307</v>
      </c>
      <c r="I1157" t="s">
        <v>307</v>
      </c>
      <c r="J1157" t="s">
        <v>307</v>
      </c>
      <c r="K1157" t="s">
        <v>307</v>
      </c>
      <c r="L1157" t="s">
        <v>307</v>
      </c>
      <c r="M1157" t="s">
        <v>307</v>
      </c>
      <c r="N1157" t="s">
        <v>307</v>
      </c>
      <c r="O1157" t="s">
        <v>307</v>
      </c>
      <c r="P1157" t="s">
        <v>307</v>
      </c>
      <c r="Q1157" t="s">
        <v>307</v>
      </c>
      <c r="R1157" t="s">
        <v>307</v>
      </c>
      <c r="S1157" t="s">
        <v>307</v>
      </c>
      <c r="T1157" t="s">
        <v>307</v>
      </c>
      <c r="U1157" t="s">
        <v>307</v>
      </c>
      <c r="V1157" t="s">
        <v>307</v>
      </c>
      <c r="W1157" t="s">
        <v>307</v>
      </c>
      <c r="X1157" t="s">
        <v>307</v>
      </c>
      <c r="Y1157" t="s">
        <v>307</v>
      </c>
      <c r="Z1157" t="s">
        <v>307</v>
      </c>
      <c r="AA1157" t="s">
        <v>307</v>
      </c>
      <c r="AB1157" t="s">
        <v>307</v>
      </c>
      <c r="AC1157" t="s">
        <v>307</v>
      </c>
      <c r="AD1157" t="s">
        <v>307</v>
      </c>
      <c r="AE1157" t="s">
        <v>307</v>
      </c>
      <c r="AF1157" t="s">
        <v>307</v>
      </c>
      <c r="AG1157" t="s">
        <v>307</v>
      </c>
      <c r="AH1157" t="s">
        <v>307</v>
      </c>
      <c r="AI1157" t="s">
        <v>307</v>
      </c>
      <c r="AJ1157" t="s">
        <v>307</v>
      </c>
      <c r="AK1157" t="s">
        <v>307</v>
      </c>
      <c r="AL1157" t="s">
        <v>307</v>
      </c>
      <c r="AM1157" t="s">
        <v>307</v>
      </c>
      <c r="AN1157" t="s">
        <v>307</v>
      </c>
      <c r="AO1157" t="s">
        <v>307</v>
      </c>
      <c r="AP1157" t="s">
        <v>307</v>
      </c>
    </row>
    <row r="1158" spans="1:42" x14ac:dyDescent="0.25">
      <c r="A1158">
        <v>210</v>
      </c>
      <c r="B1158" t="s">
        <v>164</v>
      </c>
      <c r="C1158" t="s">
        <v>39</v>
      </c>
      <c r="D1158" t="s">
        <v>51</v>
      </c>
      <c r="E1158" t="s">
        <v>307</v>
      </c>
      <c r="F1158" t="s">
        <v>307</v>
      </c>
      <c r="G1158" t="s">
        <v>307</v>
      </c>
      <c r="H1158" t="s">
        <v>307</v>
      </c>
      <c r="I1158" t="s">
        <v>307</v>
      </c>
      <c r="J1158" t="s">
        <v>307</v>
      </c>
      <c r="K1158" t="s">
        <v>307</v>
      </c>
      <c r="L1158" t="s">
        <v>307</v>
      </c>
      <c r="M1158" t="s">
        <v>307</v>
      </c>
      <c r="N1158" t="s">
        <v>307</v>
      </c>
      <c r="O1158" t="s">
        <v>307</v>
      </c>
      <c r="P1158" t="s">
        <v>307</v>
      </c>
      <c r="Q1158" t="s">
        <v>307</v>
      </c>
      <c r="R1158" t="s">
        <v>307</v>
      </c>
      <c r="S1158" t="s">
        <v>307</v>
      </c>
      <c r="T1158" t="s">
        <v>307</v>
      </c>
      <c r="U1158" t="s">
        <v>307</v>
      </c>
      <c r="V1158" t="s">
        <v>307</v>
      </c>
      <c r="W1158" t="s">
        <v>307</v>
      </c>
      <c r="X1158" t="s">
        <v>307</v>
      </c>
      <c r="Y1158" t="s">
        <v>307</v>
      </c>
      <c r="Z1158" t="s">
        <v>307</v>
      </c>
      <c r="AA1158" t="s">
        <v>307</v>
      </c>
      <c r="AB1158" t="s">
        <v>307</v>
      </c>
      <c r="AC1158" t="s">
        <v>307</v>
      </c>
      <c r="AD1158" t="s">
        <v>307</v>
      </c>
      <c r="AE1158" t="s">
        <v>307</v>
      </c>
      <c r="AF1158" t="s">
        <v>307</v>
      </c>
      <c r="AG1158" t="s">
        <v>307</v>
      </c>
      <c r="AH1158" t="s">
        <v>307</v>
      </c>
      <c r="AI1158" t="s">
        <v>307</v>
      </c>
      <c r="AJ1158" t="s">
        <v>307</v>
      </c>
      <c r="AK1158" t="s">
        <v>307</v>
      </c>
      <c r="AL1158" t="s">
        <v>307</v>
      </c>
      <c r="AM1158" t="s">
        <v>307</v>
      </c>
      <c r="AN1158" t="s">
        <v>307</v>
      </c>
      <c r="AO1158" t="s">
        <v>307</v>
      </c>
      <c r="AP1158" t="s">
        <v>307</v>
      </c>
    </row>
    <row r="1159" spans="1:42" x14ac:dyDescent="0.25">
      <c r="A1159">
        <v>210</v>
      </c>
      <c r="B1159" t="s">
        <v>164</v>
      </c>
      <c r="C1159" t="s">
        <v>46</v>
      </c>
      <c r="D1159" t="s">
        <v>65</v>
      </c>
      <c r="E1159" t="s">
        <v>307</v>
      </c>
      <c r="F1159" t="s">
        <v>307</v>
      </c>
      <c r="G1159" t="s">
        <v>307</v>
      </c>
      <c r="H1159" t="s">
        <v>307</v>
      </c>
      <c r="I1159" t="s">
        <v>307</v>
      </c>
      <c r="J1159" t="s">
        <v>307</v>
      </c>
      <c r="K1159" t="s">
        <v>307</v>
      </c>
      <c r="L1159" t="s">
        <v>307</v>
      </c>
      <c r="M1159" t="s">
        <v>307</v>
      </c>
      <c r="N1159" t="s">
        <v>307</v>
      </c>
      <c r="O1159" t="s">
        <v>307</v>
      </c>
      <c r="P1159" t="s">
        <v>307</v>
      </c>
      <c r="Q1159" t="s">
        <v>307</v>
      </c>
      <c r="R1159" t="s">
        <v>307</v>
      </c>
      <c r="S1159" t="s">
        <v>307</v>
      </c>
      <c r="T1159" t="s">
        <v>307</v>
      </c>
      <c r="U1159" t="s">
        <v>307</v>
      </c>
      <c r="V1159" t="s">
        <v>307</v>
      </c>
      <c r="W1159" t="s">
        <v>307</v>
      </c>
      <c r="X1159" t="s">
        <v>307</v>
      </c>
      <c r="Y1159" t="s">
        <v>307</v>
      </c>
      <c r="Z1159" t="s">
        <v>307</v>
      </c>
    </row>
    <row r="1160" spans="1:42" x14ac:dyDescent="0.25">
      <c r="A1160">
        <v>210</v>
      </c>
      <c r="B1160" t="s">
        <v>164</v>
      </c>
      <c r="C1160" t="s">
        <v>46</v>
      </c>
      <c r="D1160" t="s">
        <v>66</v>
      </c>
      <c r="E1160" t="s">
        <v>307</v>
      </c>
      <c r="F1160" t="s">
        <v>307</v>
      </c>
      <c r="G1160" t="s">
        <v>307</v>
      </c>
      <c r="H1160" t="s">
        <v>307</v>
      </c>
      <c r="I1160" t="s">
        <v>307</v>
      </c>
      <c r="J1160" t="s">
        <v>307</v>
      </c>
      <c r="K1160" t="s">
        <v>307</v>
      </c>
      <c r="L1160" t="s">
        <v>307</v>
      </c>
      <c r="M1160" t="s">
        <v>307</v>
      </c>
      <c r="N1160" t="s">
        <v>307</v>
      </c>
      <c r="O1160" t="s">
        <v>307</v>
      </c>
      <c r="P1160" t="s">
        <v>307</v>
      </c>
      <c r="Q1160" t="s">
        <v>307</v>
      </c>
      <c r="R1160" t="s">
        <v>307</v>
      </c>
      <c r="S1160" t="s">
        <v>307</v>
      </c>
      <c r="T1160" t="s">
        <v>307</v>
      </c>
      <c r="U1160" t="s">
        <v>307</v>
      </c>
      <c r="V1160" t="s">
        <v>307</v>
      </c>
      <c r="W1160" t="s">
        <v>307</v>
      </c>
      <c r="X1160" t="s">
        <v>307</v>
      </c>
      <c r="Y1160" t="s">
        <v>307</v>
      </c>
      <c r="Z1160" t="s">
        <v>307</v>
      </c>
    </row>
    <row r="1161" spans="1:42" x14ac:dyDescent="0.25">
      <c r="A1161">
        <v>210</v>
      </c>
      <c r="B1161" t="s">
        <v>164</v>
      </c>
      <c r="C1161" t="s">
        <v>46</v>
      </c>
      <c r="D1161" t="s">
        <v>67</v>
      </c>
      <c r="E1161" t="s">
        <v>307</v>
      </c>
      <c r="F1161" t="s">
        <v>307</v>
      </c>
      <c r="G1161" t="s">
        <v>307</v>
      </c>
      <c r="H1161" t="s">
        <v>307</v>
      </c>
      <c r="I1161" t="s">
        <v>307</v>
      </c>
      <c r="J1161" t="s">
        <v>307</v>
      </c>
      <c r="K1161" t="s">
        <v>307</v>
      </c>
      <c r="L1161" t="s">
        <v>307</v>
      </c>
      <c r="M1161" t="s">
        <v>307</v>
      </c>
      <c r="N1161" t="s">
        <v>307</v>
      </c>
      <c r="O1161" t="s">
        <v>307</v>
      </c>
      <c r="P1161" t="s">
        <v>307</v>
      </c>
      <c r="Q1161" t="s">
        <v>307</v>
      </c>
      <c r="R1161" t="s">
        <v>307</v>
      </c>
      <c r="S1161" t="s">
        <v>307</v>
      </c>
      <c r="T1161" t="s">
        <v>307</v>
      </c>
      <c r="U1161" t="s">
        <v>307</v>
      </c>
      <c r="V1161" t="s">
        <v>307</v>
      </c>
      <c r="W1161" t="s">
        <v>307</v>
      </c>
      <c r="X1161" t="s">
        <v>307</v>
      </c>
      <c r="Y1161" t="s">
        <v>307</v>
      </c>
      <c r="Z1161" t="s">
        <v>307</v>
      </c>
    </row>
    <row r="1162" spans="1:42" x14ac:dyDescent="0.25">
      <c r="A1162">
        <v>210</v>
      </c>
      <c r="B1162" t="s">
        <v>164</v>
      </c>
      <c r="C1162" t="s">
        <v>46</v>
      </c>
      <c r="D1162" t="s">
        <v>68</v>
      </c>
      <c r="E1162" t="s">
        <v>307</v>
      </c>
      <c r="F1162" t="s">
        <v>307</v>
      </c>
      <c r="G1162" t="s">
        <v>307</v>
      </c>
      <c r="H1162" t="s">
        <v>307</v>
      </c>
      <c r="I1162" t="s">
        <v>307</v>
      </c>
      <c r="J1162" t="s">
        <v>307</v>
      </c>
      <c r="K1162" t="s">
        <v>307</v>
      </c>
      <c r="L1162" t="s">
        <v>307</v>
      </c>
      <c r="M1162" t="s">
        <v>307</v>
      </c>
      <c r="N1162" t="s">
        <v>307</v>
      </c>
      <c r="O1162" t="s">
        <v>307</v>
      </c>
      <c r="P1162" t="s">
        <v>307</v>
      </c>
      <c r="Q1162" t="s">
        <v>307</v>
      </c>
      <c r="R1162" t="s">
        <v>307</v>
      </c>
      <c r="S1162" t="s">
        <v>307</v>
      </c>
      <c r="T1162" t="s">
        <v>307</v>
      </c>
      <c r="U1162" t="s">
        <v>307</v>
      </c>
      <c r="V1162" t="s">
        <v>307</v>
      </c>
      <c r="W1162" t="s">
        <v>307</v>
      </c>
      <c r="X1162" t="s">
        <v>307</v>
      </c>
      <c r="Y1162" t="s">
        <v>307</v>
      </c>
      <c r="Z1162" t="s">
        <v>307</v>
      </c>
    </row>
    <row r="1163" spans="1:42" x14ac:dyDescent="0.25">
      <c r="A1163">
        <v>210</v>
      </c>
      <c r="B1163" t="s">
        <v>164</v>
      </c>
      <c r="C1163" t="s">
        <v>46</v>
      </c>
      <c r="D1163" t="s">
        <v>69</v>
      </c>
      <c r="E1163" t="s">
        <v>307</v>
      </c>
      <c r="F1163" t="s">
        <v>307</v>
      </c>
      <c r="G1163" t="s">
        <v>307</v>
      </c>
      <c r="H1163" t="s">
        <v>307</v>
      </c>
      <c r="I1163" t="s">
        <v>307</v>
      </c>
      <c r="J1163" t="s">
        <v>307</v>
      </c>
      <c r="K1163" t="s">
        <v>307</v>
      </c>
      <c r="L1163" t="s">
        <v>307</v>
      </c>
      <c r="M1163" t="s">
        <v>307</v>
      </c>
      <c r="N1163" t="s">
        <v>307</v>
      </c>
      <c r="O1163" t="s">
        <v>307</v>
      </c>
      <c r="P1163" t="s">
        <v>307</v>
      </c>
      <c r="Q1163" t="s">
        <v>307</v>
      </c>
      <c r="R1163" t="s">
        <v>307</v>
      </c>
      <c r="S1163" t="s">
        <v>307</v>
      </c>
      <c r="T1163" t="s">
        <v>307</v>
      </c>
      <c r="U1163" t="s">
        <v>307</v>
      </c>
      <c r="V1163" t="s">
        <v>307</v>
      </c>
      <c r="W1163" t="s">
        <v>307</v>
      </c>
      <c r="X1163" t="s">
        <v>307</v>
      </c>
      <c r="Y1163" t="s">
        <v>307</v>
      </c>
      <c r="Z1163" t="s">
        <v>307</v>
      </c>
    </row>
    <row r="1164" spans="1:42" x14ac:dyDescent="0.25">
      <c r="A1164">
        <v>210</v>
      </c>
      <c r="B1164" t="s">
        <v>164</v>
      </c>
      <c r="C1164" t="s">
        <v>46</v>
      </c>
      <c r="D1164" t="s">
        <v>70</v>
      </c>
      <c r="E1164" t="s">
        <v>307</v>
      </c>
      <c r="F1164" t="s">
        <v>307</v>
      </c>
      <c r="G1164" t="s">
        <v>307</v>
      </c>
      <c r="H1164" t="s">
        <v>307</v>
      </c>
      <c r="I1164" t="s">
        <v>307</v>
      </c>
      <c r="J1164" t="s">
        <v>307</v>
      </c>
      <c r="K1164" t="s">
        <v>307</v>
      </c>
      <c r="L1164" t="s">
        <v>307</v>
      </c>
      <c r="M1164" t="s">
        <v>307</v>
      </c>
      <c r="N1164" t="s">
        <v>307</v>
      </c>
      <c r="O1164" t="s">
        <v>307</v>
      </c>
      <c r="P1164" t="s">
        <v>307</v>
      </c>
      <c r="Q1164" t="s">
        <v>307</v>
      </c>
      <c r="R1164" t="s">
        <v>307</v>
      </c>
      <c r="S1164" t="s">
        <v>307</v>
      </c>
      <c r="T1164" t="s">
        <v>307</v>
      </c>
      <c r="U1164" t="s">
        <v>307</v>
      </c>
      <c r="V1164" t="s">
        <v>307</v>
      </c>
      <c r="W1164" t="s">
        <v>307</v>
      </c>
      <c r="X1164" t="s">
        <v>307</v>
      </c>
      <c r="Y1164" t="s">
        <v>307</v>
      </c>
      <c r="Z1164" t="s">
        <v>307</v>
      </c>
    </row>
    <row r="1165" spans="1:42" x14ac:dyDescent="0.25">
      <c r="A1165">
        <v>210</v>
      </c>
      <c r="B1165" t="s">
        <v>164</v>
      </c>
      <c r="C1165" t="s">
        <v>46</v>
      </c>
      <c r="D1165" t="s">
        <v>71</v>
      </c>
      <c r="E1165" t="s">
        <v>307</v>
      </c>
      <c r="F1165" t="s">
        <v>307</v>
      </c>
      <c r="G1165" t="s">
        <v>307</v>
      </c>
      <c r="H1165" t="s">
        <v>307</v>
      </c>
      <c r="I1165" t="s">
        <v>307</v>
      </c>
      <c r="J1165" t="s">
        <v>307</v>
      </c>
      <c r="K1165" t="s">
        <v>307</v>
      </c>
      <c r="L1165" t="s">
        <v>307</v>
      </c>
      <c r="M1165" t="s">
        <v>307</v>
      </c>
      <c r="N1165" t="s">
        <v>307</v>
      </c>
      <c r="O1165" t="s">
        <v>307</v>
      </c>
      <c r="P1165" t="s">
        <v>307</v>
      </c>
      <c r="Q1165" t="s">
        <v>307</v>
      </c>
      <c r="R1165" t="s">
        <v>307</v>
      </c>
      <c r="S1165" t="s">
        <v>307</v>
      </c>
      <c r="T1165" t="s">
        <v>307</v>
      </c>
      <c r="U1165" t="s">
        <v>307</v>
      </c>
      <c r="V1165" t="s">
        <v>307</v>
      </c>
      <c r="W1165" t="s">
        <v>307</v>
      </c>
      <c r="X1165" t="s">
        <v>307</v>
      </c>
      <c r="Y1165" t="s">
        <v>307</v>
      </c>
      <c r="Z1165" t="s">
        <v>307</v>
      </c>
    </row>
    <row r="1166" spans="1:42" x14ac:dyDescent="0.25">
      <c r="A1166">
        <v>210</v>
      </c>
      <c r="B1166" t="s">
        <v>164</v>
      </c>
      <c r="C1166" t="s">
        <v>46</v>
      </c>
      <c r="D1166" t="s">
        <v>72</v>
      </c>
      <c r="E1166" t="s">
        <v>307</v>
      </c>
      <c r="F1166" t="s">
        <v>307</v>
      </c>
      <c r="G1166" t="s">
        <v>307</v>
      </c>
      <c r="H1166" t="s">
        <v>307</v>
      </c>
      <c r="I1166" t="s">
        <v>307</v>
      </c>
      <c r="J1166" t="s">
        <v>307</v>
      </c>
      <c r="K1166" t="s">
        <v>307</v>
      </c>
      <c r="L1166" t="s">
        <v>307</v>
      </c>
      <c r="M1166" t="s">
        <v>307</v>
      </c>
      <c r="N1166" t="s">
        <v>307</v>
      </c>
      <c r="O1166" t="s">
        <v>307</v>
      </c>
      <c r="P1166" t="s">
        <v>307</v>
      </c>
      <c r="Q1166" t="s">
        <v>307</v>
      </c>
      <c r="R1166" t="s">
        <v>307</v>
      </c>
      <c r="S1166" t="s">
        <v>307</v>
      </c>
      <c r="T1166" t="s">
        <v>307</v>
      </c>
      <c r="U1166" t="s">
        <v>307</v>
      </c>
      <c r="V1166" t="s">
        <v>307</v>
      </c>
      <c r="W1166" t="s">
        <v>307</v>
      </c>
      <c r="X1166" t="s">
        <v>307</v>
      </c>
      <c r="Y1166" t="s">
        <v>307</v>
      </c>
      <c r="Z1166" t="s">
        <v>307</v>
      </c>
    </row>
    <row r="1167" spans="1:42" x14ac:dyDescent="0.25">
      <c r="A1167">
        <v>210</v>
      </c>
      <c r="B1167" t="s">
        <v>164</v>
      </c>
      <c r="C1167" t="s">
        <v>46</v>
      </c>
      <c r="D1167" t="s">
        <v>47</v>
      </c>
      <c r="E1167" t="s">
        <v>307</v>
      </c>
      <c r="F1167" t="s">
        <v>307</v>
      </c>
      <c r="G1167" t="s">
        <v>307</v>
      </c>
      <c r="H1167" t="s">
        <v>307</v>
      </c>
      <c r="I1167" t="s">
        <v>307</v>
      </c>
      <c r="J1167" t="s">
        <v>307</v>
      </c>
      <c r="K1167" t="s">
        <v>307</v>
      </c>
      <c r="L1167" t="s">
        <v>307</v>
      </c>
      <c r="M1167" t="s">
        <v>307</v>
      </c>
      <c r="N1167" t="s">
        <v>307</v>
      </c>
      <c r="O1167" t="s">
        <v>307</v>
      </c>
      <c r="P1167" t="s">
        <v>307</v>
      </c>
      <c r="Q1167" t="s">
        <v>307</v>
      </c>
      <c r="R1167" t="s">
        <v>307</v>
      </c>
      <c r="S1167" t="s">
        <v>307</v>
      </c>
      <c r="T1167" t="s">
        <v>307</v>
      </c>
      <c r="U1167" t="s">
        <v>307</v>
      </c>
      <c r="V1167" t="s">
        <v>307</v>
      </c>
      <c r="W1167" t="s">
        <v>307</v>
      </c>
      <c r="X1167" t="s">
        <v>307</v>
      </c>
      <c r="Y1167" t="s">
        <v>307</v>
      </c>
      <c r="Z1167" t="s">
        <v>307</v>
      </c>
    </row>
    <row r="1168" spans="1:42" x14ac:dyDescent="0.25">
      <c r="A1168">
        <v>210</v>
      </c>
      <c r="B1168" t="s">
        <v>164</v>
      </c>
      <c r="C1168" t="s">
        <v>46</v>
      </c>
      <c r="D1168" t="s">
        <v>48</v>
      </c>
      <c r="E1168" t="s">
        <v>307</v>
      </c>
      <c r="F1168" t="s">
        <v>307</v>
      </c>
      <c r="G1168" t="s">
        <v>307</v>
      </c>
      <c r="H1168" t="s">
        <v>307</v>
      </c>
      <c r="I1168" t="s">
        <v>307</v>
      </c>
      <c r="J1168" t="s">
        <v>307</v>
      </c>
      <c r="K1168" t="s">
        <v>307</v>
      </c>
      <c r="L1168" t="s">
        <v>307</v>
      </c>
      <c r="M1168" t="s">
        <v>307</v>
      </c>
      <c r="N1168" t="s">
        <v>307</v>
      </c>
      <c r="O1168" t="s">
        <v>307</v>
      </c>
      <c r="P1168" t="s">
        <v>307</v>
      </c>
      <c r="Q1168" t="s">
        <v>307</v>
      </c>
      <c r="R1168" t="s">
        <v>307</v>
      </c>
      <c r="S1168" t="s">
        <v>307</v>
      </c>
      <c r="T1168" t="s">
        <v>307</v>
      </c>
      <c r="U1168" t="s">
        <v>307</v>
      </c>
      <c r="V1168" t="s">
        <v>307</v>
      </c>
      <c r="W1168" t="s">
        <v>307</v>
      </c>
      <c r="X1168" t="s">
        <v>307</v>
      </c>
      <c r="Y1168" t="s">
        <v>307</v>
      </c>
      <c r="Z1168" t="s">
        <v>307</v>
      </c>
    </row>
    <row r="1169" spans="1:26" x14ac:dyDescent="0.25">
      <c r="A1169">
        <v>210</v>
      </c>
      <c r="B1169" t="s">
        <v>164</v>
      </c>
      <c r="C1169" t="s">
        <v>46</v>
      </c>
      <c r="D1169" t="s">
        <v>49</v>
      </c>
      <c r="E1169" t="s">
        <v>307</v>
      </c>
      <c r="F1169" t="s">
        <v>307</v>
      </c>
      <c r="G1169" t="s">
        <v>307</v>
      </c>
      <c r="H1169" t="s">
        <v>307</v>
      </c>
      <c r="I1169" t="s">
        <v>307</v>
      </c>
      <c r="J1169" t="s">
        <v>307</v>
      </c>
      <c r="K1169" t="s">
        <v>307</v>
      </c>
      <c r="L1169" t="s">
        <v>307</v>
      </c>
      <c r="M1169" t="s">
        <v>307</v>
      </c>
      <c r="N1169" t="s">
        <v>307</v>
      </c>
      <c r="O1169" t="s">
        <v>307</v>
      </c>
      <c r="P1169" t="s">
        <v>307</v>
      </c>
      <c r="Q1169" t="s">
        <v>307</v>
      </c>
      <c r="R1169" t="s">
        <v>307</v>
      </c>
      <c r="S1169" t="s">
        <v>307</v>
      </c>
      <c r="T1169" t="s">
        <v>307</v>
      </c>
      <c r="U1169" t="s">
        <v>307</v>
      </c>
      <c r="V1169" t="s">
        <v>307</v>
      </c>
      <c r="W1169" t="s">
        <v>307</v>
      </c>
      <c r="X1169" t="s">
        <v>307</v>
      </c>
      <c r="Y1169" t="s">
        <v>307</v>
      </c>
      <c r="Z1169" t="s">
        <v>307</v>
      </c>
    </row>
    <row r="1170" spans="1:26" x14ac:dyDescent="0.25">
      <c r="A1170">
        <v>210</v>
      </c>
      <c r="B1170" t="s">
        <v>164</v>
      </c>
      <c r="C1170" t="s">
        <v>41</v>
      </c>
      <c r="D1170" t="s">
        <v>48</v>
      </c>
      <c r="E1170" t="s">
        <v>307</v>
      </c>
      <c r="F1170" t="s">
        <v>307</v>
      </c>
      <c r="G1170" t="s">
        <v>307</v>
      </c>
      <c r="H1170" t="s">
        <v>307</v>
      </c>
      <c r="I1170" t="s">
        <v>307</v>
      </c>
      <c r="J1170" t="s">
        <v>307</v>
      </c>
      <c r="K1170" t="s">
        <v>307</v>
      </c>
      <c r="L1170" t="s">
        <v>307</v>
      </c>
      <c r="M1170" t="s">
        <v>307</v>
      </c>
      <c r="N1170" t="s">
        <v>307</v>
      </c>
      <c r="O1170" t="s">
        <v>307</v>
      </c>
      <c r="P1170" t="s">
        <v>307</v>
      </c>
      <c r="Q1170" t="s">
        <v>307</v>
      </c>
      <c r="R1170" t="s">
        <v>307</v>
      </c>
      <c r="S1170" t="s">
        <v>307</v>
      </c>
      <c r="T1170" t="s">
        <v>307</v>
      </c>
      <c r="U1170" t="s">
        <v>307</v>
      </c>
      <c r="V1170" t="s">
        <v>307</v>
      </c>
      <c r="W1170" t="s">
        <v>307</v>
      </c>
      <c r="X1170" t="s">
        <v>307</v>
      </c>
      <c r="Y1170" t="s">
        <v>307</v>
      </c>
      <c r="Z1170" t="s">
        <v>307</v>
      </c>
    </row>
    <row r="1171" spans="1:26" x14ac:dyDescent="0.25">
      <c r="A1171">
        <v>210</v>
      </c>
      <c r="B1171" t="s">
        <v>164</v>
      </c>
      <c r="C1171" t="s">
        <v>459</v>
      </c>
      <c r="D1171" t="s">
        <v>48</v>
      </c>
      <c r="E1171" t="s">
        <v>307</v>
      </c>
      <c r="F1171" t="s">
        <v>307</v>
      </c>
      <c r="G1171" t="s">
        <v>307</v>
      </c>
      <c r="H1171" t="s">
        <v>307</v>
      </c>
      <c r="I1171" t="s">
        <v>307</v>
      </c>
      <c r="J1171" t="s">
        <v>307</v>
      </c>
      <c r="K1171" t="s">
        <v>307</v>
      </c>
      <c r="L1171" t="s">
        <v>307</v>
      </c>
      <c r="M1171" t="s">
        <v>307</v>
      </c>
      <c r="N1171" t="s">
        <v>307</v>
      </c>
      <c r="O1171" t="s">
        <v>307</v>
      </c>
      <c r="P1171" t="s">
        <v>307</v>
      </c>
      <c r="Q1171" t="s">
        <v>307</v>
      </c>
    </row>
    <row r="1172" spans="1:26" x14ac:dyDescent="0.25">
      <c r="A1172">
        <v>210</v>
      </c>
      <c r="B1172" t="s">
        <v>164</v>
      </c>
      <c r="C1172" t="s">
        <v>304</v>
      </c>
      <c r="D1172" t="s">
        <v>48</v>
      </c>
      <c r="E1172" t="s">
        <v>307</v>
      </c>
      <c r="F1172" t="s">
        <v>307</v>
      </c>
      <c r="G1172" t="s">
        <v>307</v>
      </c>
      <c r="H1172" t="s">
        <v>307</v>
      </c>
      <c r="I1172" t="s">
        <v>307</v>
      </c>
      <c r="J1172" t="s">
        <v>307</v>
      </c>
      <c r="K1172" t="s">
        <v>307</v>
      </c>
      <c r="L1172" t="s">
        <v>307</v>
      </c>
      <c r="M1172" t="s">
        <v>307</v>
      </c>
      <c r="N1172" t="s">
        <v>307</v>
      </c>
      <c r="O1172" t="s">
        <v>307</v>
      </c>
      <c r="P1172" t="s">
        <v>307</v>
      </c>
      <c r="Q1172" t="s">
        <v>307</v>
      </c>
    </row>
    <row r="1173" spans="1:26" x14ac:dyDescent="0.25">
      <c r="A1173">
        <v>210</v>
      </c>
      <c r="B1173" t="s">
        <v>164</v>
      </c>
      <c r="C1173" t="s">
        <v>433</v>
      </c>
      <c r="D1173" t="s">
        <v>48</v>
      </c>
      <c r="E1173" t="s">
        <v>307</v>
      </c>
      <c r="F1173" t="s">
        <v>307</v>
      </c>
      <c r="G1173" t="s">
        <v>307</v>
      </c>
      <c r="H1173" t="s">
        <v>307</v>
      </c>
      <c r="I1173" t="s">
        <v>307</v>
      </c>
      <c r="J1173" t="s">
        <v>307</v>
      </c>
      <c r="K1173" t="s">
        <v>307</v>
      </c>
      <c r="L1173" t="s">
        <v>307</v>
      </c>
      <c r="M1173" t="s">
        <v>307</v>
      </c>
      <c r="N1173" t="s">
        <v>307</v>
      </c>
      <c r="O1173" t="s">
        <v>307</v>
      </c>
      <c r="P1173" t="s">
        <v>307</v>
      </c>
      <c r="Q1173" t="s">
        <v>307</v>
      </c>
    </row>
    <row r="1174" spans="1:26" x14ac:dyDescent="0.25">
      <c r="A1174">
        <v>210</v>
      </c>
      <c r="B1174" t="s">
        <v>164</v>
      </c>
      <c r="C1174" t="s">
        <v>305</v>
      </c>
      <c r="D1174" t="s">
        <v>48</v>
      </c>
      <c r="E1174" t="s">
        <v>307</v>
      </c>
      <c r="F1174" t="s">
        <v>307</v>
      </c>
      <c r="G1174" t="s">
        <v>307</v>
      </c>
      <c r="H1174" t="s">
        <v>307</v>
      </c>
      <c r="I1174" t="s">
        <v>307</v>
      </c>
      <c r="J1174" t="s">
        <v>307</v>
      </c>
      <c r="K1174" t="s">
        <v>307</v>
      </c>
      <c r="L1174" t="s">
        <v>307</v>
      </c>
      <c r="M1174" t="s">
        <v>307</v>
      </c>
      <c r="N1174" t="s">
        <v>307</v>
      </c>
      <c r="O1174" t="s">
        <v>307</v>
      </c>
      <c r="P1174" t="s">
        <v>307</v>
      </c>
      <c r="Q1174" t="s">
        <v>307</v>
      </c>
    </row>
    <row r="1175" spans="1:26" x14ac:dyDescent="0.25">
      <c r="A1175">
        <v>210</v>
      </c>
      <c r="B1175" t="s">
        <v>164</v>
      </c>
      <c r="C1175" t="s">
        <v>306</v>
      </c>
      <c r="D1175" t="s">
        <v>48</v>
      </c>
      <c r="E1175" t="s">
        <v>307</v>
      </c>
      <c r="F1175" t="s">
        <v>307</v>
      </c>
      <c r="G1175" t="s">
        <v>307</v>
      </c>
      <c r="H1175" t="s">
        <v>307</v>
      </c>
      <c r="I1175" t="s">
        <v>307</v>
      </c>
      <c r="J1175" t="s">
        <v>307</v>
      </c>
      <c r="K1175" t="s">
        <v>307</v>
      </c>
      <c r="L1175" t="s">
        <v>307</v>
      </c>
      <c r="M1175" t="s">
        <v>307</v>
      </c>
      <c r="N1175" t="s">
        <v>307</v>
      </c>
      <c r="O1175" t="s">
        <v>307</v>
      </c>
      <c r="P1175" t="s">
        <v>307</v>
      </c>
      <c r="Q1175" t="s">
        <v>307</v>
      </c>
    </row>
    <row r="1176" spans="1:26" x14ac:dyDescent="0.25">
      <c r="A1176">
        <v>210</v>
      </c>
      <c r="B1176" t="s">
        <v>164</v>
      </c>
      <c r="C1176" t="s">
        <v>44</v>
      </c>
      <c r="D1176" t="s">
        <v>54</v>
      </c>
      <c r="E1176" t="s">
        <v>307</v>
      </c>
      <c r="F1176" t="s">
        <v>307</v>
      </c>
      <c r="G1176" t="s">
        <v>307</v>
      </c>
      <c r="H1176" t="s">
        <v>307</v>
      </c>
      <c r="I1176" t="s">
        <v>307</v>
      </c>
      <c r="J1176" t="s">
        <v>307</v>
      </c>
      <c r="K1176" t="s">
        <v>307</v>
      </c>
      <c r="L1176" t="s">
        <v>307</v>
      </c>
      <c r="M1176" t="s">
        <v>307</v>
      </c>
      <c r="N1176" t="s">
        <v>307</v>
      </c>
      <c r="O1176" t="s">
        <v>307</v>
      </c>
      <c r="P1176" t="s">
        <v>307</v>
      </c>
      <c r="Q1176" t="s">
        <v>307</v>
      </c>
      <c r="R1176" t="s">
        <v>307</v>
      </c>
      <c r="S1176" t="s">
        <v>307</v>
      </c>
      <c r="T1176" t="s">
        <v>307</v>
      </c>
      <c r="U1176" t="s">
        <v>307</v>
      </c>
      <c r="V1176" t="s">
        <v>307</v>
      </c>
      <c r="W1176" t="s">
        <v>307</v>
      </c>
    </row>
    <row r="1177" spans="1:26" x14ac:dyDescent="0.25">
      <c r="A1177">
        <v>210</v>
      </c>
      <c r="B1177" t="s">
        <v>164</v>
      </c>
      <c r="C1177" t="s">
        <v>44</v>
      </c>
      <c r="D1177" t="s">
        <v>55</v>
      </c>
      <c r="E1177" t="s">
        <v>307</v>
      </c>
      <c r="F1177" t="s">
        <v>307</v>
      </c>
      <c r="G1177" t="s">
        <v>307</v>
      </c>
      <c r="H1177" t="s">
        <v>307</v>
      </c>
      <c r="I1177" t="s">
        <v>307</v>
      </c>
      <c r="J1177" t="s">
        <v>307</v>
      </c>
      <c r="K1177" t="s">
        <v>307</v>
      </c>
      <c r="L1177" t="s">
        <v>307</v>
      </c>
      <c r="M1177" t="s">
        <v>307</v>
      </c>
      <c r="N1177" t="s">
        <v>307</v>
      </c>
      <c r="O1177" t="s">
        <v>307</v>
      </c>
      <c r="P1177" t="s">
        <v>307</v>
      </c>
      <c r="Q1177" t="s">
        <v>307</v>
      </c>
      <c r="R1177" t="s">
        <v>307</v>
      </c>
      <c r="S1177" t="s">
        <v>307</v>
      </c>
      <c r="T1177" t="s">
        <v>307</v>
      </c>
      <c r="U1177" t="s">
        <v>307</v>
      </c>
      <c r="V1177" t="s">
        <v>307</v>
      </c>
      <c r="W1177" t="s">
        <v>307</v>
      </c>
    </row>
    <row r="1178" spans="1:26" x14ac:dyDescent="0.25">
      <c r="A1178">
        <v>210</v>
      </c>
      <c r="B1178" t="s">
        <v>164</v>
      </c>
      <c r="C1178" t="s">
        <v>44</v>
      </c>
      <c r="D1178" t="s">
        <v>56</v>
      </c>
      <c r="E1178" t="s">
        <v>307</v>
      </c>
      <c r="F1178" t="s">
        <v>307</v>
      </c>
      <c r="G1178" t="s">
        <v>307</v>
      </c>
      <c r="H1178" t="s">
        <v>307</v>
      </c>
      <c r="I1178" t="s">
        <v>307</v>
      </c>
      <c r="J1178" t="s">
        <v>307</v>
      </c>
      <c r="K1178" t="s">
        <v>307</v>
      </c>
      <c r="L1178" t="s">
        <v>307</v>
      </c>
      <c r="M1178" t="s">
        <v>307</v>
      </c>
      <c r="N1178" t="s">
        <v>307</v>
      </c>
      <c r="O1178" t="s">
        <v>307</v>
      </c>
      <c r="P1178" t="s">
        <v>307</v>
      </c>
      <c r="Q1178" t="s">
        <v>307</v>
      </c>
      <c r="R1178" t="s">
        <v>307</v>
      </c>
      <c r="S1178" t="s">
        <v>307</v>
      </c>
      <c r="T1178" t="s">
        <v>307</v>
      </c>
      <c r="U1178" t="s">
        <v>307</v>
      </c>
      <c r="V1178" t="s">
        <v>307</v>
      </c>
      <c r="W1178" t="s">
        <v>307</v>
      </c>
    </row>
    <row r="1179" spans="1:26" x14ac:dyDescent="0.25">
      <c r="A1179">
        <v>210</v>
      </c>
      <c r="B1179" t="s">
        <v>164</v>
      </c>
      <c r="C1179" t="s">
        <v>44</v>
      </c>
      <c r="D1179" t="s">
        <v>57</v>
      </c>
      <c r="E1179" t="s">
        <v>307</v>
      </c>
      <c r="F1179" t="s">
        <v>307</v>
      </c>
      <c r="G1179" t="s">
        <v>307</v>
      </c>
      <c r="H1179" t="s">
        <v>307</v>
      </c>
      <c r="I1179" t="s">
        <v>307</v>
      </c>
      <c r="J1179" t="s">
        <v>307</v>
      </c>
      <c r="K1179" t="s">
        <v>307</v>
      </c>
      <c r="L1179" t="s">
        <v>307</v>
      </c>
      <c r="M1179" t="s">
        <v>307</v>
      </c>
      <c r="N1179" t="s">
        <v>307</v>
      </c>
      <c r="O1179" t="s">
        <v>307</v>
      </c>
      <c r="P1179" t="s">
        <v>307</v>
      </c>
      <c r="Q1179" t="s">
        <v>307</v>
      </c>
      <c r="R1179" t="s">
        <v>307</v>
      </c>
      <c r="S1179" t="s">
        <v>307</v>
      </c>
      <c r="T1179" t="s">
        <v>307</v>
      </c>
      <c r="U1179" t="s">
        <v>307</v>
      </c>
      <c r="V1179" t="s">
        <v>307</v>
      </c>
      <c r="W1179" t="s">
        <v>307</v>
      </c>
    </row>
    <row r="1180" spans="1:26" x14ac:dyDescent="0.25">
      <c r="A1180">
        <v>210</v>
      </c>
      <c r="B1180" t="s">
        <v>164</v>
      </c>
      <c r="C1180" t="s">
        <v>44</v>
      </c>
      <c r="D1180" t="s">
        <v>58</v>
      </c>
      <c r="E1180" t="s">
        <v>307</v>
      </c>
      <c r="F1180" t="s">
        <v>307</v>
      </c>
      <c r="G1180" t="s">
        <v>307</v>
      </c>
      <c r="H1180" t="s">
        <v>307</v>
      </c>
      <c r="I1180" t="s">
        <v>307</v>
      </c>
      <c r="J1180" t="s">
        <v>307</v>
      </c>
      <c r="K1180" t="s">
        <v>307</v>
      </c>
      <c r="L1180" t="s">
        <v>307</v>
      </c>
      <c r="M1180" t="s">
        <v>307</v>
      </c>
      <c r="N1180" t="s">
        <v>307</v>
      </c>
      <c r="O1180" t="s">
        <v>307</v>
      </c>
      <c r="P1180" t="s">
        <v>307</v>
      </c>
      <c r="Q1180" t="s">
        <v>307</v>
      </c>
      <c r="R1180" t="s">
        <v>307</v>
      </c>
      <c r="S1180" t="s">
        <v>307</v>
      </c>
      <c r="T1180" t="s">
        <v>307</v>
      </c>
      <c r="U1180" t="s">
        <v>307</v>
      </c>
      <c r="V1180" t="s">
        <v>307</v>
      </c>
      <c r="W1180" t="s">
        <v>307</v>
      </c>
    </row>
    <row r="1181" spans="1:26" x14ac:dyDescent="0.25">
      <c r="A1181">
        <v>210</v>
      </c>
      <c r="B1181" t="s">
        <v>164</v>
      </c>
      <c r="C1181" t="s">
        <v>44</v>
      </c>
      <c r="D1181" t="s">
        <v>59</v>
      </c>
      <c r="E1181" t="s">
        <v>307</v>
      </c>
      <c r="F1181" t="s">
        <v>307</v>
      </c>
      <c r="G1181" t="s">
        <v>307</v>
      </c>
      <c r="H1181" t="s">
        <v>307</v>
      </c>
      <c r="I1181" t="s">
        <v>307</v>
      </c>
      <c r="J1181" t="s">
        <v>307</v>
      </c>
      <c r="K1181" t="s">
        <v>307</v>
      </c>
      <c r="L1181" t="s">
        <v>307</v>
      </c>
      <c r="M1181" t="s">
        <v>307</v>
      </c>
      <c r="N1181" t="s">
        <v>307</v>
      </c>
      <c r="O1181" t="s">
        <v>307</v>
      </c>
      <c r="P1181" t="s">
        <v>307</v>
      </c>
      <c r="Q1181" t="s">
        <v>307</v>
      </c>
      <c r="R1181" t="s">
        <v>307</v>
      </c>
      <c r="S1181" t="s">
        <v>307</v>
      </c>
      <c r="T1181" t="s">
        <v>307</v>
      </c>
      <c r="U1181" t="s">
        <v>307</v>
      </c>
      <c r="V1181" t="s">
        <v>307</v>
      </c>
      <c r="W1181" t="s">
        <v>307</v>
      </c>
    </row>
    <row r="1182" spans="1:26" x14ac:dyDescent="0.25">
      <c r="A1182">
        <v>210</v>
      </c>
      <c r="B1182" t="s">
        <v>164</v>
      </c>
      <c r="C1182" t="s">
        <v>44</v>
      </c>
      <c r="D1182" t="s">
        <v>60</v>
      </c>
      <c r="E1182" t="s">
        <v>307</v>
      </c>
      <c r="F1182" t="s">
        <v>307</v>
      </c>
      <c r="G1182" t="s">
        <v>307</v>
      </c>
      <c r="H1182" t="s">
        <v>307</v>
      </c>
      <c r="I1182" t="s">
        <v>307</v>
      </c>
      <c r="J1182" t="s">
        <v>307</v>
      </c>
      <c r="K1182" t="s">
        <v>307</v>
      </c>
      <c r="L1182" t="s">
        <v>307</v>
      </c>
      <c r="M1182" t="s">
        <v>307</v>
      </c>
      <c r="N1182" t="s">
        <v>307</v>
      </c>
      <c r="O1182" t="s">
        <v>307</v>
      </c>
      <c r="P1182" t="s">
        <v>307</v>
      </c>
      <c r="Q1182" t="s">
        <v>307</v>
      </c>
      <c r="R1182" t="s">
        <v>307</v>
      </c>
      <c r="S1182" t="s">
        <v>307</v>
      </c>
      <c r="T1182" t="s">
        <v>307</v>
      </c>
      <c r="U1182" t="s">
        <v>307</v>
      </c>
      <c r="V1182" t="s">
        <v>307</v>
      </c>
      <c r="W1182" t="s">
        <v>307</v>
      </c>
    </row>
    <row r="1183" spans="1:26" x14ac:dyDescent="0.25">
      <c r="A1183">
        <v>210</v>
      </c>
      <c r="B1183" t="s">
        <v>164</v>
      </c>
      <c r="C1183" t="s">
        <v>44</v>
      </c>
      <c r="D1183" t="s">
        <v>61</v>
      </c>
      <c r="E1183" t="s">
        <v>307</v>
      </c>
      <c r="F1183" t="s">
        <v>307</v>
      </c>
      <c r="G1183" t="s">
        <v>307</v>
      </c>
      <c r="H1183" t="s">
        <v>307</v>
      </c>
      <c r="I1183" t="s">
        <v>307</v>
      </c>
      <c r="J1183" t="s">
        <v>307</v>
      </c>
      <c r="K1183" t="s">
        <v>307</v>
      </c>
      <c r="L1183" t="s">
        <v>307</v>
      </c>
      <c r="M1183" t="s">
        <v>307</v>
      </c>
      <c r="N1183" t="s">
        <v>307</v>
      </c>
      <c r="O1183" t="s">
        <v>307</v>
      </c>
      <c r="P1183" t="s">
        <v>307</v>
      </c>
      <c r="Q1183" t="s">
        <v>307</v>
      </c>
      <c r="R1183" t="s">
        <v>307</v>
      </c>
      <c r="S1183" t="s">
        <v>307</v>
      </c>
      <c r="T1183" t="s">
        <v>307</v>
      </c>
      <c r="U1183" t="s">
        <v>307</v>
      </c>
      <c r="V1183" t="s">
        <v>307</v>
      </c>
      <c r="W1183" t="s">
        <v>307</v>
      </c>
    </row>
    <row r="1184" spans="1:26" x14ac:dyDescent="0.25">
      <c r="A1184">
        <v>210</v>
      </c>
      <c r="B1184" t="s">
        <v>164</v>
      </c>
      <c r="C1184" t="s">
        <v>44</v>
      </c>
      <c r="D1184" t="s">
        <v>62</v>
      </c>
      <c r="E1184" t="s">
        <v>307</v>
      </c>
      <c r="F1184" t="s">
        <v>307</v>
      </c>
      <c r="G1184" t="s">
        <v>307</v>
      </c>
      <c r="H1184" t="s">
        <v>307</v>
      </c>
      <c r="I1184" t="s">
        <v>307</v>
      </c>
      <c r="J1184" t="s">
        <v>307</v>
      </c>
      <c r="K1184" t="s">
        <v>307</v>
      </c>
      <c r="L1184" t="s">
        <v>307</v>
      </c>
      <c r="M1184" t="s">
        <v>307</v>
      </c>
      <c r="N1184" t="s">
        <v>307</v>
      </c>
      <c r="O1184" t="s">
        <v>307</v>
      </c>
      <c r="P1184" t="s">
        <v>307</v>
      </c>
      <c r="Q1184" t="s">
        <v>307</v>
      </c>
      <c r="R1184" t="s">
        <v>307</v>
      </c>
      <c r="S1184" t="s">
        <v>307</v>
      </c>
      <c r="T1184" t="s">
        <v>307</v>
      </c>
      <c r="U1184" t="s">
        <v>307</v>
      </c>
      <c r="V1184" t="s">
        <v>307</v>
      </c>
      <c r="W1184" t="s">
        <v>307</v>
      </c>
    </row>
    <row r="1185" spans="1:45" x14ac:dyDescent="0.25">
      <c r="A1185">
        <v>210</v>
      </c>
      <c r="B1185" t="s">
        <v>164</v>
      </c>
      <c r="C1185" t="s">
        <v>38</v>
      </c>
      <c r="D1185" t="s">
        <v>47</v>
      </c>
      <c r="E1185" t="s">
        <v>307</v>
      </c>
      <c r="F1185" t="s">
        <v>307</v>
      </c>
      <c r="G1185" t="s">
        <v>307</v>
      </c>
      <c r="H1185" t="s">
        <v>307</v>
      </c>
      <c r="I1185" t="s">
        <v>307</v>
      </c>
      <c r="J1185" t="s">
        <v>307</v>
      </c>
      <c r="K1185" t="s">
        <v>307</v>
      </c>
      <c r="L1185" t="s">
        <v>307</v>
      </c>
      <c r="M1185" t="s">
        <v>307</v>
      </c>
      <c r="N1185" t="s">
        <v>307</v>
      </c>
      <c r="O1185" t="s">
        <v>307</v>
      </c>
      <c r="P1185" t="s">
        <v>307</v>
      </c>
      <c r="Q1185" t="s">
        <v>307</v>
      </c>
      <c r="R1185" t="s">
        <v>307</v>
      </c>
      <c r="S1185" t="s">
        <v>307</v>
      </c>
      <c r="T1185" t="s">
        <v>307</v>
      </c>
      <c r="U1185" t="s">
        <v>307</v>
      </c>
      <c r="V1185" t="s">
        <v>307</v>
      </c>
      <c r="W1185" t="s">
        <v>307</v>
      </c>
      <c r="X1185" t="s">
        <v>307</v>
      </c>
      <c r="Y1185" t="s">
        <v>307</v>
      </c>
      <c r="Z1185" t="s">
        <v>307</v>
      </c>
      <c r="AA1185" t="s">
        <v>307</v>
      </c>
      <c r="AB1185" t="s">
        <v>307</v>
      </c>
      <c r="AC1185" t="s">
        <v>307</v>
      </c>
      <c r="AD1185" t="s">
        <v>307</v>
      </c>
      <c r="AE1185" t="s">
        <v>307</v>
      </c>
      <c r="AF1185" t="s">
        <v>307</v>
      </c>
      <c r="AG1185" t="s">
        <v>307</v>
      </c>
      <c r="AH1185" t="s">
        <v>307</v>
      </c>
      <c r="AI1185" t="s">
        <v>307</v>
      </c>
      <c r="AJ1185" t="s">
        <v>307</v>
      </c>
      <c r="AK1185" t="s">
        <v>307</v>
      </c>
      <c r="AL1185" t="s">
        <v>307</v>
      </c>
      <c r="AM1185" t="s">
        <v>307</v>
      </c>
      <c r="AN1185" t="s">
        <v>307</v>
      </c>
      <c r="AO1185" t="s">
        <v>307</v>
      </c>
      <c r="AP1185" t="s">
        <v>307</v>
      </c>
      <c r="AQ1185" t="s">
        <v>307</v>
      </c>
      <c r="AR1185" t="s">
        <v>307</v>
      </c>
      <c r="AS1185" t="s">
        <v>307</v>
      </c>
    </row>
    <row r="1186" spans="1:45" x14ac:dyDescent="0.25">
      <c r="A1186">
        <v>210</v>
      </c>
      <c r="B1186" t="s">
        <v>164</v>
      </c>
      <c r="C1186" t="s">
        <v>38</v>
      </c>
      <c r="D1186" t="s">
        <v>48</v>
      </c>
      <c r="E1186" t="s">
        <v>307</v>
      </c>
      <c r="F1186" t="s">
        <v>307</v>
      </c>
      <c r="G1186" t="s">
        <v>307</v>
      </c>
      <c r="H1186" t="s">
        <v>307</v>
      </c>
      <c r="I1186" t="s">
        <v>307</v>
      </c>
      <c r="J1186" t="s">
        <v>307</v>
      </c>
      <c r="K1186" t="s">
        <v>307</v>
      </c>
      <c r="L1186" t="s">
        <v>307</v>
      </c>
      <c r="M1186" t="s">
        <v>307</v>
      </c>
      <c r="N1186" t="s">
        <v>307</v>
      </c>
      <c r="O1186" t="s">
        <v>307</v>
      </c>
      <c r="P1186" t="s">
        <v>307</v>
      </c>
      <c r="Q1186" t="s">
        <v>307</v>
      </c>
      <c r="R1186" t="s">
        <v>307</v>
      </c>
      <c r="S1186" t="s">
        <v>307</v>
      </c>
      <c r="T1186" t="s">
        <v>307</v>
      </c>
      <c r="U1186" t="s">
        <v>307</v>
      </c>
      <c r="V1186" t="s">
        <v>307</v>
      </c>
      <c r="W1186" t="s">
        <v>307</v>
      </c>
      <c r="X1186" t="s">
        <v>307</v>
      </c>
      <c r="Y1186" t="s">
        <v>307</v>
      </c>
      <c r="Z1186" t="s">
        <v>307</v>
      </c>
      <c r="AA1186" t="s">
        <v>307</v>
      </c>
      <c r="AB1186" t="s">
        <v>307</v>
      </c>
      <c r="AC1186" t="s">
        <v>307</v>
      </c>
      <c r="AD1186" t="s">
        <v>307</v>
      </c>
      <c r="AE1186" t="s">
        <v>307</v>
      </c>
      <c r="AF1186" t="s">
        <v>307</v>
      </c>
      <c r="AG1186" t="s">
        <v>307</v>
      </c>
      <c r="AH1186" t="s">
        <v>307</v>
      </c>
      <c r="AI1186" t="s">
        <v>307</v>
      </c>
      <c r="AJ1186" t="s">
        <v>307</v>
      </c>
      <c r="AK1186" t="s">
        <v>307</v>
      </c>
      <c r="AL1186" t="s">
        <v>307</v>
      </c>
      <c r="AM1186" t="s">
        <v>307</v>
      </c>
      <c r="AN1186" t="s">
        <v>307</v>
      </c>
      <c r="AO1186" t="s">
        <v>307</v>
      </c>
      <c r="AP1186" t="s">
        <v>307</v>
      </c>
      <c r="AQ1186" t="s">
        <v>307</v>
      </c>
      <c r="AR1186" t="s">
        <v>307</v>
      </c>
      <c r="AS1186" t="s">
        <v>307</v>
      </c>
    </row>
    <row r="1187" spans="1:45" x14ac:dyDescent="0.25">
      <c r="A1187">
        <v>210</v>
      </c>
      <c r="B1187" t="s">
        <v>164</v>
      </c>
      <c r="C1187" t="s">
        <v>38</v>
      </c>
      <c r="D1187" t="s">
        <v>49</v>
      </c>
      <c r="E1187" t="s">
        <v>307</v>
      </c>
      <c r="F1187" t="s">
        <v>307</v>
      </c>
      <c r="G1187" t="s">
        <v>307</v>
      </c>
      <c r="H1187" t="s">
        <v>307</v>
      </c>
      <c r="I1187" t="s">
        <v>307</v>
      </c>
      <c r="J1187" t="s">
        <v>307</v>
      </c>
      <c r="K1187" t="s">
        <v>307</v>
      </c>
      <c r="L1187" t="s">
        <v>307</v>
      </c>
      <c r="M1187" t="s">
        <v>307</v>
      </c>
      <c r="N1187" t="s">
        <v>307</v>
      </c>
      <c r="O1187" t="s">
        <v>307</v>
      </c>
      <c r="P1187" t="s">
        <v>307</v>
      </c>
      <c r="Q1187" t="s">
        <v>307</v>
      </c>
      <c r="R1187" t="s">
        <v>307</v>
      </c>
      <c r="S1187" t="s">
        <v>307</v>
      </c>
      <c r="T1187" t="s">
        <v>307</v>
      </c>
      <c r="U1187" t="s">
        <v>307</v>
      </c>
      <c r="V1187" t="s">
        <v>307</v>
      </c>
      <c r="W1187" t="s">
        <v>307</v>
      </c>
      <c r="X1187" t="s">
        <v>307</v>
      </c>
      <c r="Y1187" t="s">
        <v>307</v>
      </c>
      <c r="Z1187" t="s">
        <v>307</v>
      </c>
      <c r="AA1187" t="s">
        <v>307</v>
      </c>
      <c r="AB1187" t="s">
        <v>307</v>
      </c>
      <c r="AC1187" t="s">
        <v>307</v>
      </c>
      <c r="AD1187" t="s">
        <v>307</v>
      </c>
      <c r="AE1187" t="s">
        <v>307</v>
      </c>
      <c r="AF1187" t="s">
        <v>307</v>
      </c>
      <c r="AG1187" t="s">
        <v>307</v>
      </c>
      <c r="AH1187" t="s">
        <v>307</v>
      </c>
      <c r="AI1187" t="s">
        <v>307</v>
      </c>
      <c r="AJ1187" t="s">
        <v>307</v>
      </c>
      <c r="AK1187" t="s">
        <v>307</v>
      </c>
      <c r="AL1187" t="s">
        <v>307</v>
      </c>
      <c r="AM1187" t="s">
        <v>307</v>
      </c>
      <c r="AN1187" t="s">
        <v>307</v>
      </c>
      <c r="AO1187" t="s">
        <v>307</v>
      </c>
      <c r="AP1187" t="s">
        <v>307</v>
      </c>
      <c r="AQ1187" t="s">
        <v>307</v>
      </c>
      <c r="AR1187" t="s">
        <v>307</v>
      </c>
      <c r="AS1187" t="s">
        <v>307</v>
      </c>
    </row>
    <row r="1188" spans="1:45" x14ac:dyDescent="0.25">
      <c r="A1188">
        <v>210</v>
      </c>
      <c r="B1188" t="s">
        <v>164</v>
      </c>
      <c r="C1188" t="s">
        <v>450</v>
      </c>
      <c r="D1188" t="s">
        <v>48</v>
      </c>
      <c r="E1188" t="s">
        <v>307</v>
      </c>
      <c r="F1188" t="s">
        <v>307</v>
      </c>
      <c r="G1188" t="s">
        <v>307</v>
      </c>
      <c r="H1188" t="s">
        <v>307</v>
      </c>
      <c r="I1188" t="s">
        <v>307</v>
      </c>
      <c r="J1188" t="s">
        <v>307</v>
      </c>
      <c r="K1188" t="s">
        <v>307</v>
      </c>
      <c r="L1188" t="s">
        <v>307</v>
      </c>
      <c r="M1188" t="s">
        <v>307</v>
      </c>
      <c r="N1188" t="s">
        <v>307</v>
      </c>
      <c r="O1188" t="s">
        <v>307</v>
      </c>
      <c r="P1188" t="s">
        <v>307</v>
      </c>
      <c r="Q1188" t="s">
        <v>307</v>
      </c>
      <c r="R1188" t="s">
        <v>307</v>
      </c>
    </row>
    <row r="1189" spans="1:45" x14ac:dyDescent="0.25">
      <c r="A1189">
        <v>210</v>
      </c>
      <c r="B1189" t="s">
        <v>164</v>
      </c>
      <c r="C1189" t="s">
        <v>449</v>
      </c>
      <c r="D1189" t="s">
        <v>48</v>
      </c>
      <c r="E1189" t="s">
        <v>307</v>
      </c>
      <c r="F1189" t="s">
        <v>307</v>
      </c>
      <c r="G1189" t="s">
        <v>307</v>
      </c>
      <c r="H1189" t="s">
        <v>307</v>
      </c>
      <c r="I1189" t="s">
        <v>307</v>
      </c>
      <c r="J1189" t="s">
        <v>307</v>
      </c>
      <c r="K1189" t="s">
        <v>307</v>
      </c>
      <c r="L1189" t="s">
        <v>307</v>
      </c>
      <c r="M1189" t="s">
        <v>307</v>
      </c>
      <c r="N1189" t="s">
        <v>307</v>
      </c>
      <c r="O1189" t="s">
        <v>307</v>
      </c>
      <c r="P1189" t="s">
        <v>307</v>
      </c>
      <c r="Q1189" t="s">
        <v>307</v>
      </c>
      <c r="R1189" t="s">
        <v>307</v>
      </c>
    </row>
    <row r="1190" spans="1:45" x14ac:dyDescent="0.25">
      <c r="A1190">
        <v>210</v>
      </c>
      <c r="B1190" t="s">
        <v>164</v>
      </c>
      <c r="C1190" t="s">
        <v>475</v>
      </c>
      <c r="D1190" t="s">
        <v>48</v>
      </c>
      <c r="E1190" t="s">
        <v>307</v>
      </c>
      <c r="F1190" t="s">
        <v>307</v>
      </c>
      <c r="G1190" t="s">
        <v>307</v>
      </c>
    </row>
    <row r="1191" spans="1:45" x14ac:dyDescent="0.25">
      <c r="A1191">
        <v>210</v>
      </c>
      <c r="B1191" t="s">
        <v>164</v>
      </c>
      <c r="C1191" t="s">
        <v>42</v>
      </c>
      <c r="D1191" t="s">
        <v>48</v>
      </c>
      <c r="E1191" t="s">
        <v>307</v>
      </c>
      <c r="F1191" t="s">
        <v>307</v>
      </c>
      <c r="G1191" t="s">
        <v>307</v>
      </c>
      <c r="H1191" t="s">
        <v>307</v>
      </c>
      <c r="I1191" t="s">
        <v>307</v>
      </c>
      <c r="J1191" t="s">
        <v>307</v>
      </c>
      <c r="K1191" t="s">
        <v>307</v>
      </c>
      <c r="L1191" t="s">
        <v>307</v>
      </c>
      <c r="M1191" t="s">
        <v>307</v>
      </c>
      <c r="N1191" t="s">
        <v>307</v>
      </c>
      <c r="O1191" t="s">
        <v>307</v>
      </c>
      <c r="P1191" t="s">
        <v>307</v>
      </c>
      <c r="Q1191" t="s">
        <v>307</v>
      </c>
      <c r="R1191" t="s">
        <v>307</v>
      </c>
      <c r="S1191" t="s">
        <v>307</v>
      </c>
      <c r="T1191" t="s">
        <v>307</v>
      </c>
      <c r="U1191" t="s">
        <v>307</v>
      </c>
      <c r="V1191" t="s">
        <v>307</v>
      </c>
      <c r="W1191" t="s">
        <v>307</v>
      </c>
      <c r="X1191" t="s">
        <v>307</v>
      </c>
      <c r="Y1191" t="s">
        <v>307</v>
      </c>
      <c r="Z1191" t="s">
        <v>307</v>
      </c>
    </row>
    <row r="1192" spans="1:45" x14ac:dyDescent="0.25">
      <c r="A1192">
        <v>290</v>
      </c>
      <c r="B1192" t="s">
        <v>165</v>
      </c>
      <c r="C1192" t="s">
        <v>38</v>
      </c>
      <c r="D1192" t="s">
        <v>47</v>
      </c>
      <c r="E1192" t="s">
        <v>307</v>
      </c>
      <c r="F1192" t="s">
        <v>307</v>
      </c>
      <c r="G1192" t="s">
        <v>307</v>
      </c>
      <c r="H1192" t="s">
        <v>307</v>
      </c>
      <c r="I1192" t="s">
        <v>307</v>
      </c>
      <c r="J1192" t="s">
        <v>307</v>
      </c>
      <c r="K1192" t="s">
        <v>307</v>
      </c>
      <c r="L1192" t="s">
        <v>307</v>
      </c>
      <c r="M1192" t="s">
        <v>307</v>
      </c>
      <c r="N1192" t="s">
        <v>307</v>
      </c>
      <c r="O1192" t="s">
        <v>307</v>
      </c>
      <c r="P1192" t="s">
        <v>307</v>
      </c>
      <c r="Q1192" t="s">
        <v>307</v>
      </c>
      <c r="R1192" t="s">
        <v>307</v>
      </c>
      <c r="S1192" t="s">
        <v>307</v>
      </c>
      <c r="T1192" t="s">
        <v>307</v>
      </c>
      <c r="U1192" t="s">
        <v>307</v>
      </c>
      <c r="V1192" t="s">
        <v>307</v>
      </c>
      <c r="W1192" t="s">
        <v>307</v>
      </c>
      <c r="X1192" t="s">
        <v>307</v>
      </c>
      <c r="Y1192" t="s">
        <v>307</v>
      </c>
      <c r="Z1192" t="s">
        <v>307</v>
      </c>
      <c r="AA1192" t="s">
        <v>307</v>
      </c>
      <c r="AB1192" t="s">
        <v>307</v>
      </c>
      <c r="AC1192" t="s">
        <v>307</v>
      </c>
      <c r="AD1192" t="s">
        <v>307</v>
      </c>
      <c r="AE1192" t="s">
        <v>307</v>
      </c>
      <c r="AF1192" t="s">
        <v>307</v>
      </c>
      <c r="AG1192" t="s">
        <v>307</v>
      </c>
      <c r="AH1192" t="s">
        <v>307</v>
      </c>
      <c r="AI1192" t="s">
        <v>307</v>
      </c>
      <c r="AJ1192" t="s">
        <v>307</v>
      </c>
      <c r="AK1192" t="s">
        <v>307</v>
      </c>
      <c r="AL1192" t="s">
        <v>307</v>
      </c>
      <c r="AM1192" t="s">
        <v>307</v>
      </c>
      <c r="AN1192" t="s">
        <v>307</v>
      </c>
      <c r="AO1192" t="s">
        <v>307</v>
      </c>
      <c r="AP1192" t="s">
        <v>307</v>
      </c>
      <c r="AQ1192" t="s">
        <v>307</v>
      </c>
      <c r="AR1192" t="s">
        <v>307</v>
      </c>
      <c r="AS1192" t="s">
        <v>307</v>
      </c>
    </row>
    <row r="1193" spans="1:45" x14ac:dyDescent="0.25">
      <c r="A1193">
        <v>290</v>
      </c>
      <c r="B1193" t="s">
        <v>165</v>
      </c>
      <c r="C1193" t="s">
        <v>38</v>
      </c>
      <c r="D1193" t="s">
        <v>48</v>
      </c>
      <c r="E1193" t="s">
        <v>307</v>
      </c>
      <c r="F1193" t="s">
        <v>307</v>
      </c>
      <c r="G1193" t="s">
        <v>307</v>
      </c>
      <c r="H1193" t="s">
        <v>307</v>
      </c>
      <c r="I1193" t="s">
        <v>307</v>
      </c>
      <c r="J1193" t="s">
        <v>307</v>
      </c>
      <c r="K1193" t="s">
        <v>307</v>
      </c>
      <c r="L1193" t="s">
        <v>307</v>
      </c>
      <c r="M1193" t="s">
        <v>307</v>
      </c>
      <c r="N1193" t="s">
        <v>307</v>
      </c>
      <c r="O1193" t="s">
        <v>307</v>
      </c>
      <c r="P1193" t="s">
        <v>307</v>
      </c>
      <c r="Q1193" t="s">
        <v>307</v>
      </c>
      <c r="R1193" t="s">
        <v>307</v>
      </c>
      <c r="S1193" t="s">
        <v>307</v>
      </c>
      <c r="T1193" t="s">
        <v>307</v>
      </c>
      <c r="U1193" t="s">
        <v>307</v>
      </c>
      <c r="V1193" t="s">
        <v>307</v>
      </c>
      <c r="W1193" t="s">
        <v>307</v>
      </c>
      <c r="X1193" t="s">
        <v>307</v>
      </c>
      <c r="Y1193" t="s">
        <v>307</v>
      </c>
      <c r="Z1193" t="s">
        <v>307</v>
      </c>
      <c r="AA1193" t="s">
        <v>307</v>
      </c>
      <c r="AB1193" t="s">
        <v>307</v>
      </c>
      <c r="AC1193" t="s">
        <v>307</v>
      </c>
      <c r="AD1193" t="s">
        <v>307</v>
      </c>
      <c r="AE1193" t="s">
        <v>307</v>
      </c>
      <c r="AF1193" t="s">
        <v>307</v>
      </c>
      <c r="AG1193" t="s">
        <v>307</v>
      </c>
      <c r="AH1193" t="s">
        <v>307</v>
      </c>
      <c r="AI1193" t="s">
        <v>307</v>
      </c>
      <c r="AJ1193" t="s">
        <v>307</v>
      </c>
      <c r="AK1193" t="s">
        <v>307</v>
      </c>
      <c r="AL1193" t="s">
        <v>307</v>
      </c>
      <c r="AM1193" t="s">
        <v>307</v>
      </c>
      <c r="AN1193" t="s">
        <v>307</v>
      </c>
      <c r="AO1193" t="s">
        <v>307</v>
      </c>
      <c r="AP1193" t="s">
        <v>307</v>
      </c>
      <c r="AQ1193" t="s">
        <v>307</v>
      </c>
      <c r="AR1193" t="s">
        <v>307</v>
      </c>
      <c r="AS1193" t="s">
        <v>307</v>
      </c>
    </row>
    <row r="1194" spans="1:45" x14ac:dyDescent="0.25">
      <c r="A1194">
        <v>290</v>
      </c>
      <c r="B1194" t="s">
        <v>165</v>
      </c>
      <c r="C1194" t="s">
        <v>38</v>
      </c>
      <c r="D1194" t="s">
        <v>49</v>
      </c>
      <c r="E1194" t="s">
        <v>307</v>
      </c>
      <c r="F1194" t="s">
        <v>307</v>
      </c>
      <c r="G1194" t="s">
        <v>307</v>
      </c>
      <c r="H1194" t="s">
        <v>307</v>
      </c>
      <c r="I1194" t="s">
        <v>307</v>
      </c>
      <c r="J1194" t="s">
        <v>307</v>
      </c>
      <c r="K1194" t="s">
        <v>307</v>
      </c>
      <c r="L1194" t="s">
        <v>307</v>
      </c>
      <c r="M1194" t="s">
        <v>307</v>
      </c>
      <c r="N1194" t="s">
        <v>307</v>
      </c>
      <c r="O1194" t="s">
        <v>307</v>
      </c>
      <c r="P1194" t="s">
        <v>307</v>
      </c>
      <c r="Q1194" t="s">
        <v>307</v>
      </c>
      <c r="R1194" t="s">
        <v>307</v>
      </c>
      <c r="S1194" t="s">
        <v>307</v>
      </c>
      <c r="T1194" t="s">
        <v>307</v>
      </c>
      <c r="U1194" t="s">
        <v>307</v>
      </c>
      <c r="V1194" t="s">
        <v>307</v>
      </c>
      <c r="W1194" t="s">
        <v>307</v>
      </c>
      <c r="X1194" t="s">
        <v>307</v>
      </c>
      <c r="Y1194" t="s">
        <v>307</v>
      </c>
      <c r="Z1194" t="s">
        <v>307</v>
      </c>
      <c r="AA1194" t="s">
        <v>307</v>
      </c>
      <c r="AB1194" t="s">
        <v>307</v>
      </c>
      <c r="AC1194" t="s">
        <v>307</v>
      </c>
      <c r="AD1194" t="s">
        <v>307</v>
      </c>
      <c r="AE1194" t="s">
        <v>307</v>
      </c>
      <c r="AF1194" t="s">
        <v>307</v>
      </c>
      <c r="AG1194" t="s">
        <v>307</v>
      </c>
      <c r="AH1194" t="s">
        <v>307</v>
      </c>
      <c r="AI1194" t="s">
        <v>307</v>
      </c>
      <c r="AJ1194" t="s">
        <v>307</v>
      </c>
      <c r="AK1194" t="s">
        <v>307</v>
      </c>
      <c r="AL1194" t="s">
        <v>307</v>
      </c>
      <c r="AM1194" t="s">
        <v>307</v>
      </c>
      <c r="AN1194" t="s">
        <v>307</v>
      </c>
      <c r="AO1194" t="s">
        <v>307</v>
      </c>
      <c r="AP1194" t="s">
        <v>307</v>
      </c>
      <c r="AQ1194" t="s">
        <v>307</v>
      </c>
      <c r="AR1194" t="s">
        <v>307</v>
      </c>
      <c r="AS1194" t="s">
        <v>307</v>
      </c>
    </row>
    <row r="1195" spans="1:45" x14ac:dyDescent="0.25">
      <c r="A1195">
        <v>299</v>
      </c>
      <c r="B1195" t="s">
        <v>166</v>
      </c>
      <c r="C1195" t="s">
        <v>39</v>
      </c>
      <c r="D1195" t="s">
        <v>50</v>
      </c>
      <c r="E1195" t="s">
        <v>307</v>
      </c>
      <c r="F1195" t="s">
        <v>307</v>
      </c>
      <c r="G1195" t="s">
        <v>307</v>
      </c>
      <c r="H1195" t="s">
        <v>307</v>
      </c>
      <c r="I1195" t="s">
        <v>307</v>
      </c>
      <c r="J1195" t="s">
        <v>307</v>
      </c>
      <c r="K1195" t="s">
        <v>307</v>
      </c>
      <c r="L1195" t="s">
        <v>307</v>
      </c>
      <c r="M1195" t="s">
        <v>307</v>
      </c>
      <c r="N1195" t="s">
        <v>307</v>
      </c>
      <c r="O1195" t="s">
        <v>307</v>
      </c>
      <c r="P1195" t="s">
        <v>307</v>
      </c>
      <c r="Q1195" t="s">
        <v>307</v>
      </c>
      <c r="R1195" t="s">
        <v>307</v>
      </c>
      <c r="S1195" t="s">
        <v>307</v>
      </c>
      <c r="T1195" t="s">
        <v>307</v>
      </c>
      <c r="U1195" t="s">
        <v>307</v>
      </c>
      <c r="V1195" t="s">
        <v>307</v>
      </c>
      <c r="W1195" t="s">
        <v>307</v>
      </c>
      <c r="X1195" t="s">
        <v>307</v>
      </c>
      <c r="Y1195" t="s">
        <v>307</v>
      </c>
      <c r="Z1195" t="s">
        <v>307</v>
      </c>
      <c r="AA1195" t="s">
        <v>307</v>
      </c>
      <c r="AB1195" t="s">
        <v>307</v>
      </c>
      <c r="AC1195" t="s">
        <v>307</v>
      </c>
      <c r="AD1195" t="s">
        <v>307</v>
      </c>
      <c r="AE1195" t="s">
        <v>307</v>
      </c>
      <c r="AF1195" t="s">
        <v>307</v>
      </c>
      <c r="AG1195" t="s">
        <v>307</v>
      </c>
      <c r="AH1195" t="s">
        <v>307</v>
      </c>
      <c r="AI1195" t="s">
        <v>307</v>
      </c>
      <c r="AJ1195" t="s">
        <v>307</v>
      </c>
      <c r="AK1195" t="s">
        <v>307</v>
      </c>
      <c r="AL1195" t="s">
        <v>307</v>
      </c>
      <c r="AM1195" t="s">
        <v>307</v>
      </c>
      <c r="AN1195" t="s">
        <v>307</v>
      </c>
      <c r="AO1195" t="s">
        <v>307</v>
      </c>
      <c r="AP1195" t="s">
        <v>307</v>
      </c>
    </row>
    <row r="1196" spans="1:45" x14ac:dyDescent="0.25">
      <c r="A1196">
        <v>299</v>
      </c>
      <c r="B1196" t="s">
        <v>166</v>
      </c>
      <c r="C1196" t="s">
        <v>39</v>
      </c>
      <c r="D1196" t="s">
        <v>48</v>
      </c>
      <c r="E1196" t="s">
        <v>307</v>
      </c>
      <c r="F1196" t="s">
        <v>307</v>
      </c>
      <c r="G1196" t="s">
        <v>307</v>
      </c>
      <c r="H1196" t="s">
        <v>307</v>
      </c>
      <c r="I1196" t="s">
        <v>307</v>
      </c>
      <c r="J1196" t="s">
        <v>307</v>
      </c>
      <c r="K1196" t="s">
        <v>307</v>
      </c>
      <c r="L1196" t="s">
        <v>307</v>
      </c>
      <c r="M1196" t="s">
        <v>307</v>
      </c>
      <c r="N1196" t="s">
        <v>307</v>
      </c>
      <c r="O1196" t="s">
        <v>307</v>
      </c>
      <c r="P1196" t="s">
        <v>307</v>
      </c>
      <c r="Q1196" t="s">
        <v>307</v>
      </c>
      <c r="R1196" t="s">
        <v>307</v>
      </c>
      <c r="S1196" t="s">
        <v>307</v>
      </c>
      <c r="T1196" t="s">
        <v>307</v>
      </c>
      <c r="U1196" t="s">
        <v>307</v>
      </c>
      <c r="V1196" t="s">
        <v>307</v>
      </c>
      <c r="W1196" t="s">
        <v>307</v>
      </c>
      <c r="X1196" t="s">
        <v>307</v>
      </c>
      <c r="Y1196" t="s">
        <v>307</v>
      </c>
      <c r="Z1196" t="s">
        <v>307</v>
      </c>
      <c r="AA1196" t="s">
        <v>307</v>
      </c>
      <c r="AB1196" t="s">
        <v>307</v>
      </c>
      <c r="AC1196" t="s">
        <v>307</v>
      </c>
      <c r="AD1196" t="s">
        <v>307</v>
      </c>
      <c r="AE1196" t="s">
        <v>307</v>
      </c>
      <c r="AF1196" t="s">
        <v>307</v>
      </c>
      <c r="AG1196" t="s">
        <v>307</v>
      </c>
      <c r="AH1196" t="s">
        <v>307</v>
      </c>
      <c r="AI1196" t="s">
        <v>307</v>
      </c>
      <c r="AJ1196" t="s">
        <v>307</v>
      </c>
      <c r="AK1196" t="s">
        <v>307</v>
      </c>
      <c r="AL1196" t="s">
        <v>307</v>
      </c>
      <c r="AM1196" t="s">
        <v>307</v>
      </c>
      <c r="AN1196" t="s">
        <v>307</v>
      </c>
      <c r="AO1196" t="s">
        <v>307</v>
      </c>
      <c r="AP1196" t="s">
        <v>307</v>
      </c>
    </row>
    <row r="1197" spans="1:45" x14ac:dyDescent="0.25">
      <c r="A1197">
        <v>299</v>
      </c>
      <c r="B1197" t="s">
        <v>166</v>
      </c>
      <c r="C1197" t="s">
        <v>39</v>
      </c>
      <c r="D1197" t="s">
        <v>51</v>
      </c>
      <c r="E1197" t="s">
        <v>307</v>
      </c>
      <c r="F1197" t="s">
        <v>307</v>
      </c>
      <c r="G1197" t="s">
        <v>307</v>
      </c>
      <c r="H1197" t="s">
        <v>307</v>
      </c>
      <c r="I1197" t="s">
        <v>307</v>
      </c>
      <c r="J1197" t="s">
        <v>307</v>
      </c>
      <c r="K1197" t="s">
        <v>307</v>
      </c>
      <c r="L1197" t="s">
        <v>307</v>
      </c>
      <c r="M1197" t="s">
        <v>307</v>
      </c>
      <c r="N1197" t="s">
        <v>307</v>
      </c>
      <c r="O1197" t="s">
        <v>307</v>
      </c>
      <c r="P1197" t="s">
        <v>307</v>
      </c>
      <c r="Q1197" t="s">
        <v>307</v>
      </c>
      <c r="R1197" t="s">
        <v>307</v>
      </c>
      <c r="S1197" t="s">
        <v>307</v>
      </c>
      <c r="T1197" t="s">
        <v>307</v>
      </c>
      <c r="U1197" t="s">
        <v>307</v>
      </c>
      <c r="V1197" t="s">
        <v>307</v>
      </c>
      <c r="W1197" t="s">
        <v>307</v>
      </c>
      <c r="X1197" t="s">
        <v>307</v>
      </c>
      <c r="Y1197" t="s">
        <v>307</v>
      </c>
      <c r="Z1197" t="s">
        <v>307</v>
      </c>
      <c r="AA1197" t="s">
        <v>307</v>
      </c>
      <c r="AB1197" t="s">
        <v>307</v>
      </c>
      <c r="AC1197" t="s">
        <v>307</v>
      </c>
      <c r="AD1197" t="s">
        <v>307</v>
      </c>
      <c r="AE1197" t="s">
        <v>307</v>
      </c>
      <c r="AF1197" t="s">
        <v>307</v>
      </c>
      <c r="AG1197" t="s">
        <v>307</v>
      </c>
      <c r="AH1197" t="s">
        <v>307</v>
      </c>
      <c r="AI1197" t="s">
        <v>307</v>
      </c>
      <c r="AJ1197" t="s">
        <v>307</v>
      </c>
      <c r="AK1197" t="s">
        <v>307</v>
      </c>
      <c r="AL1197" t="s">
        <v>307</v>
      </c>
      <c r="AM1197" t="s">
        <v>307</v>
      </c>
      <c r="AN1197" t="s">
        <v>307</v>
      </c>
      <c r="AO1197" t="s">
        <v>307</v>
      </c>
      <c r="AP1197" t="s">
        <v>307</v>
      </c>
    </row>
    <row r="1198" spans="1:45" x14ac:dyDescent="0.25">
      <c r="A1198">
        <v>299</v>
      </c>
      <c r="B1198" t="s">
        <v>166</v>
      </c>
      <c r="C1198" t="s">
        <v>46</v>
      </c>
      <c r="D1198" t="s">
        <v>65</v>
      </c>
      <c r="E1198" t="s">
        <v>307</v>
      </c>
      <c r="F1198" t="s">
        <v>307</v>
      </c>
      <c r="G1198" t="s">
        <v>307</v>
      </c>
      <c r="H1198" t="s">
        <v>307</v>
      </c>
      <c r="I1198" t="s">
        <v>307</v>
      </c>
      <c r="J1198" t="s">
        <v>307</v>
      </c>
      <c r="K1198" t="s">
        <v>307</v>
      </c>
      <c r="L1198" t="s">
        <v>307</v>
      </c>
      <c r="M1198" t="s">
        <v>307</v>
      </c>
      <c r="N1198" t="s">
        <v>307</v>
      </c>
      <c r="O1198" t="s">
        <v>307</v>
      </c>
      <c r="P1198" t="s">
        <v>307</v>
      </c>
      <c r="Q1198" t="s">
        <v>307</v>
      </c>
      <c r="R1198" t="s">
        <v>307</v>
      </c>
      <c r="S1198" t="s">
        <v>307</v>
      </c>
      <c r="T1198" t="s">
        <v>307</v>
      </c>
      <c r="U1198" t="s">
        <v>307</v>
      </c>
      <c r="V1198" t="s">
        <v>307</v>
      </c>
      <c r="W1198" t="s">
        <v>307</v>
      </c>
      <c r="X1198" t="s">
        <v>307</v>
      </c>
      <c r="Y1198" t="s">
        <v>307</v>
      </c>
      <c r="Z1198" t="s">
        <v>307</v>
      </c>
    </row>
    <row r="1199" spans="1:45" x14ac:dyDescent="0.25">
      <c r="A1199">
        <v>299</v>
      </c>
      <c r="B1199" t="s">
        <v>166</v>
      </c>
      <c r="C1199" t="s">
        <v>46</v>
      </c>
      <c r="D1199" t="s">
        <v>66</v>
      </c>
      <c r="E1199" t="s">
        <v>307</v>
      </c>
      <c r="F1199" t="s">
        <v>307</v>
      </c>
      <c r="G1199" t="s">
        <v>307</v>
      </c>
      <c r="H1199" t="s">
        <v>307</v>
      </c>
      <c r="I1199" t="s">
        <v>307</v>
      </c>
      <c r="J1199" t="s">
        <v>307</v>
      </c>
      <c r="K1199" t="s">
        <v>307</v>
      </c>
      <c r="L1199" t="s">
        <v>307</v>
      </c>
      <c r="M1199" t="s">
        <v>307</v>
      </c>
      <c r="N1199" t="s">
        <v>307</v>
      </c>
      <c r="O1199" t="s">
        <v>307</v>
      </c>
      <c r="P1199" t="s">
        <v>307</v>
      </c>
      <c r="Q1199" t="s">
        <v>307</v>
      </c>
      <c r="R1199" t="s">
        <v>307</v>
      </c>
      <c r="S1199" t="s">
        <v>307</v>
      </c>
      <c r="T1199" t="s">
        <v>307</v>
      </c>
      <c r="U1199" t="s">
        <v>307</v>
      </c>
      <c r="V1199" t="s">
        <v>307</v>
      </c>
      <c r="W1199" t="s">
        <v>307</v>
      </c>
      <c r="X1199" t="s">
        <v>307</v>
      </c>
      <c r="Y1199" t="s">
        <v>307</v>
      </c>
      <c r="Z1199" t="s">
        <v>307</v>
      </c>
    </row>
    <row r="1200" spans="1:45" x14ac:dyDescent="0.25">
      <c r="A1200">
        <v>299</v>
      </c>
      <c r="B1200" t="s">
        <v>166</v>
      </c>
      <c r="C1200" t="s">
        <v>46</v>
      </c>
      <c r="D1200" t="s">
        <v>67</v>
      </c>
      <c r="E1200" t="s">
        <v>307</v>
      </c>
      <c r="F1200" t="s">
        <v>307</v>
      </c>
      <c r="G1200" t="s">
        <v>307</v>
      </c>
      <c r="H1200" t="s">
        <v>307</v>
      </c>
      <c r="I1200" t="s">
        <v>307</v>
      </c>
      <c r="J1200" t="s">
        <v>307</v>
      </c>
      <c r="K1200" t="s">
        <v>307</v>
      </c>
      <c r="L1200" t="s">
        <v>307</v>
      </c>
      <c r="M1200" t="s">
        <v>307</v>
      </c>
      <c r="N1200" t="s">
        <v>307</v>
      </c>
      <c r="O1200" t="s">
        <v>307</v>
      </c>
      <c r="P1200" t="s">
        <v>307</v>
      </c>
      <c r="Q1200" t="s">
        <v>307</v>
      </c>
      <c r="R1200" t="s">
        <v>307</v>
      </c>
      <c r="S1200" t="s">
        <v>307</v>
      </c>
      <c r="T1200" t="s">
        <v>307</v>
      </c>
      <c r="U1200" t="s">
        <v>307</v>
      </c>
      <c r="V1200" t="s">
        <v>307</v>
      </c>
      <c r="W1200" t="s">
        <v>307</v>
      </c>
      <c r="X1200" t="s">
        <v>307</v>
      </c>
      <c r="Y1200" t="s">
        <v>307</v>
      </c>
      <c r="Z1200" t="s">
        <v>307</v>
      </c>
    </row>
    <row r="1201" spans="1:45" x14ac:dyDescent="0.25">
      <c r="A1201">
        <v>299</v>
      </c>
      <c r="B1201" t="s">
        <v>166</v>
      </c>
      <c r="C1201" t="s">
        <v>46</v>
      </c>
      <c r="D1201" t="s">
        <v>68</v>
      </c>
      <c r="E1201" t="s">
        <v>307</v>
      </c>
      <c r="F1201" t="s">
        <v>307</v>
      </c>
      <c r="G1201" t="s">
        <v>307</v>
      </c>
      <c r="H1201" t="s">
        <v>307</v>
      </c>
      <c r="I1201" t="s">
        <v>307</v>
      </c>
      <c r="J1201" t="s">
        <v>307</v>
      </c>
      <c r="K1201" t="s">
        <v>307</v>
      </c>
      <c r="L1201" t="s">
        <v>307</v>
      </c>
      <c r="M1201" t="s">
        <v>307</v>
      </c>
      <c r="N1201" t="s">
        <v>307</v>
      </c>
      <c r="O1201" t="s">
        <v>307</v>
      </c>
      <c r="P1201" t="s">
        <v>307</v>
      </c>
      <c r="Q1201" t="s">
        <v>307</v>
      </c>
      <c r="R1201" t="s">
        <v>307</v>
      </c>
      <c r="S1201" t="s">
        <v>307</v>
      </c>
      <c r="T1201" t="s">
        <v>307</v>
      </c>
      <c r="U1201" t="s">
        <v>307</v>
      </c>
      <c r="V1201" t="s">
        <v>307</v>
      </c>
      <c r="W1201" t="s">
        <v>307</v>
      </c>
      <c r="X1201" t="s">
        <v>307</v>
      </c>
      <c r="Y1201" t="s">
        <v>307</v>
      </c>
      <c r="Z1201" t="s">
        <v>307</v>
      </c>
    </row>
    <row r="1202" spans="1:45" x14ac:dyDescent="0.25">
      <c r="A1202">
        <v>299</v>
      </c>
      <c r="B1202" t="s">
        <v>166</v>
      </c>
      <c r="C1202" t="s">
        <v>46</v>
      </c>
      <c r="D1202" t="s">
        <v>69</v>
      </c>
      <c r="E1202" t="s">
        <v>307</v>
      </c>
      <c r="F1202" t="s">
        <v>307</v>
      </c>
      <c r="G1202" t="s">
        <v>307</v>
      </c>
      <c r="H1202" t="s">
        <v>307</v>
      </c>
      <c r="I1202" t="s">
        <v>307</v>
      </c>
      <c r="J1202" t="s">
        <v>307</v>
      </c>
      <c r="K1202" t="s">
        <v>307</v>
      </c>
      <c r="L1202" t="s">
        <v>307</v>
      </c>
      <c r="M1202" t="s">
        <v>307</v>
      </c>
      <c r="N1202" t="s">
        <v>307</v>
      </c>
      <c r="O1202" t="s">
        <v>307</v>
      </c>
      <c r="P1202" t="s">
        <v>307</v>
      </c>
      <c r="Q1202" t="s">
        <v>307</v>
      </c>
      <c r="R1202" t="s">
        <v>307</v>
      </c>
      <c r="S1202" t="s">
        <v>307</v>
      </c>
      <c r="T1202" t="s">
        <v>307</v>
      </c>
      <c r="U1202" t="s">
        <v>307</v>
      </c>
      <c r="V1202" t="s">
        <v>307</v>
      </c>
      <c r="W1202" t="s">
        <v>307</v>
      </c>
      <c r="X1202" t="s">
        <v>307</v>
      </c>
      <c r="Y1202" t="s">
        <v>307</v>
      </c>
      <c r="Z1202" t="s">
        <v>307</v>
      </c>
    </row>
    <row r="1203" spans="1:45" x14ac:dyDescent="0.25">
      <c r="A1203">
        <v>299</v>
      </c>
      <c r="B1203" t="s">
        <v>166</v>
      </c>
      <c r="C1203" t="s">
        <v>46</v>
      </c>
      <c r="D1203" t="s">
        <v>70</v>
      </c>
      <c r="E1203" t="s">
        <v>307</v>
      </c>
      <c r="F1203" t="s">
        <v>307</v>
      </c>
      <c r="G1203" t="s">
        <v>307</v>
      </c>
      <c r="H1203" t="s">
        <v>307</v>
      </c>
      <c r="I1203" t="s">
        <v>307</v>
      </c>
      <c r="J1203" t="s">
        <v>307</v>
      </c>
      <c r="K1203" t="s">
        <v>307</v>
      </c>
      <c r="L1203" t="s">
        <v>307</v>
      </c>
      <c r="M1203" t="s">
        <v>307</v>
      </c>
      <c r="N1203" t="s">
        <v>307</v>
      </c>
      <c r="O1203" t="s">
        <v>307</v>
      </c>
      <c r="P1203" t="s">
        <v>307</v>
      </c>
      <c r="Q1203" t="s">
        <v>307</v>
      </c>
      <c r="R1203" t="s">
        <v>307</v>
      </c>
      <c r="S1203" t="s">
        <v>307</v>
      </c>
      <c r="T1203" t="s">
        <v>307</v>
      </c>
      <c r="U1203" t="s">
        <v>307</v>
      </c>
      <c r="V1203" t="s">
        <v>307</v>
      </c>
      <c r="W1203" t="s">
        <v>307</v>
      </c>
      <c r="X1203" t="s">
        <v>307</v>
      </c>
      <c r="Y1203" t="s">
        <v>307</v>
      </c>
      <c r="Z1203" t="s">
        <v>307</v>
      </c>
    </row>
    <row r="1204" spans="1:45" x14ac:dyDescent="0.25">
      <c r="A1204">
        <v>299</v>
      </c>
      <c r="B1204" t="s">
        <v>166</v>
      </c>
      <c r="C1204" t="s">
        <v>46</v>
      </c>
      <c r="D1204" t="s">
        <v>71</v>
      </c>
      <c r="E1204" t="s">
        <v>307</v>
      </c>
      <c r="F1204" t="s">
        <v>307</v>
      </c>
      <c r="G1204" t="s">
        <v>307</v>
      </c>
      <c r="H1204" t="s">
        <v>307</v>
      </c>
      <c r="I1204" t="s">
        <v>307</v>
      </c>
      <c r="J1204" t="s">
        <v>307</v>
      </c>
      <c r="K1204" t="s">
        <v>307</v>
      </c>
      <c r="L1204" t="s">
        <v>307</v>
      </c>
      <c r="M1204" t="s">
        <v>307</v>
      </c>
      <c r="N1204" t="s">
        <v>307</v>
      </c>
      <c r="O1204" t="s">
        <v>307</v>
      </c>
      <c r="P1204" t="s">
        <v>307</v>
      </c>
      <c r="Q1204" t="s">
        <v>307</v>
      </c>
      <c r="R1204" t="s">
        <v>307</v>
      </c>
      <c r="S1204" t="s">
        <v>307</v>
      </c>
      <c r="T1204" t="s">
        <v>307</v>
      </c>
      <c r="U1204" t="s">
        <v>307</v>
      </c>
      <c r="V1204" t="s">
        <v>307</v>
      </c>
      <c r="W1204" t="s">
        <v>307</v>
      </c>
      <c r="X1204" t="s">
        <v>307</v>
      </c>
      <c r="Y1204" t="s">
        <v>307</v>
      </c>
      <c r="Z1204" t="s">
        <v>307</v>
      </c>
    </row>
    <row r="1205" spans="1:45" x14ac:dyDescent="0.25">
      <c r="A1205">
        <v>299</v>
      </c>
      <c r="B1205" t="s">
        <v>166</v>
      </c>
      <c r="C1205" t="s">
        <v>46</v>
      </c>
      <c r="D1205" t="s">
        <v>72</v>
      </c>
      <c r="E1205" t="s">
        <v>307</v>
      </c>
      <c r="F1205" t="s">
        <v>307</v>
      </c>
      <c r="G1205" t="s">
        <v>307</v>
      </c>
      <c r="H1205" t="s">
        <v>307</v>
      </c>
      <c r="I1205" t="s">
        <v>307</v>
      </c>
      <c r="J1205" t="s">
        <v>307</v>
      </c>
      <c r="K1205" t="s">
        <v>307</v>
      </c>
      <c r="L1205" t="s">
        <v>307</v>
      </c>
      <c r="M1205" t="s">
        <v>307</v>
      </c>
      <c r="N1205" t="s">
        <v>307</v>
      </c>
      <c r="O1205" t="s">
        <v>307</v>
      </c>
      <c r="P1205" t="s">
        <v>307</v>
      </c>
      <c r="Q1205" t="s">
        <v>307</v>
      </c>
      <c r="R1205" t="s">
        <v>307</v>
      </c>
      <c r="S1205" t="s">
        <v>307</v>
      </c>
      <c r="T1205" t="s">
        <v>307</v>
      </c>
      <c r="U1205" t="s">
        <v>307</v>
      </c>
      <c r="V1205" t="s">
        <v>307</v>
      </c>
      <c r="W1205" t="s">
        <v>307</v>
      </c>
      <c r="X1205" t="s">
        <v>307</v>
      </c>
      <c r="Y1205" t="s">
        <v>307</v>
      </c>
      <c r="Z1205" t="s">
        <v>307</v>
      </c>
    </row>
    <row r="1206" spans="1:45" x14ac:dyDescent="0.25">
      <c r="A1206">
        <v>299</v>
      </c>
      <c r="B1206" t="s">
        <v>166</v>
      </c>
      <c r="C1206" t="s">
        <v>46</v>
      </c>
      <c r="D1206" t="s">
        <v>47</v>
      </c>
      <c r="E1206" t="s">
        <v>307</v>
      </c>
      <c r="F1206" t="s">
        <v>307</v>
      </c>
      <c r="G1206" t="s">
        <v>307</v>
      </c>
      <c r="H1206" t="s">
        <v>307</v>
      </c>
      <c r="I1206" t="s">
        <v>307</v>
      </c>
      <c r="J1206" t="s">
        <v>307</v>
      </c>
      <c r="K1206" t="s">
        <v>307</v>
      </c>
      <c r="L1206" t="s">
        <v>307</v>
      </c>
      <c r="M1206" t="s">
        <v>307</v>
      </c>
      <c r="N1206" t="s">
        <v>307</v>
      </c>
      <c r="O1206" t="s">
        <v>307</v>
      </c>
      <c r="P1206" t="s">
        <v>307</v>
      </c>
      <c r="Q1206" t="s">
        <v>307</v>
      </c>
      <c r="R1206" t="s">
        <v>307</v>
      </c>
      <c r="S1206" t="s">
        <v>307</v>
      </c>
      <c r="T1206" t="s">
        <v>307</v>
      </c>
      <c r="U1206" t="s">
        <v>307</v>
      </c>
      <c r="V1206" t="s">
        <v>307</v>
      </c>
      <c r="W1206" t="s">
        <v>307</v>
      </c>
      <c r="X1206" t="s">
        <v>307</v>
      </c>
      <c r="Y1206" t="s">
        <v>307</v>
      </c>
      <c r="Z1206" t="s">
        <v>307</v>
      </c>
    </row>
    <row r="1207" spans="1:45" x14ac:dyDescent="0.25">
      <c r="A1207">
        <v>299</v>
      </c>
      <c r="B1207" t="s">
        <v>166</v>
      </c>
      <c r="C1207" t="s">
        <v>46</v>
      </c>
      <c r="D1207" t="s">
        <v>48</v>
      </c>
      <c r="E1207" t="s">
        <v>307</v>
      </c>
      <c r="F1207" t="s">
        <v>307</v>
      </c>
      <c r="G1207" t="s">
        <v>307</v>
      </c>
      <c r="H1207" t="s">
        <v>307</v>
      </c>
      <c r="I1207" t="s">
        <v>307</v>
      </c>
      <c r="J1207" t="s">
        <v>307</v>
      </c>
      <c r="K1207" t="s">
        <v>307</v>
      </c>
      <c r="L1207" t="s">
        <v>307</v>
      </c>
      <c r="M1207" t="s">
        <v>307</v>
      </c>
      <c r="N1207" t="s">
        <v>307</v>
      </c>
      <c r="O1207" t="s">
        <v>307</v>
      </c>
      <c r="P1207" t="s">
        <v>307</v>
      </c>
      <c r="Q1207" t="s">
        <v>307</v>
      </c>
      <c r="R1207" t="s">
        <v>307</v>
      </c>
      <c r="S1207" t="s">
        <v>307</v>
      </c>
      <c r="T1207" t="s">
        <v>307</v>
      </c>
      <c r="U1207" t="s">
        <v>307</v>
      </c>
      <c r="V1207" t="s">
        <v>307</v>
      </c>
      <c r="W1207" t="s">
        <v>307</v>
      </c>
      <c r="X1207" t="s">
        <v>307</v>
      </c>
      <c r="Y1207" t="s">
        <v>307</v>
      </c>
      <c r="Z1207" t="s">
        <v>307</v>
      </c>
    </row>
    <row r="1208" spans="1:45" x14ac:dyDescent="0.25">
      <c r="A1208">
        <v>299</v>
      </c>
      <c r="B1208" t="s">
        <v>166</v>
      </c>
      <c r="C1208" t="s">
        <v>46</v>
      </c>
      <c r="D1208" t="s">
        <v>49</v>
      </c>
      <c r="E1208" t="s">
        <v>307</v>
      </c>
      <c r="F1208" t="s">
        <v>307</v>
      </c>
      <c r="G1208" t="s">
        <v>307</v>
      </c>
      <c r="H1208" t="s">
        <v>307</v>
      </c>
      <c r="I1208" t="s">
        <v>307</v>
      </c>
      <c r="J1208" t="s">
        <v>307</v>
      </c>
      <c r="K1208" t="s">
        <v>307</v>
      </c>
      <c r="L1208" t="s">
        <v>307</v>
      </c>
      <c r="M1208" t="s">
        <v>307</v>
      </c>
      <c r="N1208" t="s">
        <v>307</v>
      </c>
      <c r="O1208" t="s">
        <v>307</v>
      </c>
      <c r="P1208" t="s">
        <v>307</v>
      </c>
      <c r="Q1208" t="s">
        <v>307</v>
      </c>
      <c r="R1208" t="s">
        <v>307</v>
      </c>
      <c r="S1208" t="s">
        <v>307</v>
      </c>
      <c r="T1208" t="s">
        <v>307</v>
      </c>
      <c r="U1208" t="s">
        <v>307</v>
      </c>
      <c r="V1208" t="s">
        <v>307</v>
      </c>
      <c r="W1208" t="s">
        <v>307</v>
      </c>
      <c r="X1208" t="s">
        <v>307</v>
      </c>
      <c r="Y1208" t="s">
        <v>307</v>
      </c>
      <c r="Z1208" t="s">
        <v>307</v>
      </c>
    </row>
    <row r="1209" spans="1:45" x14ac:dyDescent="0.25">
      <c r="A1209">
        <v>299</v>
      </c>
      <c r="B1209" t="s">
        <v>166</v>
      </c>
      <c r="C1209" t="s">
        <v>38</v>
      </c>
      <c r="D1209" t="s">
        <v>48</v>
      </c>
      <c r="E1209" t="s">
        <v>307</v>
      </c>
      <c r="F1209" t="s">
        <v>307</v>
      </c>
      <c r="G1209" t="s">
        <v>307</v>
      </c>
      <c r="H1209" t="s">
        <v>307</v>
      </c>
      <c r="I1209" t="s">
        <v>307</v>
      </c>
      <c r="J1209" t="s">
        <v>307</v>
      </c>
      <c r="K1209" t="s">
        <v>307</v>
      </c>
      <c r="L1209" t="s">
        <v>307</v>
      </c>
      <c r="M1209" t="s">
        <v>307</v>
      </c>
      <c r="N1209" t="s">
        <v>307</v>
      </c>
      <c r="O1209" t="s">
        <v>307</v>
      </c>
      <c r="P1209" t="s">
        <v>307</v>
      </c>
      <c r="Q1209" t="s">
        <v>307</v>
      </c>
      <c r="R1209" t="s">
        <v>307</v>
      </c>
      <c r="S1209" t="s">
        <v>307</v>
      </c>
      <c r="T1209" t="s">
        <v>307</v>
      </c>
      <c r="U1209" t="s">
        <v>307</v>
      </c>
      <c r="V1209" t="s">
        <v>307</v>
      </c>
      <c r="W1209" t="s">
        <v>307</v>
      </c>
      <c r="X1209" t="s">
        <v>307</v>
      </c>
      <c r="Y1209" t="s">
        <v>307</v>
      </c>
      <c r="Z1209" t="s">
        <v>307</v>
      </c>
      <c r="AA1209" t="s">
        <v>307</v>
      </c>
      <c r="AB1209" t="s">
        <v>307</v>
      </c>
      <c r="AC1209" t="s">
        <v>307</v>
      </c>
      <c r="AD1209" t="s">
        <v>307</v>
      </c>
      <c r="AE1209" t="s">
        <v>307</v>
      </c>
      <c r="AF1209" t="s">
        <v>307</v>
      </c>
      <c r="AG1209" t="s">
        <v>307</v>
      </c>
      <c r="AH1209" t="s">
        <v>307</v>
      </c>
      <c r="AI1209" t="s">
        <v>307</v>
      </c>
      <c r="AJ1209" t="s">
        <v>307</v>
      </c>
      <c r="AK1209" t="s">
        <v>307</v>
      </c>
      <c r="AL1209" t="s">
        <v>307</v>
      </c>
      <c r="AM1209" t="s">
        <v>307</v>
      </c>
      <c r="AN1209" t="s">
        <v>307</v>
      </c>
      <c r="AO1209" t="s">
        <v>307</v>
      </c>
      <c r="AP1209" t="s">
        <v>307</v>
      </c>
      <c r="AQ1209" t="s">
        <v>307</v>
      </c>
      <c r="AR1209" t="s">
        <v>307</v>
      </c>
      <c r="AS1209" t="s">
        <v>307</v>
      </c>
    </row>
    <row r="1210" spans="1:45" x14ac:dyDescent="0.25">
      <c r="A1210">
        <v>300</v>
      </c>
      <c r="B1210" t="s">
        <v>167</v>
      </c>
      <c r="C1210" t="s">
        <v>43</v>
      </c>
      <c r="D1210" t="s">
        <v>54</v>
      </c>
      <c r="E1210" t="s">
        <v>307</v>
      </c>
      <c r="F1210" t="s">
        <v>307</v>
      </c>
      <c r="G1210" t="s">
        <v>307</v>
      </c>
      <c r="H1210" t="s">
        <v>307</v>
      </c>
      <c r="I1210" t="s">
        <v>307</v>
      </c>
      <c r="J1210" t="s">
        <v>307</v>
      </c>
      <c r="K1210" t="s">
        <v>307</v>
      </c>
      <c r="L1210" t="s">
        <v>307</v>
      </c>
      <c r="M1210" t="s">
        <v>307</v>
      </c>
      <c r="N1210" t="s">
        <v>307</v>
      </c>
      <c r="O1210" t="s">
        <v>307</v>
      </c>
      <c r="P1210" t="s">
        <v>307</v>
      </c>
      <c r="Q1210" t="s">
        <v>307</v>
      </c>
      <c r="R1210" t="s">
        <v>307</v>
      </c>
      <c r="S1210" t="s">
        <v>307</v>
      </c>
      <c r="T1210" t="s">
        <v>307</v>
      </c>
      <c r="U1210" t="s">
        <v>307</v>
      </c>
      <c r="V1210" t="s">
        <v>307</v>
      </c>
      <c r="W1210" t="s">
        <v>307</v>
      </c>
    </row>
    <row r="1211" spans="1:45" x14ac:dyDescent="0.25">
      <c r="A1211">
        <v>300</v>
      </c>
      <c r="B1211" t="s">
        <v>167</v>
      </c>
      <c r="C1211" t="s">
        <v>43</v>
      </c>
      <c r="D1211" t="s">
        <v>55</v>
      </c>
      <c r="E1211" t="s">
        <v>307</v>
      </c>
      <c r="F1211" t="s">
        <v>307</v>
      </c>
      <c r="G1211" t="s">
        <v>307</v>
      </c>
      <c r="H1211" t="s">
        <v>307</v>
      </c>
      <c r="I1211" t="s">
        <v>307</v>
      </c>
      <c r="J1211" t="s">
        <v>307</v>
      </c>
      <c r="K1211" t="s">
        <v>307</v>
      </c>
      <c r="L1211" t="s">
        <v>307</v>
      </c>
      <c r="M1211" t="s">
        <v>307</v>
      </c>
      <c r="N1211" t="s">
        <v>307</v>
      </c>
      <c r="O1211" t="s">
        <v>307</v>
      </c>
      <c r="P1211" t="s">
        <v>307</v>
      </c>
      <c r="Q1211" t="s">
        <v>307</v>
      </c>
      <c r="R1211" t="s">
        <v>307</v>
      </c>
      <c r="S1211" t="s">
        <v>307</v>
      </c>
      <c r="T1211" t="s">
        <v>307</v>
      </c>
      <c r="U1211" t="s">
        <v>307</v>
      </c>
      <c r="V1211" t="s">
        <v>307</v>
      </c>
      <c r="W1211" t="s">
        <v>307</v>
      </c>
    </row>
    <row r="1212" spans="1:45" x14ac:dyDescent="0.25">
      <c r="A1212">
        <v>300</v>
      </c>
      <c r="B1212" t="s">
        <v>167</v>
      </c>
      <c r="C1212" t="s">
        <v>43</v>
      </c>
      <c r="D1212" t="s">
        <v>56</v>
      </c>
      <c r="E1212" t="s">
        <v>307</v>
      </c>
      <c r="F1212" t="s">
        <v>307</v>
      </c>
      <c r="G1212" t="s">
        <v>307</v>
      </c>
      <c r="H1212" t="s">
        <v>307</v>
      </c>
      <c r="I1212" t="s">
        <v>307</v>
      </c>
      <c r="J1212" t="s">
        <v>307</v>
      </c>
      <c r="K1212" t="s">
        <v>307</v>
      </c>
      <c r="L1212" t="s">
        <v>307</v>
      </c>
      <c r="M1212" t="s">
        <v>307</v>
      </c>
      <c r="N1212" t="s">
        <v>307</v>
      </c>
      <c r="O1212" t="s">
        <v>307</v>
      </c>
      <c r="P1212" t="s">
        <v>307</v>
      </c>
      <c r="Q1212" t="s">
        <v>307</v>
      </c>
      <c r="R1212" t="s">
        <v>307</v>
      </c>
      <c r="S1212" t="s">
        <v>307</v>
      </c>
      <c r="T1212" t="s">
        <v>307</v>
      </c>
      <c r="U1212" t="s">
        <v>307</v>
      </c>
      <c r="V1212" t="s">
        <v>307</v>
      </c>
      <c r="W1212" t="s">
        <v>307</v>
      </c>
    </row>
    <row r="1213" spans="1:45" x14ac:dyDescent="0.25">
      <c r="A1213">
        <v>300</v>
      </c>
      <c r="B1213" t="s">
        <v>167</v>
      </c>
      <c r="C1213" t="s">
        <v>43</v>
      </c>
      <c r="D1213" t="s">
        <v>57</v>
      </c>
      <c r="E1213" t="s">
        <v>307</v>
      </c>
      <c r="F1213" t="s">
        <v>307</v>
      </c>
      <c r="G1213" t="s">
        <v>307</v>
      </c>
      <c r="H1213" t="s">
        <v>307</v>
      </c>
      <c r="I1213" t="s">
        <v>307</v>
      </c>
      <c r="J1213" t="s">
        <v>307</v>
      </c>
      <c r="K1213" t="s">
        <v>307</v>
      </c>
      <c r="L1213" t="s">
        <v>307</v>
      </c>
      <c r="M1213" t="s">
        <v>307</v>
      </c>
      <c r="N1213" t="s">
        <v>307</v>
      </c>
      <c r="O1213" t="s">
        <v>307</v>
      </c>
      <c r="P1213" t="s">
        <v>307</v>
      </c>
      <c r="Q1213" t="s">
        <v>307</v>
      </c>
      <c r="R1213" t="s">
        <v>307</v>
      </c>
      <c r="S1213" t="s">
        <v>307</v>
      </c>
      <c r="T1213" t="s">
        <v>307</v>
      </c>
      <c r="U1213" t="s">
        <v>307</v>
      </c>
      <c r="V1213" t="s">
        <v>307</v>
      </c>
      <c r="W1213" t="s">
        <v>307</v>
      </c>
    </row>
    <row r="1214" spans="1:45" x14ac:dyDescent="0.25">
      <c r="A1214">
        <v>300</v>
      </c>
      <c r="B1214" t="s">
        <v>167</v>
      </c>
      <c r="C1214" t="s">
        <v>43</v>
      </c>
      <c r="D1214" t="s">
        <v>58</v>
      </c>
      <c r="E1214" t="s">
        <v>307</v>
      </c>
      <c r="F1214" t="s">
        <v>307</v>
      </c>
      <c r="G1214" t="s">
        <v>307</v>
      </c>
      <c r="H1214" t="s">
        <v>307</v>
      </c>
      <c r="I1214" t="s">
        <v>307</v>
      </c>
      <c r="J1214" t="s">
        <v>307</v>
      </c>
      <c r="K1214" t="s">
        <v>307</v>
      </c>
      <c r="L1214" t="s">
        <v>307</v>
      </c>
      <c r="M1214" t="s">
        <v>307</v>
      </c>
      <c r="N1214" t="s">
        <v>307</v>
      </c>
      <c r="O1214" t="s">
        <v>307</v>
      </c>
      <c r="P1214" t="s">
        <v>307</v>
      </c>
      <c r="Q1214" t="s">
        <v>307</v>
      </c>
      <c r="R1214" t="s">
        <v>307</v>
      </c>
      <c r="S1214" t="s">
        <v>307</v>
      </c>
      <c r="T1214" t="s">
        <v>307</v>
      </c>
      <c r="U1214" t="s">
        <v>307</v>
      </c>
      <c r="V1214" t="s">
        <v>307</v>
      </c>
      <c r="W1214" t="s">
        <v>307</v>
      </c>
    </row>
    <row r="1215" spans="1:45" x14ac:dyDescent="0.25">
      <c r="A1215">
        <v>300</v>
      </c>
      <c r="B1215" t="s">
        <v>167</v>
      </c>
      <c r="C1215" t="s">
        <v>43</v>
      </c>
      <c r="D1215" t="s">
        <v>59</v>
      </c>
      <c r="E1215" t="s">
        <v>307</v>
      </c>
      <c r="F1215" t="s">
        <v>307</v>
      </c>
      <c r="G1215" t="s">
        <v>307</v>
      </c>
      <c r="H1215" t="s">
        <v>307</v>
      </c>
      <c r="I1215" t="s">
        <v>307</v>
      </c>
      <c r="J1215" t="s">
        <v>307</v>
      </c>
      <c r="K1215" t="s">
        <v>307</v>
      </c>
      <c r="L1215" t="s">
        <v>307</v>
      </c>
      <c r="M1215" t="s">
        <v>307</v>
      </c>
      <c r="N1215" t="s">
        <v>307</v>
      </c>
      <c r="O1215" t="s">
        <v>307</v>
      </c>
      <c r="P1215" t="s">
        <v>307</v>
      </c>
      <c r="Q1215" t="s">
        <v>307</v>
      </c>
      <c r="R1215" t="s">
        <v>307</v>
      </c>
      <c r="S1215" t="s">
        <v>307</v>
      </c>
      <c r="T1215" t="s">
        <v>307</v>
      </c>
      <c r="U1215" t="s">
        <v>307</v>
      </c>
      <c r="V1215" t="s">
        <v>307</v>
      </c>
      <c r="W1215" t="s">
        <v>307</v>
      </c>
    </row>
    <row r="1216" spans="1:45" x14ac:dyDescent="0.25">
      <c r="A1216">
        <v>300</v>
      </c>
      <c r="B1216" t="s">
        <v>167</v>
      </c>
      <c r="C1216" t="s">
        <v>43</v>
      </c>
      <c r="D1216" t="s">
        <v>60</v>
      </c>
      <c r="E1216" t="s">
        <v>307</v>
      </c>
      <c r="F1216" t="s">
        <v>307</v>
      </c>
      <c r="G1216" t="s">
        <v>307</v>
      </c>
      <c r="H1216" t="s">
        <v>307</v>
      </c>
      <c r="I1216" t="s">
        <v>307</v>
      </c>
      <c r="J1216" t="s">
        <v>307</v>
      </c>
      <c r="K1216" t="s">
        <v>307</v>
      </c>
      <c r="L1216" t="s">
        <v>307</v>
      </c>
      <c r="M1216" t="s">
        <v>307</v>
      </c>
      <c r="N1216" t="s">
        <v>307</v>
      </c>
      <c r="O1216" t="s">
        <v>307</v>
      </c>
      <c r="P1216" t="s">
        <v>307</v>
      </c>
      <c r="Q1216" t="s">
        <v>307</v>
      </c>
      <c r="R1216" t="s">
        <v>307</v>
      </c>
      <c r="S1216" t="s">
        <v>307</v>
      </c>
      <c r="T1216" t="s">
        <v>307</v>
      </c>
      <c r="U1216" t="s">
        <v>307</v>
      </c>
      <c r="V1216" t="s">
        <v>307</v>
      </c>
      <c r="W1216" t="s">
        <v>307</v>
      </c>
    </row>
    <row r="1217" spans="1:45" x14ac:dyDescent="0.25">
      <c r="A1217">
        <v>300</v>
      </c>
      <c r="B1217" t="s">
        <v>167</v>
      </c>
      <c r="C1217" t="s">
        <v>43</v>
      </c>
      <c r="D1217" t="s">
        <v>61</v>
      </c>
      <c r="E1217" t="s">
        <v>307</v>
      </c>
      <c r="F1217" t="s">
        <v>307</v>
      </c>
      <c r="G1217" t="s">
        <v>307</v>
      </c>
      <c r="H1217" t="s">
        <v>307</v>
      </c>
      <c r="I1217" t="s">
        <v>307</v>
      </c>
      <c r="J1217" t="s">
        <v>307</v>
      </c>
      <c r="K1217" t="s">
        <v>307</v>
      </c>
      <c r="L1217" t="s">
        <v>307</v>
      </c>
      <c r="M1217" t="s">
        <v>307</v>
      </c>
      <c r="N1217" t="s">
        <v>307</v>
      </c>
      <c r="O1217" t="s">
        <v>307</v>
      </c>
      <c r="P1217" t="s">
        <v>307</v>
      </c>
      <c r="Q1217" t="s">
        <v>307</v>
      </c>
      <c r="R1217" t="s">
        <v>307</v>
      </c>
      <c r="S1217" t="s">
        <v>307</v>
      </c>
      <c r="T1217" t="s">
        <v>307</v>
      </c>
      <c r="U1217" t="s">
        <v>307</v>
      </c>
      <c r="V1217" t="s">
        <v>307</v>
      </c>
      <c r="W1217" t="s">
        <v>307</v>
      </c>
    </row>
    <row r="1218" spans="1:45" x14ac:dyDescent="0.25">
      <c r="A1218">
        <v>300</v>
      </c>
      <c r="B1218" t="s">
        <v>167</v>
      </c>
      <c r="C1218" t="s">
        <v>43</v>
      </c>
      <c r="D1218" t="s">
        <v>62</v>
      </c>
      <c r="E1218" t="s">
        <v>307</v>
      </c>
      <c r="F1218" t="s">
        <v>307</v>
      </c>
      <c r="G1218" t="s">
        <v>307</v>
      </c>
      <c r="H1218" t="s">
        <v>307</v>
      </c>
      <c r="I1218" t="s">
        <v>307</v>
      </c>
      <c r="J1218" t="s">
        <v>307</v>
      </c>
      <c r="K1218" t="s">
        <v>307</v>
      </c>
      <c r="L1218" t="s">
        <v>307</v>
      </c>
      <c r="M1218" t="s">
        <v>307</v>
      </c>
      <c r="N1218" t="s">
        <v>307</v>
      </c>
      <c r="O1218" t="s">
        <v>307</v>
      </c>
      <c r="P1218" t="s">
        <v>307</v>
      </c>
      <c r="Q1218" t="s">
        <v>307</v>
      </c>
      <c r="R1218" t="s">
        <v>307</v>
      </c>
      <c r="S1218" t="s">
        <v>307</v>
      </c>
      <c r="T1218" t="s">
        <v>307</v>
      </c>
      <c r="U1218" t="s">
        <v>307</v>
      </c>
      <c r="V1218" t="s">
        <v>307</v>
      </c>
      <c r="W1218" t="s">
        <v>307</v>
      </c>
    </row>
    <row r="1219" spans="1:45" x14ac:dyDescent="0.25">
      <c r="A1219">
        <v>300</v>
      </c>
      <c r="B1219" t="s">
        <v>167</v>
      </c>
      <c r="C1219" t="s">
        <v>36</v>
      </c>
      <c r="D1219" t="s">
        <v>47</v>
      </c>
      <c r="E1219" t="s">
        <v>307</v>
      </c>
      <c r="F1219" t="s">
        <v>307</v>
      </c>
      <c r="G1219" t="s">
        <v>307</v>
      </c>
      <c r="H1219" t="s">
        <v>307</v>
      </c>
      <c r="I1219" t="s">
        <v>307</v>
      </c>
      <c r="J1219" t="s">
        <v>307</v>
      </c>
      <c r="K1219" t="s">
        <v>307</v>
      </c>
      <c r="L1219" t="s">
        <v>307</v>
      </c>
      <c r="M1219" t="s">
        <v>307</v>
      </c>
      <c r="N1219" t="s">
        <v>307</v>
      </c>
      <c r="O1219" t="s">
        <v>307</v>
      </c>
      <c r="P1219" t="s">
        <v>307</v>
      </c>
      <c r="Q1219" t="s">
        <v>307</v>
      </c>
      <c r="R1219" t="s">
        <v>307</v>
      </c>
      <c r="S1219" t="s">
        <v>307</v>
      </c>
      <c r="T1219" t="s">
        <v>307</v>
      </c>
      <c r="U1219" t="s">
        <v>307</v>
      </c>
      <c r="V1219" t="s">
        <v>307</v>
      </c>
      <c r="W1219" t="s">
        <v>307</v>
      </c>
      <c r="X1219" t="s">
        <v>307</v>
      </c>
      <c r="Y1219" t="s">
        <v>307</v>
      </c>
      <c r="Z1219" t="s">
        <v>307</v>
      </c>
      <c r="AA1219" t="s">
        <v>307</v>
      </c>
      <c r="AB1219" t="s">
        <v>307</v>
      </c>
      <c r="AC1219" t="s">
        <v>307</v>
      </c>
      <c r="AD1219" t="s">
        <v>307</v>
      </c>
      <c r="AE1219" t="s">
        <v>307</v>
      </c>
      <c r="AF1219" t="s">
        <v>307</v>
      </c>
      <c r="AG1219" t="s">
        <v>307</v>
      </c>
      <c r="AH1219" t="s">
        <v>307</v>
      </c>
      <c r="AI1219" t="s">
        <v>307</v>
      </c>
      <c r="AJ1219" t="s">
        <v>307</v>
      </c>
      <c r="AK1219" t="s">
        <v>307</v>
      </c>
      <c r="AL1219" t="s">
        <v>307</v>
      </c>
      <c r="AM1219" t="s">
        <v>307</v>
      </c>
      <c r="AN1219" t="s">
        <v>307</v>
      </c>
      <c r="AO1219" t="s">
        <v>307</v>
      </c>
      <c r="AP1219" t="s">
        <v>307</v>
      </c>
      <c r="AQ1219" t="s">
        <v>307</v>
      </c>
      <c r="AR1219" t="s">
        <v>307</v>
      </c>
      <c r="AS1219" t="s">
        <v>307</v>
      </c>
    </row>
    <row r="1220" spans="1:45" x14ac:dyDescent="0.25">
      <c r="A1220">
        <v>300</v>
      </c>
      <c r="B1220" t="s">
        <v>167</v>
      </c>
      <c r="C1220" t="s">
        <v>36</v>
      </c>
      <c r="D1220" t="s">
        <v>48</v>
      </c>
      <c r="E1220" t="s">
        <v>307</v>
      </c>
      <c r="F1220" t="s">
        <v>307</v>
      </c>
      <c r="G1220" t="s">
        <v>307</v>
      </c>
      <c r="H1220" t="s">
        <v>307</v>
      </c>
      <c r="I1220" t="s">
        <v>307</v>
      </c>
      <c r="J1220" t="s">
        <v>307</v>
      </c>
      <c r="K1220" t="s">
        <v>307</v>
      </c>
      <c r="L1220" t="s">
        <v>307</v>
      </c>
      <c r="M1220" t="s">
        <v>307</v>
      </c>
      <c r="N1220" t="s">
        <v>307</v>
      </c>
      <c r="O1220" t="s">
        <v>307</v>
      </c>
      <c r="P1220" t="s">
        <v>307</v>
      </c>
      <c r="Q1220" t="s">
        <v>307</v>
      </c>
      <c r="R1220" t="s">
        <v>307</v>
      </c>
      <c r="S1220" t="s">
        <v>307</v>
      </c>
      <c r="T1220" t="s">
        <v>307</v>
      </c>
      <c r="U1220" t="s">
        <v>307</v>
      </c>
      <c r="V1220" t="s">
        <v>307</v>
      </c>
      <c r="W1220" t="s">
        <v>307</v>
      </c>
      <c r="X1220" t="s">
        <v>307</v>
      </c>
      <c r="Y1220" t="s">
        <v>307</v>
      </c>
      <c r="Z1220" t="s">
        <v>307</v>
      </c>
      <c r="AA1220" t="s">
        <v>307</v>
      </c>
      <c r="AB1220" t="s">
        <v>307</v>
      </c>
      <c r="AC1220" t="s">
        <v>307</v>
      </c>
      <c r="AD1220" t="s">
        <v>307</v>
      </c>
      <c r="AE1220" t="s">
        <v>307</v>
      </c>
      <c r="AF1220" t="s">
        <v>307</v>
      </c>
      <c r="AG1220" t="s">
        <v>307</v>
      </c>
      <c r="AH1220" t="s">
        <v>307</v>
      </c>
      <c r="AI1220" t="s">
        <v>307</v>
      </c>
      <c r="AJ1220" t="s">
        <v>307</v>
      </c>
      <c r="AK1220" t="s">
        <v>307</v>
      </c>
      <c r="AL1220" t="s">
        <v>307</v>
      </c>
      <c r="AM1220" t="s">
        <v>307</v>
      </c>
      <c r="AN1220" t="s">
        <v>307</v>
      </c>
      <c r="AO1220" t="s">
        <v>307</v>
      </c>
      <c r="AP1220" t="s">
        <v>307</v>
      </c>
      <c r="AQ1220" t="s">
        <v>307</v>
      </c>
      <c r="AR1220" t="s">
        <v>307</v>
      </c>
      <c r="AS1220" t="s">
        <v>307</v>
      </c>
    </row>
    <row r="1221" spans="1:45" x14ac:dyDescent="0.25">
      <c r="A1221">
        <v>300</v>
      </c>
      <c r="B1221" t="s">
        <v>167</v>
      </c>
      <c r="C1221" t="s">
        <v>36</v>
      </c>
      <c r="D1221" t="s">
        <v>49</v>
      </c>
      <c r="E1221" t="s">
        <v>307</v>
      </c>
      <c r="F1221" t="s">
        <v>307</v>
      </c>
      <c r="G1221" t="s">
        <v>307</v>
      </c>
      <c r="H1221" t="s">
        <v>307</v>
      </c>
      <c r="I1221" t="s">
        <v>307</v>
      </c>
      <c r="J1221" t="s">
        <v>307</v>
      </c>
      <c r="K1221" t="s">
        <v>307</v>
      </c>
      <c r="L1221" t="s">
        <v>307</v>
      </c>
      <c r="M1221" t="s">
        <v>307</v>
      </c>
      <c r="N1221" t="s">
        <v>307</v>
      </c>
      <c r="O1221" t="s">
        <v>307</v>
      </c>
      <c r="P1221" t="s">
        <v>307</v>
      </c>
      <c r="Q1221" t="s">
        <v>307</v>
      </c>
      <c r="R1221" t="s">
        <v>307</v>
      </c>
      <c r="S1221" t="s">
        <v>307</v>
      </c>
      <c r="T1221" t="s">
        <v>307</v>
      </c>
      <c r="U1221" t="s">
        <v>307</v>
      </c>
      <c r="V1221" t="s">
        <v>307</v>
      </c>
      <c r="W1221" t="s">
        <v>307</v>
      </c>
      <c r="X1221" t="s">
        <v>307</v>
      </c>
      <c r="Y1221" t="s">
        <v>307</v>
      </c>
      <c r="Z1221" t="s">
        <v>307</v>
      </c>
      <c r="AA1221" t="s">
        <v>307</v>
      </c>
      <c r="AB1221" t="s">
        <v>307</v>
      </c>
      <c r="AC1221" t="s">
        <v>307</v>
      </c>
      <c r="AD1221" t="s">
        <v>307</v>
      </c>
      <c r="AE1221" t="s">
        <v>307</v>
      </c>
      <c r="AF1221" t="s">
        <v>307</v>
      </c>
      <c r="AG1221" t="s">
        <v>307</v>
      </c>
      <c r="AH1221" t="s">
        <v>307</v>
      </c>
      <c r="AI1221" t="s">
        <v>307</v>
      </c>
      <c r="AJ1221" t="s">
        <v>307</v>
      </c>
      <c r="AK1221" t="s">
        <v>307</v>
      </c>
      <c r="AL1221" t="s">
        <v>307</v>
      </c>
      <c r="AM1221" t="s">
        <v>307</v>
      </c>
      <c r="AN1221" t="s">
        <v>307</v>
      </c>
      <c r="AO1221" t="s">
        <v>307</v>
      </c>
      <c r="AP1221" t="s">
        <v>307</v>
      </c>
      <c r="AQ1221" t="s">
        <v>307</v>
      </c>
      <c r="AR1221" t="s">
        <v>307</v>
      </c>
      <c r="AS1221" t="s">
        <v>307</v>
      </c>
    </row>
    <row r="1222" spans="1:45" x14ac:dyDescent="0.25">
      <c r="A1222">
        <v>300</v>
      </c>
      <c r="B1222" t="s">
        <v>167</v>
      </c>
      <c r="C1222" t="s">
        <v>37</v>
      </c>
      <c r="D1222" t="s">
        <v>47</v>
      </c>
      <c r="E1222" t="s">
        <v>307</v>
      </c>
      <c r="F1222" t="s">
        <v>307</v>
      </c>
      <c r="G1222" t="s">
        <v>307</v>
      </c>
      <c r="H1222" t="s">
        <v>307</v>
      </c>
      <c r="I1222" t="s">
        <v>307</v>
      </c>
      <c r="J1222" t="s">
        <v>307</v>
      </c>
      <c r="K1222" t="s">
        <v>307</v>
      </c>
      <c r="L1222" t="s">
        <v>307</v>
      </c>
      <c r="M1222" t="s">
        <v>307</v>
      </c>
      <c r="N1222" t="s">
        <v>307</v>
      </c>
      <c r="O1222" t="s">
        <v>307</v>
      </c>
      <c r="P1222" t="s">
        <v>307</v>
      </c>
      <c r="Q1222" t="s">
        <v>307</v>
      </c>
      <c r="R1222" t="s">
        <v>307</v>
      </c>
      <c r="S1222" t="s">
        <v>307</v>
      </c>
      <c r="T1222" t="s">
        <v>307</v>
      </c>
      <c r="U1222" t="s">
        <v>307</v>
      </c>
      <c r="V1222" t="s">
        <v>307</v>
      </c>
      <c r="W1222" t="s">
        <v>307</v>
      </c>
      <c r="X1222" t="s">
        <v>307</v>
      </c>
      <c r="Y1222" t="s">
        <v>307</v>
      </c>
      <c r="Z1222" t="s">
        <v>307</v>
      </c>
      <c r="AA1222" t="s">
        <v>307</v>
      </c>
      <c r="AB1222" t="s">
        <v>307</v>
      </c>
      <c r="AC1222" t="s">
        <v>307</v>
      </c>
      <c r="AD1222" t="s">
        <v>307</v>
      </c>
      <c r="AE1222" t="s">
        <v>307</v>
      </c>
      <c r="AF1222" t="s">
        <v>307</v>
      </c>
      <c r="AG1222" t="s">
        <v>307</v>
      </c>
      <c r="AH1222" t="s">
        <v>307</v>
      </c>
      <c r="AI1222" t="s">
        <v>307</v>
      </c>
      <c r="AJ1222" t="s">
        <v>307</v>
      </c>
      <c r="AK1222" t="s">
        <v>307</v>
      </c>
      <c r="AL1222" t="s">
        <v>307</v>
      </c>
      <c r="AM1222" t="s">
        <v>307</v>
      </c>
      <c r="AN1222" t="s">
        <v>307</v>
      </c>
      <c r="AO1222" t="s">
        <v>307</v>
      </c>
      <c r="AP1222" t="s">
        <v>307</v>
      </c>
      <c r="AQ1222" t="s">
        <v>307</v>
      </c>
      <c r="AR1222" t="s">
        <v>307</v>
      </c>
      <c r="AS1222" t="s">
        <v>307</v>
      </c>
    </row>
    <row r="1223" spans="1:45" x14ac:dyDescent="0.25">
      <c r="A1223">
        <v>300</v>
      </c>
      <c r="B1223" t="s">
        <v>167</v>
      </c>
      <c r="C1223" t="s">
        <v>37</v>
      </c>
      <c r="D1223" t="s">
        <v>48</v>
      </c>
      <c r="E1223" t="s">
        <v>307</v>
      </c>
      <c r="F1223" t="s">
        <v>307</v>
      </c>
      <c r="G1223" t="s">
        <v>307</v>
      </c>
      <c r="H1223" t="s">
        <v>307</v>
      </c>
      <c r="I1223" t="s">
        <v>307</v>
      </c>
      <c r="J1223" t="s">
        <v>307</v>
      </c>
      <c r="K1223" t="s">
        <v>307</v>
      </c>
      <c r="L1223" t="s">
        <v>307</v>
      </c>
      <c r="M1223" t="s">
        <v>307</v>
      </c>
      <c r="N1223" t="s">
        <v>307</v>
      </c>
      <c r="O1223" t="s">
        <v>307</v>
      </c>
      <c r="P1223" t="s">
        <v>307</v>
      </c>
      <c r="Q1223" t="s">
        <v>307</v>
      </c>
      <c r="R1223" t="s">
        <v>307</v>
      </c>
      <c r="S1223" t="s">
        <v>307</v>
      </c>
      <c r="T1223" t="s">
        <v>307</v>
      </c>
      <c r="U1223" t="s">
        <v>307</v>
      </c>
      <c r="V1223" t="s">
        <v>307</v>
      </c>
      <c r="W1223" t="s">
        <v>307</v>
      </c>
      <c r="X1223" t="s">
        <v>307</v>
      </c>
      <c r="Y1223" t="s">
        <v>307</v>
      </c>
      <c r="Z1223" t="s">
        <v>307</v>
      </c>
      <c r="AA1223" t="s">
        <v>307</v>
      </c>
      <c r="AB1223" t="s">
        <v>307</v>
      </c>
      <c r="AC1223" t="s">
        <v>307</v>
      </c>
      <c r="AD1223" t="s">
        <v>307</v>
      </c>
      <c r="AE1223" t="s">
        <v>307</v>
      </c>
      <c r="AF1223" t="s">
        <v>307</v>
      </c>
      <c r="AG1223" t="s">
        <v>307</v>
      </c>
      <c r="AH1223" t="s">
        <v>307</v>
      </c>
      <c r="AI1223" t="s">
        <v>307</v>
      </c>
      <c r="AJ1223" t="s">
        <v>307</v>
      </c>
      <c r="AK1223" t="s">
        <v>307</v>
      </c>
      <c r="AL1223" t="s">
        <v>307</v>
      </c>
      <c r="AM1223" t="s">
        <v>307</v>
      </c>
      <c r="AN1223" t="s">
        <v>307</v>
      </c>
      <c r="AO1223" t="s">
        <v>307</v>
      </c>
      <c r="AP1223" t="s">
        <v>307</v>
      </c>
      <c r="AQ1223" t="s">
        <v>307</v>
      </c>
      <c r="AR1223" t="s">
        <v>307</v>
      </c>
      <c r="AS1223" t="s">
        <v>307</v>
      </c>
    </row>
    <row r="1224" spans="1:45" x14ac:dyDescent="0.25">
      <c r="A1224">
        <v>300</v>
      </c>
      <c r="B1224" t="s">
        <v>167</v>
      </c>
      <c r="C1224" t="s">
        <v>37</v>
      </c>
      <c r="D1224" t="s">
        <v>49</v>
      </c>
      <c r="E1224" t="s">
        <v>307</v>
      </c>
      <c r="F1224" t="s">
        <v>307</v>
      </c>
      <c r="G1224" t="s">
        <v>307</v>
      </c>
      <c r="H1224" t="s">
        <v>307</v>
      </c>
      <c r="I1224" t="s">
        <v>307</v>
      </c>
      <c r="J1224" t="s">
        <v>307</v>
      </c>
      <c r="K1224" t="s">
        <v>307</v>
      </c>
      <c r="L1224" t="s">
        <v>307</v>
      </c>
      <c r="M1224" t="s">
        <v>307</v>
      </c>
      <c r="N1224" t="s">
        <v>307</v>
      </c>
      <c r="O1224" t="s">
        <v>307</v>
      </c>
      <c r="P1224" t="s">
        <v>307</v>
      </c>
      <c r="Q1224" t="s">
        <v>307</v>
      </c>
      <c r="R1224" t="s">
        <v>307</v>
      </c>
      <c r="S1224" t="s">
        <v>307</v>
      </c>
      <c r="T1224" t="s">
        <v>307</v>
      </c>
      <c r="U1224" t="s">
        <v>307</v>
      </c>
      <c r="V1224" t="s">
        <v>307</v>
      </c>
      <c r="W1224" t="s">
        <v>307</v>
      </c>
      <c r="X1224" t="s">
        <v>307</v>
      </c>
      <c r="Y1224" t="s">
        <v>307</v>
      </c>
      <c r="Z1224" t="s">
        <v>307</v>
      </c>
      <c r="AA1224" t="s">
        <v>307</v>
      </c>
      <c r="AB1224" t="s">
        <v>307</v>
      </c>
      <c r="AC1224" t="s">
        <v>307</v>
      </c>
      <c r="AD1224" t="s">
        <v>307</v>
      </c>
      <c r="AE1224" t="s">
        <v>307</v>
      </c>
      <c r="AF1224" t="s">
        <v>307</v>
      </c>
      <c r="AG1224" t="s">
        <v>307</v>
      </c>
      <c r="AH1224" t="s">
        <v>307</v>
      </c>
      <c r="AI1224" t="s">
        <v>307</v>
      </c>
      <c r="AJ1224" t="s">
        <v>307</v>
      </c>
      <c r="AK1224" t="s">
        <v>307</v>
      </c>
      <c r="AL1224" t="s">
        <v>307</v>
      </c>
      <c r="AM1224" t="s">
        <v>307</v>
      </c>
      <c r="AN1224" t="s">
        <v>307</v>
      </c>
      <c r="AO1224" t="s">
        <v>307</v>
      </c>
      <c r="AP1224" t="s">
        <v>307</v>
      </c>
      <c r="AQ1224" t="s">
        <v>307</v>
      </c>
      <c r="AR1224" t="s">
        <v>307</v>
      </c>
      <c r="AS1224" t="s">
        <v>307</v>
      </c>
    </row>
    <row r="1225" spans="1:45" x14ac:dyDescent="0.25">
      <c r="A1225">
        <v>300</v>
      </c>
      <c r="B1225" t="s">
        <v>167</v>
      </c>
      <c r="C1225" t="s">
        <v>476</v>
      </c>
      <c r="D1225" t="s">
        <v>48</v>
      </c>
      <c r="E1225" t="s">
        <v>307</v>
      </c>
      <c r="F1225" t="s">
        <v>307</v>
      </c>
      <c r="G1225" t="s">
        <v>307</v>
      </c>
    </row>
    <row r="1226" spans="1:45" x14ac:dyDescent="0.25">
      <c r="A1226">
        <v>300</v>
      </c>
      <c r="B1226" t="s">
        <v>167</v>
      </c>
      <c r="C1226" t="s">
        <v>477</v>
      </c>
      <c r="D1226" t="s">
        <v>48</v>
      </c>
      <c r="E1226" t="s">
        <v>307</v>
      </c>
      <c r="F1226" t="s">
        <v>307</v>
      </c>
      <c r="G1226" t="s">
        <v>307</v>
      </c>
    </row>
    <row r="1227" spans="1:45" x14ac:dyDescent="0.25">
      <c r="A1227">
        <v>300</v>
      </c>
      <c r="B1227" t="s">
        <v>167</v>
      </c>
      <c r="C1227" t="s">
        <v>45</v>
      </c>
      <c r="D1227" t="s">
        <v>63</v>
      </c>
      <c r="E1227" t="s">
        <v>307</v>
      </c>
      <c r="F1227" t="s">
        <v>307</v>
      </c>
      <c r="G1227" t="s">
        <v>307</v>
      </c>
      <c r="H1227" t="s">
        <v>307</v>
      </c>
      <c r="I1227" t="s">
        <v>307</v>
      </c>
      <c r="J1227" t="s">
        <v>307</v>
      </c>
      <c r="K1227" t="s">
        <v>307</v>
      </c>
      <c r="L1227" t="s">
        <v>307</v>
      </c>
      <c r="M1227" t="s">
        <v>307</v>
      </c>
      <c r="N1227" t="s">
        <v>307</v>
      </c>
      <c r="O1227" t="s">
        <v>307</v>
      </c>
      <c r="P1227" t="s">
        <v>307</v>
      </c>
      <c r="Q1227" t="s">
        <v>307</v>
      </c>
      <c r="R1227" t="s">
        <v>307</v>
      </c>
      <c r="S1227" t="s">
        <v>307</v>
      </c>
      <c r="T1227" t="s">
        <v>307</v>
      </c>
      <c r="U1227" t="s">
        <v>307</v>
      </c>
      <c r="V1227" t="s">
        <v>307</v>
      </c>
      <c r="W1227" t="s">
        <v>307</v>
      </c>
    </row>
    <row r="1228" spans="1:45" x14ac:dyDescent="0.25">
      <c r="A1228">
        <v>300</v>
      </c>
      <c r="B1228" t="s">
        <v>167</v>
      </c>
      <c r="C1228" t="s">
        <v>45</v>
      </c>
      <c r="D1228" t="s">
        <v>64</v>
      </c>
      <c r="E1228" t="s">
        <v>307</v>
      </c>
      <c r="F1228" t="s">
        <v>307</v>
      </c>
      <c r="G1228" t="s">
        <v>307</v>
      </c>
      <c r="H1228" t="s">
        <v>307</v>
      </c>
      <c r="I1228" t="s">
        <v>307</v>
      </c>
      <c r="J1228" t="s">
        <v>307</v>
      </c>
      <c r="K1228" t="s">
        <v>307</v>
      </c>
      <c r="L1228" t="s">
        <v>307</v>
      </c>
      <c r="M1228" t="s">
        <v>307</v>
      </c>
      <c r="N1228" t="s">
        <v>307</v>
      </c>
      <c r="O1228" t="s">
        <v>307</v>
      </c>
      <c r="P1228" t="s">
        <v>307</v>
      </c>
      <c r="Q1228" t="s">
        <v>307</v>
      </c>
      <c r="R1228" t="s">
        <v>307</v>
      </c>
      <c r="S1228" t="s">
        <v>307</v>
      </c>
      <c r="T1228" t="s">
        <v>307</v>
      </c>
      <c r="U1228" t="s">
        <v>307</v>
      </c>
      <c r="V1228" t="s">
        <v>307</v>
      </c>
      <c r="W1228" t="s">
        <v>307</v>
      </c>
    </row>
    <row r="1229" spans="1:45" x14ac:dyDescent="0.25">
      <c r="A1229">
        <v>300</v>
      </c>
      <c r="B1229" t="s">
        <v>167</v>
      </c>
      <c r="C1229" t="s">
        <v>40</v>
      </c>
      <c r="D1229" t="s">
        <v>52</v>
      </c>
      <c r="E1229" t="s">
        <v>307</v>
      </c>
      <c r="F1229" t="s">
        <v>307</v>
      </c>
      <c r="G1229" t="s">
        <v>307</v>
      </c>
      <c r="H1229" t="s">
        <v>307</v>
      </c>
      <c r="I1229" t="s">
        <v>307</v>
      </c>
      <c r="J1229" t="s">
        <v>307</v>
      </c>
      <c r="K1229" t="s">
        <v>307</v>
      </c>
      <c r="L1229" t="s">
        <v>307</v>
      </c>
      <c r="M1229" t="s">
        <v>307</v>
      </c>
      <c r="N1229" t="s">
        <v>307</v>
      </c>
      <c r="O1229" t="s">
        <v>307</v>
      </c>
      <c r="P1229" t="s">
        <v>307</v>
      </c>
      <c r="Q1229" t="s">
        <v>307</v>
      </c>
      <c r="R1229" t="s">
        <v>307</v>
      </c>
      <c r="S1229" t="s">
        <v>307</v>
      </c>
      <c r="T1229" t="s">
        <v>307</v>
      </c>
      <c r="U1229" t="s">
        <v>307</v>
      </c>
      <c r="V1229" t="s">
        <v>307</v>
      </c>
      <c r="W1229" t="s">
        <v>307</v>
      </c>
      <c r="X1229" t="s">
        <v>307</v>
      </c>
      <c r="Y1229" t="s">
        <v>307</v>
      </c>
      <c r="Z1229" t="s">
        <v>307</v>
      </c>
    </row>
    <row r="1230" spans="1:45" x14ac:dyDescent="0.25">
      <c r="A1230">
        <v>300</v>
      </c>
      <c r="B1230" t="s">
        <v>167</v>
      </c>
      <c r="C1230" t="s">
        <v>40</v>
      </c>
      <c r="D1230" t="s">
        <v>53</v>
      </c>
      <c r="E1230" t="s">
        <v>307</v>
      </c>
      <c r="F1230" t="s">
        <v>307</v>
      </c>
      <c r="G1230" t="s">
        <v>307</v>
      </c>
      <c r="H1230" t="s">
        <v>307</v>
      </c>
      <c r="I1230" t="s">
        <v>307</v>
      </c>
      <c r="J1230" t="s">
        <v>307</v>
      </c>
      <c r="K1230" t="s">
        <v>307</v>
      </c>
      <c r="L1230" t="s">
        <v>307</v>
      </c>
      <c r="M1230" t="s">
        <v>307</v>
      </c>
      <c r="N1230" t="s">
        <v>307</v>
      </c>
      <c r="O1230" t="s">
        <v>307</v>
      </c>
      <c r="P1230" t="s">
        <v>307</v>
      </c>
      <c r="Q1230" t="s">
        <v>307</v>
      </c>
      <c r="R1230" t="s">
        <v>307</v>
      </c>
      <c r="S1230" t="s">
        <v>307</v>
      </c>
      <c r="T1230" t="s">
        <v>307</v>
      </c>
      <c r="U1230" t="s">
        <v>307</v>
      </c>
      <c r="V1230" t="s">
        <v>307</v>
      </c>
      <c r="W1230" t="s">
        <v>307</v>
      </c>
      <c r="X1230" t="s">
        <v>307</v>
      </c>
      <c r="Y1230" t="s">
        <v>307</v>
      </c>
      <c r="Z1230" t="s">
        <v>307</v>
      </c>
    </row>
    <row r="1231" spans="1:45" x14ac:dyDescent="0.25">
      <c r="A1231">
        <v>300</v>
      </c>
      <c r="B1231" t="s">
        <v>167</v>
      </c>
      <c r="C1231" t="s">
        <v>39</v>
      </c>
      <c r="D1231" t="s">
        <v>50</v>
      </c>
      <c r="E1231" t="s">
        <v>307</v>
      </c>
      <c r="F1231" t="s">
        <v>307</v>
      </c>
      <c r="G1231" t="s">
        <v>307</v>
      </c>
      <c r="H1231" t="s">
        <v>307</v>
      </c>
      <c r="I1231" t="s">
        <v>307</v>
      </c>
      <c r="J1231" t="s">
        <v>307</v>
      </c>
      <c r="K1231" t="s">
        <v>307</v>
      </c>
      <c r="L1231" t="s">
        <v>307</v>
      </c>
      <c r="M1231" t="s">
        <v>307</v>
      </c>
      <c r="N1231" t="s">
        <v>307</v>
      </c>
      <c r="O1231" t="s">
        <v>307</v>
      </c>
      <c r="P1231" t="s">
        <v>307</v>
      </c>
      <c r="Q1231" t="s">
        <v>307</v>
      </c>
      <c r="R1231" t="s">
        <v>307</v>
      </c>
      <c r="S1231" t="s">
        <v>307</v>
      </c>
      <c r="T1231" t="s">
        <v>307</v>
      </c>
      <c r="U1231" t="s">
        <v>307</v>
      </c>
      <c r="V1231" t="s">
        <v>307</v>
      </c>
      <c r="W1231" t="s">
        <v>307</v>
      </c>
      <c r="X1231" t="s">
        <v>307</v>
      </c>
      <c r="Y1231" t="s">
        <v>307</v>
      </c>
      <c r="Z1231" t="s">
        <v>307</v>
      </c>
      <c r="AA1231" t="s">
        <v>307</v>
      </c>
      <c r="AB1231" t="s">
        <v>307</v>
      </c>
      <c r="AC1231" t="s">
        <v>307</v>
      </c>
      <c r="AD1231" t="s">
        <v>307</v>
      </c>
      <c r="AE1231" t="s">
        <v>307</v>
      </c>
      <c r="AF1231" t="s">
        <v>307</v>
      </c>
      <c r="AG1231" t="s">
        <v>307</v>
      </c>
      <c r="AH1231" t="s">
        <v>307</v>
      </c>
      <c r="AI1231" t="s">
        <v>307</v>
      </c>
      <c r="AJ1231" t="s">
        <v>307</v>
      </c>
      <c r="AK1231" t="s">
        <v>307</v>
      </c>
      <c r="AL1231" t="s">
        <v>307</v>
      </c>
      <c r="AM1231" t="s">
        <v>307</v>
      </c>
      <c r="AN1231" t="s">
        <v>307</v>
      </c>
      <c r="AO1231" t="s">
        <v>307</v>
      </c>
      <c r="AP1231" t="s">
        <v>307</v>
      </c>
    </row>
    <row r="1232" spans="1:45" x14ac:dyDescent="0.25">
      <c r="A1232">
        <v>300</v>
      </c>
      <c r="B1232" t="s">
        <v>167</v>
      </c>
      <c r="C1232" t="s">
        <v>39</v>
      </c>
      <c r="D1232" t="s">
        <v>48</v>
      </c>
      <c r="E1232" t="s">
        <v>307</v>
      </c>
      <c r="F1232" t="s">
        <v>307</v>
      </c>
      <c r="G1232" t="s">
        <v>307</v>
      </c>
      <c r="H1232" t="s">
        <v>307</v>
      </c>
      <c r="I1232" t="s">
        <v>307</v>
      </c>
      <c r="J1232" t="s">
        <v>307</v>
      </c>
      <c r="K1232" t="s">
        <v>307</v>
      </c>
      <c r="L1232" t="s">
        <v>307</v>
      </c>
      <c r="M1232" t="s">
        <v>307</v>
      </c>
      <c r="N1232" t="s">
        <v>307</v>
      </c>
      <c r="O1232" t="s">
        <v>307</v>
      </c>
      <c r="P1232" t="s">
        <v>307</v>
      </c>
      <c r="Q1232" t="s">
        <v>307</v>
      </c>
      <c r="R1232" t="s">
        <v>307</v>
      </c>
      <c r="S1232" t="s">
        <v>307</v>
      </c>
      <c r="T1232" t="s">
        <v>307</v>
      </c>
      <c r="U1232" t="s">
        <v>307</v>
      </c>
      <c r="V1232" t="s">
        <v>307</v>
      </c>
      <c r="W1232" t="s">
        <v>307</v>
      </c>
      <c r="X1232" t="s">
        <v>307</v>
      </c>
      <c r="Y1232" t="s">
        <v>307</v>
      </c>
      <c r="Z1232" t="s">
        <v>307</v>
      </c>
      <c r="AA1232" t="s">
        <v>307</v>
      </c>
      <c r="AB1232" t="s">
        <v>307</v>
      </c>
      <c r="AC1232" t="s">
        <v>307</v>
      </c>
      <c r="AD1232" t="s">
        <v>307</v>
      </c>
      <c r="AE1232" t="s">
        <v>307</v>
      </c>
      <c r="AF1232" t="s">
        <v>307</v>
      </c>
      <c r="AG1232" t="s">
        <v>307</v>
      </c>
      <c r="AH1232" t="s">
        <v>307</v>
      </c>
      <c r="AI1232" t="s">
        <v>307</v>
      </c>
      <c r="AJ1232" t="s">
        <v>307</v>
      </c>
      <c r="AK1232" t="s">
        <v>307</v>
      </c>
      <c r="AL1232" t="s">
        <v>307</v>
      </c>
      <c r="AM1232" t="s">
        <v>307</v>
      </c>
      <c r="AN1232" t="s">
        <v>307</v>
      </c>
      <c r="AO1232" t="s">
        <v>307</v>
      </c>
      <c r="AP1232" t="s">
        <v>307</v>
      </c>
    </row>
    <row r="1233" spans="1:42" x14ac:dyDescent="0.25">
      <c r="A1233">
        <v>300</v>
      </c>
      <c r="B1233" t="s">
        <v>167</v>
      </c>
      <c r="C1233" t="s">
        <v>39</v>
      </c>
      <c r="D1233" t="s">
        <v>51</v>
      </c>
      <c r="E1233" t="s">
        <v>307</v>
      </c>
      <c r="F1233" t="s">
        <v>307</v>
      </c>
      <c r="G1233" t="s">
        <v>307</v>
      </c>
      <c r="H1233" t="s">
        <v>307</v>
      </c>
      <c r="I1233" t="s">
        <v>307</v>
      </c>
      <c r="J1233" t="s">
        <v>307</v>
      </c>
      <c r="K1233" t="s">
        <v>307</v>
      </c>
      <c r="L1233" t="s">
        <v>307</v>
      </c>
      <c r="M1233" t="s">
        <v>307</v>
      </c>
      <c r="N1233" t="s">
        <v>307</v>
      </c>
      <c r="O1233" t="s">
        <v>307</v>
      </c>
      <c r="P1233" t="s">
        <v>307</v>
      </c>
      <c r="Q1233" t="s">
        <v>307</v>
      </c>
      <c r="R1233" t="s">
        <v>307</v>
      </c>
      <c r="S1233" t="s">
        <v>307</v>
      </c>
      <c r="T1233" t="s">
        <v>307</v>
      </c>
      <c r="U1233" t="s">
        <v>307</v>
      </c>
      <c r="V1233" t="s">
        <v>307</v>
      </c>
      <c r="W1233" t="s">
        <v>307</v>
      </c>
      <c r="X1233" t="s">
        <v>307</v>
      </c>
      <c r="Y1233" t="s">
        <v>307</v>
      </c>
      <c r="Z1233" t="s">
        <v>307</v>
      </c>
      <c r="AA1233" t="s">
        <v>307</v>
      </c>
      <c r="AB1233" t="s">
        <v>307</v>
      </c>
      <c r="AC1233" t="s">
        <v>307</v>
      </c>
      <c r="AD1233" t="s">
        <v>307</v>
      </c>
      <c r="AE1233" t="s">
        <v>307</v>
      </c>
      <c r="AF1233" t="s">
        <v>307</v>
      </c>
      <c r="AG1233" t="s">
        <v>307</v>
      </c>
      <c r="AH1233" t="s">
        <v>307</v>
      </c>
      <c r="AI1233" t="s">
        <v>307</v>
      </c>
      <c r="AJ1233" t="s">
        <v>307</v>
      </c>
      <c r="AK1233" t="s">
        <v>307</v>
      </c>
      <c r="AL1233" t="s">
        <v>307</v>
      </c>
      <c r="AM1233" t="s">
        <v>307</v>
      </c>
      <c r="AN1233" t="s">
        <v>307</v>
      </c>
      <c r="AO1233" t="s">
        <v>307</v>
      </c>
      <c r="AP1233" t="s">
        <v>307</v>
      </c>
    </row>
    <row r="1234" spans="1:42" x14ac:dyDescent="0.25">
      <c r="A1234">
        <v>300</v>
      </c>
      <c r="B1234" t="s">
        <v>167</v>
      </c>
      <c r="C1234" t="s">
        <v>46</v>
      </c>
      <c r="D1234" t="s">
        <v>65</v>
      </c>
      <c r="E1234" t="s">
        <v>307</v>
      </c>
      <c r="F1234" t="s">
        <v>307</v>
      </c>
      <c r="G1234" t="s">
        <v>307</v>
      </c>
      <c r="H1234" t="s">
        <v>307</v>
      </c>
      <c r="I1234" t="s">
        <v>307</v>
      </c>
      <c r="J1234" t="s">
        <v>307</v>
      </c>
      <c r="K1234" t="s">
        <v>307</v>
      </c>
      <c r="L1234" t="s">
        <v>307</v>
      </c>
      <c r="M1234" t="s">
        <v>307</v>
      </c>
      <c r="N1234" t="s">
        <v>307</v>
      </c>
      <c r="O1234" t="s">
        <v>307</v>
      </c>
      <c r="P1234" t="s">
        <v>307</v>
      </c>
      <c r="Q1234" t="s">
        <v>307</v>
      </c>
      <c r="R1234" t="s">
        <v>307</v>
      </c>
      <c r="S1234" t="s">
        <v>307</v>
      </c>
      <c r="T1234" t="s">
        <v>307</v>
      </c>
      <c r="U1234" t="s">
        <v>307</v>
      </c>
      <c r="V1234" t="s">
        <v>307</v>
      </c>
      <c r="W1234" t="s">
        <v>307</v>
      </c>
      <c r="X1234" t="s">
        <v>307</v>
      </c>
      <c r="Y1234" t="s">
        <v>307</v>
      </c>
      <c r="Z1234" t="s">
        <v>307</v>
      </c>
    </row>
    <row r="1235" spans="1:42" x14ac:dyDescent="0.25">
      <c r="A1235">
        <v>300</v>
      </c>
      <c r="B1235" t="s">
        <v>167</v>
      </c>
      <c r="C1235" t="s">
        <v>46</v>
      </c>
      <c r="D1235" t="s">
        <v>66</v>
      </c>
      <c r="E1235" t="s">
        <v>307</v>
      </c>
      <c r="F1235" t="s">
        <v>307</v>
      </c>
      <c r="G1235" t="s">
        <v>307</v>
      </c>
      <c r="H1235" t="s">
        <v>307</v>
      </c>
      <c r="I1235" t="s">
        <v>307</v>
      </c>
      <c r="J1235" t="s">
        <v>307</v>
      </c>
      <c r="K1235" t="s">
        <v>307</v>
      </c>
      <c r="L1235" t="s">
        <v>307</v>
      </c>
      <c r="M1235" t="s">
        <v>307</v>
      </c>
      <c r="N1235" t="s">
        <v>307</v>
      </c>
      <c r="O1235" t="s">
        <v>307</v>
      </c>
      <c r="P1235" t="s">
        <v>307</v>
      </c>
      <c r="Q1235" t="s">
        <v>307</v>
      </c>
      <c r="R1235" t="s">
        <v>307</v>
      </c>
      <c r="S1235" t="s">
        <v>307</v>
      </c>
      <c r="T1235" t="s">
        <v>307</v>
      </c>
      <c r="U1235" t="s">
        <v>307</v>
      </c>
      <c r="V1235" t="s">
        <v>307</v>
      </c>
      <c r="W1235" t="s">
        <v>307</v>
      </c>
      <c r="X1235" t="s">
        <v>307</v>
      </c>
      <c r="Y1235" t="s">
        <v>307</v>
      </c>
      <c r="Z1235" t="s">
        <v>307</v>
      </c>
    </row>
    <row r="1236" spans="1:42" x14ac:dyDescent="0.25">
      <c r="A1236">
        <v>300</v>
      </c>
      <c r="B1236" t="s">
        <v>167</v>
      </c>
      <c r="C1236" t="s">
        <v>46</v>
      </c>
      <c r="D1236" t="s">
        <v>67</v>
      </c>
      <c r="E1236" t="s">
        <v>307</v>
      </c>
      <c r="F1236" t="s">
        <v>307</v>
      </c>
      <c r="G1236" t="s">
        <v>307</v>
      </c>
      <c r="H1236" t="s">
        <v>307</v>
      </c>
      <c r="I1236" t="s">
        <v>307</v>
      </c>
      <c r="J1236" t="s">
        <v>307</v>
      </c>
      <c r="K1236" t="s">
        <v>307</v>
      </c>
      <c r="L1236" t="s">
        <v>307</v>
      </c>
      <c r="M1236" t="s">
        <v>307</v>
      </c>
      <c r="N1236" t="s">
        <v>307</v>
      </c>
      <c r="O1236" t="s">
        <v>307</v>
      </c>
      <c r="P1236" t="s">
        <v>307</v>
      </c>
      <c r="Q1236" t="s">
        <v>307</v>
      </c>
      <c r="R1236" t="s">
        <v>307</v>
      </c>
      <c r="S1236" t="s">
        <v>307</v>
      </c>
      <c r="T1236" t="s">
        <v>307</v>
      </c>
      <c r="U1236" t="s">
        <v>307</v>
      </c>
      <c r="V1236" t="s">
        <v>307</v>
      </c>
      <c r="W1236" t="s">
        <v>307</v>
      </c>
      <c r="X1236" t="s">
        <v>307</v>
      </c>
      <c r="Y1236" t="s">
        <v>307</v>
      </c>
      <c r="Z1236" t="s">
        <v>307</v>
      </c>
    </row>
    <row r="1237" spans="1:42" x14ac:dyDescent="0.25">
      <c r="A1237">
        <v>300</v>
      </c>
      <c r="B1237" t="s">
        <v>167</v>
      </c>
      <c r="C1237" t="s">
        <v>46</v>
      </c>
      <c r="D1237" t="s">
        <v>68</v>
      </c>
      <c r="E1237" t="s">
        <v>307</v>
      </c>
      <c r="F1237" t="s">
        <v>307</v>
      </c>
      <c r="G1237" t="s">
        <v>307</v>
      </c>
      <c r="H1237" t="s">
        <v>307</v>
      </c>
      <c r="I1237" t="s">
        <v>307</v>
      </c>
      <c r="J1237" t="s">
        <v>307</v>
      </c>
      <c r="K1237" t="s">
        <v>307</v>
      </c>
      <c r="L1237" t="s">
        <v>307</v>
      </c>
      <c r="M1237" t="s">
        <v>307</v>
      </c>
      <c r="N1237" t="s">
        <v>307</v>
      </c>
      <c r="O1237" t="s">
        <v>307</v>
      </c>
      <c r="P1237" t="s">
        <v>307</v>
      </c>
      <c r="Q1237" t="s">
        <v>307</v>
      </c>
      <c r="R1237" t="s">
        <v>307</v>
      </c>
      <c r="S1237" t="s">
        <v>307</v>
      </c>
      <c r="T1237" t="s">
        <v>307</v>
      </c>
      <c r="U1237" t="s">
        <v>307</v>
      </c>
      <c r="V1237" t="s">
        <v>307</v>
      </c>
      <c r="W1237" t="s">
        <v>307</v>
      </c>
      <c r="X1237" t="s">
        <v>307</v>
      </c>
      <c r="Y1237" t="s">
        <v>307</v>
      </c>
      <c r="Z1237" t="s">
        <v>307</v>
      </c>
    </row>
    <row r="1238" spans="1:42" x14ac:dyDescent="0.25">
      <c r="A1238">
        <v>300</v>
      </c>
      <c r="B1238" t="s">
        <v>167</v>
      </c>
      <c r="C1238" t="s">
        <v>46</v>
      </c>
      <c r="D1238" t="s">
        <v>69</v>
      </c>
      <c r="E1238" t="s">
        <v>307</v>
      </c>
      <c r="F1238" t="s">
        <v>307</v>
      </c>
      <c r="G1238" t="s">
        <v>307</v>
      </c>
      <c r="H1238" t="s">
        <v>307</v>
      </c>
      <c r="I1238" t="s">
        <v>307</v>
      </c>
      <c r="J1238" t="s">
        <v>307</v>
      </c>
      <c r="K1238" t="s">
        <v>307</v>
      </c>
      <c r="L1238" t="s">
        <v>307</v>
      </c>
      <c r="M1238" t="s">
        <v>307</v>
      </c>
      <c r="N1238" t="s">
        <v>307</v>
      </c>
      <c r="O1238" t="s">
        <v>307</v>
      </c>
      <c r="P1238" t="s">
        <v>307</v>
      </c>
      <c r="Q1238" t="s">
        <v>307</v>
      </c>
      <c r="R1238" t="s">
        <v>307</v>
      </c>
      <c r="S1238" t="s">
        <v>307</v>
      </c>
      <c r="T1238" t="s">
        <v>307</v>
      </c>
      <c r="U1238" t="s">
        <v>307</v>
      </c>
      <c r="V1238" t="s">
        <v>307</v>
      </c>
      <c r="W1238" t="s">
        <v>307</v>
      </c>
      <c r="X1238" t="s">
        <v>307</v>
      </c>
      <c r="Y1238" t="s">
        <v>307</v>
      </c>
      <c r="Z1238" t="s">
        <v>307</v>
      </c>
    </row>
    <row r="1239" spans="1:42" x14ac:dyDescent="0.25">
      <c r="A1239">
        <v>300</v>
      </c>
      <c r="B1239" t="s">
        <v>167</v>
      </c>
      <c r="C1239" t="s">
        <v>46</v>
      </c>
      <c r="D1239" t="s">
        <v>70</v>
      </c>
      <c r="E1239" t="s">
        <v>307</v>
      </c>
      <c r="F1239" t="s">
        <v>307</v>
      </c>
      <c r="G1239" t="s">
        <v>307</v>
      </c>
      <c r="H1239" t="s">
        <v>307</v>
      </c>
      <c r="I1239" t="s">
        <v>307</v>
      </c>
      <c r="J1239" t="s">
        <v>307</v>
      </c>
      <c r="K1239" t="s">
        <v>307</v>
      </c>
      <c r="L1239" t="s">
        <v>307</v>
      </c>
      <c r="M1239" t="s">
        <v>307</v>
      </c>
      <c r="N1239" t="s">
        <v>307</v>
      </c>
      <c r="O1239" t="s">
        <v>307</v>
      </c>
      <c r="P1239" t="s">
        <v>307</v>
      </c>
      <c r="Q1239" t="s">
        <v>307</v>
      </c>
      <c r="R1239" t="s">
        <v>307</v>
      </c>
      <c r="S1239" t="s">
        <v>307</v>
      </c>
      <c r="T1239" t="s">
        <v>307</v>
      </c>
      <c r="U1239" t="s">
        <v>307</v>
      </c>
      <c r="V1239" t="s">
        <v>307</v>
      </c>
      <c r="W1239" t="s">
        <v>307</v>
      </c>
      <c r="X1239" t="s">
        <v>307</v>
      </c>
      <c r="Y1239" t="s">
        <v>307</v>
      </c>
      <c r="Z1239" t="s">
        <v>307</v>
      </c>
    </row>
    <row r="1240" spans="1:42" x14ac:dyDescent="0.25">
      <c r="A1240">
        <v>300</v>
      </c>
      <c r="B1240" t="s">
        <v>167</v>
      </c>
      <c r="C1240" t="s">
        <v>46</v>
      </c>
      <c r="D1240" t="s">
        <v>71</v>
      </c>
      <c r="E1240" t="s">
        <v>307</v>
      </c>
      <c r="F1240" t="s">
        <v>307</v>
      </c>
      <c r="G1240" t="s">
        <v>307</v>
      </c>
      <c r="H1240" t="s">
        <v>307</v>
      </c>
      <c r="I1240" t="s">
        <v>307</v>
      </c>
      <c r="J1240" t="s">
        <v>307</v>
      </c>
      <c r="K1240" t="s">
        <v>307</v>
      </c>
      <c r="L1240" t="s">
        <v>307</v>
      </c>
      <c r="M1240" t="s">
        <v>307</v>
      </c>
      <c r="N1240" t="s">
        <v>307</v>
      </c>
      <c r="O1240" t="s">
        <v>307</v>
      </c>
      <c r="P1240" t="s">
        <v>307</v>
      </c>
      <c r="Q1240" t="s">
        <v>307</v>
      </c>
      <c r="R1240" t="s">
        <v>307</v>
      </c>
      <c r="S1240" t="s">
        <v>307</v>
      </c>
      <c r="T1240" t="s">
        <v>307</v>
      </c>
      <c r="U1240" t="s">
        <v>307</v>
      </c>
      <c r="V1240" t="s">
        <v>307</v>
      </c>
      <c r="W1240" t="s">
        <v>307</v>
      </c>
      <c r="X1240" t="s">
        <v>307</v>
      </c>
      <c r="Y1240" t="s">
        <v>307</v>
      </c>
      <c r="Z1240" t="s">
        <v>307</v>
      </c>
    </row>
    <row r="1241" spans="1:42" x14ac:dyDescent="0.25">
      <c r="A1241">
        <v>300</v>
      </c>
      <c r="B1241" t="s">
        <v>167</v>
      </c>
      <c r="C1241" t="s">
        <v>46</v>
      </c>
      <c r="D1241" t="s">
        <v>72</v>
      </c>
      <c r="E1241" t="s">
        <v>307</v>
      </c>
      <c r="F1241" t="s">
        <v>307</v>
      </c>
      <c r="G1241" t="s">
        <v>307</v>
      </c>
      <c r="H1241" t="s">
        <v>307</v>
      </c>
      <c r="I1241" t="s">
        <v>307</v>
      </c>
      <c r="J1241" t="s">
        <v>307</v>
      </c>
      <c r="K1241" t="s">
        <v>307</v>
      </c>
      <c r="L1241" t="s">
        <v>307</v>
      </c>
      <c r="M1241" t="s">
        <v>307</v>
      </c>
      <c r="N1241" t="s">
        <v>307</v>
      </c>
      <c r="O1241" t="s">
        <v>307</v>
      </c>
      <c r="P1241" t="s">
        <v>307</v>
      </c>
      <c r="Q1241" t="s">
        <v>307</v>
      </c>
      <c r="R1241" t="s">
        <v>307</v>
      </c>
      <c r="S1241" t="s">
        <v>307</v>
      </c>
      <c r="T1241" t="s">
        <v>307</v>
      </c>
      <c r="U1241" t="s">
        <v>307</v>
      </c>
      <c r="V1241" t="s">
        <v>307</v>
      </c>
      <c r="W1241" t="s">
        <v>307</v>
      </c>
      <c r="X1241" t="s">
        <v>307</v>
      </c>
      <c r="Y1241" t="s">
        <v>307</v>
      </c>
      <c r="Z1241" t="s">
        <v>307</v>
      </c>
    </row>
    <row r="1242" spans="1:42" x14ac:dyDescent="0.25">
      <c r="A1242">
        <v>300</v>
      </c>
      <c r="B1242" t="s">
        <v>167</v>
      </c>
      <c r="C1242" t="s">
        <v>46</v>
      </c>
      <c r="D1242" t="s">
        <v>47</v>
      </c>
      <c r="E1242" t="s">
        <v>307</v>
      </c>
      <c r="F1242" t="s">
        <v>307</v>
      </c>
      <c r="G1242" t="s">
        <v>307</v>
      </c>
      <c r="H1242" t="s">
        <v>307</v>
      </c>
      <c r="I1242" t="s">
        <v>307</v>
      </c>
      <c r="J1242" t="s">
        <v>307</v>
      </c>
      <c r="K1242" t="s">
        <v>307</v>
      </c>
      <c r="L1242" t="s">
        <v>307</v>
      </c>
      <c r="M1242" t="s">
        <v>307</v>
      </c>
      <c r="N1242" t="s">
        <v>307</v>
      </c>
      <c r="O1242" t="s">
        <v>307</v>
      </c>
      <c r="P1242" t="s">
        <v>307</v>
      </c>
      <c r="Q1242" t="s">
        <v>307</v>
      </c>
      <c r="R1242" t="s">
        <v>307</v>
      </c>
      <c r="S1242" t="s">
        <v>307</v>
      </c>
      <c r="T1242" t="s">
        <v>307</v>
      </c>
      <c r="U1242" t="s">
        <v>307</v>
      </c>
      <c r="V1242" t="s">
        <v>307</v>
      </c>
      <c r="W1242" t="s">
        <v>307</v>
      </c>
      <c r="X1242" t="s">
        <v>307</v>
      </c>
      <c r="Y1242" t="s">
        <v>307</v>
      </c>
      <c r="Z1242" t="s">
        <v>307</v>
      </c>
    </row>
    <row r="1243" spans="1:42" x14ac:dyDescent="0.25">
      <c r="A1243">
        <v>300</v>
      </c>
      <c r="B1243" t="s">
        <v>167</v>
      </c>
      <c r="C1243" t="s">
        <v>46</v>
      </c>
      <c r="D1243" t="s">
        <v>48</v>
      </c>
      <c r="E1243" t="s">
        <v>307</v>
      </c>
      <c r="F1243" t="s">
        <v>307</v>
      </c>
      <c r="G1243" t="s">
        <v>307</v>
      </c>
      <c r="H1243" t="s">
        <v>307</v>
      </c>
      <c r="I1243" t="s">
        <v>307</v>
      </c>
      <c r="J1243" t="s">
        <v>307</v>
      </c>
      <c r="K1243" t="s">
        <v>307</v>
      </c>
      <c r="L1243" t="s">
        <v>307</v>
      </c>
      <c r="M1243" t="s">
        <v>307</v>
      </c>
      <c r="N1243" t="s">
        <v>307</v>
      </c>
      <c r="O1243" t="s">
        <v>307</v>
      </c>
      <c r="P1243" t="s">
        <v>307</v>
      </c>
      <c r="Q1243" t="s">
        <v>307</v>
      </c>
      <c r="R1243" t="s">
        <v>307</v>
      </c>
      <c r="S1243" t="s">
        <v>307</v>
      </c>
      <c r="T1243" t="s">
        <v>307</v>
      </c>
      <c r="U1243" t="s">
        <v>307</v>
      </c>
      <c r="V1243" t="s">
        <v>307</v>
      </c>
      <c r="W1243" t="s">
        <v>307</v>
      </c>
      <c r="X1243" t="s">
        <v>307</v>
      </c>
      <c r="Y1243" t="s">
        <v>307</v>
      </c>
      <c r="Z1243" t="s">
        <v>307</v>
      </c>
    </row>
    <row r="1244" spans="1:42" x14ac:dyDescent="0.25">
      <c r="A1244">
        <v>300</v>
      </c>
      <c r="B1244" t="s">
        <v>167</v>
      </c>
      <c r="C1244" t="s">
        <v>46</v>
      </c>
      <c r="D1244" t="s">
        <v>49</v>
      </c>
      <c r="E1244" t="s">
        <v>307</v>
      </c>
      <c r="F1244" t="s">
        <v>307</v>
      </c>
      <c r="G1244" t="s">
        <v>307</v>
      </c>
      <c r="H1244" t="s">
        <v>307</v>
      </c>
      <c r="I1244" t="s">
        <v>307</v>
      </c>
      <c r="J1244" t="s">
        <v>307</v>
      </c>
      <c r="K1244" t="s">
        <v>307</v>
      </c>
      <c r="L1244" t="s">
        <v>307</v>
      </c>
      <c r="M1244" t="s">
        <v>307</v>
      </c>
      <c r="N1244" t="s">
        <v>307</v>
      </c>
      <c r="O1244" t="s">
        <v>307</v>
      </c>
      <c r="P1244" t="s">
        <v>307</v>
      </c>
      <c r="Q1244" t="s">
        <v>307</v>
      </c>
      <c r="R1244" t="s">
        <v>307</v>
      </c>
      <c r="S1244" t="s">
        <v>307</v>
      </c>
      <c r="T1244" t="s">
        <v>307</v>
      </c>
      <c r="U1244" t="s">
        <v>307</v>
      </c>
      <c r="V1244" t="s">
        <v>307</v>
      </c>
      <c r="W1244" t="s">
        <v>307</v>
      </c>
      <c r="X1244" t="s">
        <v>307</v>
      </c>
      <c r="Y1244" t="s">
        <v>307</v>
      </c>
      <c r="Z1244" t="s">
        <v>307</v>
      </c>
    </row>
    <row r="1245" spans="1:42" x14ac:dyDescent="0.25">
      <c r="A1245">
        <v>300</v>
      </c>
      <c r="B1245" t="s">
        <v>167</v>
      </c>
      <c r="C1245" t="s">
        <v>41</v>
      </c>
      <c r="D1245" t="s">
        <v>48</v>
      </c>
      <c r="E1245" t="s">
        <v>307</v>
      </c>
      <c r="F1245" t="s">
        <v>307</v>
      </c>
      <c r="G1245" t="s">
        <v>307</v>
      </c>
      <c r="H1245" t="s">
        <v>307</v>
      </c>
      <c r="I1245" t="s">
        <v>307</v>
      </c>
      <c r="J1245" t="s">
        <v>307</v>
      </c>
      <c r="K1245" t="s">
        <v>307</v>
      </c>
      <c r="L1245" t="s">
        <v>307</v>
      </c>
      <c r="M1245" t="s">
        <v>307</v>
      </c>
      <c r="N1245" t="s">
        <v>307</v>
      </c>
      <c r="O1245" t="s">
        <v>307</v>
      </c>
      <c r="P1245" t="s">
        <v>307</v>
      </c>
      <c r="Q1245" t="s">
        <v>307</v>
      </c>
      <c r="R1245" t="s">
        <v>307</v>
      </c>
      <c r="S1245" t="s">
        <v>307</v>
      </c>
      <c r="T1245" t="s">
        <v>307</v>
      </c>
      <c r="U1245" t="s">
        <v>307</v>
      </c>
      <c r="V1245" t="s">
        <v>307</v>
      </c>
      <c r="W1245" t="s">
        <v>307</v>
      </c>
      <c r="X1245" t="s">
        <v>307</v>
      </c>
      <c r="Y1245" t="s">
        <v>307</v>
      </c>
      <c r="Z1245" t="s">
        <v>307</v>
      </c>
    </row>
    <row r="1246" spans="1:42" x14ac:dyDescent="0.25">
      <c r="A1246">
        <v>300</v>
      </c>
      <c r="B1246" t="s">
        <v>167</v>
      </c>
      <c r="C1246" t="s">
        <v>459</v>
      </c>
      <c r="D1246" t="s">
        <v>48</v>
      </c>
      <c r="E1246" t="s">
        <v>307</v>
      </c>
      <c r="F1246" t="s">
        <v>307</v>
      </c>
      <c r="G1246" t="s">
        <v>307</v>
      </c>
      <c r="H1246" t="s">
        <v>307</v>
      </c>
      <c r="I1246" t="s">
        <v>307</v>
      </c>
      <c r="J1246" t="s">
        <v>307</v>
      </c>
      <c r="K1246" t="s">
        <v>307</v>
      </c>
      <c r="L1246" t="s">
        <v>307</v>
      </c>
      <c r="M1246" t="s">
        <v>307</v>
      </c>
      <c r="N1246" t="s">
        <v>307</v>
      </c>
      <c r="O1246" t="s">
        <v>307</v>
      </c>
      <c r="P1246" t="s">
        <v>307</v>
      </c>
      <c r="Q1246" t="s">
        <v>307</v>
      </c>
    </row>
    <row r="1247" spans="1:42" x14ac:dyDescent="0.25">
      <c r="A1247">
        <v>300</v>
      </c>
      <c r="B1247" t="s">
        <v>167</v>
      </c>
      <c r="C1247" t="s">
        <v>304</v>
      </c>
      <c r="D1247" t="s">
        <v>48</v>
      </c>
      <c r="E1247" t="s">
        <v>307</v>
      </c>
      <c r="F1247" t="s">
        <v>307</v>
      </c>
      <c r="G1247" t="s">
        <v>307</v>
      </c>
      <c r="H1247" t="s">
        <v>307</v>
      </c>
      <c r="I1247" t="s">
        <v>307</v>
      </c>
      <c r="J1247" t="s">
        <v>307</v>
      </c>
      <c r="K1247" t="s">
        <v>307</v>
      </c>
      <c r="L1247" t="s">
        <v>307</v>
      </c>
      <c r="M1247" t="s">
        <v>307</v>
      </c>
      <c r="N1247" t="s">
        <v>307</v>
      </c>
      <c r="O1247" t="s">
        <v>307</v>
      </c>
      <c r="P1247" t="s">
        <v>307</v>
      </c>
      <c r="Q1247" t="s">
        <v>307</v>
      </c>
    </row>
    <row r="1248" spans="1:42" x14ac:dyDescent="0.25">
      <c r="A1248">
        <v>300</v>
      </c>
      <c r="B1248" t="s">
        <v>167</v>
      </c>
      <c r="C1248" t="s">
        <v>433</v>
      </c>
      <c r="D1248" t="s">
        <v>48</v>
      </c>
      <c r="E1248" t="s">
        <v>307</v>
      </c>
      <c r="F1248" t="s">
        <v>307</v>
      </c>
      <c r="G1248" t="s">
        <v>307</v>
      </c>
      <c r="H1248" t="s">
        <v>307</v>
      </c>
      <c r="I1248" t="s">
        <v>307</v>
      </c>
      <c r="J1248" t="s">
        <v>307</v>
      </c>
      <c r="K1248" t="s">
        <v>307</v>
      </c>
      <c r="L1248" t="s">
        <v>307</v>
      </c>
      <c r="M1248" t="s">
        <v>307</v>
      </c>
      <c r="N1248" t="s">
        <v>307</v>
      </c>
      <c r="O1248" t="s">
        <v>307</v>
      </c>
      <c r="P1248" t="s">
        <v>307</v>
      </c>
      <c r="Q1248" t="s">
        <v>307</v>
      </c>
    </row>
    <row r="1249" spans="1:45" x14ac:dyDescent="0.25">
      <c r="A1249">
        <v>300</v>
      </c>
      <c r="B1249" t="s">
        <v>167</v>
      </c>
      <c r="C1249" t="s">
        <v>305</v>
      </c>
      <c r="D1249" t="s">
        <v>48</v>
      </c>
      <c r="E1249" t="s">
        <v>307</v>
      </c>
      <c r="F1249" t="s">
        <v>307</v>
      </c>
      <c r="G1249" t="s">
        <v>307</v>
      </c>
      <c r="H1249" t="s">
        <v>307</v>
      </c>
      <c r="I1249" t="s">
        <v>307</v>
      </c>
      <c r="J1249" t="s">
        <v>307</v>
      </c>
      <c r="K1249" t="s">
        <v>307</v>
      </c>
      <c r="L1249" t="s">
        <v>307</v>
      </c>
      <c r="M1249" t="s">
        <v>307</v>
      </c>
      <c r="N1249" t="s">
        <v>307</v>
      </c>
      <c r="O1249" t="s">
        <v>307</v>
      </c>
      <c r="P1249" t="s">
        <v>307</v>
      </c>
      <c r="Q1249" t="s">
        <v>307</v>
      </c>
    </row>
    <row r="1250" spans="1:45" x14ac:dyDescent="0.25">
      <c r="A1250">
        <v>300</v>
      </c>
      <c r="B1250" t="s">
        <v>167</v>
      </c>
      <c r="C1250" t="s">
        <v>306</v>
      </c>
      <c r="D1250" t="s">
        <v>48</v>
      </c>
      <c r="E1250" t="s">
        <v>307</v>
      </c>
      <c r="F1250" t="s">
        <v>307</v>
      </c>
      <c r="G1250" t="s">
        <v>307</v>
      </c>
      <c r="H1250" t="s">
        <v>307</v>
      </c>
      <c r="I1250" t="s">
        <v>307</v>
      </c>
      <c r="J1250" t="s">
        <v>307</v>
      </c>
      <c r="K1250" t="s">
        <v>307</v>
      </c>
      <c r="L1250" t="s">
        <v>307</v>
      </c>
      <c r="M1250" t="s">
        <v>307</v>
      </c>
      <c r="N1250" t="s">
        <v>307</v>
      </c>
      <c r="O1250" t="s">
        <v>307</v>
      </c>
      <c r="P1250" t="s">
        <v>307</v>
      </c>
      <c r="Q1250" t="s">
        <v>307</v>
      </c>
    </row>
    <row r="1251" spans="1:45" x14ac:dyDescent="0.25">
      <c r="A1251">
        <v>300</v>
      </c>
      <c r="B1251" t="s">
        <v>167</v>
      </c>
      <c r="C1251" t="s">
        <v>44</v>
      </c>
      <c r="D1251" t="s">
        <v>54</v>
      </c>
      <c r="E1251" t="s">
        <v>307</v>
      </c>
      <c r="F1251" t="s">
        <v>307</v>
      </c>
      <c r="G1251" t="s">
        <v>307</v>
      </c>
      <c r="H1251" t="s">
        <v>307</v>
      </c>
      <c r="I1251" t="s">
        <v>307</v>
      </c>
      <c r="J1251" t="s">
        <v>307</v>
      </c>
      <c r="K1251" t="s">
        <v>307</v>
      </c>
      <c r="L1251" t="s">
        <v>307</v>
      </c>
      <c r="M1251" t="s">
        <v>307</v>
      </c>
      <c r="N1251" t="s">
        <v>307</v>
      </c>
      <c r="O1251" t="s">
        <v>307</v>
      </c>
      <c r="P1251" t="s">
        <v>307</v>
      </c>
      <c r="Q1251" t="s">
        <v>307</v>
      </c>
      <c r="R1251" t="s">
        <v>307</v>
      </c>
      <c r="S1251" t="s">
        <v>307</v>
      </c>
      <c r="T1251" t="s">
        <v>307</v>
      </c>
      <c r="U1251" t="s">
        <v>307</v>
      </c>
      <c r="V1251" t="s">
        <v>307</v>
      </c>
      <c r="W1251" t="s">
        <v>307</v>
      </c>
    </row>
    <row r="1252" spans="1:45" x14ac:dyDescent="0.25">
      <c r="A1252">
        <v>300</v>
      </c>
      <c r="B1252" t="s">
        <v>167</v>
      </c>
      <c r="C1252" t="s">
        <v>44</v>
      </c>
      <c r="D1252" t="s">
        <v>55</v>
      </c>
      <c r="E1252" t="s">
        <v>307</v>
      </c>
      <c r="F1252" t="s">
        <v>307</v>
      </c>
      <c r="G1252" t="s">
        <v>307</v>
      </c>
      <c r="H1252" t="s">
        <v>307</v>
      </c>
      <c r="I1252" t="s">
        <v>307</v>
      </c>
      <c r="J1252" t="s">
        <v>307</v>
      </c>
      <c r="K1252" t="s">
        <v>307</v>
      </c>
      <c r="L1252" t="s">
        <v>307</v>
      </c>
      <c r="M1252" t="s">
        <v>307</v>
      </c>
      <c r="N1252" t="s">
        <v>307</v>
      </c>
      <c r="O1252" t="s">
        <v>307</v>
      </c>
      <c r="P1252" t="s">
        <v>307</v>
      </c>
      <c r="Q1252" t="s">
        <v>307</v>
      </c>
      <c r="R1252" t="s">
        <v>307</v>
      </c>
      <c r="S1252" t="s">
        <v>307</v>
      </c>
      <c r="T1252" t="s">
        <v>307</v>
      </c>
      <c r="U1252" t="s">
        <v>307</v>
      </c>
      <c r="V1252" t="s">
        <v>307</v>
      </c>
      <c r="W1252" t="s">
        <v>307</v>
      </c>
    </row>
    <row r="1253" spans="1:45" x14ac:dyDescent="0.25">
      <c r="A1253">
        <v>300</v>
      </c>
      <c r="B1253" t="s">
        <v>167</v>
      </c>
      <c r="C1253" t="s">
        <v>44</v>
      </c>
      <c r="D1253" t="s">
        <v>56</v>
      </c>
      <c r="E1253" t="s">
        <v>307</v>
      </c>
      <c r="F1253" t="s">
        <v>307</v>
      </c>
      <c r="G1253" t="s">
        <v>307</v>
      </c>
      <c r="H1253" t="s">
        <v>307</v>
      </c>
      <c r="I1253" t="s">
        <v>307</v>
      </c>
      <c r="J1253" t="s">
        <v>307</v>
      </c>
      <c r="K1253" t="s">
        <v>307</v>
      </c>
      <c r="L1253" t="s">
        <v>307</v>
      </c>
      <c r="M1253" t="s">
        <v>307</v>
      </c>
      <c r="N1253" t="s">
        <v>307</v>
      </c>
      <c r="O1253" t="s">
        <v>307</v>
      </c>
      <c r="P1253" t="s">
        <v>307</v>
      </c>
      <c r="Q1253" t="s">
        <v>307</v>
      </c>
      <c r="R1253" t="s">
        <v>307</v>
      </c>
      <c r="S1253" t="s">
        <v>307</v>
      </c>
      <c r="T1253" t="s">
        <v>307</v>
      </c>
      <c r="U1253" t="s">
        <v>307</v>
      </c>
      <c r="V1253" t="s">
        <v>307</v>
      </c>
      <c r="W1253" t="s">
        <v>307</v>
      </c>
    </row>
    <row r="1254" spans="1:45" x14ac:dyDescent="0.25">
      <c r="A1254">
        <v>300</v>
      </c>
      <c r="B1254" t="s">
        <v>167</v>
      </c>
      <c r="C1254" t="s">
        <v>44</v>
      </c>
      <c r="D1254" t="s">
        <v>57</v>
      </c>
      <c r="E1254" t="s">
        <v>307</v>
      </c>
      <c r="F1254" t="s">
        <v>307</v>
      </c>
      <c r="G1254" t="s">
        <v>307</v>
      </c>
      <c r="H1254" t="s">
        <v>307</v>
      </c>
      <c r="I1254" t="s">
        <v>307</v>
      </c>
      <c r="J1254" t="s">
        <v>307</v>
      </c>
      <c r="K1254" t="s">
        <v>307</v>
      </c>
      <c r="L1254" t="s">
        <v>307</v>
      </c>
      <c r="M1254" t="s">
        <v>307</v>
      </c>
      <c r="N1254" t="s">
        <v>307</v>
      </c>
      <c r="O1254" t="s">
        <v>307</v>
      </c>
      <c r="P1254" t="s">
        <v>307</v>
      </c>
      <c r="Q1254" t="s">
        <v>307</v>
      </c>
      <c r="R1254" t="s">
        <v>307</v>
      </c>
      <c r="S1254" t="s">
        <v>307</v>
      </c>
      <c r="T1254" t="s">
        <v>307</v>
      </c>
      <c r="U1254" t="s">
        <v>307</v>
      </c>
      <c r="V1254" t="s">
        <v>307</v>
      </c>
      <c r="W1254" t="s">
        <v>307</v>
      </c>
    </row>
    <row r="1255" spans="1:45" x14ac:dyDescent="0.25">
      <c r="A1255">
        <v>300</v>
      </c>
      <c r="B1255" t="s">
        <v>167</v>
      </c>
      <c r="C1255" t="s">
        <v>44</v>
      </c>
      <c r="D1255" t="s">
        <v>58</v>
      </c>
      <c r="E1255" t="s">
        <v>307</v>
      </c>
      <c r="F1255" t="s">
        <v>307</v>
      </c>
      <c r="G1255" t="s">
        <v>307</v>
      </c>
      <c r="H1255" t="s">
        <v>307</v>
      </c>
      <c r="I1255" t="s">
        <v>307</v>
      </c>
      <c r="J1255" t="s">
        <v>307</v>
      </c>
      <c r="K1255" t="s">
        <v>307</v>
      </c>
      <c r="L1255" t="s">
        <v>307</v>
      </c>
      <c r="M1255" t="s">
        <v>307</v>
      </c>
      <c r="N1255" t="s">
        <v>307</v>
      </c>
      <c r="O1255" t="s">
        <v>307</v>
      </c>
      <c r="P1255" t="s">
        <v>307</v>
      </c>
      <c r="Q1255" t="s">
        <v>307</v>
      </c>
      <c r="R1255" t="s">
        <v>307</v>
      </c>
      <c r="S1255" t="s">
        <v>307</v>
      </c>
      <c r="T1255" t="s">
        <v>307</v>
      </c>
      <c r="U1255" t="s">
        <v>307</v>
      </c>
      <c r="V1255" t="s">
        <v>307</v>
      </c>
      <c r="W1255" t="s">
        <v>307</v>
      </c>
    </row>
    <row r="1256" spans="1:45" x14ac:dyDescent="0.25">
      <c r="A1256">
        <v>300</v>
      </c>
      <c r="B1256" t="s">
        <v>167</v>
      </c>
      <c r="C1256" t="s">
        <v>44</v>
      </c>
      <c r="D1256" t="s">
        <v>59</v>
      </c>
      <c r="E1256" t="s">
        <v>307</v>
      </c>
      <c r="F1256" t="s">
        <v>307</v>
      </c>
      <c r="G1256" t="s">
        <v>307</v>
      </c>
      <c r="H1256" t="s">
        <v>307</v>
      </c>
      <c r="I1256" t="s">
        <v>307</v>
      </c>
      <c r="J1256" t="s">
        <v>307</v>
      </c>
      <c r="K1256" t="s">
        <v>307</v>
      </c>
      <c r="L1256" t="s">
        <v>307</v>
      </c>
      <c r="M1256" t="s">
        <v>307</v>
      </c>
      <c r="N1256" t="s">
        <v>307</v>
      </c>
      <c r="O1256" t="s">
        <v>307</v>
      </c>
      <c r="P1256" t="s">
        <v>307</v>
      </c>
      <c r="Q1256" t="s">
        <v>307</v>
      </c>
      <c r="R1256" t="s">
        <v>307</v>
      </c>
      <c r="S1256" t="s">
        <v>307</v>
      </c>
      <c r="T1256" t="s">
        <v>307</v>
      </c>
      <c r="U1256" t="s">
        <v>307</v>
      </c>
      <c r="V1256" t="s">
        <v>307</v>
      </c>
      <c r="W1256" t="s">
        <v>307</v>
      </c>
    </row>
    <row r="1257" spans="1:45" x14ac:dyDescent="0.25">
      <c r="A1257">
        <v>300</v>
      </c>
      <c r="B1257" t="s">
        <v>167</v>
      </c>
      <c r="C1257" t="s">
        <v>44</v>
      </c>
      <c r="D1257" t="s">
        <v>60</v>
      </c>
      <c r="E1257" t="s">
        <v>307</v>
      </c>
      <c r="F1257" t="s">
        <v>307</v>
      </c>
      <c r="G1257" t="s">
        <v>307</v>
      </c>
      <c r="H1257" t="s">
        <v>307</v>
      </c>
      <c r="I1257" t="s">
        <v>307</v>
      </c>
      <c r="J1257" t="s">
        <v>307</v>
      </c>
      <c r="K1257" t="s">
        <v>307</v>
      </c>
      <c r="L1257" t="s">
        <v>307</v>
      </c>
      <c r="M1257" t="s">
        <v>307</v>
      </c>
      <c r="N1257" t="s">
        <v>307</v>
      </c>
      <c r="O1257" t="s">
        <v>307</v>
      </c>
      <c r="P1257" t="s">
        <v>307</v>
      </c>
      <c r="Q1257" t="s">
        <v>307</v>
      </c>
      <c r="R1257" t="s">
        <v>307</v>
      </c>
      <c r="S1257" t="s">
        <v>307</v>
      </c>
      <c r="T1257" t="s">
        <v>307</v>
      </c>
      <c r="U1257" t="s">
        <v>307</v>
      </c>
      <c r="V1257" t="s">
        <v>307</v>
      </c>
      <c r="W1257" t="s">
        <v>307</v>
      </c>
    </row>
    <row r="1258" spans="1:45" x14ac:dyDescent="0.25">
      <c r="A1258">
        <v>300</v>
      </c>
      <c r="B1258" t="s">
        <v>167</v>
      </c>
      <c r="C1258" t="s">
        <v>44</v>
      </c>
      <c r="D1258" t="s">
        <v>61</v>
      </c>
      <c r="E1258" t="s">
        <v>307</v>
      </c>
      <c r="F1258" t="s">
        <v>307</v>
      </c>
      <c r="G1258" t="s">
        <v>307</v>
      </c>
      <c r="H1258" t="s">
        <v>307</v>
      </c>
      <c r="I1258" t="s">
        <v>307</v>
      </c>
      <c r="J1258" t="s">
        <v>307</v>
      </c>
      <c r="K1258" t="s">
        <v>307</v>
      </c>
      <c r="L1258" t="s">
        <v>307</v>
      </c>
      <c r="M1258" t="s">
        <v>307</v>
      </c>
      <c r="N1258" t="s">
        <v>307</v>
      </c>
      <c r="O1258" t="s">
        <v>307</v>
      </c>
      <c r="P1258" t="s">
        <v>307</v>
      </c>
      <c r="Q1258" t="s">
        <v>307</v>
      </c>
      <c r="R1258" t="s">
        <v>307</v>
      </c>
      <c r="S1258" t="s">
        <v>307</v>
      </c>
      <c r="T1258" t="s">
        <v>307</v>
      </c>
      <c r="U1258" t="s">
        <v>307</v>
      </c>
      <c r="V1258" t="s">
        <v>307</v>
      </c>
      <c r="W1258" t="s">
        <v>307</v>
      </c>
    </row>
    <row r="1259" spans="1:45" x14ac:dyDescent="0.25">
      <c r="A1259">
        <v>300</v>
      </c>
      <c r="B1259" t="s">
        <v>167</v>
      </c>
      <c r="C1259" t="s">
        <v>44</v>
      </c>
      <c r="D1259" t="s">
        <v>62</v>
      </c>
      <c r="E1259" t="s">
        <v>307</v>
      </c>
      <c r="F1259" t="s">
        <v>307</v>
      </c>
      <c r="G1259" t="s">
        <v>307</v>
      </c>
      <c r="H1259" t="s">
        <v>307</v>
      </c>
      <c r="I1259" t="s">
        <v>307</v>
      </c>
      <c r="J1259" t="s">
        <v>307</v>
      </c>
      <c r="K1259" t="s">
        <v>307</v>
      </c>
      <c r="L1259" t="s">
        <v>307</v>
      </c>
      <c r="M1259" t="s">
        <v>307</v>
      </c>
      <c r="N1259" t="s">
        <v>307</v>
      </c>
      <c r="O1259" t="s">
        <v>307</v>
      </c>
      <c r="P1259" t="s">
        <v>307</v>
      </c>
      <c r="Q1259" t="s">
        <v>307</v>
      </c>
      <c r="R1259" t="s">
        <v>307</v>
      </c>
      <c r="S1259" t="s">
        <v>307</v>
      </c>
      <c r="T1259" t="s">
        <v>307</v>
      </c>
      <c r="U1259" t="s">
        <v>307</v>
      </c>
      <c r="V1259" t="s">
        <v>307</v>
      </c>
      <c r="W1259" t="s">
        <v>307</v>
      </c>
    </row>
    <row r="1260" spans="1:45" x14ac:dyDescent="0.25">
      <c r="A1260">
        <v>300</v>
      </c>
      <c r="B1260" t="s">
        <v>167</v>
      </c>
      <c r="C1260" t="s">
        <v>38</v>
      </c>
      <c r="D1260" t="s">
        <v>47</v>
      </c>
      <c r="E1260" t="s">
        <v>307</v>
      </c>
      <c r="F1260" t="s">
        <v>307</v>
      </c>
      <c r="G1260" t="s">
        <v>307</v>
      </c>
      <c r="H1260" t="s">
        <v>307</v>
      </c>
      <c r="I1260" t="s">
        <v>307</v>
      </c>
      <c r="J1260" t="s">
        <v>307</v>
      </c>
      <c r="K1260" t="s">
        <v>307</v>
      </c>
      <c r="L1260" t="s">
        <v>307</v>
      </c>
      <c r="M1260" t="s">
        <v>307</v>
      </c>
      <c r="N1260" t="s">
        <v>307</v>
      </c>
      <c r="O1260" t="s">
        <v>307</v>
      </c>
      <c r="P1260" t="s">
        <v>307</v>
      </c>
      <c r="Q1260" t="s">
        <v>307</v>
      </c>
      <c r="R1260" t="s">
        <v>307</v>
      </c>
      <c r="S1260" t="s">
        <v>307</v>
      </c>
      <c r="T1260" t="s">
        <v>307</v>
      </c>
      <c r="U1260" t="s">
        <v>307</v>
      </c>
      <c r="V1260" t="s">
        <v>307</v>
      </c>
      <c r="W1260" t="s">
        <v>307</v>
      </c>
      <c r="X1260" t="s">
        <v>307</v>
      </c>
      <c r="Y1260" t="s">
        <v>307</v>
      </c>
      <c r="Z1260" t="s">
        <v>307</v>
      </c>
      <c r="AA1260" t="s">
        <v>307</v>
      </c>
      <c r="AB1260" t="s">
        <v>307</v>
      </c>
      <c r="AC1260" t="s">
        <v>307</v>
      </c>
      <c r="AD1260" t="s">
        <v>307</v>
      </c>
      <c r="AE1260" t="s">
        <v>307</v>
      </c>
      <c r="AF1260" t="s">
        <v>307</v>
      </c>
      <c r="AG1260" t="s">
        <v>307</v>
      </c>
      <c r="AH1260" t="s">
        <v>307</v>
      </c>
      <c r="AI1260" t="s">
        <v>307</v>
      </c>
      <c r="AJ1260" t="s">
        <v>307</v>
      </c>
      <c r="AK1260" t="s">
        <v>307</v>
      </c>
      <c r="AL1260" t="s">
        <v>307</v>
      </c>
      <c r="AM1260" t="s">
        <v>307</v>
      </c>
      <c r="AN1260" t="s">
        <v>307</v>
      </c>
      <c r="AO1260" t="s">
        <v>307</v>
      </c>
      <c r="AP1260" t="s">
        <v>307</v>
      </c>
      <c r="AQ1260" t="s">
        <v>307</v>
      </c>
      <c r="AR1260" t="s">
        <v>307</v>
      </c>
      <c r="AS1260" t="s">
        <v>307</v>
      </c>
    </row>
    <row r="1261" spans="1:45" x14ac:dyDescent="0.25">
      <c r="A1261">
        <v>300</v>
      </c>
      <c r="B1261" t="s">
        <v>167</v>
      </c>
      <c r="C1261" t="s">
        <v>38</v>
      </c>
      <c r="D1261" t="s">
        <v>48</v>
      </c>
      <c r="E1261" t="s">
        <v>307</v>
      </c>
      <c r="F1261" t="s">
        <v>307</v>
      </c>
      <c r="G1261" t="s">
        <v>307</v>
      </c>
      <c r="H1261" t="s">
        <v>307</v>
      </c>
      <c r="I1261" t="s">
        <v>307</v>
      </c>
      <c r="J1261" t="s">
        <v>307</v>
      </c>
      <c r="K1261" t="s">
        <v>307</v>
      </c>
      <c r="L1261" t="s">
        <v>307</v>
      </c>
      <c r="M1261" t="s">
        <v>307</v>
      </c>
      <c r="N1261" t="s">
        <v>307</v>
      </c>
      <c r="O1261" t="s">
        <v>307</v>
      </c>
      <c r="P1261" t="s">
        <v>307</v>
      </c>
      <c r="Q1261" t="s">
        <v>307</v>
      </c>
      <c r="R1261" t="s">
        <v>307</v>
      </c>
      <c r="S1261" t="s">
        <v>307</v>
      </c>
      <c r="T1261" t="s">
        <v>307</v>
      </c>
      <c r="U1261" t="s">
        <v>307</v>
      </c>
      <c r="V1261" t="s">
        <v>307</v>
      </c>
      <c r="W1261" t="s">
        <v>307</v>
      </c>
      <c r="X1261" t="s">
        <v>307</v>
      </c>
      <c r="Y1261" t="s">
        <v>307</v>
      </c>
      <c r="Z1261" t="s">
        <v>307</v>
      </c>
      <c r="AA1261" t="s">
        <v>307</v>
      </c>
      <c r="AB1261" t="s">
        <v>307</v>
      </c>
      <c r="AC1261" t="s">
        <v>307</v>
      </c>
      <c r="AD1261" t="s">
        <v>307</v>
      </c>
      <c r="AE1261" t="s">
        <v>307</v>
      </c>
      <c r="AF1261" t="s">
        <v>307</v>
      </c>
      <c r="AG1261" t="s">
        <v>307</v>
      </c>
      <c r="AH1261" t="s">
        <v>307</v>
      </c>
      <c r="AI1261" t="s">
        <v>307</v>
      </c>
      <c r="AJ1261" t="s">
        <v>307</v>
      </c>
      <c r="AK1261" t="s">
        <v>307</v>
      </c>
      <c r="AL1261" t="s">
        <v>307</v>
      </c>
      <c r="AM1261" t="s">
        <v>307</v>
      </c>
      <c r="AN1261" t="s">
        <v>307</v>
      </c>
      <c r="AO1261" t="s">
        <v>307</v>
      </c>
      <c r="AP1261" t="s">
        <v>307</v>
      </c>
      <c r="AQ1261" t="s">
        <v>307</v>
      </c>
      <c r="AR1261" t="s">
        <v>307</v>
      </c>
      <c r="AS1261" t="s">
        <v>307</v>
      </c>
    </row>
    <row r="1262" spans="1:45" x14ac:dyDescent="0.25">
      <c r="A1262">
        <v>300</v>
      </c>
      <c r="B1262" t="s">
        <v>167</v>
      </c>
      <c r="C1262" t="s">
        <v>38</v>
      </c>
      <c r="D1262" t="s">
        <v>49</v>
      </c>
      <c r="E1262" t="s">
        <v>307</v>
      </c>
      <c r="F1262" t="s">
        <v>307</v>
      </c>
      <c r="G1262" t="s">
        <v>307</v>
      </c>
      <c r="H1262" t="s">
        <v>307</v>
      </c>
      <c r="I1262" t="s">
        <v>307</v>
      </c>
      <c r="J1262" t="s">
        <v>307</v>
      </c>
      <c r="K1262" t="s">
        <v>307</v>
      </c>
      <c r="L1262" t="s">
        <v>307</v>
      </c>
      <c r="M1262" t="s">
        <v>307</v>
      </c>
      <c r="N1262" t="s">
        <v>307</v>
      </c>
      <c r="O1262" t="s">
        <v>307</v>
      </c>
      <c r="P1262" t="s">
        <v>307</v>
      </c>
      <c r="Q1262" t="s">
        <v>307</v>
      </c>
      <c r="R1262" t="s">
        <v>307</v>
      </c>
      <c r="S1262" t="s">
        <v>307</v>
      </c>
      <c r="T1262" t="s">
        <v>307</v>
      </c>
      <c r="U1262" t="s">
        <v>307</v>
      </c>
      <c r="V1262" t="s">
        <v>307</v>
      </c>
      <c r="W1262" t="s">
        <v>307</v>
      </c>
      <c r="X1262" t="s">
        <v>307</v>
      </c>
      <c r="Y1262" t="s">
        <v>307</v>
      </c>
      <c r="Z1262" t="s">
        <v>307</v>
      </c>
      <c r="AA1262" t="s">
        <v>307</v>
      </c>
      <c r="AB1262" t="s">
        <v>307</v>
      </c>
      <c r="AC1262" t="s">
        <v>307</v>
      </c>
      <c r="AD1262" t="s">
        <v>307</v>
      </c>
      <c r="AE1262" t="s">
        <v>307</v>
      </c>
      <c r="AF1262" t="s">
        <v>307</v>
      </c>
      <c r="AG1262" t="s">
        <v>307</v>
      </c>
      <c r="AH1262" t="s">
        <v>307</v>
      </c>
      <c r="AI1262" t="s">
        <v>307</v>
      </c>
      <c r="AJ1262" t="s">
        <v>307</v>
      </c>
      <c r="AK1262" t="s">
        <v>307</v>
      </c>
      <c r="AL1262" t="s">
        <v>307</v>
      </c>
      <c r="AM1262" t="s">
        <v>307</v>
      </c>
      <c r="AN1262" t="s">
        <v>307</v>
      </c>
      <c r="AO1262" t="s">
        <v>307</v>
      </c>
      <c r="AP1262" t="s">
        <v>307</v>
      </c>
      <c r="AQ1262" t="s">
        <v>307</v>
      </c>
      <c r="AR1262" t="s">
        <v>307</v>
      </c>
      <c r="AS1262" t="s">
        <v>307</v>
      </c>
    </row>
    <row r="1263" spans="1:45" x14ac:dyDescent="0.25">
      <c r="A1263">
        <v>300</v>
      </c>
      <c r="B1263" t="s">
        <v>167</v>
      </c>
      <c r="C1263" t="s">
        <v>450</v>
      </c>
      <c r="D1263" t="s">
        <v>48</v>
      </c>
      <c r="E1263" t="s">
        <v>307</v>
      </c>
      <c r="F1263" t="s">
        <v>307</v>
      </c>
      <c r="G1263" t="s">
        <v>307</v>
      </c>
      <c r="H1263" t="s">
        <v>307</v>
      </c>
      <c r="I1263" t="s">
        <v>307</v>
      </c>
      <c r="J1263" t="s">
        <v>307</v>
      </c>
      <c r="K1263" t="s">
        <v>307</v>
      </c>
      <c r="L1263" t="s">
        <v>307</v>
      </c>
      <c r="M1263" t="s">
        <v>307</v>
      </c>
      <c r="N1263" t="s">
        <v>307</v>
      </c>
      <c r="O1263" t="s">
        <v>307</v>
      </c>
      <c r="P1263" t="s">
        <v>307</v>
      </c>
      <c r="Q1263" t="s">
        <v>307</v>
      </c>
      <c r="R1263" t="s">
        <v>307</v>
      </c>
    </row>
    <row r="1264" spans="1:45" x14ac:dyDescent="0.25">
      <c r="A1264">
        <v>300</v>
      </c>
      <c r="B1264" t="s">
        <v>167</v>
      </c>
      <c r="C1264" t="s">
        <v>449</v>
      </c>
      <c r="D1264" t="s">
        <v>48</v>
      </c>
      <c r="E1264" t="s">
        <v>307</v>
      </c>
      <c r="F1264" t="s">
        <v>307</v>
      </c>
      <c r="G1264" t="s">
        <v>307</v>
      </c>
      <c r="H1264" t="s">
        <v>307</v>
      </c>
      <c r="I1264" t="s">
        <v>307</v>
      </c>
      <c r="J1264" t="s">
        <v>307</v>
      </c>
      <c r="K1264" t="s">
        <v>307</v>
      </c>
      <c r="L1264" t="s">
        <v>307</v>
      </c>
      <c r="M1264" t="s">
        <v>307</v>
      </c>
      <c r="N1264" t="s">
        <v>307</v>
      </c>
      <c r="O1264" t="s">
        <v>307</v>
      </c>
      <c r="P1264" t="s">
        <v>307</v>
      </c>
      <c r="Q1264" t="s">
        <v>307</v>
      </c>
      <c r="R1264" t="s">
        <v>307</v>
      </c>
    </row>
    <row r="1265" spans="1:45" x14ac:dyDescent="0.25">
      <c r="A1265">
        <v>300</v>
      </c>
      <c r="B1265" t="s">
        <v>167</v>
      </c>
      <c r="C1265" t="s">
        <v>475</v>
      </c>
      <c r="D1265" t="s">
        <v>48</v>
      </c>
      <c r="E1265" t="s">
        <v>307</v>
      </c>
      <c r="F1265" t="s">
        <v>307</v>
      </c>
      <c r="G1265" t="s">
        <v>307</v>
      </c>
    </row>
    <row r="1266" spans="1:45" x14ac:dyDescent="0.25">
      <c r="A1266">
        <v>300</v>
      </c>
      <c r="B1266" t="s">
        <v>167</v>
      </c>
      <c r="C1266" t="s">
        <v>42</v>
      </c>
      <c r="D1266" t="s">
        <v>48</v>
      </c>
      <c r="E1266" t="s">
        <v>307</v>
      </c>
      <c r="F1266" t="s">
        <v>307</v>
      </c>
      <c r="G1266" t="s">
        <v>307</v>
      </c>
      <c r="H1266" t="s">
        <v>307</v>
      </c>
      <c r="I1266" t="s">
        <v>307</v>
      </c>
      <c r="J1266" t="s">
        <v>307</v>
      </c>
      <c r="K1266" t="s">
        <v>307</v>
      </c>
      <c r="L1266" t="s">
        <v>307</v>
      </c>
      <c r="M1266" t="s">
        <v>307</v>
      </c>
      <c r="N1266" t="s">
        <v>307</v>
      </c>
      <c r="O1266" t="s">
        <v>307</v>
      </c>
      <c r="P1266" t="s">
        <v>307</v>
      </c>
      <c r="Q1266" t="s">
        <v>307</v>
      </c>
      <c r="R1266" t="s">
        <v>307</v>
      </c>
      <c r="S1266" t="s">
        <v>307</v>
      </c>
      <c r="T1266" t="s">
        <v>307</v>
      </c>
      <c r="U1266" t="s">
        <v>307</v>
      </c>
      <c r="V1266" t="s">
        <v>307</v>
      </c>
      <c r="W1266" t="s">
        <v>307</v>
      </c>
      <c r="X1266" t="s">
        <v>307</v>
      </c>
      <c r="Y1266" t="s">
        <v>307</v>
      </c>
      <c r="Z1266" t="s">
        <v>307</v>
      </c>
    </row>
    <row r="1267" spans="1:45" x14ac:dyDescent="0.25">
      <c r="A1267">
        <v>301</v>
      </c>
      <c r="B1267" t="s">
        <v>168</v>
      </c>
      <c r="C1267" t="s">
        <v>43</v>
      </c>
      <c r="D1267" t="s">
        <v>54</v>
      </c>
      <c r="E1267" t="s">
        <v>307</v>
      </c>
      <c r="F1267" t="s">
        <v>307</v>
      </c>
      <c r="G1267" t="s">
        <v>307</v>
      </c>
      <c r="H1267" t="s">
        <v>307</v>
      </c>
      <c r="I1267" t="s">
        <v>307</v>
      </c>
      <c r="J1267" t="s">
        <v>307</v>
      </c>
      <c r="K1267" t="s">
        <v>307</v>
      </c>
      <c r="L1267" t="s">
        <v>307</v>
      </c>
      <c r="M1267" t="s">
        <v>307</v>
      </c>
      <c r="N1267" t="s">
        <v>307</v>
      </c>
      <c r="O1267" t="s">
        <v>307</v>
      </c>
      <c r="P1267" t="s">
        <v>307</v>
      </c>
      <c r="Q1267" t="s">
        <v>307</v>
      </c>
      <c r="R1267" t="s">
        <v>307</v>
      </c>
      <c r="S1267" t="s">
        <v>307</v>
      </c>
      <c r="T1267" t="s">
        <v>307</v>
      </c>
      <c r="U1267" t="s">
        <v>307</v>
      </c>
      <c r="V1267" t="s">
        <v>307</v>
      </c>
      <c r="W1267" t="s">
        <v>307</v>
      </c>
    </row>
    <row r="1268" spans="1:45" x14ac:dyDescent="0.25">
      <c r="A1268">
        <v>301</v>
      </c>
      <c r="B1268" t="s">
        <v>168</v>
      </c>
      <c r="C1268" t="s">
        <v>43</v>
      </c>
      <c r="D1268" t="s">
        <v>55</v>
      </c>
      <c r="E1268" t="s">
        <v>307</v>
      </c>
      <c r="F1268" t="s">
        <v>307</v>
      </c>
      <c r="G1268" t="s">
        <v>307</v>
      </c>
      <c r="H1268" t="s">
        <v>307</v>
      </c>
      <c r="I1268" t="s">
        <v>307</v>
      </c>
      <c r="J1268" t="s">
        <v>307</v>
      </c>
      <c r="K1268" t="s">
        <v>307</v>
      </c>
      <c r="L1268" t="s">
        <v>307</v>
      </c>
      <c r="M1268" t="s">
        <v>307</v>
      </c>
      <c r="N1268" t="s">
        <v>307</v>
      </c>
      <c r="O1268" t="s">
        <v>307</v>
      </c>
      <c r="P1268" t="s">
        <v>307</v>
      </c>
      <c r="Q1268" t="s">
        <v>307</v>
      </c>
      <c r="R1268" t="s">
        <v>307</v>
      </c>
      <c r="S1268" t="s">
        <v>307</v>
      </c>
      <c r="T1268" t="s">
        <v>307</v>
      </c>
      <c r="U1268" t="s">
        <v>307</v>
      </c>
      <c r="V1268" t="s">
        <v>307</v>
      </c>
      <c r="W1268" t="s">
        <v>307</v>
      </c>
    </row>
    <row r="1269" spans="1:45" x14ac:dyDescent="0.25">
      <c r="A1269">
        <v>301</v>
      </c>
      <c r="B1269" t="s">
        <v>168</v>
      </c>
      <c r="C1269" t="s">
        <v>43</v>
      </c>
      <c r="D1269" t="s">
        <v>56</v>
      </c>
      <c r="E1269" t="s">
        <v>307</v>
      </c>
      <c r="F1269" t="s">
        <v>307</v>
      </c>
      <c r="G1269" t="s">
        <v>307</v>
      </c>
      <c r="H1269" t="s">
        <v>307</v>
      </c>
      <c r="I1269" t="s">
        <v>307</v>
      </c>
      <c r="J1269" t="s">
        <v>307</v>
      </c>
      <c r="K1269" t="s">
        <v>307</v>
      </c>
      <c r="L1269" t="s">
        <v>307</v>
      </c>
      <c r="M1269" t="s">
        <v>307</v>
      </c>
      <c r="N1269" t="s">
        <v>307</v>
      </c>
      <c r="O1269" t="s">
        <v>307</v>
      </c>
      <c r="P1269" t="s">
        <v>307</v>
      </c>
      <c r="Q1269" t="s">
        <v>307</v>
      </c>
      <c r="R1269" t="s">
        <v>307</v>
      </c>
      <c r="S1269" t="s">
        <v>307</v>
      </c>
      <c r="T1269" t="s">
        <v>307</v>
      </c>
      <c r="U1269" t="s">
        <v>307</v>
      </c>
      <c r="V1269" t="s">
        <v>307</v>
      </c>
      <c r="W1269" t="s">
        <v>307</v>
      </c>
    </row>
    <row r="1270" spans="1:45" x14ac:dyDescent="0.25">
      <c r="A1270">
        <v>301</v>
      </c>
      <c r="B1270" t="s">
        <v>168</v>
      </c>
      <c r="C1270" t="s">
        <v>43</v>
      </c>
      <c r="D1270" t="s">
        <v>57</v>
      </c>
      <c r="E1270" t="s">
        <v>307</v>
      </c>
      <c r="F1270" t="s">
        <v>307</v>
      </c>
      <c r="G1270" t="s">
        <v>307</v>
      </c>
      <c r="H1270" t="s">
        <v>307</v>
      </c>
      <c r="I1270" t="s">
        <v>307</v>
      </c>
      <c r="J1270" t="s">
        <v>307</v>
      </c>
      <c r="K1270" t="s">
        <v>307</v>
      </c>
      <c r="L1270" t="s">
        <v>307</v>
      </c>
      <c r="M1270" t="s">
        <v>307</v>
      </c>
      <c r="N1270" t="s">
        <v>307</v>
      </c>
      <c r="O1270" t="s">
        <v>307</v>
      </c>
      <c r="P1270" t="s">
        <v>307</v>
      </c>
      <c r="Q1270" t="s">
        <v>307</v>
      </c>
      <c r="R1270" t="s">
        <v>307</v>
      </c>
      <c r="S1270" t="s">
        <v>307</v>
      </c>
      <c r="T1270" t="s">
        <v>307</v>
      </c>
      <c r="U1270" t="s">
        <v>307</v>
      </c>
      <c r="V1270" t="s">
        <v>307</v>
      </c>
      <c r="W1270" t="s">
        <v>307</v>
      </c>
    </row>
    <row r="1271" spans="1:45" x14ac:dyDescent="0.25">
      <c r="A1271">
        <v>301</v>
      </c>
      <c r="B1271" t="s">
        <v>168</v>
      </c>
      <c r="C1271" t="s">
        <v>43</v>
      </c>
      <c r="D1271" t="s">
        <v>58</v>
      </c>
      <c r="E1271" t="s">
        <v>307</v>
      </c>
      <c r="F1271" t="s">
        <v>307</v>
      </c>
      <c r="G1271" t="s">
        <v>307</v>
      </c>
      <c r="H1271" t="s">
        <v>307</v>
      </c>
      <c r="I1271" t="s">
        <v>307</v>
      </c>
      <c r="J1271" t="s">
        <v>307</v>
      </c>
      <c r="K1271" t="s">
        <v>307</v>
      </c>
      <c r="L1271" t="s">
        <v>307</v>
      </c>
      <c r="M1271" t="s">
        <v>307</v>
      </c>
      <c r="N1271" t="s">
        <v>307</v>
      </c>
      <c r="O1271" t="s">
        <v>307</v>
      </c>
      <c r="P1271" t="s">
        <v>307</v>
      </c>
      <c r="Q1271" t="s">
        <v>307</v>
      </c>
      <c r="R1271" t="s">
        <v>307</v>
      </c>
      <c r="S1271" t="s">
        <v>307</v>
      </c>
      <c r="T1271" t="s">
        <v>307</v>
      </c>
      <c r="U1271" t="s">
        <v>307</v>
      </c>
      <c r="V1271" t="s">
        <v>307</v>
      </c>
      <c r="W1271" t="s">
        <v>307</v>
      </c>
    </row>
    <row r="1272" spans="1:45" x14ac:dyDescent="0.25">
      <c r="A1272">
        <v>301</v>
      </c>
      <c r="B1272" t="s">
        <v>168</v>
      </c>
      <c r="C1272" t="s">
        <v>43</v>
      </c>
      <c r="D1272" t="s">
        <v>59</v>
      </c>
      <c r="E1272" t="s">
        <v>307</v>
      </c>
      <c r="F1272" t="s">
        <v>307</v>
      </c>
      <c r="G1272" t="s">
        <v>307</v>
      </c>
      <c r="H1272" t="s">
        <v>307</v>
      </c>
      <c r="I1272" t="s">
        <v>307</v>
      </c>
      <c r="J1272" t="s">
        <v>307</v>
      </c>
      <c r="K1272" t="s">
        <v>307</v>
      </c>
      <c r="L1272" t="s">
        <v>307</v>
      </c>
      <c r="M1272" t="s">
        <v>307</v>
      </c>
      <c r="N1272" t="s">
        <v>307</v>
      </c>
      <c r="O1272" t="s">
        <v>307</v>
      </c>
      <c r="P1272" t="s">
        <v>307</v>
      </c>
      <c r="Q1272" t="s">
        <v>307</v>
      </c>
      <c r="R1272" t="s">
        <v>307</v>
      </c>
      <c r="S1272" t="s">
        <v>307</v>
      </c>
      <c r="T1272" t="s">
        <v>307</v>
      </c>
      <c r="U1272" t="s">
        <v>307</v>
      </c>
      <c r="V1272" t="s">
        <v>307</v>
      </c>
      <c r="W1272" t="s">
        <v>307</v>
      </c>
    </row>
    <row r="1273" spans="1:45" x14ac:dyDescent="0.25">
      <c r="A1273">
        <v>301</v>
      </c>
      <c r="B1273" t="s">
        <v>168</v>
      </c>
      <c r="C1273" t="s">
        <v>43</v>
      </c>
      <c r="D1273" t="s">
        <v>60</v>
      </c>
      <c r="E1273" t="s">
        <v>307</v>
      </c>
      <c r="F1273" t="s">
        <v>307</v>
      </c>
      <c r="G1273" t="s">
        <v>307</v>
      </c>
      <c r="H1273" t="s">
        <v>307</v>
      </c>
      <c r="I1273" t="s">
        <v>307</v>
      </c>
      <c r="J1273" t="s">
        <v>307</v>
      </c>
      <c r="K1273" t="s">
        <v>307</v>
      </c>
      <c r="L1273" t="s">
        <v>307</v>
      </c>
      <c r="M1273" t="s">
        <v>307</v>
      </c>
      <c r="N1273" t="s">
        <v>307</v>
      </c>
      <c r="O1273" t="s">
        <v>307</v>
      </c>
      <c r="P1273" t="s">
        <v>307</v>
      </c>
      <c r="Q1273" t="s">
        <v>307</v>
      </c>
      <c r="R1273" t="s">
        <v>307</v>
      </c>
      <c r="S1273" t="s">
        <v>307</v>
      </c>
      <c r="T1273" t="s">
        <v>307</v>
      </c>
      <c r="U1273" t="s">
        <v>307</v>
      </c>
      <c r="V1273" t="s">
        <v>307</v>
      </c>
      <c r="W1273" t="s">
        <v>307</v>
      </c>
    </row>
    <row r="1274" spans="1:45" x14ac:dyDescent="0.25">
      <c r="A1274">
        <v>301</v>
      </c>
      <c r="B1274" t="s">
        <v>168</v>
      </c>
      <c r="C1274" t="s">
        <v>43</v>
      </c>
      <c r="D1274" t="s">
        <v>61</v>
      </c>
      <c r="E1274" t="s">
        <v>307</v>
      </c>
      <c r="F1274" t="s">
        <v>307</v>
      </c>
      <c r="G1274" t="s">
        <v>307</v>
      </c>
      <c r="H1274" t="s">
        <v>307</v>
      </c>
      <c r="I1274" t="s">
        <v>307</v>
      </c>
      <c r="J1274" t="s">
        <v>307</v>
      </c>
      <c r="K1274" t="s">
        <v>307</v>
      </c>
      <c r="L1274" t="s">
        <v>307</v>
      </c>
      <c r="M1274" t="s">
        <v>307</v>
      </c>
      <c r="N1274" t="s">
        <v>307</v>
      </c>
      <c r="O1274" t="s">
        <v>307</v>
      </c>
      <c r="P1274" t="s">
        <v>307</v>
      </c>
      <c r="Q1274" t="s">
        <v>307</v>
      </c>
      <c r="R1274" t="s">
        <v>307</v>
      </c>
      <c r="S1274" t="s">
        <v>307</v>
      </c>
      <c r="T1274" t="s">
        <v>307</v>
      </c>
      <c r="U1274" t="s">
        <v>307</v>
      </c>
      <c r="V1274" t="s">
        <v>307</v>
      </c>
      <c r="W1274" t="s">
        <v>307</v>
      </c>
    </row>
    <row r="1275" spans="1:45" x14ac:dyDescent="0.25">
      <c r="A1275">
        <v>301</v>
      </c>
      <c r="B1275" t="s">
        <v>168</v>
      </c>
      <c r="C1275" t="s">
        <v>43</v>
      </c>
      <c r="D1275" t="s">
        <v>62</v>
      </c>
      <c r="E1275" t="s">
        <v>307</v>
      </c>
      <c r="F1275" t="s">
        <v>307</v>
      </c>
      <c r="G1275" t="s">
        <v>307</v>
      </c>
      <c r="H1275" t="s">
        <v>307</v>
      </c>
      <c r="I1275" t="s">
        <v>307</v>
      </c>
      <c r="J1275" t="s">
        <v>307</v>
      </c>
      <c r="K1275" t="s">
        <v>307</v>
      </c>
      <c r="L1275" t="s">
        <v>307</v>
      </c>
      <c r="M1275" t="s">
        <v>307</v>
      </c>
      <c r="N1275" t="s">
        <v>307</v>
      </c>
      <c r="O1275" t="s">
        <v>307</v>
      </c>
      <c r="P1275" t="s">
        <v>307</v>
      </c>
      <c r="Q1275" t="s">
        <v>307</v>
      </c>
      <c r="R1275" t="s">
        <v>307</v>
      </c>
      <c r="S1275" t="s">
        <v>307</v>
      </c>
      <c r="T1275" t="s">
        <v>307</v>
      </c>
      <c r="U1275" t="s">
        <v>307</v>
      </c>
      <c r="V1275" t="s">
        <v>307</v>
      </c>
      <c r="W1275" t="s">
        <v>307</v>
      </c>
    </row>
    <row r="1276" spans="1:45" x14ac:dyDescent="0.25">
      <c r="A1276">
        <v>301</v>
      </c>
      <c r="B1276" t="s">
        <v>168</v>
      </c>
      <c r="C1276" t="s">
        <v>36</v>
      </c>
      <c r="D1276" t="s">
        <v>47</v>
      </c>
      <c r="E1276" t="s">
        <v>307</v>
      </c>
      <c r="F1276" t="s">
        <v>307</v>
      </c>
      <c r="G1276" t="s">
        <v>307</v>
      </c>
      <c r="H1276" t="s">
        <v>307</v>
      </c>
      <c r="I1276" t="s">
        <v>307</v>
      </c>
      <c r="J1276" t="s">
        <v>307</v>
      </c>
      <c r="K1276" t="s">
        <v>307</v>
      </c>
      <c r="L1276" t="s">
        <v>307</v>
      </c>
      <c r="M1276" t="s">
        <v>307</v>
      </c>
      <c r="N1276" t="s">
        <v>307</v>
      </c>
      <c r="O1276" t="s">
        <v>307</v>
      </c>
      <c r="P1276" t="s">
        <v>307</v>
      </c>
      <c r="Q1276" t="s">
        <v>307</v>
      </c>
      <c r="R1276" t="s">
        <v>307</v>
      </c>
      <c r="S1276" t="s">
        <v>307</v>
      </c>
      <c r="T1276" t="s">
        <v>307</v>
      </c>
      <c r="U1276" t="s">
        <v>307</v>
      </c>
      <c r="V1276" t="s">
        <v>307</v>
      </c>
      <c r="W1276" t="s">
        <v>307</v>
      </c>
      <c r="X1276" t="s">
        <v>307</v>
      </c>
      <c r="Y1276" t="s">
        <v>307</v>
      </c>
      <c r="Z1276" t="s">
        <v>307</v>
      </c>
      <c r="AA1276" t="s">
        <v>307</v>
      </c>
      <c r="AB1276" t="s">
        <v>307</v>
      </c>
      <c r="AC1276" t="s">
        <v>307</v>
      </c>
      <c r="AD1276" t="s">
        <v>307</v>
      </c>
      <c r="AE1276" t="s">
        <v>307</v>
      </c>
      <c r="AF1276" t="s">
        <v>307</v>
      </c>
      <c r="AG1276" t="s">
        <v>307</v>
      </c>
      <c r="AH1276" t="s">
        <v>307</v>
      </c>
      <c r="AI1276" t="s">
        <v>307</v>
      </c>
      <c r="AJ1276" t="s">
        <v>307</v>
      </c>
      <c r="AK1276" t="s">
        <v>307</v>
      </c>
      <c r="AL1276" t="s">
        <v>307</v>
      </c>
      <c r="AM1276" t="s">
        <v>307</v>
      </c>
      <c r="AN1276" t="s">
        <v>307</v>
      </c>
      <c r="AO1276" t="s">
        <v>307</v>
      </c>
      <c r="AP1276" t="s">
        <v>307</v>
      </c>
      <c r="AQ1276" t="s">
        <v>307</v>
      </c>
      <c r="AR1276" t="s">
        <v>307</v>
      </c>
      <c r="AS1276" t="s">
        <v>307</v>
      </c>
    </row>
    <row r="1277" spans="1:45" x14ac:dyDescent="0.25">
      <c r="A1277">
        <v>301</v>
      </c>
      <c r="B1277" t="s">
        <v>168</v>
      </c>
      <c r="C1277" t="s">
        <v>36</v>
      </c>
      <c r="D1277" t="s">
        <v>48</v>
      </c>
      <c r="E1277" t="s">
        <v>307</v>
      </c>
      <c r="F1277" t="s">
        <v>307</v>
      </c>
      <c r="G1277" t="s">
        <v>307</v>
      </c>
      <c r="H1277" t="s">
        <v>307</v>
      </c>
      <c r="I1277" t="s">
        <v>307</v>
      </c>
      <c r="J1277" t="s">
        <v>307</v>
      </c>
      <c r="K1277" t="s">
        <v>307</v>
      </c>
      <c r="L1277" t="s">
        <v>307</v>
      </c>
      <c r="M1277" t="s">
        <v>307</v>
      </c>
      <c r="N1277" t="s">
        <v>307</v>
      </c>
      <c r="O1277" t="s">
        <v>307</v>
      </c>
      <c r="P1277" t="s">
        <v>307</v>
      </c>
      <c r="Q1277" t="s">
        <v>307</v>
      </c>
      <c r="R1277" t="s">
        <v>307</v>
      </c>
      <c r="S1277" t="s">
        <v>307</v>
      </c>
      <c r="T1277" t="s">
        <v>307</v>
      </c>
      <c r="U1277" t="s">
        <v>307</v>
      </c>
      <c r="V1277" t="s">
        <v>307</v>
      </c>
      <c r="W1277" t="s">
        <v>307</v>
      </c>
      <c r="X1277" t="s">
        <v>307</v>
      </c>
      <c r="Y1277" t="s">
        <v>307</v>
      </c>
      <c r="Z1277" t="s">
        <v>307</v>
      </c>
      <c r="AA1277" t="s">
        <v>307</v>
      </c>
      <c r="AB1277" t="s">
        <v>307</v>
      </c>
      <c r="AC1277" t="s">
        <v>307</v>
      </c>
      <c r="AD1277" t="s">
        <v>307</v>
      </c>
      <c r="AE1277" t="s">
        <v>307</v>
      </c>
      <c r="AF1277" t="s">
        <v>307</v>
      </c>
      <c r="AG1277" t="s">
        <v>307</v>
      </c>
      <c r="AH1277" t="s">
        <v>307</v>
      </c>
      <c r="AI1277" t="s">
        <v>307</v>
      </c>
      <c r="AJ1277" t="s">
        <v>307</v>
      </c>
      <c r="AK1277" t="s">
        <v>307</v>
      </c>
      <c r="AL1277" t="s">
        <v>307</v>
      </c>
      <c r="AM1277" t="s">
        <v>307</v>
      </c>
      <c r="AN1277" t="s">
        <v>307</v>
      </c>
      <c r="AO1277" t="s">
        <v>307</v>
      </c>
      <c r="AP1277" t="s">
        <v>307</v>
      </c>
      <c r="AQ1277" t="s">
        <v>307</v>
      </c>
      <c r="AR1277" t="s">
        <v>307</v>
      </c>
      <c r="AS1277" t="s">
        <v>307</v>
      </c>
    </row>
    <row r="1278" spans="1:45" x14ac:dyDescent="0.25">
      <c r="A1278">
        <v>301</v>
      </c>
      <c r="B1278" t="s">
        <v>168</v>
      </c>
      <c r="C1278" t="s">
        <v>36</v>
      </c>
      <c r="D1278" t="s">
        <v>49</v>
      </c>
      <c r="E1278" t="s">
        <v>307</v>
      </c>
      <c r="F1278" t="s">
        <v>307</v>
      </c>
      <c r="G1278" t="s">
        <v>307</v>
      </c>
      <c r="H1278" t="s">
        <v>307</v>
      </c>
      <c r="I1278" t="s">
        <v>307</v>
      </c>
      <c r="J1278" t="s">
        <v>307</v>
      </c>
      <c r="K1278" t="s">
        <v>307</v>
      </c>
      <c r="L1278" t="s">
        <v>307</v>
      </c>
      <c r="M1278" t="s">
        <v>307</v>
      </c>
      <c r="N1278" t="s">
        <v>307</v>
      </c>
      <c r="O1278" t="s">
        <v>307</v>
      </c>
      <c r="P1278" t="s">
        <v>307</v>
      </c>
      <c r="Q1278" t="s">
        <v>307</v>
      </c>
      <c r="R1278" t="s">
        <v>307</v>
      </c>
      <c r="S1278" t="s">
        <v>307</v>
      </c>
      <c r="T1278" t="s">
        <v>307</v>
      </c>
      <c r="U1278" t="s">
        <v>307</v>
      </c>
      <c r="V1278" t="s">
        <v>307</v>
      </c>
      <c r="W1278" t="s">
        <v>307</v>
      </c>
      <c r="X1278" t="s">
        <v>307</v>
      </c>
      <c r="Y1278" t="s">
        <v>307</v>
      </c>
      <c r="Z1278" t="s">
        <v>307</v>
      </c>
      <c r="AA1278" t="s">
        <v>307</v>
      </c>
      <c r="AB1278" t="s">
        <v>307</v>
      </c>
      <c r="AC1278" t="s">
        <v>307</v>
      </c>
      <c r="AD1278" t="s">
        <v>307</v>
      </c>
      <c r="AE1278" t="s">
        <v>307</v>
      </c>
      <c r="AF1278" t="s">
        <v>307</v>
      </c>
      <c r="AG1278" t="s">
        <v>307</v>
      </c>
      <c r="AH1278" t="s">
        <v>307</v>
      </c>
      <c r="AI1278" t="s">
        <v>307</v>
      </c>
      <c r="AJ1278" t="s">
        <v>307</v>
      </c>
      <c r="AK1278" t="s">
        <v>307</v>
      </c>
      <c r="AL1278" t="s">
        <v>307</v>
      </c>
      <c r="AM1278" t="s">
        <v>307</v>
      </c>
      <c r="AN1278" t="s">
        <v>307</v>
      </c>
      <c r="AO1278" t="s">
        <v>307</v>
      </c>
      <c r="AP1278" t="s">
        <v>307</v>
      </c>
      <c r="AQ1278" t="s">
        <v>307</v>
      </c>
      <c r="AR1278" t="s">
        <v>307</v>
      </c>
      <c r="AS1278" t="s">
        <v>307</v>
      </c>
    </row>
    <row r="1279" spans="1:45" x14ac:dyDescent="0.25">
      <c r="A1279">
        <v>301</v>
      </c>
      <c r="B1279" t="s">
        <v>168</v>
      </c>
      <c r="C1279" t="s">
        <v>37</v>
      </c>
      <c r="D1279" t="s">
        <v>47</v>
      </c>
      <c r="E1279" t="s">
        <v>307</v>
      </c>
      <c r="F1279" t="s">
        <v>307</v>
      </c>
      <c r="G1279" t="s">
        <v>307</v>
      </c>
      <c r="H1279" t="s">
        <v>307</v>
      </c>
      <c r="I1279" t="s">
        <v>307</v>
      </c>
      <c r="J1279" t="s">
        <v>307</v>
      </c>
      <c r="K1279" t="s">
        <v>307</v>
      </c>
      <c r="L1279" t="s">
        <v>307</v>
      </c>
      <c r="M1279" t="s">
        <v>307</v>
      </c>
      <c r="N1279" t="s">
        <v>307</v>
      </c>
      <c r="O1279" t="s">
        <v>307</v>
      </c>
      <c r="P1279" t="s">
        <v>307</v>
      </c>
      <c r="Q1279" t="s">
        <v>307</v>
      </c>
      <c r="R1279" t="s">
        <v>307</v>
      </c>
      <c r="S1279" t="s">
        <v>307</v>
      </c>
      <c r="T1279" t="s">
        <v>307</v>
      </c>
      <c r="U1279" t="s">
        <v>307</v>
      </c>
      <c r="V1279" t="s">
        <v>307</v>
      </c>
      <c r="W1279" t="s">
        <v>307</v>
      </c>
      <c r="X1279" t="s">
        <v>307</v>
      </c>
      <c r="Y1279" t="s">
        <v>307</v>
      </c>
      <c r="Z1279" t="s">
        <v>307</v>
      </c>
      <c r="AA1279" t="s">
        <v>307</v>
      </c>
      <c r="AB1279" t="s">
        <v>307</v>
      </c>
      <c r="AC1279" t="s">
        <v>307</v>
      </c>
      <c r="AD1279" t="s">
        <v>307</v>
      </c>
      <c r="AE1279" t="s">
        <v>307</v>
      </c>
      <c r="AF1279" t="s">
        <v>307</v>
      </c>
      <c r="AG1279" t="s">
        <v>307</v>
      </c>
      <c r="AH1279" t="s">
        <v>307</v>
      </c>
      <c r="AI1279" t="s">
        <v>307</v>
      </c>
      <c r="AJ1279" t="s">
        <v>307</v>
      </c>
      <c r="AK1279" t="s">
        <v>307</v>
      </c>
      <c r="AL1279" t="s">
        <v>307</v>
      </c>
      <c r="AM1279" t="s">
        <v>307</v>
      </c>
      <c r="AN1279" t="s">
        <v>307</v>
      </c>
      <c r="AO1279" t="s">
        <v>307</v>
      </c>
      <c r="AP1279" t="s">
        <v>307</v>
      </c>
      <c r="AQ1279" t="s">
        <v>307</v>
      </c>
      <c r="AR1279" t="s">
        <v>307</v>
      </c>
      <c r="AS1279" t="s">
        <v>307</v>
      </c>
    </row>
    <row r="1280" spans="1:45" x14ac:dyDescent="0.25">
      <c r="A1280">
        <v>301</v>
      </c>
      <c r="B1280" t="s">
        <v>168</v>
      </c>
      <c r="C1280" t="s">
        <v>37</v>
      </c>
      <c r="D1280" t="s">
        <v>48</v>
      </c>
      <c r="E1280" t="s">
        <v>307</v>
      </c>
      <c r="F1280" t="s">
        <v>307</v>
      </c>
      <c r="G1280" t="s">
        <v>307</v>
      </c>
      <c r="H1280" t="s">
        <v>307</v>
      </c>
      <c r="I1280" t="s">
        <v>307</v>
      </c>
      <c r="J1280" t="s">
        <v>307</v>
      </c>
      <c r="K1280" t="s">
        <v>307</v>
      </c>
      <c r="L1280" t="s">
        <v>307</v>
      </c>
      <c r="M1280" t="s">
        <v>307</v>
      </c>
      <c r="N1280" t="s">
        <v>307</v>
      </c>
      <c r="O1280" t="s">
        <v>307</v>
      </c>
      <c r="P1280" t="s">
        <v>307</v>
      </c>
      <c r="Q1280" t="s">
        <v>307</v>
      </c>
      <c r="R1280" t="s">
        <v>307</v>
      </c>
      <c r="S1280" t="s">
        <v>307</v>
      </c>
      <c r="T1280" t="s">
        <v>307</v>
      </c>
      <c r="U1280" t="s">
        <v>307</v>
      </c>
      <c r="V1280" t="s">
        <v>307</v>
      </c>
      <c r="W1280" t="s">
        <v>307</v>
      </c>
      <c r="X1280" t="s">
        <v>307</v>
      </c>
      <c r="Y1280" t="s">
        <v>307</v>
      </c>
      <c r="Z1280" t="s">
        <v>307</v>
      </c>
      <c r="AA1280" t="s">
        <v>307</v>
      </c>
      <c r="AB1280" t="s">
        <v>307</v>
      </c>
      <c r="AC1280" t="s">
        <v>307</v>
      </c>
      <c r="AD1280" t="s">
        <v>307</v>
      </c>
      <c r="AE1280" t="s">
        <v>307</v>
      </c>
      <c r="AF1280" t="s">
        <v>307</v>
      </c>
      <c r="AG1280" t="s">
        <v>307</v>
      </c>
      <c r="AH1280" t="s">
        <v>307</v>
      </c>
      <c r="AI1280" t="s">
        <v>307</v>
      </c>
      <c r="AJ1280" t="s">
        <v>307</v>
      </c>
      <c r="AK1280" t="s">
        <v>307</v>
      </c>
      <c r="AL1280" t="s">
        <v>307</v>
      </c>
      <c r="AM1280" t="s">
        <v>307</v>
      </c>
      <c r="AN1280" t="s">
        <v>307</v>
      </c>
      <c r="AO1280" t="s">
        <v>307</v>
      </c>
      <c r="AP1280" t="s">
        <v>307</v>
      </c>
      <c r="AQ1280" t="s">
        <v>307</v>
      </c>
      <c r="AR1280" t="s">
        <v>307</v>
      </c>
      <c r="AS1280" t="s">
        <v>307</v>
      </c>
    </row>
    <row r="1281" spans="1:45" x14ac:dyDescent="0.25">
      <c r="A1281">
        <v>301</v>
      </c>
      <c r="B1281" t="s">
        <v>168</v>
      </c>
      <c r="C1281" t="s">
        <v>37</v>
      </c>
      <c r="D1281" t="s">
        <v>49</v>
      </c>
      <c r="E1281" t="s">
        <v>307</v>
      </c>
      <c r="F1281" t="s">
        <v>307</v>
      </c>
      <c r="G1281" t="s">
        <v>307</v>
      </c>
      <c r="H1281" t="s">
        <v>307</v>
      </c>
      <c r="I1281" t="s">
        <v>307</v>
      </c>
      <c r="J1281" t="s">
        <v>307</v>
      </c>
      <c r="K1281" t="s">
        <v>307</v>
      </c>
      <c r="L1281" t="s">
        <v>307</v>
      </c>
      <c r="M1281" t="s">
        <v>307</v>
      </c>
      <c r="N1281" t="s">
        <v>307</v>
      </c>
      <c r="O1281" t="s">
        <v>307</v>
      </c>
      <c r="P1281" t="s">
        <v>307</v>
      </c>
      <c r="Q1281" t="s">
        <v>307</v>
      </c>
      <c r="R1281" t="s">
        <v>307</v>
      </c>
      <c r="S1281" t="s">
        <v>307</v>
      </c>
      <c r="T1281" t="s">
        <v>307</v>
      </c>
      <c r="U1281" t="s">
        <v>307</v>
      </c>
      <c r="V1281" t="s">
        <v>307</v>
      </c>
      <c r="W1281" t="s">
        <v>307</v>
      </c>
      <c r="X1281" t="s">
        <v>307</v>
      </c>
      <c r="Y1281" t="s">
        <v>307</v>
      </c>
      <c r="Z1281" t="s">
        <v>307</v>
      </c>
      <c r="AA1281" t="s">
        <v>307</v>
      </c>
      <c r="AB1281" t="s">
        <v>307</v>
      </c>
      <c r="AC1281" t="s">
        <v>307</v>
      </c>
      <c r="AD1281" t="s">
        <v>307</v>
      </c>
      <c r="AE1281" t="s">
        <v>307</v>
      </c>
      <c r="AF1281" t="s">
        <v>307</v>
      </c>
      <c r="AG1281" t="s">
        <v>307</v>
      </c>
      <c r="AH1281" t="s">
        <v>307</v>
      </c>
      <c r="AI1281" t="s">
        <v>307</v>
      </c>
      <c r="AJ1281" t="s">
        <v>307</v>
      </c>
      <c r="AK1281" t="s">
        <v>307</v>
      </c>
      <c r="AL1281" t="s">
        <v>307</v>
      </c>
      <c r="AM1281" t="s">
        <v>307</v>
      </c>
      <c r="AN1281" t="s">
        <v>307</v>
      </c>
      <c r="AO1281" t="s">
        <v>307</v>
      </c>
      <c r="AP1281" t="s">
        <v>307</v>
      </c>
      <c r="AQ1281" t="s">
        <v>307</v>
      </c>
      <c r="AR1281" t="s">
        <v>307</v>
      </c>
      <c r="AS1281" t="s">
        <v>307</v>
      </c>
    </row>
    <row r="1282" spans="1:45" x14ac:dyDescent="0.25">
      <c r="A1282">
        <v>301</v>
      </c>
      <c r="B1282" t="s">
        <v>168</v>
      </c>
      <c r="C1282" t="s">
        <v>476</v>
      </c>
      <c r="D1282" t="s">
        <v>48</v>
      </c>
      <c r="E1282" t="s">
        <v>307</v>
      </c>
      <c r="F1282" t="s">
        <v>307</v>
      </c>
      <c r="G1282" t="s">
        <v>307</v>
      </c>
    </row>
    <row r="1283" spans="1:45" x14ac:dyDescent="0.25">
      <c r="A1283">
        <v>301</v>
      </c>
      <c r="B1283" t="s">
        <v>168</v>
      </c>
      <c r="C1283" t="s">
        <v>477</v>
      </c>
      <c r="D1283" t="s">
        <v>48</v>
      </c>
      <c r="E1283" t="s">
        <v>307</v>
      </c>
      <c r="F1283" t="s">
        <v>307</v>
      </c>
      <c r="G1283" t="s">
        <v>307</v>
      </c>
    </row>
    <row r="1284" spans="1:45" x14ac:dyDescent="0.25">
      <c r="A1284">
        <v>301</v>
      </c>
      <c r="B1284" t="s">
        <v>168</v>
      </c>
      <c r="C1284" t="s">
        <v>45</v>
      </c>
      <c r="D1284" t="s">
        <v>63</v>
      </c>
      <c r="E1284" t="s">
        <v>307</v>
      </c>
      <c r="F1284" t="s">
        <v>307</v>
      </c>
      <c r="G1284" t="s">
        <v>307</v>
      </c>
      <c r="H1284" t="s">
        <v>307</v>
      </c>
      <c r="I1284" t="s">
        <v>307</v>
      </c>
      <c r="J1284" t="s">
        <v>307</v>
      </c>
      <c r="K1284" t="s">
        <v>307</v>
      </c>
      <c r="L1284" t="s">
        <v>307</v>
      </c>
      <c r="M1284" t="s">
        <v>307</v>
      </c>
      <c r="N1284" t="s">
        <v>307</v>
      </c>
      <c r="O1284" t="s">
        <v>307</v>
      </c>
      <c r="P1284" t="s">
        <v>307</v>
      </c>
      <c r="Q1284" t="s">
        <v>307</v>
      </c>
      <c r="R1284" t="s">
        <v>307</v>
      </c>
      <c r="S1284" t="s">
        <v>307</v>
      </c>
      <c r="T1284" t="s">
        <v>307</v>
      </c>
      <c r="U1284" t="s">
        <v>307</v>
      </c>
      <c r="V1284" t="s">
        <v>307</v>
      </c>
      <c r="W1284" t="s">
        <v>307</v>
      </c>
    </row>
    <row r="1285" spans="1:45" x14ac:dyDescent="0.25">
      <c r="A1285">
        <v>301</v>
      </c>
      <c r="B1285" t="s">
        <v>168</v>
      </c>
      <c r="C1285" t="s">
        <v>45</v>
      </c>
      <c r="D1285" t="s">
        <v>64</v>
      </c>
      <c r="E1285" t="s">
        <v>307</v>
      </c>
      <c r="F1285" t="s">
        <v>307</v>
      </c>
      <c r="G1285" t="s">
        <v>307</v>
      </c>
      <c r="H1285" t="s">
        <v>307</v>
      </c>
      <c r="I1285" t="s">
        <v>307</v>
      </c>
      <c r="J1285" t="s">
        <v>307</v>
      </c>
      <c r="K1285" t="s">
        <v>307</v>
      </c>
      <c r="L1285" t="s">
        <v>307</v>
      </c>
      <c r="M1285" t="s">
        <v>307</v>
      </c>
      <c r="N1285" t="s">
        <v>307</v>
      </c>
      <c r="O1285" t="s">
        <v>307</v>
      </c>
      <c r="P1285" t="s">
        <v>307</v>
      </c>
      <c r="Q1285" t="s">
        <v>307</v>
      </c>
      <c r="R1285" t="s">
        <v>307</v>
      </c>
      <c r="S1285" t="s">
        <v>307</v>
      </c>
      <c r="T1285" t="s">
        <v>307</v>
      </c>
      <c r="U1285" t="s">
        <v>307</v>
      </c>
      <c r="V1285" t="s">
        <v>307</v>
      </c>
      <c r="W1285" t="s">
        <v>307</v>
      </c>
    </row>
    <row r="1286" spans="1:45" x14ac:dyDescent="0.25">
      <c r="A1286">
        <v>301</v>
      </c>
      <c r="B1286" t="s">
        <v>168</v>
      </c>
      <c r="C1286" t="s">
        <v>40</v>
      </c>
      <c r="D1286" t="s">
        <v>52</v>
      </c>
      <c r="E1286" t="s">
        <v>307</v>
      </c>
      <c r="F1286" t="s">
        <v>307</v>
      </c>
      <c r="G1286" t="s">
        <v>307</v>
      </c>
      <c r="H1286" t="s">
        <v>307</v>
      </c>
      <c r="I1286" t="s">
        <v>307</v>
      </c>
      <c r="J1286" t="s">
        <v>307</v>
      </c>
      <c r="K1286" t="s">
        <v>307</v>
      </c>
      <c r="L1286" t="s">
        <v>307</v>
      </c>
      <c r="M1286" t="s">
        <v>307</v>
      </c>
      <c r="N1286" t="s">
        <v>307</v>
      </c>
      <c r="O1286" t="s">
        <v>307</v>
      </c>
      <c r="P1286" t="s">
        <v>307</v>
      </c>
      <c r="Q1286" t="s">
        <v>307</v>
      </c>
      <c r="R1286" t="s">
        <v>307</v>
      </c>
      <c r="S1286" t="s">
        <v>307</v>
      </c>
      <c r="T1286" t="s">
        <v>307</v>
      </c>
      <c r="U1286" t="s">
        <v>307</v>
      </c>
      <c r="V1286" t="s">
        <v>307</v>
      </c>
      <c r="W1286" t="s">
        <v>307</v>
      </c>
      <c r="X1286" t="s">
        <v>307</v>
      </c>
      <c r="Y1286" t="s">
        <v>307</v>
      </c>
      <c r="Z1286" t="s">
        <v>307</v>
      </c>
    </row>
    <row r="1287" spans="1:45" x14ac:dyDescent="0.25">
      <c r="A1287">
        <v>301</v>
      </c>
      <c r="B1287" t="s">
        <v>168</v>
      </c>
      <c r="C1287" t="s">
        <v>40</v>
      </c>
      <c r="D1287" t="s">
        <v>53</v>
      </c>
      <c r="E1287" t="s">
        <v>307</v>
      </c>
      <c r="F1287" t="s">
        <v>307</v>
      </c>
      <c r="G1287" t="s">
        <v>307</v>
      </c>
      <c r="H1287" t="s">
        <v>307</v>
      </c>
      <c r="I1287" t="s">
        <v>307</v>
      </c>
      <c r="J1287" t="s">
        <v>307</v>
      </c>
      <c r="K1287" t="s">
        <v>307</v>
      </c>
      <c r="L1287" t="s">
        <v>307</v>
      </c>
      <c r="M1287" t="s">
        <v>307</v>
      </c>
      <c r="N1287" t="s">
        <v>307</v>
      </c>
      <c r="O1287" t="s">
        <v>307</v>
      </c>
      <c r="P1287" t="s">
        <v>307</v>
      </c>
      <c r="Q1287" t="s">
        <v>307</v>
      </c>
      <c r="R1287" t="s">
        <v>307</v>
      </c>
      <c r="S1287" t="s">
        <v>307</v>
      </c>
      <c r="T1287" t="s">
        <v>307</v>
      </c>
      <c r="U1287" t="s">
        <v>307</v>
      </c>
      <c r="V1287" t="s">
        <v>307</v>
      </c>
      <c r="W1287" t="s">
        <v>307</v>
      </c>
      <c r="X1287" t="s">
        <v>307</v>
      </c>
      <c r="Y1287" t="s">
        <v>307</v>
      </c>
      <c r="Z1287" t="s">
        <v>307</v>
      </c>
    </row>
    <row r="1288" spans="1:45" x14ac:dyDescent="0.25">
      <c r="A1288">
        <v>301</v>
      </c>
      <c r="B1288" t="s">
        <v>168</v>
      </c>
      <c r="C1288" t="s">
        <v>41</v>
      </c>
      <c r="D1288" t="s">
        <v>48</v>
      </c>
      <c r="E1288" t="s">
        <v>307</v>
      </c>
      <c r="F1288" t="s">
        <v>307</v>
      </c>
      <c r="G1288" t="s">
        <v>307</v>
      </c>
      <c r="H1288" t="s">
        <v>307</v>
      </c>
      <c r="I1288" t="s">
        <v>307</v>
      </c>
      <c r="J1288" t="s">
        <v>307</v>
      </c>
      <c r="K1288" t="s">
        <v>307</v>
      </c>
      <c r="L1288" t="s">
        <v>307</v>
      </c>
      <c r="M1288" t="s">
        <v>307</v>
      </c>
      <c r="N1288" t="s">
        <v>307</v>
      </c>
      <c r="O1288" t="s">
        <v>307</v>
      </c>
      <c r="P1288" t="s">
        <v>307</v>
      </c>
      <c r="Q1288" t="s">
        <v>307</v>
      </c>
      <c r="R1288" t="s">
        <v>307</v>
      </c>
      <c r="S1288" t="s">
        <v>307</v>
      </c>
      <c r="T1288" t="s">
        <v>307</v>
      </c>
      <c r="U1288" t="s">
        <v>307</v>
      </c>
      <c r="V1288" t="s">
        <v>307</v>
      </c>
      <c r="W1288" t="s">
        <v>307</v>
      </c>
      <c r="X1288" t="s">
        <v>307</v>
      </c>
      <c r="Y1288" t="s">
        <v>307</v>
      </c>
      <c r="Z1288" t="s">
        <v>307</v>
      </c>
    </row>
    <row r="1289" spans="1:45" x14ac:dyDescent="0.25">
      <c r="A1289">
        <v>301</v>
      </c>
      <c r="B1289" t="s">
        <v>168</v>
      </c>
      <c r="C1289" t="s">
        <v>459</v>
      </c>
      <c r="D1289" t="s">
        <v>48</v>
      </c>
      <c r="E1289" t="s">
        <v>307</v>
      </c>
      <c r="F1289" t="s">
        <v>307</v>
      </c>
      <c r="G1289" t="s">
        <v>307</v>
      </c>
      <c r="H1289" t="s">
        <v>307</v>
      </c>
      <c r="I1289" t="s">
        <v>307</v>
      </c>
      <c r="J1289" t="s">
        <v>307</v>
      </c>
      <c r="K1289" t="s">
        <v>307</v>
      </c>
      <c r="L1289" t="s">
        <v>307</v>
      </c>
      <c r="M1289" t="s">
        <v>307</v>
      </c>
      <c r="N1289" t="s">
        <v>307</v>
      </c>
      <c r="O1289" t="s">
        <v>307</v>
      </c>
      <c r="P1289" t="s">
        <v>307</v>
      </c>
      <c r="Q1289" t="s">
        <v>307</v>
      </c>
    </row>
    <row r="1290" spans="1:45" x14ac:dyDescent="0.25">
      <c r="A1290">
        <v>301</v>
      </c>
      <c r="B1290" t="s">
        <v>168</v>
      </c>
      <c r="C1290" t="s">
        <v>304</v>
      </c>
      <c r="D1290" t="s">
        <v>48</v>
      </c>
      <c r="E1290" t="s">
        <v>307</v>
      </c>
      <c r="F1290" t="s">
        <v>307</v>
      </c>
      <c r="G1290" t="s">
        <v>307</v>
      </c>
      <c r="H1290" t="s">
        <v>307</v>
      </c>
      <c r="I1290" t="s">
        <v>307</v>
      </c>
      <c r="J1290" t="s">
        <v>307</v>
      </c>
      <c r="K1290" t="s">
        <v>307</v>
      </c>
      <c r="L1290" t="s">
        <v>307</v>
      </c>
      <c r="M1290" t="s">
        <v>307</v>
      </c>
      <c r="N1290" t="s">
        <v>307</v>
      </c>
      <c r="O1290" t="s">
        <v>307</v>
      </c>
      <c r="P1290" t="s">
        <v>307</v>
      </c>
      <c r="Q1290" t="s">
        <v>307</v>
      </c>
    </row>
    <row r="1291" spans="1:45" x14ac:dyDescent="0.25">
      <c r="A1291">
        <v>301</v>
      </c>
      <c r="B1291" t="s">
        <v>168</v>
      </c>
      <c r="C1291" t="s">
        <v>433</v>
      </c>
      <c r="D1291" t="s">
        <v>48</v>
      </c>
      <c r="E1291" t="s">
        <v>307</v>
      </c>
      <c r="F1291" t="s">
        <v>307</v>
      </c>
      <c r="G1291" t="s">
        <v>307</v>
      </c>
      <c r="H1291" t="s">
        <v>307</v>
      </c>
      <c r="I1291" t="s">
        <v>307</v>
      </c>
      <c r="J1291" t="s">
        <v>307</v>
      </c>
      <c r="K1291" t="s">
        <v>307</v>
      </c>
      <c r="L1291" t="s">
        <v>307</v>
      </c>
      <c r="M1291" t="s">
        <v>307</v>
      </c>
      <c r="N1291" t="s">
        <v>307</v>
      </c>
      <c r="O1291" t="s">
        <v>307</v>
      </c>
      <c r="P1291" t="s">
        <v>307</v>
      </c>
      <c r="Q1291" t="s">
        <v>307</v>
      </c>
    </row>
    <row r="1292" spans="1:45" x14ac:dyDescent="0.25">
      <c r="A1292">
        <v>301</v>
      </c>
      <c r="B1292" t="s">
        <v>168</v>
      </c>
      <c r="C1292" t="s">
        <v>305</v>
      </c>
      <c r="D1292" t="s">
        <v>48</v>
      </c>
      <c r="E1292" t="s">
        <v>307</v>
      </c>
      <c r="F1292" t="s">
        <v>307</v>
      </c>
      <c r="G1292" t="s">
        <v>307</v>
      </c>
      <c r="H1292" t="s">
        <v>307</v>
      </c>
      <c r="I1292" t="s">
        <v>307</v>
      </c>
      <c r="J1292" t="s">
        <v>307</v>
      </c>
      <c r="K1292" t="s">
        <v>307</v>
      </c>
      <c r="L1292" t="s">
        <v>307</v>
      </c>
      <c r="M1292" t="s">
        <v>307</v>
      </c>
      <c r="N1292" t="s">
        <v>307</v>
      </c>
      <c r="O1292" t="s">
        <v>307</v>
      </c>
      <c r="P1292" t="s">
        <v>307</v>
      </c>
      <c r="Q1292" t="s">
        <v>307</v>
      </c>
    </row>
    <row r="1293" spans="1:45" x14ac:dyDescent="0.25">
      <c r="A1293">
        <v>301</v>
      </c>
      <c r="B1293" t="s">
        <v>168</v>
      </c>
      <c r="C1293" t="s">
        <v>306</v>
      </c>
      <c r="D1293" t="s">
        <v>48</v>
      </c>
      <c r="E1293" t="s">
        <v>307</v>
      </c>
      <c r="F1293" t="s">
        <v>307</v>
      </c>
      <c r="G1293" t="s">
        <v>307</v>
      </c>
      <c r="H1293" t="s">
        <v>307</v>
      </c>
      <c r="I1293" t="s">
        <v>307</v>
      </c>
      <c r="J1293" t="s">
        <v>307</v>
      </c>
      <c r="K1293" t="s">
        <v>307</v>
      </c>
      <c r="L1293" t="s">
        <v>307</v>
      </c>
      <c r="M1293" t="s">
        <v>307</v>
      </c>
      <c r="N1293" t="s">
        <v>307</v>
      </c>
      <c r="O1293" t="s">
        <v>307</v>
      </c>
      <c r="P1293" t="s">
        <v>307</v>
      </c>
      <c r="Q1293" t="s">
        <v>307</v>
      </c>
    </row>
    <row r="1294" spans="1:45" x14ac:dyDescent="0.25">
      <c r="A1294">
        <v>301</v>
      </c>
      <c r="B1294" t="s">
        <v>168</v>
      </c>
      <c r="C1294" t="s">
        <v>44</v>
      </c>
      <c r="D1294" t="s">
        <v>54</v>
      </c>
      <c r="E1294" t="s">
        <v>307</v>
      </c>
      <c r="F1294" t="s">
        <v>307</v>
      </c>
      <c r="G1294" t="s">
        <v>307</v>
      </c>
      <c r="H1294" t="s">
        <v>307</v>
      </c>
      <c r="I1294" t="s">
        <v>307</v>
      </c>
      <c r="J1294" t="s">
        <v>307</v>
      </c>
      <c r="K1294" t="s">
        <v>307</v>
      </c>
      <c r="L1294" t="s">
        <v>307</v>
      </c>
      <c r="M1294" t="s">
        <v>307</v>
      </c>
      <c r="N1294" t="s">
        <v>307</v>
      </c>
      <c r="O1294" t="s">
        <v>307</v>
      </c>
      <c r="P1294" t="s">
        <v>307</v>
      </c>
      <c r="Q1294" t="s">
        <v>307</v>
      </c>
      <c r="R1294" t="s">
        <v>307</v>
      </c>
      <c r="S1294" t="s">
        <v>307</v>
      </c>
      <c r="T1294" t="s">
        <v>307</v>
      </c>
      <c r="U1294" t="s">
        <v>307</v>
      </c>
      <c r="V1294" t="s">
        <v>307</v>
      </c>
      <c r="W1294" t="s">
        <v>307</v>
      </c>
    </row>
    <row r="1295" spans="1:45" x14ac:dyDescent="0.25">
      <c r="A1295">
        <v>301</v>
      </c>
      <c r="B1295" t="s">
        <v>168</v>
      </c>
      <c r="C1295" t="s">
        <v>44</v>
      </c>
      <c r="D1295" t="s">
        <v>55</v>
      </c>
      <c r="E1295" t="s">
        <v>307</v>
      </c>
      <c r="F1295" t="s">
        <v>307</v>
      </c>
      <c r="G1295" t="s">
        <v>307</v>
      </c>
      <c r="H1295" t="s">
        <v>307</v>
      </c>
      <c r="I1295" t="s">
        <v>307</v>
      </c>
      <c r="J1295" t="s">
        <v>307</v>
      </c>
      <c r="K1295" t="s">
        <v>307</v>
      </c>
      <c r="L1295" t="s">
        <v>307</v>
      </c>
      <c r="M1295" t="s">
        <v>307</v>
      </c>
      <c r="N1295" t="s">
        <v>307</v>
      </c>
      <c r="O1295" t="s">
        <v>307</v>
      </c>
      <c r="P1295" t="s">
        <v>307</v>
      </c>
      <c r="Q1295" t="s">
        <v>307</v>
      </c>
      <c r="R1295" t="s">
        <v>307</v>
      </c>
      <c r="S1295" t="s">
        <v>307</v>
      </c>
      <c r="T1295" t="s">
        <v>307</v>
      </c>
      <c r="U1295" t="s">
        <v>307</v>
      </c>
      <c r="V1295" t="s">
        <v>307</v>
      </c>
      <c r="W1295" t="s">
        <v>307</v>
      </c>
    </row>
    <row r="1296" spans="1:45" x14ac:dyDescent="0.25">
      <c r="A1296">
        <v>301</v>
      </c>
      <c r="B1296" t="s">
        <v>168</v>
      </c>
      <c r="C1296" t="s">
        <v>44</v>
      </c>
      <c r="D1296" t="s">
        <v>56</v>
      </c>
      <c r="E1296" t="s">
        <v>307</v>
      </c>
      <c r="F1296" t="s">
        <v>307</v>
      </c>
      <c r="G1296" t="s">
        <v>307</v>
      </c>
      <c r="H1296" t="s">
        <v>307</v>
      </c>
      <c r="I1296" t="s">
        <v>307</v>
      </c>
      <c r="J1296" t="s">
        <v>307</v>
      </c>
      <c r="K1296" t="s">
        <v>307</v>
      </c>
      <c r="L1296" t="s">
        <v>307</v>
      </c>
      <c r="M1296" t="s">
        <v>307</v>
      </c>
      <c r="N1296" t="s">
        <v>307</v>
      </c>
      <c r="O1296" t="s">
        <v>307</v>
      </c>
      <c r="P1296" t="s">
        <v>307</v>
      </c>
      <c r="Q1296" t="s">
        <v>307</v>
      </c>
      <c r="R1296" t="s">
        <v>307</v>
      </c>
      <c r="S1296" t="s">
        <v>307</v>
      </c>
      <c r="T1296" t="s">
        <v>307</v>
      </c>
      <c r="U1296" t="s">
        <v>307</v>
      </c>
      <c r="V1296" t="s">
        <v>307</v>
      </c>
      <c r="W1296" t="s">
        <v>307</v>
      </c>
    </row>
    <row r="1297" spans="1:45" x14ac:dyDescent="0.25">
      <c r="A1297">
        <v>301</v>
      </c>
      <c r="B1297" t="s">
        <v>168</v>
      </c>
      <c r="C1297" t="s">
        <v>44</v>
      </c>
      <c r="D1297" t="s">
        <v>57</v>
      </c>
      <c r="E1297" t="s">
        <v>307</v>
      </c>
      <c r="F1297" t="s">
        <v>307</v>
      </c>
      <c r="G1297" t="s">
        <v>307</v>
      </c>
      <c r="H1297" t="s">
        <v>307</v>
      </c>
      <c r="I1297" t="s">
        <v>307</v>
      </c>
      <c r="J1297" t="s">
        <v>307</v>
      </c>
      <c r="K1297" t="s">
        <v>307</v>
      </c>
      <c r="L1297" t="s">
        <v>307</v>
      </c>
      <c r="M1297" t="s">
        <v>307</v>
      </c>
      <c r="N1297" t="s">
        <v>307</v>
      </c>
      <c r="O1297" t="s">
        <v>307</v>
      </c>
      <c r="P1297" t="s">
        <v>307</v>
      </c>
      <c r="Q1297" t="s">
        <v>307</v>
      </c>
      <c r="R1297" t="s">
        <v>307</v>
      </c>
      <c r="S1297" t="s">
        <v>307</v>
      </c>
      <c r="T1297" t="s">
        <v>307</v>
      </c>
      <c r="U1297" t="s">
        <v>307</v>
      </c>
      <c r="V1297" t="s">
        <v>307</v>
      </c>
      <c r="W1297" t="s">
        <v>307</v>
      </c>
    </row>
    <row r="1298" spans="1:45" x14ac:dyDescent="0.25">
      <c r="A1298">
        <v>301</v>
      </c>
      <c r="B1298" t="s">
        <v>168</v>
      </c>
      <c r="C1298" t="s">
        <v>44</v>
      </c>
      <c r="D1298" t="s">
        <v>58</v>
      </c>
      <c r="E1298" t="s">
        <v>307</v>
      </c>
      <c r="F1298" t="s">
        <v>307</v>
      </c>
      <c r="G1298" t="s">
        <v>307</v>
      </c>
      <c r="H1298" t="s">
        <v>307</v>
      </c>
      <c r="I1298" t="s">
        <v>307</v>
      </c>
      <c r="J1298" t="s">
        <v>307</v>
      </c>
      <c r="K1298" t="s">
        <v>307</v>
      </c>
      <c r="L1298" t="s">
        <v>307</v>
      </c>
      <c r="M1298" t="s">
        <v>307</v>
      </c>
      <c r="N1298" t="s">
        <v>307</v>
      </c>
      <c r="O1298" t="s">
        <v>307</v>
      </c>
      <c r="P1298" t="s">
        <v>307</v>
      </c>
      <c r="Q1298" t="s">
        <v>307</v>
      </c>
      <c r="R1298" t="s">
        <v>307</v>
      </c>
      <c r="S1298" t="s">
        <v>307</v>
      </c>
      <c r="T1298" t="s">
        <v>307</v>
      </c>
      <c r="U1298" t="s">
        <v>307</v>
      </c>
      <c r="V1298" t="s">
        <v>307</v>
      </c>
      <c r="W1298" t="s">
        <v>307</v>
      </c>
    </row>
    <row r="1299" spans="1:45" x14ac:dyDescent="0.25">
      <c r="A1299">
        <v>301</v>
      </c>
      <c r="B1299" t="s">
        <v>168</v>
      </c>
      <c r="C1299" t="s">
        <v>44</v>
      </c>
      <c r="D1299" t="s">
        <v>59</v>
      </c>
      <c r="E1299" t="s">
        <v>307</v>
      </c>
      <c r="F1299" t="s">
        <v>307</v>
      </c>
      <c r="G1299" t="s">
        <v>307</v>
      </c>
      <c r="H1299" t="s">
        <v>307</v>
      </c>
      <c r="I1299" t="s">
        <v>307</v>
      </c>
      <c r="J1299" t="s">
        <v>307</v>
      </c>
      <c r="K1299" t="s">
        <v>307</v>
      </c>
      <c r="L1299" t="s">
        <v>307</v>
      </c>
      <c r="M1299" t="s">
        <v>307</v>
      </c>
      <c r="N1299" t="s">
        <v>307</v>
      </c>
      <c r="O1299" t="s">
        <v>307</v>
      </c>
      <c r="P1299" t="s">
        <v>307</v>
      </c>
      <c r="Q1299" t="s">
        <v>307</v>
      </c>
      <c r="R1299" t="s">
        <v>307</v>
      </c>
      <c r="S1299" t="s">
        <v>307</v>
      </c>
      <c r="T1299" t="s">
        <v>307</v>
      </c>
      <c r="U1299" t="s">
        <v>307</v>
      </c>
      <c r="V1299" t="s">
        <v>307</v>
      </c>
      <c r="W1299" t="s">
        <v>307</v>
      </c>
    </row>
    <row r="1300" spans="1:45" x14ac:dyDescent="0.25">
      <c r="A1300">
        <v>301</v>
      </c>
      <c r="B1300" t="s">
        <v>168</v>
      </c>
      <c r="C1300" t="s">
        <v>44</v>
      </c>
      <c r="D1300" t="s">
        <v>60</v>
      </c>
      <c r="E1300" t="s">
        <v>307</v>
      </c>
      <c r="F1300" t="s">
        <v>307</v>
      </c>
      <c r="G1300" t="s">
        <v>307</v>
      </c>
      <c r="H1300" t="s">
        <v>307</v>
      </c>
      <c r="I1300" t="s">
        <v>307</v>
      </c>
      <c r="J1300" t="s">
        <v>307</v>
      </c>
      <c r="K1300" t="s">
        <v>307</v>
      </c>
      <c r="L1300" t="s">
        <v>307</v>
      </c>
      <c r="M1300" t="s">
        <v>307</v>
      </c>
      <c r="N1300" t="s">
        <v>307</v>
      </c>
      <c r="O1300" t="s">
        <v>307</v>
      </c>
      <c r="P1300" t="s">
        <v>307</v>
      </c>
      <c r="Q1300" t="s">
        <v>307</v>
      </c>
      <c r="R1300" t="s">
        <v>307</v>
      </c>
      <c r="S1300" t="s">
        <v>307</v>
      </c>
      <c r="T1300" t="s">
        <v>307</v>
      </c>
      <c r="U1300" t="s">
        <v>307</v>
      </c>
      <c r="V1300" t="s">
        <v>307</v>
      </c>
      <c r="W1300" t="s">
        <v>307</v>
      </c>
    </row>
    <row r="1301" spans="1:45" x14ac:dyDescent="0.25">
      <c r="A1301">
        <v>301</v>
      </c>
      <c r="B1301" t="s">
        <v>168</v>
      </c>
      <c r="C1301" t="s">
        <v>44</v>
      </c>
      <c r="D1301" t="s">
        <v>61</v>
      </c>
      <c r="E1301" t="s">
        <v>307</v>
      </c>
      <c r="F1301" t="s">
        <v>307</v>
      </c>
      <c r="G1301" t="s">
        <v>307</v>
      </c>
      <c r="H1301" t="s">
        <v>307</v>
      </c>
      <c r="I1301" t="s">
        <v>307</v>
      </c>
      <c r="J1301" t="s">
        <v>307</v>
      </c>
      <c r="K1301" t="s">
        <v>307</v>
      </c>
      <c r="L1301" t="s">
        <v>307</v>
      </c>
      <c r="M1301" t="s">
        <v>307</v>
      </c>
      <c r="N1301" t="s">
        <v>307</v>
      </c>
      <c r="O1301" t="s">
        <v>307</v>
      </c>
      <c r="P1301" t="s">
        <v>307</v>
      </c>
      <c r="Q1301" t="s">
        <v>307</v>
      </c>
      <c r="R1301" t="s">
        <v>307</v>
      </c>
      <c r="S1301" t="s">
        <v>307</v>
      </c>
      <c r="T1301" t="s">
        <v>307</v>
      </c>
      <c r="U1301" t="s">
        <v>307</v>
      </c>
      <c r="V1301" t="s">
        <v>307</v>
      </c>
      <c r="W1301" t="s">
        <v>307</v>
      </c>
    </row>
    <row r="1302" spans="1:45" x14ac:dyDescent="0.25">
      <c r="A1302">
        <v>301</v>
      </c>
      <c r="B1302" t="s">
        <v>168</v>
      </c>
      <c r="C1302" t="s">
        <v>44</v>
      </c>
      <c r="D1302" t="s">
        <v>62</v>
      </c>
      <c r="E1302" t="s">
        <v>307</v>
      </c>
      <c r="F1302" t="s">
        <v>307</v>
      </c>
      <c r="G1302" t="s">
        <v>307</v>
      </c>
      <c r="H1302" t="s">
        <v>307</v>
      </c>
      <c r="I1302" t="s">
        <v>307</v>
      </c>
      <c r="J1302" t="s">
        <v>307</v>
      </c>
      <c r="K1302" t="s">
        <v>307</v>
      </c>
      <c r="L1302" t="s">
        <v>307</v>
      </c>
      <c r="M1302" t="s">
        <v>307</v>
      </c>
      <c r="N1302" t="s">
        <v>307</v>
      </c>
      <c r="O1302" t="s">
        <v>307</v>
      </c>
      <c r="P1302" t="s">
        <v>307</v>
      </c>
      <c r="Q1302" t="s">
        <v>307</v>
      </c>
      <c r="R1302" t="s">
        <v>307</v>
      </c>
      <c r="S1302" t="s">
        <v>307</v>
      </c>
      <c r="T1302" t="s">
        <v>307</v>
      </c>
      <c r="U1302" t="s">
        <v>307</v>
      </c>
      <c r="V1302" t="s">
        <v>307</v>
      </c>
      <c r="W1302" t="s">
        <v>307</v>
      </c>
    </row>
    <row r="1303" spans="1:45" x14ac:dyDescent="0.25">
      <c r="A1303">
        <v>301</v>
      </c>
      <c r="B1303" t="s">
        <v>168</v>
      </c>
      <c r="C1303" t="s">
        <v>38</v>
      </c>
      <c r="D1303" t="s">
        <v>47</v>
      </c>
      <c r="E1303" t="s">
        <v>307</v>
      </c>
      <c r="F1303" t="s">
        <v>307</v>
      </c>
      <c r="G1303" t="s">
        <v>307</v>
      </c>
      <c r="H1303" t="s">
        <v>307</v>
      </c>
      <c r="I1303" t="s">
        <v>307</v>
      </c>
      <c r="J1303" t="s">
        <v>307</v>
      </c>
      <c r="K1303" t="s">
        <v>307</v>
      </c>
      <c r="L1303" t="s">
        <v>307</v>
      </c>
      <c r="M1303" t="s">
        <v>307</v>
      </c>
      <c r="N1303" t="s">
        <v>307</v>
      </c>
      <c r="O1303" t="s">
        <v>307</v>
      </c>
      <c r="P1303" t="s">
        <v>307</v>
      </c>
      <c r="Q1303" t="s">
        <v>307</v>
      </c>
      <c r="R1303" t="s">
        <v>307</v>
      </c>
      <c r="S1303" t="s">
        <v>307</v>
      </c>
      <c r="T1303" t="s">
        <v>307</v>
      </c>
      <c r="U1303" t="s">
        <v>307</v>
      </c>
      <c r="V1303" t="s">
        <v>307</v>
      </c>
      <c r="W1303" t="s">
        <v>307</v>
      </c>
      <c r="X1303" t="s">
        <v>307</v>
      </c>
      <c r="Y1303" t="s">
        <v>307</v>
      </c>
      <c r="Z1303" t="s">
        <v>307</v>
      </c>
      <c r="AA1303" t="s">
        <v>307</v>
      </c>
      <c r="AB1303" t="s">
        <v>307</v>
      </c>
      <c r="AC1303" t="s">
        <v>307</v>
      </c>
      <c r="AD1303" t="s">
        <v>307</v>
      </c>
      <c r="AE1303" t="s">
        <v>307</v>
      </c>
      <c r="AF1303" t="s">
        <v>307</v>
      </c>
      <c r="AG1303" t="s">
        <v>307</v>
      </c>
      <c r="AH1303" t="s">
        <v>307</v>
      </c>
      <c r="AI1303" t="s">
        <v>307</v>
      </c>
      <c r="AJ1303" t="s">
        <v>307</v>
      </c>
      <c r="AK1303" t="s">
        <v>307</v>
      </c>
      <c r="AL1303" t="s">
        <v>307</v>
      </c>
      <c r="AM1303" t="s">
        <v>307</v>
      </c>
      <c r="AN1303" t="s">
        <v>307</v>
      </c>
      <c r="AO1303" t="s">
        <v>307</v>
      </c>
      <c r="AP1303" t="s">
        <v>307</v>
      </c>
      <c r="AQ1303" t="s">
        <v>307</v>
      </c>
      <c r="AR1303" t="s">
        <v>307</v>
      </c>
      <c r="AS1303" t="s">
        <v>307</v>
      </c>
    </row>
    <row r="1304" spans="1:45" x14ac:dyDescent="0.25">
      <c r="A1304">
        <v>301</v>
      </c>
      <c r="B1304" t="s">
        <v>168</v>
      </c>
      <c r="C1304" t="s">
        <v>38</v>
      </c>
      <c r="D1304" t="s">
        <v>48</v>
      </c>
      <c r="E1304" t="s">
        <v>307</v>
      </c>
      <c r="F1304" t="s">
        <v>307</v>
      </c>
      <c r="G1304" t="s">
        <v>307</v>
      </c>
      <c r="H1304" t="s">
        <v>307</v>
      </c>
      <c r="I1304" t="s">
        <v>307</v>
      </c>
      <c r="J1304" t="s">
        <v>307</v>
      </c>
      <c r="K1304" t="s">
        <v>307</v>
      </c>
      <c r="L1304" t="s">
        <v>307</v>
      </c>
      <c r="M1304" t="s">
        <v>307</v>
      </c>
      <c r="N1304" t="s">
        <v>307</v>
      </c>
      <c r="O1304" t="s">
        <v>307</v>
      </c>
      <c r="P1304" t="s">
        <v>307</v>
      </c>
      <c r="Q1304" t="s">
        <v>307</v>
      </c>
      <c r="R1304" t="s">
        <v>307</v>
      </c>
      <c r="S1304" t="s">
        <v>307</v>
      </c>
      <c r="T1304" t="s">
        <v>307</v>
      </c>
      <c r="U1304" t="s">
        <v>307</v>
      </c>
      <c r="V1304" t="s">
        <v>307</v>
      </c>
      <c r="W1304" t="s">
        <v>307</v>
      </c>
      <c r="X1304" t="s">
        <v>307</v>
      </c>
      <c r="Y1304" t="s">
        <v>307</v>
      </c>
      <c r="Z1304" t="s">
        <v>307</v>
      </c>
      <c r="AA1304" t="s">
        <v>307</v>
      </c>
      <c r="AB1304" t="s">
        <v>307</v>
      </c>
      <c r="AC1304" t="s">
        <v>307</v>
      </c>
      <c r="AD1304" t="s">
        <v>307</v>
      </c>
      <c r="AE1304" t="s">
        <v>307</v>
      </c>
      <c r="AF1304" t="s">
        <v>307</v>
      </c>
      <c r="AG1304" t="s">
        <v>307</v>
      </c>
      <c r="AH1304" t="s">
        <v>307</v>
      </c>
      <c r="AI1304" t="s">
        <v>307</v>
      </c>
      <c r="AJ1304" t="s">
        <v>307</v>
      </c>
      <c r="AK1304" t="s">
        <v>307</v>
      </c>
      <c r="AL1304" t="s">
        <v>307</v>
      </c>
      <c r="AM1304" t="s">
        <v>307</v>
      </c>
      <c r="AN1304" t="s">
        <v>307</v>
      </c>
      <c r="AO1304" t="s">
        <v>307</v>
      </c>
      <c r="AP1304" t="s">
        <v>307</v>
      </c>
      <c r="AQ1304" t="s">
        <v>307</v>
      </c>
      <c r="AR1304" t="s">
        <v>307</v>
      </c>
      <c r="AS1304" t="s">
        <v>307</v>
      </c>
    </row>
    <row r="1305" spans="1:45" x14ac:dyDescent="0.25">
      <c r="A1305">
        <v>301</v>
      </c>
      <c r="B1305" t="s">
        <v>168</v>
      </c>
      <c r="C1305" t="s">
        <v>38</v>
      </c>
      <c r="D1305" t="s">
        <v>49</v>
      </c>
      <c r="E1305" t="s">
        <v>307</v>
      </c>
      <c r="F1305" t="s">
        <v>307</v>
      </c>
      <c r="G1305" t="s">
        <v>307</v>
      </c>
      <c r="H1305" t="s">
        <v>307</v>
      </c>
      <c r="I1305" t="s">
        <v>307</v>
      </c>
      <c r="J1305" t="s">
        <v>307</v>
      </c>
      <c r="K1305" t="s">
        <v>307</v>
      </c>
      <c r="L1305" t="s">
        <v>307</v>
      </c>
      <c r="M1305" t="s">
        <v>307</v>
      </c>
      <c r="N1305" t="s">
        <v>307</v>
      </c>
      <c r="O1305" t="s">
        <v>307</v>
      </c>
      <c r="P1305" t="s">
        <v>307</v>
      </c>
      <c r="Q1305" t="s">
        <v>307</v>
      </c>
      <c r="R1305" t="s">
        <v>307</v>
      </c>
      <c r="S1305" t="s">
        <v>307</v>
      </c>
      <c r="T1305" t="s">
        <v>307</v>
      </c>
      <c r="U1305" t="s">
        <v>307</v>
      </c>
      <c r="V1305" t="s">
        <v>307</v>
      </c>
      <c r="W1305" t="s">
        <v>307</v>
      </c>
      <c r="X1305" t="s">
        <v>307</v>
      </c>
      <c r="Y1305" t="s">
        <v>307</v>
      </c>
      <c r="Z1305" t="s">
        <v>307</v>
      </c>
      <c r="AA1305" t="s">
        <v>307</v>
      </c>
      <c r="AB1305" t="s">
        <v>307</v>
      </c>
      <c r="AC1305" t="s">
        <v>307</v>
      </c>
      <c r="AD1305" t="s">
        <v>307</v>
      </c>
      <c r="AE1305" t="s">
        <v>307</v>
      </c>
      <c r="AF1305" t="s">
        <v>307</v>
      </c>
      <c r="AG1305" t="s">
        <v>307</v>
      </c>
      <c r="AH1305" t="s">
        <v>307</v>
      </c>
      <c r="AI1305" t="s">
        <v>307</v>
      </c>
      <c r="AJ1305" t="s">
        <v>307</v>
      </c>
      <c r="AK1305" t="s">
        <v>307</v>
      </c>
      <c r="AL1305" t="s">
        <v>307</v>
      </c>
      <c r="AM1305" t="s">
        <v>307</v>
      </c>
      <c r="AN1305" t="s">
        <v>307</v>
      </c>
      <c r="AO1305" t="s">
        <v>307</v>
      </c>
      <c r="AP1305" t="s">
        <v>307</v>
      </c>
      <c r="AQ1305" t="s">
        <v>307</v>
      </c>
      <c r="AR1305" t="s">
        <v>307</v>
      </c>
      <c r="AS1305" t="s">
        <v>307</v>
      </c>
    </row>
    <row r="1306" spans="1:45" x14ac:dyDescent="0.25">
      <c r="A1306">
        <v>301</v>
      </c>
      <c r="B1306" t="s">
        <v>168</v>
      </c>
      <c r="C1306" t="s">
        <v>450</v>
      </c>
      <c r="D1306" t="s">
        <v>48</v>
      </c>
      <c r="E1306" t="s">
        <v>307</v>
      </c>
      <c r="F1306" t="s">
        <v>307</v>
      </c>
      <c r="G1306" t="s">
        <v>307</v>
      </c>
      <c r="H1306" t="s">
        <v>307</v>
      </c>
      <c r="I1306" t="s">
        <v>307</v>
      </c>
      <c r="J1306" t="s">
        <v>307</v>
      </c>
      <c r="K1306" t="s">
        <v>307</v>
      </c>
      <c r="L1306" t="s">
        <v>307</v>
      </c>
      <c r="M1306" t="s">
        <v>307</v>
      </c>
      <c r="N1306" t="s">
        <v>307</v>
      </c>
      <c r="O1306" t="s">
        <v>307</v>
      </c>
      <c r="P1306" t="s">
        <v>307</v>
      </c>
      <c r="Q1306" t="s">
        <v>307</v>
      </c>
      <c r="R1306" t="s">
        <v>307</v>
      </c>
    </row>
    <row r="1307" spans="1:45" x14ac:dyDescent="0.25">
      <c r="A1307">
        <v>301</v>
      </c>
      <c r="B1307" t="s">
        <v>168</v>
      </c>
      <c r="C1307" t="s">
        <v>449</v>
      </c>
      <c r="D1307" t="s">
        <v>48</v>
      </c>
      <c r="E1307" t="s">
        <v>307</v>
      </c>
      <c r="F1307" t="s">
        <v>307</v>
      </c>
      <c r="G1307" t="s">
        <v>307</v>
      </c>
      <c r="H1307" t="s">
        <v>307</v>
      </c>
      <c r="I1307" t="s">
        <v>307</v>
      </c>
      <c r="J1307" t="s">
        <v>307</v>
      </c>
      <c r="K1307" t="s">
        <v>307</v>
      </c>
      <c r="L1307" t="s">
        <v>307</v>
      </c>
      <c r="M1307" t="s">
        <v>307</v>
      </c>
      <c r="N1307" t="s">
        <v>307</v>
      </c>
      <c r="O1307" t="s">
        <v>307</v>
      </c>
      <c r="P1307" t="s">
        <v>307</v>
      </c>
      <c r="Q1307" t="s">
        <v>307</v>
      </c>
      <c r="R1307" t="s">
        <v>307</v>
      </c>
    </row>
    <row r="1308" spans="1:45" x14ac:dyDescent="0.25">
      <c r="A1308">
        <v>301</v>
      </c>
      <c r="B1308" t="s">
        <v>168</v>
      </c>
      <c r="C1308" t="s">
        <v>475</v>
      </c>
      <c r="D1308" t="s">
        <v>48</v>
      </c>
      <c r="E1308" t="s">
        <v>307</v>
      </c>
      <c r="F1308" t="s">
        <v>307</v>
      </c>
      <c r="G1308" t="s">
        <v>307</v>
      </c>
    </row>
    <row r="1309" spans="1:45" x14ac:dyDescent="0.25">
      <c r="A1309">
        <v>301</v>
      </c>
      <c r="B1309" t="s">
        <v>168</v>
      </c>
      <c r="C1309" t="s">
        <v>42</v>
      </c>
      <c r="D1309" t="s">
        <v>48</v>
      </c>
      <c r="E1309" t="s">
        <v>307</v>
      </c>
      <c r="F1309" t="s">
        <v>307</v>
      </c>
      <c r="G1309" t="s">
        <v>307</v>
      </c>
      <c r="H1309" t="s">
        <v>307</v>
      </c>
      <c r="I1309" t="s">
        <v>307</v>
      </c>
      <c r="J1309" t="s">
        <v>307</v>
      </c>
      <c r="K1309" t="s">
        <v>307</v>
      </c>
      <c r="L1309" t="s">
        <v>307</v>
      </c>
      <c r="M1309" t="s">
        <v>307</v>
      </c>
      <c r="N1309" t="s">
        <v>307</v>
      </c>
      <c r="O1309" t="s">
        <v>307</v>
      </c>
      <c r="P1309" t="s">
        <v>307</v>
      </c>
      <c r="Q1309" t="s">
        <v>307</v>
      </c>
      <c r="R1309" t="s">
        <v>307</v>
      </c>
      <c r="S1309" t="s">
        <v>307</v>
      </c>
      <c r="T1309" t="s">
        <v>307</v>
      </c>
      <c r="U1309" t="s">
        <v>307</v>
      </c>
      <c r="V1309" t="s">
        <v>307</v>
      </c>
      <c r="W1309" t="s">
        <v>307</v>
      </c>
      <c r="X1309" t="s">
        <v>307</v>
      </c>
      <c r="Y1309" t="s">
        <v>307</v>
      </c>
      <c r="Z1309" t="s">
        <v>307</v>
      </c>
    </row>
    <row r="1310" spans="1:45" x14ac:dyDescent="0.25">
      <c r="A1310">
        <v>302</v>
      </c>
      <c r="B1310" t="s">
        <v>169</v>
      </c>
      <c r="C1310" t="s">
        <v>43</v>
      </c>
      <c r="D1310" t="s">
        <v>54</v>
      </c>
      <c r="E1310" t="s">
        <v>307</v>
      </c>
      <c r="F1310" t="s">
        <v>307</v>
      </c>
      <c r="G1310" t="s">
        <v>307</v>
      </c>
      <c r="H1310" t="s">
        <v>307</v>
      </c>
      <c r="I1310" t="s">
        <v>307</v>
      </c>
      <c r="J1310" t="s">
        <v>307</v>
      </c>
      <c r="K1310" t="s">
        <v>307</v>
      </c>
      <c r="L1310" t="s">
        <v>307</v>
      </c>
      <c r="M1310" t="s">
        <v>307</v>
      </c>
      <c r="N1310" t="s">
        <v>307</v>
      </c>
      <c r="O1310" t="s">
        <v>307</v>
      </c>
      <c r="P1310" t="s">
        <v>307</v>
      </c>
      <c r="Q1310" t="s">
        <v>307</v>
      </c>
      <c r="R1310" t="s">
        <v>307</v>
      </c>
      <c r="S1310" t="s">
        <v>307</v>
      </c>
      <c r="T1310" t="s">
        <v>307</v>
      </c>
      <c r="U1310" t="s">
        <v>307</v>
      </c>
      <c r="V1310" t="s">
        <v>307</v>
      </c>
      <c r="W1310" t="s">
        <v>307</v>
      </c>
    </row>
    <row r="1311" spans="1:45" x14ac:dyDescent="0.25">
      <c r="A1311">
        <v>302</v>
      </c>
      <c r="B1311" t="s">
        <v>169</v>
      </c>
      <c r="C1311" t="s">
        <v>43</v>
      </c>
      <c r="D1311" t="s">
        <v>55</v>
      </c>
      <c r="E1311" t="s">
        <v>307</v>
      </c>
      <c r="F1311" t="s">
        <v>307</v>
      </c>
      <c r="G1311" t="s">
        <v>307</v>
      </c>
      <c r="H1311" t="s">
        <v>307</v>
      </c>
      <c r="I1311" t="s">
        <v>307</v>
      </c>
      <c r="J1311" t="s">
        <v>307</v>
      </c>
      <c r="K1311" t="s">
        <v>307</v>
      </c>
      <c r="L1311" t="s">
        <v>307</v>
      </c>
      <c r="M1311" t="s">
        <v>307</v>
      </c>
      <c r="N1311" t="s">
        <v>307</v>
      </c>
      <c r="O1311" t="s">
        <v>307</v>
      </c>
      <c r="P1311" t="s">
        <v>307</v>
      </c>
      <c r="Q1311" t="s">
        <v>307</v>
      </c>
      <c r="R1311" t="s">
        <v>307</v>
      </c>
      <c r="S1311" t="s">
        <v>307</v>
      </c>
      <c r="T1311" t="s">
        <v>307</v>
      </c>
      <c r="U1311" t="s">
        <v>307</v>
      </c>
      <c r="V1311" t="s">
        <v>307</v>
      </c>
      <c r="W1311" t="s">
        <v>307</v>
      </c>
    </row>
    <row r="1312" spans="1:45" x14ac:dyDescent="0.25">
      <c r="A1312">
        <v>302</v>
      </c>
      <c r="B1312" t="s">
        <v>169</v>
      </c>
      <c r="C1312" t="s">
        <v>43</v>
      </c>
      <c r="D1312" t="s">
        <v>56</v>
      </c>
      <c r="E1312" t="s">
        <v>307</v>
      </c>
      <c r="F1312" t="s">
        <v>307</v>
      </c>
      <c r="G1312" t="s">
        <v>307</v>
      </c>
      <c r="H1312" t="s">
        <v>307</v>
      </c>
      <c r="I1312" t="s">
        <v>307</v>
      </c>
      <c r="J1312" t="s">
        <v>307</v>
      </c>
      <c r="K1312" t="s">
        <v>307</v>
      </c>
      <c r="L1312" t="s">
        <v>307</v>
      </c>
      <c r="M1312" t="s">
        <v>307</v>
      </c>
      <c r="N1312" t="s">
        <v>307</v>
      </c>
      <c r="O1312" t="s">
        <v>307</v>
      </c>
      <c r="P1312" t="s">
        <v>307</v>
      </c>
      <c r="Q1312" t="s">
        <v>307</v>
      </c>
      <c r="R1312" t="s">
        <v>307</v>
      </c>
      <c r="S1312" t="s">
        <v>307</v>
      </c>
      <c r="T1312" t="s">
        <v>307</v>
      </c>
      <c r="U1312" t="s">
        <v>307</v>
      </c>
      <c r="V1312" t="s">
        <v>307</v>
      </c>
      <c r="W1312" t="s">
        <v>307</v>
      </c>
    </row>
    <row r="1313" spans="1:45" x14ac:dyDescent="0.25">
      <c r="A1313">
        <v>302</v>
      </c>
      <c r="B1313" t="s">
        <v>169</v>
      </c>
      <c r="C1313" t="s">
        <v>43</v>
      </c>
      <c r="D1313" t="s">
        <v>57</v>
      </c>
      <c r="E1313" t="s">
        <v>307</v>
      </c>
      <c r="F1313" t="s">
        <v>307</v>
      </c>
      <c r="G1313" t="s">
        <v>307</v>
      </c>
      <c r="H1313" t="s">
        <v>307</v>
      </c>
      <c r="I1313" t="s">
        <v>307</v>
      </c>
      <c r="J1313" t="s">
        <v>307</v>
      </c>
      <c r="K1313" t="s">
        <v>307</v>
      </c>
      <c r="L1313" t="s">
        <v>307</v>
      </c>
      <c r="M1313" t="s">
        <v>307</v>
      </c>
      <c r="N1313" t="s">
        <v>307</v>
      </c>
      <c r="O1313" t="s">
        <v>307</v>
      </c>
      <c r="P1313" t="s">
        <v>307</v>
      </c>
      <c r="Q1313" t="s">
        <v>307</v>
      </c>
      <c r="R1313" t="s">
        <v>307</v>
      </c>
      <c r="S1313" t="s">
        <v>307</v>
      </c>
      <c r="T1313" t="s">
        <v>307</v>
      </c>
      <c r="U1313" t="s">
        <v>307</v>
      </c>
      <c r="V1313" t="s">
        <v>307</v>
      </c>
      <c r="W1313" t="s">
        <v>307</v>
      </c>
    </row>
    <row r="1314" spans="1:45" x14ac:dyDescent="0.25">
      <c r="A1314">
        <v>302</v>
      </c>
      <c r="B1314" t="s">
        <v>169</v>
      </c>
      <c r="C1314" t="s">
        <v>43</v>
      </c>
      <c r="D1314" t="s">
        <v>58</v>
      </c>
      <c r="E1314" t="s">
        <v>307</v>
      </c>
      <c r="F1314" t="s">
        <v>307</v>
      </c>
      <c r="G1314" t="s">
        <v>307</v>
      </c>
      <c r="H1314" t="s">
        <v>307</v>
      </c>
      <c r="I1314" t="s">
        <v>307</v>
      </c>
      <c r="J1314" t="s">
        <v>307</v>
      </c>
      <c r="K1314" t="s">
        <v>307</v>
      </c>
      <c r="L1314" t="s">
        <v>307</v>
      </c>
      <c r="M1314" t="s">
        <v>307</v>
      </c>
      <c r="N1314" t="s">
        <v>307</v>
      </c>
      <c r="O1314" t="s">
        <v>307</v>
      </c>
      <c r="P1314" t="s">
        <v>307</v>
      </c>
      <c r="Q1314" t="s">
        <v>307</v>
      </c>
      <c r="R1314" t="s">
        <v>307</v>
      </c>
      <c r="S1314" t="s">
        <v>307</v>
      </c>
      <c r="T1314" t="s">
        <v>307</v>
      </c>
      <c r="U1314" t="s">
        <v>307</v>
      </c>
      <c r="V1314" t="s">
        <v>307</v>
      </c>
      <c r="W1314" t="s">
        <v>307</v>
      </c>
    </row>
    <row r="1315" spans="1:45" x14ac:dyDescent="0.25">
      <c r="A1315">
        <v>302</v>
      </c>
      <c r="B1315" t="s">
        <v>169</v>
      </c>
      <c r="C1315" t="s">
        <v>43</v>
      </c>
      <c r="D1315" t="s">
        <v>59</v>
      </c>
      <c r="E1315" t="s">
        <v>307</v>
      </c>
      <c r="F1315" t="s">
        <v>307</v>
      </c>
      <c r="G1315" t="s">
        <v>307</v>
      </c>
      <c r="H1315" t="s">
        <v>307</v>
      </c>
      <c r="I1315" t="s">
        <v>307</v>
      </c>
      <c r="J1315" t="s">
        <v>307</v>
      </c>
      <c r="K1315" t="s">
        <v>307</v>
      </c>
      <c r="L1315" t="s">
        <v>307</v>
      </c>
      <c r="M1315" t="s">
        <v>307</v>
      </c>
      <c r="N1315" t="s">
        <v>307</v>
      </c>
      <c r="O1315" t="s">
        <v>307</v>
      </c>
      <c r="P1315" t="s">
        <v>307</v>
      </c>
      <c r="Q1315" t="s">
        <v>307</v>
      </c>
      <c r="R1315" t="s">
        <v>307</v>
      </c>
      <c r="S1315" t="s">
        <v>307</v>
      </c>
      <c r="T1315" t="s">
        <v>307</v>
      </c>
      <c r="U1315" t="s">
        <v>307</v>
      </c>
      <c r="V1315" t="s">
        <v>307</v>
      </c>
      <c r="W1315" t="s">
        <v>307</v>
      </c>
    </row>
    <row r="1316" spans="1:45" x14ac:dyDescent="0.25">
      <c r="A1316">
        <v>302</v>
      </c>
      <c r="B1316" t="s">
        <v>169</v>
      </c>
      <c r="C1316" t="s">
        <v>43</v>
      </c>
      <c r="D1316" t="s">
        <v>60</v>
      </c>
      <c r="E1316" t="s">
        <v>307</v>
      </c>
      <c r="F1316" t="s">
        <v>307</v>
      </c>
      <c r="G1316" t="s">
        <v>307</v>
      </c>
      <c r="H1316" t="s">
        <v>307</v>
      </c>
      <c r="I1316" t="s">
        <v>307</v>
      </c>
      <c r="J1316" t="s">
        <v>307</v>
      </c>
      <c r="K1316" t="s">
        <v>307</v>
      </c>
      <c r="L1316" t="s">
        <v>307</v>
      </c>
      <c r="M1316" t="s">
        <v>307</v>
      </c>
      <c r="N1316" t="s">
        <v>307</v>
      </c>
      <c r="O1316" t="s">
        <v>307</v>
      </c>
      <c r="P1316" t="s">
        <v>307</v>
      </c>
      <c r="Q1316" t="s">
        <v>307</v>
      </c>
      <c r="R1316" t="s">
        <v>307</v>
      </c>
      <c r="S1316" t="s">
        <v>307</v>
      </c>
      <c r="T1316" t="s">
        <v>307</v>
      </c>
      <c r="U1316" t="s">
        <v>307</v>
      </c>
      <c r="V1316" t="s">
        <v>307</v>
      </c>
      <c r="W1316" t="s">
        <v>307</v>
      </c>
    </row>
    <row r="1317" spans="1:45" x14ac:dyDescent="0.25">
      <c r="A1317">
        <v>302</v>
      </c>
      <c r="B1317" t="s">
        <v>169</v>
      </c>
      <c r="C1317" t="s">
        <v>43</v>
      </c>
      <c r="D1317" t="s">
        <v>61</v>
      </c>
      <c r="E1317" t="s">
        <v>307</v>
      </c>
      <c r="F1317" t="s">
        <v>307</v>
      </c>
      <c r="G1317" t="s">
        <v>307</v>
      </c>
      <c r="H1317" t="s">
        <v>307</v>
      </c>
      <c r="I1317" t="s">
        <v>307</v>
      </c>
      <c r="J1317" t="s">
        <v>307</v>
      </c>
      <c r="K1317" t="s">
        <v>307</v>
      </c>
      <c r="L1317" t="s">
        <v>307</v>
      </c>
      <c r="M1317" t="s">
        <v>307</v>
      </c>
      <c r="N1317" t="s">
        <v>307</v>
      </c>
      <c r="O1317" t="s">
        <v>307</v>
      </c>
      <c r="P1317" t="s">
        <v>307</v>
      </c>
      <c r="Q1317" t="s">
        <v>307</v>
      </c>
      <c r="R1317" t="s">
        <v>307</v>
      </c>
      <c r="S1317" t="s">
        <v>307</v>
      </c>
      <c r="T1317" t="s">
        <v>307</v>
      </c>
      <c r="U1317" t="s">
        <v>307</v>
      </c>
      <c r="V1317" t="s">
        <v>307</v>
      </c>
      <c r="W1317" t="s">
        <v>307</v>
      </c>
    </row>
    <row r="1318" spans="1:45" x14ac:dyDescent="0.25">
      <c r="A1318">
        <v>302</v>
      </c>
      <c r="B1318" t="s">
        <v>169</v>
      </c>
      <c r="C1318" t="s">
        <v>43</v>
      </c>
      <c r="D1318" t="s">
        <v>62</v>
      </c>
      <c r="E1318" t="s">
        <v>307</v>
      </c>
      <c r="F1318" t="s">
        <v>307</v>
      </c>
      <c r="G1318" t="s">
        <v>307</v>
      </c>
      <c r="H1318" t="s">
        <v>307</v>
      </c>
      <c r="I1318" t="s">
        <v>307</v>
      </c>
      <c r="J1318" t="s">
        <v>307</v>
      </c>
      <c r="K1318" t="s">
        <v>307</v>
      </c>
      <c r="L1318" t="s">
        <v>307</v>
      </c>
      <c r="M1318" t="s">
        <v>307</v>
      </c>
      <c r="N1318" t="s">
        <v>307</v>
      </c>
      <c r="O1318" t="s">
        <v>307</v>
      </c>
      <c r="P1318" t="s">
        <v>307</v>
      </c>
      <c r="Q1318" t="s">
        <v>307</v>
      </c>
      <c r="R1318" t="s">
        <v>307</v>
      </c>
      <c r="S1318" t="s">
        <v>307</v>
      </c>
      <c r="T1318" t="s">
        <v>307</v>
      </c>
      <c r="U1318" t="s">
        <v>307</v>
      </c>
      <c r="V1318" t="s">
        <v>307</v>
      </c>
      <c r="W1318" t="s">
        <v>307</v>
      </c>
    </row>
    <row r="1319" spans="1:45" x14ac:dyDescent="0.25">
      <c r="A1319">
        <v>302</v>
      </c>
      <c r="B1319" t="s">
        <v>169</v>
      </c>
      <c r="C1319" t="s">
        <v>36</v>
      </c>
      <c r="D1319" t="s">
        <v>47</v>
      </c>
      <c r="E1319" t="s">
        <v>307</v>
      </c>
      <c r="F1319" t="s">
        <v>307</v>
      </c>
      <c r="G1319" t="s">
        <v>307</v>
      </c>
      <c r="H1319" t="s">
        <v>307</v>
      </c>
      <c r="I1319" t="s">
        <v>307</v>
      </c>
      <c r="J1319" t="s">
        <v>307</v>
      </c>
      <c r="K1319" t="s">
        <v>307</v>
      </c>
      <c r="L1319" t="s">
        <v>307</v>
      </c>
      <c r="M1319" t="s">
        <v>307</v>
      </c>
      <c r="N1319" t="s">
        <v>307</v>
      </c>
      <c r="O1319" t="s">
        <v>307</v>
      </c>
      <c r="P1319" t="s">
        <v>307</v>
      </c>
      <c r="Q1319" t="s">
        <v>307</v>
      </c>
      <c r="R1319" t="s">
        <v>307</v>
      </c>
      <c r="S1319" t="s">
        <v>307</v>
      </c>
      <c r="T1319" t="s">
        <v>307</v>
      </c>
      <c r="U1319" t="s">
        <v>307</v>
      </c>
      <c r="V1319" t="s">
        <v>307</v>
      </c>
      <c r="W1319" t="s">
        <v>307</v>
      </c>
      <c r="X1319" t="s">
        <v>307</v>
      </c>
      <c r="Y1319" t="s">
        <v>307</v>
      </c>
      <c r="Z1319" t="s">
        <v>307</v>
      </c>
      <c r="AA1319" t="s">
        <v>307</v>
      </c>
      <c r="AB1319" t="s">
        <v>307</v>
      </c>
      <c r="AC1319" t="s">
        <v>307</v>
      </c>
      <c r="AD1319" t="s">
        <v>307</v>
      </c>
      <c r="AE1319" t="s">
        <v>307</v>
      </c>
      <c r="AF1319" t="s">
        <v>307</v>
      </c>
      <c r="AG1319" t="s">
        <v>307</v>
      </c>
      <c r="AH1319" t="s">
        <v>307</v>
      </c>
      <c r="AI1319" t="s">
        <v>307</v>
      </c>
      <c r="AJ1319" t="s">
        <v>307</v>
      </c>
      <c r="AK1319" t="s">
        <v>307</v>
      </c>
      <c r="AL1319" t="s">
        <v>307</v>
      </c>
      <c r="AM1319" t="s">
        <v>307</v>
      </c>
      <c r="AN1319" t="s">
        <v>307</v>
      </c>
      <c r="AO1319" t="s">
        <v>307</v>
      </c>
      <c r="AP1319" t="s">
        <v>307</v>
      </c>
      <c r="AQ1319" t="s">
        <v>307</v>
      </c>
      <c r="AR1319" t="s">
        <v>307</v>
      </c>
      <c r="AS1319" t="s">
        <v>307</v>
      </c>
    </row>
    <row r="1320" spans="1:45" x14ac:dyDescent="0.25">
      <c r="A1320">
        <v>302</v>
      </c>
      <c r="B1320" t="s">
        <v>169</v>
      </c>
      <c r="C1320" t="s">
        <v>36</v>
      </c>
      <c r="D1320" t="s">
        <v>48</v>
      </c>
      <c r="E1320" t="s">
        <v>307</v>
      </c>
      <c r="F1320" t="s">
        <v>307</v>
      </c>
      <c r="G1320" t="s">
        <v>307</v>
      </c>
      <c r="H1320" t="s">
        <v>307</v>
      </c>
      <c r="I1320" t="s">
        <v>307</v>
      </c>
      <c r="J1320" t="s">
        <v>307</v>
      </c>
      <c r="K1320" t="s">
        <v>307</v>
      </c>
      <c r="L1320" t="s">
        <v>307</v>
      </c>
      <c r="M1320" t="s">
        <v>307</v>
      </c>
      <c r="N1320" t="s">
        <v>307</v>
      </c>
      <c r="O1320" t="s">
        <v>307</v>
      </c>
      <c r="P1320" t="s">
        <v>307</v>
      </c>
      <c r="Q1320" t="s">
        <v>307</v>
      </c>
      <c r="R1320" t="s">
        <v>307</v>
      </c>
      <c r="S1320" t="s">
        <v>307</v>
      </c>
      <c r="T1320" t="s">
        <v>307</v>
      </c>
      <c r="U1320" t="s">
        <v>307</v>
      </c>
      <c r="V1320" t="s">
        <v>307</v>
      </c>
      <c r="W1320" t="s">
        <v>307</v>
      </c>
      <c r="X1320" t="s">
        <v>307</v>
      </c>
      <c r="Y1320" t="s">
        <v>307</v>
      </c>
      <c r="Z1320" t="s">
        <v>307</v>
      </c>
      <c r="AA1320" t="s">
        <v>307</v>
      </c>
      <c r="AB1320" t="s">
        <v>307</v>
      </c>
      <c r="AC1320" t="s">
        <v>307</v>
      </c>
      <c r="AD1320" t="s">
        <v>307</v>
      </c>
      <c r="AE1320" t="s">
        <v>307</v>
      </c>
      <c r="AF1320" t="s">
        <v>307</v>
      </c>
      <c r="AG1320" t="s">
        <v>307</v>
      </c>
      <c r="AH1320" t="s">
        <v>307</v>
      </c>
      <c r="AI1320" t="s">
        <v>307</v>
      </c>
      <c r="AJ1320" t="s">
        <v>307</v>
      </c>
      <c r="AK1320" t="s">
        <v>307</v>
      </c>
      <c r="AL1320" t="s">
        <v>307</v>
      </c>
      <c r="AM1320" t="s">
        <v>307</v>
      </c>
      <c r="AN1320" t="s">
        <v>307</v>
      </c>
      <c r="AO1320" t="s">
        <v>307</v>
      </c>
      <c r="AP1320" t="s">
        <v>307</v>
      </c>
      <c r="AQ1320" t="s">
        <v>307</v>
      </c>
      <c r="AR1320" t="s">
        <v>307</v>
      </c>
      <c r="AS1320" t="s">
        <v>307</v>
      </c>
    </row>
    <row r="1321" spans="1:45" x14ac:dyDescent="0.25">
      <c r="A1321">
        <v>302</v>
      </c>
      <c r="B1321" t="s">
        <v>169</v>
      </c>
      <c r="C1321" t="s">
        <v>36</v>
      </c>
      <c r="D1321" t="s">
        <v>49</v>
      </c>
      <c r="E1321" t="s">
        <v>307</v>
      </c>
      <c r="F1321" t="s">
        <v>307</v>
      </c>
      <c r="G1321" t="s">
        <v>307</v>
      </c>
      <c r="H1321" t="s">
        <v>307</v>
      </c>
      <c r="I1321" t="s">
        <v>307</v>
      </c>
      <c r="J1321" t="s">
        <v>307</v>
      </c>
      <c r="K1321" t="s">
        <v>307</v>
      </c>
      <c r="L1321" t="s">
        <v>307</v>
      </c>
      <c r="M1321" t="s">
        <v>307</v>
      </c>
      <c r="N1321" t="s">
        <v>307</v>
      </c>
      <c r="O1321" t="s">
        <v>307</v>
      </c>
      <c r="P1321" t="s">
        <v>307</v>
      </c>
      <c r="Q1321" t="s">
        <v>307</v>
      </c>
      <c r="R1321" t="s">
        <v>307</v>
      </c>
      <c r="S1321" t="s">
        <v>307</v>
      </c>
      <c r="T1321" t="s">
        <v>307</v>
      </c>
      <c r="U1321" t="s">
        <v>307</v>
      </c>
      <c r="V1321" t="s">
        <v>307</v>
      </c>
      <c r="W1321" t="s">
        <v>307</v>
      </c>
      <c r="X1321" t="s">
        <v>307</v>
      </c>
      <c r="Y1321" t="s">
        <v>307</v>
      </c>
      <c r="Z1321" t="s">
        <v>307</v>
      </c>
      <c r="AA1321" t="s">
        <v>307</v>
      </c>
      <c r="AB1321" t="s">
        <v>307</v>
      </c>
      <c r="AC1321" t="s">
        <v>307</v>
      </c>
      <c r="AD1321" t="s">
        <v>307</v>
      </c>
      <c r="AE1321" t="s">
        <v>307</v>
      </c>
      <c r="AF1321" t="s">
        <v>307</v>
      </c>
      <c r="AG1321" t="s">
        <v>307</v>
      </c>
      <c r="AH1321" t="s">
        <v>307</v>
      </c>
      <c r="AI1321" t="s">
        <v>307</v>
      </c>
      <c r="AJ1321" t="s">
        <v>307</v>
      </c>
      <c r="AK1321" t="s">
        <v>307</v>
      </c>
      <c r="AL1321" t="s">
        <v>307</v>
      </c>
      <c r="AM1321" t="s">
        <v>307</v>
      </c>
      <c r="AN1321" t="s">
        <v>307</v>
      </c>
      <c r="AO1321" t="s">
        <v>307</v>
      </c>
      <c r="AP1321" t="s">
        <v>307</v>
      </c>
      <c r="AQ1321" t="s">
        <v>307</v>
      </c>
      <c r="AR1321" t="s">
        <v>307</v>
      </c>
      <c r="AS1321" t="s">
        <v>307</v>
      </c>
    </row>
    <row r="1322" spans="1:45" x14ac:dyDescent="0.25">
      <c r="A1322">
        <v>302</v>
      </c>
      <c r="B1322" t="s">
        <v>169</v>
      </c>
      <c r="C1322" t="s">
        <v>37</v>
      </c>
      <c r="D1322" t="s">
        <v>47</v>
      </c>
      <c r="E1322" t="s">
        <v>307</v>
      </c>
      <c r="F1322" t="s">
        <v>307</v>
      </c>
      <c r="G1322" t="s">
        <v>307</v>
      </c>
      <c r="H1322" t="s">
        <v>307</v>
      </c>
      <c r="I1322" t="s">
        <v>307</v>
      </c>
      <c r="J1322" t="s">
        <v>307</v>
      </c>
      <c r="K1322" t="s">
        <v>307</v>
      </c>
      <c r="L1322" t="s">
        <v>307</v>
      </c>
      <c r="M1322" t="s">
        <v>307</v>
      </c>
      <c r="N1322" t="s">
        <v>307</v>
      </c>
      <c r="O1322" t="s">
        <v>307</v>
      </c>
      <c r="P1322" t="s">
        <v>307</v>
      </c>
      <c r="Q1322" t="s">
        <v>307</v>
      </c>
      <c r="R1322" t="s">
        <v>307</v>
      </c>
      <c r="S1322" t="s">
        <v>307</v>
      </c>
      <c r="T1322" t="s">
        <v>307</v>
      </c>
      <c r="U1322" t="s">
        <v>307</v>
      </c>
      <c r="V1322" t="s">
        <v>307</v>
      </c>
      <c r="W1322" t="s">
        <v>307</v>
      </c>
      <c r="X1322" t="s">
        <v>307</v>
      </c>
      <c r="Y1322" t="s">
        <v>307</v>
      </c>
      <c r="Z1322" t="s">
        <v>307</v>
      </c>
      <c r="AA1322" t="s">
        <v>307</v>
      </c>
      <c r="AB1322" t="s">
        <v>307</v>
      </c>
      <c r="AC1322" t="s">
        <v>307</v>
      </c>
      <c r="AD1322" t="s">
        <v>307</v>
      </c>
      <c r="AE1322" t="s">
        <v>307</v>
      </c>
      <c r="AF1322" t="s">
        <v>307</v>
      </c>
      <c r="AG1322" t="s">
        <v>307</v>
      </c>
      <c r="AH1322" t="s">
        <v>307</v>
      </c>
      <c r="AI1322" t="s">
        <v>307</v>
      </c>
      <c r="AJ1322" t="s">
        <v>307</v>
      </c>
      <c r="AK1322" t="s">
        <v>307</v>
      </c>
      <c r="AL1322" t="s">
        <v>307</v>
      </c>
      <c r="AM1322" t="s">
        <v>307</v>
      </c>
      <c r="AN1322" t="s">
        <v>307</v>
      </c>
      <c r="AO1322" t="s">
        <v>307</v>
      </c>
      <c r="AP1322" t="s">
        <v>307</v>
      </c>
      <c r="AQ1322" t="s">
        <v>307</v>
      </c>
      <c r="AR1322" t="s">
        <v>307</v>
      </c>
      <c r="AS1322" t="s">
        <v>307</v>
      </c>
    </row>
    <row r="1323" spans="1:45" x14ac:dyDescent="0.25">
      <c r="A1323">
        <v>302</v>
      </c>
      <c r="B1323" t="s">
        <v>169</v>
      </c>
      <c r="C1323" t="s">
        <v>37</v>
      </c>
      <c r="D1323" t="s">
        <v>48</v>
      </c>
      <c r="E1323" t="s">
        <v>307</v>
      </c>
      <c r="F1323" t="s">
        <v>307</v>
      </c>
      <c r="G1323" t="s">
        <v>307</v>
      </c>
      <c r="H1323" t="s">
        <v>307</v>
      </c>
      <c r="I1323" t="s">
        <v>307</v>
      </c>
      <c r="J1323" t="s">
        <v>307</v>
      </c>
      <c r="K1323" t="s">
        <v>307</v>
      </c>
      <c r="L1323" t="s">
        <v>307</v>
      </c>
      <c r="M1323" t="s">
        <v>307</v>
      </c>
      <c r="N1323" t="s">
        <v>307</v>
      </c>
      <c r="O1323" t="s">
        <v>307</v>
      </c>
      <c r="P1323" t="s">
        <v>307</v>
      </c>
      <c r="Q1323" t="s">
        <v>307</v>
      </c>
      <c r="R1323" t="s">
        <v>307</v>
      </c>
      <c r="S1323" t="s">
        <v>307</v>
      </c>
      <c r="T1323" t="s">
        <v>307</v>
      </c>
      <c r="U1323" t="s">
        <v>307</v>
      </c>
      <c r="V1323" t="s">
        <v>307</v>
      </c>
      <c r="W1323" t="s">
        <v>307</v>
      </c>
      <c r="X1323" t="s">
        <v>307</v>
      </c>
      <c r="Y1323" t="s">
        <v>307</v>
      </c>
      <c r="Z1323" t="s">
        <v>307</v>
      </c>
      <c r="AA1323" t="s">
        <v>307</v>
      </c>
      <c r="AB1323" t="s">
        <v>307</v>
      </c>
      <c r="AC1323" t="s">
        <v>307</v>
      </c>
      <c r="AD1323" t="s">
        <v>307</v>
      </c>
      <c r="AE1323" t="s">
        <v>307</v>
      </c>
      <c r="AF1323" t="s">
        <v>307</v>
      </c>
      <c r="AG1323" t="s">
        <v>307</v>
      </c>
      <c r="AH1323" t="s">
        <v>307</v>
      </c>
      <c r="AI1323" t="s">
        <v>307</v>
      </c>
      <c r="AJ1323" t="s">
        <v>307</v>
      </c>
      <c r="AK1323" t="s">
        <v>307</v>
      </c>
      <c r="AL1323" t="s">
        <v>307</v>
      </c>
      <c r="AM1323" t="s">
        <v>307</v>
      </c>
      <c r="AN1323" t="s">
        <v>307</v>
      </c>
      <c r="AO1323" t="s">
        <v>307</v>
      </c>
      <c r="AP1323" t="s">
        <v>307</v>
      </c>
      <c r="AQ1323" t="s">
        <v>307</v>
      </c>
      <c r="AR1323" t="s">
        <v>307</v>
      </c>
      <c r="AS1323" t="s">
        <v>307</v>
      </c>
    </row>
    <row r="1324" spans="1:45" x14ac:dyDescent="0.25">
      <c r="A1324">
        <v>302</v>
      </c>
      <c r="B1324" t="s">
        <v>169</v>
      </c>
      <c r="C1324" t="s">
        <v>37</v>
      </c>
      <c r="D1324" t="s">
        <v>49</v>
      </c>
      <c r="E1324" t="s">
        <v>307</v>
      </c>
      <c r="F1324" t="s">
        <v>307</v>
      </c>
      <c r="G1324" t="s">
        <v>307</v>
      </c>
      <c r="H1324" t="s">
        <v>307</v>
      </c>
      <c r="I1324" t="s">
        <v>307</v>
      </c>
      <c r="J1324" t="s">
        <v>307</v>
      </c>
      <c r="K1324" t="s">
        <v>307</v>
      </c>
      <c r="L1324" t="s">
        <v>307</v>
      </c>
      <c r="M1324" t="s">
        <v>307</v>
      </c>
      <c r="N1324" t="s">
        <v>307</v>
      </c>
      <c r="O1324" t="s">
        <v>307</v>
      </c>
      <c r="P1324" t="s">
        <v>307</v>
      </c>
      <c r="Q1324" t="s">
        <v>307</v>
      </c>
      <c r="R1324" t="s">
        <v>307</v>
      </c>
      <c r="S1324" t="s">
        <v>307</v>
      </c>
      <c r="T1324" t="s">
        <v>307</v>
      </c>
      <c r="U1324" t="s">
        <v>307</v>
      </c>
      <c r="V1324" t="s">
        <v>307</v>
      </c>
      <c r="W1324" t="s">
        <v>307</v>
      </c>
      <c r="X1324" t="s">
        <v>307</v>
      </c>
      <c r="Y1324" t="s">
        <v>307</v>
      </c>
      <c r="Z1324" t="s">
        <v>307</v>
      </c>
      <c r="AA1324" t="s">
        <v>307</v>
      </c>
      <c r="AB1324" t="s">
        <v>307</v>
      </c>
      <c r="AC1324" t="s">
        <v>307</v>
      </c>
      <c r="AD1324" t="s">
        <v>307</v>
      </c>
      <c r="AE1324" t="s">
        <v>307</v>
      </c>
      <c r="AF1324" t="s">
        <v>307</v>
      </c>
      <c r="AG1324" t="s">
        <v>307</v>
      </c>
      <c r="AH1324" t="s">
        <v>307</v>
      </c>
      <c r="AI1324" t="s">
        <v>307</v>
      </c>
      <c r="AJ1324" t="s">
        <v>307</v>
      </c>
      <c r="AK1324" t="s">
        <v>307</v>
      </c>
      <c r="AL1324" t="s">
        <v>307</v>
      </c>
      <c r="AM1324" t="s">
        <v>307</v>
      </c>
      <c r="AN1324" t="s">
        <v>307</v>
      </c>
      <c r="AO1324" t="s">
        <v>307</v>
      </c>
      <c r="AP1324" t="s">
        <v>307</v>
      </c>
      <c r="AQ1324" t="s">
        <v>307</v>
      </c>
      <c r="AR1324" t="s">
        <v>307</v>
      </c>
      <c r="AS1324" t="s">
        <v>307</v>
      </c>
    </row>
    <row r="1325" spans="1:45" x14ac:dyDescent="0.25">
      <c r="A1325">
        <v>302</v>
      </c>
      <c r="B1325" t="s">
        <v>169</v>
      </c>
      <c r="C1325" t="s">
        <v>476</v>
      </c>
      <c r="D1325" t="s">
        <v>48</v>
      </c>
      <c r="E1325" t="s">
        <v>307</v>
      </c>
      <c r="F1325" t="s">
        <v>307</v>
      </c>
      <c r="G1325" t="s">
        <v>307</v>
      </c>
    </row>
    <row r="1326" spans="1:45" x14ac:dyDescent="0.25">
      <c r="A1326">
        <v>302</v>
      </c>
      <c r="B1326" t="s">
        <v>169</v>
      </c>
      <c r="C1326" t="s">
        <v>477</v>
      </c>
      <c r="D1326" t="s">
        <v>48</v>
      </c>
      <c r="E1326" t="s">
        <v>307</v>
      </c>
      <c r="F1326" t="s">
        <v>307</v>
      </c>
      <c r="G1326" t="s">
        <v>307</v>
      </c>
    </row>
    <row r="1327" spans="1:45" x14ac:dyDescent="0.25">
      <c r="A1327">
        <v>302</v>
      </c>
      <c r="B1327" t="s">
        <v>169</v>
      </c>
      <c r="C1327" t="s">
        <v>45</v>
      </c>
      <c r="D1327" t="s">
        <v>63</v>
      </c>
      <c r="E1327" t="s">
        <v>307</v>
      </c>
      <c r="F1327" t="s">
        <v>307</v>
      </c>
      <c r="G1327" t="s">
        <v>307</v>
      </c>
      <c r="H1327" t="s">
        <v>307</v>
      </c>
      <c r="I1327" t="s">
        <v>307</v>
      </c>
      <c r="J1327" t="s">
        <v>307</v>
      </c>
      <c r="K1327" t="s">
        <v>307</v>
      </c>
      <c r="L1327" t="s">
        <v>307</v>
      </c>
      <c r="M1327" t="s">
        <v>307</v>
      </c>
      <c r="N1327" t="s">
        <v>307</v>
      </c>
      <c r="O1327" t="s">
        <v>307</v>
      </c>
      <c r="P1327" t="s">
        <v>307</v>
      </c>
      <c r="Q1327" t="s">
        <v>307</v>
      </c>
      <c r="R1327" t="s">
        <v>307</v>
      </c>
      <c r="S1327" t="s">
        <v>307</v>
      </c>
      <c r="T1327" t="s">
        <v>307</v>
      </c>
      <c r="U1327" t="s">
        <v>307</v>
      </c>
      <c r="V1327" t="s">
        <v>307</v>
      </c>
      <c r="W1327" t="s">
        <v>307</v>
      </c>
    </row>
    <row r="1328" spans="1:45" x14ac:dyDescent="0.25">
      <c r="A1328">
        <v>302</v>
      </c>
      <c r="B1328" t="s">
        <v>169</v>
      </c>
      <c r="C1328" t="s">
        <v>45</v>
      </c>
      <c r="D1328" t="s">
        <v>64</v>
      </c>
      <c r="E1328" t="s">
        <v>307</v>
      </c>
      <c r="F1328" t="s">
        <v>307</v>
      </c>
      <c r="G1328" t="s">
        <v>307</v>
      </c>
      <c r="H1328" t="s">
        <v>307</v>
      </c>
      <c r="I1328" t="s">
        <v>307</v>
      </c>
      <c r="J1328" t="s">
        <v>307</v>
      </c>
      <c r="K1328" t="s">
        <v>307</v>
      </c>
      <c r="L1328" t="s">
        <v>307</v>
      </c>
      <c r="M1328" t="s">
        <v>307</v>
      </c>
      <c r="N1328" t="s">
        <v>307</v>
      </c>
      <c r="O1328" t="s">
        <v>307</v>
      </c>
      <c r="P1328" t="s">
        <v>307</v>
      </c>
      <c r="Q1328" t="s">
        <v>307</v>
      </c>
      <c r="R1328" t="s">
        <v>307</v>
      </c>
      <c r="S1328" t="s">
        <v>307</v>
      </c>
      <c r="T1328" t="s">
        <v>307</v>
      </c>
      <c r="U1328" t="s">
        <v>307</v>
      </c>
      <c r="V1328" t="s">
        <v>307</v>
      </c>
      <c r="W1328" t="s">
        <v>307</v>
      </c>
    </row>
    <row r="1329" spans="1:26" x14ac:dyDescent="0.25">
      <c r="A1329">
        <v>302</v>
      </c>
      <c r="B1329" t="s">
        <v>169</v>
      </c>
      <c r="C1329" t="s">
        <v>40</v>
      </c>
      <c r="D1329" t="s">
        <v>52</v>
      </c>
      <c r="E1329" t="s">
        <v>307</v>
      </c>
      <c r="F1329" t="s">
        <v>307</v>
      </c>
      <c r="G1329" t="s">
        <v>307</v>
      </c>
      <c r="H1329" t="s">
        <v>307</v>
      </c>
      <c r="I1329" t="s">
        <v>307</v>
      </c>
      <c r="J1329" t="s">
        <v>307</v>
      </c>
      <c r="K1329" t="s">
        <v>307</v>
      </c>
      <c r="L1329" t="s">
        <v>307</v>
      </c>
      <c r="M1329" t="s">
        <v>307</v>
      </c>
      <c r="N1329" t="s">
        <v>307</v>
      </c>
      <c r="O1329" t="s">
        <v>307</v>
      </c>
      <c r="P1329" t="s">
        <v>307</v>
      </c>
      <c r="Q1329" t="s">
        <v>307</v>
      </c>
      <c r="R1329" t="s">
        <v>307</v>
      </c>
      <c r="S1329" t="s">
        <v>307</v>
      </c>
      <c r="T1329" t="s">
        <v>307</v>
      </c>
      <c r="U1329" t="s">
        <v>307</v>
      </c>
      <c r="V1329" t="s">
        <v>307</v>
      </c>
      <c r="W1329" t="s">
        <v>307</v>
      </c>
      <c r="X1329" t="s">
        <v>307</v>
      </c>
      <c r="Y1329" t="s">
        <v>307</v>
      </c>
      <c r="Z1329" t="s">
        <v>307</v>
      </c>
    </row>
    <row r="1330" spans="1:26" x14ac:dyDescent="0.25">
      <c r="A1330">
        <v>302</v>
      </c>
      <c r="B1330" t="s">
        <v>169</v>
      </c>
      <c r="C1330" t="s">
        <v>40</v>
      </c>
      <c r="D1330" t="s">
        <v>53</v>
      </c>
      <c r="E1330" t="s">
        <v>307</v>
      </c>
      <c r="F1330" t="s">
        <v>307</v>
      </c>
      <c r="G1330" t="s">
        <v>307</v>
      </c>
      <c r="H1330" t="s">
        <v>307</v>
      </c>
      <c r="I1330" t="s">
        <v>307</v>
      </c>
      <c r="J1330" t="s">
        <v>307</v>
      </c>
      <c r="K1330" t="s">
        <v>307</v>
      </c>
      <c r="L1330" t="s">
        <v>307</v>
      </c>
      <c r="M1330" t="s">
        <v>307</v>
      </c>
      <c r="N1330" t="s">
        <v>307</v>
      </c>
      <c r="O1330" t="s">
        <v>307</v>
      </c>
      <c r="P1330" t="s">
        <v>307</v>
      </c>
      <c r="Q1330" t="s">
        <v>307</v>
      </c>
      <c r="R1330" t="s">
        <v>307</v>
      </c>
      <c r="S1330" t="s">
        <v>307</v>
      </c>
      <c r="T1330" t="s">
        <v>307</v>
      </c>
      <c r="U1330" t="s">
        <v>307</v>
      </c>
      <c r="V1330" t="s">
        <v>307</v>
      </c>
      <c r="W1330" t="s">
        <v>307</v>
      </c>
      <c r="X1330" t="s">
        <v>307</v>
      </c>
      <c r="Y1330" t="s">
        <v>307</v>
      </c>
      <c r="Z1330" t="s">
        <v>307</v>
      </c>
    </row>
    <row r="1331" spans="1:26" x14ac:dyDescent="0.25">
      <c r="A1331">
        <v>302</v>
      </c>
      <c r="B1331" t="s">
        <v>169</v>
      </c>
      <c r="C1331" t="s">
        <v>41</v>
      </c>
      <c r="D1331" t="s">
        <v>48</v>
      </c>
      <c r="E1331" t="s">
        <v>307</v>
      </c>
      <c r="F1331" t="s">
        <v>307</v>
      </c>
      <c r="G1331" t="s">
        <v>307</v>
      </c>
      <c r="H1331" t="s">
        <v>307</v>
      </c>
      <c r="I1331" t="s">
        <v>307</v>
      </c>
      <c r="J1331" t="s">
        <v>307</v>
      </c>
      <c r="K1331" t="s">
        <v>307</v>
      </c>
      <c r="L1331" t="s">
        <v>307</v>
      </c>
      <c r="M1331" t="s">
        <v>307</v>
      </c>
      <c r="N1331" t="s">
        <v>307</v>
      </c>
      <c r="O1331" t="s">
        <v>307</v>
      </c>
      <c r="P1331" t="s">
        <v>307</v>
      </c>
      <c r="Q1331" t="s">
        <v>307</v>
      </c>
      <c r="R1331" t="s">
        <v>307</v>
      </c>
      <c r="S1331" t="s">
        <v>307</v>
      </c>
      <c r="T1331" t="s">
        <v>307</v>
      </c>
      <c r="U1331" t="s">
        <v>307</v>
      </c>
      <c r="V1331" t="s">
        <v>307</v>
      </c>
      <c r="W1331" t="s">
        <v>307</v>
      </c>
      <c r="X1331" t="s">
        <v>307</v>
      </c>
      <c r="Y1331" t="s">
        <v>307</v>
      </c>
      <c r="Z1331" t="s">
        <v>307</v>
      </c>
    </row>
    <row r="1332" spans="1:26" x14ac:dyDescent="0.25">
      <c r="A1332">
        <v>302</v>
      </c>
      <c r="B1332" t="s">
        <v>169</v>
      </c>
      <c r="C1332" t="s">
        <v>459</v>
      </c>
      <c r="D1332" t="s">
        <v>48</v>
      </c>
      <c r="E1332" t="s">
        <v>307</v>
      </c>
      <c r="F1332" t="s">
        <v>307</v>
      </c>
      <c r="G1332" t="s">
        <v>307</v>
      </c>
      <c r="H1332" t="s">
        <v>307</v>
      </c>
      <c r="I1332" t="s">
        <v>307</v>
      </c>
      <c r="J1332" t="s">
        <v>307</v>
      </c>
      <c r="K1332" t="s">
        <v>307</v>
      </c>
      <c r="L1332" t="s">
        <v>307</v>
      </c>
      <c r="M1332" t="s">
        <v>307</v>
      </c>
      <c r="N1332" t="s">
        <v>307</v>
      </c>
      <c r="O1332" t="s">
        <v>307</v>
      </c>
      <c r="P1332" t="s">
        <v>307</v>
      </c>
      <c r="Q1332" t="s">
        <v>307</v>
      </c>
    </row>
    <row r="1333" spans="1:26" x14ac:dyDescent="0.25">
      <c r="A1333">
        <v>302</v>
      </c>
      <c r="B1333" t="s">
        <v>169</v>
      </c>
      <c r="C1333" t="s">
        <v>304</v>
      </c>
      <c r="D1333" t="s">
        <v>48</v>
      </c>
      <c r="E1333" t="s">
        <v>307</v>
      </c>
      <c r="F1333" t="s">
        <v>307</v>
      </c>
      <c r="G1333" t="s">
        <v>307</v>
      </c>
      <c r="H1333" t="s">
        <v>307</v>
      </c>
      <c r="I1333" t="s">
        <v>307</v>
      </c>
      <c r="J1333" t="s">
        <v>307</v>
      </c>
      <c r="K1333" t="s">
        <v>307</v>
      </c>
      <c r="L1333" t="s">
        <v>307</v>
      </c>
      <c r="M1333" t="s">
        <v>307</v>
      </c>
      <c r="N1333" t="s">
        <v>307</v>
      </c>
      <c r="O1333" t="s">
        <v>307</v>
      </c>
      <c r="P1333" t="s">
        <v>307</v>
      </c>
      <c r="Q1333" t="s">
        <v>307</v>
      </c>
    </row>
    <row r="1334" spans="1:26" x14ac:dyDescent="0.25">
      <c r="A1334">
        <v>302</v>
      </c>
      <c r="B1334" t="s">
        <v>169</v>
      </c>
      <c r="C1334" t="s">
        <v>433</v>
      </c>
      <c r="D1334" t="s">
        <v>48</v>
      </c>
      <c r="E1334" t="s">
        <v>307</v>
      </c>
      <c r="F1334" t="s">
        <v>307</v>
      </c>
      <c r="G1334" t="s">
        <v>307</v>
      </c>
      <c r="H1334" t="s">
        <v>307</v>
      </c>
      <c r="I1334" t="s">
        <v>307</v>
      </c>
      <c r="J1334" t="s">
        <v>307</v>
      </c>
      <c r="K1334" t="s">
        <v>307</v>
      </c>
      <c r="L1334" t="s">
        <v>307</v>
      </c>
      <c r="M1334" t="s">
        <v>307</v>
      </c>
      <c r="N1334" t="s">
        <v>307</v>
      </c>
      <c r="O1334" t="s">
        <v>307</v>
      </c>
      <c r="P1334" t="s">
        <v>307</v>
      </c>
      <c r="Q1334" t="s">
        <v>307</v>
      </c>
    </row>
    <row r="1335" spans="1:26" x14ac:dyDescent="0.25">
      <c r="A1335">
        <v>302</v>
      </c>
      <c r="B1335" t="s">
        <v>169</v>
      </c>
      <c r="C1335" t="s">
        <v>305</v>
      </c>
      <c r="D1335" t="s">
        <v>48</v>
      </c>
      <c r="E1335" t="s">
        <v>307</v>
      </c>
      <c r="F1335" t="s">
        <v>307</v>
      </c>
      <c r="G1335" t="s">
        <v>307</v>
      </c>
      <c r="H1335" t="s">
        <v>307</v>
      </c>
      <c r="I1335" t="s">
        <v>307</v>
      </c>
      <c r="J1335" t="s">
        <v>307</v>
      </c>
      <c r="K1335" t="s">
        <v>307</v>
      </c>
      <c r="L1335" t="s">
        <v>307</v>
      </c>
      <c r="M1335" t="s">
        <v>307</v>
      </c>
      <c r="N1335" t="s">
        <v>307</v>
      </c>
      <c r="O1335" t="s">
        <v>307</v>
      </c>
      <c r="P1335" t="s">
        <v>307</v>
      </c>
      <c r="Q1335" t="s">
        <v>307</v>
      </c>
    </row>
    <row r="1336" spans="1:26" x14ac:dyDescent="0.25">
      <c r="A1336">
        <v>302</v>
      </c>
      <c r="B1336" t="s">
        <v>169</v>
      </c>
      <c r="C1336" t="s">
        <v>306</v>
      </c>
      <c r="D1336" t="s">
        <v>48</v>
      </c>
      <c r="E1336" t="s">
        <v>307</v>
      </c>
      <c r="F1336" t="s">
        <v>307</v>
      </c>
      <c r="G1336" t="s">
        <v>307</v>
      </c>
      <c r="H1336" t="s">
        <v>307</v>
      </c>
      <c r="I1336" t="s">
        <v>307</v>
      </c>
      <c r="J1336" t="s">
        <v>307</v>
      </c>
      <c r="K1336" t="s">
        <v>307</v>
      </c>
      <c r="L1336" t="s">
        <v>307</v>
      </c>
      <c r="M1336" t="s">
        <v>307</v>
      </c>
      <c r="N1336" t="s">
        <v>307</v>
      </c>
      <c r="O1336" t="s">
        <v>307</v>
      </c>
      <c r="P1336" t="s">
        <v>307</v>
      </c>
      <c r="Q1336" t="s">
        <v>307</v>
      </c>
    </row>
    <row r="1337" spans="1:26" x14ac:dyDescent="0.25">
      <c r="A1337">
        <v>302</v>
      </c>
      <c r="B1337" t="s">
        <v>169</v>
      </c>
      <c r="C1337" t="s">
        <v>44</v>
      </c>
      <c r="D1337" t="s">
        <v>54</v>
      </c>
      <c r="E1337" t="s">
        <v>307</v>
      </c>
      <c r="F1337" t="s">
        <v>307</v>
      </c>
      <c r="G1337" t="s">
        <v>307</v>
      </c>
      <c r="H1337" t="s">
        <v>307</v>
      </c>
      <c r="I1337" t="s">
        <v>307</v>
      </c>
      <c r="J1337" t="s">
        <v>307</v>
      </c>
      <c r="K1337" t="s">
        <v>307</v>
      </c>
      <c r="L1337" t="s">
        <v>307</v>
      </c>
      <c r="M1337" t="s">
        <v>307</v>
      </c>
      <c r="N1337" t="s">
        <v>307</v>
      </c>
      <c r="O1337" t="s">
        <v>307</v>
      </c>
      <c r="P1337" t="s">
        <v>307</v>
      </c>
      <c r="Q1337" t="s">
        <v>307</v>
      </c>
      <c r="R1337" t="s">
        <v>307</v>
      </c>
      <c r="S1337" t="s">
        <v>307</v>
      </c>
      <c r="T1337" t="s">
        <v>307</v>
      </c>
      <c r="U1337" t="s">
        <v>307</v>
      </c>
      <c r="V1337" t="s">
        <v>307</v>
      </c>
      <c r="W1337" t="s">
        <v>307</v>
      </c>
    </row>
    <row r="1338" spans="1:26" x14ac:dyDescent="0.25">
      <c r="A1338">
        <v>302</v>
      </c>
      <c r="B1338" t="s">
        <v>169</v>
      </c>
      <c r="C1338" t="s">
        <v>44</v>
      </c>
      <c r="D1338" t="s">
        <v>55</v>
      </c>
      <c r="E1338" t="s">
        <v>307</v>
      </c>
      <c r="F1338" t="s">
        <v>307</v>
      </c>
      <c r="G1338" t="s">
        <v>307</v>
      </c>
      <c r="H1338" t="s">
        <v>307</v>
      </c>
      <c r="I1338" t="s">
        <v>307</v>
      </c>
      <c r="J1338" t="s">
        <v>307</v>
      </c>
      <c r="K1338" t="s">
        <v>307</v>
      </c>
      <c r="L1338" t="s">
        <v>307</v>
      </c>
      <c r="M1338" t="s">
        <v>307</v>
      </c>
      <c r="N1338" t="s">
        <v>307</v>
      </c>
      <c r="O1338" t="s">
        <v>307</v>
      </c>
      <c r="P1338" t="s">
        <v>307</v>
      </c>
      <c r="Q1338" t="s">
        <v>307</v>
      </c>
      <c r="R1338" t="s">
        <v>307</v>
      </c>
      <c r="S1338" t="s">
        <v>307</v>
      </c>
      <c r="T1338" t="s">
        <v>307</v>
      </c>
      <c r="U1338" t="s">
        <v>307</v>
      </c>
      <c r="V1338" t="s">
        <v>307</v>
      </c>
      <c r="W1338" t="s">
        <v>307</v>
      </c>
    </row>
    <row r="1339" spans="1:26" x14ac:dyDescent="0.25">
      <c r="A1339">
        <v>302</v>
      </c>
      <c r="B1339" t="s">
        <v>169</v>
      </c>
      <c r="C1339" t="s">
        <v>44</v>
      </c>
      <c r="D1339" t="s">
        <v>56</v>
      </c>
      <c r="E1339" t="s">
        <v>307</v>
      </c>
      <c r="F1339" t="s">
        <v>307</v>
      </c>
      <c r="G1339" t="s">
        <v>307</v>
      </c>
      <c r="H1339" t="s">
        <v>307</v>
      </c>
      <c r="I1339" t="s">
        <v>307</v>
      </c>
      <c r="J1339" t="s">
        <v>307</v>
      </c>
      <c r="K1339" t="s">
        <v>307</v>
      </c>
      <c r="L1339" t="s">
        <v>307</v>
      </c>
      <c r="M1339" t="s">
        <v>307</v>
      </c>
      <c r="N1339" t="s">
        <v>307</v>
      </c>
      <c r="O1339" t="s">
        <v>307</v>
      </c>
      <c r="P1339" t="s">
        <v>307</v>
      </c>
      <c r="Q1339" t="s">
        <v>307</v>
      </c>
      <c r="R1339" t="s">
        <v>307</v>
      </c>
      <c r="S1339" t="s">
        <v>307</v>
      </c>
      <c r="T1339" t="s">
        <v>307</v>
      </c>
      <c r="U1339" t="s">
        <v>307</v>
      </c>
      <c r="V1339" t="s">
        <v>307</v>
      </c>
      <c r="W1339" t="s">
        <v>307</v>
      </c>
    </row>
    <row r="1340" spans="1:26" x14ac:dyDescent="0.25">
      <c r="A1340">
        <v>302</v>
      </c>
      <c r="B1340" t="s">
        <v>169</v>
      </c>
      <c r="C1340" t="s">
        <v>44</v>
      </c>
      <c r="D1340" t="s">
        <v>57</v>
      </c>
      <c r="E1340" t="s">
        <v>307</v>
      </c>
      <c r="F1340" t="s">
        <v>307</v>
      </c>
      <c r="G1340" t="s">
        <v>307</v>
      </c>
      <c r="H1340" t="s">
        <v>307</v>
      </c>
      <c r="I1340" t="s">
        <v>307</v>
      </c>
      <c r="J1340" t="s">
        <v>307</v>
      </c>
      <c r="K1340" t="s">
        <v>307</v>
      </c>
      <c r="L1340" t="s">
        <v>307</v>
      </c>
      <c r="M1340" t="s">
        <v>307</v>
      </c>
      <c r="N1340" t="s">
        <v>307</v>
      </c>
      <c r="O1340" t="s">
        <v>307</v>
      </c>
      <c r="P1340" t="s">
        <v>307</v>
      </c>
      <c r="Q1340" t="s">
        <v>307</v>
      </c>
      <c r="R1340" t="s">
        <v>307</v>
      </c>
      <c r="S1340" t="s">
        <v>307</v>
      </c>
      <c r="T1340" t="s">
        <v>307</v>
      </c>
      <c r="U1340" t="s">
        <v>307</v>
      </c>
      <c r="V1340" t="s">
        <v>307</v>
      </c>
      <c r="W1340" t="s">
        <v>307</v>
      </c>
    </row>
    <row r="1341" spans="1:26" x14ac:dyDescent="0.25">
      <c r="A1341">
        <v>302</v>
      </c>
      <c r="B1341" t="s">
        <v>169</v>
      </c>
      <c r="C1341" t="s">
        <v>44</v>
      </c>
      <c r="D1341" t="s">
        <v>58</v>
      </c>
      <c r="E1341" t="s">
        <v>307</v>
      </c>
      <c r="F1341" t="s">
        <v>307</v>
      </c>
      <c r="G1341" t="s">
        <v>307</v>
      </c>
      <c r="H1341" t="s">
        <v>307</v>
      </c>
      <c r="I1341" t="s">
        <v>307</v>
      </c>
      <c r="J1341" t="s">
        <v>307</v>
      </c>
      <c r="K1341" t="s">
        <v>307</v>
      </c>
      <c r="L1341" t="s">
        <v>307</v>
      </c>
      <c r="M1341" t="s">
        <v>307</v>
      </c>
      <c r="N1341" t="s">
        <v>307</v>
      </c>
      <c r="O1341" t="s">
        <v>307</v>
      </c>
      <c r="P1341" t="s">
        <v>307</v>
      </c>
      <c r="Q1341" t="s">
        <v>307</v>
      </c>
      <c r="R1341" t="s">
        <v>307</v>
      </c>
      <c r="S1341" t="s">
        <v>307</v>
      </c>
      <c r="T1341" t="s">
        <v>307</v>
      </c>
      <c r="U1341" t="s">
        <v>307</v>
      </c>
      <c r="V1341" t="s">
        <v>307</v>
      </c>
      <c r="W1341" t="s">
        <v>307</v>
      </c>
    </row>
    <row r="1342" spans="1:26" x14ac:dyDescent="0.25">
      <c r="A1342">
        <v>302</v>
      </c>
      <c r="B1342" t="s">
        <v>169</v>
      </c>
      <c r="C1342" t="s">
        <v>44</v>
      </c>
      <c r="D1342" t="s">
        <v>59</v>
      </c>
      <c r="E1342" t="s">
        <v>307</v>
      </c>
      <c r="F1342" t="s">
        <v>307</v>
      </c>
      <c r="G1342" t="s">
        <v>307</v>
      </c>
      <c r="H1342" t="s">
        <v>307</v>
      </c>
      <c r="I1342" t="s">
        <v>307</v>
      </c>
      <c r="J1342" t="s">
        <v>307</v>
      </c>
      <c r="K1342" t="s">
        <v>307</v>
      </c>
      <c r="L1342" t="s">
        <v>307</v>
      </c>
      <c r="M1342" t="s">
        <v>307</v>
      </c>
      <c r="N1342" t="s">
        <v>307</v>
      </c>
      <c r="O1342" t="s">
        <v>307</v>
      </c>
      <c r="P1342" t="s">
        <v>307</v>
      </c>
      <c r="Q1342" t="s">
        <v>307</v>
      </c>
      <c r="R1342" t="s">
        <v>307</v>
      </c>
      <c r="S1342" t="s">
        <v>307</v>
      </c>
      <c r="T1342" t="s">
        <v>307</v>
      </c>
      <c r="U1342" t="s">
        <v>307</v>
      </c>
      <c r="V1342" t="s">
        <v>307</v>
      </c>
      <c r="W1342" t="s">
        <v>307</v>
      </c>
    </row>
    <row r="1343" spans="1:26" x14ac:dyDescent="0.25">
      <c r="A1343">
        <v>302</v>
      </c>
      <c r="B1343" t="s">
        <v>169</v>
      </c>
      <c r="C1343" t="s">
        <v>44</v>
      </c>
      <c r="D1343" t="s">
        <v>60</v>
      </c>
      <c r="E1343" t="s">
        <v>307</v>
      </c>
      <c r="F1343" t="s">
        <v>307</v>
      </c>
      <c r="G1343" t="s">
        <v>307</v>
      </c>
      <c r="H1343" t="s">
        <v>307</v>
      </c>
      <c r="I1343" t="s">
        <v>307</v>
      </c>
      <c r="J1343" t="s">
        <v>307</v>
      </c>
      <c r="K1343" t="s">
        <v>307</v>
      </c>
      <c r="L1343" t="s">
        <v>307</v>
      </c>
      <c r="M1343" t="s">
        <v>307</v>
      </c>
      <c r="N1343" t="s">
        <v>307</v>
      </c>
      <c r="O1343" t="s">
        <v>307</v>
      </c>
      <c r="P1343" t="s">
        <v>307</v>
      </c>
      <c r="Q1343" t="s">
        <v>307</v>
      </c>
      <c r="R1343" t="s">
        <v>307</v>
      </c>
      <c r="S1343" t="s">
        <v>307</v>
      </c>
      <c r="T1343" t="s">
        <v>307</v>
      </c>
      <c r="U1343" t="s">
        <v>307</v>
      </c>
      <c r="V1343" t="s">
        <v>307</v>
      </c>
      <c r="W1343" t="s">
        <v>307</v>
      </c>
    </row>
    <row r="1344" spans="1:26" x14ac:dyDescent="0.25">
      <c r="A1344">
        <v>302</v>
      </c>
      <c r="B1344" t="s">
        <v>169</v>
      </c>
      <c r="C1344" t="s">
        <v>44</v>
      </c>
      <c r="D1344" t="s">
        <v>61</v>
      </c>
      <c r="E1344" t="s">
        <v>307</v>
      </c>
      <c r="F1344" t="s">
        <v>307</v>
      </c>
      <c r="G1344" t="s">
        <v>307</v>
      </c>
      <c r="H1344" t="s">
        <v>307</v>
      </c>
      <c r="I1344" t="s">
        <v>307</v>
      </c>
      <c r="J1344" t="s">
        <v>307</v>
      </c>
      <c r="K1344" t="s">
        <v>307</v>
      </c>
      <c r="L1344" t="s">
        <v>307</v>
      </c>
      <c r="M1344" t="s">
        <v>307</v>
      </c>
      <c r="N1344" t="s">
        <v>307</v>
      </c>
      <c r="O1344" t="s">
        <v>307</v>
      </c>
      <c r="P1344" t="s">
        <v>307</v>
      </c>
      <c r="Q1344" t="s">
        <v>307</v>
      </c>
      <c r="R1344" t="s">
        <v>307</v>
      </c>
      <c r="S1344" t="s">
        <v>307</v>
      </c>
      <c r="T1344" t="s">
        <v>307</v>
      </c>
      <c r="U1344" t="s">
        <v>307</v>
      </c>
      <c r="V1344" t="s">
        <v>307</v>
      </c>
      <c r="W1344" t="s">
        <v>307</v>
      </c>
    </row>
    <row r="1345" spans="1:45" x14ac:dyDescent="0.25">
      <c r="A1345">
        <v>302</v>
      </c>
      <c r="B1345" t="s">
        <v>169</v>
      </c>
      <c r="C1345" t="s">
        <v>44</v>
      </c>
      <c r="D1345" t="s">
        <v>62</v>
      </c>
      <c r="E1345" t="s">
        <v>307</v>
      </c>
      <c r="F1345" t="s">
        <v>307</v>
      </c>
      <c r="G1345" t="s">
        <v>307</v>
      </c>
      <c r="H1345" t="s">
        <v>307</v>
      </c>
      <c r="I1345" t="s">
        <v>307</v>
      </c>
      <c r="J1345" t="s">
        <v>307</v>
      </c>
      <c r="K1345" t="s">
        <v>307</v>
      </c>
      <c r="L1345" t="s">
        <v>307</v>
      </c>
      <c r="M1345" t="s">
        <v>307</v>
      </c>
      <c r="N1345" t="s">
        <v>307</v>
      </c>
      <c r="O1345" t="s">
        <v>307</v>
      </c>
      <c r="P1345" t="s">
        <v>307</v>
      </c>
      <c r="Q1345" t="s">
        <v>307</v>
      </c>
      <c r="R1345" t="s">
        <v>307</v>
      </c>
      <c r="S1345" t="s">
        <v>307</v>
      </c>
      <c r="T1345" t="s">
        <v>307</v>
      </c>
      <c r="U1345" t="s">
        <v>307</v>
      </c>
      <c r="V1345" t="s">
        <v>307</v>
      </c>
      <c r="W1345" t="s">
        <v>307</v>
      </c>
    </row>
    <row r="1346" spans="1:45" x14ac:dyDescent="0.25">
      <c r="A1346">
        <v>302</v>
      </c>
      <c r="B1346" t="s">
        <v>169</v>
      </c>
      <c r="C1346" t="s">
        <v>38</v>
      </c>
      <c r="D1346" t="s">
        <v>47</v>
      </c>
      <c r="E1346" t="s">
        <v>307</v>
      </c>
      <c r="F1346" t="s">
        <v>307</v>
      </c>
      <c r="G1346" t="s">
        <v>307</v>
      </c>
      <c r="H1346" t="s">
        <v>307</v>
      </c>
      <c r="I1346" t="s">
        <v>307</v>
      </c>
      <c r="J1346" t="s">
        <v>307</v>
      </c>
      <c r="K1346" t="s">
        <v>307</v>
      </c>
      <c r="L1346" t="s">
        <v>307</v>
      </c>
      <c r="M1346" t="s">
        <v>307</v>
      </c>
      <c r="N1346" t="s">
        <v>307</v>
      </c>
      <c r="O1346" t="s">
        <v>307</v>
      </c>
      <c r="P1346" t="s">
        <v>307</v>
      </c>
      <c r="Q1346" t="s">
        <v>307</v>
      </c>
      <c r="R1346" t="s">
        <v>307</v>
      </c>
      <c r="S1346" t="s">
        <v>307</v>
      </c>
      <c r="T1346" t="s">
        <v>307</v>
      </c>
      <c r="U1346" t="s">
        <v>307</v>
      </c>
      <c r="V1346" t="s">
        <v>307</v>
      </c>
      <c r="W1346" t="s">
        <v>307</v>
      </c>
      <c r="X1346" t="s">
        <v>307</v>
      </c>
      <c r="Y1346" t="s">
        <v>307</v>
      </c>
      <c r="Z1346" t="s">
        <v>307</v>
      </c>
      <c r="AA1346" t="s">
        <v>307</v>
      </c>
      <c r="AB1346" t="s">
        <v>307</v>
      </c>
      <c r="AC1346" t="s">
        <v>307</v>
      </c>
      <c r="AD1346" t="s">
        <v>307</v>
      </c>
      <c r="AE1346" t="s">
        <v>307</v>
      </c>
      <c r="AF1346" t="s">
        <v>307</v>
      </c>
      <c r="AG1346" t="s">
        <v>307</v>
      </c>
      <c r="AH1346" t="s">
        <v>307</v>
      </c>
      <c r="AI1346" t="s">
        <v>307</v>
      </c>
      <c r="AJ1346" t="s">
        <v>307</v>
      </c>
      <c r="AK1346" t="s">
        <v>307</v>
      </c>
      <c r="AL1346" t="s">
        <v>307</v>
      </c>
      <c r="AM1346" t="s">
        <v>307</v>
      </c>
      <c r="AN1346" t="s">
        <v>307</v>
      </c>
      <c r="AO1346" t="s">
        <v>307</v>
      </c>
      <c r="AP1346" t="s">
        <v>307</v>
      </c>
      <c r="AQ1346" t="s">
        <v>307</v>
      </c>
      <c r="AR1346" t="s">
        <v>307</v>
      </c>
      <c r="AS1346" t="s">
        <v>307</v>
      </c>
    </row>
    <row r="1347" spans="1:45" x14ac:dyDescent="0.25">
      <c r="A1347">
        <v>302</v>
      </c>
      <c r="B1347" t="s">
        <v>169</v>
      </c>
      <c r="C1347" t="s">
        <v>38</v>
      </c>
      <c r="D1347" t="s">
        <v>48</v>
      </c>
      <c r="E1347" t="s">
        <v>307</v>
      </c>
      <c r="F1347" t="s">
        <v>307</v>
      </c>
      <c r="G1347" t="s">
        <v>307</v>
      </c>
      <c r="H1347" t="s">
        <v>307</v>
      </c>
      <c r="I1347" t="s">
        <v>307</v>
      </c>
      <c r="J1347" t="s">
        <v>307</v>
      </c>
      <c r="K1347" t="s">
        <v>307</v>
      </c>
      <c r="L1347" t="s">
        <v>307</v>
      </c>
      <c r="M1347" t="s">
        <v>307</v>
      </c>
      <c r="N1347" t="s">
        <v>307</v>
      </c>
      <c r="O1347" t="s">
        <v>307</v>
      </c>
      <c r="P1347" t="s">
        <v>307</v>
      </c>
      <c r="Q1347" t="s">
        <v>307</v>
      </c>
      <c r="R1347" t="s">
        <v>307</v>
      </c>
      <c r="S1347" t="s">
        <v>307</v>
      </c>
      <c r="T1347" t="s">
        <v>307</v>
      </c>
      <c r="U1347" t="s">
        <v>307</v>
      </c>
      <c r="V1347" t="s">
        <v>307</v>
      </c>
      <c r="W1347" t="s">
        <v>307</v>
      </c>
      <c r="X1347" t="s">
        <v>307</v>
      </c>
      <c r="Y1347" t="s">
        <v>307</v>
      </c>
      <c r="Z1347" t="s">
        <v>307</v>
      </c>
      <c r="AA1347" t="s">
        <v>307</v>
      </c>
      <c r="AB1347" t="s">
        <v>307</v>
      </c>
      <c r="AC1347" t="s">
        <v>307</v>
      </c>
      <c r="AD1347" t="s">
        <v>307</v>
      </c>
      <c r="AE1347" t="s">
        <v>307</v>
      </c>
      <c r="AF1347" t="s">
        <v>307</v>
      </c>
      <c r="AG1347" t="s">
        <v>307</v>
      </c>
      <c r="AH1347" t="s">
        <v>307</v>
      </c>
      <c r="AI1347" t="s">
        <v>307</v>
      </c>
      <c r="AJ1347" t="s">
        <v>307</v>
      </c>
      <c r="AK1347" t="s">
        <v>307</v>
      </c>
      <c r="AL1347" t="s">
        <v>307</v>
      </c>
      <c r="AM1347" t="s">
        <v>307</v>
      </c>
      <c r="AN1347" t="s">
        <v>307</v>
      </c>
      <c r="AO1347" t="s">
        <v>307</v>
      </c>
      <c r="AP1347" t="s">
        <v>307</v>
      </c>
      <c r="AQ1347" t="s">
        <v>307</v>
      </c>
      <c r="AR1347" t="s">
        <v>307</v>
      </c>
      <c r="AS1347" t="s">
        <v>307</v>
      </c>
    </row>
    <row r="1348" spans="1:45" x14ac:dyDescent="0.25">
      <c r="A1348">
        <v>302</v>
      </c>
      <c r="B1348" t="s">
        <v>169</v>
      </c>
      <c r="C1348" t="s">
        <v>38</v>
      </c>
      <c r="D1348" t="s">
        <v>49</v>
      </c>
      <c r="E1348" t="s">
        <v>307</v>
      </c>
      <c r="F1348" t="s">
        <v>307</v>
      </c>
      <c r="G1348" t="s">
        <v>307</v>
      </c>
      <c r="H1348" t="s">
        <v>307</v>
      </c>
      <c r="I1348" t="s">
        <v>307</v>
      </c>
      <c r="J1348" t="s">
        <v>307</v>
      </c>
      <c r="K1348" t="s">
        <v>307</v>
      </c>
      <c r="L1348" t="s">
        <v>307</v>
      </c>
      <c r="M1348" t="s">
        <v>307</v>
      </c>
      <c r="N1348" t="s">
        <v>307</v>
      </c>
      <c r="O1348" t="s">
        <v>307</v>
      </c>
      <c r="P1348" t="s">
        <v>307</v>
      </c>
      <c r="Q1348" t="s">
        <v>307</v>
      </c>
      <c r="R1348" t="s">
        <v>307</v>
      </c>
      <c r="S1348" t="s">
        <v>307</v>
      </c>
      <c r="T1348" t="s">
        <v>307</v>
      </c>
      <c r="U1348" t="s">
        <v>307</v>
      </c>
      <c r="V1348" t="s">
        <v>307</v>
      </c>
      <c r="W1348" t="s">
        <v>307</v>
      </c>
      <c r="X1348" t="s">
        <v>307</v>
      </c>
      <c r="Y1348" t="s">
        <v>307</v>
      </c>
      <c r="Z1348" t="s">
        <v>307</v>
      </c>
      <c r="AA1348" t="s">
        <v>307</v>
      </c>
      <c r="AB1348" t="s">
        <v>307</v>
      </c>
      <c r="AC1348" t="s">
        <v>307</v>
      </c>
      <c r="AD1348" t="s">
        <v>307</v>
      </c>
      <c r="AE1348" t="s">
        <v>307</v>
      </c>
      <c r="AF1348" t="s">
        <v>307</v>
      </c>
      <c r="AG1348" t="s">
        <v>307</v>
      </c>
      <c r="AH1348" t="s">
        <v>307</v>
      </c>
      <c r="AI1348" t="s">
        <v>307</v>
      </c>
      <c r="AJ1348" t="s">
        <v>307</v>
      </c>
      <c r="AK1348" t="s">
        <v>307</v>
      </c>
      <c r="AL1348" t="s">
        <v>307</v>
      </c>
      <c r="AM1348" t="s">
        <v>307</v>
      </c>
      <c r="AN1348" t="s">
        <v>307</v>
      </c>
      <c r="AO1348" t="s">
        <v>307</v>
      </c>
      <c r="AP1348" t="s">
        <v>307</v>
      </c>
      <c r="AQ1348" t="s">
        <v>307</v>
      </c>
      <c r="AR1348" t="s">
        <v>307</v>
      </c>
      <c r="AS1348" t="s">
        <v>307</v>
      </c>
    </row>
    <row r="1349" spans="1:45" x14ac:dyDescent="0.25">
      <c r="A1349">
        <v>302</v>
      </c>
      <c r="B1349" t="s">
        <v>169</v>
      </c>
      <c r="C1349" t="s">
        <v>450</v>
      </c>
      <c r="D1349" t="s">
        <v>48</v>
      </c>
      <c r="E1349" t="s">
        <v>307</v>
      </c>
      <c r="F1349" t="s">
        <v>307</v>
      </c>
      <c r="G1349" t="s">
        <v>307</v>
      </c>
      <c r="H1349" t="s">
        <v>307</v>
      </c>
      <c r="I1349" t="s">
        <v>307</v>
      </c>
      <c r="J1349" t="s">
        <v>307</v>
      </c>
      <c r="K1349" t="s">
        <v>307</v>
      </c>
      <c r="L1349" t="s">
        <v>307</v>
      </c>
      <c r="M1349" t="s">
        <v>307</v>
      </c>
      <c r="N1349" t="s">
        <v>307</v>
      </c>
      <c r="O1349" t="s">
        <v>307</v>
      </c>
      <c r="P1349" t="s">
        <v>307</v>
      </c>
      <c r="Q1349" t="s">
        <v>307</v>
      </c>
      <c r="R1349" t="s">
        <v>307</v>
      </c>
    </row>
    <row r="1350" spans="1:45" x14ac:dyDescent="0.25">
      <c r="A1350">
        <v>302</v>
      </c>
      <c r="B1350" t="s">
        <v>169</v>
      </c>
      <c r="C1350" t="s">
        <v>449</v>
      </c>
      <c r="D1350" t="s">
        <v>48</v>
      </c>
      <c r="E1350" t="s">
        <v>307</v>
      </c>
      <c r="F1350" t="s">
        <v>307</v>
      </c>
      <c r="G1350" t="s">
        <v>307</v>
      </c>
      <c r="H1350" t="s">
        <v>307</v>
      </c>
      <c r="I1350" t="s">
        <v>307</v>
      </c>
      <c r="J1350" t="s">
        <v>307</v>
      </c>
      <c r="K1350" t="s">
        <v>307</v>
      </c>
      <c r="L1350" t="s">
        <v>307</v>
      </c>
      <c r="M1350" t="s">
        <v>307</v>
      </c>
      <c r="N1350" t="s">
        <v>307</v>
      </c>
      <c r="O1350" t="s">
        <v>307</v>
      </c>
      <c r="P1350" t="s">
        <v>307</v>
      </c>
      <c r="Q1350" t="s">
        <v>307</v>
      </c>
      <c r="R1350" t="s">
        <v>307</v>
      </c>
    </row>
    <row r="1351" spans="1:45" x14ac:dyDescent="0.25">
      <c r="A1351">
        <v>302</v>
      </c>
      <c r="B1351" t="s">
        <v>169</v>
      </c>
      <c r="C1351" t="s">
        <v>475</v>
      </c>
      <c r="D1351" t="s">
        <v>48</v>
      </c>
      <c r="E1351" t="s">
        <v>307</v>
      </c>
      <c r="F1351" t="s">
        <v>307</v>
      </c>
      <c r="G1351" t="s">
        <v>307</v>
      </c>
    </row>
    <row r="1352" spans="1:45" x14ac:dyDescent="0.25">
      <c r="A1352">
        <v>302</v>
      </c>
      <c r="B1352" t="s">
        <v>169</v>
      </c>
      <c r="C1352" t="s">
        <v>42</v>
      </c>
      <c r="D1352" t="s">
        <v>48</v>
      </c>
      <c r="E1352" t="s">
        <v>307</v>
      </c>
      <c r="F1352" t="s">
        <v>307</v>
      </c>
      <c r="G1352" t="s">
        <v>307</v>
      </c>
      <c r="H1352" t="s">
        <v>307</v>
      </c>
      <c r="I1352" t="s">
        <v>307</v>
      </c>
      <c r="J1352" t="s">
        <v>307</v>
      </c>
      <c r="K1352" t="s">
        <v>307</v>
      </c>
      <c r="L1352" t="s">
        <v>307</v>
      </c>
      <c r="M1352" t="s">
        <v>307</v>
      </c>
      <c r="N1352" t="s">
        <v>307</v>
      </c>
      <c r="O1352" t="s">
        <v>307</v>
      </c>
      <c r="P1352" t="s">
        <v>307</v>
      </c>
      <c r="Q1352" t="s">
        <v>307</v>
      </c>
      <c r="R1352" t="s">
        <v>307</v>
      </c>
      <c r="S1352" t="s">
        <v>307</v>
      </c>
      <c r="T1352" t="s">
        <v>307</v>
      </c>
      <c r="U1352" t="s">
        <v>307</v>
      </c>
      <c r="V1352" t="s">
        <v>307</v>
      </c>
      <c r="W1352" t="s">
        <v>307</v>
      </c>
      <c r="X1352" t="s">
        <v>307</v>
      </c>
      <c r="Y1352" t="s">
        <v>307</v>
      </c>
      <c r="Z1352" t="s">
        <v>307</v>
      </c>
    </row>
    <row r="1353" spans="1:45" x14ac:dyDescent="0.25">
      <c r="A1353">
        <v>303</v>
      </c>
      <c r="B1353" t="s">
        <v>170</v>
      </c>
      <c r="C1353" t="s">
        <v>43</v>
      </c>
      <c r="D1353" t="s">
        <v>54</v>
      </c>
      <c r="E1353" t="s">
        <v>307</v>
      </c>
      <c r="F1353" t="s">
        <v>307</v>
      </c>
      <c r="G1353" t="s">
        <v>307</v>
      </c>
      <c r="H1353" t="s">
        <v>307</v>
      </c>
      <c r="I1353" t="s">
        <v>307</v>
      </c>
      <c r="J1353" t="s">
        <v>307</v>
      </c>
      <c r="K1353" t="s">
        <v>307</v>
      </c>
      <c r="L1353" t="s">
        <v>307</v>
      </c>
      <c r="M1353" t="s">
        <v>307</v>
      </c>
      <c r="N1353" t="s">
        <v>307</v>
      </c>
      <c r="O1353" t="s">
        <v>307</v>
      </c>
      <c r="P1353" t="s">
        <v>307</v>
      </c>
      <c r="Q1353" t="s">
        <v>307</v>
      </c>
      <c r="R1353" t="s">
        <v>307</v>
      </c>
      <c r="S1353" t="s">
        <v>307</v>
      </c>
      <c r="T1353" t="s">
        <v>307</v>
      </c>
      <c r="U1353" t="s">
        <v>307</v>
      </c>
      <c r="V1353" t="s">
        <v>307</v>
      </c>
      <c r="W1353" t="s">
        <v>307</v>
      </c>
    </row>
    <row r="1354" spans="1:45" x14ac:dyDescent="0.25">
      <c r="A1354">
        <v>303</v>
      </c>
      <c r="B1354" t="s">
        <v>170</v>
      </c>
      <c r="C1354" t="s">
        <v>43</v>
      </c>
      <c r="D1354" t="s">
        <v>55</v>
      </c>
      <c r="E1354" t="s">
        <v>307</v>
      </c>
      <c r="F1354" t="s">
        <v>307</v>
      </c>
      <c r="G1354" t="s">
        <v>307</v>
      </c>
      <c r="H1354" t="s">
        <v>307</v>
      </c>
      <c r="I1354" t="s">
        <v>307</v>
      </c>
      <c r="J1354" t="s">
        <v>307</v>
      </c>
      <c r="K1354" t="s">
        <v>307</v>
      </c>
      <c r="L1354" t="s">
        <v>307</v>
      </c>
      <c r="M1354" t="s">
        <v>307</v>
      </c>
      <c r="N1354" t="s">
        <v>307</v>
      </c>
      <c r="O1354" t="s">
        <v>307</v>
      </c>
      <c r="P1354" t="s">
        <v>307</v>
      </c>
      <c r="Q1354" t="s">
        <v>307</v>
      </c>
      <c r="R1354" t="s">
        <v>307</v>
      </c>
      <c r="S1354" t="s">
        <v>307</v>
      </c>
      <c r="T1354" t="s">
        <v>307</v>
      </c>
      <c r="U1354" t="s">
        <v>307</v>
      </c>
      <c r="V1354" t="s">
        <v>307</v>
      </c>
      <c r="W1354" t="s">
        <v>307</v>
      </c>
    </row>
    <row r="1355" spans="1:45" x14ac:dyDescent="0.25">
      <c r="A1355">
        <v>303</v>
      </c>
      <c r="B1355" t="s">
        <v>170</v>
      </c>
      <c r="C1355" t="s">
        <v>43</v>
      </c>
      <c r="D1355" t="s">
        <v>56</v>
      </c>
      <c r="E1355" t="s">
        <v>307</v>
      </c>
      <c r="F1355" t="s">
        <v>307</v>
      </c>
      <c r="G1355" t="s">
        <v>307</v>
      </c>
      <c r="H1355" t="s">
        <v>307</v>
      </c>
      <c r="I1355" t="s">
        <v>307</v>
      </c>
      <c r="J1355" t="s">
        <v>307</v>
      </c>
      <c r="K1355" t="s">
        <v>307</v>
      </c>
      <c r="L1355" t="s">
        <v>307</v>
      </c>
      <c r="M1355" t="s">
        <v>307</v>
      </c>
      <c r="N1355" t="s">
        <v>307</v>
      </c>
      <c r="O1355" t="s">
        <v>307</v>
      </c>
      <c r="P1355" t="s">
        <v>307</v>
      </c>
      <c r="Q1355" t="s">
        <v>307</v>
      </c>
      <c r="R1355" t="s">
        <v>307</v>
      </c>
      <c r="S1355" t="s">
        <v>307</v>
      </c>
      <c r="T1355" t="s">
        <v>307</v>
      </c>
      <c r="U1355" t="s">
        <v>307</v>
      </c>
      <c r="V1355" t="s">
        <v>307</v>
      </c>
      <c r="W1355" t="s">
        <v>307</v>
      </c>
    </row>
    <row r="1356" spans="1:45" x14ac:dyDescent="0.25">
      <c r="A1356">
        <v>303</v>
      </c>
      <c r="B1356" t="s">
        <v>170</v>
      </c>
      <c r="C1356" t="s">
        <v>43</v>
      </c>
      <c r="D1356" t="s">
        <v>57</v>
      </c>
      <c r="E1356" t="s">
        <v>307</v>
      </c>
      <c r="F1356" t="s">
        <v>307</v>
      </c>
      <c r="G1356" t="s">
        <v>307</v>
      </c>
      <c r="H1356" t="s">
        <v>307</v>
      </c>
      <c r="I1356" t="s">
        <v>307</v>
      </c>
      <c r="J1356" t="s">
        <v>307</v>
      </c>
      <c r="K1356" t="s">
        <v>307</v>
      </c>
      <c r="L1356" t="s">
        <v>307</v>
      </c>
      <c r="M1356" t="s">
        <v>307</v>
      </c>
      <c r="N1356" t="s">
        <v>307</v>
      </c>
      <c r="O1356" t="s">
        <v>307</v>
      </c>
      <c r="P1356" t="s">
        <v>307</v>
      </c>
      <c r="Q1356" t="s">
        <v>307</v>
      </c>
      <c r="R1356" t="s">
        <v>307</v>
      </c>
      <c r="S1356" t="s">
        <v>307</v>
      </c>
      <c r="T1356" t="s">
        <v>307</v>
      </c>
      <c r="U1356" t="s">
        <v>307</v>
      </c>
      <c r="V1356" t="s">
        <v>307</v>
      </c>
      <c r="W1356" t="s">
        <v>307</v>
      </c>
    </row>
    <row r="1357" spans="1:45" x14ac:dyDescent="0.25">
      <c r="A1357">
        <v>303</v>
      </c>
      <c r="B1357" t="s">
        <v>170</v>
      </c>
      <c r="C1357" t="s">
        <v>43</v>
      </c>
      <c r="D1357" t="s">
        <v>58</v>
      </c>
      <c r="E1357" t="s">
        <v>307</v>
      </c>
      <c r="F1357" t="s">
        <v>307</v>
      </c>
      <c r="G1357" t="s">
        <v>307</v>
      </c>
      <c r="H1357" t="s">
        <v>307</v>
      </c>
      <c r="I1357" t="s">
        <v>307</v>
      </c>
      <c r="J1357" t="s">
        <v>307</v>
      </c>
      <c r="K1357" t="s">
        <v>307</v>
      </c>
      <c r="L1357" t="s">
        <v>307</v>
      </c>
      <c r="M1357" t="s">
        <v>307</v>
      </c>
      <c r="N1357" t="s">
        <v>307</v>
      </c>
      <c r="O1357" t="s">
        <v>307</v>
      </c>
      <c r="P1357" t="s">
        <v>307</v>
      </c>
      <c r="Q1357" t="s">
        <v>307</v>
      </c>
      <c r="R1357" t="s">
        <v>307</v>
      </c>
      <c r="S1357" t="s">
        <v>307</v>
      </c>
      <c r="T1357" t="s">
        <v>307</v>
      </c>
      <c r="U1357" t="s">
        <v>307</v>
      </c>
      <c r="V1357" t="s">
        <v>307</v>
      </c>
      <c r="W1357" t="s">
        <v>307</v>
      </c>
    </row>
    <row r="1358" spans="1:45" x14ac:dyDescent="0.25">
      <c r="A1358">
        <v>303</v>
      </c>
      <c r="B1358" t="s">
        <v>170</v>
      </c>
      <c r="C1358" t="s">
        <v>43</v>
      </c>
      <c r="D1358" t="s">
        <v>59</v>
      </c>
      <c r="E1358" t="s">
        <v>307</v>
      </c>
      <c r="F1358" t="s">
        <v>307</v>
      </c>
      <c r="G1358" t="s">
        <v>307</v>
      </c>
      <c r="H1358" t="s">
        <v>307</v>
      </c>
      <c r="I1358" t="s">
        <v>307</v>
      </c>
      <c r="J1358" t="s">
        <v>307</v>
      </c>
      <c r="K1358" t="s">
        <v>307</v>
      </c>
      <c r="L1358" t="s">
        <v>307</v>
      </c>
      <c r="M1358" t="s">
        <v>307</v>
      </c>
      <c r="N1358" t="s">
        <v>307</v>
      </c>
      <c r="O1358" t="s">
        <v>307</v>
      </c>
      <c r="P1358" t="s">
        <v>307</v>
      </c>
      <c r="Q1358" t="s">
        <v>307</v>
      </c>
      <c r="R1358" t="s">
        <v>307</v>
      </c>
      <c r="S1358" t="s">
        <v>307</v>
      </c>
      <c r="T1358" t="s">
        <v>307</v>
      </c>
      <c r="U1358" t="s">
        <v>307</v>
      </c>
      <c r="V1358" t="s">
        <v>307</v>
      </c>
      <c r="W1358" t="s">
        <v>307</v>
      </c>
    </row>
    <row r="1359" spans="1:45" x14ac:dyDescent="0.25">
      <c r="A1359">
        <v>303</v>
      </c>
      <c r="B1359" t="s">
        <v>170</v>
      </c>
      <c r="C1359" t="s">
        <v>43</v>
      </c>
      <c r="D1359" t="s">
        <v>60</v>
      </c>
      <c r="E1359" t="s">
        <v>307</v>
      </c>
      <c r="F1359" t="s">
        <v>307</v>
      </c>
      <c r="G1359" t="s">
        <v>307</v>
      </c>
      <c r="H1359" t="s">
        <v>307</v>
      </c>
      <c r="I1359" t="s">
        <v>307</v>
      </c>
      <c r="J1359" t="s">
        <v>307</v>
      </c>
      <c r="K1359" t="s">
        <v>307</v>
      </c>
      <c r="L1359" t="s">
        <v>307</v>
      </c>
      <c r="M1359" t="s">
        <v>307</v>
      </c>
      <c r="N1359" t="s">
        <v>307</v>
      </c>
      <c r="O1359" t="s">
        <v>307</v>
      </c>
      <c r="P1359" t="s">
        <v>307</v>
      </c>
      <c r="Q1359" t="s">
        <v>307</v>
      </c>
      <c r="R1359" t="s">
        <v>307</v>
      </c>
      <c r="S1359" t="s">
        <v>307</v>
      </c>
      <c r="T1359" t="s">
        <v>307</v>
      </c>
      <c r="U1359" t="s">
        <v>307</v>
      </c>
      <c r="V1359" t="s">
        <v>307</v>
      </c>
      <c r="W1359" t="s">
        <v>307</v>
      </c>
    </row>
    <row r="1360" spans="1:45" x14ac:dyDescent="0.25">
      <c r="A1360">
        <v>303</v>
      </c>
      <c r="B1360" t="s">
        <v>170</v>
      </c>
      <c r="C1360" t="s">
        <v>43</v>
      </c>
      <c r="D1360" t="s">
        <v>61</v>
      </c>
      <c r="E1360" t="s">
        <v>307</v>
      </c>
      <c r="F1360" t="s">
        <v>307</v>
      </c>
      <c r="G1360" t="s">
        <v>307</v>
      </c>
      <c r="H1360" t="s">
        <v>307</v>
      </c>
      <c r="I1360" t="s">
        <v>307</v>
      </c>
      <c r="J1360" t="s">
        <v>307</v>
      </c>
      <c r="K1360" t="s">
        <v>307</v>
      </c>
      <c r="L1360" t="s">
        <v>307</v>
      </c>
      <c r="M1360" t="s">
        <v>307</v>
      </c>
      <c r="N1360" t="s">
        <v>307</v>
      </c>
      <c r="O1360" t="s">
        <v>307</v>
      </c>
      <c r="P1360" t="s">
        <v>307</v>
      </c>
      <c r="Q1360" t="s">
        <v>307</v>
      </c>
      <c r="R1360" t="s">
        <v>307</v>
      </c>
      <c r="S1360" t="s">
        <v>307</v>
      </c>
      <c r="T1360" t="s">
        <v>307</v>
      </c>
      <c r="U1360" t="s">
        <v>307</v>
      </c>
      <c r="V1360" t="s">
        <v>307</v>
      </c>
      <c r="W1360" t="s">
        <v>307</v>
      </c>
    </row>
    <row r="1361" spans="1:45" x14ac:dyDescent="0.25">
      <c r="A1361">
        <v>303</v>
      </c>
      <c r="B1361" t="s">
        <v>170</v>
      </c>
      <c r="C1361" t="s">
        <v>43</v>
      </c>
      <c r="D1361" t="s">
        <v>62</v>
      </c>
      <c r="E1361" t="s">
        <v>307</v>
      </c>
      <c r="F1361" t="s">
        <v>307</v>
      </c>
      <c r="G1361" t="s">
        <v>307</v>
      </c>
      <c r="H1361" t="s">
        <v>307</v>
      </c>
      <c r="I1361" t="s">
        <v>307</v>
      </c>
      <c r="J1361" t="s">
        <v>307</v>
      </c>
      <c r="K1361" t="s">
        <v>307</v>
      </c>
      <c r="L1361" t="s">
        <v>307</v>
      </c>
      <c r="M1361" t="s">
        <v>307</v>
      </c>
      <c r="N1361" t="s">
        <v>307</v>
      </c>
      <c r="O1361" t="s">
        <v>307</v>
      </c>
      <c r="P1361" t="s">
        <v>307</v>
      </c>
      <c r="Q1361" t="s">
        <v>307</v>
      </c>
      <c r="R1361" t="s">
        <v>307</v>
      </c>
      <c r="S1361" t="s">
        <v>307</v>
      </c>
      <c r="T1361" t="s">
        <v>307</v>
      </c>
      <c r="U1361" t="s">
        <v>307</v>
      </c>
      <c r="V1361" t="s">
        <v>307</v>
      </c>
      <c r="W1361" t="s">
        <v>307</v>
      </c>
    </row>
    <row r="1362" spans="1:45" x14ac:dyDescent="0.25">
      <c r="A1362">
        <v>303</v>
      </c>
      <c r="B1362" t="s">
        <v>170</v>
      </c>
      <c r="C1362" t="s">
        <v>36</v>
      </c>
      <c r="D1362" t="s">
        <v>47</v>
      </c>
      <c r="E1362" t="s">
        <v>307</v>
      </c>
      <c r="F1362" t="s">
        <v>307</v>
      </c>
      <c r="G1362" t="s">
        <v>307</v>
      </c>
      <c r="H1362" t="s">
        <v>307</v>
      </c>
      <c r="I1362" t="s">
        <v>307</v>
      </c>
      <c r="J1362" t="s">
        <v>307</v>
      </c>
      <c r="K1362" t="s">
        <v>307</v>
      </c>
      <c r="L1362" t="s">
        <v>307</v>
      </c>
      <c r="M1362" t="s">
        <v>307</v>
      </c>
      <c r="N1362" t="s">
        <v>307</v>
      </c>
      <c r="O1362" t="s">
        <v>307</v>
      </c>
      <c r="P1362" t="s">
        <v>307</v>
      </c>
      <c r="Q1362" t="s">
        <v>307</v>
      </c>
      <c r="R1362" t="s">
        <v>307</v>
      </c>
      <c r="S1362" t="s">
        <v>307</v>
      </c>
      <c r="T1362" t="s">
        <v>307</v>
      </c>
      <c r="U1362" t="s">
        <v>307</v>
      </c>
      <c r="V1362" t="s">
        <v>307</v>
      </c>
      <c r="W1362" t="s">
        <v>307</v>
      </c>
      <c r="X1362" t="s">
        <v>307</v>
      </c>
      <c r="Y1362" t="s">
        <v>307</v>
      </c>
      <c r="Z1362" t="s">
        <v>307</v>
      </c>
      <c r="AA1362" t="s">
        <v>307</v>
      </c>
      <c r="AB1362" t="s">
        <v>307</v>
      </c>
      <c r="AC1362" t="s">
        <v>307</v>
      </c>
      <c r="AD1362" t="s">
        <v>307</v>
      </c>
      <c r="AE1362" t="s">
        <v>307</v>
      </c>
      <c r="AF1362" t="s">
        <v>307</v>
      </c>
      <c r="AG1362" t="s">
        <v>307</v>
      </c>
      <c r="AH1362" t="s">
        <v>307</v>
      </c>
      <c r="AI1362" t="s">
        <v>307</v>
      </c>
      <c r="AJ1362" t="s">
        <v>307</v>
      </c>
      <c r="AK1362" t="s">
        <v>307</v>
      </c>
      <c r="AL1362" t="s">
        <v>307</v>
      </c>
      <c r="AM1362" t="s">
        <v>307</v>
      </c>
      <c r="AN1362" t="s">
        <v>307</v>
      </c>
      <c r="AO1362" t="s">
        <v>307</v>
      </c>
      <c r="AP1362" t="s">
        <v>307</v>
      </c>
      <c r="AQ1362" t="s">
        <v>307</v>
      </c>
      <c r="AR1362" t="s">
        <v>307</v>
      </c>
      <c r="AS1362" t="s">
        <v>307</v>
      </c>
    </row>
    <row r="1363" spans="1:45" x14ac:dyDescent="0.25">
      <c r="A1363">
        <v>303</v>
      </c>
      <c r="B1363" t="s">
        <v>170</v>
      </c>
      <c r="C1363" t="s">
        <v>36</v>
      </c>
      <c r="D1363" t="s">
        <v>48</v>
      </c>
      <c r="E1363" t="s">
        <v>307</v>
      </c>
      <c r="F1363" t="s">
        <v>307</v>
      </c>
      <c r="G1363" t="s">
        <v>307</v>
      </c>
      <c r="H1363" t="s">
        <v>307</v>
      </c>
      <c r="I1363" t="s">
        <v>307</v>
      </c>
      <c r="J1363" t="s">
        <v>307</v>
      </c>
      <c r="K1363" t="s">
        <v>307</v>
      </c>
      <c r="L1363" t="s">
        <v>307</v>
      </c>
      <c r="M1363" t="s">
        <v>307</v>
      </c>
      <c r="N1363" t="s">
        <v>307</v>
      </c>
      <c r="O1363" t="s">
        <v>307</v>
      </c>
      <c r="P1363" t="s">
        <v>307</v>
      </c>
      <c r="Q1363" t="s">
        <v>307</v>
      </c>
      <c r="R1363" t="s">
        <v>307</v>
      </c>
      <c r="S1363" t="s">
        <v>307</v>
      </c>
      <c r="T1363" t="s">
        <v>307</v>
      </c>
      <c r="U1363" t="s">
        <v>307</v>
      </c>
      <c r="V1363" t="s">
        <v>307</v>
      </c>
      <c r="W1363" t="s">
        <v>307</v>
      </c>
      <c r="X1363" t="s">
        <v>307</v>
      </c>
      <c r="Y1363" t="s">
        <v>307</v>
      </c>
      <c r="Z1363" t="s">
        <v>307</v>
      </c>
      <c r="AA1363" t="s">
        <v>307</v>
      </c>
      <c r="AB1363" t="s">
        <v>307</v>
      </c>
      <c r="AC1363" t="s">
        <v>307</v>
      </c>
      <c r="AD1363" t="s">
        <v>307</v>
      </c>
      <c r="AE1363" t="s">
        <v>307</v>
      </c>
      <c r="AF1363" t="s">
        <v>307</v>
      </c>
      <c r="AG1363" t="s">
        <v>307</v>
      </c>
      <c r="AH1363" t="s">
        <v>307</v>
      </c>
      <c r="AI1363" t="s">
        <v>307</v>
      </c>
      <c r="AJ1363" t="s">
        <v>307</v>
      </c>
      <c r="AK1363" t="s">
        <v>307</v>
      </c>
      <c r="AL1363" t="s">
        <v>307</v>
      </c>
      <c r="AM1363" t="s">
        <v>307</v>
      </c>
      <c r="AN1363" t="s">
        <v>307</v>
      </c>
      <c r="AO1363" t="s">
        <v>307</v>
      </c>
      <c r="AP1363" t="s">
        <v>307</v>
      </c>
      <c r="AQ1363" t="s">
        <v>307</v>
      </c>
      <c r="AR1363" t="s">
        <v>307</v>
      </c>
      <c r="AS1363" t="s">
        <v>307</v>
      </c>
    </row>
    <row r="1364" spans="1:45" x14ac:dyDescent="0.25">
      <c r="A1364">
        <v>303</v>
      </c>
      <c r="B1364" t="s">
        <v>170</v>
      </c>
      <c r="C1364" t="s">
        <v>36</v>
      </c>
      <c r="D1364" t="s">
        <v>49</v>
      </c>
      <c r="E1364" t="s">
        <v>307</v>
      </c>
      <c r="F1364" t="s">
        <v>307</v>
      </c>
      <c r="G1364" t="s">
        <v>307</v>
      </c>
      <c r="H1364" t="s">
        <v>307</v>
      </c>
      <c r="I1364" t="s">
        <v>307</v>
      </c>
      <c r="J1364" t="s">
        <v>307</v>
      </c>
      <c r="K1364" t="s">
        <v>307</v>
      </c>
      <c r="L1364" t="s">
        <v>307</v>
      </c>
      <c r="M1364" t="s">
        <v>307</v>
      </c>
      <c r="N1364" t="s">
        <v>307</v>
      </c>
      <c r="O1364" t="s">
        <v>307</v>
      </c>
      <c r="P1364" t="s">
        <v>307</v>
      </c>
      <c r="Q1364" t="s">
        <v>307</v>
      </c>
      <c r="R1364" t="s">
        <v>307</v>
      </c>
      <c r="S1364" t="s">
        <v>307</v>
      </c>
      <c r="T1364" t="s">
        <v>307</v>
      </c>
      <c r="U1364" t="s">
        <v>307</v>
      </c>
      <c r="V1364" t="s">
        <v>307</v>
      </c>
      <c r="W1364" t="s">
        <v>307</v>
      </c>
      <c r="X1364" t="s">
        <v>307</v>
      </c>
      <c r="Y1364" t="s">
        <v>307</v>
      </c>
      <c r="Z1364" t="s">
        <v>307</v>
      </c>
      <c r="AA1364" t="s">
        <v>307</v>
      </c>
      <c r="AB1364" t="s">
        <v>307</v>
      </c>
      <c r="AC1364" t="s">
        <v>307</v>
      </c>
      <c r="AD1364" t="s">
        <v>307</v>
      </c>
      <c r="AE1364" t="s">
        <v>307</v>
      </c>
      <c r="AF1364" t="s">
        <v>307</v>
      </c>
      <c r="AG1364" t="s">
        <v>307</v>
      </c>
      <c r="AH1364" t="s">
        <v>307</v>
      </c>
      <c r="AI1364" t="s">
        <v>307</v>
      </c>
      <c r="AJ1364" t="s">
        <v>307</v>
      </c>
      <c r="AK1364" t="s">
        <v>307</v>
      </c>
      <c r="AL1364" t="s">
        <v>307</v>
      </c>
      <c r="AM1364" t="s">
        <v>307</v>
      </c>
      <c r="AN1364" t="s">
        <v>307</v>
      </c>
      <c r="AO1364" t="s">
        <v>307</v>
      </c>
      <c r="AP1364" t="s">
        <v>307</v>
      </c>
      <c r="AQ1364" t="s">
        <v>307</v>
      </c>
      <c r="AR1364" t="s">
        <v>307</v>
      </c>
      <c r="AS1364" t="s">
        <v>307</v>
      </c>
    </row>
    <row r="1365" spans="1:45" x14ac:dyDescent="0.25">
      <c r="A1365">
        <v>303</v>
      </c>
      <c r="B1365" t="s">
        <v>170</v>
      </c>
      <c r="C1365" t="s">
        <v>37</v>
      </c>
      <c r="D1365" t="s">
        <v>47</v>
      </c>
      <c r="E1365" t="s">
        <v>307</v>
      </c>
      <c r="F1365" t="s">
        <v>307</v>
      </c>
      <c r="G1365" t="s">
        <v>307</v>
      </c>
      <c r="H1365" t="s">
        <v>307</v>
      </c>
      <c r="I1365" t="s">
        <v>307</v>
      </c>
      <c r="J1365" t="s">
        <v>307</v>
      </c>
      <c r="K1365" t="s">
        <v>307</v>
      </c>
      <c r="L1365" t="s">
        <v>307</v>
      </c>
      <c r="M1365" t="s">
        <v>307</v>
      </c>
      <c r="N1365" t="s">
        <v>307</v>
      </c>
      <c r="O1365" t="s">
        <v>307</v>
      </c>
      <c r="P1365" t="s">
        <v>307</v>
      </c>
      <c r="Q1365" t="s">
        <v>307</v>
      </c>
      <c r="R1365" t="s">
        <v>307</v>
      </c>
      <c r="S1365" t="s">
        <v>307</v>
      </c>
      <c r="T1365" t="s">
        <v>307</v>
      </c>
      <c r="U1365" t="s">
        <v>307</v>
      </c>
      <c r="V1365" t="s">
        <v>307</v>
      </c>
      <c r="W1365" t="s">
        <v>307</v>
      </c>
      <c r="X1365" t="s">
        <v>307</v>
      </c>
      <c r="Y1365" t="s">
        <v>307</v>
      </c>
      <c r="Z1365" t="s">
        <v>307</v>
      </c>
      <c r="AA1365" t="s">
        <v>307</v>
      </c>
      <c r="AB1365" t="s">
        <v>307</v>
      </c>
      <c r="AC1365" t="s">
        <v>307</v>
      </c>
      <c r="AD1365" t="s">
        <v>307</v>
      </c>
      <c r="AE1365" t="s">
        <v>307</v>
      </c>
      <c r="AF1365" t="s">
        <v>307</v>
      </c>
      <c r="AG1365" t="s">
        <v>307</v>
      </c>
      <c r="AH1365" t="s">
        <v>307</v>
      </c>
      <c r="AI1365" t="s">
        <v>307</v>
      </c>
      <c r="AJ1365" t="s">
        <v>307</v>
      </c>
      <c r="AK1365" t="s">
        <v>307</v>
      </c>
      <c r="AL1365" t="s">
        <v>307</v>
      </c>
      <c r="AM1365" t="s">
        <v>307</v>
      </c>
      <c r="AN1365" t="s">
        <v>307</v>
      </c>
      <c r="AO1365" t="s">
        <v>307</v>
      </c>
      <c r="AP1365" t="s">
        <v>307</v>
      </c>
      <c r="AQ1365" t="s">
        <v>307</v>
      </c>
      <c r="AR1365" t="s">
        <v>307</v>
      </c>
      <c r="AS1365" t="s">
        <v>307</v>
      </c>
    </row>
    <row r="1366" spans="1:45" x14ac:dyDescent="0.25">
      <c r="A1366">
        <v>303</v>
      </c>
      <c r="B1366" t="s">
        <v>170</v>
      </c>
      <c r="C1366" t="s">
        <v>37</v>
      </c>
      <c r="D1366" t="s">
        <v>48</v>
      </c>
      <c r="E1366" t="s">
        <v>307</v>
      </c>
      <c r="F1366" t="s">
        <v>307</v>
      </c>
      <c r="G1366" t="s">
        <v>307</v>
      </c>
      <c r="H1366" t="s">
        <v>307</v>
      </c>
      <c r="I1366" t="s">
        <v>307</v>
      </c>
      <c r="J1366" t="s">
        <v>307</v>
      </c>
      <c r="K1366" t="s">
        <v>307</v>
      </c>
      <c r="L1366" t="s">
        <v>307</v>
      </c>
      <c r="M1366" t="s">
        <v>307</v>
      </c>
      <c r="N1366" t="s">
        <v>307</v>
      </c>
      <c r="O1366" t="s">
        <v>307</v>
      </c>
      <c r="P1366" t="s">
        <v>307</v>
      </c>
      <c r="Q1366" t="s">
        <v>307</v>
      </c>
      <c r="R1366" t="s">
        <v>307</v>
      </c>
      <c r="S1366" t="s">
        <v>307</v>
      </c>
      <c r="T1366" t="s">
        <v>307</v>
      </c>
      <c r="U1366" t="s">
        <v>307</v>
      </c>
      <c r="V1366" t="s">
        <v>307</v>
      </c>
      <c r="W1366" t="s">
        <v>307</v>
      </c>
      <c r="X1366" t="s">
        <v>307</v>
      </c>
      <c r="Y1366" t="s">
        <v>307</v>
      </c>
      <c r="Z1366" t="s">
        <v>307</v>
      </c>
      <c r="AA1366" t="s">
        <v>307</v>
      </c>
      <c r="AB1366" t="s">
        <v>307</v>
      </c>
      <c r="AC1366" t="s">
        <v>307</v>
      </c>
      <c r="AD1366" t="s">
        <v>307</v>
      </c>
      <c r="AE1366" t="s">
        <v>307</v>
      </c>
      <c r="AF1366" t="s">
        <v>307</v>
      </c>
      <c r="AG1366" t="s">
        <v>307</v>
      </c>
      <c r="AH1366" t="s">
        <v>307</v>
      </c>
      <c r="AI1366" t="s">
        <v>307</v>
      </c>
      <c r="AJ1366" t="s">
        <v>307</v>
      </c>
      <c r="AK1366" t="s">
        <v>307</v>
      </c>
      <c r="AL1366" t="s">
        <v>307</v>
      </c>
      <c r="AM1366" t="s">
        <v>307</v>
      </c>
      <c r="AN1366" t="s">
        <v>307</v>
      </c>
      <c r="AO1366" t="s">
        <v>307</v>
      </c>
      <c r="AP1366" t="s">
        <v>307</v>
      </c>
      <c r="AQ1366" t="s">
        <v>307</v>
      </c>
      <c r="AR1366" t="s">
        <v>307</v>
      </c>
      <c r="AS1366" t="s">
        <v>307</v>
      </c>
    </row>
    <row r="1367" spans="1:45" x14ac:dyDescent="0.25">
      <c r="A1367">
        <v>303</v>
      </c>
      <c r="B1367" t="s">
        <v>170</v>
      </c>
      <c r="C1367" t="s">
        <v>37</v>
      </c>
      <c r="D1367" t="s">
        <v>49</v>
      </c>
      <c r="E1367" t="s">
        <v>307</v>
      </c>
      <c r="F1367" t="s">
        <v>307</v>
      </c>
      <c r="G1367" t="s">
        <v>307</v>
      </c>
      <c r="H1367" t="s">
        <v>307</v>
      </c>
      <c r="I1367" t="s">
        <v>307</v>
      </c>
      <c r="J1367" t="s">
        <v>307</v>
      </c>
      <c r="K1367" t="s">
        <v>307</v>
      </c>
      <c r="L1367" t="s">
        <v>307</v>
      </c>
      <c r="M1367" t="s">
        <v>307</v>
      </c>
      <c r="N1367" t="s">
        <v>307</v>
      </c>
      <c r="O1367" t="s">
        <v>307</v>
      </c>
      <c r="P1367" t="s">
        <v>307</v>
      </c>
      <c r="Q1367" t="s">
        <v>307</v>
      </c>
      <c r="R1367" t="s">
        <v>307</v>
      </c>
      <c r="S1367" t="s">
        <v>307</v>
      </c>
      <c r="T1367" t="s">
        <v>307</v>
      </c>
      <c r="U1367" t="s">
        <v>307</v>
      </c>
      <c r="V1367" t="s">
        <v>307</v>
      </c>
      <c r="W1367" t="s">
        <v>307</v>
      </c>
      <c r="X1367" t="s">
        <v>307</v>
      </c>
      <c r="Y1367" t="s">
        <v>307</v>
      </c>
      <c r="Z1367" t="s">
        <v>307</v>
      </c>
      <c r="AA1367" t="s">
        <v>307</v>
      </c>
      <c r="AB1367" t="s">
        <v>307</v>
      </c>
      <c r="AC1367" t="s">
        <v>307</v>
      </c>
      <c r="AD1367" t="s">
        <v>307</v>
      </c>
      <c r="AE1367" t="s">
        <v>307</v>
      </c>
      <c r="AF1367" t="s">
        <v>307</v>
      </c>
      <c r="AG1367" t="s">
        <v>307</v>
      </c>
      <c r="AH1367" t="s">
        <v>307</v>
      </c>
      <c r="AI1367" t="s">
        <v>307</v>
      </c>
      <c r="AJ1367" t="s">
        <v>307</v>
      </c>
      <c r="AK1367" t="s">
        <v>307</v>
      </c>
      <c r="AL1367" t="s">
        <v>307</v>
      </c>
      <c r="AM1367" t="s">
        <v>307</v>
      </c>
      <c r="AN1367" t="s">
        <v>307</v>
      </c>
      <c r="AO1367" t="s">
        <v>307</v>
      </c>
      <c r="AP1367" t="s">
        <v>307</v>
      </c>
      <c r="AQ1367" t="s">
        <v>307</v>
      </c>
      <c r="AR1367" t="s">
        <v>307</v>
      </c>
      <c r="AS1367" t="s">
        <v>307</v>
      </c>
    </row>
    <row r="1368" spans="1:45" x14ac:dyDescent="0.25">
      <c r="A1368">
        <v>303</v>
      </c>
      <c r="B1368" t="s">
        <v>170</v>
      </c>
      <c r="C1368" t="s">
        <v>476</v>
      </c>
      <c r="D1368" t="s">
        <v>48</v>
      </c>
      <c r="E1368" t="s">
        <v>307</v>
      </c>
      <c r="F1368" t="s">
        <v>307</v>
      </c>
      <c r="G1368" t="s">
        <v>307</v>
      </c>
    </row>
    <row r="1369" spans="1:45" x14ac:dyDescent="0.25">
      <c r="A1369">
        <v>303</v>
      </c>
      <c r="B1369" t="s">
        <v>170</v>
      </c>
      <c r="C1369" t="s">
        <v>477</v>
      </c>
      <c r="D1369" t="s">
        <v>48</v>
      </c>
      <c r="E1369" t="s">
        <v>307</v>
      </c>
      <c r="F1369" t="s">
        <v>307</v>
      </c>
      <c r="G1369" t="s">
        <v>307</v>
      </c>
    </row>
    <row r="1370" spans="1:45" x14ac:dyDescent="0.25">
      <c r="A1370">
        <v>303</v>
      </c>
      <c r="B1370" t="s">
        <v>170</v>
      </c>
      <c r="C1370" t="s">
        <v>45</v>
      </c>
      <c r="D1370" t="s">
        <v>63</v>
      </c>
      <c r="E1370" t="s">
        <v>307</v>
      </c>
      <c r="F1370" t="s">
        <v>307</v>
      </c>
      <c r="G1370" t="s">
        <v>307</v>
      </c>
      <c r="H1370" t="s">
        <v>307</v>
      </c>
      <c r="I1370" t="s">
        <v>307</v>
      </c>
      <c r="J1370" t="s">
        <v>307</v>
      </c>
      <c r="K1370" t="s">
        <v>307</v>
      </c>
      <c r="L1370" t="s">
        <v>307</v>
      </c>
      <c r="M1370" t="s">
        <v>307</v>
      </c>
      <c r="N1370" t="s">
        <v>307</v>
      </c>
      <c r="O1370" t="s">
        <v>307</v>
      </c>
      <c r="P1370" t="s">
        <v>307</v>
      </c>
      <c r="Q1370" t="s">
        <v>307</v>
      </c>
      <c r="R1370" t="s">
        <v>307</v>
      </c>
      <c r="S1370" t="s">
        <v>307</v>
      </c>
      <c r="T1370" t="s">
        <v>307</v>
      </c>
      <c r="U1370" t="s">
        <v>307</v>
      </c>
      <c r="V1370" t="s">
        <v>307</v>
      </c>
      <c r="W1370" t="s">
        <v>307</v>
      </c>
    </row>
    <row r="1371" spans="1:45" x14ac:dyDescent="0.25">
      <c r="A1371">
        <v>303</v>
      </c>
      <c r="B1371" t="s">
        <v>170</v>
      </c>
      <c r="C1371" t="s">
        <v>45</v>
      </c>
      <c r="D1371" t="s">
        <v>64</v>
      </c>
      <c r="E1371" t="s">
        <v>307</v>
      </c>
      <c r="F1371" t="s">
        <v>307</v>
      </c>
      <c r="G1371" t="s">
        <v>307</v>
      </c>
      <c r="H1371" t="s">
        <v>307</v>
      </c>
      <c r="I1371" t="s">
        <v>307</v>
      </c>
      <c r="J1371" t="s">
        <v>307</v>
      </c>
      <c r="K1371" t="s">
        <v>307</v>
      </c>
      <c r="L1371" t="s">
        <v>307</v>
      </c>
      <c r="M1371" t="s">
        <v>307</v>
      </c>
      <c r="N1371" t="s">
        <v>307</v>
      </c>
      <c r="O1371" t="s">
        <v>307</v>
      </c>
      <c r="P1371" t="s">
        <v>307</v>
      </c>
      <c r="Q1371" t="s">
        <v>307</v>
      </c>
      <c r="R1371" t="s">
        <v>307</v>
      </c>
      <c r="S1371" t="s">
        <v>307</v>
      </c>
      <c r="T1371" t="s">
        <v>307</v>
      </c>
      <c r="U1371" t="s">
        <v>307</v>
      </c>
      <c r="V1371" t="s">
        <v>307</v>
      </c>
      <c r="W1371" t="s">
        <v>307</v>
      </c>
    </row>
    <row r="1372" spans="1:45" x14ac:dyDescent="0.25">
      <c r="A1372">
        <v>303</v>
      </c>
      <c r="B1372" t="s">
        <v>170</v>
      </c>
      <c r="C1372" t="s">
        <v>40</v>
      </c>
      <c r="D1372" t="s">
        <v>52</v>
      </c>
      <c r="E1372" t="s">
        <v>307</v>
      </c>
      <c r="F1372" t="s">
        <v>307</v>
      </c>
      <c r="G1372" t="s">
        <v>307</v>
      </c>
      <c r="H1372" t="s">
        <v>307</v>
      </c>
      <c r="I1372" t="s">
        <v>307</v>
      </c>
      <c r="J1372" t="s">
        <v>307</v>
      </c>
      <c r="K1372" t="s">
        <v>307</v>
      </c>
      <c r="L1372" t="s">
        <v>307</v>
      </c>
      <c r="M1372" t="s">
        <v>307</v>
      </c>
      <c r="N1372" t="s">
        <v>307</v>
      </c>
      <c r="O1372" t="s">
        <v>307</v>
      </c>
      <c r="P1372" t="s">
        <v>307</v>
      </c>
      <c r="Q1372" t="s">
        <v>307</v>
      </c>
      <c r="R1372" t="s">
        <v>307</v>
      </c>
      <c r="S1372" t="s">
        <v>307</v>
      </c>
      <c r="T1372" t="s">
        <v>307</v>
      </c>
      <c r="U1372" t="s">
        <v>307</v>
      </c>
      <c r="V1372" t="s">
        <v>307</v>
      </c>
      <c r="W1372" t="s">
        <v>307</v>
      </c>
      <c r="X1372" t="s">
        <v>307</v>
      </c>
      <c r="Y1372" t="s">
        <v>307</v>
      </c>
      <c r="Z1372" t="s">
        <v>307</v>
      </c>
    </row>
    <row r="1373" spans="1:45" x14ac:dyDescent="0.25">
      <c r="A1373">
        <v>303</v>
      </c>
      <c r="B1373" t="s">
        <v>170</v>
      </c>
      <c r="C1373" t="s">
        <v>40</v>
      </c>
      <c r="D1373" t="s">
        <v>53</v>
      </c>
      <c r="E1373" t="s">
        <v>307</v>
      </c>
      <c r="F1373" t="s">
        <v>307</v>
      </c>
      <c r="G1373" t="s">
        <v>307</v>
      </c>
      <c r="H1373" t="s">
        <v>307</v>
      </c>
      <c r="I1373" t="s">
        <v>307</v>
      </c>
      <c r="J1373" t="s">
        <v>307</v>
      </c>
      <c r="K1373" t="s">
        <v>307</v>
      </c>
      <c r="L1373" t="s">
        <v>307</v>
      </c>
      <c r="M1373" t="s">
        <v>307</v>
      </c>
      <c r="N1373" t="s">
        <v>307</v>
      </c>
      <c r="O1373" t="s">
        <v>307</v>
      </c>
      <c r="P1373" t="s">
        <v>307</v>
      </c>
      <c r="Q1373" t="s">
        <v>307</v>
      </c>
      <c r="R1373" t="s">
        <v>307</v>
      </c>
      <c r="S1373" t="s">
        <v>307</v>
      </c>
      <c r="T1373" t="s">
        <v>307</v>
      </c>
      <c r="U1373" t="s">
        <v>307</v>
      </c>
      <c r="V1373" t="s">
        <v>307</v>
      </c>
      <c r="W1373" t="s">
        <v>307</v>
      </c>
      <c r="X1373" t="s">
        <v>307</v>
      </c>
      <c r="Y1373" t="s">
        <v>307</v>
      </c>
      <c r="Z1373" t="s">
        <v>307</v>
      </c>
    </row>
    <row r="1374" spans="1:45" x14ac:dyDescent="0.25">
      <c r="A1374">
        <v>303</v>
      </c>
      <c r="B1374" t="s">
        <v>170</v>
      </c>
      <c r="C1374" t="s">
        <v>41</v>
      </c>
      <c r="D1374" t="s">
        <v>48</v>
      </c>
      <c r="E1374" t="s">
        <v>307</v>
      </c>
      <c r="F1374" t="s">
        <v>307</v>
      </c>
      <c r="G1374" t="s">
        <v>307</v>
      </c>
      <c r="H1374" t="s">
        <v>307</v>
      </c>
      <c r="I1374" t="s">
        <v>307</v>
      </c>
      <c r="J1374" t="s">
        <v>307</v>
      </c>
      <c r="K1374" t="s">
        <v>307</v>
      </c>
      <c r="L1374" t="s">
        <v>307</v>
      </c>
      <c r="M1374" t="s">
        <v>307</v>
      </c>
      <c r="N1374" t="s">
        <v>307</v>
      </c>
      <c r="O1374" t="s">
        <v>307</v>
      </c>
      <c r="P1374" t="s">
        <v>307</v>
      </c>
      <c r="Q1374" t="s">
        <v>307</v>
      </c>
      <c r="R1374" t="s">
        <v>307</v>
      </c>
      <c r="S1374" t="s">
        <v>307</v>
      </c>
      <c r="T1374" t="s">
        <v>307</v>
      </c>
      <c r="U1374" t="s">
        <v>307</v>
      </c>
      <c r="V1374" t="s">
        <v>307</v>
      </c>
      <c r="W1374" t="s">
        <v>307</v>
      </c>
      <c r="X1374" t="s">
        <v>307</v>
      </c>
      <c r="Y1374" t="s">
        <v>307</v>
      </c>
      <c r="Z1374" t="s">
        <v>307</v>
      </c>
    </row>
    <row r="1375" spans="1:45" x14ac:dyDescent="0.25">
      <c r="A1375">
        <v>303</v>
      </c>
      <c r="B1375" t="s">
        <v>170</v>
      </c>
      <c r="C1375" t="s">
        <v>459</v>
      </c>
      <c r="D1375" t="s">
        <v>48</v>
      </c>
      <c r="E1375" t="s">
        <v>307</v>
      </c>
      <c r="F1375" t="s">
        <v>307</v>
      </c>
      <c r="G1375" t="s">
        <v>307</v>
      </c>
      <c r="H1375" t="s">
        <v>307</v>
      </c>
      <c r="I1375" t="s">
        <v>307</v>
      </c>
      <c r="J1375" t="s">
        <v>307</v>
      </c>
      <c r="K1375" t="s">
        <v>307</v>
      </c>
      <c r="L1375" t="s">
        <v>307</v>
      </c>
      <c r="M1375" t="s">
        <v>307</v>
      </c>
      <c r="N1375" t="s">
        <v>307</v>
      </c>
      <c r="O1375" t="s">
        <v>307</v>
      </c>
      <c r="P1375" t="s">
        <v>307</v>
      </c>
      <c r="Q1375" t="s">
        <v>307</v>
      </c>
    </row>
    <row r="1376" spans="1:45" x14ac:dyDescent="0.25">
      <c r="A1376">
        <v>303</v>
      </c>
      <c r="B1376" t="s">
        <v>170</v>
      </c>
      <c r="C1376" t="s">
        <v>304</v>
      </c>
      <c r="D1376" t="s">
        <v>48</v>
      </c>
      <c r="E1376" t="s">
        <v>307</v>
      </c>
      <c r="F1376" t="s">
        <v>307</v>
      </c>
      <c r="G1376" t="s">
        <v>307</v>
      </c>
      <c r="H1376" t="s">
        <v>307</v>
      </c>
      <c r="I1376" t="s">
        <v>307</v>
      </c>
      <c r="J1376" t="s">
        <v>307</v>
      </c>
      <c r="K1376" t="s">
        <v>307</v>
      </c>
      <c r="L1376" t="s">
        <v>307</v>
      </c>
      <c r="M1376" t="s">
        <v>307</v>
      </c>
      <c r="N1376" t="s">
        <v>307</v>
      </c>
      <c r="O1376" t="s">
        <v>307</v>
      </c>
      <c r="P1376" t="s">
        <v>307</v>
      </c>
      <c r="Q1376" t="s">
        <v>307</v>
      </c>
    </row>
    <row r="1377" spans="1:45" x14ac:dyDescent="0.25">
      <c r="A1377">
        <v>303</v>
      </c>
      <c r="B1377" t="s">
        <v>170</v>
      </c>
      <c r="C1377" t="s">
        <v>433</v>
      </c>
      <c r="D1377" t="s">
        <v>48</v>
      </c>
      <c r="E1377" t="s">
        <v>307</v>
      </c>
      <c r="F1377" t="s">
        <v>307</v>
      </c>
      <c r="G1377" t="s">
        <v>307</v>
      </c>
      <c r="H1377" t="s">
        <v>307</v>
      </c>
      <c r="I1377" t="s">
        <v>307</v>
      </c>
      <c r="J1377" t="s">
        <v>307</v>
      </c>
      <c r="K1377" t="s">
        <v>307</v>
      </c>
      <c r="L1377" t="s">
        <v>307</v>
      </c>
      <c r="M1377" t="s">
        <v>307</v>
      </c>
      <c r="N1377" t="s">
        <v>307</v>
      </c>
      <c r="O1377" t="s">
        <v>307</v>
      </c>
      <c r="P1377" t="s">
        <v>307</v>
      </c>
      <c r="Q1377" t="s">
        <v>307</v>
      </c>
    </row>
    <row r="1378" spans="1:45" x14ac:dyDescent="0.25">
      <c r="A1378">
        <v>303</v>
      </c>
      <c r="B1378" t="s">
        <v>170</v>
      </c>
      <c r="C1378" t="s">
        <v>305</v>
      </c>
      <c r="D1378" t="s">
        <v>48</v>
      </c>
      <c r="E1378" t="s">
        <v>307</v>
      </c>
      <c r="F1378" t="s">
        <v>307</v>
      </c>
      <c r="G1378" t="s">
        <v>307</v>
      </c>
      <c r="H1378" t="s">
        <v>307</v>
      </c>
      <c r="I1378" t="s">
        <v>307</v>
      </c>
      <c r="J1378" t="s">
        <v>307</v>
      </c>
      <c r="K1378" t="s">
        <v>307</v>
      </c>
      <c r="L1378" t="s">
        <v>307</v>
      </c>
      <c r="M1378" t="s">
        <v>307</v>
      </c>
      <c r="N1378" t="s">
        <v>307</v>
      </c>
      <c r="O1378" t="s">
        <v>307</v>
      </c>
      <c r="P1378" t="s">
        <v>307</v>
      </c>
      <c r="Q1378" t="s">
        <v>307</v>
      </c>
    </row>
    <row r="1379" spans="1:45" x14ac:dyDescent="0.25">
      <c r="A1379">
        <v>303</v>
      </c>
      <c r="B1379" t="s">
        <v>170</v>
      </c>
      <c r="C1379" t="s">
        <v>306</v>
      </c>
      <c r="D1379" t="s">
        <v>48</v>
      </c>
      <c r="E1379" t="s">
        <v>307</v>
      </c>
      <c r="F1379" t="s">
        <v>307</v>
      </c>
      <c r="G1379" t="s">
        <v>307</v>
      </c>
      <c r="H1379" t="s">
        <v>307</v>
      </c>
      <c r="I1379" t="s">
        <v>307</v>
      </c>
      <c r="J1379" t="s">
        <v>307</v>
      </c>
      <c r="K1379" t="s">
        <v>307</v>
      </c>
      <c r="L1379" t="s">
        <v>307</v>
      </c>
      <c r="M1379" t="s">
        <v>307</v>
      </c>
      <c r="N1379" t="s">
        <v>307</v>
      </c>
      <c r="O1379" t="s">
        <v>307</v>
      </c>
      <c r="P1379" t="s">
        <v>307</v>
      </c>
      <c r="Q1379" t="s">
        <v>307</v>
      </c>
    </row>
    <row r="1380" spans="1:45" x14ac:dyDescent="0.25">
      <c r="A1380">
        <v>303</v>
      </c>
      <c r="B1380" t="s">
        <v>170</v>
      </c>
      <c r="C1380" t="s">
        <v>44</v>
      </c>
      <c r="D1380" t="s">
        <v>54</v>
      </c>
      <c r="E1380" t="s">
        <v>307</v>
      </c>
      <c r="F1380" t="s">
        <v>307</v>
      </c>
      <c r="G1380" t="s">
        <v>307</v>
      </c>
      <c r="H1380" t="s">
        <v>307</v>
      </c>
      <c r="I1380" t="s">
        <v>307</v>
      </c>
      <c r="J1380" t="s">
        <v>307</v>
      </c>
      <c r="K1380" t="s">
        <v>307</v>
      </c>
      <c r="L1380" t="s">
        <v>307</v>
      </c>
      <c r="M1380" t="s">
        <v>307</v>
      </c>
      <c r="N1380" t="s">
        <v>307</v>
      </c>
      <c r="O1380" t="s">
        <v>307</v>
      </c>
      <c r="P1380" t="s">
        <v>307</v>
      </c>
      <c r="Q1380" t="s">
        <v>307</v>
      </c>
      <c r="R1380" t="s">
        <v>307</v>
      </c>
      <c r="S1380" t="s">
        <v>307</v>
      </c>
      <c r="T1380" t="s">
        <v>307</v>
      </c>
      <c r="U1380" t="s">
        <v>307</v>
      </c>
      <c r="V1380" t="s">
        <v>307</v>
      </c>
      <c r="W1380" t="s">
        <v>307</v>
      </c>
    </row>
    <row r="1381" spans="1:45" x14ac:dyDescent="0.25">
      <c r="A1381">
        <v>303</v>
      </c>
      <c r="B1381" t="s">
        <v>170</v>
      </c>
      <c r="C1381" t="s">
        <v>44</v>
      </c>
      <c r="D1381" t="s">
        <v>55</v>
      </c>
      <c r="E1381" t="s">
        <v>307</v>
      </c>
      <c r="F1381" t="s">
        <v>307</v>
      </c>
      <c r="G1381" t="s">
        <v>307</v>
      </c>
      <c r="H1381" t="s">
        <v>307</v>
      </c>
      <c r="I1381" t="s">
        <v>307</v>
      </c>
      <c r="J1381" t="s">
        <v>307</v>
      </c>
      <c r="K1381" t="s">
        <v>307</v>
      </c>
      <c r="L1381" t="s">
        <v>307</v>
      </c>
      <c r="M1381" t="s">
        <v>307</v>
      </c>
      <c r="N1381" t="s">
        <v>307</v>
      </c>
      <c r="O1381" t="s">
        <v>307</v>
      </c>
      <c r="P1381" t="s">
        <v>307</v>
      </c>
      <c r="Q1381" t="s">
        <v>307</v>
      </c>
      <c r="R1381" t="s">
        <v>307</v>
      </c>
      <c r="S1381" t="s">
        <v>307</v>
      </c>
      <c r="T1381" t="s">
        <v>307</v>
      </c>
      <c r="U1381" t="s">
        <v>307</v>
      </c>
      <c r="V1381" t="s">
        <v>307</v>
      </c>
      <c r="W1381" t="s">
        <v>307</v>
      </c>
    </row>
    <row r="1382" spans="1:45" x14ac:dyDescent="0.25">
      <c r="A1382">
        <v>303</v>
      </c>
      <c r="B1382" t="s">
        <v>170</v>
      </c>
      <c r="C1382" t="s">
        <v>44</v>
      </c>
      <c r="D1382" t="s">
        <v>56</v>
      </c>
      <c r="E1382" t="s">
        <v>307</v>
      </c>
      <c r="F1382" t="s">
        <v>307</v>
      </c>
      <c r="G1382" t="s">
        <v>307</v>
      </c>
      <c r="H1382" t="s">
        <v>307</v>
      </c>
      <c r="I1382" t="s">
        <v>307</v>
      </c>
      <c r="J1382" t="s">
        <v>307</v>
      </c>
      <c r="K1382" t="s">
        <v>307</v>
      </c>
      <c r="L1382" t="s">
        <v>307</v>
      </c>
      <c r="M1382" t="s">
        <v>307</v>
      </c>
      <c r="N1382" t="s">
        <v>307</v>
      </c>
      <c r="O1382" t="s">
        <v>307</v>
      </c>
      <c r="P1382" t="s">
        <v>307</v>
      </c>
      <c r="Q1382" t="s">
        <v>307</v>
      </c>
      <c r="R1382" t="s">
        <v>307</v>
      </c>
      <c r="S1382" t="s">
        <v>307</v>
      </c>
      <c r="T1382" t="s">
        <v>307</v>
      </c>
      <c r="U1382" t="s">
        <v>307</v>
      </c>
      <c r="V1382" t="s">
        <v>307</v>
      </c>
      <c r="W1382" t="s">
        <v>307</v>
      </c>
    </row>
    <row r="1383" spans="1:45" x14ac:dyDescent="0.25">
      <c r="A1383">
        <v>303</v>
      </c>
      <c r="B1383" t="s">
        <v>170</v>
      </c>
      <c r="C1383" t="s">
        <v>44</v>
      </c>
      <c r="D1383" t="s">
        <v>57</v>
      </c>
      <c r="E1383" t="s">
        <v>307</v>
      </c>
      <c r="F1383" t="s">
        <v>307</v>
      </c>
      <c r="G1383" t="s">
        <v>307</v>
      </c>
      <c r="H1383" t="s">
        <v>307</v>
      </c>
      <c r="I1383" t="s">
        <v>307</v>
      </c>
      <c r="J1383" t="s">
        <v>307</v>
      </c>
      <c r="K1383" t="s">
        <v>307</v>
      </c>
      <c r="L1383" t="s">
        <v>307</v>
      </c>
      <c r="M1383" t="s">
        <v>307</v>
      </c>
      <c r="N1383" t="s">
        <v>307</v>
      </c>
      <c r="O1383" t="s">
        <v>307</v>
      </c>
      <c r="P1383" t="s">
        <v>307</v>
      </c>
      <c r="Q1383" t="s">
        <v>307</v>
      </c>
      <c r="R1383" t="s">
        <v>307</v>
      </c>
      <c r="S1383" t="s">
        <v>307</v>
      </c>
      <c r="T1383" t="s">
        <v>307</v>
      </c>
      <c r="U1383" t="s">
        <v>307</v>
      </c>
      <c r="V1383" t="s">
        <v>307</v>
      </c>
      <c r="W1383" t="s">
        <v>307</v>
      </c>
    </row>
    <row r="1384" spans="1:45" x14ac:dyDescent="0.25">
      <c r="A1384">
        <v>303</v>
      </c>
      <c r="B1384" t="s">
        <v>170</v>
      </c>
      <c r="C1384" t="s">
        <v>44</v>
      </c>
      <c r="D1384" t="s">
        <v>58</v>
      </c>
      <c r="E1384" t="s">
        <v>307</v>
      </c>
      <c r="F1384" t="s">
        <v>307</v>
      </c>
      <c r="G1384" t="s">
        <v>307</v>
      </c>
      <c r="H1384" t="s">
        <v>307</v>
      </c>
      <c r="I1384" t="s">
        <v>307</v>
      </c>
      <c r="J1384" t="s">
        <v>307</v>
      </c>
      <c r="K1384" t="s">
        <v>307</v>
      </c>
      <c r="L1384" t="s">
        <v>307</v>
      </c>
      <c r="M1384" t="s">
        <v>307</v>
      </c>
      <c r="N1384" t="s">
        <v>307</v>
      </c>
      <c r="O1384" t="s">
        <v>307</v>
      </c>
      <c r="P1384" t="s">
        <v>307</v>
      </c>
      <c r="Q1384" t="s">
        <v>307</v>
      </c>
      <c r="R1384" t="s">
        <v>307</v>
      </c>
      <c r="S1384" t="s">
        <v>307</v>
      </c>
      <c r="T1384" t="s">
        <v>307</v>
      </c>
      <c r="U1384" t="s">
        <v>307</v>
      </c>
      <c r="V1384" t="s">
        <v>307</v>
      </c>
      <c r="W1384" t="s">
        <v>307</v>
      </c>
    </row>
    <row r="1385" spans="1:45" x14ac:dyDescent="0.25">
      <c r="A1385">
        <v>303</v>
      </c>
      <c r="B1385" t="s">
        <v>170</v>
      </c>
      <c r="C1385" t="s">
        <v>44</v>
      </c>
      <c r="D1385" t="s">
        <v>59</v>
      </c>
      <c r="E1385" t="s">
        <v>307</v>
      </c>
      <c r="F1385" t="s">
        <v>307</v>
      </c>
      <c r="G1385" t="s">
        <v>307</v>
      </c>
      <c r="H1385" t="s">
        <v>307</v>
      </c>
      <c r="I1385" t="s">
        <v>307</v>
      </c>
      <c r="J1385" t="s">
        <v>307</v>
      </c>
      <c r="K1385" t="s">
        <v>307</v>
      </c>
      <c r="L1385" t="s">
        <v>307</v>
      </c>
      <c r="M1385" t="s">
        <v>307</v>
      </c>
      <c r="N1385" t="s">
        <v>307</v>
      </c>
      <c r="O1385" t="s">
        <v>307</v>
      </c>
      <c r="P1385" t="s">
        <v>307</v>
      </c>
      <c r="Q1385" t="s">
        <v>307</v>
      </c>
      <c r="R1385" t="s">
        <v>307</v>
      </c>
      <c r="S1385" t="s">
        <v>307</v>
      </c>
      <c r="T1385" t="s">
        <v>307</v>
      </c>
      <c r="U1385" t="s">
        <v>307</v>
      </c>
      <c r="V1385" t="s">
        <v>307</v>
      </c>
      <c r="W1385" t="s">
        <v>307</v>
      </c>
    </row>
    <row r="1386" spans="1:45" x14ac:dyDescent="0.25">
      <c r="A1386">
        <v>303</v>
      </c>
      <c r="B1386" t="s">
        <v>170</v>
      </c>
      <c r="C1386" t="s">
        <v>44</v>
      </c>
      <c r="D1386" t="s">
        <v>60</v>
      </c>
      <c r="E1386" t="s">
        <v>307</v>
      </c>
      <c r="F1386" t="s">
        <v>307</v>
      </c>
      <c r="G1386" t="s">
        <v>307</v>
      </c>
      <c r="H1386" t="s">
        <v>307</v>
      </c>
      <c r="I1386" t="s">
        <v>307</v>
      </c>
      <c r="J1386" t="s">
        <v>307</v>
      </c>
      <c r="K1386" t="s">
        <v>307</v>
      </c>
      <c r="L1386" t="s">
        <v>307</v>
      </c>
      <c r="M1386" t="s">
        <v>307</v>
      </c>
      <c r="N1386" t="s">
        <v>307</v>
      </c>
      <c r="O1386" t="s">
        <v>307</v>
      </c>
      <c r="P1386" t="s">
        <v>307</v>
      </c>
      <c r="Q1386" t="s">
        <v>307</v>
      </c>
      <c r="R1386" t="s">
        <v>307</v>
      </c>
      <c r="S1386" t="s">
        <v>307</v>
      </c>
      <c r="T1386" t="s">
        <v>307</v>
      </c>
      <c r="U1386" t="s">
        <v>307</v>
      </c>
      <c r="V1386" t="s">
        <v>307</v>
      </c>
      <c r="W1386" t="s">
        <v>307</v>
      </c>
    </row>
    <row r="1387" spans="1:45" x14ac:dyDescent="0.25">
      <c r="A1387">
        <v>303</v>
      </c>
      <c r="B1387" t="s">
        <v>170</v>
      </c>
      <c r="C1387" t="s">
        <v>44</v>
      </c>
      <c r="D1387" t="s">
        <v>61</v>
      </c>
      <c r="E1387" t="s">
        <v>307</v>
      </c>
      <c r="F1387" t="s">
        <v>307</v>
      </c>
      <c r="G1387" t="s">
        <v>307</v>
      </c>
      <c r="H1387" t="s">
        <v>307</v>
      </c>
      <c r="I1387" t="s">
        <v>307</v>
      </c>
      <c r="J1387" t="s">
        <v>307</v>
      </c>
      <c r="K1387" t="s">
        <v>307</v>
      </c>
      <c r="L1387" t="s">
        <v>307</v>
      </c>
      <c r="M1387" t="s">
        <v>307</v>
      </c>
      <c r="N1387" t="s">
        <v>307</v>
      </c>
      <c r="O1387" t="s">
        <v>307</v>
      </c>
      <c r="P1387" t="s">
        <v>307</v>
      </c>
      <c r="Q1387" t="s">
        <v>307</v>
      </c>
      <c r="R1387" t="s">
        <v>307</v>
      </c>
      <c r="S1387" t="s">
        <v>307</v>
      </c>
      <c r="T1387" t="s">
        <v>307</v>
      </c>
      <c r="U1387" t="s">
        <v>307</v>
      </c>
      <c r="V1387" t="s">
        <v>307</v>
      </c>
      <c r="W1387" t="s">
        <v>307</v>
      </c>
    </row>
    <row r="1388" spans="1:45" x14ac:dyDescent="0.25">
      <c r="A1388">
        <v>303</v>
      </c>
      <c r="B1388" t="s">
        <v>170</v>
      </c>
      <c r="C1388" t="s">
        <v>44</v>
      </c>
      <c r="D1388" t="s">
        <v>62</v>
      </c>
      <c r="E1388" t="s">
        <v>307</v>
      </c>
      <c r="F1388" t="s">
        <v>307</v>
      </c>
      <c r="G1388" t="s">
        <v>307</v>
      </c>
      <c r="H1388" t="s">
        <v>307</v>
      </c>
      <c r="I1388" t="s">
        <v>307</v>
      </c>
      <c r="J1388" t="s">
        <v>307</v>
      </c>
      <c r="K1388" t="s">
        <v>307</v>
      </c>
      <c r="L1388" t="s">
        <v>307</v>
      </c>
      <c r="M1388" t="s">
        <v>307</v>
      </c>
      <c r="N1388" t="s">
        <v>307</v>
      </c>
      <c r="O1388" t="s">
        <v>307</v>
      </c>
      <c r="P1388" t="s">
        <v>307</v>
      </c>
      <c r="Q1388" t="s">
        <v>307</v>
      </c>
      <c r="R1388" t="s">
        <v>307</v>
      </c>
      <c r="S1388" t="s">
        <v>307</v>
      </c>
      <c r="T1388" t="s">
        <v>307</v>
      </c>
      <c r="U1388" t="s">
        <v>307</v>
      </c>
      <c r="V1388" t="s">
        <v>307</v>
      </c>
      <c r="W1388" t="s">
        <v>307</v>
      </c>
    </row>
    <row r="1389" spans="1:45" x14ac:dyDescent="0.25">
      <c r="A1389">
        <v>303</v>
      </c>
      <c r="B1389" t="s">
        <v>170</v>
      </c>
      <c r="C1389" t="s">
        <v>38</v>
      </c>
      <c r="D1389" t="s">
        <v>47</v>
      </c>
      <c r="E1389" t="s">
        <v>307</v>
      </c>
      <c r="F1389" t="s">
        <v>307</v>
      </c>
      <c r="G1389" t="s">
        <v>307</v>
      </c>
      <c r="H1389" t="s">
        <v>307</v>
      </c>
      <c r="I1389" t="s">
        <v>307</v>
      </c>
      <c r="J1389" t="s">
        <v>307</v>
      </c>
      <c r="K1389" t="s">
        <v>307</v>
      </c>
      <c r="L1389" t="s">
        <v>307</v>
      </c>
      <c r="M1389" t="s">
        <v>307</v>
      </c>
      <c r="N1389" t="s">
        <v>307</v>
      </c>
      <c r="O1389" t="s">
        <v>307</v>
      </c>
      <c r="P1389" t="s">
        <v>307</v>
      </c>
      <c r="Q1389" t="s">
        <v>307</v>
      </c>
      <c r="R1389" t="s">
        <v>307</v>
      </c>
      <c r="S1389" t="s">
        <v>307</v>
      </c>
      <c r="T1389" t="s">
        <v>307</v>
      </c>
      <c r="U1389" t="s">
        <v>307</v>
      </c>
      <c r="V1389" t="s">
        <v>307</v>
      </c>
      <c r="W1389" t="s">
        <v>307</v>
      </c>
      <c r="X1389" t="s">
        <v>307</v>
      </c>
      <c r="Y1389" t="s">
        <v>307</v>
      </c>
      <c r="Z1389" t="s">
        <v>307</v>
      </c>
      <c r="AA1389" t="s">
        <v>307</v>
      </c>
      <c r="AB1389" t="s">
        <v>307</v>
      </c>
      <c r="AC1389" t="s">
        <v>307</v>
      </c>
      <c r="AD1389" t="s">
        <v>307</v>
      </c>
      <c r="AE1389" t="s">
        <v>307</v>
      </c>
      <c r="AF1389" t="s">
        <v>307</v>
      </c>
      <c r="AG1389" t="s">
        <v>307</v>
      </c>
      <c r="AH1389" t="s">
        <v>307</v>
      </c>
      <c r="AI1389" t="s">
        <v>307</v>
      </c>
      <c r="AJ1389" t="s">
        <v>307</v>
      </c>
      <c r="AK1389" t="s">
        <v>307</v>
      </c>
      <c r="AL1389" t="s">
        <v>307</v>
      </c>
      <c r="AM1389" t="s">
        <v>307</v>
      </c>
      <c r="AN1389" t="s">
        <v>307</v>
      </c>
      <c r="AO1389" t="s">
        <v>307</v>
      </c>
      <c r="AP1389" t="s">
        <v>307</v>
      </c>
      <c r="AQ1389" t="s">
        <v>307</v>
      </c>
      <c r="AR1389" t="s">
        <v>307</v>
      </c>
      <c r="AS1389" t="s">
        <v>307</v>
      </c>
    </row>
    <row r="1390" spans="1:45" x14ac:dyDescent="0.25">
      <c r="A1390">
        <v>303</v>
      </c>
      <c r="B1390" t="s">
        <v>170</v>
      </c>
      <c r="C1390" t="s">
        <v>38</v>
      </c>
      <c r="D1390" t="s">
        <v>48</v>
      </c>
      <c r="E1390" t="s">
        <v>307</v>
      </c>
      <c r="F1390" t="s">
        <v>307</v>
      </c>
      <c r="G1390" t="s">
        <v>307</v>
      </c>
      <c r="H1390" t="s">
        <v>307</v>
      </c>
      <c r="I1390" t="s">
        <v>307</v>
      </c>
      <c r="J1390" t="s">
        <v>307</v>
      </c>
      <c r="K1390" t="s">
        <v>307</v>
      </c>
      <c r="L1390" t="s">
        <v>307</v>
      </c>
      <c r="M1390" t="s">
        <v>307</v>
      </c>
      <c r="N1390" t="s">
        <v>307</v>
      </c>
      <c r="O1390" t="s">
        <v>307</v>
      </c>
      <c r="P1390" t="s">
        <v>307</v>
      </c>
      <c r="Q1390" t="s">
        <v>307</v>
      </c>
      <c r="R1390" t="s">
        <v>307</v>
      </c>
      <c r="S1390" t="s">
        <v>307</v>
      </c>
      <c r="T1390" t="s">
        <v>307</v>
      </c>
      <c r="U1390" t="s">
        <v>307</v>
      </c>
      <c r="V1390" t="s">
        <v>307</v>
      </c>
      <c r="W1390" t="s">
        <v>307</v>
      </c>
      <c r="X1390" t="s">
        <v>307</v>
      </c>
      <c r="Y1390" t="s">
        <v>307</v>
      </c>
      <c r="Z1390" t="s">
        <v>307</v>
      </c>
      <c r="AA1390" t="s">
        <v>307</v>
      </c>
      <c r="AB1390" t="s">
        <v>307</v>
      </c>
      <c r="AC1390" t="s">
        <v>307</v>
      </c>
      <c r="AD1390" t="s">
        <v>307</v>
      </c>
      <c r="AE1390" t="s">
        <v>307</v>
      </c>
      <c r="AF1390" t="s">
        <v>307</v>
      </c>
      <c r="AG1390" t="s">
        <v>307</v>
      </c>
      <c r="AH1390" t="s">
        <v>307</v>
      </c>
      <c r="AI1390" t="s">
        <v>307</v>
      </c>
      <c r="AJ1390" t="s">
        <v>307</v>
      </c>
      <c r="AK1390" t="s">
        <v>307</v>
      </c>
      <c r="AL1390" t="s">
        <v>307</v>
      </c>
      <c r="AM1390" t="s">
        <v>307</v>
      </c>
      <c r="AN1390" t="s">
        <v>307</v>
      </c>
      <c r="AO1390" t="s">
        <v>307</v>
      </c>
      <c r="AP1390" t="s">
        <v>307</v>
      </c>
      <c r="AQ1390" t="s">
        <v>307</v>
      </c>
      <c r="AR1390" t="s">
        <v>307</v>
      </c>
      <c r="AS1390" t="s">
        <v>307</v>
      </c>
    </row>
    <row r="1391" spans="1:45" x14ac:dyDescent="0.25">
      <c r="A1391">
        <v>303</v>
      </c>
      <c r="B1391" t="s">
        <v>170</v>
      </c>
      <c r="C1391" t="s">
        <v>38</v>
      </c>
      <c r="D1391" t="s">
        <v>49</v>
      </c>
      <c r="E1391" t="s">
        <v>307</v>
      </c>
      <c r="F1391" t="s">
        <v>307</v>
      </c>
      <c r="G1391" t="s">
        <v>307</v>
      </c>
      <c r="H1391" t="s">
        <v>307</v>
      </c>
      <c r="I1391" t="s">
        <v>307</v>
      </c>
      <c r="J1391" t="s">
        <v>307</v>
      </c>
      <c r="K1391" t="s">
        <v>307</v>
      </c>
      <c r="L1391" t="s">
        <v>307</v>
      </c>
      <c r="M1391" t="s">
        <v>307</v>
      </c>
      <c r="N1391" t="s">
        <v>307</v>
      </c>
      <c r="O1391" t="s">
        <v>307</v>
      </c>
      <c r="P1391" t="s">
        <v>307</v>
      </c>
      <c r="Q1391" t="s">
        <v>307</v>
      </c>
      <c r="R1391" t="s">
        <v>307</v>
      </c>
      <c r="S1391" t="s">
        <v>307</v>
      </c>
      <c r="T1391" t="s">
        <v>307</v>
      </c>
      <c r="U1391" t="s">
        <v>307</v>
      </c>
      <c r="V1391" t="s">
        <v>307</v>
      </c>
      <c r="W1391" t="s">
        <v>307</v>
      </c>
      <c r="X1391" t="s">
        <v>307</v>
      </c>
      <c r="Y1391" t="s">
        <v>307</v>
      </c>
      <c r="Z1391" t="s">
        <v>307</v>
      </c>
      <c r="AA1391" t="s">
        <v>307</v>
      </c>
      <c r="AB1391" t="s">
        <v>307</v>
      </c>
      <c r="AC1391" t="s">
        <v>307</v>
      </c>
      <c r="AD1391" t="s">
        <v>307</v>
      </c>
      <c r="AE1391" t="s">
        <v>307</v>
      </c>
      <c r="AF1391" t="s">
        <v>307</v>
      </c>
      <c r="AG1391" t="s">
        <v>307</v>
      </c>
      <c r="AH1391" t="s">
        <v>307</v>
      </c>
      <c r="AI1391" t="s">
        <v>307</v>
      </c>
      <c r="AJ1391" t="s">
        <v>307</v>
      </c>
      <c r="AK1391" t="s">
        <v>307</v>
      </c>
      <c r="AL1391" t="s">
        <v>307</v>
      </c>
      <c r="AM1391" t="s">
        <v>307</v>
      </c>
      <c r="AN1391" t="s">
        <v>307</v>
      </c>
      <c r="AO1391" t="s">
        <v>307</v>
      </c>
      <c r="AP1391" t="s">
        <v>307</v>
      </c>
      <c r="AQ1391" t="s">
        <v>307</v>
      </c>
      <c r="AR1391" t="s">
        <v>307</v>
      </c>
      <c r="AS1391" t="s">
        <v>307</v>
      </c>
    </row>
    <row r="1392" spans="1:45" x14ac:dyDescent="0.25">
      <c r="A1392">
        <v>303</v>
      </c>
      <c r="B1392" t="s">
        <v>170</v>
      </c>
      <c r="C1392" t="s">
        <v>450</v>
      </c>
      <c r="D1392" t="s">
        <v>48</v>
      </c>
      <c r="E1392" t="s">
        <v>307</v>
      </c>
      <c r="F1392" t="s">
        <v>307</v>
      </c>
      <c r="G1392" t="s">
        <v>307</v>
      </c>
      <c r="H1392" t="s">
        <v>307</v>
      </c>
      <c r="I1392" t="s">
        <v>307</v>
      </c>
      <c r="J1392" t="s">
        <v>307</v>
      </c>
      <c r="K1392" t="s">
        <v>307</v>
      </c>
      <c r="L1392" t="s">
        <v>307</v>
      </c>
      <c r="M1392" t="s">
        <v>307</v>
      </c>
      <c r="N1392" t="s">
        <v>307</v>
      </c>
      <c r="O1392" t="s">
        <v>307</v>
      </c>
      <c r="P1392" t="s">
        <v>307</v>
      </c>
      <c r="Q1392" t="s">
        <v>307</v>
      </c>
      <c r="R1392" t="s">
        <v>307</v>
      </c>
    </row>
    <row r="1393" spans="1:45" x14ac:dyDescent="0.25">
      <c r="A1393">
        <v>303</v>
      </c>
      <c r="B1393" t="s">
        <v>170</v>
      </c>
      <c r="C1393" t="s">
        <v>449</v>
      </c>
      <c r="D1393" t="s">
        <v>48</v>
      </c>
      <c r="E1393" t="s">
        <v>307</v>
      </c>
      <c r="F1393" t="s">
        <v>307</v>
      </c>
      <c r="G1393" t="s">
        <v>307</v>
      </c>
      <c r="H1393" t="s">
        <v>307</v>
      </c>
      <c r="I1393" t="s">
        <v>307</v>
      </c>
      <c r="J1393" t="s">
        <v>307</v>
      </c>
      <c r="K1393" t="s">
        <v>307</v>
      </c>
      <c r="L1393" t="s">
        <v>307</v>
      </c>
      <c r="M1393" t="s">
        <v>307</v>
      </c>
      <c r="N1393" t="s">
        <v>307</v>
      </c>
      <c r="O1393" t="s">
        <v>307</v>
      </c>
      <c r="P1393" t="s">
        <v>307</v>
      </c>
      <c r="Q1393" t="s">
        <v>307</v>
      </c>
      <c r="R1393" t="s">
        <v>307</v>
      </c>
    </row>
    <row r="1394" spans="1:45" x14ac:dyDescent="0.25">
      <c r="A1394">
        <v>303</v>
      </c>
      <c r="B1394" t="s">
        <v>170</v>
      </c>
      <c r="C1394" t="s">
        <v>475</v>
      </c>
      <c r="D1394" t="s">
        <v>48</v>
      </c>
      <c r="E1394" t="s">
        <v>307</v>
      </c>
      <c r="F1394" t="s">
        <v>307</v>
      </c>
      <c r="G1394" t="s">
        <v>307</v>
      </c>
    </row>
    <row r="1395" spans="1:45" x14ac:dyDescent="0.25">
      <c r="A1395">
        <v>303</v>
      </c>
      <c r="B1395" t="s">
        <v>170</v>
      </c>
      <c r="C1395" t="s">
        <v>42</v>
      </c>
      <c r="D1395" t="s">
        <v>48</v>
      </c>
      <c r="E1395" t="s">
        <v>307</v>
      </c>
      <c r="F1395" t="s">
        <v>307</v>
      </c>
      <c r="G1395" t="s">
        <v>307</v>
      </c>
      <c r="H1395" t="s">
        <v>307</v>
      </c>
      <c r="I1395" t="s">
        <v>307</v>
      </c>
      <c r="J1395" t="s">
        <v>307</v>
      </c>
      <c r="K1395" t="s">
        <v>307</v>
      </c>
      <c r="L1395" t="s">
        <v>307</v>
      </c>
      <c r="M1395" t="s">
        <v>307</v>
      </c>
      <c r="N1395" t="s">
        <v>307</v>
      </c>
      <c r="O1395" t="s">
        <v>307</v>
      </c>
      <c r="P1395" t="s">
        <v>307</v>
      </c>
      <c r="Q1395" t="s">
        <v>307</v>
      </c>
      <c r="R1395" t="s">
        <v>307</v>
      </c>
      <c r="S1395" t="s">
        <v>307</v>
      </c>
      <c r="T1395" t="s">
        <v>307</v>
      </c>
      <c r="U1395" t="s">
        <v>307</v>
      </c>
      <c r="V1395" t="s">
        <v>307</v>
      </c>
      <c r="W1395" t="s">
        <v>307</v>
      </c>
      <c r="X1395" t="s">
        <v>307</v>
      </c>
      <c r="Y1395" t="s">
        <v>307</v>
      </c>
      <c r="Z1395" t="s">
        <v>307</v>
      </c>
    </row>
    <row r="1396" spans="1:45" x14ac:dyDescent="0.25">
      <c r="A1396">
        <v>304</v>
      </c>
      <c r="B1396" t="s">
        <v>171</v>
      </c>
      <c r="C1396" t="s">
        <v>43</v>
      </c>
      <c r="D1396" t="s">
        <v>54</v>
      </c>
      <c r="E1396" t="s">
        <v>307</v>
      </c>
      <c r="F1396" t="s">
        <v>307</v>
      </c>
      <c r="G1396" t="s">
        <v>307</v>
      </c>
      <c r="H1396" t="s">
        <v>307</v>
      </c>
      <c r="I1396" t="s">
        <v>307</v>
      </c>
      <c r="J1396" t="s">
        <v>307</v>
      </c>
      <c r="K1396" t="s">
        <v>307</v>
      </c>
      <c r="L1396" t="s">
        <v>307</v>
      </c>
      <c r="M1396" t="s">
        <v>307</v>
      </c>
      <c r="N1396" t="s">
        <v>307</v>
      </c>
      <c r="O1396" t="s">
        <v>307</v>
      </c>
      <c r="P1396" t="s">
        <v>307</v>
      </c>
      <c r="Q1396" t="s">
        <v>307</v>
      </c>
      <c r="R1396" t="s">
        <v>307</v>
      </c>
      <c r="S1396" t="s">
        <v>307</v>
      </c>
      <c r="T1396" t="s">
        <v>307</v>
      </c>
      <c r="U1396" t="s">
        <v>307</v>
      </c>
      <c r="V1396" t="s">
        <v>307</v>
      </c>
      <c r="W1396" t="s">
        <v>307</v>
      </c>
    </row>
    <row r="1397" spans="1:45" x14ac:dyDescent="0.25">
      <c r="A1397">
        <v>304</v>
      </c>
      <c r="B1397" t="s">
        <v>171</v>
      </c>
      <c r="C1397" t="s">
        <v>43</v>
      </c>
      <c r="D1397" t="s">
        <v>55</v>
      </c>
      <c r="E1397" t="s">
        <v>307</v>
      </c>
      <c r="F1397" t="s">
        <v>307</v>
      </c>
      <c r="G1397" t="s">
        <v>307</v>
      </c>
      <c r="H1397" t="s">
        <v>307</v>
      </c>
      <c r="I1397" t="s">
        <v>307</v>
      </c>
      <c r="J1397" t="s">
        <v>307</v>
      </c>
      <c r="K1397" t="s">
        <v>307</v>
      </c>
      <c r="L1397" t="s">
        <v>307</v>
      </c>
      <c r="M1397" t="s">
        <v>307</v>
      </c>
      <c r="N1397" t="s">
        <v>307</v>
      </c>
      <c r="O1397" t="s">
        <v>307</v>
      </c>
      <c r="P1397" t="s">
        <v>307</v>
      </c>
      <c r="Q1397" t="s">
        <v>307</v>
      </c>
      <c r="R1397" t="s">
        <v>307</v>
      </c>
      <c r="S1397" t="s">
        <v>307</v>
      </c>
      <c r="T1397" t="s">
        <v>307</v>
      </c>
      <c r="U1397" t="s">
        <v>307</v>
      </c>
      <c r="V1397" t="s">
        <v>307</v>
      </c>
      <c r="W1397" t="s">
        <v>307</v>
      </c>
    </row>
    <row r="1398" spans="1:45" x14ac:dyDescent="0.25">
      <c r="A1398">
        <v>304</v>
      </c>
      <c r="B1398" t="s">
        <v>171</v>
      </c>
      <c r="C1398" t="s">
        <v>43</v>
      </c>
      <c r="D1398" t="s">
        <v>56</v>
      </c>
      <c r="E1398" t="s">
        <v>307</v>
      </c>
      <c r="F1398" t="s">
        <v>307</v>
      </c>
      <c r="G1398" t="s">
        <v>307</v>
      </c>
      <c r="H1398" t="s">
        <v>307</v>
      </c>
      <c r="I1398" t="s">
        <v>307</v>
      </c>
      <c r="J1398" t="s">
        <v>307</v>
      </c>
      <c r="K1398" t="s">
        <v>307</v>
      </c>
      <c r="L1398" t="s">
        <v>307</v>
      </c>
      <c r="M1398" t="s">
        <v>307</v>
      </c>
      <c r="N1398" t="s">
        <v>307</v>
      </c>
      <c r="O1398" t="s">
        <v>307</v>
      </c>
      <c r="P1398" t="s">
        <v>307</v>
      </c>
      <c r="Q1398" t="s">
        <v>307</v>
      </c>
      <c r="R1398" t="s">
        <v>307</v>
      </c>
      <c r="S1398" t="s">
        <v>307</v>
      </c>
      <c r="T1398" t="s">
        <v>307</v>
      </c>
      <c r="U1398" t="s">
        <v>307</v>
      </c>
      <c r="V1398" t="s">
        <v>307</v>
      </c>
      <c r="W1398" t="s">
        <v>307</v>
      </c>
    </row>
    <row r="1399" spans="1:45" x14ac:dyDescent="0.25">
      <c r="A1399">
        <v>304</v>
      </c>
      <c r="B1399" t="s">
        <v>171</v>
      </c>
      <c r="C1399" t="s">
        <v>43</v>
      </c>
      <c r="D1399" t="s">
        <v>57</v>
      </c>
      <c r="E1399" t="s">
        <v>307</v>
      </c>
      <c r="F1399" t="s">
        <v>307</v>
      </c>
      <c r="G1399" t="s">
        <v>307</v>
      </c>
      <c r="H1399" t="s">
        <v>307</v>
      </c>
      <c r="I1399" t="s">
        <v>307</v>
      </c>
      <c r="J1399" t="s">
        <v>307</v>
      </c>
      <c r="K1399" t="s">
        <v>307</v>
      </c>
      <c r="L1399" t="s">
        <v>307</v>
      </c>
      <c r="M1399" t="s">
        <v>307</v>
      </c>
      <c r="N1399" t="s">
        <v>307</v>
      </c>
      <c r="O1399" t="s">
        <v>307</v>
      </c>
      <c r="P1399" t="s">
        <v>307</v>
      </c>
      <c r="Q1399" t="s">
        <v>307</v>
      </c>
      <c r="R1399" t="s">
        <v>307</v>
      </c>
      <c r="S1399" t="s">
        <v>307</v>
      </c>
      <c r="T1399" t="s">
        <v>307</v>
      </c>
      <c r="U1399" t="s">
        <v>307</v>
      </c>
      <c r="V1399" t="s">
        <v>307</v>
      </c>
      <c r="W1399" t="s">
        <v>307</v>
      </c>
    </row>
    <row r="1400" spans="1:45" x14ac:dyDescent="0.25">
      <c r="A1400">
        <v>304</v>
      </c>
      <c r="B1400" t="s">
        <v>171</v>
      </c>
      <c r="C1400" t="s">
        <v>43</v>
      </c>
      <c r="D1400" t="s">
        <v>58</v>
      </c>
      <c r="E1400" t="s">
        <v>307</v>
      </c>
      <c r="F1400" t="s">
        <v>307</v>
      </c>
      <c r="G1400" t="s">
        <v>307</v>
      </c>
      <c r="H1400" t="s">
        <v>307</v>
      </c>
      <c r="I1400" t="s">
        <v>307</v>
      </c>
      <c r="J1400" t="s">
        <v>307</v>
      </c>
      <c r="K1400" t="s">
        <v>307</v>
      </c>
      <c r="L1400" t="s">
        <v>307</v>
      </c>
      <c r="M1400" t="s">
        <v>307</v>
      </c>
      <c r="N1400" t="s">
        <v>307</v>
      </c>
      <c r="O1400" t="s">
        <v>307</v>
      </c>
      <c r="P1400" t="s">
        <v>307</v>
      </c>
      <c r="Q1400" t="s">
        <v>307</v>
      </c>
      <c r="R1400" t="s">
        <v>307</v>
      </c>
      <c r="S1400" t="s">
        <v>307</v>
      </c>
      <c r="T1400" t="s">
        <v>307</v>
      </c>
      <c r="U1400" t="s">
        <v>307</v>
      </c>
      <c r="V1400" t="s">
        <v>307</v>
      </c>
      <c r="W1400" t="s">
        <v>307</v>
      </c>
    </row>
    <row r="1401" spans="1:45" x14ac:dyDescent="0.25">
      <c r="A1401">
        <v>304</v>
      </c>
      <c r="B1401" t="s">
        <v>171</v>
      </c>
      <c r="C1401" t="s">
        <v>43</v>
      </c>
      <c r="D1401" t="s">
        <v>59</v>
      </c>
      <c r="E1401" t="s">
        <v>307</v>
      </c>
      <c r="F1401" t="s">
        <v>307</v>
      </c>
      <c r="G1401" t="s">
        <v>307</v>
      </c>
      <c r="H1401" t="s">
        <v>307</v>
      </c>
      <c r="I1401" t="s">
        <v>307</v>
      </c>
      <c r="J1401" t="s">
        <v>307</v>
      </c>
      <c r="K1401" t="s">
        <v>307</v>
      </c>
      <c r="L1401" t="s">
        <v>307</v>
      </c>
      <c r="M1401" t="s">
        <v>307</v>
      </c>
      <c r="N1401" t="s">
        <v>307</v>
      </c>
      <c r="O1401" t="s">
        <v>307</v>
      </c>
      <c r="P1401" t="s">
        <v>307</v>
      </c>
      <c r="Q1401" t="s">
        <v>307</v>
      </c>
      <c r="R1401" t="s">
        <v>307</v>
      </c>
      <c r="S1401" t="s">
        <v>307</v>
      </c>
      <c r="T1401" t="s">
        <v>307</v>
      </c>
      <c r="U1401" t="s">
        <v>307</v>
      </c>
      <c r="V1401" t="s">
        <v>307</v>
      </c>
      <c r="W1401" t="s">
        <v>307</v>
      </c>
    </row>
    <row r="1402" spans="1:45" x14ac:dyDescent="0.25">
      <c r="A1402">
        <v>304</v>
      </c>
      <c r="B1402" t="s">
        <v>171</v>
      </c>
      <c r="C1402" t="s">
        <v>43</v>
      </c>
      <c r="D1402" t="s">
        <v>60</v>
      </c>
      <c r="E1402" t="s">
        <v>307</v>
      </c>
      <c r="F1402" t="s">
        <v>307</v>
      </c>
      <c r="G1402" t="s">
        <v>307</v>
      </c>
      <c r="H1402" t="s">
        <v>307</v>
      </c>
      <c r="I1402" t="s">
        <v>307</v>
      </c>
      <c r="J1402" t="s">
        <v>307</v>
      </c>
      <c r="K1402" t="s">
        <v>307</v>
      </c>
      <c r="L1402" t="s">
        <v>307</v>
      </c>
      <c r="M1402" t="s">
        <v>307</v>
      </c>
      <c r="N1402" t="s">
        <v>307</v>
      </c>
      <c r="O1402" t="s">
        <v>307</v>
      </c>
      <c r="P1402" t="s">
        <v>307</v>
      </c>
      <c r="Q1402" t="s">
        <v>307</v>
      </c>
      <c r="R1402" t="s">
        <v>307</v>
      </c>
      <c r="S1402" t="s">
        <v>307</v>
      </c>
      <c r="T1402" t="s">
        <v>307</v>
      </c>
      <c r="U1402" t="s">
        <v>307</v>
      </c>
      <c r="V1402" t="s">
        <v>307</v>
      </c>
      <c r="W1402" t="s">
        <v>307</v>
      </c>
    </row>
    <row r="1403" spans="1:45" x14ac:dyDescent="0.25">
      <c r="A1403">
        <v>304</v>
      </c>
      <c r="B1403" t="s">
        <v>171</v>
      </c>
      <c r="C1403" t="s">
        <v>43</v>
      </c>
      <c r="D1403" t="s">
        <v>61</v>
      </c>
      <c r="E1403" t="s">
        <v>307</v>
      </c>
      <c r="F1403" t="s">
        <v>307</v>
      </c>
      <c r="G1403" t="s">
        <v>307</v>
      </c>
      <c r="H1403" t="s">
        <v>307</v>
      </c>
      <c r="I1403" t="s">
        <v>307</v>
      </c>
      <c r="J1403" t="s">
        <v>307</v>
      </c>
      <c r="K1403" t="s">
        <v>307</v>
      </c>
      <c r="L1403" t="s">
        <v>307</v>
      </c>
      <c r="M1403" t="s">
        <v>307</v>
      </c>
      <c r="N1403" t="s">
        <v>307</v>
      </c>
      <c r="O1403" t="s">
        <v>307</v>
      </c>
      <c r="P1403" t="s">
        <v>307</v>
      </c>
      <c r="Q1403" t="s">
        <v>307</v>
      </c>
      <c r="R1403" t="s">
        <v>307</v>
      </c>
      <c r="S1403" t="s">
        <v>307</v>
      </c>
      <c r="T1403" t="s">
        <v>307</v>
      </c>
      <c r="U1403" t="s">
        <v>307</v>
      </c>
      <c r="V1403" t="s">
        <v>307</v>
      </c>
      <c r="W1403" t="s">
        <v>307</v>
      </c>
    </row>
    <row r="1404" spans="1:45" x14ac:dyDescent="0.25">
      <c r="A1404">
        <v>304</v>
      </c>
      <c r="B1404" t="s">
        <v>171</v>
      </c>
      <c r="C1404" t="s">
        <v>43</v>
      </c>
      <c r="D1404" t="s">
        <v>62</v>
      </c>
      <c r="E1404" t="s">
        <v>307</v>
      </c>
      <c r="F1404" t="s">
        <v>307</v>
      </c>
      <c r="G1404" t="s">
        <v>307</v>
      </c>
      <c r="H1404" t="s">
        <v>307</v>
      </c>
      <c r="I1404" t="s">
        <v>307</v>
      </c>
      <c r="J1404" t="s">
        <v>307</v>
      </c>
      <c r="K1404" t="s">
        <v>307</v>
      </c>
      <c r="L1404" t="s">
        <v>307</v>
      </c>
      <c r="M1404" t="s">
        <v>307</v>
      </c>
      <c r="N1404" t="s">
        <v>307</v>
      </c>
      <c r="O1404" t="s">
        <v>307</v>
      </c>
      <c r="P1404" t="s">
        <v>307</v>
      </c>
      <c r="Q1404" t="s">
        <v>307</v>
      </c>
      <c r="R1404" t="s">
        <v>307</v>
      </c>
      <c r="S1404" t="s">
        <v>307</v>
      </c>
      <c r="T1404" t="s">
        <v>307</v>
      </c>
      <c r="U1404" t="s">
        <v>307</v>
      </c>
      <c r="V1404" t="s">
        <v>307</v>
      </c>
      <c r="W1404" t="s">
        <v>307</v>
      </c>
    </row>
    <row r="1405" spans="1:45" x14ac:dyDescent="0.25">
      <c r="A1405">
        <v>304</v>
      </c>
      <c r="B1405" t="s">
        <v>171</v>
      </c>
      <c r="C1405" t="s">
        <v>36</v>
      </c>
      <c r="D1405" t="s">
        <v>47</v>
      </c>
      <c r="E1405" t="s">
        <v>307</v>
      </c>
      <c r="F1405" t="s">
        <v>307</v>
      </c>
      <c r="G1405" t="s">
        <v>307</v>
      </c>
      <c r="H1405" t="s">
        <v>307</v>
      </c>
      <c r="I1405" t="s">
        <v>307</v>
      </c>
      <c r="J1405" t="s">
        <v>307</v>
      </c>
      <c r="K1405" t="s">
        <v>307</v>
      </c>
      <c r="L1405" t="s">
        <v>307</v>
      </c>
      <c r="M1405" t="s">
        <v>307</v>
      </c>
      <c r="N1405" t="s">
        <v>307</v>
      </c>
      <c r="O1405" t="s">
        <v>307</v>
      </c>
      <c r="P1405" t="s">
        <v>307</v>
      </c>
      <c r="Q1405" t="s">
        <v>307</v>
      </c>
      <c r="R1405" t="s">
        <v>307</v>
      </c>
      <c r="S1405" t="s">
        <v>307</v>
      </c>
      <c r="T1405" t="s">
        <v>307</v>
      </c>
      <c r="U1405" t="s">
        <v>307</v>
      </c>
      <c r="V1405" t="s">
        <v>307</v>
      </c>
      <c r="W1405" t="s">
        <v>307</v>
      </c>
      <c r="X1405" t="s">
        <v>307</v>
      </c>
      <c r="Y1405" t="s">
        <v>307</v>
      </c>
      <c r="Z1405" t="s">
        <v>307</v>
      </c>
      <c r="AA1405" t="s">
        <v>307</v>
      </c>
      <c r="AB1405" t="s">
        <v>307</v>
      </c>
      <c r="AC1405" t="s">
        <v>307</v>
      </c>
      <c r="AD1405" t="s">
        <v>307</v>
      </c>
      <c r="AE1405" t="s">
        <v>307</v>
      </c>
      <c r="AF1405" t="s">
        <v>307</v>
      </c>
      <c r="AG1405" t="s">
        <v>307</v>
      </c>
      <c r="AH1405" t="s">
        <v>307</v>
      </c>
      <c r="AI1405" t="s">
        <v>307</v>
      </c>
      <c r="AJ1405" t="s">
        <v>307</v>
      </c>
      <c r="AK1405" t="s">
        <v>307</v>
      </c>
      <c r="AL1405" t="s">
        <v>307</v>
      </c>
      <c r="AM1405" t="s">
        <v>307</v>
      </c>
      <c r="AN1405" t="s">
        <v>307</v>
      </c>
      <c r="AO1405" t="s">
        <v>307</v>
      </c>
      <c r="AP1405" t="s">
        <v>307</v>
      </c>
      <c r="AQ1405" t="s">
        <v>307</v>
      </c>
      <c r="AR1405" t="s">
        <v>307</v>
      </c>
      <c r="AS1405" t="s">
        <v>307</v>
      </c>
    </row>
    <row r="1406" spans="1:45" x14ac:dyDescent="0.25">
      <c r="A1406">
        <v>304</v>
      </c>
      <c r="B1406" t="s">
        <v>171</v>
      </c>
      <c r="C1406" t="s">
        <v>36</v>
      </c>
      <c r="D1406" t="s">
        <v>48</v>
      </c>
      <c r="E1406" t="s">
        <v>307</v>
      </c>
      <c r="F1406" t="s">
        <v>307</v>
      </c>
      <c r="G1406" t="s">
        <v>307</v>
      </c>
      <c r="H1406" t="s">
        <v>307</v>
      </c>
      <c r="I1406" t="s">
        <v>307</v>
      </c>
      <c r="J1406" t="s">
        <v>307</v>
      </c>
      <c r="K1406" t="s">
        <v>307</v>
      </c>
      <c r="L1406" t="s">
        <v>307</v>
      </c>
      <c r="M1406" t="s">
        <v>307</v>
      </c>
      <c r="N1406" t="s">
        <v>307</v>
      </c>
      <c r="O1406" t="s">
        <v>307</v>
      </c>
      <c r="P1406" t="s">
        <v>307</v>
      </c>
      <c r="Q1406" t="s">
        <v>307</v>
      </c>
      <c r="R1406" t="s">
        <v>307</v>
      </c>
      <c r="S1406" t="s">
        <v>307</v>
      </c>
      <c r="T1406" t="s">
        <v>307</v>
      </c>
      <c r="U1406" t="s">
        <v>307</v>
      </c>
      <c r="V1406" t="s">
        <v>307</v>
      </c>
      <c r="W1406" t="s">
        <v>307</v>
      </c>
      <c r="X1406" t="s">
        <v>307</v>
      </c>
      <c r="Y1406" t="s">
        <v>307</v>
      </c>
      <c r="Z1406" t="s">
        <v>307</v>
      </c>
      <c r="AA1406" t="s">
        <v>307</v>
      </c>
      <c r="AB1406" t="s">
        <v>307</v>
      </c>
      <c r="AC1406" t="s">
        <v>307</v>
      </c>
      <c r="AD1406" t="s">
        <v>307</v>
      </c>
      <c r="AE1406" t="s">
        <v>307</v>
      </c>
      <c r="AF1406" t="s">
        <v>307</v>
      </c>
      <c r="AG1406" t="s">
        <v>307</v>
      </c>
      <c r="AH1406" t="s">
        <v>307</v>
      </c>
      <c r="AI1406" t="s">
        <v>307</v>
      </c>
      <c r="AJ1406" t="s">
        <v>307</v>
      </c>
      <c r="AK1406" t="s">
        <v>307</v>
      </c>
      <c r="AL1406" t="s">
        <v>307</v>
      </c>
      <c r="AM1406" t="s">
        <v>307</v>
      </c>
      <c r="AN1406" t="s">
        <v>307</v>
      </c>
      <c r="AO1406" t="s">
        <v>307</v>
      </c>
      <c r="AP1406" t="s">
        <v>307</v>
      </c>
      <c r="AQ1406" t="s">
        <v>307</v>
      </c>
      <c r="AR1406" t="s">
        <v>307</v>
      </c>
      <c r="AS1406" t="s">
        <v>307</v>
      </c>
    </row>
    <row r="1407" spans="1:45" x14ac:dyDescent="0.25">
      <c r="A1407">
        <v>304</v>
      </c>
      <c r="B1407" t="s">
        <v>171</v>
      </c>
      <c r="C1407" t="s">
        <v>36</v>
      </c>
      <c r="D1407" t="s">
        <v>49</v>
      </c>
      <c r="E1407" t="s">
        <v>307</v>
      </c>
      <c r="F1407" t="s">
        <v>307</v>
      </c>
      <c r="G1407" t="s">
        <v>307</v>
      </c>
      <c r="H1407" t="s">
        <v>307</v>
      </c>
      <c r="I1407" t="s">
        <v>307</v>
      </c>
      <c r="J1407" t="s">
        <v>307</v>
      </c>
      <c r="K1407" t="s">
        <v>307</v>
      </c>
      <c r="L1407" t="s">
        <v>307</v>
      </c>
      <c r="M1407" t="s">
        <v>307</v>
      </c>
      <c r="N1407" t="s">
        <v>307</v>
      </c>
      <c r="O1407" t="s">
        <v>307</v>
      </c>
      <c r="P1407" t="s">
        <v>307</v>
      </c>
      <c r="Q1407" t="s">
        <v>307</v>
      </c>
      <c r="R1407" t="s">
        <v>307</v>
      </c>
      <c r="S1407" t="s">
        <v>307</v>
      </c>
      <c r="T1407" t="s">
        <v>307</v>
      </c>
      <c r="U1407" t="s">
        <v>307</v>
      </c>
      <c r="V1407" t="s">
        <v>307</v>
      </c>
      <c r="W1407" t="s">
        <v>307</v>
      </c>
      <c r="X1407" t="s">
        <v>307</v>
      </c>
      <c r="Y1407" t="s">
        <v>307</v>
      </c>
      <c r="Z1407" t="s">
        <v>307</v>
      </c>
      <c r="AA1407" t="s">
        <v>307</v>
      </c>
      <c r="AB1407" t="s">
        <v>307</v>
      </c>
      <c r="AC1407" t="s">
        <v>307</v>
      </c>
      <c r="AD1407" t="s">
        <v>307</v>
      </c>
      <c r="AE1407" t="s">
        <v>307</v>
      </c>
      <c r="AF1407" t="s">
        <v>307</v>
      </c>
      <c r="AG1407" t="s">
        <v>307</v>
      </c>
      <c r="AH1407" t="s">
        <v>307</v>
      </c>
      <c r="AI1407" t="s">
        <v>307</v>
      </c>
      <c r="AJ1407" t="s">
        <v>307</v>
      </c>
      <c r="AK1407" t="s">
        <v>307</v>
      </c>
      <c r="AL1407" t="s">
        <v>307</v>
      </c>
      <c r="AM1407" t="s">
        <v>307</v>
      </c>
      <c r="AN1407" t="s">
        <v>307</v>
      </c>
      <c r="AO1407" t="s">
        <v>307</v>
      </c>
      <c r="AP1407" t="s">
        <v>307</v>
      </c>
      <c r="AQ1407" t="s">
        <v>307</v>
      </c>
      <c r="AR1407" t="s">
        <v>307</v>
      </c>
      <c r="AS1407" t="s">
        <v>307</v>
      </c>
    </row>
    <row r="1408" spans="1:45" x14ac:dyDescent="0.25">
      <c r="A1408">
        <v>304</v>
      </c>
      <c r="B1408" t="s">
        <v>171</v>
      </c>
      <c r="C1408" t="s">
        <v>37</v>
      </c>
      <c r="D1408" t="s">
        <v>47</v>
      </c>
      <c r="E1408" t="s">
        <v>307</v>
      </c>
      <c r="F1408" t="s">
        <v>307</v>
      </c>
      <c r="G1408" t="s">
        <v>307</v>
      </c>
      <c r="H1408" t="s">
        <v>307</v>
      </c>
      <c r="I1408" t="s">
        <v>307</v>
      </c>
      <c r="J1408" t="s">
        <v>307</v>
      </c>
      <c r="K1408" t="s">
        <v>307</v>
      </c>
      <c r="L1408" t="s">
        <v>307</v>
      </c>
      <c r="M1408" t="s">
        <v>307</v>
      </c>
      <c r="N1408" t="s">
        <v>307</v>
      </c>
      <c r="O1408" t="s">
        <v>307</v>
      </c>
      <c r="P1408" t="s">
        <v>307</v>
      </c>
      <c r="Q1408" t="s">
        <v>307</v>
      </c>
      <c r="R1408" t="s">
        <v>307</v>
      </c>
      <c r="S1408" t="s">
        <v>307</v>
      </c>
      <c r="T1408" t="s">
        <v>307</v>
      </c>
      <c r="U1408" t="s">
        <v>307</v>
      </c>
      <c r="V1408" t="s">
        <v>307</v>
      </c>
      <c r="W1408" t="s">
        <v>307</v>
      </c>
      <c r="X1408" t="s">
        <v>307</v>
      </c>
      <c r="Y1408" t="s">
        <v>307</v>
      </c>
      <c r="Z1408" t="s">
        <v>307</v>
      </c>
      <c r="AA1408" t="s">
        <v>307</v>
      </c>
      <c r="AB1408" t="s">
        <v>307</v>
      </c>
      <c r="AC1408" t="s">
        <v>307</v>
      </c>
      <c r="AD1408" t="s">
        <v>307</v>
      </c>
      <c r="AE1408" t="s">
        <v>307</v>
      </c>
      <c r="AF1408" t="s">
        <v>307</v>
      </c>
      <c r="AG1408" t="s">
        <v>307</v>
      </c>
      <c r="AH1408" t="s">
        <v>307</v>
      </c>
      <c r="AI1408" t="s">
        <v>307</v>
      </c>
      <c r="AJ1408" t="s">
        <v>307</v>
      </c>
      <c r="AK1408" t="s">
        <v>307</v>
      </c>
      <c r="AL1408" t="s">
        <v>307</v>
      </c>
      <c r="AM1408" t="s">
        <v>307</v>
      </c>
      <c r="AN1408" t="s">
        <v>307</v>
      </c>
      <c r="AO1408" t="s">
        <v>307</v>
      </c>
      <c r="AP1408" t="s">
        <v>307</v>
      </c>
      <c r="AQ1408" t="s">
        <v>307</v>
      </c>
      <c r="AR1408" t="s">
        <v>307</v>
      </c>
      <c r="AS1408" t="s">
        <v>307</v>
      </c>
    </row>
    <row r="1409" spans="1:45" x14ac:dyDescent="0.25">
      <c r="A1409">
        <v>304</v>
      </c>
      <c r="B1409" t="s">
        <v>171</v>
      </c>
      <c r="C1409" t="s">
        <v>37</v>
      </c>
      <c r="D1409" t="s">
        <v>48</v>
      </c>
      <c r="E1409" t="s">
        <v>307</v>
      </c>
      <c r="F1409" t="s">
        <v>307</v>
      </c>
      <c r="G1409" t="s">
        <v>307</v>
      </c>
      <c r="H1409" t="s">
        <v>307</v>
      </c>
      <c r="I1409" t="s">
        <v>307</v>
      </c>
      <c r="J1409" t="s">
        <v>307</v>
      </c>
      <c r="K1409" t="s">
        <v>307</v>
      </c>
      <c r="L1409" t="s">
        <v>307</v>
      </c>
      <c r="M1409" t="s">
        <v>307</v>
      </c>
      <c r="N1409" t="s">
        <v>307</v>
      </c>
      <c r="O1409" t="s">
        <v>307</v>
      </c>
      <c r="P1409" t="s">
        <v>307</v>
      </c>
      <c r="Q1409" t="s">
        <v>307</v>
      </c>
      <c r="R1409" t="s">
        <v>307</v>
      </c>
      <c r="S1409" t="s">
        <v>307</v>
      </c>
      <c r="T1409" t="s">
        <v>307</v>
      </c>
      <c r="U1409" t="s">
        <v>307</v>
      </c>
      <c r="V1409" t="s">
        <v>307</v>
      </c>
      <c r="W1409" t="s">
        <v>307</v>
      </c>
      <c r="X1409" t="s">
        <v>307</v>
      </c>
      <c r="Y1409" t="s">
        <v>307</v>
      </c>
      <c r="Z1409" t="s">
        <v>307</v>
      </c>
      <c r="AA1409" t="s">
        <v>307</v>
      </c>
      <c r="AB1409" t="s">
        <v>307</v>
      </c>
      <c r="AC1409" t="s">
        <v>307</v>
      </c>
      <c r="AD1409" t="s">
        <v>307</v>
      </c>
      <c r="AE1409" t="s">
        <v>307</v>
      </c>
      <c r="AF1409" t="s">
        <v>307</v>
      </c>
      <c r="AG1409" t="s">
        <v>307</v>
      </c>
      <c r="AH1409" t="s">
        <v>307</v>
      </c>
      <c r="AI1409" t="s">
        <v>307</v>
      </c>
      <c r="AJ1409" t="s">
        <v>307</v>
      </c>
      <c r="AK1409" t="s">
        <v>307</v>
      </c>
      <c r="AL1409" t="s">
        <v>307</v>
      </c>
      <c r="AM1409" t="s">
        <v>307</v>
      </c>
      <c r="AN1409" t="s">
        <v>307</v>
      </c>
      <c r="AO1409" t="s">
        <v>307</v>
      </c>
      <c r="AP1409" t="s">
        <v>307</v>
      </c>
      <c r="AQ1409" t="s">
        <v>307</v>
      </c>
      <c r="AR1409" t="s">
        <v>307</v>
      </c>
      <c r="AS1409" t="s">
        <v>307</v>
      </c>
    </row>
    <row r="1410" spans="1:45" x14ac:dyDescent="0.25">
      <c r="A1410">
        <v>304</v>
      </c>
      <c r="B1410" t="s">
        <v>171</v>
      </c>
      <c r="C1410" t="s">
        <v>37</v>
      </c>
      <c r="D1410" t="s">
        <v>49</v>
      </c>
      <c r="E1410" t="s">
        <v>307</v>
      </c>
      <c r="F1410" t="s">
        <v>307</v>
      </c>
      <c r="G1410" t="s">
        <v>307</v>
      </c>
      <c r="H1410" t="s">
        <v>307</v>
      </c>
      <c r="I1410" t="s">
        <v>307</v>
      </c>
      <c r="J1410" t="s">
        <v>307</v>
      </c>
      <c r="K1410" t="s">
        <v>307</v>
      </c>
      <c r="L1410" t="s">
        <v>307</v>
      </c>
      <c r="M1410" t="s">
        <v>307</v>
      </c>
      <c r="N1410" t="s">
        <v>307</v>
      </c>
      <c r="O1410" t="s">
        <v>307</v>
      </c>
      <c r="P1410" t="s">
        <v>307</v>
      </c>
      <c r="Q1410" t="s">
        <v>307</v>
      </c>
      <c r="R1410" t="s">
        <v>307</v>
      </c>
      <c r="S1410" t="s">
        <v>307</v>
      </c>
      <c r="T1410" t="s">
        <v>307</v>
      </c>
      <c r="U1410" t="s">
        <v>307</v>
      </c>
      <c r="V1410" t="s">
        <v>307</v>
      </c>
      <c r="W1410" t="s">
        <v>307</v>
      </c>
      <c r="X1410" t="s">
        <v>307</v>
      </c>
      <c r="Y1410" t="s">
        <v>307</v>
      </c>
      <c r="Z1410" t="s">
        <v>307</v>
      </c>
      <c r="AA1410" t="s">
        <v>307</v>
      </c>
      <c r="AB1410" t="s">
        <v>307</v>
      </c>
      <c r="AC1410" t="s">
        <v>307</v>
      </c>
      <c r="AD1410" t="s">
        <v>307</v>
      </c>
      <c r="AE1410" t="s">
        <v>307</v>
      </c>
      <c r="AF1410" t="s">
        <v>307</v>
      </c>
      <c r="AG1410" t="s">
        <v>307</v>
      </c>
      <c r="AH1410" t="s">
        <v>307</v>
      </c>
      <c r="AI1410" t="s">
        <v>307</v>
      </c>
      <c r="AJ1410" t="s">
        <v>307</v>
      </c>
      <c r="AK1410" t="s">
        <v>307</v>
      </c>
      <c r="AL1410" t="s">
        <v>307</v>
      </c>
      <c r="AM1410" t="s">
        <v>307</v>
      </c>
      <c r="AN1410" t="s">
        <v>307</v>
      </c>
      <c r="AO1410" t="s">
        <v>307</v>
      </c>
      <c r="AP1410" t="s">
        <v>307</v>
      </c>
      <c r="AQ1410" t="s">
        <v>307</v>
      </c>
      <c r="AR1410" t="s">
        <v>307</v>
      </c>
      <c r="AS1410" t="s">
        <v>307</v>
      </c>
    </row>
    <row r="1411" spans="1:45" x14ac:dyDescent="0.25">
      <c r="A1411">
        <v>304</v>
      </c>
      <c r="B1411" t="s">
        <v>171</v>
      </c>
      <c r="C1411" t="s">
        <v>476</v>
      </c>
      <c r="D1411" t="s">
        <v>48</v>
      </c>
      <c r="E1411" t="s">
        <v>307</v>
      </c>
      <c r="F1411" t="s">
        <v>307</v>
      </c>
      <c r="G1411" t="s">
        <v>307</v>
      </c>
    </row>
    <row r="1412" spans="1:45" x14ac:dyDescent="0.25">
      <c r="A1412">
        <v>304</v>
      </c>
      <c r="B1412" t="s">
        <v>171</v>
      </c>
      <c r="C1412" t="s">
        <v>477</v>
      </c>
      <c r="D1412" t="s">
        <v>48</v>
      </c>
      <c r="E1412" t="s">
        <v>307</v>
      </c>
      <c r="F1412" t="s">
        <v>307</v>
      </c>
      <c r="G1412" t="s">
        <v>307</v>
      </c>
    </row>
    <row r="1413" spans="1:45" x14ac:dyDescent="0.25">
      <c r="A1413">
        <v>304</v>
      </c>
      <c r="B1413" t="s">
        <v>171</v>
      </c>
      <c r="C1413" t="s">
        <v>45</v>
      </c>
      <c r="D1413" t="s">
        <v>63</v>
      </c>
      <c r="E1413" t="s">
        <v>307</v>
      </c>
      <c r="F1413" t="s">
        <v>307</v>
      </c>
      <c r="G1413" t="s">
        <v>307</v>
      </c>
      <c r="H1413" t="s">
        <v>307</v>
      </c>
      <c r="I1413" t="s">
        <v>307</v>
      </c>
      <c r="J1413" t="s">
        <v>307</v>
      </c>
      <c r="K1413" t="s">
        <v>307</v>
      </c>
      <c r="L1413" t="s">
        <v>307</v>
      </c>
      <c r="M1413" t="s">
        <v>307</v>
      </c>
      <c r="N1413" t="s">
        <v>307</v>
      </c>
      <c r="O1413" t="s">
        <v>307</v>
      </c>
      <c r="P1413" t="s">
        <v>307</v>
      </c>
      <c r="Q1413" t="s">
        <v>307</v>
      </c>
      <c r="R1413" t="s">
        <v>307</v>
      </c>
      <c r="S1413" t="s">
        <v>307</v>
      </c>
      <c r="T1413" t="s">
        <v>307</v>
      </c>
      <c r="U1413" t="s">
        <v>307</v>
      </c>
      <c r="V1413" t="s">
        <v>307</v>
      </c>
      <c r="W1413" t="s">
        <v>307</v>
      </c>
    </row>
    <row r="1414" spans="1:45" x14ac:dyDescent="0.25">
      <c r="A1414">
        <v>304</v>
      </c>
      <c r="B1414" t="s">
        <v>171</v>
      </c>
      <c r="C1414" t="s">
        <v>45</v>
      </c>
      <c r="D1414" t="s">
        <v>64</v>
      </c>
      <c r="E1414" t="s">
        <v>307</v>
      </c>
      <c r="F1414" t="s">
        <v>307</v>
      </c>
      <c r="G1414" t="s">
        <v>307</v>
      </c>
      <c r="H1414" t="s">
        <v>307</v>
      </c>
      <c r="I1414" t="s">
        <v>307</v>
      </c>
      <c r="J1414" t="s">
        <v>307</v>
      </c>
      <c r="K1414" t="s">
        <v>307</v>
      </c>
      <c r="L1414" t="s">
        <v>307</v>
      </c>
      <c r="M1414" t="s">
        <v>307</v>
      </c>
      <c r="N1414" t="s">
        <v>307</v>
      </c>
      <c r="O1414" t="s">
        <v>307</v>
      </c>
      <c r="P1414" t="s">
        <v>307</v>
      </c>
      <c r="Q1414" t="s">
        <v>307</v>
      </c>
      <c r="R1414" t="s">
        <v>307</v>
      </c>
      <c r="S1414" t="s">
        <v>307</v>
      </c>
      <c r="T1414" t="s">
        <v>307</v>
      </c>
      <c r="U1414" t="s">
        <v>307</v>
      </c>
      <c r="V1414" t="s">
        <v>307</v>
      </c>
      <c r="W1414" t="s">
        <v>307</v>
      </c>
    </row>
    <row r="1415" spans="1:45" x14ac:dyDescent="0.25">
      <c r="A1415">
        <v>304</v>
      </c>
      <c r="B1415" t="s">
        <v>171</v>
      </c>
      <c r="C1415" t="s">
        <v>40</v>
      </c>
      <c r="D1415" t="s">
        <v>52</v>
      </c>
      <c r="E1415" t="s">
        <v>307</v>
      </c>
      <c r="F1415" t="s">
        <v>307</v>
      </c>
      <c r="G1415" t="s">
        <v>307</v>
      </c>
      <c r="H1415" t="s">
        <v>307</v>
      </c>
      <c r="I1415" t="s">
        <v>307</v>
      </c>
      <c r="J1415" t="s">
        <v>307</v>
      </c>
      <c r="K1415" t="s">
        <v>307</v>
      </c>
      <c r="L1415" t="s">
        <v>307</v>
      </c>
      <c r="M1415" t="s">
        <v>307</v>
      </c>
      <c r="N1415" t="s">
        <v>307</v>
      </c>
      <c r="O1415" t="s">
        <v>307</v>
      </c>
      <c r="P1415" t="s">
        <v>307</v>
      </c>
      <c r="Q1415" t="s">
        <v>307</v>
      </c>
      <c r="R1415" t="s">
        <v>307</v>
      </c>
      <c r="S1415" t="s">
        <v>307</v>
      </c>
      <c r="T1415" t="s">
        <v>307</v>
      </c>
      <c r="U1415" t="s">
        <v>307</v>
      </c>
      <c r="V1415" t="s">
        <v>307</v>
      </c>
      <c r="W1415" t="s">
        <v>307</v>
      </c>
      <c r="X1415" t="s">
        <v>307</v>
      </c>
      <c r="Y1415" t="s">
        <v>307</v>
      </c>
      <c r="Z1415" t="s">
        <v>307</v>
      </c>
    </row>
    <row r="1416" spans="1:45" x14ac:dyDescent="0.25">
      <c r="A1416">
        <v>304</v>
      </c>
      <c r="B1416" t="s">
        <v>171</v>
      </c>
      <c r="C1416" t="s">
        <v>40</v>
      </c>
      <c r="D1416" t="s">
        <v>53</v>
      </c>
      <c r="E1416" t="s">
        <v>307</v>
      </c>
      <c r="F1416" t="s">
        <v>307</v>
      </c>
      <c r="G1416" t="s">
        <v>307</v>
      </c>
      <c r="H1416" t="s">
        <v>307</v>
      </c>
      <c r="I1416" t="s">
        <v>307</v>
      </c>
      <c r="J1416" t="s">
        <v>307</v>
      </c>
      <c r="K1416" t="s">
        <v>307</v>
      </c>
      <c r="L1416" t="s">
        <v>307</v>
      </c>
      <c r="M1416" t="s">
        <v>307</v>
      </c>
      <c r="N1416" t="s">
        <v>307</v>
      </c>
      <c r="O1416" t="s">
        <v>307</v>
      </c>
      <c r="P1416" t="s">
        <v>307</v>
      </c>
      <c r="Q1416" t="s">
        <v>307</v>
      </c>
      <c r="R1416" t="s">
        <v>307</v>
      </c>
      <c r="S1416" t="s">
        <v>307</v>
      </c>
      <c r="T1416" t="s">
        <v>307</v>
      </c>
      <c r="U1416" t="s">
        <v>307</v>
      </c>
      <c r="V1416" t="s">
        <v>307</v>
      </c>
      <c r="W1416" t="s">
        <v>307</v>
      </c>
      <c r="X1416" t="s">
        <v>307</v>
      </c>
      <c r="Y1416" t="s">
        <v>307</v>
      </c>
      <c r="Z1416" t="s">
        <v>307</v>
      </c>
    </row>
    <row r="1417" spans="1:45" x14ac:dyDescent="0.25">
      <c r="A1417">
        <v>304</v>
      </c>
      <c r="B1417" t="s">
        <v>171</v>
      </c>
      <c r="C1417" t="s">
        <v>41</v>
      </c>
      <c r="D1417" t="s">
        <v>48</v>
      </c>
      <c r="E1417" t="s">
        <v>307</v>
      </c>
      <c r="F1417" t="s">
        <v>307</v>
      </c>
      <c r="G1417" t="s">
        <v>307</v>
      </c>
      <c r="H1417" t="s">
        <v>307</v>
      </c>
      <c r="I1417" t="s">
        <v>307</v>
      </c>
      <c r="J1417" t="s">
        <v>307</v>
      </c>
      <c r="K1417" t="s">
        <v>307</v>
      </c>
      <c r="L1417" t="s">
        <v>307</v>
      </c>
      <c r="M1417" t="s">
        <v>307</v>
      </c>
      <c r="N1417" t="s">
        <v>307</v>
      </c>
      <c r="O1417" t="s">
        <v>307</v>
      </c>
      <c r="P1417" t="s">
        <v>307</v>
      </c>
      <c r="Q1417" t="s">
        <v>307</v>
      </c>
      <c r="R1417" t="s">
        <v>307</v>
      </c>
      <c r="S1417" t="s">
        <v>307</v>
      </c>
      <c r="T1417" t="s">
        <v>307</v>
      </c>
      <c r="U1417" t="s">
        <v>307</v>
      </c>
      <c r="V1417" t="s">
        <v>307</v>
      </c>
      <c r="W1417" t="s">
        <v>307</v>
      </c>
      <c r="X1417" t="s">
        <v>307</v>
      </c>
      <c r="Y1417" t="s">
        <v>307</v>
      </c>
      <c r="Z1417" t="s">
        <v>307</v>
      </c>
    </row>
    <row r="1418" spans="1:45" x14ac:dyDescent="0.25">
      <c r="A1418">
        <v>304</v>
      </c>
      <c r="B1418" t="s">
        <v>171</v>
      </c>
      <c r="C1418" t="s">
        <v>459</v>
      </c>
      <c r="D1418" t="s">
        <v>48</v>
      </c>
      <c r="E1418" t="s">
        <v>307</v>
      </c>
      <c r="F1418" t="s">
        <v>307</v>
      </c>
      <c r="G1418" t="s">
        <v>307</v>
      </c>
      <c r="H1418" t="s">
        <v>307</v>
      </c>
      <c r="I1418" t="s">
        <v>307</v>
      </c>
      <c r="J1418" t="s">
        <v>307</v>
      </c>
      <c r="K1418" t="s">
        <v>307</v>
      </c>
      <c r="L1418" t="s">
        <v>307</v>
      </c>
      <c r="M1418" t="s">
        <v>307</v>
      </c>
      <c r="N1418" t="s">
        <v>307</v>
      </c>
      <c r="O1418" t="s">
        <v>307</v>
      </c>
      <c r="P1418" t="s">
        <v>307</v>
      </c>
      <c r="Q1418" t="s">
        <v>307</v>
      </c>
    </row>
    <row r="1419" spans="1:45" x14ac:dyDescent="0.25">
      <c r="A1419">
        <v>304</v>
      </c>
      <c r="B1419" t="s">
        <v>171</v>
      </c>
      <c r="C1419" t="s">
        <v>304</v>
      </c>
      <c r="D1419" t="s">
        <v>48</v>
      </c>
      <c r="E1419" t="s">
        <v>307</v>
      </c>
      <c r="F1419" t="s">
        <v>307</v>
      </c>
      <c r="G1419" t="s">
        <v>307</v>
      </c>
      <c r="H1419" t="s">
        <v>307</v>
      </c>
      <c r="I1419" t="s">
        <v>307</v>
      </c>
      <c r="J1419" t="s">
        <v>307</v>
      </c>
      <c r="K1419" t="s">
        <v>307</v>
      </c>
      <c r="L1419" t="s">
        <v>307</v>
      </c>
      <c r="M1419" t="s">
        <v>307</v>
      </c>
      <c r="N1419" t="s">
        <v>307</v>
      </c>
      <c r="O1419" t="s">
        <v>307</v>
      </c>
      <c r="P1419" t="s">
        <v>307</v>
      </c>
      <c r="Q1419" t="s">
        <v>307</v>
      </c>
    </row>
    <row r="1420" spans="1:45" x14ac:dyDescent="0.25">
      <c r="A1420">
        <v>304</v>
      </c>
      <c r="B1420" t="s">
        <v>171</v>
      </c>
      <c r="C1420" t="s">
        <v>433</v>
      </c>
      <c r="D1420" t="s">
        <v>48</v>
      </c>
      <c r="E1420" t="s">
        <v>307</v>
      </c>
      <c r="F1420" t="s">
        <v>307</v>
      </c>
      <c r="G1420" t="s">
        <v>307</v>
      </c>
      <c r="H1420" t="s">
        <v>307</v>
      </c>
      <c r="I1420" t="s">
        <v>307</v>
      </c>
      <c r="J1420" t="s">
        <v>307</v>
      </c>
      <c r="K1420" t="s">
        <v>307</v>
      </c>
      <c r="L1420" t="s">
        <v>307</v>
      </c>
      <c r="M1420" t="s">
        <v>307</v>
      </c>
      <c r="N1420" t="s">
        <v>307</v>
      </c>
      <c r="O1420" t="s">
        <v>307</v>
      </c>
      <c r="P1420" t="s">
        <v>307</v>
      </c>
      <c r="Q1420" t="s">
        <v>307</v>
      </c>
    </row>
    <row r="1421" spans="1:45" x14ac:dyDescent="0.25">
      <c r="A1421">
        <v>304</v>
      </c>
      <c r="B1421" t="s">
        <v>171</v>
      </c>
      <c r="C1421" t="s">
        <v>305</v>
      </c>
      <c r="D1421" t="s">
        <v>48</v>
      </c>
      <c r="E1421" t="s">
        <v>307</v>
      </c>
      <c r="F1421" t="s">
        <v>307</v>
      </c>
      <c r="G1421" t="s">
        <v>307</v>
      </c>
      <c r="H1421" t="s">
        <v>307</v>
      </c>
      <c r="I1421" t="s">
        <v>307</v>
      </c>
      <c r="J1421" t="s">
        <v>307</v>
      </c>
      <c r="K1421" t="s">
        <v>307</v>
      </c>
      <c r="L1421" t="s">
        <v>307</v>
      </c>
      <c r="M1421" t="s">
        <v>307</v>
      </c>
      <c r="N1421" t="s">
        <v>307</v>
      </c>
      <c r="O1421" t="s">
        <v>307</v>
      </c>
      <c r="P1421" t="s">
        <v>307</v>
      </c>
      <c r="Q1421" t="s">
        <v>307</v>
      </c>
    </row>
    <row r="1422" spans="1:45" x14ac:dyDescent="0.25">
      <c r="A1422">
        <v>304</v>
      </c>
      <c r="B1422" t="s">
        <v>171</v>
      </c>
      <c r="C1422" t="s">
        <v>306</v>
      </c>
      <c r="D1422" t="s">
        <v>48</v>
      </c>
      <c r="E1422" t="s">
        <v>307</v>
      </c>
      <c r="F1422" t="s">
        <v>307</v>
      </c>
      <c r="G1422" t="s">
        <v>307</v>
      </c>
      <c r="H1422" t="s">
        <v>307</v>
      </c>
      <c r="I1422" t="s">
        <v>307</v>
      </c>
      <c r="J1422" t="s">
        <v>307</v>
      </c>
      <c r="K1422" t="s">
        <v>307</v>
      </c>
      <c r="L1422" t="s">
        <v>307</v>
      </c>
      <c r="M1422" t="s">
        <v>307</v>
      </c>
      <c r="N1422" t="s">
        <v>307</v>
      </c>
      <c r="O1422" t="s">
        <v>307</v>
      </c>
      <c r="P1422" t="s">
        <v>307</v>
      </c>
      <c r="Q1422" t="s">
        <v>307</v>
      </c>
    </row>
    <row r="1423" spans="1:45" x14ac:dyDescent="0.25">
      <c r="A1423">
        <v>304</v>
      </c>
      <c r="B1423" t="s">
        <v>171</v>
      </c>
      <c r="C1423" t="s">
        <v>44</v>
      </c>
      <c r="D1423" t="s">
        <v>54</v>
      </c>
      <c r="E1423" t="s">
        <v>307</v>
      </c>
      <c r="F1423" t="s">
        <v>307</v>
      </c>
      <c r="G1423" t="s">
        <v>307</v>
      </c>
      <c r="H1423" t="s">
        <v>307</v>
      </c>
      <c r="I1423" t="s">
        <v>307</v>
      </c>
      <c r="J1423" t="s">
        <v>307</v>
      </c>
      <c r="K1423" t="s">
        <v>307</v>
      </c>
      <c r="L1423" t="s">
        <v>307</v>
      </c>
      <c r="M1423" t="s">
        <v>307</v>
      </c>
      <c r="N1423" t="s">
        <v>307</v>
      </c>
      <c r="O1423" t="s">
        <v>307</v>
      </c>
      <c r="P1423" t="s">
        <v>307</v>
      </c>
      <c r="Q1423" t="s">
        <v>307</v>
      </c>
      <c r="R1423" t="s">
        <v>307</v>
      </c>
      <c r="S1423" t="s">
        <v>307</v>
      </c>
      <c r="T1423" t="s">
        <v>307</v>
      </c>
      <c r="U1423" t="s">
        <v>307</v>
      </c>
      <c r="V1423" t="s">
        <v>307</v>
      </c>
      <c r="W1423" t="s">
        <v>307</v>
      </c>
    </row>
    <row r="1424" spans="1:45" x14ac:dyDescent="0.25">
      <c r="A1424">
        <v>304</v>
      </c>
      <c r="B1424" t="s">
        <v>171</v>
      </c>
      <c r="C1424" t="s">
        <v>44</v>
      </c>
      <c r="D1424" t="s">
        <v>55</v>
      </c>
      <c r="E1424" t="s">
        <v>307</v>
      </c>
      <c r="F1424" t="s">
        <v>307</v>
      </c>
      <c r="G1424" t="s">
        <v>307</v>
      </c>
      <c r="H1424" t="s">
        <v>307</v>
      </c>
      <c r="I1424" t="s">
        <v>307</v>
      </c>
      <c r="J1424" t="s">
        <v>307</v>
      </c>
      <c r="K1424" t="s">
        <v>307</v>
      </c>
      <c r="L1424" t="s">
        <v>307</v>
      </c>
      <c r="M1424" t="s">
        <v>307</v>
      </c>
      <c r="N1424" t="s">
        <v>307</v>
      </c>
      <c r="O1424" t="s">
        <v>307</v>
      </c>
      <c r="P1424" t="s">
        <v>307</v>
      </c>
      <c r="Q1424" t="s">
        <v>307</v>
      </c>
      <c r="R1424" t="s">
        <v>307</v>
      </c>
      <c r="S1424" t="s">
        <v>307</v>
      </c>
      <c r="T1424" t="s">
        <v>307</v>
      </c>
      <c r="U1424" t="s">
        <v>307</v>
      </c>
      <c r="V1424" t="s">
        <v>307</v>
      </c>
      <c r="W1424" t="s">
        <v>307</v>
      </c>
    </row>
    <row r="1425" spans="1:45" x14ac:dyDescent="0.25">
      <c r="A1425">
        <v>304</v>
      </c>
      <c r="B1425" t="s">
        <v>171</v>
      </c>
      <c r="C1425" t="s">
        <v>44</v>
      </c>
      <c r="D1425" t="s">
        <v>56</v>
      </c>
      <c r="E1425" t="s">
        <v>307</v>
      </c>
      <c r="F1425" t="s">
        <v>307</v>
      </c>
      <c r="G1425" t="s">
        <v>307</v>
      </c>
      <c r="H1425" t="s">
        <v>307</v>
      </c>
      <c r="I1425" t="s">
        <v>307</v>
      </c>
      <c r="J1425" t="s">
        <v>307</v>
      </c>
      <c r="K1425" t="s">
        <v>307</v>
      </c>
      <c r="L1425" t="s">
        <v>307</v>
      </c>
      <c r="M1425" t="s">
        <v>307</v>
      </c>
      <c r="N1425" t="s">
        <v>307</v>
      </c>
      <c r="O1425" t="s">
        <v>307</v>
      </c>
      <c r="P1425" t="s">
        <v>307</v>
      </c>
      <c r="Q1425" t="s">
        <v>307</v>
      </c>
      <c r="R1425" t="s">
        <v>307</v>
      </c>
      <c r="S1425" t="s">
        <v>307</v>
      </c>
      <c r="T1425" t="s">
        <v>307</v>
      </c>
      <c r="U1425" t="s">
        <v>307</v>
      </c>
      <c r="V1425" t="s">
        <v>307</v>
      </c>
      <c r="W1425" t="s">
        <v>307</v>
      </c>
    </row>
    <row r="1426" spans="1:45" x14ac:dyDescent="0.25">
      <c r="A1426">
        <v>304</v>
      </c>
      <c r="B1426" t="s">
        <v>171</v>
      </c>
      <c r="C1426" t="s">
        <v>44</v>
      </c>
      <c r="D1426" t="s">
        <v>57</v>
      </c>
      <c r="E1426" t="s">
        <v>307</v>
      </c>
      <c r="F1426" t="s">
        <v>307</v>
      </c>
      <c r="G1426" t="s">
        <v>307</v>
      </c>
      <c r="H1426" t="s">
        <v>307</v>
      </c>
      <c r="I1426" t="s">
        <v>307</v>
      </c>
      <c r="J1426" t="s">
        <v>307</v>
      </c>
      <c r="K1426" t="s">
        <v>307</v>
      </c>
      <c r="L1426" t="s">
        <v>307</v>
      </c>
      <c r="M1426" t="s">
        <v>307</v>
      </c>
      <c r="N1426" t="s">
        <v>307</v>
      </c>
      <c r="O1426" t="s">
        <v>307</v>
      </c>
      <c r="P1426" t="s">
        <v>307</v>
      </c>
      <c r="Q1426" t="s">
        <v>307</v>
      </c>
      <c r="R1426" t="s">
        <v>307</v>
      </c>
      <c r="S1426" t="s">
        <v>307</v>
      </c>
      <c r="T1426" t="s">
        <v>307</v>
      </c>
      <c r="U1426" t="s">
        <v>307</v>
      </c>
      <c r="V1426" t="s">
        <v>307</v>
      </c>
      <c r="W1426" t="s">
        <v>307</v>
      </c>
    </row>
    <row r="1427" spans="1:45" x14ac:dyDescent="0.25">
      <c r="A1427">
        <v>304</v>
      </c>
      <c r="B1427" t="s">
        <v>171</v>
      </c>
      <c r="C1427" t="s">
        <v>44</v>
      </c>
      <c r="D1427" t="s">
        <v>58</v>
      </c>
      <c r="E1427" t="s">
        <v>307</v>
      </c>
      <c r="F1427" t="s">
        <v>307</v>
      </c>
      <c r="G1427" t="s">
        <v>307</v>
      </c>
      <c r="H1427" t="s">
        <v>307</v>
      </c>
      <c r="I1427" t="s">
        <v>307</v>
      </c>
      <c r="J1427" t="s">
        <v>307</v>
      </c>
      <c r="K1427" t="s">
        <v>307</v>
      </c>
      <c r="L1427" t="s">
        <v>307</v>
      </c>
      <c r="M1427" t="s">
        <v>307</v>
      </c>
      <c r="N1427" t="s">
        <v>307</v>
      </c>
      <c r="O1427" t="s">
        <v>307</v>
      </c>
      <c r="P1427" t="s">
        <v>307</v>
      </c>
      <c r="Q1427" t="s">
        <v>307</v>
      </c>
      <c r="R1427" t="s">
        <v>307</v>
      </c>
      <c r="S1427" t="s">
        <v>307</v>
      </c>
      <c r="T1427" t="s">
        <v>307</v>
      </c>
      <c r="U1427" t="s">
        <v>307</v>
      </c>
      <c r="V1427" t="s">
        <v>307</v>
      </c>
      <c r="W1427" t="s">
        <v>307</v>
      </c>
    </row>
    <row r="1428" spans="1:45" x14ac:dyDescent="0.25">
      <c r="A1428">
        <v>304</v>
      </c>
      <c r="B1428" t="s">
        <v>171</v>
      </c>
      <c r="C1428" t="s">
        <v>44</v>
      </c>
      <c r="D1428" t="s">
        <v>59</v>
      </c>
      <c r="E1428" t="s">
        <v>307</v>
      </c>
      <c r="F1428" t="s">
        <v>307</v>
      </c>
      <c r="G1428" t="s">
        <v>307</v>
      </c>
      <c r="H1428" t="s">
        <v>307</v>
      </c>
      <c r="I1428" t="s">
        <v>307</v>
      </c>
      <c r="J1428" t="s">
        <v>307</v>
      </c>
      <c r="K1428" t="s">
        <v>307</v>
      </c>
      <c r="L1428" t="s">
        <v>307</v>
      </c>
      <c r="M1428" t="s">
        <v>307</v>
      </c>
      <c r="N1428" t="s">
        <v>307</v>
      </c>
      <c r="O1428" t="s">
        <v>307</v>
      </c>
      <c r="P1428" t="s">
        <v>307</v>
      </c>
      <c r="Q1428" t="s">
        <v>307</v>
      </c>
      <c r="R1428" t="s">
        <v>307</v>
      </c>
      <c r="S1428" t="s">
        <v>307</v>
      </c>
      <c r="T1428" t="s">
        <v>307</v>
      </c>
      <c r="U1428" t="s">
        <v>307</v>
      </c>
      <c r="V1428" t="s">
        <v>307</v>
      </c>
      <c r="W1428" t="s">
        <v>307</v>
      </c>
    </row>
    <row r="1429" spans="1:45" x14ac:dyDescent="0.25">
      <c r="A1429">
        <v>304</v>
      </c>
      <c r="B1429" t="s">
        <v>171</v>
      </c>
      <c r="C1429" t="s">
        <v>44</v>
      </c>
      <c r="D1429" t="s">
        <v>60</v>
      </c>
      <c r="E1429" t="s">
        <v>307</v>
      </c>
      <c r="F1429" t="s">
        <v>307</v>
      </c>
      <c r="G1429" t="s">
        <v>307</v>
      </c>
      <c r="H1429" t="s">
        <v>307</v>
      </c>
      <c r="I1429" t="s">
        <v>307</v>
      </c>
      <c r="J1429" t="s">
        <v>307</v>
      </c>
      <c r="K1429" t="s">
        <v>307</v>
      </c>
      <c r="L1429" t="s">
        <v>307</v>
      </c>
      <c r="M1429" t="s">
        <v>307</v>
      </c>
      <c r="N1429" t="s">
        <v>307</v>
      </c>
      <c r="O1429" t="s">
        <v>307</v>
      </c>
      <c r="P1429" t="s">
        <v>307</v>
      </c>
      <c r="Q1429" t="s">
        <v>307</v>
      </c>
      <c r="R1429" t="s">
        <v>307</v>
      </c>
      <c r="S1429" t="s">
        <v>307</v>
      </c>
      <c r="T1429" t="s">
        <v>307</v>
      </c>
      <c r="U1429" t="s">
        <v>307</v>
      </c>
      <c r="V1429" t="s">
        <v>307</v>
      </c>
      <c r="W1429" t="s">
        <v>307</v>
      </c>
    </row>
    <row r="1430" spans="1:45" x14ac:dyDescent="0.25">
      <c r="A1430">
        <v>304</v>
      </c>
      <c r="B1430" t="s">
        <v>171</v>
      </c>
      <c r="C1430" t="s">
        <v>44</v>
      </c>
      <c r="D1430" t="s">
        <v>61</v>
      </c>
      <c r="E1430" t="s">
        <v>307</v>
      </c>
      <c r="F1430" t="s">
        <v>307</v>
      </c>
      <c r="G1430" t="s">
        <v>307</v>
      </c>
      <c r="H1430" t="s">
        <v>307</v>
      </c>
      <c r="I1430" t="s">
        <v>307</v>
      </c>
      <c r="J1430" t="s">
        <v>307</v>
      </c>
      <c r="K1430" t="s">
        <v>307</v>
      </c>
      <c r="L1430" t="s">
        <v>307</v>
      </c>
      <c r="M1430" t="s">
        <v>307</v>
      </c>
      <c r="N1430" t="s">
        <v>307</v>
      </c>
      <c r="O1430" t="s">
        <v>307</v>
      </c>
      <c r="P1430" t="s">
        <v>307</v>
      </c>
      <c r="Q1430" t="s">
        <v>307</v>
      </c>
      <c r="R1430" t="s">
        <v>307</v>
      </c>
      <c r="S1430" t="s">
        <v>307</v>
      </c>
      <c r="T1430" t="s">
        <v>307</v>
      </c>
      <c r="U1430" t="s">
        <v>307</v>
      </c>
      <c r="V1430" t="s">
        <v>307</v>
      </c>
      <c r="W1430" t="s">
        <v>307</v>
      </c>
    </row>
    <row r="1431" spans="1:45" x14ac:dyDescent="0.25">
      <c r="A1431">
        <v>304</v>
      </c>
      <c r="B1431" t="s">
        <v>171</v>
      </c>
      <c r="C1431" t="s">
        <v>44</v>
      </c>
      <c r="D1431" t="s">
        <v>62</v>
      </c>
      <c r="E1431" t="s">
        <v>307</v>
      </c>
      <c r="F1431" t="s">
        <v>307</v>
      </c>
      <c r="G1431" t="s">
        <v>307</v>
      </c>
      <c r="H1431" t="s">
        <v>307</v>
      </c>
      <c r="I1431" t="s">
        <v>307</v>
      </c>
      <c r="J1431" t="s">
        <v>307</v>
      </c>
      <c r="K1431" t="s">
        <v>307</v>
      </c>
      <c r="L1431" t="s">
        <v>307</v>
      </c>
      <c r="M1431" t="s">
        <v>307</v>
      </c>
      <c r="N1431" t="s">
        <v>307</v>
      </c>
      <c r="O1431" t="s">
        <v>307</v>
      </c>
      <c r="P1431" t="s">
        <v>307</v>
      </c>
      <c r="Q1431" t="s">
        <v>307</v>
      </c>
      <c r="R1431" t="s">
        <v>307</v>
      </c>
      <c r="S1431" t="s">
        <v>307</v>
      </c>
      <c r="T1431" t="s">
        <v>307</v>
      </c>
      <c r="U1431" t="s">
        <v>307</v>
      </c>
      <c r="V1431" t="s">
        <v>307</v>
      </c>
      <c r="W1431" t="s">
        <v>307</v>
      </c>
    </row>
    <row r="1432" spans="1:45" x14ac:dyDescent="0.25">
      <c r="A1432">
        <v>304</v>
      </c>
      <c r="B1432" t="s">
        <v>171</v>
      </c>
      <c r="C1432" t="s">
        <v>38</v>
      </c>
      <c r="D1432" t="s">
        <v>47</v>
      </c>
      <c r="E1432" t="s">
        <v>307</v>
      </c>
      <c r="F1432" t="s">
        <v>307</v>
      </c>
      <c r="G1432" t="s">
        <v>307</v>
      </c>
      <c r="H1432" t="s">
        <v>307</v>
      </c>
      <c r="I1432" t="s">
        <v>307</v>
      </c>
      <c r="J1432" t="s">
        <v>307</v>
      </c>
      <c r="K1432" t="s">
        <v>307</v>
      </c>
      <c r="L1432" t="s">
        <v>307</v>
      </c>
      <c r="M1432" t="s">
        <v>307</v>
      </c>
      <c r="N1432" t="s">
        <v>307</v>
      </c>
      <c r="O1432" t="s">
        <v>307</v>
      </c>
      <c r="P1432" t="s">
        <v>307</v>
      </c>
      <c r="Q1432" t="s">
        <v>307</v>
      </c>
      <c r="R1432" t="s">
        <v>307</v>
      </c>
      <c r="S1432" t="s">
        <v>307</v>
      </c>
      <c r="T1432" t="s">
        <v>307</v>
      </c>
      <c r="U1432" t="s">
        <v>307</v>
      </c>
      <c r="V1432" t="s">
        <v>307</v>
      </c>
      <c r="W1432" t="s">
        <v>307</v>
      </c>
      <c r="X1432" t="s">
        <v>307</v>
      </c>
      <c r="Y1432" t="s">
        <v>307</v>
      </c>
      <c r="Z1432" t="s">
        <v>307</v>
      </c>
      <c r="AA1432" t="s">
        <v>307</v>
      </c>
      <c r="AB1432" t="s">
        <v>307</v>
      </c>
      <c r="AC1432" t="s">
        <v>307</v>
      </c>
      <c r="AD1432" t="s">
        <v>307</v>
      </c>
      <c r="AE1432" t="s">
        <v>307</v>
      </c>
      <c r="AF1432" t="s">
        <v>307</v>
      </c>
      <c r="AG1432" t="s">
        <v>307</v>
      </c>
      <c r="AH1432" t="s">
        <v>307</v>
      </c>
      <c r="AI1432" t="s">
        <v>307</v>
      </c>
      <c r="AJ1432" t="s">
        <v>307</v>
      </c>
      <c r="AK1432" t="s">
        <v>307</v>
      </c>
      <c r="AL1432" t="s">
        <v>307</v>
      </c>
      <c r="AM1432" t="s">
        <v>307</v>
      </c>
      <c r="AN1432" t="s">
        <v>307</v>
      </c>
      <c r="AO1432" t="s">
        <v>307</v>
      </c>
      <c r="AP1432" t="s">
        <v>307</v>
      </c>
      <c r="AQ1432" t="s">
        <v>307</v>
      </c>
      <c r="AR1432" t="s">
        <v>307</v>
      </c>
      <c r="AS1432" t="s">
        <v>307</v>
      </c>
    </row>
    <row r="1433" spans="1:45" x14ac:dyDescent="0.25">
      <c r="A1433">
        <v>304</v>
      </c>
      <c r="B1433" t="s">
        <v>171</v>
      </c>
      <c r="C1433" t="s">
        <v>38</v>
      </c>
      <c r="D1433" t="s">
        <v>48</v>
      </c>
      <c r="E1433" t="s">
        <v>307</v>
      </c>
      <c r="F1433" t="s">
        <v>307</v>
      </c>
      <c r="G1433" t="s">
        <v>307</v>
      </c>
      <c r="H1433" t="s">
        <v>307</v>
      </c>
      <c r="I1433" t="s">
        <v>307</v>
      </c>
      <c r="J1433" t="s">
        <v>307</v>
      </c>
      <c r="K1433" t="s">
        <v>307</v>
      </c>
      <c r="L1433" t="s">
        <v>307</v>
      </c>
      <c r="M1433" t="s">
        <v>307</v>
      </c>
      <c r="N1433" t="s">
        <v>307</v>
      </c>
      <c r="O1433" t="s">
        <v>307</v>
      </c>
      <c r="P1433" t="s">
        <v>307</v>
      </c>
      <c r="Q1433" t="s">
        <v>307</v>
      </c>
      <c r="R1433" t="s">
        <v>307</v>
      </c>
      <c r="S1433" t="s">
        <v>307</v>
      </c>
      <c r="T1433" t="s">
        <v>307</v>
      </c>
      <c r="U1433" t="s">
        <v>307</v>
      </c>
      <c r="V1433" t="s">
        <v>307</v>
      </c>
      <c r="W1433" t="s">
        <v>307</v>
      </c>
      <c r="X1433" t="s">
        <v>307</v>
      </c>
      <c r="Y1433" t="s">
        <v>307</v>
      </c>
      <c r="Z1433" t="s">
        <v>307</v>
      </c>
      <c r="AA1433" t="s">
        <v>307</v>
      </c>
      <c r="AB1433" t="s">
        <v>307</v>
      </c>
      <c r="AC1433" t="s">
        <v>307</v>
      </c>
      <c r="AD1433" t="s">
        <v>307</v>
      </c>
      <c r="AE1433" t="s">
        <v>307</v>
      </c>
      <c r="AF1433" t="s">
        <v>307</v>
      </c>
      <c r="AG1433" t="s">
        <v>307</v>
      </c>
      <c r="AH1433" t="s">
        <v>307</v>
      </c>
      <c r="AI1433" t="s">
        <v>307</v>
      </c>
      <c r="AJ1433" t="s">
        <v>307</v>
      </c>
      <c r="AK1433" t="s">
        <v>307</v>
      </c>
      <c r="AL1433" t="s">
        <v>307</v>
      </c>
      <c r="AM1433" t="s">
        <v>307</v>
      </c>
      <c r="AN1433" t="s">
        <v>307</v>
      </c>
      <c r="AO1433" t="s">
        <v>307</v>
      </c>
      <c r="AP1433" t="s">
        <v>307</v>
      </c>
      <c r="AQ1433" t="s">
        <v>307</v>
      </c>
      <c r="AR1433" t="s">
        <v>307</v>
      </c>
      <c r="AS1433" t="s">
        <v>307</v>
      </c>
    </row>
    <row r="1434" spans="1:45" x14ac:dyDescent="0.25">
      <c r="A1434">
        <v>304</v>
      </c>
      <c r="B1434" t="s">
        <v>171</v>
      </c>
      <c r="C1434" t="s">
        <v>38</v>
      </c>
      <c r="D1434" t="s">
        <v>49</v>
      </c>
      <c r="E1434" t="s">
        <v>307</v>
      </c>
      <c r="F1434" t="s">
        <v>307</v>
      </c>
      <c r="G1434" t="s">
        <v>307</v>
      </c>
      <c r="H1434" t="s">
        <v>307</v>
      </c>
      <c r="I1434" t="s">
        <v>307</v>
      </c>
      <c r="J1434" t="s">
        <v>307</v>
      </c>
      <c r="K1434" t="s">
        <v>307</v>
      </c>
      <c r="L1434" t="s">
        <v>307</v>
      </c>
      <c r="M1434" t="s">
        <v>307</v>
      </c>
      <c r="N1434" t="s">
        <v>307</v>
      </c>
      <c r="O1434" t="s">
        <v>307</v>
      </c>
      <c r="P1434" t="s">
        <v>307</v>
      </c>
      <c r="Q1434" t="s">
        <v>307</v>
      </c>
      <c r="R1434" t="s">
        <v>307</v>
      </c>
      <c r="S1434" t="s">
        <v>307</v>
      </c>
      <c r="T1434" t="s">
        <v>307</v>
      </c>
      <c r="U1434" t="s">
        <v>307</v>
      </c>
      <c r="V1434" t="s">
        <v>307</v>
      </c>
      <c r="W1434" t="s">
        <v>307</v>
      </c>
      <c r="X1434" t="s">
        <v>307</v>
      </c>
      <c r="Y1434" t="s">
        <v>307</v>
      </c>
      <c r="Z1434" t="s">
        <v>307</v>
      </c>
      <c r="AA1434" t="s">
        <v>307</v>
      </c>
      <c r="AB1434" t="s">
        <v>307</v>
      </c>
      <c r="AC1434" t="s">
        <v>307</v>
      </c>
      <c r="AD1434" t="s">
        <v>307</v>
      </c>
      <c r="AE1434" t="s">
        <v>307</v>
      </c>
      <c r="AF1434" t="s">
        <v>307</v>
      </c>
      <c r="AG1434" t="s">
        <v>307</v>
      </c>
      <c r="AH1434" t="s">
        <v>307</v>
      </c>
      <c r="AI1434" t="s">
        <v>307</v>
      </c>
      <c r="AJ1434" t="s">
        <v>307</v>
      </c>
      <c r="AK1434" t="s">
        <v>307</v>
      </c>
      <c r="AL1434" t="s">
        <v>307</v>
      </c>
      <c r="AM1434" t="s">
        <v>307</v>
      </c>
      <c r="AN1434" t="s">
        <v>307</v>
      </c>
      <c r="AO1434" t="s">
        <v>307</v>
      </c>
      <c r="AP1434" t="s">
        <v>307</v>
      </c>
      <c r="AQ1434" t="s">
        <v>307</v>
      </c>
      <c r="AR1434" t="s">
        <v>307</v>
      </c>
      <c r="AS1434" t="s">
        <v>307</v>
      </c>
    </row>
    <row r="1435" spans="1:45" x14ac:dyDescent="0.25">
      <c r="A1435">
        <v>304</v>
      </c>
      <c r="B1435" t="s">
        <v>171</v>
      </c>
      <c r="C1435" t="s">
        <v>450</v>
      </c>
      <c r="D1435" t="s">
        <v>48</v>
      </c>
      <c r="E1435" t="s">
        <v>307</v>
      </c>
      <c r="F1435" t="s">
        <v>307</v>
      </c>
      <c r="G1435" t="s">
        <v>307</v>
      </c>
      <c r="H1435" t="s">
        <v>307</v>
      </c>
      <c r="I1435" t="s">
        <v>307</v>
      </c>
      <c r="J1435" t="s">
        <v>307</v>
      </c>
      <c r="K1435" t="s">
        <v>307</v>
      </c>
      <c r="L1435" t="s">
        <v>307</v>
      </c>
      <c r="M1435" t="s">
        <v>307</v>
      </c>
      <c r="N1435" t="s">
        <v>307</v>
      </c>
      <c r="O1435" t="s">
        <v>307</v>
      </c>
      <c r="P1435" t="s">
        <v>307</v>
      </c>
      <c r="Q1435" t="s">
        <v>307</v>
      </c>
      <c r="R1435" t="s">
        <v>307</v>
      </c>
    </row>
    <row r="1436" spans="1:45" x14ac:dyDescent="0.25">
      <c r="A1436">
        <v>304</v>
      </c>
      <c r="B1436" t="s">
        <v>171</v>
      </c>
      <c r="C1436" t="s">
        <v>449</v>
      </c>
      <c r="D1436" t="s">
        <v>48</v>
      </c>
      <c r="E1436" t="s">
        <v>307</v>
      </c>
      <c r="F1436" t="s">
        <v>307</v>
      </c>
      <c r="G1436" t="s">
        <v>307</v>
      </c>
      <c r="H1436" t="s">
        <v>307</v>
      </c>
      <c r="I1436" t="s">
        <v>307</v>
      </c>
      <c r="J1436" t="s">
        <v>307</v>
      </c>
      <c r="K1436" t="s">
        <v>307</v>
      </c>
      <c r="L1436" t="s">
        <v>307</v>
      </c>
      <c r="M1436" t="s">
        <v>307</v>
      </c>
      <c r="N1436" t="s">
        <v>307</v>
      </c>
      <c r="O1436" t="s">
        <v>307</v>
      </c>
      <c r="P1436" t="s">
        <v>307</v>
      </c>
      <c r="Q1436" t="s">
        <v>307</v>
      </c>
      <c r="R1436" t="s">
        <v>307</v>
      </c>
    </row>
    <row r="1437" spans="1:45" x14ac:dyDescent="0.25">
      <c r="A1437">
        <v>304</v>
      </c>
      <c r="B1437" t="s">
        <v>171</v>
      </c>
      <c r="C1437" t="s">
        <v>475</v>
      </c>
      <c r="D1437" t="s">
        <v>48</v>
      </c>
      <c r="E1437" t="s">
        <v>307</v>
      </c>
      <c r="F1437" t="s">
        <v>307</v>
      </c>
      <c r="G1437" t="s">
        <v>307</v>
      </c>
    </row>
    <row r="1438" spans="1:45" x14ac:dyDescent="0.25">
      <c r="A1438">
        <v>304</v>
      </c>
      <c r="B1438" t="s">
        <v>171</v>
      </c>
      <c r="C1438" t="s">
        <v>42</v>
      </c>
      <c r="D1438" t="s">
        <v>48</v>
      </c>
      <c r="E1438" t="s">
        <v>307</v>
      </c>
      <c r="F1438" t="s">
        <v>307</v>
      </c>
      <c r="G1438" t="s">
        <v>307</v>
      </c>
      <c r="H1438" t="s">
        <v>307</v>
      </c>
      <c r="I1438" t="s">
        <v>307</v>
      </c>
      <c r="J1438" t="s">
        <v>307</v>
      </c>
      <c r="K1438" t="s">
        <v>307</v>
      </c>
      <c r="L1438" t="s">
        <v>307</v>
      </c>
      <c r="M1438" t="s">
        <v>307</v>
      </c>
      <c r="N1438" t="s">
        <v>307</v>
      </c>
      <c r="O1438" t="s">
        <v>307</v>
      </c>
      <c r="P1438" t="s">
        <v>307</v>
      </c>
      <c r="Q1438" t="s">
        <v>307</v>
      </c>
      <c r="R1438" t="s">
        <v>307</v>
      </c>
      <c r="S1438" t="s">
        <v>307</v>
      </c>
      <c r="T1438" t="s">
        <v>307</v>
      </c>
      <c r="U1438" t="s">
        <v>307</v>
      </c>
      <c r="V1438" t="s">
        <v>307</v>
      </c>
      <c r="W1438" t="s">
        <v>307</v>
      </c>
      <c r="X1438" t="s">
        <v>307</v>
      </c>
      <c r="Y1438" t="s">
        <v>307</v>
      </c>
      <c r="Z1438" t="s">
        <v>307</v>
      </c>
    </row>
    <row r="1439" spans="1:45" x14ac:dyDescent="0.25">
      <c r="A1439">
        <v>305</v>
      </c>
      <c r="B1439" t="s">
        <v>172</v>
      </c>
      <c r="C1439" t="s">
        <v>43</v>
      </c>
      <c r="D1439" t="s">
        <v>54</v>
      </c>
      <c r="E1439" t="s">
        <v>307</v>
      </c>
      <c r="F1439" t="s">
        <v>307</v>
      </c>
      <c r="G1439" t="s">
        <v>307</v>
      </c>
      <c r="H1439" t="s">
        <v>307</v>
      </c>
      <c r="I1439" t="s">
        <v>307</v>
      </c>
      <c r="J1439" t="s">
        <v>307</v>
      </c>
      <c r="K1439" t="s">
        <v>307</v>
      </c>
      <c r="L1439" t="s">
        <v>307</v>
      </c>
      <c r="M1439" t="s">
        <v>307</v>
      </c>
      <c r="N1439" t="s">
        <v>307</v>
      </c>
      <c r="O1439" t="s">
        <v>307</v>
      </c>
      <c r="P1439" t="s">
        <v>307</v>
      </c>
      <c r="Q1439" t="s">
        <v>307</v>
      </c>
      <c r="R1439" t="s">
        <v>307</v>
      </c>
      <c r="S1439" t="s">
        <v>307</v>
      </c>
      <c r="T1439" t="s">
        <v>307</v>
      </c>
      <c r="U1439" t="s">
        <v>307</v>
      </c>
      <c r="V1439" t="s">
        <v>307</v>
      </c>
      <c r="W1439" t="s">
        <v>307</v>
      </c>
    </row>
    <row r="1440" spans="1:45" x14ac:dyDescent="0.25">
      <c r="A1440">
        <v>305</v>
      </c>
      <c r="B1440" t="s">
        <v>172</v>
      </c>
      <c r="C1440" t="s">
        <v>43</v>
      </c>
      <c r="D1440" t="s">
        <v>55</v>
      </c>
      <c r="E1440" t="s">
        <v>307</v>
      </c>
      <c r="F1440" t="s">
        <v>307</v>
      </c>
      <c r="G1440" t="s">
        <v>307</v>
      </c>
      <c r="H1440" t="s">
        <v>307</v>
      </c>
      <c r="I1440" t="s">
        <v>307</v>
      </c>
      <c r="J1440" t="s">
        <v>307</v>
      </c>
      <c r="K1440" t="s">
        <v>307</v>
      </c>
      <c r="L1440" t="s">
        <v>307</v>
      </c>
      <c r="M1440" t="s">
        <v>307</v>
      </c>
      <c r="N1440" t="s">
        <v>307</v>
      </c>
      <c r="O1440" t="s">
        <v>307</v>
      </c>
      <c r="P1440" t="s">
        <v>307</v>
      </c>
      <c r="Q1440" t="s">
        <v>307</v>
      </c>
      <c r="R1440" t="s">
        <v>307</v>
      </c>
      <c r="S1440" t="s">
        <v>307</v>
      </c>
      <c r="T1440" t="s">
        <v>307</v>
      </c>
      <c r="U1440" t="s">
        <v>307</v>
      </c>
      <c r="V1440" t="s">
        <v>307</v>
      </c>
      <c r="W1440" t="s">
        <v>307</v>
      </c>
    </row>
    <row r="1441" spans="1:45" x14ac:dyDescent="0.25">
      <c r="A1441">
        <v>305</v>
      </c>
      <c r="B1441" t="s">
        <v>172</v>
      </c>
      <c r="C1441" t="s">
        <v>43</v>
      </c>
      <c r="D1441" t="s">
        <v>56</v>
      </c>
      <c r="E1441" t="s">
        <v>307</v>
      </c>
      <c r="F1441" t="s">
        <v>307</v>
      </c>
      <c r="G1441" t="s">
        <v>307</v>
      </c>
      <c r="H1441" t="s">
        <v>307</v>
      </c>
      <c r="I1441" t="s">
        <v>307</v>
      </c>
      <c r="J1441" t="s">
        <v>307</v>
      </c>
      <c r="K1441" t="s">
        <v>307</v>
      </c>
      <c r="L1441" t="s">
        <v>307</v>
      </c>
      <c r="M1441" t="s">
        <v>307</v>
      </c>
      <c r="N1441" t="s">
        <v>307</v>
      </c>
      <c r="O1441" t="s">
        <v>307</v>
      </c>
      <c r="P1441" t="s">
        <v>307</v>
      </c>
      <c r="Q1441" t="s">
        <v>307</v>
      </c>
      <c r="R1441" t="s">
        <v>307</v>
      </c>
      <c r="S1441" t="s">
        <v>307</v>
      </c>
      <c r="T1441" t="s">
        <v>307</v>
      </c>
      <c r="U1441" t="s">
        <v>307</v>
      </c>
      <c r="V1441" t="s">
        <v>307</v>
      </c>
      <c r="W1441" t="s">
        <v>307</v>
      </c>
    </row>
    <row r="1442" spans="1:45" x14ac:dyDescent="0.25">
      <c r="A1442">
        <v>305</v>
      </c>
      <c r="B1442" t="s">
        <v>172</v>
      </c>
      <c r="C1442" t="s">
        <v>43</v>
      </c>
      <c r="D1442" t="s">
        <v>57</v>
      </c>
      <c r="E1442" t="s">
        <v>307</v>
      </c>
      <c r="F1442" t="s">
        <v>307</v>
      </c>
      <c r="G1442" t="s">
        <v>307</v>
      </c>
      <c r="H1442" t="s">
        <v>307</v>
      </c>
      <c r="I1442" t="s">
        <v>307</v>
      </c>
      <c r="J1442" t="s">
        <v>307</v>
      </c>
      <c r="K1442" t="s">
        <v>307</v>
      </c>
      <c r="L1442" t="s">
        <v>307</v>
      </c>
      <c r="M1442" t="s">
        <v>307</v>
      </c>
      <c r="N1442" t="s">
        <v>307</v>
      </c>
      <c r="O1442" t="s">
        <v>307</v>
      </c>
      <c r="P1442" t="s">
        <v>307</v>
      </c>
      <c r="Q1442" t="s">
        <v>307</v>
      </c>
      <c r="R1442" t="s">
        <v>307</v>
      </c>
      <c r="S1442" t="s">
        <v>307</v>
      </c>
      <c r="T1442" t="s">
        <v>307</v>
      </c>
      <c r="U1442" t="s">
        <v>307</v>
      </c>
      <c r="V1442" t="s">
        <v>307</v>
      </c>
      <c r="W1442" t="s">
        <v>307</v>
      </c>
    </row>
    <row r="1443" spans="1:45" x14ac:dyDescent="0.25">
      <c r="A1443">
        <v>305</v>
      </c>
      <c r="B1443" t="s">
        <v>172</v>
      </c>
      <c r="C1443" t="s">
        <v>43</v>
      </c>
      <c r="D1443" t="s">
        <v>58</v>
      </c>
      <c r="E1443" t="s">
        <v>307</v>
      </c>
      <c r="F1443" t="s">
        <v>307</v>
      </c>
      <c r="G1443" t="s">
        <v>307</v>
      </c>
      <c r="H1443" t="s">
        <v>307</v>
      </c>
      <c r="I1443" t="s">
        <v>307</v>
      </c>
      <c r="J1443" t="s">
        <v>307</v>
      </c>
      <c r="K1443" t="s">
        <v>307</v>
      </c>
      <c r="L1443" t="s">
        <v>307</v>
      </c>
      <c r="M1443" t="s">
        <v>307</v>
      </c>
      <c r="N1443" t="s">
        <v>307</v>
      </c>
      <c r="O1443" t="s">
        <v>307</v>
      </c>
      <c r="P1443" t="s">
        <v>307</v>
      </c>
      <c r="Q1443" t="s">
        <v>307</v>
      </c>
      <c r="R1443" t="s">
        <v>307</v>
      </c>
      <c r="S1443" t="s">
        <v>307</v>
      </c>
      <c r="T1443" t="s">
        <v>307</v>
      </c>
      <c r="U1443" t="s">
        <v>307</v>
      </c>
      <c r="V1443" t="s">
        <v>307</v>
      </c>
      <c r="W1443" t="s">
        <v>307</v>
      </c>
    </row>
    <row r="1444" spans="1:45" x14ac:dyDescent="0.25">
      <c r="A1444">
        <v>305</v>
      </c>
      <c r="B1444" t="s">
        <v>172</v>
      </c>
      <c r="C1444" t="s">
        <v>43</v>
      </c>
      <c r="D1444" t="s">
        <v>59</v>
      </c>
      <c r="E1444" t="s">
        <v>307</v>
      </c>
      <c r="F1444" t="s">
        <v>307</v>
      </c>
      <c r="G1444" t="s">
        <v>307</v>
      </c>
      <c r="H1444" t="s">
        <v>307</v>
      </c>
      <c r="I1444" t="s">
        <v>307</v>
      </c>
      <c r="J1444" t="s">
        <v>307</v>
      </c>
      <c r="K1444" t="s">
        <v>307</v>
      </c>
      <c r="L1444" t="s">
        <v>307</v>
      </c>
      <c r="M1444" t="s">
        <v>307</v>
      </c>
      <c r="N1444" t="s">
        <v>307</v>
      </c>
      <c r="O1444" t="s">
        <v>307</v>
      </c>
      <c r="P1444" t="s">
        <v>307</v>
      </c>
      <c r="Q1444" t="s">
        <v>307</v>
      </c>
      <c r="R1444" t="s">
        <v>307</v>
      </c>
      <c r="S1444" t="s">
        <v>307</v>
      </c>
      <c r="T1444" t="s">
        <v>307</v>
      </c>
      <c r="U1444" t="s">
        <v>307</v>
      </c>
      <c r="V1444" t="s">
        <v>307</v>
      </c>
      <c r="W1444" t="s">
        <v>307</v>
      </c>
    </row>
    <row r="1445" spans="1:45" x14ac:dyDescent="0.25">
      <c r="A1445">
        <v>305</v>
      </c>
      <c r="B1445" t="s">
        <v>172</v>
      </c>
      <c r="C1445" t="s">
        <v>43</v>
      </c>
      <c r="D1445" t="s">
        <v>60</v>
      </c>
      <c r="E1445" t="s">
        <v>307</v>
      </c>
      <c r="F1445" t="s">
        <v>307</v>
      </c>
      <c r="G1445" t="s">
        <v>307</v>
      </c>
      <c r="H1445" t="s">
        <v>307</v>
      </c>
      <c r="I1445" t="s">
        <v>307</v>
      </c>
      <c r="J1445" t="s">
        <v>307</v>
      </c>
      <c r="K1445" t="s">
        <v>307</v>
      </c>
      <c r="L1445" t="s">
        <v>307</v>
      </c>
      <c r="M1445" t="s">
        <v>307</v>
      </c>
      <c r="N1445" t="s">
        <v>307</v>
      </c>
      <c r="O1445" t="s">
        <v>307</v>
      </c>
      <c r="P1445" t="s">
        <v>307</v>
      </c>
      <c r="Q1445" t="s">
        <v>307</v>
      </c>
      <c r="R1445" t="s">
        <v>307</v>
      </c>
      <c r="S1445" t="s">
        <v>307</v>
      </c>
      <c r="T1445" t="s">
        <v>307</v>
      </c>
      <c r="U1445" t="s">
        <v>307</v>
      </c>
      <c r="V1445" t="s">
        <v>307</v>
      </c>
      <c r="W1445" t="s">
        <v>307</v>
      </c>
    </row>
    <row r="1446" spans="1:45" x14ac:dyDescent="0.25">
      <c r="A1446">
        <v>305</v>
      </c>
      <c r="B1446" t="s">
        <v>172</v>
      </c>
      <c r="C1446" t="s">
        <v>43</v>
      </c>
      <c r="D1446" t="s">
        <v>61</v>
      </c>
      <c r="E1446" t="s">
        <v>307</v>
      </c>
      <c r="F1446" t="s">
        <v>307</v>
      </c>
      <c r="G1446" t="s">
        <v>307</v>
      </c>
      <c r="H1446" t="s">
        <v>307</v>
      </c>
      <c r="I1446" t="s">
        <v>307</v>
      </c>
      <c r="J1446" t="s">
        <v>307</v>
      </c>
      <c r="K1446" t="s">
        <v>307</v>
      </c>
      <c r="L1446" t="s">
        <v>307</v>
      </c>
      <c r="M1446" t="s">
        <v>307</v>
      </c>
      <c r="N1446" t="s">
        <v>307</v>
      </c>
      <c r="O1446" t="s">
        <v>307</v>
      </c>
      <c r="P1446" t="s">
        <v>307</v>
      </c>
      <c r="Q1446" t="s">
        <v>307</v>
      </c>
      <c r="R1446" t="s">
        <v>307</v>
      </c>
      <c r="S1446" t="s">
        <v>307</v>
      </c>
      <c r="T1446" t="s">
        <v>307</v>
      </c>
      <c r="U1446" t="s">
        <v>307</v>
      </c>
      <c r="V1446" t="s">
        <v>307</v>
      </c>
      <c r="W1446" t="s">
        <v>307</v>
      </c>
    </row>
    <row r="1447" spans="1:45" x14ac:dyDescent="0.25">
      <c r="A1447">
        <v>305</v>
      </c>
      <c r="B1447" t="s">
        <v>172</v>
      </c>
      <c r="C1447" t="s">
        <v>43</v>
      </c>
      <c r="D1447" t="s">
        <v>62</v>
      </c>
      <c r="E1447" t="s">
        <v>307</v>
      </c>
      <c r="F1447" t="s">
        <v>307</v>
      </c>
      <c r="G1447" t="s">
        <v>307</v>
      </c>
      <c r="H1447" t="s">
        <v>307</v>
      </c>
      <c r="I1447" t="s">
        <v>307</v>
      </c>
      <c r="J1447" t="s">
        <v>307</v>
      </c>
      <c r="K1447" t="s">
        <v>307</v>
      </c>
      <c r="L1447" t="s">
        <v>307</v>
      </c>
      <c r="M1447" t="s">
        <v>307</v>
      </c>
      <c r="N1447" t="s">
        <v>307</v>
      </c>
      <c r="O1447" t="s">
        <v>307</v>
      </c>
      <c r="P1447" t="s">
        <v>307</v>
      </c>
      <c r="Q1447" t="s">
        <v>307</v>
      </c>
      <c r="R1447" t="s">
        <v>307</v>
      </c>
      <c r="S1447" t="s">
        <v>307</v>
      </c>
      <c r="T1447" t="s">
        <v>307</v>
      </c>
      <c r="U1447" t="s">
        <v>307</v>
      </c>
      <c r="V1447" t="s">
        <v>307</v>
      </c>
      <c r="W1447" t="s">
        <v>307</v>
      </c>
    </row>
    <row r="1448" spans="1:45" x14ac:dyDescent="0.25">
      <c r="A1448">
        <v>305</v>
      </c>
      <c r="B1448" t="s">
        <v>172</v>
      </c>
      <c r="C1448" t="s">
        <v>36</v>
      </c>
      <c r="D1448" t="s">
        <v>47</v>
      </c>
      <c r="E1448" t="s">
        <v>307</v>
      </c>
      <c r="F1448" t="s">
        <v>307</v>
      </c>
      <c r="G1448" t="s">
        <v>307</v>
      </c>
      <c r="H1448" t="s">
        <v>307</v>
      </c>
      <c r="I1448" t="s">
        <v>307</v>
      </c>
      <c r="J1448" t="s">
        <v>307</v>
      </c>
      <c r="K1448" t="s">
        <v>307</v>
      </c>
      <c r="L1448" t="s">
        <v>307</v>
      </c>
      <c r="M1448" t="s">
        <v>307</v>
      </c>
      <c r="N1448" t="s">
        <v>307</v>
      </c>
      <c r="O1448" t="s">
        <v>307</v>
      </c>
      <c r="P1448" t="s">
        <v>307</v>
      </c>
      <c r="Q1448" t="s">
        <v>307</v>
      </c>
      <c r="R1448" t="s">
        <v>307</v>
      </c>
      <c r="S1448" t="s">
        <v>307</v>
      </c>
      <c r="T1448" t="s">
        <v>307</v>
      </c>
      <c r="U1448" t="s">
        <v>307</v>
      </c>
      <c r="V1448" t="s">
        <v>307</v>
      </c>
      <c r="W1448" t="s">
        <v>307</v>
      </c>
      <c r="X1448" t="s">
        <v>307</v>
      </c>
      <c r="Y1448" t="s">
        <v>307</v>
      </c>
      <c r="Z1448" t="s">
        <v>307</v>
      </c>
      <c r="AA1448" t="s">
        <v>307</v>
      </c>
      <c r="AB1448" t="s">
        <v>307</v>
      </c>
      <c r="AC1448" t="s">
        <v>307</v>
      </c>
      <c r="AD1448" t="s">
        <v>307</v>
      </c>
      <c r="AE1448" t="s">
        <v>307</v>
      </c>
      <c r="AF1448" t="s">
        <v>307</v>
      </c>
      <c r="AG1448" t="s">
        <v>307</v>
      </c>
      <c r="AH1448" t="s">
        <v>307</v>
      </c>
      <c r="AI1448" t="s">
        <v>307</v>
      </c>
      <c r="AJ1448" t="s">
        <v>307</v>
      </c>
      <c r="AK1448" t="s">
        <v>307</v>
      </c>
      <c r="AL1448" t="s">
        <v>307</v>
      </c>
      <c r="AM1448" t="s">
        <v>307</v>
      </c>
      <c r="AN1448" t="s">
        <v>307</v>
      </c>
      <c r="AO1448" t="s">
        <v>307</v>
      </c>
      <c r="AP1448" t="s">
        <v>307</v>
      </c>
      <c r="AQ1448" t="s">
        <v>307</v>
      </c>
      <c r="AR1448" t="s">
        <v>307</v>
      </c>
      <c r="AS1448" t="s">
        <v>307</v>
      </c>
    </row>
    <row r="1449" spans="1:45" x14ac:dyDescent="0.25">
      <c r="A1449">
        <v>305</v>
      </c>
      <c r="B1449" t="s">
        <v>172</v>
      </c>
      <c r="C1449" t="s">
        <v>36</v>
      </c>
      <c r="D1449" t="s">
        <v>48</v>
      </c>
      <c r="E1449" t="s">
        <v>307</v>
      </c>
      <c r="F1449" t="s">
        <v>307</v>
      </c>
      <c r="G1449" t="s">
        <v>307</v>
      </c>
      <c r="H1449" t="s">
        <v>307</v>
      </c>
      <c r="I1449" t="s">
        <v>307</v>
      </c>
      <c r="J1449" t="s">
        <v>307</v>
      </c>
      <c r="K1449" t="s">
        <v>307</v>
      </c>
      <c r="L1449" t="s">
        <v>307</v>
      </c>
      <c r="M1449" t="s">
        <v>307</v>
      </c>
      <c r="N1449" t="s">
        <v>307</v>
      </c>
      <c r="O1449" t="s">
        <v>307</v>
      </c>
      <c r="P1449" t="s">
        <v>307</v>
      </c>
      <c r="Q1449" t="s">
        <v>307</v>
      </c>
      <c r="R1449" t="s">
        <v>307</v>
      </c>
      <c r="S1449" t="s">
        <v>307</v>
      </c>
      <c r="T1449" t="s">
        <v>307</v>
      </c>
      <c r="U1449" t="s">
        <v>307</v>
      </c>
      <c r="V1449" t="s">
        <v>307</v>
      </c>
      <c r="W1449" t="s">
        <v>307</v>
      </c>
      <c r="X1449" t="s">
        <v>307</v>
      </c>
      <c r="Y1449" t="s">
        <v>307</v>
      </c>
      <c r="Z1449" t="s">
        <v>307</v>
      </c>
      <c r="AA1449" t="s">
        <v>307</v>
      </c>
      <c r="AB1449" t="s">
        <v>307</v>
      </c>
      <c r="AC1449" t="s">
        <v>307</v>
      </c>
      <c r="AD1449" t="s">
        <v>307</v>
      </c>
      <c r="AE1449" t="s">
        <v>307</v>
      </c>
      <c r="AF1449" t="s">
        <v>307</v>
      </c>
      <c r="AG1449" t="s">
        <v>307</v>
      </c>
      <c r="AH1449" t="s">
        <v>307</v>
      </c>
      <c r="AI1449" t="s">
        <v>307</v>
      </c>
      <c r="AJ1449" t="s">
        <v>307</v>
      </c>
      <c r="AK1449" t="s">
        <v>307</v>
      </c>
      <c r="AL1449" t="s">
        <v>307</v>
      </c>
      <c r="AM1449" t="s">
        <v>307</v>
      </c>
      <c r="AN1449" t="s">
        <v>307</v>
      </c>
      <c r="AO1449" t="s">
        <v>307</v>
      </c>
      <c r="AP1449" t="s">
        <v>307</v>
      </c>
      <c r="AQ1449" t="s">
        <v>307</v>
      </c>
      <c r="AR1449" t="s">
        <v>307</v>
      </c>
      <c r="AS1449" t="s">
        <v>307</v>
      </c>
    </row>
    <row r="1450" spans="1:45" x14ac:dyDescent="0.25">
      <c r="A1450">
        <v>305</v>
      </c>
      <c r="B1450" t="s">
        <v>172</v>
      </c>
      <c r="C1450" t="s">
        <v>36</v>
      </c>
      <c r="D1450" t="s">
        <v>49</v>
      </c>
      <c r="E1450" t="s">
        <v>307</v>
      </c>
      <c r="F1450" t="s">
        <v>307</v>
      </c>
      <c r="G1450" t="s">
        <v>307</v>
      </c>
      <c r="H1450" t="s">
        <v>307</v>
      </c>
      <c r="I1450" t="s">
        <v>307</v>
      </c>
      <c r="J1450" t="s">
        <v>307</v>
      </c>
      <c r="K1450" t="s">
        <v>307</v>
      </c>
      <c r="L1450" t="s">
        <v>307</v>
      </c>
      <c r="M1450" t="s">
        <v>307</v>
      </c>
      <c r="N1450" t="s">
        <v>307</v>
      </c>
      <c r="O1450" t="s">
        <v>307</v>
      </c>
      <c r="P1450" t="s">
        <v>307</v>
      </c>
      <c r="Q1450" t="s">
        <v>307</v>
      </c>
      <c r="R1450" t="s">
        <v>307</v>
      </c>
      <c r="S1450" t="s">
        <v>307</v>
      </c>
      <c r="T1450" t="s">
        <v>307</v>
      </c>
      <c r="U1450" t="s">
        <v>307</v>
      </c>
      <c r="V1450" t="s">
        <v>307</v>
      </c>
      <c r="W1450" t="s">
        <v>307</v>
      </c>
      <c r="X1450" t="s">
        <v>307</v>
      </c>
      <c r="Y1450" t="s">
        <v>307</v>
      </c>
      <c r="Z1450" t="s">
        <v>307</v>
      </c>
      <c r="AA1450" t="s">
        <v>307</v>
      </c>
      <c r="AB1450" t="s">
        <v>307</v>
      </c>
      <c r="AC1450" t="s">
        <v>307</v>
      </c>
      <c r="AD1450" t="s">
        <v>307</v>
      </c>
      <c r="AE1450" t="s">
        <v>307</v>
      </c>
      <c r="AF1450" t="s">
        <v>307</v>
      </c>
      <c r="AG1450" t="s">
        <v>307</v>
      </c>
      <c r="AH1450" t="s">
        <v>307</v>
      </c>
      <c r="AI1450" t="s">
        <v>307</v>
      </c>
      <c r="AJ1450" t="s">
        <v>307</v>
      </c>
      <c r="AK1450" t="s">
        <v>307</v>
      </c>
      <c r="AL1450" t="s">
        <v>307</v>
      </c>
      <c r="AM1450" t="s">
        <v>307</v>
      </c>
      <c r="AN1450" t="s">
        <v>307</v>
      </c>
      <c r="AO1450" t="s">
        <v>307</v>
      </c>
      <c r="AP1450" t="s">
        <v>307</v>
      </c>
      <c r="AQ1450" t="s">
        <v>307</v>
      </c>
      <c r="AR1450" t="s">
        <v>307</v>
      </c>
      <c r="AS1450" t="s">
        <v>307</v>
      </c>
    </row>
    <row r="1451" spans="1:45" x14ac:dyDescent="0.25">
      <c r="A1451">
        <v>305</v>
      </c>
      <c r="B1451" t="s">
        <v>172</v>
      </c>
      <c r="C1451" t="s">
        <v>37</v>
      </c>
      <c r="D1451" t="s">
        <v>47</v>
      </c>
      <c r="E1451" t="s">
        <v>307</v>
      </c>
      <c r="F1451" t="s">
        <v>307</v>
      </c>
      <c r="G1451" t="s">
        <v>307</v>
      </c>
      <c r="H1451" t="s">
        <v>307</v>
      </c>
      <c r="I1451" t="s">
        <v>307</v>
      </c>
      <c r="J1451" t="s">
        <v>307</v>
      </c>
      <c r="K1451" t="s">
        <v>307</v>
      </c>
      <c r="L1451" t="s">
        <v>307</v>
      </c>
      <c r="M1451" t="s">
        <v>307</v>
      </c>
      <c r="N1451" t="s">
        <v>307</v>
      </c>
      <c r="O1451" t="s">
        <v>307</v>
      </c>
      <c r="P1451" t="s">
        <v>307</v>
      </c>
      <c r="Q1451" t="s">
        <v>307</v>
      </c>
      <c r="R1451" t="s">
        <v>307</v>
      </c>
      <c r="S1451" t="s">
        <v>307</v>
      </c>
      <c r="T1451" t="s">
        <v>307</v>
      </c>
      <c r="U1451" t="s">
        <v>307</v>
      </c>
      <c r="V1451" t="s">
        <v>307</v>
      </c>
      <c r="W1451" t="s">
        <v>307</v>
      </c>
      <c r="X1451" t="s">
        <v>307</v>
      </c>
      <c r="Y1451" t="s">
        <v>307</v>
      </c>
      <c r="Z1451" t="s">
        <v>307</v>
      </c>
      <c r="AA1451" t="s">
        <v>307</v>
      </c>
      <c r="AB1451" t="s">
        <v>307</v>
      </c>
      <c r="AC1451" t="s">
        <v>307</v>
      </c>
      <c r="AD1451" t="s">
        <v>307</v>
      </c>
      <c r="AE1451" t="s">
        <v>307</v>
      </c>
      <c r="AF1451" t="s">
        <v>307</v>
      </c>
      <c r="AG1451" t="s">
        <v>307</v>
      </c>
      <c r="AH1451" t="s">
        <v>307</v>
      </c>
      <c r="AI1451" t="s">
        <v>307</v>
      </c>
      <c r="AJ1451" t="s">
        <v>307</v>
      </c>
      <c r="AK1451" t="s">
        <v>307</v>
      </c>
      <c r="AL1451" t="s">
        <v>307</v>
      </c>
      <c r="AM1451" t="s">
        <v>307</v>
      </c>
      <c r="AN1451" t="s">
        <v>307</v>
      </c>
      <c r="AO1451" t="s">
        <v>307</v>
      </c>
      <c r="AP1451" t="s">
        <v>307</v>
      </c>
      <c r="AQ1451" t="s">
        <v>307</v>
      </c>
      <c r="AR1451" t="s">
        <v>307</v>
      </c>
      <c r="AS1451" t="s">
        <v>307</v>
      </c>
    </row>
    <row r="1452" spans="1:45" x14ac:dyDescent="0.25">
      <c r="A1452">
        <v>305</v>
      </c>
      <c r="B1452" t="s">
        <v>172</v>
      </c>
      <c r="C1452" t="s">
        <v>37</v>
      </c>
      <c r="D1452" t="s">
        <v>48</v>
      </c>
      <c r="E1452" t="s">
        <v>307</v>
      </c>
      <c r="F1452" t="s">
        <v>307</v>
      </c>
      <c r="G1452" t="s">
        <v>307</v>
      </c>
      <c r="H1452" t="s">
        <v>307</v>
      </c>
      <c r="I1452" t="s">
        <v>307</v>
      </c>
      <c r="J1452" t="s">
        <v>307</v>
      </c>
      <c r="K1452" t="s">
        <v>307</v>
      </c>
      <c r="L1452" t="s">
        <v>307</v>
      </c>
      <c r="M1452" t="s">
        <v>307</v>
      </c>
      <c r="N1452" t="s">
        <v>307</v>
      </c>
      <c r="O1452" t="s">
        <v>307</v>
      </c>
      <c r="P1452" t="s">
        <v>307</v>
      </c>
      <c r="Q1452" t="s">
        <v>307</v>
      </c>
      <c r="R1452" t="s">
        <v>307</v>
      </c>
      <c r="S1452" t="s">
        <v>307</v>
      </c>
      <c r="T1452" t="s">
        <v>307</v>
      </c>
      <c r="U1452" t="s">
        <v>307</v>
      </c>
      <c r="V1452" t="s">
        <v>307</v>
      </c>
      <c r="W1452" t="s">
        <v>307</v>
      </c>
      <c r="X1452" t="s">
        <v>307</v>
      </c>
      <c r="Y1452" t="s">
        <v>307</v>
      </c>
      <c r="Z1452" t="s">
        <v>307</v>
      </c>
      <c r="AA1452" t="s">
        <v>307</v>
      </c>
      <c r="AB1452" t="s">
        <v>307</v>
      </c>
      <c r="AC1452" t="s">
        <v>307</v>
      </c>
      <c r="AD1452" t="s">
        <v>307</v>
      </c>
      <c r="AE1452" t="s">
        <v>307</v>
      </c>
      <c r="AF1452" t="s">
        <v>307</v>
      </c>
      <c r="AG1452" t="s">
        <v>307</v>
      </c>
      <c r="AH1452" t="s">
        <v>307</v>
      </c>
      <c r="AI1452" t="s">
        <v>307</v>
      </c>
      <c r="AJ1452" t="s">
        <v>307</v>
      </c>
      <c r="AK1452" t="s">
        <v>307</v>
      </c>
      <c r="AL1452" t="s">
        <v>307</v>
      </c>
      <c r="AM1452" t="s">
        <v>307</v>
      </c>
      <c r="AN1452" t="s">
        <v>307</v>
      </c>
      <c r="AO1452" t="s">
        <v>307</v>
      </c>
      <c r="AP1452" t="s">
        <v>307</v>
      </c>
      <c r="AQ1452" t="s">
        <v>307</v>
      </c>
      <c r="AR1452" t="s">
        <v>307</v>
      </c>
      <c r="AS1452" t="s">
        <v>307</v>
      </c>
    </row>
    <row r="1453" spans="1:45" x14ac:dyDescent="0.25">
      <c r="A1453">
        <v>305</v>
      </c>
      <c r="B1453" t="s">
        <v>172</v>
      </c>
      <c r="C1453" t="s">
        <v>37</v>
      </c>
      <c r="D1453" t="s">
        <v>49</v>
      </c>
      <c r="E1453" t="s">
        <v>307</v>
      </c>
      <c r="F1453" t="s">
        <v>307</v>
      </c>
      <c r="G1453" t="s">
        <v>307</v>
      </c>
      <c r="H1453" t="s">
        <v>307</v>
      </c>
      <c r="I1453" t="s">
        <v>307</v>
      </c>
      <c r="J1453" t="s">
        <v>307</v>
      </c>
      <c r="K1453" t="s">
        <v>307</v>
      </c>
      <c r="L1453" t="s">
        <v>307</v>
      </c>
      <c r="M1453" t="s">
        <v>307</v>
      </c>
      <c r="N1453" t="s">
        <v>307</v>
      </c>
      <c r="O1453" t="s">
        <v>307</v>
      </c>
      <c r="P1453" t="s">
        <v>307</v>
      </c>
      <c r="Q1453" t="s">
        <v>307</v>
      </c>
      <c r="R1453" t="s">
        <v>307</v>
      </c>
      <c r="S1453" t="s">
        <v>307</v>
      </c>
      <c r="T1453" t="s">
        <v>307</v>
      </c>
      <c r="U1453" t="s">
        <v>307</v>
      </c>
      <c r="V1453" t="s">
        <v>307</v>
      </c>
      <c r="W1453" t="s">
        <v>307</v>
      </c>
      <c r="X1453" t="s">
        <v>307</v>
      </c>
      <c r="Y1453" t="s">
        <v>307</v>
      </c>
      <c r="Z1453" t="s">
        <v>307</v>
      </c>
      <c r="AA1453" t="s">
        <v>307</v>
      </c>
      <c r="AB1453" t="s">
        <v>307</v>
      </c>
      <c r="AC1453" t="s">
        <v>307</v>
      </c>
      <c r="AD1453" t="s">
        <v>307</v>
      </c>
      <c r="AE1453" t="s">
        <v>307</v>
      </c>
      <c r="AF1453" t="s">
        <v>307</v>
      </c>
      <c r="AG1453" t="s">
        <v>307</v>
      </c>
      <c r="AH1453" t="s">
        <v>307</v>
      </c>
      <c r="AI1453" t="s">
        <v>307</v>
      </c>
      <c r="AJ1453" t="s">
        <v>307</v>
      </c>
      <c r="AK1453" t="s">
        <v>307</v>
      </c>
      <c r="AL1453" t="s">
        <v>307</v>
      </c>
      <c r="AM1453" t="s">
        <v>307</v>
      </c>
      <c r="AN1453" t="s">
        <v>307</v>
      </c>
      <c r="AO1453" t="s">
        <v>307</v>
      </c>
      <c r="AP1453" t="s">
        <v>307</v>
      </c>
      <c r="AQ1453" t="s">
        <v>307</v>
      </c>
      <c r="AR1453" t="s">
        <v>307</v>
      </c>
      <c r="AS1453" t="s">
        <v>307</v>
      </c>
    </row>
    <row r="1454" spans="1:45" x14ac:dyDescent="0.25">
      <c r="A1454">
        <v>305</v>
      </c>
      <c r="B1454" t="s">
        <v>172</v>
      </c>
      <c r="C1454" t="s">
        <v>476</v>
      </c>
      <c r="D1454" t="s">
        <v>48</v>
      </c>
      <c r="E1454" t="s">
        <v>307</v>
      </c>
      <c r="F1454" t="s">
        <v>307</v>
      </c>
      <c r="G1454" t="s">
        <v>307</v>
      </c>
    </row>
    <row r="1455" spans="1:45" x14ac:dyDescent="0.25">
      <c r="A1455">
        <v>305</v>
      </c>
      <c r="B1455" t="s">
        <v>172</v>
      </c>
      <c r="C1455" t="s">
        <v>477</v>
      </c>
      <c r="D1455" t="s">
        <v>48</v>
      </c>
      <c r="E1455" t="s">
        <v>307</v>
      </c>
      <c r="F1455" t="s">
        <v>307</v>
      </c>
      <c r="G1455" t="s">
        <v>307</v>
      </c>
    </row>
    <row r="1456" spans="1:45" x14ac:dyDescent="0.25">
      <c r="A1456">
        <v>305</v>
      </c>
      <c r="B1456" t="s">
        <v>172</v>
      </c>
      <c r="C1456" t="s">
        <v>45</v>
      </c>
      <c r="D1456" t="s">
        <v>63</v>
      </c>
      <c r="E1456" t="s">
        <v>307</v>
      </c>
      <c r="F1456" t="s">
        <v>307</v>
      </c>
      <c r="G1456" t="s">
        <v>307</v>
      </c>
      <c r="H1456" t="s">
        <v>307</v>
      </c>
      <c r="I1456" t="s">
        <v>307</v>
      </c>
      <c r="J1456" t="s">
        <v>307</v>
      </c>
      <c r="K1456" t="s">
        <v>307</v>
      </c>
      <c r="L1456" t="s">
        <v>307</v>
      </c>
      <c r="M1456" t="s">
        <v>307</v>
      </c>
      <c r="N1456" t="s">
        <v>307</v>
      </c>
      <c r="O1456" t="s">
        <v>307</v>
      </c>
      <c r="P1456" t="s">
        <v>307</v>
      </c>
      <c r="Q1456" t="s">
        <v>307</v>
      </c>
      <c r="R1456" t="s">
        <v>307</v>
      </c>
      <c r="S1456" t="s">
        <v>307</v>
      </c>
      <c r="T1456" t="s">
        <v>307</v>
      </c>
      <c r="U1456" t="s">
        <v>307</v>
      </c>
      <c r="V1456" t="s">
        <v>307</v>
      </c>
      <c r="W1456" t="s">
        <v>307</v>
      </c>
    </row>
    <row r="1457" spans="1:26" x14ac:dyDescent="0.25">
      <c r="A1457">
        <v>305</v>
      </c>
      <c r="B1457" t="s">
        <v>172</v>
      </c>
      <c r="C1457" t="s">
        <v>45</v>
      </c>
      <c r="D1457" t="s">
        <v>64</v>
      </c>
      <c r="E1457" t="s">
        <v>307</v>
      </c>
      <c r="F1457" t="s">
        <v>307</v>
      </c>
      <c r="G1457" t="s">
        <v>307</v>
      </c>
      <c r="H1457" t="s">
        <v>307</v>
      </c>
      <c r="I1457" t="s">
        <v>307</v>
      </c>
      <c r="J1457" t="s">
        <v>307</v>
      </c>
      <c r="K1457" t="s">
        <v>307</v>
      </c>
      <c r="L1457" t="s">
        <v>307</v>
      </c>
      <c r="M1457" t="s">
        <v>307</v>
      </c>
      <c r="N1457" t="s">
        <v>307</v>
      </c>
      <c r="O1457" t="s">
        <v>307</v>
      </c>
      <c r="P1457" t="s">
        <v>307</v>
      </c>
      <c r="Q1457" t="s">
        <v>307</v>
      </c>
      <c r="R1457" t="s">
        <v>307</v>
      </c>
      <c r="S1457" t="s">
        <v>307</v>
      </c>
      <c r="T1457" t="s">
        <v>307</v>
      </c>
      <c r="U1457" t="s">
        <v>307</v>
      </c>
      <c r="V1457" t="s">
        <v>307</v>
      </c>
      <c r="W1457" t="s">
        <v>307</v>
      </c>
    </row>
    <row r="1458" spans="1:26" x14ac:dyDescent="0.25">
      <c r="A1458">
        <v>305</v>
      </c>
      <c r="B1458" t="s">
        <v>172</v>
      </c>
      <c r="C1458" t="s">
        <v>40</v>
      </c>
      <c r="D1458" t="s">
        <v>52</v>
      </c>
      <c r="E1458" t="s">
        <v>307</v>
      </c>
      <c r="F1458" t="s">
        <v>307</v>
      </c>
      <c r="G1458" t="s">
        <v>307</v>
      </c>
      <c r="H1458" t="s">
        <v>307</v>
      </c>
      <c r="I1458" t="s">
        <v>307</v>
      </c>
      <c r="J1458" t="s">
        <v>307</v>
      </c>
      <c r="K1458" t="s">
        <v>307</v>
      </c>
      <c r="L1458" t="s">
        <v>307</v>
      </c>
      <c r="M1458" t="s">
        <v>307</v>
      </c>
      <c r="N1458" t="s">
        <v>307</v>
      </c>
      <c r="O1458" t="s">
        <v>307</v>
      </c>
      <c r="P1458" t="s">
        <v>307</v>
      </c>
      <c r="Q1458" t="s">
        <v>307</v>
      </c>
      <c r="R1458" t="s">
        <v>307</v>
      </c>
      <c r="S1458" t="s">
        <v>307</v>
      </c>
      <c r="T1458" t="s">
        <v>307</v>
      </c>
      <c r="U1458" t="s">
        <v>307</v>
      </c>
      <c r="V1458" t="s">
        <v>307</v>
      </c>
      <c r="W1458" t="s">
        <v>307</v>
      </c>
      <c r="X1458" t="s">
        <v>307</v>
      </c>
      <c r="Y1458" t="s">
        <v>307</v>
      </c>
      <c r="Z1458" t="s">
        <v>307</v>
      </c>
    </row>
    <row r="1459" spans="1:26" x14ac:dyDescent="0.25">
      <c r="A1459">
        <v>305</v>
      </c>
      <c r="B1459" t="s">
        <v>172</v>
      </c>
      <c r="C1459" t="s">
        <v>40</v>
      </c>
      <c r="D1459" t="s">
        <v>53</v>
      </c>
      <c r="E1459" t="s">
        <v>307</v>
      </c>
      <c r="F1459" t="s">
        <v>307</v>
      </c>
      <c r="G1459" t="s">
        <v>307</v>
      </c>
      <c r="H1459" t="s">
        <v>307</v>
      </c>
      <c r="I1459" t="s">
        <v>307</v>
      </c>
      <c r="J1459" t="s">
        <v>307</v>
      </c>
      <c r="K1459" t="s">
        <v>307</v>
      </c>
      <c r="L1459" t="s">
        <v>307</v>
      </c>
      <c r="M1459" t="s">
        <v>307</v>
      </c>
      <c r="N1459" t="s">
        <v>307</v>
      </c>
      <c r="O1459" t="s">
        <v>307</v>
      </c>
      <c r="P1459" t="s">
        <v>307</v>
      </c>
      <c r="Q1459" t="s">
        <v>307</v>
      </c>
      <c r="R1459" t="s">
        <v>307</v>
      </c>
      <c r="S1459" t="s">
        <v>307</v>
      </c>
      <c r="T1459" t="s">
        <v>307</v>
      </c>
      <c r="U1459" t="s">
        <v>307</v>
      </c>
      <c r="V1459" t="s">
        <v>307</v>
      </c>
      <c r="W1459" t="s">
        <v>307</v>
      </c>
      <c r="X1459" t="s">
        <v>307</v>
      </c>
      <c r="Y1459" t="s">
        <v>307</v>
      </c>
      <c r="Z1459" t="s">
        <v>307</v>
      </c>
    </row>
    <row r="1460" spans="1:26" x14ac:dyDescent="0.25">
      <c r="A1460">
        <v>305</v>
      </c>
      <c r="B1460" t="s">
        <v>172</v>
      </c>
      <c r="C1460" t="s">
        <v>41</v>
      </c>
      <c r="D1460" t="s">
        <v>48</v>
      </c>
      <c r="E1460" t="s">
        <v>307</v>
      </c>
      <c r="F1460" t="s">
        <v>307</v>
      </c>
      <c r="G1460" t="s">
        <v>307</v>
      </c>
      <c r="H1460" t="s">
        <v>307</v>
      </c>
      <c r="I1460" t="s">
        <v>307</v>
      </c>
      <c r="J1460" t="s">
        <v>307</v>
      </c>
      <c r="K1460" t="s">
        <v>307</v>
      </c>
      <c r="L1460" t="s">
        <v>307</v>
      </c>
      <c r="M1460" t="s">
        <v>307</v>
      </c>
      <c r="N1460" t="s">
        <v>307</v>
      </c>
      <c r="O1460" t="s">
        <v>307</v>
      </c>
      <c r="P1460" t="s">
        <v>307</v>
      </c>
      <c r="Q1460" t="s">
        <v>307</v>
      </c>
      <c r="R1460" t="s">
        <v>307</v>
      </c>
      <c r="S1460" t="s">
        <v>307</v>
      </c>
      <c r="T1460" t="s">
        <v>307</v>
      </c>
      <c r="U1460" t="s">
        <v>307</v>
      </c>
      <c r="V1460" t="s">
        <v>307</v>
      </c>
      <c r="W1460" t="s">
        <v>307</v>
      </c>
      <c r="X1460" t="s">
        <v>307</v>
      </c>
      <c r="Y1460" t="s">
        <v>307</v>
      </c>
      <c r="Z1460" t="s">
        <v>307</v>
      </c>
    </row>
    <row r="1461" spans="1:26" x14ac:dyDescent="0.25">
      <c r="A1461">
        <v>305</v>
      </c>
      <c r="B1461" t="s">
        <v>172</v>
      </c>
      <c r="C1461" t="s">
        <v>459</v>
      </c>
      <c r="D1461" t="s">
        <v>48</v>
      </c>
      <c r="E1461" t="s">
        <v>307</v>
      </c>
      <c r="F1461" t="s">
        <v>307</v>
      </c>
      <c r="G1461" t="s">
        <v>307</v>
      </c>
      <c r="H1461" t="s">
        <v>307</v>
      </c>
      <c r="I1461" t="s">
        <v>307</v>
      </c>
      <c r="J1461" t="s">
        <v>307</v>
      </c>
      <c r="K1461" t="s">
        <v>307</v>
      </c>
      <c r="L1461" t="s">
        <v>307</v>
      </c>
      <c r="M1461" t="s">
        <v>307</v>
      </c>
      <c r="N1461" t="s">
        <v>307</v>
      </c>
      <c r="O1461" t="s">
        <v>307</v>
      </c>
      <c r="P1461" t="s">
        <v>307</v>
      </c>
      <c r="Q1461" t="s">
        <v>307</v>
      </c>
    </row>
    <row r="1462" spans="1:26" x14ac:dyDescent="0.25">
      <c r="A1462">
        <v>305</v>
      </c>
      <c r="B1462" t="s">
        <v>172</v>
      </c>
      <c r="C1462" t="s">
        <v>304</v>
      </c>
      <c r="D1462" t="s">
        <v>48</v>
      </c>
      <c r="E1462" t="s">
        <v>307</v>
      </c>
      <c r="F1462" t="s">
        <v>307</v>
      </c>
      <c r="G1462" t="s">
        <v>307</v>
      </c>
      <c r="H1462" t="s">
        <v>307</v>
      </c>
      <c r="I1462" t="s">
        <v>307</v>
      </c>
      <c r="J1462" t="s">
        <v>307</v>
      </c>
      <c r="K1462" t="s">
        <v>307</v>
      </c>
      <c r="L1462" t="s">
        <v>307</v>
      </c>
      <c r="M1462" t="s">
        <v>307</v>
      </c>
      <c r="N1462" t="s">
        <v>307</v>
      </c>
      <c r="O1462" t="s">
        <v>307</v>
      </c>
      <c r="P1462" t="s">
        <v>307</v>
      </c>
      <c r="Q1462" t="s">
        <v>307</v>
      </c>
    </row>
    <row r="1463" spans="1:26" x14ac:dyDescent="0.25">
      <c r="A1463">
        <v>305</v>
      </c>
      <c r="B1463" t="s">
        <v>172</v>
      </c>
      <c r="C1463" t="s">
        <v>433</v>
      </c>
      <c r="D1463" t="s">
        <v>48</v>
      </c>
      <c r="E1463" t="s">
        <v>307</v>
      </c>
      <c r="F1463" t="s">
        <v>307</v>
      </c>
      <c r="G1463" t="s">
        <v>307</v>
      </c>
      <c r="H1463" t="s">
        <v>307</v>
      </c>
      <c r="I1463" t="s">
        <v>307</v>
      </c>
      <c r="J1463" t="s">
        <v>307</v>
      </c>
      <c r="K1463" t="s">
        <v>307</v>
      </c>
      <c r="L1463" t="s">
        <v>307</v>
      </c>
      <c r="M1463" t="s">
        <v>307</v>
      </c>
      <c r="N1463" t="s">
        <v>307</v>
      </c>
      <c r="O1463" t="s">
        <v>307</v>
      </c>
      <c r="P1463" t="s">
        <v>307</v>
      </c>
      <c r="Q1463" t="s">
        <v>307</v>
      </c>
    </row>
    <row r="1464" spans="1:26" x14ac:dyDescent="0.25">
      <c r="A1464">
        <v>305</v>
      </c>
      <c r="B1464" t="s">
        <v>172</v>
      </c>
      <c r="C1464" t="s">
        <v>305</v>
      </c>
      <c r="D1464" t="s">
        <v>48</v>
      </c>
      <c r="E1464" t="s">
        <v>307</v>
      </c>
      <c r="F1464" t="s">
        <v>307</v>
      </c>
      <c r="G1464" t="s">
        <v>307</v>
      </c>
      <c r="H1464" t="s">
        <v>307</v>
      </c>
      <c r="I1464" t="s">
        <v>307</v>
      </c>
      <c r="J1464" t="s">
        <v>307</v>
      </c>
      <c r="K1464" t="s">
        <v>307</v>
      </c>
      <c r="L1464" t="s">
        <v>307</v>
      </c>
      <c r="M1464" t="s">
        <v>307</v>
      </c>
      <c r="N1464" t="s">
        <v>307</v>
      </c>
      <c r="O1464" t="s">
        <v>307</v>
      </c>
      <c r="P1464" t="s">
        <v>307</v>
      </c>
      <c r="Q1464" t="s">
        <v>307</v>
      </c>
    </row>
    <row r="1465" spans="1:26" x14ac:dyDescent="0.25">
      <c r="A1465">
        <v>305</v>
      </c>
      <c r="B1465" t="s">
        <v>172</v>
      </c>
      <c r="C1465" t="s">
        <v>306</v>
      </c>
      <c r="D1465" t="s">
        <v>48</v>
      </c>
      <c r="E1465" t="s">
        <v>307</v>
      </c>
      <c r="F1465" t="s">
        <v>307</v>
      </c>
      <c r="G1465" t="s">
        <v>307</v>
      </c>
      <c r="H1465" t="s">
        <v>307</v>
      </c>
      <c r="I1465" t="s">
        <v>307</v>
      </c>
      <c r="J1465" t="s">
        <v>307</v>
      </c>
      <c r="K1465" t="s">
        <v>307</v>
      </c>
      <c r="L1465" t="s">
        <v>307</v>
      </c>
      <c r="M1465" t="s">
        <v>307</v>
      </c>
      <c r="N1465" t="s">
        <v>307</v>
      </c>
      <c r="O1465" t="s">
        <v>307</v>
      </c>
      <c r="P1465" t="s">
        <v>307</v>
      </c>
      <c r="Q1465" t="s">
        <v>307</v>
      </c>
    </row>
    <row r="1466" spans="1:26" x14ac:dyDescent="0.25">
      <c r="A1466">
        <v>305</v>
      </c>
      <c r="B1466" t="s">
        <v>172</v>
      </c>
      <c r="C1466" t="s">
        <v>44</v>
      </c>
      <c r="D1466" t="s">
        <v>54</v>
      </c>
      <c r="E1466" t="s">
        <v>307</v>
      </c>
      <c r="F1466" t="s">
        <v>307</v>
      </c>
      <c r="G1466" t="s">
        <v>307</v>
      </c>
      <c r="H1466" t="s">
        <v>307</v>
      </c>
      <c r="I1466" t="s">
        <v>307</v>
      </c>
      <c r="J1466" t="s">
        <v>307</v>
      </c>
      <c r="K1466" t="s">
        <v>307</v>
      </c>
      <c r="L1466" t="s">
        <v>307</v>
      </c>
      <c r="M1466" t="s">
        <v>307</v>
      </c>
      <c r="N1466" t="s">
        <v>307</v>
      </c>
      <c r="O1466" t="s">
        <v>307</v>
      </c>
      <c r="P1466" t="s">
        <v>307</v>
      </c>
      <c r="Q1466" t="s">
        <v>307</v>
      </c>
      <c r="R1466" t="s">
        <v>307</v>
      </c>
      <c r="S1466" t="s">
        <v>307</v>
      </c>
      <c r="T1466" t="s">
        <v>307</v>
      </c>
      <c r="U1466" t="s">
        <v>307</v>
      </c>
      <c r="V1466" t="s">
        <v>307</v>
      </c>
      <c r="W1466" t="s">
        <v>307</v>
      </c>
    </row>
    <row r="1467" spans="1:26" x14ac:dyDescent="0.25">
      <c r="A1467">
        <v>305</v>
      </c>
      <c r="B1467" t="s">
        <v>172</v>
      </c>
      <c r="C1467" t="s">
        <v>44</v>
      </c>
      <c r="D1467" t="s">
        <v>55</v>
      </c>
      <c r="E1467" t="s">
        <v>307</v>
      </c>
      <c r="F1467" t="s">
        <v>307</v>
      </c>
      <c r="G1467" t="s">
        <v>307</v>
      </c>
      <c r="H1467" t="s">
        <v>307</v>
      </c>
      <c r="I1467" t="s">
        <v>307</v>
      </c>
      <c r="J1467" t="s">
        <v>307</v>
      </c>
      <c r="K1467" t="s">
        <v>307</v>
      </c>
      <c r="L1467" t="s">
        <v>307</v>
      </c>
      <c r="M1467" t="s">
        <v>307</v>
      </c>
      <c r="N1467" t="s">
        <v>307</v>
      </c>
      <c r="O1467" t="s">
        <v>307</v>
      </c>
      <c r="P1467" t="s">
        <v>307</v>
      </c>
      <c r="Q1467" t="s">
        <v>307</v>
      </c>
      <c r="R1467" t="s">
        <v>307</v>
      </c>
      <c r="S1467" t="s">
        <v>307</v>
      </c>
      <c r="T1467" t="s">
        <v>307</v>
      </c>
      <c r="U1467" t="s">
        <v>307</v>
      </c>
      <c r="V1467" t="s">
        <v>307</v>
      </c>
      <c r="W1467" t="s">
        <v>307</v>
      </c>
    </row>
    <row r="1468" spans="1:26" x14ac:dyDescent="0.25">
      <c r="A1468">
        <v>305</v>
      </c>
      <c r="B1468" t="s">
        <v>172</v>
      </c>
      <c r="C1468" t="s">
        <v>44</v>
      </c>
      <c r="D1468" t="s">
        <v>56</v>
      </c>
      <c r="E1468" t="s">
        <v>307</v>
      </c>
      <c r="F1468" t="s">
        <v>307</v>
      </c>
      <c r="G1468" t="s">
        <v>307</v>
      </c>
      <c r="H1468" t="s">
        <v>307</v>
      </c>
      <c r="I1468" t="s">
        <v>307</v>
      </c>
      <c r="J1468" t="s">
        <v>307</v>
      </c>
      <c r="K1468" t="s">
        <v>307</v>
      </c>
      <c r="L1468" t="s">
        <v>307</v>
      </c>
      <c r="M1468" t="s">
        <v>307</v>
      </c>
      <c r="N1468" t="s">
        <v>307</v>
      </c>
      <c r="O1468" t="s">
        <v>307</v>
      </c>
      <c r="P1468" t="s">
        <v>307</v>
      </c>
      <c r="Q1468" t="s">
        <v>307</v>
      </c>
      <c r="R1468" t="s">
        <v>307</v>
      </c>
      <c r="S1468" t="s">
        <v>307</v>
      </c>
      <c r="T1468" t="s">
        <v>307</v>
      </c>
      <c r="U1468" t="s">
        <v>307</v>
      </c>
      <c r="V1468" t="s">
        <v>307</v>
      </c>
      <c r="W1468" t="s">
        <v>307</v>
      </c>
    </row>
    <row r="1469" spans="1:26" x14ac:dyDescent="0.25">
      <c r="A1469">
        <v>305</v>
      </c>
      <c r="B1469" t="s">
        <v>172</v>
      </c>
      <c r="C1469" t="s">
        <v>44</v>
      </c>
      <c r="D1469" t="s">
        <v>57</v>
      </c>
      <c r="E1469" t="s">
        <v>307</v>
      </c>
      <c r="F1469" t="s">
        <v>307</v>
      </c>
      <c r="G1469" t="s">
        <v>307</v>
      </c>
      <c r="H1469" t="s">
        <v>307</v>
      </c>
      <c r="I1469" t="s">
        <v>307</v>
      </c>
      <c r="J1469" t="s">
        <v>307</v>
      </c>
      <c r="K1469" t="s">
        <v>307</v>
      </c>
      <c r="L1469" t="s">
        <v>307</v>
      </c>
      <c r="M1469" t="s">
        <v>307</v>
      </c>
      <c r="N1469" t="s">
        <v>307</v>
      </c>
      <c r="O1469" t="s">
        <v>307</v>
      </c>
      <c r="P1469" t="s">
        <v>307</v>
      </c>
      <c r="Q1469" t="s">
        <v>307</v>
      </c>
      <c r="R1469" t="s">
        <v>307</v>
      </c>
      <c r="S1469" t="s">
        <v>307</v>
      </c>
      <c r="T1469" t="s">
        <v>307</v>
      </c>
      <c r="U1469" t="s">
        <v>307</v>
      </c>
      <c r="V1469" t="s">
        <v>307</v>
      </c>
      <c r="W1469" t="s">
        <v>307</v>
      </c>
    </row>
    <row r="1470" spans="1:26" x14ac:dyDescent="0.25">
      <c r="A1470">
        <v>305</v>
      </c>
      <c r="B1470" t="s">
        <v>172</v>
      </c>
      <c r="C1470" t="s">
        <v>44</v>
      </c>
      <c r="D1470" t="s">
        <v>58</v>
      </c>
      <c r="E1470" t="s">
        <v>307</v>
      </c>
      <c r="F1470" t="s">
        <v>307</v>
      </c>
      <c r="G1470" t="s">
        <v>307</v>
      </c>
      <c r="H1470" t="s">
        <v>307</v>
      </c>
      <c r="I1470" t="s">
        <v>307</v>
      </c>
      <c r="J1470" t="s">
        <v>307</v>
      </c>
      <c r="K1470" t="s">
        <v>307</v>
      </c>
      <c r="L1470" t="s">
        <v>307</v>
      </c>
      <c r="M1470" t="s">
        <v>307</v>
      </c>
      <c r="N1470" t="s">
        <v>307</v>
      </c>
      <c r="O1470" t="s">
        <v>307</v>
      </c>
      <c r="P1470" t="s">
        <v>307</v>
      </c>
      <c r="Q1470" t="s">
        <v>307</v>
      </c>
      <c r="R1470" t="s">
        <v>307</v>
      </c>
      <c r="S1470" t="s">
        <v>307</v>
      </c>
      <c r="T1470" t="s">
        <v>307</v>
      </c>
      <c r="U1470" t="s">
        <v>307</v>
      </c>
      <c r="V1470" t="s">
        <v>307</v>
      </c>
      <c r="W1470" t="s">
        <v>307</v>
      </c>
    </row>
    <row r="1471" spans="1:26" x14ac:dyDescent="0.25">
      <c r="A1471">
        <v>305</v>
      </c>
      <c r="B1471" t="s">
        <v>172</v>
      </c>
      <c r="C1471" t="s">
        <v>44</v>
      </c>
      <c r="D1471" t="s">
        <v>59</v>
      </c>
      <c r="E1471" t="s">
        <v>307</v>
      </c>
      <c r="F1471" t="s">
        <v>307</v>
      </c>
      <c r="G1471" t="s">
        <v>307</v>
      </c>
      <c r="H1471" t="s">
        <v>307</v>
      </c>
      <c r="I1471" t="s">
        <v>307</v>
      </c>
      <c r="J1471" t="s">
        <v>307</v>
      </c>
      <c r="K1471" t="s">
        <v>307</v>
      </c>
      <c r="L1471" t="s">
        <v>307</v>
      </c>
      <c r="M1471" t="s">
        <v>307</v>
      </c>
      <c r="N1471" t="s">
        <v>307</v>
      </c>
      <c r="O1471" t="s">
        <v>307</v>
      </c>
      <c r="P1471" t="s">
        <v>307</v>
      </c>
      <c r="Q1471" t="s">
        <v>307</v>
      </c>
      <c r="R1471" t="s">
        <v>307</v>
      </c>
      <c r="S1471" t="s">
        <v>307</v>
      </c>
      <c r="T1471" t="s">
        <v>307</v>
      </c>
      <c r="U1471" t="s">
        <v>307</v>
      </c>
      <c r="V1471" t="s">
        <v>307</v>
      </c>
      <c r="W1471" t="s">
        <v>307</v>
      </c>
    </row>
    <row r="1472" spans="1:26" x14ac:dyDescent="0.25">
      <c r="A1472">
        <v>305</v>
      </c>
      <c r="B1472" t="s">
        <v>172</v>
      </c>
      <c r="C1472" t="s">
        <v>44</v>
      </c>
      <c r="D1472" t="s">
        <v>60</v>
      </c>
      <c r="E1472" t="s">
        <v>307</v>
      </c>
      <c r="F1472" t="s">
        <v>307</v>
      </c>
      <c r="G1472" t="s">
        <v>307</v>
      </c>
      <c r="H1472" t="s">
        <v>307</v>
      </c>
      <c r="I1472" t="s">
        <v>307</v>
      </c>
      <c r="J1472" t="s">
        <v>307</v>
      </c>
      <c r="K1472" t="s">
        <v>307</v>
      </c>
      <c r="L1472" t="s">
        <v>307</v>
      </c>
      <c r="M1472" t="s">
        <v>307</v>
      </c>
      <c r="N1472" t="s">
        <v>307</v>
      </c>
      <c r="O1472" t="s">
        <v>307</v>
      </c>
      <c r="P1472" t="s">
        <v>307</v>
      </c>
      <c r="Q1472" t="s">
        <v>307</v>
      </c>
      <c r="R1472" t="s">
        <v>307</v>
      </c>
      <c r="S1472" t="s">
        <v>307</v>
      </c>
      <c r="T1472" t="s">
        <v>307</v>
      </c>
      <c r="U1472" t="s">
        <v>307</v>
      </c>
      <c r="V1472" t="s">
        <v>307</v>
      </c>
      <c r="W1472" t="s">
        <v>307</v>
      </c>
    </row>
    <row r="1473" spans="1:45" x14ac:dyDescent="0.25">
      <c r="A1473">
        <v>305</v>
      </c>
      <c r="B1473" t="s">
        <v>172</v>
      </c>
      <c r="C1473" t="s">
        <v>44</v>
      </c>
      <c r="D1473" t="s">
        <v>61</v>
      </c>
      <c r="E1473" t="s">
        <v>307</v>
      </c>
      <c r="F1473" t="s">
        <v>307</v>
      </c>
      <c r="G1473" t="s">
        <v>307</v>
      </c>
      <c r="H1473" t="s">
        <v>307</v>
      </c>
      <c r="I1473" t="s">
        <v>307</v>
      </c>
      <c r="J1473" t="s">
        <v>307</v>
      </c>
      <c r="K1473" t="s">
        <v>307</v>
      </c>
      <c r="L1473" t="s">
        <v>307</v>
      </c>
      <c r="M1473" t="s">
        <v>307</v>
      </c>
      <c r="N1473" t="s">
        <v>307</v>
      </c>
      <c r="O1473" t="s">
        <v>307</v>
      </c>
      <c r="P1473" t="s">
        <v>307</v>
      </c>
      <c r="Q1473" t="s">
        <v>307</v>
      </c>
      <c r="R1473" t="s">
        <v>307</v>
      </c>
      <c r="S1473" t="s">
        <v>307</v>
      </c>
      <c r="T1473" t="s">
        <v>307</v>
      </c>
      <c r="U1473" t="s">
        <v>307</v>
      </c>
      <c r="V1473" t="s">
        <v>307</v>
      </c>
      <c r="W1473" t="s">
        <v>307</v>
      </c>
    </row>
    <row r="1474" spans="1:45" x14ac:dyDescent="0.25">
      <c r="A1474">
        <v>305</v>
      </c>
      <c r="B1474" t="s">
        <v>172</v>
      </c>
      <c r="C1474" t="s">
        <v>44</v>
      </c>
      <c r="D1474" t="s">
        <v>62</v>
      </c>
      <c r="E1474" t="s">
        <v>307</v>
      </c>
      <c r="F1474" t="s">
        <v>307</v>
      </c>
      <c r="G1474" t="s">
        <v>307</v>
      </c>
      <c r="H1474" t="s">
        <v>307</v>
      </c>
      <c r="I1474" t="s">
        <v>307</v>
      </c>
      <c r="J1474" t="s">
        <v>307</v>
      </c>
      <c r="K1474" t="s">
        <v>307</v>
      </c>
      <c r="L1474" t="s">
        <v>307</v>
      </c>
      <c r="M1474" t="s">
        <v>307</v>
      </c>
      <c r="N1474" t="s">
        <v>307</v>
      </c>
      <c r="O1474" t="s">
        <v>307</v>
      </c>
      <c r="P1474" t="s">
        <v>307</v>
      </c>
      <c r="Q1474" t="s">
        <v>307</v>
      </c>
      <c r="R1474" t="s">
        <v>307</v>
      </c>
      <c r="S1474" t="s">
        <v>307</v>
      </c>
      <c r="T1474" t="s">
        <v>307</v>
      </c>
      <c r="U1474" t="s">
        <v>307</v>
      </c>
      <c r="V1474" t="s">
        <v>307</v>
      </c>
      <c r="W1474" t="s">
        <v>307</v>
      </c>
    </row>
    <row r="1475" spans="1:45" x14ac:dyDescent="0.25">
      <c r="A1475">
        <v>305</v>
      </c>
      <c r="B1475" t="s">
        <v>172</v>
      </c>
      <c r="C1475" t="s">
        <v>38</v>
      </c>
      <c r="D1475" t="s">
        <v>47</v>
      </c>
      <c r="E1475" t="s">
        <v>307</v>
      </c>
      <c r="F1475" t="s">
        <v>307</v>
      </c>
      <c r="G1475" t="s">
        <v>307</v>
      </c>
      <c r="H1475" t="s">
        <v>307</v>
      </c>
      <c r="I1475" t="s">
        <v>307</v>
      </c>
      <c r="J1475" t="s">
        <v>307</v>
      </c>
      <c r="K1475" t="s">
        <v>307</v>
      </c>
      <c r="L1475" t="s">
        <v>307</v>
      </c>
      <c r="M1475" t="s">
        <v>307</v>
      </c>
      <c r="N1475" t="s">
        <v>307</v>
      </c>
      <c r="O1475" t="s">
        <v>307</v>
      </c>
      <c r="P1475" t="s">
        <v>307</v>
      </c>
      <c r="Q1475" t="s">
        <v>307</v>
      </c>
      <c r="R1475" t="s">
        <v>307</v>
      </c>
      <c r="S1475" t="s">
        <v>307</v>
      </c>
      <c r="T1475" t="s">
        <v>307</v>
      </c>
      <c r="U1475" t="s">
        <v>307</v>
      </c>
      <c r="V1475" t="s">
        <v>307</v>
      </c>
      <c r="W1475" t="s">
        <v>307</v>
      </c>
      <c r="X1475" t="s">
        <v>307</v>
      </c>
      <c r="Y1475" t="s">
        <v>307</v>
      </c>
      <c r="Z1475" t="s">
        <v>307</v>
      </c>
      <c r="AA1475" t="s">
        <v>307</v>
      </c>
      <c r="AB1475" t="s">
        <v>307</v>
      </c>
      <c r="AC1475" t="s">
        <v>307</v>
      </c>
      <c r="AD1475" t="s">
        <v>307</v>
      </c>
      <c r="AE1475" t="s">
        <v>307</v>
      </c>
      <c r="AF1475" t="s">
        <v>307</v>
      </c>
      <c r="AG1475" t="s">
        <v>307</v>
      </c>
      <c r="AH1475" t="s">
        <v>307</v>
      </c>
      <c r="AI1475" t="s">
        <v>307</v>
      </c>
      <c r="AJ1475" t="s">
        <v>307</v>
      </c>
      <c r="AK1475" t="s">
        <v>307</v>
      </c>
      <c r="AL1475" t="s">
        <v>307</v>
      </c>
      <c r="AM1475" t="s">
        <v>307</v>
      </c>
      <c r="AN1475" t="s">
        <v>307</v>
      </c>
      <c r="AO1475" t="s">
        <v>307</v>
      </c>
      <c r="AP1475" t="s">
        <v>307</v>
      </c>
      <c r="AQ1475" t="s">
        <v>307</v>
      </c>
      <c r="AR1475" t="s">
        <v>307</v>
      </c>
      <c r="AS1475" t="s">
        <v>307</v>
      </c>
    </row>
    <row r="1476" spans="1:45" x14ac:dyDescent="0.25">
      <c r="A1476">
        <v>305</v>
      </c>
      <c r="B1476" t="s">
        <v>172</v>
      </c>
      <c r="C1476" t="s">
        <v>38</v>
      </c>
      <c r="D1476" t="s">
        <v>48</v>
      </c>
      <c r="E1476" t="s">
        <v>307</v>
      </c>
      <c r="F1476" t="s">
        <v>307</v>
      </c>
      <c r="G1476" t="s">
        <v>307</v>
      </c>
      <c r="H1476" t="s">
        <v>307</v>
      </c>
      <c r="I1476" t="s">
        <v>307</v>
      </c>
      <c r="J1476" t="s">
        <v>307</v>
      </c>
      <c r="K1476" t="s">
        <v>307</v>
      </c>
      <c r="L1476" t="s">
        <v>307</v>
      </c>
      <c r="M1476" t="s">
        <v>307</v>
      </c>
      <c r="N1476" t="s">
        <v>307</v>
      </c>
      <c r="O1476" t="s">
        <v>307</v>
      </c>
      <c r="P1476" t="s">
        <v>307</v>
      </c>
      <c r="Q1476" t="s">
        <v>307</v>
      </c>
      <c r="R1476" t="s">
        <v>307</v>
      </c>
      <c r="S1476" t="s">
        <v>307</v>
      </c>
      <c r="T1476" t="s">
        <v>307</v>
      </c>
      <c r="U1476" t="s">
        <v>307</v>
      </c>
      <c r="V1476" t="s">
        <v>307</v>
      </c>
      <c r="W1476" t="s">
        <v>307</v>
      </c>
      <c r="X1476" t="s">
        <v>307</v>
      </c>
      <c r="Y1476" t="s">
        <v>307</v>
      </c>
      <c r="Z1476" t="s">
        <v>307</v>
      </c>
      <c r="AA1476" t="s">
        <v>307</v>
      </c>
      <c r="AB1476" t="s">
        <v>307</v>
      </c>
      <c r="AC1476" t="s">
        <v>307</v>
      </c>
      <c r="AD1476" t="s">
        <v>307</v>
      </c>
      <c r="AE1476" t="s">
        <v>307</v>
      </c>
      <c r="AF1476" t="s">
        <v>307</v>
      </c>
      <c r="AG1476" t="s">
        <v>307</v>
      </c>
      <c r="AH1476" t="s">
        <v>307</v>
      </c>
      <c r="AI1476" t="s">
        <v>307</v>
      </c>
      <c r="AJ1476" t="s">
        <v>307</v>
      </c>
      <c r="AK1476" t="s">
        <v>307</v>
      </c>
      <c r="AL1476" t="s">
        <v>307</v>
      </c>
      <c r="AM1476" t="s">
        <v>307</v>
      </c>
      <c r="AN1476" t="s">
        <v>307</v>
      </c>
      <c r="AO1476" t="s">
        <v>307</v>
      </c>
      <c r="AP1476" t="s">
        <v>307</v>
      </c>
      <c r="AQ1476" t="s">
        <v>307</v>
      </c>
      <c r="AR1476" t="s">
        <v>307</v>
      </c>
      <c r="AS1476" t="s">
        <v>307</v>
      </c>
    </row>
    <row r="1477" spans="1:45" x14ac:dyDescent="0.25">
      <c r="A1477">
        <v>305</v>
      </c>
      <c r="B1477" t="s">
        <v>172</v>
      </c>
      <c r="C1477" t="s">
        <v>38</v>
      </c>
      <c r="D1477" t="s">
        <v>49</v>
      </c>
      <c r="E1477" t="s">
        <v>307</v>
      </c>
      <c r="F1477" t="s">
        <v>307</v>
      </c>
      <c r="G1477" t="s">
        <v>307</v>
      </c>
      <c r="H1477" t="s">
        <v>307</v>
      </c>
      <c r="I1477" t="s">
        <v>307</v>
      </c>
      <c r="J1477" t="s">
        <v>307</v>
      </c>
      <c r="K1477" t="s">
        <v>307</v>
      </c>
      <c r="L1477" t="s">
        <v>307</v>
      </c>
      <c r="M1477" t="s">
        <v>307</v>
      </c>
      <c r="N1477" t="s">
        <v>307</v>
      </c>
      <c r="O1477" t="s">
        <v>307</v>
      </c>
      <c r="P1477" t="s">
        <v>307</v>
      </c>
      <c r="Q1477" t="s">
        <v>307</v>
      </c>
      <c r="R1477" t="s">
        <v>307</v>
      </c>
      <c r="S1477" t="s">
        <v>307</v>
      </c>
      <c r="T1477" t="s">
        <v>307</v>
      </c>
      <c r="U1477" t="s">
        <v>307</v>
      </c>
      <c r="V1477" t="s">
        <v>307</v>
      </c>
      <c r="W1477" t="s">
        <v>307</v>
      </c>
      <c r="X1477" t="s">
        <v>307</v>
      </c>
      <c r="Y1477" t="s">
        <v>307</v>
      </c>
      <c r="Z1477" t="s">
        <v>307</v>
      </c>
      <c r="AA1477" t="s">
        <v>307</v>
      </c>
      <c r="AB1477" t="s">
        <v>307</v>
      </c>
      <c r="AC1477" t="s">
        <v>307</v>
      </c>
      <c r="AD1477" t="s">
        <v>307</v>
      </c>
      <c r="AE1477" t="s">
        <v>307</v>
      </c>
      <c r="AF1477" t="s">
        <v>307</v>
      </c>
      <c r="AG1477" t="s">
        <v>307</v>
      </c>
      <c r="AH1477" t="s">
        <v>307</v>
      </c>
      <c r="AI1477" t="s">
        <v>307</v>
      </c>
      <c r="AJ1477" t="s">
        <v>307</v>
      </c>
      <c r="AK1477" t="s">
        <v>307</v>
      </c>
      <c r="AL1477" t="s">
        <v>307</v>
      </c>
      <c r="AM1477" t="s">
        <v>307</v>
      </c>
      <c r="AN1477" t="s">
        <v>307</v>
      </c>
      <c r="AO1477" t="s">
        <v>307</v>
      </c>
      <c r="AP1477" t="s">
        <v>307</v>
      </c>
      <c r="AQ1477" t="s">
        <v>307</v>
      </c>
      <c r="AR1477" t="s">
        <v>307</v>
      </c>
      <c r="AS1477" t="s">
        <v>307</v>
      </c>
    </row>
    <row r="1478" spans="1:45" x14ac:dyDescent="0.25">
      <c r="A1478">
        <v>305</v>
      </c>
      <c r="B1478" t="s">
        <v>172</v>
      </c>
      <c r="C1478" t="s">
        <v>450</v>
      </c>
      <c r="D1478" t="s">
        <v>48</v>
      </c>
      <c r="E1478" t="s">
        <v>307</v>
      </c>
      <c r="F1478" t="s">
        <v>307</v>
      </c>
      <c r="G1478" t="s">
        <v>307</v>
      </c>
      <c r="H1478" t="s">
        <v>307</v>
      </c>
      <c r="I1478" t="s">
        <v>307</v>
      </c>
      <c r="J1478" t="s">
        <v>307</v>
      </c>
      <c r="K1478" t="s">
        <v>307</v>
      </c>
      <c r="L1478" t="s">
        <v>307</v>
      </c>
      <c r="M1478" t="s">
        <v>307</v>
      </c>
      <c r="N1478" t="s">
        <v>307</v>
      </c>
      <c r="O1478" t="s">
        <v>307</v>
      </c>
      <c r="P1478" t="s">
        <v>307</v>
      </c>
      <c r="Q1478" t="s">
        <v>307</v>
      </c>
      <c r="R1478" t="s">
        <v>307</v>
      </c>
    </row>
    <row r="1479" spans="1:45" x14ac:dyDescent="0.25">
      <c r="A1479">
        <v>305</v>
      </c>
      <c r="B1479" t="s">
        <v>172</v>
      </c>
      <c r="C1479" t="s">
        <v>449</v>
      </c>
      <c r="D1479" t="s">
        <v>48</v>
      </c>
      <c r="E1479" t="s">
        <v>307</v>
      </c>
      <c r="F1479" t="s">
        <v>307</v>
      </c>
      <c r="G1479" t="s">
        <v>307</v>
      </c>
      <c r="H1479" t="s">
        <v>307</v>
      </c>
      <c r="I1479" t="s">
        <v>307</v>
      </c>
      <c r="J1479" t="s">
        <v>307</v>
      </c>
      <c r="K1479" t="s">
        <v>307</v>
      </c>
      <c r="L1479" t="s">
        <v>307</v>
      </c>
      <c r="M1479" t="s">
        <v>307</v>
      </c>
      <c r="N1479" t="s">
        <v>307</v>
      </c>
      <c r="O1479" t="s">
        <v>307</v>
      </c>
      <c r="P1479" t="s">
        <v>307</v>
      </c>
      <c r="Q1479" t="s">
        <v>307</v>
      </c>
      <c r="R1479" t="s">
        <v>307</v>
      </c>
    </row>
    <row r="1480" spans="1:45" x14ac:dyDescent="0.25">
      <c r="A1480">
        <v>305</v>
      </c>
      <c r="B1480" t="s">
        <v>172</v>
      </c>
      <c r="C1480" t="s">
        <v>475</v>
      </c>
      <c r="D1480" t="s">
        <v>48</v>
      </c>
      <c r="E1480" t="s">
        <v>307</v>
      </c>
      <c r="F1480" t="s">
        <v>307</v>
      </c>
      <c r="G1480" t="s">
        <v>307</v>
      </c>
    </row>
    <row r="1481" spans="1:45" x14ac:dyDescent="0.25">
      <c r="A1481">
        <v>305</v>
      </c>
      <c r="B1481" t="s">
        <v>172</v>
      </c>
      <c r="C1481" t="s">
        <v>42</v>
      </c>
      <c r="D1481" t="s">
        <v>48</v>
      </c>
      <c r="E1481" t="s">
        <v>307</v>
      </c>
      <c r="F1481" t="s">
        <v>307</v>
      </c>
      <c r="G1481" t="s">
        <v>307</v>
      </c>
      <c r="H1481" t="s">
        <v>307</v>
      </c>
      <c r="I1481" t="s">
        <v>307</v>
      </c>
      <c r="J1481" t="s">
        <v>307</v>
      </c>
      <c r="K1481" t="s">
        <v>307</v>
      </c>
      <c r="L1481" t="s">
        <v>307</v>
      </c>
      <c r="M1481" t="s">
        <v>307</v>
      </c>
      <c r="N1481" t="s">
        <v>307</v>
      </c>
      <c r="O1481" t="s">
        <v>307</v>
      </c>
      <c r="P1481" t="s">
        <v>307</v>
      </c>
      <c r="Q1481" t="s">
        <v>307</v>
      </c>
      <c r="R1481" t="s">
        <v>307</v>
      </c>
      <c r="S1481" t="s">
        <v>307</v>
      </c>
      <c r="T1481" t="s">
        <v>307</v>
      </c>
      <c r="U1481" t="s">
        <v>307</v>
      </c>
      <c r="V1481" t="s">
        <v>307</v>
      </c>
      <c r="W1481" t="s">
        <v>307</v>
      </c>
      <c r="X1481" t="s">
        <v>307</v>
      </c>
      <c r="Y1481" t="s">
        <v>307</v>
      </c>
      <c r="Z1481" t="s">
        <v>307</v>
      </c>
    </row>
    <row r="1482" spans="1:45" x14ac:dyDescent="0.25">
      <c r="A1482">
        <v>306</v>
      </c>
      <c r="B1482" t="s">
        <v>173</v>
      </c>
      <c r="C1482" t="s">
        <v>43</v>
      </c>
      <c r="D1482" t="s">
        <v>54</v>
      </c>
      <c r="E1482" t="s">
        <v>307</v>
      </c>
      <c r="F1482" t="s">
        <v>307</v>
      </c>
      <c r="G1482" t="s">
        <v>307</v>
      </c>
      <c r="H1482" t="s">
        <v>307</v>
      </c>
      <c r="I1482" t="s">
        <v>307</v>
      </c>
      <c r="J1482" t="s">
        <v>307</v>
      </c>
      <c r="K1482" t="s">
        <v>307</v>
      </c>
      <c r="L1482" t="s">
        <v>307</v>
      </c>
      <c r="M1482" t="s">
        <v>307</v>
      </c>
      <c r="N1482" t="s">
        <v>307</v>
      </c>
      <c r="O1482" t="s">
        <v>307</v>
      </c>
      <c r="P1482" t="s">
        <v>307</v>
      </c>
      <c r="Q1482" t="s">
        <v>307</v>
      </c>
      <c r="R1482" t="s">
        <v>307</v>
      </c>
      <c r="S1482" t="s">
        <v>307</v>
      </c>
      <c r="T1482" t="s">
        <v>307</v>
      </c>
      <c r="U1482" t="s">
        <v>307</v>
      </c>
      <c r="V1482" t="s">
        <v>307</v>
      </c>
      <c r="W1482" t="s">
        <v>307</v>
      </c>
    </row>
    <row r="1483" spans="1:45" x14ac:dyDescent="0.25">
      <c r="A1483">
        <v>306</v>
      </c>
      <c r="B1483" t="s">
        <v>173</v>
      </c>
      <c r="C1483" t="s">
        <v>43</v>
      </c>
      <c r="D1483" t="s">
        <v>55</v>
      </c>
      <c r="E1483" t="s">
        <v>307</v>
      </c>
      <c r="F1483" t="s">
        <v>307</v>
      </c>
      <c r="G1483" t="s">
        <v>307</v>
      </c>
      <c r="H1483" t="s">
        <v>307</v>
      </c>
      <c r="I1483" t="s">
        <v>307</v>
      </c>
      <c r="J1483" t="s">
        <v>307</v>
      </c>
      <c r="K1483" t="s">
        <v>307</v>
      </c>
      <c r="L1483" t="s">
        <v>307</v>
      </c>
      <c r="M1483" t="s">
        <v>307</v>
      </c>
      <c r="N1483" t="s">
        <v>307</v>
      </c>
      <c r="O1483" t="s">
        <v>307</v>
      </c>
      <c r="P1483" t="s">
        <v>307</v>
      </c>
      <c r="Q1483" t="s">
        <v>307</v>
      </c>
      <c r="R1483" t="s">
        <v>307</v>
      </c>
      <c r="S1483" t="s">
        <v>307</v>
      </c>
      <c r="T1483" t="s">
        <v>307</v>
      </c>
      <c r="U1483" t="s">
        <v>307</v>
      </c>
      <c r="V1483" t="s">
        <v>307</v>
      </c>
      <c r="W1483" t="s">
        <v>307</v>
      </c>
    </row>
    <row r="1484" spans="1:45" x14ac:dyDescent="0.25">
      <c r="A1484">
        <v>306</v>
      </c>
      <c r="B1484" t="s">
        <v>173</v>
      </c>
      <c r="C1484" t="s">
        <v>43</v>
      </c>
      <c r="D1484" t="s">
        <v>56</v>
      </c>
      <c r="E1484" t="s">
        <v>307</v>
      </c>
      <c r="F1484" t="s">
        <v>307</v>
      </c>
      <c r="G1484" t="s">
        <v>307</v>
      </c>
      <c r="H1484" t="s">
        <v>307</v>
      </c>
      <c r="I1484" t="s">
        <v>307</v>
      </c>
      <c r="J1484" t="s">
        <v>307</v>
      </c>
      <c r="K1484" t="s">
        <v>307</v>
      </c>
      <c r="L1484" t="s">
        <v>307</v>
      </c>
      <c r="M1484" t="s">
        <v>307</v>
      </c>
      <c r="N1484" t="s">
        <v>307</v>
      </c>
      <c r="O1484" t="s">
        <v>307</v>
      </c>
      <c r="P1484" t="s">
        <v>307</v>
      </c>
      <c r="Q1484" t="s">
        <v>307</v>
      </c>
      <c r="R1484" t="s">
        <v>307</v>
      </c>
      <c r="S1484" t="s">
        <v>307</v>
      </c>
      <c r="T1484" t="s">
        <v>307</v>
      </c>
      <c r="U1484" t="s">
        <v>307</v>
      </c>
      <c r="V1484" t="s">
        <v>307</v>
      </c>
      <c r="W1484" t="s">
        <v>307</v>
      </c>
    </row>
    <row r="1485" spans="1:45" x14ac:dyDescent="0.25">
      <c r="A1485">
        <v>306</v>
      </c>
      <c r="B1485" t="s">
        <v>173</v>
      </c>
      <c r="C1485" t="s">
        <v>43</v>
      </c>
      <c r="D1485" t="s">
        <v>57</v>
      </c>
      <c r="E1485" t="s">
        <v>307</v>
      </c>
      <c r="F1485" t="s">
        <v>307</v>
      </c>
      <c r="G1485" t="s">
        <v>307</v>
      </c>
      <c r="H1485" t="s">
        <v>307</v>
      </c>
      <c r="I1485" t="s">
        <v>307</v>
      </c>
      <c r="J1485" t="s">
        <v>307</v>
      </c>
      <c r="K1485" t="s">
        <v>307</v>
      </c>
      <c r="L1485" t="s">
        <v>307</v>
      </c>
      <c r="M1485" t="s">
        <v>307</v>
      </c>
      <c r="N1485" t="s">
        <v>307</v>
      </c>
      <c r="O1485" t="s">
        <v>307</v>
      </c>
      <c r="P1485" t="s">
        <v>307</v>
      </c>
      <c r="Q1485" t="s">
        <v>307</v>
      </c>
      <c r="R1485" t="s">
        <v>307</v>
      </c>
      <c r="S1485" t="s">
        <v>307</v>
      </c>
      <c r="T1485" t="s">
        <v>307</v>
      </c>
      <c r="U1485" t="s">
        <v>307</v>
      </c>
      <c r="V1485" t="s">
        <v>307</v>
      </c>
      <c r="W1485" t="s">
        <v>307</v>
      </c>
    </row>
    <row r="1486" spans="1:45" x14ac:dyDescent="0.25">
      <c r="A1486">
        <v>306</v>
      </c>
      <c r="B1486" t="s">
        <v>173</v>
      </c>
      <c r="C1486" t="s">
        <v>43</v>
      </c>
      <c r="D1486" t="s">
        <v>58</v>
      </c>
      <c r="E1486" t="s">
        <v>307</v>
      </c>
      <c r="F1486" t="s">
        <v>307</v>
      </c>
      <c r="G1486" t="s">
        <v>307</v>
      </c>
      <c r="H1486" t="s">
        <v>307</v>
      </c>
      <c r="I1486" t="s">
        <v>307</v>
      </c>
      <c r="J1486" t="s">
        <v>307</v>
      </c>
      <c r="K1486" t="s">
        <v>307</v>
      </c>
      <c r="L1486" t="s">
        <v>307</v>
      </c>
      <c r="M1486" t="s">
        <v>307</v>
      </c>
      <c r="N1486" t="s">
        <v>307</v>
      </c>
      <c r="O1486" t="s">
        <v>307</v>
      </c>
      <c r="P1486" t="s">
        <v>307</v>
      </c>
      <c r="Q1486" t="s">
        <v>307</v>
      </c>
      <c r="R1486" t="s">
        <v>307</v>
      </c>
      <c r="S1486" t="s">
        <v>307</v>
      </c>
      <c r="T1486" t="s">
        <v>307</v>
      </c>
      <c r="U1486" t="s">
        <v>307</v>
      </c>
      <c r="V1486" t="s">
        <v>307</v>
      </c>
      <c r="W1486" t="s">
        <v>307</v>
      </c>
    </row>
    <row r="1487" spans="1:45" x14ac:dyDescent="0.25">
      <c r="A1487">
        <v>306</v>
      </c>
      <c r="B1487" t="s">
        <v>173</v>
      </c>
      <c r="C1487" t="s">
        <v>43</v>
      </c>
      <c r="D1487" t="s">
        <v>59</v>
      </c>
      <c r="E1487" t="s">
        <v>307</v>
      </c>
      <c r="F1487" t="s">
        <v>307</v>
      </c>
      <c r="G1487" t="s">
        <v>307</v>
      </c>
      <c r="H1487" t="s">
        <v>307</v>
      </c>
      <c r="I1487" t="s">
        <v>307</v>
      </c>
      <c r="J1487" t="s">
        <v>307</v>
      </c>
      <c r="K1487" t="s">
        <v>307</v>
      </c>
      <c r="L1487" t="s">
        <v>307</v>
      </c>
      <c r="M1487" t="s">
        <v>307</v>
      </c>
      <c r="N1487" t="s">
        <v>307</v>
      </c>
      <c r="O1487" t="s">
        <v>307</v>
      </c>
      <c r="P1487" t="s">
        <v>307</v>
      </c>
      <c r="Q1487" t="s">
        <v>307</v>
      </c>
      <c r="R1487" t="s">
        <v>307</v>
      </c>
      <c r="S1487" t="s">
        <v>307</v>
      </c>
      <c r="T1487" t="s">
        <v>307</v>
      </c>
      <c r="U1487" t="s">
        <v>307</v>
      </c>
      <c r="V1487" t="s">
        <v>307</v>
      </c>
      <c r="W1487" t="s">
        <v>307</v>
      </c>
    </row>
    <row r="1488" spans="1:45" x14ac:dyDescent="0.25">
      <c r="A1488">
        <v>306</v>
      </c>
      <c r="B1488" t="s">
        <v>173</v>
      </c>
      <c r="C1488" t="s">
        <v>43</v>
      </c>
      <c r="D1488" t="s">
        <v>60</v>
      </c>
      <c r="E1488" t="s">
        <v>307</v>
      </c>
      <c r="F1488" t="s">
        <v>307</v>
      </c>
      <c r="G1488" t="s">
        <v>307</v>
      </c>
      <c r="H1488" t="s">
        <v>307</v>
      </c>
      <c r="I1488" t="s">
        <v>307</v>
      </c>
      <c r="J1488" t="s">
        <v>307</v>
      </c>
      <c r="K1488" t="s">
        <v>307</v>
      </c>
      <c r="L1488" t="s">
        <v>307</v>
      </c>
      <c r="M1488" t="s">
        <v>307</v>
      </c>
      <c r="N1488" t="s">
        <v>307</v>
      </c>
      <c r="O1488" t="s">
        <v>307</v>
      </c>
      <c r="P1488" t="s">
        <v>307</v>
      </c>
      <c r="Q1488" t="s">
        <v>307</v>
      </c>
      <c r="R1488" t="s">
        <v>307</v>
      </c>
      <c r="S1488" t="s">
        <v>307</v>
      </c>
      <c r="T1488" t="s">
        <v>307</v>
      </c>
      <c r="U1488" t="s">
        <v>307</v>
      </c>
      <c r="V1488" t="s">
        <v>307</v>
      </c>
      <c r="W1488" t="s">
        <v>307</v>
      </c>
    </row>
    <row r="1489" spans="1:45" x14ac:dyDescent="0.25">
      <c r="A1489">
        <v>306</v>
      </c>
      <c r="B1489" t="s">
        <v>173</v>
      </c>
      <c r="C1489" t="s">
        <v>43</v>
      </c>
      <c r="D1489" t="s">
        <v>61</v>
      </c>
      <c r="E1489" t="s">
        <v>307</v>
      </c>
      <c r="F1489" t="s">
        <v>307</v>
      </c>
      <c r="G1489" t="s">
        <v>307</v>
      </c>
      <c r="H1489" t="s">
        <v>307</v>
      </c>
      <c r="I1489" t="s">
        <v>307</v>
      </c>
      <c r="J1489" t="s">
        <v>307</v>
      </c>
      <c r="K1489" t="s">
        <v>307</v>
      </c>
      <c r="L1489" t="s">
        <v>307</v>
      </c>
      <c r="M1489" t="s">
        <v>307</v>
      </c>
      <c r="N1489" t="s">
        <v>307</v>
      </c>
      <c r="O1489" t="s">
        <v>307</v>
      </c>
      <c r="P1489" t="s">
        <v>307</v>
      </c>
      <c r="Q1489" t="s">
        <v>307</v>
      </c>
      <c r="R1489" t="s">
        <v>307</v>
      </c>
      <c r="S1489" t="s">
        <v>307</v>
      </c>
      <c r="T1489" t="s">
        <v>307</v>
      </c>
      <c r="U1489" t="s">
        <v>307</v>
      </c>
      <c r="V1489" t="s">
        <v>307</v>
      </c>
      <c r="W1489" t="s">
        <v>307</v>
      </c>
    </row>
    <row r="1490" spans="1:45" x14ac:dyDescent="0.25">
      <c r="A1490">
        <v>306</v>
      </c>
      <c r="B1490" t="s">
        <v>173</v>
      </c>
      <c r="C1490" t="s">
        <v>43</v>
      </c>
      <c r="D1490" t="s">
        <v>62</v>
      </c>
      <c r="E1490" t="s">
        <v>307</v>
      </c>
      <c r="F1490" t="s">
        <v>307</v>
      </c>
      <c r="G1490" t="s">
        <v>307</v>
      </c>
      <c r="H1490" t="s">
        <v>307</v>
      </c>
      <c r="I1490" t="s">
        <v>307</v>
      </c>
      <c r="J1490" t="s">
        <v>307</v>
      </c>
      <c r="K1490" t="s">
        <v>307</v>
      </c>
      <c r="L1490" t="s">
        <v>307</v>
      </c>
      <c r="M1490" t="s">
        <v>307</v>
      </c>
      <c r="N1490" t="s">
        <v>307</v>
      </c>
      <c r="O1490" t="s">
        <v>307</v>
      </c>
      <c r="P1490" t="s">
        <v>307</v>
      </c>
      <c r="Q1490" t="s">
        <v>307</v>
      </c>
      <c r="R1490" t="s">
        <v>307</v>
      </c>
      <c r="S1490" t="s">
        <v>307</v>
      </c>
      <c r="T1490" t="s">
        <v>307</v>
      </c>
      <c r="U1490" t="s">
        <v>307</v>
      </c>
      <c r="V1490" t="s">
        <v>307</v>
      </c>
      <c r="W1490" t="s">
        <v>307</v>
      </c>
    </row>
    <row r="1491" spans="1:45" x14ac:dyDescent="0.25">
      <c r="A1491">
        <v>306</v>
      </c>
      <c r="B1491" t="s">
        <v>173</v>
      </c>
      <c r="C1491" t="s">
        <v>36</v>
      </c>
      <c r="D1491" t="s">
        <v>47</v>
      </c>
      <c r="E1491" t="s">
        <v>307</v>
      </c>
      <c r="F1491" t="s">
        <v>307</v>
      </c>
      <c r="G1491" t="s">
        <v>307</v>
      </c>
      <c r="H1491" t="s">
        <v>307</v>
      </c>
      <c r="I1491" t="s">
        <v>307</v>
      </c>
      <c r="J1491" t="s">
        <v>307</v>
      </c>
      <c r="K1491" t="s">
        <v>307</v>
      </c>
      <c r="L1491" t="s">
        <v>307</v>
      </c>
      <c r="M1491" t="s">
        <v>307</v>
      </c>
      <c r="N1491" t="s">
        <v>307</v>
      </c>
      <c r="O1491" t="s">
        <v>307</v>
      </c>
      <c r="P1491" t="s">
        <v>307</v>
      </c>
      <c r="Q1491" t="s">
        <v>307</v>
      </c>
      <c r="R1491" t="s">
        <v>307</v>
      </c>
      <c r="S1491" t="s">
        <v>307</v>
      </c>
      <c r="T1491" t="s">
        <v>307</v>
      </c>
      <c r="U1491" t="s">
        <v>307</v>
      </c>
      <c r="V1491" t="s">
        <v>307</v>
      </c>
      <c r="W1491" t="s">
        <v>307</v>
      </c>
      <c r="X1491" t="s">
        <v>307</v>
      </c>
      <c r="Y1491" t="s">
        <v>307</v>
      </c>
      <c r="Z1491" t="s">
        <v>307</v>
      </c>
      <c r="AA1491" t="s">
        <v>307</v>
      </c>
      <c r="AB1491" t="s">
        <v>307</v>
      </c>
      <c r="AC1491" t="s">
        <v>307</v>
      </c>
      <c r="AD1491" t="s">
        <v>307</v>
      </c>
      <c r="AE1491" t="s">
        <v>307</v>
      </c>
      <c r="AF1491" t="s">
        <v>307</v>
      </c>
      <c r="AG1491" t="s">
        <v>307</v>
      </c>
      <c r="AH1491" t="s">
        <v>307</v>
      </c>
      <c r="AI1491" t="s">
        <v>307</v>
      </c>
      <c r="AJ1491" t="s">
        <v>307</v>
      </c>
      <c r="AK1491" t="s">
        <v>307</v>
      </c>
      <c r="AL1491" t="s">
        <v>307</v>
      </c>
      <c r="AM1491" t="s">
        <v>307</v>
      </c>
      <c r="AN1491" t="s">
        <v>307</v>
      </c>
      <c r="AO1491" t="s">
        <v>307</v>
      </c>
      <c r="AP1491" t="s">
        <v>307</v>
      </c>
      <c r="AQ1491" t="s">
        <v>307</v>
      </c>
      <c r="AR1491" t="s">
        <v>307</v>
      </c>
      <c r="AS1491" t="s">
        <v>307</v>
      </c>
    </row>
    <row r="1492" spans="1:45" x14ac:dyDescent="0.25">
      <c r="A1492">
        <v>306</v>
      </c>
      <c r="B1492" t="s">
        <v>173</v>
      </c>
      <c r="C1492" t="s">
        <v>36</v>
      </c>
      <c r="D1492" t="s">
        <v>48</v>
      </c>
      <c r="E1492" t="s">
        <v>307</v>
      </c>
      <c r="F1492" t="s">
        <v>307</v>
      </c>
      <c r="G1492" t="s">
        <v>307</v>
      </c>
      <c r="H1492" t="s">
        <v>307</v>
      </c>
      <c r="I1492" t="s">
        <v>307</v>
      </c>
      <c r="J1492" t="s">
        <v>307</v>
      </c>
      <c r="K1492" t="s">
        <v>307</v>
      </c>
      <c r="L1492" t="s">
        <v>307</v>
      </c>
      <c r="M1492" t="s">
        <v>307</v>
      </c>
      <c r="N1492" t="s">
        <v>307</v>
      </c>
      <c r="O1492" t="s">
        <v>307</v>
      </c>
      <c r="P1492" t="s">
        <v>307</v>
      </c>
      <c r="Q1492" t="s">
        <v>307</v>
      </c>
      <c r="R1492" t="s">
        <v>307</v>
      </c>
      <c r="S1492" t="s">
        <v>307</v>
      </c>
      <c r="T1492" t="s">
        <v>307</v>
      </c>
      <c r="U1492" t="s">
        <v>307</v>
      </c>
      <c r="V1492" t="s">
        <v>307</v>
      </c>
      <c r="W1492" t="s">
        <v>307</v>
      </c>
      <c r="X1492" t="s">
        <v>307</v>
      </c>
      <c r="Y1492" t="s">
        <v>307</v>
      </c>
      <c r="Z1492" t="s">
        <v>307</v>
      </c>
      <c r="AA1492" t="s">
        <v>307</v>
      </c>
      <c r="AB1492" t="s">
        <v>307</v>
      </c>
      <c r="AC1492" t="s">
        <v>307</v>
      </c>
      <c r="AD1492" t="s">
        <v>307</v>
      </c>
      <c r="AE1492" t="s">
        <v>307</v>
      </c>
      <c r="AF1492" t="s">
        <v>307</v>
      </c>
      <c r="AG1492" t="s">
        <v>307</v>
      </c>
      <c r="AH1492" t="s">
        <v>307</v>
      </c>
      <c r="AI1492" t="s">
        <v>307</v>
      </c>
      <c r="AJ1492" t="s">
        <v>307</v>
      </c>
      <c r="AK1492" t="s">
        <v>307</v>
      </c>
      <c r="AL1492" t="s">
        <v>307</v>
      </c>
      <c r="AM1492" t="s">
        <v>307</v>
      </c>
      <c r="AN1492" t="s">
        <v>307</v>
      </c>
      <c r="AO1492" t="s">
        <v>307</v>
      </c>
      <c r="AP1492" t="s">
        <v>307</v>
      </c>
      <c r="AQ1492" t="s">
        <v>307</v>
      </c>
      <c r="AR1492" t="s">
        <v>307</v>
      </c>
      <c r="AS1492" t="s">
        <v>307</v>
      </c>
    </row>
    <row r="1493" spans="1:45" x14ac:dyDescent="0.25">
      <c r="A1493">
        <v>306</v>
      </c>
      <c r="B1493" t="s">
        <v>173</v>
      </c>
      <c r="C1493" t="s">
        <v>36</v>
      </c>
      <c r="D1493" t="s">
        <v>49</v>
      </c>
      <c r="E1493" t="s">
        <v>307</v>
      </c>
      <c r="F1493" t="s">
        <v>307</v>
      </c>
      <c r="G1493" t="s">
        <v>307</v>
      </c>
      <c r="H1493" t="s">
        <v>307</v>
      </c>
      <c r="I1493" t="s">
        <v>307</v>
      </c>
      <c r="J1493" t="s">
        <v>307</v>
      </c>
      <c r="K1493" t="s">
        <v>307</v>
      </c>
      <c r="L1493" t="s">
        <v>307</v>
      </c>
      <c r="M1493" t="s">
        <v>307</v>
      </c>
      <c r="N1493" t="s">
        <v>307</v>
      </c>
      <c r="O1493" t="s">
        <v>307</v>
      </c>
      <c r="P1493" t="s">
        <v>307</v>
      </c>
      <c r="Q1493" t="s">
        <v>307</v>
      </c>
      <c r="R1493" t="s">
        <v>307</v>
      </c>
      <c r="S1493" t="s">
        <v>307</v>
      </c>
      <c r="T1493" t="s">
        <v>307</v>
      </c>
      <c r="U1493" t="s">
        <v>307</v>
      </c>
      <c r="V1493" t="s">
        <v>307</v>
      </c>
      <c r="W1493" t="s">
        <v>307</v>
      </c>
      <c r="X1493" t="s">
        <v>307</v>
      </c>
      <c r="Y1493" t="s">
        <v>307</v>
      </c>
      <c r="Z1493" t="s">
        <v>307</v>
      </c>
      <c r="AA1493" t="s">
        <v>307</v>
      </c>
      <c r="AB1493" t="s">
        <v>307</v>
      </c>
      <c r="AC1493" t="s">
        <v>307</v>
      </c>
      <c r="AD1493" t="s">
        <v>307</v>
      </c>
      <c r="AE1493" t="s">
        <v>307</v>
      </c>
      <c r="AF1493" t="s">
        <v>307</v>
      </c>
      <c r="AG1493" t="s">
        <v>307</v>
      </c>
      <c r="AH1493" t="s">
        <v>307</v>
      </c>
      <c r="AI1493" t="s">
        <v>307</v>
      </c>
      <c r="AJ1493" t="s">
        <v>307</v>
      </c>
      <c r="AK1493" t="s">
        <v>307</v>
      </c>
      <c r="AL1493" t="s">
        <v>307</v>
      </c>
      <c r="AM1493" t="s">
        <v>307</v>
      </c>
      <c r="AN1493" t="s">
        <v>307</v>
      </c>
      <c r="AO1493" t="s">
        <v>307</v>
      </c>
      <c r="AP1493" t="s">
        <v>307</v>
      </c>
      <c r="AQ1493" t="s">
        <v>307</v>
      </c>
      <c r="AR1493" t="s">
        <v>307</v>
      </c>
      <c r="AS1493" t="s">
        <v>307</v>
      </c>
    </row>
    <row r="1494" spans="1:45" x14ac:dyDescent="0.25">
      <c r="A1494">
        <v>306</v>
      </c>
      <c r="B1494" t="s">
        <v>173</v>
      </c>
      <c r="C1494" t="s">
        <v>37</v>
      </c>
      <c r="D1494" t="s">
        <v>47</v>
      </c>
      <c r="E1494" t="s">
        <v>307</v>
      </c>
      <c r="F1494" t="s">
        <v>307</v>
      </c>
      <c r="G1494" t="s">
        <v>307</v>
      </c>
      <c r="H1494" t="s">
        <v>307</v>
      </c>
      <c r="I1494" t="s">
        <v>307</v>
      </c>
      <c r="J1494" t="s">
        <v>307</v>
      </c>
      <c r="K1494" t="s">
        <v>307</v>
      </c>
      <c r="L1494" t="s">
        <v>307</v>
      </c>
      <c r="M1494" t="s">
        <v>307</v>
      </c>
      <c r="N1494" t="s">
        <v>307</v>
      </c>
      <c r="O1494" t="s">
        <v>307</v>
      </c>
      <c r="P1494" t="s">
        <v>307</v>
      </c>
      <c r="Q1494" t="s">
        <v>307</v>
      </c>
      <c r="R1494" t="s">
        <v>307</v>
      </c>
      <c r="S1494" t="s">
        <v>307</v>
      </c>
      <c r="T1494" t="s">
        <v>307</v>
      </c>
      <c r="U1494" t="s">
        <v>307</v>
      </c>
      <c r="V1494" t="s">
        <v>307</v>
      </c>
      <c r="W1494" t="s">
        <v>307</v>
      </c>
      <c r="X1494" t="s">
        <v>307</v>
      </c>
      <c r="Y1494" t="s">
        <v>307</v>
      </c>
      <c r="Z1494" t="s">
        <v>307</v>
      </c>
      <c r="AA1494" t="s">
        <v>307</v>
      </c>
      <c r="AB1494" t="s">
        <v>307</v>
      </c>
      <c r="AC1494" t="s">
        <v>307</v>
      </c>
      <c r="AD1494" t="s">
        <v>307</v>
      </c>
      <c r="AE1494" t="s">
        <v>307</v>
      </c>
      <c r="AF1494" t="s">
        <v>307</v>
      </c>
      <c r="AG1494" t="s">
        <v>307</v>
      </c>
      <c r="AH1494" t="s">
        <v>307</v>
      </c>
      <c r="AI1494" t="s">
        <v>307</v>
      </c>
      <c r="AJ1494" t="s">
        <v>307</v>
      </c>
      <c r="AK1494" t="s">
        <v>307</v>
      </c>
      <c r="AL1494" t="s">
        <v>307</v>
      </c>
      <c r="AM1494" t="s">
        <v>307</v>
      </c>
      <c r="AN1494" t="s">
        <v>307</v>
      </c>
      <c r="AO1494" t="s">
        <v>307</v>
      </c>
      <c r="AP1494" t="s">
        <v>307</v>
      </c>
      <c r="AQ1494" t="s">
        <v>307</v>
      </c>
      <c r="AR1494" t="s">
        <v>307</v>
      </c>
      <c r="AS1494" t="s">
        <v>307</v>
      </c>
    </row>
    <row r="1495" spans="1:45" x14ac:dyDescent="0.25">
      <c r="A1495">
        <v>306</v>
      </c>
      <c r="B1495" t="s">
        <v>173</v>
      </c>
      <c r="C1495" t="s">
        <v>37</v>
      </c>
      <c r="D1495" t="s">
        <v>48</v>
      </c>
      <c r="E1495" t="s">
        <v>307</v>
      </c>
      <c r="F1495" t="s">
        <v>307</v>
      </c>
      <c r="G1495" t="s">
        <v>307</v>
      </c>
      <c r="H1495" t="s">
        <v>307</v>
      </c>
      <c r="I1495" t="s">
        <v>307</v>
      </c>
      <c r="J1495" t="s">
        <v>307</v>
      </c>
      <c r="K1495" t="s">
        <v>307</v>
      </c>
      <c r="L1495" t="s">
        <v>307</v>
      </c>
      <c r="M1495" t="s">
        <v>307</v>
      </c>
      <c r="N1495" t="s">
        <v>307</v>
      </c>
      <c r="O1495" t="s">
        <v>307</v>
      </c>
      <c r="P1495" t="s">
        <v>307</v>
      </c>
      <c r="Q1495" t="s">
        <v>307</v>
      </c>
      <c r="R1495" t="s">
        <v>307</v>
      </c>
      <c r="S1495" t="s">
        <v>307</v>
      </c>
      <c r="T1495" t="s">
        <v>307</v>
      </c>
      <c r="U1495" t="s">
        <v>307</v>
      </c>
      <c r="V1495" t="s">
        <v>307</v>
      </c>
      <c r="W1495" t="s">
        <v>307</v>
      </c>
      <c r="X1495" t="s">
        <v>307</v>
      </c>
      <c r="Y1495" t="s">
        <v>307</v>
      </c>
      <c r="Z1495" t="s">
        <v>307</v>
      </c>
      <c r="AA1495" t="s">
        <v>307</v>
      </c>
      <c r="AB1495" t="s">
        <v>307</v>
      </c>
      <c r="AC1495" t="s">
        <v>307</v>
      </c>
      <c r="AD1495" t="s">
        <v>307</v>
      </c>
      <c r="AE1495" t="s">
        <v>307</v>
      </c>
      <c r="AF1495" t="s">
        <v>307</v>
      </c>
      <c r="AG1495" t="s">
        <v>307</v>
      </c>
      <c r="AH1495" t="s">
        <v>307</v>
      </c>
      <c r="AI1495" t="s">
        <v>307</v>
      </c>
      <c r="AJ1495" t="s">
        <v>307</v>
      </c>
      <c r="AK1495" t="s">
        <v>307</v>
      </c>
      <c r="AL1495" t="s">
        <v>307</v>
      </c>
      <c r="AM1495" t="s">
        <v>307</v>
      </c>
      <c r="AN1495" t="s">
        <v>307</v>
      </c>
      <c r="AO1495" t="s">
        <v>307</v>
      </c>
      <c r="AP1495" t="s">
        <v>307</v>
      </c>
      <c r="AQ1495" t="s">
        <v>307</v>
      </c>
      <c r="AR1495" t="s">
        <v>307</v>
      </c>
      <c r="AS1495" t="s">
        <v>307</v>
      </c>
    </row>
    <row r="1496" spans="1:45" x14ac:dyDescent="0.25">
      <c r="A1496">
        <v>306</v>
      </c>
      <c r="B1496" t="s">
        <v>173</v>
      </c>
      <c r="C1496" t="s">
        <v>37</v>
      </c>
      <c r="D1496" t="s">
        <v>49</v>
      </c>
      <c r="E1496" t="s">
        <v>307</v>
      </c>
      <c r="F1496" t="s">
        <v>307</v>
      </c>
      <c r="G1496" t="s">
        <v>307</v>
      </c>
      <c r="H1496" t="s">
        <v>307</v>
      </c>
      <c r="I1496" t="s">
        <v>307</v>
      </c>
      <c r="J1496" t="s">
        <v>307</v>
      </c>
      <c r="K1496" t="s">
        <v>307</v>
      </c>
      <c r="L1496" t="s">
        <v>307</v>
      </c>
      <c r="M1496" t="s">
        <v>307</v>
      </c>
      <c r="N1496" t="s">
        <v>307</v>
      </c>
      <c r="O1496" t="s">
        <v>307</v>
      </c>
      <c r="P1496" t="s">
        <v>307</v>
      </c>
      <c r="Q1496" t="s">
        <v>307</v>
      </c>
      <c r="R1496" t="s">
        <v>307</v>
      </c>
      <c r="S1496" t="s">
        <v>307</v>
      </c>
      <c r="T1496" t="s">
        <v>307</v>
      </c>
      <c r="U1496" t="s">
        <v>307</v>
      </c>
      <c r="V1496" t="s">
        <v>307</v>
      </c>
      <c r="W1496" t="s">
        <v>307</v>
      </c>
      <c r="X1496" t="s">
        <v>307</v>
      </c>
      <c r="Y1496" t="s">
        <v>307</v>
      </c>
      <c r="Z1496" t="s">
        <v>307</v>
      </c>
      <c r="AA1496" t="s">
        <v>307</v>
      </c>
      <c r="AB1496" t="s">
        <v>307</v>
      </c>
      <c r="AC1496" t="s">
        <v>307</v>
      </c>
      <c r="AD1496" t="s">
        <v>307</v>
      </c>
      <c r="AE1496" t="s">
        <v>307</v>
      </c>
      <c r="AF1496" t="s">
        <v>307</v>
      </c>
      <c r="AG1496" t="s">
        <v>307</v>
      </c>
      <c r="AH1496" t="s">
        <v>307</v>
      </c>
      <c r="AI1496" t="s">
        <v>307</v>
      </c>
      <c r="AJ1496" t="s">
        <v>307</v>
      </c>
      <c r="AK1496" t="s">
        <v>307</v>
      </c>
      <c r="AL1496" t="s">
        <v>307</v>
      </c>
      <c r="AM1496" t="s">
        <v>307</v>
      </c>
      <c r="AN1496" t="s">
        <v>307</v>
      </c>
      <c r="AO1496" t="s">
        <v>307</v>
      </c>
      <c r="AP1496" t="s">
        <v>307</v>
      </c>
      <c r="AQ1496" t="s">
        <v>307</v>
      </c>
      <c r="AR1496" t="s">
        <v>307</v>
      </c>
      <c r="AS1496" t="s">
        <v>307</v>
      </c>
    </row>
    <row r="1497" spans="1:45" x14ac:dyDescent="0.25">
      <c r="A1497">
        <v>306</v>
      </c>
      <c r="B1497" t="s">
        <v>173</v>
      </c>
      <c r="C1497" t="s">
        <v>476</v>
      </c>
      <c r="D1497" t="s">
        <v>48</v>
      </c>
      <c r="E1497" t="s">
        <v>307</v>
      </c>
      <c r="F1497" t="s">
        <v>307</v>
      </c>
      <c r="G1497" t="s">
        <v>307</v>
      </c>
    </row>
    <row r="1498" spans="1:45" x14ac:dyDescent="0.25">
      <c r="A1498">
        <v>306</v>
      </c>
      <c r="B1498" t="s">
        <v>173</v>
      </c>
      <c r="C1498" t="s">
        <v>477</v>
      </c>
      <c r="D1498" t="s">
        <v>48</v>
      </c>
      <c r="E1498" t="s">
        <v>307</v>
      </c>
      <c r="F1498" t="s">
        <v>307</v>
      </c>
      <c r="G1498" t="s">
        <v>307</v>
      </c>
    </row>
    <row r="1499" spans="1:45" x14ac:dyDescent="0.25">
      <c r="A1499">
        <v>306</v>
      </c>
      <c r="B1499" t="s">
        <v>173</v>
      </c>
      <c r="C1499" t="s">
        <v>45</v>
      </c>
      <c r="D1499" t="s">
        <v>63</v>
      </c>
      <c r="E1499" t="s">
        <v>307</v>
      </c>
      <c r="F1499" t="s">
        <v>307</v>
      </c>
      <c r="G1499" t="s">
        <v>307</v>
      </c>
      <c r="H1499" t="s">
        <v>307</v>
      </c>
      <c r="I1499" t="s">
        <v>307</v>
      </c>
      <c r="J1499" t="s">
        <v>307</v>
      </c>
      <c r="K1499" t="s">
        <v>307</v>
      </c>
      <c r="L1499" t="s">
        <v>307</v>
      </c>
      <c r="M1499" t="s">
        <v>307</v>
      </c>
      <c r="N1499" t="s">
        <v>307</v>
      </c>
      <c r="O1499" t="s">
        <v>307</v>
      </c>
      <c r="P1499" t="s">
        <v>307</v>
      </c>
      <c r="Q1499" t="s">
        <v>307</v>
      </c>
      <c r="R1499" t="s">
        <v>307</v>
      </c>
      <c r="S1499" t="s">
        <v>307</v>
      </c>
      <c r="T1499" t="s">
        <v>307</v>
      </c>
      <c r="U1499" t="s">
        <v>307</v>
      </c>
      <c r="V1499" t="s">
        <v>307</v>
      </c>
      <c r="W1499" t="s">
        <v>307</v>
      </c>
    </row>
    <row r="1500" spans="1:45" x14ac:dyDescent="0.25">
      <c r="A1500">
        <v>306</v>
      </c>
      <c r="B1500" t="s">
        <v>173</v>
      </c>
      <c r="C1500" t="s">
        <v>45</v>
      </c>
      <c r="D1500" t="s">
        <v>64</v>
      </c>
      <c r="E1500" t="s">
        <v>307</v>
      </c>
      <c r="F1500" t="s">
        <v>307</v>
      </c>
      <c r="G1500" t="s">
        <v>307</v>
      </c>
      <c r="H1500" t="s">
        <v>307</v>
      </c>
      <c r="I1500" t="s">
        <v>307</v>
      </c>
      <c r="J1500" t="s">
        <v>307</v>
      </c>
      <c r="K1500" t="s">
        <v>307</v>
      </c>
      <c r="L1500" t="s">
        <v>307</v>
      </c>
      <c r="M1500" t="s">
        <v>307</v>
      </c>
      <c r="N1500" t="s">
        <v>307</v>
      </c>
      <c r="O1500" t="s">
        <v>307</v>
      </c>
      <c r="P1500" t="s">
        <v>307</v>
      </c>
      <c r="Q1500" t="s">
        <v>307</v>
      </c>
      <c r="R1500" t="s">
        <v>307</v>
      </c>
      <c r="S1500" t="s">
        <v>307</v>
      </c>
      <c r="T1500" t="s">
        <v>307</v>
      </c>
      <c r="U1500" t="s">
        <v>307</v>
      </c>
      <c r="V1500" t="s">
        <v>307</v>
      </c>
      <c r="W1500" t="s">
        <v>307</v>
      </c>
    </row>
    <row r="1501" spans="1:45" x14ac:dyDescent="0.25">
      <c r="A1501">
        <v>306</v>
      </c>
      <c r="B1501" t="s">
        <v>173</v>
      </c>
      <c r="C1501" t="s">
        <v>40</v>
      </c>
      <c r="D1501" t="s">
        <v>52</v>
      </c>
      <c r="E1501" t="s">
        <v>307</v>
      </c>
      <c r="F1501" t="s">
        <v>307</v>
      </c>
      <c r="G1501" t="s">
        <v>307</v>
      </c>
      <c r="H1501" t="s">
        <v>307</v>
      </c>
      <c r="I1501" t="s">
        <v>307</v>
      </c>
      <c r="J1501" t="s">
        <v>307</v>
      </c>
      <c r="K1501" t="s">
        <v>307</v>
      </c>
      <c r="L1501" t="s">
        <v>307</v>
      </c>
      <c r="M1501" t="s">
        <v>307</v>
      </c>
      <c r="N1501" t="s">
        <v>307</v>
      </c>
      <c r="O1501" t="s">
        <v>307</v>
      </c>
      <c r="P1501" t="s">
        <v>307</v>
      </c>
      <c r="Q1501" t="s">
        <v>307</v>
      </c>
      <c r="R1501" t="s">
        <v>307</v>
      </c>
      <c r="S1501" t="s">
        <v>307</v>
      </c>
      <c r="T1501" t="s">
        <v>307</v>
      </c>
      <c r="U1501" t="s">
        <v>307</v>
      </c>
      <c r="V1501" t="s">
        <v>307</v>
      </c>
      <c r="W1501" t="s">
        <v>307</v>
      </c>
      <c r="X1501" t="s">
        <v>307</v>
      </c>
      <c r="Y1501" t="s">
        <v>307</v>
      </c>
      <c r="Z1501" t="s">
        <v>307</v>
      </c>
    </row>
    <row r="1502" spans="1:45" x14ac:dyDescent="0.25">
      <c r="A1502">
        <v>306</v>
      </c>
      <c r="B1502" t="s">
        <v>173</v>
      </c>
      <c r="C1502" t="s">
        <v>40</v>
      </c>
      <c r="D1502" t="s">
        <v>53</v>
      </c>
      <c r="E1502" t="s">
        <v>307</v>
      </c>
      <c r="F1502" t="s">
        <v>307</v>
      </c>
      <c r="G1502" t="s">
        <v>307</v>
      </c>
      <c r="H1502" t="s">
        <v>307</v>
      </c>
      <c r="I1502" t="s">
        <v>307</v>
      </c>
      <c r="J1502" t="s">
        <v>307</v>
      </c>
      <c r="K1502" t="s">
        <v>307</v>
      </c>
      <c r="L1502" t="s">
        <v>307</v>
      </c>
      <c r="M1502" t="s">
        <v>307</v>
      </c>
      <c r="N1502" t="s">
        <v>307</v>
      </c>
      <c r="O1502" t="s">
        <v>307</v>
      </c>
      <c r="P1502" t="s">
        <v>307</v>
      </c>
      <c r="Q1502" t="s">
        <v>307</v>
      </c>
      <c r="R1502" t="s">
        <v>307</v>
      </c>
      <c r="S1502" t="s">
        <v>307</v>
      </c>
      <c r="T1502" t="s">
        <v>307</v>
      </c>
      <c r="U1502" t="s">
        <v>307</v>
      </c>
      <c r="V1502" t="s">
        <v>307</v>
      </c>
      <c r="W1502" t="s">
        <v>307</v>
      </c>
      <c r="X1502" t="s">
        <v>307</v>
      </c>
      <c r="Y1502" t="s">
        <v>307</v>
      </c>
      <c r="Z1502" t="s">
        <v>307</v>
      </c>
    </row>
    <row r="1503" spans="1:45" x14ac:dyDescent="0.25">
      <c r="A1503">
        <v>306</v>
      </c>
      <c r="B1503" t="s">
        <v>173</v>
      </c>
      <c r="C1503" t="s">
        <v>39</v>
      </c>
      <c r="D1503" t="s">
        <v>50</v>
      </c>
      <c r="E1503" t="s">
        <v>307</v>
      </c>
      <c r="F1503" t="s">
        <v>307</v>
      </c>
      <c r="G1503" t="s">
        <v>307</v>
      </c>
      <c r="H1503" t="s">
        <v>307</v>
      </c>
      <c r="I1503" t="s">
        <v>307</v>
      </c>
      <c r="J1503" t="s">
        <v>307</v>
      </c>
      <c r="K1503" t="s">
        <v>307</v>
      </c>
      <c r="L1503" t="s">
        <v>307</v>
      </c>
      <c r="M1503" t="s">
        <v>307</v>
      </c>
      <c r="N1503" t="s">
        <v>307</v>
      </c>
      <c r="O1503" t="s">
        <v>307</v>
      </c>
      <c r="P1503" t="s">
        <v>307</v>
      </c>
      <c r="Q1503" t="s">
        <v>307</v>
      </c>
      <c r="R1503" t="s">
        <v>307</v>
      </c>
      <c r="S1503" t="s">
        <v>307</v>
      </c>
      <c r="T1503" t="s">
        <v>307</v>
      </c>
      <c r="U1503" t="s">
        <v>307</v>
      </c>
      <c r="V1503" t="s">
        <v>307</v>
      </c>
      <c r="W1503" t="s">
        <v>307</v>
      </c>
      <c r="X1503" t="s">
        <v>307</v>
      </c>
      <c r="Y1503" t="s">
        <v>307</v>
      </c>
      <c r="Z1503" t="s">
        <v>307</v>
      </c>
      <c r="AA1503" t="s">
        <v>307</v>
      </c>
      <c r="AB1503" t="s">
        <v>307</v>
      </c>
      <c r="AC1503" t="s">
        <v>307</v>
      </c>
      <c r="AD1503" t="s">
        <v>307</v>
      </c>
      <c r="AE1503" t="s">
        <v>307</v>
      </c>
      <c r="AF1503" t="s">
        <v>307</v>
      </c>
      <c r="AG1503" t="s">
        <v>307</v>
      </c>
      <c r="AH1503" t="s">
        <v>307</v>
      </c>
      <c r="AI1503" t="s">
        <v>307</v>
      </c>
      <c r="AJ1503" t="s">
        <v>307</v>
      </c>
      <c r="AK1503" t="s">
        <v>307</v>
      </c>
      <c r="AL1503" t="s">
        <v>307</v>
      </c>
      <c r="AM1503" t="s">
        <v>307</v>
      </c>
      <c r="AN1503" t="s">
        <v>307</v>
      </c>
      <c r="AO1503" t="s">
        <v>307</v>
      </c>
      <c r="AP1503" t="s">
        <v>307</v>
      </c>
    </row>
    <row r="1504" spans="1:45" x14ac:dyDescent="0.25">
      <c r="A1504">
        <v>306</v>
      </c>
      <c r="B1504" t="s">
        <v>173</v>
      </c>
      <c r="C1504" t="s">
        <v>39</v>
      </c>
      <c r="D1504" t="s">
        <v>48</v>
      </c>
      <c r="E1504" t="s">
        <v>307</v>
      </c>
      <c r="F1504" t="s">
        <v>307</v>
      </c>
      <c r="G1504" t="s">
        <v>307</v>
      </c>
      <c r="H1504" t="s">
        <v>307</v>
      </c>
      <c r="I1504" t="s">
        <v>307</v>
      </c>
      <c r="J1504" t="s">
        <v>307</v>
      </c>
      <c r="K1504" t="s">
        <v>307</v>
      </c>
      <c r="L1504" t="s">
        <v>307</v>
      </c>
      <c r="M1504" t="s">
        <v>307</v>
      </c>
      <c r="N1504" t="s">
        <v>307</v>
      </c>
      <c r="O1504" t="s">
        <v>307</v>
      </c>
      <c r="P1504" t="s">
        <v>307</v>
      </c>
      <c r="Q1504" t="s">
        <v>307</v>
      </c>
      <c r="R1504" t="s">
        <v>307</v>
      </c>
      <c r="S1504" t="s">
        <v>307</v>
      </c>
      <c r="T1504" t="s">
        <v>307</v>
      </c>
      <c r="U1504" t="s">
        <v>307</v>
      </c>
      <c r="V1504" t="s">
        <v>307</v>
      </c>
      <c r="W1504" t="s">
        <v>307</v>
      </c>
      <c r="X1504" t="s">
        <v>307</v>
      </c>
      <c r="Y1504" t="s">
        <v>307</v>
      </c>
      <c r="Z1504" t="s">
        <v>307</v>
      </c>
      <c r="AA1504" t="s">
        <v>307</v>
      </c>
      <c r="AB1504" t="s">
        <v>307</v>
      </c>
      <c r="AC1504" t="s">
        <v>307</v>
      </c>
      <c r="AD1504" t="s">
        <v>307</v>
      </c>
      <c r="AE1504" t="s">
        <v>307</v>
      </c>
      <c r="AF1504" t="s">
        <v>307</v>
      </c>
      <c r="AG1504" t="s">
        <v>307</v>
      </c>
      <c r="AH1504" t="s">
        <v>307</v>
      </c>
      <c r="AI1504" t="s">
        <v>307</v>
      </c>
      <c r="AJ1504" t="s">
        <v>307</v>
      </c>
      <c r="AK1504" t="s">
        <v>307</v>
      </c>
      <c r="AL1504" t="s">
        <v>307</v>
      </c>
      <c r="AM1504" t="s">
        <v>307</v>
      </c>
      <c r="AN1504" t="s">
        <v>307</v>
      </c>
      <c r="AO1504" t="s">
        <v>307</v>
      </c>
      <c r="AP1504" t="s">
        <v>307</v>
      </c>
    </row>
    <row r="1505" spans="1:42" x14ac:dyDescent="0.25">
      <c r="A1505">
        <v>306</v>
      </c>
      <c r="B1505" t="s">
        <v>173</v>
      </c>
      <c r="C1505" t="s">
        <v>39</v>
      </c>
      <c r="D1505" t="s">
        <v>51</v>
      </c>
      <c r="E1505" t="s">
        <v>307</v>
      </c>
      <c r="F1505" t="s">
        <v>307</v>
      </c>
      <c r="G1505" t="s">
        <v>307</v>
      </c>
      <c r="H1505" t="s">
        <v>307</v>
      </c>
      <c r="I1505" t="s">
        <v>307</v>
      </c>
      <c r="J1505" t="s">
        <v>307</v>
      </c>
      <c r="K1505" t="s">
        <v>307</v>
      </c>
      <c r="L1505" t="s">
        <v>307</v>
      </c>
      <c r="M1505" t="s">
        <v>307</v>
      </c>
      <c r="N1505" t="s">
        <v>307</v>
      </c>
      <c r="O1505" t="s">
        <v>307</v>
      </c>
      <c r="P1505" t="s">
        <v>307</v>
      </c>
      <c r="Q1505" t="s">
        <v>307</v>
      </c>
      <c r="R1505" t="s">
        <v>307</v>
      </c>
      <c r="S1505" t="s">
        <v>307</v>
      </c>
      <c r="T1505" t="s">
        <v>307</v>
      </c>
      <c r="U1505" t="s">
        <v>307</v>
      </c>
      <c r="V1505" t="s">
        <v>307</v>
      </c>
      <c r="W1505" t="s">
        <v>307</v>
      </c>
      <c r="X1505" t="s">
        <v>307</v>
      </c>
      <c r="Y1505" t="s">
        <v>307</v>
      </c>
      <c r="Z1505" t="s">
        <v>307</v>
      </c>
      <c r="AA1505" t="s">
        <v>307</v>
      </c>
      <c r="AB1505" t="s">
        <v>307</v>
      </c>
      <c r="AC1505" t="s">
        <v>307</v>
      </c>
      <c r="AD1505" t="s">
        <v>307</v>
      </c>
      <c r="AE1505" t="s">
        <v>307</v>
      </c>
      <c r="AF1505" t="s">
        <v>307</v>
      </c>
      <c r="AG1505" t="s">
        <v>307</v>
      </c>
      <c r="AH1505" t="s">
        <v>307</v>
      </c>
      <c r="AI1505" t="s">
        <v>307</v>
      </c>
      <c r="AJ1505" t="s">
        <v>307</v>
      </c>
      <c r="AK1505" t="s">
        <v>307</v>
      </c>
      <c r="AL1505" t="s">
        <v>307</v>
      </c>
      <c r="AM1505" t="s">
        <v>307</v>
      </c>
      <c r="AN1505" t="s">
        <v>307</v>
      </c>
      <c r="AO1505" t="s">
        <v>307</v>
      </c>
      <c r="AP1505" t="s">
        <v>307</v>
      </c>
    </row>
    <row r="1506" spans="1:42" x14ac:dyDescent="0.25">
      <c r="A1506">
        <v>306</v>
      </c>
      <c r="B1506" t="s">
        <v>173</v>
      </c>
      <c r="C1506" t="s">
        <v>46</v>
      </c>
      <c r="D1506" t="s">
        <v>65</v>
      </c>
      <c r="E1506" t="s">
        <v>307</v>
      </c>
      <c r="F1506" t="s">
        <v>307</v>
      </c>
      <c r="G1506" t="s">
        <v>307</v>
      </c>
      <c r="H1506" t="s">
        <v>307</v>
      </c>
      <c r="I1506" t="s">
        <v>307</v>
      </c>
      <c r="J1506" t="s">
        <v>307</v>
      </c>
      <c r="K1506" t="s">
        <v>307</v>
      </c>
      <c r="L1506" t="s">
        <v>307</v>
      </c>
      <c r="M1506" t="s">
        <v>307</v>
      </c>
      <c r="N1506" t="s">
        <v>307</v>
      </c>
      <c r="O1506" t="s">
        <v>307</v>
      </c>
      <c r="P1506" t="s">
        <v>307</v>
      </c>
      <c r="Q1506" t="s">
        <v>307</v>
      </c>
      <c r="R1506" t="s">
        <v>307</v>
      </c>
      <c r="S1506" t="s">
        <v>307</v>
      </c>
      <c r="T1506" t="s">
        <v>307</v>
      </c>
      <c r="U1506" t="s">
        <v>307</v>
      </c>
      <c r="V1506" t="s">
        <v>307</v>
      </c>
      <c r="W1506" t="s">
        <v>307</v>
      </c>
      <c r="X1506" t="s">
        <v>307</v>
      </c>
      <c r="Y1506" t="s">
        <v>307</v>
      </c>
      <c r="Z1506" t="s">
        <v>307</v>
      </c>
    </row>
    <row r="1507" spans="1:42" x14ac:dyDescent="0.25">
      <c r="A1507">
        <v>306</v>
      </c>
      <c r="B1507" t="s">
        <v>173</v>
      </c>
      <c r="C1507" t="s">
        <v>46</v>
      </c>
      <c r="D1507" t="s">
        <v>66</v>
      </c>
      <c r="E1507" t="s">
        <v>307</v>
      </c>
      <c r="F1507" t="s">
        <v>307</v>
      </c>
      <c r="G1507" t="s">
        <v>307</v>
      </c>
      <c r="H1507" t="s">
        <v>307</v>
      </c>
      <c r="I1507" t="s">
        <v>307</v>
      </c>
      <c r="J1507" t="s">
        <v>307</v>
      </c>
      <c r="K1507" t="s">
        <v>307</v>
      </c>
      <c r="L1507" t="s">
        <v>307</v>
      </c>
      <c r="M1507" t="s">
        <v>307</v>
      </c>
      <c r="N1507" t="s">
        <v>307</v>
      </c>
      <c r="O1507" t="s">
        <v>307</v>
      </c>
      <c r="P1507" t="s">
        <v>307</v>
      </c>
      <c r="Q1507" t="s">
        <v>307</v>
      </c>
      <c r="R1507" t="s">
        <v>307</v>
      </c>
      <c r="S1507" t="s">
        <v>307</v>
      </c>
      <c r="T1507" t="s">
        <v>307</v>
      </c>
      <c r="U1507" t="s">
        <v>307</v>
      </c>
      <c r="V1507" t="s">
        <v>307</v>
      </c>
      <c r="W1507" t="s">
        <v>307</v>
      </c>
      <c r="X1507" t="s">
        <v>307</v>
      </c>
      <c r="Y1507" t="s">
        <v>307</v>
      </c>
      <c r="Z1507" t="s">
        <v>307</v>
      </c>
    </row>
    <row r="1508" spans="1:42" x14ac:dyDescent="0.25">
      <c r="A1508">
        <v>306</v>
      </c>
      <c r="B1508" t="s">
        <v>173</v>
      </c>
      <c r="C1508" t="s">
        <v>46</v>
      </c>
      <c r="D1508" t="s">
        <v>67</v>
      </c>
      <c r="E1508" t="s">
        <v>307</v>
      </c>
      <c r="F1508" t="s">
        <v>307</v>
      </c>
      <c r="G1508" t="s">
        <v>307</v>
      </c>
      <c r="H1508" t="s">
        <v>307</v>
      </c>
      <c r="I1508" t="s">
        <v>307</v>
      </c>
      <c r="J1508" t="s">
        <v>307</v>
      </c>
      <c r="K1508" t="s">
        <v>307</v>
      </c>
      <c r="L1508" t="s">
        <v>307</v>
      </c>
      <c r="M1508" t="s">
        <v>307</v>
      </c>
      <c r="N1508" t="s">
        <v>307</v>
      </c>
      <c r="O1508" t="s">
        <v>307</v>
      </c>
      <c r="P1508" t="s">
        <v>307</v>
      </c>
      <c r="Q1508" t="s">
        <v>307</v>
      </c>
      <c r="R1508" t="s">
        <v>307</v>
      </c>
      <c r="S1508" t="s">
        <v>307</v>
      </c>
      <c r="T1508" t="s">
        <v>307</v>
      </c>
      <c r="U1508" t="s">
        <v>307</v>
      </c>
      <c r="V1508" t="s">
        <v>307</v>
      </c>
      <c r="W1508" t="s">
        <v>307</v>
      </c>
      <c r="X1508" t="s">
        <v>307</v>
      </c>
      <c r="Y1508" t="s">
        <v>307</v>
      </c>
      <c r="Z1508" t="s">
        <v>307</v>
      </c>
    </row>
    <row r="1509" spans="1:42" x14ac:dyDescent="0.25">
      <c r="A1509">
        <v>306</v>
      </c>
      <c r="B1509" t="s">
        <v>173</v>
      </c>
      <c r="C1509" t="s">
        <v>46</v>
      </c>
      <c r="D1509" t="s">
        <v>68</v>
      </c>
      <c r="E1509" t="s">
        <v>307</v>
      </c>
      <c r="F1509" t="s">
        <v>307</v>
      </c>
      <c r="G1509" t="s">
        <v>307</v>
      </c>
      <c r="H1509" t="s">
        <v>307</v>
      </c>
      <c r="I1509" t="s">
        <v>307</v>
      </c>
      <c r="J1509" t="s">
        <v>307</v>
      </c>
      <c r="K1509" t="s">
        <v>307</v>
      </c>
      <c r="L1509" t="s">
        <v>307</v>
      </c>
      <c r="M1509" t="s">
        <v>307</v>
      </c>
      <c r="N1509" t="s">
        <v>307</v>
      </c>
      <c r="O1509" t="s">
        <v>307</v>
      </c>
      <c r="P1509" t="s">
        <v>307</v>
      </c>
      <c r="Q1509" t="s">
        <v>307</v>
      </c>
      <c r="R1509" t="s">
        <v>307</v>
      </c>
      <c r="S1509" t="s">
        <v>307</v>
      </c>
      <c r="T1509" t="s">
        <v>307</v>
      </c>
      <c r="U1509" t="s">
        <v>307</v>
      </c>
      <c r="V1509" t="s">
        <v>307</v>
      </c>
      <c r="W1509" t="s">
        <v>307</v>
      </c>
      <c r="X1509" t="s">
        <v>307</v>
      </c>
      <c r="Y1509" t="s">
        <v>307</v>
      </c>
      <c r="Z1509" t="s">
        <v>307</v>
      </c>
    </row>
    <row r="1510" spans="1:42" x14ac:dyDescent="0.25">
      <c r="A1510">
        <v>306</v>
      </c>
      <c r="B1510" t="s">
        <v>173</v>
      </c>
      <c r="C1510" t="s">
        <v>46</v>
      </c>
      <c r="D1510" t="s">
        <v>69</v>
      </c>
      <c r="E1510" t="s">
        <v>307</v>
      </c>
      <c r="F1510" t="s">
        <v>307</v>
      </c>
      <c r="G1510" t="s">
        <v>307</v>
      </c>
      <c r="H1510" t="s">
        <v>307</v>
      </c>
      <c r="I1510" t="s">
        <v>307</v>
      </c>
      <c r="J1510" t="s">
        <v>307</v>
      </c>
      <c r="K1510" t="s">
        <v>307</v>
      </c>
      <c r="L1510" t="s">
        <v>307</v>
      </c>
      <c r="M1510" t="s">
        <v>307</v>
      </c>
      <c r="N1510" t="s">
        <v>307</v>
      </c>
      <c r="O1510" t="s">
        <v>307</v>
      </c>
      <c r="P1510" t="s">
        <v>307</v>
      </c>
      <c r="Q1510" t="s">
        <v>307</v>
      </c>
      <c r="R1510" t="s">
        <v>307</v>
      </c>
      <c r="S1510" t="s">
        <v>307</v>
      </c>
      <c r="T1510" t="s">
        <v>307</v>
      </c>
      <c r="U1510" t="s">
        <v>307</v>
      </c>
      <c r="V1510" t="s">
        <v>307</v>
      </c>
      <c r="W1510" t="s">
        <v>307</v>
      </c>
      <c r="X1510" t="s">
        <v>307</v>
      </c>
      <c r="Y1510" t="s">
        <v>307</v>
      </c>
      <c r="Z1510" t="s">
        <v>307</v>
      </c>
    </row>
    <row r="1511" spans="1:42" x14ac:dyDescent="0.25">
      <c r="A1511">
        <v>306</v>
      </c>
      <c r="B1511" t="s">
        <v>173</v>
      </c>
      <c r="C1511" t="s">
        <v>46</v>
      </c>
      <c r="D1511" t="s">
        <v>70</v>
      </c>
      <c r="E1511" t="s">
        <v>307</v>
      </c>
      <c r="F1511" t="s">
        <v>307</v>
      </c>
      <c r="G1511" t="s">
        <v>307</v>
      </c>
      <c r="H1511" t="s">
        <v>307</v>
      </c>
      <c r="I1511" t="s">
        <v>307</v>
      </c>
      <c r="J1511" t="s">
        <v>307</v>
      </c>
      <c r="K1511" t="s">
        <v>307</v>
      </c>
      <c r="L1511" t="s">
        <v>307</v>
      </c>
      <c r="M1511" t="s">
        <v>307</v>
      </c>
      <c r="N1511" t="s">
        <v>307</v>
      </c>
      <c r="O1511" t="s">
        <v>307</v>
      </c>
      <c r="P1511" t="s">
        <v>307</v>
      </c>
      <c r="Q1511" t="s">
        <v>307</v>
      </c>
      <c r="R1511" t="s">
        <v>307</v>
      </c>
      <c r="S1511" t="s">
        <v>307</v>
      </c>
      <c r="T1511" t="s">
        <v>307</v>
      </c>
      <c r="U1511" t="s">
        <v>307</v>
      </c>
      <c r="V1511" t="s">
        <v>307</v>
      </c>
      <c r="W1511" t="s">
        <v>307</v>
      </c>
      <c r="X1511" t="s">
        <v>307</v>
      </c>
      <c r="Y1511" t="s">
        <v>307</v>
      </c>
      <c r="Z1511" t="s">
        <v>307</v>
      </c>
    </row>
    <row r="1512" spans="1:42" x14ac:dyDescent="0.25">
      <c r="A1512">
        <v>306</v>
      </c>
      <c r="B1512" t="s">
        <v>173</v>
      </c>
      <c r="C1512" t="s">
        <v>46</v>
      </c>
      <c r="D1512" t="s">
        <v>71</v>
      </c>
      <c r="E1512" t="s">
        <v>307</v>
      </c>
      <c r="F1512" t="s">
        <v>307</v>
      </c>
      <c r="G1512" t="s">
        <v>307</v>
      </c>
      <c r="H1512" t="s">
        <v>307</v>
      </c>
      <c r="I1512" t="s">
        <v>307</v>
      </c>
      <c r="J1512" t="s">
        <v>307</v>
      </c>
      <c r="K1512" t="s">
        <v>307</v>
      </c>
      <c r="L1512" t="s">
        <v>307</v>
      </c>
      <c r="M1512" t="s">
        <v>307</v>
      </c>
      <c r="N1512" t="s">
        <v>307</v>
      </c>
      <c r="O1512" t="s">
        <v>307</v>
      </c>
      <c r="P1512" t="s">
        <v>307</v>
      </c>
      <c r="Q1512" t="s">
        <v>307</v>
      </c>
      <c r="R1512" t="s">
        <v>307</v>
      </c>
      <c r="S1512" t="s">
        <v>307</v>
      </c>
      <c r="T1512" t="s">
        <v>307</v>
      </c>
      <c r="U1512" t="s">
        <v>307</v>
      </c>
      <c r="V1512" t="s">
        <v>307</v>
      </c>
      <c r="W1512" t="s">
        <v>307</v>
      </c>
      <c r="X1512" t="s">
        <v>307</v>
      </c>
      <c r="Y1512" t="s">
        <v>307</v>
      </c>
      <c r="Z1512" t="s">
        <v>307</v>
      </c>
    </row>
    <row r="1513" spans="1:42" x14ac:dyDescent="0.25">
      <c r="A1513">
        <v>306</v>
      </c>
      <c r="B1513" t="s">
        <v>173</v>
      </c>
      <c r="C1513" t="s">
        <v>46</v>
      </c>
      <c r="D1513" t="s">
        <v>72</v>
      </c>
      <c r="E1513" t="s">
        <v>307</v>
      </c>
      <c r="F1513" t="s">
        <v>307</v>
      </c>
      <c r="G1513" t="s">
        <v>307</v>
      </c>
      <c r="H1513" t="s">
        <v>307</v>
      </c>
      <c r="I1513" t="s">
        <v>307</v>
      </c>
      <c r="J1513" t="s">
        <v>307</v>
      </c>
      <c r="K1513" t="s">
        <v>307</v>
      </c>
      <c r="L1513" t="s">
        <v>307</v>
      </c>
      <c r="M1513" t="s">
        <v>307</v>
      </c>
      <c r="N1513" t="s">
        <v>307</v>
      </c>
      <c r="O1513" t="s">
        <v>307</v>
      </c>
      <c r="P1513" t="s">
        <v>307</v>
      </c>
      <c r="Q1513" t="s">
        <v>307</v>
      </c>
      <c r="R1513" t="s">
        <v>307</v>
      </c>
      <c r="S1513" t="s">
        <v>307</v>
      </c>
      <c r="T1513" t="s">
        <v>307</v>
      </c>
      <c r="U1513" t="s">
        <v>307</v>
      </c>
      <c r="V1513" t="s">
        <v>307</v>
      </c>
      <c r="W1513" t="s">
        <v>307</v>
      </c>
      <c r="X1513" t="s">
        <v>307</v>
      </c>
      <c r="Y1513" t="s">
        <v>307</v>
      </c>
      <c r="Z1513" t="s">
        <v>307</v>
      </c>
    </row>
    <row r="1514" spans="1:42" x14ac:dyDescent="0.25">
      <c r="A1514">
        <v>306</v>
      </c>
      <c r="B1514" t="s">
        <v>173</v>
      </c>
      <c r="C1514" t="s">
        <v>46</v>
      </c>
      <c r="D1514" t="s">
        <v>47</v>
      </c>
      <c r="E1514" t="s">
        <v>307</v>
      </c>
      <c r="F1514" t="s">
        <v>307</v>
      </c>
      <c r="G1514" t="s">
        <v>307</v>
      </c>
      <c r="H1514" t="s">
        <v>307</v>
      </c>
      <c r="I1514" t="s">
        <v>307</v>
      </c>
      <c r="J1514" t="s">
        <v>307</v>
      </c>
      <c r="K1514" t="s">
        <v>307</v>
      </c>
      <c r="L1514" t="s">
        <v>307</v>
      </c>
      <c r="M1514" t="s">
        <v>307</v>
      </c>
      <c r="N1514" t="s">
        <v>307</v>
      </c>
      <c r="O1514" t="s">
        <v>307</v>
      </c>
      <c r="P1514" t="s">
        <v>307</v>
      </c>
      <c r="Q1514" t="s">
        <v>307</v>
      </c>
      <c r="R1514" t="s">
        <v>307</v>
      </c>
      <c r="S1514" t="s">
        <v>307</v>
      </c>
      <c r="T1514" t="s">
        <v>307</v>
      </c>
      <c r="U1514" t="s">
        <v>307</v>
      </c>
      <c r="V1514" t="s">
        <v>307</v>
      </c>
      <c r="W1514" t="s">
        <v>307</v>
      </c>
      <c r="X1514" t="s">
        <v>307</v>
      </c>
      <c r="Y1514" t="s">
        <v>307</v>
      </c>
      <c r="Z1514" t="s">
        <v>307</v>
      </c>
    </row>
    <row r="1515" spans="1:42" x14ac:dyDescent="0.25">
      <c r="A1515">
        <v>306</v>
      </c>
      <c r="B1515" t="s">
        <v>173</v>
      </c>
      <c r="C1515" t="s">
        <v>46</v>
      </c>
      <c r="D1515" t="s">
        <v>48</v>
      </c>
      <c r="E1515" t="s">
        <v>307</v>
      </c>
      <c r="F1515" t="s">
        <v>307</v>
      </c>
      <c r="G1515" t="s">
        <v>307</v>
      </c>
      <c r="H1515" t="s">
        <v>307</v>
      </c>
      <c r="I1515" t="s">
        <v>307</v>
      </c>
      <c r="J1515" t="s">
        <v>307</v>
      </c>
      <c r="K1515" t="s">
        <v>307</v>
      </c>
      <c r="L1515" t="s">
        <v>307</v>
      </c>
      <c r="M1515" t="s">
        <v>307</v>
      </c>
      <c r="N1515" t="s">
        <v>307</v>
      </c>
      <c r="O1515" t="s">
        <v>307</v>
      </c>
      <c r="P1515" t="s">
        <v>307</v>
      </c>
      <c r="Q1515" t="s">
        <v>307</v>
      </c>
      <c r="R1515" t="s">
        <v>307</v>
      </c>
      <c r="S1515" t="s">
        <v>307</v>
      </c>
      <c r="T1515" t="s">
        <v>307</v>
      </c>
      <c r="U1515" t="s">
        <v>307</v>
      </c>
      <c r="V1515" t="s">
        <v>307</v>
      </c>
      <c r="W1515" t="s">
        <v>307</v>
      </c>
      <c r="X1515" t="s">
        <v>307</v>
      </c>
      <c r="Y1515" t="s">
        <v>307</v>
      </c>
      <c r="Z1515" t="s">
        <v>307</v>
      </c>
    </row>
    <row r="1516" spans="1:42" x14ac:dyDescent="0.25">
      <c r="A1516">
        <v>306</v>
      </c>
      <c r="B1516" t="s">
        <v>173</v>
      </c>
      <c r="C1516" t="s">
        <v>46</v>
      </c>
      <c r="D1516" t="s">
        <v>49</v>
      </c>
      <c r="E1516" t="s">
        <v>307</v>
      </c>
      <c r="F1516" t="s">
        <v>307</v>
      </c>
      <c r="G1516" t="s">
        <v>307</v>
      </c>
      <c r="H1516" t="s">
        <v>307</v>
      </c>
      <c r="I1516" t="s">
        <v>307</v>
      </c>
      <c r="J1516" t="s">
        <v>307</v>
      </c>
      <c r="K1516" t="s">
        <v>307</v>
      </c>
      <c r="L1516" t="s">
        <v>307</v>
      </c>
      <c r="M1516" t="s">
        <v>307</v>
      </c>
      <c r="N1516" t="s">
        <v>307</v>
      </c>
      <c r="O1516" t="s">
        <v>307</v>
      </c>
      <c r="P1516" t="s">
        <v>307</v>
      </c>
      <c r="Q1516" t="s">
        <v>307</v>
      </c>
      <c r="R1516" t="s">
        <v>307</v>
      </c>
      <c r="S1516" t="s">
        <v>307</v>
      </c>
      <c r="T1516" t="s">
        <v>307</v>
      </c>
      <c r="U1516" t="s">
        <v>307</v>
      </c>
      <c r="V1516" t="s">
        <v>307</v>
      </c>
      <c r="W1516" t="s">
        <v>307</v>
      </c>
      <c r="X1516" t="s">
        <v>307</v>
      </c>
      <c r="Y1516" t="s">
        <v>307</v>
      </c>
      <c r="Z1516" t="s">
        <v>307</v>
      </c>
    </row>
    <row r="1517" spans="1:42" x14ac:dyDescent="0.25">
      <c r="A1517">
        <v>306</v>
      </c>
      <c r="B1517" t="s">
        <v>173</v>
      </c>
      <c r="C1517" t="s">
        <v>41</v>
      </c>
      <c r="D1517" t="s">
        <v>48</v>
      </c>
      <c r="E1517" t="s">
        <v>307</v>
      </c>
      <c r="F1517" t="s">
        <v>307</v>
      </c>
      <c r="G1517" t="s">
        <v>307</v>
      </c>
      <c r="H1517" t="s">
        <v>307</v>
      </c>
      <c r="I1517" t="s">
        <v>307</v>
      </c>
      <c r="J1517" t="s">
        <v>307</v>
      </c>
      <c r="K1517" t="s">
        <v>307</v>
      </c>
      <c r="L1517" t="s">
        <v>307</v>
      </c>
      <c r="M1517" t="s">
        <v>307</v>
      </c>
      <c r="N1517" t="s">
        <v>307</v>
      </c>
      <c r="O1517" t="s">
        <v>307</v>
      </c>
      <c r="P1517" t="s">
        <v>307</v>
      </c>
      <c r="Q1517" t="s">
        <v>307</v>
      </c>
      <c r="R1517" t="s">
        <v>307</v>
      </c>
      <c r="S1517" t="s">
        <v>307</v>
      </c>
      <c r="T1517" t="s">
        <v>307</v>
      </c>
      <c r="U1517" t="s">
        <v>307</v>
      </c>
      <c r="V1517" t="s">
        <v>307</v>
      </c>
      <c r="W1517" t="s">
        <v>307</v>
      </c>
      <c r="X1517" t="s">
        <v>307</v>
      </c>
      <c r="Y1517" t="s">
        <v>307</v>
      </c>
      <c r="Z1517" t="s">
        <v>307</v>
      </c>
    </row>
    <row r="1518" spans="1:42" x14ac:dyDescent="0.25">
      <c r="A1518">
        <v>306</v>
      </c>
      <c r="B1518" t="s">
        <v>173</v>
      </c>
      <c r="C1518" t="s">
        <v>459</v>
      </c>
      <c r="D1518" t="s">
        <v>48</v>
      </c>
      <c r="E1518" t="s">
        <v>307</v>
      </c>
      <c r="F1518" t="s">
        <v>307</v>
      </c>
      <c r="G1518" t="s">
        <v>307</v>
      </c>
      <c r="H1518" t="s">
        <v>307</v>
      </c>
      <c r="I1518" t="s">
        <v>307</v>
      </c>
      <c r="J1518" t="s">
        <v>307</v>
      </c>
      <c r="K1518" t="s">
        <v>307</v>
      </c>
      <c r="L1518" t="s">
        <v>307</v>
      </c>
      <c r="M1518" t="s">
        <v>307</v>
      </c>
      <c r="N1518" t="s">
        <v>307</v>
      </c>
      <c r="O1518" t="s">
        <v>307</v>
      </c>
      <c r="P1518" t="s">
        <v>307</v>
      </c>
      <c r="Q1518" t="s">
        <v>307</v>
      </c>
    </row>
    <row r="1519" spans="1:42" x14ac:dyDescent="0.25">
      <c r="A1519">
        <v>306</v>
      </c>
      <c r="B1519" t="s">
        <v>173</v>
      </c>
      <c r="C1519" t="s">
        <v>304</v>
      </c>
      <c r="D1519" t="s">
        <v>48</v>
      </c>
      <c r="E1519" t="s">
        <v>307</v>
      </c>
      <c r="F1519" t="s">
        <v>307</v>
      </c>
      <c r="G1519" t="s">
        <v>307</v>
      </c>
      <c r="H1519" t="s">
        <v>307</v>
      </c>
      <c r="I1519" t="s">
        <v>307</v>
      </c>
      <c r="J1519" t="s">
        <v>307</v>
      </c>
      <c r="K1519" t="s">
        <v>307</v>
      </c>
      <c r="L1519" t="s">
        <v>307</v>
      </c>
      <c r="M1519" t="s">
        <v>307</v>
      </c>
      <c r="N1519" t="s">
        <v>307</v>
      </c>
      <c r="O1519" t="s">
        <v>307</v>
      </c>
      <c r="P1519" t="s">
        <v>307</v>
      </c>
      <c r="Q1519" t="s">
        <v>307</v>
      </c>
    </row>
    <row r="1520" spans="1:42" x14ac:dyDescent="0.25">
      <c r="A1520">
        <v>306</v>
      </c>
      <c r="B1520" t="s">
        <v>173</v>
      </c>
      <c r="C1520" t="s">
        <v>433</v>
      </c>
      <c r="D1520" t="s">
        <v>48</v>
      </c>
      <c r="E1520" t="s">
        <v>307</v>
      </c>
      <c r="F1520" t="s">
        <v>307</v>
      </c>
      <c r="G1520" t="s">
        <v>307</v>
      </c>
      <c r="H1520" t="s">
        <v>307</v>
      </c>
      <c r="I1520" t="s">
        <v>307</v>
      </c>
      <c r="J1520" t="s">
        <v>307</v>
      </c>
      <c r="K1520" t="s">
        <v>307</v>
      </c>
      <c r="L1520" t="s">
        <v>307</v>
      </c>
      <c r="M1520" t="s">
        <v>307</v>
      </c>
      <c r="N1520" t="s">
        <v>307</v>
      </c>
      <c r="O1520" t="s">
        <v>307</v>
      </c>
      <c r="P1520" t="s">
        <v>307</v>
      </c>
      <c r="Q1520" t="s">
        <v>307</v>
      </c>
    </row>
    <row r="1521" spans="1:45" x14ac:dyDescent="0.25">
      <c r="A1521">
        <v>306</v>
      </c>
      <c r="B1521" t="s">
        <v>173</v>
      </c>
      <c r="C1521" t="s">
        <v>305</v>
      </c>
      <c r="D1521" t="s">
        <v>48</v>
      </c>
      <c r="E1521" t="s">
        <v>307</v>
      </c>
      <c r="F1521" t="s">
        <v>307</v>
      </c>
      <c r="G1521" t="s">
        <v>307</v>
      </c>
      <c r="H1521" t="s">
        <v>307</v>
      </c>
      <c r="I1521" t="s">
        <v>307</v>
      </c>
      <c r="J1521" t="s">
        <v>307</v>
      </c>
      <c r="K1521" t="s">
        <v>307</v>
      </c>
      <c r="L1521" t="s">
        <v>307</v>
      </c>
      <c r="M1521" t="s">
        <v>307</v>
      </c>
      <c r="N1521" t="s">
        <v>307</v>
      </c>
      <c r="O1521" t="s">
        <v>307</v>
      </c>
      <c r="P1521" t="s">
        <v>307</v>
      </c>
      <c r="Q1521" t="s">
        <v>307</v>
      </c>
    </row>
    <row r="1522" spans="1:45" x14ac:dyDescent="0.25">
      <c r="A1522">
        <v>306</v>
      </c>
      <c r="B1522" t="s">
        <v>173</v>
      </c>
      <c r="C1522" t="s">
        <v>306</v>
      </c>
      <c r="D1522" t="s">
        <v>48</v>
      </c>
      <c r="E1522" t="s">
        <v>307</v>
      </c>
      <c r="F1522" t="s">
        <v>307</v>
      </c>
      <c r="G1522" t="s">
        <v>307</v>
      </c>
      <c r="H1522" t="s">
        <v>307</v>
      </c>
      <c r="I1522" t="s">
        <v>307</v>
      </c>
      <c r="J1522" t="s">
        <v>307</v>
      </c>
      <c r="K1522" t="s">
        <v>307</v>
      </c>
      <c r="L1522" t="s">
        <v>307</v>
      </c>
      <c r="M1522" t="s">
        <v>307</v>
      </c>
      <c r="N1522" t="s">
        <v>307</v>
      </c>
      <c r="O1522" t="s">
        <v>307</v>
      </c>
      <c r="P1522" t="s">
        <v>307</v>
      </c>
      <c r="Q1522" t="s">
        <v>307</v>
      </c>
    </row>
    <row r="1523" spans="1:45" x14ac:dyDescent="0.25">
      <c r="A1523">
        <v>306</v>
      </c>
      <c r="B1523" t="s">
        <v>173</v>
      </c>
      <c r="C1523" t="s">
        <v>44</v>
      </c>
      <c r="D1523" t="s">
        <v>54</v>
      </c>
      <c r="E1523" t="s">
        <v>307</v>
      </c>
      <c r="F1523" t="s">
        <v>307</v>
      </c>
      <c r="G1523" t="s">
        <v>307</v>
      </c>
      <c r="H1523" t="s">
        <v>307</v>
      </c>
      <c r="I1523" t="s">
        <v>307</v>
      </c>
      <c r="J1523" t="s">
        <v>307</v>
      </c>
      <c r="K1523" t="s">
        <v>307</v>
      </c>
      <c r="L1523" t="s">
        <v>307</v>
      </c>
      <c r="M1523" t="s">
        <v>307</v>
      </c>
      <c r="N1523" t="s">
        <v>307</v>
      </c>
      <c r="O1523" t="s">
        <v>307</v>
      </c>
      <c r="P1523" t="s">
        <v>307</v>
      </c>
      <c r="Q1523" t="s">
        <v>307</v>
      </c>
      <c r="R1523" t="s">
        <v>307</v>
      </c>
      <c r="S1523" t="s">
        <v>307</v>
      </c>
      <c r="T1523" t="s">
        <v>307</v>
      </c>
      <c r="U1523" t="s">
        <v>307</v>
      </c>
      <c r="V1523" t="s">
        <v>307</v>
      </c>
      <c r="W1523" t="s">
        <v>307</v>
      </c>
    </row>
    <row r="1524" spans="1:45" x14ac:dyDescent="0.25">
      <c r="A1524">
        <v>306</v>
      </c>
      <c r="B1524" t="s">
        <v>173</v>
      </c>
      <c r="C1524" t="s">
        <v>44</v>
      </c>
      <c r="D1524" t="s">
        <v>55</v>
      </c>
      <c r="E1524" t="s">
        <v>307</v>
      </c>
      <c r="F1524" t="s">
        <v>307</v>
      </c>
      <c r="G1524" t="s">
        <v>307</v>
      </c>
      <c r="H1524" t="s">
        <v>307</v>
      </c>
      <c r="I1524" t="s">
        <v>307</v>
      </c>
      <c r="J1524" t="s">
        <v>307</v>
      </c>
      <c r="K1524" t="s">
        <v>307</v>
      </c>
      <c r="L1524" t="s">
        <v>307</v>
      </c>
      <c r="M1524" t="s">
        <v>307</v>
      </c>
      <c r="N1524" t="s">
        <v>307</v>
      </c>
      <c r="O1524" t="s">
        <v>307</v>
      </c>
      <c r="P1524" t="s">
        <v>307</v>
      </c>
      <c r="Q1524" t="s">
        <v>307</v>
      </c>
      <c r="R1524" t="s">
        <v>307</v>
      </c>
      <c r="S1524" t="s">
        <v>307</v>
      </c>
      <c r="T1524" t="s">
        <v>307</v>
      </c>
      <c r="U1524" t="s">
        <v>307</v>
      </c>
      <c r="V1524" t="s">
        <v>307</v>
      </c>
      <c r="W1524" t="s">
        <v>307</v>
      </c>
    </row>
    <row r="1525" spans="1:45" x14ac:dyDescent="0.25">
      <c r="A1525">
        <v>306</v>
      </c>
      <c r="B1525" t="s">
        <v>173</v>
      </c>
      <c r="C1525" t="s">
        <v>44</v>
      </c>
      <c r="D1525" t="s">
        <v>56</v>
      </c>
      <c r="E1525" t="s">
        <v>307</v>
      </c>
      <c r="F1525" t="s">
        <v>307</v>
      </c>
      <c r="G1525" t="s">
        <v>307</v>
      </c>
      <c r="H1525" t="s">
        <v>307</v>
      </c>
      <c r="I1525" t="s">
        <v>307</v>
      </c>
      <c r="J1525" t="s">
        <v>307</v>
      </c>
      <c r="K1525" t="s">
        <v>307</v>
      </c>
      <c r="L1525" t="s">
        <v>307</v>
      </c>
      <c r="M1525" t="s">
        <v>307</v>
      </c>
      <c r="N1525" t="s">
        <v>307</v>
      </c>
      <c r="O1525" t="s">
        <v>307</v>
      </c>
      <c r="P1525" t="s">
        <v>307</v>
      </c>
      <c r="Q1525" t="s">
        <v>307</v>
      </c>
      <c r="R1525" t="s">
        <v>307</v>
      </c>
      <c r="S1525" t="s">
        <v>307</v>
      </c>
      <c r="T1525" t="s">
        <v>307</v>
      </c>
      <c r="U1525" t="s">
        <v>307</v>
      </c>
      <c r="V1525" t="s">
        <v>307</v>
      </c>
      <c r="W1525" t="s">
        <v>307</v>
      </c>
    </row>
    <row r="1526" spans="1:45" x14ac:dyDescent="0.25">
      <c r="A1526">
        <v>306</v>
      </c>
      <c r="B1526" t="s">
        <v>173</v>
      </c>
      <c r="C1526" t="s">
        <v>44</v>
      </c>
      <c r="D1526" t="s">
        <v>57</v>
      </c>
      <c r="E1526" t="s">
        <v>307</v>
      </c>
      <c r="F1526" t="s">
        <v>307</v>
      </c>
      <c r="G1526" t="s">
        <v>307</v>
      </c>
      <c r="H1526" t="s">
        <v>307</v>
      </c>
      <c r="I1526" t="s">
        <v>307</v>
      </c>
      <c r="J1526" t="s">
        <v>307</v>
      </c>
      <c r="K1526" t="s">
        <v>307</v>
      </c>
      <c r="L1526" t="s">
        <v>307</v>
      </c>
      <c r="M1526" t="s">
        <v>307</v>
      </c>
      <c r="N1526" t="s">
        <v>307</v>
      </c>
      <c r="O1526" t="s">
        <v>307</v>
      </c>
      <c r="P1526" t="s">
        <v>307</v>
      </c>
      <c r="Q1526" t="s">
        <v>307</v>
      </c>
      <c r="R1526" t="s">
        <v>307</v>
      </c>
      <c r="S1526" t="s">
        <v>307</v>
      </c>
      <c r="T1526" t="s">
        <v>307</v>
      </c>
      <c r="U1526" t="s">
        <v>307</v>
      </c>
      <c r="V1526" t="s">
        <v>307</v>
      </c>
      <c r="W1526" t="s">
        <v>307</v>
      </c>
    </row>
    <row r="1527" spans="1:45" x14ac:dyDescent="0.25">
      <c r="A1527">
        <v>306</v>
      </c>
      <c r="B1527" t="s">
        <v>173</v>
      </c>
      <c r="C1527" t="s">
        <v>44</v>
      </c>
      <c r="D1527" t="s">
        <v>58</v>
      </c>
      <c r="E1527" t="s">
        <v>307</v>
      </c>
      <c r="F1527" t="s">
        <v>307</v>
      </c>
      <c r="G1527" t="s">
        <v>307</v>
      </c>
      <c r="H1527" t="s">
        <v>307</v>
      </c>
      <c r="I1527" t="s">
        <v>307</v>
      </c>
      <c r="J1527" t="s">
        <v>307</v>
      </c>
      <c r="K1527" t="s">
        <v>307</v>
      </c>
      <c r="L1527" t="s">
        <v>307</v>
      </c>
      <c r="M1527" t="s">
        <v>307</v>
      </c>
      <c r="N1527" t="s">
        <v>307</v>
      </c>
      <c r="O1527" t="s">
        <v>307</v>
      </c>
      <c r="P1527" t="s">
        <v>307</v>
      </c>
      <c r="Q1527" t="s">
        <v>307</v>
      </c>
      <c r="R1527" t="s">
        <v>307</v>
      </c>
      <c r="S1527" t="s">
        <v>307</v>
      </c>
      <c r="T1527" t="s">
        <v>307</v>
      </c>
      <c r="U1527" t="s">
        <v>307</v>
      </c>
      <c r="V1527" t="s">
        <v>307</v>
      </c>
      <c r="W1527" t="s">
        <v>307</v>
      </c>
    </row>
    <row r="1528" spans="1:45" x14ac:dyDescent="0.25">
      <c r="A1528">
        <v>306</v>
      </c>
      <c r="B1528" t="s">
        <v>173</v>
      </c>
      <c r="C1528" t="s">
        <v>44</v>
      </c>
      <c r="D1528" t="s">
        <v>59</v>
      </c>
      <c r="E1528" t="s">
        <v>307</v>
      </c>
      <c r="F1528" t="s">
        <v>307</v>
      </c>
      <c r="G1528" t="s">
        <v>307</v>
      </c>
      <c r="H1528" t="s">
        <v>307</v>
      </c>
      <c r="I1528" t="s">
        <v>307</v>
      </c>
      <c r="J1528" t="s">
        <v>307</v>
      </c>
      <c r="K1528" t="s">
        <v>307</v>
      </c>
      <c r="L1528" t="s">
        <v>307</v>
      </c>
      <c r="M1528" t="s">
        <v>307</v>
      </c>
      <c r="N1528" t="s">
        <v>307</v>
      </c>
      <c r="O1528" t="s">
        <v>307</v>
      </c>
      <c r="P1528" t="s">
        <v>307</v>
      </c>
      <c r="Q1528" t="s">
        <v>307</v>
      </c>
      <c r="R1528" t="s">
        <v>307</v>
      </c>
      <c r="S1528" t="s">
        <v>307</v>
      </c>
      <c r="T1528" t="s">
        <v>307</v>
      </c>
      <c r="U1528" t="s">
        <v>307</v>
      </c>
      <c r="V1528" t="s">
        <v>307</v>
      </c>
      <c r="W1528" t="s">
        <v>307</v>
      </c>
    </row>
    <row r="1529" spans="1:45" x14ac:dyDescent="0.25">
      <c r="A1529">
        <v>306</v>
      </c>
      <c r="B1529" t="s">
        <v>173</v>
      </c>
      <c r="C1529" t="s">
        <v>44</v>
      </c>
      <c r="D1529" t="s">
        <v>60</v>
      </c>
      <c r="E1529" t="s">
        <v>307</v>
      </c>
      <c r="F1529" t="s">
        <v>307</v>
      </c>
      <c r="G1529" t="s">
        <v>307</v>
      </c>
      <c r="H1529" t="s">
        <v>307</v>
      </c>
      <c r="I1529" t="s">
        <v>307</v>
      </c>
      <c r="J1529" t="s">
        <v>307</v>
      </c>
      <c r="K1529" t="s">
        <v>307</v>
      </c>
      <c r="L1529" t="s">
        <v>307</v>
      </c>
      <c r="M1529" t="s">
        <v>307</v>
      </c>
      <c r="N1529" t="s">
        <v>307</v>
      </c>
      <c r="O1529" t="s">
        <v>307</v>
      </c>
      <c r="P1529" t="s">
        <v>307</v>
      </c>
      <c r="Q1529" t="s">
        <v>307</v>
      </c>
      <c r="R1529" t="s">
        <v>307</v>
      </c>
      <c r="S1529" t="s">
        <v>307</v>
      </c>
      <c r="T1529" t="s">
        <v>307</v>
      </c>
      <c r="U1529" t="s">
        <v>307</v>
      </c>
      <c r="V1529" t="s">
        <v>307</v>
      </c>
      <c r="W1529" t="s">
        <v>307</v>
      </c>
    </row>
    <row r="1530" spans="1:45" x14ac:dyDescent="0.25">
      <c r="A1530">
        <v>306</v>
      </c>
      <c r="B1530" t="s">
        <v>173</v>
      </c>
      <c r="C1530" t="s">
        <v>44</v>
      </c>
      <c r="D1530" t="s">
        <v>61</v>
      </c>
      <c r="E1530" t="s">
        <v>307</v>
      </c>
      <c r="F1530" t="s">
        <v>307</v>
      </c>
      <c r="G1530" t="s">
        <v>307</v>
      </c>
      <c r="H1530" t="s">
        <v>307</v>
      </c>
      <c r="I1530" t="s">
        <v>307</v>
      </c>
      <c r="J1530" t="s">
        <v>307</v>
      </c>
      <c r="K1530" t="s">
        <v>307</v>
      </c>
      <c r="L1530" t="s">
        <v>307</v>
      </c>
      <c r="M1530" t="s">
        <v>307</v>
      </c>
      <c r="N1530" t="s">
        <v>307</v>
      </c>
      <c r="O1530" t="s">
        <v>307</v>
      </c>
      <c r="P1530" t="s">
        <v>307</v>
      </c>
      <c r="Q1530" t="s">
        <v>307</v>
      </c>
      <c r="R1530" t="s">
        <v>307</v>
      </c>
      <c r="S1530" t="s">
        <v>307</v>
      </c>
      <c r="T1530" t="s">
        <v>307</v>
      </c>
      <c r="U1530" t="s">
        <v>307</v>
      </c>
      <c r="V1530" t="s">
        <v>307</v>
      </c>
      <c r="W1530" t="s">
        <v>307</v>
      </c>
    </row>
    <row r="1531" spans="1:45" x14ac:dyDescent="0.25">
      <c r="A1531">
        <v>306</v>
      </c>
      <c r="B1531" t="s">
        <v>173</v>
      </c>
      <c r="C1531" t="s">
        <v>44</v>
      </c>
      <c r="D1531" t="s">
        <v>62</v>
      </c>
      <c r="E1531" t="s">
        <v>307</v>
      </c>
      <c r="F1531" t="s">
        <v>307</v>
      </c>
      <c r="G1531" t="s">
        <v>307</v>
      </c>
      <c r="H1531" t="s">
        <v>307</v>
      </c>
      <c r="I1531" t="s">
        <v>307</v>
      </c>
      <c r="J1531" t="s">
        <v>307</v>
      </c>
      <c r="K1531" t="s">
        <v>307</v>
      </c>
      <c r="L1531" t="s">
        <v>307</v>
      </c>
      <c r="M1531" t="s">
        <v>307</v>
      </c>
      <c r="N1531" t="s">
        <v>307</v>
      </c>
      <c r="O1531" t="s">
        <v>307</v>
      </c>
      <c r="P1531" t="s">
        <v>307</v>
      </c>
      <c r="Q1531" t="s">
        <v>307</v>
      </c>
      <c r="R1531" t="s">
        <v>307</v>
      </c>
      <c r="S1531" t="s">
        <v>307</v>
      </c>
      <c r="T1531" t="s">
        <v>307</v>
      </c>
      <c r="U1531" t="s">
        <v>307</v>
      </c>
      <c r="V1531" t="s">
        <v>307</v>
      </c>
      <c r="W1531" t="s">
        <v>307</v>
      </c>
    </row>
    <row r="1532" spans="1:45" x14ac:dyDescent="0.25">
      <c r="A1532">
        <v>306</v>
      </c>
      <c r="B1532" t="s">
        <v>173</v>
      </c>
      <c r="C1532" t="s">
        <v>38</v>
      </c>
      <c r="D1532" t="s">
        <v>47</v>
      </c>
      <c r="E1532" t="s">
        <v>307</v>
      </c>
      <c r="F1532" t="s">
        <v>307</v>
      </c>
      <c r="G1532" t="s">
        <v>307</v>
      </c>
      <c r="H1532" t="s">
        <v>307</v>
      </c>
      <c r="I1532" t="s">
        <v>307</v>
      </c>
      <c r="J1532" t="s">
        <v>307</v>
      </c>
      <c r="K1532" t="s">
        <v>307</v>
      </c>
      <c r="L1532" t="s">
        <v>307</v>
      </c>
      <c r="M1532" t="s">
        <v>307</v>
      </c>
      <c r="N1532" t="s">
        <v>307</v>
      </c>
      <c r="O1532" t="s">
        <v>307</v>
      </c>
      <c r="P1532" t="s">
        <v>307</v>
      </c>
      <c r="Q1532" t="s">
        <v>307</v>
      </c>
      <c r="R1532" t="s">
        <v>307</v>
      </c>
      <c r="S1532" t="s">
        <v>307</v>
      </c>
      <c r="T1532" t="s">
        <v>307</v>
      </c>
      <c r="U1532" t="s">
        <v>307</v>
      </c>
      <c r="V1532" t="s">
        <v>307</v>
      </c>
      <c r="W1532" t="s">
        <v>307</v>
      </c>
      <c r="X1532" t="s">
        <v>307</v>
      </c>
      <c r="Y1532" t="s">
        <v>307</v>
      </c>
      <c r="Z1532" t="s">
        <v>307</v>
      </c>
      <c r="AA1532" t="s">
        <v>307</v>
      </c>
      <c r="AB1532" t="s">
        <v>307</v>
      </c>
      <c r="AC1532" t="s">
        <v>307</v>
      </c>
      <c r="AD1532" t="s">
        <v>307</v>
      </c>
      <c r="AE1532" t="s">
        <v>307</v>
      </c>
      <c r="AF1532" t="s">
        <v>307</v>
      </c>
      <c r="AG1532" t="s">
        <v>307</v>
      </c>
      <c r="AH1532" t="s">
        <v>307</v>
      </c>
      <c r="AI1532" t="s">
        <v>307</v>
      </c>
      <c r="AJ1532" t="s">
        <v>307</v>
      </c>
      <c r="AK1532" t="s">
        <v>307</v>
      </c>
      <c r="AL1532" t="s">
        <v>307</v>
      </c>
      <c r="AM1532" t="s">
        <v>307</v>
      </c>
      <c r="AN1532" t="s">
        <v>307</v>
      </c>
      <c r="AO1532" t="s">
        <v>307</v>
      </c>
      <c r="AP1532" t="s">
        <v>307</v>
      </c>
      <c r="AQ1532" t="s">
        <v>307</v>
      </c>
      <c r="AR1532" t="s">
        <v>307</v>
      </c>
      <c r="AS1532" t="s">
        <v>307</v>
      </c>
    </row>
    <row r="1533" spans="1:45" x14ac:dyDescent="0.25">
      <c r="A1533">
        <v>306</v>
      </c>
      <c r="B1533" t="s">
        <v>173</v>
      </c>
      <c r="C1533" t="s">
        <v>38</v>
      </c>
      <c r="D1533" t="s">
        <v>48</v>
      </c>
      <c r="E1533" t="s">
        <v>307</v>
      </c>
      <c r="F1533" t="s">
        <v>307</v>
      </c>
      <c r="G1533" t="s">
        <v>307</v>
      </c>
      <c r="H1533" t="s">
        <v>307</v>
      </c>
      <c r="I1533" t="s">
        <v>307</v>
      </c>
      <c r="J1533" t="s">
        <v>307</v>
      </c>
      <c r="K1533" t="s">
        <v>307</v>
      </c>
      <c r="L1533" t="s">
        <v>307</v>
      </c>
      <c r="M1533" t="s">
        <v>307</v>
      </c>
      <c r="N1533" t="s">
        <v>307</v>
      </c>
      <c r="O1533" t="s">
        <v>307</v>
      </c>
      <c r="P1533" t="s">
        <v>307</v>
      </c>
      <c r="Q1533" t="s">
        <v>307</v>
      </c>
      <c r="R1533" t="s">
        <v>307</v>
      </c>
      <c r="S1533" t="s">
        <v>307</v>
      </c>
      <c r="T1533" t="s">
        <v>307</v>
      </c>
      <c r="U1533" t="s">
        <v>307</v>
      </c>
      <c r="V1533" t="s">
        <v>307</v>
      </c>
      <c r="W1533" t="s">
        <v>307</v>
      </c>
      <c r="X1533" t="s">
        <v>307</v>
      </c>
      <c r="Y1533" t="s">
        <v>307</v>
      </c>
      <c r="Z1533" t="s">
        <v>307</v>
      </c>
      <c r="AA1533" t="s">
        <v>307</v>
      </c>
      <c r="AB1533" t="s">
        <v>307</v>
      </c>
      <c r="AC1533" t="s">
        <v>307</v>
      </c>
      <c r="AD1533" t="s">
        <v>307</v>
      </c>
      <c r="AE1533" t="s">
        <v>307</v>
      </c>
      <c r="AF1533" t="s">
        <v>307</v>
      </c>
      <c r="AG1533" t="s">
        <v>307</v>
      </c>
      <c r="AH1533" t="s">
        <v>307</v>
      </c>
      <c r="AI1533" t="s">
        <v>307</v>
      </c>
      <c r="AJ1533" t="s">
        <v>307</v>
      </c>
      <c r="AK1533" t="s">
        <v>307</v>
      </c>
      <c r="AL1533" t="s">
        <v>307</v>
      </c>
      <c r="AM1533" t="s">
        <v>307</v>
      </c>
      <c r="AN1533" t="s">
        <v>307</v>
      </c>
      <c r="AO1533" t="s">
        <v>307</v>
      </c>
      <c r="AP1533" t="s">
        <v>307</v>
      </c>
      <c r="AQ1533" t="s">
        <v>307</v>
      </c>
      <c r="AR1533" t="s">
        <v>307</v>
      </c>
      <c r="AS1533" t="s">
        <v>307</v>
      </c>
    </row>
    <row r="1534" spans="1:45" x14ac:dyDescent="0.25">
      <c r="A1534">
        <v>306</v>
      </c>
      <c r="B1534" t="s">
        <v>173</v>
      </c>
      <c r="C1534" t="s">
        <v>38</v>
      </c>
      <c r="D1534" t="s">
        <v>49</v>
      </c>
      <c r="E1534" t="s">
        <v>307</v>
      </c>
      <c r="F1534" t="s">
        <v>307</v>
      </c>
      <c r="G1534" t="s">
        <v>307</v>
      </c>
      <c r="H1534" t="s">
        <v>307</v>
      </c>
      <c r="I1534" t="s">
        <v>307</v>
      </c>
      <c r="J1534" t="s">
        <v>307</v>
      </c>
      <c r="K1534" t="s">
        <v>307</v>
      </c>
      <c r="L1534" t="s">
        <v>307</v>
      </c>
      <c r="M1534" t="s">
        <v>307</v>
      </c>
      <c r="N1534" t="s">
        <v>307</v>
      </c>
      <c r="O1534" t="s">
        <v>307</v>
      </c>
      <c r="P1534" t="s">
        <v>307</v>
      </c>
      <c r="Q1534" t="s">
        <v>307</v>
      </c>
      <c r="R1534" t="s">
        <v>307</v>
      </c>
      <c r="S1534" t="s">
        <v>307</v>
      </c>
      <c r="T1534" t="s">
        <v>307</v>
      </c>
      <c r="U1534" t="s">
        <v>307</v>
      </c>
      <c r="V1534" t="s">
        <v>307</v>
      </c>
      <c r="W1534" t="s">
        <v>307</v>
      </c>
      <c r="X1534" t="s">
        <v>307</v>
      </c>
      <c r="Y1534" t="s">
        <v>307</v>
      </c>
      <c r="Z1534" t="s">
        <v>307</v>
      </c>
      <c r="AA1534" t="s">
        <v>307</v>
      </c>
      <c r="AB1534" t="s">
        <v>307</v>
      </c>
      <c r="AC1534" t="s">
        <v>307</v>
      </c>
      <c r="AD1534" t="s">
        <v>307</v>
      </c>
      <c r="AE1534" t="s">
        <v>307</v>
      </c>
      <c r="AF1534" t="s">
        <v>307</v>
      </c>
      <c r="AG1534" t="s">
        <v>307</v>
      </c>
      <c r="AH1534" t="s">
        <v>307</v>
      </c>
      <c r="AI1534" t="s">
        <v>307</v>
      </c>
      <c r="AJ1534" t="s">
        <v>307</v>
      </c>
      <c r="AK1534" t="s">
        <v>307</v>
      </c>
      <c r="AL1534" t="s">
        <v>307</v>
      </c>
      <c r="AM1534" t="s">
        <v>307</v>
      </c>
      <c r="AN1534" t="s">
        <v>307</v>
      </c>
      <c r="AO1534" t="s">
        <v>307</v>
      </c>
      <c r="AP1534" t="s">
        <v>307</v>
      </c>
      <c r="AQ1534" t="s">
        <v>307</v>
      </c>
      <c r="AR1534" t="s">
        <v>307</v>
      </c>
      <c r="AS1534" t="s">
        <v>307</v>
      </c>
    </row>
    <row r="1535" spans="1:45" x14ac:dyDescent="0.25">
      <c r="A1535">
        <v>306</v>
      </c>
      <c r="B1535" t="s">
        <v>173</v>
      </c>
      <c r="C1535" t="s">
        <v>450</v>
      </c>
      <c r="D1535" t="s">
        <v>48</v>
      </c>
      <c r="E1535" t="s">
        <v>307</v>
      </c>
      <c r="F1535" t="s">
        <v>307</v>
      </c>
      <c r="G1535" t="s">
        <v>307</v>
      </c>
      <c r="H1535" t="s">
        <v>307</v>
      </c>
      <c r="I1535" t="s">
        <v>307</v>
      </c>
      <c r="J1535" t="s">
        <v>307</v>
      </c>
      <c r="K1535" t="s">
        <v>307</v>
      </c>
      <c r="L1535" t="s">
        <v>307</v>
      </c>
      <c r="M1535" t="s">
        <v>307</v>
      </c>
      <c r="N1535" t="s">
        <v>307</v>
      </c>
      <c r="O1535" t="s">
        <v>307</v>
      </c>
      <c r="P1535" t="s">
        <v>307</v>
      </c>
      <c r="Q1535" t="s">
        <v>307</v>
      </c>
      <c r="R1535" t="s">
        <v>307</v>
      </c>
    </row>
    <row r="1536" spans="1:45" x14ac:dyDescent="0.25">
      <c r="A1536">
        <v>306</v>
      </c>
      <c r="B1536" t="s">
        <v>173</v>
      </c>
      <c r="C1536" t="s">
        <v>449</v>
      </c>
      <c r="D1536" t="s">
        <v>48</v>
      </c>
      <c r="E1536" t="s">
        <v>307</v>
      </c>
      <c r="F1536" t="s">
        <v>307</v>
      </c>
      <c r="G1536" t="s">
        <v>307</v>
      </c>
      <c r="H1536" t="s">
        <v>307</v>
      </c>
      <c r="I1536" t="s">
        <v>307</v>
      </c>
      <c r="J1536" t="s">
        <v>307</v>
      </c>
      <c r="K1536" t="s">
        <v>307</v>
      </c>
      <c r="L1536" t="s">
        <v>307</v>
      </c>
      <c r="M1536" t="s">
        <v>307</v>
      </c>
      <c r="N1536" t="s">
        <v>307</v>
      </c>
      <c r="O1536" t="s">
        <v>307</v>
      </c>
      <c r="P1536" t="s">
        <v>307</v>
      </c>
      <c r="Q1536" t="s">
        <v>307</v>
      </c>
      <c r="R1536" t="s">
        <v>307</v>
      </c>
    </row>
    <row r="1537" spans="1:45" x14ac:dyDescent="0.25">
      <c r="A1537">
        <v>306</v>
      </c>
      <c r="B1537" t="s">
        <v>173</v>
      </c>
      <c r="C1537" t="s">
        <v>475</v>
      </c>
      <c r="D1537" t="s">
        <v>48</v>
      </c>
      <c r="E1537" t="s">
        <v>307</v>
      </c>
      <c r="F1537" t="s">
        <v>307</v>
      </c>
      <c r="G1537" t="s">
        <v>307</v>
      </c>
    </row>
    <row r="1538" spans="1:45" x14ac:dyDescent="0.25">
      <c r="A1538">
        <v>306</v>
      </c>
      <c r="B1538" t="s">
        <v>173</v>
      </c>
      <c r="C1538" t="s">
        <v>42</v>
      </c>
      <c r="D1538" t="s">
        <v>48</v>
      </c>
      <c r="E1538" t="s">
        <v>307</v>
      </c>
      <c r="F1538" t="s">
        <v>307</v>
      </c>
      <c r="G1538" t="s">
        <v>307</v>
      </c>
      <c r="H1538" t="s">
        <v>307</v>
      </c>
      <c r="I1538" t="s">
        <v>307</v>
      </c>
      <c r="J1538" t="s">
        <v>307</v>
      </c>
      <c r="K1538" t="s">
        <v>307</v>
      </c>
      <c r="L1538" t="s">
        <v>307</v>
      </c>
      <c r="M1538" t="s">
        <v>307</v>
      </c>
      <c r="N1538" t="s">
        <v>307</v>
      </c>
      <c r="O1538" t="s">
        <v>307</v>
      </c>
      <c r="P1538" t="s">
        <v>307</v>
      </c>
      <c r="Q1538" t="s">
        <v>307</v>
      </c>
      <c r="R1538" t="s">
        <v>307</v>
      </c>
      <c r="S1538" t="s">
        <v>307</v>
      </c>
      <c r="T1538" t="s">
        <v>307</v>
      </c>
      <c r="U1538" t="s">
        <v>307</v>
      </c>
      <c r="V1538" t="s">
        <v>307</v>
      </c>
      <c r="W1538" t="s">
        <v>307</v>
      </c>
      <c r="X1538" t="s">
        <v>307</v>
      </c>
      <c r="Y1538" t="s">
        <v>307</v>
      </c>
      <c r="Z1538" t="s">
        <v>307</v>
      </c>
    </row>
    <row r="1539" spans="1:45" x14ac:dyDescent="0.25">
      <c r="A1539">
        <v>307</v>
      </c>
      <c r="B1539" t="s">
        <v>174</v>
      </c>
      <c r="C1539" t="s">
        <v>43</v>
      </c>
      <c r="D1539" t="s">
        <v>54</v>
      </c>
      <c r="E1539" t="s">
        <v>307</v>
      </c>
      <c r="F1539" t="s">
        <v>307</v>
      </c>
      <c r="G1539" t="s">
        <v>307</v>
      </c>
      <c r="H1539" t="s">
        <v>307</v>
      </c>
      <c r="I1539" t="s">
        <v>307</v>
      </c>
      <c r="J1539" t="s">
        <v>307</v>
      </c>
      <c r="K1539" t="s">
        <v>307</v>
      </c>
      <c r="L1539" t="s">
        <v>307</v>
      </c>
      <c r="M1539" t="s">
        <v>307</v>
      </c>
      <c r="N1539" t="s">
        <v>307</v>
      </c>
      <c r="O1539" t="s">
        <v>307</v>
      </c>
      <c r="P1539" t="s">
        <v>307</v>
      </c>
      <c r="Q1539" t="s">
        <v>307</v>
      </c>
      <c r="R1539" t="s">
        <v>307</v>
      </c>
      <c r="S1539" t="s">
        <v>307</v>
      </c>
      <c r="T1539" t="s">
        <v>307</v>
      </c>
      <c r="U1539" t="s">
        <v>307</v>
      </c>
      <c r="V1539" t="s">
        <v>307</v>
      </c>
      <c r="W1539" t="s">
        <v>307</v>
      </c>
    </row>
    <row r="1540" spans="1:45" x14ac:dyDescent="0.25">
      <c r="A1540">
        <v>307</v>
      </c>
      <c r="B1540" t="s">
        <v>174</v>
      </c>
      <c r="C1540" t="s">
        <v>43</v>
      </c>
      <c r="D1540" t="s">
        <v>55</v>
      </c>
      <c r="E1540" t="s">
        <v>307</v>
      </c>
      <c r="F1540" t="s">
        <v>307</v>
      </c>
      <c r="G1540" t="s">
        <v>307</v>
      </c>
      <c r="H1540" t="s">
        <v>307</v>
      </c>
      <c r="I1540" t="s">
        <v>307</v>
      </c>
      <c r="J1540" t="s">
        <v>307</v>
      </c>
      <c r="K1540" t="s">
        <v>307</v>
      </c>
      <c r="L1540" t="s">
        <v>307</v>
      </c>
      <c r="M1540" t="s">
        <v>307</v>
      </c>
      <c r="N1540" t="s">
        <v>307</v>
      </c>
      <c r="O1540" t="s">
        <v>307</v>
      </c>
      <c r="P1540" t="s">
        <v>307</v>
      </c>
      <c r="Q1540" t="s">
        <v>307</v>
      </c>
      <c r="R1540" t="s">
        <v>307</v>
      </c>
      <c r="S1540" t="s">
        <v>307</v>
      </c>
      <c r="T1540" t="s">
        <v>307</v>
      </c>
      <c r="U1540" t="s">
        <v>307</v>
      </c>
      <c r="V1540" t="s">
        <v>307</v>
      </c>
      <c r="W1540" t="s">
        <v>307</v>
      </c>
    </row>
    <row r="1541" spans="1:45" x14ac:dyDescent="0.25">
      <c r="A1541">
        <v>307</v>
      </c>
      <c r="B1541" t="s">
        <v>174</v>
      </c>
      <c r="C1541" t="s">
        <v>43</v>
      </c>
      <c r="D1541" t="s">
        <v>56</v>
      </c>
      <c r="E1541" t="s">
        <v>307</v>
      </c>
      <c r="F1541" t="s">
        <v>307</v>
      </c>
      <c r="G1541" t="s">
        <v>307</v>
      </c>
      <c r="H1541" t="s">
        <v>307</v>
      </c>
      <c r="I1541" t="s">
        <v>307</v>
      </c>
      <c r="J1541" t="s">
        <v>307</v>
      </c>
      <c r="K1541" t="s">
        <v>307</v>
      </c>
      <c r="L1541" t="s">
        <v>307</v>
      </c>
      <c r="M1541" t="s">
        <v>307</v>
      </c>
      <c r="N1541" t="s">
        <v>307</v>
      </c>
      <c r="O1541" t="s">
        <v>307</v>
      </c>
      <c r="P1541" t="s">
        <v>307</v>
      </c>
      <c r="Q1541" t="s">
        <v>307</v>
      </c>
      <c r="R1541" t="s">
        <v>307</v>
      </c>
      <c r="S1541" t="s">
        <v>307</v>
      </c>
      <c r="T1541" t="s">
        <v>307</v>
      </c>
      <c r="U1541" t="s">
        <v>307</v>
      </c>
      <c r="V1541" t="s">
        <v>307</v>
      </c>
      <c r="W1541" t="s">
        <v>307</v>
      </c>
    </row>
    <row r="1542" spans="1:45" x14ac:dyDescent="0.25">
      <c r="A1542">
        <v>307</v>
      </c>
      <c r="B1542" t="s">
        <v>174</v>
      </c>
      <c r="C1542" t="s">
        <v>43</v>
      </c>
      <c r="D1542" t="s">
        <v>57</v>
      </c>
      <c r="E1542" t="s">
        <v>307</v>
      </c>
      <c r="F1542" t="s">
        <v>307</v>
      </c>
      <c r="G1542" t="s">
        <v>307</v>
      </c>
      <c r="H1542" t="s">
        <v>307</v>
      </c>
      <c r="I1542" t="s">
        <v>307</v>
      </c>
      <c r="J1542" t="s">
        <v>307</v>
      </c>
      <c r="K1542" t="s">
        <v>307</v>
      </c>
      <c r="L1542" t="s">
        <v>307</v>
      </c>
      <c r="M1542" t="s">
        <v>307</v>
      </c>
      <c r="N1542" t="s">
        <v>307</v>
      </c>
      <c r="O1542" t="s">
        <v>307</v>
      </c>
      <c r="P1542" t="s">
        <v>307</v>
      </c>
      <c r="Q1542" t="s">
        <v>307</v>
      </c>
      <c r="R1542" t="s">
        <v>307</v>
      </c>
      <c r="S1542" t="s">
        <v>307</v>
      </c>
      <c r="T1542" t="s">
        <v>307</v>
      </c>
      <c r="U1542" t="s">
        <v>307</v>
      </c>
      <c r="V1542" t="s">
        <v>307</v>
      </c>
      <c r="W1542" t="s">
        <v>307</v>
      </c>
    </row>
    <row r="1543" spans="1:45" x14ac:dyDescent="0.25">
      <c r="A1543">
        <v>307</v>
      </c>
      <c r="B1543" t="s">
        <v>174</v>
      </c>
      <c r="C1543" t="s">
        <v>43</v>
      </c>
      <c r="D1543" t="s">
        <v>58</v>
      </c>
      <c r="E1543" t="s">
        <v>307</v>
      </c>
      <c r="F1543" t="s">
        <v>307</v>
      </c>
      <c r="G1543" t="s">
        <v>307</v>
      </c>
      <c r="H1543" t="s">
        <v>307</v>
      </c>
      <c r="I1543" t="s">
        <v>307</v>
      </c>
      <c r="J1543" t="s">
        <v>307</v>
      </c>
      <c r="K1543" t="s">
        <v>307</v>
      </c>
      <c r="L1543" t="s">
        <v>307</v>
      </c>
      <c r="M1543" t="s">
        <v>307</v>
      </c>
      <c r="N1543" t="s">
        <v>307</v>
      </c>
      <c r="O1543" t="s">
        <v>307</v>
      </c>
      <c r="P1543" t="s">
        <v>307</v>
      </c>
      <c r="Q1543" t="s">
        <v>307</v>
      </c>
      <c r="R1543" t="s">
        <v>307</v>
      </c>
      <c r="S1543" t="s">
        <v>307</v>
      </c>
      <c r="T1543" t="s">
        <v>307</v>
      </c>
      <c r="U1543" t="s">
        <v>307</v>
      </c>
      <c r="V1543" t="s">
        <v>307</v>
      </c>
      <c r="W1543" t="s">
        <v>307</v>
      </c>
    </row>
    <row r="1544" spans="1:45" x14ac:dyDescent="0.25">
      <c r="A1544">
        <v>307</v>
      </c>
      <c r="B1544" t="s">
        <v>174</v>
      </c>
      <c r="C1544" t="s">
        <v>43</v>
      </c>
      <c r="D1544" t="s">
        <v>59</v>
      </c>
      <c r="E1544" t="s">
        <v>307</v>
      </c>
      <c r="F1544" t="s">
        <v>307</v>
      </c>
      <c r="G1544" t="s">
        <v>307</v>
      </c>
      <c r="H1544" t="s">
        <v>307</v>
      </c>
      <c r="I1544" t="s">
        <v>307</v>
      </c>
      <c r="J1544" t="s">
        <v>307</v>
      </c>
      <c r="K1544" t="s">
        <v>307</v>
      </c>
      <c r="L1544" t="s">
        <v>307</v>
      </c>
      <c r="M1544" t="s">
        <v>307</v>
      </c>
      <c r="N1544" t="s">
        <v>307</v>
      </c>
      <c r="O1544" t="s">
        <v>307</v>
      </c>
      <c r="P1544" t="s">
        <v>307</v>
      </c>
      <c r="Q1544" t="s">
        <v>307</v>
      </c>
      <c r="R1544" t="s">
        <v>307</v>
      </c>
      <c r="S1544" t="s">
        <v>307</v>
      </c>
      <c r="T1544" t="s">
        <v>307</v>
      </c>
      <c r="U1544" t="s">
        <v>307</v>
      </c>
      <c r="V1544" t="s">
        <v>307</v>
      </c>
      <c r="W1544" t="s">
        <v>307</v>
      </c>
    </row>
    <row r="1545" spans="1:45" x14ac:dyDescent="0.25">
      <c r="A1545">
        <v>307</v>
      </c>
      <c r="B1545" t="s">
        <v>174</v>
      </c>
      <c r="C1545" t="s">
        <v>43</v>
      </c>
      <c r="D1545" t="s">
        <v>60</v>
      </c>
      <c r="E1545" t="s">
        <v>307</v>
      </c>
      <c r="F1545" t="s">
        <v>307</v>
      </c>
      <c r="G1545" t="s">
        <v>307</v>
      </c>
      <c r="H1545" t="s">
        <v>307</v>
      </c>
      <c r="I1545" t="s">
        <v>307</v>
      </c>
      <c r="J1545" t="s">
        <v>307</v>
      </c>
      <c r="K1545" t="s">
        <v>307</v>
      </c>
      <c r="L1545" t="s">
        <v>307</v>
      </c>
      <c r="M1545" t="s">
        <v>307</v>
      </c>
      <c r="N1545" t="s">
        <v>307</v>
      </c>
      <c r="O1545" t="s">
        <v>307</v>
      </c>
      <c r="P1545" t="s">
        <v>307</v>
      </c>
      <c r="Q1545" t="s">
        <v>307</v>
      </c>
      <c r="R1545" t="s">
        <v>307</v>
      </c>
      <c r="S1545" t="s">
        <v>307</v>
      </c>
      <c r="T1545" t="s">
        <v>307</v>
      </c>
      <c r="U1545" t="s">
        <v>307</v>
      </c>
      <c r="V1545" t="s">
        <v>307</v>
      </c>
      <c r="W1545" t="s">
        <v>307</v>
      </c>
    </row>
    <row r="1546" spans="1:45" x14ac:dyDescent="0.25">
      <c r="A1546">
        <v>307</v>
      </c>
      <c r="B1546" t="s">
        <v>174</v>
      </c>
      <c r="C1546" t="s">
        <v>43</v>
      </c>
      <c r="D1546" t="s">
        <v>61</v>
      </c>
      <c r="E1546" t="s">
        <v>307</v>
      </c>
      <c r="F1546" t="s">
        <v>307</v>
      </c>
      <c r="G1546" t="s">
        <v>307</v>
      </c>
      <c r="H1546" t="s">
        <v>307</v>
      </c>
      <c r="I1546" t="s">
        <v>307</v>
      </c>
      <c r="J1546" t="s">
        <v>307</v>
      </c>
      <c r="K1546" t="s">
        <v>307</v>
      </c>
      <c r="L1546" t="s">
        <v>307</v>
      </c>
      <c r="M1546" t="s">
        <v>307</v>
      </c>
      <c r="N1546" t="s">
        <v>307</v>
      </c>
      <c r="O1546" t="s">
        <v>307</v>
      </c>
      <c r="P1546" t="s">
        <v>307</v>
      </c>
      <c r="Q1546" t="s">
        <v>307</v>
      </c>
      <c r="R1546" t="s">
        <v>307</v>
      </c>
      <c r="S1546" t="s">
        <v>307</v>
      </c>
      <c r="T1546" t="s">
        <v>307</v>
      </c>
      <c r="U1546" t="s">
        <v>307</v>
      </c>
      <c r="V1546" t="s">
        <v>307</v>
      </c>
      <c r="W1546" t="s">
        <v>307</v>
      </c>
    </row>
    <row r="1547" spans="1:45" x14ac:dyDescent="0.25">
      <c r="A1547">
        <v>307</v>
      </c>
      <c r="B1547" t="s">
        <v>174</v>
      </c>
      <c r="C1547" t="s">
        <v>43</v>
      </c>
      <c r="D1547" t="s">
        <v>62</v>
      </c>
      <c r="E1547" t="s">
        <v>307</v>
      </c>
      <c r="F1547" t="s">
        <v>307</v>
      </c>
      <c r="G1547" t="s">
        <v>307</v>
      </c>
      <c r="H1547" t="s">
        <v>307</v>
      </c>
      <c r="I1547" t="s">
        <v>307</v>
      </c>
      <c r="J1547" t="s">
        <v>307</v>
      </c>
      <c r="K1547" t="s">
        <v>307</v>
      </c>
      <c r="L1547" t="s">
        <v>307</v>
      </c>
      <c r="M1547" t="s">
        <v>307</v>
      </c>
      <c r="N1547" t="s">
        <v>307</v>
      </c>
      <c r="O1547" t="s">
        <v>307</v>
      </c>
      <c r="P1547" t="s">
        <v>307</v>
      </c>
      <c r="Q1547" t="s">
        <v>307</v>
      </c>
      <c r="R1547" t="s">
        <v>307</v>
      </c>
      <c r="S1547" t="s">
        <v>307</v>
      </c>
      <c r="T1547" t="s">
        <v>307</v>
      </c>
      <c r="U1547" t="s">
        <v>307</v>
      </c>
      <c r="V1547" t="s">
        <v>307</v>
      </c>
      <c r="W1547" t="s">
        <v>307</v>
      </c>
    </row>
    <row r="1548" spans="1:45" x14ac:dyDescent="0.25">
      <c r="A1548">
        <v>307</v>
      </c>
      <c r="B1548" t="s">
        <v>174</v>
      </c>
      <c r="C1548" t="s">
        <v>36</v>
      </c>
      <c r="D1548" t="s">
        <v>47</v>
      </c>
      <c r="E1548" t="s">
        <v>307</v>
      </c>
      <c r="F1548" t="s">
        <v>307</v>
      </c>
      <c r="G1548" t="s">
        <v>307</v>
      </c>
      <c r="H1548" t="s">
        <v>307</v>
      </c>
      <c r="I1548" t="s">
        <v>307</v>
      </c>
      <c r="J1548" t="s">
        <v>307</v>
      </c>
      <c r="K1548" t="s">
        <v>307</v>
      </c>
      <c r="L1548" t="s">
        <v>307</v>
      </c>
      <c r="M1548" t="s">
        <v>307</v>
      </c>
      <c r="N1548" t="s">
        <v>307</v>
      </c>
      <c r="O1548" t="s">
        <v>307</v>
      </c>
      <c r="P1548" t="s">
        <v>307</v>
      </c>
      <c r="Q1548" t="s">
        <v>307</v>
      </c>
      <c r="R1548" t="s">
        <v>307</v>
      </c>
      <c r="S1548" t="s">
        <v>307</v>
      </c>
      <c r="T1548" t="s">
        <v>307</v>
      </c>
      <c r="U1548" t="s">
        <v>307</v>
      </c>
      <c r="V1548" t="s">
        <v>307</v>
      </c>
      <c r="W1548" t="s">
        <v>307</v>
      </c>
      <c r="X1548" t="s">
        <v>307</v>
      </c>
      <c r="Y1548" t="s">
        <v>307</v>
      </c>
      <c r="Z1548" t="s">
        <v>307</v>
      </c>
      <c r="AA1548" t="s">
        <v>307</v>
      </c>
      <c r="AB1548" t="s">
        <v>307</v>
      </c>
      <c r="AC1548" t="s">
        <v>307</v>
      </c>
      <c r="AD1548" t="s">
        <v>307</v>
      </c>
      <c r="AE1548" t="s">
        <v>307</v>
      </c>
      <c r="AF1548" t="s">
        <v>307</v>
      </c>
      <c r="AG1548" t="s">
        <v>307</v>
      </c>
      <c r="AH1548" t="s">
        <v>307</v>
      </c>
      <c r="AI1548" t="s">
        <v>307</v>
      </c>
      <c r="AJ1548" t="s">
        <v>307</v>
      </c>
      <c r="AK1548" t="s">
        <v>307</v>
      </c>
      <c r="AL1548" t="s">
        <v>307</v>
      </c>
      <c r="AM1548" t="s">
        <v>307</v>
      </c>
      <c r="AN1548" t="s">
        <v>307</v>
      </c>
      <c r="AO1548" t="s">
        <v>307</v>
      </c>
      <c r="AP1548" t="s">
        <v>307</v>
      </c>
      <c r="AQ1548" t="s">
        <v>307</v>
      </c>
      <c r="AR1548" t="s">
        <v>307</v>
      </c>
      <c r="AS1548" t="s">
        <v>307</v>
      </c>
    </row>
    <row r="1549" spans="1:45" x14ac:dyDescent="0.25">
      <c r="A1549">
        <v>307</v>
      </c>
      <c r="B1549" t="s">
        <v>174</v>
      </c>
      <c r="C1549" t="s">
        <v>36</v>
      </c>
      <c r="D1549" t="s">
        <v>48</v>
      </c>
      <c r="E1549" t="s">
        <v>307</v>
      </c>
      <c r="F1549" t="s">
        <v>307</v>
      </c>
      <c r="G1549" t="s">
        <v>307</v>
      </c>
      <c r="H1549" t="s">
        <v>307</v>
      </c>
      <c r="I1549" t="s">
        <v>307</v>
      </c>
      <c r="J1549" t="s">
        <v>307</v>
      </c>
      <c r="K1549" t="s">
        <v>307</v>
      </c>
      <c r="L1549" t="s">
        <v>307</v>
      </c>
      <c r="M1549" t="s">
        <v>307</v>
      </c>
      <c r="N1549" t="s">
        <v>307</v>
      </c>
      <c r="O1549" t="s">
        <v>307</v>
      </c>
      <c r="P1549" t="s">
        <v>307</v>
      </c>
      <c r="Q1549" t="s">
        <v>307</v>
      </c>
      <c r="R1549" t="s">
        <v>307</v>
      </c>
      <c r="S1549" t="s">
        <v>307</v>
      </c>
      <c r="T1549" t="s">
        <v>307</v>
      </c>
      <c r="U1549" t="s">
        <v>307</v>
      </c>
      <c r="V1549" t="s">
        <v>307</v>
      </c>
      <c r="W1549" t="s">
        <v>307</v>
      </c>
      <c r="X1549" t="s">
        <v>307</v>
      </c>
      <c r="Y1549" t="s">
        <v>307</v>
      </c>
      <c r="Z1549" t="s">
        <v>307</v>
      </c>
      <c r="AA1549" t="s">
        <v>307</v>
      </c>
      <c r="AB1549" t="s">
        <v>307</v>
      </c>
      <c r="AC1549" t="s">
        <v>307</v>
      </c>
      <c r="AD1549" t="s">
        <v>307</v>
      </c>
      <c r="AE1549" t="s">
        <v>307</v>
      </c>
      <c r="AF1549" t="s">
        <v>307</v>
      </c>
      <c r="AG1549" t="s">
        <v>307</v>
      </c>
      <c r="AH1549" t="s">
        <v>307</v>
      </c>
      <c r="AI1549" t="s">
        <v>307</v>
      </c>
      <c r="AJ1549" t="s">
        <v>307</v>
      </c>
      <c r="AK1549" t="s">
        <v>307</v>
      </c>
      <c r="AL1549" t="s">
        <v>307</v>
      </c>
      <c r="AM1549" t="s">
        <v>307</v>
      </c>
      <c r="AN1549" t="s">
        <v>307</v>
      </c>
      <c r="AO1549" t="s">
        <v>307</v>
      </c>
      <c r="AP1549" t="s">
        <v>307</v>
      </c>
      <c r="AQ1549" t="s">
        <v>307</v>
      </c>
      <c r="AR1549" t="s">
        <v>307</v>
      </c>
      <c r="AS1549" t="s">
        <v>307</v>
      </c>
    </row>
    <row r="1550" spans="1:45" x14ac:dyDescent="0.25">
      <c r="A1550">
        <v>307</v>
      </c>
      <c r="B1550" t="s">
        <v>174</v>
      </c>
      <c r="C1550" t="s">
        <v>36</v>
      </c>
      <c r="D1550" t="s">
        <v>49</v>
      </c>
      <c r="E1550" t="s">
        <v>307</v>
      </c>
      <c r="F1550" t="s">
        <v>307</v>
      </c>
      <c r="G1550" t="s">
        <v>307</v>
      </c>
      <c r="H1550" t="s">
        <v>307</v>
      </c>
      <c r="I1550" t="s">
        <v>307</v>
      </c>
      <c r="J1550" t="s">
        <v>307</v>
      </c>
      <c r="K1550" t="s">
        <v>307</v>
      </c>
      <c r="L1550" t="s">
        <v>307</v>
      </c>
      <c r="M1550" t="s">
        <v>307</v>
      </c>
      <c r="N1550" t="s">
        <v>307</v>
      </c>
      <c r="O1550" t="s">
        <v>307</v>
      </c>
      <c r="P1550" t="s">
        <v>307</v>
      </c>
      <c r="Q1550" t="s">
        <v>307</v>
      </c>
      <c r="R1550" t="s">
        <v>307</v>
      </c>
      <c r="S1550" t="s">
        <v>307</v>
      </c>
      <c r="T1550" t="s">
        <v>307</v>
      </c>
      <c r="U1550" t="s">
        <v>307</v>
      </c>
      <c r="V1550" t="s">
        <v>307</v>
      </c>
      <c r="W1550" t="s">
        <v>307</v>
      </c>
      <c r="X1550" t="s">
        <v>307</v>
      </c>
      <c r="Y1550" t="s">
        <v>307</v>
      </c>
      <c r="Z1550" t="s">
        <v>307</v>
      </c>
      <c r="AA1550" t="s">
        <v>307</v>
      </c>
      <c r="AB1550" t="s">
        <v>307</v>
      </c>
      <c r="AC1550" t="s">
        <v>307</v>
      </c>
      <c r="AD1550" t="s">
        <v>307</v>
      </c>
      <c r="AE1550" t="s">
        <v>307</v>
      </c>
      <c r="AF1550" t="s">
        <v>307</v>
      </c>
      <c r="AG1550" t="s">
        <v>307</v>
      </c>
      <c r="AH1550" t="s">
        <v>307</v>
      </c>
      <c r="AI1550" t="s">
        <v>307</v>
      </c>
      <c r="AJ1550" t="s">
        <v>307</v>
      </c>
      <c r="AK1550" t="s">
        <v>307</v>
      </c>
      <c r="AL1550" t="s">
        <v>307</v>
      </c>
      <c r="AM1550" t="s">
        <v>307</v>
      </c>
      <c r="AN1550" t="s">
        <v>307</v>
      </c>
      <c r="AO1550" t="s">
        <v>307</v>
      </c>
      <c r="AP1550" t="s">
        <v>307</v>
      </c>
      <c r="AQ1550" t="s">
        <v>307</v>
      </c>
      <c r="AR1550" t="s">
        <v>307</v>
      </c>
      <c r="AS1550" t="s">
        <v>307</v>
      </c>
    </row>
    <row r="1551" spans="1:45" x14ac:dyDescent="0.25">
      <c r="A1551">
        <v>307</v>
      </c>
      <c r="B1551" t="s">
        <v>174</v>
      </c>
      <c r="C1551" t="s">
        <v>37</v>
      </c>
      <c r="D1551" t="s">
        <v>47</v>
      </c>
      <c r="E1551" t="s">
        <v>307</v>
      </c>
      <c r="F1551" t="s">
        <v>307</v>
      </c>
      <c r="G1551" t="s">
        <v>307</v>
      </c>
      <c r="H1551" t="s">
        <v>307</v>
      </c>
      <c r="I1551" t="s">
        <v>307</v>
      </c>
      <c r="J1551" t="s">
        <v>307</v>
      </c>
      <c r="K1551" t="s">
        <v>307</v>
      </c>
      <c r="L1551" t="s">
        <v>307</v>
      </c>
      <c r="M1551" t="s">
        <v>307</v>
      </c>
      <c r="N1551" t="s">
        <v>307</v>
      </c>
      <c r="O1551" t="s">
        <v>307</v>
      </c>
      <c r="P1551" t="s">
        <v>307</v>
      </c>
      <c r="Q1551" t="s">
        <v>307</v>
      </c>
      <c r="R1551" t="s">
        <v>307</v>
      </c>
      <c r="S1551" t="s">
        <v>307</v>
      </c>
      <c r="T1551" t="s">
        <v>307</v>
      </c>
      <c r="U1551" t="s">
        <v>307</v>
      </c>
      <c r="V1551" t="s">
        <v>307</v>
      </c>
      <c r="W1551" t="s">
        <v>307</v>
      </c>
      <c r="X1551" t="s">
        <v>307</v>
      </c>
      <c r="Y1551" t="s">
        <v>307</v>
      </c>
      <c r="Z1551" t="s">
        <v>307</v>
      </c>
      <c r="AA1551" t="s">
        <v>307</v>
      </c>
      <c r="AB1551" t="s">
        <v>307</v>
      </c>
      <c r="AC1551" t="s">
        <v>307</v>
      </c>
      <c r="AD1551" t="s">
        <v>307</v>
      </c>
      <c r="AE1551" t="s">
        <v>307</v>
      </c>
      <c r="AF1551" t="s">
        <v>307</v>
      </c>
      <c r="AG1551" t="s">
        <v>307</v>
      </c>
      <c r="AH1551" t="s">
        <v>307</v>
      </c>
      <c r="AI1551" t="s">
        <v>307</v>
      </c>
      <c r="AJ1551" t="s">
        <v>307</v>
      </c>
      <c r="AK1551" t="s">
        <v>307</v>
      </c>
      <c r="AL1551" t="s">
        <v>307</v>
      </c>
      <c r="AM1551" t="s">
        <v>307</v>
      </c>
      <c r="AN1551" t="s">
        <v>307</v>
      </c>
      <c r="AO1551" t="s">
        <v>307</v>
      </c>
      <c r="AP1551" t="s">
        <v>307</v>
      </c>
      <c r="AQ1551" t="s">
        <v>307</v>
      </c>
      <c r="AR1551" t="s">
        <v>307</v>
      </c>
      <c r="AS1551" t="s">
        <v>307</v>
      </c>
    </row>
    <row r="1552" spans="1:45" x14ac:dyDescent="0.25">
      <c r="A1552">
        <v>307</v>
      </c>
      <c r="B1552" t="s">
        <v>174</v>
      </c>
      <c r="C1552" t="s">
        <v>37</v>
      </c>
      <c r="D1552" t="s">
        <v>48</v>
      </c>
      <c r="E1552" t="s">
        <v>307</v>
      </c>
      <c r="F1552" t="s">
        <v>307</v>
      </c>
      <c r="G1552" t="s">
        <v>307</v>
      </c>
      <c r="H1552" t="s">
        <v>307</v>
      </c>
      <c r="I1552" t="s">
        <v>307</v>
      </c>
      <c r="J1552" t="s">
        <v>307</v>
      </c>
      <c r="K1552" t="s">
        <v>307</v>
      </c>
      <c r="L1552" t="s">
        <v>307</v>
      </c>
      <c r="M1552" t="s">
        <v>307</v>
      </c>
      <c r="N1552" t="s">
        <v>307</v>
      </c>
      <c r="O1552" t="s">
        <v>307</v>
      </c>
      <c r="P1552" t="s">
        <v>307</v>
      </c>
      <c r="Q1552" t="s">
        <v>307</v>
      </c>
      <c r="R1552" t="s">
        <v>307</v>
      </c>
      <c r="S1552" t="s">
        <v>307</v>
      </c>
      <c r="T1552" t="s">
        <v>307</v>
      </c>
      <c r="U1552" t="s">
        <v>307</v>
      </c>
      <c r="V1552" t="s">
        <v>307</v>
      </c>
      <c r="W1552" t="s">
        <v>307</v>
      </c>
      <c r="X1552" t="s">
        <v>307</v>
      </c>
      <c r="Y1552" t="s">
        <v>307</v>
      </c>
      <c r="Z1552" t="s">
        <v>307</v>
      </c>
      <c r="AA1552" t="s">
        <v>307</v>
      </c>
      <c r="AB1552" t="s">
        <v>307</v>
      </c>
      <c r="AC1552" t="s">
        <v>307</v>
      </c>
      <c r="AD1552" t="s">
        <v>307</v>
      </c>
      <c r="AE1552" t="s">
        <v>307</v>
      </c>
      <c r="AF1552" t="s">
        <v>307</v>
      </c>
      <c r="AG1552" t="s">
        <v>307</v>
      </c>
      <c r="AH1552" t="s">
        <v>307</v>
      </c>
      <c r="AI1552" t="s">
        <v>307</v>
      </c>
      <c r="AJ1552" t="s">
        <v>307</v>
      </c>
      <c r="AK1552" t="s">
        <v>307</v>
      </c>
      <c r="AL1552" t="s">
        <v>307</v>
      </c>
      <c r="AM1552" t="s">
        <v>307</v>
      </c>
      <c r="AN1552" t="s">
        <v>307</v>
      </c>
      <c r="AO1552" t="s">
        <v>307</v>
      </c>
      <c r="AP1552" t="s">
        <v>307</v>
      </c>
      <c r="AQ1552" t="s">
        <v>307</v>
      </c>
      <c r="AR1552" t="s">
        <v>307</v>
      </c>
      <c r="AS1552" t="s">
        <v>307</v>
      </c>
    </row>
    <row r="1553" spans="1:45" x14ac:dyDescent="0.25">
      <c r="A1553">
        <v>307</v>
      </c>
      <c r="B1553" t="s">
        <v>174</v>
      </c>
      <c r="C1553" t="s">
        <v>37</v>
      </c>
      <c r="D1553" t="s">
        <v>49</v>
      </c>
      <c r="E1553" t="s">
        <v>307</v>
      </c>
      <c r="F1553" t="s">
        <v>307</v>
      </c>
      <c r="G1553" t="s">
        <v>307</v>
      </c>
      <c r="H1553" t="s">
        <v>307</v>
      </c>
      <c r="I1553" t="s">
        <v>307</v>
      </c>
      <c r="J1553" t="s">
        <v>307</v>
      </c>
      <c r="K1553" t="s">
        <v>307</v>
      </c>
      <c r="L1553" t="s">
        <v>307</v>
      </c>
      <c r="M1553" t="s">
        <v>307</v>
      </c>
      <c r="N1553" t="s">
        <v>307</v>
      </c>
      <c r="O1553" t="s">
        <v>307</v>
      </c>
      <c r="P1553" t="s">
        <v>307</v>
      </c>
      <c r="Q1553" t="s">
        <v>307</v>
      </c>
      <c r="R1553" t="s">
        <v>307</v>
      </c>
      <c r="S1553" t="s">
        <v>307</v>
      </c>
      <c r="T1553" t="s">
        <v>307</v>
      </c>
      <c r="U1553" t="s">
        <v>307</v>
      </c>
      <c r="V1553" t="s">
        <v>307</v>
      </c>
      <c r="W1553" t="s">
        <v>307</v>
      </c>
      <c r="X1553" t="s">
        <v>307</v>
      </c>
      <c r="Y1553" t="s">
        <v>307</v>
      </c>
      <c r="Z1553" t="s">
        <v>307</v>
      </c>
      <c r="AA1553" t="s">
        <v>307</v>
      </c>
      <c r="AB1553" t="s">
        <v>307</v>
      </c>
      <c r="AC1553" t="s">
        <v>307</v>
      </c>
      <c r="AD1553" t="s">
        <v>307</v>
      </c>
      <c r="AE1553" t="s">
        <v>307</v>
      </c>
      <c r="AF1553" t="s">
        <v>307</v>
      </c>
      <c r="AG1553" t="s">
        <v>307</v>
      </c>
      <c r="AH1553" t="s">
        <v>307</v>
      </c>
      <c r="AI1553" t="s">
        <v>307</v>
      </c>
      <c r="AJ1553" t="s">
        <v>307</v>
      </c>
      <c r="AK1553" t="s">
        <v>307</v>
      </c>
      <c r="AL1553" t="s">
        <v>307</v>
      </c>
      <c r="AM1553" t="s">
        <v>307</v>
      </c>
      <c r="AN1553" t="s">
        <v>307</v>
      </c>
      <c r="AO1553" t="s">
        <v>307</v>
      </c>
      <c r="AP1553" t="s">
        <v>307</v>
      </c>
      <c r="AQ1553" t="s">
        <v>307</v>
      </c>
      <c r="AR1553" t="s">
        <v>307</v>
      </c>
      <c r="AS1553" t="s">
        <v>307</v>
      </c>
    </row>
    <row r="1554" spans="1:45" x14ac:dyDescent="0.25">
      <c r="A1554">
        <v>307</v>
      </c>
      <c r="B1554" t="s">
        <v>174</v>
      </c>
      <c r="C1554" t="s">
        <v>476</v>
      </c>
      <c r="D1554" t="s">
        <v>48</v>
      </c>
      <c r="E1554" t="s">
        <v>307</v>
      </c>
      <c r="F1554" t="s">
        <v>307</v>
      </c>
      <c r="G1554" t="s">
        <v>307</v>
      </c>
    </row>
    <row r="1555" spans="1:45" x14ac:dyDescent="0.25">
      <c r="A1555">
        <v>307</v>
      </c>
      <c r="B1555" t="s">
        <v>174</v>
      </c>
      <c r="C1555" t="s">
        <v>477</v>
      </c>
      <c r="D1555" t="s">
        <v>48</v>
      </c>
      <c r="E1555" t="s">
        <v>307</v>
      </c>
      <c r="F1555" t="s">
        <v>307</v>
      </c>
      <c r="G1555" t="s">
        <v>307</v>
      </c>
    </row>
    <row r="1556" spans="1:45" x14ac:dyDescent="0.25">
      <c r="A1556">
        <v>307</v>
      </c>
      <c r="B1556" t="s">
        <v>174</v>
      </c>
      <c r="C1556" t="s">
        <v>45</v>
      </c>
      <c r="D1556" t="s">
        <v>63</v>
      </c>
      <c r="E1556" t="s">
        <v>307</v>
      </c>
      <c r="F1556" t="s">
        <v>307</v>
      </c>
      <c r="G1556" t="s">
        <v>307</v>
      </c>
      <c r="H1556" t="s">
        <v>307</v>
      </c>
      <c r="I1556" t="s">
        <v>307</v>
      </c>
      <c r="J1556" t="s">
        <v>307</v>
      </c>
      <c r="K1556" t="s">
        <v>307</v>
      </c>
      <c r="L1556" t="s">
        <v>307</v>
      </c>
      <c r="M1556" t="s">
        <v>307</v>
      </c>
      <c r="N1556" t="s">
        <v>307</v>
      </c>
      <c r="O1556" t="s">
        <v>307</v>
      </c>
      <c r="P1556" t="s">
        <v>307</v>
      </c>
      <c r="Q1556" t="s">
        <v>307</v>
      </c>
      <c r="R1556" t="s">
        <v>307</v>
      </c>
      <c r="S1556" t="s">
        <v>307</v>
      </c>
      <c r="T1556" t="s">
        <v>307</v>
      </c>
      <c r="U1556" t="s">
        <v>307</v>
      </c>
      <c r="V1556" t="s">
        <v>307</v>
      </c>
      <c r="W1556" t="s">
        <v>307</v>
      </c>
    </row>
    <row r="1557" spans="1:45" x14ac:dyDescent="0.25">
      <c r="A1557">
        <v>307</v>
      </c>
      <c r="B1557" t="s">
        <v>174</v>
      </c>
      <c r="C1557" t="s">
        <v>45</v>
      </c>
      <c r="D1557" t="s">
        <v>64</v>
      </c>
      <c r="E1557" t="s">
        <v>307</v>
      </c>
      <c r="F1557" t="s">
        <v>307</v>
      </c>
      <c r="G1557" t="s">
        <v>307</v>
      </c>
      <c r="H1557" t="s">
        <v>307</v>
      </c>
      <c r="I1557" t="s">
        <v>307</v>
      </c>
      <c r="J1557" t="s">
        <v>307</v>
      </c>
      <c r="K1557" t="s">
        <v>307</v>
      </c>
      <c r="L1557" t="s">
        <v>307</v>
      </c>
      <c r="M1557" t="s">
        <v>307</v>
      </c>
      <c r="N1557" t="s">
        <v>307</v>
      </c>
      <c r="O1557" t="s">
        <v>307</v>
      </c>
      <c r="P1557" t="s">
        <v>307</v>
      </c>
      <c r="Q1557" t="s">
        <v>307</v>
      </c>
      <c r="R1557" t="s">
        <v>307</v>
      </c>
      <c r="S1557" t="s">
        <v>307</v>
      </c>
      <c r="T1557" t="s">
        <v>307</v>
      </c>
      <c r="U1557" t="s">
        <v>307</v>
      </c>
      <c r="V1557" t="s">
        <v>307</v>
      </c>
      <c r="W1557" t="s">
        <v>307</v>
      </c>
    </row>
    <row r="1558" spans="1:45" x14ac:dyDescent="0.25">
      <c r="A1558">
        <v>307</v>
      </c>
      <c r="B1558" t="s">
        <v>174</v>
      </c>
      <c r="C1558" t="s">
        <v>40</v>
      </c>
      <c r="D1558" t="s">
        <v>52</v>
      </c>
      <c r="E1558" t="s">
        <v>307</v>
      </c>
      <c r="F1558" t="s">
        <v>307</v>
      </c>
      <c r="G1558" t="s">
        <v>307</v>
      </c>
      <c r="H1558" t="s">
        <v>307</v>
      </c>
      <c r="I1558" t="s">
        <v>307</v>
      </c>
      <c r="J1558" t="s">
        <v>307</v>
      </c>
      <c r="K1558" t="s">
        <v>307</v>
      </c>
      <c r="L1558" t="s">
        <v>307</v>
      </c>
      <c r="M1558" t="s">
        <v>307</v>
      </c>
      <c r="N1558" t="s">
        <v>307</v>
      </c>
      <c r="O1558" t="s">
        <v>307</v>
      </c>
      <c r="P1558" t="s">
        <v>307</v>
      </c>
      <c r="Q1558" t="s">
        <v>307</v>
      </c>
      <c r="R1558" t="s">
        <v>307</v>
      </c>
      <c r="S1558" t="s">
        <v>307</v>
      </c>
      <c r="T1558" t="s">
        <v>307</v>
      </c>
      <c r="U1558" t="s">
        <v>307</v>
      </c>
      <c r="V1558" t="s">
        <v>307</v>
      </c>
      <c r="W1558" t="s">
        <v>307</v>
      </c>
      <c r="X1558" t="s">
        <v>307</v>
      </c>
      <c r="Y1558" t="s">
        <v>307</v>
      </c>
      <c r="Z1558" t="s">
        <v>307</v>
      </c>
    </row>
    <row r="1559" spans="1:45" x14ac:dyDescent="0.25">
      <c r="A1559">
        <v>307</v>
      </c>
      <c r="B1559" t="s">
        <v>174</v>
      </c>
      <c r="C1559" t="s">
        <v>40</v>
      </c>
      <c r="D1559" t="s">
        <v>53</v>
      </c>
      <c r="E1559" t="s">
        <v>307</v>
      </c>
      <c r="F1559" t="s">
        <v>307</v>
      </c>
      <c r="G1559" t="s">
        <v>307</v>
      </c>
      <c r="H1559" t="s">
        <v>307</v>
      </c>
      <c r="I1559" t="s">
        <v>307</v>
      </c>
      <c r="J1559" t="s">
        <v>307</v>
      </c>
      <c r="K1559" t="s">
        <v>307</v>
      </c>
      <c r="L1559" t="s">
        <v>307</v>
      </c>
      <c r="M1559" t="s">
        <v>307</v>
      </c>
      <c r="N1559" t="s">
        <v>307</v>
      </c>
      <c r="O1559" t="s">
        <v>307</v>
      </c>
      <c r="P1559" t="s">
        <v>307</v>
      </c>
      <c r="Q1559" t="s">
        <v>307</v>
      </c>
      <c r="R1559" t="s">
        <v>307</v>
      </c>
      <c r="S1559" t="s">
        <v>307</v>
      </c>
      <c r="T1559" t="s">
        <v>307</v>
      </c>
      <c r="U1559" t="s">
        <v>307</v>
      </c>
      <c r="V1559" t="s">
        <v>307</v>
      </c>
      <c r="W1559" t="s">
        <v>307</v>
      </c>
      <c r="X1559" t="s">
        <v>307</v>
      </c>
      <c r="Y1559" t="s">
        <v>307</v>
      </c>
      <c r="Z1559" t="s">
        <v>307</v>
      </c>
    </row>
    <row r="1560" spans="1:45" x14ac:dyDescent="0.25">
      <c r="A1560">
        <v>307</v>
      </c>
      <c r="B1560" t="s">
        <v>174</v>
      </c>
      <c r="C1560" t="s">
        <v>39</v>
      </c>
      <c r="D1560" t="s">
        <v>50</v>
      </c>
      <c r="E1560" t="s">
        <v>307</v>
      </c>
      <c r="F1560" t="s">
        <v>307</v>
      </c>
      <c r="G1560" t="s">
        <v>307</v>
      </c>
      <c r="H1560" t="s">
        <v>307</v>
      </c>
      <c r="I1560" t="s">
        <v>307</v>
      </c>
      <c r="J1560" t="s">
        <v>307</v>
      </c>
      <c r="K1560" t="s">
        <v>307</v>
      </c>
      <c r="L1560" t="s">
        <v>307</v>
      </c>
      <c r="M1560" t="s">
        <v>307</v>
      </c>
      <c r="N1560" t="s">
        <v>307</v>
      </c>
      <c r="O1560" t="s">
        <v>307</v>
      </c>
      <c r="P1560" t="s">
        <v>307</v>
      </c>
      <c r="Q1560" t="s">
        <v>307</v>
      </c>
      <c r="R1560" t="s">
        <v>307</v>
      </c>
      <c r="S1560" t="s">
        <v>307</v>
      </c>
      <c r="T1560" t="s">
        <v>307</v>
      </c>
      <c r="U1560" t="s">
        <v>307</v>
      </c>
      <c r="V1560" t="s">
        <v>307</v>
      </c>
      <c r="W1560" t="s">
        <v>307</v>
      </c>
      <c r="X1560" t="s">
        <v>307</v>
      </c>
      <c r="Y1560" t="s">
        <v>307</v>
      </c>
      <c r="Z1560" t="s">
        <v>307</v>
      </c>
      <c r="AA1560" t="s">
        <v>307</v>
      </c>
      <c r="AB1560" t="s">
        <v>307</v>
      </c>
      <c r="AC1560" t="s">
        <v>307</v>
      </c>
      <c r="AD1560" t="s">
        <v>307</v>
      </c>
      <c r="AE1560" t="s">
        <v>307</v>
      </c>
      <c r="AF1560" t="s">
        <v>307</v>
      </c>
      <c r="AG1560" t="s">
        <v>307</v>
      </c>
      <c r="AH1560" t="s">
        <v>307</v>
      </c>
      <c r="AI1560" t="s">
        <v>307</v>
      </c>
      <c r="AJ1560" t="s">
        <v>307</v>
      </c>
      <c r="AK1560" t="s">
        <v>307</v>
      </c>
      <c r="AL1560" t="s">
        <v>307</v>
      </c>
      <c r="AM1560" t="s">
        <v>307</v>
      </c>
      <c r="AN1560" t="s">
        <v>307</v>
      </c>
      <c r="AO1560" t="s">
        <v>307</v>
      </c>
      <c r="AP1560" t="s">
        <v>307</v>
      </c>
    </row>
    <row r="1561" spans="1:45" x14ac:dyDescent="0.25">
      <c r="A1561">
        <v>307</v>
      </c>
      <c r="B1561" t="s">
        <v>174</v>
      </c>
      <c r="C1561" t="s">
        <v>39</v>
      </c>
      <c r="D1561" t="s">
        <v>48</v>
      </c>
      <c r="E1561" t="s">
        <v>307</v>
      </c>
      <c r="F1561" t="s">
        <v>307</v>
      </c>
      <c r="G1561" t="s">
        <v>307</v>
      </c>
      <c r="H1561" t="s">
        <v>307</v>
      </c>
      <c r="I1561" t="s">
        <v>307</v>
      </c>
      <c r="J1561" t="s">
        <v>307</v>
      </c>
      <c r="K1561" t="s">
        <v>307</v>
      </c>
      <c r="L1561" t="s">
        <v>307</v>
      </c>
      <c r="M1561" t="s">
        <v>307</v>
      </c>
      <c r="N1561" t="s">
        <v>307</v>
      </c>
      <c r="O1561" t="s">
        <v>307</v>
      </c>
      <c r="P1561" t="s">
        <v>307</v>
      </c>
      <c r="Q1561" t="s">
        <v>307</v>
      </c>
      <c r="R1561" t="s">
        <v>307</v>
      </c>
      <c r="S1561" t="s">
        <v>307</v>
      </c>
      <c r="T1561" t="s">
        <v>307</v>
      </c>
      <c r="U1561" t="s">
        <v>307</v>
      </c>
      <c r="V1561" t="s">
        <v>307</v>
      </c>
      <c r="W1561" t="s">
        <v>307</v>
      </c>
      <c r="X1561" t="s">
        <v>307</v>
      </c>
      <c r="Y1561" t="s">
        <v>307</v>
      </c>
      <c r="Z1561" t="s">
        <v>307</v>
      </c>
      <c r="AA1561" t="s">
        <v>307</v>
      </c>
      <c r="AB1561" t="s">
        <v>307</v>
      </c>
      <c r="AC1561" t="s">
        <v>307</v>
      </c>
      <c r="AD1561" t="s">
        <v>307</v>
      </c>
      <c r="AE1561" t="s">
        <v>307</v>
      </c>
      <c r="AF1561" t="s">
        <v>307</v>
      </c>
      <c r="AG1561" t="s">
        <v>307</v>
      </c>
      <c r="AH1561" t="s">
        <v>307</v>
      </c>
      <c r="AI1561" t="s">
        <v>307</v>
      </c>
      <c r="AJ1561" t="s">
        <v>307</v>
      </c>
      <c r="AK1561" t="s">
        <v>307</v>
      </c>
      <c r="AL1561" t="s">
        <v>307</v>
      </c>
      <c r="AM1561" t="s">
        <v>307</v>
      </c>
      <c r="AN1561" t="s">
        <v>307</v>
      </c>
      <c r="AO1561" t="s">
        <v>307</v>
      </c>
      <c r="AP1561" t="s">
        <v>307</v>
      </c>
    </row>
    <row r="1562" spans="1:45" x14ac:dyDescent="0.25">
      <c r="A1562">
        <v>307</v>
      </c>
      <c r="B1562" t="s">
        <v>174</v>
      </c>
      <c r="C1562" t="s">
        <v>39</v>
      </c>
      <c r="D1562" t="s">
        <v>51</v>
      </c>
      <c r="E1562" t="s">
        <v>307</v>
      </c>
      <c r="F1562" t="s">
        <v>307</v>
      </c>
      <c r="G1562" t="s">
        <v>307</v>
      </c>
      <c r="H1562" t="s">
        <v>307</v>
      </c>
      <c r="I1562" t="s">
        <v>307</v>
      </c>
      <c r="J1562" t="s">
        <v>307</v>
      </c>
      <c r="K1562" t="s">
        <v>307</v>
      </c>
      <c r="L1562" t="s">
        <v>307</v>
      </c>
      <c r="M1562" t="s">
        <v>307</v>
      </c>
      <c r="N1562" t="s">
        <v>307</v>
      </c>
      <c r="O1562" t="s">
        <v>307</v>
      </c>
      <c r="P1562" t="s">
        <v>307</v>
      </c>
      <c r="Q1562" t="s">
        <v>307</v>
      </c>
      <c r="R1562" t="s">
        <v>307</v>
      </c>
      <c r="S1562" t="s">
        <v>307</v>
      </c>
      <c r="T1562" t="s">
        <v>307</v>
      </c>
      <c r="U1562" t="s">
        <v>307</v>
      </c>
      <c r="V1562" t="s">
        <v>307</v>
      </c>
      <c r="W1562" t="s">
        <v>307</v>
      </c>
      <c r="X1562" t="s">
        <v>307</v>
      </c>
      <c r="Y1562" t="s">
        <v>307</v>
      </c>
      <c r="Z1562" t="s">
        <v>307</v>
      </c>
      <c r="AA1562" t="s">
        <v>307</v>
      </c>
      <c r="AB1562" t="s">
        <v>307</v>
      </c>
      <c r="AC1562" t="s">
        <v>307</v>
      </c>
      <c r="AD1562" t="s">
        <v>307</v>
      </c>
      <c r="AE1562" t="s">
        <v>307</v>
      </c>
      <c r="AF1562" t="s">
        <v>307</v>
      </c>
      <c r="AG1562" t="s">
        <v>307</v>
      </c>
      <c r="AH1562" t="s">
        <v>307</v>
      </c>
      <c r="AI1562" t="s">
        <v>307</v>
      </c>
      <c r="AJ1562" t="s">
        <v>307</v>
      </c>
      <c r="AK1562" t="s">
        <v>307</v>
      </c>
      <c r="AL1562" t="s">
        <v>307</v>
      </c>
      <c r="AM1562" t="s">
        <v>307</v>
      </c>
      <c r="AN1562" t="s">
        <v>307</v>
      </c>
      <c r="AO1562" t="s">
        <v>307</v>
      </c>
      <c r="AP1562" t="s">
        <v>307</v>
      </c>
    </row>
    <row r="1563" spans="1:45" x14ac:dyDescent="0.25">
      <c r="A1563">
        <v>307</v>
      </c>
      <c r="B1563" t="s">
        <v>174</v>
      </c>
      <c r="C1563" t="s">
        <v>46</v>
      </c>
      <c r="D1563" t="s">
        <v>65</v>
      </c>
      <c r="E1563" t="s">
        <v>307</v>
      </c>
      <c r="F1563" t="s">
        <v>307</v>
      </c>
      <c r="G1563" t="s">
        <v>307</v>
      </c>
      <c r="H1563" t="s">
        <v>307</v>
      </c>
      <c r="I1563" t="s">
        <v>307</v>
      </c>
      <c r="J1563" t="s">
        <v>307</v>
      </c>
      <c r="K1563" t="s">
        <v>307</v>
      </c>
      <c r="L1563" t="s">
        <v>307</v>
      </c>
      <c r="M1563" t="s">
        <v>307</v>
      </c>
      <c r="N1563" t="s">
        <v>307</v>
      </c>
      <c r="O1563" t="s">
        <v>307</v>
      </c>
      <c r="P1563" t="s">
        <v>307</v>
      </c>
      <c r="Q1563" t="s">
        <v>307</v>
      </c>
      <c r="R1563" t="s">
        <v>307</v>
      </c>
      <c r="S1563" t="s">
        <v>307</v>
      </c>
      <c r="T1563" t="s">
        <v>307</v>
      </c>
      <c r="U1563" t="s">
        <v>307</v>
      </c>
      <c r="V1563" t="s">
        <v>307</v>
      </c>
      <c r="W1563" t="s">
        <v>307</v>
      </c>
      <c r="X1563" t="s">
        <v>307</v>
      </c>
      <c r="Y1563" t="s">
        <v>307</v>
      </c>
      <c r="Z1563" t="s">
        <v>307</v>
      </c>
    </row>
    <row r="1564" spans="1:45" x14ac:dyDescent="0.25">
      <c r="A1564">
        <v>307</v>
      </c>
      <c r="B1564" t="s">
        <v>174</v>
      </c>
      <c r="C1564" t="s">
        <v>46</v>
      </c>
      <c r="D1564" t="s">
        <v>66</v>
      </c>
      <c r="E1564" t="s">
        <v>307</v>
      </c>
      <c r="F1564" t="s">
        <v>307</v>
      </c>
      <c r="G1564" t="s">
        <v>307</v>
      </c>
      <c r="H1564" t="s">
        <v>307</v>
      </c>
      <c r="I1564" t="s">
        <v>307</v>
      </c>
      <c r="J1564" t="s">
        <v>307</v>
      </c>
      <c r="K1564" t="s">
        <v>307</v>
      </c>
      <c r="L1564" t="s">
        <v>307</v>
      </c>
      <c r="M1564" t="s">
        <v>307</v>
      </c>
      <c r="N1564" t="s">
        <v>307</v>
      </c>
      <c r="O1564" t="s">
        <v>307</v>
      </c>
      <c r="P1564" t="s">
        <v>307</v>
      </c>
      <c r="Q1564" t="s">
        <v>307</v>
      </c>
      <c r="R1564" t="s">
        <v>307</v>
      </c>
      <c r="S1564" t="s">
        <v>307</v>
      </c>
      <c r="T1564" t="s">
        <v>307</v>
      </c>
      <c r="U1564" t="s">
        <v>307</v>
      </c>
      <c r="V1564" t="s">
        <v>307</v>
      </c>
      <c r="W1564" t="s">
        <v>307</v>
      </c>
      <c r="X1564" t="s">
        <v>307</v>
      </c>
      <c r="Y1564" t="s">
        <v>307</v>
      </c>
      <c r="Z1564" t="s">
        <v>307</v>
      </c>
    </row>
    <row r="1565" spans="1:45" x14ac:dyDescent="0.25">
      <c r="A1565">
        <v>307</v>
      </c>
      <c r="B1565" t="s">
        <v>174</v>
      </c>
      <c r="C1565" t="s">
        <v>46</v>
      </c>
      <c r="D1565" t="s">
        <v>67</v>
      </c>
      <c r="E1565" t="s">
        <v>307</v>
      </c>
      <c r="F1565" t="s">
        <v>307</v>
      </c>
      <c r="G1565" t="s">
        <v>307</v>
      </c>
      <c r="H1565" t="s">
        <v>307</v>
      </c>
      <c r="I1565" t="s">
        <v>307</v>
      </c>
      <c r="J1565" t="s">
        <v>307</v>
      </c>
      <c r="K1565" t="s">
        <v>307</v>
      </c>
      <c r="L1565" t="s">
        <v>307</v>
      </c>
      <c r="M1565" t="s">
        <v>307</v>
      </c>
      <c r="N1565" t="s">
        <v>307</v>
      </c>
      <c r="O1565" t="s">
        <v>307</v>
      </c>
      <c r="P1565" t="s">
        <v>307</v>
      </c>
      <c r="Q1565" t="s">
        <v>307</v>
      </c>
      <c r="R1565" t="s">
        <v>307</v>
      </c>
      <c r="S1565" t="s">
        <v>307</v>
      </c>
      <c r="T1565" t="s">
        <v>307</v>
      </c>
      <c r="U1565" t="s">
        <v>307</v>
      </c>
      <c r="V1565" t="s">
        <v>307</v>
      </c>
      <c r="W1565" t="s">
        <v>307</v>
      </c>
      <c r="X1565" t="s">
        <v>307</v>
      </c>
      <c r="Y1565" t="s">
        <v>307</v>
      </c>
      <c r="Z1565" t="s">
        <v>307</v>
      </c>
    </row>
    <row r="1566" spans="1:45" x14ac:dyDescent="0.25">
      <c r="A1566">
        <v>307</v>
      </c>
      <c r="B1566" t="s">
        <v>174</v>
      </c>
      <c r="C1566" t="s">
        <v>46</v>
      </c>
      <c r="D1566" t="s">
        <v>68</v>
      </c>
      <c r="E1566" t="s">
        <v>307</v>
      </c>
      <c r="F1566" t="s">
        <v>307</v>
      </c>
      <c r="G1566" t="s">
        <v>307</v>
      </c>
      <c r="H1566" t="s">
        <v>307</v>
      </c>
      <c r="I1566" t="s">
        <v>307</v>
      </c>
      <c r="J1566" t="s">
        <v>307</v>
      </c>
      <c r="K1566" t="s">
        <v>307</v>
      </c>
      <c r="L1566" t="s">
        <v>307</v>
      </c>
      <c r="M1566" t="s">
        <v>307</v>
      </c>
      <c r="N1566" t="s">
        <v>307</v>
      </c>
      <c r="O1566" t="s">
        <v>307</v>
      </c>
      <c r="P1566" t="s">
        <v>307</v>
      </c>
      <c r="Q1566" t="s">
        <v>307</v>
      </c>
      <c r="R1566" t="s">
        <v>307</v>
      </c>
      <c r="S1566" t="s">
        <v>307</v>
      </c>
      <c r="T1566" t="s">
        <v>307</v>
      </c>
      <c r="U1566" t="s">
        <v>307</v>
      </c>
      <c r="V1566" t="s">
        <v>307</v>
      </c>
      <c r="W1566" t="s">
        <v>307</v>
      </c>
      <c r="X1566" t="s">
        <v>307</v>
      </c>
      <c r="Y1566" t="s">
        <v>307</v>
      </c>
      <c r="Z1566" t="s">
        <v>307</v>
      </c>
    </row>
    <row r="1567" spans="1:45" x14ac:dyDescent="0.25">
      <c r="A1567">
        <v>307</v>
      </c>
      <c r="B1567" t="s">
        <v>174</v>
      </c>
      <c r="C1567" t="s">
        <v>46</v>
      </c>
      <c r="D1567" t="s">
        <v>69</v>
      </c>
      <c r="E1567" t="s">
        <v>307</v>
      </c>
      <c r="F1567" t="s">
        <v>307</v>
      </c>
      <c r="G1567" t="s">
        <v>307</v>
      </c>
      <c r="H1567" t="s">
        <v>307</v>
      </c>
      <c r="I1567" t="s">
        <v>307</v>
      </c>
      <c r="J1567" t="s">
        <v>307</v>
      </c>
      <c r="K1567" t="s">
        <v>307</v>
      </c>
      <c r="L1567" t="s">
        <v>307</v>
      </c>
      <c r="M1567" t="s">
        <v>307</v>
      </c>
      <c r="N1567" t="s">
        <v>307</v>
      </c>
      <c r="O1567" t="s">
        <v>307</v>
      </c>
      <c r="P1567" t="s">
        <v>307</v>
      </c>
      <c r="Q1567" t="s">
        <v>307</v>
      </c>
      <c r="R1567" t="s">
        <v>307</v>
      </c>
      <c r="S1567" t="s">
        <v>307</v>
      </c>
      <c r="T1567" t="s">
        <v>307</v>
      </c>
      <c r="U1567" t="s">
        <v>307</v>
      </c>
      <c r="V1567" t="s">
        <v>307</v>
      </c>
      <c r="W1567" t="s">
        <v>307</v>
      </c>
      <c r="X1567" t="s">
        <v>307</v>
      </c>
      <c r="Y1567" t="s">
        <v>307</v>
      </c>
      <c r="Z1567" t="s">
        <v>307</v>
      </c>
    </row>
    <row r="1568" spans="1:45" x14ac:dyDescent="0.25">
      <c r="A1568">
        <v>307</v>
      </c>
      <c r="B1568" t="s">
        <v>174</v>
      </c>
      <c r="C1568" t="s">
        <v>46</v>
      </c>
      <c r="D1568" t="s">
        <v>70</v>
      </c>
      <c r="E1568" t="s">
        <v>307</v>
      </c>
      <c r="F1568" t="s">
        <v>307</v>
      </c>
      <c r="G1568" t="s">
        <v>307</v>
      </c>
      <c r="H1568" t="s">
        <v>307</v>
      </c>
      <c r="I1568" t="s">
        <v>307</v>
      </c>
      <c r="J1568" t="s">
        <v>307</v>
      </c>
      <c r="K1568" t="s">
        <v>307</v>
      </c>
      <c r="L1568" t="s">
        <v>307</v>
      </c>
      <c r="M1568" t="s">
        <v>307</v>
      </c>
      <c r="N1568" t="s">
        <v>307</v>
      </c>
      <c r="O1568" t="s">
        <v>307</v>
      </c>
      <c r="P1568" t="s">
        <v>307</v>
      </c>
      <c r="Q1568" t="s">
        <v>307</v>
      </c>
      <c r="R1568" t="s">
        <v>307</v>
      </c>
      <c r="S1568" t="s">
        <v>307</v>
      </c>
      <c r="T1568" t="s">
        <v>307</v>
      </c>
      <c r="U1568" t="s">
        <v>307</v>
      </c>
      <c r="V1568" t="s">
        <v>307</v>
      </c>
      <c r="W1568" t="s">
        <v>307</v>
      </c>
      <c r="X1568" t="s">
        <v>307</v>
      </c>
      <c r="Y1568" t="s">
        <v>307</v>
      </c>
      <c r="Z1568" t="s">
        <v>307</v>
      </c>
    </row>
    <row r="1569" spans="1:26" x14ac:dyDescent="0.25">
      <c r="A1569">
        <v>307</v>
      </c>
      <c r="B1569" t="s">
        <v>174</v>
      </c>
      <c r="C1569" t="s">
        <v>46</v>
      </c>
      <c r="D1569" t="s">
        <v>71</v>
      </c>
      <c r="E1569" t="s">
        <v>307</v>
      </c>
      <c r="F1569" t="s">
        <v>307</v>
      </c>
      <c r="G1569" t="s">
        <v>307</v>
      </c>
      <c r="H1569" t="s">
        <v>307</v>
      </c>
      <c r="I1569" t="s">
        <v>307</v>
      </c>
      <c r="J1569" t="s">
        <v>307</v>
      </c>
      <c r="K1569" t="s">
        <v>307</v>
      </c>
      <c r="L1569" t="s">
        <v>307</v>
      </c>
      <c r="M1569" t="s">
        <v>307</v>
      </c>
      <c r="N1569" t="s">
        <v>307</v>
      </c>
      <c r="O1569" t="s">
        <v>307</v>
      </c>
      <c r="P1569" t="s">
        <v>307</v>
      </c>
      <c r="Q1569" t="s">
        <v>307</v>
      </c>
      <c r="R1569" t="s">
        <v>307</v>
      </c>
      <c r="S1569" t="s">
        <v>307</v>
      </c>
      <c r="T1569" t="s">
        <v>307</v>
      </c>
      <c r="U1569" t="s">
        <v>307</v>
      </c>
      <c r="V1569" t="s">
        <v>307</v>
      </c>
      <c r="W1569" t="s">
        <v>307</v>
      </c>
      <c r="X1569" t="s">
        <v>307</v>
      </c>
      <c r="Y1569" t="s">
        <v>307</v>
      </c>
      <c r="Z1569" t="s">
        <v>307</v>
      </c>
    </row>
    <row r="1570" spans="1:26" x14ac:dyDescent="0.25">
      <c r="A1570">
        <v>307</v>
      </c>
      <c r="B1570" t="s">
        <v>174</v>
      </c>
      <c r="C1570" t="s">
        <v>46</v>
      </c>
      <c r="D1570" t="s">
        <v>72</v>
      </c>
      <c r="E1570" t="s">
        <v>307</v>
      </c>
      <c r="F1570" t="s">
        <v>307</v>
      </c>
      <c r="G1570" t="s">
        <v>307</v>
      </c>
      <c r="H1570" t="s">
        <v>307</v>
      </c>
      <c r="I1570" t="s">
        <v>307</v>
      </c>
      <c r="J1570" t="s">
        <v>307</v>
      </c>
      <c r="K1570" t="s">
        <v>307</v>
      </c>
      <c r="L1570" t="s">
        <v>307</v>
      </c>
      <c r="M1570" t="s">
        <v>307</v>
      </c>
      <c r="N1570" t="s">
        <v>307</v>
      </c>
      <c r="O1570" t="s">
        <v>307</v>
      </c>
      <c r="P1570" t="s">
        <v>307</v>
      </c>
      <c r="Q1570" t="s">
        <v>307</v>
      </c>
      <c r="R1570" t="s">
        <v>307</v>
      </c>
      <c r="S1570" t="s">
        <v>307</v>
      </c>
      <c r="T1570" t="s">
        <v>307</v>
      </c>
      <c r="U1570" t="s">
        <v>307</v>
      </c>
      <c r="V1570" t="s">
        <v>307</v>
      </c>
      <c r="W1570" t="s">
        <v>307</v>
      </c>
      <c r="X1570" t="s">
        <v>307</v>
      </c>
      <c r="Y1570" t="s">
        <v>307</v>
      </c>
      <c r="Z1570" t="s">
        <v>307</v>
      </c>
    </row>
    <row r="1571" spans="1:26" x14ac:dyDescent="0.25">
      <c r="A1571">
        <v>307</v>
      </c>
      <c r="B1571" t="s">
        <v>174</v>
      </c>
      <c r="C1571" t="s">
        <v>46</v>
      </c>
      <c r="D1571" t="s">
        <v>47</v>
      </c>
      <c r="E1571" t="s">
        <v>307</v>
      </c>
      <c r="F1571" t="s">
        <v>307</v>
      </c>
      <c r="G1571" t="s">
        <v>307</v>
      </c>
      <c r="H1571" t="s">
        <v>307</v>
      </c>
      <c r="I1571" t="s">
        <v>307</v>
      </c>
      <c r="J1571" t="s">
        <v>307</v>
      </c>
      <c r="K1571" t="s">
        <v>307</v>
      </c>
      <c r="L1571" t="s">
        <v>307</v>
      </c>
      <c r="M1571" t="s">
        <v>307</v>
      </c>
      <c r="N1571" t="s">
        <v>307</v>
      </c>
      <c r="O1571" t="s">
        <v>307</v>
      </c>
      <c r="P1571" t="s">
        <v>307</v>
      </c>
      <c r="Q1571" t="s">
        <v>307</v>
      </c>
      <c r="R1571" t="s">
        <v>307</v>
      </c>
      <c r="S1571" t="s">
        <v>307</v>
      </c>
      <c r="T1571" t="s">
        <v>307</v>
      </c>
      <c r="U1571" t="s">
        <v>307</v>
      </c>
      <c r="V1571" t="s">
        <v>307</v>
      </c>
      <c r="W1571" t="s">
        <v>307</v>
      </c>
      <c r="X1571" t="s">
        <v>307</v>
      </c>
      <c r="Y1571" t="s">
        <v>307</v>
      </c>
      <c r="Z1571" t="s">
        <v>307</v>
      </c>
    </row>
    <row r="1572" spans="1:26" x14ac:dyDescent="0.25">
      <c r="A1572">
        <v>307</v>
      </c>
      <c r="B1572" t="s">
        <v>174</v>
      </c>
      <c r="C1572" t="s">
        <v>46</v>
      </c>
      <c r="D1572" t="s">
        <v>48</v>
      </c>
      <c r="E1572" t="s">
        <v>307</v>
      </c>
      <c r="F1572" t="s">
        <v>307</v>
      </c>
      <c r="G1572" t="s">
        <v>307</v>
      </c>
      <c r="H1572" t="s">
        <v>307</v>
      </c>
      <c r="I1572" t="s">
        <v>307</v>
      </c>
      <c r="J1572" t="s">
        <v>307</v>
      </c>
      <c r="K1572" t="s">
        <v>307</v>
      </c>
      <c r="L1572" t="s">
        <v>307</v>
      </c>
      <c r="M1572" t="s">
        <v>307</v>
      </c>
      <c r="N1572" t="s">
        <v>307</v>
      </c>
      <c r="O1572" t="s">
        <v>307</v>
      </c>
      <c r="P1572" t="s">
        <v>307</v>
      </c>
      <c r="Q1572" t="s">
        <v>307</v>
      </c>
      <c r="R1572" t="s">
        <v>307</v>
      </c>
      <c r="S1572" t="s">
        <v>307</v>
      </c>
      <c r="T1572" t="s">
        <v>307</v>
      </c>
      <c r="U1572" t="s">
        <v>307</v>
      </c>
      <c r="V1572" t="s">
        <v>307</v>
      </c>
      <c r="W1572" t="s">
        <v>307</v>
      </c>
      <c r="X1572" t="s">
        <v>307</v>
      </c>
      <c r="Y1572" t="s">
        <v>307</v>
      </c>
      <c r="Z1572" t="s">
        <v>307</v>
      </c>
    </row>
    <row r="1573" spans="1:26" x14ac:dyDescent="0.25">
      <c r="A1573">
        <v>307</v>
      </c>
      <c r="B1573" t="s">
        <v>174</v>
      </c>
      <c r="C1573" t="s">
        <v>46</v>
      </c>
      <c r="D1573" t="s">
        <v>49</v>
      </c>
      <c r="E1573" t="s">
        <v>307</v>
      </c>
      <c r="F1573" t="s">
        <v>307</v>
      </c>
      <c r="G1573" t="s">
        <v>307</v>
      </c>
      <c r="H1573" t="s">
        <v>307</v>
      </c>
      <c r="I1573" t="s">
        <v>307</v>
      </c>
      <c r="J1573" t="s">
        <v>307</v>
      </c>
      <c r="K1573" t="s">
        <v>307</v>
      </c>
      <c r="L1573" t="s">
        <v>307</v>
      </c>
      <c r="M1573" t="s">
        <v>307</v>
      </c>
      <c r="N1573" t="s">
        <v>307</v>
      </c>
      <c r="O1573" t="s">
        <v>307</v>
      </c>
      <c r="P1573" t="s">
        <v>307</v>
      </c>
      <c r="Q1573" t="s">
        <v>307</v>
      </c>
      <c r="R1573" t="s">
        <v>307</v>
      </c>
      <c r="S1573" t="s">
        <v>307</v>
      </c>
      <c r="T1573" t="s">
        <v>307</v>
      </c>
      <c r="U1573" t="s">
        <v>307</v>
      </c>
      <c r="V1573" t="s">
        <v>307</v>
      </c>
      <c r="W1573" t="s">
        <v>307</v>
      </c>
      <c r="X1573" t="s">
        <v>307</v>
      </c>
      <c r="Y1573" t="s">
        <v>307</v>
      </c>
      <c r="Z1573" t="s">
        <v>307</v>
      </c>
    </row>
    <row r="1574" spans="1:26" x14ac:dyDescent="0.25">
      <c r="A1574">
        <v>307</v>
      </c>
      <c r="B1574" t="s">
        <v>174</v>
      </c>
      <c r="C1574" t="s">
        <v>41</v>
      </c>
      <c r="D1574" t="s">
        <v>48</v>
      </c>
      <c r="E1574" t="s">
        <v>307</v>
      </c>
      <c r="F1574" t="s">
        <v>307</v>
      </c>
      <c r="G1574" t="s">
        <v>307</v>
      </c>
      <c r="H1574" t="s">
        <v>307</v>
      </c>
      <c r="I1574" t="s">
        <v>307</v>
      </c>
      <c r="J1574" t="s">
        <v>307</v>
      </c>
      <c r="K1574" t="s">
        <v>307</v>
      </c>
      <c r="L1574" t="s">
        <v>307</v>
      </c>
      <c r="M1574" t="s">
        <v>307</v>
      </c>
      <c r="N1574" t="s">
        <v>307</v>
      </c>
      <c r="O1574" t="s">
        <v>307</v>
      </c>
      <c r="P1574" t="s">
        <v>307</v>
      </c>
      <c r="Q1574" t="s">
        <v>307</v>
      </c>
      <c r="R1574" t="s">
        <v>307</v>
      </c>
      <c r="S1574" t="s">
        <v>307</v>
      </c>
      <c r="T1574" t="s">
        <v>307</v>
      </c>
      <c r="U1574" t="s">
        <v>307</v>
      </c>
      <c r="V1574" t="s">
        <v>307</v>
      </c>
      <c r="W1574" t="s">
        <v>307</v>
      </c>
      <c r="X1574" t="s">
        <v>307</v>
      </c>
      <c r="Y1574" t="s">
        <v>307</v>
      </c>
      <c r="Z1574" t="s">
        <v>307</v>
      </c>
    </row>
    <row r="1575" spans="1:26" x14ac:dyDescent="0.25">
      <c r="A1575">
        <v>307</v>
      </c>
      <c r="B1575" t="s">
        <v>174</v>
      </c>
      <c r="C1575" t="s">
        <v>459</v>
      </c>
      <c r="D1575" t="s">
        <v>48</v>
      </c>
      <c r="E1575" t="s">
        <v>307</v>
      </c>
      <c r="F1575" t="s">
        <v>307</v>
      </c>
      <c r="G1575" t="s">
        <v>307</v>
      </c>
      <c r="H1575" t="s">
        <v>307</v>
      </c>
      <c r="I1575" t="s">
        <v>307</v>
      </c>
      <c r="J1575" t="s">
        <v>307</v>
      </c>
      <c r="K1575" t="s">
        <v>307</v>
      </c>
      <c r="L1575" t="s">
        <v>307</v>
      </c>
      <c r="M1575" t="s">
        <v>307</v>
      </c>
      <c r="N1575" t="s">
        <v>307</v>
      </c>
      <c r="O1575" t="s">
        <v>307</v>
      </c>
      <c r="P1575" t="s">
        <v>307</v>
      </c>
      <c r="Q1575" t="s">
        <v>307</v>
      </c>
    </row>
    <row r="1576" spans="1:26" x14ac:dyDescent="0.25">
      <c r="A1576">
        <v>307</v>
      </c>
      <c r="B1576" t="s">
        <v>174</v>
      </c>
      <c r="C1576" t="s">
        <v>304</v>
      </c>
      <c r="D1576" t="s">
        <v>48</v>
      </c>
      <c r="E1576" t="s">
        <v>307</v>
      </c>
      <c r="F1576" t="s">
        <v>307</v>
      </c>
      <c r="G1576" t="s">
        <v>307</v>
      </c>
      <c r="H1576" t="s">
        <v>307</v>
      </c>
      <c r="I1576" t="s">
        <v>307</v>
      </c>
      <c r="J1576" t="s">
        <v>307</v>
      </c>
      <c r="K1576" t="s">
        <v>307</v>
      </c>
      <c r="L1576" t="s">
        <v>307</v>
      </c>
      <c r="M1576" t="s">
        <v>307</v>
      </c>
      <c r="N1576" t="s">
        <v>307</v>
      </c>
      <c r="O1576" t="s">
        <v>307</v>
      </c>
      <c r="P1576" t="s">
        <v>307</v>
      </c>
      <c r="Q1576" t="s">
        <v>307</v>
      </c>
    </row>
    <row r="1577" spans="1:26" x14ac:dyDescent="0.25">
      <c r="A1577">
        <v>307</v>
      </c>
      <c r="B1577" t="s">
        <v>174</v>
      </c>
      <c r="C1577" t="s">
        <v>433</v>
      </c>
      <c r="D1577" t="s">
        <v>48</v>
      </c>
      <c r="E1577" t="s">
        <v>307</v>
      </c>
      <c r="F1577" t="s">
        <v>307</v>
      </c>
      <c r="G1577" t="s">
        <v>307</v>
      </c>
      <c r="H1577" t="s">
        <v>307</v>
      </c>
      <c r="I1577" t="s">
        <v>307</v>
      </c>
      <c r="J1577" t="s">
        <v>307</v>
      </c>
      <c r="K1577" t="s">
        <v>307</v>
      </c>
      <c r="L1577" t="s">
        <v>307</v>
      </c>
      <c r="M1577" t="s">
        <v>307</v>
      </c>
      <c r="N1577" t="s">
        <v>307</v>
      </c>
      <c r="O1577" t="s">
        <v>307</v>
      </c>
      <c r="P1577" t="s">
        <v>307</v>
      </c>
      <c r="Q1577" t="s">
        <v>307</v>
      </c>
    </row>
    <row r="1578" spans="1:26" x14ac:dyDescent="0.25">
      <c r="A1578">
        <v>307</v>
      </c>
      <c r="B1578" t="s">
        <v>174</v>
      </c>
      <c r="C1578" t="s">
        <v>305</v>
      </c>
      <c r="D1578" t="s">
        <v>48</v>
      </c>
      <c r="E1578" t="s">
        <v>307</v>
      </c>
      <c r="F1578" t="s">
        <v>307</v>
      </c>
      <c r="G1578" t="s">
        <v>307</v>
      </c>
      <c r="H1578" t="s">
        <v>307</v>
      </c>
      <c r="I1578" t="s">
        <v>307</v>
      </c>
      <c r="J1578" t="s">
        <v>307</v>
      </c>
      <c r="K1578" t="s">
        <v>307</v>
      </c>
      <c r="L1578" t="s">
        <v>307</v>
      </c>
      <c r="M1578" t="s">
        <v>307</v>
      </c>
      <c r="N1578" t="s">
        <v>307</v>
      </c>
      <c r="O1578" t="s">
        <v>307</v>
      </c>
      <c r="P1578" t="s">
        <v>307</v>
      </c>
      <c r="Q1578" t="s">
        <v>307</v>
      </c>
    </row>
    <row r="1579" spans="1:26" x14ac:dyDescent="0.25">
      <c r="A1579">
        <v>307</v>
      </c>
      <c r="B1579" t="s">
        <v>174</v>
      </c>
      <c r="C1579" t="s">
        <v>306</v>
      </c>
      <c r="D1579" t="s">
        <v>48</v>
      </c>
      <c r="E1579" t="s">
        <v>307</v>
      </c>
      <c r="F1579" t="s">
        <v>307</v>
      </c>
      <c r="G1579" t="s">
        <v>307</v>
      </c>
      <c r="H1579" t="s">
        <v>307</v>
      </c>
      <c r="I1579" t="s">
        <v>307</v>
      </c>
      <c r="J1579" t="s">
        <v>307</v>
      </c>
      <c r="K1579" t="s">
        <v>307</v>
      </c>
      <c r="L1579" t="s">
        <v>307</v>
      </c>
      <c r="M1579" t="s">
        <v>307</v>
      </c>
      <c r="N1579" t="s">
        <v>307</v>
      </c>
      <c r="O1579" t="s">
        <v>307</v>
      </c>
      <c r="P1579" t="s">
        <v>307</v>
      </c>
      <c r="Q1579" t="s">
        <v>307</v>
      </c>
    </row>
    <row r="1580" spans="1:26" x14ac:dyDescent="0.25">
      <c r="A1580">
        <v>307</v>
      </c>
      <c r="B1580" t="s">
        <v>174</v>
      </c>
      <c r="C1580" t="s">
        <v>44</v>
      </c>
      <c r="D1580" t="s">
        <v>54</v>
      </c>
      <c r="E1580" t="s">
        <v>307</v>
      </c>
      <c r="F1580" t="s">
        <v>307</v>
      </c>
      <c r="G1580" t="s">
        <v>307</v>
      </c>
      <c r="H1580" t="s">
        <v>307</v>
      </c>
      <c r="I1580" t="s">
        <v>307</v>
      </c>
      <c r="J1580" t="s">
        <v>307</v>
      </c>
      <c r="K1580" t="s">
        <v>307</v>
      </c>
      <c r="L1580" t="s">
        <v>307</v>
      </c>
      <c r="M1580" t="s">
        <v>307</v>
      </c>
      <c r="N1580" t="s">
        <v>307</v>
      </c>
      <c r="O1580" t="s">
        <v>307</v>
      </c>
      <c r="P1580" t="s">
        <v>307</v>
      </c>
      <c r="Q1580" t="s">
        <v>307</v>
      </c>
      <c r="R1580" t="s">
        <v>307</v>
      </c>
      <c r="S1580" t="s">
        <v>307</v>
      </c>
      <c r="T1580" t="s">
        <v>307</v>
      </c>
      <c r="U1580" t="s">
        <v>307</v>
      </c>
      <c r="V1580" t="s">
        <v>307</v>
      </c>
      <c r="W1580" t="s">
        <v>307</v>
      </c>
    </row>
    <row r="1581" spans="1:26" x14ac:dyDescent="0.25">
      <c r="A1581">
        <v>307</v>
      </c>
      <c r="B1581" t="s">
        <v>174</v>
      </c>
      <c r="C1581" t="s">
        <v>44</v>
      </c>
      <c r="D1581" t="s">
        <v>55</v>
      </c>
      <c r="E1581" t="s">
        <v>307</v>
      </c>
      <c r="F1581" t="s">
        <v>307</v>
      </c>
      <c r="G1581" t="s">
        <v>307</v>
      </c>
      <c r="H1581" t="s">
        <v>307</v>
      </c>
      <c r="I1581" t="s">
        <v>307</v>
      </c>
      <c r="J1581" t="s">
        <v>307</v>
      </c>
      <c r="K1581" t="s">
        <v>307</v>
      </c>
      <c r="L1581" t="s">
        <v>307</v>
      </c>
      <c r="M1581" t="s">
        <v>307</v>
      </c>
      <c r="N1581" t="s">
        <v>307</v>
      </c>
      <c r="O1581" t="s">
        <v>307</v>
      </c>
      <c r="P1581" t="s">
        <v>307</v>
      </c>
      <c r="Q1581" t="s">
        <v>307</v>
      </c>
      <c r="R1581" t="s">
        <v>307</v>
      </c>
      <c r="S1581" t="s">
        <v>307</v>
      </c>
      <c r="T1581" t="s">
        <v>307</v>
      </c>
      <c r="U1581" t="s">
        <v>307</v>
      </c>
      <c r="V1581" t="s">
        <v>307</v>
      </c>
      <c r="W1581" t="s">
        <v>307</v>
      </c>
    </row>
    <row r="1582" spans="1:26" x14ac:dyDescent="0.25">
      <c r="A1582">
        <v>307</v>
      </c>
      <c r="B1582" t="s">
        <v>174</v>
      </c>
      <c r="C1582" t="s">
        <v>44</v>
      </c>
      <c r="D1582" t="s">
        <v>56</v>
      </c>
      <c r="E1582" t="s">
        <v>307</v>
      </c>
      <c r="F1582" t="s">
        <v>307</v>
      </c>
      <c r="G1582" t="s">
        <v>307</v>
      </c>
      <c r="H1582" t="s">
        <v>307</v>
      </c>
      <c r="I1582" t="s">
        <v>307</v>
      </c>
      <c r="J1582" t="s">
        <v>307</v>
      </c>
      <c r="K1582" t="s">
        <v>307</v>
      </c>
      <c r="L1582" t="s">
        <v>307</v>
      </c>
      <c r="M1582" t="s">
        <v>307</v>
      </c>
      <c r="N1582" t="s">
        <v>307</v>
      </c>
      <c r="O1582" t="s">
        <v>307</v>
      </c>
      <c r="P1582" t="s">
        <v>307</v>
      </c>
      <c r="Q1582" t="s">
        <v>307</v>
      </c>
      <c r="R1582" t="s">
        <v>307</v>
      </c>
      <c r="S1582" t="s">
        <v>307</v>
      </c>
      <c r="T1582" t="s">
        <v>307</v>
      </c>
      <c r="U1582" t="s">
        <v>307</v>
      </c>
      <c r="V1582" t="s">
        <v>307</v>
      </c>
      <c r="W1582" t="s">
        <v>307</v>
      </c>
    </row>
    <row r="1583" spans="1:26" x14ac:dyDescent="0.25">
      <c r="A1583">
        <v>307</v>
      </c>
      <c r="B1583" t="s">
        <v>174</v>
      </c>
      <c r="C1583" t="s">
        <v>44</v>
      </c>
      <c r="D1583" t="s">
        <v>57</v>
      </c>
      <c r="E1583" t="s">
        <v>307</v>
      </c>
      <c r="F1583" t="s">
        <v>307</v>
      </c>
      <c r="G1583" t="s">
        <v>307</v>
      </c>
      <c r="H1583" t="s">
        <v>307</v>
      </c>
      <c r="I1583" t="s">
        <v>307</v>
      </c>
      <c r="J1583" t="s">
        <v>307</v>
      </c>
      <c r="K1583" t="s">
        <v>307</v>
      </c>
      <c r="L1583" t="s">
        <v>307</v>
      </c>
      <c r="M1583" t="s">
        <v>307</v>
      </c>
      <c r="N1583" t="s">
        <v>307</v>
      </c>
      <c r="O1583" t="s">
        <v>307</v>
      </c>
      <c r="P1583" t="s">
        <v>307</v>
      </c>
      <c r="Q1583" t="s">
        <v>307</v>
      </c>
      <c r="R1583" t="s">
        <v>307</v>
      </c>
      <c r="S1583" t="s">
        <v>307</v>
      </c>
      <c r="T1583" t="s">
        <v>307</v>
      </c>
      <c r="U1583" t="s">
        <v>307</v>
      </c>
      <c r="V1583" t="s">
        <v>307</v>
      </c>
      <c r="W1583" t="s">
        <v>307</v>
      </c>
    </row>
    <row r="1584" spans="1:26" x14ac:dyDescent="0.25">
      <c r="A1584">
        <v>307</v>
      </c>
      <c r="B1584" t="s">
        <v>174</v>
      </c>
      <c r="C1584" t="s">
        <v>44</v>
      </c>
      <c r="D1584" t="s">
        <v>58</v>
      </c>
      <c r="E1584" t="s">
        <v>307</v>
      </c>
      <c r="F1584" t="s">
        <v>307</v>
      </c>
      <c r="G1584" t="s">
        <v>307</v>
      </c>
      <c r="H1584" t="s">
        <v>307</v>
      </c>
      <c r="I1584" t="s">
        <v>307</v>
      </c>
      <c r="J1584" t="s">
        <v>307</v>
      </c>
      <c r="K1584" t="s">
        <v>307</v>
      </c>
      <c r="L1584" t="s">
        <v>307</v>
      </c>
      <c r="M1584" t="s">
        <v>307</v>
      </c>
      <c r="N1584" t="s">
        <v>307</v>
      </c>
      <c r="O1584" t="s">
        <v>307</v>
      </c>
      <c r="P1584" t="s">
        <v>307</v>
      </c>
      <c r="Q1584" t="s">
        <v>307</v>
      </c>
      <c r="R1584" t="s">
        <v>307</v>
      </c>
      <c r="S1584" t="s">
        <v>307</v>
      </c>
      <c r="T1584" t="s">
        <v>307</v>
      </c>
      <c r="U1584" t="s">
        <v>307</v>
      </c>
      <c r="V1584" t="s">
        <v>307</v>
      </c>
      <c r="W1584" t="s">
        <v>307</v>
      </c>
    </row>
    <row r="1585" spans="1:45" x14ac:dyDescent="0.25">
      <c r="A1585">
        <v>307</v>
      </c>
      <c r="B1585" t="s">
        <v>174</v>
      </c>
      <c r="C1585" t="s">
        <v>44</v>
      </c>
      <c r="D1585" t="s">
        <v>59</v>
      </c>
      <c r="E1585" t="s">
        <v>307</v>
      </c>
      <c r="F1585" t="s">
        <v>307</v>
      </c>
      <c r="G1585" t="s">
        <v>307</v>
      </c>
      <c r="H1585" t="s">
        <v>307</v>
      </c>
      <c r="I1585" t="s">
        <v>307</v>
      </c>
      <c r="J1585" t="s">
        <v>307</v>
      </c>
      <c r="K1585" t="s">
        <v>307</v>
      </c>
      <c r="L1585" t="s">
        <v>307</v>
      </c>
      <c r="M1585" t="s">
        <v>307</v>
      </c>
      <c r="N1585" t="s">
        <v>307</v>
      </c>
      <c r="O1585" t="s">
        <v>307</v>
      </c>
      <c r="P1585" t="s">
        <v>307</v>
      </c>
      <c r="Q1585" t="s">
        <v>307</v>
      </c>
      <c r="R1585" t="s">
        <v>307</v>
      </c>
      <c r="S1585" t="s">
        <v>307</v>
      </c>
      <c r="T1585" t="s">
        <v>307</v>
      </c>
      <c r="U1585" t="s">
        <v>307</v>
      </c>
      <c r="V1585" t="s">
        <v>307</v>
      </c>
      <c r="W1585" t="s">
        <v>307</v>
      </c>
    </row>
    <row r="1586" spans="1:45" x14ac:dyDescent="0.25">
      <c r="A1586">
        <v>307</v>
      </c>
      <c r="B1586" t="s">
        <v>174</v>
      </c>
      <c r="C1586" t="s">
        <v>44</v>
      </c>
      <c r="D1586" t="s">
        <v>60</v>
      </c>
      <c r="E1586" t="s">
        <v>307</v>
      </c>
      <c r="F1586" t="s">
        <v>307</v>
      </c>
      <c r="G1586" t="s">
        <v>307</v>
      </c>
      <c r="H1586" t="s">
        <v>307</v>
      </c>
      <c r="I1586" t="s">
        <v>307</v>
      </c>
      <c r="J1586" t="s">
        <v>307</v>
      </c>
      <c r="K1586" t="s">
        <v>307</v>
      </c>
      <c r="L1586" t="s">
        <v>307</v>
      </c>
      <c r="M1586" t="s">
        <v>307</v>
      </c>
      <c r="N1586" t="s">
        <v>307</v>
      </c>
      <c r="O1586" t="s">
        <v>307</v>
      </c>
      <c r="P1586" t="s">
        <v>307</v>
      </c>
      <c r="Q1586" t="s">
        <v>307</v>
      </c>
      <c r="R1586" t="s">
        <v>307</v>
      </c>
      <c r="S1586" t="s">
        <v>307</v>
      </c>
      <c r="T1586" t="s">
        <v>307</v>
      </c>
      <c r="U1586" t="s">
        <v>307</v>
      </c>
      <c r="V1586" t="s">
        <v>307</v>
      </c>
      <c r="W1586" t="s">
        <v>307</v>
      </c>
    </row>
    <row r="1587" spans="1:45" x14ac:dyDescent="0.25">
      <c r="A1587">
        <v>307</v>
      </c>
      <c r="B1587" t="s">
        <v>174</v>
      </c>
      <c r="C1587" t="s">
        <v>44</v>
      </c>
      <c r="D1587" t="s">
        <v>61</v>
      </c>
      <c r="E1587" t="s">
        <v>307</v>
      </c>
      <c r="F1587" t="s">
        <v>307</v>
      </c>
      <c r="G1587" t="s">
        <v>307</v>
      </c>
      <c r="H1587" t="s">
        <v>307</v>
      </c>
      <c r="I1587" t="s">
        <v>307</v>
      </c>
      <c r="J1587" t="s">
        <v>307</v>
      </c>
      <c r="K1587" t="s">
        <v>307</v>
      </c>
      <c r="L1587" t="s">
        <v>307</v>
      </c>
      <c r="M1587" t="s">
        <v>307</v>
      </c>
      <c r="N1587" t="s">
        <v>307</v>
      </c>
      <c r="O1587" t="s">
        <v>307</v>
      </c>
      <c r="P1587" t="s">
        <v>307</v>
      </c>
      <c r="Q1587" t="s">
        <v>307</v>
      </c>
      <c r="R1587" t="s">
        <v>307</v>
      </c>
      <c r="S1587" t="s">
        <v>307</v>
      </c>
      <c r="T1587" t="s">
        <v>307</v>
      </c>
      <c r="U1587" t="s">
        <v>307</v>
      </c>
      <c r="V1587" t="s">
        <v>307</v>
      </c>
      <c r="W1587" t="s">
        <v>307</v>
      </c>
    </row>
    <row r="1588" spans="1:45" x14ac:dyDescent="0.25">
      <c r="A1588">
        <v>307</v>
      </c>
      <c r="B1588" t="s">
        <v>174</v>
      </c>
      <c r="C1588" t="s">
        <v>44</v>
      </c>
      <c r="D1588" t="s">
        <v>62</v>
      </c>
      <c r="E1588" t="s">
        <v>307</v>
      </c>
      <c r="F1588" t="s">
        <v>307</v>
      </c>
      <c r="G1588" t="s">
        <v>307</v>
      </c>
      <c r="H1588" t="s">
        <v>307</v>
      </c>
      <c r="I1588" t="s">
        <v>307</v>
      </c>
      <c r="J1588" t="s">
        <v>307</v>
      </c>
      <c r="K1588" t="s">
        <v>307</v>
      </c>
      <c r="L1588" t="s">
        <v>307</v>
      </c>
      <c r="M1588" t="s">
        <v>307</v>
      </c>
      <c r="N1588" t="s">
        <v>307</v>
      </c>
      <c r="O1588" t="s">
        <v>307</v>
      </c>
      <c r="P1588" t="s">
        <v>307</v>
      </c>
      <c r="Q1588" t="s">
        <v>307</v>
      </c>
      <c r="R1588" t="s">
        <v>307</v>
      </c>
      <c r="S1588" t="s">
        <v>307</v>
      </c>
      <c r="T1588" t="s">
        <v>307</v>
      </c>
      <c r="U1588" t="s">
        <v>307</v>
      </c>
      <c r="V1588" t="s">
        <v>307</v>
      </c>
      <c r="W1588" t="s">
        <v>307</v>
      </c>
    </row>
    <row r="1589" spans="1:45" x14ac:dyDescent="0.25">
      <c r="A1589">
        <v>307</v>
      </c>
      <c r="B1589" t="s">
        <v>174</v>
      </c>
      <c r="C1589" t="s">
        <v>38</v>
      </c>
      <c r="D1589" t="s">
        <v>47</v>
      </c>
      <c r="E1589" t="s">
        <v>307</v>
      </c>
      <c r="F1589" t="s">
        <v>307</v>
      </c>
      <c r="G1589" t="s">
        <v>307</v>
      </c>
      <c r="H1589" t="s">
        <v>307</v>
      </c>
      <c r="I1589" t="s">
        <v>307</v>
      </c>
      <c r="J1589" t="s">
        <v>307</v>
      </c>
      <c r="K1589" t="s">
        <v>307</v>
      </c>
      <c r="L1589" t="s">
        <v>307</v>
      </c>
      <c r="M1589" t="s">
        <v>307</v>
      </c>
      <c r="N1589" t="s">
        <v>307</v>
      </c>
      <c r="O1589" t="s">
        <v>307</v>
      </c>
      <c r="P1589" t="s">
        <v>307</v>
      </c>
      <c r="Q1589" t="s">
        <v>307</v>
      </c>
      <c r="R1589" t="s">
        <v>307</v>
      </c>
      <c r="S1589" t="s">
        <v>307</v>
      </c>
      <c r="T1589" t="s">
        <v>307</v>
      </c>
      <c r="U1589" t="s">
        <v>307</v>
      </c>
      <c r="V1589" t="s">
        <v>307</v>
      </c>
      <c r="W1589" t="s">
        <v>307</v>
      </c>
      <c r="X1589" t="s">
        <v>307</v>
      </c>
      <c r="Y1589" t="s">
        <v>307</v>
      </c>
      <c r="Z1589" t="s">
        <v>307</v>
      </c>
      <c r="AA1589" t="s">
        <v>307</v>
      </c>
      <c r="AB1589" t="s">
        <v>307</v>
      </c>
      <c r="AC1589" t="s">
        <v>307</v>
      </c>
      <c r="AD1589" t="s">
        <v>307</v>
      </c>
      <c r="AE1589" t="s">
        <v>307</v>
      </c>
      <c r="AF1589" t="s">
        <v>307</v>
      </c>
      <c r="AG1589" t="s">
        <v>307</v>
      </c>
      <c r="AH1589" t="s">
        <v>307</v>
      </c>
      <c r="AI1589" t="s">
        <v>307</v>
      </c>
      <c r="AJ1589" t="s">
        <v>307</v>
      </c>
      <c r="AK1589" t="s">
        <v>307</v>
      </c>
      <c r="AL1589" t="s">
        <v>307</v>
      </c>
      <c r="AM1589" t="s">
        <v>307</v>
      </c>
      <c r="AN1589" t="s">
        <v>307</v>
      </c>
      <c r="AO1589" t="s">
        <v>307</v>
      </c>
      <c r="AP1589" t="s">
        <v>307</v>
      </c>
      <c r="AQ1589" t="s">
        <v>307</v>
      </c>
      <c r="AR1589" t="s">
        <v>307</v>
      </c>
      <c r="AS1589" t="s">
        <v>307</v>
      </c>
    </row>
    <row r="1590" spans="1:45" x14ac:dyDescent="0.25">
      <c r="A1590">
        <v>307</v>
      </c>
      <c r="B1590" t="s">
        <v>174</v>
      </c>
      <c r="C1590" t="s">
        <v>38</v>
      </c>
      <c r="D1590" t="s">
        <v>48</v>
      </c>
      <c r="E1590" t="s">
        <v>307</v>
      </c>
      <c r="F1590" t="s">
        <v>307</v>
      </c>
      <c r="G1590" t="s">
        <v>307</v>
      </c>
      <c r="H1590" t="s">
        <v>307</v>
      </c>
      <c r="I1590" t="s">
        <v>307</v>
      </c>
      <c r="J1590" t="s">
        <v>307</v>
      </c>
      <c r="K1590" t="s">
        <v>307</v>
      </c>
      <c r="L1590" t="s">
        <v>307</v>
      </c>
      <c r="M1590" t="s">
        <v>307</v>
      </c>
      <c r="N1590" t="s">
        <v>307</v>
      </c>
      <c r="O1590" t="s">
        <v>307</v>
      </c>
      <c r="P1590" t="s">
        <v>307</v>
      </c>
      <c r="Q1590" t="s">
        <v>307</v>
      </c>
      <c r="R1590" t="s">
        <v>307</v>
      </c>
      <c r="S1590" t="s">
        <v>307</v>
      </c>
      <c r="T1590" t="s">
        <v>307</v>
      </c>
      <c r="U1590" t="s">
        <v>307</v>
      </c>
      <c r="V1590" t="s">
        <v>307</v>
      </c>
      <c r="W1590" t="s">
        <v>307</v>
      </c>
      <c r="X1590" t="s">
        <v>307</v>
      </c>
      <c r="Y1590" t="s">
        <v>307</v>
      </c>
      <c r="Z1590" t="s">
        <v>307</v>
      </c>
      <c r="AA1590" t="s">
        <v>307</v>
      </c>
      <c r="AB1590" t="s">
        <v>307</v>
      </c>
      <c r="AC1590" t="s">
        <v>307</v>
      </c>
      <c r="AD1590" t="s">
        <v>307</v>
      </c>
      <c r="AE1590" t="s">
        <v>307</v>
      </c>
      <c r="AF1590" t="s">
        <v>307</v>
      </c>
      <c r="AG1590" t="s">
        <v>307</v>
      </c>
      <c r="AH1590" t="s">
        <v>307</v>
      </c>
      <c r="AI1590" t="s">
        <v>307</v>
      </c>
      <c r="AJ1590" t="s">
        <v>307</v>
      </c>
      <c r="AK1590" t="s">
        <v>307</v>
      </c>
      <c r="AL1590" t="s">
        <v>307</v>
      </c>
      <c r="AM1590" t="s">
        <v>307</v>
      </c>
      <c r="AN1590" t="s">
        <v>307</v>
      </c>
      <c r="AO1590" t="s">
        <v>307</v>
      </c>
      <c r="AP1590" t="s">
        <v>307</v>
      </c>
      <c r="AQ1590" t="s">
        <v>307</v>
      </c>
      <c r="AR1590" t="s">
        <v>307</v>
      </c>
      <c r="AS1590" t="s">
        <v>307</v>
      </c>
    </row>
    <row r="1591" spans="1:45" x14ac:dyDescent="0.25">
      <c r="A1591">
        <v>307</v>
      </c>
      <c r="B1591" t="s">
        <v>174</v>
      </c>
      <c r="C1591" t="s">
        <v>38</v>
      </c>
      <c r="D1591" t="s">
        <v>49</v>
      </c>
      <c r="E1591" t="s">
        <v>307</v>
      </c>
      <c r="F1591" t="s">
        <v>307</v>
      </c>
      <c r="G1591" t="s">
        <v>307</v>
      </c>
      <c r="H1591" t="s">
        <v>307</v>
      </c>
      <c r="I1591" t="s">
        <v>307</v>
      </c>
      <c r="J1591" t="s">
        <v>307</v>
      </c>
      <c r="K1591" t="s">
        <v>307</v>
      </c>
      <c r="L1591" t="s">
        <v>307</v>
      </c>
      <c r="M1591" t="s">
        <v>307</v>
      </c>
      <c r="N1591" t="s">
        <v>307</v>
      </c>
      <c r="O1591" t="s">
        <v>307</v>
      </c>
      <c r="P1591" t="s">
        <v>307</v>
      </c>
      <c r="Q1591" t="s">
        <v>307</v>
      </c>
      <c r="R1591" t="s">
        <v>307</v>
      </c>
      <c r="S1591" t="s">
        <v>307</v>
      </c>
      <c r="T1591" t="s">
        <v>307</v>
      </c>
      <c r="U1591" t="s">
        <v>307</v>
      </c>
      <c r="V1591" t="s">
        <v>307</v>
      </c>
      <c r="W1591" t="s">
        <v>307</v>
      </c>
      <c r="X1591" t="s">
        <v>307</v>
      </c>
      <c r="Y1591" t="s">
        <v>307</v>
      </c>
      <c r="Z1591" t="s">
        <v>307</v>
      </c>
      <c r="AA1591" t="s">
        <v>307</v>
      </c>
      <c r="AB1591" t="s">
        <v>307</v>
      </c>
      <c r="AC1591" t="s">
        <v>307</v>
      </c>
      <c r="AD1591" t="s">
        <v>307</v>
      </c>
      <c r="AE1591" t="s">
        <v>307</v>
      </c>
      <c r="AF1591" t="s">
        <v>307</v>
      </c>
      <c r="AG1591" t="s">
        <v>307</v>
      </c>
      <c r="AH1591" t="s">
        <v>307</v>
      </c>
      <c r="AI1591" t="s">
        <v>307</v>
      </c>
      <c r="AJ1591" t="s">
        <v>307</v>
      </c>
      <c r="AK1591" t="s">
        <v>307</v>
      </c>
      <c r="AL1591" t="s">
        <v>307</v>
      </c>
      <c r="AM1591" t="s">
        <v>307</v>
      </c>
      <c r="AN1591" t="s">
        <v>307</v>
      </c>
      <c r="AO1591" t="s">
        <v>307</v>
      </c>
      <c r="AP1591" t="s">
        <v>307</v>
      </c>
      <c r="AQ1591" t="s">
        <v>307</v>
      </c>
      <c r="AR1591" t="s">
        <v>307</v>
      </c>
      <c r="AS1591" t="s">
        <v>307</v>
      </c>
    </row>
    <row r="1592" spans="1:45" x14ac:dyDescent="0.25">
      <c r="A1592">
        <v>307</v>
      </c>
      <c r="B1592" t="s">
        <v>174</v>
      </c>
      <c r="C1592" t="s">
        <v>450</v>
      </c>
      <c r="D1592" t="s">
        <v>48</v>
      </c>
      <c r="E1592" t="s">
        <v>307</v>
      </c>
      <c r="F1592" t="s">
        <v>307</v>
      </c>
      <c r="G1592" t="s">
        <v>307</v>
      </c>
      <c r="H1592" t="s">
        <v>307</v>
      </c>
      <c r="I1592" t="s">
        <v>307</v>
      </c>
      <c r="J1592" t="s">
        <v>307</v>
      </c>
      <c r="K1592" t="s">
        <v>307</v>
      </c>
      <c r="L1592" t="s">
        <v>307</v>
      </c>
      <c r="M1592" t="s">
        <v>307</v>
      </c>
      <c r="N1592" t="s">
        <v>307</v>
      </c>
      <c r="O1592" t="s">
        <v>307</v>
      </c>
      <c r="P1592" t="s">
        <v>307</v>
      </c>
      <c r="Q1592" t="s">
        <v>307</v>
      </c>
      <c r="R1592" t="s">
        <v>307</v>
      </c>
    </row>
    <row r="1593" spans="1:45" x14ac:dyDescent="0.25">
      <c r="A1593">
        <v>307</v>
      </c>
      <c r="B1593" t="s">
        <v>174</v>
      </c>
      <c r="C1593" t="s">
        <v>449</v>
      </c>
      <c r="D1593" t="s">
        <v>48</v>
      </c>
      <c r="E1593" t="s">
        <v>307</v>
      </c>
      <c r="F1593" t="s">
        <v>307</v>
      </c>
      <c r="G1593" t="s">
        <v>307</v>
      </c>
      <c r="H1593" t="s">
        <v>307</v>
      </c>
      <c r="I1593" t="s">
        <v>307</v>
      </c>
      <c r="J1593" t="s">
        <v>307</v>
      </c>
      <c r="K1593" t="s">
        <v>307</v>
      </c>
      <c r="L1593" t="s">
        <v>307</v>
      </c>
      <c r="M1593" t="s">
        <v>307</v>
      </c>
      <c r="N1593" t="s">
        <v>307</v>
      </c>
      <c r="O1593" t="s">
        <v>307</v>
      </c>
      <c r="P1593" t="s">
        <v>307</v>
      </c>
      <c r="Q1593" t="s">
        <v>307</v>
      </c>
      <c r="R1593" t="s">
        <v>307</v>
      </c>
    </row>
    <row r="1594" spans="1:45" x14ac:dyDescent="0.25">
      <c r="A1594">
        <v>307</v>
      </c>
      <c r="B1594" t="s">
        <v>174</v>
      </c>
      <c r="C1594" t="s">
        <v>475</v>
      </c>
      <c r="D1594" t="s">
        <v>48</v>
      </c>
      <c r="E1594" t="s">
        <v>307</v>
      </c>
      <c r="F1594" t="s">
        <v>307</v>
      </c>
      <c r="G1594" t="s">
        <v>307</v>
      </c>
    </row>
    <row r="1595" spans="1:45" x14ac:dyDescent="0.25">
      <c r="A1595">
        <v>307</v>
      </c>
      <c r="B1595" t="s">
        <v>174</v>
      </c>
      <c r="C1595" t="s">
        <v>42</v>
      </c>
      <c r="D1595" t="s">
        <v>48</v>
      </c>
      <c r="E1595" t="s">
        <v>307</v>
      </c>
      <c r="F1595" t="s">
        <v>307</v>
      </c>
      <c r="G1595" t="s">
        <v>307</v>
      </c>
      <c r="H1595" t="s">
        <v>307</v>
      </c>
      <c r="I1595" t="s">
        <v>307</v>
      </c>
      <c r="J1595" t="s">
        <v>307</v>
      </c>
      <c r="K1595" t="s">
        <v>307</v>
      </c>
      <c r="L1595" t="s">
        <v>307</v>
      </c>
      <c r="M1595" t="s">
        <v>307</v>
      </c>
      <c r="N1595" t="s">
        <v>307</v>
      </c>
      <c r="O1595" t="s">
        <v>307</v>
      </c>
      <c r="P1595" t="s">
        <v>307</v>
      </c>
      <c r="Q1595" t="s">
        <v>307</v>
      </c>
      <c r="R1595" t="s">
        <v>307</v>
      </c>
      <c r="S1595" t="s">
        <v>307</v>
      </c>
      <c r="T1595" t="s">
        <v>307</v>
      </c>
      <c r="U1595" t="s">
        <v>307</v>
      </c>
      <c r="V1595" t="s">
        <v>307</v>
      </c>
      <c r="W1595" t="s">
        <v>307</v>
      </c>
      <c r="X1595" t="s">
        <v>307</v>
      </c>
      <c r="Y1595" t="s">
        <v>307</v>
      </c>
      <c r="Z1595" t="s">
        <v>307</v>
      </c>
    </row>
    <row r="1596" spans="1:45" x14ac:dyDescent="0.25">
      <c r="A1596">
        <v>308</v>
      </c>
      <c r="B1596" t="s">
        <v>175</v>
      </c>
      <c r="C1596" t="s">
        <v>43</v>
      </c>
      <c r="D1596" t="s">
        <v>54</v>
      </c>
      <c r="E1596" t="s">
        <v>307</v>
      </c>
      <c r="F1596" t="s">
        <v>307</v>
      </c>
      <c r="G1596" t="s">
        <v>307</v>
      </c>
      <c r="H1596" t="s">
        <v>307</v>
      </c>
      <c r="I1596" t="s">
        <v>307</v>
      </c>
      <c r="J1596" t="s">
        <v>307</v>
      </c>
      <c r="K1596" t="s">
        <v>307</v>
      </c>
      <c r="L1596" t="s">
        <v>307</v>
      </c>
      <c r="M1596" t="s">
        <v>307</v>
      </c>
      <c r="N1596" t="s">
        <v>307</v>
      </c>
      <c r="O1596" t="s">
        <v>307</v>
      </c>
      <c r="P1596" t="s">
        <v>307</v>
      </c>
      <c r="Q1596" t="s">
        <v>307</v>
      </c>
      <c r="R1596" t="s">
        <v>307</v>
      </c>
      <c r="S1596" t="s">
        <v>307</v>
      </c>
      <c r="T1596" t="s">
        <v>307</v>
      </c>
      <c r="U1596" t="s">
        <v>307</v>
      </c>
      <c r="V1596" t="s">
        <v>307</v>
      </c>
      <c r="W1596" t="s">
        <v>307</v>
      </c>
    </row>
    <row r="1597" spans="1:45" x14ac:dyDescent="0.25">
      <c r="A1597">
        <v>308</v>
      </c>
      <c r="B1597" t="s">
        <v>175</v>
      </c>
      <c r="C1597" t="s">
        <v>43</v>
      </c>
      <c r="D1597" t="s">
        <v>55</v>
      </c>
      <c r="E1597" t="s">
        <v>307</v>
      </c>
      <c r="F1597" t="s">
        <v>307</v>
      </c>
      <c r="G1597" t="s">
        <v>307</v>
      </c>
      <c r="H1597" t="s">
        <v>307</v>
      </c>
      <c r="I1597" t="s">
        <v>307</v>
      </c>
      <c r="J1597" t="s">
        <v>307</v>
      </c>
      <c r="K1597" t="s">
        <v>307</v>
      </c>
      <c r="L1597" t="s">
        <v>307</v>
      </c>
      <c r="M1597" t="s">
        <v>307</v>
      </c>
      <c r="N1597" t="s">
        <v>307</v>
      </c>
      <c r="O1597" t="s">
        <v>307</v>
      </c>
      <c r="P1597" t="s">
        <v>307</v>
      </c>
      <c r="Q1597" t="s">
        <v>307</v>
      </c>
      <c r="R1597" t="s">
        <v>307</v>
      </c>
      <c r="S1597" t="s">
        <v>307</v>
      </c>
      <c r="T1597" t="s">
        <v>307</v>
      </c>
      <c r="U1597" t="s">
        <v>307</v>
      </c>
      <c r="V1597" t="s">
        <v>307</v>
      </c>
      <c r="W1597" t="s">
        <v>307</v>
      </c>
    </row>
    <row r="1598" spans="1:45" x14ac:dyDescent="0.25">
      <c r="A1598">
        <v>308</v>
      </c>
      <c r="B1598" t="s">
        <v>175</v>
      </c>
      <c r="C1598" t="s">
        <v>43</v>
      </c>
      <c r="D1598" t="s">
        <v>56</v>
      </c>
      <c r="E1598" t="s">
        <v>307</v>
      </c>
      <c r="F1598" t="s">
        <v>307</v>
      </c>
      <c r="G1598" t="s">
        <v>307</v>
      </c>
      <c r="H1598" t="s">
        <v>307</v>
      </c>
      <c r="I1598" t="s">
        <v>307</v>
      </c>
      <c r="J1598" t="s">
        <v>307</v>
      </c>
      <c r="K1598" t="s">
        <v>307</v>
      </c>
      <c r="L1598" t="s">
        <v>307</v>
      </c>
      <c r="M1598" t="s">
        <v>307</v>
      </c>
      <c r="N1598" t="s">
        <v>307</v>
      </c>
      <c r="O1598" t="s">
        <v>307</v>
      </c>
      <c r="P1598" t="s">
        <v>307</v>
      </c>
      <c r="Q1598" t="s">
        <v>307</v>
      </c>
      <c r="R1598" t="s">
        <v>307</v>
      </c>
      <c r="S1598" t="s">
        <v>307</v>
      </c>
      <c r="T1598" t="s">
        <v>307</v>
      </c>
      <c r="U1598" t="s">
        <v>307</v>
      </c>
      <c r="V1598" t="s">
        <v>307</v>
      </c>
      <c r="W1598" t="s">
        <v>307</v>
      </c>
    </row>
    <row r="1599" spans="1:45" x14ac:dyDescent="0.25">
      <c r="A1599">
        <v>308</v>
      </c>
      <c r="B1599" t="s">
        <v>175</v>
      </c>
      <c r="C1599" t="s">
        <v>43</v>
      </c>
      <c r="D1599" t="s">
        <v>57</v>
      </c>
      <c r="E1599" t="s">
        <v>307</v>
      </c>
      <c r="F1599" t="s">
        <v>307</v>
      </c>
      <c r="G1599" t="s">
        <v>307</v>
      </c>
      <c r="H1599" t="s">
        <v>307</v>
      </c>
      <c r="I1599" t="s">
        <v>307</v>
      </c>
      <c r="J1599" t="s">
        <v>307</v>
      </c>
      <c r="K1599" t="s">
        <v>307</v>
      </c>
      <c r="L1599" t="s">
        <v>307</v>
      </c>
      <c r="M1599" t="s">
        <v>307</v>
      </c>
      <c r="N1599" t="s">
        <v>307</v>
      </c>
      <c r="O1599" t="s">
        <v>307</v>
      </c>
      <c r="P1599" t="s">
        <v>307</v>
      </c>
      <c r="Q1599" t="s">
        <v>307</v>
      </c>
      <c r="R1599" t="s">
        <v>307</v>
      </c>
      <c r="S1599" t="s">
        <v>307</v>
      </c>
      <c r="T1599" t="s">
        <v>307</v>
      </c>
      <c r="U1599" t="s">
        <v>307</v>
      </c>
      <c r="V1599" t="s">
        <v>307</v>
      </c>
      <c r="W1599" t="s">
        <v>307</v>
      </c>
    </row>
    <row r="1600" spans="1:45" x14ac:dyDescent="0.25">
      <c r="A1600">
        <v>308</v>
      </c>
      <c r="B1600" t="s">
        <v>175</v>
      </c>
      <c r="C1600" t="s">
        <v>43</v>
      </c>
      <c r="D1600" t="s">
        <v>58</v>
      </c>
      <c r="E1600" t="s">
        <v>307</v>
      </c>
      <c r="F1600" t="s">
        <v>307</v>
      </c>
      <c r="G1600" t="s">
        <v>307</v>
      </c>
      <c r="H1600" t="s">
        <v>307</v>
      </c>
      <c r="I1600" t="s">
        <v>307</v>
      </c>
      <c r="J1600" t="s">
        <v>307</v>
      </c>
      <c r="K1600" t="s">
        <v>307</v>
      </c>
      <c r="L1600" t="s">
        <v>307</v>
      </c>
      <c r="M1600" t="s">
        <v>307</v>
      </c>
      <c r="N1600" t="s">
        <v>307</v>
      </c>
      <c r="O1600" t="s">
        <v>307</v>
      </c>
      <c r="P1600" t="s">
        <v>307</v>
      </c>
      <c r="Q1600" t="s">
        <v>307</v>
      </c>
      <c r="R1600" t="s">
        <v>307</v>
      </c>
      <c r="S1600" t="s">
        <v>307</v>
      </c>
      <c r="T1600" t="s">
        <v>307</v>
      </c>
      <c r="U1600" t="s">
        <v>307</v>
      </c>
      <c r="V1600" t="s">
        <v>307</v>
      </c>
      <c r="W1600" t="s">
        <v>307</v>
      </c>
    </row>
    <row r="1601" spans="1:45" x14ac:dyDescent="0.25">
      <c r="A1601">
        <v>308</v>
      </c>
      <c r="B1601" t="s">
        <v>175</v>
      </c>
      <c r="C1601" t="s">
        <v>43</v>
      </c>
      <c r="D1601" t="s">
        <v>59</v>
      </c>
      <c r="E1601" t="s">
        <v>307</v>
      </c>
      <c r="F1601" t="s">
        <v>307</v>
      </c>
      <c r="G1601" t="s">
        <v>307</v>
      </c>
      <c r="H1601" t="s">
        <v>307</v>
      </c>
      <c r="I1601" t="s">
        <v>307</v>
      </c>
      <c r="J1601" t="s">
        <v>307</v>
      </c>
      <c r="K1601" t="s">
        <v>307</v>
      </c>
      <c r="L1601" t="s">
        <v>307</v>
      </c>
      <c r="M1601" t="s">
        <v>307</v>
      </c>
      <c r="N1601" t="s">
        <v>307</v>
      </c>
      <c r="O1601" t="s">
        <v>307</v>
      </c>
      <c r="P1601" t="s">
        <v>307</v>
      </c>
      <c r="Q1601" t="s">
        <v>307</v>
      </c>
      <c r="R1601" t="s">
        <v>307</v>
      </c>
      <c r="S1601" t="s">
        <v>307</v>
      </c>
      <c r="T1601" t="s">
        <v>307</v>
      </c>
      <c r="U1601" t="s">
        <v>307</v>
      </c>
      <c r="V1601" t="s">
        <v>307</v>
      </c>
      <c r="W1601" t="s">
        <v>307</v>
      </c>
    </row>
    <row r="1602" spans="1:45" x14ac:dyDescent="0.25">
      <c r="A1602">
        <v>308</v>
      </c>
      <c r="B1602" t="s">
        <v>175</v>
      </c>
      <c r="C1602" t="s">
        <v>43</v>
      </c>
      <c r="D1602" t="s">
        <v>60</v>
      </c>
      <c r="E1602" t="s">
        <v>307</v>
      </c>
      <c r="F1602" t="s">
        <v>307</v>
      </c>
      <c r="G1602" t="s">
        <v>307</v>
      </c>
      <c r="H1602" t="s">
        <v>307</v>
      </c>
      <c r="I1602" t="s">
        <v>307</v>
      </c>
      <c r="J1602" t="s">
        <v>307</v>
      </c>
      <c r="K1602" t="s">
        <v>307</v>
      </c>
      <c r="L1602" t="s">
        <v>307</v>
      </c>
      <c r="M1602" t="s">
        <v>307</v>
      </c>
      <c r="N1602" t="s">
        <v>307</v>
      </c>
      <c r="O1602" t="s">
        <v>307</v>
      </c>
      <c r="P1602" t="s">
        <v>307</v>
      </c>
      <c r="Q1602" t="s">
        <v>307</v>
      </c>
      <c r="R1602" t="s">
        <v>307</v>
      </c>
      <c r="S1602" t="s">
        <v>307</v>
      </c>
      <c r="T1602" t="s">
        <v>307</v>
      </c>
      <c r="U1602" t="s">
        <v>307</v>
      </c>
      <c r="V1602" t="s">
        <v>307</v>
      </c>
      <c r="W1602" t="s">
        <v>307</v>
      </c>
    </row>
    <row r="1603" spans="1:45" x14ac:dyDescent="0.25">
      <c r="A1603">
        <v>308</v>
      </c>
      <c r="B1603" t="s">
        <v>175</v>
      </c>
      <c r="C1603" t="s">
        <v>43</v>
      </c>
      <c r="D1603" t="s">
        <v>61</v>
      </c>
      <c r="E1603" t="s">
        <v>307</v>
      </c>
      <c r="F1603" t="s">
        <v>307</v>
      </c>
      <c r="G1603" t="s">
        <v>307</v>
      </c>
      <c r="H1603" t="s">
        <v>307</v>
      </c>
      <c r="I1603" t="s">
        <v>307</v>
      </c>
      <c r="J1603" t="s">
        <v>307</v>
      </c>
      <c r="K1603" t="s">
        <v>307</v>
      </c>
      <c r="L1603" t="s">
        <v>307</v>
      </c>
      <c r="M1603" t="s">
        <v>307</v>
      </c>
      <c r="N1603" t="s">
        <v>307</v>
      </c>
      <c r="O1603" t="s">
        <v>307</v>
      </c>
      <c r="P1603" t="s">
        <v>307</v>
      </c>
      <c r="Q1603" t="s">
        <v>307</v>
      </c>
      <c r="R1603" t="s">
        <v>307</v>
      </c>
      <c r="S1603" t="s">
        <v>307</v>
      </c>
      <c r="T1603" t="s">
        <v>307</v>
      </c>
      <c r="U1603" t="s">
        <v>307</v>
      </c>
      <c r="V1603" t="s">
        <v>307</v>
      </c>
      <c r="W1603" t="s">
        <v>307</v>
      </c>
    </row>
    <row r="1604" spans="1:45" x14ac:dyDescent="0.25">
      <c r="A1604">
        <v>308</v>
      </c>
      <c r="B1604" t="s">
        <v>175</v>
      </c>
      <c r="C1604" t="s">
        <v>43</v>
      </c>
      <c r="D1604" t="s">
        <v>62</v>
      </c>
      <c r="E1604" t="s">
        <v>307</v>
      </c>
      <c r="F1604" t="s">
        <v>307</v>
      </c>
      <c r="G1604" t="s">
        <v>307</v>
      </c>
      <c r="H1604" t="s">
        <v>307</v>
      </c>
      <c r="I1604" t="s">
        <v>307</v>
      </c>
      <c r="J1604" t="s">
        <v>307</v>
      </c>
      <c r="K1604" t="s">
        <v>307</v>
      </c>
      <c r="L1604" t="s">
        <v>307</v>
      </c>
      <c r="M1604" t="s">
        <v>307</v>
      </c>
      <c r="N1604" t="s">
        <v>307</v>
      </c>
      <c r="O1604" t="s">
        <v>307</v>
      </c>
      <c r="P1604" t="s">
        <v>307</v>
      </c>
      <c r="Q1604" t="s">
        <v>307</v>
      </c>
      <c r="R1604" t="s">
        <v>307</v>
      </c>
      <c r="S1604" t="s">
        <v>307</v>
      </c>
      <c r="T1604" t="s">
        <v>307</v>
      </c>
      <c r="U1604" t="s">
        <v>307</v>
      </c>
      <c r="V1604" t="s">
        <v>307</v>
      </c>
      <c r="W1604" t="s">
        <v>307</v>
      </c>
    </row>
    <row r="1605" spans="1:45" x14ac:dyDescent="0.25">
      <c r="A1605">
        <v>308</v>
      </c>
      <c r="B1605" t="s">
        <v>175</v>
      </c>
      <c r="C1605" t="s">
        <v>36</v>
      </c>
      <c r="D1605" t="s">
        <v>47</v>
      </c>
      <c r="E1605" t="s">
        <v>307</v>
      </c>
      <c r="F1605" t="s">
        <v>307</v>
      </c>
      <c r="G1605" t="s">
        <v>307</v>
      </c>
      <c r="H1605" t="s">
        <v>307</v>
      </c>
      <c r="I1605" t="s">
        <v>307</v>
      </c>
      <c r="J1605" t="s">
        <v>307</v>
      </c>
      <c r="K1605" t="s">
        <v>307</v>
      </c>
      <c r="L1605" t="s">
        <v>307</v>
      </c>
      <c r="M1605" t="s">
        <v>307</v>
      </c>
      <c r="N1605" t="s">
        <v>307</v>
      </c>
      <c r="O1605" t="s">
        <v>307</v>
      </c>
      <c r="P1605" t="s">
        <v>307</v>
      </c>
      <c r="Q1605" t="s">
        <v>307</v>
      </c>
      <c r="R1605" t="s">
        <v>307</v>
      </c>
      <c r="S1605" t="s">
        <v>307</v>
      </c>
      <c r="T1605" t="s">
        <v>307</v>
      </c>
      <c r="U1605" t="s">
        <v>307</v>
      </c>
      <c r="V1605" t="s">
        <v>307</v>
      </c>
      <c r="W1605" t="s">
        <v>307</v>
      </c>
      <c r="X1605" t="s">
        <v>307</v>
      </c>
      <c r="Y1605" t="s">
        <v>307</v>
      </c>
      <c r="Z1605" t="s">
        <v>307</v>
      </c>
      <c r="AA1605" t="s">
        <v>307</v>
      </c>
      <c r="AB1605" t="s">
        <v>307</v>
      </c>
      <c r="AC1605" t="s">
        <v>307</v>
      </c>
      <c r="AD1605" t="s">
        <v>307</v>
      </c>
      <c r="AE1605" t="s">
        <v>307</v>
      </c>
      <c r="AF1605" t="s">
        <v>307</v>
      </c>
      <c r="AG1605" t="s">
        <v>307</v>
      </c>
      <c r="AH1605" t="s">
        <v>307</v>
      </c>
      <c r="AI1605" t="s">
        <v>307</v>
      </c>
      <c r="AJ1605" t="s">
        <v>307</v>
      </c>
      <c r="AK1605" t="s">
        <v>307</v>
      </c>
      <c r="AL1605" t="s">
        <v>307</v>
      </c>
      <c r="AM1605" t="s">
        <v>307</v>
      </c>
      <c r="AN1605" t="s">
        <v>307</v>
      </c>
      <c r="AO1605" t="s">
        <v>307</v>
      </c>
      <c r="AP1605" t="s">
        <v>307</v>
      </c>
      <c r="AQ1605" t="s">
        <v>307</v>
      </c>
      <c r="AR1605" t="s">
        <v>307</v>
      </c>
      <c r="AS1605" t="s">
        <v>307</v>
      </c>
    </row>
    <row r="1606" spans="1:45" x14ac:dyDescent="0.25">
      <c r="A1606">
        <v>308</v>
      </c>
      <c r="B1606" t="s">
        <v>175</v>
      </c>
      <c r="C1606" t="s">
        <v>36</v>
      </c>
      <c r="D1606" t="s">
        <v>48</v>
      </c>
      <c r="E1606" t="s">
        <v>307</v>
      </c>
      <c r="F1606" t="s">
        <v>307</v>
      </c>
      <c r="G1606" t="s">
        <v>307</v>
      </c>
      <c r="H1606" t="s">
        <v>307</v>
      </c>
      <c r="I1606" t="s">
        <v>307</v>
      </c>
      <c r="J1606" t="s">
        <v>307</v>
      </c>
      <c r="K1606" t="s">
        <v>307</v>
      </c>
      <c r="L1606" t="s">
        <v>307</v>
      </c>
      <c r="M1606" t="s">
        <v>307</v>
      </c>
      <c r="N1606" t="s">
        <v>307</v>
      </c>
      <c r="O1606" t="s">
        <v>307</v>
      </c>
      <c r="P1606" t="s">
        <v>307</v>
      </c>
      <c r="Q1606" t="s">
        <v>307</v>
      </c>
      <c r="R1606" t="s">
        <v>307</v>
      </c>
      <c r="S1606" t="s">
        <v>307</v>
      </c>
      <c r="T1606" t="s">
        <v>307</v>
      </c>
      <c r="U1606" t="s">
        <v>307</v>
      </c>
      <c r="V1606" t="s">
        <v>307</v>
      </c>
      <c r="W1606" t="s">
        <v>307</v>
      </c>
      <c r="X1606" t="s">
        <v>307</v>
      </c>
      <c r="Y1606" t="s">
        <v>307</v>
      </c>
      <c r="Z1606" t="s">
        <v>307</v>
      </c>
      <c r="AA1606" t="s">
        <v>307</v>
      </c>
      <c r="AB1606" t="s">
        <v>307</v>
      </c>
      <c r="AC1606" t="s">
        <v>307</v>
      </c>
      <c r="AD1606" t="s">
        <v>307</v>
      </c>
      <c r="AE1606" t="s">
        <v>307</v>
      </c>
      <c r="AF1606" t="s">
        <v>307</v>
      </c>
      <c r="AG1606" t="s">
        <v>307</v>
      </c>
      <c r="AH1606" t="s">
        <v>307</v>
      </c>
      <c r="AI1606" t="s">
        <v>307</v>
      </c>
      <c r="AJ1606" t="s">
        <v>307</v>
      </c>
      <c r="AK1606" t="s">
        <v>307</v>
      </c>
      <c r="AL1606" t="s">
        <v>307</v>
      </c>
      <c r="AM1606" t="s">
        <v>307</v>
      </c>
      <c r="AN1606" t="s">
        <v>307</v>
      </c>
      <c r="AO1606" t="s">
        <v>307</v>
      </c>
      <c r="AP1606" t="s">
        <v>307</v>
      </c>
      <c r="AQ1606" t="s">
        <v>307</v>
      </c>
      <c r="AR1606" t="s">
        <v>307</v>
      </c>
      <c r="AS1606" t="s">
        <v>307</v>
      </c>
    </row>
    <row r="1607" spans="1:45" x14ac:dyDescent="0.25">
      <c r="A1607">
        <v>308</v>
      </c>
      <c r="B1607" t="s">
        <v>175</v>
      </c>
      <c r="C1607" t="s">
        <v>36</v>
      </c>
      <c r="D1607" t="s">
        <v>49</v>
      </c>
      <c r="E1607" t="s">
        <v>307</v>
      </c>
      <c r="F1607" t="s">
        <v>307</v>
      </c>
      <c r="G1607" t="s">
        <v>307</v>
      </c>
      <c r="H1607" t="s">
        <v>307</v>
      </c>
      <c r="I1607" t="s">
        <v>307</v>
      </c>
      <c r="J1607" t="s">
        <v>307</v>
      </c>
      <c r="K1607" t="s">
        <v>307</v>
      </c>
      <c r="L1607" t="s">
        <v>307</v>
      </c>
      <c r="M1607" t="s">
        <v>307</v>
      </c>
      <c r="N1607" t="s">
        <v>307</v>
      </c>
      <c r="O1607" t="s">
        <v>307</v>
      </c>
      <c r="P1607" t="s">
        <v>307</v>
      </c>
      <c r="Q1607" t="s">
        <v>307</v>
      </c>
      <c r="R1607" t="s">
        <v>307</v>
      </c>
      <c r="S1607" t="s">
        <v>307</v>
      </c>
      <c r="T1607" t="s">
        <v>307</v>
      </c>
      <c r="U1607" t="s">
        <v>307</v>
      </c>
      <c r="V1607" t="s">
        <v>307</v>
      </c>
      <c r="W1607" t="s">
        <v>307</v>
      </c>
      <c r="X1607" t="s">
        <v>307</v>
      </c>
      <c r="Y1607" t="s">
        <v>307</v>
      </c>
      <c r="Z1607" t="s">
        <v>307</v>
      </c>
      <c r="AA1607" t="s">
        <v>307</v>
      </c>
      <c r="AB1607" t="s">
        <v>307</v>
      </c>
      <c r="AC1607" t="s">
        <v>307</v>
      </c>
      <c r="AD1607" t="s">
        <v>307</v>
      </c>
      <c r="AE1607" t="s">
        <v>307</v>
      </c>
      <c r="AF1607" t="s">
        <v>307</v>
      </c>
      <c r="AG1607" t="s">
        <v>307</v>
      </c>
      <c r="AH1607" t="s">
        <v>307</v>
      </c>
      <c r="AI1607" t="s">
        <v>307</v>
      </c>
      <c r="AJ1607" t="s">
        <v>307</v>
      </c>
      <c r="AK1607" t="s">
        <v>307</v>
      </c>
      <c r="AL1607" t="s">
        <v>307</v>
      </c>
      <c r="AM1607" t="s">
        <v>307</v>
      </c>
      <c r="AN1607" t="s">
        <v>307</v>
      </c>
      <c r="AO1607" t="s">
        <v>307</v>
      </c>
      <c r="AP1607" t="s">
        <v>307</v>
      </c>
      <c r="AQ1607" t="s">
        <v>307</v>
      </c>
      <c r="AR1607" t="s">
        <v>307</v>
      </c>
      <c r="AS1607" t="s">
        <v>307</v>
      </c>
    </row>
    <row r="1608" spans="1:45" x14ac:dyDescent="0.25">
      <c r="A1608">
        <v>308</v>
      </c>
      <c r="B1608" t="s">
        <v>175</v>
      </c>
      <c r="C1608" t="s">
        <v>37</v>
      </c>
      <c r="D1608" t="s">
        <v>47</v>
      </c>
      <c r="E1608" t="s">
        <v>307</v>
      </c>
      <c r="F1608" t="s">
        <v>307</v>
      </c>
      <c r="G1608" t="s">
        <v>307</v>
      </c>
      <c r="H1608" t="s">
        <v>307</v>
      </c>
      <c r="I1608" t="s">
        <v>307</v>
      </c>
      <c r="J1608" t="s">
        <v>307</v>
      </c>
      <c r="K1608" t="s">
        <v>307</v>
      </c>
      <c r="L1608" t="s">
        <v>307</v>
      </c>
      <c r="M1608" t="s">
        <v>307</v>
      </c>
      <c r="N1608" t="s">
        <v>307</v>
      </c>
      <c r="O1608" t="s">
        <v>307</v>
      </c>
      <c r="P1608" t="s">
        <v>307</v>
      </c>
      <c r="Q1608" t="s">
        <v>307</v>
      </c>
      <c r="R1608" t="s">
        <v>307</v>
      </c>
      <c r="S1608" t="s">
        <v>307</v>
      </c>
      <c r="T1608" t="s">
        <v>307</v>
      </c>
      <c r="U1608" t="s">
        <v>307</v>
      </c>
      <c r="V1608" t="s">
        <v>307</v>
      </c>
      <c r="W1608" t="s">
        <v>307</v>
      </c>
      <c r="X1608" t="s">
        <v>307</v>
      </c>
      <c r="Y1608" t="s">
        <v>307</v>
      </c>
      <c r="Z1608" t="s">
        <v>307</v>
      </c>
      <c r="AA1608" t="s">
        <v>307</v>
      </c>
      <c r="AB1608" t="s">
        <v>307</v>
      </c>
      <c r="AC1608" t="s">
        <v>307</v>
      </c>
      <c r="AD1608" t="s">
        <v>307</v>
      </c>
      <c r="AE1608" t="s">
        <v>307</v>
      </c>
      <c r="AF1608" t="s">
        <v>307</v>
      </c>
      <c r="AG1608" t="s">
        <v>307</v>
      </c>
      <c r="AH1608" t="s">
        <v>307</v>
      </c>
      <c r="AI1608" t="s">
        <v>307</v>
      </c>
      <c r="AJ1608" t="s">
        <v>307</v>
      </c>
      <c r="AK1608" t="s">
        <v>307</v>
      </c>
      <c r="AL1608" t="s">
        <v>307</v>
      </c>
      <c r="AM1608" t="s">
        <v>307</v>
      </c>
      <c r="AN1608" t="s">
        <v>307</v>
      </c>
      <c r="AO1608" t="s">
        <v>307</v>
      </c>
      <c r="AP1608" t="s">
        <v>307</v>
      </c>
      <c r="AQ1608" t="s">
        <v>307</v>
      </c>
      <c r="AR1608" t="s">
        <v>307</v>
      </c>
      <c r="AS1608" t="s">
        <v>307</v>
      </c>
    </row>
    <row r="1609" spans="1:45" x14ac:dyDescent="0.25">
      <c r="A1609">
        <v>308</v>
      </c>
      <c r="B1609" t="s">
        <v>175</v>
      </c>
      <c r="C1609" t="s">
        <v>37</v>
      </c>
      <c r="D1609" t="s">
        <v>48</v>
      </c>
      <c r="E1609" t="s">
        <v>307</v>
      </c>
      <c r="F1609" t="s">
        <v>307</v>
      </c>
      <c r="G1609" t="s">
        <v>307</v>
      </c>
      <c r="H1609" t="s">
        <v>307</v>
      </c>
      <c r="I1609" t="s">
        <v>307</v>
      </c>
      <c r="J1609" t="s">
        <v>307</v>
      </c>
      <c r="K1609" t="s">
        <v>307</v>
      </c>
      <c r="L1609" t="s">
        <v>307</v>
      </c>
      <c r="M1609" t="s">
        <v>307</v>
      </c>
      <c r="N1609" t="s">
        <v>307</v>
      </c>
      <c r="O1609" t="s">
        <v>307</v>
      </c>
      <c r="P1609" t="s">
        <v>307</v>
      </c>
      <c r="Q1609" t="s">
        <v>307</v>
      </c>
      <c r="R1609" t="s">
        <v>307</v>
      </c>
      <c r="S1609" t="s">
        <v>307</v>
      </c>
      <c r="T1609" t="s">
        <v>307</v>
      </c>
      <c r="U1609" t="s">
        <v>307</v>
      </c>
      <c r="V1609" t="s">
        <v>307</v>
      </c>
      <c r="W1609" t="s">
        <v>307</v>
      </c>
      <c r="X1609" t="s">
        <v>307</v>
      </c>
      <c r="Y1609" t="s">
        <v>307</v>
      </c>
      <c r="Z1609" t="s">
        <v>307</v>
      </c>
      <c r="AA1609" t="s">
        <v>307</v>
      </c>
      <c r="AB1609" t="s">
        <v>307</v>
      </c>
      <c r="AC1609" t="s">
        <v>307</v>
      </c>
      <c r="AD1609" t="s">
        <v>307</v>
      </c>
      <c r="AE1609" t="s">
        <v>307</v>
      </c>
      <c r="AF1609" t="s">
        <v>307</v>
      </c>
      <c r="AG1609" t="s">
        <v>307</v>
      </c>
      <c r="AH1609" t="s">
        <v>307</v>
      </c>
      <c r="AI1609" t="s">
        <v>307</v>
      </c>
      <c r="AJ1609" t="s">
        <v>307</v>
      </c>
      <c r="AK1609" t="s">
        <v>307</v>
      </c>
      <c r="AL1609" t="s">
        <v>307</v>
      </c>
      <c r="AM1609" t="s">
        <v>307</v>
      </c>
      <c r="AN1609" t="s">
        <v>307</v>
      </c>
      <c r="AO1609" t="s">
        <v>307</v>
      </c>
      <c r="AP1609" t="s">
        <v>307</v>
      </c>
      <c r="AQ1609" t="s">
        <v>307</v>
      </c>
      <c r="AR1609" t="s">
        <v>307</v>
      </c>
      <c r="AS1609" t="s">
        <v>307</v>
      </c>
    </row>
    <row r="1610" spans="1:45" x14ac:dyDescent="0.25">
      <c r="A1610">
        <v>308</v>
      </c>
      <c r="B1610" t="s">
        <v>175</v>
      </c>
      <c r="C1610" t="s">
        <v>37</v>
      </c>
      <c r="D1610" t="s">
        <v>49</v>
      </c>
      <c r="E1610" t="s">
        <v>307</v>
      </c>
      <c r="F1610" t="s">
        <v>307</v>
      </c>
      <c r="G1610" t="s">
        <v>307</v>
      </c>
      <c r="H1610" t="s">
        <v>307</v>
      </c>
      <c r="I1610" t="s">
        <v>307</v>
      </c>
      <c r="J1610" t="s">
        <v>307</v>
      </c>
      <c r="K1610" t="s">
        <v>307</v>
      </c>
      <c r="L1610" t="s">
        <v>307</v>
      </c>
      <c r="M1610" t="s">
        <v>307</v>
      </c>
      <c r="N1610" t="s">
        <v>307</v>
      </c>
      <c r="O1610" t="s">
        <v>307</v>
      </c>
      <c r="P1610" t="s">
        <v>307</v>
      </c>
      <c r="Q1610" t="s">
        <v>307</v>
      </c>
      <c r="R1610" t="s">
        <v>307</v>
      </c>
      <c r="S1610" t="s">
        <v>307</v>
      </c>
      <c r="T1610" t="s">
        <v>307</v>
      </c>
      <c r="U1610" t="s">
        <v>307</v>
      </c>
      <c r="V1610" t="s">
        <v>307</v>
      </c>
      <c r="W1610" t="s">
        <v>307</v>
      </c>
      <c r="X1610" t="s">
        <v>307</v>
      </c>
      <c r="Y1610" t="s">
        <v>307</v>
      </c>
      <c r="Z1610" t="s">
        <v>307</v>
      </c>
      <c r="AA1610" t="s">
        <v>307</v>
      </c>
      <c r="AB1610" t="s">
        <v>307</v>
      </c>
      <c r="AC1610" t="s">
        <v>307</v>
      </c>
      <c r="AD1610" t="s">
        <v>307</v>
      </c>
      <c r="AE1610" t="s">
        <v>307</v>
      </c>
      <c r="AF1610" t="s">
        <v>307</v>
      </c>
      <c r="AG1610" t="s">
        <v>307</v>
      </c>
      <c r="AH1610" t="s">
        <v>307</v>
      </c>
      <c r="AI1610" t="s">
        <v>307</v>
      </c>
      <c r="AJ1610" t="s">
        <v>307</v>
      </c>
      <c r="AK1610" t="s">
        <v>307</v>
      </c>
      <c r="AL1610" t="s">
        <v>307</v>
      </c>
      <c r="AM1610" t="s">
        <v>307</v>
      </c>
      <c r="AN1610" t="s">
        <v>307</v>
      </c>
      <c r="AO1610" t="s">
        <v>307</v>
      </c>
      <c r="AP1610" t="s">
        <v>307</v>
      </c>
      <c r="AQ1610" t="s">
        <v>307</v>
      </c>
      <c r="AR1610" t="s">
        <v>307</v>
      </c>
      <c r="AS1610" t="s">
        <v>307</v>
      </c>
    </row>
    <row r="1611" spans="1:45" x14ac:dyDescent="0.25">
      <c r="A1611">
        <v>308</v>
      </c>
      <c r="B1611" t="s">
        <v>175</v>
      </c>
      <c r="C1611" t="s">
        <v>476</v>
      </c>
      <c r="D1611" t="s">
        <v>48</v>
      </c>
      <c r="E1611" t="s">
        <v>307</v>
      </c>
      <c r="F1611" t="s">
        <v>307</v>
      </c>
      <c r="G1611" t="s">
        <v>307</v>
      </c>
    </row>
    <row r="1612" spans="1:45" x14ac:dyDescent="0.25">
      <c r="A1612">
        <v>308</v>
      </c>
      <c r="B1612" t="s">
        <v>175</v>
      </c>
      <c r="C1612" t="s">
        <v>477</v>
      </c>
      <c r="D1612" t="s">
        <v>48</v>
      </c>
      <c r="E1612" t="s">
        <v>307</v>
      </c>
      <c r="F1612" t="s">
        <v>307</v>
      </c>
      <c r="G1612" t="s">
        <v>307</v>
      </c>
    </row>
    <row r="1613" spans="1:45" x14ac:dyDescent="0.25">
      <c r="A1613">
        <v>308</v>
      </c>
      <c r="B1613" t="s">
        <v>175</v>
      </c>
      <c r="C1613" t="s">
        <v>45</v>
      </c>
      <c r="D1613" t="s">
        <v>63</v>
      </c>
      <c r="E1613" t="s">
        <v>307</v>
      </c>
      <c r="F1613" t="s">
        <v>307</v>
      </c>
      <c r="G1613" t="s">
        <v>307</v>
      </c>
      <c r="H1613" t="s">
        <v>307</v>
      </c>
      <c r="I1613" t="s">
        <v>307</v>
      </c>
      <c r="J1613" t="s">
        <v>307</v>
      </c>
      <c r="K1613" t="s">
        <v>307</v>
      </c>
      <c r="L1613" t="s">
        <v>307</v>
      </c>
      <c r="M1613" t="s">
        <v>307</v>
      </c>
      <c r="N1613" t="s">
        <v>307</v>
      </c>
      <c r="O1613" t="s">
        <v>307</v>
      </c>
      <c r="P1613" t="s">
        <v>307</v>
      </c>
      <c r="Q1613" t="s">
        <v>307</v>
      </c>
      <c r="R1613" t="s">
        <v>307</v>
      </c>
      <c r="S1613" t="s">
        <v>307</v>
      </c>
      <c r="T1613" t="s">
        <v>307</v>
      </c>
      <c r="U1613" t="s">
        <v>307</v>
      </c>
      <c r="V1613" t="s">
        <v>307</v>
      </c>
      <c r="W1613" t="s">
        <v>307</v>
      </c>
    </row>
    <row r="1614" spans="1:45" x14ac:dyDescent="0.25">
      <c r="A1614">
        <v>308</v>
      </c>
      <c r="B1614" t="s">
        <v>175</v>
      </c>
      <c r="C1614" t="s">
        <v>45</v>
      </c>
      <c r="D1614" t="s">
        <v>64</v>
      </c>
      <c r="E1614" t="s">
        <v>307</v>
      </c>
      <c r="F1614" t="s">
        <v>307</v>
      </c>
      <c r="G1614" t="s">
        <v>307</v>
      </c>
      <c r="H1614" t="s">
        <v>307</v>
      </c>
      <c r="I1614" t="s">
        <v>307</v>
      </c>
      <c r="J1614" t="s">
        <v>307</v>
      </c>
      <c r="K1614" t="s">
        <v>307</v>
      </c>
      <c r="L1614" t="s">
        <v>307</v>
      </c>
      <c r="M1614" t="s">
        <v>307</v>
      </c>
      <c r="N1614" t="s">
        <v>307</v>
      </c>
      <c r="O1614" t="s">
        <v>307</v>
      </c>
      <c r="P1614" t="s">
        <v>307</v>
      </c>
      <c r="Q1614" t="s">
        <v>307</v>
      </c>
      <c r="R1614" t="s">
        <v>307</v>
      </c>
      <c r="S1614" t="s">
        <v>307</v>
      </c>
      <c r="T1614" t="s">
        <v>307</v>
      </c>
      <c r="U1614" t="s">
        <v>307</v>
      </c>
      <c r="V1614" t="s">
        <v>307</v>
      </c>
      <c r="W1614" t="s">
        <v>307</v>
      </c>
    </row>
    <row r="1615" spans="1:45" x14ac:dyDescent="0.25">
      <c r="A1615">
        <v>308</v>
      </c>
      <c r="B1615" t="s">
        <v>175</v>
      </c>
      <c r="C1615" t="s">
        <v>40</v>
      </c>
      <c r="D1615" t="s">
        <v>52</v>
      </c>
      <c r="E1615" t="s">
        <v>307</v>
      </c>
      <c r="F1615" t="s">
        <v>307</v>
      </c>
      <c r="G1615" t="s">
        <v>307</v>
      </c>
      <c r="H1615" t="s">
        <v>307</v>
      </c>
      <c r="I1615" t="s">
        <v>307</v>
      </c>
      <c r="J1615" t="s">
        <v>307</v>
      </c>
      <c r="K1615" t="s">
        <v>307</v>
      </c>
      <c r="L1615" t="s">
        <v>307</v>
      </c>
      <c r="M1615" t="s">
        <v>307</v>
      </c>
      <c r="N1615" t="s">
        <v>307</v>
      </c>
      <c r="O1615" t="s">
        <v>307</v>
      </c>
      <c r="P1615" t="s">
        <v>307</v>
      </c>
      <c r="Q1615" t="s">
        <v>307</v>
      </c>
      <c r="R1615" t="s">
        <v>307</v>
      </c>
      <c r="S1615" t="s">
        <v>307</v>
      </c>
      <c r="T1615" t="s">
        <v>307</v>
      </c>
      <c r="U1615" t="s">
        <v>307</v>
      </c>
      <c r="V1615" t="s">
        <v>307</v>
      </c>
      <c r="W1615" t="s">
        <v>307</v>
      </c>
      <c r="X1615" t="s">
        <v>307</v>
      </c>
      <c r="Y1615" t="s">
        <v>307</v>
      </c>
      <c r="Z1615" t="s">
        <v>307</v>
      </c>
    </row>
    <row r="1616" spans="1:45" x14ac:dyDescent="0.25">
      <c r="A1616">
        <v>308</v>
      </c>
      <c r="B1616" t="s">
        <v>175</v>
      </c>
      <c r="C1616" t="s">
        <v>40</v>
      </c>
      <c r="D1616" t="s">
        <v>53</v>
      </c>
      <c r="E1616" t="s">
        <v>307</v>
      </c>
      <c r="F1616" t="s">
        <v>307</v>
      </c>
      <c r="G1616" t="s">
        <v>307</v>
      </c>
      <c r="H1616" t="s">
        <v>307</v>
      </c>
      <c r="I1616" t="s">
        <v>307</v>
      </c>
      <c r="J1616" t="s">
        <v>307</v>
      </c>
      <c r="K1616" t="s">
        <v>307</v>
      </c>
      <c r="L1616" t="s">
        <v>307</v>
      </c>
      <c r="M1616" t="s">
        <v>307</v>
      </c>
      <c r="N1616" t="s">
        <v>307</v>
      </c>
      <c r="O1616" t="s">
        <v>307</v>
      </c>
      <c r="P1616" t="s">
        <v>307</v>
      </c>
      <c r="Q1616" t="s">
        <v>307</v>
      </c>
      <c r="R1616" t="s">
        <v>307</v>
      </c>
      <c r="S1616" t="s">
        <v>307</v>
      </c>
      <c r="T1616" t="s">
        <v>307</v>
      </c>
      <c r="U1616" t="s">
        <v>307</v>
      </c>
      <c r="V1616" t="s">
        <v>307</v>
      </c>
      <c r="W1616" t="s">
        <v>307</v>
      </c>
      <c r="X1616" t="s">
        <v>307</v>
      </c>
      <c r="Y1616" t="s">
        <v>307</v>
      </c>
      <c r="Z1616" t="s">
        <v>307</v>
      </c>
    </row>
    <row r="1617" spans="1:42" x14ac:dyDescent="0.25">
      <c r="A1617">
        <v>308</v>
      </c>
      <c r="B1617" t="s">
        <v>175</v>
      </c>
      <c r="C1617" t="s">
        <v>39</v>
      </c>
      <c r="D1617" t="s">
        <v>50</v>
      </c>
      <c r="E1617" t="s">
        <v>307</v>
      </c>
      <c r="F1617" t="s">
        <v>307</v>
      </c>
      <c r="G1617" t="s">
        <v>307</v>
      </c>
      <c r="H1617" t="s">
        <v>307</v>
      </c>
      <c r="I1617" t="s">
        <v>307</v>
      </c>
      <c r="J1617" t="s">
        <v>307</v>
      </c>
      <c r="K1617" t="s">
        <v>307</v>
      </c>
      <c r="L1617" t="s">
        <v>307</v>
      </c>
      <c r="M1617" t="s">
        <v>307</v>
      </c>
      <c r="N1617" t="s">
        <v>307</v>
      </c>
      <c r="O1617" t="s">
        <v>307</v>
      </c>
      <c r="P1617" t="s">
        <v>307</v>
      </c>
      <c r="Q1617" t="s">
        <v>307</v>
      </c>
      <c r="R1617" t="s">
        <v>307</v>
      </c>
      <c r="S1617" t="s">
        <v>307</v>
      </c>
      <c r="T1617" t="s">
        <v>307</v>
      </c>
      <c r="U1617" t="s">
        <v>307</v>
      </c>
      <c r="V1617" t="s">
        <v>307</v>
      </c>
      <c r="W1617" t="s">
        <v>307</v>
      </c>
      <c r="X1617" t="s">
        <v>307</v>
      </c>
      <c r="Y1617" t="s">
        <v>307</v>
      </c>
      <c r="Z1617" t="s">
        <v>307</v>
      </c>
      <c r="AA1617" t="s">
        <v>307</v>
      </c>
      <c r="AB1617" t="s">
        <v>307</v>
      </c>
      <c r="AC1617" t="s">
        <v>307</v>
      </c>
      <c r="AD1617" t="s">
        <v>307</v>
      </c>
      <c r="AE1617" t="s">
        <v>307</v>
      </c>
      <c r="AF1617" t="s">
        <v>307</v>
      </c>
      <c r="AG1617" t="s">
        <v>307</v>
      </c>
      <c r="AH1617" t="s">
        <v>307</v>
      </c>
      <c r="AI1617" t="s">
        <v>307</v>
      </c>
      <c r="AJ1617" t="s">
        <v>307</v>
      </c>
      <c r="AK1617" t="s">
        <v>307</v>
      </c>
      <c r="AL1617" t="s">
        <v>307</v>
      </c>
      <c r="AM1617" t="s">
        <v>307</v>
      </c>
      <c r="AN1617" t="s">
        <v>307</v>
      </c>
      <c r="AO1617" t="s">
        <v>307</v>
      </c>
      <c r="AP1617" t="s">
        <v>307</v>
      </c>
    </row>
    <row r="1618" spans="1:42" x14ac:dyDescent="0.25">
      <c r="A1618">
        <v>308</v>
      </c>
      <c r="B1618" t="s">
        <v>175</v>
      </c>
      <c r="C1618" t="s">
        <v>39</v>
      </c>
      <c r="D1618" t="s">
        <v>48</v>
      </c>
      <c r="E1618" t="s">
        <v>307</v>
      </c>
      <c r="F1618" t="s">
        <v>307</v>
      </c>
      <c r="G1618" t="s">
        <v>307</v>
      </c>
      <c r="H1618" t="s">
        <v>307</v>
      </c>
      <c r="I1618" t="s">
        <v>307</v>
      </c>
      <c r="J1618" t="s">
        <v>307</v>
      </c>
      <c r="K1618" t="s">
        <v>307</v>
      </c>
      <c r="L1618" t="s">
        <v>307</v>
      </c>
      <c r="M1618" t="s">
        <v>307</v>
      </c>
      <c r="N1618" t="s">
        <v>307</v>
      </c>
      <c r="O1618" t="s">
        <v>307</v>
      </c>
      <c r="P1618" t="s">
        <v>307</v>
      </c>
      <c r="Q1618" t="s">
        <v>307</v>
      </c>
      <c r="R1618" t="s">
        <v>307</v>
      </c>
      <c r="S1618" t="s">
        <v>307</v>
      </c>
      <c r="T1618" t="s">
        <v>307</v>
      </c>
      <c r="U1618" t="s">
        <v>307</v>
      </c>
      <c r="V1618" t="s">
        <v>307</v>
      </c>
      <c r="W1618" t="s">
        <v>307</v>
      </c>
      <c r="X1618" t="s">
        <v>307</v>
      </c>
      <c r="Y1618" t="s">
        <v>307</v>
      </c>
      <c r="Z1618" t="s">
        <v>307</v>
      </c>
      <c r="AA1618" t="s">
        <v>307</v>
      </c>
      <c r="AB1618" t="s">
        <v>307</v>
      </c>
      <c r="AC1618" t="s">
        <v>307</v>
      </c>
      <c r="AD1618" t="s">
        <v>307</v>
      </c>
      <c r="AE1618" t="s">
        <v>307</v>
      </c>
      <c r="AF1618" t="s">
        <v>307</v>
      </c>
      <c r="AG1618" t="s">
        <v>307</v>
      </c>
      <c r="AH1618" t="s">
        <v>307</v>
      </c>
      <c r="AI1618" t="s">
        <v>307</v>
      </c>
      <c r="AJ1618" t="s">
        <v>307</v>
      </c>
      <c r="AK1618" t="s">
        <v>307</v>
      </c>
      <c r="AL1618" t="s">
        <v>307</v>
      </c>
      <c r="AM1618" t="s">
        <v>307</v>
      </c>
      <c r="AN1618" t="s">
        <v>307</v>
      </c>
      <c r="AO1618" t="s">
        <v>307</v>
      </c>
      <c r="AP1618" t="s">
        <v>307</v>
      </c>
    </row>
    <row r="1619" spans="1:42" x14ac:dyDescent="0.25">
      <c r="A1619">
        <v>308</v>
      </c>
      <c r="B1619" t="s">
        <v>175</v>
      </c>
      <c r="C1619" t="s">
        <v>39</v>
      </c>
      <c r="D1619" t="s">
        <v>51</v>
      </c>
      <c r="E1619" t="s">
        <v>307</v>
      </c>
      <c r="F1619" t="s">
        <v>307</v>
      </c>
      <c r="G1619" t="s">
        <v>307</v>
      </c>
      <c r="H1619" t="s">
        <v>307</v>
      </c>
      <c r="I1619" t="s">
        <v>307</v>
      </c>
      <c r="J1619" t="s">
        <v>307</v>
      </c>
      <c r="K1619" t="s">
        <v>307</v>
      </c>
      <c r="L1619" t="s">
        <v>307</v>
      </c>
      <c r="M1619" t="s">
        <v>307</v>
      </c>
      <c r="N1619" t="s">
        <v>307</v>
      </c>
      <c r="O1619" t="s">
        <v>307</v>
      </c>
      <c r="P1619" t="s">
        <v>307</v>
      </c>
      <c r="Q1619" t="s">
        <v>307</v>
      </c>
      <c r="R1619" t="s">
        <v>307</v>
      </c>
      <c r="S1619" t="s">
        <v>307</v>
      </c>
      <c r="T1619" t="s">
        <v>307</v>
      </c>
      <c r="U1619" t="s">
        <v>307</v>
      </c>
      <c r="V1619" t="s">
        <v>307</v>
      </c>
      <c r="W1619" t="s">
        <v>307</v>
      </c>
      <c r="X1619" t="s">
        <v>307</v>
      </c>
      <c r="Y1619" t="s">
        <v>307</v>
      </c>
      <c r="Z1619" t="s">
        <v>307</v>
      </c>
      <c r="AA1619" t="s">
        <v>307</v>
      </c>
      <c r="AB1619" t="s">
        <v>307</v>
      </c>
      <c r="AC1619" t="s">
        <v>307</v>
      </c>
      <c r="AD1619" t="s">
        <v>307</v>
      </c>
      <c r="AE1619" t="s">
        <v>307</v>
      </c>
      <c r="AF1619" t="s">
        <v>307</v>
      </c>
      <c r="AG1619" t="s">
        <v>307</v>
      </c>
      <c r="AH1619" t="s">
        <v>307</v>
      </c>
      <c r="AI1619" t="s">
        <v>307</v>
      </c>
      <c r="AJ1619" t="s">
        <v>307</v>
      </c>
      <c r="AK1619" t="s">
        <v>307</v>
      </c>
      <c r="AL1619" t="s">
        <v>307</v>
      </c>
      <c r="AM1619" t="s">
        <v>307</v>
      </c>
      <c r="AN1619" t="s">
        <v>307</v>
      </c>
      <c r="AO1619" t="s">
        <v>307</v>
      </c>
      <c r="AP1619" t="s">
        <v>307</v>
      </c>
    </row>
    <row r="1620" spans="1:42" x14ac:dyDescent="0.25">
      <c r="A1620">
        <v>308</v>
      </c>
      <c r="B1620" t="s">
        <v>175</v>
      </c>
      <c r="C1620" t="s">
        <v>46</v>
      </c>
      <c r="D1620" t="s">
        <v>65</v>
      </c>
      <c r="E1620" t="s">
        <v>307</v>
      </c>
      <c r="F1620" t="s">
        <v>307</v>
      </c>
      <c r="G1620" t="s">
        <v>307</v>
      </c>
      <c r="H1620" t="s">
        <v>307</v>
      </c>
      <c r="I1620" t="s">
        <v>307</v>
      </c>
      <c r="J1620" t="s">
        <v>307</v>
      </c>
      <c r="K1620" t="s">
        <v>307</v>
      </c>
      <c r="L1620" t="s">
        <v>307</v>
      </c>
      <c r="M1620" t="s">
        <v>307</v>
      </c>
      <c r="N1620" t="s">
        <v>307</v>
      </c>
      <c r="O1620" t="s">
        <v>307</v>
      </c>
      <c r="P1620" t="s">
        <v>307</v>
      </c>
      <c r="Q1620" t="s">
        <v>307</v>
      </c>
      <c r="R1620" t="s">
        <v>307</v>
      </c>
      <c r="S1620" t="s">
        <v>307</v>
      </c>
      <c r="T1620" t="s">
        <v>307</v>
      </c>
      <c r="U1620" t="s">
        <v>307</v>
      </c>
      <c r="V1620" t="s">
        <v>307</v>
      </c>
      <c r="W1620" t="s">
        <v>307</v>
      </c>
      <c r="X1620" t="s">
        <v>307</v>
      </c>
      <c r="Y1620" t="s">
        <v>307</v>
      </c>
      <c r="Z1620" t="s">
        <v>307</v>
      </c>
    </row>
    <row r="1621" spans="1:42" x14ac:dyDescent="0.25">
      <c r="A1621">
        <v>308</v>
      </c>
      <c r="B1621" t="s">
        <v>175</v>
      </c>
      <c r="C1621" t="s">
        <v>46</v>
      </c>
      <c r="D1621" t="s">
        <v>66</v>
      </c>
      <c r="E1621" t="s">
        <v>307</v>
      </c>
      <c r="F1621" t="s">
        <v>307</v>
      </c>
      <c r="G1621" t="s">
        <v>307</v>
      </c>
      <c r="H1621" t="s">
        <v>307</v>
      </c>
      <c r="I1621" t="s">
        <v>307</v>
      </c>
      <c r="J1621" t="s">
        <v>307</v>
      </c>
      <c r="K1621" t="s">
        <v>307</v>
      </c>
      <c r="L1621" t="s">
        <v>307</v>
      </c>
      <c r="M1621" t="s">
        <v>307</v>
      </c>
      <c r="N1621" t="s">
        <v>307</v>
      </c>
      <c r="O1621" t="s">
        <v>307</v>
      </c>
      <c r="P1621" t="s">
        <v>307</v>
      </c>
      <c r="Q1621" t="s">
        <v>307</v>
      </c>
      <c r="R1621" t="s">
        <v>307</v>
      </c>
      <c r="S1621" t="s">
        <v>307</v>
      </c>
      <c r="T1621" t="s">
        <v>307</v>
      </c>
      <c r="U1621" t="s">
        <v>307</v>
      </c>
      <c r="V1621" t="s">
        <v>307</v>
      </c>
      <c r="W1621" t="s">
        <v>307</v>
      </c>
      <c r="X1621" t="s">
        <v>307</v>
      </c>
      <c r="Y1621" t="s">
        <v>307</v>
      </c>
      <c r="Z1621" t="s">
        <v>307</v>
      </c>
    </row>
    <row r="1622" spans="1:42" x14ac:dyDescent="0.25">
      <c r="A1622">
        <v>308</v>
      </c>
      <c r="B1622" t="s">
        <v>175</v>
      </c>
      <c r="C1622" t="s">
        <v>46</v>
      </c>
      <c r="D1622" t="s">
        <v>67</v>
      </c>
      <c r="E1622" t="s">
        <v>307</v>
      </c>
      <c r="F1622" t="s">
        <v>307</v>
      </c>
      <c r="G1622" t="s">
        <v>307</v>
      </c>
      <c r="H1622" t="s">
        <v>307</v>
      </c>
      <c r="I1622" t="s">
        <v>307</v>
      </c>
      <c r="J1622" t="s">
        <v>307</v>
      </c>
      <c r="K1622" t="s">
        <v>307</v>
      </c>
      <c r="L1622" t="s">
        <v>307</v>
      </c>
      <c r="M1622" t="s">
        <v>307</v>
      </c>
      <c r="N1622" t="s">
        <v>307</v>
      </c>
      <c r="O1622" t="s">
        <v>307</v>
      </c>
      <c r="P1622" t="s">
        <v>307</v>
      </c>
      <c r="Q1622" t="s">
        <v>307</v>
      </c>
      <c r="R1622" t="s">
        <v>307</v>
      </c>
      <c r="S1622" t="s">
        <v>307</v>
      </c>
      <c r="T1622" t="s">
        <v>307</v>
      </c>
      <c r="U1622" t="s">
        <v>307</v>
      </c>
      <c r="V1622" t="s">
        <v>307</v>
      </c>
      <c r="W1622" t="s">
        <v>307</v>
      </c>
      <c r="X1622" t="s">
        <v>307</v>
      </c>
      <c r="Y1622" t="s">
        <v>307</v>
      </c>
      <c r="Z1622" t="s">
        <v>307</v>
      </c>
    </row>
    <row r="1623" spans="1:42" x14ac:dyDescent="0.25">
      <c r="A1623">
        <v>308</v>
      </c>
      <c r="B1623" t="s">
        <v>175</v>
      </c>
      <c r="C1623" t="s">
        <v>46</v>
      </c>
      <c r="D1623" t="s">
        <v>68</v>
      </c>
      <c r="E1623" t="s">
        <v>307</v>
      </c>
      <c r="F1623" t="s">
        <v>307</v>
      </c>
      <c r="G1623" t="s">
        <v>307</v>
      </c>
      <c r="H1623" t="s">
        <v>307</v>
      </c>
      <c r="I1623" t="s">
        <v>307</v>
      </c>
      <c r="J1623" t="s">
        <v>307</v>
      </c>
      <c r="K1623" t="s">
        <v>307</v>
      </c>
      <c r="L1623" t="s">
        <v>307</v>
      </c>
      <c r="M1623" t="s">
        <v>307</v>
      </c>
      <c r="N1623" t="s">
        <v>307</v>
      </c>
      <c r="O1623" t="s">
        <v>307</v>
      </c>
      <c r="P1623" t="s">
        <v>307</v>
      </c>
      <c r="Q1623" t="s">
        <v>307</v>
      </c>
      <c r="R1623" t="s">
        <v>307</v>
      </c>
      <c r="S1623" t="s">
        <v>307</v>
      </c>
      <c r="T1623" t="s">
        <v>307</v>
      </c>
      <c r="U1623" t="s">
        <v>307</v>
      </c>
      <c r="V1623" t="s">
        <v>307</v>
      </c>
      <c r="W1623" t="s">
        <v>307</v>
      </c>
      <c r="X1623" t="s">
        <v>307</v>
      </c>
      <c r="Y1623" t="s">
        <v>307</v>
      </c>
      <c r="Z1623" t="s">
        <v>307</v>
      </c>
    </row>
    <row r="1624" spans="1:42" x14ac:dyDescent="0.25">
      <c r="A1624">
        <v>308</v>
      </c>
      <c r="B1624" t="s">
        <v>175</v>
      </c>
      <c r="C1624" t="s">
        <v>46</v>
      </c>
      <c r="D1624" t="s">
        <v>69</v>
      </c>
      <c r="E1624" t="s">
        <v>307</v>
      </c>
      <c r="F1624" t="s">
        <v>307</v>
      </c>
      <c r="G1624" t="s">
        <v>307</v>
      </c>
      <c r="H1624" t="s">
        <v>307</v>
      </c>
      <c r="I1624" t="s">
        <v>307</v>
      </c>
      <c r="J1624" t="s">
        <v>307</v>
      </c>
      <c r="K1624" t="s">
        <v>307</v>
      </c>
      <c r="L1624" t="s">
        <v>307</v>
      </c>
      <c r="M1624" t="s">
        <v>307</v>
      </c>
      <c r="N1624" t="s">
        <v>307</v>
      </c>
      <c r="O1624" t="s">
        <v>307</v>
      </c>
      <c r="P1624" t="s">
        <v>307</v>
      </c>
      <c r="Q1624" t="s">
        <v>307</v>
      </c>
      <c r="R1624" t="s">
        <v>307</v>
      </c>
      <c r="S1624" t="s">
        <v>307</v>
      </c>
      <c r="T1624" t="s">
        <v>307</v>
      </c>
      <c r="U1624" t="s">
        <v>307</v>
      </c>
      <c r="V1624" t="s">
        <v>307</v>
      </c>
      <c r="W1624" t="s">
        <v>307</v>
      </c>
      <c r="X1624" t="s">
        <v>307</v>
      </c>
      <c r="Y1624" t="s">
        <v>307</v>
      </c>
      <c r="Z1624" t="s">
        <v>307</v>
      </c>
    </row>
    <row r="1625" spans="1:42" x14ac:dyDescent="0.25">
      <c r="A1625">
        <v>308</v>
      </c>
      <c r="B1625" t="s">
        <v>175</v>
      </c>
      <c r="C1625" t="s">
        <v>46</v>
      </c>
      <c r="D1625" t="s">
        <v>70</v>
      </c>
      <c r="E1625" t="s">
        <v>307</v>
      </c>
      <c r="F1625" t="s">
        <v>307</v>
      </c>
      <c r="G1625" t="s">
        <v>307</v>
      </c>
      <c r="H1625" t="s">
        <v>307</v>
      </c>
      <c r="I1625" t="s">
        <v>307</v>
      </c>
      <c r="J1625" t="s">
        <v>307</v>
      </c>
      <c r="K1625" t="s">
        <v>307</v>
      </c>
      <c r="L1625" t="s">
        <v>307</v>
      </c>
      <c r="M1625" t="s">
        <v>307</v>
      </c>
      <c r="N1625" t="s">
        <v>307</v>
      </c>
      <c r="O1625" t="s">
        <v>307</v>
      </c>
      <c r="P1625" t="s">
        <v>307</v>
      </c>
      <c r="Q1625" t="s">
        <v>307</v>
      </c>
      <c r="R1625" t="s">
        <v>307</v>
      </c>
      <c r="S1625" t="s">
        <v>307</v>
      </c>
      <c r="T1625" t="s">
        <v>307</v>
      </c>
      <c r="U1625" t="s">
        <v>307</v>
      </c>
      <c r="V1625" t="s">
        <v>307</v>
      </c>
      <c r="W1625" t="s">
        <v>307</v>
      </c>
      <c r="X1625" t="s">
        <v>307</v>
      </c>
      <c r="Y1625" t="s">
        <v>307</v>
      </c>
      <c r="Z1625" t="s">
        <v>307</v>
      </c>
    </row>
    <row r="1626" spans="1:42" x14ac:dyDescent="0.25">
      <c r="A1626">
        <v>308</v>
      </c>
      <c r="B1626" t="s">
        <v>175</v>
      </c>
      <c r="C1626" t="s">
        <v>46</v>
      </c>
      <c r="D1626" t="s">
        <v>71</v>
      </c>
      <c r="E1626" t="s">
        <v>307</v>
      </c>
      <c r="F1626" t="s">
        <v>307</v>
      </c>
      <c r="G1626" t="s">
        <v>307</v>
      </c>
      <c r="H1626" t="s">
        <v>307</v>
      </c>
      <c r="I1626" t="s">
        <v>307</v>
      </c>
      <c r="J1626" t="s">
        <v>307</v>
      </c>
      <c r="K1626" t="s">
        <v>307</v>
      </c>
      <c r="L1626" t="s">
        <v>307</v>
      </c>
      <c r="M1626" t="s">
        <v>307</v>
      </c>
      <c r="N1626" t="s">
        <v>307</v>
      </c>
      <c r="O1626" t="s">
        <v>307</v>
      </c>
      <c r="P1626" t="s">
        <v>307</v>
      </c>
      <c r="Q1626" t="s">
        <v>307</v>
      </c>
      <c r="R1626" t="s">
        <v>307</v>
      </c>
      <c r="S1626" t="s">
        <v>307</v>
      </c>
      <c r="T1626" t="s">
        <v>307</v>
      </c>
      <c r="U1626" t="s">
        <v>307</v>
      </c>
      <c r="V1626" t="s">
        <v>307</v>
      </c>
      <c r="W1626" t="s">
        <v>307</v>
      </c>
      <c r="X1626" t="s">
        <v>307</v>
      </c>
      <c r="Y1626" t="s">
        <v>307</v>
      </c>
      <c r="Z1626" t="s">
        <v>307</v>
      </c>
    </row>
    <row r="1627" spans="1:42" x14ac:dyDescent="0.25">
      <c r="A1627">
        <v>308</v>
      </c>
      <c r="B1627" t="s">
        <v>175</v>
      </c>
      <c r="C1627" t="s">
        <v>46</v>
      </c>
      <c r="D1627" t="s">
        <v>72</v>
      </c>
      <c r="E1627" t="s">
        <v>307</v>
      </c>
      <c r="F1627" t="s">
        <v>307</v>
      </c>
      <c r="G1627" t="s">
        <v>307</v>
      </c>
      <c r="H1627" t="s">
        <v>307</v>
      </c>
      <c r="I1627" t="s">
        <v>307</v>
      </c>
      <c r="J1627" t="s">
        <v>307</v>
      </c>
      <c r="K1627" t="s">
        <v>307</v>
      </c>
      <c r="L1627" t="s">
        <v>307</v>
      </c>
      <c r="M1627" t="s">
        <v>307</v>
      </c>
      <c r="N1627" t="s">
        <v>307</v>
      </c>
      <c r="O1627" t="s">
        <v>307</v>
      </c>
      <c r="P1627" t="s">
        <v>307</v>
      </c>
      <c r="Q1627" t="s">
        <v>307</v>
      </c>
      <c r="R1627" t="s">
        <v>307</v>
      </c>
      <c r="S1627" t="s">
        <v>307</v>
      </c>
      <c r="T1627" t="s">
        <v>307</v>
      </c>
      <c r="U1627" t="s">
        <v>307</v>
      </c>
      <c r="V1627" t="s">
        <v>307</v>
      </c>
      <c r="W1627" t="s">
        <v>307</v>
      </c>
      <c r="X1627" t="s">
        <v>307</v>
      </c>
      <c r="Y1627" t="s">
        <v>307</v>
      </c>
      <c r="Z1627" t="s">
        <v>307</v>
      </c>
    </row>
    <row r="1628" spans="1:42" x14ac:dyDescent="0.25">
      <c r="A1628">
        <v>308</v>
      </c>
      <c r="B1628" t="s">
        <v>175</v>
      </c>
      <c r="C1628" t="s">
        <v>46</v>
      </c>
      <c r="D1628" t="s">
        <v>47</v>
      </c>
      <c r="E1628" t="s">
        <v>307</v>
      </c>
      <c r="F1628" t="s">
        <v>307</v>
      </c>
      <c r="G1628" t="s">
        <v>307</v>
      </c>
      <c r="H1628" t="s">
        <v>307</v>
      </c>
      <c r="I1628" t="s">
        <v>307</v>
      </c>
      <c r="J1628" t="s">
        <v>307</v>
      </c>
      <c r="K1628" t="s">
        <v>307</v>
      </c>
      <c r="L1628" t="s">
        <v>307</v>
      </c>
      <c r="M1628" t="s">
        <v>307</v>
      </c>
      <c r="N1628" t="s">
        <v>307</v>
      </c>
      <c r="O1628" t="s">
        <v>307</v>
      </c>
      <c r="P1628" t="s">
        <v>307</v>
      </c>
      <c r="Q1628" t="s">
        <v>307</v>
      </c>
      <c r="R1628" t="s">
        <v>307</v>
      </c>
      <c r="S1628" t="s">
        <v>307</v>
      </c>
      <c r="T1628" t="s">
        <v>307</v>
      </c>
      <c r="U1628" t="s">
        <v>307</v>
      </c>
      <c r="V1628" t="s">
        <v>307</v>
      </c>
      <c r="W1628" t="s">
        <v>307</v>
      </c>
      <c r="X1628" t="s">
        <v>307</v>
      </c>
      <c r="Y1628" t="s">
        <v>307</v>
      </c>
      <c r="Z1628" t="s">
        <v>307</v>
      </c>
    </row>
    <row r="1629" spans="1:42" x14ac:dyDescent="0.25">
      <c r="A1629">
        <v>308</v>
      </c>
      <c r="B1629" t="s">
        <v>175</v>
      </c>
      <c r="C1629" t="s">
        <v>46</v>
      </c>
      <c r="D1629" t="s">
        <v>48</v>
      </c>
      <c r="E1629" t="s">
        <v>307</v>
      </c>
      <c r="F1629" t="s">
        <v>307</v>
      </c>
      <c r="G1629" t="s">
        <v>307</v>
      </c>
      <c r="H1629" t="s">
        <v>307</v>
      </c>
      <c r="I1629" t="s">
        <v>307</v>
      </c>
      <c r="J1629" t="s">
        <v>307</v>
      </c>
      <c r="K1629" t="s">
        <v>307</v>
      </c>
      <c r="L1629" t="s">
        <v>307</v>
      </c>
      <c r="M1629" t="s">
        <v>307</v>
      </c>
      <c r="N1629" t="s">
        <v>307</v>
      </c>
      <c r="O1629" t="s">
        <v>307</v>
      </c>
      <c r="P1629" t="s">
        <v>307</v>
      </c>
      <c r="Q1629" t="s">
        <v>307</v>
      </c>
      <c r="R1629" t="s">
        <v>307</v>
      </c>
      <c r="S1629" t="s">
        <v>307</v>
      </c>
      <c r="T1629" t="s">
        <v>307</v>
      </c>
      <c r="U1629" t="s">
        <v>307</v>
      </c>
      <c r="V1629" t="s">
        <v>307</v>
      </c>
      <c r="W1629" t="s">
        <v>307</v>
      </c>
      <c r="X1629" t="s">
        <v>307</v>
      </c>
      <c r="Y1629" t="s">
        <v>307</v>
      </c>
      <c r="Z1629" t="s">
        <v>307</v>
      </c>
    </row>
    <row r="1630" spans="1:42" x14ac:dyDescent="0.25">
      <c r="A1630">
        <v>308</v>
      </c>
      <c r="B1630" t="s">
        <v>175</v>
      </c>
      <c r="C1630" t="s">
        <v>46</v>
      </c>
      <c r="D1630" t="s">
        <v>49</v>
      </c>
      <c r="E1630" t="s">
        <v>307</v>
      </c>
      <c r="F1630" t="s">
        <v>307</v>
      </c>
      <c r="G1630" t="s">
        <v>307</v>
      </c>
      <c r="H1630" t="s">
        <v>307</v>
      </c>
      <c r="I1630" t="s">
        <v>307</v>
      </c>
      <c r="J1630" t="s">
        <v>307</v>
      </c>
      <c r="K1630" t="s">
        <v>307</v>
      </c>
      <c r="L1630" t="s">
        <v>307</v>
      </c>
      <c r="M1630" t="s">
        <v>307</v>
      </c>
      <c r="N1630" t="s">
        <v>307</v>
      </c>
      <c r="O1630" t="s">
        <v>307</v>
      </c>
      <c r="P1630" t="s">
        <v>307</v>
      </c>
      <c r="Q1630" t="s">
        <v>307</v>
      </c>
      <c r="R1630" t="s">
        <v>307</v>
      </c>
      <c r="S1630" t="s">
        <v>307</v>
      </c>
      <c r="T1630" t="s">
        <v>307</v>
      </c>
      <c r="U1630" t="s">
        <v>307</v>
      </c>
      <c r="V1630" t="s">
        <v>307</v>
      </c>
      <c r="W1630" t="s">
        <v>307</v>
      </c>
      <c r="X1630" t="s">
        <v>307</v>
      </c>
      <c r="Y1630" t="s">
        <v>307</v>
      </c>
      <c r="Z1630" t="s">
        <v>307</v>
      </c>
    </row>
    <row r="1631" spans="1:42" x14ac:dyDescent="0.25">
      <c r="A1631">
        <v>308</v>
      </c>
      <c r="B1631" t="s">
        <v>175</v>
      </c>
      <c r="C1631" t="s">
        <v>41</v>
      </c>
      <c r="D1631" t="s">
        <v>48</v>
      </c>
      <c r="E1631" t="s">
        <v>307</v>
      </c>
      <c r="F1631" t="s">
        <v>307</v>
      </c>
      <c r="G1631" t="s">
        <v>307</v>
      </c>
      <c r="H1631" t="s">
        <v>307</v>
      </c>
      <c r="I1631" t="s">
        <v>307</v>
      </c>
      <c r="J1631" t="s">
        <v>307</v>
      </c>
      <c r="K1631" t="s">
        <v>307</v>
      </c>
      <c r="L1631" t="s">
        <v>307</v>
      </c>
      <c r="M1631" t="s">
        <v>307</v>
      </c>
      <c r="N1631" t="s">
        <v>307</v>
      </c>
      <c r="O1631" t="s">
        <v>307</v>
      </c>
      <c r="P1631" t="s">
        <v>307</v>
      </c>
      <c r="Q1631" t="s">
        <v>307</v>
      </c>
      <c r="R1631" t="s">
        <v>307</v>
      </c>
      <c r="S1631" t="s">
        <v>307</v>
      </c>
      <c r="T1631" t="s">
        <v>307</v>
      </c>
      <c r="U1631" t="s">
        <v>307</v>
      </c>
      <c r="V1631" t="s">
        <v>307</v>
      </c>
      <c r="W1631" t="s">
        <v>307</v>
      </c>
      <c r="X1631" t="s">
        <v>307</v>
      </c>
      <c r="Y1631" t="s">
        <v>307</v>
      </c>
      <c r="Z1631" t="s">
        <v>307</v>
      </c>
    </row>
    <row r="1632" spans="1:42" x14ac:dyDescent="0.25">
      <c r="A1632">
        <v>308</v>
      </c>
      <c r="B1632" t="s">
        <v>175</v>
      </c>
      <c r="C1632" t="s">
        <v>459</v>
      </c>
      <c r="D1632" t="s">
        <v>48</v>
      </c>
      <c r="E1632" t="s">
        <v>307</v>
      </c>
      <c r="F1632" t="s">
        <v>307</v>
      </c>
      <c r="G1632" t="s">
        <v>307</v>
      </c>
      <c r="H1632" t="s">
        <v>307</v>
      </c>
      <c r="I1632" t="s">
        <v>307</v>
      </c>
      <c r="J1632" t="s">
        <v>307</v>
      </c>
      <c r="K1632" t="s">
        <v>307</v>
      </c>
      <c r="L1632" t="s">
        <v>307</v>
      </c>
      <c r="M1632" t="s">
        <v>307</v>
      </c>
      <c r="N1632" t="s">
        <v>307</v>
      </c>
      <c r="O1632" t="s">
        <v>307</v>
      </c>
      <c r="P1632" t="s">
        <v>307</v>
      </c>
      <c r="Q1632" t="s">
        <v>307</v>
      </c>
    </row>
    <row r="1633" spans="1:45" x14ac:dyDescent="0.25">
      <c r="A1633">
        <v>308</v>
      </c>
      <c r="B1633" t="s">
        <v>175</v>
      </c>
      <c r="C1633" t="s">
        <v>304</v>
      </c>
      <c r="D1633" t="s">
        <v>48</v>
      </c>
      <c r="E1633" t="s">
        <v>307</v>
      </c>
      <c r="F1633" t="s">
        <v>307</v>
      </c>
      <c r="G1633" t="s">
        <v>307</v>
      </c>
      <c r="H1633" t="s">
        <v>307</v>
      </c>
      <c r="I1633" t="s">
        <v>307</v>
      </c>
      <c r="J1633" t="s">
        <v>307</v>
      </c>
      <c r="K1633" t="s">
        <v>307</v>
      </c>
      <c r="L1633" t="s">
        <v>307</v>
      </c>
      <c r="M1633" t="s">
        <v>307</v>
      </c>
      <c r="N1633" t="s">
        <v>307</v>
      </c>
      <c r="O1633" t="s">
        <v>307</v>
      </c>
      <c r="P1633" t="s">
        <v>307</v>
      </c>
      <c r="Q1633" t="s">
        <v>307</v>
      </c>
    </row>
    <row r="1634" spans="1:45" x14ac:dyDescent="0.25">
      <c r="A1634">
        <v>308</v>
      </c>
      <c r="B1634" t="s">
        <v>175</v>
      </c>
      <c r="C1634" t="s">
        <v>433</v>
      </c>
      <c r="D1634" t="s">
        <v>48</v>
      </c>
      <c r="E1634" t="s">
        <v>307</v>
      </c>
      <c r="F1634" t="s">
        <v>307</v>
      </c>
      <c r="G1634" t="s">
        <v>307</v>
      </c>
      <c r="H1634" t="s">
        <v>307</v>
      </c>
      <c r="I1634" t="s">
        <v>307</v>
      </c>
      <c r="J1634" t="s">
        <v>307</v>
      </c>
      <c r="K1634" t="s">
        <v>307</v>
      </c>
      <c r="L1634" t="s">
        <v>307</v>
      </c>
      <c r="M1634" t="s">
        <v>307</v>
      </c>
      <c r="N1634" t="s">
        <v>307</v>
      </c>
      <c r="O1634" t="s">
        <v>307</v>
      </c>
      <c r="P1634" t="s">
        <v>307</v>
      </c>
      <c r="Q1634" t="s">
        <v>307</v>
      </c>
    </row>
    <row r="1635" spans="1:45" x14ac:dyDescent="0.25">
      <c r="A1635">
        <v>308</v>
      </c>
      <c r="B1635" t="s">
        <v>175</v>
      </c>
      <c r="C1635" t="s">
        <v>305</v>
      </c>
      <c r="D1635" t="s">
        <v>48</v>
      </c>
      <c r="E1635" t="s">
        <v>307</v>
      </c>
      <c r="F1635" t="s">
        <v>307</v>
      </c>
      <c r="G1635" t="s">
        <v>307</v>
      </c>
      <c r="H1635" t="s">
        <v>307</v>
      </c>
      <c r="I1635" t="s">
        <v>307</v>
      </c>
      <c r="J1635" t="s">
        <v>307</v>
      </c>
      <c r="K1635" t="s">
        <v>307</v>
      </c>
      <c r="L1635" t="s">
        <v>307</v>
      </c>
      <c r="M1635" t="s">
        <v>307</v>
      </c>
      <c r="N1635" t="s">
        <v>307</v>
      </c>
      <c r="O1635" t="s">
        <v>307</v>
      </c>
      <c r="P1635" t="s">
        <v>307</v>
      </c>
      <c r="Q1635" t="s">
        <v>307</v>
      </c>
    </row>
    <row r="1636" spans="1:45" x14ac:dyDescent="0.25">
      <c r="A1636">
        <v>308</v>
      </c>
      <c r="B1636" t="s">
        <v>175</v>
      </c>
      <c r="C1636" t="s">
        <v>306</v>
      </c>
      <c r="D1636" t="s">
        <v>48</v>
      </c>
      <c r="E1636" t="s">
        <v>307</v>
      </c>
      <c r="F1636" t="s">
        <v>307</v>
      </c>
      <c r="G1636" t="s">
        <v>307</v>
      </c>
      <c r="H1636" t="s">
        <v>307</v>
      </c>
      <c r="I1636" t="s">
        <v>307</v>
      </c>
      <c r="J1636" t="s">
        <v>307</v>
      </c>
      <c r="K1636" t="s">
        <v>307</v>
      </c>
      <c r="L1636" t="s">
        <v>307</v>
      </c>
      <c r="M1636" t="s">
        <v>307</v>
      </c>
      <c r="N1636" t="s">
        <v>307</v>
      </c>
      <c r="O1636" t="s">
        <v>307</v>
      </c>
      <c r="P1636" t="s">
        <v>307</v>
      </c>
      <c r="Q1636" t="s">
        <v>307</v>
      </c>
    </row>
    <row r="1637" spans="1:45" x14ac:dyDescent="0.25">
      <c r="A1637">
        <v>308</v>
      </c>
      <c r="B1637" t="s">
        <v>175</v>
      </c>
      <c r="C1637" t="s">
        <v>44</v>
      </c>
      <c r="D1637" t="s">
        <v>54</v>
      </c>
      <c r="E1637" t="s">
        <v>307</v>
      </c>
      <c r="F1637" t="s">
        <v>307</v>
      </c>
      <c r="G1637" t="s">
        <v>307</v>
      </c>
      <c r="H1637" t="s">
        <v>307</v>
      </c>
      <c r="I1637" t="s">
        <v>307</v>
      </c>
      <c r="J1637" t="s">
        <v>307</v>
      </c>
      <c r="K1637" t="s">
        <v>307</v>
      </c>
      <c r="L1637" t="s">
        <v>307</v>
      </c>
      <c r="M1637" t="s">
        <v>307</v>
      </c>
      <c r="N1637" t="s">
        <v>307</v>
      </c>
      <c r="O1637" t="s">
        <v>307</v>
      </c>
      <c r="P1637" t="s">
        <v>307</v>
      </c>
      <c r="Q1637" t="s">
        <v>307</v>
      </c>
      <c r="R1637" t="s">
        <v>307</v>
      </c>
      <c r="S1637" t="s">
        <v>307</v>
      </c>
      <c r="T1637" t="s">
        <v>307</v>
      </c>
      <c r="U1637" t="s">
        <v>307</v>
      </c>
      <c r="V1637" t="s">
        <v>307</v>
      </c>
      <c r="W1637" t="s">
        <v>307</v>
      </c>
    </row>
    <row r="1638" spans="1:45" x14ac:dyDescent="0.25">
      <c r="A1638">
        <v>308</v>
      </c>
      <c r="B1638" t="s">
        <v>175</v>
      </c>
      <c r="C1638" t="s">
        <v>44</v>
      </c>
      <c r="D1638" t="s">
        <v>55</v>
      </c>
      <c r="E1638" t="s">
        <v>307</v>
      </c>
      <c r="F1638" t="s">
        <v>307</v>
      </c>
      <c r="G1638" t="s">
        <v>307</v>
      </c>
      <c r="H1638" t="s">
        <v>307</v>
      </c>
      <c r="I1638" t="s">
        <v>307</v>
      </c>
      <c r="J1638" t="s">
        <v>307</v>
      </c>
      <c r="K1638" t="s">
        <v>307</v>
      </c>
      <c r="L1638" t="s">
        <v>307</v>
      </c>
      <c r="M1638" t="s">
        <v>307</v>
      </c>
      <c r="N1638" t="s">
        <v>307</v>
      </c>
      <c r="O1638" t="s">
        <v>307</v>
      </c>
      <c r="P1638" t="s">
        <v>307</v>
      </c>
      <c r="Q1638" t="s">
        <v>307</v>
      </c>
      <c r="R1638" t="s">
        <v>307</v>
      </c>
      <c r="S1638" t="s">
        <v>307</v>
      </c>
      <c r="T1638" t="s">
        <v>307</v>
      </c>
      <c r="U1638" t="s">
        <v>307</v>
      </c>
      <c r="V1638" t="s">
        <v>307</v>
      </c>
      <c r="W1638" t="s">
        <v>307</v>
      </c>
    </row>
    <row r="1639" spans="1:45" x14ac:dyDescent="0.25">
      <c r="A1639">
        <v>308</v>
      </c>
      <c r="B1639" t="s">
        <v>175</v>
      </c>
      <c r="C1639" t="s">
        <v>44</v>
      </c>
      <c r="D1639" t="s">
        <v>56</v>
      </c>
      <c r="E1639" t="s">
        <v>307</v>
      </c>
      <c r="F1639" t="s">
        <v>307</v>
      </c>
      <c r="G1639" t="s">
        <v>307</v>
      </c>
      <c r="H1639" t="s">
        <v>307</v>
      </c>
      <c r="I1639" t="s">
        <v>307</v>
      </c>
      <c r="J1639" t="s">
        <v>307</v>
      </c>
      <c r="K1639" t="s">
        <v>307</v>
      </c>
      <c r="L1639" t="s">
        <v>307</v>
      </c>
      <c r="M1639" t="s">
        <v>307</v>
      </c>
      <c r="N1639" t="s">
        <v>307</v>
      </c>
      <c r="O1639" t="s">
        <v>307</v>
      </c>
      <c r="P1639" t="s">
        <v>307</v>
      </c>
      <c r="Q1639" t="s">
        <v>307</v>
      </c>
      <c r="R1639" t="s">
        <v>307</v>
      </c>
      <c r="S1639" t="s">
        <v>307</v>
      </c>
      <c r="T1639" t="s">
        <v>307</v>
      </c>
      <c r="U1639" t="s">
        <v>307</v>
      </c>
      <c r="V1639" t="s">
        <v>307</v>
      </c>
      <c r="W1639" t="s">
        <v>307</v>
      </c>
    </row>
    <row r="1640" spans="1:45" x14ac:dyDescent="0.25">
      <c r="A1640">
        <v>308</v>
      </c>
      <c r="B1640" t="s">
        <v>175</v>
      </c>
      <c r="C1640" t="s">
        <v>44</v>
      </c>
      <c r="D1640" t="s">
        <v>57</v>
      </c>
      <c r="E1640" t="s">
        <v>307</v>
      </c>
      <c r="F1640" t="s">
        <v>307</v>
      </c>
      <c r="G1640" t="s">
        <v>307</v>
      </c>
      <c r="H1640" t="s">
        <v>307</v>
      </c>
      <c r="I1640" t="s">
        <v>307</v>
      </c>
      <c r="J1640" t="s">
        <v>307</v>
      </c>
      <c r="K1640" t="s">
        <v>307</v>
      </c>
      <c r="L1640" t="s">
        <v>307</v>
      </c>
      <c r="M1640" t="s">
        <v>307</v>
      </c>
      <c r="N1640" t="s">
        <v>307</v>
      </c>
      <c r="O1640" t="s">
        <v>307</v>
      </c>
      <c r="P1640" t="s">
        <v>307</v>
      </c>
      <c r="Q1640" t="s">
        <v>307</v>
      </c>
      <c r="R1640" t="s">
        <v>307</v>
      </c>
      <c r="S1640" t="s">
        <v>307</v>
      </c>
      <c r="T1640" t="s">
        <v>307</v>
      </c>
      <c r="U1640" t="s">
        <v>307</v>
      </c>
      <c r="V1640" t="s">
        <v>307</v>
      </c>
      <c r="W1640" t="s">
        <v>307</v>
      </c>
    </row>
    <row r="1641" spans="1:45" x14ac:dyDescent="0.25">
      <c r="A1641">
        <v>308</v>
      </c>
      <c r="B1641" t="s">
        <v>175</v>
      </c>
      <c r="C1641" t="s">
        <v>44</v>
      </c>
      <c r="D1641" t="s">
        <v>58</v>
      </c>
      <c r="E1641" t="s">
        <v>307</v>
      </c>
      <c r="F1641" t="s">
        <v>307</v>
      </c>
      <c r="G1641" t="s">
        <v>307</v>
      </c>
      <c r="H1641" t="s">
        <v>307</v>
      </c>
      <c r="I1641" t="s">
        <v>307</v>
      </c>
      <c r="J1641" t="s">
        <v>307</v>
      </c>
      <c r="K1641" t="s">
        <v>307</v>
      </c>
      <c r="L1641" t="s">
        <v>307</v>
      </c>
      <c r="M1641" t="s">
        <v>307</v>
      </c>
      <c r="N1641" t="s">
        <v>307</v>
      </c>
      <c r="O1641" t="s">
        <v>307</v>
      </c>
      <c r="P1641" t="s">
        <v>307</v>
      </c>
      <c r="Q1641" t="s">
        <v>307</v>
      </c>
      <c r="R1641" t="s">
        <v>307</v>
      </c>
      <c r="S1641" t="s">
        <v>307</v>
      </c>
      <c r="T1641" t="s">
        <v>307</v>
      </c>
      <c r="U1641" t="s">
        <v>307</v>
      </c>
      <c r="V1641" t="s">
        <v>307</v>
      </c>
      <c r="W1641" t="s">
        <v>307</v>
      </c>
    </row>
    <row r="1642" spans="1:45" x14ac:dyDescent="0.25">
      <c r="A1642">
        <v>308</v>
      </c>
      <c r="B1642" t="s">
        <v>175</v>
      </c>
      <c r="C1642" t="s">
        <v>44</v>
      </c>
      <c r="D1642" t="s">
        <v>59</v>
      </c>
      <c r="E1642" t="s">
        <v>307</v>
      </c>
      <c r="F1642" t="s">
        <v>307</v>
      </c>
      <c r="G1642" t="s">
        <v>307</v>
      </c>
      <c r="H1642" t="s">
        <v>307</v>
      </c>
      <c r="I1642" t="s">
        <v>307</v>
      </c>
      <c r="J1642" t="s">
        <v>307</v>
      </c>
      <c r="K1642" t="s">
        <v>307</v>
      </c>
      <c r="L1642" t="s">
        <v>307</v>
      </c>
      <c r="M1642" t="s">
        <v>307</v>
      </c>
      <c r="N1642" t="s">
        <v>307</v>
      </c>
      <c r="O1642" t="s">
        <v>307</v>
      </c>
      <c r="P1642" t="s">
        <v>307</v>
      </c>
      <c r="Q1642" t="s">
        <v>307</v>
      </c>
      <c r="R1642" t="s">
        <v>307</v>
      </c>
      <c r="S1642" t="s">
        <v>307</v>
      </c>
      <c r="T1642" t="s">
        <v>307</v>
      </c>
      <c r="U1642" t="s">
        <v>307</v>
      </c>
      <c r="V1642" t="s">
        <v>307</v>
      </c>
      <c r="W1642" t="s">
        <v>307</v>
      </c>
    </row>
    <row r="1643" spans="1:45" x14ac:dyDescent="0.25">
      <c r="A1643">
        <v>308</v>
      </c>
      <c r="B1643" t="s">
        <v>175</v>
      </c>
      <c r="C1643" t="s">
        <v>44</v>
      </c>
      <c r="D1643" t="s">
        <v>60</v>
      </c>
      <c r="E1643" t="s">
        <v>307</v>
      </c>
      <c r="F1643" t="s">
        <v>307</v>
      </c>
      <c r="G1643" t="s">
        <v>307</v>
      </c>
      <c r="H1643" t="s">
        <v>307</v>
      </c>
      <c r="I1643" t="s">
        <v>307</v>
      </c>
      <c r="J1643" t="s">
        <v>307</v>
      </c>
      <c r="K1643" t="s">
        <v>307</v>
      </c>
      <c r="L1643" t="s">
        <v>307</v>
      </c>
      <c r="M1643" t="s">
        <v>307</v>
      </c>
      <c r="N1643" t="s">
        <v>307</v>
      </c>
      <c r="O1643" t="s">
        <v>307</v>
      </c>
      <c r="P1643" t="s">
        <v>307</v>
      </c>
      <c r="Q1643" t="s">
        <v>307</v>
      </c>
      <c r="R1643" t="s">
        <v>307</v>
      </c>
      <c r="S1643" t="s">
        <v>307</v>
      </c>
      <c r="T1643" t="s">
        <v>307</v>
      </c>
      <c r="U1643" t="s">
        <v>307</v>
      </c>
      <c r="V1643" t="s">
        <v>307</v>
      </c>
      <c r="W1643" t="s">
        <v>307</v>
      </c>
    </row>
    <row r="1644" spans="1:45" x14ac:dyDescent="0.25">
      <c r="A1644">
        <v>308</v>
      </c>
      <c r="B1644" t="s">
        <v>175</v>
      </c>
      <c r="C1644" t="s">
        <v>44</v>
      </c>
      <c r="D1644" t="s">
        <v>61</v>
      </c>
      <c r="E1644" t="s">
        <v>307</v>
      </c>
      <c r="F1644" t="s">
        <v>307</v>
      </c>
      <c r="G1644" t="s">
        <v>307</v>
      </c>
      <c r="H1644" t="s">
        <v>307</v>
      </c>
      <c r="I1644" t="s">
        <v>307</v>
      </c>
      <c r="J1644" t="s">
        <v>307</v>
      </c>
      <c r="K1644" t="s">
        <v>307</v>
      </c>
      <c r="L1644" t="s">
        <v>307</v>
      </c>
      <c r="M1644" t="s">
        <v>307</v>
      </c>
      <c r="N1644" t="s">
        <v>307</v>
      </c>
      <c r="O1644" t="s">
        <v>307</v>
      </c>
      <c r="P1644" t="s">
        <v>307</v>
      </c>
      <c r="Q1644" t="s">
        <v>307</v>
      </c>
      <c r="R1644" t="s">
        <v>307</v>
      </c>
      <c r="S1644" t="s">
        <v>307</v>
      </c>
      <c r="T1644" t="s">
        <v>307</v>
      </c>
      <c r="U1644" t="s">
        <v>307</v>
      </c>
      <c r="V1644" t="s">
        <v>307</v>
      </c>
      <c r="W1644" t="s">
        <v>307</v>
      </c>
    </row>
    <row r="1645" spans="1:45" x14ac:dyDescent="0.25">
      <c r="A1645">
        <v>308</v>
      </c>
      <c r="B1645" t="s">
        <v>175</v>
      </c>
      <c r="C1645" t="s">
        <v>44</v>
      </c>
      <c r="D1645" t="s">
        <v>62</v>
      </c>
      <c r="E1645" t="s">
        <v>307</v>
      </c>
      <c r="F1645" t="s">
        <v>307</v>
      </c>
      <c r="G1645" t="s">
        <v>307</v>
      </c>
      <c r="H1645" t="s">
        <v>307</v>
      </c>
      <c r="I1645" t="s">
        <v>307</v>
      </c>
      <c r="J1645" t="s">
        <v>307</v>
      </c>
      <c r="K1645" t="s">
        <v>307</v>
      </c>
      <c r="L1645" t="s">
        <v>307</v>
      </c>
      <c r="M1645" t="s">
        <v>307</v>
      </c>
      <c r="N1645" t="s">
        <v>307</v>
      </c>
      <c r="O1645" t="s">
        <v>307</v>
      </c>
      <c r="P1645" t="s">
        <v>307</v>
      </c>
      <c r="Q1645" t="s">
        <v>307</v>
      </c>
      <c r="R1645" t="s">
        <v>307</v>
      </c>
      <c r="S1645" t="s">
        <v>307</v>
      </c>
      <c r="T1645" t="s">
        <v>307</v>
      </c>
      <c r="U1645" t="s">
        <v>307</v>
      </c>
      <c r="V1645" t="s">
        <v>307</v>
      </c>
      <c r="W1645" t="s">
        <v>307</v>
      </c>
    </row>
    <row r="1646" spans="1:45" x14ac:dyDescent="0.25">
      <c r="A1646">
        <v>308</v>
      </c>
      <c r="B1646" t="s">
        <v>175</v>
      </c>
      <c r="C1646" t="s">
        <v>38</v>
      </c>
      <c r="D1646" t="s">
        <v>47</v>
      </c>
      <c r="E1646" t="s">
        <v>307</v>
      </c>
      <c r="F1646" t="s">
        <v>307</v>
      </c>
      <c r="G1646" t="s">
        <v>307</v>
      </c>
      <c r="H1646" t="s">
        <v>307</v>
      </c>
      <c r="I1646" t="s">
        <v>307</v>
      </c>
      <c r="J1646" t="s">
        <v>307</v>
      </c>
      <c r="K1646" t="s">
        <v>307</v>
      </c>
      <c r="L1646" t="s">
        <v>307</v>
      </c>
      <c r="M1646" t="s">
        <v>307</v>
      </c>
      <c r="N1646" t="s">
        <v>307</v>
      </c>
      <c r="O1646" t="s">
        <v>307</v>
      </c>
      <c r="P1646" t="s">
        <v>307</v>
      </c>
      <c r="Q1646" t="s">
        <v>307</v>
      </c>
      <c r="R1646" t="s">
        <v>307</v>
      </c>
      <c r="S1646" t="s">
        <v>307</v>
      </c>
      <c r="T1646" t="s">
        <v>307</v>
      </c>
      <c r="U1646" t="s">
        <v>307</v>
      </c>
      <c r="V1646" t="s">
        <v>307</v>
      </c>
      <c r="W1646" t="s">
        <v>307</v>
      </c>
      <c r="X1646" t="s">
        <v>307</v>
      </c>
      <c r="Y1646" t="s">
        <v>307</v>
      </c>
      <c r="Z1646" t="s">
        <v>307</v>
      </c>
      <c r="AA1646" t="s">
        <v>307</v>
      </c>
      <c r="AB1646" t="s">
        <v>307</v>
      </c>
      <c r="AC1646" t="s">
        <v>307</v>
      </c>
      <c r="AD1646" t="s">
        <v>307</v>
      </c>
      <c r="AE1646" t="s">
        <v>307</v>
      </c>
      <c r="AF1646" t="s">
        <v>307</v>
      </c>
      <c r="AG1646" t="s">
        <v>307</v>
      </c>
      <c r="AH1646" t="s">
        <v>307</v>
      </c>
      <c r="AI1646" t="s">
        <v>307</v>
      </c>
      <c r="AJ1646" t="s">
        <v>307</v>
      </c>
      <c r="AK1646" t="s">
        <v>307</v>
      </c>
      <c r="AL1646" t="s">
        <v>307</v>
      </c>
      <c r="AM1646" t="s">
        <v>307</v>
      </c>
      <c r="AN1646" t="s">
        <v>307</v>
      </c>
      <c r="AO1646" t="s">
        <v>307</v>
      </c>
      <c r="AP1646" t="s">
        <v>307</v>
      </c>
      <c r="AQ1646" t="s">
        <v>307</v>
      </c>
      <c r="AR1646" t="s">
        <v>307</v>
      </c>
      <c r="AS1646" t="s">
        <v>307</v>
      </c>
    </row>
    <row r="1647" spans="1:45" x14ac:dyDescent="0.25">
      <c r="A1647">
        <v>308</v>
      </c>
      <c r="B1647" t="s">
        <v>175</v>
      </c>
      <c r="C1647" t="s">
        <v>38</v>
      </c>
      <c r="D1647" t="s">
        <v>48</v>
      </c>
      <c r="E1647" t="s">
        <v>307</v>
      </c>
      <c r="F1647" t="s">
        <v>307</v>
      </c>
      <c r="G1647" t="s">
        <v>307</v>
      </c>
      <c r="H1647" t="s">
        <v>307</v>
      </c>
      <c r="I1647" t="s">
        <v>307</v>
      </c>
      <c r="J1647" t="s">
        <v>307</v>
      </c>
      <c r="K1647" t="s">
        <v>307</v>
      </c>
      <c r="L1647" t="s">
        <v>307</v>
      </c>
      <c r="M1647" t="s">
        <v>307</v>
      </c>
      <c r="N1647" t="s">
        <v>307</v>
      </c>
      <c r="O1647" t="s">
        <v>307</v>
      </c>
      <c r="P1647" t="s">
        <v>307</v>
      </c>
      <c r="Q1647" t="s">
        <v>307</v>
      </c>
      <c r="R1647" t="s">
        <v>307</v>
      </c>
      <c r="S1647" t="s">
        <v>307</v>
      </c>
      <c r="T1647" t="s">
        <v>307</v>
      </c>
      <c r="U1647" t="s">
        <v>307</v>
      </c>
      <c r="V1647" t="s">
        <v>307</v>
      </c>
      <c r="W1647" t="s">
        <v>307</v>
      </c>
      <c r="X1647" t="s">
        <v>307</v>
      </c>
      <c r="Y1647" t="s">
        <v>307</v>
      </c>
      <c r="Z1647" t="s">
        <v>307</v>
      </c>
      <c r="AA1647" t="s">
        <v>307</v>
      </c>
      <c r="AB1647" t="s">
        <v>307</v>
      </c>
      <c r="AC1647" t="s">
        <v>307</v>
      </c>
      <c r="AD1647" t="s">
        <v>307</v>
      </c>
      <c r="AE1647" t="s">
        <v>307</v>
      </c>
      <c r="AF1647" t="s">
        <v>307</v>
      </c>
      <c r="AG1647" t="s">
        <v>307</v>
      </c>
      <c r="AH1647" t="s">
        <v>307</v>
      </c>
      <c r="AI1647" t="s">
        <v>307</v>
      </c>
      <c r="AJ1647" t="s">
        <v>307</v>
      </c>
      <c r="AK1647" t="s">
        <v>307</v>
      </c>
      <c r="AL1647" t="s">
        <v>307</v>
      </c>
      <c r="AM1647" t="s">
        <v>307</v>
      </c>
      <c r="AN1647" t="s">
        <v>307</v>
      </c>
      <c r="AO1647" t="s">
        <v>307</v>
      </c>
      <c r="AP1647" t="s">
        <v>307</v>
      </c>
      <c r="AQ1647" t="s">
        <v>307</v>
      </c>
      <c r="AR1647" t="s">
        <v>307</v>
      </c>
      <c r="AS1647" t="s">
        <v>307</v>
      </c>
    </row>
    <row r="1648" spans="1:45" x14ac:dyDescent="0.25">
      <c r="A1648">
        <v>308</v>
      </c>
      <c r="B1648" t="s">
        <v>175</v>
      </c>
      <c r="C1648" t="s">
        <v>38</v>
      </c>
      <c r="D1648" t="s">
        <v>49</v>
      </c>
      <c r="E1648" t="s">
        <v>307</v>
      </c>
      <c r="F1648" t="s">
        <v>307</v>
      </c>
      <c r="G1648" t="s">
        <v>307</v>
      </c>
      <c r="H1648" t="s">
        <v>307</v>
      </c>
      <c r="I1648" t="s">
        <v>307</v>
      </c>
      <c r="J1648" t="s">
        <v>307</v>
      </c>
      <c r="K1648" t="s">
        <v>307</v>
      </c>
      <c r="L1648" t="s">
        <v>307</v>
      </c>
      <c r="M1648" t="s">
        <v>307</v>
      </c>
      <c r="N1648" t="s">
        <v>307</v>
      </c>
      <c r="O1648" t="s">
        <v>307</v>
      </c>
      <c r="P1648" t="s">
        <v>307</v>
      </c>
      <c r="Q1648" t="s">
        <v>307</v>
      </c>
      <c r="R1648" t="s">
        <v>307</v>
      </c>
      <c r="S1648" t="s">
        <v>307</v>
      </c>
      <c r="T1648" t="s">
        <v>307</v>
      </c>
      <c r="U1648" t="s">
        <v>307</v>
      </c>
      <c r="V1648" t="s">
        <v>307</v>
      </c>
      <c r="W1648" t="s">
        <v>307</v>
      </c>
      <c r="X1648" t="s">
        <v>307</v>
      </c>
      <c r="Y1648" t="s">
        <v>307</v>
      </c>
      <c r="Z1648" t="s">
        <v>307</v>
      </c>
      <c r="AA1648" t="s">
        <v>307</v>
      </c>
      <c r="AB1648" t="s">
        <v>307</v>
      </c>
      <c r="AC1648" t="s">
        <v>307</v>
      </c>
      <c r="AD1648" t="s">
        <v>307</v>
      </c>
      <c r="AE1648" t="s">
        <v>307</v>
      </c>
      <c r="AF1648" t="s">
        <v>307</v>
      </c>
      <c r="AG1648" t="s">
        <v>307</v>
      </c>
      <c r="AH1648" t="s">
        <v>307</v>
      </c>
      <c r="AI1648" t="s">
        <v>307</v>
      </c>
      <c r="AJ1648" t="s">
        <v>307</v>
      </c>
      <c r="AK1648" t="s">
        <v>307</v>
      </c>
      <c r="AL1648" t="s">
        <v>307</v>
      </c>
      <c r="AM1648" t="s">
        <v>307</v>
      </c>
      <c r="AN1648" t="s">
        <v>307</v>
      </c>
      <c r="AO1648" t="s">
        <v>307</v>
      </c>
      <c r="AP1648" t="s">
        <v>307</v>
      </c>
      <c r="AQ1648" t="s">
        <v>307</v>
      </c>
      <c r="AR1648" t="s">
        <v>307</v>
      </c>
      <c r="AS1648" t="s">
        <v>307</v>
      </c>
    </row>
    <row r="1649" spans="1:45" x14ac:dyDescent="0.25">
      <c r="A1649">
        <v>308</v>
      </c>
      <c r="B1649" t="s">
        <v>175</v>
      </c>
      <c r="C1649" t="s">
        <v>450</v>
      </c>
      <c r="D1649" t="s">
        <v>48</v>
      </c>
      <c r="E1649" t="s">
        <v>307</v>
      </c>
      <c r="F1649" t="s">
        <v>307</v>
      </c>
      <c r="G1649" t="s">
        <v>307</v>
      </c>
      <c r="H1649" t="s">
        <v>307</v>
      </c>
      <c r="I1649" t="s">
        <v>307</v>
      </c>
      <c r="J1649" t="s">
        <v>307</v>
      </c>
      <c r="K1649" t="s">
        <v>307</v>
      </c>
      <c r="L1649" t="s">
        <v>307</v>
      </c>
      <c r="M1649" t="s">
        <v>307</v>
      </c>
      <c r="N1649" t="s">
        <v>307</v>
      </c>
      <c r="O1649" t="s">
        <v>307</v>
      </c>
      <c r="P1649" t="s">
        <v>307</v>
      </c>
      <c r="Q1649" t="s">
        <v>307</v>
      </c>
      <c r="R1649" t="s">
        <v>307</v>
      </c>
    </row>
    <row r="1650" spans="1:45" x14ac:dyDescent="0.25">
      <c r="A1650">
        <v>308</v>
      </c>
      <c r="B1650" t="s">
        <v>175</v>
      </c>
      <c r="C1650" t="s">
        <v>449</v>
      </c>
      <c r="D1650" t="s">
        <v>48</v>
      </c>
      <c r="E1650" t="s">
        <v>307</v>
      </c>
      <c r="F1650" t="s">
        <v>307</v>
      </c>
      <c r="G1650" t="s">
        <v>307</v>
      </c>
      <c r="H1650" t="s">
        <v>307</v>
      </c>
      <c r="I1650" t="s">
        <v>307</v>
      </c>
      <c r="J1650" t="s">
        <v>307</v>
      </c>
      <c r="K1650" t="s">
        <v>307</v>
      </c>
      <c r="L1650" t="s">
        <v>307</v>
      </c>
      <c r="M1650" t="s">
        <v>307</v>
      </c>
      <c r="N1650" t="s">
        <v>307</v>
      </c>
      <c r="O1650" t="s">
        <v>307</v>
      </c>
      <c r="P1650" t="s">
        <v>307</v>
      </c>
      <c r="Q1650" t="s">
        <v>307</v>
      </c>
      <c r="R1650" t="s">
        <v>307</v>
      </c>
    </row>
    <row r="1651" spans="1:45" x14ac:dyDescent="0.25">
      <c r="A1651">
        <v>308</v>
      </c>
      <c r="B1651" t="s">
        <v>175</v>
      </c>
      <c r="C1651" t="s">
        <v>475</v>
      </c>
      <c r="D1651" t="s">
        <v>48</v>
      </c>
      <c r="E1651" t="s">
        <v>307</v>
      </c>
      <c r="F1651" t="s">
        <v>307</v>
      </c>
      <c r="G1651" t="s">
        <v>307</v>
      </c>
    </row>
    <row r="1652" spans="1:45" x14ac:dyDescent="0.25">
      <c r="A1652">
        <v>308</v>
      </c>
      <c r="B1652" t="s">
        <v>175</v>
      </c>
      <c r="C1652" t="s">
        <v>42</v>
      </c>
      <c r="D1652" t="s">
        <v>48</v>
      </c>
      <c r="E1652" t="s">
        <v>307</v>
      </c>
      <c r="F1652" t="s">
        <v>307</v>
      </c>
      <c r="G1652" t="s">
        <v>307</v>
      </c>
      <c r="H1652" t="s">
        <v>307</v>
      </c>
      <c r="I1652" t="s">
        <v>307</v>
      </c>
      <c r="J1652" t="s">
        <v>307</v>
      </c>
      <c r="K1652" t="s">
        <v>307</v>
      </c>
      <c r="L1652" t="s">
        <v>307</v>
      </c>
      <c r="M1652" t="s">
        <v>307</v>
      </c>
      <c r="N1652" t="s">
        <v>307</v>
      </c>
      <c r="O1652" t="s">
        <v>307</v>
      </c>
      <c r="P1652" t="s">
        <v>307</v>
      </c>
      <c r="Q1652" t="s">
        <v>307</v>
      </c>
      <c r="R1652" t="s">
        <v>307</v>
      </c>
      <c r="S1652" t="s">
        <v>307</v>
      </c>
      <c r="T1652" t="s">
        <v>307</v>
      </c>
      <c r="U1652" t="s">
        <v>307</v>
      </c>
      <c r="V1652" t="s">
        <v>307</v>
      </c>
      <c r="W1652" t="s">
        <v>307</v>
      </c>
      <c r="X1652" t="s">
        <v>307</v>
      </c>
      <c r="Y1652" t="s">
        <v>307</v>
      </c>
      <c r="Z1652" t="s">
        <v>307</v>
      </c>
    </row>
    <row r="1653" spans="1:45" x14ac:dyDescent="0.25">
      <c r="A1653">
        <v>309</v>
      </c>
      <c r="B1653" t="s">
        <v>176</v>
      </c>
      <c r="C1653" t="s">
        <v>43</v>
      </c>
      <c r="D1653" t="s">
        <v>54</v>
      </c>
      <c r="E1653" t="s">
        <v>307</v>
      </c>
      <c r="F1653" t="s">
        <v>307</v>
      </c>
      <c r="G1653" t="s">
        <v>307</v>
      </c>
      <c r="H1653" t="s">
        <v>307</v>
      </c>
      <c r="I1653" t="s">
        <v>307</v>
      </c>
      <c r="J1653" t="s">
        <v>307</v>
      </c>
      <c r="K1653" t="s">
        <v>307</v>
      </c>
      <c r="L1653" t="s">
        <v>307</v>
      </c>
      <c r="M1653" t="s">
        <v>307</v>
      </c>
      <c r="N1653" t="s">
        <v>307</v>
      </c>
      <c r="O1653" t="s">
        <v>307</v>
      </c>
      <c r="P1653" t="s">
        <v>307</v>
      </c>
      <c r="Q1653" t="s">
        <v>307</v>
      </c>
      <c r="R1653" t="s">
        <v>307</v>
      </c>
      <c r="S1653" t="s">
        <v>307</v>
      </c>
      <c r="T1653" t="s">
        <v>307</v>
      </c>
      <c r="U1653" t="s">
        <v>307</v>
      </c>
      <c r="V1653" t="s">
        <v>307</v>
      </c>
      <c r="W1653" t="s">
        <v>307</v>
      </c>
    </row>
    <row r="1654" spans="1:45" x14ac:dyDescent="0.25">
      <c r="A1654">
        <v>309</v>
      </c>
      <c r="B1654" t="s">
        <v>176</v>
      </c>
      <c r="C1654" t="s">
        <v>43</v>
      </c>
      <c r="D1654" t="s">
        <v>55</v>
      </c>
      <c r="E1654" t="s">
        <v>307</v>
      </c>
      <c r="F1654" t="s">
        <v>307</v>
      </c>
      <c r="G1654" t="s">
        <v>307</v>
      </c>
      <c r="H1654" t="s">
        <v>307</v>
      </c>
      <c r="I1654" t="s">
        <v>307</v>
      </c>
      <c r="J1654" t="s">
        <v>307</v>
      </c>
      <c r="K1654" t="s">
        <v>307</v>
      </c>
      <c r="L1654" t="s">
        <v>307</v>
      </c>
      <c r="M1654" t="s">
        <v>307</v>
      </c>
      <c r="N1654" t="s">
        <v>307</v>
      </c>
      <c r="O1654" t="s">
        <v>307</v>
      </c>
      <c r="P1654" t="s">
        <v>307</v>
      </c>
      <c r="Q1654" t="s">
        <v>307</v>
      </c>
      <c r="R1654" t="s">
        <v>307</v>
      </c>
      <c r="S1654" t="s">
        <v>307</v>
      </c>
      <c r="T1654" t="s">
        <v>307</v>
      </c>
      <c r="U1654" t="s">
        <v>307</v>
      </c>
      <c r="V1654" t="s">
        <v>307</v>
      </c>
      <c r="W1654" t="s">
        <v>307</v>
      </c>
    </row>
    <row r="1655" spans="1:45" x14ac:dyDescent="0.25">
      <c r="A1655">
        <v>309</v>
      </c>
      <c r="B1655" t="s">
        <v>176</v>
      </c>
      <c r="C1655" t="s">
        <v>43</v>
      </c>
      <c r="D1655" t="s">
        <v>56</v>
      </c>
      <c r="E1655" t="s">
        <v>307</v>
      </c>
      <c r="F1655" t="s">
        <v>307</v>
      </c>
      <c r="G1655" t="s">
        <v>307</v>
      </c>
      <c r="H1655" t="s">
        <v>307</v>
      </c>
      <c r="I1655" t="s">
        <v>307</v>
      </c>
      <c r="J1655" t="s">
        <v>307</v>
      </c>
      <c r="K1655" t="s">
        <v>307</v>
      </c>
      <c r="L1655" t="s">
        <v>307</v>
      </c>
      <c r="M1655" t="s">
        <v>307</v>
      </c>
      <c r="N1655" t="s">
        <v>307</v>
      </c>
      <c r="O1655" t="s">
        <v>307</v>
      </c>
      <c r="P1655" t="s">
        <v>307</v>
      </c>
      <c r="Q1655" t="s">
        <v>307</v>
      </c>
      <c r="R1655" t="s">
        <v>307</v>
      </c>
      <c r="S1655" t="s">
        <v>307</v>
      </c>
      <c r="T1655" t="s">
        <v>307</v>
      </c>
      <c r="U1655" t="s">
        <v>307</v>
      </c>
      <c r="V1655" t="s">
        <v>307</v>
      </c>
      <c r="W1655" t="s">
        <v>307</v>
      </c>
    </row>
    <row r="1656" spans="1:45" x14ac:dyDescent="0.25">
      <c r="A1656">
        <v>309</v>
      </c>
      <c r="B1656" t="s">
        <v>176</v>
      </c>
      <c r="C1656" t="s">
        <v>43</v>
      </c>
      <c r="D1656" t="s">
        <v>57</v>
      </c>
      <c r="E1656" t="s">
        <v>307</v>
      </c>
      <c r="F1656" t="s">
        <v>307</v>
      </c>
      <c r="G1656" t="s">
        <v>307</v>
      </c>
      <c r="H1656" t="s">
        <v>307</v>
      </c>
      <c r="I1656" t="s">
        <v>307</v>
      </c>
      <c r="J1656" t="s">
        <v>307</v>
      </c>
      <c r="K1656" t="s">
        <v>307</v>
      </c>
      <c r="L1656" t="s">
        <v>307</v>
      </c>
      <c r="M1656" t="s">
        <v>307</v>
      </c>
      <c r="N1656" t="s">
        <v>307</v>
      </c>
      <c r="O1656" t="s">
        <v>307</v>
      </c>
      <c r="P1656" t="s">
        <v>307</v>
      </c>
      <c r="Q1656" t="s">
        <v>307</v>
      </c>
      <c r="R1656" t="s">
        <v>307</v>
      </c>
      <c r="S1656" t="s">
        <v>307</v>
      </c>
      <c r="T1656" t="s">
        <v>307</v>
      </c>
      <c r="U1656" t="s">
        <v>307</v>
      </c>
      <c r="V1656" t="s">
        <v>307</v>
      </c>
      <c r="W1656" t="s">
        <v>307</v>
      </c>
    </row>
    <row r="1657" spans="1:45" x14ac:dyDescent="0.25">
      <c r="A1657">
        <v>309</v>
      </c>
      <c r="B1657" t="s">
        <v>176</v>
      </c>
      <c r="C1657" t="s">
        <v>43</v>
      </c>
      <c r="D1657" t="s">
        <v>58</v>
      </c>
      <c r="E1657" t="s">
        <v>307</v>
      </c>
      <c r="F1657" t="s">
        <v>307</v>
      </c>
      <c r="G1657" t="s">
        <v>307</v>
      </c>
      <c r="H1657" t="s">
        <v>307</v>
      </c>
      <c r="I1657" t="s">
        <v>307</v>
      </c>
      <c r="J1657" t="s">
        <v>307</v>
      </c>
      <c r="K1657" t="s">
        <v>307</v>
      </c>
      <c r="L1657" t="s">
        <v>307</v>
      </c>
      <c r="M1657" t="s">
        <v>307</v>
      </c>
      <c r="N1657" t="s">
        <v>307</v>
      </c>
      <c r="O1657" t="s">
        <v>307</v>
      </c>
      <c r="P1657" t="s">
        <v>307</v>
      </c>
      <c r="Q1657" t="s">
        <v>307</v>
      </c>
      <c r="R1657" t="s">
        <v>307</v>
      </c>
      <c r="S1657" t="s">
        <v>307</v>
      </c>
      <c r="T1657" t="s">
        <v>307</v>
      </c>
      <c r="U1657" t="s">
        <v>307</v>
      </c>
      <c r="V1657" t="s">
        <v>307</v>
      </c>
      <c r="W1657" t="s">
        <v>307</v>
      </c>
    </row>
    <row r="1658" spans="1:45" x14ac:dyDescent="0.25">
      <c r="A1658">
        <v>309</v>
      </c>
      <c r="B1658" t="s">
        <v>176</v>
      </c>
      <c r="C1658" t="s">
        <v>43</v>
      </c>
      <c r="D1658" t="s">
        <v>59</v>
      </c>
      <c r="E1658" t="s">
        <v>307</v>
      </c>
      <c r="F1658" t="s">
        <v>307</v>
      </c>
      <c r="G1658" t="s">
        <v>307</v>
      </c>
      <c r="H1658" t="s">
        <v>307</v>
      </c>
      <c r="I1658" t="s">
        <v>307</v>
      </c>
      <c r="J1658" t="s">
        <v>307</v>
      </c>
      <c r="K1658" t="s">
        <v>307</v>
      </c>
      <c r="L1658" t="s">
        <v>307</v>
      </c>
      <c r="M1658" t="s">
        <v>307</v>
      </c>
      <c r="N1658" t="s">
        <v>307</v>
      </c>
      <c r="O1658" t="s">
        <v>307</v>
      </c>
      <c r="P1658" t="s">
        <v>307</v>
      </c>
      <c r="Q1658" t="s">
        <v>307</v>
      </c>
      <c r="R1658" t="s">
        <v>307</v>
      </c>
      <c r="S1658" t="s">
        <v>307</v>
      </c>
      <c r="T1658" t="s">
        <v>307</v>
      </c>
      <c r="U1658" t="s">
        <v>307</v>
      </c>
      <c r="V1658" t="s">
        <v>307</v>
      </c>
      <c r="W1658" t="s">
        <v>307</v>
      </c>
    </row>
    <row r="1659" spans="1:45" x14ac:dyDescent="0.25">
      <c r="A1659">
        <v>309</v>
      </c>
      <c r="B1659" t="s">
        <v>176</v>
      </c>
      <c r="C1659" t="s">
        <v>43</v>
      </c>
      <c r="D1659" t="s">
        <v>60</v>
      </c>
      <c r="E1659" t="s">
        <v>307</v>
      </c>
      <c r="F1659" t="s">
        <v>307</v>
      </c>
      <c r="G1659" t="s">
        <v>307</v>
      </c>
      <c r="H1659" t="s">
        <v>307</v>
      </c>
      <c r="I1659" t="s">
        <v>307</v>
      </c>
      <c r="J1659" t="s">
        <v>307</v>
      </c>
      <c r="K1659" t="s">
        <v>307</v>
      </c>
      <c r="L1659" t="s">
        <v>307</v>
      </c>
      <c r="M1659" t="s">
        <v>307</v>
      </c>
      <c r="N1659" t="s">
        <v>307</v>
      </c>
      <c r="O1659" t="s">
        <v>307</v>
      </c>
      <c r="P1659" t="s">
        <v>307</v>
      </c>
      <c r="Q1659" t="s">
        <v>307</v>
      </c>
      <c r="R1659" t="s">
        <v>307</v>
      </c>
      <c r="S1659" t="s">
        <v>307</v>
      </c>
      <c r="T1659" t="s">
        <v>307</v>
      </c>
      <c r="U1659" t="s">
        <v>307</v>
      </c>
      <c r="V1659" t="s">
        <v>307</v>
      </c>
      <c r="W1659" t="s">
        <v>307</v>
      </c>
    </row>
    <row r="1660" spans="1:45" x14ac:dyDescent="0.25">
      <c r="A1660">
        <v>309</v>
      </c>
      <c r="B1660" t="s">
        <v>176</v>
      </c>
      <c r="C1660" t="s">
        <v>43</v>
      </c>
      <c r="D1660" t="s">
        <v>61</v>
      </c>
      <c r="E1660" t="s">
        <v>307</v>
      </c>
      <c r="F1660" t="s">
        <v>307</v>
      </c>
      <c r="G1660" t="s">
        <v>307</v>
      </c>
      <c r="H1660" t="s">
        <v>307</v>
      </c>
      <c r="I1660" t="s">
        <v>307</v>
      </c>
      <c r="J1660" t="s">
        <v>307</v>
      </c>
      <c r="K1660" t="s">
        <v>307</v>
      </c>
      <c r="L1660" t="s">
        <v>307</v>
      </c>
      <c r="M1660" t="s">
        <v>307</v>
      </c>
      <c r="N1660" t="s">
        <v>307</v>
      </c>
      <c r="O1660" t="s">
        <v>307</v>
      </c>
      <c r="P1660" t="s">
        <v>307</v>
      </c>
      <c r="Q1660" t="s">
        <v>307</v>
      </c>
      <c r="R1660" t="s">
        <v>307</v>
      </c>
      <c r="S1660" t="s">
        <v>307</v>
      </c>
      <c r="T1660" t="s">
        <v>307</v>
      </c>
      <c r="U1660" t="s">
        <v>307</v>
      </c>
      <c r="V1660" t="s">
        <v>307</v>
      </c>
      <c r="W1660" t="s">
        <v>307</v>
      </c>
    </row>
    <row r="1661" spans="1:45" x14ac:dyDescent="0.25">
      <c r="A1661">
        <v>309</v>
      </c>
      <c r="B1661" t="s">
        <v>176</v>
      </c>
      <c r="C1661" t="s">
        <v>43</v>
      </c>
      <c r="D1661" t="s">
        <v>62</v>
      </c>
      <c r="E1661" t="s">
        <v>307</v>
      </c>
      <c r="F1661" t="s">
        <v>307</v>
      </c>
      <c r="G1661" t="s">
        <v>307</v>
      </c>
      <c r="H1661" t="s">
        <v>307</v>
      </c>
      <c r="I1661" t="s">
        <v>307</v>
      </c>
      <c r="J1661" t="s">
        <v>307</v>
      </c>
      <c r="K1661" t="s">
        <v>307</v>
      </c>
      <c r="L1661" t="s">
        <v>307</v>
      </c>
      <c r="M1661" t="s">
        <v>307</v>
      </c>
      <c r="N1661" t="s">
        <v>307</v>
      </c>
      <c r="O1661" t="s">
        <v>307</v>
      </c>
      <c r="P1661" t="s">
        <v>307</v>
      </c>
      <c r="Q1661" t="s">
        <v>307</v>
      </c>
      <c r="R1661" t="s">
        <v>307</v>
      </c>
      <c r="S1661" t="s">
        <v>307</v>
      </c>
      <c r="T1661" t="s">
        <v>307</v>
      </c>
      <c r="U1661" t="s">
        <v>307</v>
      </c>
      <c r="V1661" t="s">
        <v>307</v>
      </c>
      <c r="W1661" t="s">
        <v>307</v>
      </c>
    </row>
    <row r="1662" spans="1:45" x14ac:dyDescent="0.25">
      <c r="A1662">
        <v>309</v>
      </c>
      <c r="B1662" t="s">
        <v>176</v>
      </c>
      <c r="C1662" t="s">
        <v>36</v>
      </c>
      <c r="D1662" t="s">
        <v>47</v>
      </c>
      <c r="E1662" t="s">
        <v>307</v>
      </c>
      <c r="F1662" t="s">
        <v>307</v>
      </c>
      <c r="G1662" t="s">
        <v>307</v>
      </c>
      <c r="H1662" t="s">
        <v>307</v>
      </c>
      <c r="I1662" t="s">
        <v>307</v>
      </c>
      <c r="J1662" t="s">
        <v>307</v>
      </c>
      <c r="K1662" t="s">
        <v>307</v>
      </c>
      <c r="L1662" t="s">
        <v>307</v>
      </c>
      <c r="M1662" t="s">
        <v>307</v>
      </c>
      <c r="N1662" t="s">
        <v>307</v>
      </c>
      <c r="O1662" t="s">
        <v>307</v>
      </c>
      <c r="P1662" t="s">
        <v>307</v>
      </c>
      <c r="Q1662" t="s">
        <v>307</v>
      </c>
      <c r="R1662" t="s">
        <v>307</v>
      </c>
      <c r="S1662" t="s">
        <v>307</v>
      </c>
      <c r="T1662" t="s">
        <v>307</v>
      </c>
      <c r="U1662" t="s">
        <v>307</v>
      </c>
      <c r="V1662" t="s">
        <v>307</v>
      </c>
      <c r="W1662" t="s">
        <v>307</v>
      </c>
      <c r="X1662" t="s">
        <v>307</v>
      </c>
      <c r="Y1662" t="s">
        <v>307</v>
      </c>
      <c r="Z1662" t="s">
        <v>307</v>
      </c>
      <c r="AA1662" t="s">
        <v>307</v>
      </c>
      <c r="AB1662" t="s">
        <v>307</v>
      </c>
      <c r="AC1662" t="s">
        <v>307</v>
      </c>
      <c r="AD1662" t="s">
        <v>307</v>
      </c>
      <c r="AE1662" t="s">
        <v>307</v>
      </c>
      <c r="AF1662" t="s">
        <v>307</v>
      </c>
      <c r="AG1662" t="s">
        <v>307</v>
      </c>
      <c r="AH1662" t="s">
        <v>307</v>
      </c>
      <c r="AI1662" t="s">
        <v>307</v>
      </c>
      <c r="AJ1662" t="s">
        <v>307</v>
      </c>
      <c r="AK1662" t="s">
        <v>307</v>
      </c>
      <c r="AL1662" t="s">
        <v>307</v>
      </c>
      <c r="AM1662" t="s">
        <v>307</v>
      </c>
      <c r="AN1662" t="s">
        <v>307</v>
      </c>
      <c r="AO1662" t="s">
        <v>307</v>
      </c>
      <c r="AP1662" t="s">
        <v>307</v>
      </c>
      <c r="AQ1662" t="s">
        <v>307</v>
      </c>
      <c r="AR1662" t="s">
        <v>307</v>
      </c>
      <c r="AS1662" t="s">
        <v>307</v>
      </c>
    </row>
    <row r="1663" spans="1:45" x14ac:dyDescent="0.25">
      <c r="A1663">
        <v>309</v>
      </c>
      <c r="B1663" t="s">
        <v>176</v>
      </c>
      <c r="C1663" t="s">
        <v>36</v>
      </c>
      <c r="D1663" t="s">
        <v>48</v>
      </c>
      <c r="E1663" t="s">
        <v>307</v>
      </c>
      <c r="F1663" t="s">
        <v>307</v>
      </c>
      <c r="G1663" t="s">
        <v>307</v>
      </c>
      <c r="H1663" t="s">
        <v>307</v>
      </c>
      <c r="I1663" t="s">
        <v>307</v>
      </c>
      <c r="J1663" t="s">
        <v>307</v>
      </c>
      <c r="K1663" t="s">
        <v>307</v>
      </c>
      <c r="L1663" t="s">
        <v>307</v>
      </c>
      <c r="M1663" t="s">
        <v>307</v>
      </c>
      <c r="N1663" t="s">
        <v>307</v>
      </c>
      <c r="O1663" t="s">
        <v>307</v>
      </c>
      <c r="P1663" t="s">
        <v>307</v>
      </c>
      <c r="Q1663" t="s">
        <v>307</v>
      </c>
      <c r="R1663" t="s">
        <v>307</v>
      </c>
      <c r="S1663" t="s">
        <v>307</v>
      </c>
      <c r="T1663" t="s">
        <v>307</v>
      </c>
      <c r="U1663" t="s">
        <v>307</v>
      </c>
      <c r="V1663" t="s">
        <v>307</v>
      </c>
      <c r="W1663" t="s">
        <v>307</v>
      </c>
      <c r="X1663" t="s">
        <v>307</v>
      </c>
      <c r="Y1663" t="s">
        <v>307</v>
      </c>
      <c r="Z1663" t="s">
        <v>307</v>
      </c>
      <c r="AA1663" t="s">
        <v>307</v>
      </c>
      <c r="AB1663" t="s">
        <v>307</v>
      </c>
      <c r="AC1663" t="s">
        <v>307</v>
      </c>
      <c r="AD1663" t="s">
        <v>307</v>
      </c>
      <c r="AE1663" t="s">
        <v>307</v>
      </c>
      <c r="AF1663" t="s">
        <v>307</v>
      </c>
      <c r="AG1663" t="s">
        <v>307</v>
      </c>
      <c r="AH1663" t="s">
        <v>307</v>
      </c>
      <c r="AI1663" t="s">
        <v>307</v>
      </c>
      <c r="AJ1663" t="s">
        <v>307</v>
      </c>
      <c r="AK1663" t="s">
        <v>307</v>
      </c>
      <c r="AL1663" t="s">
        <v>307</v>
      </c>
      <c r="AM1663" t="s">
        <v>307</v>
      </c>
      <c r="AN1663" t="s">
        <v>307</v>
      </c>
      <c r="AO1663" t="s">
        <v>307</v>
      </c>
      <c r="AP1663" t="s">
        <v>307</v>
      </c>
      <c r="AQ1663" t="s">
        <v>307</v>
      </c>
      <c r="AR1663" t="s">
        <v>307</v>
      </c>
      <c r="AS1663" t="s">
        <v>307</v>
      </c>
    </row>
    <row r="1664" spans="1:45" x14ac:dyDescent="0.25">
      <c r="A1664">
        <v>309</v>
      </c>
      <c r="B1664" t="s">
        <v>176</v>
      </c>
      <c r="C1664" t="s">
        <v>36</v>
      </c>
      <c r="D1664" t="s">
        <v>49</v>
      </c>
      <c r="E1664" t="s">
        <v>307</v>
      </c>
      <c r="F1664" t="s">
        <v>307</v>
      </c>
      <c r="G1664" t="s">
        <v>307</v>
      </c>
      <c r="H1664" t="s">
        <v>307</v>
      </c>
      <c r="I1664" t="s">
        <v>307</v>
      </c>
      <c r="J1664" t="s">
        <v>307</v>
      </c>
      <c r="K1664" t="s">
        <v>307</v>
      </c>
      <c r="L1664" t="s">
        <v>307</v>
      </c>
      <c r="M1664" t="s">
        <v>307</v>
      </c>
      <c r="N1664" t="s">
        <v>307</v>
      </c>
      <c r="O1664" t="s">
        <v>307</v>
      </c>
      <c r="P1664" t="s">
        <v>307</v>
      </c>
      <c r="Q1664" t="s">
        <v>307</v>
      </c>
      <c r="R1664" t="s">
        <v>307</v>
      </c>
      <c r="S1664" t="s">
        <v>307</v>
      </c>
      <c r="T1664" t="s">
        <v>307</v>
      </c>
      <c r="U1664" t="s">
        <v>307</v>
      </c>
      <c r="V1664" t="s">
        <v>307</v>
      </c>
      <c r="W1664" t="s">
        <v>307</v>
      </c>
      <c r="X1664" t="s">
        <v>307</v>
      </c>
      <c r="Y1664" t="s">
        <v>307</v>
      </c>
      <c r="Z1664" t="s">
        <v>307</v>
      </c>
      <c r="AA1664" t="s">
        <v>307</v>
      </c>
      <c r="AB1664" t="s">
        <v>307</v>
      </c>
      <c r="AC1664" t="s">
        <v>307</v>
      </c>
      <c r="AD1664" t="s">
        <v>307</v>
      </c>
      <c r="AE1664" t="s">
        <v>307</v>
      </c>
      <c r="AF1664" t="s">
        <v>307</v>
      </c>
      <c r="AG1664" t="s">
        <v>307</v>
      </c>
      <c r="AH1664" t="s">
        <v>307</v>
      </c>
      <c r="AI1664" t="s">
        <v>307</v>
      </c>
      <c r="AJ1664" t="s">
        <v>307</v>
      </c>
      <c r="AK1664" t="s">
        <v>307</v>
      </c>
      <c r="AL1664" t="s">
        <v>307</v>
      </c>
      <c r="AM1664" t="s">
        <v>307</v>
      </c>
      <c r="AN1664" t="s">
        <v>307</v>
      </c>
      <c r="AO1664" t="s">
        <v>307</v>
      </c>
      <c r="AP1664" t="s">
        <v>307</v>
      </c>
      <c r="AQ1664" t="s">
        <v>307</v>
      </c>
      <c r="AR1664" t="s">
        <v>307</v>
      </c>
      <c r="AS1664" t="s">
        <v>307</v>
      </c>
    </row>
    <row r="1665" spans="1:45" x14ac:dyDescent="0.25">
      <c r="A1665">
        <v>309</v>
      </c>
      <c r="B1665" t="s">
        <v>176</v>
      </c>
      <c r="C1665" t="s">
        <v>37</v>
      </c>
      <c r="D1665" t="s">
        <v>47</v>
      </c>
      <c r="E1665" t="s">
        <v>307</v>
      </c>
      <c r="F1665" t="s">
        <v>307</v>
      </c>
      <c r="G1665" t="s">
        <v>307</v>
      </c>
      <c r="H1665" t="s">
        <v>307</v>
      </c>
      <c r="I1665" t="s">
        <v>307</v>
      </c>
      <c r="J1665" t="s">
        <v>307</v>
      </c>
      <c r="K1665" t="s">
        <v>307</v>
      </c>
      <c r="L1665" t="s">
        <v>307</v>
      </c>
      <c r="M1665" t="s">
        <v>307</v>
      </c>
      <c r="N1665" t="s">
        <v>307</v>
      </c>
      <c r="O1665" t="s">
        <v>307</v>
      </c>
      <c r="P1665" t="s">
        <v>307</v>
      </c>
      <c r="Q1665" t="s">
        <v>307</v>
      </c>
      <c r="R1665" t="s">
        <v>307</v>
      </c>
      <c r="S1665" t="s">
        <v>307</v>
      </c>
      <c r="T1665" t="s">
        <v>307</v>
      </c>
      <c r="U1665" t="s">
        <v>307</v>
      </c>
      <c r="V1665" t="s">
        <v>307</v>
      </c>
      <c r="W1665" t="s">
        <v>307</v>
      </c>
      <c r="X1665" t="s">
        <v>307</v>
      </c>
      <c r="Y1665" t="s">
        <v>307</v>
      </c>
      <c r="Z1665" t="s">
        <v>307</v>
      </c>
      <c r="AA1665" t="s">
        <v>307</v>
      </c>
      <c r="AB1665" t="s">
        <v>307</v>
      </c>
      <c r="AC1665" t="s">
        <v>307</v>
      </c>
      <c r="AD1665" t="s">
        <v>307</v>
      </c>
      <c r="AE1665" t="s">
        <v>307</v>
      </c>
      <c r="AF1665" t="s">
        <v>307</v>
      </c>
      <c r="AG1665" t="s">
        <v>307</v>
      </c>
      <c r="AH1665" t="s">
        <v>307</v>
      </c>
      <c r="AI1665" t="s">
        <v>307</v>
      </c>
      <c r="AJ1665" t="s">
        <v>307</v>
      </c>
      <c r="AK1665" t="s">
        <v>307</v>
      </c>
      <c r="AL1665" t="s">
        <v>307</v>
      </c>
      <c r="AM1665" t="s">
        <v>307</v>
      </c>
      <c r="AN1665" t="s">
        <v>307</v>
      </c>
      <c r="AO1665" t="s">
        <v>307</v>
      </c>
      <c r="AP1665" t="s">
        <v>307</v>
      </c>
      <c r="AQ1665" t="s">
        <v>307</v>
      </c>
      <c r="AR1665" t="s">
        <v>307</v>
      </c>
      <c r="AS1665" t="s">
        <v>307</v>
      </c>
    </row>
    <row r="1666" spans="1:45" x14ac:dyDescent="0.25">
      <c r="A1666">
        <v>309</v>
      </c>
      <c r="B1666" t="s">
        <v>176</v>
      </c>
      <c r="C1666" t="s">
        <v>37</v>
      </c>
      <c r="D1666" t="s">
        <v>48</v>
      </c>
      <c r="E1666" t="s">
        <v>307</v>
      </c>
      <c r="F1666" t="s">
        <v>307</v>
      </c>
      <c r="G1666" t="s">
        <v>307</v>
      </c>
      <c r="H1666" t="s">
        <v>307</v>
      </c>
      <c r="I1666" t="s">
        <v>307</v>
      </c>
      <c r="J1666" t="s">
        <v>307</v>
      </c>
      <c r="K1666" t="s">
        <v>307</v>
      </c>
      <c r="L1666" t="s">
        <v>307</v>
      </c>
      <c r="M1666" t="s">
        <v>307</v>
      </c>
      <c r="N1666" t="s">
        <v>307</v>
      </c>
      <c r="O1666" t="s">
        <v>307</v>
      </c>
      <c r="P1666" t="s">
        <v>307</v>
      </c>
      <c r="Q1666" t="s">
        <v>307</v>
      </c>
      <c r="R1666" t="s">
        <v>307</v>
      </c>
      <c r="S1666" t="s">
        <v>307</v>
      </c>
      <c r="T1666" t="s">
        <v>307</v>
      </c>
      <c r="U1666" t="s">
        <v>307</v>
      </c>
      <c r="V1666" t="s">
        <v>307</v>
      </c>
      <c r="W1666" t="s">
        <v>307</v>
      </c>
      <c r="X1666" t="s">
        <v>307</v>
      </c>
      <c r="Y1666" t="s">
        <v>307</v>
      </c>
      <c r="Z1666" t="s">
        <v>307</v>
      </c>
      <c r="AA1666" t="s">
        <v>307</v>
      </c>
      <c r="AB1666" t="s">
        <v>307</v>
      </c>
      <c r="AC1666" t="s">
        <v>307</v>
      </c>
      <c r="AD1666" t="s">
        <v>307</v>
      </c>
      <c r="AE1666" t="s">
        <v>307</v>
      </c>
      <c r="AF1666" t="s">
        <v>307</v>
      </c>
      <c r="AG1666" t="s">
        <v>307</v>
      </c>
      <c r="AH1666" t="s">
        <v>307</v>
      </c>
      <c r="AI1666" t="s">
        <v>307</v>
      </c>
      <c r="AJ1666" t="s">
        <v>307</v>
      </c>
      <c r="AK1666" t="s">
        <v>307</v>
      </c>
      <c r="AL1666" t="s">
        <v>307</v>
      </c>
      <c r="AM1666" t="s">
        <v>307</v>
      </c>
      <c r="AN1666" t="s">
        <v>307</v>
      </c>
      <c r="AO1666" t="s">
        <v>307</v>
      </c>
      <c r="AP1666" t="s">
        <v>307</v>
      </c>
      <c r="AQ1666" t="s">
        <v>307</v>
      </c>
      <c r="AR1666" t="s">
        <v>307</v>
      </c>
      <c r="AS1666" t="s">
        <v>307</v>
      </c>
    </row>
    <row r="1667" spans="1:45" x14ac:dyDescent="0.25">
      <c r="A1667">
        <v>309</v>
      </c>
      <c r="B1667" t="s">
        <v>176</v>
      </c>
      <c r="C1667" t="s">
        <v>37</v>
      </c>
      <c r="D1667" t="s">
        <v>49</v>
      </c>
      <c r="E1667" t="s">
        <v>307</v>
      </c>
      <c r="F1667" t="s">
        <v>307</v>
      </c>
      <c r="G1667" t="s">
        <v>307</v>
      </c>
      <c r="H1667" t="s">
        <v>307</v>
      </c>
      <c r="I1667" t="s">
        <v>307</v>
      </c>
      <c r="J1667" t="s">
        <v>307</v>
      </c>
      <c r="K1667" t="s">
        <v>307</v>
      </c>
      <c r="L1667" t="s">
        <v>307</v>
      </c>
      <c r="M1667" t="s">
        <v>307</v>
      </c>
      <c r="N1667" t="s">
        <v>307</v>
      </c>
      <c r="O1667" t="s">
        <v>307</v>
      </c>
      <c r="P1667" t="s">
        <v>307</v>
      </c>
      <c r="Q1667" t="s">
        <v>307</v>
      </c>
      <c r="R1667" t="s">
        <v>307</v>
      </c>
      <c r="S1667" t="s">
        <v>307</v>
      </c>
      <c r="T1667" t="s">
        <v>307</v>
      </c>
      <c r="U1667" t="s">
        <v>307</v>
      </c>
      <c r="V1667" t="s">
        <v>307</v>
      </c>
      <c r="W1667" t="s">
        <v>307</v>
      </c>
      <c r="X1667" t="s">
        <v>307</v>
      </c>
      <c r="Y1667" t="s">
        <v>307</v>
      </c>
      <c r="Z1667" t="s">
        <v>307</v>
      </c>
      <c r="AA1667" t="s">
        <v>307</v>
      </c>
      <c r="AB1667" t="s">
        <v>307</v>
      </c>
      <c r="AC1667" t="s">
        <v>307</v>
      </c>
      <c r="AD1667" t="s">
        <v>307</v>
      </c>
      <c r="AE1667" t="s">
        <v>307</v>
      </c>
      <c r="AF1667" t="s">
        <v>307</v>
      </c>
      <c r="AG1667" t="s">
        <v>307</v>
      </c>
      <c r="AH1667" t="s">
        <v>307</v>
      </c>
      <c r="AI1667" t="s">
        <v>307</v>
      </c>
      <c r="AJ1667" t="s">
        <v>307</v>
      </c>
      <c r="AK1667" t="s">
        <v>307</v>
      </c>
      <c r="AL1667" t="s">
        <v>307</v>
      </c>
      <c r="AM1667" t="s">
        <v>307</v>
      </c>
      <c r="AN1667" t="s">
        <v>307</v>
      </c>
      <c r="AO1667" t="s">
        <v>307</v>
      </c>
      <c r="AP1667" t="s">
        <v>307</v>
      </c>
      <c r="AQ1667" t="s">
        <v>307</v>
      </c>
      <c r="AR1667" t="s">
        <v>307</v>
      </c>
      <c r="AS1667" t="s">
        <v>307</v>
      </c>
    </row>
    <row r="1668" spans="1:45" x14ac:dyDescent="0.25">
      <c r="A1668">
        <v>309</v>
      </c>
      <c r="B1668" t="s">
        <v>176</v>
      </c>
      <c r="C1668" t="s">
        <v>476</v>
      </c>
      <c r="D1668" t="s">
        <v>48</v>
      </c>
      <c r="E1668" t="s">
        <v>307</v>
      </c>
      <c r="F1668" t="s">
        <v>307</v>
      </c>
      <c r="G1668" t="s">
        <v>307</v>
      </c>
    </row>
    <row r="1669" spans="1:45" x14ac:dyDescent="0.25">
      <c r="A1669">
        <v>309</v>
      </c>
      <c r="B1669" t="s">
        <v>176</v>
      </c>
      <c r="C1669" t="s">
        <v>477</v>
      </c>
      <c r="D1669" t="s">
        <v>48</v>
      </c>
      <c r="E1669" t="s">
        <v>307</v>
      </c>
      <c r="F1669" t="s">
        <v>307</v>
      </c>
      <c r="G1669" t="s">
        <v>307</v>
      </c>
    </row>
    <row r="1670" spans="1:45" x14ac:dyDescent="0.25">
      <c r="A1670">
        <v>309</v>
      </c>
      <c r="B1670" t="s">
        <v>176</v>
      </c>
      <c r="C1670" t="s">
        <v>45</v>
      </c>
      <c r="D1670" t="s">
        <v>63</v>
      </c>
      <c r="E1670" t="s">
        <v>307</v>
      </c>
      <c r="F1670" t="s">
        <v>307</v>
      </c>
      <c r="G1670" t="s">
        <v>307</v>
      </c>
      <c r="H1670" t="s">
        <v>307</v>
      </c>
      <c r="I1670" t="s">
        <v>307</v>
      </c>
      <c r="J1670" t="s">
        <v>307</v>
      </c>
      <c r="K1670" t="s">
        <v>307</v>
      </c>
      <c r="L1670" t="s">
        <v>307</v>
      </c>
      <c r="M1670" t="s">
        <v>307</v>
      </c>
      <c r="N1670" t="s">
        <v>307</v>
      </c>
      <c r="O1670" t="s">
        <v>307</v>
      </c>
      <c r="P1670" t="s">
        <v>307</v>
      </c>
      <c r="Q1670" t="s">
        <v>307</v>
      </c>
      <c r="R1670" t="s">
        <v>307</v>
      </c>
      <c r="S1670" t="s">
        <v>307</v>
      </c>
      <c r="T1670" t="s">
        <v>307</v>
      </c>
      <c r="U1670" t="s">
        <v>307</v>
      </c>
      <c r="V1670" t="s">
        <v>307</v>
      </c>
      <c r="W1670" t="s">
        <v>307</v>
      </c>
    </row>
    <row r="1671" spans="1:45" x14ac:dyDescent="0.25">
      <c r="A1671">
        <v>309</v>
      </c>
      <c r="B1671" t="s">
        <v>176</v>
      </c>
      <c r="C1671" t="s">
        <v>45</v>
      </c>
      <c r="D1671" t="s">
        <v>64</v>
      </c>
      <c r="E1671" t="s">
        <v>307</v>
      </c>
      <c r="F1671" t="s">
        <v>307</v>
      </c>
      <c r="G1671" t="s">
        <v>307</v>
      </c>
      <c r="H1671" t="s">
        <v>307</v>
      </c>
      <c r="I1671" t="s">
        <v>307</v>
      </c>
      <c r="J1671" t="s">
        <v>307</v>
      </c>
      <c r="K1671" t="s">
        <v>307</v>
      </c>
      <c r="L1671" t="s">
        <v>307</v>
      </c>
      <c r="M1671" t="s">
        <v>307</v>
      </c>
      <c r="N1671" t="s">
        <v>307</v>
      </c>
      <c r="O1671" t="s">
        <v>307</v>
      </c>
      <c r="P1671" t="s">
        <v>307</v>
      </c>
      <c r="Q1671" t="s">
        <v>307</v>
      </c>
      <c r="R1671" t="s">
        <v>307</v>
      </c>
      <c r="S1671" t="s">
        <v>307</v>
      </c>
      <c r="T1671" t="s">
        <v>307</v>
      </c>
      <c r="U1671" t="s">
        <v>307</v>
      </c>
      <c r="V1671" t="s">
        <v>307</v>
      </c>
      <c r="W1671" t="s">
        <v>307</v>
      </c>
    </row>
    <row r="1672" spans="1:45" x14ac:dyDescent="0.25">
      <c r="A1672">
        <v>309</v>
      </c>
      <c r="B1672" t="s">
        <v>176</v>
      </c>
      <c r="C1672" t="s">
        <v>40</v>
      </c>
      <c r="D1672" t="s">
        <v>52</v>
      </c>
      <c r="E1672" t="s">
        <v>307</v>
      </c>
      <c r="F1672" t="s">
        <v>307</v>
      </c>
      <c r="G1672" t="s">
        <v>307</v>
      </c>
      <c r="H1672" t="s">
        <v>307</v>
      </c>
      <c r="I1672" t="s">
        <v>307</v>
      </c>
      <c r="J1672" t="s">
        <v>307</v>
      </c>
      <c r="K1672" t="s">
        <v>307</v>
      </c>
      <c r="L1672" t="s">
        <v>307</v>
      </c>
      <c r="M1672" t="s">
        <v>307</v>
      </c>
      <c r="N1672" t="s">
        <v>307</v>
      </c>
      <c r="O1672" t="s">
        <v>307</v>
      </c>
      <c r="P1672" t="s">
        <v>307</v>
      </c>
      <c r="Q1672" t="s">
        <v>307</v>
      </c>
      <c r="R1672" t="s">
        <v>307</v>
      </c>
      <c r="S1672" t="s">
        <v>307</v>
      </c>
      <c r="T1672" t="s">
        <v>307</v>
      </c>
      <c r="U1672" t="s">
        <v>307</v>
      </c>
      <c r="V1672" t="s">
        <v>307</v>
      </c>
      <c r="W1672" t="s">
        <v>307</v>
      </c>
      <c r="X1672" t="s">
        <v>307</v>
      </c>
      <c r="Y1672" t="s">
        <v>307</v>
      </c>
      <c r="Z1672" t="s">
        <v>307</v>
      </c>
    </row>
    <row r="1673" spans="1:45" x14ac:dyDescent="0.25">
      <c r="A1673">
        <v>309</v>
      </c>
      <c r="B1673" t="s">
        <v>176</v>
      </c>
      <c r="C1673" t="s">
        <v>40</v>
      </c>
      <c r="D1673" t="s">
        <v>53</v>
      </c>
      <c r="E1673" t="s">
        <v>307</v>
      </c>
      <c r="F1673" t="s">
        <v>307</v>
      </c>
      <c r="G1673" t="s">
        <v>307</v>
      </c>
      <c r="H1673" t="s">
        <v>307</v>
      </c>
      <c r="I1673" t="s">
        <v>307</v>
      </c>
      <c r="J1673" t="s">
        <v>307</v>
      </c>
      <c r="K1673" t="s">
        <v>307</v>
      </c>
      <c r="L1673" t="s">
        <v>307</v>
      </c>
      <c r="M1673" t="s">
        <v>307</v>
      </c>
      <c r="N1673" t="s">
        <v>307</v>
      </c>
      <c r="O1673" t="s">
        <v>307</v>
      </c>
      <c r="P1673" t="s">
        <v>307</v>
      </c>
      <c r="Q1673" t="s">
        <v>307</v>
      </c>
      <c r="R1673" t="s">
        <v>307</v>
      </c>
      <c r="S1673" t="s">
        <v>307</v>
      </c>
      <c r="T1673" t="s">
        <v>307</v>
      </c>
      <c r="U1673" t="s">
        <v>307</v>
      </c>
      <c r="V1673" t="s">
        <v>307</v>
      </c>
      <c r="W1673" t="s">
        <v>307</v>
      </c>
      <c r="X1673" t="s">
        <v>307</v>
      </c>
      <c r="Y1673" t="s">
        <v>307</v>
      </c>
      <c r="Z1673" t="s">
        <v>307</v>
      </c>
    </row>
    <row r="1674" spans="1:45" x14ac:dyDescent="0.25">
      <c r="A1674">
        <v>309</v>
      </c>
      <c r="B1674" t="s">
        <v>176</v>
      </c>
      <c r="C1674" t="s">
        <v>39</v>
      </c>
      <c r="D1674" t="s">
        <v>50</v>
      </c>
      <c r="E1674" t="s">
        <v>307</v>
      </c>
      <c r="F1674" t="s">
        <v>307</v>
      </c>
      <c r="G1674" t="s">
        <v>307</v>
      </c>
      <c r="H1674" t="s">
        <v>307</v>
      </c>
      <c r="I1674" t="s">
        <v>307</v>
      </c>
      <c r="J1674" t="s">
        <v>307</v>
      </c>
      <c r="K1674" t="s">
        <v>307</v>
      </c>
      <c r="L1674" t="s">
        <v>307</v>
      </c>
      <c r="M1674" t="s">
        <v>307</v>
      </c>
      <c r="N1674" t="s">
        <v>307</v>
      </c>
      <c r="O1674" t="s">
        <v>307</v>
      </c>
      <c r="P1674" t="s">
        <v>307</v>
      </c>
      <c r="Q1674" t="s">
        <v>307</v>
      </c>
      <c r="R1674" t="s">
        <v>307</v>
      </c>
      <c r="S1674" t="s">
        <v>307</v>
      </c>
      <c r="T1674" t="s">
        <v>307</v>
      </c>
      <c r="U1674" t="s">
        <v>307</v>
      </c>
      <c r="V1674" t="s">
        <v>307</v>
      </c>
      <c r="W1674" t="s">
        <v>307</v>
      </c>
      <c r="X1674" t="s">
        <v>307</v>
      </c>
      <c r="Y1674" t="s">
        <v>307</v>
      </c>
      <c r="Z1674" t="s">
        <v>307</v>
      </c>
      <c r="AA1674" t="s">
        <v>307</v>
      </c>
      <c r="AB1674" t="s">
        <v>307</v>
      </c>
      <c r="AC1674" t="s">
        <v>307</v>
      </c>
      <c r="AD1674" t="s">
        <v>307</v>
      </c>
      <c r="AE1674" t="s">
        <v>307</v>
      </c>
      <c r="AF1674" t="s">
        <v>307</v>
      </c>
      <c r="AG1674" t="s">
        <v>307</v>
      </c>
      <c r="AH1674" t="s">
        <v>307</v>
      </c>
      <c r="AI1674" t="s">
        <v>307</v>
      </c>
      <c r="AJ1674" t="s">
        <v>307</v>
      </c>
      <c r="AK1674" t="s">
        <v>307</v>
      </c>
      <c r="AL1674" t="s">
        <v>307</v>
      </c>
      <c r="AM1674" t="s">
        <v>307</v>
      </c>
      <c r="AN1674" t="s">
        <v>307</v>
      </c>
      <c r="AO1674" t="s">
        <v>307</v>
      </c>
      <c r="AP1674" t="s">
        <v>307</v>
      </c>
    </row>
    <row r="1675" spans="1:45" x14ac:dyDescent="0.25">
      <c r="A1675">
        <v>309</v>
      </c>
      <c r="B1675" t="s">
        <v>176</v>
      </c>
      <c r="C1675" t="s">
        <v>39</v>
      </c>
      <c r="D1675" t="s">
        <v>48</v>
      </c>
      <c r="E1675" t="s">
        <v>307</v>
      </c>
      <c r="F1675" t="s">
        <v>307</v>
      </c>
      <c r="G1675" t="s">
        <v>307</v>
      </c>
      <c r="H1675" t="s">
        <v>307</v>
      </c>
      <c r="I1675" t="s">
        <v>307</v>
      </c>
      <c r="J1675" t="s">
        <v>307</v>
      </c>
      <c r="K1675" t="s">
        <v>307</v>
      </c>
      <c r="L1675" t="s">
        <v>307</v>
      </c>
      <c r="M1675" t="s">
        <v>307</v>
      </c>
      <c r="N1675" t="s">
        <v>307</v>
      </c>
      <c r="O1675" t="s">
        <v>307</v>
      </c>
      <c r="P1675" t="s">
        <v>307</v>
      </c>
      <c r="Q1675" t="s">
        <v>307</v>
      </c>
      <c r="R1675" t="s">
        <v>307</v>
      </c>
      <c r="S1675" t="s">
        <v>307</v>
      </c>
      <c r="T1675" t="s">
        <v>307</v>
      </c>
      <c r="U1675" t="s">
        <v>307</v>
      </c>
      <c r="V1675" t="s">
        <v>307</v>
      </c>
      <c r="W1675" t="s">
        <v>307</v>
      </c>
      <c r="X1675" t="s">
        <v>307</v>
      </c>
      <c r="Y1675" t="s">
        <v>307</v>
      </c>
      <c r="Z1675" t="s">
        <v>307</v>
      </c>
      <c r="AA1675" t="s">
        <v>307</v>
      </c>
      <c r="AB1675" t="s">
        <v>307</v>
      </c>
      <c r="AC1675" t="s">
        <v>307</v>
      </c>
      <c r="AD1675" t="s">
        <v>307</v>
      </c>
      <c r="AE1675" t="s">
        <v>307</v>
      </c>
      <c r="AF1675" t="s">
        <v>307</v>
      </c>
      <c r="AG1675" t="s">
        <v>307</v>
      </c>
      <c r="AH1675" t="s">
        <v>307</v>
      </c>
      <c r="AI1675" t="s">
        <v>307</v>
      </c>
      <c r="AJ1675" t="s">
        <v>307</v>
      </c>
      <c r="AK1675" t="s">
        <v>307</v>
      </c>
      <c r="AL1675" t="s">
        <v>307</v>
      </c>
      <c r="AM1675" t="s">
        <v>307</v>
      </c>
      <c r="AN1675" t="s">
        <v>307</v>
      </c>
      <c r="AO1675" t="s">
        <v>307</v>
      </c>
      <c r="AP1675" t="s">
        <v>307</v>
      </c>
    </row>
    <row r="1676" spans="1:45" x14ac:dyDescent="0.25">
      <c r="A1676">
        <v>309</v>
      </c>
      <c r="B1676" t="s">
        <v>176</v>
      </c>
      <c r="C1676" t="s">
        <v>39</v>
      </c>
      <c r="D1676" t="s">
        <v>51</v>
      </c>
      <c r="E1676" t="s">
        <v>307</v>
      </c>
      <c r="F1676" t="s">
        <v>307</v>
      </c>
      <c r="G1676" t="s">
        <v>307</v>
      </c>
      <c r="H1676" t="s">
        <v>307</v>
      </c>
      <c r="I1676" t="s">
        <v>307</v>
      </c>
      <c r="J1676" t="s">
        <v>307</v>
      </c>
      <c r="K1676" t="s">
        <v>307</v>
      </c>
      <c r="L1676" t="s">
        <v>307</v>
      </c>
      <c r="M1676" t="s">
        <v>307</v>
      </c>
      <c r="N1676" t="s">
        <v>307</v>
      </c>
      <c r="O1676" t="s">
        <v>307</v>
      </c>
      <c r="P1676" t="s">
        <v>307</v>
      </c>
      <c r="Q1676" t="s">
        <v>307</v>
      </c>
      <c r="R1676" t="s">
        <v>307</v>
      </c>
      <c r="S1676" t="s">
        <v>307</v>
      </c>
      <c r="T1676" t="s">
        <v>307</v>
      </c>
      <c r="U1676" t="s">
        <v>307</v>
      </c>
      <c r="V1676" t="s">
        <v>307</v>
      </c>
      <c r="W1676" t="s">
        <v>307</v>
      </c>
      <c r="X1676" t="s">
        <v>307</v>
      </c>
      <c r="Y1676" t="s">
        <v>307</v>
      </c>
      <c r="Z1676" t="s">
        <v>307</v>
      </c>
      <c r="AA1676" t="s">
        <v>307</v>
      </c>
      <c r="AB1676" t="s">
        <v>307</v>
      </c>
      <c r="AC1676" t="s">
        <v>307</v>
      </c>
      <c r="AD1676" t="s">
        <v>307</v>
      </c>
      <c r="AE1676" t="s">
        <v>307</v>
      </c>
      <c r="AF1676" t="s">
        <v>307</v>
      </c>
      <c r="AG1676" t="s">
        <v>307</v>
      </c>
      <c r="AH1676" t="s">
        <v>307</v>
      </c>
      <c r="AI1676" t="s">
        <v>307</v>
      </c>
      <c r="AJ1676" t="s">
        <v>307</v>
      </c>
      <c r="AK1676" t="s">
        <v>307</v>
      </c>
      <c r="AL1676" t="s">
        <v>307</v>
      </c>
      <c r="AM1676" t="s">
        <v>307</v>
      </c>
      <c r="AN1676" t="s">
        <v>307</v>
      </c>
      <c r="AO1676" t="s">
        <v>307</v>
      </c>
      <c r="AP1676" t="s">
        <v>307</v>
      </c>
    </row>
    <row r="1677" spans="1:45" x14ac:dyDescent="0.25">
      <c r="A1677">
        <v>309</v>
      </c>
      <c r="B1677" t="s">
        <v>176</v>
      </c>
      <c r="C1677" t="s">
        <v>46</v>
      </c>
      <c r="D1677" t="s">
        <v>65</v>
      </c>
      <c r="E1677" t="s">
        <v>307</v>
      </c>
      <c r="F1677" t="s">
        <v>307</v>
      </c>
      <c r="G1677" t="s">
        <v>307</v>
      </c>
      <c r="H1677" t="s">
        <v>307</v>
      </c>
      <c r="I1677" t="s">
        <v>307</v>
      </c>
      <c r="J1677" t="s">
        <v>307</v>
      </c>
      <c r="K1677" t="s">
        <v>307</v>
      </c>
      <c r="L1677" t="s">
        <v>307</v>
      </c>
      <c r="M1677" t="s">
        <v>307</v>
      </c>
      <c r="N1677" t="s">
        <v>307</v>
      </c>
      <c r="O1677" t="s">
        <v>307</v>
      </c>
      <c r="P1677" t="s">
        <v>307</v>
      </c>
      <c r="Q1677" t="s">
        <v>307</v>
      </c>
      <c r="R1677" t="s">
        <v>307</v>
      </c>
      <c r="S1677" t="s">
        <v>307</v>
      </c>
      <c r="T1677" t="s">
        <v>307</v>
      </c>
      <c r="U1677" t="s">
        <v>307</v>
      </c>
      <c r="V1677" t="s">
        <v>307</v>
      </c>
      <c r="W1677" t="s">
        <v>307</v>
      </c>
      <c r="X1677" t="s">
        <v>307</v>
      </c>
      <c r="Y1677" t="s">
        <v>307</v>
      </c>
      <c r="Z1677" t="s">
        <v>307</v>
      </c>
    </row>
    <row r="1678" spans="1:45" x14ac:dyDescent="0.25">
      <c r="A1678">
        <v>309</v>
      </c>
      <c r="B1678" t="s">
        <v>176</v>
      </c>
      <c r="C1678" t="s">
        <v>46</v>
      </c>
      <c r="D1678" t="s">
        <v>66</v>
      </c>
      <c r="E1678" t="s">
        <v>307</v>
      </c>
      <c r="F1678" t="s">
        <v>307</v>
      </c>
      <c r="G1678" t="s">
        <v>307</v>
      </c>
      <c r="H1678" t="s">
        <v>307</v>
      </c>
      <c r="I1678" t="s">
        <v>307</v>
      </c>
      <c r="J1678" t="s">
        <v>307</v>
      </c>
      <c r="K1678" t="s">
        <v>307</v>
      </c>
      <c r="L1678" t="s">
        <v>307</v>
      </c>
      <c r="M1678" t="s">
        <v>307</v>
      </c>
      <c r="N1678" t="s">
        <v>307</v>
      </c>
      <c r="O1678" t="s">
        <v>307</v>
      </c>
      <c r="P1678" t="s">
        <v>307</v>
      </c>
      <c r="Q1678" t="s">
        <v>307</v>
      </c>
      <c r="R1678" t="s">
        <v>307</v>
      </c>
      <c r="S1678" t="s">
        <v>307</v>
      </c>
      <c r="T1678" t="s">
        <v>307</v>
      </c>
      <c r="U1678" t="s">
        <v>307</v>
      </c>
      <c r="V1678" t="s">
        <v>307</v>
      </c>
      <c r="W1678" t="s">
        <v>307</v>
      </c>
      <c r="X1678" t="s">
        <v>307</v>
      </c>
      <c r="Y1678" t="s">
        <v>307</v>
      </c>
      <c r="Z1678" t="s">
        <v>307</v>
      </c>
    </row>
    <row r="1679" spans="1:45" x14ac:dyDescent="0.25">
      <c r="A1679">
        <v>309</v>
      </c>
      <c r="B1679" t="s">
        <v>176</v>
      </c>
      <c r="C1679" t="s">
        <v>46</v>
      </c>
      <c r="D1679" t="s">
        <v>67</v>
      </c>
      <c r="E1679" t="s">
        <v>307</v>
      </c>
      <c r="F1679" t="s">
        <v>307</v>
      </c>
      <c r="G1679" t="s">
        <v>307</v>
      </c>
      <c r="H1679" t="s">
        <v>307</v>
      </c>
      <c r="I1679" t="s">
        <v>307</v>
      </c>
      <c r="J1679" t="s">
        <v>307</v>
      </c>
      <c r="K1679" t="s">
        <v>307</v>
      </c>
      <c r="L1679" t="s">
        <v>307</v>
      </c>
      <c r="M1679" t="s">
        <v>307</v>
      </c>
      <c r="N1679" t="s">
        <v>307</v>
      </c>
      <c r="O1679" t="s">
        <v>307</v>
      </c>
      <c r="P1679" t="s">
        <v>307</v>
      </c>
      <c r="Q1679" t="s">
        <v>307</v>
      </c>
      <c r="R1679" t="s">
        <v>307</v>
      </c>
      <c r="S1679" t="s">
        <v>307</v>
      </c>
      <c r="T1679" t="s">
        <v>307</v>
      </c>
      <c r="U1679" t="s">
        <v>307</v>
      </c>
      <c r="V1679" t="s">
        <v>307</v>
      </c>
      <c r="W1679" t="s">
        <v>307</v>
      </c>
      <c r="X1679" t="s">
        <v>307</v>
      </c>
      <c r="Y1679" t="s">
        <v>307</v>
      </c>
      <c r="Z1679" t="s">
        <v>307</v>
      </c>
    </row>
    <row r="1680" spans="1:45" x14ac:dyDescent="0.25">
      <c r="A1680">
        <v>309</v>
      </c>
      <c r="B1680" t="s">
        <v>176</v>
      </c>
      <c r="C1680" t="s">
        <v>46</v>
      </c>
      <c r="D1680" t="s">
        <v>68</v>
      </c>
      <c r="E1680" t="s">
        <v>307</v>
      </c>
      <c r="F1680" t="s">
        <v>307</v>
      </c>
      <c r="G1680" t="s">
        <v>307</v>
      </c>
      <c r="H1680" t="s">
        <v>307</v>
      </c>
      <c r="I1680" t="s">
        <v>307</v>
      </c>
      <c r="J1680" t="s">
        <v>307</v>
      </c>
      <c r="K1680" t="s">
        <v>307</v>
      </c>
      <c r="L1680" t="s">
        <v>307</v>
      </c>
      <c r="M1680" t="s">
        <v>307</v>
      </c>
      <c r="N1680" t="s">
        <v>307</v>
      </c>
      <c r="O1680" t="s">
        <v>307</v>
      </c>
      <c r="P1680" t="s">
        <v>307</v>
      </c>
      <c r="Q1680" t="s">
        <v>307</v>
      </c>
      <c r="R1680" t="s">
        <v>307</v>
      </c>
      <c r="S1680" t="s">
        <v>307</v>
      </c>
      <c r="T1680" t="s">
        <v>307</v>
      </c>
      <c r="U1680" t="s">
        <v>307</v>
      </c>
      <c r="V1680" t="s">
        <v>307</v>
      </c>
      <c r="W1680" t="s">
        <v>307</v>
      </c>
      <c r="X1680" t="s">
        <v>307</v>
      </c>
      <c r="Y1680" t="s">
        <v>307</v>
      </c>
      <c r="Z1680" t="s">
        <v>307</v>
      </c>
    </row>
    <row r="1681" spans="1:26" x14ac:dyDescent="0.25">
      <c r="A1681">
        <v>309</v>
      </c>
      <c r="B1681" t="s">
        <v>176</v>
      </c>
      <c r="C1681" t="s">
        <v>46</v>
      </c>
      <c r="D1681" t="s">
        <v>69</v>
      </c>
      <c r="E1681" t="s">
        <v>307</v>
      </c>
      <c r="F1681" t="s">
        <v>307</v>
      </c>
      <c r="G1681" t="s">
        <v>307</v>
      </c>
      <c r="H1681" t="s">
        <v>307</v>
      </c>
      <c r="I1681" t="s">
        <v>307</v>
      </c>
      <c r="J1681" t="s">
        <v>307</v>
      </c>
      <c r="K1681" t="s">
        <v>307</v>
      </c>
      <c r="L1681" t="s">
        <v>307</v>
      </c>
      <c r="M1681" t="s">
        <v>307</v>
      </c>
      <c r="N1681" t="s">
        <v>307</v>
      </c>
      <c r="O1681" t="s">
        <v>307</v>
      </c>
      <c r="P1681" t="s">
        <v>307</v>
      </c>
      <c r="Q1681" t="s">
        <v>307</v>
      </c>
      <c r="R1681" t="s">
        <v>307</v>
      </c>
      <c r="S1681" t="s">
        <v>307</v>
      </c>
      <c r="T1681" t="s">
        <v>307</v>
      </c>
      <c r="U1681" t="s">
        <v>307</v>
      </c>
      <c r="V1681" t="s">
        <v>307</v>
      </c>
      <c r="W1681" t="s">
        <v>307</v>
      </c>
      <c r="X1681" t="s">
        <v>307</v>
      </c>
      <c r="Y1681" t="s">
        <v>307</v>
      </c>
      <c r="Z1681" t="s">
        <v>307</v>
      </c>
    </row>
    <row r="1682" spans="1:26" x14ac:dyDescent="0.25">
      <c r="A1682">
        <v>309</v>
      </c>
      <c r="B1682" t="s">
        <v>176</v>
      </c>
      <c r="C1682" t="s">
        <v>46</v>
      </c>
      <c r="D1682" t="s">
        <v>70</v>
      </c>
      <c r="E1682" t="s">
        <v>307</v>
      </c>
      <c r="F1682" t="s">
        <v>307</v>
      </c>
      <c r="G1682" t="s">
        <v>307</v>
      </c>
      <c r="H1682" t="s">
        <v>307</v>
      </c>
      <c r="I1682" t="s">
        <v>307</v>
      </c>
      <c r="J1682" t="s">
        <v>307</v>
      </c>
      <c r="K1682" t="s">
        <v>307</v>
      </c>
      <c r="L1682" t="s">
        <v>307</v>
      </c>
      <c r="M1682" t="s">
        <v>307</v>
      </c>
      <c r="N1682" t="s">
        <v>307</v>
      </c>
      <c r="O1682" t="s">
        <v>307</v>
      </c>
      <c r="P1682" t="s">
        <v>307</v>
      </c>
      <c r="Q1682" t="s">
        <v>307</v>
      </c>
      <c r="R1682" t="s">
        <v>307</v>
      </c>
      <c r="S1682" t="s">
        <v>307</v>
      </c>
      <c r="T1682" t="s">
        <v>307</v>
      </c>
      <c r="U1682" t="s">
        <v>307</v>
      </c>
      <c r="V1682" t="s">
        <v>307</v>
      </c>
      <c r="W1682" t="s">
        <v>307</v>
      </c>
      <c r="X1682" t="s">
        <v>307</v>
      </c>
      <c r="Y1682" t="s">
        <v>307</v>
      </c>
      <c r="Z1682" t="s">
        <v>307</v>
      </c>
    </row>
    <row r="1683" spans="1:26" x14ac:dyDescent="0.25">
      <c r="A1683">
        <v>309</v>
      </c>
      <c r="B1683" t="s">
        <v>176</v>
      </c>
      <c r="C1683" t="s">
        <v>46</v>
      </c>
      <c r="D1683" t="s">
        <v>71</v>
      </c>
      <c r="E1683" t="s">
        <v>307</v>
      </c>
      <c r="F1683" t="s">
        <v>307</v>
      </c>
      <c r="G1683" t="s">
        <v>307</v>
      </c>
      <c r="H1683" t="s">
        <v>307</v>
      </c>
      <c r="I1683" t="s">
        <v>307</v>
      </c>
      <c r="J1683" t="s">
        <v>307</v>
      </c>
      <c r="K1683" t="s">
        <v>307</v>
      </c>
      <c r="L1683" t="s">
        <v>307</v>
      </c>
      <c r="M1683" t="s">
        <v>307</v>
      </c>
      <c r="N1683" t="s">
        <v>307</v>
      </c>
      <c r="O1683" t="s">
        <v>307</v>
      </c>
      <c r="P1683" t="s">
        <v>307</v>
      </c>
      <c r="Q1683" t="s">
        <v>307</v>
      </c>
      <c r="R1683" t="s">
        <v>307</v>
      </c>
      <c r="S1683" t="s">
        <v>307</v>
      </c>
      <c r="T1683" t="s">
        <v>307</v>
      </c>
      <c r="U1683" t="s">
        <v>307</v>
      </c>
      <c r="V1683" t="s">
        <v>307</v>
      </c>
      <c r="W1683" t="s">
        <v>307</v>
      </c>
      <c r="X1683" t="s">
        <v>307</v>
      </c>
      <c r="Y1683" t="s">
        <v>307</v>
      </c>
      <c r="Z1683" t="s">
        <v>307</v>
      </c>
    </row>
    <row r="1684" spans="1:26" x14ac:dyDescent="0.25">
      <c r="A1684">
        <v>309</v>
      </c>
      <c r="B1684" t="s">
        <v>176</v>
      </c>
      <c r="C1684" t="s">
        <v>46</v>
      </c>
      <c r="D1684" t="s">
        <v>72</v>
      </c>
      <c r="E1684" t="s">
        <v>307</v>
      </c>
      <c r="F1684" t="s">
        <v>307</v>
      </c>
      <c r="G1684" t="s">
        <v>307</v>
      </c>
      <c r="H1684" t="s">
        <v>307</v>
      </c>
      <c r="I1684" t="s">
        <v>307</v>
      </c>
      <c r="J1684" t="s">
        <v>307</v>
      </c>
      <c r="K1684" t="s">
        <v>307</v>
      </c>
      <c r="L1684" t="s">
        <v>307</v>
      </c>
      <c r="M1684" t="s">
        <v>307</v>
      </c>
      <c r="N1684" t="s">
        <v>307</v>
      </c>
      <c r="O1684" t="s">
        <v>307</v>
      </c>
      <c r="P1684" t="s">
        <v>307</v>
      </c>
      <c r="Q1684" t="s">
        <v>307</v>
      </c>
      <c r="R1684" t="s">
        <v>307</v>
      </c>
      <c r="S1684" t="s">
        <v>307</v>
      </c>
      <c r="T1684" t="s">
        <v>307</v>
      </c>
      <c r="U1684" t="s">
        <v>307</v>
      </c>
      <c r="V1684" t="s">
        <v>307</v>
      </c>
      <c r="W1684" t="s">
        <v>307</v>
      </c>
      <c r="X1684" t="s">
        <v>307</v>
      </c>
      <c r="Y1684" t="s">
        <v>307</v>
      </c>
      <c r="Z1684" t="s">
        <v>307</v>
      </c>
    </row>
    <row r="1685" spans="1:26" x14ac:dyDescent="0.25">
      <c r="A1685">
        <v>309</v>
      </c>
      <c r="B1685" t="s">
        <v>176</v>
      </c>
      <c r="C1685" t="s">
        <v>46</v>
      </c>
      <c r="D1685" t="s">
        <v>47</v>
      </c>
      <c r="E1685" t="s">
        <v>307</v>
      </c>
      <c r="F1685" t="s">
        <v>307</v>
      </c>
      <c r="G1685" t="s">
        <v>307</v>
      </c>
      <c r="H1685" t="s">
        <v>307</v>
      </c>
      <c r="I1685" t="s">
        <v>307</v>
      </c>
      <c r="J1685" t="s">
        <v>307</v>
      </c>
      <c r="K1685" t="s">
        <v>307</v>
      </c>
      <c r="L1685" t="s">
        <v>307</v>
      </c>
      <c r="M1685" t="s">
        <v>307</v>
      </c>
      <c r="N1685" t="s">
        <v>307</v>
      </c>
      <c r="O1685" t="s">
        <v>307</v>
      </c>
      <c r="P1685" t="s">
        <v>307</v>
      </c>
      <c r="Q1685" t="s">
        <v>307</v>
      </c>
      <c r="R1685" t="s">
        <v>307</v>
      </c>
      <c r="S1685" t="s">
        <v>307</v>
      </c>
      <c r="T1685" t="s">
        <v>307</v>
      </c>
      <c r="U1685" t="s">
        <v>307</v>
      </c>
      <c r="V1685" t="s">
        <v>307</v>
      </c>
      <c r="W1685" t="s">
        <v>307</v>
      </c>
      <c r="X1685" t="s">
        <v>307</v>
      </c>
      <c r="Y1685" t="s">
        <v>307</v>
      </c>
      <c r="Z1685" t="s">
        <v>307</v>
      </c>
    </row>
    <row r="1686" spans="1:26" x14ac:dyDescent="0.25">
      <c r="A1686">
        <v>309</v>
      </c>
      <c r="B1686" t="s">
        <v>176</v>
      </c>
      <c r="C1686" t="s">
        <v>46</v>
      </c>
      <c r="D1686" t="s">
        <v>48</v>
      </c>
      <c r="E1686" t="s">
        <v>307</v>
      </c>
      <c r="F1686" t="s">
        <v>307</v>
      </c>
      <c r="G1686" t="s">
        <v>307</v>
      </c>
      <c r="H1686" t="s">
        <v>307</v>
      </c>
      <c r="I1686" t="s">
        <v>307</v>
      </c>
      <c r="J1686" t="s">
        <v>307</v>
      </c>
      <c r="K1686" t="s">
        <v>307</v>
      </c>
      <c r="L1686" t="s">
        <v>307</v>
      </c>
      <c r="M1686" t="s">
        <v>307</v>
      </c>
      <c r="N1686" t="s">
        <v>307</v>
      </c>
      <c r="O1686" t="s">
        <v>307</v>
      </c>
      <c r="P1686" t="s">
        <v>307</v>
      </c>
      <c r="Q1686" t="s">
        <v>307</v>
      </c>
      <c r="R1686" t="s">
        <v>307</v>
      </c>
      <c r="S1686" t="s">
        <v>307</v>
      </c>
      <c r="T1686" t="s">
        <v>307</v>
      </c>
      <c r="U1686" t="s">
        <v>307</v>
      </c>
      <c r="V1686" t="s">
        <v>307</v>
      </c>
      <c r="W1686" t="s">
        <v>307</v>
      </c>
      <c r="X1686" t="s">
        <v>307</v>
      </c>
      <c r="Y1686" t="s">
        <v>307</v>
      </c>
      <c r="Z1686" t="s">
        <v>307</v>
      </c>
    </row>
    <row r="1687" spans="1:26" x14ac:dyDescent="0.25">
      <c r="A1687">
        <v>309</v>
      </c>
      <c r="B1687" t="s">
        <v>176</v>
      </c>
      <c r="C1687" t="s">
        <v>46</v>
      </c>
      <c r="D1687" t="s">
        <v>49</v>
      </c>
      <c r="E1687" t="s">
        <v>307</v>
      </c>
      <c r="F1687" t="s">
        <v>307</v>
      </c>
      <c r="G1687" t="s">
        <v>307</v>
      </c>
      <c r="H1687" t="s">
        <v>307</v>
      </c>
      <c r="I1687" t="s">
        <v>307</v>
      </c>
      <c r="J1687" t="s">
        <v>307</v>
      </c>
      <c r="K1687" t="s">
        <v>307</v>
      </c>
      <c r="L1687" t="s">
        <v>307</v>
      </c>
      <c r="M1687" t="s">
        <v>307</v>
      </c>
      <c r="N1687" t="s">
        <v>307</v>
      </c>
      <c r="O1687" t="s">
        <v>307</v>
      </c>
      <c r="P1687" t="s">
        <v>307</v>
      </c>
      <c r="Q1687" t="s">
        <v>307</v>
      </c>
      <c r="R1687" t="s">
        <v>307</v>
      </c>
      <c r="S1687" t="s">
        <v>307</v>
      </c>
      <c r="T1687" t="s">
        <v>307</v>
      </c>
      <c r="U1687" t="s">
        <v>307</v>
      </c>
      <c r="V1687" t="s">
        <v>307</v>
      </c>
      <c r="W1687" t="s">
        <v>307</v>
      </c>
      <c r="X1687" t="s">
        <v>307</v>
      </c>
      <c r="Y1687" t="s">
        <v>307</v>
      </c>
      <c r="Z1687" t="s">
        <v>307</v>
      </c>
    </row>
    <row r="1688" spans="1:26" x14ac:dyDescent="0.25">
      <c r="A1688">
        <v>309</v>
      </c>
      <c r="B1688" t="s">
        <v>176</v>
      </c>
      <c r="C1688" t="s">
        <v>41</v>
      </c>
      <c r="D1688" t="s">
        <v>48</v>
      </c>
      <c r="E1688" t="s">
        <v>307</v>
      </c>
      <c r="F1688" t="s">
        <v>307</v>
      </c>
      <c r="G1688" t="s">
        <v>307</v>
      </c>
      <c r="H1688" t="s">
        <v>307</v>
      </c>
      <c r="I1688" t="s">
        <v>307</v>
      </c>
      <c r="J1688" t="s">
        <v>307</v>
      </c>
      <c r="K1688" t="s">
        <v>307</v>
      </c>
      <c r="L1688" t="s">
        <v>307</v>
      </c>
      <c r="M1688" t="s">
        <v>307</v>
      </c>
      <c r="N1688" t="s">
        <v>307</v>
      </c>
      <c r="O1688" t="s">
        <v>307</v>
      </c>
      <c r="P1688" t="s">
        <v>307</v>
      </c>
      <c r="Q1688" t="s">
        <v>307</v>
      </c>
      <c r="R1688" t="s">
        <v>307</v>
      </c>
      <c r="S1688" t="s">
        <v>307</v>
      </c>
      <c r="T1688" t="s">
        <v>307</v>
      </c>
      <c r="U1688" t="s">
        <v>307</v>
      </c>
      <c r="V1688" t="s">
        <v>307</v>
      </c>
      <c r="W1688" t="s">
        <v>307</v>
      </c>
      <c r="X1688" t="s">
        <v>307</v>
      </c>
      <c r="Y1688" t="s">
        <v>307</v>
      </c>
      <c r="Z1688" t="s">
        <v>307</v>
      </c>
    </row>
    <row r="1689" spans="1:26" x14ac:dyDescent="0.25">
      <c r="A1689">
        <v>309</v>
      </c>
      <c r="B1689" t="s">
        <v>176</v>
      </c>
      <c r="C1689" t="s">
        <v>459</v>
      </c>
      <c r="D1689" t="s">
        <v>48</v>
      </c>
      <c r="E1689" t="s">
        <v>307</v>
      </c>
      <c r="F1689" t="s">
        <v>307</v>
      </c>
      <c r="G1689" t="s">
        <v>307</v>
      </c>
      <c r="H1689" t="s">
        <v>307</v>
      </c>
      <c r="I1689" t="s">
        <v>307</v>
      </c>
      <c r="J1689" t="s">
        <v>307</v>
      </c>
      <c r="K1689" t="s">
        <v>307</v>
      </c>
      <c r="L1689" t="s">
        <v>307</v>
      </c>
      <c r="M1689" t="s">
        <v>307</v>
      </c>
      <c r="N1689" t="s">
        <v>307</v>
      </c>
      <c r="O1689" t="s">
        <v>307</v>
      </c>
      <c r="P1689" t="s">
        <v>307</v>
      </c>
      <c r="Q1689" t="s">
        <v>307</v>
      </c>
    </row>
    <row r="1690" spans="1:26" x14ac:dyDescent="0.25">
      <c r="A1690">
        <v>309</v>
      </c>
      <c r="B1690" t="s">
        <v>176</v>
      </c>
      <c r="C1690" t="s">
        <v>304</v>
      </c>
      <c r="D1690" t="s">
        <v>48</v>
      </c>
      <c r="E1690" t="s">
        <v>307</v>
      </c>
      <c r="F1690" t="s">
        <v>307</v>
      </c>
      <c r="G1690" t="s">
        <v>307</v>
      </c>
      <c r="H1690" t="s">
        <v>307</v>
      </c>
      <c r="I1690" t="s">
        <v>307</v>
      </c>
      <c r="J1690" t="s">
        <v>307</v>
      </c>
      <c r="K1690" t="s">
        <v>307</v>
      </c>
      <c r="L1690" t="s">
        <v>307</v>
      </c>
      <c r="M1690" t="s">
        <v>307</v>
      </c>
      <c r="N1690" t="s">
        <v>307</v>
      </c>
      <c r="O1690" t="s">
        <v>307</v>
      </c>
      <c r="P1690" t="s">
        <v>307</v>
      </c>
      <c r="Q1690" t="s">
        <v>307</v>
      </c>
    </row>
    <row r="1691" spans="1:26" x14ac:dyDescent="0.25">
      <c r="A1691">
        <v>309</v>
      </c>
      <c r="B1691" t="s">
        <v>176</v>
      </c>
      <c r="C1691" t="s">
        <v>433</v>
      </c>
      <c r="D1691" t="s">
        <v>48</v>
      </c>
      <c r="E1691" t="s">
        <v>307</v>
      </c>
      <c r="F1691" t="s">
        <v>307</v>
      </c>
      <c r="G1691" t="s">
        <v>307</v>
      </c>
      <c r="H1691" t="s">
        <v>307</v>
      </c>
      <c r="I1691" t="s">
        <v>307</v>
      </c>
      <c r="J1691" t="s">
        <v>307</v>
      </c>
      <c r="K1691" t="s">
        <v>307</v>
      </c>
      <c r="L1691" t="s">
        <v>307</v>
      </c>
      <c r="M1691" t="s">
        <v>307</v>
      </c>
      <c r="N1691" t="s">
        <v>307</v>
      </c>
      <c r="O1691" t="s">
        <v>307</v>
      </c>
      <c r="P1691" t="s">
        <v>307</v>
      </c>
      <c r="Q1691" t="s">
        <v>307</v>
      </c>
    </row>
    <row r="1692" spans="1:26" x14ac:dyDescent="0.25">
      <c r="A1692">
        <v>309</v>
      </c>
      <c r="B1692" t="s">
        <v>176</v>
      </c>
      <c r="C1692" t="s">
        <v>305</v>
      </c>
      <c r="D1692" t="s">
        <v>48</v>
      </c>
      <c r="E1692" t="s">
        <v>307</v>
      </c>
      <c r="F1692" t="s">
        <v>307</v>
      </c>
      <c r="G1692" t="s">
        <v>307</v>
      </c>
      <c r="H1692" t="s">
        <v>307</v>
      </c>
      <c r="I1692" t="s">
        <v>307</v>
      </c>
      <c r="J1692" t="s">
        <v>307</v>
      </c>
      <c r="K1692" t="s">
        <v>307</v>
      </c>
      <c r="L1692" t="s">
        <v>307</v>
      </c>
      <c r="M1692" t="s">
        <v>307</v>
      </c>
      <c r="N1692" t="s">
        <v>307</v>
      </c>
      <c r="O1692" t="s">
        <v>307</v>
      </c>
      <c r="P1692" t="s">
        <v>307</v>
      </c>
      <c r="Q1692" t="s">
        <v>307</v>
      </c>
    </row>
    <row r="1693" spans="1:26" x14ac:dyDescent="0.25">
      <c r="A1693">
        <v>309</v>
      </c>
      <c r="B1693" t="s">
        <v>176</v>
      </c>
      <c r="C1693" t="s">
        <v>306</v>
      </c>
      <c r="D1693" t="s">
        <v>48</v>
      </c>
      <c r="E1693" t="s">
        <v>307</v>
      </c>
      <c r="F1693" t="s">
        <v>307</v>
      </c>
      <c r="G1693" t="s">
        <v>307</v>
      </c>
      <c r="H1693" t="s">
        <v>307</v>
      </c>
      <c r="I1693" t="s">
        <v>307</v>
      </c>
      <c r="J1693" t="s">
        <v>307</v>
      </c>
      <c r="K1693" t="s">
        <v>307</v>
      </c>
      <c r="L1693" t="s">
        <v>307</v>
      </c>
      <c r="M1693" t="s">
        <v>307</v>
      </c>
      <c r="N1693" t="s">
        <v>307</v>
      </c>
      <c r="O1693" t="s">
        <v>307</v>
      </c>
      <c r="P1693" t="s">
        <v>307</v>
      </c>
      <c r="Q1693" t="s">
        <v>307</v>
      </c>
    </row>
    <row r="1694" spans="1:26" x14ac:dyDescent="0.25">
      <c r="A1694">
        <v>309</v>
      </c>
      <c r="B1694" t="s">
        <v>176</v>
      </c>
      <c r="C1694" t="s">
        <v>44</v>
      </c>
      <c r="D1694" t="s">
        <v>54</v>
      </c>
      <c r="E1694" t="s">
        <v>307</v>
      </c>
      <c r="F1694" t="s">
        <v>307</v>
      </c>
      <c r="G1694" t="s">
        <v>307</v>
      </c>
      <c r="H1694" t="s">
        <v>307</v>
      </c>
      <c r="I1694" t="s">
        <v>307</v>
      </c>
      <c r="J1694" t="s">
        <v>307</v>
      </c>
      <c r="K1694" t="s">
        <v>307</v>
      </c>
      <c r="L1694" t="s">
        <v>307</v>
      </c>
      <c r="M1694" t="s">
        <v>307</v>
      </c>
      <c r="N1694" t="s">
        <v>307</v>
      </c>
      <c r="O1694" t="s">
        <v>307</v>
      </c>
      <c r="P1694" t="s">
        <v>307</v>
      </c>
      <c r="Q1694" t="s">
        <v>307</v>
      </c>
      <c r="R1694" t="s">
        <v>307</v>
      </c>
      <c r="S1694" t="s">
        <v>307</v>
      </c>
      <c r="T1694" t="s">
        <v>307</v>
      </c>
      <c r="U1694" t="s">
        <v>307</v>
      </c>
      <c r="V1694" t="s">
        <v>307</v>
      </c>
      <c r="W1694" t="s">
        <v>307</v>
      </c>
    </row>
    <row r="1695" spans="1:26" x14ac:dyDescent="0.25">
      <c r="A1695">
        <v>309</v>
      </c>
      <c r="B1695" t="s">
        <v>176</v>
      </c>
      <c r="C1695" t="s">
        <v>44</v>
      </c>
      <c r="D1695" t="s">
        <v>55</v>
      </c>
      <c r="E1695" t="s">
        <v>307</v>
      </c>
      <c r="F1695" t="s">
        <v>307</v>
      </c>
      <c r="G1695" t="s">
        <v>307</v>
      </c>
      <c r="H1695" t="s">
        <v>307</v>
      </c>
      <c r="I1695" t="s">
        <v>307</v>
      </c>
      <c r="J1695" t="s">
        <v>307</v>
      </c>
      <c r="K1695" t="s">
        <v>307</v>
      </c>
      <c r="L1695" t="s">
        <v>307</v>
      </c>
      <c r="M1695" t="s">
        <v>307</v>
      </c>
      <c r="N1695" t="s">
        <v>307</v>
      </c>
      <c r="O1695" t="s">
        <v>307</v>
      </c>
      <c r="P1695" t="s">
        <v>307</v>
      </c>
      <c r="Q1695" t="s">
        <v>307</v>
      </c>
      <c r="R1695" t="s">
        <v>307</v>
      </c>
      <c r="S1695" t="s">
        <v>307</v>
      </c>
      <c r="T1695" t="s">
        <v>307</v>
      </c>
      <c r="U1695" t="s">
        <v>307</v>
      </c>
      <c r="V1695" t="s">
        <v>307</v>
      </c>
      <c r="W1695" t="s">
        <v>307</v>
      </c>
    </row>
    <row r="1696" spans="1:26" x14ac:dyDescent="0.25">
      <c r="A1696">
        <v>309</v>
      </c>
      <c r="B1696" t="s">
        <v>176</v>
      </c>
      <c r="C1696" t="s">
        <v>44</v>
      </c>
      <c r="D1696" t="s">
        <v>56</v>
      </c>
      <c r="E1696" t="s">
        <v>307</v>
      </c>
      <c r="F1696" t="s">
        <v>307</v>
      </c>
      <c r="G1696" t="s">
        <v>307</v>
      </c>
      <c r="H1696" t="s">
        <v>307</v>
      </c>
      <c r="I1696" t="s">
        <v>307</v>
      </c>
      <c r="J1696" t="s">
        <v>307</v>
      </c>
      <c r="K1696" t="s">
        <v>307</v>
      </c>
      <c r="L1696" t="s">
        <v>307</v>
      </c>
      <c r="M1696" t="s">
        <v>307</v>
      </c>
      <c r="N1696" t="s">
        <v>307</v>
      </c>
      <c r="O1696" t="s">
        <v>307</v>
      </c>
      <c r="P1696" t="s">
        <v>307</v>
      </c>
      <c r="Q1696" t="s">
        <v>307</v>
      </c>
      <c r="R1696" t="s">
        <v>307</v>
      </c>
      <c r="S1696" t="s">
        <v>307</v>
      </c>
      <c r="T1696" t="s">
        <v>307</v>
      </c>
      <c r="U1696" t="s">
        <v>307</v>
      </c>
      <c r="V1696" t="s">
        <v>307</v>
      </c>
      <c r="W1696" t="s">
        <v>307</v>
      </c>
    </row>
    <row r="1697" spans="1:45" x14ac:dyDescent="0.25">
      <c r="A1697">
        <v>309</v>
      </c>
      <c r="B1697" t="s">
        <v>176</v>
      </c>
      <c r="C1697" t="s">
        <v>44</v>
      </c>
      <c r="D1697" t="s">
        <v>57</v>
      </c>
      <c r="E1697" t="s">
        <v>307</v>
      </c>
      <c r="F1697" t="s">
        <v>307</v>
      </c>
      <c r="G1697" t="s">
        <v>307</v>
      </c>
      <c r="H1697" t="s">
        <v>307</v>
      </c>
      <c r="I1697" t="s">
        <v>307</v>
      </c>
      <c r="J1697" t="s">
        <v>307</v>
      </c>
      <c r="K1697" t="s">
        <v>307</v>
      </c>
      <c r="L1697" t="s">
        <v>307</v>
      </c>
      <c r="M1697" t="s">
        <v>307</v>
      </c>
      <c r="N1697" t="s">
        <v>307</v>
      </c>
      <c r="O1697" t="s">
        <v>307</v>
      </c>
      <c r="P1697" t="s">
        <v>307</v>
      </c>
      <c r="Q1697" t="s">
        <v>307</v>
      </c>
      <c r="R1697" t="s">
        <v>307</v>
      </c>
      <c r="S1697" t="s">
        <v>307</v>
      </c>
      <c r="T1697" t="s">
        <v>307</v>
      </c>
      <c r="U1697" t="s">
        <v>307</v>
      </c>
      <c r="V1697" t="s">
        <v>307</v>
      </c>
      <c r="W1697" t="s">
        <v>307</v>
      </c>
    </row>
    <row r="1698" spans="1:45" x14ac:dyDescent="0.25">
      <c r="A1698">
        <v>309</v>
      </c>
      <c r="B1698" t="s">
        <v>176</v>
      </c>
      <c r="C1698" t="s">
        <v>44</v>
      </c>
      <c r="D1698" t="s">
        <v>58</v>
      </c>
      <c r="E1698" t="s">
        <v>307</v>
      </c>
      <c r="F1698" t="s">
        <v>307</v>
      </c>
      <c r="G1698" t="s">
        <v>307</v>
      </c>
      <c r="H1698" t="s">
        <v>307</v>
      </c>
      <c r="I1698" t="s">
        <v>307</v>
      </c>
      <c r="J1698" t="s">
        <v>307</v>
      </c>
      <c r="K1698" t="s">
        <v>307</v>
      </c>
      <c r="L1698" t="s">
        <v>307</v>
      </c>
      <c r="M1698" t="s">
        <v>307</v>
      </c>
      <c r="N1698" t="s">
        <v>307</v>
      </c>
      <c r="O1698" t="s">
        <v>307</v>
      </c>
      <c r="P1698" t="s">
        <v>307</v>
      </c>
      <c r="Q1698" t="s">
        <v>307</v>
      </c>
      <c r="R1698" t="s">
        <v>307</v>
      </c>
      <c r="S1698" t="s">
        <v>307</v>
      </c>
      <c r="T1698" t="s">
        <v>307</v>
      </c>
      <c r="U1698" t="s">
        <v>307</v>
      </c>
      <c r="V1698" t="s">
        <v>307</v>
      </c>
      <c r="W1698" t="s">
        <v>307</v>
      </c>
    </row>
    <row r="1699" spans="1:45" x14ac:dyDescent="0.25">
      <c r="A1699">
        <v>309</v>
      </c>
      <c r="B1699" t="s">
        <v>176</v>
      </c>
      <c r="C1699" t="s">
        <v>44</v>
      </c>
      <c r="D1699" t="s">
        <v>59</v>
      </c>
      <c r="E1699" t="s">
        <v>307</v>
      </c>
      <c r="F1699" t="s">
        <v>307</v>
      </c>
      <c r="G1699" t="s">
        <v>307</v>
      </c>
      <c r="H1699" t="s">
        <v>307</v>
      </c>
      <c r="I1699" t="s">
        <v>307</v>
      </c>
      <c r="J1699" t="s">
        <v>307</v>
      </c>
      <c r="K1699" t="s">
        <v>307</v>
      </c>
      <c r="L1699" t="s">
        <v>307</v>
      </c>
      <c r="M1699" t="s">
        <v>307</v>
      </c>
      <c r="N1699" t="s">
        <v>307</v>
      </c>
      <c r="O1699" t="s">
        <v>307</v>
      </c>
      <c r="P1699" t="s">
        <v>307</v>
      </c>
      <c r="Q1699" t="s">
        <v>307</v>
      </c>
      <c r="R1699" t="s">
        <v>307</v>
      </c>
      <c r="S1699" t="s">
        <v>307</v>
      </c>
      <c r="T1699" t="s">
        <v>307</v>
      </c>
      <c r="U1699" t="s">
        <v>307</v>
      </c>
      <c r="V1699" t="s">
        <v>307</v>
      </c>
      <c r="W1699" t="s">
        <v>307</v>
      </c>
    </row>
    <row r="1700" spans="1:45" x14ac:dyDescent="0.25">
      <c r="A1700">
        <v>309</v>
      </c>
      <c r="B1700" t="s">
        <v>176</v>
      </c>
      <c r="C1700" t="s">
        <v>44</v>
      </c>
      <c r="D1700" t="s">
        <v>60</v>
      </c>
      <c r="E1700" t="s">
        <v>307</v>
      </c>
      <c r="F1700" t="s">
        <v>307</v>
      </c>
      <c r="G1700" t="s">
        <v>307</v>
      </c>
      <c r="H1700" t="s">
        <v>307</v>
      </c>
      <c r="I1700" t="s">
        <v>307</v>
      </c>
      <c r="J1700" t="s">
        <v>307</v>
      </c>
      <c r="K1700" t="s">
        <v>307</v>
      </c>
      <c r="L1700" t="s">
        <v>307</v>
      </c>
      <c r="M1700" t="s">
        <v>307</v>
      </c>
      <c r="N1700" t="s">
        <v>307</v>
      </c>
      <c r="O1700" t="s">
        <v>307</v>
      </c>
      <c r="P1700" t="s">
        <v>307</v>
      </c>
      <c r="Q1700" t="s">
        <v>307</v>
      </c>
      <c r="R1700" t="s">
        <v>307</v>
      </c>
      <c r="S1700" t="s">
        <v>307</v>
      </c>
      <c r="T1700" t="s">
        <v>307</v>
      </c>
      <c r="U1700" t="s">
        <v>307</v>
      </c>
      <c r="V1700" t="s">
        <v>307</v>
      </c>
      <c r="W1700" t="s">
        <v>307</v>
      </c>
    </row>
    <row r="1701" spans="1:45" x14ac:dyDescent="0.25">
      <c r="A1701">
        <v>309</v>
      </c>
      <c r="B1701" t="s">
        <v>176</v>
      </c>
      <c r="C1701" t="s">
        <v>44</v>
      </c>
      <c r="D1701" t="s">
        <v>61</v>
      </c>
      <c r="E1701" t="s">
        <v>307</v>
      </c>
      <c r="F1701" t="s">
        <v>307</v>
      </c>
      <c r="G1701" t="s">
        <v>307</v>
      </c>
      <c r="H1701" t="s">
        <v>307</v>
      </c>
      <c r="I1701" t="s">
        <v>307</v>
      </c>
      <c r="J1701" t="s">
        <v>307</v>
      </c>
      <c r="K1701" t="s">
        <v>307</v>
      </c>
      <c r="L1701" t="s">
        <v>307</v>
      </c>
      <c r="M1701" t="s">
        <v>307</v>
      </c>
      <c r="N1701" t="s">
        <v>307</v>
      </c>
      <c r="O1701" t="s">
        <v>307</v>
      </c>
      <c r="P1701" t="s">
        <v>307</v>
      </c>
      <c r="Q1701" t="s">
        <v>307</v>
      </c>
      <c r="R1701" t="s">
        <v>307</v>
      </c>
      <c r="S1701" t="s">
        <v>307</v>
      </c>
      <c r="T1701" t="s">
        <v>307</v>
      </c>
      <c r="U1701" t="s">
        <v>307</v>
      </c>
      <c r="V1701" t="s">
        <v>307</v>
      </c>
      <c r="W1701" t="s">
        <v>307</v>
      </c>
    </row>
    <row r="1702" spans="1:45" x14ac:dyDescent="0.25">
      <c r="A1702">
        <v>309</v>
      </c>
      <c r="B1702" t="s">
        <v>176</v>
      </c>
      <c r="C1702" t="s">
        <v>44</v>
      </c>
      <c r="D1702" t="s">
        <v>62</v>
      </c>
      <c r="E1702" t="s">
        <v>307</v>
      </c>
      <c r="F1702" t="s">
        <v>307</v>
      </c>
      <c r="G1702" t="s">
        <v>307</v>
      </c>
      <c r="H1702" t="s">
        <v>307</v>
      </c>
      <c r="I1702" t="s">
        <v>307</v>
      </c>
      <c r="J1702" t="s">
        <v>307</v>
      </c>
      <c r="K1702" t="s">
        <v>307</v>
      </c>
      <c r="L1702" t="s">
        <v>307</v>
      </c>
      <c r="M1702" t="s">
        <v>307</v>
      </c>
      <c r="N1702" t="s">
        <v>307</v>
      </c>
      <c r="O1702" t="s">
        <v>307</v>
      </c>
      <c r="P1702" t="s">
        <v>307</v>
      </c>
      <c r="Q1702" t="s">
        <v>307</v>
      </c>
      <c r="R1702" t="s">
        <v>307</v>
      </c>
      <c r="S1702" t="s">
        <v>307</v>
      </c>
      <c r="T1702" t="s">
        <v>307</v>
      </c>
      <c r="U1702" t="s">
        <v>307</v>
      </c>
      <c r="V1702" t="s">
        <v>307</v>
      </c>
      <c r="W1702" t="s">
        <v>307</v>
      </c>
    </row>
    <row r="1703" spans="1:45" x14ac:dyDescent="0.25">
      <c r="A1703">
        <v>309</v>
      </c>
      <c r="B1703" t="s">
        <v>176</v>
      </c>
      <c r="C1703" t="s">
        <v>38</v>
      </c>
      <c r="D1703" t="s">
        <v>47</v>
      </c>
      <c r="E1703" t="s">
        <v>307</v>
      </c>
      <c r="F1703" t="s">
        <v>307</v>
      </c>
      <c r="G1703" t="s">
        <v>307</v>
      </c>
      <c r="H1703" t="s">
        <v>307</v>
      </c>
      <c r="I1703" t="s">
        <v>307</v>
      </c>
      <c r="J1703" t="s">
        <v>307</v>
      </c>
      <c r="K1703" t="s">
        <v>307</v>
      </c>
      <c r="L1703" t="s">
        <v>307</v>
      </c>
      <c r="M1703" t="s">
        <v>307</v>
      </c>
      <c r="N1703" t="s">
        <v>307</v>
      </c>
      <c r="O1703" t="s">
        <v>307</v>
      </c>
      <c r="P1703" t="s">
        <v>307</v>
      </c>
      <c r="Q1703" t="s">
        <v>307</v>
      </c>
      <c r="R1703" t="s">
        <v>307</v>
      </c>
      <c r="S1703" t="s">
        <v>307</v>
      </c>
      <c r="T1703" t="s">
        <v>307</v>
      </c>
      <c r="U1703" t="s">
        <v>307</v>
      </c>
      <c r="V1703" t="s">
        <v>307</v>
      </c>
      <c r="W1703" t="s">
        <v>307</v>
      </c>
      <c r="X1703" t="s">
        <v>307</v>
      </c>
      <c r="Y1703" t="s">
        <v>307</v>
      </c>
      <c r="Z1703" t="s">
        <v>307</v>
      </c>
      <c r="AA1703" t="s">
        <v>307</v>
      </c>
      <c r="AB1703" t="s">
        <v>307</v>
      </c>
      <c r="AC1703" t="s">
        <v>307</v>
      </c>
      <c r="AD1703" t="s">
        <v>307</v>
      </c>
      <c r="AE1703" t="s">
        <v>307</v>
      </c>
      <c r="AF1703" t="s">
        <v>307</v>
      </c>
      <c r="AG1703" t="s">
        <v>307</v>
      </c>
      <c r="AH1703" t="s">
        <v>307</v>
      </c>
      <c r="AI1703" t="s">
        <v>307</v>
      </c>
      <c r="AJ1703" t="s">
        <v>307</v>
      </c>
      <c r="AK1703" t="s">
        <v>307</v>
      </c>
      <c r="AL1703" t="s">
        <v>307</v>
      </c>
      <c r="AM1703" t="s">
        <v>307</v>
      </c>
      <c r="AN1703" t="s">
        <v>307</v>
      </c>
      <c r="AO1703" t="s">
        <v>307</v>
      </c>
      <c r="AP1703" t="s">
        <v>307</v>
      </c>
      <c r="AQ1703" t="s">
        <v>307</v>
      </c>
      <c r="AR1703" t="s">
        <v>307</v>
      </c>
      <c r="AS1703" t="s">
        <v>307</v>
      </c>
    </row>
    <row r="1704" spans="1:45" x14ac:dyDescent="0.25">
      <c r="A1704">
        <v>309</v>
      </c>
      <c r="B1704" t="s">
        <v>176</v>
      </c>
      <c r="C1704" t="s">
        <v>38</v>
      </c>
      <c r="D1704" t="s">
        <v>48</v>
      </c>
      <c r="E1704" t="s">
        <v>307</v>
      </c>
      <c r="F1704" t="s">
        <v>307</v>
      </c>
      <c r="G1704" t="s">
        <v>307</v>
      </c>
      <c r="H1704" t="s">
        <v>307</v>
      </c>
      <c r="I1704" t="s">
        <v>307</v>
      </c>
      <c r="J1704" t="s">
        <v>307</v>
      </c>
      <c r="K1704" t="s">
        <v>307</v>
      </c>
      <c r="L1704" t="s">
        <v>307</v>
      </c>
      <c r="M1704" t="s">
        <v>307</v>
      </c>
      <c r="N1704" t="s">
        <v>307</v>
      </c>
      <c r="O1704" t="s">
        <v>307</v>
      </c>
      <c r="P1704" t="s">
        <v>307</v>
      </c>
      <c r="Q1704" t="s">
        <v>307</v>
      </c>
      <c r="R1704" t="s">
        <v>307</v>
      </c>
      <c r="S1704" t="s">
        <v>307</v>
      </c>
      <c r="T1704" t="s">
        <v>307</v>
      </c>
      <c r="U1704" t="s">
        <v>307</v>
      </c>
      <c r="V1704" t="s">
        <v>307</v>
      </c>
      <c r="W1704" t="s">
        <v>307</v>
      </c>
      <c r="X1704" t="s">
        <v>307</v>
      </c>
      <c r="Y1704" t="s">
        <v>307</v>
      </c>
      <c r="Z1704" t="s">
        <v>307</v>
      </c>
      <c r="AA1704" t="s">
        <v>307</v>
      </c>
      <c r="AB1704" t="s">
        <v>307</v>
      </c>
      <c r="AC1704" t="s">
        <v>307</v>
      </c>
      <c r="AD1704" t="s">
        <v>307</v>
      </c>
      <c r="AE1704" t="s">
        <v>307</v>
      </c>
      <c r="AF1704" t="s">
        <v>307</v>
      </c>
      <c r="AG1704" t="s">
        <v>307</v>
      </c>
      <c r="AH1704" t="s">
        <v>307</v>
      </c>
      <c r="AI1704" t="s">
        <v>307</v>
      </c>
      <c r="AJ1704" t="s">
        <v>307</v>
      </c>
      <c r="AK1704" t="s">
        <v>307</v>
      </c>
      <c r="AL1704" t="s">
        <v>307</v>
      </c>
      <c r="AM1704" t="s">
        <v>307</v>
      </c>
      <c r="AN1704" t="s">
        <v>307</v>
      </c>
      <c r="AO1704" t="s">
        <v>307</v>
      </c>
      <c r="AP1704" t="s">
        <v>307</v>
      </c>
      <c r="AQ1704" t="s">
        <v>307</v>
      </c>
      <c r="AR1704" t="s">
        <v>307</v>
      </c>
      <c r="AS1704" t="s">
        <v>307</v>
      </c>
    </row>
    <row r="1705" spans="1:45" x14ac:dyDescent="0.25">
      <c r="A1705">
        <v>309</v>
      </c>
      <c r="B1705" t="s">
        <v>176</v>
      </c>
      <c r="C1705" t="s">
        <v>38</v>
      </c>
      <c r="D1705" t="s">
        <v>49</v>
      </c>
      <c r="E1705" t="s">
        <v>307</v>
      </c>
      <c r="F1705" t="s">
        <v>307</v>
      </c>
      <c r="G1705" t="s">
        <v>307</v>
      </c>
      <c r="H1705" t="s">
        <v>307</v>
      </c>
      <c r="I1705" t="s">
        <v>307</v>
      </c>
      <c r="J1705" t="s">
        <v>307</v>
      </c>
      <c r="K1705" t="s">
        <v>307</v>
      </c>
      <c r="L1705" t="s">
        <v>307</v>
      </c>
      <c r="M1705" t="s">
        <v>307</v>
      </c>
      <c r="N1705" t="s">
        <v>307</v>
      </c>
      <c r="O1705" t="s">
        <v>307</v>
      </c>
      <c r="P1705" t="s">
        <v>307</v>
      </c>
      <c r="Q1705" t="s">
        <v>307</v>
      </c>
      <c r="R1705" t="s">
        <v>307</v>
      </c>
      <c r="S1705" t="s">
        <v>307</v>
      </c>
      <c r="T1705" t="s">
        <v>307</v>
      </c>
      <c r="U1705" t="s">
        <v>307</v>
      </c>
      <c r="V1705" t="s">
        <v>307</v>
      </c>
      <c r="W1705" t="s">
        <v>307</v>
      </c>
      <c r="X1705" t="s">
        <v>307</v>
      </c>
      <c r="Y1705" t="s">
        <v>307</v>
      </c>
      <c r="Z1705" t="s">
        <v>307</v>
      </c>
      <c r="AA1705" t="s">
        <v>307</v>
      </c>
      <c r="AB1705" t="s">
        <v>307</v>
      </c>
      <c r="AC1705" t="s">
        <v>307</v>
      </c>
      <c r="AD1705" t="s">
        <v>307</v>
      </c>
      <c r="AE1705" t="s">
        <v>307</v>
      </c>
      <c r="AF1705" t="s">
        <v>307</v>
      </c>
      <c r="AG1705" t="s">
        <v>307</v>
      </c>
      <c r="AH1705" t="s">
        <v>307</v>
      </c>
      <c r="AI1705" t="s">
        <v>307</v>
      </c>
      <c r="AJ1705" t="s">
        <v>307</v>
      </c>
      <c r="AK1705" t="s">
        <v>307</v>
      </c>
      <c r="AL1705" t="s">
        <v>307</v>
      </c>
      <c r="AM1705" t="s">
        <v>307</v>
      </c>
      <c r="AN1705" t="s">
        <v>307</v>
      </c>
      <c r="AO1705" t="s">
        <v>307</v>
      </c>
      <c r="AP1705" t="s">
        <v>307</v>
      </c>
      <c r="AQ1705" t="s">
        <v>307</v>
      </c>
      <c r="AR1705" t="s">
        <v>307</v>
      </c>
      <c r="AS1705" t="s">
        <v>307</v>
      </c>
    </row>
    <row r="1706" spans="1:45" x14ac:dyDescent="0.25">
      <c r="A1706">
        <v>309</v>
      </c>
      <c r="B1706" t="s">
        <v>176</v>
      </c>
      <c r="C1706" t="s">
        <v>450</v>
      </c>
      <c r="D1706" t="s">
        <v>48</v>
      </c>
      <c r="E1706" t="s">
        <v>307</v>
      </c>
      <c r="F1706" t="s">
        <v>307</v>
      </c>
      <c r="G1706" t="s">
        <v>307</v>
      </c>
      <c r="H1706" t="s">
        <v>307</v>
      </c>
      <c r="I1706" t="s">
        <v>307</v>
      </c>
      <c r="J1706" t="s">
        <v>307</v>
      </c>
      <c r="K1706" t="s">
        <v>307</v>
      </c>
      <c r="L1706" t="s">
        <v>307</v>
      </c>
      <c r="M1706" t="s">
        <v>307</v>
      </c>
      <c r="N1706" t="s">
        <v>307</v>
      </c>
      <c r="O1706" t="s">
        <v>307</v>
      </c>
      <c r="P1706" t="s">
        <v>307</v>
      </c>
      <c r="Q1706" t="s">
        <v>307</v>
      </c>
      <c r="R1706" t="s">
        <v>307</v>
      </c>
    </row>
    <row r="1707" spans="1:45" x14ac:dyDescent="0.25">
      <c r="A1707">
        <v>309</v>
      </c>
      <c r="B1707" t="s">
        <v>176</v>
      </c>
      <c r="C1707" t="s">
        <v>449</v>
      </c>
      <c r="D1707" t="s">
        <v>48</v>
      </c>
      <c r="E1707" t="s">
        <v>307</v>
      </c>
      <c r="F1707" t="s">
        <v>307</v>
      </c>
      <c r="G1707" t="s">
        <v>307</v>
      </c>
      <c r="H1707" t="s">
        <v>307</v>
      </c>
      <c r="I1707" t="s">
        <v>307</v>
      </c>
      <c r="J1707" t="s">
        <v>307</v>
      </c>
      <c r="K1707" t="s">
        <v>307</v>
      </c>
      <c r="L1707" t="s">
        <v>307</v>
      </c>
      <c r="M1707" t="s">
        <v>307</v>
      </c>
      <c r="N1707" t="s">
        <v>307</v>
      </c>
      <c r="O1707" t="s">
        <v>307</v>
      </c>
      <c r="P1707" t="s">
        <v>307</v>
      </c>
      <c r="Q1707" t="s">
        <v>307</v>
      </c>
      <c r="R1707" t="s">
        <v>307</v>
      </c>
    </row>
    <row r="1708" spans="1:45" x14ac:dyDescent="0.25">
      <c r="A1708">
        <v>309</v>
      </c>
      <c r="B1708" t="s">
        <v>176</v>
      </c>
      <c r="C1708" t="s">
        <v>475</v>
      </c>
      <c r="D1708" t="s">
        <v>48</v>
      </c>
      <c r="E1708" t="s">
        <v>307</v>
      </c>
      <c r="F1708" t="s">
        <v>307</v>
      </c>
      <c r="G1708" t="s">
        <v>307</v>
      </c>
    </row>
    <row r="1709" spans="1:45" x14ac:dyDescent="0.25">
      <c r="A1709">
        <v>309</v>
      </c>
      <c r="B1709" t="s">
        <v>176</v>
      </c>
      <c r="C1709" t="s">
        <v>42</v>
      </c>
      <c r="D1709" t="s">
        <v>48</v>
      </c>
      <c r="E1709" t="s">
        <v>307</v>
      </c>
      <c r="F1709" t="s">
        <v>307</v>
      </c>
      <c r="G1709" t="s">
        <v>307</v>
      </c>
      <c r="H1709" t="s">
        <v>307</v>
      </c>
      <c r="I1709" t="s">
        <v>307</v>
      </c>
      <c r="J1709" t="s">
        <v>307</v>
      </c>
      <c r="K1709" t="s">
        <v>307</v>
      </c>
      <c r="L1709" t="s">
        <v>307</v>
      </c>
      <c r="M1709" t="s">
        <v>307</v>
      </c>
      <c r="N1709" t="s">
        <v>307</v>
      </c>
      <c r="O1709" t="s">
        <v>307</v>
      </c>
      <c r="P1709" t="s">
        <v>307</v>
      </c>
      <c r="Q1709" t="s">
        <v>307</v>
      </c>
      <c r="R1709" t="s">
        <v>307</v>
      </c>
      <c r="S1709" t="s">
        <v>307</v>
      </c>
      <c r="T1709" t="s">
        <v>307</v>
      </c>
      <c r="U1709" t="s">
        <v>307</v>
      </c>
      <c r="V1709" t="s">
        <v>307</v>
      </c>
      <c r="W1709" t="s">
        <v>307</v>
      </c>
      <c r="X1709" t="s">
        <v>307</v>
      </c>
      <c r="Y1709" t="s">
        <v>307</v>
      </c>
      <c r="Z1709" t="s">
        <v>307</v>
      </c>
    </row>
    <row r="1710" spans="1:45" x14ac:dyDescent="0.25">
      <c r="A1710">
        <v>310</v>
      </c>
      <c r="B1710" t="s">
        <v>177</v>
      </c>
      <c r="C1710" t="s">
        <v>43</v>
      </c>
      <c r="D1710" t="s">
        <v>54</v>
      </c>
      <c r="E1710" t="s">
        <v>307</v>
      </c>
      <c r="F1710" t="s">
        <v>307</v>
      </c>
      <c r="G1710" t="s">
        <v>307</v>
      </c>
      <c r="H1710" t="s">
        <v>307</v>
      </c>
      <c r="I1710" t="s">
        <v>307</v>
      </c>
      <c r="J1710" t="s">
        <v>307</v>
      </c>
      <c r="K1710" t="s">
        <v>307</v>
      </c>
      <c r="L1710" t="s">
        <v>307</v>
      </c>
      <c r="M1710" t="s">
        <v>307</v>
      </c>
      <c r="N1710" t="s">
        <v>307</v>
      </c>
      <c r="O1710" t="s">
        <v>307</v>
      </c>
      <c r="P1710" t="s">
        <v>307</v>
      </c>
      <c r="Q1710" t="s">
        <v>307</v>
      </c>
      <c r="R1710" t="s">
        <v>307</v>
      </c>
      <c r="S1710" t="s">
        <v>307</v>
      </c>
      <c r="T1710" t="s">
        <v>307</v>
      </c>
      <c r="U1710" t="s">
        <v>307</v>
      </c>
      <c r="V1710" t="s">
        <v>307</v>
      </c>
      <c r="W1710" t="s">
        <v>307</v>
      </c>
    </row>
    <row r="1711" spans="1:45" x14ac:dyDescent="0.25">
      <c r="A1711">
        <v>310</v>
      </c>
      <c r="B1711" t="s">
        <v>177</v>
      </c>
      <c r="C1711" t="s">
        <v>43</v>
      </c>
      <c r="D1711" t="s">
        <v>55</v>
      </c>
      <c r="E1711" t="s">
        <v>307</v>
      </c>
      <c r="F1711" t="s">
        <v>307</v>
      </c>
      <c r="G1711" t="s">
        <v>307</v>
      </c>
      <c r="H1711" t="s">
        <v>307</v>
      </c>
      <c r="I1711" t="s">
        <v>307</v>
      </c>
      <c r="J1711" t="s">
        <v>307</v>
      </c>
      <c r="K1711" t="s">
        <v>307</v>
      </c>
      <c r="L1711" t="s">
        <v>307</v>
      </c>
      <c r="M1711" t="s">
        <v>307</v>
      </c>
      <c r="N1711" t="s">
        <v>307</v>
      </c>
      <c r="O1711" t="s">
        <v>307</v>
      </c>
      <c r="P1711" t="s">
        <v>307</v>
      </c>
      <c r="Q1711" t="s">
        <v>307</v>
      </c>
      <c r="R1711" t="s">
        <v>307</v>
      </c>
      <c r="S1711" t="s">
        <v>307</v>
      </c>
      <c r="T1711" t="s">
        <v>307</v>
      </c>
      <c r="U1711" t="s">
        <v>307</v>
      </c>
      <c r="V1711" t="s">
        <v>307</v>
      </c>
      <c r="W1711" t="s">
        <v>307</v>
      </c>
    </row>
    <row r="1712" spans="1:45" x14ac:dyDescent="0.25">
      <c r="A1712">
        <v>310</v>
      </c>
      <c r="B1712" t="s">
        <v>177</v>
      </c>
      <c r="C1712" t="s">
        <v>43</v>
      </c>
      <c r="D1712" t="s">
        <v>56</v>
      </c>
      <c r="E1712" t="s">
        <v>307</v>
      </c>
      <c r="F1712" t="s">
        <v>307</v>
      </c>
      <c r="G1712" t="s">
        <v>307</v>
      </c>
      <c r="H1712" t="s">
        <v>307</v>
      </c>
      <c r="I1712" t="s">
        <v>307</v>
      </c>
      <c r="J1712" t="s">
        <v>307</v>
      </c>
      <c r="K1712" t="s">
        <v>307</v>
      </c>
      <c r="L1712" t="s">
        <v>307</v>
      </c>
      <c r="M1712" t="s">
        <v>307</v>
      </c>
      <c r="N1712" t="s">
        <v>307</v>
      </c>
      <c r="O1712" t="s">
        <v>307</v>
      </c>
      <c r="P1712" t="s">
        <v>307</v>
      </c>
      <c r="Q1712" t="s">
        <v>307</v>
      </c>
      <c r="R1712" t="s">
        <v>307</v>
      </c>
      <c r="S1712" t="s">
        <v>307</v>
      </c>
      <c r="T1712" t="s">
        <v>307</v>
      </c>
      <c r="U1712" t="s">
        <v>307</v>
      </c>
      <c r="V1712" t="s">
        <v>307</v>
      </c>
      <c r="W1712" t="s">
        <v>307</v>
      </c>
    </row>
    <row r="1713" spans="1:45" x14ac:dyDescent="0.25">
      <c r="A1713">
        <v>310</v>
      </c>
      <c r="B1713" t="s">
        <v>177</v>
      </c>
      <c r="C1713" t="s">
        <v>43</v>
      </c>
      <c r="D1713" t="s">
        <v>57</v>
      </c>
      <c r="E1713" t="s">
        <v>307</v>
      </c>
      <c r="F1713" t="s">
        <v>307</v>
      </c>
      <c r="G1713" t="s">
        <v>307</v>
      </c>
      <c r="H1713" t="s">
        <v>307</v>
      </c>
      <c r="I1713" t="s">
        <v>307</v>
      </c>
      <c r="J1713" t="s">
        <v>307</v>
      </c>
      <c r="K1713" t="s">
        <v>307</v>
      </c>
      <c r="L1713" t="s">
        <v>307</v>
      </c>
      <c r="M1713" t="s">
        <v>307</v>
      </c>
      <c r="N1713" t="s">
        <v>307</v>
      </c>
      <c r="O1713" t="s">
        <v>307</v>
      </c>
      <c r="P1713" t="s">
        <v>307</v>
      </c>
      <c r="Q1713" t="s">
        <v>307</v>
      </c>
      <c r="R1713" t="s">
        <v>307</v>
      </c>
      <c r="S1713" t="s">
        <v>307</v>
      </c>
      <c r="T1713" t="s">
        <v>307</v>
      </c>
      <c r="U1713" t="s">
        <v>307</v>
      </c>
      <c r="V1713" t="s">
        <v>307</v>
      </c>
      <c r="W1713" t="s">
        <v>307</v>
      </c>
    </row>
    <row r="1714" spans="1:45" x14ac:dyDescent="0.25">
      <c r="A1714">
        <v>310</v>
      </c>
      <c r="B1714" t="s">
        <v>177</v>
      </c>
      <c r="C1714" t="s">
        <v>43</v>
      </c>
      <c r="D1714" t="s">
        <v>58</v>
      </c>
      <c r="E1714" t="s">
        <v>307</v>
      </c>
      <c r="F1714" t="s">
        <v>307</v>
      </c>
      <c r="G1714" t="s">
        <v>307</v>
      </c>
      <c r="H1714" t="s">
        <v>307</v>
      </c>
      <c r="I1714" t="s">
        <v>307</v>
      </c>
      <c r="J1714" t="s">
        <v>307</v>
      </c>
      <c r="K1714" t="s">
        <v>307</v>
      </c>
      <c r="L1714" t="s">
        <v>307</v>
      </c>
      <c r="M1714" t="s">
        <v>307</v>
      </c>
      <c r="N1714" t="s">
        <v>307</v>
      </c>
      <c r="O1714" t="s">
        <v>307</v>
      </c>
      <c r="P1714" t="s">
        <v>307</v>
      </c>
      <c r="Q1714" t="s">
        <v>307</v>
      </c>
      <c r="R1714" t="s">
        <v>307</v>
      </c>
      <c r="S1714" t="s">
        <v>307</v>
      </c>
      <c r="T1714" t="s">
        <v>307</v>
      </c>
      <c r="U1714" t="s">
        <v>307</v>
      </c>
      <c r="V1714" t="s">
        <v>307</v>
      </c>
      <c r="W1714" t="s">
        <v>307</v>
      </c>
    </row>
    <row r="1715" spans="1:45" x14ac:dyDescent="0.25">
      <c r="A1715">
        <v>310</v>
      </c>
      <c r="B1715" t="s">
        <v>177</v>
      </c>
      <c r="C1715" t="s">
        <v>43</v>
      </c>
      <c r="D1715" t="s">
        <v>59</v>
      </c>
      <c r="E1715" t="s">
        <v>307</v>
      </c>
      <c r="F1715" t="s">
        <v>307</v>
      </c>
      <c r="G1715" t="s">
        <v>307</v>
      </c>
      <c r="H1715" t="s">
        <v>307</v>
      </c>
      <c r="I1715" t="s">
        <v>307</v>
      </c>
      <c r="J1715" t="s">
        <v>307</v>
      </c>
      <c r="K1715" t="s">
        <v>307</v>
      </c>
      <c r="L1715" t="s">
        <v>307</v>
      </c>
      <c r="M1715" t="s">
        <v>307</v>
      </c>
      <c r="N1715" t="s">
        <v>307</v>
      </c>
      <c r="O1715" t="s">
        <v>307</v>
      </c>
      <c r="P1715" t="s">
        <v>307</v>
      </c>
      <c r="Q1715" t="s">
        <v>307</v>
      </c>
      <c r="R1715" t="s">
        <v>307</v>
      </c>
      <c r="S1715" t="s">
        <v>307</v>
      </c>
      <c r="T1715" t="s">
        <v>307</v>
      </c>
      <c r="U1715" t="s">
        <v>307</v>
      </c>
      <c r="V1715" t="s">
        <v>307</v>
      </c>
      <c r="W1715" t="s">
        <v>307</v>
      </c>
    </row>
    <row r="1716" spans="1:45" x14ac:dyDescent="0.25">
      <c r="A1716">
        <v>310</v>
      </c>
      <c r="B1716" t="s">
        <v>177</v>
      </c>
      <c r="C1716" t="s">
        <v>43</v>
      </c>
      <c r="D1716" t="s">
        <v>60</v>
      </c>
      <c r="E1716" t="s">
        <v>307</v>
      </c>
      <c r="F1716" t="s">
        <v>307</v>
      </c>
      <c r="G1716" t="s">
        <v>307</v>
      </c>
      <c r="H1716" t="s">
        <v>307</v>
      </c>
      <c r="I1716" t="s">
        <v>307</v>
      </c>
      <c r="J1716" t="s">
        <v>307</v>
      </c>
      <c r="K1716" t="s">
        <v>307</v>
      </c>
      <c r="L1716" t="s">
        <v>307</v>
      </c>
      <c r="M1716" t="s">
        <v>307</v>
      </c>
      <c r="N1716" t="s">
        <v>307</v>
      </c>
      <c r="O1716" t="s">
        <v>307</v>
      </c>
      <c r="P1716" t="s">
        <v>307</v>
      </c>
      <c r="Q1716" t="s">
        <v>307</v>
      </c>
      <c r="R1716" t="s">
        <v>307</v>
      </c>
      <c r="S1716" t="s">
        <v>307</v>
      </c>
      <c r="T1716" t="s">
        <v>307</v>
      </c>
      <c r="U1716" t="s">
        <v>307</v>
      </c>
      <c r="V1716" t="s">
        <v>307</v>
      </c>
      <c r="W1716" t="s">
        <v>307</v>
      </c>
    </row>
    <row r="1717" spans="1:45" x14ac:dyDescent="0.25">
      <c r="A1717">
        <v>310</v>
      </c>
      <c r="B1717" t="s">
        <v>177</v>
      </c>
      <c r="C1717" t="s">
        <v>43</v>
      </c>
      <c r="D1717" t="s">
        <v>61</v>
      </c>
      <c r="E1717" t="s">
        <v>307</v>
      </c>
      <c r="F1717" t="s">
        <v>307</v>
      </c>
      <c r="G1717" t="s">
        <v>307</v>
      </c>
      <c r="H1717" t="s">
        <v>307</v>
      </c>
      <c r="I1717" t="s">
        <v>307</v>
      </c>
      <c r="J1717" t="s">
        <v>307</v>
      </c>
      <c r="K1717" t="s">
        <v>307</v>
      </c>
      <c r="L1717" t="s">
        <v>307</v>
      </c>
      <c r="M1717" t="s">
        <v>307</v>
      </c>
      <c r="N1717" t="s">
        <v>307</v>
      </c>
      <c r="O1717" t="s">
        <v>307</v>
      </c>
      <c r="P1717" t="s">
        <v>307</v>
      </c>
      <c r="Q1717" t="s">
        <v>307</v>
      </c>
      <c r="R1717" t="s">
        <v>307</v>
      </c>
      <c r="S1717" t="s">
        <v>307</v>
      </c>
      <c r="T1717" t="s">
        <v>307</v>
      </c>
      <c r="U1717" t="s">
        <v>307</v>
      </c>
      <c r="V1717" t="s">
        <v>307</v>
      </c>
      <c r="W1717" t="s">
        <v>307</v>
      </c>
    </row>
    <row r="1718" spans="1:45" x14ac:dyDescent="0.25">
      <c r="A1718">
        <v>310</v>
      </c>
      <c r="B1718" t="s">
        <v>177</v>
      </c>
      <c r="C1718" t="s">
        <v>43</v>
      </c>
      <c r="D1718" t="s">
        <v>62</v>
      </c>
      <c r="E1718" t="s">
        <v>307</v>
      </c>
      <c r="F1718" t="s">
        <v>307</v>
      </c>
      <c r="G1718" t="s">
        <v>307</v>
      </c>
      <c r="H1718" t="s">
        <v>307</v>
      </c>
      <c r="I1718" t="s">
        <v>307</v>
      </c>
      <c r="J1718" t="s">
        <v>307</v>
      </c>
      <c r="K1718" t="s">
        <v>307</v>
      </c>
      <c r="L1718" t="s">
        <v>307</v>
      </c>
      <c r="M1718" t="s">
        <v>307</v>
      </c>
      <c r="N1718" t="s">
        <v>307</v>
      </c>
      <c r="O1718" t="s">
        <v>307</v>
      </c>
      <c r="P1718" t="s">
        <v>307</v>
      </c>
      <c r="Q1718" t="s">
        <v>307</v>
      </c>
      <c r="R1718" t="s">
        <v>307</v>
      </c>
      <c r="S1718" t="s">
        <v>307</v>
      </c>
      <c r="T1718" t="s">
        <v>307</v>
      </c>
      <c r="U1718" t="s">
        <v>307</v>
      </c>
      <c r="V1718" t="s">
        <v>307</v>
      </c>
      <c r="W1718" t="s">
        <v>307</v>
      </c>
    </row>
    <row r="1719" spans="1:45" x14ac:dyDescent="0.25">
      <c r="A1719">
        <v>310</v>
      </c>
      <c r="B1719" t="s">
        <v>177</v>
      </c>
      <c r="C1719" t="s">
        <v>36</v>
      </c>
      <c r="D1719" t="s">
        <v>47</v>
      </c>
      <c r="E1719" t="s">
        <v>307</v>
      </c>
      <c r="F1719" t="s">
        <v>307</v>
      </c>
      <c r="G1719" t="s">
        <v>307</v>
      </c>
      <c r="H1719" t="s">
        <v>307</v>
      </c>
      <c r="I1719" t="s">
        <v>307</v>
      </c>
      <c r="J1719" t="s">
        <v>307</v>
      </c>
      <c r="K1719" t="s">
        <v>307</v>
      </c>
      <c r="L1719" t="s">
        <v>307</v>
      </c>
      <c r="M1719" t="s">
        <v>307</v>
      </c>
      <c r="N1719" t="s">
        <v>307</v>
      </c>
      <c r="O1719" t="s">
        <v>307</v>
      </c>
      <c r="P1719" t="s">
        <v>307</v>
      </c>
      <c r="Q1719" t="s">
        <v>307</v>
      </c>
      <c r="R1719" t="s">
        <v>307</v>
      </c>
      <c r="S1719" t="s">
        <v>307</v>
      </c>
      <c r="T1719" t="s">
        <v>307</v>
      </c>
      <c r="U1719" t="s">
        <v>307</v>
      </c>
      <c r="V1719" t="s">
        <v>307</v>
      </c>
      <c r="W1719" t="s">
        <v>307</v>
      </c>
      <c r="X1719" t="s">
        <v>307</v>
      </c>
      <c r="Y1719" t="s">
        <v>307</v>
      </c>
      <c r="Z1719" t="s">
        <v>307</v>
      </c>
      <c r="AA1719" t="s">
        <v>307</v>
      </c>
      <c r="AB1719" t="s">
        <v>307</v>
      </c>
      <c r="AC1719" t="s">
        <v>307</v>
      </c>
      <c r="AD1719" t="s">
        <v>307</v>
      </c>
      <c r="AE1719" t="s">
        <v>307</v>
      </c>
      <c r="AF1719" t="s">
        <v>307</v>
      </c>
      <c r="AG1719" t="s">
        <v>307</v>
      </c>
      <c r="AH1719" t="s">
        <v>307</v>
      </c>
      <c r="AI1719" t="s">
        <v>307</v>
      </c>
      <c r="AJ1719" t="s">
        <v>307</v>
      </c>
      <c r="AK1719" t="s">
        <v>307</v>
      </c>
      <c r="AL1719" t="s">
        <v>307</v>
      </c>
      <c r="AM1719" t="s">
        <v>307</v>
      </c>
      <c r="AN1719" t="s">
        <v>307</v>
      </c>
      <c r="AO1719" t="s">
        <v>307</v>
      </c>
      <c r="AP1719" t="s">
        <v>307</v>
      </c>
      <c r="AQ1719" t="s">
        <v>307</v>
      </c>
      <c r="AR1719" t="s">
        <v>307</v>
      </c>
      <c r="AS1719" t="s">
        <v>307</v>
      </c>
    </row>
    <row r="1720" spans="1:45" x14ac:dyDescent="0.25">
      <c r="A1720">
        <v>310</v>
      </c>
      <c r="B1720" t="s">
        <v>177</v>
      </c>
      <c r="C1720" t="s">
        <v>36</v>
      </c>
      <c r="D1720" t="s">
        <v>48</v>
      </c>
      <c r="E1720" t="s">
        <v>307</v>
      </c>
      <c r="F1720" t="s">
        <v>307</v>
      </c>
      <c r="G1720" t="s">
        <v>307</v>
      </c>
      <c r="H1720" t="s">
        <v>307</v>
      </c>
      <c r="I1720" t="s">
        <v>307</v>
      </c>
      <c r="J1720" t="s">
        <v>307</v>
      </c>
      <c r="K1720" t="s">
        <v>307</v>
      </c>
      <c r="L1720" t="s">
        <v>307</v>
      </c>
      <c r="M1720" t="s">
        <v>307</v>
      </c>
      <c r="N1720" t="s">
        <v>307</v>
      </c>
      <c r="O1720" t="s">
        <v>307</v>
      </c>
      <c r="P1720" t="s">
        <v>307</v>
      </c>
      <c r="Q1720" t="s">
        <v>307</v>
      </c>
      <c r="R1720" t="s">
        <v>307</v>
      </c>
      <c r="S1720" t="s">
        <v>307</v>
      </c>
      <c r="T1720" t="s">
        <v>307</v>
      </c>
      <c r="U1720" t="s">
        <v>307</v>
      </c>
      <c r="V1720" t="s">
        <v>307</v>
      </c>
      <c r="W1720" t="s">
        <v>307</v>
      </c>
      <c r="X1720" t="s">
        <v>307</v>
      </c>
      <c r="Y1720" t="s">
        <v>307</v>
      </c>
      <c r="Z1720" t="s">
        <v>307</v>
      </c>
      <c r="AA1720" t="s">
        <v>307</v>
      </c>
      <c r="AB1720" t="s">
        <v>307</v>
      </c>
      <c r="AC1720" t="s">
        <v>307</v>
      </c>
      <c r="AD1720" t="s">
        <v>307</v>
      </c>
      <c r="AE1720" t="s">
        <v>307</v>
      </c>
      <c r="AF1720" t="s">
        <v>307</v>
      </c>
      <c r="AG1720" t="s">
        <v>307</v>
      </c>
      <c r="AH1720" t="s">
        <v>307</v>
      </c>
      <c r="AI1720" t="s">
        <v>307</v>
      </c>
      <c r="AJ1720" t="s">
        <v>307</v>
      </c>
      <c r="AK1720" t="s">
        <v>307</v>
      </c>
      <c r="AL1720" t="s">
        <v>307</v>
      </c>
      <c r="AM1720" t="s">
        <v>307</v>
      </c>
      <c r="AN1720" t="s">
        <v>307</v>
      </c>
      <c r="AO1720" t="s">
        <v>307</v>
      </c>
      <c r="AP1720" t="s">
        <v>307</v>
      </c>
      <c r="AQ1720" t="s">
        <v>307</v>
      </c>
      <c r="AR1720" t="s">
        <v>307</v>
      </c>
      <c r="AS1720" t="s">
        <v>307</v>
      </c>
    </row>
    <row r="1721" spans="1:45" x14ac:dyDescent="0.25">
      <c r="A1721">
        <v>310</v>
      </c>
      <c r="B1721" t="s">
        <v>177</v>
      </c>
      <c r="C1721" t="s">
        <v>36</v>
      </c>
      <c r="D1721" t="s">
        <v>49</v>
      </c>
      <c r="E1721" t="s">
        <v>307</v>
      </c>
      <c r="F1721" t="s">
        <v>307</v>
      </c>
      <c r="G1721" t="s">
        <v>307</v>
      </c>
      <c r="H1721" t="s">
        <v>307</v>
      </c>
      <c r="I1721" t="s">
        <v>307</v>
      </c>
      <c r="J1721" t="s">
        <v>307</v>
      </c>
      <c r="K1721" t="s">
        <v>307</v>
      </c>
      <c r="L1721" t="s">
        <v>307</v>
      </c>
      <c r="M1721" t="s">
        <v>307</v>
      </c>
      <c r="N1721" t="s">
        <v>307</v>
      </c>
      <c r="O1721" t="s">
        <v>307</v>
      </c>
      <c r="P1721" t="s">
        <v>307</v>
      </c>
      <c r="Q1721" t="s">
        <v>307</v>
      </c>
      <c r="R1721" t="s">
        <v>307</v>
      </c>
      <c r="S1721" t="s">
        <v>307</v>
      </c>
      <c r="T1721" t="s">
        <v>307</v>
      </c>
      <c r="U1721" t="s">
        <v>307</v>
      </c>
      <c r="V1721" t="s">
        <v>307</v>
      </c>
      <c r="W1721" t="s">
        <v>307</v>
      </c>
      <c r="X1721" t="s">
        <v>307</v>
      </c>
      <c r="Y1721" t="s">
        <v>307</v>
      </c>
      <c r="Z1721" t="s">
        <v>307</v>
      </c>
      <c r="AA1721" t="s">
        <v>307</v>
      </c>
      <c r="AB1721" t="s">
        <v>307</v>
      </c>
      <c r="AC1721" t="s">
        <v>307</v>
      </c>
      <c r="AD1721" t="s">
        <v>307</v>
      </c>
      <c r="AE1721" t="s">
        <v>307</v>
      </c>
      <c r="AF1721" t="s">
        <v>307</v>
      </c>
      <c r="AG1721" t="s">
        <v>307</v>
      </c>
      <c r="AH1721" t="s">
        <v>307</v>
      </c>
      <c r="AI1721" t="s">
        <v>307</v>
      </c>
      <c r="AJ1721" t="s">
        <v>307</v>
      </c>
      <c r="AK1721" t="s">
        <v>307</v>
      </c>
      <c r="AL1721" t="s">
        <v>307</v>
      </c>
      <c r="AM1721" t="s">
        <v>307</v>
      </c>
      <c r="AN1721" t="s">
        <v>307</v>
      </c>
      <c r="AO1721" t="s">
        <v>307</v>
      </c>
      <c r="AP1721" t="s">
        <v>307</v>
      </c>
      <c r="AQ1721" t="s">
        <v>307</v>
      </c>
      <c r="AR1721" t="s">
        <v>307</v>
      </c>
      <c r="AS1721" t="s">
        <v>307</v>
      </c>
    </row>
    <row r="1722" spans="1:45" x14ac:dyDescent="0.25">
      <c r="A1722">
        <v>310</v>
      </c>
      <c r="B1722" t="s">
        <v>177</v>
      </c>
      <c r="C1722" t="s">
        <v>37</v>
      </c>
      <c r="D1722" t="s">
        <v>47</v>
      </c>
      <c r="E1722" t="s">
        <v>307</v>
      </c>
      <c r="F1722" t="s">
        <v>307</v>
      </c>
      <c r="G1722" t="s">
        <v>307</v>
      </c>
      <c r="H1722" t="s">
        <v>307</v>
      </c>
      <c r="I1722" t="s">
        <v>307</v>
      </c>
      <c r="J1722" t="s">
        <v>307</v>
      </c>
      <c r="K1722" t="s">
        <v>307</v>
      </c>
      <c r="L1722" t="s">
        <v>307</v>
      </c>
      <c r="M1722" t="s">
        <v>307</v>
      </c>
      <c r="N1722" t="s">
        <v>307</v>
      </c>
      <c r="O1722" t="s">
        <v>307</v>
      </c>
      <c r="P1722" t="s">
        <v>307</v>
      </c>
      <c r="Q1722" t="s">
        <v>307</v>
      </c>
      <c r="R1722" t="s">
        <v>307</v>
      </c>
      <c r="S1722" t="s">
        <v>307</v>
      </c>
      <c r="T1722" t="s">
        <v>307</v>
      </c>
      <c r="U1722" t="s">
        <v>307</v>
      </c>
      <c r="V1722" t="s">
        <v>307</v>
      </c>
      <c r="W1722" t="s">
        <v>307</v>
      </c>
      <c r="X1722" t="s">
        <v>307</v>
      </c>
      <c r="Y1722" t="s">
        <v>307</v>
      </c>
      <c r="Z1722" t="s">
        <v>307</v>
      </c>
      <c r="AA1722" t="s">
        <v>307</v>
      </c>
      <c r="AB1722" t="s">
        <v>307</v>
      </c>
      <c r="AC1722" t="s">
        <v>307</v>
      </c>
      <c r="AD1722" t="s">
        <v>307</v>
      </c>
      <c r="AE1722" t="s">
        <v>307</v>
      </c>
      <c r="AF1722" t="s">
        <v>307</v>
      </c>
      <c r="AG1722" t="s">
        <v>307</v>
      </c>
      <c r="AH1722" t="s">
        <v>307</v>
      </c>
      <c r="AI1722" t="s">
        <v>307</v>
      </c>
      <c r="AJ1722" t="s">
        <v>307</v>
      </c>
      <c r="AK1722" t="s">
        <v>307</v>
      </c>
      <c r="AL1722" t="s">
        <v>307</v>
      </c>
      <c r="AM1722" t="s">
        <v>307</v>
      </c>
      <c r="AN1722" t="s">
        <v>307</v>
      </c>
      <c r="AO1722" t="s">
        <v>307</v>
      </c>
      <c r="AP1722" t="s">
        <v>307</v>
      </c>
      <c r="AQ1722" t="s">
        <v>307</v>
      </c>
      <c r="AR1722" t="s">
        <v>307</v>
      </c>
      <c r="AS1722" t="s">
        <v>307</v>
      </c>
    </row>
    <row r="1723" spans="1:45" x14ac:dyDescent="0.25">
      <c r="A1723">
        <v>310</v>
      </c>
      <c r="B1723" t="s">
        <v>177</v>
      </c>
      <c r="C1723" t="s">
        <v>37</v>
      </c>
      <c r="D1723" t="s">
        <v>48</v>
      </c>
      <c r="E1723" t="s">
        <v>307</v>
      </c>
      <c r="F1723" t="s">
        <v>307</v>
      </c>
      <c r="G1723" t="s">
        <v>307</v>
      </c>
      <c r="H1723" t="s">
        <v>307</v>
      </c>
      <c r="I1723" t="s">
        <v>307</v>
      </c>
      <c r="J1723" t="s">
        <v>307</v>
      </c>
      <c r="K1723" t="s">
        <v>307</v>
      </c>
      <c r="L1723" t="s">
        <v>307</v>
      </c>
      <c r="M1723" t="s">
        <v>307</v>
      </c>
      <c r="N1723" t="s">
        <v>307</v>
      </c>
      <c r="O1723" t="s">
        <v>307</v>
      </c>
      <c r="P1723" t="s">
        <v>307</v>
      </c>
      <c r="Q1723" t="s">
        <v>307</v>
      </c>
      <c r="R1723" t="s">
        <v>307</v>
      </c>
      <c r="S1723" t="s">
        <v>307</v>
      </c>
      <c r="T1723" t="s">
        <v>307</v>
      </c>
      <c r="U1723" t="s">
        <v>307</v>
      </c>
      <c r="V1723" t="s">
        <v>307</v>
      </c>
      <c r="W1723" t="s">
        <v>307</v>
      </c>
      <c r="X1723" t="s">
        <v>307</v>
      </c>
      <c r="Y1723" t="s">
        <v>307</v>
      </c>
      <c r="Z1723" t="s">
        <v>307</v>
      </c>
      <c r="AA1723" t="s">
        <v>307</v>
      </c>
      <c r="AB1723" t="s">
        <v>307</v>
      </c>
      <c r="AC1723" t="s">
        <v>307</v>
      </c>
      <c r="AD1723" t="s">
        <v>307</v>
      </c>
      <c r="AE1723" t="s">
        <v>307</v>
      </c>
      <c r="AF1723" t="s">
        <v>307</v>
      </c>
      <c r="AG1723" t="s">
        <v>307</v>
      </c>
      <c r="AH1723" t="s">
        <v>307</v>
      </c>
      <c r="AI1723" t="s">
        <v>307</v>
      </c>
      <c r="AJ1723" t="s">
        <v>307</v>
      </c>
      <c r="AK1723" t="s">
        <v>307</v>
      </c>
      <c r="AL1723" t="s">
        <v>307</v>
      </c>
      <c r="AM1723" t="s">
        <v>307</v>
      </c>
      <c r="AN1723" t="s">
        <v>307</v>
      </c>
      <c r="AO1723" t="s">
        <v>307</v>
      </c>
      <c r="AP1723" t="s">
        <v>307</v>
      </c>
      <c r="AQ1723" t="s">
        <v>307</v>
      </c>
      <c r="AR1723" t="s">
        <v>307</v>
      </c>
      <c r="AS1723" t="s">
        <v>307</v>
      </c>
    </row>
    <row r="1724" spans="1:45" x14ac:dyDescent="0.25">
      <c r="A1724">
        <v>310</v>
      </c>
      <c r="B1724" t="s">
        <v>177</v>
      </c>
      <c r="C1724" t="s">
        <v>37</v>
      </c>
      <c r="D1724" t="s">
        <v>49</v>
      </c>
      <c r="E1724" t="s">
        <v>307</v>
      </c>
      <c r="F1724" t="s">
        <v>307</v>
      </c>
      <c r="G1724" t="s">
        <v>307</v>
      </c>
      <c r="H1724" t="s">
        <v>307</v>
      </c>
      <c r="I1724" t="s">
        <v>307</v>
      </c>
      <c r="J1724" t="s">
        <v>307</v>
      </c>
      <c r="K1724" t="s">
        <v>307</v>
      </c>
      <c r="L1724" t="s">
        <v>307</v>
      </c>
      <c r="M1724" t="s">
        <v>307</v>
      </c>
      <c r="N1724" t="s">
        <v>307</v>
      </c>
      <c r="O1724" t="s">
        <v>307</v>
      </c>
      <c r="P1724" t="s">
        <v>307</v>
      </c>
      <c r="Q1724" t="s">
        <v>307</v>
      </c>
      <c r="R1724" t="s">
        <v>307</v>
      </c>
      <c r="S1724" t="s">
        <v>307</v>
      </c>
      <c r="T1724" t="s">
        <v>307</v>
      </c>
      <c r="U1724" t="s">
        <v>307</v>
      </c>
      <c r="V1724" t="s">
        <v>307</v>
      </c>
      <c r="W1724" t="s">
        <v>307</v>
      </c>
      <c r="X1724" t="s">
        <v>307</v>
      </c>
      <c r="Y1724" t="s">
        <v>307</v>
      </c>
      <c r="Z1724" t="s">
        <v>307</v>
      </c>
      <c r="AA1724" t="s">
        <v>307</v>
      </c>
      <c r="AB1724" t="s">
        <v>307</v>
      </c>
      <c r="AC1724" t="s">
        <v>307</v>
      </c>
      <c r="AD1724" t="s">
        <v>307</v>
      </c>
      <c r="AE1724" t="s">
        <v>307</v>
      </c>
      <c r="AF1724" t="s">
        <v>307</v>
      </c>
      <c r="AG1724" t="s">
        <v>307</v>
      </c>
      <c r="AH1724" t="s">
        <v>307</v>
      </c>
      <c r="AI1724" t="s">
        <v>307</v>
      </c>
      <c r="AJ1724" t="s">
        <v>307</v>
      </c>
      <c r="AK1724" t="s">
        <v>307</v>
      </c>
      <c r="AL1724" t="s">
        <v>307</v>
      </c>
      <c r="AM1724" t="s">
        <v>307</v>
      </c>
      <c r="AN1724" t="s">
        <v>307</v>
      </c>
      <c r="AO1724" t="s">
        <v>307</v>
      </c>
      <c r="AP1724" t="s">
        <v>307</v>
      </c>
      <c r="AQ1724" t="s">
        <v>307</v>
      </c>
      <c r="AR1724" t="s">
        <v>307</v>
      </c>
      <c r="AS1724" t="s">
        <v>307</v>
      </c>
    </row>
    <row r="1725" spans="1:45" x14ac:dyDescent="0.25">
      <c r="A1725">
        <v>310</v>
      </c>
      <c r="B1725" t="s">
        <v>177</v>
      </c>
      <c r="C1725" t="s">
        <v>476</v>
      </c>
      <c r="D1725" t="s">
        <v>48</v>
      </c>
      <c r="E1725" t="s">
        <v>307</v>
      </c>
      <c r="F1725" t="s">
        <v>307</v>
      </c>
      <c r="G1725" t="s">
        <v>307</v>
      </c>
    </row>
    <row r="1726" spans="1:45" x14ac:dyDescent="0.25">
      <c r="A1726">
        <v>310</v>
      </c>
      <c r="B1726" t="s">
        <v>177</v>
      </c>
      <c r="C1726" t="s">
        <v>477</v>
      </c>
      <c r="D1726" t="s">
        <v>48</v>
      </c>
      <c r="E1726" t="s">
        <v>307</v>
      </c>
      <c r="F1726" t="s">
        <v>307</v>
      </c>
      <c r="G1726" t="s">
        <v>307</v>
      </c>
    </row>
    <row r="1727" spans="1:45" x14ac:dyDescent="0.25">
      <c r="A1727">
        <v>310</v>
      </c>
      <c r="B1727" t="s">
        <v>177</v>
      </c>
      <c r="C1727" t="s">
        <v>45</v>
      </c>
      <c r="D1727" t="s">
        <v>63</v>
      </c>
      <c r="E1727" t="s">
        <v>307</v>
      </c>
      <c r="F1727" t="s">
        <v>307</v>
      </c>
      <c r="G1727" t="s">
        <v>307</v>
      </c>
      <c r="H1727" t="s">
        <v>307</v>
      </c>
      <c r="I1727" t="s">
        <v>307</v>
      </c>
      <c r="J1727" t="s">
        <v>307</v>
      </c>
      <c r="K1727" t="s">
        <v>307</v>
      </c>
      <c r="L1727" t="s">
        <v>307</v>
      </c>
      <c r="M1727" t="s">
        <v>307</v>
      </c>
      <c r="N1727" t="s">
        <v>307</v>
      </c>
      <c r="O1727" t="s">
        <v>307</v>
      </c>
      <c r="P1727" t="s">
        <v>307</v>
      </c>
      <c r="Q1727" t="s">
        <v>307</v>
      </c>
      <c r="R1727" t="s">
        <v>307</v>
      </c>
      <c r="S1727" t="s">
        <v>307</v>
      </c>
      <c r="T1727" t="s">
        <v>307</v>
      </c>
      <c r="U1727" t="s">
        <v>307</v>
      </c>
      <c r="V1727" t="s">
        <v>307</v>
      </c>
      <c r="W1727" t="s">
        <v>307</v>
      </c>
    </row>
    <row r="1728" spans="1:45" x14ac:dyDescent="0.25">
      <c r="A1728">
        <v>310</v>
      </c>
      <c r="B1728" t="s">
        <v>177</v>
      </c>
      <c r="C1728" t="s">
        <v>45</v>
      </c>
      <c r="D1728" t="s">
        <v>64</v>
      </c>
      <c r="E1728" t="s">
        <v>307</v>
      </c>
      <c r="F1728" t="s">
        <v>307</v>
      </c>
      <c r="G1728" t="s">
        <v>307</v>
      </c>
      <c r="H1728" t="s">
        <v>307</v>
      </c>
      <c r="I1728" t="s">
        <v>307</v>
      </c>
      <c r="J1728" t="s">
        <v>307</v>
      </c>
      <c r="K1728" t="s">
        <v>307</v>
      </c>
      <c r="L1728" t="s">
        <v>307</v>
      </c>
      <c r="M1728" t="s">
        <v>307</v>
      </c>
      <c r="N1728" t="s">
        <v>307</v>
      </c>
      <c r="O1728" t="s">
        <v>307</v>
      </c>
      <c r="P1728" t="s">
        <v>307</v>
      </c>
      <c r="Q1728" t="s">
        <v>307</v>
      </c>
      <c r="R1728" t="s">
        <v>307</v>
      </c>
      <c r="S1728" t="s">
        <v>307</v>
      </c>
      <c r="T1728" t="s">
        <v>307</v>
      </c>
      <c r="U1728" t="s">
        <v>307</v>
      </c>
      <c r="V1728" t="s">
        <v>307</v>
      </c>
      <c r="W1728" t="s">
        <v>307</v>
      </c>
    </row>
    <row r="1729" spans="1:42" x14ac:dyDescent="0.25">
      <c r="A1729">
        <v>310</v>
      </c>
      <c r="B1729" t="s">
        <v>177</v>
      </c>
      <c r="C1729" t="s">
        <v>40</v>
      </c>
      <c r="D1729" t="s">
        <v>52</v>
      </c>
      <c r="E1729" t="s">
        <v>307</v>
      </c>
      <c r="F1729" t="s">
        <v>307</v>
      </c>
      <c r="G1729" t="s">
        <v>307</v>
      </c>
      <c r="H1729" t="s">
        <v>307</v>
      </c>
      <c r="I1729" t="s">
        <v>307</v>
      </c>
      <c r="J1729" t="s">
        <v>307</v>
      </c>
      <c r="K1729" t="s">
        <v>307</v>
      </c>
      <c r="L1729" t="s">
        <v>307</v>
      </c>
      <c r="M1729" t="s">
        <v>307</v>
      </c>
      <c r="N1729" t="s">
        <v>307</v>
      </c>
      <c r="O1729" t="s">
        <v>307</v>
      </c>
      <c r="P1729" t="s">
        <v>307</v>
      </c>
      <c r="Q1729" t="s">
        <v>307</v>
      </c>
      <c r="R1729" t="s">
        <v>307</v>
      </c>
      <c r="S1729" t="s">
        <v>307</v>
      </c>
      <c r="T1729" t="s">
        <v>307</v>
      </c>
      <c r="U1729" t="s">
        <v>307</v>
      </c>
      <c r="V1729" t="s">
        <v>307</v>
      </c>
      <c r="W1729" t="s">
        <v>307</v>
      </c>
      <c r="X1729" t="s">
        <v>307</v>
      </c>
      <c r="Y1729" t="s">
        <v>307</v>
      </c>
      <c r="Z1729" t="s">
        <v>307</v>
      </c>
    </row>
    <row r="1730" spans="1:42" x14ac:dyDescent="0.25">
      <c r="A1730">
        <v>310</v>
      </c>
      <c r="B1730" t="s">
        <v>177</v>
      </c>
      <c r="C1730" t="s">
        <v>40</v>
      </c>
      <c r="D1730" t="s">
        <v>53</v>
      </c>
      <c r="E1730" t="s">
        <v>307</v>
      </c>
      <c r="F1730" t="s">
        <v>307</v>
      </c>
      <c r="G1730" t="s">
        <v>307</v>
      </c>
      <c r="H1730" t="s">
        <v>307</v>
      </c>
      <c r="I1730" t="s">
        <v>307</v>
      </c>
      <c r="J1730" t="s">
        <v>307</v>
      </c>
      <c r="K1730" t="s">
        <v>307</v>
      </c>
      <c r="L1730" t="s">
        <v>307</v>
      </c>
      <c r="M1730" t="s">
        <v>307</v>
      </c>
      <c r="N1730" t="s">
        <v>307</v>
      </c>
      <c r="O1730" t="s">
        <v>307</v>
      </c>
      <c r="P1730" t="s">
        <v>307</v>
      </c>
      <c r="Q1730" t="s">
        <v>307</v>
      </c>
      <c r="R1730" t="s">
        <v>307</v>
      </c>
      <c r="S1730" t="s">
        <v>307</v>
      </c>
      <c r="T1730" t="s">
        <v>307</v>
      </c>
      <c r="U1730" t="s">
        <v>307</v>
      </c>
      <c r="V1730" t="s">
        <v>307</v>
      </c>
      <c r="W1730" t="s">
        <v>307</v>
      </c>
      <c r="X1730" t="s">
        <v>307</v>
      </c>
      <c r="Y1730" t="s">
        <v>307</v>
      </c>
      <c r="Z1730" t="s">
        <v>307</v>
      </c>
    </row>
    <row r="1731" spans="1:42" x14ac:dyDescent="0.25">
      <c r="A1731">
        <v>310</v>
      </c>
      <c r="B1731" t="s">
        <v>177</v>
      </c>
      <c r="C1731" t="s">
        <v>39</v>
      </c>
      <c r="D1731" t="s">
        <v>50</v>
      </c>
      <c r="E1731" t="s">
        <v>307</v>
      </c>
      <c r="F1731" t="s">
        <v>307</v>
      </c>
      <c r="G1731" t="s">
        <v>307</v>
      </c>
      <c r="H1731" t="s">
        <v>307</v>
      </c>
      <c r="I1731" t="s">
        <v>307</v>
      </c>
      <c r="J1731" t="s">
        <v>307</v>
      </c>
      <c r="K1731" t="s">
        <v>307</v>
      </c>
      <c r="L1731" t="s">
        <v>307</v>
      </c>
      <c r="M1731" t="s">
        <v>307</v>
      </c>
      <c r="N1731" t="s">
        <v>307</v>
      </c>
      <c r="O1731" t="s">
        <v>307</v>
      </c>
      <c r="P1731" t="s">
        <v>307</v>
      </c>
      <c r="Q1731" t="s">
        <v>307</v>
      </c>
      <c r="R1731" t="s">
        <v>307</v>
      </c>
      <c r="S1731" t="s">
        <v>307</v>
      </c>
      <c r="T1731" t="s">
        <v>307</v>
      </c>
      <c r="U1731" t="s">
        <v>307</v>
      </c>
      <c r="V1731" t="s">
        <v>307</v>
      </c>
      <c r="W1731" t="s">
        <v>307</v>
      </c>
      <c r="X1731" t="s">
        <v>307</v>
      </c>
      <c r="Y1731" t="s">
        <v>307</v>
      </c>
      <c r="Z1731" t="s">
        <v>307</v>
      </c>
      <c r="AA1731" t="s">
        <v>307</v>
      </c>
      <c r="AB1731" t="s">
        <v>307</v>
      </c>
      <c r="AC1731" t="s">
        <v>307</v>
      </c>
      <c r="AD1731" t="s">
        <v>307</v>
      </c>
      <c r="AE1731" t="s">
        <v>307</v>
      </c>
      <c r="AF1731" t="s">
        <v>307</v>
      </c>
      <c r="AG1731" t="s">
        <v>307</v>
      </c>
      <c r="AH1731" t="s">
        <v>307</v>
      </c>
      <c r="AI1731" t="s">
        <v>307</v>
      </c>
      <c r="AJ1731" t="s">
        <v>307</v>
      </c>
      <c r="AK1731" t="s">
        <v>307</v>
      </c>
      <c r="AL1731" t="s">
        <v>307</v>
      </c>
      <c r="AM1731" t="s">
        <v>307</v>
      </c>
      <c r="AN1731" t="s">
        <v>307</v>
      </c>
      <c r="AO1731" t="s">
        <v>307</v>
      </c>
      <c r="AP1731" t="s">
        <v>307</v>
      </c>
    </row>
    <row r="1732" spans="1:42" x14ac:dyDescent="0.25">
      <c r="A1732">
        <v>310</v>
      </c>
      <c r="B1732" t="s">
        <v>177</v>
      </c>
      <c r="C1732" t="s">
        <v>39</v>
      </c>
      <c r="D1732" t="s">
        <v>48</v>
      </c>
      <c r="E1732" t="s">
        <v>307</v>
      </c>
      <c r="F1732" t="s">
        <v>307</v>
      </c>
      <c r="G1732" t="s">
        <v>307</v>
      </c>
      <c r="H1732" t="s">
        <v>307</v>
      </c>
      <c r="I1732" t="s">
        <v>307</v>
      </c>
      <c r="J1732" t="s">
        <v>307</v>
      </c>
      <c r="K1732" t="s">
        <v>307</v>
      </c>
      <c r="L1732" t="s">
        <v>307</v>
      </c>
      <c r="M1732" t="s">
        <v>307</v>
      </c>
      <c r="N1732" t="s">
        <v>307</v>
      </c>
      <c r="O1732" t="s">
        <v>307</v>
      </c>
      <c r="P1732" t="s">
        <v>307</v>
      </c>
      <c r="Q1732" t="s">
        <v>307</v>
      </c>
      <c r="R1732" t="s">
        <v>307</v>
      </c>
      <c r="S1732" t="s">
        <v>307</v>
      </c>
      <c r="T1732" t="s">
        <v>307</v>
      </c>
      <c r="U1732" t="s">
        <v>307</v>
      </c>
      <c r="V1732" t="s">
        <v>307</v>
      </c>
      <c r="W1732" t="s">
        <v>307</v>
      </c>
      <c r="X1732" t="s">
        <v>307</v>
      </c>
      <c r="Y1732" t="s">
        <v>307</v>
      </c>
      <c r="Z1732" t="s">
        <v>307</v>
      </c>
      <c r="AA1732" t="s">
        <v>307</v>
      </c>
      <c r="AB1732" t="s">
        <v>307</v>
      </c>
      <c r="AC1732" t="s">
        <v>307</v>
      </c>
      <c r="AD1732" t="s">
        <v>307</v>
      </c>
      <c r="AE1732" t="s">
        <v>307</v>
      </c>
      <c r="AF1732" t="s">
        <v>307</v>
      </c>
      <c r="AG1732" t="s">
        <v>307</v>
      </c>
      <c r="AH1732" t="s">
        <v>307</v>
      </c>
      <c r="AI1732" t="s">
        <v>307</v>
      </c>
      <c r="AJ1732" t="s">
        <v>307</v>
      </c>
      <c r="AK1732" t="s">
        <v>307</v>
      </c>
      <c r="AL1732" t="s">
        <v>307</v>
      </c>
      <c r="AM1732" t="s">
        <v>307</v>
      </c>
      <c r="AN1732" t="s">
        <v>307</v>
      </c>
      <c r="AO1732" t="s">
        <v>307</v>
      </c>
      <c r="AP1732" t="s">
        <v>307</v>
      </c>
    </row>
    <row r="1733" spans="1:42" x14ac:dyDescent="0.25">
      <c r="A1733">
        <v>310</v>
      </c>
      <c r="B1733" t="s">
        <v>177</v>
      </c>
      <c r="C1733" t="s">
        <v>39</v>
      </c>
      <c r="D1733" t="s">
        <v>51</v>
      </c>
      <c r="E1733" t="s">
        <v>307</v>
      </c>
      <c r="F1733" t="s">
        <v>307</v>
      </c>
      <c r="G1733" t="s">
        <v>307</v>
      </c>
      <c r="H1733" t="s">
        <v>307</v>
      </c>
      <c r="I1733" t="s">
        <v>307</v>
      </c>
      <c r="J1733" t="s">
        <v>307</v>
      </c>
      <c r="K1733" t="s">
        <v>307</v>
      </c>
      <c r="L1733" t="s">
        <v>307</v>
      </c>
      <c r="M1733" t="s">
        <v>307</v>
      </c>
      <c r="N1733" t="s">
        <v>307</v>
      </c>
      <c r="O1733" t="s">
        <v>307</v>
      </c>
      <c r="P1733" t="s">
        <v>307</v>
      </c>
      <c r="Q1733" t="s">
        <v>307</v>
      </c>
      <c r="R1733" t="s">
        <v>307</v>
      </c>
      <c r="S1733" t="s">
        <v>307</v>
      </c>
      <c r="T1733" t="s">
        <v>307</v>
      </c>
      <c r="U1733" t="s">
        <v>307</v>
      </c>
      <c r="V1733" t="s">
        <v>307</v>
      </c>
      <c r="W1733" t="s">
        <v>307</v>
      </c>
      <c r="X1733" t="s">
        <v>307</v>
      </c>
      <c r="Y1733" t="s">
        <v>307</v>
      </c>
      <c r="Z1733" t="s">
        <v>307</v>
      </c>
      <c r="AA1733" t="s">
        <v>307</v>
      </c>
      <c r="AB1733" t="s">
        <v>307</v>
      </c>
      <c r="AC1733" t="s">
        <v>307</v>
      </c>
      <c r="AD1733" t="s">
        <v>307</v>
      </c>
      <c r="AE1733" t="s">
        <v>307</v>
      </c>
      <c r="AF1733" t="s">
        <v>307</v>
      </c>
      <c r="AG1733" t="s">
        <v>307</v>
      </c>
      <c r="AH1733" t="s">
        <v>307</v>
      </c>
      <c r="AI1733" t="s">
        <v>307</v>
      </c>
      <c r="AJ1733" t="s">
        <v>307</v>
      </c>
      <c r="AK1733" t="s">
        <v>307</v>
      </c>
      <c r="AL1733" t="s">
        <v>307</v>
      </c>
      <c r="AM1733" t="s">
        <v>307</v>
      </c>
      <c r="AN1733" t="s">
        <v>307</v>
      </c>
      <c r="AO1733" t="s">
        <v>307</v>
      </c>
      <c r="AP1733" t="s">
        <v>307</v>
      </c>
    </row>
    <row r="1734" spans="1:42" x14ac:dyDescent="0.25">
      <c r="A1734">
        <v>310</v>
      </c>
      <c r="B1734" t="s">
        <v>177</v>
      </c>
      <c r="C1734" t="s">
        <v>46</v>
      </c>
      <c r="D1734" t="s">
        <v>65</v>
      </c>
      <c r="E1734" t="s">
        <v>307</v>
      </c>
      <c r="F1734" t="s">
        <v>307</v>
      </c>
      <c r="G1734" t="s">
        <v>307</v>
      </c>
      <c r="H1734" t="s">
        <v>307</v>
      </c>
      <c r="I1734" t="s">
        <v>307</v>
      </c>
      <c r="J1734" t="s">
        <v>307</v>
      </c>
      <c r="K1734" t="s">
        <v>307</v>
      </c>
      <c r="L1734" t="s">
        <v>307</v>
      </c>
      <c r="M1734" t="s">
        <v>307</v>
      </c>
      <c r="N1734" t="s">
        <v>307</v>
      </c>
      <c r="O1734" t="s">
        <v>307</v>
      </c>
      <c r="P1734" t="s">
        <v>307</v>
      </c>
      <c r="Q1734" t="s">
        <v>307</v>
      </c>
      <c r="R1734" t="s">
        <v>307</v>
      </c>
      <c r="S1734" t="s">
        <v>307</v>
      </c>
      <c r="T1734" t="s">
        <v>307</v>
      </c>
      <c r="U1734" t="s">
        <v>307</v>
      </c>
      <c r="V1734" t="s">
        <v>307</v>
      </c>
      <c r="W1734" t="s">
        <v>307</v>
      </c>
      <c r="X1734" t="s">
        <v>307</v>
      </c>
      <c r="Y1734" t="s">
        <v>307</v>
      </c>
      <c r="Z1734" t="s">
        <v>307</v>
      </c>
    </row>
    <row r="1735" spans="1:42" x14ac:dyDescent="0.25">
      <c r="A1735">
        <v>310</v>
      </c>
      <c r="B1735" t="s">
        <v>177</v>
      </c>
      <c r="C1735" t="s">
        <v>46</v>
      </c>
      <c r="D1735" t="s">
        <v>66</v>
      </c>
      <c r="E1735" t="s">
        <v>307</v>
      </c>
      <c r="F1735" t="s">
        <v>307</v>
      </c>
      <c r="G1735" t="s">
        <v>307</v>
      </c>
      <c r="H1735" t="s">
        <v>307</v>
      </c>
      <c r="I1735" t="s">
        <v>307</v>
      </c>
      <c r="J1735" t="s">
        <v>307</v>
      </c>
      <c r="K1735" t="s">
        <v>307</v>
      </c>
      <c r="L1735" t="s">
        <v>307</v>
      </c>
      <c r="M1735" t="s">
        <v>307</v>
      </c>
      <c r="N1735" t="s">
        <v>307</v>
      </c>
      <c r="O1735" t="s">
        <v>307</v>
      </c>
      <c r="P1735" t="s">
        <v>307</v>
      </c>
      <c r="Q1735" t="s">
        <v>307</v>
      </c>
      <c r="R1735" t="s">
        <v>307</v>
      </c>
      <c r="S1735" t="s">
        <v>307</v>
      </c>
      <c r="T1735" t="s">
        <v>307</v>
      </c>
      <c r="U1735" t="s">
        <v>307</v>
      </c>
      <c r="V1735" t="s">
        <v>307</v>
      </c>
      <c r="W1735" t="s">
        <v>307</v>
      </c>
      <c r="X1735" t="s">
        <v>307</v>
      </c>
      <c r="Y1735" t="s">
        <v>307</v>
      </c>
      <c r="Z1735" t="s">
        <v>307</v>
      </c>
    </row>
    <row r="1736" spans="1:42" x14ac:dyDescent="0.25">
      <c r="A1736">
        <v>310</v>
      </c>
      <c r="B1736" t="s">
        <v>177</v>
      </c>
      <c r="C1736" t="s">
        <v>46</v>
      </c>
      <c r="D1736" t="s">
        <v>67</v>
      </c>
      <c r="E1736" t="s">
        <v>307</v>
      </c>
      <c r="F1736" t="s">
        <v>307</v>
      </c>
      <c r="G1736" t="s">
        <v>307</v>
      </c>
      <c r="H1736" t="s">
        <v>307</v>
      </c>
      <c r="I1736" t="s">
        <v>307</v>
      </c>
      <c r="J1736" t="s">
        <v>307</v>
      </c>
      <c r="K1736" t="s">
        <v>307</v>
      </c>
      <c r="L1736" t="s">
        <v>307</v>
      </c>
      <c r="M1736" t="s">
        <v>307</v>
      </c>
      <c r="N1736" t="s">
        <v>307</v>
      </c>
      <c r="O1736" t="s">
        <v>307</v>
      </c>
      <c r="P1736" t="s">
        <v>307</v>
      </c>
      <c r="Q1736" t="s">
        <v>307</v>
      </c>
      <c r="R1736" t="s">
        <v>307</v>
      </c>
      <c r="S1736" t="s">
        <v>307</v>
      </c>
      <c r="T1736" t="s">
        <v>307</v>
      </c>
      <c r="U1736" t="s">
        <v>307</v>
      </c>
      <c r="V1736" t="s">
        <v>307</v>
      </c>
      <c r="W1736" t="s">
        <v>307</v>
      </c>
      <c r="X1736" t="s">
        <v>307</v>
      </c>
      <c r="Y1736" t="s">
        <v>307</v>
      </c>
      <c r="Z1736" t="s">
        <v>307</v>
      </c>
    </row>
    <row r="1737" spans="1:42" x14ac:dyDescent="0.25">
      <c r="A1737">
        <v>310</v>
      </c>
      <c r="B1737" t="s">
        <v>177</v>
      </c>
      <c r="C1737" t="s">
        <v>46</v>
      </c>
      <c r="D1737" t="s">
        <v>68</v>
      </c>
      <c r="E1737" t="s">
        <v>307</v>
      </c>
      <c r="F1737" t="s">
        <v>307</v>
      </c>
      <c r="G1737" t="s">
        <v>307</v>
      </c>
      <c r="H1737" t="s">
        <v>307</v>
      </c>
      <c r="I1737" t="s">
        <v>307</v>
      </c>
      <c r="J1737" t="s">
        <v>307</v>
      </c>
      <c r="K1737" t="s">
        <v>307</v>
      </c>
      <c r="L1737" t="s">
        <v>307</v>
      </c>
      <c r="M1737" t="s">
        <v>307</v>
      </c>
      <c r="N1737" t="s">
        <v>307</v>
      </c>
      <c r="O1737" t="s">
        <v>307</v>
      </c>
      <c r="P1737" t="s">
        <v>307</v>
      </c>
      <c r="Q1737" t="s">
        <v>307</v>
      </c>
      <c r="R1737" t="s">
        <v>307</v>
      </c>
      <c r="S1737" t="s">
        <v>307</v>
      </c>
      <c r="T1737" t="s">
        <v>307</v>
      </c>
      <c r="U1737" t="s">
        <v>307</v>
      </c>
      <c r="V1737" t="s">
        <v>307</v>
      </c>
      <c r="W1737" t="s">
        <v>307</v>
      </c>
      <c r="X1737" t="s">
        <v>307</v>
      </c>
      <c r="Y1737" t="s">
        <v>307</v>
      </c>
      <c r="Z1737" t="s">
        <v>307</v>
      </c>
    </row>
    <row r="1738" spans="1:42" x14ac:dyDescent="0.25">
      <c r="A1738">
        <v>310</v>
      </c>
      <c r="B1738" t="s">
        <v>177</v>
      </c>
      <c r="C1738" t="s">
        <v>46</v>
      </c>
      <c r="D1738" t="s">
        <v>69</v>
      </c>
      <c r="E1738" t="s">
        <v>307</v>
      </c>
      <c r="F1738" t="s">
        <v>307</v>
      </c>
      <c r="G1738" t="s">
        <v>307</v>
      </c>
      <c r="H1738" t="s">
        <v>307</v>
      </c>
      <c r="I1738" t="s">
        <v>307</v>
      </c>
      <c r="J1738" t="s">
        <v>307</v>
      </c>
      <c r="K1738" t="s">
        <v>307</v>
      </c>
      <c r="L1738" t="s">
        <v>307</v>
      </c>
      <c r="M1738" t="s">
        <v>307</v>
      </c>
      <c r="N1738" t="s">
        <v>307</v>
      </c>
      <c r="O1738" t="s">
        <v>307</v>
      </c>
      <c r="P1738" t="s">
        <v>307</v>
      </c>
      <c r="Q1738" t="s">
        <v>307</v>
      </c>
      <c r="R1738" t="s">
        <v>307</v>
      </c>
      <c r="S1738" t="s">
        <v>307</v>
      </c>
      <c r="T1738" t="s">
        <v>307</v>
      </c>
      <c r="U1738" t="s">
        <v>307</v>
      </c>
      <c r="V1738" t="s">
        <v>307</v>
      </c>
      <c r="W1738" t="s">
        <v>307</v>
      </c>
      <c r="X1738" t="s">
        <v>307</v>
      </c>
      <c r="Y1738" t="s">
        <v>307</v>
      </c>
      <c r="Z1738" t="s">
        <v>307</v>
      </c>
    </row>
    <row r="1739" spans="1:42" x14ac:dyDescent="0.25">
      <c r="A1739">
        <v>310</v>
      </c>
      <c r="B1739" t="s">
        <v>177</v>
      </c>
      <c r="C1739" t="s">
        <v>46</v>
      </c>
      <c r="D1739" t="s">
        <v>70</v>
      </c>
      <c r="E1739" t="s">
        <v>307</v>
      </c>
      <c r="F1739" t="s">
        <v>307</v>
      </c>
      <c r="G1739" t="s">
        <v>307</v>
      </c>
      <c r="H1739" t="s">
        <v>307</v>
      </c>
      <c r="I1739" t="s">
        <v>307</v>
      </c>
      <c r="J1739" t="s">
        <v>307</v>
      </c>
      <c r="K1739" t="s">
        <v>307</v>
      </c>
      <c r="L1739" t="s">
        <v>307</v>
      </c>
      <c r="M1739" t="s">
        <v>307</v>
      </c>
      <c r="N1739" t="s">
        <v>307</v>
      </c>
      <c r="O1739" t="s">
        <v>307</v>
      </c>
      <c r="P1739" t="s">
        <v>307</v>
      </c>
      <c r="Q1739" t="s">
        <v>307</v>
      </c>
      <c r="R1739" t="s">
        <v>307</v>
      </c>
      <c r="S1739" t="s">
        <v>307</v>
      </c>
      <c r="T1739" t="s">
        <v>307</v>
      </c>
      <c r="U1739" t="s">
        <v>307</v>
      </c>
      <c r="V1739" t="s">
        <v>307</v>
      </c>
      <c r="W1739" t="s">
        <v>307</v>
      </c>
      <c r="X1739" t="s">
        <v>307</v>
      </c>
      <c r="Y1739" t="s">
        <v>307</v>
      </c>
      <c r="Z1739" t="s">
        <v>307</v>
      </c>
    </row>
    <row r="1740" spans="1:42" x14ac:dyDescent="0.25">
      <c r="A1740">
        <v>310</v>
      </c>
      <c r="B1740" t="s">
        <v>177</v>
      </c>
      <c r="C1740" t="s">
        <v>46</v>
      </c>
      <c r="D1740" t="s">
        <v>71</v>
      </c>
      <c r="E1740" t="s">
        <v>307</v>
      </c>
      <c r="F1740" t="s">
        <v>307</v>
      </c>
      <c r="G1740" t="s">
        <v>307</v>
      </c>
      <c r="H1740" t="s">
        <v>307</v>
      </c>
      <c r="I1740" t="s">
        <v>307</v>
      </c>
      <c r="J1740" t="s">
        <v>307</v>
      </c>
      <c r="K1740" t="s">
        <v>307</v>
      </c>
      <c r="L1740" t="s">
        <v>307</v>
      </c>
      <c r="M1740" t="s">
        <v>307</v>
      </c>
      <c r="N1740" t="s">
        <v>307</v>
      </c>
      <c r="O1740" t="s">
        <v>307</v>
      </c>
      <c r="P1740" t="s">
        <v>307</v>
      </c>
      <c r="Q1740" t="s">
        <v>307</v>
      </c>
      <c r="R1740" t="s">
        <v>307</v>
      </c>
      <c r="S1740" t="s">
        <v>307</v>
      </c>
      <c r="T1740" t="s">
        <v>307</v>
      </c>
      <c r="U1740" t="s">
        <v>307</v>
      </c>
      <c r="V1740" t="s">
        <v>307</v>
      </c>
      <c r="W1740" t="s">
        <v>307</v>
      </c>
      <c r="X1740" t="s">
        <v>307</v>
      </c>
      <c r="Y1740" t="s">
        <v>307</v>
      </c>
      <c r="Z1740" t="s">
        <v>307</v>
      </c>
    </row>
    <row r="1741" spans="1:42" x14ac:dyDescent="0.25">
      <c r="A1741">
        <v>310</v>
      </c>
      <c r="B1741" t="s">
        <v>177</v>
      </c>
      <c r="C1741" t="s">
        <v>46</v>
      </c>
      <c r="D1741" t="s">
        <v>72</v>
      </c>
      <c r="E1741" t="s">
        <v>307</v>
      </c>
      <c r="F1741" t="s">
        <v>307</v>
      </c>
      <c r="G1741" t="s">
        <v>307</v>
      </c>
      <c r="H1741" t="s">
        <v>307</v>
      </c>
      <c r="I1741" t="s">
        <v>307</v>
      </c>
      <c r="J1741" t="s">
        <v>307</v>
      </c>
      <c r="K1741" t="s">
        <v>307</v>
      </c>
      <c r="L1741" t="s">
        <v>307</v>
      </c>
      <c r="M1741" t="s">
        <v>307</v>
      </c>
      <c r="N1741" t="s">
        <v>307</v>
      </c>
      <c r="O1741" t="s">
        <v>307</v>
      </c>
      <c r="P1741" t="s">
        <v>307</v>
      </c>
      <c r="Q1741" t="s">
        <v>307</v>
      </c>
      <c r="R1741" t="s">
        <v>307</v>
      </c>
      <c r="S1741" t="s">
        <v>307</v>
      </c>
      <c r="T1741" t="s">
        <v>307</v>
      </c>
      <c r="U1741" t="s">
        <v>307</v>
      </c>
      <c r="V1741" t="s">
        <v>307</v>
      </c>
      <c r="W1741" t="s">
        <v>307</v>
      </c>
      <c r="X1741" t="s">
        <v>307</v>
      </c>
      <c r="Y1741" t="s">
        <v>307</v>
      </c>
      <c r="Z1741" t="s">
        <v>307</v>
      </c>
    </row>
    <row r="1742" spans="1:42" x14ac:dyDescent="0.25">
      <c r="A1742">
        <v>310</v>
      </c>
      <c r="B1742" t="s">
        <v>177</v>
      </c>
      <c r="C1742" t="s">
        <v>46</v>
      </c>
      <c r="D1742" t="s">
        <v>47</v>
      </c>
      <c r="E1742" t="s">
        <v>307</v>
      </c>
      <c r="F1742" t="s">
        <v>307</v>
      </c>
      <c r="G1742" t="s">
        <v>307</v>
      </c>
      <c r="H1742" t="s">
        <v>307</v>
      </c>
      <c r="I1742" t="s">
        <v>307</v>
      </c>
      <c r="J1742" t="s">
        <v>307</v>
      </c>
      <c r="K1742" t="s">
        <v>307</v>
      </c>
      <c r="L1742" t="s">
        <v>307</v>
      </c>
      <c r="M1742" t="s">
        <v>307</v>
      </c>
      <c r="N1742" t="s">
        <v>307</v>
      </c>
      <c r="O1742" t="s">
        <v>307</v>
      </c>
      <c r="P1742" t="s">
        <v>307</v>
      </c>
      <c r="Q1742" t="s">
        <v>307</v>
      </c>
      <c r="R1742" t="s">
        <v>307</v>
      </c>
      <c r="S1742" t="s">
        <v>307</v>
      </c>
      <c r="T1742" t="s">
        <v>307</v>
      </c>
      <c r="U1742" t="s">
        <v>307</v>
      </c>
      <c r="V1742" t="s">
        <v>307</v>
      </c>
      <c r="W1742" t="s">
        <v>307</v>
      </c>
      <c r="X1742" t="s">
        <v>307</v>
      </c>
      <c r="Y1742" t="s">
        <v>307</v>
      </c>
      <c r="Z1742" t="s">
        <v>307</v>
      </c>
    </row>
    <row r="1743" spans="1:42" x14ac:dyDescent="0.25">
      <c r="A1743">
        <v>310</v>
      </c>
      <c r="B1743" t="s">
        <v>177</v>
      </c>
      <c r="C1743" t="s">
        <v>46</v>
      </c>
      <c r="D1743" t="s">
        <v>48</v>
      </c>
      <c r="E1743" t="s">
        <v>307</v>
      </c>
      <c r="F1743" t="s">
        <v>307</v>
      </c>
      <c r="G1743" t="s">
        <v>307</v>
      </c>
      <c r="H1743" t="s">
        <v>307</v>
      </c>
      <c r="I1743" t="s">
        <v>307</v>
      </c>
      <c r="J1743" t="s">
        <v>307</v>
      </c>
      <c r="K1743" t="s">
        <v>307</v>
      </c>
      <c r="L1743" t="s">
        <v>307</v>
      </c>
      <c r="M1743" t="s">
        <v>307</v>
      </c>
      <c r="N1743" t="s">
        <v>307</v>
      </c>
      <c r="O1743" t="s">
        <v>307</v>
      </c>
      <c r="P1743" t="s">
        <v>307</v>
      </c>
      <c r="Q1743" t="s">
        <v>307</v>
      </c>
      <c r="R1743" t="s">
        <v>307</v>
      </c>
      <c r="S1743" t="s">
        <v>307</v>
      </c>
      <c r="T1743" t="s">
        <v>307</v>
      </c>
      <c r="U1743" t="s">
        <v>307</v>
      </c>
      <c r="V1743" t="s">
        <v>307</v>
      </c>
      <c r="W1743" t="s">
        <v>307</v>
      </c>
      <c r="X1743" t="s">
        <v>307</v>
      </c>
      <c r="Y1743" t="s">
        <v>307</v>
      </c>
      <c r="Z1743" t="s">
        <v>307</v>
      </c>
    </row>
    <row r="1744" spans="1:42" x14ac:dyDescent="0.25">
      <c r="A1744">
        <v>310</v>
      </c>
      <c r="B1744" t="s">
        <v>177</v>
      </c>
      <c r="C1744" t="s">
        <v>46</v>
      </c>
      <c r="D1744" t="s">
        <v>49</v>
      </c>
      <c r="E1744" t="s">
        <v>307</v>
      </c>
      <c r="F1744" t="s">
        <v>307</v>
      </c>
      <c r="G1744" t="s">
        <v>307</v>
      </c>
      <c r="H1744" t="s">
        <v>307</v>
      </c>
      <c r="I1744" t="s">
        <v>307</v>
      </c>
      <c r="J1744" t="s">
        <v>307</v>
      </c>
      <c r="K1744" t="s">
        <v>307</v>
      </c>
      <c r="L1744" t="s">
        <v>307</v>
      </c>
      <c r="M1744" t="s">
        <v>307</v>
      </c>
      <c r="N1744" t="s">
        <v>307</v>
      </c>
      <c r="O1744" t="s">
        <v>307</v>
      </c>
      <c r="P1744" t="s">
        <v>307</v>
      </c>
      <c r="Q1744" t="s">
        <v>307</v>
      </c>
      <c r="R1744" t="s">
        <v>307</v>
      </c>
      <c r="S1744" t="s">
        <v>307</v>
      </c>
      <c r="T1744" t="s">
        <v>307</v>
      </c>
      <c r="U1744" t="s">
        <v>307</v>
      </c>
      <c r="V1744" t="s">
        <v>307</v>
      </c>
      <c r="W1744" t="s">
        <v>307</v>
      </c>
      <c r="X1744" t="s">
        <v>307</v>
      </c>
      <c r="Y1744" t="s">
        <v>307</v>
      </c>
      <c r="Z1744" t="s">
        <v>307</v>
      </c>
    </row>
    <row r="1745" spans="1:45" x14ac:dyDescent="0.25">
      <c r="A1745">
        <v>310</v>
      </c>
      <c r="B1745" t="s">
        <v>177</v>
      </c>
      <c r="C1745" t="s">
        <v>41</v>
      </c>
      <c r="D1745" t="s">
        <v>48</v>
      </c>
      <c r="E1745" t="s">
        <v>307</v>
      </c>
      <c r="F1745" t="s">
        <v>307</v>
      </c>
      <c r="G1745" t="s">
        <v>307</v>
      </c>
      <c r="H1745" t="s">
        <v>307</v>
      </c>
      <c r="I1745" t="s">
        <v>307</v>
      </c>
      <c r="J1745" t="s">
        <v>307</v>
      </c>
      <c r="K1745" t="s">
        <v>307</v>
      </c>
      <c r="L1745" t="s">
        <v>307</v>
      </c>
      <c r="M1745" t="s">
        <v>307</v>
      </c>
      <c r="N1745" t="s">
        <v>307</v>
      </c>
      <c r="O1745" t="s">
        <v>307</v>
      </c>
      <c r="P1745" t="s">
        <v>307</v>
      </c>
      <c r="Q1745" t="s">
        <v>307</v>
      </c>
      <c r="R1745" t="s">
        <v>307</v>
      </c>
      <c r="S1745" t="s">
        <v>307</v>
      </c>
      <c r="T1745" t="s">
        <v>307</v>
      </c>
      <c r="U1745" t="s">
        <v>307</v>
      </c>
      <c r="V1745" t="s">
        <v>307</v>
      </c>
      <c r="W1745" t="s">
        <v>307</v>
      </c>
      <c r="X1745" t="s">
        <v>307</v>
      </c>
      <c r="Y1745" t="s">
        <v>307</v>
      </c>
      <c r="Z1745" t="s">
        <v>307</v>
      </c>
    </row>
    <row r="1746" spans="1:45" x14ac:dyDescent="0.25">
      <c r="A1746">
        <v>310</v>
      </c>
      <c r="B1746" t="s">
        <v>177</v>
      </c>
      <c r="C1746" t="s">
        <v>459</v>
      </c>
      <c r="D1746" t="s">
        <v>48</v>
      </c>
      <c r="E1746" t="s">
        <v>307</v>
      </c>
      <c r="F1746" t="s">
        <v>307</v>
      </c>
      <c r="G1746" t="s">
        <v>307</v>
      </c>
      <c r="H1746" t="s">
        <v>307</v>
      </c>
      <c r="I1746" t="s">
        <v>307</v>
      </c>
      <c r="J1746" t="s">
        <v>307</v>
      </c>
      <c r="K1746" t="s">
        <v>307</v>
      </c>
      <c r="L1746" t="s">
        <v>307</v>
      </c>
      <c r="M1746" t="s">
        <v>307</v>
      </c>
      <c r="N1746" t="s">
        <v>307</v>
      </c>
      <c r="O1746" t="s">
        <v>307</v>
      </c>
      <c r="P1746" t="s">
        <v>307</v>
      </c>
      <c r="Q1746" t="s">
        <v>307</v>
      </c>
    </row>
    <row r="1747" spans="1:45" x14ac:dyDescent="0.25">
      <c r="A1747">
        <v>310</v>
      </c>
      <c r="B1747" t="s">
        <v>177</v>
      </c>
      <c r="C1747" t="s">
        <v>304</v>
      </c>
      <c r="D1747" t="s">
        <v>48</v>
      </c>
      <c r="E1747" t="s">
        <v>307</v>
      </c>
      <c r="F1747" t="s">
        <v>307</v>
      </c>
      <c r="G1747" t="s">
        <v>307</v>
      </c>
      <c r="H1747" t="s">
        <v>307</v>
      </c>
      <c r="I1747" t="s">
        <v>307</v>
      </c>
      <c r="J1747" t="s">
        <v>307</v>
      </c>
      <c r="K1747" t="s">
        <v>307</v>
      </c>
      <c r="L1747" t="s">
        <v>307</v>
      </c>
      <c r="M1747" t="s">
        <v>307</v>
      </c>
      <c r="N1747" t="s">
        <v>307</v>
      </c>
      <c r="O1747" t="s">
        <v>307</v>
      </c>
      <c r="P1747" t="s">
        <v>307</v>
      </c>
      <c r="Q1747" t="s">
        <v>307</v>
      </c>
    </row>
    <row r="1748" spans="1:45" x14ac:dyDescent="0.25">
      <c r="A1748">
        <v>310</v>
      </c>
      <c r="B1748" t="s">
        <v>177</v>
      </c>
      <c r="C1748" t="s">
        <v>433</v>
      </c>
      <c r="D1748" t="s">
        <v>48</v>
      </c>
      <c r="E1748" t="s">
        <v>307</v>
      </c>
      <c r="F1748" t="s">
        <v>307</v>
      </c>
      <c r="G1748" t="s">
        <v>307</v>
      </c>
      <c r="H1748" t="s">
        <v>307</v>
      </c>
      <c r="I1748" t="s">
        <v>307</v>
      </c>
      <c r="J1748" t="s">
        <v>307</v>
      </c>
      <c r="K1748" t="s">
        <v>307</v>
      </c>
      <c r="L1748" t="s">
        <v>307</v>
      </c>
      <c r="M1748" t="s">
        <v>307</v>
      </c>
      <c r="N1748" t="s">
        <v>307</v>
      </c>
      <c r="O1748" t="s">
        <v>307</v>
      </c>
      <c r="P1748" t="s">
        <v>307</v>
      </c>
      <c r="Q1748" t="s">
        <v>307</v>
      </c>
    </row>
    <row r="1749" spans="1:45" x14ac:dyDescent="0.25">
      <c r="A1749">
        <v>310</v>
      </c>
      <c r="B1749" t="s">
        <v>177</v>
      </c>
      <c r="C1749" t="s">
        <v>305</v>
      </c>
      <c r="D1749" t="s">
        <v>48</v>
      </c>
      <c r="E1749" t="s">
        <v>307</v>
      </c>
      <c r="F1749" t="s">
        <v>307</v>
      </c>
      <c r="G1749" t="s">
        <v>307</v>
      </c>
      <c r="H1749" t="s">
        <v>307</v>
      </c>
      <c r="I1749" t="s">
        <v>307</v>
      </c>
      <c r="J1749" t="s">
        <v>307</v>
      </c>
      <c r="K1749" t="s">
        <v>307</v>
      </c>
      <c r="L1749" t="s">
        <v>307</v>
      </c>
      <c r="M1749" t="s">
        <v>307</v>
      </c>
      <c r="N1749" t="s">
        <v>307</v>
      </c>
      <c r="O1749" t="s">
        <v>307</v>
      </c>
      <c r="P1749" t="s">
        <v>307</v>
      </c>
      <c r="Q1749" t="s">
        <v>307</v>
      </c>
    </row>
    <row r="1750" spans="1:45" x14ac:dyDescent="0.25">
      <c r="A1750">
        <v>310</v>
      </c>
      <c r="B1750" t="s">
        <v>177</v>
      </c>
      <c r="C1750" t="s">
        <v>306</v>
      </c>
      <c r="D1750" t="s">
        <v>48</v>
      </c>
      <c r="E1750" t="s">
        <v>307</v>
      </c>
      <c r="F1750" t="s">
        <v>307</v>
      </c>
      <c r="G1750" t="s">
        <v>307</v>
      </c>
      <c r="H1750" t="s">
        <v>307</v>
      </c>
      <c r="I1750" t="s">
        <v>307</v>
      </c>
      <c r="J1750" t="s">
        <v>307</v>
      </c>
      <c r="K1750" t="s">
        <v>307</v>
      </c>
      <c r="L1750" t="s">
        <v>307</v>
      </c>
      <c r="M1750" t="s">
        <v>307</v>
      </c>
      <c r="N1750" t="s">
        <v>307</v>
      </c>
      <c r="O1750" t="s">
        <v>307</v>
      </c>
      <c r="P1750" t="s">
        <v>307</v>
      </c>
      <c r="Q1750" t="s">
        <v>307</v>
      </c>
    </row>
    <row r="1751" spans="1:45" x14ac:dyDescent="0.25">
      <c r="A1751">
        <v>310</v>
      </c>
      <c r="B1751" t="s">
        <v>177</v>
      </c>
      <c r="C1751" t="s">
        <v>44</v>
      </c>
      <c r="D1751" t="s">
        <v>54</v>
      </c>
      <c r="E1751" t="s">
        <v>307</v>
      </c>
      <c r="F1751" t="s">
        <v>307</v>
      </c>
      <c r="G1751" t="s">
        <v>307</v>
      </c>
      <c r="H1751" t="s">
        <v>307</v>
      </c>
      <c r="I1751" t="s">
        <v>307</v>
      </c>
      <c r="J1751" t="s">
        <v>307</v>
      </c>
      <c r="K1751" t="s">
        <v>307</v>
      </c>
      <c r="L1751" t="s">
        <v>307</v>
      </c>
      <c r="M1751" t="s">
        <v>307</v>
      </c>
      <c r="N1751" t="s">
        <v>307</v>
      </c>
      <c r="O1751" t="s">
        <v>307</v>
      </c>
      <c r="P1751" t="s">
        <v>307</v>
      </c>
      <c r="Q1751" t="s">
        <v>307</v>
      </c>
      <c r="R1751" t="s">
        <v>307</v>
      </c>
      <c r="S1751" t="s">
        <v>307</v>
      </c>
      <c r="T1751" t="s">
        <v>307</v>
      </c>
      <c r="U1751" t="s">
        <v>307</v>
      </c>
      <c r="V1751" t="s">
        <v>307</v>
      </c>
      <c r="W1751" t="s">
        <v>307</v>
      </c>
    </row>
    <row r="1752" spans="1:45" x14ac:dyDescent="0.25">
      <c r="A1752">
        <v>310</v>
      </c>
      <c r="B1752" t="s">
        <v>177</v>
      </c>
      <c r="C1752" t="s">
        <v>44</v>
      </c>
      <c r="D1752" t="s">
        <v>55</v>
      </c>
      <c r="E1752" t="s">
        <v>307</v>
      </c>
      <c r="F1752" t="s">
        <v>307</v>
      </c>
      <c r="G1752" t="s">
        <v>307</v>
      </c>
      <c r="H1752" t="s">
        <v>307</v>
      </c>
      <c r="I1752" t="s">
        <v>307</v>
      </c>
      <c r="J1752" t="s">
        <v>307</v>
      </c>
      <c r="K1752" t="s">
        <v>307</v>
      </c>
      <c r="L1752" t="s">
        <v>307</v>
      </c>
      <c r="M1752" t="s">
        <v>307</v>
      </c>
      <c r="N1752" t="s">
        <v>307</v>
      </c>
      <c r="O1752" t="s">
        <v>307</v>
      </c>
      <c r="P1752" t="s">
        <v>307</v>
      </c>
      <c r="Q1752" t="s">
        <v>307</v>
      </c>
      <c r="R1752" t="s">
        <v>307</v>
      </c>
      <c r="S1752" t="s">
        <v>307</v>
      </c>
      <c r="T1752" t="s">
        <v>307</v>
      </c>
      <c r="U1752" t="s">
        <v>307</v>
      </c>
      <c r="V1752" t="s">
        <v>307</v>
      </c>
      <c r="W1752" t="s">
        <v>307</v>
      </c>
    </row>
    <row r="1753" spans="1:45" x14ac:dyDescent="0.25">
      <c r="A1753">
        <v>310</v>
      </c>
      <c r="B1753" t="s">
        <v>177</v>
      </c>
      <c r="C1753" t="s">
        <v>44</v>
      </c>
      <c r="D1753" t="s">
        <v>56</v>
      </c>
      <c r="E1753" t="s">
        <v>307</v>
      </c>
      <c r="F1753" t="s">
        <v>307</v>
      </c>
      <c r="G1753" t="s">
        <v>307</v>
      </c>
      <c r="H1753" t="s">
        <v>307</v>
      </c>
      <c r="I1753" t="s">
        <v>307</v>
      </c>
      <c r="J1753" t="s">
        <v>307</v>
      </c>
      <c r="K1753" t="s">
        <v>307</v>
      </c>
      <c r="L1753" t="s">
        <v>307</v>
      </c>
      <c r="M1753" t="s">
        <v>307</v>
      </c>
      <c r="N1753" t="s">
        <v>307</v>
      </c>
      <c r="O1753" t="s">
        <v>307</v>
      </c>
      <c r="P1753" t="s">
        <v>307</v>
      </c>
      <c r="Q1753" t="s">
        <v>307</v>
      </c>
      <c r="R1753" t="s">
        <v>307</v>
      </c>
      <c r="S1753" t="s">
        <v>307</v>
      </c>
      <c r="T1753" t="s">
        <v>307</v>
      </c>
      <c r="U1753" t="s">
        <v>307</v>
      </c>
      <c r="V1753" t="s">
        <v>307</v>
      </c>
      <c r="W1753" t="s">
        <v>307</v>
      </c>
    </row>
    <row r="1754" spans="1:45" x14ac:dyDescent="0.25">
      <c r="A1754">
        <v>310</v>
      </c>
      <c r="B1754" t="s">
        <v>177</v>
      </c>
      <c r="C1754" t="s">
        <v>44</v>
      </c>
      <c r="D1754" t="s">
        <v>57</v>
      </c>
      <c r="E1754" t="s">
        <v>307</v>
      </c>
      <c r="F1754" t="s">
        <v>307</v>
      </c>
      <c r="G1754" t="s">
        <v>307</v>
      </c>
      <c r="H1754" t="s">
        <v>307</v>
      </c>
      <c r="I1754" t="s">
        <v>307</v>
      </c>
      <c r="J1754" t="s">
        <v>307</v>
      </c>
      <c r="K1754" t="s">
        <v>307</v>
      </c>
      <c r="L1754" t="s">
        <v>307</v>
      </c>
      <c r="M1754" t="s">
        <v>307</v>
      </c>
      <c r="N1754" t="s">
        <v>307</v>
      </c>
      <c r="O1754" t="s">
        <v>307</v>
      </c>
      <c r="P1754" t="s">
        <v>307</v>
      </c>
      <c r="Q1754" t="s">
        <v>307</v>
      </c>
      <c r="R1754" t="s">
        <v>307</v>
      </c>
      <c r="S1754" t="s">
        <v>307</v>
      </c>
      <c r="T1754" t="s">
        <v>307</v>
      </c>
      <c r="U1754" t="s">
        <v>307</v>
      </c>
      <c r="V1754" t="s">
        <v>307</v>
      </c>
      <c r="W1754" t="s">
        <v>307</v>
      </c>
    </row>
    <row r="1755" spans="1:45" x14ac:dyDescent="0.25">
      <c r="A1755">
        <v>310</v>
      </c>
      <c r="B1755" t="s">
        <v>177</v>
      </c>
      <c r="C1755" t="s">
        <v>44</v>
      </c>
      <c r="D1755" t="s">
        <v>58</v>
      </c>
      <c r="E1755" t="s">
        <v>307</v>
      </c>
      <c r="F1755" t="s">
        <v>307</v>
      </c>
      <c r="G1755" t="s">
        <v>307</v>
      </c>
      <c r="H1755" t="s">
        <v>307</v>
      </c>
      <c r="I1755" t="s">
        <v>307</v>
      </c>
      <c r="J1755" t="s">
        <v>307</v>
      </c>
      <c r="K1755" t="s">
        <v>307</v>
      </c>
      <c r="L1755" t="s">
        <v>307</v>
      </c>
      <c r="M1755" t="s">
        <v>307</v>
      </c>
      <c r="N1755" t="s">
        <v>307</v>
      </c>
      <c r="O1755" t="s">
        <v>307</v>
      </c>
      <c r="P1755" t="s">
        <v>307</v>
      </c>
      <c r="Q1755" t="s">
        <v>307</v>
      </c>
      <c r="R1755" t="s">
        <v>307</v>
      </c>
      <c r="S1755" t="s">
        <v>307</v>
      </c>
      <c r="T1755" t="s">
        <v>307</v>
      </c>
      <c r="U1755" t="s">
        <v>307</v>
      </c>
      <c r="V1755" t="s">
        <v>307</v>
      </c>
      <c r="W1755" t="s">
        <v>307</v>
      </c>
    </row>
    <row r="1756" spans="1:45" x14ac:dyDescent="0.25">
      <c r="A1756">
        <v>310</v>
      </c>
      <c r="B1756" t="s">
        <v>177</v>
      </c>
      <c r="C1756" t="s">
        <v>44</v>
      </c>
      <c r="D1756" t="s">
        <v>59</v>
      </c>
      <c r="E1756" t="s">
        <v>307</v>
      </c>
      <c r="F1756" t="s">
        <v>307</v>
      </c>
      <c r="G1756" t="s">
        <v>307</v>
      </c>
      <c r="H1756" t="s">
        <v>307</v>
      </c>
      <c r="I1756" t="s">
        <v>307</v>
      </c>
      <c r="J1756" t="s">
        <v>307</v>
      </c>
      <c r="K1756" t="s">
        <v>307</v>
      </c>
      <c r="L1756" t="s">
        <v>307</v>
      </c>
      <c r="M1756" t="s">
        <v>307</v>
      </c>
      <c r="N1756" t="s">
        <v>307</v>
      </c>
      <c r="O1756" t="s">
        <v>307</v>
      </c>
      <c r="P1756" t="s">
        <v>307</v>
      </c>
      <c r="Q1756" t="s">
        <v>307</v>
      </c>
      <c r="R1756" t="s">
        <v>307</v>
      </c>
      <c r="S1756" t="s">
        <v>307</v>
      </c>
      <c r="T1756" t="s">
        <v>307</v>
      </c>
      <c r="U1756" t="s">
        <v>307</v>
      </c>
      <c r="V1756" t="s">
        <v>307</v>
      </c>
      <c r="W1756" t="s">
        <v>307</v>
      </c>
    </row>
    <row r="1757" spans="1:45" x14ac:dyDescent="0.25">
      <c r="A1757">
        <v>310</v>
      </c>
      <c r="B1757" t="s">
        <v>177</v>
      </c>
      <c r="C1757" t="s">
        <v>44</v>
      </c>
      <c r="D1757" t="s">
        <v>60</v>
      </c>
      <c r="E1757" t="s">
        <v>307</v>
      </c>
      <c r="F1757" t="s">
        <v>307</v>
      </c>
      <c r="G1757" t="s">
        <v>307</v>
      </c>
      <c r="H1757" t="s">
        <v>307</v>
      </c>
      <c r="I1757" t="s">
        <v>307</v>
      </c>
      <c r="J1757" t="s">
        <v>307</v>
      </c>
      <c r="K1757" t="s">
        <v>307</v>
      </c>
      <c r="L1757" t="s">
        <v>307</v>
      </c>
      <c r="M1757" t="s">
        <v>307</v>
      </c>
      <c r="N1757" t="s">
        <v>307</v>
      </c>
      <c r="O1757" t="s">
        <v>307</v>
      </c>
      <c r="P1757" t="s">
        <v>307</v>
      </c>
      <c r="Q1757" t="s">
        <v>307</v>
      </c>
      <c r="R1757" t="s">
        <v>307</v>
      </c>
      <c r="S1757" t="s">
        <v>307</v>
      </c>
      <c r="T1757" t="s">
        <v>307</v>
      </c>
      <c r="U1757" t="s">
        <v>307</v>
      </c>
      <c r="V1757" t="s">
        <v>307</v>
      </c>
      <c r="W1757" t="s">
        <v>307</v>
      </c>
    </row>
    <row r="1758" spans="1:45" x14ac:dyDescent="0.25">
      <c r="A1758">
        <v>310</v>
      </c>
      <c r="B1758" t="s">
        <v>177</v>
      </c>
      <c r="C1758" t="s">
        <v>44</v>
      </c>
      <c r="D1758" t="s">
        <v>61</v>
      </c>
      <c r="E1758" t="s">
        <v>307</v>
      </c>
      <c r="F1758" t="s">
        <v>307</v>
      </c>
      <c r="G1758" t="s">
        <v>307</v>
      </c>
      <c r="H1758" t="s">
        <v>307</v>
      </c>
      <c r="I1758" t="s">
        <v>307</v>
      </c>
      <c r="J1758" t="s">
        <v>307</v>
      </c>
      <c r="K1758" t="s">
        <v>307</v>
      </c>
      <c r="L1758" t="s">
        <v>307</v>
      </c>
      <c r="M1758" t="s">
        <v>307</v>
      </c>
      <c r="N1758" t="s">
        <v>307</v>
      </c>
      <c r="O1758" t="s">
        <v>307</v>
      </c>
      <c r="P1758" t="s">
        <v>307</v>
      </c>
      <c r="Q1758" t="s">
        <v>307</v>
      </c>
      <c r="R1758" t="s">
        <v>307</v>
      </c>
      <c r="S1758" t="s">
        <v>307</v>
      </c>
      <c r="T1758" t="s">
        <v>307</v>
      </c>
      <c r="U1758" t="s">
        <v>307</v>
      </c>
      <c r="V1758" t="s">
        <v>307</v>
      </c>
      <c r="W1758" t="s">
        <v>307</v>
      </c>
    </row>
    <row r="1759" spans="1:45" x14ac:dyDescent="0.25">
      <c r="A1759">
        <v>310</v>
      </c>
      <c r="B1759" t="s">
        <v>177</v>
      </c>
      <c r="C1759" t="s">
        <v>44</v>
      </c>
      <c r="D1759" t="s">
        <v>62</v>
      </c>
      <c r="E1759" t="s">
        <v>307</v>
      </c>
      <c r="F1759" t="s">
        <v>307</v>
      </c>
      <c r="G1759" t="s">
        <v>307</v>
      </c>
      <c r="H1759" t="s">
        <v>307</v>
      </c>
      <c r="I1759" t="s">
        <v>307</v>
      </c>
      <c r="J1759" t="s">
        <v>307</v>
      </c>
      <c r="K1759" t="s">
        <v>307</v>
      </c>
      <c r="L1759" t="s">
        <v>307</v>
      </c>
      <c r="M1759" t="s">
        <v>307</v>
      </c>
      <c r="N1759" t="s">
        <v>307</v>
      </c>
      <c r="O1759" t="s">
        <v>307</v>
      </c>
      <c r="P1759" t="s">
        <v>307</v>
      </c>
      <c r="Q1759" t="s">
        <v>307</v>
      </c>
      <c r="R1759" t="s">
        <v>307</v>
      </c>
      <c r="S1759" t="s">
        <v>307</v>
      </c>
      <c r="T1759" t="s">
        <v>307</v>
      </c>
      <c r="U1759" t="s">
        <v>307</v>
      </c>
      <c r="V1759" t="s">
        <v>307</v>
      </c>
      <c r="W1759" t="s">
        <v>307</v>
      </c>
    </row>
    <row r="1760" spans="1:45" x14ac:dyDescent="0.25">
      <c r="A1760">
        <v>310</v>
      </c>
      <c r="B1760" t="s">
        <v>177</v>
      </c>
      <c r="C1760" t="s">
        <v>38</v>
      </c>
      <c r="D1760" t="s">
        <v>47</v>
      </c>
      <c r="E1760" t="s">
        <v>307</v>
      </c>
      <c r="F1760" t="s">
        <v>307</v>
      </c>
      <c r="G1760" t="s">
        <v>307</v>
      </c>
      <c r="H1760" t="s">
        <v>307</v>
      </c>
      <c r="I1760" t="s">
        <v>307</v>
      </c>
      <c r="J1760" t="s">
        <v>307</v>
      </c>
      <c r="K1760" t="s">
        <v>307</v>
      </c>
      <c r="L1760" t="s">
        <v>307</v>
      </c>
      <c r="M1760" t="s">
        <v>307</v>
      </c>
      <c r="N1760" t="s">
        <v>307</v>
      </c>
      <c r="O1760" t="s">
        <v>307</v>
      </c>
      <c r="P1760" t="s">
        <v>307</v>
      </c>
      <c r="Q1760" t="s">
        <v>307</v>
      </c>
      <c r="R1760" t="s">
        <v>307</v>
      </c>
      <c r="S1760" t="s">
        <v>307</v>
      </c>
      <c r="T1760" t="s">
        <v>307</v>
      </c>
      <c r="U1760" t="s">
        <v>307</v>
      </c>
      <c r="V1760" t="s">
        <v>307</v>
      </c>
      <c r="W1760" t="s">
        <v>307</v>
      </c>
      <c r="X1760" t="s">
        <v>307</v>
      </c>
      <c r="Y1760" t="s">
        <v>307</v>
      </c>
      <c r="Z1760" t="s">
        <v>307</v>
      </c>
      <c r="AA1760" t="s">
        <v>307</v>
      </c>
      <c r="AB1760" t="s">
        <v>307</v>
      </c>
      <c r="AC1760" t="s">
        <v>307</v>
      </c>
      <c r="AD1760" t="s">
        <v>307</v>
      </c>
      <c r="AE1760" t="s">
        <v>307</v>
      </c>
      <c r="AF1760" t="s">
        <v>307</v>
      </c>
      <c r="AG1760" t="s">
        <v>307</v>
      </c>
      <c r="AH1760" t="s">
        <v>307</v>
      </c>
      <c r="AI1760" t="s">
        <v>307</v>
      </c>
      <c r="AJ1760" t="s">
        <v>307</v>
      </c>
      <c r="AK1760" t="s">
        <v>307</v>
      </c>
      <c r="AL1760" t="s">
        <v>307</v>
      </c>
      <c r="AM1760" t="s">
        <v>307</v>
      </c>
      <c r="AN1760" t="s">
        <v>307</v>
      </c>
      <c r="AO1760" t="s">
        <v>307</v>
      </c>
      <c r="AP1760" t="s">
        <v>307</v>
      </c>
      <c r="AQ1760" t="s">
        <v>307</v>
      </c>
      <c r="AR1760" t="s">
        <v>307</v>
      </c>
      <c r="AS1760" t="s">
        <v>307</v>
      </c>
    </row>
    <row r="1761" spans="1:45" x14ac:dyDescent="0.25">
      <c r="A1761">
        <v>310</v>
      </c>
      <c r="B1761" t="s">
        <v>177</v>
      </c>
      <c r="C1761" t="s">
        <v>38</v>
      </c>
      <c r="D1761" t="s">
        <v>48</v>
      </c>
      <c r="E1761" t="s">
        <v>307</v>
      </c>
      <c r="F1761" t="s">
        <v>307</v>
      </c>
      <c r="G1761" t="s">
        <v>307</v>
      </c>
      <c r="H1761" t="s">
        <v>307</v>
      </c>
      <c r="I1761" t="s">
        <v>307</v>
      </c>
      <c r="J1761" t="s">
        <v>307</v>
      </c>
      <c r="K1761" t="s">
        <v>307</v>
      </c>
      <c r="L1761" t="s">
        <v>307</v>
      </c>
      <c r="M1761" t="s">
        <v>307</v>
      </c>
      <c r="N1761" t="s">
        <v>307</v>
      </c>
      <c r="O1761" t="s">
        <v>307</v>
      </c>
      <c r="P1761" t="s">
        <v>307</v>
      </c>
      <c r="Q1761" t="s">
        <v>307</v>
      </c>
      <c r="R1761" t="s">
        <v>307</v>
      </c>
      <c r="S1761" t="s">
        <v>307</v>
      </c>
      <c r="T1761" t="s">
        <v>307</v>
      </c>
      <c r="U1761" t="s">
        <v>307</v>
      </c>
      <c r="V1761" t="s">
        <v>307</v>
      </c>
      <c r="W1761" t="s">
        <v>307</v>
      </c>
      <c r="X1761" t="s">
        <v>307</v>
      </c>
      <c r="Y1761" t="s">
        <v>307</v>
      </c>
      <c r="Z1761" t="s">
        <v>307</v>
      </c>
      <c r="AA1761" t="s">
        <v>307</v>
      </c>
      <c r="AB1761" t="s">
        <v>307</v>
      </c>
      <c r="AC1761" t="s">
        <v>307</v>
      </c>
      <c r="AD1761" t="s">
        <v>307</v>
      </c>
      <c r="AE1761" t="s">
        <v>307</v>
      </c>
      <c r="AF1761" t="s">
        <v>307</v>
      </c>
      <c r="AG1761" t="s">
        <v>307</v>
      </c>
      <c r="AH1761" t="s">
        <v>307</v>
      </c>
      <c r="AI1761" t="s">
        <v>307</v>
      </c>
      <c r="AJ1761" t="s">
        <v>307</v>
      </c>
      <c r="AK1761" t="s">
        <v>307</v>
      </c>
      <c r="AL1761" t="s">
        <v>307</v>
      </c>
      <c r="AM1761" t="s">
        <v>307</v>
      </c>
      <c r="AN1761" t="s">
        <v>307</v>
      </c>
      <c r="AO1761" t="s">
        <v>307</v>
      </c>
      <c r="AP1761" t="s">
        <v>307</v>
      </c>
      <c r="AQ1761" t="s">
        <v>307</v>
      </c>
      <c r="AR1761" t="s">
        <v>307</v>
      </c>
      <c r="AS1761" t="s">
        <v>307</v>
      </c>
    </row>
    <row r="1762" spans="1:45" x14ac:dyDescent="0.25">
      <c r="A1762">
        <v>310</v>
      </c>
      <c r="B1762" t="s">
        <v>177</v>
      </c>
      <c r="C1762" t="s">
        <v>38</v>
      </c>
      <c r="D1762" t="s">
        <v>49</v>
      </c>
      <c r="E1762" t="s">
        <v>307</v>
      </c>
      <c r="F1762" t="s">
        <v>307</v>
      </c>
      <c r="G1762" t="s">
        <v>307</v>
      </c>
      <c r="H1762" t="s">
        <v>307</v>
      </c>
      <c r="I1762" t="s">
        <v>307</v>
      </c>
      <c r="J1762" t="s">
        <v>307</v>
      </c>
      <c r="K1762" t="s">
        <v>307</v>
      </c>
      <c r="L1762" t="s">
        <v>307</v>
      </c>
      <c r="M1762" t="s">
        <v>307</v>
      </c>
      <c r="N1762" t="s">
        <v>307</v>
      </c>
      <c r="O1762" t="s">
        <v>307</v>
      </c>
      <c r="P1762" t="s">
        <v>307</v>
      </c>
      <c r="Q1762" t="s">
        <v>307</v>
      </c>
      <c r="R1762" t="s">
        <v>307</v>
      </c>
      <c r="S1762" t="s">
        <v>307</v>
      </c>
      <c r="T1762" t="s">
        <v>307</v>
      </c>
      <c r="U1762" t="s">
        <v>307</v>
      </c>
      <c r="V1762" t="s">
        <v>307</v>
      </c>
      <c r="W1762" t="s">
        <v>307</v>
      </c>
      <c r="X1762" t="s">
        <v>307</v>
      </c>
      <c r="Y1762" t="s">
        <v>307</v>
      </c>
      <c r="Z1762" t="s">
        <v>307</v>
      </c>
      <c r="AA1762" t="s">
        <v>307</v>
      </c>
      <c r="AB1762" t="s">
        <v>307</v>
      </c>
      <c r="AC1762" t="s">
        <v>307</v>
      </c>
      <c r="AD1762" t="s">
        <v>307</v>
      </c>
      <c r="AE1762" t="s">
        <v>307</v>
      </c>
      <c r="AF1762" t="s">
        <v>307</v>
      </c>
      <c r="AG1762" t="s">
        <v>307</v>
      </c>
      <c r="AH1762" t="s">
        <v>307</v>
      </c>
      <c r="AI1762" t="s">
        <v>307</v>
      </c>
      <c r="AJ1762" t="s">
        <v>307</v>
      </c>
      <c r="AK1762" t="s">
        <v>307</v>
      </c>
      <c r="AL1762" t="s">
        <v>307</v>
      </c>
      <c r="AM1762" t="s">
        <v>307</v>
      </c>
      <c r="AN1762" t="s">
        <v>307</v>
      </c>
      <c r="AO1762" t="s">
        <v>307</v>
      </c>
      <c r="AP1762" t="s">
        <v>307</v>
      </c>
      <c r="AQ1762" t="s">
        <v>307</v>
      </c>
      <c r="AR1762" t="s">
        <v>307</v>
      </c>
      <c r="AS1762" t="s">
        <v>307</v>
      </c>
    </row>
    <row r="1763" spans="1:45" x14ac:dyDescent="0.25">
      <c r="A1763">
        <v>310</v>
      </c>
      <c r="B1763" t="s">
        <v>177</v>
      </c>
      <c r="C1763" t="s">
        <v>450</v>
      </c>
      <c r="D1763" t="s">
        <v>48</v>
      </c>
      <c r="E1763" t="s">
        <v>307</v>
      </c>
      <c r="F1763" t="s">
        <v>307</v>
      </c>
      <c r="G1763" t="s">
        <v>307</v>
      </c>
      <c r="H1763" t="s">
        <v>307</v>
      </c>
      <c r="I1763" t="s">
        <v>307</v>
      </c>
      <c r="J1763" t="s">
        <v>307</v>
      </c>
      <c r="K1763" t="s">
        <v>307</v>
      </c>
      <c r="L1763" t="s">
        <v>307</v>
      </c>
      <c r="M1763" t="s">
        <v>307</v>
      </c>
      <c r="N1763" t="s">
        <v>307</v>
      </c>
      <c r="O1763" t="s">
        <v>307</v>
      </c>
      <c r="P1763" t="s">
        <v>307</v>
      </c>
      <c r="Q1763" t="s">
        <v>307</v>
      </c>
      <c r="R1763" t="s">
        <v>307</v>
      </c>
    </row>
    <row r="1764" spans="1:45" x14ac:dyDescent="0.25">
      <c r="A1764">
        <v>310</v>
      </c>
      <c r="B1764" t="s">
        <v>177</v>
      </c>
      <c r="C1764" t="s">
        <v>449</v>
      </c>
      <c r="D1764" t="s">
        <v>48</v>
      </c>
      <c r="E1764" t="s">
        <v>307</v>
      </c>
      <c r="F1764" t="s">
        <v>307</v>
      </c>
      <c r="G1764" t="s">
        <v>307</v>
      </c>
      <c r="H1764" t="s">
        <v>307</v>
      </c>
      <c r="I1764" t="s">
        <v>307</v>
      </c>
      <c r="J1764" t="s">
        <v>307</v>
      </c>
      <c r="K1764" t="s">
        <v>307</v>
      </c>
      <c r="L1764" t="s">
        <v>307</v>
      </c>
      <c r="M1764" t="s">
        <v>307</v>
      </c>
      <c r="N1764" t="s">
        <v>307</v>
      </c>
      <c r="O1764" t="s">
        <v>307</v>
      </c>
      <c r="P1764" t="s">
        <v>307</v>
      </c>
      <c r="Q1764" t="s">
        <v>307</v>
      </c>
      <c r="R1764" t="s">
        <v>307</v>
      </c>
    </row>
    <row r="1765" spans="1:45" x14ac:dyDescent="0.25">
      <c r="A1765">
        <v>310</v>
      </c>
      <c r="B1765" t="s">
        <v>177</v>
      </c>
      <c r="C1765" t="s">
        <v>475</v>
      </c>
      <c r="D1765" t="s">
        <v>48</v>
      </c>
      <c r="E1765" t="s">
        <v>307</v>
      </c>
      <c r="F1765" t="s">
        <v>307</v>
      </c>
      <c r="G1765" t="s">
        <v>307</v>
      </c>
    </row>
    <row r="1766" spans="1:45" x14ac:dyDescent="0.25">
      <c r="A1766">
        <v>310</v>
      </c>
      <c r="B1766" t="s">
        <v>177</v>
      </c>
      <c r="C1766" t="s">
        <v>42</v>
      </c>
      <c r="D1766" t="s">
        <v>48</v>
      </c>
      <c r="E1766" t="s">
        <v>307</v>
      </c>
      <c r="F1766" t="s">
        <v>307</v>
      </c>
      <c r="G1766" t="s">
        <v>307</v>
      </c>
      <c r="H1766" t="s">
        <v>307</v>
      </c>
      <c r="I1766" t="s">
        <v>307</v>
      </c>
      <c r="J1766" t="s">
        <v>307</v>
      </c>
      <c r="K1766" t="s">
        <v>307</v>
      </c>
      <c r="L1766" t="s">
        <v>307</v>
      </c>
      <c r="M1766" t="s">
        <v>307</v>
      </c>
      <c r="N1766" t="s">
        <v>307</v>
      </c>
      <c r="O1766" t="s">
        <v>307</v>
      </c>
      <c r="P1766" t="s">
        <v>307</v>
      </c>
      <c r="Q1766" t="s">
        <v>307</v>
      </c>
      <c r="R1766" t="s">
        <v>307</v>
      </c>
      <c r="S1766" t="s">
        <v>307</v>
      </c>
      <c r="T1766" t="s">
        <v>307</v>
      </c>
      <c r="U1766" t="s">
        <v>307</v>
      </c>
      <c r="V1766" t="s">
        <v>307</v>
      </c>
      <c r="W1766" t="s">
        <v>307</v>
      </c>
      <c r="X1766" t="s">
        <v>307</v>
      </c>
      <c r="Y1766" t="s">
        <v>307</v>
      </c>
      <c r="Z1766" t="s">
        <v>307</v>
      </c>
    </row>
    <row r="1767" spans="1:45" x14ac:dyDescent="0.25">
      <c r="A1767">
        <v>311</v>
      </c>
      <c r="B1767" t="s">
        <v>178</v>
      </c>
      <c r="C1767" t="s">
        <v>43</v>
      </c>
      <c r="D1767" t="s">
        <v>54</v>
      </c>
      <c r="E1767" t="s">
        <v>307</v>
      </c>
      <c r="F1767" t="s">
        <v>307</v>
      </c>
      <c r="G1767" t="s">
        <v>307</v>
      </c>
      <c r="H1767" t="s">
        <v>307</v>
      </c>
      <c r="I1767" t="s">
        <v>307</v>
      </c>
      <c r="J1767" t="s">
        <v>307</v>
      </c>
      <c r="K1767" t="s">
        <v>307</v>
      </c>
      <c r="L1767" t="s">
        <v>307</v>
      </c>
      <c r="M1767" t="s">
        <v>307</v>
      </c>
      <c r="N1767" t="s">
        <v>307</v>
      </c>
      <c r="O1767" t="s">
        <v>307</v>
      </c>
      <c r="P1767" t="s">
        <v>307</v>
      </c>
      <c r="Q1767" t="s">
        <v>307</v>
      </c>
      <c r="R1767" t="s">
        <v>307</v>
      </c>
      <c r="S1767" t="s">
        <v>307</v>
      </c>
      <c r="T1767" t="s">
        <v>307</v>
      </c>
      <c r="U1767" t="s">
        <v>307</v>
      </c>
      <c r="V1767" t="s">
        <v>307</v>
      </c>
      <c r="W1767" t="s">
        <v>307</v>
      </c>
    </row>
    <row r="1768" spans="1:45" x14ac:dyDescent="0.25">
      <c r="A1768">
        <v>311</v>
      </c>
      <c r="B1768" t="s">
        <v>178</v>
      </c>
      <c r="C1768" t="s">
        <v>43</v>
      </c>
      <c r="D1768" t="s">
        <v>55</v>
      </c>
      <c r="E1768" t="s">
        <v>307</v>
      </c>
      <c r="F1768" t="s">
        <v>307</v>
      </c>
      <c r="G1768" t="s">
        <v>307</v>
      </c>
      <c r="H1768" t="s">
        <v>307</v>
      </c>
      <c r="I1768" t="s">
        <v>307</v>
      </c>
      <c r="J1768" t="s">
        <v>307</v>
      </c>
      <c r="K1768" t="s">
        <v>307</v>
      </c>
      <c r="L1768" t="s">
        <v>307</v>
      </c>
      <c r="M1768" t="s">
        <v>307</v>
      </c>
      <c r="N1768" t="s">
        <v>307</v>
      </c>
      <c r="O1768" t="s">
        <v>307</v>
      </c>
      <c r="P1768" t="s">
        <v>307</v>
      </c>
      <c r="Q1768" t="s">
        <v>307</v>
      </c>
      <c r="R1768" t="s">
        <v>307</v>
      </c>
      <c r="S1768" t="s">
        <v>307</v>
      </c>
      <c r="T1768" t="s">
        <v>307</v>
      </c>
      <c r="U1768" t="s">
        <v>307</v>
      </c>
      <c r="V1768" t="s">
        <v>307</v>
      </c>
      <c r="W1768" t="s">
        <v>307</v>
      </c>
    </row>
    <row r="1769" spans="1:45" x14ac:dyDescent="0.25">
      <c r="A1769">
        <v>311</v>
      </c>
      <c r="B1769" t="s">
        <v>178</v>
      </c>
      <c r="C1769" t="s">
        <v>43</v>
      </c>
      <c r="D1769" t="s">
        <v>56</v>
      </c>
      <c r="E1769" t="s">
        <v>307</v>
      </c>
      <c r="F1769" t="s">
        <v>307</v>
      </c>
      <c r="G1769" t="s">
        <v>307</v>
      </c>
      <c r="H1769" t="s">
        <v>307</v>
      </c>
      <c r="I1769" t="s">
        <v>307</v>
      </c>
      <c r="J1769" t="s">
        <v>307</v>
      </c>
      <c r="K1769" t="s">
        <v>307</v>
      </c>
      <c r="L1769" t="s">
        <v>307</v>
      </c>
      <c r="M1769" t="s">
        <v>307</v>
      </c>
      <c r="N1769" t="s">
        <v>307</v>
      </c>
      <c r="O1769" t="s">
        <v>307</v>
      </c>
      <c r="P1769" t="s">
        <v>307</v>
      </c>
      <c r="Q1769" t="s">
        <v>307</v>
      </c>
      <c r="R1769" t="s">
        <v>307</v>
      </c>
      <c r="S1769" t="s">
        <v>307</v>
      </c>
      <c r="T1769" t="s">
        <v>307</v>
      </c>
      <c r="U1769" t="s">
        <v>307</v>
      </c>
      <c r="V1769" t="s">
        <v>307</v>
      </c>
      <c r="W1769" t="s">
        <v>307</v>
      </c>
    </row>
    <row r="1770" spans="1:45" x14ac:dyDescent="0.25">
      <c r="A1770">
        <v>311</v>
      </c>
      <c r="B1770" t="s">
        <v>178</v>
      </c>
      <c r="C1770" t="s">
        <v>43</v>
      </c>
      <c r="D1770" t="s">
        <v>57</v>
      </c>
      <c r="E1770" t="s">
        <v>307</v>
      </c>
      <c r="F1770" t="s">
        <v>307</v>
      </c>
      <c r="G1770" t="s">
        <v>307</v>
      </c>
      <c r="H1770" t="s">
        <v>307</v>
      </c>
      <c r="I1770" t="s">
        <v>307</v>
      </c>
      <c r="J1770" t="s">
        <v>307</v>
      </c>
      <c r="K1770" t="s">
        <v>307</v>
      </c>
      <c r="L1770" t="s">
        <v>307</v>
      </c>
      <c r="M1770" t="s">
        <v>307</v>
      </c>
      <c r="N1770" t="s">
        <v>307</v>
      </c>
      <c r="O1770" t="s">
        <v>307</v>
      </c>
      <c r="P1770" t="s">
        <v>307</v>
      </c>
      <c r="Q1770" t="s">
        <v>307</v>
      </c>
      <c r="R1770" t="s">
        <v>307</v>
      </c>
      <c r="S1770" t="s">
        <v>307</v>
      </c>
      <c r="T1770" t="s">
        <v>307</v>
      </c>
      <c r="U1770" t="s">
        <v>307</v>
      </c>
      <c r="V1770" t="s">
        <v>307</v>
      </c>
      <c r="W1770" t="s">
        <v>307</v>
      </c>
    </row>
    <row r="1771" spans="1:45" x14ac:dyDescent="0.25">
      <c r="A1771">
        <v>311</v>
      </c>
      <c r="B1771" t="s">
        <v>178</v>
      </c>
      <c r="C1771" t="s">
        <v>43</v>
      </c>
      <c r="D1771" t="s">
        <v>58</v>
      </c>
      <c r="E1771" t="s">
        <v>307</v>
      </c>
      <c r="F1771" t="s">
        <v>307</v>
      </c>
      <c r="G1771" t="s">
        <v>307</v>
      </c>
      <c r="H1771" t="s">
        <v>307</v>
      </c>
      <c r="I1771" t="s">
        <v>307</v>
      </c>
      <c r="J1771" t="s">
        <v>307</v>
      </c>
      <c r="K1771" t="s">
        <v>307</v>
      </c>
      <c r="L1771" t="s">
        <v>307</v>
      </c>
      <c r="M1771" t="s">
        <v>307</v>
      </c>
      <c r="N1771" t="s">
        <v>307</v>
      </c>
      <c r="O1771" t="s">
        <v>307</v>
      </c>
      <c r="P1771" t="s">
        <v>307</v>
      </c>
      <c r="Q1771" t="s">
        <v>307</v>
      </c>
      <c r="R1771" t="s">
        <v>307</v>
      </c>
      <c r="S1771" t="s">
        <v>307</v>
      </c>
      <c r="T1771" t="s">
        <v>307</v>
      </c>
      <c r="U1771" t="s">
        <v>307</v>
      </c>
      <c r="V1771" t="s">
        <v>307</v>
      </c>
      <c r="W1771" t="s">
        <v>307</v>
      </c>
    </row>
    <row r="1772" spans="1:45" x14ac:dyDescent="0.25">
      <c r="A1772">
        <v>311</v>
      </c>
      <c r="B1772" t="s">
        <v>178</v>
      </c>
      <c r="C1772" t="s">
        <v>43</v>
      </c>
      <c r="D1772" t="s">
        <v>59</v>
      </c>
      <c r="E1772" t="s">
        <v>307</v>
      </c>
      <c r="F1772" t="s">
        <v>307</v>
      </c>
      <c r="G1772" t="s">
        <v>307</v>
      </c>
      <c r="H1772" t="s">
        <v>307</v>
      </c>
      <c r="I1772" t="s">
        <v>307</v>
      </c>
      <c r="J1772" t="s">
        <v>307</v>
      </c>
      <c r="K1772" t="s">
        <v>307</v>
      </c>
      <c r="L1772" t="s">
        <v>307</v>
      </c>
      <c r="M1772" t="s">
        <v>307</v>
      </c>
      <c r="N1772" t="s">
        <v>307</v>
      </c>
      <c r="O1772" t="s">
        <v>307</v>
      </c>
      <c r="P1772" t="s">
        <v>307</v>
      </c>
      <c r="Q1772" t="s">
        <v>307</v>
      </c>
      <c r="R1772" t="s">
        <v>307</v>
      </c>
      <c r="S1772" t="s">
        <v>307</v>
      </c>
      <c r="T1772" t="s">
        <v>307</v>
      </c>
      <c r="U1772" t="s">
        <v>307</v>
      </c>
      <c r="V1772" t="s">
        <v>307</v>
      </c>
      <c r="W1772" t="s">
        <v>307</v>
      </c>
    </row>
    <row r="1773" spans="1:45" x14ac:dyDescent="0.25">
      <c r="A1773">
        <v>311</v>
      </c>
      <c r="B1773" t="s">
        <v>178</v>
      </c>
      <c r="C1773" t="s">
        <v>43</v>
      </c>
      <c r="D1773" t="s">
        <v>60</v>
      </c>
      <c r="E1773" t="s">
        <v>307</v>
      </c>
      <c r="F1773" t="s">
        <v>307</v>
      </c>
      <c r="G1773" t="s">
        <v>307</v>
      </c>
      <c r="H1773" t="s">
        <v>307</v>
      </c>
      <c r="I1773" t="s">
        <v>307</v>
      </c>
      <c r="J1773" t="s">
        <v>307</v>
      </c>
      <c r="K1773" t="s">
        <v>307</v>
      </c>
      <c r="L1773" t="s">
        <v>307</v>
      </c>
      <c r="M1773" t="s">
        <v>307</v>
      </c>
      <c r="N1773" t="s">
        <v>307</v>
      </c>
      <c r="O1773" t="s">
        <v>307</v>
      </c>
      <c r="P1773" t="s">
        <v>307</v>
      </c>
      <c r="Q1773" t="s">
        <v>307</v>
      </c>
      <c r="R1773" t="s">
        <v>307</v>
      </c>
      <c r="S1773" t="s">
        <v>307</v>
      </c>
      <c r="T1773" t="s">
        <v>307</v>
      </c>
      <c r="U1773" t="s">
        <v>307</v>
      </c>
      <c r="V1773" t="s">
        <v>307</v>
      </c>
      <c r="W1773" t="s">
        <v>307</v>
      </c>
    </row>
    <row r="1774" spans="1:45" x14ac:dyDescent="0.25">
      <c r="A1774">
        <v>311</v>
      </c>
      <c r="B1774" t="s">
        <v>178</v>
      </c>
      <c r="C1774" t="s">
        <v>43</v>
      </c>
      <c r="D1774" t="s">
        <v>61</v>
      </c>
      <c r="E1774" t="s">
        <v>307</v>
      </c>
      <c r="F1774" t="s">
        <v>307</v>
      </c>
      <c r="G1774" t="s">
        <v>307</v>
      </c>
      <c r="H1774" t="s">
        <v>307</v>
      </c>
      <c r="I1774" t="s">
        <v>307</v>
      </c>
      <c r="J1774" t="s">
        <v>307</v>
      </c>
      <c r="K1774" t="s">
        <v>307</v>
      </c>
      <c r="L1774" t="s">
        <v>307</v>
      </c>
      <c r="M1774" t="s">
        <v>307</v>
      </c>
      <c r="N1774" t="s">
        <v>307</v>
      </c>
      <c r="O1774" t="s">
        <v>307</v>
      </c>
      <c r="P1774" t="s">
        <v>307</v>
      </c>
      <c r="Q1774" t="s">
        <v>307</v>
      </c>
      <c r="R1774" t="s">
        <v>307</v>
      </c>
      <c r="S1774" t="s">
        <v>307</v>
      </c>
      <c r="T1774" t="s">
        <v>307</v>
      </c>
      <c r="U1774" t="s">
        <v>307</v>
      </c>
      <c r="V1774" t="s">
        <v>307</v>
      </c>
      <c r="W1774" t="s">
        <v>307</v>
      </c>
    </row>
    <row r="1775" spans="1:45" x14ac:dyDescent="0.25">
      <c r="A1775">
        <v>311</v>
      </c>
      <c r="B1775" t="s">
        <v>178</v>
      </c>
      <c r="C1775" t="s">
        <v>43</v>
      </c>
      <c r="D1775" t="s">
        <v>62</v>
      </c>
      <c r="E1775" t="s">
        <v>307</v>
      </c>
      <c r="F1775" t="s">
        <v>307</v>
      </c>
      <c r="G1775" t="s">
        <v>307</v>
      </c>
      <c r="H1775" t="s">
        <v>307</v>
      </c>
      <c r="I1775" t="s">
        <v>307</v>
      </c>
      <c r="J1775" t="s">
        <v>307</v>
      </c>
      <c r="K1775" t="s">
        <v>307</v>
      </c>
      <c r="L1775" t="s">
        <v>307</v>
      </c>
      <c r="M1775" t="s">
        <v>307</v>
      </c>
      <c r="N1775" t="s">
        <v>307</v>
      </c>
      <c r="O1775" t="s">
        <v>307</v>
      </c>
      <c r="P1775" t="s">
        <v>307</v>
      </c>
      <c r="Q1775" t="s">
        <v>307</v>
      </c>
      <c r="R1775" t="s">
        <v>307</v>
      </c>
      <c r="S1775" t="s">
        <v>307</v>
      </c>
      <c r="T1775" t="s">
        <v>307</v>
      </c>
      <c r="U1775" t="s">
        <v>307</v>
      </c>
      <c r="V1775" t="s">
        <v>307</v>
      </c>
      <c r="W1775" t="s">
        <v>307</v>
      </c>
    </row>
    <row r="1776" spans="1:45" x14ac:dyDescent="0.25">
      <c r="A1776">
        <v>311</v>
      </c>
      <c r="B1776" t="s">
        <v>178</v>
      </c>
      <c r="C1776" t="s">
        <v>36</v>
      </c>
      <c r="D1776" t="s">
        <v>47</v>
      </c>
      <c r="E1776" t="s">
        <v>307</v>
      </c>
      <c r="F1776" t="s">
        <v>307</v>
      </c>
      <c r="G1776" t="s">
        <v>307</v>
      </c>
      <c r="H1776" t="s">
        <v>307</v>
      </c>
      <c r="I1776" t="s">
        <v>307</v>
      </c>
      <c r="J1776" t="s">
        <v>307</v>
      </c>
      <c r="K1776" t="s">
        <v>307</v>
      </c>
      <c r="L1776" t="s">
        <v>307</v>
      </c>
      <c r="M1776" t="s">
        <v>307</v>
      </c>
      <c r="N1776" t="s">
        <v>307</v>
      </c>
      <c r="O1776" t="s">
        <v>307</v>
      </c>
      <c r="P1776" t="s">
        <v>307</v>
      </c>
      <c r="Q1776" t="s">
        <v>307</v>
      </c>
      <c r="R1776" t="s">
        <v>307</v>
      </c>
      <c r="S1776" t="s">
        <v>307</v>
      </c>
      <c r="T1776" t="s">
        <v>307</v>
      </c>
      <c r="U1776" t="s">
        <v>307</v>
      </c>
      <c r="V1776" t="s">
        <v>307</v>
      </c>
      <c r="W1776" t="s">
        <v>307</v>
      </c>
      <c r="X1776" t="s">
        <v>307</v>
      </c>
      <c r="Y1776" t="s">
        <v>307</v>
      </c>
      <c r="Z1776" t="s">
        <v>307</v>
      </c>
      <c r="AA1776" t="s">
        <v>307</v>
      </c>
      <c r="AB1776" t="s">
        <v>307</v>
      </c>
      <c r="AC1776" t="s">
        <v>307</v>
      </c>
      <c r="AD1776" t="s">
        <v>307</v>
      </c>
      <c r="AE1776" t="s">
        <v>307</v>
      </c>
      <c r="AF1776" t="s">
        <v>307</v>
      </c>
      <c r="AG1776" t="s">
        <v>307</v>
      </c>
      <c r="AH1776" t="s">
        <v>307</v>
      </c>
      <c r="AI1776" t="s">
        <v>307</v>
      </c>
      <c r="AJ1776" t="s">
        <v>307</v>
      </c>
      <c r="AK1776" t="s">
        <v>307</v>
      </c>
      <c r="AL1776" t="s">
        <v>307</v>
      </c>
      <c r="AM1776" t="s">
        <v>307</v>
      </c>
      <c r="AN1776" t="s">
        <v>307</v>
      </c>
      <c r="AO1776" t="s">
        <v>307</v>
      </c>
      <c r="AP1776" t="s">
        <v>307</v>
      </c>
      <c r="AQ1776" t="s">
        <v>307</v>
      </c>
      <c r="AR1776" t="s">
        <v>307</v>
      </c>
      <c r="AS1776" t="s">
        <v>307</v>
      </c>
    </row>
    <row r="1777" spans="1:45" x14ac:dyDescent="0.25">
      <c r="A1777">
        <v>311</v>
      </c>
      <c r="B1777" t="s">
        <v>178</v>
      </c>
      <c r="C1777" t="s">
        <v>36</v>
      </c>
      <c r="D1777" t="s">
        <v>48</v>
      </c>
      <c r="E1777" t="s">
        <v>307</v>
      </c>
      <c r="F1777" t="s">
        <v>307</v>
      </c>
      <c r="G1777" t="s">
        <v>307</v>
      </c>
      <c r="H1777" t="s">
        <v>307</v>
      </c>
      <c r="I1777" t="s">
        <v>307</v>
      </c>
      <c r="J1777" t="s">
        <v>307</v>
      </c>
      <c r="K1777" t="s">
        <v>307</v>
      </c>
      <c r="L1777" t="s">
        <v>307</v>
      </c>
      <c r="M1777" t="s">
        <v>307</v>
      </c>
      <c r="N1777" t="s">
        <v>307</v>
      </c>
      <c r="O1777" t="s">
        <v>307</v>
      </c>
      <c r="P1777" t="s">
        <v>307</v>
      </c>
      <c r="Q1777" t="s">
        <v>307</v>
      </c>
      <c r="R1777" t="s">
        <v>307</v>
      </c>
      <c r="S1777" t="s">
        <v>307</v>
      </c>
      <c r="T1777" t="s">
        <v>307</v>
      </c>
      <c r="U1777" t="s">
        <v>307</v>
      </c>
      <c r="V1777" t="s">
        <v>307</v>
      </c>
      <c r="W1777" t="s">
        <v>307</v>
      </c>
      <c r="X1777" t="s">
        <v>307</v>
      </c>
      <c r="Y1777" t="s">
        <v>307</v>
      </c>
      <c r="Z1777" t="s">
        <v>307</v>
      </c>
      <c r="AA1777" t="s">
        <v>307</v>
      </c>
      <c r="AB1777" t="s">
        <v>307</v>
      </c>
      <c r="AC1777" t="s">
        <v>307</v>
      </c>
      <c r="AD1777" t="s">
        <v>307</v>
      </c>
      <c r="AE1777" t="s">
        <v>307</v>
      </c>
      <c r="AF1777" t="s">
        <v>307</v>
      </c>
      <c r="AG1777" t="s">
        <v>307</v>
      </c>
      <c r="AH1777" t="s">
        <v>307</v>
      </c>
      <c r="AI1777" t="s">
        <v>307</v>
      </c>
      <c r="AJ1777" t="s">
        <v>307</v>
      </c>
      <c r="AK1777" t="s">
        <v>307</v>
      </c>
      <c r="AL1777" t="s">
        <v>307</v>
      </c>
      <c r="AM1777" t="s">
        <v>307</v>
      </c>
      <c r="AN1777" t="s">
        <v>307</v>
      </c>
      <c r="AO1777" t="s">
        <v>307</v>
      </c>
      <c r="AP1777" t="s">
        <v>307</v>
      </c>
      <c r="AQ1777" t="s">
        <v>307</v>
      </c>
      <c r="AR1777" t="s">
        <v>307</v>
      </c>
      <c r="AS1777" t="s">
        <v>307</v>
      </c>
    </row>
    <row r="1778" spans="1:45" x14ac:dyDescent="0.25">
      <c r="A1778">
        <v>311</v>
      </c>
      <c r="B1778" t="s">
        <v>178</v>
      </c>
      <c r="C1778" t="s">
        <v>36</v>
      </c>
      <c r="D1778" t="s">
        <v>49</v>
      </c>
      <c r="E1778" t="s">
        <v>307</v>
      </c>
      <c r="F1778" t="s">
        <v>307</v>
      </c>
      <c r="G1778" t="s">
        <v>307</v>
      </c>
      <c r="H1778" t="s">
        <v>307</v>
      </c>
      <c r="I1778" t="s">
        <v>307</v>
      </c>
      <c r="J1778" t="s">
        <v>307</v>
      </c>
      <c r="K1778" t="s">
        <v>307</v>
      </c>
      <c r="L1778" t="s">
        <v>307</v>
      </c>
      <c r="M1778" t="s">
        <v>307</v>
      </c>
      <c r="N1778" t="s">
        <v>307</v>
      </c>
      <c r="O1778" t="s">
        <v>307</v>
      </c>
      <c r="P1778" t="s">
        <v>307</v>
      </c>
      <c r="Q1778" t="s">
        <v>307</v>
      </c>
      <c r="R1778" t="s">
        <v>307</v>
      </c>
      <c r="S1778" t="s">
        <v>307</v>
      </c>
      <c r="T1778" t="s">
        <v>307</v>
      </c>
      <c r="U1778" t="s">
        <v>307</v>
      </c>
      <c r="V1778" t="s">
        <v>307</v>
      </c>
      <c r="W1778" t="s">
        <v>307</v>
      </c>
      <c r="X1778" t="s">
        <v>307</v>
      </c>
      <c r="Y1778" t="s">
        <v>307</v>
      </c>
      <c r="Z1778" t="s">
        <v>307</v>
      </c>
      <c r="AA1778" t="s">
        <v>307</v>
      </c>
      <c r="AB1778" t="s">
        <v>307</v>
      </c>
      <c r="AC1778" t="s">
        <v>307</v>
      </c>
      <c r="AD1778" t="s">
        <v>307</v>
      </c>
      <c r="AE1778" t="s">
        <v>307</v>
      </c>
      <c r="AF1778" t="s">
        <v>307</v>
      </c>
      <c r="AG1778" t="s">
        <v>307</v>
      </c>
      <c r="AH1778" t="s">
        <v>307</v>
      </c>
      <c r="AI1778" t="s">
        <v>307</v>
      </c>
      <c r="AJ1778" t="s">
        <v>307</v>
      </c>
      <c r="AK1778" t="s">
        <v>307</v>
      </c>
      <c r="AL1778" t="s">
        <v>307</v>
      </c>
      <c r="AM1778" t="s">
        <v>307</v>
      </c>
      <c r="AN1778" t="s">
        <v>307</v>
      </c>
      <c r="AO1778" t="s">
        <v>307</v>
      </c>
      <c r="AP1778" t="s">
        <v>307</v>
      </c>
      <c r="AQ1778" t="s">
        <v>307</v>
      </c>
      <c r="AR1778" t="s">
        <v>307</v>
      </c>
      <c r="AS1778" t="s">
        <v>307</v>
      </c>
    </row>
    <row r="1779" spans="1:45" x14ac:dyDescent="0.25">
      <c r="A1779">
        <v>311</v>
      </c>
      <c r="B1779" t="s">
        <v>178</v>
      </c>
      <c r="C1779" t="s">
        <v>37</v>
      </c>
      <c r="D1779" t="s">
        <v>47</v>
      </c>
      <c r="E1779" t="s">
        <v>307</v>
      </c>
      <c r="F1779" t="s">
        <v>307</v>
      </c>
      <c r="G1779" t="s">
        <v>307</v>
      </c>
      <c r="H1779" t="s">
        <v>307</v>
      </c>
      <c r="I1779" t="s">
        <v>307</v>
      </c>
      <c r="J1779" t="s">
        <v>307</v>
      </c>
      <c r="K1779" t="s">
        <v>307</v>
      </c>
      <c r="L1779" t="s">
        <v>307</v>
      </c>
      <c r="M1779" t="s">
        <v>307</v>
      </c>
      <c r="N1779" t="s">
        <v>307</v>
      </c>
      <c r="O1779" t="s">
        <v>307</v>
      </c>
      <c r="P1779" t="s">
        <v>307</v>
      </c>
      <c r="Q1779" t="s">
        <v>307</v>
      </c>
      <c r="R1779" t="s">
        <v>307</v>
      </c>
      <c r="S1779" t="s">
        <v>307</v>
      </c>
      <c r="T1779" t="s">
        <v>307</v>
      </c>
      <c r="U1779" t="s">
        <v>307</v>
      </c>
      <c r="V1779" t="s">
        <v>307</v>
      </c>
      <c r="W1779" t="s">
        <v>307</v>
      </c>
      <c r="X1779" t="s">
        <v>307</v>
      </c>
      <c r="Y1779" t="s">
        <v>307</v>
      </c>
      <c r="Z1779" t="s">
        <v>307</v>
      </c>
      <c r="AA1779" t="s">
        <v>307</v>
      </c>
      <c r="AB1779" t="s">
        <v>307</v>
      </c>
      <c r="AC1779" t="s">
        <v>307</v>
      </c>
      <c r="AD1779" t="s">
        <v>307</v>
      </c>
      <c r="AE1779" t="s">
        <v>307</v>
      </c>
      <c r="AF1779" t="s">
        <v>307</v>
      </c>
      <c r="AG1779" t="s">
        <v>307</v>
      </c>
      <c r="AH1779" t="s">
        <v>307</v>
      </c>
      <c r="AI1779" t="s">
        <v>307</v>
      </c>
      <c r="AJ1779" t="s">
        <v>307</v>
      </c>
      <c r="AK1779" t="s">
        <v>307</v>
      </c>
      <c r="AL1779" t="s">
        <v>307</v>
      </c>
      <c r="AM1779" t="s">
        <v>307</v>
      </c>
      <c r="AN1779" t="s">
        <v>307</v>
      </c>
      <c r="AO1779" t="s">
        <v>307</v>
      </c>
      <c r="AP1779" t="s">
        <v>307</v>
      </c>
      <c r="AQ1779" t="s">
        <v>307</v>
      </c>
      <c r="AR1779" t="s">
        <v>307</v>
      </c>
      <c r="AS1779" t="s">
        <v>307</v>
      </c>
    </row>
    <row r="1780" spans="1:45" x14ac:dyDescent="0.25">
      <c r="A1780">
        <v>311</v>
      </c>
      <c r="B1780" t="s">
        <v>178</v>
      </c>
      <c r="C1780" t="s">
        <v>37</v>
      </c>
      <c r="D1780" t="s">
        <v>48</v>
      </c>
      <c r="E1780" t="s">
        <v>307</v>
      </c>
      <c r="F1780" t="s">
        <v>307</v>
      </c>
      <c r="G1780" t="s">
        <v>307</v>
      </c>
      <c r="H1780" t="s">
        <v>307</v>
      </c>
      <c r="I1780" t="s">
        <v>307</v>
      </c>
      <c r="J1780" t="s">
        <v>307</v>
      </c>
      <c r="K1780" t="s">
        <v>307</v>
      </c>
      <c r="L1780" t="s">
        <v>307</v>
      </c>
      <c r="M1780" t="s">
        <v>307</v>
      </c>
      <c r="N1780" t="s">
        <v>307</v>
      </c>
      <c r="O1780" t="s">
        <v>307</v>
      </c>
      <c r="P1780" t="s">
        <v>307</v>
      </c>
      <c r="Q1780" t="s">
        <v>307</v>
      </c>
      <c r="R1780" t="s">
        <v>307</v>
      </c>
      <c r="S1780" t="s">
        <v>307</v>
      </c>
      <c r="T1780" t="s">
        <v>307</v>
      </c>
      <c r="U1780" t="s">
        <v>307</v>
      </c>
      <c r="V1780" t="s">
        <v>307</v>
      </c>
      <c r="W1780" t="s">
        <v>307</v>
      </c>
      <c r="X1780" t="s">
        <v>307</v>
      </c>
      <c r="Y1780" t="s">
        <v>307</v>
      </c>
      <c r="Z1780" t="s">
        <v>307</v>
      </c>
      <c r="AA1780" t="s">
        <v>307</v>
      </c>
      <c r="AB1780" t="s">
        <v>307</v>
      </c>
      <c r="AC1780" t="s">
        <v>307</v>
      </c>
      <c r="AD1780" t="s">
        <v>307</v>
      </c>
      <c r="AE1780" t="s">
        <v>307</v>
      </c>
      <c r="AF1780" t="s">
        <v>307</v>
      </c>
      <c r="AG1780" t="s">
        <v>307</v>
      </c>
      <c r="AH1780" t="s">
        <v>307</v>
      </c>
      <c r="AI1780" t="s">
        <v>307</v>
      </c>
      <c r="AJ1780" t="s">
        <v>307</v>
      </c>
      <c r="AK1780" t="s">
        <v>307</v>
      </c>
      <c r="AL1780" t="s">
        <v>307</v>
      </c>
      <c r="AM1780" t="s">
        <v>307</v>
      </c>
      <c r="AN1780" t="s">
        <v>307</v>
      </c>
      <c r="AO1780" t="s">
        <v>307</v>
      </c>
      <c r="AP1780" t="s">
        <v>307</v>
      </c>
      <c r="AQ1780" t="s">
        <v>307</v>
      </c>
      <c r="AR1780" t="s">
        <v>307</v>
      </c>
      <c r="AS1780" t="s">
        <v>307</v>
      </c>
    </row>
    <row r="1781" spans="1:45" x14ac:dyDescent="0.25">
      <c r="A1781">
        <v>311</v>
      </c>
      <c r="B1781" t="s">
        <v>178</v>
      </c>
      <c r="C1781" t="s">
        <v>37</v>
      </c>
      <c r="D1781" t="s">
        <v>49</v>
      </c>
      <c r="E1781" t="s">
        <v>307</v>
      </c>
      <c r="F1781" t="s">
        <v>307</v>
      </c>
      <c r="G1781" t="s">
        <v>307</v>
      </c>
      <c r="H1781" t="s">
        <v>307</v>
      </c>
      <c r="I1781" t="s">
        <v>307</v>
      </c>
      <c r="J1781" t="s">
        <v>307</v>
      </c>
      <c r="K1781" t="s">
        <v>307</v>
      </c>
      <c r="L1781" t="s">
        <v>307</v>
      </c>
      <c r="M1781" t="s">
        <v>307</v>
      </c>
      <c r="N1781" t="s">
        <v>307</v>
      </c>
      <c r="O1781" t="s">
        <v>307</v>
      </c>
      <c r="P1781" t="s">
        <v>307</v>
      </c>
      <c r="Q1781" t="s">
        <v>307</v>
      </c>
      <c r="R1781" t="s">
        <v>307</v>
      </c>
      <c r="S1781" t="s">
        <v>307</v>
      </c>
      <c r="T1781" t="s">
        <v>307</v>
      </c>
      <c r="U1781" t="s">
        <v>307</v>
      </c>
      <c r="V1781" t="s">
        <v>307</v>
      </c>
      <c r="W1781" t="s">
        <v>307</v>
      </c>
      <c r="X1781" t="s">
        <v>307</v>
      </c>
      <c r="Y1781" t="s">
        <v>307</v>
      </c>
      <c r="Z1781" t="s">
        <v>307</v>
      </c>
      <c r="AA1781" t="s">
        <v>307</v>
      </c>
      <c r="AB1781" t="s">
        <v>307</v>
      </c>
      <c r="AC1781" t="s">
        <v>307</v>
      </c>
      <c r="AD1781" t="s">
        <v>307</v>
      </c>
      <c r="AE1781" t="s">
        <v>307</v>
      </c>
      <c r="AF1781" t="s">
        <v>307</v>
      </c>
      <c r="AG1781" t="s">
        <v>307</v>
      </c>
      <c r="AH1781" t="s">
        <v>307</v>
      </c>
      <c r="AI1781" t="s">
        <v>307</v>
      </c>
      <c r="AJ1781" t="s">
        <v>307</v>
      </c>
      <c r="AK1781" t="s">
        <v>307</v>
      </c>
      <c r="AL1781" t="s">
        <v>307</v>
      </c>
      <c r="AM1781" t="s">
        <v>307</v>
      </c>
      <c r="AN1781" t="s">
        <v>307</v>
      </c>
      <c r="AO1781" t="s">
        <v>307</v>
      </c>
      <c r="AP1781" t="s">
        <v>307</v>
      </c>
      <c r="AQ1781" t="s">
        <v>307</v>
      </c>
      <c r="AR1781" t="s">
        <v>307</v>
      </c>
      <c r="AS1781" t="s">
        <v>307</v>
      </c>
    </row>
    <row r="1782" spans="1:45" x14ac:dyDescent="0.25">
      <c r="A1782">
        <v>311</v>
      </c>
      <c r="B1782" t="s">
        <v>178</v>
      </c>
      <c r="C1782" t="s">
        <v>476</v>
      </c>
      <c r="D1782" t="s">
        <v>48</v>
      </c>
      <c r="E1782" t="s">
        <v>307</v>
      </c>
      <c r="F1782" t="s">
        <v>307</v>
      </c>
      <c r="G1782" t="s">
        <v>307</v>
      </c>
    </row>
    <row r="1783" spans="1:45" x14ac:dyDescent="0.25">
      <c r="A1783">
        <v>311</v>
      </c>
      <c r="B1783" t="s">
        <v>178</v>
      </c>
      <c r="C1783" t="s">
        <v>477</v>
      </c>
      <c r="D1783" t="s">
        <v>48</v>
      </c>
      <c r="E1783" t="s">
        <v>307</v>
      </c>
      <c r="F1783" t="s">
        <v>307</v>
      </c>
      <c r="G1783" t="s">
        <v>307</v>
      </c>
    </row>
    <row r="1784" spans="1:45" x14ac:dyDescent="0.25">
      <c r="A1784">
        <v>311</v>
      </c>
      <c r="B1784" t="s">
        <v>178</v>
      </c>
      <c r="C1784" t="s">
        <v>45</v>
      </c>
      <c r="D1784" t="s">
        <v>63</v>
      </c>
      <c r="E1784" t="s">
        <v>307</v>
      </c>
      <c r="F1784" t="s">
        <v>307</v>
      </c>
      <c r="G1784" t="s">
        <v>307</v>
      </c>
      <c r="H1784" t="s">
        <v>307</v>
      </c>
      <c r="I1784" t="s">
        <v>307</v>
      </c>
      <c r="J1784" t="s">
        <v>307</v>
      </c>
      <c r="K1784" t="s">
        <v>307</v>
      </c>
      <c r="L1784" t="s">
        <v>307</v>
      </c>
      <c r="M1784" t="s">
        <v>307</v>
      </c>
      <c r="N1784" t="s">
        <v>307</v>
      </c>
      <c r="O1784" t="s">
        <v>307</v>
      </c>
      <c r="P1784" t="s">
        <v>307</v>
      </c>
      <c r="Q1784" t="s">
        <v>307</v>
      </c>
      <c r="R1784" t="s">
        <v>307</v>
      </c>
      <c r="S1784" t="s">
        <v>307</v>
      </c>
      <c r="T1784" t="s">
        <v>307</v>
      </c>
      <c r="U1784" t="s">
        <v>307</v>
      </c>
      <c r="V1784" t="s">
        <v>307</v>
      </c>
      <c r="W1784" t="s">
        <v>307</v>
      </c>
    </row>
    <row r="1785" spans="1:45" x14ac:dyDescent="0.25">
      <c r="A1785">
        <v>311</v>
      </c>
      <c r="B1785" t="s">
        <v>178</v>
      </c>
      <c r="C1785" t="s">
        <v>45</v>
      </c>
      <c r="D1785" t="s">
        <v>64</v>
      </c>
      <c r="E1785" t="s">
        <v>307</v>
      </c>
      <c r="F1785" t="s">
        <v>307</v>
      </c>
      <c r="G1785" t="s">
        <v>307</v>
      </c>
      <c r="H1785" t="s">
        <v>307</v>
      </c>
      <c r="I1785" t="s">
        <v>307</v>
      </c>
      <c r="J1785" t="s">
        <v>307</v>
      </c>
      <c r="K1785" t="s">
        <v>307</v>
      </c>
      <c r="L1785" t="s">
        <v>307</v>
      </c>
      <c r="M1785" t="s">
        <v>307</v>
      </c>
      <c r="N1785" t="s">
        <v>307</v>
      </c>
      <c r="O1785" t="s">
        <v>307</v>
      </c>
      <c r="P1785" t="s">
        <v>307</v>
      </c>
      <c r="Q1785" t="s">
        <v>307</v>
      </c>
      <c r="R1785" t="s">
        <v>307</v>
      </c>
      <c r="S1785" t="s">
        <v>307</v>
      </c>
      <c r="T1785" t="s">
        <v>307</v>
      </c>
      <c r="U1785" t="s">
        <v>307</v>
      </c>
      <c r="V1785" t="s">
        <v>307</v>
      </c>
      <c r="W1785" t="s">
        <v>307</v>
      </c>
    </row>
    <row r="1786" spans="1:45" x14ac:dyDescent="0.25">
      <c r="A1786">
        <v>311</v>
      </c>
      <c r="B1786" t="s">
        <v>178</v>
      </c>
      <c r="C1786" t="s">
        <v>40</v>
      </c>
      <c r="D1786" t="s">
        <v>52</v>
      </c>
      <c r="E1786" t="s">
        <v>307</v>
      </c>
      <c r="F1786" t="s">
        <v>307</v>
      </c>
      <c r="G1786" t="s">
        <v>307</v>
      </c>
      <c r="H1786" t="s">
        <v>307</v>
      </c>
      <c r="I1786" t="s">
        <v>307</v>
      </c>
      <c r="J1786" t="s">
        <v>307</v>
      </c>
      <c r="K1786" t="s">
        <v>307</v>
      </c>
      <c r="L1786" t="s">
        <v>307</v>
      </c>
      <c r="M1786" t="s">
        <v>307</v>
      </c>
      <c r="N1786" t="s">
        <v>307</v>
      </c>
      <c r="O1786" t="s">
        <v>307</v>
      </c>
      <c r="P1786" t="s">
        <v>307</v>
      </c>
      <c r="Q1786" t="s">
        <v>307</v>
      </c>
      <c r="R1786" t="s">
        <v>307</v>
      </c>
      <c r="S1786" t="s">
        <v>307</v>
      </c>
      <c r="T1786" t="s">
        <v>307</v>
      </c>
      <c r="U1786" t="s">
        <v>307</v>
      </c>
      <c r="V1786" t="s">
        <v>307</v>
      </c>
      <c r="W1786" t="s">
        <v>307</v>
      </c>
      <c r="X1786" t="s">
        <v>307</v>
      </c>
      <c r="Y1786" t="s">
        <v>307</v>
      </c>
      <c r="Z1786" t="s">
        <v>307</v>
      </c>
    </row>
    <row r="1787" spans="1:45" x14ac:dyDescent="0.25">
      <c r="A1787">
        <v>311</v>
      </c>
      <c r="B1787" t="s">
        <v>178</v>
      </c>
      <c r="C1787" t="s">
        <v>40</v>
      </c>
      <c r="D1787" t="s">
        <v>53</v>
      </c>
      <c r="E1787" t="s">
        <v>307</v>
      </c>
      <c r="F1787" t="s">
        <v>307</v>
      </c>
      <c r="G1787" t="s">
        <v>307</v>
      </c>
      <c r="H1787" t="s">
        <v>307</v>
      </c>
      <c r="I1787" t="s">
        <v>307</v>
      </c>
      <c r="J1787" t="s">
        <v>307</v>
      </c>
      <c r="K1787" t="s">
        <v>307</v>
      </c>
      <c r="L1787" t="s">
        <v>307</v>
      </c>
      <c r="M1787" t="s">
        <v>307</v>
      </c>
      <c r="N1787" t="s">
        <v>307</v>
      </c>
      <c r="O1787" t="s">
        <v>307</v>
      </c>
      <c r="P1787" t="s">
        <v>307</v>
      </c>
      <c r="Q1787" t="s">
        <v>307</v>
      </c>
      <c r="R1787" t="s">
        <v>307</v>
      </c>
      <c r="S1787" t="s">
        <v>307</v>
      </c>
      <c r="T1787" t="s">
        <v>307</v>
      </c>
      <c r="U1787" t="s">
        <v>307</v>
      </c>
      <c r="V1787" t="s">
        <v>307</v>
      </c>
      <c r="W1787" t="s">
        <v>307</v>
      </c>
      <c r="X1787" t="s">
        <v>307</v>
      </c>
      <c r="Y1787" t="s">
        <v>307</v>
      </c>
      <c r="Z1787" t="s">
        <v>307</v>
      </c>
    </row>
    <row r="1788" spans="1:45" x14ac:dyDescent="0.25">
      <c r="A1788">
        <v>311</v>
      </c>
      <c r="B1788" t="s">
        <v>178</v>
      </c>
      <c r="C1788" t="s">
        <v>39</v>
      </c>
      <c r="D1788" t="s">
        <v>50</v>
      </c>
      <c r="E1788" t="s">
        <v>307</v>
      </c>
      <c r="F1788" t="s">
        <v>307</v>
      </c>
      <c r="G1788" t="s">
        <v>307</v>
      </c>
      <c r="H1788" t="s">
        <v>307</v>
      </c>
      <c r="I1788" t="s">
        <v>307</v>
      </c>
      <c r="J1788" t="s">
        <v>307</v>
      </c>
      <c r="K1788" t="s">
        <v>307</v>
      </c>
      <c r="L1788" t="s">
        <v>307</v>
      </c>
      <c r="M1788" t="s">
        <v>307</v>
      </c>
      <c r="N1788" t="s">
        <v>307</v>
      </c>
      <c r="O1788" t="s">
        <v>307</v>
      </c>
      <c r="P1788" t="s">
        <v>307</v>
      </c>
      <c r="Q1788" t="s">
        <v>307</v>
      </c>
      <c r="R1788" t="s">
        <v>307</v>
      </c>
      <c r="S1788" t="s">
        <v>307</v>
      </c>
      <c r="T1788" t="s">
        <v>307</v>
      </c>
      <c r="U1788" t="s">
        <v>307</v>
      </c>
      <c r="V1788" t="s">
        <v>307</v>
      </c>
      <c r="W1788" t="s">
        <v>307</v>
      </c>
      <c r="X1788" t="s">
        <v>307</v>
      </c>
      <c r="Y1788" t="s">
        <v>307</v>
      </c>
      <c r="Z1788" t="s">
        <v>307</v>
      </c>
      <c r="AA1788" t="s">
        <v>307</v>
      </c>
      <c r="AB1788" t="s">
        <v>307</v>
      </c>
      <c r="AC1788" t="s">
        <v>307</v>
      </c>
      <c r="AD1788" t="s">
        <v>307</v>
      </c>
      <c r="AE1788" t="s">
        <v>307</v>
      </c>
      <c r="AF1788" t="s">
        <v>307</v>
      </c>
      <c r="AG1788" t="s">
        <v>307</v>
      </c>
      <c r="AH1788" t="s">
        <v>307</v>
      </c>
      <c r="AI1788" t="s">
        <v>307</v>
      </c>
      <c r="AJ1788" t="s">
        <v>307</v>
      </c>
      <c r="AK1788" t="s">
        <v>307</v>
      </c>
      <c r="AL1788" t="s">
        <v>307</v>
      </c>
      <c r="AM1788" t="s">
        <v>307</v>
      </c>
      <c r="AN1788" t="s">
        <v>307</v>
      </c>
      <c r="AO1788" t="s">
        <v>307</v>
      </c>
      <c r="AP1788" t="s">
        <v>307</v>
      </c>
    </row>
    <row r="1789" spans="1:45" x14ac:dyDescent="0.25">
      <c r="A1789">
        <v>311</v>
      </c>
      <c r="B1789" t="s">
        <v>178</v>
      </c>
      <c r="C1789" t="s">
        <v>39</v>
      </c>
      <c r="D1789" t="s">
        <v>48</v>
      </c>
      <c r="E1789" t="s">
        <v>307</v>
      </c>
      <c r="F1789" t="s">
        <v>307</v>
      </c>
      <c r="G1789" t="s">
        <v>307</v>
      </c>
      <c r="H1789" t="s">
        <v>307</v>
      </c>
      <c r="I1789" t="s">
        <v>307</v>
      </c>
      <c r="J1789" t="s">
        <v>307</v>
      </c>
      <c r="K1789" t="s">
        <v>307</v>
      </c>
      <c r="L1789" t="s">
        <v>307</v>
      </c>
      <c r="M1789" t="s">
        <v>307</v>
      </c>
      <c r="N1789" t="s">
        <v>307</v>
      </c>
      <c r="O1789" t="s">
        <v>307</v>
      </c>
      <c r="P1789" t="s">
        <v>307</v>
      </c>
      <c r="Q1789" t="s">
        <v>307</v>
      </c>
      <c r="R1789" t="s">
        <v>307</v>
      </c>
      <c r="S1789" t="s">
        <v>307</v>
      </c>
      <c r="T1789" t="s">
        <v>307</v>
      </c>
      <c r="U1789" t="s">
        <v>307</v>
      </c>
      <c r="V1789" t="s">
        <v>307</v>
      </c>
      <c r="W1789" t="s">
        <v>307</v>
      </c>
      <c r="X1789" t="s">
        <v>307</v>
      </c>
      <c r="Y1789" t="s">
        <v>307</v>
      </c>
      <c r="Z1789" t="s">
        <v>307</v>
      </c>
      <c r="AA1789" t="s">
        <v>307</v>
      </c>
      <c r="AB1789" t="s">
        <v>307</v>
      </c>
      <c r="AC1789" t="s">
        <v>307</v>
      </c>
      <c r="AD1789" t="s">
        <v>307</v>
      </c>
      <c r="AE1789" t="s">
        <v>307</v>
      </c>
      <c r="AF1789" t="s">
        <v>307</v>
      </c>
      <c r="AG1789" t="s">
        <v>307</v>
      </c>
      <c r="AH1789" t="s">
        <v>307</v>
      </c>
      <c r="AI1789" t="s">
        <v>307</v>
      </c>
      <c r="AJ1789" t="s">
        <v>307</v>
      </c>
      <c r="AK1789" t="s">
        <v>307</v>
      </c>
      <c r="AL1789" t="s">
        <v>307</v>
      </c>
      <c r="AM1789" t="s">
        <v>307</v>
      </c>
      <c r="AN1789" t="s">
        <v>307</v>
      </c>
      <c r="AO1789" t="s">
        <v>307</v>
      </c>
      <c r="AP1789" t="s">
        <v>307</v>
      </c>
    </row>
    <row r="1790" spans="1:45" x14ac:dyDescent="0.25">
      <c r="A1790">
        <v>311</v>
      </c>
      <c r="B1790" t="s">
        <v>178</v>
      </c>
      <c r="C1790" t="s">
        <v>39</v>
      </c>
      <c r="D1790" t="s">
        <v>51</v>
      </c>
      <c r="E1790" t="s">
        <v>307</v>
      </c>
      <c r="F1790" t="s">
        <v>307</v>
      </c>
      <c r="G1790" t="s">
        <v>307</v>
      </c>
      <c r="H1790" t="s">
        <v>307</v>
      </c>
      <c r="I1790" t="s">
        <v>307</v>
      </c>
      <c r="J1790" t="s">
        <v>307</v>
      </c>
      <c r="K1790" t="s">
        <v>307</v>
      </c>
      <c r="L1790" t="s">
        <v>307</v>
      </c>
      <c r="M1790" t="s">
        <v>307</v>
      </c>
      <c r="N1790" t="s">
        <v>307</v>
      </c>
      <c r="O1790" t="s">
        <v>307</v>
      </c>
      <c r="P1790" t="s">
        <v>307</v>
      </c>
      <c r="Q1790" t="s">
        <v>307</v>
      </c>
      <c r="R1790" t="s">
        <v>307</v>
      </c>
      <c r="S1790" t="s">
        <v>307</v>
      </c>
      <c r="T1790" t="s">
        <v>307</v>
      </c>
      <c r="U1790" t="s">
        <v>307</v>
      </c>
      <c r="V1790" t="s">
        <v>307</v>
      </c>
      <c r="W1790" t="s">
        <v>307</v>
      </c>
      <c r="X1790" t="s">
        <v>307</v>
      </c>
      <c r="Y1790" t="s">
        <v>307</v>
      </c>
      <c r="Z1790" t="s">
        <v>307</v>
      </c>
      <c r="AA1790" t="s">
        <v>307</v>
      </c>
      <c r="AB1790" t="s">
        <v>307</v>
      </c>
      <c r="AC1790" t="s">
        <v>307</v>
      </c>
      <c r="AD1790" t="s">
        <v>307</v>
      </c>
      <c r="AE1790" t="s">
        <v>307</v>
      </c>
      <c r="AF1790" t="s">
        <v>307</v>
      </c>
      <c r="AG1790" t="s">
        <v>307</v>
      </c>
      <c r="AH1790" t="s">
        <v>307</v>
      </c>
      <c r="AI1790" t="s">
        <v>307</v>
      </c>
      <c r="AJ1790" t="s">
        <v>307</v>
      </c>
      <c r="AK1790" t="s">
        <v>307</v>
      </c>
      <c r="AL1790" t="s">
        <v>307</v>
      </c>
      <c r="AM1790" t="s">
        <v>307</v>
      </c>
      <c r="AN1790" t="s">
        <v>307</v>
      </c>
      <c r="AO1790" t="s">
        <v>307</v>
      </c>
      <c r="AP1790" t="s">
        <v>307</v>
      </c>
    </row>
    <row r="1791" spans="1:45" x14ac:dyDescent="0.25">
      <c r="A1791">
        <v>311</v>
      </c>
      <c r="B1791" t="s">
        <v>178</v>
      </c>
      <c r="C1791" t="s">
        <v>46</v>
      </c>
      <c r="D1791" t="s">
        <v>65</v>
      </c>
      <c r="E1791" t="s">
        <v>307</v>
      </c>
      <c r="F1791" t="s">
        <v>307</v>
      </c>
      <c r="G1791" t="s">
        <v>307</v>
      </c>
      <c r="H1791" t="s">
        <v>307</v>
      </c>
      <c r="I1791" t="s">
        <v>307</v>
      </c>
      <c r="J1791" t="s">
        <v>307</v>
      </c>
      <c r="K1791" t="s">
        <v>307</v>
      </c>
      <c r="L1791" t="s">
        <v>307</v>
      </c>
      <c r="M1791" t="s">
        <v>307</v>
      </c>
      <c r="N1791" t="s">
        <v>307</v>
      </c>
      <c r="O1791" t="s">
        <v>307</v>
      </c>
      <c r="P1791" t="s">
        <v>307</v>
      </c>
      <c r="Q1791" t="s">
        <v>307</v>
      </c>
      <c r="R1791" t="s">
        <v>307</v>
      </c>
      <c r="S1791" t="s">
        <v>307</v>
      </c>
      <c r="T1791" t="s">
        <v>307</v>
      </c>
      <c r="U1791" t="s">
        <v>307</v>
      </c>
      <c r="V1791" t="s">
        <v>307</v>
      </c>
      <c r="W1791" t="s">
        <v>307</v>
      </c>
      <c r="X1791" t="s">
        <v>307</v>
      </c>
      <c r="Y1791" t="s">
        <v>307</v>
      </c>
      <c r="Z1791" t="s">
        <v>307</v>
      </c>
    </row>
    <row r="1792" spans="1:45" x14ac:dyDescent="0.25">
      <c r="A1792">
        <v>311</v>
      </c>
      <c r="B1792" t="s">
        <v>178</v>
      </c>
      <c r="C1792" t="s">
        <v>46</v>
      </c>
      <c r="D1792" t="s">
        <v>66</v>
      </c>
      <c r="E1792" t="s">
        <v>307</v>
      </c>
      <c r="F1792" t="s">
        <v>307</v>
      </c>
      <c r="G1792" t="s">
        <v>307</v>
      </c>
      <c r="H1792" t="s">
        <v>307</v>
      </c>
      <c r="I1792" t="s">
        <v>307</v>
      </c>
      <c r="J1792" t="s">
        <v>307</v>
      </c>
      <c r="K1792" t="s">
        <v>307</v>
      </c>
      <c r="L1792" t="s">
        <v>307</v>
      </c>
      <c r="M1792" t="s">
        <v>307</v>
      </c>
      <c r="N1792" t="s">
        <v>307</v>
      </c>
      <c r="O1792" t="s">
        <v>307</v>
      </c>
      <c r="P1792" t="s">
        <v>307</v>
      </c>
      <c r="Q1792" t="s">
        <v>307</v>
      </c>
      <c r="R1792" t="s">
        <v>307</v>
      </c>
      <c r="S1792" t="s">
        <v>307</v>
      </c>
      <c r="T1792" t="s">
        <v>307</v>
      </c>
      <c r="U1792" t="s">
        <v>307</v>
      </c>
      <c r="V1792" t="s">
        <v>307</v>
      </c>
      <c r="W1792" t="s">
        <v>307</v>
      </c>
      <c r="X1792" t="s">
        <v>307</v>
      </c>
      <c r="Y1792" t="s">
        <v>307</v>
      </c>
      <c r="Z1792" t="s">
        <v>307</v>
      </c>
    </row>
    <row r="1793" spans="1:26" x14ac:dyDescent="0.25">
      <c r="A1793">
        <v>311</v>
      </c>
      <c r="B1793" t="s">
        <v>178</v>
      </c>
      <c r="C1793" t="s">
        <v>46</v>
      </c>
      <c r="D1793" t="s">
        <v>67</v>
      </c>
      <c r="E1793" t="s">
        <v>307</v>
      </c>
      <c r="F1793" t="s">
        <v>307</v>
      </c>
      <c r="G1793" t="s">
        <v>307</v>
      </c>
      <c r="H1793" t="s">
        <v>307</v>
      </c>
      <c r="I1793" t="s">
        <v>307</v>
      </c>
      <c r="J1793" t="s">
        <v>307</v>
      </c>
      <c r="K1793" t="s">
        <v>307</v>
      </c>
      <c r="L1793" t="s">
        <v>307</v>
      </c>
      <c r="M1793" t="s">
        <v>307</v>
      </c>
      <c r="N1793" t="s">
        <v>307</v>
      </c>
      <c r="O1793" t="s">
        <v>307</v>
      </c>
      <c r="P1793" t="s">
        <v>307</v>
      </c>
      <c r="Q1793" t="s">
        <v>307</v>
      </c>
      <c r="R1793" t="s">
        <v>307</v>
      </c>
      <c r="S1793" t="s">
        <v>307</v>
      </c>
      <c r="T1793" t="s">
        <v>307</v>
      </c>
      <c r="U1793" t="s">
        <v>307</v>
      </c>
      <c r="V1793" t="s">
        <v>307</v>
      </c>
      <c r="W1793" t="s">
        <v>307</v>
      </c>
      <c r="X1793" t="s">
        <v>307</v>
      </c>
      <c r="Y1793" t="s">
        <v>307</v>
      </c>
      <c r="Z1793" t="s">
        <v>307</v>
      </c>
    </row>
    <row r="1794" spans="1:26" x14ac:dyDescent="0.25">
      <c r="A1794">
        <v>311</v>
      </c>
      <c r="B1794" t="s">
        <v>178</v>
      </c>
      <c r="C1794" t="s">
        <v>46</v>
      </c>
      <c r="D1794" t="s">
        <v>68</v>
      </c>
      <c r="E1794" t="s">
        <v>307</v>
      </c>
      <c r="F1794" t="s">
        <v>307</v>
      </c>
      <c r="G1794" t="s">
        <v>307</v>
      </c>
      <c r="H1794" t="s">
        <v>307</v>
      </c>
      <c r="I1794" t="s">
        <v>307</v>
      </c>
      <c r="J1794" t="s">
        <v>307</v>
      </c>
      <c r="K1794" t="s">
        <v>307</v>
      </c>
      <c r="L1794" t="s">
        <v>307</v>
      </c>
      <c r="M1794" t="s">
        <v>307</v>
      </c>
      <c r="N1794" t="s">
        <v>307</v>
      </c>
      <c r="O1794" t="s">
        <v>307</v>
      </c>
      <c r="P1794" t="s">
        <v>307</v>
      </c>
      <c r="Q1794" t="s">
        <v>307</v>
      </c>
      <c r="R1794" t="s">
        <v>307</v>
      </c>
      <c r="S1794" t="s">
        <v>307</v>
      </c>
      <c r="T1794" t="s">
        <v>307</v>
      </c>
      <c r="U1794" t="s">
        <v>307</v>
      </c>
      <c r="V1794" t="s">
        <v>307</v>
      </c>
      <c r="W1794" t="s">
        <v>307</v>
      </c>
      <c r="X1794" t="s">
        <v>307</v>
      </c>
      <c r="Y1794" t="s">
        <v>307</v>
      </c>
      <c r="Z1794" t="s">
        <v>307</v>
      </c>
    </row>
    <row r="1795" spans="1:26" x14ac:dyDescent="0.25">
      <c r="A1795">
        <v>311</v>
      </c>
      <c r="B1795" t="s">
        <v>178</v>
      </c>
      <c r="C1795" t="s">
        <v>46</v>
      </c>
      <c r="D1795" t="s">
        <v>69</v>
      </c>
      <c r="E1795" t="s">
        <v>307</v>
      </c>
      <c r="F1795" t="s">
        <v>307</v>
      </c>
      <c r="G1795" t="s">
        <v>307</v>
      </c>
      <c r="H1795" t="s">
        <v>307</v>
      </c>
      <c r="I1795" t="s">
        <v>307</v>
      </c>
      <c r="J1795" t="s">
        <v>307</v>
      </c>
      <c r="K1795" t="s">
        <v>307</v>
      </c>
      <c r="L1795" t="s">
        <v>307</v>
      </c>
      <c r="M1795" t="s">
        <v>307</v>
      </c>
      <c r="N1795" t="s">
        <v>307</v>
      </c>
      <c r="O1795" t="s">
        <v>307</v>
      </c>
      <c r="P1795" t="s">
        <v>307</v>
      </c>
      <c r="Q1795" t="s">
        <v>307</v>
      </c>
      <c r="R1795" t="s">
        <v>307</v>
      </c>
      <c r="S1795" t="s">
        <v>307</v>
      </c>
      <c r="T1795" t="s">
        <v>307</v>
      </c>
      <c r="U1795" t="s">
        <v>307</v>
      </c>
      <c r="V1795" t="s">
        <v>307</v>
      </c>
      <c r="W1795" t="s">
        <v>307</v>
      </c>
      <c r="X1795" t="s">
        <v>307</v>
      </c>
      <c r="Y1795" t="s">
        <v>307</v>
      </c>
      <c r="Z1795" t="s">
        <v>307</v>
      </c>
    </row>
    <row r="1796" spans="1:26" x14ac:dyDescent="0.25">
      <c r="A1796">
        <v>311</v>
      </c>
      <c r="B1796" t="s">
        <v>178</v>
      </c>
      <c r="C1796" t="s">
        <v>46</v>
      </c>
      <c r="D1796" t="s">
        <v>70</v>
      </c>
      <c r="E1796" t="s">
        <v>307</v>
      </c>
      <c r="F1796" t="s">
        <v>307</v>
      </c>
      <c r="G1796" t="s">
        <v>307</v>
      </c>
      <c r="H1796" t="s">
        <v>307</v>
      </c>
      <c r="I1796" t="s">
        <v>307</v>
      </c>
      <c r="J1796" t="s">
        <v>307</v>
      </c>
      <c r="K1796" t="s">
        <v>307</v>
      </c>
      <c r="L1796" t="s">
        <v>307</v>
      </c>
      <c r="M1796" t="s">
        <v>307</v>
      </c>
      <c r="N1796" t="s">
        <v>307</v>
      </c>
      <c r="O1796" t="s">
        <v>307</v>
      </c>
      <c r="P1796" t="s">
        <v>307</v>
      </c>
      <c r="Q1796" t="s">
        <v>307</v>
      </c>
      <c r="R1796" t="s">
        <v>307</v>
      </c>
      <c r="S1796" t="s">
        <v>307</v>
      </c>
      <c r="T1796" t="s">
        <v>307</v>
      </c>
      <c r="U1796" t="s">
        <v>307</v>
      </c>
      <c r="V1796" t="s">
        <v>307</v>
      </c>
      <c r="W1796" t="s">
        <v>307</v>
      </c>
      <c r="X1796" t="s">
        <v>307</v>
      </c>
      <c r="Y1796" t="s">
        <v>307</v>
      </c>
      <c r="Z1796" t="s">
        <v>307</v>
      </c>
    </row>
    <row r="1797" spans="1:26" x14ac:dyDescent="0.25">
      <c r="A1797">
        <v>311</v>
      </c>
      <c r="B1797" t="s">
        <v>178</v>
      </c>
      <c r="C1797" t="s">
        <v>46</v>
      </c>
      <c r="D1797" t="s">
        <v>71</v>
      </c>
      <c r="E1797" t="s">
        <v>307</v>
      </c>
      <c r="F1797" t="s">
        <v>307</v>
      </c>
      <c r="G1797" t="s">
        <v>307</v>
      </c>
      <c r="H1797" t="s">
        <v>307</v>
      </c>
      <c r="I1797" t="s">
        <v>307</v>
      </c>
      <c r="J1797" t="s">
        <v>307</v>
      </c>
      <c r="K1797" t="s">
        <v>307</v>
      </c>
      <c r="L1797" t="s">
        <v>307</v>
      </c>
      <c r="M1797" t="s">
        <v>307</v>
      </c>
      <c r="N1797" t="s">
        <v>307</v>
      </c>
      <c r="O1797" t="s">
        <v>307</v>
      </c>
      <c r="P1797" t="s">
        <v>307</v>
      </c>
      <c r="Q1797" t="s">
        <v>307</v>
      </c>
      <c r="R1797" t="s">
        <v>307</v>
      </c>
      <c r="S1797" t="s">
        <v>307</v>
      </c>
      <c r="T1797" t="s">
        <v>307</v>
      </c>
      <c r="U1797" t="s">
        <v>307</v>
      </c>
      <c r="V1797" t="s">
        <v>307</v>
      </c>
      <c r="W1797" t="s">
        <v>307</v>
      </c>
      <c r="X1797" t="s">
        <v>307</v>
      </c>
      <c r="Y1797" t="s">
        <v>307</v>
      </c>
      <c r="Z1797" t="s">
        <v>307</v>
      </c>
    </row>
    <row r="1798" spans="1:26" x14ac:dyDescent="0.25">
      <c r="A1798">
        <v>311</v>
      </c>
      <c r="B1798" t="s">
        <v>178</v>
      </c>
      <c r="C1798" t="s">
        <v>46</v>
      </c>
      <c r="D1798" t="s">
        <v>72</v>
      </c>
      <c r="E1798" t="s">
        <v>307</v>
      </c>
      <c r="F1798" t="s">
        <v>307</v>
      </c>
      <c r="G1798" t="s">
        <v>307</v>
      </c>
      <c r="H1798" t="s">
        <v>307</v>
      </c>
      <c r="I1798" t="s">
        <v>307</v>
      </c>
      <c r="J1798" t="s">
        <v>307</v>
      </c>
      <c r="K1798" t="s">
        <v>307</v>
      </c>
      <c r="L1798" t="s">
        <v>307</v>
      </c>
      <c r="M1798" t="s">
        <v>307</v>
      </c>
      <c r="N1798" t="s">
        <v>307</v>
      </c>
      <c r="O1798" t="s">
        <v>307</v>
      </c>
      <c r="P1798" t="s">
        <v>307</v>
      </c>
      <c r="Q1798" t="s">
        <v>307</v>
      </c>
      <c r="R1798" t="s">
        <v>307</v>
      </c>
      <c r="S1798" t="s">
        <v>307</v>
      </c>
      <c r="T1798" t="s">
        <v>307</v>
      </c>
      <c r="U1798" t="s">
        <v>307</v>
      </c>
      <c r="V1798" t="s">
        <v>307</v>
      </c>
      <c r="W1798" t="s">
        <v>307</v>
      </c>
      <c r="X1798" t="s">
        <v>307</v>
      </c>
      <c r="Y1798" t="s">
        <v>307</v>
      </c>
      <c r="Z1798" t="s">
        <v>307</v>
      </c>
    </row>
    <row r="1799" spans="1:26" x14ac:dyDescent="0.25">
      <c r="A1799">
        <v>311</v>
      </c>
      <c r="B1799" t="s">
        <v>178</v>
      </c>
      <c r="C1799" t="s">
        <v>46</v>
      </c>
      <c r="D1799" t="s">
        <v>47</v>
      </c>
      <c r="E1799" t="s">
        <v>307</v>
      </c>
      <c r="F1799" t="s">
        <v>307</v>
      </c>
      <c r="G1799" t="s">
        <v>307</v>
      </c>
      <c r="H1799" t="s">
        <v>307</v>
      </c>
      <c r="I1799" t="s">
        <v>307</v>
      </c>
      <c r="J1799" t="s">
        <v>307</v>
      </c>
      <c r="K1799" t="s">
        <v>307</v>
      </c>
      <c r="L1799" t="s">
        <v>307</v>
      </c>
      <c r="M1799" t="s">
        <v>307</v>
      </c>
      <c r="N1799" t="s">
        <v>307</v>
      </c>
      <c r="O1799" t="s">
        <v>307</v>
      </c>
      <c r="P1799" t="s">
        <v>307</v>
      </c>
      <c r="Q1799" t="s">
        <v>307</v>
      </c>
      <c r="R1799" t="s">
        <v>307</v>
      </c>
      <c r="S1799" t="s">
        <v>307</v>
      </c>
      <c r="T1799" t="s">
        <v>307</v>
      </c>
      <c r="U1799" t="s">
        <v>307</v>
      </c>
      <c r="V1799" t="s">
        <v>307</v>
      </c>
      <c r="W1799" t="s">
        <v>307</v>
      </c>
      <c r="X1799" t="s">
        <v>307</v>
      </c>
      <c r="Y1799" t="s">
        <v>307</v>
      </c>
      <c r="Z1799" t="s">
        <v>307</v>
      </c>
    </row>
    <row r="1800" spans="1:26" x14ac:dyDescent="0.25">
      <c r="A1800">
        <v>311</v>
      </c>
      <c r="B1800" t="s">
        <v>178</v>
      </c>
      <c r="C1800" t="s">
        <v>46</v>
      </c>
      <c r="D1800" t="s">
        <v>48</v>
      </c>
      <c r="E1800" t="s">
        <v>307</v>
      </c>
      <c r="F1800" t="s">
        <v>307</v>
      </c>
      <c r="G1800" t="s">
        <v>307</v>
      </c>
      <c r="H1800" t="s">
        <v>307</v>
      </c>
      <c r="I1800" t="s">
        <v>307</v>
      </c>
      <c r="J1800" t="s">
        <v>307</v>
      </c>
      <c r="K1800" t="s">
        <v>307</v>
      </c>
      <c r="L1800" t="s">
        <v>307</v>
      </c>
      <c r="M1800" t="s">
        <v>307</v>
      </c>
      <c r="N1800" t="s">
        <v>307</v>
      </c>
      <c r="O1800" t="s">
        <v>307</v>
      </c>
      <c r="P1800" t="s">
        <v>307</v>
      </c>
      <c r="Q1800" t="s">
        <v>307</v>
      </c>
      <c r="R1800" t="s">
        <v>307</v>
      </c>
      <c r="S1800" t="s">
        <v>307</v>
      </c>
      <c r="T1800" t="s">
        <v>307</v>
      </c>
      <c r="U1800" t="s">
        <v>307</v>
      </c>
      <c r="V1800" t="s">
        <v>307</v>
      </c>
      <c r="W1800" t="s">
        <v>307</v>
      </c>
      <c r="X1800" t="s">
        <v>307</v>
      </c>
      <c r="Y1800" t="s">
        <v>307</v>
      </c>
      <c r="Z1800" t="s">
        <v>307</v>
      </c>
    </row>
    <row r="1801" spans="1:26" x14ac:dyDescent="0.25">
      <c r="A1801">
        <v>311</v>
      </c>
      <c r="B1801" t="s">
        <v>178</v>
      </c>
      <c r="C1801" t="s">
        <v>46</v>
      </c>
      <c r="D1801" t="s">
        <v>49</v>
      </c>
      <c r="E1801" t="s">
        <v>307</v>
      </c>
      <c r="F1801" t="s">
        <v>307</v>
      </c>
      <c r="G1801" t="s">
        <v>307</v>
      </c>
      <c r="H1801" t="s">
        <v>307</v>
      </c>
      <c r="I1801" t="s">
        <v>307</v>
      </c>
      <c r="J1801" t="s">
        <v>307</v>
      </c>
      <c r="K1801" t="s">
        <v>307</v>
      </c>
      <c r="L1801" t="s">
        <v>307</v>
      </c>
      <c r="M1801" t="s">
        <v>307</v>
      </c>
      <c r="N1801" t="s">
        <v>307</v>
      </c>
      <c r="O1801" t="s">
        <v>307</v>
      </c>
      <c r="P1801" t="s">
        <v>307</v>
      </c>
      <c r="Q1801" t="s">
        <v>307</v>
      </c>
      <c r="R1801" t="s">
        <v>307</v>
      </c>
      <c r="S1801" t="s">
        <v>307</v>
      </c>
      <c r="T1801" t="s">
        <v>307</v>
      </c>
      <c r="U1801" t="s">
        <v>307</v>
      </c>
      <c r="V1801" t="s">
        <v>307</v>
      </c>
      <c r="W1801" t="s">
        <v>307</v>
      </c>
      <c r="X1801" t="s">
        <v>307</v>
      </c>
      <c r="Y1801" t="s">
        <v>307</v>
      </c>
      <c r="Z1801" t="s">
        <v>307</v>
      </c>
    </row>
    <row r="1802" spans="1:26" x14ac:dyDescent="0.25">
      <c r="A1802">
        <v>311</v>
      </c>
      <c r="B1802" t="s">
        <v>178</v>
      </c>
      <c r="C1802" t="s">
        <v>41</v>
      </c>
      <c r="D1802" t="s">
        <v>48</v>
      </c>
      <c r="E1802" t="s">
        <v>307</v>
      </c>
      <c r="F1802" t="s">
        <v>307</v>
      </c>
      <c r="G1802" t="s">
        <v>307</v>
      </c>
      <c r="H1802" t="s">
        <v>307</v>
      </c>
      <c r="I1802" t="s">
        <v>307</v>
      </c>
      <c r="J1802" t="s">
        <v>307</v>
      </c>
      <c r="K1802" t="s">
        <v>307</v>
      </c>
      <c r="L1802" t="s">
        <v>307</v>
      </c>
      <c r="M1802" t="s">
        <v>307</v>
      </c>
      <c r="N1802" t="s">
        <v>307</v>
      </c>
      <c r="O1802" t="s">
        <v>307</v>
      </c>
      <c r="P1802" t="s">
        <v>307</v>
      </c>
      <c r="Q1802" t="s">
        <v>307</v>
      </c>
      <c r="R1802" t="s">
        <v>307</v>
      </c>
      <c r="S1802" t="s">
        <v>307</v>
      </c>
      <c r="T1802" t="s">
        <v>307</v>
      </c>
      <c r="U1802" t="s">
        <v>307</v>
      </c>
      <c r="V1802" t="s">
        <v>307</v>
      </c>
      <c r="W1802" t="s">
        <v>307</v>
      </c>
      <c r="X1802" t="s">
        <v>307</v>
      </c>
      <c r="Y1802" t="s">
        <v>307</v>
      </c>
      <c r="Z1802" t="s">
        <v>307</v>
      </c>
    </row>
    <row r="1803" spans="1:26" x14ac:dyDescent="0.25">
      <c r="A1803">
        <v>311</v>
      </c>
      <c r="B1803" t="s">
        <v>178</v>
      </c>
      <c r="C1803" t="s">
        <v>459</v>
      </c>
      <c r="D1803" t="s">
        <v>48</v>
      </c>
      <c r="E1803" t="s">
        <v>307</v>
      </c>
      <c r="F1803" t="s">
        <v>307</v>
      </c>
      <c r="G1803" t="s">
        <v>307</v>
      </c>
      <c r="H1803" t="s">
        <v>307</v>
      </c>
      <c r="I1803" t="s">
        <v>307</v>
      </c>
      <c r="J1803" t="s">
        <v>307</v>
      </c>
      <c r="K1803" t="s">
        <v>307</v>
      </c>
      <c r="L1803" t="s">
        <v>307</v>
      </c>
      <c r="M1803" t="s">
        <v>307</v>
      </c>
      <c r="N1803" t="s">
        <v>307</v>
      </c>
      <c r="O1803" t="s">
        <v>307</v>
      </c>
      <c r="P1803" t="s">
        <v>307</v>
      </c>
      <c r="Q1803" t="s">
        <v>307</v>
      </c>
    </row>
    <row r="1804" spans="1:26" x14ac:dyDescent="0.25">
      <c r="A1804">
        <v>311</v>
      </c>
      <c r="B1804" t="s">
        <v>178</v>
      </c>
      <c r="C1804" t="s">
        <v>304</v>
      </c>
      <c r="D1804" t="s">
        <v>48</v>
      </c>
      <c r="E1804" t="s">
        <v>307</v>
      </c>
      <c r="F1804" t="s">
        <v>307</v>
      </c>
      <c r="G1804" t="s">
        <v>307</v>
      </c>
      <c r="H1804" t="s">
        <v>307</v>
      </c>
      <c r="I1804" t="s">
        <v>307</v>
      </c>
      <c r="J1804" t="s">
        <v>307</v>
      </c>
      <c r="K1804" t="s">
        <v>307</v>
      </c>
      <c r="L1804" t="s">
        <v>307</v>
      </c>
      <c r="M1804" t="s">
        <v>307</v>
      </c>
      <c r="N1804" t="s">
        <v>307</v>
      </c>
      <c r="O1804" t="s">
        <v>307</v>
      </c>
      <c r="P1804" t="s">
        <v>307</v>
      </c>
      <c r="Q1804" t="s">
        <v>307</v>
      </c>
    </row>
    <row r="1805" spans="1:26" x14ac:dyDescent="0.25">
      <c r="A1805">
        <v>311</v>
      </c>
      <c r="B1805" t="s">
        <v>178</v>
      </c>
      <c r="C1805" t="s">
        <v>433</v>
      </c>
      <c r="D1805" t="s">
        <v>48</v>
      </c>
      <c r="E1805" t="s">
        <v>307</v>
      </c>
      <c r="F1805" t="s">
        <v>307</v>
      </c>
      <c r="G1805" t="s">
        <v>307</v>
      </c>
      <c r="H1805" t="s">
        <v>307</v>
      </c>
      <c r="I1805" t="s">
        <v>307</v>
      </c>
      <c r="J1805" t="s">
        <v>307</v>
      </c>
      <c r="K1805" t="s">
        <v>307</v>
      </c>
      <c r="L1805" t="s">
        <v>307</v>
      </c>
      <c r="M1805" t="s">
        <v>307</v>
      </c>
      <c r="N1805" t="s">
        <v>307</v>
      </c>
      <c r="O1805" t="s">
        <v>307</v>
      </c>
      <c r="P1805" t="s">
        <v>307</v>
      </c>
      <c r="Q1805" t="s">
        <v>307</v>
      </c>
    </row>
    <row r="1806" spans="1:26" x14ac:dyDescent="0.25">
      <c r="A1806">
        <v>311</v>
      </c>
      <c r="B1806" t="s">
        <v>178</v>
      </c>
      <c r="C1806" t="s">
        <v>305</v>
      </c>
      <c r="D1806" t="s">
        <v>48</v>
      </c>
      <c r="E1806" t="s">
        <v>307</v>
      </c>
      <c r="F1806" t="s">
        <v>307</v>
      </c>
      <c r="G1806" t="s">
        <v>307</v>
      </c>
      <c r="H1806" t="s">
        <v>307</v>
      </c>
      <c r="I1806" t="s">
        <v>307</v>
      </c>
      <c r="J1806" t="s">
        <v>307</v>
      </c>
      <c r="K1806" t="s">
        <v>307</v>
      </c>
      <c r="L1806" t="s">
        <v>307</v>
      </c>
      <c r="M1806" t="s">
        <v>307</v>
      </c>
      <c r="N1806" t="s">
        <v>307</v>
      </c>
      <c r="O1806" t="s">
        <v>307</v>
      </c>
      <c r="P1806" t="s">
        <v>307</v>
      </c>
      <c r="Q1806" t="s">
        <v>307</v>
      </c>
    </row>
    <row r="1807" spans="1:26" x14ac:dyDescent="0.25">
      <c r="A1807">
        <v>311</v>
      </c>
      <c r="B1807" t="s">
        <v>178</v>
      </c>
      <c r="C1807" t="s">
        <v>306</v>
      </c>
      <c r="D1807" t="s">
        <v>48</v>
      </c>
      <c r="E1807" t="s">
        <v>307</v>
      </c>
      <c r="F1807" t="s">
        <v>307</v>
      </c>
      <c r="G1807" t="s">
        <v>307</v>
      </c>
      <c r="H1807" t="s">
        <v>307</v>
      </c>
      <c r="I1807" t="s">
        <v>307</v>
      </c>
      <c r="J1807" t="s">
        <v>307</v>
      </c>
      <c r="K1807" t="s">
        <v>307</v>
      </c>
      <c r="L1807" t="s">
        <v>307</v>
      </c>
      <c r="M1807" t="s">
        <v>307</v>
      </c>
      <c r="N1807" t="s">
        <v>307</v>
      </c>
      <c r="O1807" t="s">
        <v>307</v>
      </c>
      <c r="P1807" t="s">
        <v>307</v>
      </c>
      <c r="Q1807" t="s">
        <v>307</v>
      </c>
    </row>
    <row r="1808" spans="1:26" x14ac:dyDescent="0.25">
      <c r="A1808">
        <v>311</v>
      </c>
      <c r="B1808" t="s">
        <v>178</v>
      </c>
      <c r="C1808" t="s">
        <v>44</v>
      </c>
      <c r="D1808" t="s">
        <v>54</v>
      </c>
      <c r="E1808" t="s">
        <v>307</v>
      </c>
      <c r="F1808" t="s">
        <v>307</v>
      </c>
      <c r="G1808" t="s">
        <v>307</v>
      </c>
      <c r="H1808" t="s">
        <v>307</v>
      </c>
      <c r="I1808" t="s">
        <v>307</v>
      </c>
      <c r="J1808" t="s">
        <v>307</v>
      </c>
      <c r="K1808" t="s">
        <v>307</v>
      </c>
      <c r="L1808" t="s">
        <v>307</v>
      </c>
      <c r="M1808" t="s">
        <v>307</v>
      </c>
      <c r="N1808" t="s">
        <v>307</v>
      </c>
      <c r="O1808" t="s">
        <v>307</v>
      </c>
      <c r="P1808" t="s">
        <v>307</v>
      </c>
      <c r="Q1808" t="s">
        <v>307</v>
      </c>
      <c r="R1808" t="s">
        <v>307</v>
      </c>
      <c r="S1808" t="s">
        <v>307</v>
      </c>
      <c r="T1808" t="s">
        <v>307</v>
      </c>
      <c r="U1808" t="s">
        <v>307</v>
      </c>
      <c r="V1808" t="s">
        <v>307</v>
      </c>
      <c r="W1808" t="s">
        <v>307</v>
      </c>
    </row>
    <row r="1809" spans="1:45" x14ac:dyDescent="0.25">
      <c r="A1809">
        <v>311</v>
      </c>
      <c r="B1809" t="s">
        <v>178</v>
      </c>
      <c r="C1809" t="s">
        <v>44</v>
      </c>
      <c r="D1809" t="s">
        <v>55</v>
      </c>
      <c r="E1809" t="s">
        <v>307</v>
      </c>
      <c r="F1809" t="s">
        <v>307</v>
      </c>
      <c r="G1809" t="s">
        <v>307</v>
      </c>
      <c r="H1809" t="s">
        <v>307</v>
      </c>
      <c r="I1809" t="s">
        <v>307</v>
      </c>
      <c r="J1809" t="s">
        <v>307</v>
      </c>
      <c r="K1809" t="s">
        <v>307</v>
      </c>
      <c r="L1809" t="s">
        <v>307</v>
      </c>
      <c r="M1809" t="s">
        <v>307</v>
      </c>
      <c r="N1809" t="s">
        <v>307</v>
      </c>
      <c r="O1809" t="s">
        <v>307</v>
      </c>
      <c r="P1809" t="s">
        <v>307</v>
      </c>
      <c r="Q1809" t="s">
        <v>307</v>
      </c>
      <c r="R1809" t="s">
        <v>307</v>
      </c>
      <c r="S1809" t="s">
        <v>307</v>
      </c>
      <c r="T1809" t="s">
        <v>307</v>
      </c>
      <c r="U1809" t="s">
        <v>307</v>
      </c>
      <c r="V1809" t="s">
        <v>307</v>
      </c>
      <c r="W1809" t="s">
        <v>307</v>
      </c>
    </row>
    <row r="1810" spans="1:45" x14ac:dyDescent="0.25">
      <c r="A1810">
        <v>311</v>
      </c>
      <c r="B1810" t="s">
        <v>178</v>
      </c>
      <c r="C1810" t="s">
        <v>44</v>
      </c>
      <c r="D1810" t="s">
        <v>56</v>
      </c>
      <c r="E1810" t="s">
        <v>307</v>
      </c>
      <c r="F1810" t="s">
        <v>307</v>
      </c>
      <c r="G1810" t="s">
        <v>307</v>
      </c>
      <c r="H1810" t="s">
        <v>307</v>
      </c>
      <c r="I1810" t="s">
        <v>307</v>
      </c>
      <c r="J1810" t="s">
        <v>307</v>
      </c>
      <c r="K1810" t="s">
        <v>307</v>
      </c>
      <c r="L1810" t="s">
        <v>307</v>
      </c>
      <c r="M1810" t="s">
        <v>307</v>
      </c>
      <c r="N1810" t="s">
        <v>307</v>
      </c>
      <c r="O1810" t="s">
        <v>307</v>
      </c>
      <c r="P1810" t="s">
        <v>307</v>
      </c>
      <c r="Q1810" t="s">
        <v>307</v>
      </c>
      <c r="R1810" t="s">
        <v>307</v>
      </c>
      <c r="S1810" t="s">
        <v>307</v>
      </c>
      <c r="T1810" t="s">
        <v>307</v>
      </c>
      <c r="U1810" t="s">
        <v>307</v>
      </c>
      <c r="V1810" t="s">
        <v>307</v>
      </c>
      <c r="W1810" t="s">
        <v>307</v>
      </c>
    </row>
    <row r="1811" spans="1:45" x14ac:dyDescent="0.25">
      <c r="A1811">
        <v>311</v>
      </c>
      <c r="B1811" t="s">
        <v>178</v>
      </c>
      <c r="C1811" t="s">
        <v>44</v>
      </c>
      <c r="D1811" t="s">
        <v>57</v>
      </c>
      <c r="E1811" t="s">
        <v>307</v>
      </c>
      <c r="F1811" t="s">
        <v>307</v>
      </c>
      <c r="G1811" t="s">
        <v>307</v>
      </c>
      <c r="H1811" t="s">
        <v>307</v>
      </c>
      <c r="I1811" t="s">
        <v>307</v>
      </c>
      <c r="J1811" t="s">
        <v>307</v>
      </c>
      <c r="K1811" t="s">
        <v>307</v>
      </c>
      <c r="L1811" t="s">
        <v>307</v>
      </c>
      <c r="M1811" t="s">
        <v>307</v>
      </c>
      <c r="N1811" t="s">
        <v>307</v>
      </c>
      <c r="O1811" t="s">
        <v>307</v>
      </c>
      <c r="P1811" t="s">
        <v>307</v>
      </c>
      <c r="Q1811" t="s">
        <v>307</v>
      </c>
      <c r="R1811" t="s">
        <v>307</v>
      </c>
      <c r="S1811" t="s">
        <v>307</v>
      </c>
      <c r="T1811" t="s">
        <v>307</v>
      </c>
      <c r="U1811" t="s">
        <v>307</v>
      </c>
      <c r="V1811" t="s">
        <v>307</v>
      </c>
      <c r="W1811" t="s">
        <v>307</v>
      </c>
    </row>
    <row r="1812" spans="1:45" x14ac:dyDescent="0.25">
      <c r="A1812">
        <v>311</v>
      </c>
      <c r="B1812" t="s">
        <v>178</v>
      </c>
      <c r="C1812" t="s">
        <v>44</v>
      </c>
      <c r="D1812" t="s">
        <v>58</v>
      </c>
      <c r="E1812" t="s">
        <v>307</v>
      </c>
      <c r="F1812" t="s">
        <v>307</v>
      </c>
      <c r="G1812" t="s">
        <v>307</v>
      </c>
      <c r="H1812" t="s">
        <v>307</v>
      </c>
      <c r="I1812" t="s">
        <v>307</v>
      </c>
      <c r="J1812" t="s">
        <v>307</v>
      </c>
      <c r="K1812" t="s">
        <v>307</v>
      </c>
      <c r="L1812" t="s">
        <v>307</v>
      </c>
      <c r="M1812" t="s">
        <v>307</v>
      </c>
      <c r="N1812" t="s">
        <v>307</v>
      </c>
      <c r="O1812" t="s">
        <v>307</v>
      </c>
      <c r="P1812" t="s">
        <v>307</v>
      </c>
      <c r="Q1812" t="s">
        <v>307</v>
      </c>
      <c r="R1812" t="s">
        <v>307</v>
      </c>
      <c r="S1812" t="s">
        <v>307</v>
      </c>
      <c r="T1812" t="s">
        <v>307</v>
      </c>
      <c r="U1812" t="s">
        <v>307</v>
      </c>
      <c r="V1812" t="s">
        <v>307</v>
      </c>
      <c r="W1812" t="s">
        <v>307</v>
      </c>
    </row>
    <row r="1813" spans="1:45" x14ac:dyDescent="0.25">
      <c r="A1813">
        <v>311</v>
      </c>
      <c r="B1813" t="s">
        <v>178</v>
      </c>
      <c r="C1813" t="s">
        <v>44</v>
      </c>
      <c r="D1813" t="s">
        <v>59</v>
      </c>
      <c r="E1813" t="s">
        <v>307</v>
      </c>
      <c r="F1813" t="s">
        <v>307</v>
      </c>
      <c r="G1813" t="s">
        <v>307</v>
      </c>
      <c r="H1813" t="s">
        <v>307</v>
      </c>
      <c r="I1813" t="s">
        <v>307</v>
      </c>
      <c r="J1813" t="s">
        <v>307</v>
      </c>
      <c r="K1813" t="s">
        <v>307</v>
      </c>
      <c r="L1813" t="s">
        <v>307</v>
      </c>
      <c r="M1813" t="s">
        <v>307</v>
      </c>
      <c r="N1813" t="s">
        <v>307</v>
      </c>
      <c r="O1813" t="s">
        <v>307</v>
      </c>
      <c r="P1813" t="s">
        <v>307</v>
      </c>
      <c r="Q1813" t="s">
        <v>307</v>
      </c>
      <c r="R1813" t="s">
        <v>307</v>
      </c>
      <c r="S1813" t="s">
        <v>307</v>
      </c>
      <c r="T1813" t="s">
        <v>307</v>
      </c>
      <c r="U1813" t="s">
        <v>307</v>
      </c>
      <c r="V1813" t="s">
        <v>307</v>
      </c>
      <c r="W1813" t="s">
        <v>307</v>
      </c>
    </row>
    <row r="1814" spans="1:45" x14ac:dyDescent="0.25">
      <c r="A1814">
        <v>311</v>
      </c>
      <c r="B1814" t="s">
        <v>178</v>
      </c>
      <c r="C1814" t="s">
        <v>44</v>
      </c>
      <c r="D1814" t="s">
        <v>60</v>
      </c>
      <c r="E1814" t="s">
        <v>307</v>
      </c>
      <c r="F1814" t="s">
        <v>307</v>
      </c>
      <c r="G1814" t="s">
        <v>307</v>
      </c>
      <c r="H1814" t="s">
        <v>307</v>
      </c>
      <c r="I1814" t="s">
        <v>307</v>
      </c>
      <c r="J1814" t="s">
        <v>307</v>
      </c>
      <c r="K1814" t="s">
        <v>307</v>
      </c>
      <c r="L1814" t="s">
        <v>307</v>
      </c>
      <c r="M1814" t="s">
        <v>307</v>
      </c>
      <c r="N1814" t="s">
        <v>307</v>
      </c>
      <c r="O1814" t="s">
        <v>307</v>
      </c>
      <c r="P1814" t="s">
        <v>307</v>
      </c>
      <c r="Q1814" t="s">
        <v>307</v>
      </c>
      <c r="R1814" t="s">
        <v>307</v>
      </c>
      <c r="S1814" t="s">
        <v>307</v>
      </c>
      <c r="T1814" t="s">
        <v>307</v>
      </c>
      <c r="U1814" t="s">
        <v>307</v>
      </c>
      <c r="V1814" t="s">
        <v>307</v>
      </c>
      <c r="W1814" t="s">
        <v>307</v>
      </c>
    </row>
    <row r="1815" spans="1:45" x14ac:dyDescent="0.25">
      <c r="A1815">
        <v>311</v>
      </c>
      <c r="B1815" t="s">
        <v>178</v>
      </c>
      <c r="C1815" t="s">
        <v>44</v>
      </c>
      <c r="D1815" t="s">
        <v>61</v>
      </c>
      <c r="E1815" t="s">
        <v>307</v>
      </c>
      <c r="F1815" t="s">
        <v>307</v>
      </c>
      <c r="G1815" t="s">
        <v>307</v>
      </c>
      <c r="H1815" t="s">
        <v>307</v>
      </c>
      <c r="I1815" t="s">
        <v>307</v>
      </c>
      <c r="J1815" t="s">
        <v>307</v>
      </c>
      <c r="K1815" t="s">
        <v>307</v>
      </c>
      <c r="L1815" t="s">
        <v>307</v>
      </c>
      <c r="M1815" t="s">
        <v>307</v>
      </c>
      <c r="N1815" t="s">
        <v>307</v>
      </c>
      <c r="O1815" t="s">
        <v>307</v>
      </c>
      <c r="P1815" t="s">
        <v>307</v>
      </c>
      <c r="Q1815" t="s">
        <v>307</v>
      </c>
      <c r="R1815" t="s">
        <v>307</v>
      </c>
      <c r="S1815" t="s">
        <v>307</v>
      </c>
      <c r="T1815" t="s">
        <v>307</v>
      </c>
      <c r="U1815" t="s">
        <v>307</v>
      </c>
      <c r="V1815" t="s">
        <v>307</v>
      </c>
      <c r="W1815" t="s">
        <v>307</v>
      </c>
    </row>
    <row r="1816" spans="1:45" x14ac:dyDescent="0.25">
      <c r="A1816">
        <v>311</v>
      </c>
      <c r="B1816" t="s">
        <v>178</v>
      </c>
      <c r="C1816" t="s">
        <v>44</v>
      </c>
      <c r="D1816" t="s">
        <v>62</v>
      </c>
      <c r="E1816" t="s">
        <v>307</v>
      </c>
      <c r="F1816" t="s">
        <v>307</v>
      </c>
      <c r="G1816" t="s">
        <v>307</v>
      </c>
      <c r="H1816" t="s">
        <v>307</v>
      </c>
      <c r="I1816" t="s">
        <v>307</v>
      </c>
      <c r="J1816" t="s">
        <v>307</v>
      </c>
      <c r="K1816" t="s">
        <v>307</v>
      </c>
      <c r="L1816" t="s">
        <v>307</v>
      </c>
      <c r="M1816" t="s">
        <v>307</v>
      </c>
      <c r="N1816" t="s">
        <v>307</v>
      </c>
      <c r="O1816" t="s">
        <v>307</v>
      </c>
      <c r="P1816" t="s">
        <v>307</v>
      </c>
      <c r="Q1816" t="s">
        <v>307</v>
      </c>
      <c r="R1816" t="s">
        <v>307</v>
      </c>
      <c r="S1816" t="s">
        <v>307</v>
      </c>
      <c r="T1816" t="s">
        <v>307</v>
      </c>
      <c r="U1816" t="s">
        <v>307</v>
      </c>
      <c r="V1816" t="s">
        <v>307</v>
      </c>
      <c r="W1816" t="s">
        <v>307</v>
      </c>
    </row>
    <row r="1817" spans="1:45" x14ac:dyDescent="0.25">
      <c r="A1817">
        <v>311</v>
      </c>
      <c r="B1817" t="s">
        <v>178</v>
      </c>
      <c r="C1817" t="s">
        <v>38</v>
      </c>
      <c r="D1817" t="s">
        <v>47</v>
      </c>
      <c r="E1817" t="s">
        <v>307</v>
      </c>
      <c r="F1817" t="s">
        <v>307</v>
      </c>
      <c r="G1817" t="s">
        <v>307</v>
      </c>
      <c r="H1817" t="s">
        <v>307</v>
      </c>
      <c r="I1817" t="s">
        <v>307</v>
      </c>
      <c r="J1817" t="s">
        <v>307</v>
      </c>
      <c r="K1817" t="s">
        <v>307</v>
      </c>
      <c r="L1817" t="s">
        <v>307</v>
      </c>
      <c r="M1817" t="s">
        <v>307</v>
      </c>
      <c r="N1817" t="s">
        <v>307</v>
      </c>
      <c r="O1817" t="s">
        <v>307</v>
      </c>
      <c r="P1817" t="s">
        <v>307</v>
      </c>
      <c r="Q1817" t="s">
        <v>307</v>
      </c>
      <c r="R1817" t="s">
        <v>307</v>
      </c>
      <c r="S1817" t="s">
        <v>307</v>
      </c>
      <c r="T1817" t="s">
        <v>307</v>
      </c>
      <c r="U1817" t="s">
        <v>307</v>
      </c>
      <c r="V1817" t="s">
        <v>307</v>
      </c>
      <c r="W1817" t="s">
        <v>307</v>
      </c>
      <c r="X1817" t="s">
        <v>307</v>
      </c>
      <c r="Y1817" t="s">
        <v>307</v>
      </c>
      <c r="Z1817" t="s">
        <v>307</v>
      </c>
      <c r="AA1817" t="s">
        <v>307</v>
      </c>
      <c r="AB1817" t="s">
        <v>307</v>
      </c>
      <c r="AC1817" t="s">
        <v>307</v>
      </c>
      <c r="AD1817" t="s">
        <v>307</v>
      </c>
      <c r="AE1817" t="s">
        <v>307</v>
      </c>
      <c r="AF1817" t="s">
        <v>307</v>
      </c>
      <c r="AG1817" t="s">
        <v>307</v>
      </c>
      <c r="AH1817" t="s">
        <v>307</v>
      </c>
      <c r="AI1817" t="s">
        <v>307</v>
      </c>
      <c r="AJ1817" t="s">
        <v>307</v>
      </c>
      <c r="AK1817" t="s">
        <v>307</v>
      </c>
      <c r="AL1817" t="s">
        <v>307</v>
      </c>
      <c r="AM1817" t="s">
        <v>307</v>
      </c>
      <c r="AN1817" t="s">
        <v>307</v>
      </c>
      <c r="AO1817" t="s">
        <v>307</v>
      </c>
      <c r="AP1817" t="s">
        <v>307</v>
      </c>
      <c r="AQ1817" t="s">
        <v>307</v>
      </c>
      <c r="AR1817" t="s">
        <v>307</v>
      </c>
      <c r="AS1817" t="s">
        <v>307</v>
      </c>
    </row>
    <row r="1818" spans="1:45" x14ac:dyDescent="0.25">
      <c r="A1818">
        <v>311</v>
      </c>
      <c r="B1818" t="s">
        <v>178</v>
      </c>
      <c r="C1818" t="s">
        <v>38</v>
      </c>
      <c r="D1818" t="s">
        <v>48</v>
      </c>
      <c r="E1818" t="s">
        <v>307</v>
      </c>
      <c r="F1818" t="s">
        <v>307</v>
      </c>
      <c r="G1818" t="s">
        <v>307</v>
      </c>
      <c r="H1818" t="s">
        <v>307</v>
      </c>
      <c r="I1818" t="s">
        <v>307</v>
      </c>
      <c r="J1818" t="s">
        <v>307</v>
      </c>
      <c r="K1818" t="s">
        <v>307</v>
      </c>
      <c r="L1818" t="s">
        <v>307</v>
      </c>
      <c r="M1818" t="s">
        <v>307</v>
      </c>
      <c r="N1818" t="s">
        <v>307</v>
      </c>
      <c r="O1818" t="s">
        <v>307</v>
      </c>
      <c r="P1818" t="s">
        <v>307</v>
      </c>
      <c r="Q1818" t="s">
        <v>307</v>
      </c>
      <c r="R1818" t="s">
        <v>307</v>
      </c>
      <c r="S1818" t="s">
        <v>307</v>
      </c>
      <c r="T1818" t="s">
        <v>307</v>
      </c>
      <c r="U1818" t="s">
        <v>307</v>
      </c>
      <c r="V1818" t="s">
        <v>307</v>
      </c>
      <c r="W1818" t="s">
        <v>307</v>
      </c>
      <c r="X1818" t="s">
        <v>307</v>
      </c>
      <c r="Y1818" t="s">
        <v>307</v>
      </c>
      <c r="Z1818" t="s">
        <v>307</v>
      </c>
      <c r="AA1818" t="s">
        <v>307</v>
      </c>
      <c r="AB1818" t="s">
        <v>307</v>
      </c>
      <c r="AC1818" t="s">
        <v>307</v>
      </c>
      <c r="AD1818" t="s">
        <v>307</v>
      </c>
      <c r="AE1818" t="s">
        <v>307</v>
      </c>
      <c r="AF1818" t="s">
        <v>307</v>
      </c>
      <c r="AG1818" t="s">
        <v>307</v>
      </c>
      <c r="AH1818" t="s">
        <v>307</v>
      </c>
      <c r="AI1818" t="s">
        <v>307</v>
      </c>
      <c r="AJ1818" t="s">
        <v>307</v>
      </c>
      <c r="AK1818" t="s">
        <v>307</v>
      </c>
      <c r="AL1818" t="s">
        <v>307</v>
      </c>
      <c r="AM1818" t="s">
        <v>307</v>
      </c>
      <c r="AN1818" t="s">
        <v>307</v>
      </c>
      <c r="AO1818" t="s">
        <v>307</v>
      </c>
      <c r="AP1818" t="s">
        <v>307</v>
      </c>
      <c r="AQ1818" t="s">
        <v>307</v>
      </c>
      <c r="AR1818" t="s">
        <v>307</v>
      </c>
      <c r="AS1818" t="s">
        <v>307</v>
      </c>
    </row>
    <row r="1819" spans="1:45" x14ac:dyDescent="0.25">
      <c r="A1819">
        <v>311</v>
      </c>
      <c r="B1819" t="s">
        <v>178</v>
      </c>
      <c r="C1819" t="s">
        <v>38</v>
      </c>
      <c r="D1819" t="s">
        <v>49</v>
      </c>
      <c r="E1819" t="s">
        <v>307</v>
      </c>
      <c r="F1819" t="s">
        <v>307</v>
      </c>
      <c r="G1819" t="s">
        <v>307</v>
      </c>
      <c r="H1819" t="s">
        <v>307</v>
      </c>
      <c r="I1819" t="s">
        <v>307</v>
      </c>
      <c r="J1819" t="s">
        <v>307</v>
      </c>
      <c r="K1819" t="s">
        <v>307</v>
      </c>
      <c r="L1819" t="s">
        <v>307</v>
      </c>
      <c r="M1819" t="s">
        <v>307</v>
      </c>
      <c r="N1819" t="s">
        <v>307</v>
      </c>
      <c r="O1819" t="s">
        <v>307</v>
      </c>
      <c r="P1819" t="s">
        <v>307</v>
      </c>
      <c r="Q1819" t="s">
        <v>307</v>
      </c>
      <c r="R1819" t="s">
        <v>307</v>
      </c>
      <c r="S1819" t="s">
        <v>307</v>
      </c>
      <c r="T1819" t="s">
        <v>307</v>
      </c>
      <c r="U1819" t="s">
        <v>307</v>
      </c>
      <c r="V1819" t="s">
        <v>307</v>
      </c>
      <c r="W1819" t="s">
        <v>307</v>
      </c>
      <c r="X1819" t="s">
        <v>307</v>
      </c>
      <c r="Y1819" t="s">
        <v>307</v>
      </c>
      <c r="Z1819" t="s">
        <v>307</v>
      </c>
      <c r="AA1819" t="s">
        <v>307</v>
      </c>
      <c r="AB1819" t="s">
        <v>307</v>
      </c>
      <c r="AC1819" t="s">
        <v>307</v>
      </c>
      <c r="AD1819" t="s">
        <v>307</v>
      </c>
      <c r="AE1819" t="s">
        <v>307</v>
      </c>
      <c r="AF1819" t="s">
        <v>307</v>
      </c>
      <c r="AG1819" t="s">
        <v>307</v>
      </c>
      <c r="AH1819" t="s">
        <v>307</v>
      </c>
      <c r="AI1819" t="s">
        <v>307</v>
      </c>
      <c r="AJ1819" t="s">
        <v>307</v>
      </c>
      <c r="AK1819" t="s">
        <v>307</v>
      </c>
      <c r="AL1819" t="s">
        <v>307</v>
      </c>
      <c r="AM1819" t="s">
        <v>307</v>
      </c>
      <c r="AN1819" t="s">
        <v>307</v>
      </c>
      <c r="AO1819" t="s">
        <v>307</v>
      </c>
      <c r="AP1819" t="s">
        <v>307</v>
      </c>
      <c r="AQ1819" t="s">
        <v>307</v>
      </c>
      <c r="AR1819" t="s">
        <v>307</v>
      </c>
      <c r="AS1819" t="s">
        <v>307</v>
      </c>
    </row>
    <row r="1820" spans="1:45" x14ac:dyDescent="0.25">
      <c r="A1820">
        <v>311</v>
      </c>
      <c r="B1820" t="s">
        <v>178</v>
      </c>
      <c r="C1820" t="s">
        <v>450</v>
      </c>
      <c r="D1820" t="s">
        <v>48</v>
      </c>
      <c r="E1820" t="s">
        <v>307</v>
      </c>
      <c r="F1820" t="s">
        <v>307</v>
      </c>
      <c r="G1820" t="s">
        <v>307</v>
      </c>
      <c r="H1820" t="s">
        <v>307</v>
      </c>
      <c r="I1820" t="s">
        <v>307</v>
      </c>
      <c r="J1820" t="s">
        <v>307</v>
      </c>
      <c r="K1820" t="s">
        <v>307</v>
      </c>
      <c r="L1820" t="s">
        <v>307</v>
      </c>
      <c r="M1820" t="s">
        <v>307</v>
      </c>
      <c r="N1820" t="s">
        <v>307</v>
      </c>
      <c r="O1820" t="s">
        <v>307</v>
      </c>
      <c r="P1820" t="s">
        <v>307</v>
      </c>
      <c r="Q1820" t="s">
        <v>307</v>
      </c>
      <c r="R1820" t="s">
        <v>307</v>
      </c>
    </row>
    <row r="1821" spans="1:45" x14ac:dyDescent="0.25">
      <c r="A1821">
        <v>311</v>
      </c>
      <c r="B1821" t="s">
        <v>178</v>
      </c>
      <c r="C1821" t="s">
        <v>449</v>
      </c>
      <c r="D1821" t="s">
        <v>48</v>
      </c>
      <c r="E1821" t="s">
        <v>307</v>
      </c>
      <c r="F1821" t="s">
        <v>307</v>
      </c>
      <c r="G1821" t="s">
        <v>307</v>
      </c>
      <c r="H1821" t="s">
        <v>307</v>
      </c>
      <c r="I1821" t="s">
        <v>307</v>
      </c>
      <c r="J1821" t="s">
        <v>307</v>
      </c>
      <c r="K1821" t="s">
        <v>307</v>
      </c>
      <c r="L1821" t="s">
        <v>307</v>
      </c>
      <c r="M1821" t="s">
        <v>307</v>
      </c>
      <c r="N1821" t="s">
        <v>307</v>
      </c>
      <c r="O1821" t="s">
        <v>307</v>
      </c>
      <c r="P1821" t="s">
        <v>307</v>
      </c>
      <c r="Q1821" t="s">
        <v>307</v>
      </c>
      <c r="R1821" t="s">
        <v>307</v>
      </c>
    </row>
    <row r="1822" spans="1:45" x14ac:dyDescent="0.25">
      <c r="A1822">
        <v>311</v>
      </c>
      <c r="B1822" t="s">
        <v>178</v>
      </c>
      <c r="C1822" t="s">
        <v>475</v>
      </c>
      <c r="D1822" t="s">
        <v>48</v>
      </c>
      <c r="E1822" t="s">
        <v>307</v>
      </c>
      <c r="F1822" t="s">
        <v>307</v>
      </c>
      <c r="G1822" t="s">
        <v>307</v>
      </c>
    </row>
    <row r="1823" spans="1:45" x14ac:dyDescent="0.25">
      <c r="A1823">
        <v>311</v>
      </c>
      <c r="B1823" t="s">
        <v>178</v>
      </c>
      <c r="C1823" t="s">
        <v>42</v>
      </c>
      <c r="D1823" t="s">
        <v>48</v>
      </c>
      <c r="E1823" t="s">
        <v>307</v>
      </c>
      <c r="F1823" t="s">
        <v>307</v>
      </c>
      <c r="G1823" t="s">
        <v>307</v>
      </c>
      <c r="H1823" t="s">
        <v>307</v>
      </c>
      <c r="I1823" t="s">
        <v>307</v>
      </c>
      <c r="J1823" t="s">
        <v>307</v>
      </c>
      <c r="K1823" t="s">
        <v>307</v>
      </c>
      <c r="L1823" t="s">
        <v>307</v>
      </c>
      <c r="M1823" t="s">
        <v>307</v>
      </c>
      <c r="N1823" t="s">
        <v>307</v>
      </c>
      <c r="O1823" t="s">
        <v>307</v>
      </c>
      <c r="P1823" t="s">
        <v>307</v>
      </c>
      <c r="Q1823" t="s">
        <v>307</v>
      </c>
      <c r="R1823" t="s">
        <v>307</v>
      </c>
      <c r="S1823" t="s">
        <v>307</v>
      </c>
      <c r="T1823" t="s">
        <v>307</v>
      </c>
      <c r="U1823" t="s">
        <v>307</v>
      </c>
      <c r="V1823" t="s">
        <v>307</v>
      </c>
      <c r="W1823" t="s">
        <v>307</v>
      </c>
      <c r="X1823" t="s">
        <v>307</v>
      </c>
      <c r="Y1823" t="s">
        <v>307</v>
      </c>
      <c r="Z1823" t="s">
        <v>307</v>
      </c>
    </row>
    <row r="1824" spans="1:45" x14ac:dyDescent="0.25">
      <c r="A1824">
        <v>312</v>
      </c>
      <c r="B1824" t="s">
        <v>179</v>
      </c>
      <c r="C1824" t="s">
        <v>43</v>
      </c>
      <c r="D1824" t="s">
        <v>54</v>
      </c>
      <c r="E1824" t="s">
        <v>307</v>
      </c>
      <c r="F1824" t="s">
        <v>307</v>
      </c>
      <c r="G1824" t="s">
        <v>307</v>
      </c>
      <c r="H1824" t="s">
        <v>307</v>
      </c>
      <c r="I1824" t="s">
        <v>307</v>
      </c>
      <c r="J1824" t="s">
        <v>307</v>
      </c>
      <c r="K1824" t="s">
        <v>307</v>
      </c>
      <c r="L1824" t="s">
        <v>307</v>
      </c>
      <c r="M1824" t="s">
        <v>307</v>
      </c>
      <c r="N1824" t="s">
        <v>307</v>
      </c>
      <c r="O1824" t="s">
        <v>307</v>
      </c>
      <c r="P1824" t="s">
        <v>307</v>
      </c>
      <c r="Q1824" t="s">
        <v>307</v>
      </c>
      <c r="R1824" t="s">
        <v>307</v>
      </c>
      <c r="S1824" t="s">
        <v>307</v>
      </c>
      <c r="T1824" t="s">
        <v>307</v>
      </c>
      <c r="U1824" t="s">
        <v>307</v>
      </c>
      <c r="V1824" t="s">
        <v>307</v>
      </c>
      <c r="W1824" t="s">
        <v>307</v>
      </c>
    </row>
    <row r="1825" spans="1:45" x14ac:dyDescent="0.25">
      <c r="A1825">
        <v>312</v>
      </c>
      <c r="B1825" t="s">
        <v>179</v>
      </c>
      <c r="C1825" t="s">
        <v>43</v>
      </c>
      <c r="D1825" t="s">
        <v>55</v>
      </c>
      <c r="E1825" t="s">
        <v>307</v>
      </c>
      <c r="F1825" t="s">
        <v>307</v>
      </c>
      <c r="G1825" t="s">
        <v>307</v>
      </c>
      <c r="H1825" t="s">
        <v>307</v>
      </c>
      <c r="I1825" t="s">
        <v>307</v>
      </c>
      <c r="J1825" t="s">
        <v>307</v>
      </c>
      <c r="K1825" t="s">
        <v>307</v>
      </c>
      <c r="L1825" t="s">
        <v>307</v>
      </c>
      <c r="M1825" t="s">
        <v>307</v>
      </c>
      <c r="N1825" t="s">
        <v>307</v>
      </c>
      <c r="O1825" t="s">
        <v>307</v>
      </c>
      <c r="P1825" t="s">
        <v>307</v>
      </c>
      <c r="Q1825" t="s">
        <v>307</v>
      </c>
      <c r="R1825" t="s">
        <v>307</v>
      </c>
      <c r="S1825" t="s">
        <v>307</v>
      </c>
      <c r="T1825" t="s">
        <v>307</v>
      </c>
      <c r="U1825" t="s">
        <v>307</v>
      </c>
      <c r="V1825" t="s">
        <v>307</v>
      </c>
      <c r="W1825" t="s">
        <v>307</v>
      </c>
    </row>
    <row r="1826" spans="1:45" x14ac:dyDescent="0.25">
      <c r="A1826">
        <v>312</v>
      </c>
      <c r="B1826" t="s">
        <v>179</v>
      </c>
      <c r="C1826" t="s">
        <v>43</v>
      </c>
      <c r="D1826" t="s">
        <v>56</v>
      </c>
      <c r="E1826" t="s">
        <v>307</v>
      </c>
      <c r="F1826" t="s">
        <v>307</v>
      </c>
      <c r="G1826" t="s">
        <v>307</v>
      </c>
      <c r="H1826" t="s">
        <v>307</v>
      </c>
      <c r="I1826" t="s">
        <v>307</v>
      </c>
      <c r="J1826" t="s">
        <v>307</v>
      </c>
      <c r="K1826" t="s">
        <v>307</v>
      </c>
      <c r="L1826" t="s">
        <v>307</v>
      </c>
      <c r="M1826" t="s">
        <v>307</v>
      </c>
      <c r="N1826" t="s">
        <v>307</v>
      </c>
      <c r="O1826" t="s">
        <v>307</v>
      </c>
      <c r="P1826" t="s">
        <v>307</v>
      </c>
      <c r="Q1826" t="s">
        <v>307</v>
      </c>
      <c r="R1826" t="s">
        <v>307</v>
      </c>
      <c r="S1826" t="s">
        <v>307</v>
      </c>
      <c r="T1826" t="s">
        <v>307</v>
      </c>
      <c r="U1826" t="s">
        <v>307</v>
      </c>
      <c r="V1826" t="s">
        <v>307</v>
      </c>
      <c r="W1826" t="s">
        <v>307</v>
      </c>
    </row>
    <row r="1827" spans="1:45" x14ac:dyDescent="0.25">
      <c r="A1827">
        <v>312</v>
      </c>
      <c r="B1827" t="s">
        <v>179</v>
      </c>
      <c r="C1827" t="s">
        <v>43</v>
      </c>
      <c r="D1827" t="s">
        <v>57</v>
      </c>
      <c r="E1827" t="s">
        <v>307</v>
      </c>
      <c r="F1827" t="s">
        <v>307</v>
      </c>
      <c r="G1827" t="s">
        <v>307</v>
      </c>
      <c r="H1827" t="s">
        <v>307</v>
      </c>
      <c r="I1827" t="s">
        <v>307</v>
      </c>
      <c r="J1827" t="s">
        <v>307</v>
      </c>
      <c r="K1827" t="s">
        <v>307</v>
      </c>
      <c r="L1827" t="s">
        <v>307</v>
      </c>
      <c r="M1827" t="s">
        <v>307</v>
      </c>
      <c r="N1827" t="s">
        <v>307</v>
      </c>
      <c r="O1827" t="s">
        <v>307</v>
      </c>
      <c r="P1827" t="s">
        <v>307</v>
      </c>
      <c r="Q1827" t="s">
        <v>307</v>
      </c>
      <c r="R1827" t="s">
        <v>307</v>
      </c>
      <c r="S1827" t="s">
        <v>307</v>
      </c>
      <c r="T1827" t="s">
        <v>307</v>
      </c>
      <c r="U1827" t="s">
        <v>307</v>
      </c>
      <c r="V1827" t="s">
        <v>307</v>
      </c>
      <c r="W1827" t="s">
        <v>307</v>
      </c>
    </row>
    <row r="1828" spans="1:45" x14ac:dyDescent="0.25">
      <c r="A1828">
        <v>312</v>
      </c>
      <c r="B1828" t="s">
        <v>179</v>
      </c>
      <c r="C1828" t="s">
        <v>43</v>
      </c>
      <c r="D1828" t="s">
        <v>58</v>
      </c>
      <c r="E1828" t="s">
        <v>307</v>
      </c>
      <c r="F1828" t="s">
        <v>307</v>
      </c>
      <c r="G1828" t="s">
        <v>307</v>
      </c>
      <c r="H1828" t="s">
        <v>307</v>
      </c>
      <c r="I1828" t="s">
        <v>307</v>
      </c>
      <c r="J1828" t="s">
        <v>307</v>
      </c>
      <c r="K1828" t="s">
        <v>307</v>
      </c>
      <c r="L1828" t="s">
        <v>307</v>
      </c>
      <c r="M1828" t="s">
        <v>307</v>
      </c>
      <c r="N1828" t="s">
        <v>307</v>
      </c>
      <c r="O1828" t="s">
        <v>307</v>
      </c>
      <c r="P1828" t="s">
        <v>307</v>
      </c>
      <c r="Q1828" t="s">
        <v>307</v>
      </c>
      <c r="R1828" t="s">
        <v>307</v>
      </c>
      <c r="S1828" t="s">
        <v>307</v>
      </c>
      <c r="T1828" t="s">
        <v>307</v>
      </c>
      <c r="U1828" t="s">
        <v>307</v>
      </c>
      <c r="V1828" t="s">
        <v>307</v>
      </c>
      <c r="W1828" t="s">
        <v>307</v>
      </c>
    </row>
    <row r="1829" spans="1:45" x14ac:dyDescent="0.25">
      <c r="A1829">
        <v>312</v>
      </c>
      <c r="B1829" t="s">
        <v>179</v>
      </c>
      <c r="C1829" t="s">
        <v>43</v>
      </c>
      <c r="D1829" t="s">
        <v>59</v>
      </c>
      <c r="E1829" t="s">
        <v>307</v>
      </c>
      <c r="F1829" t="s">
        <v>307</v>
      </c>
      <c r="G1829" t="s">
        <v>307</v>
      </c>
      <c r="H1829" t="s">
        <v>307</v>
      </c>
      <c r="I1829" t="s">
        <v>307</v>
      </c>
      <c r="J1829" t="s">
        <v>307</v>
      </c>
      <c r="K1829" t="s">
        <v>307</v>
      </c>
      <c r="L1829" t="s">
        <v>307</v>
      </c>
      <c r="M1829" t="s">
        <v>307</v>
      </c>
      <c r="N1829" t="s">
        <v>307</v>
      </c>
      <c r="O1829" t="s">
        <v>307</v>
      </c>
      <c r="P1829" t="s">
        <v>307</v>
      </c>
      <c r="Q1829" t="s">
        <v>307</v>
      </c>
      <c r="R1829" t="s">
        <v>307</v>
      </c>
      <c r="S1829" t="s">
        <v>307</v>
      </c>
      <c r="T1829" t="s">
        <v>307</v>
      </c>
      <c r="U1829" t="s">
        <v>307</v>
      </c>
      <c r="V1829" t="s">
        <v>307</v>
      </c>
      <c r="W1829" t="s">
        <v>307</v>
      </c>
    </row>
    <row r="1830" spans="1:45" x14ac:dyDescent="0.25">
      <c r="A1830">
        <v>312</v>
      </c>
      <c r="B1830" t="s">
        <v>179</v>
      </c>
      <c r="C1830" t="s">
        <v>43</v>
      </c>
      <c r="D1830" t="s">
        <v>60</v>
      </c>
      <c r="E1830" t="s">
        <v>307</v>
      </c>
      <c r="F1830" t="s">
        <v>307</v>
      </c>
      <c r="G1830" t="s">
        <v>307</v>
      </c>
      <c r="H1830" t="s">
        <v>307</v>
      </c>
      <c r="I1830" t="s">
        <v>307</v>
      </c>
      <c r="J1830" t="s">
        <v>307</v>
      </c>
      <c r="K1830" t="s">
        <v>307</v>
      </c>
      <c r="L1830" t="s">
        <v>307</v>
      </c>
      <c r="M1830" t="s">
        <v>307</v>
      </c>
      <c r="N1830" t="s">
        <v>307</v>
      </c>
      <c r="O1830" t="s">
        <v>307</v>
      </c>
      <c r="P1830" t="s">
        <v>307</v>
      </c>
      <c r="Q1830" t="s">
        <v>307</v>
      </c>
      <c r="R1830" t="s">
        <v>307</v>
      </c>
      <c r="S1830" t="s">
        <v>307</v>
      </c>
      <c r="T1830" t="s">
        <v>307</v>
      </c>
      <c r="U1830" t="s">
        <v>307</v>
      </c>
      <c r="V1830" t="s">
        <v>307</v>
      </c>
      <c r="W1830" t="s">
        <v>307</v>
      </c>
    </row>
    <row r="1831" spans="1:45" x14ac:dyDescent="0.25">
      <c r="A1831">
        <v>312</v>
      </c>
      <c r="B1831" t="s">
        <v>179</v>
      </c>
      <c r="C1831" t="s">
        <v>43</v>
      </c>
      <c r="D1831" t="s">
        <v>61</v>
      </c>
      <c r="E1831" t="s">
        <v>307</v>
      </c>
      <c r="F1831" t="s">
        <v>307</v>
      </c>
      <c r="G1831" t="s">
        <v>307</v>
      </c>
      <c r="H1831" t="s">
        <v>307</v>
      </c>
      <c r="I1831" t="s">
        <v>307</v>
      </c>
      <c r="J1831" t="s">
        <v>307</v>
      </c>
      <c r="K1831" t="s">
        <v>307</v>
      </c>
      <c r="L1831" t="s">
        <v>307</v>
      </c>
      <c r="M1831" t="s">
        <v>307</v>
      </c>
      <c r="N1831" t="s">
        <v>307</v>
      </c>
      <c r="O1831" t="s">
        <v>307</v>
      </c>
      <c r="P1831" t="s">
        <v>307</v>
      </c>
      <c r="Q1831" t="s">
        <v>307</v>
      </c>
      <c r="R1831" t="s">
        <v>307</v>
      </c>
      <c r="S1831" t="s">
        <v>307</v>
      </c>
      <c r="T1831" t="s">
        <v>307</v>
      </c>
      <c r="U1831" t="s">
        <v>307</v>
      </c>
      <c r="V1831" t="s">
        <v>307</v>
      </c>
      <c r="W1831" t="s">
        <v>307</v>
      </c>
    </row>
    <row r="1832" spans="1:45" x14ac:dyDescent="0.25">
      <c r="A1832">
        <v>312</v>
      </c>
      <c r="B1832" t="s">
        <v>179</v>
      </c>
      <c r="C1832" t="s">
        <v>43</v>
      </c>
      <c r="D1832" t="s">
        <v>62</v>
      </c>
      <c r="E1832" t="s">
        <v>307</v>
      </c>
      <c r="F1832" t="s">
        <v>307</v>
      </c>
      <c r="G1832" t="s">
        <v>307</v>
      </c>
      <c r="H1832" t="s">
        <v>307</v>
      </c>
      <c r="I1832" t="s">
        <v>307</v>
      </c>
      <c r="J1832" t="s">
        <v>307</v>
      </c>
      <c r="K1832" t="s">
        <v>307</v>
      </c>
      <c r="L1832" t="s">
        <v>307</v>
      </c>
      <c r="M1832" t="s">
        <v>307</v>
      </c>
      <c r="N1832" t="s">
        <v>307</v>
      </c>
      <c r="O1832" t="s">
        <v>307</v>
      </c>
      <c r="P1832" t="s">
        <v>307</v>
      </c>
      <c r="Q1832" t="s">
        <v>307</v>
      </c>
      <c r="R1832" t="s">
        <v>307</v>
      </c>
      <c r="S1832" t="s">
        <v>307</v>
      </c>
      <c r="T1832" t="s">
        <v>307</v>
      </c>
      <c r="U1832" t="s">
        <v>307</v>
      </c>
      <c r="V1832" t="s">
        <v>307</v>
      </c>
      <c r="W1832" t="s">
        <v>307</v>
      </c>
    </row>
    <row r="1833" spans="1:45" x14ac:dyDescent="0.25">
      <c r="A1833">
        <v>312</v>
      </c>
      <c r="B1833" t="s">
        <v>179</v>
      </c>
      <c r="C1833" t="s">
        <v>36</v>
      </c>
      <c r="D1833" t="s">
        <v>47</v>
      </c>
      <c r="E1833" t="s">
        <v>307</v>
      </c>
      <c r="F1833" t="s">
        <v>307</v>
      </c>
      <c r="G1833" t="s">
        <v>307</v>
      </c>
      <c r="H1833" t="s">
        <v>307</v>
      </c>
      <c r="I1833" t="s">
        <v>307</v>
      </c>
      <c r="J1833" t="s">
        <v>307</v>
      </c>
      <c r="K1833" t="s">
        <v>307</v>
      </c>
      <c r="L1833" t="s">
        <v>307</v>
      </c>
      <c r="M1833" t="s">
        <v>307</v>
      </c>
      <c r="N1833" t="s">
        <v>307</v>
      </c>
      <c r="O1833" t="s">
        <v>307</v>
      </c>
      <c r="P1833" t="s">
        <v>307</v>
      </c>
      <c r="Q1833" t="s">
        <v>307</v>
      </c>
      <c r="R1833" t="s">
        <v>307</v>
      </c>
      <c r="S1833" t="s">
        <v>307</v>
      </c>
      <c r="T1833" t="s">
        <v>307</v>
      </c>
      <c r="U1833" t="s">
        <v>307</v>
      </c>
      <c r="V1833" t="s">
        <v>307</v>
      </c>
      <c r="W1833" t="s">
        <v>307</v>
      </c>
      <c r="X1833" t="s">
        <v>307</v>
      </c>
      <c r="Y1833" t="s">
        <v>307</v>
      </c>
      <c r="Z1833" t="s">
        <v>307</v>
      </c>
      <c r="AA1833" t="s">
        <v>307</v>
      </c>
      <c r="AB1833" t="s">
        <v>307</v>
      </c>
      <c r="AC1833" t="s">
        <v>307</v>
      </c>
      <c r="AD1833" t="s">
        <v>307</v>
      </c>
      <c r="AE1833" t="s">
        <v>307</v>
      </c>
      <c r="AF1833" t="s">
        <v>307</v>
      </c>
      <c r="AG1833" t="s">
        <v>307</v>
      </c>
      <c r="AH1833" t="s">
        <v>307</v>
      </c>
      <c r="AI1833" t="s">
        <v>307</v>
      </c>
      <c r="AJ1833" t="s">
        <v>307</v>
      </c>
      <c r="AK1833" t="s">
        <v>307</v>
      </c>
      <c r="AL1833" t="s">
        <v>307</v>
      </c>
      <c r="AM1833" t="s">
        <v>307</v>
      </c>
      <c r="AN1833" t="s">
        <v>307</v>
      </c>
      <c r="AO1833" t="s">
        <v>307</v>
      </c>
      <c r="AP1833" t="s">
        <v>307</v>
      </c>
      <c r="AQ1833" t="s">
        <v>307</v>
      </c>
      <c r="AR1833" t="s">
        <v>307</v>
      </c>
      <c r="AS1833" t="s">
        <v>307</v>
      </c>
    </row>
    <row r="1834" spans="1:45" x14ac:dyDescent="0.25">
      <c r="A1834">
        <v>312</v>
      </c>
      <c r="B1834" t="s">
        <v>179</v>
      </c>
      <c r="C1834" t="s">
        <v>36</v>
      </c>
      <c r="D1834" t="s">
        <v>48</v>
      </c>
      <c r="E1834" t="s">
        <v>307</v>
      </c>
      <c r="F1834" t="s">
        <v>307</v>
      </c>
      <c r="G1834" t="s">
        <v>307</v>
      </c>
      <c r="H1834" t="s">
        <v>307</v>
      </c>
      <c r="I1834" t="s">
        <v>307</v>
      </c>
      <c r="J1834" t="s">
        <v>307</v>
      </c>
      <c r="K1834" t="s">
        <v>307</v>
      </c>
      <c r="L1834" t="s">
        <v>307</v>
      </c>
      <c r="M1834" t="s">
        <v>307</v>
      </c>
      <c r="N1834" t="s">
        <v>307</v>
      </c>
      <c r="O1834" t="s">
        <v>307</v>
      </c>
      <c r="P1834" t="s">
        <v>307</v>
      </c>
      <c r="Q1834" t="s">
        <v>307</v>
      </c>
      <c r="R1834" t="s">
        <v>307</v>
      </c>
      <c r="S1834" t="s">
        <v>307</v>
      </c>
      <c r="T1834" t="s">
        <v>307</v>
      </c>
      <c r="U1834" t="s">
        <v>307</v>
      </c>
      <c r="V1834" t="s">
        <v>307</v>
      </c>
      <c r="W1834" t="s">
        <v>307</v>
      </c>
      <c r="X1834" t="s">
        <v>307</v>
      </c>
      <c r="Y1834" t="s">
        <v>307</v>
      </c>
      <c r="Z1834" t="s">
        <v>307</v>
      </c>
      <c r="AA1834" t="s">
        <v>307</v>
      </c>
      <c r="AB1834" t="s">
        <v>307</v>
      </c>
      <c r="AC1834" t="s">
        <v>307</v>
      </c>
      <c r="AD1834" t="s">
        <v>307</v>
      </c>
      <c r="AE1834" t="s">
        <v>307</v>
      </c>
      <c r="AF1834" t="s">
        <v>307</v>
      </c>
      <c r="AG1834" t="s">
        <v>307</v>
      </c>
      <c r="AH1834" t="s">
        <v>307</v>
      </c>
      <c r="AI1834" t="s">
        <v>307</v>
      </c>
      <c r="AJ1834" t="s">
        <v>307</v>
      </c>
      <c r="AK1834" t="s">
        <v>307</v>
      </c>
      <c r="AL1834" t="s">
        <v>307</v>
      </c>
      <c r="AM1834" t="s">
        <v>307</v>
      </c>
      <c r="AN1834" t="s">
        <v>307</v>
      </c>
      <c r="AO1834" t="s">
        <v>307</v>
      </c>
      <c r="AP1834" t="s">
        <v>307</v>
      </c>
      <c r="AQ1834" t="s">
        <v>307</v>
      </c>
      <c r="AR1834" t="s">
        <v>307</v>
      </c>
      <c r="AS1834" t="s">
        <v>307</v>
      </c>
    </row>
    <row r="1835" spans="1:45" x14ac:dyDescent="0.25">
      <c r="A1835">
        <v>312</v>
      </c>
      <c r="B1835" t="s">
        <v>179</v>
      </c>
      <c r="C1835" t="s">
        <v>36</v>
      </c>
      <c r="D1835" t="s">
        <v>49</v>
      </c>
      <c r="E1835" t="s">
        <v>307</v>
      </c>
      <c r="F1835" t="s">
        <v>307</v>
      </c>
      <c r="G1835" t="s">
        <v>307</v>
      </c>
      <c r="H1835" t="s">
        <v>307</v>
      </c>
      <c r="I1835" t="s">
        <v>307</v>
      </c>
      <c r="J1835" t="s">
        <v>307</v>
      </c>
      <c r="K1835" t="s">
        <v>307</v>
      </c>
      <c r="L1835" t="s">
        <v>307</v>
      </c>
      <c r="M1835" t="s">
        <v>307</v>
      </c>
      <c r="N1835" t="s">
        <v>307</v>
      </c>
      <c r="O1835" t="s">
        <v>307</v>
      </c>
      <c r="P1835" t="s">
        <v>307</v>
      </c>
      <c r="Q1835" t="s">
        <v>307</v>
      </c>
      <c r="R1835" t="s">
        <v>307</v>
      </c>
      <c r="S1835" t="s">
        <v>307</v>
      </c>
      <c r="T1835" t="s">
        <v>307</v>
      </c>
      <c r="U1835" t="s">
        <v>307</v>
      </c>
      <c r="V1835" t="s">
        <v>307</v>
      </c>
      <c r="W1835" t="s">
        <v>307</v>
      </c>
      <c r="X1835" t="s">
        <v>307</v>
      </c>
      <c r="Y1835" t="s">
        <v>307</v>
      </c>
      <c r="Z1835" t="s">
        <v>307</v>
      </c>
      <c r="AA1835" t="s">
        <v>307</v>
      </c>
      <c r="AB1835" t="s">
        <v>307</v>
      </c>
      <c r="AC1835" t="s">
        <v>307</v>
      </c>
      <c r="AD1835" t="s">
        <v>307</v>
      </c>
      <c r="AE1835" t="s">
        <v>307</v>
      </c>
      <c r="AF1835" t="s">
        <v>307</v>
      </c>
      <c r="AG1835" t="s">
        <v>307</v>
      </c>
      <c r="AH1835" t="s">
        <v>307</v>
      </c>
      <c r="AI1835" t="s">
        <v>307</v>
      </c>
      <c r="AJ1835" t="s">
        <v>307</v>
      </c>
      <c r="AK1835" t="s">
        <v>307</v>
      </c>
      <c r="AL1835" t="s">
        <v>307</v>
      </c>
      <c r="AM1835" t="s">
        <v>307</v>
      </c>
      <c r="AN1835" t="s">
        <v>307</v>
      </c>
      <c r="AO1835" t="s">
        <v>307</v>
      </c>
      <c r="AP1835" t="s">
        <v>307</v>
      </c>
      <c r="AQ1835" t="s">
        <v>307</v>
      </c>
      <c r="AR1835" t="s">
        <v>307</v>
      </c>
      <c r="AS1835" t="s">
        <v>307</v>
      </c>
    </row>
    <row r="1836" spans="1:45" x14ac:dyDescent="0.25">
      <c r="A1836">
        <v>312</v>
      </c>
      <c r="B1836" t="s">
        <v>179</v>
      </c>
      <c r="C1836" t="s">
        <v>37</v>
      </c>
      <c r="D1836" t="s">
        <v>47</v>
      </c>
      <c r="E1836" t="s">
        <v>307</v>
      </c>
      <c r="F1836" t="s">
        <v>307</v>
      </c>
      <c r="G1836" t="s">
        <v>307</v>
      </c>
      <c r="H1836" t="s">
        <v>307</v>
      </c>
      <c r="I1836" t="s">
        <v>307</v>
      </c>
      <c r="J1836" t="s">
        <v>307</v>
      </c>
      <c r="K1836" t="s">
        <v>307</v>
      </c>
      <c r="L1836" t="s">
        <v>307</v>
      </c>
      <c r="M1836" t="s">
        <v>307</v>
      </c>
      <c r="N1836" t="s">
        <v>307</v>
      </c>
      <c r="O1836" t="s">
        <v>307</v>
      </c>
      <c r="P1836" t="s">
        <v>307</v>
      </c>
      <c r="Q1836" t="s">
        <v>307</v>
      </c>
      <c r="R1836" t="s">
        <v>307</v>
      </c>
      <c r="S1836" t="s">
        <v>307</v>
      </c>
      <c r="T1836" t="s">
        <v>307</v>
      </c>
      <c r="U1836" t="s">
        <v>307</v>
      </c>
      <c r="V1836" t="s">
        <v>307</v>
      </c>
      <c r="W1836" t="s">
        <v>307</v>
      </c>
      <c r="X1836" t="s">
        <v>307</v>
      </c>
      <c r="Y1836" t="s">
        <v>307</v>
      </c>
      <c r="Z1836" t="s">
        <v>307</v>
      </c>
      <c r="AA1836" t="s">
        <v>307</v>
      </c>
      <c r="AB1836" t="s">
        <v>307</v>
      </c>
      <c r="AC1836" t="s">
        <v>307</v>
      </c>
      <c r="AD1836" t="s">
        <v>307</v>
      </c>
      <c r="AE1836" t="s">
        <v>307</v>
      </c>
      <c r="AF1836" t="s">
        <v>307</v>
      </c>
      <c r="AG1836" t="s">
        <v>307</v>
      </c>
      <c r="AH1836" t="s">
        <v>307</v>
      </c>
      <c r="AI1836" t="s">
        <v>307</v>
      </c>
      <c r="AJ1836" t="s">
        <v>307</v>
      </c>
      <c r="AK1836" t="s">
        <v>307</v>
      </c>
      <c r="AL1836" t="s">
        <v>307</v>
      </c>
      <c r="AM1836" t="s">
        <v>307</v>
      </c>
      <c r="AN1836" t="s">
        <v>307</v>
      </c>
      <c r="AO1836" t="s">
        <v>307</v>
      </c>
      <c r="AP1836" t="s">
        <v>307</v>
      </c>
      <c r="AQ1836" t="s">
        <v>307</v>
      </c>
      <c r="AR1836" t="s">
        <v>307</v>
      </c>
      <c r="AS1836" t="s">
        <v>307</v>
      </c>
    </row>
    <row r="1837" spans="1:45" x14ac:dyDescent="0.25">
      <c r="A1837">
        <v>312</v>
      </c>
      <c r="B1837" t="s">
        <v>179</v>
      </c>
      <c r="C1837" t="s">
        <v>37</v>
      </c>
      <c r="D1837" t="s">
        <v>48</v>
      </c>
      <c r="E1837" t="s">
        <v>307</v>
      </c>
      <c r="F1837" t="s">
        <v>307</v>
      </c>
      <c r="G1837" t="s">
        <v>307</v>
      </c>
      <c r="H1837" t="s">
        <v>307</v>
      </c>
      <c r="I1837" t="s">
        <v>307</v>
      </c>
      <c r="J1837" t="s">
        <v>307</v>
      </c>
      <c r="K1837" t="s">
        <v>307</v>
      </c>
      <c r="L1837" t="s">
        <v>307</v>
      </c>
      <c r="M1837" t="s">
        <v>307</v>
      </c>
      <c r="N1837" t="s">
        <v>307</v>
      </c>
      <c r="O1837" t="s">
        <v>307</v>
      </c>
      <c r="P1837" t="s">
        <v>307</v>
      </c>
      <c r="Q1837" t="s">
        <v>307</v>
      </c>
      <c r="R1837" t="s">
        <v>307</v>
      </c>
      <c r="S1837" t="s">
        <v>307</v>
      </c>
      <c r="T1837" t="s">
        <v>307</v>
      </c>
      <c r="U1837" t="s">
        <v>307</v>
      </c>
      <c r="V1837" t="s">
        <v>307</v>
      </c>
      <c r="W1837" t="s">
        <v>307</v>
      </c>
      <c r="X1837" t="s">
        <v>307</v>
      </c>
      <c r="Y1837" t="s">
        <v>307</v>
      </c>
      <c r="Z1837" t="s">
        <v>307</v>
      </c>
      <c r="AA1837" t="s">
        <v>307</v>
      </c>
      <c r="AB1837" t="s">
        <v>307</v>
      </c>
      <c r="AC1837" t="s">
        <v>307</v>
      </c>
      <c r="AD1837" t="s">
        <v>307</v>
      </c>
      <c r="AE1837" t="s">
        <v>307</v>
      </c>
      <c r="AF1837" t="s">
        <v>307</v>
      </c>
      <c r="AG1837" t="s">
        <v>307</v>
      </c>
      <c r="AH1837" t="s">
        <v>307</v>
      </c>
      <c r="AI1837" t="s">
        <v>307</v>
      </c>
      <c r="AJ1837" t="s">
        <v>307</v>
      </c>
      <c r="AK1837" t="s">
        <v>307</v>
      </c>
      <c r="AL1837" t="s">
        <v>307</v>
      </c>
      <c r="AM1837" t="s">
        <v>307</v>
      </c>
      <c r="AN1837" t="s">
        <v>307</v>
      </c>
      <c r="AO1837" t="s">
        <v>307</v>
      </c>
      <c r="AP1837" t="s">
        <v>307</v>
      </c>
      <c r="AQ1837" t="s">
        <v>307</v>
      </c>
      <c r="AR1837" t="s">
        <v>307</v>
      </c>
      <c r="AS1837" t="s">
        <v>307</v>
      </c>
    </row>
    <row r="1838" spans="1:45" x14ac:dyDescent="0.25">
      <c r="A1838">
        <v>312</v>
      </c>
      <c r="B1838" t="s">
        <v>179</v>
      </c>
      <c r="C1838" t="s">
        <v>37</v>
      </c>
      <c r="D1838" t="s">
        <v>49</v>
      </c>
      <c r="E1838" t="s">
        <v>307</v>
      </c>
      <c r="F1838" t="s">
        <v>307</v>
      </c>
      <c r="G1838" t="s">
        <v>307</v>
      </c>
      <c r="H1838" t="s">
        <v>307</v>
      </c>
      <c r="I1838" t="s">
        <v>307</v>
      </c>
      <c r="J1838" t="s">
        <v>307</v>
      </c>
      <c r="K1838" t="s">
        <v>307</v>
      </c>
      <c r="L1838" t="s">
        <v>307</v>
      </c>
      <c r="M1838" t="s">
        <v>307</v>
      </c>
      <c r="N1838" t="s">
        <v>307</v>
      </c>
      <c r="O1838" t="s">
        <v>307</v>
      </c>
      <c r="P1838" t="s">
        <v>307</v>
      </c>
      <c r="Q1838" t="s">
        <v>307</v>
      </c>
      <c r="R1838" t="s">
        <v>307</v>
      </c>
      <c r="S1838" t="s">
        <v>307</v>
      </c>
      <c r="T1838" t="s">
        <v>307</v>
      </c>
      <c r="U1838" t="s">
        <v>307</v>
      </c>
      <c r="V1838" t="s">
        <v>307</v>
      </c>
      <c r="W1838" t="s">
        <v>307</v>
      </c>
      <c r="X1838" t="s">
        <v>307</v>
      </c>
      <c r="Y1838" t="s">
        <v>307</v>
      </c>
      <c r="Z1838" t="s">
        <v>307</v>
      </c>
      <c r="AA1838" t="s">
        <v>307</v>
      </c>
      <c r="AB1838" t="s">
        <v>307</v>
      </c>
      <c r="AC1838" t="s">
        <v>307</v>
      </c>
      <c r="AD1838" t="s">
        <v>307</v>
      </c>
      <c r="AE1838" t="s">
        <v>307</v>
      </c>
      <c r="AF1838" t="s">
        <v>307</v>
      </c>
      <c r="AG1838" t="s">
        <v>307</v>
      </c>
      <c r="AH1838" t="s">
        <v>307</v>
      </c>
      <c r="AI1838" t="s">
        <v>307</v>
      </c>
      <c r="AJ1838" t="s">
        <v>307</v>
      </c>
      <c r="AK1838" t="s">
        <v>307</v>
      </c>
      <c r="AL1838" t="s">
        <v>307</v>
      </c>
      <c r="AM1838" t="s">
        <v>307</v>
      </c>
      <c r="AN1838" t="s">
        <v>307</v>
      </c>
      <c r="AO1838" t="s">
        <v>307</v>
      </c>
      <c r="AP1838" t="s">
        <v>307</v>
      </c>
      <c r="AQ1838" t="s">
        <v>307</v>
      </c>
      <c r="AR1838" t="s">
        <v>307</v>
      </c>
      <c r="AS1838" t="s">
        <v>307</v>
      </c>
    </row>
    <row r="1839" spans="1:45" x14ac:dyDescent="0.25">
      <c r="A1839">
        <v>312</v>
      </c>
      <c r="B1839" t="s">
        <v>179</v>
      </c>
      <c r="C1839" t="s">
        <v>476</v>
      </c>
      <c r="D1839" t="s">
        <v>48</v>
      </c>
      <c r="E1839" t="s">
        <v>307</v>
      </c>
      <c r="F1839" t="s">
        <v>307</v>
      </c>
      <c r="G1839" t="s">
        <v>307</v>
      </c>
    </row>
    <row r="1840" spans="1:45" x14ac:dyDescent="0.25">
      <c r="A1840">
        <v>312</v>
      </c>
      <c r="B1840" t="s">
        <v>179</v>
      </c>
      <c r="C1840" t="s">
        <v>477</v>
      </c>
      <c r="D1840" t="s">
        <v>48</v>
      </c>
      <c r="E1840" t="s">
        <v>307</v>
      </c>
      <c r="F1840" t="s">
        <v>307</v>
      </c>
      <c r="G1840" t="s">
        <v>307</v>
      </c>
    </row>
    <row r="1841" spans="1:42" x14ac:dyDescent="0.25">
      <c r="A1841">
        <v>312</v>
      </c>
      <c r="B1841" t="s">
        <v>179</v>
      </c>
      <c r="C1841" t="s">
        <v>45</v>
      </c>
      <c r="D1841" t="s">
        <v>63</v>
      </c>
      <c r="E1841" t="s">
        <v>307</v>
      </c>
      <c r="F1841" t="s">
        <v>307</v>
      </c>
      <c r="G1841" t="s">
        <v>307</v>
      </c>
      <c r="H1841" t="s">
        <v>307</v>
      </c>
      <c r="I1841" t="s">
        <v>307</v>
      </c>
      <c r="J1841" t="s">
        <v>307</v>
      </c>
      <c r="K1841" t="s">
        <v>307</v>
      </c>
      <c r="L1841" t="s">
        <v>307</v>
      </c>
      <c r="M1841" t="s">
        <v>307</v>
      </c>
      <c r="N1841" t="s">
        <v>307</v>
      </c>
      <c r="O1841" t="s">
        <v>307</v>
      </c>
      <c r="P1841" t="s">
        <v>307</v>
      </c>
      <c r="Q1841" t="s">
        <v>307</v>
      </c>
      <c r="R1841" t="s">
        <v>307</v>
      </c>
      <c r="S1841" t="s">
        <v>307</v>
      </c>
      <c r="T1841" t="s">
        <v>307</v>
      </c>
      <c r="U1841" t="s">
        <v>307</v>
      </c>
      <c r="V1841" t="s">
        <v>307</v>
      </c>
      <c r="W1841" t="s">
        <v>307</v>
      </c>
    </row>
    <row r="1842" spans="1:42" x14ac:dyDescent="0.25">
      <c r="A1842">
        <v>312</v>
      </c>
      <c r="B1842" t="s">
        <v>179</v>
      </c>
      <c r="C1842" t="s">
        <v>45</v>
      </c>
      <c r="D1842" t="s">
        <v>64</v>
      </c>
      <c r="E1842" t="s">
        <v>307</v>
      </c>
      <c r="F1842" t="s">
        <v>307</v>
      </c>
      <c r="G1842" t="s">
        <v>307</v>
      </c>
      <c r="H1842" t="s">
        <v>307</v>
      </c>
      <c r="I1842" t="s">
        <v>307</v>
      </c>
      <c r="J1842" t="s">
        <v>307</v>
      </c>
      <c r="K1842" t="s">
        <v>307</v>
      </c>
      <c r="L1842" t="s">
        <v>307</v>
      </c>
      <c r="M1842" t="s">
        <v>307</v>
      </c>
      <c r="N1842" t="s">
        <v>307</v>
      </c>
      <c r="O1842" t="s">
        <v>307</v>
      </c>
      <c r="P1842" t="s">
        <v>307</v>
      </c>
      <c r="Q1842" t="s">
        <v>307</v>
      </c>
      <c r="R1842" t="s">
        <v>307</v>
      </c>
      <c r="S1842" t="s">
        <v>307</v>
      </c>
      <c r="T1842" t="s">
        <v>307</v>
      </c>
      <c r="U1842" t="s">
        <v>307</v>
      </c>
      <c r="V1842" t="s">
        <v>307</v>
      </c>
      <c r="W1842" t="s">
        <v>307</v>
      </c>
    </row>
    <row r="1843" spans="1:42" x14ac:dyDescent="0.25">
      <c r="A1843">
        <v>312</v>
      </c>
      <c r="B1843" t="s">
        <v>179</v>
      </c>
      <c r="C1843" t="s">
        <v>40</v>
      </c>
      <c r="D1843" t="s">
        <v>52</v>
      </c>
      <c r="E1843" t="s">
        <v>307</v>
      </c>
      <c r="F1843" t="s">
        <v>307</v>
      </c>
      <c r="G1843" t="s">
        <v>307</v>
      </c>
      <c r="H1843" t="s">
        <v>307</v>
      </c>
      <c r="I1843" t="s">
        <v>307</v>
      </c>
      <c r="J1843" t="s">
        <v>307</v>
      </c>
      <c r="K1843" t="s">
        <v>307</v>
      </c>
      <c r="L1843" t="s">
        <v>307</v>
      </c>
      <c r="M1843" t="s">
        <v>307</v>
      </c>
      <c r="N1843" t="s">
        <v>307</v>
      </c>
      <c r="O1843" t="s">
        <v>307</v>
      </c>
      <c r="P1843" t="s">
        <v>307</v>
      </c>
      <c r="Q1843" t="s">
        <v>307</v>
      </c>
      <c r="R1843" t="s">
        <v>307</v>
      </c>
      <c r="S1843" t="s">
        <v>307</v>
      </c>
      <c r="T1843" t="s">
        <v>307</v>
      </c>
      <c r="U1843" t="s">
        <v>307</v>
      </c>
      <c r="V1843" t="s">
        <v>307</v>
      </c>
      <c r="W1843" t="s">
        <v>307</v>
      </c>
      <c r="X1843" t="s">
        <v>307</v>
      </c>
      <c r="Y1843" t="s">
        <v>307</v>
      </c>
      <c r="Z1843" t="s">
        <v>307</v>
      </c>
    </row>
    <row r="1844" spans="1:42" x14ac:dyDescent="0.25">
      <c r="A1844">
        <v>312</v>
      </c>
      <c r="B1844" t="s">
        <v>179</v>
      </c>
      <c r="C1844" t="s">
        <v>40</v>
      </c>
      <c r="D1844" t="s">
        <v>53</v>
      </c>
      <c r="E1844" t="s">
        <v>307</v>
      </c>
      <c r="F1844" t="s">
        <v>307</v>
      </c>
      <c r="G1844" t="s">
        <v>307</v>
      </c>
      <c r="H1844" t="s">
        <v>307</v>
      </c>
      <c r="I1844" t="s">
        <v>307</v>
      </c>
      <c r="J1844" t="s">
        <v>307</v>
      </c>
      <c r="K1844" t="s">
        <v>307</v>
      </c>
      <c r="L1844" t="s">
        <v>307</v>
      </c>
      <c r="M1844" t="s">
        <v>307</v>
      </c>
      <c r="N1844" t="s">
        <v>307</v>
      </c>
      <c r="O1844" t="s">
        <v>307</v>
      </c>
      <c r="P1844" t="s">
        <v>307</v>
      </c>
      <c r="Q1844" t="s">
        <v>307</v>
      </c>
      <c r="R1844" t="s">
        <v>307</v>
      </c>
      <c r="S1844" t="s">
        <v>307</v>
      </c>
      <c r="T1844" t="s">
        <v>307</v>
      </c>
      <c r="U1844" t="s">
        <v>307</v>
      </c>
      <c r="V1844" t="s">
        <v>307</v>
      </c>
      <c r="W1844" t="s">
        <v>307</v>
      </c>
      <c r="X1844" t="s">
        <v>307</v>
      </c>
      <c r="Y1844" t="s">
        <v>307</v>
      </c>
      <c r="Z1844" t="s">
        <v>307</v>
      </c>
    </row>
    <row r="1845" spans="1:42" x14ac:dyDescent="0.25">
      <c r="A1845">
        <v>312</v>
      </c>
      <c r="B1845" t="s">
        <v>179</v>
      </c>
      <c r="C1845" t="s">
        <v>39</v>
      </c>
      <c r="D1845" t="s">
        <v>50</v>
      </c>
      <c r="E1845" t="s">
        <v>307</v>
      </c>
      <c r="F1845" t="s">
        <v>307</v>
      </c>
      <c r="G1845" t="s">
        <v>307</v>
      </c>
      <c r="H1845" t="s">
        <v>307</v>
      </c>
      <c r="I1845" t="s">
        <v>307</v>
      </c>
      <c r="J1845" t="s">
        <v>307</v>
      </c>
      <c r="K1845" t="s">
        <v>307</v>
      </c>
      <c r="L1845" t="s">
        <v>307</v>
      </c>
      <c r="M1845" t="s">
        <v>307</v>
      </c>
      <c r="N1845" t="s">
        <v>307</v>
      </c>
      <c r="O1845" t="s">
        <v>307</v>
      </c>
      <c r="P1845" t="s">
        <v>307</v>
      </c>
      <c r="Q1845" t="s">
        <v>307</v>
      </c>
      <c r="R1845" t="s">
        <v>307</v>
      </c>
      <c r="S1845" t="s">
        <v>307</v>
      </c>
      <c r="T1845" t="s">
        <v>307</v>
      </c>
      <c r="U1845" t="s">
        <v>307</v>
      </c>
      <c r="V1845" t="s">
        <v>307</v>
      </c>
      <c r="W1845" t="s">
        <v>307</v>
      </c>
      <c r="X1845" t="s">
        <v>307</v>
      </c>
      <c r="Y1845" t="s">
        <v>307</v>
      </c>
      <c r="Z1845" t="s">
        <v>307</v>
      </c>
      <c r="AA1845" t="s">
        <v>307</v>
      </c>
      <c r="AB1845" t="s">
        <v>307</v>
      </c>
      <c r="AC1845" t="s">
        <v>307</v>
      </c>
      <c r="AD1845" t="s">
        <v>307</v>
      </c>
      <c r="AE1845" t="s">
        <v>307</v>
      </c>
      <c r="AF1845" t="s">
        <v>307</v>
      </c>
      <c r="AG1845" t="s">
        <v>307</v>
      </c>
      <c r="AH1845" t="s">
        <v>307</v>
      </c>
      <c r="AI1845" t="s">
        <v>307</v>
      </c>
      <c r="AJ1845" t="s">
        <v>307</v>
      </c>
      <c r="AK1845" t="s">
        <v>307</v>
      </c>
      <c r="AL1845" t="s">
        <v>307</v>
      </c>
      <c r="AM1845" t="s">
        <v>307</v>
      </c>
      <c r="AN1845" t="s">
        <v>307</v>
      </c>
      <c r="AO1845" t="s">
        <v>307</v>
      </c>
      <c r="AP1845" t="s">
        <v>307</v>
      </c>
    </row>
    <row r="1846" spans="1:42" x14ac:dyDescent="0.25">
      <c r="A1846">
        <v>312</v>
      </c>
      <c r="B1846" t="s">
        <v>179</v>
      </c>
      <c r="C1846" t="s">
        <v>39</v>
      </c>
      <c r="D1846" t="s">
        <v>48</v>
      </c>
      <c r="E1846" t="s">
        <v>307</v>
      </c>
      <c r="F1846" t="s">
        <v>307</v>
      </c>
      <c r="G1846" t="s">
        <v>307</v>
      </c>
      <c r="H1846" t="s">
        <v>307</v>
      </c>
      <c r="I1846" t="s">
        <v>307</v>
      </c>
      <c r="J1846" t="s">
        <v>307</v>
      </c>
      <c r="K1846" t="s">
        <v>307</v>
      </c>
      <c r="L1846" t="s">
        <v>307</v>
      </c>
      <c r="M1846" t="s">
        <v>307</v>
      </c>
      <c r="N1846" t="s">
        <v>307</v>
      </c>
      <c r="O1846" t="s">
        <v>307</v>
      </c>
      <c r="P1846" t="s">
        <v>307</v>
      </c>
      <c r="Q1846" t="s">
        <v>307</v>
      </c>
      <c r="R1846" t="s">
        <v>307</v>
      </c>
      <c r="S1846" t="s">
        <v>307</v>
      </c>
      <c r="T1846" t="s">
        <v>307</v>
      </c>
      <c r="U1846" t="s">
        <v>307</v>
      </c>
      <c r="V1846" t="s">
        <v>307</v>
      </c>
      <c r="W1846" t="s">
        <v>307</v>
      </c>
      <c r="X1846" t="s">
        <v>307</v>
      </c>
      <c r="Y1846" t="s">
        <v>307</v>
      </c>
      <c r="Z1846" t="s">
        <v>307</v>
      </c>
      <c r="AA1846" t="s">
        <v>307</v>
      </c>
      <c r="AB1846" t="s">
        <v>307</v>
      </c>
      <c r="AC1846" t="s">
        <v>307</v>
      </c>
      <c r="AD1846" t="s">
        <v>307</v>
      </c>
      <c r="AE1846" t="s">
        <v>307</v>
      </c>
      <c r="AF1846" t="s">
        <v>307</v>
      </c>
      <c r="AG1846" t="s">
        <v>307</v>
      </c>
      <c r="AH1846" t="s">
        <v>307</v>
      </c>
      <c r="AI1846" t="s">
        <v>307</v>
      </c>
      <c r="AJ1846" t="s">
        <v>307</v>
      </c>
      <c r="AK1846" t="s">
        <v>307</v>
      </c>
      <c r="AL1846" t="s">
        <v>307</v>
      </c>
      <c r="AM1846" t="s">
        <v>307</v>
      </c>
      <c r="AN1846" t="s">
        <v>307</v>
      </c>
      <c r="AO1846" t="s">
        <v>307</v>
      </c>
      <c r="AP1846" t="s">
        <v>307</v>
      </c>
    </row>
    <row r="1847" spans="1:42" x14ac:dyDescent="0.25">
      <c r="A1847">
        <v>312</v>
      </c>
      <c r="B1847" t="s">
        <v>179</v>
      </c>
      <c r="C1847" t="s">
        <v>39</v>
      </c>
      <c r="D1847" t="s">
        <v>51</v>
      </c>
      <c r="E1847" t="s">
        <v>307</v>
      </c>
      <c r="F1847" t="s">
        <v>307</v>
      </c>
      <c r="G1847" t="s">
        <v>307</v>
      </c>
      <c r="H1847" t="s">
        <v>307</v>
      </c>
      <c r="I1847" t="s">
        <v>307</v>
      </c>
      <c r="J1847" t="s">
        <v>307</v>
      </c>
      <c r="K1847" t="s">
        <v>307</v>
      </c>
      <c r="L1847" t="s">
        <v>307</v>
      </c>
      <c r="M1847" t="s">
        <v>307</v>
      </c>
      <c r="N1847" t="s">
        <v>307</v>
      </c>
      <c r="O1847" t="s">
        <v>307</v>
      </c>
      <c r="P1847" t="s">
        <v>307</v>
      </c>
      <c r="Q1847" t="s">
        <v>307</v>
      </c>
      <c r="R1847" t="s">
        <v>307</v>
      </c>
      <c r="S1847" t="s">
        <v>307</v>
      </c>
      <c r="T1847" t="s">
        <v>307</v>
      </c>
      <c r="U1847" t="s">
        <v>307</v>
      </c>
      <c r="V1847" t="s">
        <v>307</v>
      </c>
      <c r="W1847" t="s">
        <v>307</v>
      </c>
      <c r="X1847" t="s">
        <v>307</v>
      </c>
      <c r="Y1847" t="s">
        <v>307</v>
      </c>
      <c r="Z1847" t="s">
        <v>307</v>
      </c>
      <c r="AA1847" t="s">
        <v>307</v>
      </c>
      <c r="AB1847" t="s">
        <v>307</v>
      </c>
      <c r="AC1847" t="s">
        <v>307</v>
      </c>
      <c r="AD1847" t="s">
        <v>307</v>
      </c>
      <c r="AE1847" t="s">
        <v>307</v>
      </c>
      <c r="AF1847" t="s">
        <v>307</v>
      </c>
      <c r="AG1847" t="s">
        <v>307</v>
      </c>
      <c r="AH1847" t="s">
        <v>307</v>
      </c>
      <c r="AI1847" t="s">
        <v>307</v>
      </c>
      <c r="AJ1847" t="s">
        <v>307</v>
      </c>
      <c r="AK1847" t="s">
        <v>307</v>
      </c>
      <c r="AL1847" t="s">
        <v>307</v>
      </c>
      <c r="AM1847" t="s">
        <v>307</v>
      </c>
      <c r="AN1847" t="s">
        <v>307</v>
      </c>
      <c r="AO1847" t="s">
        <v>307</v>
      </c>
      <c r="AP1847" t="s">
        <v>307</v>
      </c>
    </row>
    <row r="1848" spans="1:42" x14ac:dyDescent="0.25">
      <c r="A1848">
        <v>312</v>
      </c>
      <c r="B1848" t="s">
        <v>179</v>
      </c>
      <c r="C1848" t="s">
        <v>46</v>
      </c>
      <c r="D1848" t="s">
        <v>65</v>
      </c>
      <c r="E1848" t="s">
        <v>307</v>
      </c>
      <c r="F1848" t="s">
        <v>307</v>
      </c>
      <c r="G1848" t="s">
        <v>307</v>
      </c>
      <c r="H1848" t="s">
        <v>307</v>
      </c>
      <c r="I1848" t="s">
        <v>307</v>
      </c>
      <c r="J1848" t="s">
        <v>307</v>
      </c>
      <c r="K1848" t="s">
        <v>307</v>
      </c>
      <c r="L1848" t="s">
        <v>307</v>
      </c>
      <c r="M1848" t="s">
        <v>307</v>
      </c>
      <c r="N1848" t="s">
        <v>307</v>
      </c>
      <c r="O1848" t="s">
        <v>307</v>
      </c>
      <c r="P1848" t="s">
        <v>307</v>
      </c>
      <c r="Q1848" t="s">
        <v>307</v>
      </c>
      <c r="R1848" t="s">
        <v>307</v>
      </c>
      <c r="S1848" t="s">
        <v>307</v>
      </c>
      <c r="T1848" t="s">
        <v>307</v>
      </c>
      <c r="U1848" t="s">
        <v>307</v>
      </c>
      <c r="V1848" t="s">
        <v>307</v>
      </c>
      <c r="W1848" t="s">
        <v>307</v>
      </c>
      <c r="X1848" t="s">
        <v>307</v>
      </c>
      <c r="Y1848" t="s">
        <v>307</v>
      </c>
      <c r="Z1848" t="s">
        <v>307</v>
      </c>
    </row>
    <row r="1849" spans="1:42" x14ac:dyDescent="0.25">
      <c r="A1849">
        <v>312</v>
      </c>
      <c r="B1849" t="s">
        <v>179</v>
      </c>
      <c r="C1849" t="s">
        <v>46</v>
      </c>
      <c r="D1849" t="s">
        <v>66</v>
      </c>
      <c r="E1849" t="s">
        <v>307</v>
      </c>
      <c r="F1849" t="s">
        <v>307</v>
      </c>
      <c r="G1849" t="s">
        <v>307</v>
      </c>
      <c r="H1849" t="s">
        <v>307</v>
      </c>
      <c r="I1849" t="s">
        <v>307</v>
      </c>
      <c r="J1849" t="s">
        <v>307</v>
      </c>
      <c r="K1849" t="s">
        <v>307</v>
      </c>
      <c r="L1849" t="s">
        <v>307</v>
      </c>
      <c r="M1849" t="s">
        <v>307</v>
      </c>
      <c r="N1849" t="s">
        <v>307</v>
      </c>
      <c r="O1849" t="s">
        <v>307</v>
      </c>
      <c r="P1849" t="s">
        <v>307</v>
      </c>
      <c r="Q1849" t="s">
        <v>307</v>
      </c>
      <c r="R1849" t="s">
        <v>307</v>
      </c>
      <c r="S1849" t="s">
        <v>307</v>
      </c>
      <c r="T1849" t="s">
        <v>307</v>
      </c>
      <c r="U1849" t="s">
        <v>307</v>
      </c>
      <c r="V1849" t="s">
        <v>307</v>
      </c>
      <c r="W1849" t="s">
        <v>307</v>
      </c>
      <c r="X1849" t="s">
        <v>307</v>
      </c>
      <c r="Y1849" t="s">
        <v>307</v>
      </c>
      <c r="Z1849" t="s">
        <v>307</v>
      </c>
    </row>
    <row r="1850" spans="1:42" x14ac:dyDescent="0.25">
      <c r="A1850">
        <v>312</v>
      </c>
      <c r="B1850" t="s">
        <v>179</v>
      </c>
      <c r="C1850" t="s">
        <v>46</v>
      </c>
      <c r="D1850" t="s">
        <v>67</v>
      </c>
      <c r="E1850" t="s">
        <v>307</v>
      </c>
      <c r="F1850" t="s">
        <v>307</v>
      </c>
      <c r="G1850" t="s">
        <v>307</v>
      </c>
      <c r="H1850" t="s">
        <v>307</v>
      </c>
      <c r="I1850" t="s">
        <v>307</v>
      </c>
      <c r="J1850" t="s">
        <v>307</v>
      </c>
      <c r="K1850" t="s">
        <v>307</v>
      </c>
      <c r="L1850" t="s">
        <v>307</v>
      </c>
      <c r="M1850" t="s">
        <v>307</v>
      </c>
      <c r="N1850" t="s">
        <v>307</v>
      </c>
      <c r="O1850" t="s">
        <v>307</v>
      </c>
      <c r="P1850" t="s">
        <v>307</v>
      </c>
      <c r="Q1850" t="s">
        <v>307</v>
      </c>
      <c r="R1850" t="s">
        <v>307</v>
      </c>
      <c r="S1850" t="s">
        <v>307</v>
      </c>
      <c r="T1850" t="s">
        <v>307</v>
      </c>
      <c r="U1850" t="s">
        <v>307</v>
      </c>
      <c r="V1850" t="s">
        <v>307</v>
      </c>
      <c r="W1850" t="s">
        <v>307</v>
      </c>
      <c r="X1850" t="s">
        <v>307</v>
      </c>
      <c r="Y1850" t="s">
        <v>307</v>
      </c>
      <c r="Z1850" t="s">
        <v>307</v>
      </c>
    </row>
    <row r="1851" spans="1:42" x14ac:dyDescent="0.25">
      <c r="A1851">
        <v>312</v>
      </c>
      <c r="B1851" t="s">
        <v>179</v>
      </c>
      <c r="C1851" t="s">
        <v>46</v>
      </c>
      <c r="D1851" t="s">
        <v>68</v>
      </c>
      <c r="E1851" t="s">
        <v>307</v>
      </c>
      <c r="F1851" t="s">
        <v>307</v>
      </c>
      <c r="G1851" t="s">
        <v>307</v>
      </c>
      <c r="H1851" t="s">
        <v>307</v>
      </c>
      <c r="I1851" t="s">
        <v>307</v>
      </c>
      <c r="J1851" t="s">
        <v>307</v>
      </c>
      <c r="K1851" t="s">
        <v>307</v>
      </c>
      <c r="L1851" t="s">
        <v>307</v>
      </c>
      <c r="M1851" t="s">
        <v>307</v>
      </c>
      <c r="N1851" t="s">
        <v>307</v>
      </c>
      <c r="O1851" t="s">
        <v>307</v>
      </c>
      <c r="P1851" t="s">
        <v>307</v>
      </c>
      <c r="Q1851" t="s">
        <v>307</v>
      </c>
      <c r="R1851" t="s">
        <v>307</v>
      </c>
      <c r="S1851" t="s">
        <v>307</v>
      </c>
      <c r="T1851" t="s">
        <v>307</v>
      </c>
      <c r="U1851" t="s">
        <v>307</v>
      </c>
      <c r="V1851" t="s">
        <v>307</v>
      </c>
      <c r="W1851" t="s">
        <v>307</v>
      </c>
      <c r="X1851" t="s">
        <v>307</v>
      </c>
      <c r="Y1851" t="s">
        <v>307</v>
      </c>
      <c r="Z1851" t="s">
        <v>307</v>
      </c>
    </row>
    <row r="1852" spans="1:42" x14ac:dyDescent="0.25">
      <c r="A1852">
        <v>312</v>
      </c>
      <c r="B1852" t="s">
        <v>179</v>
      </c>
      <c r="C1852" t="s">
        <v>46</v>
      </c>
      <c r="D1852" t="s">
        <v>69</v>
      </c>
      <c r="E1852" t="s">
        <v>307</v>
      </c>
      <c r="F1852" t="s">
        <v>307</v>
      </c>
      <c r="G1852" t="s">
        <v>307</v>
      </c>
      <c r="H1852" t="s">
        <v>307</v>
      </c>
      <c r="I1852" t="s">
        <v>307</v>
      </c>
      <c r="J1852" t="s">
        <v>307</v>
      </c>
      <c r="K1852" t="s">
        <v>307</v>
      </c>
      <c r="L1852" t="s">
        <v>307</v>
      </c>
      <c r="M1852" t="s">
        <v>307</v>
      </c>
      <c r="N1852" t="s">
        <v>307</v>
      </c>
      <c r="O1852" t="s">
        <v>307</v>
      </c>
      <c r="P1852" t="s">
        <v>307</v>
      </c>
      <c r="Q1852" t="s">
        <v>307</v>
      </c>
      <c r="R1852" t="s">
        <v>307</v>
      </c>
      <c r="S1852" t="s">
        <v>307</v>
      </c>
      <c r="T1852" t="s">
        <v>307</v>
      </c>
      <c r="U1852" t="s">
        <v>307</v>
      </c>
      <c r="V1852" t="s">
        <v>307</v>
      </c>
      <c r="W1852" t="s">
        <v>307</v>
      </c>
      <c r="X1852" t="s">
        <v>307</v>
      </c>
      <c r="Y1852" t="s">
        <v>307</v>
      </c>
      <c r="Z1852" t="s">
        <v>307</v>
      </c>
    </row>
    <row r="1853" spans="1:42" x14ac:dyDescent="0.25">
      <c r="A1853">
        <v>312</v>
      </c>
      <c r="B1853" t="s">
        <v>179</v>
      </c>
      <c r="C1853" t="s">
        <v>46</v>
      </c>
      <c r="D1853" t="s">
        <v>70</v>
      </c>
      <c r="E1853" t="s">
        <v>307</v>
      </c>
      <c r="F1853" t="s">
        <v>307</v>
      </c>
      <c r="G1853" t="s">
        <v>307</v>
      </c>
      <c r="H1853" t="s">
        <v>307</v>
      </c>
      <c r="I1853" t="s">
        <v>307</v>
      </c>
      <c r="J1853" t="s">
        <v>307</v>
      </c>
      <c r="K1853" t="s">
        <v>307</v>
      </c>
      <c r="L1853" t="s">
        <v>307</v>
      </c>
      <c r="M1853" t="s">
        <v>307</v>
      </c>
      <c r="N1853" t="s">
        <v>307</v>
      </c>
      <c r="O1853" t="s">
        <v>307</v>
      </c>
      <c r="P1853" t="s">
        <v>307</v>
      </c>
      <c r="Q1853" t="s">
        <v>307</v>
      </c>
      <c r="R1853" t="s">
        <v>307</v>
      </c>
      <c r="S1853" t="s">
        <v>307</v>
      </c>
      <c r="T1853" t="s">
        <v>307</v>
      </c>
      <c r="U1853" t="s">
        <v>307</v>
      </c>
      <c r="V1853" t="s">
        <v>307</v>
      </c>
      <c r="W1853" t="s">
        <v>307</v>
      </c>
      <c r="X1853" t="s">
        <v>307</v>
      </c>
      <c r="Y1853" t="s">
        <v>307</v>
      </c>
      <c r="Z1853" t="s">
        <v>307</v>
      </c>
    </row>
    <row r="1854" spans="1:42" x14ac:dyDescent="0.25">
      <c r="A1854">
        <v>312</v>
      </c>
      <c r="B1854" t="s">
        <v>179</v>
      </c>
      <c r="C1854" t="s">
        <v>46</v>
      </c>
      <c r="D1854" t="s">
        <v>71</v>
      </c>
      <c r="E1854" t="s">
        <v>307</v>
      </c>
      <c r="F1854" t="s">
        <v>307</v>
      </c>
      <c r="G1854" t="s">
        <v>307</v>
      </c>
      <c r="H1854" t="s">
        <v>307</v>
      </c>
      <c r="I1854" t="s">
        <v>307</v>
      </c>
      <c r="J1854" t="s">
        <v>307</v>
      </c>
      <c r="K1854" t="s">
        <v>307</v>
      </c>
      <c r="L1854" t="s">
        <v>307</v>
      </c>
      <c r="M1854" t="s">
        <v>307</v>
      </c>
      <c r="N1854" t="s">
        <v>307</v>
      </c>
      <c r="O1854" t="s">
        <v>307</v>
      </c>
      <c r="P1854" t="s">
        <v>307</v>
      </c>
      <c r="Q1854" t="s">
        <v>307</v>
      </c>
      <c r="R1854" t="s">
        <v>307</v>
      </c>
      <c r="S1854" t="s">
        <v>307</v>
      </c>
      <c r="T1854" t="s">
        <v>307</v>
      </c>
      <c r="U1854" t="s">
        <v>307</v>
      </c>
      <c r="V1854" t="s">
        <v>307</v>
      </c>
      <c r="W1854" t="s">
        <v>307</v>
      </c>
      <c r="X1854" t="s">
        <v>307</v>
      </c>
      <c r="Y1854" t="s">
        <v>307</v>
      </c>
      <c r="Z1854" t="s">
        <v>307</v>
      </c>
    </row>
    <row r="1855" spans="1:42" x14ac:dyDescent="0.25">
      <c r="A1855">
        <v>312</v>
      </c>
      <c r="B1855" t="s">
        <v>179</v>
      </c>
      <c r="C1855" t="s">
        <v>46</v>
      </c>
      <c r="D1855" t="s">
        <v>72</v>
      </c>
      <c r="E1855" t="s">
        <v>307</v>
      </c>
      <c r="F1855" t="s">
        <v>307</v>
      </c>
      <c r="G1855" t="s">
        <v>307</v>
      </c>
      <c r="H1855" t="s">
        <v>307</v>
      </c>
      <c r="I1855" t="s">
        <v>307</v>
      </c>
      <c r="J1855" t="s">
        <v>307</v>
      </c>
      <c r="K1855" t="s">
        <v>307</v>
      </c>
      <c r="L1855" t="s">
        <v>307</v>
      </c>
      <c r="M1855" t="s">
        <v>307</v>
      </c>
      <c r="N1855" t="s">
        <v>307</v>
      </c>
      <c r="O1855" t="s">
        <v>307</v>
      </c>
      <c r="P1855" t="s">
        <v>307</v>
      </c>
      <c r="Q1855" t="s">
        <v>307</v>
      </c>
      <c r="R1855" t="s">
        <v>307</v>
      </c>
      <c r="S1855" t="s">
        <v>307</v>
      </c>
      <c r="T1855" t="s">
        <v>307</v>
      </c>
      <c r="U1855" t="s">
        <v>307</v>
      </c>
      <c r="V1855" t="s">
        <v>307</v>
      </c>
      <c r="W1855" t="s">
        <v>307</v>
      </c>
      <c r="X1855" t="s">
        <v>307</v>
      </c>
      <c r="Y1855" t="s">
        <v>307</v>
      </c>
      <c r="Z1855" t="s">
        <v>307</v>
      </c>
    </row>
    <row r="1856" spans="1:42" x14ac:dyDescent="0.25">
      <c r="A1856">
        <v>312</v>
      </c>
      <c r="B1856" t="s">
        <v>179</v>
      </c>
      <c r="C1856" t="s">
        <v>46</v>
      </c>
      <c r="D1856" t="s">
        <v>47</v>
      </c>
      <c r="E1856" t="s">
        <v>307</v>
      </c>
      <c r="F1856" t="s">
        <v>307</v>
      </c>
      <c r="G1856" t="s">
        <v>307</v>
      </c>
      <c r="H1856" t="s">
        <v>307</v>
      </c>
      <c r="I1856" t="s">
        <v>307</v>
      </c>
      <c r="J1856" t="s">
        <v>307</v>
      </c>
      <c r="K1856" t="s">
        <v>307</v>
      </c>
      <c r="L1856" t="s">
        <v>307</v>
      </c>
      <c r="M1856" t="s">
        <v>307</v>
      </c>
      <c r="N1856" t="s">
        <v>307</v>
      </c>
      <c r="O1856" t="s">
        <v>307</v>
      </c>
      <c r="P1856" t="s">
        <v>307</v>
      </c>
      <c r="Q1856" t="s">
        <v>307</v>
      </c>
      <c r="R1856" t="s">
        <v>307</v>
      </c>
      <c r="S1856" t="s">
        <v>307</v>
      </c>
      <c r="T1856" t="s">
        <v>307</v>
      </c>
      <c r="U1856" t="s">
        <v>307</v>
      </c>
      <c r="V1856" t="s">
        <v>307</v>
      </c>
      <c r="W1856" t="s">
        <v>307</v>
      </c>
      <c r="X1856" t="s">
        <v>307</v>
      </c>
      <c r="Y1856" t="s">
        <v>307</v>
      </c>
      <c r="Z1856" t="s">
        <v>307</v>
      </c>
    </row>
    <row r="1857" spans="1:26" x14ac:dyDescent="0.25">
      <c r="A1857">
        <v>312</v>
      </c>
      <c r="B1857" t="s">
        <v>179</v>
      </c>
      <c r="C1857" t="s">
        <v>46</v>
      </c>
      <c r="D1857" t="s">
        <v>48</v>
      </c>
      <c r="E1857" t="s">
        <v>307</v>
      </c>
      <c r="F1857" t="s">
        <v>307</v>
      </c>
      <c r="G1857" t="s">
        <v>307</v>
      </c>
      <c r="H1857" t="s">
        <v>307</v>
      </c>
      <c r="I1857" t="s">
        <v>307</v>
      </c>
      <c r="J1857" t="s">
        <v>307</v>
      </c>
      <c r="K1857" t="s">
        <v>307</v>
      </c>
      <c r="L1857" t="s">
        <v>307</v>
      </c>
      <c r="M1857" t="s">
        <v>307</v>
      </c>
      <c r="N1857" t="s">
        <v>307</v>
      </c>
      <c r="O1857" t="s">
        <v>307</v>
      </c>
      <c r="P1857" t="s">
        <v>307</v>
      </c>
      <c r="Q1857" t="s">
        <v>307</v>
      </c>
      <c r="R1857" t="s">
        <v>307</v>
      </c>
      <c r="S1857" t="s">
        <v>307</v>
      </c>
      <c r="T1857" t="s">
        <v>307</v>
      </c>
      <c r="U1857" t="s">
        <v>307</v>
      </c>
      <c r="V1857" t="s">
        <v>307</v>
      </c>
      <c r="W1857" t="s">
        <v>307</v>
      </c>
      <c r="X1857" t="s">
        <v>307</v>
      </c>
      <c r="Y1857" t="s">
        <v>307</v>
      </c>
      <c r="Z1857" t="s">
        <v>307</v>
      </c>
    </row>
    <row r="1858" spans="1:26" x14ac:dyDescent="0.25">
      <c r="A1858">
        <v>312</v>
      </c>
      <c r="B1858" t="s">
        <v>179</v>
      </c>
      <c r="C1858" t="s">
        <v>46</v>
      </c>
      <c r="D1858" t="s">
        <v>49</v>
      </c>
      <c r="E1858" t="s">
        <v>307</v>
      </c>
      <c r="F1858" t="s">
        <v>307</v>
      </c>
      <c r="G1858" t="s">
        <v>307</v>
      </c>
      <c r="H1858" t="s">
        <v>307</v>
      </c>
      <c r="I1858" t="s">
        <v>307</v>
      </c>
      <c r="J1858" t="s">
        <v>307</v>
      </c>
      <c r="K1858" t="s">
        <v>307</v>
      </c>
      <c r="L1858" t="s">
        <v>307</v>
      </c>
      <c r="M1858" t="s">
        <v>307</v>
      </c>
      <c r="N1858" t="s">
        <v>307</v>
      </c>
      <c r="O1858" t="s">
        <v>307</v>
      </c>
      <c r="P1858" t="s">
        <v>307</v>
      </c>
      <c r="Q1858" t="s">
        <v>307</v>
      </c>
      <c r="R1858" t="s">
        <v>307</v>
      </c>
      <c r="S1858" t="s">
        <v>307</v>
      </c>
      <c r="T1858" t="s">
        <v>307</v>
      </c>
      <c r="U1858" t="s">
        <v>307</v>
      </c>
      <c r="V1858" t="s">
        <v>307</v>
      </c>
      <c r="W1858" t="s">
        <v>307</v>
      </c>
      <c r="X1858" t="s">
        <v>307</v>
      </c>
      <c r="Y1858" t="s">
        <v>307</v>
      </c>
      <c r="Z1858" t="s">
        <v>307</v>
      </c>
    </row>
    <row r="1859" spans="1:26" x14ac:dyDescent="0.25">
      <c r="A1859">
        <v>312</v>
      </c>
      <c r="B1859" t="s">
        <v>179</v>
      </c>
      <c r="C1859" t="s">
        <v>41</v>
      </c>
      <c r="D1859" t="s">
        <v>48</v>
      </c>
      <c r="E1859" t="s">
        <v>307</v>
      </c>
      <c r="F1859" t="s">
        <v>307</v>
      </c>
      <c r="G1859" t="s">
        <v>307</v>
      </c>
      <c r="H1859" t="s">
        <v>307</v>
      </c>
      <c r="I1859" t="s">
        <v>307</v>
      </c>
      <c r="J1859" t="s">
        <v>307</v>
      </c>
      <c r="K1859" t="s">
        <v>307</v>
      </c>
      <c r="L1859" t="s">
        <v>307</v>
      </c>
      <c r="M1859" t="s">
        <v>307</v>
      </c>
      <c r="N1859" t="s">
        <v>307</v>
      </c>
      <c r="O1859" t="s">
        <v>307</v>
      </c>
      <c r="P1859" t="s">
        <v>307</v>
      </c>
      <c r="Q1859" t="s">
        <v>307</v>
      </c>
      <c r="R1859" t="s">
        <v>307</v>
      </c>
      <c r="S1859" t="s">
        <v>307</v>
      </c>
      <c r="T1859" t="s">
        <v>307</v>
      </c>
      <c r="U1859" t="s">
        <v>307</v>
      </c>
      <c r="V1859" t="s">
        <v>307</v>
      </c>
      <c r="W1859" t="s">
        <v>307</v>
      </c>
      <c r="X1859" t="s">
        <v>307</v>
      </c>
      <c r="Y1859" t="s">
        <v>307</v>
      </c>
      <c r="Z1859" t="s">
        <v>307</v>
      </c>
    </row>
    <row r="1860" spans="1:26" x14ac:dyDescent="0.25">
      <c r="A1860">
        <v>312</v>
      </c>
      <c r="B1860" t="s">
        <v>179</v>
      </c>
      <c r="C1860" t="s">
        <v>459</v>
      </c>
      <c r="D1860" t="s">
        <v>48</v>
      </c>
      <c r="E1860" t="s">
        <v>307</v>
      </c>
      <c r="F1860" t="s">
        <v>307</v>
      </c>
      <c r="G1860" t="s">
        <v>307</v>
      </c>
      <c r="H1860" t="s">
        <v>307</v>
      </c>
      <c r="I1860" t="s">
        <v>307</v>
      </c>
      <c r="J1860" t="s">
        <v>307</v>
      </c>
      <c r="K1860" t="s">
        <v>307</v>
      </c>
      <c r="L1860" t="s">
        <v>307</v>
      </c>
      <c r="M1860" t="s">
        <v>307</v>
      </c>
      <c r="N1860" t="s">
        <v>307</v>
      </c>
      <c r="O1860" t="s">
        <v>307</v>
      </c>
      <c r="P1860" t="s">
        <v>307</v>
      </c>
      <c r="Q1860" t="s">
        <v>307</v>
      </c>
    </row>
    <row r="1861" spans="1:26" x14ac:dyDescent="0.25">
      <c r="A1861">
        <v>312</v>
      </c>
      <c r="B1861" t="s">
        <v>179</v>
      </c>
      <c r="C1861" t="s">
        <v>304</v>
      </c>
      <c r="D1861" t="s">
        <v>48</v>
      </c>
      <c r="E1861" t="s">
        <v>307</v>
      </c>
      <c r="F1861" t="s">
        <v>307</v>
      </c>
      <c r="G1861" t="s">
        <v>307</v>
      </c>
      <c r="H1861" t="s">
        <v>307</v>
      </c>
      <c r="I1861" t="s">
        <v>307</v>
      </c>
      <c r="J1861" t="s">
        <v>307</v>
      </c>
      <c r="K1861" t="s">
        <v>307</v>
      </c>
      <c r="L1861" t="s">
        <v>307</v>
      </c>
      <c r="M1861" t="s">
        <v>307</v>
      </c>
      <c r="N1861" t="s">
        <v>307</v>
      </c>
      <c r="O1861" t="s">
        <v>307</v>
      </c>
      <c r="P1861" t="s">
        <v>307</v>
      </c>
      <c r="Q1861" t="s">
        <v>307</v>
      </c>
    </row>
    <row r="1862" spans="1:26" x14ac:dyDescent="0.25">
      <c r="A1862">
        <v>312</v>
      </c>
      <c r="B1862" t="s">
        <v>179</v>
      </c>
      <c r="C1862" t="s">
        <v>433</v>
      </c>
      <c r="D1862" t="s">
        <v>48</v>
      </c>
      <c r="E1862" t="s">
        <v>307</v>
      </c>
      <c r="F1862" t="s">
        <v>307</v>
      </c>
      <c r="G1862" t="s">
        <v>307</v>
      </c>
      <c r="H1862" t="s">
        <v>307</v>
      </c>
      <c r="I1862" t="s">
        <v>307</v>
      </c>
      <c r="J1862" t="s">
        <v>307</v>
      </c>
      <c r="K1862" t="s">
        <v>307</v>
      </c>
      <c r="L1862" t="s">
        <v>307</v>
      </c>
      <c r="M1862" t="s">
        <v>307</v>
      </c>
      <c r="N1862" t="s">
        <v>307</v>
      </c>
      <c r="O1862" t="s">
        <v>307</v>
      </c>
      <c r="P1862" t="s">
        <v>307</v>
      </c>
      <c r="Q1862" t="s">
        <v>307</v>
      </c>
    </row>
    <row r="1863" spans="1:26" x14ac:dyDescent="0.25">
      <c r="A1863">
        <v>312</v>
      </c>
      <c r="B1863" t="s">
        <v>179</v>
      </c>
      <c r="C1863" t="s">
        <v>305</v>
      </c>
      <c r="D1863" t="s">
        <v>48</v>
      </c>
      <c r="E1863" t="s">
        <v>307</v>
      </c>
      <c r="F1863" t="s">
        <v>307</v>
      </c>
      <c r="G1863" t="s">
        <v>307</v>
      </c>
      <c r="H1863" t="s">
        <v>307</v>
      </c>
      <c r="I1863" t="s">
        <v>307</v>
      </c>
      <c r="J1863" t="s">
        <v>307</v>
      </c>
      <c r="K1863" t="s">
        <v>307</v>
      </c>
      <c r="L1863" t="s">
        <v>307</v>
      </c>
      <c r="M1863" t="s">
        <v>307</v>
      </c>
      <c r="N1863" t="s">
        <v>307</v>
      </c>
      <c r="O1863" t="s">
        <v>307</v>
      </c>
      <c r="P1863" t="s">
        <v>307</v>
      </c>
      <c r="Q1863" t="s">
        <v>307</v>
      </c>
    </row>
    <row r="1864" spans="1:26" x14ac:dyDescent="0.25">
      <c r="A1864">
        <v>312</v>
      </c>
      <c r="B1864" t="s">
        <v>179</v>
      </c>
      <c r="C1864" t="s">
        <v>306</v>
      </c>
      <c r="D1864" t="s">
        <v>48</v>
      </c>
      <c r="E1864" t="s">
        <v>307</v>
      </c>
      <c r="F1864" t="s">
        <v>307</v>
      </c>
      <c r="G1864" t="s">
        <v>307</v>
      </c>
      <c r="H1864" t="s">
        <v>307</v>
      </c>
      <c r="I1864" t="s">
        <v>307</v>
      </c>
      <c r="J1864" t="s">
        <v>307</v>
      </c>
      <c r="K1864" t="s">
        <v>307</v>
      </c>
      <c r="L1864" t="s">
        <v>307</v>
      </c>
      <c r="M1864" t="s">
        <v>307</v>
      </c>
      <c r="N1864" t="s">
        <v>307</v>
      </c>
      <c r="O1864" t="s">
        <v>307</v>
      </c>
      <c r="P1864" t="s">
        <v>307</v>
      </c>
      <c r="Q1864" t="s">
        <v>307</v>
      </c>
    </row>
    <row r="1865" spans="1:26" x14ac:dyDescent="0.25">
      <c r="A1865">
        <v>312</v>
      </c>
      <c r="B1865" t="s">
        <v>179</v>
      </c>
      <c r="C1865" t="s">
        <v>44</v>
      </c>
      <c r="D1865" t="s">
        <v>54</v>
      </c>
      <c r="E1865" t="s">
        <v>307</v>
      </c>
      <c r="F1865" t="s">
        <v>307</v>
      </c>
      <c r="G1865" t="s">
        <v>307</v>
      </c>
      <c r="H1865" t="s">
        <v>307</v>
      </c>
      <c r="I1865" t="s">
        <v>307</v>
      </c>
      <c r="J1865" t="s">
        <v>307</v>
      </c>
      <c r="K1865" t="s">
        <v>307</v>
      </c>
      <c r="L1865" t="s">
        <v>307</v>
      </c>
      <c r="M1865" t="s">
        <v>307</v>
      </c>
      <c r="N1865" t="s">
        <v>307</v>
      </c>
      <c r="O1865" t="s">
        <v>307</v>
      </c>
      <c r="P1865" t="s">
        <v>307</v>
      </c>
      <c r="Q1865" t="s">
        <v>307</v>
      </c>
      <c r="R1865" t="s">
        <v>307</v>
      </c>
      <c r="S1865" t="s">
        <v>307</v>
      </c>
      <c r="T1865" t="s">
        <v>307</v>
      </c>
      <c r="U1865" t="s">
        <v>307</v>
      </c>
      <c r="V1865" t="s">
        <v>307</v>
      </c>
      <c r="W1865" t="s">
        <v>307</v>
      </c>
    </row>
    <row r="1866" spans="1:26" x14ac:dyDescent="0.25">
      <c r="A1866">
        <v>312</v>
      </c>
      <c r="B1866" t="s">
        <v>179</v>
      </c>
      <c r="C1866" t="s">
        <v>44</v>
      </c>
      <c r="D1866" t="s">
        <v>55</v>
      </c>
      <c r="E1866" t="s">
        <v>307</v>
      </c>
      <c r="F1866" t="s">
        <v>307</v>
      </c>
      <c r="G1866" t="s">
        <v>307</v>
      </c>
      <c r="H1866" t="s">
        <v>307</v>
      </c>
      <c r="I1866" t="s">
        <v>307</v>
      </c>
      <c r="J1866" t="s">
        <v>307</v>
      </c>
      <c r="K1866" t="s">
        <v>307</v>
      </c>
      <c r="L1866" t="s">
        <v>307</v>
      </c>
      <c r="M1866" t="s">
        <v>307</v>
      </c>
      <c r="N1866" t="s">
        <v>307</v>
      </c>
      <c r="O1866" t="s">
        <v>307</v>
      </c>
      <c r="P1866" t="s">
        <v>307</v>
      </c>
      <c r="Q1866" t="s">
        <v>307</v>
      </c>
      <c r="R1866" t="s">
        <v>307</v>
      </c>
      <c r="S1866" t="s">
        <v>307</v>
      </c>
      <c r="T1866" t="s">
        <v>307</v>
      </c>
      <c r="U1866" t="s">
        <v>307</v>
      </c>
      <c r="V1866" t="s">
        <v>307</v>
      </c>
      <c r="W1866" t="s">
        <v>307</v>
      </c>
    </row>
    <row r="1867" spans="1:26" x14ac:dyDescent="0.25">
      <c r="A1867">
        <v>312</v>
      </c>
      <c r="B1867" t="s">
        <v>179</v>
      </c>
      <c r="C1867" t="s">
        <v>44</v>
      </c>
      <c r="D1867" t="s">
        <v>56</v>
      </c>
      <c r="E1867" t="s">
        <v>307</v>
      </c>
      <c r="F1867" t="s">
        <v>307</v>
      </c>
      <c r="G1867" t="s">
        <v>307</v>
      </c>
      <c r="H1867" t="s">
        <v>307</v>
      </c>
      <c r="I1867" t="s">
        <v>307</v>
      </c>
      <c r="J1867" t="s">
        <v>307</v>
      </c>
      <c r="K1867" t="s">
        <v>307</v>
      </c>
      <c r="L1867" t="s">
        <v>307</v>
      </c>
      <c r="M1867" t="s">
        <v>307</v>
      </c>
      <c r="N1867" t="s">
        <v>307</v>
      </c>
      <c r="O1867" t="s">
        <v>307</v>
      </c>
      <c r="P1867" t="s">
        <v>307</v>
      </c>
      <c r="Q1867" t="s">
        <v>307</v>
      </c>
      <c r="R1867" t="s">
        <v>307</v>
      </c>
      <c r="S1867" t="s">
        <v>307</v>
      </c>
      <c r="T1867" t="s">
        <v>307</v>
      </c>
      <c r="U1867" t="s">
        <v>307</v>
      </c>
      <c r="V1867" t="s">
        <v>307</v>
      </c>
      <c r="W1867" t="s">
        <v>307</v>
      </c>
    </row>
    <row r="1868" spans="1:26" x14ac:dyDescent="0.25">
      <c r="A1868">
        <v>312</v>
      </c>
      <c r="B1868" t="s">
        <v>179</v>
      </c>
      <c r="C1868" t="s">
        <v>44</v>
      </c>
      <c r="D1868" t="s">
        <v>57</v>
      </c>
      <c r="E1868" t="s">
        <v>307</v>
      </c>
      <c r="F1868" t="s">
        <v>307</v>
      </c>
      <c r="G1868" t="s">
        <v>307</v>
      </c>
      <c r="H1868" t="s">
        <v>307</v>
      </c>
      <c r="I1868" t="s">
        <v>307</v>
      </c>
      <c r="J1868" t="s">
        <v>307</v>
      </c>
      <c r="K1868" t="s">
        <v>307</v>
      </c>
      <c r="L1868" t="s">
        <v>307</v>
      </c>
      <c r="M1868" t="s">
        <v>307</v>
      </c>
      <c r="N1868" t="s">
        <v>307</v>
      </c>
      <c r="O1868" t="s">
        <v>307</v>
      </c>
      <c r="P1868" t="s">
        <v>307</v>
      </c>
      <c r="Q1868" t="s">
        <v>307</v>
      </c>
      <c r="R1868" t="s">
        <v>307</v>
      </c>
      <c r="S1868" t="s">
        <v>307</v>
      </c>
      <c r="T1868" t="s">
        <v>307</v>
      </c>
      <c r="U1868" t="s">
        <v>307</v>
      </c>
      <c r="V1868" t="s">
        <v>307</v>
      </c>
      <c r="W1868" t="s">
        <v>307</v>
      </c>
    </row>
    <row r="1869" spans="1:26" x14ac:dyDescent="0.25">
      <c r="A1869">
        <v>312</v>
      </c>
      <c r="B1869" t="s">
        <v>179</v>
      </c>
      <c r="C1869" t="s">
        <v>44</v>
      </c>
      <c r="D1869" t="s">
        <v>58</v>
      </c>
      <c r="E1869" t="s">
        <v>307</v>
      </c>
      <c r="F1869" t="s">
        <v>307</v>
      </c>
      <c r="G1869" t="s">
        <v>307</v>
      </c>
      <c r="H1869" t="s">
        <v>307</v>
      </c>
      <c r="I1869" t="s">
        <v>307</v>
      </c>
      <c r="J1869" t="s">
        <v>307</v>
      </c>
      <c r="K1869" t="s">
        <v>307</v>
      </c>
      <c r="L1869" t="s">
        <v>307</v>
      </c>
      <c r="M1869" t="s">
        <v>307</v>
      </c>
      <c r="N1869" t="s">
        <v>307</v>
      </c>
      <c r="O1869" t="s">
        <v>307</v>
      </c>
      <c r="P1869" t="s">
        <v>307</v>
      </c>
      <c r="Q1869" t="s">
        <v>307</v>
      </c>
      <c r="R1869" t="s">
        <v>307</v>
      </c>
      <c r="S1869" t="s">
        <v>307</v>
      </c>
      <c r="T1869" t="s">
        <v>307</v>
      </c>
      <c r="U1869" t="s">
        <v>307</v>
      </c>
      <c r="V1869" t="s">
        <v>307</v>
      </c>
      <c r="W1869" t="s">
        <v>307</v>
      </c>
    </row>
    <row r="1870" spans="1:26" x14ac:dyDescent="0.25">
      <c r="A1870">
        <v>312</v>
      </c>
      <c r="B1870" t="s">
        <v>179</v>
      </c>
      <c r="C1870" t="s">
        <v>44</v>
      </c>
      <c r="D1870" t="s">
        <v>59</v>
      </c>
      <c r="E1870" t="s">
        <v>307</v>
      </c>
      <c r="F1870" t="s">
        <v>307</v>
      </c>
      <c r="G1870" t="s">
        <v>307</v>
      </c>
      <c r="H1870" t="s">
        <v>307</v>
      </c>
      <c r="I1870" t="s">
        <v>307</v>
      </c>
      <c r="J1870" t="s">
        <v>307</v>
      </c>
      <c r="K1870" t="s">
        <v>307</v>
      </c>
      <c r="L1870" t="s">
        <v>307</v>
      </c>
      <c r="M1870" t="s">
        <v>307</v>
      </c>
      <c r="N1870" t="s">
        <v>307</v>
      </c>
      <c r="O1870" t="s">
        <v>307</v>
      </c>
      <c r="P1870" t="s">
        <v>307</v>
      </c>
      <c r="Q1870" t="s">
        <v>307</v>
      </c>
      <c r="R1870" t="s">
        <v>307</v>
      </c>
      <c r="S1870" t="s">
        <v>307</v>
      </c>
      <c r="T1870" t="s">
        <v>307</v>
      </c>
      <c r="U1870" t="s">
        <v>307</v>
      </c>
      <c r="V1870" t="s">
        <v>307</v>
      </c>
      <c r="W1870" t="s">
        <v>307</v>
      </c>
    </row>
    <row r="1871" spans="1:26" x14ac:dyDescent="0.25">
      <c r="A1871">
        <v>312</v>
      </c>
      <c r="B1871" t="s">
        <v>179</v>
      </c>
      <c r="C1871" t="s">
        <v>44</v>
      </c>
      <c r="D1871" t="s">
        <v>60</v>
      </c>
      <c r="E1871" t="s">
        <v>307</v>
      </c>
      <c r="F1871" t="s">
        <v>307</v>
      </c>
      <c r="G1871" t="s">
        <v>307</v>
      </c>
      <c r="H1871" t="s">
        <v>307</v>
      </c>
      <c r="I1871" t="s">
        <v>307</v>
      </c>
      <c r="J1871" t="s">
        <v>307</v>
      </c>
      <c r="K1871" t="s">
        <v>307</v>
      </c>
      <c r="L1871" t="s">
        <v>307</v>
      </c>
      <c r="M1871" t="s">
        <v>307</v>
      </c>
      <c r="N1871" t="s">
        <v>307</v>
      </c>
      <c r="O1871" t="s">
        <v>307</v>
      </c>
      <c r="P1871" t="s">
        <v>307</v>
      </c>
      <c r="Q1871" t="s">
        <v>307</v>
      </c>
      <c r="R1871" t="s">
        <v>307</v>
      </c>
      <c r="S1871" t="s">
        <v>307</v>
      </c>
      <c r="T1871" t="s">
        <v>307</v>
      </c>
      <c r="U1871" t="s">
        <v>307</v>
      </c>
      <c r="V1871" t="s">
        <v>307</v>
      </c>
      <c r="W1871" t="s">
        <v>307</v>
      </c>
    </row>
    <row r="1872" spans="1:26" x14ac:dyDescent="0.25">
      <c r="A1872">
        <v>312</v>
      </c>
      <c r="B1872" t="s">
        <v>179</v>
      </c>
      <c r="C1872" t="s">
        <v>44</v>
      </c>
      <c r="D1872" t="s">
        <v>61</v>
      </c>
      <c r="E1872" t="s">
        <v>307</v>
      </c>
      <c r="F1872" t="s">
        <v>307</v>
      </c>
      <c r="G1872" t="s">
        <v>307</v>
      </c>
      <c r="H1872" t="s">
        <v>307</v>
      </c>
      <c r="I1872" t="s">
        <v>307</v>
      </c>
      <c r="J1872" t="s">
        <v>307</v>
      </c>
      <c r="K1872" t="s">
        <v>307</v>
      </c>
      <c r="L1872" t="s">
        <v>307</v>
      </c>
      <c r="M1872" t="s">
        <v>307</v>
      </c>
      <c r="N1872" t="s">
        <v>307</v>
      </c>
      <c r="O1872" t="s">
        <v>307</v>
      </c>
      <c r="P1872" t="s">
        <v>307</v>
      </c>
      <c r="Q1872" t="s">
        <v>307</v>
      </c>
      <c r="R1872" t="s">
        <v>307</v>
      </c>
      <c r="S1872" t="s">
        <v>307</v>
      </c>
      <c r="T1872" t="s">
        <v>307</v>
      </c>
      <c r="U1872" t="s">
        <v>307</v>
      </c>
      <c r="V1872" t="s">
        <v>307</v>
      </c>
      <c r="W1872" t="s">
        <v>307</v>
      </c>
    </row>
    <row r="1873" spans="1:45" x14ac:dyDescent="0.25">
      <c r="A1873">
        <v>312</v>
      </c>
      <c r="B1873" t="s">
        <v>179</v>
      </c>
      <c r="C1873" t="s">
        <v>44</v>
      </c>
      <c r="D1873" t="s">
        <v>62</v>
      </c>
      <c r="E1873" t="s">
        <v>307</v>
      </c>
      <c r="F1873" t="s">
        <v>307</v>
      </c>
      <c r="G1873" t="s">
        <v>307</v>
      </c>
      <c r="H1873" t="s">
        <v>307</v>
      </c>
      <c r="I1873" t="s">
        <v>307</v>
      </c>
      <c r="J1873" t="s">
        <v>307</v>
      </c>
      <c r="K1873" t="s">
        <v>307</v>
      </c>
      <c r="L1873" t="s">
        <v>307</v>
      </c>
      <c r="M1873" t="s">
        <v>307</v>
      </c>
      <c r="N1873" t="s">
        <v>307</v>
      </c>
      <c r="O1873" t="s">
        <v>307</v>
      </c>
      <c r="P1873" t="s">
        <v>307</v>
      </c>
      <c r="Q1873" t="s">
        <v>307</v>
      </c>
      <c r="R1873" t="s">
        <v>307</v>
      </c>
      <c r="S1873" t="s">
        <v>307</v>
      </c>
      <c r="T1873" t="s">
        <v>307</v>
      </c>
      <c r="U1873" t="s">
        <v>307</v>
      </c>
      <c r="V1873" t="s">
        <v>307</v>
      </c>
      <c r="W1873" t="s">
        <v>307</v>
      </c>
    </row>
    <row r="1874" spans="1:45" x14ac:dyDescent="0.25">
      <c r="A1874">
        <v>312</v>
      </c>
      <c r="B1874" t="s">
        <v>179</v>
      </c>
      <c r="C1874" t="s">
        <v>38</v>
      </c>
      <c r="D1874" t="s">
        <v>47</v>
      </c>
      <c r="E1874" t="s">
        <v>307</v>
      </c>
      <c r="F1874" t="s">
        <v>307</v>
      </c>
      <c r="G1874" t="s">
        <v>307</v>
      </c>
      <c r="H1874" t="s">
        <v>307</v>
      </c>
      <c r="I1874" t="s">
        <v>307</v>
      </c>
      <c r="J1874" t="s">
        <v>307</v>
      </c>
      <c r="K1874" t="s">
        <v>307</v>
      </c>
      <c r="L1874" t="s">
        <v>307</v>
      </c>
      <c r="M1874" t="s">
        <v>307</v>
      </c>
      <c r="N1874" t="s">
        <v>307</v>
      </c>
      <c r="O1874" t="s">
        <v>307</v>
      </c>
      <c r="P1874" t="s">
        <v>307</v>
      </c>
      <c r="Q1874" t="s">
        <v>307</v>
      </c>
      <c r="R1874" t="s">
        <v>307</v>
      </c>
      <c r="S1874" t="s">
        <v>307</v>
      </c>
      <c r="T1874" t="s">
        <v>307</v>
      </c>
      <c r="U1874" t="s">
        <v>307</v>
      </c>
      <c r="V1874" t="s">
        <v>307</v>
      </c>
      <c r="W1874" t="s">
        <v>307</v>
      </c>
      <c r="X1874" t="s">
        <v>307</v>
      </c>
      <c r="Y1874" t="s">
        <v>307</v>
      </c>
      <c r="Z1874" t="s">
        <v>307</v>
      </c>
      <c r="AA1874" t="s">
        <v>307</v>
      </c>
      <c r="AB1874" t="s">
        <v>307</v>
      </c>
      <c r="AC1874" t="s">
        <v>307</v>
      </c>
      <c r="AD1874" t="s">
        <v>307</v>
      </c>
      <c r="AE1874" t="s">
        <v>307</v>
      </c>
      <c r="AF1874" t="s">
        <v>307</v>
      </c>
      <c r="AG1874" t="s">
        <v>307</v>
      </c>
      <c r="AH1874" t="s">
        <v>307</v>
      </c>
      <c r="AI1874" t="s">
        <v>307</v>
      </c>
      <c r="AJ1874" t="s">
        <v>307</v>
      </c>
      <c r="AK1874" t="s">
        <v>307</v>
      </c>
      <c r="AL1874" t="s">
        <v>307</v>
      </c>
      <c r="AM1874" t="s">
        <v>307</v>
      </c>
      <c r="AN1874" t="s">
        <v>307</v>
      </c>
      <c r="AO1874" t="s">
        <v>307</v>
      </c>
      <c r="AP1874" t="s">
        <v>307</v>
      </c>
      <c r="AQ1874" t="s">
        <v>307</v>
      </c>
      <c r="AR1874" t="s">
        <v>307</v>
      </c>
      <c r="AS1874" t="s">
        <v>307</v>
      </c>
    </row>
    <row r="1875" spans="1:45" x14ac:dyDescent="0.25">
      <c r="A1875">
        <v>312</v>
      </c>
      <c r="B1875" t="s">
        <v>179</v>
      </c>
      <c r="C1875" t="s">
        <v>38</v>
      </c>
      <c r="D1875" t="s">
        <v>48</v>
      </c>
      <c r="E1875" t="s">
        <v>307</v>
      </c>
      <c r="F1875" t="s">
        <v>307</v>
      </c>
      <c r="G1875" t="s">
        <v>307</v>
      </c>
      <c r="H1875" t="s">
        <v>307</v>
      </c>
      <c r="I1875" t="s">
        <v>307</v>
      </c>
      <c r="J1875" t="s">
        <v>307</v>
      </c>
      <c r="K1875" t="s">
        <v>307</v>
      </c>
      <c r="L1875" t="s">
        <v>307</v>
      </c>
      <c r="M1875" t="s">
        <v>307</v>
      </c>
      <c r="N1875" t="s">
        <v>307</v>
      </c>
      <c r="O1875" t="s">
        <v>307</v>
      </c>
      <c r="P1875" t="s">
        <v>307</v>
      </c>
      <c r="Q1875" t="s">
        <v>307</v>
      </c>
      <c r="R1875" t="s">
        <v>307</v>
      </c>
      <c r="S1875" t="s">
        <v>307</v>
      </c>
      <c r="T1875" t="s">
        <v>307</v>
      </c>
      <c r="U1875" t="s">
        <v>307</v>
      </c>
      <c r="V1875" t="s">
        <v>307</v>
      </c>
      <c r="W1875" t="s">
        <v>307</v>
      </c>
      <c r="X1875" t="s">
        <v>307</v>
      </c>
      <c r="Y1875" t="s">
        <v>307</v>
      </c>
      <c r="Z1875" t="s">
        <v>307</v>
      </c>
      <c r="AA1875" t="s">
        <v>307</v>
      </c>
      <c r="AB1875" t="s">
        <v>307</v>
      </c>
      <c r="AC1875" t="s">
        <v>307</v>
      </c>
      <c r="AD1875" t="s">
        <v>307</v>
      </c>
      <c r="AE1875" t="s">
        <v>307</v>
      </c>
      <c r="AF1875" t="s">
        <v>307</v>
      </c>
      <c r="AG1875" t="s">
        <v>307</v>
      </c>
      <c r="AH1875" t="s">
        <v>307</v>
      </c>
      <c r="AI1875" t="s">
        <v>307</v>
      </c>
      <c r="AJ1875" t="s">
        <v>307</v>
      </c>
      <c r="AK1875" t="s">
        <v>307</v>
      </c>
      <c r="AL1875" t="s">
        <v>307</v>
      </c>
      <c r="AM1875" t="s">
        <v>307</v>
      </c>
      <c r="AN1875" t="s">
        <v>307</v>
      </c>
      <c r="AO1875" t="s">
        <v>307</v>
      </c>
      <c r="AP1875" t="s">
        <v>307</v>
      </c>
      <c r="AQ1875" t="s">
        <v>307</v>
      </c>
      <c r="AR1875" t="s">
        <v>307</v>
      </c>
      <c r="AS1875" t="s">
        <v>307</v>
      </c>
    </row>
    <row r="1876" spans="1:45" x14ac:dyDescent="0.25">
      <c r="A1876">
        <v>312</v>
      </c>
      <c r="B1876" t="s">
        <v>179</v>
      </c>
      <c r="C1876" t="s">
        <v>38</v>
      </c>
      <c r="D1876" t="s">
        <v>49</v>
      </c>
      <c r="E1876" t="s">
        <v>307</v>
      </c>
      <c r="F1876" t="s">
        <v>307</v>
      </c>
      <c r="G1876" t="s">
        <v>307</v>
      </c>
      <c r="H1876" t="s">
        <v>307</v>
      </c>
      <c r="I1876" t="s">
        <v>307</v>
      </c>
      <c r="J1876" t="s">
        <v>307</v>
      </c>
      <c r="K1876" t="s">
        <v>307</v>
      </c>
      <c r="L1876" t="s">
        <v>307</v>
      </c>
      <c r="M1876" t="s">
        <v>307</v>
      </c>
      <c r="N1876" t="s">
        <v>307</v>
      </c>
      <c r="O1876" t="s">
        <v>307</v>
      </c>
      <c r="P1876" t="s">
        <v>307</v>
      </c>
      <c r="Q1876" t="s">
        <v>307</v>
      </c>
      <c r="R1876" t="s">
        <v>307</v>
      </c>
      <c r="S1876" t="s">
        <v>307</v>
      </c>
      <c r="T1876" t="s">
        <v>307</v>
      </c>
      <c r="U1876" t="s">
        <v>307</v>
      </c>
      <c r="V1876" t="s">
        <v>307</v>
      </c>
      <c r="W1876" t="s">
        <v>307</v>
      </c>
      <c r="X1876" t="s">
        <v>307</v>
      </c>
      <c r="Y1876" t="s">
        <v>307</v>
      </c>
      <c r="Z1876" t="s">
        <v>307</v>
      </c>
      <c r="AA1876" t="s">
        <v>307</v>
      </c>
      <c r="AB1876" t="s">
        <v>307</v>
      </c>
      <c r="AC1876" t="s">
        <v>307</v>
      </c>
      <c r="AD1876" t="s">
        <v>307</v>
      </c>
      <c r="AE1876" t="s">
        <v>307</v>
      </c>
      <c r="AF1876" t="s">
        <v>307</v>
      </c>
      <c r="AG1876" t="s">
        <v>307</v>
      </c>
      <c r="AH1876" t="s">
        <v>307</v>
      </c>
      <c r="AI1876" t="s">
        <v>307</v>
      </c>
      <c r="AJ1876" t="s">
        <v>307</v>
      </c>
      <c r="AK1876" t="s">
        <v>307</v>
      </c>
      <c r="AL1876" t="s">
        <v>307</v>
      </c>
      <c r="AM1876" t="s">
        <v>307</v>
      </c>
      <c r="AN1876" t="s">
        <v>307</v>
      </c>
      <c r="AO1876" t="s">
        <v>307</v>
      </c>
      <c r="AP1876" t="s">
        <v>307</v>
      </c>
      <c r="AQ1876" t="s">
        <v>307</v>
      </c>
      <c r="AR1876" t="s">
        <v>307</v>
      </c>
      <c r="AS1876" t="s">
        <v>307</v>
      </c>
    </row>
    <row r="1877" spans="1:45" x14ac:dyDescent="0.25">
      <c r="A1877">
        <v>312</v>
      </c>
      <c r="B1877" t="s">
        <v>179</v>
      </c>
      <c r="C1877" t="s">
        <v>450</v>
      </c>
      <c r="D1877" t="s">
        <v>48</v>
      </c>
      <c r="E1877" t="s">
        <v>307</v>
      </c>
      <c r="F1877" t="s">
        <v>307</v>
      </c>
      <c r="G1877" t="s">
        <v>307</v>
      </c>
      <c r="H1877" t="s">
        <v>307</v>
      </c>
      <c r="I1877" t="s">
        <v>307</v>
      </c>
      <c r="J1877" t="s">
        <v>307</v>
      </c>
      <c r="K1877" t="s">
        <v>307</v>
      </c>
      <c r="L1877" t="s">
        <v>307</v>
      </c>
      <c r="M1877" t="s">
        <v>307</v>
      </c>
      <c r="N1877" t="s">
        <v>307</v>
      </c>
      <c r="O1877" t="s">
        <v>307</v>
      </c>
      <c r="P1877" t="s">
        <v>307</v>
      </c>
      <c r="Q1877" t="s">
        <v>307</v>
      </c>
      <c r="R1877" t="s">
        <v>307</v>
      </c>
    </row>
    <row r="1878" spans="1:45" x14ac:dyDescent="0.25">
      <c r="A1878">
        <v>312</v>
      </c>
      <c r="B1878" t="s">
        <v>179</v>
      </c>
      <c r="C1878" t="s">
        <v>449</v>
      </c>
      <c r="D1878" t="s">
        <v>48</v>
      </c>
      <c r="E1878" t="s">
        <v>307</v>
      </c>
      <c r="F1878" t="s">
        <v>307</v>
      </c>
      <c r="G1878" t="s">
        <v>307</v>
      </c>
      <c r="H1878" t="s">
        <v>307</v>
      </c>
      <c r="I1878" t="s">
        <v>307</v>
      </c>
      <c r="J1878" t="s">
        <v>307</v>
      </c>
      <c r="K1878" t="s">
        <v>307</v>
      </c>
      <c r="L1878" t="s">
        <v>307</v>
      </c>
      <c r="M1878" t="s">
        <v>307</v>
      </c>
      <c r="N1878" t="s">
        <v>307</v>
      </c>
      <c r="O1878" t="s">
        <v>307</v>
      </c>
      <c r="P1878" t="s">
        <v>307</v>
      </c>
      <c r="Q1878" t="s">
        <v>307</v>
      </c>
      <c r="R1878" t="s">
        <v>307</v>
      </c>
    </row>
    <row r="1879" spans="1:45" x14ac:dyDescent="0.25">
      <c r="A1879">
        <v>312</v>
      </c>
      <c r="B1879" t="s">
        <v>179</v>
      </c>
      <c r="C1879" t="s">
        <v>475</v>
      </c>
      <c r="D1879" t="s">
        <v>48</v>
      </c>
      <c r="E1879" t="s">
        <v>307</v>
      </c>
      <c r="F1879" t="s">
        <v>307</v>
      </c>
      <c r="G1879" t="s">
        <v>307</v>
      </c>
    </row>
    <row r="1880" spans="1:45" x14ac:dyDescent="0.25">
      <c r="A1880">
        <v>312</v>
      </c>
      <c r="B1880" t="s">
        <v>179</v>
      </c>
      <c r="C1880" t="s">
        <v>42</v>
      </c>
      <c r="D1880" t="s">
        <v>48</v>
      </c>
      <c r="E1880" t="s">
        <v>307</v>
      </c>
      <c r="F1880" t="s">
        <v>307</v>
      </c>
      <c r="G1880" t="s">
        <v>307</v>
      </c>
      <c r="H1880" t="s">
        <v>307</v>
      </c>
      <c r="I1880" t="s">
        <v>307</v>
      </c>
      <c r="J1880" t="s">
        <v>307</v>
      </c>
      <c r="K1880" t="s">
        <v>307</v>
      </c>
      <c r="L1880" t="s">
        <v>307</v>
      </c>
      <c r="M1880" t="s">
        <v>307</v>
      </c>
      <c r="N1880" t="s">
        <v>307</v>
      </c>
      <c r="O1880" t="s">
        <v>307</v>
      </c>
      <c r="P1880" t="s">
        <v>307</v>
      </c>
      <c r="Q1880" t="s">
        <v>307</v>
      </c>
      <c r="R1880" t="s">
        <v>307</v>
      </c>
      <c r="S1880" t="s">
        <v>307</v>
      </c>
      <c r="T1880" t="s">
        <v>307</v>
      </c>
      <c r="U1880" t="s">
        <v>307</v>
      </c>
      <c r="V1880" t="s">
        <v>307</v>
      </c>
      <c r="W1880" t="s">
        <v>307</v>
      </c>
      <c r="X1880" t="s">
        <v>307</v>
      </c>
      <c r="Y1880" t="s">
        <v>307</v>
      </c>
      <c r="Z1880" t="s">
        <v>307</v>
      </c>
    </row>
    <row r="1881" spans="1:45" x14ac:dyDescent="0.25">
      <c r="A1881">
        <v>313</v>
      </c>
      <c r="B1881" t="s">
        <v>180</v>
      </c>
      <c r="C1881" t="s">
        <v>43</v>
      </c>
      <c r="D1881" t="s">
        <v>54</v>
      </c>
      <c r="E1881" t="s">
        <v>307</v>
      </c>
      <c r="F1881" t="s">
        <v>307</v>
      </c>
      <c r="G1881" t="s">
        <v>307</v>
      </c>
      <c r="H1881" t="s">
        <v>307</v>
      </c>
      <c r="I1881" t="s">
        <v>307</v>
      </c>
      <c r="J1881" t="s">
        <v>307</v>
      </c>
      <c r="K1881" t="s">
        <v>307</v>
      </c>
      <c r="L1881" t="s">
        <v>307</v>
      </c>
      <c r="M1881" t="s">
        <v>307</v>
      </c>
      <c r="N1881" t="s">
        <v>307</v>
      </c>
      <c r="O1881" t="s">
        <v>307</v>
      </c>
      <c r="P1881" t="s">
        <v>307</v>
      </c>
      <c r="Q1881" t="s">
        <v>307</v>
      </c>
      <c r="R1881" t="s">
        <v>307</v>
      </c>
      <c r="S1881" t="s">
        <v>307</v>
      </c>
      <c r="T1881" t="s">
        <v>307</v>
      </c>
      <c r="U1881" t="s">
        <v>307</v>
      </c>
      <c r="V1881" t="s">
        <v>307</v>
      </c>
      <c r="W1881" t="s">
        <v>307</v>
      </c>
    </row>
    <row r="1882" spans="1:45" x14ac:dyDescent="0.25">
      <c r="A1882">
        <v>313</v>
      </c>
      <c r="B1882" t="s">
        <v>180</v>
      </c>
      <c r="C1882" t="s">
        <v>43</v>
      </c>
      <c r="D1882" t="s">
        <v>55</v>
      </c>
      <c r="E1882" t="s">
        <v>307</v>
      </c>
      <c r="F1882" t="s">
        <v>307</v>
      </c>
      <c r="G1882" t="s">
        <v>307</v>
      </c>
      <c r="H1882" t="s">
        <v>307</v>
      </c>
      <c r="I1882" t="s">
        <v>307</v>
      </c>
      <c r="J1882" t="s">
        <v>307</v>
      </c>
      <c r="K1882" t="s">
        <v>307</v>
      </c>
      <c r="L1882" t="s">
        <v>307</v>
      </c>
      <c r="M1882" t="s">
        <v>307</v>
      </c>
      <c r="N1882" t="s">
        <v>307</v>
      </c>
      <c r="O1882" t="s">
        <v>307</v>
      </c>
      <c r="P1882" t="s">
        <v>307</v>
      </c>
      <c r="Q1882" t="s">
        <v>307</v>
      </c>
      <c r="R1882" t="s">
        <v>307</v>
      </c>
      <c r="S1882" t="s">
        <v>307</v>
      </c>
      <c r="T1882" t="s">
        <v>307</v>
      </c>
      <c r="U1882" t="s">
        <v>307</v>
      </c>
      <c r="V1882" t="s">
        <v>307</v>
      </c>
      <c r="W1882" t="s">
        <v>307</v>
      </c>
    </row>
    <row r="1883" spans="1:45" x14ac:dyDescent="0.25">
      <c r="A1883">
        <v>313</v>
      </c>
      <c r="B1883" t="s">
        <v>180</v>
      </c>
      <c r="C1883" t="s">
        <v>43</v>
      </c>
      <c r="D1883" t="s">
        <v>56</v>
      </c>
      <c r="E1883" t="s">
        <v>307</v>
      </c>
      <c r="F1883" t="s">
        <v>307</v>
      </c>
      <c r="G1883" t="s">
        <v>307</v>
      </c>
      <c r="H1883" t="s">
        <v>307</v>
      </c>
      <c r="I1883" t="s">
        <v>307</v>
      </c>
      <c r="J1883" t="s">
        <v>307</v>
      </c>
      <c r="K1883" t="s">
        <v>307</v>
      </c>
      <c r="L1883" t="s">
        <v>307</v>
      </c>
      <c r="M1883" t="s">
        <v>307</v>
      </c>
      <c r="N1883" t="s">
        <v>307</v>
      </c>
      <c r="O1883" t="s">
        <v>307</v>
      </c>
      <c r="P1883" t="s">
        <v>307</v>
      </c>
      <c r="Q1883" t="s">
        <v>307</v>
      </c>
      <c r="R1883" t="s">
        <v>307</v>
      </c>
      <c r="S1883" t="s">
        <v>307</v>
      </c>
      <c r="T1883" t="s">
        <v>307</v>
      </c>
      <c r="U1883" t="s">
        <v>307</v>
      </c>
      <c r="V1883" t="s">
        <v>307</v>
      </c>
      <c r="W1883" t="s">
        <v>307</v>
      </c>
    </row>
    <row r="1884" spans="1:45" x14ac:dyDescent="0.25">
      <c r="A1884">
        <v>313</v>
      </c>
      <c r="B1884" t="s">
        <v>180</v>
      </c>
      <c r="C1884" t="s">
        <v>43</v>
      </c>
      <c r="D1884" t="s">
        <v>57</v>
      </c>
      <c r="E1884" t="s">
        <v>307</v>
      </c>
      <c r="F1884" t="s">
        <v>307</v>
      </c>
      <c r="G1884" t="s">
        <v>307</v>
      </c>
      <c r="H1884" t="s">
        <v>307</v>
      </c>
      <c r="I1884" t="s">
        <v>307</v>
      </c>
      <c r="J1884" t="s">
        <v>307</v>
      </c>
      <c r="K1884" t="s">
        <v>307</v>
      </c>
      <c r="L1884" t="s">
        <v>307</v>
      </c>
      <c r="M1884" t="s">
        <v>307</v>
      </c>
      <c r="N1884" t="s">
        <v>307</v>
      </c>
      <c r="O1884" t="s">
        <v>307</v>
      </c>
      <c r="P1884" t="s">
        <v>307</v>
      </c>
      <c r="Q1884" t="s">
        <v>307</v>
      </c>
      <c r="R1884" t="s">
        <v>307</v>
      </c>
      <c r="S1884" t="s">
        <v>307</v>
      </c>
      <c r="T1884" t="s">
        <v>307</v>
      </c>
      <c r="U1884" t="s">
        <v>307</v>
      </c>
      <c r="V1884" t="s">
        <v>307</v>
      </c>
      <c r="W1884" t="s">
        <v>307</v>
      </c>
    </row>
    <row r="1885" spans="1:45" x14ac:dyDescent="0.25">
      <c r="A1885">
        <v>313</v>
      </c>
      <c r="B1885" t="s">
        <v>180</v>
      </c>
      <c r="C1885" t="s">
        <v>43</v>
      </c>
      <c r="D1885" t="s">
        <v>58</v>
      </c>
      <c r="E1885" t="s">
        <v>307</v>
      </c>
      <c r="F1885" t="s">
        <v>307</v>
      </c>
      <c r="G1885" t="s">
        <v>307</v>
      </c>
      <c r="H1885" t="s">
        <v>307</v>
      </c>
      <c r="I1885" t="s">
        <v>307</v>
      </c>
      <c r="J1885" t="s">
        <v>307</v>
      </c>
      <c r="K1885" t="s">
        <v>307</v>
      </c>
      <c r="L1885" t="s">
        <v>307</v>
      </c>
      <c r="M1885" t="s">
        <v>307</v>
      </c>
      <c r="N1885" t="s">
        <v>307</v>
      </c>
      <c r="O1885" t="s">
        <v>307</v>
      </c>
      <c r="P1885" t="s">
        <v>307</v>
      </c>
      <c r="Q1885" t="s">
        <v>307</v>
      </c>
      <c r="R1885" t="s">
        <v>307</v>
      </c>
      <c r="S1885" t="s">
        <v>307</v>
      </c>
      <c r="T1885" t="s">
        <v>307</v>
      </c>
      <c r="U1885" t="s">
        <v>307</v>
      </c>
      <c r="V1885" t="s">
        <v>307</v>
      </c>
      <c r="W1885" t="s">
        <v>307</v>
      </c>
    </row>
    <row r="1886" spans="1:45" x14ac:dyDescent="0.25">
      <c r="A1886">
        <v>313</v>
      </c>
      <c r="B1886" t="s">
        <v>180</v>
      </c>
      <c r="C1886" t="s">
        <v>43</v>
      </c>
      <c r="D1886" t="s">
        <v>59</v>
      </c>
      <c r="E1886" t="s">
        <v>307</v>
      </c>
      <c r="F1886" t="s">
        <v>307</v>
      </c>
      <c r="G1886" t="s">
        <v>307</v>
      </c>
      <c r="H1886" t="s">
        <v>307</v>
      </c>
      <c r="I1886" t="s">
        <v>307</v>
      </c>
      <c r="J1886" t="s">
        <v>307</v>
      </c>
      <c r="K1886" t="s">
        <v>307</v>
      </c>
      <c r="L1886" t="s">
        <v>307</v>
      </c>
      <c r="M1886" t="s">
        <v>307</v>
      </c>
      <c r="N1886" t="s">
        <v>307</v>
      </c>
      <c r="O1886" t="s">
        <v>307</v>
      </c>
      <c r="P1886" t="s">
        <v>307</v>
      </c>
      <c r="Q1886" t="s">
        <v>307</v>
      </c>
      <c r="R1886" t="s">
        <v>307</v>
      </c>
      <c r="S1886" t="s">
        <v>307</v>
      </c>
      <c r="T1886" t="s">
        <v>307</v>
      </c>
      <c r="U1886" t="s">
        <v>307</v>
      </c>
      <c r="V1886" t="s">
        <v>307</v>
      </c>
      <c r="W1886" t="s">
        <v>307</v>
      </c>
    </row>
    <row r="1887" spans="1:45" x14ac:dyDescent="0.25">
      <c r="A1887">
        <v>313</v>
      </c>
      <c r="B1887" t="s">
        <v>180</v>
      </c>
      <c r="C1887" t="s">
        <v>43</v>
      </c>
      <c r="D1887" t="s">
        <v>60</v>
      </c>
      <c r="E1887" t="s">
        <v>307</v>
      </c>
      <c r="F1887" t="s">
        <v>307</v>
      </c>
      <c r="G1887" t="s">
        <v>307</v>
      </c>
      <c r="H1887" t="s">
        <v>307</v>
      </c>
      <c r="I1887" t="s">
        <v>307</v>
      </c>
      <c r="J1887" t="s">
        <v>307</v>
      </c>
      <c r="K1887" t="s">
        <v>307</v>
      </c>
      <c r="L1887" t="s">
        <v>307</v>
      </c>
      <c r="M1887" t="s">
        <v>307</v>
      </c>
      <c r="N1887" t="s">
        <v>307</v>
      </c>
      <c r="O1887" t="s">
        <v>307</v>
      </c>
      <c r="P1887" t="s">
        <v>307</v>
      </c>
      <c r="Q1887" t="s">
        <v>307</v>
      </c>
      <c r="R1887" t="s">
        <v>307</v>
      </c>
      <c r="S1887" t="s">
        <v>307</v>
      </c>
      <c r="T1887" t="s">
        <v>307</v>
      </c>
      <c r="U1887" t="s">
        <v>307</v>
      </c>
      <c r="V1887" t="s">
        <v>307</v>
      </c>
      <c r="W1887" t="s">
        <v>307</v>
      </c>
    </row>
    <row r="1888" spans="1:45" x14ac:dyDescent="0.25">
      <c r="A1888">
        <v>313</v>
      </c>
      <c r="B1888" t="s">
        <v>180</v>
      </c>
      <c r="C1888" t="s">
        <v>43</v>
      </c>
      <c r="D1888" t="s">
        <v>61</v>
      </c>
      <c r="E1888" t="s">
        <v>307</v>
      </c>
      <c r="F1888" t="s">
        <v>307</v>
      </c>
      <c r="G1888" t="s">
        <v>307</v>
      </c>
      <c r="H1888" t="s">
        <v>307</v>
      </c>
      <c r="I1888" t="s">
        <v>307</v>
      </c>
      <c r="J1888" t="s">
        <v>307</v>
      </c>
      <c r="K1888" t="s">
        <v>307</v>
      </c>
      <c r="L1888" t="s">
        <v>307</v>
      </c>
      <c r="M1888" t="s">
        <v>307</v>
      </c>
      <c r="N1888" t="s">
        <v>307</v>
      </c>
      <c r="O1888" t="s">
        <v>307</v>
      </c>
      <c r="P1888" t="s">
        <v>307</v>
      </c>
      <c r="Q1888" t="s">
        <v>307</v>
      </c>
      <c r="R1888" t="s">
        <v>307</v>
      </c>
      <c r="S1888" t="s">
        <v>307</v>
      </c>
      <c r="T1888" t="s">
        <v>307</v>
      </c>
      <c r="U1888" t="s">
        <v>307</v>
      </c>
      <c r="V1888" t="s">
        <v>307</v>
      </c>
      <c r="W1888" t="s">
        <v>307</v>
      </c>
    </row>
    <row r="1889" spans="1:45" x14ac:dyDescent="0.25">
      <c r="A1889">
        <v>313</v>
      </c>
      <c r="B1889" t="s">
        <v>180</v>
      </c>
      <c r="C1889" t="s">
        <v>43</v>
      </c>
      <c r="D1889" t="s">
        <v>62</v>
      </c>
      <c r="E1889" t="s">
        <v>307</v>
      </c>
      <c r="F1889" t="s">
        <v>307</v>
      </c>
      <c r="G1889" t="s">
        <v>307</v>
      </c>
      <c r="H1889" t="s">
        <v>307</v>
      </c>
      <c r="I1889" t="s">
        <v>307</v>
      </c>
      <c r="J1889" t="s">
        <v>307</v>
      </c>
      <c r="K1889" t="s">
        <v>307</v>
      </c>
      <c r="L1889" t="s">
        <v>307</v>
      </c>
      <c r="M1889" t="s">
        <v>307</v>
      </c>
      <c r="N1889" t="s">
        <v>307</v>
      </c>
      <c r="O1889" t="s">
        <v>307</v>
      </c>
      <c r="P1889" t="s">
        <v>307</v>
      </c>
      <c r="Q1889" t="s">
        <v>307</v>
      </c>
      <c r="R1889" t="s">
        <v>307</v>
      </c>
      <c r="S1889" t="s">
        <v>307</v>
      </c>
      <c r="T1889" t="s">
        <v>307</v>
      </c>
      <c r="U1889" t="s">
        <v>307</v>
      </c>
      <c r="V1889" t="s">
        <v>307</v>
      </c>
      <c r="W1889" t="s">
        <v>307</v>
      </c>
    </row>
    <row r="1890" spans="1:45" x14ac:dyDescent="0.25">
      <c r="A1890">
        <v>313</v>
      </c>
      <c r="B1890" t="s">
        <v>180</v>
      </c>
      <c r="C1890" t="s">
        <v>36</v>
      </c>
      <c r="D1890" t="s">
        <v>47</v>
      </c>
      <c r="E1890" t="s">
        <v>307</v>
      </c>
      <c r="F1890" t="s">
        <v>307</v>
      </c>
      <c r="G1890" t="s">
        <v>307</v>
      </c>
      <c r="H1890" t="s">
        <v>307</v>
      </c>
      <c r="I1890" t="s">
        <v>307</v>
      </c>
      <c r="J1890" t="s">
        <v>307</v>
      </c>
      <c r="K1890" t="s">
        <v>307</v>
      </c>
      <c r="L1890" t="s">
        <v>307</v>
      </c>
      <c r="M1890" t="s">
        <v>307</v>
      </c>
      <c r="N1890" t="s">
        <v>307</v>
      </c>
      <c r="O1890" t="s">
        <v>307</v>
      </c>
      <c r="P1890" t="s">
        <v>307</v>
      </c>
      <c r="Q1890" t="s">
        <v>307</v>
      </c>
      <c r="R1890" t="s">
        <v>307</v>
      </c>
      <c r="S1890" t="s">
        <v>307</v>
      </c>
      <c r="T1890" t="s">
        <v>307</v>
      </c>
      <c r="U1890" t="s">
        <v>307</v>
      </c>
      <c r="V1890" t="s">
        <v>307</v>
      </c>
      <c r="W1890" t="s">
        <v>307</v>
      </c>
      <c r="X1890" t="s">
        <v>307</v>
      </c>
      <c r="Y1890" t="s">
        <v>307</v>
      </c>
      <c r="Z1890" t="s">
        <v>307</v>
      </c>
      <c r="AA1890" t="s">
        <v>307</v>
      </c>
      <c r="AB1890" t="s">
        <v>307</v>
      </c>
      <c r="AC1890" t="s">
        <v>307</v>
      </c>
      <c r="AD1890" t="s">
        <v>307</v>
      </c>
      <c r="AE1890" t="s">
        <v>307</v>
      </c>
      <c r="AF1890" t="s">
        <v>307</v>
      </c>
      <c r="AG1890" t="s">
        <v>307</v>
      </c>
      <c r="AH1890" t="s">
        <v>307</v>
      </c>
      <c r="AI1890" t="s">
        <v>307</v>
      </c>
      <c r="AJ1890" t="s">
        <v>307</v>
      </c>
      <c r="AK1890" t="s">
        <v>307</v>
      </c>
      <c r="AL1890" t="s">
        <v>307</v>
      </c>
      <c r="AM1890" t="s">
        <v>307</v>
      </c>
      <c r="AN1890" t="s">
        <v>307</v>
      </c>
      <c r="AO1890" t="s">
        <v>307</v>
      </c>
      <c r="AP1890" t="s">
        <v>307</v>
      </c>
      <c r="AQ1890" t="s">
        <v>307</v>
      </c>
      <c r="AR1890" t="s">
        <v>307</v>
      </c>
      <c r="AS1890" t="s">
        <v>307</v>
      </c>
    </row>
    <row r="1891" spans="1:45" x14ac:dyDescent="0.25">
      <c r="A1891">
        <v>313</v>
      </c>
      <c r="B1891" t="s">
        <v>180</v>
      </c>
      <c r="C1891" t="s">
        <v>36</v>
      </c>
      <c r="D1891" t="s">
        <v>48</v>
      </c>
      <c r="E1891" t="s">
        <v>307</v>
      </c>
      <c r="F1891" t="s">
        <v>307</v>
      </c>
      <c r="G1891" t="s">
        <v>307</v>
      </c>
      <c r="H1891" t="s">
        <v>307</v>
      </c>
      <c r="I1891" t="s">
        <v>307</v>
      </c>
      <c r="J1891" t="s">
        <v>307</v>
      </c>
      <c r="K1891" t="s">
        <v>307</v>
      </c>
      <c r="L1891" t="s">
        <v>307</v>
      </c>
      <c r="M1891" t="s">
        <v>307</v>
      </c>
      <c r="N1891" t="s">
        <v>307</v>
      </c>
      <c r="O1891" t="s">
        <v>307</v>
      </c>
      <c r="P1891" t="s">
        <v>307</v>
      </c>
      <c r="Q1891" t="s">
        <v>307</v>
      </c>
      <c r="R1891" t="s">
        <v>307</v>
      </c>
      <c r="S1891" t="s">
        <v>307</v>
      </c>
      <c r="T1891" t="s">
        <v>307</v>
      </c>
      <c r="U1891" t="s">
        <v>307</v>
      </c>
      <c r="V1891" t="s">
        <v>307</v>
      </c>
      <c r="W1891" t="s">
        <v>307</v>
      </c>
      <c r="X1891" t="s">
        <v>307</v>
      </c>
      <c r="Y1891" t="s">
        <v>307</v>
      </c>
      <c r="Z1891" t="s">
        <v>307</v>
      </c>
      <c r="AA1891" t="s">
        <v>307</v>
      </c>
      <c r="AB1891" t="s">
        <v>307</v>
      </c>
      <c r="AC1891" t="s">
        <v>307</v>
      </c>
      <c r="AD1891" t="s">
        <v>307</v>
      </c>
      <c r="AE1891" t="s">
        <v>307</v>
      </c>
      <c r="AF1891" t="s">
        <v>307</v>
      </c>
      <c r="AG1891" t="s">
        <v>307</v>
      </c>
      <c r="AH1891" t="s">
        <v>307</v>
      </c>
      <c r="AI1891" t="s">
        <v>307</v>
      </c>
      <c r="AJ1891" t="s">
        <v>307</v>
      </c>
      <c r="AK1891" t="s">
        <v>307</v>
      </c>
      <c r="AL1891" t="s">
        <v>307</v>
      </c>
      <c r="AM1891" t="s">
        <v>307</v>
      </c>
      <c r="AN1891" t="s">
        <v>307</v>
      </c>
      <c r="AO1891" t="s">
        <v>307</v>
      </c>
      <c r="AP1891" t="s">
        <v>307</v>
      </c>
      <c r="AQ1891" t="s">
        <v>307</v>
      </c>
      <c r="AR1891" t="s">
        <v>307</v>
      </c>
      <c r="AS1891" t="s">
        <v>307</v>
      </c>
    </row>
    <row r="1892" spans="1:45" x14ac:dyDescent="0.25">
      <c r="A1892">
        <v>313</v>
      </c>
      <c r="B1892" t="s">
        <v>180</v>
      </c>
      <c r="C1892" t="s">
        <v>36</v>
      </c>
      <c r="D1892" t="s">
        <v>49</v>
      </c>
      <c r="E1892" t="s">
        <v>307</v>
      </c>
      <c r="F1892" t="s">
        <v>307</v>
      </c>
      <c r="G1892" t="s">
        <v>307</v>
      </c>
      <c r="H1892" t="s">
        <v>307</v>
      </c>
      <c r="I1892" t="s">
        <v>307</v>
      </c>
      <c r="J1892" t="s">
        <v>307</v>
      </c>
      <c r="K1892" t="s">
        <v>307</v>
      </c>
      <c r="L1892" t="s">
        <v>307</v>
      </c>
      <c r="M1892" t="s">
        <v>307</v>
      </c>
      <c r="N1892" t="s">
        <v>307</v>
      </c>
      <c r="O1892" t="s">
        <v>307</v>
      </c>
      <c r="P1892" t="s">
        <v>307</v>
      </c>
      <c r="Q1892" t="s">
        <v>307</v>
      </c>
      <c r="R1892" t="s">
        <v>307</v>
      </c>
      <c r="S1892" t="s">
        <v>307</v>
      </c>
      <c r="T1892" t="s">
        <v>307</v>
      </c>
      <c r="U1892" t="s">
        <v>307</v>
      </c>
      <c r="V1892" t="s">
        <v>307</v>
      </c>
      <c r="W1892" t="s">
        <v>307</v>
      </c>
      <c r="X1892" t="s">
        <v>307</v>
      </c>
      <c r="Y1892" t="s">
        <v>307</v>
      </c>
      <c r="Z1892" t="s">
        <v>307</v>
      </c>
      <c r="AA1892" t="s">
        <v>307</v>
      </c>
      <c r="AB1892" t="s">
        <v>307</v>
      </c>
      <c r="AC1892" t="s">
        <v>307</v>
      </c>
      <c r="AD1892" t="s">
        <v>307</v>
      </c>
      <c r="AE1892" t="s">
        <v>307</v>
      </c>
      <c r="AF1892" t="s">
        <v>307</v>
      </c>
      <c r="AG1892" t="s">
        <v>307</v>
      </c>
      <c r="AH1892" t="s">
        <v>307</v>
      </c>
      <c r="AI1892" t="s">
        <v>307</v>
      </c>
      <c r="AJ1892" t="s">
        <v>307</v>
      </c>
      <c r="AK1892" t="s">
        <v>307</v>
      </c>
      <c r="AL1892" t="s">
        <v>307</v>
      </c>
      <c r="AM1892" t="s">
        <v>307</v>
      </c>
      <c r="AN1892" t="s">
        <v>307</v>
      </c>
      <c r="AO1892" t="s">
        <v>307</v>
      </c>
      <c r="AP1892" t="s">
        <v>307</v>
      </c>
      <c r="AQ1892" t="s">
        <v>307</v>
      </c>
      <c r="AR1892" t="s">
        <v>307</v>
      </c>
      <c r="AS1892" t="s">
        <v>307</v>
      </c>
    </row>
    <row r="1893" spans="1:45" x14ac:dyDescent="0.25">
      <c r="A1893">
        <v>313</v>
      </c>
      <c r="B1893" t="s">
        <v>180</v>
      </c>
      <c r="C1893" t="s">
        <v>37</v>
      </c>
      <c r="D1893" t="s">
        <v>47</v>
      </c>
      <c r="E1893" t="s">
        <v>307</v>
      </c>
      <c r="F1893" t="s">
        <v>307</v>
      </c>
      <c r="G1893" t="s">
        <v>307</v>
      </c>
      <c r="H1893" t="s">
        <v>307</v>
      </c>
      <c r="I1893" t="s">
        <v>307</v>
      </c>
      <c r="J1893" t="s">
        <v>307</v>
      </c>
      <c r="K1893" t="s">
        <v>307</v>
      </c>
      <c r="L1893" t="s">
        <v>307</v>
      </c>
      <c r="M1893" t="s">
        <v>307</v>
      </c>
      <c r="N1893" t="s">
        <v>307</v>
      </c>
      <c r="O1893" t="s">
        <v>307</v>
      </c>
      <c r="P1893" t="s">
        <v>307</v>
      </c>
      <c r="Q1893" t="s">
        <v>307</v>
      </c>
      <c r="R1893" t="s">
        <v>307</v>
      </c>
      <c r="S1893" t="s">
        <v>307</v>
      </c>
      <c r="T1893" t="s">
        <v>307</v>
      </c>
      <c r="U1893" t="s">
        <v>307</v>
      </c>
      <c r="V1893" t="s">
        <v>307</v>
      </c>
      <c r="W1893" t="s">
        <v>307</v>
      </c>
      <c r="X1893" t="s">
        <v>307</v>
      </c>
      <c r="Y1893" t="s">
        <v>307</v>
      </c>
      <c r="Z1893" t="s">
        <v>307</v>
      </c>
      <c r="AA1893" t="s">
        <v>307</v>
      </c>
      <c r="AB1893" t="s">
        <v>307</v>
      </c>
      <c r="AC1893" t="s">
        <v>307</v>
      </c>
      <c r="AD1893" t="s">
        <v>307</v>
      </c>
      <c r="AE1893" t="s">
        <v>307</v>
      </c>
      <c r="AF1893" t="s">
        <v>307</v>
      </c>
      <c r="AG1893" t="s">
        <v>307</v>
      </c>
      <c r="AH1893" t="s">
        <v>307</v>
      </c>
      <c r="AI1893" t="s">
        <v>307</v>
      </c>
      <c r="AJ1893" t="s">
        <v>307</v>
      </c>
      <c r="AK1893" t="s">
        <v>307</v>
      </c>
      <c r="AL1893" t="s">
        <v>307</v>
      </c>
      <c r="AM1893" t="s">
        <v>307</v>
      </c>
      <c r="AN1893" t="s">
        <v>307</v>
      </c>
      <c r="AO1893" t="s">
        <v>307</v>
      </c>
      <c r="AP1893" t="s">
        <v>307</v>
      </c>
      <c r="AQ1893" t="s">
        <v>307</v>
      </c>
      <c r="AR1893" t="s">
        <v>307</v>
      </c>
      <c r="AS1893" t="s">
        <v>307</v>
      </c>
    </row>
    <row r="1894" spans="1:45" x14ac:dyDescent="0.25">
      <c r="A1894">
        <v>313</v>
      </c>
      <c r="B1894" t="s">
        <v>180</v>
      </c>
      <c r="C1894" t="s">
        <v>37</v>
      </c>
      <c r="D1894" t="s">
        <v>48</v>
      </c>
      <c r="E1894" t="s">
        <v>307</v>
      </c>
      <c r="F1894" t="s">
        <v>307</v>
      </c>
      <c r="G1894" t="s">
        <v>307</v>
      </c>
      <c r="H1894" t="s">
        <v>307</v>
      </c>
      <c r="I1894" t="s">
        <v>307</v>
      </c>
      <c r="J1894" t="s">
        <v>307</v>
      </c>
      <c r="K1894" t="s">
        <v>307</v>
      </c>
      <c r="L1894" t="s">
        <v>307</v>
      </c>
      <c r="M1894" t="s">
        <v>307</v>
      </c>
      <c r="N1894" t="s">
        <v>307</v>
      </c>
      <c r="O1894" t="s">
        <v>307</v>
      </c>
      <c r="P1894" t="s">
        <v>307</v>
      </c>
      <c r="Q1894" t="s">
        <v>307</v>
      </c>
      <c r="R1894" t="s">
        <v>307</v>
      </c>
      <c r="S1894" t="s">
        <v>307</v>
      </c>
      <c r="T1894" t="s">
        <v>307</v>
      </c>
      <c r="U1894" t="s">
        <v>307</v>
      </c>
      <c r="V1894" t="s">
        <v>307</v>
      </c>
      <c r="W1894" t="s">
        <v>307</v>
      </c>
      <c r="X1894" t="s">
        <v>307</v>
      </c>
      <c r="Y1894" t="s">
        <v>307</v>
      </c>
      <c r="Z1894" t="s">
        <v>307</v>
      </c>
      <c r="AA1894" t="s">
        <v>307</v>
      </c>
      <c r="AB1894" t="s">
        <v>307</v>
      </c>
      <c r="AC1894" t="s">
        <v>307</v>
      </c>
      <c r="AD1894" t="s">
        <v>307</v>
      </c>
      <c r="AE1894" t="s">
        <v>307</v>
      </c>
      <c r="AF1894" t="s">
        <v>307</v>
      </c>
      <c r="AG1894" t="s">
        <v>307</v>
      </c>
      <c r="AH1894" t="s">
        <v>307</v>
      </c>
      <c r="AI1894" t="s">
        <v>307</v>
      </c>
      <c r="AJ1894" t="s">
        <v>307</v>
      </c>
      <c r="AK1894" t="s">
        <v>307</v>
      </c>
      <c r="AL1894" t="s">
        <v>307</v>
      </c>
      <c r="AM1894" t="s">
        <v>307</v>
      </c>
      <c r="AN1894" t="s">
        <v>307</v>
      </c>
      <c r="AO1894" t="s">
        <v>307</v>
      </c>
      <c r="AP1894" t="s">
        <v>307</v>
      </c>
      <c r="AQ1894" t="s">
        <v>307</v>
      </c>
      <c r="AR1894" t="s">
        <v>307</v>
      </c>
      <c r="AS1894" t="s">
        <v>307</v>
      </c>
    </row>
    <row r="1895" spans="1:45" x14ac:dyDescent="0.25">
      <c r="A1895">
        <v>313</v>
      </c>
      <c r="B1895" t="s">
        <v>180</v>
      </c>
      <c r="C1895" t="s">
        <v>37</v>
      </c>
      <c r="D1895" t="s">
        <v>49</v>
      </c>
      <c r="E1895" t="s">
        <v>307</v>
      </c>
      <c r="F1895" t="s">
        <v>307</v>
      </c>
      <c r="G1895" t="s">
        <v>307</v>
      </c>
      <c r="H1895" t="s">
        <v>307</v>
      </c>
      <c r="I1895" t="s">
        <v>307</v>
      </c>
      <c r="J1895" t="s">
        <v>307</v>
      </c>
      <c r="K1895" t="s">
        <v>307</v>
      </c>
      <c r="L1895" t="s">
        <v>307</v>
      </c>
      <c r="M1895" t="s">
        <v>307</v>
      </c>
      <c r="N1895" t="s">
        <v>307</v>
      </c>
      <c r="O1895" t="s">
        <v>307</v>
      </c>
      <c r="P1895" t="s">
        <v>307</v>
      </c>
      <c r="Q1895" t="s">
        <v>307</v>
      </c>
      <c r="R1895" t="s">
        <v>307</v>
      </c>
      <c r="S1895" t="s">
        <v>307</v>
      </c>
      <c r="T1895" t="s">
        <v>307</v>
      </c>
      <c r="U1895" t="s">
        <v>307</v>
      </c>
      <c r="V1895" t="s">
        <v>307</v>
      </c>
      <c r="W1895" t="s">
        <v>307</v>
      </c>
      <c r="X1895" t="s">
        <v>307</v>
      </c>
      <c r="Y1895" t="s">
        <v>307</v>
      </c>
      <c r="Z1895" t="s">
        <v>307</v>
      </c>
      <c r="AA1895" t="s">
        <v>307</v>
      </c>
      <c r="AB1895" t="s">
        <v>307</v>
      </c>
      <c r="AC1895" t="s">
        <v>307</v>
      </c>
      <c r="AD1895" t="s">
        <v>307</v>
      </c>
      <c r="AE1895" t="s">
        <v>307</v>
      </c>
      <c r="AF1895" t="s">
        <v>307</v>
      </c>
      <c r="AG1895" t="s">
        <v>307</v>
      </c>
      <c r="AH1895" t="s">
        <v>307</v>
      </c>
      <c r="AI1895" t="s">
        <v>307</v>
      </c>
      <c r="AJ1895" t="s">
        <v>307</v>
      </c>
      <c r="AK1895" t="s">
        <v>307</v>
      </c>
      <c r="AL1895" t="s">
        <v>307</v>
      </c>
      <c r="AM1895" t="s">
        <v>307</v>
      </c>
      <c r="AN1895" t="s">
        <v>307</v>
      </c>
      <c r="AO1895" t="s">
        <v>307</v>
      </c>
      <c r="AP1895" t="s">
        <v>307</v>
      </c>
      <c r="AQ1895" t="s">
        <v>307</v>
      </c>
      <c r="AR1895" t="s">
        <v>307</v>
      </c>
      <c r="AS1895" t="s">
        <v>307</v>
      </c>
    </row>
    <row r="1896" spans="1:45" x14ac:dyDescent="0.25">
      <c r="A1896">
        <v>313</v>
      </c>
      <c r="B1896" t="s">
        <v>180</v>
      </c>
      <c r="C1896" t="s">
        <v>476</v>
      </c>
      <c r="D1896" t="s">
        <v>48</v>
      </c>
      <c r="E1896" t="s">
        <v>307</v>
      </c>
      <c r="F1896" t="s">
        <v>307</v>
      </c>
      <c r="G1896" t="s">
        <v>307</v>
      </c>
    </row>
    <row r="1897" spans="1:45" x14ac:dyDescent="0.25">
      <c r="A1897">
        <v>313</v>
      </c>
      <c r="B1897" t="s">
        <v>180</v>
      </c>
      <c r="C1897" t="s">
        <v>477</v>
      </c>
      <c r="D1897" t="s">
        <v>48</v>
      </c>
      <c r="E1897" t="s">
        <v>307</v>
      </c>
      <c r="F1897" t="s">
        <v>307</v>
      </c>
      <c r="G1897" t="s">
        <v>307</v>
      </c>
    </row>
    <row r="1898" spans="1:45" x14ac:dyDescent="0.25">
      <c r="A1898">
        <v>313</v>
      </c>
      <c r="B1898" t="s">
        <v>180</v>
      </c>
      <c r="C1898" t="s">
        <v>45</v>
      </c>
      <c r="D1898" t="s">
        <v>63</v>
      </c>
      <c r="E1898" t="s">
        <v>307</v>
      </c>
      <c r="F1898" t="s">
        <v>307</v>
      </c>
      <c r="G1898" t="s">
        <v>307</v>
      </c>
      <c r="H1898" t="s">
        <v>307</v>
      </c>
      <c r="I1898" t="s">
        <v>307</v>
      </c>
      <c r="J1898" t="s">
        <v>307</v>
      </c>
      <c r="K1898" t="s">
        <v>307</v>
      </c>
      <c r="L1898" t="s">
        <v>307</v>
      </c>
      <c r="M1898" t="s">
        <v>307</v>
      </c>
      <c r="N1898" t="s">
        <v>307</v>
      </c>
      <c r="O1898" t="s">
        <v>307</v>
      </c>
      <c r="P1898" t="s">
        <v>307</v>
      </c>
      <c r="Q1898" t="s">
        <v>307</v>
      </c>
      <c r="R1898" t="s">
        <v>307</v>
      </c>
      <c r="S1898" t="s">
        <v>307</v>
      </c>
      <c r="T1898" t="s">
        <v>307</v>
      </c>
      <c r="U1898" t="s">
        <v>307</v>
      </c>
      <c r="V1898" t="s">
        <v>307</v>
      </c>
      <c r="W1898" t="s">
        <v>307</v>
      </c>
    </row>
    <row r="1899" spans="1:45" x14ac:dyDescent="0.25">
      <c r="A1899">
        <v>313</v>
      </c>
      <c r="B1899" t="s">
        <v>180</v>
      </c>
      <c r="C1899" t="s">
        <v>45</v>
      </c>
      <c r="D1899" t="s">
        <v>64</v>
      </c>
      <c r="E1899" t="s">
        <v>307</v>
      </c>
      <c r="F1899" t="s">
        <v>307</v>
      </c>
      <c r="G1899" t="s">
        <v>307</v>
      </c>
      <c r="H1899" t="s">
        <v>307</v>
      </c>
      <c r="I1899" t="s">
        <v>307</v>
      </c>
      <c r="J1899" t="s">
        <v>307</v>
      </c>
      <c r="K1899" t="s">
        <v>307</v>
      </c>
      <c r="L1899" t="s">
        <v>307</v>
      </c>
      <c r="M1899" t="s">
        <v>307</v>
      </c>
      <c r="N1899" t="s">
        <v>307</v>
      </c>
      <c r="O1899" t="s">
        <v>307</v>
      </c>
      <c r="P1899" t="s">
        <v>307</v>
      </c>
      <c r="Q1899" t="s">
        <v>307</v>
      </c>
      <c r="R1899" t="s">
        <v>307</v>
      </c>
      <c r="S1899" t="s">
        <v>307</v>
      </c>
      <c r="T1899" t="s">
        <v>307</v>
      </c>
      <c r="U1899" t="s">
        <v>307</v>
      </c>
      <c r="V1899" t="s">
        <v>307</v>
      </c>
      <c r="W1899" t="s">
        <v>307</v>
      </c>
    </row>
    <row r="1900" spans="1:45" x14ac:dyDescent="0.25">
      <c r="A1900">
        <v>313</v>
      </c>
      <c r="B1900" t="s">
        <v>180</v>
      </c>
      <c r="C1900" t="s">
        <v>40</v>
      </c>
      <c r="D1900" t="s">
        <v>52</v>
      </c>
      <c r="E1900" t="s">
        <v>307</v>
      </c>
      <c r="F1900" t="s">
        <v>307</v>
      </c>
      <c r="G1900" t="s">
        <v>307</v>
      </c>
      <c r="H1900" t="s">
        <v>307</v>
      </c>
      <c r="I1900" t="s">
        <v>307</v>
      </c>
      <c r="J1900" t="s">
        <v>307</v>
      </c>
      <c r="K1900" t="s">
        <v>307</v>
      </c>
      <c r="L1900" t="s">
        <v>307</v>
      </c>
      <c r="M1900" t="s">
        <v>307</v>
      </c>
      <c r="N1900" t="s">
        <v>307</v>
      </c>
      <c r="O1900" t="s">
        <v>307</v>
      </c>
      <c r="P1900" t="s">
        <v>307</v>
      </c>
      <c r="Q1900" t="s">
        <v>307</v>
      </c>
      <c r="R1900" t="s">
        <v>307</v>
      </c>
      <c r="S1900" t="s">
        <v>307</v>
      </c>
      <c r="T1900" t="s">
        <v>307</v>
      </c>
      <c r="U1900" t="s">
        <v>307</v>
      </c>
      <c r="V1900" t="s">
        <v>307</v>
      </c>
      <c r="W1900" t="s">
        <v>307</v>
      </c>
      <c r="X1900" t="s">
        <v>307</v>
      </c>
      <c r="Y1900" t="s">
        <v>307</v>
      </c>
      <c r="Z1900" t="s">
        <v>307</v>
      </c>
    </row>
    <row r="1901" spans="1:45" x14ac:dyDescent="0.25">
      <c r="A1901">
        <v>313</v>
      </c>
      <c r="B1901" t="s">
        <v>180</v>
      </c>
      <c r="C1901" t="s">
        <v>40</v>
      </c>
      <c r="D1901" t="s">
        <v>53</v>
      </c>
      <c r="E1901" t="s">
        <v>307</v>
      </c>
      <c r="F1901" t="s">
        <v>307</v>
      </c>
      <c r="G1901" t="s">
        <v>307</v>
      </c>
      <c r="H1901" t="s">
        <v>307</v>
      </c>
      <c r="I1901" t="s">
        <v>307</v>
      </c>
      <c r="J1901" t="s">
        <v>307</v>
      </c>
      <c r="K1901" t="s">
        <v>307</v>
      </c>
      <c r="L1901" t="s">
        <v>307</v>
      </c>
      <c r="M1901" t="s">
        <v>307</v>
      </c>
      <c r="N1901" t="s">
        <v>307</v>
      </c>
      <c r="O1901" t="s">
        <v>307</v>
      </c>
      <c r="P1901" t="s">
        <v>307</v>
      </c>
      <c r="Q1901" t="s">
        <v>307</v>
      </c>
      <c r="R1901" t="s">
        <v>307</v>
      </c>
      <c r="S1901" t="s">
        <v>307</v>
      </c>
      <c r="T1901" t="s">
        <v>307</v>
      </c>
      <c r="U1901" t="s">
        <v>307</v>
      </c>
      <c r="V1901" t="s">
        <v>307</v>
      </c>
      <c r="W1901" t="s">
        <v>307</v>
      </c>
      <c r="X1901" t="s">
        <v>307</v>
      </c>
      <c r="Y1901" t="s">
        <v>307</v>
      </c>
      <c r="Z1901" t="s">
        <v>307</v>
      </c>
    </row>
    <row r="1902" spans="1:45" x14ac:dyDescent="0.25">
      <c r="A1902">
        <v>313</v>
      </c>
      <c r="B1902" t="s">
        <v>180</v>
      </c>
      <c r="C1902" t="s">
        <v>41</v>
      </c>
      <c r="D1902" t="s">
        <v>48</v>
      </c>
      <c r="E1902" t="s">
        <v>307</v>
      </c>
      <c r="F1902" t="s">
        <v>307</v>
      </c>
      <c r="G1902" t="s">
        <v>307</v>
      </c>
      <c r="H1902" t="s">
        <v>307</v>
      </c>
      <c r="I1902" t="s">
        <v>307</v>
      </c>
      <c r="J1902" t="s">
        <v>307</v>
      </c>
      <c r="K1902" t="s">
        <v>307</v>
      </c>
      <c r="L1902" t="s">
        <v>307</v>
      </c>
      <c r="M1902" t="s">
        <v>307</v>
      </c>
      <c r="N1902" t="s">
        <v>307</v>
      </c>
      <c r="O1902" t="s">
        <v>307</v>
      </c>
      <c r="P1902" t="s">
        <v>307</v>
      </c>
      <c r="Q1902" t="s">
        <v>307</v>
      </c>
      <c r="R1902" t="s">
        <v>307</v>
      </c>
      <c r="S1902" t="s">
        <v>307</v>
      </c>
      <c r="T1902" t="s">
        <v>307</v>
      </c>
      <c r="U1902" t="s">
        <v>307</v>
      </c>
      <c r="V1902" t="s">
        <v>307</v>
      </c>
      <c r="W1902" t="s">
        <v>307</v>
      </c>
      <c r="X1902" t="s">
        <v>307</v>
      </c>
      <c r="Y1902" t="s">
        <v>307</v>
      </c>
      <c r="Z1902" t="s">
        <v>307</v>
      </c>
    </row>
    <row r="1903" spans="1:45" x14ac:dyDescent="0.25">
      <c r="A1903">
        <v>313</v>
      </c>
      <c r="B1903" t="s">
        <v>180</v>
      </c>
      <c r="C1903" t="s">
        <v>459</v>
      </c>
      <c r="D1903" t="s">
        <v>48</v>
      </c>
      <c r="E1903" t="s">
        <v>307</v>
      </c>
      <c r="F1903" t="s">
        <v>307</v>
      </c>
      <c r="G1903" t="s">
        <v>307</v>
      </c>
      <c r="H1903" t="s">
        <v>307</v>
      </c>
      <c r="I1903" t="s">
        <v>307</v>
      </c>
      <c r="J1903" t="s">
        <v>307</v>
      </c>
      <c r="K1903" t="s">
        <v>307</v>
      </c>
      <c r="L1903" t="s">
        <v>307</v>
      </c>
      <c r="M1903" t="s">
        <v>307</v>
      </c>
      <c r="N1903" t="s">
        <v>307</v>
      </c>
      <c r="O1903" t="s">
        <v>307</v>
      </c>
      <c r="P1903" t="s">
        <v>307</v>
      </c>
      <c r="Q1903" t="s">
        <v>307</v>
      </c>
    </row>
    <row r="1904" spans="1:45" x14ac:dyDescent="0.25">
      <c r="A1904">
        <v>313</v>
      </c>
      <c r="B1904" t="s">
        <v>180</v>
      </c>
      <c r="C1904" t="s">
        <v>304</v>
      </c>
      <c r="D1904" t="s">
        <v>48</v>
      </c>
      <c r="E1904" t="s">
        <v>307</v>
      </c>
      <c r="F1904" t="s">
        <v>307</v>
      </c>
      <c r="G1904" t="s">
        <v>307</v>
      </c>
      <c r="H1904" t="s">
        <v>307</v>
      </c>
      <c r="I1904" t="s">
        <v>307</v>
      </c>
      <c r="J1904" t="s">
        <v>307</v>
      </c>
      <c r="K1904" t="s">
        <v>307</v>
      </c>
      <c r="L1904" t="s">
        <v>307</v>
      </c>
      <c r="M1904" t="s">
        <v>307</v>
      </c>
      <c r="N1904" t="s">
        <v>307</v>
      </c>
      <c r="O1904" t="s">
        <v>307</v>
      </c>
      <c r="P1904" t="s">
        <v>307</v>
      </c>
      <c r="Q1904" t="s">
        <v>307</v>
      </c>
    </row>
    <row r="1905" spans="1:45" x14ac:dyDescent="0.25">
      <c r="A1905">
        <v>313</v>
      </c>
      <c r="B1905" t="s">
        <v>180</v>
      </c>
      <c r="C1905" t="s">
        <v>433</v>
      </c>
      <c r="D1905" t="s">
        <v>48</v>
      </c>
      <c r="E1905" t="s">
        <v>307</v>
      </c>
      <c r="F1905" t="s">
        <v>307</v>
      </c>
      <c r="G1905" t="s">
        <v>307</v>
      </c>
      <c r="H1905" t="s">
        <v>307</v>
      </c>
      <c r="I1905" t="s">
        <v>307</v>
      </c>
      <c r="J1905" t="s">
        <v>307</v>
      </c>
      <c r="K1905" t="s">
        <v>307</v>
      </c>
      <c r="L1905" t="s">
        <v>307</v>
      </c>
      <c r="M1905" t="s">
        <v>307</v>
      </c>
      <c r="N1905" t="s">
        <v>307</v>
      </c>
      <c r="O1905" t="s">
        <v>307</v>
      </c>
      <c r="P1905" t="s">
        <v>307</v>
      </c>
      <c r="Q1905" t="s">
        <v>307</v>
      </c>
    </row>
    <row r="1906" spans="1:45" x14ac:dyDescent="0.25">
      <c r="A1906">
        <v>313</v>
      </c>
      <c r="B1906" t="s">
        <v>180</v>
      </c>
      <c r="C1906" t="s">
        <v>305</v>
      </c>
      <c r="D1906" t="s">
        <v>48</v>
      </c>
      <c r="E1906" t="s">
        <v>307</v>
      </c>
      <c r="F1906" t="s">
        <v>307</v>
      </c>
      <c r="G1906" t="s">
        <v>307</v>
      </c>
      <c r="H1906" t="s">
        <v>307</v>
      </c>
      <c r="I1906" t="s">
        <v>307</v>
      </c>
      <c r="J1906" t="s">
        <v>307</v>
      </c>
      <c r="K1906" t="s">
        <v>307</v>
      </c>
      <c r="L1906" t="s">
        <v>307</v>
      </c>
      <c r="M1906" t="s">
        <v>307</v>
      </c>
      <c r="N1906" t="s">
        <v>307</v>
      </c>
      <c r="O1906" t="s">
        <v>307</v>
      </c>
      <c r="P1906" t="s">
        <v>307</v>
      </c>
      <c r="Q1906" t="s">
        <v>307</v>
      </c>
    </row>
    <row r="1907" spans="1:45" x14ac:dyDescent="0.25">
      <c r="A1907">
        <v>313</v>
      </c>
      <c r="B1907" t="s">
        <v>180</v>
      </c>
      <c r="C1907" t="s">
        <v>306</v>
      </c>
      <c r="D1907" t="s">
        <v>48</v>
      </c>
      <c r="E1907" t="s">
        <v>307</v>
      </c>
      <c r="F1907" t="s">
        <v>307</v>
      </c>
      <c r="G1907" t="s">
        <v>307</v>
      </c>
      <c r="H1907" t="s">
        <v>307</v>
      </c>
      <c r="I1907" t="s">
        <v>307</v>
      </c>
      <c r="J1907" t="s">
        <v>307</v>
      </c>
      <c r="K1907" t="s">
        <v>307</v>
      </c>
      <c r="L1907" t="s">
        <v>307</v>
      </c>
      <c r="M1907" t="s">
        <v>307</v>
      </c>
      <c r="N1907" t="s">
        <v>307</v>
      </c>
      <c r="O1907" t="s">
        <v>307</v>
      </c>
      <c r="P1907" t="s">
        <v>307</v>
      </c>
      <c r="Q1907" t="s">
        <v>307</v>
      </c>
    </row>
    <row r="1908" spans="1:45" x14ac:dyDescent="0.25">
      <c r="A1908">
        <v>313</v>
      </c>
      <c r="B1908" t="s">
        <v>180</v>
      </c>
      <c r="C1908" t="s">
        <v>44</v>
      </c>
      <c r="D1908" t="s">
        <v>54</v>
      </c>
      <c r="E1908" t="s">
        <v>307</v>
      </c>
      <c r="F1908" t="s">
        <v>307</v>
      </c>
      <c r="G1908" t="s">
        <v>307</v>
      </c>
      <c r="H1908" t="s">
        <v>307</v>
      </c>
      <c r="I1908" t="s">
        <v>307</v>
      </c>
      <c r="J1908" t="s">
        <v>307</v>
      </c>
      <c r="K1908" t="s">
        <v>307</v>
      </c>
      <c r="L1908" t="s">
        <v>307</v>
      </c>
      <c r="M1908" t="s">
        <v>307</v>
      </c>
      <c r="N1908" t="s">
        <v>307</v>
      </c>
      <c r="O1908" t="s">
        <v>307</v>
      </c>
      <c r="P1908" t="s">
        <v>307</v>
      </c>
      <c r="Q1908" t="s">
        <v>307</v>
      </c>
      <c r="R1908" t="s">
        <v>307</v>
      </c>
      <c r="S1908" t="s">
        <v>307</v>
      </c>
      <c r="T1908" t="s">
        <v>307</v>
      </c>
      <c r="U1908" t="s">
        <v>307</v>
      </c>
      <c r="V1908" t="s">
        <v>307</v>
      </c>
      <c r="W1908" t="s">
        <v>307</v>
      </c>
    </row>
    <row r="1909" spans="1:45" x14ac:dyDescent="0.25">
      <c r="A1909">
        <v>313</v>
      </c>
      <c r="B1909" t="s">
        <v>180</v>
      </c>
      <c r="C1909" t="s">
        <v>44</v>
      </c>
      <c r="D1909" t="s">
        <v>55</v>
      </c>
      <c r="E1909" t="s">
        <v>307</v>
      </c>
      <c r="F1909" t="s">
        <v>307</v>
      </c>
      <c r="G1909" t="s">
        <v>307</v>
      </c>
      <c r="H1909" t="s">
        <v>307</v>
      </c>
      <c r="I1909" t="s">
        <v>307</v>
      </c>
      <c r="J1909" t="s">
        <v>307</v>
      </c>
      <c r="K1909" t="s">
        <v>307</v>
      </c>
      <c r="L1909" t="s">
        <v>307</v>
      </c>
      <c r="M1909" t="s">
        <v>307</v>
      </c>
      <c r="N1909" t="s">
        <v>307</v>
      </c>
      <c r="O1909" t="s">
        <v>307</v>
      </c>
      <c r="P1909" t="s">
        <v>307</v>
      </c>
      <c r="Q1909" t="s">
        <v>307</v>
      </c>
      <c r="R1909" t="s">
        <v>307</v>
      </c>
      <c r="S1909" t="s">
        <v>307</v>
      </c>
      <c r="T1909" t="s">
        <v>307</v>
      </c>
      <c r="U1909" t="s">
        <v>307</v>
      </c>
      <c r="V1909" t="s">
        <v>307</v>
      </c>
      <c r="W1909" t="s">
        <v>307</v>
      </c>
    </row>
    <row r="1910" spans="1:45" x14ac:dyDescent="0.25">
      <c r="A1910">
        <v>313</v>
      </c>
      <c r="B1910" t="s">
        <v>180</v>
      </c>
      <c r="C1910" t="s">
        <v>44</v>
      </c>
      <c r="D1910" t="s">
        <v>56</v>
      </c>
      <c r="E1910" t="s">
        <v>307</v>
      </c>
      <c r="F1910" t="s">
        <v>307</v>
      </c>
      <c r="G1910" t="s">
        <v>307</v>
      </c>
      <c r="H1910" t="s">
        <v>307</v>
      </c>
      <c r="I1910" t="s">
        <v>307</v>
      </c>
      <c r="J1910" t="s">
        <v>307</v>
      </c>
      <c r="K1910" t="s">
        <v>307</v>
      </c>
      <c r="L1910" t="s">
        <v>307</v>
      </c>
      <c r="M1910" t="s">
        <v>307</v>
      </c>
      <c r="N1910" t="s">
        <v>307</v>
      </c>
      <c r="O1910" t="s">
        <v>307</v>
      </c>
      <c r="P1910" t="s">
        <v>307</v>
      </c>
      <c r="Q1910" t="s">
        <v>307</v>
      </c>
      <c r="R1910" t="s">
        <v>307</v>
      </c>
      <c r="S1910" t="s">
        <v>307</v>
      </c>
      <c r="T1910" t="s">
        <v>307</v>
      </c>
      <c r="U1910" t="s">
        <v>307</v>
      </c>
      <c r="V1910" t="s">
        <v>307</v>
      </c>
      <c r="W1910" t="s">
        <v>307</v>
      </c>
    </row>
    <row r="1911" spans="1:45" x14ac:dyDescent="0.25">
      <c r="A1911">
        <v>313</v>
      </c>
      <c r="B1911" t="s">
        <v>180</v>
      </c>
      <c r="C1911" t="s">
        <v>44</v>
      </c>
      <c r="D1911" t="s">
        <v>57</v>
      </c>
      <c r="E1911" t="s">
        <v>307</v>
      </c>
      <c r="F1911" t="s">
        <v>307</v>
      </c>
      <c r="G1911" t="s">
        <v>307</v>
      </c>
      <c r="H1911" t="s">
        <v>307</v>
      </c>
      <c r="I1911" t="s">
        <v>307</v>
      </c>
      <c r="J1911" t="s">
        <v>307</v>
      </c>
      <c r="K1911" t="s">
        <v>307</v>
      </c>
      <c r="L1911" t="s">
        <v>307</v>
      </c>
      <c r="M1911" t="s">
        <v>307</v>
      </c>
      <c r="N1911" t="s">
        <v>307</v>
      </c>
      <c r="O1911" t="s">
        <v>307</v>
      </c>
      <c r="P1911" t="s">
        <v>307</v>
      </c>
      <c r="Q1911" t="s">
        <v>307</v>
      </c>
      <c r="R1911" t="s">
        <v>307</v>
      </c>
      <c r="S1911" t="s">
        <v>307</v>
      </c>
      <c r="T1911" t="s">
        <v>307</v>
      </c>
      <c r="U1911" t="s">
        <v>307</v>
      </c>
      <c r="V1911" t="s">
        <v>307</v>
      </c>
      <c r="W1911" t="s">
        <v>307</v>
      </c>
    </row>
    <row r="1912" spans="1:45" x14ac:dyDescent="0.25">
      <c r="A1912">
        <v>313</v>
      </c>
      <c r="B1912" t="s">
        <v>180</v>
      </c>
      <c r="C1912" t="s">
        <v>44</v>
      </c>
      <c r="D1912" t="s">
        <v>58</v>
      </c>
      <c r="E1912" t="s">
        <v>307</v>
      </c>
      <c r="F1912" t="s">
        <v>307</v>
      </c>
      <c r="G1912" t="s">
        <v>307</v>
      </c>
      <c r="H1912" t="s">
        <v>307</v>
      </c>
      <c r="I1912" t="s">
        <v>307</v>
      </c>
      <c r="J1912" t="s">
        <v>307</v>
      </c>
      <c r="K1912" t="s">
        <v>307</v>
      </c>
      <c r="L1912" t="s">
        <v>307</v>
      </c>
      <c r="M1912" t="s">
        <v>307</v>
      </c>
      <c r="N1912" t="s">
        <v>307</v>
      </c>
      <c r="O1912" t="s">
        <v>307</v>
      </c>
      <c r="P1912" t="s">
        <v>307</v>
      </c>
      <c r="Q1912" t="s">
        <v>307</v>
      </c>
      <c r="R1912" t="s">
        <v>307</v>
      </c>
      <c r="S1912" t="s">
        <v>307</v>
      </c>
      <c r="T1912" t="s">
        <v>307</v>
      </c>
      <c r="U1912" t="s">
        <v>307</v>
      </c>
      <c r="V1912" t="s">
        <v>307</v>
      </c>
      <c r="W1912" t="s">
        <v>307</v>
      </c>
    </row>
    <row r="1913" spans="1:45" x14ac:dyDescent="0.25">
      <c r="A1913">
        <v>313</v>
      </c>
      <c r="B1913" t="s">
        <v>180</v>
      </c>
      <c r="C1913" t="s">
        <v>44</v>
      </c>
      <c r="D1913" t="s">
        <v>59</v>
      </c>
      <c r="E1913" t="s">
        <v>307</v>
      </c>
      <c r="F1913" t="s">
        <v>307</v>
      </c>
      <c r="G1913" t="s">
        <v>307</v>
      </c>
      <c r="H1913" t="s">
        <v>307</v>
      </c>
      <c r="I1913" t="s">
        <v>307</v>
      </c>
      <c r="J1913" t="s">
        <v>307</v>
      </c>
      <c r="K1913" t="s">
        <v>307</v>
      </c>
      <c r="L1913" t="s">
        <v>307</v>
      </c>
      <c r="M1913" t="s">
        <v>307</v>
      </c>
      <c r="N1913" t="s">
        <v>307</v>
      </c>
      <c r="O1913" t="s">
        <v>307</v>
      </c>
      <c r="P1913" t="s">
        <v>307</v>
      </c>
      <c r="Q1913" t="s">
        <v>307</v>
      </c>
      <c r="R1913" t="s">
        <v>307</v>
      </c>
      <c r="S1913" t="s">
        <v>307</v>
      </c>
      <c r="T1913" t="s">
        <v>307</v>
      </c>
      <c r="U1913" t="s">
        <v>307</v>
      </c>
      <c r="V1913" t="s">
        <v>307</v>
      </c>
      <c r="W1913" t="s">
        <v>307</v>
      </c>
    </row>
    <row r="1914" spans="1:45" x14ac:dyDescent="0.25">
      <c r="A1914">
        <v>313</v>
      </c>
      <c r="B1914" t="s">
        <v>180</v>
      </c>
      <c r="C1914" t="s">
        <v>44</v>
      </c>
      <c r="D1914" t="s">
        <v>60</v>
      </c>
      <c r="E1914" t="s">
        <v>307</v>
      </c>
      <c r="F1914" t="s">
        <v>307</v>
      </c>
      <c r="G1914" t="s">
        <v>307</v>
      </c>
      <c r="H1914" t="s">
        <v>307</v>
      </c>
      <c r="I1914" t="s">
        <v>307</v>
      </c>
      <c r="J1914" t="s">
        <v>307</v>
      </c>
      <c r="K1914" t="s">
        <v>307</v>
      </c>
      <c r="L1914" t="s">
        <v>307</v>
      </c>
      <c r="M1914" t="s">
        <v>307</v>
      </c>
      <c r="N1914" t="s">
        <v>307</v>
      </c>
      <c r="O1914" t="s">
        <v>307</v>
      </c>
      <c r="P1914" t="s">
        <v>307</v>
      </c>
      <c r="Q1914" t="s">
        <v>307</v>
      </c>
      <c r="R1914" t="s">
        <v>307</v>
      </c>
      <c r="S1914" t="s">
        <v>307</v>
      </c>
      <c r="T1914" t="s">
        <v>307</v>
      </c>
      <c r="U1914" t="s">
        <v>307</v>
      </c>
      <c r="V1914" t="s">
        <v>307</v>
      </c>
      <c r="W1914" t="s">
        <v>307</v>
      </c>
    </row>
    <row r="1915" spans="1:45" x14ac:dyDescent="0.25">
      <c r="A1915">
        <v>313</v>
      </c>
      <c r="B1915" t="s">
        <v>180</v>
      </c>
      <c r="C1915" t="s">
        <v>44</v>
      </c>
      <c r="D1915" t="s">
        <v>61</v>
      </c>
      <c r="E1915" t="s">
        <v>307</v>
      </c>
      <c r="F1915" t="s">
        <v>307</v>
      </c>
      <c r="G1915" t="s">
        <v>307</v>
      </c>
      <c r="H1915" t="s">
        <v>307</v>
      </c>
      <c r="I1915" t="s">
        <v>307</v>
      </c>
      <c r="J1915" t="s">
        <v>307</v>
      </c>
      <c r="K1915" t="s">
        <v>307</v>
      </c>
      <c r="L1915" t="s">
        <v>307</v>
      </c>
      <c r="M1915" t="s">
        <v>307</v>
      </c>
      <c r="N1915" t="s">
        <v>307</v>
      </c>
      <c r="O1915" t="s">
        <v>307</v>
      </c>
      <c r="P1915" t="s">
        <v>307</v>
      </c>
      <c r="Q1915" t="s">
        <v>307</v>
      </c>
      <c r="R1915" t="s">
        <v>307</v>
      </c>
      <c r="S1915" t="s">
        <v>307</v>
      </c>
      <c r="T1915" t="s">
        <v>307</v>
      </c>
      <c r="U1915" t="s">
        <v>307</v>
      </c>
      <c r="V1915" t="s">
        <v>307</v>
      </c>
      <c r="W1915" t="s">
        <v>307</v>
      </c>
    </row>
    <row r="1916" spans="1:45" x14ac:dyDescent="0.25">
      <c r="A1916">
        <v>313</v>
      </c>
      <c r="B1916" t="s">
        <v>180</v>
      </c>
      <c r="C1916" t="s">
        <v>44</v>
      </c>
      <c r="D1916" t="s">
        <v>62</v>
      </c>
      <c r="E1916" t="s">
        <v>307</v>
      </c>
      <c r="F1916" t="s">
        <v>307</v>
      </c>
      <c r="G1916" t="s">
        <v>307</v>
      </c>
      <c r="H1916" t="s">
        <v>307</v>
      </c>
      <c r="I1916" t="s">
        <v>307</v>
      </c>
      <c r="J1916" t="s">
        <v>307</v>
      </c>
      <c r="K1916" t="s">
        <v>307</v>
      </c>
      <c r="L1916" t="s">
        <v>307</v>
      </c>
      <c r="M1916" t="s">
        <v>307</v>
      </c>
      <c r="N1916" t="s">
        <v>307</v>
      </c>
      <c r="O1916" t="s">
        <v>307</v>
      </c>
      <c r="P1916" t="s">
        <v>307</v>
      </c>
      <c r="Q1916" t="s">
        <v>307</v>
      </c>
      <c r="R1916" t="s">
        <v>307</v>
      </c>
      <c r="S1916" t="s">
        <v>307</v>
      </c>
      <c r="T1916" t="s">
        <v>307</v>
      </c>
      <c r="U1916" t="s">
        <v>307</v>
      </c>
      <c r="V1916" t="s">
        <v>307</v>
      </c>
      <c r="W1916" t="s">
        <v>307</v>
      </c>
    </row>
    <row r="1917" spans="1:45" x14ac:dyDescent="0.25">
      <c r="A1917">
        <v>313</v>
      </c>
      <c r="B1917" t="s">
        <v>180</v>
      </c>
      <c r="C1917" t="s">
        <v>38</v>
      </c>
      <c r="D1917" t="s">
        <v>47</v>
      </c>
      <c r="E1917" t="s">
        <v>307</v>
      </c>
      <c r="F1917" t="s">
        <v>307</v>
      </c>
      <c r="G1917" t="s">
        <v>307</v>
      </c>
      <c r="H1917" t="s">
        <v>307</v>
      </c>
      <c r="I1917" t="s">
        <v>307</v>
      </c>
      <c r="J1917" t="s">
        <v>307</v>
      </c>
      <c r="K1917" t="s">
        <v>307</v>
      </c>
      <c r="L1917" t="s">
        <v>307</v>
      </c>
      <c r="M1917" t="s">
        <v>307</v>
      </c>
      <c r="N1917" t="s">
        <v>307</v>
      </c>
      <c r="O1917" t="s">
        <v>307</v>
      </c>
      <c r="P1917" t="s">
        <v>307</v>
      </c>
      <c r="Q1917" t="s">
        <v>307</v>
      </c>
      <c r="R1917" t="s">
        <v>307</v>
      </c>
      <c r="S1917" t="s">
        <v>307</v>
      </c>
      <c r="T1917" t="s">
        <v>307</v>
      </c>
      <c r="U1917" t="s">
        <v>307</v>
      </c>
      <c r="V1917" t="s">
        <v>307</v>
      </c>
      <c r="W1917" t="s">
        <v>307</v>
      </c>
      <c r="X1917" t="s">
        <v>307</v>
      </c>
      <c r="Y1917" t="s">
        <v>307</v>
      </c>
      <c r="Z1917" t="s">
        <v>307</v>
      </c>
      <c r="AA1917" t="s">
        <v>307</v>
      </c>
      <c r="AB1917" t="s">
        <v>307</v>
      </c>
      <c r="AC1917" t="s">
        <v>307</v>
      </c>
      <c r="AD1917" t="s">
        <v>307</v>
      </c>
      <c r="AE1917" t="s">
        <v>307</v>
      </c>
      <c r="AF1917" t="s">
        <v>307</v>
      </c>
      <c r="AG1917" t="s">
        <v>307</v>
      </c>
      <c r="AH1917" t="s">
        <v>307</v>
      </c>
      <c r="AI1917" t="s">
        <v>307</v>
      </c>
      <c r="AJ1917" t="s">
        <v>307</v>
      </c>
      <c r="AK1917" t="s">
        <v>307</v>
      </c>
      <c r="AL1917" t="s">
        <v>307</v>
      </c>
      <c r="AM1917" t="s">
        <v>307</v>
      </c>
      <c r="AN1917" t="s">
        <v>307</v>
      </c>
      <c r="AO1917" t="s">
        <v>307</v>
      </c>
      <c r="AP1917" t="s">
        <v>307</v>
      </c>
      <c r="AQ1917" t="s">
        <v>307</v>
      </c>
      <c r="AR1917" t="s">
        <v>307</v>
      </c>
      <c r="AS1917" t="s">
        <v>307</v>
      </c>
    </row>
    <row r="1918" spans="1:45" x14ac:dyDescent="0.25">
      <c r="A1918">
        <v>313</v>
      </c>
      <c r="B1918" t="s">
        <v>180</v>
      </c>
      <c r="C1918" t="s">
        <v>38</v>
      </c>
      <c r="D1918" t="s">
        <v>48</v>
      </c>
      <c r="E1918" t="s">
        <v>307</v>
      </c>
      <c r="F1918" t="s">
        <v>307</v>
      </c>
      <c r="G1918" t="s">
        <v>307</v>
      </c>
      <c r="H1918" t="s">
        <v>307</v>
      </c>
      <c r="I1918" t="s">
        <v>307</v>
      </c>
      <c r="J1918" t="s">
        <v>307</v>
      </c>
      <c r="K1918" t="s">
        <v>307</v>
      </c>
      <c r="L1918" t="s">
        <v>307</v>
      </c>
      <c r="M1918" t="s">
        <v>307</v>
      </c>
      <c r="N1918" t="s">
        <v>307</v>
      </c>
      <c r="O1918" t="s">
        <v>307</v>
      </c>
      <c r="P1918" t="s">
        <v>307</v>
      </c>
      <c r="Q1918" t="s">
        <v>307</v>
      </c>
      <c r="R1918" t="s">
        <v>307</v>
      </c>
      <c r="S1918" t="s">
        <v>307</v>
      </c>
      <c r="T1918" t="s">
        <v>307</v>
      </c>
      <c r="U1918" t="s">
        <v>307</v>
      </c>
      <c r="V1918" t="s">
        <v>307</v>
      </c>
      <c r="W1918" t="s">
        <v>307</v>
      </c>
      <c r="X1918" t="s">
        <v>307</v>
      </c>
      <c r="Y1918" t="s">
        <v>307</v>
      </c>
      <c r="Z1918" t="s">
        <v>307</v>
      </c>
      <c r="AA1918" t="s">
        <v>307</v>
      </c>
      <c r="AB1918" t="s">
        <v>307</v>
      </c>
      <c r="AC1918" t="s">
        <v>307</v>
      </c>
      <c r="AD1918" t="s">
        <v>307</v>
      </c>
      <c r="AE1918" t="s">
        <v>307</v>
      </c>
      <c r="AF1918" t="s">
        <v>307</v>
      </c>
      <c r="AG1918" t="s">
        <v>307</v>
      </c>
      <c r="AH1918" t="s">
        <v>307</v>
      </c>
      <c r="AI1918" t="s">
        <v>307</v>
      </c>
      <c r="AJ1918" t="s">
        <v>307</v>
      </c>
      <c r="AK1918" t="s">
        <v>307</v>
      </c>
      <c r="AL1918" t="s">
        <v>307</v>
      </c>
      <c r="AM1918" t="s">
        <v>307</v>
      </c>
      <c r="AN1918" t="s">
        <v>307</v>
      </c>
      <c r="AO1918" t="s">
        <v>307</v>
      </c>
      <c r="AP1918" t="s">
        <v>307</v>
      </c>
      <c r="AQ1918" t="s">
        <v>307</v>
      </c>
      <c r="AR1918" t="s">
        <v>307</v>
      </c>
      <c r="AS1918" t="s">
        <v>307</v>
      </c>
    </row>
    <row r="1919" spans="1:45" x14ac:dyDescent="0.25">
      <c r="A1919">
        <v>313</v>
      </c>
      <c r="B1919" t="s">
        <v>180</v>
      </c>
      <c r="C1919" t="s">
        <v>38</v>
      </c>
      <c r="D1919" t="s">
        <v>49</v>
      </c>
      <c r="E1919" t="s">
        <v>307</v>
      </c>
      <c r="F1919" t="s">
        <v>307</v>
      </c>
      <c r="G1919" t="s">
        <v>307</v>
      </c>
      <c r="H1919" t="s">
        <v>307</v>
      </c>
      <c r="I1919" t="s">
        <v>307</v>
      </c>
      <c r="J1919" t="s">
        <v>307</v>
      </c>
      <c r="K1919" t="s">
        <v>307</v>
      </c>
      <c r="L1919" t="s">
        <v>307</v>
      </c>
      <c r="M1919" t="s">
        <v>307</v>
      </c>
      <c r="N1919" t="s">
        <v>307</v>
      </c>
      <c r="O1919" t="s">
        <v>307</v>
      </c>
      <c r="P1919" t="s">
        <v>307</v>
      </c>
      <c r="Q1919" t="s">
        <v>307</v>
      </c>
      <c r="R1919" t="s">
        <v>307</v>
      </c>
      <c r="S1919" t="s">
        <v>307</v>
      </c>
      <c r="T1919" t="s">
        <v>307</v>
      </c>
      <c r="U1919" t="s">
        <v>307</v>
      </c>
      <c r="V1919" t="s">
        <v>307</v>
      </c>
      <c r="W1919" t="s">
        <v>307</v>
      </c>
      <c r="X1919" t="s">
        <v>307</v>
      </c>
      <c r="Y1919" t="s">
        <v>307</v>
      </c>
      <c r="Z1919" t="s">
        <v>307</v>
      </c>
      <c r="AA1919" t="s">
        <v>307</v>
      </c>
      <c r="AB1919" t="s">
        <v>307</v>
      </c>
      <c r="AC1919" t="s">
        <v>307</v>
      </c>
      <c r="AD1919" t="s">
        <v>307</v>
      </c>
      <c r="AE1919" t="s">
        <v>307</v>
      </c>
      <c r="AF1919" t="s">
        <v>307</v>
      </c>
      <c r="AG1919" t="s">
        <v>307</v>
      </c>
      <c r="AH1919" t="s">
        <v>307</v>
      </c>
      <c r="AI1919" t="s">
        <v>307</v>
      </c>
      <c r="AJ1919" t="s">
        <v>307</v>
      </c>
      <c r="AK1919" t="s">
        <v>307</v>
      </c>
      <c r="AL1919" t="s">
        <v>307</v>
      </c>
      <c r="AM1919" t="s">
        <v>307</v>
      </c>
      <c r="AN1919" t="s">
        <v>307</v>
      </c>
      <c r="AO1919" t="s">
        <v>307</v>
      </c>
      <c r="AP1919" t="s">
        <v>307</v>
      </c>
      <c r="AQ1919" t="s">
        <v>307</v>
      </c>
      <c r="AR1919" t="s">
        <v>307</v>
      </c>
      <c r="AS1919" t="s">
        <v>307</v>
      </c>
    </row>
    <row r="1920" spans="1:45" x14ac:dyDescent="0.25">
      <c r="A1920">
        <v>313</v>
      </c>
      <c r="B1920" t="s">
        <v>180</v>
      </c>
      <c r="C1920" t="s">
        <v>450</v>
      </c>
      <c r="D1920" t="s">
        <v>48</v>
      </c>
      <c r="E1920" t="s">
        <v>307</v>
      </c>
      <c r="F1920" t="s">
        <v>307</v>
      </c>
      <c r="G1920" t="s">
        <v>307</v>
      </c>
      <c r="H1920" t="s">
        <v>307</v>
      </c>
      <c r="I1920" t="s">
        <v>307</v>
      </c>
      <c r="J1920" t="s">
        <v>307</v>
      </c>
      <c r="K1920" t="s">
        <v>307</v>
      </c>
      <c r="L1920" t="s">
        <v>307</v>
      </c>
      <c r="M1920" t="s">
        <v>307</v>
      </c>
      <c r="N1920" t="s">
        <v>307</v>
      </c>
      <c r="O1920" t="s">
        <v>307</v>
      </c>
      <c r="P1920" t="s">
        <v>307</v>
      </c>
      <c r="Q1920" t="s">
        <v>307</v>
      </c>
      <c r="R1920" t="s">
        <v>307</v>
      </c>
    </row>
    <row r="1921" spans="1:45" x14ac:dyDescent="0.25">
      <c r="A1921">
        <v>313</v>
      </c>
      <c r="B1921" t="s">
        <v>180</v>
      </c>
      <c r="C1921" t="s">
        <v>449</v>
      </c>
      <c r="D1921" t="s">
        <v>48</v>
      </c>
      <c r="E1921" t="s">
        <v>307</v>
      </c>
      <c r="F1921" t="s">
        <v>307</v>
      </c>
      <c r="G1921" t="s">
        <v>307</v>
      </c>
      <c r="H1921" t="s">
        <v>307</v>
      </c>
      <c r="I1921" t="s">
        <v>307</v>
      </c>
      <c r="J1921" t="s">
        <v>307</v>
      </c>
      <c r="K1921" t="s">
        <v>307</v>
      </c>
      <c r="L1921" t="s">
        <v>307</v>
      </c>
      <c r="M1921" t="s">
        <v>307</v>
      </c>
      <c r="N1921" t="s">
        <v>307</v>
      </c>
      <c r="O1921" t="s">
        <v>307</v>
      </c>
      <c r="P1921" t="s">
        <v>307</v>
      </c>
      <c r="Q1921" t="s">
        <v>307</v>
      </c>
      <c r="R1921" t="s">
        <v>307</v>
      </c>
    </row>
    <row r="1922" spans="1:45" x14ac:dyDescent="0.25">
      <c r="A1922">
        <v>313</v>
      </c>
      <c r="B1922" t="s">
        <v>180</v>
      </c>
      <c r="C1922" t="s">
        <v>475</v>
      </c>
      <c r="D1922" t="s">
        <v>48</v>
      </c>
      <c r="E1922" t="s">
        <v>307</v>
      </c>
      <c r="F1922" t="s">
        <v>307</v>
      </c>
      <c r="G1922" t="s">
        <v>307</v>
      </c>
    </row>
    <row r="1923" spans="1:45" x14ac:dyDescent="0.25">
      <c r="A1923">
        <v>313</v>
      </c>
      <c r="B1923" t="s">
        <v>180</v>
      </c>
      <c r="C1923" t="s">
        <v>42</v>
      </c>
      <c r="D1923" t="s">
        <v>48</v>
      </c>
      <c r="E1923" t="s">
        <v>307</v>
      </c>
      <c r="F1923" t="s">
        <v>307</v>
      </c>
      <c r="G1923" t="s">
        <v>307</v>
      </c>
      <c r="H1923" t="s">
        <v>307</v>
      </c>
      <c r="I1923" t="s">
        <v>307</v>
      </c>
      <c r="J1923" t="s">
        <v>307</v>
      </c>
      <c r="K1923" t="s">
        <v>307</v>
      </c>
      <c r="L1923" t="s">
        <v>307</v>
      </c>
      <c r="M1923" t="s">
        <v>307</v>
      </c>
      <c r="N1923" t="s">
        <v>307</v>
      </c>
      <c r="O1923" t="s">
        <v>307</v>
      </c>
      <c r="P1923" t="s">
        <v>307</v>
      </c>
      <c r="Q1923" t="s">
        <v>307</v>
      </c>
      <c r="R1923" t="s">
        <v>307</v>
      </c>
      <c r="S1923" t="s">
        <v>307</v>
      </c>
      <c r="T1923" t="s">
        <v>307</v>
      </c>
      <c r="U1923" t="s">
        <v>307</v>
      </c>
      <c r="V1923" t="s">
        <v>307</v>
      </c>
      <c r="W1923" t="s">
        <v>307</v>
      </c>
      <c r="X1923" t="s">
        <v>307</v>
      </c>
      <c r="Y1923" t="s">
        <v>307</v>
      </c>
      <c r="Z1923" t="s">
        <v>307</v>
      </c>
    </row>
    <row r="1924" spans="1:45" x14ac:dyDescent="0.25">
      <c r="A1924">
        <v>314</v>
      </c>
      <c r="B1924" t="s">
        <v>181</v>
      </c>
      <c r="C1924" t="s">
        <v>43</v>
      </c>
      <c r="D1924" t="s">
        <v>54</v>
      </c>
      <c r="E1924" t="s">
        <v>307</v>
      </c>
      <c r="F1924" t="s">
        <v>307</v>
      </c>
      <c r="G1924" t="s">
        <v>307</v>
      </c>
      <c r="H1924" t="s">
        <v>307</v>
      </c>
      <c r="I1924" t="s">
        <v>307</v>
      </c>
      <c r="J1924" t="s">
        <v>307</v>
      </c>
      <c r="K1924" t="s">
        <v>307</v>
      </c>
      <c r="L1924" t="s">
        <v>307</v>
      </c>
      <c r="M1924" t="s">
        <v>307</v>
      </c>
      <c r="N1924" t="s">
        <v>307</v>
      </c>
      <c r="O1924" t="s">
        <v>307</v>
      </c>
      <c r="P1924" t="s">
        <v>307</v>
      </c>
      <c r="Q1924" t="s">
        <v>307</v>
      </c>
      <c r="R1924" t="s">
        <v>307</v>
      </c>
      <c r="S1924" t="s">
        <v>307</v>
      </c>
      <c r="T1924" t="s">
        <v>307</v>
      </c>
      <c r="U1924" t="s">
        <v>307</v>
      </c>
      <c r="V1924" t="s">
        <v>307</v>
      </c>
      <c r="W1924" t="s">
        <v>307</v>
      </c>
    </row>
    <row r="1925" spans="1:45" x14ac:dyDescent="0.25">
      <c r="A1925">
        <v>314</v>
      </c>
      <c r="B1925" t="s">
        <v>181</v>
      </c>
      <c r="C1925" t="s">
        <v>43</v>
      </c>
      <c r="D1925" t="s">
        <v>55</v>
      </c>
      <c r="E1925" t="s">
        <v>307</v>
      </c>
      <c r="F1925" t="s">
        <v>307</v>
      </c>
      <c r="G1925" t="s">
        <v>307</v>
      </c>
      <c r="H1925" t="s">
        <v>307</v>
      </c>
      <c r="I1925" t="s">
        <v>307</v>
      </c>
      <c r="J1925" t="s">
        <v>307</v>
      </c>
      <c r="K1925" t="s">
        <v>307</v>
      </c>
      <c r="L1925" t="s">
        <v>307</v>
      </c>
      <c r="M1925" t="s">
        <v>307</v>
      </c>
      <c r="N1925" t="s">
        <v>307</v>
      </c>
      <c r="O1925" t="s">
        <v>307</v>
      </c>
      <c r="P1925" t="s">
        <v>307</v>
      </c>
      <c r="Q1925" t="s">
        <v>307</v>
      </c>
      <c r="R1925" t="s">
        <v>307</v>
      </c>
      <c r="S1925" t="s">
        <v>307</v>
      </c>
      <c r="T1925" t="s">
        <v>307</v>
      </c>
      <c r="U1925" t="s">
        <v>307</v>
      </c>
      <c r="V1925" t="s">
        <v>307</v>
      </c>
      <c r="W1925" t="s">
        <v>307</v>
      </c>
    </row>
    <row r="1926" spans="1:45" x14ac:dyDescent="0.25">
      <c r="A1926">
        <v>314</v>
      </c>
      <c r="B1926" t="s">
        <v>181</v>
      </c>
      <c r="C1926" t="s">
        <v>43</v>
      </c>
      <c r="D1926" t="s">
        <v>56</v>
      </c>
      <c r="E1926" t="s">
        <v>307</v>
      </c>
      <c r="F1926" t="s">
        <v>307</v>
      </c>
      <c r="G1926" t="s">
        <v>307</v>
      </c>
      <c r="H1926" t="s">
        <v>307</v>
      </c>
      <c r="I1926" t="s">
        <v>307</v>
      </c>
      <c r="J1926" t="s">
        <v>307</v>
      </c>
      <c r="K1926" t="s">
        <v>307</v>
      </c>
      <c r="L1926" t="s">
        <v>307</v>
      </c>
      <c r="M1926" t="s">
        <v>307</v>
      </c>
      <c r="N1926" t="s">
        <v>307</v>
      </c>
      <c r="O1926" t="s">
        <v>307</v>
      </c>
      <c r="P1926" t="s">
        <v>307</v>
      </c>
      <c r="Q1926" t="s">
        <v>307</v>
      </c>
      <c r="R1926" t="s">
        <v>307</v>
      </c>
      <c r="S1926" t="s">
        <v>307</v>
      </c>
      <c r="T1926" t="s">
        <v>307</v>
      </c>
      <c r="U1926" t="s">
        <v>307</v>
      </c>
      <c r="V1926" t="s">
        <v>307</v>
      </c>
      <c r="W1926" t="s">
        <v>307</v>
      </c>
    </row>
    <row r="1927" spans="1:45" x14ac:dyDescent="0.25">
      <c r="A1927">
        <v>314</v>
      </c>
      <c r="B1927" t="s">
        <v>181</v>
      </c>
      <c r="C1927" t="s">
        <v>43</v>
      </c>
      <c r="D1927" t="s">
        <v>57</v>
      </c>
      <c r="E1927" t="s">
        <v>307</v>
      </c>
      <c r="F1927" t="s">
        <v>307</v>
      </c>
      <c r="G1927" t="s">
        <v>307</v>
      </c>
      <c r="H1927" t="s">
        <v>307</v>
      </c>
      <c r="I1927" t="s">
        <v>307</v>
      </c>
      <c r="J1927" t="s">
        <v>307</v>
      </c>
      <c r="K1927" t="s">
        <v>307</v>
      </c>
      <c r="L1927" t="s">
        <v>307</v>
      </c>
      <c r="M1927" t="s">
        <v>307</v>
      </c>
      <c r="N1927" t="s">
        <v>307</v>
      </c>
      <c r="O1927" t="s">
        <v>307</v>
      </c>
      <c r="P1927" t="s">
        <v>307</v>
      </c>
      <c r="Q1927" t="s">
        <v>307</v>
      </c>
      <c r="R1927" t="s">
        <v>307</v>
      </c>
      <c r="S1927" t="s">
        <v>307</v>
      </c>
      <c r="T1927" t="s">
        <v>307</v>
      </c>
      <c r="U1927" t="s">
        <v>307</v>
      </c>
      <c r="V1927" t="s">
        <v>307</v>
      </c>
      <c r="W1927" t="s">
        <v>307</v>
      </c>
    </row>
    <row r="1928" spans="1:45" x14ac:dyDescent="0.25">
      <c r="A1928">
        <v>314</v>
      </c>
      <c r="B1928" t="s">
        <v>181</v>
      </c>
      <c r="C1928" t="s">
        <v>43</v>
      </c>
      <c r="D1928" t="s">
        <v>58</v>
      </c>
      <c r="E1928" t="s">
        <v>307</v>
      </c>
      <c r="F1928" t="s">
        <v>307</v>
      </c>
      <c r="G1928" t="s">
        <v>307</v>
      </c>
      <c r="H1928" t="s">
        <v>307</v>
      </c>
      <c r="I1928" t="s">
        <v>307</v>
      </c>
      <c r="J1928" t="s">
        <v>307</v>
      </c>
      <c r="K1928" t="s">
        <v>307</v>
      </c>
      <c r="L1928" t="s">
        <v>307</v>
      </c>
      <c r="M1928" t="s">
        <v>307</v>
      </c>
      <c r="N1928" t="s">
        <v>307</v>
      </c>
      <c r="O1928" t="s">
        <v>307</v>
      </c>
      <c r="P1928" t="s">
        <v>307</v>
      </c>
      <c r="Q1928" t="s">
        <v>307</v>
      </c>
      <c r="R1928" t="s">
        <v>307</v>
      </c>
      <c r="S1928" t="s">
        <v>307</v>
      </c>
      <c r="T1928" t="s">
        <v>307</v>
      </c>
      <c r="U1928" t="s">
        <v>307</v>
      </c>
      <c r="V1928" t="s">
        <v>307</v>
      </c>
      <c r="W1928" t="s">
        <v>307</v>
      </c>
    </row>
    <row r="1929" spans="1:45" x14ac:dyDescent="0.25">
      <c r="A1929">
        <v>314</v>
      </c>
      <c r="B1929" t="s">
        <v>181</v>
      </c>
      <c r="C1929" t="s">
        <v>43</v>
      </c>
      <c r="D1929" t="s">
        <v>59</v>
      </c>
      <c r="E1929" t="s">
        <v>307</v>
      </c>
      <c r="F1929" t="s">
        <v>307</v>
      </c>
      <c r="G1929" t="s">
        <v>307</v>
      </c>
      <c r="H1929" t="s">
        <v>307</v>
      </c>
      <c r="I1929" t="s">
        <v>307</v>
      </c>
      <c r="J1929" t="s">
        <v>307</v>
      </c>
      <c r="K1929" t="s">
        <v>307</v>
      </c>
      <c r="L1929" t="s">
        <v>307</v>
      </c>
      <c r="M1929" t="s">
        <v>307</v>
      </c>
      <c r="N1929" t="s">
        <v>307</v>
      </c>
      <c r="O1929" t="s">
        <v>307</v>
      </c>
      <c r="P1929" t="s">
        <v>307</v>
      </c>
      <c r="Q1929" t="s">
        <v>307</v>
      </c>
      <c r="R1929" t="s">
        <v>307</v>
      </c>
      <c r="S1929" t="s">
        <v>307</v>
      </c>
      <c r="T1929" t="s">
        <v>307</v>
      </c>
      <c r="U1929" t="s">
        <v>307</v>
      </c>
      <c r="V1929" t="s">
        <v>307</v>
      </c>
      <c r="W1929" t="s">
        <v>307</v>
      </c>
    </row>
    <row r="1930" spans="1:45" x14ac:dyDescent="0.25">
      <c r="A1930">
        <v>314</v>
      </c>
      <c r="B1930" t="s">
        <v>181</v>
      </c>
      <c r="C1930" t="s">
        <v>43</v>
      </c>
      <c r="D1930" t="s">
        <v>60</v>
      </c>
      <c r="E1930" t="s">
        <v>307</v>
      </c>
      <c r="F1930" t="s">
        <v>307</v>
      </c>
      <c r="G1930" t="s">
        <v>307</v>
      </c>
      <c r="H1930" t="s">
        <v>307</v>
      </c>
      <c r="I1930" t="s">
        <v>307</v>
      </c>
      <c r="J1930" t="s">
        <v>307</v>
      </c>
      <c r="K1930" t="s">
        <v>307</v>
      </c>
      <c r="L1930" t="s">
        <v>307</v>
      </c>
      <c r="M1930" t="s">
        <v>307</v>
      </c>
      <c r="N1930" t="s">
        <v>307</v>
      </c>
      <c r="O1930" t="s">
        <v>307</v>
      </c>
      <c r="P1930" t="s">
        <v>307</v>
      </c>
      <c r="Q1930" t="s">
        <v>307</v>
      </c>
      <c r="R1930" t="s">
        <v>307</v>
      </c>
      <c r="S1930" t="s">
        <v>307</v>
      </c>
      <c r="T1930" t="s">
        <v>307</v>
      </c>
      <c r="U1930" t="s">
        <v>307</v>
      </c>
      <c r="V1930" t="s">
        <v>307</v>
      </c>
      <c r="W1930" t="s">
        <v>307</v>
      </c>
    </row>
    <row r="1931" spans="1:45" x14ac:dyDescent="0.25">
      <c r="A1931">
        <v>314</v>
      </c>
      <c r="B1931" t="s">
        <v>181</v>
      </c>
      <c r="C1931" t="s">
        <v>43</v>
      </c>
      <c r="D1931" t="s">
        <v>61</v>
      </c>
      <c r="E1931" t="s">
        <v>307</v>
      </c>
      <c r="F1931" t="s">
        <v>307</v>
      </c>
      <c r="G1931" t="s">
        <v>307</v>
      </c>
      <c r="H1931" t="s">
        <v>307</v>
      </c>
      <c r="I1931" t="s">
        <v>307</v>
      </c>
      <c r="J1931" t="s">
        <v>307</v>
      </c>
      <c r="K1931" t="s">
        <v>307</v>
      </c>
      <c r="L1931" t="s">
        <v>307</v>
      </c>
      <c r="M1931" t="s">
        <v>307</v>
      </c>
      <c r="N1931" t="s">
        <v>307</v>
      </c>
      <c r="O1931" t="s">
        <v>307</v>
      </c>
      <c r="P1931" t="s">
        <v>307</v>
      </c>
      <c r="Q1931" t="s">
        <v>307</v>
      </c>
      <c r="R1931" t="s">
        <v>307</v>
      </c>
      <c r="S1931" t="s">
        <v>307</v>
      </c>
      <c r="T1931" t="s">
        <v>307</v>
      </c>
      <c r="U1931" t="s">
        <v>307</v>
      </c>
      <c r="V1931" t="s">
        <v>307</v>
      </c>
      <c r="W1931" t="s">
        <v>307</v>
      </c>
    </row>
    <row r="1932" spans="1:45" x14ac:dyDescent="0.25">
      <c r="A1932">
        <v>314</v>
      </c>
      <c r="B1932" t="s">
        <v>181</v>
      </c>
      <c r="C1932" t="s">
        <v>43</v>
      </c>
      <c r="D1932" t="s">
        <v>62</v>
      </c>
      <c r="E1932" t="s">
        <v>307</v>
      </c>
      <c r="F1932" t="s">
        <v>307</v>
      </c>
      <c r="G1932" t="s">
        <v>307</v>
      </c>
      <c r="H1932" t="s">
        <v>307</v>
      </c>
      <c r="I1932" t="s">
        <v>307</v>
      </c>
      <c r="J1932" t="s">
        <v>307</v>
      </c>
      <c r="K1932" t="s">
        <v>307</v>
      </c>
      <c r="L1932" t="s">
        <v>307</v>
      </c>
      <c r="M1932" t="s">
        <v>307</v>
      </c>
      <c r="N1932" t="s">
        <v>307</v>
      </c>
      <c r="O1932" t="s">
        <v>307</v>
      </c>
      <c r="P1932" t="s">
        <v>307</v>
      </c>
      <c r="Q1932" t="s">
        <v>307</v>
      </c>
      <c r="R1932" t="s">
        <v>307</v>
      </c>
      <c r="S1932" t="s">
        <v>307</v>
      </c>
      <c r="T1932" t="s">
        <v>307</v>
      </c>
      <c r="U1932" t="s">
        <v>307</v>
      </c>
      <c r="V1932" t="s">
        <v>307</v>
      </c>
      <c r="W1932" t="s">
        <v>307</v>
      </c>
    </row>
    <row r="1933" spans="1:45" x14ac:dyDescent="0.25">
      <c r="A1933">
        <v>314</v>
      </c>
      <c r="B1933" t="s">
        <v>181</v>
      </c>
      <c r="C1933" t="s">
        <v>36</v>
      </c>
      <c r="D1933" t="s">
        <v>47</v>
      </c>
      <c r="E1933" t="s">
        <v>307</v>
      </c>
      <c r="F1933" t="s">
        <v>307</v>
      </c>
      <c r="G1933" t="s">
        <v>307</v>
      </c>
      <c r="H1933" t="s">
        <v>307</v>
      </c>
      <c r="I1933" t="s">
        <v>307</v>
      </c>
      <c r="J1933" t="s">
        <v>307</v>
      </c>
      <c r="K1933" t="s">
        <v>307</v>
      </c>
      <c r="L1933" t="s">
        <v>307</v>
      </c>
      <c r="M1933" t="s">
        <v>307</v>
      </c>
      <c r="N1933" t="s">
        <v>307</v>
      </c>
      <c r="O1933" t="s">
        <v>307</v>
      </c>
      <c r="P1933" t="s">
        <v>307</v>
      </c>
      <c r="Q1933" t="s">
        <v>307</v>
      </c>
      <c r="R1933" t="s">
        <v>307</v>
      </c>
      <c r="S1933" t="s">
        <v>307</v>
      </c>
      <c r="T1933" t="s">
        <v>307</v>
      </c>
      <c r="U1933" t="s">
        <v>307</v>
      </c>
      <c r="V1933" t="s">
        <v>307</v>
      </c>
      <c r="W1933" t="s">
        <v>307</v>
      </c>
      <c r="X1933" t="s">
        <v>307</v>
      </c>
      <c r="Y1933" t="s">
        <v>307</v>
      </c>
      <c r="Z1933" t="s">
        <v>307</v>
      </c>
      <c r="AA1933" t="s">
        <v>307</v>
      </c>
      <c r="AB1933" t="s">
        <v>307</v>
      </c>
      <c r="AC1933" t="s">
        <v>307</v>
      </c>
      <c r="AD1933" t="s">
        <v>307</v>
      </c>
      <c r="AE1933" t="s">
        <v>307</v>
      </c>
      <c r="AF1933" t="s">
        <v>307</v>
      </c>
      <c r="AG1933" t="s">
        <v>307</v>
      </c>
      <c r="AH1933" t="s">
        <v>307</v>
      </c>
      <c r="AI1933" t="s">
        <v>307</v>
      </c>
      <c r="AJ1933" t="s">
        <v>307</v>
      </c>
      <c r="AK1933" t="s">
        <v>307</v>
      </c>
      <c r="AL1933" t="s">
        <v>307</v>
      </c>
      <c r="AM1933" t="s">
        <v>307</v>
      </c>
      <c r="AN1933" t="s">
        <v>307</v>
      </c>
      <c r="AO1933" t="s">
        <v>307</v>
      </c>
      <c r="AP1933" t="s">
        <v>307</v>
      </c>
      <c r="AQ1933" t="s">
        <v>307</v>
      </c>
      <c r="AR1933" t="s">
        <v>307</v>
      </c>
      <c r="AS1933" t="s">
        <v>307</v>
      </c>
    </row>
    <row r="1934" spans="1:45" x14ac:dyDescent="0.25">
      <c r="A1934">
        <v>314</v>
      </c>
      <c r="B1934" t="s">
        <v>181</v>
      </c>
      <c r="C1934" t="s">
        <v>36</v>
      </c>
      <c r="D1934" t="s">
        <v>48</v>
      </c>
      <c r="E1934" t="s">
        <v>307</v>
      </c>
      <c r="F1934" t="s">
        <v>307</v>
      </c>
      <c r="G1934" t="s">
        <v>307</v>
      </c>
      <c r="H1934" t="s">
        <v>307</v>
      </c>
      <c r="I1934" t="s">
        <v>307</v>
      </c>
      <c r="J1934" t="s">
        <v>307</v>
      </c>
      <c r="K1934" t="s">
        <v>307</v>
      </c>
      <c r="L1934" t="s">
        <v>307</v>
      </c>
      <c r="M1934" t="s">
        <v>307</v>
      </c>
      <c r="N1934" t="s">
        <v>307</v>
      </c>
      <c r="O1934" t="s">
        <v>307</v>
      </c>
      <c r="P1934" t="s">
        <v>307</v>
      </c>
      <c r="Q1934" t="s">
        <v>307</v>
      </c>
      <c r="R1934" t="s">
        <v>307</v>
      </c>
      <c r="S1934" t="s">
        <v>307</v>
      </c>
      <c r="T1934" t="s">
        <v>307</v>
      </c>
      <c r="U1934" t="s">
        <v>307</v>
      </c>
      <c r="V1934" t="s">
        <v>307</v>
      </c>
      <c r="W1934" t="s">
        <v>307</v>
      </c>
      <c r="X1934" t="s">
        <v>307</v>
      </c>
      <c r="Y1934" t="s">
        <v>307</v>
      </c>
      <c r="Z1934" t="s">
        <v>307</v>
      </c>
      <c r="AA1934" t="s">
        <v>307</v>
      </c>
      <c r="AB1934" t="s">
        <v>307</v>
      </c>
      <c r="AC1934" t="s">
        <v>307</v>
      </c>
      <c r="AD1934" t="s">
        <v>307</v>
      </c>
      <c r="AE1934" t="s">
        <v>307</v>
      </c>
      <c r="AF1934" t="s">
        <v>307</v>
      </c>
      <c r="AG1934" t="s">
        <v>307</v>
      </c>
      <c r="AH1934" t="s">
        <v>307</v>
      </c>
      <c r="AI1934" t="s">
        <v>307</v>
      </c>
      <c r="AJ1934" t="s">
        <v>307</v>
      </c>
      <c r="AK1934" t="s">
        <v>307</v>
      </c>
      <c r="AL1934" t="s">
        <v>307</v>
      </c>
      <c r="AM1934" t="s">
        <v>307</v>
      </c>
      <c r="AN1934" t="s">
        <v>307</v>
      </c>
      <c r="AO1934" t="s">
        <v>307</v>
      </c>
      <c r="AP1934" t="s">
        <v>307</v>
      </c>
      <c r="AQ1934" t="s">
        <v>307</v>
      </c>
      <c r="AR1934" t="s">
        <v>307</v>
      </c>
      <c r="AS1934" t="s">
        <v>307</v>
      </c>
    </row>
    <row r="1935" spans="1:45" x14ac:dyDescent="0.25">
      <c r="A1935">
        <v>314</v>
      </c>
      <c r="B1935" t="s">
        <v>181</v>
      </c>
      <c r="C1935" t="s">
        <v>36</v>
      </c>
      <c r="D1935" t="s">
        <v>49</v>
      </c>
      <c r="E1935" t="s">
        <v>307</v>
      </c>
      <c r="F1935" t="s">
        <v>307</v>
      </c>
      <c r="G1935" t="s">
        <v>307</v>
      </c>
      <c r="H1935" t="s">
        <v>307</v>
      </c>
      <c r="I1935" t="s">
        <v>307</v>
      </c>
      <c r="J1935" t="s">
        <v>307</v>
      </c>
      <c r="K1935" t="s">
        <v>307</v>
      </c>
      <c r="L1935" t="s">
        <v>307</v>
      </c>
      <c r="M1935" t="s">
        <v>307</v>
      </c>
      <c r="N1935" t="s">
        <v>307</v>
      </c>
      <c r="O1935" t="s">
        <v>307</v>
      </c>
      <c r="P1935" t="s">
        <v>307</v>
      </c>
      <c r="Q1935" t="s">
        <v>307</v>
      </c>
      <c r="R1935" t="s">
        <v>307</v>
      </c>
      <c r="S1935" t="s">
        <v>307</v>
      </c>
      <c r="T1935" t="s">
        <v>307</v>
      </c>
      <c r="U1935" t="s">
        <v>307</v>
      </c>
      <c r="V1935" t="s">
        <v>307</v>
      </c>
      <c r="W1935" t="s">
        <v>307</v>
      </c>
      <c r="X1935" t="s">
        <v>307</v>
      </c>
      <c r="Y1935" t="s">
        <v>307</v>
      </c>
      <c r="Z1935" t="s">
        <v>307</v>
      </c>
      <c r="AA1935" t="s">
        <v>307</v>
      </c>
      <c r="AB1935" t="s">
        <v>307</v>
      </c>
      <c r="AC1935" t="s">
        <v>307</v>
      </c>
      <c r="AD1935" t="s">
        <v>307</v>
      </c>
      <c r="AE1935" t="s">
        <v>307</v>
      </c>
      <c r="AF1935" t="s">
        <v>307</v>
      </c>
      <c r="AG1935" t="s">
        <v>307</v>
      </c>
      <c r="AH1935" t="s">
        <v>307</v>
      </c>
      <c r="AI1935" t="s">
        <v>307</v>
      </c>
      <c r="AJ1935" t="s">
        <v>307</v>
      </c>
      <c r="AK1935" t="s">
        <v>307</v>
      </c>
      <c r="AL1935" t="s">
        <v>307</v>
      </c>
      <c r="AM1935" t="s">
        <v>307</v>
      </c>
      <c r="AN1935" t="s">
        <v>307</v>
      </c>
      <c r="AO1935" t="s">
        <v>307</v>
      </c>
      <c r="AP1935" t="s">
        <v>307</v>
      </c>
      <c r="AQ1935" t="s">
        <v>307</v>
      </c>
      <c r="AR1935" t="s">
        <v>307</v>
      </c>
      <c r="AS1935" t="s">
        <v>307</v>
      </c>
    </row>
    <row r="1936" spans="1:45" x14ac:dyDescent="0.25">
      <c r="A1936">
        <v>314</v>
      </c>
      <c r="B1936" t="s">
        <v>181</v>
      </c>
      <c r="C1936" t="s">
        <v>37</v>
      </c>
      <c r="D1936" t="s">
        <v>47</v>
      </c>
      <c r="E1936" t="s">
        <v>307</v>
      </c>
      <c r="F1936" t="s">
        <v>307</v>
      </c>
      <c r="G1936" t="s">
        <v>307</v>
      </c>
      <c r="H1936" t="s">
        <v>307</v>
      </c>
      <c r="I1936" t="s">
        <v>307</v>
      </c>
      <c r="J1936" t="s">
        <v>307</v>
      </c>
      <c r="K1936" t="s">
        <v>307</v>
      </c>
      <c r="L1936" t="s">
        <v>307</v>
      </c>
      <c r="M1936" t="s">
        <v>307</v>
      </c>
      <c r="N1936" t="s">
        <v>307</v>
      </c>
      <c r="O1936" t="s">
        <v>307</v>
      </c>
      <c r="P1936" t="s">
        <v>307</v>
      </c>
      <c r="Q1936" t="s">
        <v>307</v>
      </c>
      <c r="R1936" t="s">
        <v>307</v>
      </c>
      <c r="S1936" t="s">
        <v>307</v>
      </c>
      <c r="T1936" t="s">
        <v>307</v>
      </c>
      <c r="U1936" t="s">
        <v>307</v>
      </c>
      <c r="V1936" t="s">
        <v>307</v>
      </c>
      <c r="W1936" t="s">
        <v>307</v>
      </c>
      <c r="X1936" t="s">
        <v>307</v>
      </c>
      <c r="Y1936" t="s">
        <v>307</v>
      </c>
      <c r="Z1936" t="s">
        <v>307</v>
      </c>
      <c r="AA1936" t="s">
        <v>307</v>
      </c>
      <c r="AB1936" t="s">
        <v>307</v>
      </c>
      <c r="AC1936" t="s">
        <v>307</v>
      </c>
      <c r="AD1936" t="s">
        <v>307</v>
      </c>
      <c r="AE1936" t="s">
        <v>307</v>
      </c>
      <c r="AF1936" t="s">
        <v>307</v>
      </c>
      <c r="AG1936" t="s">
        <v>307</v>
      </c>
      <c r="AH1936" t="s">
        <v>307</v>
      </c>
      <c r="AI1936" t="s">
        <v>307</v>
      </c>
      <c r="AJ1936" t="s">
        <v>307</v>
      </c>
      <c r="AK1936" t="s">
        <v>307</v>
      </c>
      <c r="AL1936" t="s">
        <v>307</v>
      </c>
      <c r="AM1936" t="s">
        <v>307</v>
      </c>
      <c r="AN1936" t="s">
        <v>307</v>
      </c>
      <c r="AO1936" t="s">
        <v>307</v>
      </c>
      <c r="AP1936" t="s">
        <v>307</v>
      </c>
      <c r="AQ1936" t="s">
        <v>307</v>
      </c>
      <c r="AR1936" t="s">
        <v>307</v>
      </c>
      <c r="AS1936" t="s">
        <v>307</v>
      </c>
    </row>
    <row r="1937" spans="1:45" x14ac:dyDescent="0.25">
      <c r="A1937">
        <v>314</v>
      </c>
      <c r="B1937" t="s">
        <v>181</v>
      </c>
      <c r="C1937" t="s">
        <v>37</v>
      </c>
      <c r="D1937" t="s">
        <v>48</v>
      </c>
      <c r="E1937" t="s">
        <v>307</v>
      </c>
      <c r="F1937" t="s">
        <v>307</v>
      </c>
      <c r="G1937" t="s">
        <v>307</v>
      </c>
      <c r="H1937" t="s">
        <v>307</v>
      </c>
      <c r="I1937" t="s">
        <v>307</v>
      </c>
      <c r="J1937" t="s">
        <v>307</v>
      </c>
      <c r="K1937" t="s">
        <v>307</v>
      </c>
      <c r="L1937" t="s">
        <v>307</v>
      </c>
      <c r="M1937" t="s">
        <v>307</v>
      </c>
      <c r="N1937" t="s">
        <v>307</v>
      </c>
      <c r="O1937" t="s">
        <v>307</v>
      </c>
      <c r="P1937" t="s">
        <v>307</v>
      </c>
      <c r="Q1937" t="s">
        <v>307</v>
      </c>
      <c r="R1937" t="s">
        <v>307</v>
      </c>
      <c r="S1937" t="s">
        <v>307</v>
      </c>
      <c r="T1937" t="s">
        <v>307</v>
      </c>
      <c r="U1937" t="s">
        <v>307</v>
      </c>
      <c r="V1937" t="s">
        <v>307</v>
      </c>
      <c r="W1937" t="s">
        <v>307</v>
      </c>
      <c r="X1937" t="s">
        <v>307</v>
      </c>
      <c r="Y1937" t="s">
        <v>307</v>
      </c>
      <c r="Z1937" t="s">
        <v>307</v>
      </c>
      <c r="AA1937" t="s">
        <v>307</v>
      </c>
      <c r="AB1937" t="s">
        <v>307</v>
      </c>
      <c r="AC1937" t="s">
        <v>307</v>
      </c>
      <c r="AD1937" t="s">
        <v>307</v>
      </c>
      <c r="AE1937" t="s">
        <v>307</v>
      </c>
      <c r="AF1937" t="s">
        <v>307</v>
      </c>
      <c r="AG1937" t="s">
        <v>307</v>
      </c>
      <c r="AH1937" t="s">
        <v>307</v>
      </c>
      <c r="AI1937" t="s">
        <v>307</v>
      </c>
      <c r="AJ1937" t="s">
        <v>307</v>
      </c>
      <c r="AK1937" t="s">
        <v>307</v>
      </c>
      <c r="AL1937" t="s">
        <v>307</v>
      </c>
      <c r="AM1937" t="s">
        <v>307</v>
      </c>
      <c r="AN1937" t="s">
        <v>307</v>
      </c>
      <c r="AO1937" t="s">
        <v>307</v>
      </c>
      <c r="AP1937" t="s">
        <v>307</v>
      </c>
      <c r="AQ1937" t="s">
        <v>307</v>
      </c>
      <c r="AR1937" t="s">
        <v>307</v>
      </c>
      <c r="AS1937" t="s">
        <v>307</v>
      </c>
    </row>
    <row r="1938" spans="1:45" x14ac:dyDescent="0.25">
      <c r="A1938">
        <v>314</v>
      </c>
      <c r="B1938" t="s">
        <v>181</v>
      </c>
      <c r="C1938" t="s">
        <v>37</v>
      </c>
      <c r="D1938" t="s">
        <v>49</v>
      </c>
      <c r="E1938" t="s">
        <v>307</v>
      </c>
      <c r="F1938" t="s">
        <v>307</v>
      </c>
      <c r="G1938" t="s">
        <v>307</v>
      </c>
      <c r="H1938" t="s">
        <v>307</v>
      </c>
      <c r="I1938" t="s">
        <v>307</v>
      </c>
      <c r="J1938" t="s">
        <v>307</v>
      </c>
      <c r="K1938" t="s">
        <v>307</v>
      </c>
      <c r="L1938" t="s">
        <v>307</v>
      </c>
      <c r="M1938" t="s">
        <v>307</v>
      </c>
      <c r="N1938" t="s">
        <v>307</v>
      </c>
      <c r="O1938" t="s">
        <v>307</v>
      </c>
      <c r="P1938" t="s">
        <v>307</v>
      </c>
      <c r="Q1938" t="s">
        <v>307</v>
      </c>
      <c r="R1938" t="s">
        <v>307</v>
      </c>
      <c r="S1938" t="s">
        <v>307</v>
      </c>
      <c r="T1938" t="s">
        <v>307</v>
      </c>
      <c r="U1938" t="s">
        <v>307</v>
      </c>
      <c r="V1938" t="s">
        <v>307</v>
      </c>
      <c r="W1938" t="s">
        <v>307</v>
      </c>
      <c r="X1938" t="s">
        <v>307</v>
      </c>
      <c r="Y1938" t="s">
        <v>307</v>
      </c>
      <c r="Z1938" t="s">
        <v>307</v>
      </c>
      <c r="AA1938" t="s">
        <v>307</v>
      </c>
      <c r="AB1938" t="s">
        <v>307</v>
      </c>
      <c r="AC1938" t="s">
        <v>307</v>
      </c>
      <c r="AD1938" t="s">
        <v>307</v>
      </c>
      <c r="AE1938" t="s">
        <v>307</v>
      </c>
      <c r="AF1938" t="s">
        <v>307</v>
      </c>
      <c r="AG1938" t="s">
        <v>307</v>
      </c>
      <c r="AH1938" t="s">
        <v>307</v>
      </c>
      <c r="AI1938" t="s">
        <v>307</v>
      </c>
      <c r="AJ1938" t="s">
        <v>307</v>
      </c>
      <c r="AK1938" t="s">
        <v>307</v>
      </c>
      <c r="AL1938" t="s">
        <v>307</v>
      </c>
      <c r="AM1938" t="s">
        <v>307</v>
      </c>
      <c r="AN1938" t="s">
        <v>307</v>
      </c>
      <c r="AO1938" t="s">
        <v>307</v>
      </c>
      <c r="AP1938" t="s">
        <v>307</v>
      </c>
      <c r="AQ1938" t="s">
        <v>307</v>
      </c>
      <c r="AR1938" t="s">
        <v>307</v>
      </c>
      <c r="AS1938" t="s">
        <v>307</v>
      </c>
    </row>
    <row r="1939" spans="1:45" x14ac:dyDescent="0.25">
      <c r="A1939">
        <v>314</v>
      </c>
      <c r="B1939" t="s">
        <v>181</v>
      </c>
      <c r="C1939" t="s">
        <v>476</v>
      </c>
      <c r="D1939" t="s">
        <v>48</v>
      </c>
      <c r="E1939" t="s">
        <v>307</v>
      </c>
      <c r="F1939" t="s">
        <v>307</v>
      </c>
      <c r="G1939" t="s">
        <v>307</v>
      </c>
    </row>
    <row r="1940" spans="1:45" x14ac:dyDescent="0.25">
      <c r="A1940">
        <v>314</v>
      </c>
      <c r="B1940" t="s">
        <v>181</v>
      </c>
      <c r="C1940" t="s">
        <v>477</v>
      </c>
      <c r="D1940" t="s">
        <v>48</v>
      </c>
      <c r="E1940" t="s">
        <v>307</v>
      </c>
      <c r="F1940" t="s">
        <v>307</v>
      </c>
      <c r="G1940" t="s">
        <v>307</v>
      </c>
    </row>
    <row r="1941" spans="1:45" x14ac:dyDescent="0.25">
      <c r="A1941">
        <v>314</v>
      </c>
      <c r="B1941" t="s">
        <v>181</v>
      </c>
      <c r="C1941" t="s">
        <v>45</v>
      </c>
      <c r="D1941" t="s">
        <v>63</v>
      </c>
      <c r="E1941" t="s">
        <v>307</v>
      </c>
      <c r="F1941" t="s">
        <v>307</v>
      </c>
      <c r="G1941" t="s">
        <v>307</v>
      </c>
      <c r="H1941" t="s">
        <v>307</v>
      </c>
      <c r="I1941" t="s">
        <v>307</v>
      </c>
      <c r="J1941" t="s">
        <v>307</v>
      </c>
      <c r="K1941" t="s">
        <v>307</v>
      </c>
      <c r="L1941" t="s">
        <v>307</v>
      </c>
      <c r="M1941" t="s">
        <v>307</v>
      </c>
      <c r="N1941" t="s">
        <v>307</v>
      </c>
      <c r="O1941" t="s">
        <v>307</v>
      </c>
      <c r="P1941" t="s">
        <v>307</v>
      </c>
      <c r="Q1941" t="s">
        <v>307</v>
      </c>
      <c r="R1941" t="s">
        <v>307</v>
      </c>
      <c r="S1941" t="s">
        <v>307</v>
      </c>
      <c r="T1941" t="s">
        <v>307</v>
      </c>
      <c r="U1941" t="s">
        <v>307</v>
      </c>
      <c r="V1941" t="s">
        <v>307</v>
      </c>
      <c r="W1941" t="s">
        <v>307</v>
      </c>
    </row>
    <row r="1942" spans="1:45" x14ac:dyDescent="0.25">
      <c r="A1942">
        <v>314</v>
      </c>
      <c r="B1942" t="s">
        <v>181</v>
      </c>
      <c r="C1942" t="s">
        <v>45</v>
      </c>
      <c r="D1942" t="s">
        <v>64</v>
      </c>
      <c r="E1942" t="s">
        <v>307</v>
      </c>
      <c r="F1942" t="s">
        <v>307</v>
      </c>
      <c r="G1942" t="s">
        <v>307</v>
      </c>
      <c r="H1942" t="s">
        <v>307</v>
      </c>
      <c r="I1942" t="s">
        <v>307</v>
      </c>
      <c r="J1942" t="s">
        <v>307</v>
      </c>
      <c r="K1942" t="s">
        <v>307</v>
      </c>
      <c r="L1942" t="s">
        <v>307</v>
      </c>
      <c r="M1942" t="s">
        <v>307</v>
      </c>
      <c r="N1942" t="s">
        <v>307</v>
      </c>
      <c r="O1942" t="s">
        <v>307</v>
      </c>
      <c r="P1942" t="s">
        <v>307</v>
      </c>
      <c r="Q1942" t="s">
        <v>307</v>
      </c>
      <c r="R1942" t="s">
        <v>307</v>
      </c>
      <c r="S1942" t="s">
        <v>307</v>
      </c>
      <c r="T1942" t="s">
        <v>307</v>
      </c>
      <c r="U1942" t="s">
        <v>307</v>
      </c>
      <c r="V1942" t="s">
        <v>307</v>
      </c>
      <c r="W1942" t="s">
        <v>307</v>
      </c>
    </row>
    <row r="1943" spans="1:45" x14ac:dyDescent="0.25">
      <c r="A1943">
        <v>314</v>
      </c>
      <c r="B1943" t="s">
        <v>181</v>
      </c>
      <c r="C1943" t="s">
        <v>40</v>
      </c>
      <c r="D1943" t="s">
        <v>52</v>
      </c>
      <c r="E1943" t="s">
        <v>307</v>
      </c>
      <c r="F1943" t="s">
        <v>307</v>
      </c>
      <c r="G1943" t="s">
        <v>307</v>
      </c>
      <c r="H1943" t="s">
        <v>307</v>
      </c>
      <c r="I1943" t="s">
        <v>307</v>
      </c>
      <c r="J1943" t="s">
        <v>307</v>
      </c>
      <c r="K1943" t="s">
        <v>307</v>
      </c>
      <c r="L1943" t="s">
        <v>307</v>
      </c>
      <c r="M1943" t="s">
        <v>307</v>
      </c>
      <c r="N1943" t="s">
        <v>307</v>
      </c>
      <c r="O1943" t="s">
        <v>307</v>
      </c>
      <c r="P1943" t="s">
        <v>307</v>
      </c>
      <c r="Q1943" t="s">
        <v>307</v>
      </c>
      <c r="R1943" t="s">
        <v>307</v>
      </c>
      <c r="S1943" t="s">
        <v>307</v>
      </c>
      <c r="T1943" t="s">
        <v>307</v>
      </c>
      <c r="U1943" t="s">
        <v>307</v>
      </c>
      <c r="V1943" t="s">
        <v>307</v>
      </c>
      <c r="W1943" t="s">
        <v>307</v>
      </c>
      <c r="X1943" t="s">
        <v>307</v>
      </c>
      <c r="Y1943" t="s">
        <v>307</v>
      </c>
      <c r="Z1943" t="s">
        <v>307</v>
      </c>
    </row>
    <row r="1944" spans="1:45" x14ac:dyDescent="0.25">
      <c r="A1944">
        <v>314</v>
      </c>
      <c r="B1944" t="s">
        <v>181</v>
      </c>
      <c r="C1944" t="s">
        <v>40</v>
      </c>
      <c r="D1944" t="s">
        <v>53</v>
      </c>
      <c r="E1944" t="s">
        <v>307</v>
      </c>
      <c r="F1944" t="s">
        <v>307</v>
      </c>
      <c r="G1944" t="s">
        <v>307</v>
      </c>
      <c r="H1944" t="s">
        <v>307</v>
      </c>
      <c r="I1944" t="s">
        <v>307</v>
      </c>
      <c r="J1944" t="s">
        <v>307</v>
      </c>
      <c r="K1944" t="s">
        <v>307</v>
      </c>
      <c r="L1944" t="s">
        <v>307</v>
      </c>
      <c r="M1944" t="s">
        <v>307</v>
      </c>
      <c r="N1944" t="s">
        <v>307</v>
      </c>
      <c r="O1944" t="s">
        <v>307</v>
      </c>
      <c r="P1944" t="s">
        <v>307</v>
      </c>
      <c r="Q1944" t="s">
        <v>307</v>
      </c>
      <c r="R1944" t="s">
        <v>307</v>
      </c>
      <c r="S1944" t="s">
        <v>307</v>
      </c>
      <c r="T1944" t="s">
        <v>307</v>
      </c>
      <c r="U1944" t="s">
        <v>307</v>
      </c>
      <c r="V1944" t="s">
        <v>307</v>
      </c>
      <c r="W1944" t="s">
        <v>307</v>
      </c>
      <c r="X1944" t="s">
        <v>307</v>
      </c>
      <c r="Y1944" t="s">
        <v>307</v>
      </c>
      <c r="Z1944" t="s">
        <v>307</v>
      </c>
    </row>
    <row r="1945" spans="1:45" x14ac:dyDescent="0.25">
      <c r="A1945">
        <v>314</v>
      </c>
      <c r="B1945" t="s">
        <v>181</v>
      </c>
      <c r="C1945" t="s">
        <v>39</v>
      </c>
      <c r="D1945" t="s">
        <v>50</v>
      </c>
      <c r="E1945" t="s">
        <v>307</v>
      </c>
      <c r="F1945" t="s">
        <v>307</v>
      </c>
      <c r="G1945" t="s">
        <v>307</v>
      </c>
      <c r="H1945" t="s">
        <v>307</v>
      </c>
      <c r="I1945" t="s">
        <v>307</v>
      </c>
      <c r="J1945" t="s">
        <v>307</v>
      </c>
      <c r="K1945" t="s">
        <v>307</v>
      </c>
      <c r="L1945" t="s">
        <v>307</v>
      </c>
      <c r="M1945" t="s">
        <v>307</v>
      </c>
      <c r="N1945" t="s">
        <v>307</v>
      </c>
      <c r="O1945" t="s">
        <v>307</v>
      </c>
      <c r="P1945" t="s">
        <v>307</v>
      </c>
      <c r="Q1945" t="s">
        <v>307</v>
      </c>
      <c r="R1945" t="s">
        <v>307</v>
      </c>
      <c r="S1945" t="s">
        <v>307</v>
      </c>
      <c r="T1945" t="s">
        <v>307</v>
      </c>
      <c r="U1945" t="s">
        <v>307</v>
      </c>
      <c r="V1945" t="s">
        <v>307</v>
      </c>
      <c r="W1945" t="s">
        <v>307</v>
      </c>
      <c r="X1945" t="s">
        <v>307</v>
      </c>
      <c r="Y1945" t="s">
        <v>307</v>
      </c>
      <c r="Z1945" t="s">
        <v>307</v>
      </c>
      <c r="AA1945" t="s">
        <v>307</v>
      </c>
      <c r="AB1945" t="s">
        <v>307</v>
      </c>
      <c r="AC1945" t="s">
        <v>307</v>
      </c>
      <c r="AD1945" t="s">
        <v>307</v>
      </c>
      <c r="AE1945" t="s">
        <v>307</v>
      </c>
      <c r="AF1945" t="s">
        <v>307</v>
      </c>
      <c r="AG1945" t="s">
        <v>307</v>
      </c>
      <c r="AH1945" t="s">
        <v>307</v>
      </c>
      <c r="AI1945" t="s">
        <v>307</v>
      </c>
      <c r="AJ1945" t="s">
        <v>307</v>
      </c>
      <c r="AK1945" t="s">
        <v>307</v>
      </c>
      <c r="AL1945" t="s">
        <v>307</v>
      </c>
      <c r="AM1945" t="s">
        <v>307</v>
      </c>
      <c r="AN1945" t="s">
        <v>307</v>
      </c>
      <c r="AO1945" t="s">
        <v>307</v>
      </c>
      <c r="AP1945" t="s">
        <v>307</v>
      </c>
    </row>
    <row r="1946" spans="1:45" x14ac:dyDescent="0.25">
      <c r="A1946">
        <v>314</v>
      </c>
      <c r="B1946" t="s">
        <v>181</v>
      </c>
      <c r="C1946" t="s">
        <v>39</v>
      </c>
      <c r="D1946" t="s">
        <v>48</v>
      </c>
      <c r="E1946" t="s">
        <v>307</v>
      </c>
      <c r="F1946" t="s">
        <v>307</v>
      </c>
      <c r="G1946" t="s">
        <v>307</v>
      </c>
      <c r="H1946" t="s">
        <v>307</v>
      </c>
      <c r="I1946" t="s">
        <v>307</v>
      </c>
      <c r="J1946" t="s">
        <v>307</v>
      </c>
      <c r="K1946" t="s">
        <v>307</v>
      </c>
      <c r="L1946" t="s">
        <v>307</v>
      </c>
      <c r="M1946" t="s">
        <v>307</v>
      </c>
      <c r="N1946" t="s">
        <v>307</v>
      </c>
      <c r="O1946" t="s">
        <v>307</v>
      </c>
      <c r="P1946" t="s">
        <v>307</v>
      </c>
      <c r="Q1946" t="s">
        <v>307</v>
      </c>
      <c r="R1946" t="s">
        <v>307</v>
      </c>
      <c r="S1946" t="s">
        <v>307</v>
      </c>
      <c r="T1946" t="s">
        <v>307</v>
      </c>
      <c r="U1946" t="s">
        <v>307</v>
      </c>
      <c r="V1946" t="s">
        <v>307</v>
      </c>
      <c r="W1946" t="s">
        <v>307</v>
      </c>
      <c r="X1946" t="s">
        <v>307</v>
      </c>
      <c r="Y1946" t="s">
        <v>307</v>
      </c>
      <c r="Z1946" t="s">
        <v>307</v>
      </c>
      <c r="AA1946" t="s">
        <v>307</v>
      </c>
      <c r="AB1946" t="s">
        <v>307</v>
      </c>
      <c r="AC1946" t="s">
        <v>307</v>
      </c>
      <c r="AD1946" t="s">
        <v>307</v>
      </c>
      <c r="AE1946" t="s">
        <v>307</v>
      </c>
      <c r="AF1946" t="s">
        <v>307</v>
      </c>
      <c r="AG1946" t="s">
        <v>307</v>
      </c>
      <c r="AH1946" t="s">
        <v>307</v>
      </c>
      <c r="AI1946" t="s">
        <v>307</v>
      </c>
      <c r="AJ1946" t="s">
        <v>307</v>
      </c>
      <c r="AK1946" t="s">
        <v>307</v>
      </c>
      <c r="AL1946" t="s">
        <v>307</v>
      </c>
      <c r="AM1946" t="s">
        <v>307</v>
      </c>
      <c r="AN1946" t="s">
        <v>307</v>
      </c>
      <c r="AO1946" t="s">
        <v>307</v>
      </c>
      <c r="AP1946" t="s">
        <v>307</v>
      </c>
    </row>
    <row r="1947" spans="1:45" x14ac:dyDescent="0.25">
      <c r="A1947">
        <v>314</v>
      </c>
      <c r="B1947" t="s">
        <v>181</v>
      </c>
      <c r="C1947" t="s">
        <v>39</v>
      </c>
      <c r="D1947" t="s">
        <v>51</v>
      </c>
      <c r="E1947" t="s">
        <v>307</v>
      </c>
      <c r="F1947" t="s">
        <v>307</v>
      </c>
      <c r="G1947" t="s">
        <v>307</v>
      </c>
      <c r="H1947" t="s">
        <v>307</v>
      </c>
      <c r="I1947" t="s">
        <v>307</v>
      </c>
      <c r="J1947" t="s">
        <v>307</v>
      </c>
      <c r="K1947" t="s">
        <v>307</v>
      </c>
      <c r="L1947" t="s">
        <v>307</v>
      </c>
      <c r="M1947" t="s">
        <v>307</v>
      </c>
      <c r="N1947" t="s">
        <v>307</v>
      </c>
      <c r="O1947" t="s">
        <v>307</v>
      </c>
      <c r="P1947" t="s">
        <v>307</v>
      </c>
      <c r="Q1947" t="s">
        <v>307</v>
      </c>
      <c r="R1947" t="s">
        <v>307</v>
      </c>
      <c r="S1947" t="s">
        <v>307</v>
      </c>
      <c r="T1947" t="s">
        <v>307</v>
      </c>
      <c r="U1947" t="s">
        <v>307</v>
      </c>
      <c r="V1947" t="s">
        <v>307</v>
      </c>
      <c r="W1947" t="s">
        <v>307</v>
      </c>
      <c r="X1947" t="s">
        <v>307</v>
      </c>
      <c r="Y1947" t="s">
        <v>307</v>
      </c>
      <c r="Z1947" t="s">
        <v>307</v>
      </c>
      <c r="AA1947" t="s">
        <v>307</v>
      </c>
      <c r="AB1947" t="s">
        <v>307</v>
      </c>
      <c r="AC1947" t="s">
        <v>307</v>
      </c>
      <c r="AD1947" t="s">
        <v>307</v>
      </c>
      <c r="AE1947" t="s">
        <v>307</v>
      </c>
      <c r="AF1947" t="s">
        <v>307</v>
      </c>
      <c r="AG1947" t="s">
        <v>307</v>
      </c>
      <c r="AH1947" t="s">
        <v>307</v>
      </c>
      <c r="AI1947" t="s">
        <v>307</v>
      </c>
      <c r="AJ1947" t="s">
        <v>307</v>
      </c>
      <c r="AK1947" t="s">
        <v>307</v>
      </c>
      <c r="AL1947" t="s">
        <v>307</v>
      </c>
      <c r="AM1947" t="s">
        <v>307</v>
      </c>
      <c r="AN1947" t="s">
        <v>307</v>
      </c>
      <c r="AO1947" t="s">
        <v>307</v>
      </c>
      <c r="AP1947" t="s">
        <v>307</v>
      </c>
    </row>
    <row r="1948" spans="1:45" x14ac:dyDescent="0.25">
      <c r="A1948">
        <v>314</v>
      </c>
      <c r="B1948" t="s">
        <v>181</v>
      </c>
      <c r="C1948" t="s">
        <v>46</v>
      </c>
      <c r="D1948" t="s">
        <v>65</v>
      </c>
      <c r="E1948" t="s">
        <v>307</v>
      </c>
      <c r="F1948" t="s">
        <v>307</v>
      </c>
      <c r="G1948" t="s">
        <v>307</v>
      </c>
      <c r="H1948" t="s">
        <v>307</v>
      </c>
      <c r="I1948" t="s">
        <v>307</v>
      </c>
      <c r="J1948" t="s">
        <v>307</v>
      </c>
      <c r="K1948" t="s">
        <v>307</v>
      </c>
      <c r="L1948" t="s">
        <v>307</v>
      </c>
      <c r="M1948" t="s">
        <v>307</v>
      </c>
      <c r="N1948" t="s">
        <v>307</v>
      </c>
      <c r="O1948" t="s">
        <v>307</v>
      </c>
      <c r="P1948" t="s">
        <v>307</v>
      </c>
      <c r="Q1948" t="s">
        <v>307</v>
      </c>
      <c r="R1948" t="s">
        <v>307</v>
      </c>
      <c r="S1948" t="s">
        <v>307</v>
      </c>
      <c r="T1948" t="s">
        <v>307</v>
      </c>
      <c r="U1948" t="s">
        <v>307</v>
      </c>
      <c r="V1948" t="s">
        <v>307</v>
      </c>
      <c r="W1948" t="s">
        <v>307</v>
      </c>
      <c r="X1948" t="s">
        <v>307</v>
      </c>
      <c r="Y1948" t="s">
        <v>307</v>
      </c>
      <c r="Z1948" t="s">
        <v>307</v>
      </c>
    </row>
    <row r="1949" spans="1:45" x14ac:dyDescent="0.25">
      <c r="A1949">
        <v>314</v>
      </c>
      <c r="B1949" t="s">
        <v>181</v>
      </c>
      <c r="C1949" t="s">
        <v>46</v>
      </c>
      <c r="D1949" t="s">
        <v>66</v>
      </c>
      <c r="E1949" t="s">
        <v>307</v>
      </c>
      <c r="F1949" t="s">
        <v>307</v>
      </c>
      <c r="G1949" t="s">
        <v>307</v>
      </c>
      <c r="H1949" t="s">
        <v>307</v>
      </c>
      <c r="I1949" t="s">
        <v>307</v>
      </c>
      <c r="J1949" t="s">
        <v>307</v>
      </c>
      <c r="K1949" t="s">
        <v>307</v>
      </c>
      <c r="L1949" t="s">
        <v>307</v>
      </c>
      <c r="M1949" t="s">
        <v>307</v>
      </c>
      <c r="N1949" t="s">
        <v>307</v>
      </c>
      <c r="O1949" t="s">
        <v>307</v>
      </c>
      <c r="P1949" t="s">
        <v>307</v>
      </c>
      <c r="Q1949" t="s">
        <v>307</v>
      </c>
      <c r="R1949" t="s">
        <v>307</v>
      </c>
      <c r="S1949" t="s">
        <v>307</v>
      </c>
      <c r="T1949" t="s">
        <v>307</v>
      </c>
      <c r="U1949" t="s">
        <v>307</v>
      </c>
      <c r="V1949" t="s">
        <v>307</v>
      </c>
      <c r="W1949" t="s">
        <v>307</v>
      </c>
      <c r="X1949" t="s">
        <v>307</v>
      </c>
      <c r="Y1949" t="s">
        <v>307</v>
      </c>
      <c r="Z1949" t="s">
        <v>307</v>
      </c>
    </row>
    <row r="1950" spans="1:45" x14ac:dyDescent="0.25">
      <c r="A1950">
        <v>314</v>
      </c>
      <c r="B1950" t="s">
        <v>181</v>
      </c>
      <c r="C1950" t="s">
        <v>46</v>
      </c>
      <c r="D1950" t="s">
        <v>67</v>
      </c>
      <c r="E1950" t="s">
        <v>307</v>
      </c>
      <c r="F1950" t="s">
        <v>307</v>
      </c>
      <c r="G1950" t="s">
        <v>307</v>
      </c>
      <c r="H1950" t="s">
        <v>307</v>
      </c>
      <c r="I1950" t="s">
        <v>307</v>
      </c>
      <c r="J1950" t="s">
        <v>307</v>
      </c>
      <c r="K1950" t="s">
        <v>307</v>
      </c>
      <c r="L1950" t="s">
        <v>307</v>
      </c>
      <c r="M1950" t="s">
        <v>307</v>
      </c>
      <c r="N1950" t="s">
        <v>307</v>
      </c>
      <c r="O1950" t="s">
        <v>307</v>
      </c>
      <c r="P1950" t="s">
        <v>307</v>
      </c>
      <c r="Q1950" t="s">
        <v>307</v>
      </c>
      <c r="R1950" t="s">
        <v>307</v>
      </c>
      <c r="S1950" t="s">
        <v>307</v>
      </c>
      <c r="T1950" t="s">
        <v>307</v>
      </c>
      <c r="U1950" t="s">
        <v>307</v>
      </c>
      <c r="V1950" t="s">
        <v>307</v>
      </c>
      <c r="W1950" t="s">
        <v>307</v>
      </c>
      <c r="X1950" t="s">
        <v>307</v>
      </c>
      <c r="Y1950" t="s">
        <v>307</v>
      </c>
      <c r="Z1950" t="s">
        <v>307</v>
      </c>
    </row>
    <row r="1951" spans="1:45" x14ac:dyDescent="0.25">
      <c r="A1951">
        <v>314</v>
      </c>
      <c r="B1951" t="s">
        <v>181</v>
      </c>
      <c r="C1951" t="s">
        <v>46</v>
      </c>
      <c r="D1951" t="s">
        <v>68</v>
      </c>
      <c r="E1951" t="s">
        <v>307</v>
      </c>
      <c r="F1951" t="s">
        <v>307</v>
      </c>
      <c r="G1951" t="s">
        <v>307</v>
      </c>
      <c r="H1951" t="s">
        <v>307</v>
      </c>
      <c r="I1951" t="s">
        <v>307</v>
      </c>
      <c r="J1951" t="s">
        <v>307</v>
      </c>
      <c r="K1951" t="s">
        <v>307</v>
      </c>
      <c r="L1951" t="s">
        <v>307</v>
      </c>
      <c r="M1951" t="s">
        <v>307</v>
      </c>
      <c r="N1951" t="s">
        <v>307</v>
      </c>
      <c r="O1951" t="s">
        <v>307</v>
      </c>
      <c r="P1951" t="s">
        <v>307</v>
      </c>
      <c r="Q1951" t="s">
        <v>307</v>
      </c>
      <c r="R1951" t="s">
        <v>307</v>
      </c>
      <c r="S1951" t="s">
        <v>307</v>
      </c>
      <c r="T1951" t="s">
        <v>307</v>
      </c>
      <c r="U1951" t="s">
        <v>307</v>
      </c>
      <c r="V1951" t="s">
        <v>307</v>
      </c>
      <c r="W1951" t="s">
        <v>307</v>
      </c>
      <c r="X1951" t="s">
        <v>307</v>
      </c>
      <c r="Y1951" t="s">
        <v>307</v>
      </c>
      <c r="Z1951" t="s">
        <v>307</v>
      </c>
    </row>
    <row r="1952" spans="1:45" x14ac:dyDescent="0.25">
      <c r="A1952">
        <v>314</v>
      </c>
      <c r="B1952" t="s">
        <v>181</v>
      </c>
      <c r="C1952" t="s">
        <v>46</v>
      </c>
      <c r="D1952" t="s">
        <v>69</v>
      </c>
      <c r="E1952" t="s">
        <v>307</v>
      </c>
      <c r="F1952" t="s">
        <v>307</v>
      </c>
      <c r="G1952" t="s">
        <v>307</v>
      </c>
      <c r="H1952" t="s">
        <v>307</v>
      </c>
      <c r="I1952" t="s">
        <v>307</v>
      </c>
      <c r="J1952" t="s">
        <v>307</v>
      </c>
      <c r="K1952" t="s">
        <v>307</v>
      </c>
      <c r="L1952" t="s">
        <v>307</v>
      </c>
      <c r="M1952" t="s">
        <v>307</v>
      </c>
      <c r="N1952" t="s">
        <v>307</v>
      </c>
      <c r="O1952" t="s">
        <v>307</v>
      </c>
      <c r="P1952" t="s">
        <v>307</v>
      </c>
      <c r="Q1952" t="s">
        <v>307</v>
      </c>
      <c r="R1952" t="s">
        <v>307</v>
      </c>
      <c r="S1952" t="s">
        <v>307</v>
      </c>
      <c r="T1952" t="s">
        <v>307</v>
      </c>
      <c r="U1952" t="s">
        <v>307</v>
      </c>
      <c r="V1952" t="s">
        <v>307</v>
      </c>
      <c r="W1952" t="s">
        <v>307</v>
      </c>
      <c r="X1952" t="s">
        <v>307</v>
      </c>
      <c r="Y1952" t="s">
        <v>307</v>
      </c>
      <c r="Z1952" t="s">
        <v>307</v>
      </c>
    </row>
    <row r="1953" spans="1:26" x14ac:dyDescent="0.25">
      <c r="A1953">
        <v>314</v>
      </c>
      <c r="B1953" t="s">
        <v>181</v>
      </c>
      <c r="C1953" t="s">
        <v>46</v>
      </c>
      <c r="D1953" t="s">
        <v>70</v>
      </c>
      <c r="E1953" t="s">
        <v>307</v>
      </c>
      <c r="F1953" t="s">
        <v>307</v>
      </c>
      <c r="G1953" t="s">
        <v>307</v>
      </c>
      <c r="H1953" t="s">
        <v>307</v>
      </c>
      <c r="I1953" t="s">
        <v>307</v>
      </c>
      <c r="J1953" t="s">
        <v>307</v>
      </c>
      <c r="K1953" t="s">
        <v>307</v>
      </c>
      <c r="L1953" t="s">
        <v>307</v>
      </c>
      <c r="M1953" t="s">
        <v>307</v>
      </c>
      <c r="N1953" t="s">
        <v>307</v>
      </c>
      <c r="O1953" t="s">
        <v>307</v>
      </c>
      <c r="P1953" t="s">
        <v>307</v>
      </c>
      <c r="Q1953" t="s">
        <v>307</v>
      </c>
      <c r="R1953" t="s">
        <v>307</v>
      </c>
      <c r="S1953" t="s">
        <v>307</v>
      </c>
      <c r="T1953" t="s">
        <v>307</v>
      </c>
      <c r="U1953" t="s">
        <v>307</v>
      </c>
      <c r="V1953" t="s">
        <v>307</v>
      </c>
      <c r="W1953" t="s">
        <v>307</v>
      </c>
      <c r="X1953" t="s">
        <v>307</v>
      </c>
      <c r="Y1953" t="s">
        <v>307</v>
      </c>
      <c r="Z1953" t="s">
        <v>307</v>
      </c>
    </row>
    <row r="1954" spans="1:26" x14ac:dyDescent="0.25">
      <c r="A1954">
        <v>314</v>
      </c>
      <c r="B1954" t="s">
        <v>181</v>
      </c>
      <c r="C1954" t="s">
        <v>46</v>
      </c>
      <c r="D1954" t="s">
        <v>71</v>
      </c>
      <c r="E1954" t="s">
        <v>307</v>
      </c>
      <c r="F1954" t="s">
        <v>307</v>
      </c>
      <c r="G1954" t="s">
        <v>307</v>
      </c>
      <c r="H1954" t="s">
        <v>307</v>
      </c>
      <c r="I1954" t="s">
        <v>307</v>
      </c>
      <c r="J1954" t="s">
        <v>307</v>
      </c>
      <c r="K1954" t="s">
        <v>307</v>
      </c>
      <c r="L1954" t="s">
        <v>307</v>
      </c>
      <c r="M1954" t="s">
        <v>307</v>
      </c>
      <c r="N1954" t="s">
        <v>307</v>
      </c>
      <c r="O1954" t="s">
        <v>307</v>
      </c>
      <c r="P1954" t="s">
        <v>307</v>
      </c>
      <c r="Q1954" t="s">
        <v>307</v>
      </c>
      <c r="R1954" t="s">
        <v>307</v>
      </c>
      <c r="S1954" t="s">
        <v>307</v>
      </c>
      <c r="T1954" t="s">
        <v>307</v>
      </c>
      <c r="U1954" t="s">
        <v>307</v>
      </c>
      <c r="V1954" t="s">
        <v>307</v>
      </c>
      <c r="W1954" t="s">
        <v>307</v>
      </c>
      <c r="X1954" t="s">
        <v>307</v>
      </c>
      <c r="Y1954" t="s">
        <v>307</v>
      </c>
      <c r="Z1954" t="s">
        <v>307</v>
      </c>
    </row>
    <row r="1955" spans="1:26" x14ac:dyDescent="0.25">
      <c r="A1955">
        <v>314</v>
      </c>
      <c r="B1955" t="s">
        <v>181</v>
      </c>
      <c r="C1955" t="s">
        <v>46</v>
      </c>
      <c r="D1955" t="s">
        <v>72</v>
      </c>
      <c r="E1955" t="s">
        <v>307</v>
      </c>
      <c r="F1955" t="s">
        <v>307</v>
      </c>
      <c r="G1955" t="s">
        <v>307</v>
      </c>
      <c r="H1955" t="s">
        <v>307</v>
      </c>
      <c r="I1955" t="s">
        <v>307</v>
      </c>
      <c r="J1955" t="s">
        <v>307</v>
      </c>
      <c r="K1955" t="s">
        <v>307</v>
      </c>
      <c r="L1955" t="s">
        <v>307</v>
      </c>
      <c r="M1955" t="s">
        <v>307</v>
      </c>
      <c r="N1955" t="s">
        <v>307</v>
      </c>
      <c r="O1955" t="s">
        <v>307</v>
      </c>
      <c r="P1955" t="s">
        <v>307</v>
      </c>
      <c r="Q1955" t="s">
        <v>307</v>
      </c>
      <c r="R1955" t="s">
        <v>307</v>
      </c>
      <c r="S1955" t="s">
        <v>307</v>
      </c>
      <c r="T1955" t="s">
        <v>307</v>
      </c>
      <c r="U1955" t="s">
        <v>307</v>
      </c>
      <c r="V1955" t="s">
        <v>307</v>
      </c>
      <c r="W1955" t="s">
        <v>307</v>
      </c>
      <c r="X1955" t="s">
        <v>307</v>
      </c>
      <c r="Y1955" t="s">
        <v>307</v>
      </c>
      <c r="Z1955" t="s">
        <v>307</v>
      </c>
    </row>
    <row r="1956" spans="1:26" x14ac:dyDescent="0.25">
      <c r="A1956">
        <v>314</v>
      </c>
      <c r="B1956" t="s">
        <v>181</v>
      </c>
      <c r="C1956" t="s">
        <v>46</v>
      </c>
      <c r="D1956" t="s">
        <v>47</v>
      </c>
      <c r="E1956" t="s">
        <v>307</v>
      </c>
      <c r="F1956" t="s">
        <v>307</v>
      </c>
      <c r="G1956" t="s">
        <v>307</v>
      </c>
      <c r="H1956" t="s">
        <v>307</v>
      </c>
      <c r="I1956" t="s">
        <v>307</v>
      </c>
      <c r="J1956" t="s">
        <v>307</v>
      </c>
      <c r="K1956" t="s">
        <v>307</v>
      </c>
      <c r="L1956" t="s">
        <v>307</v>
      </c>
      <c r="M1956" t="s">
        <v>307</v>
      </c>
      <c r="N1956" t="s">
        <v>307</v>
      </c>
      <c r="O1956" t="s">
        <v>307</v>
      </c>
      <c r="P1956" t="s">
        <v>307</v>
      </c>
      <c r="Q1956" t="s">
        <v>307</v>
      </c>
      <c r="R1956" t="s">
        <v>307</v>
      </c>
      <c r="S1956" t="s">
        <v>307</v>
      </c>
      <c r="T1956" t="s">
        <v>307</v>
      </c>
      <c r="U1956" t="s">
        <v>307</v>
      </c>
      <c r="V1956" t="s">
        <v>307</v>
      </c>
      <c r="W1956" t="s">
        <v>307</v>
      </c>
      <c r="X1956" t="s">
        <v>307</v>
      </c>
      <c r="Y1956" t="s">
        <v>307</v>
      </c>
      <c r="Z1956" t="s">
        <v>307</v>
      </c>
    </row>
    <row r="1957" spans="1:26" x14ac:dyDescent="0.25">
      <c r="A1957">
        <v>314</v>
      </c>
      <c r="B1957" t="s">
        <v>181</v>
      </c>
      <c r="C1957" t="s">
        <v>46</v>
      </c>
      <c r="D1957" t="s">
        <v>48</v>
      </c>
      <c r="E1957" t="s">
        <v>307</v>
      </c>
      <c r="F1957" t="s">
        <v>307</v>
      </c>
      <c r="G1957" t="s">
        <v>307</v>
      </c>
      <c r="H1957" t="s">
        <v>307</v>
      </c>
      <c r="I1957" t="s">
        <v>307</v>
      </c>
      <c r="J1957" t="s">
        <v>307</v>
      </c>
      <c r="K1957" t="s">
        <v>307</v>
      </c>
      <c r="L1957" t="s">
        <v>307</v>
      </c>
      <c r="M1957" t="s">
        <v>307</v>
      </c>
      <c r="N1957" t="s">
        <v>307</v>
      </c>
      <c r="O1957" t="s">
        <v>307</v>
      </c>
      <c r="P1957" t="s">
        <v>307</v>
      </c>
      <c r="Q1957" t="s">
        <v>307</v>
      </c>
      <c r="R1957" t="s">
        <v>307</v>
      </c>
      <c r="S1957" t="s">
        <v>307</v>
      </c>
      <c r="T1957" t="s">
        <v>307</v>
      </c>
      <c r="U1957" t="s">
        <v>307</v>
      </c>
      <c r="V1957" t="s">
        <v>307</v>
      </c>
      <c r="W1957" t="s">
        <v>307</v>
      </c>
      <c r="X1957" t="s">
        <v>307</v>
      </c>
      <c r="Y1957" t="s">
        <v>307</v>
      </c>
      <c r="Z1957" t="s">
        <v>307</v>
      </c>
    </row>
    <row r="1958" spans="1:26" x14ac:dyDescent="0.25">
      <c r="A1958">
        <v>314</v>
      </c>
      <c r="B1958" t="s">
        <v>181</v>
      </c>
      <c r="C1958" t="s">
        <v>46</v>
      </c>
      <c r="D1958" t="s">
        <v>49</v>
      </c>
      <c r="E1958" t="s">
        <v>307</v>
      </c>
      <c r="F1958" t="s">
        <v>307</v>
      </c>
      <c r="G1958" t="s">
        <v>307</v>
      </c>
      <c r="H1958" t="s">
        <v>307</v>
      </c>
      <c r="I1958" t="s">
        <v>307</v>
      </c>
      <c r="J1958" t="s">
        <v>307</v>
      </c>
      <c r="K1958" t="s">
        <v>307</v>
      </c>
      <c r="L1958" t="s">
        <v>307</v>
      </c>
      <c r="M1958" t="s">
        <v>307</v>
      </c>
      <c r="N1958" t="s">
        <v>307</v>
      </c>
      <c r="O1958" t="s">
        <v>307</v>
      </c>
      <c r="P1958" t="s">
        <v>307</v>
      </c>
      <c r="Q1958" t="s">
        <v>307</v>
      </c>
      <c r="R1958" t="s">
        <v>307</v>
      </c>
      <c r="S1958" t="s">
        <v>307</v>
      </c>
      <c r="T1958" t="s">
        <v>307</v>
      </c>
      <c r="U1958" t="s">
        <v>307</v>
      </c>
      <c r="V1958" t="s">
        <v>307</v>
      </c>
      <c r="W1958" t="s">
        <v>307</v>
      </c>
      <c r="X1958" t="s">
        <v>307</v>
      </c>
      <c r="Y1958" t="s">
        <v>307</v>
      </c>
      <c r="Z1958" t="s">
        <v>307</v>
      </c>
    </row>
    <row r="1959" spans="1:26" x14ac:dyDescent="0.25">
      <c r="A1959">
        <v>314</v>
      </c>
      <c r="B1959" t="s">
        <v>181</v>
      </c>
      <c r="C1959" t="s">
        <v>41</v>
      </c>
      <c r="D1959" t="s">
        <v>48</v>
      </c>
      <c r="E1959" t="s">
        <v>307</v>
      </c>
      <c r="F1959" t="s">
        <v>307</v>
      </c>
      <c r="G1959" t="s">
        <v>307</v>
      </c>
      <c r="H1959" t="s">
        <v>307</v>
      </c>
      <c r="I1959" t="s">
        <v>307</v>
      </c>
      <c r="J1959" t="s">
        <v>307</v>
      </c>
      <c r="K1959" t="s">
        <v>307</v>
      </c>
      <c r="L1959" t="s">
        <v>307</v>
      </c>
      <c r="M1959" t="s">
        <v>307</v>
      </c>
      <c r="N1959" t="s">
        <v>307</v>
      </c>
      <c r="O1959" t="s">
        <v>307</v>
      </c>
      <c r="P1959" t="s">
        <v>307</v>
      </c>
      <c r="Q1959" t="s">
        <v>307</v>
      </c>
      <c r="R1959" t="s">
        <v>307</v>
      </c>
      <c r="S1959" t="s">
        <v>307</v>
      </c>
      <c r="T1959" t="s">
        <v>307</v>
      </c>
      <c r="U1959" t="s">
        <v>307</v>
      </c>
      <c r="V1959" t="s">
        <v>307</v>
      </c>
      <c r="W1959" t="s">
        <v>307</v>
      </c>
      <c r="X1959" t="s">
        <v>307</v>
      </c>
      <c r="Y1959" t="s">
        <v>307</v>
      </c>
      <c r="Z1959" t="s">
        <v>307</v>
      </c>
    </row>
    <row r="1960" spans="1:26" x14ac:dyDescent="0.25">
      <c r="A1960">
        <v>314</v>
      </c>
      <c r="B1960" t="s">
        <v>181</v>
      </c>
      <c r="C1960" t="s">
        <v>459</v>
      </c>
      <c r="D1960" t="s">
        <v>48</v>
      </c>
      <c r="E1960" t="s">
        <v>307</v>
      </c>
      <c r="F1960" t="s">
        <v>307</v>
      </c>
      <c r="G1960" t="s">
        <v>307</v>
      </c>
      <c r="H1960" t="s">
        <v>307</v>
      </c>
      <c r="I1960" t="s">
        <v>307</v>
      </c>
      <c r="J1960" t="s">
        <v>307</v>
      </c>
      <c r="K1960" t="s">
        <v>307</v>
      </c>
      <c r="L1960" t="s">
        <v>307</v>
      </c>
      <c r="M1960" t="s">
        <v>307</v>
      </c>
      <c r="N1960" t="s">
        <v>307</v>
      </c>
      <c r="O1960" t="s">
        <v>307</v>
      </c>
      <c r="P1960" t="s">
        <v>307</v>
      </c>
      <c r="Q1960" t="s">
        <v>307</v>
      </c>
    </row>
    <row r="1961" spans="1:26" x14ac:dyDescent="0.25">
      <c r="A1961">
        <v>314</v>
      </c>
      <c r="B1961" t="s">
        <v>181</v>
      </c>
      <c r="C1961" t="s">
        <v>304</v>
      </c>
      <c r="D1961" t="s">
        <v>48</v>
      </c>
      <c r="E1961" t="s">
        <v>307</v>
      </c>
      <c r="F1961" t="s">
        <v>307</v>
      </c>
      <c r="G1961" t="s">
        <v>307</v>
      </c>
      <c r="H1961" t="s">
        <v>307</v>
      </c>
      <c r="I1961" t="s">
        <v>307</v>
      </c>
      <c r="J1961" t="s">
        <v>307</v>
      </c>
      <c r="K1961" t="s">
        <v>307</v>
      </c>
      <c r="L1961" t="s">
        <v>307</v>
      </c>
      <c r="M1961" t="s">
        <v>307</v>
      </c>
      <c r="N1961" t="s">
        <v>307</v>
      </c>
      <c r="O1961" t="s">
        <v>307</v>
      </c>
      <c r="P1961" t="s">
        <v>307</v>
      </c>
      <c r="Q1961" t="s">
        <v>307</v>
      </c>
    </row>
    <row r="1962" spans="1:26" x14ac:dyDescent="0.25">
      <c r="A1962">
        <v>314</v>
      </c>
      <c r="B1962" t="s">
        <v>181</v>
      </c>
      <c r="C1962" t="s">
        <v>433</v>
      </c>
      <c r="D1962" t="s">
        <v>48</v>
      </c>
      <c r="E1962" t="s">
        <v>307</v>
      </c>
      <c r="F1962" t="s">
        <v>307</v>
      </c>
      <c r="G1962" t="s">
        <v>307</v>
      </c>
      <c r="H1962" t="s">
        <v>307</v>
      </c>
      <c r="I1962" t="s">
        <v>307</v>
      </c>
      <c r="J1962" t="s">
        <v>307</v>
      </c>
      <c r="K1962" t="s">
        <v>307</v>
      </c>
      <c r="L1962" t="s">
        <v>307</v>
      </c>
      <c r="M1962" t="s">
        <v>307</v>
      </c>
      <c r="N1962" t="s">
        <v>307</v>
      </c>
      <c r="O1962" t="s">
        <v>307</v>
      </c>
      <c r="P1962" t="s">
        <v>307</v>
      </c>
      <c r="Q1962" t="s">
        <v>307</v>
      </c>
    </row>
    <row r="1963" spans="1:26" x14ac:dyDescent="0.25">
      <c r="A1963">
        <v>314</v>
      </c>
      <c r="B1963" t="s">
        <v>181</v>
      </c>
      <c r="C1963" t="s">
        <v>305</v>
      </c>
      <c r="D1963" t="s">
        <v>48</v>
      </c>
      <c r="E1963" t="s">
        <v>307</v>
      </c>
      <c r="F1963" t="s">
        <v>307</v>
      </c>
      <c r="G1963" t="s">
        <v>307</v>
      </c>
      <c r="H1963" t="s">
        <v>307</v>
      </c>
      <c r="I1963" t="s">
        <v>307</v>
      </c>
      <c r="J1963" t="s">
        <v>307</v>
      </c>
      <c r="K1963" t="s">
        <v>307</v>
      </c>
      <c r="L1963" t="s">
        <v>307</v>
      </c>
      <c r="M1963" t="s">
        <v>307</v>
      </c>
      <c r="N1963" t="s">
        <v>307</v>
      </c>
      <c r="O1963" t="s">
        <v>307</v>
      </c>
      <c r="P1963" t="s">
        <v>307</v>
      </c>
      <c r="Q1963" t="s">
        <v>307</v>
      </c>
    </row>
    <row r="1964" spans="1:26" x14ac:dyDescent="0.25">
      <c r="A1964">
        <v>314</v>
      </c>
      <c r="B1964" t="s">
        <v>181</v>
      </c>
      <c r="C1964" t="s">
        <v>306</v>
      </c>
      <c r="D1964" t="s">
        <v>48</v>
      </c>
      <c r="E1964" t="s">
        <v>307</v>
      </c>
      <c r="F1964" t="s">
        <v>307</v>
      </c>
      <c r="G1964" t="s">
        <v>307</v>
      </c>
      <c r="H1964" t="s">
        <v>307</v>
      </c>
      <c r="I1964" t="s">
        <v>307</v>
      </c>
      <c r="J1964" t="s">
        <v>307</v>
      </c>
      <c r="K1964" t="s">
        <v>307</v>
      </c>
      <c r="L1964" t="s">
        <v>307</v>
      </c>
      <c r="M1964" t="s">
        <v>307</v>
      </c>
      <c r="N1964" t="s">
        <v>307</v>
      </c>
      <c r="O1964" t="s">
        <v>307</v>
      </c>
      <c r="P1964" t="s">
        <v>307</v>
      </c>
      <c r="Q1964" t="s">
        <v>307</v>
      </c>
    </row>
    <row r="1965" spans="1:26" x14ac:dyDescent="0.25">
      <c r="A1965">
        <v>314</v>
      </c>
      <c r="B1965" t="s">
        <v>181</v>
      </c>
      <c r="C1965" t="s">
        <v>44</v>
      </c>
      <c r="D1965" t="s">
        <v>54</v>
      </c>
      <c r="E1965" t="s">
        <v>307</v>
      </c>
      <c r="F1965" t="s">
        <v>307</v>
      </c>
      <c r="G1965" t="s">
        <v>307</v>
      </c>
      <c r="H1965" t="s">
        <v>307</v>
      </c>
      <c r="I1965" t="s">
        <v>307</v>
      </c>
      <c r="J1965" t="s">
        <v>307</v>
      </c>
      <c r="K1965" t="s">
        <v>307</v>
      </c>
      <c r="L1965" t="s">
        <v>307</v>
      </c>
      <c r="M1965" t="s">
        <v>307</v>
      </c>
      <c r="N1965" t="s">
        <v>307</v>
      </c>
      <c r="O1965" t="s">
        <v>307</v>
      </c>
      <c r="P1965" t="s">
        <v>307</v>
      </c>
      <c r="Q1965" t="s">
        <v>307</v>
      </c>
      <c r="R1965" t="s">
        <v>307</v>
      </c>
      <c r="S1965" t="s">
        <v>307</v>
      </c>
      <c r="T1965" t="s">
        <v>307</v>
      </c>
      <c r="U1965" t="s">
        <v>307</v>
      </c>
      <c r="V1965" t="s">
        <v>307</v>
      </c>
      <c r="W1965" t="s">
        <v>307</v>
      </c>
    </row>
    <row r="1966" spans="1:26" x14ac:dyDescent="0.25">
      <c r="A1966">
        <v>314</v>
      </c>
      <c r="B1966" t="s">
        <v>181</v>
      </c>
      <c r="C1966" t="s">
        <v>44</v>
      </c>
      <c r="D1966" t="s">
        <v>55</v>
      </c>
      <c r="E1966" t="s">
        <v>307</v>
      </c>
      <c r="F1966" t="s">
        <v>307</v>
      </c>
      <c r="G1966" t="s">
        <v>307</v>
      </c>
      <c r="H1966" t="s">
        <v>307</v>
      </c>
      <c r="I1966" t="s">
        <v>307</v>
      </c>
      <c r="J1966" t="s">
        <v>307</v>
      </c>
      <c r="K1966" t="s">
        <v>307</v>
      </c>
      <c r="L1966" t="s">
        <v>307</v>
      </c>
      <c r="M1966" t="s">
        <v>307</v>
      </c>
      <c r="N1966" t="s">
        <v>307</v>
      </c>
      <c r="O1966" t="s">
        <v>307</v>
      </c>
      <c r="P1966" t="s">
        <v>307</v>
      </c>
      <c r="Q1966" t="s">
        <v>307</v>
      </c>
      <c r="R1966" t="s">
        <v>307</v>
      </c>
      <c r="S1966" t="s">
        <v>307</v>
      </c>
      <c r="T1966" t="s">
        <v>307</v>
      </c>
      <c r="U1966" t="s">
        <v>307</v>
      </c>
      <c r="V1966" t="s">
        <v>307</v>
      </c>
      <c r="W1966" t="s">
        <v>307</v>
      </c>
    </row>
    <row r="1967" spans="1:26" x14ac:dyDescent="0.25">
      <c r="A1967">
        <v>314</v>
      </c>
      <c r="B1967" t="s">
        <v>181</v>
      </c>
      <c r="C1967" t="s">
        <v>44</v>
      </c>
      <c r="D1967" t="s">
        <v>56</v>
      </c>
      <c r="E1967" t="s">
        <v>307</v>
      </c>
      <c r="F1967" t="s">
        <v>307</v>
      </c>
      <c r="G1967" t="s">
        <v>307</v>
      </c>
      <c r="H1967" t="s">
        <v>307</v>
      </c>
      <c r="I1967" t="s">
        <v>307</v>
      </c>
      <c r="J1967" t="s">
        <v>307</v>
      </c>
      <c r="K1967" t="s">
        <v>307</v>
      </c>
      <c r="L1967" t="s">
        <v>307</v>
      </c>
      <c r="M1967" t="s">
        <v>307</v>
      </c>
      <c r="N1967" t="s">
        <v>307</v>
      </c>
      <c r="O1967" t="s">
        <v>307</v>
      </c>
      <c r="P1967" t="s">
        <v>307</v>
      </c>
      <c r="Q1967" t="s">
        <v>307</v>
      </c>
      <c r="R1967" t="s">
        <v>307</v>
      </c>
      <c r="S1967" t="s">
        <v>307</v>
      </c>
      <c r="T1967" t="s">
        <v>307</v>
      </c>
      <c r="U1967" t="s">
        <v>307</v>
      </c>
      <c r="V1967" t="s">
        <v>307</v>
      </c>
      <c r="W1967" t="s">
        <v>307</v>
      </c>
    </row>
    <row r="1968" spans="1:26" x14ac:dyDescent="0.25">
      <c r="A1968">
        <v>314</v>
      </c>
      <c r="B1968" t="s">
        <v>181</v>
      </c>
      <c r="C1968" t="s">
        <v>44</v>
      </c>
      <c r="D1968" t="s">
        <v>57</v>
      </c>
      <c r="E1968" t="s">
        <v>307</v>
      </c>
      <c r="F1968" t="s">
        <v>307</v>
      </c>
      <c r="G1968" t="s">
        <v>307</v>
      </c>
      <c r="H1968" t="s">
        <v>307</v>
      </c>
      <c r="I1968" t="s">
        <v>307</v>
      </c>
      <c r="J1968" t="s">
        <v>307</v>
      </c>
      <c r="K1968" t="s">
        <v>307</v>
      </c>
      <c r="L1968" t="s">
        <v>307</v>
      </c>
      <c r="M1968" t="s">
        <v>307</v>
      </c>
      <c r="N1968" t="s">
        <v>307</v>
      </c>
      <c r="O1968" t="s">
        <v>307</v>
      </c>
      <c r="P1968" t="s">
        <v>307</v>
      </c>
      <c r="Q1968" t="s">
        <v>307</v>
      </c>
      <c r="R1968" t="s">
        <v>307</v>
      </c>
      <c r="S1968" t="s">
        <v>307</v>
      </c>
      <c r="T1968" t="s">
        <v>307</v>
      </c>
      <c r="U1968" t="s">
        <v>307</v>
      </c>
      <c r="V1968" t="s">
        <v>307</v>
      </c>
      <c r="W1968" t="s">
        <v>307</v>
      </c>
    </row>
    <row r="1969" spans="1:45" x14ac:dyDescent="0.25">
      <c r="A1969">
        <v>314</v>
      </c>
      <c r="B1969" t="s">
        <v>181</v>
      </c>
      <c r="C1969" t="s">
        <v>44</v>
      </c>
      <c r="D1969" t="s">
        <v>58</v>
      </c>
      <c r="E1969" t="s">
        <v>307</v>
      </c>
      <c r="F1969" t="s">
        <v>307</v>
      </c>
      <c r="G1969" t="s">
        <v>307</v>
      </c>
      <c r="H1969" t="s">
        <v>307</v>
      </c>
      <c r="I1969" t="s">
        <v>307</v>
      </c>
      <c r="J1969" t="s">
        <v>307</v>
      </c>
      <c r="K1969" t="s">
        <v>307</v>
      </c>
      <c r="L1969" t="s">
        <v>307</v>
      </c>
      <c r="M1969" t="s">
        <v>307</v>
      </c>
      <c r="N1969" t="s">
        <v>307</v>
      </c>
      <c r="O1969" t="s">
        <v>307</v>
      </c>
      <c r="P1969" t="s">
        <v>307</v>
      </c>
      <c r="Q1969" t="s">
        <v>307</v>
      </c>
      <c r="R1969" t="s">
        <v>307</v>
      </c>
      <c r="S1969" t="s">
        <v>307</v>
      </c>
      <c r="T1969" t="s">
        <v>307</v>
      </c>
      <c r="U1969" t="s">
        <v>307</v>
      </c>
      <c r="V1969" t="s">
        <v>307</v>
      </c>
      <c r="W1969" t="s">
        <v>307</v>
      </c>
    </row>
    <row r="1970" spans="1:45" x14ac:dyDescent="0.25">
      <c r="A1970">
        <v>314</v>
      </c>
      <c r="B1970" t="s">
        <v>181</v>
      </c>
      <c r="C1970" t="s">
        <v>44</v>
      </c>
      <c r="D1970" t="s">
        <v>59</v>
      </c>
      <c r="E1970" t="s">
        <v>307</v>
      </c>
      <c r="F1970" t="s">
        <v>307</v>
      </c>
      <c r="G1970" t="s">
        <v>307</v>
      </c>
      <c r="H1970" t="s">
        <v>307</v>
      </c>
      <c r="I1970" t="s">
        <v>307</v>
      </c>
      <c r="J1970" t="s">
        <v>307</v>
      </c>
      <c r="K1970" t="s">
        <v>307</v>
      </c>
      <c r="L1970" t="s">
        <v>307</v>
      </c>
      <c r="M1970" t="s">
        <v>307</v>
      </c>
      <c r="N1970" t="s">
        <v>307</v>
      </c>
      <c r="O1970" t="s">
        <v>307</v>
      </c>
      <c r="P1970" t="s">
        <v>307</v>
      </c>
      <c r="Q1970" t="s">
        <v>307</v>
      </c>
      <c r="R1970" t="s">
        <v>307</v>
      </c>
      <c r="S1970" t="s">
        <v>307</v>
      </c>
      <c r="T1970" t="s">
        <v>307</v>
      </c>
      <c r="U1970" t="s">
        <v>307</v>
      </c>
      <c r="V1970" t="s">
        <v>307</v>
      </c>
      <c r="W1970" t="s">
        <v>307</v>
      </c>
    </row>
    <row r="1971" spans="1:45" x14ac:dyDescent="0.25">
      <c r="A1971">
        <v>314</v>
      </c>
      <c r="B1971" t="s">
        <v>181</v>
      </c>
      <c r="C1971" t="s">
        <v>44</v>
      </c>
      <c r="D1971" t="s">
        <v>60</v>
      </c>
      <c r="E1971" t="s">
        <v>307</v>
      </c>
      <c r="F1971" t="s">
        <v>307</v>
      </c>
      <c r="G1971" t="s">
        <v>307</v>
      </c>
      <c r="H1971" t="s">
        <v>307</v>
      </c>
      <c r="I1971" t="s">
        <v>307</v>
      </c>
      <c r="J1971" t="s">
        <v>307</v>
      </c>
      <c r="K1971" t="s">
        <v>307</v>
      </c>
      <c r="L1971" t="s">
        <v>307</v>
      </c>
      <c r="M1971" t="s">
        <v>307</v>
      </c>
      <c r="N1971" t="s">
        <v>307</v>
      </c>
      <c r="O1971" t="s">
        <v>307</v>
      </c>
      <c r="P1971" t="s">
        <v>307</v>
      </c>
      <c r="Q1971" t="s">
        <v>307</v>
      </c>
      <c r="R1971" t="s">
        <v>307</v>
      </c>
      <c r="S1971" t="s">
        <v>307</v>
      </c>
      <c r="T1971" t="s">
        <v>307</v>
      </c>
      <c r="U1971" t="s">
        <v>307</v>
      </c>
      <c r="V1971" t="s">
        <v>307</v>
      </c>
      <c r="W1971" t="s">
        <v>307</v>
      </c>
    </row>
    <row r="1972" spans="1:45" x14ac:dyDescent="0.25">
      <c r="A1972">
        <v>314</v>
      </c>
      <c r="B1972" t="s">
        <v>181</v>
      </c>
      <c r="C1972" t="s">
        <v>44</v>
      </c>
      <c r="D1972" t="s">
        <v>61</v>
      </c>
      <c r="E1972" t="s">
        <v>307</v>
      </c>
      <c r="F1972" t="s">
        <v>307</v>
      </c>
      <c r="G1972" t="s">
        <v>307</v>
      </c>
      <c r="H1972" t="s">
        <v>307</v>
      </c>
      <c r="I1972" t="s">
        <v>307</v>
      </c>
      <c r="J1972" t="s">
        <v>307</v>
      </c>
      <c r="K1972" t="s">
        <v>307</v>
      </c>
      <c r="L1972" t="s">
        <v>307</v>
      </c>
      <c r="M1972" t="s">
        <v>307</v>
      </c>
      <c r="N1972" t="s">
        <v>307</v>
      </c>
      <c r="O1972" t="s">
        <v>307</v>
      </c>
      <c r="P1972" t="s">
        <v>307</v>
      </c>
      <c r="Q1972" t="s">
        <v>307</v>
      </c>
      <c r="R1972" t="s">
        <v>307</v>
      </c>
      <c r="S1972" t="s">
        <v>307</v>
      </c>
      <c r="T1972" t="s">
        <v>307</v>
      </c>
      <c r="U1972" t="s">
        <v>307</v>
      </c>
      <c r="V1972" t="s">
        <v>307</v>
      </c>
      <c r="W1972" t="s">
        <v>307</v>
      </c>
    </row>
    <row r="1973" spans="1:45" x14ac:dyDescent="0.25">
      <c r="A1973">
        <v>314</v>
      </c>
      <c r="B1973" t="s">
        <v>181</v>
      </c>
      <c r="C1973" t="s">
        <v>44</v>
      </c>
      <c r="D1973" t="s">
        <v>62</v>
      </c>
      <c r="E1973" t="s">
        <v>307</v>
      </c>
      <c r="F1973" t="s">
        <v>307</v>
      </c>
      <c r="G1973" t="s">
        <v>307</v>
      </c>
      <c r="H1973" t="s">
        <v>307</v>
      </c>
      <c r="I1973" t="s">
        <v>307</v>
      </c>
      <c r="J1973" t="s">
        <v>307</v>
      </c>
      <c r="K1973" t="s">
        <v>307</v>
      </c>
      <c r="L1973" t="s">
        <v>307</v>
      </c>
      <c r="M1973" t="s">
        <v>307</v>
      </c>
      <c r="N1973" t="s">
        <v>307</v>
      </c>
      <c r="O1973" t="s">
        <v>307</v>
      </c>
      <c r="P1973" t="s">
        <v>307</v>
      </c>
      <c r="Q1973" t="s">
        <v>307</v>
      </c>
      <c r="R1973" t="s">
        <v>307</v>
      </c>
      <c r="S1973" t="s">
        <v>307</v>
      </c>
      <c r="T1973" t="s">
        <v>307</v>
      </c>
      <c r="U1973" t="s">
        <v>307</v>
      </c>
      <c r="V1973" t="s">
        <v>307</v>
      </c>
      <c r="W1973" t="s">
        <v>307</v>
      </c>
    </row>
    <row r="1974" spans="1:45" x14ac:dyDescent="0.25">
      <c r="A1974">
        <v>314</v>
      </c>
      <c r="B1974" t="s">
        <v>181</v>
      </c>
      <c r="C1974" t="s">
        <v>38</v>
      </c>
      <c r="D1974" t="s">
        <v>47</v>
      </c>
      <c r="E1974" t="s">
        <v>307</v>
      </c>
      <c r="F1974" t="s">
        <v>307</v>
      </c>
      <c r="G1974" t="s">
        <v>307</v>
      </c>
      <c r="H1974" t="s">
        <v>307</v>
      </c>
      <c r="I1974" t="s">
        <v>307</v>
      </c>
      <c r="J1974" t="s">
        <v>307</v>
      </c>
      <c r="K1974" t="s">
        <v>307</v>
      </c>
      <c r="L1974" t="s">
        <v>307</v>
      </c>
      <c r="M1974" t="s">
        <v>307</v>
      </c>
      <c r="N1974" t="s">
        <v>307</v>
      </c>
      <c r="O1974" t="s">
        <v>307</v>
      </c>
      <c r="P1974" t="s">
        <v>307</v>
      </c>
      <c r="Q1974" t="s">
        <v>307</v>
      </c>
      <c r="R1974" t="s">
        <v>307</v>
      </c>
      <c r="S1974" t="s">
        <v>307</v>
      </c>
      <c r="T1974" t="s">
        <v>307</v>
      </c>
      <c r="U1974" t="s">
        <v>307</v>
      </c>
      <c r="V1974" t="s">
        <v>307</v>
      </c>
      <c r="W1974" t="s">
        <v>307</v>
      </c>
      <c r="X1974" t="s">
        <v>307</v>
      </c>
      <c r="Y1974" t="s">
        <v>307</v>
      </c>
      <c r="Z1974" t="s">
        <v>307</v>
      </c>
      <c r="AA1974" t="s">
        <v>307</v>
      </c>
      <c r="AB1974" t="s">
        <v>307</v>
      </c>
      <c r="AC1974" t="s">
        <v>307</v>
      </c>
      <c r="AD1974" t="s">
        <v>307</v>
      </c>
      <c r="AE1974" t="s">
        <v>307</v>
      </c>
      <c r="AF1974" t="s">
        <v>307</v>
      </c>
      <c r="AG1974" t="s">
        <v>307</v>
      </c>
      <c r="AH1974" t="s">
        <v>307</v>
      </c>
      <c r="AI1974" t="s">
        <v>307</v>
      </c>
      <c r="AJ1974" t="s">
        <v>307</v>
      </c>
      <c r="AK1974" t="s">
        <v>307</v>
      </c>
      <c r="AL1974" t="s">
        <v>307</v>
      </c>
      <c r="AM1974" t="s">
        <v>307</v>
      </c>
      <c r="AN1974" t="s">
        <v>307</v>
      </c>
      <c r="AO1974" t="s">
        <v>307</v>
      </c>
      <c r="AP1974" t="s">
        <v>307</v>
      </c>
      <c r="AQ1974" t="s">
        <v>307</v>
      </c>
      <c r="AR1974" t="s">
        <v>307</v>
      </c>
      <c r="AS1974" t="s">
        <v>307</v>
      </c>
    </row>
    <row r="1975" spans="1:45" x14ac:dyDescent="0.25">
      <c r="A1975">
        <v>314</v>
      </c>
      <c r="B1975" t="s">
        <v>181</v>
      </c>
      <c r="C1975" t="s">
        <v>38</v>
      </c>
      <c r="D1975" t="s">
        <v>48</v>
      </c>
      <c r="E1975" t="s">
        <v>307</v>
      </c>
      <c r="F1975" t="s">
        <v>307</v>
      </c>
      <c r="G1975" t="s">
        <v>307</v>
      </c>
      <c r="H1975" t="s">
        <v>307</v>
      </c>
      <c r="I1975" t="s">
        <v>307</v>
      </c>
      <c r="J1975" t="s">
        <v>307</v>
      </c>
      <c r="K1975" t="s">
        <v>307</v>
      </c>
      <c r="L1975" t="s">
        <v>307</v>
      </c>
      <c r="M1975" t="s">
        <v>307</v>
      </c>
      <c r="N1975" t="s">
        <v>307</v>
      </c>
      <c r="O1975" t="s">
        <v>307</v>
      </c>
      <c r="P1975" t="s">
        <v>307</v>
      </c>
      <c r="Q1975" t="s">
        <v>307</v>
      </c>
      <c r="R1975" t="s">
        <v>307</v>
      </c>
      <c r="S1975" t="s">
        <v>307</v>
      </c>
      <c r="T1975" t="s">
        <v>307</v>
      </c>
      <c r="U1975" t="s">
        <v>307</v>
      </c>
      <c r="V1975" t="s">
        <v>307</v>
      </c>
      <c r="W1975" t="s">
        <v>307</v>
      </c>
      <c r="X1975" t="s">
        <v>307</v>
      </c>
      <c r="Y1975" t="s">
        <v>307</v>
      </c>
      <c r="Z1975" t="s">
        <v>307</v>
      </c>
      <c r="AA1975" t="s">
        <v>307</v>
      </c>
      <c r="AB1975" t="s">
        <v>307</v>
      </c>
      <c r="AC1975" t="s">
        <v>307</v>
      </c>
      <c r="AD1975" t="s">
        <v>307</v>
      </c>
      <c r="AE1975" t="s">
        <v>307</v>
      </c>
      <c r="AF1975" t="s">
        <v>307</v>
      </c>
      <c r="AG1975" t="s">
        <v>307</v>
      </c>
      <c r="AH1975" t="s">
        <v>307</v>
      </c>
      <c r="AI1975" t="s">
        <v>307</v>
      </c>
      <c r="AJ1975" t="s">
        <v>307</v>
      </c>
      <c r="AK1975" t="s">
        <v>307</v>
      </c>
      <c r="AL1975" t="s">
        <v>307</v>
      </c>
      <c r="AM1975" t="s">
        <v>307</v>
      </c>
      <c r="AN1975" t="s">
        <v>307</v>
      </c>
      <c r="AO1975" t="s">
        <v>307</v>
      </c>
      <c r="AP1975" t="s">
        <v>307</v>
      </c>
      <c r="AQ1975" t="s">
        <v>307</v>
      </c>
      <c r="AR1975" t="s">
        <v>307</v>
      </c>
      <c r="AS1975" t="s">
        <v>307</v>
      </c>
    </row>
    <row r="1976" spans="1:45" x14ac:dyDescent="0.25">
      <c r="A1976">
        <v>314</v>
      </c>
      <c r="B1976" t="s">
        <v>181</v>
      </c>
      <c r="C1976" t="s">
        <v>38</v>
      </c>
      <c r="D1976" t="s">
        <v>49</v>
      </c>
      <c r="E1976" t="s">
        <v>307</v>
      </c>
      <c r="F1976" t="s">
        <v>307</v>
      </c>
      <c r="G1976" t="s">
        <v>307</v>
      </c>
      <c r="H1976" t="s">
        <v>307</v>
      </c>
      <c r="I1976" t="s">
        <v>307</v>
      </c>
      <c r="J1976" t="s">
        <v>307</v>
      </c>
      <c r="K1976" t="s">
        <v>307</v>
      </c>
      <c r="L1976" t="s">
        <v>307</v>
      </c>
      <c r="M1976" t="s">
        <v>307</v>
      </c>
      <c r="N1976" t="s">
        <v>307</v>
      </c>
      <c r="O1976" t="s">
        <v>307</v>
      </c>
      <c r="P1976" t="s">
        <v>307</v>
      </c>
      <c r="Q1976" t="s">
        <v>307</v>
      </c>
      <c r="R1976" t="s">
        <v>307</v>
      </c>
      <c r="S1976" t="s">
        <v>307</v>
      </c>
      <c r="T1976" t="s">
        <v>307</v>
      </c>
      <c r="U1976" t="s">
        <v>307</v>
      </c>
      <c r="V1976" t="s">
        <v>307</v>
      </c>
      <c r="W1976" t="s">
        <v>307</v>
      </c>
      <c r="X1976" t="s">
        <v>307</v>
      </c>
      <c r="Y1976" t="s">
        <v>307</v>
      </c>
      <c r="Z1976" t="s">
        <v>307</v>
      </c>
      <c r="AA1976" t="s">
        <v>307</v>
      </c>
      <c r="AB1976" t="s">
        <v>307</v>
      </c>
      <c r="AC1976" t="s">
        <v>307</v>
      </c>
      <c r="AD1976" t="s">
        <v>307</v>
      </c>
      <c r="AE1976" t="s">
        <v>307</v>
      </c>
      <c r="AF1976" t="s">
        <v>307</v>
      </c>
      <c r="AG1976" t="s">
        <v>307</v>
      </c>
      <c r="AH1976" t="s">
        <v>307</v>
      </c>
      <c r="AI1976" t="s">
        <v>307</v>
      </c>
      <c r="AJ1976" t="s">
        <v>307</v>
      </c>
      <c r="AK1976" t="s">
        <v>307</v>
      </c>
      <c r="AL1976" t="s">
        <v>307</v>
      </c>
      <c r="AM1976" t="s">
        <v>307</v>
      </c>
      <c r="AN1976" t="s">
        <v>307</v>
      </c>
      <c r="AO1976" t="s">
        <v>307</v>
      </c>
      <c r="AP1976" t="s">
        <v>307</v>
      </c>
      <c r="AQ1976" t="s">
        <v>307</v>
      </c>
      <c r="AR1976" t="s">
        <v>307</v>
      </c>
      <c r="AS1976" t="s">
        <v>307</v>
      </c>
    </row>
    <row r="1977" spans="1:45" x14ac:dyDescent="0.25">
      <c r="A1977">
        <v>314</v>
      </c>
      <c r="B1977" t="s">
        <v>181</v>
      </c>
      <c r="C1977" t="s">
        <v>450</v>
      </c>
      <c r="D1977" t="s">
        <v>48</v>
      </c>
      <c r="E1977" t="s">
        <v>307</v>
      </c>
      <c r="F1977" t="s">
        <v>307</v>
      </c>
      <c r="G1977" t="s">
        <v>307</v>
      </c>
      <c r="H1977" t="s">
        <v>307</v>
      </c>
      <c r="I1977" t="s">
        <v>307</v>
      </c>
      <c r="J1977" t="s">
        <v>307</v>
      </c>
      <c r="K1977" t="s">
        <v>307</v>
      </c>
      <c r="L1977" t="s">
        <v>307</v>
      </c>
      <c r="M1977" t="s">
        <v>307</v>
      </c>
      <c r="N1977" t="s">
        <v>307</v>
      </c>
      <c r="O1977" t="s">
        <v>307</v>
      </c>
      <c r="P1977" t="s">
        <v>307</v>
      </c>
      <c r="Q1977" t="s">
        <v>307</v>
      </c>
      <c r="R1977" t="s">
        <v>307</v>
      </c>
    </row>
    <row r="1978" spans="1:45" x14ac:dyDescent="0.25">
      <c r="A1978">
        <v>314</v>
      </c>
      <c r="B1978" t="s">
        <v>181</v>
      </c>
      <c r="C1978" t="s">
        <v>449</v>
      </c>
      <c r="D1978" t="s">
        <v>48</v>
      </c>
      <c r="E1978" t="s">
        <v>307</v>
      </c>
      <c r="F1978" t="s">
        <v>307</v>
      </c>
      <c r="G1978" t="s">
        <v>307</v>
      </c>
      <c r="H1978" t="s">
        <v>307</v>
      </c>
      <c r="I1978" t="s">
        <v>307</v>
      </c>
      <c r="J1978" t="s">
        <v>307</v>
      </c>
      <c r="K1978" t="s">
        <v>307</v>
      </c>
      <c r="L1978" t="s">
        <v>307</v>
      </c>
      <c r="M1978" t="s">
        <v>307</v>
      </c>
      <c r="N1978" t="s">
        <v>307</v>
      </c>
      <c r="O1978" t="s">
        <v>307</v>
      </c>
      <c r="P1978" t="s">
        <v>307</v>
      </c>
      <c r="Q1978" t="s">
        <v>307</v>
      </c>
      <c r="R1978" t="s">
        <v>307</v>
      </c>
    </row>
    <row r="1979" spans="1:45" x14ac:dyDescent="0.25">
      <c r="A1979">
        <v>314</v>
      </c>
      <c r="B1979" t="s">
        <v>181</v>
      </c>
      <c r="C1979" t="s">
        <v>475</v>
      </c>
      <c r="D1979" t="s">
        <v>48</v>
      </c>
      <c r="E1979" t="s">
        <v>307</v>
      </c>
      <c r="F1979" t="s">
        <v>307</v>
      </c>
      <c r="G1979" t="s">
        <v>307</v>
      </c>
    </row>
    <row r="1980" spans="1:45" x14ac:dyDescent="0.25">
      <c r="A1980">
        <v>314</v>
      </c>
      <c r="B1980" t="s">
        <v>181</v>
      </c>
      <c r="C1980" t="s">
        <v>42</v>
      </c>
      <c r="D1980" t="s">
        <v>48</v>
      </c>
      <c r="E1980" t="s">
        <v>307</v>
      </c>
      <c r="F1980" t="s">
        <v>307</v>
      </c>
      <c r="G1980" t="s">
        <v>307</v>
      </c>
      <c r="H1980" t="s">
        <v>307</v>
      </c>
      <c r="I1980" t="s">
        <v>307</v>
      </c>
      <c r="J1980" t="s">
        <v>307</v>
      </c>
      <c r="K1980" t="s">
        <v>307</v>
      </c>
      <c r="L1980" t="s">
        <v>307</v>
      </c>
      <c r="M1980" t="s">
        <v>307</v>
      </c>
      <c r="N1980" t="s">
        <v>307</v>
      </c>
      <c r="O1980" t="s">
        <v>307</v>
      </c>
      <c r="P1980" t="s">
        <v>307</v>
      </c>
      <c r="Q1980" t="s">
        <v>307</v>
      </c>
      <c r="R1980" t="s">
        <v>307</v>
      </c>
      <c r="S1980" t="s">
        <v>307</v>
      </c>
      <c r="T1980" t="s">
        <v>307</v>
      </c>
      <c r="U1980" t="s">
        <v>307</v>
      </c>
      <c r="V1980" t="s">
        <v>307</v>
      </c>
      <c r="W1980" t="s">
        <v>307</v>
      </c>
      <c r="X1980" t="s">
        <v>307</v>
      </c>
      <c r="Y1980" t="s">
        <v>307</v>
      </c>
      <c r="Z1980" t="s">
        <v>307</v>
      </c>
    </row>
    <row r="1981" spans="1:45" x14ac:dyDescent="0.25">
      <c r="A1981">
        <v>315</v>
      </c>
      <c r="B1981" t="s">
        <v>182</v>
      </c>
      <c r="C1981" t="s">
        <v>43</v>
      </c>
      <c r="D1981" t="s">
        <v>54</v>
      </c>
      <c r="E1981" t="s">
        <v>307</v>
      </c>
      <c r="F1981" t="s">
        <v>307</v>
      </c>
      <c r="G1981" t="s">
        <v>307</v>
      </c>
      <c r="H1981" t="s">
        <v>307</v>
      </c>
      <c r="I1981" t="s">
        <v>307</v>
      </c>
      <c r="J1981" t="s">
        <v>307</v>
      </c>
      <c r="K1981" t="s">
        <v>307</v>
      </c>
      <c r="L1981" t="s">
        <v>307</v>
      </c>
      <c r="M1981" t="s">
        <v>307</v>
      </c>
      <c r="N1981" t="s">
        <v>307</v>
      </c>
      <c r="O1981" t="s">
        <v>307</v>
      </c>
      <c r="P1981" t="s">
        <v>307</v>
      </c>
      <c r="Q1981" t="s">
        <v>307</v>
      </c>
      <c r="R1981" t="s">
        <v>307</v>
      </c>
      <c r="S1981" t="s">
        <v>307</v>
      </c>
      <c r="T1981" t="s">
        <v>307</v>
      </c>
      <c r="U1981" t="s">
        <v>307</v>
      </c>
      <c r="V1981" t="s">
        <v>307</v>
      </c>
      <c r="W1981" t="s">
        <v>307</v>
      </c>
    </row>
    <row r="1982" spans="1:45" x14ac:dyDescent="0.25">
      <c r="A1982">
        <v>315</v>
      </c>
      <c r="B1982" t="s">
        <v>182</v>
      </c>
      <c r="C1982" t="s">
        <v>43</v>
      </c>
      <c r="D1982" t="s">
        <v>55</v>
      </c>
      <c r="E1982" t="s">
        <v>307</v>
      </c>
      <c r="F1982" t="s">
        <v>307</v>
      </c>
      <c r="G1982" t="s">
        <v>307</v>
      </c>
      <c r="H1982" t="s">
        <v>307</v>
      </c>
      <c r="I1982" t="s">
        <v>307</v>
      </c>
      <c r="J1982" t="s">
        <v>307</v>
      </c>
      <c r="K1982" t="s">
        <v>307</v>
      </c>
      <c r="L1982" t="s">
        <v>307</v>
      </c>
      <c r="M1982" t="s">
        <v>307</v>
      </c>
      <c r="N1982" t="s">
        <v>307</v>
      </c>
      <c r="O1982" t="s">
        <v>307</v>
      </c>
      <c r="P1982" t="s">
        <v>307</v>
      </c>
      <c r="Q1982" t="s">
        <v>307</v>
      </c>
      <c r="R1982" t="s">
        <v>307</v>
      </c>
      <c r="S1982" t="s">
        <v>307</v>
      </c>
      <c r="T1982" t="s">
        <v>307</v>
      </c>
      <c r="U1982" t="s">
        <v>307</v>
      </c>
      <c r="V1982" t="s">
        <v>307</v>
      </c>
      <c r="W1982" t="s">
        <v>307</v>
      </c>
    </row>
    <row r="1983" spans="1:45" x14ac:dyDescent="0.25">
      <c r="A1983">
        <v>315</v>
      </c>
      <c r="B1983" t="s">
        <v>182</v>
      </c>
      <c r="C1983" t="s">
        <v>43</v>
      </c>
      <c r="D1983" t="s">
        <v>56</v>
      </c>
      <c r="E1983" t="s">
        <v>307</v>
      </c>
      <c r="F1983" t="s">
        <v>307</v>
      </c>
      <c r="G1983" t="s">
        <v>307</v>
      </c>
      <c r="H1983" t="s">
        <v>307</v>
      </c>
      <c r="I1983" t="s">
        <v>307</v>
      </c>
      <c r="J1983" t="s">
        <v>307</v>
      </c>
      <c r="K1983" t="s">
        <v>307</v>
      </c>
      <c r="L1983" t="s">
        <v>307</v>
      </c>
      <c r="M1983" t="s">
        <v>307</v>
      </c>
      <c r="N1983" t="s">
        <v>307</v>
      </c>
      <c r="O1983" t="s">
        <v>307</v>
      </c>
      <c r="P1983" t="s">
        <v>307</v>
      </c>
      <c r="Q1983" t="s">
        <v>307</v>
      </c>
      <c r="R1983" t="s">
        <v>307</v>
      </c>
      <c r="S1983" t="s">
        <v>307</v>
      </c>
      <c r="T1983" t="s">
        <v>307</v>
      </c>
      <c r="U1983" t="s">
        <v>307</v>
      </c>
      <c r="V1983" t="s">
        <v>307</v>
      </c>
      <c r="W1983" t="s">
        <v>307</v>
      </c>
    </row>
    <row r="1984" spans="1:45" x14ac:dyDescent="0.25">
      <c r="A1984">
        <v>315</v>
      </c>
      <c r="B1984" t="s">
        <v>182</v>
      </c>
      <c r="C1984" t="s">
        <v>43</v>
      </c>
      <c r="D1984" t="s">
        <v>57</v>
      </c>
      <c r="E1984" t="s">
        <v>307</v>
      </c>
      <c r="F1984" t="s">
        <v>307</v>
      </c>
      <c r="G1984" t="s">
        <v>307</v>
      </c>
      <c r="H1984" t="s">
        <v>307</v>
      </c>
      <c r="I1984" t="s">
        <v>307</v>
      </c>
      <c r="J1984" t="s">
        <v>307</v>
      </c>
      <c r="K1984" t="s">
        <v>307</v>
      </c>
      <c r="L1984" t="s">
        <v>307</v>
      </c>
      <c r="M1984" t="s">
        <v>307</v>
      </c>
      <c r="N1984" t="s">
        <v>307</v>
      </c>
      <c r="O1984" t="s">
        <v>307</v>
      </c>
      <c r="P1984" t="s">
        <v>307</v>
      </c>
      <c r="Q1984" t="s">
        <v>307</v>
      </c>
      <c r="R1984" t="s">
        <v>307</v>
      </c>
      <c r="S1984" t="s">
        <v>307</v>
      </c>
      <c r="T1984" t="s">
        <v>307</v>
      </c>
      <c r="U1984" t="s">
        <v>307</v>
      </c>
      <c r="V1984" t="s">
        <v>307</v>
      </c>
      <c r="W1984" t="s">
        <v>307</v>
      </c>
    </row>
    <row r="1985" spans="1:45" x14ac:dyDescent="0.25">
      <c r="A1985">
        <v>315</v>
      </c>
      <c r="B1985" t="s">
        <v>182</v>
      </c>
      <c r="C1985" t="s">
        <v>43</v>
      </c>
      <c r="D1985" t="s">
        <v>58</v>
      </c>
      <c r="E1985" t="s">
        <v>307</v>
      </c>
      <c r="F1985" t="s">
        <v>307</v>
      </c>
      <c r="G1985" t="s">
        <v>307</v>
      </c>
      <c r="H1985" t="s">
        <v>307</v>
      </c>
      <c r="I1985" t="s">
        <v>307</v>
      </c>
      <c r="J1985" t="s">
        <v>307</v>
      </c>
      <c r="K1985" t="s">
        <v>307</v>
      </c>
      <c r="L1985" t="s">
        <v>307</v>
      </c>
      <c r="M1985" t="s">
        <v>307</v>
      </c>
      <c r="N1985" t="s">
        <v>307</v>
      </c>
      <c r="O1985" t="s">
        <v>307</v>
      </c>
      <c r="P1985" t="s">
        <v>307</v>
      </c>
      <c r="Q1985" t="s">
        <v>307</v>
      </c>
      <c r="R1985" t="s">
        <v>307</v>
      </c>
      <c r="S1985" t="s">
        <v>307</v>
      </c>
      <c r="T1985" t="s">
        <v>307</v>
      </c>
      <c r="U1985" t="s">
        <v>307</v>
      </c>
      <c r="V1985" t="s">
        <v>307</v>
      </c>
      <c r="W1985" t="s">
        <v>307</v>
      </c>
    </row>
    <row r="1986" spans="1:45" x14ac:dyDescent="0.25">
      <c r="A1986">
        <v>315</v>
      </c>
      <c r="B1986" t="s">
        <v>182</v>
      </c>
      <c r="C1986" t="s">
        <v>43</v>
      </c>
      <c r="D1986" t="s">
        <v>59</v>
      </c>
      <c r="E1986" t="s">
        <v>307</v>
      </c>
      <c r="F1986" t="s">
        <v>307</v>
      </c>
      <c r="G1986" t="s">
        <v>307</v>
      </c>
      <c r="H1986" t="s">
        <v>307</v>
      </c>
      <c r="I1986" t="s">
        <v>307</v>
      </c>
      <c r="J1986" t="s">
        <v>307</v>
      </c>
      <c r="K1986" t="s">
        <v>307</v>
      </c>
      <c r="L1986" t="s">
        <v>307</v>
      </c>
      <c r="M1986" t="s">
        <v>307</v>
      </c>
      <c r="N1986" t="s">
        <v>307</v>
      </c>
      <c r="O1986" t="s">
        <v>307</v>
      </c>
      <c r="P1986" t="s">
        <v>307</v>
      </c>
      <c r="Q1986" t="s">
        <v>307</v>
      </c>
      <c r="R1986" t="s">
        <v>307</v>
      </c>
      <c r="S1986" t="s">
        <v>307</v>
      </c>
      <c r="T1986" t="s">
        <v>307</v>
      </c>
      <c r="U1986" t="s">
        <v>307</v>
      </c>
      <c r="V1986" t="s">
        <v>307</v>
      </c>
      <c r="W1986" t="s">
        <v>307</v>
      </c>
    </row>
    <row r="1987" spans="1:45" x14ac:dyDescent="0.25">
      <c r="A1987">
        <v>315</v>
      </c>
      <c r="B1987" t="s">
        <v>182</v>
      </c>
      <c r="C1987" t="s">
        <v>43</v>
      </c>
      <c r="D1987" t="s">
        <v>60</v>
      </c>
      <c r="E1987" t="s">
        <v>307</v>
      </c>
      <c r="F1987" t="s">
        <v>307</v>
      </c>
      <c r="G1987" t="s">
        <v>307</v>
      </c>
      <c r="H1987" t="s">
        <v>307</v>
      </c>
      <c r="I1987" t="s">
        <v>307</v>
      </c>
      <c r="J1987" t="s">
        <v>307</v>
      </c>
      <c r="K1987" t="s">
        <v>307</v>
      </c>
      <c r="L1987" t="s">
        <v>307</v>
      </c>
      <c r="M1987" t="s">
        <v>307</v>
      </c>
      <c r="N1987" t="s">
        <v>307</v>
      </c>
      <c r="O1987" t="s">
        <v>307</v>
      </c>
      <c r="P1987" t="s">
        <v>307</v>
      </c>
      <c r="Q1987" t="s">
        <v>307</v>
      </c>
      <c r="R1987" t="s">
        <v>307</v>
      </c>
      <c r="S1987" t="s">
        <v>307</v>
      </c>
      <c r="T1987" t="s">
        <v>307</v>
      </c>
      <c r="U1987" t="s">
        <v>307</v>
      </c>
      <c r="V1987" t="s">
        <v>307</v>
      </c>
      <c r="W1987" t="s">
        <v>307</v>
      </c>
    </row>
    <row r="1988" spans="1:45" x14ac:dyDescent="0.25">
      <c r="A1988">
        <v>315</v>
      </c>
      <c r="B1988" t="s">
        <v>182</v>
      </c>
      <c r="C1988" t="s">
        <v>43</v>
      </c>
      <c r="D1988" t="s">
        <v>61</v>
      </c>
      <c r="E1988" t="s">
        <v>307</v>
      </c>
      <c r="F1988" t="s">
        <v>307</v>
      </c>
      <c r="G1988" t="s">
        <v>307</v>
      </c>
      <c r="H1988" t="s">
        <v>307</v>
      </c>
      <c r="I1988" t="s">
        <v>307</v>
      </c>
      <c r="J1988" t="s">
        <v>307</v>
      </c>
      <c r="K1988" t="s">
        <v>307</v>
      </c>
      <c r="L1988" t="s">
        <v>307</v>
      </c>
      <c r="M1988" t="s">
        <v>307</v>
      </c>
      <c r="N1988" t="s">
        <v>307</v>
      </c>
      <c r="O1988" t="s">
        <v>307</v>
      </c>
      <c r="P1988" t="s">
        <v>307</v>
      </c>
      <c r="Q1988" t="s">
        <v>307</v>
      </c>
      <c r="R1988" t="s">
        <v>307</v>
      </c>
      <c r="S1988" t="s">
        <v>307</v>
      </c>
      <c r="T1988" t="s">
        <v>307</v>
      </c>
      <c r="U1988" t="s">
        <v>307</v>
      </c>
      <c r="V1988" t="s">
        <v>307</v>
      </c>
      <c r="W1988" t="s">
        <v>307</v>
      </c>
    </row>
    <row r="1989" spans="1:45" x14ac:dyDescent="0.25">
      <c r="A1989">
        <v>315</v>
      </c>
      <c r="B1989" t="s">
        <v>182</v>
      </c>
      <c r="C1989" t="s">
        <v>43</v>
      </c>
      <c r="D1989" t="s">
        <v>62</v>
      </c>
      <c r="E1989" t="s">
        <v>307</v>
      </c>
      <c r="F1989" t="s">
        <v>307</v>
      </c>
      <c r="G1989" t="s">
        <v>307</v>
      </c>
      <c r="H1989" t="s">
        <v>307</v>
      </c>
      <c r="I1989" t="s">
        <v>307</v>
      </c>
      <c r="J1989" t="s">
        <v>307</v>
      </c>
      <c r="K1989" t="s">
        <v>307</v>
      </c>
      <c r="L1989" t="s">
        <v>307</v>
      </c>
      <c r="M1989" t="s">
        <v>307</v>
      </c>
      <c r="N1989" t="s">
        <v>307</v>
      </c>
      <c r="O1989" t="s">
        <v>307</v>
      </c>
      <c r="P1989" t="s">
        <v>307</v>
      </c>
      <c r="Q1989" t="s">
        <v>307</v>
      </c>
      <c r="R1989" t="s">
        <v>307</v>
      </c>
      <c r="S1989" t="s">
        <v>307</v>
      </c>
      <c r="T1989" t="s">
        <v>307</v>
      </c>
      <c r="U1989" t="s">
        <v>307</v>
      </c>
      <c r="V1989" t="s">
        <v>307</v>
      </c>
      <c r="W1989" t="s">
        <v>307</v>
      </c>
    </row>
    <row r="1990" spans="1:45" x14ac:dyDescent="0.25">
      <c r="A1990">
        <v>315</v>
      </c>
      <c r="B1990" t="s">
        <v>182</v>
      </c>
      <c r="C1990" t="s">
        <v>36</v>
      </c>
      <c r="D1990" t="s">
        <v>47</v>
      </c>
      <c r="E1990" t="s">
        <v>307</v>
      </c>
      <c r="F1990" t="s">
        <v>307</v>
      </c>
      <c r="G1990" t="s">
        <v>307</v>
      </c>
      <c r="H1990" t="s">
        <v>307</v>
      </c>
      <c r="I1990" t="s">
        <v>307</v>
      </c>
      <c r="J1990" t="s">
        <v>307</v>
      </c>
      <c r="K1990" t="s">
        <v>307</v>
      </c>
      <c r="L1990" t="s">
        <v>307</v>
      </c>
      <c r="M1990" t="s">
        <v>307</v>
      </c>
      <c r="N1990" t="s">
        <v>307</v>
      </c>
      <c r="O1990" t="s">
        <v>307</v>
      </c>
      <c r="P1990" t="s">
        <v>307</v>
      </c>
      <c r="Q1990" t="s">
        <v>307</v>
      </c>
      <c r="R1990" t="s">
        <v>307</v>
      </c>
      <c r="S1990" t="s">
        <v>307</v>
      </c>
      <c r="T1990" t="s">
        <v>307</v>
      </c>
      <c r="U1990" t="s">
        <v>307</v>
      </c>
      <c r="V1990" t="s">
        <v>307</v>
      </c>
      <c r="W1990" t="s">
        <v>307</v>
      </c>
      <c r="X1990" t="s">
        <v>307</v>
      </c>
      <c r="Y1990" t="s">
        <v>307</v>
      </c>
      <c r="Z1990" t="s">
        <v>307</v>
      </c>
      <c r="AA1990" t="s">
        <v>307</v>
      </c>
      <c r="AB1990" t="s">
        <v>307</v>
      </c>
      <c r="AC1990" t="s">
        <v>307</v>
      </c>
      <c r="AD1990" t="s">
        <v>307</v>
      </c>
      <c r="AE1990" t="s">
        <v>307</v>
      </c>
      <c r="AF1990" t="s">
        <v>307</v>
      </c>
      <c r="AG1990" t="s">
        <v>307</v>
      </c>
      <c r="AH1990" t="s">
        <v>307</v>
      </c>
      <c r="AI1990" t="s">
        <v>307</v>
      </c>
      <c r="AJ1990" t="s">
        <v>307</v>
      </c>
      <c r="AK1990" t="s">
        <v>307</v>
      </c>
      <c r="AL1990" t="s">
        <v>307</v>
      </c>
      <c r="AM1990" t="s">
        <v>307</v>
      </c>
      <c r="AN1990" t="s">
        <v>307</v>
      </c>
      <c r="AO1990" t="s">
        <v>307</v>
      </c>
      <c r="AP1990" t="s">
        <v>307</v>
      </c>
      <c r="AQ1990" t="s">
        <v>307</v>
      </c>
      <c r="AR1990" t="s">
        <v>307</v>
      </c>
      <c r="AS1990" t="s">
        <v>307</v>
      </c>
    </row>
    <row r="1991" spans="1:45" x14ac:dyDescent="0.25">
      <c r="A1991">
        <v>315</v>
      </c>
      <c r="B1991" t="s">
        <v>182</v>
      </c>
      <c r="C1991" t="s">
        <v>36</v>
      </c>
      <c r="D1991" t="s">
        <v>48</v>
      </c>
      <c r="E1991" t="s">
        <v>307</v>
      </c>
      <c r="F1991" t="s">
        <v>307</v>
      </c>
      <c r="G1991" t="s">
        <v>307</v>
      </c>
      <c r="H1991" t="s">
        <v>307</v>
      </c>
      <c r="I1991" t="s">
        <v>307</v>
      </c>
      <c r="J1991" t="s">
        <v>307</v>
      </c>
      <c r="K1991" t="s">
        <v>307</v>
      </c>
      <c r="L1991" t="s">
        <v>307</v>
      </c>
      <c r="M1991" t="s">
        <v>307</v>
      </c>
      <c r="N1991" t="s">
        <v>307</v>
      </c>
      <c r="O1991" t="s">
        <v>307</v>
      </c>
      <c r="P1991" t="s">
        <v>307</v>
      </c>
      <c r="Q1991" t="s">
        <v>307</v>
      </c>
      <c r="R1991" t="s">
        <v>307</v>
      </c>
      <c r="S1991" t="s">
        <v>307</v>
      </c>
      <c r="T1991" t="s">
        <v>307</v>
      </c>
      <c r="U1991" t="s">
        <v>307</v>
      </c>
      <c r="V1991" t="s">
        <v>307</v>
      </c>
      <c r="W1991" t="s">
        <v>307</v>
      </c>
      <c r="X1991" t="s">
        <v>307</v>
      </c>
      <c r="Y1991" t="s">
        <v>307</v>
      </c>
      <c r="Z1991" t="s">
        <v>307</v>
      </c>
      <c r="AA1991" t="s">
        <v>307</v>
      </c>
      <c r="AB1991" t="s">
        <v>307</v>
      </c>
      <c r="AC1991" t="s">
        <v>307</v>
      </c>
      <c r="AD1991" t="s">
        <v>307</v>
      </c>
      <c r="AE1991" t="s">
        <v>307</v>
      </c>
      <c r="AF1991" t="s">
        <v>307</v>
      </c>
      <c r="AG1991" t="s">
        <v>307</v>
      </c>
      <c r="AH1991" t="s">
        <v>307</v>
      </c>
      <c r="AI1991" t="s">
        <v>307</v>
      </c>
      <c r="AJ1991" t="s">
        <v>307</v>
      </c>
      <c r="AK1991" t="s">
        <v>307</v>
      </c>
      <c r="AL1991" t="s">
        <v>307</v>
      </c>
      <c r="AM1991" t="s">
        <v>307</v>
      </c>
      <c r="AN1991" t="s">
        <v>307</v>
      </c>
      <c r="AO1991" t="s">
        <v>307</v>
      </c>
      <c r="AP1991" t="s">
        <v>307</v>
      </c>
      <c r="AQ1991" t="s">
        <v>307</v>
      </c>
      <c r="AR1991" t="s">
        <v>307</v>
      </c>
      <c r="AS1991" t="s">
        <v>307</v>
      </c>
    </row>
    <row r="1992" spans="1:45" x14ac:dyDescent="0.25">
      <c r="A1992">
        <v>315</v>
      </c>
      <c r="B1992" t="s">
        <v>182</v>
      </c>
      <c r="C1992" t="s">
        <v>36</v>
      </c>
      <c r="D1992" t="s">
        <v>49</v>
      </c>
      <c r="E1992" t="s">
        <v>307</v>
      </c>
      <c r="F1992" t="s">
        <v>307</v>
      </c>
      <c r="G1992" t="s">
        <v>307</v>
      </c>
      <c r="H1992" t="s">
        <v>307</v>
      </c>
      <c r="I1992" t="s">
        <v>307</v>
      </c>
      <c r="J1992" t="s">
        <v>307</v>
      </c>
      <c r="K1992" t="s">
        <v>307</v>
      </c>
      <c r="L1992" t="s">
        <v>307</v>
      </c>
      <c r="M1992" t="s">
        <v>307</v>
      </c>
      <c r="N1992" t="s">
        <v>307</v>
      </c>
      <c r="O1992" t="s">
        <v>307</v>
      </c>
      <c r="P1992" t="s">
        <v>307</v>
      </c>
      <c r="Q1992" t="s">
        <v>307</v>
      </c>
      <c r="R1992" t="s">
        <v>307</v>
      </c>
      <c r="S1992" t="s">
        <v>307</v>
      </c>
      <c r="T1992" t="s">
        <v>307</v>
      </c>
      <c r="U1992" t="s">
        <v>307</v>
      </c>
      <c r="V1992" t="s">
        <v>307</v>
      </c>
      <c r="W1992" t="s">
        <v>307</v>
      </c>
      <c r="X1992" t="s">
        <v>307</v>
      </c>
      <c r="Y1992" t="s">
        <v>307</v>
      </c>
      <c r="Z1992" t="s">
        <v>307</v>
      </c>
      <c r="AA1992" t="s">
        <v>307</v>
      </c>
      <c r="AB1992" t="s">
        <v>307</v>
      </c>
      <c r="AC1992" t="s">
        <v>307</v>
      </c>
      <c r="AD1992" t="s">
        <v>307</v>
      </c>
      <c r="AE1992" t="s">
        <v>307</v>
      </c>
      <c r="AF1992" t="s">
        <v>307</v>
      </c>
      <c r="AG1992" t="s">
        <v>307</v>
      </c>
      <c r="AH1992" t="s">
        <v>307</v>
      </c>
      <c r="AI1992" t="s">
        <v>307</v>
      </c>
      <c r="AJ1992" t="s">
        <v>307</v>
      </c>
      <c r="AK1992" t="s">
        <v>307</v>
      </c>
      <c r="AL1992" t="s">
        <v>307</v>
      </c>
      <c r="AM1992" t="s">
        <v>307</v>
      </c>
      <c r="AN1992" t="s">
        <v>307</v>
      </c>
      <c r="AO1992" t="s">
        <v>307</v>
      </c>
      <c r="AP1992" t="s">
        <v>307</v>
      </c>
      <c r="AQ1992" t="s">
        <v>307</v>
      </c>
      <c r="AR1992" t="s">
        <v>307</v>
      </c>
      <c r="AS1992" t="s">
        <v>307</v>
      </c>
    </row>
    <row r="1993" spans="1:45" x14ac:dyDescent="0.25">
      <c r="A1993">
        <v>315</v>
      </c>
      <c r="B1993" t="s">
        <v>182</v>
      </c>
      <c r="C1993" t="s">
        <v>37</v>
      </c>
      <c r="D1993" t="s">
        <v>47</v>
      </c>
      <c r="E1993" t="s">
        <v>307</v>
      </c>
      <c r="F1993" t="s">
        <v>307</v>
      </c>
      <c r="G1993" t="s">
        <v>307</v>
      </c>
      <c r="H1993" t="s">
        <v>307</v>
      </c>
      <c r="I1993" t="s">
        <v>307</v>
      </c>
      <c r="J1993" t="s">
        <v>307</v>
      </c>
      <c r="K1993" t="s">
        <v>307</v>
      </c>
      <c r="L1993" t="s">
        <v>307</v>
      </c>
      <c r="M1993" t="s">
        <v>307</v>
      </c>
      <c r="N1993" t="s">
        <v>307</v>
      </c>
      <c r="O1993" t="s">
        <v>307</v>
      </c>
      <c r="P1993" t="s">
        <v>307</v>
      </c>
      <c r="Q1993" t="s">
        <v>307</v>
      </c>
      <c r="R1993" t="s">
        <v>307</v>
      </c>
      <c r="S1993" t="s">
        <v>307</v>
      </c>
      <c r="T1993" t="s">
        <v>307</v>
      </c>
      <c r="U1993" t="s">
        <v>307</v>
      </c>
      <c r="V1993" t="s">
        <v>307</v>
      </c>
      <c r="W1993" t="s">
        <v>307</v>
      </c>
      <c r="X1993" t="s">
        <v>307</v>
      </c>
      <c r="Y1993" t="s">
        <v>307</v>
      </c>
      <c r="Z1993" t="s">
        <v>307</v>
      </c>
      <c r="AA1993" t="s">
        <v>307</v>
      </c>
      <c r="AB1993" t="s">
        <v>307</v>
      </c>
      <c r="AC1993" t="s">
        <v>307</v>
      </c>
      <c r="AD1993" t="s">
        <v>307</v>
      </c>
      <c r="AE1993" t="s">
        <v>307</v>
      </c>
      <c r="AF1993" t="s">
        <v>307</v>
      </c>
      <c r="AG1993" t="s">
        <v>307</v>
      </c>
      <c r="AH1993" t="s">
        <v>307</v>
      </c>
      <c r="AI1993" t="s">
        <v>307</v>
      </c>
      <c r="AJ1993" t="s">
        <v>307</v>
      </c>
      <c r="AK1993" t="s">
        <v>307</v>
      </c>
      <c r="AL1993" t="s">
        <v>307</v>
      </c>
      <c r="AM1993" t="s">
        <v>307</v>
      </c>
      <c r="AN1993" t="s">
        <v>307</v>
      </c>
      <c r="AO1993" t="s">
        <v>307</v>
      </c>
      <c r="AP1993" t="s">
        <v>307</v>
      </c>
      <c r="AQ1993" t="s">
        <v>307</v>
      </c>
      <c r="AR1993" t="s">
        <v>307</v>
      </c>
      <c r="AS1993" t="s">
        <v>307</v>
      </c>
    </row>
    <row r="1994" spans="1:45" x14ac:dyDescent="0.25">
      <c r="A1994">
        <v>315</v>
      </c>
      <c r="B1994" t="s">
        <v>182</v>
      </c>
      <c r="C1994" t="s">
        <v>37</v>
      </c>
      <c r="D1994" t="s">
        <v>48</v>
      </c>
      <c r="E1994" t="s">
        <v>307</v>
      </c>
      <c r="F1994" t="s">
        <v>307</v>
      </c>
      <c r="G1994" t="s">
        <v>307</v>
      </c>
      <c r="H1994" t="s">
        <v>307</v>
      </c>
      <c r="I1994" t="s">
        <v>307</v>
      </c>
      <c r="J1994" t="s">
        <v>307</v>
      </c>
      <c r="K1994" t="s">
        <v>307</v>
      </c>
      <c r="L1994" t="s">
        <v>307</v>
      </c>
      <c r="M1994" t="s">
        <v>307</v>
      </c>
      <c r="N1994" t="s">
        <v>307</v>
      </c>
      <c r="O1994" t="s">
        <v>307</v>
      </c>
      <c r="P1994" t="s">
        <v>307</v>
      </c>
      <c r="Q1994" t="s">
        <v>307</v>
      </c>
      <c r="R1994" t="s">
        <v>307</v>
      </c>
      <c r="S1994" t="s">
        <v>307</v>
      </c>
      <c r="T1994" t="s">
        <v>307</v>
      </c>
      <c r="U1994" t="s">
        <v>307</v>
      </c>
      <c r="V1994" t="s">
        <v>307</v>
      </c>
      <c r="W1994" t="s">
        <v>307</v>
      </c>
      <c r="X1994" t="s">
        <v>307</v>
      </c>
      <c r="Y1994" t="s">
        <v>307</v>
      </c>
      <c r="Z1994" t="s">
        <v>307</v>
      </c>
      <c r="AA1994" t="s">
        <v>307</v>
      </c>
      <c r="AB1994" t="s">
        <v>307</v>
      </c>
      <c r="AC1994" t="s">
        <v>307</v>
      </c>
      <c r="AD1994" t="s">
        <v>307</v>
      </c>
      <c r="AE1994" t="s">
        <v>307</v>
      </c>
      <c r="AF1994" t="s">
        <v>307</v>
      </c>
      <c r="AG1994" t="s">
        <v>307</v>
      </c>
      <c r="AH1994" t="s">
        <v>307</v>
      </c>
      <c r="AI1994" t="s">
        <v>307</v>
      </c>
      <c r="AJ1994" t="s">
        <v>307</v>
      </c>
      <c r="AK1994" t="s">
        <v>307</v>
      </c>
      <c r="AL1994" t="s">
        <v>307</v>
      </c>
      <c r="AM1994" t="s">
        <v>307</v>
      </c>
      <c r="AN1994" t="s">
        <v>307</v>
      </c>
      <c r="AO1994" t="s">
        <v>307</v>
      </c>
      <c r="AP1994" t="s">
        <v>307</v>
      </c>
      <c r="AQ1994" t="s">
        <v>307</v>
      </c>
      <c r="AR1994" t="s">
        <v>307</v>
      </c>
      <c r="AS1994" t="s">
        <v>307</v>
      </c>
    </row>
    <row r="1995" spans="1:45" x14ac:dyDescent="0.25">
      <c r="A1995">
        <v>315</v>
      </c>
      <c r="B1995" t="s">
        <v>182</v>
      </c>
      <c r="C1995" t="s">
        <v>37</v>
      </c>
      <c r="D1995" t="s">
        <v>49</v>
      </c>
      <c r="E1995" t="s">
        <v>307</v>
      </c>
      <c r="F1995" t="s">
        <v>307</v>
      </c>
      <c r="G1995" t="s">
        <v>307</v>
      </c>
      <c r="H1995" t="s">
        <v>307</v>
      </c>
      <c r="I1995" t="s">
        <v>307</v>
      </c>
      <c r="J1995" t="s">
        <v>307</v>
      </c>
      <c r="K1995" t="s">
        <v>307</v>
      </c>
      <c r="L1995" t="s">
        <v>307</v>
      </c>
      <c r="M1995" t="s">
        <v>307</v>
      </c>
      <c r="N1995" t="s">
        <v>307</v>
      </c>
      <c r="O1995" t="s">
        <v>307</v>
      </c>
      <c r="P1995" t="s">
        <v>307</v>
      </c>
      <c r="Q1995" t="s">
        <v>307</v>
      </c>
      <c r="R1995" t="s">
        <v>307</v>
      </c>
      <c r="S1995" t="s">
        <v>307</v>
      </c>
      <c r="T1995" t="s">
        <v>307</v>
      </c>
      <c r="U1995" t="s">
        <v>307</v>
      </c>
      <c r="V1995" t="s">
        <v>307</v>
      </c>
      <c r="W1995" t="s">
        <v>307</v>
      </c>
      <c r="X1995" t="s">
        <v>307</v>
      </c>
      <c r="Y1995" t="s">
        <v>307</v>
      </c>
      <c r="Z1995" t="s">
        <v>307</v>
      </c>
      <c r="AA1995" t="s">
        <v>307</v>
      </c>
      <c r="AB1995" t="s">
        <v>307</v>
      </c>
      <c r="AC1995" t="s">
        <v>307</v>
      </c>
      <c r="AD1995" t="s">
        <v>307</v>
      </c>
      <c r="AE1995" t="s">
        <v>307</v>
      </c>
      <c r="AF1995" t="s">
        <v>307</v>
      </c>
      <c r="AG1995" t="s">
        <v>307</v>
      </c>
      <c r="AH1995" t="s">
        <v>307</v>
      </c>
      <c r="AI1995" t="s">
        <v>307</v>
      </c>
      <c r="AJ1995" t="s">
        <v>307</v>
      </c>
      <c r="AK1995" t="s">
        <v>307</v>
      </c>
      <c r="AL1995" t="s">
        <v>307</v>
      </c>
      <c r="AM1995" t="s">
        <v>307</v>
      </c>
      <c r="AN1995" t="s">
        <v>307</v>
      </c>
      <c r="AO1995" t="s">
        <v>307</v>
      </c>
      <c r="AP1995" t="s">
        <v>307</v>
      </c>
      <c r="AQ1995" t="s">
        <v>307</v>
      </c>
      <c r="AR1995" t="s">
        <v>307</v>
      </c>
      <c r="AS1995" t="s">
        <v>307</v>
      </c>
    </row>
    <row r="1996" spans="1:45" x14ac:dyDescent="0.25">
      <c r="A1996">
        <v>315</v>
      </c>
      <c r="B1996" t="s">
        <v>182</v>
      </c>
      <c r="C1996" t="s">
        <v>476</v>
      </c>
      <c r="D1996" t="s">
        <v>48</v>
      </c>
      <c r="E1996" t="s">
        <v>307</v>
      </c>
      <c r="F1996" t="s">
        <v>307</v>
      </c>
      <c r="G1996" t="s">
        <v>307</v>
      </c>
    </row>
    <row r="1997" spans="1:45" x14ac:dyDescent="0.25">
      <c r="A1997">
        <v>315</v>
      </c>
      <c r="B1997" t="s">
        <v>182</v>
      </c>
      <c r="C1997" t="s">
        <v>477</v>
      </c>
      <c r="D1997" t="s">
        <v>48</v>
      </c>
      <c r="E1997" t="s">
        <v>307</v>
      </c>
      <c r="F1997" t="s">
        <v>307</v>
      </c>
      <c r="G1997" t="s">
        <v>307</v>
      </c>
    </row>
    <row r="1998" spans="1:45" x14ac:dyDescent="0.25">
      <c r="A1998">
        <v>315</v>
      </c>
      <c r="B1998" t="s">
        <v>182</v>
      </c>
      <c r="C1998" t="s">
        <v>45</v>
      </c>
      <c r="D1998" t="s">
        <v>63</v>
      </c>
      <c r="E1998" t="s">
        <v>307</v>
      </c>
      <c r="F1998" t="s">
        <v>307</v>
      </c>
      <c r="G1998" t="s">
        <v>307</v>
      </c>
      <c r="H1998" t="s">
        <v>307</v>
      </c>
      <c r="I1998" t="s">
        <v>307</v>
      </c>
      <c r="J1998" t="s">
        <v>307</v>
      </c>
      <c r="K1998" t="s">
        <v>307</v>
      </c>
      <c r="L1998" t="s">
        <v>307</v>
      </c>
      <c r="M1998" t="s">
        <v>307</v>
      </c>
      <c r="N1998" t="s">
        <v>307</v>
      </c>
      <c r="O1998" t="s">
        <v>307</v>
      </c>
      <c r="P1998" t="s">
        <v>307</v>
      </c>
      <c r="Q1998" t="s">
        <v>307</v>
      </c>
      <c r="R1998" t="s">
        <v>307</v>
      </c>
      <c r="S1998" t="s">
        <v>307</v>
      </c>
      <c r="T1998" t="s">
        <v>307</v>
      </c>
      <c r="U1998" t="s">
        <v>307</v>
      </c>
      <c r="V1998" t="s">
        <v>307</v>
      </c>
      <c r="W1998" t="s">
        <v>307</v>
      </c>
    </row>
    <row r="1999" spans="1:45" x14ac:dyDescent="0.25">
      <c r="A1999">
        <v>315</v>
      </c>
      <c r="B1999" t="s">
        <v>182</v>
      </c>
      <c r="C1999" t="s">
        <v>45</v>
      </c>
      <c r="D1999" t="s">
        <v>64</v>
      </c>
      <c r="E1999" t="s">
        <v>307</v>
      </c>
      <c r="F1999" t="s">
        <v>307</v>
      </c>
      <c r="G1999" t="s">
        <v>307</v>
      </c>
      <c r="H1999" t="s">
        <v>307</v>
      </c>
      <c r="I1999" t="s">
        <v>307</v>
      </c>
      <c r="J1999" t="s">
        <v>307</v>
      </c>
      <c r="K1999" t="s">
        <v>307</v>
      </c>
      <c r="L1999" t="s">
        <v>307</v>
      </c>
      <c r="M1999" t="s">
        <v>307</v>
      </c>
      <c r="N1999" t="s">
        <v>307</v>
      </c>
      <c r="O1999" t="s">
        <v>307</v>
      </c>
      <c r="P1999" t="s">
        <v>307</v>
      </c>
      <c r="Q1999" t="s">
        <v>307</v>
      </c>
      <c r="R1999" t="s">
        <v>307</v>
      </c>
      <c r="S1999" t="s">
        <v>307</v>
      </c>
      <c r="T1999" t="s">
        <v>307</v>
      </c>
      <c r="U1999" t="s">
        <v>307</v>
      </c>
      <c r="V1999" t="s">
        <v>307</v>
      </c>
      <c r="W1999" t="s">
        <v>307</v>
      </c>
    </row>
    <row r="2000" spans="1:45" x14ac:dyDescent="0.25">
      <c r="A2000">
        <v>315</v>
      </c>
      <c r="B2000" t="s">
        <v>182</v>
      </c>
      <c r="C2000" t="s">
        <v>40</v>
      </c>
      <c r="D2000" t="s">
        <v>52</v>
      </c>
      <c r="E2000" t="s">
        <v>307</v>
      </c>
      <c r="F2000" t="s">
        <v>307</v>
      </c>
      <c r="G2000" t="s">
        <v>307</v>
      </c>
      <c r="H2000" t="s">
        <v>307</v>
      </c>
      <c r="I2000" t="s">
        <v>307</v>
      </c>
      <c r="J2000" t="s">
        <v>307</v>
      </c>
      <c r="K2000" t="s">
        <v>307</v>
      </c>
      <c r="L2000" t="s">
        <v>307</v>
      </c>
      <c r="M2000" t="s">
        <v>307</v>
      </c>
      <c r="N2000" t="s">
        <v>307</v>
      </c>
      <c r="O2000" t="s">
        <v>307</v>
      </c>
      <c r="P2000" t="s">
        <v>307</v>
      </c>
      <c r="Q2000" t="s">
        <v>307</v>
      </c>
      <c r="R2000" t="s">
        <v>307</v>
      </c>
      <c r="S2000" t="s">
        <v>307</v>
      </c>
      <c r="T2000" t="s">
        <v>307</v>
      </c>
      <c r="U2000" t="s">
        <v>307</v>
      </c>
      <c r="V2000" t="s">
        <v>307</v>
      </c>
      <c r="W2000" t="s">
        <v>307</v>
      </c>
      <c r="X2000" t="s">
        <v>307</v>
      </c>
      <c r="Y2000" t="s">
        <v>307</v>
      </c>
      <c r="Z2000" t="s">
        <v>307</v>
      </c>
    </row>
    <row r="2001" spans="1:42" x14ac:dyDescent="0.25">
      <c r="A2001">
        <v>315</v>
      </c>
      <c r="B2001" t="s">
        <v>182</v>
      </c>
      <c r="C2001" t="s">
        <v>40</v>
      </c>
      <c r="D2001" t="s">
        <v>53</v>
      </c>
      <c r="E2001" t="s">
        <v>307</v>
      </c>
      <c r="F2001" t="s">
        <v>307</v>
      </c>
      <c r="G2001" t="s">
        <v>307</v>
      </c>
      <c r="H2001" t="s">
        <v>307</v>
      </c>
      <c r="I2001" t="s">
        <v>307</v>
      </c>
      <c r="J2001" t="s">
        <v>307</v>
      </c>
      <c r="K2001" t="s">
        <v>307</v>
      </c>
      <c r="L2001" t="s">
        <v>307</v>
      </c>
      <c r="M2001" t="s">
        <v>307</v>
      </c>
      <c r="N2001" t="s">
        <v>307</v>
      </c>
      <c r="O2001" t="s">
        <v>307</v>
      </c>
      <c r="P2001" t="s">
        <v>307</v>
      </c>
      <c r="Q2001" t="s">
        <v>307</v>
      </c>
      <c r="R2001" t="s">
        <v>307</v>
      </c>
      <c r="S2001" t="s">
        <v>307</v>
      </c>
      <c r="T2001" t="s">
        <v>307</v>
      </c>
      <c r="U2001" t="s">
        <v>307</v>
      </c>
      <c r="V2001" t="s">
        <v>307</v>
      </c>
      <c r="W2001" t="s">
        <v>307</v>
      </c>
      <c r="X2001" t="s">
        <v>307</v>
      </c>
      <c r="Y2001" t="s">
        <v>307</v>
      </c>
      <c r="Z2001" t="s">
        <v>307</v>
      </c>
    </row>
    <row r="2002" spans="1:42" x14ac:dyDescent="0.25">
      <c r="A2002">
        <v>315</v>
      </c>
      <c r="B2002" t="s">
        <v>182</v>
      </c>
      <c r="C2002" t="s">
        <v>39</v>
      </c>
      <c r="D2002" t="s">
        <v>50</v>
      </c>
      <c r="E2002" t="s">
        <v>307</v>
      </c>
      <c r="F2002" t="s">
        <v>307</v>
      </c>
      <c r="G2002" t="s">
        <v>307</v>
      </c>
      <c r="H2002" t="s">
        <v>307</v>
      </c>
      <c r="I2002" t="s">
        <v>307</v>
      </c>
      <c r="J2002" t="s">
        <v>307</v>
      </c>
      <c r="K2002" t="s">
        <v>307</v>
      </c>
      <c r="L2002" t="s">
        <v>307</v>
      </c>
      <c r="M2002" t="s">
        <v>307</v>
      </c>
      <c r="N2002" t="s">
        <v>307</v>
      </c>
      <c r="O2002" t="s">
        <v>307</v>
      </c>
      <c r="P2002" t="s">
        <v>307</v>
      </c>
      <c r="Q2002" t="s">
        <v>307</v>
      </c>
      <c r="R2002" t="s">
        <v>307</v>
      </c>
      <c r="S2002" t="s">
        <v>307</v>
      </c>
      <c r="T2002" t="s">
        <v>307</v>
      </c>
      <c r="U2002" t="s">
        <v>307</v>
      </c>
      <c r="V2002" t="s">
        <v>307</v>
      </c>
      <c r="W2002" t="s">
        <v>307</v>
      </c>
      <c r="X2002" t="s">
        <v>307</v>
      </c>
      <c r="Y2002" t="s">
        <v>307</v>
      </c>
      <c r="Z2002" t="s">
        <v>307</v>
      </c>
      <c r="AA2002" t="s">
        <v>307</v>
      </c>
      <c r="AB2002" t="s">
        <v>307</v>
      </c>
      <c r="AC2002" t="s">
        <v>307</v>
      </c>
      <c r="AD2002" t="s">
        <v>307</v>
      </c>
      <c r="AE2002" t="s">
        <v>307</v>
      </c>
      <c r="AF2002" t="s">
        <v>307</v>
      </c>
      <c r="AG2002" t="s">
        <v>307</v>
      </c>
      <c r="AH2002" t="s">
        <v>307</v>
      </c>
      <c r="AI2002" t="s">
        <v>307</v>
      </c>
      <c r="AJ2002" t="s">
        <v>307</v>
      </c>
      <c r="AK2002" t="s">
        <v>307</v>
      </c>
      <c r="AL2002" t="s">
        <v>307</v>
      </c>
      <c r="AM2002" t="s">
        <v>307</v>
      </c>
      <c r="AN2002" t="s">
        <v>307</v>
      </c>
      <c r="AO2002" t="s">
        <v>307</v>
      </c>
      <c r="AP2002" t="s">
        <v>307</v>
      </c>
    </row>
    <row r="2003" spans="1:42" x14ac:dyDescent="0.25">
      <c r="A2003">
        <v>315</v>
      </c>
      <c r="B2003" t="s">
        <v>182</v>
      </c>
      <c r="C2003" t="s">
        <v>39</v>
      </c>
      <c r="D2003" t="s">
        <v>48</v>
      </c>
      <c r="E2003" t="s">
        <v>307</v>
      </c>
      <c r="F2003" t="s">
        <v>307</v>
      </c>
      <c r="G2003" t="s">
        <v>307</v>
      </c>
      <c r="H2003" t="s">
        <v>307</v>
      </c>
      <c r="I2003" t="s">
        <v>307</v>
      </c>
      <c r="J2003" t="s">
        <v>307</v>
      </c>
      <c r="K2003" t="s">
        <v>307</v>
      </c>
      <c r="L2003" t="s">
        <v>307</v>
      </c>
      <c r="M2003" t="s">
        <v>307</v>
      </c>
      <c r="N2003" t="s">
        <v>307</v>
      </c>
      <c r="O2003" t="s">
        <v>307</v>
      </c>
      <c r="P2003" t="s">
        <v>307</v>
      </c>
      <c r="Q2003" t="s">
        <v>307</v>
      </c>
      <c r="R2003" t="s">
        <v>307</v>
      </c>
      <c r="S2003" t="s">
        <v>307</v>
      </c>
      <c r="T2003" t="s">
        <v>307</v>
      </c>
      <c r="U2003" t="s">
        <v>307</v>
      </c>
      <c r="V2003" t="s">
        <v>307</v>
      </c>
      <c r="W2003" t="s">
        <v>307</v>
      </c>
      <c r="X2003" t="s">
        <v>307</v>
      </c>
      <c r="Y2003" t="s">
        <v>307</v>
      </c>
      <c r="Z2003" t="s">
        <v>307</v>
      </c>
      <c r="AA2003" t="s">
        <v>307</v>
      </c>
      <c r="AB2003" t="s">
        <v>307</v>
      </c>
      <c r="AC2003" t="s">
        <v>307</v>
      </c>
      <c r="AD2003" t="s">
        <v>307</v>
      </c>
      <c r="AE2003" t="s">
        <v>307</v>
      </c>
      <c r="AF2003" t="s">
        <v>307</v>
      </c>
      <c r="AG2003" t="s">
        <v>307</v>
      </c>
      <c r="AH2003" t="s">
        <v>307</v>
      </c>
      <c r="AI2003" t="s">
        <v>307</v>
      </c>
      <c r="AJ2003" t="s">
        <v>307</v>
      </c>
      <c r="AK2003" t="s">
        <v>307</v>
      </c>
      <c r="AL2003" t="s">
        <v>307</v>
      </c>
      <c r="AM2003" t="s">
        <v>307</v>
      </c>
      <c r="AN2003" t="s">
        <v>307</v>
      </c>
      <c r="AO2003" t="s">
        <v>307</v>
      </c>
      <c r="AP2003" t="s">
        <v>307</v>
      </c>
    </row>
    <row r="2004" spans="1:42" x14ac:dyDescent="0.25">
      <c r="A2004">
        <v>315</v>
      </c>
      <c r="B2004" t="s">
        <v>182</v>
      </c>
      <c r="C2004" t="s">
        <v>39</v>
      </c>
      <c r="D2004" t="s">
        <v>51</v>
      </c>
      <c r="E2004" t="s">
        <v>307</v>
      </c>
      <c r="F2004" t="s">
        <v>307</v>
      </c>
      <c r="G2004" t="s">
        <v>307</v>
      </c>
      <c r="H2004" t="s">
        <v>307</v>
      </c>
      <c r="I2004" t="s">
        <v>307</v>
      </c>
      <c r="J2004" t="s">
        <v>307</v>
      </c>
      <c r="K2004" t="s">
        <v>307</v>
      </c>
      <c r="L2004" t="s">
        <v>307</v>
      </c>
      <c r="M2004" t="s">
        <v>307</v>
      </c>
      <c r="N2004" t="s">
        <v>307</v>
      </c>
      <c r="O2004" t="s">
        <v>307</v>
      </c>
      <c r="P2004" t="s">
        <v>307</v>
      </c>
      <c r="Q2004" t="s">
        <v>307</v>
      </c>
      <c r="R2004" t="s">
        <v>307</v>
      </c>
      <c r="S2004" t="s">
        <v>307</v>
      </c>
      <c r="T2004" t="s">
        <v>307</v>
      </c>
      <c r="U2004" t="s">
        <v>307</v>
      </c>
      <c r="V2004" t="s">
        <v>307</v>
      </c>
      <c r="W2004" t="s">
        <v>307</v>
      </c>
      <c r="X2004" t="s">
        <v>307</v>
      </c>
      <c r="Y2004" t="s">
        <v>307</v>
      </c>
      <c r="Z2004" t="s">
        <v>307</v>
      </c>
      <c r="AA2004" t="s">
        <v>307</v>
      </c>
      <c r="AB2004" t="s">
        <v>307</v>
      </c>
      <c r="AC2004" t="s">
        <v>307</v>
      </c>
      <c r="AD2004" t="s">
        <v>307</v>
      </c>
      <c r="AE2004" t="s">
        <v>307</v>
      </c>
      <c r="AF2004" t="s">
        <v>307</v>
      </c>
      <c r="AG2004" t="s">
        <v>307</v>
      </c>
      <c r="AH2004" t="s">
        <v>307</v>
      </c>
      <c r="AI2004" t="s">
        <v>307</v>
      </c>
      <c r="AJ2004" t="s">
        <v>307</v>
      </c>
      <c r="AK2004" t="s">
        <v>307</v>
      </c>
      <c r="AL2004" t="s">
        <v>307</v>
      </c>
      <c r="AM2004" t="s">
        <v>307</v>
      </c>
      <c r="AN2004" t="s">
        <v>307</v>
      </c>
      <c r="AO2004" t="s">
        <v>307</v>
      </c>
      <c r="AP2004" t="s">
        <v>307</v>
      </c>
    </row>
    <row r="2005" spans="1:42" x14ac:dyDescent="0.25">
      <c r="A2005">
        <v>315</v>
      </c>
      <c r="B2005" t="s">
        <v>182</v>
      </c>
      <c r="C2005" t="s">
        <v>46</v>
      </c>
      <c r="D2005" t="s">
        <v>65</v>
      </c>
      <c r="E2005" t="s">
        <v>307</v>
      </c>
      <c r="F2005" t="s">
        <v>307</v>
      </c>
      <c r="G2005" t="s">
        <v>307</v>
      </c>
      <c r="H2005" t="s">
        <v>307</v>
      </c>
      <c r="I2005" t="s">
        <v>307</v>
      </c>
      <c r="J2005" t="s">
        <v>307</v>
      </c>
      <c r="K2005" t="s">
        <v>307</v>
      </c>
      <c r="L2005" t="s">
        <v>307</v>
      </c>
      <c r="M2005" t="s">
        <v>307</v>
      </c>
      <c r="N2005" t="s">
        <v>307</v>
      </c>
      <c r="O2005" t="s">
        <v>307</v>
      </c>
      <c r="P2005" t="s">
        <v>307</v>
      </c>
      <c r="Q2005" t="s">
        <v>307</v>
      </c>
      <c r="R2005" t="s">
        <v>307</v>
      </c>
      <c r="S2005" t="s">
        <v>307</v>
      </c>
      <c r="T2005" t="s">
        <v>307</v>
      </c>
      <c r="U2005" t="s">
        <v>307</v>
      </c>
      <c r="V2005" t="s">
        <v>307</v>
      </c>
      <c r="W2005" t="s">
        <v>307</v>
      </c>
      <c r="X2005" t="s">
        <v>307</v>
      </c>
      <c r="Y2005" t="s">
        <v>307</v>
      </c>
      <c r="Z2005" t="s">
        <v>307</v>
      </c>
    </row>
    <row r="2006" spans="1:42" x14ac:dyDescent="0.25">
      <c r="A2006">
        <v>315</v>
      </c>
      <c r="B2006" t="s">
        <v>182</v>
      </c>
      <c r="C2006" t="s">
        <v>46</v>
      </c>
      <c r="D2006" t="s">
        <v>66</v>
      </c>
      <c r="E2006" t="s">
        <v>307</v>
      </c>
      <c r="F2006" t="s">
        <v>307</v>
      </c>
      <c r="G2006" t="s">
        <v>307</v>
      </c>
      <c r="H2006" t="s">
        <v>307</v>
      </c>
      <c r="I2006" t="s">
        <v>307</v>
      </c>
      <c r="J2006" t="s">
        <v>307</v>
      </c>
      <c r="K2006" t="s">
        <v>307</v>
      </c>
      <c r="L2006" t="s">
        <v>307</v>
      </c>
      <c r="M2006" t="s">
        <v>307</v>
      </c>
      <c r="N2006" t="s">
        <v>307</v>
      </c>
      <c r="O2006" t="s">
        <v>307</v>
      </c>
      <c r="P2006" t="s">
        <v>307</v>
      </c>
      <c r="Q2006" t="s">
        <v>307</v>
      </c>
      <c r="R2006" t="s">
        <v>307</v>
      </c>
      <c r="S2006" t="s">
        <v>307</v>
      </c>
      <c r="T2006" t="s">
        <v>307</v>
      </c>
      <c r="U2006" t="s">
        <v>307</v>
      </c>
      <c r="V2006" t="s">
        <v>307</v>
      </c>
      <c r="W2006" t="s">
        <v>307</v>
      </c>
      <c r="X2006" t="s">
        <v>307</v>
      </c>
      <c r="Y2006" t="s">
        <v>307</v>
      </c>
      <c r="Z2006" t="s">
        <v>307</v>
      </c>
    </row>
    <row r="2007" spans="1:42" x14ac:dyDescent="0.25">
      <c r="A2007">
        <v>315</v>
      </c>
      <c r="B2007" t="s">
        <v>182</v>
      </c>
      <c r="C2007" t="s">
        <v>46</v>
      </c>
      <c r="D2007" t="s">
        <v>67</v>
      </c>
      <c r="E2007" t="s">
        <v>307</v>
      </c>
      <c r="F2007" t="s">
        <v>307</v>
      </c>
      <c r="G2007" t="s">
        <v>307</v>
      </c>
      <c r="H2007" t="s">
        <v>307</v>
      </c>
      <c r="I2007" t="s">
        <v>307</v>
      </c>
      <c r="J2007" t="s">
        <v>307</v>
      </c>
      <c r="K2007" t="s">
        <v>307</v>
      </c>
      <c r="L2007" t="s">
        <v>307</v>
      </c>
      <c r="M2007" t="s">
        <v>307</v>
      </c>
      <c r="N2007" t="s">
        <v>307</v>
      </c>
      <c r="O2007" t="s">
        <v>307</v>
      </c>
      <c r="P2007" t="s">
        <v>307</v>
      </c>
      <c r="Q2007" t="s">
        <v>307</v>
      </c>
      <c r="R2007" t="s">
        <v>307</v>
      </c>
      <c r="S2007" t="s">
        <v>307</v>
      </c>
      <c r="T2007" t="s">
        <v>307</v>
      </c>
      <c r="U2007" t="s">
        <v>307</v>
      </c>
      <c r="V2007" t="s">
        <v>307</v>
      </c>
      <c r="W2007" t="s">
        <v>307</v>
      </c>
      <c r="X2007" t="s">
        <v>307</v>
      </c>
      <c r="Y2007" t="s">
        <v>307</v>
      </c>
      <c r="Z2007" t="s">
        <v>307</v>
      </c>
    </row>
    <row r="2008" spans="1:42" x14ac:dyDescent="0.25">
      <c r="A2008">
        <v>315</v>
      </c>
      <c r="B2008" t="s">
        <v>182</v>
      </c>
      <c r="C2008" t="s">
        <v>46</v>
      </c>
      <c r="D2008" t="s">
        <v>68</v>
      </c>
      <c r="E2008" t="s">
        <v>307</v>
      </c>
      <c r="F2008" t="s">
        <v>307</v>
      </c>
      <c r="G2008" t="s">
        <v>307</v>
      </c>
      <c r="H2008" t="s">
        <v>307</v>
      </c>
      <c r="I2008" t="s">
        <v>307</v>
      </c>
      <c r="J2008" t="s">
        <v>307</v>
      </c>
      <c r="K2008" t="s">
        <v>307</v>
      </c>
      <c r="L2008" t="s">
        <v>307</v>
      </c>
      <c r="M2008" t="s">
        <v>307</v>
      </c>
      <c r="N2008" t="s">
        <v>307</v>
      </c>
      <c r="O2008" t="s">
        <v>307</v>
      </c>
      <c r="P2008" t="s">
        <v>307</v>
      </c>
      <c r="Q2008" t="s">
        <v>307</v>
      </c>
      <c r="R2008" t="s">
        <v>307</v>
      </c>
      <c r="S2008" t="s">
        <v>307</v>
      </c>
      <c r="T2008" t="s">
        <v>307</v>
      </c>
      <c r="U2008" t="s">
        <v>307</v>
      </c>
      <c r="V2008" t="s">
        <v>307</v>
      </c>
      <c r="W2008" t="s">
        <v>307</v>
      </c>
      <c r="X2008" t="s">
        <v>307</v>
      </c>
      <c r="Y2008" t="s">
        <v>307</v>
      </c>
      <c r="Z2008" t="s">
        <v>307</v>
      </c>
    </row>
    <row r="2009" spans="1:42" x14ac:dyDescent="0.25">
      <c r="A2009">
        <v>315</v>
      </c>
      <c r="B2009" t="s">
        <v>182</v>
      </c>
      <c r="C2009" t="s">
        <v>46</v>
      </c>
      <c r="D2009" t="s">
        <v>69</v>
      </c>
      <c r="E2009" t="s">
        <v>307</v>
      </c>
      <c r="F2009" t="s">
        <v>307</v>
      </c>
      <c r="G2009" t="s">
        <v>307</v>
      </c>
      <c r="H2009" t="s">
        <v>307</v>
      </c>
      <c r="I2009" t="s">
        <v>307</v>
      </c>
      <c r="J2009" t="s">
        <v>307</v>
      </c>
      <c r="K2009" t="s">
        <v>307</v>
      </c>
      <c r="L2009" t="s">
        <v>307</v>
      </c>
      <c r="M2009" t="s">
        <v>307</v>
      </c>
      <c r="N2009" t="s">
        <v>307</v>
      </c>
      <c r="O2009" t="s">
        <v>307</v>
      </c>
      <c r="P2009" t="s">
        <v>307</v>
      </c>
      <c r="Q2009" t="s">
        <v>307</v>
      </c>
      <c r="R2009" t="s">
        <v>307</v>
      </c>
      <c r="S2009" t="s">
        <v>307</v>
      </c>
      <c r="T2009" t="s">
        <v>307</v>
      </c>
      <c r="U2009" t="s">
        <v>307</v>
      </c>
      <c r="V2009" t="s">
        <v>307</v>
      </c>
      <c r="W2009" t="s">
        <v>307</v>
      </c>
      <c r="X2009" t="s">
        <v>307</v>
      </c>
      <c r="Y2009" t="s">
        <v>307</v>
      </c>
      <c r="Z2009" t="s">
        <v>307</v>
      </c>
    </row>
    <row r="2010" spans="1:42" x14ac:dyDescent="0.25">
      <c r="A2010">
        <v>315</v>
      </c>
      <c r="B2010" t="s">
        <v>182</v>
      </c>
      <c r="C2010" t="s">
        <v>46</v>
      </c>
      <c r="D2010" t="s">
        <v>70</v>
      </c>
      <c r="E2010" t="s">
        <v>307</v>
      </c>
      <c r="F2010" t="s">
        <v>307</v>
      </c>
      <c r="G2010" t="s">
        <v>307</v>
      </c>
      <c r="H2010" t="s">
        <v>307</v>
      </c>
      <c r="I2010" t="s">
        <v>307</v>
      </c>
      <c r="J2010" t="s">
        <v>307</v>
      </c>
      <c r="K2010" t="s">
        <v>307</v>
      </c>
      <c r="L2010" t="s">
        <v>307</v>
      </c>
      <c r="M2010" t="s">
        <v>307</v>
      </c>
      <c r="N2010" t="s">
        <v>307</v>
      </c>
      <c r="O2010" t="s">
        <v>307</v>
      </c>
      <c r="P2010" t="s">
        <v>307</v>
      </c>
      <c r="Q2010" t="s">
        <v>307</v>
      </c>
      <c r="R2010" t="s">
        <v>307</v>
      </c>
      <c r="S2010" t="s">
        <v>307</v>
      </c>
      <c r="T2010" t="s">
        <v>307</v>
      </c>
      <c r="U2010" t="s">
        <v>307</v>
      </c>
      <c r="V2010" t="s">
        <v>307</v>
      </c>
      <c r="W2010" t="s">
        <v>307</v>
      </c>
      <c r="X2010" t="s">
        <v>307</v>
      </c>
      <c r="Y2010" t="s">
        <v>307</v>
      </c>
      <c r="Z2010" t="s">
        <v>307</v>
      </c>
    </row>
    <row r="2011" spans="1:42" x14ac:dyDescent="0.25">
      <c r="A2011">
        <v>315</v>
      </c>
      <c r="B2011" t="s">
        <v>182</v>
      </c>
      <c r="C2011" t="s">
        <v>46</v>
      </c>
      <c r="D2011" t="s">
        <v>71</v>
      </c>
      <c r="E2011" t="s">
        <v>307</v>
      </c>
      <c r="F2011" t="s">
        <v>307</v>
      </c>
      <c r="G2011" t="s">
        <v>307</v>
      </c>
      <c r="H2011" t="s">
        <v>307</v>
      </c>
      <c r="I2011" t="s">
        <v>307</v>
      </c>
      <c r="J2011" t="s">
        <v>307</v>
      </c>
      <c r="K2011" t="s">
        <v>307</v>
      </c>
      <c r="L2011" t="s">
        <v>307</v>
      </c>
      <c r="M2011" t="s">
        <v>307</v>
      </c>
      <c r="N2011" t="s">
        <v>307</v>
      </c>
      <c r="O2011" t="s">
        <v>307</v>
      </c>
      <c r="P2011" t="s">
        <v>307</v>
      </c>
      <c r="Q2011" t="s">
        <v>307</v>
      </c>
      <c r="R2011" t="s">
        <v>307</v>
      </c>
      <c r="S2011" t="s">
        <v>307</v>
      </c>
      <c r="T2011" t="s">
        <v>307</v>
      </c>
      <c r="U2011" t="s">
        <v>307</v>
      </c>
      <c r="V2011" t="s">
        <v>307</v>
      </c>
      <c r="W2011" t="s">
        <v>307</v>
      </c>
      <c r="X2011" t="s">
        <v>307</v>
      </c>
      <c r="Y2011" t="s">
        <v>307</v>
      </c>
      <c r="Z2011" t="s">
        <v>307</v>
      </c>
    </row>
    <row r="2012" spans="1:42" x14ac:dyDescent="0.25">
      <c r="A2012">
        <v>315</v>
      </c>
      <c r="B2012" t="s">
        <v>182</v>
      </c>
      <c r="C2012" t="s">
        <v>46</v>
      </c>
      <c r="D2012" t="s">
        <v>72</v>
      </c>
      <c r="E2012" t="s">
        <v>307</v>
      </c>
      <c r="F2012" t="s">
        <v>307</v>
      </c>
      <c r="G2012" t="s">
        <v>307</v>
      </c>
      <c r="H2012" t="s">
        <v>307</v>
      </c>
      <c r="I2012" t="s">
        <v>307</v>
      </c>
      <c r="J2012" t="s">
        <v>307</v>
      </c>
      <c r="K2012" t="s">
        <v>307</v>
      </c>
      <c r="L2012" t="s">
        <v>307</v>
      </c>
      <c r="M2012" t="s">
        <v>307</v>
      </c>
      <c r="N2012" t="s">
        <v>307</v>
      </c>
      <c r="O2012" t="s">
        <v>307</v>
      </c>
      <c r="P2012" t="s">
        <v>307</v>
      </c>
      <c r="Q2012" t="s">
        <v>307</v>
      </c>
      <c r="R2012" t="s">
        <v>307</v>
      </c>
      <c r="S2012" t="s">
        <v>307</v>
      </c>
      <c r="T2012" t="s">
        <v>307</v>
      </c>
      <c r="U2012" t="s">
        <v>307</v>
      </c>
      <c r="V2012" t="s">
        <v>307</v>
      </c>
      <c r="W2012" t="s">
        <v>307</v>
      </c>
      <c r="X2012" t="s">
        <v>307</v>
      </c>
      <c r="Y2012" t="s">
        <v>307</v>
      </c>
      <c r="Z2012" t="s">
        <v>307</v>
      </c>
    </row>
    <row r="2013" spans="1:42" x14ac:dyDescent="0.25">
      <c r="A2013">
        <v>315</v>
      </c>
      <c r="B2013" t="s">
        <v>182</v>
      </c>
      <c r="C2013" t="s">
        <v>46</v>
      </c>
      <c r="D2013" t="s">
        <v>47</v>
      </c>
      <c r="E2013" t="s">
        <v>307</v>
      </c>
      <c r="F2013" t="s">
        <v>307</v>
      </c>
      <c r="G2013" t="s">
        <v>307</v>
      </c>
      <c r="H2013" t="s">
        <v>307</v>
      </c>
      <c r="I2013" t="s">
        <v>307</v>
      </c>
      <c r="J2013" t="s">
        <v>307</v>
      </c>
      <c r="K2013" t="s">
        <v>307</v>
      </c>
      <c r="L2013" t="s">
        <v>307</v>
      </c>
      <c r="M2013" t="s">
        <v>307</v>
      </c>
      <c r="N2013" t="s">
        <v>307</v>
      </c>
      <c r="O2013" t="s">
        <v>307</v>
      </c>
      <c r="P2013" t="s">
        <v>307</v>
      </c>
      <c r="Q2013" t="s">
        <v>307</v>
      </c>
      <c r="R2013" t="s">
        <v>307</v>
      </c>
      <c r="S2013" t="s">
        <v>307</v>
      </c>
      <c r="T2013" t="s">
        <v>307</v>
      </c>
      <c r="U2013" t="s">
        <v>307</v>
      </c>
      <c r="V2013" t="s">
        <v>307</v>
      </c>
      <c r="W2013" t="s">
        <v>307</v>
      </c>
      <c r="X2013" t="s">
        <v>307</v>
      </c>
      <c r="Y2013" t="s">
        <v>307</v>
      </c>
      <c r="Z2013" t="s">
        <v>307</v>
      </c>
    </row>
    <row r="2014" spans="1:42" x14ac:dyDescent="0.25">
      <c r="A2014">
        <v>315</v>
      </c>
      <c r="B2014" t="s">
        <v>182</v>
      </c>
      <c r="C2014" t="s">
        <v>46</v>
      </c>
      <c r="D2014" t="s">
        <v>48</v>
      </c>
      <c r="E2014" t="s">
        <v>307</v>
      </c>
      <c r="F2014" t="s">
        <v>307</v>
      </c>
      <c r="G2014" t="s">
        <v>307</v>
      </c>
      <c r="H2014" t="s">
        <v>307</v>
      </c>
      <c r="I2014" t="s">
        <v>307</v>
      </c>
      <c r="J2014" t="s">
        <v>307</v>
      </c>
      <c r="K2014" t="s">
        <v>307</v>
      </c>
      <c r="L2014" t="s">
        <v>307</v>
      </c>
      <c r="M2014" t="s">
        <v>307</v>
      </c>
      <c r="N2014" t="s">
        <v>307</v>
      </c>
      <c r="O2014" t="s">
        <v>307</v>
      </c>
      <c r="P2014" t="s">
        <v>307</v>
      </c>
      <c r="Q2014" t="s">
        <v>307</v>
      </c>
      <c r="R2014" t="s">
        <v>307</v>
      </c>
      <c r="S2014" t="s">
        <v>307</v>
      </c>
      <c r="T2014" t="s">
        <v>307</v>
      </c>
      <c r="U2014" t="s">
        <v>307</v>
      </c>
      <c r="V2014" t="s">
        <v>307</v>
      </c>
      <c r="W2014" t="s">
        <v>307</v>
      </c>
      <c r="X2014" t="s">
        <v>307</v>
      </c>
      <c r="Y2014" t="s">
        <v>307</v>
      </c>
      <c r="Z2014" t="s">
        <v>307</v>
      </c>
    </row>
    <row r="2015" spans="1:42" x14ac:dyDescent="0.25">
      <c r="A2015">
        <v>315</v>
      </c>
      <c r="B2015" t="s">
        <v>182</v>
      </c>
      <c r="C2015" t="s">
        <v>46</v>
      </c>
      <c r="D2015" t="s">
        <v>49</v>
      </c>
      <c r="E2015" t="s">
        <v>307</v>
      </c>
      <c r="F2015" t="s">
        <v>307</v>
      </c>
      <c r="G2015" t="s">
        <v>307</v>
      </c>
      <c r="H2015" t="s">
        <v>307</v>
      </c>
      <c r="I2015" t="s">
        <v>307</v>
      </c>
      <c r="J2015" t="s">
        <v>307</v>
      </c>
      <c r="K2015" t="s">
        <v>307</v>
      </c>
      <c r="L2015" t="s">
        <v>307</v>
      </c>
      <c r="M2015" t="s">
        <v>307</v>
      </c>
      <c r="N2015" t="s">
        <v>307</v>
      </c>
      <c r="O2015" t="s">
        <v>307</v>
      </c>
      <c r="P2015" t="s">
        <v>307</v>
      </c>
      <c r="Q2015" t="s">
        <v>307</v>
      </c>
      <c r="R2015" t="s">
        <v>307</v>
      </c>
      <c r="S2015" t="s">
        <v>307</v>
      </c>
      <c r="T2015" t="s">
        <v>307</v>
      </c>
      <c r="U2015" t="s">
        <v>307</v>
      </c>
      <c r="V2015" t="s">
        <v>307</v>
      </c>
      <c r="W2015" t="s">
        <v>307</v>
      </c>
      <c r="X2015" t="s">
        <v>307</v>
      </c>
      <c r="Y2015" t="s">
        <v>307</v>
      </c>
      <c r="Z2015" t="s">
        <v>307</v>
      </c>
    </row>
    <row r="2016" spans="1:42" x14ac:dyDescent="0.25">
      <c r="A2016">
        <v>315</v>
      </c>
      <c r="B2016" t="s">
        <v>182</v>
      </c>
      <c r="C2016" t="s">
        <v>41</v>
      </c>
      <c r="D2016" t="s">
        <v>48</v>
      </c>
      <c r="E2016" t="s">
        <v>307</v>
      </c>
      <c r="F2016" t="s">
        <v>307</v>
      </c>
      <c r="G2016" t="s">
        <v>307</v>
      </c>
      <c r="H2016" t="s">
        <v>307</v>
      </c>
      <c r="I2016" t="s">
        <v>307</v>
      </c>
      <c r="J2016" t="s">
        <v>307</v>
      </c>
      <c r="K2016" t="s">
        <v>307</v>
      </c>
      <c r="L2016" t="s">
        <v>307</v>
      </c>
      <c r="M2016" t="s">
        <v>307</v>
      </c>
      <c r="N2016" t="s">
        <v>307</v>
      </c>
      <c r="O2016" t="s">
        <v>307</v>
      </c>
      <c r="P2016" t="s">
        <v>307</v>
      </c>
      <c r="Q2016" t="s">
        <v>307</v>
      </c>
      <c r="R2016" t="s">
        <v>307</v>
      </c>
      <c r="S2016" t="s">
        <v>307</v>
      </c>
      <c r="T2016" t="s">
        <v>307</v>
      </c>
      <c r="U2016" t="s">
        <v>307</v>
      </c>
      <c r="V2016" t="s">
        <v>307</v>
      </c>
      <c r="W2016" t="s">
        <v>307</v>
      </c>
      <c r="X2016" t="s">
        <v>307</v>
      </c>
      <c r="Y2016" t="s">
        <v>307</v>
      </c>
      <c r="Z2016" t="s">
        <v>307</v>
      </c>
    </row>
    <row r="2017" spans="1:45" x14ac:dyDescent="0.25">
      <c r="A2017">
        <v>315</v>
      </c>
      <c r="B2017" t="s">
        <v>182</v>
      </c>
      <c r="C2017" t="s">
        <v>459</v>
      </c>
      <c r="D2017" t="s">
        <v>48</v>
      </c>
      <c r="E2017" t="s">
        <v>307</v>
      </c>
      <c r="F2017" t="s">
        <v>307</v>
      </c>
      <c r="G2017" t="s">
        <v>307</v>
      </c>
      <c r="H2017" t="s">
        <v>307</v>
      </c>
      <c r="I2017" t="s">
        <v>307</v>
      </c>
      <c r="J2017" t="s">
        <v>307</v>
      </c>
      <c r="K2017" t="s">
        <v>307</v>
      </c>
      <c r="L2017" t="s">
        <v>307</v>
      </c>
      <c r="M2017" t="s">
        <v>307</v>
      </c>
      <c r="N2017" t="s">
        <v>307</v>
      </c>
      <c r="O2017" t="s">
        <v>307</v>
      </c>
      <c r="P2017" t="s">
        <v>307</v>
      </c>
      <c r="Q2017" t="s">
        <v>307</v>
      </c>
    </row>
    <row r="2018" spans="1:45" x14ac:dyDescent="0.25">
      <c r="A2018">
        <v>315</v>
      </c>
      <c r="B2018" t="s">
        <v>182</v>
      </c>
      <c r="C2018" t="s">
        <v>304</v>
      </c>
      <c r="D2018" t="s">
        <v>48</v>
      </c>
      <c r="E2018" t="s">
        <v>307</v>
      </c>
      <c r="F2018" t="s">
        <v>307</v>
      </c>
      <c r="G2018" t="s">
        <v>307</v>
      </c>
      <c r="H2018" t="s">
        <v>307</v>
      </c>
      <c r="I2018" t="s">
        <v>307</v>
      </c>
      <c r="J2018" t="s">
        <v>307</v>
      </c>
      <c r="K2018" t="s">
        <v>307</v>
      </c>
      <c r="L2018" t="s">
        <v>307</v>
      </c>
      <c r="M2018" t="s">
        <v>307</v>
      </c>
      <c r="N2018" t="s">
        <v>307</v>
      </c>
      <c r="O2018" t="s">
        <v>307</v>
      </c>
      <c r="P2018" t="s">
        <v>307</v>
      </c>
      <c r="Q2018" t="s">
        <v>307</v>
      </c>
    </row>
    <row r="2019" spans="1:45" x14ac:dyDescent="0.25">
      <c r="A2019">
        <v>315</v>
      </c>
      <c r="B2019" t="s">
        <v>182</v>
      </c>
      <c r="C2019" t="s">
        <v>433</v>
      </c>
      <c r="D2019" t="s">
        <v>48</v>
      </c>
      <c r="E2019" t="s">
        <v>307</v>
      </c>
      <c r="F2019" t="s">
        <v>307</v>
      </c>
      <c r="G2019" t="s">
        <v>307</v>
      </c>
      <c r="H2019" t="s">
        <v>307</v>
      </c>
      <c r="I2019" t="s">
        <v>307</v>
      </c>
      <c r="J2019" t="s">
        <v>307</v>
      </c>
      <c r="K2019" t="s">
        <v>307</v>
      </c>
      <c r="L2019" t="s">
        <v>307</v>
      </c>
      <c r="M2019" t="s">
        <v>307</v>
      </c>
      <c r="N2019" t="s">
        <v>307</v>
      </c>
      <c r="O2019" t="s">
        <v>307</v>
      </c>
      <c r="P2019" t="s">
        <v>307</v>
      </c>
      <c r="Q2019" t="s">
        <v>307</v>
      </c>
    </row>
    <row r="2020" spans="1:45" x14ac:dyDescent="0.25">
      <c r="A2020">
        <v>315</v>
      </c>
      <c r="B2020" t="s">
        <v>182</v>
      </c>
      <c r="C2020" t="s">
        <v>305</v>
      </c>
      <c r="D2020" t="s">
        <v>48</v>
      </c>
      <c r="E2020" t="s">
        <v>307</v>
      </c>
      <c r="F2020" t="s">
        <v>307</v>
      </c>
      <c r="G2020" t="s">
        <v>307</v>
      </c>
      <c r="H2020" t="s">
        <v>307</v>
      </c>
      <c r="I2020" t="s">
        <v>307</v>
      </c>
      <c r="J2020" t="s">
        <v>307</v>
      </c>
      <c r="K2020" t="s">
        <v>307</v>
      </c>
      <c r="L2020" t="s">
        <v>307</v>
      </c>
      <c r="M2020" t="s">
        <v>307</v>
      </c>
      <c r="N2020" t="s">
        <v>307</v>
      </c>
      <c r="O2020" t="s">
        <v>307</v>
      </c>
      <c r="P2020" t="s">
        <v>307</v>
      </c>
      <c r="Q2020" t="s">
        <v>307</v>
      </c>
    </row>
    <row r="2021" spans="1:45" x14ac:dyDescent="0.25">
      <c r="A2021">
        <v>315</v>
      </c>
      <c r="B2021" t="s">
        <v>182</v>
      </c>
      <c r="C2021" t="s">
        <v>306</v>
      </c>
      <c r="D2021" t="s">
        <v>48</v>
      </c>
      <c r="E2021" t="s">
        <v>307</v>
      </c>
      <c r="F2021" t="s">
        <v>307</v>
      </c>
      <c r="G2021" t="s">
        <v>307</v>
      </c>
      <c r="H2021" t="s">
        <v>307</v>
      </c>
      <c r="I2021" t="s">
        <v>307</v>
      </c>
      <c r="J2021" t="s">
        <v>307</v>
      </c>
      <c r="K2021" t="s">
        <v>307</v>
      </c>
      <c r="L2021" t="s">
        <v>307</v>
      </c>
      <c r="M2021" t="s">
        <v>307</v>
      </c>
      <c r="N2021" t="s">
        <v>307</v>
      </c>
      <c r="O2021" t="s">
        <v>307</v>
      </c>
      <c r="P2021" t="s">
        <v>307</v>
      </c>
      <c r="Q2021" t="s">
        <v>307</v>
      </c>
    </row>
    <row r="2022" spans="1:45" x14ac:dyDescent="0.25">
      <c r="A2022">
        <v>315</v>
      </c>
      <c r="B2022" t="s">
        <v>182</v>
      </c>
      <c r="C2022" t="s">
        <v>44</v>
      </c>
      <c r="D2022" t="s">
        <v>54</v>
      </c>
      <c r="E2022" t="s">
        <v>307</v>
      </c>
      <c r="F2022" t="s">
        <v>307</v>
      </c>
      <c r="G2022" t="s">
        <v>307</v>
      </c>
      <c r="H2022" t="s">
        <v>307</v>
      </c>
      <c r="I2022" t="s">
        <v>307</v>
      </c>
      <c r="J2022" t="s">
        <v>307</v>
      </c>
      <c r="K2022" t="s">
        <v>307</v>
      </c>
      <c r="L2022" t="s">
        <v>307</v>
      </c>
      <c r="M2022" t="s">
        <v>307</v>
      </c>
      <c r="N2022" t="s">
        <v>307</v>
      </c>
      <c r="O2022" t="s">
        <v>307</v>
      </c>
      <c r="P2022" t="s">
        <v>307</v>
      </c>
      <c r="Q2022" t="s">
        <v>307</v>
      </c>
      <c r="R2022" t="s">
        <v>307</v>
      </c>
      <c r="S2022" t="s">
        <v>307</v>
      </c>
      <c r="T2022" t="s">
        <v>307</v>
      </c>
      <c r="U2022" t="s">
        <v>307</v>
      </c>
      <c r="V2022" t="s">
        <v>307</v>
      </c>
      <c r="W2022" t="s">
        <v>307</v>
      </c>
    </row>
    <row r="2023" spans="1:45" x14ac:dyDescent="0.25">
      <c r="A2023">
        <v>315</v>
      </c>
      <c r="B2023" t="s">
        <v>182</v>
      </c>
      <c r="C2023" t="s">
        <v>44</v>
      </c>
      <c r="D2023" t="s">
        <v>55</v>
      </c>
      <c r="E2023" t="s">
        <v>307</v>
      </c>
      <c r="F2023" t="s">
        <v>307</v>
      </c>
      <c r="G2023" t="s">
        <v>307</v>
      </c>
      <c r="H2023" t="s">
        <v>307</v>
      </c>
      <c r="I2023" t="s">
        <v>307</v>
      </c>
      <c r="J2023" t="s">
        <v>307</v>
      </c>
      <c r="K2023" t="s">
        <v>307</v>
      </c>
      <c r="L2023" t="s">
        <v>307</v>
      </c>
      <c r="M2023" t="s">
        <v>307</v>
      </c>
      <c r="N2023" t="s">
        <v>307</v>
      </c>
      <c r="O2023" t="s">
        <v>307</v>
      </c>
      <c r="P2023" t="s">
        <v>307</v>
      </c>
      <c r="Q2023" t="s">
        <v>307</v>
      </c>
      <c r="R2023" t="s">
        <v>307</v>
      </c>
      <c r="S2023" t="s">
        <v>307</v>
      </c>
      <c r="T2023" t="s">
        <v>307</v>
      </c>
      <c r="U2023" t="s">
        <v>307</v>
      </c>
      <c r="V2023" t="s">
        <v>307</v>
      </c>
      <c r="W2023" t="s">
        <v>307</v>
      </c>
    </row>
    <row r="2024" spans="1:45" x14ac:dyDescent="0.25">
      <c r="A2024">
        <v>315</v>
      </c>
      <c r="B2024" t="s">
        <v>182</v>
      </c>
      <c r="C2024" t="s">
        <v>44</v>
      </c>
      <c r="D2024" t="s">
        <v>56</v>
      </c>
      <c r="E2024" t="s">
        <v>307</v>
      </c>
      <c r="F2024" t="s">
        <v>307</v>
      </c>
      <c r="G2024" t="s">
        <v>307</v>
      </c>
      <c r="H2024" t="s">
        <v>307</v>
      </c>
      <c r="I2024" t="s">
        <v>307</v>
      </c>
      <c r="J2024" t="s">
        <v>307</v>
      </c>
      <c r="K2024" t="s">
        <v>307</v>
      </c>
      <c r="L2024" t="s">
        <v>307</v>
      </c>
      <c r="M2024" t="s">
        <v>307</v>
      </c>
      <c r="N2024" t="s">
        <v>307</v>
      </c>
      <c r="O2024" t="s">
        <v>307</v>
      </c>
      <c r="P2024" t="s">
        <v>307</v>
      </c>
      <c r="Q2024" t="s">
        <v>307</v>
      </c>
      <c r="R2024" t="s">
        <v>307</v>
      </c>
      <c r="S2024" t="s">
        <v>307</v>
      </c>
      <c r="T2024" t="s">
        <v>307</v>
      </c>
      <c r="U2024" t="s">
        <v>307</v>
      </c>
      <c r="V2024" t="s">
        <v>307</v>
      </c>
      <c r="W2024" t="s">
        <v>307</v>
      </c>
    </row>
    <row r="2025" spans="1:45" x14ac:dyDescent="0.25">
      <c r="A2025">
        <v>315</v>
      </c>
      <c r="B2025" t="s">
        <v>182</v>
      </c>
      <c r="C2025" t="s">
        <v>44</v>
      </c>
      <c r="D2025" t="s">
        <v>57</v>
      </c>
      <c r="E2025" t="s">
        <v>307</v>
      </c>
      <c r="F2025" t="s">
        <v>307</v>
      </c>
      <c r="G2025" t="s">
        <v>307</v>
      </c>
      <c r="H2025" t="s">
        <v>307</v>
      </c>
      <c r="I2025" t="s">
        <v>307</v>
      </c>
      <c r="J2025" t="s">
        <v>307</v>
      </c>
      <c r="K2025" t="s">
        <v>307</v>
      </c>
      <c r="L2025" t="s">
        <v>307</v>
      </c>
      <c r="M2025" t="s">
        <v>307</v>
      </c>
      <c r="N2025" t="s">
        <v>307</v>
      </c>
      <c r="O2025" t="s">
        <v>307</v>
      </c>
      <c r="P2025" t="s">
        <v>307</v>
      </c>
      <c r="Q2025" t="s">
        <v>307</v>
      </c>
      <c r="R2025" t="s">
        <v>307</v>
      </c>
      <c r="S2025" t="s">
        <v>307</v>
      </c>
      <c r="T2025" t="s">
        <v>307</v>
      </c>
      <c r="U2025" t="s">
        <v>307</v>
      </c>
      <c r="V2025" t="s">
        <v>307</v>
      </c>
      <c r="W2025" t="s">
        <v>307</v>
      </c>
    </row>
    <row r="2026" spans="1:45" x14ac:dyDescent="0.25">
      <c r="A2026">
        <v>315</v>
      </c>
      <c r="B2026" t="s">
        <v>182</v>
      </c>
      <c r="C2026" t="s">
        <v>44</v>
      </c>
      <c r="D2026" t="s">
        <v>58</v>
      </c>
      <c r="E2026" t="s">
        <v>307</v>
      </c>
      <c r="F2026" t="s">
        <v>307</v>
      </c>
      <c r="G2026" t="s">
        <v>307</v>
      </c>
      <c r="H2026" t="s">
        <v>307</v>
      </c>
      <c r="I2026" t="s">
        <v>307</v>
      </c>
      <c r="J2026" t="s">
        <v>307</v>
      </c>
      <c r="K2026" t="s">
        <v>307</v>
      </c>
      <c r="L2026" t="s">
        <v>307</v>
      </c>
      <c r="M2026" t="s">
        <v>307</v>
      </c>
      <c r="N2026" t="s">
        <v>307</v>
      </c>
      <c r="O2026" t="s">
        <v>307</v>
      </c>
      <c r="P2026" t="s">
        <v>307</v>
      </c>
      <c r="Q2026" t="s">
        <v>307</v>
      </c>
      <c r="R2026" t="s">
        <v>307</v>
      </c>
      <c r="S2026" t="s">
        <v>307</v>
      </c>
      <c r="T2026" t="s">
        <v>307</v>
      </c>
      <c r="U2026" t="s">
        <v>307</v>
      </c>
      <c r="V2026" t="s">
        <v>307</v>
      </c>
      <c r="W2026" t="s">
        <v>307</v>
      </c>
    </row>
    <row r="2027" spans="1:45" x14ac:dyDescent="0.25">
      <c r="A2027">
        <v>315</v>
      </c>
      <c r="B2027" t="s">
        <v>182</v>
      </c>
      <c r="C2027" t="s">
        <v>44</v>
      </c>
      <c r="D2027" t="s">
        <v>59</v>
      </c>
      <c r="E2027" t="s">
        <v>307</v>
      </c>
      <c r="F2027" t="s">
        <v>307</v>
      </c>
      <c r="G2027" t="s">
        <v>307</v>
      </c>
      <c r="H2027" t="s">
        <v>307</v>
      </c>
      <c r="I2027" t="s">
        <v>307</v>
      </c>
      <c r="J2027" t="s">
        <v>307</v>
      </c>
      <c r="K2027" t="s">
        <v>307</v>
      </c>
      <c r="L2027" t="s">
        <v>307</v>
      </c>
      <c r="M2027" t="s">
        <v>307</v>
      </c>
      <c r="N2027" t="s">
        <v>307</v>
      </c>
      <c r="O2027" t="s">
        <v>307</v>
      </c>
      <c r="P2027" t="s">
        <v>307</v>
      </c>
      <c r="Q2027" t="s">
        <v>307</v>
      </c>
      <c r="R2027" t="s">
        <v>307</v>
      </c>
      <c r="S2027" t="s">
        <v>307</v>
      </c>
      <c r="T2027" t="s">
        <v>307</v>
      </c>
      <c r="U2027" t="s">
        <v>307</v>
      </c>
      <c r="V2027" t="s">
        <v>307</v>
      </c>
      <c r="W2027" t="s">
        <v>307</v>
      </c>
    </row>
    <row r="2028" spans="1:45" x14ac:dyDescent="0.25">
      <c r="A2028">
        <v>315</v>
      </c>
      <c r="B2028" t="s">
        <v>182</v>
      </c>
      <c r="C2028" t="s">
        <v>44</v>
      </c>
      <c r="D2028" t="s">
        <v>60</v>
      </c>
      <c r="E2028" t="s">
        <v>307</v>
      </c>
      <c r="F2028" t="s">
        <v>307</v>
      </c>
      <c r="G2028" t="s">
        <v>307</v>
      </c>
      <c r="H2028" t="s">
        <v>307</v>
      </c>
      <c r="I2028" t="s">
        <v>307</v>
      </c>
      <c r="J2028" t="s">
        <v>307</v>
      </c>
      <c r="K2028" t="s">
        <v>307</v>
      </c>
      <c r="L2028" t="s">
        <v>307</v>
      </c>
      <c r="M2028" t="s">
        <v>307</v>
      </c>
      <c r="N2028" t="s">
        <v>307</v>
      </c>
      <c r="O2028" t="s">
        <v>307</v>
      </c>
      <c r="P2028" t="s">
        <v>307</v>
      </c>
      <c r="Q2028" t="s">
        <v>307</v>
      </c>
      <c r="R2028" t="s">
        <v>307</v>
      </c>
      <c r="S2028" t="s">
        <v>307</v>
      </c>
      <c r="T2028" t="s">
        <v>307</v>
      </c>
      <c r="U2028" t="s">
        <v>307</v>
      </c>
      <c r="V2028" t="s">
        <v>307</v>
      </c>
      <c r="W2028" t="s">
        <v>307</v>
      </c>
    </row>
    <row r="2029" spans="1:45" x14ac:dyDescent="0.25">
      <c r="A2029">
        <v>315</v>
      </c>
      <c r="B2029" t="s">
        <v>182</v>
      </c>
      <c r="C2029" t="s">
        <v>44</v>
      </c>
      <c r="D2029" t="s">
        <v>61</v>
      </c>
      <c r="E2029" t="s">
        <v>307</v>
      </c>
      <c r="F2029" t="s">
        <v>307</v>
      </c>
      <c r="G2029" t="s">
        <v>307</v>
      </c>
      <c r="H2029" t="s">
        <v>307</v>
      </c>
      <c r="I2029" t="s">
        <v>307</v>
      </c>
      <c r="J2029" t="s">
        <v>307</v>
      </c>
      <c r="K2029" t="s">
        <v>307</v>
      </c>
      <c r="L2029" t="s">
        <v>307</v>
      </c>
      <c r="M2029" t="s">
        <v>307</v>
      </c>
      <c r="N2029" t="s">
        <v>307</v>
      </c>
      <c r="O2029" t="s">
        <v>307</v>
      </c>
      <c r="P2029" t="s">
        <v>307</v>
      </c>
      <c r="Q2029" t="s">
        <v>307</v>
      </c>
      <c r="R2029" t="s">
        <v>307</v>
      </c>
      <c r="S2029" t="s">
        <v>307</v>
      </c>
      <c r="T2029" t="s">
        <v>307</v>
      </c>
      <c r="U2029" t="s">
        <v>307</v>
      </c>
      <c r="V2029" t="s">
        <v>307</v>
      </c>
      <c r="W2029" t="s">
        <v>307</v>
      </c>
    </row>
    <row r="2030" spans="1:45" x14ac:dyDescent="0.25">
      <c r="A2030">
        <v>315</v>
      </c>
      <c r="B2030" t="s">
        <v>182</v>
      </c>
      <c r="C2030" t="s">
        <v>44</v>
      </c>
      <c r="D2030" t="s">
        <v>62</v>
      </c>
      <c r="E2030" t="s">
        <v>307</v>
      </c>
      <c r="F2030" t="s">
        <v>307</v>
      </c>
      <c r="G2030" t="s">
        <v>307</v>
      </c>
      <c r="H2030" t="s">
        <v>307</v>
      </c>
      <c r="I2030" t="s">
        <v>307</v>
      </c>
      <c r="J2030" t="s">
        <v>307</v>
      </c>
      <c r="K2030" t="s">
        <v>307</v>
      </c>
      <c r="L2030" t="s">
        <v>307</v>
      </c>
      <c r="M2030" t="s">
        <v>307</v>
      </c>
      <c r="N2030" t="s">
        <v>307</v>
      </c>
      <c r="O2030" t="s">
        <v>307</v>
      </c>
      <c r="P2030" t="s">
        <v>307</v>
      </c>
      <c r="Q2030" t="s">
        <v>307</v>
      </c>
      <c r="R2030" t="s">
        <v>307</v>
      </c>
      <c r="S2030" t="s">
        <v>307</v>
      </c>
      <c r="T2030" t="s">
        <v>307</v>
      </c>
      <c r="U2030" t="s">
        <v>307</v>
      </c>
      <c r="V2030" t="s">
        <v>307</v>
      </c>
      <c r="W2030" t="s">
        <v>307</v>
      </c>
    </row>
    <row r="2031" spans="1:45" x14ac:dyDescent="0.25">
      <c r="A2031">
        <v>315</v>
      </c>
      <c r="B2031" t="s">
        <v>182</v>
      </c>
      <c r="C2031" t="s">
        <v>38</v>
      </c>
      <c r="D2031" t="s">
        <v>47</v>
      </c>
      <c r="E2031" t="s">
        <v>307</v>
      </c>
      <c r="F2031" t="s">
        <v>307</v>
      </c>
      <c r="G2031" t="s">
        <v>307</v>
      </c>
      <c r="H2031" t="s">
        <v>307</v>
      </c>
      <c r="I2031" t="s">
        <v>307</v>
      </c>
      <c r="J2031" t="s">
        <v>307</v>
      </c>
      <c r="K2031" t="s">
        <v>307</v>
      </c>
      <c r="L2031" t="s">
        <v>307</v>
      </c>
      <c r="M2031" t="s">
        <v>307</v>
      </c>
      <c r="N2031" t="s">
        <v>307</v>
      </c>
      <c r="O2031" t="s">
        <v>307</v>
      </c>
      <c r="P2031" t="s">
        <v>307</v>
      </c>
      <c r="Q2031" t="s">
        <v>307</v>
      </c>
      <c r="R2031" t="s">
        <v>307</v>
      </c>
      <c r="S2031" t="s">
        <v>307</v>
      </c>
      <c r="T2031" t="s">
        <v>307</v>
      </c>
      <c r="U2031" t="s">
        <v>307</v>
      </c>
      <c r="V2031" t="s">
        <v>307</v>
      </c>
      <c r="W2031" t="s">
        <v>307</v>
      </c>
      <c r="X2031" t="s">
        <v>307</v>
      </c>
      <c r="Y2031" t="s">
        <v>307</v>
      </c>
      <c r="Z2031" t="s">
        <v>307</v>
      </c>
      <c r="AA2031" t="s">
        <v>307</v>
      </c>
      <c r="AB2031" t="s">
        <v>307</v>
      </c>
      <c r="AC2031" t="s">
        <v>307</v>
      </c>
      <c r="AD2031" t="s">
        <v>307</v>
      </c>
      <c r="AE2031" t="s">
        <v>307</v>
      </c>
      <c r="AF2031" t="s">
        <v>307</v>
      </c>
      <c r="AG2031" t="s">
        <v>307</v>
      </c>
      <c r="AH2031" t="s">
        <v>307</v>
      </c>
      <c r="AI2031" t="s">
        <v>307</v>
      </c>
      <c r="AJ2031" t="s">
        <v>307</v>
      </c>
      <c r="AK2031" t="s">
        <v>307</v>
      </c>
      <c r="AL2031" t="s">
        <v>307</v>
      </c>
      <c r="AM2031" t="s">
        <v>307</v>
      </c>
      <c r="AN2031" t="s">
        <v>307</v>
      </c>
      <c r="AO2031" t="s">
        <v>307</v>
      </c>
      <c r="AP2031" t="s">
        <v>307</v>
      </c>
      <c r="AQ2031" t="s">
        <v>307</v>
      </c>
      <c r="AR2031" t="s">
        <v>307</v>
      </c>
      <c r="AS2031" t="s">
        <v>307</v>
      </c>
    </row>
    <row r="2032" spans="1:45" x14ac:dyDescent="0.25">
      <c r="A2032">
        <v>315</v>
      </c>
      <c r="B2032" t="s">
        <v>182</v>
      </c>
      <c r="C2032" t="s">
        <v>38</v>
      </c>
      <c r="D2032" t="s">
        <v>48</v>
      </c>
      <c r="E2032" t="s">
        <v>307</v>
      </c>
      <c r="F2032" t="s">
        <v>307</v>
      </c>
      <c r="G2032" t="s">
        <v>307</v>
      </c>
      <c r="H2032" t="s">
        <v>307</v>
      </c>
      <c r="I2032" t="s">
        <v>307</v>
      </c>
      <c r="J2032" t="s">
        <v>307</v>
      </c>
      <c r="K2032" t="s">
        <v>307</v>
      </c>
      <c r="L2032" t="s">
        <v>307</v>
      </c>
      <c r="M2032" t="s">
        <v>307</v>
      </c>
      <c r="N2032" t="s">
        <v>307</v>
      </c>
      <c r="O2032" t="s">
        <v>307</v>
      </c>
      <c r="P2032" t="s">
        <v>307</v>
      </c>
      <c r="Q2032" t="s">
        <v>307</v>
      </c>
      <c r="R2032" t="s">
        <v>307</v>
      </c>
      <c r="S2032" t="s">
        <v>307</v>
      </c>
      <c r="T2032" t="s">
        <v>307</v>
      </c>
      <c r="U2032" t="s">
        <v>307</v>
      </c>
      <c r="V2032" t="s">
        <v>307</v>
      </c>
      <c r="W2032" t="s">
        <v>307</v>
      </c>
      <c r="X2032" t="s">
        <v>307</v>
      </c>
      <c r="Y2032" t="s">
        <v>307</v>
      </c>
      <c r="Z2032" t="s">
        <v>307</v>
      </c>
      <c r="AA2032" t="s">
        <v>307</v>
      </c>
      <c r="AB2032" t="s">
        <v>307</v>
      </c>
      <c r="AC2032" t="s">
        <v>307</v>
      </c>
      <c r="AD2032" t="s">
        <v>307</v>
      </c>
      <c r="AE2032" t="s">
        <v>307</v>
      </c>
      <c r="AF2032" t="s">
        <v>307</v>
      </c>
      <c r="AG2032" t="s">
        <v>307</v>
      </c>
      <c r="AH2032" t="s">
        <v>307</v>
      </c>
      <c r="AI2032" t="s">
        <v>307</v>
      </c>
      <c r="AJ2032" t="s">
        <v>307</v>
      </c>
      <c r="AK2032" t="s">
        <v>307</v>
      </c>
      <c r="AL2032" t="s">
        <v>307</v>
      </c>
      <c r="AM2032" t="s">
        <v>307</v>
      </c>
      <c r="AN2032" t="s">
        <v>307</v>
      </c>
      <c r="AO2032" t="s">
        <v>307</v>
      </c>
      <c r="AP2032" t="s">
        <v>307</v>
      </c>
      <c r="AQ2032" t="s">
        <v>307</v>
      </c>
      <c r="AR2032" t="s">
        <v>307</v>
      </c>
      <c r="AS2032" t="s">
        <v>307</v>
      </c>
    </row>
    <row r="2033" spans="1:45" x14ac:dyDescent="0.25">
      <c r="A2033">
        <v>315</v>
      </c>
      <c r="B2033" t="s">
        <v>182</v>
      </c>
      <c r="C2033" t="s">
        <v>38</v>
      </c>
      <c r="D2033" t="s">
        <v>49</v>
      </c>
      <c r="E2033" t="s">
        <v>307</v>
      </c>
      <c r="F2033" t="s">
        <v>307</v>
      </c>
      <c r="G2033" t="s">
        <v>307</v>
      </c>
      <c r="H2033" t="s">
        <v>307</v>
      </c>
      <c r="I2033" t="s">
        <v>307</v>
      </c>
      <c r="J2033" t="s">
        <v>307</v>
      </c>
      <c r="K2033" t="s">
        <v>307</v>
      </c>
      <c r="L2033" t="s">
        <v>307</v>
      </c>
      <c r="M2033" t="s">
        <v>307</v>
      </c>
      <c r="N2033" t="s">
        <v>307</v>
      </c>
      <c r="O2033" t="s">
        <v>307</v>
      </c>
      <c r="P2033" t="s">
        <v>307</v>
      </c>
      <c r="Q2033" t="s">
        <v>307</v>
      </c>
      <c r="R2033" t="s">
        <v>307</v>
      </c>
      <c r="S2033" t="s">
        <v>307</v>
      </c>
      <c r="T2033" t="s">
        <v>307</v>
      </c>
      <c r="U2033" t="s">
        <v>307</v>
      </c>
      <c r="V2033" t="s">
        <v>307</v>
      </c>
      <c r="W2033" t="s">
        <v>307</v>
      </c>
      <c r="X2033" t="s">
        <v>307</v>
      </c>
      <c r="Y2033" t="s">
        <v>307</v>
      </c>
      <c r="Z2033" t="s">
        <v>307</v>
      </c>
      <c r="AA2033" t="s">
        <v>307</v>
      </c>
      <c r="AB2033" t="s">
        <v>307</v>
      </c>
      <c r="AC2033" t="s">
        <v>307</v>
      </c>
      <c r="AD2033" t="s">
        <v>307</v>
      </c>
      <c r="AE2033" t="s">
        <v>307</v>
      </c>
      <c r="AF2033" t="s">
        <v>307</v>
      </c>
      <c r="AG2033" t="s">
        <v>307</v>
      </c>
      <c r="AH2033" t="s">
        <v>307</v>
      </c>
      <c r="AI2033" t="s">
        <v>307</v>
      </c>
      <c r="AJ2033" t="s">
        <v>307</v>
      </c>
      <c r="AK2033" t="s">
        <v>307</v>
      </c>
      <c r="AL2033" t="s">
        <v>307</v>
      </c>
      <c r="AM2033" t="s">
        <v>307</v>
      </c>
      <c r="AN2033" t="s">
        <v>307</v>
      </c>
      <c r="AO2033" t="s">
        <v>307</v>
      </c>
      <c r="AP2033" t="s">
        <v>307</v>
      </c>
      <c r="AQ2033" t="s">
        <v>307</v>
      </c>
      <c r="AR2033" t="s">
        <v>307</v>
      </c>
      <c r="AS2033" t="s">
        <v>307</v>
      </c>
    </row>
    <row r="2034" spans="1:45" x14ac:dyDescent="0.25">
      <c r="A2034">
        <v>315</v>
      </c>
      <c r="B2034" t="s">
        <v>182</v>
      </c>
      <c r="C2034" t="s">
        <v>450</v>
      </c>
      <c r="D2034" t="s">
        <v>48</v>
      </c>
      <c r="E2034" t="s">
        <v>307</v>
      </c>
      <c r="F2034" t="s">
        <v>307</v>
      </c>
      <c r="G2034" t="s">
        <v>307</v>
      </c>
      <c r="H2034" t="s">
        <v>307</v>
      </c>
      <c r="I2034" t="s">
        <v>307</v>
      </c>
      <c r="J2034" t="s">
        <v>307</v>
      </c>
      <c r="K2034" t="s">
        <v>307</v>
      </c>
      <c r="L2034" t="s">
        <v>307</v>
      </c>
      <c r="M2034" t="s">
        <v>307</v>
      </c>
      <c r="N2034" t="s">
        <v>307</v>
      </c>
      <c r="O2034" t="s">
        <v>307</v>
      </c>
      <c r="P2034" t="s">
        <v>307</v>
      </c>
      <c r="Q2034" t="s">
        <v>307</v>
      </c>
      <c r="R2034" t="s">
        <v>307</v>
      </c>
    </row>
    <row r="2035" spans="1:45" x14ac:dyDescent="0.25">
      <c r="A2035">
        <v>315</v>
      </c>
      <c r="B2035" t="s">
        <v>182</v>
      </c>
      <c r="C2035" t="s">
        <v>449</v>
      </c>
      <c r="D2035" t="s">
        <v>48</v>
      </c>
      <c r="E2035" t="s">
        <v>307</v>
      </c>
      <c r="F2035" t="s">
        <v>307</v>
      </c>
      <c r="G2035" t="s">
        <v>307</v>
      </c>
      <c r="H2035" t="s">
        <v>307</v>
      </c>
      <c r="I2035" t="s">
        <v>307</v>
      </c>
      <c r="J2035" t="s">
        <v>307</v>
      </c>
      <c r="K2035" t="s">
        <v>307</v>
      </c>
      <c r="L2035" t="s">
        <v>307</v>
      </c>
      <c r="M2035" t="s">
        <v>307</v>
      </c>
      <c r="N2035" t="s">
        <v>307</v>
      </c>
      <c r="O2035" t="s">
        <v>307</v>
      </c>
      <c r="P2035" t="s">
        <v>307</v>
      </c>
      <c r="Q2035" t="s">
        <v>307</v>
      </c>
      <c r="R2035" t="s">
        <v>307</v>
      </c>
    </row>
    <row r="2036" spans="1:45" x14ac:dyDescent="0.25">
      <c r="A2036">
        <v>315</v>
      </c>
      <c r="B2036" t="s">
        <v>182</v>
      </c>
      <c r="C2036" t="s">
        <v>475</v>
      </c>
      <c r="D2036" t="s">
        <v>48</v>
      </c>
      <c r="E2036" t="s">
        <v>307</v>
      </c>
      <c r="F2036" t="s">
        <v>307</v>
      </c>
      <c r="G2036" t="s">
        <v>307</v>
      </c>
    </row>
    <row r="2037" spans="1:45" x14ac:dyDescent="0.25">
      <c r="A2037">
        <v>315</v>
      </c>
      <c r="B2037" t="s">
        <v>182</v>
      </c>
      <c r="C2037" t="s">
        <v>42</v>
      </c>
      <c r="D2037" t="s">
        <v>48</v>
      </c>
      <c r="E2037" t="s">
        <v>307</v>
      </c>
      <c r="F2037" t="s">
        <v>307</v>
      </c>
      <c r="G2037" t="s">
        <v>307</v>
      </c>
      <c r="H2037" t="s">
        <v>307</v>
      </c>
      <c r="I2037" t="s">
        <v>307</v>
      </c>
      <c r="J2037" t="s">
        <v>307</v>
      </c>
      <c r="K2037" t="s">
        <v>307</v>
      </c>
      <c r="L2037" t="s">
        <v>307</v>
      </c>
      <c r="M2037" t="s">
        <v>307</v>
      </c>
      <c r="N2037" t="s">
        <v>307</v>
      </c>
      <c r="O2037" t="s">
        <v>307</v>
      </c>
      <c r="P2037" t="s">
        <v>307</v>
      </c>
      <c r="Q2037" t="s">
        <v>307</v>
      </c>
      <c r="R2037" t="s">
        <v>307</v>
      </c>
      <c r="S2037" t="s">
        <v>307</v>
      </c>
      <c r="T2037" t="s">
        <v>307</v>
      </c>
      <c r="U2037" t="s">
        <v>307</v>
      </c>
      <c r="V2037" t="s">
        <v>307</v>
      </c>
      <c r="W2037" t="s">
        <v>307</v>
      </c>
      <c r="X2037" t="s">
        <v>307</v>
      </c>
      <c r="Y2037" t="s">
        <v>307</v>
      </c>
      <c r="Z2037" t="s">
        <v>307</v>
      </c>
    </row>
    <row r="2038" spans="1:45" x14ac:dyDescent="0.25">
      <c r="A2038">
        <v>316</v>
      </c>
      <c r="B2038" t="s">
        <v>183</v>
      </c>
      <c r="C2038" t="s">
        <v>43</v>
      </c>
      <c r="D2038" t="s">
        <v>54</v>
      </c>
      <c r="E2038" t="s">
        <v>307</v>
      </c>
      <c r="F2038" t="s">
        <v>307</v>
      </c>
      <c r="G2038" t="s">
        <v>307</v>
      </c>
      <c r="H2038" t="s">
        <v>307</v>
      </c>
      <c r="I2038" t="s">
        <v>307</v>
      </c>
      <c r="J2038" t="s">
        <v>307</v>
      </c>
      <c r="K2038" t="s">
        <v>307</v>
      </c>
      <c r="L2038" t="s">
        <v>307</v>
      </c>
      <c r="M2038" t="s">
        <v>307</v>
      </c>
      <c r="N2038" t="s">
        <v>307</v>
      </c>
      <c r="O2038" t="s">
        <v>307</v>
      </c>
      <c r="P2038" t="s">
        <v>307</v>
      </c>
      <c r="Q2038" t="s">
        <v>307</v>
      </c>
      <c r="R2038" t="s">
        <v>307</v>
      </c>
      <c r="S2038" t="s">
        <v>307</v>
      </c>
      <c r="T2038" t="s">
        <v>307</v>
      </c>
      <c r="U2038" t="s">
        <v>307</v>
      </c>
      <c r="V2038" t="s">
        <v>307</v>
      </c>
      <c r="W2038" t="s">
        <v>307</v>
      </c>
    </row>
    <row r="2039" spans="1:45" x14ac:dyDescent="0.25">
      <c r="A2039">
        <v>316</v>
      </c>
      <c r="B2039" t="s">
        <v>183</v>
      </c>
      <c r="C2039" t="s">
        <v>43</v>
      </c>
      <c r="D2039" t="s">
        <v>55</v>
      </c>
      <c r="E2039" t="s">
        <v>307</v>
      </c>
      <c r="F2039" t="s">
        <v>307</v>
      </c>
      <c r="G2039" t="s">
        <v>307</v>
      </c>
      <c r="H2039" t="s">
        <v>307</v>
      </c>
      <c r="I2039" t="s">
        <v>307</v>
      </c>
      <c r="J2039" t="s">
        <v>307</v>
      </c>
      <c r="K2039" t="s">
        <v>307</v>
      </c>
      <c r="L2039" t="s">
        <v>307</v>
      </c>
      <c r="M2039" t="s">
        <v>307</v>
      </c>
      <c r="N2039" t="s">
        <v>307</v>
      </c>
      <c r="O2039" t="s">
        <v>307</v>
      </c>
      <c r="P2039" t="s">
        <v>307</v>
      </c>
      <c r="Q2039" t="s">
        <v>307</v>
      </c>
      <c r="R2039" t="s">
        <v>307</v>
      </c>
      <c r="S2039" t="s">
        <v>307</v>
      </c>
      <c r="T2039" t="s">
        <v>307</v>
      </c>
      <c r="U2039" t="s">
        <v>307</v>
      </c>
      <c r="V2039" t="s">
        <v>307</v>
      </c>
      <c r="W2039" t="s">
        <v>307</v>
      </c>
    </row>
    <row r="2040" spans="1:45" x14ac:dyDescent="0.25">
      <c r="A2040">
        <v>316</v>
      </c>
      <c r="B2040" t="s">
        <v>183</v>
      </c>
      <c r="C2040" t="s">
        <v>43</v>
      </c>
      <c r="D2040" t="s">
        <v>56</v>
      </c>
      <c r="E2040" t="s">
        <v>307</v>
      </c>
      <c r="F2040" t="s">
        <v>307</v>
      </c>
      <c r="G2040" t="s">
        <v>307</v>
      </c>
      <c r="H2040" t="s">
        <v>307</v>
      </c>
      <c r="I2040" t="s">
        <v>307</v>
      </c>
      <c r="J2040" t="s">
        <v>307</v>
      </c>
      <c r="K2040" t="s">
        <v>307</v>
      </c>
      <c r="L2040" t="s">
        <v>307</v>
      </c>
      <c r="M2040" t="s">
        <v>307</v>
      </c>
      <c r="N2040" t="s">
        <v>307</v>
      </c>
      <c r="O2040" t="s">
        <v>307</v>
      </c>
      <c r="P2040" t="s">
        <v>307</v>
      </c>
      <c r="Q2040" t="s">
        <v>307</v>
      </c>
      <c r="R2040" t="s">
        <v>307</v>
      </c>
      <c r="S2040" t="s">
        <v>307</v>
      </c>
      <c r="T2040" t="s">
        <v>307</v>
      </c>
      <c r="U2040" t="s">
        <v>307</v>
      </c>
      <c r="V2040" t="s">
        <v>307</v>
      </c>
      <c r="W2040" t="s">
        <v>307</v>
      </c>
    </row>
    <row r="2041" spans="1:45" x14ac:dyDescent="0.25">
      <c r="A2041">
        <v>316</v>
      </c>
      <c r="B2041" t="s">
        <v>183</v>
      </c>
      <c r="C2041" t="s">
        <v>43</v>
      </c>
      <c r="D2041" t="s">
        <v>57</v>
      </c>
      <c r="E2041" t="s">
        <v>307</v>
      </c>
      <c r="F2041" t="s">
        <v>307</v>
      </c>
      <c r="G2041" t="s">
        <v>307</v>
      </c>
      <c r="H2041" t="s">
        <v>307</v>
      </c>
      <c r="I2041" t="s">
        <v>307</v>
      </c>
      <c r="J2041" t="s">
        <v>307</v>
      </c>
      <c r="K2041" t="s">
        <v>307</v>
      </c>
      <c r="L2041" t="s">
        <v>307</v>
      </c>
      <c r="M2041" t="s">
        <v>307</v>
      </c>
      <c r="N2041" t="s">
        <v>307</v>
      </c>
      <c r="O2041" t="s">
        <v>307</v>
      </c>
      <c r="P2041" t="s">
        <v>307</v>
      </c>
      <c r="Q2041" t="s">
        <v>307</v>
      </c>
      <c r="R2041" t="s">
        <v>307</v>
      </c>
      <c r="S2041" t="s">
        <v>307</v>
      </c>
      <c r="T2041" t="s">
        <v>307</v>
      </c>
      <c r="U2041" t="s">
        <v>307</v>
      </c>
      <c r="V2041" t="s">
        <v>307</v>
      </c>
      <c r="W2041" t="s">
        <v>307</v>
      </c>
    </row>
    <row r="2042" spans="1:45" x14ac:dyDescent="0.25">
      <c r="A2042">
        <v>316</v>
      </c>
      <c r="B2042" t="s">
        <v>183</v>
      </c>
      <c r="C2042" t="s">
        <v>43</v>
      </c>
      <c r="D2042" t="s">
        <v>58</v>
      </c>
      <c r="E2042" t="s">
        <v>307</v>
      </c>
      <c r="F2042" t="s">
        <v>307</v>
      </c>
      <c r="G2042" t="s">
        <v>307</v>
      </c>
      <c r="H2042" t="s">
        <v>307</v>
      </c>
      <c r="I2042" t="s">
        <v>307</v>
      </c>
      <c r="J2042" t="s">
        <v>307</v>
      </c>
      <c r="K2042" t="s">
        <v>307</v>
      </c>
      <c r="L2042" t="s">
        <v>307</v>
      </c>
      <c r="M2042" t="s">
        <v>307</v>
      </c>
      <c r="N2042" t="s">
        <v>307</v>
      </c>
      <c r="O2042" t="s">
        <v>307</v>
      </c>
      <c r="P2042" t="s">
        <v>307</v>
      </c>
      <c r="Q2042" t="s">
        <v>307</v>
      </c>
      <c r="R2042" t="s">
        <v>307</v>
      </c>
      <c r="S2042" t="s">
        <v>307</v>
      </c>
      <c r="T2042" t="s">
        <v>307</v>
      </c>
      <c r="U2042" t="s">
        <v>307</v>
      </c>
      <c r="V2042" t="s">
        <v>307</v>
      </c>
      <c r="W2042" t="s">
        <v>307</v>
      </c>
    </row>
    <row r="2043" spans="1:45" x14ac:dyDescent="0.25">
      <c r="A2043">
        <v>316</v>
      </c>
      <c r="B2043" t="s">
        <v>183</v>
      </c>
      <c r="C2043" t="s">
        <v>43</v>
      </c>
      <c r="D2043" t="s">
        <v>59</v>
      </c>
      <c r="E2043" t="s">
        <v>307</v>
      </c>
      <c r="F2043" t="s">
        <v>307</v>
      </c>
      <c r="G2043" t="s">
        <v>307</v>
      </c>
      <c r="H2043" t="s">
        <v>307</v>
      </c>
      <c r="I2043" t="s">
        <v>307</v>
      </c>
      <c r="J2043" t="s">
        <v>307</v>
      </c>
      <c r="K2043" t="s">
        <v>307</v>
      </c>
      <c r="L2043" t="s">
        <v>307</v>
      </c>
      <c r="M2043" t="s">
        <v>307</v>
      </c>
      <c r="N2043" t="s">
        <v>307</v>
      </c>
      <c r="O2043" t="s">
        <v>307</v>
      </c>
      <c r="P2043" t="s">
        <v>307</v>
      </c>
      <c r="Q2043" t="s">
        <v>307</v>
      </c>
      <c r="R2043" t="s">
        <v>307</v>
      </c>
      <c r="S2043" t="s">
        <v>307</v>
      </c>
      <c r="T2043" t="s">
        <v>307</v>
      </c>
      <c r="U2043" t="s">
        <v>307</v>
      </c>
      <c r="V2043" t="s">
        <v>307</v>
      </c>
      <c r="W2043" t="s">
        <v>307</v>
      </c>
    </row>
    <row r="2044" spans="1:45" x14ac:dyDescent="0.25">
      <c r="A2044">
        <v>316</v>
      </c>
      <c r="B2044" t="s">
        <v>183</v>
      </c>
      <c r="C2044" t="s">
        <v>43</v>
      </c>
      <c r="D2044" t="s">
        <v>60</v>
      </c>
      <c r="E2044" t="s">
        <v>307</v>
      </c>
      <c r="F2044" t="s">
        <v>307</v>
      </c>
      <c r="G2044" t="s">
        <v>307</v>
      </c>
      <c r="H2044" t="s">
        <v>307</v>
      </c>
      <c r="I2044" t="s">
        <v>307</v>
      </c>
      <c r="J2044" t="s">
        <v>307</v>
      </c>
      <c r="K2044" t="s">
        <v>307</v>
      </c>
      <c r="L2044" t="s">
        <v>307</v>
      </c>
      <c r="M2044" t="s">
        <v>307</v>
      </c>
      <c r="N2044" t="s">
        <v>307</v>
      </c>
      <c r="O2044" t="s">
        <v>307</v>
      </c>
      <c r="P2044" t="s">
        <v>307</v>
      </c>
      <c r="Q2044" t="s">
        <v>307</v>
      </c>
      <c r="R2044" t="s">
        <v>307</v>
      </c>
      <c r="S2044" t="s">
        <v>307</v>
      </c>
      <c r="T2044" t="s">
        <v>307</v>
      </c>
      <c r="U2044" t="s">
        <v>307</v>
      </c>
      <c r="V2044" t="s">
        <v>307</v>
      </c>
      <c r="W2044" t="s">
        <v>307</v>
      </c>
    </row>
    <row r="2045" spans="1:45" x14ac:dyDescent="0.25">
      <c r="A2045">
        <v>316</v>
      </c>
      <c r="B2045" t="s">
        <v>183</v>
      </c>
      <c r="C2045" t="s">
        <v>43</v>
      </c>
      <c r="D2045" t="s">
        <v>61</v>
      </c>
      <c r="E2045" t="s">
        <v>307</v>
      </c>
      <c r="F2045" t="s">
        <v>307</v>
      </c>
      <c r="G2045" t="s">
        <v>307</v>
      </c>
      <c r="H2045" t="s">
        <v>307</v>
      </c>
      <c r="I2045" t="s">
        <v>307</v>
      </c>
      <c r="J2045" t="s">
        <v>307</v>
      </c>
      <c r="K2045" t="s">
        <v>307</v>
      </c>
      <c r="L2045" t="s">
        <v>307</v>
      </c>
      <c r="M2045" t="s">
        <v>307</v>
      </c>
      <c r="N2045" t="s">
        <v>307</v>
      </c>
      <c r="O2045" t="s">
        <v>307</v>
      </c>
      <c r="P2045" t="s">
        <v>307</v>
      </c>
      <c r="Q2045" t="s">
        <v>307</v>
      </c>
      <c r="R2045" t="s">
        <v>307</v>
      </c>
      <c r="S2045" t="s">
        <v>307</v>
      </c>
      <c r="T2045" t="s">
        <v>307</v>
      </c>
      <c r="U2045" t="s">
        <v>307</v>
      </c>
      <c r="V2045" t="s">
        <v>307</v>
      </c>
      <c r="W2045" t="s">
        <v>307</v>
      </c>
    </row>
    <row r="2046" spans="1:45" x14ac:dyDescent="0.25">
      <c r="A2046">
        <v>316</v>
      </c>
      <c r="B2046" t="s">
        <v>183</v>
      </c>
      <c r="C2046" t="s">
        <v>43</v>
      </c>
      <c r="D2046" t="s">
        <v>62</v>
      </c>
      <c r="E2046" t="s">
        <v>307</v>
      </c>
      <c r="F2046" t="s">
        <v>307</v>
      </c>
      <c r="G2046" t="s">
        <v>307</v>
      </c>
      <c r="H2046" t="s">
        <v>307</v>
      </c>
      <c r="I2046" t="s">
        <v>307</v>
      </c>
      <c r="J2046" t="s">
        <v>307</v>
      </c>
      <c r="K2046" t="s">
        <v>307</v>
      </c>
      <c r="L2046" t="s">
        <v>307</v>
      </c>
      <c r="M2046" t="s">
        <v>307</v>
      </c>
      <c r="N2046" t="s">
        <v>307</v>
      </c>
      <c r="O2046" t="s">
        <v>307</v>
      </c>
      <c r="P2046" t="s">
        <v>307</v>
      </c>
      <c r="Q2046" t="s">
        <v>307</v>
      </c>
      <c r="R2046" t="s">
        <v>307</v>
      </c>
      <c r="S2046" t="s">
        <v>307</v>
      </c>
      <c r="T2046" t="s">
        <v>307</v>
      </c>
      <c r="U2046" t="s">
        <v>307</v>
      </c>
      <c r="V2046" t="s">
        <v>307</v>
      </c>
      <c r="W2046" t="s">
        <v>307</v>
      </c>
    </row>
    <row r="2047" spans="1:45" x14ac:dyDescent="0.25">
      <c r="A2047">
        <v>316</v>
      </c>
      <c r="B2047" t="s">
        <v>183</v>
      </c>
      <c r="C2047" t="s">
        <v>36</v>
      </c>
      <c r="D2047" t="s">
        <v>47</v>
      </c>
      <c r="E2047" t="s">
        <v>307</v>
      </c>
      <c r="F2047" t="s">
        <v>307</v>
      </c>
      <c r="G2047" t="s">
        <v>307</v>
      </c>
      <c r="H2047" t="s">
        <v>307</v>
      </c>
      <c r="I2047" t="s">
        <v>307</v>
      </c>
      <c r="J2047" t="s">
        <v>307</v>
      </c>
      <c r="K2047" t="s">
        <v>307</v>
      </c>
      <c r="L2047" t="s">
        <v>307</v>
      </c>
      <c r="M2047" t="s">
        <v>307</v>
      </c>
      <c r="N2047" t="s">
        <v>307</v>
      </c>
      <c r="O2047" t="s">
        <v>307</v>
      </c>
      <c r="P2047" t="s">
        <v>307</v>
      </c>
      <c r="Q2047" t="s">
        <v>307</v>
      </c>
      <c r="R2047" t="s">
        <v>307</v>
      </c>
      <c r="S2047" t="s">
        <v>307</v>
      </c>
      <c r="T2047" t="s">
        <v>307</v>
      </c>
      <c r="U2047" t="s">
        <v>307</v>
      </c>
      <c r="V2047" t="s">
        <v>307</v>
      </c>
      <c r="W2047" t="s">
        <v>307</v>
      </c>
      <c r="X2047" t="s">
        <v>307</v>
      </c>
      <c r="Y2047" t="s">
        <v>307</v>
      </c>
      <c r="Z2047" t="s">
        <v>307</v>
      </c>
      <c r="AA2047" t="s">
        <v>307</v>
      </c>
      <c r="AB2047" t="s">
        <v>307</v>
      </c>
      <c r="AC2047" t="s">
        <v>307</v>
      </c>
      <c r="AD2047" t="s">
        <v>307</v>
      </c>
      <c r="AE2047" t="s">
        <v>307</v>
      </c>
      <c r="AF2047" t="s">
        <v>307</v>
      </c>
      <c r="AG2047" t="s">
        <v>307</v>
      </c>
      <c r="AH2047" t="s">
        <v>307</v>
      </c>
      <c r="AI2047" t="s">
        <v>307</v>
      </c>
      <c r="AJ2047" t="s">
        <v>307</v>
      </c>
      <c r="AK2047" t="s">
        <v>307</v>
      </c>
      <c r="AL2047" t="s">
        <v>307</v>
      </c>
      <c r="AM2047" t="s">
        <v>307</v>
      </c>
      <c r="AN2047" t="s">
        <v>307</v>
      </c>
      <c r="AO2047" t="s">
        <v>307</v>
      </c>
      <c r="AP2047" t="s">
        <v>307</v>
      </c>
      <c r="AQ2047" t="s">
        <v>307</v>
      </c>
      <c r="AR2047" t="s">
        <v>307</v>
      </c>
      <c r="AS2047" t="s">
        <v>307</v>
      </c>
    </row>
    <row r="2048" spans="1:45" x14ac:dyDescent="0.25">
      <c r="A2048">
        <v>316</v>
      </c>
      <c r="B2048" t="s">
        <v>183</v>
      </c>
      <c r="C2048" t="s">
        <v>36</v>
      </c>
      <c r="D2048" t="s">
        <v>48</v>
      </c>
      <c r="E2048" t="s">
        <v>307</v>
      </c>
      <c r="F2048" t="s">
        <v>307</v>
      </c>
      <c r="G2048" t="s">
        <v>307</v>
      </c>
      <c r="H2048" t="s">
        <v>307</v>
      </c>
      <c r="I2048" t="s">
        <v>307</v>
      </c>
      <c r="J2048" t="s">
        <v>307</v>
      </c>
      <c r="K2048" t="s">
        <v>307</v>
      </c>
      <c r="L2048" t="s">
        <v>307</v>
      </c>
      <c r="M2048" t="s">
        <v>307</v>
      </c>
      <c r="N2048" t="s">
        <v>307</v>
      </c>
      <c r="O2048" t="s">
        <v>307</v>
      </c>
      <c r="P2048" t="s">
        <v>307</v>
      </c>
      <c r="Q2048" t="s">
        <v>307</v>
      </c>
      <c r="R2048" t="s">
        <v>307</v>
      </c>
      <c r="S2048" t="s">
        <v>307</v>
      </c>
      <c r="T2048" t="s">
        <v>307</v>
      </c>
      <c r="U2048" t="s">
        <v>307</v>
      </c>
      <c r="V2048" t="s">
        <v>307</v>
      </c>
      <c r="W2048" t="s">
        <v>307</v>
      </c>
      <c r="X2048" t="s">
        <v>307</v>
      </c>
      <c r="Y2048" t="s">
        <v>307</v>
      </c>
      <c r="Z2048" t="s">
        <v>307</v>
      </c>
      <c r="AA2048" t="s">
        <v>307</v>
      </c>
      <c r="AB2048" t="s">
        <v>307</v>
      </c>
      <c r="AC2048" t="s">
        <v>307</v>
      </c>
      <c r="AD2048" t="s">
        <v>307</v>
      </c>
      <c r="AE2048" t="s">
        <v>307</v>
      </c>
      <c r="AF2048" t="s">
        <v>307</v>
      </c>
      <c r="AG2048" t="s">
        <v>307</v>
      </c>
      <c r="AH2048" t="s">
        <v>307</v>
      </c>
      <c r="AI2048" t="s">
        <v>307</v>
      </c>
      <c r="AJ2048" t="s">
        <v>307</v>
      </c>
      <c r="AK2048" t="s">
        <v>307</v>
      </c>
      <c r="AL2048" t="s">
        <v>307</v>
      </c>
      <c r="AM2048" t="s">
        <v>307</v>
      </c>
      <c r="AN2048" t="s">
        <v>307</v>
      </c>
      <c r="AO2048" t="s">
        <v>307</v>
      </c>
      <c r="AP2048" t="s">
        <v>307</v>
      </c>
      <c r="AQ2048" t="s">
        <v>307</v>
      </c>
      <c r="AR2048" t="s">
        <v>307</v>
      </c>
      <c r="AS2048" t="s">
        <v>307</v>
      </c>
    </row>
    <row r="2049" spans="1:45" x14ac:dyDescent="0.25">
      <c r="A2049">
        <v>316</v>
      </c>
      <c r="B2049" t="s">
        <v>183</v>
      </c>
      <c r="C2049" t="s">
        <v>36</v>
      </c>
      <c r="D2049" t="s">
        <v>49</v>
      </c>
      <c r="E2049" t="s">
        <v>307</v>
      </c>
      <c r="F2049" t="s">
        <v>307</v>
      </c>
      <c r="G2049" t="s">
        <v>307</v>
      </c>
      <c r="H2049" t="s">
        <v>307</v>
      </c>
      <c r="I2049" t="s">
        <v>307</v>
      </c>
      <c r="J2049" t="s">
        <v>307</v>
      </c>
      <c r="K2049" t="s">
        <v>307</v>
      </c>
      <c r="L2049" t="s">
        <v>307</v>
      </c>
      <c r="M2049" t="s">
        <v>307</v>
      </c>
      <c r="N2049" t="s">
        <v>307</v>
      </c>
      <c r="O2049" t="s">
        <v>307</v>
      </c>
      <c r="P2049" t="s">
        <v>307</v>
      </c>
      <c r="Q2049" t="s">
        <v>307</v>
      </c>
      <c r="R2049" t="s">
        <v>307</v>
      </c>
      <c r="S2049" t="s">
        <v>307</v>
      </c>
      <c r="T2049" t="s">
        <v>307</v>
      </c>
      <c r="U2049" t="s">
        <v>307</v>
      </c>
      <c r="V2049" t="s">
        <v>307</v>
      </c>
      <c r="W2049" t="s">
        <v>307</v>
      </c>
      <c r="X2049" t="s">
        <v>307</v>
      </c>
      <c r="Y2049" t="s">
        <v>307</v>
      </c>
      <c r="Z2049" t="s">
        <v>307</v>
      </c>
      <c r="AA2049" t="s">
        <v>307</v>
      </c>
      <c r="AB2049" t="s">
        <v>307</v>
      </c>
      <c r="AC2049" t="s">
        <v>307</v>
      </c>
      <c r="AD2049" t="s">
        <v>307</v>
      </c>
      <c r="AE2049" t="s">
        <v>307</v>
      </c>
      <c r="AF2049" t="s">
        <v>307</v>
      </c>
      <c r="AG2049" t="s">
        <v>307</v>
      </c>
      <c r="AH2049" t="s">
        <v>307</v>
      </c>
      <c r="AI2049" t="s">
        <v>307</v>
      </c>
      <c r="AJ2049" t="s">
        <v>307</v>
      </c>
      <c r="AK2049" t="s">
        <v>307</v>
      </c>
      <c r="AL2049" t="s">
        <v>307</v>
      </c>
      <c r="AM2049" t="s">
        <v>307</v>
      </c>
      <c r="AN2049" t="s">
        <v>307</v>
      </c>
      <c r="AO2049" t="s">
        <v>307</v>
      </c>
      <c r="AP2049" t="s">
        <v>307</v>
      </c>
      <c r="AQ2049" t="s">
        <v>307</v>
      </c>
      <c r="AR2049" t="s">
        <v>307</v>
      </c>
      <c r="AS2049" t="s">
        <v>307</v>
      </c>
    </row>
    <row r="2050" spans="1:45" x14ac:dyDescent="0.25">
      <c r="A2050">
        <v>316</v>
      </c>
      <c r="B2050" t="s">
        <v>183</v>
      </c>
      <c r="C2050" t="s">
        <v>37</v>
      </c>
      <c r="D2050" t="s">
        <v>47</v>
      </c>
      <c r="E2050" t="s">
        <v>307</v>
      </c>
      <c r="F2050" t="s">
        <v>307</v>
      </c>
      <c r="G2050" t="s">
        <v>307</v>
      </c>
      <c r="H2050" t="s">
        <v>307</v>
      </c>
      <c r="I2050" t="s">
        <v>307</v>
      </c>
      <c r="J2050" t="s">
        <v>307</v>
      </c>
      <c r="K2050" t="s">
        <v>307</v>
      </c>
      <c r="L2050" t="s">
        <v>307</v>
      </c>
      <c r="M2050" t="s">
        <v>307</v>
      </c>
      <c r="N2050" t="s">
        <v>307</v>
      </c>
      <c r="O2050" t="s">
        <v>307</v>
      </c>
      <c r="P2050" t="s">
        <v>307</v>
      </c>
      <c r="Q2050" t="s">
        <v>307</v>
      </c>
      <c r="R2050" t="s">
        <v>307</v>
      </c>
      <c r="S2050" t="s">
        <v>307</v>
      </c>
      <c r="T2050" t="s">
        <v>307</v>
      </c>
      <c r="U2050" t="s">
        <v>307</v>
      </c>
      <c r="V2050" t="s">
        <v>307</v>
      </c>
      <c r="W2050" t="s">
        <v>307</v>
      </c>
      <c r="X2050" t="s">
        <v>307</v>
      </c>
      <c r="Y2050" t="s">
        <v>307</v>
      </c>
      <c r="Z2050" t="s">
        <v>307</v>
      </c>
      <c r="AA2050" t="s">
        <v>307</v>
      </c>
      <c r="AB2050" t="s">
        <v>307</v>
      </c>
      <c r="AC2050" t="s">
        <v>307</v>
      </c>
      <c r="AD2050" t="s">
        <v>307</v>
      </c>
      <c r="AE2050" t="s">
        <v>307</v>
      </c>
      <c r="AF2050" t="s">
        <v>307</v>
      </c>
      <c r="AG2050" t="s">
        <v>307</v>
      </c>
      <c r="AH2050" t="s">
        <v>307</v>
      </c>
      <c r="AI2050" t="s">
        <v>307</v>
      </c>
      <c r="AJ2050" t="s">
        <v>307</v>
      </c>
      <c r="AK2050" t="s">
        <v>307</v>
      </c>
      <c r="AL2050" t="s">
        <v>307</v>
      </c>
      <c r="AM2050" t="s">
        <v>307</v>
      </c>
      <c r="AN2050" t="s">
        <v>307</v>
      </c>
      <c r="AO2050" t="s">
        <v>307</v>
      </c>
      <c r="AP2050" t="s">
        <v>307</v>
      </c>
      <c r="AQ2050" t="s">
        <v>307</v>
      </c>
      <c r="AR2050" t="s">
        <v>307</v>
      </c>
      <c r="AS2050" t="s">
        <v>307</v>
      </c>
    </row>
    <row r="2051" spans="1:45" x14ac:dyDescent="0.25">
      <c r="A2051">
        <v>316</v>
      </c>
      <c r="B2051" t="s">
        <v>183</v>
      </c>
      <c r="C2051" t="s">
        <v>37</v>
      </c>
      <c r="D2051" t="s">
        <v>48</v>
      </c>
      <c r="E2051" t="s">
        <v>307</v>
      </c>
      <c r="F2051" t="s">
        <v>307</v>
      </c>
      <c r="G2051" t="s">
        <v>307</v>
      </c>
      <c r="H2051" t="s">
        <v>307</v>
      </c>
      <c r="I2051" t="s">
        <v>307</v>
      </c>
      <c r="J2051" t="s">
        <v>307</v>
      </c>
      <c r="K2051" t="s">
        <v>307</v>
      </c>
      <c r="L2051" t="s">
        <v>307</v>
      </c>
      <c r="M2051" t="s">
        <v>307</v>
      </c>
      <c r="N2051" t="s">
        <v>307</v>
      </c>
      <c r="O2051" t="s">
        <v>307</v>
      </c>
      <c r="P2051" t="s">
        <v>307</v>
      </c>
      <c r="Q2051" t="s">
        <v>307</v>
      </c>
      <c r="R2051" t="s">
        <v>307</v>
      </c>
      <c r="S2051" t="s">
        <v>307</v>
      </c>
      <c r="T2051" t="s">
        <v>307</v>
      </c>
      <c r="U2051" t="s">
        <v>307</v>
      </c>
      <c r="V2051" t="s">
        <v>307</v>
      </c>
      <c r="W2051" t="s">
        <v>307</v>
      </c>
      <c r="X2051" t="s">
        <v>307</v>
      </c>
      <c r="Y2051" t="s">
        <v>307</v>
      </c>
      <c r="Z2051" t="s">
        <v>307</v>
      </c>
      <c r="AA2051" t="s">
        <v>307</v>
      </c>
      <c r="AB2051" t="s">
        <v>307</v>
      </c>
      <c r="AC2051" t="s">
        <v>307</v>
      </c>
      <c r="AD2051" t="s">
        <v>307</v>
      </c>
      <c r="AE2051" t="s">
        <v>307</v>
      </c>
      <c r="AF2051" t="s">
        <v>307</v>
      </c>
      <c r="AG2051" t="s">
        <v>307</v>
      </c>
      <c r="AH2051" t="s">
        <v>307</v>
      </c>
      <c r="AI2051" t="s">
        <v>307</v>
      </c>
      <c r="AJ2051" t="s">
        <v>307</v>
      </c>
      <c r="AK2051" t="s">
        <v>307</v>
      </c>
      <c r="AL2051" t="s">
        <v>307</v>
      </c>
      <c r="AM2051" t="s">
        <v>307</v>
      </c>
      <c r="AN2051" t="s">
        <v>307</v>
      </c>
      <c r="AO2051" t="s">
        <v>307</v>
      </c>
      <c r="AP2051" t="s">
        <v>307</v>
      </c>
      <c r="AQ2051" t="s">
        <v>307</v>
      </c>
      <c r="AR2051" t="s">
        <v>307</v>
      </c>
      <c r="AS2051" t="s">
        <v>307</v>
      </c>
    </row>
    <row r="2052" spans="1:45" x14ac:dyDescent="0.25">
      <c r="A2052">
        <v>316</v>
      </c>
      <c r="B2052" t="s">
        <v>183</v>
      </c>
      <c r="C2052" t="s">
        <v>37</v>
      </c>
      <c r="D2052" t="s">
        <v>49</v>
      </c>
      <c r="E2052" t="s">
        <v>307</v>
      </c>
      <c r="F2052" t="s">
        <v>307</v>
      </c>
      <c r="G2052" t="s">
        <v>307</v>
      </c>
      <c r="H2052" t="s">
        <v>307</v>
      </c>
      <c r="I2052" t="s">
        <v>307</v>
      </c>
      <c r="J2052" t="s">
        <v>307</v>
      </c>
      <c r="K2052" t="s">
        <v>307</v>
      </c>
      <c r="L2052" t="s">
        <v>307</v>
      </c>
      <c r="M2052" t="s">
        <v>307</v>
      </c>
      <c r="N2052" t="s">
        <v>307</v>
      </c>
      <c r="O2052" t="s">
        <v>307</v>
      </c>
      <c r="P2052" t="s">
        <v>307</v>
      </c>
      <c r="Q2052" t="s">
        <v>307</v>
      </c>
      <c r="R2052" t="s">
        <v>307</v>
      </c>
      <c r="S2052" t="s">
        <v>307</v>
      </c>
      <c r="T2052" t="s">
        <v>307</v>
      </c>
      <c r="U2052" t="s">
        <v>307</v>
      </c>
      <c r="V2052" t="s">
        <v>307</v>
      </c>
      <c r="W2052" t="s">
        <v>307</v>
      </c>
      <c r="X2052" t="s">
        <v>307</v>
      </c>
      <c r="Y2052" t="s">
        <v>307</v>
      </c>
      <c r="Z2052" t="s">
        <v>307</v>
      </c>
      <c r="AA2052" t="s">
        <v>307</v>
      </c>
      <c r="AB2052" t="s">
        <v>307</v>
      </c>
      <c r="AC2052" t="s">
        <v>307</v>
      </c>
      <c r="AD2052" t="s">
        <v>307</v>
      </c>
      <c r="AE2052" t="s">
        <v>307</v>
      </c>
      <c r="AF2052" t="s">
        <v>307</v>
      </c>
      <c r="AG2052" t="s">
        <v>307</v>
      </c>
      <c r="AH2052" t="s">
        <v>307</v>
      </c>
      <c r="AI2052" t="s">
        <v>307</v>
      </c>
      <c r="AJ2052" t="s">
        <v>307</v>
      </c>
      <c r="AK2052" t="s">
        <v>307</v>
      </c>
      <c r="AL2052" t="s">
        <v>307</v>
      </c>
      <c r="AM2052" t="s">
        <v>307</v>
      </c>
      <c r="AN2052" t="s">
        <v>307</v>
      </c>
      <c r="AO2052" t="s">
        <v>307</v>
      </c>
      <c r="AP2052" t="s">
        <v>307</v>
      </c>
      <c r="AQ2052" t="s">
        <v>307</v>
      </c>
      <c r="AR2052" t="s">
        <v>307</v>
      </c>
      <c r="AS2052" t="s">
        <v>307</v>
      </c>
    </row>
    <row r="2053" spans="1:45" x14ac:dyDescent="0.25">
      <c r="A2053">
        <v>316</v>
      </c>
      <c r="B2053" t="s">
        <v>183</v>
      </c>
      <c r="C2053" t="s">
        <v>476</v>
      </c>
      <c r="D2053" t="s">
        <v>48</v>
      </c>
      <c r="E2053" t="s">
        <v>307</v>
      </c>
      <c r="F2053" t="s">
        <v>307</v>
      </c>
      <c r="G2053" t="s">
        <v>307</v>
      </c>
    </row>
    <row r="2054" spans="1:45" x14ac:dyDescent="0.25">
      <c r="A2054">
        <v>316</v>
      </c>
      <c r="B2054" t="s">
        <v>183</v>
      </c>
      <c r="C2054" t="s">
        <v>477</v>
      </c>
      <c r="D2054" t="s">
        <v>48</v>
      </c>
      <c r="E2054" t="s">
        <v>307</v>
      </c>
      <c r="F2054" t="s">
        <v>307</v>
      </c>
      <c r="G2054" t="s">
        <v>307</v>
      </c>
    </row>
    <row r="2055" spans="1:45" x14ac:dyDescent="0.25">
      <c r="A2055">
        <v>316</v>
      </c>
      <c r="B2055" t="s">
        <v>183</v>
      </c>
      <c r="C2055" t="s">
        <v>45</v>
      </c>
      <c r="D2055" t="s">
        <v>63</v>
      </c>
      <c r="E2055" t="s">
        <v>307</v>
      </c>
      <c r="F2055" t="s">
        <v>307</v>
      </c>
      <c r="G2055" t="s">
        <v>307</v>
      </c>
      <c r="H2055" t="s">
        <v>307</v>
      </c>
      <c r="I2055" t="s">
        <v>307</v>
      </c>
      <c r="J2055" t="s">
        <v>307</v>
      </c>
      <c r="K2055" t="s">
        <v>307</v>
      </c>
      <c r="L2055" t="s">
        <v>307</v>
      </c>
      <c r="M2055" t="s">
        <v>307</v>
      </c>
      <c r="N2055" t="s">
        <v>307</v>
      </c>
      <c r="O2055" t="s">
        <v>307</v>
      </c>
      <c r="P2055" t="s">
        <v>307</v>
      </c>
      <c r="Q2055" t="s">
        <v>307</v>
      </c>
      <c r="R2055" t="s">
        <v>307</v>
      </c>
      <c r="S2055" t="s">
        <v>307</v>
      </c>
      <c r="T2055" t="s">
        <v>307</v>
      </c>
      <c r="U2055" t="s">
        <v>307</v>
      </c>
      <c r="V2055" t="s">
        <v>307</v>
      </c>
      <c r="W2055" t="s">
        <v>307</v>
      </c>
    </row>
    <row r="2056" spans="1:45" x14ac:dyDescent="0.25">
      <c r="A2056">
        <v>316</v>
      </c>
      <c r="B2056" t="s">
        <v>183</v>
      </c>
      <c r="C2056" t="s">
        <v>45</v>
      </c>
      <c r="D2056" t="s">
        <v>64</v>
      </c>
      <c r="E2056" t="s">
        <v>307</v>
      </c>
      <c r="F2056" t="s">
        <v>307</v>
      </c>
      <c r="G2056" t="s">
        <v>307</v>
      </c>
      <c r="H2056" t="s">
        <v>307</v>
      </c>
      <c r="I2056" t="s">
        <v>307</v>
      </c>
      <c r="J2056" t="s">
        <v>307</v>
      </c>
      <c r="K2056" t="s">
        <v>307</v>
      </c>
      <c r="L2056" t="s">
        <v>307</v>
      </c>
      <c r="M2056" t="s">
        <v>307</v>
      </c>
      <c r="N2056" t="s">
        <v>307</v>
      </c>
      <c r="O2056" t="s">
        <v>307</v>
      </c>
      <c r="P2056" t="s">
        <v>307</v>
      </c>
      <c r="Q2056" t="s">
        <v>307</v>
      </c>
      <c r="R2056" t="s">
        <v>307</v>
      </c>
      <c r="S2056" t="s">
        <v>307</v>
      </c>
      <c r="T2056" t="s">
        <v>307</v>
      </c>
      <c r="U2056" t="s">
        <v>307</v>
      </c>
      <c r="V2056" t="s">
        <v>307</v>
      </c>
      <c r="W2056" t="s">
        <v>307</v>
      </c>
    </row>
    <row r="2057" spans="1:45" x14ac:dyDescent="0.25">
      <c r="A2057">
        <v>316</v>
      </c>
      <c r="B2057" t="s">
        <v>183</v>
      </c>
      <c r="C2057" t="s">
        <v>40</v>
      </c>
      <c r="D2057" t="s">
        <v>52</v>
      </c>
      <c r="E2057" t="s">
        <v>307</v>
      </c>
      <c r="F2057" t="s">
        <v>307</v>
      </c>
      <c r="G2057" t="s">
        <v>307</v>
      </c>
      <c r="H2057" t="s">
        <v>307</v>
      </c>
      <c r="I2057" t="s">
        <v>307</v>
      </c>
      <c r="J2057" t="s">
        <v>307</v>
      </c>
      <c r="K2057" t="s">
        <v>307</v>
      </c>
      <c r="L2057" t="s">
        <v>307</v>
      </c>
      <c r="M2057" t="s">
        <v>307</v>
      </c>
      <c r="N2057" t="s">
        <v>307</v>
      </c>
      <c r="O2057" t="s">
        <v>307</v>
      </c>
      <c r="P2057" t="s">
        <v>307</v>
      </c>
      <c r="Q2057" t="s">
        <v>307</v>
      </c>
      <c r="R2057" t="s">
        <v>307</v>
      </c>
      <c r="S2057" t="s">
        <v>307</v>
      </c>
      <c r="T2057" t="s">
        <v>307</v>
      </c>
      <c r="U2057" t="s">
        <v>307</v>
      </c>
      <c r="V2057" t="s">
        <v>307</v>
      </c>
      <c r="W2057" t="s">
        <v>307</v>
      </c>
      <c r="X2057" t="s">
        <v>307</v>
      </c>
      <c r="Y2057" t="s">
        <v>307</v>
      </c>
      <c r="Z2057" t="s">
        <v>307</v>
      </c>
    </row>
    <row r="2058" spans="1:45" x14ac:dyDescent="0.25">
      <c r="A2058">
        <v>316</v>
      </c>
      <c r="B2058" t="s">
        <v>183</v>
      </c>
      <c r="C2058" t="s">
        <v>40</v>
      </c>
      <c r="D2058" t="s">
        <v>53</v>
      </c>
      <c r="E2058" t="s">
        <v>307</v>
      </c>
      <c r="F2058" t="s">
        <v>307</v>
      </c>
      <c r="G2058" t="s">
        <v>307</v>
      </c>
      <c r="H2058" t="s">
        <v>307</v>
      </c>
      <c r="I2058" t="s">
        <v>307</v>
      </c>
      <c r="J2058" t="s">
        <v>307</v>
      </c>
      <c r="K2058" t="s">
        <v>307</v>
      </c>
      <c r="L2058" t="s">
        <v>307</v>
      </c>
      <c r="M2058" t="s">
        <v>307</v>
      </c>
      <c r="N2058" t="s">
        <v>307</v>
      </c>
      <c r="O2058" t="s">
        <v>307</v>
      </c>
      <c r="P2058" t="s">
        <v>307</v>
      </c>
      <c r="Q2058" t="s">
        <v>307</v>
      </c>
      <c r="R2058" t="s">
        <v>307</v>
      </c>
      <c r="S2058" t="s">
        <v>307</v>
      </c>
      <c r="T2058" t="s">
        <v>307</v>
      </c>
      <c r="U2058" t="s">
        <v>307</v>
      </c>
      <c r="V2058" t="s">
        <v>307</v>
      </c>
      <c r="W2058" t="s">
        <v>307</v>
      </c>
      <c r="X2058" t="s">
        <v>307</v>
      </c>
      <c r="Y2058" t="s">
        <v>307</v>
      </c>
      <c r="Z2058" t="s">
        <v>307</v>
      </c>
    </row>
    <row r="2059" spans="1:45" x14ac:dyDescent="0.25">
      <c r="A2059">
        <v>316</v>
      </c>
      <c r="B2059" t="s">
        <v>183</v>
      </c>
      <c r="C2059" t="s">
        <v>39</v>
      </c>
      <c r="D2059" t="s">
        <v>50</v>
      </c>
      <c r="E2059" t="s">
        <v>307</v>
      </c>
      <c r="F2059" t="s">
        <v>307</v>
      </c>
      <c r="G2059" t="s">
        <v>307</v>
      </c>
      <c r="H2059" t="s">
        <v>307</v>
      </c>
      <c r="I2059" t="s">
        <v>307</v>
      </c>
      <c r="J2059" t="s">
        <v>307</v>
      </c>
      <c r="K2059" t="s">
        <v>307</v>
      </c>
      <c r="L2059" t="s">
        <v>307</v>
      </c>
      <c r="M2059" t="s">
        <v>307</v>
      </c>
      <c r="N2059" t="s">
        <v>307</v>
      </c>
      <c r="O2059" t="s">
        <v>307</v>
      </c>
      <c r="P2059" t="s">
        <v>307</v>
      </c>
      <c r="Q2059" t="s">
        <v>307</v>
      </c>
      <c r="R2059" t="s">
        <v>307</v>
      </c>
      <c r="S2059" t="s">
        <v>307</v>
      </c>
      <c r="T2059" t="s">
        <v>307</v>
      </c>
      <c r="U2059" t="s">
        <v>307</v>
      </c>
      <c r="V2059" t="s">
        <v>307</v>
      </c>
      <c r="W2059" t="s">
        <v>307</v>
      </c>
      <c r="X2059" t="s">
        <v>307</v>
      </c>
      <c r="Y2059" t="s">
        <v>307</v>
      </c>
      <c r="Z2059" t="s">
        <v>307</v>
      </c>
      <c r="AA2059" t="s">
        <v>307</v>
      </c>
      <c r="AB2059" t="s">
        <v>307</v>
      </c>
      <c r="AC2059" t="s">
        <v>307</v>
      </c>
      <c r="AD2059" t="s">
        <v>307</v>
      </c>
      <c r="AE2059" t="s">
        <v>307</v>
      </c>
      <c r="AF2059" t="s">
        <v>307</v>
      </c>
      <c r="AG2059" t="s">
        <v>307</v>
      </c>
      <c r="AH2059" t="s">
        <v>307</v>
      </c>
      <c r="AI2059" t="s">
        <v>307</v>
      </c>
      <c r="AJ2059" t="s">
        <v>307</v>
      </c>
      <c r="AK2059" t="s">
        <v>307</v>
      </c>
      <c r="AL2059" t="s">
        <v>307</v>
      </c>
      <c r="AM2059" t="s">
        <v>307</v>
      </c>
      <c r="AN2059" t="s">
        <v>307</v>
      </c>
      <c r="AO2059" t="s">
        <v>307</v>
      </c>
      <c r="AP2059" t="s">
        <v>307</v>
      </c>
    </row>
    <row r="2060" spans="1:45" x14ac:dyDescent="0.25">
      <c r="A2060">
        <v>316</v>
      </c>
      <c r="B2060" t="s">
        <v>183</v>
      </c>
      <c r="C2060" t="s">
        <v>39</v>
      </c>
      <c r="D2060" t="s">
        <v>48</v>
      </c>
      <c r="E2060" t="s">
        <v>307</v>
      </c>
      <c r="F2060" t="s">
        <v>307</v>
      </c>
      <c r="G2060" t="s">
        <v>307</v>
      </c>
      <c r="H2060" t="s">
        <v>307</v>
      </c>
      <c r="I2060" t="s">
        <v>307</v>
      </c>
      <c r="J2060" t="s">
        <v>307</v>
      </c>
      <c r="K2060" t="s">
        <v>307</v>
      </c>
      <c r="L2060" t="s">
        <v>307</v>
      </c>
      <c r="M2060" t="s">
        <v>307</v>
      </c>
      <c r="N2060" t="s">
        <v>307</v>
      </c>
      <c r="O2060" t="s">
        <v>307</v>
      </c>
      <c r="P2060" t="s">
        <v>307</v>
      </c>
      <c r="Q2060" t="s">
        <v>307</v>
      </c>
      <c r="R2060" t="s">
        <v>307</v>
      </c>
      <c r="S2060" t="s">
        <v>307</v>
      </c>
      <c r="T2060" t="s">
        <v>307</v>
      </c>
      <c r="U2060" t="s">
        <v>307</v>
      </c>
      <c r="V2060" t="s">
        <v>307</v>
      </c>
      <c r="W2060" t="s">
        <v>307</v>
      </c>
      <c r="X2060" t="s">
        <v>307</v>
      </c>
      <c r="Y2060" t="s">
        <v>307</v>
      </c>
      <c r="Z2060" t="s">
        <v>307</v>
      </c>
      <c r="AA2060" t="s">
        <v>307</v>
      </c>
      <c r="AB2060" t="s">
        <v>307</v>
      </c>
      <c r="AC2060" t="s">
        <v>307</v>
      </c>
      <c r="AD2060" t="s">
        <v>307</v>
      </c>
      <c r="AE2060" t="s">
        <v>307</v>
      </c>
      <c r="AF2060" t="s">
        <v>307</v>
      </c>
      <c r="AG2060" t="s">
        <v>307</v>
      </c>
      <c r="AH2060" t="s">
        <v>307</v>
      </c>
      <c r="AI2060" t="s">
        <v>307</v>
      </c>
      <c r="AJ2060" t="s">
        <v>307</v>
      </c>
      <c r="AK2060" t="s">
        <v>307</v>
      </c>
      <c r="AL2060" t="s">
        <v>307</v>
      </c>
      <c r="AM2060" t="s">
        <v>307</v>
      </c>
      <c r="AN2060" t="s">
        <v>307</v>
      </c>
      <c r="AO2060" t="s">
        <v>307</v>
      </c>
      <c r="AP2060" t="s">
        <v>307</v>
      </c>
    </row>
    <row r="2061" spans="1:45" x14ac:dyDescent="0.25">
      <c r="A2061">
        <v>316</v>
      </c>
      <c r="B2061" t="s">
        <v>183</v>
      </c>
      <c r="C2061" t="s">
        <v>39</v>
      </c>
      <c r="D2061" t="s">
        <v>51</v>
      </c>
      <c r="E2061" t="s">
        <v>307</v>
      </c>
      <c r="F2061" t="s">
        <v>307</v>
      </c>
      <c r="G2061" t="s">
        <v>307</v>
      </c>
      <c r="H2061" t="s">
        <v>307</v>
      </c>
      <c r="I2061" t="s">
        <v>307</v>
      </c>
      <c r="J2061" t="s">
        <v>307</v>
      </c>
      <c r="K2061" t="s">
        <v>307</v>
      </c>
      <c r="L2061" t="s">
        <v>307</v>
      </c>
      <c r="M2061" t="s">
        <v>307</v>
      </c>
      <c r="N2061" t="s">
        <v>307</v>
      </c>
      <c r="O2061" t="s">
        <v>307</v>
      </c>
      <c r="P2061" t="s">
        <v>307</v>
      </c>
      <c r="Q2061" t="s">
        <v>307</v>
      </c>
      <c r="R2061" t="s">
        <v>307</v>
      </c>
      <c r="S2061" t="s">
        <v>307</v>
      </c>
      <c r="T2061" t="s">
        <v>307</v>
      </c>
      <c r="U2061" t="s">
        <v>307</v>
      </c>
      <c r="V2061" t="s">
        <v>307</v>
      </c>
      <c r="W2061" t="s">
        <v>307</v>
      </c>
      <c r="X2061" t="s">
        <v>307</v>
      </c>
      <c r="Y2061" t="s">
        <v>307</v>
      </c>
      <c r="Z2061" t="s">
        <v>307</v>
      </c>
      <c r="AA2061" t="s">
        <v>307</v>
      </c>
      <c r="AB2061" t="s">
        <v>307</v>
      </c>
      <c r="AC2061" t="s">
        <v>307</v>
      </c>
      <c r="AD2061" t="s">
        <v>307</v>
      </c>
      <c r="AE2061" t="s">
        <v>307</v>
      </c>
      <c r="AF2061" t="s">
        <v>307</v>
      </c>
      <c r="AG2061" t="s">
        <v>307</v>
      </c>
      <c r="AH2061" t="s">
        <v>307</v>
      </c>
      <c r="AI2061" t="s">
        <v>307</v>
      </c>
      <c r="AJ2061" t="s">
        <v>307</v>
      </c>
      <c r="AK2061" t="s">
        <v>307</v>
      </c>
      <c r="AL2061" t="s">
        <v>307</v>
      </c>
      <c r="AM2061" t="s">
        <v>307</v>
      </c>
      <c r="AN2061" t="s">
        <v>307</v>
      </c>
      <c r="AO2061" t="s">
        <v>307</v>
      </c>
      <c r="AP2061" t="s">
        <v>307</v>
      </c>
    </row>
    <row r="2062" spans="1:45" x14ac:dyDescent="0.25">
      <c r="A2062">
        <v>316</v>
      </c>
      <c r="B2062" t="s">
        <v>183</v>
      </c>
      <c r="C2062" t="s">
        <v>46</v>
      </c>
      <c r="D2062" t="s">
        <v>65</v>
      </c>
      <c r="E2062" t="s">
        <v>307</v>
      </c>
      <c r="F2062" t="s">
        <v>307</v>
      </c>
      <c r="G2062" t="s">
        <v>307</v>
      </c>
      <c r="H2062" t="s">
        <v>307</v>
      </c>
      <c r="I2062" t="s">
        <v>307</v>
      </c>
      <c r="J2062" t="s">
        <v>307</v>
      </c>
      <c r="K2062" t="s">
        <v>307</v>
      </c>
      <c r="L2062" t="s">
        <v>307</v>
      </c>
      <c r="M2062" t="s">
        <v>307</v>
      </c>
      <c r="N2062" t="s">
        <v>307</v>
      </c>
      <c r="O2062" t="s">
        <v>307</v>
      </c>
      <c r="P2062" t="s">
        <v>307</v>
      </c>
      <c r="Q2062" t="s">
        <v>307</v>
      </c>
      <c r="R2062" t="s">
        <v>307</v>
      </c>
      <c r="S2062" t="s">
        <v>307</v>
      </c>
      <c r="T2062" t="s">
        <v>307</v>
      </c>
      <c r="U2062" t="s">
        <v>307</v>
      </c>
      <c r="V2062" t="s">
        <v>307</v>
      </c>
      <c r="W2062" t="s">
        <v>307</v>
      </c>
      <c r="X2062" t="s">
        <v>307</v>
      </c>
      <c r="Y2062" t="s">
        <v>307</v>
      </c>
      <c r="Z2062" t="s">
        <v>307</v>
      </c>
    </row>
    <row r="2063" spans="1:45" x14ac:dyDescent="0.25">
      <c r="A2063">
        <v>316</v>
      </c>
      <c r="B2063" t="s">
        <v>183</v>
      </c>
      <c r="C2063" t="s">
        <v>46</v>
      </c>
      <c r="D2063" t="s">
        <v>66</v>
      </c>
      <c r="E2063" t="s">
        <v>307</v>
      </c>
      <c r="F2063" t="s">
        <v>307</v>
      </c>
      <c r="G2063" t="s">
        <v>307</v>
      </c>
      <c r="H2063" t="s">
        <v>307</v>
      </c>
      <c r="I2063" t="s">
        <v>307</v>
      </c>
      <c r="J2063" t="s">
        <v>307</v>
      </c>
      <c r="K2063" t="s">
        <v>307</v>
      </c>
      <c r="L2063" t="s">
        <v>307</v>
      </c>
      <c r="M2063" t="s">
        <v>307</v>
      </c>
      <c r="N2063" t="s">
        <v>307</v>
      </c>
      <c r="O2063" t="s">
        <v>307</v>
      </c>
      <c r="P2063" t="s">
        <v>307</v>
      </c>
      <c r="Q2063" t="s">
        <v>307</v>
      </c>
      <c r="R2063" t="s">
        <v>307</v>
      </c>
      <c r="S2063" t="s">
        <v>307</v>
      </c>
      <c r="T2063" t="s">
        <v>307</v>
      </c>
      <c r="U2063" t="s">
        <v>307</v>
      </c>
      <c r="V2063" t="s">
        <v>307</v>
      </c>
      <c r="W2063" t="s">
        <v>307</v>
      </c>
      <c r="X2063" t="s">
        <v>307</v>
      </c>
      <c r="Y2063" t="s">
        <v>307</v>
      </c>
      <c r="Z2063" t="s">
        <v>307</v>
      </c>
    </row>
    <row r="2064" spans="1:45" x14ac:dyDescent="0.25">
      <c r="A2064">
        <v>316</v>
      </c>
      <c r="B2064" t="s">
        <v>183</v>
      </c>
      <c r="C2064" t="s">
        <v>46</v>
      </c>
      <c r="D2064" t="s">
        <v>67</v>
      </c>
      <c r="E2064" t="s">
        <v>307</v>
      </c>
      <c r="F2064" t="s">
        <v>307</v>
      </c>
      <c r="G2064" t="s">
        <v>307</v>
      </c>
      <c r="H2064" t="s">
        <v>307</v>
      </c>
      <c r="I2064" t="s">
        <v>307</v>
      </c>
      <c r="J2064" t="s">
        <v>307</v>
      </c>
      <c r="K2064" t="s">
        <v>307</v>
      </c>
      <c r="L2064" t="s">
        <v>307</v>
      </c>
      <c r="M2064" t="s">
        <v>307</v>
      </c>
      <c r="N2064" t="s">
        <v>307</v>
      </c>
      <c r="O2064" t="s">
        <v>307</v>
      </c>
      <c r="P2064" t="s">
        <v>307</v>
      </c>
      <c r="Q2064" t="s">
        <v>307</v>
      </c>
      <c r="R2064" t="s">
        <v>307</v>
      </c>
      <c r="S2064" t="s">
        <v>307</v>
      </c>
      <c r="T2064" t="s">
        <v>307</v>
      </c>
      <c r="U2064" t="s">
        <v>307</v>
      </c>
      <c r="V2064" t="s">
        <v>307</v>
      </c>
      <c r="W2064" t="s">
        <v>307</v>
      </c>
      <c r="X2064" t="s">
        <v>307</v>
      </c>
      <c r="Y2064" t="s">
        <v>307</v>
      </c>
      <c r="Z2064" t="s">
        <v>307</v>
      </c>
    </row>
    <row r="2065" spans="1:26" x14ac:dyDescent="0.25">
      <c r="A2065">
        <v>316</v>
      </c>
      <c r="B2065" t="s">
        <v>183</v>
      </c>
      <c r="C2065" t="s">
        <v>46</v>
      </c>
      <c r="D2065" t="s">
        <v>68</v>
      </c>
      <c r="E2065" t="s">
        <v>307</v>
      </c>
      <c r="F2065" t="s">
        <v>307</v>
      </c>
      <c r="G2065" t="s">
        <v>307</v>
      </c>
      <c r="H2065" t="s">
        <v>307</v>
      </c>
      <c r="I2065" t="s">
        <v>307</v>
      </c>
      <c r="J2065" t="s">
        <v>307</v>
      </c>
      <c r="K2065" t="s">
        <v>307</v>
      </c>
      <c r="L2065" t="s">
        <v>307</v>
      </c>
      <c r="M2065" t="s">
        <v>307</v>
      </c>
      <c r="N2065" t="s">
        <v>307</v>
      </c>
      <c r="O2065" t="s">
        <v>307</v>
      </c>
      <c r="P2065" t="s">
        <v>307</v>
      </c>
      <c r="Q2065" t="s">
        <v>307</v>
      </c>
      <c r="R2065" t="s">
        <v>307</v>
      </c>
      <c r="S2065" t="s">
        <v>307</v>
      </c>
      <c r="T2065" t="s">
        <v>307</v>
      </c>
      <c r="U2065" t="s">
        <v>307</v>
      </c>
      <c r="V2065" t="s">
        <v>307</v>
      </c>
      <c r="W2065" t="s">
        <v>307</v>
      </c>
      <c r="X2065" t="s">
        <v>307</v>
      </c>
      <c r="Y2065" t="s">
        <v>307</v>
      </c>
      <c r="Z2065" t="s">
        <v>307</v>
      </c>
    </row>
    <row r="2066" spans="1:26" x14ac:dyDescent="0.25">
      <c r="A2066">
        <v>316</v>
      </c>
      <c r="B2066" t="s">
        <v>183</v>
      </c>
      <c r="C2066" t="s">
        <v>46</v>
      </c>
      <c r="D2066" t="s">
        <v>69</v>
      </c>
      <c r="E2066" t="s">
        <v>307</v>
      </c>
      <c r="F2066" t="s">
        <v>307</v>
      </c>
      <c r="G2066" t="s">
        <v>307</v>
      </c>
      <c r="H2066" t="s">
        <v>307</v>
      </c>
      <c r="I2066" t="s">
        <v>307</v>
      </c>
      <c r="J2066" t="s">
        <v>307</v>
      </c>
      <c r="K2066" t="s">
        <v>307</v>
      </c>
      <c r="L2066" t="s">
        <v>307</v>
      </c>
      <c r="M2066" t="s">
        <v>307</v>
      </c>
      <c r="N2066" t="s">
        <v>307</v>
      </c>
      <c r="O2066" t="s">
        <v>307</v>
      </c>
      <c r="P2066" t="s">
        <v>307</v>
      </c>
      <c r="Q2066" t="s">
        <v>307</v>
      </c>
      <c r="R2066" t="s">
        <v>307</v>
      </c>
      <c r="S2066" t="s">
        <v>307</v>
      </c>
      <c r="T2066" t="s">
        <v>307</v>
      </c>
      <c r="U2066" t="s">
        <v>307</v>
      </c>
      <c r="V2066" t="s">
        <v>307</v>
      </c>
      <c r="W2066" t="s">
        <v>307</v>
      </c>
      <c r="X2066" t="s">
        <v>307</v>
      </c>
      <c r="Y2066" t="s">
        <v>307</v>
      </c>
      <c r="Z2066" t="s">
        <v>307</v>
      </c>
    </row>
    <row r="2067" spans="1:26" x14ac:dyDescent="0.25">
      <c r="A2067">
        <v>316</v>
      </c>
      <c r="B2067" t="s">
        <v>183</v>
      </c>
      <c r="C2067" t="s">
        <v>46</v>
      </c>
      <c r="D2067" t="s">
        <v>70</v>
      </c>
      <c r="E2067" t="s">
        <v>307</v>
      </c>
      <c r="F2067" t="s">
        <v>307</v>
      </c>
      <c r="G2067" t="s">
        <v>307</v>
      </c>
      <c r="H2067" t="s">
        <v>307</v>
      </c>
      <c r="I2067" t="s">
        <v>307</v>
      </c>
      <c r="J2067" t="s">
        <v>307</v>
      </c>
      <c r="K2067" t="s">
        <v>307</v>
      </c>
      <c r="L2067" t="s">
        <v>307</v>
      </c>
      <c r="M2067" t="s">
        <v>307</v>
      </c>
      <c r="N2067" t="s">
        <v>307</v>
      </c>
      <c r="O2067" t="s">
        <v>307</v>
      </c>
      <c r="P2067" t="s">
        <v>307</v>
      </c>
      <c r="Q2067" t="s">
        <v>307</v>
      </c>
      <c r="R2067" t="s">
        <v>307</v>
      </c>
      <c r="S2067" t="s">
        <v>307</v>
      </c>
      <c r="T2067" t="s">
        <v>307</v>
      </c>
      <c r="U2067" t="s">
        <v>307</v>
      </c>
      <c r="V2067" t="s">
        <v>307</v>
      </c>
      <c r="W2067" t="s">
        <v>307</v>
      </c>
      <c r="X2067" t="s">
        <v>307</v>
      </c>
      <c r="Y2067" t="s">
        <v>307</v>
      </c>
      <c r="Z2067" t="s">
        <v>307</v>
      </c>
    </row>
    <row r="2068" spans="1:26" x14ac:dyDescent="0.25">
      <c r="A2068">
        <v>316</v>
      </c>
      <c r="B2068" t="s">
        <v>183</v>
      </c>
      <c r="C2068" t="s">
        <v>46</v>
      </c>
      <c r="D2068" t="s">
        <v>71</v>
      </c>
      <c r="E2068" t="s">
        <v>307</v>
      </c>
      <c r="F2068" t="s">
        <v>307</v>
      </c>
      <c r="G2068" t="s">
        <v>307</v>
      </c>
      <c r="H2068" t="s">
        <v>307</v>
      </c>
      <c r="I2068" t="s">
        <v>307</v>
      </c>
      <c r="J2068" t="s">
        <v>307</v>
      </c>
      <c r="K2068" t="s">
        <v>307</v>
      </c>
      <c r="L2068" t="s">
        <v>307</v>
      </c>
      <c r="M2068" t="s">
        <v>307</v>
      </c>
      <c r="N2068" t="s">
        <v>307</v>
      </c>
      <c r="O2068" t="s">
        <v>307</v>
      </c>
      <c r="P2068" t="s">
        <v>307</v>
      </c>
      <c r="Q2068" t="s">
        <v>307</v>
      </c>
      <c r="R2068" t="s">
        <v>307</v>
      </c>
      <c r="S2068" t="s">
        <v>307</v>
      </c>
      <c r="T2068" t="s">
        <v>307</v>
      </c>
      <c r="U2068" t="s">
        <v>307</v>
      </c>
      <c r="V2068" t="s">
        <v>307</v>
      </c>
      <c r="W2068" t="s">
        <v>307</v>
      </c>
      <c r="X2068" t="s">
        <v>307</v>
      </c>
      <c r="Y2068" t="s">
        <v>307</v>
      </c>
      <c r="Z2068" t="s">
        <v>307</v>
      </c>
    </row>
    <row r="2069" spans="1:26" x14ac:dyDescent="0.25">
      <c r="A2069">
        <v>316</v>
      </c>
      <c r="B2069" t="s">
        <v>183</v>
      </c>
      <c r="C2069" t="s">
        <v>46</v>
      </c>
      <c r="D2069" t="s">
        <v>72</v>
      </c>
      <c r="E2069" t="s">
        <v>307</v>
      </c>
      <c r="F2069" t="s">
        <v>307</v>
      </c>
      <c r="G2069" t="s">
        <v>307</v>
      </c>
      <c r="H2069" t="s">
        <v>307</v>
      </c>
      <c r="I2069" t="s">
        <v>307</v>
      </c>
      <c r="J2069" t="s">
        <v>307</v>
      </c>
      <c r="K2069" t="s">
        <v>307</v>
      </c>
      <c r="L2069" t="s">
        <v>307</v>
      </c>
      <c r="M2069" t="s">
        <v>307</v>
      </c>
      <c r="N2069" t="s">
        <v>307</v>
      </c>
      <c r="O2069" t="s">
        <v>307</v>
      </c>
      <c r="P2069" t="s">
        <v>307</v>
      </c>
      <c r="Q2069" t="s">
        <v>307</v>
      </c>
      <c r="R2069" t="s">
        <v>307</v>
      </c>
      <c r="S2069" t="s">
        <v>307</v>
      </c>
      <c r="T2069" t="s">
        <v>307</v>
      </c>
      <c r="U2069" t="s">
        <v>307</v>
      </c>
      <c r="V2069" t="s">
        <v>307</v>
      </c>
      <c r="W2069" t="s">
        <v>307</v>
      </c>
      <c r="X2069" t="s">
        <v>307</v>
      </c>
      <c r="Y2069" t="s">
        <v>307</v>
      </c>
      <c r="Z2069" t="s">
        <v>307</v>
      </c>
    </row>
    <row r="2070" spans="1:26" x14ac:dyDescent="0.25">
      <c r="A2070">
        <v>316</v>
      </c>
      <c r="B2070" t="s">
        <v>183</v>
      </c>
      <c r="C2070" t="s">
        <v>46</v>
      </c>
      <c r="D2070" t="s">
        <v>47</v>
      </c>
      <c r="E2070" t="s">
        <v>307</v>
      </c>
      <c r="F2070" t="s">
        <v>307</v>
      </c>
      <c r="G2070" t="s">
        <v>307</v>
      </c>
      <c r="H2070" t="s">
        <v>307</v>
      </c>
      <c r="I2070" t="s">
        <v>307</v>
      </c>
      <c r="J2070" t="s">
        <v>307</v>
      </c>
      <c r="K2070" t="s">
        <v>307</v>
      </c>
      <c r="L2070" t="s">
        <v>307</v>
      </c>
      <c r="M2070" t="s">
        <v>307</v>
      </c>
      <c r="N2070" t="s">
        <v>307</v>
      </c>
      <c r="O2070" t="s">
        <v>307</v>
      </c>
      <c r="P2070" t="s">
        <v>307</v>
      </c>
      <c r="Q2070" t="s">
        <v>307</v>
      </c>
      <c r="R2070" t="s">
        <v>307</v>
      </c>
      <c r="S2070" t="s">
        <v>307</v>
      </c>
      <c r="T2070" t="s">
        <v>307</v>
      </c>
      <c r="U2070" t="s">
        <v>307</v>
      </c>
      <c r="V2070" t="s">
        <v>307</v>
      </c>
      <c r="W2070" t="s">
        <v>307</v>
      </c>
      <c r="X2070" t="s">
        <v>307</v>
      </c>
      <c r="Y2070" t="s">
        <v>307</v>
      </c>
      <c r="Z2070" t="s">
        <v>307</v>
      </c>
    </row>
    <row r="2071" spans="1:26" x14ac:dyDescent="0.25">
      <c r="A2071">
        <v>316</v>
      </c>
      <c r="B2071" t="s">
        <v>183</v>
      </c>
      <c r="C2071" t="s">
        <v>46</v>
      </c>
      <c r="D2071" t="s">
        <v>48</v>
      </c>
      <c r="E2071" t="s">
        <v>307</v>
      </c>
      <c r="F2071" t="s">
        <v>307</v>
      </c>
      <c r="G2071" t="s">
        <v>307</v>
      </c>
      <c r="H2071" t="s">
        <v>307</v>
      </c>
      <c r="I2071" t="s">
        <v>307</v>
      </c>
      <c r="J2071" t="s">
        <v>307</v>
      </c>
      <c r="K2071" t="s">
        <v>307</v>
      </c>
      <c r="L2071" t="s">
        <v>307</v>
      </c>
      <c r="M2071" t="s">
        <v>307</v>
      </c>
      <c r="N2071" t="s">
        <v>307</v>
      </c>
      <c r="O2071" t="s">
        <v>307</v>
      </c>
      <c r="P2071" t="s">
        <v>307</v>
      </c>
      <c r="Q2071" t="s">
        <v>307</v>
      </c>
      <c r="R2071" t="s">
        <v>307</v>
      </c>
      <c r="S2071" t="s">
        <v>307</v>
      </c>
      <c r="T2071" t="s">
        <v>307</v>
      </c>
      <c r="U2071" t="s">
        <v>307</v>
      </c>
      <c r="V2071" t="s">
        <v>307</v>
      </c>
      <c r="W2071" t="s">
        <v>307</v>
      </c>
      <c r="X2071" t="s">
        <v>307</v>
      </c>
      <c r="Y2071" t="s">
        <v>307</v>
      </c>
      <c r="Z2071" t="s">
        <v>307</v>
      </c>
    </row>
    <row r="2072" spans="1:26" x14ac:dyDescent="0.25">
      <c r="A2072">
        <v>316</v>
      </c>
      <c r="B2072" t="s">
        <v>183</v>
      </c>
      <c r="C2072" t="s">
        <v>46</v>
      </c>
      <c r="D2072" t="s">
        <v>49</v>
      </c>
      <c r="E2072" t="s">
        <v>307</v>
      </c>
      <c r="F2072" t="s">
        <v>307</v>
      </c>
      <c r="G2072" t="s">
        <v>307</v>
      </c>
      <c r="H2072" t="s">
        <v>307</v>
      </c>
      <c r="I2072" t="s">
        <v>307</v>
      </c>
      <c r="J2072" t="s">
        <v>307</v>
      </c>
      <c r="K2072" t="s">
        <v>307</v>
      </c>
      <c r="L2072" t="s">
        <v>307</v>
      </c>
      <c r="M2072" t="s">
        <v>307</v>
      </c>
      <c r="N2072" t="s">
        <v>307</v>
      </c>
      <c r="O2072" t="s">
        <v>307</v>
      </c>
      <c r="P2072" t="s">
        <v>307</v>
      </c>
      <c r="Q2072" t="s">
        <v>307</v>
      </c>
      <c r="R2072" t="s">
        <v>307</v>
      </c>
      <c r="S2072" t="s">
        <v>307</v>
      </c>
      <c r="T2072" t="s">
        <v>307</v>
      </c>
      <c r="U2072" t="s">
        <v>307</v>
      </c>
      <c r="V2072" t="s">
        <v>307</v>
      </c>
      <c r="W2072" t="s">
        <v>307</v>
      </c>
      <c r="X2072" t="s">
        <v>307</v>
      </c>
      <c r="Y2072" t="s">
        <v>307</v>
      </c>
      <c r="Z2072" t="s">
        <v>307</v>
      </c>
    </row>
    <row r="2073" spans="1:26" x14ac:dyDescent="0.25">
      <c r="A2073">
        <v>316</v>
      </c>
      <c r="B2073" t="s">
        <v>183</v>
      </c>
      <c r="C2073" t="s">
        <v>41</v>
      </c>
      <c r="D2073" t="s">
        <v>48</v>
      </c>
      <c r="E2073" t="s">
        <v>307</v>
      </c>
      <c r="F2073" t="s">
        <v>307</v>
      </c>
      <c r="G2073" t="s">
        <v>307</v>
      </c>
      <c r="H2073" t="s">
        <v>307</v>
      </c>
      <c r="I2073" t="s">
        <v>307</v>
      </c>
      <c r="J2073" t="s">
        <v>307</v>
      </c>
      <c r="K2073" t="s">
        <v>307</v>
      </c>
      <c r="L2073" t="s">
        <v>307</v>
      </c>
      <c r="M2073" t="s">
        <v>307</v>
      </c>
      <c r="N2073" t="s">
        <v>307</v>
      </c>
      <c r="O2073" t="s">
        <v>307</v>
      </c>
      <c r="P2073" t="s">
        <v>307</v>
      </c>
      <c r="Q2073" t="s">
        <v>307</v>
      </c>
      <c r="R2073" t="s">
        <v>307</v>
      </c>
      <c r="S2073" t="s">
        <v>307</v>
      </c>
      <c r="T2073" t="s">
        <v>307</v>
      </c>
      <c r="U2073" t="s">
        <v>307</v>
      </c>
      <c r="V2073" t="s">
        <v>307</v>
      </c>
      <c r="W2073" t="s">
        <v>307</v>
      </c>
      <c r="X2073" t="s">
        <v>307</v>
      </c>
      <c r="Y2073" t="s">
        <v>307</v>
      </c>
      <c r="Z2073" t="s">
        <v>307</v>
      </c>
    </row>
    <row r="2074" spans="1:26" x14ac:dyDescent="0.25">
      <c r="A2074">
        <v>316</v>
      </c>
      <c r="B2074" t="s">
        <v>183</v>
      </c>
      <c r="C2074" t="s">
        <v>459</v>
      </c>
      <c r="D2074" t="s">
        <v>48</v>
      </c>
      <c r="E2074" t="s">
        <v>307</v>
      </c>
      <c r="F2074" t="s">
        <v>307</v>
      </c>
      <c r="G2074" t="s">
        <v>307</v>
      </c>
      <c r="H2074" t="s">
        <v>307</v>
      </c>
      <c r="I2074" t="s">
        <v>307</v>
      </c>
      <c r="J2074" t="s">
        <v>307</v>
      </c>
      <c r="K2074" t="s">
        <v>307</v>
      </c>
      <c r="L2074" t="s">
        <v>307</v>
      </c>
      <c r="M2074" t="s">
        <v>307</v>
      </c>
      <c r="N2074" t="s">
        <v>307</v>
      </c>
      <c r="O2074" t="s">
        <v>307</v>
      </c>
      <c r="P2074" t="s">
        <v>307</v>
      </c>
      <c r="Q2074" t="s">
        <v>307</v>
      </c>
    </row>
    <row r="2075" spans="1:26" x14ac:dyDescent="0.25">
      <c r="A2075">
        <v>316</v>
      </c>
      <c r="B2075" t="s">
        <v>183</v>
      </c>
      <c r="C2075" t="s">
        <v>304</v>
      </c>
      <c r="D2075" t="s">
        <v>48</v>
      </c>
      <c r="E2075" t="s">
        <v>307</v>
      </c>
      <c r="F2075" t="s">
        <v>307</v>
      </c>
      <c r="G2075" t="s">
        <v>307</v>
      </c>
      <c r="H2075" t="s">
        <v>307</v>
      </c>
      <c r="I2075" t="s">
        <v>307</v>
      </c>
      <c r="J2075" t="s">
        <v>307</v>
      </c>
      <c r="K2075" t="s">
        <v>307</v>
      </c>
      <c r="L2075" t="s">
        <v>307</v>
      </c>
      <c r="M2075" t="s">
        <v>307</v>
      </c>
      <c r="N2075" t="s">
        <v>307</v>
      </c>
      <c r="O2075" t="s">
        <v>307</v>
      </c>
      <c r="P2075" t="s">
        <v>307</v>
      </c>
      <c r="Q2075" t="s">
        <v>307</v>
      </c>
    </row>
    <row r="2076" spans="1:26" x14ac:dyDescent="0.25">
      <c r="A2076">
        <v>316</v>
      </c>
      <c r="B2076" t="s">
        <v>183</v>
      </c>
      <c r="C2076" t="s">
        <v>433</v>
      </c>
      <c r="D2076" t="s">
        <v>48</v>
      </c>
      <c r="E2076" t="s">
        <v>307</v>
      </c>
      <c r="F2076" t="s">
        <v>307</v>
      </c>
      <c r="G2076" t="s">
        <v>307</v>
      </c>
      <c r="H2076" t="s">
        <v>307</v>
      </c>
      <c r="I2076" t="s">
        <v>307</v>
      </c>
      <c r="J2076" t="s">
        <v>307</v>
      </c>
      <c r="K2076" t="s">
        <v>307</v>
      </c>
      <c r="L2076" t="s">
        <v>307</v>
      </c>
      <c r="M2076" t="s">
        <v>307</v>
      </c>
      <c r="N2076" t="s">
        <v>307</v>
      </c>
      <c r="O2076" t="s">
        <v>307</v>
      </c>
      <c r="P2076" t="s">
        <v>307</v>
      </c>
      <c r="Q2076" t="s">
        <v>307</v>
      </c>
    </row>
    <row r="2077" spans="1:26" x14ac:dyDescent="0.25">
      <c r="A2077">
        <v>316</v>
      </c>
      <c r="B2077" t="s">
        <v>183</v>
      </c>
      <c r="C2077" t="s">
        <v>305</v>
      </c>
      <c r="D2077" t="s">
        <v>48</v>
      </c>
      <c r="E2077" t="s">
        <v>307</v>
      </c>
      <c r="F2077" t="s">
        <v>307</v>
      </c>
      <c r="G2077" t="s">
        <v>307</v>
      </c>
      <c r="H2077" t="s">
        <v>307</v>
      </c>
      <c r="I2077" t="s">
        <v>307</v>
      </c>
      <c r="J2077" t="s">
        <v>307</v>
      </c>
      <c r="K2077" t="s">
        <v>307</v>
      </c>
      <c r="L2077" t="s">
        <v>307</v>
      </c>
      <c r="M2077" t="s">
        <v>307</v>
      </c>
      <c r="N2077" t="s">
        <v>307</v>
      </c>
      <c r="O2077" t="s">
        <v>307</v>
      </c>
      <c r="P2077" t="s">
        <v>307</v>
      </c>
      <c r="Q2077" t="s">
        <v>307</v>
      </c>
    </row>
    <row r="2078" spans="1:26" x14ac:dyDescent="0.25">
      <c r="A2078">
        <v>316</v>
      </c>
      <c r="B2078" t="s">
        <v>183</v>
      </c>
      <c r="C2078" t="s">
        <v>306</v>
      </c>
      <c r="D2078" t="s">
        <v>48</v>
      </c>
      <c r="E2078" t="s">
        <v>307</v>
      </c>
      <c r="F2078" t="s">
        <v>307</v>
      </c>
      <c r="G2078" t="s">
        <v>307</v>
      </c>
      <c r="H2078" t="s">
        <v>307</v>
      </c>
      <c r="I2078" t="s">
        <v>307</v>
      </c>
      <c r="J2078" t="s">
        <v>307</v>
      </c>
      <c r="K2078" t="s">
        <v>307</v>
      </c>
      <c r="L2078" t="s">
        <v>307</v>
      </c>
      <c r="M2078" t="s">
        <v>307</v>
      </c>
      <c r="N2078" t="s">
        <v>307</v>
      </c>
      <c r="O2078" t="s">
        <v>307</v>
      </c>
      <c r="P2078" t="s">
        <v>307</v>
      </c>
      <c r="Q2078" t="s">
        <v>307</v>
      </c>
    </row>
    <row r="2079" spans="1:26" x14ac:dyDescent="0.25">
      <c r="A2079">
        <v>316</v>
      </c>
      <c r="B2079" t="s">
        <v>183</v>
      </c>
      <c r="C2079" t="s">
        <v>44</v>
      </c>
      <c r="D2079" t="s">
        <v>54</v>
      </c>
      <c r="E2079" t="s">
        <v>307</v>
      </c>
      <c r="F2079" t="s">
        <v>307</v>
      </c>
      <c r="G2079" t="s">
        <v>307</v>
      </c>
      <c r="H2079" t="s">
        <v>307</v>
      </c>
      <c r="I2079" t="s">
        <v>307</v>
      </c>
      <c r="J2079" t="s">
        <v>307</v>
      </c>
      <c r="K2079" t="s">
        <v>307</v>
      </c>
      <c r="L2079" t="s">
        <v>307</v>
      </c>
      <c r="M2079" t="s">
        <v>307</v>
      </c>
      <c r="N2079" t="s">
        <v>307</v>
      </c>
      <c r="O2079" t="s">
        <v>307</v>
      </c>
      <c r="P2079" t="s">
        <v>307</v>
      </c>
      <c r="Q2079" t="s">
        <v>307</v>
      </c>
      <c r="R2079" t="s">
        <v>307</v>
      </c>
      <c r="S2079" t="s">
        <v>307</v>
      </c>
      <c r="T2079" t="s">
        <v>307</v>
      </c>
      <c r="U2079" t="s">
        <v>307</v>
      </c>
      <c r="V2079" t="s">
        <v>307</v>
      </c>
      <c r="W2079" t="s">
        <v>307</v>
      </c>
    </row>
    <row r="2080" spans="1:26" x14ac:dyDescent="0.25">
      <c r="A2080">
        <v>316</v>
      </c>
      <c r="B2080" t="s">
        <v>183</v>
      </c>
      <c r="C2080" t="s">
        <v>44</v>
      </c>
      <c r="D2080" t="s">
        <v>55</v>
      </c>
      <c r="E2080" t="s">
        <v>307</v>
      </c>
      <c r="F2080" t="s">
        <v>307</v>
      </c>
      <c r="G2080" t="s">
        <v>307</v>
      </c>
      <c r="H2080" t="s">
        <v>307</v>
      </c>
      <c r="I2080" t="s">
        <v>307</v>
      </c>
      <c r="J2080" t="s">
        <v>307</v>
      </c>
      <c r="K2080" t="s">
        <v>307</v>
      </c>
      <c r="L2080" t="s">
        <v>307</v>
      </c>
      <c r="M2080" t="s">
        <v>307</v>
      </c>
      <c r="N2080" t="s">
        <v>307</v>
      </c>
      <c r="O2080" t="s">
        <v>307</v>
      </c>
      <c r="P2080" t="s">
        <v>307</v>
      </c>
      <c r="Q2080" t="s">
        <v>307</v>
      </c>
      <c r="R2080" t="s">
        <v>307</v>
      </c>
      <c r="S2080" t="s">
        <v>307</v>
      </c>
      <c r="T2080" t="s">
        <v>307</v>
      </c>
      <c r="U2080" t="s">
        <v>307</v>
      </c>
      <c r="V2080" t="s">
        <v>307</v>
      </c>
      <c r="W2080" t="s">
        <v>307</v>
      </c>
    </row>
    <row r="2081" spans="1:45" x14ac:dyDescent="0.25">
      <c r="A2081">
        <v>316</v>
      </c>
      <c r="B2081" t="s">
        <v>183</v>
      </c>
      <c r="C2081" t="s">
        <v>44</v>
      </c>
      <c r="D2081" t="s">
        <v>56</v>
      </c>
      <c r="E2081" t="s">
        <v>307</v>
      </c>
      <c r="F2081" t="s">
        <v>307</v>
      </c>
      <c r="G2081" t="s">
        <v>307</v>
      </c>
      <c r="H2081" t="s">
        <v>307</v>
      </c>
      <c r="I2081" t="s">
        <v>307</v>
      </c>
      <c r="J2081" t="s">
        <v>307</v>
      </c>
      <c r="K2081" t="s">
        <v>307</v>
      </c>
      <c r="L2081" t="s">
        <v>307</v>
      </c>
      <c r="M2081" t="s">
        <v>307</v>
      </c>
      <c r="N2081" t="s">
        <v>307</v>
      </c>
      <c r="O2081" t="s">
        <v>307</v>
      </c>
      <c r="P2081" t="s">
        <v>307</v>
      </c>
      <c r="Q2081" t="s">
        <v>307</v>
      </c>
      <c r="R2081" t="s">
        <v>307</v>
      </c>
      <c r="S2081" t="s">
        <v>307</v>
      </c>
      <c r="T2081" t="s">
        <v>307</v>
      </c>
      <c r="U2081" t="s">
        <v>307</v>
      </c>
      <c r="V2081" t="s">
        <v>307</v>
      </c>
      <c r="W2081" t="s">
        <v>307</v>
      </c>
    </row>
    <row r="2082" spans="1:45" x14ac:dyDescent="0.25">
      <c r="A2082">
        <v>316</v>
      </c>
      <c r="B2082" t="s">
        <v>183</v>
      </c>
      <c r="C2082" t="s">
        <v>44</v>
      </c>
      <c r="D2082" t="s">
        <v>57</v>
      </c>
      <c r="E2082" t="s">
        <v>307</v>
      </c>
      <c r="F2082" t="s">
        <v>307</v>
      </c>
      <c r="G2082" t="s">
        <v>307</v>
      </c>
      <c r="H2082" t="s">
        <v>307</v>
      </c>
      <c r="I2082" t="s">
        <v>307</v>
      </c>
      <c r="J2082" t="s">
        <v>307</v>
      </c>
      <c r="K2082" t="s">
        <v>307</v>
      </c>
      <c r="L2082" t="s">
        <v>307</v>
      </c>
      <c r="M2082" t="s">
        <v>307</v>
      </c>
      <c r="N2082" t="s">
        <v>307</v>
      </c>
      <c r="O2082" t="s">
        <v>307</v>
      </c>
      <c r="P2082" t="s">
        <v>307</v>
      </c>
      <c r="Q2082" t="s">
        <v>307</v>
      </c>
      <c r="R2082" t="s">
        <v>307</v>
      </c>
      <c r="S2082" t="s">
        <v>307</v>
      </c>
      <c r="T2082" t="s">
        <v>307</v>
      </c>
      <c r="U2082" t="s">
        <v>307</v>
      </c>
      <c r="V2082" t="s">
        <v>307</v>
      </c>
      <c r="W2082" t="s">
        <v>307</v>
      </c>
    </row>
    <row r="2083" spans="1:45" x14ac:dyDescent="0.25">
      <c r="A2083">
        <v>316</v>
      </c>
      <c r="B2083" t="s">
        <v>183</v>
      </c>
      <c r="C2083" t="s">
        <v>44</v>
      </c>
      <c r="D2083" t="s">
        <v>58</v>
      </c>
      <c r="E2083" t="s">
        <v>307</v>
      </c>
      <c r="F2083" t="s">
        <v>307</v>
      </c>
      <c r="G2083" t="s">
        <v>307</v>
      </c>
      <c r="H2083" t="s">
        <v>307</v>
      </c>
      <c r="I2083" t="s">
        <v>307</v>
      </c>
      <c r="J2083" t="s">
        <v>307</v>
      </c>
      <c r="K2083" t="s">
        <v>307</v>
      </c>
      <c r="L2083" t="s">
        <v>307</v>
      </c>
      <c r="M2083" t="s">
        <v>307</v>
      </c>
      <c r="N2083" t="s">
        <v>307</v>
      </c>
      <c r="O2083" t="s">
        <v>307</v>
      </c>
      <c r="P2083" t="s">
        <v>307</v>
      </c>
      <c r="Q2083" t="s">
        <v>307</v>
      </c>
      <c r="R2083" t="s">
        <v>307</v>
      </c>
      <c r="S2083" t="s">
        <v>307</v>
      </c>
      <c r="T2083" t="s">
        <v>307</v>
      </c>
      <c r="U2083" t="s">
        <v>307</v>
      </c>
      <c r="V2083" t="s">
        <v>307</v>
      </c>
      <c r="W2083" t="s">
        <v>307</v>
      </c>
    </row>
    <row r="2084" spans="1:45" x14ac:dyDescent="0.25">
      <c r="A2084">
        <v>316</v>
      </c>
      <c r="B2084" t="s">
        <v>183</v>
      </c>
      <c r="C2084" t="s">
        <v>44</v>
      </c>
      <c r="D2084" t="s">
        <v>59</v>
      </c>
      <c r="E2084" t="s">
        <v>307</v>
      </c>
      <c r="F2084" t="s">
        <v>307</v>
      </c>
      <c r="G2084" t="s">
        <v>307</v>
      </c>
      <c r="H2084" t="s">
        <v>307</v>
      </c>
      <c r="I2084" t="s">
        <v>307</v>
      </c>
      <c r="J2084" t="s">
        <v>307</v>
      </c>
      <c r="K2084" t="s">
        <v>307</v>
      </c>
      <c r="L2084" t="s">
        <v>307</v>
      </c>
      <c r="M2084" t="s">
        <v>307</v>
      </c>
      <c r="N2084" t="s">
        <v>307</v>
      </c>
      <c r="O2084" t="s">
        <v>307</v>
      </c>
      <c r="P2084" t="s">
        <v>307</v>
      </c>
      <c r="Q2084" t="s">
        <v>307</v>
      </c>
      <c r="R2084" t="s">
        <v>307</v>
      </c>
      <c r="S2084" t="s">
        <v>307</v>
      </c>
      <c r="T2084" t="s">
        <v>307</v>
      </c>
      <c r="U2084" t="s">
        <v>307</v>
      </c>
      <c r="V2084" t="s">
        <v>307</v>
      </c>
      <c r="W2084" t="s">
        <v>307</v>
      </c>
    </row>
    <row r="2085" spans="1:45" x14ac:dyDescent="0.25">
      <c r="A2085">
        <v>316</v>
      </c>
      <c r="B2085" t="s">
        <v>183</v>
      </c>
      <c r="C2085" t="s">
        <v>44</v>
      </c>
      <c r="D2085" t="s">
        <v>60</v>
      </c>
      <c r="E2085" t="s">
        <v>307</v>
      </c>
      <c r="F2085" t="s">
        <v>307</v>
      </c>
      <c r="G2085" t="s">
        <v>307</v>
      </c>
      <c r="H2085" t="s">
        <v>307</v>
      </c>
      <c r="I2085" t="s">
        <v>307</v>
      </c>
      <c r="J2085" t="s">
        <v>307</v>
      </c>
      <c r="K2085" t="s">
        <v>307</v>
      </c>
      <c r="L2085" t="s">
        <v>307</v>
      </c>
      <c r="M2085" t="s">
        <v>307</v>
      </c>
      <c r="N2085" t="s">
        <v>307</v>
      </c>
      <c r="O2085" t="s">
        <v>307</v>
      </c>
      <c r="P2085" t="s">
        <v>307</v>
      </c>
      <c r="Q2085" t="s">
        <v>307</v>
      </c>
      <c r="R2085" t="s">
        <v>307</v>
      </c>
      <c r="S2085" t="s">
        <v>307</v>
      </c>
      <c r="T2085" t="s">
        <v>307</v>
      </c>
      <c r="U2085" t="s">
        <v>307</v>
      </c>
      <c r="V2085" t="s">
        <v>307</v>
      </c>
      <c r="W2085" t="s">
        <v>307</v>
      </c>
    </row>
    <row r="2086" spans="1:45" x14ac:dyDescent="0.25">
      <c r="A2086">
        <v>316</v>
      </c>
      <c r="B2086" t="s">
        <v>183</v>
      </c>
      <c r="C2086" t="s">
        <v>44</v>
      </c>
      <c r="D2086" t="s">
        <v>61</v>
      </c>
      <c r="E2086" t="s">
        <v>307</v>
      </c>
      <c r="F2086" t="s">
        <v>307</v>
      </c>
      <c r="G2086" t="s">
        <v>307</v>
      </c>
      <c r="H2086" t="s">
        <v>307</v>
      </c>
      <c r="I2086" t="s">
        <v>307</v>
      </c>
      <c r="J2086" t="s">
        <v>307</v>
      </c>
      <c r="K2086" t="s">
        <v>307</v>
      </c>
      <c r="L2086" t="s">
        <v>307</v>
      </c>
      <c r="M2086" t="s">
        <v>307</v>
      </c>
      <c r="N2086" t="s">
        <v>307</v>
      </c>
      <c r="O2086" t="s">
        <v>307</v>
      </c>
      <c r="P2086" t="s">
        <v>307</v>
      </c>
      <c r="Q2086" t="s">
        <v>307</v>
      </c>
      <c r="R2086" t="s">
        <v>307</v>
      </c>
      <c r="S2086" t="s">
        <v>307</v>
      </c>
      <c r="T2086" t="s">
        <v>307</v>
      </c>
      <c r="U2086" t="s">
        <v>307</v>
      </c>
      <c r="V2086" t="s">
        <v>307</v>
      </c>
      <c r="W2086" t="s">
        <v>307</v>
      </c>
    </row>
    <row r="2087" spans="1:45" x14ac:dyDescent="0.25">
      <c r="A2087">
        <v>316</v>
      </c>
      <c r="B2087" t="s">
        <v>183</v>
      </c>
      <c r="C2087" t="s">
        <v>44</v>
      </c>
      <c r="D2087" t="s">
        <v>62</v>
      </c>
      <c r="E2087" t="s">
        <v>307</v>
      </c>
      <c r="F2087" t="s">
        <v>307</v>
      </c>
      <c r="G2087" t="s">
        <v>307</v>
      </c>
      <c r="H2087" t="s">
        <v>307</v>
      </c>
      <c r="I2087" t="s">
        <v>307</v>
      </c>
      <c r="J2087" t="s">
        <v>307</v>
      </c>
      <c r="K2087" t="s">
        <v>307</v>
      </c>
      <c r="L2087" t="s">
        <v>307</v>
      </c>
      <c r="M2087" t="s">
        <v>307</v>
      </c>
      <c r="N2087" t="s">
        <v>307</v>
      </c>
      <c r="O2087" t="s">
        <v>307</v>
      </c>
      <c r="P2087" t="s">
        <v>307</v>
      </c>
      <c r="Q2087" t="s">
        <v>307</v>
      </c>
      <c r="R2087" t="s">
        <v>307</v>
      </c>
      <c r="S2087" t="s">
        <v>307</v>
      </c>
      <c r="T2087" t="s">
        <v>307</v>
      </c>
      <c r="U2087" t="s">
        <v>307</v>
      </c>
      <c r="V2087" t="s">
        <v>307</v>
      </c>
      <c r="W2087" t="s">
        <v>307</v>
      </c>
    </row>
    <row r="2088" spans="1:45" x14ac:dyDescent="0.25">
      <c r="A2088">
        <v>316</v>
      </c>
      <c r="B2088" t="s">
        <v>183</v>
      </c>
      <c r="C2088" t="s">
        <v>38</v>
      </c>
      <c r="D2088" t="s">
        <v>47</v>
      </c>
      <c r="E2088" t="s">
        <v>307</v>
      </c>
      <c r="F2088" t="s">
        <v>307</v>
      </c>
      <c r="G2088" t="s">
        <v>307</v>
      </c>
      <c r="H2088" t="s">
        <v>307</v>
      </c>
      <c r="I2088" t="s">
        <v>307</v>
      </c>
      <c r="J2088" t="s">
        <v>307</v>
      </c>
      <c r="K2088" t="s">
        <v>307</v>
      </c>
      <c r="L2088" t="s">
        <v>307</v>
      </c>
      <c r="M2088" t="s">
        <v>307</v>
      </c>
      <c r="N2088" t="s">
        <v>307</v>
      </c>
      <c r="O2088" t="s">
        <v>307</v>
      </c>
      <c r="P2088" t="s">
        <v>307</v>
      </c>
      <c r="Q2088" t="s">
        <v>307</v>
      </c>
      <c r="R2088" t="s">
        <v>307</v>
      </c>
      <c r="S2088" t="s">
        <v>307</v>
      </c>
      <c r="T2088" t="s">
        <v>307</v>
      </c>
      <c r="U2088" t="s">
        <v>307</v>
      </c>
      <c r="V2088" t="s">
        <v>307</v>
      </c>
      <c r="W2088" t="s">
        <v>307</v>
      </c>
      <c r="X2088" t="s">
        <v>307</v>
      </c>
      <c r="Y2088" t="s">
        <v>307</v>
      </c>
      <c r="Z2088" t="s">
        <v>307</v>
      </c>
      <c r="AA2088" t="s">
        <v>307</v>
      </c>
      <c r="AB2088" t="s">
        <v>307</v>
      </c>
      <c r="AC2088" t="s">
        <v>307</v>
      </c>
      <c r="AD2088" t="s">
        <v>307</v>
      </c>
      <c r="AE2088" t="s">
        <v>307</v>
      </c>
      <c r="AF2088" t="s">
        <v>307</v>
      </c>
      <c r="AG2088" t="s">
        <v>307</v>
      </c>
      <c r="AH2088" t="s">
        <v>307</v>
      </c>
      <c r="AI2088" t="s">
        <v>307</v>
      </c>
      <c r="AJ2088" t="s">
        <v>307</v>
      </c>
      <c r="AK2088" t="s">
        <v>307</v>
      </c>
      <c r="AL2088" t="s">
        <v>307</v>
      </c>
      <c r="AM2088" t="s">
        <v>307</v>
      </c>
      <c r="AN2088" t="s">
        <v>307</v>
      </c>
      <c r="AO2088" t="s">
        <v>307</v>
      </c>
      <c r="AP2088" t="s">
        <v>307</v>
      </c>
      <c r="AQ2088" t="s">
        <v>307</v>
      </c>
      <c r="AR2088" t="s">
        <v>307</v>
      </c>
      <c r="AS2088" t="s">
        <v>307</v>
      </c>
    </row>
    <row r="2089" spans="1:45" x14ac:dyDescent="0.25">
      <c r="A2089">
        <v>316</v>
      </c>
      <c r="B2089" t="s">
        <v>183</v>
      </c>
      <c r="C2089" t="s">
        <v>38</v>
      </c>
      <c r="D2089" t="s">
        <v>48</v>
      </c>
      <c r="E2089" t="s">
        <v>307</v>
      </c>
      <c r="F2089" t="s">
        <v>307</v>
      </c>
      <c r="G2089" t="s">
        <v>307</v>
      </c>
      <c r="H2089" t="s">
        <v>307</v>
      </c>
      <c r="I2089" t="s">
        <v>307</v>
      </c>
      <c r="J2089" t="s">
        <v>307</v>
      </c>
      <c r="K2089" t="s">
        <v>307</v>
      </c>
      <c r="L2089" t="s">
        <v>307</v>
      </c>
      <c r="M2089" t="s">
        <v>307</v>
      </c>
      <c r="N2089" t="s">
        <v>307</v>
      </c>
      <c r="O2089" t="s">
        <v>307</v>
      </c>
      <c r="P2089" t="s">
        <v>307</v>
      </c>
      <c r="Q2089" t="s">
        <v>307</v>
      </c>
      <c r="R2089" t="s">
        <v>307</v>
      </c>
      <c r="S2089" t="s">
        <v>307</v>
      </c>
      <c r="T2089" t="s">
        <v>307</v>
      </c>
      <c r="U2089" t="s">
        <v>307</v>
      </c>
      <c r="V2089" t="s">
        <v>307</v>
      </c>
      <c r="W2089" t="s">
        <v>307</v>
      </c>
      <c r="X2089" t="s">
        <v>307</v>
      </c>
      <c r="Y2089" t="s">
        <v>307</v>
      </c>
      <c r="Z2089" t="s">
        <v>307</v>
      </c>
      <c r="AA2089" t="s">
        <v>307</v>
      </c>
      <c r="AB2089" t="s">
        <v>307</v>
      </c>
      <c r="AC2089" t="s">
        <v>307</v>
      </c>
      <c r="AD2089" t="s">
        <v>307</v>
      </c>
      <c r="AE2089" t="s">
        <v>307</v>
      </c>
      <c r="AF2089" t="s">
        <v>307</v>
      </c>
      <c r="AG2089" t="s">
        <v>307</v>
      </c>
      <c r="AH2089" t="s">
        <v>307</v>
      </c>
      <c r="AI2089" t="s">
        <v>307</v>
      </c>
      <c r="AJ2089" t="s">
        <v>307</v>
      </c>
      <c r="AK2089" t="s">
        <v>307</v>
      </c>
      <c r="AL2089" t="s">
        <v>307</v>
      </c>
      <c r="AM2089" t="s">
        <v>307</v>
      </c>
      <c r="AN2089" t="s">
        <v>307</v>
      </c>
      <c r="AO2089" t="s">
        <v>307</v>
      </c>
      <c r="AP2089" t="s">
        <v>307</v>
      </c>
      <c r="AQ2089" t="s">
        <v>307</v>
      </c>
      <c r="AR2089" t="s">
        <v>307</v>
      </c>
      <c r="AS2089" t="s">
        <v>307</v>
      </c>
    </row>
    <row r="2090" spans="1:45" x14ac:dyDescent="0.25">
      <c r="A2090">
        <v>316</v>
      </c>
      <c r="B2090" t="s">
        <v>183</v>
      </c>
      <c r="C2090" t="s">
        <v>38</v>
      </c>
      <c r="D2090" t="s">
        <v>49</v>
      </c>
      <c r="E2090" t="s">
        <v>307</v>
      </c>
      <c r="F2090" t="s">
        <v>307</v>
      </c>
      <c r="G2090" t="s">
        <v>307</v>
      </c>
      <c r="H2090" t="s">
        <v>307</v>
      </c>
      <c r="I2090" t="s">
        <v>307</v>
      </c>
      <c r="J2090" t="s">
        <v>307</v>
      </c>
      <c r="K2090" t="s">
        <v>307</v>
      </c>
      <c r="L2090" t="s">
        <v>307</v>
      </c>
      <c r="M2090" t="s">
        <v>307</v>
      </c>
      <c r="N2090" t="s">
        <v>307</v>
      </c>
      <c r="O2090" t="s">
        <v>307</v>
      </c>
      <c r="P2090" t="s">
        <v>307</v>
      </c>
      <c r="Q2090" t="s">
        <v>307</v>
      </c>
      <c r="R2090" t="s">
        <v>307</v>
      </c>
      <c r="S2090" t="s">
        <v>307</v>
      </c>
      <c r="T2090" t="s">
        <v>307</v>
      </c>
      <c r="U2090" t="s">
        <v>307</v>
      </c>
      <c r="V2090" t="s">
        <v>307</v>
      </c>
      <c r="W2090" t="s">
        <v>307</v>
      </c>
      <c r="X2090" t="s">
        <v>307</v>
      </c>
      <c r="Y2090" t="s">
        <v>307</v>
      </c>
      <c r="Z2090" t="s">
        <v>307</v>
      </c>
      <c r="AA2090" t="s">
        <v>307</v>
      </c>
      <c r="AB2090" t="s">
        <v>307</v>
      </c>
      <c r="AC2090" t="s">
        <v>307</v>
      </c>
      <c r="AD2090" t="s">
        <v>307</v>
      </c>
      <c r="AE2090" t="s">
        <v>307</v>
      </c>
      <c r="AF2090" t="s">
        <v>307</v>
      </c>
      <c r="AG2090" t="s">
        <v>307</v>
      </c>
      <c r="AH2090" t="s">
        <v>307</v>
      </c>
      <c r="AI2090" t="s">
        <v>307</v>
      </c>
      <c r="AJ2090" t="s">
        <v>307</v>
      </c>
      <c r="AK2090" t="s">
        <v>307</v>
      </c>
      <c r="AL2090" t="s">
        <v>307</v>
      </c>
      <c r="AM2090" t="s">
        <v>307</v>
      </c>
      <c r="AN2090" t="s">
        <v>307</v>
      </c>
      <c r="AO2090" t="s">
        <v>307</v>
      </c>
      <c r="AP2090" t="s">
        <v>307</v>
      </c>
      <c r="AQ2090" t="s">
        <v>307</v>
      </c>
      <c r="AR2090" t="s">
        <v>307</v>
      </c>
      <c r="AS2090" t="s">
        <v>307</v>
      </c>
    </row>
    <row r="2091" spans="1:45" x14ac:dyDescent="0.25">
      <c r="A2091">
        <v>316</v>
      </c>
      <c r="B2091" t="s">
        <v>183</v>
      </c>
      <c r="C2091" t="s">
        <v>450</v>
      </c>
      <c r="D2091" t="s">
        <v>48</v>
      </c>
      <c r="E2091" t="s">
        <v>307</v>
      </c>
      <c r="F2091" t="s">
        <v>307</v>
      </c>
      <c r="G2091" t="s">
        <v>307</v>
      </c>
      <c r="H2091" t="s">
        <v>307</v>
      </c>
      <c r="I2091" t="s">
        <v>307</v>
      </c>
      <c r="J2091" t="s">
        <v>307</v>
      </c>
      <c r="K2091" t="s">
        <v>307</v>
      </c>
      <c r="L2091" t="s">
        <v>307</v>
      </c>
      <c r="M2091" t="s">
        <v>307</v>
      </c>
      <c r="N2091" t="s">
        <v>307</v>
      </c>
      <c r="O2091" t="s">
        <v>307</v>
      </c>
      <c r="P2091" t="s">
        <v>307</v>
      </c>
      <c r="Q2091" t="s">
        <v>307</v>
      </c>
      <c r="R2091" t="s">
        <v>307</v>
      </c>
    </row>
    <row r="2092" spans="1:45" x14ac:dyDescent="0.25">
      <c r="A2092">
        <v>316</v>
      </c>
      <c r="B2092" t="s">
        <v>183</v>
      </c>
      <c r="C2092" t="s">
        <v>449</v>
      </c>
      <c r="D2092" t="s">
        <v>48</v>
      </c>
      <c r="E2092" t="s">
        <v>307</v>
      </c>
      <c r="F2092" t="s">
        <v>307</v>
      </c>
      <c r="G2092" t="s">
        <v>307</v>
      </c>
      <c r="H2092" t="s">
        <v>307</v>
      </c>
      <c r="I2092" t="s">
        <v>307</v>
      </c>
      <c r="J2092" t="s">
        <v>307</v>
      </c>
      <c r="K2092" t="s">
        <v>307</v>
      </c>
      <c r="L2092" t="s">
        <v>307</v>
      </c>
      <c r="M2092" t="s">
        <v>307</v>
      </c>
      <c r="N2092" t="s">
        <v>307</v>
      </c>
      <c r="O2092" t="s">
        <v>307</v>
      </c>
      <c r="P2092" t="s">
        <v>307</v>
      </c>
      <c r="Q2092" t="s">
        <v>307</v>
      </c>
      <c r="R2092" t="s">
        <v>307</v>
      </c>
    </row>
    <row r="2093" spans="1:45" x14ac:dyDescent="0.25">
      <c r="A2093">
        <v>316</v>
      </c>
      <c r="B2093" t="s">
        <v>183</v>
      </c>
      <c r="C2093" t="s">
        <v>475</v>
      </c>
      <c r="D2093" t="s">
        <v>48</v>
      </c>
      <c r="E2093" t="s">
        <v>307</v>
      </c>
      <c r="F2093" t="s">
        <v>307</v>
      </c>
      <c r="G2093" t="s">
        <v>307</v>
      </c>
    </row>
    <row r="2094" spans="1:45" x14ac:dyDescent="0.25">
      <c r="A2094">
        <v>316</v>
      </c>
      <c r="B2094" t="s">
        <v>183</v>
      </c>
      <c r="C2094" t="s">
        <v>42</v>
      </c>
      <c r="D2094" t="s">
        <v>48</v>
      </c>
      <c r="E2094" t="s">
        <v>307</v>
      </c>
      <c r="F2094" t="s">
        <v>307</v>
      </c>
      <c r="G2094" t="s">
        <v>307</v>
      </c>
      <c r="H2094" t="s">
        <v>307</v>
      </c>
      <c r="I2094" t="s">
        <v>307</v>
      </c>
      <c r="J2094" t="s">
        <v>307</v>
      </c>
      <c r="K2094" t="s">
        <v>307</v>
      </c>
      <c r="L2094" t="s">
        <v>307</v>
      </c>
      <c r="M2094" t="s">
        <v>307</v>
      </c>
      <c r="N2094" t="s">
        <v>307</v>
      </c>
      <c r="O2094" t="s">
        <v>307</v>
      </c>
      <c r="P2094" t="s">
        <v>307</v>
      </c>
      <c r="Q2094" t="s">
        <v>307</v>
      </c>
      <c r="R2094" t="s">
        <v>307</v>
      </c>
      <c r="S2094" t="s">
        <v>307</v>
      </c>
      <c r="T2094" t="s">
        <v>307</v>
      </c>
      <c r="U2094" t="s">
        <v>307</v>
      </c>
      <c r="V2094" t="s">
        <v>307</v>
      </c>
      <c r="W2094" t="s">
        <v>307</v>
      </c>
      <c r="X2094" t="s">
        <v>307</v>
      </c>
      <c r="Y2094" t="s">
        <v>307</v>
      </c>
      <c r="Z2094" t="s">
        <v>307</v>
      </c>
    </row>
    <row r="2095" spans="1:45" x14ac:dyDescent="0.25">
      <c r="A2095">
        <v>317</v>
      </c>
      <c r="B2095" t="s">
        <v>184</v>
      </c>
      <c r="C2095" t="s">
        <v>43</v>
      </c>
      <c r="D2095" t="s">
        <v>54</v>
      </c>
      <c r="E2095" t="s">
        <v>307</v>
      </c>
      <c r="F2095" t="s">
        <v>307</v>
      </c>
      <c r="G2095" t="s">
        <v>307</v>
      </c>
      <c r="H2095" t="s">
        <v>307</v>
      </c>
      <c r="I2095" t="s">
        <v>307</v>
      </c>
      <c r="J2095" t="s">
        <v>307</v>
      </c>
      <c r="K2095" t="s">
        <v>307</v>
      </c>
      <c r="L2095" t="s">
        <v>307</v>
      </c>
      <c r="M2095" t="s">
        <v>307</v>
      </c>
      <c r="N2095" t="s">
        <v>307</v>
      </c>
      <c r="O2095" t="s">
        <v>307</v>
      </c>
      <c r="P2095" t="s">
        <v>307</v>
      </c>
      <c r="Q2095" t="s">
        <v>307</v>
      </c>
      <c r="R2095" t="s">
        <v>307</v>
      </c>
      <c r="S2095" t="s">
        <v>307</v>
      </c>
      <c r="T2095" t="s">
        <v>307</v>
      </c>
      <c r="U2095" t="s">
        <v>307</v>
      </c>
      <c r="V2095" t="s">
        <v>307</v>
      </c>
      <c r="W2095" t="s">
        <v>307</v>
      </c>
    </row>
    <row r="2096" spans="1:45" x14ac:dyDescent="0.25">
      <c r="A2096">
        <v>317</v>
      </c>
      <c r="B2096" t="s">
        <v>184</v>
      </c>
      <c r="C2096" t="s">
        <v>43</v>
      </c>
      <c r="D2096" t="s">
        <v>55</v>
      </c>
      <c r="E2096" t="s">
        <v>307</v>
      </c>
      <c r="F2096" t="s">
        <v>307</v>
      </c>
      <c r="G2096" t="s">
        <v>307</v>
      </c>
      <c r="H2096" t="s">
        <v>307</v>
      </c>
      <c r="I2096" t="s">
        <v>307</v>
      </c>
      <c r="J2096" t="s">
        <v>307</v>
      </c>
      <c r="K2096" t="s">
        <v>307</v>
      </c>
      <c r="L2096" t="s">
        <v>307</v>
      </c>
      <c r="M2096" t="s">
        <v>307</v>
      </c>
      <c r="N2096" t="s">
        <v>307</v>
      </c>
      <c r="O2096" t="s">
        <v>307</v>
      </c>
      <c r="P2096" t="s">
        <v>307</v>
      </c>
      <c r="Q2096" t="s">
        <v>307</v>
      </c>
      <c r="R2096" t="s">
        <v>307</v>
      </c>
      <c r="S2096" t="s">
        <v>307</v>
      </c>
      <c r="T2096" t="s">
        <v>307</v>
      </c>
      <c r="U2096" t="s">
        <v>307</v>
      </c>
      <c r="V2096" t="s">
        <v>307</v>
      </c>
      <c r="W2096" t="s">
        <v>307</v>
      </c>
    </row>
    <row r="2097" spans="1:45" x14ac:dyDescent="0.25">
      <c r="A2097">
        <v>317</v>
      </c>
      <c r="B2097" t="s">
        <v>184</v>
      </c>
      <c r="C2097" t="s">
        <v>43</v>
      </c>
      <c r="D2097" t="s">
        <v>56</v>
      </c>
      <c r="E2097" t="s">
        <v>307</v>
      </c>
      <c r="F2097" t="s">
        <v>307</v>
      </c>
      <c r="G2097" t="s">
        <v>307</v>
      </c>
      <c r="H2097" t="s">
        <v>307</v>
      </c>
      <c r="I2097" t="s">
        <v>307</v>
      </c>
      <c r="J2097" t="s">
        <v>307</v>
      </c>
      <c r="K2097" t="s">
        <v>307</v>
      </c>
      <c r="L2097" t="s">
        <v>307</v>
      </c>
      <c r="M2097" t="s">
        <v>307</v>
      </c>
      <c r="N2097" t="s">
        <v>307</v>
      </c>
      <c r="O2097" t="s">
        <v>307</v>
      </c>
      <c r="P2097" t="s">
        <v>307</v>
      </c>
      <c r="Q2097" t="s">
        <v>307</v>
      </c>
      <c r="R2097" t="s">
        <v>307</v>
      </c>
      <c r="S2097" t="s">
        <v>307</v>
      </c>
      <c r="T2097" t="s">
        <v>307</v>
      </c>
      <c r="U2097" t="s">
        <v>307</v>
      </c>
      <c r="V2097" t="s">
        <v>307</v>
      </c>
      <c r="W2097" t="s">
        <v>307</v>
      </c>
    </row>
    <row r="2098" spans="1:45" x14ac:dyDescent="0.25">
      <c r="A2098">
        <v>317</v>
      </c>
      <c r="B2098" t="s">
        <v>184</v>
      </c>
      <c r="C2098" t="s">
        <v>43</v>
      </c>
      <c r="D2098" t="s">
        <v>57</v>
      </c>
      <c r="E2098" t="s">
        <v>307</v>
      </c>
      <c r="F2098" t="s">
        <v>307</v>
      </c>
      <c r="G2098" t="s">
        <v>307</v>
      </c>
      <c r="H2098" t="s">
        <v>307</v>
      </c>
      <c r="I2098" t="s">
        <v>307</v>
      </c>
      <c r="J2098" t="s">
        <v>307</v>
      </c>
      <c r="K2098" t="s">
        <v>307</v>
      </c>
      <c r="L2098" t="s">
        <v>307</v>
      </c>
      <c r="M2098" t="s">
        <v>307</v>
      </c>
      <c r="N2098" t="s">
        <v>307</v>
      </c>
      <c r="O2098" t="s">
        <v>307</v>
      </c>
      <c r="P2098" t="s">
        <v>307</v>
      </c>
      <c r="Q2098" t="s">
        <v>307</v>
      </c>
      <c r="R2098" t="s">
        <v>307</v>
      </c>
      <c r="S2098" t="s">
        <v>307</v>
      </c>
      <c r="T2098" t="s">
        <v>307</v>
      </c>
      <c r="U2098" t="s">
        <v>307</v>
      </c>
      <c r="V2098" t="s">
        <v>307</v>
      </c>
      <c r="W2098" t="s">
        <v>307</v>
      </c>
    </row>
    <row r="2099" spans="1:45" x14ac:dyDescent="0.25">
      <c r="A2099">
        <v>317</v>
      </c>
      <c r="B2099" t="s">
        <v>184</v>
      </c>
      <c r="C2099" t="s">
        <v>43</v>
      </c>
      <c r="D2099" t="s">
        <v>58</v>
      </c>
      <c r="E2099" t="s">
        <v>307</v>
      </c>
      <c r="F2099" t="s">
        <v>307</v>
      </c>
      <c r="G2099" t="s">
        <v>307</v>
      </c>
      <c r="H2099" t="s">
        <v>307</v>
      </c>
      <c r="I2099" t="s">
        <v>307</v>
      </c>
      <c r="J2099" t="s">
        <v>307</v>
      </c>
      <c r="K2099" t="s">
        <v>307</v>
      </c>
      <c r="L2099" t="s">
        <v>307</v>
      </c>
      <c r="M2099" t="s">
        <v>307</v>
      </c>
      <c r="N2099" t="s">
        <v>307</v>
      </c>
      <c r="O2099" t="s">
        <v>307</v>
      </c>
      <c r="P2099" t="s">
        <v>307</v>
      </c>
      <c r="Q2099" t="s">
        <v>307</v>
      </c>
      <c r="R2099" t="s">
        <v>307</v>
      </c>
      <c r="S2099" t="s">
        <v>307</v>
      </c>
      <c r="T2099" t="s">
        <v>307</v>
      </c>
      <c r="U2099" t="s">
        <v>307</v>
      </c>
      <c r="V2099" t="s">
        <v>307</v>
      </c>
      <c r="W2099" t="s">
        <v>307</v>
      </c>
    </row>
    <row r="2100" spans="1:45" x14ac:dyDescent="0.25">
      <c r="A2100">
        <v>317</v>
      </c>
      <c r="B2100" t="s">
        <v>184</v>
      </c>
      <c r="C2100" t="s">
        <v>43</v>
      </c>
      <c r="D2100" t="s">
        <v>59</v>
      </c>
      <c r="E2100" t="s">
        <v>307</v>
      </c>
      <c r="F2100" t="s">
        <v>307</v>
      </c>
      <c r="G2100" t="s">
        <v>307</v>
      </c>
      <c r="H2100" t="s">
        <v>307</v>
      </c>
      <c r="I2100" t="s">
        <v>307</v>
      </c>
      <c r="J2100" t="s">
        <v>307</v>
      </c>
      <c r="K2100" t="s">
        <v>307</v>
      </c>
      <c r="L2100" t="s">
        <v>307</v>
      </c>
      <c r="M2100" t="s">
        <v>307</v>
      </c>
      <c r="N2100" t="s">
        <v>307</v>
      </c>
      <c r="O2100" t="s">
        <v>307</v>
      </c>
      <c r="P2100" t="s">
        <v>307</v>
      </c>
      <c r="Q2100" t="s">
        <v>307</v>
      </c>
      <c r="R2100" t="s">
        <v>307</v>
      </c>
      <c r="S2100" t="s">
        <v>307</v>
      </c>
      <c r="T2100" t="s">
        <v>307</v>
      </c>
      <c r="U2100" t="s">
        <v>307</v>
      </c>
      <c r="V2100" t="s">
        <v>307</v>
      </c>
      <c r="W2100" t="s">
        <v>307</v>
      </c>
    </row>
    <row r="2101" spans="1:45" x14ac:dyDescent="0.25">
      <c r="A2101">
        <v>317</v>
      </c>
      <c r="B2101" t="s">
        <v>184</v>
      </c>
      <c r="C2101" t="s">
        <v>43</v>
      </c>
      <c r="D2101" t="s">
        <v>60</v>
      </c>
      <c r="E2101" t="s">
        <v>307</v>
      </c>
      <c r="F2101" t="s">
        <v>307</v>
      </c>
      <c r="G2101" t="s">
        <v>307</v>
      </c>
      <c r="H2101" t="s">
        <v>307</v>
      </c>
      <c r="I2101" t="s">
        <v>307</v>
      </c>
      <c r="J2101" t="s">
        <v>307</v>
      </c>
      <c r="K2101" t="s">
        <v>307</v>
      </c>
      <c r="L2101" t="s">
        <v>307</v>
      </c>
      <c r="M2101" t="s">
        <v>307</v>
      </c>
      <c r="N2101" t="s">
        <v>307</v>
      </c>
      <c r="O2101" t="s">
        <v>307</v>
      </c>
      <c r="P2101" t="s">
        <v>307</v>
      </c>
      <c r="Q2101" t="s">
        <v>307</v>
      </c>
      <c r="R2101" t="s">
        <v>307</v>
      </c>
      <c r="S2101" t="s">
        <v>307</v>
      </c>
      <c r="T2101" t="s">
        <v>307</v>
      </c>
      <c r="U2101" t="s">
        <v>307</v>
      </c>
      <c r="V2101" t="s">
        <v>307</v>
      </c>
      <c r="W2101" t="s">
        <v>307</v>
      </c>
    </row>
    <row r="2102" spans="1:45" x14ac:dyDescent="0.25">
      <c r="A2102">
        <v>317</v>
      </c>
      <c r="B2102" t="s">
        <v>184</v>
      </c>
      <c r="C2102" t="s">
        <v>43</v>
      </c>
      <c r="D2102" t="s">
        <v>61</v>
      </c>
      <c r="E2102" t="s">
        <v>307</v>
      </c>
      <c r="F2102" t="s">
        <v>307</v>
      </c>
      <c r="G2102" t="s">
        <v>307</v>
      </c>
      <c r="H2102" t="s">
        <v>307</v>
      </c>
      <c r="I2102" t="s">
        <v>307</v>
      </c>
      <c r="J2102" t="s">
        <v>307</v>
      </c>
      <c r="K2102" t="s">
        <v>307</v>
      </c>
      <c r="L2102" t="s">
        <v>307</v>
      </c>
      <c r="M2102" t="s">
        <v>307</v>
      </c>
      <c r="N2102" t="s">
        <v>307</v>
      </c>
      <c r="O2102" t="s">
        <v>307</v>
      </c>
      <c r="P2102" t="s">
        <v>307</v>
      </c>
      <c r="Q2102" t="s">
        <v>307</v>
      </c>
      <c r="R2102" t="s">
        <v>307</v>
      </c>
      <c r="S2102" t="s">
        <v>307</v>
      </c>
      <c r="T2102" t="s">
        <v>307</v>
      </c>
      <c r="U2102" t="s">
        <v>307</v>
      </c>
      <c r="V2102" t="s">
        <v>307</v>
      </c>
      <c r="W2102" t="s">
        <v>307</v>
      </c>
    </row>
    <row r="2103" spans="1:45" x14ac:dyDescent="0.25">
      <c r="A2103">
        <v>317</v>
      </c>
      <c r="B2103" t="s">
        <v>184</v>
      </c>
      <c r="C2103" t="s">
        <v>43</v>
      </c>
      <c r="D2103" t="s">
        <v>62</v>
      </c>
      <c r="E2103" t="s">
        <v>307</v>
      </c>
      <c r="F2103" t="s">
        <v>307</v>
      </c>
      <c r="G2103" t="s">
        <v>307</v>
      </c>
      <c r="H2103" t="s">
        <v>307</v>
      </c>
      <c r="I2103" t="s">
        <v>307</v>
      </c>
      <c r="J2103" t="s">
        <v>307</v>
      </c>
      <c r="K2103" t="s">
        <v>307</v>
      </c>
      <c r="L2103" t="s">
        <v>307</v>
      </c>
      <c r="M2103" t="s">
        <v>307</v>
      </c>
      <c r="N2103" t="s">
        <v>307</v>
      </c>
      <c r="O2103" t="s">
        <v>307</v>
      </c>
      <c r="P2103" t="s">
        <v>307</v>
      </c>
      <c r="Q2103" t="s">
        <v>307</v>
      </c>
      <c r="R2103" t="s">
        <v>307</v>
      </c>
      <c r="S2103" t="s">
        <v>307</v>
      </c>
      <c r="T2103" t="s">
        <v>307</v>
      </c>
      <c r="U2103" t="s">
        <v>307</v>
      </c>
      <c r="V2103" t="s">
        <v>307</v>
      </c>
      <c r="W2103" t="s">
        <v>307</v>
      </c>
    </row>
    <row r="2104" spans="1:45" x14ac:dyDescent="0.25">
      <c r="A2104">
        <v>317</v>
      </c>
      <c r="B2104" t="s">
        <v>184</v>
      </c>
      <c r="C2104" t="s">
        <v>36</v>
      </c>
      <c r="D2104" t="s">
        <v>47</v>
      </c>
      <c r="E2104" t="s">
        <v>307</v>
      </c>
      <c r="F2104" t="s">
        <v>307</v>
      </c>
      <c r="G2104" t="s">
        <v>307</v>
      </c>
      <c r="H2104" t="s">
        <v>307</v>
      </c>
      <c r="I2104" t="s">
        <v>307</v>
      </c>
      <c r="J2104" t="s">
        <v>307</v>
      </c>
      <c r="K2104" t="s">
        <v>307</v>
      </c>
      <c r="L2104" t="s">
        <v>307</v>
      </c>
      <c r="M2104" t="s">
        <v>307</v>
      </c>
      <c r="N2104" t="s">
        <v>307</v>
      </c>
      <c r="O2104" t="s">
        <v>307</v>
      </c>
      <c r="P2104" t="s">
        <v>307</v>
      </c>
      <c r="Q2104" t="s">
        <v>307</v>
      </c>
      <c r="R2104" t="s">
        <v>307</v>
      </c>
      <c r="S2104" t="s">
        <v>307</v>
      </c>
      <c r="T2104" t="s">
        <v>307</v>
      </c>
      <c r="U2104" t="s">
        <v>307</v>
      </c>
      <c r="V2104" t="s">
        <v>307</v>
      </c>
      <c r="W2104" t="s">
        <v>307</v>
      </c>
      <c r="X2104" t="s">
        <v>307</v>
      </c>
      <c r="Y2104" t="s">
        <v>307</v>
      </c>
      <c r="Z2104" t="s">
        <v>307</v>
      </c>
      <c r="AA2104" t="s">
        <v>307</v>
      </c>
      <c r="AB2104" t="s">
        <v>307</v>
      </c>
      <c r="AC2104" t="s">
        <v>307</v>
      </c>
      <c r="AD2104" t="s">
        <v>307</v>
      </c>
      <c r="AE2104" t="s">
        <v>307</v>
      </c>
      <c r="AF2104" t="s">
        <v>307</v>
      </c>
      <c r="AG2104" t="s">
        <v>307</v>
      </c>
      <c r="AH2104" t="s">
        <v>307</v>
      </c>
      <c r="AI2104" t="s">
        <v>307</v>
      </c>
      <c r="AJ2104" t="s">
        <v>307</v>
      </c>
      <c r="AK2104" t="s">
        <v>307</v>
      </c>
      <c r="AL2104" t="s">
        <v>307</v>
      </c>
      <c r="AM2104" t="s">
        <v>307</v>
      </c>
      <c r="AN2104" t="s">
        <v>307</v>
      </c>
      <c r="AO2104" t="s">
        <v>307</v>
      </c>
      <c r="AP2104" t="s">
        <v>307</v>
      </c>
      <c r="AQ2104" t="s">
        <v>307</v>
      </c>
      <c r="AR2104" t="s">
        <v>307</v>
      </c>
      <c r="AS2104" t="s">
        <v>307</v>
      </c>
    </row>
    <row r="2105" spans="1:45" x14ac:dyDescent="0.25">
      <c r="A2105">
        <v>317</v>
      </c>
      <c r="B2105" t="s">
        <v>184</v>
      </c>
      <c r="C2105" t="s">
        <v>36</v>
      </c>
      <c r="D2105" t="s">
        <v>48</v>
      </c>
      <c r="E2105" t="s">
        <v>307</v>
      </c>
      <c r="F2105" t="s">
        <v>307</v>
      </c>
      <c r="G2105" t="s">
        <v>307</v>
      </c>
      <c r="H2105" t="s">
        <v>307</v>
      </c>
      <c r="I2105" t="s">
        <v>307</v>
      </c>
      <c r="J2105" t="s">
        <v>307</v>
      </c>
      <c r="K2105" t="s">
        <v>307</v>
      </c>
      <c r="L2105" t="s">
        <v>307</v>
      </c>
      <c r="M2105" t="s">
        <v>307</v>
      </c>
      <c r="N2105" t="s">
        <v>307</v>
      </c>
      <c r="O2105" t="s">
        <v>307</v>
      </c>
      <c r="P2105" t="s">
        <v>307</v>
      </c>
      <c r="Q2105" t="s">
        <v>307</v>
      </c>
      <c r="R2105" t="s">
        <v>307</v>
      </c>
      <c r="S2105" t="s">
        <v>307</v>
      </c>
      <c r="T2105" t="s">
        <v>307</v>
      </c>
      <c r="U2105" t="s">
        <v>307</v>
      </c>
      <c r="V2105" t="s">
        <v>307</v>
      </c>
      <c r="W2105" t="s">
        <v>307</v>
      </c>
      <c r="X2105" t="s">
        <v>307</v>
      </c>
      <c r="Y2105" t="s">
        <v>307</v>
      </c>
      <c r="Z2105" t="s">
        <v>307</v>
      </c>
      <c r="AA2105" t="s">
        <v>307</v>
      </c>
      <c r="AB2105" t="s">
        <v>307</v>
      </c>
      <c r="AC2105" t="s">
        <v>307</v>
      </c>
      <c r="AD2105" t="s">
        <v>307</v>
      </c>
      <c r="AE2105" t="s">
        <v>307</v>
      </c>
      <c r="AF2105" t="s">
        <v>307</v>
      </c>
      <c r="AG2105" t="s">
        <v>307</v>
      </c>
      <c r="AH2105" t="s">
        <v>307</v>
      </c>
      <c r="AI2105" t="s">
        <v>307</v>
      </c>
      <c r="AJ2105" t="s">
        <v>307</v>
      </c>
      <c r="AK2105" t="s">
        <v>307</v>
      </c>
      <c r="AL2105" t="s">
        <v>307</v>
      </c>
      <c r="AM2105" t="s">
        <v>307</v>
      </c>
      <c r="AN2105" t="s">
        <v>307</v>
      </c>
      <c r="AO2105" t="s">
        <v>307</v>
      </c>
      <c r="AP2105" t="s">
        <v>307</v>
      </c>
      <c r="AQ2105" t="s">
        <v>307</v>
      </c>
      <c r="AR2105" t="s">
        <v>307</v>
      </c>
      <c r="AS2105" t="s">
        <v>307</v>
      </c>
    </row>
    <row r="2106" spans="1:45" x14ac:dyDescent="0.25">
      <c r="A2106">
        <v>317</v>
      </c>
      <c r="B2106" t="s">
        <v>184</v>
      </c>
      <c r="C2106" t="s">
        <v>36</v>
      </c>
      <c r="D2106" t="s">
        <v>49</v>
      </c>
      <c r="E2106" t="s">
        <v>307</v>
      </c>
      <c r="F2106" t="s">
        <v>307</v>
      </c>
      <c r="G2106" t="s">
        <v>307</v>
      </c>
      <c r="H2106" t="s">
        <v>307</v>
      </c>
      <c r="I2106" t="s">
        <v>307</v>
      </c>
      <c r="J2106" t="s">
        <v>307</v>
      </c>
      <c r="K2106" t="s">
        <v>307</v>
      </c>
      <c r="L2106" t="s">
        <v>307</v>
      </c>
      <c r="M2106" t="s">
        <v>307</v>
      </c>
      <c r="N2106" t="s">
        <v>307</v>
      </c>
      <c r="O2106" t="s">
        <v>307</v>
      </c>
      <c r="P2106" t="s">
        <v>307</v>
      </c>
      <c r="Q2106" t="s">
        <v>307</v>
      </c>
      <c r="R2106" t="s">
        <v>307</v>
      </c>
      <c r="S2106" t="s">
        <v>307</v>
      </c>
      <c r="T2106" t="s">
        <v>307</v>
      </c>
      <c r="U2106" t="s">
        <v>307</v>
      </c>
      <c r="V2106" t="s">
        <v>307</v>
      </c>
      <c r="W2106" t="s">
        <v>307</v>
      </c>
      <c r="X2106" t="s">
        <v>307</v>
      </c>
      <c r="Y2106" t="s">
        <v>307</v>
      </c>
      <c r="Z2106" t="s">
        <v>307</v>
      </c>
      <c r="AA2106" t="s">
        <v>307</v>
      </c>
      <c r="AB2106" t="s">
        <v>307</v>
      </c>
      <c r="AC2106" t="s">
        <v>307</v>
      </c>
      <c r="AD2106" t="s">
        <v>307</v>
      </c>
      <c r="AE2106" t="s">
        <v>307</v>
      </c>
      <c r="AF2106" t="s">
        <v>307</v>
      </c>
      <c r="AG2106" t="s">
        <v>307</v>
      </c>
      <c r="AH2106" t="s">
        <v>307</v>
      </c>
      <c r="AI2106" t="s">
        <v>307</v>
      </c>
      <c r="AJ2106" t="s">
        <v>307</v>
      </c>
      <c r="AK2106" t="s">
        <v>307</v>
      </c>
      <c r="AL2106" t="s">
        <v>307</v>
      </c>
      <c r="AM2106" t="s">
        <v>307</v>
      </c>
      <c r="AN2106" t="s">
        <v>307</v>
      </c>
      <c r="AO2106" t="s">
        <v>307</v>
      </c>
      <c r="AP2106" t="s">
        <v>307</v>
      </c>
      <c r="AQ2106" t="s">
        <v>307</v>
      </c>
      <c r="AR2106" t="s">
        <v>307</v>
      </c>
      <c r="AS2106" t="s">
        <v>307</v>
      </c>
    </row>
    <row r="2107" spans="1:45" x14ac:dyDescent="0.25">
      <c r="A2107">
        <v>317</v>
      </c>
      <c r="B2107" t="s">
        <v>184</v>
      </c>
      <c r="C2107" t="s">
        <v>37</v>
      </c>
      <c r="D2107" t="s">
        <v>47</v>
      </c>
      <c r="E2107" t="s">
        <v>307</v>
      </c>
      <c r="F2107" t="s">
        <v>307</v>
      </c>
      <c r="G2107" t="s">
        <v>307</v>
      </c>
      <c r="H2107" t="s">
        <v>307</v>
      </c>
      <c r="I2107" t="s">
        <v>307</v>
      </c>
      <c r="J2107" t="s">
        <v>307</v>
      </c>
      <c r="K2107" t="s">
        <v>307</v>
      </c>
      <c r="L2107" t="s">
        <v>307</v>
      </c>
      <c r="M2107" t="s">
        <v>307</v>
      </c>
      <c r="N2107" t="s">
        <v>307</v>
      </c>
      <c r="O2107" t="s">
        <v>307</v>
      </c>
      <c r="P2107" t="s">
        <v>307</v>
      </c>
      <c r="Q2107" t="s">
        <v>307</v>
      </c>
      <c r="R2107" t="s">
        <v>307</v>
      </c>
      <c r="S2107" t="s">
        <v>307</v>
      </c>
      <c r="T2107" t="s">
        <v>307</v>
      </c>
      <c r="U2107" t="s">
        <v>307</v>
      </c>
      <c r="V2107" t="s">
        <v>307</v>
      </c>
      <c r="W2107" t="s">
        <v>307</v>
      </c>
      <c r="X2107" t="s">
        <v>307</v>
      </c>
      <c r="Y2107" t="s">
        <v>307</v>
      </c>
      <c r="Z2107" t="s">
        <v>307</v>
      </c>
      <c r="AA2107" t="s">
        <v>307</v>
      </c>
      <c r="AB2107" t="s">
        <v>307</v>
      </c>
      <c r="AC2107" t="s">
        <v>307</v>
      </c>
      <c r="AD2107" t="s">
        <v>307</v>
      </c>
      <c r="AE2107" t="s">
        <v>307</v>
      </c>
      <c r="AF2107" t="s">
        <v>307</v>
      </c>
      <c r="AG2107" t="s">
        <v>307</v>
      </c>
      <c r="AH2107" t="s">
        <v>307</v>
      </c>
      <c r="AI2107" t="s">
        <v>307</v>
      </c>
      <c r="AJ2107" t="s">
        <v>307</v>
      </c>
      <c r="AK2107" t="s">
        <v>307</v>
      </c>
      <c r="AL2107" t="s">
        <v>307</v>
      </c>
      <c r="AM2107" t="s">
        <v>307</v>
      </c>
      <c r="AN2107" t="s">
        <v>307</v>
      </c>
      <c r="AO2107" t="s">
        <v>307</v>
      </c>
      <c r="AP2107" t="s">
        <v>307</v>
      </c>
      <c r="AQ2107" t="s">
        <v>307</v>
      </c>
      <c r="AR2107" t="s">
        <v>307</v>
      </c>
      <c r="AS2107" t="s">
        <v>307</v>
      </c>
    </row>
    <row r="2108" spans="1:45" x14ac:dyDescent="0.25">
      <c r="A2108">
        <v>317</v>
      </c>
      <c r="B2108" t="s">
        <v>184</v>
      </c>
      <c r="C2108" t="s">
        <v>37</v>
      </c>
      <c r="D2108" t="s">
        <v>48</v>
      </c>
      <c r="E2108" t="s">
        <v>307</v>
      </c>
      <c r="F2108" t="s">
        <v>307</v>
      </c>
      <c r="G2108" t="s">
        <v>307</v>
      </c>
      <c r="H2108" t="s">
        <v>307</v>
      </c>
      <c r="I2108" t="s">
        <v>307</v>
      </c>
      <c r="J2108" t="s">
        <v>307</v>
      </c>
      <c r="K2108" t="s">
        <v>307</v>
      </c>
      <c r="L2108" t="s">
        <v>307</v>
      </c>
      <c r="M2108" t="s">
        <v>307</v>
      </c>
      <c r="N2108" t="s">
        <v>307</v>
      </c>
      <c r="O2108" t="s">
        <v>307</v>
      </c>
      <c r="P2108" t="s">
        <v>307</v>
      </c>
      <c r="Q2108" t="s">
        <v>307</v>
      </c>
      <c r="R2108" t="s">
        <v>307</v>
      </c>
      <c r="S2108" t="s">
        <v>307</v>
      </c>
      <c r="T2108" t="s">
        <v>307</v>
      </c>
      <c r="U2108" t="s">
        <v>307</v>
      </c>
      <c r="V2108" t="s">
        <v>307</v>
      </c>
      <c r="W2108" t="s">
        <v>307</v>
      </c>
      <c r="X2108" t="s">
        <v>307</v>
      </c>
      <c r="Y2108" t="s">
        <v>307</v>
      </c>
      <c r="Z2108" t="s">
        <v>307</v>
      </c>
      <c r="AA2108" t="s">
        <v>307</v>
      </c>
      <c r="AB2108" t="s">
        <v>307</v>
      </c>
      <c r="AC2108" t="s">
        <v>307</v>
      </c>
      <c r="AD2108" t="s">
        <v>307</v>
      </c>
      <c r="AE2108" t="s">
        <v>307</v>
      </c>
      <c r="AF2108" t="s">
        <v>307</v>
      </c>
      <c r="AG2108" t="s">
        <v>307</v>
      </c>
      <c r="AH2108" t="s">
        <v>307</v>
      </c>
      <c r="AI2108" t="s">
        <v>307</v>
      </c>
      <c r="AJ2108" t="s">
        <v>307</v>
      </c>
      <c r="AK2108" t="s">
        <v>307</v>
      </c>
      <c r="AL2108" t="s">
        <v>307</v>
      </c>
      <c r="AM2108" t="s">
        <v>307</v>
      </c>
      <c r="AN2108" t="s">
        <v>307</v>
      </c>
      <c r="AO2108" t="s">
        <v>307</v>
      </c>
      <c r="AP2108" t="s">
        <v>307</v>
      </c>
      <c r="AQ2108" t="s">
        <v>307</v>
      </c>
      <c r="AR2108" t="s">
        <v>307</v>
      </c>
      <c r="AS2108" t="s">
        <v>307</v>
      </c>
    </row>
    <row r="2109" spans="1:45" x14ac:dyDescent="0.25">
      <c r="A2109">
        <v>317</v>
      </c>
      <c r="B2109" t="s">
        <v>184</v>
      </c>
      <c r="C2109" t="s">
        <v>37</v>
      </c>
      <c r="D2109" t="s">
        <v>49</v>
      </c>
      <c r="E2109" t="s">
        <v>307</v>
      </c>
      <c r="F2109" t="s">
        <v>307</v>
      </c>
      <c r="G2109" t="s">
        <v>307</v>
      </c>
      <c r="H2109" t="s">
        <v>307</v>
      </c>
      <c r="I2109" t="s">
        <v>307</v>
      </c>
      <c r="J2109" t="s">
        <v>307</v>
      </c>
      <c r="K2109" t="s">
        <v>307</v>
      </c>
      <c r="L2109" t="s">
        <v>307</v>
      </c>
      <c r="M2109" t="s">
        <v>307</v>
      </c>
      <c r="N2109" t="s">
        <v>307</v>
      </c>
      <c r="O2109" t="s">
        <v>307</v>
      </c>
      <c r="P2109" t="s">
        <v>307</v>
      </c>
      <c r="Q2109" t="s">
        <v>307</v>
      </c>
      <c r="R2109" t="s">
        <v>307</v>
      </c>
      <c r="S2109" t="s">
        <v>307</v>
      </c>
      <c r="T2109" t="s">
        <v>307</v>
      </c>
      <c r="U2109" t="s">
        <v>307</v>
      </c>
      <c r="V2109" t="s">
        <v>307</v>
      </c>
      <c r="W2109" t="s">
        <v>307</v>
      </c>
      <c r="X2109" t="s">
        <v>307</v>
      </c>
      <c r="Y2109" t="s">
        <v>307</v>
      </c>
      <c r="Z2109" t="s">
        <v>307</v>
      </c>
      <c r="AA2109" t="s">
        <v>307</v>
      </c>
      <c r="AB2109" t="s">
        <v>307</v>
      </c>
      <c r="AC2109" t="s">
        <v>307</v>
      </c>
      <c r="AD2109" t="s">
        <v>307</v>
      </c>
      <c r="AE2109" t="s">
        <v>307</v>
      </c>
      <c r="AF2109" t="s">
        <v>307</v>
      </c>
      <c r="AG2109" t="s">
        <v>307</v>
      </c>
      <c r="AH2109" t="s">
        <v>307</v>
      </c>
      <c r="AI2109" t="s">
        <v>307</v>
      </c>
      <c r="AJ2109" t="s">
        <v>307</v>
      </c>
      <c r="AK2109" t="s">
        <v>307</v>
      </c>
      <c r="AL2109" t="s">
        <v>307</v>
      </c>
      <c r="AM2109" t="s">
        <v>307</v>
      </c>
      <c r="AN2109" t="s">
        <v>307</v>
      </c>
      <c r="AO2109" t="s">
        <v>307</v>
      </c>
      <c r="AP2109" t="s">
        <v>307</v>
      </c>
      <c r="AQ2109" t="s">
        <v>307</v>
      </c>
      <c r="AR2109" t="s">
        <v>307</v>
      </c>
      <c r="AS2109" t="s">
        <v>307</v>
      </c>
    </row>
    <row r="2110" spans="1:45" x14ac:dyDescent="0.25">
      <c r="A2110">
        <v>317</v>
      </c>
      <c r="B2110" t="s">
        <v>184</v>
      </c>
      <c r="C2110" t="s">
        <v>476</v>
      </c>
      <c r="D2110" t="s">
        <v>48</v>
      </c>
      <c r="E2110" t="s">
        <v>307</v>
      </c>
      <c r="F2110" t="s">
        <v>307</v>
      </c>
      <c r="G2110" t="s">
        <v>307</v>
      </c>
    </row>
    <row r="2111" spans="1:45" x14ac:dyDescent="0.25">
      <c r="A2111">
        <v>317</v>
      </c>
      <c r="B2111" t="s">
        <v>184</v>
      </c>
      <c r="C2111" t="s">
        <v>477</v>
      </c>
      <c r="D2111" t="s">
        <v>48</v>
      </c>
      <c r="E2111" t="s">
        <v>307</v>
      </c>
      <c r="F2111" t="s">
        <v>307</v>
      </c>
      <c r="G2111" t="s">
        <v>307</v>
      </c>
    </row>
    <row r="2112" spans="1:45" x14ac:dyDescent="0.25">
      <c r="A2112">
        <v>317</v>
      </c>
      <c r="B2112" t="s">
        <v>184</v>
      </c>
      <c r="C2112" t="s">
        <v>45</v>
      </c>
      <c r="D2112" t="s">
        <v>63</v>
      </c>
      <c r="E2112" t="s">
        <v>307</v>
      </c>
      <c r="F2112" t="s">
        <v>307</v>
      </c>
      <c r="G2112" t="s">
        <v>307</v>
      </c>
      <c r="H2112" t="s">
        <v>307</v>
      </c>
      <c r="I2112" t="s">
        <v>307</v>
      </c>
      <c r="J2112" t="s">
        <v>307</v>
      </c>
      <c r="K2112" t="s">
        <v>307</v>
      </c>
      <c r="L2112" t="s">
        <v>307</v>
      </c>
      <c r="M2112" t="s">
        <v>307</v>
      </c>
      <c r="N2112" t="s">
        <v>307</v>
      </c>
      <c r="O2112" t="s">
        <v>307</v>
      </c>
      <c r="P2112" t="s">
        <v>307</v>
      </c>
      <c r="Q2112" t="s">
        <v>307</v>
      </c>
      <c r="R2112" t="s">
        <v>307</v>
      </c>
      <c r="S2112" t="s">
        <v>307</v>
      </c>
      <c r="T2112" t="s">
        <v>307</v>
      </c>
      <c r="U2112" t="s">
        <v>307</v>
      </c>
      <c r="V2112" t="s">
        <v>307</v>
      </c>
      <c r="W2112" t="s">
        <v>307</v>
      </c>
    </row>
    <row r="2113" spans="1:42" x14ac:dyDescent="0.25">
      <c r="A2113">
        <v>317</v>
      </c>
      <c r="B2113" t="s">
        <v>184</v>
      </c>
      <c r="C2113" t="s">
        <v>45</v>
      </c>
      <c r="D2113" t="s">
        <v>64</v>
      </c>
      <c r="E2113" t="s">
        <v>307</v>
      </c>
      <c r="F2113" t="s">
        <v>307</v>
      </c>
      <c r="G2113" t="s">
        <v>307</v>
      </c>
      <c r="H2113" t="s">
        <v>307</v>
      </c>
      <c r="I2113" t="s">
        <v>307</v>
      </c>
      <c r="J2113" t="s">
        <v>307</v>
      </c>
      <c r="K2113" t="s">
        <v>307</v>
      </c>
      <c r="L2113" t="s">
        <v>307</v>
      </c>
      <c r="M2113" t="s">
        <v>307</v>
      </c>
      <c r="N2113" t="s">
        <v>307</v>
      </c>
      <c r="O2113" t="s">
        <v>307</v>
      </c>
      <c r="P2113" t="s">
        <v>307</v>
      </c>
      <c r="Q2113" t="s">
        <v>307</v>
      </c>
      <c r="R2113" t="s">
        <v>307</v>
      </c>
      <c r="S2113" t="s">
        <v>307</v>
      </c>
      <c r="T2113" t="s">
        <v>307</v>
      </c>
      <c r="U2113" t="s">
        <v>307</v>
      </c>
      <c r="V2113" t="s">
        <v>307</v>
      </c>
      <c r="W2113" t="s">
        <v>307</v>
      </c>
    </row>
    <row r="2114" spans="1:42" x14ac:dyDescent="0.25">
      <c r="A2114">
        <v>317</v>
      </c>
      <c r="B2114" t="s">
        <v>184</v>
      </c>
      <c r="C2114" t="s">
        <v>40</v>
      </c>
      <c r="D2114" t="s">
        <v>52</v>
      </c>
      <c r="E2114" t="s">
        <v>307</v>
      </c>
      <c r="F2114" t="s">
        <v>307</v>
      </c>
      <c r="G2114" t="s">
        <v>307</v>
      </c>
      <c r="H2114" t="s">
        <v>307</v>
      </c>
      <c r="I2114" t="s">
        <v>307</v>
      </c>
      <c r="J2114" t="s">
        <v>307</v>
      </c>
      <c r="K2114" t="s">
        <v>307</v>
      </c>
      <c r="L2114" t="s">
        <v>307</v>
      </c>
      <c r="M2114" t="s">
        <v>307</v>
      </c>
      <c r="N2114" t="s">
        <v>307</v>
      </c>
      <c r="O2114" t="s">
        <v>307</v>
      </c>
      <c r="P2114" t="s">
        <v>307</v>
      </c>
      <c r="Q2114" t="s">
        <v>307</v>
      </c>
      <c r="R2114" t="s">
        <v>307</v>
      </c>
      <c r="S2114" t="s">
        <v>307</v>
      </c>
      <c r="T2114" t="s">
        <v>307</v>
      </c>
      <c r="U2114" t="s">
        <v>307</v>
      </c>
      <c r="V2114" t="s">
        <v>307</v>
      </c>
      <c r="W2114" t="s">
        <v>307</v>
      </c>
      <c r="X2114" t="s">
        <v>307</v>
      </c>
      <c r="Y2114" t="s">
        <v>307</v>
      </c>
      <c r="Z2114" t="s">
        <v>307</v>
      </c>
    </row>
    <row r="2115" spans="1:42" x14ac:dyDescent="0.25">
      <c r="A2115">
        <v>317</v>
      </c>
      <c r="B2115" t="s">
        <v>184</v>
      </c>
      <c r="C2115" t="s">
        <v>40</v>
      </c>
      <c r="D2115" t="s">
        <v>53</v>
      </c>
      <c r="E2115" t="s">
        <v>307</v>
      </c>
      <c r="F2115" t="s">
        <v>307</v>
      </c>
      <c r="G2115" t="s">
        <v>307</v>
      </c>
      <c r="H2115" t="s">
        <v>307</v>
      </c>
      <c r="I2115" t="s">
        <v>307</v>
      </c>
      <c r="J2115" t="s">
        <v>307</v>
      </c>
      <c r="K2115" t="s">
        <v>307</v>
      </c>
      <c r="L2115" t="s">
        <v>307</v>
      </c>
      <c r="M2115" t="s">
        <v>307</v>
      </c>
      <c r="N2115" t="s">
        <v>307</v>
      </c>
      <c r="O2115" t="s">
        <v>307</v>
      </c>
      <c r="P2115" t="s">
        <v>307</v>
      </c>
      <c r="Q2115" t="s">
        <v>307</v>
      </c>
      <c r="R2115" t="s">
        <v>307</v>
      </c>
      <c r="S2115" t="s">
        <v>307</v>
      </c>
      <c r="T2115" t="s">
        <v>307</v>
      </c>
      <c r="U2115" t="s">
        <v>307</v>
      </c>
      <c r="V2115" t="s">
        <v>307</v>
      </c>
      <c r="W2115" t="s">
        <v>307</v>
      </c>
      <c r="X2115" t="s">
        <v>307</v>
      </c>
      <c r="Y2115" t="s">
        <v>307</v>
      </c>
      <c r="Z2115" t="s">
        <v>307</v>
      </c>
    </row>
    <row r="2116" spans="1:42" x14ac:dyDescent="0.25">
      <c r="A2116">
        <v>317</v>
      </c>
      <c r="B2116" t="s">
        <v>184</v>
      </c>
      <c r="C2116" t="s">
        <v>39</v>
      </c>
      <c r="D2116" t="s">
        <v>50</v>
      </c>
      <c r="E2116" t="s">
        <v>307</v>
      </c>
      <c r="F2116" t="s">
        <v>307</v>
      </c>
      <c r="G2116" t="s">
        <v>307</v>
      </c>
      <c r="H2116" t="s">
        <v>307</v>
      </c>
      <c r="I2116" t="s">
        <v>307</v>
      </c>
      <c r="J2116" t="s">
        <v>307</v>
      </c>
      <c r="K2116" t="s">
        <v>307</v>
      </c>
      <c r="L2116" t="s">
        <v>307</v>
      </c>
      <c r="M2116" t="s">
        <v>307</v>
      </c>
      <c r="N2116" t="s">
        <v>307</v>
      </c>
      <c r="O2116" t="s">
        <v>307</v>
      </c>
      <c r="P2116" t="s">
        <v>307</v>
      </c>
      <c r="Q2116" t="s">
        <v>307</v>
      </c>
      <c r="R2116" t="s">
        <v>307</v>
      </c>
      <c r="S2116" t="s">
        <v>307</v>
      </c>
      <c r="T2116" t="s">
        <v>307</v>
      </c>
      <c r="U2116" t="s">
        <v>307</v>
      </c>
      <c r="V2116" t="s">
        <v>307</v>
      </c>
      <c r="W2116" t="s">
        <v>307</v>
      </c>
      <c r="X2116" t="s">
        <v>307</v>
      </c>
      <c r="Y2116" t="s">
        <v>307</v>
      </c>
      <c r="Z2116" t="s">
        <v>307</v>
      </c>
      <c r="AA2116" t="s">
        <v>307</v>
      </c>
      <c r="AB2116" t="s">
        <v>307</v>
      </c>
      <c r="AC2116" t="s">
        <v>307</v>
      </c>
      <c r="AD2116" t="s">
        <v>307</v>
      </c>
      <c r="AE2116" t="s">
        <v>307</v>
      </c>
      <c r="AF2116" t="s">
        <v>307</v>
      </c>
      <c r="AG2116" t="s">
        <v>307</v>
      </c>
      <c r="AH2116" t="s">
        <v>307</v>
      </c>
      <c r="AI2116" t="s">
        <v>307</v>
      </c>
      <c r="AJ2116" t="s">
        <v>307</v>
      </c>
      <c r="AK2116" t="s">
        <v>307</v>
      </c>
      <c r="AL2116" t="s">
        <v>307</v>
      </c>
      <c r="AM2116" t="s">
        <v>307</v>
      </c>
      <c r="AN2116" t="s">
        <v>307</v>
      </c>
      <c r="AO2116" t="s">
        <v>307</v>
      </c>
      <c r="AP2116" t="s">
        <v>307</v>
      </c>
    </row>
    <row r="2117" spans="1:42" x14ac:dyDescent="0.25">
      <c r="A2117">
        <v>317</v>
      </c>
      <c r="B2117" t="s">
        <v>184</v>
      </c>
      <c r="C2117" t="s">
        <v>39</v>
      </c>
      <c r="D2117" t="s">
        <v>48</v>
      </c>
      <c r="E2117" t="s">
        <v>307</v>
      </c>
      <c r="F2117" t="s">
        <v>307</v>
      </c>
      <c r="G2117" t="s">
        <v>307</v>
      </c>
      <c r="H2117" t="s">
        <v>307</v>
      </c>
      <c r="I2117" t="s">
        <v>307</v>
      </c>
      <c r="J2117" t="s">
        <v>307</v>
      </c>
      <c r="K2117" t="s">
        <v>307</v>
      </c>
      <c r="L2117" t="s">
        <v>307</v>
      </c>
      <c r="M2117" t="s">
        <v>307</v>
      </c>
      <c r="N2117" t="s">
        <v>307</v>
      </c>
      <c r="O2117" t="s">
        <v>307</v>
      </c>
      <c r="P2117" t="s">
        <v>307</v>
      </c>
      <c r="Q2117" t="s">
        <v>307</v>
      </c>
      <c r="R2117" t="s">
        <v>307</v>
      </c>
      <c r="S2117" t="s">
        <v>307</v>
      </c>
      <c r="T2117" t="s">
        <v>307</v>
      </c>
      <c r="U2117" t="s">
        <v>307</v>
      </c>
      <c r="V2117" t="s">
        <v>307</v>
      </c>
      <c r="W2117" t="s">
        <v>307</v>
      </c>
      <c r="X2117" t="s">
        <v>307</v>
      </c>
      <c r="Y2117" t="s">
        <v>307</v>
      </c>
      <c r="Z2117" t="s">
        <v>307</v>
      </c>
      <c r="AA2117" t="s">
        <v>307</v>
      </c>
      <c r="AB2117" t="s">
        <v>307</v>
      </c>
      <c r="AC2117" t="s">
        <v>307</v>
      </c>
      <c r="AD2117" t="s">
        <v>307</v>
      </c>
      <c r="AE2117" t="s">
        <v>307</v>
      </c>
      <c r="AF2117" t="s">
        <v>307</v>
      </c>
      <c r="AG2117" t="s">
        <v>307</v>
      </c>
      <c r="AH2117" t="s">
        <v>307</v>
      </c>
      <c r="AI2117" t="s">
        <v>307</v>
      </c>
      <c r="AJ2117" t="s">
        <v>307</v>
      </c>
      <c r="AK2117" t="s">
        <v>307</v>
      </c>
      <c r="AL2117" t="s">
        <v>307</v>
      </c>
      <c r="AM2117" t="s">
        <v>307</v>
      </c>
      <c r="AN2117" t="s">
        <v>307</v>
      </c>
      <c r="AO2117" t="s">
        <v>307</v>
      </c>
      <c r="AP2117" t="s">
        <v>307</v>
      </c>
    </row>
    <row r="2118" spans="1:42" x14ac:dyDescent="0.25">
      <c r="A2118">
        <v>317</v>
      </c>
      <c r="B2118" t="s">
        <v>184</v>
      </c>
      <c r="C2118" t="s">
        <v>39</v>
      </c>
      <c r="D2118" t="s">
        <v>51</v>
      </c>
      <c r="E2118" t="s">
        <v>307</v>
      </c>
      <c r="F2118" t="s">
        <v>307</v>
      </c>
      <c r="G2118" t="s">
        <v>307</v>
      </c>
      <c r="H2118" t="s">
        <v>307</v>
      </c>
      <c r="I2118" t="s">
        <v>307</v>
      </c>
      <c r="J2118" t="s">
        <v>307</v>
      </c>
      <c r="K2118" t="s">
        <v>307</v>
      </c>
      <c r="L2118" t="s">
        <v>307</v>
      </c>
      <c r="M2118" t="s">
        <v>307</v>
      </c>
      <c r="N2118" t="s">
        <v>307</v>
      </c>
      <c r="O2118" t="s">
        <v>307</v>
      </c>
      <c r="P2118" t="s">
        <v>307</v>
      </c>
      <c r="Q2118" t="s">
        <v>307</v>
      </c>
      <c r="R2118" t="s">
        <v>307</v>
      </c>
      <c r="S2118" t="s">
        <v>307</v>
      </c>
      <c r="T2118" t="s">
        <v>307</v>
      </c>
      <c r="U2118" t="s">
        <v>307</v>
      </c>
      <c r="V2118" t="s">
        <v>307</v>
      </c>
      <c r="W2118" t="s">
        <v>307</v>
      </c>
      <c r="X2118" t="s">
        <v>307</v>
      </c>
      <c r="Y2118" t="s">
        <v>307</v>
      </c>
      <c r="Z2118" t="s">
        <v>307</v>
      </c>
      <c r="AA2118" t="s">
        <v>307</v>
      </c>
      <c r="AB2118" t="s">
        <v>307</v>
      </c>
      <c r="AC2118" t="s">
        <v>307</v>
      </c>
      <c r="AD2118" t="s">
        <v>307</v>
      </c>
      <c r="AE2118" t="s">
        <v>307</v>
      </c>
      <c r="AF2118" t="s">
        <v>307</v>
      </c>
      <c r="AG2118" t="s">
        <v>307</v>
      </c>
      <c r="AH2118" t="s">
        <v>307</v>
      </c>
      <c r="AI2118" t="s">
        <v>307</v>
      </c>
      <c r="AJ2118" t="s">
        <v>307</v>
      </c>
      <c r="AK2118" t="s">
        <v>307</v>
      </c>
      <c r="AL2118" t="s">
        <v>307</v>
      </c>
      <c r="AM2118" t="s">
        <v>307</v>
      </c>
      <c r="AN2118" t="s">
        <v>307</v>
      </c>
      <c r="AO2118" t="s">
        <v>307</v>
      </c>
      <c r="AP2118" t="s">
        <v>307</v>
      </c>
    </row>
    <row r="2119" spans="1:42" x14ac:dyDescent="0.25">
      <c r="A2119">
        <v>317</v>
      </c>
      <c r="B2119" t="s">
        <v>184</v>
      </c>
      <c r="C2119" t="s">
        <v>46</v>
      </c>
      <c r="D2119" t="s">
        <v>65</v>
      </c>
      <c r="E2119" t="s">
        <v>307</v>
      </c>
      <c r="F2119" t="s">
        <v>307</v>
      </c>
      <c r="G2119" t="s">
        <v>307</v>
      </c>
      <c r="H2119" t="s">
        <v>307</v>
      </c>
      <c r="I2119" t="s">
        <v>307</v>
      </c>
      <c r="J2119" t="s">
        <v>307</v>
      </c>
      <c r="K2119" t="s">
        <v>307</v>
      </c>
      <c r="L2119" t="s">
        <v>307</v>
      </c>
      <c r="M2119" t="s">
        <v>307</v>
      </c>
      <c r="N2119" t="s">
        <v>307</v>
      </c>
      <c r="O2119" t="s">
        <v>307</v>
      </c>
      <c r="P2119" t="s">
        <v>307</v>
      </c>
      <c r="Q2119" t="s">
        <v>307</v>
      </c>
      <c r="R2119" t="s">
        <v>307</v>
      </c>
      <c r="S2119" t="s">
        <v>307</v>
      </c>
      <c r="T2119" t="s">
        <v>307</v>
      </c>
      <c r="U2119" t="s">
        <v>307</v>
      </c>
      <c r="V2119" t="s">
        <v>307</v>
      </c>
      <c r="W2119" t="s">
        <v>307</v>
      </c>
      <c r="X2119" t="s">
        <v>307</v>
      </c>
      <c r="Y2119" t="s">
        <v>307</v>
      </c>
      <c r="Z2119" t="s">
        <v>307</v>
      </c>
    </row>
    <row r="2120" spans="1:42" x14ac:dyDescent="0.25">
      <c r="A2120">
        <v>317</v>
      </c>
      <c r="B2120" t="s">
        <v>184</v>
      </c>
      <c r="C2120" t="s">
        <v>46</v>
      </c>
      <c r="D2120" t="s">
        <v>66</v>
      </c>
      <c r="E2120" t="s">
        <v>307</v>
      </c>
      <c r="F2120" t="s">
        <v>307</v>
      </c>
      <c r="G2120" t="s">
        <v>307</v>
      </c>
      <c r="H2120" t="s">
        <v>307</v>
      </c>
      <c r="I2120" t="s">
        <v>307</v>
      </c>
      <c r="J2120" t="s">
        <v>307</v>
      </c>
      <c r="K2120" t="s">
        <v>307</v>
      </c>
      <c r="L2120" t="s">
        <v>307</v>
      </c>
      <c r="M2120" t="s">
        <v>307</v>
      </c>
      <c r="N2120" t="s">
        <v>307</v>
      </c>
      <c r="O2120" t="s">
        <v>307</v>
      </c>
      <c r="P2120" t="s">
        <v>307</v>
      </c>
      <c r="Q2120" t="s">
        <v>307</v>
      </c>
      <c r="R2120" t="s">
        <v>307</v>
      </c>
      <c r="S2120" t="s">
        <v>307</v>
      </c>
      <c r="T2120" t="s">
        <v>307</v>
      </c>
      <c r="U2120" t="s">
        <v>307</v>
      </c>
      <c r="V2120" t="s">
        <v>307</v>
      </c>
      <c r="W2120" t="s">
        <v>307</v>
      </c>
      <c r="X2120" t="s">
        <v>307</v>
      </c>
      <c r="Y2120" t="s">
        <v>307</v>
      </c>
      <c r="Z2120" t="s">
        <v>307</v>
      </c>
    </row>
    <row r="2121" spans="1:42" x14ac:dyDescent="0.25">
      <c r="A2121">
        <v>317</v>
      </c>
      <c r="B2121" t="s">
        <v>184</v>
      </c>
      <c r="C2121" t="s">
        <v>46</v>
      </c>
      <c r="D2121" t="s">
        <v>67</v>
      </c>
      <c r="E2121" t="s">
        <v>307</v>
      </c>
      <c r="F2121" t="s">
        <v>307</v>
      </c>
      <c r="G2121" t="s">
        <v>307</v>
      </c>
      <c r="H2121" t="s">
        <v>307</v>
      </c>
      <c r="I2121" t="s">
        <v>307</v>
      </c>
      <c r="J2121" t="s">
        <v>307</v>
      </c>
      <c r="K2121" t="s">
        <v>307</v>
      </c>
      <c r="L2121" t="s">
        <v>307</v>
      </c>
      <c r="M2121" t="s">
        <v>307</v>
      </c>
      <c r="N2121" t="s">
        <v>307</v>
      </c>
      <c r="O2121" t="s">
        <v>307</v>
      </c>
      <c r="P2121" t="s">
        <v>307</v>
      </c>
      <c r="Q2121" t="s">
        <v>307</v>
      </c>
      <c r="R2121" t="s">
        <v>307</v>
      </c>
      <c r="S2121" t="s">
        <v>307</v>
      </c>
      <c r="T2121" t="s">
        <v>307</v>
      </c>
      <c r="U2121" t="s">
        <v>307</v>
      </c>
      <c r="V2121" t="s">
        <v>307</v>
      </c>
      <c r="W2121" t="s">
        <v>307</v>
      </c>
      <c r="X2121" t="s">
        <v>307</v>
      </c>
      <c r="Y2121" t="s">
        <v>307</v>
      </c>
      <c r="Z2121" t="s">
        <v>307</v>
      </c>
    </row>
    <row r="2122" spans="1:42" x14ac:dyDescent="0.25">
      <c r="A2122">
        <v>317</v>
      </c>
      <c r="B2122" t="s">
        <v>184</v>
      </c>
      <c r="C2122" t="s">
        <v>46</v>
      </c>
      <c r="D2122" t="s">
        <v>68</v>
      </c>
      <c r="E2122" t="s">
        <v>307</v>
      </c>
      <c r="F2122" t="s">
        <v>307</v>
      </c>
      <c r="G2122" t="s">
        <v>307</v>
      </c>
      <c r="H2122" t="s">
        <v>307</v>
      </c>
      <c r="I2122" t="s">
        <v>307</v>
      </c>
      <c r="J2122" t="s">
        <v>307</v>
      </c>
      <c r="K2122" t="s">
        <v>307</v>
      </c>
      <c r="L2122" t="s">
        <v>307</v>
      </c>
      <c r="M2122" t="s">
        <v>307</v>
      </c>
      <c r="N2122" t="s">
        <v>307</v>
      </c>
      <c r="O2122" t="s">
        <v>307</v>
      </c>
      <c r="P2122" t="s">
        <v>307</v>
      </c>
      <c r="Q2122" t="s">
        <v>307</v>
      </c>
      <c r="R2122" t="s">
        <v>307</v>
      </c>
      <c r="S2122" t="s">
        <v>307</v>
      </c>
      <c r="T2122" t="s">
        <v>307</v>
      </c>
      <c r="U2122" t="s">
        <v>307</v>
      </c>
      <c r="V2122" t="s">
        <v>307</v>
      </c>
      <c r="W2122" t="s">
        <v>307</v>
      </c>
      <c r="X2122" t="s">
        <v>307</v>
      </c>
      <c r="Y2122" t="s">
        <v>307</v>
      </c>
      <c r="Z2122" t="s">
        <v>307</v>
      </c>
    </row>
    <row r="2123" spans="1:42" x14ac:dyDescent="0.25">
      <c r="A2123">
        <v>317</v>
      </c>
      <c r="B2123" t="s">
        <v>184</v>
      </c>
      <c r="C2123" t="s">
        <v>46</v>
      </c>
      <c r="D2123" t="s">
        <v>69</v>
      </c>
      <c r="E2123" t="s">
        <v>307</v>
      </c>
      <c r="F2123" t="s">
        <v>307</v>
      </c>
      <c r="G2123" t="s">
        <v>307</v>
      </c>
      <c r="H2123" t="s">
        <v>307</v>
      </c>
      <c r="I2123" t="s">
        <v>307</v>
      </c>
      <c r="J2123" t="s">
        <v>307</v>
      </c>
      <c r="K2123" t="s">
        <v>307</v>
      </c>
      <c r="L2123" t="s">
        <v>307</v>
      </c>
      <c r="M2123" t="s">
        <v>307</v>
      </c>
      <c r="N2123" t="s">
        <v>307</v>
      </c>
      <c r="O2123" t="s">
        <v>307</v>
      </c>
      <c r="P2123" t="s">
        <v>307</v>
      </c>
      <c r="Q2123" t="s">
        <v>307</v>
      </c>
      <c r="R2123" t="s">
        <v>307</v>
      </c>
      <c r="S2123" t="s">
        <v>307</v>
      </c>
      <c r="T2123" t="s">
        <v>307</v>
      </c>
      <c r="U2123" t="s">
        <v>307</v>
      </c>
      <c r="V2123" t="s">
        <v>307</v>
      </c>
      <c r="W2123" t="s">
        <v>307</v>
      </c>
      <c r="X2123" t="s">
        <v>307</v>
      </c>
      <c r="Y2123" t="s">
        <v>307</v>
      </c>
      <c r="Z2123" t="s">
        <v>307</v>
      </c>
    </row>
    <row r="2124" spans="1:42" x14ac:dyDescent="0.25">
      <c r="A2124">
        <v>317</v>
      </c>
      <c r="B2124" t="s">
        <v>184</v>
      </c>
      <c r="C2124" t="s">
        <v>46</v>
      </c>
      <c r="D2124" t="s">
        <v>70</v>
      </c>
      <c r="E2124" t="s">
        <v>307</v>
      </c>
      <c r="F2124" t="s">
        <v>307</v>
      </c>
      <c r="G2124" t="s">
        <v>307</v>
      </c>
      <c r="H2124" t="s">
        <v>307</v>
      </c>
      <c r="I2124" t="s">
        <v>307</v>
      </c>
      <c r="J2124" t="s">
        <v>307</v>
      </c>
      <c r="K2124" t="s">
        <v>307</v>
      </c>
      <c r="L2124" t="s">
        <v>307</v>
      </c>
      <c r="M2124" t="s">
        <v>307</v>
      </c>
      <c r="N2124" t="s">
        <v>307</v>
      </c>
      <c r="O2124" t="s">
        <v>307</v>
      </c>
      <c r="P2124" t="s">
        <v>307</v>
      </c>
      <c r="Q2124" t="s">
        <v>307</v>
      </c>
      <c r="R2124" t="s">
        <v>307</v>
      </c>
      <c r="S2124" t="s">
        <v>307</v>
      </c>
      <c r="T2124" t="s">
        <v>307</v>
      </c>
      <c r="U2124" t="s">
        <v>307</v>
      </c>
      <c r="V2124" t="s">
        <v>307</v>
      </c>
      <c r="W2124" t="s">
        <v>307</v>
      </c>
      <c r="X2124" t="s">
        <v>307</v>
      </c>
      <c r="Y2124" t="s">
        <v>307</v>
      </c>
      <c r="Z2124" t="s">
        <v>307</v>
      </c>
    </row>
    <row r="2125" spans="1:42" x14ac:dyDescent="0.25">
      <c r="A2125">
        <v>317</v>
      </c>
      <c r="B2125" t="s">
        <v>184</v>
      </c>
      <c r="C2125" t="s">
        <v>46</v>
      </c>
      <c r="D2125" t="s">
        <v>71</v>
      </c>
      <c r="E2125" t="s">
        <v>307</v>
      </c>
      <c r="F2125" t="s">
        <v>307</v>
      </c>
      <c r="G2125" t="s">
        <v>307</v>
      </c>
      <c r="H2125" t="s">
        <v>307</v>
      </c>
      <c r="I2125" t="s">
        <v>307</v>
      </c>
      <c r="J2125" t="s">
        <v>307</v>
      </c>
      <c r="K2125" t="s">
        <v>307</v>
      </c>
      <c r="L2125" t="s">
        <v>307</v>
      </c>
      <c r="M2125" t="s">
        <v>307</v>
      </c>
      <c r="N2125" t="s">
        <v>307</v>
      </c>
      <c r="O2125" t="s">
        <v>307</v>
      </c>
      <c r="P2125" t="s">
        <v>307</v>
      </c>
      <c r="Q2125" t="s">
        <v>307</v>
      </c>
      <c r="R2125" t="s">
        <v>307</v>
      </c>
      <c r="S2125" t="s">
        <v>307</v>
      </c>
      <c r="T2125" t="s">
        <v>307</v>
      </c>
      <c r="U2125" t="s">
        <v>307</v>
      </c>
      <c r="V2125" t="s">
        <v>307</v>
      </c>
      <c r="W2125" t="s">
        <v>307</v>
      </c>
      <c r="X2125" t="s">
        <v>307</v>
      </c>
      <c r="Y2125" t="s">
        <v>307</v>
      </c>
      <c r="Z2125" t="s">
        <v>307</v>
      </c>
    </row>
    <row r="2126" spans="1:42" x14ac:dyDescent="0.25">
      <c r="A2126">
        <v>317</v>
      </c>
      <c r="B2126" t="s">
        <v>184</v>
      </c>
      <c r="C2126" t="s">
        <v>46</v>
      </c>
      <c r="D2126" t="s">
        <v>72</v>
      </c>
      <c r="E2126" t="s">
        <v>307</v>
      </c>
      <c r="F2126" t="s">
        <v>307</v>
      </c>
      <c r="G2126" t="s">
        <v>307</v>
      </c>
      <c r="H2126" t="s">
        <v>307</v>
      </c>
      <c r="I2126" t="s">
        <v>307</v>
      </c>
      <c r="J2126" t="s">
        <v>307</v>
      </c>
      <c r="K2126" t="s">
        <v>307</v>
      </c>
      <c r="L2126" t="s">
        <v>307</v>
      </c>
      <c r="M2126" t="s">
        <v>307</v>
      </c>
      <c r="N2126" t="s">
        <v>307</v>
      </c>
      <c r="O2126" t="s">
        <v>307</v>
      </c>
      <c r="P2126" t="s">
        <v>307</v>
      </c>
      <c r="Q2126" t="s">
        <v>307</v>
      </c>
      <c r="R2126" t="s">
        <v>307</v>
      </c>
      <c r="S2126" t="s">
        <v>307</v>
      </c>
      <c r="T2126" t="s">
        <v>307</v>
      </c>
      <c r="U2126" t="s">
        <v>307</v>
      </c>
      <c r="V2126" t="s">
        <v>307</v>
      </c>
      <c r="W2126" t="s">
        <v>307</v>
      </c>
      <c r="X2126" t="s">
        <v>307</v>
      </c>
      <c r="Y2126" t="s">
        <v>307</v>
      </c>
      <c r="Z2126" t="s">
        <v>307</v>
      </c>
    </row>
    <row r="2127" spans="1:42" x14ac:dyDescent="0.25">
      <c r="A2127">
        <v>317</v>
      </c>
      <c r="B2127" t="s">
        <v>184</v>
      </c>
      <c r="C2127" t="s">
        <v>46</v>
      </c>
      <c r="D2127" t="s">
        <v>47</v>
      </c>
      <c r="E2127" t="s">
        <v>307</v>
      </c>
      <c r="F2127" t="s">
        <v>307</v>
      </c>
      <c r="G2127" t="s">
        <v>307</v>
      </c>
      <c r="H2127" t="s">
        <v>307</v>
      </c>
      <c r="I2127" t="s">
        <v>307</v>
      </c>
      <c r="J2127" t="s">
        <v>307</v>
      </c>
      <c r="K2127" t="s">
        <v>307</v>
      </c>
      <c r="L2127" t="s">
        <v>307</v>
      </c>
      <c r="M2127" t="s">
        <v>307</v>
      </c>
      <c r="N2127" t="s">
        <v>307</v>
      </c>
      <c r="O2127" t="s">
        <v>307</v>
      </c>
      <c r="P2127" t="s">
        <v>307</v>
      </c>
      <c r="Q2127" t="s">
        <v>307</v>
      </c>
      <c r="R2127" t="s">
        <v>307</v>
      </c>
      <c r="S2127" t="s">
        <v>307</v>
      </c>
      <c r="T2127" t="s">
        <v>307</v>
      </c>
      <c r="U2127" t="s">
        <v>307</v>
      </c>
      <c r="V2127" t="s">
        <v>307</v>
      </c>
      <c r="W2127" t="s">
        <v>307</v>
      </c>
      <c r="X2127" t="s">
        <v>307</v>
      </c>
      <c r="Y2127" t="s">
        <v>307</v>
      </c>
      <c r="Z2127" t="s">
        <v>307</v>
      </c>
    </row>
    <row r="2128" spans="1:42" x14ac:dyDescent="0.25">
      <c r="A2128">
        <v>317</v>
      </c>
      <c r="B2128" t="s">
        <v>184</v>
      </c>
      <c r="C2128" t="s">
        <v>46</v>
      </c>
      <c r="D2128" t="s">
        <v>48</v>
      </c>
      <c r="E2128" t="s">
        <v>307</v>
      </c>
      <c r="F2128" t="s">
        <v>307</v>
      </c>
      <c r="G2128" t="s">
        <v>307</v>
      </c>
      <c r="H2128" t="s">
        <v>307</v>
      </c>
      <c r="I2128" t="s">
        <v>307</v>
      </c>
      <c r="J2128" t="s">
        <v>307</v>
      </c>
      <c r="K2128" t="s">
        <v>307</v>
      </c>
      <c r="L2128" t="s">
        <v>307</v>
      </c>
      <c r="M2128" t="s">
        <v>307</v>
      </c>
      <c r="N2128" t="s">
        <v>307</v>
      </c>
      <c r="O2128" t="s">
        <v>307</v>
      </c>
      <c r="P2128" t="s">
        <v>307</v>
      </c>
      <c r="Q2128" t="s">
        <v>307</v>
      </c>
      <c r="R2128" t="s">
        <v>307</v>
      </c>
      <c r="S2128" t="s">
        <v>307</v>
      </c>
      <c r="T2128" t="s">
        <v>307</v>
      </c>
      <c r="U2128" t="s">
        <v>307</v>
      </c>
      <c r="V2128" t="s">
        <v>307</v>
      </c>
      <c r="W2128" t="s">
        <v>307</v>
      </c>
      <c r="X2128" t="s">
        <v>307</v>
      </c>
      <c r="Y2128" t="s">
        <v>307</v>
      </c>
      <c r="Z2128" t="s">
        <v>307</v>
      </c>
    </row>
    <row r="2129" spans="1:26" x14ac:dyDescent="0.25">
      <c r="A2129">
        <v>317</v>
      </c>
      <c r="B2129" t="s">
        <v>184</v>
      </c>
      <c r="C2129" t="s">
        <v>46</v>
      </c>
      <c r="D2129" t="s">
        <v>49</v>
      </c>
      <c r="E2129" t="s">
        <v>307</v>
      </c>
      <c r="F2129" t="s">
        <v>307</v>
      </c>
      <c r="G2129" t="s">
        <v>307</v>
      </c>
      <c r="H2129" t="s">
        <v>307</v>
      </c>
      <c r="I2129" t="s">
        <v>307</v>
      </c>
      <c r="J2129" t="s">
        <v>307</v>
      </c>
      <c r="K2129" t="s">
        <v>307</v>
      </c>
      <c r="L2129" t="s">
        <v>307</v>
      </c>
      <c r="M2129" t="s">
        <v>307</v>
      </c>
      <c r="N2129" t="s">
        <v>307</v>
      </c>
      <c r="O2129" t="s">
        <v>307</v>
      </c>
      <c r="P2129" t="s">
        <v>307</v>
      </c>
      <c r="Q2129" t="s">
        <v>307</v>
      </c>
      <c r="R2129" t="s">
        <v>307</v>
      </c>
      <c r="S2129" t="s">
        <v>307</v>
      </c>
      <c r="T2129" t="s">
        <v>307</v>
      </c>
      <c r="U2129" t="s">
        <v>307</v>
      </c>
      <c r="V2129" t="s">
        <v>307</v>
      </c>
      <c r="W2129" t="s">
        <v>307</v>
      </c>
      <c r="X2129" t="s">
        <v>307</v>
      </c>
      <c r="Y2129" t="s">
        <v>307</v>
      </c>
      <c r="Z2129" t="s">
        <v>307</v>
      </c>
    </row>
    <row r="2130" spans="1:26" x14ac:dyDescent="0.25">
      <c r="A2130">
        <v>317</v>
      </c>
      <c r="B2130" t="s">
        <v>184</v>
      </c>
      <c r="C2130" t="s">
        <v>41</v>
      </c>
      <c r="D2130" t="s">
        <v>48</v>
      </c>
      <c r="E2130" t="s">
        <v>307</v>
      </c>
      <c r="F2130" t="s">
        <v>307</v>
      </c>
      <c r="G2130" t="s">
        <v>307</v>
      </c>
      <c r="H2130" t="s">
        <v>307</v>
      </c>
      <c r="I2130" t="s">
        <v>307</v>
      </c>
      <c r="J2130" t="s">
        <v>307</v>
      </c>
      <c r="K2130" t="s">
        <v>307</v>
      </c>
      <c r="L2130" t="s">
        <v>307</v>
      </c>
      <c r="M2130" t="s">
        <v>307</v>
      </c>
      <c r="N2130" t="s">
        <v>307</v>
      </c>
      <c r="O2130" t="s">
        <v>307</v>
      </c>
      <c r="P2130" t="s">
        <v>307</v>
      </c>
      <c r="Q2130" t="s">
        <v>307</v>
      </c>
      <c r="R2130" t="s">
        <v>307</v>
      </c>
      <c r="S2130" t="s">
        <v>307</v>
      </c>
      <c r="T2130" t="s">
        <v>307</v>
      </c>
      <c r="U2130" t="s">
        <v>307</v>
      </c>
      <c r="V2130" t="s">
        <v>307</v>
      </c>
      <c r="W2130" t="s">
        <v>307</v>
      </c>
      <c r="X2130" t="s">
        <v>307</v>
      </c>
      <c r="Y2130" t="s">
        <v>307</v>
      </c>
      <c r="Z2130" t="s">
        <v>307</v>
      </c>
    </row>
    <row r="2131" spans="1:26" x14ac:dyDescent="0.25">
      <c r="A2131">
        <v>317</v>
      </c>
      <c r="B2131" t="s">
        <v>184</v>
      </c>
      <c r="C2131" t="s">
        <v>459</v>
      </c>
      <c r="D2131" t="s">
        <v>48</v>
      </c>
      <c r="E2131" t="s">
        <v>307</v>
      </c>
      <c r="F2131" t="s">
        <v>307</v>
      </c>
      <c r="G2131" t="s">
        <v>307</v>
      </c>
      <c r="H2131" t="s">
        <v>307</v>
      </c>
      <c r="I2131" t="s">
        <v>307</v>
      </c>
      <c r="J2131" t="s">
        <v>307</v>
      </c>
      <c r="K2131" t="s">
        <v>307</v>
      </c>
      <c r="L2131" t="s">
        <v>307</v>
      </c>
      <c r="M2131" t="s">
        <v>307</v>
      </c>
      <c r="N2131" t="s">
        <v>307</v>
      </c>
      <c r="O2131" t="s">
        <v>307</v>
      </c>
      <c r="P2131" t="s">
        <v>307</v>
      </c>
      <c r="Q2131" t="s">
        <v>307</v>
      </c>
    </row>
    <row r="2132" spans="1:26" x14ac:dyDescent="0.25">
      <c r="A2132">
        <v>317</v>
      </c>
      <c r="B2132" t="s">
        <v>184</v>
      </c>
      <c r="C2132" t="s">
        <v>304</v>
      </c>
      <c r="D2132" t="s">
        <v>48</v>
      </c>
      <c r="E2132" t="s">
        <v>307</v>
      </c>
      <c r="F2132" t="s">
        <v>307</v>
      </c>
      <c r="G2132" t="s">
        <v>307</v>
      </c>
      <c r="H2132" t="s">
        <v>307</v>
      </c>
      <c r="I2132" t="s">
        <v>307</v>
      </c>
      <c r="J2132" t="s">
        <v>307</v>
      </c>
      <c r="K2132" t="s">
        <v>307</v>
      </c>
      <c r="L2132" t="s">
        <v>307</v>
      </c>
      <c r="M2132" t="s">
        <v>307</v>
      </c>
      <c r="N2132" t="s">
        <v>307</v>
      </c>
      <c r="O2132" t="s">
        <v>307</v>
      </c>
      <c r="P2132" t="s">
        <v>307</v>
      </c>
      <c r="Q2132" t="s">
        <v>307</v>
      </c>
    </row>
    <row r="2133" spans="1:26" x14ac:dyDescent="0.25">
      <c r="A2133">
        <v>317</v>
      </c>
      <c r="B2133" t="s">
        <v>184</v>
      </c>
      <c r="C2133" t="s">
        <v>433</v>
      </c>
      <c r="D2133" t="s">
        <v>48</v>
      </c>
      <c r="E2133" t="s">
        <v>307</v>
      </c>
      <c r="F2133" t="s">
        <v>307</v>
      </c>
      <c r="G2133" t="s">
        <v>307</v>
      </c>
      <c r="H2133" t="s">
        <v>307</v>
      </c>
      <c r="I2133" t="s">
        <v>307</v>
      </c>
      <c r="J2133" t="s">
        <v>307</v>
      </c>
      <c r="K2133" t="s">
        <v>307</v>
      </c>
      <c r="L2133" t="s">
        <v>307</v>
      </c>
      <c r="M2133" t="s">
        <v>307</v>
      </c>
      <c r="N2133" t="s">
        <v>307</v>
      </c>
      <c r="O2133" t="s">
        <v>307</v>
      </c>
      <c r="P2133" t="s">
        <v>307</v>
      </c>
      <c r="Q2133" t="s">
        <v>307</v>
      </c>
    </row>
    <row r="2134" spans="1:26" x14ac:dyDescent="0.25">
      <c r="A2134">
        <v>317</v>
      </c>
      <c r="B2134" t="s">
        <v>184</v>
      </c>
      <c r="C2134" t="s">
        <v>305</v>
      </c>
      <c r="D2134" t="s">
        <v>48</v>
      </c>
      <c r="E2134" t="s">
        <v>307</v>
      </c>
      <c r="F2134" t="s">
        <v>307</v>
      </c>
      <c r="G2134" t="s">
        <v>307</v>
      </c>
      <c r="H2134" t="s">
        <v>307</v>
      </c>
      <c r="I2134" t="s">
        <v>307</v>
      </c>
      <c r="J2134" t="s">
        <v>307</v>
      </c>
      <c r="K2134" t="s">
        <v>307</v>
      </c>
      <c r="L2134" t="s">
        <v>307</v>
      </c>
      <c r="M2134" t="s">
        <v>307</v>
      </c>
      <c r="N2134" t="s">
        <v>307</v>
      </c>
      <c r="O2134" t="s">
        <v>307</v>
      </c>
      <c r="P2134" t="s">
        <v>307</v>
      </c>
      <c r="Q2134" t="s">
        <v>307</v>
      </c>
    </row>
    <row r="2135" spans="1:26" x14ac:dyDescent="0.25">
      <c r="A2135">
        <v>317</v>
      </c>
      <c r="B2135" t="s">
        <v>184</v>
      </c>
      <c r="C2135" t="s">
        <v>306</v>
      </c>
      <c r="D2135" t="s">
        <v>48</v>
      </c>
      <c r="E2135" t="s">
        <v>307</v>
      </c>
      <c r="F2135" t="s">
        <v>307</v>
      </c>
      <c r="G2135" t="s">
        <v>307</v>
      </c>
      <c r="H2135" t="s">
        <v>307</v>
      </c>
      <c r="I2135" t="s">
        <v>307</v>
      </c>
      <c r="J2135" t="s">
        <v>307</v>
      </c>
      <c r="K2135" t="s">
        <v>307</v>
      </c>
      <c r="L2135" t="s">
        <v>307</v>
      </c>
      <c r="M2135" t="s">
        <v>307</v>
      </c>
      <c r="N2135" t="s">
        <v>307</v>
      </c>
      <c r="O2135" t="s">
        <v>307</v>
      </c>
      <c r="P2135" t="s">
        <v>307</v>
      </c>
      <c r="Q2135" t="s">
        <v>307</v>
      </c>
    </row>
    <row r="2136" spans="1:26" x14ac:dyDescent="0.25">
      <c r="A2136">
        <v>317</v>
      </c>
      <c r="B2136" t="s">
        <v>184</v>
      </c>
      <c r="C2136" t="s">
        <v>44</v>
      </c>
      <c r="D2136" t="s">
        <v>54</v>
      </c>
      <c r="E2136" t="s">
        <v>307</v>
      </c>
      <c r="F2136" t="s">
        <v>307</v>
      </c>
      <c r="G2136" t="s">
        <v>307</v>
      </c>
      <c r="H2136" t="s">
        <v>307</v>
      </c>
      <c r="I2136" t="s">
        <v>307</v>
      </c>
      <c r="J2136" t="s">
        <v>307</v>
      </c>
      <c r="K2136" t="s">
        <v>307</v>
      </c>
      <c r="L2136" t="s">
        <v>307</v>
      </c>
      <c r="M2136" t="s">
        <v>307</v>
      </c>
      <c r="N2136" t="s">
        <v>307</v>
      </c>
      <c r="O2136" t="s">
        <v>307</v>
      </c>
      <c r="P2136" t="s">
        <v>307</v>
      </c>
      <c r="Q2136" t="s">
        <v>307</v>
      </c>
      <c r="R2136" t="s">
        <v>307</v>
      </c>
      <c r="S2136" t="s">
        <v>307</v>
      </c>
      <c r="T2136" t="s">
        <v>307</v>
      </c>
      <c r="U2136" t="s">
        <v>307</v>
      </c>
      <c r="V2136" t="s">
        <v>307</v>
      </c>
      <c r="W2136" t="s">
        <v>307</v>
      </c>
    </row>
    <row r="2137" spans="1:26" x14ac:dyDescent="0.25">
      <c r="A2137">
        <v>317</v>
      </c>
      <c r="B2137" t="s">
        <v>184</v>
      </c>
      <c r="C2137" t="s">
        <v>44</v>
      </c>
      <c r="D2137" t="s">
        <v>55</v>
      </c>
      <c r="E2137" t="s">
        <v>307</v>
      </c>
      <c r="F2137" t="s">
        <v>307</v>
      </c>
      <c r="G2137" t="s">
        <v>307</v>
      </c>
      <c r="H2137" t="s">
        <v>307</v>
      </c>
      <c r="I2137" t="s">
        <v>307</v>
      </c>
      <c r="J2137" t="s">
        <v>307</v>
      </c>
      <c r="K2137" t="s">
        <v>307</v>
      </c>
      <c r="L2137" t="s">
        <v>307</v>
      </c>
      <c r="M2137" t="s">
        <v>307</v>
      </c>
      <c r="N2137" t="s">
        <v>307</v>
      </c>
      <c r="O2137" t="s">
        <v>307</v>
      </c>
      <c r="P2137" t="s">
        <v>307</v>
      </c>
      <c r="Q2137" t="s">
        <v>307</v>
      </c>
      <c r="R2137" t="s">
        <v>307</v>
      </c>
      <c r="S2137" t="s">
        <v>307</v>
      </c>
      <c r="T2137" t="s">
        <v>307</v>
      </c>
      <c r="U2137" t="s">
        <v>307</v>
      </c>
      <c r="V2137" t="s">
        <v>307</v>
      </c>
      <c r="W2137" t="s">
        <v>307</v>
      </c>
    </row>
    <row r="2138" spans="1:26" x14ac:dyDescent="0.25">
      <c r="A2138">
        <v>317</v>
      </c>
      <c r="B2138" t="s">
        <v>184</v>
      </c>
      <c r="C2138" t="s">
        <v>44</v>
      </c>
      <c r="D2138" t="s">
        <v>56</v>
      </c>
      <c r="E2138" t="s">
        <v>307</v>
      </c>
      <c r="F2138" t="s">
        <v>307</v>
      </c>
      <c r="G2138" t="s">
        <v>307</v>
      </c>
      <c r="H2138" t="s">
        <v>307</v>
      </c>
      <c r="I2138" t="s">
        <v>307</v>
      </c>
      <c r="J2138" t="s">
        <v>307</v>
      </c>
      <c r="K2138" t="s">
        <v>307</v>
      </c>
      <c r="L2138" t="s">
        <v>307</v>
      </c>
      <c r="M2138" t="s">
        <v>307</v>
      </c>
      <c r="N2138" t="s">
        <v>307</v>
      </c>
      <c r="O2138" t="s">
        <v>307</v>
      </c>
      <c r="P2138" t="s">
        <v>307</v>
      </c>
      <c r="Q2138" t="s">
        <v>307</v>
      </c>
      <c r="R2138" t="s">
        <v>307</v>
      </c>
      <c r="S2138" t="s">
        <v>307</v>
      </c>
      <c r="T2138" t="s">
        <v>307</v>
      </c>
      <c r="U2138" t="s">
        <v>307</v>
      </c>
      <c r="V2138" t="s">
        <v>307</v>
      </c>
      <c r="W2138" t="s">
        <v>307</v>
      </c>
    </row>
    <row r="2139" spans="1:26" x14ac:dyDescent="0.25">
      <c r="A2139">
        <v>317</v>
      </c>
      <c r="B2139" t="s">
        <v>184</v>
      </c>
      <c r="C2139" t="s">
        <v>44</v>
      </c>
      <c r="D2139" t="s">
        <v>57</v>
      </c>
      <c r="E2139" t="s">
        <v>307</v>
      </c>
      <c r="F2139" t="s">
        <v>307</v>
      </c>
      <c r="G2139" t="s">
        <v>307</v>
      </c>
      <c r="H2139" t="s">
        <v>307</v>
      </c>
      <c r="I2139" t="s">
        <v>307</v>
      </c>
      <c r="J2139" t="s">
        <v>307</v>
      </c>
      <c r="K2139" t="s">
        <v>307</v>
      </c>
      <c r="L2139" t="s">
        <v>307</v>
      </c>
      <c r="M2139" t="s">
        <v>307</v>
      </c>
      <c r="N2139" t="s">
        <v>307</v>
      </c>
      <c r="O2139" t="s">
        <v>307</v>
      </c>
      <c r="P2139" t="s">
        <v>307</v>
      </c>
      <c r="Q2139" t="s">
        <v>307</v>
      </c>
      <c r="R2139" t="s">
        <v>307</v>
      </c>
      <c r="S2139" t="s">
        <v>307</v>
      </c>
      <c r="T2139" t="s">
        <v>307</v>
      </c>
      <c r="U2139" t="s">
        <v>307</v>
      </c>
      <c r="V2139" t="s">
        <v>307</v>
      </c>
      <c r="W2139" t="s">
        <v>307</v>
      </c>
    </row>
    <row r="2140" spans="1:26" x14ac:dyDescent="0.25">
      <c r="A2140">
        <v>317</v>
      </c>
      <c r="B2140" t="s">
        <v>184</v>
      </c>
      <c r="C2140" t="s">
        <v>44</v>
      </c>
      <c r="D2140" t="s">
        <v>58</v>
      </c>
      <c r="E2140" t="s">
        <v>307</v>
      </c>
      <c r="F2140" t="s">
        <v>307</v>
      </c>
      <c r="G2140" t="s">
        <v>307</v>
      </c>
      <c r="H2140" t="s">
        <v>307</v>
      </c>
      <c r="I2140" t="s">
        <v>307</v>
      </c>
      <c r="J2140" t="s">
        <v>307</v>
      </c>
      <c r="K2140" t="s">
        <v>307</v>
      </c>
      <c r="L2140" t="s">
        <v>307</v>
      </c>
      <c r="M2140" t="s">
        <v>307</v>
      </c>
      <c r="N2140" t="s">
        <v>307</v>
      </c>
      <c r="O2140" t="s">
        <v>307</v>
      </c>
      <c r="P2140" t="s">
        <v>307</v>
      </c>
      <c r="Q2140" t="s">
        <v>307</v>
      </c>
      <c r="R2140" t="s">
        <v>307</v>
      </c>
      <c r="S2140" t="s">
        <v>307</v>
      </c>
      <c r="T2140" t="s">
        <v>307</v>
      </c>
      <c r="U2140" t="s">
        <v>307</v>
      </c>
      <c r="V2140" t="s">
        <v>307</v>
      </c>
      <c r="W2140" t="s">
        <v>307</v>
      </c>
    </row>
    <row r="2141" spans="1:26" x14ac:dyDescent="0.25">
      <c r="A2141">
        <v>317</v>
      </c>
      <c r="B2141" t="s">
        <v>184</v>
      </c>
      <c r="C2141" t="s">
        <v>44</v>
      </c>
      <c r="D2141" t="s">
        <v>59</v>
      </c>
      <c r="E2141" t="s">
        <v>307</v>
      </c>
      <c r="F2141" t="s">
        <v>307</v>
      </c>
      <c r="G2141" t="s">
        <v>307</v>
      </c>
      <c r="H2141" t="s">
        <v>307</v>
      </c>
      <c r="I2141" t="s">
        <v>307</v>
      </c>
      <c r="J2141" t="s">
        <v>307</v>
      </c>
      <c r="K2141" t="s">
        <v>307</v>
      </c>
      <c r="L2141" t="s">
        <v>307</v>
      </c>
      <c r="M2141" t="s">
        <v>307</v>
      </c>
      <c r="N2141" t="s">
        <v>307</v>
      </c>
      <c r="O2141" t="s">
        <v>307</v>
      </c>
      <c r="P2141" t="s">
        <v>307</v>
      </c>
      <c r="Q2141" t="s">
        <v>307</v>
      </c>
      <c r="R2141" t="s">
        <v>307</v>
      </c>
      <c r="S2141" t="s">
        <v>307</v>
      </c>
      <c r="T2141" t="s">
        <v>307</v>
      </c>
      <c r="U2141" t="s">
        <v>307</v>
      </c>
      <c r="V2141" t="s">
        <v>307</v>
      </c>
      <c r="W2141" t="s">
        <v>307</v>
      </c>
    </row>
    <row r="2142" spans="1:26" x14ac:dyDescent="0.25">
      <c r="A2142">
        <v>317</v>
      </c>
      <c r="B2142" t="s">
        <v>184</v>
      </c>
      <c r="C2142" t="s">
        <v>44</v>
      </c>
      <c r="D2142" t="s">
        <v>60</v>
      </c>
      <c r="E2142" t="s">
        <v>307</v>
      </c>
      <c r="F2142" t="s">
        <v>307</v>
      </c>
      <c r="G2142" t="s">
        <v>307</v>
      </c>
      <c r="H2142" t="s">
        <v>307</v>
      </c>
      <c r="I2142" t="s">
        <v>307</v>
      </c>
      <c r="J2142" t="s">
        <v>307</v>
      </c>
      <c r="K2142" t="s">
        <v>307</v>
      </c>
      <c r="L2142" t="s">
        <v>307</v>
      </c>
      <c r="M2142" t="s">
        <v>307</v>
      </c>
      <c r="N2142" t="s">
        <v>307</v>
      </c>
      <c r="O2142" t="s">
        <v>307</v>
      </c>
      <c r="P2142" t="s">
        <v>307</v>
      </c>
      <c r="Q2142" t="s">
        <v>307</v>
      </c>
      <c r="R2142" t="s">
        <v>307</v>
      </c>
      <c r="S2142" t="s">
        <v>307</v>
      </c>
      <c r="T2142" t="s">
        <v>307</v>
      </c>
      <c r="U2142" t="s">
        <v>307</v>
      </c>
      <c r="V2142" t="s">
        <v>307</v>
      </c>
      <c r="W2142" t="s">
        <v>307</v>
      </c>
    </row>
    <row r="2143" spans="1:26" x14ac:dyDescent="0.25">
      <c r="A2143">
        <v>317</v>
      </c>
      <c r="B2143" t="s">
        <v>184</v>
      </c>
      <c r="C2143" t="s">
        <v>44</v>
      </c>
      <c r="D2143" t="s">
        <v>61</v>
      </c>
      <c r="E2143" t="s">
        <v>307</v>
      </c>
      <c r="F2143" t="s">
        <v>307</v>
      </c>
      <c r="G2143" t="s">
        <v>307</v>
      </c>
      <c r="H2143" t="s">
        <v>307</v>
      </c>
      <c r="I2143" t="s">
        <v>307</v>
      </c>
      <c r="J2143" t="s">
        <v>307</v>
      </c>
      <c r="K2143" t="s">
        <v>307</v>
      </c>
      <c r="L2143" t="s">
        <v>307</v>
      </c>
      <c r="M2143" t="s">
        <v>307</v>
      </c>
      <c r="N2143" t="s">
        <v>307</v>
      </c>
      <c r="O2143" t="s">
        <v>307</v>
      </c>
      <c r="P2143" t="s">
        <v>307</v>
      </c>
      <c r="Q2143" t="s">
        <v>307</v>
      </c>
      <c r="R2143" t="s">
        <v>307</v>
      </c>
      <c r="S2143" t="s">
        <v>307</v>
      </c>
      <c r="T2143" t="s">
        <v>307</v>
      </c>
      <c r="U2143" t="s">
        <v>307</v>
      </c>
      <c r="V2143" t="s">
        <v>307</v>
      </c>
      <c r="W2143" t="s">
        <v>307</v>
      </c>
    </row>
    <row r="2144" spans="1:26" x14ac:dyDescent="0.25">
      <c r="A2144">
        <v>317</v>
      </c>
      <c r="B2144" t="s">
        <v>184</v>
      </c>
      <c r="C2144" t="s">
        <v>44</v>
      </c>
      <c r="D2144" t="s">
        <v>62</v>
      </c>
      <c r="E2144" t="s">
        <v>307</v>
      </c>
      <c r="F2144" t="s">
        <v>307</v>
      </c>
      <c r="G2144" t="s">
        <v>307</v>
      </c>
      <c r="H2144" t="s">
        <v>307</v>
      </c>
      <c r="I2144" t="s">
        <v>307</v>
      </c>
      <c r="J2144" t="s">
        <v>307</v>
      </c>
      <c r="K2144" t="s">
        <v>307</v>
      </c>
      <c r="L2144" t="s">
        <v>307</v>
      </c>
      <c r="M2144" t="s">
        <v>307</v>
      </c>
      <c r="N2144" t="s">
        <v>307</v>
      </c>
      <c r="O2144" t="s">
        <v>307</v>
      </c>
      <c r="P2144" t="s">
        <v>307</v>
      </c>
      <c r="Q2144" t="s">
        <v>307</v>
      </c>
      <c r="R2144" t="s">
        <v>307</v>
      </c>
      <c r="S2144" t="s">
        <v>307</v>
      </c>
      <c r="T2144" t="s">
        <v>307</v>
      </c>
      <c r="U2144" t="s">
        <v>307</v>
      </c>
      <c r="V2144" t="s">
        <v>307</v>
      </c>
      <c r="W2144" t="s">
        <v>307</v>
      </c>
    </row>
    <row r="2145" spans="1:45" x14ac:dyDescent="0.25">
      <c r="A2145">
        <v>317</v>
      </c>
      <c r="B2145" t="s">
        <v>184</v>
      </c>
      <c r="C2145" t="s">
        <v>38</v>
      </c>
      <c r="D2145" t="s">
        <v>47</v>
      </c>
      <c r="E2145" t="s">
        <v>307</v>
      </c>
      <c r="F2145" t="s">
        <v>307</v>
      </c>
      <c r="G2145" t="s">
        <v>307</v>
      </c>
      <c r="H2145" t="s">
        <v>307</v>
      </c>
      <c r="I2145" t="s">
        <v>307</v>
      </c>
      <c r="J2145" t="s">
        <v>307</v>
      </c>
      <c r="K2145" t="s">
        <v>307</v>
      </c>
      <c r="L2145" t="s">
        <v>307</v>
      </c>
      <c r="M2145" t="s">
        <v>307</v>
      </c>
      <c r="N2145" t="s">
        <v>307</v>
      </c>
      <c r="O2145" t="s">
        <v>307</v>
      </c>
      <c r="P2145" t="s">
        <v>307</v>
      </c>
      <c r="Q2145" t="s">
        <v>307</v>
      </c>
      <c r="R2145" t="s">
        <v>307</v>
      </c>
      <c r="S2145" t="s">
        <v>307</v>
      </c>
      <c r="T2145" t="s">
        <v>307</v>
      </c>
      <c r="U2145" t="s">
        <v>307</v>
      </c>
      <c r="V2145" t="s">
        <v>307</v>
      </c>
      <c r="W2145" t="s">
        <v>307</v>
      </c>
      <c r="X2145" t="s">
        <v>307</v>
      </c>
      <c r="Y2145" t="s">
        <v>307</v>
      </c>
      <c r="Z2145" t="s">
        <v>307</v>
      </c>
      <c r="AA2145" t="s">
        <v>307</v>
      </c>
      <c r="AB2145" t="s">
        <v>307</v>
      </c>
      <c r="AC2145" t="s">
        <v>307</v>
      </c>
      <c r="AD2145" t="s">
        <v>307</v>
      </c>
      <c r="AE2145" t="s">
        <v>307</v>
      </c>
      <c r="AF2145" t="s">
        <v>307</v>
      </c>
      <c r="AG2145" t="s">
        <v>307</v>
      </c>
      <c r="AH2145" t="s">
        <v>307</v>
      </c>
      <c r="AI2145" t="s">
        <v>307</v>
      </c>
      <c r="AJ2145" t="s">
        <v>307</v>
      </c>
      <c r="AK2145" t="s">
        <v>307</v>
      </c>
      <c r="AL2145" t="s">
        <v>307</v>
      </c>
      <c r="AM2145" t="s">
        <v>307</v>
      </c>
      <c r="AN2145" t="s">
        <v>307</v>
      </c>
      <c r="AO2145" t="s">
        <v>307</v>
      </c>
      <c r="AP2145" t="s">
        <v>307</v>
      </c>
      <c r="AQ2145" t="s">
        <v>307</v>
      </c>
      <c r="AR2145" t="s">
        <v>307</v>
      </c>
      <c r="AS2145" t="s">
        <v>307</v>
      </c>
    </row>
    <row r="2146" spans="1:45" x14ac:dyDescent="0.25">
      <c r="A2146">
        <v>317</v>
      </c>
      <c r="B2146" t="s">
        <v>184</v>
      </c>
      <c r="C2146" t="s">
        <v>38</v>
      </c>
      <c r="D2146" t="s">
        <v>48</v>
      </c>
      <c r="E2146" t="s">
        <v>307</v>
      </c>
      <c r="F2146" t="s">
        <v>307</v>
      </c>
      <c r="G2146" t="s">
        <v>307</v>
      </c>
      <c r="H2146" t="s">
        <v>307</v>
      </c>
      <c r="I2146" t="s">
        <v>307</v>
      </c>
      <c r="J2146" t="s">
        <v>307</v>
      </c>
      <c r="K2146" t="s">
        <v>307</v>
      </c>
      <c r="L2146" t="s">
        <v>307</v>
      </c>
      <c r="M2146" t="s">
        <v>307</v>
      </c>
      <c r="N2146" t="s">
        <v>307</v>
      </c>
      <c r="O2146" t="s">
        <v>307</v>
      </c>
      <c r="P2146" t="s">
        <v>307</v>
      </c>
      <c r="Q2146" t="s">
        <v>307</v>
      </c>
      <c r="R2146" t="s">
        <v>307</v>
      </c>
      <c r="S2146" t="s">
        <v>307</v>
      </c>
      <c r="T2146" t="s">
        <v>307</v>
      </c>
      <c r="U2146" t="s">
        <v>307</v>
      </c>
      <c r="V2146" t="s">
        <v>307</v>
      </c>
      <c r="W2146" t="s">
        <v>307</v>
      </c>
      <c r="X2146" t="s">
        <v>307</v>
      </c>
      <c r="Y2146" t="s">
        <v>307</v>
      </c>
      <c r="Z2146" t="s">
        <v>307</v>
      </c>
      <c r="AA2146" t="s">
        <v>307</v>
      </c>
      <c r="AB2146" t="s">
        <v>307</v>
      </c>
      <c r="AC2146" t="s">
        <v>307</v>
      </c>
      <c r="AD2146" t="s">
        <v>307</v>
      </c>
      <c r="AE2146" t="s">
        <v>307</v>
      </c>
      <c r="AF2146" t="s">
        <v>307</v>
      </c>
      <c r="AG2146" t="s">
        <v>307</v>
      </c>
      <c r="AH2146" t="s">
        <v>307</v>
      </c>
      <c r="AI2146" t="s">
        <v>307</v>
      </c>
      <c r="AJ2146" t="s">
        <v>307</v>
      </c>
      <c r="AK2146" t="s">
        <v>307</v>
      </c>
      <c r="AL2146" t="s">
        <v>307</v>
      </c>
      <c r="AM2146" t="s">
        <v>307</v>
      </c>
      <c r="AN2146" t="s">
        <v>307</v>
      </c>
      <c r="AO2146" t="s">
        <v>307</v>
      </c>
      <c r="AP2146" t="s">
        <v>307</v>
      </c>
      <c r="AQ2146" t="s">
        <v>307</v>
      </c>
      <c r="AR2146" t="s">
        <v>307</v>
      </c>
      <c r="AS2146" t="s">
        <v>307</v>
      </c>
    </row>
    <row r="2147" spans="1:45" x14ac:dyDescent="0.25">
      <c r="A2147">
        <v>317</v>
      </c>
      <c r="B2147" t="s">
        <v>184</v>
      </c>
      <c r="C2147" t="s">
        <v>38</v>
      </c>
      <c r="D2147" t="s">
        <v>49</v>
      </c>
      <c r="E2147" t="s">
        <v>307</v>
      </c>
      <c r="F2147" t="s">
        <v>307</v>
      </c>
      <c r="G2147" t="s">
        <v>307</v>
      </c>
      <c r="H2147" t="s">
        <v>307</v>
      </c>
      <c r="I2147" t="s">
        <v>307</v>
      </c>
      <c r="J2147" t="s">
        <v>307</v>
      </c>
      <c r="K2147" t="s">
        <v>307</v>
      </c>
      <c r="L2147" t="s">
        <v>307</v>
      </c>
      <c r="M2147" t="s">
        <v>307</v>
      </c>
      <c r="N2147" t="s">
        <v>307</v>
      </c>
      <c r="O2147" t="s">
        <v>307</v>
      </c>
      <c r="P2147" t="s">
        <v>307</v>
      </c>
      <c r="Q2147" t="s">
        <v>307</v>
      </c>
      <c r="R2147" t="s">
        <v>307</v>
      </c>
      <c r="S2147" t="s">
        <v>307</v>
      </c>
      <c r="T2147" t="s">
        <v>307</v>
      </c>
      <c r="U2147" t="s">
        <v>307</v>
      </c>
      <c r="V2147" t="s">
        <v>307</v>
      </c>
      <c r="W2147" t="s">
        <v>307</v>
      </c>
      <c r="X2147" t="s">
        <v>307</v>
      </c>
      <c r="Y2147" t="s">
        <v>307</v>
      </c>
      <c r="Z2147" t="s">
        <v>307</v>
      </c>
      <c r="AA2147" t="s">
        <v>307</v>
      </c>
      <c r="AB2147" t="s">
        <v>307</v>
      </c>
      <c r="AC2147" t="s">
        <v>307</v>
      </c>
      <c r="AD2147" t="s">
        <v>307</v>
      </c>
      <c r="AE2147" t="s">
        <v>307</v>
      </c>
      <c r="AF2147" t="s">
        <v>307</v>
      </c>
      <c r="AG2147" t="s">
        <v>307</v>
      </c>
      <c r="AH2147" t="s">
        <v>307</v>
      </c>
      <c r="AI2147" t="s">
        <v>307</v>
      </c>
      <c r="AJ2147" t="s">
        <v>307</v>
      </c>
      <c r="AK2147" t="s">
        <v>307</v>
      </c>
      <c r="AL2147" t="s">
        <v>307</v>
      </c>
      <c r="AM2147" t="s">
        <v>307</v>
      </c>
      <c r="AN2147" t="s">
        <v>307</v>
      </c>
      <c r="AO2147" t="s">
        <v>307</v>
      </c>
      <c r="AP2147" t="s">
        <v>307</v>
      </c>
      <c r="AQ2147" t="s">
        <v>307</v>
      </c>
      <c r="AR2147" t="s">
        <v>307</v>
      </c>
      <c r="AS2147" t="s">
        <v>307</v>
      </c>
    </row>
    <row r="2148" spans="1:45" x14ac:dyDescent="0.25">
      <c r="A2148">
        <v>317</v>
      </c>
      <c r="B2148" t="s">
        <v>184</v>
      </c>
      <c r="C2148" t="s">
        <v>450</v>
      </c>
      <c r="D2148" t="s">
        <v>48</v>
      </c>
      <c r="E2148" t="s">
        <v>307</v>
      </c>
      <c r="F2148" t="s">
        <v>307</v>
      </c>
      <c r="G2148" t="s">
        <v>307</v>
      </c>
      <c r="H2148" t="s">
        <v>307</v>
      </c>
      <c r="I2148" t="s">
        <v>307</v>
      </c>
      <c r="J2148" t="s">
        <v>307</v>
      </c>
      <c r="K2148" t="s">
        <v>307</v>
      </c>
      <c r="L2148" t="s">
        <v>307</v>
      </c>
      <c r="M2148" t="s">
        <v>307</v>
      </c>
      <c r="N2148" t="s">
        <v>307</v>
      </c>
      <c r="O2148" t="s">
        <v>307</v>
      </c>
      <c r="P2148" t="s">
        <v>307</v>
      </c>
      <c r="Q2148" t="s">
        <v>307</v>
      </c>
      <c r="R2148" t="s">
        <v>307</v>
      </c>
    </row>
    <row r="2149" spans="1:45" x14ac:dyDescent="0.25">
      <c r="A2149">
        <v>317</v>
      </c>
      <c r="B2149" t="s">
        <v>184</v>
      </c>
      <c r="C2149" t="s">
        <v>449</v>
      </c>
      <c r="D2149" t="s">
        <v>48</v>
      </c>
      <c r="E2149" t="s">
        <v>307</v>
      </c>
      <c r="F2149" t="s">
        <v>307</v>
      </c>
      <c r="G2149" t="s">
        <v>307</v>
      </c>
      <c r="H2149" t="s">
        <v>307</v>
      </c>
      <c r="I2149" t="s">
        <v>307</v>
      </c>
      <c r="J2149" t="s">
        <v>307</v>
      </c>
      <c r="K2149" t="s">
        <v>307</v>
      </c>
      <c r="L2149" t="s">
        <v>307</v>
      </c>
      <c r="M2149" t="s">
        <v>307</v>
      </c>
      <c r="N2149" t="s">
        <v>307</v>
      </c>
      <c r="O2149" t="s">
        <v>307</v>
      </c>
      <c r="P2149" t="s">
        <v>307</v>
      </c>
      <c r="Q2149" t="s">
        <v>307</v>
      </c>
      <c r="R2149" t="s">
        <v>307</v>
      </c>
    </row>
    <row r="2150" spans="1:45" x14ac:dyDescent="0.25">
      <c r="A2150">
        <v>317</v>
      </c>
      <c r="B2150" t="s">
        <v>184</v>
      </c>
      <c r="C2150" t="s">
        <v>475</v>
      </c>
      <c r="D2150" t="s">
        <v>48</v>
      </c>
      <c r="E2150" t="s">
        <v>307</v>
      </c>
      <c r="F2150" t="s">
        <v>307</v>
      </c>
      <c r="G2150" t="s">
        <v>307</v>
      </c>
    </row>
    <row r="2151" spans="1:45" x14ac:dyDescent="0.25">
      <c r="A2151">
        <v>317</v>
      </c>
      <c r="B2151" t="s">
        <v>184</v>
      </c>
      <c r="C2151" t="s">
        <v>42</v>
      </c>
      <c r="D2151" t="s">
        <v>48</v>
      </c>
      <c r="E2151" t="s">
        <v>307</v>
      </c>
      <c r="F2151" t="s">
        <v>307</v>
      </c>
      <c r="G2151" t="s">
        <v>307</v>
      </c>
      <c r="H2151" t="s">
        <v>307</v>
      </c>
      <c r="I2151" t="s">
        <v>307</v>
      </c>
      <c r="J2151" t="s">
        <v>307</v>
      </c>
      <c r="K2151" t="s">
        <v>307</v>
      </c>
      <c r="L2151" t="s">
        <v>307</v>
      </c>
      <c r="M2151" t="s">
        <v>307</v>
      </c>
      <c r="N2151" t="s">
        <v>307</v>
      </c>
      <c r="O2151" t="s">
        <v>307</v>
      </c>
      <c r="P2151" t="s">
        <v>307</v>
      </c>
      <c r="Q2151" t="s">
        <v>307</v>
      </c>
      <c r="R2151" t="s">
        <v>307</v>
      </c>
      <c r="S2151" t="s">
        <v>307</v>
      </c>
      <c r="T2151" t="s">
        <v>307</v>
      </c>
      <c r="U2151" t="s">
        <v>307</v>
      </c>
      <c r="V2151" t="s">
        <v>307</v>
      </c>
      <c r="W2151" t="s">
        <v>307</v>
      </c>
      <c r="X2151" t="s">
        <v>307</v>
      </c>
      <c r="Y2151" t="s">
        <v>307</v>
      </c>
      <c r="Z2151" t="s">
        <v>307</v>
      </c>
    </row>
    <row r="2152" spans="1:45" x14ac:dyDescent="0.25">
      <c r="A2152">
        <v>318</v>
      </c>
      <c r="B2152" t="s">
        <v>185</v>
      </c>
      <c r="C2152" t="s">
        <v>43</v>
      </c>
      <c r="D2152" t="s">
        <v>54</v>
      </c>
      <c r="E2152" t="s">
        <v>307</v>
      </c>
      <c r="F2152" t="s">
        <v>307</v>
      </c>
      <c r="G2152" t="s">
        <v>307</v>
      </c>
      <c r="H2152" t="s">
        <v>307</v>
      </c>
      <c r="I2152" t="s">
        <v>307</v>
      </c>
      <c r="J2152" t="s">
        <v>307</v>
      </c>
      <c r="K2152" t="s">
        <v>307</v>
      </c>
      <c r="L2152" t="s">
        <v>307</v>
      </c>
      <c r="M2152" t="s">
        <v>307</v>
      </c>
      <c r="N2152" t="s">
        <v>307</v>
      </c>
      <c r="O2152" t="s">
        <v>307</v>
      </c>
      <c r="P2152" t="s">
        <v>307</v>
      </c>
      <c r="Q2152" t="s">
        <v>307</v>
      </c>
      <c r="R2152" t="s">
        <v>307</v>
      </c>
      <c r="S2152" t="s">
        <v>307</v>
      </c>
      <c r="T2152" t="s">
        <v>307</v>
      </c>
      <c r="U2152" t="s">
        <v>307</v>
      </c>
      <c r="V2152" t="s">
        <v>307</v>
      </c>
      <c r="W2152" t="s">
        <v>307</v>
      </c>
    </row>
    <row r="2153" spans="1:45" x14ac:dyDescent="0.25">
      <c r="A2153">
        <v>318</v>
      </c>
      <c r="B2153" t="s">
        <v>185</v>
      </c>
      <c r="C2153" t="s">
        <v>43</v>
      </c>
      <c r="D2153" t="s">
        <v>55</v>
      </c>
      <c r="E2153" t="s">
        <v>307</v>
      </c>
      <c r="F2153" t="s">
        <v>307</v>
      </c>
      <c r="G2153" t="s">
        <v>307</v>
      </c>
      <c r="H2153" t="s">
        <v>307</v>
      </c>
      <c r="I2153" t="s">
        <v>307</v>
      </c>
      <c r="J2153" t="s">
        <v>307</v>
      </c>
      <c r="K2153" t="s">
        <v>307</v>
      </c>
      <c r="L2153" t="s">
        <v>307</v>
      </c>
      <c r="M2153" t="s">
        <v>307</v>
      </c>
      <c r="N2153" t="s">
        <v>307</v>
      </c>
      <c r="O2153" t="s">
        <v>307</v>
      </c>
      <c r="P2153" t="s">
        <v>307</v>
      </c>
      <c r="Q2153" t="s">
        <v>307</v>
      </c>
      <c r="R2153" t="s">
        <v>307</v>
      </c>
      <c r="S2153" t="s">
        <v>307</v>
      </c>
      <c r="T2153" t="s">
        <v>307</v>
      </c>
      <c r="U2153" t="s">
        <v>307</v>
      </c>
      <c r="V2153" t="s">
        <v>307</v>
      </c>
      <c r="W2153" t="s">
        <v>307</v>
      </c>
    </row>
    <row r="2154" spans="1:45" x14ac:dyDescent="0.25">
      <c r="A2154">
        <v>318</v>
      </c>
      <c r="B2154" t="s">
        <v>185</v>
      </c>
      <c r="C2154" t="s">
        <v>43</v>
      </c>
      <c r="D2154" t="s">
        <v>56</v>
      </c>
      <c r="E2154" t="s">
        <v>307</v>
      </c>
      <c r="F2154" t="s">
        <v>307</v>
      </c>
      <c r="G2154" t="s">
        <v>307</v>
      </c>
      <c r="H2154" t="s">
        <v>307</v>
      </c>
      <c r="I2154" t="s">
        <v>307</v>
      </c>
      <c r="J2154" t="s">
        <v>307</v>
      </c>
      <c r="K2154" t="s">
        <v>307</v>
      </c>
      <c r="L2154" t="s">
        <v>307</v>
      </c>
      <c r="M2154" t="s">
        <v>307</v>
      </c>
      <c r="N2154" t="s">
        <v>307</v>
      </c>
      <c r="O2154" t="s">
        <v>307</v>
      </c>
      <c r="P2154" t="s">
        <v>307</v>
      </c>
      <c r="Q2154" t="s">
        <v>307</v>
      </c>
      <c r="R2154" t="s">
        <v>307</v>
      </c>
      <c r="S2154" t="s">
        <v>307</v>
      </c>
      <c r="T2154" t="s">
        <v>307</v>
      </c>
      <c r="U2154" t="s">
        <v>307</v>
      </c>
      <c r="V2154" t="s">
        <v>307</v>
      </c>
      <c r="W2154" t="s">
        <v>307</v>
      </c>
    </row>
    <row r="2155" spans="1:45" x14ac:dyDescent="0.25">
      <c r="A2155">
        <v>318</v>
      </c>
      <c r="B2155" t="s">
        <v>185</v>
      </c>
      <c r="C2155" t="s">
        <v>43</v>
      </c>
      <c r="D2155" t="s">
        <v>57</v>
      </c>
      <c r="E2155" t="s">
        <v>307</v>
      </c>
      <c r="F2155" t="s">
        <v>307</v>
      </c>
      <c r="G2155" t="s">
        <v>307</v>
      </c>
      <c r="H2155" t="s">
        <v>307</v>
      </c>
      <c r="I2155" t="s">
        <v>307</v>
      </c>
      <c r="J2155" t="s">
        <v>307</v>
      </c>
      <c r="K2155" t="s">
        <v>307</v>
      </c>
      <c r="L2155" t="s">
        <v>307</v>
      </c>
      <c r="M2155" t="s">
        <v>307</v>
      </c>
      <c r="N2155" t="s">
        <v>307</v>
      </c>
      <c r="O2155" t="s">
        <v>307</v>
      </c>
      <c r="P2155" t="s">
        <v>307</v>
      </c>
      <c r="Q2155" t="s">
        <v>307</v>
      </c>
      <c r="R2155" t="s">
        <v>307</v>
      </c>
      <c r="S2155" t="s">
        <v>307</v>
      </c>
      <c r="T2155" t="s">
        <v>307</v>
      </c>
      <c r="U2155" t="s">
        <v>307</v>
      </c>
      <c r="V2155" t="s">
        <v>307</v>
      </c>
      <c r="W2155" t="s">
        <v>307</v>
      </c>
    </row>
    <row r="2156" spans="1:45" x14ac:dyDescent="0.25">
      <c r="A2156">
        <v>318</v>
      </c>
      <c r="B2156" t="s">
        <v>185</v>
      </c>
      <c r="C2156" t="s">
        <v>43</v>
      </c>
      <c r="D2156" t="s">
        <v>58</v>
      </c>
      <c r="E2156" t="s">
        <v>307</v>
      </c>
      <c r="F2156" t="s">
        <v>307</v>
      </c>
      <c r="G2156" t="s">
        <v>307</v>
      </c>
      <c r="H2156" t="s">
        <v>307</v>
      </c>
      <c r="I2156" t="s">
        <v>307</v>
      </c>
      <c r="J2156" t="s">
        <v>307</v>
      </c>
      <c r="K2156" t="s">
        <v>307</v>
      </c>
      <c r="L2156" t="s">
        <v>307</v>
      </c>
      <c r="M2156" t="s">
        <v>307</v>
      </c>
      <c r="N2156" t="s">
        <v>307</v>
      </c>
      <c r="O2156" t="s">
        <v>307</v>
      </c>
      <c r="P2156" t="s">
        <v>307</v>
      </c>
      <c r="Q2156" t="s">
        <v>307</v>
      </c>
      <c r="R2156" t="s">
        <v>307</v>
      </c>
      <c r="S2156" t="s">
        <v>307</v>
      </c>
      <c r="T2156" t="s">
        <v>307</v>
      </c>
      <c r="U2156" t="s">
        <v>307</v>
      </c>
      <c r="V2156" t="s">
        <v>307</v>
      </c>
      <c r="W2156" t="s">
        <v>307</v>
      </c>
    </row>
    <row r="2157" spans="1:45" x14ac:dyDescent="0.25">
      <c r="A2157">
        <v>318</v>
      </c>
      <c r="B2157" t="s">
        <v>185</v>
      </c>
      <c r="C2157" t="s">
        <v>43</v>
      </c>
      <c r="D2157" t="s">
        <v>59</v>
      </c>
      <c r="E2157" t="s">
        <v>307</v>
      </c>
      <c r="F2157" t="s">
        <v>307</v>
      </c>
      <c r="G2157" t="s">
        <v>307</v>
      </c>
      <c r="H2157" t="s">
        <v>307</v>
      </c>
      <c r="I2157" t="s">
        <v>307</v>
      </c>
      <c r="J2157" t="s">
        <v>307</v>
      </c>
      <c r="K2157" t="s">
        <v>307</v>
      </c>
      <c r="L2157" t="s">
        <v>307</v>
      </c>
      <c r="M2157" t="s">
        <v>307</v>
      </c>
      <c r="N2157" t="s">
        <v>307</v>
      </c>
      <c r="O2157" t="s">
        <v>307</v>
      </c>
      <c r="P2157" t="s">
        <v>307</v>
      </c>
      <c r="Q2157" t="s">
        <v>307</v>
      </c>
      <c r="R2157" t="s">
        <v>307</v>
      </c>
      <c r="S2157" t="s">
        <v>307</v>
      </c>
      <c r="T2157" t="s">
        <v>307</v>
      </c>
      <c r="U2157" t="s">
        <v>307</v>
      </c>
      <c r="V2157" t="s">
        <v>307</v>
      </c>
      <c r="W2157" t="s">
        <v>307</v>
      </c>
    </row>
    <row r="2158" spans="1:45" x14ac:dyDescent="0.25">
      <c r="A2158">
        <v>318</v>
      </c>
      <c r="B2158" t="s">
        <v>185</v>
      </c>
      <c r="C2158" t="s">
        <v>43</v>
      </c>
      <c r="D2158" t="s">
        <v>60</v>
      </c>
      <c r="E2158" t="s">
        <v>307</v>
      </c>
      <c r="F2158" t="s">
        <v>307</v>
      </c>
      <c r="G2158" t="s">
        <v>307</v>
      </c>
      <c r="H2158" t="s">
        <v>307</v>
      </c>
      <c r="I2158" t="s">
        <v>307</v>
      </c>
      <c r="J2158" t="s">
        <v>307</v>
      </c>
      <c r="K2158" t="s">
        <v>307</v>
      </c>
      <c r="L2158" t="s">
        <v>307</v>
      </c>
      <c r="M2158" t="s">
        <v>307</v>
      </c>
      <c r="N2158" t="s">
        <v>307</v>
      </c>
      <c r="O2158" t="s">
        <v>307</v>
      </c>
      <c r="P2158" t="s">
        <v>307</v>
      </c>
      <c r="Q2158" t="s">
        <v>307</v>
      </c>
      <c r="R2158" t="s">
        <v>307</v>
      </c>
      <c r="S2158" t="s">
        <v>307</v>
      </c>
      <c r="T2158" t="s">
        <v>307</v>
      </c>
      <c r="U2158" t="s">
        <v>307</v>
      </c>
      <c r="V2158" t="s">
        <v>307</v>
      </c>
      <c r="W2158" t="s">
        <v>307</v>
      </c>
    </row>
    <row r="2159" spans="1:45" x14ac:dyDescent="0.25">
      <c r="A2159">
        <v>318</v>
      </c>
      <c r="B2159" t="s">
        <v>185</v>
      </c>
      <c r="C2159" t="s">
        <v>43</v>
      </c>
      <c r="D2159" t="s">
        <v>61</v>
      </c>
      <c r="E2159" t="s">
        <v>307</v>
      </c>
      <c r="F2159" t="s">
        <v>307</v>
      </c>
      <c r="G2159" t="s">
        <v>307</v>
      </c>
      <c r="H2159" t="s">
        <v>307</v>
      </c>
      <c r="I2159" t="s">
        <v>307</v>
      </c>
      <c r="J2159" t="s">
        <v>307</v>
      </c>
      <c r="K2159" t="s">
        <v>307</v>
      </c>
      <c r="L2159" t="s">
        <v>307</v>
      </c>
      <c r="M2159" t="s">
        <v>307</v>
      </c>
      <c r="N2159" t="s">
        <v>307</v>
      </c>
      <c r="O2159" t="s">
        <v>307</v>
      </c>
      <c r="P2159" t="s">
        <v>307</v>
      </c>
      <c r="Q2159" t="s">
        <v>307</v>
      </c>
      <c r="R2159" t="s">
        <v>307</v>
      </c>
      <c r="S2159" t="s">
        <v>307</v>
      </c>
      <c r="T2159" t="s">
        <v>307</v>
      </c>
      <c r="U2159" t="s">
        <v>307</v>
      </c>
      <c r="V2159" t="s">
        <v>307</v>
      </c>
      <c r="W2159" t="s">
        <v>307</v>
      </c>
    </row>
    <row r="2160" spans="1:45" x14ac:dyDescent="0.25">
      <c r="A2160">
        <v>318</v>
      </c>
      <c r="B2160" t="s">
        <v>185</v>
      </c>
      <c r="C2160" t="s">
        <v>43</v>
      </c>
      <c r="D2160" t="s">
        <v>62</v>
      </c>
      <c r="E2160" t="s">
        <v>307</v>
      </c>
      <c r="F2160" t="s">
        <v>307</v>
      </c>
      <c r="G2160" t="s">
        <v>307</v>
      </c>
      <c r="H2160" t="s">
        <v>307</v>
      </c>
      <c r="I2160" t="s">
        <v>307</v>
      </c>
      <c r="J2160" t="s">
        <v>307</v>
      </c>
      <c r="K2160" t="s">
        <v>307</v>
      </c>
      <c r="L2160" t="s">
        <v>307</v>
      </c>
      <c r="M2160" t="s">
        <v>307</v>
      </c>
      <c r="N2160" t="s">
        <v>307</v>
      </c>
      <c r="O2160" t="s">
        <v>307</v>
      </c>
      <c r="P2160" t="s">
        <v>307</v>
      </c>
      <c r="Q2160" t="s">
        <v>307</v>
      </c>
      <c r="R2160" t="s">
        <v>307</v>
      </c>
      <c r="S2160" t="s">
        <v>307</v>
      </c>
      <c r="T2160" t="s">
        <v>307</v>
      </c>
      <c r="U2160" t="s">
        <v>307</v>
      </c>
      <c r="V2160" t="s">
        <v>307</v>
      </c>
      <c r="W2160" t="s">
        <v>307</v>
      </c>
    </row>
    <row r="2161" spans="1:45" x14ac:dyDescent="0.25">
      <c r="A2161">
        <v>318</v>
      </c>
      <c r="B2161" t="s">
        <v>185</v>
      </c>
      <c r="C2161" t="s">
        <v>36</v>
      </c>
      <c r="D2161" t="s">
        <v>47</v>
      </c>
      <c r="E2161" t="s">
        <v>307</v>
      </c>
      <c r="F2161" t="s">
        <v>307</v>
      </c>
      <c r="G2161" t="s">
        <v>307</v>
      </c>
      <c r="H2161" t="s">
        <v>307</v>
      </c>
      <c r="I2161" t="s">
        <v>307</v>
      </c>
      <c r="J2161" t="s">
        <v>307</v>
      </c>
      <c r="K2161" t="s">
        <v>307</v>
      </c>
      <c r="L2161" t="s">
        <v>307</v>
      </c>
      <c r="M2161" t="s">
        <v>307</v>
      </c>
      <c r="N2161" t="s">
        <v>307</v>
      </c>
      <c r="O2161" t="s">
        <v>307</v>
      </c>
      <c r="P2161" t="s">
        <v>307</v>
      </c>
      <c r="Q2161" t="s">
        <v>307</v>
      </c>
      <c r="R2161" t="s">
        <v>307</v>
      </c>
      <c r="S2161" t="s">
        <v>307</v>
      </c>
      <c r="T2161" t="s">
        <v>307</v>
      </c>
      <c r="U2161" t="s">
        <v>307</v>
      </c>
      <c r="V2161" t="s">
        <v>307</v>
      </c>
      <c r="W2161" t="s">
        <v>307</v>
      </c>
      <c r="X2161" t="s">
        <v>307</v>
      </c>
      <c r="Y2161" t="s">
        <v>307</v>
      </c>
      <c r="Z2161" t="s">
        <v>307</v>
      </c>
      <c r="AA2161" t="s">
        <v>307</v>
      </c>
      <c r="AB2161" t="s">
        <v>307</v>
      </c>
      <c r="AC2161" t="s">
        <v>307</v>
      </c>
      <c r="AD2161" t="s">
        <v>307</v>
      </c>
      <c r="AE2161" t="s">
        <v>307</v>
      </c>
      <c r="AF2161" t="s">
        <v>307</v>
      </c>
      <c r="AG2161" t="s">
        <v>307</v>
      </c>
      <c r="AH2161" t="s">
        <v>307</v>
      </c>
      <c r="AI2161" t="s">
        <v>307</v>
      </c>
      <c r="AJ2161" t="s">
        <v>307</v>
      </c>
      <c r="AK2161" t="s">
        <v>307</v>
      </c>
      <c r="AL2161" t="s">
        <v>307</v>
      </c>
      <c r="AM2161" t="s">
        <v>307</v>
      </c>
      <c r="AN2161" t="s">
        <v>307</v>
      </c>
      <c r="AO2161" t="s">
        <v>307</v>
      </c>
      <c r="AP2161" t="s">
        <v>307</v>
      </c>
      <c r="AQ2161" t="s">
        <v>307</v>
      </c>
      <c r="AR2161" t="s">
        <v>307</v>
      </c>
      <c r="AS2161" t="s">
        <v>307</v>
      </c>
    </row>
    <row r="2162" spans="1:45" x14ac:dyDescent="0.25">
      <c r="A2162">
        <v>318</v>
      </c>
      <c r="B2162" t="s">
        <v>185</v>
      </c>
      <c r="C2162" t="s">
        <v>36</v>
      </c>
      <c r="D2162" t="s">
        <v>48</v>
      </c>
      <c r="E2162" t="s">
        <v>307</v>
      </c>
      <c r="F2162" t="s">
        <v>307</v>
      </c>
      <c r="G2162" t="s">
        <v>307</v>
      </c>
      <c r="H2162" t="s">
        <v>307</v>
      </c>
      <c r="I2162" t="s">
        <v>307</v>
      </c>
      <c r="J2162" t="s">
        <v>307</v>
      </c>
      <c r="K2162" t="s">
        <v>307</v>
      </c>
      <c r="L2162" t="s">
        <v>307</v>
      </c>
      <c r="M2162" t="s">
        <v>307</v>
      </c>
      <c r="N2162" t="s">
        <v>307</v>
      </c>
      <c r="O2162" t="s">
        <v>307</v>
      </c>
      <c r="P2162" t="s">
        <v>307</v>
      </c>
      <c r="Q2162" t="s">
        <v>307</v>
      </c>
      <c r="R2162" t="s">
        <v>307</v>
      </c>
      <c r="S2162" t="s">
        <v>307</v>
      </c>
      <c r="T2162" t="s">
        <v>307</v>
      </c>
      <c r="U2162" t="s">
        <v>307</v>
      </c>
      <c r="V2162" t="s">
        <v>307</v>
      </c>
      <c r="W2162" t="s">
        <v>307</v>
      </c>
      <c r="X2162" t="s">
        <v>307</v>
      </c>
      <c r="Y2162" t="s">
        <v>307</v>
      </c>
      <c r="Z2162" t="s">
        <v>307</v>
      </c>
      <c r="AA2162" t="s">
        <v>307</v>
      </c>
      <c r="AB2162" t="s">
        <v>307</v>
      </c>
      <c r="AC2162" t="s">
        <v>307</v>
      </c>
      <c r="AD2162" t="s">
        <v>307</v>
      </c>
      <c r="AE2162" t="s">
        <v>307</v>
      </c>
      <c r="AF2162" t="s">
        <v>307</v>
      </c>
      <c r="AG2162" t="s">
        <v>307</v>
      </c>
      <c r="AH2162" t="s">
        <v>307</v>
      </c>
      <c r="AI2162" t="s">
        <v>307</v>
      </c>
      <c r="AJ2162" t="s">
        <v>307</v>
      </c>
      <c r="AK2162" t="s">
        <v>307</v>
      </c>
      <c r="AL2162" t="s">
        <v>307</v>
      </c>
      <c r="AM2162" t="s">
        <v>307</v>
      </c>
      <c r="AN2162" t="s">
        <v>307</v>
      </c>
      <c r="AO2162" t="s">
        <v>307</v>
      </c>
      <c r="AP2162" t="s">
        <v>307</v>
      </c>
      <c r="AQ2162" t="s">
        <v>307</v>
      </c>
      <c r="AR2162" t="s">
        <v>307</v>
      </c>
      <c r="AS2162" t="s">
        <v>307</v>
      </c>
    </row>
    <row r="2163" spans="1:45" x14ac:dyDescent="0.25">
      <c r="A2163">
        <v>318</v>
      </c>
      <c r="B2163" t="s">
        <v>185</v>
      </c>
      <c r="C2163" t="s">
        <v>36</v>
      </c>
      <c r="D2163" t="s">
        <v>49</v>
      </c>
      <c r="E2163" t="s">
        <v>307</v>
      </c>
      <c r="F2163" t="s">
        <v>307</v>
      </c>
      <c r="G2163" t="s">
        <v>307</v>
      </c>
      <c r="H2163" t="s">
        <v>307</v>
      </c>
      <c r="I2163" t="s">
        <v>307</v>
      </c>
      <c r="J2163" t="s">
        <v>307</v>
      </c>
      <c r="K2163" t="s">
        <v>307</v>
      </c>
      <c r="L2163" t="s">
        <v>307</v>
      </c>
      <c r="M2163" t="s">
        <v>307</v>
      </c>
      <c r="N2163" t="s">
        <v>307</v>
      </c>
      <c r="O2163" t="s">
        <v>307</v>
      </c>
      <c r="P2163" t="s">
        <v>307</v>
      </c>
      <c r="Q2163" t="s">
        <v>307</v>
      </c>
      <c r="R2163" t="s">
        <v>307</v>
      </c>
      <c r="S2163" t="s">
        <v>307</v>
      </c>
      <c r="T2163" t="s">
        <v>307</v>
      </c>
      <c r="U2163" t="s">
        <v>307</v>
      </c>
      <c r="V2163" t="s">
        <v>307</v>
      </c>
      <c r="W2163" t="s">
        <v>307</v>
      </c>
      <c r="X2163" t="s">
        <v>307</v>
      </c>
      <c r="Y2163" t="s">
        <v>307</v>
      </c>
      <c r="Z2163" t="s">
        <v>307</v>
      </c>
      <c r="AA2163" t="s">
        <v>307</v>
      </c>
      <c r="AB2163" t="s">
        <v>307</v>
      </c>
      <c r="AC2163" t="s">
        <v>307</v>
      </c>
      <c r="AD2163" t="s">
        <v>307</v>
      </c>
      <c r="AE2163" t="s">
        <v>307</v>
      </c>
      <c r="AF2163" t="s">
        <v>307</v>
      </c>
      <c r="AG2163" t="s">
        <v>307</v>
      </c>
      <c r="AH2163" t="s">
        <v>307</v>
      </c>
      <c r="AI2163" t="s">
        <v>307</v>
      </c>
      <c r="AJ2163" t="s">
        <v>307</v>
      </c>
      <c r="AK2163" t="s">
        <v>307</v>
      </c>
      <c r="AL2163" t="s">
        <v>307</v>
      </c>
      <c r="AM2163" t="s">
        <v>307</v>
      </c>
      <c r="AN2163" t="s">
        <v>307</v>
      </c>
      <c r="AO2163" t="s">
        <v>307</v>
      </c>
      <c r="AP2163" t="s">
        <v>307</v>
      </c>
      <c r="AQ2163" t="s">
        <v>307</v>
      </c>
      <c r="AR2163" t="s">
        <v>307</v>
      </c>
      <c r="AS2163" t="s">
        <v>307</v>
      </c>
    </row>
    <row r="2164" spans="1:45" x14ac:dyDescent="0.25">
      <c r="A2164">
        <v>318</v>
      </c>
      <c r="B2164" t="s">
        <v>185</v>
      </c>
      <c r="C2164" t="s">
        <v>37</v>
      </c>
      <c r="D2164" t="s">
        <v>47</v>
      </c>
      <c r="E2164" t="s">
        <v>307</v>
      </c>
      <c r="F2164" t="s">
        <v>307</v>
      </c>
      <c r="G2164" t="s">
        <v>307</v>
      </c>
      <c r="H2164" t="s">
        <v>307</v>
      </c>
      <c r="I2164" t="s">
        <v>307</v>
      </c>
      <c r="J2164" t="s">
        <v>307</v>
      </c>
      <c r="K2164" t="s">
        <v>307</v>
      </c>
      <c r="L2164" t="s">
        <v>307</v>
      </c>
      <c r="M2164" t="s">
        <v>307</v>
      </c>
      <c r="N2164" t="s">
        <v>307</v>
      </c>
      <c r="O2164" t="s">
        <v>307</v>
      </c>
      <c r="P2164" t="s">
        <v>307</v>
      </c>
      <c r="Q2164" t="s">
        <v>307</v>
      </c>
      <c r="R2164" t="s">
        <v>307</v>
      </c>
      <c r="S2164" t="s">
        <v>307</v>
      </c>
      <c r="T2164" t="s">
        <v>307</v>
      </c>
      <c r="U2164" t="s">
        <v>307</v>
      </c>
      <c r="V2164" t="s">
        <v>307</v>
      </c>
      <c r="W2164" t="s">
        <v>307</v>
      </c>
      <c r="X2164" t="s">
        <v>307</v>
      </c>
      <c r="Y2164" t="s">
        <v>307</v>
      </c>
      <c r="Z2164" t="s">
        <v>307</v>
      </c>
      <c r="AA2164" t="s">
        <v>307</v>
      </c>
      <c r="AB2164" t="s">
        <v>307</v>
      </c>
      <c r="AC2164" t="s">
        <v>307</v>
      </c>
      <c r="AD2164" t="s">
        <v>307</v>
      </c>
      <c r="AE2164" t="s">
        <v>307</v>
      </c>
      <c r="AF2164" t="s">
        <v>307</v>
      </c>
      <c r="AG2164" t="s">
        <v>307</v>
      </c>
      <c r="AH2164" t="s">
        <v>307</v>
      </c>
      <c r="AI2164" t="s">
        <v>307</v>
      </c>
      <c r="AJ2164" t="s">
        <v>307</v>
      </c>
      <c r="AK2164" t="s">
        <v>307</v>
      </c>
      <c r="AL2164" t="s">
        <v>307</v>
      </c>
      <c r="AM2164" t="s">
        <v>307</v>
      </c>
      <c r="AN2164" t="s">
        <v>307</v>
      </c>
      <c r="AO2164" t="s">
        <v>307</v>
      </c>
      <c r="AP2164" t="s">
        <v>307</v>
      </c>
      <c r="AQ2164" t="s">
        <v>307</v>
      </c>
      <c r="AR2164" t="s">
        <v>307</v>
      </c>
      <c r="AS2164" t="s">
        <v>307</v>
      </c>
    </row>
    <row r="2165" spans="1:45" x14ac:dyDescent="0.25">
      <c r="A2165">
        <v>318</v>
      </c>
      <c r="B2165" t="s">
        <v>185</v>
      </c>
      <c r="C2165" t="s">
        <v>37</v>
      </c>
      <c r="D2165" t="s">
        <v>48</v>
      </c>
      <c r="E2165" t="s">
        <v>307</v>
      </c>
      <c r="F2165" t="s">
        <v>307</v>
      </c>
      <c r="G2165" t="s">
        <v>307</v>
      </c>
      <c r="H2165" t="s">
        <v>307</v>
      </c>
      <c r="I2165" t="s">
        <v>307</v>
      </c>
      <c r="J2165" t="s">
        <v>307</v>
      </c>
      <c r="K2165" t="s">
        <v>307</v>
      </c>
      <c r="L2165" t="s">
        <v>307</v>
      </c>
      <c r="M2165" t="s">
        <v>307</v>
      </c>
      <c r="N2165" t="s">
        <v>307</v>
      </c>
      <c r="O2165" t="s">
        <v>307</v>
      </c>
      <c r="P2165" t="s">
        <v>307</v>
      </c>
      <c r="Q2165" t="s">
        <v>307</v>
      </c>
      <c r="R2165" t="s">
        <v>307</v>
      </c>
      <c r="S2165" t="s">
        <v>307</v>
      </c>
      <c r="T2165" t="s">
        <v>307</v>
      </c>
      <c r="U2165" t="s">
        <v>307</v>
      </c>
      <c r="V2165" t="s">
        <v>307</v>
      </c>
      <c r="W2165" t="s">
        <v>307</v>
      </c>
      <c r="X2165" t="s">
        <v>307</v>
      </c>
      <c r="Y2165" t="s">
        <v>307</v>
      </c>
      <c r="Z2165" t="s">
        <v>307</v>
      </c>
      <c r="AA2165" t="s">
        <v>307</v>
      </c>
      <c r="AB2165" t="s">
        <v>307</v>
      </c>
      <c r="AC2165" t="s">
        <v>307</v>
      </c>
      <c r="AD2165" t="s">
        <v>307</v>
      </c>
      <c r="AE2165" t="s">
        <v>307</v>
      </c>
      <c r="AF2165" t="s">
        <v>307</v>
      </c>
      <c r="AG2165" t="s">
        <v>307</v>
      </c>
      <c r="AH2165" t="s">
        <v>307</v>
      </c>
      <c r="AI2165" t="s">
        <v>307</v>
      </c>
      <c r="AJ2165" t="s">
        <v>307</v>
      </c>
      <c r="AK2165" t="s">
        <v>307</v>
      </c>
      <c r="AL2165" t="s">
        <v>307</v>
      </c>
      <c r="AM2165" t="s">
        <v>307</v>
      </c>
      <c r="AN2165" t="s">
        <v>307</v>
      </c>
      <c r="AO2165" t="s">
        <v>307</v>
      </c>
      <c r="AP2165" t="s">
        <v>307</v>
      </c>
      <c r="AQ2165" t="s">
        <v>307</v>
      </c>
      <c r="AR2165" t="s">
        <v>307</v>
      </c>
      <c r="AS2165" t="s">
        <v>307</v>
      </c>
    </row>
    <row r="2166" spans="1:45" x14ac:dyDescent="0.25">
      <c r="A2166">
        <v>318</v>
      </c>
      <c r="B2166" t="s">
        <v>185</v>
      </c>
      <c r="C2166" t="s">
        <v>37</v>
      </c>
      <c r="D2166" t="s">
        <v>49</v>
      </c>
      <c r="E2166" t="s">
        <v>307</v>
      </c>
      <c r="F2166" t="s">
        <v>307</v>
      </c>
      <c r="G2166" t="s">
        <v>307</v>
      </c>
      <c r="H2166" t="s">
        <v>307</v>
      </c>
      <c r="I2166" t="s">
        <v>307</v>
      </c>
      <c r="J2166" t="s">
        <v>307</v>
      </c>
      <c r="K2166" t="s">
        <v>307</v>
      </c>
      <c r="L2166" t="s">
        <v>307</v>
      </c>
      <c r="M2166" t="s">
        <v>307</v>
      </c>
      <c r="N2166" t="s">
        <v>307</v>
      </c>
      <c r="O2166" t="s">
        <v>307</v>
      </c>
      <c r="P2166" t="s">
        <v>307</v>
      </c>
      <c r="Q2166" t="s">
        <v>307</v>
      </c>
      <c r="R2166" t="s">
        <v>307</v>
      </c>
      <c r="S2166" t="s">
        <v>307</v>
      </c>
      <c r="T2166" t="s">
        <v>307</v>
      </c>
      <c r="U2166" t="s">
        <v>307</v>
      </c>
      <c r="V2166" t="s">
        <v>307</v>
      </c>
      <c r="W2166" t="s">
        <v>307</v>
      </c>
      <c r="X2166" t="s">
        <v>307</v>
      </c>
      <c r="Y2166" t="s">
        <v>307</v>
      </c>
      <c r="Z2166" t="s">
        <v>307</v>
      </c>
      <c r="AA2166" t="s">
        <v>307</v>
      </c>
      <c r="AB2166" t="s">
        <v>307</v>
      </c>
      <c r="AC2166" t="s">
        <v>307</v>
      </c>
      <c r="AD2166" t="s">
        <v>307</v>
      </c>
      <c r="AE2166" t="s">
        <v>307</v>
      </c>
      <c r="AF2166" t="s">
        <v>307</v>
      </c>
      <c r="AG2166" t="s">
        <v>307</v>
      </c>
      <c r="AH2166" t="s">
        <v>307</v>
      </c>
      <c r="AI2166" t="s">
        <v>307</v>
      </c>
      <c r="AJ2166" t="s">
        <v>307</v>
      </c>
      <c r="AK2166" t="s">
        <v>307</v>
      </c>
      <c r="AL2166" t="s">
        <v>307</v>
      </c>
      <c r="AM2166" t="s">
        <v>307</v>
      </c>
      <c r="AN2166" t="s">
        <v>307</v>
      </c>
      <c r="AO2166" t="s">
        <v>307</v>
      </c>
      <c r="AP2166" t="s">
        <v>307</v>
      </c>
      <c r="AQ2166" t="s">
        <v>307</v>
      </c>
      <c r="AR2166" t="s">
        <v>307</v>
      </c>
      <c r="AS2166" t="s">
        <v>307</v>
      </c>
    </row>
    <row r="2167" spans="1:45" x14ac:dyDescent="0.25">
      <c r="A2167">
        <v>318</v>
      </c>
      <c r="B2167" t="s">
        <v>185</v>
      </c>
      <c r="C2167" t="s">
        <v>476</v>
      </c>
      <c r="D2167" t="s">
        <v>48</v>
      </c>
      <c r="E2167" t="s">
        <v>307</v>
      </c>
      <c r="F2167" t="s">
        <v>307</v>
      </c>
      <c r="G2167" t="s">
        <v>307</v>
      </c>
    </row>
    <row r="2168" spans="1:45" x14ac:dyDescent="0.25">
      <c r="A2168">
        <v>318</v>
      </c>
      <c r="B2168" t="s">
        <v>185</v>
      </c>
      <c r="C2168" t="s">
        <v>477</v>
      </c>
      <c r="D2168" t="s">
        <v>48</v>
      </c>
      <c r="E2168" t="s">
        <v>307</v>
      </c>
      <c r="F2168" t="s">
        <v>307</v>
      </c>
      <c r="G2168" t="s">
        <v>307</v>
      </c>
    </row>
    <row r="2169" spans="1:45" x14ac:dyDescent="0.25">
      <c r="A2169">
        <v>318</v>
      </c>
      <c r="B2169" t="s">
        <v>185</v>
      </c>
      <c r="C2169" t="s">
        <v>45</v>
      </c>
      <c r="D2169" t="s">
        <v>63</v>
      </c>
      <c r="E2169" t="s">
        <v>307</v>
      </c>
      <c r="F2169" t="s">
        <v>307</v>
      </c>
      <c r="G2169" t="s">
        <v>307</v>
      </c>
      <c r="H2169" t="s">
        <v>307</v>
      </c>
      <c r="I2169" t="s">
        <v>307</v>
      </c>
      <c r="J2169" t="s">
        <v>307</v>
      </c>
      <c r="K2169" t="s">
        <v>307</v>
      </c>
      <c r="L2169" t="s">
        <v>307</v>
      </c>
      <c r="M2169" t="s">
        <v>307</v>
      </c>
      <c r="N2169" t="s">
        <v>307</v>
      </c>
      <c r="O2169" t="s">
        <v>307</v>
      </c>
      <c r="P2169" t="s">
        <v>307</v>
      </c>
      <c r="Q2169" t="s">
        <v>307</v>
      </c>
      <c r="R2169" t="s">
        <v>307</v>
      </c>
      <c r="S2169" t="s">
        <v>307</v>
      </c>
      <c r="T2169" t="s">
        <v>307</v>
      </c>
      <c r="U2169" t="s">
        <v>307</v>
      </c>
      <c r="V2169" t="s">
        <v>307</v>
      </c>
      <c r="W2169" t="s">
        <v>307</v>
      </c>
    </row>
    <row r="2170" spans="1:45" x14ac:dyDescent="0.25">
      <c r="A2170">
        <v>318</v>
      </c>
      <c r="B2170" t="s">
        <v>185</v>
      </c>
      <c r="C2170" t="s">
        <v>45</v>
      </c>
      <c r="D2170" t="s">
        <v>64</v>
      </c>
      <c r="E2170" t="s">
        <v>307</v>
      </c>
      <c r="F2170" t="s">
        <v>307</v>
      </c>
      <c r="G2170" t="s">
        <v>307</v>
      </c>
      <c r="H2170" t="s">
        <v>307</v>
      </c>
      <c r="I2170" t="s">
        <v>307</v>
      </c>
      <c r="J2170" t="s">
        <v>307</v>
      </c>
      <c r="K2170" t="s">
        <v>307</v>
      </c>
      <c r="L2170" t="s">
        <v>307</v>
      </c>
      <c r="M2170" t="s">
        <v>307</v>
      </c>
      <c r="N2170" t="s">
        <v>307</v>
      </c>
      <c r="O2170" t="s">
        <v>307</v>
      </c>
      <c r="P2170" t="s">
        <v>307</v>
      </c>
      <c r="Q2170" t="s">
        <v>307</v>
      </c>
      <c r="R2170" t="s">
        <v>307</v>
      </c>
      <c r="S2170" t="s">
        <v>307</v>
      </c>
      <c r="T2170" t="s">
        <v>307</v>
      </c>
      <c r="U2170" t="s">
        <v>307</v>
      </c>
      <c r="V2170" t="s">
        <v>307</v>
      </c>
      <c r="W2170" t="s">
        <v>307</v>
      </c>
    </row>
    <row r="2171" spans="1:45" x14ac:dyDescent="0.25">
      <c r="A2171">
        <v>318</v>
      </c>
      <c r="B2171" t="s">
        <v>185</v>
      </c>
      <c r="C2171" t="s">
        <v>40</v>
      </c>
      <c r="D2171" t="s">
        <v>52</v>
      </c>
      <c r="E2171" t="s">
        <v>307</v>
      </c>
      <c r="F2171" t="s">
        <v>307</v>
      </c>
      <c r="G2171" t="s">
        <v>307</v>
      </c>
      <c r="H2171" t="s">
        <v>307</v>
      </c>
      <c r="I2171" t="s">
        <v>307</v>
      </c>
      <c r="J2171" t="s">
        <v>307</v>
      </c>
      <c r="K2171" t="s">
        <v>307</v>
      </c>
      <c r="L2171" t="s">
        <v>307</v>
      </c>
      <c r="M2171" t="s">
        <v>307</v>
      </c>
      <c r="N2171" t="s">
        <v>307</v>
      </c>
      <c r="O2171" t="s">
        <v>307</v>
      </c>
      <c r="P2171" t="s">
        <v>307</v>
      </c>
      <c r="Q2171" t="s">
        <v>307</v>
      </c>
      <c r="R2171" t="s">
        <v>307</v>
      </c>
      <c r="S2171" t="s">
        <v>307</v>
      </c>
      <c r="T2171" t="s">
        <v>307</v>
      </c>
      <c r="U2171" t="s">
        <v>307</v>
      </c>
      <c r="V2171" t="s">
        <v>307</v>
      </c>
      <c r="W2171" t="s">
        <v>307</v>
      </c>
      <c r="X2171" t="s">
        <v>307</v>
      </c>
      <c r="Y2171" t="s">
        <v>307</v>
      </c>
      <c r="Z2171" t="s">
        <v>307</v>
      </c>
    </row>
    <row r="2172" spans="1:45" x14ac:dyDescent="0.25">
      <c r="A2172">
        <v>318</v>
      </c>
      <c r="B2172" t="s">
        <v>185</v>
      </c>
      <c r="C2172" t="s">
        <v>40</v>
      </c>
      <c r="D2172" t="s">
        <v>53</v>
      </c>
      <c r="E2172" t="s">
        <v>307</v>
      </c>
      <c r="F2172" t="s">
        <v>307</v>
      </c>
      <c r="G2172" t="s">
        <v>307</v>
      </c>
      <c r="H2172" t="s">
        <v>307</v>
      </c>
      <c r="I2172" t="s">
        <v>307</v>
      </c>
      <c r="J2172" t="s">
        <v>307</v>
      </c>
      <c r="K2172" t="s">
        <v>307</v>
      </c>
      <c r="L2172" t="s">
        <v>307</v>
      </c>
      <c r="M2172" t="s">
        <v>307</v>
      </c>
      <c r="N2172" t="s">
        <v>307</v>
      </c>
      <c r="O2172" t="s">
        <v>307</v>
      </c>
      <c r="P2172" t="s">
        <v>307</v>
      </c>
      <c r="Q2172" t="s">
        <v>307</v>
      </c>
      <c r="R2172" t="s">
        <v>307</v>
      </c>
      <c r="S2172" t="s">
        <v>307</v>
      </c>
      <c r="T2172" t="s">
        <v>307</v>
      </c>
      <c r="U2172" t="s">
        <v>307</v>
      </c>
      <c r="V2172" t="s">
        <v>307</v>
      </c>
      <c r="W2172" t="s">
        <v>307</v>
      </c>
      <c r="X2172" t="s">
        <v>307</v>
      </c>
      <c r="Y2172" t="s">
        <v>307</v>
      </c>
      <c r="Z2172" t="s">
        <v>307</v>
      </c>
    </row>
    <row r="2173" spans="1:45" x14ac:dyDescent="0.25">
      <c r="A2173">
        <v>318</v>
      </c>
      <c r="B2173" t="s">
        <v>185</v>
      </c>
      <c r="C2173" t="s">
        <v>39</v>
      </c>
      <c r="D2173" t="s">
        <v>50</v>
      </c>
      <c r="E2173" t="s">
        <v>307</v>
      </c>
      <c r="F2173" t="s">
        <v>307</v>
      </c>
      <c r="G2173" t="s">
        <v>307</v>
      </c>
      <c r="H2173" t="s">
        <v>307</v>
      </c>
      <c r="I2173" t="s">
        <v>307</v>
      </c>
      <c r="J2173" t="s">
        <v>307</v>
      </c>
      <c r="K2173" t="s">
        <v>307</v>
      </c>
      <c r="L2173" t="s">
        <v>307</v>
      </c>
      <c r="M2173" t="s">
        <v>307</v>
      </c>
      <c r="N2173" t="s">
        <v>307</v>
      </c>
      <c r="O2173" t="s">
        <v>307</v>
      </c>
      <c r="P2173" t="s">
        <v>307</v>
      </c>
      <c r="Q2173" t="s">
        <v>307</v>
      </c>
      <c r="R2173" t="s">
        <v>307</v>
      </c>
      <c r="S2173" t="s">
        <v>307</v>
      </c>
      <c r="T2173" t="s">
        <v>307</v>
      </c>
      <c r="U2173" t="s">
        <v>307</v>
      </c>
      <c r="V2173" t="s">
        <v>307</v>
      </c>
      <c r="W2173" t="s">
        <v>307</v>
      </c>
      <c r="X2173" t="s">
        <v>307</v>
      </c>
      <c r="Y2173" t="s">
        <v>307</v>
      </c>
      <c r="Z2173" t="s">
        <v>307</v>
      </c>
      <c r="AA2173" t="s">
        <v>307</v>
      </c>
      <c r="AB2173" t="s">
        <v>307</v>
      </c>
      <c r="AC2173" t="s">
        <v>307</v>
      </c>
      <c r="AD2173" t="s">
        <v>307</v>
      </c>
      <c r="AE2173" t="s">
        <v>307</v>
      </c>
      <c r="AF2173" t="s">
        <v>307</v>
      </c>
      <c r="AG2173" t="s">
        <v>307</v>
      </c>
      <c r="AH2173" t="s">
        <v>307</v>
      </c>
      <c r="AI2173" t="s">
        <v>307</v>
      </c>
      <c r="AJ2173" t="s">
        <v>307</v>
      </c>
      <c r="AK2173" t="s">
        <v>307</v>
      </c>
      <c r="AL2173" t="s">
        <v>307</v>
      </c>
      <c r="AM2173" t="s">
        <v>307</v>
      </c>
      <c r="AN2173" t="s">
        <v>307</v>
      </c>
      <c r="AO2173" t="s">
        <v>307</v>
      </c>
      <c r="AP2173" t="s">
        <v>307</v>
      </c>
    </row>
    <row r="2174" spans="1:45" x14ac:dyDescent="0.25">
      <c r="A2174">
        <v>318</v>
      </c>
      <c r="B2174" t="s">
        <v>185</v>
      </c>
      <c r="C2174" t="s">
        <v>39</v>
      </c>
      <c r="D2174" t="s">
        <v>48</v>
      </c>
      <c r="E2174" t="s">
        <v>307</v>
      </c>
      <c r="F2174" t="s">
        <v>307</v>
      </c>
      <c r="G2174" t="s">
        <v>307</v>
      </c>
      <c r="H2174" t="s">
        <v>307</v>
      </c>
      <c r="I2174" t="s">
        <v>307</v>
      </c>
      <c r="J2174" t="s">
        <v>307</v>
      </c>
      <c r="K2174" t="s">
        <v>307</v>
      </c>
      <c r="L2174" t="s">
        <v>307</v>
      </c>
      <c r="M2174" t="s">
        <v>307</v>
      </c>
      <c r="N2174" t="s">
        <v>307</v>
      </c>
      <c r="O2174" t="s">
        <v>307</v>
      </c>
      <c r="P2174" t="s">
        <v>307</v>
      </c>
      <c r="Q2174" t="s">
        <v>307</v>
      </c>
      <c r="R2174" t="s">
        <v>307</v>
      </c>
      <c r="S2174" t="s">
        <v>307</v>
      </c>
      <c r="T2174" t="s">
        <v>307</v>
      </c>
      <c r="U2174" t="s">
        <v>307</v>
      </c>
      <c r="V2174" t="s">
        <v>307</v>
      </c>
      <c r="W2174" t="s">
        <v>307</v>
      </c>
      <c r="X2174" t="s">
        <v>307</v>
      </c>
      <c r="Y2174" t="s">
        <v>307</v>
      </c>
      <c r="Z2174" t="s">
        <v>307</v>
      </c>
      <c r="AA2174" t="s">
        <v>307</v>
      </c>
      <c r="AB2174" t="s">
        <v>307</v>
      </c>
      <c r="AC2174" t="s">
        <v>307</v>
      </c>
      <c r="AD2174" t="s">
        <v>307</v>
      </c>
      <c r="AE2174" t="s">
        <v>307</v>
      </c>
      <c r="AF2174" t="s">
        <v>307</v>
      </c>
      <c r="AG2174" t="s">
        <v>307</v>
      </c>
      <c r="AH2174" t="s">
        <v>307</v>
      </c>
      <c r="AI2174" t="s">
        <v>307</v>
      </c>
      <c r="AJ2174" t="s">
        <v>307</v>
      </c>
      <c r="AK2174" t="s">
        <v>307</v>
      </c>
      <c r="AL2174" t="s">
        <v>307</v>
      </c>
      <c r="AM2174" t="s">
        <v>307</v>
      </c>
      <c r="AN2174" t="s">
        <v>307</v>
      </c>
      <c r="AO2174" t="s">
        <v>307</v>
      </c>
      <c r="AP2174" t="s">
        <v>307</v>
      </c>
    </row>
    <row r="2175" spans="1:45" x14ac:dyDescent="0.25">
      <c r="A2175">
        <v>318</v>
      </c>
      <c r="B2175" t="s">
        <v>185</v>
      </c>
      <c r="C2175" t="s">
        <v>39</v>
      </c>
      <c r="D2175" t="s">
        <v>51</v>
      </c>
      <c r="E2175" t="s">
        <v>307</v>
      </c>
      <c r="F2175" t="s">
        <v>307</v>
      </c>
      <c r="G2175" t="s">
        <v>307</v>
      </c>
      <c r="H2175" t="s">
        <v>307</v>
      </c>
      <c r="I2175" t="s">
        <v>307</v>
      </c>
      <c r="J2175" t="s">
        <v>307</v>
      </c>
      <c r="K2175" t="s">
        <v>307</v>
      </c>
      <c r="L2175" t="s">
        <v>307</v>
      </c>
      <c r="M2175" t="s">
        <v>307</v>
      </c>
      <c r="N2175" t="s">
        <v>307</v>
      </c>
      <c r="O2175" t="s">
        <v>307</v>
      </c>
      <c r="P2175" t="s">
        <v>307</v>
      </c>
      <c r="Q2175" t="s">
        <v>307</v>
      </c>
      <c r="R2175" t="s">
        <v>307</v>
      </c>
      <c r="S2175" t="s">
        <v>307</v>
      </c>
      <c r="T2175" t="s">
        <v>307</v>
      </c>
      <c r="U2175" t="s">
        <v>307</v>
      </c>
      <c r="V2175" t="s">
        <v>307</v>
      </c>
      <c r="W2175" t="s">
        <v>307</v>
      </c>
      <c r="X2175" t="s">
        <v>307</v>
      </c>
      <c r="Y2175" t="s">
        <v>307</v>
      </c>
      <c r="Z2175" t="s">
        <v>307</v>
      </c>
      <c r="AA2175" t="s">
        <v>307</v>
      </c>
      <c r="AB2175" t="s">
        <v>307</v>
      </c>
      <c r="AC2175" t="s">
        <v>307</v>
      </c>
      <c r="AD2175" t="s">
        <v>307</v>
      </c>
      <c r="AE2175" t="s">
        <v>307</v>
      </c>
      <c r="AF2175" t="s">
        <v>307</v>
      </c>
      <c r="AG2175" t="s">
        <v>307</v>
      </c>
      <c r="AH2175" t="s">
        <v>307</v>
      </c>
      <c r="AI2175" t="s">
        <v>307</v>
      </c>
      <c r="AJ2175" t="s">
        <v>307</v>
      </c>
      <c r="AK2175" t="s">
        <v>307</v>
      </c>
      <c r="AL2175" t="s">
        <v>307</v>
      </c>
      <c r="AM2175" t="s">
        <v>307</v>
      </c>
      <c r="AN2175" t="s">
        <v>307</v>
      </c>
      <c r="AO2175" t="s">
        <v>307</v>
      </c>
      <c r="AP2175" t="s">
        <v>307</v>
      </c>
    </row>
    <row r="2176" spans="1:45" x14ac:dyDescent="0.25">
      <c r="A2176">
        <v>318</v>
      </c>
      <c r="B2176" t="s">
        <v>185</v>
      </c>
      <c r="C2176" t="s">
        <v>46</v>
      </c>
      <c r="D2176" t="s">
        <v>65</v>
      </c>
      <c r="E2176" t="s">
        <v>307</v>
      </c>
      <c r="F2176" t="s">
        <v>307</v>
      </c>
      <c r="G2176" t="s">
        <v>307</v>
      </c>
      <c r="H2176" t="s">
        <v>307</v>
      </c>
      <c r="I2176" t="s">
        <v>307</v>
      </c>
      <c r="J2176" t="s">
        <v>307</v>
      </c>
      <c r="K2176" t="s">
        <v>307</v>
      </c>
      <c r="L2176" t="s">
        <v>307</v>
      </c>
      <c r="M2176" t="s">
        <v>307</v>
      </c>
      <c r="N2176" t="s">
        <v>307</v>
      </c>
      <c r="O2176" t="s">
        <v>307</v>
      </c>
      <c r="P2176" t="s">
        <v>307</v>
      </c>
      <c r="Q2176" t="s">
        <v>307</v>
      </c>
      <c r="R2176" t="s">
        <v>307</v>
      </c>
      <c r="S2176" t="s">
        <v>307</v>
      </c>
      <c r="T2176" t="s">
        <v>307</v>
      </c>
      <c r="U2176" t="s">
        <v>307</v>
      </c>
      <c r="V2176" t="s">
        <v>307</v>
      </c>
      <c r="W2176" t="s">
        <v>307</v>
      </c>
      <c r="X2176" t="s">
        <v>307</v>
      </c>
      <c r="Y2176" t="s">
        <v>307</v>
      </c>
      <c r="Z2176" t="s">
        <v>307</v>
      </c>
    </row>
    <row r="2177" spans="1:26" x14ac:dyDescent="0.25">
      <c r="A2177">
        <v>318</v>
      </c>
      <c r="B2177" t="s">
        <v>185</v>
      </c>
      <c r="C2177" t="s">
        <v>46</v>
      </c>
      <c r="D2177" t="s">
        <v>66</v>
      </c>
      <c r="E2177" t="s">
        <v>307</v>
      </c>
      <c r="F2177" t="s">
        <v>307</v>
      </c>
      <c r="G2177" t="s">
        <v>307</v>
      </c>
      <c r="H2177" t="s">
        <v>307</v>
      </c>
      <c r="I2177" t="s">
        <v>307</v>
      </c>
      <c r="J2177" t="s">
        <v>307</v>
      </c>
      <c r="K2177" t="s">
        <v>307</v>
      </c>
      <c r="L2177" t="s">
        <v>307</v>
      </c>
      <c r="M2177" t="s">
        <v>307</v>
      </c>
      <c r="N2177" t="s">
        <v>307</v>
      </c>
      <c r="O2177" t="s">
        <v>307</v>
      </c>
      <c r="P2177" t="s">
        <v>307</v>
      </c>
      <c r="Q2177" t="s">
        <v>307</v>
      </c>
      <c r="R2177" t="s">
        <v>307</v>
      </c>
      <c r="S2177" t="s">
        <v>307</v>
      </c>
      <c r="T2177" t="s">
        <v>307</v>
      </c>
      <c r="U2177" t="s">
        <v>307</v>
      </c>
      <c r="V2177" t="s">
        <v>307</v>
      </c>
      <c r="W2177" t="s">
        <v>307</v>
      </c>
      <c r="X2177" t="s">
        <v>307</v>
      </c>
      <c r="Y2177" t="s">
        <v>307</v>
      </c>
      <c r="Z2177" t="s">
        <v>307</v>
      </c>
    </row>
    <row r="2178" spans="1:26" x14ac:dyDescent="0.25">
      <c r="A2178">
        <v>318</v>
      </c>
      <c r="B2178" t="s">
        <v>185</v>
      </c>
      <c r="C2178" t="s">
        <v>46</v>
      </c>
      <c r="D2178" t="s">
        <v>67</v>
      </c>
      <c r="E2178" t="s">
        <v>307</v>
      </c>
      <c r="F2178" t="s">
        <v>307</v>
      </c>
      <c r="G2178" t="s">
        <v>307</v>
      </c>
      <c r="H2178" t="s">
        <v>307</v>
      </c>
      <c r="I2178" t="s">
        <v>307</v>
      </c>
      <c r="J2178" t="s">
        <v>307</v>
      </c>
      <c r="K2178" t="s">
        <v>307</v>
      </c>
      <c r="L2178" t="s">
        <v>307</v>
      </c>
      <c r="M2178" t="s">
        <v>307</v>
      </c>
      <c r="N2178" t="s">
        <v>307</v>
      </c>
      <c r="O2178" t="s">
        <v>307</v>
      </c>
      <c r="P2178" t="s">
        <v>307</v>
      </c>
      <c r="Q2178" t="s">
        <v>307</v>
      </c>
      <c r="R2178" t="s">
        <v>307</v>
      </c>
      <c r="S2178" t="s">
        <v>307</v>
      </c>
      <c r="T2178" t="s">
        <v>307</v>
      </c>
      <c r="U2178" t="s">
        <v>307</v>
      </c>
      <c r="V2178" t="s">
        <v>307</v>
      </c>
      <c r="W2178" t="s">
        <v>307</v>
      </c>
      <c r="X2178" t="s">
        <v>307</v>
      </c>
      <c r="Y2178" t="s">
        <v>307</v>
      </c>
      <c r="Z2178" t="s">
        <v>307</v>
      </c>
    </row>
    <row r="2179" spans="1:26" x14ac:dyDescent="0.25">
      <c r="A2179">
        <v>318</v>
      </c>
      <c r="B2179" t="s">
        <v>185</v>
      </c>
      <c r="C2179" t="s">
        <v>46</v>
      </c>
      <c r="D2179" t="s">
        <v>68</v>
      </c>
      <c r="E2179" t="s">
        <v>307</v>
      </c>
      <c r="F2179" t="s">
        <v>307</v>
      </c>
      <c r="G2179" t="s">
        <v>307</v>
      </c>
      <c r="H2179" t="s">
        <v>307</v>
      </c>
      <c r="I2179" t="s">
        <v>307</v>
      </c>
      <c r="J2179" t="s">
        <v>307</v>
      </c>
      <c r="K2179" t="s">
        <v>307</v>
      </c>
      <c r="L2179" t="s">
        <v>307</v>
      </c>
      <c r="M2179" t="s">
        <v>307</v>
      </c>
      <c r="N2179" t="s">
        <v>307</v>
      </c>
      <c r="O2179" t="s">
        <v>307</v>
      </c>
      <c r="P2179" t="s">
        <v>307</v>
      </c>
      <c r="Q2179" t="s">
        <v>307</v>
      </c>
      <c r="R2179" t="s">
        <v>307</v>
      </c>
      <c r="S2179" t="s">
        <v>307</v>
      </c>
      <c r="T2179" t="s">
        <v>307</v>
      </c>
      <c r="U2179" t="s">
        <v>307</v>
      </c>
      <c r="V2179" t="s">
        <v>307</v>
      </c>
      <c r="W2179" t="s">
        <v>307</v>
      </c>
      <c r="X2179" t="s">
        <v>307</v>
      </c>
      <c r="Y2179" t="s">
        <v>307</v>
      </c>
      <c r="Z2179" t="s">
        <v>307</v>
      </c>
    </row>
    <row r="2180" spans="1:26" x14ac:dyDescent="0.25">
      <c r="A2180">
        <v>318</v>
      </c>
      <c r="B2180" t="s">
        <v>185</v>
      </c>
      <c r="C2180" t="s">
        <v>46</v>
      </c>
      <c r="D2180" t="s">
        <v>69</v>
      </c>
      <c r="E2180" t="s">
        <v>307</v>
      </c>
      <c r="F2180" t="s">
        <v>307</v>
      </c>
      <c r="G2180" t="s">
        <v>307</v>
      </c>
      <c r="H2180" t="s">
        <v>307</v>
      </c>
      <c r="I2180" t="s">
        <v>307</v>
      </c>
      <c r="J2180" t="s">
        <v>307</v>
      </c>
      <c r="K2180" t="s">
        <v>307</v>
      </c>
      <c r="L2180" t="s">
        <v>307</v>
      </c>
      <c r="M2180" t="s">
        <v>307</v>
      </c>
      <c r="N2180" t="s">
        <v>307</v>
      </c>
      <c r="O2180" t="s">
        <v>307</v>
      </c>
      <c r="P2180" t="s">
        <v>307</v>
      </c>
      <c r="Q2180" t="s">
        <v>307</v>
      </c>
      <c r="R2180" t="s">
        <v>307</v>
      </c>
      <c r="S2180" t="s">
        <v>307</v>
      </c>
      <c r="T2180" t="s">
        <v>307</v>
      </c>
      <c r="U2180" t="s">
        <v>307</v>
      </c>
      <c r="V2180" t="s">
        <v>307</v>
      </c>
      <c r="W2180" t="s">
        <v>307</v>
      </c>
      <c r="X2180" t="s">
        <v>307</v>
      </c>
      <c r="Y2180" t="s">
        <v>307</v>
      </c>
      <c r="Z2180" t="s">
        <v>307</v>
      </c>
    </row>
    <row r="2181" spans="1:26" x14ac:dyDescent="0.25">
      <c r="A2181">
        <v>318</v>
      </c>
      <c r="B2181" t="s">
        <v>185</v>
      </c>
      <c r="C2181" t="s">
        <v>46</v>
      </c>
      <c r="D2181" t="s">
        <v>70</v>
      </c>
      <c r="E2181" t="s">
        <v>307</v>
      </c>
      <c r="F2181" t="s">
        <v>307</v>
      </c>
      <c r="G2181" t="s">
        <v>307</v>
      </c>
      <c r="H2181" t="s">
        <v>307</v>
      </c>
      <c r="I2181" t="s">
        <v>307</v>
      </c>
      <c r="J2181" t="s">
        <v>307</v>
      </c>
      <c r="K2181" t="s">
        <v>307</v>
      </c>
      <c r="L2181" t="s">
        <v>307</v>
      </c>
      <c r="M2181" t="s">
        <v>307</v>
      </c>
      <c r="N2181" t="s">
        <v>307</v>
      </c>
      <c r="O2181" t="s">
        <v>307</v>
      </c>
      <c r="P2181" t="s">
        <v>307</v>
      </c>
      <c r="Q2181" t="s">
        <v>307</v>
      </c>
      <c r="R2181" t="s">
        <v>307</v>
      </c>
      <c r="S2181" t="s">
        <v>307</v>
      </c>
      <c r="T2181" t="s">
        <v>307</v>
      </c>
      <c r="U2181" t="s">
        <v>307</v>
      </c>
      <c r="V2181" t="s">
        <v>307</v>
      </c>
      <c r="W2181" t="s">
        <v>307</v>
      </c>
      <c r="X2181" t="s">
        <v>307</v>
      </c>
      <c r="Y2181" t="s">
        <v>307</v>
      </c>
      <c r="Z2181" t="s">
        <v>307</v>
      </c>
    </row>
    <row r="2182" spans="1:26" x14ac:dyDescent="0.25">
      <c r="A2182">
        <v>318</v>
      </c>
      <c r="B2182" t="s">
        <v>185</v>
      </c>
      <c r="C2182" t="s">
        <v>46</v>
      </c>
      <c r="D2182" t="s">
        <v>71</v>
      </c>
      <c r="E2182" t="s">
        <v>307</v>
      </c>
      <c r="F2182" t="s">
        <v>307</v>
      </c>
      <c r="G2182" t="s">
        <v>307</v>
      </c>
      <c r="H2182" t="s">
        <v>307</v>
      </c>
      <c r="I2182" t="s">
        <v>307</v>
      </c>
      <c r="J2182" t="s">
        <v>307</v>
      </c>
      <c r="K2182" t="s">
        <v>307</v>
      </c>
      <c r="L2182" t="s">
        <v>307</v>
      </c>
      <c r="M2182" t="s">
        <v>307</v>
      </c>
      <c r="N2182" t="s">
        <v>307</v>
      </c>
      <c r="O2182" t="s">
        <v>307</v>
      </c>
      <c r="P2182" t="s">
        <v>307</v>
      </c>
      <c r="Q2182" t="s">
        <v>307</v>
      </c>
      <c r="R2182" t="s">
        <v>307</v>
      </c>
      <c r="S2182" t="s">
        <v>307</v>
      </c>
      <c r="T2182" t="s">
        <v>307</v>
      </c>
      <c r="U2182" t="s">
        <v>307</v>
      </c>
      <c r="V2182" t="s">
        <v>307</v>
      </c>
      <c r="W2182" t="s">
        <v>307</v>
      </c>
      <c r="X2182" t="s">
        <v>307</v>
      </c>
      <c r="Y2182" t="s">
        <v>307</v>
      </c>
      <c r="Z2182" t="s">
        <v>307</v>
      </c>
    </row>
    <row r="2183" spans="1:26" x14ac:dyDescent="0.25">
      <c r="A2183">
        <v>318</v>
      </c>
      <c r="B2183" t="s">
        <v>185</v>
      </c>
      <c r="C2183" t="s">
        <v>46</v>
      </c>
      <c r="D2183" t="s">
        <v>72</v>
      </c>
      <c r="E2183" t="s">
        <v>307</v>
      </c>
      <c r="F2183" t="s">
        <v>307</v>
      </c>
      <c r="G2183" t="s">
        <v>307</v>
      </c>
      <c r="H2183" t="s">
        <v>307</v>
      </c>
      <c r="I2183" t="s">
        <v>307</v>
      </c>
      <c r="J2183" t="s">
        <v>307</v>
      </c>
      <c r="K2183" t="s">
        <v>307</v>
      </c>
      <c r="L2183" t="s">
        <v>307</v>
      </c>
      <c r="M2183" t="s">
        <v>307</v>
      </c>
      <c r="N2183" t="s">
        <v>307</v>
      </c>
      <c r="O2183" t="s">
        <v>307</v>
      </c>
      <c r="P2183" t="s">
        <v>307</v>
      </c>
      <c r="Q2183" t="s">
        <v>307</v>
      </c>
      <c r="R2183" t="s">
        <v>307</v>
      </c>
      <c r="S2183" t="s">
        <v>307</v>
      </c>
      <c r="T2183" t="s">
        <v>307</v>
      </c>
      <c r="U2183" t="s">
        <v>307</v>
      </c>
      <c r="V2183" t="s">
        <v>307</v>
      </c>
      <c r="W2183" t="s">
        <v>307</v>
      </c>
      <c r="X2183" t="s">
        <v>307</v>
      </c>
      <c r="Y2183" t="s">
        <v>307</v>
      </c>
      <c r="Z2183" t="s">
        <v>307</v>
      </c>
    </row>
    <row r="2184" spans="1:26" x14ac:dyDescent="0.25">
      <c r="A2184">
        <v>318</v>
      </c>
      <c r="B2184" t="s">
        <v>185</v>
      </c>
      <c r="C2184" t="s">
        <v>46</v>
      </c>
      <c r="D2184" t="s">
        <v>47</v>
      </c>
      <c r="E2184" t="s">
        <v>307</v>
      </c>
      <c r="F2184" t="s">
        <v>307</v>
      </c>
      <c r="G2184" t="s">
        <v>307</v>
      </c>
      <c r="H2184" t="s">
        <v>307</v>
      </c>
      <c r="I2184" t="s">
        <v>307</v>
      </c>
      <c r="J2184" t="s">
        <v>307</v>
      </c>
      <c r="K2184" t="s">
        <v>307</v>
      </c>
      <c r="L2184" t="s">
        <v>307</v>
      </c>
      <c r="M2184" t="s">
        <v>307</v>
      </c>
      <c r="N2184" t="s">
        <v>307</v>
      </c>
      <c r="O2184" t="s">
        <v>307</v>
      </c>
      <c r="P2184" t="s">
        <v>307</v>
      </c>
      <c r="Q2184" t="s">
        <v>307</v>
      </c>
      <c r="R2184" t="s">
        <v>307</v>
      </c>
      <c r="S2184" t="s">
        <v>307</v>
      </c>
      <c r="T2184" t="s">
        <v>307</v>
      </c>
      <c r="U2184" t="s">
        <v>307</v>
      </c>
      <c r="V2184" t="s">
        <v>307</v>
      </c>
      <c r="W2184" t="s">
        <v>307</v>
      </c>
      <c r="X2184" t="s">
        <v>307</v>
      </c>
      <c r="Y2184" t="s">
        <v>307</v>
      </c>
      <c r="Z2184" t="s">
        <v>307</v>
      </c>
    </row>
    <row r="2185" spans="1:26" x14ac:dyDescent="0.25">
      <c r="A2185">
        <v>318</v>
      </c>
      <c r="B2185" t="s">
        <v>185</v>
      </c>
      <c r="C2185" t="s">
        <v>46</v>
      </c>
      <c r="D2185" t="s">
        <v>48</v>
      </c>
      <c r="E2185" t="s">
        <v>307</v>
      </c>
      <c r="F2185" t="s">
        <v>307</v>
      </c>
      <c r="G2185" t="s">
        <v>307</v>
      </c>
      <c r="H2185" t="s">
        <v>307</v>
      </c>
      <c r="I2185" t="s">
        <v>307</v>
      </c>
      <c r="J2185" t="s">
        <v>307</v>
      </c>
      <c r="K2185" t="s">
        <v>307</v>
      </c>
      <c r="L2185" t="s">
        <v>307</v>
      </c>
      <c r="M2185" t="s">
        <v>307</v>
      </c>
      <c r="N2185" t="s">
        <v>307</v>
      </c>
      <c r="O2185" t="s">
        <v>307</v>
      </c>
      <c r="P2185" t="s">
        <v>307</v>
      </c>
      <c r="Q2185" t="s">
        <v>307</v>
      </c>
      <c r="R2185" t="s">
        <v>307</v>
      </c>
      <c r="S2185" t="s">
        <v>307</v>
      </c>
      <c r="T2185" t="s">
        <v>307</v>
      </c>
      <c r="U2185" t="s">
        <v>307</v>
      </c>
      <c r="V2185" t="s">
        <v>307</v>
      </c>
      <c r="W2185" t="s">
        <v>307</v>
      </c>
      <c r="X2185" t="s">
        <v>307</v>
      </c>
      <c r="Y2185" t="s">
        <v>307</v>
      </c>
      <c r="Z2185" t="s">
        <v>307</v>
      </c>
    </row>
    <row r="2186" spans="1:26" x14ac:dyDescent="0.25">
      <c r="A2186">
        <v>318</v>
      </c>
      <c r="B2186" t="s">
        <v>185</v>
      </c>
      <c r="C2186" t="s">
        <v>46</v>
      </c>
      <c r="D2186" t="s">
        <v>49</v>
      </c>
      <c r="E2186" t="s">
        <v>307</v>
      </c>
      <c r="F2186" t="s">
        <v>307</v>
      </c>
      <c r="G2186" t="s">
        <v>307</v>
      </c>
      <c r="H2186" t="s">
        <v>307</v>
      </c>
      <c r="I2186" t="s">
        <v>307</v>
      </c>
      <c r="J2186" t="s">
        <v>307</v>
      </c>
      <c r="K2186" t="s">
        <v>307</v>
      </c>
      <c r="L2186" t="s">
        <v>307</v>
      </c>
      <c r="M2186" t="s">
        <v>307</v>
      </c>
      <c r="N2186" t="s">
        <v>307</v>
      </c>
      <c r="O2186" t="s">
        <v>307</v>
      </c>
      <c r="P2186" t="s">
        <v>307</v>
      </c>
      <c r="Q2186" t="s">
        <v>307</v>
      </c>
      <c r="R2186" t="s">
        <v>307</v>
      </c>
      <c r="S2186" t="s">
        <v>307</v>
      </c>
      <c r="T2186" t="s">
        <v>307</v>
      </c>
      <c r="U2186" t="s">
        <v>307</v>
      </c>
      <c r="V2186" t="s">
        <v>307</v>
      </c>
      <c r="W2186" t="s">
        <v>307</v>
      </c>
      <c r="X2186" t="s">
        <v>307</v>
      </c>
      <c r="Y2186" t="s">
        <v>307</v>
      </c>
      <c r="Z2186" t="s">
        <v>307</v>
      </c>
    </row>
    <row r="2187" spans="1:26" x14ac:dyDescent="0.25">
      <c r="A2187">
        <v>318</v>
      </c>
      <c r="B2187" t="s">
        <v>185</v>
      </c>
      <c r="C2187" t="s">
        <v>41</v>
      </c>
      <c r="D2187" t="s">
        <v>48</v>
      </c>
      <c r="E2187" t="s">
        <v>307</v>
      </c>
      <c r="F2187" t="s">
        <v>307</v>
      </c>
      <c r="G2187" t="s">
        <v>307</v>
      </c>
      <c r="H2187" t="s">
        <v>307</v>
      </c>
      <c r="I2187" t="s">
        <v>307</v>
      </c>
      <c r="J2187" t="s">
        <v>307</v>
      </c>
      <c r="K2187" t="s">
        <v>307</v>
      </c>
      <c r="L2187" t="s">
        <v>307</v>
      </c>
      <c r="M2187" t="s">
        <v>307</v>
      </c>
      <c r="N2187" t="s">
        <v>307</v>
      </c>
      <c r="O2187" t="s">
        <v>307</v>
      </c>
      <c r="P2187" t="s">
        <v>307</v>
      </c>
      <c r="Q2187" t="s">
        <v>307</v>
      </c>
      <c r="R2187" t="s">
        <v>307</v>
      </c>
      <c r="S2187" t="s">
        <v>307</v>
      </c>
      <c r="T2187" t="s">
        <v>307</v>
      </c>
      <c r="U2187" t="s">
        <v>307</v>
      </c>
      <c r="V2187" t="s">
        <v>307</v>
      </c>
      <c r="W2187" t="s">
        <v>307</v>
      </c>
      <c r="X2187" t="s">
        <v>307</v>
      </c>
      <c r="Y2187" t="s">
        <v>307</v>
      </c>
      <c r="Z2187" t="s">
        <v>307</v>
      </c>
    </row>
    <row r="2188" spans="1:26" x14ac:dyDescent="0.25">
      <c r="A2188">
        <v>318</v>
      </c>
      <c r="B2188" t="s">
        <v>185</v>
      </c>
      <c r="C2188" t="s">
        <v>459</v>
      </c>
      <c r="D2188" t="s">
        <v>48</v>
      </c>
      <c r="E2188" t="s">
        <v>307</v>
      </c>
      <c r="F2188" t="s">
        <v>307</v>
      </c>
      <c r="G2188" t="s">
        <v>307</v>
      </c>
      <c r="H2188" t="s">
        <v>307</v>
      </c>
      <c r="I2188" t="s">
        <v>307</v>
      </c>
      <c r="J2188" t="s">
        <v>307</v>
      </c>
      <c r="K2188" t="s">
        <v>307</v>
      </c>
      <c r="L2188" t="s">
        <v>307</v>
      </c>
      <c r="M2188" t="s">
        <v>307</v>
      </c>
      <c r="N2188" t="s">
        <v>307</v>
      </c>
      <c r="O2188" t="s">
        <v>307</v>
      </c>
      <c r="P2188" t="s">
        <v>307</v>
      </c>
      <c r="Q2188" t="s">
        <v>307</v>
      </c>
    </row>
    <row r="2189" spans="1:26" x14ac:dyDescent="0.25">
      <c r="A2189">
        <v>318</v>
      </c>
      <c r="B2189" t="s">
        <v>185</v>
      </c>
      <c r="C2189" t="s">
        <v>304</v>
      </c>
      <c r="D2189" t="s">
        <v>48</v>
      </c>
      <c r="E2189" t="s">
        <v>307</v>
      </c>
      <c r="F2189" t="s">
        <v>307</v>
      </c>
      <c r="G2189" t="s">
        <v>307</v>
      </c>
      <c r="H2189" t="s">
        <v>307</v>
      </c>
      <c r="I2189" t="s">
        <v>307</v>
      </c>
      <c r="J2189" t="s">
        <v>307</v>
      </c>
      <c r="K2189" t="s">
        <v>307</v>
      </c>
      <c r="L2189" t="s">
        <v>307</v>
      </c>
      <c r="M2189" t="s">
        <v>307</v>
      </c>
      <c r="N2189" t="s">
        <v>307</v>
      </c>
      <c r="O2189" t="s">
        <v>307</v>
      </c>
      <c r="P2189" t="s">
        <v>307</v>
      </c>
      <c r="Q2189" t="s">
        <v>307</v>
      </c>
    </row>
    <row r="2190" spans="1:26" x14ac:dyDescent="0.25">
      <c r="A2190">
        <v>318</v>
      </c>
      <c r="B2190" t="s">
        <v>185</v>
      </c>
      <c r="C2190" t="s">
        <v>433</v>
      </c>
      <c r="D2190" t="s">
        <v>48</v>
      </c>
      <c r="E2190" t="s">
        <v>307</v>
      </c>
      <c r="F2190" t="s">
        <v>307</v>
      </c>
      <c r="G2190" t="s">
        <v>307</v>
      </c>
      <c r="H2190" t="s">
        <v>307</v>
      </c>
      <c r="I2190" t="s">
        <v>307</v>
      </c>
      <c r="J2190" t="s">
        <v>307</v>
      </c>
      <c r="K2190" t="s">
        <v>307</v>
      </c>
      <c r="L2190" t="s">
        <v>307</v>
      </c>
      <c r="M2190" t="s">
        <v>307</v>
      </c>
      <c r="N2190" t="s">
        <v>307</v>
      </c>
      <c r="O2190" t="s">
        <v>307</v>
      </c>
      <c r="P2190" t="s">
        <v>307</v>
      </c>
      <c r="Q2190" t="s">
        <v>307</v>
      </c>
    </row>
    <row r="2191" spans="1:26" x14ac:dyDescent="0.25">
      <c r="A2191">
        <v>318</v>
      </c>
      <c r="B2191" t="s">
        <v>185</v>
      </c>
      <c r="C2191" t="s">
        <v>305</v>
      </c>
      <c r="D2191" t="s">
        <v>48</v>
      </c>
      <c r="E2191" t="s">
        <v>307</v>
      </c>
      <c r="F2191" t="s">
        <v>307</v>
      </c>
      <c r="G2191" t="s">
        <v>307</v>
      </c>
      <c r="H2191" t="s">
        <v>307</v>
      </c>
      <c r="I2191" t="s">
        <v>307</v>
      </c>
      <c r="J2191" t="s">
        <v>307</v>
      </c>
      <c r="K2191" t="s">
        <v>307</v>
      </c>
      <c r="L2191" t="s">
        <v>307</v>
      </c>
      <c r="M2191" t="s">
        <v>307</v>
      </c>
      <c r="N2191" t="s">
        <v>307</v>
      </c>
      <c r="O2191" t="s">
        <v>307</v>
      </c>
      <c r="P2191" t="s">
        <v>307</v>
      </c>
      <c r="Q2191" t="s">
        <v>307</v>
      </c>
    </row>
    <row r="2192" spans="1:26" x14ac:dyDescent="0.25">
      <c r="A2192">
        <v>318</v>
      </c>
      <c r="B2192" t="s">
        <v>185</v>
      </c>
      <c r="C2192" t="s">
        <v>306</v>
      </c>
      <c r="D2192" t="s">
        <v>48</v>
      </c>
      <c r="E2192" t="s">
        <v>307</v>
      </c>
      <c r="F2192" t="s">
        <v>307</v>
      </c>
      <c r="G2192" t="s">
        <v>307</v>
      </c>
      <c r="H2192" t="s">
        <v>307</v>
      </c>
      <c r="I2192" t="s">
        <v>307</v>
      </c>
      <c r="J2192" t="s">
        <v>307</v>
      </c>
      <c r="K2192" t="s">
        <v>307</v>
      </c>
      <c r="L2192" t="s">
        <v>307</v>
      </c>
      <c r="M2192" t="s">
        <v>307</v>
      </c>
      <c r="N2192" t="s">
        <v>307</v>
      </c>
      <c r="O2192" t="s">
        <v>307</v>
      </c>
      <c r="P2192" t="s">
        <v>307</v>
      </c>
      <c r="Q2192" t="s">
        <v>307</v>
      </c>
    </row>
    <row r="2193" spans="1:45" x14ac:dyDescent="0.25">
      <c r="A2193">
        <v>318</v>
      </c>
      <c r="B2193" t="s">
        <v>185</v>
      </c>
      <c r="C2193" t="s">
        <v>44</v>
      </c>
      <c r="D2193" t="s">
        <v>54</v>
      </c>
      <c r="E2193" t="s">
        <v>307</v>
      </c>
      <c r="F2193" t="s">
        <v>307</v>
      </c>
      <c r="G2193" t="s">
        <v>307</v>
      </c>
      <c r="H2193" t="s">
        <v>307</v>
      </c>
      <c r="I2193" t="s">
        <v>307</v>
      </c>
      <c r="J2193" t="s">
        <v>307</v>
      </c>
      <c r="K2193" t="s">
        <v>307</v>
      </c>
      <c r="L2193" t="s">
        <v>307</v>
      </c>
      <c r="M2193" t="s">
        <v>307</v>
      </c>
      <c r="N2193" t="s">
        <v>307</v>
      </c>
      <c r="O2193" t="s">
        <v>307</v>
      </c>
      <c r="P2193" t="s">
        <v>307</v>
      </c>
      <c r="Q2193" t="s">
        <v>307</v>
      </c>
      <c r="R2193" t="s">
        <v>307</v>
      </c>
      <c r="S2193" t="s">
        <v>307</v>
      </c>
      <c r="T2193" t="s">
        <v>307</v>
      </c>
      <c r="U2193" t="s">
        <v>307</v>
      </c>
      <c r="V2193" t="s">
        <v>307</v>
      </c>
      <c r="W2193" t="s">
        <v>307</v>
      </c>
    </row>
    <row r="2194" spans="1:45" x14ac:dyDescent="0.25">
      <c r="A2194">
        <v>318</v>
      </c>
      <c r="B2194" t="s">
        <v>185</v>
      </c>
      <c r="C2194" t="s">
        <v>44</v>
      </c>
      <c r="D2194" t="s">
        <v>55</v>
      </c>
      <c r="E2194" t="s">
        <v>307</v>
      </c>
      <c r="F2194" t="s">
        <v>307</v>
      </c>
      <c r="G2194" t="s">
        <v>307</v>
      </c>
      <c r="H2194" t="s">
        <v>307</v>
      </c>
      <c r="I2194" t="s">
        <v>307</v>
      </c>
      <c r="J2194" t="s">
        <v>307</v>
      </c>
      <c r="K2194" t="s">
        <v>307</v>
      </c>
      <c r="L2194" t="s">
        <v>307</v>
      </c>
      <c r="M2194" t="s">
        <v>307</v>
      </c>
      <c r="N2194" t="s">
        <v>307</v>
      </c>
      <c r="O2194" t="s">
        <v>307</v>
      </c>
      <c r="P2194" t="s">
        <v>307</v>
      </c>
      <c r="Q2194" t="s">
        <v>307</v>
      </c>
      <c r="R2194" t="s">
        <v>307</v>
      </c>
      <c r="S2194" t="s">
        <v>307</v>
      </c>
      <c r="T2194" t="s">
        <v>307</v>
      </c>
      <c r="U2194" t="s">
        <v>307</v>
      </c>
      <c r="V2194" t="s">
        <v>307</v>
      </c>
      <c r="W2194" t="s">
        <v>307</v>
      </c>
    </row>
    <row r="2195" spans="1:45" x14ac:dyDescent="0.25">
      <c r="A2195">
        <v>318</v>
      </c>
      <c r="B2195" t="s">
        <v>185</v>
      </c>
      <c r="C2195" t="s">
        <v>44</v>
      </c>
      <c r="D2195" t="s">
        <v>56</v>
      </c>
      <c r="E2195" t="s">
        <v>307</v>
      </c>
      <c r="F2195" t="s">
        <v>307</v>
      </c>
      <c r="G2195" t="s">
        <v>307</v>
      </c>
      <c r="H2195" t="s">
        <v>307</v>
      </c>
      <c r="I2195" t="s">
        <v>307</v>
      </c>
      <c r="J2195" t="s">
        <v>307</v>
      </c>
      <c r="K2195" t="s">
        <v>307</v>
      </c>
      <c r="L2195" t="s">
        <v>307</v>
      </c>
      <c r="M2195" t="s">
        <v>307</v>
      </c>
      <c r="N2195" t="s">
        <v>307</v>
      </c>
      <c r="O2195" t="s">
        <v>307</v>
      </c>
      <c r="P2195" t="s">
        <v>307</v>
      </c>
      <c r="Q2195" t="s">
        <v>307</v>
      </c>
      <c r="R2195" t="s">
        <v>307</v>
      </c>
      <c r="S2195" t="s">
        <v>307</v>
      </c>
      <c r="T2195" t="s">
        <v>307</v>
      </c>
      <c r="U2195" t="s">
        <v>307</v>
      </c>
      <c r="V2195" t="s">
        <v>307</v>
      </c>
      <c r="W2195" t="s">
        <v>307</v>
      </c>
    </row>
    <row r="2196" spans="1:45" x14ac:dyDescent="0.25">
      <c r="A2196">
        <v>318</v>
      </c>
      <c r="B2196" t="s">
        <v>185</v>
      </c>
      <c r="C2196" t="s">
        <v>44</v>
      </c>
      <c r="D2196" t="s">
        <v>57</v>
      </c>
      <c r="E2196" t="s">
        <v>307</v>
      </c>
      <c r="F2196" t="s">
        <v>307</v>
      </c>
      <c r="G2196" t="s">
        <v>307</v>
      </c>
      <c r="H2196" t="s">
        <v>307</v>
      </c>
      <c r="I2196" t="s">
        <v>307</v>
      </c>
      <c r="J2196" t="s">
        <v>307</v>
      </c>
      <c r="K2196" t="s">
        <v>307</v>
      </c>
      <c r="L2196" t="s">
        <v>307</v>
      </c>
      <c r="M2196" t="s">
        <v>307</v>
      </c>
      <c r="N2196" t="s">
        <v>307</v>
      </c>
      <c r="O2196" t="s">
        <v>307</v>
      </c>
      <c r="P2196" t="s">
        <v>307</v>
      </c>
      <c r="Q2196" t="s">
        <v>307</v>
      </c>
      <c r="R2196" t="s">
        <v>307</v>
      </c>
      <c r="S2196" t="s">
        <v>307</v>
      </c>
      <c r="T2196" t="s">
        <v>307</v>
      </c>
      <c r="U2196" t="s">
        <v>307</v>
      </c>
      <c r="V2196" t="s">
        <v>307</v>
      </c>
      <c r="W2196" t="s">
        <v>307</v>
      </c>
    </row>
    <row r="2197" spans="1:45" x14ac:dyDescent="0.25">
      <c r="A2197">
        <v>318</v>
      </c>
      <c r="B2197" t="s">
        <v>185</v>
      </c>
      <c r="C2197" t="s">
        <v>44</v>
      </c>
      <c r="D2197" t="s">
        <v>58</v>
      </c>
      <c r="E2197" t="s">
        <v>307</v>
      </c>
      <c r="F2197" t="s">
        <v>307</v>
      </c>
      <c r="G2197" t="s">
        <v>307</v>
      </c>
      <c r="H2197" t="s">
        <v>307</v>
      </c>
      <c r="I2197" t="s">
        <v>307</v>
      </c>
      <c r="J2197" t="s">
        <v>307</v>
      </c>
      <c r="K2197" t="s">
        <v>307</v>
      </c>
      <c r="L2197" t="s">
        <v>307</v>
      </c>
      <c r="M2197" t="s">
        <v>307</v>
      </c>
      <c r="N2197" t="s">
        <v>307</v>
      </c>
      <c r="O2197" t="s">
        <v>307</v>
      </c>
      <c r="P2197" t="s">
        <v>307</v>
      </c>
      <c r="Q2197" t="s">
        <v>307</v>
      </c>
      <c r="R2197" t="s">
        <v>307</v>
      </c>
      <c r="S2197" t="s">
        <v>307</v>
      </c>
      <c r="T2197" t="s">
        <v>307</v>
      </c>
      <c r="U2197" t="s">
        <v>307</v>
      </c>
      <c r="V2197" t="s">
        <v>307</v>
      </c>
      <c r="W2197" t="s">
        <v>307</v>
      </c>
    </row>
    <row r="2198" spans="1:45" x14ac:dyDescent="0.25">
      <c r="A2198">
        <v>318</v>
      </c>
      <c r="B2198" t="s">
        <v>185</v>
      </c>
      <c r="C2198" t="s">
        <v>44</v>
      </c>
      <c r="D2198" t="s">
        <v>59</v>
      </c>
      <c r="E2198" t="s">
        <v>307</v>
      </c>
      <c r="F2198" t="s">
        <v>307</v>
      </c>
      <c r="G2198" t="s">
        <v>307</v>
      </c>
      <c r="H2198" t="s">
        <v>307</v>
      </c>
      <c r="I2198" t="s">
        <v>307</v>
      </c>
      <c r="J2198" t="s">
        <v>307</v>
      </c>
      <c r="K2198" t="s">
        <v>307</v>
      </c>
      <c r="L2198" t="s">
        <v>307</v>
      </c>
      <c r="M2198" t="s">
        <v>307</v>
      </c>
      <c r="N2198" t="s">
        <v>307</v>
      </c>
      <c r="O2198" t="s">
        <v>307</v>
      </c>
      <c r="P2198" t="s">
        <v>307</v>
      </c>
      <c r="Q2198" t="s">
        <v>307</v>
      </c>
      <c r="R2198" t="s">
        <v>307</v>
      </c>
      <c r="S2198" t="s">
        <v>307</v>
      </c>
      <c r="T2198" t="s">
        <v>307</v>
      </c>
      <c r="U2198" t="s">
        <v>307</v>
      </c>
      <c r="V2198" t="s">
        <v>307</v>
      </c>
      <c r="W2198" t="s">
        <v>307</v>
      </c>
    </row>
    <row r="2199" spans="1:45" x14ac:dyDescent="0.25">
      <c r="A2199">
        <v>318</v>
      </c>
      <c r="B2199" t="s">
        <v>185</v>
      </c>
      <c r="C2199" t="s">
        <v>44</v>
      </c>
      <c r="D2199" t="s">
        <v>60</v>
      </c>
      <c r="E2199" t="s">
        <v>307</v>
      </c>
      <c r="F2199" t="s">
        <v>307</v>
      </c>
      <c r="G2199" t="s">
        <v>307</v>
      </c>
      <c r="H2199" t="s">
        <v>307</v>
      </c>
      <c r="I2199" t="s">
        <v>307</v>
      </c>
      <c r="J2199" t="s">
        <v>307</v>
      </c>
      <c r="K2199" t="s">
        <v>307</v>
      </c>
      <c r="L2199" t="s">
        <v>307</v>
      </c>
      <c r="M2199" t="s">
        <v>307</v>
      </c>
      <c r="N2199" t="s">
        <v>307</v>
      </c>
      <c r="O2199" t="s">
        <v>307</v>
      </c>
      <c r="P2199" t="s">
        <v>307</v>
      </c>
      <c r="Q2199" t="s">
        <v>307</v>
      </c>
      <c r="R2199" t="s">
        <v>307</v>
      </c>
      <c r="S2199" t="s">
        <v>307</v>
      </c>
      <c r="T2199" t="s">
        <v>307</v>
      </c>
      <c r="U2199" t="s">
        <v>307</v>
      </c>
      <c r="V2199" t="s">
        <v>307</v>
      </c>
      <c r="W2199" t="s">
        <v>307</v>
      </c>
    </row>
    <row r="2200" spans="1:45" x14ac:dyDescent="0.25">
      <c r="A2200">
        <v>318</v>
      </c>
      <c r="B2200" t="s">
        <v>185</v>
      </c>
      <c r="C2200" t="s">
        <v>44</v>
      </c>
      <c r="D2200" t="s">
        <v>61</v>
      </c>
      <c r="E2200" t="s">
        <v>307</v>
      </c>
      <c r="F2200" t="s">
        <v>307</v>
      </c>
      <c r="G2200" t="s">
        <v>307</v>
      </c>
      <c r="H2200" t="s">
        <v>307</v>
      </c>
      <c r="I2200" t="s">
        <v>307</v>
      </c>
      <c r="J2200" t="s">
        <v>307</v>
      </c>
      <c r="K2200" t="s">
        <v>307</v>
      </c>
      <c r="L2200" t="s">
        <v>307</v>
      </c>
      <c r="M2200" t="s">
        <v>307</v>
      </c>
      <c r="N2200" t="s">
        <v>307</v>
      </c>
      <c r="O2200" t="s">
        <v>307</v>
      </c>
      <c r="P2200" t="s">
        <v>307</v>
      </c>
      <c r="Q2200" t="s">
        <v>307</v>
      </c>
      <c r="R2200" t="s">
        <v>307</v>
      </c>
      <c r="S2200" t="s">
        <v>307</v>
      </c>
      <c r="T2200" t="s">
        <v>307</v>
      </c>
      <c r="U2200" t="s">
        <v>307</v>
      </c>
      <c r="V2200" t="s">
        <v>307</v>
      </c>
      <c r="W2200" t="s">
        <v>307</v>
      </c>
    </row>
    <row r="2201" spans="1:45" x14ac:dyDescent="0.25">
      <c r="A2201">
        <v>318</v>
      </c>
      <c r="B2201" t="s">
        <v>185</v>
      </c>
      <c r="C2201" t="s">
        <v>44</v>
      </c>
      <c r="D2201" t="s">
        <v>62</v>
      </c>
      <c r="E2201" t="s">
        <v>307</v>
      </c>
      <c r="F2201" t="s">
        <v>307</v>
      </c>
      <c r="G2201" t="s">
        <v>307</v>
      </c>
      <c r="H2201" t="s">
        <v>307</v>
      </c>
      <c r="I2201" t="s">
        <v>307</v>
      </c>
      <c r="J2201" t="s">
        <v>307</v>
      </c>
      <c r="K2201" t="s">
        <v>307</v>
      </c>
      <c r="L2201" t="s">
        <v>307</v>
      </c>
      <c r="M2201" t="s">
        <v>307</v>
      </c>
      <c r="N2201" t="s">
        <v>307</v>
      </c>
      <c r="O2201" t="s">
        <v>307</v>
      </c>
      <c r="P2201" t="s">
        <v>307</v>
      </c>
      <c r="Q2201" t="s">
        <v>307</v>
      </c>
      <c r="R2201" t="s">
        <v>307</v>
      </c>
      <c r="S2201" t="s">
        <v>307</v>
      </c>
      <c r="T2201" t="s">
        <v>307</v>
      </c>
      <c r="U2201" t="s">
        <v>307</v>
      </c>
      <c r="V2201" t="s">
        <v>307</v>
      </c>
      <c r="W2201" t="s">
        <v>307</v>
      </c>
    </row>
    <row r="2202" spans="1:45" x14ac:dyDescent="0.25">
      <c r="A2202">
        <v>318</v>
      </c>
      <c r="B2202" t="s">
        <v>185</v>
      </c>
      <c r="C2202" t="s">
        <v>38</v>
      </c>
      <c r="D2202" t="s">
        <v>47</v>
      </c>
      <c r="E2202" t="s">
        <v>307</v>
      </c>
      <c r="F2202" t="s">
        <v>307</v>
      </c>
      <c r="G2202" t="s">
        <v>307</v>
      </c>
      <c r="H2202" t="s">
        <v>307</v>
      </c>
      <c r="I2202" t="s">
        <v>307</v>
      </c>
      <c r="J2202" t="s">
        <v>307</v>
      </c>
      <c r="K2202" t="s">
        <v>307</v>
      </c>
      <c r="L2202" t="s">
        <v>307</v>
      </c>
      <c r="M2202" t="s">
        <v>307</v>
      </c>
      <c r="N2202" t="s">
        <v>307</v>
      </c>
      <c r="O2202" t="s">
        <v>307</v>
      </c>
      <c r="P2202" t="s">
        <v>307</v>
      </c>
      <c r="Q2202" t="s">
        <v>307</v>
      </c>
      <c r="R2202" t="s">
        <v>307</v>
      </c>
      <c r="S2202" t="s">
        <v>307</v>
      </c>
      <c r="T2202" t="s">
        <v>307</v>
      </c>
      <c r="U2202" t="s">
        <v>307</v>
      </c>
      <c r="V2202" t="s">
        <v>307</v>
      </c>
      <c r="W2202" t="s">
        <v>307</v>
      </c>
      <c r="X2202" t="s">
        <v>307</v>
      </c>
      <c r="Y2202" t="s">
        <v>307</v>
      </c>
      <c r="Z2202" t="s">
        <v>307</v>
      </c>
      <c r="AA2202" t="s">
        <v>307</v>
      </c>
      <c r="AB2202" t="s">
        <v>307</v>
      </c>
      <c r="AC2202" t="s">
        <v>307</v>
      </c>
      <c r="AD2202" t="s">
        <v>307</v>
      </c>
      <c r="AE2202" t="s">
        <v>307</v>
      </c>
      <c r="AF2202" t="s">
        <v>307</v>
      </c>
      <c r="AG2202" t="s">
        <v>307</v>
      </c>
      <c r="AH2202" t="s">
        <v>307</v>
      </c>
      <c r="AI2202" t="s">
        <v>307</v>
      </c>
      <c r="AJ2202" t="s">
        <v>307</v>
      </c>
      <c r="AK2202" t="s">
        <v>307</v>
      </c>
      <c r="AL2202" t="s">
        <v>307</v>
      </c>
      <c r="AM2202" t="s">
        <v>307</v>
      </c>
      <c r="AN2202" t="s">
        <v>307</v>
      </c>
      <c r="AO2202" t="s">
        <v>307</v>
      </c>
      <c r="AP2202" t="s">
        <v>307</v>
      </c>
      <c r="AQ2202" t="s">
        <v>307</v>
      </c>
      <c r="AR2202" t="s">
        <v>307</v>
      </c>
      <c r="AS2202" t="s">
        <v>307</v>
      </c>
    </row>
    <row r="2203" spans="1:45" x14ac:dyDescent="0.25">
      <c r="A2203">
        <v>318</v>
      </c>
      <c r="B2203" t="s">
        <v>185</v>
      </c>
      <c r="C2203" t="s">
        <v>38</v>
      </c>
      <c r="D2203" t="s">
        <v>48</v>
      </c>
      <c r="E2203" t="s">
        <v>307</v>
      </c>
      <c r="F2203" t="s">
        <v>307</v>
      </c>
      <c r="G2203" t="s">
        <v>307</v>
      </c>
      <c r="H2203" t="s">
        <v>307</v>
      </c>
      <c r="I2203" t="s">
        <v>307</v>
      </c>
      <c r="J2203" t="s">
        <v>307</v>
      </c>
      <c r="K2203" t="s">
        <v>307</v>
      </c>
      <c r="L2203" t="s">
        <v>307</v>
      </c>
      <c r="M2203" t="s">
        <v>307</v>
      </c>
      <c r="N2203" t="s">
        <v>307</v>
      </c>
      <c r="O2203" t="s">
        <v>307</v>
      </c>
      <c r="P2203" t="s">
        <v>307</v>
      </c>
      <c r="Q2203" t="s">
        <v>307</v>
      </c>
      <c r="R2203" t="s">
        <v>307</v>
      </c>
      <c r="S2203" t="s">
        <v>307</v>
      </c>
      <c r="T2203" t="s">
        <v>307</v>
      </c>
      <c r="U2203" t="s">
        <v>307</v>
      </c>
      <c r="V2203" t="s">
        <v>307</v>
      </c>
      <c r="W2203" t="s">
        <v>307</v>
      </c>
      <c r="X2203" t="s">
        <v>307</v>
      </c>
      <c r="Y2203" t="s">
        <v>307</v>
      </c>
      <c r="Z2203" t="s">
        <v>307</v>
      </c>
      <c r="AA2203" t="s">
        <v>307</v>
      </c>
      <c r="AB2203" t="s">
        <v>307</v>
      </c>
      <c r="AC2203" t="s">
        <v>307</v>
      </c>
      <c r="AD2203" t="s">
        <v>307</v>
      </c>
      <c r="AE2203" t="s">
        <v>307</v>
      </c>
      <c r="AF2203" t="s">
        <v>307</v>
      </c>
      <c r="AG2203" t="s">
        <v>307</v>
      </c>
      <c r="AH2203" t="s">
        <v>307</v>
      </c>
      <c r="AI2203" t="s">
        <v>307</v>
      </c>
      <c r="AJ2203" t="s">
        <v>307</v>
      </c>
      <c r="AK2203" t="s">
        <v>307</v>
      </c>
      <c r="AL2203" t="s">
        <v>307</v>
      </c>
      <c r="AM2203" t="s">
        <v>307</v>
      </c>
      <c r="AN2203" t="s">
        <v>307</v>
      </c>
      <c r="AO2203" t="s">
        <v>307</v>
      </c>
      <c r="AP2203" t="s">
        <v>307</v>
      </c>
      <c r="AQ2203" t="s">
        <v>307</v>
      </c>
      <c r="AR2203" t="s">
        <v>307</v>
      </c>
      <c r="AS2203" t="s">
        <v>307</v>
      </c>
    </row>
    <row r="2204" spans="1:45" x14ac:dyDescent="0.25">
      <c r="A2204">
        <v>318</v>
      </c>
      <c r="B2204" t="s">
        <v>185</v>
      </c>
      <c r="C2204" t="s">
        <v>38</v>
      </c>
      <c r="D2204" t="s">
        <v>49</v>
      </c>
      <c r="E2204" t="s">
        <v>307</v>
      </c>
      <c r="F2204" t="s">
        <v>307</v>
      </c>
      <c r="G2204" t="s">
        <v>307</v>
      </c>
      <c r="H2204" t="s">
        <v>307</v>
      </c>
      <c r="I2204" t="s">
        <v>307</v>
      </c>
      <c r="J2204" t="s">
        <v>307</v>
      </c>
      <c r="K2204" t="s">
        <v>307</v>
      </c>
      <c r="L2204" t="s">
        <v>307</v>
      </c>
      <c r="M2204" t="s">
        <v>307</v>
      </c>
      <c r="N2204" t="s">
        <v>307</v>
      </c>
      <c r="O2204" t="s">
        <v>307</v>
      </c>
      <c r="P2204" t="s">
        <v>307</v>
      </c>
      <c r="Q2204" t="s">
        <v>307</v>
      </c>
      <c r="R2204" t="s">
        <v>307</v>
      </c>
      <c r="S2204" t="s">
        <v>307</v>
      </c>
      <c r="T2204" t="s">
        <v>307</v>
      </c>
      <c r="U2204" t="s">
        <v>307</v>
      </c>
      <c r="V2204" t="s">
        <v>307</v>
      </c>
      <c r="W2204" t="s">
        <v>307</v>
      </c>
      <c r="X2204" t="s">
        <v>307</v>
      </c>
      <c r="Y2204" t="s">
        <v>307</v>
      </c>
      <c r="Z2204" t="s">
        <v>307</v>
      </c>
      <c r="AA2204" t="s">
        <v>307</v>
      </c>
      <c r="AB2204" t="s">
        <v>307</v>
      </c>
      <c r="AC2204" t="s">
        <v>307</v>
      </c>
      <c r="AD2204" t="s">
        <v>307</v>
      </c>
      <c r="AE2204" t="s">
        <v>307</v>
      </c>
      <c r="AF2204" t="s">
        <v>307</v>
      </c>
      <c r="AG2204" t="s">
        <v>307</v>
      </c>
      <c r="AH2204" t="s">
        <v>307</v>
      </c>
      <c r="AI2204" t="s">
        <v>307</v>
      </c>
      <c r="AJ2204" t="s">
        <v>307</v>
      </c>
      <c r="AK2204" t="s">
        <v>307</v>
      </c>
      <c r="AL2204" t="s">
        <v>307</v>
      </c>
      <c r="AM2204" t="s">
        <v>307</v>
      </c>
      <c r="AN2204" t="s">
        <v>307</v>
      </c>
      <c r="AO2204" t="s">
        <v>307</v>
      </c>
      <c r="AP2204" t="s">
        <v>307</v>
      </c>
      <c r="AQ2204" t="s">
        <v>307</v>
      </c>
      <c r="AR2204" t="s">
        <v>307</v>
      </c>
      <c r="AS2204" t="s">
        <v>307</v>
      </c>
    </row>
    <row r="2205" spans="1:45" x14ac:dyDescent="0.25">
      <c r="A2205">
        <v>318</v>
      </c>
      <c r="B2205" t="s">
        <v>185</v>
      </c>
      <c r="C2205" t="s">
        <v>450</v>
      </c>
      <c r="D2205" t="s">
        <v>48</v>
      </c>
      <c r="E2205" t="s">
        <v>307</v>
      </c>
      <c r="F2205" t="s">
        <v>307</v>
      </c>
      <c r="G2205" t="s">
        <v>307</v>
      </c>
      <c r="H2205" t="s">
        <v>307</v>
      </c>
      <c r="I2205" t="s">
        <v>307</v>
      </c>
      <c r="J2205" t="s">
        <v>307</v>
      </c>
      <c r="K2205" t="s">
        <v>307</v>
      </c>
      <c r="L2205" t="s">
        <v>307</v>
      </c>
      <c r="M2205" t="s">
        <v>307</v>
      </c>
      <c r="N2205" t="s">
        <v>307</v>
      </c>
      <c r="O2205" t="s">
        <v>307</v>
      </c>
      <c r="P2205" t="s">
        <v>307</v>
      </c>
      <c r="Q2205" t="s">
        <v>307</v>
      </c>
      <c r="R2205" t="s">
        <v>307</v>
      </c>
    </row>
    <row r="2206" spans="1:45" x14ac:dyDescent="0.25">
      <c r="A2206">
        <v>318</v>
      </c>
      <c r="B2206" t="s">
        <v>185</v>
      </c>
      <c r="C2206" t="s">
        <v>449</v>
      </c>
      <c r="D2206" t="s">
        <v>48</v>
      </c>
      <c r="E2206" t="s">
        <v>307</v>
      </c>
      <c r="F2206" t="s">
        <v>307</v>
      </c>
      <c r="G2206" t="s">
        <v>307</v>
      </c>
      <c r="H2206" t="s">
        <v>307</v>
      </c>
      <c r="I2206" t="s">
        <v>307</v>
      </c>
      <c r="J2206" t="s">
        <v>307</v>
      </c>
      <c r="K2206" t="s">
        <v>307</v>
      </c>
      <c r="L2206" t="s">
        <v>307</v>
      </c>
      <c r="M2206" t="s">
        <v>307</v>
      </c>
      <c r="N2206" t="s">
        <v>307</v>
      </c>
      <c r="O2206" t="s">
        <v>307</v>
      </c>
      <c r="P2206" t="s">
        <v>307</v>
      </c>
      <c r="Q2206" t="s">
        <v>307</v>
      </c>
      <c r="R2206" t="s">
        <v>307</v>
      </c>
    </row>
    <row r="2207" spans="1:45" x14ac:dyDescent="0.25">
      <c r="A2207">
        <v>318</v>
      </c>
      <c r="B2207" t="s">
        <v>185</v>
      </c>
      <c r="C2207" t="s">
        <v>475</v>
      </c>
      <c r="D2207" t="s">
        <v>48</v>
      </c>
      <c r="E2207" t="s">
        <v>307</v>
      </c>
      <c r="F2207" t="s">
        <v>307</v>
      </c>
      <c r="G2207" t="s">
        <v>307</v>
      </c>
    </row>
    <row r="2208" spans="1:45" x14ac:dyDescent="0.25">
      <c r="A2208">
        <v>318</v>
      </c>
      <c r="B2208" t="s">
        <v>185</v>
      </c>
      <c r="C2208" t="s">
        <v>42</v>
      </c>
      <c r="D2208" t="s">
        <v>48</v>
      </c>
      <c r="E2208" t="s">
        <v>307</v>
      </c>
      <c r="F2208" t="s">
        <v>307</v>
      </c>
      <c r="G2208" t="s">
        <v>307</v>
      </c>
      <c r="H2208" t="s">
        <v>307</v>
      </c>
      <c r="I2208" t="s">
        <v>307</v>
      </c>
      <c r="J2208" t="s">
        <v>307</v>
      </c>
      <c r="K2208" t="s">
        <v>307</v>
      </c>
      <c r="L2208" t="s">
        <v>307</v>
      </c>
      <c r="M2208" t="s">
        <v>307</v>
      </c>
      <c r="N2208" t="s">
        <v>307</v>
      </c>
      <c r="O2208" t="s">
        <v>307</v>
      </c>
      <c r="P2208" t="s">
        <v>307</v>
      </c>
      <c r="Q2208" t="s">
        <v>307</v>
      </c>
      <c r="R2208" t="s">
        <v>307</v>
      </c>
      <c r="S2208" t="s">
        <v>307</v>
      </c>
      <c r="T2208" t="s">
        <v>307</v>
      </c>
      <c r="U2208" t="s">
        <v>307</v>
      </c>
      <c r="V2208" t="s">
        <v>307</v>
      </c>
      <c r="W2208" t="s">
        <v>307</v>
      </c>
      <c r="X2208" t="s">
        <v>307</v>
      </c>
      <c r="Y2208" t="s">
        <v>307</v>
      </c>
      <c r="Z2208" t="s">
        <v>307</v>
      </c>
    </row>
    <row r="2209" spans="1:45" x14ac:dyDescent="0.25">
      <c r="A2209">
        <v>319</v>
      </c>
      <c r="B2209" t="s">
        <v>186</v>
      </c>
      <c r="C2209" t="s">
        <v>43</v>
      </c>
      <c r="D2209" t="s">
        <v>54</v>
      </c>
      <c r="E2209" t="s">
        <v>307</v>
      </c>
      <c r="F2209" t="s">
        <v>307</v>
      </c>
      <c r="G2209" t="s">
        <v>307</v>
      </c>
      <c r="H2209" t="s">
        <v>307</v>
      </c>
      <c r="I2209" t="s">
        <v>307</v>
      </c>
      <c r="J2209" t="s">
        <v>307</v>
      </c>
      <c r="K2209" t="s">
        <v>307</v>
      </c>
      <c r="L2209" t="s">
        <v>307</v>
      </c>
      <c r="M2209" t="s">
        <v>307</v>
      </c>
      <c r="N2209" t="s">
        <v>307</v>
      </c>
      <c r="O2209" t="s">
        <v>307</v>
      </c>
      <c r="P2209" t="s">
        <v>307</v>
      </c>
      <c r="Q2209" t="s">
        <v>307</v>
      </c>
      <c r="R2209" t="s">
        <v>307</v>
      </c>
      <c r="S2209" t="s">
        <v>307</v>
      </c>
      <c r="T2209" t="s">
        <v>307</v>
      </c>
      <c r="U2209" t="s">
        <v>307</v>
      </c>
      <c r="V2209" t="s">
        <v>307</v>
      </c>
      <c r="W2209" t="s">
        <v>307</v>
      </c>
    </row>
    <row r="2210" spans="1:45" x14ac:dyDescent="0.25">
      <c r="A2210">
        <v>319</v>
      </c>
      <c r="B2210" t="s">
        <v>186</v>
      </c>
      <c r="C2210" t="s">
        <v>43</v>
      </c>
      <c r="D2210" t="s">
        <v>55</v>
      </c>
      <c r="E2210" t="s">
        <v>307</v>
      </c>
      <c r="F2210" t="s">
        <v>307</v>
      </c>
      <c r="G2210" t="s">
        <v>307</v>
      </c>
      <c r="H2210" t="s">
        <v>307</v>
      </c>
      <c r="I2210" t="s">
        <v>307</v>
      </c>
      <c r="J2210" t="s">
        <v>307</v>
      </c>
      <c r="K2210" t="s">
        <v>307</v>
      </c>
      <c r="L2210" t="s">
        <v>307</v>
      </c>
      <c r="M2210" t="s">
        <v>307</v>
      </c>
      <c r="N2210" t="s">
        <v>307</v>
      </c>
      <c r="O2210" t="s">
        <v>307</v>
      </c>
      <c r="P2210" t="s">
        <v>307</v>
      </c>
      <c r="Q2210" t="s">
        <v>307</v>
      </c>
      <c r="R2210" t="s">
        <v>307</v>
      </c>
      <c r="S2210" t="s">
        <v>307</v>
      </c>
      <c r="T2210" t="s">
        <v>307</v>
      </c>
      <c r="U2210" t="s">
        <v>307</v>
      </c>
      <c r="V2210" t="s">
        <v>307</v>
      </c>
      <c r="W2210" t="s">
        <v>307</v>
      </c>
    </row>
    <row r="2211" spans="1:45" x14ac:dyDescent="0.25">
      <c r="A2211">
        <v>319</v>
      </c>
      <c r="B2211" t="s">
        <v>186</v>
      </c>
      <c r="C2211" t="s">
        <v>43</v>
      </c>
      <c r="D2211" t="s">
        <v>56</v>
      </c>
      <c r="E2211" t="s">
        <v>307</v>
      </c>
      <c r="F2211" t="s">
        <v>307</v>
      </c>
      <c r="G2211" t="s">
        <v>307</v>
      </c>
      <c r="H2211" t="s">
        <v>307</v>
      </c>
      <c r="I2211" t="s">
        <v>307</v>
      </c>
      <c r="J2211" t="s">
        <v>307</v>
      </c>
      <c r="K2211" t="s">
        <v>307</v>
      </c>
      <c r="L2211" t="s">
        <v>307</v>
      </c>
      <c r="M2211" t="s">
        <v>307</v>
      </c>
      <c r="N2211" t="s">
        <v>307</v>
      </c>
      <c r="O2211" t="s">
        <v>307</v>
      </c>
      <c r="P2211" t="s">
        <v>307</v>
      </c>
      <c r="Q2211" t="s">
        <v>307</v>
      </c>
      <c r="R2211" t="s">
        <v>307</v>
      </c>
      <c r="S2211" t="s">
        <v>307</v>
      </c>
      <c r="T2211" t="s">
        <v>307</v>
      </c>
      <c r="U2211" t="s">
        <v>307</v>
      </c>
      <c r="V2211" t="s">
        <v>307</v>
      </c>
      <c r="W2211" t="s">
        <v>307</v>
      </c>
    </row>
    <row r="2212" spans="1:45" x14ac:dyDescent="0.25">
      <c r="A2212">
        <v>319</v>
      </c>
      <c r="B2212" t="s">
        <v>186</v>
      </c>
      <c r="C2212" t="s">
        <v>43</v>
      </c>
      <c r="D2212" t="s">
        <v>57</v>
      </c>
      <c r="E2212" t="s">
        <v>307</v>
      </c>
      <c r="F2212" t="s">
        <v>307</v>
      </c>
      <c r="G2212" t="s">
        <v>307</v>
      </c>
      <c r="H2212" t="s">
        <v>307</v>
      </c>
      <c r="I2212" t="s">
        <v>307</v>
      </c>
      <c r="J2212" t="s">
        <v>307</v>
      </c>
      <c r="K2212" t="s">
        <v>307</v>
      </c>
      <c r="L2212" t="s">
        <v>307</v>
      </c>
      <c r="M2212" t="s">
        <v>307</v>
      </c>
      <c r="N2212" t="s">
        <v>307</v>
      </c>
      <c r="O2212" t="s">
        <v>307</v>
      </c>
      <c r="P2212" t="s">
        <v>307</v>
      </c>
      <c r="Q2212" t="s">
        <v>307</v>
      </c>
      <c r="R2212" t="s">
        <v>307</v>
      </c>
      <c r="S2212" t="s">
        <v>307</v>
      </c>
      <c r="T2212" t="s">
        <v>307</v>
      </c>
      <c r="U2212" t="s">
        <v>307</v>
      </c>
      <c r="V2212" t="s">
        <v>307</v>
      </c>
      <c r="W2212" t="s">
        <v>307</v>
      </c>
    </row>
    <row r="2213" spans="1:45" x14ac:dyDescent="0.25">
      <c r="A2213">
        <v>319</v>
      </c>
      <c r="B2213" t="s">
        <v>186</v>
      </c>
      <c r="C2213" t="s">
        <v>43</v>
      </c>
      <c r="D2213" t="s">
        <v>58</v>
      </c>
      <c r="E2213" t="s">
        <v>307</v>
      </c>
      <c r="F2213" t="s">
        <v>307</v>
      </c>
      <c r="G2213" t="s">
        <v>307</v>
      </c>
      <c r="H2213" t="s">
        <v>307</v>
      </c>
      <c r="I2213" t="s">
        <v>307</v>
      </c>
      <c r="J2213" t="s">
        <v>307</v>
      </c>
      <c r="K2213" t="s">
        <v>307</v>
      </c>
      <c r="L2213" t="s">
        <v>307</v>
      </c>
      <c r="M2213" t="s">
        <v>307</v>
      </c>
      <c r="N2213" t="s">
        <v>307</v>
      </c>
      <c r="O2213" t="s">
        <v>307</v>
      </c>
      <c r="P2213" t="s">
        <v>307</v>
      </c>
      <c r="Q2213" t="s">
        <v>307</v>
      </c>
      <c r="R2213" t="s">
        <v>307</v>
      </c>
      <c r="S2213" t="s">
        <v>307</v>
      </c>
      <c r="T2213" t="s">
        <v>307</v>
      </c>
      <c r="U2213" t="s">
        <v>307</v>
      </c>
      <c r="V2213" t="s">
        <v>307</v>
      </c>
      <c r="W2213" t="s">
        <v>307</v>
      </c>
    </row>
    <row r="2214" spans="1:45" x14ac:dyDescent="0.25">
      <c r="A2214">
        <v>319</v>
      </c>
      <c r="B2214" t="s">
        <v>186</v>
      </c>
      <c r="C2214" t="s">
        <v>43</v>
      </c>
      <c r="D2214" t="s">
        <v>59</v>
      </c>
      <c r="E2214" t="s">
        <v>307</v>
      </c>
      <c r="F2214" t="s">
        <v>307</v>
      </c>
      <c r="G2214" t="s">
        <v>307</v>
      </c>
      <c r="H2214" t="s">
        <v>307</v>
      </c>
      <c r="I2214" t="s">
        <v>307</v>
      </c>
      <c r="J2214" t="s">
        <v>307</v>
      </c>
      <c r="K2214" t="s">
        <v>307</v>
      </c>
      <c r="L2214" t="s">
        <v>307</v>
      </c>
      <c r="M2214" t="s">
        <v>307</v>
      </c>
      <c r="N2214" t="s">
        <v>307</v>
      </c>
      <c r="O2214" t="s">
        <v>307</v>
      </c>
      <c r="P2214" t="s">
        <v>307</v>
      </c>
      <c r="Q2214" t="s">
        <v>307</v>
      </c>
      <c r="R2214" t="s">
        <v>307</v>
      </c>
      <c r="S2214" t="s">
        <v>307</v>
      </c>
      <c r="T2214" t="s">
        <v>307</v>
      </c>
      <c r="U2214" t="s">
        <v>307</v>
      </c>
      <c r="V2214" t="s">
        <v>307</v>
      </c>
      <c r="W2214" t="s">
        <v>307</v>
      </c>
    </row>
    <row r="2215" spans="1:45" x14ac:dyDescent="0.25">
      <c r="A2215">
        <v>319</v>
      </c>
      <c r="B2215" t="s">
        <v>186</v>
      </c>
      <c r="C2215" t="s">
        <v>43</v>
      </c>
      <c r="D2215" t="s">
        <v>60</v>
      </c>
      <c r="E2215" t="s">
        <v>307</v>
      </c>
      <c r="F2215" t="s">
        <v>307</v>
      </c>
      <c r="G2215" t="s">
        <v>307</v>
      </c>
      <c r="H2215" t="s">
        <v>307</v>
      </c>
      <c r="I2215" t="s">
        <v>307</v>
      </c>
      <c r="J2215" t="s">
        <v>307</v>
      </c>
      <c r="K2215" t="s">
        <v>307</v>
      </c>
      <c r="L2215" t="s">
        <v>307</v>
      </c>
      <c r="M2215" t="s">
        <v>307</v>
      </c>
      <c r="N2215" t="s">
        <v>307</v>
      </c>
      <c r="O2215" t="s">
        <v>307</v>
      </c>
      <c r="P2215" t="s">
        <v>307</v>
      </c>
      <c r="Q2215" t="s">
        <v>307</v>
      </c>
      <c r="R2215" t="s">
        <v>307</v>
      </c>
      <c r="S2215" t="s">
        <v>307</v>
      </c>
      <c r="T2215" t="s">
        <v>307</v>
      </c>
      <c r="U2215" t="s">
        <v>307</v>
      </c>
      <c r="V2215" t="s">
        <v>307</v>
      </c>
      <c r="W2215" t="s">
        <v>307</v>
      </c>
    </row>
    <row r="2216" spans="1:45" x14ac:dyDescent="0.25">
      <c r="A2216">
        <v>319</v>
      </c>
      <c r="B2216" t="s">
        <v>186</v>
      </c>
      <c r="C2216" t="s">
        <v>43</v>
      </c>
      <c r="D2216" t="s">
        <v>61</v>
      </c>
      <c r="E2216" t="s">
        <v>307</v>
      </c>
      <c r="F2216" t="s">
        <v>307</v>
      </c>
      <c r="G2216" t="s">
        <v>307</v>
      </c>
      <c r="H2216" t="s">
        <v>307</v>
      </c>
      <c r="I2216" t="s">
        <v>307</v>
      </c>
      <c r="J2216" t="s">
        <v>307</v>
      </c>
      <c r="K2216" t="s">
        <v>307</v>
      </c>
      <c r="L2216" t="s">
        <v>307</v>
      </c>
      <c r="M2216" t="s">
        <v>307</v>
      </c>
      <c r="N2216" t="s">
        <v>307</v>
      </c>
      <c r="O2216" t="s">
        <v>307</v>
      </c>
      <c r="P2216" t="s">
        <v>307</v>
      </c>
      <c r="Q2216" t="s">
        <v>307</v>
      </c>
      <c r="R2216" t="s">
        <v>307</v>
      </c>
      <c r="S2216" t="s">
        <v>307</v>
      </c>
      <c r="T2216" t="s">
        <v>307</v>
      </c>
      <c r="U2216" t="s">
        <v>307</v>
      </c>
      <c r="V2216" t="s">
        <v>307</v>
      </c>
      <c r="W2216" t="s">
        <v>307</v>
      </c>
    </row>
    <row r="2217" spans="1:45" x14ac:dyDescent="0.25">
      <c r="A2217">
        <v>319</v>
      </c>
      <c r="B2217" t="s">
        <v>186</v>
      </c>
      <c r="C2217" t="s">
        <v>43</v>
      </c>
      <c r="D2217" t="s">
        <v>62</v>
      </c>
      <c r="E2217" t="s">
        <v>307</v>
      </c>
      <c r="F2217" t="s">
        <v>307</v>
      </c>
      <c r="G2217" t="s">
        <v>307</v>
      </c>
      <c r="H2217" t="s">
        <v>307</v>
      </c>
      <c r="I2217" t="s">
        <v>307</v>
      </c>
      <c r="J2217" t="s">
        <v>307</v>
      </c>
      <c r="K2217" t="s">
        <v>307</v>
      </c>
      <c r="L2217" t="s">
        <v>307</v>
      </c>
      <c r="M2217" t="s">
        <v>307</v>
      </c>
      <c r="N2217" t="s">
        <v>307</v>
      </c>
      <c r="O2217" t="s">
        <v>307</v>
      </c>
      <c r="P2217" t="s">
        <v>307</v>
      </c>
      <c r="Q2217" t="s">
        <v>307</v>
      </c>
      <c r="R2217" t="s">
        <v>307</v>
      </c>
      <c r="S2217" t="s">
        <v>307</v>
      </c>
      <c r="T2217" t="s">
        <v>307</v>
      </c>
      <c r="U2217" t="s">
        <v>307</v>
      </c>
      <c r="V2217" t="s">
        <v>307</v>
      </c>
      <c r="W2217" t="s">
        <v>307</v>
      </c>
    </row>
    <row r="2218" spans="1:45" x14ac:dyDescent="0.25">
      <c r="A2218">
        <v>319</v>
      </c>
      <c r="B2218" t="s">
        <v>186</v>
      </c>
      <c r="C2218" t="s">
        <v>36</v>
      </c>
      <c r="D2218" t="s">
        <v>47</v>
      </c>
      <c r="E2218" t="s">
        <v>307</v>
      </c>
      <c r="F2218" t="s">
        <v>307</v>
      </c>
      <c r="G2218" t="s">
        <v>307</v>
      </c>
      <c r="H2218" t="s">
        <v>307</v>
      </c>
      <c r="I2218" t="s">
        <v>307</v>
      </c>
      <c r="J2218" t="s">
        <v>307</v>
      </c>
      <c r="K2218" t="s">
        <v>307</v>
      </c>
      <c r="L2218" t="s">
        <v>307</v>
      </c>
      <c r="M2218" t="s">
        <v>307</v>
      </c>
      <c r="N2218" t="s">
        <v>307</v>
      </c>
      <c r="O2218" t="s">
        <v>307</v>
      </c>
      <c r="P2218" t="s">
        <v>307</v>
      </c>
      <c r="Q2218" t="s">
        <v>307</v>
      </c>
      <c r="R2218" t="s">
        <v>307</v>
      </c>
      <c r="S2218" t="s">
        <v>307</v>
      </c>
      <c r="T2218" t="s">
        <v>307</v>
      </c>
      <c r="U2218" t="s">
        <v>307</v>
      </c>
      <c r="V2218" t="s">
        <v>307</v>
      </c>
      <c r="W2218" t="s">
        <v>307</v>
      </c>
      <c r="X2218" t="s">
        <v>307</v>
      </c>
      <c r="Y2218" t="s">
        <v>307</v>
      </c>
      <c r="Z2218" t="s">
        <v>307</v>
      </c>
      <c r="AA2218" t="s">
        <v>307</v>
      </c>
      <c r="AB2218" t="s">
        <v>307</v>
      </c>
      <c r="AC2218" t="s">
        <v>307</v>
      </c>
      <c r="AD2218" t="s">
        <v>307</v>
      </c>
      <c r="AE2218" t="s">
        <v>307</v>
      </c>
      <c r="AF2218" t="s">
        <v>307</v>
      </c>
      <c r="AG2218" t="s">
        <v>307</v>
      </c>
      <c r="AH2218" t="s">
        <v>307</v>
      </c>
      <c r="AI2218" t="s">
        <v>307</v>
      </c>
      <c r="AJ2218" t="s">
        <v>307</v>
      </c>
      <c r="AK2218" t="s">
        <v>307</v>
      </c>
      <c r="AL2218" t="s">
        <v>307</v>
      </c>
      <c r="AM2218" t="s">
        <v>307</v>
      </c>
      <c r="AN2218" t="s">
        <v>307</v>
      </c>
      <c r="AO2218" t="s">
        <v>307</v>
      </c>
      <c r="AP2218" t="s">
        <v>307</v>
      </c>
      <c r="AQ2218" t="s">
        <v>307</v>
      </c>
      <c r="AR2218" t="s">
        <v>307</v>
      </c>
      <c r="AS2218" t="s">
        <v>307</v>
      </c>
    </row>
    <row r="2219" spans="1:45" x14ac:dyDescent="0.25">
      <c r="A2219">
        <v>319</v>
      </c>
      <c r="B2219" t="s">
        <v>186</v>
      </c>
      <c r="C2219" t="s">
        <v>36</v>
      </c>
      <c r="D2219" t="s">
        <v>48</v>
      </c>
      <c r="E2219" t="s">
        <v>307</v>
      </c>
      <c r="F2219" t="s">
        <v>307</v>
      </c>
      <c r="G2219" t="s">
        <v>307</v>
      </c>
      <c r="H2219" t="s">
        <v>307</v>
      </c>
      <c r="I2219" t="s">
        <v>307</v>
      </c>
      <c r="J2219" t="s">
        <v>307</v>
      </c>
      <c r="K2219" t="s">
        <v>307</v>
      </c>
      <c r="L2219" t="s">
        <v>307</v>
      </c>
      <c r="M2219" t="s">
        <v>307</v>
      </c>
      <c r="N2219" t="s">
        <v>307</v>
      </c>
      <c r="O2219" t="s">
        <v>307</v>
      </c>
      <c r="P2219" t="s">
        <v>307</v>
      </c>
      <c r="Q2219" t="s">
        <v>307</v>
      </c>
      <c r="R2219" t="s">
        <v>307</v>
      </c>
      <c r="S2219" t="s">
        <v>307</v>
      </c>
      <c r="T2219" t="s">
        <v>307</v>
      </c>
      <c r="U2219" t="s">
        <v>307</v>
      </c>
      <c r="V2219" t="s">
        <v>307</v>
      </c>
      <c r="W2219" t="s">
        <v>307</v>
      </c>
      <c r="X2219" t="s">
        <v>307</v>
      </c>
      <c r="Y2219" t="s">
        <v>307</v>
      </c>
      <c r="Z2219" t="s">
        <v>307</v>
      </c>
      <c r="AA2219" t="s">
        <v>307</v>
      </c>
      <c r="AB2219" t="s">
        <v>307</v>
      </c>
      <c r="AC2219" t="s">
        <v>307</v>
      </c>
      <c r="AD2219" t="s">
        <v>307</v>
      </c>
      <c r="AE2219" t="s">
        <v>307</v>
      </c>
      <c r="AF2219" t="s">
        <v>307</v>
      </c>
      <c r="AG2219" t="s">
        <v>307</v>
      </c>
      <c r="AH2219" t="s">
        <v>307</v>
      </c>
      <c r="AI2219" t="s">
        <v>307</v>
      </c>
      <c r="AJ2219" t="s">
        <v>307</v>
      </c>
      <c r="AK2219" t="s">
        <v>307</v>
      </c>
      <c r="AL2219" t="s">
        <v>307</v>
      </c>
      <c r="AM2219" t="s">
        <v>307</v>
      </c>
      <c r="AN2219" t="s">
        <v>307</v>
      </c>
      <c r="AO2219" t="s">
        <v>307</v>
      </c>
      <c r="AP2219" t="s">
        <v>307</v>
      </c>
      <c r="AQ2219" t="s">
        <v>307</v>
      </c>
      <c r="AR2219" t="s">
        <v>307</v>
      </c>
      <c r="AS2219" t="s">
        <v>307</v>
      </c>
    </row>
    <row r="2220" spans="1:45" x14ac:dyDescent="0.25">
      <c r="A2220">
        <v>319</v>
      </c>
      <c r="B2220" t="s">
        <v>186</v>
      </c>
      <c r="C2220" t="s">
        <v>36</v>
      </c>
      <c r="D2220" t="s">
        <v>49</v>
      </c>
      <c r="E2220" t="s">
        <v>307</v>
      </c>
      <c r="F2220" t="s">
        <v>307</v>
      </c>
      <c r="G2220" t="s">
        <v>307</v>
      </c>
      <c r="H2220" t="s">
        <v>307</v>
      </c>
      <c r="I2220" t="s">
        <v>307</v>
      </c>
      <c r="J2220" t="s">
        <v>307</v>
      </c>
      <c r="K2220" t="s">
        <v>307</v>
      </c>
      <c r="L2220" t="s">
        <v>307</v>
      </c>
      <c r="M2220" t="s">
        <v>307</v>
      </c>
      <c r="N2220" t="s">
        <v>307</v>
      </c>
      <c r="O2220" t="s">
        <v>307</v>
      </c>
      <c r="P2220" t="s">
        <v>307</v>
      </c>
      <c r="Q2220" t="s">
        <v>307</v>
      </c>
      <c r="R2220" t="s">
        <v>307</v>
      </c>
      <c r="S2220" t="s">
        <v>307</v>
      </c>
      <c r="T2220" t="s">
        <v>307</v>
      </c>
      <c r="U2220" t="s">
        <v>307</v>
      </c>
      <c r="V2220" t="s">
        <v>307</v>
      </c>
      <c r="W2220" t="s">
        <v>307</v>
      </c>
      <c r="X2220" t="s">
        <v>307</v>
      </c>
      <c r="Y2220" t="s">
        <v>307</v>
      </c>
      <c r="Z2220" t="s">
        <v>307</v>
      </c>
      <c r="AA2220" t="s">
        <v>307</v>
      </c>
      <c r="AB2220" t="s">
        <v>307</v>
      </c>
      <c r="AC2220" t="s">
        <v>307</v>
      </c>
      <c r="AD2220" t="s">
        <v>307</v>
      </c>
      <c r="AE2220" t="s">
        <v>307</v>
      </c>
      <c r="AF2220" t="s">
        <v>307</v>
      </c>
      <c r="AG2220" t="s">
        <v>307</v>
      </c>
      <c r="AH2220" t="s">
        <v>307</v>
      </c>
      <c r="AI2220" t="s">
        <v>307</v>
      </c>
      <c r="AJ2220" t="s">
        <v>307</v>
      </c>
      <c r="AK2220" t="s">
        <v>307</v>
      </c>
      <c r="AL2220" t="s">
        <v>307</v>
      </c>
      <c r="AM2220" t="s">
        <v>307</v>
      </c>
      <c r="AN2220" t="s">
        <v>307</v>
      </c>
      <c r="AO2220" t="s">
        <v>307</v>
      </c>
      <c r="AP2220" t="s">
        <v>307</v>
      </c>
      <c r="AQ2220" t="s">
        <v>307</v>
      </c>
      <c r="AR2220" t="s">
        <v>307</v>
      </c>
      <c r="AS2220" t="s">
        <v>307</v>
      </c>
    </row>
    <row r="2221" spans="1:45" x14ac:dyDescent="0.25">
      <c r="A2221">
        <v>319</v>
      </c>
      <c r="B2221" t="s">
        <v>186</v>
      </c>
      <c r="C2221" t="s">
        <v>37</v>
      </c>
      <c r="D2221" t="s">
        <v>47</v>
      </c>
      <c r="E2221" t="s">
        <v>307</v>
      </c>
      <c r="F2221" t="s">
        <v>307</v>
      </c>
      <c r="G2221" t="s">
        <v>307</v>
      </c>
      <c r="H2221" t="s">
        <v>307</v>
      </c>
      <c r="I2221" t="s">
        <v>307</v>
      </c>
      <c r="J2221" t="s">
        <v>307</v>
      </c>
      <c r="K2221" t="s">
        <v>307</v>
      </c>
      <c r="L2221" t="s">
        <v>307</v>
      </c>
      <c r="M2221" t="s">
        <v>307</v>
      </c>
      <c r="N2221" t="s">
        <v>307</v>
      </c>
      <c r="O2221" t="s">
        <v>307</v>
      </c>
      <c r="P2221" t="s">
        <v>307</v>
      </c>
      <c r="Q2221" t="s">
        <v>307</v>
      </c>
      <c r="R2221" t="s">
        <v>307</v>
      </c>
      <c r="S2221" t="s">
        <v>307</v>
      </c>
      <c r="T2221" t="s">
        <v>307</v>
      </c>
      <c r="U2221" t="s">
        <v>307</v>
      </c>
      <c r="V2221" t="s">
        <v>307</v>
      </c>
      <c r="W2221" t="s">
        <v>307</v>
      </c>
      <c r="X2221" t="s">
        <v>307</v>
      </c>
      <c r="Y2221" t="s">
        <v>307</v>
      </c>
      <c r="Z2221" t="s">
        <v>307</v>
      </c>
      <c r="AA2221" t="s">
        <v>307</v>
      </c>
      <c r="AB2221" t="s">
        <v>307</v>
      </c>
      <c r="AC2221" t="s">
        <v>307</v>
      </c>
      <c r="AD2221" t="s">
        <v>307</v>
      </c>
      <c r="AE2221" t="s">
        <v>307</v>
      </c>
      <c r="AF2221" t="s">
        <v>307</v>
      </c>
      <c r="AG2221" t="s">
        <v>307</v>
      </c>
      <c r="AH2221" t="s">
        <v>307</v>
      </c>
      <c r="AI2221" t="s">
        <v>307</v>
      </c>
      <c r="AJ2221" t="s">
        <v>307</v>
      </c>
      <c r="AK2221" t="s">
        <v>307</v>
      </c>
      <c r="AL2221" t="s">
        <v>307</v>
      </c>
      <c r="AM2221" t="s">
        <v>307</v>
      </c>
      <c r="AN2221" t="s">
        <v>307</v>
      </c>
      <c r="AO2221" t="s">
        <v>307</v>
      </c>
      <c r="AP2221" t="s">
        <v>307</v>
      </c>
      <c r="AQ2221" t="s">
        <v>307</v>
      </c>
      <c r="AR2221" t="s">
        <v>307</v>
      </c>
      <c r="AS2221" t="s">
        <v>307</v>
      </c>
    </row>
    <row r="2222" spans="1:45" x14ac:dyDescent="0.25">
      <c r="A2222">
        <v>319</v>
      </c>
      <c r="B2222" t="s">
        <v>186</v>
      </c>
      <c r="C2222" t="s">
        <v>37</v>
      </c>
      <c r="D2222" t="s">
        <v>48</v>
      </c>
      <c r="E2222" t="s">
        <v>307</v>
      </c>
      <c r="F2222" t="s">
        <v>307</v>
      </c>
      <c r="G2222" t="s">
        <v>307</v>
      </c>
      <c r="H2222" t="s">
        <v>307</v>
      </c>
      <c r="I2222" t="s">
        <v>307</v>
      </c>
      <c r="J2222" t="s">
        <v>307</v>
      </c>
      <c r="K2222" t="s">
        <v>307</v>
      </c>
      <c r="L2222" t="s">
        <v>307</v>
      </c>
      <c r="M2222" t="s">
        <v>307</v>
      </c>
      <c r="N2222" t="s">
        <v>307</v>
      </c>
      <c r="O2222" t="s">
        <v>307</v>
      </c>
      <c r="P2222" t="s">
        <v>307</v>
      </c>
      <c r="Q2222" t="s">
        <v>307</v>
      </c>
      <c r="R2222" t="s">
        <v>307</v>
      </c>
      <c r="S2222" t="s">
        <v>307</v>
      </c>
      <c r="T2222" t="s">
        <v>307</v>
      </c>
      <c r="U2222" t="s">
        <v>307</v>
      </c>
      <c r="V2222" t="s">
        <v>307</v>
      </c>
      <c r="W2222" t="s">
        <v>307</v>
      </c>
      <c r="X2222" t="s">
        <v>307</v>
      </c>
      <c r="Y2222" t="s">
        <v>307</v>
      </c>
      <c r="Z2222" t="s">
        <v>307</v>
      </c>
      <c r="AA2222" t="s">
        <v>307</v>
      </c>
      <c r="AB2222" t="s">
        <v>307</v>
      </c>
      <c r="AC2222" t="s">
        <v>307</v>
      </c>
      <c r="AD2222" t="s">
        <v>307</v>
      </c>
      <c r="AE2222" t="s">
        <v>307</v>
      </c>
      <c r="AF2222" t="s">
        <v>307</v>
      </c>
      <c r="AG2222" t="s">
        <v>307</v>
      </c>
      <c r="AH2222" t="s">
        <v>307</v>
      </c>
      <c r="AI2222" t="s">
        <v>307</v>
      </c>
      <c r="AJ2222" t="s">
        <v>307</v>
      </c>
      <c r="AK2222" t="s">
        <v>307</v>
      </c>
      <c r="AL2222" t="s">
        <v>307</v>
      </c>
      <c r="AM2222" t="s">
        <v>307</v>
      </c>
      <c r="AN2222" t="s">
        <v>307</v>
      </c>
      <c r="AO2222" t="s">
        <v>307</v>
      </c>
      <c r="AP2222" t="s">
        <v>307</v>
      </c>
      <c r="AQ2222" t="s">
        <v>307</v>
      </c>
      <c r="AR2222" t="s">
        <v>307</v>
      </c>
      <c r="AS2222" t="s">
        <v>307</v>
      </c>
    </row>
    <row r="2223" spans="1:45" x14ac:dyDescent="0.25">
      <c r="A2223">
        <v>319</v>
      </c>
      <c r="B2223" t="s">
        <v>186</v>
      </c>
      <c r="C2223" t="s">
        <v>37</v>
      </c>
      <c r="D2223" t="s">
        <v>49</v>
      </c>
      <c r="E2223" t="s">
        <v>307</v>
      </c>
      <c r="F2223" t="s">
        <v>307</v>
      </c>
      <c r="G2223" t="s">
        <v>307</v>
      </c>
      <c r="H2223" t="s">
        <v>307</v>
      </c>
      <c r="I2223" t="s">
        <v>307</v>
      </c>
      <c r="J2223" t="s">
        <v>307</v>
      </c>
      <c r="K2223" t="s">
        <v>307</v>
      </c>
      <c r="L2223" t="s">
        <v>307</v>
      </c>
      <c r="M2223" t="s">
        <v>307</v>
      </c>
      <c r="N2223" t="s">
        <v>307</v>
      </c>
      <c r="O2223" t="s">
        <v>307</v>
      </c>
      <c r="P2223" t="s">
        <v>307</v>
      </c>
      <c r="Q2223" t="s">
        <v>307</v>
      </c>
      <c r="R2223" t="s">
        <v>307</v>
      </c>
      <c r="S2223" t="s">
        <v>307</v>
      </c>
      <c r="T2223" t="s">
        <v>307</v>
      </c>
      <c r="U2223" t="s">
        <v>307</v>
      </c>
      <c r="V2223" t="s">
        <v>307</v>
      </c>
      <c r="W2223" t="s">
        <v>307</v>
      </c>
      <c r="X2223" t="s">
        <v>307</v>
      </c>
      <c r="Y2223" t="s">
        <v>307</v>
      </c>
      <c r="Z2223" t="s">
        <v>307</v>
      </c>
      <c r="AA2223" t="s">
        <v>307</v>
      </c>
      <c r="AB2223" t="s">
        <v>307</v>
      </c>
      <c r="AC2223" t="s">
        <v>307</v>
      </c>
      <c r="AD2223" t="s">
        <v>307</v>
      </c>
      <c r="AE2223" t="s">
        <v>307</v>
      </c>
      <c r="AF2223" t="s">
        <v>307</v>
      </c>
      <c r="AG2223" t="s">
        <v>307</v>
      </c>
      <c r="AH2223" t="s">
        <v>307</v>
      </c>
      <c r="AI2223" t="s">
        <v>307</v>
      </c>
      <c r="AJ2223" t="s">
        <v>307</v>
      </c>
      <c r="AK2223" t="s">
        <v>307</v>
      </c>
      <c r="AL2223" t="s">
        <v>307</v>
      </c>
      <c r="AM2223" t="s">
        <v>307</v>
      </c>
      <c r="AN2223" t="s">
        <v>307</v>
      </c>
      <c r="AO2223" t="s">
        <v>307</v>
      </c>
      <c r="AP2223" t="s">
        <v>307</v>
      </c>
      <c r="AQ2223" t="s">
        <v>307</v>
      </c>
      <c r="AR2223" t="s">
        <v>307</v>
      </c>
      <c r="AS2223" t="s">
        <v>307</v>
      </c>
    </row>
    <row r="2224" spans="1:45" x14ac:dyDescent="0.25">
      <c r="A2224">
        <v>319</v>
      </c>
      <c r="B2224" t="s">
        <v>186</v>
      </c>
      <c r="C2224" t="s">
        <v>476</v>
      </c>
      <c r="D2224" t="s">
        <v>48</v>
      </c>
      <c r="E2224" t="s">
        <v>307</v>
      </c>
      <c r="F2224" t="s">
        <v>307</v>
      </c>
      <c r="G2224" t="s">
        <v>307</v>
      </c>
    </row>
    <row r="2225" spans="1:26" x14ac:dyDescent="0.25">
      <c r="A2225">
        <v>319</v>
      </c>
      <c r="B2225" t="s">
        <v>186</v>
      </c>
      <c r="C2225" t="s">
        <v>477</v>
      </c>
      <c r="D2225" t="s">
        <v>48</v>
      </c>
      <c r="E2225" t="s">
        <v>307</v>
      </c>
      <c r="F2225" t="s">
        <v>307</v>
      </c>
      <c r="G2225" t="s">
        <v>307</v>
      </c>
    </row>
    <row r="2226" spans="1:26" x14ac:dyDescent="0.25">
      <c r="A2226">
        <v>319</v>
      </c>
      <c r="B2226" t="s">
        <v>186</v>
      </c>
      <c r="C2226" t="s">
        <v>45</v>
      </c>
      <c r="D2226" t="s">
        <v>63</v>
      </c>
      <c r="E2226" t="s">
        <v>307</v>
      </c>
      <c r="F2226" t="s">
        <v>307</v>
      </c>
      <c r="G2226" t="s">
        <v>307</v>
      </c>
      <c r="H2226" t="s">
        <v>307</v>
      </c>
      <c r="I2226" t="s">
        <v>307</v>
      </c>
      <c r="J2226" t="s">
        <v>307</v>
      </c>
      <c r="K2226" t="s">
        <v>307</v>
      </c>
      <c r="L2226" t="s">
        <v>307</v>
      </c>
      <c r="M2226" t="s">
        <v>307</v>
      </c>
      <c r="N2226" t="s">
        <v>307</v>
      </c>
      <c r="O2226" t="s">
        <v>307</v>
      </c>
      <c r="P2226" t="s">
        <v>307</v>
      </c>
      <c r="Q2226" t="s">
        <v>307</v>
      </c>
      <c r="R2226" t="s">
        <v>307</v>
      </c>
      <c r="S2226" t="s">
        <v>307</v>
      </c>
      <c r="T2226" t="s">
        <v>307</v>
      </c>
      <c r="U2226" t="s">
        <v>307</v>
      </c>
      <c r="V2226" t="s">
        <v>307</v>
      </c>
      <c r="W2226" t="s">
        <v>307</v>
      </c>
    </row>
    <row r="2227" spans="1:26" x14ac:dyDescent="0.25">
      <c r="A2227">
        <v>319</v>
      </c>
      <c r="B2227" t="s">
        <v>186</v>
      </c>
      <c r="C2227" t="s">
        <v>45</v>
      </c>
      <c r="D2227" t="s">
        <v>64</v>
      </c>
      <c r="E2227" t="s">
        <v>307</v>
      </c>
      <c r="F2227" t="s">
        <v>307</v>
      </c>
      <c r="G2227" t="s">
        <v>307</v>
      </c>
      <c r="H2227" t="s">
        <v>307</v>
      </c>
      <c r="I2227" t="s">
        <v>307</v>
      </c>
      <c r="J2227" t="s">
        <v>307</v>
      </c>
      <c r="K2227" t="s">
        <v>307</v>
      </c>
      <c r="L2227" t="s">
        <v>307</v>
      </c>
      <c r="M2227" t="s">
        <v>307</v>
      </c>
      <c r="N2227" t="s">
        <v>307</v>
      </c>
      <c r="O2227" t="s">
        <v>307</v>
      </c>
      <c r="P2227" t="s">
        <v>307</v>
      </c>
      <c r="Q2227" t="s">
        <v>307</v>
      </c>
      <c r="R2227" t="s">
        <v>307</v>
      </c>
      <c r="S2227" t="s">
        <v>307</v>
      </c>
      <c r="T2227" t="s">
        <v>307</v>
      </c>
      <c r="U2227" t="s">
        <v>307</v>
      </c>
      <c r="V2227" t="s">
        <v>307</v>
      </c>
      <c r="W2227" t="s">
        <v>307</v>
      </c>
    </row>
    <row r="2228" spans="1:26" x14ac:dyDescent="0.25">
      <c r="A2228">
        <v>319</v>
      </c>
      <c r="B2228" t="s">
        <v>186</v>
      </c>
      <c r="C2228" t="s">
        <v>40</v>
      </c>
      <c r="D2228" t="s">
        <v>52</v>
      </c>
      <c r="E2228" t="s">
        <v>307</v>
      </c>
      <c r="F2228" t="s">
        <v>307</v>
      </c>
      <c r="G2228" t="s">
        <v>307</v>
      </c>
      <c r="H2228" t="s">
        <v>307</v>
      </c>
      <c r="I2228" t="s">
        <v>307</v>
      </c>
      <c r="J2228" t="s">
        <v>307</v>
      </c>
      <c r="K2228" t="s">
        <v>307</v>
      </c>
      <c r="L2228" t="s">
        <v>307</v>
      </c>
      <c r="M2228" t="s">
        <v>307</v>
      </c>
      <c r="N2228" t="s">
        <v>307</v>
      </c>
      <c r="O2228" t="s">
        <v>307</v>
      </c>
      <c r="P2228" t="s">
        <v>307</v>
      </c>
      <c r="Q2228" t="s">
        <v>307</v>
      </c>
      <c r="R2228" t="s">
        <v>307</v>
      </c>
      <c r="S2228" t="s">
        <v>307</v>
      </c>
      <c r="T2228" t="s">
        <v>307</v>
      </c>
      <c r="U2228" t="s">
        <v>307</v>
      </c>
      <c r="V2228" t="s">
        <v>307</v>
      </c>
      <c r="W2228" t="s">
        <v>307</v>
      </c>
      <c r="X2228" t="s">
        <v>307</v>
      </c>
      <c r="Y2228" t="s">
        <v>307</v>
      </c>
      <c r="Z2228" t="s">
        <v>307</v>
      </c>
    </row>
    <row r="2229" spans="1:26" x14ac:dyDescent="0.25">
      <c r="A2229">
        <v>319</v>
      </c>
      <c r="B2229" t="s">
        <v>186</v>
      </c>
      <c r="C2229" t="s">
        <v>40</v>
      </c>
      <c r="D2229" t="s">
        <v>53</v>
      </c>
      <c r="E2229" t="s">
        <v>307</v>
      </c>
      <c r="F2229" t="s">
        <v>307</v>
      </c>
      <c r="G2229" t="s">
        <v>307</v>
      </c>
      <c r="H2229" t="s">
        <v>307</v>
      </c>
      <c r="I2229" t="s">
        <v>307</v>
      </c>
      <c r="J2229" t="s">
        <v>307</v>
      </c>
      <c r="K2229" t="s">
        <v>307</v>
      </c>
      <c r="L2229" t="s">
        <v>307</v>
      </c>
      <c r="M2229" t="s">
        <v>307</v>
      </c>
      <c r="N2229" t="s">
        <v>307</v>
      </c>
      <c r="O2229" t="s">
        <v>307</v>
      </c>
      <c r="P2229" t="s">
        <v>307</v>
      </c>
      <c r="Q2229" t="s">
        <v>307</v>
      </c>
      <c r="R2229" t="s">
        <v>307</v>
      </c>
      <c r="S2229" t="s">
        <v>307</v>
      </c>
      <c r="T2229" t="s">
        <v>307</v>
      </c>
      <c r="U2229" t="s">
        <v>307</v>
      </c>
      <c r="V2229" t="s">
        <v>307</v>
      </c>
      <c r="W2229" t="s">
        <v>307</v>
      </c>
      <c r="X2229" t="s">
        <v>307</v>
      </c>
      <c r="Y2229" t="s">
        <v>307</v>
      </c>
      <c r="Z2229" t="s">
        <v>307</v>
      </c>
    </row>
    <row r="2230" spans="1:26" x14ac:dyDescent="0.25">
      <c r="A2230">
        <v>319</v>
      </c>
      <c r="B2230" t="s">
        <v>186</v>
      </c>
      <c r="C2230" t="s">
        <v>41</v>
      </c>
      <c r="D2230" t="s">
        <v>48</v>
      </c>
      <c r="E2230" t="s">
        <v>307</v>
      </c>
      <c r="F2230" t="s">
        <v>307</v>
      </c>
      <c r="G2230" t="s">
        <v>307</v>
      </c>
      <c r="H2230" t="s">
        <v>307</v>
      </c>
      <c r="I2230" t="s">
        <v>307</v>
      </c>
      <c r="J2230" t="s">
        <v>307</v>
      </c>
      <c r="K2230" t="s">
        <v>307</v>
      </c>
      <c r="L2230" t="s">
        <v>307</v>
      </c>
      <c r="M2230" t="s">
        <v>307</v>
      </c>
      <c r="N2230" t="s">
        <v>307</v>
      </c>
      <c r="O2230" t="s">
        <v>307</v>
      </c>
      <c r="P2230" t="s">
        <v>307</v>
      </c>
      <c r="Q2230" t="s">
        <v>307</v>
      </c>
      <c r="R2230" t="s">
        <v>307</v>
      </c>
      <c r="S2230" t="s">
        <v>307</v>
      </c>
      <c r="T2230" t="s">
        <v>307</v>
      </c>
      <c r="U2230" t="s">
        <v>307</v>
      </c>
      <c r="V2230" t="s">
        <v>307</v>
      </c>
      <c r="W2230" t="s">
        <v>307</v>
      </c>
      <c r="X2230" t="s">
        <v>307</v>
      </c>
      <c r="Y2230" t="s">
        <v>307</v>
      </c>
      <c r="Z2230" t="s">
        <v>307</v>
      </c>
    </row>
    <row r="2231" spans="1:26" x14ac:dyDescent="0.25">
      <c r="A2231">
        <v>319</v>
      </c>
      <c r="B2231" t="s">
        <v>186</v>
      </c>
      <c r="C2231" t="s">
        <v>459</v>
      </c>
      <c r="D2231" t="s">
        <v>48</v>
      </c>
      <c r="E2231" t="s">
        <v>307</v>
      </c>
      <c r="F2231" t="s">
        <v>307</v>
      </c>
      <c r="G2231" t="s">
        <v>307</v>
      </c>
      <c r="H2231" t="s">
        <v>307</v>
      </c>
      <c r="I2231" t="s">
        <v>307</v>
      </c>
      <c r="J2231" t="s">
        <v>307</v>
      </c>
      <c r="K2231" t="s">
        <v>307</v>
      </c>
      <c r="L2231" t="s">
        <v>307</v>
      </c>
      <c r="M2231" t="s">
        <v>307</v>
      </c>
      <c r="N2231" t="s">
        <v>307</v>
      </c>
      <c r="O2231" t="s">
        <v>307</v>
      </c>
      <c r="P2231" t="s">
        <v>307</v>
      </c>
      <c r="Q2231" t="s">
        <v>307</v>
      </c>
    </row>
    <row r="2232" spans="1:26" x14ac:dyDescent="0.25">
      <c r="A2232">
        <v>319</v>
      </c>
      <c r="B2232" t="s">
        <v>186</v>
      </c>
      <c r="C2232" t="s">
        <v>304</v>
      </c>
      <c r="D2232" t="s">
        <v>48</v>
      </c>
      <c r="E2232" t="s">
        <v>307</v>
      </c>
      <c r="F2232" t="s">
        <v>307</v>
      </c>
      <c r="G2232" t="s">
        <v>307</v>
      </c>
      <c r="H2232" t="s">
        <v>307</v>
      </c>
      <c r="I2232" t="s">
        <v>307</v>
      </c>
      <c r="J2232" t="s">
        <v>307</v>
      </c>
      <c r="K2232" t="s">
        <v>307</v>
      </c>
      <c r="L2232" t="s">
        <v>307</v>
      </c>
      <c r="M2232" t="s">
        <v>307</v>
      </c>
      <c r="N2232" t="s">
        <v>307</v>
      </c>
      <c r="O2232" t="s">
        <v>307</v>
      </c>
      <c r="P2232" t="s">
        <v>307</v>
      </c>
      <c r="Q2232" t="s">
        <v>307</v>
      </c>
    </row>
    <row r="2233" spans="1:26" x14ac:dyDescent="0.25">
      <c r="A2233">
        <v>319</v>
      </c>
      <c r="B2233" t="s">
        <v>186</v>
      </c>
      <c r="C2233" t="s">
        <v>433</v>
      </c>
      <c r="D2233" t="s">
        <v>48</v>
      </c>
      <c r="E2233" t="s">
        <v>307</v>
      </c>
      <c r="F2233" t="s">
        <v>307</v>
      </c>
      <c r="G2233" t="s">
        <v>307</v>
      </c>
      <c r="H2233" t="s">
        <v>307</v>
      </c>
      <c r="I2233" t="s">
        <v>307</v>
      </c>
      <c r="J2233" t="s">
        <v>307</v>
      </c>
      <c r="K2233" t="s">
        <v>307</v>
      </c>
      <c r="L2233" t="s">
        <v>307</v>
      </c>
      <c r="M2233" t="s">
        <v>307</v>
      </c>
      <c r="N2233" t="s">
        <v>307</v>
      </c>
      <c r="O2233" t="s">
        <v>307</v>
      </c>
      <c r="P2233" t="s">
        <v>307</v>
      </c>
      <c r="Q2233" t="s">
        <v>307</v>
      </c>
    </row>
    <row r="2234" spans="1:26" x14ac:dyDescent="0.25">
      <c r="A2234">
        <v>319</v>
      </c>
      <c r="B2234" t="s">
        <v>186</v>
      </c>
      <c r="C2234" t="s">
        <v>305</v>
      </c>
      <c r="D2234" t="s">
        <v>48</v>
      </c>
      <c r="E2234" t="s">
        <v>307</v>
      </c>
      <c r="F2234" t="s">
        <v>307</v>
      </c>
      <c r="G2234" t="s">
        <v>307</v>
      </c>
      <c r="H2234" t="s">
        <v>307</v>
      </c>
      <c r="I2234" t="s">
        <v>307</v>
      </c>
      <c r="J2234" t="s">
        <v>307</v>
      </c>
      <c r="K2234" t="s">
        <v>307</v>
      </c>
      <c r="L2234" t="s">
        <v>307</v>
      </c>
      <c r="M2234" t="s">
        <v>307</v>
      </c>
      <c r="N2234" t="s">
        <v>307</v>
      </c>
      <c r="O2234" t="s">
        <v>307</v>
      </c>
      <c r="P2234" t="s">
        <v>307</v>
      </c>
      <c r="Q2234" t="s">
        <v>307</v>
      </c>
    </row>
    <row r="2235" spans="1:26" x14ac:dyDescent="0.25">
      <c r="A2235">
        <v>319</v>
      </c>
      <c r="B2235" t="s">
        <v>186</v>
      </c>
      <c r="C2235" t="s">
        <v>306</v>
      </c>
      <c r="D2235" t="s">
        <v>48</v>
      </c>
      <c r="E2235" t="s">
        <v>307</v>
      </c>
      <c r="F2235" t="s">
        <v>307</v>
      </c>
      <c r="G2235" t="s">
        <v>307</v>
      </c>
      <c r="H2235" t="s">
        <v>307</v>
      </c>
      <c r="I2235" t="s">
        <v>307</v>
      </c>
      <c r="J2235" t="s">
        <v>307</v>
      </c>
      <c r="K2235" t="s">
        <v>307</v>
      </c>
      <c r="L2235" t="s">
        <v>307</v>
      </c>
      <c r="M2235" t="s">
        <v>307</v>
      </c>
      <c r="N2235" t="s">
        <v>307</v>
      </c>
      <c r="O2235" t="s">
        <v>307</v>
      </c>
      <c r="P2235" t="s">
        <v>307</v>
      </c>
      <c r="Q2235" t="s">
        <v>307</v>
      </c>
    </row>
    <row r="2236" spans="1:26" x14ac:dyDescent="0.25">
      <c r="A2236">
        <v>319</v>
      </c>
      <c r="B2236" t="s">
        <v>186</v>
      </c>
      <c r="C2236" t="s">
        <v>44</v>
      </c>
      <c r="D2236" t="s">
        <v>54</v>
      </c>
      <c r="E2236" t="s">
        <v>307</v>
      </c>
      <c r="F2236" t="s">
        <v>307</v>
      </c>
      <c r="G2236" t="s">
        <v>307</v>
      </c>
      <c r="H2236" t="s">
        <v>307</v>
      </c>
      <c r="I2236" t="s">
        <v>307</v>
      </c>
      <c r="J2236" t="s">
        <v>307</v>
      </c>
      <c r="K2236" t="s">
        <v>307</v>
      </c>
      <c r="L2236" t="s">
        <v>307</v>
      </c>
      <c r="M2236" t="s">
        <v>307</v>
      </c>
      <c r="N2236" t="s">
        <v>307</v>
      </c>
      <c r="O2236" t="s">
        <v>307</v>
      </c>
      <c r="P2236" t="s">
        <v>307</v>
      </c>
      <c r="Q2236" t="s">
        <v>307</v>
      </c>
      <c r="R2236" t="s">
        <v>307</v>
      </c>
      <c r="S2236" t="s">
        <v>307</v>
      </c>
      <c r="T2236" t="s">
        <v>307</v>
      </c>
      <c r="U2236" t="s">
        <v>307</v>
      </c>
      <c r="V2236" t="s">
        <v>307</v>
      </c>
      <c r="W2236" t="s">
        <v>307</v>
      </c>
    </row>
    <row r="2237" spans="1:26" x14ac:dyDescent="0.25">
      <c r="A2237">
        <v>319</v>
      </c>
      <c r="B2237" t="s">
        <v>186</v>
      </c>
      <c r="C2237" t="s">
        <v>44</v>
      </c>
      <c r="D2237" t="s">
        <v>55</v>
      </c>
      <c r="E2237" t="s">
        <v>307</v>
      </c>
      <c r="F2237" t="s">
        <v>307</v>
      </c>
      <c r="G2237" t="s">
        <v>307</v>
      </c>
      <c r="H2237" t="s">
        <v>307</v>
      </c>
      <c r="I2237" t="s">
        <v>307</v>
      </c>
      <c r="J2237" t="s">
        <v>307</v>
      </c>
      <c r="K2237" t="s">
        <v>307</v>
      </c>
      <c r="L2237" t="s">
        <v>307</v>
      </c>
      <c r="M2237" t="s">
        <v>307</v>
      </c>
      <c r="N2237" t="s">
        <v>307</v>
      </c>
      <c r="O2237" t="s">
        <v>307</v>
      </c>
      <c r="P2237" t="s">
        <v>307</v>
      </c>
      <c r="Q2237" t="s">
        <v>307</v>
      </c>
      <c r="R2237" t="s">
        <v>307</v>
      </c>
      <c r="S2237" t="s">
        <v>307</v>
      </c>
      <c r="T2237" t="s">
        <v>307</v>
      </c>
      <c r="U2237" t="s">
        <v>307</v>
      </c>
      <c r="V2237" t="s">
        <v>307</v>
      </c>
      <c r="W2237" t="s">
        <v>307</v>
      </c>
    </row>
    <row r="2238" spans="1:26" x14ac:dyDescent="0.25">
      <c r="A2238">
        <v>319</v>
      </c>
      <c r="B2238" t="s">
        <v>186</v>
      </c>
      <c r="C2238" t="s">
        <v>44</v>
      </c>
      <c r="D2238" t="s">
        <v>56</v>
      </c>
      <c r="E2238" t="s">
        <v>307</v>
      </c>
      <c r="F2238" t="s">
        <v>307</v>
      </c>
      <c r="G2238" t="s">
        <v>307</v>
      </c>
      <c r="H2238" t="s">
        <v>307</v>
      </c>
      <c r="I2238" t="s">
        <v>307</v>
      </c>
      <c r="J2238" t="s">
        <v>307</v>
      </c>
      <c r="K2238" t="s">
        <v>307</v>
      </c>
      <c r="L2238" t="s">
        <v>307</v>
      </c>
      <c r="M2238" t="s">
        <v>307</v>
      </c>
      <c r="N2238" t="s">
        <v>307</v>
      </c>
      <c r="O2238" t="s">
        <v>307</v>
      </c>
      <c r="P2238" t="s">
        <v>307</v>
      </c>
      <c r="Q2238" t="s">
        <v>307</v>
      </c>
      <c r="R2238" t="s">
        <v>307</v>
      </c>
      <c r="S2238" t="s">
        <v>307</v>
      </c>
      <c r="T2238" t="s">
        <v>307</v>
      </c>
      <c r="U2238" t="s">
        <v>307</v>
      </c>
      <c r="V2238" t="s">
        <v>307</v>
      </c>
      <c r="W2238" t="s">
        <v>307</v>
      </c>
    </row>
    <row r="2239" spans="1:26" x14ac:dyDescent="0.25">
      <c r="A2239">
        <v>319</v>
      </c>
      <c r="B2239" t="s">
        <v>186</v>
      </c>
      <c r="C2239" t="s">
        <v>44</v>
      </c>
      <c r="D2239" t="s">
        <v>57</v>
      </c>
      <c r="E2239" t="s">
        <v>307</v>
      </c>
      <c r="F2239" t="s">
        <v>307</v>
      </c>
      <c r="G2239" t="s">
        <v>307</v>
      </c>
      <c r="H2239" t="s">
        <v>307</v>
      </c>
      <c r="I2239" t="s">
        <v>307</v>
      </c>
      <c r="J2239" t="s">
        <v>307</v>
      </c>
      <c r="K2239" t="s">
        <v>307</v>
      </c>
      <c r="L2239" t="s">
        <v>307</v>
      </c>
      <c r="M2239" t="s">
        <v>307</v>
      </c>
      <c r="N2239" t="s">
        <v>307</v>
      </c>
      <c r="O2239" t="s">
        <v>307</v>
      </c>
      <c r="P2239" t="s">
        <v>307</v>
      </c>
      <c r="Q2239" t="s">
        <v>307</v>
      </c>
      <c r="R2239" t="s">
        <v>307</v>
      </c>
      <c r="S2239" t="s">
        <v>307</v>
      </c>
      <c r="T2239" t="s">
        <v>307</v>
      </c>
      <c r="U2239" t="s">
        <v>307</v>
      </c>
      <c r="V2239" t="s">
        <v>307</v>
      </c>
      <c r="W2239" t="s">
        <v>307</v>
      </c>
    </row>
    <row r="2240" spans="1:26" x14ac:dyDescent="0.25">
      <c r="A2240">
        <v>319</v>
      </c>
      <c r="B2240" t="s">
        <v>186</v>
      </c>
      <c r="C2240" t="s">
        <v>44</v>
      </c>
      <c r="D2240" t="s">
        <v>58</v>
      </c>
      <c r="E2240" t="s">
        <v>307</v>
      </c>
      <c r="F2240" t="s">
        <v>307</v>
      </c>
      <c r="G2240" t="s">
        <v>307</v>
      </c>
      <c r="H2240" t="s">
        <v>307</v>
      </c>
      <c r="I2240" t="s">
        <v>307</v>
      </c>
      <c r="J2240" t="s">
        <v>307</v>
      </c>
      <c r="K2240" t="s">
        <v>307</v>
      </c>
      <c r="L2240" t="s">
        <v>307</v>
      </c>
      <c r="M2240" t="s">
        <v>307</v>
      </c>
      <c r="N2240" t="s">
        <v>307</v>
      </c>
      <c r="O2240" t="s">
        <v>307</v>
      </c>
      <c r="P2240" t="s">
        <v>307</v>
      </c>
      <c r="Q2240" t="s">
        <v>307</v>
      </c>
      <c r="R2240" t="s">
        <v>307</v>
      </c>
      <c r="S2240" t="s">
        <v>307</v>
      </c>
      <c r="T2240" t="s">
        <v>307</v>
      </c>
      <c r="U2240" t="s">
        <v>307</v>
      </c>
      <c r="V2240" t="s">
        <v>307</v>
      </c>
      <c r="W2240" t="s">
        <v>307</v>
      </c>
    </row>
    <row r="2241" spans="1:45" x14ac:dyDescent="0.25">
      <c r="A2241">
        <v>319</v>
      </c>
      <c r="B2241" t="s">
        <v>186</v>
      </c>
      <c r="C2241" t="s">
        <v>44</v>
      </c>
      <c r="D2241" t="s">
        <v>59</v>
      </c>
      <c r="E2241" t="s">
        <v>307</v>
      </c>
      <c r="F2241" t="s">
        <v>307</v>
      </c>
      <c r="G2241" t="s">
        <v>307</v>
      </c>
      <c r="H2241" t="s">
        <v>307</v>
      </c>
      <c r="I2241" t="s">
        <v>307</v>
      </c>
      <c r="J2241" t="s">
        <v>307</v>
      </c>
      <c r="K2241" t="s">
        <v>307</v>
      </c>
      <c r="L2241" t="s">
        <v>307</v>
      </c>
      <c r="M2241" t="s">
        <v>307</v>
      </c>
      <c r="N2241" t="s">
        <v>307</v>
      </c>
      <c r="O2241" t="s">
        <v>307</v>
      </c>
      <c r="P2241" t="s">
        <v>307</v>
      </c>
      <c r="Q2241" t="s">
        <v>307</v>
      </c>
      <c r="R2241" t="s">
        <v>307</v>
      </c>
      <c r="S2241" t="s">
        <v>307</v>
      </c>
      <c r="T2241" t="s">
        <v>307</v>
      </c>
      <c r="U2241" t="s">
        <v>307</v>
      </c>
      <c r="V2241" t="s">
        <v>307</v>
      </c>
      <c r="W2241" t="s">
        <v>307</v>
      </c>
    </row>
    <row r="2242" spans="1:45" x14ac:dyDescent="0.25">
      <c r="A2242">
        <v>319</v>
      </c>
      <c r="B2242" t="s">
        <v>186</v>
      </c>
      <c r="C2242" t="s">
        <v>44</v>
      </c>
      <c r="D2242" t="s">
        <v>60</v>
      </c>
      <c r="E2242" t="s">
        <v>307</v>
      </c>
      <c r="F2242" t="s">
        <v>307</v>
      </c>
      <c r="G2242" t="s">
        <v>307</v>
      </c>
      <c r="H2242" t="s">
        <v>307</v>
      </c>
      <c r="I2242" t="s">
        <v>307</v>
      </c>
      <c r="J2242" t="s">
        <v>307</v>
      </c>
      <c r="K2242" t="s">
        <v>307</v>
      </c>
      <c r="L2242" t="s">
        <v>307</v>
      </c>
      <c r="M2242" t="s">
        <v>307</v>
      </c>
      <c r="N2242" t="s">
        <v>307</v>
      </c>
      <c r="O2242" t="s">
        <v>307</v>
      </c>
      <c r="P2242" t="s">
        <v>307</v>
      </c>
      <c r="Q2242" t="s">
        <v>307</v>
      </c>
      <c r="R2242" t="s">
        <v>307</v>
      </c>
      <c r="S2242" t="s">
        <v>307</v>
      </c>
      <c r="T2242" t="s">
        <v>307</v>
      </c>
      <c r="U2242" t="s">
        <v>307</v>
      </c>
      <c r="V2242" t="s">
        <v>307</v>
      </c>
      <c r="W2242" t="s">
        <v>307</v>
      </c>
    </row>
    <row r="2243" spans="1:45" x14ac:dyDescent="0.25">
      <c r="A2243">
        <v>319</v>
      </c>
      <c r="B2243" t="s">
        <v>186</v>
      </c>
      <c r="C2243" t="s">
        <v>44</v>
      </c>
      <c r="D2243" t="s">
        <v>61</v>
      </c>
      <c r="E2243" t="s">
        <v>307</v>
      </c>
      <c r="F2243" t="s">
        <v>307</v>
      </c>
      <c r="G2243" t="s">
        <v>307</v>
      </c>
      <c r="H2243" t="s">
        <v>307</v>
      </c>
      <c r="I2243" t="s">
        <v>307</v>
      </c>
      <c r="J2243" t="s">
        <v>307</v>
      </c>
      <c r="K2243" t="s">
        <v>307</v>
      </c>
      <c r="L2243" t="s">
        <v>307</v>
      </c>
      <c r="M2243" t="s">
        <v>307</v>
      </c>
      <c r="N2243" t="s">
        <v>307</v>
      </c>
      <c r="O2243" t="s">
        <v>307</v>
      </c>
      <c r="P2243" t="s">
        <v>307</v>
      </c>
      <c r="Q2243" t="s">
        <v>307</v>
      </c>
      <c r="R2243" t="s">
        <v>307</v>
      </c>
      <c r="S2243" t="s">
        <v>307</v>
      </c>
      <c r="T2243" t="s">
        <v>307</v>
      </c>
      <c r="U2243" t="s">
        <v>307</v>
      </c>
      <c r="V2243" t="s">
        <v>307</v>
      </c>
      <c r="W2243" t="s">
        <v>307</v>
      </c>
    </row>
    <row r="2244" spans="1:45" x14ac:dyDescent="0.25">
      <c r="A2244">
        <v>319</v>
      </c>
      <c r="B2244" t="s">
        <v>186</v>
      </c>
      <c r="C2244" t="s">
        <v>44</v>
      </c>
      <c r="D2244" t="s">
        <v>62</v>
      </c>
      <c r="E2244" t="s">
        <v>307</v>
      </c>
      <c r="F2244" t="s">
        <v>307</v>
      </c>
      <c r="G2244" t="s">
        <v>307</v>
      </c>
      <c r="H2244" t="s">
        <v>307</v>
      </c>
      <c r="I2244" t="s">
        <v>307</v>
      </c>
      <c r="J2244" t="s">
        <v>307</v>
      </c>
      <c r="K2244" t="s">
        <v>307</v>
      </c>
      <c r="L2244" t="s">
        <v>307</v>
      </c>
      <c r="M2244" t="s">
        <v>307</v>
      </c>
      <c r="N2244" t="s">
        <v>307</v>
      </c>
      <c r="O2244" t="s">
        <v>307</v>
      </c>
      <c r="P2244" t="s">
        <v>307</v>
      </c>
      <c r="Q2244" t="s">
        <v>307</v>
      </c>
      <c r="R2244" t="s">
        <v>307</v>
      </c>
      <c r="S2244" t="s">
        <v>307</v>
      </c>
      <c r="T2244" t="s">
        <v>307</v>
      </c>
      <c r="U2244" t="s">
        <v>307</v>
      </c>
      <c r="V2244" t="s">
        <v>307</v>
      </c>
      <c r="W2244" t="s">
        <v>307</v>
      </c>
    </row>
    <row r="2245" spans="1:45" x14ac:dyDescent="0.25">
      <c r="A2245">
        <v>319</v>
      </c>
      <c r="B2245" t="s">
        <v>186</v>
      </c>
      <c r="C2245" t="s">
        <v>38</v>
      </c>
      <c r="D2245" t="s">
        <v>47</v>
      </c>
      <c r="E2245" t="s">
        <v>307</v>
      </c>
      <c r="F2245" t="s">
        <v>307</v>
      </c>
      <c r="G2245" t="s">
        <v>307</v>
      </c>
      <c r="H2245" t="s">
        <v>307</v>
      </c>
      <c r="I2245" t="s">
        <v>307</v>
      </c>
      <c r="J2245" t="s">
        <v>307</v>
      </c>
      <c r="K2245" t="s">
        <v>307</v>
      </c>
      <c r="L2245" t="s">
        <v>307</v>
      </c>
      <c r="M2245" t="s">
        <v>307</v>
      </c>
      <c r="N2245" t="s">
        <v>307</v>
      </c>
      <c r="O2245" t="s">
        <v>307</v>
      </c>
      <c r="P2245" t="s">
        <v>307</v>
      </c>
      <c r="Q2245" t="s">
        <v>307</v>
      </c>
      <c r="R2245" t="s">
        <v>307</v>
      </c>
      <c r="S2245" t="s">
        <v>307</v>
      </c>
      <c r="T2245" t="s">
        <v>307</v>
      </c>
      <c r="U2245" t="s">
        <v>307</v>
      </c>
      <c r="V2245" t="s">
        <v>307</v>
      </c>
      <c r="W2245" t="s">
        <v>307</v>
      </c>
      <c r="X2245" t="s">
        <v>307</v>
      </c>
      <c r="Y2245" t="s">
        <v>307</v>
      </c>
      <c r="Z2245" t="s">
        <v>307</v>
      </c>
      <c r="AA2245" t="s">
        <v>307</v>
      </c>
      <c r="AB2245" t="s">
        <v>307</v>
      </c>
      <c r="AC2245" t="s">
        <v>307</v>
      </c>
      <c r="AD2245" t="s">
        <v>307</v>
      </c>
      <c r="AE2245" t="s">
        <v>307</v>
      </c>
      <c r="AF2245" t="s">
        <v>307</v>
      </c>
      <c r="AG2245" t="s">
        <v>307</v>
      </c>
      <c r="AH2245" t="s">
        <v>307</v>
      </c>
      <c r="AI2245" t="s">
        <v>307</v>
      </c>
      <c r="AJ2245" t="s">
        <v>307</v>
      </c>
      <c r="AK2245" t="s">
        <v>307</v>
      </c>
      <c r="AL2245" t="s">
        <v>307</v>
      </c>
      <c r="AM2245" t="s">
        <v>307</v>
      </c>
      <c r="AN2245" t="s">
        <v>307</v>
      </c>
      <c r="AO2245" t="s">
        <v>307</v>
      </c>
      <c r="AP2245" t="s">
        <v>307</v>
      </c>
      <c r="AQ2245" t="s">
        <v>307</v>
      </c>
      <c r="AR2245" t="s">
        <v>307</v>
      </c>
      <c r="AS2245" t="s">
        <v>307</v>
      </c>
    </row>
    <row r="2246" spans="1:45" x14ac:dyDescent="0.25">
      <c r="A2246">
        <v>319</v>
      </c>
      <c r="B2246" t="s">
        <v>186</v>
      </c>
      <c r="C2246" t="s">
        <v>38</v>
      </c>
      <c r="D2246" t="s">
        <v>48</v>
      </c>
      <c r="E2246" t="s">
        <v>307</v>
      </c>
      <c r="F2246" t="s">
        <v>307</v>
      </c>
      <c r="G2246" t="s">
        <v>307</v>
      </c>
      <c r="H2246" t="s">
        <v>307</v>
      </c>
      <c r="I2246" t="s">
        <v>307</v>
      </c>
      <c r="J2246" t="s">
        <v>307</v>
      </c>
      <c r="K2246" t="s">
        <v>307</v>
      </c>
      <c r="L2246" t="s">
        <v>307</v>
      </c>
      <c r="M2246" t="s">
        <v>307</v>
      </c>
      <c r="N2246" t="s">
        <v>307</v>
      </c>
      <c r="O2246" t="s">
        <v>307</v>
      </c>
      <c r="P2246" t="s">
        <v>307</v>
      </c>
      <c r="Q2246" t="s">
        <v>307</v>
      </c>
      <c r="R2246" t="s">
        <v>307</v>
      </c>
      <c r="S2246" t="s">
        <v>307</v>
      </c>
      <c r="T2246" t="s">
        <v>307</v>
      </c>
      <c r="U2246" t="s">
        <v>307</v>
      </c>
      <c r="V2246" t="s">
        <v>307</v>
      </c>
      <c r="W2246" t="s">
        <v>307</v>
      </c>
      <c r="X2246" t="s">
        <v>307</v>
      </c>
      <c r="Y2246" t="s">
        <v>307</v>
      </c>
      <c r="Z2246" t="s">
        <v>307</v>
      </c>
      <c r="AA2246" t="s">
        <v>307</v>
      </c>
      <c r="AB2246" t="s">
        <v>307</v>
      </c>
      <c r="AC2246" t="s">
        <v>307</v>
      </c>
      <c r="AD2246" t="s">
        <v>307</v>
      </c>
      <c r="AE2246" t="s">
        <v>307</v>
      </c>
      <c r="AF2246" t="s">
        <v>307</v>
      </c>
      <c r="AG2246" t="s">
        <v>307</v>
      </c>
      <c r="AH2246" t="s">
        <v>307</v>
      </c>
      <c r="AI2246" t="s">
        <v>307</v>
      </c>
      <c r="AJ2246" t="s">
        <v>307</v>
      </c>
      <c r="AK2246" t="s">
        <v>307</v>
      </c>
      <c r="AL2246" t="s">
        <v>307</v>
      </c>
      <c r="AM2246" t="s">
        <v>307</v>
      </c>
      <c r="AN2246" t="s">
        <v>307</v>
      </c>
      <c r="AO2246" t="s">
        <v>307</v>
      </c>
      <c r="AP2246" t="s">
        <v>307</v>
      </c>
      <c r="AQ2246" t="s">
        <v>307</v>
      </c>
      <c r="AR2246" t="s">
        <v>307</v>
      </c>
      <c r="AS2246" t="s">
        <v>307</v>
      </c>
    </row>
    <row r="2247" spans="1:45" x14ac:dyDescent="0.25">
      <c r="A2247">
        <v>319</v>
      </c>
      <c r="B2247" t="s">
        <v>186</v>
      </c>
      <c r="C2247" t="s">
        <v>38</v>
      </c>
      <c r="D2247" t="s">
        <v>49</v>
      </c>
      <c r="E2247" t="s">
        <v>307</v>
      </c>
      <c r="F2247" t="s">
        <v>307</v>
      </c>
      <c r="G2247" t="s">
        <v>307</v>
      </c>
      <c r="H2247" t="s">
        <v>307</v>
      </c>
      <c r="I2247" t="s">
        <v>307</v>
      </c>
      <c r="J2247" t="s">
        <v>307</v>
      </c>
      <c r="K2247" t="s">
        <v>307</v>
      </c>
      <c r="L2247" t="s">
        <v>307</v>
      </c>
      <c r="M2247" t="s">
        <v>307</v>
      </c>
      <c r="N2247" t="s">
        <v>307</v>
      </c>
      <c r="O2247" t="s">
        <v>307</v>
      </c>
      <c r="P2247" t="s">
        <v>307</v>
      </c>
      <c r="Q2247" t="s">
        <v>307</v>
      </c>
      <c r="R2247" t="s">
        <v>307</v>
      </c>
      <c r="S2247" t="s">
        <v>307</v>
      </c>
      <c r="T2247" t="s">
        <v>307</v>
      </c>
      <c r="U2247" t="s">
        <v>307</v>
      </c>
      <c r="V2247" t="s">
        <v>307</v>
      </c>
      <c r="W2247" t="s">
        <v>307</v>
      </c>
      <c r="X2247" t="s">
        <v>307</v>
      </c>
      <c r="Y2247" t="s">
        <v>307</v>
      </c>
      <c r="Z2247" t="s">
        <v>307</v>
      </c>
      <c r="AA2247" t="s">
        <v>307</v>
      </c>
      <c r="AB2247" t="s">
        <v>307</v>
      </c>
      <c r="AC2247" t="s">
        <v>307</v>
      </c>
      <c r="AD2247" t="s">
        <v>307</v>
      </c>
      <c r="AE2247" t="s">
        <v>307</v>
      </c>
      <c r="AF2247" t="s">
        <v>307</v>
      </c>
      <c r="AG2247" t="s">
        <v>307</v>
      </c>
      <c r="AH2247" t="s">
        <v>307</v>
      </c>
      <c r="AI2247" t="s">
        <v>307</v>
      </c>
      <c r="AJ2247" t="s">
        <v>307</v>
      </c>
      <c r="AK2247" t="s">
        <v>307</v>
      </c>
      <c r="AL2247" t="s">
        <v>307</v>
      </c>
      <c r="AM2247" t="s">
        <v>307</v>
      </c>
      <c r="AN2247" t="s">
        <v>307</v>
      </c>
      <c r="AO2247" t="s">
        <v>307</v>
      </c>
      <c r="AP2247" t="s">
        <v>307</v>
      </c>
      <c r="AQ2247" t="s">
        <v>307</v>
      </c>
      <c r="AR2247" t="s">
        <v>307</v>
      </c>
      <c r="AS2247" t="s">
        <v>307</v>
      </c>
    </row>
    <row r="2248" spans="1:45" x14ac:dyDescent="0.25">
      <c r="A2248">
        <v>319</v>
      </c>
      <c r="B2248" t="s">
        <v>186</v>
      </c>
      <c r="C2248" t="s">
        <v>450</v>
      </c>
      <c r="D2248" t="s">
        <v>48</v>
      </c>
      <c r="E2248" t="s">
        <v>307</v>
      </c>
      <c r="F2248" t="s">
        <v>307</v>
      </c>
      <c r="G2248" t="s">
        <v>307</v>
      </c>
      <c r="H2248" t="s">
        <v>307</v>
      </c>
      <c r="I2248" t="s">
        <v>307</v>
      </c>
      <c r="J2248" t="s">
        <v>307</v>
      </c>
      <c r="K2248" t="s">
        <v>307</v>
      </c>
      <c r="L2248" t="s">
        <v>307</v>
      </c>
      <c r="M2248" t="s">
        <v>307</v>
      </c>
      <c r="N2248" t="s">
        <v>307</v>
      </c>
      <c r="O2248" t="s">
        <v>307</v>
      </c>
      <c r="P2248" t="s">
        <v>307</v>
      </c>
      <c r="Q2248" t="s">
        <v>307</v>
      </c>
      <c r="R2248" t="s">
        <v>307</v>
      </c>
    </row>
    <row r="2249" spans="1:45" x14ac:dyDescent="0.25">
      <c r="A2249">
        <v>319</v>
      </c>
      <c r="B2249" t="s">
        <v>186</v>
      </c>
      <c r="C2249" t="s">
        <v>449</v>
      </c>
      <c r="D2249" t="s">
        <v>48</v>
      </c>
      <c r="E2249" t="s">
        <v>307</v>
      </c>
      <c r="F2249" t="s">
        <v>307</v>
      </c>
      <c r="G2249" t="s">
        <v>307</v>
      </c>
      <c r="H2249" t="s">
        <v>307</v>
      </c>
      <c r="I2249" t="s">
        <v>307</v>
      </c>
      <c r="J2249" t="s">
        <v>307</v>
      </c>
      <c r="K2249" t="s">
        <v>307</v>
      </c>
      <c r="L2249" t="s">
        <v>307</v>
      </c>
      <c r="M2249" t="s">
        <v>307</v>
      </c>
      <c r="N2249" t="s">
        <v>307</v>
      </c>
      <c r="O2249" t="s">
        <v>307</v>
      </c>
      <c r="P2249" t="s">
        <v>307</v>
      </c>
      <c r="Q2249" t="s">
        <v>307</v>
      </c>
      <c r="R2249" t="s">
        <v>307</v>
      </c>
    </row>
    <row r="2250" spans="1:45" x14ac:dyDescent="0.25">
      <c r="A2250">
        <v>319</v>
      </c>
      <c r="B2250" t="s">
        <v>186</v>
      </c>
      <c r="C2250" t="s">
        <v>475</v>
      </c>
      <c r="D2250" t="s">
        <v>48</v>
      </c>
      <c r="E2250" t="s">
        <v>307</v>
      </c>
      <c r="F2250" t="s">
        <v>307</v>
      </c>
      <c r="G2250" t="s">
        <v>307</v>
      </c>
    </row>
    <row r="2251" spans="1:45" x14ac:dyDescent="0.25">
      <c r="A2251">
        <v>319</v>
      </c>
      <c r="B2251" t="s">
        <v>186</v>
      </c>
      <c r="C2251" t="s">
        <v>42</v>
      </c>
      <c r="D2251" t="s">
        <v>48</v>
      </c>
      <c r="E2251" t="s">
        <v>307</v>
      </c>
      <c r="F2251" t="s">
        <v>307</v>
      </c>
      <c r="G2251" t="s">
        <v>307</v>
      </c>
      <c r="H2251" t="s">
        <v>307</v>
      </c>
      <c r="I2251" t="s">
        <v>307</v>
      </c>
      <c r="J2251" t="s">
        <v>307</v>
      </c>
      <c r="K2251" t="s">
        <v>307</v>
      </c>
      <c r="L2251" t="s">
        <v>307</v>
      </c>
      <c r="M2251" t="s">
        <v>307</v>
      </c>
      <c r="N2251" t="s">
        <v>307</v>
      </c>
      <c r="O2251" t="s">
        <v>307</v>
      </c>
      <c r="P2251" t="s">
        <v>307</v>
      </c>
      <c r="Q2251" t="s">
        <v>307</v>
      </c>
      <c r="R2251" t="s">
        <v>307</v>
      </c>
      <c r="S2251" t="s">
        <v>307</v>
      </c>
      <c r="T2251" t="s">
        <v>307</v>
      </c>
      <c r="U2251" t="s">
        <v>307</v>
      </c>
      <c r="V2251" t="s">
        <v>307</v>
      </c>
      <c r="W2251" t="s">
        <v>307</v>
      </c>
      <c r="X2251" t="s">
        <v>307</v>
      </c>
      <c r="Y2251" t="s">
        <v>307</v>
      </c>
      <c r="Z2251" t="s">
        <v>307</v>
      </c>
    </row>
    <row r="2252" spans="1:45" x14ac:dyDescent="0.25">
      <c r="A2252">
        <v>320</v>
      </c>
      <c r="B2252" t="s">
        <v>187</v>
      </c>
      <c r="C2252" t="s">
        <v>43</v>
      </c>
      <c r="D2252" t="s">
        <v>54</v>
      </c>
      <c r="E2252" t="s">
        <v>307</v>
      </c>
      <c r="F2252" t="s">
        <v>307</v>
      </c>
      <c r="G2252" t="s">
        <v>307</v>
      </c>
      <c r="H2252" t="s">
        <v>307</v>
      </c>
      <c r="I2252" t="s">
        <v>307</v>
      </c>
      <c r="J2252" t="s">
        <v>307</v>
      </c>
      <c r="K2252" t="s">
        <v>307</v>
      </c>
      <c r="L2252" t="s">
        <v>307</v>
      </c>
      <c r="M2252" t="s">
        <v>307</v>
      </c>
      <c r="N2252" t="s">
        <v>307</v>
      </c>
      <c r="O2252" t="s">
        <v>307</v>
      </c>
      <c r="P2252" t="s">
        <v>307</v>
      </c>
      <c r="Q2252" t="s">
        <v>307</v>
      </c>
      <c r="R2252" t="s">
        <v>307</v>
      </c>
      <c r="S2252" t="s">
        <v>307</v>
      </c>
      <c r="T2252" t="s">
        <v>307</v>
      </c>
      <c r="U2252" t="s">
        <v>307</v>
      </c>
      <c r="V2252" t="s">
        <v>307</v>
      </c>
      <c r="W2252" t="s">
        <v>307</v>
      </c>
    </row>
    <row r="2253" spans="1:45" x14ac:dyDescent="0.25">
      <c r="A2253">
        <v>320</v>
      </c>
      <c r="B2253" t="s">
        <v>187</v>
      </c>
      <c r="C2253" t="s">
        <v>43</v>
      </c>
      <c r="D2253" t="s">
        <v>55</v>
      </c>
      <c r="E2253" t="s">
        <v>307</v>
      </c>
      <c r="F2253" t="s">
        <v>307</v>
      </c>
      <c r="G2253" t="s">
        <v>307</v>
      </c>
      <c r="H2253" t="s">
        <v>307</v>
      </c>
      <c r="I2253" t="s">
        <v>307</v>
      </c>
      <c r="J2253" t="s">
        <v>307</v>
      </c>
      <c r="K2253" t="s">
        <v>307</v>
      </c>
      <c r="L2253" t="s">
        <v>307</v>
      </c>
      <c r="M2253" t="s">
        <v>307</v>
      </c>
      <c r="N2253" t="s">
        <v>307</v>
      </c>
      <c r="O2253" t="s">
        <v>307</v>
      </c>
      <c r="P2253" t="s">
        <v>307</v>
      </c>
      <c r="Q2253" t="s">
        <v>307</v>
      </c>
      <c r="R2253" t="s">
        <v>307</v>
      </c>
      <c r="S2253" t="s">
        <v>307</v>
      </c>
      <c r="T2253" t="s">
        <v>307</v>
      </c>
      <c r="U2253" t="s">
        <v>307</v>
      </c>
      <c r="V2253" t="s">
        <v>307</v>
      </c>
      <c r="W2253" t="s">
        <v>307</v>
      </c>
    </row>
    <row r="2254" spans="1:45" x14ac:dyDescent="0.25">
      <c r="A2254">
        <v>320</v>
      </c>
      <c r="B2254" t="s">
        <v>187</v>
      </c>
      <c r="C2254" t="s">
        <v>43</v>
      </c>
      <c r="D2254" t="s">
        <v>56</v>
      </c>
      <c r="E2254" t="s">
        <v>307</v>
      </c>
      <c r="F2254" t="s">
        <v>307</v>
      </c>
      <c r="G2254" t="s">
        <v>307</v>
      </c>
      <c r="H2254" t="s">
        <v>307</v>
      </c>
      <c r="I2254" t="s">
        <v>307</v>
      </c>
      <c r="J2254" t="s">
        <v>307</v>
      </c>
      <c r="K2254" t="s">
        <v>307</v>
      </c>
      <c r="L2254" t="s">
        <v>307</v>
      </c>
      <c r="M2254" t="s">
        <v>307</v>
      </c>
      <c r="N2254" t="s">
        <v>307</v>
      </c>
      <c r="O2254" t="s">
        <v>307</v>
      </c>
      <c r="P2254" t="s">
        <v>307</v>
      </c>
      <c r="Q2254" t="s">
        <v>307</v>
      </c>
      <c r="R2254" t="s">
        <v>307</v>
      </c>
      <c r="S2254" t="s">
        <v>307</v>
      </c>
      <c r="T2254" t="s">
        <v>307</v>
      </c>
      <c r="U2254" t="s">
        <v>307</v>
      </c>
      <c r="V2254" t="s">
        <v>307</v>
      </c>
      <c r="W2254" t="s">
        <v>307</v>
      </c>
    </row>
    <row r="2255" spans="1:45" x14ac:dyDescent="0.25">
      <c r="A2255">
        <v>320</v>
      </c>
      <c r="B2255" t="s">
        <v>187</v>
      </c>
      <c r="C2255" t="s">
        <v>43</v>
      </c>
      <c r="D2255" t="s">
        <v>57</v>
      </c>
      <c r="E2255" t="s">
        <v>307</v>
      </c>
      <c r="F2255" t="s">
        <v>307</v>
      </c>
      <c r="G2255" t="s">
        <v>307</v>
      </c>
      <c r="H2255" t="s">
        <v>307</v>
      </c>
      <c r="I2255" t="s">
        <v>307</v>
      </c>
      <c r="J2255" t="s">
        <v>307</v>
      </c>
      <c r="K2255" t="s">
        <v>307</v>
      </c>
      <c r="L2255" t="s">
        <v>307</v>
      </c>
      <c r="M2255" t="s">
        <v>307</v>
      </c>
      <c r="N2255" t="s">
        <v>307</v>
      </c>
      <c r="O2255" t="s">
        <v>307</v>
      </c>
      <c r="P2255" t="s">
        <v>307</v>
      </c>
      <c r="Q2255" t="s">
        <v>307</v>
      </c>
      <c r="R2255" t="s">
        <v>307</v>
      </c>
      <c r="S2255" t="s">
        <v>307</v>
      </c>
      <c r="T2255" t="s">
        <v>307</v>
      </c>
      <c r="U2255" t="s">
        <v>307</v>
      </c>
      <c r="V2255" t="s">
        <v>307</v>
      </c>
      <c r="W2255" t="s">
        <v>307</v>
      </c>
    </row>
    <row r="2256" spans="1:45" x14ac:dyDescent="0.25">
      <c r="A2256">
        <v>320</v>
      </c>
      <c r="B2256" t="s">
        <v>187</v>
      </c>
      <c r="C2256" t="s">
        <v>43</v>
      </c>
      <c r="D2256" t="s">
        <v>58</v>
      </c>
      <c r="E2256" t="s">
        <v>307</v>
      </c>
      <c r="F2256" t="s">
        <v>307</v>
      </c>
      <c r="G2256" t="s">
        <v>307</v>
      </c>
      <c r="H2256" t="s">
        <v>307</v>
      </c>
      <c r="I2256" t="s">
        <v>307</v>
      </c>
      <c r="J2256" t="s">
        <v>307</v>
      </c>
      <c r="K2256" t="s">
        <v>307</v>
      </c>
      <c r="L2256" t="s">
        <v>307</v>
      </c>
      <c r="M2256" t="s">
        <v>307</v>
      </c>
      <c r="N2256" t="s">
        <v>307</v>
      </c>
      <c r="O2256" t="s">
        <v>307</v>
      </c>
      <c r="P2256" t="s">
        <v>307</v>
      </c>
      <c r="Q2256" t="s">
        <v>307</v>
      </c>
      <c r="R2256" t="s">
        <v>307</v>
      </c>
      <c r="S2256" t="s">
        <v>307</v>
      </c>
      <c r="T2256" t="s">
        <v>307</v>
      </c>
      <c r="U2256" t="s">
        <v>307</v>
      </c>
      <c r="V2256" t="s">
        <v>307</v>
      </c>
      <c r="W2256" t="s">
        <v>307</v>
      </c>
    </row>
    <row r="2257" spans="1:45" x14ac:dyDescent="0.25">
      <c r="A2257">
        <v>320</v>
      </c>
      <c r="B2257" t="s">
        <v>187</v>
      </c>
      <c r="C2257" t="s">
        <v>43</v>
      </c>
      <c r="D2257" t="s">
        <v>59</v>
      </c>
      <c r="E2257" t="s">
        <v>307</v>
      </c>
      <c r="F2257" t="s">
        <v>307</v>
      </c>
      <c r="G2257" t="s">
        <v>307</v>
      </c>
      <c r="H2257" t="s">
        <v>307</v>
      </c>
      <c r="I2257" t="s">
        <v>307</v>
      </c>
      <c r="J2257" t="s">
        <v>307</v>
      </c>
      <c r="K2257" t="s">
        <v>307</v>
      </c>
      <c r="L2257" t="s">
        <v>307</v>
      </c>
      <c r="M2257" t="s">
        <v>307</v>
      </c>
      <c r="N2257" t="s">
        <v>307</v>
      </c>
      <c r="O2257" t="s">
        <v>307</v>
      </c>
      <c r="P2257" t="s">
        <v>307</v>
      </c>
      <c r="Q2257" t="s">
        <v>307</v>
      </c>
      <c r="R2257" t="s">
        <v>307</v>
      </c>
      <c r="S2257" t="s">
        <v>307</v>
      </c>
      <c r="T2257" t="s">
        <v>307</v>
      </c>
      <c r="U2257" t="s">
        <v>307</v>
      </c>
      <c r="V2257" t="s">
        <v>307</v>
      </c>
      <c r="W2257" t="s">
        <v>307</v>
      </c>
    </row>
    <row r="2258" spans="1:45" x14ac:dyDescent="0.25">
      <c r="A2258">
        <v>320</v>
      </c>
      <c r="B2258" t="s">
        <v>187</v>
      </c>
      <c r="C2258" t="s">
        <v>43</v>
      </c>
      <c r="D2258" t="s">
        <v>60</v>
      </c>
      <c r="E2258" t="s">
        <v>307</v>
      </c>
      <c r="F2258" t="s">
        <v>307</v>
      </c>
      <c r="G2258" t="s">
        <v>307</v>
      </c>
      <c r="H2258" t="s">
        <v>307</v>
      </c>
      <c r="I2258" t="s">
        <v>307</v>
      </c>
      <c r="J2258" t="s">
        <v>307</v>
      </c>
      <c r="K2258" t="s">
        <v>307</v>
      </c>
      <c r="L2258" t="s">
        <v>307</v>
      </c>
      <c r="M2258" t="s">
        <v>307</v>
      </c>
      <c r="N2258" t="s">
        <v>307</v>
      </c>
      <c r="O2258" t="s">
        <v>307</v>
      </c>
      <c r="P2258" t="s">
        <v>307</v>
      </c>
      <c r="Q2258" t="s">
        <v>307</v>
      </c>
      <c r="R2258" t="s">
        <v>307</v>
      </c>
      <c r="S2258" t="s">
        <v>307</v>
      </c>
      <c r="T2258" t="s">
        <v>307</v>
      </c>
      <c r="U2258" t="s">
        <v>307</v>
      </c>
      <c r="V2258" t="s">
        <v>307</v>
      </c>
      <c r="W2258" t="s">
        <v>307</v>
      </c>
    </row>
    <row r="2259" spans="1:45" x14ac:dyDescent="0.25">
      <c r="A2259">
        <v>320</v>
      </c>
      <c r="B2259" t="s">
        <v>187</v>
      </c>
      <c r="C2259" t="s">
        <v>43</v>
      </c>
      <c r="D2259" t="s">
        <v>61</v>
      </c>
      <c r="E2259" t="s">
        <v>307</v>
      </c>
      <c r="F2259" t="s">
        <v>307</v>
      </c>
      <c r="G2259" t="s">
        <v>307</v>
      </c>
      <c r="H2259" t="s">
        <v>307</v>
      </c>
      <c r="I2259" t="s">
        <v>307</v>
      </c>
      <c r="J2259" t="s">
        <v>307</v>
      </c>
      <c r="K2259" t="s">
        <v>307</v>
      </c>
      <c r="L2259" t="s">
        <v>307</v>
      </c>
      <c r="M2259" t="s">
        <v>307</v>
      </c>
      <c r="N2259" t="s">
        <v>307</v>
      </c>
      <c r="O2259" t="s">
        <v>307</v>
      </c>
      <c r="P2259" t="s">
        <v>307</v>
      </c>
      <c r="Q2259" t="s">
        <v>307</v>
      </c>
      <c r="R2259" t="s">
        <v>307</v>
      </c>
      <c r="S2259" t="s">
        <v>307</v>
      </c>
      <c r="T2259" t="s">
        <v>307</v>
      </c>
      <c r="U2259" t="s">
        <v>307</v>
      </c>
      <c r="V2259" t="s">
        <v>307</v>
      </c>
      <c r="W2259" t="s">
        <v>307</v>
      </c>
    </row>
    <row r="2260" spans="1:45" x14ac:dyDescent="0.25">
      <c r="A2260">
        <v>320</v>
      </c>
      <c r="B2260" t="s">
        <v>187</v>
      </c>
      <c r="C2260" t="s">
        <v>43</v>
      </c>
      <c r="D2260" t="s">
        <v>62</v>
      </c>
      <c r="E2260" t="s">
        <v>307</v>
      </c>
      <c r="F2260" t="s">
        <v>307</v>
      </c>
      <c r="G2260" t="s">
        <v>307</v>
      </c>
      <c r="H2260" t="s">
        <v>307</v>
      </c>
      <c r="I2260" t="s">
        <v>307</v>
      </c>
      <c r="J2260" t="s">
        <v>307</v>
      </c>
      <c r="K2260" t="s">
        <v>307</v>
      </c>
      <c r="L2260" t="s">
        <v>307</v>
      </c>
      <c r="M2260" t="s">
        <v>307</v>
      </c>
      <c r="N2260" t="s">
        <v>307</v>
      </c>
      <c r="O2260" t="s">
        <v>307</v>
      </c>
      <c r="P2260" t="s">
        <v>307</v>
      </c>
      <c r="Q2260" t="s">
        <v>307</v>
      </c>
      <c r="R2260" t="s">
        <v>307</v>
      </c>
      <c r="S2260" t="s">
        <v>307</v>
      </c>
      <c r="T2260" t="s">
        <v>307</v>
      </c>
      <c r="U2260" t="s">
        <v>307</v>
      </c>
      <c r="V2260" t="s">
        <v>307</v>
      </c>
      <c r="W2260" t="s">
        <v>307</v>
      </c>
    </row>
    <row r="2261" spans="1:45" x14ac:dyDescent="0.25">
      <c r="A2261">
        <v>320</v>
      </c>
      <c r="B2261" t="s">
        <v>187</v>
      </c>
      <c r="C2261" t="s">
        <v>36</v>
      </c>
      <c r="D2261" t="s">
        <v>47</v>
      </c>
      <c r="E2261" t="s">
        <v>307</v>
      </c>
      <c r="F2261" t="s">
        <v>307</v>
      </c>
      <c r="G2261" t="s">
        <v>307</v>
      </c>
      <c r="H2261" t="s">
        <v>307</v>
      </c>
      <c r="I2261" t="s">
        <v>307</v>
      </c>
      <c r="J2261" t="s">
        <v>307</v>
      </c>
      <c r="K2261" t="s">
        <v>307</v>
      </c>
      <c r="L2261" t="s">
        <v>307</v>
      </c>
      <c r="M2261" t="s">
        <v>307</v>
      </c>
      <c r="N2261" t="s">
        <v>307</v>
      </c>
      <c r="O2261" t="s">
        <v>307</v>
      </c>
      <c r="P2261" t="s">
        <v>307</v>
      </c>
      <c r="Q2261" t="s">
        <v>307</v>
      </c>
      <c r="R2261" t="s">
        <v>307</v>
      </c>
      <c r="S2261" t="s">
        <v>307</v>
      </c>
      <c r="T2261" t="s">
        <v>307</v>
      </c>
      <c r="U2261" t="s">
        <v>307</v>
      </c>
      <c r="V2261" t="s">
        <v>307</v>
      </c>
      <c r="W2261" t="s">
        <v>307</v>
      </c>
      <c r="X2261" t="s">
        <v>307</v>
      </c>
      <c r="Y2261" t="s">
        <v>307</v>
      </c>
      <c r="Z2261" t="s">
        <v>307</v>
      </c>
      <c r="AA2261" t="s">
        <v>307</v>
      </c>
      <c r="AB2261" t="s">
        <v>307</v>
      </c>
      <c r="AC2261" t="s">
        <v>307</v>
      </c>
      <c r="AD2261" t="s">
        <v>307</v>
      </c>
      <c r="AE2261" t="s">
        <v>307</v>
      </c>
      <c r="AF2261" t="s">
        <v>307</v>
      </c>
      <c r="AG2261" t="s">
        <v>307</v>
      </c>
      <c r="AH2261" t="s">
        <v>307</v>
      </c>
      <c r="AI2261" t="s">
        <v>307</v>
      </c>
      <c r="AJ2261" t="s">
        <v>307</v>
      </c>
      <c r="AK2261" t="s">
        <v>307</v>
      </c>
      <c r="AL2261" t="s">
        <v>307</v>
      </c>
      <c r="AM2261" t="s">
        <v>307</v>
      </c>
      <c r="AN2261" t="s">
        <v>307</v>
      </c>
      <c r="AO2261" t="s">
        <v>307</v>
      </c>
      <c r="AP2261" t="s">
        <v>307</v>
      </c>
      <c r="AQ2261" t="s">
        <v>307</v>
      </c>
      <c r="AR2261" t="s">
        <v>307</v>
      </c>
      <c r="AS2261" t="s">
        <v>307</v>
      </c>
    </row>
    <row r="2262" spans="1:45" x14ac:dyDescent="0.25">
      <c r="A2262">
        <v>320</v>
      </c>
      <c r="B2262" t="s">
        <v>187</v>
      </c>
      <c r="C2262" t="s">
        <v>36</v>
      </c>
      <c r="D2262" t="s">
        <v>48</v>
      </c>
      <c r="E2262" t="s">
        <v>307</v>
      </c>
      <c r="F2262" t="s">
        <v>307</v>
      </c>
      <c r="G2262" t="s">
        <v>307</v>
      </c>
      <c r="H2262" t="s">
        <v>307</v>
      </c>
      <c r="I2262" t="s">
        <v>307</v>
      </c>
      <c r="J2262" t="s">
        <v>307</v>
      </c>
      <c r="K2262" t="s">
        <v>307</v>
      </c>
      <c r="L2262" t="s">
        <v>307</v>
      </c>
      <c r="M2262" t="s">
        <v>307</v>
      </c>
      <c r="N2262" t="s">
        <v>307</v>
      </c>
      <c r="O2262" t="s">
        <v>307</v>
      </c>
      <c r="P2262" t="s">
        <v>307</v>
      </c>
      <c r="Q2262" t="s">
        <v>307</v>
      </c>
      <c r="R2262" t="s">
        <v>307</v>
      </c>
      <c r="S2262" t="s">
        <v>307</v>
      </c>
      <c r="T2262" t="s">
        <v>307</v>
      </c>
      <c r="U2262" t="s">
        <v>307</v>
      </c>
      <c r="V2262" t="s">
        <v>307</v>
      </c>
      <c r="W2262" t="s">
        <v>307</v>
      </c>
      <c r="X2262" t="s">
        <v>307</v>
      </c>
      <c r="Y2262" t="s">
        <v>307</v>
      </c>
      <c r="Z2262" t="s">
        <v>307</v>
      </c>
      <c r="AA2262" t="s">
        <v>307</v>
      </c>
      <c r="AB2262" t="s">
        <v>307</v>
      </c>
      <c r="AC2262" t="s">
        <v>307</v>
      </c>
      <c r="AD2262" t="s">
        <v>307</v>
      </c>
      <c r="AE2262" t="s">
        <v>307</v>
      </c>
      <c r="AF2262" t="s">
        <v>307</v>
      </c>
      <c r="AG2262" t="s">
        <v>307</v>
      </c>
      <c r="AH2262" t="s">
        <v>307</v>
      </c>
      <c r="AI2262" t="s">
        <v>307</v>
      </c>
      <c r="AJ2262" t="s">
        <v>307</v>
      </c>
      <c r="AK2262" t="s">
        <v>307</v>
      </c>
      <c r="AL2262" t="s">
        <v>307</v>
      </c>
      <c r="AM2262" t="s">
        <v>307</v>
      </c>
      <c r="AN2262" t="s">
        <v>307</v>
      </c>
      <c r="AO2262" t="s">
        <v>307</v>
      </c>
      <c r="AP2262" t="s">
        <v>307</v>
      </c>
      <c r="AQ2262" t="s">
        <v>307</v>
      </c>
      <c r="AR2262" t="s">
        <v>307</v>
      </c>
      <c r="AS2262" t="s">
        <v>307</v>
      </c>
    </row>
    <row r="2263" spans="1:45" x14ac:dyDescent="0.25">
      <c r="A2263">
        <v>320</v>
      </c>
      <c r="B2263" t="s">
        <v>187</v>
      </c>
      <c r="C2263" t="s">
        <v>36</v>
      </c>
      <c r="D2263" t="s">
        <v>49</v>
      </c>
      <c r="E2263" t="s">
        <v>307</v>
      </c>
      <c r="F2263" t="s">
        <v>307</v>
      </c>
      <c r="G2263" t="s">
        <v>307</v>
      </c>
      <c r="H2263" t="s">
        <v>307</v>
      </c>
      <c r="I2263" t="s">
        <v>307</v>
      </c>
      <c r="J2263" t="s">
        <v>307</v>
      </c>
      <c r="K2263" t="s">
        <v>307</v>
      </c>
      <c r="L2263" t="s">
        <v>307</v>
      </c>
      <c r="M2263" t="s">
        <v>307</v>
      </c>
      <c r="N2263" t="s">
        <v>307</v>
      </c>
      <c r="O2263" t="s">
        <v>307</v>
      </c>
      <c r="P2263" t="s">
        <v>307</v>
      </c>
      <c r="Q2263" t="s">
        <v>307</v>
      </c>
      <c r="R2263" t="s">
        <v>307</v>
      </c>
      <c r="S2263" t="s">
        <v>307</v>
      </c>
      <c r="T2263" t="s">
        <v>307</v>
      </c>
      <c r="U2263" t="s">
        <v>307</v>
      </c>
      <c r="V2263" t="s">
        <v>307</v>
      </c>
      <c r="W2263" t="s">
        <v>307</v>
      </c>
      <c r="X2263" t="s">
        <v>307</v>
      </c>
      <c r="Y2263" t="s">
        <v>307</v>
      </c>
      <c r="Z2263" t="s">
        <v>307</v>
      </c>
      <c r="AA2263" t="s">
        <v>307</v>
      </c>
      <c r="AB2263" t="s">
        <v>307</v>
      </c>
      <c r="AC2263" t="s">
        <v>307</v>
      </c>
      <c r="AD2263" t="s">
        <v>307</v>
      </c>
      <c r="AE2263" t="s">
        <v>307</v>
      </c>
      <c r="AF2263" t="s">
        <v>307</v>
      </c>
      <c r="AG2263" t="s">
        <v>307</v>
      </c>
      <c r="AH2263" t="s">
        <v>307</v>
      </c>
      <c r="AI2263" t="s">
        <v>307</v>
      </c>
      <c r="AJ2263" t="s">
        <v>307</v>
      </c>
      <c r="AK2263" t="s">
        <v>307</v>
      </c>
      <c r="AL2263" t="s">
        <v>307</v>
      </c>
      <c r="AM2263" t="s">
        <v>307</v>
      </c>
      <c r="AN2263" t="s">
        <v>307</v>
      </c>
      <c r="AO2263" t="s">
        <v>307</v>
      </c>
      <c r="AP2263" t="s">
        <v>307</v>
      </c>
      <c r="AQ2263" t="s">
        <v>307</v>
      </c>
      <c r="AR2263" t="s">
        <v>307</v>
      </c>
      <c r="AS2263" t="s">
        <v>307</v>
      </c>
    </row>
    <row r="2264" spans="1:45" x14ac:dyDescent="0.25">
      <c r="A2264">
        <v>320</v>
      </c>
      <c r="B2264" t="s">
        <v>187</v>
      </c>
      <c r="C2264" t="s">
        <v>37</v>
      </c>
      <c r="D2264" t="s">
        <v>47</v>
      </c>
      <c r="E2264" t="s">
        <v>307</v>
      </c>
      <c r="F2264" t="s">
        <v>307</v>
      </c>
      <c r="G2264" t="s">
        <v>307</v>
      </c>
      <c r="H2264" t="s">
        <v>307</v>
      </c>
      <c r="I2264" t="s">
        <v>307</v>
      </c>
      <c r="J2264" t="s">
        <v>307</v>
      </c>
      <c r="K2264" t="s">
        <v>307</v>
      </c>
      <c r="L2264" t="s">
        <v>307</v>
      </c>
      <c r="M2264" t="s">
        <v>307</v>
      </c>
      <c r="N2264" t="s">
        <v>307</v>
      </c>
      <c r="O2264" t="s">
        <v>307</v>
      </c>
      <c r="P2264" t="s">
        <v>307</v>
      </c>
      <c r="Q2264" t="s">
        <v>307</v>
      </c>
      <c r="R2264" t="s">
        <v>307</v>
      </c>
      <c r="S2264" t="s">
        <v>307</v>
      </c>
      <c r="T2264" t="s">
        <v>307</v>
      </c>
      <c r="U2264" t="s">
        <v>307</v>
      </c>
      <c r="V2264" t="s">
        <v>307</v>
      </c>
      <c r="W2264" t="s">
        <v>307</v>
      </c>
      <c r="X2264" t="s">
        <v>307</v>
      </c>
      <c r="Y2264" t="s">
        <v>307</v>
      </c>
      <c r="Z2264" t="s">
        <v>307</v>
      </c>
      <c r="AA2264" t="s">
        <v>307</v>
      </c>
      <c r="AB2264" t="s">
        <v>307</v>
      </c>
      <c r="AC2264" t="s">
        <v>307</v>
      </c>
      <c r="AD2264" t="s">
        <v>307</v>
      </c>
      <c r="AE2264" t="s">
        <v>307</v>
      </c>
      <c r="AF2264" t="s">
        <v>307</v>
      </c>
      <c r="AG2264" t="s">
        <v>307</v>
      </c>
      <c r="AH2264" t="s">
        <v>307</v>
      </c>
      <c r="AI2264" t="s">
        <v>307</v>
      </c>
      <c r="AJ2264" t="s">
        <v>307</v>
      </c>
      <c r="AK2264" t="s">
        <v>307</v>
      </c>
      <c r="AL2264" t="s">
        <v>307</v>
      </c>
      <c r="AM2264" t="s">
        <v>307</v>
      </c>
      <c r="AN2264" t="s">
        <v>307</v>
      </c>
      <c r="AO2264" t="s">
        <v>307</v>
      </c>
      <c r="AP2264" t="s">
        <v>307</v>
      </c>
      <c r="AQ2264" t="s">
        <v>307</v>
      </c>
      <c r="AR2264" t="s">
        <v>307</v>
      </c>
      <c r="AS2264" t="s">
        <v>307</v>
      </c>
    </row>
    <row r="2265" spans="1:45" x14ac:dyDescent="0.25">
      <c r="A2265">
        <v>320</v>
      </c>
      <c r="B2265" t="s">
        <v>187</v>
      </c>
      <c r="C2265" t="s">
        <v>37</v>
      </c>
      <c r="D2265" t="s">
        <v>48</v>
      </c>
      <c r="E2265" t="s">
        <v>307</v>
      </c>
      <c r="F2265" t="s">
        <v>307</v>
      </c>
      <c r="G2265" t="s">
        <v>307</v>
      </c>
      <c r="H2265" t="s">
        <v>307</v>
      </c>
      <c r="I2265" t="s">
        <v>307</v>
      </c>
      <c r="J2265" t="s">
        <v>307</v>
      </c>
      <c r="K2265" t="s">
        <v>307</v>
      </c>
      <c r="L2265" t="s">
        <v>307</v>
      </c>
      <c r="M2265" t="s">
        <v>307</v>
      </c>
      <c r="N2265" t="s">
        <v>307</v>
      </c>
      <c r="O2265" t="s">
        <v>307</v>
      </c>
      <c r="P2265" t="s">
        <v>307</v>
      </c>
      <c r="Q2265" t="s">
        <v>307</v>
      </c>
      <c r="R2265" t="s">
        <v>307</v>
      </c>
      <c r="S2265" t="s">
        <v>307</v>
      </c>
      <c r="T2265" t="s">
        <v>307</v>
      </c>
      <c r="U2265" t="s">
        <v>307</v>
      </c>
      <c r="V2265" t="s">
        <v>307</v>
      </c>
      <c r="W2265" t="s">
        <v>307</v>
      </c>
      <c r="X2265" t="s">
        <v>307</v>
      </c>
      <c r="Y2265" t="s">
        <v>307</v>
      </c>
      <c r="Z2265" t="s">
        <v>307</v>
      </c>
      <c r="AA2265" t="s">
        <v>307</v>
      </c>
      <c r="AB2265" t="s">
        <v>307</v>
      </c>
      <c r="AC2265" t="s">
        <v>307</v>
      </c>
      <c r="AD2265" t="s">
        <v>307</v>
      </c>
      <c r="AE2265" t="s">
        <v>307</v>
      </c>
      <c r="AF2265" t="s">
        <v>307</v>
      </c>
      <c r="AG2265" t="s">
        <v>307</v>
      </c>
      <c r="AH2265" t="s">
        <v>307</v>
      </c>
      <c r="AI2265" t="s">
        <v>307</v>
      </c>
      <c r="AJ2265" t="s">
        <v>307</v>
      </c>
      <c r="AK2265" t="s">
        <v>307</v>
      </c>
      <c r="AL2265" t="s">
        <v>307</v>
      </c>
      <c r="AM2265" t="s">
        <v>307</v>
      </c>
      <c r="AN2265" t="s">
        <v>307</v>
      </c>
      <c r="AO2265" t="s">
        <v>307</v>
      </c>
      <c r="AP2265" t="s">
        <v>307</v>
      </c>
      <c r="AQ2265" t="s">
        <v>307</v>
      </c>
      <c r="AR2265" t="s">
        <v>307</v>
      </c>
      <c r="AS2265" t="s">
        <v>307</v>
      </c>
    </row>
    <row r="2266" spans="1:45" x14ac:dyDescent="0.25">
      <c r="A2266">
        <v>320</v>
      </c>
      <c r="B2266" t="s">
        <v>187</v>
      </c>
      <c r="C2266" t="s">
        <v>37</v>
      </c>
      <c r="D2266" t="s">
        <v>49</v>
      </c>
      <c r="E2266" t="s">
        <v>307</v>
      </c>
      <c r="F2266" t="s">
        <v>307</v>
      </c>
      <c r="G2266" t="s">
        <v>307</v>
      </c>
      <c r="H2266" t="s">
        <v>307</v>
      </c>
      <c r="I2266" t="s">
        <v>307</v>
      </c>
      <c r="J2266" t="s">
        <v>307</v>
      </c>
      <c r="K2266" t="s">
        <v>307</v>
      </c>
      <c r="L2266" t="s">
        <v>307</v>
      </c>
      <c r="M2266" t="s">
        <v>307</v>
      </c>
      <c r="N2266" t="s">
        <v>307</v>
      </c>
      <c r="O2266" t="s">
        <v>307</v>
      </c>
      <c r="P2266" t="s">
        <v>307</v>
      </c>
      <c r="Q2266" t="s">
        <v>307</v>
      </c>
      <c r="R2266" t="s">
        <v>307</v>
      </c>
      <c r="S2266" t="s">
        <v>307</v>
      </c>
      <c r="T2266" t="s">
        <v>307</v>
      </c>
      <c r="U2266" t="s">
        <v>307</v>
      </c>
      <c r="V2266" t="s">
        <v>307</v>
      </c>
      <c r="W2266" t="s">
        <v>307</v>
      </c>
      <c r="X2266" t="s">
        <v>307</v>
      </c>
      <c r="Y2266" t="s">
        <v>307</v>
      </c>
      <c r="Z2266" t="s">
        <v>307</v>
      </c>
      <c r="AA2266" t="s">
        <v>307</v>
      </c>
      <c r="AB2266" t="s">
        <v>307</v>
      </c>
      <c r="AC2266" t="s">
        <v>307</v>
      </c>
      <c r="AD2266" t="s">
        <v>307</v>
      </c>
      <c r="AE2266" t="s">
        <v>307</v>
      </c>
      <c r="AF2266" t="s">
        <v>307</v>
      </c>
      <c r="AG2266" t="s">
        <v>307</v>
      </c>
      <c r="AH2266" t="s">
        <v>307</v>
      </c>
      <c r="AI2266" t="s">
        <v>307</v>
      </c>
      <c r="AJ2266" t="s">
        <v>307</v>
      </c>
      <c r="AK2266" t="s">
        <v>307</v>
      </c>
      <c r="AL2266" t="s">
        <v>307</v>
      </c>
      <c r="AM2266" t="s">
        <v>307</v>
      </c>
      <c r="AN2266" t="s">
        <v>307</v>
      </c>
      <c r="AO2266" t="s">
        <v>307</v>
      </c>
      <c r="AP2266" t="s">
        <v>307</v>
      </c>
      <c r="AQ2266" t="s">
        <v>307</v>
      </c>
      <c r="AR2266" t="s">
        <v>307</v>
      </c>
      <c r="AS2266" t="s">
        <v>307</v>
      </c>
    </row>
    <row r="2267" spans="1:45" x14ac:dyDescent="0.25">
      <c r="A2267">
        <v>320</v>
      </c>
      <c r="B2267" t="s">
        <v>187</v>
      </c>
      <c r="C2267" t="s">
        <v>476</v>
      </c>
      <c r="D2267" t="s">
        <v>48</v>
      </c>
      <c r="E2267" t="s">
        <v>307</v>
      </c>
      <c r="F2267" t="s">
        <v>307</v>
      </c>
      <c r="G2267" t="s">
        <v>307</v>
      </c>
    </row>
    <row r="2268" spans="1:45" x14ac:dyDescent="0.25">
      <c r="A2268">
        <v>320</v>
      </c>
      <c r="B2268" t="s">
        <v>187</v>
      </c>
      <c r="C2268" t="s">
        <v>477</v>
      </c>
      <c r="D2268" t="s">
        <v>48</v>
      </c>
      <c r="E2268" t="s">
        <v>307</v>
      </c>
      <c r="F2268" t="s">
        <v>307</v>
      </c>
      <c r="G2268" t="s">
        <v>307</v>
      </c>
    </row>
    <row r="2269" spans="1:45" x14ac:dyDescent="0.25">
      <c r="A2269">
        <v>320</v>
      </c>
      <c r="B2269" t="s">
        <v>187</v>
      </c>
      <c r="C2269" t="s">
        <v>45</v>
      </c>
      <c r="D2269" t="s">
        <v>63</v>
      </c>
      <c r="E2269" t="s">
        <v>307</v>
      </c>
      <c r="F2269" t="s">
        <v>307</v>
      </c>
      <c r="G2269" t="s">
        <v>307</v>
      </c>
      <c r="H2269" t="s">
        <v>307</v>
      </c>
      <c r="I2269" t="s">
        <v>307</v>
      </c>
      <c r="J2269" t="s">
        <v>307</v>
      </c>
      <c r="K2269" t="s">
        <v>307</v>
      </c>
      <c r="L2269" t="s">
        <v>307</v>
      </c>
      <c r="M2269" t="s">
        <v>307</v>
      </c>
      <c r="N2269" t="s">
        <v>307</v>
      </c>
      <c r="O2269" t="s">
        <v>307</v>
      </c>
      <c r="P2269" t="s">
        <v>307</v>
      </c>
      <c r="Q2269" t="s">
        <v>307</v>
      </c>
      <c r="R2269" t="s">
        <v>307</v>
      </c>
      <c r="S2269" t="s">
        <v>307</v>
      </c>
      <c r="T2269" t="s">
        <v>307</v>
      </c>
      <c r="U2269" t="s">
        <v>307</v>
      </c>
      <c r="V2269" t="s">
        <v>307</v>
      </c>
      <c r="W2269" t="s">
        <v>307</v>
      </c>
    </row>
    <row r="2270" spans="1:45" x14ac:dyDescent="0.25">
      <c r="A2270">
        <v>320</v>
      </c>
      <c r="B2270" t="s">
        <v>187</v>
      </c>
      <c r="C2270" t="s">
        <v>45</v>
      </c>
      <c r="D2270" t="s">
        <v>64</v>
      </c>
      <c r="E2270" t="s">
        <v>307</v>
      </c>
      <c r="F2270" t="s">
        <v>307</v>
      </c>
      <c r="G2270" t="s">
        <v>307</v>
      </c>
      <c r="H2270" t="s">
        <v>307</v>
      </c>
      <c r="I2270" t="s">
        <v>307</v>
      </c>
      <c r="J2270" t="s">
        <v>307</v>
      </c>
      <c r="K2270" t="s">
        <v>307</v>
      </c>
      <c r="L2270" t="s">
        <v>307</v>
      </c>
      <c r="M2270" t="s">
        <v>307</v>
      </c>
      <c r="N2270" t="s">
        <v>307</v>
      </c>
      <c r="O2270" t="s">
        <v>307</v>
      </c>
      <c r="P2270" t="s">
        <v>307</v>
      </c>
      <c r="Q2270" t="s">
        <v>307</v>
      </c>
      <c r="R2270" t="s">
        <v>307</v>
      </c>
      <c r="S2270" t="s">
        <v>307</v>
      </c>
      <c r="T2270" t="s">
        <v>307</v>
      </c>
      <c r="U2270" t="s">
        <v>307</v>
      </c>
      <c r="V2270" t="s">
        <v>307</v>
      </c>
      <c r="W2270" t="s">
        <v>307</v>
      </c>
    </row>
    <row r="2271" spans="1:45" x14ac:dyDescent="0.25">
      <c r="A2271">
        <v>320</v>
      </c>
      <c r="B2271" t="s">
        <v>187</v>
      </c>
      <c r="C2271" t="s">
        <v>40</v>
      </c>
      <c r="D2271" t="s">
        <v>52</v>
      </c>
      <c r="E2271" t="s">
        <v>307</v>
      </c>
      <c r="F2271" t="s">
        <v>307</v>
      </c>
      <c r="G2271" t="s">
        <v>307</v>
      </c>
      <c r="H2271" t="s">
        <v>307</v>
      </c>
      <c r="I2271" t="s">
        <v>307</v>
      </c>
      <c r="J2271" t="s">
        <v>307</v>
      </c>
      <c r="K2271" t="s">
        <v>307</v>
      </c>
      <c r="L2271" t="s">
        <v>307</v>
      </c>
      <c r="M2271" t="s">
        <v>307</v>
      </c>
      <c r="N2271" t="s">
        <v>307</v>
      </c>
      <c r="O2271" t="s">
        <v>307</v>
      </c>
      <c r="P2271" t="s">
        <v>307</v>
      </c>
      <c r="Q2271" t="s">
        <v>307</v>
      </c>
      <c r="R2271" t="s">
        <v>307</v>
      </c>
      <c r="S2271" t="s">
        <v>307</v>
      </c>
      <c r="T2271" t="s">
        <v>307</v>
      </c>
      <c r="U2271" t="s">
        <v>307</v>
      </c>
      <c r="V2271" t="s">
        <v>307</v>
      </c>
      <c r="W2271" t="s">
        <v>307</v>
      </c>
      <c r="X2271" t="s">
        <v>307</v>
      </c>
      <c r="Y2271" t="s">
        <v>307</v>
      </c>
      <c r="Z2271" t="s">
        <v>307</v>
      </c>
    </row>
    <row r="2272" spans="1:45" x14ac:dyDescent="0.25">
      <c r="A2272">
        <v>320</v>
      </c>
      <c r="B2272" t="s">
        <v>187</v>
      </c>
      <c r="C2272" t="s">
        <v>40</v>
      </c>
      <c r="D2272" t="s">
        <v>53</v>
      </c>
      <c r="E2272" t="s">
        <v>307</v>
      </c>
      <c r="F2272" t="s">
        <v>307</v>
      </c>
      <c r="G2272" t="s">
        <v>307</v>
      </c>
      <c r="H2272" t="s">
        <v>307</v>
      </c>
      <c r="I2272" t="s">
        <v>307</v>
      </c>
      <c r="J2272" t="s">
        <v>307</v>
      </c>
      <c r="K2272" t="s">
        <v>307</v>
      </c>
      <c r="L2272" t="s">
        <v>307</v>
      </c>
      <c r="M2272" t="s">
        <v>307</v>
      </c>
      <c r="N2272" t="s">
        <v>307</v>
      </c>
      <c r="O2272" t="s">
        <v>307</v>
      </c>
      <c r="P2272" t="s">
        <v>307</v>
      </c>
      <c r="Q2272" t="s">
        <v>307</v>
      </c>
      <c r="R2272" t="s">
        <v>307</v>
      </c>
      <c r="S2272" t="s">
        <v>307</v>
      </c>
      <c r="T2272" t="s">
        <v>307</v>
      </c>
      <c r="U2272" t="s">
        <v>307</v>
      </c>
      <c r="V2272" t="s">
        <v>307</v>
      </c>
      <c r="W2272" t="s">
        <v>307</v>
      </c>
      <c r="X2272" t="s">
        <v>307</v>
      </c>
      <c r="Y2272" t="s">
        <v>307</v>
      </c>
      <c r="Z2272" t="s">
        <v>307</v>
      </c>
    </row>
    <row r="2273" spans="1:42" x14ac:dyDescent="0.25">
      <c r="A2273">
        <v>320</v>
      </c>
      <c r="B2273" t="s">
        <v>187</v>
      </c>
      <c r="C2273" t="s">
        <v>39</v>
      </c>
      <c r="D2273" t="s">
        <v>50</v>
      </c>
      <c r="E2273" t="s">
        <v>307</v>
      </c>
      <c r="F2273" t="s">
        <v>307</v>
      </c>
      <c r="G2273" t="s">
        <v>307</v>
      </c>
      <c r="H2273" t="s">
        <v>307</v>
      </c>
      <c r="I2273" t="s">
        <v>307</v>
      </c>
      <c r="J2273" t="s">
        <v>307</v>
      </c>
      <c r="K2273" t="s">
        <v>307</v>
      </c>
      <c r="L2273" t="s">
        <v>307</v>
      </c>
      <c r="M2273" t="s">
        <v>307</v>
      </c>
      <c r="N2273" t="s">
        <v>307</v>
      </c>
      <c r="O2273" t="s">
        <v>307</v>
      </c>
      <c r="P2273" t="s">
        <v>307</v>
      </c>
      <c r="Q2273" t="s">
        <v>307</v>
      </c>
      <c r="R2273" t="s">
        <v>307</v>
      </c>
      <c r="S2273" t="s">
        <v>307</v>
      </c>
      <c r="T2273" t="s">
        <v>307</v>
      </c>
      <c r="U2273" t="s">
        <v>307</v>
      </c>
      <c r="V2273" t="s">
        <v>307</v>
      </c>
      <c r="W2273" t="s">
        <v>307</v>
      </c>
      <c r="X2273" t="s">
        <v>307</v>
      </c>
      <c r="Y2273" t="s">
        <v>307</v>
      </c>
      <c r="Z2273" t="s">
        <v>307</v>
      </c>
      <c r="AA2273" t="s">
        <v>307</v>
      </c>
      <c r="AB2273" t="s">
        <v>307</v>
      </c>
      <c r="AC2273" t="s">
        <v>307</v>
      </c>
      <c r="AD2273" t="s">
        <v>307</v>
      </c>
      <c r="AE2273" t="s">
        <v>307</v>
      </c>
      <c r="AF2273" t="s">
        <v>307</v>
      </c>
      <c r="AG2273" t="s">
        <v>307</v>
      </c>
      <c r="AH2273" t="s">
        <v>307</v>
      </c>
      <c r="AI2273" t="s">
        <v>307</v>
      </c>
      <c r="AJ2273" t="s">
        <v>307</v>
      </c>
      <c r="AK2273" t="s">
        <v>307</v>
      </c>
      <c r="AL2273" t="s">
        <v>307</v>
      </c>
      <c r="AM2273" t="s">
        <v>307</v>
      </c>
      <c r="AN2273" t="s">
        <v>307</v>
      </c>
      <c r="AO2273" t="s">
        <v>307</v>
      </c>
      <c r="AP2273" t="s">
        <v>307</v>
      </c>
    </row>
    <row r="2274" spans="1:42" x14ac:dyDescent="0.25">
      <c r="A2274">
        <v>320</v>
      </c>
      <c r="B2274" t="s">
        <v>187</v>
      </c>
      <c r="C2274" t="s">
        <v>39</v>
      </c>
      <c r="D2274" t="s">
        <v>48</v>
      </c>
      <c r="E2274" t="s">
        <v>307</v>
      </c>
      <c r="F2274" t="s">
        <v>307</v>
      </c>
      <c r="G2274" t="s">
        <v>307</v>
      </c>
      <c r="H2274" t="s">
        <v>307</v>
      </c>
      <c r="I2274" t="s">
        <v>307</v>
      </c>
      <c r="J2274" t="s">
        <v>307</v>
      </c>
      <c r="K2274" t="s">
        <v>307</v>
      </c>
      <c r="L2274" t="s">
        <v>307</v>
      </c>
      <c r="M2274" t="s">
        <v>307</v>
      </c>
      <c r="N2274" t="s">
        <v>307</v>
      </c>
      <c r="O2274" t="s">
        <v>307</v>
      </c>
      <c r="P2274" t="s">
        <v>307</v>
      </c>
      <c r="Q2274" t="s">
        <v>307</v>
      </c>
      <c r="R2274" t="s">
        <v>307</v>
      </c>
      <c r="S2274" t="s">
        <v>307</v>
      </c>
      <c r="T2274" t="s">
        <v>307</v>
      </c>
      <c r="U2274" t="s">
        <v>307</v>
      </c>
      <c r="V2274" t="s">
        <v>307</v>
      </c>
      <c r="W2274" t="s">
        <v>307</v>
      </c>
      <c r="X2274" t="s">
        <v>307</v>
      </c>
      <c r="Y2274" t="s">
        <v>307</v>
      </c>
      <c r="Z2274" t="s">
        <v>307</v>
      </c>
      <c r="AA2274" t="s">
        <v>307</v>
      </c>
      <c r="AB2274" t="s">
        <v>307</v>
      </c>
      <c r="AC2274" t="s">
        <v>307</v>
      </c>
      <c r="AD2274" t="s">
        <v>307</v>
      </c>
      <c r="AE2274" t="s">
        <v>307</v>
      </c>
      <c r="AF2274" t="s">
        <v>307</v>
      </c>
      <c r="AG2274" t="s">
        <v>307</v>
      </c>
      <c r="AH2274" t="s">
        <v>307</v>
      </c>
      <c r="AI2274" t="s">
        <v>307</v>
      </c>
      <c r="AJ2274" t="s">
        <v>307</v>
      </c>
      <c r="AK2274" t="s">
        <v>307</v>
      </c>
      <c r="AL2274" t="s">
        <v>307</v>
      </c>
      <c r="AM2274" t="s">
        <v>307</v>
      </c>
      <c r="AN2274" t="s">
        <v>307</v>
      </c>
      <c r="AO2274" t="s">
        <v>307</v>
      </c>
      <c r="AP2274" t="s">
        <v>307</v>
      </c>
    </row>
    <row r="2275" spans="1:42" x14ac:dyDescent="0.25">
      <c r="A2275">
        <v>320</v>
      </c>
      <c r="B2275" t="s">
        <v>187</v>
      </c>
      <c r="C2275" t="s">
        <v>39</v>
      </c>
      <c r="D2275" t="s">
        <v>51</v>
      </c>
      <c r="E2275" t="s">
        <v>307</v>
      </c>
      <c r="F2275" t="s">
        <v>307</v>
      </c>
      <c r="G2275" t="s">
        <v>307</v>
      </c>
      <c r="H2275" t="s">
        <v>307</v>
      </c>
      <c r="I2275" t="s">
        <v>307</v>
      </c>
      <c r="J2275" t="s">
        <v>307</v>
      </c>
      <c r="K2275" t="s">
        <v>307</v>
      </c>
      <c r="L2275" t="s">
        <v>307</v>
      </c>
      <c r="M2275" t="s">
        <v>307</v>
      </c>
      <c r="N2275" t="s">
        <v>307</v>
      </c>
      <c r="O2275" t="s">
        <v>307</v>
      </c>
      <c r="P2275" t="s">
        <v>307</v>
      </c>
      <c r="Q2275" t="s">
        <v>307</v>
      </c>
      <c r="R2275" t="s">
        <v>307</v>
      </c>
      <c r="S2275" t="s">
        <v>307</v>
      </c>
      <c r="T2275" t="s">
        <v>307</v>
      </c>
      <c r="U2275" t="s">
        <v>307</v>
      </c>
      <c r="V2275" t="s">
        <v>307</v>
      </c>
      <c r="W2275" t="s">
        <v>307</v>
      </c>
      <c r="X2275" t="s">
        <v>307</v>
      </c>
      <c r="Y2275" t="s">
        <v>307</v>
      </c>
      <c r="Z2275" t="s">
        <v>307</v>
      </c>
      <c r="AA2275" t="s">
        <v>307</v>
      </c>
      <c r="AB2275" t="s">
        <v>307</v>
      </c>
      <c r="AC2275" t="s">
        <v>307</v>
      </c>
      <c r="AD2275" t="s">
        <v>307</v>
      </c>
      <c r="AE2275" t="s">
        <v>307</v>
      </c>
      <c r="AF2275" t="s">
        <v>307</v>
      </c>
      <c r="AG2275" t="s">
        <v>307</v>
      </c>
      <c r="AH2275" t="s">
        <v>307</v>
      </c>
      <c r="AI2275" t="s">
        <v>307</v>
      </c>
      <c r="AJ2275" t="s">
        <v>307</v>
      </c>
      <c r="AK2275" t="s">
        <v>307</v>
      </c>
      <c r="AL2275" t="s">
        <v>307</v>
      </c>
      <c r="AM2275" t="s">
        <v>307</v>
      </c>
      <c r="AN2275" t="s">
        <v>307</v>
      </c>
      <c r="AO2275" t="s">
        <v>307</v>
      </c>
      <c r="AP2275" t="s">
        <v>307</v>
      </c>
    </row>
    <row r="2276" spans="1:42" x14ac:dyDescent="0.25">
      <c r="A2276">
        <v>320</v>
      </c>
      <c r="B2276" t="s">
        <v>187</v>
      </c>
      <c r="C2276" t="s">
        <v>46</v>
      </c>
      <c r="D2276" t="s">
        <v>65</v>
      </c>
      <c r="E2276" t="s">
        <v>307</v>
      </c>
      <c r="F2276" t="s">
        <v>307</v>
      </c>
      <c r="G2276" t="s">
        <v>307</v>
      </c>
      <c r="H2276" t="s">
        <v>307</v>
      </c>
      <c r="I2276" t="s">
        <v>307</v>
      </c>
      <c r="J2276" t="s">
        <v>307</v>
      </c>
      <c r="K2276" t="s">
        <v>307</v>
      </c>
      <c r="L2276" t="s">
        <v>307</v>
      </c>
      <c r="M2276" t="s">
        <v>307</v>
      </c>
      <c r="N2276" t="s">
        <v>307</v>
      </c>
      <c r="O2276" t="s">
        <v>307</v>
      </c>
      <c r="P2276" t="s">
        <v>307</v>
      </c>
      <c r="Q2276" t="s">
        <v>307</v>
      </c>
      <c r="R2276" t="s">
        <v>307</v>
      </c>
      <c r="S2276" t="s">
        <v>307</v>
      </c>
      <c r="T2276" t="s">
        <v>307</v>
      </c>
      <c r="U2276" t="s">
        <v>307</v>
      </c>
      <c r="V2276" t="s">
        <v>307</v>
      </c>
      <c r="W2276" t="s">
        <v>307</v>
      </c>
      <c r="X2276" t="s">
        <v>307</v>
      </c>
      <c r="Y2276" t="s">
        <v>307</v>
      </c>
      <c r="Z2276" t="s">
        <v>307</v>
      </c>
    </row>
    <row r="2277" spans="1:42" x14ac:dyDescent="0.25">
      <c r="A2277">
        <v>320</v>
      </c>
      <c r="B2277" t="s">
        <v>187</v>
      </c>
      <c r="C2277" t="s">
        <v>46</v>
      </c>
      <c r="D2277" t="s">
        <v>66</v>
      </c>
      <c r="E2277" t="s">
        <v>307</v>
      </c>
      <c r="F2277" t="s">
        <v>307</v>
      </c>
      <c r="G2277" t="s">
        <v>307</v>
      </c>
      <c r="H2277" t="s">
        <v>307</v>
      </c>
      <c r="I2277" t="s">
        <v>307</v>
      </c>
      <c r="J2277" t="s">
        <v>307</v>
      </c>
      <c r="K2277" t="s">
        <v>307</v>
      </c>
      <c r="L2277" t="s">
        <v>307</v>
      </c>
      <c r="M2277" t="s">
        <v>307</v>
      </c>
      <c r="N2277" t="s">
        <v>307</v>
      </c>
      <c r="O2277" t="s">
        <v>307</v>
      </c>
      <c r="P2277" t="s">
        <v>307</v>
      </c>
      <c r="Q2277" t="s">
        <v>307</v>
      </c>
      <c r="R2277" t="s">
        <v>307</v>
      </c>
      <c r="S2277" t="s">
        <v>307</v>
      </c>
      <c r="T2277" t="s">
        <v>307</v>
      </c>
      <c r="U2277" t="s">
        <v>307</v>
      </c>
      <c r="V2277" t="s">
        <v>307</v>
      </c>
      <c r="W2277" t="s">
        <v>307</v>
      </c>
      <c r="X2277" t="s">
        <v>307</v>
      </c>
      <c r="Y2277" t="s">
        <v>307</v>
      </c>
      <c r="Z2277" t="s">
        <v>307</v>
      </c>
    </row>
    <row r="2278" spans="1:42" x14ac:dyDescent="0.25">
      <c r="A2278">
        <v>320</v>
      </c>
      <c r="B2278" t="s">
        <v>187</v>
      </c>
      <c r="C2278" t="s">
        <v>46</v>
      </c>
      <c r="D2278" t="s">
        <v>67</v>
      </c>
      <c r="E2278" t="s">
        <v>307</v>
      </c>
      <c r="F2278" t="s">
        <v>307</v>
      </c>
      <c r="G2278" t="s">
        <v>307</v>
      </c>
      <c r="H2278" t="s">
        <v>307</v>
      </c>
      <c r="I2278" t="s">
        <v>307</v>
      </c>
      <c r="J2278" t="s">
        <v>307</v>
      </c>
      <c r="K2278" t="s">
        <v>307</v>
      </c>
      <c r="L2278" t="s">
        <v>307</v>
      </c>
      <c r="M2278" t="s">
        <v>307</v>
      </c>
      <c r="N2278" t="s">
        <v>307</v>
      </c>
      <c r="O2278" t="s">
        <v>307</v>
      </c>
      <c r="P2278" t="s">
        <v>307</v>
      </c>
      <c r="Q2278" t="s">
        <v>307</v>
      </c>
      <c r="R2278" t="s">
        <v>307</v>
      </c>
      <c r="S2278" t="s">
        <v>307</v>
      </c>
      <c r="T2278" t="s">
        <v>307</v>
      </c>
      <c r="U2278" t="s">
        <v>307</v>
      </c>
      <c r="V2278" t="s">
        <v>307</v>
      </c>
      <c r="W2278" t="s">
        <v>307</v>
      </c>
      <c r="X2278" t="s">
        <v>307</v>
      </c>
      <c r="Y2278" t="s">
        <v>307</v>
      </c>
      <c r="Z2278" t="s">
        <v>307</v>
      </c>
    </row>
    <row r="2279" spans="1:42" x14ac:dyDescent="0.25">
      <c r="A2279">
        <v>320</v>
      </c>
      <c r="B2279" t="s">
        <v>187</v>
      </c>
      <c r="C2279" t="s">
        <v>46</v>
      </c>
      <c r="D2279" t="s">
        <v>68</v>
      </c>
      <c r="E2279" t="s">
        <v>307</v>
      </c>
      <c r="F2279" t="s">
        <v>307</v>
      </c>
      <c r="G2279" t="s">
        <v>307</v>
      </c>
      <c r="H2279" t="s">
        <v>307</v>
      </c>
      <c r="I2279" t="s">
        <v>307</v>
      </c>
      <c r="J2279" t="s">
        <v>307</v>
      </c>
      <c r="K2279" t="s">
        <v>307</v>
      </c>
      <c r="L2279" t="s">
        <v>307</v>
      </c>
      <c r="M2279" t="s">
        <v>307</v>
      </c>
      <c r="N2279" t="s">
        <v>307</v>
      </c>
      <c r="O2279" t="s">
        <v>307</v>
      </c>
      <c r="P2279" t="s">
        <v>307</v>
      </c>
      <c r="Q2279" t="s">
        <v>307</v>
      </c>
      <c r="R2279" t="s">
        <v>307</v>
      </c>
      <c r="S2279" t="s">
        <v>307</v>
      </c>
      <c r="T2279" t="s">
        <v>307</v>
      </c>
      <c r="U2279" t="s">
        <v>307</v>
      </c>
      <c r="V2279" t="s">
        <v>307</v>
      </c>
      <c r="W2279" t="s">
        <v>307</v>
      </c>
      <c r="X2279" t="s">
        <v>307</v>
      </c>
      <c r="Y2279" t="s">
        <v>307</v>
      </c>
      <c r="Z2279" t="s">
        <v>307</v>
      </c>
    </row>
    <row r="2280" spans="1:42" x14ac:dyDescent="0.25">
      <c r="A2280">
        <v>320</v>
      </c>
      <c r="B2280" t="s">
        <v>187</v>
      </c>
      <c r="C2280" t="s">
        <v>46</v>
      </c>
      <c r="D2280" t="s">
        <v>69</v>
      </c>
      <c r="E2280" t="s">
        <v>307</v>
      </c>
      <c r="F2280" t="s">
        <v>307</v>
      </c>
      <c r="G2280" t="s">
        <v>307</v>
      </c>
      <c r="H2280" t="s">
        <v>307</v>
      </c>
      <c r="I2280" t="s">
        <v>307</v>
      </c>
      <c r="J2280" t="s">
        <v>307</v>
      </c>
      <c r="K2280" t="s">
        <v>307</v>
      </c>
      <c r="L2280" t="s">
        <v>307</v>
      </c>
      <c r="M2280" t="s">
        <v>307</v>
      </c>
      <c r="N2280" t="s">
        <v>307</v>
      </c>
      <c r="O2280" t="s">
        <v>307</v>
      </c>
      <c r="P2280" t="s">
        <v>307</v>
      </c>
      <c r="Q2280" t="s">
        <v>307</v>
      </c>
      <c r="R2280" t="s">
        <v>307</v>
      </c>
      <c r="S2280" t="s">
        <v>307</v>
      </c>
      <c r="T2280" t="s">
        <v>307</v>
      </c>
      <c r="U2280" t="s">
        <v>307</v>
      </c>
      <c r="V2280" t="s">
        <v>307</v>
      </c>
      <c r="W2280" t="s">
        <v>307</v>
      </c>
      <c r="X2280" t="s">
        <v>307</v>
      </c>
      <c r="Y2280" t="s">
        <v>307</v>
      </c>
      <c r="Z2280" t="s">
        <v>307</v>
      </c>
    </row>
    <row r="2281" spans="1:42" x14ac:dyDescent="0.25">
      <c r="A2281">
        <v>320</v>
      </c>
      <c r="B2281" t="s">
        <v>187</v>
      </c>
      <c r="C2281" t="s">
        <v>46</v>
      </c>
      <c r="D2281" t="s">
        <v>70</v>
      </c>
      <c r="E2281" t="s">
        <v>307</v>
      </c>
      <c r="F2281" t="s">
        <v>307</v>
      </c>
      <c r="G2281" t="s">
        <v>307</v>
      </c>
      <c r="H2281" t="s">
        <v>307</v>
      </c>
      <c r="I2281" t="s">
        <v>307</v>
      </c>
      <c r="J2281" t="s">
        <v>307</v>
      </c>
      <c r="K2281" t="s">
        <v>307</v>
      </c>
      <c r="L2281" t="s">
        <v>307</v>
      </c>
      <c r="M2281" t="s">
        <v>307</v>
      </c>
      <c r="N2281" t="s">
        <v>307</v>
      </c>
      <c r="O2281" t="s">
        <v>307</v>
      </c>
      <c r="P2281" t="s">
        <v>307</v>
      </c>
      <c r="Q2281" t="s">
        <v>307</v>
      </c>
      <c r="R2281" t="s">
        <v>307</v>
      </c>
      <c r="S2281" t="s">
        <v>307</v>
      </c>
      <c r="T2281" t="s">
        <v>307</v>
      </c>
      <c r="U2281" t="s">
        <v>307</v>
      </c>
      <c r="V2281" t="s">
        <v>307</v>
      </c>
      <c r="W2281" t="s">
        <v>307</v>
      </c>
      <c r="X2281" t="s">
        <v>307</v>
      </c>
      <c r="Y2281" t="s">
        <v>307</v>
      </c>
      <c r="Z2281" t="s">
        <v>307</v>
      </c>
    </row>
    <row r="2282" spans="1:42" x14ac:dyDescent="0.25">
      <c r="A2282">
        <v>320</v>
      </c>
      <c r="B2282" t="s">
        <v>187</v>
      </c>
      <c r="C2282" t="s">
        <v>46</v>
      </c>
      <c r="D2282" t="s">
        <v>71</v>
      </c>
      <c r="E2282" t="s">
        <v>307</v>
      </c>
      <c r="F2282" t="s">
        <v>307</v>
      </c>
      <c r="G2282" t="s">
        <v>307</v>
      </c>
      <c r="H2282" t="s">
        <v>307</v>
      </c>
      <c r="I2282" t="s">
        <v>307</v>
      </c>
      <c r="J2282" t="s">
        <v>307</v>
      </c>
      <c r="K2282" t="s">
        <v>307</v>
      </c>
      <c r="L2282" t="s">
        <v>307</v>
      </c>
      <c r="M2282" t="s">
        <v>307</v>
      </c>
      <c r="N2282" t="s">
        <v>307</v>
      </c>
      <c r="O2282" t="s">
        <v>307</v>
      </c>
      <c r="P2282" t="s">
        <v>307</v>
      </c>
      <c r="Q2282" t="s">
        <v>307</v>
      </c>
      <c r="R2282" t="s">
        <v>307</v>
      </c>
      <c r="S2282" t="s">
        <v>307</v>
      </c>
      <c r="T2282" t="s">
        <v>307</v>
      </c>
      <c r="U2282" t="s">
        <v>307</v>
      </c>
      <c r="V2282" t="s">
        <v>307</v>
      </c>
      <c r="W2282" t="s">
        <v>307</v>
      </c>
      <c r="X2282" t="s">
        <v>307</v>
      </c>
      <c r="Y2282" t="s">
        <v>307</v>
      </c>
      <c r="Z2282" t="s">
        <v>307</v>
      </c>
    </row>
    <row r="2283" spans="1:42" x14ac:dyDescent="0.25">
      <c r="A2283">
        <v>320</v>
      </c>
      <c r="B2283" t="s">
        <v>187</v>
      </c>
      <c r="C2283" t="s">
        <v>46</v>
      </c>
      <c r="D2283" t="s">
        <v>72</v>
      </c>
      <c r="E2283" t="s">
        <v>307</v>
      </c>
      <c r="F2283" t="s">
        <v>307</v>
      </c>
      <c r="G2283" t="s">
        <v>307</v>
      </c>
      <c r="H2283" t="s">
        <v>307</v>
      </c>
      <c r="I2283" t="s">
        <v>307</v>
      </c>
      <c r="J2283" t="s">
        <v>307</v>
      </c>
      <c r="K2283" t="s">
        <v>307</v>
      </c>
      <c r="L2283" t="s">
        <v>307</v>
      </c>
      <c r="M2283" t="s">
        <v>307</v>
      </c>
      <c r="N2283" t="s">
        <v>307</v>
      </c>
      <c r="O2283" t="s">
        <v>307</v>
      </c>
      <c r="P2283" t="s">
        <v>307</v>
      </c>
      <c r="Q2283" t="s">
        <v>307</v>
      </c>
      <c r="R2283" t="s">
        <v>307</v>
      </c>
      <c r="S2283" t="s">
        <v>307</v>
      </c>
      <c r="T2283" t="s">
        <v>307</v>
      </c>
      <c r="U2283" t="s">
        <v>307</v>
      </c>
      <c r="V2283" t="s">
        <v>307</v>
      </c>
      <c r="W2283" t="s">
        <v>307</v>
      </c>
      <c r="X2283" t="s">
        <v>307</v>
      </c>
      <c r="Y2283" t="s">
        <v>307</v>
      </c>
      <c r="Z2283" t="s">
        <v>307</v>
      </c>
    </row>
    <row r="2284" spans="1:42" x14ac:dyDescent="0.25">
      <c r="A2284">
        <v>320</v>
      </c>
      <c r="B2284" t="s">
        <v>187</v>
      </c>
      <c r="C2284" t="s">
        <v>46</v>
      </c>
      <c r="D2284" t="s">
        <v>47</v>
      </c>
      <c r="E2284" t="s">
        <v>307</v>
      </c>
      <c r="F2284" t="s">
        <v>307</v>
      </c>
      <c r="G2284" t="s">
        <v>307</v>
      </c>
      <c r="H2284" t="s">
        <v>307</v>
      </c>
      <c r="I2284" t="s">
        <v>307</v>
      </c>
      <c r="J2284" t="s">
        <v>307</v>
      </c>
      <c r="K2284" t="s">
        <v>307</v>
      </c>
      <c r="L2284" t="s">
        <v>307</v>
      </c>
      <c r="M2284" t="s">
        <v>307</v>
      </c>
      <c r="N2284" t="s">
        <v>307</v>
      </c>
      <c r="O2284" t="s">
        <v>307</v>
      </c>
      <c r="P2284" t="s">
        <v>307</v>
      </c>
      <c r="Q2284" t="s">
        <v>307</v>
      </c>
      <c r="R2284" t="s">
        <v>307</v>
      </c>
      <c r="S2284" t="s">
        <v>307</v>
      </c>
      <c r="T2284" t="s">
        <v>307</v>
      </c>
      <c r="U2284" t="s">
        <v>307</v>
      </c>
      <c r="V2284" t="s">
        <v>307</v>
      </c>
      <c r="W2284" t="s">
        <v>307</v>
      </c>
      <c r="X2284" t="s">
        <v>307</v>
      </c>
      <c r="Y2284" t="s">
        <v>307</v>
      </c>
      <c r="Z2284" t="s">
        <v>307</v>
      </c>
    </row>
    <row r="2285" spans="1:42" x14ac:dyDescent="0.25">
      <c r="A2285">
        <v>320</v>
      </c>
      <c r="B2285" t="s">
        <v>187</v>
      </c>
      <c r="C2285" t="s">
        <v>46</v>
      </c>
      <c r="D2285" t="s">
        <v>48</v>
      </c>
      <c r="E2285" t="s">
        <v>307</v>
      </c>
      <c r="F2285" t="s">
        <v>307</v>
      </c>
      <c r="G2285" t="s">
        <v>307</v>
      </c>
      <c r="H2285" t="s">
        <v>307</v>
      </c>
      <c r="I2285" t="s">
        <v>307</v>
      </c>
      <c r="J2285" t="s">
        <v>307</v>
      </c>
      <c r="K2285" t="s">
        <v>307</v>
      </c>
      <c r="L2285" t="s">
        <v>307</v>
      </c>
      <c r="M2285" t="s">
        <v>307</v>
      </c>
      <c r="N2285" t="s">
        <v>307</v>
      </c>
      <c r="O2285" t="s">
        <v>307</v>
      </c>
      <c r="P2285" t="s">
        <v>307</v>
      </c>
      <c r="Q2285" t="s">
        <v>307</v>
      </c>
      <c r="R2285" t="s">
        <v>307</v>
      </c>
      <c r="S2285" t="s">
        <v>307</v>
      </c>
      <c r="T2285" t="s">
        <v>307</v>
      </c>
      <c r="U2285" t="s">
        <v>307</v>
      </c>
      <c r="V2285" t="s">
        <v>307</v>
      </c>
      <c r="W2285" t="s">
        <v>307</v>
      </c>
      <c r="X2285" t="s">
        <v>307</v>
      </c>
      <c r="Y2285" t="s">
        <v>307</v>
      </c>
      <c r="Z2285" t="s">
        <v>307</v>
      </c>
    </row>
    <row r="2286" spans="1:42" x14ac:dyDescent="0.25">
      <c r="A2286">
        <v>320</v>
      </c>
      <c r="B2286" t="s">
        <v>187</v>
      </c>
      <c r="C2286" t="s">
        <v>46</v>
      </c>
      <c r="D2286" t="s">
        <v>49</v>
      </c>
      <c r="E2286" t="s">
        <v>307</v>
      </c>
      <c r="F2286" t="s">
        <v>307</v>
      </c>
      <c r="G2286" t="s">
        <v>307</v>
      </c>
      <c r="H2286" t="s">
        <v>307</v>
      </c>
      <c r="I2286" t="s">
        <v>307</v>
      </c>
      <c r="J2286" t="s">
        <v>307</v>
      </c>
      <c r="K2286" t="s">
        <v>307</v>
      </c>
      <c r="L2286" t="s">
        <v>307</v>
      </c>
      <c r="M2286" t="s">
        <v>307</v>
      </c>
      <c r="N2286" t="s">
        <v>307</v>
      </c>
      <c r="O2286" t="s">
        <v>307</v>
      </c>
      <c r="P2286" t="s">
        <v>307</v>
      </c>
      <c r="Q2286" t="s">
        <v>307</v>
      </c>
      <c r="R2286" t="s">
        <v>307</v>
      </c>
      <c r="S2286" t="s">
        <v>307</v>
      </c>
      <c r="T2286" t="s">
        <v>307</v>
      </c>
      <c r="U2286" t="s">
        <v>307</v>
      </c>
      <c r="V2286" t="s">
        <v>307</v>
      </c>
      <c r="W2286" t="s">
        <v>307</v>
      </c>
      <c r="X2286" t="s">
        <v>307</v>
      </c>
      <c r="Y2286" t="s">
        <v>307</v>
      </c>
      <c r="Z2286" t="s">
        <v>307</v>
      </c>
    </row>
    <row r="2287" spans="1:42" x14ac:dyDescent="0.25">
      <c r="A2287">
        <v>320</v>
      </c>
      <c r="B2287" t="s">
        <v>187</v>
      </c>
      <c r="C2287" t="s">
        <v>41</v>
      </c>
      <c r="D2287" t="s">
        <v>48</v>
      </c>
      <c r="E2287" t="s">
        <v>307</v>
      </c>
      <c r="F2287" t="s">
        <v>307</v>
      </c>
      <c r="G2287" t="s">
        <v>307</v>
      </c>
      <c r="H2287" t="s">
        <v>307</v>
      </c>
      <c r="I2287" t="s">
        <v>307</v>
      </c>
      <c r="J2287" t="s">
        <v>307</v>
      </c>
      <c r="K2287" t="s">
        <v>307</v>
      </c>
      <c r="L2287" t="s">
        <v>307</v>
      </c>
      <c r="M2287" t="s">
        <v>307</v>
      </c>
      <c r="N2287" t="s">
        <v>307</v>
      </c>
      <c r="O2287" t="s">
        <v>307</v>
      </c>
      <c r="P2287" t="s">
        <v>307</v>
      </c>
      <c r="Q2287" t="s">
        <v>307</v>
      </c>
      <c r="R2287" t="s">
        <v>307</v>
      </c>
      <c r="S2287" t="s">
        <v>307</v>
      </c>
      <c r="T2287" t="s">
        <v>307</v>
      </c>
      <c r="U2287" t="s">
        <v>307</v>
      </c>
      <c r="V2287" t="s">
        <v>307</v>
      </c>
      <c r="W2287" t="s">
        <v>307</v>
      </c>
      <c r="X2287" t="s">
        <v>307</v>
      </c>
      <c r="Y2287" t="s">
        <v>307</v>
      </c>
      <c r="Z2287" t="s">
        <v>307</v>
      </c>
    </row>
    <row r="2288" spans="1:42" x14ac:dyDescent="0.25">
      <c r="A2288">
        <v>320</v>
      </c>
      <c r="B2288" t="s">
        <v>187</v>
      </c>
      <c r="C2288" t="s">
        <v>459</v>
      </c>
      <c r="D2288" t="s">
        <v>48</v>
      </c>
      <c r="E2288" t="s">
        <v>307</v>
      </c>
      <c r="F2288" t="s">
        <v>307</v>
      </c>
      <c r="G2288" t="s">
        <v>307</v>
      </c>
      <c r="H2288" t="s">
        <v>307</v>
      </c>
      <c r="I2288" t="s">
        <v>307</v>
      </c>
      <c r="J2288" t="s">
        <v>307</v>
      </c>
      <c r="K2288" t="s">
        <v>307</v>
      </c>
      <c r="L2288" t="s">
        <v>307</v>
      </c>
      <c r="M2288" t="s">
        <v>307</v>
      </c>
      <c r="N2288" t="s">
        <v>307</v>
      </c>
      <c r="O2288" t="s">
        <v>307</v>
      </c>
      <c r="P2288" t="s">
        <v>307</v>
      </c>
      <c r="Q2288" t="s">
        <v>307</v>
      </c>
    </row>
    <row r="2289" spans="1:45" x14ac:dyDescent="0.25">
      <c r="A2289">
        <v>320</v>
      </c>
      <c r="B2289" t="s">
        <v>187</v>
      </c>
      <c r="C2289" t="s">
        <v>304</v>
      </c>
      <c r="D2289" t="s">
        <v>48</v>
      </c>
      <c r="E2289" t="s">
        <v>307</v>
      </c>
      <c r="F2289" t="s">
        <v>307</v>
      </c>
      <c r="G2289" t="s">
        <v>307</v>
      </c>
      <c r="H2289" t="s">
        <v>307</v>
      </c>
      <c r="I2289" t="s">
        <v>307</v>
      </c>
      <c r="J2289" t="s">
        <v>307</v>
      </c>
      <c r="K2289" t="s">
        <v>307</v>
      </c>
      <c r="L2289" t="s">
        <v>307</v>
      </c>
      <c r="M2289" t="s">
        <v>307</v>
      </c>
      <c r="N2289" t="s">
        <v>307</v>
      </c>
      <c r="O2289" t="s">
        <v>307</v>
      </c>
      <c r="P2289" t="s">
        <v>307</v>
      </c>
      <c r="Q2289" t="s">
        <v>307</v>
      </c>
    </row>
    <row r="2290" spans="1:45" x14ac:dyDescent="0.25">
      <c r="A2290">
        <v>320</v>
      </c>
      <c r="B2290" t="s">
        <v>187</v>
      </c>
      <c r="C2290" t="s">
        <v>433</v>
      </c>
      <c r="D2290" t="s">
        <v>48</v>
      </c>
      <c r="E2290" t="s">
        <v>307</v>
      </c>
      <c r="F2290" t="s">
        <v>307</v>
      </c>
      <c r="G2290" t="s">
        <v>307</v>
      </c>
      <c r="H2290" t="s">
        <v>307</v>
      </c>
      <c r="I2290" t="s">
        <v>307</v>
      </c>
      <c r="J2290" t="s">
        <v>307</v>
      </c>
      <c r="K2290" t="s">
        <v>307</v>
      </c>
      <c r="L2290" t="s">
        <v>307</v>
      </c>
      <c r="M2290" t="s">
        <v>307</v>
      </c>
      <c r="N2290" t="s">
        <v>307</v>
      </c>
      <c r="O2290" t="s">
        <v>307</v>
      </c>
      <c r="P2290" t="s">
        <v>307</v>
      </c>
      <c r="Q2290" t="s">
        <v>307</v>
      </c>
    </row>
    <row r="2291" spans="1:45" x14ac:dyDescent="0.25">
      <c r="A2291">
        <v>320</v>
      </c>
      <c r="B2291" t="s">
        <v>187</v>
      </c>
      <c r="C2291" t="s">
        <v>305</v>
      </c>
      <c r="D2291" t="s">
        <v>48</v>
      </c>
      <c r="E2291" t="s">
        <v>307</v>
      </c>
      <c r="F2291" t="s">
        <v>307</v>
      </c>
      <c r="G2291" t="s">
        <v>307</v>
      </c>
      <c r="H2291" t="s">
        <v>307</v>
      </c>
      <c r="I2291" t="s">
        <v>307</v>
      </c>
      <c r="J2291" t="s">
        <v>307</v>
      </c>
      <c r="K2291" t="s">
        <v>307</v>
      </c>
      <c r="L2291" t="s">
        <v>307</v>
      </c>
      <c r="M2291" t="s">
        <v>307</v>
      </c>
      <c r="N2291" t="s">
        <v>307</v>
      </c>
      <c r="O2291" t="s">
        <v>307</v>
      </c>
      <c r="P2291" t="s">
        <v>307</v>
      </c>
      <c r="Q2291" t="s">
        <v>307</v>
      </c>
    </row>
    <row r="2292" spans="1:45" x14ac:dyDescent="0.25">
      <c r="A2292">
        <v>320</v>
      </c>
      <c r="B2292" t="s">
        <v>187</v>
      </c>
      <c r="C2292" t="s">
        <v>306</v>
      </c>
      <c r="D2292" t="s">
        <v>48</v>
      </c>
      <c r="E2292" t="s">
        <v>307</v>
      </c>
      <c r="F2292" t="s">
        <v>307</v>
      </c>
      <c r="G2292" t="s">
        <v>307</v>
      </c>
      <c r="H2292" t="s">
        <v>307</v>
      </c>
      <c r="I2292" t="s">
        <v>307</v>
      </c>
      <c r="J2292" t="s">
        <v>307</v>
      </c>
      <c r="K2292" t="s">
        <v>307</v>
      </c>
      <c r="L2292" t="s">
        <v>307</v>
      </c>
      <c r="M2292" t="s">
        <v>307</v>
      </c>
      <c r="N2292" t="s">
        <v>307</v>
      </c>
      <c r="O2292" t="s">
        <v>307</v>
      </c>
      <c r="P2292" t="s">
        <v>307</v>
      </c>
      <c r="Q2292" t="s">
        <v>307</v>
      </c>
    </row>
    <row r="2293" spans="1:45" x14ac:dyDescent="0.25">
      <c r="A2293">
        <v>320</v>
      </c>
      <c r="B2293" t="s">
        <v>187</v>
      </c>
      <c r="C2293" t="s">
        <v>44</v>
      </c>
      <c r="D2293" t="s">
        <v>54</v>
      </c>
      <c r="E2293" t="s">
        <v>307</v>
      </c>
      <c r="F2293" t="s">
        <v>307</v>
      </c>
      <c r="G2293" t="s">
        <v>307</v>
      </c>
      <c r="H2293" t="s">
        <v>307</v>
      </c>
      <c r="I2293" t="s">
        <v>307</v>
      </c>
      <c r="J2293" t="s">
        <v>307</v>
      </c>
      <c r="K2293" t="s">
        <v>307</v>
      </c>
      <c r="L2293" t="s">
        <v>307</v>
      </c>
      <c r="M2293" t="s">
        <v>307</v>
      </c>
      <c r="N2293" t="s">
        <v>307</v>
      </c>
      <c r="O2293" t="s">
        <v>307</v>
      </c>
      <c r="P2293" t="s">
        <v>307</v>
      </c>
      <c r="Q2293" t="s">
        <v>307</v>
      </c>
      <c r="R2293" t="s">
        <v>307</v>
      </c>
      <c r="S2293" t="s">
        <v>307</v>
      </c>
      <c r="T2293" t="s">
        <v>307</v>
      </c>
      <c r="U2293" t="s">
        <v>307</v>
      </c>
      <c r="V2293" t="s">
        <v>307</v>
      </c>
      <c r="W2293" t="s">
        <v>307</v>
      </c>
    </row>
    <row r="2294" spans="1:45" x14ac:dyDescent="0.25">
      <c r="A2294">
        <v>320</v>
      </c>
      <c r="B2294" t="s">
        <v>187</v>
      </c>
      <c r="C2294" t="s">
        <v>44</v>
      </c>
      <c r="D2294" t="s">
        <v>55</v>
      </c>
      <c r="E2294" t="s">
        <v>307</v>
      </c>
      <c r="F2294" t="s">
        <v>307</v>
      </c>
      <c r="G2294" t="s">
        <v>307</v>
      </c>
      <c r="H2294" t="s">
        <v>307</v>
      </c>
      <c r="I2294" t="s">
        <v>307</v>
      </c>
      <c r="J2294" t="s">
        <v>307</v>
      </c>
      <c r="K2294" t="s">
        <v>307</v>
      </c>
      <c r="L2294" t="s">
        <v>307</v>
      </c>
      <c r="M2294" t="s">
        <v>307</v>
      </c>
      <c r="N2294" t="s">
        <v>307</v>
      </c>
      <c r="O2294" t="s">
        <v>307</v>
      </c>
      <c r="P2294" t="s">
        <v>307</v>
      </c>
      <c r="Q2294" t="s">
        <v>307</v>
      </c>
      <c r="R2294" t="s">
        <v>307</v>
      </c>
      <c r="S2294" t="s">
        <v>307</v>
      </c>
      <c r="T2294" t="s">
        <v>307</v>
      </c>
      <c r="U2294" t="s">
        <v>307</v>
      </c>
      <c r="V2294" t="s">
        <v>307</v>
      </c>
      <c r="W2294" t="s">
        <v>307</v>
      </c>
    </row>
    <row r="2295" spans="1:45" x14ac:dyDescent="0.25">
      <c r="A2295">
        <v>320</v>
      </c>
      <c r="B2295" t="s">
        <v>187</v>
      </c>
      <c r="C2295" t="s">
        <v>44</v>
      </c>
      <c r="D2295" t="s">
        <v>56</v>
      </c>
      <c r="E2295" t="s">
        <v>307</v>
      </c>
      <c r="F2295" t="s">
        <v>307</v>
      </c>
      <c r="G2295" t="s">
        <v>307</v>
      </c>
      <c r="H2295" t="s">
        <v>307</v>
      </c>
      <c r="I2295" t="s">
        <v>307</v>
      </c>
      <c r="J2295" t="s">
        <v>307</v>
      </c>
      <c r="K2295" t="s">
        <v>307</v>
      </c>
      <c r="L2295" t="s">
        <v>307</v>
      </c>
      <c r="M2295" t="s">
        <v>307</v>
      </c>
      <c r="N2295" t="s">
        <v>307</v>
      </c>
      <c r="O2295" t="s">
        <v>307</v>
      </c>
      <c r="P2295" t="s">
        <v>307</v>
      </c>
      <c r="Q2295" t="s">
        <v>307</v>
      </c>
      <c r="R2295" t="s">
        <v>307</v>
      </c>
      <c r="S2295" t="s">
        <v>307</v>
      </c>
      <c r="T2295" t="s">
        <v>307</v>
      </c>
      <c r="U2295" t="s">
        <v>307</v>
      </c>
      <c r="V2295" t="s">
        <v>307</v>
      </c>
      <c r="W2295" t="s">
        <v>307</v>
      </c>
    </row>
    <row r="2296" spans="1:45" x14ac:dyDescent="0.25">
      <c r="A2296">
        <v>320</v>
      </c>
      <c r="B2296" t="s">
        <v>187</v>
      </c>
      <c r="C2296" t="s">
        <v>44</v>
      </c>
      <c r="D2296" t="s">
        <v>57</v>
      </c>
      <c r="E2296" t="s">
        <v>307</v>
      </c>
      <c r="F2296" t="s">
        <v>307</v>
      </c>
      <c r="G2296" t="s">
        <v>307</v>
      </c>
      <c r="H2296" t="s">
        <v>307</v>
      </c>
      <c r="I2296" t="s">
        <v>307</v>
      </c>
      <c r="J2296" t="s">
        <v>307</v>
      </c>
      <c r="K2296" t="s">
        <v>307</v>
      </c>
      <c r="L2296" t="s">
        <v>307</v>
      </c>
      <c r="M2296" t="s">
        <v>307</v>
      </c>
      <c r="N2296" t="s">
        <v>307</v>
      </c>
      <c r="O2296" t="s">
        <v>307</v>
      </c>
      <c r="P2296" t="s">
        <v>307</v>
      </c>
      <c r="Q2296" t="s">
        <v>307</v>
      </c>
      <c r="R2296" t="s">
        <v>307</v>
      </c>
      <c r="S2296" t="s">
        <v>307</v>
      </c>
      <c r="T2296" t="s">
        <v>307</v>
      </c>
      <c r="U2296" t="s">
        <v>307</v>
      </c>
      <c r="V2296" t="s">
        <v>307</v>
      </c>
      <c r="W2296" t="s">
        <v>307</v>
      </c>
    </row>
    <row r="2297" spans="1:45" x14ac:dyDescent="0.25">
      <c r="A2297">
        <v>320</v>
      </c>
      <c r="B2297" t="s">
        <v>187</v>
      </c>
      <c r="C2297" t="s">
        <v>44</v>
      </c>
      <c r="D2297" t="s">
        <v>58</v>
      </c>
      <c r="E2297" t="s">
        <v>307</v>
      </c>
      <c r="F2297" t="s">
        <v>307</v>
      </c>
      <c r="G2297" t="s">
        <v>307</v>
      </c>
      <c r="H2297" t="s">
        <v>307</v>
      </c>
      <c r="I2297" t="s">
        <v>307</v>
      </c>
      <c r="J2297" t="s">
        <v>307</v>
      </c>
      <c r="K2297" t="s">
        <v>307</v>
      </c>
      <c r="L2297" t="s">
        <v>307</v>
      </c>
      <c r="M2297" t="s">
        <v>307</v>
      </c>
      <c r="N2297" t="s">
        <v>307</v>
      </c>
      <c r="O2297" t="s">
        <v>307</v>
      </c>
      <c r="P2297" t="s">
        <v>307</v>
      </c>
      <c r="Q2297" t="s">
        <v>307</v>
      </c>
      <c r="R2297" t="s">
        <v>307</v>
      </c>
      <c r="S2297" t="s">
        <v>307</v>
      </c>
      <c r="T2297" t="s">
        <v>307</v>
      </c>
      <c r="U2297" t="s">
        <v>307</v>
      </c>
      <c r="V2297" t="s">
        <v>307</v>
      </c>
      <c r="W2297" t="s">
        <v>307</v>
      </c>
    </row>
    <row r="2298" spans="1:45" x14ac:dyDescent="0.25">
      <c r="A2298">
        <v>320</v>
      </c>
      <c r="B2298" t="s">
        <v>187</v>
      </c>
      <c r="C2298" t="s">
        <v>44</v>
      </c>
      <c r="D2298" t="s">
        <v>59</v>
      </c>
      <c r="E2298" t="s">
        <v>307</v>
      </c>
      <c r="F2298" t="s">
        <v>307</v>
      </c>
      <c r="G2298" t="s">
        <v>307</v>
      </c>
      <c r="H2298" t="s">
        <v>307</v>
      </c>
      <c r="I2298" t="s">
        <v>307</v>
      </c>
      <c r="J2298" t="s">
        <v>307</v>
      </c>
      <c r="K2298" t="s">
        <v>307</v>
      </c>
      <c r="L2298" t="s">
        <v>307</v>
      </c>
      <c r="M2298" t="s">
        <v>307</v>
      </c>
      <c r="N2298" t="s">
        <v>307</v>
      </c>
      <c r="O2298" t="s">
        <v>307</v>
      </c>
      <c r="P2298" t="s">
        <v>307</v>
      </c>
      <c r="Q2298" t="s">
        <v>307</v>
      </c>
      <c r="R2298" t="s">
        <v>307</v>
      </c>
      <c r="S2298" t="s">
        <v>307</v>
      </c>
      <c r="T2298" t="s">
        <v>307</v>
      </c>
      <c r="U2298" t="s">
        <v>307</v>
      </c>
      <c r="V2298" t="s">
        <v>307</v>
      </c>
      <c r="W2298" t="s">
        <v>307</v>
      </c>
    </row>
    <row r="2299" spans="1:45" x14ac:dyDescent="0.25">
      <c r="A2299">
        <v>320</v>
      </c>
      <c r="B2299" t="s">
        <v>187</v>
      </c>
      <c r="C2299" t="s">
        <v>44</v>
      </c>
      <c r="D2299" t="s">
        <v>60</v>
      </c>
      <c r="E2299" t="s">
        <v>307</v>
      </c>
      <c r="F2299" t="s">
        <v>307</v>
      </c>
      <c r="G2299" t="s">
        <v>307</v>
      </c>
      <c r="H2299" t="s">
        <v>307</v>
      </c>
      <c r="I2299" t="s">
        <v>307</v>
      </c>
      <c r="J2299" t="s">
        <v>307</v>
      </c>
      <c r="K2299" t="s">
        <v>307</v>
      </c>
      <c r="L2299" t="s">
        <v>307</v>
      </c>
      <c r="M2299" t="s">
        <v>307</v>
      </c>
      <c r="N2299" t="s">
        <v>307</v>
      </c>
      <c r="O2299" t="s">
        <v>307</v>
      </c>
      <c r="P2299" t="s">
        <v>307</v>
      </c>
      <c r="Q2299" t="s">
        <v>307</v>
      </c>
      <c r="R2299" t="s">
        <v>307</v>
      </c>
      <c r="S2299" t="s">
        <v>307</v>
      </c>
      <c r="T2299" t="s">
        <v>307</v>
      </c>
      <c r="U2299" t="s">
        <v>307</v>
      </c>
      <c r="V2299" t="s">
        <v>307</v>
      </c>
      <c r="W2299" t="s">
        <v>307</v>
      </c>
    </row>
    <row r="2300" spans="1:45" x14ac:dyDescent="0.25">
      <c r="A2300">
        <v>320</v>
      </c>
      <c r="B2300" t="s">
        <v>187</v>
      </c>
      <c r="C2300" t="s">
        <v>44</v>
      </c>
      <c r="D2300" t="s">
        <v>61</v>
      </c>
      <c r="E2300" t="s">
        <v>307</v>
      </c>
      <c r="F2300" t="s">
        <v>307</v>
      </c>
      <c r="G2300" t="s">
        <v>307</v>
      </c>
      <c r="H2300" t="s">
        <v>307</v>
      </c>
      <c r="I2300" t="s">
        <v>307</v>
      </c>
      <c r="J2300" t="s">
        <v>307</v>
      </c>
      <c r="K2300" t="s">
        <v>307</v>
      </c>
      <c r="L2300" t="s">
        <v>307</v>
      </c>
      <c r="M2300" t="s">
        <v>307</v>
      </c>
      <c r="N2300" t="s">
        <v>307</v>
      </c>
      <c r="O2300" t="s">
        <v>307</v>
      </c>
      <c r="P2300" t="s">
        <v>307</v>
      </c>
      <c r="Q2300" t="s">
        <v>307</v>
      </c>
      <c r="R2300" t="s">
        <v>307</v>
      </c>
      <c r="S2300" t="s">
        <v>307</v>
      </c>
      <c r="T2300" t="s">
        <v>307</v>
      </c>
      <c r="U2300" t="s">
        <v>307</v>
      </c>
      <c r="V2300" t="s">
        <v>307</v>
      </c>
      <c r="W2300" t="s">
        <v>307</v>
      </c>
    </row>
    <row r="2301" spans="1:45" x14ac:dyDescent="0.25">
      <c r="A2301">
        <v>320</v>
      </c>
      <c r="B2301" t="s">
        <v>187</v>
      </c>
      <c r="C2301" t="s">
        <v>44</v>
      </c>
      <c r="D2301" t="s">
        <v>62</v>
      </c>
      <c r="E2301" t="s">
        <v>307</v>
      </c>
      <c r="F2301" t="s">
        <v>307</v>
      </c>
      <c r="G2301" t="s">
        <v>307</v>
      </c>
      <c r="H2301" t="s">
        <v>307</v>
      </c>
      <c r="I2301" t="s">
        <v>307</v>
      </c>
      <c r="J2301" t="s">
        <v>307</v>
      </c>
      <c r="K2301" t="s">
        <v>307</v>
      </c>
      <c r="L2301" t="s">
        <v>307</v>
      </c>
      <c r="M2301" t="s">
        <v>307</v>
      </c>
      <c r="N2301" t="s">
        <v>307</v>
      </c>
      <c r="O2301" t="s">
        <v>307</v>
      </c>
      <c r="P2301" t="s">
        <v>307</v>
      </c>
      <c r="Q2301" t="s">
        <v>307</v>
      </c>
      <c r="R2301" t="s">
        <v>307</v>
      </c>
      <c r="S2301" t="s">
        <v>307</v>
      </c>
      <c r="T2301" t="s">
        <v>307</v>
      </c>
      <c r="U2301" t="s">
        <v>307</v>
      </c>
      <c r="V2301" t="s">
        <v>307</v>
      </c>
      <c r="W2301" t="s">
        <v>307</v>
      </c>
    </row>
    <row r="2302" spans="1:45" x14ac:dyDescent="0.25">
      <c r="A2302">
        <v>320</v>
      </c>
      <c r="B2302" t="s">
        <v>187</v>
      </c>
      <c r="C2302" t="s">
        <v>38</v>
      </c>
      <c r="D2302" t="s">
        <v>47</v>
      </c>
      <c r="E2302" t="s">
        <v>307</v>
      </c>
      <c r="F2302" t="s">
        <v>307</v>
      </c>
      <c r="G2302" t="s">
        <v>307</v>
      </c>
      <c r="H2302" t="s">
        <v>307</v>
      </c>
      <c r="I2302" t="s">
        <v>307</v>
      </c>
      <c r="J2302" t="s">
        <v>307</v>
      </c>
      <c r="K2302" t="s">
        <v>307</v>
      </c>
      <c r="L2302" t="s">
        <v>307</v>
      </c>
      <c r="M2302" t="s">
        <v>307</v>
      </c>
      <c r="N2302" t="s">
        <v>307</v>
      </c>
      <c r="O2302" t="s">
        <v>307</v>
      </c>
      <c r="P2302" t="s">
        <v>307</v>
      </c>
      <c r="Q2302" t="s">
        <v>307</v>
      </c>
      <c r="R2302" t="s">
        <v>307</v>
      </c>
      <c r="S2302" t="s">
        <v>307</v>
      </c>
      <c r="T2302" t="s">
        <v>307</v>
      </c>
      <c r="U2302" t="s">
        <v>307</v>
      </c>
      <c r="V2302" t="s">
        <v>307</v>
      </c>
      <c r="W2302" t="s">
        <v>307</v>
      </c>
      <c r="X2302" t="s">
        <v>307</v>
      </c>
      <c r="Y2302" t="s">
        <v>307</v>
      </c>
      <c r="Z2302" t="s">
        <v>307</v>
      </c>
      <c r="AA2302" t="s">
        <v>307</v>
      </c>
      <c r="AB2302" t="s">
        <v>307</v>
      </c>
      <c r="AC2302" t="s">
        <v>307</v>
      </c>
      <c r="AD2302" t="s">
        <v>307</v>
      </c>
      <c r="AE2302" t="s">
        <v>307</v>
      </c>
      <c r="AF2302" t="s">
        <v>307</v>
      </c>
      <c r="AG2302" t="s">
        <v>307</v>
      </c>
      <c r="AH2302" t="s">
        <v>307</v>
      </c>
      <c r="AI2302" t="s">
        <v>307</v>
      </c>
      <c r="AJ2302" t="s">
        <v>307</v>
      </c>
      <c r="AK2302" t="s">
        <v>307</v>
      </c>
      <c r="AL2302" t="s">
        <v>307</v>
      </c>
      <c r="AM2302" t="s">
        <v>307</v>
      </c>
      <c r="AN2302" t="s">
        <v>307</v>
      </c>
      <c r="AO2302" t="s">
        <v>307</v>
      </c>
      <c r="AP2302" t="s">
        <v>307</v>
      </c>
      <c r="AQ2302" t="s">
        <v>307</v>
      </c>
      <c r="AR2302" t="s">
        <v>307</v>
      </c>
      <c r="AS2302" t="s">
        <v>307</v>
      </c>
    </row>
    <row r="2303" spans="1:45" x14ac:dyDescent="0.25">
      <c r="A2303">
        <v>320</v>
      </c>
      <c r="B2303" t="s">
        <v>187</v>
      </c>
      <c r="C2303" t="s">
        <v>38</v>
      </c>
      <c r="D2303" t="s">
        <v>48</v>
      </c>
      <c r="E2303" t="s">
        <v>307</v>
      </c>
      <c r="F2303" t="s">
        <v>307</v>
      </c>
      <c r="G2303" t="s">
        <v>307</v>
      </c>
      <c r="H2303" t="s">
        <v>307</v>
      </c>
      <c r="I2303" t="s">
        <v>307</v>
      </c>
      <c r="J2303" t="s">
        <v>307</v>
      </c>
      <c r="K2303" t="s">
        <v>307</v>
      </c>
      <c r="L2303" t="s">
        <v>307</v>
      </c>
      <c r="M2303" t="s">
        <v>307</v>
      </c>
      <c r="N2303" t="s">
        <v>307</v>
      </c>
      <c r="O2303" t="s">
        <v>307</v>
      </c>
      <c r="P2303" t="s">
        <v>307</v>
      </c>
      <c r="Q2303" t="s">
        <v>307</v>
      </c>
      <c r="R2303" t="s">
        <v>307</v>
      </c>
      <c r="S2303" t="s">
        <v>307</v>
      </c>
      <c r="T2303" t="s">
        <v>307</v>
      </c>
      <c r="U2303" t="s">
        <v>307</v>
      </c>
      <c r="V2303" t="s">
        <v>307</v>
      </c>
      <c r="W2303" t="s">
        <v>307</v>
      </c>
      <c r="X2303" t="s">
        <v>307</v>
      </c>
      <c r="Y2303" t="s">
        <v>307</v>
      </c>
      <c r="Z2303" t="s">
        <v>307</v>
      </c>
      <c r="AA2303" t="s">
        <v>307</v>
      </c>
      <c r="AB2303" t="s">
        <v>307</v>
      </c>
      <c r="AC2303" t="s">
        <v>307</v>
      </c>
      <c r="AD2303" t="s">
        <v>307</v>
      </c>
      <c r="AE2303" t="s">
        <v>307</v>
      </c>
      <c r="AF2303" t="s">
        <v>307</v>
      </c>
      <c r="AG2303" t="s">
        <v>307</v>
      </c>
      <c r="AH2303" t="s">
        <v>307</v>
      </c>
      <c r="AI2303" t="s">
        <v>307</v>
      </c>
      <c r="AJ2303" t="s">
        <v>307</v>
      </c>
      <c r="AK2303" t="s">
        <v>307</v>
      </c>
      <c r="AL2303" t="s">
        <v>307</v>
      </c>
      <c r="AM2303" t="s">
        <v>307</v>
      </c>
      <c r="AN2303" t="s">
        <v>307</v>
      </c>
      <c r="AO2303" t="s">
        <v>307</v>
      </c>
      <c r="AP2303" t="s">
        <v>307</v>
      </c>
      <c r="AQ2303" t="s">
        <v>307</v>
      </c>
      <c r="AR2303" t="s">
        <v>307</v>
      </c>
      <c r="AS2303" t="s">
        <v>307</v>
      </c>
    </row>
    <row r="2304" spans="1:45" x14ac:dyDescent="0.25">
      <c r="A2304">
        <v>320</v>
      </c>
      <c r="B2304" t="s">
        <v>187</v>
      </c>
      <c r="C2304" t="s">
        <v>38</v>
      </c>
      <c r="D2304" t="s">
        <v>49</v>
      </c>
      <c r="E2304" t="s">
        <v>307</v>
      </c>
      <c r="F2304" t="s">
        <v>307</v>
      </c>
      <c r="G2304" t="s">
        <v>307</v>
      </c>
      <c r="H2304" t="s">
        <v>307</v>
      </c>
      <c r="I2304" t="s">
        <v>307</v>
      </c>
      <c r="J2304" t="s">
        <v>307</v>
      </c>
      <c r="K2304" t="s">
        <v>307</v>
      </c>
      <c r="L2304" t="s">
        <v>307</v>
      </c>
      <c r="M2304" t="s">
        <v>307</v>
      </c>
      <c r="N2304" t="s">
        <v>307</v>
      </c>
      <c r="O2304" t="s">
        <v>307</v>
      </c>
      <c r="P2304" t="s">
        <v>307</v>
      </c>
      <c r="Q2304" t="s">
        <v>307</v>
      </c>
      <c r="R2304" t="s">
        <v>307</v>
      </c>
      <c r="S2304" t="s">
        <v>307</v>
      </c>
      <c r="T2304" t="s">
        <v>307</v>
      </c>
      <c r="U2304" t="s">
        <v>307</v>
      </c>
      <c r="V2304" t="s">
        <v>307</v>
      </c>
      <c r="W2304" t="s">
        <v>307</v>
      </c>
      <c r="X2304" t="s">
        <v>307</v>
      </c>
      <c r="Y2304" t="s">
        <v>307</v>
      </c>
      <c r="Z2304" t="s">
        <v>307</v>
      </c>
      <c r="AA2304" t="s">
        <v>307</v>
      </c>
      <c r="AB2304" t="s">
        <v>307</v>
      </c>
      <c r="AC2304" t="s">
        <v>307</v>
      </c>
      <c r="AD2304" t="s">
        <v>307</v>
      </c>
      <c r="AE2304" t="s">
        <v>307</v>
      </c>
      <c r="AF2304" t="s">
        <v>307</v>
      </c>
      <c r="AG2304" t="s">
        <v>307</v>
      </c>
      <c r="AH2304" t="s">
        <v>307</v>
      </c>
      <c r="AI2304" t="s">
        <v>307</v>
      </c>
      <c r="AJ2304" t="s">
        <v>307</v>
      </c>
      <c r="AK2304" t="s">
        <v>307</v>
      </c>
      <c r="AL2304" t="s">
        <v>307</v>
      </c>
      <c r="AM2304" t="s">
        <v>307</v>
      </c>
      <c r="AN2304" t="s">
        <v>307</v>
      </c>
      <c r="AO2304" t="s">
        <v>307</v>
      </c>
      <c r="AP2304" t="s">
        <v>307</v>
      </c>
      <c r="AQ2304" t="s">
        <v>307</v>
      </c>
      <c r="AR2304" t="s">
        <v>307</v>
      </c>
      <c r="AS2304" t="s">
        <v>307</v>
      </c>
    </row>
    <row r="2305" spans="1:45" x14ac:dyDescent="0.25">
      <c r="A2305">
        <v>320</v>
      </c>
      <c r="B2305" t="s">
        <v>187</v>
      </c>
      <c r="C2305" t="s">
        <v>450</v>
      </c>
      <c r="D2305" t="s">
        <v>48</v>
      </c>
      <c r="E2305" t="s">
        <v>307</v>
      </c>
      <c r="F2305" t="s">
        <v>307</v>
      </c>
      <c r="G2305" t="s">
        <v>307</v>
      </c>
      <c r="H2305" t="s">
        <v>307</v>
      </c>
      <c r="I2305" t="s">
        <v>307</v>
      </c>
      <c r="J2305" t="s">
        <v>307</v>
      </c>
      <c r="K2305" t="s">
        <v>307</v>
      </c>
      <c r="L2305" t="s">
        <v>307</v>
      </c>
      <c r="M2305" t="s">
        <v>307</v>
      </c>
      <c r="N2305" t="s">
        <v>307</v>
      </c>
      <c r="O2305" t="s">
        <v>307</v>
      </c>
      <c r="P2305" t="s">
        <v>307</v>
      </c>
      <c r="Q2305" t="s">
        <v>307</v>
      </c>
      <c r="R2305" t="s">
        <v>307</v>
      </c>
    </row>
    <row r="2306" spans="1:45" x14ac:dyDescent="0.25">
      <c r="A2306">
        <v>320</v>
      </c>
      <c r="B2306" t="s">
        <v>187</v>
      </c>
      <c r="C2306" t="s">
        <v>449</v>
      </c>
      <c r="D2306" t="s">
        <v>48</v>
      </c>
      <c r="E2306" t="s">
        <v>307</v>
      </c>
      <c r="F2306" t="s">
        <v>307</v>
      </c>
      <c r="G2306" t="s">
        <v>307</v>
      </c>
      <c r="H2306" t="s">
        <v>307</v>
      </c>
      <c r="I2306" t="s">
        <v>307</v>
      </c>
      <c r="J2306" t="s">
        <v>307</v>
      </c>
      <c r="K2306" t="s">
        <v>307</v>
      </c>
      <c r="L2306" t="s">
        <v>307</v>
      </c>
      <c r="M2306" t="s">
        <v>307</v>
      </c>
      <c r="N2306" t="s">
        <v>307</v>
      </c>
      <c r="O2306" t="s">
        <v>307</v>
      </c>
      <c r="P2306" t="s">
        <v>307</v>
      </c>
      <c r="Q2306" t="s">
        <v>307</v>
      </c>
      <c r="R2306" t="s">
        <v>307</v>
      </c>
    </row>
    <row r="2307" spans="1:45" x14ac:dyDescent="0.25">
      <c r="A2307">
        <v>320</v>
      </c>
      <c r="B2307" t="s">
        <v>187</v>
      </c>
      <c r="C2307" t="s">
        <v>475</v>
      </c>
      <c r="D2307" t="s">
        <v>48</v>
      </c>
      <c r="E2307" t="s">
        <v>307</v>
      </c>
      <c r="F2307" t="s">
        <v>307</v>
      </c>
      <c r="G2307" t="s">
        <v>307</v>
      </c>
    </row>
    <row r="2308" spans="1:45" x14ac:dyDescent="0.25">
      <c r="A2308">
        <v>320</v>
      </c>
      <c r="B2308" t="s">
        <v>187</v>
      </c>
      <c r="C2308" t="s">
        <v>42</v>
      </c>
      <c r="D2308" t="s">
        <v>48</v>
      </c>
      <c r="E2308" t="s">
        <v>307</v>
      </c>
      <c r="F2308" t="s">
        <v>307</v>
      </c>
      <c r="G2308" t="s">
        <v>307</v>
      </c>
      <c r="H2308" t="s">
        <v>307</v>
      </c>
      <c r="I2308" t="s">
        <v>307</v>
      </c>
      <c r="J2308" t="s">
        <v>307</v>
      </c>
      <c r="K2308" t="s">
        <v>307</v>
      </c>
      <c r="L2308" t="s">
        <v>307</v>
      </c>
      <c r="M2308" t="s">
        <v>307</v>
      </c>
      <c r="N2308" t="s">
        <v>307</v>
      </c>
      <c r="O2308" t="s">
        <v>307</v>
      </c>
      <c r="P2308" t="s">
        <v>307</v>
      </c>
      <c r="Q2308" t="s">
        <v>307</v>
      </c>
      <c r="R2308" t="s">
        <v>307</v>
      </c>
      <c r="S2308" t="s">
        <v>307</v>
      </c>
      <c r="T2308" t="s">
        <v>307</v>
      </c>
      <c r="U2308" t="s">
        <v>307</v>
      </c>
      <c r="V2308" t="s">
        <v>307</v>
      </c>
      <c r="W2308" t="s">
        <v>307</v>
      </c>
      <c r="X2308" t="s">
        <v>307</v>
      </c>
      <c r="Y2308" t="s">
        <v>307</v>
      </c>
      <c r="Z2308" t="s">
        <v>307</v>
      </c>
    </row>
    <row r="2309" spans="1:45" x14ac:dyDescent="0.25">
      <c r="A2309">
        <v>321</v>
      </c>
      <c r="B2309" t="s">
        <v>188</v>
      </c>
      <c r="C2309" t="s">
        <v>43</v>
      </c>
      <c r="D2309" t="s">
        <v>54</v>
      </c>
      <c r="E2309" t="s">
        <v>307</v>
      </c>
      <c r="F2309" t="s">
        <v>307</v>
      </c>
      <c r="G2309" t="s">
        <v>307</v>
      </c>
      <c r="H2309" t="s">
        <v>307</v>
      </c>
      <c r="I2309" t="s">
        <v>307</v>
      </c>
      <c r="J2309" t="s">
        <v>307</v>
      </c>
      <c r="K2309" t="s">
        <v>307</v>
      </c>
      <c r="L2309" t="s">
        <v>307</v>
      </c>
      <c r="M2309" t="s">
        <v>307</v>
      </c>
      <c r="N2309" t="s">
        <v>307</v>
      </c>
      <c r="O2309" t="s">
        <v>307</v>
      </c>
      <c r="P2309" t="s">
        <v>307</v>
      </c>
      <c r="Q2309" t="s">
        <v>307</v>
      </c>
      <c r="R2309" t="s">
        <v>307</v>
      </c>
      <c r="S2309" t="s">
        <v>307</v>
      </c>
      <c r="T2309" t="s">
        <v>307</v>
      </c>
      <c r="U2309" t="s">
        <v>307</v>
      </c>
      <c r="V2309" t="s">
        <v>307</v>
      </c>
      <c r="W2309" t="s">
        <v>307</v>
      </c>
    </row>
    <row r="2310" spans="1:45" x14ac:dyDescent="0.25">
      <c r="A2310">
        <v>321</v>
      </c>
      <c r="B2310" t="s">
        <v>188</v>
      </c>
      <c r="C2310" t="s">
        <v>43</v>
      </c>
      <c r="D2310" t="s">
        <v>55</v>
      </c>
      <c r="E2310" t="s">
        <v>307</v>
      </c>
      <c r="F2310" t="s">
        <v>307</v>
      </c>
      <c r="G2310" t="s">
        <v>307</v>
      </c>
      <c r="H2310" t="s">
        <v>307</v>
      </c>
      <c r="I2310" t="s">
        <v>307</v>
      </c>
      <c r="J2310" t="s">
        <v>307</v>
      </c>
      <c r="K2310" t="s">
        <v>307</v>
      </c>
      <c r="L2310" t="s">
        <v>307</v>
      </c>
      <c r="M2310" t="s">
        <v>307</v>
      </c>
      <c r="N2310" t="s">
        <v>307</v>
      </c>
      <c r="O2310" t="s">
        <v>307</v>
      </c>
      <c r="P2310" t="s">
        <v>307</v>
      </c>
      <c r="Q2310" t="s">
        <v>307</v>
      </c>
      <c r="R2310" t="s">
        <v>307</v>
      </c>
      <c r="S2310" t="s">
        <v>307</v>
      </c>
      <c r="T2310" t="s">
        <v>307</v>
      </c>
      <c r="U2310" t="s">
        <v>307</v>
      </c>
      <c r="V2310" t="s">
        <v>307</v>
      </c>
      <c r="W2310" t="s">
        <v>307</v>
      </c>
    </row>
    <row r="2311" spans="1:45" x14ac:dyDescent="0.25">
      <c r="A2311">
        <v>321</v>
      </c>
      <c r="B2311" t="s">
        <v>188</v>
      </c>
      <c r="C2311" t="s">
        <v>43</v>
      </c>
      <c r="D2311" t="s">
        <v>56</v>
      </c>
      <c r="E2311" t="s">
        <v>307</v>
      </c>
      <c r="F2311" t="s">
        <v>307</v>
      </c>
      <c r="G2311" t="s">
        <v>307</v>
      </c>
      <c r="H2311" t="s">
        <v>307</v>
      </c>
      <c r="I2311" t="s">
        <v>307</v>
      </c>
      <c r="J2311" t="s">
        <v>307</v>
      </c>
      <c r="K2311" t="s">
        <v>307</v>
      </c>
      <c r="L2311" t="s">
        <v>307</v>
      </c>
      <c r="M2311" t="s">
        <v>307</v>
      </c>
      <c r="N2311" t="s">
        <v>307</v>
      </c>
      <c r="O2311" t="s">
        <v>307</v>
      </c>
      <c r="P2311" t="s">
        <v>307</v>
      </c>
      <c r="Q2311" t="s">
        <v>307</v>
      </c>
      <c r="R2311" t="s">
        <v>307</v>
      </c>
      <c r="S2311" t="s">
        <v>307</v>
      </c>
      <c r="T2311" t="s">
        <v>307</v>
      </c>
      <c r="U2311" t="s">
        <v>307</v>
      </c>
      <c r="V2311" t="s">
        <v>307</v>
      </c>
      <c r="W2311" t="s">
        <v>307</v>
      </c>
    </row>
    <row r="2312" spans="1:45" x14ac:dyDescent="0.25">
      <c r="A2312">
        <v>321</v>
      </c>
      <c r="B2312" t="s">
        <v>188</v>
      </c>
      <c r="C2312" t="s">
        <v>43</v>
      </c>
      <c r="D2312" t="s">
        <v>57</v>
      </c>
      <c r="E2312" t="s">
        <v>307</v>
      </c>
      <c r="F2312" t="s">
        <v>307</v>
      </c>
      <c r="G2312" t="s">
        <v>307</v>
      </c>
      <c r="H2312" t="s">
        <v>307</v>
      </c>
      <c r="I2312" t="s">
        <v>307</v>
      </c>
      <c r="J2312" t="s">
        <v>307</v>
      </c>
      <c r="K2312" t="s">
        <v>307</v>
      </c>
      <c r="L2312" t="s">
        <v>307</v>
      </c>
      <c r="M2312" t="s">
        <v>307</v>
      </c>
      <c r="N2312" t="s">
        <v>307</v>
      </c>
      <c r="O2312" t="s">
        <v>307</v>
      </c>
      <c r="P2312" t="s">
        <v>307</v>
      </c>
      <c r="Q2312" t="s">
        <v>307</v>
      </c>
      <c r="R2312" t="s">
        <v>307</v>
      </c>
      <c r="S2312" t="s">
        <v>307</v>
      </c>
      <c r="T2312" t="s">
        <v>307</v>
      </c>
      <c r="U2312" t="s">
        <v>307</v>
      </c>
      <c r="V2312" t="s">
        <v>307</v>
      </c>
      <c r="W2312" t="s">
        <v>307</v>
      </c>
    </row>
    <row r="2313" spans="1:45" x14ac:dyDescent="0.25">
      <c r="A2313">
        <v>321</v>
      </c>
      <c r="B2313" t="s">
        <v>188</v>
      </c>
      <c r="C2313" t="s">
        <v>43</v>
      </c>
      <c r="D2313" t="s">
        <v>58</v>
      </c>
      <c r="E2313" t="s">
        <v>307</v>
      </c>
      <c r="F2313" t="s">
        <v>307</v>
      </c>
      <c r="G2313" t="s">
        <v>307</v>
      </c>
      <c r="H2313" t="s">
        <v>307</v>
      </c>
      <c r="I2313" t="s">
        <v>307</v>
      </c>
      <c r="J2313" t="s">
        <v>307</v>
      </c>
      <c r="K2313" t="s">
        <v>307</v>
      </c>
      <c r="L2313" t="s">
        <v>307</v>
      </c>
      <c r="M2313" t="s">
        <v>307</v>
      </c>
      <c r="N2313" t="s">
        <v>307</v>
      </c>
      <c r="O2313" t="s">
        <v>307</v>
      </c>
      <c r="P2313" t="s">
        <v>307</v>
      </c>
      <c r="Q2313" t="s">
        <v>307</v>
      </c>
      <c r="R2313" t="s">
        <v>307</v>
      </c>
      <c r="S2313" t="s">
        <v>307</v>
      </c>
      <c r="T2313" t="s">
        <v>307</v>
      </c>
      <c r="U2313" t="s">
        <v>307</v>
      </c>
      <c r="V2313" t="s">
        <v>307</v>
      </c>
      <c r="W2313" t="s">
        <v>307</v>
      </c>
    </row>
    <row r="2314" spans="1:45" x14ac:dyDescent="0.25">
      <c r="A2314">
        <v>321</v>
      </c>
      <c r="B2314" t="s">
        <v>188</v>
      </c>
      <c r="C2314" t="s">
        <v>43</v>
      </c>
      <c r="D2314" t="s">
        <v>59</v>
      </c>
      <c r="E2314" t="s">
        <v>307</v>
      </c>
      <c r="F2314" t="s">
        <v>307</v>
      </c>
      <c r="G2314" t="s">
        <v>307</v>
      </c>
      <c r="H2314" t="s">
        <v>307</v>
      </c>
      <c r="I2314" t="s">
        <v>307</v>
      </c>
      <c r="J2314" t="s">
        <v>307</v>
      </c>
      <c r="K2314" t="s">
        <v>307</v>
      </c>
      <c r="L2314" t="s">
        <v>307</v>
      </c>
      <c r="M2314" t="s">
        <v>307</v>
      </c>
      <c r="N2314" t="s">
        <v>307</v>
      </c>
      <c r="O2314" t="s">
        <v>307</v>
      </c>
      <c r="P2314" t="s">
        <v>307</v>
      </c>
      <c r="Q2314" t="s">
        <v>307</v>
      </c>
      <c r="R2314" t="s">
        <v>307</v>
      </c>
      <c r="S2314" t="s">
        <v>307</v>
      </c>
      <c r="T2314" t="s">
        <v>307</v>
      </c>
      <c r="U2314" t="s">
        <v>307</v>
      </c>
      <c r="V2314" t="s">
        <v>307</v>
      </c>
      <c r="W2314" t="s">
        <v>307</v>
      </c>
    </row>
    <row r="2315" spans="1:45" x14ac:dyDescent="0.25">
      <c r="A2315">
        <v>321</v>
      </c>
      <c r="B2315" t="s">
        <v>188</v>
      </c>
      <c r="C2315" t="s">
        <v>43</v>
      </c>
      <c r="D2315" t="s">
        <v>60</v>
      </c>
      <c r="E2315" t="s">
        <v>307</v>
      </c>
      <c r="F2315" t="s">
        <v>307</v>
      </c>
      <c r="G2315" t="s">
        <v>307</v>
      </c>
      <c r="H2315" t="s">
        <v>307</v>
      </c>
      <c r="I2315" t="s">
        <v>307</v>
      </c>
      <c r="J2315" t="s">
        <v>307</v>
      </c>
      <c r="K2315" t="s">
        <v>307</v>
      </c>
      <c r="L2315" t="s">
        <v>307</v>
      </c>
      <c r="M2315" t="s">
        <v>307</v>
      </c>
      <c r="N2315" t="s">
        <v>307</v>
      </c>
      <c r="O2315" t="s">
        <v>307</v>
      </c>
      <c r="P2315" t="s">
        <v>307</v>
      </c>
      <c r="Q2315" t="s">
        <v>307</v>
      </c>
      <c r="R2315" t="s">
        <v>307</v>
      </c>
      <c r="S2315" t="s">
        <v>307</v>
      </c>
      <c r="T2315" t="s">
        <v>307</v>
      </c>
      <c r="U2315" t="s">
        <v>307</v>
      </c>
      <c r="V2315" t="s">
        <v>307</v>
      </c>
      <c r="W2315" t="s">
        <v>307</v>
      </c>
    </row>
    <row r="2316" spans="1:45" x14ac:dyDescent="0.25">
      <c r="A2316">
        <v>321</v>
      </c>
      <c r="B2316" t="s">
        <v>188</v>
      </c>
      <c r="C2316" t="s">
        <v>43</v>
      </c>
      <c r="D2316" t="s">
        <v>61</v>
      </c>
      <c r="E2316" t="s">
        <v>307</v>
      </c>
      <c r="F2316" t="s">
        <v>307</v>
      </c>
      <c r="G2316" t="s">
        <v>307</v>
      </c>
      <c r="H2316" t="s">
        <v>307</v>
      </c>
      <c r="I2316" t="s">
        <v>307</v>
      </c>
      <c r="J2316" t="s">
        <v>307</v>
      </c>
      <c r="K2316" t="s">
        <v>307</v>
      </c>
      <c r="L2316" t="s">
        <v>307</v>
      </c>
      <c r="M2316" t="s">
        <v>307</v>
      </c>
      <c r="N2316" t="s">
        <v>307</v>
      </c>
      <c r="O2316" t="s">
        <v>307</v>
      </c>
      <c r="P2316" t="s">
        <v>307</v>
      </c>
      <c r="Q2316" t="s">
        <v>307</v>
      </c>
      <c r="R2316" t="s">
        <v>307</v>
      </c>
      <c r="S2316" t="s">
        <v>307</v>
      </c>
      <c r="T2316" t="s">
        <v>307</v>
      </c>
      <c r="U2316" t="s">
        <v>307</v>
      </c>
      <c r="V2316" t="s">
        <v>307</v>
      </c>
      <c r="W2316" t="s">
        <v>307</v>
      </c>
    </row>
    <row r="2317" spans="1:45" x14ac:dyDescent="0.25">
      <c r="A2317">
        <v>321</v>
      </c>
      <c r="B2317" t="s">
        <v>188</v>
      </c>
      <c r="C2317" t="s">
        <v>43</v>
      </c>
      <c r="D2317" t="s">
        <v>62</v>
      </c>
      <c r="E2317" t="s">
        <v>307</v>
      </c>
      <c r="F2317" t="s">
        <v>307</v>
      </c>
      <c r="G2317" t="s">
        <v>307</v>
      </c>
      <c r="H2317" t="s">
        <v>307</v>
      </c>
      <c r="I2317" t="s">
        <v>307</v>
      </c>
      <c r="J2317" t="s">
        <v>307</v>
      </c>
      <c r="K2317" t="s">
        <v>307</v>
      </c>
      <c r="L2317" t="s">
        <v>307</v>
      </c>
      <c r="M2317" t="s">
        <v>307</v>
      </c>
      <c r="N2317" t="s">
        <v>307</v>
      </c>
      <c r="O2317" t="s">
        <v>307</v>
      </c>
      <c r="P2317" t="s">
        <v>307</v>
      </c>
      <c r="Q2317" t="s">
        <v>307</v>
      </c>
      <c r="R2317" t="s">
        <v>307</v>
      </c>
      <c r="S2317" t="s">
        <v>307</v>
      </c>
      <c r="T2317" t="s">
        <v>307</v>
      </c>
      <c r="U2317" t="s">
        <v>307</v>
      </c>
      <c r="V2317" t="s">
        <v>307</v>
      </c>
      <c r="W2317" t="s">
        <v>307</v>
      </c>
    </row>
    <row r="2318" spans="1:45" x14ac:dyDescent="0.25">
      <c r="A2318">
        <v>321</v>
      </c>
      <c r="B2318" t="s">
        <v>188</v>
      </c>
      <c r="C2318" t="s">
        <v>36</v>
      </c>
      <c r="D2318" t="s">
        <v>47</v>
      </c>
      <c r="E2318" t="s">
        <v>307</v>
      </c>
      <c r="F2318" t="s">
        <v>307</v>
      </c>
      <c r="G2318" t="s">
        <v>307</v>
      </c>
      <c r="H2318" t="s">
        <v>307</v>
      </c>
      <c r="I2318" t="s">
        <v>307</v>
      </c>
      <c r="J2318" t="s">
        <v>307</v>
      </c>
      <c r="K2318" t="s">
        <v>307</v>
      </c>
      <c r="L2318" t="s">
        <v>307</v>
      </c>
      <c r="M2318" t="s">
        <v>307</v>
      </c>
      <c r="N2318" t="s">
        <v>307</v>
      </c>
      <c r="O2318" t="s">
        <v>307</v>
      </c>
      <c r="P2318" t="s">
        <v>307</v>
      </c>
      <c r="Q2318" t="s">
        <v>307</v>
      </c>
      <c r="R2318" t="s">
        <v>307</v>
      </c>
      <c r="S2318" t="s">
        <v>307</v>
      </c>
      <c r="T2318" t="s">
        <v>307</v>
      </c>
      <c r="U2318" t="s">
        <v>307</v>
      </c>
      <c r="V2318" t="s">
        <v>307</v>
      </c>
      <c r="W2318" t="s">
        <v>307</v>
      </c>
      <c r="X2318" t="s">
        <v>307</v>
      </c>
      <c r="Y2318" t="s">
        <v>307</v>
      </c>
      <c r="Z2318" t="s">
        <v>307</v>
      </c>
      <c r="AA2318" t="s">
        <v>307</v>
      </c>
      <c r="AB2318" t="s">
        <v>307</v>
      </c>
      <c r="AC2318" t="s">
        <v>307</v>
      </c>
      <c r="AD2318" t="s">
        <v>307</v>
      </c>
      <c r="AE2318" t="s">
        <v>307</v>
      </c>
      <c r="AF2318" t="s">
        <v>307</v>
      </c>
      <c r="AG2318" t="s">
        <v>307</v>
      </c>
      <c r="AH2318" t="s">
        <v>307</v>
      </c>
      <c r="AI2318" t="s">
        <v>307</v>
      </c>
      <c r="AJ2318" t="s">
        <v>307</v>
      </c>
      <c r="AK2318" t="s">
        <v>307</v>
      </c>
      <c r="AL2318" t="s">
        <v>307</v>
      </c>
      <c r="AM2318" t="s">
        <v>307</v>
      </c>
      <c r="AN2318" t="s">
        <v>307</v>
      </c>
      <c r="AO2318" t="s">
        <v>307</v>
      </c>
      <c r="AP2318" t="s">
        <v>307</v>
      </c>
      <c r="AQ2318" t="s">
        <v>307</v>
      </c>
      <c r="AR2318" t="s">
        <v>307</v>
      </c>
      <c r="AS2318" t="s">
        <v>307</v>
      </c>
    </row>
    <row r="2319" spans="1:45" x14ac:dyDescent="0.25">
      <c r="A2319">
        <v>321</v>
      </c>
      <c r="B2319" t="s">
        <v>188</v>
      </c>
      <c r="C2319" t="s">
        <v>36</v>
      </c>
      <c r="D2319" t="s">
        <v>48</v>
      </c>
      <c r="E2319" t="s">
        <v>307</v>
      </c>
      <c r="F2319" t="s">
        <v>307</v>
      </c>
      <c r="G2319" t="s">
        <v>307</v>
      </c>
      <c r="H2319" t="s">
        <v>307</v>
      </c>
      <c r="I2319" t="s">
        <v>307</v>
      </c>
      <c r="J2319" t="s">
        <v>307</v>
      </c>
      <c r="K2319" t="s">
        <v>307</v>
      </c>
      <c r="L2319" t="s">
        <v>307</v>
      </c>
      <c r="M2319" t="s">
        <v>307</v>
      </c>
      <c r="N2319" t="s">
        <v>307</v>
      </c>
      <c r="O2319" t="s">
        <v>307</v>
      </c>
      <c r="P2319" t="s">
        <v>307</v>
      </c>
      <c r="Q2319" t="s">
        <v>307</v>
      </c>
      <c r="R2319" t="s">
        <v>307</v>
      </c>
      <c r="S2319" t="s">
        <v>307</v>
      </c>
      <c r="T2319" t="s">
        <v>307</v>
      </c>
      <c r="U2319" t="s">
        <v>307</v>
      </c>
      <c r="V2319" t="s">
        <v>307</v>
      </c>
      <c r="W2319" t="s">
        <v>307</v>
      </c>
      <c r="X2319" t="s">
        <v>307</v>
      </c>
      <c r="Y2319" t="s">
        <v>307</v>
      </c>
      <c r="Z2319" t="s">
        <v>307</v>
      </c>
      <c r="AA2319" t="s">
        <v>307</v>
      </c>
      <c r="AB2319" t="s">
        <v>307</v>
      </c>
      <c r="AC2319" t="s">
        <v>307</v>
      </c>
      <c r="AD2319" t="s">
        <v>307</v>
      </c>
      <c r="AE2319" t="s">
        <v>307</v>
      </c>
      <c r="AF2319" t="s">
        <v>307</v>
      </c>
      <c r="AG2319" t="s">
        <v>307</v>
      </c>
      <c r="AH2319" t="s">
        <v>307</v>
      </c>
      <c r="AI2319" t="s">
        <v>307</v>
      </c>
      <c r="AJ2319" t="s">
        <v>307</v>
      </c>
      <c r="AK2319" t="s">
        <v>307</v>
      </c>
      <c r="AL2319" t="s">
        <v>307</v>
      </c>
      <c r="AM2319" t="s">
        <v>307</v>
      </c>
      <c r="AN2319" t="s">
        <v>307</v>
      </c>
      <c r="AO2319" t="s">
        <v>307</v>
      </c>
      <c r="AP2319" t="s">
        <v>307</v>
      </c>
      <c r="AQ2319" t="s">
        <v>307</v>
      </c>
      <c r="AR2319" t="s">
        <v>307</v>
      </c>
      <c r="AS2319" t="s">
        <v>307</v>
      </c>
    </row>
    <row r="2320" spans="1:45" x14ac:dyDescent="0.25">
      <c r="A2320">
        <v>321</v>
      </c>
      <c r="B2320" t="s">
        <v>188</v>
      </c>
      <c r="C2320" t="s">
        <v>36</v>
      </c>
      <c r="D2320" t="s">
        <v>49</v>
      </c>
      <c r="E2320" t="s">
        <v>307</v>
      </c>
      <c r="F2320" t="s">
        <v>307</v>
      </c>
      <c r="G2320" t="s">
        <v>307</v>
      </c>
      <c r="H2320" t="s">
        <v>307</v>
      </c>
      <c r="I2320" t="s">
        <v>307</v>
      </c>
      <c r="J2320" t="s">
        <v>307</v>
      </c>
      <c r="K2320" t="s">
        <v>307</v>
      </c>
      <c r="L2320" t="s">
        <v>307</v>
      </c>
      <c r="M2320" t="s">
        <v>307</v>
      </c>
      <c r="N2320" t="s">
        <v>307</v>
      </c>
      <c r="O2320" t="s">
        <v>307</v>
      </c>
      <c r="P2320" t="s">
        <v>307</v>
      </c>
      <c r="Q2320" t="s">
        <v>307</v>
      </c>
      <c r="R2320" t="s">
        <v>307</v>
      </c>
      <c r="S2320" t="s">
        <v>307</v>
      </c>
      <c r="T2320" t="s">
        <v>307</v>
      </c>
      <c r="U2320" t="s">
        <v>307</v>
      </c>
      <c r="V2320" t="s">
        <v>307</v>
      </c>
      <c r="W2320" t="s">
        <v>307</v>
      </c>
      <c r="X2320" t="s">
        <v>307</v>
      </c>
      <c r="Y2320" t="s">
        <v>307</v>
      </c>
      <c r="Z2320" t="s">
        <v>307</v>
      </c>
      <c r="AA2320" t="s">
        <v>307</v>
      </c>
      <c r="AB2320" t="s">
        <v>307</v>
      </c>
      <c r="AC2320" t="s">
        <v>307</v>
      </c>
      <c r="AD2320" t="s">
        <v>307</v>
      </c>
      <c r="AE2320" t="s">
        <v>307</v>
      </c>
      <c r="AF2320" t="s">
        <v>307</v>
      </c>
      <c r="AG2320" t="s">
        <v>307</v>
      </c>
      <c r="AH2320" t="s">
        <v>307</v>
      </c>
      <c r="AI2320" t="s">
        <v>307</v>
      </c>
      <c r="AJ2320" t="s">
        <v>307</v>
      </c>
      <c r="AK2320" t="s">
        <v>307</v>
      </c>
      <c r="AL2320" t="s">
        <v>307</v>
      </c>
      <c r="AM2320" t="s">
        <v>307</v>
      </c>
      <c r="AN2320" t="s">
        <v>307</v>
      </c>
      <c r="AO2320" t="s">
        <v>307</v>
      </c>
      <c r="AP2320" t="s">
        <v>307</v>
      </c>
      <c r="AQ2320" t="s">
        <v>307</v>
      </c>
      <c r="AR2320" t="s">
        <v>307</v>
      </c>
      <c r="AS2320" t="s">
        <v>307</v>
      </c>
    </row>
    <row r="2321" spans="1:45" x14ac:dyDescent="0.25">
      <c r="A2321">
        <v>321</v>
      </c>
      <c r="B2321" t="s">
        <v>188</v>
      </c>
      <c r="C2321" t="s">
        <v>37</v>
      </c>
      <c r="D2321" t="s">
        <v>47</v>
      </c>
      <c r="E2321" t="s">
        <v>307</v>
      </c>
      <c r="F2321" t="s">
        <v>307</v>
      </c>
      <c r="G2321" t="s">
        <v>307</v>
      </c>
      <c r="H2321" t="s">
        <v>307</v>
      </c>
      <c r="I2321" t="s">
        <v>307</v>
      </c>
      <c r="J2321" t="s">
        <v>307</v>
      </c>
      <c r="K2321" t="s">
        <v>307</v>
      </c>
      <c r="L2321" t="s">
        <v>307</v>
      </c>
      <c r="M2321" t="s">
        <v>307</v>
      </c>
      <c r="N2321" t="s">
        <v>307</v>
      </c>
      <c r="O2321" t="s">
        <v>307</v>
      </c>
      <c r="P2321" t="s">
        <v>307</v>
      </c>
      <c r="Q2321" t="s">
        <v>307</v>
      </c>
      <c r="R2321" t="s">
        <v>307</v>
      </c>
      <c r="S2321" t="s">
        <v>307</v>
      </c>
      <c r="T2321" t="s">
        <v>307</v>
      </c>
      <c r="U2321" t="s">
        <v>307</v>
      </c>
      <c r="V2321" t="s">
        <v>307</v>
      </c>
      <c r="W2321" t="s">
        <v>307</v>
      </c>
      <c r="X2321" t="s">
        <v>307</v>
      </c>
      <c r="Y2321" t="s">
        <v>307</v>
      </c>
      <c r="Z2321" t="s">
        <v>307</v>
      </c>
      <c r="AA2321" t="s">
        <v>307</v>
      </c>
      <c r="AB2321" t="s">
        <v>307</v>
      </c>
      <c r="AC2321" t="s">
        <v>307</v>
      </c>
      <c r="AD2321" t="s">
        <v>307</v>
      </c>
      <c r="AE2321" t="s">
        <v>307</v>
      </c>
      <c r="AF2321" t="s">
        <v>307</v>
      </c>
      <c r="AG2321" t="s">
        <v>307</v>
      </c>
      <c r="AH2321" t="s">
        <v>307</v>
      </c>
      <c r="AI2321" t="s">
        <v>307</v>
      </c>
      <c r="AJ2321" t="s">
        <v>307</v>
      </c>
      <c r="AK2321" t="s">
        <v>307</v>
      </c>
      <c r="AL2321" t="s">
        <v>307</v>
      </c>
      <c r="AM2321" t="s">
        <v>307</v>
      </c>
      <c r="AN2321" t="s">
        <v>307</v>
      </c>
      <c r="AO2321" t="s">
        <v>307</v>
      </c>
      <c r="AP2321" t="s">
        <v>307</v>
      </c>
      <c r="AQ2321" t="s">
        <v>307</v>
      </c>
      <c r="AR2321" t="s">
        <v>307</v>
      </c>
      <c r="AS2321" t="s">
        <v>307</v>
      </c>
    </row>
    <row r="2322" spans="1:45" x14ac:dyDescent="0.25">
      <c r="A2322">
        <v>321</v>
      </c>
      <c r="B2322" t="s">
        <v>188</v>
      </c>
      <c r="C2322" t="s">
        <v>37</v>
      </c>
      <c r="D2322" t="s">
        <v>48</v>
      </c>
      <c r="E2322" t="s">
        <v>307</v>
      </c>
      <c r="F2322" t="s">
        <v>307</v>
      </c>
      <c r="G2322" t="s">
        <v>307</v>
      </c>
      <c r="H2322" t="s">
        <v>307</v>
      </c>
      <c r="I2322" t="s">
        <v>307</v>
      </c>
      <c r="J2322" t="s">
        <v>307</v>
      </c>
      <c r="K2322" t="s">
        <v>307</v>
      </c>
      <c r="L2322" t="s">
        <v>307</v>
      </c>
      <c r="M2322" t="s">
        <v>307</v>
      </c>
      <c r="N2322" t="s">
        <v>307</v>
      </c>
      <c r="O2322" t="s">
        <v>307</v>
      </c>
      <c r="P2322" t="s">
        <v>307</v>
      </c>
      <c r="Q2322" t="s">
        <v>307</v>
      </c>
      <c r="R2322" t="s">
        <v>307</v>
      </c>
      <c r="S2322" t="s">
        <v>307</v>
      </c>
      <c r="T2322" t="s">
        <v>307</v>
      </c>
      <c r="U2322" t="s">
        <v>307</v>
      </c>
      <c r="V2322" t="s">
        <v>307</v>
      </c>
      <c r="W2322" t="s">
        <v>307</v>
      </c>
      <c r="X2322" t="s">
        <v>307</v>
      </c>
      <c r="Y2322" t="s">
        <v>307</v>
      </c>
      <c r="Z2322" t="s">
        <v>307</v>
      </c>
      <c r="AA2322" t="s">
        <v>307</v>
      </c>
      <c r="AB2322" t="s">
        <v>307</v>
      </c>
      <c r="AC2322" t="s">
        <v>307</v>
      </c>
      <c r="AD2322" t="s">
        <v>307</v>
      </c>
      <c r="AE2322" t="s">
        <v>307</v>
      </c>
      <c r="AF2322" t="s">
        <v>307</v>
      </c>
      <c r="AG2322" t="s">
        <v>307</v>
      </c>
      <c r="AH2322" t="s">
        <v>307</v>
      </c>
      <c r="AI2322" t="s">
        <v>307</v>
      </c>
      <c r="AJ2322" t="s">
        <v>307</v>
      </c>
      <c r="AK2322" t="s">
        <v>307</v>
      </c>
      <c r="AL2322" t="s">
        <v>307</v>
      </c>
      <c r="AM2322" t="s">
        <v>307</v>
      </c>
      <c r="AN2322" t="s">
        <v>307</v>
      </c>
      <c r="AO2322" t="s">
        <v>307</v>
      </c>
      <c r="AP2322" t="s">
        <v>307</v>
      </c>
      <c r="AQ2322" t="s">
        <v>307</v>
      </c>
      <c r="AR2322" t="s">
        <v>307</v>
      </c>
      <c r="AS2322" t="s">
        <v>307</v>
      </c>
    </row>
    <row r="2323" spans="1:45" x14ac:dyDescent="0.25">
      <c r="A2323">
        <v>321</v>
      </c>
      <c r="B2323" t="s">
        <v>188</v>
      </c>
      <c r="C2323" t="s">
        <v>37</v>
      </c>
      <c r="D2323" t="s">
        <v>49</v>
      </c>
      <c r="E2323" t="s">
        <v>307</v>
      </c>
      <c r="F2323" t="s">
        <v>307</v>
      </c>
      <c r="G2323" t="s">
        <v>307</v>
      </c>
      <c r="H2323" t="s">
        <v>307</v>
      </c>
      <c r="I2323" t="s">
        <v>307</v>
      </c>
      <c r="J2323" t="s">
        <v>307</v>
      </c>
      <c r="K2323" t="s">
        <v>307</v>
      </c>
      <c r="L2323" t="s">
        <v>307</v>
      </c>
      <c r="M2323" t="s">
        <v>307</v>
      </c>
      <c r="N2323" t="s">
        <v>307</v>
      </c>
      <c r="O2323" t="s">
        <v>307</v>
      </c>
      <c r="P2323" t="s">
        <v>307</v>
      </c>
      <c r="Q2323" t="s">
        <v>307</v>
      </c>
      <c r="R2323" t="s">
        <v>307</v>
      </c>
      <c r="S2323" t="s">
        <v>307</v>
      </c>
      <c r="T2323" t="s">
        <v>307</v>
      </c>
      <c r="U2323" t="s">
        <v>307</v>
      </c>
      <c r="V2323" t="s">
        <v>307</v>
      </c>
      <c r="W2323" t="s">
        <v>307</v>
      </c>
      <c r="X2323" t="s">
        <v>307</v>
      </c>
      <c r="Y2323" t="s">
        <v>307</v>
      </c>
      <c r="Z2323" t="s">
        <v>307</v>
      </c>
      <c r="AA2323" t="s">
        <v>307</v>
      </c>
      <c r="AB2323" t="s">
        <v>307</v>
      </c>
      <c r="AC2323" t="s">
        <v>307</v>
      </c>
      <c r="AD2323" t="s">
        <v>307</v>
      </c>
      <c r="AE2323" t="s">
        <v>307</v>
      </c>
      <c r="AF2323" t="s">
        <v>307</v>
      </c>
      <c r="AG2323" t="s">
        <v>307</v>
      </c>
      <c r="AH2323" t="s">
        <v>307</v>
      </c>
      <c r="AI2323" t="s">
        <v>307</v>
      </c>
      <c r="AJ2323" t="s">
        <v>307</v>
      </c>
      <c r="AK2323" t="s">
        <v>307</v>
      </c>
      <c r="AL2323" t="s">
        <v>307</v>
      </c>
      <c r="AM2323" t="s">
        <v>307</v>
      </c>
      <c r="AN2323" t="s">
        <v>307</v>
      </c>
      <c r="AO2323" t="s">
        <v>307</v>
      </c>
      <c r="AP2323" t="s">
        <v>307</v>
      </c>
      <c r="AQ2323" t="s">
        <v>307</v>
      </c>
      <c r="AR2323" t="s">
        <v>307</v>
      </c>
      <c r="AS2323" t="s">
        <v>307</v>
      </c>
    </row>
    <row r="2324" spans="1:45" x14ac:dyDescent="0.25">
      <c r="A2324">
        <v>321</v>
      </c>
      <c r="B2324" t="s">
        <v>188</v>
      </c>
      <c r="C2324" t="s">
        <v>476</v>
      </c>
      <c r="D2324" t="s">
        <v>48</v>
      </c>
      <c r="E2324" t="s">
        <v>307</v>
      </c>
      <c r="F2324" t="s">
        <v>307</v>
      </c>
      <c r="G2324" t="s">
        <v>307</v>
      </c>
    </row>
    <row r="2325" spans="1:45" x14ac:dyDescent="0.25">
      <c r="A2325">
        <v>321</v>
      </c>
      <c r="B2325" t="s">
        <v>188</v>
      </c>
      <c r="C2325" t="s">
        <v>477</v>
      </c>
      <c r="D2325" t="s">
        <v>48</v>
      </c>
      <c r="E2325" t="s">
        <v>307</v>
      </c>
      <c r="F2325" t="s">
        <v>307</v>
      </c>
      <c r="G2325" t="s">
        <v>307</v>
      </c>
    </row>
    <row r="2326" spans="1:45" x14ac:dyDescent="0.25">
      <c r="A2326">
        <v>321</v>
      </c>
      <c r="B2326" t="s">
        <v>188</v>
      </c>
      <c r="C2326" t="s">
        <v>45</v>
      </c>
      <c r="D2326" t="s">
        <v>63</v>
      </c>
      <c r="E2326" t="s">
        <v>307</v>
      </c>
      <c r="F2326" t="s">
        <v>307</v>
      </c>
      <c r="G2326" t="s">
        <v>307</v>
      </c>
      <c r="H2326" t="s">
        <v>307</v>
      </c>
      <c r="I2326" t="s">
        <v>307</v>
      </c>
      <c r="J2326" t="s">
        <v>307</v>
      </c>
      <c r="K2326" t="s">
        <v>307</v>
      </c>
      <c r="L2326" t="s">
        <v>307</v>
      </c>
      <c r="M2326" t="s">
        <v>307</v>
      </c>
      <c r="N2326" t="s">
        <v>307</v>
      </c>
      <c r="O2326" t="s">
        <v>307</v>
      </c>
      <c r="P2326" t="s">
        <v>307</v>
      </c>
      <c r="Q2326" t="s">
        <v>307</v>
      </c>
      <c r="R2326" t="s">
        <v>307</v>
      </c>
      <c r="S2326" t="s">
        <v>307</v>
      </c>
      <c r="T2326" t="s">
        <v>307</v>
      </c>
      <c r="U2326" t="s">
        <v>307</v>
      </c>
      <c r="V2326" t="s">
        <v>307</v>
      </c>
      <c r="W2326" t="s">
        <v>307</v>
      </c>
    </row>
    <row r="2327" spans="1:45" x14ac:dyDescent="0.25">
      <c r="A2327">
        <v>321</v>
      </c>
      <c r="B2327" t="s">
        <v>188</v>
      </c>
      <c r="C2327" t="s">
        <v>45</v>
      </c>
      <c r="D2327" t="s">
        <v>64</v>
      </c>
      <c r="E2327" t="s">
        <v>307</v>
      </c>
      <c r="F2327" t="s">
        <v>307</v>
      </c>
      <c r="G2327" t="s">
        <v>307</v>
      </c>
      <c r="H2327" t="s">
        <v>307</v>
      </c>
      <c r="I2327" t="s">
        <v>307</v>
      </c>
      <c r="J2327" t="s">
        <v>307</v>
      </c>
      <c r="K2327" t="s">
        <v>307</v>
      </c>
      <c r="L2327" t="s">
        <v>307</v>
      </c>
      <c r="M2327" t="s">
        <v>307</v>
      </c>
      <c r="N2327" t="s">
        <v>307</v>
      </c>
      <c r="O2327" t="s">
        <v>307</v>
      </c>
      <c r="P2327" t="s">
        <v>307</v>
      </c>
      <c r="Q2327" t="s">
        <v>307</v>
      </c>
      <c r="R2327" t="s">
        <v>307</v>
      </c>
      <c r="S2327" t="s">
        <v>307</v>
      </c>
      <c r="T2327" t="s">
        <v>307</v>
      </c>
      <c r="U2327" t="s">
        <v>307</v>
      </c>
      <c r="V2327" t="s">
        <v>307</v>
      </c>
      <c r="W2327" t="s">
        <v>307</v>
      </c>
    </row>
    <row r="2328" spans="1:45" x14ac:dyDescent="0.25">
      <c r="A2328">
        <v>321</v>
      </c>
      <c r="B2328" t="s">
        <v>188</v>
      </c>
      <c r="C2328" t="s">
        <v>40</v>
      </c>
      <c r="D2328" t="s">
        <v>52</v>
      </c>
      <c r="E2328" t="s">
        <v>307</v>
      </c>
      <c r="F2328" t="s">
        <v>307</v>
      </c>
      <c r="G2328" t="s">
        <v>307</v>
      </c>
      <c r="H2328" t="s">
        <v>307</v>
      </c>
      <c r="I2328" t="s">
        <v>307</v>
      </c>
      <c r="J2328" t="s">
        <v>307</v>
      </c>
      <c r="K2328" t="s">
        <v>307</v>
      </c>
      <c r="L2328" t="s">
        <v>307</v>
      </c>
      <c r="M2328" t="s">
        <v>307</v>
      </c>
      <c r="N2328" t="s">
        <v>307</v>
      </c>
      <c r="O2328" t="s">
        <v>307</v>
      </c>
      <c r="P2328" t="s">
        <v>307</v>
      </c>
      <c r="Q2328" t="s">
        <v>307</v>
      </c>
      <c r="R2328" t="s">
        <v>307</v>
      </c>
      <c r="S2328" t="s">
        <v>307</v>
      </c>
      <c r="T2328" t="s">
        <v>307</v>
      </c>
      <c r="U2328" t="s">
        <v>307</v>
      </c>
      <c r="V2328" t="s">
        <v>307</v>
      </c>
      <c r="W2328" t="s">
        <v>307</v>
      </c>
      <c r="X2328" t="s">
        <v>307</v>
      </c>
      <c r="Y2328" t="s">
        <v>307</v>
      </c>
      <c r="Z2328" t="s">
        <v>307</v>
      </c>
    </row>
    <row r="2329" spans="1:45" x14ac:dyDescent="0.25">
      <c r="A2329">
        <v>321</v>
      </c>
      <c r="B2329" t="s">
        <v>188</v>
      </c>
      <c r="C2329" t="s">
        <v>40</v>
      </c>
      <c r="D2329" t="s">
        <v>53</v>
      </c>
      <c r="E2329" t="s">
        <v>307</v>
      </c>
      <c r="F2329" t="s">
        <v>307</v>
      </c>
      <c r="G2329" t="s">
        <v>307</v>
      </c>
      <c r="H2329" t="s">
        <v>307</v>
      </c>
      <c r="I2329" t="s">
        <v>307</v>
      </c>
      <c r="J2329" t="s">
        <v>307</v>
      </c>
      <c r="K2329" t="s">
        <v>307</v>
      </c>
      <c r="L2329" t="s">
        <v>307</v>
      </c>
      <c r="M2329" t="s">
        <v>307</v>
      </c>
      <c r="N2329" t="s">
        <v>307</v>
      </c>
      <c r="O2329" t="s">
        <v>307</v>
      </c>
      <c r="P2329" t="s">
        <v>307</v>
      </c>
      <c r="Q2329" t="s">
        <v>307</v>
      </c>
      <c r="R2329" t="s">
        <v>307</v>
      </c>
      <c r="S2329" t="s">
        <v>307</v>
      </c>
      <c r="T2329" t="s">
        <v>307</v>
      </c>
      <c r="U2329" t="s">
        <v>307</v>
      </c>
      <c r="V2329" t="s">
        <v>307</v>
      </c>
      <c r="W2329" t="s">
        <v>307</v>
      </c>
      <c r="X2329" t="s">
        <v>307</v>
      </c>
      <c r="Y2329" t="s">
        <v>307</v>
      </c>
      <c r="Z2329" t="s">
        <v>307</v>
      </c>
    </row>
    <row r="2330" spans="1:45" x14ac:dyDescent="0.25">
      <c r="A2330">
        <v>321</v>
      </c>
      <c r="B2330" t="s">
        <v>188</v>
      </c>
      <c r="C2330" t="s">
        <v>39</v>
      </c>
      <c r="D2330" t="s">
        <v>50</v>
      </c>
      <c r="E2330" t="s">
        <v>307</v>
      </c>
      <c r="F2330" t="s">
        <v>307</v>
      </c>
      <c r="G2330" t="s">
        <v>307</v>
      </c>
      <c r="H2330" t="s">
        <v>307</v>
      </c>
      <c r="I2330" t="s">
        <v>307</v>
      </c>
      <c r="J2330" t="s">
        <v>307</v>
      </c>
      <c r="K2330" t="s">
        <v>307</v>
      </c>
      <c r="L2330" t="s">
        <v>307</v>
      </c>
      <c r="M2330" t="s">
        <v>307</v>
      </c>
      <c r="N2330" t="s">
        <v>307</v>
      </c>
      <c r="O2330" t="s">
        <v>307</v>
      </c>
      <c r="P2330" t="s">
        <v>307</v>
      </c>
      <c r="Q2330" t="s">
        <v>307</v>
      </c>
      <c r="R2330" t="s">
        <v>307</v>
      </c>
      <c r="S2330" t="s">
        <v>307</v>
      </c>
      <c r="T2330" t="s">
        <v>307</v>
      </c>
      <c r="U2330" t="s">
        <v>307</v>
      </c>
      <c r="V2330" t="s">
        <v>307</v>
      </c>
      <c r="W2330" t="s">
        <v>307</v>
      </c>
      <c r="X2330" t="s">
        <v>307</v>
      </c>
      <c r="Y2330" t="s">
        <v>307</v>
      </c>
      <c r="Z2330" t="s">
        <v>307</v>
      </c>
      <c r="AA2330" t="s">
        <v>307</v>
      </c>
      <c r="AB2330" t="s">
        <v>307</v>
      </c>
      <c r="AC2330" t="s">
        <v>307</v>
      </c>
      <c r="AD2330" t="s">
        <v>307</v>
      </c>
      <c r="AE2330" t="s">
        <v>307</v>
      </c>
      <c r="AF2330" t="s">
        <v>307</v>
      </c>
      <c r="AG2330" t="s">
        <v>307</v>
      </c>
      <c r="AH2330" t="s">
        <v>307</v>
      </c>
      <c r="AI2330" t="s">
        <v>307</v>
      </c>
      <c r="AJ2330" t="s">
        <v>307</v>
      </c>
      <c r="AK2330" t="s">
        <v>307</v>
      </c>
      <c r="AL2330" t="s">
        <v>307</v>
      </c>
      <c r="AM2330" t="s">
        <v>307</v>
      </c>
      <c r="AN2330" t="s">
        <v>307</v>
      </c>
      <c r="AO2330" t="s">
        <v>307</v>
      </c>
      <c r="AP2330" t="s">
        <v>307</v>
      </c>
    </row>
    <row r="2331" spans="1:45" x14ac:dyDescent="0.25">
      <c r="A2331">
        <v>321</v>
      </c>
      <c r="B2331" t="s">
        <v>188</v>
      </c>
      <c r="C2331" t="s">
        <v>39</v>
      </c>
      <c r="D2331" t="s">
        <v>48</v>
      </c>
      <c r="E2331" t="s">
        <v>307</v>
      </c>
      <c r="F2331" t="s">
        <v>307</v>
      </c>
      <c r="G2331" t="s">
        <v>307</v>
      </c>
      <c r="H2331" t="s">
        <v>307</v>
      </c>
      <c r="I2331" t="s">
        <v>307</v>
      </c>
      <c r="J2331" t="s">
        <v>307</v>
      </c>
      <c r="K2331" t="s">
        <v>307</v>
      </c>
      <c r="L2331" t="s">
        <v>307</v>
      </c>
      <c r="M2331" t="s">
        <v>307</v>
      </c>
      <c r="N2331" t="s">
        <v>307</v>
      </c>
      <c r="O2331" t="s">
        <v>307</v>
      </c>
      <c r="P2331" t="s">
        <v>307</v>
      </c>
      <c r="Q2331" t="s">
        <v>307</v>
      </c>
      <c r="R2331" t="s">
        <v>307</v>
      </c>
      <c r="S2331" t="s">
        <v>307</v>
      </c>
      <c r="T2331" t="s">
        <v>307</v>
      </c>
      <c r="U2331" t="s">
        <v>307</v>
      </c>
      <c r="V2331" t="s">
        <v>307</v>
      </c>
      <c r="W2331" t="s">
        <v>307</v>
      </c>
      <c r="X2331" t="s">
        <v>307</v>
      </c>
      <c r="Y2331" t="s">
        <v>307</v>
      </c>
      <c r="Z2331" t="s">
        <v>307</v>
      </c>
      <c r="AA2331" t="s">
        <v>307</v>
      </c>
      <c r="AB2331" t="s">
        <v>307</v>
      </c>
      <c r="AC2331" t="s">
        <v>307</v>
      </c>
      <c r="AD2331" t="s">
        <v>307</v>
      </c>
      <c r="AE2331" t="s">
        <v>307</v>
      </c>
      <c r="AF2331" t="s">
        <v>307</v>
      </c>
      <c r="AG2331" t="s">
        <v>307</v>
      </c>
      <c r="AH2331" t="s">
        <v>307</v>
      </c>
      <c r="AI2331" t="s">
        <v>307</v>
      </c>
      <c r="AJ2331" t="s">
        <v>307</v>
      </c>
      <c r="AK2331" t="s">
        <v>307</v>
      </c>
      <c r="AL2331" t="s">
        <v>307</v>
      </c>
      <c r="AM2331" t="s">
        <v>307</v>
      </c>
      <c r="AN2331" t="s">
        <v>307</v>
      </c>
      <c r="AO2331" t="s">
        <v>307</v>
      </c>
      <c r="AP2331" t="s">
        <v>307</v>
      </c>
    </row>
    <row r="2332" spans="1:45" x14ac:dyDescent="0.25">
      <c r="A2332">
        <v>321</v>
      </c>
      <c r="B2332" t="s">
        <v>188</v>
      </c>
      <c r="C2332" t="s">
        <v>39</v>
      </c>
      <c r="D2332" t="s">
        <v>51</v>
      </c>
      <c r="E2332" t="s">
        <v>307</v>
      </c>
      <c r="F2332" t="s">
        <v>307</v>
      </c>
      <c r="G2332" t="s">
        <v>307</v>
      </c>
      <c r="H2332" t="s">
        <v>307</v>
      </c>
      <c r="I2332" t="s">
        <v>307</v>
      </c>
      <c r="J2332" t="s">
        <v>307</v>
      </c>
      <c r="K2332" t="s">
        <v>307</v>
      </c>
      <c r="L2332" t="s">
        <v>307</v>
      </c>
      <c r="M2332" t="s">
        <v>307</v>
      </c>
      <c r="N2332" t="s">
        <v>307</v>
      </c>
      <c r="O2332" t="s">
        <v>307</v>
      </c>
      <c r="P2332" t="s">
        <v>307</v>
      </c>
      <c r="Q2332" t="s">
        <v>307</v>
      </c>
      <c r="R2332" t="s">
        <v>307</v>
      </c>
      <c r="S2332" t="s">
        <v>307</v>
      </c>
      <c r="T2332" t="s">
        <v>307</v>
      </c>
      <c r="U2332" t="s">
        <v>307</v>
      </c>
      <c r="V2332" t="s">
        <v>307</v>
      </c>
      <c r="W2332" t="s">
        <v>307</v>
      </c>
      <c r="X2332" t="s">
        <v>307</v>
      </c>
      <c r="Y2332" t="s">
        <v>307</v>
      </c>
      <c r="Z2332" t="s">
        <v>307</v>
      </c>
      <c r="AA2332" t="s">
        <v>307</v>
      </c>
      <c r="AB2332" t="s">
        <v>307</v>
      </c>
      <c r="AC2332" t="s">
        <v>307</v>
      </c>
      <c r="AD2332" t="s">
        <v>307</v>
      </c>
      <c r="AE2332" t="s">
        <v>307</v>
      </c>
      <c r="AF2332" t="s">
        <v>307</v>
      </c>
      <c r="AG2332" t="s">
        <v>307</v>
      </c>
      <c r="AH2332" t="s">
        <v>307</v>
      </c>
      <c r="AI2332" t="s">
        <v>307</v>
      </c>
      <c r="AJ2332" t="s">
        <v>307</v>
      </c>
      <c r="AK2332" t="s">
        <v>307</v>
      </c>
      <c r="AL2332" t="s">
        <v>307</v>
      </c>
      <c r="AM2332" t="s">
        <v>307</v>
      </c>
      <c r="AN2332" t="s">
        <v>307</v>
      </c>
      <c r="AO2332" t="s">
        <v>307</v>
      </c>
      <c r="AP2332" t="s">
        <v>307</v>
      </c>
    </row>
    <row r="2333" spans="1:45" x14ac:dyDescent="0.25">
      <c r="A2333">
        <v>321</v>
      </c>
      <c r="B2333" t="s">
        <v>188</v>
      </c>
      <c r="C2333" t="s">
        <v>46</v>
      </c>
      <c r="D2333" t="s">
        <v>65</v>
      </c>
      <c r="E2333" t="s">
        <v>307</v>
      </c>
      <c r="F2333" t="s">
        <v>307</v>
      </c>
      <c r="G2333" t="s">
        <v>307</v>
      </c>
      <c r="H2333" t="s">
        <v>307</v>
      </c>
      <c r="I2333" t="s">
        <v>307</v>
      </c>
      <c r="J2333" t="s">
        <v>307</v>
      </c>
      <c r="K2333" t="s">
        <v>307</v>
      </c>
      <c r="L2333" t="s">
        <v>307</v>
      </c>
      <c r="M2333" t="s">
        <v>307</v>
      </c>
      <c r="N2333" t="s">
        <v>307</v>
      </c>
      <c r="O2333" t="s">
        <v>307</v>
      </c>
      <c r="P2333" t="s">
        <v>307</v>
      </c>
      <c r="Q2333" t="s">
        <v>307</v>
      </c>
      <c r="R2333" t="s">
        <v>307</v>
      </c>
      <c r="S2333" t="s">
        <v>307</v>
      </c>
      <c r="T2333" t="s">
        <v>307</v>
      </c>
      <c r="U2333" t="s">
        <v>307</v>
      </c>
      <c r="V2333" t="s">
        <v>307</v>
      </c>
      <c r="W2333" t="s">
        <v>307</v>
      </c>
      <c r="X2333" t="s">
        <v>307</v>
      </c>
      <c r="Y2333" t="s">
        <v>307</v>
      </c>
      <c r="Z2333" t="s">
        <v>307</v>
      </c>
    </row>
    <row r="2334" spans="1:45" x14ac:dyDescent="0.25">
      <c r="A2334">
        <v>321</v>
      </c>
      <c r="B2334" t="s">
        <v>188</v>
      </c>
      <c r="C2334" t="s">
        <v>46</v>
      </c>
      <c r="D2334" t="s">
        <v>66</v>
      </c>
      <c r="E2334" t="s">
        <v>307</v>
      </c>
      <c r="F2334" t="s">
        <v>307</v>
      </c>
      <c r="G2334" t="s">
        <v>307</v>
      </c>
      <c r="H2334" t="s">
        <v>307</v>
      </c>
      <c r="I2334" t="s">
        <v>307</v>
      </c>
      <c r="J2334" t="s">
        <v>307</v>
      </c>
      <c r="K2334" t="s">
        <v>307</v>
      </c>
      <c r="L2334" t="s">
        <v>307</v>
      </c>
      <c r="M2334" t="s">
        <v>307</v>
      </c>
      <c r="N2334" t="s">
        <v>307</v>
      </c>
      <c r="O2334" t="s">
        <v>307</v>
      </c>
      <c r="P2334" t="s">
        <v>307</v>
      </c>
      <c r="Q2334" t="s">
        <v>307</v>
      </c>
      <c r="R2334" t="s">
        <v>307</v>
      </c>
      <c r="S2334" t="s">
        <v>307</v>
      </c>
      <c r="T2334" t="s">
        <v>307</v>
      </c>
      <c r="U2334" t="s">
        <v>307</v>
      </c>
      <c r="V2334" t="s">
        <v>307</v>
      </c>
      <c r="W2334" t="s">
        <v>307</v>
      </c>
      <c r="X2334" t="s">
        <v>307</v>
      </c>
      <c r="Y2334" t="s">
        <v>307</v>
      </c>
      <c r="Z2334" t="s">
        <v>307</v>
      </c>
    </row>
    <row r="2335" spans="1:45" x14ac:dyDescent="0.25">
      <c r="A2335">
        <v>321</v>
      </c>
      <c r="B2335" t="s">
        <v>188</v>
      </c>
      <c r="C2335" t="s">
        <v>46</v>
      </c>
      <c r="D2335" t="s">
        <v>67</v>
      </c>
      <c r="E2335" t="s">
        <v>307</v>
      </c>
      <c r="F2335" t="s">
        <v>307</v>
      </c>
      <c r="G2335" t="s">
        <v>307</v>
      </c>
      <c r="H2335" t="s">
        <v>307</v>
      </c>
      <c r="I2335" t="s">
        <v>307</v>
      </c>
      <c r="J2335" t="s">
        <v>307</v>
      </c>
      <c r="K2335" t="s">
        <v>307</v>
      </c>
      <c r="L2335" t="s">
        <v>307</v>
      </c>
      <c r="M2335" t="s">
        <v>307</v>
      </c>
      <c r="N2335" t="s">
        <v>307</v>
      </c>
      <c r="O2335" t="s">
        <v>307</v>
      </c>
      <c r="P2335" t="s">
        <v>307</v>
      </c>
      <c r="Q2335" t="s">
        <v>307</v>
      </c>
      <c r="R2335" t="s">
        <v>307</v>
      </c>
      <c r="S2335" t="s">
        <v>307</v>
      </c>
      <c r="T2335" t="s">
        <v>307</v>
      </c>
      <c r="U2335" t="s">
        <v>307</v>
      </c>
      <c r="V2335" t="s">
        <v>307</v>
      </c>
      <c r="W2335" t="s">
        <v>307</v>
      </c>
      <c r="X2335" t="s">
        <v>307</v>
      </c>
      <c r="Y2335" t="s">
        <v>307</v>
      </c>
      <c r="Z2335" t="s">
        <v>307</v>
      </c>
    </row>
    <row r="2336" spans="1:45" x14ac:dyDescent="0.25">
      <c r="A2336">
        <v>321</v>
      </c>
      <c r="B2336" t="s">
        <v>188</v>
      </c>
      <c r="C2336" t="s">
        <v>46</v>
      </c>
      <c r="D2336" t="s">
        <v>68</v>
      </c>
      <c r="E2336" t="s">
        <v>307</v>
      </c>
      <c r="F2336" t="s">
        <v>307</v>
      </c>
      <c r="G2336" t="s">
        <v>307</v>
      </c>
      <c r="H2336" t="s">
        <v>307</v>
      </c>
      <c r="I2336" t="s">
        <v>307</v>
      </c>
      <c r="J2336" t="s">
        <v>307</v>
      </c>
      <c r="K2336" t="s">
        <v>307</v>
      </c>
      <c r="L2336" t="s">
        <v>307</v>
      </c>
      <c r="M2336" t="s">
        <v>307</v>
      </c>
      <c r="N2336" t="s">
        <v>307</v>
      </c>
      <c r="O2336" t="s">
        <v>307</v>
      </c>
      <c r="P2336" t="s">
        <v>307</v>
      </c>
      <c r="Q2336" t="s">
        <v>307</v>
      </c>
      <c r="R2336" t="s">
        <v>307</v>
      </c>
      <c r="S2336" t="s">
        <v>307</v>
      </c>
      <c r="T2336" t="s">
        <v>307</v>
      </c>
      <c r="U2336" t="s">
        <v>307</v>
      </c>
      <c r="V2336" t="s">
        <v>307</v>
      </c>
      <c r="W2336" t="s">
        <v>307</v>
      </c>
      <c r="X2336" t="s">
        <v>307</v>
      </c>
      <c r="Y2336" t="s">
        <v>307</v>
      </c>
      <c r="Z2336" t="s">
        <v>307</v>
      </c>
    </row>
    <row r="2337" spans="1:26" x14ac:dyDescent="0.25">
      <c r="A2337">
        <v>321</v>
      </c>
      <c r="B2337" t="s">
        <v>188</v>
      </c>
      <c r="C2337" t="s">
        <v>46</v>
      </c>
      <c r="D2337" t="s">
        <v>69</v>
      </c>
      <c r="E2337" t="s">
        <v>307</v>
      </c>
      <c r="F2337" t="s">
        <v>307</v>
      </c>
      <c r="G2337" t="s">
        <v>307</v>
      </c>
      <c r="H2337" t="s">
        <v>307</v>
      </c>
      <c r="I2337" t="s">
        <v>307</v>
      </c>
      <c r="J2337" t="s">
        <v>307</v>
      </c>
      <c r="K2337" t="s">
        <v>307</v>
      </c>
      <c r="L2337" t="s">
        <v>307</v>
      </c>
      <c r="M2337" t="s">
        <v>307</v>
      </c>
      <c r="N2337" t="s">
        <v>307</v>
      </c>
      <c r="O2337" t="s">
        <v>307</v>
      </c>
      <c r="P2337" t="s">
        <v>307</v>
      </c>
      <c r="Q2337" t="s">
        <v>307</v>
      </c>
      <c r="R2337" t="s">
        <v>307</v>
      </c>
      <c r="S2337" t="s">
        <v>307</v>
      </c>
      <c r="T2337" t="s">
        <v>307</v>
      </c>
      <c r="U2337" t="s">
        <v>307</v>
      </c>
      <c r="V2337" t="s">
        <v>307</v>
      </c>
      <c r="W2337" t="s">
        <v>307</v>
      </c>
      <c r="X2337" t="s">
        <v>307</v>
      </c>
      <c r="Y2337" t="s">
        <v>307</v>
      </c>
      <c r="Z2337" t="s">
        <v>307</v>
      </c>
    </row>
    <row r="2338" spans="1:26" x14ac:dyDescent="0.25">
      <c r="A2338">
        <v>321</v>
      </c>
      <c r="B2338" t="s">
        <v>188</v>
      </c>
      <c r="C2338" t="s">
        <v>46</v>
      </c>
      <c r="D2338" t="s">
        <v>70</v>
      </c>
      <c r="E2338" t="s">
        <v>307</v>
      </c>
      <c r="F2338" t="s">
        <v>307</v>
      </c>
      <c r="G2338" t="s">
        <v>307</v>
      </c>
      <c r="H2338" t="s">
        <v>307</v>
      </c>
      <c r="I2338" t="s">
        <v>307</v>
      </c>
      <c r="J2338" t="s">
        <v>307</v>
      </c>
      <c r="K2338" t="s">
        <v>307</v>
      </c>
      <c r="L2338" t="s">
        <v>307</v>
      </c>
      <c r="M2338" t="s">
        <v>307</v>
      </c>
      <c r="N2338" t="s">
        <v>307</v>
      </c>
      <c r="O2338" t="s">
        <v>307</v>
      </c>
      <c r="P2338" t="s">
        <v>307</v>
      </c>
      <c r="Q2338" t="s">
        <v>307</v>
      </c>
      <c r="R2338" t="s">
        <v>307</v>
      </c>
      <c r="S2338" t="s">
        <v>307</v>
      </c>
      <c r="T2338" t="s">
        <v>307</v>
      </c>
      <c r="U2338" t="s">
        <v>307</v>
      </c>
      <c r="V2338" t="s">
        <v>307</v>
      </c>
      <c r="W2338" t="s">
        <v>307</v>
      </c>
      <c r="X2338" t="s">
        <v>307</v>
      </c>
      <c r="Y2338" t="s">
        <v>307</v>
      </c>
      <c r="Z2338" t="s">
        <v>307</v>
      </c>
    </row>
    <row r="2339" spans="1:26" x14ac:dyDescent="0.25">
      <c r="A2339">
        <v>321</v>
      </c>
      <c r="B2339" t="s">
        <v>188</v>
      </c>
      <c r="C2339" t="s">
        <v>46</v>
      </c>
      <c r="D2339" t="s">
        <v>71</v>
      </c>
      <c r="E2339" t="s">
        <v>307</v>
      </c>
      <c r="F2339" t="s">
        <v>307</v>
      </c>
      <c r="G2339" t="s">
        <v>307</v>
      </c>
      <c r="H2339" t="s">
        <v>307</v>
      </c>
      <c r="I2339" t="s">
        <v>307</v>
      </c>
      <c r="J2339" t="s">
        <v>307</v>
      </c>
      <c r="K2339" t="s">
        <v>307</v>
      </c>
      <c r="L2339" t="s">
        <v>307</v>
      </c>
      <c r="M2339" t="s">
        <v>307</v>
      </c>
      <c r="N2339" t="s">
        <v>307</v>
      </c>
      <c r="O2339" t="s">
        <v>307</v>
      </c>
      <c r="P2339" t="s">
        <v>307</v>
      </c>
      <c r="Q2339" t="s">
        <v>307</v>
      </c>
      <c r="R2339" t="s">
        <v>307</v>
      </c>
      <c r="S2339" t="s">
        <v>307</v>
      </c>
      <c r="T2339" t="s">
        <v>307</v>
      </c>
      <c r="U2339" t="s">
        <v>307</v>
      </c>
      <c r="V2339" t="s">
        <v>307</v>
      </c>
      <c r="W2339" t="s">
        <v>307</v>
      </c>
      <c r="X2339" t="s">
        <v>307</v>
      </c>
      <c r="Y2339" t="s">
        <v>307</v>
      </c>
      <c r="Z2339" t="s">
        <v>307</v>
      </c>
    </row>
    <row r="2340" spans="1:26" x14ac:dyDescent="0.25">
      <c r="A2340">
        <v>321</v>
      </c>
      <c r="B2340" t="s">
        <v>188</v>
      </c>
      <c r="C2340" t="s">
        <v>46</v>
      </c>
      <c r="D2340" t="s">
        <v>72</v>
      </c>
      <c r="E2340" t="s">
        <v>307</v>
      </c>
      <c r="F2340" t="s">
        <v>307</v>
      </c>
      <c r="G2340" t="s">
        <v>307</v>
      </c>
      <c r="H2340" t="s">
        <v>307</v>
      </c>
      <c r="I2340" t="s">
        <v>307</v>
      </c>
      <c r="J2340" t="s">
        <v>307</v>
      </c>
      <c r="K2340" t="s">
        <v>307</v>
      </c>
      <c r="L2340" t="s">
        <v>307</v>
      </c>
      <c r="M2340" t="s">
        <v>307</v>
      </c>
      <c r="N2340" t="s">
        <v>307</v>
      </c>
      <c r="O2340" t="s">
        <v>307</v>
      </c>
      <c r="P2340" t="s">
        <v>307</v>
      </c>
      <c r="Q2340" t="s">
        <v>307</v>
      </c>
      <c r="R2340" t="s">
        <v>307</v>
      </c>
      <c r="S2340" t="s">
        <v>307</v>
      </c>
      <c r="T2340" t="s">
        <v>307</v>
      </c>
      <c r="U2340" t="s">
        <v>307</v>
      </c>
      <c r="V2340" t="s">
        <v>307</v>
      </c>
      <c r="W2340" t="s">
        <v>307</v>
      </c>
      <c r="X2340" t="s">
        <v>307</v>
      </c>
      <c r="Y2340" t="s">
        <v>307</v>
      </c>
      <c r="Z2340" t="s">
        <v>307</v>
      </c>
    </row>
    <row r="2341" spans="1:26" x14ac:dyDescent="0.25">
      <c r="A2341">
        <v>321</v>
      </c>
      <c r="B2341" t="s">
        <v>188</v>
      </c>
      <c r="C2341" t="s">
        <v>46</v>
      </c>
      <c r="D2341" t="s">
        <v>47</v>
      </c>
      <c r="E2341" t="s">
        <v>307</v>
      </c>
      <c r="F2341" t="s">
        <v>307</v>
      </c>
      <c r="G2341" t="s">
        <v>307</v>
      </c>
      <c r="H2341" t="s">
        <v>307</v>
      </c>
      <c r="I2341" t="s">
        <v>307</v>
      </c>
      <c r="J2341" t="s">
        <v>307</v>
      </c>
      <c r="K2341" t="s">
        <v>307</v>
      </c>
      <c r="L2341" t="s">
        <v>307</v>
      </c>
      <c r="M2341" t="s">
        <v>307</v>
      </c>
      <c r="N2341" t="s">
        <v>307</v>
      </c>
      <c r="O2341" t="s">
        <v>307</v>
      </c>
      <c r="P2341" t="s">
        <v>307</v>
      </c>
      <c r="Q2341" t="s">
        <v>307</v>
      </c>
      <c r="R2341" t="s">
        <v>307</v>
      </c>
      <c r="S2341" t="s">
        <v>307</v>
      </c>
      <c r="T2341" t="s">
        <v>307</v>
      </c>
      <c r="U2341" t="s">
        <v>307</v>
      </c>
      <c r="V2341" t="s">
        <v>307</v>
      </c>
      <c r="W2341" t="s">
        <v>307</v>
      </c>
      <c r="X2341" t="s">
        <v>307</v>
      </c>
      <c r="Y2341" t="s">
        <v>307</v>
      </c>
      <c r="Z2341" t="s">
        <v>307</v>
      </c>
    </row>
    <row r="2342" spans="1:26" x14ac:dyDescent="0.25">
      <c r="A2342">
        <v>321</v>
      </c>
      <c r="B2342" t="s">
        <v>188</v>
      </c>
      <c r="C2342" t="s">
        <v>46</v>
      </c>
      <c r="D2342" t="s">
        <v>48</v>
      </c>
      <c r="E2342" t="s">
        <v>307</v>
      </c>
      <c r="F2342" t="s">
        <v>307</v>
      </c>
      <c r="G2342" t="s">
        <v>307</v>
      </c>
      <c r="H2342" t="s">
        <v>307</v>
      </c>
      <c r="I2342" t="s">
        <v>307</v>
      </c>
      <c r="J2342" t="s">
        <v>307</v>
      </c>
      <c r="K2342" t="s">
        <v>307</v>
      </c>
      <c r="L2342" t="s">
        <v>307</v>
      </c>
      <c r="M2342" t="s">
        <v>307</v>
      </c>
      <c r="N2342" t="s">
        <v>307</v>
      </c>
      <c r="O2342" t="s">
        <v>307</v>
      </c>
      <c r="P2342" t="s">
        <v>307</v>
      </c>
      <c r="Q2342" t="s">
        <v>307</v>
      </c>
      <c r="R2342" t="s">
        <v>307</v>
      </c>
      <c r="S2342" t="s">
        <v>307</v>
      </c>
      <c r="T2342" t="s">
        <v>307</v>
      </c>
      <c r="U2342" t="s">
        <v>307</v>
      </c>
      <c r="V2342" t="s">
        <v>307</v>
      </c>
      <c r="W2342" t="s">
        <v>307</v>
      </c>
      <c r="X2342" t="s">
        <v>307</v>
      </c>
      <c r="Y2342" t="s">
        <v>307</v>
      </c>
      <c r="Z2342" t="s">
        <v>307</v>
      </c>
    </row>
    <row r="2343" spans="1:26" x14ac:dyDescent="0.25">
      <c r="A2343">
        <v>321</v>
      </c>
      <c r="B2343" t="s">
        <v>188</v>
      </c>
      <c r="C2343" t="s">
        <v>46</v>
      </c>
      <c r="D2343" t="s">
        <v>49</v>
      </c>
      <c r="E2343" t="s">
        <v>307</v>
      </c>
      <c r="F2343" t="s">
        <v>307</v>
      </c>
      <c r="G2343" t="s">
        <v>307</v>
      </c>
      <c r="H2343" t="s">
        <v>307</v>
      </c>
      <c r="I2343" t="s">
        <v>307</v>
      </c>
      <c r="J2343" t="s">
        <v>307</v>
      </c>
      <c r="K2343" t="s">
        <v>307</v>
      </c>
      <c r="L2343" t="s">
        <v>307</v>
      </c>
      <c r="M2343" t="s">
        <v>307</v>
      </c>
      <c r="N2343" t="s">
        <v>307</v>
      </c>
      <c r="O2343" t="s">
        <v>307</v>
      </c>
      <c r="P2343" t="s">
        <v>307</v>
      </c>
      <c r="Q2343" t="s">
        <v>307</v>
      </c>
      <c r="R2343" t="s">
        <v>307</v>
      </c>
      <c r="S2343" t="s">
        <v>307</v>
      </c>
      <c r="T2343" t="s">
        <v>307</v>
      </c>
      <c r="U2343" t="s">
        <v>307</v>
      </c>
      <c r="V2343" t="s">
        <v>307</v>
      </c>
      <c r="W2343" t="s">
        <v>307</v>
      </c>
      <c r="X2343" t="s">
        <v>307</v>
      </c>
      <c r="Y2343" t="s">
        <v>307</v>
      </c>
      <c r="Z2343" t="s">
        <v>307</v>
      </c>
    </row>
    <row r="2344" spans="1:26" x14ac:dyDescent="0.25">
      <c r="A2344">
        <v>321</v>
      </c>
      <c r="B2344" t="s">
        <v>188</v>
      </c>
      <c r="C2344" t="s">
        <v>41</v>
      </c>
      <c r="D2344" t="s">
        <v>48</v>
      </c>
      <c r="E2344" t="s">
        <v>307</v>
      </c>
      <c r="F2344" t="s">
        <v>307</v>
      </c>
      <c r="G2344" t="s">
        <v>307</v>
      </c>
      <c r="H2344" t="s">
        <v>307</v>
      </c>
      <c r="I2344" t="s">
        <v>307</v>
      </c>
      <c r="J2344" t="s">
        <v>307</v>
      </c>
      <c r="K2344" t="s">
        <v>307</v>
      </c>
      <c r="L2344" t="s">
        <v>307</v>
      </c>
      <c r="M2344" t="s">
        <v>307</v>
      </c>
      <c r="N2344" t="s">
        <v>307</v>
      </c>
      <c r="O2344" t="s">
        <v>307</v>
      </c>
      <c r="P2344" t="s">
        <v>307</v>
      </c>
      <c r="Q2344" t="s">
        <v>307</v>
      </c>
      <c r="R2344" t="s">
        <v>307</v>
      </c>
      <c r="S2344" t="s">
        <v>307</v>
      </c>
      <c r="T2344" t="s">
        <v>307</v>
      </c>
      <c r="U2344" t="s">
        <v>307</v>
      </c>
      <c r="V2344" t="s">
        <v>307</v>
      </c>
      <c r="W2344" t="s">
        <v>307</v>
      </c>
      <c r="X2344" t="s">
        <v>307</v>
      </c>
      <c r="Y2344" t="s">
        <v>307</v>
      </c>
      <c r="Z2344" t="s">
        <v>307</v>
      </c>
    </row>
    <row r="2345" spans="1:26" x14ac:dyDescent="0.25">
      <c r="A2345">
        <v>321</v>
      </c>
      <c r="B2345" t="s">
        <v>188</v>
      </c>
      <c r="C2345" t="s">
        <v>459</v>
      </c>
      <c r="D2345" t="s">
        <v>48</v>
      </c>
      <c r="E2345" t="s">
        <v>307</v>
      </c>
      <c r="F2345" t="s">
        <v>307</v>
      </c>
      <c r="G2345" t="s">
        <v>307</v>
      </c>
      <c r="H2345" t="s">
        <v>307</v>
      </c>
      <c r="I2345" t="s">
        <v>307</v>
      </c>
      <c r="J2345" t="s">
        <v>307</v>
      </c>
      <c r="K2345" t="s">
        <v>307</v>
      </c>
      <c r="L2345" t="s">
        <v>307</v>
      </c>
      <c r="M2345" t="s">
        <v>307</v>
      </c>
      <c r="N2345" t="s">
        <v>307</v>
      </c>
      <c r="O2345" t="s">
        <v>307</v>
      </c>
      <c r="P2345" t="s">
        <v>307</v>
      </c>
      <c r="Q2345" t="s">
        <v>307</v>
      </c>
    </row>
    <row r="2346" spans="1:26" x14ac:dyDescent="0.25">
      <c r="A2346">
        <v>321</v>
      </c>
      <c r="B2346" t="s">
        <v>188</v>
      </c>
      <c r="C2346" t="s">
        <v>304</v>
      </c>
      <c r="D2346" t="s">
        <v>48</v>
      </c>
      <c r="E2346" t="s">
        <v>307</v>
      </c>
      <c r="F2346" t="s">
        <v>307</v>
      </c>
      <c r="G2346" t="s">
        <v>307</v>
      </c>
      <c r="H2346" t="s">
        <v>307</v>
      </c>
      <c r="I2346" t="s">
        <v>307</v>
      </c>
      <c r="J2346" t="s">
        <v>307</v>
      </c>
      <c r="K2346" t="s">
        <v>307</v>
      </c>
      <c r="L2346" t="s">
        <v>307</v>
      </c>
      <c r="M2346" t="s">
        <v>307</v>
      </c>
      <c r="N2346" t="s">
        <v>307</v>
      </c>
      <c r="O2346" t="s">
        <v>307</v>
      </c>
      <c r="P2346" t="s">
        <v>307</v>
      </c>
      <c r="Q2346" t="s">
        <v>307</v>
      </c>
    </row>
    <row r="2347" spans="1:26" x14ac:dyDescent="0.25">
      <c r="A2347">
        <v>321</v>
      </c>
      <c r="B2347" t="s">
        <v>188</v>
      </c>
      <c r="C2347" t="s">
        <v>433</v>
      </c>
      <c r="D2347" t="s">
        <v>48</v>
      </c>
      <c r="E2347" t="s">
        <v>307</v>
      </c>
      <c r="F2347" t="s">
        <v>307</v>
      </c>
      <c r="G2347" t="s">
        <v>307</v>
      </c>
      <c r="H2347" t="s">
        <v>307</v>
      </c>
      <c r="I2347" t="s">
        <v>307</v>
      </c>
      <c r="J2347" t="s">
        <v>307</v>
      </c>
      <c r="K2347" t="s">
        <v>307</v>
      </c>
      <c r="L2347" t="s">
        <v>307</v>
      </c>
      <c r="M2347" t="s">
        <v>307</v>
      </c>
      <c r="N2347" t="s">
        <v>307</v>
      </c>
      <c r="O2347" t="s">
        <v>307</v>
      </c>
      <c r="P2347" t="s">
        <v>307</v>
      </c>
      <c r="Q2347" t="s">
        <v>307</v>
      </c>
    </row>
    <row r="2348" spans="1:26" x14ac:dyDescent="0.25">
      <c r="A2348">
        <v>321</v>
      </c>
      <c r="B2348" t="s">
        <v>188</v>
      </c>
      <c r="C2348" t="s">
        <v>305</v>
      </c>
      <c r="D2348" t="s">
        <v>48</v>
      </c>
      <c r="E2348" t="s">
        <v>307</v>
      </c>
      <c r="F2348" t="s">
        <v>307</v>
      </c>
      <c r="G2348" t="s">
        <v>307</v>
      </c>
      <c r="H2348" t="s">
        <v>307</v>
      </c>
      <c r="I2348" t="s">
        <v>307</v>
      </c>
      <c r="J2348" t="s">
        <v>307</v>
      </c>
      <c r="K2348" t="s">
        <v>307</v>
      </c>
      <c r="L2348" t="s">
        <v>307</v>
      </c>
      <c r="M2348" t="s">
        <v>307</v>
      </c>
      <c r="N2348" t="s">
        <v>307</v>
      </c>
      <c r="O2348" t="s">
        <v>307</v>
      </c>
      <c r="P2348" t="s">
        <v>307</v>
      </c>
      <c r="Q2348" t="s">
        <v>307</v>
      </c>
    </row>
    <row r="2349" spans="1:26" x14ac:dyDescent="0.25">
      <c r="A2349">
        <v>321</v>
      </c>
      <c r="B2349" t="s">
        <v>188</v>
      </c>
      <c r="C2349" t="s">
        <v>306</v>
      </c>
      <c r="D2349" t="s">
        <v>48</v>
      </c>
      <c r="E2349" t="s">
        <v>307</v>
      </c>
      <c r="F2349" t="s">
        <v>307</v>
      </c>
      <c r="G2349" t="s">
        <v>307</v>
      </c>
      <c r="H2349" t="s">
        <v>307</v>
      </c>
      <c r="I2349" t="s">
        <v>307</v>
      </c>
      <c r="J2349" t="s">
        <v>307</v>
      </c>
      <c r="K2349" t="s">
        <v>307</v>
      </c>
      <c r="L2349" t="s">
        <v>307</v>
      </c>
      <c r="M2349" t="s">
        <v>307</v>
      </c>
      <c r="N2349" t="s">
        <v>307</v>
      </c>
      <c r="O2349" t="s">
        <v>307</v>
      </c>
      <c r="P2349" t="s">
        <v>307</v>
      </c>
      <c r="Q2349" t="s">
        <v>307</v>
      </c>
    </row>
    <row r="2350" spans="1:26" x14ac:dyDescent="0.25">
      <c r="A2350">
        <v>321</v>
      </c>
      <c r="B2350" t="s">
        <v>188</v>
      </c>
      <c r="C2350" t="s">
        <v>44</v>
      </c>
      <c r="D2350" t="s">
        <v>54</v>
      </c>
      <c r="E2350" t="s">
        <v>307</v>
      </c>
      <c r="F2350" t="s">
        <v>307</v>
      </c>
      <c r="G2350" t="s">
        <v>307</v>
      </c>
      <c r="H2350" t="s">
        <v>307</v>
      </c>
      <c r="I2350" t="s">
        <v>307</v>
      </c>
      <c r="J2350" t="s">
        <v>307</v>
      </c>
      <c r="K2350" t="s">
        <v>307</v>
      </c>
      <c r="L2350" t="s">
        <v>307</v>
      </c>
      <c r="M2350" t="s">
        <v>307</v>
      </c>
      <c r="N2350" t="s">
        <v>307</v>
      </c>
      <c r="O2350" t="s">
        <v>307</v>
      </c>
      <c r="P2350" t="s">
        <v>307</v>
      </c>
      <c r="Q2350" t="s">
        <v>307</v>
      </c>
      <c r="R2350" t="s">
        <v>307</v>
      </c>
      <c r="S2350" t="s">
        <v>307</v>
      </c>
      <c r="T2350" t="s">
        <v>307</v>
      </c>
      <c r="U2350" t="s">
        <v>307</v>
      </c>
      <c r="V2350" t="s">
        <v>307</v>
      </c>
      <c r="W2350" t="s">
        <v>307</v>
      </c>
    </row>
    <row r="2351" spans="1:26" x14ac:dyDescent="0.25">
      <c r="A2351">
        <v>321</v>
      </c>
      <c r="B2351" t="s">
        <v>188</v>
      </c>
      <c r="C2351" t="s">
        <v>44</v>
      </c>
      <c r="D2351" t="s">
        <v>55</v>
      </c>
      <c r="E2351" t="s">
        <v>307</v>
      </c>
      <c r="F2351" t="s">
        <v>307</v>
      </c>
      <c r="G2351" t="s">
        <v>307</v>
      </c>
      <c r="H2351" t="s">
        <v>307</v>
      </c>
      <c r="I2351" t="s">
        <v>307</v>
      </c>
      <c r="J2351" t="s">
        <v>307</v>
      </c>
      <c r="K2351" t="s">
        <v>307</v>
      </c>
      <c r="L2351" t="s">
        <v>307</v>
      </c>
      <c r="M2351" t="s">
        <v>307</v>
      </c>
      <c r="N2351" t="s">
        <v>307</v>
      </c>
      <c r="O2351" t="s">
        <v>307</v>
      </c>
      <c r="P2351" t="s">
        <v>307</v>
      </c>
      <c r="Q2351" t="s">
        <v>307</v>
      </c>
      <c r="R2351" t="s">
        <v>307</v>
      </c>
      <c r="S2351" t="s">
        <v>307</v>
      </c>
      <c r="T2351" t="s">
        <v>307</v>
      </c>
      <c r="U2351" t="s">
        <v>307</v>
      </c>
      <c r="V2351" t="s">
        <v>307</v>
      </c>
      <c r="W2351" t="s">
        <v>307</v>
      </c>
    </row>
    <row r="2352" spans="1:26" x14ac:dyDescent="0.25">
      <c r="A2352">
        <v>321</v>
      </c>
      <c r="B2352" t="s">
        <v>188</v>
      </c>
      <c r="C2352" t="s">
        <v>44</v>
      </c>
      <c r="D2352" t="s">
        <v>56</v>
      </c>
      <c r="E2352" t="s">
        <v>307</v>
      </c>
      <c r="F2352" t="s">
        <v>307</v>
      </c>
      <c r="G2352" t="s">
        <v>307</v>
      </c>
      <c r="H2352" t="s">
        <v>307</v>
      </c>
      <c r="I2352" t="s">
        <v>307</v>
      </c>
      <c r="J2352" t="s">
        <v>307</v>
      </c>
      <c r="K2352" t="s">
        <v>307</v>
      </c>
      <c r="L2352" t="s">
        <v>307</v>
      </c>
      <c r="M2352" t="s">
        <v>307</v>
      </c>
      <c r="N2352" t="s">
        <v>307</v>
      </c>
      <c r="O2352" t="s">
        <v>307</v>
      </c>
      <c r="P2352" t="s">
        <v>307</v>
      </c>
      <c r="Q2352" t="s">
        <v>307</v>
      </c>
      <c r="R2352" t="s">
        <v>307</v>
      </c>
      <c r="S2352" t="s">
        <v>307</v>
      </c>
      <c r="T2352" t="s">
        <v>307</v>
      </c>
      <c r="U2352" t="s">
        <v>307</v>
      </c>
      <c r="V2352" t="s">
        <v>307</v>
      </c>
      <c r="W2352" t="s">
        <v>307</v>
      </c>
    </row>
    <row r="2353" spans="1:45" x14ac:dyDescent="0.25">
      <c r="A2353">
        <v>321</v>
      </c>
      <c r="B2353" t="s">
        <v>188</v>
      </c>
      <c r="C2353" t="s">
        <v>44</v>
      </c>
      <c r="D2353" t="s">
        <v>57</v>
      </c>
      <c r="E2353" t="s">
        <v>307</v>
      </c>
      <c r="F2353" t="s">
        <v>307</v>
      </c>
      <c r="G2353" t="s">
        <v>307</v>
      </c>
      <c r="H2353" t="s">
        <v>307</v>
      </c>
      <c r="I2353" t="s">
        <v>307</v>
      </c>
      <c r="J2353" t="s">
        <v>307</v>
      </c>
      <c r="K2353" t="s">
        <v>307</v>
      </c>
      <c r="L2353" t="s">
        <v>307</v>
      </c>
      <c r="M2353" t="s">
        <v>307</v>
      </c>
      <c r="N2353" t="s">
        <v>307</v>
      </c>
      <c r="O2353" t="s">
        <v>307</v>
      </c>
      <c r="P2353" t="s">
        <v>307</v>
      </c>
      <c r="Q2353" t="s">
        <v>307</v>
      </c>
      <c r="R2353" t="s">
        <v>307</v>
      </c>
      <c r="S2353" t="s">
        <v>307</v>
      </c>
      <c r="T2353" t="s">
        <v>307</v>
      </c>
      <c r="U2353" t="s">
        <v>307</v>
      </c>
      <c r="V2353" t="s">
        <v>307</v>
      </c>
      <c r="W2353" t="s">
        <v>307</v>
      </c>
    </row>
    <row r="2354" spans="1:45" x14ac:dyDescent="0.25">
      <c r="A2354">
        <v>321</v>
      </c>
      <c r="B2354" t="s">
        <v>188</v>
      </c>
      <c r="C2354" t="s">
        <v>44</v>
      </c>
      <c r="D2354" t="s">
        <v>58</v>
      </c>
      <c r="E2354" t="s">
        <v>307</v>
      </c>
      <c r="F2354" t="s">
        <v>307</v>
      </c>
      <c r="G2354" t="s">
        <v>307</v>
      </c>
      <c r="H2354" t="s">
        <v>307</v>
      </c>
      <c r="I2354" t="s">
        <v>307</v>
      </c>
      <c r="J2354" t="s">
        <v>307</v>
      </c>
      <c r="K2354" t="s">
        <v>307</v>
      </c>
      <c r="L2354" t="s">
        <v>307</v>
      </c>
      <c r="M2354" t="s">
        <v>307</v>
      </c>
      <c r="N2354" t="s">
        <v>307</v>
      </c>
      <c r="O2354" t="s">
        <v>307</v>
      </c>
      <c r="P2354" t="s">
        <v>307</v>
      </c>
      <c r="Q2354" t="s">
        <v>307</v>
      </c>
      <c r="R2354" t="s">
        <v>307</v>
      </c>
      <c r="S2354" t="s">
        <v>307</v>
      </c>
      <c r="T2354" t="s">
        <v>307</v>
      </c>
      <c r="U2354" t="s">
        <v>307</v>
      </c>
      <c r="V2354" t="s">
        <v>307</v>
      </c>
      <c r="W2354" t="s">
        <v>307</v>
      </c>
    </row>
    <row r="2355" spans="1:45" x14ac:dyDescent="0.25">
      <c r="A2355">
        <v>321</v>
      </c>
      <c r="B2355" t="s">
        <v>188</v>
      </c>
      <c r="C2355" t="s">
        <v>44</v>
      </c>
      <c r="D2355" t="s">
        <v>59</v>
      </c>
      <c r="E2355" t="s">
        <v>307</v>
      </c>
      <c r="F2355" t="s">
        <v>307</v>
      </c>
      <c r="G2355" t="s">
        <v>307</v>
      </c>
      <c r="H2355" t="s">
        <v>307</v>
      </c>
      <c r="I2355" t="s">
        <v>307</v>
      </c>
      <c r="J2355" t="s">
        <v>307</v>
      </c>
      <c r="K2355" t="s">
        <v>307</v>
      </c>
      <c r="L2355" t="s">
        <v>307</v>
      </c>
      <c r="M2355" t="s">
        <v>307</v>
      </c>
      <c r="N2355" t="s">
        <v>307</v>
      </c>
      <c r="O2355" t="s">
        <v>307</v>
      </c>
      <c r="P2355" t="s">
        <v>307</v>
      </c>
      <c r="Q2355" t="s">
        <v>307</v>
      </c>
      <c r="R2355" t="s">
        <v>307</v>
      </c>
      <c r="S2355" t="s">
        <v>307</v>
      </c>
      <c r="T2355" t="s">
        <v>307</v>
      </c>
      <c r="U2355" t="s">
        <v>307</v>
      </c>
      <c r="V2355" t="s">
        <v>307</v>
      </c>
      <c r="W2355" t="s">
        <v>307</v>
      </c>
    </row>
    <row r="2356" spans="1:45" x14ac:dyDescent="0.25">
      <c r="A2356">
        <v>321</v>
      </c>
      <c r="B2356" t="s">
        <v>188</v>
      </c>
      <c r="C2356" t="s">
        <v>44</v>
      </c>
      <c r="D2356" t="s">
        <v>60</v>
      </c>
      <c r="E2356" t="s">
        <v>307</v>
      </c>
      <c r="F2356" t="s">
        <v>307</v>
      </c>
      <c r="G2356" t="s">
        <v>307</v>
      </c>
      <c r="H2356" t="s">
        <v>307</v>
      </c>
      <c r="I2356" t="s">
        <v>307</v>
      </c>
      <c r="J2356" t="s">
        <v>307</v>
      </c>
      <c r="K2356" t="s">
        <v>307</v>
      </c>
      <c r="L2356" t="s">
        <v>307</v>
      </c>
      <c r="M2356" t="s">
        <v>307</v>
      </c>
      <c r="N2356" t="s">
        <v>307</v>
      </c>
      <c r="O2356" t="s">
        <v>307</v>
      </c>
      <c r="P2356" t="s">
        <v>307</v>
      </c>
      <c r="Q2356" t="s">
        <v>307</v>
      </c>
      <c r="R2356" t="s">
        <v>307</v>
      </c>
      <c r="S2356" t="s">
        <v>307</v>
      </c>
      <c r="T2356" t="s">
        <v>307</v>
      </c>
      <c r="U2356" t="s">
        <v>307</v>
      </c>
      <c r="V2356" t="s">
        <v>307</v>
      </c>
      <c r="W2356" t="s">
        <v>307</v>
      </c>
    </row>
    <row r="2357" spans="1:45" x14ac:dyDescent="0.25">
      <c r="A2357">
        <v>321</v>
      </c>
      <c r="B2357" t="s">
        <v>188</v>
      </c>
      <c r="C2357" t="s">
        <v>44</v>
      </c>
      <c r="D2357" t="s">
        <v>61</v>
      </c>
      <c r="E2357" t="s">
        <v>307</v>
      </c>
      <c r="F2357" t="s">
        <v>307</v>
      </c>
      <c r="G2357" t="s">
        <v>307</v>
      </c>
      <c r="H2357" t="s">
        <v>307</v>
      </c>
      <c r="I2357" t="s">
        <v>307</v>
      </c>
      <c r="J2357" t="s">
        <v>307</v>
      </c>
      <c r="K2357" t="s">
        <v>307</v>
      </c>
      <c r="L2357" t="s">
        <v>307</v>
      </c>
      <c r="M2357" t="s">
        <v>307</v>
      </c>
      <c r="N2357" t="s">
        <v>307</v>
      </c>
      <c r="O2357" t="s">
        <v>307</v>
      </c>
      <c r="P2357" t="s">
        <v>307</v>
      </c>
      <c r="Q2357" t="s">
        <v>307</v>
      </c>
      <c r="R2357" t="s">
        <v>307</v>
      </c>
      <c r="S2357" t="s">
        <v>307</v>
      </c>
      <c r="T2357" t="s">
        <v>307</v>
      </c>
      <c r="U2357" t="s">
        <v>307</v>
      </c>
      <c r="V2357" t="s">
        <v>307</v>
      </c>
      <c r="W2357" t="s">
        <v>307</v>
      </c>
    </row>
    <row r="2358" spans="1:45" x14ac:dyDescent="0.25">
      <c r="A2358">
        <v>321</v>
      </c>
      <c r="B2358" t="s">
        <v>188</v>
      </c>
      <c r="C2358" t="s">
        <v>44</v>
      </c>
      <c r="D2358" t="s">
        <v>62</v>
      </c>
      <c r="E2358" t="s">
        <v>307</v>
      </c>
      <c r="F2358" t="s">
        <v>307</v>
      </c>
      <c r="G2358" t="s">
        <v>307</v>
      </c>
      <c r="H2358" t="s">
        <v>307</v>
      </c>
      <c r="I2358" t="s">
        <v>307</v>
      </c>
      <c r="J2358" t="s">
        <v>307</v>
      </c>
      <c r="K2358" t="s">
        <v>307</v>
      </c>
      <c r="L2358" t="s">
        <v>307</v>
      </c>
      <c r="M2358" t="s">
        <v>307</v>
      </c>
      <c r="N2358" t="s">
        <v>307</v>
      </c>
      <c r="O2358" t="s">
        <v>307</v>
      </c>
      <c r="P2358" t="s">
        <v>307</v>
      </c>
      <c r="Q2358" t="s">
        <v>307</v>
      </c>
      <c r="R2358" t="s">
        <v>307</v>
      </c>
      <c r="S2358" t="s">
        <v>307</v>
      </c>
      <c r="T2358" t="s">
        <v>307</v>
      </c>
      <c r="U2358" t="s">
        <v>307</v>
      </c>
      <c r="V2358" t="s">
        <v>307</v>
      </c>
      <c r="W2358" t="s">
        <v>307</v>
      </c>
    </row>
    <row r="2359" spans="1:45" x14ac:dyDescent="0.25">
      <c r="A2359">
        <v>321</v>
      </c>
      <c r="B2359" t="s">
        <v>188</v>
      </c>
      <c r="C2359" t="s">
        <v>38</v>
      </c>
      <c r="D2359" t="s">
        <v>47</v>
      </c>
      <c r="E2359" t="s">
        <v>307</v>
      </c>
      <c r="F2359" t="s">
        <v>307</v>
      </c>
      <c r="G2359" t="s">
        <v>307</v>
      </c>
      <c r="H2359" t="s">
        <v>307</v>
      </c>
      <c r="I2359" t="s">
        <v>307</v>
      </c>
      <c r="J2359" t="s">
        <v>307</v>
      </c>
      <c r="K2359" t="s">
        <v>307</v>
      </c>
      <c r="L2359" t="s">
        <v>307</v>
      </c>
      <c r="M2359" t="s">
        <v>307</v>
      </c>
      <c r="N2359" t="s">
        <v>307</v>
      </c>
      <c r="O2359" t="s">
        <v>307</v>
      </c>
      <c r="P2359" t="s">
        <v>307</v>
      </c>
      <c r="Q2359" t="s">
        <v>307</v>
      </c>
      <c r="R2359" t="s">
        <v>307</v>
      </c>
      <c r="S2359" t="s">
        <v>307</v>
      </c>
      <c r="T2359" t="s">
        <v>307</v>
      </c>
      <c r="U2359" t="s">
        <v>307</v>
      </c>
      <c r="V2359" t="s">
        <v>307</v>
      </c>
      <c r="W2359" t="s">
        <v>307</v>
      </c>
      <c r="X2359" t="s">
        <v>307</v>
      </c>
      <c r="Y2359" t="s">
        <v>307</v>
      </c>
      <c r="Z2359" t="s">
        <v>307</v>
      </c>
      <c r="AA2359" t="s">
        <v>307</v>
      </c>
      <c r="AB2359" t="s">
        <v>307</v>
      </c>
      <c r="AC2359" t="s">
        <v>307</v>
      </c>
      <c r="AD2359" t="s">
        <v>307</v>
      </c>
      <c r="AE2359" t="s">
        <v>307</v>
      </c>
      <c r="AF2359" t="s">
        <v>307</v>
      </c>
      <c r="AG2359" t="s">
        <v>307</v>
      </c>
      <c r="AH2359" t="s">
        <v>307</v>
      </c>
      <c r="AI2359" t="s">
        <v>307</v>
      </c>
      <c r="AJ2359" t="s">
        <v>307</v>
      </c>
      <c r="AK2359" t="s">
        <v>307</v>
      </c>
      <c r="AL2359" t="s">
        <v>307</v>
      </c>
      <c r="AM2359" t="s">
        <v>307</v>
      </c>
      <c r="AN2359" t="s">
        <v>307</v>
      </c>
      <c r="AO2359" t="s">
        <v>307</v>
      </c>
      <c r="AP2359" t="s">
        <v>307</v>
      </c>
      <c r="AQ2359" t="s">
        <v>307</v>
      </c>
      <c r="AR2359" t="s">
        <v>307</v>
      </c>
      <c r="AS2359" t="s">
        <v>307</v>
      </c>
    </row>
    <row r="2360" spans="1:45" x14ac:dyDescent="0.25">
      <c r="A2360">
        <v>321</v>
      </c>
      <c r="B2360" t="s">
        <v>188</v>
      </c>
      <c r="C2360" t="s">
        <v>38</v>
      </c>
      <c r="D2360" t="s">
        <v>48</v>
      </c>
      <c r="E2360" t="s">
        <v>307</v>
      </c>
      <c r="F2360" t="s">
        <v>307</v>
      </c>
      <c r="G2360" t="s">
        <v>307</v>
      </c>
      <c r="H2360" t="s">
        <v>307</v>
      </c>
      <c r="I2360" t="s">
        <v>307</v>
      </c>
      <c r="J2360" t="s">
        <v>307</v>
      </c>
      <c r="K2360" t="s">
        <v>307</v>
      </c>
      <c r="L2360" t="s">
        <v>307</v>
      </c>
      <c r="M2360" t="s">
        <v>307</v>
      </c>
      <c r="N2360" t="s">
        <v>307</v>
      </c>
      <c r="O2360" t="s">
        <v>307</v>
      </c>
      <c r="P2360" t="s">
        <v>307</v>
      </c>
      <c r="Q2360" t="s">
        <v>307</v>
      </c>
      <c r="R2360" t="s">
        <v>307</v>
      </c>
      <c r="S2360" t="s">
        <v>307</v>
      </c>
      <c r="T2360" t="s">
        <v>307</v>
      </c>
      <c r="U2360" t="s">
        <v>307</v>
      </c>
      <c r="V2360" t="s">
        <v>307</v>
      </c>
      <c r="W2360" t="s">
        <v>307</v>
      </c>
      <c r="X2360" t="s">
        <v>307</v>
      </c>
      <c r="Y2360" t="s">
        <v>307</v>
      </c>
      <c r="Z2360" t="s">
        <v>307</v>
      </c>
      <c r="AA2360" t="s">
        <v>307</v>
      </c>
      <c r="AB2360" t="s">
        <v>307</v>
      </c>
      <c r="AC2360" t="s">
        <v>307</v>
      </c>
      <c r="AD2360" t="s">
        <v>307</v>
      </c>
      <c r="AE2360" t="s">
        <v>307</v>
      </c>
      <c r="AF2360" t="s">
        <v>307</v>
      </c>
      <c r="AG2360" t="s">
        <v>307</v>
      </c>
      <c r="AH2360" t="s">
        <v>307</v>
      </c>
      <c r="AI2360" t="s">
        <v>307</v>
      </c>
      <c r="AJ2360" t="s">
        <v>307</v>
      </c>
      <c r="AK2360" t="s">
        <v>307</v>
      </c>
      <c r="AL2360" t="s">
        <v>307</v>
      </c>
      <c r="AM2360" t="s">
        <v>307</v>
      </c>
      <c r="AN2360" t="s">
        <v>307</v>
      </c>
      <c r="AO2360" t="s">
        <v>307</v>
      </c>
      <c r="AP2360" t="s">
        <v>307</v>
      </c>
      <c r="AQ2360" t="s">
        <v>307</v>
      </c>
      <c r="AR2360" t="s">
        <v>307</v>
      </c>
      <c r="AS2360" t="s">
        <v>307</v>
      </c>
    </row>
    <row r="2361" spans="1:45" x14ac:dyDescent="0.25">
      <c r="A2361">
        <v>321</v>
      </c>
      <c r="B2361" t="s">
        <v>188</v>
      </c>
      <c r="C2361" t="s">
        <v>38</v>
      </c>
      <c r="D2361" t="s">
        <v>49</v>
      </c>
      <c r="E2361" t="s">
        <v>307</v>
      </c>
      <c r="F2361" t="s">
        <v>307</v>
      </c>
      <c r="G2361" t="s">
        <v>307</v>
      </c>
      <c r="H2361" t="s">
        <v>307</v>
      </c>
      <c r="I2361" t="s">
        <v>307</v>
      </c>
      <c r="J2361" t="s">
        <v>307</v>
      </c>
      <c r="K2361" t="s">
        <v>307</v>
      </c>
      <c r="L2361" t="s">
        <v>307</v>
      </c>
      <c r="M2361" t="s">
        <v>307</v>
      </c>
      <c r="N2361" t="s">
        <v>307</v>
      </c>
      <c r="O2361" t="s">
        <v>307</v>
      </c>
      <c r="P2361" t="s">
        <v>307</v>
      </c>
      <c r="Q2361" t="s">
        <v>307</v>
      </c>
      <c r="R2361" t="s">
        <v>307</v>
      </c>
      <c r="S2361" t="s">
        <v>307</v>
      </c>
      <c r="T2361" t="s">
        <v>307</v>
      </c>
      <c r="U2361" t="s">
        <v>307</v>
      </c>
      <c r="V2361" t="s">
        <v>307</v>
      </c>
      <c r="W2361" t="s">
        <v>307</v>
      </c>
      <c r="X2361" t="s">
        <v>307</v>
      </c>
      <c r="Y2361" t="s">
        <v>307</v>
      </c>
      <c r="Z2361" t="s">
        <v>307</v>
      </c>
      <c r="AA2361" t="s">
        <v>307</v>
      </c>
      <c r="AB2361" t="s">
        <v>307</v>
      </c>
      <c r="AC2361" t="s">
        <v>307</v>
      </c>
      <c r="AD2361" t="s">
        <v>307</v>
      </c>
      <c r="AE2361" t="s">
        <v>307</v>
      </c>
      <c r="AF2361" t="s">
        <v>307</v>
      </c>
      <c r="AG2361" t="s">
        <v>307</v>
      </c>
      <c r="AH2361" t="s">
        <v>307</v>
      </c>
      <c r="AI2361" t="s">
        <v>307</v>
      </c>
      <c r="AJ2361" t="s">
        <v>307</v>
      </c>
      <c r="AK2361" t="s">
        <v>307</v>
      </c>
      <c r="AL2361" t="s">
        <v>307</v>
      </c>
      <c r="AM2361" t="s">
        <v>307</v>
      </c>
      <c r="AN2361" t="s">
        <v>307</v>
      </c>
      <c r="AO2361" t="s">
        <v>307</v>
      </c>
      <c r="AP2361" t="s">
        <v>307</v>
      </c>
      <c r="AQ2361" t="s">
        <v>307</v>
      </c>
      <c r="AR2361" t="s">
        <v>307</v>
      </c>
      <c r="AS2361" t="s">
        <v>307</v>
      </c>
    </row>
    <row r="2362" spans="1:45" x14ac:dyDescent="0.25">
      <c r="A2362">
        <v>321</v>
      </c>
      <c r="B2362" t="s">
        <v>188</v>
      </c>
      <c r="C2362" t="s">
        <v>450</v>
      </c>
      <c r="D2362" t="s">
        <v>48</v>
      </c>
      <c r="E2362" t="s">
        <v>307</v>
      </c>
      <c r="F2362" t="s">
        <v>307</v>
      </c>
      <c r="G2362" t="s">
        <v>307</v>
      </c>
      <c r="H2362" t="s">
        <v>307</v>
      </c>
      <c r="I2362" t="s">
        <v>307</v>
      </c>
      <c r="J2362" t="s">
        <v>307</v>
      </c>
      <c r="K2362" t="s">
        <v>307</v>
      </c>
      <c r="L2362" t="s">
        <v>307</v>
      </c>
      <c r="M2362" t="s">
        <v>307</v>
      </c>
      <c r="N2362" t="s">
        <v>307</v>
      </c>
      <c r="O2362" t="s">
        <v>307</v>
      </c>
      <c r="P2362" t="s">
        <v>307</v>
      </c>
      <c r="Q2362" t="s">
        <v>307</v>
      </c>
      <c r="R2362" t="s">
        <v>307</v>
      </c>
    </row>
    <row r="2363" spans="1:45" x14ac:dyDescent="0.25">
      <c r="A2363">
        <v>321</v>
      </c>
      <c r="B2363" t="s">
        <v>188</v>
      </c>
      <c r="C2363" t="s">
        <v>449</v>
      </c>
      <c r="D2363" t="s">
        <v>48</v>
      </c>
      <c r="E2363" t="s">
        <v>307</v>
      </c>
      <c r="F2363" t="s">
        <v>307</v>
      </c>
      <c r="G2363" t="s">
        <v>307</v>
      </c>
      <c r="H2363" t="s">
        <v>307</v>
      </c>
      <c r="I2363" t="s">
        <v>307</v>
      </c>
      <c r="J2363" t="s">
        <v>307</v>
      </c>
      <c r="K2363" t="s">
        <v>307</v>
      </c>
      <c r="L2363" t="s">
        <v>307</v>
      </c>
      <c r="M2363" t="s">
        <v>307</v>
      </c>
      <c r="N2363" t="s">
        <v>307</v>
      </c>
      <c r="O2363" t="s">
        <v>307</v>
      </c>
      <c r="P2363" t="s">
        <v>307</v>
      </c>
      <c r="Q2363" t="s">
        <v>307</v>
      </c>
      <c r="R2363" t="s">
        <v>307</v>
      </c>
    </row>
    <row r="2364" spans="1:45" x14ac:dyDescent="0.25">
      <c r="A2364">
        <v>321</v>
      </c>
      <c r="B2364" t="s">
        <v>188</v>
      </c>
      <c r="C2364" t="s">
        <v>475</v>
      </c>
      <c r="D2364" t="s">
        <v>48</v>
      </c>
      <c r="E2364" t="s">
        <v>307</v>
      </c>
      <c r="F2364" t="s">
        <v>307</v>
      </c>
      <c r="G2364" t="s">
        <v>307</v>
      </c>
    </row>
    <row r="2365" spans="1:45" x14ac:dyDescent="0.25">
      <c r="A2365">
        <v>321</v>
      </c>
      <c r="B2365" t="s">
        <v>188</v>
      </c>
      <c r="C2365" t="s">
        <v>42</v>
      </c>
      <c r="D2365" t="s">
        <v>48</v>
      </c>
      <c r="E2365" t="s">
        <v>307</v>
      </c>
      <c r="F2365" t="s">
        <v>307</v>
      </c>
      <c r="G2365" t="s">
        <v>307</v>
      </c>
      <c r="H2365" t="s">
        <v>307</v>
      </c>
      <c r="I2365" t="s">
        <v>307</v>
      </c>
      <c r="J2365" t="s">
        <v>307</v>
      </c>
      <c r="K2365" t="s">
        <v>307</v>
      </c>
      <c r="L2365" t="s">
        <v>307</v>
      </c>
      <c r="M2365" t="s">
        <v>307</v>
      </c>
      <c r="N2365" t="s">
        <v>307</v>
      </c>
      <c r="O2365" t="s">
        <v>307</v>
      </c>
      <c r="P2365" t="s">
        <v>307</v>
      </c>
      <c r="Q2365" t="s">
        <v>307</v>
      </c>
      <c r="R2365" t="s">
        <v>307</v>
      </c>
      <c r="S2365" t="s">
        <v>307</v>
      </c>
      <c r="T2365" t="s">
        <v>307</v>
      </c>
      <c r="U2365" t="s">
        <v>307</v>
      </c>
      <c r="V2365" t="s">
        <v>307</v>
      </c>
      <c r="W2365" t="s">
        <v>307</v>
      </c>
      <c r="X2365" t="s">
        <v>307</v>
      </c>
      <c r="Y2365" t="s">
        <v>307</v>
      </c>
      <c r="Z2365" t="s">
        <v>307</v>
      </c>
    </row>
    <row r="2366" spans="1:45" x14ac:dyDescent="0.25">
      <c r="A2366">
        <v>322</v>
      </c>
      <c r="B2366" t="s">
        <v>189</v>
      </c>
      <c r="C2366" t="s">
        <v>43</v>
      </c>
      <c r="D2366" t="s">
        <v>54</v>
      </c>
      <c r="E2366" t="s">
        <v>307</v>
      </c>
      <c r="F2366" t="s">
        <v>307</v>
      </c>
      <c r="G2366" t="s">
        <v>307</v>
      </c>
      <c r="H2366" t="s">
        <v>307</v>
      </c>
      <c r="I2366" t="s">
        <v>307</v>
      </c>
      <c r="J2366" t="s">
        <v>307</v>
      </c>
      <c r="K2366" t="s">
        <v>307</v>
      </c>
      <c r="L2366" t="s">
        <v>307</v>
      </c>
      <c r="M2366" t="s">
        <v>307</v>
      </c>
      <c r="N2366" t="s">
        <v>307</v>
      </c>
      <c r="O2366" t="s">
        <v>307</v>
      </c>
      <c r="P2366" t="s">
        <v>307</v>
      </c>
      <c r="Q2366" t="s">
        <v>307</v>
      </c>
      <c r="R2366" t="s">
        <v>307</v>
      </c>
      <c r="S2366" t="s">
        <v>307</v>
      </c>
      <c r="T2366" t="s">
        <v>307</v>
      </c>
      <c r="U2366" t="s">
        <v>307</v>
      </c>
      <c r="V2366" t="s">
        <v>307</v>
      </c>
      <c r="W2366" t="s">
        <v>307</v>
      </c>
    </row>
    <row r="2367" spans="1:45" x14ac:dyDescent="0.25">
      <c r="A2367">
        <v>322</v>
      </c>
      <c r="B2367" t="s">
        <v>189</v>
      </c>
      <c r="C2367" t="s">
        <v>43</v>
      </c>
      <c r="D2367" t="s">
        <v>55</v>
      </c>
      <c r="E2367" t="s">
        <v>307</v>
      </c>
      <c r="F2367" t="s">
        <v>307</v>
      </c>
      <c r="G2367" t="s">
        <v>307</v>
      </c>
      <c r="H2367" t="s">
        <v>307</v>
      </c>
      <c r="I2367" t="s">
        <v>307</v>
      </c>
      <c r="J2367" t="s">
        <v>307</v>
      </c>
      <c r="K2367" t="s">
        <v>307</v>
      </c>
      <c r="L2367" t="s">
        <v>307</v>
      </c>
      <c r="M2367" t="s">
        <v>307</v>
      </c>
      <c r="N2367" t="s">
        <v>307</v>
      </c>
      <c r="O2367" t="s">
        <v>307</v>
      </c>
      <c r="P2367" t="s">
        <v>307</v>
      </c>
      <c r="Q2367" t="s">
        <v>307</v>
      </c>
      <c r="R2367" t="s">
        <v>307</v>
      </c>
      <c r="S2367" t="s">
        <v>307</v>
      </c>
      <c r="T2367" t="s">
        <v>307</v>
      </c>
      <c r="U2367" t="s">
        <v>307</v>
      </c>
      <c r="V2367" t="s">
        <v>307</v>
      </c>
      <c r="W2367" t="s">
        <v>307</v>
      </c>
    </row>
    <row r="2368" spans="1:45" x14ac:dyDescent="0.25">
      <c r="A2368">
        <v>322</v>
      </c>
      <c r="B2368" t="s">
        <v>189</v>
      </c>
      <c r="C2368" t="s">
        <v>43</v>
      </c>
      <c r="D2368" t="s">
        <v>56</v>
      </c>
      <c r="E2368" t="s">
        <v>307</v>
      </c>
      <c r="F2368" t="s">
        <v>307</v>
      </c>
      <c r="G2368" t="s">
        <v>307</v>
      </c>
      <c r="H2368" t="s">
        <v>307</v>
      </c>
      <c r="I2368" t="s">
        <v>307</v>
      </c>
      <c r="J2368" t="s">
        <v>307</v>
      </c>
      <c r="K2368" t="s">
        <v>307</v>
      </c>
      <c r="L2368" t="s">
        <v>307</v>
      </c>
      <c r="M2368" t="s">
        <v>307</v>
      </c>
      <c r="N2368" t="s">
        <v>307</v>
      </c>
      <c r="O2368" t="s">
        <v>307</v>
      </c>
      <c r="P2368" t="s">
        <v>307</v>
      </c>
      <c r="Q2368" t="s">
        <v>307</v>
      </c>
      <c r="R2368" t="s">
        <v>307</v>
      </c>
      <c r="S2368" t="s">
        <v>307</v>
      </c>
      <c r="T2368" t="s">
        <v>307</v>
      </c>
      <c r="U2368" t="s">
        <v>307</v>
      </c>
      <c r="V2368" t="s">
        <v>307</v>
      </c>
      <c r="W2368" t="s">
        <v>307</v>
      </c>
    </row>
    <row r="2369" spans="1:45" x14ac:dyDescent="0.25">
      <c r="A2369">
        <v>322</v>
      </c>
      <c r="B2369" t="s">
        <v>189</v>
      </c>
      <c r="C2369" t="s">
        <v>43</v>
      </c>
      <c r="D2369" t="s">
        <v>57</v>
      </c>
      <c r="E2369" t="s">
        <v>307</v>
      </c>
      <c r="F2369" t="s">
        <v>307</v>
      </c>
      <c r="G2369" t="s">
        <v>307</v>
      </c>
      <c r="H2369" t="s">
        <v>307</v>
      </c>
      <c r="I2369" t="s">
        <v>307</v>
      </c>
      <c r="J2369" t="s">
        <v>307</v>
      </c>
      <c r="K2369" t="s">
        <v>307</v>
      </c>
      <c r="L2369" t="s">
        <v>307</v>
      </c>
      <c r="M2369" t="s">
        <v>307</v>
      </c>
      <c r="N2369" t="s">
        <v>307</v>
      </c>
      <c r="O2369" t="s">
        <v>307</v>
      </c>
      <c r="P2369" t="s">
        <v>307</v>
      </c>
      <c r="Q2369" t="s">
        <v>307</v>
      </c>
      <c r="R2369" t="s">
        <v>307</v>
      </c>
      <c r="S2369" t="s">
        <v>307</v>
      </c>
      <c r="T2369" t="s">
        <v>307</v>
      </c>
      <c r="U2369" t="s">
        <v>307</v>
      </c>
      <c r="V2369" t="s">
        <v>307</v>
      </c>
      <c r="W2369" t="s">
        <v>307</v>
      </c>
    </row>
    <row r="2370" spans="1:45" x14ac:dyDescent="0.25">
      <c r="A2370">
        <v>322</v>
      </c>
      <c r="B2370" t="s">
        <v>189</v>
      </c>
      <c r="C2370" t="s">
        <v>43</v>
      </c>
      <c r="D2370" t="s">
        <v>58</v>
      </c>
      <c r="E2370" t="s">
        <v>307</v>
      </c>
      <c r="F2370" t="s">
        <v>307</v>
      </c>
      <c r="G2370" t="s">
        <v>307</v>
      </c>
      <c r="H2370" t="s">
        <v>307</v>
      </c>
      <c r="I2370" t="s">
        <v>307</v>
      </c>
      <c r="J2370" t="s">
        <v>307</v>
      </c>
      <c r="K2370" t="s">
        <v>307</v>
      </c>
      <c r="L2370" t="s">
        <v>307</v>
      </c>
      <c r="M2370" t="s">
        <v>307</v>
      </c>
      <c r="N2370" t="s">
        <v>307</v>
      </c>
      <c r="O2370" t="s">
        <v>307</v>
      </c>
      <c r="P2370" t="s">
        <v>307</v>
      </c>
      <c r="Q2370" t="s">
        <v>307</v>
      </c>
      <c r="R2370" t="s">
        <v>307</v>
      </c>
      <c r="S2370" t="s">
        <v>307</v>
      </c>
      <c r="T2370" t="s">
        <v>307</v>
      </c>
      <c r="U2370" t="s">
        <v>307</v>
      </c>
      <c r="V2370" t="s">
        <v>307</v>
      </c>
      <c r="W2370" t="s">
        <v>307</v>
      </c>
    </row>
    <row r="2371" spans="1:45" x14ac:dyDescent="0.25">
      <c r="A2371">
        <v>322</v>
      </c>
      <c r="B2371" t="s">
        <v>189</v>
      </c>
      <c r="C2371" t="s">
        <v>43</v>
      </c>
      <c r="D2371" t="s">
        <v>59</v>
      </c>
      <c r="E2371" t="s">
        <v>307</v>
      </c>
      <c r="F2371" t="s">
        <v>307</v>
      </c>
      <c r="G2371" t="s">
        <v>307</v>
      </c>
      <c r="H2371" t="s">
        <v>307</v>
      </c>
      <c r="I2371" t="s">
        <v>307</v>
      </c>
      <c r="J2371" t="s">
        <v>307</v>
      </c>
      <c r="K2371" t="s">
        <v>307</v>
      </c>
      <c r="L2371" t="s">
        <v>307</v>
      </c>
      <c r="M2371" t="s">
        <v>307</v>
      </c>
      <c r="N2371" t="s">
        <v>307</v>
      </c>
      <c r="O2371" t="s">
        <v>307</v>
      </c>
      <c r="P2371" t="s">
        <v>307</v>
      </c>
      <c r="Q2371" t="s">
        <v>307</v>
      </c>
      <c r="R2371" t="s">
        <v>307</v>
      </c>
      <c r="S2371" t="s">
        <v>307</v>
      </c>
      <c r="T2371" t="s">
        <v>307</v>
      </c>
      <c r="U2371" t="s">
        <v>307</v>
      </c>
      <c r="V2371" t="s">
        <v>307</v>
      </c>
      <c r="W2371" t="s">
        <v>307</v>
      </c>
    </row>
    <row r="2372" spans="1:45" x14ac:dyDescent="0.25">
      <c r="A2372">
        <v>322</v>
      </c>
      <c r="B2372" t="s">
        <v>189</v>
      </c>
      <c r="C2372" t="s">
        <v>43</v>
      </c>
      <c r="D2372" t="s">
        <v>60</v>
      </c>
      <c r="E2372" t="s">
        <v>307</v>
      </c>
      <c r="F2372" t="s">
        <v>307</v>
      </c>
      <c r="G2372" t="s">
        <v>307</v>
      </c>
      <c r="H2372" t="s">
        <v>307</v>
      </c>
      <c r="I2372" t="s">
        <v>307</v>
      </c>
      <c r="J2372" t="s">
        <v>307</v>
      </c>
      <c r="K2372" t="s">
        <v>307</v>
      </c>
      <c r="L2372" t="s">
        <v>307</v>
      </c>
      <c r="M2372" t="s">
        <v>307</v>
      </c>
      <c r="N2372" t="s">
        <v>307</v>
      </c>
      <c r="O2372" t="s">
        <v>307</v>
      </c>
      <c r="P2372" t="s">
        <v>307</v>
      </c>
      <c r="Q2372" t="s">
        <v>307</v>
      </c>
      <c r="R2372" t="s">
        <v>307</v>
      </c>
      <c r="S2372" t="s">
        <v>307</v>
      </c>
      <c r="T2372" t="s">
        <v>307</v>
      </c>
      <c r="U2372" t="s">
        <v>307</v>
      </c>
      <c r="V2372" t="s">
        <v>307</v>
      </c>
      <c r="W2372" t="s">
        <v>307</v>
      </c>
    </row>
    <row r="2373" spans="1:45" x14ac:dyDescent="0.25">
      <c r="A2373">
        <v>322</v>
      </c>
      <c r="B2373" t="s">
        <v>189</v>
      </c>
      <c r="C2373" t="s">
        <v>43</v>
      </c>
      <c r="D2373" t="s">
        <v>61</v>
      </c>
      <c r="E2373" t="s">
        <v>307</v>
      </c>
      <c r="F2373" t="s">
        <v>307</v>
      </c>
      <c r="G2373" t="s">
        <v>307</v>
      </c>
      <c r="H2373" t="s">
        <v>307</v>
      </c>
      <c r="I2373" t="s">
        <v>307</v>
      </c>
      <c r="J2373" t="s">
        <v>307</v>
      </c>
      <c r="K2373" t="s">
        <v>307</v>
      </c>
      <c r="L2373" t="s">
        <v>307</v>
      </c>
      <c r="M2373" t="s">
        <v>307</v>
      </c>
      <c r="N2373" t="s">
        <v>307</v>
      </c>
      <c r="O2373" t="s">
        <v>307</v>
      </c>
      <c r="P2373" t="s">
        <v>307</v>
      </c>
      <c r="Q2373" t="s">
        <v>307</v>
      </c>
      <c r="R2373" t="s">
        <v>307</v>
      </c>
      <c r="S2373" t="s">
        <v>307</v>
      </c>
      <c r="T2373" t="s">
        <v>307</v>
      </c>
      <c r="U2373" t="s">
        <v>307</v>
      </c>
      <c r="V2373" t="s">
        <v>307</v>
      </c>
      <c r="W2373" t="s">
        <v>307</v>
      </c>
    </row>
    <row r="2374" spans="1:45" x14ac:dyDescent="0.25">
      <c r="A2374">
        <v>322</v>
      </c>
      <c r="B2374" t="s">
        <v>189</v>
      </c>
      <c r="C2374" t="s">
        <v>43</v>
      </c>
      <c r="D2374" t="s">
        <v>62</v>
      </c>
      <c r="E2374" t="s">
        <v>307</v>
      </c>
      <c r="F2374" t="s">
        <v>307</v>
      </c>
      <c r="G2374" t="s">
        <v>307</v>
      </c>
      <c r="H2374" t="s">
        <v>307</v>
      </c>
      <c r="I2374" t="s">
        <v>307</v>
      </c>
      <c r="J2374" t="s">
        <v>307</v>
      </c>
      <c r="K2374" t="s">
        <v>307</v>
      </c>
      <c r="L2374" t="s">
        <v>307</v>
      </c>
      <c r="M2374" t="s">
        <v>307</v>
      </c>
      <c r="N2374" t="s">
        <v>307</v>
      </c>
      <c r="O2374" t="s">
        <v>307</v>
      </c>
      <c r="P2374" t="s">
        <v>307</v>
      </c>
      <c r="Q2374" t="s">
        <v>307</v>
      </c>
      <c r="R2374" t="s">
        <v>307</v>
      </c>
      <c r="S2374" t="s">
        <v>307</v>
      </c>
      <c r="T2374" t="s">
        <v>307</v>
      </c>
      <c r="U2374" t="s">
        <v>307</v>
      </c>
      <c r="V2374" t="s">
        <v>307</v>
      </c>
      <c r="W2374" t="s">
        <v>307</v>
      </c>
    </row>
    <row r="2375" spans="1:45" x14ac:dyDescent="0.25">
      <c r="A2375">
        <v>322</v>
      </c>
      <c r="B2375" t="s">
        <v>189</v>
      </c>
      <c r="C2375" t="s">
        <v>36</v>
      </c>
      <c r="D2375" t="s">
        <v>47</v>
      </c>
      <c r="E2375" t="s">
        <v>307</v>
      </c>
      <c r="F2375" t="s">
        <v>307</v>
      </c>
      <c r="G2375" t="s">
        <v>307</v>
      </c>
      <c r="H2375" t="s">
        <v>307</v>
      </c>
      <c r="I2375" t="s">
        <v>307</v>
      </c>
      <c r="J2375" t="s">
        <v>307</v>
      </c>
      <c r="K2375" t="s">
        <v>307</v>
      </c>
      <c r="L2375" t="s">
        <v>307</v>
      </c>
      <c r="M2375" t="s">
        <v>307</v>
      </c>
      <c r="N2375" t="s">
        <v>307</v>
      </c>
      <c r="O2375" t="s">
        <v>307</v>
      </c>
      <c r="P2375" t="s">
        <v>307</v>
      </c>
      <c r="Q2375" t="s">
        <v>307</v>
      </c>
      <c r="R2375" t="s">
        <v>307</v>
      </c>
      <c r="S2375" t="s">
        <v>307</v>
      </c>
      <c r="T2375" t="s">
        <v>307</v>
      </c>
      <c r="U2375" t="s">
        <v>307</v>
      </c>
      <c r="V2375" t="s">
        <v>307</v>
      </c>
      <c r="W2375" t="s">
        <v>307</v>
      </c>
      <c r="X2375" t="s">
        <v>307</v>
      </c>
      <c r="Y2375" t="s">
        <v>307</v>
      </c>
      <c r="Z2375" t="s">
        <v>307</v>
      </c>
      <c r="AA2375" t="s">
        <v>307</v>
      </c>
      <c r="AB2375" t="s">
        <v>307</v>
      </c>
      <c r="AC2375" t="s">
        <v>307</v>
      </c>
      <c r="AD2375" t="s">
        <v>307</v>
      </c>
      <c r="AE2375" t="s">
        <v>307</v>
      </c>
      <c r="AF2375" t="s">
        <v>307</v>
      </c>
      <c r="AG2375" t="s">
        <v>307</v>
      </c>
      <c r="AH2375" t="s">
        <v>307</v>
      </c>
      <c r="AI2375" t="s">
        <v>307</v>
      </c>
      <c r="AJ2375" t="s">
        <v>307</v>
      </c>
      <c r="AK2375" t="s">
        <v>307</v>
      </c>
      <c r="AL2375" t="s">
        <v>307</v>
      </c>
      <c r="AM2375" t="s">
        <v>307</v>
      </c>
      <c r="AN2375" t="s">
        <v>307</v>
      </c>
      <c r="AO2375" t="s">
        <v>307</v>
      </c>
      <c r="AP2375" t="s">
        <v>307</v>
      </c>
      <c r="AQ2375" t="s">
        <v>307</v>
      </c>
      <c r="AR2375" t="s">
        <v>307</v>
      </c>
      <c r="AS2375" t="s">
        <v>307</v>
      </c>
    </row>
    <row r="2376" spans="1:45" x14ac:dyDescent="0.25">
      <c r="A2376">
        <v>322</v>
      </c>
      <c r="B2376" t="s">
        <v>189</v>
      </c>
      <c r="C2376" t="s">
        <v>36</v>
      </c>
      <c r="D2376" t="s">
        <v>48</v>
      </c>
      <c r="E2376" t="s">
        <v>307</v>
      </c>
      <c r="F2376" t="s">
        <v>307</v>
      </c>
      <c r="G2376" t="s">
        <v>307</v>
      </c>
      <c r="H2376" t="s">
        <v>307</v>
      </c>
      <c r="I2376" t="s">
        <v>307</v>
      </c>
      <c r="J2376" t="s">
        <v>307</v>
      </c>
      <c r="K2376" t="s">
        <v>307</v>
      </c>
      <c r="L2376" t="s">
        <v>307</v>
      </c>
      <c r="M2376" t="s">
        <v>307</v>
      </c>
      <c r="N2376" t="s">
        <v>307</v>
      </c>
      <c r="O2376" t="s">
        <v>307</v>
      </c>
      <c r="P2376" t="s">
        <v>307</v>
      </c>
      <c r="Q2376" t="s">
        <v>307</v>
      </c>
      <c r="R2376" t="s">
        <v>307</v>
      </c>
      <c r="S2376" t="s">
        <v>307</v>
      </c>
      <c r="T2376" t="s">
        <v>307</v>
      </c>
      <c r="U2376" t="s">
        <v>307</v>
      </c>
      <c r="V2376" t="s">
        <v>307</v>
      </c>
      <c r="W2376" t="s">
        <v>307</v>
      </c>
      <c r="X2376" t="s">
        <v>307</v>
      </c>
      <c r="Y2376" t="s">
        <v>307</v>
      </c>
      <c r="Z2376" t="s">
        <v>307</v>
      </c>
      <c r="AA2376" t="s">
        <v>307</v>
      </c>
      <c r="AB2376" t="s">
        <v>307</v>
      </c>
      <c r="AC2376" t="s">
        <v>307</v>
      </c>
      <c r="AD2376" t="s">
        <v>307</v>
      </c>
      <c r="AE2376" t="s">
        <v>307</v>
      </c>
      <c r="AF2376" t="s">
        <v>307</v>
      </c>
      <c r="AG2376" t="s">
        <v>307</v>
      </c>
      <c r="AH2376" t="s">
        <v>307</v>
      </c>
      <c r="AI2376" t="s">
        <v>307</v>
      </c>
      <c r="AJ2376" t="s">
        <v>307</v>
      </c>
      <c r="AK2376" t="s">
        <v>307</v>
      </c>
      <c r="AL2376" t="s">
        <v>307</v>
      </c>
      <c r="AM2376" t="s">
        <v>307</v>
      </c>
      <c r="AN2376" t="s">
        <v>307</v>
      </c>
      <c r="AO2376" t="s">
        <v>307</v>
      </c>
      <c r="AP2376" t="s">
        <v>307</v>
      </c>
      <c r="AQ2376" t="s">
        <v>307</v>
      </c>
      <c r="AR2376" t="s">
        <v>307</v>
      </c>
      <c r="AS2376" t="s">
        <v>307</v>
      </c>
    </row>
    <row r="2377" spans="1:45" x14ac:dyDescent="0.25">
      <c r="A2377">
        <v>322</v>
      </c>
      <c r="B2377" t="s">
        <v>189</v>
      </c>
      <c r="C2377" t="s">
        <v>36</v>
      </c>
      <c r="D2377" t="s">
        <v>49</v>
      </c>
      <c r="E2377" t="s">
        <v>307</v>
      </c>
      <c r="F2377" t="s">
        <v>307</v>
      </c>
      <c r="G2377" t="s">
        <v>307</v>
      </c>
      <c r="H2377" t="s">
        <v>307</v>
      </c>
      <c r="I2377" t="s">
        <v>307</v>
      </c>
      <c r="J2377" t="s">
        <v>307</v>
      </c>
      <c r="K2377" t="s">
        <v>307</v>
      </c>
      <c r="L2377" t="s">
        <v>307</v>
      </c>
      <c r="M2377" t="s">
        <v>307</v>
      </c>
      <c r="N2377" t="s">
        <v>307</v>
      </c>
      <c r="O2377" t="s">
        <v>307</v>
      </c>
      <c r="P2377" t="s">
        <v>307</v>
      </c>
      <c r="Q2377" t="s">
        <v>307</v>
      </c>
      <c r="R2377" t="s">
        <v>307</v>
      </c>
      <c r="S2377" t="s">
        <v>307</v>
      </c>
      <c r="T2377" t="s">
        <v>307</v>
      </c>
      <c r="U2377" t="s">
        <v>307</v>
      </c>
      <c r="V2377" t="s">
        <v>307</v>
      </c>
      <c r="W2377" t="s">
        <v>307</v>
      </c>
      <c r="X2377" t="s">
        <v>307</v>
      </c>
      <c r="Y2377" t="s">
        <v>307</v>
      </c>
      <c r="Z2377" t="s">
        <v>307</v>
      </c>
      <c r="AA2377" t="s">
        <v>307</v>
      </c>
      <c r="AB2377" t="s">
        <v>307</v>
      </c>
      <c r="AC2377" t="s">
        <v>307</v>
      </c>
      <c r="AD2377" t="s">
        <v>307</v>
      </c>
      <c r="AE2377" t="s">
        <v>307</v>
      </c>
      <c r="AF2377" t="s">
        <v>307</v>
      </c>
      <c r="AG2377" t="s">
        <v>307</v>
      </c>
      <c r="AH2377" t="s">
        <v>307</v>
      </c>
      <c r="AI2377" t="s">
        <v>307</v>
      </c>
      <c r="AJ2377" t="s">
        <v>307</v>
      </c>
      <c r="AK2377" t="s">
        <v>307</v>
      </c>
      <c r="AL2377" t="s">
        <v>307</v>
      </c>
      <c r="AM2377" t="s">
        <v>307</v>
      </c>
      <c r="AN2377" t="s">
        <v>307</v>
      </c>
      <c r="AO2377" t="s">
        <v>307</v>
      </c>
      <c r="AP2377" t="s">
        <v>307</v>
      </c>
      <c r="AQ2377" t="s">
        <v>307</v>
      </c>
      <c r="AR2377" t="s">
        <v>307</v>
      </c>
      <c r="AS2377" t="s">
        <v>307</v>
      </c>
    </row>
    <row r="2378" spans="1:45" x14ac:dyDescent="0.25">
      <c r="A2378">
        <v>322</v>
      </c>
      <c r="B2378" t="s">
        <v>189</v>
      </c>
      <c r="C2378" t="s">
        <v>37</v>
      </c>
      <c r="D2378" t="s">
        <v>47</v>
      </c>
      <c r="E2378" t="s">
        <v>307</v>
      </c>
      <c r="F2378" t="s">
        <v>307</v>
      </c>
      <c r="G2378" t="s">
        <v>307</v>
      </c>
      <c r="H2378" t="s">
        <v>307</v>
      </c>
      <c r="I2378" t="s">
        <v>307</v>
      </c>
      <c r="J2378" t="s">
        <v>307</v>
      </c>
      <c r="K2378" t="s">
        <v>307</v>
      </c>
      <c r="L2378" t="s">
        <v>307</v>
      </c>
      <c r="M2378" t="s">
        <v>307</v>
      </c>
      <c r="N2378" t="s">
        <v>307</v>
      </c>
      <c r="O2378" t="s">
        <v>307</v>
      </c>
      <c r="P2378" t="s">
        <v>307</v>
      </c>
      <c r="Q2378" t="s">
        <v>307</v>
      </c>
      <c r="R2378" t="s">
        <v>307</v>
      </c>
      <c r="S2378" t="s">
        <v>307</v>
      </c>
      <c r="T2378" t="s">
        <v>307</v>
      </c>
      <c r="U2378" t="s">
        <v>307</v>
      </c>
      <c r="V2378" t="s">
        <v>307</v>
      </c>
      <c r="W2378" t="s">
        <v>307</v>
      </c>
      <c r="X2378" t="s">
        <v>307</v>
      </c>
      <c r="Y2378" t="s">
        <v>307</v>
      </c>
      <c r="Z2378" t="s">
        <v>307</v>
      </c>
      <c r="AA2378" t="s">
        <v>307</v>
      </c>
      <c r="AB2378" t="s">
        <v>307</v>
      </c>
      <c r="AC2378" t="s">
        <v>307</v>
      </c>
      <c r="AD2378" t="s">
        <v>307</v>
      </c>
      <c r="AE2378" t="s">
        <v>307</v>
      </c>
      <c r="AF2378" t="s">
        <v>307</v>
      </c>
      <c r="AG2378" t="s">
        <v>307</v>
      </c>
      <c r="AH2378" t="s">
        <v>307</v>
      </c>
      <c r="AI2378" t="s">
        <v>307</v>
      </c>
      <c r="AJ2378" t="s">
        <v>307</v>
      </c>
      <c r="AK2378" t="s">
        <v>307</v>
      </c>
      <c r="AL2378" t="s">
        <v>307</v>
      </c>
      <c r="AM2378" t="s">
        <v>307</v>
      </c>
      <c r="AN2378" t="s">
        <v>307</v>
      </c>
      <c r="AO2378" t="s">
        <v>307</v>
      </c>
      <c r="AP2378" t="s">
        <v>307</v>
      </c>
      <c r="AQ2378" t="s">
        <v>307</v>
      </c>
      <c r="AR2378" t="s">
        <v>307</v>
      </c>
      <c r="AS2378" t="s">
        <v>307</v>
      </c>
    </row>
    <row r="2379" spans="1:45" x14ac:dyDescent="0.25">
      <c r="A2379">
        <v>322</v>
      </c>
      <c r="B2379" t="s">
        <v>189</v>
      </c>
      <c r="C2379" t="s">
        <v>37</v>
      </c>
      <c r="D2379" t="s">
        <v>48</v>
      </c>
      <c r="E2379" t="s">
        <v>307</v>
      </c>
      <c r="F2379" t="s">
        <v>307</v>
      </c>
      <c r="G2379" t="s">
        <v>307</v>
      </c>
      <c r="H2379" t="s">
        <v>307</v>
      </c>
      <c r="I2379" t="s">
        <v>307</v>
      </c>
      <c r="J2379" t="s">
        <v>307</v>
      </c>
      <c r="K2379" t="s">
        <v>307</v>
      </c>
      <c r="L2379" t="s">
        <v>307</v>
      </c>
      <c r="M2379" t="s">
        <v>307</v>
      </c>
      <c r="N2379" t="s">
        <v>307</v>
      </c>
      <c r="O2379" t="s">
        <v>307</v>
      </c>
      <c r="P2379" t="s">
        <v>307</v>
      </c>
      <c r="Q2379" t="s">
        <v>307</v>
      </c>
      <c r="R2379" t="s">
        <v>307</v>
      </c>
      <c r="S2379" t="s">
        <v>307</v>
      </c>
      <c r="T2379" t="s">
        <v>307</v>
      </c>
      <c r="U2379" t="s">
        <v>307</v>
      </c>
      <c r="V2379" t="s">
        <v>307</v>
      </c>
      <c r="W2379" t="s">
        <v>307</v>
      </c>
      <c r="X2379" t="s">
        <v>307</v>
      </c>
      <c r="Y2379" t="s">
        <v>307</v>
      </c>
      <c r="Z2379" t="s">
        <v>307</v>
      </c>
      <c r="AA2379" t="s">
        <v>307</v>
      </c>
      <c r="AB2379" t="s">
        <v>307</v>
      </c>
      <c r="AC2379" t="s">
        <v>307</v>
      </c>
      <c r="AD2379" t="s">
        <v>307</v>
      </c>
      <c r="AE2379" t="s">
        <v>307</v>
      </c>
      <c r="AF2379" t="s">
        <v>307</v>
      </c>
      <c r="AG2379" t="s">
        <v>307</v>
      </c>
      <c r="AH2379" t="s">
        <v>307</v>
      </c>
      <c r="AI2379" t="s">
        <v>307</v>
      </c>
      <c r="AJ2379" t="s">
        <v>307</v>
      </c>
      <c r="AK2379" t="s">
        <v>307</v>
      </c>
      <c r="AL2379" t="s">
        <v>307</v>
      </c>
      <c r="AM2379" t="s">
        <v>307</v>
      </c>
      <c r="AN2379" t="s">
        <v>307</v>
      </c>
      <c r="AO2379" t="s">
        <v>307</v>
      </c>
      <c r="AP2379" t="s">
        <v>307</v>
      </c>
      <c r="AQ2379" t="s">
        <v>307</v>
      </c>
      <c r="AR2379" t="s">
        <v>307</v>
      </c>
      <c r="AS2379" t="s">
        <v>307</v>
      </c>
    </row>
    <row r="2380" spans="1:45" x14ac:dyDescent="0.25">
      <c r="A2380">
        <v>322</v>
      </c>
      <c r="B2380" t="s">
        <v>189</v>
      </c>
      <c r="C2380" t="s">
        <v>37</v>
      </c>
      <c r="D2380" t="s">
        <v>49</v>
      </c>
      <c r="E2380" t="s">
        <v>307</v>
      </c>
      <c r="F2380" t="s">
        <v>307</v>
      </c>
      <c r="G2380" t="s">
        <v>307</v>
      </c>
      <c r="H2380" t="s">
        <v>307</v>
      </c>
      <c r="I2380" t="s">
        <v>307</v>
      </c>
      <c r="J2380" t="s">
        <v>307</v>
      </c>
      <c r="K2380" t="s">
        <v>307</v>
      </c>
      <c r="L2380" t="s">
        <v>307</v>
      </c>
      <c r="M2380" t="s">
        <v>307</v>
      </c>
      <c r="N2380" t="s">
        <v>307</v>
      </c>
      <c r="O2380" t="s">
        <v>307</v>
      </c>
      <c r="P2380" t="s">
        <v>307</v>
      </c>
      <c r="Q2380" t="s">
        <v>307</v>
      </c>
      <c r="R2380" t="s">
        <v>307</v>
      </c>
      <c r="S2380" t="s">
        <v>307</v>
      </c>
      <c r="T2380" t="s">
        <v>307</v>
      </c>
      <c r="U2380" t="s">
        <v>307</v>
      </c>
      <c r="V2380" t="s">
        <v>307</v>
      </c>
      <c r="W2380" t="s">
        <v>307</v>
      </c>
      <c r="X2380" t="s">
        <v>307</v>
      </c>
      <c r="Y2380" t="s">
        <v>307</v>
      </c>
      <c r="Z2380" t="s">
        <v>307</v>
      </c>
      <c r="AA2380" t="s">
        <v>307</v>
      </c>
      <c r="AB2380" t="s">
        <v>307</v>
      </c>
      <c r="AC2380" t="s">
        <v>307</v>
      </c>
      <c r="AD2380" t="s">
        <v>307</v>
      </c>
      <c r="AE2380" t="s">
        <v>307</v>
      </c>
      <c r="AF2380" t="s">
        <v>307</v>
      </c>
      <c r="AG2380" t="s">
        <v>307</v>
      </c>
      <c r="AH2380" t="s">
        <v>307</v>
      </c>
      <c r="AI2380" t="s">
        <v>307</v>
      </c>
      <c r="AJ2380" t="s">
        <v>307</v>
      </c>
      <c r="AK2380" t="s">
        <v>307</v>
      </c>
      <c r="AL2380" t="s">
        <v>307</v>
      </c>
      <c r="AM2380" t="s">
        <v>307</v>
      </c>
      <c r="AN2380" t="s">
        <v>307</v>
      </c>
      <c r="AO2380" t="s">
        <v>307</v>
      </c>
      <c r="AP2380" t="s">
        <v>307</v>
      </c>
      <c r="AQ2380" t="s">
        <v>307</v>
      </c>
      <c r="AR2380" t="s">
        <v>307</v>
      </c>
      <c r="AS2380" t="s">
        <v>307</v>
      </c>
    </row>
    <row r="2381" spans="1:45" x14ac:dyDescent="0.25">
      <c r="A2381">
        <v>322</v>
      </c>
      <c r="B2381" t="s">
        <v>189</v>
      </c>
      <c r="C2381" t="s">
        <v>476</v>
      </c>
      <c r="D2381" t="s">
        <v>48</v>
      </c>
      <c r="E2381" t="s">
        <v>307</v>
      </c>
      <c r="F2381" t="s">
        <v>307</v>
      </c>
      <c r="G2381" t="s">
        <v>307</v>
      </c>
    </row>
    <row r="2382" spans="1:45" x14ac:dyDescent="0.25">
      <c r="A2382">
        <v>322</v>
      </c>
      <c r="B2382" t="s">
        <v>189</v>
      </c>
      <c r="C2382" t="s">
        <v>477</v>
      </c>
      <c r="D2382" t="s">
        <v>48</v>
      </c>
      <c r="E2382" t="s">
        <v>307</v>
      </c>
      <c r="F2382" t="s">
        <v>307</v>
      </c>
      <c r="G2382" t="s">
        <v>307</v>
      </c>
    </row>
    <row r="2383" spans="1:45" x14ac:dyDescent="0.25">
      <c r="A2383">
        <v>322</v>
      </c>
      <c r="B2383" t="s">
        <v>189</v>
      </c>
      <c r="C2383" t="s">
        <v>45</v>
      </c>
      <c r="D2383" t="s">
        <v>63</v>
      </c>
      <c r="E2383" t="s">
        <v>307</v>
      </c>
      <c r="F2383" t="s">
        <v>307</v>
      </c>
      <c r="G2383" t="s">
        <v>307</v>
      </c>
      <c r="H2383" t="s">
        <v>307</v>
      </c>
      <c r="I2383" t="s">
        <v>307</v>
      </c>
      <c r="J2383" t="s">
        <v>307</v>
      </c>
      <c r="K2383" t="s">
        <v>307</v>
      </c>
      <c r="L2383" t="s">
        <v>307</v>
      </c>
      <c r="M2383" t="s">
        <v>307</v>
      </c>
      <c r="N2383" t="s">
        <v>307</v>
      </c>
      <c r="O2383" t="s">
        <v>307</v>
      </c>
      <c r="P2383" t="s">
        <v>307</v>
      </c>
      <c r="Q2383" t="s">
        <v>307</v>
      </c>
      <c r="R2383" t="s">
        <v>307</v>
      </c>
      <c r="S2383" t="s">
        <v>307</v>
      </c>
      <c r="T2383" t="s">
        <v>307</v>
      </c>
      <c r="U2383" t="s">
        <v>307</v>
      </c>
      <c r="V2383" t="s">
        <v>307</v>
      </c>
      <c r="W2383" t="s">
        <v>307</v>
      </c>
    </row>
    <row r="2384" spans="1:45" x14ac:dyDescent="0.25">
      <c r="A2384">
        <v>322</v>
      </c>
      <c r="B2384" t="s">
        <v>189</v>
      </c>
      <c r="C2384" t="s">
        <v>45</v>
      </c>
      <c r="D2384" t="s">
        <v>64</v>
      </c>
      <c r="E2384" t="s">
        <v>307</v>
      </c>
      <c r="F2384" t="s">
        <v>307</v>
      </c>
      <c r="G2384" t="s">
        <v>307</v>
      </c>
      <c r="H2384" t="s">
        <v>307</v>
      </c>
      <c r="I2384" t="s">
        <v>307</v>
      </c>
      <c r="J2384" t="s">
        <v>307</v>
      </c>
      <c r="K2384" t="s">
        <v>307</v>
      </c>
      <c r="L2384" t="s">
        <v>307</v>
      </c>
      <c r="M2384" t="s">
        <v>307</v>
      </c>
      <c r="N2384" t="s">
        <v>307</v>
      </c>
      <c r="O2384" t="s">
        <v>307</v>
      </c>
      <c r="P2384" t="s">
        <v>307</v>
      </c>
      <c r="Q2384" t="s">
        <v>307</v>
      </c>
      <c r="R2384" t="s">
        <v>307</v>
      </c>
      <c r="S2384" t="s">
        <v>307</v>
      </c>
      <c r="T2384" t="s">
        <v>307</v>
      </c>
      <c r="U2384" t="s">
        <v>307</v>
      </c>
      <c r="V2384" t="s">
        <v>307</v>
      </c>
      <c r="W2384" t="s">
        <v>307</v>
      </c>
    </row>
    <row r="2385" spans="1:42" x14ac:dyDescent="0.25">
      <c r="A2385">
        <v>322</v>
      </c>
      <c r="B2385" t="s">
        <v>189</v>
      </c>
      <c r="C2385" t="s">
        <v>40</v>
      </c>
      <c r="D2385" t="s">
        <v>52</v>
      </c>
      <c r="E2385" t="s">
        <v>307</v>
      </c>
      <c r="F2385" t="s">
        <v>307</v>
      </c>
      <c r="G2385" t="s">
        <v>307</v>
      </c>
      <c r="H2385" t="s">
        <v>307</v>
      </c>
      <c r="I2385" t="s">
        <v>307</v>
      </c>
      <c r="J2385" t="s">
        <v>307</v>
      </c>
      <c r="K2385" t="s">
        <v>307</v>
      </c>
      <c r="L2385" t="s">
        <v>307</v>
      </c>
      <c r="M2385" t="s">
        <v>307</v>
      </c>
      <c r="N2385" t="s">
        <v>307</v>
      </c>
      <c r="O2385" t="s">
        <v>307</v>
      </c>
      <c r="P2385" t="s">
        <v>307</v>
      </c>
      <c r="Q2385" t="s">
        <v>307</v>
      </c>
      <c r="R2385" t="s">
        <v>307</v>
      </c>
      <c r="S2385" t="s">
        <v>307</v>
      </c>
      <c r="T2385" t="s">
        <v>307</v>
      </c>
      <c r="U2385" t="s">
        <v>307</v>
      </c>
      <c r="V2385" t="s">
        <v>307</v>
      </c>
      <c r="W2385" t="s">
        <v>307</v>
      </c>
      <c r="X2385" t="s">
        <v>307</v>
      </c>
      <c r="Y2385" t="s">
        <v>307</v>
      </c>
      <c r="Z2385" t="s">
        <v>307</v>
      </c>
    </row>
    <row r="2386" spans="1:42" x14ac:dyDescent="0.25">
      <c r="A2386">
        <v>322</v>
      </c>
      <c r="B2386" t="s">
        <v>189</v>
      </c>
      <c r="C2386" t="s">
        <v>40</v>
      </c>
      <c r="D2386" t="s">
        <v>53</v>
      </c>
      <c r="E2386" t="s">
        <v>307</v>
      </c>
      <c r="F2386" t="s">
        <v>307</v>
      </c>
      <c r="G2386" t="s">
        <v>307</v>
      </c>
      <c r="H2386" t="s">
        <v>307</v>
      </c>
      <c r="I2386" t="s">
        <v>307</v>
      </c>
      <c r="J2386" t="s">
        <v>307</v>
      </c>
      <c r="K2386" t="s">
        <v>307</v>
      </c>
      <c r="L2386" t="s">
        <v>307</v>
      </c>
      <c r="M2386" t="s">
        <v>307</v>
      </c>
      <c r="N2386" t="s">
        <v>307</v>
      </c>
      <c r="O2386" t="s">
        <v>307</v>
      </c>
      <c r="P2386" t="s">
        <v>307</v>
      </c>
      <c r="Q2386" t="s">
        <v>307</v>
      </c>
      <c r="R2386" t="s">
        <v>307</v>
      </c>
      <c r="S2386" t="s">
        <v>307</v>
      </c>
      <c r="T2386" t="s">
        <v>307</v>
      </c>
      <c r="U2386" t="s">
        <v>307</v>
      </c>
      <c r="V2386" t="s">
        <v>307</v>
      </c>
      <c r="W2386" t="s">
        <v>307</v>
      </c>
      <c r="X2386" t="s">
        <v>307</v>
      </c>
      <c r="Y2386" t="s">
        <v>307</v>
      </c>
      <c r="Z2386" t="s">
        <v>307</v>
      </c>
    </row>
    <row r="2387" spans="1:42" x14ac:dyDescent="0.25">
      <c r="A2387">
        <v>322</v>
      </c>
      <c r="B2387" t="s">
        <v>189</v>
      </c>
      <c r="C2387" t="s">
        <v>39</v>
      </c>
      <c r="D2387" t="s">
        <v>50</v>
      </c>
      <c r="E2387" t="s">
        <v>307</v>
      </c>
      <c r="F2387" t="s">
        <v>307</v>
      </c>
      <c r="G2387" t="s">
        <v>307</v>
      </c>
      <c r="H2387" t="s">
        <v>307</v>
      </c>
      <c r="I2387" t="s">
        <v>307</v>
      </c>
      <c r="J2387" t="s">
        <v>307</v>
      </c>
      <c r="K2387" t="s">
        <v>307</v>
      </c>
      <c r="L2387" t="s">
        <v>307</v>
      </c>
      <c r="M2387" t="s">
        <v>307</v>
      </c>
      <c r="N2387" t="s">
        <v>307</v>
      </c>
      <c r="O2387" t="s">
        <v>307</v>
      </c>
      <c r="P2387" t="s">
        <v>307</v>
      </c>
      <c r="Q2387" t="s">
        <v>307</v>
      </c>
      <c r="R2387" t="s">
        <v>307</v>
      </c>
      <c r="S2387" t="s">
        <v>307</v>
      </c>
      <c r="T2387" t="s">
        <v>307</v>
      </c>
      <c r="U2387" t="s">
        <v>307</v>
      </c>
      <c r="V2387" t="s">
        <v>307</v>
      </c>
      <c r="W2387" t="s">
        <v>307</v>
      </c>
      <c r="X2387" t="s">
        <v>307</v>
      </c>
      <c r="Y2387" t="s">
        <v>307</v>
      </c>
      <c r="Z2387" t="s">
        <v>307</v>
      </c>
      <c r="AA2387" t="s">
        <v>307</v>
      </c>
      <c r="AB2387" t="s">
        <v>307</v>
      </c>
      <c r="AC2387" t="s">
        <v>307</v>
      </c>
      <c r="AD2387" t="s">
        <v>307</v>
      </c>
      <c r="AE2387" t="s">
        <v>307</v>
      </c>
      <c r="AF2387" t="s">
        <v>307</v>
      </c>
      <c r="AG2387" t="s">
        <v>307</v>
      </c>
      <c r="AH2387" t="s">
        <v>307</v>
      </c>
      <c r="AI2387" t="s">
        <v>307</v>
      </c>
      <c r="AJ2387" t="s">
        <v>307</v>
      </c>
      <c r="AK2387" t="s">
        <v>307</v>
      </c>
      <c r="AL2387" t="s">
        <v>307</v>
      </c>
      <c r="AM2387" t="s">
        <v>307</v>
      </c>
      <c r="AN2387" t="s">
        <v>307</v>
      </c>
      <c r="AO2387" t="s">
        <v>307</v>
      </c>
      <c r="AP2387" t="s">
        <v>307</v>
      </c>
    </row>
    <row r="2388" spans="1:42" x14ac:dyDescent="0.25">
      <c r="A2388">
        <v>322</v>
      </c>
      <c r="B2388" t="s">
        <v>189</v>
      </c>
      <c r="C2388" t="s">
        <v>39</v>
      </c>
      <c r="D2388" t="s">
        <v>48</v>
      </c>
      <c r="E2388" t="s">
        <v>307</v>
      </c>
      <c r="F2388" t="s">
        <v>307</v>
      </c>
      <c r="G2388" t="s">
        <v>307</v>
      </c>
      <c r="H2388" t="s">
        <v>307</v>
      </c>
      <c r="I2388" t="s">
        <v>307</v>
      </c>
      <c r="J2388" t="s">
        <v>307</v>
      </c>
      <c r="K2388" t="s">
        <v>307</v>
      </c>
      <c r="L2388" t="s">
        <v>307</v>
      </c>
      <c r="M2388" t="s">
        <v>307</v>
      </c>
      <c r="N2388" t="s">
        <v>307</v>
      </c>
      <c r="O2388" t="s">
        <v>307</v>
      </c>
      <c r="P2388" t="s">
        <v>307</v>
      </c>
      <c r="Q2388" t="s">
        <v>307</v>
      </c>
      <c r="R2388" t="s">
        <v>307</v>
      </c>
      <c r="S2388" t="s">
        <v>307</v>
      </c>
      <c r="T2388" t="s">
        <v>307</v>
      </c>
      <c r="U2388" t="s">
        <v>307</v>
      </c>
      <c r="V2388" t="s">
        <v>307</v>
      </c>
      <c r="W2388" t="s">
        <v>307</v>
      </c>
      <c r="X2388" t="s">
        <v>307</v>
      </c>
      <c r="Y2388" t="s">
        <v>307</v>
      </c>
      <c r="Z2388" t="s">
        <v>307</v>
      </c>
      <c r="AA2388" t="s">
        <v>307</v>
      </c>
      <c r="AB2388" t="s">
        <v>307</v>
      </c>
      <c r="AC2388" t="s">
        <v>307</v>
      </c>
      <c r="AD2388" t="s">
        <v>307</v>
      </c>
      <c r="AE2388" t="s">
        <v>307</v>
      </c>
      <c r="AF2388" t="s">
        <v>307</v>
      </c>
      <c r="AG2388" t="s">
        <v>307</v>
      </c>
      <c r="AH2388" t="s">
        <v>307</v>
      </c>
      <c r="AI2388" t="s">
        <v>307</v>
      </c>
      <c r="AJ2388" t="s">
        <v>307</v>
      </c>
      <c r="AK2388" t="s">
        <v>307</v>
      </c>
      <c r="AL2388" t="s">
        <v>307</v>
      </c>
      <c r="AM2388" t="s">
        <v>307</v>
      </c>
      <c r="AN2388" t="s">
        <v>307</v>
      </c>
      <c r="AO2388" t="s">
        <v>307</v>
      </c>
      <c r="AP2388" t="s">
        <v>307</v>
      </c>
    </row>
    <row r="2389" spans="1:42" x14ac:dyDescent="0.25">
      <c r="A2389">
        <v>322</v>
      </c>
      <c r="B2389" t="s">
        <v>189</v>
      </c>
      <c r="C2389" t="s">
        <v>39</v>
      </c>
      <c r="D2389" t="s">
        <v>51</v>
      </c>
      <c r="E2389" t="s">
        <v>307</v>
      </c>
      <c r="F2389" t="s">
        <v>307</v>
      </c>
      <c r="G2389" t="s">
        <v>307</v>
      </c>
      <c r="H2389" t="s">
        <v>307</v>
      </c>
      <c r="I2389" t="s">
        <v>307</v>
      </c>
      <c r="J2389" t="s">
        <v>307</v>
      </c>
      <c r="K2389" t="s">
        <v>307</v>
      </c>
      <c r="L2389" t="s">
        <v>307</v>
      </c>
      <c r="M2389" t="s">
        <v>307</v>
      </c>
      <c r="N2389" t="s">
        <v>307</v>
      </c>
      <c r="O2389" t="s">
        <v>307</v>
      </c>
      <c r="P2389" t="s">
        <v>307</v>
      </c>
      <c r="Q2389" t="s">
        <v>307</v>
      </c>
      <c r="R2389" t="s">
        <v>307</v>
      </c>
      <c r="S2389" t="s">
        <v>307</v>
      </c>
      <c r="T2389" t="s">
        <v>307</v>
      </c>
      <c r="U2389" t="s">
        <v>307</v>
      </c>
      <c r="V2389" t="s">
        <v>307</v>
      </c>
      <c r="W2389" t="s">
        <v>307</v>
      </c>
      <c r="X2389" t="s">
        <v>307</v>
      </c>
      <c r="Y2389" t="s">
        <v>307</v>
      </c>
      <c r="Z2389" t="s">
        <v>307</v>
      </c>
      <c r="AA2389" t="s">
        <v>307</v>
      </c>
      <c r="AB2389" t="s">
        <v>307</v>
      </c>
      <c r="AC2389" t="s">
        <v>307</v>
      </c>
      <c r="AD2389" t="s">
        <v>307</v>
      </c>
      <c r="AE2389" t="s">
        <v>307</v>
      </c>
      <c r="AF2389" t="s">
        <v>307</v>
      </c>
      <c r="AG2389" t="s">
        <v>307</v>
      </c>
      <c r="AH2389" t="s">
        <v>307</v>
      </c>
      <c r="AI2389" t="s">
        <v>307</v>
      </c>
      <c r="AJ2389" t="s">
        <v>307</v>
      </c>
      <c r="AK2389" t="s">
        <v>307</v>
      </c>
      <c r="AL2389" t="s">
        <v>307</v>
      </c>
      <c r="AM2389" t="s">
        <v>307</v>
      </c>
      <c r="AN2389" t="s">
        <v>307</v>
      </c>
      <c r="AO2389" t="s">
        <v>307</v>
      </c>
      <c r="AP2389" t="s">
        <v>307</v>
      </c>
    </row>
    <row r="2390" spans="1:42" x14ac:dyDescent="0.25">
      <c r="A2390">
        <v>322</v>
      </c>
      <c r="B2390" t="s">
        <v>189</v>
      </c>
      <c r="C2390" t="s">
        <v>46</v>
      </c>
      <c r="D2390" t="s">
        <v>65</v>
      </c>
      <c r="E2390" t="s">
        <v>307</v>
      </c>
      <c r="F2390" t="s">
        <v>307</v>
      </c>
      <c r="G2390" t="s">
        <v>307</v>
      </c>
      <c r="H2390" t="s">
        <v>307</v>
      </c>
      <c r="I2390" t="s">
        <v>307</v>
      </c>
      <c r="J2390" t="s">
        <v>307</v>
      </c>
      <c r="K2390" t="s">
        <v>307</v>
      </c>
      <c r="L2390" t="s">
        <v>307</v>
      </c>
      <c r="M2390" t="s">
        <v>307</v>
      </c>
      <c r="N2390" t="s">
        <v>307</v>
      </c>
      <c r="O2390" t="s">
        <v>307</v>
      </c>
      <c r="P2390" t="s">
        <v>307</v>
      </c>
      <c r="Q2390" t="s">
        <v>307</v>
      </c>
      <c r="R2390" t="s">
        <v>307</v>
      </c>
      <c r="S2390" t="s">
        <v>307</v>
      </c>
      <c r="T2390" t="s">
        <v>307</v>
      </c>
      <c r="U2390" t="s">
        <v>307</v>
      </c>
      <c r="V2390" t="s">
        <v>307</v>
      </c>
      <c r="W2390" t="s">
        <v>307</v>
      </c>
      <c r="X2390" t="s">
        <v>307</v>
      </c>
      <c r="Y2390" t="s">
        <v>307</v>
      </c>
      <c r="Z2390" t="s">
        <v>307</v>
      </c>
    </row>
    <row r="2391" spans="1:42" x14ac:dyDescent="0.25">
      <c r="A2391">
        <v>322</v>
      </c>
      <c r="B2391" t="s">
        <v>189</v>
      </c>
      <c r="C2391" t="s">
        <v>46</v>
      </c>
      <c r="D2391" t="s">
        <v>66</v>
      </c>
      <c r="E2391" t="s">
        <v>307</v>
      </c>
      <c r="F2391" t="s">
        <v>307</v>
      </c>
      <c r="G2391" t="s">
        <v>307</v>
      </c>
      <c r="H2391" t="s">
        <v>307</v>
      </c>
      <c r="I2391" t="s">
        <v>307</v>
      </c>
      <c r="J2391" t="s">
        <v>307</v>
      </c>
      <c r="K2391" t="s">
        <v>307</v>
      </c>
      <c r="L2391" t="s">
        <v>307</v>
      </c>
      <c r="M2391" t="s">
        <v>307</v>
      </c>
      <c r="N2391" t="s">
        <v>307</v>
      </c>
      <c r="O2391" t="s">
        <v>307</v>
      </c>
      <c r="P2391" t="s">
        <v>307</v>
      </c>
      <c r="Q2391" t="s">
        <v>307</v>
      </c>
      <c r="R2391" t="s">
        <v>307</v>
      </c>
      <c r="S2391" t="s">
        <v>307</v>
      </c>
      <c r="T2391" t="s">
        <v>307</v>
      </c>
      <c r="U2391" t="s">
        <v>307</v>
      </c>
      <c r="V2391" t="s">
        <v>307</v>
      </c>
      <c r="W2391" t="s">
        <v>307</v>
      </c>
      <c r="X2391" t="s">
        <v>307</v>
      </c>
      <c r="Y2391" t="s">
        <v>307</v>
      </c>
      <c r="Z2391" t="s">
        <v>307</v>
      </c>
    </row>
    <row r="2392" spans="1:42" x14ac:dyDescent="0.25">
      <c r="A2392">
        <v>322</v>
      </c>
      <c r="B2392" t="s">
        <v>189</v>
      </c>
      <c r="C2392" t="s">
        <v>46</v>
      </c>
      <c r="D2392" t="s">
        <v>67</v>
      </c>
      <c r="E2392" t="s">
        <v>307</v>
      </c>
      <c r="F2392" t="s">
        <v>307</v>
      </c>
      <c r="G2392" t="s">
        <v>307</v>
      </c>
      <c r="H2392" t="s">
        <v>307</v>
      </c>
      <c r="I2392" t="s">
        <v>307</v>
      </c>
      <c r="J2392" t="s">
        <v>307</v>
      </c>
      <c r="K2392" t="s">
        <v>307</v>
      </c>
      <c r="L2392" t="s">
        <v>307</v>
      </c>
      <c r="M2392" t="s">
        <v>307</v>
      </c>
      <c r="N2392" t="s">
        <v>307</v>
      </c>
      <c r="O2392" t="s">
        <v>307</v>
      </c>
      <c r="P2392" t="s">
        <v>307</v>
      </c>
      <c r="Q2392" t="s">
        <v>307</v>
      </c>
      <c r="R2392" t="s">
        <v>307</v>
      </c>
      <c r="S2392" t="s">
        <v>307</v>
      </c>
      <c r="T2392" t="s">
        <v>307</v>
      </c>
      <c r="U2392" t="s">
        <v>307</v>
      </c>
      <c r="V2392" t="s">
        <v>307</v>
      </c>
      <c r="W2392" t="s">
        <v>307</v>
      </c>
      <c r="X2392" t="s">
        <v>307</v>
      </c>
      <c r="Y2392" t="s">
        <v>307</v>
      </c>
      <c r="Z2392" t="s">
        <v>307</v>
      </c>
    </row>
    <row r="2393" spans="1:42" x14ac:dyDescent="0.25">
      <c r="A2393">
        <v>322</v>
      </c>
      <c r="B2393" t="s">
        <v>189</v>
      </c>
      <c r="C2393" t="s">
        <v>46</v>
      </c>
      <c r="D2393" t="s">
        <v>68</v>
      </c>
      <c r="E2393" t="s">
        <v>307</v>
      </c>
      <c r="F2393" t="s">
        <v>307</v>
      </c>
      <c r="G2393" t="s">
        <v>307</v>
      </c>
      <c r="H2393" t="s">
        <v>307</v>
      </c>
      <c r="I2393" t="s">
        <v>307</v>
      </c>
      <c r="J2393" t="s">
        <v>307</v>
      </c>
      <c r="K2393" t="s">
        <v>307</v>
      </c>
      <c r="L2393" t="s">
        <v>307</v>
      </c>
      <c r="M2393" t="s">
        <v>307</v>
      </c>
      <c r="N2393" t="s">
        <v>307</v>
      </c>
      <c r="O2393" t="s">
        <v>307</v>
      </c>
      <c r="P2393" t="s">
        <v>307</v>
      </c>
      <c r="Q2393" t="s">
        <v>307</v>
      </c>
      <c r="R2393" t="s">
        <v>307</v>
      </c>
      <c r="S2393" t="s">
        <v>307</v>
      </c>
      <c r="T2393" t="s">
        <v>307</v>
      </c>
      <c r="U2393" t="s">
        <v>307</v>
      </c>
      <c r="V2393" t="s">
        <v>307</v>
      </c>
      <c r="W2393" t="s">
        <v>307</v>
      </c>
      <c r="X2393" t="s">
        <v>307</v>
      </c>
      <c r="Y2393" t="s">
        <v>307</v>
      </c>
      <c r="Z2393" t="s">
        <v>307</v>
      </c>
    </row>
    <row r="2394" spans="1:42" x14ac:dyDescent="0.25">
      <c r="A2394">
        <v>322</v>
      </c>
      <c r="B2394" t="s">
        <v>189</v>
      </c>
      <c r="C2394" t="s">
        <v>46</v>
      </c>
      <c r="D2394" t="s">
        <v>69</v>
      </c>
      <c r="E2394" t="s">
        <v>307</v>
      </c>
      <c r="F2394" t="s">
        <v>307</v>
      </c>
      <c r="G2394" t="s">
        <v>307</v>
      </c>
      <c r="H2394" t="s">
        <v>307</v>
      </c>
      <c r="I2394" t="s">
        <v>307</v>
      </c>
      <c r="J2394" t="s">
        <v>307</v>
      </c>
      <c r="K2394" t="s">
        <v>307</v>
      </c>
      <c r="L2394" t="s">
        <v>307</v>
      </c>
      <c r="M2394" t="s">
        <v>307</v>
      </c>
      <c r="N2394" t="s">
        <v>307</v>
      </c>
      <c r="O2394" t="s">
        <v>307</v>
      </c>
      <c r="P2394" t="s">
        <v>307</v>
      </c>
      <c r="Q2394" t="s">
        <v>307</v>
      </c>
      <c r="R2394" t="s">
        <v>307</v>
      </c>
      <c r="S2394" t="s">
        <v>307</v>
      </c>
      <c r="T2394" t="s">
        <v>307</v>
      </c>
      <c r="U2394" t="s">
        <v>307</v>
      </c>
      <c r="V2394" t="s">
        <v>307</v>
      </c>
      <c r="W2394" t="s">
        <v>307</v>
      </c>
      <c r="X2394" t="s">
        <v>307</v>
      </c>
      <c r="Y2394" t="s">
        <v>307</v>
      </c>
      <c r="Z2394" t="s">
        <v>307</v>
      </c>
    </row>
    <row r="2395" spans="1:42" x14ac:dyDescent="0.25">
      <c r="A2395">
        <v>322</v>
      </c>
      <c r="B2395" t="s">
        <v>189</v>
      </c>
      <c r="C2395" t="s">
        <v>46</v>
      </c>
      <c r="D2395" t="s">
        <v>70</v>
      </c>
      <c r="E2395" t="s">
        <v>307</v>
      </c>
      <c r="F2395" t="s">
        <v>307</v>
      </c>
      <c r="G2395" t="s">
        <v>307</v>
      </c>
      <c r="H2395" t="s">
        <v>307</v>
      </c>
      <c r="I2395" t="s">
        <v>307</v>
      </c>
      <c r="J2395" t="s">
        <v>307</v>
      </c>
      <c r="K2395" t="s">
        <v>307</v>
      </c>
      <c r="L2395" t="s">
        <v>307</v>
      </c>
      <c r="M2395" t="s">
        <v>307</v>
      </c>
      <c r="N2395" t="s">
        <v>307</v>
      </c>
      <c r="O2395" t="s">
        <v>307</v>
      </c>
      <c r="P2395" t="s">
        <v>307</v>
      </c>
      <c r="Q2395" t="s">
        <v>307</v>
      </c>
      <c r="R2395" t="s">
        <v>307</v>
      </c>
      <c r="S2395" t="s">
        <v>307</v>
      </c>
      <c r="T2395" t="s">
        <v>307</v>
      </c>
      <c r="U2395" t="s">
        <v>307</v>
      </c>
      <c r="V2395" t="s">
        <v>307</v>
      </c>
      <c r="W2395" t="s">
        <v>307</v>
      </c>
      <c r="X2395" t="s">
        <v>307</v>
      </c>
      <c r="Y2395" t="s">
        <v>307</v>
      </c>
      <c r="Z2395" t="s">
        <v>307</v>
      </c>
    </row>
    <row r="2396" spans="1:42" x14ac:dyDescent="0.25">
      <c r="A2396">
        <v>322</v>
      </c>
      <c r="B2396" t="s">
        <v>189</v>
      </c>
      <c r="C2396" t="s">
        <v>46</v>
      </c>
      <c r="D2396" t="s">
        <v>71</v>
      </c>
      <c r="E2396" t="s">
        <v>307</v>
      </c>
      <c r="F2396" t="s">
        <v>307</v>
      </c>
      <c r="G2396" t="s">
        <v>307</v>
      </c>
      <c r="H2396" t="s">
        <v>307</v>
      </c>
      <c r="I2396" t="s">
        <v>307</v>
      </c>
      <c r="J2396" t="s">
        <v>307</v>
      </c>
      <c r="K2396" t="s">
        <v>307</v>
      </c>
      <c r="L2396" t="s">
        <v>307</v>
      </c>
      <c r="M2396" t="s">
        <v>307</v>
      </c>
      <c r="N2396" t="s">
        <v>307</v>
      </c>
      <c r="O2396" t="s">
        <v>307</v>
      </c>
      <c r="P2396" t="s">
        <v>307</v>
      </c>
      <c r="Q2396" t="s">
        <v>307</v>
      </c>
      <c r="R2396" t="s">
        <v>307</v>
      </c>
      <c r="S2396" t="s">
        <v>307</v>
      </c>
      <c r="T2396" t="s">
        <v>307</v>
      </c>
      <c r="U2396" t="s">
        <v>307</v>
      </c>
      <c r="V2396" t="s">
        <v>307</v>
      </c>
      <c r="W2396" t="s">
        <v>307</v>
      </c>
      <c r="X2396" t="s">
        <v>307</v>
      </c>
      <c r="Y2396" t="s">
        <v>307</v>
      </c>
      <c r="Z2396" t="s">
        <v>307</v>
      </c>
    </row>
    <row r="2397" spans="1:42" x14ac:dyDescent="0.25">
      <c r="A2397">
        <v>322</v>
      </c>
      <c r="B2397" t="s">
        <v>189</v>
      </c>
      <c r="C2397" t="s">
        <v>46</v>
      </c>
      <c r="D2397" t="s">
        <v>72</v>
      </c>
      <c r="E2397" t="s">
        <v>307</v>
      </c>
      <c r="F2397" t="s">
        <v>307</v>
      </c>
      <c r="G2397" t="s">
        <v>307</v>
      </c>
      <c r="H2397" t="s">
        <v>307</v>
      </c>
      <c r="I2397" t="s">
        <v>307</v>
      </c>
      <c r="J2397" t="s">
        <v>307</v>
      </c>
      <c r="K2397" t="s">
        <v>307</v>
      </c>
      <c r="L2397" t="s">
        <v>307</v>
      </c>
      <c r="M2397" t="s">
        <v>307</v>
      </c>
      <c r="N2397" t="s">
        <v>307</v>
      </c>
      <c r="O2397" t="s">
        <v>307</v>
      </c>
      <c r="P2397" t="s">
        <v>307</v>
      </c>
      <c r="Q2397" t="s">
        <v>307</v>
      </c>
      <c r="R2397" t="s">
        <v>307</v>
      </c>
      <c r="S2397" t="s">
        <v>307</v>
      </c>
      <c r="T2397" t="s">
        <v>307</v>
      </c>
      <c r="U2397" t="s">
        <v>307</v>
      </c>
      <c r="V2397" t="s">
        <v>307</v>
      </c>
      <c r="W2397" t="s">
        <v>307</v>
      </c>
      <c r="X2397" t="s">
        <v>307</v>
      </c>
      <c r="Y2397" t="s">
        <v>307</v>
      </c>
      <c r="Z2397" t="s">
        <v>307</v>
      </c>
    </row>
    <row r="2398" spans="1:42" x14ac:dyDescent="0.25">
      <c r="A2398">
        <v>322</v>
      </c>
      <c r="B2398" t="s">
        <v>189</v>
      </c>
      <c r="C2398" t="s">
        <v>46</v>
      </c>
      <c r="D2398" t="s">
        <v>47</v>
      </c>
      <c r="E2398" t="s">
        <v>307</v>
      </c>
      <c r="F2398" t="s">
        <v>307</v>
      </c>
      <c r="G2398" t="s">
        <v>307</v>
      </c>
      <c r="H2398" t="s">
        <v>307</v>
      </c>
      <c r="I2398" t="s">
        <v>307</v>
      </c>
      <c r="J2398" t="s">
        <v>307</v>
      </c>
      <c r="K2398" t="s">
        <v>307</v>
      </c>
      <c r="L2398" t="s">
        <v>307</v>
      </c>
      <c r="M2398" t="s">
        <v>307</v>
      </c>
      <c r="N2398" t="s">
        <v>307</v>
      </c>
      <c r="O2398" t="s">
        <v>307</v>
      </c>
      <c r="P2398" t="s">
        <v>307</v>
      </c>
      <c r="Q2398" t="s">
        <v>307</v>
      </c>
      <c r="R2398" t="s">
        <v>307</v>
      </c>
      <c r="S2398" t="s">
        <v>307</v>
      </c>
      <c r="T2398" t="s">
        <v>307</v>
      </c>
      <c r="U2398" t="s">
        <v>307</v>
      </c>
      <c r="V2398" t="s">
        <v>307</v>
      </c>
      <c r="W2398" t="s">
        <v>307</v>
      </c>
      <c r="X2398" t="s">
        <v>307</v>
      </c>
      <c r="Y2398" t="s">
        <v>307</v>
      </c>
      <c r="Z2398" t="s">
        <v>307</v>
      </c>
    </row>
    <row r="2399" spans="1:42" x14ac:dyDescent="0.25">
      <c r="A2399">
        <v>322</v>
      </c>
      <c r="B2399" t="s">
        <v>189</v>
      </c>
      <c r="C2399" t="s">
        <v>46</v>
      </c>
      <c r="D2399" t="s">
        <v>48</v>
      </c>
      <c r="E2399" t="s">
        <v>307</v>
      </c>
      <c r="F2399" t="s">
        <v>307</v>
      </c>
      <c r="G2399" t="s">
        <v>307</v>
      </c>
      <c r="H2399" t="s">
        <v>307</v>
      </c>
      <c r="I2399" t="s">
        <v>307</v>
      </c>
      <c r="J2399" t="s">
        <v>307</v>
      </c>
      <c r="K2399" t="s">
        <v>307</v>
      </c>
      <c r="L2399" t="s">
        <v>307</v>
      </c>
      <c r="M2399" t="s">
        <v>307</v>
      </c>
      <c r="N2399" t="s">
        <v>307</v>
      </c>
      <c r="O2399" t="s">
        <v>307</v>
      </c>
      <c r="P2399" t="s">
        <v>307</v>
      </c>
      <c r="Q2399" t="s">
        <v>307</v>
      </c>
      <c r="R2399" t="s">
        <v>307</v>
      </c>
      <c r="S2399" t="s">
        <v>307</v>
      </c>
      <c r="T2399" t="s">
        <v>307</v>
      </c>
      <c r="U2399" t="s">
        <v>307</v>
      </c>
      <c r="V2399" t="s">
        <v>307</v>
      </c>
      <c r="W2399" t="s">
        <v>307</v>
      </c>
      <c r="X2399" t="s">
        <v>307</v>
      </c>
      <c r="Y2399" t="s">
        <v>307</v>
      </c>
      <c r="Z2399" t="s">
        <v>307</v>
      </c>
    </row>
    <row r="2400" spans="1:42" x14ac:dyDescent="0.25">
      <c r="A2400">
        <v>322</v>
      </c>
      <c r="B2400" t="s">
        <v>189</v>
      </c>
      <c r="C2400" t="s">
        <v>46</v>
      </c>
      <c r="D2400" t="s">
        <v>49</v>
      </c>
      <c r="E2400" t="s">
        <v>307</v>
      </c>
      <c r="F2400" t="s">
        <v>307</v>
      </c>
      <c r="G2400" t="s">
        <v>307</v>
      </c>
      <c r="H2400" t="s">
        <v>307</v>
      </c>
      <c r="I2400" t="s">
        <v>307</v>
      </c>
      <c r="J2400" t="s">
        <v>307</v>
      </c>
      <c r="K2400" t="s">
        <v>307</v>
      </c>
      <c r="L2400" t="s">
        <v>307</v>
      </c>
      <c r="M2400" t="s">
        <v>307</v>
      </c>
      <c r="N2400" t="s">
        <v>307</v>
      </c>
      <c r="O2400" t="s">
        <v>307</v>
      </c>
      <c r="P2400" t="s">
        <v>307</v>
      </c>
      <c r="Q2400" t="s">
        <v>307</v>
      </c>
      <c r="R2400" t="s">
        <v>307</v>
      </c>
      <c r="S2400" t="s">
        <v>307</v>
      </c>
      <c r="T2400" t="s">
        <v>307</v>
      </c>
      <c r="U2400" t="s">
        <v>307</v>
      </c>
      <c r="V2400" t="s">
        <v>307</v>
      </c>
      <c r="W2400" t="s">
        <v>307</v>
      </c>
      <c r="X2400" t="s">
        <v>307</v>
      </c>
      <c r="Y2400" t="s">
        <v>307</v>
      </c>
      <c r="Z2400" t="s">
        <v>307</v>
      </c>
    </row>
    <row r="2401" spans="1:45" x14ac:dyDescent="0.25">
      <c r="A2401">
        <v>322</v>
      </c>
      <c r="B2401" t="s">
        <v>189</v>
      </c>
      <c r="C2401" t="s">
        <v>41</v>
      </c>
      <c r="D2401" t="s">
        <v>48</v>
      </c>
      <c r="E2401" t="s">
        <v>307</v>
      </c>
      <c r="F2401" t="s">
        <v>307</v>
      </c>
      <c r="G2401" t="s">
        <v>307</v>
      </c>
      <c r="H2401" t="s">
        <v>307</v>
      </c>
      <c r="I2401" t="s">
        <v>307</v>
      </c>
      <c r="J2401" t="s">
        <v>307</v>
      </c>
      <c r="K2401" t="s">
        <v>307</v>
      </c>
      <c r="L2401" t="s">
        <v>307</v>
      </c>
      <c r="M2401" t="s">
        <v>307</v>
      </c>
      <c r="N2401" t="s">
        <v>307</v>
      </c>
      <c r="O2401" t="s">
        <v>307</v>
      </c>
      <c r="P2401" t="s">
        <v>307</v>
      </c>
      <c r="Q2401" t="s">
        <v>307</v>
      </c>
      <c r="R2401" t="s">
        <v>307</v>
      </c>
      <c r="S2401" t="s">
        <v>307</v>
      </c>
      <c r="T2401" t="s">
        <v>307</v>
      </c>
      <c r="U2401" t="s">
        <v>307</v>
      </c>
      <c r="V2401" t="s">
        <v>307</v>
      </c>
      <c r="W2401" t="s">
        <v>307</v>
      </c>
      <c r="X2401" t="s">
        <v>307</v>
      </c>
      <c r="Y2401" t="s">
        <v>307</v>
      </c>
      <c r="Z2401" t="s">
        <v>307</v>
      </c>
    </row>
    <row r="2402" spans="1:45" x14ac:dyDescent="0.25">
      <c r="A2402">
        <v>322</v>
      </c>
      <c r="B2402" t="s">
        <v>189</v>
      </c>
      <c r="C2402" t="s">
        <v>459</v>
      </c>
      <c r="D2402" t="s">
        <v>48</v>
      </c>
      <c r="E2402" t="s">
        <v>307</v>
      </c>
      <c r="F2402" t="s">
        <v>307</v>
      </c>
      <c r="G2402" t="s">
        <v>307</v>
      </c>
      <c r="H2402" t="s">
        <v>307</v>
      </c>
      <c r="I2402" t="s">
        <v>307</v>
      </c>
      <c r="J2402" t="s">
        <v>307</v>
      </c>
      <c r="K2402" t="s">
        <v>307</v>
      </c>
      <c r="L2402" t="s">
        <v>307</v>
      </c>
      <c r="M2402" t="s">
        <v>307</v>
      </c>
      <c r="N2402" t="s">
        <v>307</v>
      </c>
      <c r="O2402" t="s">
        <v>307</v>
      </c>
      <c r="P2402" t="s">
        <v>307</v>
      </c>
      <c r="Q2402" t="s">
        <v>307</v>
      </c>
    </row>
    <row r="2403" spans="1:45" x14ac:dyDescent="0.25">
      <c r="A2403">
        <v>322</v>
      </c>
      <c r="B2403" t="s">
        <v>189</v>
      </c>
      <c r="C2403" t="s">
        <v>304</v>
      </c>
      <c r="D2403" t="s">
        <v>48</v>
      </c>
      <c r="E2403" t="s">
        <v>307</v>
      </c>
      <c r="F2403" t="s">
        <v>307</v>
      </c>
      <c r="G2403" t="s">
        <v>307</v>
      </c>
      <c r="H2403" t="s">
        <v>307</v>
      </c>
      <c r="I2403" t="s">
        <v>307</v>
      </c>
      <c r="J2403" t="s">
        <v>307</v>
      </c>
      <c r="K2403" t="s">
        <v>307</v>
      </c>
      <c r="L2403" t="s">
        <v>307</v>
      </c>
      <c r="M2403" t="s">
        <v>307</v>
      </c>
      <c r="N2403" t="s">
        <v>307</v>
      </c>
      <c r="O2403" t="s">
        <v>307</v>
      </c>
      <c r="P2403" t="s">
        <v>307</v>
      </c>
      <c r="Q2403" t="s">
        <v>307</v>
      </c>
    </row>
    <row r="2404" spans="1:45" x14ac:dyDescent="0.25">
      <c r="A2404">
        <v>322</v>
      </c>
      <c r="B2404" t="s">
        <v>189</v>
      </c>
      <c r="C2404" t="s">
        <v>433</v>
      </c>
      <c r="D2404" t="s">
        <v>48</v>
      </c>
      <c r="E2404" t="s">
        <v>307</v>
      </c>
      <c r="F2404" t="s">
        <v>307</v>
      </c>
      <c r="G2404" t="s">
        <v>307</v>
      </c>
      <c r="H2404" t="s">
        <v>307</v>
      </c>
      <c r="I2404" t="s">
        <v>307</v>
      </c>
      <c r="J2404" t="s">
        <v>307</v>
      </c>
      <c r="K2404" t="s">
        <v>307</v>
      </c>
      <c r="L2404" t="s">
        <v>307</v>
      </c>
      <c r="M2404" t="s">
        <v>307</v>
      </c>
      <c r="N2404" t="s">
        <v>307</v>
      </c>
      <c r="O2404" t="s">
        <v>307</v>
      </c>
      <c r="P2404" t="s">
        <v>307</v>
      </c>
      <c r="Q2404" t="s">
        <v>307</v>
      </c>
    </row>
    <row r="2405" spans="1:45" x14ac:dyDescent="0.25">
      <c r="A2405">
        <v>322</v>
      </c>
      <c r="B2405" t="s">
        <v>189</v>
      </c>
      <c r="C2405" t="s">
        <v>305</v>
      </c>
      <c r="D2405" t="s">
        <v>48</v>
      </c>
      <c r="E2405" t="s">
        <v>307</v>
      </c>
      <c r="F2405" t="s">
        <v>307</v>
      </c>
      <c r="G2405" t="s">
        <v>307</v>
      </c>
      <c r="H2405" t="s">
        <v>307</v>
      </c>
      <c r="I2405" t="s">
        <v>307</v>
      </c>
      <c r="J2405" t="s">
        <v>307</v>
      </c>
      <c r="K2405" t="s">
        <v>307</v>
      </c>
      <c r="L2405" t="s">
        <v>307</v>
      </c>
      <c r="M2405" t="s">
        <v>307</v>
      </c>
      <c r="N2405" t="s">
        <v>307</v>
      </c>
      <c r="O2405" t="s">
        <v>307</v>
      </c>
      <c r="P2405" t="s">
        <v>307</v>
      </c>
      <c r="Q2405" t="s">
        <v>307</v>
      </c>
    </row>
    <row r="2406" spans="1:45" x14ac:dyDescent="0.25">
      <c r="A2406">
        <v>322</v>
      </c>
      <c r="B2406" t="s">
        <v>189</v>
      </c>
      <c r="C2406" t="s">
        <v>306</v>
      </c>
      <c r="D2406" t="s">
        <v>48</v>
      </c>
      <c r="E2406" t="s">
        <v>307</v>
      </c>
      <c r="F2406" t="s">
        <v>307</v>
      </c>
      <c r="G2406" t="s">
        <v>307</v>
      </c>
      <c r="H2406" t="s">
        <v>307</v>
      </c>
      <c r="I2406" t="s">
        <v>307</v>
      </c>
      <c r="J2406" t="s">
        <v>307</v>
      </c>
      <c r="K2406" t="s">
        <v>307</v>
      </c>
      <c r="L2406" t="s">
        <v>307</v>
      </c>
      <c r="M2406" t="s">
        <v>307</v>
      </c>
      <c r="N2406" t="s">
        <v>307</v>
      </c>
      <c r="O2406" t="s">
        <v>307</v>
      </c>
      <c r="P2406" t="s">
        <v>307</v>
      </c>
      <c r="Q2406" t="s">
        <v>307</v>
      </c>
    </row>
    <row r="2407" spans="1:45" x14ac:dyDescent="0.25">
      <c r="A2407">
        <v>322</v>
      </c>
      <c r="B2407" t="s">
        <v>189</v>
      </c>
      <c r="C2407" t="s">
        <v>44</v>
      </c>
      <c r="D2407" t="s">
        <v>54</v>
      </c>
      <c r="E2407" t="s">
        <v>307</v>
      </c>
      <c r="F2407" t="s">
        <v>307</v>
      </c>
      <c r="G2407" t="s">
        <v>307</v>
      </c>
      <c r="H2407" t="s">
        <v>307</v>
      </c>
      <c r="I2407" t="s">
        <v>307</v>
      </c>
      <c r="J2407" t="s">
        <v>307</v>
      </c>
      <c r="K2407" t="s">
        <v>307</v>
      </c>
      <c r="L2407" t="s">
        <v>307</v>
      </c>
      <c r="M2407" t="s">
        <v>307</v>
      </c>
      <c r="N2407" t="s">
        <v>307</v>
      </c>
      <c r="O2407" t="s">
        <v>307</v>
      </c>
      <c r="P2407" t="s">
        <v>307</v>
      </c>
      <c r="Q2407" t="s">
        <v>307</v>
      </c>
      <c r="R2407" t="s">
        <v>307</v>
      </c>
      <c r="S2407" t="s">
        <v>307</v>
      </c>
      <c r="T2407" t="s">
        <v>307</v>
      </c>
      <c r="U2407" t="s">
        <v>307</v>
      </c>
      <c r="V2407" t="s">
        <v>307</v>
      </c>
      <c r="W2407" t="s">
        <v>307</v>
      </c>
    </row>
    <row r="2408" spans="1:45" x14ac:dyDescent="0.25">
      <c r="A2408">
        <v>322</v>
      </c>
      <c r="B2408" t="s">
        <v>189</v>
      </c>
      <c r="C2408" t="s">
        <v>44</v>
      </c>
      <c r="D2408" t="s">
        <v>55</v>
      </c>
      <c r="E2408" t="s">
        <v>307</v>
      </c>
      <c r="F2408" t="s">
        <v>307</v>
      </c>
      <c r="G2408" t="s">
        <v>307</v>
      </c>
      <c r="H2408" t="s">
        <v>307</v>
      </c>
      <c r="I2408" t="s">
        <v>307</v>
      </c>
      <c r="J2408" t="s">
        <v>307</v>
      </c>
      <c r="K2408" t="s">
        <v>307</v>
      </c>
      <c r="L2408" t="s">
        <v>307</v>
      </c>
      <c r="M2408" t="s">
        <v>307</v>
      </c>
      <c r="N2408" t="s">
        <v>307</v>
      </c>
      <c r="O2408" t="s">
        <v>307</v>
      </c>
      <c r="P2408" t="s">
        <v>307</v>
      </c>
      <c r="Q2408" t="s">
        <v>307</v>
      </c>
      <c r="R2408" t="s">
        <v>307</v>
      </c>
      <c r="S2408" t="s">
        <v>307</v>
      </c>
      <c r="T2408" t="s">
        <v>307</v>
      </c>
      <c r="U2408" t="s">
        <v>307</v>
      </c>
      <c r="V2408" t="s">
        <v>307</v>
      </c>
      <c r="W2408" t="s">
        <v>307</v>
      </c>
    </row>
    <row r="2409" spans="1:45" x14ac:dyDescent="0.25">
      <c r="A2409">
        <v>322</v>
      </c>
      <c r="B2409" t="s">
        <v>189</v>
      </c>
      <c r="C2409" t="s">
        <v>44</v>
      </c>
      <c r="D2409" t="s">
        <v>56</v>
      </c>
      <c r="E2409" t="s">
        <v>307</v>
      </c>
      <c r="F2409" t="s">
        <v>307</v>
      </c>
      <c r="G2409" t="s">
        <v>307</v>
      </c>
      <c r="H2409" t="s">
        <v>307</v>
      </c>
      <c r="I2409" t="s">
        <v>307</v>
      </c>
      <c r="J2409" t="s">
        <v>307</v>
      </c>
      <c r="K2409" t="s">
        <v>307</v>
      </c>
      <c r="L2409" t="s">
        <v>307</v>
      </c>
      <c r="M2409" t="s">
        <v>307</v>
      </c>
      <c r="N2409" t="s">
        <v>307</v>
      </c>
      <c r="O2409" t="s">
        <v>307</v>
      </c>
      <c r="P2409" t="s">
        <v>307</v>
      </c>
      <c r="Q2409" t="s">
        <v>307</v>
      </c>
      <c r="R2409" t="s">
        <v>307</v>
      </c>
      <c r="S2409" t="s">
        <v>307</v>
      </c>
      <c r="T2409" t="s">
        <v>307</v>
      </c>
      <c r="U2409" t="s">
        <v>307</v>
      </c>
      <c r="V2409" t="s">
        <v>307</v>
      </c>
      <c r="W2409" t="s">
        <v>307</v>
      </c>
    </row>
    <row r="2410" spans="1:45" x14ac:dyDescent="0.25">
      <c r="A2410">
        <v>322</v>
      </c>
      <c r="B2410" t="s">
        <v>189</v>
      </c>
      <c r="C2410" t="s">
        <v>44</v>
      </c>
      <c r="D2410" t="s">
        <v>57</v>
      </c>
      <c r="E2410" t="s">
        <v>307</v>
      </c>
      <c r="F2410" t="s">
        <v>307</v>
      </c>
      <c r="G2410" t="s">
        <v>307</v>
      </c>
      <c r="H2410" t="s">
        <v>307</v>
      </c>
      <c r="I2410" t="s">
        <v>307</v>
      </c>
      <c r="J2410" t="s">
        <v>307</v>
      </c>
      <c r="K2410" t="s">
        <v>307</v>
      </c>
      <c r="L2410" t="s">
        <v>307</v>
      </c>
      <c r="M2410" t="s">
        <v>307</v>
      </c>
      <c r="N2410" t="s">
        <v>307</v>
      </c>
      <c r="O2410" t="s">
        <v>307</v>
      </c>
      <c r="P2410" t="s">
        <v>307</v>
      </c>
      <c r="Q2410" t="s">
        <v>307</v>
      </c>
      <c r="R2410" t="s">
        <v>307</v>
      </c>
      <c r="S2410" t="s">
        <v>307</v>
      </c>
      <c r="T2410" t="s">
        <v>307</v>
      </c>
      <c r="U2410" t="s">
        <v>307</v>
      </c>
      <c r="V2410" t="s">
        <v>307</v>
      </c>
      <c r="W2410" t="s">
        <v>307</v>
      </c>
    </row>
    <row r="2411" spans="1:45" x14ac:dyDescent="0.25">
      <c r="A2411">
        <v>322</v>
      </c>
      <c r="B2411" t="s">
        <v>189</v>
      </c>
      <c r="C2411" t="s">
        <v>44</v>
      </c>
      <c r="D2411" t="s">
        <v>58</v>
      </c>
      <c r="E2411" t="s">
        <v>307</v>
      </c>
      <c r="F2411" t="s">
        <v>307</v>
      </c>
      <c r="G2411" t="s">
        <v>307</v>
      </c>
      <c r="H2411" t="s">
        <v>307</v>
      </c>
      <c r="I2411" t="s">
        <v>307</v>
      </c>
      <c r="J2411" t="s">
        <v>307</v>
      </c>
      <c r="K2411" t="s">
        <v>307</v>
      </c>
      <c r="L2411" t="s">
        <v>307</v>
      </c>
      <c r="M2411" t="s">
        <v>307</v>
      </c>
      <c r="N2411" t="s">
        <v>307</v>
      </c>
      <c r="O2411" t="s">
        <v>307</v>
      </c>
      <c r="P2411" t="s">
        <v>307</v>
      </c>
      <c r="Q2411" t="s">
        <v>307</v>
      </c>
      <c r="R2411" t="s">
        <v>307</v>
      </c>
      <c r="S2411" t="s">
        <v>307</v>
      </c>
      <c r="T2411" t="s">
        <v>307</v>
      </c>
      <c r="U2411" t="s">
        <v>307</v>
      </c>
      <c r="V2411" t="s">
        <v>307</v>
      </c>
      <c r="W2411" t="s">
        <v>307</v>
      </c>
    </row>
    <row r="2412" spans="1:45" x14ac:dyDescent="0.25">
      <c r="A2412">
        <v>322</v>
      </c>
      <c r="B2412" t="s">
        <v>189</v>
      </c>
      <c r="C2412" t="s">
        <v>44</v>
      </c>
      <c r="D2412" t="s">
        <v>59</v>
      </c>
      <c r="E2412" t="s">
        <v>307</v>
      </c>
      <c r="F2412" t="s">
        <v>307</v>
      </c>
      <c r="G2412" t="s">
        <v>307</v>
      </c>
      <c r="H2412" t="s">
        <v>307</v>
      </c>
      <c r="I2412" t="s">
        <v>307</v>
      </c>
      <c r="J2412" t="s">
        <v>307</v>
      </c>
      <c r="K2412" t="s">
        <v>307</v>
      </c>
      <c r="L2412" t="s">
        <v>307</v>
      </c>
      <c r="M2412" t="s">
        <v>307</v>
      </c>
      <c r="N2412" t="s">
        <v>307</v>
      </c>
      <c r="O2412" t="s">
        <v>307</v>
      </c>
      <c r="P2412" t="s">
        <v>307</v>
      </c>
      <c r="Q2412" t="s">
        <v>307</v>
      </c>
      <c r="R2412" t="s">
        <v>307</v>
      </c>
      <c r="S2412" t="s">
        <v>307</v>
      </c>
      <c r="T2412" t="s">
        <v>307</v>
      </c>
      <c r="U2412" t="s">
        <v>307</v>
      </c>
      <c r="V2412" t="s">
        <v>307</v>
      </c>
      <c r="W2412" t="s">
        <v>307</v>
      </c>
    </row>
    <row r="2413" spans="1:45" x14ac:dyDescent="0.25">
      <c r="A2413">
        <v>322</v>
      </c>
      <c r="B2413" t="s">
        <v>189</v>
      </c>
      <c r="C2413" t="s">
        <v>44</v>
      </c>
      <c r="D2413" t="s">
        <v>60</v>
      </c>
      <c r="E2413" t="s">
        <v>307</v>
      </c>
      <c r="F2413" t="s">
        <v>307</v>
      </c>
      <c r="G2413" t="s">
        <v>307</v>
      </c>
      <c r="H2413" t="s">
        <v>307</v>
      </c>
      <c r="I2413" t="s">
        <v>307</v>
      </c>
      <c r="J2413" t="s">
        <v>307</v>
      </c>
      <c r="K2413" t="s">
        <v>307</v>
      </c>
      <c r="L2413" t="s">
        <v>307</v>
      </c>
      <c r="M2413" t="s">
        <v>307</v>
      </c>
      <c r="N2413" t="s">
        <v>307</v>
      </c>
      <c r="O2413" t="s">
        <v>307</v>
      </c>
      <c r="P2413" t="s">
        <v>307</v>
      </c>
      <c r="Q2413" t="s">
        <v>307</v>
      </c>
      <c r="R2413" t="s">
        <v>307</v>
      </c>
      <c r="S2413" t="s">
        <v>307</v>
      </c>
      <c r="T2413" t="s">
        <v>307</v>
      </c>
      <c r="U2413" t="s">
        <v>307</v>
      </c>
      <c r="V2413" t="s">
        <v>307</v>
      </c>
      <c r="W2413" t="s">
        <v>307</v>
      </c>
    </row>
    <row r="2414" spans="1:45" x14ac:dyDescent="0.25">
      <c r="A2414">
        <v>322</v>
      </c>
      <c r="B2414" t="s">
        <v>189</v>
      </c>
      <c r="C2414" t="s">
        <v>44</v>
      </c>
      <c r="D2414" t="s">
        <v>61</v>
      </c>
      <c r="E2414" t="s">
        <v>307</v>
      </c>
      <c r="F2414" t="s">
        <v>307</v>
      </c>
      <c r="G2414" t="s">
        <v>307</v>
      </c>
      <c r="H2414" t="s">
        <v>307</v>
      </c>
      <c r="I2414" t="s">
        <v>307</v>
      </c>
      <c r="J2414" t="s">
        <v>307</v>
      </c>
      <c r="K2414" t="s">
        <v>307</v>
      </c>
      <c r="L2414" t="s">
        <v>307</v>
      </c>
      <c r="M2414" t="s">
        <v>307</v>
      </c>
      <c r="N2414" t="s">
        <v>307</v>
      </c>
      <c r="O2414" t="s">
        <v>307</v>
      </c>
      <c r="P2414" t="s">
        <v>307</v>
      </c>
      <c r="Q2414" t="s">
        <v>307</v>
      </c>
      <c r="R2414" t="s">
        <v>307</v>
      </c>
      <c r="S2414" t="s">
        <v>307</v>
      </c>
      <c r="T2414" t="s">
        <v>307</v>
      </c>
      <c r="U2414" t="s">
        <v>307</v>
      </c>
      <c r="V2414" t="s">
        <v>307</v>
      </c>
      <c r="W2414" t="s">
        <v>307</v>
      </c>
    </row>
    <row r="2415" spans="1:45" x14ac:dyDescent="0.25">
      <c r="A2415">
        <v>322</v>
      </c>
      <c r="B2415" t="s">
        <v>189</v>
      </c>
      <c r="C2415" t="s">
        <v>44</v>
      </c>
      <c r="D2415" t="s">
        <v>62</v>
      </c>
      <c r="E2415" t="s">
        <v>307</v>
      </c>
      <c r="F2415" t="s">
        <v>307</v>
      </c>
      <c r="G2415" t="s">
        <v>307</v>
      </c>
      <c r="H2415" t="s">
        <v>307</v>
      </c>
      <c r="I2415" t="s">
        <v>307</v>
      </c>
      <c r="J2415" t="s">
        <v>307</v>
      </c>
      <c r="K2415" t="s">
        <v>307</v>
      </c>
      <c r="L2415" t="s">
        <v>307</v>
      </c>
      <c r="M2415" t="s">
        <v>307</v>
      </c>
      <c r="N2415" t="s">
        <v>307</v>
      </c>
      <c r="O2415" t="s">
        <v>307</v>
      </c>
      <c r="P2415" t="s">
        <v>307</v>
      </c>
      <c r="Q2415" t="s">
        <v>307</v>
      </c>
      <c r="R2415" t="s">
        <v>307</v>
      </c>
      <c r="S2415" t="s">
        <v>307</v>
      </c>
      <c r="T2415" t="s">
        <v>307</v>
      </c>
      <c r="U2415" t="s">
        <v>307</v>
      </c>
      <c r="V2415" t="s">
        <v>307</v>
      </c>
      <c r="W2415" t="s">
        <v>307</v>
      </c>
    </row>
    <row r="2416" spans="1:45" x14ac:dyDescent="0.25">
      <c r="A2416">
        <v>322</v>
      </c>
      <c r="B2416" t="s">
        <v>189</v>
      </c>
      <c r="C2416" t="s">
        <v>38</v>
      </c>
      <c r="D2416" t="s">
        <v>47</v>
      </c>
      <c r="E2416" t="s">
        <v>307</v>
      </c>
      <c r="F2416" t="s">
        <v>307</v>
      </c>
      <c r="G2416" t="s">
        <v>307</v>
      </c>
      <c r="H2416" t="s">
        <v>307</v>
      </c>
      <c r="I2416" t="s">
        <v>307</v>
      </c>
      <c r="J2416" t="s">
        <v>307</v>
      </c>
      <c r="K2416" t="s">
        <v>307</v>
      </c>
      <c r="L2416" t="s">
        <v>307</v>
      </c>
      <c r="M2416" t="s">
        <v>307</v>
      </c>
      <c r="N2416" t="s">
        <v>307</v>
      </c>
      <c r="O2416" t="s">
        <v>307</v>
      </c>
      <c r="P2416" t="s">
        <v>307</v>
      </c>
      <c r="Q2416" t="s">
        <v>307</v>
      </c>
      <c r="R2416" t="s">
        <v>307</v>
      </c>
      <c r="S2416" t="s">
        <v>307</v>
      </c>
      <c r="T2416" t="s">
        <v>307</v>
      </c>
      <c r="U2416" t="s">
        <v>307</v>
      </c>
      <c r="V2416" t="s">
        <v>307</v>
      </c>
      <c r="W2416" t="s">
        <v>307</v>
      </c>
      <c r="X2416" t="s">
        <v>307</v>
      </c>
      <c r="Y2416" t="s">
        <v>307</v>
      </c>
      <c r="Z2416" t="s">
        <v>307</v>
      </c>
      <c r="AA2416" t="s">
        <v>307</v>
      </c>
      <c r="AB2416" t="s">
        <v>307</v>
      </c>
      <c r="AC2416" t="s">
        <v>307</v>
      </c>
      <c r="AD2416" t="s">
        <v>307</v>
      </c>
      <c r="AE2416" t="s">
        <v>307</v>
      </c>
      <c r="AF2416" t="s">
        <v>307</v>
      </c>
      <c r="AG2416" t="s">
        <v>307</v>
      </c>
      <c r="AH2416" t="s">
        <v>307</v>
      </c>
      <c r="AI2416" t="s">
        <v>307</v>
      </c>
      <c r="AJ2416" t="s">
        <v>307</v>
      </c>
      <c r="AK2416" t="s">
        <v>307</v>
      </c>
      <c r="AL2416" t="s">
        <v>307</v>
      </c>
      <c r="AM2416" t="s">
        <v>307</v>
      </c>
      <c r="AN2416" t="s">
        <v>307</v>
      </c>
      <c r="AO2416" t="s">
        <v>307</v>
      </c>
      <c r="AP2416" t="s">
        <v>307</v>
      </c>
      <c r="AQ2416" t="s">
        <v>307</v>
      </c>
      <c r="AR2416" t="s">
        <v>307</v>
      </c>
      <c r="AS2416" t="s">
        <v>307</v>
      </c>
    </row>
    <row r="2417" spans="1:45" x14ac:dyDescent="0.25">
      <c r="A2417">
        <v>322</v>
      </c>
      <c r="B2417" t="s">
        <v>189</v>
      </c>
      <c r="C2417" t="s">
        <v>38</v>
      </c>
      <c r="D2417" t="s">
        <v>48</v>
      </c>
      <c r="E2417" t="s">
        <v>307</v>
      </c>
      <c r="F2417" t="s">
        <v>307</v>
      </c>
      <c r="G2417" t="s">
        <v>307</v>
      </c>
      <c r="H2417" t="s">
        <v>307</v>
      </c>
      <c r="I2417" t="s">
        <v>307</v>
      </c>
      <c r="J2417" t="s">
        <v>307</v>
      </c>
      <c r="K2417" t="s">
        <v>307</v>
      </c>
      <c r="L2417" t="s">
        <v>307</v>
      </c>
      <c r="M2417" t="s">
        <v>307</v>
      </c>
      <c r="N2417" t="s">
        <v>307</v>
      </c>
      <c r="O2417" t="s">
        <v>307</v>
      </c>
      <c r="P2417" t="s">
        <v>307</v>
      </c>
      <c r="Q2417" t="s">
        <v>307</v>
      </c>
      <c r="R2417" t="s">
        <v>307</v>
      </c>
      <c r="S2417" t="s">
        <v>307</v>
      </c>
      <c r="T2417" t="s">
        <v>307</v>
      </c>
      <c r="U2417" t="s">
        <v>307</v>
      </c>
      <c r="V2417" t="s">
        <v>307</v>
      </c>
      <c r="W2417" t="s">
        <v>307</v>
      </c>
      <c r="X2417" t="s">
        <v>307</v>
      </c>
      <c r="Y2417" t="s">
        <v>307</v>
      </c>
      <c r="Z2417" t="s">
        <v>307</v>
      </c>
      <c r="AA2417" t="s">
        <v>307</v>
      </c>
      <c r="AB2417" t="s">
        <v>307</v>
      </c>
      <c r="AC2417" t="s">
        <v>307</v>
      </c>
      <c r="AD2417" t="s">
        <v>307</v>
      </c>
      <c r="AE2417" t="s">
        <v>307</v>
      </c>
      <c r="AF2417" t="s">
        <v>307</v>
      </c>
      <c r="AG2417" t="s">
        <v>307</v>
      </c>
      <c r="AH2417" t="s">
        <v>307</v>
      </c>
      <c r="AI2417" t="s">
        <v>307</v>
      </c>
      <c r="AJ2417" t="s">
        <v>307</v>
      </c>
      <c r="AK2417" t="s">
        <v>307</v>
      </c>
      <c r="AL2417" t="s">
        <v>307</v>
      </c>
      <c r="AM2417" t="s">
        <v>307</v>
      </c>
      <c r="AN2417" t="s">
        <v>307</v>
      </c>
      <c r="AO2417" t="s">
        <v>307</v>
      </c>
      <c r="AP2417" t="s">
        <v>307</v>
      </c>
      <c r="AQ2417" t="s">
        <v>307</v>
      </c>
      <c r="AR2417" t="s">
        <v>307</v>
      </c>
      <c r="AS2417" t="s">
        <v>307</v>
      </c>
    </row>
    <row r="2418" spans="1:45" x14ac:dyDescent="0.25">
      <c r="A2418">
        <v>322</v>
      </c>
      <c r="B2418" t="s">
        <v>189</v>
      </c>
      <c r="C2418" t="s">
        <v>38</v>
      </c>
      <c r="D2418" t="s">
        <v>49</v>
      </c>
      <c r="E2418" t="s">
        <v>307</v>
      </c>
      <c r="F2418" t="s">
        <v>307</v>
      </c>
      <c r="G2418" t="s">
        <v>307</v>
      </c>
      <c r="H2418" t="s">
        <v>307</v>
      </c>
      <c r="I2418" t="s">
        <v>307</v>
      </c>
      <c r="J2418" t="s">
        <v>307</v>
      </c>
      <c r="K2418" t="s">
        <v>307</v>
      </c>
      <c r="L2418" t="s">
        <v>307</v>
      </c>
      <c r="M2418" t="s">
        <v>307</v>
      </c>
      <c r="N2418" t="s">
        <v>307</v>
      </c>
      <c r="O2418" t="s">
        <v>307</v>
      </c>
      <c r="P2418" t="s">
        <v>307</v>
      </c>
      <c r="Q2418" t="s">
        <v>307</v>
      </c>
      <c r="R2418" t="s">
        <v>307</v>
      </c>
      <c r="S2418" t="s">
        <v>307</v>
      </c>
      <c r="T2418" t="s">
        <v>307</v>
      </c>
      <c r="U2418" t="s">
        <v>307</v>
      </c>
      <c r="V2418" t="s">
        <v>307</v>
      </c>
      <c r="W2418" t="s">
        <v>307</v>
      </c>
      <c r="X2418" t="s">
        <v>307</v>
      </c>
      <c r="Y2418" t="s">
        <v>307</v>
      </c>
      <c r="Z2418" t="s">
        <v>307</v>
      </c>
      <c r="AA2418" t="s">
        <v>307</v>
      </c>
      <c r="AB2418" t="s">
        <v>307</v>
      </c>
      <c r="AC2418" t="s">
        <v>307</v>
      </c>
      <c r="AD2418" t="s">
        <v>307</v>
      </c>
      <c r="AE2418" t="s">
        <v>307</v>
      </c>
      <c r="AF2418" t="s">
        <v>307</v>
      </c>
      <c r="AG2418" t="s">
        <v>307</v>
      </c>
      <c r="AH2418" t="s">
        <v>307</v>
      </c>
      <c r="AI2418" t="s">
        <v>307</v>
      </c>
      <c r="AJ2418" t="s">
        <v>307</v>
      </c>
      <c r="AK2418" t="s">
        <v>307</v>
      </c>
      <c r="AL2418" t="s">
        <v>307</v>
      </c>
      <c r="AM2418" t="s">
        <v>307</v>
      </c>
      <c r="AN2418" t="s">
        <v>307</v>
      </c>
      <c r="AO2418" t="s">
        <v>307</v>
      </c>
      <c r="AP2418" t="s">
        <v>307</v>
      </c>
      <c r="AQ2418" t="s">
        <v>307</v>
      </c>
      <c r="AR2418" t="s">
        <v>307</v>
      </c>
      <c r="AS2418" t="s">
        <v>307</v>
      </c>
    </row>
    <row r="2419" spans="1:45" x14ac:dyDescent="0.25">
      <c r="A2419">
        <v>322</v>
      </c>
      <c r="B2419" t="s">
        <v>189</v>
      </c>
      <c r="C2419" t="s">
        <v>450</v>
      </c>
      <c r="D2419" t="s">
        <v>48</v>
      </c>
      <c r="E2419" t="s">
        <v>307</v>
      </c>
      <c r="F2419" t="s">
        <v>307</v>
      </c>
      <c r="G2419" t="s">
        <v>307</v>
      </c>
      <c r="H2419" t="s">
        <v>307</v>
      </c>
      <c r="I2419" t="s">
        <v>307</v>
      </c>
      <c r="J2419" t="s">
        <v>307</v>
      </c>
      <c r="K2419" t="s">
        <v>307</v>
      </c>
      <c r="L2419" t="s">
        <v>307</v>
      </c>
      <c r="M2419" t="s">
        <v>307</v>
      </c>
      <c r="N2419" t="s">
        <v>307</v>
      </c>
      <c r="O2419" t="s">
        <v>307</v>
      </c>
      <c r="P2419" t="s">
        <v>307</v>
      </c>
      <c r="Q2419" t="s">
        <v>307</v>
      </c>
      <c r="R2419" t="s">
        <v>307</v>
      </c>
    </row>
    <row r="2420" spans="1:45" x14ac:dyDescent="0.25">
      <c r="A2420">
        <v>322</v>
      </c>
      <c r="B2420" t="s">
        <v>189</v>
      </c>
      <c r="C2420" t="s">
        <v>449</v>
      </c>
      <c r="D2420" t="s">
        <v>48</v>
      </c>
      <c r="E2420" t="s">
        <v>307</v>
      </c>
      <c r="F2420" t="s">
        <v>307</v>
      </c>
      <c r="G2420" t="s">
        <v>307</v>
      </c>
      <c r="H2420" t="s">
        <v>307</v>
      </c>
      <c r="I2420" t="s">
        <v>307</v>
      </c>
      <c r="J2420" t="s">
        <v>307</v>
      </c>
      <c r="K2420" t="s">
        <v>307</v>
      </c>
      <c r="L2420" t="s">
        <v>307</v>
      </c>
      <c r="M2420" t="s">
        <v>307</v>
      </c>
      <c r="N2420" t="s">
        <v>307</v>
      </c>
      <c r="O2420" t="s">
        <v>307</v>
      </c>
      <c r="P2420" t="s">
        <v>307</v>
      </c>
      <c r="Q2420" t="s">
        <v>307</v>
      </c>
      <c r="R2420" t="s">
        <v>307</v>
      </c>
    </row>
    <row r="2421" spans="1:45" x14ac:dyDescent="0.25">
      <c r="A2421">
        <v>322</v>
      </c>
      <c r="B2421" t="s">
        <v>189</v>
      </c>
      <c r="C2421" t="s">
        <v>475</v>
      </c>
      <c r="D2421" t="s">
        <v>48</v>
      </c>
      <c r="E2421" t="s">
        <v>307</v>
      </c>
      <c r="F2421" t="s">
        <v>307</v>
      </c>
      <c r="G2421" t="s">
        <v>307</v>
      </c>
    </row>
    <row r="2422" spans="1:45" x14ac:dyDescent="0.25">
      <c r="A2422">
        <v>322</v>
      </c>
      <c r="B2422" t="s">
        <v>189</v>
      </c>
      <c r="C2422" t="s">
        <v>42</v>
      </c>
      <c r="D2422" t="s">
        <v>48</v>
      </c>
      <c r="E2422" t="s">
        <v>307</v>
      </c>
      <c r="F2422" t="s">
        <v>307</v>
      </c>
      <c r="G2422" t="s">
        <v>307</v>
      </c>
      <c r="H2422" t="s">
        <v>307</v>
      </c>
      <c r="I2422" t="s">
        <v>307</v>
      </c>
      <c r="J2422" t="s">
        <v>307</v>
      </c>
      <c r="K2422" t="s">
        <v>307</v>
      </c>
      <c r="L2422" t="s">
        <v>307</v>
      </c>
      <c r="M2422" t="s">
        <v>307</v>
      </c>
      <c r="N2422" t="s">
        <v>307</v>
      </c>
      <c r="O2422" t="s">
        <v>307</v>
      </c>
      <c r="P2422" t="s">
        <v>307</v>
      </c>
      <c r="Q2422" t="s">
        <v>307</v>
      </c>
      <c r="R2422" t="s">
        <v>307</v>
      </c>
      <c r="S2422" t="s">
        <v>307</v>
      </c>
      <c r="T2422" t="s">
        <v>307</v>
      </c>
      <c r="U2422" t="s">
        <v>307</v>
      </c>
      <c r="V2422" t="s">
        <v>307</v>
      </c>
      <c r="W2422" t="s">
        <v>307</v>
      </c>
      <c r="X2422" t="s">
        <v>307</v>
      </c>
      <c r="Y2422" t="s">
        <v>307</v>
      </c>
      <c r="Z2422" t="s">
        <v>307</v>
      </c>
    </row>
    <row r="2423" spans="1:45" x14ac:dyDescent="0.25">
      <c r="A2423">
        <v>323</v>
      </c>
      <c r="B2423" t="s">
        <v>190</v>
      </c>
      <c r="C2423" t="s">
        <v>43</v>
      </c>
      <c r="D2423" t="s">
        <v>54</v>
      </c>
      <c r="E2423" t="s">
        <v>307</v>
      </c>
      <c r="F2423" t="s">
        <v>307</v>
      </c>
      <c r="G2423" t="s">
        <v>307</v>
      </c>
      <c r="H2423" t="s">
        <v>307</v>
      </c>
      <c r="I2423" t="s">
        <v>307</v>
      </c>
      <c r="J2423" t="s">
        <v>307</v>
      </c>
      <c r="K2423" t="s">
        <v>307</v>
      </c>
      <c r="L2423" t="s">
        <v>307</v>
      </c>
      <c r="M2423" t="s">
        <v>307</v>
      </c>
      <c r="N2423" t="s">
        <v>307</v>
      </c>
      <c r="O2423" t="s">
        <v>307</v>
      </c>
      <c r="P2423" t="s">
        <v>307</v>
      </c>
      <c r="Q2423" t="s">
        <v>307</v>
      </c>
      <c r="R2423" t="s">
        <v>307</v>
      </c>
      <c r="S2423" t="s">
        <v>307</v>
      </c>
      <c r="T2423" t="s">
        <v>307</v>
      </c>
      <c r="U2423" t="s">
        <v>307</v>
      </c>
      <c r="V2423" t="s">
        <v>307</v>
      </c>
      <c r="W2423" t="s">
        <v>307</v>
      </c>
    </row>
    <row r="2424" spans="1:45" x14ac:dyDescent="0.25">
      <c r="A2424">
        <v>323</v>
      </c>
      <c r="B2424" t="s">
        <v>190</v>
      </c>
      <c r="C2424" t="s">
        <v>43</v>
      </c>
      <c r="D2424" t="s">
        <v>55</v>
      </c>
      <c r="E2424" t="s">
        <v>307</v>
      </c>
      <c r="F2424" t="s">
        <v>307</v>
      </c>
      <c r="G2424" t="s">
        <v>307</v>
      </c>
      <c r="H2424" t="s">
        <v>307</v>
      </c>
      <c r="I2424" t="s">
        <v>307</v>
      </c>
      <c r="J2424" t="s">
        <v>307</v>
      </c>
      <c r="K2424" t="s">
        <v>307</v>
      </c>
      <c r="L2424" t="s">
        <v>307</v>
      </c>
      <c r="M2424" t="s">
        <v>307</v>
      </c>
      <c r="N2424" t="s">
        <v>307</v>
      </c>
      <c r="O2424" t="s">
        <v>307</v>
      </c>
      <c r="P2424" t="s">
        <v>307</v>
      </c>
      <c r="Q2424" t="s">
        <v>307</v>
      </c>
      <c r="R2424" t="s">
        <v>307</v>
      </c>
      <c r="S2424" t="s">
        <v>307</v>
      </c>
      <c r="T2424" t="s">
        <v>307</v>
      </c>
      <c r="U2424" t="s">
        <v>307</v>
      </c>
      <c r="V2424" t="s">
        <v>307</v>
      </c>
      <c r="W2424" t="s">
        <v>307</v>
      </c>
    </row>
    <row r="2425" spans="1:45" x14ac:dyDescent="0.25">
      <c r="A2425">
        <v>323</v>
      </c>
      <c r="B2425" t="s">
        <v>190</v>
      </c>
      <c r="C2425" t="s">
        <v>43</v>
      </c>
      <c r="D2425" t="s">
        <v>56</v>
      </c>
      <c r="E2425" t="s">
        <v>307</v>
      </c>
      <c r="F2425" t="s">
        <v>307</v>
      </c>
      <c r="G2425" t="s">
        <v>307</v>
      </c>
      <c r="H2425" t="s">
        <v>307</v>
      </c>
      <c r="I2425" t="s">
        <v>307</v>
      </c>
      <c r="J2425" t="s">
        <v>307</v>
      </c>
      <c r="K2425" t="s">
        <v>307</v>
      </c>
      <c r="L2425" t="s">
        <v>307</v>
      </c>
      <c r="M2425" t="s">
        <v>307</v>
      </c>
      <c r="N2425" t="s">
        <v>307</v>
      </c>
      <c r="O2425" t="s">
        <v>307</v>
      </c>
      <c r="P2425" t="s">
        <v>307</v>
      </c>
      <c r="Q2425" t="s">
        <v>307</v>
      </c>
      <c r="R2425" t="s">
        <v>307</v>
      </c>
      <c r="S2425" t="s">
        <v>307</v>
      </c>
      <c r="T2425" t="s">
        <v>307</v>
      </c>
      <c r="U2425" t="s">
        <v>307</v>
      </c>
      <c r="V2425" t="s">
        <v>307</v>
      </c>
      <c r="W2425" t="s">
        <v>307</v>
      </c>
    </row>
    <row r="2426" spans="1:45" x14ac:dyDescent="0.25">
      <c r="A2426">
        <v>323</v>
      </c>
      <c r="B2426" t="s">
        <v>190</v>
      </c>
      <c r="C2426" t="s">
        <v>43</v>
      </c>
      <c r="D2426" t="s">
        <v>57</v>
      </c>
      <c r="E2426" t="s">
        <v>307</v>
      </c>
      <c r="F2426" t="s">
        <v>307</v>
      </c>
      <c r="G2426" t="s">
        <v>307</v>
      </c>
      <c r="H2426" t="s">
        <v>307</v>
      </c>
      <c r="I2426" t="s">
        <v>307</v>
      </c>
      <c r="J2426" t="s">
        <v>307</v>
      </c>
      <c r="K2426" t="s">
        <v>307</v>
      </c>
      <c r="L2426" t="s">
        <v>307</v>
      </c>
      <c r="M2426" t="s">
        <v>307</v>
      </c>
      <c r="N2426" t="s">
        <v>307</v>
      </c>
      <c r="O2426" t="s">
        <v>307</v>
      </c>
      <c r="P2426" t="s">
        <v>307</v>
      </c>
      <c r="Q2426" t="s">
        <v>307</v>
      </c>
      <c r="R2426" t="s">
        <v>307</v>
      </c>
      <c r="S2426" t="s">
        <v>307</v>
      </c>
      <c r="T2426" t="s">
        <v>307</v>
      </c>
      <c r="U2426" t="s">
        <v>307</v>
      </c>
      <c r="V2426" t="s">
        <v>307</v>
      </c>
      <c r="W2426" t="s">
        <v>307</v>
      </c>
    </row>
    <row r="2427" spans="1:45" x14ac:dyDescent="0.25">
      <c r="A2427">
        <v>323</v>
      </c>
      <c r="B2427" t="s">
        <v>190</v>
      </c>
      <c r="C2427" t="s">
        <v>43</v>
      </c>
      <c r="D2427" t="s">
        <v>58</v>
      </c>
      <c r="E2427" t="s">
        <v>307</v>
      </c>
      <c r="F2427" t="s">
        <v>307</v>
      </c>
      <c r="G2427" t="s">
        <v>307</v>
      </c>
      <c r="H2427" t="s">
        <v>307</v>
      </c>
      <c r="I2427" t="s">
        <v>307</v>
      </c>
      <c r="J2427" t="s">
        <v>307</v>
      </c>
      <c r="K2427" t="s">
        <v>307</v>
      </c>
      <c r="L2427" t="s">
        <v>307</v>
      </c>
      <c r="M2427" t="s">
        <v>307</v>
      </c>
      <c r="N2427" t="s">
        <v>307</v>
      </c>
      <c r="O2427" t="s">
        <v>307</v>
      </c>
      <c r="P2427" t="s">
        <v>307</v>
      </c>
      <c r="Q2427" t="s">
        <v>307</v>
      </c>
      <c r="R2427" t="s">
        <v>307</v>
      </c>
      <c r="S2427" t="s">
        <v>307</v>
      </c>
      <c r="T2427" t="s">
        <v>307</v>
      </c>
      <c r="U2427" t="s">
        <v>307</v>
      </c>
      <c r="V2427" t="s">
        <v>307</v>
      </c>
      <c r="W2427" t="s">
        <v>307</v>
      </c>
    </row>
    <row r="2428" spans="1:45" x14ac:dyDescent="0.25">
      <c r="A2428">
        <v>323</v>
      </c>
      <c r="B2428" t="s">
        <v>190</v>
      </c>
      <c r="C2428" t="s">
        <v>43</v>
      </c>
      <c r="D2428" t="s">
        <v>59</v>
      </c>
      <c r="E2428" t="s">
        <v>307</v>
      </c>
      <c r="F2428" t="s">
        <v>307</v>
      </c>
      <c r="G2428" t="s">
        <v>307</v>
      </c>
      <c r="H2428" t="s">
        <v>307</v>
      </c>
      <c r="I2428" t="s">
        <v>307</v>
      </c>
      <c r="J2428" t="s">
        <v>307</v>
      </c>
      <c r="K2428" t="s">
        <v>307</v>
      </c>
      <c r="L2428" t="s">
        <v>307</v>
      </c>
      <c r="M2428" t="s">
        <v>307</v>
      </c>
      <c r="N2428" t="s">
        <v>307</v>
      </c>
      <c r="O2428" t="s">
        <v>307</v>
      </c>
      <c r="P2428" t="s">
        <v>307</v>
      </c>
      <c r="Q2428" t="s">
        <v>307</v>
      </c>
      <c r="R2428" t="s">
        <v>307</v>
      </c>
      <c r="S2428" t="s">
        <v>307</v>
      </c>
      <c r="T2428" t="s">
        <v>307</v>
      </c>
      <c r="U2428" t="s">
        <v>307</v>
      </c>
      <c r="V2428" t="s">
        <v>307</v>
      </c>
      <c r="W2428" t="s">
        <v>307</v>
      </c>
    </row>
    <row r="2429" spans="1:45" x14ac:dyDescent="0.25">
      <c r="A2429">
        <v>323</v>
      </c>
      <c r="B2429" t="s">
        <v>190</v>
      </c>
      <c r="C2429" t="s">
        <v>43</v>
      </c>
      <c r="D2429" t="s">
        <v>60</v>
      </c>
      <c r="E2429" t="s">
        <v>307</v>
      </c>
      <c r="F2429" t="s">
        <v>307</v>
      </c>
      <c r="G2429" t="s">
        <v>307</v>
      </c>
      <c r="H2429" t="s">
        <v>307</v>
      </c>
      <c r="I2429" t="s">
        <v>307</v>
      </c>
      <c r="J2429" t="s">
        <v>307</v>
      </c>
      <c r="K2429" t="s">
        <v>307</v>
      </c>
      <c r="L2429" t="s">
        <v>307</v>
      </c>
      <c r="M2429" t="s">
        <v>307</v>
      </c>
      <c r="N2429" t="s">
        <v>307</v>
      </c>
      <c r="O2429" t="s">
        <v>307</v>
      </c>
      <c r="P2429" t="s">
        <v>307</v>
      </c>
      <c r="Q2429" t="s">
        <v>307</v>
      </c>
      <c r="R2429" t="s">
        <v>307</v>
      </c>
      <c r="S2429" t="s">
        <v>307</v>
      </c>
      <c r="T2429" t="s">
        <v>307</v>
      </c>
      <c r="U2429" t="s">
        <v>307</v>
      </c>
      <c r="V2429" t="s">
        <v>307</v>
      </c>
      <c r="W2429" t="s">
        <v>307</v>
      </c>
    </row>
    <row r="2430" spans="1:45" x14ac:dyDescent="0.25">
      <c r="A2430">
        <v>323</v>
      </c>
      <c r="B2430" t="s">
        <v>190</v>
      </c>
      <c r="C2430" t="s">
        <v>43</v>
      </c>
      <c r="D2430" t="s">
        <v>61</v>
      </c>
      <c r="E2430" t="s">
        <v>307</v>
      </c>
      <c r="F2430" t="s">
        <v>307</v>
      </c>
      <c r="G2430" t="s">
        <v>307</v>
      </c>
      <c r="H2430" t="s">
        <v>307</v>
      </c>
      <c r="I2430" t="s">
        <v>307</v>
      </c>
      <c r="J2430" t="s">
        <v>307</v>
      </c>
      <c r="K2430" t="s">
        <v>307</v>
      </c>
      <c r="L2430" t="s">
        <v>307</v>
      </c>
      <c r="M2430" t="s">
        <v>307</v>
      </c>
      <c r="N2430" t="s">
        <v>307</v>
      </c>
      <c r="O2430" t="s">
        <v>307</v>
      </c>
      <c r="P2430" t="s">
        <v>307</v>
      </c>
      <c r="Q2430" t="s">
        <v>307</v>
      </c>
      <c r="R2430" t="s">
        <v>307</v>
      </c>
      <c r="S2430" t="s">
        <v>307</v>
      </c>
      <c r="T2430" t="s">
        <v>307</v>
      </c>
      <c r="U2430" t="s">
        <v>307</v>
      </c>
      <c r="V2430" t="s">
        <v>307</v>
      </c>
      <c r="W2430" t="s">
        <v>307</v>
      </c>
    </row>
    <row r="2431" spans="1:45" x14ac:dyDescent="0.25">
      <c r="A2431">
        <v>323</v>
      </c>
      <c r="B2431" t="s">
        <v>190</v>
      </c>
      <c r="C2431" t="s">
        <v>43</v>
      </c>
      <c r="D2431" t="s">
        <v>62</v>
      </c>
      <c r="E2431" t="s">
        <v>307</v>
      </c>
      <c r="F2431" t="s">
        <v>307</v>
      </c>
      <c r="G2431" t="s">
        <v>307</v>
      </c>
      <c r="H2431" t="s">
        <v>307</v>
      </c>
      <c r="I2431" t="s">
        <v>307</v>
      </c>
      <c r="J2431" t="s">
        <v>307</v>
      </c>
      <c r="K2431" t="s">
        <v>307</v>
      </c>
      <c r="L2431" t="s">
        <v>307</v>
      </c>
      <c r="M2431" t="s">
        <v>307</v>
      </c>
      <c r="N2431" t="s">
        <v>307</v>
      </c>
      <c r="O2431" t="s">
        <v>307</v>
      </c>
      <c r="P2431" t="s">
        <v>307</v>
      </c>
      <c r="Q2431" t="s">
        <v>307</v>
      </c>
      <c r="R2431" t="s">
        <v>307</v>
      </c>
      <c r="S2431" t="s">
        <v>307</v>
      </c>
      <c r="T2431" t="s">
        <v>307</v>
      </c>
      <c r="U2431" t="s">
        <v>307</v>
      </c>
      <c r="V2431" t="s">
        <v>307</v>
      </c>
      <c r="W2431" t="s">
        <v>307</v>
      </c>
    </row>
    <row r="2432" spans="1:45" x14ac:dyDescent="0.25">
      <c r="A2432">
        <v>323</v>
      </c>
      <c r="B2432" t="s">
        <v>190</v>
      </c>
      <c r="C2432" t="s">
        <v>36</v>
      </c>
      <c r="D2432" t="s">
        <v>47</v>
      </c>
      <c r="E2432" t="s">
        <v>307</v>
      </c>
      <c r="F2432" t="s">
        <v>307</v>
      </c>
      <c r="G2432" t="s">
        <v>307</v>
      </c>
      <c r="H2432" t="s">
        <v>307</v>
      </c>
      <c r="I2432" t="s">
        <v>307</v>
      </c>
      <c r="J2432" t="s">
        <v>307</v>
      </c>
      <c r="K2432" t="s">
        <v>307</v>
      </c>
      <c r="L2432" t="s">
        <v>307</v>
      </c>
      <c r="M2432" t="s">
        <v>307</v>
      </c>
      <c r="N2432" t="s">
        <v>307</v>
      </c>
      <c r="O2432" t="s">
        <v>307</v>
      </c>
      <c r="P2432" t="s">
        <v>307</v>
      </c>
      <c r="Q2432" t="s">
        <v>307</v>
      </c>
      <c r="R2432" t="s">
        <v>307</v>
      </c>
      <c r="S2432" t="s">
        <v>307</v>
      </c>
      <c r="T2432" t="s">
        <v>307</v>
      </c>
      <c r="U2432" t="s">
        <v>307</v>
      </c>
      <c r="V2432" t="s">
        <v>307</v>
      </c>
      <c r="W2432" t="s">
        <v>307</v>
      </c>
      <c r="X2432" t="s">
        <v>307</v>
      </c>
      <c r="Y2432" t="s">
        <v>307</v>
      </c>
      <c r="Z2432" t="s">
        <v>307</v>
      </c>
      <c r="AA2432" t="s">
        <v>307</v>
      </c>
      <c r="AB2432" t="s">
        <v>307</v>
      </c>
      <c r="AC2432" t="s">
        <v>307</v>
      </c>
      <c r="AD2432" t="s">
        <v>307</v>
      </c>
      <c r="AE2432" t="s">
        <v>307</v>
      </c>
      <c r="AF2432" t="s">
        <v>307</v>
      </c>
      <c r="AG2432" t="s">
        <v>307</v>
      </c>
      <c r="AH2432" t="s">
        <v>307</v>
      </c>
      <c r="AI2432" t="s">
        <v>307</v>
      </c>
      <c r="AJ2432" t="s">
        <v>307</v>
      </c>
      <c r="AK2432" t="s">
        <v>307</v>
      </c>
      <c r="AL2432" t="s">
        <v>307</v>
      </c>
      <c r="AM2432" t="s">
        <v>307</v>
      </c>
      <c r="AN2432" t="s">
        <v>307</v>
      </c>
      <c r="AO2432" t="s">
        <v>307</v>
      </c>
      <c r="AP2432" t="s">
        <v>307</v>
      </c>
      <c r="AQ2432" t="s">
        <v>307</v>
      </c>
      <c r="AR2432" t="s">
        <v>307</v>
      </c>
      <c r="AS2432" t="s">
        <v>307</v>
      </c>
    </row>
    <row r="2433" spans="1:45" x14ac:dyDescent="0.25">
      <c r="A2433">
        <v>323</v>
      </c>
      <c r="B2433" t="s">
        <v>190</v>
      </c>
      <c r="C2433" t="s">
        <v>36</v>
      </c>
      <c r="D2433" t="s">
        <v>48</v>
      </c>
      <c r="E2433" t="s">
        <v>307</v>
      </c>
      <c r="F2433" t="s">
        <v>307</v>
      </c>
      <c r="G2433" t="s">
        <v>307</v>
      </c>
      <c r="H2433" t="s">
        <v>307</v>
      </c>
      <c r="I2433" t="s">
        <v>307</v>
      </c>
      <c r="J2433" t="s">
        <v>307</v>
      </c>
      <c r="K2433" t="s">
        <v>307</v>
      </c>
      <c r="L2433" t="s">
        <v>307</v>
      </c>
      <c r="M2433" t="s">
        <v>307</v>
      </c>
      <c r="N2433" t="s">
        <v>307</v>
      </c>
      <c r="O2433" t="s">
        <v>307</v>
      </c>
      <c r="P2433" t="s">
        <v>307</v>
      </c>
      <c r="Q2433" t="s">
        <v>307</v>
      </c>
      <c r="R2433" t="s">
        <v>307</v>
      </c>
      <c r="S2433" t="s">
        <v>307</v>
      </c>
      <c r="T2433" t="s">
        <v>307</v>
      </c>
      <c r="U2433" t="s">
        <v>307</v>
      </c>
      <c r="V2433" t="s">
        <v>307</v>
      </c>
      <c r="W2433" t="s">
        <v>307</v>
      </c>
      <c r="X2433" t="s">
        <v>307</v>
      </c>
      <c r="Y2433" t="s">
        <v>307</v>
      </c>
      <c r="Z2433" t="s">
        <v>307</v>
      </c>
      <c r="AA2433" t="s">
        <v>307</v>
      </c>
      <c r="AB2433" t="s">
        <v>307</v>
      </c>
      <c r="AC2433" t="s">
        <v>307</v>
      </c>
      <c r="AD2433" t="s">
        <v>307</v>
      </c>
      <c r="AE2433" t="s">
        <v>307</v>
      </c>
      <c r="AF2433" t="s">
        <v>307</v>
      </c>
      <c r="AG2433" t="s">
        <v>307</v>
      </c>
      <c r="AH2433" t="s">
        <v>307</v>
      </c>
      <c r="AI2433" t="s">
        <v>307</v>
      </c>
      <c r="AJ2433" t="s">
        <v>307</v>
      </c>
      <c r="AK2433" t="s">
        <v>307</v>
      </c>
      <c r="AL2433" t="s">
        <v>307</v>
      </c>
      <c r="AM2433" t="s">
        <v>307</v>
      </c>
      <c r="AN2433" t="s">
        <v>307</v>
      </c>
      <c r="AO2433" t="s">
        <v>307</v>
      </c>
      <c r="AP2433" t="s">
        <v>307</v>
      </c>
      <c r="AQ2433" t="s">
        <v>307</v>
      </c>
      <c r="AR2433" t="s">
        <v>307</v>
      </c>
      <c r="AS2433" t="s">
        <v>307</v>
      </c>
    </row>
    <row r="2434" spans="1:45" x14ac:dyDescent="0.25">
      <c r="A2434">
        <v>323</v>
      </c>
      <c r="B2434" t="s">
        <v>190</v>
      </c>
      <c r="C2434" t="s">
        <v>36</v>
      </c>
      <c r="D2434" t="s">
        <v>49</v>
      </c>
      <c r="E2434" t="s">
        <v>307</v>
      </c>
      <c r="F2434" t="s">
        <v>307</v>
      </c>
      <c r="G2434" t="s">
        <v>307</v>
      </c>
      <c r="H2434" t="s">
        <v>307</v>
      </c>
      <c r="I2434" t="s">
        <v>307</v>
      </c>
      <c r="J2434" t="s">
        <v>307</v>
      </c>
      <c r="K2434" t="s">
        <v>307</v>
      </c>
      <c r="L2434" t="s">
        <v>307</v>
      </c>
      <c r="M2434" t="s">
        <v>307</v>
      </c>
      <c r="N2434" t="s">
        <v>307</v>
      </c>
      <c r="O2434" t="s">
        <v>307</v>
      </c>
      <c r="P2434" t="s">
        <v>307</v>
      </c>
      <c r="Q2434" t="s">
        <v>307</v>
      </c>
      <c r="R2434" t="s">
        <v>307</v>
      </c>
      <c r="S2434" t="s">
        <v>307</v>
      </c>
      <c r="T2434" t="s">
        <v>307</v>
      </c>
      <c r="U2434" t="s">
        <v>307</v>
      </c>
      <c r="V2434" t="s">
        <v>307</v>
      </c>
      <c r="W2434" t="s">
        <v>307</v>
      </c>
      <c r="X2434" t="s">
        <v>307</v>
      </c>
      <c r="Y2434" t="s">
        <v>307</v>
      </c>
      <c r="Z2434" t="s">
        <v>307</v>
      </c>
      <c r="AA2434" t="s">
        <v>307</v>
      </c>
      <c r="AB2434" t="s">
        <v>307</v>
      </c>
      <c r="AC2434" t="s">
        <v>307</v>
      </c>
      <c r="AD2434" t="s">
        <v>307</v>
      </c>
      <c r="AE2434" t="s">
        <v>307</v>
      </c>
      <c r="AF2434" t="s">
        <v>307</v>
      </c>
      <c r="AG2434" t="s">
        <v>307</v>
      </c>
      <c r="AH2434" t="s">
        <v>307</v>
      </c>
      <c r="AI2434" t="s">
        <v>307</v>
      </c>
      <c r="AJ2434" t="s">
        <v>307</v>
      </c>
      <c r="AK2434" t="s">
        <v>307</v>
      </c>
      <c r="AL2434" t="s">
        <v>307</v>
      </c>
      <c r="AM2434" t="s">
        <v>307</v>
      </c>
      <c r="AN2434" t="s">
        <v>307</v>
      </c>
      <c r="AO2434" t="s">
        <v>307</v>
      </c>
      <c r="AP2434" t="s">
        <v>307</v>
      </c>
      <c r="AQ2434" t="s">
        <v>307</v>
      </c>
      <c r="AR2434" t="s">
        <v>307</v>
      </c>
      <c r="AS2434" t="s">
        <v>307</v>
      </c>
    </row>
    <row r="2435" spans="1:45" x14ac:dyDescent="0.25">
      <c r="A2435">
        <v>323</v>
      </c>
      <c r="B2435" t="s">
        <v>190</v>
      </c>
      <c r="C2435" t="s">
        <v>37</v>
      </c>
      <c r="D2435" t="s">
        <v>47</v>
      </c>
      <c r="E2435" t="s">
        <v>307</v>
      </c>
      <c r="F2435" t="s">
        <v>307</v>
      </c>
      <c r="G2435" t="s">
        <v>307</v>
      </c>
      <c r="H2435" t="s">
        <v>307</v>
      </c>
      <c r="I2435" t="s">
        <v>307</v>
      </c>
      <c r="J2435" t="s">
        <v>307</v>
      </c>
      <c r="K2435" t="s">
        <v>307</v>
      </c>
      <c r="L2435" t="s">
        <v>307</v>
      </c>
      <c r="M2435" t="s">
        <v>307</v>
      </c>
      <c r="N2435" t="s">
        <v>307</v>
      </c>
      <c r="O2435" t="s">
        <v>307</v>
      </c>
      <c r="P2435" t="s">
        <v>307</v>
      </c>
      <c r="Q2435" t="s">
        <v>307</v>
      </c>
      <c r="R2435" t="s">
        <v>307</v>
      </c>
      <c r="S2435" t="s">
        <v>307</v>
      </c>
      <c r="T2435" t="s">
        <v>307</v>
      </c>
      <c r="U2435" t="s">
        <v>307</v>
      </c>
      <c r="V2435" t="s">
        <v>307</v>
      </c>
      <c r="W2435" t="s">
        <v>307</v>
      </c>
      <c r="X2435" t="s">
        <v>307</v>
      </c>
      <c r="Y2435" t="s">
        <v>307</v>
      </c>
      <c r="Z2435" t="s">
        <v>307</v>
      </c>
      <c r="AA2435" t="s">
        <v>307</v>
      </c>
      <c r="AB2435" t="s">
        <v>307</v>
      </c>
      <c r="AC2435" t="s">
        <v>307</v>
      </c>
      <c r="AD2435" t="s">
        <v>307</v>
      </c>
      <c r="AE2435" t="s">
        <v>307</v>
      </c>
      <c r="AF2435" t="s">
        <v>307</v>
      </c>
      <c r="AG2435" t="s">
        <v>307</v>
      </c>
      <c r="AH2435" t="s">
        <v>307</v>
      </c>
      <c r="AI2435" t="s">
        <v>307</v>
      </c>
      <c r="AJ2435" t="s">
        <v>307</v>
      </c>
      <c r="AK2435" t="s">
        <v>307</v>
      </c>
      <c r="AL2435" t="s">
        <v>307</v>
      </c>
      <c r="AM2435" t="s">
        <v>307</v>
      </c>
      <c r="AN2435" t="s">
        <v>307</v>
      </c>
      <c r="AO2435" t="s">
        <v>307</v>
      </c>
      <c r="AP2435" t="s">
        <v>307</v>
      </c>
      <c r="AQ2435" t="s">
        <v>307</v>
      </c>
      <c r="AR2435" t="s">
        <v>307</v>
      </c>
      <c r="AS2435" t="s">
        <v>307</v>
      </c>
    </row>
    <row r="2436" spans="1:45" x14ac:dyDescent="0.25">
      <c r="A2436">
        <v>323</v>
      </c>
      <c r="B2436" t="s">
        <v>190</v>
      </c>
      <c r="C2436" t="s">
        <v>37</v>
      </c>
      <c r="D2436" t="s">
        <v>48</v>
      </c>
      <c r="E2436" t="s">
        <v>307</v>
      </c>
      <c r="F2436" t="s">
        <v>307</v>
      </c>
      <c r="G2436" t="s">
        <v>307</v>
      </c>
      <c r="H2436" t="s">
        <v>307</v>
      </c>
      <c r="I2436" t="s">
        <v>307</v>
      </c>
      <c r="J2436" t="s">
        <v>307</v>
      </c>
      <c r="K2436" t="s">
        <v>307</v>
      </c>
      <c r="L2436" t="s">
        <v>307</v>
      </c>
      <c r="M2436" t="s">
        <v>307</v>
      </c>
      <c r="N2436" t="s">
        <v>307</v>
      </c>
      <c r="O2436" t="s">
        <v>307</v>
      </c>
      <c r="P2436" t="s">
        <v>307</v>
      </c>
      <c r="Q2436" t="s">
        <v>307</v>
      </c>
      <c r="R2436" t="s">
        <v>307</v>
      </c>
      <c r="S2436" t="s">
        <v>307</v>
      </c>
      <c r="T2436" t="s">
        <v>307</v>
      </c>
      <c r="U2436" t="s">
        <v>307</v>
      </c>
      <c r="V2436" t="s">
        <v>307</v>
      </c>
      <c r="W2436" t="s">
        <v>307</v>
      </c>
      <c r="X2436" t="s">
        <v>307</v>
      </c>
      <c r="Y2436" t="s">
        <v>307</v>
      </c>
      <c r="Z2436" t="s">
        <v>307</v>
      </c>
      <c r="AA2436" t="s">
        <v>307</v>
      </c>
      <c r="AB2436" t="s">
        <v>307</v>
      </c>
      <c r="AC2436" t="s">
        <v>307</v>
      </c>
      <c r="AD2436" t="s">
        <v>307</v>
      </c>
      <c r="AE2436" t="s">
        <v>307</v>
      </c>
      <c r="AF2436" t="s">
        <v>307</v>
      </c>
      <c r="AG2436" t="s">
        <v>307</v>
      </c>
      <c r="AH2436" t="s">
        <v>307</v>
      </c>
      <c r="AI2436" t="s">
        <v>307</v>
      </c>
      <c r="AJ2436" t="s">
        <v>307</v>
      </c>
      <c r="AK2436" t="s">
        <v>307</v>
      </c>
      <c r="AL2436" t="s">
        <v>307</v>
      </c>
      <c r="AM2436" t="s">
        <v>307</v>
      </c>
      <c r="AN2436" t="s">
        <v>307</v>
      </c>
      <c r="AO2436" t="s">
        <v>307</v>
      </c>
      <c r="AP2436" t="s">
        <v>307</v>
      </c>
      <c r="AQ2436" t="s">
        <v>307</v>
      </c>
      <c r="AR2436" t="s">
        <v>307</v>
      </c>
      <c r="AS2436" t="s">
        <v>307</v>
      </c>
    </row>
    <row r="2437" spans="1:45" x14ac:dyDescent="0.25">
      <c r="A2437">
        <v>323</v>
      </c>
      <c r="B2437" t="s">
        <v>190</v>
      </c>
      <c r="C2437" t="s">
        <v>37</v>
      </c>
      <c r="D2437" t="s">
        <v>49</v>
      </c>
      <c r="E2437" t="s">
        <v>307</v>
      </c>
      <c r="F2437" t="s">
        <v>307</v>
      </c>
      <c r="G2437" t="s">
        <v>307</v>
      </c>
      <c r="H2437" t="s">
        <v>307</v>
      </c>
      <c r="I2437" t="s">
        <v>307</v>
      </c>
      <c r="J2437" t="s">
        <v>307</v>
      </c>
      <c r="K2437" t="s">
        <v>307</v>
      </c>
      <c r="L2437" t="s">
        <v>307</v>
      </c>
      <c r="M2437" t="s">
        <v>307</v>
      </c>
      <c r="N2437" t="s">
        <v>307</v>
      </c>
      <c r="O2437" t="s">
        <v>307</v>
      </c>
      <c r="P2437" t="s">
        <v>307</v>
      </c>
      <c r="Q2437" t="s">
        <v>307</v>
      </c>
      <c r="R2437" t="s">
        <v>307</v>
      </c>
      <c r="S2437" t="s">
        <v>307</v>
      </c>
      <c r="T2437" t="s">
        <v>307</v>
      </c>
      <c r="U2437" t="s">
        <v>307</v>
      </c>
      <c r="V2437" t="s">
        <v>307</v>
      </c>
      <c r="W2437" t="s">
        <v>307</v>
      </c>
      <c r="X2437" t="s">
        <v>307</v>
      </c>
      <c r="Y2437" t="s">
        <v>307</v>
      </c>
      <c r="Z2437" t="s">
        <v>307</v>
      </c>
      <c r="AA2437" t="s">
        <v>307</v>
      </c>
      <c r="AB2437" t="s">
        <v>307</v>
      </c>
      <c r="AC2437" t="s">
        <v>307</v>
      </c>
      <c r="AD2437" t="s">
        <v>307</v>
      </c>
      <c r="AE2437" t="s">
        <v>307</v>
      </c>
      <c r="AF2437" t="s">
        <v>307</v>
      </c>
      <c r="AG2437" t="s">
        <v>307</v>
      </c>
      <c r="AH2437" t="s">
        <v>307</v>
      </c>
      <c r="AI2437" t="s">
        <v>307</v>
      </c>
      <c r="AJ2437" t="s">
        <v>307</v>
      </c>
      <c r="AK2437" t="s">
        <v>307</v>
      </c>
      <c r="AL2437" t="s">
        <v>307</v>
      </c>
      <c r="AM2437" t="s">
        <v>307</v>
      </c>
      <c r="AN2437" t="s">
        <v>307</v>
      </c>
      <c r="AO2437" t="s">
        <v>307</v>
      </c>
      <c r="AP2437" t="s">
        <v>307</v>
      </c>
      <c r="AQ2437" t="s">
        <v>307</v>
      </c>
      <c r="AR2437" t="s">
        <v>307</v>
      </c>
      <c r="AS2437" t="s">
        <v>307</v>
      </c>
    </row>
    <row r="2438" spans="1:45" x14ac:dyDescent="0.25">
      <c r="A2438">
        <v>323</v>
      </c>
      <c r="B2438" t="s">
        <v>190</v>
      </c>
      <c r="C2438" t="s">
        <v>476</v>
      </c>
      <c r="D2438" t="s">
        <v>48</v>
      </c>
      <c r="E2438" t="s">
        <v>307</v>
      </c>
      <c r="F2438" t="s">
        <v>307</v>
      </c>
      <c r="G2438" t="s">
        <v>307</v>
      </c>
    </row>
    <row r="2439" spans="1:45" x14ac:dyDescent="0.25">
      <c r="A2439">
        <v>323</v>
      </c>
      <c r="B2439" t="s">
        <v>190</v>
      </c>
      <c r="C2439" t="s">
        <v>477</v>
      </c>
      <c r="D2439" t="s">
        <v>48</v>
      </c>
      <c r="E2439" t="s">
        <v>307</v>
      </c>
      <c r="F2439" t="s">
        <v>307</v>
      </c>
      <c r="G2439" t="s">
        <v>307</v>
      </c>
    </row>
    <row r="2440" spans="1:45" x14ac:dyDescent="0.25">
      <c r="A2440">
        <v>323</v>
      </c>
      <c r="B2440" t="s">
        <v>190</v>
      </c>
      <c r="C2440" t="s">
        <v>45</v>
      </c>
      <c r="D2440" t="s">
        <v>63</v>
      </c>
      <c r="E2440" t="s">
        <v>307</v>
      </c>
      <c r="F2440" t="s">
        <v>307</v>
      </c>
      <c r="G2440" t="s">
        <v>307</v>
      </c>
      <c r="H2440" t="s">
        <v>307</v>
      </c>
      <c r="I2440" t="s">
        <v>307</v>
      </c>
      <c r="J2440" t="s">
        <v>307</v>
      </c>
      <c r="K2440" t="s">
        <v>307</v>
      </c>
      <c r="L2440" t="s">
        <v>307</v>
      </c>
      <c r="M2440" t="s">
        <v>307</v>
      </c>
      <c r="N2440" t="s">
        <v>307</v>
      </c>
      <c r="O2440" t="s">
        <v>307</v>
      </c>
      <c r="P2440" t="s">
        <v>307</v>
      </c>
      <c r="Q2440" t="s">
        <v>307</v>
      </c>
      <c r="R2440" t="s">
        <v>307</v>
      </c>
      <c r="S2440" t="s">
        <v>307</v>
      </c>
      <c r="T2440" t="s">
        <v>307</v>
      </c>
      <c r="U2440" t="s">
        <v>307</v>
      </c>
      <c r="V2440" t="s">
        <v>307</v>
      </c>
      <c r="W2440" t="s">
        <v>307</v>
      </c>
    </row>
    <row r="2441" spans="1:45" x14ac:dyDescent="0.25">
      <c r="A2441">
        <v>323</v>
      </c>
      <c r="B2441" t="s">
        <v>190</v>
      </c>
      <c r="C2441" t="s">
        <v>45</v>
      </c>
      <c r="D2441" t="s">
        <v>64</v>
      </c>
      <c r="E2441" t="s">
        <v>307</v>
      </c>
      <c r="F2441" t="s">
        <v>307</v>
      </c>
      <c r="G2441" t="s">
        <v>307</v>
      </c>
      <c r="H2441" t="s">
        <v>307</v>
      </c>
      <c r="I2441" t="s">
        <v>307</v>
      </c>
      <c r="J2441" t="s">
        <v>307</v>
      </c>
      <c r="K2441" t="s">
        <v>307</v>
      </c>
      <c r="L2441" t="s">
        <v>307</v>
      </c>
      <c r="M2441" t="s">
        <v>307</v>
      </c>
      <c r="N2441" t="s">
        <v>307</v>
      </c>
      <c r="O2441" t="s">
        <v>307</v>
      </c>
      <c r="P2441" t="s">
        <v>307</v>
      </c>
      <c r="Q2441" t="s">
        <v>307</v>
      </c>
      <c r="R2441" t="s">
        <v>307</v>
      </c>
      <c r="S2441" t="s">
        <v>307</v>
      </c>
      <c r="T2441" t="s">
        <v>307</v>
      </c>
      <c r="U2441" t="s">
        <v>307</v>
      </c>
      <c r="V2441" t="s">
        <v>307</v>
      </c>
      <c r="W2441" t="s">
        <v>307</v>
      </c>
    </row>
    <row r="2442" spans="1:45" x14ac:dyDescent="0.25">
      <c r="A2442">
        <v>323</v>
      </c>
      <c r="B2442" t="s">
        <v>190</v>
      </c>
      <c r="C2442" t="s">
        <v>40</v>
      </c>
      <c r="D2442" t="s">
        <v>52</v>
      </c>
      <c r="E2442" t="s">
        <v>307</v>
      </c>
      <c r="F2442" t="s">
        <v>307</v>
      </c>
      <c r="G2442" t="s">
        <v>307</v>
      </c>
      <c r="H2442" t="s">
        <v>307</v>
      </c>
      <c r="I2442" t="s">
        <v>307</v>
      </c>
      <c r="J2442" t="s">
        <v>307</v>
      </c>
      <c r="K2442" t="s">
        <v>307</v>
      </c>
      <c r="L2442" t="s">
        <v>307</v>
      </c>
      <c r="M2442" t="s">
        <v>307</v>
      </c>
      <c r="N2442" t="s">
        <v>307</v>
      </c>
      <c r="O2442" t="s">
        <v>307</v>
      </c>
      <c r="P2442" t="s">
        <v>307</v>
      </c>
      <c r="Q2442" t="s">
        <v>307</v>
      </c>
      <c r="R2442" t="s">
        <v>307</v>
      </c>
      <c r="S2442" t="s">
        <v>307</v>
      </c>
      <c r="T2442" t="s">
        <v>307</v>
      </c>
      <c r="U2442" t="s">
        <v>307</v>
      </c>
      <c r="V2442" t="s">
        <v>307</v>
      </c>
      <c r="W2442" t="s">
        <v>307</v>
      </c>
      <c r="X2442" t="s">
        <v>307</v>
      </c>
      <c r="Y2442" t="s">
        <v>307</v>
      </c>
      <c r="Z2442" t="s">
        <v>307</v>
      </c>
    </row>
    <row r="2443" spans="1:45" x14ac:dyDescent="0.25">
      <c r="A2443">
        <v>323</v>
      </c>
      <c r="B2443" t="s">
        <v>190</v>
      </c>
      <c r="C2443" t="s">
        <v>40</v>
      </c>
      <c r="D2443" t="s">
        <v>53</v>
      </c>
      <c r="E2443" t="s">
        <v>307</v>
      </c>
      <c r="F2443" t="s">
        <v>307</v>
      </c>
      <c r="G2443" t="s">
        <v>307</v>
      </c>
      <c r="H2443" t="s">
        <v>307</v>
      </c>
      <c r="I2443" t="s">
        <v>307</v>
      </c>
      <c r="J2443" t="s">
        <v>307</v>
      </c>
      <c r="K2443" t="s">
        <v>307</v>
      </c>
      <c r="L2443" t="s">
        <v>307</v>
      </c>
      <c r="M2443" t="s">
        <v>307</v>
      </c>
      <c r="N2443" t="s">
        <v>307</v>
      </c>
      <c r="O2443" t="s">
        <v>307</v>
      </c>
      <c r="P2443" t="s">
        <v>307</v>
      </c>
      <c r="Q2443" t="s">
        <v>307</v>
      </c>
      <c r="R2443" t="s">
        <v>307</v>
      </c>
      <c r="S2443" t="s">
        <v>307</v>
      </c>
      <c r="T2443" t="s">
        <v>307</v>
      </c>
      <c r="U2443" t="s">
        <v>307</v>
      </c>
      <c r="V2443" t="s">
        <v>307</v>
      </c>
      <c r="W2443" t="s">
        <v>307</v>
      </c>
      <c r="X2443" t="s">
        <v>307</v>
      </c>
      <c r="Y2443" t="s">
        <v>307</v>
      </c>
      <c r="Z2443" t="s">
        <v>307</v>
      </c>
    </row>
    <row r="2444" spans="1:45" x14ac:dyDescent="0.25">
      <c r="A2444">
        <v>323</v>
      </c>
      <c r="B2444" t="s">
        <v>190</v>
      </c>
      <c r="C2444" t="s">
        <v>41</v>
      </c>
      <c r="D2444" t="s">
        <v>48</v>
      </c>
      <c r="E2444" t="s">
        <v>307</v>
      </c>
      <c r="F2444" t="s">
        <v>307</v>
      </c>
      <c r="G2444" t="s">
        <v>307</v>
      </c>
      <c r="H2444" t="s">
        <v>307</v>
      </c>
      <c r="I2444" t="s">
        <v>307</v>
      </c>
      <c r="J2444" t="s">
        <v>307</v>
      </c>
      <c r="K2444" t="s">
        <v>307</v>
      </c>
      <c r="L2444" t="s">
        <v>307</v>
      </c>
      <c r="M2444" t="s">
        <v>307</v>
      </c>
      <c r="N2444" t="s">
        <v>307</v>
      </c>
      <c r="O2444" t="s">
        <v>307</v>
      </c>
      <c r="P2444" t="s">
        <v>307</v>
      </c>
      <c r="Q2444" t="s">
        <v>307</v>
      </c>
      <c r="R2444" t="s">
        <v>307</v>
      </c>
      <c r="S2444" t="s">
        <v>307</v>
      </c>
      <c r="T2444" t="s">
        <v>307</v>
      </c>
      <c r="U2444" t="s">
        <v>307</v>
      </c>
      <c r="V2444" t="s">
        <v>307</v>
      </c>
      <c r="W2444" t="s">
        <v>307</v>
      </c>
      <c r="X2444" t="s">
        <v>307</v>
      </c>
      <c r="Y2444" t="s">
        <v>307</v>
      </c>
      <c r="Z2444" t="s">
        <v>307</v>
      </c>
    </row>
    <row r="2445" spans="1:45" x14ac:dyDescent="0.25">
      <c r="A2445">
        <v>323</v>
      </c>
      <c r="B2445" t="s">
        <v>190</v>
      </c>
      <c r="C2445" t="s">
        <v>459</v>
      </c>
      <c r="D2445" t="s">
        <v>48</v>
      </c>
      <c r="E2445" t="s">
        <v>307</v>
      </c>
      <c r="F2445" t="s">
        <v>307</v>
      </c>
      <c r="G2445" t="s">
        <v>307</v>
      </c>
      <c r="H2445" t="s">
        <v>307</v>
      </c>
      <c r="I2445" t="s">
        <v>307</v>
      </c>
      <c r="J2445" t="s">
        <v>307</v>
      </c>
      <c r="K2445" t="s">
        <v>307</v>
      </c>
      <c r="L2445" t="s">
        <v>307</v>
      </c>
      <c r="M2445" t="s">
        <v>307</v>
      </c>
      <c r="N2445" t="s">
        <v>307</v>
      </c>
      <c r="O2445" t="s">
        <v>307</v>
      </c>
      <c r="P2445" t="s">
        <v>307</v>
      </c>
      <c r="Q2445" t="s">
        <v>307</v>
      </c>
    </row>
    <row r="2446" spans="1:45" x14ac:dyDescent="0.25">
      <c r="A2446">
        <v>323</v>
      </c>
      <c r="B2446" t="s">
        <v>190</v>
      </c>
      <c r="C2446" t="s">
        <v>304</v>
      </c>
      <c r="D2446" t="s">
        <v>48</v>
      </c>
      <c r="E2446" t="s">
        <v>307</v>
      </c>
      <c r="F2446" t="s">
        <v>307</v>
      </c>
      <c r="G2446" t="s">
        <v>307</v>
      </c>
      <c r="H2446" t="s">
        <v>307</v>
      </c>
      <c r="I2446" t="s">
        <v>307</v>
      </c>
      <c r="J2446" t="s">
        <v>307</v>
      </c>
      <c r="K2446" t="s">
        <v>307</v>
      </c>
      <c r="L2446" t="s">
        <v>307</v>
      </c>
      <c r="M2446" t="s">
        <v>307</v>
      </c>
      <c r="N2446" t="s">
        <v>307</v>
      </c>
      <c r="O2446" t="s">
        <v>307</v>
      </c>
      <c r="P2446" t="s">
        <v>307</v>
      </c>
      <c r="Q2446" t="s">
        <v>307</v>
      </c>
    </row>
    <row r="2447" spans="1:45" x14ac:dyDescent="0.25">
      <c r="A2447">
        <v>323</v>
      </c>
      <c r="B2447" t="s">
        <v>190</v>
      </c>
      <c r="C2447" t="s">
        <v>433</v>
      </c>
      <c r="D2447" t="s">
        <v>48</v>
      </c>
      <c r="E2447" t="s">
        <v>307</v>
      </c>
      <c r="F2447" t="s">
        <v>307</v>
      </c>
      <c r="G2447" t="s">
        <v>307</v>
      </c>
      <c r="H2447" t="s">
        <v>307</v>
      </c>
      <c r="I2447" t="s">
        <v>307</v>
      </c>
      <c r="J2447" t="s">
        <v>307</v>
      </c>
      <c r="K2447" t="s">
        <v>307</v>
      </c>
      <c r="L2447" t="s">
        <v>307</v>
      </c>
      <c r="M2447" t="s">
        <v>307</v>
      </c>
      <c r="N2447" t="s">
        <v>307</v>
      </c>
      <c r="O2447" t="s">
        <v>307</v>
      </c>
      <c r="P2447" t="s">
        <v>307</v>
      </c>
      <c r="Q2447" t="s">
        <v>307</v>
      </c>
    </row>
    <row r="2448" spans="1:45" x14ac:dyDescent="0.25">
      <c r="A2448">
        <v>323</v>
      </c>
      <c r="B2448" t="s">
        <v>190</v>
      </c>
      <c r="C2448" t="s">
        <v>305</v>
      </c>
      <c r="D2448" t="s">
        <v>48</v>
      </c>
      <c r="E2448" t="s">
        <v>307</v>
      </c>
      <c r="F2448" t="s">
        <v>307</v>
      </c>
      <c r="G2448" t="s">
        <v>307</v>
      </c>
      <c r="H2448" t="s">
        <v>307</v>
      </c>
      <c r="I2448" t="s">
        <v>307</v>
      </c>
      <c r="J2448" t="s">
        <v>307</v>
      </c>
      <c r="K2448" t="s">
        <v>307</v>
      </c>
      <c r="L2448" t="s">
        <v>307</v>
      </c>
      <c r="M2448" t="s">
        <v>307</v>
      </c>
      <c r="N2448" t="s">
        <v>307</v>
      </c>
      <c r="O2448" t="s">
        <v>307</v>
      </c>
      <c r="P2448" t="s">
        <v>307</v>
      </c>
      <c r="Q2448" t="s">
        <v>307</v>
      </c>
    </row>
    <row r="2449" spans="1:45" x14ac:dyDescent="0.25">
      <c r="A2449">
        <v>323</v>
      </c>
      <c r="B2449" t="s">
        <v>190</v>
      </c>
      <c r="C2449" t="s">
        <v>306</v>
      </c>
      <c r="D2449" t="s">
        <v>48</v>
      </c>
      <c r="E2449" t="s">
        <v>307</v>
      </c>
      <c r="F2449" t="s">
        <v>307</v>
      </c>
      <c r="G2449" t="s">
        <v>307</v>
      </c>
      <c r="H2449" t="s">
        <v>307</v>
      </c>
      <c r="I2449" t="s">
        <v>307</v>
      </c>
      <c r="J2449" t="s">
        <v>307</v>
      </c>
      <c r="K2449" t="s">
        <v>307</v>
      </c>
      <c r="L2449" t="s">
        <v>307</v>
      </c>
      <c r="M2449" t="s">
        <v>307</v>
      </c>
      <c r="N2449" t="s">
        <v>307</v>
      </c>
      <c r="O2449" t="s">
        <v>307</v>
      </c>
      <c r="P2449" t="s">
        <v>307</v>
      </c>
      <c r="Q2449" t="s">
        <v>307</v>
      </c>
    </row>
    <row r="2450" spans="1:45" x14ac:dyDescent="0.25">
      <c r="A2450">
        <v>323</v>
      </c>
      <c r="B2450" t="s">
        <v>190</v>
      </c>
      <c r="C2450" t="s">
        <v>44</v>
      </c>
      <c r="D2450" t="s">
        <v>54</v>
      </c>
      <c r="E2450" t="s">
        <v>307</v>
      </c>
      <c r="F2450" t="s">
        <v>307</v>
      </c>
      <c r="G2450" t="s">
        <v>307</v>
      </c>
      <c r="H2450" t="s">
        <v>307</v>
      </c>
      <c r="I2450" t="s">
        <v>307</v>
      </c>
      <c r="J2450" t="s">
        <v>307</v>
      </c>
      <c r="K2450" t="s">
        <v>307</v>
      </c>
      <c r="L2450" t="s">
        <v>307</v>
      </c>
      <c r="M2450" t="s">
        <v>307</v>
      </c>
      <c r="N2450" t="s">
        <v>307</v>
      </c>
      <c r="O2450" t="s">
        <v>307</v>
      </c>
      <c r="P2450" t="s">
        <v>307</v>
      </c>
      <c r="Q2450" t="s">
        <v>307</v>
      </c>
      <c r="R2450" t="s">
        <v>307</v>
      </c>
      <c r="S2450" t="s">
        <v>307</v>
      </c>
      <c r="T2450" t="s">
        <v>307</v>
      </c>
      <c r="U2450" t="s">
        <v>307</v>
      </c>
      <c r="V2450" t="s">
        <v>307</v>
      </c>
      <c r="W2450" t="s">
        <v>307</v>
      </c>
    </row>
    <row r="2451" spans="1:45" x14ac:dyDescent="0.25">
      <c r="A2451">
        <v>323</v>
      </c>
      <c r="B2451" t="s">
        <v>190</v>
      </c>
      <c r="C2451" t="s">
        <v>44</v>
      </c>
      <c r="D2451" t="s">
        <v>55</v>
      </c>
      <c r="E2451" t="s">
        <v>307</v>
      </c>
      <c r="F2451" t="s">
        <v>307</v>
      </c>
      <c r="G2451" t="s">
        <v>307</v>
      </c>
      <c r="H2451" t="s">
        <v>307</v>
      </c>
      <c r="I2451" t="s">
        <v>307</v>
      </c>
      <c r="J2451" t="s">
        <v>307</v>
      </c>
      <c r="K2451" t="s">
        <v>307</v>
      </c>
      <c r="L2451" t="s">
        <v>307</v>
      </c>
      <c r="M2451" t="s">
        <v>307</v>
      </c>
      <c r="N2451" t="s">
        <v>307</v>
      </c>
      <c r="O2451" t="s">
        <v>307</v>
      </c>
      <c r="P2451" t="s">
        <v>307</v>
      </c>
      <c r="Q2451" t="s">
        <v>307</v>
      </c>
      <c r="R2451" t="s">
        <v>307</v>
      </c>
      <c r="S2451" t="s">
        <v>307</v>
      </c>
      <c r="T2451" t="s">
        <v>307</v>
      </c>
      <c r="U2451" t="s">
        <v>307</v>
      </c>
      <c r="V2451" t="s">
        <v>307</v>
      </c>
      <c r="W2451" t="s">
        <v>307</v>
      </c>
    </row>
    <row r="2452" spans="1:45" x14ac:dyDescent="0.25">
      <c r="A2452">
        <v>323</v>
      </c>
      <c r="B2452" t="s">
        <v>190</v>
      </c>
      <c r="C2452" t="s">
        <v>44</v>
      </c>
      <c r="D2452" t="s">
        <v>56</v>
      </c>
      <c r="E2452" t="s">
        <v>307</v>
      </c>
      <c r="F2452" t="s">
        <v>307</v>
      </c>
      <c r="G2452" t="s">
        <v>307</v>
      </c>
      <c r="H2452" t="s">
        <v>307</v>
      </c>
      <c r="I2452" t="s">
        <v>307</v>
      </c>
      <c r="J2452" t="s">
        <v>307</v>
      </c>
      <c r="K2452" t="s">
        <v>307</v>
      </c>
      <c r="L2452" t="s">
        <v>307</v>
      </c>
      <c r="M2452" t="s">
        <v>307</v>
      </c>
      <c r="N2452" t="s">
        <v>307</v>
      </c>
      <c r="O2452" t="s">
        <v>307</v>
      </c>
      <c r="P2452" t="s">
        <v>307</v>
      </c>
      <c r="Q2452" t="s">
        <v>307</v>
      </c>
      <c r="R2452" t="s">
        <v>307</v>
      </c>
      <c r="S2452" t="s">
        <v>307</v>
      </c>
      <c r="T2452" t="s">
        <v>307</v>
      </c>
      <c r="U2452" t="s">
        <v>307</v>
      </c>
      <c r="V2452" t="s">
        <v>307</v>
      </c>
      <c r="W2452" t="s">
        <v>307</v>
      </c>
    </row>
    <row r="2453" spans="1:45" x14ac:dyDescent="0.25">
      <c r="A2453">
        <v>323</v>
      </c>
      <c r="B2453" t="s">
        <v>190</v>
      </c>
      <c r="C2453" t="s">
        <v>44</v>
      </c>
      <c r="D2453" t="s">
        <v>57</v>
      </c>
      <c r="E2453" t="s">
        <v>307</v>
      </c>
      <c r="F2453" t="s">
        <v>307</v>
      </c>
      <c r="G2453" t="s">
        <v>307</v>
      </c>
      <c r="H2453" t="s">
        <v>307</v>
      </c>
      <c r="I2453" t="s">
        <v>307</v>
      </c>
      <c r="J2453" t="s">
        <v>307</v>
      </c>
      <c r="K2453" t="s">
        <v>307</v>
      </c>
      <c r="L2453" t="s">
        <v>307</v>
      </c>
      <c r="M2453" t="s">
        <v>307</v>
      </c>
      <c r="N2453" t="s">
        <v>307</v>
      </c>
      <c r="O2453" t="s">
        <v>307</v>
      </c>
      <c r="P2453" t="s">
        <v>307</v>
      </c>
      <c r="Q2453" t="s">
        <v>307</v>
      </c>
      <c r="R2453" t="s">
        <v>307</v>
      </c>
      <c r="S2453" t="s">
        <v>307</v>
      </c>
      <c r="T2453" t="s">
        <v>307</v>
      </c>
      <c r="U2453" t="s">
        <v>307</v>
      </c>
      <c r="V2453" t="s">
        <v>307</v>
      </c>
      <c r="W2453" t="s">
        <v>307</v>
      </c>
    </row>
    <row r="2454" spans="1:45" x14ac:dyDescent="0.25">
      <c r="A2454">
        <v>323</v>
      </c>
      <c r="B2454" t="s">
        <v>190</v>
      </c>
      <c r="C2454" t="s">
        <v>44</v>
      </c>
      <c r="D2454" t="s">
        <v>58</v>
      </c>
      <c r="E2454" t="s">
        <v>307</v>
      </c>
      <c r="F2454" t="s">
        <v>307</v>
      </c>
      <c r="G2454" t="s">
        <v>307</v>
      </c>
      <c r="H2454" t="s">
        <v>307</v>
      </c>
      <c r="I2454" t="s">
        <v>307</v>
      </c>
      <c r="J2454" t="s">
        <v>307</v>
      </c>
      <c r="K2454" t="s">
        <v>307</v>
      </c>
      <c r="L2454" t="s">
        <v>307</v>
      </c>
      <c r="M2454" t="s">
        <v>307</v>
      </c>
      <c r="N2454" t="s">
        <v>307</v>
      </c>
      <c r="O2454" t="s">
        <v>307</v>
      </c>
      <c r="P2454" t="s">
        <v>307</v>
      </c>
      <c r="Q2454" t="s">
        <v>307</v>
      </c>
      <c r="R2454" t="s">
        <v>307</v>
      </c>
      <c r="S2454" t="s">
        <v>307</v>
      </c>
      <c r="T2454" t="s">
        <v>307</v>
      </c>
      <c r="U2454" t="s">
        <v>307</v>
      </c>
      <c r="V2454" t="s">
        <v>307</v>
      </c>
      <c r="W2454" t="s">
        <v>307</v>
      </c>
    </row>
    <row r="2455" spans="1:45" x14ac:dyDescent="0.25">
      <c r="A2455">
        <v>323</v>
      </c>
      <c r="B2455" t="s">
        <v>190</v>
      </c>
      <c r="C2455" t="s">
        <v>44</v>
      </c>
      <c r="D2455" t="s">
        <v>59</v>
      </c>
      <c r="E2455" t="s">
        <v>307</v>
      </c>
      <c r="F2455" t="s">
        <v>307</v>
      </c>
      <c r="G2455" t="s">
        <v>307</v>
      </c>
      <c r="H2455" t="s">
        <v>307</v>
      </c>
      <c r="I2455" t="s">
        <v>307</v>
      </c>
      <c r="J2455" t="s">
        <v>307</v>
      </c>
      <c r="K2455" t="s">
        <v>307</v>
      </c>
      <c r="L2455" t="s">
        <v>307</v>
      </c>
      <c r="M2455" t="s">
        <v>307</v>
      </c>
      <c r="N2455" t="s">
        <v>307</v>
      </c>
      <c r="O2455" t="s">
        <v>307</v>
      </c>
      <c r="P2455" t="s">
        <v>307</v>
      </c>
      <c r="Q2455" t="s">
        <v>307</v>
      </c>
      <c r="R2455" t="s">
        <v>307</v>
      </c>
      <c r="S2455" t="s">
        <v>307</v>
      </c>
      <c r="T2455" t="s">
        <v>307</v>
      </c>
      <c r="U2455" t="s">
        <v>307</v>
      </c>
      <c r="V2455" t="s">
        <v>307</v>
      </c>
      <c r="W2455" t="s">
        <v>307</v>
      </c>
    </row>
    <row r="2456" spans="1:45" x14ac:dyDescent="0.25">
      <c r="A2456">
        <v>323</v>
      </c>
      <c r="B2456" t="s">
        <v>190</v>
      </c>
      <c r="C2456" t="s">
        <v>44</v>
      </c>
      <c r="D2456" t="s">
        <v>60</v>
      </c>
      <c r="E2456" t="s">
        <v>307</v>
      </c>
      <c r="F2456" t="s">
        <v>307</v>
      </c>
      <c r="G2456" t="s">
        <v>307</v>
      </c>
      <c r="H2456" t="s">
        <v>307</v>
      </c>
      <c r="I2456" t="s">
        <v>307</v>
      </c>
      <c r="J2456" t="s">
        <v>307</v>
      </c>
      <c r="K2456" t="s">
        <v>307</v>
      </c>
      <c r="L2456" t="s">
        <v>307</v>
      </c>
      <c r="M2456" t="s">
        <v>307</v>
      </c>
      <c r="N2456" t="s">
        <v>307</v>
      </c>
      <c r="O2456" t="s">
        <v>307</v>
      </c>
      <c r="P2456" t="s">
        <v>307</v>
      </c>
      <c r="Q2456" t="s">
        <v>307</v>
      </c>
      <c r="R2456" t="s">
        <v>307</v>
      </c>
      <c r="S2456" t="s">
        <v>307</v>
      </c>
      <c r="T2456" t="s">
        <v>307</v>
      </c>
      <c r="U2456" t="s">
        <v>307</v>
      </c>
      <c r="V2456" t="s">
        <v>307</v>
      </c>
      <c r="W2456" t="s">
        <v>307</v>
      </c>
    </row>
    <row r="2457" spans="1:45" x14ac:dyDescent="0.25">
      <c r="A2457">
        <v>323</v>
      </c>
      <c r="B2457" t="s">
        <v>190</v>
      </c>
      <c r="C2457" t="s">
        <v>44</v>
      </c>
      <c r="D2457" t="s">
        <v>61</v>
      </c>
      <c r="E2457" t="s">
        <v>307</v>
      </c>
      <c r="F2457" t="s">
        <v>307</v>
      </c>
      <c r="G2457" t="s">
        <v>307</v>
      </c>
      <c r="H2457" t="s">
        <v>307</v>
      </c>
      <c r="I2457" t="s">
        <v>307</v>
      </c>
      <c r="J2457" t="s">
        <v>307</v>
      </c>
      <c r="K2457" t="s">
        <v>307</v>
      </c>
      <c r="L2457" t="s">
        <v>307</v>
      </c>
      <c r="M2457" t="s">
        <v>307</v>
      </c>
      <c r="N2457" t="s">
        <v>307</v>
      </c>
      <c r="O2457" t="s">
        <v>307</v>
      </c>
      <c r="P2457" t="s">
        <v>307</v>
      </c>
      <c r="Q2457" t="s">
        <v>307</v>
      </c>
      <c r="R2457" t="s">
        <v>307</v>
      </c>
      <c r="S2457" t="s">
        <v>307</v>
      </c>
      <c r="T2457" t="s">
        <v>307</v>
      </c>
      <c r="U2457" t="s">
        <v>307</v>
      </c>
      <c r="V2457" t="s">
        <v>307</v>
      </c>
      <c r="W2457" t="s">
        <v>307</v>
      </c>
    </row>
    <row r="2458" spans="1:45" x14ac:dyDescent="0.25">
      <c r="A2458">
        <v>323</v>
      </c>
      <c r="B2458" t="s">
        <v>190</v>
      </c>
      <c r="C2458" t="s">
        <v>44</v>
      </c>
      <c r="D2458" t="s">
        <v>62</v>
      </c>
      <c r="E2458" t="s">
        <v>307</v>
      </c>
      <c r="F2458" t="s">
        <v>307</v>
      </c>
      <c r="G2458" t="s">
        <v>307</v>
      </c>
      <c r="H2458" t="s">
        <v>307</v>
      </c>
      <c r="I2458" t="s">
        <v>307</v>
      </c>
      <c r="J2458" t="s">
        <v>307</v>
      </c>
      <c r="K2458" t="s">
        <v>307</v>
      </c>
      <c r="L2458" t="s">
        <v>307</v>
      </c>
      <c r="M2458" t="s">
        <v>307</v>
      </c>
      <c r="N2458" t="s">
        <v>307</v>
      </c>
      <c r="O2458" t="s">
        <v>307</v>
      </c>
      <c r="P2458" t="s">
        <v>307</v>
      </c>
      <c r="Q2458" t="s">
        <v>307</v>
      </c>
      <c r="R2458" t="s">
        <v>307</v>
      </c>
      <c r="S2458" t="s">
        <v>307</v>
      </c>
      <c r="T2458" t="s">
        <v>307</v>
      </c>
      <c r="U2458" t="s">
        <v>307</v>
      </c>
      <c r="V2458" t="s">
        <v>307</v>
      </c>
      <c r="W2458" t="s">
        <v>307</v>
      </c>
    </row>
    <row r="2459" spans="1:45" x14ac:dyDescent="0.25">
      <c r="A2459">
        <v>323</v>
      </c>
      <c r="B2459" t="s">
        <v>190</v>
      </c>
      <c r="C2459" t="s">
        <v>38</v>
      </c>
      <c r="D2459" t="s">
        <v>47</v>
      </c>
      <c r="E2459" t="s">
        <v>307</v>
      </c>
      <c r="F2459" t="s">
        <v>307</v>
      </c>
      <c r="G2459" t="s">
        <v>307</v>
      </c>
      <c r="H2459" t="s">
        <v>307</v>
      </c>
      <c r="I2459" t="s">
        <v>307</v>
      </c>
      <c r="J2459" t="s">
        <v>307</v>
      </c>
      <c r="K2459" t="s">
        <v>307</v>
      </c>
      <c r="L2459" t="s">
        <v>307</v>
      </c>
      <c r="M2459" t="s">
        <v>307</v>
      </c>
      <c r="N2459" t="s">
        <v>307</v>
      </c>
      <c r="O2459" t="s">
        <v>307</v>
      </c>
      <c r="P2459" t="s">
        <v>307</v>
      </c>
      <c r="Q2459" t="s">
        <v>307</v>
      </c>
      <c r="R2459" t="s">
        <v>307</v>
      </c>
      <c r="S2459" t="s">
        <v>307</v>
      </c>
      <c r="T2459" t="s">
        <v>307</v>
      </c>
      <c r="U2459" t="s">
        <v>307</v>
      </c>
      <c r="V2459" t="s">
        <v>307</v>
      </c>
      <c r="W2459" t="s">
        <v>307</v>
      </c>
      <c r="X2459" t="s">
        <v>307</v>
      </c>
      <c r="Y2459" t="s">
        <v>307</v>
      </c>
      <c r="Z2459" t="s">
        <v>307</v>
      </c>
      <c r="AA2459" t="s">
        <v>307</v>
      </c>
      <c r="AB2459" t="s">
        <v>307</v>
      </c>
      <c r="AC2459" t="s">
        <v>307</v>
      </c>
      <c r="AD2459" t="s">
        <v>307</v>
      </c>
      <c r="AE2459" t="s">
        <v>307</v>
      </c>
      <c r="AF2459" t="s">
        <v>307</v>
      </c>
      <c r="AG2459" t="s">
        <v>307</v>
      </c>
      <c r="AH2459" t="s">
        <v>307</v>
      </c>
      <c r="AI2459" t="s">
        <v>307</v>
      </c>
      <c r="AJ2459" t="s">
        <v>307</v>
      </c>
      <c r="AK2459" t="s">
        <v>307</v>
      </c>
      <c r="AL2459" t="s">
        <v>307</v>
      </c>
      <c r="AM2459" t="s">
        <v>307</v>
      </c>
      <c r="AN2459" t="s">
        <v>307</v>
      </c>
      <c r="AO2459" t="s">
        <v>307</v>
      </c>
      <c r="AP2459" t="s">
        <v>307</v>
      </c>
      <c r="AQ2459" t="s">
        <v>307</v>
      </c>
      <c r="AR2459" t="s">
        <v>307</v>
      </c>
      <c r="AS2459" t="s">
        <v>307</v>
      </c>
    </row>
    <row r="2460" spans="1:45" x14ac:dyDescent="0.25">
      <c r="A2460">
        <v>323</v>
      </c>
      <c r="B2460" t="s">
        <v>190</v>
      </c>
      <c r="C2460" t="s">
        <v>38</v>
      </c>
      <c r="D2460" t="s">
        <v>48</v>
      </c>
      <c r="E2460" t="s">
        <v>307</v>
      </c>
      <c r="F2460" t="s">
        <v>307</v>
      </c>
      <c r="G2460" t="s">
        <v>307</v>
      </c>
      <c r="H2460" t="s">
        <v>307</v>
      </c>
      <c r="I2460" t="s">
        <v>307</v>
      </c>
      <c r="J2460" t="s">
        <v>307</v>
      </c>
      <c r="K2460" t="s">
        <v>307</v>
      </c>
      <c r="L2460" t="s">
        <v>307</v>
      </c>
      <c r="M2460" t="s">
        <v>307</v>
      </c>
      <c r="N2460" t="s">
        <v>307</v>
      </c>
      <c r="O2460" t="s">
        <v>307</v>
      </c>
      <c r="P2460" t="s">
        <v>307</v>
      </c>
      <c r="Q2460" t="s">
        <v>307</v>
      </c>
      <c r="R2460" t="s">
        <v>307</v>
      </c>
      <c r="S2460" t="s">
        <v>307</v>
      </c>
      <c r="T2460" t="s">
        <v>307</v>
      </c>
      <c r="U2460" t="s">
        <v>307</v>
      </c>
      <c r="V2460" t="s">
        <v>307</v>
      </c>
      <c r="W2460" t="s">
        <v>307</v>
      </c>
      <c r="X2460" t="s">
        <v>307</v>
      </c>
      <c r="Y2460" t="s">
        <v>307</v>
      </c>
      <c r="Z2460" t="s">
        <v>307</v>
      </c>
      <c r="AA2460" t="s">
        <v>307</v>
      </c>
      <c r="AB2460" t="s">
        <v>307</v>
      </c>
      <c r="AC2460" t="s">
        <v>307</v>
      </c>
      <c r="AD2460" t="s">
        <v>307</v>
      </c>
      <c r="AE2460" t="s">
        <v>307</v>
      </c>
      <c r="AF2460" t="s">
        <v>307</v>
      </c>
      <c r="AG2460" t="s">
        <v>307</v>
      </c>
      <c r="AH2460" t="s">
        <v>307</v>
      </c>
      <c r="AI2460" t="s">
        <v>307</v>
      </c>
      <c r="AJ2460" t="s">
        <v>307</v>
      </c>
      <c r="AK2460" t="s">
        <v>307</v>
      </c>
      <c r="AL2460" t="s">
        <v>307</v>
      </c>
      <c r="AM2460" t="s">
        <v>307</v>
      </c>
      <c r="AN2460" t="s">
        <v>307</v>
      </c>
      <c r="AO2460" t="s">
        <v>307</v>
      </c>
      <c r="AP2460" t="s">
        <v>307</v>
      </c>
      <c r="AQ2460" t="s">
        <v>307</v>
      </c>
      <c r="AR2460" t="s">
        <v>307</v>
      </c>
      <c r="AS2460" t="s">
        <v>307</v>
      </c>
    </row>
    <row r="2461" spans="1:45" x14ac:dyDescent="0.25">
      <c r="A2461">
        <v>323</v>
      </c>
      <c r="B2461" t="s">
        <v>190</v>
      </c>
      <c r="C2461" t="s">
        <v>38</v>
      </c>
      <c r="D2461" t="s">
        <v>49</v>
      </c>
      <c r="E2461" t="s">
        <v>307</v>
      </c>
      <c r="F2461" t="s">
        <v>307</v>
      </c>
      <c r="G2461" t="s">
        <v>307</v>
      </c>
      <c r="H2461" t="s">
        <v>307</v>
      </c>
      <c r="I2461" t="s">
        <v>307</v>
      </c>
      <c r="J2461" t="s">
        <v>307</v>
      </c>
      <c r="K2461" t="s">
        <v>307</v>
      </c>
      <c r="L2461" t="s">
        <v>307</v>
      </c>
      <c r="M2461" t="s">
        <v>307</v>
      </c>
      <c r="N2461" t="s">
        <v>307</v>
      </c>
      <c r="O2461" t="s">
        <v>307</v>
      </c>
      <c r="P2461" t="s">
        <v>307</v>
      </c>
      <c r="Q2461" t="s">
        <v>307</v>
      </c>
      <c r="R2461" t="s">
        <v>307</v>
      </c>
      <c r="S2461" t="s">
        <v>307</v>
      </c>
      <c r="T2461" t="s">
        <v>307</v>
      </c>
      <c r="U2461" t="s">
        <v>307</v>
      </c>
      <c r="V2461" t="s">
        <v>307</v>
      </c>
      <c r="W2461" t="s">
        <v>307</v>
      </c>
      <c r="X2461" t="s">
        <v>307</v>
      </c>
      <c r="Y2461" t="s">
        <v>307</v>
      </c>
      <c r="Z2461" t="s">
        <v>307</v>
      </c>
      <c r="AA2461" t="s">
        <v>307</v>
      </c>
      <c r="AB2461" t="s">
        <v>307</v>
      </c>
      <c r="AC2461" t="s">
        <v>307</v>
      </c>
      <c r="AD2461" t="s">
        <v>307</v>
      </c>
      <c r="AE2461" t="s">
        <v>307</v>
      </c>
      <c r="AF2461" t="s">
        <v>307</v>
      </c>
      <c r="AG2461" t="s">
        <v>307</v>
      </c>
      <c r="AH2461" t="s">
        <v>307</v>
      </c>
      <c r="AI2461" t="s">
        <v>307</v>
      </c>
      <c r="AJ2461" t="s">
        <v>307</v>
      </c>
      <c r="AK2461" t="s">
        <v>307</v>
      </c>
      <c r="AL2461" t="s">
        <v>307</v>
      </c>
      <c r="AM2461" t="s">
        <v>307</v>
      </c>
      <c r="AN2461" t="s">
        <v>307</v>
      </c>
      <c r="AO2461" t="s">
        <v>307</v>
      </c>
      <c r="AP2461" t="s">
        <v>307</v>
      </c>
      <c r="AQ2461" t="s">
        <v>307</v>
      </c>
      <c r="AR2461" t="s">
        <v>307</v>
      </c>
      <c r="AS2461" t="s">
        <v>307</v>
      </c>
    </row>
    <row r="2462" spans="1:45" x14ac:dyDescent="0.25">
      <c r="A2462">
        <v>323</v>
      </c>
      <c r="B2462" t="s">
        <v>190</v>
      </c>
      <c r="C2462" t="s">
        <v>450</v>
      </c>
      <c r="D2462" t="s">
        <v>48</v>
      </c>
      <c r="E2462" t="s">
        <v>307</v>
      </c>
      <c r="F2462" t="s">
        <v>307</v>
      </c>
      <c r="G2462" t="s">
        <v>307</v>
      </c>
      <c r="H2462" t="s">
        <v>307</v>
      </c>
      <c r="I2462" t="s">
        <v>307</v>
      </c>
      <c r="J2462" t="s">
        <v>307</v>
      </c>
      <c r="K2462" t="s">
        <v>307</v>
      </c>
      <c r="L2462" t="s">
        <v>307</v>
      </c>
      <c r="M2462" t="s">
        <v>307</v>
      </c>
      <c r="N2462" t="s">
        <v>307</v>
      </c>
      <c r="O2462" t="s">
        <v>307</v>
      </c>
      <c r="P2462" t="s">
        <v>307</v>
      </c>
      <c r="Q2462" t="s">
        <v>307</v>
      </c>
      <c r="R2462" t="s">
        <v>307</v>
      </c>
    </row>
    <row r="2463" spans="1:45" x14ac:dyDescent="0.25">
      <c r="A2463">
        <v>323</v>
      </c>
      <c r="B2463" t="s">
        <v>190</v>
      </c>
      <c r="C2463" t="s">
        <v>449</v>
      </c>
      <c r="D2463" t="s">
        <v>48</v>
      </c>
      <c r="E2463" t="s">
        <v>307</v>
      </c>
      <c r="F2463" t="s">
        <v>307</v>
      </c>
      <c r="G2463" t="s">
        <v>307</v>
      </c>
      <c r="H2463" t="s">
        <v>307</v>
      </c>
      <c r="I2463" t="s">
        <v>307</v>
      </c>
      <c r="J2463" t="s">
        <v>307</v>
      </c>
      <c r="K2463" t="s">
        <v>307</v>
      </c>
      <c r="L2463" t="s">
        <v>307</v>
      </c>
      <c r="M2463" t="s">
        <v>307</v>
      </c>
      <c r="N2463" t="s">
        <v>307</v>
      </c>
      <c r="O2463" t="s">
        <v>307</v>
      </c>
      <c r="P2463" t="s">
        <v>307</v>
      </c>
      <c r="Q2463" t="s">
        <v>307</v>
      </c>
      <c r="R2463" t="s">
        <v>307</v>
      </c>
    </row>
    <row r="2464" spans="1:45" x14ac:dyDescent="0.25">
      <c r="A2464">
        <v>323</v>
      </c>
      <c r="B2464" t="s">
        <v>190</v>
      </c>
      <c r="C2464" t="s">
        <v>475</v>
      </c>
      <c r="D2464" t="s">
        <v>48</v>
      </c>
      <c r="E2464" t="s">
        <v>307</v>
      </c>
      <c r="F2464" t="s">
        <v>307</v>
      </c>
      <c r="G2464" t="s">
        <v>307</v>
      </c>
    </row>
    <row r="2465" spans="1:45" x14ac:dyDescent="0.25">
      <c r="A2465">
        <v>323</v>
      </c>
      <c r="B2465" t="s">
        <v>190</v>
      </c>
      <c r="C2465" t="s">
        <v>42</v>
      </c>
      <c r="D2465" t="s">
        <v>48</v>
      </c>
      <c r="E2465" t="s">
        <v>307</v>
      </c>
      <c r="F2465" t="s">
        <v>307</v>
      </c>
      <c r="G2465" t="s">
        <v>307</v>
      </c>
      <c r="H2465" t="s">
        <v>307</v>
      </c>
      <c r="I2465" t="s">
        <v>307</v>
      </c>
      <c r="J2465" t="s">
        <v>307</v>
      </c>
      <c r="K2465" t="s">
        <v>307</v>
      </c>
      <c r="L2465" t="s">
        <v>307</v>
      </c>
      <c r="M2465" t="s">
        <v>307</v>
      </c>
      <c r="N2465" t="s">
        <v>307</v>
      </c>
      <c r="O2465" t="s">
        <v>307</v>
      </c>
      <c r="P2465" t="s">
        <v>307</v>
      </c>
      <c r="Q2465" t="s">
        <v>307</v>
      </c>
      <c r="R2465" t="s">
        <v>307</v>
      </c>
      <c r="S2465" t="s">
        <v>307</v>
      </c>
      <c r="T2465" t="s">
        <v>307</v>
      </c>
      <c r="U2465" t="s">
        <v>307</v>
      </c>
      <c r="V2465" t="s">
        <v>307</v>
      </c>
      <c r="W2465" t="s">
        <v>307</v>
      </c>
      <c r="X2465" t="s">
        <v>307</v>
      </c>
      <c r="Y2465" t="s">
        <v>307</v>
      </c>
      <c r="Z2465" t="s">
        <v>307</v>
      </c>
    </row>
    <row r="2466" spans="1:45" x14ac:dyDescent="0.25">
      <c r="A2466">
        <v>324</v>
      </c>
      <c r="B2466" t="s">
        <v>191</v>
      </c>
      <c r="C2466" t="s">
        <v>43</v>
      </c>
      <c r="D2466" t="s">
        <v>54</v>
      </c>
      <c r="E2466" t="s">
        <v>307</v>
      </c>
      <c r="F2466" t="s">
        <v>307</v>
      </c>
      <c r="G2466" t="s">
        <v>307</v>
      </c>
      <c r="H2466" t="s">
        <v>307</v>
      </c>
      <c r="I2466" t="s">
        <v>307</v>
      </c>
      <c r="J2466" t="s">
        <v>307</v>
      </c>
      <c r="K2466" t="s">
        <v>307</v>
      </c>
      <c r="L2466" t="s">
        <v>307</v>
      </c>
      <c r="M2466" t="s">
        <v>307</v>
      </c>
      <c r="N2466" t="s">
        <v>307</v>
      </c>
      <c r="O2466" t="s">
        <v>307</v>
      </c>
      <c r="P2466" t="s">
        <v>307</v>
      </c>
      <c r="Q2466" t="s">
        <v>307</v>
      </c>
      <c r="R2466" t="s">
        <v>307</v>
      </c>
      <c r="S2466" t="s">
        <v>307</v>
      </c>
      <c r="T2466" t="s">
        <v>307</v>
      </c>
      <c r="U2466" t="s">
        <v>307</v>
      </c>
      <c r="V2466" t="s">
        <v>307</v>
      </c>
      <c r="W2466" t="s">
        <v>307</v>
      </c>
    </row>
    <row r="2467" spans="1:45" x14ac:dyDescent="0.25">
      <c r="A2467">
        <v>324</v>
      </c>
      <c r="B2467" t="s">
        <v>191</v>
      </c>
      <c r="C2467" t="s">
        <v>43</v>
      </c>
      <c r="D2467" t="s">
        <v>55</v>
      </c>
      <c r="E2467" t="s">
        <v>307</v>
      </c>
      <c r="F2467" t="s">
        <v>307</v>
      </c>
      <c r="G2467" t="s">
        <v>307</v>
      </c>
      <c r="H2467" t="s">
        <v>307</v>
      </c>
      <c r="I2467" t="s">
        <v>307</v>
      </c>
      <c r="J2467" t="s">
        <v>307</v>
      </c>
      <c r="K2467" t="s">
        <v>307</v>
      </c>
      <c r="L2467" t="s">
        <v>307</v>
      </c>
      <c r="M2467" t="s">
        <v>307</v>
      </c>
      <c r="N2467" t="s">
        <v>307</v>
      </c>
      <c r="O2467" t="s">
        <v>307</v>
      </c>
      <c r="P2467" t="s">
        <v>307</v>
      </c>
      <c r="Q2467" t="s">
        <v>307</v>
      </c>
      <c r="R2467" t="s">
        <v>307</v>
      </c>
      <c r="S2467" t="s">
        <v>307</v>
      </c>
      <c r="T2467" t="s">
        <v>307</v>
      </c>
      <c r="U2467" t="s">
        <v>307</v>
      </c>
      <c r="V2467" t="s">
        <v>307</v>
      </c>
      <c r="W2467" t="s">
        <v>307</v>
      </c>
    </row>
    <row r="2468" spans="1:45" x14ac:dyDescent="0.25">
      <c r="A2468">
        <v>324</v>
      </c>
      <c r="B2468" t="s">
        <v>191</v>
      </c>
      <c r="C2468" t="s">
        <v>43</v>
      </c>
      <c r="D2468" t="s">
        <v>56</v>
      </c>
      <c r="E2468" t="s">
        <v>307</v>
      </c>
      <c r="F2468" t="s">
        <v>307</v>
      </c>
      <c r="G2468" t="s">
        <v>307</v>
      </c>
      <c r="H2468" t="s">
        <v>307</v>
      </c>
      <c r="I2468" t="s">
        <v>307</v>
      </c>
      <c r="J2468" t="s">
        <v>307</v>
      </c>
      <c r="K2468" t="s">
        <v>307</v>
      </c>
      <c r="L2468" t="s">
        <v>307</v>
      </c>
      <c r="M2468" t="s">
        <v>307</v>
      </c>
      <c r="N2468" t="s">
        <v>307</v>
      </c>
      <c r="O2468" t="s">
        <v>307</v>
      </c>
      <c r="P2468" t="s">
        <v>307</v>
      </c>
      <c r="Q2468" t="s">
        <v>307</v>
      </c>
      <c r="R2468" t="s">
        <v>307</v>
      </c>
      <c r="S2468" t="s">
        <v>307</v>
      </c>
      <c r="T2468" t="s">
        <v>307</v>
      </c>
      <c r="U2468" t="s">
        <v>307</v>
      </c>
      <c r="V2468" t="s">
        <v>307</v>
      </c>
      <c r="W2468" t="s">
        <v>307</v>
      </c>
    </row>
    <row r="2469" spans="1:45" x14ac:dyDescent="0.25">
      <c r="A2469">
        <v>324</v>
      </c>
      <c r="B2469" t="s">
        <v>191</v>
      </c>
      <c r="C2469" t="s">
        <v>43</v>
      </c>
      <c r="D2469" t="s">
        <v>57</v>
      </c>
      <c r="E2469" t="s">
        <v>307</v>
      </c>
      <c r="F2469" t="s">
        <v>307</v>
      </c>
      <c r="G2469" t="s">
        <v>307</v>
      </c>
      <c r="H2469" t="s">
        <v>307</v>
      </c>
      <c r="I2469" t="s">
        <v>307</v>
      </c>
      <c r="J2469" t="s">
        <v>307</v>
      </c>
      <c r="K2469" t="s">
        <v>307</v>
      </c>
      <c r="L2469" t="s">
        <v>307</v>
      </c>
      <c r="M2469" t="s">
        <v>307</v>
      </c>
      <c r="N2469" t="s">
        <v>307</v>
      </c>
      <c r="O2469" t="s">
        <v>307</v>
      </c>
      <c r="P2469" t="s">
        <v>307</v>
      </c>
      <c r="Q2469" t="s">
        <v>307</v>
      </c>
      <c r="R2469" t="s">
        <v>307</v>
      </c>
      <c r="S2469" t="s">
        <v>307</v>
      </c>
      <c r="T2469" t="s">
        <v>307</v>
      </c>
      <c r="U2469" t="s">
        <v>307</v>
      </c>
      <c r="V2469" t="s">
        <v>307</v>
      </c>
      <c r="W2469" t="s">
        <v>307</v>
      </c>
    </row>
    <row r="2470" spans="1:45" x14ac:dyDescent="0.25">
      <c r="A2470">
        <v>324</v>
      </c>
      <c r="B2470" t="s">
        <v>191</v>
      </c>
      <c r="C2470" t="s">
        <v>43</v>
      </c>
      <c r="D2470" t="s">
        <v>58</v>
      </c>
      <c r="E2470" t="s">
        <v>307</v>
      </c>
      <c r="F2470" t="s">
        <v>307</v>
      </c>
      <c r="G2470" t="s">
        <v>307</v>
      </c>
      <c r="H2470" t="s">
        <v>307</v>
      </c>
      <c r="I2470" t="s">
        <v>307</v>
      </c>
      <c r="J2470" t="s">
        <v>307</v>
      </c>
      <c r="K2470" t="s">
        <v>307</v>
      </c>
      <c r="L2470" t="s">
        <v>307</v>
      </c>
      <c r="M2470" t="s">
        <v>307</v>
      </c>
      <c r="N2470" t="s">
        <v>307</v>
      </c>
      <c r="O2470" t="s">
        <v>307</v>
      </c>
      <c r="P2470" t="s">
        <v>307</v>
      </c>
      <c r="Q2470" t="s">
        <v>307</v>
      </c>
      <c r="R2470" t="s">
        <v>307</v>
      </c>
      <c r="S2470" t="s">
        <v>307</v>
      </c>
      <c r="T2470" t="s">
        <v>307</v>
      </c>
      <c r="U2470" t="s">
        <v>307</v>
      </c>
      <c r="V2470" t="s">
        <v>307</v>
      </c>
      <c r="W2470" t="s">
        <v>307</v>
      </c>
    </row>
    <row r="2471" spans="1:45" x14ac:dyDescent="0.25">
      <c r="A2471">
        <v>324</v>
      </c>
      <c r="B2471" t="s">
        <v>191</v>
      </c>
      <c r="C2471" t="s">
        <v>43</v>
      </c>
      <c r="D2471" t="s">
        <v>59</v>
      </c>
      <c r="E2471" t="s">
        <v>307</v>
      </c>
      <c r="F2471" t="s">
        <v>307</v>
      </c>
      <c r="G2471" t="s">
        <v>307</v>
      </c>
      <c r="H2471" t="s">
        <v>307</v>
      </c>
      <c r="I2471" t="s">
        <v>307</v>
      </c>
      <c r="J2471" t="s">
        <v>307</v>
      </c>
      <c r="K2471" t="s">
        <v>307</v>
      </c>
      <c r="L2471" t="s">
        <v>307</v>
      </c>
      <c r="M2471" t="s">
        <v>307</v>
      </c>
      <c r="N2471" t="s">
        <v>307</v>
      </c>
      <c r="O2471" t="s">
        <v>307</v>
      </c>
      <c r="P2471" t="s">
        <v>307</v>
      </c>
      <c r="Q2471" t="s">
        <v>307</v>
      </c>
      <c r="R2471" t="s">
        <v>307</v>
      </c>
      <c r="S2471" t="s">
        <v>307</v>
      </c>
      <c r="T2471" t="s">
        <v>307</v>
      </c>
      <c r="U2471" t="s">
        <v>307</v>
      </c>
      <c r="V2471" t="s">
        <v>307</v>
      </c>
      <c r="W2471" t="s">
        <v>307</v>
      </c>
    </row>
    <row r="2472" spans="1:45" x14ac:dyDescent="0.25">
      <c r="A2472">
        <v>324</v>
      </c>
      <c r="B2472" t="s">
        <v>191</v>
      </c>
      <c r="C2472" t="s">
        <v>43</v>
      </c>
      <c r="D2472" t="s">
        <v>60</v>
      </c>
      <c r="E2472" t="s">
        <v>307</v>
      </c>
      <c r="F2472" t="s">
        <v>307</v>
      </c>
      <c r="G2472" t="s">
        <v>307</v>
      </c>
      <c r="H2472" t="s">
        <v>307</v>
      </c>
      <c r="I2472" t="s">
        <v>307</v>
      </c>
      <c r="J2472" t="s">
        <v>307</v>
      </c>
      <c r="K2472" t="s">
        <v>307</v>
      </c>
      <c r="L2472" t="s">
        <v>307</v>
      </c>
      <c r="M2472" t="s">
        <v>307</v>
      </c>
      <c r="N2472" t="s">
        <v>307</v>
      </c>
      <c r="O2472" t="s">
        <v>307</v>
      </c>
      <c r="P2472" t="s">
        <v>307</v>
      </c>
      <c r="Q2472" t="s">
        <v>307</v>
      </c>
      <c r="R2472" t="s">
        <v>307</v>
      </c>
      <c r="S2472" t="s">
        <v>307</v>
      </c>
      <c r="T2472" t="s">
        <v>307</v>
      </c>
      <c r="U2472" t="s">
        <v>307</v>
      </c>
      <c r="V2472" t="s">
        <v>307</v>
      </c>
      <c r="W2472" t="s">
        <v>307</v>
      </c>
    </row>
    <row r="2473" spans="1:45" x14ac:dyDescent="0.25">
      <c r="A2473">
        <v>324</v>
      </c>
      <c r="B2473" t="s">
        <v>191</v>
      </c>
      <c r="C2473" t="s">
        <v>43</v>
      </c>
      <c r="D2473" t="s">
        <v>61</v>
      </c>
      <c r="E2473" t="s">
        <v>307</v>
      </c>
      <c r="F2473" t="s">
        <v>307</v>
      </c>
      <c r="G2473" t="s">
        <v>307</v>
      </c>
      <c r="H2473" t="s">
        <v>307</v>
      </c>
      <c r="I2473" t="s">
        <v>307</v>
      </c>
      <c r="J2473" t="s">
        <v>307</v>
      </c>
      <c r="K2473" t="s">
        <v>307</v>
      </c>
      <c r="L2473" t="s">
        <v>307</v>
      </c>
      <c r="M2473" t="s">
        <v>307</v>
      </c>
      <c r="N2473" t="s">
        <v>307</v>
      </c>
      <c r="O2473" t="s">
        <v>307</v>
      </c>
      <c r="P2473" t="s">
        <v>307</v>
      </c>
      <c r="Q2473" t="s">
        <v>307</v>
      </c>
      <c r="R2473" t="s">
        <v>307</v>
      </c>
      <c r="S2473" t="s">
        <v>307</v>
      </c>
      <c r="T2473" t="s">
        <v>307</v>
      </c>
      <c r="U2473" t="s">
        <v>307</v>
      </c>
      <c r="V2473" t="s">
        <v>307</v>
      </c>
      <c r="W2473" t="s">
        <v>307</v>
      </c>
    </row>
    <row r="2474" spans="1:45" x14ac:dyDescent="0.25">
      <c r="A2474">
        <v>324</v>
      </c>
      <c r="B2474" t="s">
        <v>191</v>
      </c>
      <c r="C2474" t="s">
        <v>43</v>
      </c>
      <c r="D2474" t="s">
        <v>62</v>
      </c>
      <c r="E2474" t="s">
        <v>307</v>
      </c>
      <c r="F2474" t="s">
        <v>307</v>
      </c>
      <c r="G2474" t="s">
        <v>307</v>
      </c>
      <c r="H2474" t="s">
        <v>307</v>
      </c>
      <c r="I2474" t="s">
        <v>307</v>
      </c>
      <c r="J2474" t="s">
        <v>307</v>
      </c>
      <c r="K2474" t="s">
        <v>307</v>
      </c>
      <c r="L2474" t="s">
        <v>307</v>
      </c>
      <c r="M2474" t="s">
        <v>307</v>
      </c>
      <c r="N2474" t="s">
        <v>307</v>
      </c>
      <c r="O2474" t="s">
        <v>307</v>
      </c>
      <c r="P2474" t="s">
        <v>307</v>
      </c>
      <c r="Q2474" t="s">
        <v>307</v>
      </c>
      <c r="R2474" t="s">
        <v>307</v>
      </c>
      <c r="S2474" t="s">
        <v>307</v>
      </c>
      <c r="T2474" t="s">
        <v>307</v>
      </c>
      <c r="U2474" t="s">
        <v>307</v>
      </c>
      <c r="V2474" t="s">
        <v>307</v>
      </c>
      <c r="W2474" t="s">
        <v>307</v>
      </c>
    </row>
    <row r="2475" spans="1:45" x14ac:dyDescent="0.25">
      <c r="A2475">
        <v>324</v>
      </c>
      <c r="B2475" t="s">
        <v>191</v>
      </c>
      <c r="C2475" t="s">
        <v>36</v>
      </c>
      <c r="D2475" t="s">
        <v>47</v>
      </c>
      <c r="E2475" t="s">
        <v>307</v>
      </c>
      <c r="F2475" t="s">
        <v>307</v>
      </c>
      <c r="G2475" t="s">
        <v>307</v>
      </c>
      <c r="H2475" t="s">
        <v>307</v>
      </c>
      <c r="I2475" t="s">
        <v>307</v>
      </c>
      <c r="J2475" t="s">
        <v>307</v>
      </c>
      <c r="K2475" t="s">
        <v>307</v>
      </c>
      <c r="L2475" t="s">
        <v>307</v>
      </c>
      <c r="M2475" t="s">
        <v>307</v>
      </c>
      <c r="N2475" t="s">
        <v>307</v>
      </c>
      <c r="O2475" t="s">
        <v>307</v>
      </c>
      <c r="P2475" t="s">
        <v>307</v>
      </c>
      <c r="Q2475" t="s">
        <v>307</v>
      </c>
      <c r="R2475" t="s">
        <v>307</v>
      </c>
      <c r="S2475" t="s">
        <v>307</v>
      </c>
      <c r="T2475" t="s">
        <v>307</v>
      </c>
      <c r="U2475" t="s">
        <v>307</v>
      </c>
      <c r="V2475" t="s">
        <v>307</v>
      </c>
      <c r="W2475" t="s">
        <v>307</v>
      </c>
      <c r="X2475" t="s">
        <v>307</v>
      </c>
      <c r="Y2475" t="s">
        <v>307</v>
      </c>
      <c r="Z2475" t="s">
        <v>307</v>
      </c>
      <c r="AA2475" t="s">
        <v>307</v>
      </c>
      <c r="AB2475" t="s">
        <v>307</v>
      </c>
      <c r="AC2475" t="s">
        <v>307</v>
      </c>
      <c r="AD2475" t="s">
        <v>307</v>
      </c>
      <c r="AE2475" t="s">
        <v>307</v>
      </c>
      <c r="AF2475" t="s">
        <v>307</v>
      </c>
      <c r="AG2475" t="s">
        <v>307</v>
      </c>
      <c r="AH2475" t="s">
        <v>307</v>
      </c>
      <c r="AI2475" t="s">
        <v>307</v>
      </c>
      <c r="AJ2475" t="s">
        <v>307</v>
      </c>
      <c r="AK2475" t="s">
        <v>307</v>
      </c>
      <c r="AL2475" t="s">
        <v>307</v>
      </c>
      <c r="AM2475" t="s">
        <v>307</v>
      </c>
      <c r="AN2475" t="s">
        <v>307</v>
      </c>
      <c r="AO2475" t="s">
        <v>307</v>
      </c>
      <c r="AP2475" t="s">
        <v>307</v>
      </c>
      <c r="AQ2475" t="s">
        <v>307</v>
      </c>
      <c r="AR2475" t="s">
        <v>307</v>
      </c>
      <c r="AS2475" t="s">
        <v>307</v>
      </c>
    </row>
    <row r="2476" spans="1:45" x14ac:dyDescent="0.25">
      <c r="A2476">
        <v>324</v>
      </c>
      <c r="B2476" t="s">
        <v>191</v>
      </c>
      <c r="C2476" t="s">
        <v>36</v>
      </c>
      <c r="D2476" t="s">
        <v>48</v>
      </c>
      <c r="E2476" t="s">
        <v>307</v>
      </c>
      <c r="F2476" t="s">
        <v>307</v>
      </c>
      <c r="G2476" t="s">
        <v>307</v>
      </c>
      <c r="H2476" t="s">
        <v>307</v>
      </c>
      <c r="I2476" t="s">
        <v>307</v>
      </c>
      <c r="J2476" t="s">
        <v>307</v>
      </c>
      <c r="K2476" t="s">
        <v>307</v>
      </c>
      <c r="L2476" t="s">
        <v>307</v>
      </c>
      <c r="M2476" t="s">
        <v>307</v>
      </c>
      <c r="N2476" t="s">
        <v>307</v>
      </c>
      <c r="O2476" t="s">
        <v>307</v>
      </c>
      <c r="P2476" t="s">
        <v>307</v>
      </c>
      <c r="Q2476" t="s">
        <v>307</v>
      </c>
      <c r="R2476" t="s">
        <v>307</v>
      </c>
      <c r="S2476" t="s">
        <v>307</v>
      </c>
      <c r="T2476" t="s">
        <v>307</v>
      </c>
      <c r="U2476" t="s">
        <v>307</v>
      </c>
      <c r="V2476" t="s">
        <v>307</v>
      </c>
      <c r="W2476" t="s">
        <v>307</v>
      </c>
      <c r="X2476" t="s">
        <v>307</v>
      </c>
      <c r="Y2476" t="s">
        <v>307</v>
      </c>
      <c r="Z2476" t="s">
        <v>307</v>
      </c>
      <c r="AA2476" t="s">
        <v>307</v>
      </c>
      <c r="AB2476" t="s">
        <v>307</v>
      </c>
      <c r="AC2476" t="s">
        <v>307</v>
      </c>
      <c r="AD2476" t="s">
        <v>307</v>
      </c>
      <c r="AE2476" t="s">
        <v>307</v>
      </c>
      <c r="AF2476" t="s">
        <v>307</v>
      </c>
      <c r="AG2476" t="s">
        <v>307</v>
      </c>
      <c r="AH2476" t="s">
        <v>307</v>
      </c>
      <c r="AI2476" t="s">
        <v>307</v>
      </c>
      <c r="AJ2476" t="s">
        <v>307</v>
      </c>
      <c r="AK2476" t="s">
        <v>307</v>
      </c>
      <c r="AL2476" t="s">
        <v>307</v>
      </c>
      <c r="AM2476" t="s">
        <v>307</v>
      </c>
      <c r="AN2476" t="s">
        <v>307</v>
      </c>
      <c r="AO2476" t="s">
        <v>307</v>
      </c>
      <c r="AP2476" t="s">
        <v>307</v>
      </c>
      <c r="AQ2476" t="s">
        <v>307</v>
      </c>
      <c r="AR2476" t="s">
        <v>307</v>
      </c>
      <c r="AS2476" t="s">
        <v>307</v>
      </c>
    </row>
    <row r="2477" spans="1:45" x14ac:dyDescent="0.25">
      <c r="A2477">
        <v>324</v>
      </c>
      <c r="B2477" t="s">
        <v>191</v>
      </c>
      <c r="C2477" t="s">
        <v>36</v>
      </c>
      <c r="D2477" t="s">
        <v>49</v>
      </c>
      <c r="E2477" t="s">
        <v>307</v>
      </c>
      <c r="F2477" t="s">
        <v>307</v>
      </c>
      <c r="G2477" t="s">
        <v>307</v>
      </c>
      <c r="H2477" t="s">
        <v>307</v>
      </c>
      <c r="I2477" t="s">
        <v>307</v>
      </c>
      <c r="J2477" t="s">
        <v>307</v>
      </c>
      <c r="K2477" t="s">
        <v>307</v>
      </c>
      <c r="L2477" t="s">
        <v>307</v>
      </c>
      <c r="M2477" t="s">
        <v>307</v>
      </c>
      <c r="N2477" t="s">
        <v>307</v>
      </c>
      <c r="O2477" t="s">
        <v>307</v>
      </c>
      <c r="P2477" t="s">
        <v>307</v>
      </c>
      <c r="Q2477" t="s">
        <v>307</v>
      </c>
      <c r="R2477" t="s">
        <v>307</v>
      </c>
      <c r="S2477" t="s">
        <v>307</v>
      </c>
      <c r="T2477" t="s">
        <v>307</v>
      </c>
      <c r="U2477" t="s">
        <v>307</v>
      </c>
      <c r="V2477" t="s">
        <v>307</v>
      </c>
      <c r="W2477" t="s">
        <v>307</v>
      </c>
      <c r="X2477" t="s">
        <v>307</v>
      </c>
      <c r="Y2477" t="s">
        <v>307</v>
      </c>
      <c r="Z2477" t="s">
        <v>307</v>
      </c>
      <c r="AA2477" t="s">
        <v>307</v>
      </c>
      <c r="AB2477" t="s">
        <v>307</v>
      </c>
      <c r="AC2477" t="s">
        <v>307</v>
      </c>
      <c r="AD2477" t="s">
        <v>307</v>
      </c>
      <c r="AE2477" t="s">
        <v>307</v>
      </c>
      <c r="AF2477" t="s">
        <v>307</v>
      </c>
      <c r="AG2477" t="s">
        <v>307</v>
      </c>
      <c r="AH2477" t="s">
        <v>307</v>
      </c>
      <c r="AI2477" t="s">
        <v>307</v>
      </c>
      <c r="AJ2477" t="s">
        <v>307</v>
      </c>
      <c r="AK2477" t="s">
        <v>307</v>
      </c>
      <c r="AL2477" t="s">
        <v>307</v>
      </c>
      <c r="AM2477" t="s">
        <v>307</v>
      </c>
      <c r="AN2477" t="s">
        <v>307</v>
      </c>
      <c r="AO2477" t="s">
        <v>307</v>
      </c>
      <c r="AP2477" t="s">
        <v>307</v>
      </c>
      <c r="AQ2477" t="s">
        <v>307</v>
      </c>
      <c r="AR2477" t="s">
        <v>307</v>
      </c>
      <c r="AS2477" t="s">
        <v>307</v>
      </c>
    </row>
    <row r="2478" spans="1:45" x14ac:dyDescent="0.25">
      <c r="A2478">
        <v>324</v>
      </c>
      <c r="B2478" t="s">
        <v>191</v>
      </c>
      <c r="C2478" t="s">
        <v>37</v>
      </c>
      <c r="D2478" t="s">
        <v>47</v>
      </c>
      <c r="E2478" t="s">
        <v>307</v>
      </c>
      <c r="F2478" t="s">
        <v>307</v>
      </c>
      <c r="G2478" t="s">
        <v>307</v>
      </c>
      <c r="H2478" t="s">
        <v>307</v>
      </c>
      <c r="I2478" t="s">
        <v>307</v>
      </c>
      <c r="J2478" t="s">
        <v>307</v>
      </c>
      <c r="K2478" t="s">
        <v>307</v>
      </c>
      <c r="L2478" t="s">
        <v>307</v>
      </c>
      <c r="M2478" t="s">
        <v>307</v>
      </c>
      <c r="N2478" t="s">
        <v>307</v>
      </c>
      <c r="O2478" t="s">
        <v>307</v>
      </c>
      <c r="P2478" t="s">
        <v>307</v>
      </c>
      <c r="Q2478" t="s">
        <v>307</v>
      </c>
      <c r="R2478" t="s">
        <v>307</v>
      </c>
      <c r="S2478" t="s">
        <v>307</v>
      </c>
      <c r="T2478" t="s">
        <v>307</v>
      </c>
      <c r="U2478" t="s">
        <v>307</v>
      </c>
      <c r="V2478" t="s">
        <v>307</v>
      </c>
      <c r="W2478" t="s">
        <v>307</v>
      </c>
      <c r="X2478" t="s">
        <v>307</v>
      </c>
      <c r="Y2478" t="s">
        <v>307</v>
      </c>
      <c r="Z2478" t="s">
        <v>307</v>
      </c>
      <c r="AA2478" t="s">
        <v>307</v>
      </c>
      <c r="AB2478" t="s">
        <v>307</v>
      </c>
      <c r="AC2478" t="s">
        <v>307</v>
      </c>
      <c r="AD2478" t="s">
        <v>307</v>
      </c>
      <c r="AE2478" t="s">
        <v>307</v>
      </c>
      <c r="AF2478" t="s">
        <v>307</v>
      </c>
      <c r="AG2478" t="s">
        <v>307</v>
      </c>
      <c r="AH2478" t="s">
        <v>307</v>
      </c>
      <c r="AI2478" t="s">
        <v>307</v>
      </c>
      <c r="AJ2478" t="s">
        <v>307</v>
      </c>
      <c r="AK2478" t="s">
        <v>307</v>
      </c>
      <c r="AL2478" t="s">
        <v>307</v>
      </c>
      <c r="AM2478" t="s">
        <v>307</v>
      </c>
      <c r="AN2478" t="s">
        <v>307</v>
      </c>
      <c r="AO2478" t="s">
        <v>307</v>
      </c>
      <c r="AP2478" t="s">
        <v>307</v>
      </c>
      <c r="AQ2478" t="s">
        <v>307</v>
      </c>
      <c r="AR2478" t="s">
        <v>307</v>
      </c>
      <c r="AS2478" t="s">
        <v>307</v>
      </c>
    </row>
    <row r="2479" spans="1:45" x14ac:dyDescent="0.25">
      <c r="A2479">
        <v>324</v>
      </c>
      <c r="B2479" t="s">
        <v>191</v>
      </c>
      <c r="C2479" t="s">
        <v>37</v>
      </c>
      <c r="D2479" t="s">
        <v>48</v>
      </c>
      <c r="E2479" t="s">
        <v>307</v>
      </c>
      <c r="F2479" t="s">
        <v>307</v>
      </c>
      <c r="G2479" t="s">
        <v>307</v>
      </c>
      <c r="H2479" t="s">
        <v>307</v>
      </c>
      <c r="I2479" t="s">
        <v>307</v>
      </c>
      <c r="J2479" t="s">
        <v>307</v>
      </c>
      <c r="K2479" t="s">
        <v>307</v>
      </c>
      <c r="L2479" t="s">
        <v>307</v>
      </c>
      <c r="M2479" t="s">
        <v>307</v>
      </c>
      <c r="N2479" t="s">
        <v>307</v>
      </c>
      <c r="O2479" t="s">
        <v>307</v>
      </c>
      <c r="P2479" t="s">
        <v>307</v>
      </c>
      <c r="Q2479" t="s">
        <v>307</v>
      </c>
      <c r="R2479" t="s">
        <v>307</v>
      </c>
      <c r="S2479" t="s">
        <v>307</v>
      </c>
      <c r="T2479" t="s">
        <v>307</v>
      </c>
      <c r="U2479" t="s">
        <v>307</v>
      </c>
      <c r="V2479" t="s">
        <v>307</v>
      </c>
      <c r="W2479" t="s">
        <v>307</v>
      </c>
      <c r="X2479" t="s">
        <v>307</v>
      </c>
      <c r="Y2479" t="s">
        <v>307</v>
      </c>
      <c r="Z2479" t="s">
        <v>307</v>
      </c>
      <c r="AA2479" t="s">
        <v>307</v>
      </c>
      <c r="AB2479" t="s">
        <v>307</v>
      </c>
      <c r="AC2479" t="s">
        <v>307</v>
      </c>
      <c r="AD2479" t="s">
        <v>307</v>
      </c>
      <c r="AE2479" t="s">
        <v>307</v>
      </c>
      <c r="AF2479" t="s">
        <v>307</v>
      </c>
      <c r="AG2479" t="s">
        <v>307</v>
      </c>
      <c r="AH2479" t="s">
        <v>307</v>
      </c>
      <c r="AI2479" t="s">
        <v>307</v>
      </c>
      <c r="AJ2479" t="s">
        <v>307</v>
      </c>
      <c r="AK2479" t="s">
        <v>307</v>
      </c>
      <c r="AL2479" t="s">
        <v>307</v>
      </c>
      <c r="AM2479" t="s">
        <v>307</v>
      </c>
      <c r="AN2479" t="s">
        <v>307</v>
      </c>
      <c r="AO2479" t="s">
        <v>307</v>
      </c>
      <c r="AP2479" t="s">
        <v>307</v>
      </c>
      <c r="AQ2479" t="s">
        <v>307</v>
      </c>
      <c r="AR2479" t="s">
        <v>307</v>
      </c>
      <c r="AS2479" t="s">
        <v>307</v>
      </c>
    </row>
    <row r="2480" spans="1:45" x14ac:dyDescent="0.25">
      <c r="A2480">
        <v>324</v>
      </c>
      <c r="B2480" t="s">
        <v>191</v>
      </c>
      <c r="C2480" t="s">
        <v>37</v>
      </c>
      <c r="D2480" t="s">
        <v>49</v>
      </c>
      <c r="E2480" t="s">
        <v>307</v>
      </c>
      <c r="F2480" t="s">
        <v>307</v>
      </c>
      <c r="G2480" t="s">
        <v>307</v>
      </c>
      <c r="H2480" t="s">
        <v>307</v>
      </c>
      <c r="I2480" t="s">
        <v>307</v>
      </c>
      <c r="J2480" t="s">
        <v>307</v>
      </c>
      <c r="K2480" t="s">
        <v>307</v>
      </c>
      <c r="L2480" t="s">
        <v>307</v>
      </c>
      <c r="M2480" t="s">
        <v>307</v>
      </c>
      <c r="N2480" t="s">
        <v>307</v>
      </c>
      <c r="O2480" t="s">
        <v>307</v>
      </c>
      <c r="P2480" t="s">
        <v>307</v>
      </c>
      <c r="Q2480" t="s">
        <v>307</v>
      </c>
      <c r="R2480" t="s">
        <v>307</v>
      </c>
      <c r="S2480" t="s">
        <v>307</v>
      </c>
      <c r="T2480" t="s">
        <v>307</v>
      </c>
      <c r="U2480" t="s">
        <v>307</v>
      </c>
      <c r="V2480" t="s">
        <v>307</v>
      </c>
      <c r="W2480" t="s">
        <v>307</v>
      </c>
      <c r="X2480" t="s">
        <v>307</v>
      </c>
      <c r="Y2480" t="s">
        <v>307</v>
      </c>
      <c r="Z2480" t="s">
        <v>307</v>
      </c>
      <c r="AA2480" t="s">
        <v>307</v>
      </c>
      <c r="AB2480" t="s">
        <v>307</v>
      </c>
      <c r="AC2480" t="s">
        <v>307</v>
      </c>
      <c r="AD2480" t="s">
        <v>307</v>
      </c>
      <c r="AE2480" t="s">
        <v>307</v>
      </c>
      <c r="AF2480" t="s">
        <v>307</v>
      </c>
      <c r="AG2480" t="s">
        <v>307</v>
      </c>
      <c r="AH2480" t="s">
        <v>307</v>
      </c>
      <c r="AI2480" t="s">
        <v>307</v>
      </c>
      <c r="AJ2480" t="s">
        <v>307</v>
      </c>
      <c r="AK2480" t="s">
        <v>307</v>
      </c>
      <c r="AL2480" t="s">
        <v>307</v>
      </c>
      <c r="AM2480" t="s">
        <v>307</v>
      </c>
      <c r="AN2480" t="s">
        <v>307</v>
      </c>
      <c r="AO2480" t="s">
        <v>307</v>
      </c>
      <c r="AP2480" t="s">
        <v>307</v>
      </c>
      <c r="AQ2480" t="s">
        <v>307</v>
      </c>
      <c r="AR2480" t="s">
        <v>307</v>
      </c>
      <c r="AS2480" t="s">
        <v>307</v>
      </c>
    </row>
    <row r="2481" spans="1:42" x14ac:dyDescent="0.25">
      <c r="A2481">
        <v>324</v>
      </c>
      <c r="B2481" t="s">
        <v>191</v>
      </c>
      <c r="C2481" t="s">
        <v>45</v>
      </c>
      <c r="D2481" t="s">
        <v>63</v>
      </c>
      <c r="E2481" t="s">
        <v>307</v>
      </c>
      <c r="F2481" t="s">
        <v>307</v>
      </c>
      <c r="G2481" t="s">
        <v>307</v>
      </c>
      <c r="H2481" t="s">
        <v>307</v>
      </c>
      <c r="I2481" t="s">
        <v>307</v>
      </c>
      <c r="J2481" t="s">
        <v>307</v>
      </c>
      <c r="K2481" t="s">
        <v>307</v>
      </c>
      <c r="L2481" t="s">
        <v>307</v>
      </c>
      <c r="M2481" t="s">
        <v>307</v>
      </c>
      <c r="N2481" t="s">
        <v>307</v>
      </c>
      <c r="O2481" t="s">
        <v>307</v>
      </c>
      <c r="P2481" t="s">
        <v>307</v>
      </c>
      <c r="Q2481" t="s">
        <v>307</v>
      </c>
      <c r="R2481" t="s">
        <v>307</v>
      </c>
      <c r="S2481" t="s">
        <v>307</v>
      </c>
      <c r="T2481" t="s">
        <v>307</v>
      </c>
      <c r="U2481" t="s">
        <v>307</v>
      </c>
      <c r="V2481" t="s">
        <v>307</v>
      </c>
      <c r="W2481" t="s">
        <v>307</v>
      </c>
    </row>
    <row r="2482" spans="1:42" x14ac:dyDescent="0.25">
      <c r="A2482">
        <v>324</v>
      </c>
      <c r="B2482" t="s">
        <v>191</v>
      </c>
      <c r="C2482" t="s">
        <v>45</v>
      </c>
      <c r="D2482" t="s">
        <v>64</v>
      </c>
      <c r="E2482" t="s">
        <v>307</v>
      </c>
      <c r="F2482" t="s">
        <v>307</v>
      </c>
      <c r="G2482" t="s">
        <v>307</v>
      </c>
      <c r="H2482" t="s">
        <v>307</v>
      </c>
      <c r="I2482" t="s">
        <v>307</v>
      </c>
      <c r="J2482" t="s">
        <v>307</v>
      </c>
      <c r="K2482" t="s">
        <v>307</v>
      </c>
      <c r="L2482" t="s">
        <v>307</v>
      </c>
      <c r="M2482" t="s">
        <v>307</v>
      </c>
      <c r="N2482" t="s">
        <v>307</v>
      </c>
      <c r="O2482" t="s">
        <v>307</v>
      </c>
      <c r="P2482" t="s">
        <v>307</v>
      </c>
      <c r="Q2482" t="s">
        <v>307</v>
      </c>
      <c r="R2482" t="s">
        <v>307</v>
      </c>
      <c r="S2482" t="s">
        <v>307</v>
      </c>
      <c r="T2482" t="s">
        <v>307</v>
      </c>
      <c r="U2482" t="s">
        <v>307</v>
      </c>
      <c r="V2482" t="s">
        <v>307</v>
      </c>
      <c r="W2482" t="s">
        <v>307</v>
      </c>
    </row>
    <row r="2483" spans="1:42" x14ac:dyDescent="0.25">
      <c r="A2483">
        <v>324</v>
      </c>
      <c r="B2483" t="s">
        <v>191</v>
      </c>
      <c r="C2483" t="s">
        <v>40</v>
      </c>
      <c r="D2483" t="s">
        <v>52</v>
      </c>
      <c r="E2483" t="s">
        <v>307</v>
      </c>
      <c r="F2483" t="s">
        <v>307</v>
      </c>
      <c r="G2483" t="s">
        <v>307</v>
      </c>
      <c r="H2483" t="s">
        <v>307</v>
      </c>
      <c r="I2483" t="s">
        <v>307</v>
      </c>
      <c r="J2483" t="s">
        <v>307</v>
      </c>
      <c r="K2483" t="s">
        <v>307</v>
      </c>
      <c r="L2483" t="s">
        <v>307</v>
      </c>
      <c r="M2483" t="s">
        <v>307</v>
      </c>
      <c r="N2483" t="s">
        <v>307</v>
      </c>
      <c r="O2483" t="s">
        <v>307</v>
      </c>
      <c r="P2483" t="s">
        <v>307</v>
      </c>
      <c r="Q2483" t="s">
        <v>307</v>
      </c>
      <c r="R2483" t="s">
        <v>307</v>
      </c>
      <c r="S2483" t="s">
        <v>307</v>
      </c>
      <c r="T2483" t="s">
        <v>307</v>
      </c>
      <c r="U2483" t="s">
        <v>307</v>
      </c>
      <c r="V2483" t="s">
        <v>307</v>
      </c>
      <c r="W2483" t="s">
        <v>307</v>
      </c>
      <c r="X2483" t="s">
        <v>307</v>
      </c>
      <c r="Y2483" t="s">
        <v>307</v>
      </c>
      <c r="Z2483" t="s">
        <v>307</v>
      </c>
    </row>
    <row r="2484" spans="1:42" x14ac:dyDescent="0.25">
      <c r="A2484">
        <v>324</v>
      </c>
      <c r="B2484" t="s">
        <v>191</v>
      </c>
      <c r="C2484" t="s">
        <v>40</v>
      </c>
      <c r="D2484" t="s">
        <v>53</v>
      </c>
      <c r="E2484" t="s">
        <v>307</v>
      </c>
      <c r="F2484" t="s">
        <v>307</v>
      </c>
      <c r="G2484" t="s">
        <v>307</v>
      </c>
      <c r="H2484" t="s">
        <v>307</v>
      </c>
      <c r="I2484" t="s">
        <v>307</v>
      </c>
      <c r="J2484" t="s">
        <v>307</v>
      </c>
      <c r="K2484" t="s">
        <v>307</v>
      </c>
      <c r="L2484" t="s">
        <v>307</v>
      </c>
      <c r="M2484" t="s">
        <v>307</v>
      </c>
      <c r="N2484" t="s">
        <v>307</v>
      </c>
      <c r="O2484" t="s">
        <v>307</v>
      </c>
      <c r="P2484" t="s">
        <v>307</v>
      </c>
      <c r="Q2484" t="s">
        <v>307</v>
      </c>
      <c r="R2484" t="s">
        <v>307</v>
      </c>
      <c r="S2484" t="s">
        <v>307</v>
      </c>
      <c r="T2484" t="s">
        <v>307</v>
      </c>
      <c r="U2484" t="s">
        <v>307</v>
      </c>
      <c r="V2484" t="s">
        <v>307</v>
      </c>
      <c r="W2484" t="s">
        <v>307</v>
      </c>
      <c r="X2484" t="s">
        <v>307</v>
      </c>
      <c r="Y2484" t="s">
        <v>307</v>
      </c>
      <c r="Z2484" t="s">
        <v>307</v>
      </c>
    </row>
    <row r="2485" spans="1:42" x14ac:dyDescent="0.25">
      <c r="A2485">
        <v>324</v>
      </c>
      <c r="B2485" t="s">
        <v>191</v>
      </c>
      <c r="C2485" t="s">
        <v>39</v>
      </c>
      <c r="D2485" t="s">
        <v>50</v>
      </c>
      <c r="E2485" t="s">
        <v>307</v>
      </c>
      <c r="F2485" t="s">
        <v>307</v>
      </c>
      <c r="G2485" t="s">
        <v>307</v>
      </c>
      <c r="H2485" t="s">
        <v>307</v>
      </c>
      <c r="I2485" t="s">
        <v>307</v>
      </c>
      <c r="J2485" t="s">
        <v>307</v>
      </c>
      <c r="K2485" t="s">
        <v>307</v>
      </c>
      <c r="L2485" t="s">
        <v>307</v>
      </c>
      <c r="M2485" t="s">
        <v>307</v>
      </c>
      <c r="N2485" t="s">
        <v>307</v>
      </c>
      <c r="O2485" t="s">
        <v>307</v>
      </c>
      <c r="P2485" t="s">
        <v>307</v>
      </c>
      <c r="Q2485" t="s">
        <v>307</v>
      </c>
      <c r="R2485" t="s">
        <v>307</v>
      </c>
      <c r="S2485" t="s">
        <v>307</v>
      </c>
      <c r="T2485" t="s">
        <v>307</v>
      </c>
      <c r="U2485" t="s">
        <v>307</v>
      </c>
      <c r="V2485" t="s">
        <v>307</v>
      </c>
      <c r="W2485" t="s">
        <v>307</v>
      </c>
      <c r="X2485" t="s">
        <v>307</v>
      </c>
      <c r="Y2485" t="s">
        <v>307</v>
      </c>
      <c r="Z2485" t="s">
        <v>307</v>
      </c>
      <c r="AA2485" t="s">
        <v>307</v>
      </c>
      <c r="AB2485" t="s">
        <v>307</v>
      </c>
      <c r="AC2485" t="s">
        <v>307</v>
      </c>
      <c r="AD2485" t="s">
        <v>307</v>
      </c>
      <c r="AE2485" t="s">
        <v>307</v>
      </c>
      <c r="AF2485" t="s">
        <v>307</v>
      </c>
      <c r="AG2485" t="s">
        <v>307</v>
      </c>
      <c r="AH2485" t="s">
        <v>307</v>
      </c>
      <c r="AI2485" t="s">
        <v>307</v>
      </c>
      <c r="AJ2485" t="s">
        <v>307</v>
      </c>
      <c r="AK2485" t="s">
        <v>307</v>
      </c>
      <c r="AL2485" t="s">
        <v>307</v>
      </c>
      <c r="AM2485" t="s">
        <v>307</v>
      </c>
      <c r="AN2485" t="s">
        <v>307</v>
      </c>
      <c r="AO2485" t="s">
        <v>307</v>
      </c>
      <c r="AP2485" t="s">
        <v>307</v>
      </c>
    </row>
    <row r="2486" spans="1:42" x14ac:dyDescent="0.25">
      <c r="A2486">
        <v>324</v>
      </c>
      <c r="B2486" t="s">
        <v>191</v>
      </c>
      <c r="C2486" t="s">
        <v>39</v>
      </c>
      <c r="D2486" t="s">
        <v>48</v>
      </c>
      <c r="E2486" t="s">
        <v>307</v>
      </c>
      <c r="F2486" t="s">
        <v>307</v>
      </c>
      <c r="G2486" t="s">
        <v>307</v>
      </c>
      <c r="H2486" t="s">
        <v>307</v>
      </c>
      <c r="I2486" t="s">
        <v>307</v>
      </c>
      <c r="J2486" t="s">
        <v>307</v>
      </c>
      <c r="K2486" t="s">
        <v>307</v>
      </c>
      <c r="L2486" t="s">
        <v>307</v>
      </c>
      <c r="M2486" t="s">
        <v>307</v>
      </c>
      <c r="N2486" t="s">
        <v>307</v>
      </c>
      <c r="O2486" t="s">
        <v>307</v>
      </c>
      <c r="P2486" t="s">
        <v>307</v>
      </c>
      <c r="Q2486" t="s">
        <v>307</v>
      </c>
      <c r="R2486" t="s">
        <v>307</v>
      </c>
      <c r="S2486" t="s">
        <v>307</v>
      </c>
      <c r="T2486" t="s">
        <v>307</v>
      </c>
      <c r="U2486" t="s">
        <v>307</v>
      </c>
      <c r="V2486" t="s">
        <v>307</v>
      </c>
      <c r="W2486" t="s">
        <v>307</v>
      </c>
      <c r="X2486" t="s">
        <v>307</v>
      </c>
      <c r="Y2486" t="s">
        <v>307</v>
      </c>
      <c r="Z2486" t="s">
        <v>307</v>
      </c>
      <c r="AA2486" t="s">
        <v>307</v>
      </c>
      <c r="AB2486" t="s">
        <v>307</v>
      </c>
      <c r="AC2486" t="s">
        <v>307</v>
      </c>
      <c r="AD2486" t="s">
        <v>307</v>
      </c>
      <c r="AE2486" t="s">
        <v>307</v>
      </c>
      <c r="AF2486" t="s">
        <v>307</v>
      </c>
      <c r="AG2486" t="s">
        <v>307</v>
      </c>
      <c r="AH2486" t="s">
        <v>307</v>
      </c>
      <c r="AI2486" t="s">
        <v>307</v>
      </c>
      <c r="AJ2486" t="s">
        <v>307</v>
      </c>
      <c r="AK2486" t="s">
        <v>307</v>
      </c>
      <c r="AL2486" t="s">
        <v>307</v>
      </c>
      <c r="AM2486" t="s">
        <v>307</v>
      </c>
      <c r="AN2486" t="s">
        <v>307</v>
      </c>
      <c r="AO2486" t="s">
        <v>307</v>
      </c>
      <c r="AP2486" t="s">
        <v>307</v>
      </c>
    </row>
    <row r="2487" spans="1:42" x14ac:dyDescent="0.25">
      <c r="A2487">
        <v>324</v>
      </c>
      <c r="B2487" t="s">
        <v>191</v>
      </c>
      <c r="C2487" t="s">
        <v>39</v>
      </c>
      <c r="D2487" t="s">
        <v>51</v>
      </c>
      <c r="E2487" t="s">
        <v>307</v>
      </c>
      <c r="F2487" t="s">
        <v>307</v>
      </c>
      <c r="G2487" t="s">
        <v>307</v>
      </c>
      <c r="H2487" t="s">
        <v>307</v>
      </c>
      <c r="I2487" t="s">
        <v>307</v>
      </c>
      <c r="J2487" t="s">
        <v>307</v>
      </c>
      <c r="K2487" t="s">
        <v>307</v>
      </c>
      <c r="L2487" t="s">
        <v>307</v>
      </c>
      <c r="M2487" t="s">
        <v>307</v>
      </c>
      <c r="N2487" t="s">
        <v>307</v>
      </c>
      <c r="O2487" t="s">
        <v>307</v>
      </c>
      <c r="P2487" t="s">
        <v>307</v>
      </c>
      <c r="Q2487" t="s">
        <v>307</v>
      </c>
      <c r="R2487" t="s">
        <v>307</v>
      </c>
      <c r="S2487" t="s">
        <v>307</v>
      </c>
      <c r="T2487" t="s">
        <v>307</v>
      </c>
      <c r="U2487" t="s">
        <v>307</v>
      </c>
      <c r="V2487" t="s">
        <v>307</v>
      </c>
      <c r="W2487" t="s">
        <v>307</v>
      </c>
      <c r="X2487" t="s">
        <v>307</v>
      </c>
      <c r="Y2487" t="s">
        <v>307</v>
      </c>
      <c r="Z2487" t="s">
        <v>307</v>
      </c>
      <c r="AA2487" t="s">
        <v>307</v>
      </c>
      <c r="AB2487" t="s">
        <v>307</v>
      </c>
      <c r="AC2487" t="s">
        <v>307</v>
      </c>
      <c r="AD2487" t="s">
        <v>307</v>
      </c>
      <c r="AE2487" t="s">
        <v>307</v>
      </c>
      <c r="AF2487" t="s">
        <v>307</v>
      </c>
      <c r="AG2487" t="s">
        <v>307</v>
      </c>
      <c r="AH2487" t="s">
        <v>307</v>
      </c>
      <c r="AI2487" t="s">
        <v>307</v>
      </c>
      <c r="AJ2487" t="s">
        <v>307</v>
      </c>
      <c r="AK2487" t="s">
        <v>307</v>
      </c>
      <c r="AL2487" t="s">
        <v>307</v>
      </c>
      <c r="AM2487" t="s">
        <v>307</v>
      </c>
      <c r="AN2487" t="s">
        <v>307</v>
      </c>
      <c r="AO2487" t="s">
        <v>307</v>
      </c>
      <c r="AP2487" t="s">
        <v>307</v>
      </c>
    </row>
    <row r="2488" spans="1:42" x14ac:dyDescent="0.25">
      <c r="A2488">
        <v>324</v>
      </c>
      <c r="B2488" t="s">
        <v>191</v>
      </c>
      <c r="C2488" t="s">
        <v>46</v>
      </c>
      <c r="D2488" t="s">
        <v>65</v>
      </c>
      <c r="E2488" t="s">
        <v>307</v>
      </c>
      <c r="F2488" t="s">
        <v>307</v>
      </c>
      <c r="G2488" t="s">
        <v>307</v>
      </c>
      <c r="H2488" t="s">
        <v>307</v>
      </c>
      <c r="I2488" t="s">
        <v>307</v>
      </c>
      <c r="J2488" t="s">
        <v>307</v>
      </c>
      <c r="K2488" t="s">
        <v>307</v>
      </c>
      <c r="L2488" t="s">
        <v>307</v>
      </c>
      <c r="M2488" t="s">
        <v>307</v>
      </c>
      <c r="N2488" t="s">
        <v>307</v>
      </c>
      <c r="O2488" t="s">
        <v>307</v>
      </c>
      <c r="P2488" t="s">
        <v>307</v>
      </c>
      <c r="Q2488" t="s">
        <v>307</v>
      </c>
      <c r="R2488" t="s">
        <v>307</v>
      </c>
      <c r="S2488" t="s">
        <v>307</v>
      </c>
      <c r="T2488" t="s">
        <v>307</v>
      </c>
      <c r="U2488" t="s">
        <v>307</v>
      </c>
      <c r="V2488" t="s">
        <v>307</v>
      </c>
      <c r="W2488" t="s">
        <v>307</v>
      </c>
      <c r="X2488" t="s">
        <v>307</v>
      </c>
      <c r="Y2488" t="s">
        <v>307</v>
      </c>
      <c r="Z2488" t="s">
        <v>307</v>
      </c>
    </row>
    <row r="2489" spans="1:42" x14ac:dyDescent="0.25">
      <c r="A2489">
        <v>324</v>
      </c>
      <c r="B2489" t="s">
        <v>191</v>
      </c>
      <c r="C2489" t="s">
        <v>46</v>
      </c>
      <c r="D2489" t="s">
        <v>66</v>
      </c>
      <c r="E2489" t="s">
        <v>307</v>
      </c>
      <c r="F2489" t="s">
        <v>307</v>
      </c>
      <c r="G2489" t="s">
        <v>307</v>
      </c>
      <c r="H2489" t="s">
        <v>307</v>
      </c>
      <c r="I2489" t="s">
        <v>307</v>
      </c>
      <c r="J2489" t="s">
        <v>307</v>
      </c>
      <c r="K2489" t="s">
        <v>307</v>
      </c>
      <c r="L2489" t="s">
        <v>307</v>
      </c>
      <c r="M2489" t="s">
        <v>307</v>
      </c>
      <c r="N2489" t="s">
        <v>307</v>
      </c>
      <c r="O2489" t="s">
        <v>307</v>
      </c>
      <c r="P2489" t="s">
        <v>307</v>
      </c>
      <c r="Q2489" t="s">
        <v>307</v>
      </c>
      <c r="R2489" t="s">
        <v>307</v>
      </c>
      <c r="S2489" t="s">
        <v>307</v>
      </c>
      <c r="T2489" t="s">
        <v>307</v>
      </c>
      <c r="U2489" t="s">
        <v>307</v>
      </c>
      <c r="V2489" t="s">
        <v>307</v>
      </c>
      <c r="W2489" t="s">
        <v>307</v>
      </c>
      <c r="X2489" t="s">
        <v>307</v>
      </c>
      <c r="Y2489" t="s">
        <v>307</v>
      </c>
      <c r="Z2489" t="s">
        <v>307</v>
      </c>
    </row>
    <row r="2490" spans="1:42" x14ac:dyDescent="0.25">
      <c r="A2490">
        <v>324</v>
      </c>
      <c r="B2490" t="s">
        <v>191</v>
      </c>
      <c r="C2490" t="s">
        <v>46</v>
      </c>
      <c r="D2490" t="s">
        <v>67</v>
      </c>
      <c r="E2490" t="s">
        <v>307</v>
      </c>
      <c r="F2490" t="s">
        <v>307</v>
      </c>
      <c r="G2490" t="s">
        <v>307</v>
      </c>
      <c r="H2490" t="s">
        <v>307</v>
      </c>
      <c r="I2490" t="s">
        <v>307</v>
      </c>
      <c r="J2490" t="s">
        <v>307</v>
      </c>
      <c r="K2490" t="s">
        <v>307</v>
      </c>
      <c r="L2490" t="s">
        <v>307</v>
      </c>
      <c r="M2490" t="s">
        <v>307</v>
      </c>
      <c r="N2490" t="s">
        <v>307</v>
      </c>
      <c r="O2490" t="s">
        <v>307</v>
      </c>
      <c r="P2490" t="s">
        <v>307</v>
      </c>
      <c r="Q2490" t="s">
        <v>307</v>
      </c>
      <c r="R2490" t="s">
        <v>307</v>
      </c>
      <c r="S2490" t="s">
        <v>307</v>
      </c>
      <c r="T2490" t="s">
        <v>307</v>
      </c>
      <c r="U2490" t="s">
        <v>307</v>
      </c>
      <c r="V2490" t="s">
        <v>307</v>
      </c>
      <c r="W2490" t="s">
        <v>307</v>
      </c>
      <c r="X2490" t="s">
        <v>307</v>
      </c>
      <c r="Y2490" t="s">
        <v>307</v>
      </c>
      <c r="Z2490" t="s">
        <v>307</v>
      </c>
    </row>
    <row r="2491" spans="1:42" x14ac:dyDescent="0.25">
      <c r="A2491">
        <v>324</v>
      </c>
      <c r="B2491" t="s">
        <v>191</v>
      </c>
      <c r="C2491" t="s">
        <v>46</v>
      </c>
      <c r="D2491" t="s">
        <v>68</v>
      </c>
      <c r="E2491" t="s">
        <v>307</v>
      </c>
      <c r="F2491" t="s">
        <v>307</v>
      </c>
      <c r="G2491" t="s">
        <v>307</v>
      </c>
      <c r="H2491" t="s">
        <v>307</v>
      </c>
      <c r="I2491" t="s">
        <v>307</v>
      </c>
      <c r="J2491" t="s">
        <v>307</v>
      </c>
      <c r="K2491" t="s">
        <v>307</v>
      </c>
      <c r="L2491" t="s">
        <v>307</v>
      </c>
      <c r="M2491" t="s">
        <v>307</v>
      </c>
      <c r="N2491" t="s">
        <v>307</v>
      </c>
      <c r="O2491" t="s">
        <v>307</v>
      </c>
      <c r="P2491" t="s">
        <v>307</v>
      </c>
      <c r="Q2491" t="s">
        <v>307</v>
      </c>
      <c r="R2491" t="s">
        <v>307</v>
      </c>
      <c r="S2491" t="s">
        <v>307</v>
      </c>
      <c r="T2491" t="s">
        <v>307</v>
      </c>
      <c r="U2491" t="s">
        <v>307</v>
      </c>
      <c r="V2491" t="s">
        <v>307</v>
      </c>
      <c r="W2491" t="s">
        <v>307</v>
      </c>
      <c r="X2491" t="s">
        <v>307</v>
      </c>
      <c r="Y2491" t="s">
        <v>307</v>
      </c>
      <c r="Z2491" t="s">
        <v>307</v>
      </c>
    </row>
    <row r="2492" spans="1:42" x14ac:dyDescent="0.25">
      <c r="A2492">
        <v>324</v>
      </c>
      <c r="B2492" t="s">
        <v>191</v>
      </c>
      <c r="C2492" t="s">
        <v>46</v>
      </c>
      <c r="D2492" t="s">
        <v>69</v>
      </c>
      <c r="E2492" t="s">
        <v>307</v>
      </c>
      <c r="F2492" t="s">
        <v>307</v>
      </c>
      <c r="G2492" t="s">
        <v>307</v>
      </c>
      <c r="H2492" t="s">
        <v>307</v>
      </c>
      <c r="I2492" t="s">
        <v>307</v>
      </c>
      <c r="J2492" t="s">
        <v>307</v>
      </c>
      <c r="K2492" t="s">
        <v>307</v>
      </c>
      <c r="L2492" t="s">
        <v>307</v>
      </c>
      <c r="M2492" t="s">
        <v>307</v>
      </c>
      <c r="N2492" t="s">
        <v>307</v>
      </c>
      <c r="O2492" t="s">
        <v>307</v>
      </c>
      <c r="P2492" t="s">
        <v>307</v>
      </c>
      <c r="Q2492" t="s">
        <v>307</v>
      </c>
      <c r="R2492" t="s">
        <v>307</v>
      </c>
      <c r="S2492" t="s">
        <v>307</v>
      </c>
      <c r="T2492" t="s">
        <v>307</v>
      </c>
      <c r="U2492" t="s">
        <v>307</v>
      </c>
      <c r="V2492" t="s">
        <v>307</v>
      </c>
      <c r="W2492" t="s">
        <v>307</v>
      </c>
      <c r="X2492" t="s">
        <v>307</v>
      </c>
      <c r="Y2492" t="s">
        <v>307</v>
      </c>
      <c r="Z2492" t="s">
        <v>307</v>
      </c>
    </row>
    <row r="2493" spans="1:42" x14ac:dyDescent="0.25">
      <c r="A2493">
        <v>324</v>
      </c>
      <c r="B2493" t="s">
        <v>191</v>
      </c>
      <c r="C2493" t="s">
        <v>46</v>
      </c>
      <c r="D2493" t="s">
        <v>70</v>
      </c>
      <c r="E2493" t="s">
        <v>307</v>
      </c>
      <c r="F2493" t="s">
        <v>307</v>
      </c>
      <c r="G2493" t="s">
        <v>307</v>
      </c>
      <c r="H2493" t="s">
        <v>307</v>
      </c>
      <c r="I2493" t="s">
        <v>307</v>
      </c>
      <c r="J2493" t="s">
        <v>307</v>
      </c>
      <c r="K2493" t="s">
        <v>307</v>
      </c>
      <c r="L2493" t="s">
        <v>307</v>
      </c>
      <c r="M2493" t="s">
        <v>307</v>
      </c>
      <c r="N2493" t="s">
        <v>307</v>
      </c>
      <c r="O2493" t="s">
        <v>307</v>
      </c>
      <c r="P2493" t="s">
        <v>307</v>
      </c>
      <c r="Q2493" t="s">
        <v>307</v>
      </c>
      <c r="R2493" t="s">
        <v>307</v>
      </c>
      <c r="S2493" t="s">
        <v>307</v>
      </c>
      <c r="T2493" t="s">
        <v>307</v>
      </c>
      <c r="U2493" t="s">
        <v>307</v>
      </c>
      <c r="V2493" t="s">
        <v>307</v>
      </c>
      <c r="W2493" t="s">
        <v>307</v>
      </c>
      <c r="X2493" t="s">
        <v>307</v>
      </c>
      <c r="Y2493" t="s">
        <v>307</v>
      </c>
      <c r="Z2493" t="s">
        <v>307</v>
      </c>
    </row>
    <row r="2494" spans="1:42" x14ac:dyDescent="0.25">
      <c r="A2494">
        <v>324</v>
      </c>
      <c r="B2494" t="s">
        <v>191</v>
      </c>
      <c r="C2494" t="s">
        <v>46</v>
      </c>
      <c r="D2494" t="s">
        <v>71</v>
      </c>
      <c r="E2494" t="s">
        <v>307</v>
      </c>
      <c r="F2494" t="s">
        <v>307</v>
      </c>
      <c r="G2494" t="s">
        <v>307</v>
      </c>
      <c r="H2494" t="s">
        <v>307</v>
      </c>
      <c r="I2494" t="s">
        <v>307</v>
      </c>
      <c r="J2494" t="s">
        <v>307</v>
      </c>
      <c r="K2494" t="s">
        <v>307</v>
      </c>
      <c r="L2494" t="s">
        <v>307</v>
      </c>
      <c r="M2494" t="s">
        <v>307</v>
      </c>
      <c r="N2494" t="s">
        <v>307</v>
      </c>
      <c r="O2494" t="s">
        <v>307</v>
      </c>
      <c r="P2494" t="s">
        <v>307</v>
      </c>
      <c r="Q2494" t="s">
        <v>307</v>
      </c>
      <c r="R2494" t="s">
        <v>307</v>
      </c>
      <c r="S2494" t="s">
        <v>307</v>
      </c>
      <c r="T2494" t="s">
        <v>307</v>
      </c>
      <c r="U2494" t="s">
        <v>307</v>
      </c>
      <c r="V2494" t="s">
        <v>307</v>
      </c>
      <c r="W2494" t="s">
        <v>307</v>
      </c>
      <c r="X2494" t="s">
        <v>307</v>
      </c>
      <c r="Y2494" t="s">
        <v>307</v>
      </c>
      <c r="Z2494" t="s">
        <v>307</v>
      </c>
    </row>
    <row r="2495" spans="1:42" x14ac:dyDescent="0.25">
      <c r="A2495">
        <v>324</v>
      </c>
      <c r="B2495" t="s">
        <v>191</v>
      </c>
      <c r="C2495" t="s">
        <v>46</v>
      </c>
      <c r="D2495" t="s">
        <v>72</v>
      </c>
      <c r="E2495" t="s">
        <v>307</v>
      </c>
      <c r="F2495" t="s">
        <v>307</v>
      </c>
      <c r="G2495" t="s">
        <v>307</v>
      </c>
      <c r="H2495" t="s">
        <v>307</v>
      </c>
      <c r="I2495" t="s">
        <v>307</v>
      </c>
      <c r="J2495" t="s">
        <v>307</v>
      </c>
      <c r="K2495" t="s">
        <v>307</v>
      </c>
      <c r="L2495" t="s">
        <v>307</v>
      </c>
      <c r="M2495" t="s">
        <v>307</v>
      </c>
      <c r="N2495" t="s">
        <v>307</v>
      </c>
      <c r="O2495" t="s">
        <v>307</v>
      </c>
      <c r="P2495" t="s">
        <v>307</v>
      </c>
      <c r="Q2495" t="s">
        <v>307</v>
      </c>
      <c r="R2495" t="s">
        <v>307</v>
      </c>
      <c r="S2495" t="s">
        <v>307</v>
      </c>
      <c r="T2495" t="s">
        <v>307</v>
      </c>
      <c r="U2495" t="s">
        <v>307</v>
      </c>
      <c r="V2495" t="s">
        <v>307</v>
      </c>
      <c r="W2495" t="s">
        <v>307</v>
      </c>
      <c r="X2495" t="s">
        <v>307</v>
      </c>
      <c r="Y2495" t="s">
        <v>307</v>
      </c>
      <c r="Z2495" t="s">
        <v>307</v>
      </c>
    </row>
    <row r="2496" spans="1:42" x14ac:dyDescent="0.25">
      <c r="A2496">
        <v>324</v>
      </c>
      <c r="B2496" t="s">
        <v>191</v>
      </c>
      <c r="C2496" t="s">
        <v>46</v>
      </c>
      <c r="D2496" t="s">
        <v>47</v>
      </c>
      <c r="E2496" t="s">
        <v>307</v>
      </c>
      <c r="F2496" t="s">
        <v>307</v>
      </c>
      <c r="G2496" t="s">
        <v>307</v>
      </c>
      <c r="H2496" t="s">
        <v>307</v>
      </c>
      <c r="I2496" t="s">
        <v>307</v>
      </c>
      <c r="J2496" t="s">
        <v>307</v>
      </c>
      <c r="K2496" t="s">
        <v>307</v>
      </c>
      <c r="L2496" t="s">
        <v>307</v>
      </c>
      <c r="M2496" t="s">
        <v>307</v>
      </c>
      <c r="N2496" t="s">
        <v>307</v>
      </c>
      <c r="O2496" t="s">
        <v>307</v>
      </c>
      <c r="P2496" t="s">
        <v>307</v>
      </c>
      <c r="Q2496" t="s">
        <v>307</v>
      </c>
      <c r="R2496" t="s">
        <v>307</v>
      </c>
      <c r="S2496" t="s">
        <v>307</v>
      </c>
      <c r="T2496" t="s">
        <v>307</v>
      </c>
      <c r="U2496" t="s">
        <v>307</v>
      </c>
      <c r="V2496" t="s">
        <v>307</v>
      </c>
      <c r="W2496" t="s">
        <v>307</v>
      </c>
      <c r="X2496" t="s">
        <v>307</v>
      </c>
      <c r="Y2496" t="s">
        <v>307</v>
      </c>
      <c r="Z2496" t="s">
        <v>307</v>
      </c>
    </row>
    <row r="2497" spans="1:45" x14ac:dyDescent="0.25">
      <c r="A2497">
        <v>324</v>
      </c>
      <c r="B2497" t="s">
        <v>191</v>
      </c>
      <c r="C2497" t="s">
        <v>46</v>
      </c>
      <c r="D2497" t="s">
        <v>48</v>
      </c>
      <c r="E2497" t="s">
        <v>307</v>
      </c>
      <c r="F2497" t="s">
        <v>307</v>
      </c>
      <c r="G2497" t="s">
        <v>307</v>
      </c>
      <c r="H2497" t="s">
        <v>307</v>
      </c>
      <c r="I2497" t="s">
        <v>307</v>
      </c>
      <c r="J2497" t="s">
        <v>307</v>
      </c>
      <c r="K2497" t="s">
        <v>307</v>
      </c>
      <c r="L2497" t="s">
        <v>307</v>
      </c>
      <c r="M2497" t="s">
        <v>307</v>
      </c>
      <c r="N2497" t="s">
        <v>307</v>
      </c>
      <c r="O2497" t="s">
        <v>307</v>
      </c>
      <c r="P2497" t="s">
        <v>307</v>
      </c>
      <c r="Q2497" t="s">
        <v>307</v>
      </c>
      <c r="R2497" t="s">
        <v>307</v>
      </c>
      <c r="S2497" t="s">
        <v>307</v>
      </c>
      <c r="T2497" t="s">
        <v>307</v>
      </c>
      <c r="U2497" t="s">
        <v>307</v>
      </c>
      <c r="V2497" t="s">
        <v>307</v>
      </c>
      <c r="W2497" t="s">
        <v>307</v>
      </c>
      <c r="X2497" t="s">
        <v>307</v>
      </c>
      <c r="Y2497" t="s">
        <v>307</v>
      </c>
      <c r="Z2497" t="s">
        <v>307</v>
      </c>
    </row>
    <row r="2498" spans="1:45" x14ac:dyDescent="0.25">
      <c r="A2498">
        <v>324</v>
      </c>
      <c r="B2498" t="s">
        <v>191</v>
      </c>
      <c r="C2498" t="s">
        <v>46</v>
      </c>
      <c r="D2498" t="s">
        <v>49</v>
      </c>
      <c r="E2498" t="s">
        <v>307</v>
      </c>
      <c r="F2498" t="s">
        <v>307</v>
      </c>
      <c r="G2498" t="s">
        <v>307</v>
      </c>
      <c r="H2498" t="s">
        <v>307</v>
      </c>
      <c r="I2498" t="s">
        <v>307</v>
      </c>
      <c r="J2498" t="s">
        <v>307</v>
      </c>
      <c r="K2498" t="s">
        <v>307</v>
      </c>
      <c r="L2498" t="s">
        <v>307</v>
      </c>
      <c r="M2498" t="s">
        <v>307</v>
      </c>
      <c r="N2498" t="s">
        <v>307</v>
      </c>
      <c r="O2498" t="s">
        <v>307</v>
      </c>
      <c r="P2498" t="s">
        <v>307</v>
      </c>
      <c r="Q2498" t="s">
        <v>307</v>
      </c>
      <c r="R2498" t="s">
        <v>307</v>
      </c>
      <c r="S2498" t="s">
        <v>307</v>
      </c>
      <c r="T2498" t="s">
        <v>307</v>
      </c>
      <c r="U2498" t="s">
        <v>307</v>
      </c>
      <c r="V2498" t="s">
        <v>307</v>
      </c>
      <c r="W2498" t="s">
        <v>307</v>
      </c>
      <c r="X2498" t="s">
        <v>307</v>
      </c>
      <c r="Y2498" t="s">
        <v>307</v>
      </c>
      <c r="Z2498" t="s">
        <v>307</v>
      </c>
    </row>
    <row r="2499" spans="1:45" x14ac:dyDescent="0.25">
      <c r="A2499">
        <v>324</v>
      </c>
      <c r="B2499" t="s">
        <v>191</v>
      </c>
      <c r="C2499" t="s">
        <v>41</v>
      </c>
      <c r="D2499" t="s">
        <v>48</v>
      </c>
      <c r="E2499" t="s">
        <v>307</v>
      </c>
      <c r="F2499" t="s">
        <v>307</v>
      </c>
      <c r="G2499" t="s">
        <v>307</v>
      </c>
      <c r="H2499" t="s">
        <v>307</v>
      </c>
      <c r="I2499" t="s">
        <v>307</v>
      </c>
      <c r="J2499" t="s">
        <v>307</v>
      </c>
      <c r="K2499" t="s">
        <v>307</v>
      </c>
      <c r="L2499" t="s">
        <v>307</v>
      </c>
      <c r="M2499" t="s">
        <v>307</v>
      </c>
      <c r="N2499" t="s">
        <v>307</v>
      </c>
      <c r="O2499" t="s">
        <v>307</v>
      </c>
      <c r="P2499" t="s">
        <v>307</v>
      </c>
      <c r="Q2499" t="s">
        <v>307</v>
      </c>
      <c r="R2499" t="s">
        <v>307</v>
      </c>
      <c r="S2499" t="s">
        <v>307</v>
      </c>
      <c r="T2499" t="s">
        <v>307</v>
      </c>
      <c r="U2499" t="s">
        <v>307</v>
      </c>
      <c r="V2499" t="s">
        <v>307</v>
      </c>
      <c r="W2499" t="s">
        <v>307</v>
      </c>
      <c r="X2499" t="s">
        <v>307</v>
      </c>
      <c r="Y2499" t="s">
        <v>307</v>
      </c>
      <c r="Z2499" t="s">
        <v>307</v>
      </c>
    </row>
    <row r="2500" spans="1:45" x14ac:dyDescent="0.25">
      <c r="A2500">
        <v>324</v>
      </c>
      <c r="B2500" t="s">
        <v>191</v>
      </c>
      <c r="C2500" t="s">
        <v>44</v>
      </c>
      <c r="D2500" t="s">
        <v>54</v>
      </c>
      <c r="E2500" t="s">
        <v>307</v>
      </c>
      <c r="F2500" t="s">
        <v>307</v>
      </c>
      <c r="G2500" t="s">
        <v>307</v>
      </c>
      <c r="H2500" t="s">
        <v>307</v>
      </c>
      <c r="I2500" t="s">
        <v>307</v>
      </c>
      <c r="J2500" t="s">
        <v>307</v>
      </c>
      <c r="K2500" t="s">
        <v>307</v>
      </c>
      <c r="L2500" t="s">
        <v>307</v>
      </c>
      <c r="M2500" t="s">
        <v>307</v>
      </c>
      <c r="N2500" t="s">
        <v>307</v>
      </c>
      <c r="O2500" t="s">
        <v>307</v>
      </c>
      <c r="P2500" t="s">
        <v>307</v>
      </c>
      <c r="Q2500" t="s">
        <v>307</v>
      </c>
      <c r="R2500" t="s">
        <v>307</v>
      </c>
      <c r="S2500" t="s">
        <v>307</v>
      </c>
      <c r="T2500" t="s">
        <v>307</v>
      </c>
      <c r="U2500" t="s">
        <v>307</v>
      </c>
      <c r="V2500" t="s">
        <v>307</v>
      </c>
      <c r="W2500" t="s">
        <v>307</v>
      </c>
    </row>
    <row r="2501" spans="1:45" x14ac:dyDescent="0.25">
      <c r="A2501">
        <v>324</v>
      </c>
      <c r="B2501" t="s">
        <v>191</v>
      </c>
      <c r="C2501" t="s">
        <v>44</v>
      </c>
      <c r="D2501" t="s">
        <v>55</v>
      </c>
      <c r="E2501" t="s">
        <v>307</v>
      </c>
      <c r="F2501" t="s">
        <v>307</v>
      </c>
      <c r="G2501" t="s">
        <v>307</v>
      </c>
      <c r="H2501" t="s">
        <v>307</v>
      </c>
      <c r="I2501" t="s">
        <v>307</v>
      </c>
      <c r="J2501" t="s">
        <v>307</v>
      </c>
      <c r="K2501" t="s">
        <v>307</v>
      </c>
      <c r="L2501" t="s">
        <v>307</v>
      </c>
      <c r="M2501" t="s">
        <v>307</v>
      </c>
      <c r="N2501" t="s">
        <v>307</v>
      </c>
      <c r="O2501" t="s">
        <v>307</v>
      </c>
      <c r="P2501" t="s">
        <v>307</v>
      </c>
      <c r="Q2501" t="s">
        <v>307</v>
      </c>
      <c r="R2501" t="s">
        <v>307</v>
      </c>
      <c r="S2501" t="s">
        <v>307</v>
      </c>
      <c r="T2501" t="s">
        <v>307</v>
      </c>
      <c r="U2501" t="s">
        <v>307</v>
      </c>
      <c r="V2501" t="s">
        <v>307</v>
      </c>
      <c r="W2501" t="s">
        <v>307</v>
      </c>
    </row>
    <row r="2502" spans="1:45" x14ac:dyDescent="0.25">
      <c r="A2502">
        <v>324</v>
      </c>
      <c r="B2502" t="s">
        <v>191</v>
      </c>
      <c r="C2502" t="s">
        <v>44</v>
      </c>
      <c r="D2502" t="s">
        <v>56</v>
      </c>
      <c r="E2502" t="s">
        <v>307</v>
      </c>
      <c r="F2502" t="s">
        <v>307</v>
      </c>
      <c r="G2502" t="s">
        <v>307</v>
      </c>
      <c r="H2502" t="s">
        <v>307</v>
      </c>
      <c r="I2502" t="s">
        <v>307</v>
      </c>
      <c r="J2502" t="s">
        <v>307</v>
      </c>
      <c r="K2502" t="s">
        <v>307</v>
      </c>
      <c r="L2502" t="s">
        <v>307</v>
      </c>
      <c r="M2502" t="s">
        <v>307</v>
      </c>
      <c r="N2502" t="s">
        <v>307</v>
      </c>
      <c r="O2502" t="s">
        <v>307</v>
      </c>
      <c r="P2502" t="s">
        <v>307</v>
      </c>
      <c r="Q2502" t="s">
        <v>307</v>
      </c>
      <c r="R2502" t="s">
        <v>307</v>
      </c>
      <c r="S2502" t="s">
        <v>307</v>
      </c>
      <c r="T2502" t="s">
        <v>307</v>
      </c>
      <c r="U2502" t="s">
        <v>307</v>
      </c>
      <c r="V2502" t="s">
        <v>307</v>
      </c>
      <c r="W2502" t="s">
        <v>307</v>
      </c>
    </row>
    <row r="2503" spans="1:45" x14ac:dyDescent="0.25">
      <c r="A2503">
        <v>324</v>
      </c>
      <c r="B2503" t="s">
        <v>191</v>
      </c>
      <c r="C2503" t="s">
        <v>44</v>
      </c>
      <c r="D2503" t="s">
        <v>57</v>
      </c>
      <c r="E2503" t="s">
        <v>307</v>
      </c>
      <c r="F2503" t="s">
        <v>307</v>
      </c>
      <c r="G2503" t="s">
        <v>307</v>
      </c>
      <c r="H2503" t="s">
        <v>307</v>
      </c>
      <c r="I2503" t="s">
        <v>307</v>
      </c>
      <c r="J2503" t="s">
        <v>307</v>
      </c>
      <c r="K2503" t="s">
        <v>307</v>
      </c>
      <c r="L2503" t="s">
        <v>307</v>
      </c>
      <c r="M2503" t="s">
        <v>307</v>
      </c>
      <c r="N2503" t="s">
        <v>307</v>
      </c>
      <c r="O2503" t="s">
        <v>307</v>
      </c>
      <c r="P2503" t="s">
        <v>307</v>
      </c>
      <c r="Q2503" t="s">
        <v>307</v>
      </c>
      <c r="R2503" t="s">
        <v>307</v>
      </c>
      <c r="S2503" t="s">
        <v>307</v>
      </c>
      <c r="T2503" t="s">
        <v>307</v>
      </c>
      <c r="U2503" t="s">
        <v>307</v>
      </c>
      <c r="V2503" t="s">
        <v>307</v>
      </c>
      <c r="W2503" t="s">
        <v>307</v>
      </c>
    </row>
    <row r="2504" spans="1:45" x14ac:dyDescent="0.25">
      <c r="A2504">
        <v>324</v>
      </c>
      <c r="B2504" t="s">
        <v>191</v>
      </c>
      <c r="C2504" t="s">
        <v>44</v>
      </c>
      <c r="D2504" t="s">
        <v>58</v>
      </c>
      <c r="E2504" t="s">
        <v>307</v>
      </c>
      <c r="F2504" t="s">
        <v>307</v>
      </c>
      <c r="G2504" t="s">
        <v>307</v>
      </c>
      <c r="H2504" t="s">
        <v>307</v>
      </c>
      <c r="I2504" t="s">
        <v>307</v>
      </c>
      <c r="J2504" t="s">
        <v>307</v>
      </c>
      <c r="K2504" t="s">
        <v>307</v>
      </c>
      <c r="L2504" t="s">
        <v>307</v>
      </c>
      <c r="M2504" t="s">
        <v>307</v>
      </c>
      <c r="N2504" t="s">
        <v>307</v>
      </c>
      <c r="O2504" t="s">
        <v>307</v>
      </c>
      <c r="P2504" t="s">
        <v>307</v>
      </c>
      <c r="Q2504" t="s">
        <v>307</v>
      </c>
      <c r="R2504" t="s">
        <v>307</v>
      </c>
      <c r="S2504" t="s">
        <v>307</v>
      </c>
      <c r="T2504" t="s">
        <v>307</v>
      </c>
      <c r="U2504" t="s">
        <v>307</v>
      </c>
      <c r="V2504" t="s">
        <v>307</v>
      </c>
      <c r="W2504" t="s">
        <v>307</v>
      </c>
    </row>
    <row r="2505" spans="1:45" x14ac:dyDescent="0.25">
      <c r="A2505">
        <v>324</v>
      </c>
      <c r="B2505" t="s">
        <v>191</v>
      </c>
      <c r="C2505" t="s">
        <v>44</v>
      </c>
      <c r="D2505" t="s">
        <v>59</v>
      </c>
      <c r="E2505" t="s">
        <v>307</v>
      </c>
      <c r="F2505" t="s">
        <v>307</v>
      </c>
      <c r="G2505" t="s">
        <v>307</v>
      </c>
      <c r="H2505" t="s">
        <v>307</v>
      </c>
      <c r="I2505" t="s">
        <v>307</v>
      </c>
      <c r="J2505" t="s">
        <v>307</v>
      </c>
      <c r="K2505" t="s">
        <v>307</v>
      </c>
      <c r="L2505" t="s">
        <v>307</v>
      </c>
      <c r="M2505" t="s">
        <v>307</v>
      </c>
      <c r="N2505" t="s">
        <v>307</v>
      </c>
      <c r="O2505" t="s">
        <v>307</v>
      </c>
      <c r="P2505" t="s">
        <v>307</v>
      </c>
      <c r="Q2505" t="s">
        <v>307</v>
      </c>
      <c r="R2505" t="s">
        <v>307</v>
      </c>
      <c r="S2505" t="s">
        <v>307</v>
      </c>
      <c r="T2505" t="s">
        <v>307</v>
      </c>
      <c r="U2505" t="s">
        <v>307</v>
      </c>
      <c r="V2505" t="s">
        <v>307</v>
      </c>
      <c r="W2505" t="s">
        <v>307</v>
      </c>
    </row>
    <row r="2506" spans="1:45" x14ac:dyDescent="0.25">
      <c r="A2506">
        <v>324</v>
      </c>
      <c r="B2506" t="s">
        <v>191</v>
      </c>
      <c r="C2506" t="s">
        <v>44</v>
      </c>
      <c r="D2506" t="s">
        <v>60</v>
      </c>
      <c r="E2506" t="s">
        <v>307</v>
      </c>
      <c r="F2506" t="s">
        <v>307</v>
      </c>
      <c r="G2506" t="s">
        <v>307</v>
      </c>
      <c r="H2506" t="s">
        <v>307</v>
      </c>
      <c r="I2506" t="s">
        <v>307</v>
      </c>
      <c r="J2506" t="s">
        <v>307</v>
      </c>
      <c r="K2506" t="s">
        <v>307</v>
      </c>
      <c r="L2506" t="s">
        <v>307</v>
      </c>
      <c r="M2506" t="s">
        <v>307</v>
      </c>
      <c r="N2506" t="s">
        <v>307</v>
      </c>
      <c r="O2506" t="s">
        <v>307</v>
      </c>
      <c r="P2506" t="s">
        <v>307</v>
      </c>
      <c r="Q2506" t="s">
        <v>307</v>
      </c>
      <c r="R2506" t="s">
        <v>307</v>
      </c>
      <c r="S2506" t="s">
        <v>307</v>
      </c>
      <c r="T2506" t="s">
        <v>307</v>
      </c>
      <c r="U2506" t="s">
        <v>307</v>
      </c>
      <c r="V2506" t="s">
        <v>307</v>
      </c>
      <c r="W2506" t="s">
        <v>307</v>
      </c>
    </row>
    <row r="2507" spans="1:45" x14ac:dyDescent="0.25">
      <c r="A2507">
        <v>324</v>
      </c>
      <c r="B2507" t="s">
        <v>191</v>
      </c>
      <c r="C2507" t="s">
        <v>44</v>
      </c>
      <c r="D2507" t="s">
        <v>61</v>
      </c>
      <c r="E2507" t="s">
        <v>307</v>
      </c>
      <c r="F2507" t="s">
        <v>307</v>
      </c>
      <c r="G2507" t="s">
        <v>307</v>
      </c>
      <c r="H2507" t="s">
        <v>307</v>
      </c>
      <c r="I2507" t="s">
        <v>307</v>
      </c>
      <c r="J2507" t="s">
        <v>307</v>
      </c>
      <c r="K2507" t="s">
        <v>307</v>
      </c>
      <c r="L2507" t="s">
        <v>307</v>
      </c>
      <c r="M2507" t="s">
        <v>307</v>
      </c>
      <c r="N2507" t="s">
        <v>307</v>
      </c>
      <c r="O2507" t="s">
        <v>307</v>
      </c>
      <c r="P2507" t="s">
        <v>307</v>
      </c>
      <c r="Q2507" t="s">
        <v>307</v>
      </c>
      <c r="R2507" t="s">
        <v>307</v>
      </c>
      <c r="S2507" t="s">
        <v>307</v>
      </c>
      <c r="T2507" t="s">
        <v>307</v>
      </c>
      <c r="U2507" t="s">
        <v>307</v>
      </c>
      <c r="V2507" t="s">
        <v>307</v>
      </c>
      <c r="W2507" t="s">
        <v>307</v>
      </c>
    </row>
    <row r="2508" spans="1:45" x14ac:dyDescent="0.25">
      <c r="A2508">
        <v>324</v>
      </c>
      <c r="B2508" t="s">
        <v>191</v>
      </c>
      <c r="C2508" t="s">
        <v>44</v>
      </c>
      <c r="D2508" t="s">
        <v>62</v>
      </c>
      <c r="E2508" t="s">
        <v>307</v>
      </c>
      <c r="F2508" t="s">
        <v>307</v>
      </c>
      <c r="G2508" t="s">
        <v>307</v>
      </c>
      <c r="H2508" t="s">
        <v>307</v>
      </c>
      <c r="I2508" t="s">
        <v>307</v>
      </c>
      <c r="J2508" t="s">
        <v>307</v>
      </c>
      <c r="K2508" t="s">
        <v>307</v>
      </c>
      <c r="L2508" t="s">
        <v>307</v>
      </c>
      <c r="M2508" t="s">
        <v>307</v>
      </c>
      <c r="N2508" t="s">
        <v>307</v>
      </c>
      <c r="O2508" t="s">
        <v>307</v>
      </c>
      <c r="P2508" t="s">
        <v>307</v>
      </c>
      <c r="Q2508" t="s">
        <v>307</v>
      </c>
      <c r="R2508" t="s">
        <v>307</v>
      </c>
      <c r="S2508" t="s">
        <v>307</v>
      </c>
      <c r="T2508" t="s">
        <v>307</v>
      </c>
      <c r="U2508" t="s">
        <v>307</v>
      </c>
      <c r="V2508" t="s">
        <v>307</v>
      </c>
      <c r="W2508" t="s">
        <v>307</v>
      </c>
    </row>
    <row r="2509" spans="1:45" x14ac:dyDescent="0.25">
      <c r="A2509">
        <v>324</v>
      </c>
      <c r="B2509" t="s">
        <v>191</v>
      </c>
      <c r="C2509" t="s">
        <v>38</v>
      </c>
      <c r="D2509" t="s">
        <v>47</v>
      </c>
      <c r="E2509" t="s">
        <v>307</v>
      </c>
      <c r="F2509" t="s">
        <v>307</v>
      </c>
      <c r="G2509" t="s">
        <v>307</v>
      </c>
      <c r="H2509" t="s">
        <v>307</v>
      </c>
      <c r="I2509" t="s">
        <v>307</v>
      </c>
      <c r="J2509" t="s">
        <v>307</v>
      </c>
      <c r="K2509" t="s">
        <v>307</v>
      </c>
      <c r="L2509" t="s">
        <v>307</v>
      </c>
      <c r="M2509" t="s">
        <v>307</v>
      </c>
      <c r="N2509" t="s">
        <v>307</v>
      </c>
      <c r="O2509" t="s">
        <v>307</v>
      </c>
      <c r="P2509" t="s">
        <v>307</v>
      </c>
      <c r="Q2509" t="s">
        <v>307</v>
      </c>
      <c r="R2509" t="s">
        <v>307</v>
      </c>
      <c r="S2509" t="s">
        <v>307</v>
      </c>
      <c r="T2509" t="s">
        <v>307</v>
      </c>
      <c r="U2509" t="s">
        <v>307</v>
      </c>
      <c r="V2509" t="s">
        <v>307</v>
      </c>
      <c r="W2509" t="s">
        <v>307</v>
      </c>
      <c r="X2509" t="s">
        <v>307</v>
      </c>
      <c r="Y2509" t="s">
        <v>307</v>
      </c>
      <c r="Z2509" t="s">
        <v>307</v>
      </c>
      <c r="AA2509" t="s">
        <v>307</v>
      </c>
      <c r="AB2509" t="s">
        <v>307</v>
      </c>
      <c r="AC2509" t="s">
        <v>307</v>
      </c>
      <c r="AD2509" t="s">
        <v>307</v>
      </c>
      <c r="AE2509" t="s">
        <v>307</v>
      </c>
      <c r="AF2509" t="s">
        <v>307</v>
      </c>
      <c r="AG2509" t="s">
        <v>307</v>
      </c>
      <c r="AH2509" t="s">
        <v>307</v>
      </c>
      <c r="AI2509" t="s">
        <v>307</v>
      </c>
      <c r="AJ2509" t="s">
        <v>307</v>
      </c>
      <c r="AK2509" t="s">
        <v>307</v>
      </c>
      <c r="AL2509" t="s">
        <v>307</v>
      </c>
      <c r="AM2509" t="s">
        <v>307</v>
      </c>
      <c r="AN2509" t="s">
        <v>307</v>
      </c>
      <c r="AO2509" t="s">
        <v>307</v>
      </c>
      <c r="AP2509" t="s">
        <v>307</v>
      </c>
      <c r="AQ2509" t="s">
        <v>307</v>
      </c>
      <c r="AR2509" t="s">
        <v>307</v>
      </c>
      <c r="AS2509" t="s">
        <v>307</v>
      </c>
    </row>
    <row r="2510" spans="1:45" x14ac:dyDescent="0.25">
      <c r="A2510">
        <v>324</v>
      </c>
      <c r="B2510" t="s">
        <v>191</v>
      </c>
      <c r="C2510" t="s">
        <v>38</v>
      </c>
      <c r="D2510" t="s">
        <v>48</v>
      </c>
      <c r="E2510" t="s">
        <v>307</v>
      </c>
      <c r="F2510" t="s">
        <v>307</v>
      </c>
      <c r="G2510" t="s">
        <v>307</v>
      </c>
      <c r="H2510" t="s">
        <v>307</v>
      </c>
      <c r="I2510" t="s">
        <v>307</v>
      </c>
      <c r="J2510" t="s">
        <v>307</v>
      </c>
      <c r="K2510" t="s">
        <v>307</v>
      </c>
      <c r="L2510" t="s">
        <v>307</v>
      </c>
      <c r="M2510" t="s">
        <v>307</v>
      </c>
      <c r="N2510" t="s">
        <v>307</v>
      </c>
      <c r="O2510" t="s">
        <v>307</v>
      </c>
      <c r="P2510" t="s">
        <v>307</v>
      </c>
      <c r="Q2510" t="s">
        <v>307</v>
      </c>
      <c r="R2510" t="s">
        <v>307</v>
      </c>
      <c r="S2510" t="s">
        <v>307</v>
      </c>
      <c r="T2510" t="s">
        <v>307</v>
      </c>
      <c r="U2510" t="s">
        <v>307</v>
      </c>
      <c r="V2510" t="s">
        <v>307</v>
      </c>
      <c r="W2510" t="s">
        <v>307</v>
      </c>
      <c r="X2510" t="s">
        <v>307</v>
      </c>
      <c r="Y2510" t="s">
        <v>307</v>
      </c>
      <c r="Z2510" t="s">
        <v>307</v>
      </c>
      <c r="AA2510" t="s">
        <v>307</v>
      </c>
      <c r="AB2510" t="s">
        <v>307</v>
      </c>
      <c r="AC2510" t="s">
        <v>307</v>
      </c>
      <c r="AD2510" t="s">
        <v>307</v>
      </c>
      <c r="AE2510" t="s">
        <v>307</v>
      </c>
      <c r="AF2510" t="s">
        <v>307</v>
      </c>
      <c r="AG2510" t="s">
        <v>307</v>
      </c>
      <c r="AH2510" t="s">
        <v>307</v>
      </c>
      <c r="AI2510" t="s">
        <v>307</v>
      </c>
      <c r="AJ2510" t="s">
        <v>307</v>
      </c>
      <c r="AK2510" t="s">
        <v>307</v>
      </c>
      <c r="AL2510" t="s">
        <v>307</v>
      </c>
      <c r="AM2510" t="s">
        <v>307</v>
      </c>
      <c r="AN2510" t="s">
        <v>307</v>
      </c>
      <c r="AO2510" t="s">
        <v>307</v>
      </c>
      <c r="AP2510" t="s">
        <v>307</v>
      </c>
      <c r="AQ2510" t="s">
        <v>307</v>
      </c>
      <c r="AR2510" t="s">
        <v>307</v>
      </c>
      <c r="AS2510" t="s">
        <v>307</v>
      </c>
    </row>
    <row r="2511" spans="1:45" x14ac:dyDescent="0.25">
      <c r="A2511">
        <v>324</v>
      </c>
      <c r="B2511" t="s">
        <v>191</v>
      </c>
      <c r="C2511" t="s">
        <v>38</v>
      </c>
      <c r="D2511" t="s">
        <v>49</v>
      </c>
      <c r="E2511" t="s">
        <v>307</v>
      </c>
      <c r="F2511" t="s">
        <v>307</v>
      </c>
      <c r="G2511" t="s">
        <v>307</v>
      </c>
      <c r="H2511" t="s">
        <v>307</v>
      </c>
      <c r="I2511" t="s">
        <v>307</v>
      </c>
      <c r="J2511" t="s">
        <v>307</v>
      </c>
      <c r="K2511" t="s">
        <v>307</v>
      </c>
      <c r="L2511" t="s">
        <v>307</v>
      </c>
      <c r="M2511" t="s">
        <v>307</v>
      </c>
      <c r="N2511" t="s">
        <v>307</v>
      </c>
      <c r="O2511" t="s">
        <v>307</v>
      </c>
      <c r="P2511" t="s">
        <v>307</v>
      </c>
      <c r="Q2511" t="s">
        <v>307</v>
      </c>
      <c r="R2511" t="s">
        <v>307</v>
      </c>
      <c r="S2511" t="s">
        <v>307</v>
      </c>
      <c r="T2511" t="s">
        <v>307</v>
      </c>
      <c r="U2511" t="s">
        <v>307</v>
      </c>
      <c r="V2511" t="s">
        <v>307</v>
      </c>
      <c r="W2511" t="s">
        <v>307</v>
      </c>
      <c r="X2511" t="s">
        <v>307</v>
      </c>
      <c r="Y2511" t="s">
        <v>307</v>
      </c>
      <c r="Z2511" t="s">
        <v>307</v>
      </c>
      <c r="AA2511" t="s">
        <v>307</v>
      </c>
      <c r="AB2511" t="s">
        <v>307</v>
      </c>
      <c r="AC2511" t="s">
        <v>307</v>
      </c>
      <c r="AD2511" t="s">
        <v>307</v>
      </c>
      <c r="AE2511" t="s">
        <v>307</v>
      </c>
      <c r="AF2511" t="s">
        <v>307</v>
      </c>
      <c r="AG2511" t="s">
        <v>307</v>
      </c>
      <c r="AH2511" t="s">
        <v>307</v>
      </c>
      <c r="AI2511" t="s">
        <v>307</v>
      </c>
      <c r="AJ2511" t="s">
        <v>307</v>
      </c>
      <c r="AK2511" t="s">
        <v>307</v>
      </c>
      <c r="AL2511" t="s">
        <v>307</v>
      </c>
      <c r="AM2511" t="s">
        <v>307</v>
      </c>
      <c r="AN2511" t="s">
        <v>307</v>
      </c>
      <c r="AO2511" t="s">
        <v>307</v>
      </c>
      <c r="AP2511" t="s">
        <v>307</v>
      </c>
      <c r="AQ2511" t="s">
        <v>307</v>
      </c>
      <c r="AR2511" t="s">
        <v>307</v>
      </c>
      <c r="AS2511" t="s">
        <v>307</v>
      </c>
    </row>
    <row r="2512" spans="1:45" x14ac:dyDescent="0.25">
      <c r="A2512">
        <v>324</v>
      </c>
      <c r="B2512" t="s">
        <v>191</v>
      </c>
      <c r="C2512" t="s">
        <v>42</v>
      </c>
      <c r="D2512" t="s">
        <v>48</v>
      </c>
      <c r="E2512" t="s">
        <v>307</v>
      </c>
      <c r="F2512" t="s">
        <v>307</v>
      </c>
      <c r="G2512" t="s">
        <v>307</v>
      </c>
      <c r="H2512" t="s">
        <v>307</v>
      </c>
      <c r="I2512" t="s">
        <v>307</v>
      </c>
      <c r="J2512" t="s">
        <v>307</v>
      </c>
      <c r="K2512" t="s">
        <v>307</v>
      </c>
      <c r="L2512" t="s">
        <v>307</v>
      </c>
      <c r="M2512" t="s">
        <v>307</v>
      </c>
      <c r="N2512" t="s">
        <v>307</v>
      </c>
      <c r="O2512" t="s">
        <v>307</v>
      </c>
      <c r="P2512" t="s">
        <v>307</v>
      </c>
      <c r="Q2512" t="s">
        <v>307</v>
      </c>
      <c r="R2512" t="s">
        <v>307</v>
      </c>
      <c r="S2512" t="s">
        <v>307</v>
      </c>
      <c r="T2512" t="s">
        <v>307</v>
      </c>
      <c r="U2512" t="s">
        <v>307</v>
      </c>
      <c r="V2512" t="s">
        <v>307</v>
      </c>
      <c r="W2512" t="s">
        <v>307</v>
      </c>
      <c r="X2512" t="s">
        <v>307</v>
      </c>
      <c r="Y2512" t="s">
        <v>307</v>
      </c>
      <c r="Z2512" t="s">
        <v>307</v>
      </c>
    </row>
    <row r="2513" spans="1:45" x14ac:dyDescent="0.25">
      <c r="A2513">
        <v>325</v>
      </c>
      <c r="B2513" t="s">
        <v>192</v>
      </c>
      <c r="C2513" t="s">
        <v>43</v>
      </c>
      <c r="D2513" t="s">
        <v>54</v>
      </c>
      <c r="E2513" t="s">
        <v>307</v>
      </c>
      <c r="F2513" t="s">
        <v>307</v>
      </c>
      <c r="G2513" t="s">
        <v>307</v>
      </c>
      <c r="H2513" t="s">
        <v>307</v>
      </c>
      <c r="I2513" t="s">
        <v>307</v>
      </c>
      <c r="J2513" t="s">
        <v>307</v>
      </c>
      <c r="K2513" t="s">
        <v>307</v>
      </c>
      <c r="L2513" t="s">
        <v>307</v>
      </c>
      <c r="M2513" t="s">
        <v>307</v>
      </c>
      <c r="N2513" t="s">
        <v>307</v>
      </c>
      <c r="O2513" t="s">
        <v>307</v>
      </c>
      <c r="P2513" t="s">
        <v>307</v>
      </c>
      <c r="Q2513" t="s">
        <v>307</v>
      </c>
      <c r="R2513" t="s">
        <v>307</v>
      </c>
      <c r="S2513" t="s">
        <v>307</v>
      </c>
      <c r="T2513" t="s">
        <v>307</v>
      </c>
      <c r="U2513" t="s">
        <v>307</v>
      </c>
      <c r="V2513" t="s">
        <v>307</v>
      </c>
      <c r="W2513" t="s">
        <v>307</v>
      </c>
    </row>
    <row r="2514" spans="1:45" x14ac:dyDescent="0.25">
      <c r="A2514">
        <v>325</v>
      </c>
      <c r="B2514" t="s">
        <v>192</v>
      </c>
      <c r="C2514" t="s">
        <v>43</v>
      </c>
      <c r="D2514" t="s">
        <v>55</v>
      </c>
      <c r="E2514" t="s">
        <v>307</v>
      </c>
      <c r="F2514" t="s">
        <v>307</v>
      </c>
      <c r="G2514" t="s">
        <v>307</v>
      </c>
      <c r="H2514" t="s">
        <v>307</v>
      </c>
      <c r="I2514" t="s">
        <v>307</v>
      </c>
      <c r="J2514" t="s">
        <v>307</v>
      </c>
      <c r="K2514" t="s">
        <v>307</v>
      </c>
      <c r="L2514" t="s">
        <v>307</v>
      </c>
      <c r="M2514" t="s">
        <v>307</v>
      </c>
      <c r="N2514" t="s">
        <v>307</v>
      </c>
      <c r="O2514" t="s">
        <v>307</v>
      </c>
      <c r="P2514" t="s">
        <v>307</v>
      </c>
      <c r="Q2514" t="s">
        <v>307</v>
      </c>
      <c r="R2514" t="s">
        <v>307</v>
      </c>
      <c r="S2514" t="s">
        <v>307</v>
      </c>
      <c r="T2514" t="s">
        <v>307</v>
      </c>
      <c r="U2514" t="s">
        <v>307</v>
      </c>
      <c r="V2514" t="s">
        <v>307</v>
      </c>
      <c r="W2514" t="s">
        <v>307</v>
      </c>
    </row>
    <row r="2515" spans="1:45" x14ac:dyDescent="0.25">
      <c r="A2515">
        <v>325</v>
      </c>
      <c r="B2515" t="s">
        <v>192</v>
      </c>
      <c r="C2515" t="s">
        <v>43</v>
      </c>
      <c r="D2515" t="s">
        <v>56</v>
      </c>
      <c r="E2515" t="s">
        <v>307</v>
      </c>
      <c r="F2515" t="s">
        <v>307</v>
      </c>
      <c r="G2515" t="s">
        <v>307</v>
      </c>
      <c r="H2515" t="s">
        <v>307</v>
      </c>
      <c r="I2515" t="s">
        <v>307</v>
      </c>
      <c r="J2515" t="s">
        <v>307</v>
      </c>
      <c r="K2515" t="s">
        <v>307</v>
      </c>
      <c r="L2515" t="s">
        <v>307</v>
      </c>
      <c r="M2515" t="s">
        <v>307</v>
      </c>
      <c r="N2515" t="s">
        <v>307</v>
      </c>
      <c r="O2515" t="s">
        <v>307</v>
      </c>
      <c r="P2515" t="s">
        <v>307</v>
      </c>
      <c r="Q2515" t="s">
        <v>307</v>
      </c>
      <c r="R2515" t="s">
        <v>307</v>
      </c>
      <c r="S2515" t="s">
        <v>307</v>
      </c>
      <c r="T2515" t="s">
        <v>307</v>
      </c>
      <c r="U2515" t="s">
        <v>307</v>
      </c>
      <c r="V2515" t="s">
        <v>307</v>
      </c>
      <c r="W2515" t="s">
        <v>307</v>
      </c>
    </row>
    <row r="2516" spans="1:45" x14ac:dyDescent="0.25">
      <c r="A2516">
        <v>325</v>
      </c>
      <c r="B2516" t="s">
        <v>192</v>
      </c>
      <c r="C2516" t="s">
        <v>43</v>
      </c>
      <c r="D2516" t="s">
        <v>57</v>
      </c>
      <c r="E2516" t="s">
        <v>307</v>
      </c>
      <c r="F2516" t="s">
        <v>307</v>
      </c>
      <c r="G2516" t="s">
        <v>307</v>
      </c>
      <c r="H2516" t="s">
        <v>307</v>
      </c>
      <c r="I2516" t="s">
        <v>307</v>
      </c>
      <c r="J2516" t="s">
        <v>307</v>
      </c>
      <c r="K2516" t="s">
        <v>307</v>
      </c>
      <c r="L2516" t="s">
        <v>307</v>
      </c>
      <c r="M2516" t="s">
        <v>307</v>
      </c>
      <c r="N2516" t="s">
        <v>307</v>
      </c>
      <c r="O2516" t="s">
        <v>307</v>
      </c>
      <c r="P2516" t="s">
        <v>307</v>
      </c>
      <c r="Q2516" t="s">
        <v>307</v>
      </c>
      <c r="R2516" t="s">
        <v>307</v>
      </c>
      <c r="S2516" t="s">
        <v>307</v>
      </c>
      <c r="T2516" t="s">
        <v>307</v>
      </c>
      <c r="U2516" t="s">
        <v>307</v>
      </c>
      <c r="V2516" t="s">
        <v>307</v>
      </c>
      <c r="W2516" t="s">
        <v>307</v>
      </c>
    </row>
    <row r="2517" spans="1:45" x14ac:dyDescent="0.25">
      <c r="A2517">
        <v>325</v>
      </c>
      <c r="B2517" t="s">
        <v>192</v>
      </c>
      <c r="C2517" t="s">
        <v>43</v>
      </c>
      <c r="D2517" t="s">
        <v>58</v>
      </c>
      <c r="E2517" t="s">
        <v>307</v>
      </c>
      <c r="F2517" t="s">
        <v>307</v>
      </c>
      <c r="G2517" t="s">
        <v>307</v>
      </c>
      <c r="H2517" t="s">
        <v>307</v>
      </c>
      <c r="I2517" t="s">
        <v>307</v>
      </c>
      <c r="J2517" t="s">
        <v>307</v>
      </c>
      <c r="K2517" t="s">
        <v>307</v>
      </c>
      <c r="L2517" t="s">
        <v>307</v>
      </c>
      <c r="M2517" t="s">
        <v>307</v>
      </c>
      <c r="N2517" t="s">
        <v>307</v>
      </c>
      <c r="O2517" t="s">
        <v>307</v>
      </c>
      <c r="P2517" t="s">
        <v>307</v>
      </c>
      <c r="Q2517" t="s">
        <v>307</v>
      </c>
      <c r="R2517" t="s">
        <v>307</v>
      </c>
      <c r="S2517" t="s">
        <v>307</v>
      </c>
      <c r="T2517" t="s">
        <v>307</v>
      </c>
      <c r="U2517" t="s">
        <v>307</v>
      </c>
      <c r="V2517" t="s">
        <v>307</v>
      </c>
      <c r="W2517" t="s">
        <v>307</v>
      </c>
    </row>
    <row r="2518" spans="1:45" x14ac:dyDescent="0.25">
      <c r="A2518">
        <v>325</v>
      </c>
      <c r="B2518" t="s">
        <v>192</v>
      </c>
      <c r="C2518" t="s">
        <v>43</v>
      </c>
      <c r="D2518" t="s">
        <v>59</v>
      </c>
      <c r="E2518" t="s">
        <v>307</v>
      </c>
      <c r="F2518" t="s">
        <v>307</v>
      </c>
      <c r="G2518" t="s">
        <v>307</v>
      </c>
      <c r="H2518" t="s">
        <v>307</v>
      </c>
      <c r="I2518" t="s">
        <v>307</v>
      </c>
      <c r="J2518" t="s">
        <v>307</v>
      </c>
      <c r="K2518" t="s">
        <v>307</v>
      </c>
      <c r="L2518" t="s">
        <v>307</v>
      </c>
      <c r="M2518" t="s">
        <v>307</v>
      </c>
      <c r="N2518" t="s">
        <v>307</v>
      </c>
      <c r="O2518" t="s">
        <v>307</v>
      </c>
      <c r="P2518" t="s">
        <v>307</v>
      </c>
      <c r="Q2518" t="s">
        <v>307</v>
      </c>
      <c r="R2518" t="s">
        <v>307</v>
      </c>
      <c r="S2518" t="s">
        <v>307</v>
      </c>
      <c r="T2518" t="s">
        <v>307</v>
      </c>
      <c r="U2518" t="s">
        <v>307</v>
      </c>
      <c r="V2518" t="s">
        <v>307</v>
      </c>
      <c r="W2518" t="s">
        <v>307</v>
      </c>
    </row>
    <row r="2519" spans="1:45" x14ac:dyDescent="0.25">
      <c r="A2519">
        <v>325</v>
      </c>
      <c r="B2519" t="s">
        <v>192</v>
      </c>
      <c r="C2519" t="s">
        <v>43</v>
      </c>
      <c r="D2519" t="s">
        <v>60</v>
      </c>
      <c r="E2519" t="s">
        <v>307</v>
      </c>
      <c r="F2519" t="s">
        <v>307</v>
      </c>
      <c r="G2519" t="s">
        <v>307</v>
      </c>
      <c r="H2519" t="s">
        <v>307</v>
      </c>
      <c r="I2519" t="s">
        <v>307</v>
      </c>
      <c r="J2519" t="s">
        <v>307</v>
      </c>
      <c r="K2519" t="s">
        <v>307</v>
      </c>
      <c r="L2519" t="s">
        <v>307</v>
      </c>
      <c r="M2519" t="s">
        <v>307</v>
      </c>
      <c r="N2519" t="s">
        <v>307</v>
      </c>
      <c r="O2519" t="s">
        <v>307</v>
      </c>
      <c r="P2519" t="s">
        <v>307</v>
      </c>
      <c r="Q2519" t="s">
        <v>307</v>
      </c>
      <c r="R2519" t="s">
        <v>307</v>
      </c>
      <c r="S2519" t="s">
        <v>307</v>
      </c>
      <c r="T2519" t="s">
        <v>307</v>
      </c>
      <c r="U2519" t="s">
        <v>307</v>
      </c>
      <c r="V2519" t="s">
        <v>307</v>
      </c>
      <c r="W2519" t="s">
        <v>307</v>
      </c>
    </row>
    <row r="2520" spans="1:45" x14ac:dyDescent="0.25">
      <c r="A2520">
        <v>325</v>
      </c>
      <c r="B2520" t="s">
        <v>192</v>
      </c>
      <c r="C2520" t="s">
        <v>43</v>
      </c>
      <c r="D2520" t="s">
        <v>61</v>
      </c>
      <c r="E2520" t="s">
        <v>307</v>
      </c>
      <c r="F2520" t="s">
        <v>307</v>
      </c>
      <c r="G2520" t="s">
        <v>307</v>
      </c>
      <c r="H2520" t="s">
        <v>307</v>
      </c>
      <c r="I2520" t="s">
        <v>307</v>
      </c>
      <c r="J2520" t="s">
        <v>307</v>
      </c>
      <c r="K2520" t="s">
        <v>307</v>
      </c>
      <c r="L2520" t="s">
        <v>307</v>
      </c>
      <c r="M2520" t="s">
        <v>307</v>
      </c>
      <c r="N2520" t="s">
        <v>307</v>
      </c>
      <c r="O2520" t="s">
        <v>307</v>
      </c>
      <c r="P2520" t="s">
        <v>307</v>
      </c>
      <c r="Q2520" t="s">
        <v>307</v>
      </c>
      <c r="R2520" t="s">
        <v>307</v>
      </c>
      <c r="S2520" t="s">
        <v>307</v>
      </c>
      <c r="T2520" t="s">
        <v>307</v>
      </c>
      <c r="U2520" t="s">
        <v>307</v>
      </c>
      <c r="V2520" t="s">
        <v>307</v>
      </c>
      <c r="W2520" t="s">
        <v>307</v>
      </c>
    </row>
    <row r="2521" spans="1:45" x14ac:dyDescent="0.25">
      <c r="A2521">
        <v>325</v>
      </c>
      <c r="B2521" t="s">
        <v>192</v>
      </c>
      <c r="C2521" t="s">
        <v>43</v>
      </c>
      <c r="D2521" t="s">
        <v>62</v>
      </c>
      <c r="E2521" t="s">
        <v>307</v>
      </c>
      <c r="F2521" t="s">
        <v>307</v>
      </c>
      <c r="G2521" t="s">
        <v>307</v>
      </c>
      <c r="H2521" t="s">
        <v>307</v>
      </c>
      <c r="I2521" t="s">
        <v>307</v>
      </c>
      <c r="J2521" t="s">
        <v>307</v>
      </c>
      <c r="K2521" t="s">
        <v>307</v>
      </c>
      <c r="L2521" t="s">
        <v>307</v>
      </c>
      <c r="M2521" t="s">
        <v>307</v>
      </c>
      <c r="N2521" t="s">
        <v>307</v>
      </c>
      <c r="O2521" t="s">
        <v>307</v>
      </c>
      <c r="P2521" t="s">
        <v>307</v>
      </c>
      <c r="Q2521" t="s">
        <v>307</v>
      </c>
      <c r="R2521" t="s">
        <v>307</v>
      </c>
      <c r="S2521" t="s">
        <v>307</v>
      </c>
      <c r="T2521" t="s">
        <v>307</v>
      </c>
      <c r="U2521" t="s">
        <v>307</v>
      </c>
      <c r="V2521" t="s">
        <v>307</v>
      </c>
      <c r="W2521" t="s">
        <v>307</v>
      </c>
    </row>
    <row r="2522" spans="1:45" x14ac:dyDescent="0.25">
      <c r="A2522">
        <v>325</v>
      </c>
      <c r="B2522" t="s">
        <v>192</v>
      </c>
      <c r="C2522" t="s">
        <v>36</v>
      </c>
      <c r="D2522" t="s">
        <v>47</v>
      </c>
      <c r="E2522" t="s">
        <v>307</v>
      </c>
      <c r="F2522" t="s">
        <v>307</v>
      </c>
      <c r="G2522" t="s">
        <v>307</v>
      </c>
      <c r="H2522" t="s">
        <v>307</v>
      </c>
      <c r="I2522" t="s">
        <v>307</v>
      </c>
      <c r="J2522" t="s">
        <v>307</v>
      </c>
      <c r="K2522" t="s">
        <v>307</v>
      </c>
      <c r="L2522" t="s">
        <v>307</v>
      </c>
      <c r="M2522" t="s">
        <v>307</v>
      </c>
      <c r="N2522" t="s">
        <v>307</v>
      </c>
      <c r="O2522" t="s">
        <v>307</v>
      </c>
      <c r="P2522" t="s">
        <v>307</v>
      </c>
      <c r="Q2522" t="s">
        <v>307</v>
      </c>
      <c r="R2522" t="s">
        <v>307</v>
      </c>
      <c r="S2522" t="s">
        <v>307</v>
      </c>
      <c r="T2522" t="s">
        <v>307</v>
      </c>
      <c r="U2522" t="s">
        <v>307</v>
      </c>
      <c r="V2522" t="s">
        <v>307</v>
      </c>
      <c r="W2522" t="s">
        <v>307</v>
      </c>
      <c r="X2522" t="s">
        <v>307</v>
      </c>
      <c r="Y2522" t="s">
        <v>307</v>
      </c>
      <c r="Z2522" t="s">
        <v>307</v>
      </c>
      <c r="AA2522" t="s">
        <v>307</v>
      </c>
      <c r="AB2522" t="s">
        <v>307</v>
      </c>
      <c r="AC2522" t="s">
        <v>307</v>
      </c>
      <c r="AD2522" t="s">
        <v>307</v>
      </c>
      <c r="AE2522" t="s">
        <v>307</v>
      </c>
      <c r="AF2522" t="s">
        <v>307</v>
      </c>
      <c r="AG2522" t="s">
        <v>307</v>
      </c>
      <c r="AH2522" t="s">
        <v>307</v>
      </c>
      <c r="AI2522" t="s">
        <v>307</v>
      </c>
      <c r="AJ2522" t="s">
        <v>307</v>
      </c>
      <c r="AK2522" t="s">
        <v>307</v>
      </c>
      <c r="AL2522" t="s">
        <v>307</v>
      </c>
      <c r="AM2522" t="s">
        <v>307</v>
      </c>
      <c r="AN2522" t="s">
        <v>307</v>
      </c>
      <c r="AO2522" t="s">
        <v>307</v>
      </c>
      <c r="AP2522" t="s">
        <v>307</v>
      </c>
      <c r="AQ2522" t="s">
        <v>307</v>
      </c>
      <c r="AR2522" t="s">
        <v>307</v>
      </c>
      <c r="AS2522" t="s">
        <v>307</v>
      </c>
    </row>
    <row r="2523" spans="1:45" x14ac:dyDescent="0.25">
      <c r="A2523">
        <v>325</v>
      </c>
      <c r="B2523" t="s">
        <v>192</v>
      </c>
      <c r="C2523" t="s">
        <v>36</v>
      </c>
      <c r="D2523" t="s">
        <v>48</v>
      </c>
      <c r="E2523" t="s">
        <v>307</v>
      </c>
      <c r="F2523" t="s">
        <v>307</v>
      </c>
      <c r="G2523" t="s">
        <v>307</v>
      </c>
      <c r="H2523" t="s">
        <v>307</v>
      </c>
      <c r="I2523" t="s">
        <v>307</v>
      </c>
      <c r="J2523" t="s">
        <v>307</v>
      </c>
      <c r="K2523" t="s">
        <v>307</v>
      </c>
      <c r="L2523" t="s">
        <v>307</v>
      </c>
      <c r="M2523" t="s">
        <v>307</v>
      </c>
      <c r="N2523" t="s">
        <v>307</v>
      </c>
      <c r="O2523" t="s">
        <v>307</v>
      </c>
      <c r="P2523" t="s">
        <v>307</v>
      </c>
      <c r="Q2523" t="s">
        <v>307</v>
      </c>
      <c r="R2523" t="s">
        <v>307</v>
      </c>
      <c r="S2523" t="s">
        <v>307</v>
      </c>
      <c r="T2523" t="s">
        <v>307</v>
      </c>
      <c r="U2523" t="s">
        <v>307</v>
      </c>
      <c r="V2523" t="s">
        <v>307</v>
      </c>
      <c r="W2523" t="s">
        <v>307</v>
      </c>
      <c r="X2523" t="s">
        <v>307</v>
      </c>
      <c r="Y2523" t="s">
        <v>307</v>
      </c>
      <c r="Z2523" t="s">
        <v>307</v>
      </c>
      <c r="AA2523" t="s">
        <v>307</v>
      </c>
      <c r="AB2523" t="s">
        <v>307</v>
      </c>
      <c r="AC2523" t="s">
        <v>307</v>
      </c>
      <c r="AD2523" t="s">
        <v>307</v>
      </c>
      <c r="AE2523" t="s">
        <v>307</v>
      </c>
      <c r="AF2523" t="s">
        <v>307</v>
      </c>
      <c r="AG2523" t="s">
        <v>307</v>
      </c>
      <c r="AH2523" t="s">
        <v>307</v>
      </c>
      <c r="AI2523" t="s">
        <v>307</v>
      </c>
      <c r="AJ2523" t="s">
        <v>307</v>
      </c>
      <c r="AK2523" t="s">
        <v>307</v>
      </c>
      <c r="AL2523" t="s">
        <v>307</v>
      </c>
      <c r="AM2523" t="s">
        <v>307</v>
      </c>
      <c r="AN2523" t="s">
        <v>307</v>
      </c>
      <c r="AO2523" t="s">
        <v>307</v>
      </c>
      <c r="AP2523" t="s">
        <v>307</v>
      </c>
      <c r="AQ2523" t="s">
        <v>307</v>
      </c>
      <c r="AR2523" t="s">
        <v>307</v>
      </c>
      <c r="AS2523" t="s">
        <v>307</v>
      </c>
    </row>
    <row r="2524" spans="1:45" x14ac:dyDescent="0.25">
      <c r="A2524">
        <v>325</v>
      </c>
      <c r="B2524" t="s">
        <v>192</v>
      </c>
      <c r="C2524" t="s">
        <v>36</v>
      </c>
      <c r="D2524" t="s">
        <v>49</v>
      </c>
      <c r="E2524" t="s">
        <v>307</v>
      </c>
      <c r="F2524" t="s">
        <v>307</v>
      </c>
      <c r="G2524" t="s">
        <v>307</v>
      </c>
      <c r="H2524" t="s">
        <v>307</v>
      </c>
      <c r="I2524" t="s">
        <v>307</v>
      </c>
      <c r="J2524" t="s">
        <v>307</v>
      </c>
      <c r="K2524" t="s">
        <v>307</v>
      </c>
      <c r="L2524" t="s">
        <v>307</v>
      </c>
      <c r="M2524" t="s">
        <v>307</v>
      </c>
      <c r="N2524" t="s">
        <v>307</v>
      </c>
      <c r="O2524" t="s">
        <v>307</v>
      </c>
      <c r="P2524" t="s">
        <v>307</v>
      </c>
      <c r="Q2524" t="s">
        <v>307</v>
      </c>
      <c r="R2524" t="s">
        <v>307</v>
      </c>
      <c r="S2524" t="s">
        <v>307</v>
      </c>
      <c r="T2524" t="s">
        <v>307</v>
      </c>
      <c r="U2524" t="s">
        <v>307</v>
      </c>
      <c r="V2524" t="s">
        <v>307</v>
      </c>
      <c r="W2524" t="s">
        <v>307</v>
      </c>
      <c r="X2524" t="s">
        <v>307</v>
      </c>
      <c r="Y2524" t="s">
        <v>307</v>
      </c>
      <c r="Z2524" t="s">
        <v>307</v>
      </c>
      <c r="AA2524" t="s">
        <v>307</v>
      </c>
      <c r="AB2524" t="s">
        <v>307</v>
      </c>
      <c r="AC2524" t="s">
        <v>307</v>
      </c>
      <c r="AD2524" t="s">
        <v>307</v>
      </c>
      <c r="AE2524" t="s">
        <v>307</v>
      </c>
      <c r="AF2524" t="s">
        <v>307</v>
      </c>
      <c r="AG2524" t="s">
        <v>307</v>
      </c>
      <c r="AH2524" t="s">
        <v>307</v>
      </c>
      <c r="AI2524" t="s">
        <v>307</v>
      </c>
      <c r="AJ2524" t="s">
        <v>307</v>
      </c>
      <c r="AK2524" t="s">
        <v>307</v>
      </c>
      <c r="AL2524" t="s">
        <v>307</v>
      </c>
      <c r="AM2524" t="s">
        <v>307</v>
      </c>
      <c r="AN2524" t="s">
        <v>307</v>
      </c>
      <c r="AO2524" t="s">
        <v>307</v>
      </c>
      <c r="AP2524" t="s">
        <v>307</v>
      </c>
      <c r="AQ2524" t="s">
        <v>307</v>
      </c>
      <c r="AR2524" t="s">
        <v>307</v>
      </c>
      <c r="AS2524" t="s">
        <v>307</v>
      </c>
    </row>
    <row r="2525" spans="1:45" x14ac:dyDescent="0.25">
      <c r="A2525">
        <v>325</v>
      </c>
      <c r="B2525" t="s">
        <v>192</v>
      </c>
      <c r="C2525" t="s">
        <v>37</v>
      </c>
      <c r="D2525" t="s">
        <v>47</v>
      </c>
      <c r="E2525" t="s">
        <v>307</v>
      </c>
      <c r="F2525" t="s">
        <v>307</v>
      </c>
      <c r="G2525" t="s">
        <v>307</v>
      </c>
      <c r="H2525" t="s">
        <v>307</v>
      </c>
      <c r="I2525" t="s">
        <v>307</v>
      </c>
      <c r="J2525" t="s">
        <v>307</v>
      </c>
      <c r="K2525" t="s">
        <v>307</v>
      </c>
      <c r="L2525" t="s">
        <v>307</v>
      </c>
      <c r="M2525" t="s">
        <v>307</v>
      </c>
      <c r="N2525" t="s">
        <v>307</v>
      </c>
      <c r="O2525" t="s">
        <v>307</v>
      </c>
      <c r="P2525" t="s">
        <v>307</v>
      </c>
      <c r="Q2525" t="s">
        <v>307</v>
      </c>
      <c r="R2525" t="s">
        <v>307</v>
      </c>
      <c r="S2525" t="s">
        <v>307</v>
      </c>
      <c r="T2525" t="s">
        <v>307</v>
      </c>
      <c r="U2525" t="s">
        <v>307</v>
      </c>
      <c r="V2525" t="s">
        <v>307</v>
      </c>
      <c r="W2525" t="s">
        <v>307</v>
      </c>
      <c r="X2525" t="s">
        <v>307</v>
      </c>
      <c r="Y2525" t="s">
        <v>307</v>
      </c>
      <c r="Z2525" t="s">
        <v>307</v>
      </c>
      <c r="AA2525" t="s">
        <v>307</v>
      </c>
      <c r="AB2525" t="s">
        <v>307</v>
      </c>
      <c r="AC2525" t="s">
        <v>307</v>
      </c>
      <c r="AD2525" t="s">
        <v>307</v>
      </c>
      <c r="AE2525" t="s">
        <v>307</v>
      </c>
      <c r="AF2525" t="s">
        <v>307</v>
      </c>
      <c r="AG2525" t="s">
        <v>307</v>
      </c>
      <c r="AH2525" t="s">
        <v>307</v>
      </c>
      <c r="AI2525" t="s">
        <v>307</v>
      </c>
      <c r="AJ2525" t="s">
        <v>307</v>
      </c>
      <c r="AK2525" t="s">
        <v>307</v>
      </c>
      <c r="AL2525" t="s">
        <v>307</v>
      </c>
      <c r="AM2525" t="s">
        <v>307</v>
      </c>
      <c r="AN2525" t="s">
        <v>307</v>
      </c>
      <c r="AO2525" t="s">
        <v>307</v>
      </c>
      <c r="AP2525" t="s">
        <v>307</v>
      </c>
      <c r="AQ2525" t="s">
        <v>307</v>
      </c>
      <c r="AR2525" t="s">
        <v>307</v>
      </c>
      <c r="AS2525" t="s">
        <v>307</v>
      </c>
    </row>
    <row r="2526" spans="1:45" x14ac:dyDescent="0.25">
      <c r="A2526">
        <v>325</v>
      </c>
      <c r="B2526" t="s">
        <v>192</v>
      </c>
      <c r="C2526" t="s">
        <v>37</v>
      </c>
      <c r="D2526" t="s">
        <v>48</v>
      </c>
      <c r="E2526" t="s">
        <v>307</v>
      </c>
      <c r="F2526" t="s">
        <v>307</v>
      </c>
      <c r="G2526" t="s">
        <v>307</v>
      </c>
      <c r="H2526" t="s">
        <v>307</v>
      </c>
      <c r="I2526" t="s">
        <v>307</v>
      </c>
      <c r="J2526" t="s">
        <v>307</v>
      </c>
      <c r="K2526" t="s">
        <v>307</v>
      </c>
      <c r="L2526" t="s">
        <v>307</v>
      </c>
      <c r="M2526" t="s">
        <v>307</v>
      </c>
      <c r="N2526" t="s">
        <v>307</v>
      </c>
      <c r="O2526" t="s">
        <v>307</v>
      </c>
      <c r="P2526" t="s">
        <v>307</v>
      </c>
      <c r="Q2526" t="s">
        <v>307</v>
      </c>
      <c r="R2526" t="s">
        <v>307</v>
      </c>
      <c r="S2526" t="s">
        <v>307</v>
      </c>
      <c r="T2526" t="s">
        <v>307</v>
      </c>
      <c r="U2526" t="s">
        <v>307</v>
      </c>
      <c r="V2526" t="s">
        <v>307</v>
      </c>
      <c r="W2526" t="s">
        <v>307</v>
      </c>
      <c r="X2526" t="s">
        <v>307</v>
      </c>
      <c r="Y2526" t="s">
        <v>307</v>
      </c>
      <c r="Z2526" t="s">
        <v>307</v>
      </c>
      <c r="AA2526" t="s">
        <v>307</v>
      </c>
      <c r="AB2526" t="s">
        <v>307</v>
      </c>
      <c r="AC2526" t="s">
        <v>307</v>
      </c>
      <c r="AD2526" t="s">
        <v>307</v>
      </c>
      <c r="AE2526" t="s">
        <v>307</v>
      </c>
      <c r="AF2526" t="s">
        <v>307</v>
      </c>
      <c r="AG2526" t="s">
        <v>307</v>
      </c>
      <c r="AH2526" t="s">
        <v>307</v>
      </c>
      <c r="AI2526" t="s">
        <v>307</v>
      </c>
      <c r="AJ2526" t="s">
        <v>307</v>
      </c>
      <c r="AK2526" t="s">
        <v>307</v>
      </c>
      <c r="AL2526" t="s">
        <v>307</v>
      </c>
      <c r="AM2526" t="s">
        <v>307</v>
      </c>
      <c r="AN2526" t="s">
        <v>307</v>
      </c>
      <c r="AO2526" t="s">
        <v>307</v>
      </c>
      <c r="AP2526" t="s">
        <v>307</v>
      </c>
      <c r="AQ2526" t="s">
        <v>307</v>
      </c>
      <c r="AR2526" t="s">
        <v>307</v>
      </c>
      <c r="AS2526" t="s">
        <v>307</v>
      </c>
    </row>
    <row r="2527" spans="1:45" x14ac:dyDescent="0.25">
      <c r="A2527">
        <v>325</v>
      </c>
      <c r="B2527" t="s">
        <v>192</v>
      </c>
      <c r="C2527" t="s">
        <v>37</v>
      </c>
      <c r="D2527" t="s">
        <v>49</v>
      </c>
      <c r="E2527" t="s">
        <v>307</v>
      </c>
      <c r="F2527" t="s">
        <v>307</v>
      </c>
      <c r="G2527" t="s">
        <v>307</v>
      </c>
      <c r="H2527" t="s">
        <v>307</v>
      </c>
      <c r="I2527" t="s">
        <v>307</v>
      </c>
      <c r="J2527" t="s">
        <v>307</v>
      </c>
      <c r="K2527" t="s">
        <v>307</v>
      </c>
      <c r="L2527" t="s">
        <v>307</v>
      </c>
      <c r="M2527" t="s">
        <v>307</v>
      </c>
      <c r="N2527" t="s">
        <v>307</v>
      </c>
      <c r="O2527" t="s">
        <v>307</v>
      </c>
      <c r="P2527" t="s">
        <v>307</v>
      </c>
      <c r="Q2527" t="s">
        <v>307</v>
      </c>
      <c r="R2527" t="s">
        <v>307</v>
      </c>
      <c r="S2527" t="s">
        <v>307</v>
      </c>
      <c r="T2527" t="s">
        <v>307</v>
      </c>
      <c r="U2527" t="s">
        <v>307</v>
      </c>
      <c r="V2527" t="s">
        <v>307</v>
      </c>
      <c r="W2527" t="s">
        <v>307</v>
      </c>
      <c r="X2527" t="s">
        <v>307</v>
      </c>
      <c r="Y2527" t="s">
        <v>307</v>
      </c>
      <c r="Z2527" t="s">
        <v>307</v>
      </c>
      <c r="AA2527" t="s">
        <v>307</v>
      </c>
      <c r="AB2527" t="s">
        <v>307</v>
      </c>
      <c r="AC2527" t="s">
        <v>307</v>
      </c>
      <c r="AD2527" t="s">
        <v>307</v>
      </c>
      <c r="AE2527" t="s">
        <v>307</v>
      </c>
      <c r="AF2527" t="s">
        <v>307</v>
      </c>
      <c r="AG2527" t="s">
        <v>307</v>
      </c>
      <c r="AH2527" t="s">
        <v>307</v>
      </c>
      <c r="AI2527" t="s">
        <v>307</v>
      </c>
      <c r="AJ2527" t="s">
        <v>307</v>
      </c>
      <c r="AK2527" t="s">
        <v>307</v>
      </c>
      <c r="AL2527" t="s">
        <v>307</v>
      </c>
      <c r="AM2527" t="s">
        <v>307</v>
      </c>
      <c r="AN2527" t="s">
        <v>307</v>
      </c>
      <c r="AO2527" t="s">
        <v>307</v>
      </c>
      <c r="AP2527" t="s">
        <v>307</v>
      </c>
      <c r="AQ2527" t="s">
        <v>307</v>
      </c>
      <c r="AR2527" t="s">
        <v>307</v>
      </c>
      <c r="AS2527" t="s">
        <v>307</v>
      </c>
    </row>
    <row r="2528" spans="1:45" x14ac:dyDescent="0.25">
      <c r="A2528">
        <v>325</v>
      </c>
      <c r="B2528" t="s">
        <v>192</v>
      </c>
      <c r="C2528" t="s">
        <v>476</v>
      </c>
      <c r="D2528" t="s">
        <v>48</v>
      </c>
      <c r="E2528" t="s">
        <v>307</v>
      </c>
      <c r="F2528" t="s">
        <v>307</v>
      </c>
      <c r="G2528" t="s">
        <v>307</v>
      </c>
    </row>
    <row r="2529" spans="1:42" x14ac:dyDescent="0.25">
      <c r="A2529">
        <v>325</v>
      </c>
      <c r="B2529" t="s">
        <v>192</v>
      </c>
      <c r="C2529" t="s">
        <v>477</v>
      </c>
      <c r="D2529" t="s">
        <v>48</v>
      </c>
      <c r="E2529" t="s">
        <v>307</v>
      </c>
      <c r="F2529" t="s">
        <v>307</v>
      </c>
      <c r="G2529" t="s">
        <v>307</v>
      </c>
    </row>
    <row r="2530" spans="1:42" x14ac:dyDescent="0.25">
      <c r="A2530">
        <v>325</v>
      </c>
      <c r="B2530" t="s">
        <v>192</v>
      </c>
      <c r="C2530" t="s">
        <v>45</v>
      </c>
      <c r="D2530" t="s">
        <v>63</v>
      </c>
      <c r="E2530" t="s">
        <v>307</v>
      </c>
      <c r="F2530" t="s">
        <v>307</v>
      </c>
      <c r="G2530" t="s">
        <v>307</v>
      </c>
      <c r="H2530" t="s">
        <v>307</v>
      </c>
      <c r="I2530" t="s">
        <v>307</v>
      </c>
      <c r="J2530" t="s">
        <v>307</v>
      </c>
      <c r="K2530" t="s">
        <v>307</v>
      </c>
      <c r="L2530" t="s">
        <v>307</v>
      </c>
      <c r="M2530" t="s">
        <v>307</v>
      </c>
      <c r="N2530" t="s">
        <v>307</v>
      </c>
      <c r="O2530" t="s">
        <v>307</v>
      </c>
      <c r="P2530" t="s">
        <v>307</v>
      </c>
      <c r="Q2530" t="s">
        <v>307</v>
      </c>
      <c r="R2530" t="s">
        <v>307</v>
      </c>
      <c r="S2530" t="s">
        <v>307</v>
      </c>
      <c r="T2530" t="s">
        <v>307</v>
      </c>
      <c r="U2530" t="s">
        <v>307</v>
      </c>
      <c r="V2530" t="s">
        <v>307</v>
      </c>
      <c r="W2530" t="s">
        <v>307</v>
      </c>
    </row>
    <row r="2531" spans="1:42" x14ac:dyDescent="0.25">
      <c r="A2531">
        <v>325</v>
      </c>
      <c r="B2531" t="s">
        <v>192</v>
      </c>
      <c r="C2531" t="s">
        <v>45</v>
      </c>
      <c r="D2531" t="s">
        <v>64</v>
      </c>
      <c r="E2531" t="s">
        <v>307</v>
      </c>
      <c r="F2531" t="s">
        <v>307</v>
      </c>
      <c r="G2531" t="s">
        <v>307</v>
      </c>
      <c r="H2531" t="s">
        <v>307</v>
      </c>
      <c r="I2531" t="s">
        <v>307</v>
      </c>
      <c r="J2531" t="s">
        <v>307</v>
      </c>
      <c r="K2531" t="s">
        <v>307</v>
      </c>
      <c r="L2531" t="s">
        <v>307</v>
      </c>
      <c r="M2531" t="s">
        <v>307</v>
      </c>
      <c r="N2531" t="s">
        <v>307</v>
      </c>
      <c r="O2531" t="s">
        <v>307</v>
      </c>
      <c r="P2531" t="s">
        <v>307</v>
      </c>
      <c r="Q2531" t="s">
        <v>307</v>
      </c>
      <c r="R2531" t="s">
        <v>307</v>
      </c>
      <c r="S2531" t="s">
        <v>307</v>
      </c>
      <c r="T2531" t="s">
        <v>307</v>
      </c>
      <c r="U2531" t="s">
        <v>307</v>
      </c>
      <c r="V2531" t="s">
        <v>307</v>
      </c>
      <c r="W2531" t="s">
        <v>307</v>
      </c>
    </row>
    <row r="2532" spans="1:42" x14ac:dyDescent="0.25">
      <c r="A2532">
        <v>325</v>
      </c>
      <c r="B2532" t="s">
        <v>192</v>
      </c>
      <c r="C2532" t="s">
        <v>40</v>
      </c>
      <c r="D2532" t="s">
        <v>52</v>
      </c>
      <c r="E2532" t="s">
        <v>307</v>
      </c>
      <c r="F2532" t="s">
        <v>307</v>
      </c>
      <c r="G2532" t="s">
        <v>307</v>
      </c>
      <c r="H2532" t="s">
        <v>307</v>
      </c>
      <c r="I2532" t="s">
        <v>307</v>
      </c>
      <c r="J2532" t="s">
        <v>307</v>
      </c>
      <c r="K2532" t="s">
        <v>307</v>
      </c>
      <c r="L2532" t="s">
        <v>307</v>
      </c>
      <c r="M2532" t="s">
        <v>307</v>
      </c>
      <c r="N2532" t="s">
        <v>307</v>
      </c>
      <c r="O2532" t="s">
        <v>307</v>
      </c>
      <c r="P2532" t="s">
        <v>307</v>
      </c>
      <c r="Q2532" t="s">
        <v>307</v>
      </c>
      <c r="R2532" t="s">
        <v>307</v>
      </c>
      <c r="S2532" t="s">
        <v>307</v>
      </c>
      <c r="T2532" t="s">
        <v>307</v>
      </c>
      <c r="U2532" t="s">
        <v>307</v>
      </c>
      <c r="V2532" t="s">
        <v>307</v>
      </c>
      <c r="W2532" t="s">
        <v>307</v>
      </c>
      <c r="X2532" t="s">
        <v>307</v>
      </c>
      <c r="Y2532" t="s">
        <v>307</v>
      </c>
      <c r="Z2532" t="s">
        <v>307</v>
      </c>
    </row>
    <row r="2533" spans="1:42" x14ac:dyDescent="0.25">
      <c r="A2533">
        <v>325</v>
      </c>
      <c r="B2533" t="s">
        <v>192</v>
      </c>
      <c r="C2533" t="s">
        <v>40</v>
      </c>
      <c r="D2533" t="s">
        <v>53</v>
      </c>
      <c r="E2533" t="s">
        <v>307</v>
      </c>
      <c r="F2533" t="s">
        <v>307</v>
      </c>
      <c r="G2533" t="s">
        <v>307</v>
      </c>
      <c r="H2533" t="s">
        <v>307</v>
      </c>
      <c r="I2533" t="s">
        <v>307</v>
      </c>
      <c r="J2533" t="s">
        <v>307</v>
      </c>
      <c r="K2533" t="s">
        <v>307</v>
      </c>
      <c r="L2533" t="s">
        <v>307</v>
      </c>
      <c r="M2533" t="s">
        <v>307</v>
      </c>
      <c r="N2533" t="s">
        <v>307</v>
      </c>
      <c r="O2533" t="s">
        <v>307</v>
      </c>
      <c r="P2533" t="s">
        <v>307</v>
      </c>
      <c r="Q2533" t="s">
        <v>307</v>
      </c>
      <c r="R2533" t="s">
        <v>307</v>
      </c>
      <c r="S2533" t="s">
        <v>307</v>
      </c>
      <c r="T2533" t="s">
        <v>307</v>
      </c>
      <c r="U2533" t="s">
        <v>307</v>
      </c>
      <c r="V2533" t="s">
        <v>307</v>
      </c>
      <c r="W2533" t="s">
        <v>307</v>
      </c>
      <c r="X2533" t="s">
        <v>307</v>
      </c>
      <c r="Y2533" t="s">
        <v>307</v>
      </c>
      <c r="Z2533" t="s">
        <v>307</v>
      </c>
    </row>
    <row r="2534" spans="1:42" x14ac:dyDescent="0.25">
      <c r="A2534">
        <v>325</v>
      </c>
      <c r="B2534" t="s">
        <v>192</v>
      </c>
      <c r="C2534" t="s">
        <v>39</v>
      </c>
      <c r="D2534" t="s">
        <v>50</v>
      </c>
      <c r="E2534" t="s">
        <v>307</v>
      </c>
      <c r="F2534" t="s">
        <v>307</v>
      </c>
      <c r="G2534" t="s">
        <v>307</v>
      </c>
      <c r="H2534" t="s">
        <v>307</v>
      </c>
      <c r="I2534" t="s">
        <v>307</v>
      </c>
      <c r="J2534" t="s">
        <v>307</v>
      </c>
      <c r="K2534" t="s">
        <v>307</v>
      </c>
      <c r="L2534" t="s">
        <v>307</v>
      </c>
      <c r="M2534" t="s">
        <v>307</v>
      </c>
      <c r="N2534" t="s">
        <v>307</v>
      </c>
      <c r="O2534" t="s">
        <v>307</v>
      </c>
      <c r="P2534" t="s">
        <v>307</v>
      </c>
      <c r="Q2534" t="s">
        <v>307</v>
      </c>
      <c r="R2534" t="s">
        <v>307</v>
      </c>
      <c r="S2534" t="s">
        <v>307</v>
      </c>
      <c r="T2534" t="s">
        <v>307</v>
      </c>
      <c r="U2534" t="s">
        <v>307</v>
      </c>
      <c r="V2534" t="s">
        <v>307</v>
      </c>
      <c r="W2534" t="s">
        <v>307</v>
      </c>
      <c r="X2534" t="s">
        <v>307</v>
      </c>
      <c r="Y2534" t="s">
        <v>307</v>
      </c>
      <c r="Z2534" t="s">
        <v>307</v>
      </c>
      <c r="AA2534" t="s">
        <v>307</v>
      </c>
      <c r="AB2534" t="s">
        <v>307</v>
      </c>
      <c r="AC2534" t="s">
        <v>307</v>
      </c>
      <c r="AD2534" t="s">
        <v>307</v>
      </c>
      <c r="AE2534" t="s">
        <v>307</v>
      </c>
      <c r="AF2534" t="s">
        <v>307</v>
      </c>
      <c r="AG2534" t="s">
        <v>307</v>
      </c>
      <c r="AH2534" t="s">
        <v>307</v>
      </c>
      <c r="AI2534" t="s">
        <v>307</v>
      </c>
      <c r="AJ2534" t="s">
        <v>307</v>
      </c>
      <c r="AK2534" t="s">
        <v>307</v>
      </c>
      <c r="AL2534" t="s">
        <v>307</v>
      </c>
      <c r="AM2534" t="s">
        <v>307</v>
      </c>
      <c r="AN2534" t="s">
        <v>307</v>
      </c>
      <c r="AO2534" t="s">
        <v>307</v>
      </c>
      <c r="AP2534" t="s">
        <v>307</v>
      </c>
    </row>
    <row r="2535" spans="1:42" x14ac:dyDescent="0.25">
      <c r="A2535">
        <v>325</v>
      </c>
      <c r="B2535" t="s">
        <v>192</v>
      </c>
      <c r="C2535" t="s">
        <v>39</v>
      </c>
      <c r="D2535" t="s">
        <v>48</v>
      </c>
      <c r="E2535" t="s">
        <v>307</v>
      </c>
      <c r="F2535" t="s">
        <v>307</v>
      </c>
      <c r="G2535" t="s">
        <v>307</v>
      </c>
      <c r="H2535" t="s">
        <v>307</v>
      </c>
      <c r="I2535" t="s">
        <v>307</v>
      </c>
      <c r="J2535" t="s">
        <v>307</v>
      </c>
      <c r="K2535" t="s">
        <v>307</v>
      </c>
      <c r="L2535" t="s">
        <v>307</v>
      </c>
      <c r="M2535" t="s">
        <v>307</v>
      </c>
      <c r="N2535" t="s">
        <v>307</v>
      </c>
      <c r="O2535" t="s">
        <v>307</v>
      </c>
      <c r="P2535" t="s">
        <v>307</v>
      </c>
      <c r="Q2535" t="s">
        <v>307</v>
      </c>
      <c r="R2535" t="s">
        <v>307</v>
      </c>
      <c r="S2535" t="s">
        <v>307</v>
      </c>
      <c r="T2535" t="s">
        <v>307</v>
      </c>
      <c r="U2535" t="s">
        <v>307</v>
      </c>
      <c r="V2535" t="s">
        <v>307</v>
      </c>
      <c r="W2535" t="s">
        <v>307</v>
      </c>
      <c r="X2535" t="s">
        <v>307</v>
      </c>
      <c r="Y2535" t="s">
        <v>307</v>
      </c>
      <c r="Z2535" t="s">
        <v>307</v>
      </c>
      <c r="AA2535" t="s">
        <v>307</v>
      </c>
      <c r="AB2535" t="s">
        <v>307</v>
      </c>
      <c r="AC2535" t="s">
        <v>307</v>
      </c>
      <c r="AD2535" t="s">
        <v>307</v>
      </c>
      <c r="AE2535" t="s">
        <v>307</v>
      </c>
      <c r="AF2535" t="s">
        <v>307</v>
      </c>
      <c r="AG2535" t="s">
        <v>307</v>
      </c>
      <c r="AH2535" t="s">
        <v>307</v>
      </c>
      <c r="AI2535" t="s">
        <v>307</v>
      </c>
      <c r="AJ2535" t="s">
        <v>307</v>
      </c>
      <c r="AK2535" t="s">
        <v>307</v>
      </c>
      <c r="AL2535" t="s">
        <v>307</v>
      </c>
      <c r="AM2535" t="s">
        <v>307</v>
      </c>
      <c r="AN2535" t="s">
        <v>307</v>
      </c>
      <c r="AO2535" t="s">
        <v>307</v>
      </c>
      <c r="AP2535" t="s">
        <v>307</v>
      </c>
    </row>
    <row r="2536" spans="1:42" x14ac:dyDescent="0.25">
      <c r="A2536">
        <v>325</v>
      </c>
      <c r="B2536" t="s">
        <v>192</v>
      </c>
      <c r="C2536" t="s">
        <v>39</v>
      </c>
      <c r="D2536" t="s">
        <v>51</v>
      </c>
      <c r="E2536" t="s">
        <v>307</v>
      </c>
      <c r="F2536" t="s">
        <v>307</v>
      </c>
      <c r="G2536" t="s">
        <v>307</v>
      </c>
      <c r="H2536" t="s">
        <v>307</v>
      </c>
      <c r="I2536" t="s">
        <v>307</v>
      </c>
      <c r="J2536" t="s">
        <v>307</v>
      </c>
      <c r="K2536" t="s">
        <v>307</v>
      </c>
      <c r="L2536" t="s">
        <v>307</v>
      </c>
      <c r="M2536" t="s">
        <v>307</v>
      </c>
      <c r="N2536" t="s">
        <v>307</v>
      </c>
      <c r="O2536" t="s">
        <v>307</v>
      </c>
      <c r="P2536" t="s">
        <v>307</v>
      </c>
      <c r="Q2536" t="s">
        <v>307</v>
      </c>
      <c r="R2536" t="s">
        <v>307</v>
      </c>
      <c r="S2536" t="s">
        <v>307</v>
      </c>
      <c r="T2536" t="s">
        <v>307</v>
      </c>
      <c r="U2536" t="s">
        <v>307</v>
      </c>
      <c r="V2536" t="s">
        <v>307</v>
      </c>
      <c r="W2536" t="s">
        <v>307</v>
      </c>
      <c r="X2536" t="s">
        <v>307</v>
      </c>
      <c r="Y2536" t="s">
        <v>307</v>
      </c>
      <c r="Z2536" t="s">
        <v>307</v>
      </c>
      <c r="AA2536" t="s">
        <v>307</v>
      </c>
      <c r="AB2536" t="s">
        <v>307</v>
      </c>
      <c r="AC2536" t="s">
        <v>307</v>
      </c>
      <c r="AD2536" t="s">
        <v>307</v>
      </c>
      <c r="AE2536" t="s">
        <v>307</v>
      </c>
      <c r="AF2536" t="s">
        <v>307</v>
      </c>
      <c r="AG2536" t="s">
        <v>307</v>
      </c>
      <c r="AH2536" t="s">
        <v>307</v>
      </c>
      <c r="AI2536" t="s">
        <v>307</v>
      </c>
      <c r="AJ2536" t="s">
        <v>307</v>
      </c>
      <c r="AK2536" t="s">
        <v>307</v>
      </c>
      <c r="AL2536" t="s">
        <v>307</v>
      </c>
      <c r="AM2536" t="s">
        <v>307</v>
      </c>
      <c r="AN2536" t="s">
        <v>307</v>
      </c>
      <c r="AO2536" t="s">
        <v>307</v>
      </c>
      <c r="AP2536" t="s">
        <v>307</v>
      </c>
    </row>
    <row r="2537" spans="1:42" x14ac:dyDescent="0.25">
      <c r="A2537">
        <v>325</v>
      </c>
      <c r="B2537" t="s">
        <v>192</v>
      </c>
      <c r="C2537" t="s">
        <v>46</v>
      </c>
      <c r="D2537" t="s">
        <v>65</v>
      </c>
      <c r="E2537" t="s">
        <v>307</v>
      </c>
      <c r="F2537" t="s">
        <v>307</v>
      </c>
      <c r="G2537" t="s">
        <v>307</v>
      </c>
      <c r="H2537" t="s">
        <v>307</v>
      </c>
      <c r="I2537" t="s">
        <v>307</v>
      </c>
      <c r="J2537" t="s">
        <v>307</v>
      </c>
      <c r="K2537" t="s">
        <v>307</v>
      </c>
      <c r="L2537" t="s">
        <v>307</v>
      </c>
      <c r="M2537" t="s">
        <v>307</v>
      </c>
      <c r="N2537" t="s">
        <v>307</v>
      </c>
      <c r="O2537" t="s">
        <v>307</v>
      </c>
      <c r="P2537" t="s">
        <v>307</v>
      </c>
      <c r="Q2537" t="s">
        <v>307</v>
      </c>
      <c r="R2537" t="s">
        <v>307</v>
      </c>
      <c r="S2537" t="s">
        <v>307</v>
      </c>
      <c r="T2537" t="s">
        <v>307</v>
      </c>
      <c r="U2537" t="s">
        <v>307</v>
      </c>
      <c r="V2537" t="s">
        <v>307</v>
      </c>
      <c r="W2537" t="s">
        <v>307</v>
      </c>
      <c r="X2537" t="s">
        <v>307</v>
      </c>
      <c r="Y2537" t="s">
        <v>307</v>
      </c>
      <c r="Z2537" t="s">
        <v>307</v>
      </c>
    </row>
    <row r="2538" spans="1:42" x14ac:dyDescent="0.25">
      <c r="A2538">
        <v>325</v>
      </c>
      <c r="B2538" t="s">
        <v>192</v>
      </c>
      <c r="C2538" t="s">
        <v>46</v>
      </c>
      <c r="D2538" t="s">
        <v>66</v>
      </c>
      <c r="E2538" t="s">
        <v>307</v>
      </c>
      <c r="F2538" t="s">
        <v>307</v>
      </c>
      <c r="G2538" t="s">
        <v>307</v>
      </c>
      <c r="H2538" t="s">
        <v>307</v>
      </c>
      <c r="I2538" t="s">
        <v>307</v>
      </c>
      <c r="J2538" t="s">
        <v>307</v>
      </c>
      <c r="K2538" t="s">
        <v>307</v>
      </c>
      <c r="L2538" t="s">
        <v>307</v>
      </c>
      <c r="M2538" t="s">
        <v>307</v>
      </c>
      <c r="N2538" t="s">
        <v>307</v>
      </c>
      <c r="O2538" t="s">
        <v>307</v>
      </c>
      <c r="P2538" t="s">
        <v>307</v>
      </c>
      <c r="Q2538" t="s">
        <v>307</v>
      </c>
      <c r="R2538" t="s">
        <v>307</v>
      </c>
      <c r="S2538" t="s">
        <v>307</v>
      </c>
      <c r="T2538" t="s">
        <v>307</v>
      </c>
      <c r="U2538" t="s">
        <v>307</v>
      </c>
      <c r="V2538" t="s">
        <v>307</v>
      </c>
      <c r="W2538" t="s">
        <v>307</v>
      </c>
      <c r="X2538" t="s">
        <v>307</v>
      </c>
      <c r="Y2538" t="s">
        <v>307</v>
      </c>
      <c r="Z2538" t="s">
        <v>307</v>
      </c>
    </row>
    <row r="2539" spans="1:42" x14ac:dyDescent="0.25">
      <c r="A2539">
        <v>325</v>
      </c>
      <c r="B2539" t="s">
        <v>192</v>
      </c>
      <c r="C2539" t="s">
        <v>46</v>
      </c>
      <c r="D2539" t="s">
        <v>67</v>
      </c>
      <c r="E2539" t="s">
        <v>307</v>
      </c>
      <c r="F2539" t="s">
        <v>307</v>
      </c>
      <c r="G2539" t="s">
        <v>307</v>
      </c>
      <c r="H2539" t="s">
        <v>307</v>
      </c>
      <c r="I2539" t="s">
        <v>307</v>
      </c>
      <c r="J2539" t="s">
        <v>307</v>
      </c>
      <c r="K2539" t="s">
        <v>307</v>
      </c>
      <c r="L2539" t="s">
        <v>307</v>
      </c>
      <c r="M2539" t="s">
        <v>307</v>
      </c>
      <c r="N2539" t="s">
        <v>307</v>
      </c>
      <c r="O2539" t="s">
        <v>307</v>
      </c>
      <c r="P2539" t="s">
        <v>307</v>
      </c>
      <c r="Q2539" t="s">
        <v>307</v>
      </c>
      <c r="R2539" t="s">
        <v>307</v>
      </c>
      <c r="S2539" t="s">
        <v>307</v>
      </c>
      <c r="T2539" t="s">
        <v>307</v>
      </c>
      <c r="U2539" t="s">
        <v>307</v>
      </c>
      <c r="V2539" t="s">
        <v>307</v>
      </c>
      <c r="W2539" t="s">
        <v>307</v>
      </c>
      <c r="X2539" t="s">
        <v>307</v>
      </c>
      <c r="Y2539" t="s">
        <v>307</v>
      </c>
      <c r="Z2539" t="s">
        <v>307</v>
      </c>
    </row>
    <row r="2540" spans="1:42" x14ac:dyDescent="0.25">
      <c r="A2540">
        <v>325</v>
      </c>
      <c r="B2540" t="s">
        <v>192</v>
      </c>
      <c r="C2540" t="s">
        <v>46</v>
      </c>
      <c r="D2540" t="s">
        <v>68</v>
      </c>
      <c r="E2540" t="s">
        <v>307</v>
      </c>
      <c r="F2540" t="s">
        <v>307</v>
      </c>
      <c r="G2540" t="s">
        <v>307</v>
      </c>
      <c r="H2540" t="s">
        <v>307</v>
      </c>
      <c r="I2540" t="s">
        <v>307</v>
      </c>
      <c r="J2540" t="s">
        <v>307</v>
      </c>
      <c r="K2540" t="s">
        <v>307</v>
      </c>
      <c r="L2540" t="s">
        <v>307</v>
      </c>
      <c r="M2540" t="s">
        <v>307</v>
      </c>
      <c r="N2540" t="s">
        <v>307</v>
      </c>
      <c r="O2540" t="s">
        <v>307</v>
      </c>
      <c r="P2540" t="s">
        <v>307</v>
      </c>
      <c r="Q2540" t="s">
        <v>307</v>
      </c>
      <c r="R2540" t="s">
        <v>307</v>
      </c>
      <c r="S2540" t="s">
        <v>307</v>
      </c>
      <c r="T2540" t="s">
        <v>307</v>
      </c>
      <c r="U2540" t="s">
        <v>307</v>
      </c>
      <c r="V2540" t="s">
        <v>307</v>
      </c>
      <c r="W2540" t="s">
        <v>307</v>
      </c>
      <c r="X2540" t="s">
        <v>307</v>
      </c>
      <c r="Y2540" t="s">
        <v>307</v>
      </c>
      <c r="Z2540" t="s">
        <v>307</v>
      </c>
    </row>
    <row r="2541" spans="1:42" x14ac:dyDescent="0.25">
      <c r="A2541">
        <v>325</v>
      </c>
      <c r="B2541" t="s">
        <v>192</v>
      </c>
      <c r="C2541" t="s">
        <v>46</v>
      </c>
      <c r="D2541" t="s">
        <v>69</v>
      </c>
      <c r="E2541" t="s">
        <v>307</v>
      </c>
      <c r="F2541" t="s">
        <v>307</v>
      </c>
      <c r="G2541" t="s">
        <v>307</v>
      </c>
      <c r="H2541" t="s">
        <v>307</v>
      </c>
      <c r="I2541" t="s">
        <v>307</v>
      </c>
      <c r="J2541" t="s">
        <v>307</v>
      </c>
      <c r="K2541" t="s">
        <v>307</v>
      </c>
      <c r="L2541" t="s">
        <v>307</v>
      </c>
      <c r="M2541" t="s">
        <v>307</v>
      </c>
      <c r="N2541" t="s">
        <v>307</v>
      </c>
      <c r="O2541" t="s">
        <v>307</v>
      </c>
      <c r="P2541" t="s">
        <v>307</v>
      </c>
      <c r="Q2541" t="s">
        <v>307</v>
      </c>
      <c r="R2541" t="s">
        <v>307</v>
      </c>
      <c r="S2541" t="s">
        <v>307</v>
      </c>
      <c r="T2541" t="s">
        <v>307</v>
      </c>
      <c r="U2541" t="s">
        <v>307</v>
      </c>
      <c r="V2541" t="s">
        <v>307</v>
      </c>
      <c r="W2541" t="s">
        <v>307</v>
      </c>
      <c r="X2541" t="s">
        <v>307</v>
      </c>
      <c r="Y2541" t="s">
        <v>307</v>
      </c>
      <c r="Z2541" t="s">
        <v>307</v>
      </c>
    </row>
    <row r="2542" spans="1:42" x14ac:dyDescent="0.25">
      <c r="A2542">
        <v>325</v>
      </c>
      <c r="B2542" t="s">
        <v>192</v>
      </c>
      <c r="C2542" t="s">
        <v>46</v>
      </c>
      <c r="D2542" t="s">
        <v>70</v>
      </c>
      <c r="E2542" t="s">
        <v>307</v>
      </c>
      <c r="F2542" t="s">
        <v>307</v>
      </c>
      <c r="G2542" t="s">
        <v>307</v>
      </c>
      <c r="H2542" t="s">
        <v>307</v>
      </c>
      <c r="I2542" t="s">
        <v>307</v>
      </c>
      <c r="J2542" t="s">
        <v>307</v>
      </c>
      <c r="K2542" t="s">
        <v>307</v>
      </c>
      <c r="L2542" t="s">
        <v>307</v>
      </c>
      <c r="M2542" t="s">
        <v>307</v>
      </c>
      <c r="N2542" t="s">
        <v>307</v>
      </c>
      <c r="O2542" t="s">
        <v>307</v>
      </c>
      <c r="P2542" t="s">
        <v>307</v>
      </c>
      <c r="Q2542" t="s">
        <v>307</v>
      </c>
      <c r="R2542" t="s">
        <v>307</v>
      </c>
      <c r="S2542" t="s">
        <v>307</v>
      </c>
      <c r="T2542" t="s">
        <v>307</v>
      </c>
      <c r="U2542" t="s">
        <v>307</v>
      </c>
      <c r="V2542" t="s">
        <v>307</v>
      </c>
      <c r="W2542" t="s">
        <v>307</v>
      </c>
      <c r="X2542" t="s">
        <v>307</v>
      </c>
      <c r="Y2542" t="s">
        <v>307</v>
      </c>
      <c r="Z2542" t="s">
        <v>307</v>
      </c>
    </row>
    <row r="2543" spans="1:42" x14ac:dyDescent="0.25">
      <c r="A2543">
        <v>325</v>
      </c>
      <c r="B2543" t="s">
        <v>192</v>
      </c>
      <c r="C2543" t="s">
        <v>46</v>
      </c>
      <c r="D2543" t="s">
        <v>71</v>
      </c>
      <c r="E2543" t="s">
        <v>307</v>
      </c>
      <c r="F2543" t="s">
        <v>307</v>
      </c>
      <c r="G2543" t="s">
        <v>307</v>
      </c>
      <c r="H2543" t="s">
        <v>307</v>
      </c>
      <c r="I2543" t="s">
        <v>307</v>
      </c>
      <c r="J2543" t="s">
        <v>307</v>
      </c>
      <c r="K2543" t="s">
        <v>307</v>
      </c>
      <c r="L2543" t="s">
        <v>307</v>
      </c>
      <c r="M2543" t="s">
        <v>307</v>
      </c>
      <c r="N2543" t="s">
        <v>307</v>
      </c>
      <c r="O2543" t="s">
        <v>307</v>
      </c>
      <c r="P2543" t="s">
        <v>307</v>
      </c>
      <c r="Q2543" t="s">
        <v>307</v>
      </c>
      <c r="R2543" t="s">
        <v>307</v>
      </c>
      <c r="S2543" t="s">
        <v>307</v>
      </c>
      <c r="T2543" t="s">
        <v>307</v>
      </c>
      <c r="U2543" t="s">
        <v>307</v>
      </c>
      <c r="V2543" t="s">
        <v>307</v>
      </c>
      <c r="W2543" t="s">
        <v>307</v>
      </c>
      <c r="X2543" t="s">
        <v>307</v>
      </c>
      <c r="Y2543" t="s">
        <v>307</v>
      </c>
      <c r="Z2543" t="s">
        <v>307</v>
      </c>
    </row>
    <row r="2544" spans="1:42" x14ac:dyDescent="0.25">
      <c r="A2544">
        <v>325</v>
      </c>
      <c r="B2544" t="s">
        <v>192</v>
      </c>
      <c r="C2544" t="s">
        <v>46</v>
      </c>
      <c r="D2544" t="s">
        <v>72</v>
      </c>
      <c r="E2544" t="s">
        <v>307</v>
      </c>
      <c r="F2544" t="s">
        <v>307</v>
      </c>
      <c r="G2544" t="s">
        <v>307</v>
      </c>
      <c r="H2544" t="s">
        <v>307</v>
      </c>
      <c r="I2544" t="s">
        <v>307</v>
      </c>
      <c r="J2544" t="s">
        <v>307</v>
      </c>
      <c r="K2544" t="s">
        <v>307</v>
      </c>
      <c r="L2544" t="s">
        <v>307</v>
      </c>
      <c r="M2544" t="s">
        <v>307</v>
      </c>
      <c r="N2544" t="s">
        <v>307</v>
      </c>
      <c r="O2544" t="s">
        <v>307</v>
      </c>
      <c r="P2544" t="s">
        <v>307</v>
      </c>
      <c r="Q2544" t="s">
        <v>307</v>
      </c>
      <c r="R2544" t="s">
        <v>307</v>
      </c>
      <c r="S2544" t="s">
        <v>307</v>
      </c>
      <c r="T2544" t="s">
        <v>307</v>
      </c>
      <c r="U2544" t="s">
        <v>307</v>
      </c>
      <c r="V2544" t="s">
        <v>307</v>
      </c>
      <c r="W2544" t="s">
        <v>307</v>
      </c>
      <c r="X2544" t="s">
        <v>307</v>
      </c>
      <c r="Y2544" t="s">
        <v>307</v>
      </c>
      <c r="Z2544" t="s">
        <v>307</v>
      </c>
    </row>
    <row r="2545" spans="1:26" x14ac:dyDescent="0.25">
      <c r="A2545">
        <v>325</v>
      </c>
      <c r="B2545" t="s">
        <v>192</v>
      </c>
      <c r="C2545" t="s">
        <v>46</v>
      </c>
      <c r="D2545" t="s">
        <v>47</v>
      </c>
      <c r="E2545" t="s">
        <v>307</v>
      </c>
      <c r="F2545" t="s">
        <v>307</v>
      </c>
      <c r="G2545" t="s">
        <v>307</v>
      </c>
      <c r="H2545" t="s">
        <v>307</v>
      </c>
      <c r="I2545" t="s">
        <v>307</v>
      </c>
      <c r="J2545" t="s">
        <v>307</v>
      </c>
      <c r="K2545" t="s">
        <v>307</v>
      </c>
      <c r="L2545" t="s">
        <v>307</v>
      </c>
      <c r="M2545" t="s">
        <v>307</v>
      </c>
      <c r="N2545" t="s">
        <v>307</v>
      </c>
      <c r="O2545" t="s">
        <v>307</v>
      </c>
      <c r="P2545" t="s">
        <v>307</v>
      </c>
      <c r="Q2545" t="s">
        <v>307</v>
      </c>
      <c r="R2545" t="s">
        <v>307</v>
      </c>
      <c r="S2545" t="s">
        <v>307</v>
      </c>
      <c r="T2545" t="s">
        <v>307</v>
      </c>
      <c r="U2545" t="s">
        <v>307</v>
      </c>
      <c r="V2545" t="s">
        <v>307</v>
      </c>
      <c r="W2545" t="s">
        <v>307</v>
      </c>
      <c r="X2545" t="s">
        <v>307</v>
      </c>
      <c r="Y2545" t="s">
        <v>307</v>
      </c>
      <c r="Z2545" t="s">
        <v>307</v>
      </c>
    </row>
    <row r="2546" spans="1:26" x14ac:dyDescent="0.25">
      <c r="A2546">
        <v>325</v>
      </c>
      <c r="B2546" t="s">
        <v>192</v>
      </c>
      <c r="C2546" t="s">
        <v>46</v>
      </c>
      <c r="D2546" t="s">
        <v>48</v>
      </c>
      <c r="E2546" t="s">
        <v>307</v>
      </c>
      <c r="F2546" t="s">
        <v>307</v>
      </c>
      <c r="G2546" t="s">
        <v>307</v>
      </c>
      <c r="H2546" t="s">
        <v>307</v>
      </c>
      <c r="I2546" t="s">
        <v>307</v>
      </c>
      <c r="J2546" t="s">
        <v>307</v>
      </c>
      <c r="K2546" t="s">
        <v>307</v>
      </c>
      <c r="L2546" t="s">
        <v>307</v>
      </c>
      <c r="M2546" t="s">
        <v>307</v>
      </c>
      <c r="N2546" t="s">
        <v>307</v>
      </c>
      <c r="O2546" t="s">
        <v>307</v>
      </c>
      <c r="P2546" t="s">
        <v>307</v>
      </c>
      <c r="Q2546" t="s">
        <v>307</v>
      </c>
      <c r="R2546" t="s">
        <v>307</v>
      </c>
      <c r="S2546" t="s">
        <v>307</v>
      </c>
      <c r="T2546" t="s">
        <v>307</v>
      </c>
      <c r="U2546" t="s">
        <v>307</v>
      </c>
      <c r="V2546" t="s">
        <v>307</v>
      </c>
      <c r="W2546" t="s">
        <v>307</v>
      </c>
      <c r="X2546" t="s">
        <v>307</v>
      </c>
      <c r="Y2546" t="s">
        <v>307</v>
      </c>
      <c r="Z2546" t="s">
        <v>307</v>
      </c>
    </row>
    <row r="2547" spans="1:26" x14ac:dyDescent="0.25">
      <c r="A2547">
        <v>325</v>
      </c>
      <c r="B2547" t="s">
        <v>192</v>
      </c>
      <c r="C2547" t="s">
        <v>46</v>
      </c>
      <c r="D2547" t="s">
        <v>49</v>
      </c>
      <c r="E2547" t="s">
        <v>307</v>
      </c>
      <c r="F2547" t="s">
        <v>307</v>
      </c>
      <c r="G2547" t="s">
        <v>307</v>
      </c>
      <c r="H2547" t="s">
        <v>307</v>
      </c>
      <c r="I2547" t="s">
        <v>307</v>
      </c>
      <c r="J2547" t="s">
        <v>307</v>
      </c>
      <c r="K2547" t="s">
        <v>307</v>
      </c>
      <c r="L2547" t="s">
        <v>307</v>
      </c>
      <c r="M2547" t="s">
        <v>307</v>
      </c>
      <c r="N2547" t="s">
        <v>307</v>
      </c>
      <c r="O2547" t="s">
        <v>307</v>
      </c>
      <c r="P2547" t="s">
        <v>307</v>
      </c>
      <c r="Q2547" t="s">
        <v>307</v>
      </c>
      <c r="R2547" t="s">
        <v>307</v>
      </c>
      <c r="S2547" t="s">
        <v>307</v>
      </c>
      <c r="T2547" t="s">
        <v>307</v>
      </c>
      <c r="U2547" t="s">
        <v>307</v>
      </c>
      <c r="V2547" t="s">
        <v>307</v>
      </c>
      <c r="W2547" t="s">
        <v>307</v>
      </c>
      <c r="X2547" t="s">
        <v>307</v>
      </c>
      <c r="Y2547" t="s">
        <v>307</v>
      </c>
      <c r="Z2547" t="s">
        <v>307</v>
      </c>
    </row>
    <row r="2548" spans="1:26" x14ac:dyDescent="0.25">
      <c r="A2548">
        <v>325</v>
      </c>
      <c r="B2548" t="s">
        <v>192</v>
      </c>
      <c r="C2548" t="s">
        <v>41</v>
      </c>
      <c r="D2548" t="s">
        <v>48</v>
      </c>
      <c r="E2548" t="s">
        <v>307</v>
      </c>
      <c r="F2548" t="s">
        <v>307</v>
      </c>
      <c r="G2548" t="s">
        <v>307</v>
      </c>
      <c r="H2548" t="s">
        <v>307</v>
      </c>
      <c r="I2548" t="s">
        <v>307</v>
      </c>
      <c r="J2548" t="s">
        <v>307</v>
      </c>
      <c r="K2548" t="s">
        <v>307</v>
      </c>
      <c r="L2548" t="s">
        <v>307</v>
      </c>
      <c r="M2548" t="s">
        <v>307</v>
      </c>
      <c r="N2548" t="s">
        <v>307</v>
      </c>
      <c r="O2548" t="s">
        <v>307</v>
      </c>
      <c r="P2548" t="s">
        <v>307</v>
      </c>
      <c r="Q2548" t="s">
        <v>307</v>
      </c>
      <c r="R2548" t="s">
        <v>307</v>
      </c>
      <c r="S2548" t="s">
        <v>307</v>
      </c>
      <c r="T2548" t="s">
        <v>307</v>
      </c>
      <c r="U2548" t="s">
        <v>307</v>
      </c>
      <c r="V2548" t="s">
        <v>307</v>
      </c>
      <c r="W2548" t="s">
        <v>307</v>
      </c>
      <c r="X2548" t="s">
        <v>307</v>
      </c>
      <c r="Y2548" t="s">
        <v>307</v>
      </c>
      <c r="Z2548" t="s">
        <v>307</v>
      </c>
    </row>
    <row r="2549" spans="1:26" x14ac:dyDescent="0.25">
      <c r="A2549">
        <v>325</v>
      </c>
      <c r="B2549" t="s">
        <v>192</v>
      </c>
      <c r="C2549" t="s">
        <v>459</v>
      </c>
      <c r="D2549" t="s">
        <v>48</v>
      </c>
      <c r="E2549" t="s">
        <v>307</v>
      </c>
      <c r="F2549" t="s">
        <v>307</v>
      </c>
      <c r="G2549" t="s">
        <v>307</v>
      </c>
      <c r="H2549" t="s">
        <v>307</v>
      </c>
      <c r="I2549" t="s">
        <v>307</v>
      </c>
      <c r="J2549" t="s">
        <v>307</v>
      </c>
      <c r="K2549" t="s">
        <v>307</v>
      </c>
      <c r="L2549" t="s">
        <v>307</v>
      </c>
      <c r="M2549" t="s">
        <v>307</v>
      </c>
      <c r="N2549" t="s">
        <v>307</v>
      </c>
      <c r="O2549" t="s">
        <v>307</v>
      </c>
      <c r="P2549" t="s">
        <v>307</v>
      </c>
      <c r="Q2549" t="s">
        <v>307</v>
      </c>
    </row>
    <row r="2550" spans="1:26" x14ac:dyDescent="0.25">
      <c r="A2550">
        <v>325</v>
      </c>
      <c r="B2550" t="s">
        <v>192</v>
      </c>
      <c r="C2550" t="s">
        <v>304</v>
      </c>
      <c r="D2550" t="s">
        <v>48</v>
      </c>
      <c r="E2550" t="s">
        <v>307</v>
      </c>
      <c r="F2550" t="s">
        <v>307</v>
      </c>
      <c r="G2550" t="s">
        <v>307</v>
      </c>
      <c r="H2550" t="s">
        <v>307</v>
      </c>
      <c r="I2550" t="s">
        <v>307</v>
      </c>
      <c r="J2550" t="s">
        <v>307</v>
      </c>
      <c r="K2550" t="s">
        <v>307</v>
      </c>
      <c r="L2550" t="s">
        <v>307</v>
      </c>
      <c r="M2550" t="s">
        <v>307</v>
      </c>
      <c r="N2550" t="s">
        <v>307</v>
      </c>
      <c r="O2550" t="s">
        <v>307</v>
      </c>
      <c r="P2550" t="s">
        <v>307</v>
      </c>
      <c r="Q2550" t="s">
        <v>307</v>
      </c>
    </row>
    <row r="2551" spans="1:26" x14ac:dyDescent="0.25">
      <c r="A2551">
        <v>325</v>
      </c>
      <c r="B2551" t="s">
        <v>192</v>
      </c>
      <c r="C2551" t="s">
        <v>433</v>
      </c>
      <c r="D2551" t="s">
        <v>48</v>
      </c>
      <c r="E2551" t="s">
        <v>307</v>
      </c>
      <c r="F2551" t="s">
        <v>307</v>
      </c>
      <c r="G2551" t="s">
        <v>307</v>
      </c>
      <c r="H2551" t="s">
        <v>307</v>
      </c>
      <c r="I2551" t="s">
        <v>307</v>
      </c>
      <c r="J2551" t="s">
        <v>307</v>
      </c>
      <c r="K2551" t="s">
        <v>307</v>
      </c>
      <c r="L2551" t="s">
        <v>307</v>
      </c>
      <c r="M2551" t="s">
        <v>307</v>
      </c>
      <c r="N2551" t="s">
        <v>307</v>
      </c>
      <c r="O2551" t="s">
        <v>307</v>
      </c>
      <c r="P2551" t="s">
        <v>307</v>
      </c>
      <c r="Q2551" t="s">
        <v>307</v>
      </c>
    </row>
    <row r="2552" spans="1:26" x14ac:dyDescent="0.25">
      <c r="A2552">
        <v>325</v>
      </c>
      <c r="B2552" t="s">
        <v>192</v>
      </c>
      <c r="C2552" t="s">
        <v>305</v>
      </c>
      <c r="D2552" t="s">
        <v>48</v>
      </c>
      <c r="E2552" t="s">
        <v>307</v>
      </c>
      <c r="F2552" t="s">
        <v>307</v>
      </c>
      <c r="G2552" t="s">
        <v>307</v>
      </c>
      <c r="H2552" t="s">
        <v>307</v>
      </c>
      <c r="I2552" t="s">
        <v>307</v>
      </c>
      <c r="J2552" t="s">
        <v>307</v>
      </c>
      <c r="K2552" t="s">
        <v>307</v>
      </c>
      <c r="L2552" t="s">
        <v>307</v>
      </c>
      <c r="M2552" t="s">
        <v>307</v>
      </c>
      <c r="N2552" t="s">
        <v>307</v>
      </c>
      <c r="O2552" t="s">
        <v>307</v>
      </c>
      <c r="P2552" t="s">
        <v>307</v>
      </c>
      <c r="Q2552" t="s">
        <v>307</v>
      </c>
    </row>
    <row r="2553" spans="1:26" x14ac:dyDescent="0.25">
      <c r="A2553">
        <v>325</v>
      </c>
      <c r="B2553" t="s">
        <v>192</v>
      </c>
      <c r="C2553" t="s">
        <v>306</v>
      </c>
      <c r="D2553" t="s">
        <v>48</v>
      </c>
      <c r="E2553" t="s">
        <v>307</v>
      </c>
      <c r="F2553" t="s">
        <v>307</v>
      </c>
      <c r="G2553" t="s">
        <v>307</v>
      </c>
      <c r="H2553" t="s">
        <v>307</v>
      </c>
      <c r="I2553" t="s">
        <v>307</v>
      </c>
      <c r="J2553" t="s">
        <v>307</v>
      </c>
      <c r="K2553" t="s">
        <v>307</v>
      </c>
      <c r="L2553" t="s">
        <v>307</v>
      </c>
      <c r="M2553" t="s">
        <v>307</v>
      </c>
      <c r="N2553" t="s">
        <v>307</v>
      </c>
      <c r="O2553" t="s">
        <v>307</v>
      </c>
      <c r="P2553" t="s">
        <v>307</v>
      </c>
      <c r="Q2553" t="s">
        <v>307</v>
      </c>
    </row>
    <row r="2554" spans="1:26" x14ac:dyDescent="0.25">
      <c r="A2554">
        <v>325</v>
      </c>
      <c r="B2554" t="s">
        <v>192</v>
      </c>
      <c r="C2554" t="s">
        <v>44</v>
      </c>
      <c r="D2554" t="s">
        <v>54</v>
      </c>
      <c r="E2554" t="s">
        <v>307</v>
      </c>
      <c r="F2554" t="s">
        <v>307</v>
      </c>
      <c r="G2554" t="s">
        <v>307</v>
      </c>
      <c r="H2554" t="s">
        <v>307</v>
      </c>
      <c r="I2554" t="s">
        <v>307</v>
      </c>
      <c r="J2554" t="s">
        <v>307</v>
      </c>
      <c r="K2554" t="s">
        <v>307</v>
      </c>
      <c r="L2554" t="s">
        <v>307</v>
      </c>
      <c r="M2554" t="s">
        <v>307</v>
      </c>
      <c r="N2554" t="s">
        <v>307</v>
      </c>
      <c r="O2554" t="s">
        <v>307</v>
      </c>
      <c r="P2554" t="s">
        <v>307</v>
      </c>
      <c r="Q2554" t="s">
        <v>307</v>
      </c>
      <c r="R2554" t="s">
        <v>307</v>
      </c>
      <c r="S2554" t="s">
        <v>307</v>
      </c>
      <c r="T2554" t="s">
        <v>307</v>
      </c>
      <c r="U2554" t="s">
        <v>307</v>
      </c>
      <c r="V2554" t="s">
        <v>307</v>
      </c>
      <c r="W2554" t="s">
        <v>307</v>
      </c>
    </row>
    <row r="2555" spans="1:26" x14ac:dyDescent="0.25">
      <c r="A2555">
        <v>325</v>
      </c>
      <c r="B2555" t="s">
        <v>192</v>
      </c>
      <c r="C2555" t="s">
        <v>44</v>
      </c>
      <c r="D2555" t="s">
        <v>55</v>
      </c>
      <c r="E2555" t="s">
        <v>307</v>
      </c>
      <c r="F2555" t="s">
        <v>307</v>
      </c>
      <c r="G2555" t="s">
        <v>307</v>
      </c>
      <c r="H2555" t="s">
        <v>307</v>
      </c>
      <c r="I2555" t="s">
        <v>307</v>
      </c>
      <c r="J2555" t="s">
        <v>307</v>
      </c>
      <c r="K2555" t="s">
        <v>307</v>
      </c>
      <c r="L2555" t="s">
        <v>307</v>
      </c>
      <c r="M2555" t="s">
        <v>307</v>
      </c>
      <c r="N2555" t="s">
        <v>307</v>
      </c>
      <c r="O2555" t="s">
        <v>307</v>
      </c>
      <c r="P2555" t="s">
        <v>307</v>
      </c>
      <c r="Q2555" t="s">
        <v>307</v>
      </c>
      <c r="R2555" t="s">
        <v>307</v>
      </c>
      <c r="S2555" t="s">
        <v>307</v>
      </c>
      <c r="T2555" t="s">
        <v>307</v>
      </c>
      <c r="U2555" t="s">
        <v>307</v>
      </c>
      <c r="V2555" t="s">
        <v>307</v>
      </c>
      <c r="W2555" t="s">
        <v>307</v>
      </c>
    </row>
    <row r="2556" spans="1:26" x14ac:dyDescent="0.25">
      <c r="A2556">
        <v>325</v>
      </c>
      <c r="B2556" t="s">
        <v>192</v>
      </c>
      <c r="C2556" t="s">
        <v>44</v>
      </c>
      <c r="D2556" t="s">
        <v>56</v>
      </c>
      <c r="E2556" t="s">
        <v>307</v>
      </c>
      <c r="F2556" t="s">
        <v>307</v>
      </c>
      <c r="G2556" t="s">
        <v>307</v>
      </c>
      <c r="H2556" t="s">
        <v>307</v>
      </c>
      <c r="I2556" t="s">
        <v>307</v>
      </c>
      <c r="J2556" t="s">
        <v>307</v>
      </c>
      <c r="K2556" t="s">
        <v>307</v>
      </c>
      <c r="L2556" t="s">
        <v>307</v>
      </c>
      <c r="M2556" t="s">
        <v>307</v>
      </c>
      <c r="N2556" t="s">
        <v>307</v>
      </c>
      <c r="O2556" t="s">
        <v>307</v>
      </c>
      <c r="P2556" t="s">
        <v>307</v>
      </c>
      <c r="Q2556" t="s">
        <v>307</v>
      </c>
      <c r="R2556" t="s">
        <v>307</v>
      </c>
      <c r="S2556" t="s">
        <v>307</v>
      </c>
      <c r="T2556" t="s">
        <v>307</v>
      </c>
      <c r="U2556" t="s">
        <v>307</v>
      </c>
      <c r="V2556" t="s">
        <v>307</v>
      </c>
      <c r="W2556" t="s">
        <v>307</v>
      </c>
    </row>
    <row r="2557" spans="1:26" x14ac:dyDescent="0.25">
      <c r="A2557">
        <v>325</v>
      </c>
      <c r="B2557" t="s">
        <v>192</v>
      </c>
      <c r="C2557" t="s">
        <v>44</v>
      </c>
      <c r="D2557" t="s">
        <v>57</v>
      </c>
      <c r="E2557" t="s">
        <v>307</v>
      </c>
      <c r="F2557" t="s">
        <v>307</v>
      </c>
      <c r="G2557" t="s">
        <v>307</v>
      </c>
      <c r="H2557" t="s">
        <v>307</v>
      </c>
      <c r="I2557" t="s">
        <v>307</v>
      </c>
      <c r="J2557" t="s">
        <v>307</v>
      </c>
      <c r="K2557" t="s">
        <v>307</v>
      </c>
      <c r="L2557" t="s">
        <v>307</v>
      </c>
      <c r="M2557" t="s">
        <v>307</v>
      </c>
      <c r="N2557" t="s">
        <v>307</v>
      </c>
      <c r="O2557" t="s">
        <v>307</v>
      </c>
      <c r="P2557" t="s">
        <v>307</v>
      </c>
      <c r="Q2557" t="s">
        <v>307</v>
      </c>
      <c r="R2557" t="s">
        <v>307</v>
      </c>
      <c r="S2557" t="s">
        <v>307</v>
      </c>
      <c r="T2557" t="s">
        <v>307</v>
      </c>
      <c r="U2557" t="s">
        <v>307</v>
      </c>
      <c r="V2557" t="s">
        <v>307</v>
      </c>
      <c r="W2557" t="s">
        <v>307</v>
      </c>
    </row>
    <row r="2558" spans="1:26" x14ac:dyDescent="0.25">
      <c r="A2558">
        <v>325</v>
      </c>
      <c r="B2558" t="s">
        <v>192</v>
      </c>
      <c r="C2558" t="s">
        <v>44</v>
      </c>
      <c r="D2558" t="s">
        <v>58</v>
      </c>
      <c r="E2558" t="s">
        <v>307</v>
      </c>
      <c r="F2558" t="s">
        <v>307</v>
      </c>
      <c r="G2558" t="s">
        <v>307</v>
      </c>
      <c r="H2558" t="s">
        <v>307</v>
      </c>
      <c r="I2558" t="s">
        <v>307</v>
      </c>
      <c r="J2558" t="s">
        <v>307</v>
      </c>
      <c r="K2558" t="s">
        <v>307</v>
      </c>
      <c r="L2558" t="s">
        <v>307</v>
      </c>
      <c r="M2558" t="s">
        <v>307</v>
      </c>
      <c r="N2558" t="s">
        <v>307</v>
      </c>
      <c r="O2558" t="s">
        <v>307</v>
      </c>
      <c r="P2558" t="s">
        <v>307</v>
      </c>
      <c r="Q2558" t="s">
        <v>307</v>
      </c>
      <c r="R2558" t="s">
        <v>307</v>
      </c>
      <c r="S2558" t="s">
        <v>307</v>
      </c>
      <c r="T2558" t="s">
        <v>307</v>
      </c>
      <c r="U2558" t="s">
        <v>307</v>
      </c>
      <c r="V2558" t="s">
        <v>307</v>
      </c>
      <c r="W2558" t="s">
        <v>307</v>
      </c>
    </row>
    <row r="2559" spans="1:26" x14ac:dyDescent="0.25">
      <c r="A2559">
        <v>325</v>
      </c>
      <c r="B2559" t="s">
        <v>192</v>
      </c>
      <c r="C2559" t="s">
        <v>44</v>
      </c>
      <c r="D2559" t="s">
        <v>59</v>
      </c>
      <c r="E2559" t="s">
        <v>307</v>
      </c>
      <c r="F2559" t="s">
        <v>307</v>
      </c>
      <c r="G2559" t="s">
        <v>307</v>
      </c>
      <c r="H2559" t="s">
        <v>307</v>
      </c>
      <c r="I2559" t="s">
        <v>307</v>
      </c>
      <c r="J2559" t="s">
        <v>307</v>
      </c>
      <c r="K2559" t="s">
        <v>307</v>
      </c>
      <c r="L2559" t="s">
        <v>307</v>
      </c>
      <c r="M2559" t="s">
        <v>307</v>
      </c>
      <c r="N2559" t="s">
        <v>307</v>
      </c>
      <c r="O2559" t="s">
        <v>307</v>
      </c>
      <c r="P2559" t="s">
        <v>307</v>
      </c>
      <c r="Q2559" t="s">
        <v>307</v>
      </c>
      <c r="R2559" t="s">
        <v>307</v>
      </c>
      <c r="S2559" t="s">
        <v>307</v>
      </c>
      <c r="T2559" t="s">
        <v>307</v>
      </c>
      <c r="U2559" t="s">
        <v>307</v>
      </c>
      <c r="V2559" t="s">
        <v>307</v>
      </c>
      <c r="W2559" t="s">
        <v>307</v>
      </c>
    </row>
    <row r="2560" spans="1:26" x14ac:dyDescent="0.25">
      <c r="A2560">
        <v>325</v>
      </c>
      <c r="B2560" t="s">
        <v>192</v>
      </c>
      <c r="C2560" t="s">
        <v>44</v>
      </c>
      <c r="D2560" t="s">
        <v>60</v>
      </c>
      <c r="E2560" t="s">
        <v>307</v>
      </c>
      <c r="F2560" t="s">
        <v>307</v>
      </c>
      <c r="G2560" t="s">
        <v>307</v>
      </c>
      <c r="H2560" t="s">
        <v>307</v>
      </c>
      <c r="I2560" t="s">
        <v>307</v>
      </c>
      <c r="J2560" t="s">
        <v>307</v>
      </c>
      <c r="K2560" t="s">
        <v>307</v>
      </c>
      <c r="L2560" t="s">
        <v>307</v>
      </c>
      <c r="M2560" t="s">
        <v>307</v>
      </c>
      <c r="N2560" t="s">
        <v>307</v>
      </c>
      <c r="O2560" t="s">
        <v>307</v>
      </c>
      <c r="P2560" t="s">
        <v>307</v>
      </c>
      <c r="Q2560" t="s">
        <v>307</v>
      </c>
      <c r="R2560" t="s">
        <v>307</v>
      </c>
      <c r="S2560" t="s">
        <v>307</v>
      </c>
      <c r="T2560" t="s">
        <v>307</v>
      </c>
      <c r="U2560" t="s">
        <v>307</v>
      </c>
      <c r="V2560" t="s">
        <v>307</v>
      </c>
      <c r="W2560" t="s">
        <v>307</v>
      </c>
    </row>
    <row r="2561" spans="1:45" x14ac:dyDescent="0.25">
      <c r="A2561">
        <v>325</v>
      </c>
      <c r="B2561" t="s">
        <v>192</v>
      </c>
      <c r="C2561" t="s">
        <v>44</v>
      </c>
      <c r="D2561" t="s">
        <v>61</v>
      </c>
      <c r="E2561" t="s">
        <v>307</v>
      </c>
      <c r="F2561" t="s">
        <v>307</v>
      </c>
      <c r="G2561" t="s">
        <v>307</v>
      </c>
      <c r="H2561" t="s">
        <v>307</v>
      </c>
      <c r="I2561" t="s">
        <v>307</v>
      </c>
      <c r="J2561" t="s">
        <v>307</v>
      </c>
      <c r="K2561" t="s">
        <v>307</v>
      </c>
      <c r="L2561" t="s">
        <v>307</v>
      </c>
      <c r="M2561" t="s">
        <v>307</v>
      </c>
      <c r="N2561" t="s">
        <v>307</v>
      </c>
      <c r="O2561" t="s">
        <v>307</v>
      </c>
      <c r="P2561" t="s">
        <v>307</v>
      </c>
      <c r="Q2561" t="s">
        <v>307</v>
      </c>
      <c r="R2561" t="s">
        <v>307</v>
      </c>
      <c r="S2561" t="s">
        <v>307</v>
      </c>
      <c r="T2561" t="s">
        <v>307</v>
      </c>
      <c r="U2561" t="s">
        <v>307</v>
      </c>
      <c r="V2561" t="s">
        <v>307</v>
      </c>
      <c r="W2561" t="s">
        <v>307</v>
      </c>
    </row>
    <row r="2562" spans="1:45" x14ac:dyDescent="0.25">
      <c r="A2562">
        <v>325</v>
      </c>
      <c r="B2562" t="s">
        <v>192</v>
      </c>
      <c r="C2562" t="s">
        <v>44</v>
      </c>
      <c r="D2562" t="s">
        <v>62</v>
      </c>
      <c r="E2562" t="s">
        <v>307</v>
      </c>
      <c r="F2562" t="s">
        <v>307</v>
      </c>
      <c r="G2562" t="s">
        <v>307</v>
      </c>
      <c r="H2562" t="s">
        <v>307</v>
      </c>
      <c r="I2562" t="s">
        <v>307</v>
      </c>
      <c r="J2562" t="s">
        <v>307</v>
      </c>
      <c r="K2562" t="s">
        <v>307</v>
      </c>
      <c r="L2562" t="s">
        <v>307</v>
      </c>
      <c r="M2562" t="s">
        <v>307</v>
      </c>
      <c r="N2562" t="s">
        <v>307</v>
      </c>
      <c r="O2562" t="s">
        <v>307</v>
      </c>
      <c r="P2562" t="s">
        <v>307</v>
      </c>
      <c r="Q2562" t="s">
        <v>307</v>
      </c>
      <c r="R2562" t="s">
        <v>307</v>
      </c>
      <c r="S2562" t="s">
        <v>307</v>
      </c>
      <c r="T2562" t="s">
        <v>307</v>
      </c>
      <c r="U2562" t="s">
        <v>307</v>
      </c>
      <c r="V2562" t="s">
        <v>307</v>
      </c>
      <c r="W2562" t="s">
        <v>307</v>
      </c>
    </row>
    <row r="2563" spans="1:45" x14ac:dyDescent="0.25">
      <c r="A2563">
        <v>325</v>
      </c>
      <c r="B2563" t="s">
        <v>192</v>
      </c>
      <c r="C2563" t="s">
        <v>38</v>
      </c>
      <c r="D2563" t="s">
        <v>47</v>
      </c>
      <c r="E2563" t="s">
        <v>307</v>
      </c>
      <c r="F2563" t="s">
        <v>307</v>
      </c>
      <c r="G2563" t="s">
        <v>307</v>
      </c>
      <c r="H2563" t="s">
        <v>307</v>
      </c>
      <c r="I2563" t="s">
        <v>307</v>
      </c>
      <c r="J2563" t="s">
        <v>307</v>
      </c>
      <c r="K2563" t="s">
        <v>307</v>
      </c>
      <c r="L2563" t="s">
        <v>307</v>
      </c>
      <c r="M2563" t="s">
        <v>307</v>
      </c>
      <c r="N2563" t="s">
        <v>307</v>
      </c>
      <c r="O2563" t="s">
        <v>307</v>
      </c>
      <c r="P2563" t="s">
        <v>307</v>
      </c>
      <c r="Q2563" t="s">
        <v>307</v>
      </c>
      <c r="R2563" t="s">
        <v>307</v>
      </c>
      <c r="S2563" t="s">
        <v>307</v>
      </c>
      <c r="T2563" t="s">
        <v>307</v>
      </c>
      <c r="U2563" t="s">
        <v>307</v>
      </c>
      <c r="V2563" t="s">
        <v>307</v>
      </c>
      <c r="W2563" t="s">
        <v>307</v>
      </c>
      <c r="X2563" t="s">
        <v>307</v>
      </c>
      <c r="Y2563" t="s">
        <v>307</v>
      </c>
      <c r="Z2563" t="s">
        <v>307</v>
      </c>
      <c r="AA2563" t="s">
        <v>307</v>
      </c>
      <c r="AB2563" t="s">
        <v>307</v>
      </c>
      <c r="AC2563" t="s">
        <v>307</v>
      </c>
      <c r="AD2563" t="s">
        <v>307</v>
      </c>
      <c r="AE2563" t="s">
        <v>307</v>
      </c>
      <c r="AF2563" t="s">
        <v>307</v>
      </c>
      <c r="AG2563" t="s">
        <v>307</v>
      </c>
      <c r="AH2563" t="s">
        <v>307</v>
      </c>
      <c r="AI2563" t="s">
        <v>307</v>
      </c>
      <c r="AJ2563" t="s">
        <v>307</v>
      </c>
      <c r="AK2563" t="s">
        <v>307</v>
      </c>
      <c r="AL2563" t="s">
        <v>307</v>
      </c>
      <c r="AM2563" t="s">
        <v>307</v>
      </c>
      <c r="AN2563" t="s">
        <v>307</v>
      </c>
      <c r="AO2563" t="s">
        <v>307</v>
      </c>
      <c r="AP2563" t="s">
        <v>307</v>
      </c>
      <c r="AQ2563" t="s">
        <v>307</v>
      </c>
      <c r="AR2563" t="s">
        <v>307</v>
      </c>
      <c r="AS2563" t="s">
        <v>307</v>
      </c>
    </row>
    <row r="2564" spans="1:45" x14ac:dyDescent="0.25">
      <c r="A2564">
        <v>325</v>
      </c>
      <c r="B2564" t="s">
        <v>192</v>
      </c>
      <c r="C2564" t="s">
        <v>38</v>
      </c>
      <c r="D2564" t="s">
        <v>48</v>
      </c>
      <c r="E2564" t="s">
        <v>307</v>
      </c>
      <c r="F2564" t="s">
        <v>307</v>
      </c>
      <c r="G2564" t="s">
        <v>307</v>
      </c>
      <c r="H2564" t="s">
        <v>307</v>
      </c>
      <c r="I2564" t="s">
        <v>307</v>
      </c>
      <c r="J2564" t="s">
        <v>307</v>
      </c>
      <c r="K2564" t="s">
        <v>307</v>
      </c>
      <c r="L2564" t="s">
        <v>307</v>
      </c>
      <c r="M2564" t="s">
        <v>307</v>
      </c>
      <c r="N2564" t="s">
        <v>307</v>
      </c>
      <c r="O2564" t="s">
        <v>307</v>
      </c>
      <c r="P2564" t="s">
        <v>307</v>
      </c>
      <c r="Q2564" t="s">
        <v>307</v>
      </c>
      <c r="R2564" t="s">
        <v>307</v>
      </c>
      <c r="S2564" t="s">
        <v>307</v>
      </c>
      <c r="T2564" t="s">
        <v>307</v>
      </c>
      <c r="U2564" t="s">
        <v>307</v>
      </c>
      <c r="V2564" t="s">
        <v>307</v>
      </c>
      <c r="W2564" t="s">
        <v>307</v>
      </c>
      <c r="X2564" t="s">
        <v>307</v>
      </c>
      <c r="Y2564" t="s">
        <v>307</v>
      </c>
      <c r="Z2564" t="s">
        <v>307</v>
      </c>
      <c r="AA2564" t="s">
        <v>307</v>
      </c>
      <c r="AB2564" t="s">
        <v>307</v>
      </c>
      <c r="AC2564" t="s">
        <v>307</v>
      </c>
      <c r="AD2564" t="s">
        <v>307</v>
      </c>
      <c r="AE2564" t="s">
        <v>307</v>
      </c>
      <c r="AF2564" t="s">
        <v>307</v>
      </c>
      <c r="AG2564" t="s">
        <v>307</v>
      </c>
      <c r="AH2564" t="s">
        <v>307</v>
      </c>
      <c r="AI2564" t="s">
        <v>307</v>
      </c>
      <c r="AJ2564" t="s">
        <v>307</v>
      </c>
      <c r="AK2564" t="s">
        <v>307</v>
      </c>
      <c r="AL2564" t="s">
        <v>307</v>
      </c>
      <c r="AM2564" t="s">
        <v>307</v>
      </c>
      <c r="AN2564" t="s">
        <v>307</v>
      </c>
      <c r="AO2564" t="s">
        <v>307</v>
      </c>
      <c r="AP2564" t="s">
        <v>307</v>
      </c>
      <c r="AQ2564" t="s">
        <v>307</v>
      </c>
      <c r="AR2564" t="s">
        <v>307</v>
      </c>
      <c r="AS2564" t="s">
        <v>307</v>
      </c>
    </row>
    <row r="2565" spans="1:45" x14ac:dyDescent="0.25">
      <c r="A2565">
        <v>325</v>
      </c>
      <c r="B2565" t="s">
        <v>192</v>
      </c>
      <c r="C2565" t="s">
        <v>38</v>
      </c>
      <c r="D2565" t="s">
        <v>49</v>
      </c>
      <c r="E2565" t="s">
        <v>307</v>
      </c>
      <c r="F2565" t="s">
        <v>307</v>
      </c>
      <c r="G2565" t="s">
        <v>307</v>
      </c>
      <c r="H2565" t="s">
        <v>307</v>
      </c>
      <c r="I2565" t="s">
        <v>307</v>
      </c>
      <c r="J2565" t="s">
        <v>307</v>
      </c>
      <c r="K2565" t="s">
        <v>307</v>
      </c>
      <c r="L2565" t="s">
        <v>307</v>
      </c>
      <c r="M2565" t="s">
        <v>307</v>
      </c>
      <c r="N2565" t="s">
        <v>307</v>
      </c>
      <c r="O2565" t="s">
        <v>307</v>
      </c>
      <c r="P2565" t="s">
        <v>307</v>
      </c>
      <c r="Q2565" t="s">
        <v>307</v>
      </c>
      <c r="R2565" t="s">
        <v>307</v>
      </c>
      <c r="S2565" t="s">
        <v>307</v>
      </c>
      <c r="T2565" t="s">
        <v>307</v>
      </c>
      <c r="U2565" t="s">
        <v>307</v>
      </c>
      <c r="V2565" t="s">
        <v>307</v>
      </c>
      <c r="W2565" t="s">
        <v>307</v>
      </c>
      <c r="X2565" t="s">
        <v>307</v>
      </c>
      <c r="Y2565" t="s">
        <v>307</v>
      </c>
      <c r="Z2565" t="s">
        <v>307</v>
      </c>
      <c r="AA2565" t="s">
        <v>307</v>
      </c>
      <c r="AB2565" t="s">
        <v>307</v>
      </c>
      <c r="AC2565" t="s">
        <v>307</v>
      </c>
      <c r="AD2565" t="s">
        <v>307</v>
      </c>
      <c r="AE2565" t="s">
        <v>307</v>
      </c>
      <c r="AF2565" t="s">
        <v>307</v>
      </c>
      <c r="AG2565" t="s">
        <v>307</v>
      </c>
      <c r="AH2565" t="s">
        <v>307</v>
      </c>
      <c r="AI2565" t="s">
        <v>307</v>
      </c>
      <c r="AJ2565" t="s">
        <v>307</v>
      </c>
      <c r="AK2565" t="s">
        <v>307</v>
      </c>
      <c r="AL2565" t="s">
        <v>307</v>
      </c>
      <c r="AM2565" t="s">
        <v>307</v>
      </c>
      <c r="AN2565" t="s">
        <v>307</v>
      </c>
      <c r="AO2565" t="s">
        <v>307</v>
      </c>
      <c r="AP2565" t="s">
        <v>307</v>
      </c>
      <c r="AQ2565" t="s">
        <v>307</v>
      </c>
      <c r="AR2565" t="s">
        <v>307</v>
      </c>
      <c r="AS2565" t="s">
        <v>307</v>
      </c>
    </row>
    <row r="2566" spans="1:45" x14ac:dyDescent="0.25">
      <c r="A2566">
        <v>325</v>
      </c>
      <c r="B2566" t="s">
        <v>192</v>
      </c>
      <c r="C2566" t="s">
        <v>450</v>
      </c>
      <c r="D2566" t="s">
        <v>48</v>
      </c>
      <c r="E2566" t="s">
        <v>307</v>
      </c>
      <c r="F2566" t="s">
        <v>307</v>
      </c>
      <c r="G2566" t="s">
        <v>307</v>
      </c>
      <c r="H2566" t="s">
        <v>307</v>
      </c>
      <c r="I2566" t="s">
        <v>307</v>
      </c>
      <c r="J2566" t="s">
        <v>307</v>
      </c>
      <c r="K2566" t="s">
        <v>307</v>
      </c>
      <c r="L2566" t="s">
        <v>307</v>
      </c>
      <c r="M2566" t="s">
        <v>307</v>
      </c>
      <c r="N2566" t="s">
        <v>307</v>
      </c>
      <c r="O2566" t="s">
        <v>307</v>
      </c>
      <c r="P2566" t="s">
        <v>307</v>
      </c>
      <c r="Q2566" t="s">
        <v>307</v>
      </c>
      <c r="R2566" t="s">
        <v>307</v>
      </c>
    </row>
    <row r="2567" spans="1:45" x14ac:dyDescent="0.25">
      <c r="A2567">
        <v>325</v>
      </c>
      <c r="B2567" t="s">
        <v>192</v>
      </c>
      <c r="C2567" t="s">
        <v>449</v>
      </c>
      <c r="D2567" t="s">
        <v>48</v>
      </c>
      <c r="E2567" t="s">
        <v>307</v>
      </c>
      <c r="F2567" t="s">
        <v>307</v>
      </c>
      <c r="G2567" t="s">
        <v>307</v>
      </c>
      <c r="H2567" t="s">
        <v>307</v>
      </c>
      <c r="I2567" t="s">
        <v>307</v>
      </c>
      <c r="J2567" t="s">
        <v>307</v>
      </c>
      <c r="K2567" t="s">
        <v>307</v>
      </c>
      <c r="L2567" t="s">
        <v>307</v>
      </c>
      <c r="M2567" t="s">
        <v>307</v>
      </c>
      <c r="N2567" t="s">
        <v>307</v>
      </c>
      <c r="O2567" t="s">
        <v>307</v>
      </c>
      <c r="P2567" t="s">
        <v>307</v>
      </c>
      <c r="Q2567" t="s">
        <v>307</v>
      </c>
      <c r="R2567" t="s">
        <v>307</v>
      </c>
    </row>
    <row r="2568" spans="1:45" x14ac:dyDescent="0.25">
      <c r="A2568">
        <v>325</v>
      </c>
      <c r="B2568" t="s">
        <v>192</v>
      </c>
      <c r="C2568" t="s">
        <v>475</v>
      </c>
      <c r="D2568" t="s">
        <v>48</v>
      </c>
      <c r="E2568" t="s">
        <v>307</v>
      </c>
      <c r="F2568" t="s">
        <v>307</v>
      </c>
      <c r="G2568" t="s">
        <v>307</v>
      </c>
    </row>
    <row r="2569" spans="1:45" x14ac:dyDescent="0.25">
      <c r="A2569">
        <v>325</v>
      </c>
      <c r="B2569" t="s">
        <v>192</v>
      </c>
      <c r="C2569" t="s">
        <v>42</v>
      </c>
      <c r="D2569" t="s">
        <v>48</v>
      </c>
      <c r="E2569" t="s">
        <v>307</v>
      </c>
      <c r="F2569" t="s">
        <v>307</v>
      </c>
      <c r="G2569" t="s">
        <v>307</v>
      </c>
      <c r="H2569" t="s">
        <v>307</v>
      </c>
      <c r="I2569" t="s">
        <v>307</v>
      </c>
      <c r="J2569" t="s">
        <v>307</v>
      </c>
      <c r="K2569" t="s">
        <v>307</v>
      </c>
      <c r="L2569" t="s">
        <v>307</v>
      </c>
      <c r="M2569" t="s">
        <v>307</v>
      </c>
      <c r="N2569" t="s">
        <v>307</v>
      </c>
      <c r="O2569" t="s">
        <v>307</v>
      </c>
      <c r="P2569" t="s">
        <v>307</v>
      </c>
      <c r="Q2569" t="s">
        <v>307</v>
      </c>
      <c r="R2569" t="s">
        <v>307</v>
      </c>
      <c r="S2569" t="s">
        <v>307</v>
      </c>
      <c r="T2569" t="s">
        <v>307</v>
      </c>
      <c r="U2569" t="s">
        <v>307</v>
      </c>
      <c r="V2569" t="s">
        <v>307</v>
      </c>
      <c r="W2569" t="s">
        <v>307</v>
      </c>
      <c r="X2569" t="s">
        <v>307</v>
      </c>
      <c r="Y2569" t="s">
        <v>307</v>
      </c>
      <c r="Z2569" t="s">
        <v>307</v>
      </c>
    </row>
    <row r="2570" spans="1:45" x14ac:dyDescent="0.25">
      <c r="A2570">
        <v>350</v>
      </c>
      <c r="B2570" t="s">
        <v>193</v>
      </c>
      <c r="C2570" t="s">
        <v>36</v>
      </c>
      <c r="D2570" t="s">
        <v>47</v>
      </c>
      <c r="E2570" t="s">
        <v>307</v>
      </c>
      <c r="F2570" t="s">
        <v>307</v>
      </c>
      <c r="G2570" t="s">
        <v>307</v>
      </c>
      <c r="H2570" t="s">
        <v>307</v>
      </c>
      <c r="I2570" t="s">
        <v>307</v>
      </c>
      <c r="J2570" t="s">
        <v>307</v>
      </c>
      <c r="K2570" t="s">
        <v>307</v>
      </c>
      <c r="L2570" t="s">
        <v>307</v>
      </c>
      <c r="M2570" t="s">
        <v>307</v>
      </c>
      <c r="N2570" t="s">
        <v>307</v>
      </c>
      <c r="O2570" t="s">
        <v>307</v>
      </c>
      <c r="P2570" t="s">
        <v>307</v>
      </c>
      <c r="Q2570" t="s">
        <v>307</v>
      </c>
      <c r="R2570" t="s">
        <v>307</v>
      </c>
      <c r="S2570" t="s">
        <v>307</v>
      </c>
      <c r="T2570" t="s">
        <v>307</v>
      </c>
      <c r="U2570" t="s">
        <v>307</v>
      </c>
      <c r="V2570" t="s">
        <v>307</v>
      </c>
      <c r="W2570" t="s">
        <v>307</v>
      </c>
      <c r="X2570" t="s">
        <v>307</v>
      </c>
      <c r="Y2570" t="s">
        <v>307</v>
      </c>
      <c r="Z2570" t="s">
        <v>307</v>
      </c>
      <c r="AA2570" t="s">
        <v>307</v>
      </c>
      <c r="AB2570" t="s">
        <v>307</v>
      </c>
      <c r="AC2570" t="s">
        <v>307</v>
      </c>
      <c r="AD2570" t="s">
        <v>307</v>
      </c>
      <c r="AE2570" t="s">
        <v>307</v>
      </c>
      <c r="AF2570" t="s">
        <v>307</v>
      </c>
      <c r="AG2570" t="s">
        <v>307</v>
      </c>
      <c r="AH2570" t="s">
        <v>307</v>
      </c>
      <c r="AI2570" t="s">
        <v>307</v>
      </c>
      <c r="AJ2570" t="s">
        <v>307</v>
      </c>
      <c r="AK2570" t="s">
        <v>307</v>
      </c>
      <c r="AL2570" t="s">
        <v>307</v>
      </c>
      <c r="AM2570" t="s">
        <v>307</v>
      </c>
      <c r="AN2570" t="s">
        <v>307</v>
      </c>
      <c r="AO2570" t="s">
        <v>307</v>
      </c>
      <c r="AP2570" t="s">
        <v>307</v>
      </c>
      <c r="AQ2570" t="s">
        <v>307</v>
      </c>
      <c r="AR2570" t="s">
        <v>307</v>
      </c>
      <c r="AS2570" t="s">
        <v>307</v>
      </c>
    </row>
    <row r="2571" spans="1:45" x14ac:dyDescent="0.25">
      <c r="A2571">
        <v>350</v>
      </c>
      <c r="B2571" t="s">
        <v>193</v>
      </c>
      <c r="C2571" t="s">
        <v>36</v>
      </c>
      <c r="D2571" t="s">
        <v>48</v>
      </c>
      <c r="E2571" t="s">
        <v>307</v>
      </c>
      <c r="F2571" t="s">
        <v>307</v>
      </c>
      <c r="G2571" t="s">
        <v>307</v>
      </c>
      <c r="H2571" t="s">
        <v>307</v>
      </c>
      <c r="I2571" t="s">
        <v>307</v>
      </c>
      <c r="J2571" t="s">
        <v>307</v>
      </c>
      <c r="K2571" t="s">
        <v>307</v>
      </c>
      <c r="L2571" t="s">
        <v>307</v>
      </c>
      <c r="M2571" t="s">
        <v>307</v>
      </c>
      <c r="N2571" t="s">
        <v>307</v>
      </c>
      <c r="O2571" t="s">
        <v>307</v>
      </c>
      <c r="P2571" t="s">
        <v>307</v>
      </c>
      <c r="Q2571" t="s">
        <v>307</v>
      </c>
      <c r="R2571" t="s">
        <v>307</v>
      </c>
      <c r="S2571" t="s">
        <v>307</v>
      </c>
      <c r="T2571" t="s">
        <v>307</v>
      </c>
      <c r="U2571" t="s">
        <v>307</v>
      </c>
      <c r="V2571" t="s">
        <v>307</v>
      </c>
      <c r="W2571" t="s">
        <v>307</v>
      </c>
      <c r="X2571" t="s">
        <v>307</v>
      </c>
      <c r="Y2571" t="s">
        <v>307</v>
      </c>
      <c r="Z2571" t="s">
        <v>307</v>
      </c>
      <c r="AA2571" t="s">
        <v>307</v>
      </c>
      <c r="AB2571" t="s">
        <v>307</v>
      </c>
      <c r="AC2571" t="s">
        <v>307</v>
      </c>
      <c r="AD2571" t="s">
        <v>307</v>
      </c>
      <c r="AE2571" t="s">
        <v>307</v>
      </c>
      <c r="AF2571" t="s">
        <v>307</v>
      </c>
      <c r="AG2571" t="s">
        <v>307</v>
      </c>
      <c r="AH2571" t="s">
        <v>307</v>
      </c>
      <c r="AI2571" t="s">
        <v>307</v>
      </c>
      <c r="AJ2571" t="s">
        <v>307</v>
      </c>
      <c r="AK2571" t="s">
        <v>307</v>
      </c>
      <c r="AL2571" t="s">
        <v>307</v>
      </c>
      <c r="AM2571" t="s">
        <v>307</v>
      </c>
      <c r="AN2571" t="s">
        <v>307</v>
      </c>
      <c r="AO2571" t="s">
        <v>307</v>
      </c>
      <c r="AP2571" t="s">
        <v>307</v>
      </c>
      <c r="AQ2571" t="s">
        <v>307</v>
      </c>
      <c r="AR2571" t="s">
        <v>307</v>
      </c>
      <c r="AS2571" t="s">
        <v>307</v>
      </c>
    </row>
    <row r="2572" spans="1:45" x14ac:dyDescent="0.25">
      <c r="A2572">
        <v>350</v>
      </c>
      <c r="B2572" t="s">
        <v>193</v>
      </c>
      <c r="C2572" t="s">
        <v>36</v>
      </c>
      <c r="D2572" t="s">
        <v>49</v>
      </c>
      <c r="E2572" t="s">
        <v>307</v>
      </c>
      <c r="F2572" t="s">
        <v>307</v>
      </c>
      <c r="G2572" t="s">
        <v>307</v>
      </c>
      <c r="H2572" t="s">
        <v>307</v>
      </c>
      <c r="I2572" t="s">
        <v>307</v>
      </c>
      <c r="J2572" t="s">
        <v>307</v>
      </c>
      <c r="K2572" t="s">
        <v>307</v>
      </c>
      <c r="L2572" t="s">
        <v>307</v>
      </c>
      <c r="M2572" t="s">
        <v>307</v>
      </c>
      <c r="N2572" t="s">
        <v>307</v>
      </c>
      <c r="O2572" t="s">
        <v>307</v>
      </c>
      <c r="P2572" t="s">
        <v>307</v>
      </c>
      <c r="Q2572" t="s">
        <v>307</v>
      </c>
      <c r="R2572" t="s">
        <v>307</v>
      </c>
      <c r="S2572" t="s">
        <v>307</v>
      </c>
      <c r="T2572" t="s">
        <v>307</v>
      </c>
      <c r="U2572" t="s">
        <v>307</v>
      </c>
      <c r="V2572" t="s">
        <v>307</v>
      </c>
      <c r="W2572" t="s">
        <v>307</v>
      </c>
      <c r="X2572" t="s">
        <v>307</v>
      </c>
      <c r="Y2572" t="s">
        <v>307</v>
      </c>
      <c r="Z2572" t="s">
        <v>307</v>
      </c>
      <c r="AA2572" t="s">
        <v>307</v>
      </c>
      <c r="AB2572" t="s">
        <v>307</v>
      </c>
      <c r="AC2572" t="s">
        <v>307</v>
      </c>
      <c r="AD2572" t="s">
        <v>307</v>
      </c>
      <c r="AE2572" t="s">
        <v>307</v>
      </c>
      <c r="AF2572" t="s">
        <v>307</v>
      </c>
      <c r="AG2572" t="s">
        <v>307</v>
      </c>
      <c r="AH2572" t="s">
        <v>307</v>
      </c>
      <c r="AI2572" t="s">
        <v>307</v>
      </c>
      <c r="AJ2572" t="s">
        <v>307</v>
      </c>
      <c r="AK2572" t="s">
        <v>307</v>
      </c>
      <c r="AL2572" t="s">
        <v>307</v>
      </c>
      <c r="AM2572" t="s">
        <v>307</v>
      </c>
      <c r="AN2572" t="s">
        <v>307</v>
      </c>
      <c r="AO2572" t="s">
        <v>307</v>
      </c>
      <c r="AP2572" t="s">
        <v>307</v>
      </c>
      <c r="AQ2572" t="s">
        <v>307</v>
      </c>
      <c r="AR2572" t="s">
        <v>307</v>
      </c>
      <c r="AS2572" t="s">
        <v>307</v>
      </c>
    </row>
    <row r="2573" spans="1:45" x14ac:dyDescent="0.25">
      <c r="A2573">
        <v>350</v>
      </c>
      <c r="B2573" t="s">
        <v>193</v>
      </c>
      <c r="C2573" t="s">
        <v>37</v>
      </c>
      <c r="D2573" t="s">
        <v>47</v>
      </c>
      <c r="E2573" t="s">
        <v>307</v>
      </c>
      <c r="F2573" t="s">
        <v>307</v>
      </c>
      <c r="G2573" t="s">
        <v>307</v>
      </c>
      <c r="H2573" t="s">
        <v>307</v>
      </c>
      <c r="I2573" t="s">
        <v>307</v>
      </c>
      <c r="J2573" t="s">
        <v>307</v>
      </c>
      <c r="K2573" t="s">
        <v>307</v>
      </c>
      <c r="L2573" t="s">
        <v>307</v>
      </c>
      <c r="M2573" t="s">
        <v>307</v>
      </c>
      <c r="N2573" t="s">
        <v>307</v>
      </c>
      <c r="O2573" t="s">
        <v>307</v>
      </c>
      <c r="P2573" t="s">
        <v>307</v>
      </c>
      <c r="Q2573" t="s">
        <v>307</v>
      </c>
      <c r="R2573" t="s">
        <v>307</v>
      </c>
      <c r="S2573" t="s">
        <v>307</v>
      </c>
      <c r="T2573" t="s">
        <v>307</v>
      </c>
      <c r="U2573" t="s">
        <v>307</v>
      </c>
      <c r="V2573" t="s">
        <v>307</v>
      </c>
      <c r="W2573" t="s">
        <v>307</v>
      </c>
      <c r="X2573" t="s">
        <v>307</v>
      </c>
      <c r="Y2573" t="s">
        <v>307</v>
      </c>
      <c r="Z2573" t="s">
        <v>307</v>
      </c>
      <c r="AA2573" t="s">
        <v>307</v>
      </c>
      <c r="AB2573" t="s">
        <v>307</v>
      </c>
      <c r="AC2573" t="s">
        <v>307</v>
      </c>
      <c r="AD2573" t="s">
        <v>307</v>
      </c>
      <c r="AE2573" t="s">
        <v>307</v>
      </c>
      <c r="AF2573" t="s">
        <v>307</v>
      </c>
      <c r="AG2573" t="s">
        <v>307</v>
      </c>
      <c r="AH2573" t="s">
        <v>307</v>
      </c>
      <c r="AI2573" t="s">
        <v>307</v>
      </c>
      <c r="AJ2573" t="s">
        <v>307</v>
      </c>
      <c r="AK2573" t="s">
        <v>307</v>
      </c>
      <c r="AL2573" t="s">
        <v>307</v>
      </c>
      <c r="AM2573" t="s">
        <v>307</v>
      </c>
      <c r="AN2573" t="s">
        <v>307</v>
      </c>
      <c r="AO2573" t="s">
        <v>307</v>
      </c>
      <c r="AP2573" t="s">
        <v>307</v>
      </c>
      <c r="AQ2573" t="s">
        <v>307</v>
      </c>
      <c r="AR2573" t="s">
        <v>307</v>
      </c>
      <c r="AS2573" t="s">
        <v>307</v>
      </c>
    </row>
    <row r="2574" spans="1:45" x14ac:dyDescent="0.25">
      <c r="A2574">
        <v>350</v>
      </c>
      <c r="B2574" t="s">
        <v>193</v>
      </c>
      <c r="C2574" t="s">
        <v>37</v>
      </c>
      <c r="D2574" t="s">
        <v>48</v>
      </c>
      <c r="E2574" t="s">
        <v>307</v>
      </c>
      <c r="F2574" t="s">
        <v>307</v>
      </c>
      <c r="G2574" t="s">
        <v>307</v>
      </c>
      <c r="H2574" t="s">
        <v>307</v>
      </c>
      <c r="I2574" t="s">
        <v>307</v>
      </c>
      <c r="J2574" t="s">
        <v>307</v>
      </c>
      <c r="K2574" t="s">
        <v>307</v>
      </c>
      <c r="L2574" t="s">
        <v>307</v>
      </c>
      <c r="M2574" t="s">
        <v>307</v>
      </c>
      <c r="N2574" t="s">
        <v>307</v>
      </c>
      <c r="O2574" t="s">
        <v>307</v>
      </c>
      <c r="P2574" t="s">
        <v>307</v>
      </c>
      <c r="Q2574" t="s">
        <v>307</v>
      </c>
      <c r="R2574" t="s">
        <v>307</v>
      </c>
      <c r="S2574" t="s">
        <v>307</v>
      </c>
      <c r="T2574" t="s">
        <v>307</v>
      </c>
      <c r="U2574" t="s">
        <v>307</v>
      </c>
      <c r="V2574" t="s">
        <v>307</v>
      </c>
      <c r="W2574" t="s">
        <v>307</v>
      </c>
      <c r="X2574" t="s">
        <v>307</v>
      </c>
      <c r="Y2574" t="s">
        <v>307</v>
      </c>
      <c r="Z2574" t="s">
        <v>307</v>
      </c>
      <c r="AA2574" t="s">
        <v>307</v>
      </c>
      <c r="AB2574" t="s">
        <v>307</v>
      </c>
      <c r="AC2574" t="s">
        <v>307</v>
      </c>
      <c r="AD2574" t="s">
        <v>307</v>
      </c>
      <c r="AE2574" t="s">
        <v>307</v>
      </c>
      <c r="AF2574" t="s">
        <v>307</v>
      </c>
      <c r="AG2574" t="s">
        <v>307</v>
      </c>
      <c r="AH2574" t="s">
        <v>307</v>
      </c>
      <c r="AI2574" t="s">
        <v>307</v>
      </c>
      <c r="AJ2574" t="s">
        <v>307</v>
      </c>
      <c r="AK2574" t="s">
        <v>307</v>
      </c>
      <c r="AL2574" t="s">
        <v>307</v>
      </c>
      <c r="AM2574" t="s">
        <v>307</v>
      </c>
      <c r="AN2574" t="s">
        <v>307</v>
      </c>
      <c r="AO2574" t="s">
        <v>307</v>
      </c>
      <c r="AP2574" t="s">
        <v>307</v>
      </c>
      <c r="AQ2574" t="s">
        <v>307</v>
      </c>
      <c r="AR2574" t="s">
        <v>307</v>
      </c>
      <c r="AS2574" t="s">
        <v>307</v>
      </c>
    </row>
    <row r="2575" spans="1:45" x14ac:dyDescent="0.25">
      <c r="A2575">
        <v>350</v>
      </c>
      <c r="B2575" t="s">
        <v>193</v>
      </c>
      <c r="C2575" t="s">
        <v>37</v>
      </c>
      <c r="D2575" t="s">
        <v>49</v>
      </c>
      <c r="E2575" t="s">
        <v>307</v>
      </c>
      <c r="F2575" t="s">
        <v>307</v>
      </c>
      <c r="G2575" t="s">
        <v>307</v>
      </c>
      <c r="H2575" t="s">
        <v>307</v>
      </c>
      <c r="I2575" t="s">
        <v>307</v>
      </c>
      <c r="J2575" t="s">
        <v>307</v>
      </c>
      <c r="K2575" t="s">
        <v>307</v>
      </c>
      <c r="L2575" t="s">
        <v>307</v>
      </c>
      <c r="M2575" t="s">
        <v>307</v>
      </c>
      <c r="N2575" t="s">
        <v>307</v>
      </c>
      <c r="O2575" t="s">
        <v>307</v>
      </c>
      <c r="P2575" t="s">
        <v>307</v>
      </c>
      <c r="Q2575" t="s">
        <v>307</v>
      </c>
      <c r="R2575" t="s">
        <v>307</v>
      </c>
      <c r="S2575" t="s">
        <v>307</v>
      </c>
      <c r="T2575" t="s">
        <v>307</v>
      </c>
      <c r="U2575" t="s">
        <v>307</v>
      </c>
      <c r="V2575" t="s">
        <v>307</v>
      </c>
      <c r="W2575" t="s">
        <v>307</v>
      </c>
      <c r="X2575" t="s">
        <v>307</v>
      </c>
      <c r="Y2575" t="s">
        <v>307</v>
      </c>
      <c r="Z2575" t="s">
        <v>307</v>
      </c>
      <c r="AA2575" t="s">
        <v>307</v>
      </c>
      <c r="AB2575" t="s">
        <v>307</v>
      </c>
      <c r="AC2575" t="s">
        <v>307</v>
      </c>
      <c r="AD2575" t="s">
        <v>307</v>
      </c>
      <c r="AE2575" t="s">
        <v>307</v>
      </c>
      <c r="AF2575" t="s">
        <v>307</v>
      </c>
      <c r="AG2575" t="s">
        <v>307</v>
      </c>
      <c r="AH2575" t="s">
        <v>307</v>
      </c>
      <c r="AI2575" t="s">
        <v>307</v>
      </c>
      <c r="AJ2575" t="s">
        <v>307</v>
      </c>
      <c r="AK2575" t="s">
        <v>307</v>
      </c>
      <c r="AL2575" t="s">
        <v>307</v>
      </c>
      <c r="AM2575" t="s">
        <v>307</v>
      </c>
      <c r="AN2575" t="s">
        <v>307</v>
      </c>
      <c r="AO2575" t="s">
        <v>307</v>
      </c>
      <c r="AP2575" t="s">
        <v>307</v>
      </c>
      <c r="AQ2575" t="s">
        <v>307</v>
      </c>
      <c r="AR2575" t="s">
        <v>307</v>
      </c>
      <c r="AS2575" t="s">
        <v>307</v>
      </c>
    </row>
    <row r="2576" spans="1:45" x14ac:dyDescent="0.25">
      <c r="A2576">
        <v>350</v>
      </c>
      <c r="B2576" t="s">
        <v>193</v>
      </c>
      <c r="C2576" t="s">
        <v>39</v>
      </c>
      <c r="D2576" t="s">
        <v>50</v>
      </c>
      <c r="E2576" t="s">
        <v>307</v>
      </c>
      <c r="F2576" t="s">
        <v>307</v>
      </c>
      <c r="G2576" t="s">
        <v>307</v>
      </c>
      <c r="H2576" t="s">
        <v>307</v>
      </c>
      <c r="I2576" t="s">
        <v>307</v>
      </c>
      <c r="J2576" t="s">
        <v>307</v>
      </c>
      <c r="K2576" t="s">
        <v>307</v>
      </c>
      <c r="L2576" t="s">
        <v>307</v>
      </c>
      <c r="M2576" t="s">
        <v>307</v>
      </c>
      <c r="N2576" t="s">
        <v>307</v>
      </c>
      <c r="O2576" t="s">
        <v>307</v>
      </c>
      <c r="P2576" t="s">
        <v>307</v>
      </c>
      <c r="Q2576" t="s">
        <v>307</v>
      </c>
      <c r="R2576" t="s">
        <v>307</v>
      </c>
      <c r="S2576" t="s">
        <v>307</v>
      </c>
      <c r="T2576" t="s">
        <v>307</v>
      </c>
      <c r="U2576" t="s">
        <v>307</v>
      </c>
      <c r="V2576" t="s">
        <v>307</v>
      </c>
      <c r="W2576" t="s">
        <v>307</v>
      </c>
      <c r="X2576" t="s">
        <v>307</v>
      </c>
      <c r="Y2576" t="s">
        <v>307</v>
      </c>
      <c r="Z2576" t="s">
        <v>307</v>
      </c>
      <c r="AA2576" t="s">
        <v>307</v>
      </c>
      <c r="AB2576" t="s">
        <v>307</v>
      </c>
      <c r="AC2576" t="s">
        <v>307</v>
      </c>
      <c r="AD2576" t="s">
        <v>307</v>
      </c>
      <c r="AE2576" t="s">
        <v>307</v>
      </c>
      <c r="AF2576" t="s">
        <v>307</v>
      </c>
      <c r="AG2576" t="s">
        <v>307</v>
      </c>
      <c r="AH2576" t="s">
        <v>307</v>
      </c>
      <c r="AI2576" t="s">
        <v>307</v>
      </c>
      <c r="AJ2576" t="s">
        <v>307</v>
      </c>
      <c r="AK2576" t="s">
        <v>307</v>
      </c>
      <c r="AL2576" t="s">
        <v>307</v>
      </c>
      <c r="AM2576" t="s">
        <v>307</v>
      </c>
      <c r="AN2576" t="s">
        <v>307</v>
      </c>
      <c r="AO2576" t="s">
        <v>307</v>
      </c>
      <c r="AP2576" t="s">
        <v>307</v>
      </c>
    </row>
    <row r="2577" spans="1:45" x14ac:dyDescent="0.25">
      <c r="A2577">
        <v>350</v>
      </c>
      <c r="B2577" t="s">
        <v>193</v>
      </c>
      <c r="C2577" t="s">
        <v>39</v>
      </c>
      <c r="D2577" t="s">
        <v>48</v>
      </c>
      <c r="E2577" t="s">
        <v>307</v>
      </c>
      <c r="F2577" t="s">
        <v>307</v>
      </c>
      <c r="G2577" t="s">
        <v>307</v>
      </c>
      <c r="H2577" t="s">
        <v>307</v>
      </c>
      <c r="I2577" t="s">
        <v>307</v>
      </c>
      <c r="J2577" t="s">
        <v>307</v>
      </c>
      <c r="K2577" t="s">
        <v>307</v>
      </c>
      <c r="L2577" t="s">
        <v>307</v>
      </c>
      <c r="M2577" t="s">
        <v>307</v>
      </c>
      <c r="N2577" t="s">
        <v>307</v>
      </c>
      <c r="O2577" t="s">
        <v>307</v>
      </c>
      <c r="P2577" t="s">
        <v>307</v>
      </c>
      <c r="Q2577" t="s">
        <v>307</v>
      </c>
      <c r="R2577" t="s">
        <v>307</v>
      </c>
      <c r="S2577" t="s">
        <v>307</v>
      </c>
      <c r="T2577" t="s">
        <v>307</v>
      </c>
      <c r="U2577" t="s">
        <v>307</v>
      </c>
      <c r="V2577" t="s">
        <v>307</v>
      </c>
      <c r="W2577" t="s">
        <v>307</v>
      </c>
      <c r="X2577" t="s">
        <v>307</v>
      </c>
      <c r="Y2577" t="s">
        <v>307</v>
      </c>
      <c r="Z2577" t="s">
        <v>307</v>
      </c>
      <c r="AA2577" t="s">
        <v>307</v>
      </c>
      <c r="AB2577" t="s">
        <v>307</v>
      </c>
      <c r="AC2577" t="s">
        <v>307</v>
      </c>
      <c r="AD2577" t="s">
        <v>307</v>
      </c>
      <c r="AE2577" t="s">
        <v>307</v>
      </c>
      <c r="AF2577" t="s">
        <v>307</v>
      </c>
      <c r="AG2577" t="s">
        <v>307</v>
      </c>
      <c r="AH2577" t="s">
        <v>307</v>
      </c>
      <c r="AI2577" t="s">
        <v>307</v>
      </c>
      <c r="AJ2577" t="s">
        <v>307</v>
      </c>
      <c r="AK2577" t="s">
        <v>307</v>
      </c>
      <c r="AL2577" t="s">
        <v>307</v>
      </c>
      <c r="AM2577" t="s">
        <v>307</v>
      </c>
      <c r="AN2577" t="s">
        <v>307</v>
      </c>
      <c r="AO2577" t="s">
        <v>307</v>
      </c>
      <c r="AP2577" t="s">
        <v>307</v>
      </c>
    </row>
    <row r="2578" spans="1:45" x14ac:dyDescent="0.25">
      <c r="A2578">
        <v>350</v>
      </c>
      <c r="B2578" t="s">
        <v>193</v>
      </c>
      <c r="C2578" t="s">
        <v>39</v>
      </c>
      <c r="D2578" t="s">
        <v>51</v>
      </c>
      <c r="E2578" t="s">
        <v>307</v>
      </c>
      <c r="F2578" t="s">
        <v>307</v>
      </c>
      <c r="G2578" t="s">
        <v>307</v>
      </c>
      <c r="H2578" t="s">
        <v>307</v>
      </c>
      <c r="I2578" t="s">
        <v>307</v>
      </c>
      <c r="J2578" t="s">
        <v>307</v>
      </c>
      <c r="K2578" t="s">
        <v>307</v>
      </c>
      <c r="L2578" t="s">
        <v>307</v>
      </c>
      <c r="M2578" t="s">
        <v>307</v>
      </c>
      <c r="N2578" t="s">
        <v>307</v>
      </c>
      <c r="O2578" t="s">
        <v>307</v>
      </c>
      <c r="P2578" t="s">
        <v>307</v>
      </c>
      <c r="Q2578" t="s">
        <v>307</v>
      </c>
      <c r="R2578" t="s">
        <v>307</v>
      </c>
      <c r="S2578" t="s">
        <v>307</v>
      </c>
      <c r="T2578" t="s">
        <v>307</v>
      </c>
      <c r="U2578" t="s">
        <v>307</v>
      </c>
      <c r="V2578" t="s">
        <v>307</v>
      </c>
      <c r="W2578" t="s">
        <v>307</v>
      </c>
      <c r="X2578" t="s">
        <v>307</v>
      </c>
      <c r="Y2578" t="s">
        <v>307</v>
      </c>
      <c r="Z2578" t="s">
        <v>307</v>
      </c>
      <c r="AA2578" t="s">
        <v>307</v>
      </c>
      <c r="AB2578" t="s">
        <v>307</v>
      </c>
      <c r="AC2578" t="s">
        <v>307</v>
      </c>
      <c r="AD2578" t="s">
        <v>307</v>
      </c>
      <c r="AE2578" t="s">
        <v>307</v>
      </c>
      <c r="AF2578" t="s">
        <v>307</v>
      </c>
      <c r="AG2578" t="s">
        <v>307</v>
      </c>
      <c r="AH2578" t="s">
        <v>307</v>
      </c>
      <c r="AI2578" t="s">
        <v>307</v>
      </c>
      <c r="AJ2578" t="s">
        <v>307</v>
      </c>
      <c r="AK2578" t="s">
        <v>307</v>
      </c>
      <c r="AL2578" t="s">
        <v>307</v>
      </c>
      <c r="AM2578" t="s">
        <v>307</v>
      </c>
      <c r="AN2578" t="s">
        <v>307</v>
      </c>
      <c r="AO2578" t="s">
        <v>307</v>
      </c>
      <c r="AP2578" t="s">
        <v>307</v>
      </c>
    </row>
    <row r="2579" spans="1:45" x14ac:dyDescent="0.25">
      <c r="A2579">
        <v>350</v>
      </c>
      <c r="B2579" t="s">
        <v>193</v>
      </c>
      <c r="C2579" t="s">
        <v>46</v>
      </c>
      <c r="D2579" t="s">
        <v>65</v>
      </c>
      <c r="E2579" t="s">
        <v>307</v>
      </c>
      <c r="F2579" t="s">
        <v>307</v>
      </c>
      <c r="G2579" t="s">
        <v>307</v>
      </c>
      <c r="H2579" t="s">
        <v>307</v>
      </c>
      <c r="I2579" t="s">
        <v>307</v>
      </c>
      <c r="J2579" t="s">
        <v>307</v>
      </c>
      <c r="K2579" t="s">
        <v>307</v>
      </c>
      <c r="L2579" t="s">
        <v>307</v>
      </c>
      <c r="M2579" t="s">
        <v>307</v>
      </c>
      <c r="N2579" t="s">
        <v>307</v>
      </c>
      <c r="O2579" t="s">
        <v>307</v>
      </c>
      <c r="P2579" t="s">
        <v>307</v>
      </c>
      <c r="Q2579" t="s">
        <v>307</v>
      </c>
      <c r="R2579" t="s">
        <v>307</v>
      </c>
      <c r="S2579" t="s">
        <v>307</v>
      </c>
      <c r="T2579" t="s">
        <v>307</v>
      </c>
      <c r="U2579" t="s">
        <v>307</v>
      </c>
      <c r="V2579" t="s">
        <v>307</v>
      </c>
      <c r="W2579" t="s">
        <v>307</v>
      </c>
      <c r="X2579" t="s">
        <v>307</v>
      </c>
      <c r="Y2579" t="s">
        <v>307</v>
      </c>
      <c r="Z2579" t="s">
        <v>307</v>
      </c>
    </row>
    <row r="2580" spans="1:45" x14ac:dyDescent="0.25">
      <c r="A2580">
        <v>350</v>
      </c>
      <c r="B2580" t="s">
        <v>193</v>
      </c>
      <c r="C2580" t="s">
        <v>46</v>
      </c>
      <c r="D2580" t="s">
        <v>66</v>
      </c>
      <c r="E2580" t="s">
        <v>307</v>
      </c>
      <c r="F2580" t="s">
        <v>307</v>
      </c>
      <c r="G2580" t="s">
        <v>307</v>
      </c>
      <c r="H2580" t="s">
        <v>307</v>
      </c>
      <c r="I2580" t="s">
        <v>307</v>
      </c>
      <c r="J2580" t="s">
        <v>307</v>
      </c>
      <c r="K2580" t="s">
        <v>307</v>
      </c>
      <c r="L2580" t="s">
        <v>307</v>
      </c>
      <c r="M2580" t="s">
        <v>307</v>
      </c>
      <c r="N2580" t="s">
        <v>307</v>
      </c>
      <c r="O2580" t="s">
        <v>307</v>
      </c>
      <c r="P2580" t="s">
        <v>307</v>
      </c>
      <c r="Q2580" t="s">
        <v>307</v>
      </c>
      <c r="R2580" t="s">
        <v>307</v>
      </c>
      <c r="S2580" t="s">
        <v>307</v>
      </c>
      <c r="T2580" t="s">
        <v>307</v>
      </c>
      <c r="U2580" t="s">
        <v>307</v>
      </c>
      <c r="V2580" t="s">
        <v>307</v>
      </c>
      <c r="W2580" t="s">
        <v>307</v>
      </c>
      <c r="X2580" t="s">
        <v>307</v>
      </c>
      <c r="Y2580" t="s">
        <v>307</v>
      </c>
      <c r="Z2580" t="s">
        <v>307</v>
      </c>
    </row>
    <row r="2581" spans="1:45" x14ac:dyDescent="0.25">
      <c r="A2581">
        <v>350</v>
      </c>
      <c r="B2581" t="s">
        <v>193</v>
      </c>
      <c r="C2581" t="s">
        <v>46</v>
      </c>
      <c r="D2581" t="s">
        <v>67</v>
      </c>
      <c r="E2581" t="s">
        <v>307</v>
      </c>
      <c r="F2581" t="s">
        <v>307</v>
      </c>
      <c r="G2581" t="s">
        <v>307</v>
      </c>
      <c r="H2581" t="s">
        <v>307</v>
      </c>
      <c r="I2581" t="s">
        <v>307</v>
      </c>
      <c r="J2581" t="s">
        <v>307</v>
      </c>
      <c r="K2581" t="s">
        <v>307</v>
      </c>
      <c r="L2581" t="s">
        <v>307</v>
      </c>
      <c r="M2581" t="s">
        <v>307</v>
      </c>
      <c r="N2581" t="s">
        <v>307</v>
      </c>
      <c r="O2581" t="s">
        <v>307</v>
      </c>
      <c r="P2581" t="s">
        <v>307</v>
      </c>
      <c r="Q2581" t="s">
        <v>307</v>
      </c>
      <c r="R2581" t="s">
        <v>307</v>
      </c>
      <c r="S2581" t="s">
        <v>307</v>
      </c>
      <c r="T2581" t="s">
        <v>307</v>
      </c>
      <c r="U2581" t="s">
        <v>307</v>
      </c>
      <c r="V2581" t="s">
        <v>307</v>
      </c>
      <c r="W2581" t="s">
        <v>307</v>
      </c>
      <c r="X2581" t="s">
        <v>307</v>
      </c>
      <c r="Y2581" t="s">
        <v>307</v>
      </c>
      <c r="Z2581" t="s">
        <v>307</v>
      </c>
    </row>
    <row r="2582" spans="1:45" x14ac:dyDescent="0.25">
      <c r="A2582">
        <v>350</v>
      </c>
      <c r="B2582" t="s">
        <v>193</v>
      </c>
      <c r="C2582" t="s">
        <v>46</v>
      </c>
      <c r="D2582" t="s">
        <v>68</v>
      </c>
      <c r="E2582" t="s">
        <v>307</v>
      </c>
      <c r="F2582" t="s">
        <v>307</v>
      </c>
      <c r="G2582" t="s">
        <v>307</v>
      </c>
      <c r="H2582" t="s">
        <v>307</v>
      </c>
      <c r="I2582" t="s">
        <v>307</v>
      </c>
      <c r="J2582" t="s">
        <v>307</v>
      </c>
      <c r="K2582" t="s">
        <v>307</v>
      </c>
      <c r="L2582" t="s">
        <v>307</v>
      </c>
      <c r="M2582" t="s">
        <v>307</v>
      </c>
      <c r="N2582" t="s">
        <v>307</v>
      </c>
      <c r="O2582" t="s">
        <v>307</v>
      </c>
      <c r="P2582" t="s">
        <v>307</v>
      </c>
      <c r="Q2582" t="s">
        <v>307</v>
      </c>
      <c r="R2582" t="s">
        <v>307</v>
      </c>
      <c r="S2582" t="s">
        <v>307</v>
      </c>
      <c r="T2582" t="s">
        <v>307</v>
      </c>
      <c r="U2582" t="s">
        <v>307</v>
      </c>
      <c r="V2582" t="s">
        <v>307</v>
      </c>
      <c r="W2582" t="s">
        <v>307</v>
      </c>
      <c r="X2582" t="s">
        <v>307</v>
      </c>
      <c r="Y2582" t="s">
        <v>307</v>
      </c>
      <c r="Z2582" t="s">
        <v>307</v>
      </c>
    </row>
    <row r="2583" spans="1:45" x14ac:dyDescent="0.25">
      <c r="A2583">
        <v>350</v>
      </c>
      <c r="B2583" t="s">
        <v>193</v>
      </c>
      <c r="C2583" t="s">
        <v>46</v>
      </c>
      <c r="D2583" t="s">
        <v>69</v>
      </c>
      <c r="E2583" t="s">
        <v>307</v>
      </c>
      <c r="F2583" t="s">
        <v>307</v>
      </c>
      <c r="G2583" t="s">
        <v>307</v>
      </c>
      <c r="H2583" t="s">
        <v>307</v>
      </c>
      <c r="I2583" t="s">
        <v>307</v>
      </c>
      <c r="J2583" t="s">
        <v>307</v>
      </c>
      <c r="K2583" t="s">
        <v>307</v>
      </c>
      <c r="L2583" t="s">
        <v>307</v>
      </c>
      <c r="M2583" t="s">
        <v>307</v>
      </c>
      <c r="N2583" t="s">
        <v>307</v>
      </c>
      <c r="O2583" t="s">
        <v>307</v>
      </c>
      <c r="P2583" t="s">
        <v>307</v>
      </c>
      <c r="Q2583" t="s">
        <v>307</v>
      </c>
      <c r="R2583" t="s">
        <v>307</v>
      </c>
      <c r="S2583" t="s">
        <v>307</v>
      </c>
      <c r="T2583" t="s">
        <v>307</v>
      </c>
      <c r="U2583" t="s">
        <v>307</v>
      </c>
      <c r="V2583" t="s">
        <v>307</v>
      </c>
      <c r="W2583" t="s">
        <v>307</v>
      </c>
      <c r="X2583" t="s">
        <v>307</v>
      </c>
      <c r="Y2583" t="s">
        <v>307</v>
      </c>
      <c r="Z2583" t="s">
        <v>307</v>
      </c>
    </row>
    <row r="2584" spans="1:45" x14ac:dyDescent="0.25">
      <c r="A2584">
        <v>350</v>
      </c>
      <c r="B2584" t="s">
        <v>193</v>
      </c>
      <c r="C2584" t="s">
        <v>46</v>
      </c>
      <c r="D2584" t="s">
        <v>70</v>
      </c>
      <c r="E2584" t="s">
        <v>307</v>
      </c>
      <c r="F2584" t="s">
        <v>307</v>
      </c>
      <c r="G2584" t="s">
        <v>307</v>
      </c>
      <c r="H2584" t="s">
        <v>307</v>
      </c>
      <c r="I2584" t="s">
        <v>307</v>
      </c>
      <c r="J2584" t="s">
        <v>307</v>
      </c>
      <c r="K2584" t="s">
        <v>307</v>
      </c>
      <c r="L2584" t="s">
        <v>307</v>
      </c>
      <c r="M2584" t="s">
        <v>307</v>
      </c>
      <c r="N2584" t="s">
        <v>307</v>
      </c>
      <c r="O2584" t="s">
        <v>307</v>
      </c>
      <c r="P2584" t="s">
        <v>307</v>
      </c>
      <c r="Q2584" t="s">
        <v>307</v>
      </c>
      <c r="R2584" t="s">
        <v>307</v>
      </c>
      <c r="S2584" t="s">
        <v>307</v>
      </c>
      <c r="T2584" t="s">
        <v>307</v>
      </c>
      <c r="U2584" t="s">
        <v>307</v>
      </c>
      <c r="V2584" t="s">
        <v>307</v>
      </c>
      <c r="W2584" t="s">
        <v>307</v>
      </c>
      <c r="X2584" t="s">
        <v>307</v>
      </c>
      <c r="Y2584" t="s">
        <v>307</v>
      </c>
      <c r="Z2584" t="s">
        <v>307</v>
      </c>
    </row>
    <row r="2585" spans="1:45" x14ac:dyDescent="0.25">
      <c r="A2585">
        <v>350</v>
      </c>
      <c r="B2585" t="s">
        <v>193</v>
      </c>
      <c r="C2585" t="s">
        <v>46</v>
      </c>
      <c r="D2585" t="s">
        <v>71</v>
      </c>
      <c r="E2585" t="s">
        <v>307</v>
      </c>
      <c r="F2585" t="s">
        <v>307</v>
      </c>
      <c r="G2585" t="s">
        <v>307</v>
      </c>
      <c r="H2585" t="s">
        <v>307</v>
      </c>
      <c r="I2585" t="s">
        <v>307</v>
      </c>
      <c r="J2585" t="s">
        <v>307</v>
      </c>
      <c r="K2585" t="s">
        <v>307</v>
      </c>
      <c r="L2585" t="s">
        <v>307</v>
      </c>
      <c r="M2585" t="s">
        <v>307</v>
      </c>
      <c r="N2585" t="s">
        <v>307</v>
      </c>
      <c r="O2585" t="s">
        <v>307</v>
      </c>
      <c r="P2585" t="s">
        <v>307</v>
      </c>
      <c r="Q2585" t="s">
        <v>307</v>
      </c>
      <c r="R2585" t="s">
        <v>307</v>
      </c>
      <c r="S2585" t="s">
        <v>307</v>
      </c>
      <c r="T2585" t="s">
        <v>307</v>
      </c>
      <c r="U2585" t="s">
        <v>307</v>
      </c>
      <c r="V2585" t="s">
        <v>307</v>
      </c>
      <c r="W2585" t="s">
        <v>307</v>
      </c>
      <c r="X2585" t="s">
        <v>307</v>
      </c>
      <c r="Y2585" t="s">
        <v>307</v>
      </c>
      <c r="Z2585" t="s">
        <v>307</v>
      </c>
    </row>
    <row r="2586" spans="1:45" x14ac:dyDescent="0.25">
      <c r="A2586">
        <v>350</v>
      </c>
      <c r="B2586" t="s">
        <v>193</v>
      </c>
      <c r="C2586" t="s">
        <v>46</v>
      </c>
      <c r="D2586" t="s">
        <v>72</v>
      </c>
      <c r="E2586" t="s">
        <v>307</v>
      </c>
      <c r="F2586" t="s">
        <v>307</v>
      </c>
      <c r="G2586" t="s">
        <v>307</v>
      </c>
      <c r="H2586" t="s">
        <v>307</v>
      </c>
      <c r="I2586" t="s">
        <v>307</v>
      </c>
      <c r="J2586" t="s">
        <v>307</v>
      </c>
      <c r="K2586" t="s">
        <v>307</v>
      </c>
      <c r="L2586" t="s">
        <v>307</v>
      </c>
      <c r="M2586" t="s">
        <v>307</v>
      </c>
      <c r="N2586" t="s">
        <v>307</v>
      </c>
      <c r="O2586" t="s">
        <v>307</v>
      </c>
      <c r="P2586" t="s">
        <v>307</v>
      </c>
      <c r="Q2586" t="s">
        <v>307</v>
      </c>
      <c r="R2586" t="s">
        <v>307</v>
      </c>
      <c r="S2586" t="s">
        <v>307</v>
      </c>
      <c r="T2586" t="s">
        <v>307</v>
      </c>
      <c r="U2586" t="s">
        <v>307</v>
      </c>
      <c r="V2586" t="s">
        <v>307</v>
      </c>
      <c r="W2586" t="s">
        <v>307</v>
      </c>
      <c r="X2586" t="s">
        <v>307</v>
      </c>
      <c r="Y2586" t="s">
        <v>307</v>
      </c>
      <c r="Z2586" t="s">
        <v>307</v>
      </c>
    </row>
    <row r="2587" spans="1:45" x14ac:dyDescent="0.25">
      <c r="A2587">
        <v>350</v>
      </c>
      <c r="B2587" t="s">
        <v>193</v>
      </c>
      <c r="C2587" t="s">
        <v>46</v>
      </c>
      <c r="D2587" t="s">
        <v>47</v>
      </c>
      <c r="E2587" t="s">
        <v>307</v>
      </c>
      <c r="F2587" t="s">
        <v>307</v>
      </c>
      <c r="G2587" t="s">
        <v>307</v>
      </c>
      <c r="H2587" t="s">
        <v>307</v>
      </c>
      <c r="I2587" t="s">
        <v>307</v>
      </c>
      <c r="J2587" t="s">
        <v>307</v>
      </c>
      <c r="K2587" t="s">
        <v>307</v>
      </c>
      <c r="L2587" t="s">
        <v>307</v>
      </c>
      <c r="M2587" t="s">
        <v>307</v>
      </c>
      <c r="N2587" t="s">
        <v>307</v>
      </c>
      <c r="O2587" t="s">
        <v>307</v>
      </c>
      <c r="P2587" t="s">
        <v>307</v>
      </c>
      <c r="Q2587" t="s">
        <v>307</v>
      </c>
      <c r="R2587" t="s">
        <v>307</v>
      </c>
      <c r="S2587" t="s">
        <v>307</v>
      </c>
      <c r="T2587" t="s">
        <v>307</v>
      </c>
      <c r="U2587" t="s">
        <v>307</v>
      </c>
      <c r="V2587" t="s">
        <v>307</v>
      </c>
      <c r="W2587" t="s">
        <v>307</v>
      </c>
      <c r="X2587" t="s">
        <v>307</v>
      </c>
      <c r="Y2587" t="s">
        <v>307</v>
      </c>
      <c r="Z2587" t="s">
        <v>307</v>
      </c>
    </row>
    <row r="2588" spans="1:45" x14ac:dyDescent="0.25">
      <c r="A2588">
        <v>350</v>
      </c>
      <c r="B2588" t="s">
        <v>193</v>
      </c>
      <c r="C2588" t="s">
        <v>46</v>
      </c>
      <c r="D2588" t="s">
        <v>48</v>
      </c>
      <c r="E2588" t="s">
        <v>307</v>
      </c>
      <c r="F2588" t="s">
        <v>307</v>
      </c>
      <c r="G2588" t="s">
        <v>307</v>
      </c>
      <c r="H2588" t="s">
        <v>307</v>
      </c>
      <c r="I2588" t="s">
        <v>307</v>
      </c>
      <c r="J2588" t="s">
        <v>307</v>
      </c>
      <c r="K2588" t="s">
        <v>307</v>
      </c>
      <c r="L2588" t="s">
        <v>307</v>
      </c>
      <c r="M2588" t="s">
        <v>307</v>
      </c>
      <c r="N2588" t="s">
        <v>307</v>
      </c>
      <c r="O2588" t="s">
        <v>307</v>
      </c>
      <c r="P2588" t="s">
        <v>307</v>
      </c>
      <c r="Q2588" t="s">
        <v>307</v>
      </c>
      <c r="R2588" t="s">
        <v>307</v>
      </c>
      <c r="S2588" t="s">
        <v>307</v>
      </c>
      <c r="T2588" t="s">
        <v>307</v>
      </c>
      <c r="U2588" t="s">
        <v>307</v>
      </c>
      <c r="V2588" t="s">
        <v>307</v>
      </c>
      <c r="W2588" t="s">
        <v>307</v>
      </c>
      <c r="X2588" t="s">
        <v>307</v>
      </c>
      <c r="Y2588" t="s">
        <v>307</v>
      </c>
      <c r="Z2588" t="s">
        <v>307</v>
      </c>
    </row>
    <row r="2589" spans="1:45" x14ac:dyDescent="0.25">
      <c r="A2589">
        <v>350</v>
      </c>
      <c r="B2589" t="s">
        <v>193</v>
      </c>
      <c r="C2589" t="s">
        <v>46</v>
      </c>
      <c r="D2589" t="s">
        <v>49</v>
      </c>
      <c r="E2589" t="s">
        <v>307</v>
      </c>
      <c r="F2589" t="s">
        <v>307</v>
      </c>
      <c r="G2589" t="s">
        <v>307</v>
      </c>
      <c r="H2589" t="s">
        <v>307</v>
      </c>
      <c r="I2589" t="s">
        <v>307</v>
      </c>
      <c r="J2589" t="s">
        <v>307</v>
      </c>
      <c r="K2589" t="s">
        <v>307</v>
      </c>
      <c r="L2589" t="s">
        <v>307</v>
      </c>
      <c r="M2589" t="s">
        <v>307</v>
      </c>
      <c r="N2589" t="s">
        <v>307</v>
      </c>
      <c r="O2589" t="s">
        <v>307</v>
      </c>
      <c r="P2589" t="s">
        <v>307</v>
      </c>
      <c r="Q2589" t="s">
        <v>307</v>
      </c>
      <c r="R2589" t="s">
        <v>307</v>
      </c>
      <c r="S2589" t="s">
        <v>307</v>
      </c>
      <c r="T2589" t="s">
        <v>307</v>
      </c>
      <c r="U2589" t="s">
        <v>307</v>
      </c>
      <c r="V2589" t="s">
        <v>307</v>
      </c>
      <c r="W2589" t="s">
        <v>307</v>
      </c>
      <c r="X2589" t="s">
        <v>307</v>
      </c>
      <c r="Y2589" t="s">
        <v>307</v>
      </c>
      <c r="Z2589" t="s">
        <v>307</v>
      </c>
    </row>
    <row r="2590" spans="1:45" x14ac:dyDescent="0.25">
      <c r="A2590">
        <v>350</v>
      </c>
      <c r="B2590" t="s">
        <v>193</v>
      </c>
      <c r="C2590" t="s">
        <v>38</v>
      </c>
      <c r="D2590" t="s">
        <v>47</v>
      </c>
      <c r="E2590" t="s">
        <v>307</v>
      </c>
      <c r="F2590" t="s">
        <v>307</v>
      </c>
      <c r="G2590" t="s">
        <v>307</v>
      </c>
      <c r="H2590" t="s">
        <v>307</v>
      </c>
      <c r="I2590" t="s">
        <v>307</v>
      </c>
      <c r="J2590" t="s">
        <v>307</v>
      </c>
      <c r="K2590" t="s">
        <v>307</v>
      </c>
      <c r="L2590" t="s">
        <v>307</v>
      </c>
      <c r="M2590" t="s">
        <v>307</v>
      </c>
      <c r="N2590" t="s">
        <v>307</v>
      </c>
      <c r="O2590" t="s">
        <v>307</v>
      </c>
      <c r="P2590" t="s">
        <v>307</v>
      </c>
      <c r="Q2590" t="s">
        <v>307</v>
      </c>
      <c r="R2590" t="s">
        <v>307</v>
      </c>
      <c r="S2590" t="s">
        <v>307</v>
      </c>
      <c r="T2590" t="s">
        <v>307</v>
      </c>
      <c r="U2590" t="s">
        <v>307</v>
      </c>
      <c r="V2590" t="s">
        <v>307</v>
      </c>
      <c r="W2590" t="s">
        <v>307</v>
      </c>
      <c r="X2590" t="s">
        <v>307</v>
      </c>
      <c r="Y2590" t="s">
        <v>307</v>
      </c>
      <c r="Z2590" t="s">
        <v>307</v>
      </c>
      <c r="AA2590" t="s">
        <v>307</v>
      </c>
      <c r="AB2590" t="s">
        <v>307</v>
      </c>
      <c r="AC2590" t="s">
        <v>307</v>
      </c>
      <c r="AD2590" t="s">
        <v>307</v>
      </c>
      <c r="AE2590" t="s">
        <v>307</v>
      </c>
      <c r="AF2590" t="s">
        <v>307</v>
      </c>
      <c r="AG2590" t="s">
        <v>307</v>
      </c>
      <c r="AH2590" t="s">
        <v>307</v>
      </c>
      <c r="AI2590" t="s">
        <v>307</v>
      </c>
      <c r="AJ2590" t="s">
        <v>307</v>
      </c>
      <c r="AK2590" t="s">
        <v>307</v>
      </c>
      <c r="AL2590" t="s">
        <v>307</v>
      </c>
      <c r="AM2590" t="s">
        <v>307</v>
      </c>
      <c r="AN2590" t="s">
        <v>307</v>
      </c>
      <c r="AO2590" t="s">
        <v>307</v>
      </c>
      <c r="AP2590" t="s">
        <v>307</v>
      </c>
      <c r="AQ2590" t="s">
        <v>307</v>
      </c>
      <c r="AR2590" t="s">
        <v>307</v>
      </c>
      <c r="AS2590" t="s">
        <v>307</v>
      </c>
    </row>
    <row r="2591" spans="1:45" x14ac:dyDescent="0.25">
      <c r="A2591">
        <v>350</v>
      </c>
      <c r="B2591" t="s">
        <v>193</v>
      </c>
      <c r="C2591" t="s">
        <v>38</v>
      </c>
      <c r="D2591" t="s">
        <v>48</v>
      </c>
      <c r="E2591" t="s">
        <v>307</v>
      </c>
      <c r="F2591" t="s">
        <v>307</v>
      </c>
      <c r="G2591" t="s">
        <v>307</v>
      </c>
      <c r="H2591" t="s">
        <v>307</v>
      </c>
      <c r="I2591" t="s">
        <v>307</v>
      </c>
      <c r="J2591" t="s">
        <v>307</v>
      </c>
      <c r="K2591" t="s">
        <v>307</v>
      </c>
      <c r="L2591" t="s">
        <v>307</v>
      </c>
      <c r="M2591" t="s">
        <v>307</v>
      </c>
      <c r="N2591" t="s">
        <v>307</v>
      </c>
      <c r="O2591" t="s">
        <v>307</v>
      </c>
      <c r="P2591" t="s">
        <v>307</v>
      </c>
      <c r="Q2591" t="s">
        <v>307</v>
      </c>
      <c r="R2591" t="s">
        <v>307</v>
      </c>
      <c r="S2591" t="s">
        <v>307</v>
      </c>
      <c r="T2591" t="s">
        <v>307</v>
      </c>
      <c r="U2591" t="s">
        <v>307</v>
      </c>
      <c r="V2591" t="s">
        <v>307</v>
      </c>
      <c r="W2591" t="s">
        <v>307</v>
      </c>
      <c r="X2591" t="s">
        <v>307</v>
      </c>
      <c r="Y2591" t="s">
        <v>307</v>
      </c>
      <c r="Z2591" t="s">
        <v>307</v>
      </c>
      <c r="AA2591" t="s">
        <v>307</v>
      </c>
      <c r="AB2591" t="s">
        <v>307</v>
      </c>
      <c r="AC2591" t="s">
        <v>307</v>
      </c>
      <c r="AD2591" t="s">
        <v>307</v>
      </c>
      <c r="AE2591" t="s">
        <v>307</v>
      </c>
      <c r="AF2591" t="s">
        <v>307</v>
      </c>
      <c r="AG2591" t="s">
        <v>307</v>
      </c>
      <c r="AH2591" t="s">
        <v>307</v>
      </c>
      <c r="AI2591" t="s">
        <v>307</v>
      </c>
      <c r="AJ2591" t="s">
        <v>307</v>
      </c>
      <c r="AK2591" t="s">
        <v>307</v>
      </c>
      <c r="AL2591" t="s">
        <v>307</v>
      </c>
      <c r="AM2591" t="s">
        <v>307</v>
      </c>
      <c r="AN2591" t="s">
        <v>307</v>
      </c>
      <c r="AO2591" t="s">
        <v>307</v>
      </c>
      <c r="AP2591" t="s">
        <v>307</v>
      </c>
      <c r="AQ2591" t="s">
        <v>307</v>
      </c>
      <c r="AR2591" t="s">
        <v>307</v>
      </c>
      <c r="AS2591" t="s">
        <v>307</v>
      </c>
    </row>
    <row r="2592" spans="1:45" x14ac:dyDescent="0.25">
      <c r="A2592">
        <v>350</v>
      </c>
      <c r="B2592" t="s">
        <v>193</v>
      </c>
      <c r="C2592" t="s">
        <v>38</v>
      </c>
      <c r="D2592" t="s">
        <v>49</v>
      </c>
      <c r="E2592" t="s">
        <v>307</v>
      </c>
      <c r="F2592" t="s">
        <v>307</v>
      </c>
      <c r="G2592" t="s">
        <v>307</v>
      </c>
      <c r="H2592" t="s">
        <v>307</v>
      </c>
      <c r="I2592" t="s">
        <v>307</v>
      </c>
      <c r="J2592" t="s">
        <v>307</v>
      </c>
      <c r="K2592" t="s">
        <v>307</v>
      </c>
      <c r="L2592" t="s">
        <v>307</v>
      </c>
      <c r="M2592" t="s">
        <v>307</v>
      </c>
      <c r="N2592" t="s">
        <v>307</v>
      </c>
      <c r="O2592" t="s">
        <v>307</v>
      </c>
      <c r="P2592" t="s">
        <v>307</v>
      </c>
      <c r="Q2592" t="s">
        <v>307</v>
      </c>
      <c r="R2592" t="s">
        <v>307</v>
      </c>
      <c r="S2592" t="s">
        <v>307</v>
      </c>
      <c r="T2592" t="s">
        <v>307</v>
      </c>
      <c r="U2592" t="s">
        <v>307</v>
      </c>
      <c r="V2592" t="s">
        <v>307</v>
      </c>
      <c r="W2592" t="s">
        <v>307</v>
      </c>
      <c r="X2592" t="s">
        <v>307</v>
      </c>
      <c r="Y2592" t="s">
        <v>307</v>
      </c>
      <c r="Z2592" t="s">
        <v>307</v>
      </c>
      <c r="AA2592" t="s">
        <v>307</v>
      </c>
      <c r="AB2592" t="s">
        <v>307</v>
      </c>
      <c r="AC2592" t="s">
        <v>307</v>
      </c>
      <c r="AD2592" t="s">
        <v>307</v>
      </c>
      <c r="AE2592" t="s">
        <v>307</v>
      </c>
      <c r="AF2592" t="s">
        <v>307</v>
      </c>
      <c r="AG2592" t="s">
        <v>307</v>
      </c>
      <c r="AH2592" t="s">
        <v>307</v>
      </c>
      <c r="AI2592" t="s">
        <v>307</v>
      </c>
      <c r="AJ2592" t="s">
        <v>307</v>
      </c>
      <c r="AK2592" t="s">
        <v>307</v>
      </c>
      <c r="AL2592" t="s">
        <v>307</v>
      </c>
      <c r="AM2592" t="s">
        <v>307</v>
      </c>
      <c r="AN2592" t="s">
        <v>307</v>
      </c>
      <c r="AO2592" t="s">
        <v>307</v>
      </c>
      <c r="AP2592" t="s">
        <v>307</v>
      </c>
      <c r="AQ2592" t="s">
        <v>307</v>
      </c>
      <c r="AR2592" t="s">
        <v>307</v>
      </c>
      <c r="AS2592" t="s">
        <v>307</v>
      </c>
    </row>
    <row r="2593" spans="1:45" x14ac:dyDescent="0.25">
      <c r="A2593">
        <v>351</v>
      </c>
      <c r="B2593" t="s">
        <v>194</v>
      </c>
      <c r="C2593" t="s">
        <v>36</v>
      </c>
      <c r="D2593" t="s">
        <v>47</v>
      </c>
      <c r="E2593" t="s">
        <v>307</v>
      </c>
      <c r="F2593" t="s">
        <v>307</v>
      </c>
      <c r="G2593" t="s">
        <v>307</v>
      </c>
      <c r="H2593" t="s">
        <v>307</v>
      </c>
      <c r="I2593" t="s">
        <v>307</v>
      </c>
      <c r="J2593" t="s">
        <v>307</v>
      </c>
      <c r="K2593" t="s">
        <v>307</v>
      </c>
      <c r="L2593" t="s">
        <v>307</v>
      </c>
      <c r="M2593" t="s">
        <v>307</v>
      </c>
      <c r="N2593" t="s">
        <v>307</v>
      </c>
      <c r="O2593" t="s">
        <v>307</v>
      </c>
      <c r="P2593" t="s">
        <v>307</v>
      </c>
      <c r="Q2593" t="s">
        <v>307</v>
      </c>
      <c r="R2593" t="s">
        <v>307</v>
      </c>
      <c r="S2593" t="s">
        <v>307</v>
      </c>
      <c r="T2593" t="s">
        <v>307</v>
      </c>
      <c r="U2593" t="s">
        <v>307</v>
      </c>
      <c r="V2593" t="s">
        <v>307</v>
      </c>
      <c r="W2593" t="s">
        <v>307</v>
      </c>
      <c r="X2593" t="s">
        <v>307</v>
      </c>
      <c r="Y2593" t="s">
        <v>307</v>
      </c>
      <c r="Z2593" t="s">
        <v>307</v>
      </c>
      <c r="AA2593" t="s">
        <v>307</v>
      </c>
      <c r="AB2593" t="s">
        <v>307</v>
      </c>
      <c r="AC2593" t="s">
        <v>307</v>
      </c>
      <c r="AD2593" t="s">
        <v>307</v>
      </c>
      <c r="AE2593" t="s">
        <v>307</v>
      </c>
      <c r="AF2593" t="s">
        <v>307</v>
      </c>
      <c r="AG2593" t="s">
        <v>307</v>
      </c>
      <c r="AH2593" t="s">
        <v>307</v>
      </c>
      <c r="AI2593" t="s">
        <v>307</v>
      </c>
      <c r="AJ2593" t="s">
        <v>307</v>
      </c>
      <c r="AK2593" t="s">
        <v>307</v>
      </c>
      <c r="AL2593" t="s">
        <v>307</v>
      </c>
      <c r="AM2593" t="s">
        <v>307</v>
      </c>
      <c r="AN2593" t="s">
        <v>307</v>
      </c>
      <c r="AO2593" t="s">
        <v>307</v>
      </c>
      <c r="AP2593" t="s">
        <v>307</v>
      </c>
      <c r="AQ2593" t="s">
        <v>307</v>
      </c>
      <c r="AR2593" t="s">
        <v>307</v>
      </c>
      <c r="AS2593" t="s">
        <v>307</v>
      </c>
    </row>
    <row r="2594" spans="1:45" x14ac:dyDescent="0.25">
      <c r="A2594">
        <v>351</v>
      </c>
      <c r="B2594" t="s">
        <v>194</v>
      </c>
      <c r="C2594" t="s">
        <v>36</v>
      </c>
      <c r="D2594" t="s">
        <v>48</v>
      </c>
      <c r="E2594" t="s">
        <v>307</v>
      </c>
      <c r="F2594" t="s">
        <v>307</v>
      </c>
      <c r="G2594" t="s">
        <v>307</v>
      </c>
      <c r="H2594" t="s">
        <v>307</v>
      </c>
      <c r="I2594" t="s">
        <v>307</v>
      </c>
      <c r="J2594" t="s">
        <v>307</v>
      </c>
      <c r="K2594" t="s">
        <v>307</v>
      </c>
      <c r="L2594" t="s">
        <v>307</v>
      </c>
      <c r="M2594" t="s">
        <v>307</v>
      </c>
      <c r="N2594" t="s">
        <v>307</v>
      </c>
      <c r="O2594" t="s">
        <v>307</v>
      </c>
      <c r="P2594" t="s">
        <v>307</v>
      </c>
      <c r="Q2594" t="s">
        <v>307</v>
      </c>
      <c r="R2594" t="s">
        <v>307</v>
      </c>
      <c r="S2594" t="s">
        <v>307</v>
      </c>
      <c r="T2594" t="s">
        <v>307</v>
      </c>
      <c r="U2594" t="s">
        <v>307</v>
      </c>
      <c r="V2594" t="s">
        <v>307</v>
      </c>
      <c r="W2594" t="s">
        <v>307</v>
      </c>
      <c r="X2594" t="s">
        <v>307</v>
      </c>
      <c r="Y2594" t="s">
        <v>307</v>
      </c>
      <c r="Z2594" t="s">
        <v>307</v>
      </c>
      <c r="AA2594" t="s">
        <v>307</v>
      </c>
      <c r="AB2594" t="s">
        <v>307</v>
      </c>
      <c r="AC2594" t="s">
        <v>307</v>
      </c>
      <c r="AD2594" t="s">
        <v>307</v>
      </c>
      <c r="AE2594" t="s">
        <v>307</v>
      </c>
      <c r="AF2594" t="s">
        <v>307</v>
      </c>
      <c r="AG2594" t="s">
        <v>307</v>
      </c>
      <c r="AH2594" t="s">
        <v>307</v>
      </c>
      <c r="AI2594" t="s">
        <v>307</v>
      </c>
      <c r="AJ2594" t="s">
        <v>307</v>
      </c>
      <c r="AK2594" t="s">
        <v>307</v>
      </c>
      <c r="AL2594" t="s">
        <v>307</v>
      </c>
      <c r="AM2594" t="s">
        <v>307</v>
      </c>
      <c r="AN2594" t="s">
        <v>307</v>
      </c>
      <c r="AO2594" t="s">
        <v>307</v>
      </c>
      <c r="AP2594" t="s">
        <v>307</v>
      </c>
      <c r="AQ2594" t="s">
        <v>307</v>
      </c>
      <c r="AR2594" t="s">
        <v>307</v>
      </c>
      <c r="AS2594" t="s">
        <v>307</v>
      </c>
    </row>
    <row r="2595" spans="1:45" x14ac:dyDescent="0.25">
      <c r="A2595">
        <v>351</v>
      </c>
      <c r="B2595" t="s">
        <v>194</v>
      </c>
      <c r="C2595" t="s">
        <v>36</v>
      </c>
      <c r="D2595" t="s">
        <v>49</v>
      </c>
      <c r="E2595" t="s">
        <v>307</v>
      </c>
      <c r="F2595" t="s">
        <v>307</v>
      </c>
      <c r="G2595" t="s">
        <v>307</v>
      </c>
      <c r="H2595" t="s">
        <v>307</v>
      </c>
      <c r="I2595" t="s">
        <v>307</v>
      </c>
      <c r="J2595" t="s">
        <v>307</v>
      </c>
      <c r="K2595" t="s">
        <v>307</v>
      </c>
      <c r="L2595" t="s">
        <v>307</v>
      </c>
      <c r="M2595" t="s">
        <v>307</v>
      </c>
      <c r="N2595" t="s">
        <v>307</v>
      </c>
      <c r="O2595" t="s">
        <v>307</v>
      </c>
      <c r="P2595" t="s">
        <v>307</v>
      </c>
      <c r="Q2595" t="s">
        <v>307</v>
      </c>
      <c r="R2595" t="s">
        <v>307</v>
      </c>
      <c r="S2595" t="s">
        <v>307</v>
      </c>
      <c r="T2595" t="s">
        <v>307</v>
      </c>
      <c r="U2595" t="s">
        <v>307</v>
      </c>
      <c r="V2595" t="s">
        <v>307</v>
      </c>
      <c r="W2595" t="s">
        <v>307</v>
      </c>
      <c r="X2595" t="s">
        <v>307</v>
      </c>
      <c r="Y2595" t="s">
        <v>307</v>
      </c>
      <c r="Z2595" t="s">
        <v>307</v>
      </c>
      <c r="AA2595" t="s">
        <v>307</v>
      </c>
      <c r="AB2595" t="s">
        <v>307</v>
      </c>
      <c r="AC2595" t="s">
        <v>307</v>
      </c>
      <c r="AD2595" t="s">
        <v>307</v>
      </c>
      <c r="AE2595" t="s">
        <v>307</v>
      </c>
      <c r="AF2595" t="s">
        <v>307</v>
      </c>
      <c r="AG2595" t="s">
        <v>307</v>
      </c>
      <c r="AH2595" t="s">
        <v>307</v>
      </c>
      <c r="AI2595" t="s">
        <v>307</v>
      </c>
      <c r="AJ2595" t="s">
        <v>307</v>
      </c>
      <c r="AK2595" t="s">
        <v>307</v>
      </c>
      <c r="AL2595" t="s">
        <v>307</v>
      </c>
      <c r="AM2595" t="s">
        <v>307</v>
      </c>
      <c r="AN2595" t="s">
        <v>307</v>
      </c>
      <c r="AO2595" t="s">
        <v>307</v>
      </c>
      <c r="AP2595" t="s">
        <v>307</v>
      </c>
      <c r="AQ2595" t="s">
        <v>307</v>
      </c>
      <c r="AR2595" t="s">
        <v>307</v>
      </c>
      <c r="AS2595" t="s">
        <v>307</v>
      </c>
    </row>
    <row r="2596" spans="1:45" x14ac:dyDescent="0.25">
      <c r="A2596">
        <v>351</v>
      </c>
      <c r="B2596" t="s">
        <v>194</v>
      </c>
      <c r="C2596" t="s">
        <v>37</v>
      </c>
      <c r="D2596" t="s">
        <v>47</v>
      </c>
      <c r="E2596" t="s">
        <v>307</v>
      </c>
      <c r="F2596" t="s">
        <v>307</v>
      </c>
      <c r="G2596" t="s">
        <v>307</v>
      </c>
      <c r="H2596" t="s">
        <v>307</v>
      </c>
      <c r="I2596" t="s">
        <v>307</v>
      </c>
      <c r="J2596" t="s">
        <v>307</v>
      </c>
      <c r="K2596" t="s">
        <v>307</v>
      </c>
      <c r="L2596" t="s">
        <v>307</v>
      </c>
      <c r="M2596" t="s">
        <v>307</v>
      </c>
      <c r="N2596" t="s">
        <v>307</v>
      </c>
      <c r="O2596" t="s">
        <v>307</v>
      </c>
      <c r="P2596" t="s">
        <v>307</v>
      </c>
      <c r="Q2596" t="s">
        <v>307</v>
      </c>
      <c r="R2596" t="s">
        <v>307</v>
      </c>
      <c r="S2596" t="s">
        <v>307</v>
      </c>
      <c r="T2596" t="s">
        <v>307</v>
      </c>
      <c r="U2596" t="s">
        <v>307</v>
      </c>
      <c r="V2596" t="s">
        <v>307</v>
      </c>
      <c r="W2596" t="s">
        <v>307</v>
      </c>
      <c r="X2596" t="s">
        <v>307</v>
      </c>
      <c r="Y2596" t="s">
        <v>307</v>
      </c>
      <c r="Z2596" t="s">
        <v>307</v>
      </c>
      <c r="AA2596" t="s">
        <v>307</v>
      </c>
      <c r="AB2596" t="s">
        <v>307</v>
      </c>
      <c r="AC2596" t="s">
        <v>307</v>
      </c>
      <c r="AD2596" t="s">
        <v>307</v>
      </c>
      <c r="AE2596" t="s">
        <v>307</v>
      </c>
      <c r="AF2596" t="s">
        <v>307</v>
      </c>
      <c r="AG2596" t="s">
        <v>307</v>
      </c>
      <c r="AH2596" t="s">
        <v>307</v>
      </c>
      <c r="AI2596" t="s">
        <v>307</v>
      </c>
      <c r="AJ2596" t="s">
        <v>307</v>
      </c>
      <c r="AK2596" t="s">
        <v>307</v>
      </c>
      <c r="AL2596" t="s">
        <v>307</v>
      </c>
      <c r="AM2596" t="s">
        <v>307</v>
      </c>
      <c r="AN2596" t="s">
        <v>307</v>
      </c>
      <c r="AO2596" t="s">
        <v>307</v>
      </c>
      <c r="AP2596" t="s">
        <v>307</v>
      </c>
      <c r="AQ2596" t="s">
        <v>307</v>
      </c>
      <c r="AR2596" t="s">
        <v>307</v>
      </c>
      <c r="AS2596" t="s">
        <v>307</v>
      </c>
    </row>
    <row r="2597" spans="1:45" x14ac:dyDescent="0.25">
      <c r="A2597">
        <v>351</v>
      </c>
      <c r="B2597" t="s">
        <v>194</v>
      </c>
      <c r="C2597" t="s">
        <v>37</v>
      </c>
      <c r="D2597" t="s">
        <v>48</v>
      </c>
      <c r="E2597" t="s">
        <v>307</v>
      </c>
      <c r="F2597" t="s">
        <v>307</v>
      </c>
      <c r="G2597" t="s">
        <v>307</v>
      </c>
      <c r="H2597" t="s">
        <v>307</v>
      </c>
      <c r="I2597" t="s">
        <v>307</v>
      </c>
      <c r="J2597" t="s">
        <v>307</v>
      </c>
      <c r="K2597" t="s">
        <v>307</v>
      </c>
      <c r="L2597" t="s">
        <v>307</v>
      </c>
      <c r="M2597" t="s">
        <v>307</v>
      </c>
      <c r="N2597" t="s">
        <v>307</v>
      </c>
      <c r="O2597" t="s">
        <v>307</v>
      </c>
      <c r="P2597" t="s">
        <v>307</v>
      </c>
      <c r="Q2597" t="s">
        <v>307</v>
      </c>
      <c r="R2597" t="s">
        <v>307</v>
      </c>
      <c r="S2597" t="s">
        <v>307</v>
      </c>
      <c r="T2597" t="s">
        <v>307</v>
      </c>
      <c r="U2597" t="s">
        <v>307</v>
      </c>
      <c r="V2597" t="s">
        <v>307</v>
      </c>
      <c r="W2597" t="s">
        <v>307</v>
      </c>
      <c r="X2597" t="s">
        <v>307</v>
      </c>
      <c r="Y2597" t="s">
        <v>307</v>
      </c>
      <c r="Z2597" t="s">
        <v>307</v>
      </c>
      <c r="AA2597" t="s">
        <v>307</v>
      </c>
      <c r="AB2597" t="s">
        <v>307</v>
      </c>
      <c r="AC2597" t="s">
        <v>307</v>
      </c>
      <c r="AD2597" t="s">
        <v>307</v>
      </c>
      <c r="AE2597" t="s">
        <v>307</v>
      </c>
      <c r="AF2597" t="s">
        <v>307</v>
      </c>
      <c r="AG2597" t="s">
        <v>307</v>
      </c>
      <c r="AH2597" t="s">
        <v>307</v>
      </c>
      <c r="AI2597" t="s">
        <v>307</v>
      </c>
      <c r="AJ2597" t="s">
        <v>307</v>
      </c>
      <c r="AK2597" t="s">
        <v>307</v>
      </c>
      <c r="AL2597" t="s">
        <v>307</v>
      </c>
      <c r="AM2597" t="s">
        <v>307</v>
      </c>
      <c r="AN2597" t="s">
        <v>307</v>
      </c>
      <c r="AO2597" t="s">
        <v>307</v>
      </c>
      <c r="AP2597" t="s">
        <v>307</v>
      </c>
      <c r="AQ2597" t="s">
        <v>307</v>
      </c>
      <c r="AR2597" t="s">
        <v>307</v>
      </c>
      <c r="AS2597" t="s">
        <v>307</v>
      </c>
    </row>
    <row r="2598" spans="1:45" x14ac:dyDescent="0.25">
      <c r="A2598">
        <v>351</v>
      </c>
      <c r="B2598" t="s">
        <v>194</v>
      </c>
      <c r="C2598" t="s">
        <v>37</v>
      </c>
      <c r="D2598" t="s">
        <v>49</v>
      </c>
      <c r="E2598" t="s">
        <v>307</v>
      </c>
      <c r="F2598" t="s">
        <v>307</v>
      </c>
      <c r="G2598" t="s">
        <v>307</v>
      </c>
      <c r="H2598" t="s">
        <v>307</v>
      </c>
      <c r="I2598" t="s">
        <v>307</v>
      </c>
      <c r="J2598" t="s">
        <v>307</v>
      </c>
      <c r="K2598" t="s">
        <v>307</v>
      </c>
      <c r="L2598" t="s">
        <v>307</v>
      </c>
      <c r="M2598" t="s">
        <v>307</v>
      </c>
      <c r="N2598" t="s">
        <v>307</v>
      </c>
      <c r="O2598" t="s">
        <v>307</v>
      </c>
      <c r="P2598" t="s">
        <v>307</v>
      </c>
      <c r="Q2598" t="s">
        <v>307</v>
      </c>
      <c r="R2598" t="s">
        <v>307</v>
      </c>
      <c r="S2598" t="s">
        <v>307</v>
      </c>
      <c r="T2598" t="s">
        <v>307</v>
      </c>
      <c r="U2598" t="s">
        <v>307</v>
      </c>
      <c r="V2598" t="s">
        <v>307</v>
      </c>
      <c r="W2598" t="s">
        <v>307</v>
      </c>
      <c r="X2598" t="s">
        <v>307</v>
      </c>
      <c r="Y2598" t="s">
        <v>307</v>
      </c>
      <c r="Z2598" t="s">
        <v>307</v>
      </c>
      <c r="AA2598" t="s">
        <v>307</v>
      </c>
      <c r="AB2598" t="s">
        <v>307</v>
      </c>
      <c r="AC2598" t="s">
        <v>307</v>
      </c>
      <c r="AD2598" t="s">
        <v>307</v>
      </c>
      <c r="AE2598" t="s">
        <v>307</v>
      </c>
      <c r="AF2598" t="s">
        <v>307</v>
      </c>
      <c r="AG2598" t="s">
        <v>307</v>
      </c>
      <c r="AH2598" t="s">
        <v>307</v>
      </c>
      <c r="AI2598" t="s">
        <v>307</v>
      </c>
      <c r="AJ2598" t="s">
        <v>307</v>
      </c>
      <c r="AK2598" t="s">
        <v>307</v>
      </c>
      <c r="AL2598" t="s">
        <v>307</v>
      </c>
      <c r="AM2598" t="s">
        <v>307</v>
      </c>
      <c r="AN2598" t="s">
        <v>307</v>
      </c>
      <c r="AO2598" t="s">
        <v>307</v>
      </c>
      <c r="AP2598" t="s">
        <v>307</v>
      </c>
      <c r="AQ2598" t="s">
        <v>307</v>
      </c>
      <c r="AR2598" t="s">
        <v>307</v>
      </c>
      <c r="AS2598" t="s">
        <v>307</v>
      </c>
    </row>
    <row r="2599" spans="1:45" x14ac:dyDescent="0.25">
      <c r="A2599">
        <v>351</v>
      </c>
      <c r="B2599" t="s">
        <v>194</v>
      </c>
      <c r="C2599" t="s">
        <v>40</v>
      </c>
      <c r="D2599" t="s">
        <v>52</v>
      </c>
      <c r="E2599" t="s">
        <v>307</v>
      </c>
      <c r="F2599" t="s">
        <v>307</v>
      </c>
      <c r="G2599" t="s">
        <v>307</v>
      </c>
      <c r="H2599" t="s">
        <v>307</v>
      </c>
      <c r="I2599" t="s">
        <v>307</v>
      </c>
      <c r="J2599" t="s">
        <v>307</v>
      </c>
      <c r="K2599" t="s">
        <v>307</v>
      </c>
      <c r="L2599" t="s">
        <v>307</v>
      </c>
      <c r="M2599" t="s">
        <v>307</v>
      </c>
      <c r="N2599" t="s">
        <v>307</v>
      </c>
      <c r="O2599" t="s">
        <v>307</v>
      </c>
      <c r="P2599" t="s">
        <v>307</v>
      </c>
      <c r="Q2599" t="s">
        <v>307</v>
      </c>
      <c r="R2599" t="s">
        <v>307</v>
      </c>
      <c r="S2599" t="s">
        <v>307</v>
      </c>
      <c r="T2599" t="s">
        <v>307</v>
      </c>
      <c r="U2599" t="s">
        <v>307</v>
      </c>
      <c r="V2599" t="s">
        <v>307</v>
      </c>
      <c r="W2599" t="s">
        <v>307</v>
      </c>
      <c r="X2599" t="s">
        <v>307</v>
      </c>
      <c r="Y2599" t="s">
        <v>307</v>
      </c>
      <c r="Z2599" t="s">
        <v>307</v>
      </c>
    </row>
    <row r="2600" spans="1:45" x14ac:dyDescent="0.25">
      <c r="A2600">
        <v>351</v>
      </c>
      <c r="B2600" t="s">
        <v>194</v>
      </c>
      <c r="C2600" t="s">
        <v>40</v>
      </c>
      <c r="D2600" t="s">
        <v>53</v>
      </c>
      <c r="E2600" t="s">
        <v>307</v>
      </c>
      <c r="F2600" t="s">
        <v>307</v>
      </c>
      <c r="G2600" t="s">
        <v>307</v>
      </c>
      <c r="H2600" t="s">
        <v>307</v>
      </c>
      <c r="I2600" t="s">
        <v>307</v>
      </c>
      <c r="J2600" t="s">
        <v>307</v>
      </c>
      <c r="K2600" t="s">
        <v>307</v>
      </c>
      <c r="L2600" t="s">
        <v>307</v>
      </c>
      <c r="M2600" t="s">
        <v>307</v>
      </c>
      <c r="N2600" t="s">
        <v>307</v>
      </c>
      <c r="O2600" t="s">
        <v>307</v>
      </c>
      <c r="P2600" t="s">
        <v>307</v>
      </c>
      <c r="Q2600" t="s">
        <v>307</v>
      </c>
      <c r="R2600" t="s">
        <v>307</v>
      </c>
      <c r="S2600" t="s">
        <v>307</v>
      </c>
      <c r="T2600" t="s">
        <v>307</v>
      </c>
      <c r="U2600" t="s">
        <v>307</v>
      </c>
      <c r="V2600" t="s">
        <v>307</v>
      </c>
      <c r="W2600" t="s">
        <v>307</v>
      </c>
      <c r="X2600" t="s">
        <v>307</v>
      </c>
      <c r="Y2600" t="s">
        <v>307</v>
      </c>
      <c r="Z2600" t="s">
        <v>307</v>
      </c>
    </row>
    <row r="2601" spans="1:45" x14ac:dyDescent="0.25">
      <c r="A2601">
        <v>351</v>
      </c>
      <c r="B2601" t="s">
        <v>194</v>
      </c>
      <c r="C2601" t="s">
        <v>39</v>
      </c>
      <c r="D2601" t="s">
        <v>50</v>
      </c>
      <c r="E2601" t="s">
        <v>307</v>
      </c>
      <c r="F2601" t="s">
        <v>307</v>
      </c>
      <c r="G2601" t="s">
        <v>307</v>
      </c>
      <c r="H2601" t="s">
        <v>307</v>
      </c>
      <c r="I2601" t="s">
        <v>307</v>
      </c>
      <c r="J2601" t="s">
        <v>307</v>
      </c>
      <c r="K2601" t="s">
        <v>307</v>
      </c>
      <c r="L2601" t="s">
        <v>307</v>
      </c>
      <c r="M2601" t="s">
        <v>307</v>
      </c>
      <c r="N2601" t="s">
        <v>307</v>
      </c>
      <c r="O2601" t="s">
        <v>307</v>
      </c>
      <c r="P2601" t="s">
        <v>307</v>
      </c>
      <c r="Q2601" t="s">
        <v>307</v>
      </c>
      <c r="R2601" t="s">
        <v>307</v>
      </c>
      <c r="S2601" t="s">
        <v>307</v>
      </c>
      <c r="T2601" t="s">
        <v>307</v>
      </c>
      <c r="U2601" t="s">
        <v>307</v>
      </c>
      <c r="V2601" t="s">
        <v>307</v>
      </c>
      <c r="W2601" t="s">
        <v>307</v>
      </c>
      <c r="X2601" t="s">
        <v>307</v>
      </c>
      <c r="Y2601" t="s">
        <v>307</v>
      </c>
      <c r="Z2601" t="s">
        <v>307</v>
      </c>
      <c r="AA2601" t="s">
        <v>307</v>
      </c>
      <c r="AB2601" t="s">
        <v>307</v>
      </c>
      <c r="AC2601" t="s">
        <v>307</v>
      </c>
      <c r="AD2601" t="s">
        <v>307</v>
      </c>
      <c r="AE2601" t="s">
        <v>307</v>
      </c>
      <c r="AF2601" t="s">
        <v>307</v>
      </c>
      <c r="AG2601" t="s">
        <v>307</v>
      </c>
      <c r="AH2601" t="s">
        <v>307</v>
      </c>
      <c r="AI2601" t="s">
        <v>307</v>
      </c>
      <c r="AJ2601" t="s">
        <v>307</v>
      </c>
      <c r="AK2601" t="s">
        <v>307</v>
      </c>
      <c r="AL2601" t="s">
        <v>307</v>
      </c>
      <c r="AM2601" t="s">
        <v>307</v>
      </c>
      <c r="AN2601" t="s">
        <v>307</v>
      </c>
      <c r="AO2601" t="s">
        <v>307</v>
      </c>
      <c r="AP2601" t="s">
        <v>307</v>
      </c>
    </row>
    <row r="2602" spans="1:45" x14ac:dyDescent="0.25">
      <c r="A2602">
        <v>351</v>
      </c>
      <c r="B2602" t="s">
        <v>194</v>
      </c>
      <c r="C2602" t="s">
        <v>39</v>
      </c>
      <c r="D2602" t="s">
        <v>48</v>
      </c>
      <c r="E2602" t="s">
        <v>307</v>
      </c>
      <c r="F2602" t="s">
        <v>307</v>
      </c>
      <c r="G2602" t="s">
        <v>307</v>
      </c>
      <c r="H2602" t="s">
        <v>307</v>
      </c>
      <c r="I2602" t="s">
        <v>307</v>
      </c>
      <c r="J2602" t="s">
        <v>307</v>
      </c>
      <c r="K2602" t="s">
        <v>307</v>
      </c>
      <c r="L2602" t="s">
        <v>307</v>
      </c>
      <c r="M2602" t="s">
        <v>307</v>
      </c>
      <c r="N2602" t="s">
        <v>307</v>
      </c>
      <c r="O2602" t="s">
        <v>307</v>
      </c>
      <c r="P2602" t="s">
        <v>307</v>
      </c>
      <c r="Q2602" t="s">
        <v>307</v>
      </c>
      <c r="R2602" t="s">
        <v>307</v>
      </c>
      <c r="S2602" t="s">
        <v>307</v>
      </c>
      <c r="T2602" t="s">
        <v>307</v>
      </c>
      <c r="U2602" t="s">
        <v>307</v>
      </c>
      <c r="V2602" t="s">
        <v>307</v>
      </c>
      <c r="W2602" t="s">
        <v>307</v>
      </c>
      <c r="X2602" t="s">
        <v>307</v>
      </c>
      <c r="Y2602" t="s">
        <v>307</v>
      </c>
      <c r="Z2602" t="s">
        <v>307</v>
      </c>
      <c r="AA2602" t="s">
        <v>307</v>
      </c>
      <c r="AB2602" t="s">
        <v>307</v>
      </c>
      <c r="AC2602" t="s">
        <v>307</v>
      </c>
      <c r="AD2602" t="s">
        <v>307</v>
      </c>
      <c r="AE2602" t="s">
        <v>307</v>
      </c>
      <c r="AF2602" t="s">
        <v>307</v>
      </c>
      <c r="AG2602" t="s">
        <v>307</v>
      </c>
      <c r="AH2602" t="s">
        <v>307</v>
      </c>
      <c r="AI2602" t="s">
        <v>307</v>
      </c>
      <c r="AJ2602" t="s">
        <v>307</v>
      </c>
      <c r="AK2602" t="s">
        <v>307</v>
      </c>
      <c r="AL2602" t="s">
        <v>307</v>
      </c>
      <c r="AM2602" t="s">
        <v>307</v>
      </c>
      <c r="AN2602" t="s">
        <v>307</v>
      </c>
      <c r="AO2602" t="s">
        <v>307</v>
      </c>
      <c r="AP2602" t="s">
        <v>307</v>
      </c>
    </row>
    <row r="2603" spans="1:45" x14ac:dyDescent="0.25">
      <c r="A2603">
        <v>351</v>
      </c>
      <c r="B2603" t="s">
        <v>194</v>
      </c>
      <c r="C2603" t="s">
        <v>39</v>
      </c>
      <c r="D2603" t="s">
        <v>51</v>
      </c>
      <c r="E2603" t="s">
        <v>307</v>
      </c>
      <c r="F2603" t="s">
        <v>307</v>
      </c>
      <c r="G2603" t="s">
        <v>307</v>
      </c>
      <c r="H2603" t="s">
        <v>307</v>
      </c>
      <c r="I2603" t="s">
        <v>307</v>
      </c>
      <c r="J2603" t="s">
        <v>307</v>
      </c>
      <c r="K2603" t="s">
        <v>307</v>
      </c>
      <c r="L2603" t="s">
        <v>307</v>
      </c>
      <c r="M2603" t="s">
        <v>307</v>
      </c>
      <c r="N2603" t="s">
        <v>307</v>
      </c>
      <c r="O2603" t="s">
        <v>307</v>
      </c>
      <c r="P2603" t="s">
        <v>307</v>
      </c>
      <c r="Q2603" t="s">
        <v>307</v>
      </c>
      <c r="R2603" t="s">
        <v>307</v>
      </c>
      <c r="S2603" t="s">
        <v>307</v>
      </c>
      <c r="T2603" t="s">
        <v>307</v>
      </c>
      <c r="U2603" t="s">
        <v>307</v>
      </c>
      <c r="V2603" t="s">
        <v>307</v>
      </c>
      <c r="W2603" t="s">
        <v>307</v>
      </c>
      <c r="X2603" t="s">
        <v>307</v>
      </c>
      <c r="Y2603" t="s">
        <v>307</v>
      </c>
      <c r="Z2603" t="s">
        <v>307</v>
      </c>
      <c r="AA2603" t="s">
        <v>307</v>
      </c>
      <c r="AB2603" t="s">
        <v>307</v>
      </c>
      <c r="AC2603" t="s">
        <v>307</v>
      </c>
      <c r="AD2603" t="s">
        <v>307</v>
      </c>
      <c r="AE2603" t="s">
        <v>307</v>
      </c>
      <c r="AF2603" t="s">
        <v>307</v>
      </c>
      <c r="AG2603" t="s">
        <v>307</v>
      </c>
      <c r="AH2603" t="s">
        <v>307</v>
      </c>
      <c r="AI2603" t="s">
        <v>307</v>
      </c>
      <c r="AJ2603" t="s">
        <v>307</v>
      </c>
      <c r="AK2603" t="s">
        <v>307</v>
      </c>
      <c r="AL2603" t="s">
        <v>307</v>
      </c>
      <c r="AM2603" t="s">
        <v>307</v>
      </c>
      <c r="AN2603" t="s">
        <v>307</v>
      </c>
      <c r="AO2603" t="s">
        <v>307</v>
      </c>
      <c r="AP2603" t="s">
        <v>307</v>
      </c>
    </row>
    <row r="2604" spans="1:45" x14ac:dyDescent="0.25">
      <c r="A2604">
        <v>351</v>
      </c>
      <c r="B2604" t="s">
        <v>194</v>
      </c>
      <c r="C2604" t="s">
        <v>46</v>
      </c>
      <c r="D2604" t="s">
        <v>65</v>
      </c>
      <c r="E2604" t="s">
        <v>307</v>
      </c>
      <c r="F2604" t="s">
        <v>307</v>
      </c>
      <c r="G2604" t="s">
        <v>307</v>
      </c>
      <c r="H2604" t="s">
        <v>307</v>
      </c>
      <c r="I2604" t="s">
        <v>307</v>
      </c>
      <c r="J2604" t="s">
        <v>307</v>
      </c>
      <c r="K2604" t="s">
        <v>307</v>
      </c>
      <c r="L2604" t="s">
        <v>307</v>
      </c>
      <c r="M2604" t="s">
        <v>307</v>
      </c>
      <c r="N2604" t="s">
        <v>307</v>
      </c>
      <c r="O2604" t="s">
        <v>307</v>
      </c>
      <c r="P2604" t="s">
        <v>307</v>
      </c>
      <c r="Q2604" t="s">
        <v>307</v>
      </c>
      <c r="R2604" t="s">
        <v>307</v>
      </c>
      <c r="S2604" t="s">
        <v>307</v>
      </c>
      <c r="T2604" t="s">
        <v>307</v>
      </c>
      <c r="U2604" t="s">
        <v>307</v>
      </c>
      <c r="V2604" t="s">
        <v>307</v>
      </c>
      <c r="W2604" t="s">
        <v>307</v>
      </c>
      <c r="X2604" t="s">
        <v>307</v>
      </c>
      <c r="Y2604" t="s">
        <v>307</v>
      </c>
      <c r="Z2604" t="s">
        <v>307</v>
      </c>
    </row>
    <row r="2605" spans="1:45" x14ac:dyDescent="0.25">
      <c r="A2605">
        <v>351</v>
      </c>
      <c r="B2605" t="s">
        <v>194</v>
      </c>
      <c r="C2605" t="s">
        <v>46</v>
      </c>
      <c r="D2605" t="s">
        <v>66</v>
      </c>
      <c r="E2605" t="s">
        <v>307</v>
      </c>
      <c r="F2605" t="s">
        <v>307</v>
      </c>
      <c r="G2605" t="s">
        <v>307</v>
      </c>
      <c r="H2605" t="s">
        <v>307</v>
      </c>
      <c r="I2605" t="s">
        <v>307</v>
      </c>
      <c r="J2605" t="s">
        <v>307</v>
      </c>
      <c r="K2605" t="s">
        <v>307</v>
      </c>
      <c r="L2605" t="s">
        <v>307</v>
      </c>
      <c r="M2605" t="s">
        <v>307</v>
      </c>
      <c r="N2605" t="s">
        <v>307</v>
      </c>
      <c r="O2605" t="s">
        <v>307</v>
      </c>
      <c r="P2605" t="s">
        <v>307</v>
      </c>
      <c r="Q2605" t="s">
        <v>307</v>
      </c>
      <c r="R2605" t="s">
        <v>307</v>
      </c>
      <c r="S2605" t="s">
        <v>307</v>
      </c>
      <c r="T2605" t="s">
        <v>307</v>
      </c>
      <c r="U2605" t="s">
        <v>307</v>
      </c>
      <c r="V2605" t="s">
        <v>307</v>
      </c>
      <c r="W2605" t="s">
        <v>307</v>
      </c>
      <c r="X2605" t="s">
        <v>307</v>
      </c>
      <c r="Y2605" t="s">
        <v>307</v>
      </c>
      <c r="Z2605" t="s">
        <v>307</v>
      </c>
    </row>
    <row r="2606" spans="1:45" x14ac:dyDescent="0.25">
      <c r="A2606">
        <v>351</v>
      </c>
      <c r="B2606" t="s">
        <v>194</v>
      </c>
      <c r="C2606" t="s">
        <v>46</v>
      </c>
      <c r="D2606" t="s">
        <v>67</v>
      </c>
      <c r="E2606" t="s">
        <v>307</v>
      </c>
      <c r="F2606" t="s">
        <v>307</v>
      </c>
      <c r="G2606" t="s">
        <v>307</v>
      </c>
      <c r="H2606" t="s">
        <v>307</v>
      </c>
      <c r="I2606" t="s">
        <v>307</v>
      </c>
      <c r="J2606" t="s">
        <v>307</v>
      </c>
      <c r="K2606" t="s">
        <v>307</v>
      </c>
      <c r="L2606" t="s">
        <v>307</v>
      </c>
      <c r="M2606" t="s">
        <v>307</v>
      </c>
      <c r="N2606" t="s">
        <v>307</v>
      </c>
      <c r="O2606" t="s">
        <v>307</v>
      </c>
      <c r="P2606" t="s">
        <v>307</v>
      </c>
      <c r="Q2606" t="s">
        <v>307</v>
      </c>
      <c r="R2606" t="s">
        <v>307</v>
      </c>
      <c r="S2606" t="s">
        <v>307</v>
      </c>
      <c r="T2606" t="s">
        <v>307</v>
      </c>
      <c r="U2606" t="s">
        <v>307</v>
      </c>
      <c r="V2606" t="s">
        <v>307</v>
      </c>
      <c r="W2606" t="s">
        <v>307</v>
      </c>
      <c r="X2606" t="s">
        <v>307</v>
      </c>
      <c r="Y2606" t="s">
        <v>307</v>
      </c>
      <c r="Z2606" t="s">
        <v>307</v>
      </c>
    </row>
    <row r="2607" spans="1:45" x14ac:dyDescent="0.25">
      <c r="A2607">
        <v>351</v>
      </c>
      <c r="B2607" t="s">
        <v>194</v>
      </c>
      <c r="C2607" t="s">
        <v>46</v>
      </c>
      <c r="D2607" t="s">
        <v>68</v>
      </c>
      <c r="E2607" t="s">
        <v>307</v>
      </c>
      <c r="F2607" t="s">
        <v>307</v>
      </c>
      <c r="G2607" t="s">
        <v>307</v>
      </c>
      <c r="H2607" t="s">
        <v>307</v>
      </c>
      <c r="I2607" t="s">
        <v>307</v>
      </c>
      <c r="J2607" t="s">
        <v>307</v>
      </c>
      <c r="K2607" t="s">
        <v>307</v>
      </c>
      <c r="L2607" t="s">
        <v>307</v>
      </c>
      <c r="M2607" t="s">
        <v>307</v>
      </c>
      <c r="N2607" t="s">
        <v>307</v>
      </c>
      <c r="O2607" t="s">
        <v>307</v>
      </c>
      <c r="P2607" t="s">
        <v>307</v>
      </c>
      <c r="Q2607" t="s">
        <v>307</v>
      </c>
      <c r="R2607" t="s">
        <v>307</v>
      </c>
      <c r="S2607" t="s">
        <v>307</v>
      </c>
      <c r="T2607" t="s">
        <v>307</v>
      </c>
      <c r="U2607" t="s">
        <v>307</v>
      </c>
      <c r="V2607" t="s">
        <v>307</v>
      </c>
      <c r="W2607" t="s">
        <v>307</v>
      </c>
      <c r="X2607" t="s">
        <v>307</v>
      </c>
      <c r="Y2607" t="s">
        <v>307</v>
      </c>
      <c r="Z2607" t="s">
        <v>307</v>
      </c>
    </row>
    <row r="2608" spans="1:45" x14ac:dyDescent="0.25">
      <c r="A2608">
        <v>351</v>
      </c>
      <c r="B2608" t="s">
        <v>194</v>
      </c>
      <c r="C2608" t="s">
        <v>46</v>
      </c>
      <c r="D2608" t="s">
        <v>69</v>
      </c>
      <c r="E2608" t="s">
        <v>307</v>
      </c>
      <c r="F2608" t="s">
        <v>307</v>
      </c>
      <c r="G2608" t="s">
        <v>307</v>
      </c>
      <c r="H2608" t="s">
        <v>307</v>
      </c>
      <c r="I2608" t="s">
        <v>307</v>
      </c>
      <c r="J2608" t="s">
        <v>307</v>
      </c>
      <c r="K2608" t="s">
        <v>307</v>
      </c>
      <c r="L2608" t="s">
        <v>307</v>
      </c>
      <c r="M2608" t="s">
        <v>307</v>
      </c>
      <c r="N2608" t="s">
        <v>307</v>
      </c>
      <c r="O2608" t="s">
        <v>307</v>
      </c>
      <c r="P2608" t="s">
        <v>307</v>
      </c>
      <c r="Q2608" t="s">
        <v>307</v>
      </c>
      <c r="R2608" t="s">
        <v>307</v>
      </c>
      <c r="S2608" t="s">
        <v>307</v>
      </c>
      <c r="T2608" t="s">
        <v>307</v>
      </c>
      <c r="U2608" t="s">
        <v>307</v>
      </c>
      <c r="V2608" t="s">
        <v>307</v>
      </c>
      <c r="W2608" t="s">
        <v>307</v>
      </c>
      <c r="X2608" t="s">
        <v>307</v>
      </c>
      <c r="Y2608" t="s">
        <v>307</v>
      </c>
      <c r="Z2608" t="s">
        <v>307</v>
      </c>
    </row>
    <row r="2609" spans="1:45" x14ac:dyDescent="0.25">
      <c r="A2609">
        <v>351</v>
      </c>
      <c r="B2609" t="s">
        <v>194</v>
      </c>
      <c r="C2609" t="s">
        <v>46</v>
      </c>
      <c r="D2609" t="s">
        <v>70</v>
      </c>
      <c r="E2609" t="s">
        <v>307</v>
      </c>
      <c r="F2609" t="s">
        <v>307</v>
      </c>
      <c r="G2609" t="s">
        <v>307</v>
      </c>
      <c r="H2609" t="s">
        <v>307</v>
      </c>
      <c r="I2609" t="s">
        <v>307</v>
      </c>
      <c r="J2609" t="s">
        <v>307</v>
      </c>
      <c r="K2609" t="s">
        <v>307</v>
      </c>
      <c r="L2609" t="s">
        <v>307</v>
      </c>
      <c r="M2609" t="s">
        <v>307</v>
      </c>
      <c r="N2609" t="s">
        <v>307</v>
      </c>
      <c r="O2609" t="s">
        <v>307</v>
      </c>
      <c r="P2609" t="s">
        <v>307</v>
      </c>
      <c r="Q2609" t="s">
        <v>307</v>
      </c>
      <c r="R2609" t="s">
        <v>307</v>
      </c>
      <c r="S2609" t="s">
        <v>307</v>
      </c>
      <c r="T2609" t="s">
        <v>307</v>
      </c>
      <c r="U2609" t="s">
        <v>307</v>
      </c>
      <c r="V2609" t="s">
        <v>307</v>
      </c>
      <c r="W2609" t="s">
        <v>307</v>
      </c>
      <c r="X2609" t="s">
        <v>307</v>
      </c>
      <c r="Y2609" t="s">
        <v>307</v>
      </c>
      <c r="Z2609" t="s">
        <v>307</v>
      </c>
    </row>
    <row r="2610" spans="1:45" x14ac:dyDescent="0.25">
      <c r="A2610">
        <v>351</v>
      </c>
      <c r="B2610" t="s">
        <v>194</v>
      </c>
      <c r="C2610" t="s">
        <v>46</v>
      </c>
      <c r="D2610" t="s">
        <v>71</v>
      </c>
      <c r="E2610" t="s">
        <v>307</v>
      </c>
      <c r="F2610" t="s">
        <v>307</v>
      </c>
      <c r="G2610" t="s">
        <v>307</v>
      </c>
      <c r="H2610" t="s">
        <v>307</v>
      </c>
      <c r="I2610" t="s">
        <v>307</v>
      </c>
      <c r="J2610" t="s">
        <v>307</v>
      </c>
      <c r="K2610" t="s">
        <v>307</v>
      </c>
      <c r="L2610" t="s">
        <v>307</v>
      </c>
      <c r="M2610" t="s">
        <v>307</v>
      </c>
      <c r="N2610" t="s">
        <v>307</v>
      </c>
      <c r="O2610" t="s">
        <v>307</v>
      </c>
      <c r="P2610" t="s">
        <v>307</v>
      </c>
      <c r="Q2610" t="s">
        <v>307</v>
      </c>
      <c r="R2610" t="s">
        <v>307</v>
      </c>
      <c r="S2610" t="s">
        <v>307</v>
      </c>
      <c r="T2610" t="s">
        <v>307</v>
      </c>
      <c r="U2610" t="s">
        <v>307</v>
      </c>
      <c r="V2610" t="s">
        <v>307</v>
      </c>
      <c r="W2610" t="s">
        <v>307</v>
      </c>
      <c r="X2610" t="s">
        <v>307</v>
      </c>
      <c r="Y2610" t="s">
        <v>307</v>
      </c>
      <c r="Z2610" t="s">
        <v>307</v>
      </c>
    </row>
    <row r="2611" spans="1:45" x14ac:dyDescent="0.25">
      <c r="A2611">
        <v>351</v>
      </c>
      <c r="B2611" t="s">
        <v>194</v>
      </c>
      <c r="C2611" t="s">
        <v>46</v>
      </c>
      <c r="D2611" t="s">
        <v>72</v>
      </c>
      <c r="E2611" t="s">
        <v>307</v>
      </c>
      <c r="F2611" t="s">
        <v>307</v>
      </c>
      <c r="G2611" t="s">
        <v>307</v>
      </c>
      <c r="H2611" t="s">
        <v>307</v>
      </c>
      <c r="I2611" t="s">
        <v>307</v>
      </c>
      <c r="J2611" t="s">
        <v>307</v>
      </c>
      <c r="K2611" t="s">
        <v>307</v>
      </c>
      <c r="L2611" t="s">
        <v>307</v>
      </c>
      <c r="M2611" t="s">
        <v>307</v>
      </c>
      <c r="N2611" t="s">
        <v>307</v>
      </c>
      <c r="O2611" t="s">
        <v>307</v>
      </c>
      <c r="P2611" t="s">
        <v>307</v>
      </c>
      <c r="Q2611" t="s">
        <v>307</v>
      </c>
      <c r="R2611" t="s">
        <v>307</v>
      </c>
      <c r="S2611" t="s">
        <v>307</v>
      </c>
      <c r="T2611" t="s">
        <v>307</v>
      </c>
      <c r="U2611" t="s">
        <v>307</v>
      </c>
      <c r="V2611" t="s">
        <v>307</v>
      </c>
      <c r="W2611" t="s">
        <v>307</v>
      </c>
      <c r="X2611" t="s">
        <v>307</v>
      </c>
      <c r="Y2611" t="s">
        <v>307</v>
      </c>
      <c r="Z2611" t="s">
        <v>307</v>
      </c>
    </row>
    <row r="2612" spans="1:45" x14ac:dyDescent="0.25">
      <c r="A2612">
        <v>351</v>
      </c>
      <c r="B2612" t="s">
        <v>194</v>
      </c>
      <c r="C2612" t="s">
        <v>46</v>
      </c>
      <c r="D2612" t="s">
        <v>47</v>
      </c>
      <c r="E2612" t="s">
        <v>307</v>
      </c>
      <c r="F2612" t="s">
        <v>307</v>
      </c>
      <c r="G2612" t="s">
        <v>307</v>
      </c>
      <c r="H2612" t="s">
        <v>307</v>
      </c>
      <c r="I2612" t="s">
        <v>307</v>
      </c>
      <c r="J2612" t="s">
        <v>307</v>
      </c>
      <c r="K2612" t="s">
        <v>307</v>
      </c>
      <c r="L2612" t="s">
        <v>307</v>
      </c>
      <c r="M2612" t="s">
        <v>307</v>
      </c>
      <c r="N2612" t="s">
        <v>307</v>
      </c>
      <c r="O2612" t="s">
        <v>307</v>
      </c>
      <c r="P2612" t="s">
        <v>307</v>
      </c>
      <c r="Q2612" t="s">
        <v>307</v>
      </c>
      <c r="R2612" t="s">
        <v>307</v>
      </c>
      <c r="S2612" t="s">
        <v>307</v>
      </c>
      <c r="T2612" t="s">
        <v>307</v>
      </c>
      <c r="U2612" t="s">
        <v>307</v>
      </c>
      <c r="V2612" t="s">
        <v>307</v>
      </c>
      <c r="W2612" t="s">
        <v>307</v>
      </c>
      <c r="X2612" t="s">
        <v>307</v>
      </c>
      <c r="Y2612" t="s">
        <v>307</v>
      </c>
      <c r="Z2612" t="s">
        <v>307</v>
      </c>
    </row>
    <row r="2613" spans="1:45" x14ac:dyDescent="0.25">
      <c r="A2613">
        <v>351</v>
      </c>
      <c r="B2613" t="s">
        <v>194</v>
      </c>
      <c r="C2613" t="s">
        <v>46</v>
      </c>
      <c r="D2613" t="s">
        <v>48</v>
      </c>
      <c r="E2613" t="s">
        <v>307</v>
      </c>
      <c r="F2613" t="s">
        <v>307</v>
      </c>
      <c r="G2613" t="s">
        <v>307</v>
      </c>
      <c r="H2613" t="s">
        <v>307</v>
      </c>
      <c r="I2613" t="s">
        <v>307</v>
      </c>
      <c r="J2613" t="s">
        <v>307</v>
      </c>
      <c r="K2613" t="s">
        <v>307</v>
      </c>
      <c r="L2613" t="s">
        <v>307</v>
      </c>
      <c r="M2613" t="s">
        <v>307</v>
      </c>
      <c r="N2613" t="s">
        <v>307</v>
      </c>
      <c r="O2613" t="s">
        <v>307</v>
      </c>
      <c r="P2613" t="s">
        <v>307</v>
      </c>
      <c r="Q2613" t="s">
        <v>307</v>
      </c>
      <c r="R2613" t="s">
        <v>307</v>
      </c>
      <c r="S2613" t="s">
        <v>307</v>
      </c>
      <c r="T2613" t="s">
        <v>307</v>
      </c>
      <c r="U2613" t="s">
        <v>307</v>
      </c>
      <c r="V2613" t="s">
        <v>307</v>
      </c>
      <c r="W2613" t="s">
        <v>307</v>
      </c>
      <c r="X2613" t="s">
        <v>307</v>
      </c>
      <c r="Y2613" t="s">
        <v>307</v>
      </c>
      <c r="Z2613" t="s">
        <v>307</v>
      </c>
    </row>
    <row r="2614" spans="1:45" x14ac:dyDescent="0.25">
      <c r="A2614">
        <v>351</v>
      </c>
      <c r="B2614" t="s">
        <v>194</v>
      </c>
      <c r="C2614" t="s">
        <v>46</v>
      </c>
      <c r="D2614" t="s">
        <v>49</v>
      </c>
      <c r="E2614" t="s">
        <v>307</v>
      </c>
      <c r="F2614" t="s">
        <v>307</v>
      </c>
      <c r="G2614" t="s">
        <v>307</v>
      </c>
      <c r="H2614" t="s">
        <v>307</v>
      </c>
      <c r="I2614" t="s">
        <v>307</v>
      </c>
      <c r="J2614" t="s">
        <v>307</v>
      </c>
      <c r="K2614" t="s">
        <v>307</v>
      </c>
      <c r="L2614" t="s">
        <v>307</v>
      </c>
      <c r="M2614" t="s">
        <v>307</v>
      </c>
      <c r="N2614" t="s">
        <v>307</v>
      </c>
      <c r="O2614" t="s">
        <v>307</v>
      </c>
      <c r="P2614" t="s">
        <v>307</v>
      </c>
      <c r="Q2614" t="s">
        <v>307</v>
      </c>
      <c r="R2614" t="s">
        <v>307</v>
      </c>
      <c r="S2614" t="s">
        <v>307</v>
      </c>
      <c r="T2614" t="s">
        <v>307</v>
      </c>
      <c r="U2614" t="s">
        <v>307</v>
      </c>
      <c r="V2614" t="s">
        <v>307</v>
      </c>
      <c r="W2614" t="s">
        <v>307</v>
      </c>
      <c r="X2614" t="s">
        <v>307</v>
      </c>
      <c r="Y2614" t="s">
        <v>307</v>
      </c>
      <c r="Z2614" t="s">
        <v>307</v>
      </c>
    </row>
    <row r="2615" spans="1:45" x14ac:dyDescent="0.25">
      <c r="A2615">
        <v>351</v>
      </c>
      <c r="B2615" t="s">
        <v>194</v>
      </c>
      <c r="C2615" t="s">
        <v>41</v>
      </c>
      <c r="D2615" t="s">
        <v>48</v>
      </c>
      <c r="E2615" t="s">
        <v>307</v>
      </c>
      <c r="F2615" t="s">
        <v>307</v>
      </c>
      <c r="G2615" t="s">
        <v>307</v>
      </c>
      <c r="H2615" t="s">
        <v>307</v>
      </c>
      <c r="I2615" t="s">
        <v>307</v>
      </c>
      <c r="J2615" t="s">
        <v>307</v>
      </c>
      <c r="K2615" t="s">
        <v>307</v>
      </c>
      <c r="L2615" t="s">
        <v>307</v>
      </c>
      <c r="M2615" t="s">
        <v>307</v>
      </c>
      <c r="N2615" t="s">
        <v>307</v>
      </c>
      <c r="O2615" t="s">
        <v>307</v>
      </c>
      <c r="P2615" t="s">
        <v>307</v>
      </c>
      <c r="Q2615" t="s">
        <v>307</v>
      </c>
      <c r="R2615" t="s">
        <v>307</v>
      </c>
      <c r="S2615" t="s">
        <v>307</v>
      </c>
      <c r="T2615" t="s">
        <v>307</v>
      </c>
      <c r="U2615" t="s">
        <v>307</v>
      </c>
      <c r="V2615" t="s">
        <v>307</v>
      </c>
      <c r="W2615" t="s">
        <v>307</v>
      </c>
      <c r="X2615" t="s">
        <v>307</v>
      </c>
      <c r="Y2615" t="s">
        <v>307</v>
      </c>
      <c r="Z2615" t="s">
        <v>307</v>
      </c>
    </row>
    <row r="2616" spans="1:45" x14ac:dyDescent="0.25">
      <c r="A2616">
        <v>351</v>
      </c>
      <c r="B2616" t="s">
        <v>194</v>
      </c>
      <c r="C2616" t="s">
        <v>38</v>
      </c>
      <c r="D2616" t="s">
        <v>47</v>
      </c>
      <c r="E2616" t="s">
        <v>307</v>
      </c>
      <c r="F2616" t="s">
        <v>307</v>
      </c>
      <c r="G2616" t="s">
        <v>307</v>
      </c>
      <c r="H2616" t="s">
        <v>307</v>
      </c>
      <c r="I2616" t="s">
        <v>307</v>
      </c>
      <c r="J2616" t="s">
        <v>307</v>
      </c>
      <c r="K2616" t="s">
        <v>307</v>
      </c>
      <c r="L2616" t="s">
        <v>307</v>
      </c>
      <c r="M2616" t="s">
        <v>307</v>
      </c>
      <c r="N2616" t="s">
        <v>307</v>
      </c>
      <c r="O2616" t="s">
        <v>307</v>
      </c>
      <c r="P2616" t="s">
        <v>307</v>
      </c>
      <c r="Q2616" t="s">
        <v>307</v>
      </c>
      <c r="R2616" t="s">
        <v>307</v>
      </c>
      <c r="S2616" t="s">
        <v>307</v>
      </c>
      <c r="T2616" t="s">
        <v>307</v>
      </c>
      <c r="U2616" t="s">
        <v>307</v>
      </c>
      <c r="V2616" t="s">
        <v>307</v>
      </c>
      <c r="W2616" t="s">
        <v>307</v>
      </c>
      <c r="X2616" t="s">
        <v>307</v>
      </c>
      <c r="Y2616" t="s">
        <v>307</v>
      </c>
      <c r="Z2616" t="s">
        <v>307</v>
      </c>
      <c r="AA2616" t="s">
        <v>307</v>
      </c>
      <c r="AB2616" t="s">
        <v>307</v>
      </c>
      <c r="AC2616" t="s">
        <v>307</v>
      </c>
      <c r="AD2616" t="s">
        <v>307</v>
      </c>
      <c r="AE2616" t="s">
        <v>307</v>
      </c>
      <c r="AF2616" t="s">
        <v>307</v>
      </c>
      <c r="AG2616" t="s">
        <v>307</v>
      </c>
      <c r="AH2616" t="s">
        <v>307</v>
      </c>
      <c r="AI2616" t="s">
        <v>307</v>
      </c>
      <c r="AJ2616" t="s">
        <v>307</v>
      </c>
      <c r="AK2616" t="s">
        <v>307</v>
      </c>
      <c r="AL2616" t="s">
        <v>307</v>
      </c>
      <c r="AM2616" t="s">
        <v>307</v>
      </c>
      <c r="AN2616" t="s">
        <v>307</v>
      </c>
      <c r="AO2616" t="s">
        <v>307</v>
      </c>
      <c r="AP2616" t="s">
        <v>307</v>
      </c>
      <c r="AQ2616" t="s">
        <v>307</v>
      </c>
      <c r="AR2616" t="s">
        <v>307</v>
      </c>
      <c r="AS2616" t="s">
        <v>307</v>
      </c>
    </row>
    <row r="2617" spans="1:45" x14ac:dyDescent="0.25">
      <c r="A2617">
        <v>351</v>
      </c>
      <c r="B2617" t="s">
        <v>194</v>
      </c>
      <c r="C2617" t="s">
        <v>38</v>
      </c>
      <c r="D2617" t="s">
        <v>48</v>
      </c>
      <c r="E2617" t="s">
        <v>307</v>
      </c>
      <c r="F2617" t="s">
        <v>307</v>
      </c>
      <c r="G2617" t="s">
        <v>307</v>
      </c>
      <c r="H2617" t="s">
        <v>307</v>
      </c>
      <c r="I2617" t="s">
        <v>307</v>
      </c>
      <c r="J2617" t="s">
        <v>307</v>
      </c>
      <c r="K2617" t="s">
        <v>307</v>
      </c>
      <c r="L2617" t="s">
        <v>307</v>
      </c>
      <c r="M2617" t="s">
        <v>307</v>
      </c>
      <c r="N2617" t="s">
        <v>307</v>
      </c>
      <c r="O2617" t="s">
        <v>307</v>
      </c>
      <c r="P2617" t="s">
        <v>307</v>
      </c>
      <c r="Q2617" t="s">
        <v>307</v>
      </c>
      <c r="R2617" t="s">
        <v>307</v>
      </c>
      <c r="S2617" t="s">
        <v>307</v>
      </c>
      <c r="T2617" t="s">
        <v>307</v>
      </c>
      <c r="U2617" t="s">
        <v>307</v>
      </c>
      <c r="V2617" t="s">
        <v>307</v>
      </c>
      <c r="W2617" t="s">
        <v>307</v>
      </c>
      <c r="X2617" t="s">
        <v>307</v>
      </c>
      <c r="Y2617" t="s">
        <v>307</v>
      </c>
      <c r="Z2617" t="s">
        <v>307</v>
      </c>
      <c r="AA2617" t="s">
        <v>307</v>
      </c>
      <c r="AB2617" t="s">
        <v>307</v>
      </c>
      <c r="AC2617" t="s">
        <v>307</v>
      </c>
      <c r="AD2617" t="s">
        <v>307</v>
      </c>
      <c r="AE2617" t="s">
        <v>307</v>
      </c>
      <c r="AF2617" t="s">
        <v>307</v>
      </c>
      <c r="AG2617" t="s">
        <v>307</v>
      </c>
      <c r="AH2617" t="s">
        <v>307</v>
      </c>
      <c r="AI2617" t="s">
        <v>307</v>
      </c>
      <c r="AJ2617" t="s">
        <v>307</v>
      </c>
      <c r="AK2617" t="s">
        <v>307</v>
      </c>
      <c r="AL2617" t="s">
        <v>307</v>
      </c>
      <c r="AM2617" t="s">
        <v>307</v>
      </c>
      <c r="AN2617" t="s">
        <v>307</v>
      </c>
      <c r="AO2617" t="s">
        <v>307</v>
      </c>
      <c r="AP2617" t="s">
        <v>307</v>
      </c>
      <c r="AQ2617" t="s">
        <v>307</v>
      </c>
      <c r="AR2617" t="s">
        <v>307</v>
      </c>
      <c r="AS2617" t="s">
        <v>307</v>
      </c>
    </row>
    <row r="2618" spans="1:45" x14ac:dyDescent="0.25">
      <c r="A2618">
        <v>351</v>
      </c>
      <c r="B2618" t="s">
        <v>194</v>
      </c>
      <c r="C2618" t="s">
        <v>38</v>
      </c>
      <c r="D2618" t="s">
        <v>49</v>
      </c>
      <c r="E2618" t="s">
        <v>307</v>
      </c>
      <c r="F2618" t="s">
        <v>307</v>
      </c>
      <c r="G2618" t="s">
        <v>307</v>
      </c>
      <c r="H2618" t="s">
        <v>307</v>
      </c>
      <c r="I2618" t="s">
        <v>307</v>
      </c>
      <c r="J2618" t="s">
        <v>307</v>
      </c>
      <c r="K2618" t="s">
        <v>307</v>
      </c>
      <c r="L2618" t="s">
        <v>307</v>
      </c>
      <c r="M2618" t="s">
        <v>307</v>
      </c>
      <c r="N2618" t="s">
        <v>307</v>
      </c>
      <c r="O2618" t="s">
        <v>307</v>
      </c>
      <c r="P2618" t="s">
        <v>307</v>
      </c>
      <c r="Q2618" t="s">
        <v>307</v>
      </c>
      <c r="R2618" t="s">
        <v>307</v>
      </c>
      <c r="S2618" t="s">
        <v>307</v>
      </c>
      <c r="T2618" t="s">
        <v>307</v>
      </c>
      <c r="U2618" t="s">
        <v>307</v>
      </c>
      <c r="V2618" t="s">
        <v>307</v>
      </c>
      <c r="W2618" t="s">
        <v>307</v>
      </c>
      <c r="X2618" t="s">
        <v>307</v>
      </c>
      <c r="Y2618" t="s">
        <v>307</v>
      </c>
      <c r="Z2618" t="s">
        <v>307</v>
      </c>
      <c r="AA2618" t="s">
        <v>307</v>
      </c>
      <c r="AB2618" t="s">
        <v>307</v>
      </c>
      <c r="AC2618" t="s">
        <v>307</v>
      </c>
      <c r="AD2618" t="s">
        <v>307</v>
      </c>
      <c r="AE2618" t="s">
        <v>307</v>
      </c>
      <c r="AF2618" t="s">
        <v>307</v>
      </c>
      <c r="AG2618" t="s">
        <v>307</v>
      </c>
      <c r="AH2618" t="s">
        <v>307</v>
      </c>
      <c r="AI2618" t="s">
        <v>307</v>
      </c>
      <c r="AJ2618" t="s">
        <v>307</v>
      </c>
      <c r="AK2618" t="s">
        <v>307</v>
      </c>
      <c r="AL2618" t="s">
        <v>307</v>
      </c>
      <c r="AM2618" t="s">
        <v>307</v>
      </c>
      <c r="AN2618" t="s">
        <v>307</v>
      </c>
      <c r="AO2618" t="s">
        <v>307</v>
      </c>
      <c r="AP2618" t="s">
        <v>307</v>
      </c>
      <c r="AQ2618" t="s">
        <v>307</v>
      </c>
      <c r="AR2618" t="s">
        <v>307</v>
      </c>
      <c r="AS2618" t="s">
        <v>307</v>
      </c>
    </row>
    <row r="2619" spans="1:45" x14ac:dyDescent="0.25">
      <c r="A2619">
        <v>352</v>
      </c>
      <c r="B2619" t="s">
        <v>195</v>
      </c>
      <c r="C2619" t="s">
        <v>36</v>
      </c>
      <c r="D2619" t="s">
        <v>47</v>
      </c>
      <c r="E2619" t="s">
        <v>307</v>
      </c>
      <c r="F2619" t="s">
        <v>307</v>
      </c>
      <c r="G2619" t="s">
        <v>307</v>
      </c>
      <c r="H2619" t="s">
        <v>307</v>
      </c>
      <c r="I2619" t="s">
        <v>307</v>
      </c>
      <c r="J2619" t="s">
        <v>307</v>
      </c>
      <c r="K2619" t="s">
        <v>307</v>
      </c>
      <c r="L2619" t="s">
        <v>307</v>
      </c>
      <c r="M2619" t="s">
        <v>307</v>
      </c>
      <c r="N2619" t="s">
        <v>307</v>
      </c>
      <c r="O2619" t="s">
        <v>307</v>
      </c>
      <c r="P2619" t="s">
        <v>307</v>
      </c>
      <c r="Q2619" t="s">
        <v>307</v>
      </c>
      <c r="R2619" t="s">
        <v>307</v>
      </c>
      <c r="S2619" t="s">
        <v>307</v>
      </c>
      <c r="T2619" t="s">
        <v>307</v>
      </c>
      <c r="U2619" t="s">
        <v>307</v>
      </c>
      <c r="V2619" t="s">
        <v>307</v>
      </c>
      <c r="W2619" t="s">
        <v>307</v>
      </c>
      <c r="X2619" t="s">
        <v>307</v>
      </c>
      <c r="Y2619" t="s">
        <v>307</v>
      </c>
      <c r="Z2619" t="s">
        <v>307</v>
      </c>
      <c r="AA2619" t="s">
        <v>307</v>
      </c>
      <c r="AB2619" t="s">
        <v>307</v>
      </c>
      <c r="AC2619" t="s">
        <v>307</v>
      </c>
      <c r="AD2619" t="s">
        <v>307</v>
      </c>
      <c r="AE2619" t="s">
        <v>307</v>
      </c>
      <c r="AF2619" t="s">
        <v>307</v>
      </c>
      <c r="AG2619" t="s">
        <v>307</v>
      </c>
      <c r="AH2619" t="s">
        <v>307</v>
      </c>
      <c r="AI2619" t="s">
        <v>307</v>
      </c>
      <c r="AJ2619" t="s">
        <v>307</v>
      </c>
      <c r="AK2619" t="s">
        <v>307</v>
      </c>
      <c r="AL2619" t="s">
        <v>307</v>
      </c>
      <c r="AM2619" t="s">
        <v>307</v>
      </c>
      <c r="AN2619" t="s">
        <v>307</v>
      </c>
      <c r="AO2619" t="s">
        <v>307</v>
      </c>
      <c r="AP2619" t="s">
        <v>307</v>
      </c>
      <c r="AQ2619" t="s">
        <v>307</v>
      </c>
      <c r="AR2619" t="s">
        <v>307</v>
      </c>
      <c r="AS2619" t="s">
        <v>307</v>
      </c>
    </row>
    <row r="2620" spans="1:45" x14ac:dyDescent="0.25">
      <c r="A2620">
        <v>352</v>
      </c>
      <c r="B2620" t="s">
        <v>195</v>
      </c>
      <c r="C2620" t="s">
        <v>36</v>
      </c>
      <c r="D2620" t="s">
        <v>48</v>
      </c>
      <c r="E2620" t="s">
        <v>307</v>
      </c>
      <c r="F2620" t="s">
        <v>307</v>
      </c>
      <c r="G2620" t="s">
        <v>307</v>
      </c>
      <c r="H2620" t="s">
        <v>307</v>
      </c>
      <c r="I2620" t="s">
        <v>307</v>
      </c>
      <c r="J2620" t="s">
        <v>307</v>
      </c>
      <c r="K2620" t="s">
        <v>307</v>
      </c>
      <c r="L2620" t="s">
        <v>307</v>
      </c>
      <c r="M2620" t="s">
        <v>307</v>
      </c>
      <c r="N2620" t="s">
        <v>307</v>
      </c>
      <c r="O2620" t="s">
        <v>307</v>
      </c>
      <c r="P2620" t="s">
        <v>307</v>
      </c>
      <c r="Q2620" t="s">
        <v>307</v>
      </c>
      <c r="R2620" t="s">
        <v>307</v>
      </c>
      <c r="S2620" t="s">
        <v>307</v>
      </c>
      <c r="T2620" t="s">
        <v>307</v>
      </c>
      <c r="U2620" t="s">
        <v>307</v>
      </c>
      <c r="V2620" t="s">
        <v>307</v>
      </c>
      <c r="W2620" t="s">
        <v>307</v>
      </c>
      <c r="X2620" t="s">
        <v>307</v>
      </c>
      <c r="Y2620" t="s">
        <v>307</v>
      </c>
      <c r="Z2620" t="s">
        <v>307</v>
      </c>
      <c r="AA2620" t="s">
        <v>307</v>
      </c>
      <c r="AB2620" t="s">
        <v>307</v>
      </c>
      <c r="AC2620" t="s">
        <v>307</v>
      </c>
      <c r="AD2620" t="s">
        <v>307</v>
      </c>
      <c r="AE2620" t="s">
        <v>307</v>
      </c>
      <c r="AF2620" t="s">
        <v>307</v>
      </c>
      <c r="AG2620" t="s">
        <v>307</v>
      </c>
      <c r="AH2620" t="s">
        <v>307</v>
      </c>
      <c r="AI2620" t="s">
        <v>307</v>
      </c>
      <c r="AJ2620" t="s">
        <v>307</v>
      </c>
      <c r="AK2620" t="s">
        <v>307</v>
      </c>
      <c r="AL2620" t="s">
        <v>307</v>
      </c>
      <c r="AM2620" t="s">
        <v>307</v>
      </c>
      <c r="AN2620" t="s">
        <v>307</v>
      </c>
      <c r="AO2620" t="s">
        <v>307</v>
      </c>
      <c r="AP2620" t="s">
        <v>307</v>
      </c>
      <c r="AQ2620" t="s">
        <v>307</v>
      </c>
      <c r="AR2620" t="s">
        <v>307</v>
      </c>
      <c r="AS2620" t="s">
        <v>307</v>
      </c>
    </row>
    <row r="2621" spans="1:45" x14ac:dyDescent="0.25">
      <c r="A2621">
        <v>352</v>
      </c>
      <c r="B2621" t="s">
        <v>195</v>
      </c>
      <c r="C2621" t="s">
        <v>36</v>
      </c>
      <c r="D2621" t="s">
        <v>49</v>
      </c>
      <c r="E2621" t="s">
        <v>307</v>
      </c>
      <c r="F2621" t="s">
        <v>307</v>
      </c>
      <c r="G2621" t="s">
        <v>307</v>
      </c>
      <c r="H2621" t="s">
        <v>307</v>
      </c>
      <c r="I2621" t="s">
        <v>307</v>
      </c>
      <c r="J2621" t="s">
        <v>307</v>
      </c>
      <c r="K2621" t="s">
        <v>307</v>
      </c>
      <c r="L2621" t="s">
        <v>307</v>
      </c>
      <c r="M2621" t="s">
        <v>307</v>
      </c>
      <c r="N2621" t="s">
        <v>307</v>
      </c>
      <c r="O2621" t="s">
        <v>307</v>
      </c>
      <c r="P2621" t="s">
        <v>307</v>
      </c>
      <c r="Q2621" t="s">
        <v>307</v>
      </c>
      <c r="R2621" t="s">
        <v>307</v>
      </c>
      <c r="S2621" t="s">
        <v>307</v>
      </c>
      <c r="T2621" t="s">
        <v>307</v>
      </c>
      <c r="U2621" t="s">
        <v>307</v>
      </c>
      <c r="V2621" t="s">
        <v>307</v>
      </c>
      <c r="W2621" t="s">
        <v>307</v>
      </c>
      <c r="X2621" t="s">
        <v>307</v>
      </c>
      <c r="Y2621" t="s">
        <v>307</v>
      </c>
      <c r="Z2621" t="s">
        <v>307</v>
      </c>
      <c r="AA2621" t="s">
        <v>307</v>
      </c>
      <c r="AB2621" t="s">
        <v>307</v>
      </c>
      <c r="AC2621" t="s">
        <v>307</v>
      </c>
      <c r="AD2621" t="s">
        <v>307</v>
      </c>
      <c r="AE2621" t="s">
        <v>307</v>
      </c>
      <c r="AF2621" t="s">
        <v>307</v>
      </c>
      <c r="AG2621" t="s">
        <v>307</v>
      </c>
      <c r="AH2621" t="s">
        <v>307</v>
      </c>
      <c r="AI2621" t="s">
        <v>307</v>
      </c>
      <c r="AJ2621" t="s">
        <v>307</v>
      </c>
      <c r="AK2621" t="s">
        <v>307</v>
      </c>
      <c r="AL2621" t="s">
        <v>307</v>
      </c>
      <c r="AM2621" t="s">
        <v>307</v>
      </c>
      <c r="AN2621" t="s">
        <v>307</v>
      </c>
      <c r="AO2621" t="s">
        <v>307</v>
      </c>
      <c r="AP2621" t="s">
        <v>307</v>
      </c>
      <c r="AQ2621" t="s">
        <v>307</v>
      </c>
      <c r="AR2621" t="s">
        <v>307</v>
      </c>
      <c r="AS2621" t="s">
        <v>307</v>
      </c>
    </row>
    <row r="2622" spans="1:45" x14ac:dyDescent="0.25">
      <c r="A2622">
        <v>352</v>
      </c>
      <c r="B2622" t="s">
        <v>195</v>
      </c>
      <c r="C2622" t="s">
        <v>37</v>
      </c>
      <c r="D2622" t="s">
        <v>47</v>
      </c>
      <c r="E2622" t="s">
        <v>307</v>
      </c>
      <c r="F2622" t="s">
        <v>307</v>
      </c>
      <c r="G2622" t="s">
        <v>307</v>
      </c>
      <c r="H2622" t="s">
        <v>307</v>
      </c>
      <c r="I2622" t="s">
        <v>307</v>
      </c>
      <c r="J2622" t="s">
        <v>307</v>
      </c>
      <c r="K2622" t="s">
        <v>307</v>
      </c>
      <c r="L2622" t="s">
        <v>307</v>
      </c>
      <c r="M2622" t="s">
        <v>307</v>
      </c>
      <c r="N2622" t="s">
        <v>307</v>
      </c>
      <c r="O2622" t="s">
        <v>307</v>
      </c>
      <c r="P2622" t="s">
        <v>307</v>
      </c>
      <c r="Q2622" t="s">
        <v>307</v>
      </c>
      <c r="R2622" t="s">
        <v>307</v>
      </c>
      <c r="S2622" t="s">
        <v>307</v>
      </c>
      <c r="T2622" t="s">
        <v>307</v>
      </c>
      <c r="U2622" t="s">
        <v>307</v>
      </c>
      <c r="V2622" t="s">
        <v>307</v>
      </c>
      <c r="W2622" t="s">
        <v>307</v>
      </c>
      <c r="X2622" t="s">
        <v>307</v>
      </c>
      <c r="Y2622" t="s">
        <v>307</v>
      </c>
      <c r="Z2622" t="s">
        <v>307</v>
      </c>
      <c r="AA2622" t="s">
        <v>307</v>
      </c>
      <c r="AB2622" t="s">
        <v>307</v>
      </c>
      <c r="AC2622" t="s">
        <v>307</v>
      </c>
      <c r="AD2622" t="s">
        <v>307</v>
      </c>
      <c r="AE2622" t="s">
        <v>307</v>
      </c>
      <c r="AF2622" t="s">
        <v>307</v>
      </c>
      <c r="AG2622" t="s">
        <v>307</v>
      </c>
      <c r="AH2622" t="s">
        <v>307</v>
      </c>
      <c r="AI2622" t="s">
        <v>307</v>
      </c>
      <c r="AJ2622" t="s">
        <v>307</v>
      </c>
      <c r="AK2622" t="s">
        <v>307</v>
      </c>
      <c r="AL2622" t="s">
        <v>307</v>
      </c>
      <c r="AM2622" t="s">
        <v>307</v>
      </c>
      <c r="AN2622" t="s">
        <v>307</v>
      </c>
      <c r="AO2622" t="s">
        <v>307</v>
      </c>
      <c r="AP2622" t="s">
        <v>307</v>
      </c>
      <c r="AQ2622" t="s">
        <v>307</v>
      </c>
      <c r="AR2622" t="s">
        <v>307</v>
      </c>
      <c r="AS2622" t="s">
        <v>307</v>
      </c>
    </row>
    <row r="2623" spans="1:45" x14ac:dyDescent="0.25">
      <c r="A2623">
        <v>352</v>
      </c>
      <c r="B2623" t="s">
        <v>195</v>
      </c>
      <c r="C2623" t="s">
        <v>37</v>
      </c>
      <c r="D2623" t="s">
        <v>48</v>
      </c>
      <c r="E2623" t="s">
        <v>307</v>
      </c>
      <c r="F2623" t="s">
        <v>307</v>
      </c>
      <c r="G2623" t="s">
        <v>307</v>
      </c>
      <c r="H2623" t="s">
        <v>307</v>
      </c>
      <c r="I2623" t="s">
        <v>307</v>
      </c>
      <c r="J2623" t="s">
        <v>307</v>
      </c>
      <c r="K2623" t="s">
        <v>307</v>
      </c>
      <c r="L2623" t="s">
        <v>307</v>
      </c>
      <c r="M2623" t="s">
        <v>307</v>
      </c>
      <c r="N2623" t="s">
        <v>307</v>
      </c>
      <c r="O2623" t="s">
        <v>307</v>
      </c>
      <c r="P2623" t="s">
        <v>307</v>
      </c>
      <c r="Q2623" t="s">
        <v>307</v>
      </c>
      <c r="R2623" t="s">
        <v>307</v>
      </c>
      <c r="S2623" t="s">
        <v>307</v>
      </c>
      <c r="T2623" t="s">
        <v>307</v>
      </c>
      <c r="U2623" t="s">
        <v>307</v>
      </c>
      <c r="V2623" t="s">
        <v>307</v>
      </c>
      <c r="W2623" t="s">
        <v>307</v>
      </c>
      <c r="X2623" t="s">
        <v>307</v>
      </c>
      <c r="Y2623" t="s">
        <v>307</v>
      </c>
      <c r="Z2623" t="s">
        <v>307</v>
      </c>
      <c r="AA2623" t="s">
        <v>307</v>
      </c>
      <c r="AB2623" t="s">
        <v>307</v>
      </c>
      <c r="AC2623" t="s">
        <v>307</v>
      </c>
      <c r="AD2623" t="s">
        <v>307</v>
      </c>
      <c r="AE2623" t="s">
        <v>307</v>
      </c>
      <c r="AF2623" t="s">
        <v>307</v>
      </c>
      <c r="AG2623" t="s">
        <v>307</v>
      </c>
      <c r="AH2623" t="s">
        <v>307</v>
      </c>
      <c r="AI2623" t="s">
        <v>307</v>
      </c>
      <c r="AJ2623" t="s">
        <v>307</v>
      </c>
      <c r="AK2623" t="s">
        <v>307</v>
      </c>
      <c r="AL2623" t="s">
        <v>307</v>
      </c>
      <c r="AM2623" t="s">
        <v>307</v>
      </c>
      <c r="AN2623" t="s">
        <v>307</v>
      </c>
      <c r="AO2623" t="s">
        <v>307</v>
      </c>
      <c r="AP2623" t="s">
        <v>307</v>
      </c>
      <c r="AQ2623" t="s">
        <v>307</v>
      </c>
      <c r="AR2623" t="s">
        <v>307</v>
      </c>
      <c r="AS2623" t="s">
        <v>307</v>
      </c>
    </row>
    <row r="2624" spans="1:45" x14ac:dyDescent="0.25">
      <c r="A2624">
        <v>352</v>
      </c>
      <c r="B2624" t="s">
        <v>195</v>
      </c>
      <c r="C2624" t="s">
        <v>37</v>
      </c>
      <c r="D2624" t="s">
        <v>49</v>
      </c>
      <c r="E2624" t="s">
        <v>307</v>
      </c>
      <c r="F2624" t="s">
        <v>307</v>
      </c>
      <c r="G2624" t="s">
        <v>307</v>
      </c>
      <c r="H2624" t="s">
        <v>307</v>
      </c>
      <c r="I2624" t="s">
        <v>307</v>
      </c>
      <c r="J2624" t="s">
        <v>307</v>
      </c>
      <c r="K2624" t="s">
        <v>307</v>
      </c>
      <c r="L2624" t="s">
        <v>307</v>
      </c>
      <c r="M2624" t="s">
        <v>307</v>
      </c>
      <c r="N2624" t="s">
        <v>307</v>
      </c>
      <c r="O2624" t="s">
        <v>307</v>
      </c>
      <c r="P2624" t="s">
        <v>307</v>
      </c>
      <c r="Q2624" t="s">
        <v>307</v>
      </c>
      <c r="R2624" t="s">
        <v>307</v>
      </c>
      <c r="S2624" t="s">
        <v>307</v>
      </c>
      <c r="T2624" t="s">
        <v>307</v>
      </c>
      <c r="U2624" t="s">
        <v>307</v>
      </c>
      <c r="V2624" t="s">
        <v>307</v>
      </c>
      <c r="W2624" t="s">
        <v>307</v>
      </c>
      <c r="X2624" t="s">
        <v>307</v>
      </c>
      <c r="Y2624" t="s">
        <v>307</v>
      </c>
      <c r="Z2624" t="s">
        <v>307</v>
      </c>
      <c r="AA2624" t="s">
        <v>307</v>
      </c>
      <c r="AB2624" t="s">
        <v>307</v>
      </c>
      <c r="AC2624" t="s">
        <v>307</v>
      </c>
      <c r="AD2624" t="s">
        <v>307</v>
      </c>
      <c r="AE2624" t="s">
        <v>307</v>
      </c>
      <c r="AF2624" t="s">
        <v>307</v>
      </c>
      <c r="AG2624" t="s">
        <v>307</v>
      </c>
      <c r="AH2624" t="s">
        <v>307</v>
      </c>
      <c r="AI2624" t="s">
        <v>307</v>
      </c>
      <c r="AJ2624" t="s">
        <v>307</v>
      </c>
      <c r="AK2624" t="s">
        <v>307</v>
      </c>
      <c r="AL2624" t="s">
        <v>307</v>
      </c>
      <c r="AM2624" t="s">
        <v>307</v>
      </c>
      <c r="AN2624" t="s">
        <v>307</v>
      </c>
      <c r="AO2624" t="s">
        <v>307</v>
      </c>
      <c r="AP2624" t="s">
        <v>307</v>
      </c>
      <c r="AQ2624" t="s">
        <v>307</v>
      </c>
      <c r="AR2624" t="s">
        <v>307</v>
      </c>
      <c r="AS2624" t="s">
        <v>307</v>
      </c>
    </row>
    <row r="2625" spans="1:42" x14ac:dyDescent="0.25">
      <c r="A2625">
        <v>352</v>
      </c>
      <c r="B2625" t="s">
        <v>195</v>
      </c>
      <c r="C2625" t="s">
        <v>40</v>
      </c>
      <c r="D2625" t="s">
        <v>52</v>
      </c>
      <c r="E2625" t="s">
        <v>307</v>
      </c>
      <c r="F2625" t="s">
        <v>307</v>
      </c>
      <c r="G2625" t="s">
        <v>307</v>
      </c>
      <c r="H2625" t="s">
        <v>307</v>
      </c>
      <c r="I2625" t="s">
        <v>307</v>
      </c>
      <c r="J2625" t="s">
        <v>307</v>
      </c>
      <c r="K2625" t="s">
        <v>307</v>
      </c>
      <c r="L2625" t="s">
        <v>307</v>
      </c>
      <c r="M2625" t="s">
        <v>307</v>
      </c>
      <c r="N2625" t="s">
        <v>307</v>
      </c>
      <c r="O2625" t="s">
        <v>307</v>
      </c>
      <c r="P2625" t="s">
        <v>307</v>
      </c>
      <c r="Q2625" t="s">
        <v>307</v>
      </c>
      <c r="R2625" t="s">
        <v>307</v>
      </c>
      <c r="S2625" t="s">
        <v>307</v>
      </c>
      <c r="T2625" t="s">
        <v>307</v>
      </c>
      <c r="U2625" t="s">
        <v>307</v>
      </c>
      <c r="V2625" t="s">
        <v>307</v>
      </c>
      <c r="W2625" t="s">
        <v>307</v>
      </c>
      <c r="X2625" t="s">
        <v>307</v>
      </c>
      <c r="Y2625" t="s">
        <v>307</v>
      </c>
      <c r="Z2625" t="s">
        <v>307</v>
      </c>
    </row>
    <row r="2626" spans="1:42" x14ac:dyDescent="0.25">
      <c r="A2626">
        <v>352</v>
      </c>
      <c r="B2626" t="s">
        <v>195</v>
      </c>
      <c r="C2626" t="s">
        <v>40</v>
      </c>
      <c r="D2626" t="s">
        <v>53</v>
      </c>
      <c r="E2626" t="s">
        <v>307</v>
      </c>
      <c r="F2626" t="s">
        <v>307</v>
      </c>
      <c r="G2626" t="s">
        <v>307</v>
      </c>
      <c r="H2626" t="s">
        <v>307</v>
      </c>
      <c r="I2626" t="s">
        <v>307</v>
      </c>
      <c r="J2626" t="s">
        <v>307</v>
      </c>
      <c r="K2626" t="s">
        <v>307</v>
      </c>
      <c r="L2626" t="s">
        <v>307</v>
      </c>
      <c r="M2626" t="s">
        <v>307</v>
      </c>
      <c r="N2626" t="s">
        <v>307</v>
      </c>
      <c r="O2626" t="s">
        <v>307</v>
      </c>
      <c r="P2626" t="s">
        <v>307</v>
      </c>
      <c r="Q2626" t="s">
        <v>307</v>
      </c>
      <c r="R2626" t="s">
        <v>307</v>
      </c>
      <c r="S2626" t="s">
        <v>307</v>
      </c>
      <c r="T2626" t="s">
        <v>307</v>
      </c>
      <c r="U2626" t="s">
        <v>307</v>
      </c>
      <c r="V2626" t="s">
        <v>307</v>
      </c>
      <c r="W2626" t="s">
        <v>307</v>
      </c>
      <c r="X2626" t="s">
        <v>307</v>
      </c>
      <c r="Y2626" t="s">
        <v>307</v>
      </c>
      <c r="Z2626" t="s">
        <v>307</v>
      </c>
    </row>
    <row r="2627" spans="1:42" x14ac:dyDescent="0.25">
      <c r="A2627">
        <v>352</v>
      </c>
      <c r="B2627" t="s">
        <v>195</v>
      </c>
      <c r="C2627" t="s">
        <v>39</v>
      </c>
      <c r="D2627" t="s">
        <v>50</v>
      </c>
      <c r="E2627" t="s">
        <v>307</v>
      </c>
      <c r="F2627" t="s">
        <v>307</v>
      </c>
      <c r="G2627" t="s">
        <v>307</v>
      </c>
      <c r="H2627" t="s">
        <v>307</v>
      </c>
      <c r="I2627" t="s">
        <v>307</v>
      </c>
      <c r="J2627" t="s">
        <v>307</v>
      </c>
      <c r="K2627" t="s">
        <v>307</v>
      </c>
      <c r="L2627" t="s">
        <v>307</v>
      </c>
      <c r="M2627" t="s">
        <v>307</v>
      </c>
      <c r="N2627" t="s">
        <v>307</v>
      </c>
      <c r="O2627" t="s">
        <v>307</v>
      </c>
      <c r="P2627" t="s">
        <v>307</v>
      </c>
      <c r="Q2627" t="s">
        <v>307</v>
      </c>
      <c r="R2627" t="s">
        <v>307</v>
      </c>
      <c r="S2627" t="s">
        <v>307</v>
      </c>
      <c r="T2627" t="s">
        <v>307</v>
      </c>
      <c r="U2627" t="s">
        <v>307</v>
      </c>
      <c r="V2627" t="s">
        <v>307</v>
      </c>
      <c r="W2627" t="s">
        <v>307</v>
      </c>
      <c r="X2627" t="s">
        <v>307</v>
      </c>
      <c r="Y2627" t="s">
        <v>307</v>
      </c>
      <c r="Z2627" t="s">
        <v>307</v>
      </c>
      <c r="AA2627" t="s">
        <v>307</v>
      </c>
      <c r="AB2627" t="s">
        <v>307</v>
      </c>
      <c r="AC2627" t="s">
        <v>307</v>
      </c>
      <c r="AD2627" t="s">
        <v>307</v>
      </c>
      <c r="AE2627" t="s">
        <v>307</v>
      </c>
      <c r="AF2627" t="s">
        <v>307</v>
      </c>
      <c r="AG2627" t="s">
        <v>307</v>
      </c>
      <c r="AH2627" t="s">
        <v>307</v>
      </c>
      <c r="AI2627" t="s">
        <v>307</v>
      </c>
      <c r="AJ2627" t="s">
        <v>307</v>
      </c>
      <c r="AK2627" t="s">
        <v>307</v>
      </c>
      <c r="AL2627" t="s">
        <v>307</v>
      </c>
      <c r="AM2627" t="s">
        <v>307</v>
      </c>
      <c r="AN2627" t="s">
        <v>307</v>
      </c>
      <c r="AO2627" t="s">
        <v>307</v>
      </c>
      <c r="AP2627" t="s">
        <v>307</v>
      </c>
    </row>
    <row r="2628" spans="1:42" x14ac:dyDescent="0.25">
      <c r="A2628">
        <v>352</v>
      </c>
      <c r="B2628" t="s">
        <v>195</v>
      </c>
      <c r="C2628" t="s">
        <v>39</v>
      </c>
      <c r="D2628" t="s">
        <v>48</v>
      </c>
      <c r="E2628" t="s">
        <v>307</v>
      </c>
      <c r="F2628" t="s">
        <v>307</v>
      </c>
      <c r="G2628" t="s">
        <v>307</v>
      </c>
      <c r="H2628" t="s">
        <v>307</v>
      </c>
      <c r="I2628" t="s">
        <v>307</v>
      </c>
      <c r="J2628" t="s">
        <v>307</v>
      </c>
      <c r="K2628" t="s">
        <v>307</v>
      </c>
      <c r="L2628" t="s">
        <v>307</v>
      </c>
      <c r="M2628" t="s">
        <v>307</v>
      </c>
      <c r="N2628" t="s">
        <v>307</v>
      </c>
      <c r="O2628" t="s">
        <v>307</v>
      </c>
      <c r="P2628" t="s">
        <v>307</v>
      </c>
      <c r="Q2628" t="s">
        <v>307</v>
      </c>
      <c r="R2628" t="s">
        <v>307</v>
      </c>
      <c r="S2628" t="s">
        <v>307</v>
      </c>
      <c r="T2628" t="s">
        <v>307</v>
      </c>
      <c r="U2628" t="s">
        <v>307</v>
      </c>
      <c r="V2628" t="s">
        <v>307</v>
      </c>
      <c r="W2628" t="s">
        <v>307</v>
      </c>
      <c r="X2628" t="s">
        <v>307</v>
      </c>
      <c r="Y2628" t="s">
        <v>307</v>
      </c>
      <c r="Z2628" t="s">
        <v>307</v>
      </c>
      <c r="AA2628" t="s">
        <v>307</v>
      </c>
      <c r="AB2628" t="s">
        <v>307</v>
      </c>
      <c r="AC2628" t="s">
        <v>307</v>
      </c>
      <c r="AD2628" t="s">
        <v>307</v>
      </c>
      <c r="AE2628" t="s">
        <v>307</v>
      </c>
      <c r="AF2628" t="s">
        <v>307</v>
      </c>
      <c r="AG2628" t="s">
        <v>307</v>
      </c>
      <c r="AH2628" t="s">
        <v>307</v>
      </c>
      <c r="AI2628" t="s">
        <v>307</v>
      </c>
      <c r="AJ2628" t="s">
        <v>307</v>
      </c>
      <c r="AK2628" t="s">
        <v>307</v>
      </c>
      <c r="AL2628" t="s">
        <v>307</v>
      </c>
      <c r="AM2628" t="s">
        <v>307</v>
      </c>
      <c r="AN2628" t="s">
        <v>307</v>
      </c>
      <c r="AO2628" t="s">
        <v>307</v>
      </c>
      <c r="AP2628" t="s">
        <v>307</v>
      </c>
    </row>
    <row r="2629" spans="1:42" x14ac:dyDescent="0.25">
      <c r="A2629">
        <v>352</v>
      </c>
      <c r="B2629" t="s">
        <v>195</v>
      </c>
      <c r="C2629" t="s">
        <v>39</v>
      </c>
      <c r="D2629" t="s">
        <v>51</v>
      </c>
      <c r="E2629" t="s">
        <v>307</v>
      </c>
      <c r="F2629" t="s">
        <v>307</v>
      </c>
      <c r="G2629" t="s">
        <v>307</v>
      </c>
      <c r="H2629" t="s">
        <v>307</v>
      </c>
      <c r="I2629" t="s">
        <v>307</v>
      </c>
      <c r="J2629" t="s">
        <v>307</v>
      </c>
      <c r="K2629" t="s">
        <v>307</v>
      </c>
      <c r="L2629" t="s">
        <v>307</v>
      </c>
      <c r="M2629" t="s">
        <v>307</v>
      </c>
      <c r="N2629" t="s">
        <v>307</v>
      </c>
      <c r="O2629" t="s">
        <v>307</v>
      </c>
      <c r="P2629" t="s">
        <v>307</v>
      </c>
      <c r="Q2629" t="s">
        <v>307</v>
      </c>
      <c r="R2629" t="s">
        <v>307</v>
      </c>
      <c r="S2629" t="s">
        <v>307</v>
      </c>
      <c r="T2629" t="s">
        <v>307</v>
      </c>
      <c r="U2629" t="s">
        <v>307</v>
      </c>
      <c r="V2629" t="s">
        <v>307</v>
      </c>
      <c r="W2629" t="s">
        <v>307</v>
      </c>
      <c r="X2629" t="s">
        <v>307</v>
      </c>
      <c r="Y2629" t="s">
        <v>307</v>
      </c>
      <c r="Z2629" t="s">
        <v>307</v>
      </c>
      <c r="AA2629" t="s">
        <v>307</v>
      </c>
      <c r="AB2629" t="s">
        <v>307</v>
      </c>
      <c r="AC2629" t="s">
        <v>307</v>
      </c>
      <c r="AD2629" t="s">
        <v>307</v>
      </c>
      <c r="AE2629" t="s">
        <v>307</v>
      </c>
      <c r="AF2629" t="s">
        <v>307</v>
      </c>
      <c r="AG2629" t="s">
        <v>307</v>
      </c>
      <c r="AH2629" t="s">
        <v>307</v>
      </c>
      <c r="AI2629" t="s">
        <v>307</v>
      </c>
      <c r="AJ2629" t="s">
        <v>307</v>
      </c>
      <c r="AK2629" t="s">
        <v>307</v>
      </c>
      <c r="AL2629" t="s">
        <v>307</v>
      </c>
      <c r="AM2629" t="s">
        <v>307</v>
      </c>
      <c r="AN2629" t="s">
        <v>307</v>
      </c>
      <c r="AO2629" t="s">
        <v>307</v>
      </c>
      <c r="AP2629" t="s">
        <v>307</v>
      </c>
    </row>
    <row r="2630" spans="1:42" x14ac:dyDescent="0.25">
      <c r="A2630">
        <v>352</v>
      </c>
      <c r="B2630" t="s">
        <v>195</v>
      </c>
      <c r="C2630" t="s">
        <v>46</v>
      </c>
      <c r="D2630" t="s">
        <v>65</v>
      </c>
      <c r="E2630" t="s">
        <v>307</v>
      </c>
      <c r="F2630" t="s">
        <v>307</v>
      </c>
      <c r="G2630" t="s">
        <v>307</v>
      </c>
      <c r="H2630" t="s">
        <v>307</v>
      </c>
      <c r="I2630" t="s">
        <v>307</v>
      </c>
      <c r="J2630" t="s">
        <v>307</v>
      </c>
      <c r="K2630" t="s">
        <v>307</v>
      </c>
      <c r="L2630" t="s">
        <v>307</v>
      </c>
      <c r="M2630" t="s">
        <v>307</v>
      </c>
      <c r="N2630" t="s">
        <v>307</v>
      </c>
      <c r="O2630" t="s">
        <v>307</v>
      </c>
      <c r="P2630" t="s">
        <v>307</v>
      </c>
      <c r="Q2630" t="s">
        <v>307</v>
      </c>
      <c r="R2630" t="s">
        <v>307</v>
      </c>
      <c r="S2630" t="s">
        <v>307</v>
      </c>
      <c r="T2630" t="s">
        <v>307</v>
      </c>
      <c r="U2630" t="s">
        <v>307</v>
      </c>
      <c r="V2630" t="s">
        <v>307</v>
      </c>
      <c r="W2630" t="s">
        <v>307</v>
      </c>
      <c r="X2630" t="s">
        <v>307</v>
      </c>
      <c r="Y2630" t="s">
        <v>307</v>
      </c>
      <c r="Z2630" t="s">
        <v>307</v>
      </c>
    </row>
    <row r="2631" spans="1:42" x14ac:dyDescent="0.25">
      <c r="A2631">
        <v>352</v>
      </c>
      <c r="B2631" t="s">
        <v>195</v>
      </c>
      <c r="C2631" t="s">
        <v>46</v>
      </c>
      <c r="D2631" t="s">
        <v>66</v>
      </c>
      <c r="E2631" t="s">
        <v>307</v>
      </c>
      <c r="F2631" t="s">
        <v>307</v>
      </c>
      <c r="G2631" t="s">
        <v>307</v>
      </c>
      <c r="H2631" t="s">
        <v>307</v>
      </c>
      <c r="I2631" t="s">
        <v>307</v>
      </c>
      <c r="J2631" t="s">
        <v>307</v>
      </c>
      <c r="K2631" t="s">
        <v>307</v>
      </c>
      <c r="L2631" t="s">
        <v>307</v>
      </c>
      <c r="M2631" t="s">
        <v>307</v>
      </c>
      <c r="N2631" t="s">
        <v>307</v>
      </c>
      <c r="O2631" t="s">
        <v>307</v>
      </c>
      <c r="P2631" t="s">
        <v>307</v>
      </c>
      <c r="Q2631" t="s">
        <v>307</v>
      </c>
      <c r="R2631" t="s">
        <v>307</v>
      </c>
      <c r="S2631" t="s">
        <v>307</v>
      </c>
      <c r="T2631" t="s">
        <v>307</v>
      </c>
      <c r="U2631" t="s">
        <v>307</v>
      </c>
      <c r="V2631" t="s">
        <v>307</v>
      </c>
      <c r="W2631" t="s">
        <v>307</v>
      </c>
      <c r="X2631" t="s">
        <v>307</v>
      </c>
      <c r="Y2631" t="s">
        <v>307</v>
      </c>
      <c r="Z2631" t="s">
        <v>307</v>
      </c>
    </row>
    <row r="2632" spans="1:42" x14ac:dyDescent="0.25">
      <c r="A2632">
        <v>352</v>
      </c>
      <c r="B2632" t="s">
        <v>195</v>
      </c>
      <c r="C2632" t="s">
        <v>46</v>
      </c>
      <c r="D2632" t="s">
        <v>67</v>
      </c>
      <c r="E2632" t="s">
        <v>307</v>
      </c>
      <c r="F2632" t="s">
        <v>307</v>
      </c>
      <c r="G2632" t="s">
        <v>307</v>
      </c>
      <c r="H2632" t="s">
        <v>307</v>
      </c>
      <c r="I2632" t="s">
        <v>307</v>
      </c>
      <c r="J2632" t="s">
        <v>307</v>
      </c>
      <c r="K2632" t="s">
        <v>307</v>
      </c>
      <c r="L2632" t="s">
        <v>307</v>
      </c>
      <c r="M2632" t="s">
        <v>307</v>
      </c>
      <c r="N2632" t="s">
        <v>307</v>
      </c>
      <c r="O2632" t="s">
        <v>307</v>
      </c>
      <c r="P2632" t="s">
        <v>307</v>
      </c>
      <c r="Q2632" t="s">
        <v>307</v>
      </c>
      <c r="R2632" t="s">
        <v>307</v>
      </c>
      <c r="S2632" t="s">
        <v>307</v>
      </c>
      <c r="T2632" t="s">
        <v>307</v>
      </c>
      <c r="U2632" t="s">
        <v>307</v>
      </c>
      <c r="V2632" t="s">
        <v>307</v>
      </c>
      <c r="W2632" t="s">
        <v>307</v>
      </c>
      <c r="X2632" t="s">
        <v>307</v>
      </c>
      <c r="Y2632" t="s">
        <v>307</v>
      </c>
      <c r="Z2632" t="s">
        <v>307</v>
      </c>
    </row>
    <row r="2633" spans="1:42" x14ac:dyDescent="0.25">
      <c r="A2633">
        <v>352</v>
      </c>
      <c r="B2633" t="s">
        <v>195</v>
      </c>
      <c r="C2633" t="s">
        <v>46</v>
      </c>
      <c r="D2633" t="s">
        <v>68</v>
      </c>
      <c r="E2633" t="s">
        <v>307</v>
      </c>
      <c r="F2633" t="s">
        <v>307</v>
      </c>
      <c r="G2633" t="s">
        <v>307</v>
      </c>
      <c r="H2633" t="s">
        <v>307</v>
      </c>
      <c r="I2633" t="s">
        <v>307</v>
      </c>
      <c r="J2633" t="s">
        <v>307</v>
      </c>
      <c r="K2633" t="s">
        <v>307</v>
      </c>
      <c r="L2633" t="s">
        <v>307</v>
      </c>
      <c r="M2633" t="s">
        <v>307</v>
      </c>
      <c r="N2633" t="s">
        <v>307</v>
      </c>
      <c r="O2633" t="s">
        <v>307</v>
      </c>
      <c r="P2633" t="s">
        <v>307</v>
      </c>
      <c r="Q2633" t="s">
        <v>307</v>
      </c>
      <c r="R2633" t="s">
        <v>307</v>
      </c>
      <c r="S2633" t="s">
        <v>307</v>
      </c>
      <c r="T2633" t="s">
        <v>307</v>
      </c>
      <c r="U2633" t="s">
        <v>307</v>
      </c>
      <c r="V2633" t="s">
        <v>307</v>
      </c>
      <c r="W2633" t="s">
        <v>307</v>
      </c>
      <c r="X2633" t="s">
        <v>307</v>
      </c>
      <c r="Y2633" t="s">
        <v>307</v>
      </c>
      <c r="Z2633" t="s">
        <v>307</v>
      </c>
    </row>
    <row r="2634" spans="1:42" x14ac:dyDescent="0.25">
      <c r="A2634">
        <v>352</v>
      </c>
      <c r="B2634" t="s">
        <v>195</v>
      </c>
      <c r="C2634" t="s">
        <v>46</v>
      </c>
      <c r="D2634" t="s">
        <v>69</v>
      </c>
      <c r="E2634" t="s">
        <v>307</v>
      </c>
      <c r="F2634" t="s">
        <v>307</v>
      </c>
      <c r="G2634" t="s">
        <v>307</v>
      </c>
      <c r="H2634" t="s">
        <v>307</v>
      </c>
      <c r="I2634" t="s">
        <v>307</v>
      </c>
      <c r="J2634" t="s">
        <v>307</v>
      </c>
      <c r="K2634" t="s">
        <v>307</v>
      </c>
      <c r="L2634" t="s">
        <v>307</v>
      </c>
      <c r="M2634" t="s">
        <v>307</v>
      </c>
      <c r="N2634" t="s">
        <v>307</v>
      </c>
      <c r="O2634" t="s">
        <v>307</v>
      </c>
      <c r="P2634" t="s">
        <v>307</v>
      </c>
      <c r="Q2634" t="s">
        <v>307</v>
      </c>
      <c r="R2634" t="s">
        <v>307</v>
      </c>
      <c r="S2634" t="s">
        <v>307</v>
      </c>
      <c r="T2634" t="s">
        <v>307</v>
      </c>
      <c r="U2634" t="s">
        <v>307</v>
      </c>
      <c r="V2634" t="s">
        <v>307</v>
      </c>
      <c r="W2634" t="s">
        <v>307</v>
      </c>
      <c r="X2634" t="s">
        <v>307</v>
      </c>
      <c r="Y2634" t="s">
        <v>307</v>
      </c>
      <c r="Z2634" t="s">
        <v>307</v>
      </c>
    </row>
    <row r="2635" spans="1:42" x14ac:dyDescent="0.25">
      <c r="A2635">
        <v>352</v>
      </c>
      <c r="B2635" t="s">
        <v>195</v>
      </c>
      <c r="C2635" t="s">
        <v>46</v>
      </c>
      <c r="D2635" t="s">
        <v>70</v>
      </c>
      <c r="E2635" t="s">
        <v>307</v>
      </c>
      <c r="F2635" t="s">
        <v>307</v>
      </c>
      <c r="G2635" t="s">
        <v>307</v>
      </c>
      <c r="H2635" t="s">
        <v>307</v>
      </c>
      <c r="I2635" t="s">
        <v>307</v>
      </c>
      <c r="J2635" t="s">
        <v>307</v>
      </c>
      <c r="K2635" t="s">
        <v>307</v>
      </c>
      <c r="L2635" t="s">
        <v>307</v>
      </c>
      <c r="M2635" t="s">
        <v>307</v>
      </c>
      <c r="N2635" t="s">
        <v>307</v>
      </c>
      <c r="O2635" t="s">
        <v>307</v>
      </c>
      <c r="P2635" t="s">
        <v>307</v>
      </c>
      <c r="Q2635" t="s">
        <v>307</v>
      </c>
      <c r="R2635" t="s">
        <v>307</v>
      </c>
      <c r="S2635" t="s">
        <v>307</v>
      </c>
      <c r="T2635" t="s">
        <v>307</v>
      </c>
      <c r="U2635" t="s">
        <v>307</v>
      </c>
      <c r="V2635" t="s">
        <v>307</v>
      </c>
      <c r="W2635" t="s">
        <v>307</v>
      </c>
      <c r="X2635" t="s">
        <v>307</v>
      </c>
      <c r="Y2635" t="s">
        <v>307</v>
      </c>
      <c r="Z2635" t="s">
        <v>307</v>
      </c>
    </row>
    <row r="2636" spans="1:42" x14ac:dyDescent="0.25">
      <c r="A2636">
        <v>352</v>
      </c>
      <c r="B2636" t="s">
        <v>195</v>
      </c>
      <c r="C2636" t="s">
        <v>46</v>
      </c>
      <c r="D2636" t="s">
        <v>71</v>
      </c>
      <c r="E2636" t="s">
        <v>307</v>
      </c>
      <c r="F2636" t="s">
        <v>307</v>
      </c>
      <c r="G2636" t="s">
        <v>307</v>
      </c>
      <c r="H2636" t="s">
        <v>307</v>
      </c>
      <c r="I2636" t="s">
        <v>307</v>
      </c>
      <c r="J2636" t="s">
        <v>307</v>
      </c>
      <c r="K2636" t="s">
        <v>307</v>
      </c>
      <c r="L2636" t="s">
        <v>307</v>
      </c>
      <c r="M2636" t="s">
        <v>307</v>
      </c>
      <c r="N2636" t="s">
        <v>307</v>
      </c>
      <c r="O2636" t="s">
        <v>307</v>
      </c>
      <c r="P2636" t="s">
        <v>307</v>
      </c>
      <c r="Q2636" t="s">
        <v>307</v>
      </c>
      <c r="R2636" t="s">
        <v>307</v>
      </c>
      <c r="S2636" t="s">
        <v>307</v>
      </c>
      <c r="T2636" t="s">
        <v>307</v>
      </c>
      <c r="U2636" t="s">
        <v>307</v>
      </c>
      <c r="V2636" t="s">
        <v>307</v>
      </c>
      <c r="W2636" t="s">
        <v>307</v>
      </c>
      <c r="X2636" t="s">
        <v>307</v>
      </c>
      <c r="Y2636" t="s">
        <v>307</v>
      </c>
      <c r="Z2636" t="s">
        <v>307</v>
      </c>
    </row>
    <row r="2637" spans="1:42" x14ac:dyDescent="0.25">
      <c r="A2637">
        <v>352</v>
      </c>
      <c r="B2637" t="s">
        <v>195</v>
      </c>
      <c r="C2637" t="s">
        <v>46</v>
      </c>
      <c r="D2637" t="s">
        <v>72</v>
      </c>
      <c r="E2637" t="s">
        <v>307</v>
      </c>
      <c r="F2637" t="s">
        <v>307</v>
      </c>
      <c r="G2637" t="s">
        <v>307</v>
      </c>
      <c r="H2637" t="s">
        <v>307</v>
      </c>
      <c r="I2637" t="s">
        <v>307</v>
      </c>
      <c r="J2637" t="s">
        <v>307</v>
      </c>
      <c r="K2637" t="s">
        <v>307</v>
      </c>
      <c r="L2637" t="s">
        <v>307</v>
      </c>
      <c r="M2637" t="s">
        <v>307</v>
      </c>
      <c r="N2637" t="s">
        <v>307</v>
      </c>
      <c r="O2637" t="s">
        <v>307</v>
      </c>
      <c r="P2637" t="s">
        <v>307</v>
      </c>
      <c r="Q2637" t="s">
        <v>307</v>
      </c>
      <c r="R2637" t="s">
        <v>307</v>
      </c>
      <c r="S2637" t="s">
        <v>307</v>
      </c>
      <c r="T2637" t="s">
        <v>307</v>
      </c>
      <c r="U2637" t="s">
        <v>307</v>
      </c>
      <c r="V2637" t="s">
        <v>307</v>
      </c>
      <c r="W2637" t="s">
        <v>307</v>
      </c>
      <c r="X2637" t="s">
        <v>307</v>
      </c>
      <c r="Y2637" t="s">
        <v>307</v>
      </c>
      <c r="Z2637" t="s">
        <v>307</v>
      </c>
    </row>
    <row r="2638" spans="1:42" x14ac:dyDescent="0.25">
      <c r="A2638">
        <v>352</v>
      </c>
      <c r="B2638" t="s">
        <v>195</v>
      </c>
      <c r="C2638" t="s">
        <v>46</v>
      </c>
      <c r="D2638" t="s">
        <v>47</v>
      </c>
      <c r="E2638" t="s">
        <v>307</v>
      </c>
      <c r="F2638" t="s">
        <v>307</v>
      </c>
      <c r="G2638" t="s">
        <v>307</v>
      </c>
      <c r="H2638" t="s">
        <v>307</v>
      </c>
      <c r="I2638" t="s">
        <v>307</v>
      </c>
      <c r="J2638" t="s">
        <v>307</v>
      </c>
      <c r="K2638" t="s">
        <v>307</v>
      </c>
      <c r="L2638" t="s">
        <v>307</v>
      </c>
      <c r="M2638" t="s">
        <v>307</v>
      </c>
      <c r="N2638" t="s">
        <v>307</v>
      </c>
      <c r="O2638" t="s">
        <v>307</v>
      </c>
      <c r="P2638" t="s">
        <v>307</v>
      </c>
      <c r="Q2638" t="s">
        <v>307</v>
      </c>
      <c r="R2638" t="s">
        <v>307</v>
      </c>
      <c r="S2638" t="s">
        <v>307</v>
      </c>
      <c r="T2638" t="s">
        <v>307</v>
      </c>
      <c r="U2638" t="s">
        <v>307</v>
      </c>
      <c r="V2638" t="s">
        <v>307</v>
      </c>
      <c r="W2638" t="s">
        <v>307</v>
      </c>
      <c r="X2638" t="s">
        <v>307</v>
      </c>
      <c r="Y2638" t="s">
        <v>307</v>
      </c>
      <c r="Z2638" t="s">
        <v>307</v>
      </c>
    </row>
    <row r="2639" spans="1:42" x14ac:dyDescent="0.25">
      <c r="A2639">
        <v>352</v>
      </c>
      <c r="B2639" t="s">
        <v>195</v>
      </c>
      <c r="C2639" t="s">
        <v>46</v>
      </c>
      <c r="D2639" t="s">
        <v>48</v>
      </c>
      <c r="E2639" t="s">
        <v>307</v>
      </c>
      <c r="F2639" t="s">
        <v>307</v>
      </c>
      <c r="G2639" t="s">
        <v>307</v>
      </c>
      <c r="H2639" t="s">
        <v>307</v>
      </c>
      <c r="I2639" t="s">
        <v>307</v>
      </c>
      <c r="J2639" t="s">
        <v>307</v>
      </c>
      <c r="K2639" t="s">
        <v>307</v>
      </c>
      <c r="L2639" t="s">
        <v>307</v>
      </c>
      <c r="M2639" t="s">
        <v>307</v>
      </c>
      <c r="N2639" t="s">
        <v>307</v>
      </c>
      <c r="O2639" t="s">
        <v>307</v>
      </c>
      <c r="P2639" t="s">
        <v>307</v>
      </c>
      <c r="Q2639" t="s">
        <v>307</v>
      </c>
      <c r="R2639" t="s">
        <v>307</v>
      </c>
      <c r="S2639" t="s">
        <v>307</v>
      </c>
      <c r="T2639" t="s">
        <v>307</v>
      </c>
      <c r="U2639" t="s">
        <v>307</v>
      </c>
      <c r="V2639" t="s">
        <v>307</v>
      </c>
      <c r="W2639" t="s">
        <v>307</v>
      </c>
      <c r="X2639" t="s">
        <v>307</v>
      </c>
      <c r="Y2639" t="s">
        <v>307</v>
      </c>
      <c r="Z2639" t="s">
        <v>307</v>
      </c>
    </row>
    <row r="2640" spans="1:42" x14ac:dyDescent="0.25">
      <c r="A2640">
        <v>352</v>
      </c>
      <c r="B2640" t="s">
        <v>195</v>
      </c>
      <c r="C2640" t="s">
        <v>46</v>
      </c>
      <c r="D2640" t="s">
        <v>49</v>
      </c>
      <c r="E2640" t="s">
        <v>307</v>
      </c>
      <c r="F2640" t="s">
        <v>307</v>
      </c>
      <c r="G2640" t="s">
        <v>307</v>
      </c>
      <c r="H2640" t="s">
        <v>307</v>
      </c>
      <c r="I2640" t="s">
        <v>307</v>
      </c>
      <c r="J2640" t="s">
        <v>307</v>
      </c>
      <c r="K2640" t="s">
        <v>307</v>
      </c>
      <c r="L2640" t="s">
        <v>307</v>
      </c>
      <c r="M2640" t="s">
        <v>307</v>
      </c>
      <c r="N2640" t="s">
        <v>307</v>
      </c>
      <c r="O2640" t="s">
        <v>307</v>
      </c>
      <c r="P2640" t="s">
        <v>307</v>
      </c>
      <c r="Q2640" t="s">
        <v>307</v>
      </c>
      <c r="R2640" t="s">
        <v>307</v>
      </c>
      <c r="S2640" t="s">
        <v>307</v>
      </c>
      <c r="T2640" t="s">
        <v>307</v>
      </c>
      <c r="U2640" t="s">
        <v>307</v>
      </c>
      <c r="V2640" t="s">
        <v>307</v>
      </c>
      <c r="W2640" t="s">
        <v>307</v>
      </c>
      <c r="X2640" t="s">
        <v>307</v>
      </c>
      <c r="Y2640" t="s">
        <v>307</v>
      </c>
      <c r="Z2640" t="s">
        <v>307</v>
      </c>
    </row>
    <row r="2641" spans="1:45" x14ac:dyDescent="0.25">
      <c r="A2641">
        <v>352</v>
      </c>
      <c r="B2641" t="s">
        <v>195</v>
      </c>
      <c r="C2641" t="s">
        <v>41</v>
      </c>
      <c r="D2641" t="s">
        <v>48</v>
      </c>
      <c r="E2641" t="s">
        <v>307</v>
      </c>
      <c r="F2641" t="s">
        <v>307</v>
      </c>
      <c r="G2641" t="s">
        <v>307</v>
      </c>
      <c r="H2641" t="s">
        <v>307</v>
      </c>
      <c r="I2641" t="s">
        <v>307</v>
      </c>
      <c r="J2641" t="s">
        <v>307</v>
      </c>
      <c r="K2641" t="s">
        <v>307</v>
      </c>
      <c r="L2641" t="s">
        <v>307</v>
      </c>
      <c r="M2641" t="s">
        <v>307</v>
      </c>
      <c r="N2641" t="s">
        <v>307</v>
      </c>
      <c r="O2641" t="s">
        <v>307</v>
      </c>
      <c r="P2641" t="s">
        <v>307</v>
      </c>
      <c r="Q2641" t="s">
        <v>307</v>
      </c>
      <c r="R2641" t="s">
        <v>307</v>
      </c>
      <c r="S2641" t="s">
        <v>307</v>
      </c>
      <c r="T2641" t="s">
        <v>307</v>
      </c>
      <c r="U2641" t="s">
        <v>307</v>
      </c>
      <c r="V2641" t="s">
        <v>307</v>
      </c>
      <c r="W2641" t="s">
        <v>307</v>
      </c>
      <c r="X2641" t="s">
        <v>307</v>
      </c>
      <c r="Y2641" t="s">
        <v>307</v>
      </c>
      <c r="Z2641" t="s">
        <v>307</v>
      </c>
    </row>
    <row r="2642" spans="1:45" x14ac:dyDescent="0.25">
      <c r="A2642">
        <v>352</v>
      </c>
      <c r="B2642" t="s">
        <v>195</v>
      </c>
      <c r="C2642" t="s">
        <v>38</v>
      </c>
      <c r="D2642" t="s">
        <v>47</v>
      </c>
      <c r="E2642" t="s">
        <v>307</v>
      </c>
      <c r="F2642" t="s">
        <v>307</v>
      </c>
      <c r="G2642" t="s">
        <v>307</v>
      </c>
      <c r="H2642" t="s">
        <v>307</v>
      </c>
      <c r="I2642" t="s">
        <v>307</v>
      </c>
      <c r="J2642" t="s">
        <v>307</v>
      </c>
      <c r="K2642" t="s">
        <v>307</v>
      </c>
      <c r="L2642" t="s">
        <v>307</v>
      </c>
      <c r="M2642" t="s">
        <v>307</v>
      </c>
      <c r="N2642" t="s">
        <v>307</v>
      </c>
      <c r="O2642" t="s">
        <v>307</v>
      </c>
      <c r="P2642" t="s">
        <v>307</v>
      </c>
      <c r="Q2642" t="s">
        <v>307</v>
      </c>
      <c r="R2642" t="s">
        <v>307</v>
      </c>
      <c r="S2642" t="s">
        <v>307</v>
      </c>
      <c r="T2642" t="s">
        <v>307</v>
      </c>
      <c r="U2642" t="s">
        <v>307</v>
      </c>
      <c r="V2642" t="s">
        <v>307</v>
      </c>
      <c r="W2642" t="s">
        <v>307</v>
      </c>
      <c r="X2642" t="s">
        <v>307</v>
      </c>
      <c r="Y2642" t="s">
        <v>307</v>
      </c>
      <c r="Z2642" t="s">
        <v>307</v>
      </c>
      <c r="AA2642" t="s">
        <v>307</v>
      </c>
      <c r="AB2642" t="s">
        <v>307</v>
      </c>
      <c r="AC2642" t="s">
        <v>307</v>
      </c>
      <c r="AD2642" t="s">
        <v>307</v>
      </c>
      <c r="AE2642" t="s">
        <v>307</v>
      </c>
      <c r="AF2642" t="s">
        <v>307</v>
      </c>
      <c r="AG2642" t="s">
        <v>307</v>
      </c>
      <c r="AH2642" t="s">
        <v>307</v>
      </c>
      <c r="AI2642" t="s">
        <v>307</v>
      </c>
      <c r="AJ2642" t="s">
        <v>307</v>
      </c>
      <c r="AK2642" t="s">
        <v>307</v>
      </c>
      <c r="AL2642" t="s">
        <v>307</v>
      </c>
      <c r="AM2642" t="s">
        <v>307</v>
      </c>
      <c r="AN2642" t="s">
        <v>307</v>
      </c>
      <c r="AO2642" t="s">
        <v>307</v>
      </c>
      <c r="AP2642" t="s">
        <v>307</v>
      </c>
      <c r="AQ2642" t="s">
        <v>307</v>
      </c>
      <c r="AR2642" t="s">
        <v>307</v>
      </c>
      <c r="AS2642" t="s">
        <v>307</v>
      </c>
    </row>
    <row r="2643" spans="1:45" x14ac:dyDescent="0.25">
      <c r="A2643">
        <v>352</v>
      </c>
      <c r="B2643" t="s">
        <v>195</v>
      </c>
      <c r="C2643" t="s">
        <v>38</v>
      </c>
      <c r="D2643" t="s">
        <v>48</v>
      </c>
      <c r="E2643" t="s">
        <v>307</v>
      </c>
      <c r="F2643" t="s">
        <v>307</v>
      </c>
      <c r="G2643" t="s">
        <v>307</v>
      </c>
      <c r="H2643" t="s">
        <v>307</v>
      </c>
      <c r="I2643" t="s">
        <v>307</v>
      </c>
      <c r="J2643" t="s">
        <v>307</v>
      </c>
      <c r="K2643" t="s">
        <v>307</v>
      </c>
      <c r="L2643" t="s">
        <v>307</v>
      </c>
      <c r="M2643" t="s">
        <v>307</v>
      </c>
      <c r="N2643" t="s">
        <v>307</v>
      </c>
      <c r="O2643" t="s">
        <v>307</v>
      </c>
      <c r="P2643" t="s">
        <v>307</v>
      </c>
      <c r="Q2643" t="s">
        <v>307</v>
      </c>
      <c r="R2643" t="s">
        <v>307</v>
      </c>
      <c r="S2643" t="s">
        <v>307</v>
      </c>
      <c r="T2643" t="s">
        <v>307</v>
      </c>
      <c r="U2643" t="s">
        <v>307</v>
      </c>
      <c r="V2643" t="s">
        <v>307</v>
      </c>
      <c r="W2643" t="s">
        <v>307</v>
      </c>
      <c r="X2643" t="s">
        <v>307</v>
      </c>
      <c r="Y2643" t="s">
        <v>307</v>
      </c>
      <c r="Z2643" t="s">
        <v>307</v>
      </c>
      <c r="AA2643" t="s">
        <v>307</v>
      </c>
      <c r="AB2643" t="s">
        <v>307</v>
      </c>
      <c r="AC2643" t="s">
        <v>307</v>
      </c>
      <c r="AD2643" t="s">
        <v>307</v>
      </c>
      <c r="AE2643" t="s">
        <v>307</v>
      </c>
      <c r="AF2643" t="s">
        <v>307</v>
      </c>
      <c r="AG2643" t="s">
        <v>307</v>
      </c>
      <c r="AH2643" t="s">
        <v>307</v>
      </c>
      <c r="AI2643" t="s">
        <v>307</v>
      </c>
      <c r="AJ2643" t="s">
        <v>307</v>
      </c>
      <c r="AK2643" t="s">
        <v>307</v>
      </c>
      <c r="AL2643" t="s">
        <v>307</v>
      </c>
      <c r="AM2643" t="s">
        <v>307</v>
      </c>
      <c r="AN2643" t="s">
        <v>307</v>
      </c>
      <c r="AO2643" t="s">
        <v>307</v>
      </c>
      <c r="AP2643" t="s">
        <v>307</v>
      </c>
      <c r="AQ2643" t="s">
        <v>307</v>
      </c>
      <c r="AR2643" t="s">
        <v>307</v>
      </c>
      <c r="AS2643" t="s">
        <v>307</v>
      </c>
    </row>
    <row r="2644" spans="1:45" x14ac:dyDescent="0.25">
      <c r="A2644">
        <v>352</v>
      </c>
      <c r="B2644" t="s">
        <v>195</v>
      </c>
      <c r="C2644" t="s">
        <v>38</v>
      </c>
      <c r="D2644" t="s">
        <v>49</v>
      </c>
      <c r="E2644" t="s">
        <v>307</v>
      </c>
      <c r="F2644" t="s">
        <v>307</v>
      </c>
      <c r="G2644" t="s">
        <v>307</v>
      </c>
      <c r="H2644" t="s">
        <v>307</v>
      </c>
      <c r="I2644" t="s">
        <v>307</v>
      </c>
      <c r="J2644" t="s">
        <v>307</v>
      </c>
      <c r="K2644" t="s">
        <v>307</v>
      </c>
      <c r="L2644" t="s">
        <v>307</v>
      </c>
      <c r="M2644" t="s">
        <v>307</v>
      </c>
      <c r="N2644" t="s">
        <v>307</v>
      </c>
      <c r="O2644" t="s">
        <v>307</v>
      </c>
      <c r="P2644" t="s">
        <v>307</v>
      </c>
      <c r="Q2644" t="s">
        <v>307</v>
      </c>
      <c r="R2644" t="s">
        <v>307</v>
      </c>
      <c r="S2644" t="s">
        <v>307</v>
      </c>
      <c r="T2644" t="s">
        <v>307</v>
      </c>
      <c r="U2644" t="s">
        <v>307</v>
      </c>
      <c r="V2644" t="s">
        <v>307</v>
      </c>
      <c r="W2644" t="s">
        <v>307</v>
      </c>
      <c r="X2644" t="s">
        <v>307</v>
      </c>
      <c r="Y2644" t="s">
        <v>307</v>
      </c>
      <c r="Z2644" t="s">
        <v>307</v>
      </c>
      <c r="AA2644" t="s">
        <v>307</v>
      </c>
      <c r="AB2644" t="s">
        <v>307</v>
      </c>
      <c r="AC2644" t="s">
        <v>307</v>
      </c>
      <c r="AD2644" t="s">
        <v>307</v>
      </c>
      <c r="AE2644" t="s">
        <v>307</v>
      </c>
      <c r="AF2644" t="s">
        <v>307</v>
      </c>
      <c r="AG2644" t="s">
        <v>307</v>
      </c>
      <c r="AH2644" t="s">
        <v>307</v>
      </c>
      <c r="AI2644" t="s">
        <v>307</v>
      </c>
      <c r="AJ2644" t="s">
        <v>307</v>
      </c>
      <c r="AK2644" t="s">
        <v>307</v>
      </c>
      <c r="AL2644" t="s">
        <v>307</v>
      </c>
      <c r="AM2644" t="s">
        <v>307</v>
      </c>
      <c r="AN2644" t="s">
        <v>307</v>
      </c>
      <c r="AO2644" t="s">
        <v>307</v>
      </c>
      <c r="AP2644" t="s">
        <v>307</v>
      </c>
      <c r="AQ2644" t="s">
        <v>307</v>
      </c>
      <c r="AR2644" t="s">
        <v>307</v>
      </c>
      <c r="AS2644" t="s">
        <v>307</v>
      </c>
    </row>
    <row r="2645" spans="1:45" x14ac:dyDescent="0.25">
      <c r="A2645">
        <v>353</v>
      </c>
      <c r="B2645" t="s">
        <v>196</v>
      </c>
      <c r="C2645" t="s">
        <v>36</v>
      </c>
      <c r="D2645" t="s">
        <v>47</v>
      </c>
      <c r="E2645" t="s">
        <v>307</v>
      </c>
      <c r="F2645" t="s">
        <v>307</v>
      </c>
      <c r="G2645" t="s">
        <v>307</v>
      </c>
      <c r="H2645" t="s">
        <v>307</v>
      </c>
      <c r="I2645" t="s">
        <v>307</v>
      </c>
      <c r="J2645" t="s">
        <v>307</v>
      </c>
      <c r="K2645" t="s">
        <v>307</v>
      </c>
      <c r="L2645" t="s">
        <v>307</v>
      </c>
      <c r="M2645" t="s">
        <v>307</v>
      </c>
      <c r="N2645" t="s">
        <v>307</v>
      </c>
      <c r="O2645" t="s">
        <v>307</v>
      </c>
      <c r="P2645" t="s">
        <v>307</v>
      </c>
      <c r="Q2645" t="s">
        <v>307</v>
      </c>
      <c r="R2645" t="s">
        <v>307</v>
      </c>
      <c r="S2645" t="s">
        <v>307</v>
      </c>
      <c r="T2645" t="s">
        <v>307</v>
      </c>
      <c r="U2645" t="s">
        <v>307</v>
      </c>
      <c r="V2645" t="s">
        <v>307</v>
      </c>
      <c r="W2645" t="s">
        <v>307</v>
      </c>
      <c r="X2645" t="s">
        <v>307</v>
      </c>
      <c r="Y2645" t="s">
        <v>307</v>
      </c>
      <c r="Z2645" t="s">
        <v>307</v>
      </c>
      <c r="AA2645" t="s">
        <v>307</v>
      </c>
      <c r="AB2645" t="s">
        <v>307</v>
      </c>
      <c r="AC2645" t="s">
        <v>307</v>
      </c>
      <c r="AD2645" t="s">
        <v>307</v>
      </c>
      <c r="AE2645" t="s">
        <v>307</v>
      </c>
      <c r="AF2645" t="s">
        <v>307</v>
      </c>
      <c r="AG2645" t="s">
        <v>307</v>
      </c>
      <c r="AH2645" t="s">
        <v>307</v>
      </c>
      <c r="AI2645" t="s">
        <v>307</v>
      </c>
      <c r="AJ2645" t="s">
        <v>307</v>
      </c>
      <c r="AK2645" t="s">
        <v>307</v>
      </c>
      <c r="AL2645" t="s">
        <v>307</v>
      </c>
      <c r="AM2645" t="s">
        <v>307</v>
      </c>
      <c r="AN2645" t="s">
        <v>307</v>
      </c>
      <c r="AO2645" t="s">
        <v>307</v>
      </c>
      <c r="AP2645" t="s">
        <v>307</v>
      </c>
      <c r="AQ2645" t="s">
        <v>307</v>
      </c>
      <c r="AR2645" t="s">
        <v>307</v>
      </c>
      <c r="AS2645" t="s">
        <v>307</v>
      </c>
    </row>
    <row r="2646" spans="1:45" x14ac:dyDescent="0.25">
      <c r="A2646">
        <v>353</v>
      </c>
      <c r="B2646" t="s">
        <v>196</v>
      </c>
      <c r="C2646" t="s">
        <v>36</v>
      </c>
      <c r="D2646" t="s">
        <v>48</v>
      </c>
      <c r="E2646" t="s">
        <v>307</v>
      </c>
      <c r="F2646" t="s">
        <v>307</v>
      </c>
      <c r="G2646" t="s">
        <v>307</v>
      </c>
      <c r="H2646" t="s">
        <v>307</v>
      </c>
      <c r="I2646" t="s">
        <v>307</v>
      </c>
      <c r="J2646" t="s">
        <v>307</v>
      </c>
      <c r="K2646" t="s">
        <v>307</v>
      </c>
      <c r="L2646" t="s">
        <v>307</v>
      </c>
      <c r="M2646" t="s">
        <v>307</v>
      </c>
      <c r="N2646" t="s">
        <v>307</v>
      </c>
      <c r="O2646" t="s">
        <v>307</v>
      </c>
      <c r="P2646" t="s">
        <v>307</v>
      </c>
      <c r="Q2646" t="s">
        <v>307</v>
      </c>
      <c r="R2646" t="s">
        <v>307</v>
      </c>
      <c r="S2646" t="s">
        <v>307</v>
      </c>
      <c r="T2646" t="s">
        <v>307</v>
      </c>
      <c r="U2646" t="s">
        <v>307</v>
      </c>
      <c r="V2646" t="s">
        <v>307</v>
      </c>
      <c r="W2646" t="s">
        <v>307</v>
      </c>
      <c r="X2646" t="s">
        <v>307</v>
      </c>
      <c r="Y2646" t="s">
        <v>307</v>
      </c>
      <c r="Z2646" t="s">
        <v>307</v>
      </c>
      <c r="AA2646" t="s">
        <v>307</v>
      </c>
      <c r="AB2646" t="s">
        <v>307</v>
      </c>
      <c r="AC2646" t="s">
        <v>307</v>
      </c>
      <c r="AD2646" t="s">
        <v>307</v>
      </c>
      <c r="AE2646" t="s">
        <v>307</v>
      </c>
      <c r="AF2646" t="s">
        <v>307</v>
      </c>
      <c r="AG2646" t="s">
        <v>307</v>
      </c>
      <c r="AH2646" t="s">
        <v>307</v>
      </c>
      <c r="AI2646" t="s">
        <v>307</v>
      </c>
      <c r="AJ2646" t="s">
        <v>307</v>
      </c>
      <c r="AK2646" t="s">
        <v>307</v>
      </c>
      <c r="AL2646" t="s">
        <v>307</v>
      </c>
      <c r="AM2646" t="s">
        <v>307</v>
      </c>
      <c r="AN2646" t="s">
        <v>307</v>
      </c>
      <c r="AO2646" t="s">
        <v>307</v>
      </c>
      <c r="AP2646" t="s">
        <v>307</v>
      </c>
      <c r="AQ2646" t="s">
        <v>307</v>
      </c>
      <c r="AR2646" t="s">
        <v>307</v>
      </c>
      <c r="AS2646" t="s">
        <v>307</v>
      </c>
    </row>
    <row r="2647" spans="1:45" x14ac:dyDescent="0.25">
      <c r="A2647">
        <v>353</v>
      </c>
      <c r="B2647" t="s">
        <v>196</v>
      </c>
      <c r="C2647" t="s">
        <v>36</v>
      </c>
      <c r="D2647" t="s">
        <v>49</v>
      </c>
      <c r="E2647" t="s">
        <v>307</v>
      </c>
      <c r="F2647" t="s">
        <v>307</v>
      </c>
      <c r="G2647" t="s">
        <v>307</v>
      </c>
      <c r="H2647" t="s">
        <v>307</v>
      </c>
      <c r="I2647" t="s">
        <v>307</v>
      </c>
      <c r="J2647" t="s">
        <v>307</v>
      </c>
      <c r="K2647" t="s">
        <v>307</v>
      </c>
      <c r="L2647" t="s">
        <v>307</v>
      </c>
      <c r="M2647" t="s">
        <v>307</v>
      </c>
      <c r="N2647" t="s">
        <v>307</v>
      </c>
      <c r="O2647" t="s">
        <v>307</v>
      </c>
      <c r="P2647" t="s">
        <v>307</v>
      </c>
      <c r="Q2647" t="s">
        <v>307</v>
      </c>
      <c r="R2647" t="s">
        <v>307</v>
      </c>
      <c r="S2647" t="s">
        <v>307</v>
      </c>
      <c r="T2647" t="s">
        <v>307</v>
      </c>
      <c r="U2647" t="s">
        <v>307</v>
      </c>
      <c r="V2647" t="s">
        <v>307</v>
      </c>
      <c r="W2647" t="s">
        <v>307</v>
      </c>
      <c r="X2647" t="s">
        <v>307</v>
      </c>
      <c r="Y2647" t="s">
        <v>307</v>
      </c>
      <c r="Z2647" t="s">
        <v>307</v>
      </c>
      <c r="AA2647" t="s">
        <v>307</v>
      </c>
      <c r="AB2647" t="s">
        <v>307</v>
      </c>
      <c r="AC2647" t="s">
        <v>307</v>
      </c>
      <c r="AD2647" t="s">
        <v>307</v>
      </c>
      <c r="AE2647" t="s">
        <v>307</v>
      </c>
      <c r="AF2647" t="s">
        <v>307</v>
      </c>
      <c r="AG2647" t="s">
        <v>307</v>
      </c>
      <c r="AH2647" t="s">
        <v>307</v>
      </c>
      <c r="AI2647" t="s">
        <v>307</v>
      </c>
      <c r="AJ2647" t="s">
        <v>307</v>
      </c>
      <c r="AK2647" t="s">
        <v>307</v>
      </c>
      <c r="AL2647" t="s">
        <v>307</v>
      </c>
      <c r="AM2647" t="s">
        <v>307</v>
      </c>
      <c r="AN2647" t="s">
        <v>307</v>
      </c>
      <c r="AO2647" t="s">
        <v>307</v>
      </c>
      <c r="AP2647" t="s">
        <v>307</v>
      </c>
      <c r="AQ2647" t="s">
        <v>307</v>
      </c>
      <c r="AR2647" t="s">
        <v>307</v>
      </c>
      <c r="AS2647" t="s">
        <v>307</v>
      </c>
    </row>
    <row r="2648" spans="1:45" x14ac:dyDescent="0.25">
      <c r="A2648">
        <v>353</v>
      </c>
      <c r="B2648" t="s">
        <v>196</v>
      </c>
      <c r="C2648" t="s">
        <v>37</v>
      </c>
      <c r="D2648" t="s">
        <v>47</v>
      </c>
      <c r="E2648" t="s">
        <v>307</v>
      </c>
      <c r="F2648" t="s">
        <v>307</v>
      </c>
      <c r="G2648" t="s">
        <v>307</v>
      </c>
      <c r="H2648" t="s">
        <v>307</v>
      </c>
      <c r="I2648" t="s">
        <v>307</v>
      </c>
      <c r="J2648" t="s">
        <v>307</v>
      </c>
      <c r="K2648" t="s">
        <v>307</v>
      </c>
      <c r="L2648" t="s">
        <v>307</v>
      </c>
      <c r="M2648" t="s">
        <v>307</v>
      </c>
      <c r="N2648" t="s">
        <v>307</v>
      </c>
      <c r="O2648" t="s">
        <v>307</v>
      </c>
      <c r="P2648" t="s">
        <v>307</v>
      </c>
      <c r="Q2648" t="s">
        <v>307</v>
      </c>
      <c r="R2648" t="s">
        <v>307</v>
      </c>
      <c r="S2648" t="s">
        <v>307</v>
      </c>
      <c r="T2648" t="s">
        <v>307</v>
      </c>
      <c r="U2648" t="s">
        <v>307</v>
      </c>
      <c r="V2648" t="s">
        <v>307</v>
      </c>
      <c r="W2648" t="s">
        <v>307</v>
      </c>
      <c r="X2648" t="s">
        <v>307</v>
      </c>
      <c r="Y2648" t="s">
        <v>307</v>
      </c>
      <c r="Z2648" t="s">
        <v>307</v>
      </c>
      <c r="AA2648" t="s">
        <v>307</v>
      </c>
      <c r="AB2648" t="s">
        <v>307</v>
      </c>
      <c r="AC2648" t="s">
        <v>307</v>
      </c>
      <c r="AD2648" t="s">
        <v>307</v>
      </c>
      <c r="AE2648" t="s">
        <v>307</v>
      </c>
      <c r="AF2648" t="s">
        <v>307</v>
      </c>
      <c r="AG2648" t="s">
        <v>307</v>
      </c>
      <c r="AH2648" t="s">
        <v>307</v>
      </c>
      <c r="AI2648" t="s">
        <v>307</v>
      </c>
      <c r="AJ2648" t="s">
        <v>307</v>
      </c>
      <c r="AK2648" t="s">
        <v>307</v>
      </c>
      <c r="AL2648" t="s">
        <v>307</v>
      </c>
      <c r="AM2648" t="s">
        <v>307</v>
      </c>
      <c r="AN2648" t="s">
        <v>307</v>
      </c>
      <c r="AO2648" t="s">
        <v>307</v>
      </c>
      <c r="AP2648" t="s">
        <v>307</v>
      </c>
      <c r="AQ2648" t="s">
        <v>307</v>
      </c>
      <c r="AR2648" t="s">
        <v>307</v>
      </c>
      <c r="AS2648" t="s">
        <v>307</v>
      </c>
    </row>
    <row r="2649" spans="1:45" x14ac:dyDescent="0.25">
      <c r="A2649">
        <v>353</v>
      </c>
      <c r="B2649" t="s">
        <v>196</v>
      </c>
      <c r="C2649" t="s">
        <v>37</v>
      </c>
      <c r="D2649" t="s">
        <v>48</v>
      </c>
      <c r="E2649" t="s">
        <v>307</v>
      </c>
      <c r="F2649" t="s">
        <v>307</v>
      </c>
      <c r="G2649" t="s">
        <v>307</v>
      </c>
      <c r="H2649" t="s">
        <v>307</v>
      </c>
      <c r="I2649" t="s">
        <v>307</v>
      </c>
      <c r="J2649" t="s">
        <v>307</v>
      </c>
      <c r="K2649" t="s">
        <v>307</v>
      </c>
      <c r="L2649" t="s">
        <v>307</v>
      </c>
      <c r="M2649" t="s">
        <v>307</v>
      </c>
      <c r="N2649" t="s">
        <v>307</v>
      </c>
      <c r="O2649" t="s">
        <v>307</v>
      </c>
      <c r="P2649" t="s">
        <v>307</v>
      </c>
      <c r="Q2649" t="s">
        <v>307</v>
      </c>
      <c r="R2649" t="s">
        <v>307</v>
      </c>
      <c r="S2649" t="s">
        <v>307</v>
      </c>
      <c r="T2649" t="s">
        <v>307</v>
      </c>
      <c r="U2649" t="s">
        <v>307</v>
      </c>
      <c r="V2649" t="s">
        <v>307</v>
      </c>
      <c r="W2649" t="s">
        <v>307</v>
      </c>
      <c r="X2649" t="s">
        <v>307</v>
      </c>
      <c r="Y2649" t="s">
        <v>307</v>
      </c>
      <c r="Z2649" t="s">
        <v>307</v>
      </c>
      <c r="AA2649" t="s">
        <v>307</v>
      </c>
      <c r="AB2649" t="s">
        <v>307</v>
      </c>
      <c r="AC2649" t="s">
        <v>307</v>
      </c>
      <c r="AD2649" t="s">
        <v>307</v>
      </c>
      <c r="AE2649" t="s">
        <v>307</v>
      </c>
      <c r="AF2649" t="s">
        <v>307</v>
      </c>
      <c r="AG2649" t="s">
        <v>307</v>
      </c>
      <c r="AH2649" t="s">
        <v>307</v>
      </c>
      <c r="AI2649" t="s">
        <v>307</v>
      </c>
      <c r="AJ2649" t="s">
        <v>307</v>
      </c>
      <c r="AK2649" t="s">
        <v>307</v>
      </c>
      <c r="AL2649" t="s">
        <v>307</v>
      </c>
      <c r="AM2649" t="s">
        <v>307</v>
      </c>
      <c r="AN2649" t="s">
        <v>307</v>
      </c>
      <c r="AO2649" t="s">
        <v>307</v>
      </c>
      <c r="AP2649" t="s">
        <v>307</v>
      </c>
      <c r="AQ2649" t="s">
        <v>307</v>
      </c>
      <c r="AR2649" t="s">
        <v>307</v>
      </c>
      <c r="AS2649" t="s">
        <v>307</v>
      </c>
    </row>
    <row r="2650" spans="1:45" x14ac:dyDescent="0.25">
      <c r="A2650">
        <v>353</v>
      </c>
      <c r="B2650" t="s">
        <v>196</v>
      </c>
      <c r="C2650" t="s">
        <v>37</v>
      </c>
      <c r="D2650" t="s">
        <v>49</v>
      </c>
      <c r="E2650" t="s">
        <v>307</v>
      </c>
      <c r="F2650" t="s">
        <v>307</v>
      </c>
      <c r="G2650" t="s">
        <v>307</v>
      </c>
      <c r="H2650" t="s">
        <v>307</v>
      </c>
      <c r="I2650" t="s">
        <v>307</v>
      </c>
      <c r="J2650" t="s">
        <v>307</v>
      </c>
      <c r="K2650" t="s">
        <v>307</v>
      </c>
      <c r="L2650" t="s">
        <v>307</v>
      </c>
      <c r="M2650" t="s">
        <v>307</v>
      </c>
      <c r="N2650" t="s">
        <v>307</v>
      </c>
      <c r="O2650" t="s">
        <v>307</v>
      </c>
      <c r="P2650" t="s">
        <v>307</v>
      </c>
      <c r="Q2650" t="s">
        <v>307</v>
      </c>
      <c r="R2650" t="s">
        <v>307</v>
      </c>
      <c r="S2650" t="s">
        <v>307</v>
      </c>
      <c r="T2650" t="s">
        <v>307</v>
      </c>
      <c r="U2650" t="s">
        <v>307</v>
      </c>
      <c r="V2650" t="s">
        <v>307</v>
      </c>
      <c r="W2650" t="s">
        <v>307</v>
      </c>
      <c r="X2650" t="s">
        <v>307</v>
      </c>
      <c r="Y2650" t="s">
        <v>307</v>
      </c>
      <c r="Z2650" t="s">
        <v>307</v>
      </c>
      <c r="AA2650" t="s">
        <v>307</v>
      </c>
      <c r="AB2650" t="s">
        <v>307</v>
      </c>
      <c r="AC2650" t="s">
        <v>307</v>
      </c>
      <c r="AD2650" t="s">
        <v>307</v>
      </c>
      <c r="AE2650" t="s">
        <v>307</v>
      </c>
      <c r="AF2650" t="s">
        <v>307</v>
      </c>
      <c r="AG2650" t="s">
        <v>307</v>
      </c>
      <c r="AH2650" t="s">
        <v>307</v>
      </c>
      <c r="AI2650" t="s">
        <v>307</v>
      </c>
      <c r="AJ2650" t="s">
        <v>307</v>
      </c>
      <c r="AK2650" t="s">
        <v>307</v>
      </c>
      <c r="AL2650" t="s">
        <v>307</v>
      </c>
      <c r="AM2650" t="s">
        <v>307</v>
      </c>
      <c r="AN2650" t="s">
        <v>307</v>
      </c>
      <c r="AO2650" t="s">
        <v>307</v>
      </c>
      <c r="AP2650" t="s">
        <v>307</v>
      </c>
      <c r="AQ2650" t="s">
        <v>307</v>
      </c>
      <c r="AR2650" t="s">
        <v>307</v>
      </c>
      <c r="AS2650" t="s">
        <v>307</v>
      </c>
    </row>
    <row r="2651" spans="1:45" x14ac:dyDescent="0.25">
      <c r="A2651">
        <v>353</v>
      </c>
      <c r="B2651" t="s">
        <v>196</v>
      </c>
      <c r="C2651" t="s">
        <v>40</v>
      </c>
      <c r="D2651" t="s">
        <v>52</v>
      </c>
      <c r="E2651" t="s">
        <v>307</v>
      </c>
      <c r="F2651" t="s">
        <v>307</v>
      </c>
      <c r="G2651" t="s">
        <v>307</v>
      </c>
      <c r="H2651" t="s">
        <v>307</v>
      </c>
      <c r="I2651" t="s">
        <v>307</v>
      </c>
      <c r="J2651" t="s">
        <v>307</v>
      </c>
      <c r="K2651" t="s">
        <v>307</v>
      </c>
      <c r="L2651" t="s">
        <v>307</v>
      </c>
      <c r="M2651" t="s">
        <v>307</v>
      </c>
      <c r="N2651" t="s">
        <v>307</v>
      </c>
      <c r="O2651" t="s">
        <v>307</v>
      </c>
      <c r="P2651" t="s">
        <v>307</v>
      </c>
      <c r="Q2651" t="s">
        <v>307</v>
      </c>
      <c r="R2651" t="s">
        <v>307</v>
      </c>
      <c r="S2651" t="s">
        <v>307</v>
      </c>
      <c r="T2651" t="s">
        <v>307</v>
      </c>
      <c r="U2651" t="s">
        <v>307</v>
      </c>
      <c r="V2651" t="s">
        <v>307</v>
      </c>
      <c r="W2651" t="s">
        <v>307</v>
      </c>
      <c r="X2651" t="s">
        <v>307</v>
      </c>
      <c r="Y2651" t="s">
        <v>307</v>
      </c>
      <c r="Z2651" t="s">
        <v>307</v>
      </c>
    </row>
    <row r="2652" spans="1:45" x14ac:dyDescent="0.25">
      <c r="A2652">
        <v>353</v>
      </c>
      <c r="B2652" t="s">
        <v>196</v>
      </c>
      <c r="C2652" t="s">
        <v>40</v>
      </c>
      <c r="D2652" t="s">
        <v>53</v>
      </c>
      <c r="E2652" t="s">
        <v>307</v>
      </c>
      <c r="F2652" t="s">
        <v>307</v>
      </c>
      <c r="G2652" t="s">
        <v>307</v>
      </c>
      <c r="H2652" t="s">
        <v>307</v>
      </c>
      <c r="I2652" t="s">
        <v>307</v>
      </c>
      <c r="J2652" t="s">
        <v>307</v>
      </c>
      <c r="K2652" t="s">
        <v>307</v>
      </c>
      <c r="L2652" t="s">
        <v>307</v>
      </c>
      <c r="M2652" t="s">
        <v>307</v>
      </c>
      <c r="N2652" t="s">
        <v>307</v>
      </c>
      <c r="O2652" t="s">
        <v>307</v>
      </c>
      <c r="P2652" t="s">
        <v>307</v>
      </c>
      <c r="Q2652" t="s">
        <v>307</v>
      </c>
      <c r="R2652" t="s">
        <v>307</v>
      </c>
      <c r="S2652" t="s">
        <v>307</v>
      </c>
      <c r="T2652" t="s">
        <v>307</v>
      </c>
      <c r="U2652" t="s">
        <v>307</v>
      </c>
      <c r="V2652" t="s">
        <v>307</v>
      </c>
      <c r="W2652" t="s">
        <v>307</v>
      </c>
      <c r="X2652" t="s">
        <v>307</v>
      </c>
      <c r="Y2652" t="s">
        <v>307</v>
      </c>
      <c r="Z2652" t="s">
        <v>307</v>
      </c>
    </row>
    <row r="2653" spans="1:45" x14ac:dyDescent="0.25">
      <c r="A2653">
        <v>353</v>
      </c>
      <c r="B2653" t="s">
        <v>196</v>
      </c>
      <c r="C2653" t="s">
        <v>39</v>
      </c>
      <c r="D2653" t="s">
        <v>50</v>
      </c>
      <c r="E2653" t="s">
        <v>307</v>
      </c>
      <c r="F2653" t="s">
        <v>307</v>
      </c>
      <c r="G2653" t="s">
        <v>307</v>
      </c>
      <c r="H2653" t="s">
        <v>307</v>
      </c>
      <c r="I2653" t="s">
        <v>307</v>
      </c>
      <c r="J2653" t="s">
        <v>307</v>
      </c>
      <c r="K2653" t="s">
        <v>307</v>
      </c>
      <c r="L2653" t="s">
        <v>307</v>
      </c>
      <c r="M2653" t="s">
        <v>307</v>
      </c>
      <c r="N2653" t="s">
        <v>307</v>
      </c>
      <c r="O2653" t="s">
        <v>307</v>
      </c>
      <c r="P2653" t="s">
        <v>307</v>
      </c>
      <c r="Q2653" t="s">
        <v>307</v>
      </c>
      <c r="R2653" t="s">
        <v>307</v>
      </c>
      <c r="S2653" t="s">
        <v>307</v>
      </c>
      <c r="T2653" t="s">
        <v>307</v>
      </c>
      <c r="U2653" t="s">
        <v>307</v>
      </c>
      <c r="V2653" t="s">
        <v>307</v>
      </c>
      <c r="W2653" t="s">
        <v>307</v>
      </c>
      <c r="X2653" t="s">
        <v>307</v>
      </c>
      <c r="Y2653" t="s">
        <v>307</v>
      </c>
      <c r="Z2653" t="s">
        <v>307</v>
      </c>
      <c r="AA2653" t="s">
        <v>307</v>
      </c>
      <c r="AB2653" t="s">
        <v>307</v>
      </c>
      <c r="AC2653" t="s">
        <v>307</v>
      </c>
      <c r="AD2653" t="s">
        <v>307</v>
      </c>
      <c r="AE2653" t="s">
        <v>307</v>
      </c>
      <c r="AF2653" t="s">
        <v>307</v>
      </c>
      <c r="AG2653" t="s">
        <v>307</v>
      </c>
      <c r="AH2653" t="s">
        <v>307</v>
      </c>
      <c r="AI2653" t="s">
        <v>307</v>
      </c>
      <c r="AJ2653" t="s">
        <v>307</v>
      </c>
      <c r="AK2653" t="s">
        <v>307</v>
      </c>
      <c r="AL2653" t="s">
        <v>307</v>
      </c>
      <c r="AM2653" t="s">
        <v>307</v>
      </c>
      <c r="AN2653" t="s">
        <v>307</v>
      </c>
      <c r="AO2653" t="s">
        <v>307</v>
      </c>
      <c r="AP2653" t="s">
        <v>307</v>
      </c>
    </row>
    <row r="2654" spans="1:45" x14ac:dyDescent="0.25">
      <c r="A2654">
        <v>353</v>
      </c>
      <c r="B2654" t="s">
        <v>196</v>
      </c>
      <c r="C2654" t="s">
        <v>39</v>
      </c>
      <c r="D2654" t="s">
        <v>48</v>
      </c>
      <c r="E2654" t="s">
        <v>307</v>
      </c>
      <c r="F2654" t="s">
        <v>307</v>
      </c>
      <c r="G2654" t="s">
        <v>307</v>
      </c>
      <c r="H2654" t="s">
        <v>307</v>
      </c>
      <c r="I2654" t="s">
        <v>307</v>
      </c>
      <c r="J2654" t="s">
        <v>307</v>
      </c>
      <c r="K2654" t="s">
        <v>307</v>
      </c>
      <c r="L2654" t="s">
        <v>307</v>
      </c>
      <c r="M2654" t="s">
        <v>307</v>
      </c>
      <c r="N2654" t="s">
        <v>307</v>
      </c>
      <c r="O2654" t="s">
        <v>307</v>
      </c>
      <c r="P2654" t="s">
        <v>307</v>
      </c>
      <c r="Q2654" t="s">
        <v>307</v>
      </c>
      <c r="R2654" t="s">
        <v>307</v>
      </c>
      <c r="S2654" t="s">
        <v>307</v>
      </c>
      <c r="T2654" t="s">
        <v>307</v>
      </c>
      <c r="U2654" t="s">
        <v>307</v>
      </c>
      <c r="V2654" t="s">
        <v>307</v>
      </c>
      <c r="W2654" t="s">
        <v>307</v>
      </c>
      <c r="X2654" t="s">
        <v>307</v>
      </c>
      <c r="Y2654" t="s">
        <v>307</v>
      </c>
      <c r="Z2654" t="s">
        <v>307</v>
      </c>
      <c r="AA2654" t="s">
        <v>307</v>
      </c>
      <c r="AB2654" t="s">
        <v>307</v>
      </c>
      <c r="AC2654" t="s">
        <v>307</v>
      </c>
      <c r="AD2654" t="s">
        <v>307</v>
      </c>
      <c r="AE2654" t="s">
        <v>307</v>
      </c>
      <c r="AF2654" t="s">
        <v>307</v>
      </c>
      <c r="AG2654" t="s">
        <v>307</v>
      </c>
      <c r="AH2654" t="s">
        <v>307</v>
      </c>
      <c r="AI2654" t="s">
        <v>307</v>
      </c>
      <c r="AJ2654" t="s">
        <v>307</v>
      </c>
      <c r="AK2654" t="s">
        <v>307</v>
      </c>
      <c r="AL2654" t="s">
        <v>307</v>
      </c>
      <c r="AM2654" t="s">
        <v>307</v>
      </c>
      <c r="AN2654" t="s">
        <v>307</v>
      </c>
      <c r="AO2654" t="s">
        <v>307</v>
      </c>
      <c r="AP2654" t="s">
        <v>307</v>
      </c>
    </row>
    <row r="2655" spans="1:45" x14ac:dyDescent="0.25">
      <c r="A2655">
        <v>353</v>
      </c>
      <c r="B2655" t="s">
        <v>196</v>
      </c>
      <c r="C2655" t="s">
        <v>39</v>
      </c>
      <c r="D2655" t="s">
        <v>51</v>
      </c>
      <c r="E2655" t="s">
        <v>307</v>
      </c>
      <c r="F2655" t="s">
        <v>307</v>
      </c>
      <c r="G2655" t="s">
        <v>307</v>
      </c>
      <c r="H2655" t="s">
        <v>307</v>
      </c>
      <c r="I2655" t="s">
        <v>307</v>
      </c>
      <c r="J2655" t="s">
        <v>307</v>
      </c>
      <c r="K2655" t="s">
        <v>307</v>
      </c>
      <c r="L2655" t="s">
        <v>307</v>
      </c>
      <c r="M2655" t="s">
        <v>307</v>
      </c>
      <c r="N2655" t="s">
        <v>307</v>
      </c>
      <c r="O2655" t="s">
        <v>307</v>
      </c>
      <c r="P2655" t="s">
        <v>307</v>
      </c>
      <c r="Q2655" t="s">
        <v>307</v>
      </c>
      <c r="R2655" t="s">
        <v>307</v>
      </c>
      <c r="S2655" t="s">
        <v>307</v>
      </c>
      <c r="T2655" t="s">
        <v>307</v>
      </c>
      <c r="U2655" t="s">
        <v>307</v>
      </c>
      <c r="V2655" t="s">
        <v>307</v>
      </c>
      <c r="W2655" t="s">
        <v>307</v>
      </c>
      <c r="X2655" t="s">
        <v>307</v>
      </c>
      <c r="Y2655" t="s">
        <v>307</v>
      </c>
      <c r="Z2655" t="s">
        <v>307</v>
      </c>
      <c r="AA2655" t="s">
        <v>307</v>
      </c>
      <c r="AB2655" t="s">
        <v>307</v>
      </c>
      <c r="AC2655" t="s">
        <v>307</v>
      </c>
      <c r="AD2655" t="s">
        <v>307</v>
      </c>
      <c r="AE2655" t="s">
        <v>307</v>
      </c>
      <c r="AF2655" t="s">
        <v>307</v>
      </c>
      <c r="AG2655" t="s">
        <v>307</v>
      </c>
      <c r="AH2655" t="s">
        <v>307</v>
      </c>
      <c r="AI2655" t="s">
        <v>307</v>
      </c>
      <c r="AJ2655" t="s">
        <v>307</v>
      </c>
      <c r="AK2655" t="s">
        <v>307</v>
      </c>
      <c r="AL2655" t="s">
        <v>307</v>
      </c>
      <c r="AM2655" t="s">
        <v>307</v>
      </c>
      <c r="AN2655" t="s">
        <v>307</v>
      </c>
      <c r="AO2655" t="s">
        <v>307</v>
      </c>
      <c r="AP2655" t="s">
        <v>307</v>
      </c>
    </row>
    <row r="2656" spans="1:45" x14ac:dyDescent="0.25">
      <c r="A2656">
        <v>353</v>
      </c>
      <c r="B2656" t="s">
        <v>196</v>
      </c>
      <c r="C2656" t="s">
        <v>46</v>
      </c>
      <c r="D2656" t="s">
        <v>65</v>
      </c>
      <c r="E2656" t="s">
        <v>307</v>
      </c>
      <c r="F2656" t="s">
        <v>307</v>
      </c>
      <c r="G2656" t="s">
        <v>307</v>
      </c>
      <c r="H2656" t="s">
        <v>307</v>
      </c>
      <c r="I2656" t="s">
        <v>307</v>
      </c>
      <c r="J2656" t="s">
        <v>307</v>
      </c>
      <c r="K2656" t="s">
        <v>307</v>
      </c>
      <c r="L2656" t="s">
        <v>307</v>
      </c>
      <c r="M2656" t="s">
        <v>307</v>
      </c>
      <c r="N2656" t="s">
        <v>307</v>
      </c>
      <c r="O2656" t="s">
        <v>307</v>
      </c>
      <c r="P2656" t="s">
        <v>307</v>
      </c>
      <c r="Q2656" t="s">
        <v>307</v>
      </c>
      <c r="R2656" t="s">
        <v>307</v>
      </c>
      <c r="S2656" t="s">
        <v>307</v>
      </c>
      <c r="T2656" t="s">
        <v>307</v>
      </c>
      <c r="U2656" t="s">
        <v>307</v>
      </c>
      <c r="V2656" t="s">
        <v>307</v>
      </c>
      <c r="W2656" t="s">
        <v>307</v>
      </c>
      <c r="X2656" t="s">
        <v>307</v>
      </c>
      <c r="Y2656" t="s">
        <v>307</v>
      </c>
      <c r="Z2656" t="s">
        <v>307</v>
      </c>
    </row>
    <row r="2657" spans="1:45" x14ac:dyDescent="0.25">
      <c r="A2657">
        <v>353</v>
      </c>
      <c r="B2657" t="s">
        <v>196</v>
      </c>
      <c r="C2657" t="s">
        <v>46</v>
      </c>
      <c r="D2657" t="s">
        <v>66</v>
      </c>
      <c r="E2657" t="s">
        <v>307</v>
      </c>
      <c r="F2657" t="s">
        <v>307</v>
      </c>
      <c r="G2657" t="s">
        <v>307</v>
      </c>
      <c r="H2657" t="s">
        <v>307</v>
      </c>
      <c r="I2657" t="s">
        <v>307</v>
      </c>
      <c r="J2657" t="s">
        <v>307</v>
      </c>
      <c r="K2657" t="s">
        <v>307</v>
      </c>
      <c r="L2657" t="s">
        <v>307</v>
      </c>
      <c r="M2657" t="s">
        <v>307</v>
      </c>
      <c r="N2657" t="s">
        <v>307</v>
      </c>
      <c r="O2657" t="s">
        <v>307</v>
      </c>
      <c r="P2657" t="s">
        <v>307</v>
      </c>
      <c r="Q2657" t="s">
        <v>307</v>
      </c>
      <c r="R2657" t="s">
        <v>307</v>
      </c>
      <c r="S2657" t="s">
        <v>307</v>
      </c>
      <c r="T2657" t="s">
        <v>307</v>
      </c>
      <c r="U2657" t="s">
        <v>307</v>
      </c>
      <c r="V2657" t="s">
        <v>307</v>
      </c>
      <c r="W2657" t="s">
        <v>307</v>
      </c>
      <c r="X2657" t="s">
        <v>307</v>
      </c>
      <c r="Y2657" t="s">
        <v>307</v>
      </c>
      <c r="Z2657" t="s">
        <v>307</v>
      </c>
    </row>
    <row r="2658" spans="1:45" x14ac:dyDescent="0.25">
      <c r="A2658">
        <v>353</v>
      </c>
      <c r="B2658" t="s">
        <v>196</v>
      </c>
      <c r="C2658" t="s">
        <v>46</v>
      </c>
      <c r="D2658" t="s">
        <v>67</v>
      </c>
      <c r="E2658" t="s">
        <v>307</v>
      </c>
      <c r="F2658" t="s">
        <v>307</v>
      </c>
      <c r="G2658" t="s">
        <v>307</v>
      </c>
      <c r="H2658" t="s">
        <v>307</v>
      </c>
      <c r="I2658" t="s">
        <v>307</v>
      </c>
      <c r="J2658" t="s">
        <v>307</v>
      </c>
      <c r="K2658" t="s">
        <v>307</v>
      </c>
      <c r="L2658" t="s">
        <v>307</v>
      </c>
      <c r="M2658" t="s">
        <v>307</v>
      </c>
      <c r="N2658" t="s">
        <v>307</v>
      </c>
      <c r="O2658" t="s">
        <v>307</v>
      </c>
      <c r="P2658" t="s">
        <v>307</v>
      </c>
      <c r="Q2658" t="s">
        <v>307</v>
      </c>
      <c r="R2658" t="s">
        <v>307</v>
      </c>
      <c r="S2658" t="s">
        <v>307</v>
      </c>
      <c r="T2658" t="s">
        <v>307</v>
      </c>
      <c r="U2658" t="s">
        <v>307</v>
      </c>
      <c r="V2658" t="s">
        <v>307</v>
      </c>
      <c r="W2658" t="s">
        <v>307</v>
      </c>
      <c r="X2658" t="s">
        <v>307</v>
      </c>
      <c r="Y2658" t="s">
        <v>307</v>
      </c>
      <c r="Z2658" t="s">
        <v>307</v>
      </c>
    </row>
    <row r="2659" spans="1:45" x14ac:dyDescent="0.25">
      <c r="A2659">
        <v>353</v>
      </c>
      <c r="B2659" t="s">
        <v>196</v>
      </c>
      <c r="C2659" t="s">
        <v>46</v>
      </c>
      <c r="D2659" t="s">
        <v>68</v>
      </c>
      <c r="E2659" t="s">
        <v>307</v>
      </c>
      <c r="F2659" t="s">
        <v>307</v>
      </c>
      <c r="G2659" t="s">
        <v>307</v>
      </c>
      <c r="H2659" t="s">
        <v>307</v>
      </c>
      <c r="I2659" t="s">
        <v>307</v>
      </c>
      <c r="J2659" t="s">
        <v>307</v>
      </c>
      <c r="K2659" t="s">
        <v>307</v>
      </c>
      <c r="L2659" t="s">
        <v>307</v>
      </c>
      <c r="M2659" t="s">
        <v>307</v>
      </c>
      <c r="N2659" t="s">
        <v>307</v>
      </c>
      <c r="O2659" t="s">
        <v>307</v>
      </c>
      <c r="P2659" t="s">
        <v>307</v>
      </c>
      <c r="Q2659" t="s">
        <v>307</v>
      </c>
      <c r="R2659" t="s">
        <v>307</v>
      </c>
      <c r="S2659" t="s">
        <v>307</v>
      </c>
      <c r="T2659" t="s">
        <v>307</v>
      </c>
      <c r="U2659" t="s">
        <v>307</v>
      </c>
      <c r="V2659" t="s">
        <v>307</v>
      </c>
      <c r="W2659" t="s">
        <v>307</v>
      </c>
      <c r="X2659" t="s">
        <v>307</v>
      </c>
      <c r="Y2659" t="s">
        <v>307</v>
      </c>
      <c r="Z2659" t="s">
        <v>307</v>
      </c>
    </row>
    <row r="2660" spans="1:45" x14ac:dyDescent="0.25">
      <c r="A2660">
        <v>353</v>
      </c>
      <c r="B2660" t="s">
        <v>196</v>
      </c>
      <c r="C2660" t="s">
        <v>46</v>
      </c>
      <c r="D2660" t="s">
        <v>69</v>
      </c>
      <c r="E2660" t="s">
        <v>307</v>
      </c>
      <c r="F2660" t="s">
        <v>307</v>
      </c>
      <c r="G2660" t="s">
        <v>307</v>
      </c>
      <c r="H2660" t="s">
        <v>307</v>
      </c>
      <c r="I2660" t="s">
        <v>307</v>
      </c>
      <c r="J2660" t="s">
        <v>307</v>
      </c>
      <c r="K2660" t="s">
        <v>307</v>
      </c>
      <c r="L2660" t="s">
        <v>307</v>
      </c>
      <c r="M2660" t="s">
        <v>307</v>
      </c>
      <c r="N2660" t="s">
        <v>307</v>
      </c>
      <c r="O2660" t="s">
        <v>307</v>
      </c>
      <c r="P2660" t="s">
        <v>307</v>
      </c>
      <c r="Q2660" t="s">
        <v>307</v>
      </c>
      <c r="R2660" t="s">
        <v>307</v>
      </c>
      <c r="S2660" t="s">
        <v>307</v>
      </c>
      <c r="T2660" t="s">
        <v>307</v>
      </c>
      <c r="U2660" t="s">
        <v>307</v>
      </c>
      <c r="V2660" t="s">
        <v>307</v>
      </c>
      <c r="W2660" t="s">
        <v>307</v>
      </c>
      <c r="X2660" t="s">
        <v>307</v>
      </c>
      <c r="Y2660" t="s">
        <v>307</v>
      </c>
      <c r="Z2660" t="s">
        <v>307</v>
      </c>
    </row>
    <row r="2661" spans="1:45" x14ac:dyDescent="0.25">
      <c r="A2661">
        <v>353</v>
      </c>
      <c r="B2661" t="s">
        <v>196</v>
      </c>
      <c r="C2661" t="s">
        <v>46</v>
      </c>
      <c r="D2661" t="s">
        <v>70</v>
      </c>
      <c r="E2661" t="s">
        <v>307</v>
      </c>
      <c r="F2661" t="s">
        <v>307</v>
      </c>
      <c r="G2661" t="s">
        <v>307</v>
      </c>
      <c r="H2661" t="s">
        <v>307</v>
      </c>
      <c r="I2661" t="s">
        <v>307</v>
      </c>
      <c r="J2661" t="s">
        <v>307</v>
      </c>
      <c r="K2661" t="s">
        <v>307</v>
      </c>
      <c r="L2661" t="s">
        <v>307</v>
      </c>
      <c r="M2661" t="s">
        <v>307</v>
      </c>
      <c r="N2661" t="s">
        <v>307</v>
      </c>
      <c r="O2661" t="s">
        <v>307</v>
      </c>
      <c r="P2661" t="s">
        <v>307</v>
      </c>
      <c r="Q2661" t="s">
        <v>307</v>
      </c>
      <c r="R2661" t="s">
        <v>307</v>
      </c>
      <c r="S2661" t="s">
        <v>307</v>
      </c>
      <c r="T2661" t="s">
        <v>307</v>
      </c>
      <c r="U2661" t="s">
        <v>307</v>
      </c>
      <c r="V2661" t="s">
        <v>307</v>
      </c>
      <c r="W2661" t="s">
        <v>307</v>
      </c>
      <c r="X2661" t="s">
        <v>307</v>
      </c>
      <c r="Y2661" t="s">
        <v>307</v>
      </c>
      <c r="Z2661" t="s">
        <v>307</v>
      </c>
    </row>
    <row r="2662" spans="1:45" x14ac:dyDescent="0.25">
      <c r="A2662">
        <v>353</v>
      </c>
      <c r="B2662" t="s">
        <v>196</v>
      </c>
      <c r="C2662" t="s">
        <v>46</v>
      </c>
      <c r="D2662" t="s">
        <v>71</v>
      </c>
      <c r="E2662" t="s">
        <v>307</v>
      </c>
      <c r="F2662" t="s">
        <v>307</v>
      </c>
      <c r="G2662" t="s">
        <v>307</v>
      </c>
      <c r="H2662" t="s">
        <v>307</v>
      </c>
      <c r="I2662" t="s">
        <v>307</v>
      </c>
      <c r="J2662" t="s">
        <v>307</v>
      </c>
      <c r="K2662" t="s">
        <v>307</v>
      </c>
      <c r="L2662" t="s">
        <v>307</v>
      </c>
      <c r="M2662" t="s">
        <v>307</v>
      </c>
      <c r="N2662" t="s">
        <v>307</v>
      </c>
      <c r="O2662" t="s">
        <v>307</v>
      </c>
      <c r="P2662" t="s">
        <v>307</v>
      </c>
      <c r="Q2662" t="s">
        <v>307</v>
      </c>
      <c r="R2662" t="s">
        <v>307</v>
      </c>
      <c r="S2662" t="s">
        <v>307</v>
      </c>
      <c r="T2662" t="s">
        <v>307</v>
      </c>
      <c r="U2662" t="s">
        <v>307</v>
      </c>
      <c r="V2662" t="s">
        <v>307</v>
      </c>
      <c r="W2662" t="s">
        <v>307</v>
      </c>
      <c r="X2662" t="s">
        <v>307</v>
      </c>
      <c r="Y2662" t="s">
        <v>307</v>
      </c>
      <c r="Z2662" t="s">
        <v>307</v>
      </c>
    </row>
    <row r="2663" spans="1:45" x14ac:dyDescent="0.25">
      <c r="A2663">
        <v>353</v>
      </c>
      <c r="B2663" t="s">
        <v>196</v>
      </c>
      <c r="C2663" t="s">
        <v>46</v>
      </c>
      <c r="D2663" t="s">
        <v>72</v>
      </c>
      <c r="E2663" t="s">
        <v>307</v>
      </c>
      <c r="F2663" t="s">
        <v>307</v>
      </c>
      <c r="G2663" t="s">
        <v>307</v>
      </c>
      <c r="H2663" t="s">
        <v>307</v>
      </c>
      <c r="I2663" t="s">
        <v>307</v>
      </c>
      <c r="J2663" t="s">
        <v>307</v>
      </c>
      <c r="K2663" t="s">
        <v>307</v>
      </c>
      <c r="L2663" t="s">
        <v>307</v>
      </c>
      <c r="M2663" t="s">
        <v>307</v>
      </c>
      <c r="N2663" t="s">
        <v>307</v>
      </c>
      <c r="O2663" t="s">
        <v>307</v>
      </c>
      <c r="P2663" t="s">
        <v>307</v>
      </c>
      <c r="Q2663" t="s">
        <v>307</v>
      </c>
      <c r="R2663" t="s">
        <v>307</v>
      </c>
      <c r="S2663" t="s">
        <v>307</v>
      </c>
      <c r="T2663" t="s">
        <v>307</v>
      </c>
      <c r="U2663" t="s">
        <v>307</v>
      </c>
      <c r="V2663" t="s">
        <v>307</v>
      </c>
      <c r="W2663" t="s">
        <v>307</v>
      </c>
      <c r="X2663" t="s">
        <v>307</v>
      </c>
      <c r="Y2663" t="s">
        <v>307</v>
      </c>
      <c r="Z2663" t="s">
        <v>307</v>
      </c>
    </row>
    <row r="2664" spans="1:45" x14ac:dyDescent="0.25">
      <c r="A2664">
        <v>353</v>
      </c>
      <c r="B2664" t="s">
        <v>196</v>
      </c>
      <c r="C2664" t="s">
        <v>46</v>
      </c>
      <c r="D2664" t="s">
        <v>47</v>
      </c>
      <c r="E2664" t="s">
        <v>307</v>
      </c>
      <c r="F2664" t="s">
        <v>307</v>
      </c>
      <c r="G2664" t="s">
        <v>307</v>
      </c>
      <c r="H2664" t="s">
        <v>307</v>
      </c>
      <c r="I2664" t="s">
        <v>307</v>
      </c>
      <c r="J2664" t="s">
        <v>307</v>
      </c>
      <c r="K2664" t="s">
        <v>307</v>
      </c>
      <c r="L2664" t="s">
        <v>307</v>
      </c>
      <c r="M2664" t="s">
        <v>307</v>
      </c>
      <c r="N2664" t="s">
        <v>307</v>
      </c>
      <c r="O2664" t="s">
        <v>307</v>
      </c>
      <c r="P2664" t="s">
        <v>307</v>
      </c>
      <c r="Q2664" t="s">
        <v>307</v>
      </c>
      <c r="R2664" t="s">
        <v>307</v>
      </c>
      <c r="S2664" t="s">
        <v>307</v>
      </c>
      <c r="T2664" t="s">
        <v>307</v>
      </c>
      <c r="U2664" t="s">
        <v>307</v>
      </c>
      <c r="V2664" t="s">
        <v>307</v>
      </c>
      <c r="W2664" t="s">
        <v>307</v>
      </c>
      <c r="X2664" t="s">
        <v>307</v>
      </c>
      <c r="Y2664" t="s">
        <v>307</v>
      </c>
      <c r="Z2664" t="s">
        <v>307</v>
      </c>
    </row>
    <row r="2665" spans="1:45" x14ac:dyDescent="0.25">
      <c r="A2665">
        <v>353</v>
      </c>
      <c r="B2665" t="s">
        <v>196</v>
      </c>
      <c r="C2665" t="s">
        <v>46</v>
      </c>
      <c r="D2665" t="s">
        <v>48</v>
      </c>
      <c r="E2665" t="s">
        <v>307</v>
      </c>
      <c r="F2665" t="s">
        <v>307</v>
      </c>
      <c r="G2665" t="s">
        <v>307</v>
      </c>
      <c r="H2665" t="s">
        <v>307</v>
      </c>
      <c r="I2665" t="s">
        <v>307</v>
      </c>
      <c r="J2665" t="s">
        <v>307</v>
      </c>
      <c r="K2665" t="s">
        <v>307</v>
      </c>
      <c r="L2665" t="s">
        <v>307</v>
      </c>
      <c r="M2665" t="s">
        <v>307</v>
      </c>
      <c r="N2665" t="s">
        <v>307</v>
      </c>
      <c r="O2665" t="s">
        <v>307</v>
      </c>
      <c r="P2665" t="s">
        <v>307</v>
      </c>
      <c r="Q2665" t="s">
        <v>307</v>
      </c>
      <c r="R2665" t="s">
        <v>307</v>
      </c>
      <c r="S2665" t="s">
        <v>307</v>
      </c>
      <c r="T2665" t="s">
        <v>307</v>
      </c>
      <c r="U2665" t="s">
        <v>307</v>
      </c>
      <c r="V2665" t="s">
        <v>307</v>
      </c>
      <c r="W2665" t="s">
        <v>307</v>
      </c>
      <c r="X2665" t="s">
        <v>307</v>
      </c>
      <c r="Y2665" t="s">
        <v>307</v>
      </c>
      <c r="Z2665" t="s">
        <v>307</v>
      </c>
    </row>
    <row r="2666" spans="1:45" x14ac:dyDescent="0.25">
      <c r="A2666">
        <v>353</v>
      </c>
      <c r="B2666" t="s">
        <v>196</v>
      </c>
      <c r="C2666" t="s">
        <v>46</v>
      </c>
      <c r="D2666" t="s">
        <v>49</v>
      </c>
      <c r="E2666" t="s">
        <v>307</v>
      </c>
      <c r="F2666" t="s">
        <v>307</v>
      </c>
      <c r="G2666" t="s">
        <v>307</v>
      </c>
      <c r="H2666" t="s">
        <v>307</v>
      </c>
      <c r="I2666" t="s">
        <v>307</v>
      </c>
      <c r="J2666" t="s">
        <v>307</v>
      </c>
      <c r="K2666" t="s">
        <v>307</v>
      </c>
      <c r="L2666" t="s">
        <v>307</v>
      </c>
      <c r="M2666" t="s">
        <v>307</v>
      </c>
      <c r="N2666" t="s">
        <v>307</v>
      </c>
      <c r="O2666" t="s">
        <v>307</v>
      </c>
      <c r="P2666" t="s">
        <v>307</v>
      </c>
      <c r="Q2666" t="s">
        <v>307</v>
      </c>
      <c r="R2666" t="s">
        <v>307</v>
      </c>
      <c r="S2666" t="s">
        <v>307</v>
      </c>
      <c r="T2666" t="s">
        <v>307</v>
      </c>
      <c r="U2666" t="s">
        <v>307</v>
      </c>
      <c r="V2666" t="s">
        <v>307</v>
      </c>
      <c r="W2666" t="s">
        <v>307</v>
      </c>
      <c r="X2666" t="s">
        <v>307</v>
      </c>
      <c r="Y2666" t="s">
        <v>307</v>
      </c>
      <c r="Z2666" t="s">
        <v>307</v>
      </c>
    </row>
    <row r="2667" spans="1:45" x14ac:dyDescent="0.25">
      <c r="A2667">
        <v>353</v>
      </c>
      <c r="B2667" t="s">
        <v>196</v>
      </c>
      <c r="C2667" t="s">
        <v>41</v>
      </c>
      <c r="D2667" t="s">
        <v>48</v>
      </c>
      <c r="E2667" t="s">
        <v>307</v>
      </c>
      <c r="F2667" t="s">
        <v>307</v>
      </c>
      <c r="G2667" t="s">
        <v>307</v>
      </c>
      <c r="H2667" t="s">
        <v>307</v>
      </c>
      <c r="I2667" t="s">
        <v>307</v>
      </c>
      <c r="J2667" t="s">
        <v>307</v>
      </c>
      <c r="K2667" t="s">
        <v>307</v>
      </c>
      <c r="L2667" t="s">
        <v>307</v>
      </c>
      <c r="M2667" t="s">
        <v>307</v>
      </c>
      <c r="N2667" t="s">
        <v>307</v>
      </c>
      <c r="O2667" t="s">
        <v>307</v>
      </c>
      <c r="P2667" t="s">
        <v>307</v>
      </c>
      <c r="Q2667" t="s">
        <v>307</v>
      </c>
      <c r="R2667" t="s">
        <v>307</v>
      </c>
      <c r="S2667" t="s">
        <v>307</v>
      </c>
      <c r="T2667" t="s">
        <v>307</v>
      </c>
      <c r="U2667" t="s">
        <v>307</v>
      </c>
      <c r="V2667" t="s">
        <v>307</v>
      </c>
      <c r="W2667" t="s">
        <v>307</v>
      </c>
      <c r="X2667" t="s">
        <v>307</v>
      </c>
      <c r="Y2667" t="s">
        <v>307</v>
      </c>
      <c r="Z2667" t="s">
        <v>307</v>
      </c>
    </row>
    <row r="2668" spans="1:45" x14ac:dyDescent="0.25">
      <c r="A2668">
        <v>353</v>
      </c>
      <c r="B2668" t="s">
        <v>196</v>
      </c>
      <c r="C2668" t="s">
        <v>38</v>
      </c>
      <c r="D2668" t="s">
        <v>47</v>
      </c>
      <c r="E2668" t="s">
        <v>307</v>
      </c>
      <c r="F2668" t="s">
        <v>307</v>
      </c>
      <c r="G2668" t="s">
        <v>307</v>
      </c>
      <c r="H2668" t="s">
        <v>307</v>
      </c>
      <c r="I2668" t="s">
        <v>307</v>
      </c>
      <c r="J2668" t="s">
        <v>307</v>
      </c>
      <c r="K2668" t="s">
        <v>307</v>
      </c>
      <c r="L2668" t="s">
        <v>307</v>
      </c>
      <c r="M2668" t="s">
        <v>307</v>
      </c>
      <c r="N2668" t="s">
        <v>307</v>
      </c>
      <c r="O2668" t="s">
        <v>307</v>
      </c>
      <c r="P2668" t="s">
        <v>307</v>
      </c>
      <c r="Q2668" t="s">
        <v>307</v>
      </c>
      <c r="R2668" t="s">
        <v>307</v>
      </c>
      <c r="S2668" t="s">
        <v>307</v>
      </c>
      <c r="T2668" t="s">
        <v>307</v>
      </c>
      <c r="U2668" t="s">
        <v>307</v>
      </c>
      <c r="V2668" t="s">
        <v>307</v>
      </c>
      <c r="W2668" t="s">
        <v>307</v>
      </c>
      <c r="X2668" t="s">
        <v>307</v>
      </c>
      <c r="Y2668" t="s">
        <v>307</v>
      </c>
      <c r="Z2668" t="s">
        <v>307</v>
      </c>
      <c r="AA2668" t="s">
        <v>307</v>
      </c>
      <c r="AB2668" t="s">
        <v>307</v>
      </c>
      <c r="AC2668" t="s">
        <v>307</v>
      </c>
      <c r="AD2668" t="s">
        <v>307</v>
      </c>
      <c r="AE2668" t="s">
        <v>307</v>
      </c>
      <c r="AF2668" t="s">
        <v>307</v>
      </c>
      <c r="AG2668" t="s">
        <v>307</v>
      </c>
      <c r="AH2668" t="s">
        <v>307</v>
      </c>
      <c r="AI2668" t="s">
        <v>307</v>
      </c>
      <c r="AJ2668" t="s">
        <v>307</v>
      </c>
      <c r="AK2668" t="s">
        <v>307</v>
      </c>
      <c r="AL2668" t="s">
        <v>307</v>
      </c>
      <c r="AM2668" t="s">
        <v>307</v>
      </c>
      <c r="AN2668" t="s">
        <v>307</v>
      </c>
      <c r="AO2668" t="s">
        <v>307</v>
      </c>
      <c r="AP2668" t="s">
        <v>307</v>
      </c>
      <c r="AQ2668" t="s">
        <v>307</v>
      </c>
      <c r="AR2668" t="s">
        <v>307</v>
      </c>
      <c r="AS2668" t="s">
        <v>307</v>
      </c>
    </row>
    <row r="2669" spans="1:45" x14ac:dyDescent="0.25">
      <c r="A2669">
        <v>353</v>
      </c>
      <c r="B2669" t="s">
        <v>196</v>
      </c>
      <c r="C2669" t="s">
        <v>38</v>
      </c>
      <c r="D2669" t="s">
        <v>48</v>
      </c>
      <c r="E2669" t="s">
        <v>307</v>
      </c>
      <c r="F2669" t="s">
        <v>307</v>
      </c>
      <c r="G2669" t="s">
        <v>307</v>
      </c>
      <c r="H2669" t="s">
        <v>307</v>
      </c>
      <c r="I2669" t="s">
        <v>307</v>
      </c>
      <c r="J2669" t="s">
        <v>307</v>
      </c>
      <c r="K2669" t="s">
        <v>307</v>
      </c>
      <c r="L2669" t="s">
        <v>307</v>
      </c>
      <c r="M2669" t="s">
        <v>307</v>
      </c>
      <c r="N2669" t="s">
        <v>307</v>
      </c>
      <c r="O2669" t="s">
        <v>307</v>
      </c>
      <c r="P2669" t="s">
        <v>307</v>
      </c>
      <c r="Q2669" t="s">
        <v>307</v>
      </c>
      <c r="R2669" t="s">
        <v>307</v>
      </c>
      <c r="S2669" t="s">
        <v>307</v>
      </c>
      <c r="T2669" t="s">
        <v>307</v>
      </c>
      <c r="U2669" t="s">
        <v>307</v>
      </c>
      <c r="V2669" t="s">
        <v>307</v>
      </c>
      <c r="W2669" t="s">
        <v>307</v>
      </c>
      <c r="X2669" t="s">
        <v>307</v>
      </c>
      <c r="Y2669" t="s">
        <v>307</v>
      </c>
      <c r="Z2669" t="s">
        <v>307</v>
      </c>
      <c r="AA2669" t="s">
        <v>307</v>
      </c>
      <c r="AB2669" t="s">
        <v>307</v>
      </c>
      <c r="AC2669" t="s">
        <v>307</v>
      </c>
      <c r="AD2669" t="s">
        <v>307</v>
      </c>
      <c r="AE2669" t="s">
        <v>307</v>
      </c>
      <c r="AF2669" t="s">
        <v>307</v>
      </c>
      <c r="AG2669" t="s">
        <v>307</v>
      </c>
      <c r="AH2669" t="s">
        <v>307</v>
      </c>
      <c r="AI2669" t="s">
        <v>307</v>
      </c>
      <c r="AJ2669" t="s">
        <v>307</v>
      </c>
      <c r="AK2669" t="s">
        <v>307</v>
      </c>
      <c r="AL2669" t="s">
        <v>307</v>
      </c>
      <c r="AM2669" t="s">
        <v>307</v>
      </c>
      <c r="AN2669" t="s">
        <v>307</v>
      </c>
      <c r="AO2669" t="s">
        <v>307</v>
      </c>
      <c r="AP2669" t="s">
        <v>307</v>
      </c>
      <c r="AQ2669" t="s">
        <v>307</v>
      </c>
      <c r="AR2669" t="s">
        <v>307</v>
      </c>
      <c r="AS2669" t="s">
        <v>307</v>
      </c>
    </row>
    <row r="2670" spans="1:45" x14ac:dyDescent="0.25">
      <c r="A2670">
        <v>353</v>
      </c>
      <c r="B2670" t="s">
        <v>196</v>
      </c>
      <c r="C2670" t="s">
        <v>38</v>
      </c>
      <c r="D2670" t="s">
        <v>49</v>
      </c>
      <c r="E2670" t="s">
        <v>307</v>
      </c>
      <c r="F2670" t="s">
        <v>307</v>
      </c>
      <c r="G2670" t="s">
        <v>307</v>
      </c>
      <c r="H2670" t="s">
        <v>307</v>
      </c>
      <c r="I2670" t="s">
        <v>307</v>
      </c>
      <c r="J2670" t="s">
        <v>307</v>
      </c>
      <c r="K2670" t="s">
        <v>307</v>
      </c>
      <c r="L2670" t="s">
        <v>307</v>
      </c>
      <c r="M2670" t="s">
        <v>307</v>
      </c>
      <c r="N2670" t="s">
        <v>307</v>
      </c>
      <c r="O2670" t="s">
        <v>307</v>
      </c>
      <c r="P2670" t="s">
        <v>307</v>
      </c>
      <c r="Q2670" t="s">
        <v>307</v>
      </c>
      <c r="R2670" t="s">
        <v>307</v>
      </c>
      <c r="S2670" t="s">
        <v>307</v>
      </c>
      <c r="T2670" t="s">
        <v>307</v>
      </c>
      <c r="U2670" t="s">
        <v>307</v>
      </c>
      <c r="V2670" t="s">
        <v>307</v>
      </c>
      <c r="W2670" t="s">
        <v>307</v>
      </c>
      <c r="X2670" t="s">
        <v>307</v>
      </c>
      <c r="Y2670" t="s">
        <v>307</v>
      </c>
      <c r="Z2670" t="s">
        <v>307</v>
      </c>
      <c r="AA2670" t="s">
        <v>307</v>
      </c>
      <c r="AB2670" t="s">
        <v>307</v>
      </c>
      <c r="AC2670" t="s">
        <v>307</v>
      </c>
      <c r="AD2670" t="s">
        <v>307</v>
      </c>
      <c r="AE2670" t="s">
        <v>307</v>
      </c>
      <c r="AF2670" t="s">
        <v>307</v>
      </c>
      <c r="AG2670" t="s">
        <v>307</v>
      </c>
      <c r="AH2670" t="s">
        <v>307</v>
      </c>
      <c r="AI2670" t="s">
        <v>307</v>
      </c>
      <c r="AJ2670" t="s">
        <v>307</v>
      </c>
      <c r="AK2670" t="s">
        <v>307</v>
      </c>
      <c r="AL2670" t="s">
        <v>307</v>
      </c>
      <c r="AM2670" t="s">
        <v>307</v>
      </c>
      <c r="AN2670" t="s">
        <v>307</v>
      </c>
      <c r="AO2670" t="s">
        <v>307</v>
      </c>
      <c r="AP2670" t="s">
        <v>307</v>
      </c>
      <c r="AQ2670" t="s">
        <v>307</v>
      </c>
      <c r="AR2670" t="s">
        <v>307</v>
      </c>
      <c r="AS2670" t="s">
        <v>307</v>
      </c>
    </row>
    <row r="2671" spans="1:45" x14ac:dyDescent="0.25">
      <c r="A2671">
        <v>390</v>
      </c>
      <c r="B2671" t="s">
        <v>197</v>
      </c>
      <c r="C2671" t="s">
        <v>38</v>
      </c>
      <c r="D2671" t="s">
        <v>47</v>
      </c>
      <c r="E2671" t="s">
        <v>307</v>
      </c>
      <c r="F2671" t="s">
        <v>307</v>
      </c>
      <c r="G2671" t="s">
        <v>307</v>
      </c>
      <c r="H2671" t="s">
        <v>307</v>
      </c>
      <c r="I2671" t="s">
        <v>307</v>
      </c>
      <c r="J2671" t="s">
        <v>307</v>
      </c>
      <c r="K2671" t="s">
        <v>307</v>
      </c>
      <c r="L2671" t="s">
        <v>307</v>
      </c>
      <c r="M2671" t="s">
        <v>307</v>
      </c>
      <c r="N2671" t="s">
        <v>307</v>
      </c>
      <c r="O2671" t="s">
        <v>307</v>
      </c>
      <c r="P2671" t="s">
        <v>307</v>
      </c>
      <c r="Q2671" t="s">
        <v>307</v>
      </c>
      <c r="R2671" t="s">
        <v>307</v>
      </c>
      <c r="S2671" t="s">
        <v>307</v>
      </c>
      <c r="T2671" t="s">
        <v>307</v>
      </c>
      <c r="U2671" t="s">
        <v>307</v>
      </c>
      <c r="V2671" t="s">
        <v>307</v>
      </c>
      <c r="W2671" t="s">
        <v>307</v>
      </c>
      <c r="X2671" t="s">
        <v>307</v>
      </c>
      <c r="Y2671" t="s">
        <v>307</v>
      </c>
      <c r="Z2671" t="s">
        <v>307</v>
      </c>
      <c r="AA2671" t="s">
        <v>307</v>
      </c>
      <c r="AB2671" t="s">
        <v>307</v>
      </c>
      <c r="AC2671" t="s">
        <v>307</v>
      </c>
      <c r="AD2671" t="s">
        <v>307</v>
      </c>
      <c r="AE2671" t="s">
        <v>307</v>
      </c>
      <c r="AF2671" t="s">
        <v>307</v>
      </c>
      <c r="AG2671" t="s">
        <v>307</v>
      </c>
      <c r="AH2671" t="s">
        <v>307</v>
      </c>
      <c r="AI2671" t="s">
        <v>307</v>
      </c>
      <c r="AJ2671" t="s">
        <v>307</v>
      </c>
      <c r="AK2671" t="s">
        <v>307</v>
      </c>
      <c r="AL2671" t="s">
        <v>307</v>
      </c>
      <c r="AM2671" t="s">
        <v>307</v>
      </c>
      <c r="AN2671" t="s">
        <v>307</v>
      </c>
      <c r="AO2671" t="s">
        <v>307</v>
      </c>
      <c r="AP2671" t="s">
        <v>307</v>
      </c>
      <c r="AQ2671" t="s">
        <v>307</v>
      </c>
      <c r="AR2671" t="s">
        <v>307</v>
      </c>
      <c r="AS2671" t="s">
        <v>307</v>
      </c>
    </row>
    <row r="2672" spans="1:45" x14ac:dyDescent="0.25">
      <c r="A2672">
        <v>390</v>
      </c>
      <c r="B2672" t="s">
        <v>197</v>
      </c>
      <c r="C2672" t="s">
        <v>38</v>
      </c>
      <c r="D2672" t="s">
        <v>48</v>
      </c>
      <c r="E2672" t="s">
        <v>307</v>
      </c>
      <c r="F2672" t="s">
        <v>307</v>
      </c>
      <c r="G2672" t="s">
        <v>307</v>
      </c>
      <c r="H2672" t="s">
        <v>307</v>
      </c>
      <c r="I2672" t="s">
        <v>307</v>
      </c>
      <c r="J2672" t="s">
        <v>307</v>
      </c>
      <c r="K2672" t="s">
        <v>307</v>
      </c>
      <c r="L2672" t="s">
        <v>307</v>
      </c>
      <c r="M2672" t="s">
        <v>307</v>
      </c>
      <c r="N2672" t="s">
        <v>307</v>
      </c>
      <c r="O2672" t="s">
        <v>307</v>
      </c>
      <c r="P2672" t="s">
        <v>307</v>
      </c>
      <c r="Q2672" t="s">
        <v>307</v>
      </c>
      <c r="R2672" t="s">
        <v>307</v>
      </c>
      <c r="S2672" t="s">
        <v>307</v>
      </c>
      <c r="T2672" t="s">
        <v>307</v>
      </c>
      <c r="U2672" t="s">
        <v>307</v>
      </c>
      <c r="V2672" t="s">
        <v>307</v>
      </c>
      <c r="W2672" t="s">
        <v>307</v>
      </c>
      <c r="X2672" t="s">
        <v>307</v>
      </c>
      <c r="Y2672" t="s">
        <v>307</v>
      </c>
      <c r="Z2672" t="s">
        <v>307</v>
      </c>
      <c r="AA2672" t="s">
        <v>307</v>
      </c>
      <c r="AB2672" t="s">
        <v>307</v>
      </c>
      <c r="AC2672" t="s">
        <v>307</v>
      </c>
      <c r="AD2672" t="s">
        <v>307</v>
      </c>
      <c r="AE2672" t="s">
        <v>307</v>
      </c>
      <c r="AF2672" t="s">
        <v>307</v>
      </c>
      <c r="AG2672" t="s">
        <v>307</v>
      </c>
      <c r="AH2672" t="s">
        <v>307</v>
      </c>
      <c r="AI2672" t="s">
        <v>307</v>
      </c>
      <c r="AJ2672" t="s">
        <v>307</v>
      </c>
      <c r="AK2672" t="s">
        <v>307</v>
      </c>
      <c r="AL2672" t="s">
        <v>307</v>
      </c>
      <c r="AM2672" t="s">
        <v>307</v>
      </c>
      <c r="AN2672" t="s">
        <v>307</v>
      </c>
      <c r="AO2672" t="s">
        <v>307</v>
      </c>
      <c r="AP2672" t="s">
        <v>307</v>
      </c>
      <c r="AQ2672" t="s">
        <v>307</v>
      </c>
      <c r="AR2672" t="s">
        <v>307</v>
      </c>
      <c r="AS2672" t="s">
        <v>307</v>
      </c>
    </row>
    <row r="2673" spans="1:45" x14ac:dyDescent="0.25">
      <c r="A2673">
        <v>390</v>
      </c>
      <c r="B2673" t="s">
        <v>197</v>
      </c>
      <c r="C2673" t="s">
        <v>38</v>
      </c>
      <c r="D2673" t="s">
        <v>49</v>
      </c>
      <c r="E2673" t="s">
        <v>307</v>
      </c>
      <c r="F2673" t="s">
        <v>307</v>
      </c>
      <c r="G2673" t="s">
        <v>307</v>
      </c>
      <c r="H2673" t="s">
        <v>307</v>
      </c>
      <c r="I2673" t="s">
        <v>307</v>
      </c>
      <c r="J2673" t="s">
        <v>307</v>
      </c>
      <c r="K2673" t="s">
        <v>307</v>
      </c>
      <c r="L2673" t="s">
        <v>307</v>
      </c>
      <c r="M2673" t="s">
        <v>307</v>
      </c>
      <c r="N2673" t="s">
        <v>307</v>
      </c>
      <c r="O2673" t="s">
        <v>307</v>
      </c>
      <c r="P2673" t="s">
        <v>307</v>
      </c>
      <c r="Q2673" t="s">
        <v>307</v>
      </c>
      <c r="R2673" t="s">
        <v>307</v>
      </c>
      <c r="S2673" t="s">
        <v>307</v>
      </c>
      <c r="T2673" t="s">
        <v>307</v>
      </c>
      <c r="U2673" t="s">
        <v>307</v>
      </c>
      <c r="V2673" t="s">
        <v>307</v>
      </c>
      <c r="W2673" t="s">
        <v>307</v>
      </c>
      <c r="X2673" t="s">
        <v>307</v>
      </c>
      <c r="Y2673" t="s">
        <v>307</v>
      </c>
      <c r="Z2673" t="s">
        <v>307</v>
      </c>
      <c r="AA2673" t="s">
        <v>307</v>
      </c>
      <c r="AB2673" t="s">
        <v>307</v>
      </c>
      <c r="AC2673" t="s">
        <v>307</v>
      </c>
      <c r="AD2673" t="s">
        <v>307</v>
      </c>
      <c r="AE2673" t="s">
        <v>307</v>
      </c>
      <c r="AF2673" t="s">
        <v>307</v>
      </c>
      <c r="AG2673" t="s">
        <v>307</v>
      </c>
      <c r="AH2673" t="s">
        <v>307</v>
      </c>
      <c r="AI2673" t="s">
        <v>307</v>
      </c>
      <c r="AJ2673" t="s">
        <v>307</v>
      </c>
      <c r="AK2673" t="s">
        <v>307</v>
      </c>
      <c r="AL2673" t="s">
        <v>307</v>
      </c>
      <c r="AM2673" t="s">
        <v>307</v>
      </c>
      <c r="AN2673" t="s">
        <v>307</v>
      </c>
      <c r="AO2673" t="s">
        <v>307</v>
      </c>
      <c r="AP2673" t="s">
        <v>307</v>
      </c>
      <c r="AQ2673" t="s">
        <v>307</v>
      </c>
      <c r="AR2673" t="s">
        <v>307</v>
      </c>
      <c r="AS2673" t="s">
        <v>307</v>
      </c>
    </row>
    <row r="2674" spans="1:45" x14ac:dyDescent="0.25">
      <c r="A2674">
        <v>399</v>
      </c>
      <c r="B2674" t="s">
        <v>198</v>
      </c>
      <c r="C2674" t="s">
        <v>39</v>
      </c>
      <c r="D2674" t="s">
        <v>50</v>
      </c>
      <c r="E2674" t="s">
        <v>307</v>
      </c>
      <c r="F2674" t="s">
        <v>307</v>
      </c>
      <c r="G2674" t="s">
        <v>307</v>
      </c>
      <c r="H2674" t="s">
        <v>307</v>
      </c>
      <c r="I2674" t="s">
        <v>307</v>
      </c>
      <c r="J2674" t="s">
        <v>307</v>
      </c>
      <c r="K2674" t="s">
        <v>307</v>
      </c>
      <c r="L2674" t="s">
        <v>307</v>
      </c>
      <c r="M2674" t="s">
        <v>307</v>
      </c>
      <c r="N2674" t="s">
        <v>307</v>
      </c>
      <c r="O2674" t="s">
        <v>307</v>
      </c>
      <c r="P2674" t="s">
        <v>307</v>
      </c>
      <c r="Q2674" t="s">
        <v>307</v>
      </c>
      <c r="R2674" t="s">
        <v>307</v>
      </c>
      <c r="S2674" t="s">
        <v>307</v>
      </c>
      <c r="T2674" t="s">
        <v>307</v>
      </c>
      <c r="U2674" t="s">
        <v>307</v>
      </c>
      <c r="V2674" t="s">
        <v>307</v>
      </c>
      <c r="W2674" t="s">
        <v>307</v>
      </c>
      <c r="X2674" t="s">
        <v>307</v>
      </c>
      <c r="Y2674" t="s">
        <v>307</v>
      </c>
      <c r="Z2674" t="s">
        <v>307</v>
      </c>
      <c r="AA2674" t="s">
        <v>307</v>
      </c>
      <c r="AB2674" t="s">
        <v>307</v>
      </c>
      <c r="AC2674" t="s">
        <v>307</v>
      </c>
      <c r="AD2674" t="s">
        <v>307</v>
      </c>
      <c r="AE2674" t="s">
        <v>307</v>
      </c>
      <c r="AF2674" t="s">
        <v>307</v>
      </c>
      <c r="AG2674" t="s">
        <v>307</v>
      </c>
      <c r="AH2674" t="s">
        <v>307</v>
      </c>
      <c r="AI2674" t="s">
        <v>307</v>
      </c>
      <c r="AJ2674" t="s">
        <v>307</v>
      </c>
      <c r="AK2674" t="s">
        <v>307</v>
      </c>
      <c r="AL2674" t="s">
        <v>307</v>
      </c>
      <c r="AM2674" t="s">
        <v>307</v>
      </c>
      <c r="AN2674" t="s">
        <v>307</v>
      </c>
      <c r="AO2674" t="s">
        <v>307</v>
      </c>
      <c r="AP2674" t="s">
        <v>307</v>
      </c>
    </row>
    <row r="2675" spans="1:45" x14ac:dyDescent="0.25">
      <c r="A2675">
        <v>399</v>
      </c>
      <c r="B2675" t="s">
        <v>198</v>
      </c>
      <c r="C2675" t="s">
        <v>39</v>
      </c>
      <c r="D2675" t="s">
        <v>48</v>
      </c>
      <c r="E2675" t="s">
        <v>307</v>
      </c>
      <c r="F2675" t="s">
        <v>307</v>
      </c>
      <c r="G2675" t="s">
        <v>307</v>
      </c>
      <c r="H2675" t="s">
        <v>307</v>
      </c>
      <c r="I2675" t="s">
        <v>307</v>
      </c>
      <c r="J2675" t="s">
        <v>307</v>
      </c>
      <c r="K2675" t="s">
        <v>307</v>
      </c>
      <c r="L2675" t="s">
        <v>307</v>
      </c>
      <c r="M2675" t="s">
        <v>307</v>
      </c>
      <c r="N2675" t="s">
        <v>307</v>
      </c>
      <c r="O2675" t="s">
        <v>307</v>
      </c>
      <c r="P2675" t="s">
        <v>307</v>
      </c>
      <c r="Q2675" t="s">
        <v>307</v>
      </c>
      <c r="R2675" t="s">
        <v>307</v>
      </c>
      <c r="S2675" t="s">
        <v>307</v>
      </c>
      <c r="T2675" t="s">
        <v>307</v>
      </c>
      <c r="U2675" t="s">
        <v>307</v>
      </c>
      <c r="V2675" t="s">
        <v>307</v>
      </c>
      <c r="W2675" t="s">
        <v>307</v>
      </c>
      <c r="X2675" t="s">
        <v>307</v>
      </c>
      <c r="Y2675" t="s">
        <v>307</v>
      </c>
      <c r="Z2675" t="s">
        <v>307</v>
      </c>
      <c r="AA2675" t="s">
        <v>307</v>
      </c>
      <c r="AB2675" t="s">
        <v>307</v>
      </c>
      <c r="AC2675" t="s">
        <v>307</v>
      </c>
      <c r="AD2675" t="s">
        <v>307</v>
      </c>
      <c r="AE2675" t="s">
        <v>307</v>
      </c>
      <c r="AF2675" t="s">
        <v>307</v>
      </c>
      <c r="AG2675" t="s">
        <v>307</v>
      </c>
      <c r="AH2675" t="s">
        <v>307</v>
      </c>
      <c r="AI2675" t="s">
        <v>307</v>
      </c>
      <c r="AJ2675" t="s">
        <v>307</v>
      </c>
      <c r="AK2675" t="s">
        <v>307</v>
      </c>
      <c r="AL2675" t="s">
        <v>307</v>
      </c>
      <c r="AM2675" t="s">
        <v>307</v>
      </c>
      <c r="AN2675" t="s">
        <v>307</v>
      </c>
      <c r="AO2675" t="s">
        <v>307</v>
      </c>
      <c r="AP2675" t="s">
        <v>307</v>
      </c>
    </row>
    <row r="2676" spans="1:45" x14ac:dyDescent="0.25">
      <c r="A2676">
        <v>399</v>
      </c>
      <c r="B2676" t="s">
        <v>198</v>
      </c>
      <c r="C2676" t="s">
        <v>39</v>
      </c>
      <c r="D2676" t="s">
        <v>51</v>
      </c>
      <c r="E2676" t="s">
        <v>307</v>
      </c>
      <c r="F2676" t="s">
        <v>307</v>
      </c>
      <c r="G2676" t="s">
        <v>307</v>
      </c>
      <c r="H2676" t="s">
        <v>307</v>
      </c>
      <c r="I2676" t="s">
        <v>307</v>
      </c>
      <c r="J2676" t="s">
        <v>307</v>
      </c>
      <c r="K2676" t="s">
        <v>307</v>
      </c>
      <c r="L2676" t="s">
        <v>307</v>
      </c>
      <c r="M2676" t="s">
        <v>307</v>
      </c>
      <c r="N2676" t="s">
        <v>307</v>
      </c>
      <c r="O2676" t="s">
        <v>307</v>
      </c>
      <c r="P2676" t="s">
        <v>307</v>
      </c>
      <c r="Q2676" t="s">
        <v>307</v>
      </c>
      <c r="R2676" t="s">
        <v>307</v>
      </c>
      <c r="S2676" t="s">
        <v>307</v>
      </c>
      <c r="T2676" t="s">
        <v>307</v>
      </c>
      <c r="U2676" t="s">
        <v>307</v>
      </c>
      <c r="V2676" t="s">
        <v>307</v>
      </c>
      <c r="W2676" t="s">
        <v>307</v>
      </c>
      <c r="X2676" t="s">
        <v>307</v>
      </c>
      <c r="Y2676" t="s">
        <v>307</v>
      </c>
      <c r="Z2676" t="s">
        <v>307</v>
      </c>
      <c r="AA2676" t="s">
        <v>307</v>
      </c>
      <c r="AB2676" t="s">
        <v>307</v>
      </c>
      <c r="AC2676" t="s">
        <v>307</v>
      </c>
      <c r="AD2676" t="s">
        <v>307</v>
      </c>
      <c r="AE2676" t="s">
        <v>307</v>
      </c>
      <c r="AF2676" t="s">
        <v>307</v>
      </c>
      <c r="AG2676" t="s">
        <v>307</v>
      </c>
      <c r="AH2676" t="s">
        <v>307</v>
      </c>
      <c r="AI2676" t="s">
        <v>307</v>
      </c>
      <c r="AJ2676" t="s">
        <v>307</v>
      </c>
      <c r="AK2676" t="s">
        <v>307</v>
      </c>
      <c r="AL2676" t="s">
        <v>307</v>
      </c>
      <c r="AM2676" t="s">
        <v>307</v>
      </c>
      <c r="AN2676" t="s">
        <v>307</v>
      </c>
      <c r="AO2676" t="s">
        <v>307</v>
      </c>
      <c r="AP2676" t="s">
        <v>307</v>
      </c>
    </row>
    <row r="2677" spans="1:45" x14ac:dyDescent="0.25">
      <c r="A2677">
        <v>399</v>
      </c>
      <c r="B2677" t="s">
        <v>198</v>
      </c>
      <c r="C2677" t="s">
        <v>46</v>
      </c>
      <c r="D2677" t="s">
        <v>65</v>
      </c>
      <c r="E2677" t="s">
        <v>307</v>
      </c>
      <c r="F2677" t="s">
        <v>307</v>
      </c>
      <c r="G2677" t="s">
        <v>307</v>
      </c>
      <c r="H2677" t="s">
        <v>307</v>
      </c>
      <c r="I2677" t="s">
        <v>307</v>
      </c>
      <c r="J2677" t="s">
        <v>307</v>
      </c>
      <c r="K2677" t="s">
        <v>307</v>
      </c>
      <c r="L2677" t="s">
        <v>307</v>
      </c>
      <c r="M2677" t="s">
        <v>307</v>
      </c>
      <c r="N2677" t="s">
        <v>307</v>
      </c>
      <c r="O2677" t="s">
        <v>307</v>
      </c>
      <c r="P2677" t="s">
        <v>307</v>
      </c>
      <c r="Q2677" t="s">
        <v>307</v>
      </c>
      <c r="R2677" t="s">
        <v>307</v>
      </c>
      <c r="S2677" t="s">
        <v>307</v>
      </c>
      <c r="T2677" t="s">
        <v>307</v>
      </c>
      <c r="U2677" t="s">
        <v>307</v>
      </c>
      <c r="V2677" t="s">
        <v>307</v>
      </c>
      <c r="W2677" t="s">
        <v>307</v>
      </c>
      <c r="X2677" t="s">
        <v>307</v>
      </c>
      <c r="Y2677" t="s">
        <v>307</v>
      </c>
      <c r="Z2677" t="s">
        <v>307</v>
      </c>
    </row>
    <row r="2678" spans="1:45" x14ac:dyDescent="0.25">
      <c r="A2678">
        <v>399</v>
      </c>
      <c r="B2678" t="s">
        <v>198</v>
      </c>
      <c r="C2678" t="s">
        <v>46</v>
      </c>
      <c r="D2678" t="s">
        <v>66</v>
      </c>
      <c r="E2678" t="s">
        <v>307</v>
      </c>
      <c r="F2678" t="s">
        <v>307</v>
      </c>
      <c r="G2678" t="s">
        <v>307</v>
      </c>
      <c r="H2678" t="s">
        <v>307</v>
      </c>
      <c r="I2678" t="s">
        <v>307</v>
      </c>
      <c r="J2678" t="s">
        <v>307</v>
      </c>
      <c r="K2678" t="s">
        <v>307</v>
      </c>
      <c r="L2678" t="s">
        <v>307</v>
      </c>
      <c r="M2678" t="s">
        <v>307</v>
      </c>
      <c r="N2678" t="s">
        <v>307</v>
      </c>
      <c r="O2678" t="s">
        <v>307</v>
      </c>
      <c r="P2678" t="s">
        <v>307</v>
      </c>
      <c r="Q2678" t="s">
        <v>307</v>
      </c>
      <c r="R2678" t="s">
        <v>307</v>
      </c>
      <c r="S2678" t="s">
        <v>307</v>
      </c>
      <c r="T2678" t="s">
        <v>307</v>
      </c>
      <c r="U2678" t="s">
        <v>307</v>
      </c>
      <c r="V2678" t="s">
        <v>307</v>
      </c>
      <c r="W2678" t="s">
        <v>307</v>
      </c>
      <c r="X2678" t="s">
        <v>307</v>
      </c>
      <c r="Y2678" t="s">
        <v>307</v>
      </c>
      <c r="Z2678" t="s">
        <v>307</v>
      </c>
    </row>
    <row r="2679" spans="1:45" x14ac:dyDescent="0.25">
      <c r="A2679">
        <v>399</v>
      </c>
      <c r="B2679" t="s">
        <v>198</v>
      </c>
      <c r="C2679" t="s">
        <v>46</v>
      </c>
      <c r="D2679" t="s">
        <v>67</v>
      </c>
      <c r="E2679" t="s">
        <v>307</v>
      </c>
      <c r="F2679" t="s">
        <v>307</v>
      </c>
      <c r="G2679" t="s">
        <v>307</v>
      </c>
      <c r="H2679" t="s">
        <v>307</v>
      </c>
      <c r="I2679" t="s">
        <v>307</v>
      </c>
      <c r="J2679" t="s">
        <v>307</v>
      </c>
      <c r="K2679" t="s">
        <v>307</v>
      </c>
      <c r="L2679" t="s">
        <v>307</v>
      </c>
      <c r="M2679" t="s">
        <v>307</v>
      </c>
      <c r="N2679" t="s">
        <v>307</v>
      </c>
      <c r="O2679" t="s">
        <v>307</v>
      </c>
      <c r="P2679" t="s">
        <v>307</v>
      </c>
      <c r="Q2679" t="s">
        <v>307</v>
      </c>
      <c r="R2679" t="s">
        <v>307</v>
      </c>
      <c r="S2679" t="s">
        <v>307</v>
      </c>
      <c r="T2679" t="s">
        <v>307</v>
      </c>
      <c r="U2679" t="s">
        <v>307</v>
      </c>
      <c r="V2679" t="s">
        <v>307</v>
      </c>
      <c r="W2679" t="s">
        <v>307</v>
      </c>
      <c r="X2679" t="s">
        <v>307</v>
      </c>
      <c r="Y2679" t="s">
        <v>307</v>
      </c>
      <c r="Z2679" t="s">
        <v>307</v>
      </c>
    </row>
    <row r="2680" spans="1:45" x14ac:dyDescent="0.25">
      <c r="A2680">
        <v>399</v>
      </c>
      <c r="B2680" t="s">
        <v>198</v>
      </c>
      <c r="C2680" t="s">
        <v>46</v>
      </c>
      <c r="D2680" t="s">
        <v>68</v>
      </c>
      <c r="E2680" t="s">
        <v>307</v>
      </c>
      <c r="F2680" t="s">
        <v>307</v>
      </c>
      <c r="G2680" t="s">
        <v>307</v>
      </c>
      <c r="H2680" t="s">
        <v>307</v>
      </c>
      <c r="I2680" t="s">
        <v>307</v>
      </c>
      <c r="J2680" t="s">
        <v>307</v>
      </c>
      <c r="K2680" t="s">
        <v>307</v>
      </c>
      <c r="L2680" t="s">
        <v>307</v>
      </c>
      <c r="M2680" t="s">
        <v>307</v>
      </c>
      <c r="N2680" t="s">
        <v>307</v>
      </c>
      <c r="O2680" t="s">
        <v>307</v>
      </c>
      <c r="P2680" t="s">
        <v>307</v>
      </c>
      <c r="Q2680" t="s">
        <v>307</v>
      </c>
      <c r="R2680" t="s">
        <v>307</v>
      </c>
      <c r="S2680" t="s">
        <v>307</v>
      </c>
      <c r="T2680" t="s">
        <v>307</v>
      </c>
      <c r="U2680" t="s">
        <v>307</v>
      </c>
      <c r="V2680" t="s">
        <v>307</v>
      </c>
      <c r="W2680" t="s">
        <v>307</v>
      </c>
      <c r="X2680" t="s">
        <v>307</v>
      </c>
      <c r="Y2680" t="s">
        <v>307</v>
      </c>
      <c r="Z2680" t="s">
        <v>307</v>
      </c>
    </row>
    <row r="2681" spans="1:45" x14ac:dyDescent="0.25">
      <c r="A2681">
        <v>399</v>
      </c>
      <c r="B2681" t="s">
        <v>198</v>
      </c>
      <c r="C2681" t="s">
        <v>46</v>
      </c>
      <c r="D2681" t="s">
        <v>69</v>
      </c>
      <c r="E2681" t="s">
        <v>307</v>
      </c>
      <c r="F2681" t="s">
        <v>307</v>
      </c>
      <c r="G2681" t="s">
        <v>307</v>
      </c>
      <c r="H2681" t="s">
        <v>307</v>
      </c>
      <c r="I2681" t="s">
        <v>307</v>
      </c>
      <c r="J2681" t="s">
        <v>307</v>
      </c>
      <c r="K2681" t="s">
        <v>307</v>
      </c>
      <c r="L2681" t="s">
        <v>307</v>
      </c>
      <c r="M2681" t="s">
        <v>307</v>
      </c>
      <c r="N2681" t="s">
        <v>307</v>
      </c>
      <c r="O2681" t="s">
        <v>307</v>
      </c>
      <c r="P2681" t="s">
        <v>307</v>
      </c>
      <c r="Q2681" t="s">
        <v>307</v>
      </c>
      <c r="R2681" t="s">
        <v>307</v>
      </c>
      <c r="S2681" t="s">
        <v>307</v>
      </c>
      <c r="T2681" t="s">
        <v>307</v>
      </c>
      <c r="U2681" t="s">
        <v>307</v>
      </c>
      <c r="V2681" t="s">
        <v>307</v>
      </c>
      <c r="W2681" t="s">
        <v>307</v>
      </c>
      <c r="X2681" t="s">
        <v>307</v>
      </c>
      <c r="Y2681" t="s">
        <v>307</v>
      </c>
      <c r="Z2681" t="s">
        <v>307</v>
      </c>
    </row>
    <row r="2682" spans="1:45" x14ac:dyDescent="0.25">
      <c r="A2682">
        <v>399</v>
      </c>
      <c r="B2682" t="s">
        <v>198</v>
      </c>
      <c r="C2682" t="s">
        <v>46</v>
      </c>
      <c r="D2682" t="s">
        <v>70</v>
      </c>
      <c r="E2682" t="s">
        <v>307</v>
      </c>
      <c r="F2682" t="s">
        <v>307</v>
      </c>
      <c r="G2682" t="s">
        <v>307</v>
      </c>
      <c r="H2682" t="s">
        <v>307</v>
      </c>
      <c r="I2682" t="s">
        <v>307</v>
      </c>
      <c r="J2682" t="s">
        <v>307</v>
      </c>
      <c r="K2682" t="s">
        <v>307</v>
      </c>
      <c r="L2682" t="s">
        <v>307</v>
      </c>
      <c r="M2682" t="s">
        <v>307</v>
      </c>
      <c r="N2682" t="s">
        <v>307</v>
      </c>
      <c r="O2682" t="s">
        <v>307</v>
      </c>
      <c r="P2682" t="s">
        <v>307</v>
      </c>
      <c r="Q2682" t="s">
        <v>307</v>
      </c>
      <c r="R2682" t="s">
        <v>307</v>
      </c>
      <c r="S2682" t="s">
        <v>307</v>
      </c>
      <c r="T2682" t="s">
        <v>307</v>
      </c>
      <c r="U2682" t="s">
        <v>307</v>
      </c>
      <c r="V2682" t="s">
        <v>307</v>
      </c>
      <c r="W2682" t="s">
        <v>307</v>
      </c>
      <c r="X2682" t="s">
        <v>307</v>
      </c>
      <c r="Y2682" t="s">
        <v>307</v>
      </c>
      <c r="Z2682" t="s">
        <v>307</v>
      </c>
    </row>
    <row r="2683" spans="1:45" x14ac:dyDescent="0.25">
      <c r="A2683">
        <v>399</v>
      </c>
      <c r="B2683" t="s">
        <v>198</v>
      </c>
      <c r="C2683" t="s">
        <v>46</v>
      </c>
      <c r="D2683" t="s">
        <v>71</v>
      </c>
      <c r="E2683" t="s">
        <v>307</v>
      </c>
      <c r="F2683" t="s">
        <v>307</v>
      </c>
      <c r="G2683" t="s">
        <v>307</v>
      </c>
      <c r="H2683" t="s">
        <v>307</v>
      </c>
      <c r="I2683" t="s">
        <v>307</v>
      </c>
      <c r="J2683" t="s">
        <v>307</v>
      </c>
      <c r="K2683" t="s">
        <v>307</v>
      </c>
      <c r="L2683" t="s">
        <v>307</v>
      </c>
      <c r="M2683" t="s">
        <v>307</v>
      </c>
      <c r="N2683" t="s">
        <v>307</v>
      </c>
      <c r="O2683" t="s">
        <v>307</v>
      </c>
      <c r="P2683" t="s">
        <v>307</v>
      </c>
      <c r="Q2683" t="s">
        <v>307</v>
      </c>
      <c r="R2683" t="s">
        <v>307</v>
      </c>
      <c r="S2683" t="s">
        <v>307</v>
      </c>
      <c r="T2683" t="s">
        <v>307</v>
      </c>
      <c r="U2683" t="s">
        <v>307</v>
      </c>
      <c r="V2683" t="s">
        <v>307</v>
      </c>
      <c r="W2683" t="s">
        <v>307</v>
      </c>
      <c r="X2683" t="s">
        <v>307</v>
      </c>
      <c r="Y2683" t="s">
        <v>307</v>
      </c>
      <c r="Z2683" t="s">
        <v>307</v>
      </c>
    </row>
    <row r="2684" spans="1:45" x14ac:dyDescent="0.25">
      <c r="A2684">
        <v>399</v>
      </c>
      <c r="B2684" t="s">
        <v>198</v>
      </c>
      <c r="C2684" t="s">
        <v>46</v>
      </c>
      <c r="D2684" t="s">
        <v>72</v>
      </c>
      <c r="E2684" t="s">
        <v>307</v>
      </c>
      <c r="F2684" t="s">
        <v>307</v>
      </c>
      <c r="G2684" t="s">
        <v>307</v>
      </c>
      <c r="H2684" t="s">
        <v>307</v>
      </c>
      <c r="I2684" t="s">
        <v>307</v>
      </c>
      <c r="J2684" t="s">
        <v>307</v>
      </c>
      <c r="K2684" t="s">
        <v>307</v>
      </c>
      <c r="L2684" t="s">
        <v>307</v>
      </c>
      <c r="M2684" t="s">
        <v>307</v>
      </c>
      <c r="N2684" t="s">
        <v>307</v>
      </c>
      <c r="O2684" t="s">
        <v>307</v>
      </c>
      <c r="P2684" t="s">
        <v>307</v>
      </c>
      <c r="Q2684" t="s">
        <v>307</v>
      </c>
      <c r="R2684" t="s">
        <v>307</v>
      </c>
      <c r="S2684" t="s">
        <v>307</v>
      </c>
      <c r="T2684" t="s">
        <v>307</v>
      </c>
      <c r="U2684" t="s">
        <v>307</v>
      </c>
      <c r="V2684" t="s">
        <v>307</v>
      </c>
      <c r="W2684" t="s">
        <v>307</v>
      </c>
      <c r="X2684" t="s">
        <v>307</v>
      </c>
      <c r="Y2684" t="s">
        <v>307</v>
      </c>
      <c r="Z2684" t="s">
        <v>307</v>
      </c>
    </row>
    <row r="2685" spans="1:45" x14ac:dyDescent="0.25">
      <c r="A2685">
        <v>399</v>
      </c>
      <c r="B2685" t="s">
        <v>198</v>
      </c>
      <c r="C2685" t="s">
        <v>46</v>
      </c>
      <c r="D2685" t="s">
        <v>47</v>
      </c>
      <c r="E2685" t="s">
        <v>307</v>
      </c>
      <c r="F2685" t="s">
        <v>307</v>
      </c>
      <c r="G2685" t="s">
        <v>307</v>
      </c>
      <c r="H2685" t="s">
        <v>307</v>
      </c>
      <c r="I2685" t="s">
        <v>307</v>
      </c>
      <c r="J2685" t="s">
        <v>307</v>
      </c>
      <c r="K2685" t="s">
        <v>307</v>
      </c>
      <c r="L2685" t="s">
        <v>307</v>
      </c>
      <c r="M2685" t="s">
        <v>307</v>
      </c>
      <c r="N2685" t="s">
        <v>307</v>
      </c>
      <c r="O2685" t="s">
        <v>307</v>
      </c>
      <c r="P2685" t="s">
        <v>307</v>
      </c>
      <c r="Q2685" t="s">
        <v>307</v>
      </c>
      <c r="R2685" t="s">
        <v>307</v>
      </c>
      <c r="S2685" t="s">
        <v>307</v>
      </c>
      <c r="T2685" t="s">
        <v>307</v>
      </c>
      <c r="U2685" t="s">
        <v>307</v>
      </c>
      <c r="V2685" t="s">
        <v>307</v>
      </c>
      <c r="W2685" t="s">
        <v>307</v>
      </c>
      <c r="X2685" t="s">
        <v>307</v>
      </c>
      <c r="Y2685" t="s">
        <v>307</v>
      </c>
      <c r="Z2685" t="s">
        <v>307</v>
      </c>
    </row>
    <row r="2686" spans="1:45" x14ac:dyDescent="0.25">
      <c r="A2686">
        <v>399</v>
      </c>
      <c r="B2686" t="s">
        <v>198</v>
      </c>
      <c r="C2686" t="s">
        <v>46</v>
      </c>
      <c r="D2686" t="s">
        <v>48</v>
      </c>
      <c r="E2686" t="s">
        <v>307</v>
      </c>
      <c r="F2686" t="s">
        <v>307</v>
      </c>
      <c r="G2686" t="s">
        <v>307</v>
      </c>
      <c r="H2686" t="s">
        <v>307</v>
      </c>
      <c r="I2686" t="s">
        <v>307</v>
      </c>
      <c r="J2686" t="s">
        <v>307</v>
      </c>
      <c r="K2686" t="s">
        <v>307</v>
      </c>
      <c r="L2686" t="s">
        <v>307</v>
      </c>
      <c r="M2686" t="s">
        <v>307</v>
      </c>
      <c r="N2686" t="s">
        <v>307</v>
      </c>
      <c r="O2686" t="s">
        <v>307</v>
      </c>
      <c r="P2686" t="s">
        <v>307</v>
      </c>
      <c r="Q2686" t="s">
        <v>307</v>
      </c>
      <c r="R2686" t="s">
        <v>307</v>
      </c>
      <c r="S2686" t="s">
        <v>307</v>
      </c>
      <c r="T2686" t="s">
        <v>307</v>
      </c>
      <c r="U2686" t="s">
        <v>307</v>
      </c>
      <c r="V2686" t="s">
        <v>307</v>
      </c>
      <c r="W2686" t="s">
        <v>307</v>
      </c>
      <c r="X2686" t="s">
        <v>307</v>
      </c>
      <c r="Y2686" t="s">
        <v>307</v>
      </c>
      <c r="Z2686" t="s">
        <v>307</v>
      </c>
    </row>
    <row r="2687" spans="1:45" x14ac:dyDescent="0.25">
      <c r="A2687">
        <v>399</v>
      </c>
      <c r="B2687" t="s">
        <v>198</v>
      </c>
      <c r="C2687" t="s">
        <v>46</v>
      </c>
      <c r="D2687" t="s">
        <v>49</v>
      </c>
      <c r="E2687" t="s">
        <v>307</v>
      </c>
      <c r="F2687" t="s">
        <v>307</v>
      </c>
      <c r="G2687" t="s">
        <v>307</v>
      </c>
      <c r="H2687" t="s">
        <v>307</v>
      </c>
      <c r="I2687" t="s">
        <v>307</v>
      </c>
      <c r="J2687" t="s">
        <v>307</v>
      </c>
      <c r="K2687" t="s">
        <v>307</v>
      </c>
      <c r="L2687" t="s">
        <v>307</v>
      </c>
      <c r="M2687" t="s">
        <v>307</v>
      </c>
      <c r="N2687" t="s">
        <v>307</v>
      </c>
      <c r="O2687" t="s">
        <v>307</v>
      </c>
      <c r="P2687" t="s">
        <v>307</v>
      </c>
      <c r="Q2687" t="s">
        <v>307</v>
      </c>
      <c r="R2687" t="s">
        <v>307</v>
      </c>
      <c r="S2687" t="s">
        <v>307</v>
      </c>
      <c r="T2687" t="s">
        <v>307</v>
      </c>
      <c r="U2687" t="s">
        <v>307</v>
      </c>
      <c r="V2687" t="s">
        <v>307</v>
      </c>
      <c r="W2687" t="s">
        <v>307</v>
      </c>
      <c r="X2687" t="s">
        <v>307</v>
      </c>
      <c r="Y2687" t="s">
        <v>307</v>
      </c>
      <c r="Z2687" t="s">
        <v>307</v>
      </c>
    </row>
    <row r="2688" spans="1:45" x14ac:dyDescent="0.25">
      <c r="A2688">
        <v>399</v>
      </c>
      <c r="B2688" t="s">
        <v>198</v>
      </c>
      <c r="C2688" t="s">
        <v>41</v>
      </c>
      <c r="D2688" t="s">
        <v>48</v>
      </c>
      <c r="E2688" t="s">
        <v>307</v>
      </c>
      <c r="F2688" t="s">
        <v>307</v>
      </c>
      <c r="G2688" t="s">
        <v>307</v>
      </c>
      <c r="H2688" t="s">
        <v>307</v>
      </c>
      <c r="I2688" t="s">
        <v>307</v>
      </c>
      <c r="J2688" t="s">
        <v>307</v>
      </c>
      <c r="K2688" t="s">
        <v>307</v>
      </c>
      <c r="L2688" t="s">
        <v>307</v>
      </c>
      <c r="M2688" t="s">
        <v>307</v>
      </c>
      <c r="N2688" t="s">
        <v>307</v>
      </c>
      <c r="O2688" t="s">
        <v>307</v>
      </c>
      <c r="P2688" t="s">
        <v>307</v>
      </c>
      <c r="Q2688" t="s">
        <v>307</v>
      </c>
      <c r="R2688" t="s">
        <v>307</v>
      </c>
      <c r="S2688" t="s">
        <v>307</v>
      </c>
      <c r="T2688" t="s">
        <v>307</v>
      </c>
      <c r="U2688" t="s">
        <v>307</v>
      </c>
      <c r="V2688" t="s">
        <v>307</v>
      </c>
      <c r="W2688" t="s">
        <v>307</v>
      </c>
      <c r="X2688" t="s">
        <v>307</v>
      </c>
      <c r="Y2688" t="s">
        <v>307</v>
      </c>
      <c r="Z2688" t="s">
        <v>307</v>
      </c>
    </row>
    <row r="2689" spans="1:45" x14ac:dyDescent="0.25">
      <c r="A2689">
        <v>399</v>
      </c>
      <c r="B2689" t="s">
        <v>198</v>
      </c>
      <c r="C2689" t="s">
        <v>38</v>
      </c>
      <c r="D2689" t="s">
        <v>47</v>
      </c>
      <c r="E2689" t="s">
        <v>307</v>
      </c>
      <c r="F2689" t="s">
        <v>307</v>
      </c>
      <c r="G2689" t="s">
        <v>307</v>
      </c>
      <c r="H2689" t="s">
        <v>307</v>
      </c>
      <c r="I2689" t="s">
        <v>307</v>
      </c>
      <c r="J2689" t="s">
        <v>307</v>
      </c>
      <c r="K2689" t="s">
        <v>307</v>
      </c>
      <c r="L2689" t="s">
        <v>307</v>
      </c>
      <c r="M2689" t="s">
        <v>307</v>
      </c>
      <c r="N2689" t="s">
        <v>307</v>
      </c>
      <c r="O2689" t="s">
        <v>307</v>
      </c>
      <c r="P2689" t="s">
        <v>307</v>
      </c>
      <c r="Q2689" t="s">
        <v>307</v>
      </c>
      <c r="R2689" t="s">
        <v>307</v>
      </c>
      <c r="S2689" t="s">
        <v>307</v>
      </c>
      <c r="T2689" t="s">
        <v>307</v>
      </c>
      <c r="U2689" t="s">
        <v>307</v>
      </c>
      <c r="V2689" t="s">
        <v>307</v>
      </c>
      <c r="W2689" t="s">
        <v>307</v>
      </c>
      <c r="X2689" t="s">
        <v>307</v>
      </c>
      <c r="Y2689" t="s">
        <v>307</v>
      </c>
      <c r="Z2689" t="s">
        <v>307</v>
      </c>
      <c r="AA2689" t="s">
        <v>307</v>
      </c>
      <c r="AB2689" t="s">
        <v>307</v>
      </c>
      <c r="AC2689" t="s">
        <v>307</v>
      </c>
      <c r="AD2689" t="s">
        <v>307</v>
      </c>
      <c r="AE2689" t="s">
        <v>307</v>
      </c>
      <c r="AF2689" t="s">
        <v>307</v>
      </c>
      <c r="AG2689" t="s">
        <v>307</v>
      </c>
      <c r="AH2689" t="s">
        <v>307</v>
      </c>
      <c r="AI2689" t="s">
        <v>307</v>
      </c>
      <c r="AJ2689" t="s">
        <v>307</v>
      </c>
      <c r="AK2689" t="s">
        <v>307</v>
      </c>
      <c r="AL2689" t="s">
        <v>307</v>
      </c>
      <c r="AM2689" t="s">
        <v>307</v>
      </c>
      <c r="AN2689" t="s">
        <v>307</v>
      </c>
      <c r="AO2689" t="s">
        <v>307</v>
      </c>
      <c r="AP2689" t="s">
        <v>307</v>
      </c>
      <c r="AQ2689" t="s">
        <v>307</v>
      </c>
      <c r="AR2689" t="s">
        <v>307</v>
      </c>
      <c r="AS2689" t="s">
        <v>307</v>
      </c>
    </row>
    <row r="2690" spans="1:45" x14ac:dyDescent="0.25">
      <c r="A2690">
        <v>399</v>
      </c>
      <c r="B2690" t="s">
        <v>198</v>
      </c>
      <c r="C2690" t="s">
        <v>38</v>
      </c>
      <c r="D2690" t="s">
        <v>48</v>
      </c>
      <c r="E2690" t="s">
        <v>307</v>
      </c>
      <c r="F2690" t="s">
        <v>307</v>
      </c>
      <c r="G2690" t="s">
        <v>307</v>
      </c>
      <c r="H2690" t="s">
        <v>307</v>
      </c>
      <c r="I2690" t="s">
        <v>307</v>
      </c>
      <c r="J2690" t="s">
        <v>307</v>
      </c>
      <c r="K2690" t="s">
        <v>307</v>
      </c>
      <c r="L2690" t="s">
        <v>307</v>
      </c>
      <c r="M2690" t="s">
        <v>307</v>
      </c>
      <c r="N2690" t="s">
        <v>307</v>
      </c>
      <c r="O2690" t="s">
        <v>307</v>
      </c>
      <c r="P2690" t="s">
        <v>307</v>
      </c>
      <c r="Q2690" t="s">
        <v>307</v>
      </c>
      <c r="R2690" t="s">
        <v>307</v>
      </c>
      <c r="S2690" t="s">
        <v>307</v>
      </c>
      <c r="T2690" t="s">
        <v>307</v>
      </c>
      <c r="U2690" t="s">
        <v>307</v>
      </c>
      <c r="V2690" t="s">
        <v>307</v>
      </c>
      <c r="W2690" t="s">
        <v>307</v>
      </c>
      <c r="X2690" t="s">
        <v>307</v>
      </c>
      <c r="Y2690" t="s">
        <v>307</v>
      </c>
      <c r="Z2690" t="s">
        <v>307</v>
      </c>
      <c r="AA2690" t="s">
        <v>307</v>
      </c>
      <c r="AB2690" t="s">
        <v>307</v>
      </c>
      <c r="AC2690" t="s">
        <v>307</v>
      </c>
      <c r="AD2690" t="s">
        <v>307</v>
      </c>
      <c r="AE2690" t="s">
        <v>307</v>
      </c>
      <c r="AF2690" t="s">
        <v>307</v>
      </c>
      <c r="AG2690" t="s">
        <v>307</v>
      </c>
      <c r="AH2690" t="s">
        <v>307</v>
      </c>
      <c r="AI2690" t="s">
        <v>307</v>
      </c>
      <c r="AJ2690" t="s">
        <v>307</v>
      </c>
      <c r="AK2690" t="s">
        <v>307</v>
      </c>
      <c r="AL2690" t="s">
        <v>307</v>
      </c>
      <c r="AM2690" t="s">
        <v>307</v>
      </c>
      <c r="AN2690" t="s">
        <v>307</v>
      </c>
      <c r="AO2690" t="s">
        <v>307</v>
      </c>
      <c r="AP2690" t="s">
        <v>307</v>
      </c>
      <c r="AQ2690" t="s">
        <v>307</v>
      </c>
      <c r="AR2690" t="s">
        <v>307</v>
      </c>
      <c r="AS2690" t="s">
        <v>307</v>
      </c>
    </row>
    <row r="2691" spans="1:45" x14ac:dyDescent="0.25">
      <c r="A2691">
        <v>399</v>
      </c>
      <c r="B2691" t="s">
        <v>198</v>
      </c>
      <c r="C2691" t="s">
        <v>38</v>
      </c>
      <c r="D2691" t="s">
        <v>49</v>
      </c>
      <c r="E2691" t="s">
        <v>307</v>
      </c>
      <c r="F2691" t="s">
        <v>307</v>
      </c>
      <c r="G2691" t="s">
        <v>307</v>
      </c>
      <c r="H2691" t="s">
        <v>307</v>
      </c>
      <c r="I2691" t="s">
        <v>307</v>
      </c>
      <c r="J2691" t="s">
        <v>307</v>
      </c>
      <c r="K2691" t="s">
        <v>307</v>
      </c>
      <c r="L2691" t="s">
        <v>307</v>
      </c>
      <c r="M2691" t="s">
        <v>307</v>
      </c>
      <c r="N2691" t="s">
        <v>307</v>
      </c>
      <c r="O2691" t="s">
        <v>307</v>
      </c>
      <c r="P2691" t="s">
        <v>307</v>
      </c>
      <c r="Q2691" t="s">
        <v>307</v>
      </c>
      <c r="R2691" t="s">
        <v>307</v>
      </c>
      <c r="S2691" t="s">
        <v>307</v>
      </c>
      <c r="T2691" t="s">
        <v>307</v>
      </c>
      <c r="U2691" t="s">
        <v>307</v>
      </c>
      <c r="V2691" t="s">
        <v>307</v>
      </c>
      <c r="W2691" t="s">
        <v>307</v>
      </c>
      <c r="X2691" t="s">
        <v>307</v>
      </c>
      <c r="Y2691" t="s">
        <v>307</v>
      </c>
      <c r="Z2691" t="s">
        <v>307</v>
      </c>
      <c r="AA2691" t="s">
        <v>307</v>
      </c>
      <c r="AB2691" t="s">
        <v>307</v>
      </c>
      <c r="AC2691" t="s">
        <v>307</v>
      </c>
      <c r="AD2691" t="s">
        <v>307</v>
      </c>
      <c r="AE2691" t="s">
        <v>307</v>
      </c>
      <c r="AF2691" t="s">
        <v>307</v>
      </c>
      <c r="AG2691" t="s">
        <v>307</v>
      </c>
      <c r="AH2691" t="s">
        <v>307</v>
      </c>
      <c r="AI2691" t="s">
        <v>307</v>
      </c>
      <c r="AJ2691" t="s">
        <v>307</v>
      </c>
      <c r="AK2691" t="s">
        <v>307</v>
      </c>
      <c r="AL2691" t="s">
        <v>307</v>
      </c>
      <c r="AM2691" t="s">
        <v>307</v>
      </c>
      <c r="AN2691" t="s">
        <v>307</v>
      </c>
      <c r="AO2691" t="s">
        <v>307</v>
      </c>
      <c r="AP2691" t="s">
        <v>307</v>
      </c>
      <c r="AQ2691" t="s">
        <v>307</v>
      </c>
      <c r="AR2691" t="s">
        <v>307</v>
      </c>
      <c r="AS2691" t="s">
        <v>307</v>
      </c>
    </row>
    <row r="2692" spans="1:45" x14ac:dyDescent="0.25">
      <c r="A2692">
        <v>400</v>
      </c>
      <c r="B2692" t="s">
        <v>199</v>
      </c>
      <c r="C2692" t="s">
        <v>43</v>
      </c>
      <c r="D2692" t="s">
        <v>54</v>
      </c>
      <c r="E2692" t="s">
        <v>307</v>
      </c>
      <c r="F2692" t="s">
        <v>307</v>
      </c>
      <c r="G2692" t="s">
        <v>307</v>
      </c>
      <c r="H2692" t="s">
        <v>307</v>
      </c>
      <c r="I2692" t="s">
        <v>307</v>
      </c>
      <c r="J2692" t="s">
        <v>307</v>
      </c>
      <c r="K2692" t="s">
        <v>307</v>
      </c>
      <c r="L2692" t="s">
        <v>307</v>
      </c>
      <c r="M2692" t="s">
        <v>307</v>
      </c>
      <c r="N2692" t="s">
        <v>307</v>
      </c>
      <c r="O2692" t="s">
        <v>307</v>
      </c>
      <c r="P2692" t="s">
        <v>307</v>
      </c>
      <c r="Q2692" t="s">
        <v>307</v>
      </c>
      <c r="R2692" t="s">
        <v>307</v>
      </c>
      <c r="S2692" t="s">
        <v>307</v>
      </c>
      <c r="T2692" t="s">
        <v>307</v>
      </c>
      <c r="U2692" t="s">
        <v>307</v>
      </c>
      <c r="V2692" t="s">
        <v>307</v>
      </c>
      <c r="W2692" t="s">
        <v>307</v>
      </c>
    </row>
    <row r="2693" spans="1:45" x14ac:dyDescent="0.25">
      <c r="A2693">
        <v>400</v>
      </c>
      <c r="B2693" t="s">
        <v>199</v>
      </c>
      <c r="C2693" t="s">
        <v>43</v>
      </c>
      <c r="D2693" t="s">
        <v>55</v>
      </c>
      <c r="E2693" t="s">
        <v>307</v>
      </c>
      <c r="F2693" t="s">
        <v>307</v>
      </c>
      <c r="G2693" t="s">
        <v>307</v>
      </c>
      <c r="H2693" t="s">
        <v>307</v>
      </c>
      <c r="I2693" t="s">
        <v>307</v>
      </c>
      <c r="J2693" t="s">
        <v>307</v>
      </c>
      <c r="K2693" t="s">
        <v>307</v>
      </c>
      <c r="L2693" t="s">
        <v>307</v>
      </c>
      <c r="M2693" t="s">
        <v>307</v>
      </c>
      <c r="N2693" t="s">
        <v>307</v>
      </c>
      <c r="O2693" t="s">
        <v>307</v>
      </c>
      <c r="P2693" t="s">
        <v>307</v>
      </c>
      <c r="Q2693" t="s">
        <v>307</v>
      </c>
      <c r="R2693" t="s">
        <v>307</v>
      </c>
      <c r="S2693" t="s">
        <v>307</v>
      </c>
      <c r="T2693" t="s">
        <v>307</v>
      </c>
      <c r="U2693" t="s">
        <v>307</v>
      </c>
      <c r="V2693" t="s">
        <v>307</v>
      </c>
      <c r="W2693" t="s">
        <v>307</v>
      </c>
    </row>
    <row r="2694" spans="1:45" x14ac:dyDescent="0.25">
      <c r="A2694">
        <v>400</v>
      </c>
      <c r="B2694" t="s">
        <v>199</v>
      </c>
      <c r="C2694" t="s">
        <v>43</v>
      </c>
      <c r="D2694" t="s">
        <v>56</v>
      </c>
      <c r="E2694" t="s">
        <v>307</v>
      </c>
      <c r="F2694" t="s">
        <v>307</v>
      </c>
      <c r="G2694" t="s">
        <v>307</v>
      </c>
      <c r="H2694" t="s">
        <v>307</v>
      </c>
      <c r="I2694" t="s">
        <v>307</v>
      </c>
      <c r="J2694" t="s">
        <v>307</v>
      </c>
      <c r="K2694" t="s">
        <v>307</v>
      </c>
      <c r="L2694" t="s">
        <v>307</v>
      </c>
      <c r="M2694" t="s">
        <v>307</v>
      </c>
      <c r="N2694" t="s">
        <v>307</v>
      </c>
      <c r="O2694" t="s">
        <v>307</v>
      </c>
      <c r="P2694" t="s">
        <v>307</v>
      </c>
      <c r="Q2694" t="s">
        <v>307</v>
      </c>
      <c r="R2694" t="s">
        <v>307</v>
      </c>
      <c r="S2694" t="s">
        <v>307</v>
      </c>
      <c r="T2694" t="s">
        <v>307</v>
      </c>
      <c r="U2694" t="s">
        <v>307</v>
      </c>
      <c r="V2694" t="s">
        <v>307</v>
      </c>
      <c r="W2694" t="s">
        <v>307</v>
      </c>
    </row>
    <row r="2695" spans="1:45" x14ac:dyDescent="0.25">
      <c r="A2695">
        <v>400</v>
      </c>
      <c r="B2695" t="s">
        <v>199</v>
      </c>
      <c r="C2695" t="s">
        <v>43</v>
      </c>
      <c r="D2695" t="s">
        <v>57</v>
      </c>
      <c r="E2695" t="s">
        <v>307</v>
      </c>
      <c r="F2695" t="s">
        <v>307</v>
      </c>
      <c r="G2695" t="s">
        <v>307</v>
      </c>
      <c r="H2695" t="s">
        <v>307</v>
      </c>
      <c r="I2695" t="s">
        <v>307</v>
      </c>
      <c r="J2695" t="s">
        <v>307</v>
      </c>
      <c r="K2695" t="s">
        <v>307</v>
      </c>
      <c r="L2695" t="s">
        <v>307</v>
      </c>
      <c r="M2695" t="s">
        <v>307</v>
      </c>
      <c r="N2695" t="s">
        <v>307</v>
      </c>
      <c r="O2695" t="s">
        <v>307</v>
      </c>
      <c r="P2695" t="s">
        <v>307</v>
      </c>
      <c r="Q2695" t="s">
        <v>307</v>
      </c>
      <c r="R2695" t="s">
        <v>307</v>
      </c>
      <c r="S2695" t="s">
        <v>307</v>
      </c>
      <c r="T2695" t="s">
        <v>307</v>
      </c>
      <c r="U2695" t="s">
        <v>307</v>
      </c>
      <c r="V2695" t="s">
        <v>307</v>
      </c>
      <c r="W2695" t="s">
        <v>307</v>
      </c>
    </row>
    <row r="2696" spans="1:45" x14ac:dyDescent="0.25">
      <c r="A2696">
        <v>400</v>
      </c>
      <c r="B2696" t="s">
        <v>199</v>
      </c>
      <c r="C2696" t="s">
        <v>43</v>
      </c>
      <c r="D2696" t="s">
        <v>58</v>
      </c>
      <c r="E2696" t="s">
        <v>307</v>
      </c>
      <c r="F2696" t="s">
        <v>307</v>
      </c>
      <c r="G2696" t="s">
        <v>307</v>
      </c>
      <c r="H2696" t="s">
        <v>307</v>
      </c>
      <c r="I2696" t="s">
        <v>307</v>
      </c>
      <c r="J2696" t="s">
        <v>307</v>
      </c>
      <c r="K2696" t="s">
        <v>307</v>
      </c>
      <c r="L2696" t="s">
        <v>307</v>
      </c>
      <c r="M2696" t="s">
        <v>307</v>
      </c>
      <c r="N2696" t="s">
        <v>307</v>
      </c>
      <c r="O2696" t="s">
        <v>307</v>
      </c>
      <c r="P2696" t="s">
        <v>307</v>
      </c>
      <c r="Q2696" t="s">
        <v>307</v>
      </c>
      <c r="R2696" t="s">
        <v>307</v>
      </c>
      <c r="S2696" t="s">
        <v>307</v>
      </c>
      <c r="T2696" t="s">
        <v>307</v>
      </c>
      <c r="U2696" t="s">
        <v>307</v>
      </c>
      <c r="V2696" t="s">
        <v>307</v>
      </c>
      <c r="W2696" t="s">
        <v>307</v>
      </c>
    </row>
    <row r="2697" spans="1:45" x14ac:dyDescent="0.25">
      <c r="A2697">
        <v>400</v>
      </c>
      <c r="B2697" t="s">
        <v>199</v>
      </c>
      <c r="C2697" t="s">
        <v>43</v>
      </c>
      <c r="D2697" t="s">
        <v>59</v>
      </c>
      <c r="E2697" t="s">
        <v>307</v>
      </c>
      <c r="F2697" t="s">
        <v>307</v>
      </c>
      <c r="G2697" t="s">
        <v>307</v>
      </c>
      <c r="H2697" t="s">
        <v>307</v>
      </c>
      <c r="I2697" t="s">
        <v>307</v>
      </c>
      <c r="J2697" t="s">
        <v>307</v>
      </c>
      <c r="K2697" t="s">
        <v>307</v>
      </c>
      <c r="L2697" t="s">
        <v>307</v>
      </c>
      <c r="M2697" t="s">
        <v>307</v>
      </c>
      <c r="N2697" t="s">
        <v>307</v>
      </c>
      <c r="O2697" t="s">
        <v>307</v>
      </c>
      <c r="P2697" t="s">
        <v>307</v>
      </c>
      <c r="Q2697" t="s">
        <v>307</v>
      </c>
      <c r="R2697" t="s">
        <v>307</v>
      </c>
      <c r="S2697" t="s">
        <v>307</v>
      </c>
      <c r="T2697" t="s">
        <v>307</v>
      </c>
      <c r="U2697" t="s">
        <v>307</v>
      </c>
      <c r="V2697" t="s">
        <v>307</v>
      </c>
      <c r="W2697" t="s">
        <v>307</v>
      </c>
    </row>
    <row r="2698" spans="1:45" x14ac:dyDescent="0.25">
      <c r="A2698">
        <v>400</v>
      </c>
      <c r="B2698" t="s">
        <v>199</v>
      </c>
      <c r="C2698" t="s">
        <v>43</v>
      </c>
      <c r="D2698" t="s">
        <v>60</v>
      </c>
      <c r="E2698" t="s">
        <v>307</v>
      </c>
      <c r="F2698" t="s">
        <v>307</v>
      </c>
      <c r="G2698" t="s">
        <v>307</v>
      </c>
      <c r="H2698" t="s">
        <v>307</v>
      </c>
      <c r="I2698" t="s">
        <v>307</v>
      </c>
      <c r="J2698" t="s">
        <v>307</v>
      </c>
      <c r="K2698" t="s">
        <v>307</v>
      </c>
      <c r="L2698" t="s">
        <v>307</v>
      </c>
      <c r="M2698" t="s">
        <v>307</v>
      </c>
      <c r="N2698" t="s">
        <v>307</v>
      </c>
      <c r="O2698" t="s">
        <v>307</v>
      </c>
      <c r="P2698" t="s">
        <v>307</v>
      </c>
      <c r="Q2698" t="s">
        <v>307</v>
      </c>
      <c r="R2698" t="s">
        <v>307</v>
      </c>
      <c r="S2698" t="s">
        <v>307</v>
      </c>
      <c r="T2698" t="s">
        <v>307</v>
      </c>
      <c r="U2698" t="s">
        <v>307</v>
      </c>
      <c r="V2698" t="s">
        <v>307</v>
      </c>
      <c r="W2698" t="s">
        <v>307</v>
      </c>
    </row>
    <row r="2699" spans="1:45" x14ac:dyDescent="0.25">
      <c r="A2699">
        <v>400</v>
      </c>
      <c r="B2699" t="s">
        <v>199</v>
      </c>
      <c r="C2699" t="s">
        <v>43</v>
      </c>
      <c r="D2699" t="s">
        <v>61</v>
      </c>
      <c r="E2699" t="s">
        <v>307</v>
      </c>
      <c r="F2699" t="s">
        <v>307</v>
      </c>
      <c r="G2699" t="s">
        <v>307</v>
      </c>
      <c r="H2699" t="s">
        <v>307</v>
      </c>
      <c r="I2699" t="s">
        <v>307</v>
      </c>
      <c r="J2699" t="s">
        <v>307</v>
      </c>
      <c r="K2699" t="s">
        <v>307</v>
      </c>
      <c r="L2699" t="s">
        <v>307</v>
      </c>
      <c r="M2699" t="s">
        <v>307</v>
      </c>
      <c r="N2699" t="s">
        <v>307</v>
      </c>
      <c r="O2699" t="s">
        <v>307</v>
      </c>
      <c r="P2699" t="s">
        <v>307</v>
      </c>
      <c r="Q2699" t="s">
        <v>307</v>
      </c>
      <c r="R2699" t="s">
        <v>307</v>
      </c>
      <c r="S2699" t="s">
        <v>307</v>
      </c>
      <c r="T2699" t="s">
        <v>307</v>
      </c>
      <c r="U2699" t="s">
        <v>307</v>
      </c>
      <c r="V2699" t="s">
        <v>307</v>
      </c>
      <c r="W2699" t="s">
        <v>307</v>
      </c>
    </row>
    <row r="2700" spans="1:45" x14ac:dyDescent="0.25">
      <c r="A2700">
        <v>400</v>
      </c>
      <c r="B2700" t="s">
        <v>199</v>
      </c>
      <c r="C2700" t="s">
        <v>43</v>
      </c>
      <c r="D2700" t="s">
        <v>62</v>
      </c>
      <c r="E2700" t="s">
        <v>307</v>
      </c>
      <c r="F2700" t="s">
        <v>307</v>
      </c>
      <c r="G2700" t="s">
        <v>307</v>
      </c>
      <c r="H2700" t="s">
        <v>307</v>
      </c>
      <c r="I2700" t="s">
        <v>307</v>
      </c>
      <c r="J2700" t="s">
        <v>307</v>
      </c>
      <c r="K2700" t="s">
        <v>307</v>
      </c>
      <c r="L2700" t="s">
        <v>307</v>
      </c>
      <c r="M2700" t="s">
        <v>307</v>
      </c>
      <c r="N2700" t="s">
        <v>307</v>
      </c>
      <c r="O2700" t="s">
        <v>307</v>
      </c>
      <c r="P2700" t="s">
        <v>307</v>
      </c>
      <c r="Q2700" t="s">
        <v>307</v>
      </c>
      <c r="R2700" t="s">
        <v>307</v>
      </c>
      <c r="S2700" t="s">
        <v>307</v>
      </c>
      <c r="T2700" t="s">
        <v>307</v>
      </c>
      <c r="U2700" t="s">
        <v>307</v>
      </c>
      <c r="V2700" t="s">
        <v>307</v>
      </c>
      <c r="W2700" t="s">
        <v>307</v>
      </c>
    </row>
    <row r="2701" spans="1:45" x14ac:dyDescent="0.25">
      <c r="A2701">
        <v>400</v>
      </c>
      <c r="B2701" t="s">
        <v>199</v>
      </c>
      <c r="C2701" t="s">
        <v>36</v>
      </c>
      <c r="D2701" t="s">
        <v>47</v>
      </c>
      <c r="E2701" t="s">
        <v>307</v>
      </c>
      <c r="F2701" t="s">
        <v>307</v>
      </c>
      <c r="G2701" t="s">
        <v>307</v>
      </c>
      <c r="H2701" t="s">
        <v>307</v>
      </c>
      <c r="I2701" t="s">
        <v>307</v>
      </c>
      <c r="J2701" t="s">
        <v>307</v>
      </c>
      <c r="K2701" t="s">
        <v>307</v>
      </c>
      <c r="L2701" t="s">
        <v>307</v>
      </c>
      <c r="M2701" t="s">
        <v>307</v>
      </c>
      <c r="N2701" t="s">
        <v>307</v>
      </c>
      <c r="O2701" t="s">
        <v>307</v>
      </c>
      <c r="P2701" t="s">
        <v>307</v>
      </c>
      <c r="Q2701" t="s">
        <v>307</v>
      </c>
      <c r="R2701" t="s">
        <v>307</v>
      </c>
      <c r="S2701" t="s">
        <v>307</v>
      </c>
      <c r="T2701" t="s">
        <v>307</v>
      </c>
      <c r="U2701" t="s">
        <v>307</v>
      </c>
      <c r="V2701" t="s">
        <v>307</v>
      </c>
      <c r="W2701" t="s">
        <v>307</v>
      </c>
      <c r="X2701" t="s">
        <v>307</v>
      </c>
      <c r="Y2701" t="s">
        <v>307</v>
      </c>
      <c r="Z2701" t="s">
        <v>307</v>
      </c>
      <c r="AA2701" t="s">
        <v>307</v>
      </c>
      <c r="AB2701" t="s">
        <v>307</v>
      </c>
      <c r="AC2701" t="s">
        <v>307</v>
      </c>
      <c r="AD2701" t="s">
        <v>307</v>
      </c>
      <c r="AE2701" t="s">
        <v>307</v>
      </c>
      <c r="AF2701" t="s">
        <v>307</v>
      </c>
      <c r="AG2701" t="s">
        <v>307</v>
      </c>
      <c r="AH2701" t="s">
        <v>307</v>
      </c>
      <c r="AI2701" t="s">
        <v>307</v>
      </c>
      <c r="AJ2701" t="s">
        <v>307</v>
      </c>
      <c r="AK2701" t="s">
        <v>307</v>
      </c>
      <c r="AL2701" t="s">
        <v>307</v>
      </c>
      <c r="AM2701" t="s">
        <v>307</v>
      </c>
      <c r="AN2701" t="s">
        <v>307</v>
      </c>
      <c r="AO2701" t="s">
        <v>307</v>
      </c>
      <c r="AP2701" t="s">
        <v>307</v>
      </c>
      <c r="AQ2701" t="s">
        <v>307</v>
      </c>
      <c r="AR2701" t="s">
        <v>307</v>
      </c>
      <c r="AS2701" t="s">
        <v>307</v>
      </c>
    </row>
    <row r="2702" spans="1:45" x14ac:dyDescent="0.25">
      <c r="A2702">
        <v>400</v>
      </c>
      <c r="B2702" t="s">
        <v>199</v>
      </c>
      <c r="C2702" t="s">
        <v>36</v>
      </c>
      <c r="D2702" t="s">
        <v>48</v>
      </c>
      <c r="E2702" t="s">
        <v>307</v>
      </c>
      <c r="F2702" t="s">
        <v>307</v>
      </c>
      <c r="G2702" t="s">
        <v>307</v>
      </c>
      <c r="H2702" t="s">
        <v>307</v>
      </c>
      <c r="I2702" t="s">
        <v>307</v>
      </c>
      <c r="J2702" t="s">
        <v>307</v>
      </c>
      <c r="K2702" t="s">
        <v>307</v>
      </c>
      <c r="L2702" t="s">
        <v>307</v>
      </c>
      <c r="M2702" t="s">
        <v>307</v>
      </c>
      <c r="N2702" t="s">
        <v>307</v>
      </c>
      <c r="O2702" t="s">
        <v>307</v>
      </c>
      <c r="P2702" t="s">
        <v>307</v>
      </c>
      <c r="Q2702" t="s">
        <v>307</v>
      </c>
      <c r="R2702" t="s">
        <v>307</v>
      </c>
      <c r="S2702" t="s">
        <v>307</v>
      </c>
      <c r="T2702" t="s">
        <v>307</v>
      </c>
      <c r="U2702" t="s">
        <v>307</v>
      </c>
      <c r="V2702" t="s">
        <v>307</v>
      </c>
      <c r="W2702" t="s">
        <v>307</v>
      </c>
      <c r="X2702" t="s">
        <v>307</v>
      </c>
      <c r="Y2702" t="s">
        <v>307</v>
      </c>
      <c r="Z2702" t="s">
        <v>307</v>
      </c>
      <c r="AA2702" t="s">
        <v>307</v>
      </c>
      <c r="AB2702" t="s">
        <v>307</v>
      </c>
      <c r="AC2702" t="s">
        <v>307</v>
      </c>
      <c r="AD2702" t="s">
        <v>307</v>
      </c>
      <c r="AE2702" t="s">
        <v>307</v>
      </c>
      <c r="AF2702" t="s">
        <v>307</v>
      </c>
      <c r="AG2702" t="s">
        <v>307</v>
      </c>
      <c r="AH2702" t="s">
        <v>307</v>
      </c>
      <c r="AI2702" t="s">
        <v>307</v>
      </c>
      <c r="AJ2702" t="s">
        <v>307</v>
      </c>
      <c r="AK2702" t="s">
        <v>307</v>
      </c>
      <c r="AL2702" t="s">
        <v>307</v>
      </c>
      <c r="AM2702" t="s">
        <v>307</v>
      </c>
      <c r="AN2702" t="s">
        <v>307</v>
      </c>
      <c r="AO2702" t="s">
        <v>307</v>
      </c>
      <c r="AP2702" t="s">
        <v>307</v>
      </c>
      <c r="AQ2702" t="s">
        <v>307</v>
      </c>
      <c r="AR2702" t="s">
        <v>307</v>
      </c>
      <c r="AS2702" t="s">
        <v>307</v>
      </c>
    </row>
    <row r="2703" spans="1:45" x14ac:dyDescent="0.25">
      <c r="A2703">
        <v>400</v>
      </c>
      <c r="B2703" t="s">
        <v>199</v>
      </c>
      <c r="C2703" t="s">
        <v>36</v>
      </c>
      <c r="D2703" t="s">
        <v>49</v>
      </c>
      <c r="E2703" t="s">
        <v>307</v>
      </c>
      <c r="F2703" t="s">
        <v>307</v>
      </c>
      <c r="G2703" t="s">
        <v>307</v>
      </c>
      <c r="H2703" t="s">
        <v>307</v>
      </c>
      <c r="I2703" t="s">
        <v>307</v>
      </c>
      <c r="J2703" t="s">
        <v>307</v>
      </c>
      <c r="K2703" t="s">
        <v>307</v>
      </c>
      <c r="L2703" t="s">
        <v>307</v>
      </c>
      <c r="M2703" t="s">
        <v>307</v>
      </c>
      <c r="N2703" t="s">
        <v>307</v>
      </c>
      <c r="O2703" t="s">
        <v>307</v>
      </c>
      <c r="P2703" t="s">
        <v>307</v>
      </c>
      <c r="Q2703" t="s">
        <v>307</v>
      </c>
      <c r="R2703" t="s">
        <v>307</v>
      </c>
      <c r="S2703" t="s">
        <v>307</v>
      </c>
      <c r="T2703" t="s">
        <v>307</v>
      </c>
      <c r="U2703" t="s">
        <v>307</v>
      </c>
      <c r="V2703" t="s">
        <v>307</v>
      </c>
      <c r="W2703" t="s">
        <v>307</v>
      </c>
      <c r="X2703" t="s">
        <v>307</v>
      </c>
      <c r="Y2703" t="s">
        <v>307</v>
      </c>
      <c r="Z2703" t="s">
        <v>307</v>
      </c>
      <c r="AA2703" t="s">
        <v>307</v>
      </c>
      <c r="AB2703" t="s">
        <v>307</v>
      </c>
      <c r="AC2703" t="s">
        <v>307</v>
      </c>
      <c r="AD2703" t="s">
        <v>307</v>
      </c>
      <c r="AE2703" t="s">
        <v>307</v>
      </c>
      <c r="AF2703" t="s">
        <v>307</v>
      </c>
      <c r="AG2703" t="s">
        <v>307</v>
      </c>
      <c r="AH2703" t="s">
        <v>307</v>
      </c>
      <c r="AI2703" t="s">
        <v>307</v>
      </c>
      <c r="AJ2703" t="s">
        <v>307</v>
      </c>
      <c r="AK2703" t="s">
        <v>307</v>
      </c>
      <c r="AL2703" t="s">
        <v>307</v>
      </c>
      <c r="AM2703" t="s">
        <v>307</v>
      </c>
      <c r="AN2703" t="s">
        <v>307</v>
      </c>
      <c r="AO2703" t="s">
        <v>307</v>
      </c>
      <c r="AP2703" t="s">
        <v>307</v>
      </c>
      <c r="AQ2703" t="s">
        <v>307</v>
      </c>
      <c r="AR2703" t="s">
        <v>307</v>
      </c>
      <c r="AS2703" t="s">
        <v>307</v>
      </c>
    </row>
    <row r="2704" spans="1:45" x14ac:dyDescent="0.25">
      <c r="A2704">
        <v>400</v>
      </c>
      <c r="B2704" t="s">
        <v>199</v>
      </c>
      <c r="C2704" t="s">
        <v>37</v>
      </c>
      <c r="D2704" t="s">
        <v>47</v>
      </c>
      <c r="E2704" t="s">
        <v>307</v>
      </c>
      <c r="F2704" t="s">
        <v>307</v>
      </c>
      <c r="G2704" t="s">
        <v>307</v>
      </c>
      <c r="H2704" t="s">
        <v>307</v>
      </c>
      <c r="I2704" t="s">
        <v>307</v>
      </c>
      <c r="J2704" t="s">
        <v>307</v>
      </c>
      <c r="K2704" t="s">
        <v>307</v>
      </c>
      <c r="L2704" t="s">
        <v>307</v>
      </c>
      <c r="M2704" t="s">
        <v>307</v>
      </c>
      <c r="N2704" t="s">
        <v>307</v>
      </c>
      <c r="O2704" t="s">
        <v>307</v>
      </c>
      <c r="P2704" t="s">
        <v>307</v>
      </c>
      <c r="Q2704" t="s">
        <v>307</v>
      </c>
      <c r="R2704" t="s">
        <v>307</v>
      </c>
      <c r="S2704" t="s">
        <v>307</v>
      </c>
      <c r="T2704" t="s">
        <v>307</v>
      </c>
      <c r="U2704" t="s">
        <v>307</v>
      </c>
      <c r="V2704" t="s">
        <v>307</v>
      </c>
      <c r="W2704" t="s">
        <v>307</v>
      </c>
      <c r="X2704" t="s">
        <v>307</v>
      </c>
      <c r="Y2704" t="s">
        <v>307</v>
      </c>
      <c r="Z2704" t="s">
        <v>307</v>
      </c>
      <c r="AA2704" t="s">
        <v>307</v>
      </c>
      <c r="AB2704" t="s">
        <v>307</v>
      </c>
      <c r="AC2704" t="s">
        <v>307</v>
      </c>
      <c r="AD2704" t="s">
        <v>307</v>
      </c>
      <c r="AE2704" t="s">
        <v>307</v>
      </c>
      <c r="AF2704" t="s">
        <v>307</v>
      </c>
      <c r="AG2704" t="s">
        <v>307</v>
      </c>
      <c r="AH2704" t="s">
        <v>307</v>
      </c>
      <c r="AI2704" t="s">
        <v>307</v>
      </c>
      <c r="AJ2704" t="s">
        <v>307</v>
      </c>
      <c r="AK2704" t="s">
        <v>307</v>
      </c>
      <c r="AL2704" t="s">
        <v>307</v>
      </c>
      <c r="AM2704" t="s">
        <v>307</v>
      </c>
      <c r="AN2704" t="s">
        <v>307</v>
      </c>
      <c r="AO2704" t="s">
        <v>307</v>
      </c>
      <c r="AP2704" t="s">
        <v>307</v>
      </c>
      <c r="AQ2704" t="s">
        <v>307</v>
      </c>
      <c r="AR2704" t="s">
        <v>307</v>
      </c>
      <c r="AS2704" t="s">
        <v>307</v>
      </c>
    </row>
    <row r="2705" spans="1:45" x14ac:dyDescent="0.25">
      <c r="A2705">
        <v>400</v>
      </c>
      <c r="B2705" t="s">
        <v>199</v>
      </c>
      <c r="C2705" t="s">
        <v>37</v>
      </c>
      <c r="D2705" t="s">
        <v>48</v>
      </c>
      <c r="E2705" t="s">
        <v>307</v>
      </c>
      <c r="F2705" t="s">
        <v>307</v>
      </c>
      <c r="G2705" t="s">
        <v>307</v>
      </c>
      <c r="H2705" t="s">
        <v>307</v>
      </c>
      <c r="I2705" t="s">
        <v>307</v>
      </c>
      <c r="J2705" t="s">
        <v>307</v>
      </c>
      <c r="K2705" t="s">
        <v>307</v>
      </c>
      <c r="L2705" t="s">
        <v>307</v>
      </c>
      <c r="M2705" t="s">
        <v>307</v>
      </c>
      <c r="N2705" t="s">
        <v>307</v>
      </c>
      <c r="O2705" t="s">
        <v>307</v>
      </c>
      <c r="P2705" t="s">
        <v>307</v>
      </c>
      <c r="Q2705" t="s">
        <v>307</v>
      </c>
      <c r="R2705" t="s">
        <v>307</v>
      </c>
      <c r="S2705" t="s">
        <v>307</v>
      </c>
      <c r="T2705" t="s">
        <v>307</v>
      </c>
      <c r="U2705" t="s">
        <v>307</v>
      </c>
      <c r="V2705" t="s">
        <v>307</v>
      </c>
      <c r="W2705" t="s">
        <v>307</v>
      </c>
      <c r="X2705" t="s">
        <v>307</v>
      </c>
      <c r="Y2705" t="s">
        <v>307</v>
      </c>
      <c r="Z2705" t="s">
        <v>307</v>
      </c>
      <c r="AA2705" t="s">
        <v>307</v>
      </c>
      <c r="AB2705" t="s">
        <v>307</v>
      </c>
      <c r="AC2705" t="s">
        <v>307</v>
      </c>
      <c r="AD2705" t="s">
        <v>307</v>
      </c>
      <c r="AE2705" t="s">
        <v>307</v>
      </c>
      <c r="AF2705" t="s">
        <v>307</v>
      </c>
      <c r="AG2705" t="s">
        <v>307</v>
      </c>
      <c r="AH2705" t="s">
        <v>307</v>
      </c>
      <c r="AI2705" t="s">
        <v>307</v>
      </c>
      <c r="AJ2705" t="s">
        <v>307</v>
      </c>
      <c r="AK2705" t="s">
        <v>307</v>
      </c>
      <c r="AL2705" t="s">
        <v>307</v>
      </c>
      <c r="AM2705" t="s">
        <v>307</v>
      </c>
      <c r="AN2705" t="s">
        <v>307</v>
      </c>
      <c r="AO2705" t="s">
        <v>307</v>
      </c>
      <c r="AP2705" t="s">
        <v>307</v>
      </c>
      <c r="AQ2705" t="s">
        <v>307</v>
      </c>
      <c r="AR2705" t="s">
        <v>307</v>
      </c>
      <c r="AS2705" t="s">
        <v>307</v>
      </c>
    </row>
    <row r="2706" spans="1:45" x14ac:dyDescent="0.25">
      <c r="A2706">
        <v>400</v>
      </c>
      <c r="B2706" t="s">
        <v>199</v>
      </c>
      <c r="C2706" t="s">
        <v>37</v>
      </c>
      <c r="D2706" t="s">
        <v>49</v>
      </c>
      <c r="E2706" t="s">
        <v>307</v>
      </c>
      <c r="F2706" t="s">
        <v>307</v>
      </c>
      <c r="G2706" t="s">
        <v>307</v>
      </c>
      <c r="H2706" t="s">
        <v>307</v>
      </c>
      <c r="I2706" t="s">
        <v>307</v>
      </c>
      <c r="J2706" t="s">
        <v>307</v>
      </c>
      <c r="K2706" t="s">
        <v>307</v>
      </c>
      <c r="L2706" t="s">
        <v>307</v>
      </c>
      <c r="M2706" t="s">
        <v>307</v>
      </c>
      <c r="N2706" t="s">
        <v>307</v>
      </c>
      <c r="O2706" t="s">
        <v>307</v>
      </c>
      <c r="P2706" t="s">
        <v>307</v>
      </c>
      <c r="Q2706" t="s">
        <v>307</v>
      </c>
      <c r="R2706" t="s">
        <v>307</v>
      </c>
      <c r="S2706" t="s">
        <v>307</v>
      </c>
      <c r="T2706" t="s">
        <v>307</v>
      </c>
      <c r="U2706" t="s">
        <v>307</v>
      </c>
      <c r="V2706" t="s">
        <v>307</v>
      </c>
      <c r="W2706" t="s">
        <v>307</v>
      </c>
      <c r="X2706" t="s">
        <v>307</v>
      </c>
      <c r="Y2706" t="s">
        <v>307</v>
      </c>
      <c r="Z2706" t="s">
        <v>307</v>
      </c>
      <c r="AA2706" t="s">
        <v>307</v>
      </c>
      <c r="AB2706" t="s">
        <v>307</v>
      </c>
      <c r="AC2706" t="s">
        <v>307</v>
      </c>
      <c r="AD2706" t="s">
        <v>307</v>
      </c>
      <c r="AE2706" t="s">
        <v>307</v>
      </c>
      <c r="AF2706" t="s">
        <v>307</v>
      </c>
      <c r="AG2706" t="s">
        <v>307</v>
      </c>
      <c r="AH2706" t="s">
        <v>307</v>
      </c>
      <c r="AI2706" t="s">
        <v>307</v>
      </c>
      <c r="AJ2706" t="s">
        <v>307</v>
      </c>
      <c r="AK2706" t="s">
        <v>307</v>
      </c>
      <c r="AL2706" t="s">
        <v>307</v>
      </c>
      <c r="AM2706" t="s">
        <v>307</v>
      </c>
      <c r="AN2706" t="s">
        <v>307</v>
      </c>
      <c r="AO2706" t="s">
        <v>307</v>
      </c>
      <c r="AP2706" t="s">
        <v>307</v>
      </c>
      <c r="AQ2706" t="s">
        <v>307</v>
      </c>
      <c r="AR2706" t="s">
        <v>307</v>
      </c>
      <c r="AS2706" t="s">
        <v>307</v>
      </c>
    </row>
    <row r="2707" spans="1:45" x14ac:dyDescent="0.25">
      <c r="A2707">
        <v>400</v>
      </c>
      <c r="B2707" t="s">
        <v>199</v>
      </c>
      <c r="C2707" t="s">
        <v>476</v>
      </c>
      <c r="D2707" t="s">
        <v>48</v>
      </c>
      <c r="E2707" t="s">
        <v>307</v>
      </c>
      <c r="F2707" t="s">
        <v>307</v>
      </c>
      <c r="G2707" t="s">
        <v>307</v>
      </c>
    </row>
    <row r="2708" spans="1:45" x14ac:dyDescent="0.25">
      <c r="A2708">
        <v>400</v>
      </c>
      <c r="B2708" t="s">
        <v>199</v>
      </c>
      <c r="C2708" t="s">
        <v>477</v>
      </c>
      <c r="D2708" t="s">
        <v>48</v>
      </c>
      <c r="E2708" t="s">
        <v>307</v>
      </c>
      <c r="F2708" t="s">
        <v>307</v>
      </c>
      <c r="G2708" t="s">
        <v>307</v>
      </c>
    </row>
    <row r="2709" spans="1:45" x14ac:dyDescent="0.25">
      <c r="A2709">
        <v>400</v>
      </c>
      <c r="B2709" t="s">
        <v>199</v>
      </c>
      <c r="C2709" t="s">
        <v>45</v>
      </c>
      <c r="D2709" t="s">
        <v>63</v>
      </c>
      <c r="E2709" t="s">
        <v>307</v>
      </c>
      <c r="F2709" t="s">
        <v>307</v>
      </c>
      <c r="G2709" t="s">
        <v>307</v>
      </c>
      <c r="H2709" t="s">
        <v>307</v>
      </c>
      <c r="I2709" t="s">
        <v>307</v>
      </c>
      <c r="J2709" t="s">
        <v>307</v>
      </c>
      <c r="K2709" t="s">
        <v>307</v>
      </c>
      <c r="L2709" t="s">
        <v>307</v>
      </c>
      <c r="M2709" t="s">
        <v>307</v>
      </c>
      <c r="N2709" t="s">
        <v>307</v>
      </c>
      <c r="O2709" t="s">
        <v>307</v>
      </c>
      <c r="P2709" t="s">
        <v>307</v>
      </c>
      <c r="Q2709" t="s">
        <v>307</v>
      </c>
      <c r="R2709" t="s">
        <v>307</v>
      </c>
      <c r="S2709" t="s">
        <v>307</v>
      </c>
      <c r="T2709" t="s">
        <v>307</v>
      </c>
      <c r="U2709" t="s">
        <v>307</v>
      </c>
      <c r="V2709" t="s">
        <v>307</v>
      </c>
      <c r="W2709" t="s">
        <v>307</v>
      </c>
    </row>
    <row r="2710" spans="1:45" x14ac:dyDescent="0.25">
      <c r="A2710">
        <v>400</v>
      </c>
      <c r="B2710" t="s">
        <v>199</v>
      </c>
      <c r="C2710" t="s">
        <v>45</v>
      </c>
      <c r="D2710" t="s">
        <v>64</v>
      </c>
      <c r="E2710" t="s">
        <v>307</v>
      </c>
      <c r="F2710" t="s">
        <v>307</v>
      </c>
      <c r="G2710" t="s">
        <v>307</v>
      </c>
      <c r="H2710" t="s">
        <v>307</v>
      </c>
      <c r="I2710" t="s">
        <v>307</v>
      </c>
      <c r="J2710" t="s">
        <v>307</v>
      </c>
      <c r="K2710" t="s">
        <v>307</v>
      </c>
      <c r="L2710" t="s">
        <v>307</v>
      </c>
      <c r="M2710" t="s">
        <v>307</v>
      </c>
      <c r="N2710" t="s">
        <v>307</v>
      </c>
      <c r="O2710" t="s">
        <v>307</v>
      </c>
      <c r="P2710" t="s">
        <v>307</v>
      </c>
      <c r="Q2710" t="s">
        <v>307</v>
      </c>
      <c r="R2710" t="s">
        <v>307</v>
      </c>
      <c r="S2710" t="s">
        <v>307</v>
      </c>
      <c r="T2710" t="s">
        <v>307</v>
      </c>
      <c r="U2710" t="s">
        <v>307</v>
      </c>
      <c r="V2710" t="s">
        <v>307</v>
      </c>
      <c r="W2710" t="s">
        <v>307</v>
      </c>
    </row>
    <row r="2711" spans="1:45" x14ac:dyDescent="0.25">
      <c r="A2711">
        <v>400</v>
      </c>
      <c r="B2711" t="s">
        <v>199</v>
      </c>
      <c r="C2711" t="s">
        <v>40</v>
      </c>
      <c r="D2711" t="s">
        <v>52</v>
      </c>
      <c r="E2711" t="s">
        <v>307</v>
      </c>
      <c r="F2711" t="s">
        <v>307</v>
      </c>
      <c r="G2711" t="s">
        <v>307</v>
      </c>
      <c r="H2711" t="s">
        <v>307</v>
      </c>
      <c r="I2711" t="s">
        <v>307</v>
      </c>
      <c r="J2711" t="s">
        <v>307</v>
      </c>
      <c r="K2711" t="s">
        <v>307</v>
      </c>
      <c r="L2711" t="s">
        <v>307</v>
      </c>
      <c r="M2711" t="s">
        <v>307</v>
      </c>
      <c r="N2711" t="s">
        <v>307</v>
      </c>
      <c r="O2711" t="s">
        <v>307</v>
      </c>
      <c r="P2711" t="s">
        <v>307</v>
      </c>
      <c r="Q2711" t="s">
        <v>307</v>
      </c>
      <c r="R2711" t="s">
        <v>307</v>
      </c>
      <c r="S2711" t="s">
        <v>307</v>
      </c>
      <c r="T2711" t="s">
        <v>307</v>
      </c>
      <c r="U2711" t="s">
        <v>307</v>
      </c>
      <c r="V2711" t="s">
        <v>307</v>
      </c>
      <c r="W2711" t="s">
        <v>307</v>
      </c>
      <c r="X2711" t="s">
        <v>307</v>
      </c>
      <c r="Y2711" t="s">
        <v>307</v>
      </c>
      <c r="Z2711" t="s">
        <v>307</v>
      </c>
    </row>
    <row r="2712" spans="1:45" x14ac:dyDescent="0.25">
      <c r="A2712">
        <v>400</v>
      </c>
      <c r="B2712" t="s">
        <v>199</v>
      </c>
      <c r="C2712" t="s">
        <v>40</v>
      </c>
      <c r="D2712" t="s">
        <v>53</v>
      </c>
      <c r="E2712" t="s">
        <v>307</v>
      </c>
      <c r="F2712" t="s">
        <v>307</v>
      </c>
      <c r="G2712" t="s">
        <v>307</v>
      </c>
      <c r="H2712" t="s">
        <v>307</v>
      </c>
      <c r="I2712" t="s">
        <v>307</v>
      </c>
      <c r="J2712" t="s">
        <v>307</v>
      </c>
      <c r="K2712" t="s">
        <v>307</v>
      </c>
      <c r="L2712" t="s">
        <v>307</v>
      </c>
      <c r="M2712" t="s">
        <v>307</v>
      </c>
      <c r="N2712" t="s">
        <v>307</v>
      </c>
      <c r="O2712" t="s">
        <v>307</v>
      </c>
      <c r="P2712" t="s">
        <v>307</v>
      </c>
      <c r="Q2712" t="s">
        <v>307</v>
      </c>
      <c r="R2712" t="s">
        <v>307</v>
      </c>
      <c r="S2712" t="s">
        <v>307</v>
      </c>
      <c r="T2712" t="s">
        <v>307</v>
      </c>
      <c r="U2712" t="s">
        <v>307</v>
      </c>
      <c r="V2712" t="s">
        <v>307</v>
      </c>
      <c r="W2712" t="s">
        <v>307</v>
      </c>
      <c r="X2712" t="s">
        <v>307</v>
      </c>
      <c r="Y2712" t="s">
        <v>307</v>
      </c>
      <c r="Z2712" t="s">
        <v>307</v>
      </c>
    </row>
    <row r="2713" spans="1:45" x14ac:dyDescent="0.25">
      <c r="A2713">
        <v>400</v>
      </c>
      <c r="B2713" t="s">
        <v>199</v>
      </c>
      <c r="C2713" t="s">
        <v>39</v>
      </c>
      <c r="D2713" t="s">
        <v>50</v>
      </c>
      <c r="E2713" t="s">
        <v>307</v>
      </c>
      <c r="F2713" t="s">
        <v>307</v>
      </c>
      <c r="G2713" t="s">
        <v>307</v>
      </c>
      <c r="H2713" t="s">
        <v>307</v>
      </c>
      <c r="I2713" t="s">
        <v>307</v>
      </c>
      <c r="J2713" t="s">
        <v>307</v>
      </c>
      <c r="K2713" t="s">
        <v>307</v>
      </c>
      <c r="L2713" t="s">
        <v>307</v>
      </c>
      <c r="M2713" t="s">
        <v>307</v>
      </c>
      <c r="N2713" t="s">
        <v>307</v>
      </c>
      <c r="O2713" t="s">
        <v>307</v>
      </c>
      <c r="P2713" t="s">
        <v>307</v>
      </c>
      <c r="Q2713" t="s">
        <v>307</v>
      </c>
      <c r="R2713" t="s">
        <v>307</v>
      </c>
      <c r="S2713" t="s">
        <v>307</v>
      </c>
      <c r="T2713" t="s">
        <v>307</v>
      </c>
      <c r="U2713" t="s">
        <v>307</v>
      </c>
      <c r="V2713" t="s">
        <v>307</v>
      </c>
      <c r="W2713" t="s">
        <v>307</v>
      </c>
      <c r="X2713" t="s">
        <v>307</v>
      </c>
      <c r="Y2713" t="s">
        <v>307</v>
      </c>
      <c r="Z2713" t="s">
        <v>307</v>
      </c>
      <c r="AA2713" t="s">
        <v>307</v>
      </c>
      <c r="AB2713" t="s">
        <v>307</v>
      </c>
      <c r="AC2713" t="s">
        <v>307</v>
      </c>
      <c r="AD2713" t="s">
        <v>307</v>
      </c>
      <c r="AE2713" t="s">
        <v>307</v>
      </c>
      <c r="AF2713" t="s">
        <v>307</v>
      </c>
      <c r="AG2713" t="s">
        <v>307</v>
      </c>
      <c r="AH2713" t="s">
        <v>307</v>
      </c>
      <c r="AI2713" t="s">
        <v>307</v>
      </c>
      <c r="AJ2713" t="s">
        <v>307</v>
      </c>
      <c r="AK2713" t="s">
        <v>307</v>
      </c>
      <c r="AL2713" t="s">
        <v>307</v>
      </c>
      <c r="AM2713" t="s">
        <v>307</v>
      </c>
      <c r="AN2713" t="s">
        <v>307</v>
      </c>
      <c r="AO2713" t="s">
        <v>307</v>
      </c>
      <c r="AP2713" t="s">
        <v>307</v>
      </c>
    </row>
    <row r="2714" spans="1:45" x14ac:dyDescent="0.25">
      <c r="A2714">
        <v>400</v>
      </c>
      <c r="B2714" t="s">
        <v>199</v>
      </c>
      <c r="C2714" t="s">
        <v>39</v>
      </c>
      <c r="D2714" t="s">
        <v>48</v>
      </c>
      <c r="E2714" t="s">
        <v>307</v>
      </c>
      <c r="F2714" t="s">
        <v>307</v>
      </c>
      <c r="G2714" t="s">
        <v>307</v>
      </c>
      <c r="H2714" t="s">
        <v>307</v>
      </c>
      <c r="I2714" t="s">
        <v>307</v>
      </c>
      <c r="J2714" t="s">
        <v>307</v>
      </c>
      <c r="K2714" t="s">
        <v>307</v>
      </c>
      <c r="L2714" t="s">
        <v>307</v>
      </c>
      <c r="M2714" t="s">
        <v>307</v>
      </c>
      <c r="N2714" t="s">
        <v>307</v>
      </c>
      <c r="O2714" t="s">
        <v>307</v>
      </c>
      <c r="P2714" t="s">
        <v>307</v>
      </c>
      <c r="Q2714" t="s">
        <v>307</v>
      </c>
      <c r="R2714" t="s">
        <v>307</v>
      </c>
      <c r="S2714" t="s">
        <v>307</v>
      </c>
      <c r="T2714" t="s">
        <v>307</v>
      </c>
      <c r="U2714" t="s">
        <v>307</v>
      </c>
      <c r="V2714" t="s">
        <v>307</v>
      </c>
      <c r="W2714" t="s">
        <v>307</v>
      </c>
      <c r="X2714" t="s">
        <v>307</v>
      </c>
      <c r="Y2714" t="s">
        <v>307</v>
      </c>
      <c r="Z2714" t="s">
        <v>307</v>
      </c>
      <c r="AA2714" t="s">
        <v>307</v>
      </c>
      <c r="AB2714" t="s">
        <v>307</v>
      </c>
      <c r="AC2714" t="s">
        <v>307</v>
      </c>
      <c r="AD2714" t="s">
        <v>307</v>
      </c>
      <c r="AE2714" t="s">
        <v>307</v>
      </c>
      <c r="AF2714" t="s">
        <v>307</v>
      </c>
      <c r="AG2714" t="s">
        <v>307</v>
      </c>
      <c r="AH2714" t="s">
        <v>307</v>
      </c>
      <c r="AI2714" t="s">
        <v>307</v>
      </c>
      <c r="AJ2714" t="s">
        <v>307</v>
      </c>
      <c r="AK2714" t="s">
        <v>307</v>
      </c>
      <c r="AL2714" t="s">
        <v>307</v>
      </c>
      <c r="AM2714" t="s">
        <v>307</v>
      </c>
      <c r="AN2714" t="s">
        <v>307</v>
      </c>
      <c r="AO2714" t="s">
        <v>307</v>
      </c>
      <c r="AP2714" t="s">
        <v>307</v>
      </c>
    </row>
    <row r="2715" spans="1:45" x14ac:dyDescent="0.25">
      <c r="A2715">
        <v>400</v>
      </c>
      <c r="B2715" t="s">
        <v>199</v>
      </c>
      <c r="C2715" t="s">
        <v>39</v>
      </c>
      <c r="D2715" t="s">
        <v>51</v>
      </c>
      <c r="E2715" t="s">
        <v>307</v>
      </c>
      <c r="F2715" t="s">
        <v>307</v>
      </c>
      <c r="G2715" t="s">
        <v>307</v>
      </c>
      <c r="H2715" t="s">
        <v>307</v>
      </c>
      <c r="I2715" t="s">
        <v>307</v>
      </c>
      <c r="J2715" t="s">
        <v>307</v>
      </c>
      <c r="K2715" t="s">
        <v>307</v>
      </c>
      <c r="L2715" t="s">
        <v>307</v>
      </c>
      <c r="M2715" t="s">
        <v>307</v>
      </c>
      <c r="N2715" t="s">
        <v>307</v>
      </c>
      <c r="O2715" t="s">
        <v>307</v>
      </c>
      <c r="P2715" t="s">
        <v>307</v>
      </c>
      <c r="Q2715" t="s">
        <v>307</v>
      </c>
      <c r="R2715" t="s">
        <v>307</v>
      </c>
      <c r="S2715" t="s">
        <v>307</v>
      </c>
      <c r="T2715" t="s">
        <v>307</v>
      </c>
      <c r="U2715" t="s">
        <v>307</v>
      </c>
      <c r="V2715" t="s">
        <v>307</v>
      </c>
      <c r="W2715" t="s">
        <v>307</v>
      </c>
      <c r="X2715" t="s">
        <v>307</v>
      </c>
      <c r="Y2715" t="s">
        <v>307</v>
      </c>
      <c r="Z2715" t="s">
        <v>307</v>
      </c>
      <c r="AA2715" t="s">
        <v>307</v>
      </c>
      <c r="AB2715" t="s">
        <v>307</v>
      </c>
      <c r="AC2715" t="s">
        <v>307</v>
      </c>
      <c r="AD2715" t="s">
        <v>307</v>
      </c>
      <c r="AE2715" t="s">
        <v>307</v>
      </c>
      <c r="AF2715" t="s">
        <v>307</v>
      </c>
      <c r="AG2715" t="s">
        <v>307</v>
      </c>
      <c r="AH2715" t="s">
        <v>307</v>
      </c>
      <c r="AI2715" t="s">
        <v>307</v>
      </c>
      <c r="AJ2715" t="s">
        <v>307</v>
      </c>
      <c r="AK2715" t="s">
        <v>307</v>
      </c>
      <c r="AL2715" t="s">
        <v>307</v>
      </c>
      <c r="AM2715" t="s">
        <v>307</v>
      </c>
      <c r="AN2715" t="s">
        <v>307</v>
      </c>
      <c r="AO2715" t="s">
        <v>307</v>
      </c>
      <c r="AP2715" t="s">
        <v>307</v>
      </c>
    </row>
    <row r="2716" spans="1:45" x14ac:dyDescent="0.25">
      <c r="A2716">
        <v>400</v>
      </c>
      <c r="B2716" t="s">
        <v>199</v>
      </c>
      <c r="C2716" t="s">
        <v>46</v>
      </c>
      <c r="D2716" t="s">
        <v>65</v>
      </c>
      <c r="E2716" t="s">
        <v>307</v>
      </c>
      <c r="F2716" t="s">
        <v>307</v>
      </c>
      <c r="G2716" t="s">
        <v>307</v>
      </c>
      <c r="H2716" t="s">
        <v>307</v>
      </c>
      <c r="I2716" t="s">
        <v>307</v>
      </c>
      <c r="J2716" t="s">
        <v>307</v>
      </c>
      <c r="K2716" t="s">
        <v>307</v>
      </c>
      <c r="L2716" t="s">
        <v>307</v>
      </c>
      <c r="M2716" t="s">
        <v>307</v>
      </c>
      <c r="N2716" t="s">
        <v>307</v>
      </c>
      <c r="O2716" t="s">
        <v>307</v>
      </c>
      <c r="P2716" t="s">
        <v>307</v>
      </c>
      <c r="Q2716" t="s">
        <v>307</v>
      </c>
      <c r="R2716" t="s">
        <v>307</v>
      </c>
      <c r="S2716" t="s">
        <v>307</v>
      </c>
      <c r="T2716" t="s">
        <v>307</v>
      </c>
      <c r="U2716" t="s">
        <v>307</v>
      </c>
      <c r="V2716" t="s">
        <v>307</v>
      </c>
      <c r="W2716" t="s">
        <v>307</v>
      </c>
      <c r="X2716" t="s">
        <v>307</v>
      </c>
      <c r="Y2716" t="s">
        <v>307</v>
      </c>
      <c r="Z2716" t="s">
        <v>307</v>
      </c>
    </row>
    <row r="2717" spans="1:45" x14ac:dyDescent="0.25">
      <c r="A2717">
        <v>400</v>
      </c>
      <c r="B2717" t="s">
        <v>199</v>
      </c>
      <c r="C2717" t="s">
        <v>46</v>
      </c>
      <c r="D2717" t="s">
        <v>66</v>
      </c>
      <c r="E2717" t="s">
        <v>307</v>
      </c>
      <c r="F2717" t="s">
        <v>307</v>
      </c>
      <c r="G2717" t="s">
        <v>307</v>
      </c>
      <c r="H2717" t="s">
        <v>307</v>
      </c>
      <c r="I2717" t="s">
        <v>307</v>
      </c>
      <c r="J2717" t="s">
        <v>307</v>
      </c>
      <c r="K2717" t="s">
        <v>307</v>
      </c>
      <c r="L2717" t="s">
        <v>307</v>
      </c>
      <c r="M2717" t="s">
        <v>307</v>
      </c>
      <c r="N2717" t="s">
        <v>307</v>
      </c>
      <c r="O2717" t="s">
        <v>307</v>
      </c>
      <c r="P2717" t="s">
        <v>307</v>
      </c>
      <c r="Q2717" t="s">
        <v>307</v>
      </c>
      <c r="R2717" t="s">
        <v>307</v>
      </c>
      <c r="S2717" t="s">
        <v>307</v>
      </c>
      <c r="T2717" t="s">
        <v>307</v>
      </c>
      <c r="U2717" t="s">
        <v>307</v>
      </c>
      <c r="V2717" t="s">
        <v>307</v>
      </c>
      <c r="W2717" t="s">
        <v>307</v>
      </c>
      <c r="X2717" t="s">
        <v>307</v>
      </c>
      <c r="Y2717" t="s">
        <v>307</v>
      </c>
      <c r="Z2717" t="s">
        <v>307</v>
      </c>
    </row>
    <row r="2718" spans="1:45" x14ac:dyDescent="0.25">
      <c r="A2718">
        <v>400</v>
      </c>
      <c r="B2718" t="s">
        <v>199</v>
      </c>
      <c r="C2718" t="s">
        <v>46</v>
      </c>
      <c r="D2718" t="s">
        <v>67</v>
      </c>
      <c r="E2718" t="s">
        <v>307</v>
      </c>
      <c r="F2718" t="s">
        <v>307</v>
      </c>
      <c r="G2718" t="s">
        <v>307</v>
      </c>
      <c r="H2718" t="s">
        <v>307</v>
      </c>
      <c r="I2718" t="s">
        <v>307</v>
      </c>
      <c r="J2718" t="s">
        <v>307</v>
      </c>
      <c r="K2718" t="s">
        <v>307</v>
      </c>
      <c r="L2718" t="s">
        <v>307</v>
      </c>
      <c r="M2718" t="s">
        <v>307</v>
      </c>
      <c r="N2718" t="s">
        <v>307</v>
      </c>
      <c r="O2718" t="s">
        <v>307</v>
      </c>
      <c r="P2718" t="s">
        <v>307</v>
      </c>
      <c r="Q2718" t="s">
        <v>307</v>
      </c>
      <c r="R2718" t="s">
        <v>307</v>
      </c>
      <c r="S2718" t="s">
        <v>307</v>
      </c>
      <c r="T2718" t="s">
        <v>307</v>
      </c>
      <c r="U2718" t="s">
        <v>307</v>
      </c>
      <c r="V2718" t="s">
        <v>307</v>
      </c>
      <c r="W2718" t="s">
        <v>307</v>
      </c>
      <c r="X2718" t="s">
        <v>307</v>
      </c>
      <c r="Y2718" t="s">
        <v>307</v>
      </c>
      <c r="Z2718" t="s">
        <v>307</v>
      </c>
    </row>
    <row r="2719" spans="1:45" x14ac:dyDescent="0.25">
      <c r="A2719">
        <v>400</v>
      </c>
      <c r="B2719" t="s">
        <v>199</v>
      </c>
      <c r="C2719" t="s">
        <v>46</v>
      </c>
      <c r="D2719" t="s">
        <v>68</v>
      </c>
      <c r="E2719" t="s">
        <v>307</v>
      </c>
      <c r="F2719" t="s">
        <v>307</v>
      </c>
      <c r="G2719" t="s">
        <v>307</v>
      </c>
      <c r="H2719" t="s">
        <v>307</v>
      </c>
      <c r="I2719" t="s">
        <v>307</v>
      </c>
      <c r="J2719" t="s">
        <v>307</v>
      </c>
      <c r="K2719" t="s">
        <v>307</v>
      </c>
      <c r="L2719" t="s">
        <v>307</v>
      </c>
      <c r="M2719" t="s">
        <v>307</v>
      </c>
      <c r="N2719" t="s">
        <v>307</v>
      </c>
      <c r="O2719" t="s">
        <v>307</v>
      </c>
      <c r="P2719" t="s">
        <v>307</v>
      </c>
      <c r="Q2719" t="s">
        <v>307</v>
      </c>
      <c r="R2719" t="s">
        <v>307</v>
      </c>
      <c r="S2719" t="s">
        <v>307</v>
      </c>
      <c r="T2719" t="s">
        <v>307</v>
      </c>
      <c r="U2719" t="s">
        <v>307</v>
      </c>
      <c r="V2719" t="s">
        <v>307</v>
      </c>
      <c r="W2719" t="s">
        <v>307</v>
      </c>
      <c r="X2719" t="s">
        <v>307</v>
      </c>
      <c r="Y2719" t="s">
        <v>307</v>
      </c>
      <c r="Z2719" t="s">
        <v>307</v>
      </c>
    </row>
    <row r="2720" spans="1:45" x14ac:dyDescent="0.25">
      <c r="A2720">
        <v>400</v>
      </c>
      <c r="B2720" t="s">
        <v>199</v>
      </c>
      <c r="C2720" t="s">
        <v>46</v>
      </c>
      <c r="D2720" t="s">
        <v>69</v>
      </c>
      <c r="E2720" t="s">
        <v>307</v>
      </c>
      <c r="F2720" t="s">
        <v>307</v>
      </c>
      <c r="G2720" t="s">
        <v>307</v>
      </c>
      <c r="H2720" t="s">
        <v>307</v>
      </c>
      <c r="I2720" t="s">
        <v>307</v>
      </c>
      <c r="J2720" t="s">
        <v>307</v>
      </c>
      <c r="K2720" t="s">
        <v>307</v>
      </c>
      <c r="L2720" t="s">
        <v>307</v>
      </c>
      <c r="M2720" t="s">
        <v>307</v>
      </c>
      <c r="N2720" t="s">
        <v>307</v>
      </c>
      <c r="O2720" t="s">
        <v>307</v>
      </c>
      <c r="P2720" t="s">
        <v>307</v>
      </c>
      <c r="Q2720" t="s">
        <v>307</v>
      </c>
      <c r="R2720" t="s">
        <v>307</v>
      </c>
      <c r="S2720" t="s">
        <v>307</v>
      </c>
      <c r="T2720" t="s">
        <v>307</v>
      </c>
      <c r="U2720" t="s">
        <v>307</v>
      </c>
      <c r="V2720" t="s">
        <v>307</v>
      </c>
      <c r="W2720" t="s">
        <v>307</v>
      </c>
      <c r="X2720" t="s">
        <v>307</v>
      </c>
      <c r="Y2720" t="s">
        <v>307</v>
      </c>
      <c r="Z2720" t="s">
        <v>307</v>
      </c>
    </row>
    <row r="2721" spans="1:26" x14ac:dyDescent="0.25">
      <c r="A2721">
        <v>400</v>
      </c>
      <c r="B2721" t="s">
        <v>199</v>
      </c>
      <c r="C2721" t="s">
        <v>46</v>
      </c>
      <c r="D2721" t="s">
        <v>70</v>
      </c>
      <c r="E2721" t="s">
        <v>307</v>
      </c>
      <c r="F2721" t="s">
        <v>307</v>
      </c>
      <c r="G2721" t="s">
        <v>307</v>
      </c>
      <c r="H2721" t="s">
        <v>307</v>
      </c>
      <c r="I2721" t="s">
        <v>307</v>
      </c>
      <c r="J2721" t="s">
        <v>307</v>
      </c>
      <c r="K2721" t="s">
        <v>307</v>
      </c>
      <c r="L2721" t="s">
        <v>307</v>
      </c>
      <c r="M2721" t="s">
        <v>307</v>
      </c>
      <c r="N2721" t="s">
        <v>307</v>
      </c>
      <c r="O2721" t="s">
        <v>307</v>
      </c>
      <c r="P2721" t="s">
        <v>307</v>
      </c>
      <c r="Q2721" t="s">
        <v>307</v>
      </c>
      <c r="R2721" t="s">
        <v>307</v>
      </c>
      <c r="S2721" t="s">
        <v>307</v>
      </c>
      <c r="T2721" t="s">
        <v>307</v>
      </c>
      <c r="U2721" t="s">
        <v>307</v>
      </c>
      <c r="V2721" t="s">
        <v>307</v>
      </c>
      <c r="W2721" t="s">
        <v>307</v>
      </c>
      <c r="X2721" t="s">
        <v>307</v>
      </c>
      <c r="Y2721" t="s">
        <v>307</v>
      </c>
      <c r="Z2721" t="s">
        <v>307</v>
      </c>
    </row>
    <row r="2722" spans="1:26" x14ac:dyDescent="0.25">
      <c r="A2722">
        <v>400</v>
      </c>
      <c r="B2722" t="s">
        <v>199</v>
      </c>
      <c r="C2722" t="s">
        <v>46</v>
      </c>
      <c r="D2722" t="s">
        <v>71</v>
      </c>
      <c r="E2722" t="s">
        <v>307</v>
      </c>
      <c r="F2722" t="s">
        <v>307</v>
      </c>
      <c r="G2722" t="s">
        <v>307</v>
      </c>
      <c r="H2722" t="s">
        <v>307</v>
      </c>
      <c r="I2722" t="s">
        <v>307</v>
      </c>
      <c r="J2722" t="s">
        <v>307</v>
      </c>
      <c r="K2722" t="s">
        <v>307</v>
      </c>
      <c r="L2722" t="s">
        <v>307</v>
      </c>
      <c r="M2722" t="s">
        <v>307</v>
      </c>
      <c r="N2722" t="s">
        <v>307</v>
      </c>
      <c r="O2722" t="s">
        <v>307</v>
      </c>
      <c r="P2722" t="s">
        <v>307</v>
      </c>
      <c r="Q2722" t="s">
        <v>307</v>
      </c>
      <c r="R2722" t="s">
        <v>307</v>
      </c>
      <c r="S2722" t="s">
        <v>307</v>
      </c>
      <c r="T2722" t="s">
        <v>307</v>
      </c>
      <c r="U2722" t="s">
        <v>307</v>
      </c>
      <c r="V2722" t="s">
        <v>307</v>
      </c>
      <c r="W2722" t="s">
        <v>307</v>
      </c>
      <c r="X2722" t="s">
        <v>307</v>
      </c>
      <c r="Y2722" t="s">
        <v>307</v>
      </c>
      <c r="Z2722" t="s">
        <v>307</v>
      </c>
    </row>
    <row r="2723" spans="1:26" x14ac:dyDescent="0.25">
      <c r="A2723">
        <v>400</v>
      </c>
      <c r="B2723" t="s">
        <v>199</v>
      </c>
      <c r="C2723" t="s">
        <v>46</v>
      </c>
      <c r="D2723" t="s">
        <v>72</v>
      </c>
      <c r="E2723" t="s">
        <v>307</v>
      </c>
      <c r="F2723" t="s">
        <v>307</v>
      </c>
      <c r="G2723" t="s">
        <v>307</v>
      </c>
      <c r="H2723" t="s">
        <v>307</v>
      </c>
      <c r="I2723" t="s">
        <v>307</v>
      </c>
      <c r="J2723" t="s">
        <v>307</v>
      </c>
      <c r="K2723" t="s">
        <v>307</v>
      </c>
      <c r="L2723" t="s">
        <v>307</v>
      </c>
      <c r="M2723" t="s">
        <v>307</v>
      </c>
      <c r="N2723" t="s">
        <v>307</v>
      </c>
      <c r="O2723" t="s">
        <v>307</v>
      </c>
      <c r="P2723" t="s">
        <v>307</v>
      </c>
      <c r="Q2723" t="s">
        <v>307</v>
      </c>
      <c r="R2723" t="s">
        <v>307</v>
      </c>
      <c r="S2723" t="s">
        <v>307</v>
      </c>
      <c r="T2723" t="s">
        <v>307</v>
      </c>
      <c r="U2723" t="s">
        <v>307</v>
      </c>
      <c r="V2723" t="s">
        <v>307</v>
      </c>
      <c r="W2723" t="s">
        <v>307</v>
      </c>
      <c r="X2723" t="s">
        <v>307</v>
      </c>
      <c r="Y2723" t="s">
        <v>307</v>
      </c>
      <c r="Z2723" t="s">
        <v>307</v>
      </c>
    </row>
    <row r="2724" spans="1:26" x14ac:dyDescent="0.25">
      <c r="A2724">
        <v>400</v>
      </c>
      <c r="B2724" t="s">
        <v>199</v>
      </c>
      <c r="C2724" t="s">
        <v>46</v>
      </c>
      <c r="D2724" t="s">
        <v>47</v>
      </c>
      <c r="E2724" t="s">
        <v>307</v>
      </c>
      <c r="F2724" t="s">
        <v>307</v>
      </c>
      <c r="G2724" t="s">
        <v>307</v>
      </c>
      <c r="H2724" t="s">
        <v>307</v>
      </c>
      <c r="I2724" t="s">
        <v>307</v>
      </c>
      <c r="J2724" t="s">
        <v>307</v>
      </c>
      <c r="K2724" t="s">
        <v>307</v>
      </c>
      <c r="L2724" t="s">
        <v>307</v>
      </c>
      <c r="M2724" t="s">
        <v>307</v>
      </c>
      <c r="N2724" t="s">
        <v>307</v>
      </c>
      <c r="O2724" t="s">
        <v>307</v>
      </c>
      <c r="P2724" t="s">
        <v>307</v>
      </c>
      <c r="Q2724" t="s">
        <v>307</v>
      </c>
      <c r="R2724" t="s">
        <v>307</v>
      </c>
      <c r="S2724" t="s">
        <v>307</v>
      </c>
      <c r="T2724" t="s">
        <v>307</v>
      </c>
      <c r="U2724" t="s">
        <v>307</v>
      </c>
      <c r="V2724" t="s">
        <v>307</v>
      </c>
      <c r="W2724" t="s">
        <v>307</v>
      </c>
      <c r="X2724" t="s">
        <v>307</v>
      </c>
      <c r="Y2724" t="s">
        <v>307</v>
      </c>
      <c r="Z2724" t="s">
        <v>307</v>
      </c>
    </row>
    <row r="2725" spans="1:26" x14ac:dyDescent="0.25">
      <c r="A2725">
        <v>400</v>
      </c>
      <c r="B2725" t="s">
        <v>199</v>
      </c>
      <c r="C2725" t="s">
        <v>46</v>
      </c>
      <c r="D2725" t="s">
        <v>48</v>
      </c>
      <c r="E2725" t="s">
        <v>307</v>
      </c>
      <c r="F2725" t="s">
        <v>307</v>
      </c>
      <c r="G2725" t="s">
        <v>307</v>
      </c>
      <c r="H2725" t="s">
        <v>307</v>
      </c>
      <c r="I2725" t="s">
        <v>307</v>
      </c>
      <c r="J2725" t="s">
        <v>307</v>
      </c>
      <c r="K2725" t="s">
        <v>307</v>
      </c>
      <c r="L2725" t="s">
        <v>307</v>
      </c>
      <c r="M2725" t="s">
        <v>307</v>
      </c>
      <c r="N2725" t="s">
        <v>307</v>
      </c>
      <c r="O2725" t="s">
        <v>307</v>
      </c>
      <c r="P2725" t="s">
        <v>307</v>
      </c>
      <c r="Q2725" t="s">
        <v>307</v>
      </c>
      <c r="R2725" t="s">
        <v>307</v>
      </c>
      <c r="S2725" t="s">
        <v>307</v>
      </c>
      <c r="T2725" t="s">
        <v>307</v>
      </c>
      <c r="U2725" t="s">
        <v>307</v>
      </c>
      <c r="V2725" t="s">
        <v>307</v>
      </c>
      <c r="W2725" t="s">
        <v>307</v>
      </c>
      <c r="X2725" t="s">
        <v>307</v>
      </c>
      <c r="Y2725" t="s">
        <v>307</v>
      </c>
      <c r="Z2725" t="s">
        <v>307</v>
      </c>
    </row>
    <row r="2726" spans="1:26" x14ac:dyDescent="0.25">
      <c r="A2726">
        <v>400</v>
      </c>
      <c r="B2726" t="s">
        <v>199</v>
      </c>
      <c r="C2726" t="s">
        <v>46</v>
      </c>
      <c r="D2726" t="s">
        <v>49</v>
      </c>
      <c r="E2726" t="s">
        <v>307</v>
      </c>
      <c r="F2726" t="s">
        <v>307</v>
      </c>
      <c r="G2726" t="s">
        <v>307</v>
      </c>
      <c r="H2726" t="s">
        <v>307</v>
      </c>
      <c r="I2726" t="s">
        <v>307</v>
      </c>
      <c r="J2726" t="s">
        <v>307</v>
      </c>
      <c r="K2726" t="s">
        <v>307</v>
      </c>
      <c r="L2726" t="s">
        <v>307</v>
      </c>
      <c r="M2726" t="s">
        <v>307</v>
      </c>
      <c r="N2726" t="s">
        <v>307</v>
      </c>
      <c r="O2726" t="s">
        <v>307</v>
      </c>
      <c r="P2726" t="s">
        <v>307</v>
      </c>
      <c r="Q2726" t="s">
        <v>307</v>
      </c>
      <c r="R2726" t="s">
        <v>307</v>
      </c>
      <c r="S2726" t="s">
        <v>307</v>
      </c>
      <c r="T2726" t="s">
        <v>307</v>
      </c>
      <c r="U2726" t="s">
        <v>307</v>
      </c>
      <c r="V2726" t="s">
        <v>307</v>
      </c>
      <c r="W2726" t="s">
        <v>307</v>
      </c>
      <c r="X2726" t="s">
        <v>307</v>
      </c>
      <c r="Y2726" t="s">
        <v>307</v>
      </c>
      <c r="Z2726" t="s">
        <v>307</v>
      </c>
    </row>
    <row r="2727" spans="1:26" x14ac:dyDescent="0.25">
      <c r="A2727">
        <v>400</v>
      </c>
      <c r="B2727" t="s">
        <v>199</v>
      </c>
      <c r="C2727" t="s">
        <v>41</v>
      </c>
      <c r="D2727" t="s">
        <v>48</v>
      </c>
      <c r="E2727" t="s">
        <v>307</v>
      </c>
      <c r="F2727" t="s">
        <v>307</v>
      </c>
      <c r="G2727" t="s">
        <v>307</v>
      </c>
      <c r="H2727" t="s">
        <v>307</v>
      </c>
      <c r="I2727" t="s">
        <v>307</v>
      </c>
      <c r="J2727" t="s">
        <v>307</v>
      </c>
      <c r="K2727" t="s">
        <v>307</v>
      </c>
      <c r="L2727" t="s">
        <v>307</v>
      </c>
      <c r="M2727" t="s">
        <v>307</v>
      </c>
      <c r="N2727" t="s">
        <v>307</v>
      </c>
      <c r="O2727" t="s">
        <v>307</v>
      </c>
      <c r="P2727" t="s">
        <v>307</v>
      </c>
      <c r="Q2727" t="s">
        <v>307</v>
      </c>
      <c r="R2727" t="s">
        <v>307</v>
      </c>
      <c r="S2727" t="s">
        <v>307</v>
      </c>
      <c r="T2727" t="s">
        <v>307</v>
      </c>
      <c r="U2727" t="s">
        <v>307</v>
      </c>
      <c r="V2727" t="s">
        <v>307</v>
      </c>
      <c r="W2727" t="s">
        <v>307</v>
      </c>
      <c r="X2727" t="s">
        <v>307</v>
      </c>
      <c r="Y2727" t="s">
        <v>307</v>
      </c>
      <c r="Z2727" t="s">
        <v>307</v>
      </c>
    </row>
    <row r="2728" spans="1:26" x14ac:dyDescent="0.25">
      <c r="A2728">
        <v>400</v>
      </c>
      <c r="B2728" t="s">
        <v>199</v>
      </c>
      <c r="C2728" t="s">
        <v>459</v>
      </c>
      <c r="D2728" t="s">
        <v>48</v>
      </c>
      <c r="E2728" t="s">
        <v>307</v>
      </c>
      <c r="F2728" t="s">
        <v>307</v>
      </c>
      <c r="G2728" t="s">
        <v>307</v>
      </c>
      <c r="H2728" t="s">
        <v>307</v>
      </c>
      <c r="I2728" t="s">
        <v>307</v>
      </c>
      <c r="J2728" t="s">
        <v>307</v>
      </c>
      <c r="K2728" t="s">
        <v>307</v>
      </c>
      <c r="L2728" t="s">
        <v>307</v>
      </c>
      <c r="M2728" t="s">
        <v>307</v>
      </c>
      <c r="N2728" t="s">
        <v>307</v>
      </c>
      <c r="O2728" t="s">
        <v>307</v>
      </c>
      <c r="P2728" t="s">
        <v>307</v>
      </c>
      <c r="Q2728" t="s">
        <v>307</v>
      </c>
    </row>
    <row r="2729" spans="1:26" x14ac:dyDescent="0.25">
      <c r="A2729">
        <v>400</v>
      </c>
      <c r="B2729" t="s">
        <v>199</v>
      </c>
      <c r="C2729" t="s">
        <v>304</v>
      </c>
      <c r="D2729" t="s">
        <v>48</v>
      </c>
      <c r="E2729" t="s">
        <v>307</v>
      </c>
      <c r="F2729" t="s">
        <v>307</v>
      </c>
      <c r="G2729" t="s">
        <v>307</v>
      </c>
      <c r="H2729" t="s">
        <v>307</v>
      </c>
      <c r="I2729" t="s">
        <v>307</v>
      </c>
      <c r="J2729" t="s">
        <v>307</v>
      </c>
      <c r="K2729" t="s">
        <v>307</v>
      </c>
      <c r="L2729" t="s">
        <v>307</v>
      </c>
      <c r="M2729" t="s">
        <v>307</v>
      </c>
      <c r="N2729" t="s">
        <v>307</v>
      </c>
      <c r="O2729" t="s">
        <v>307</v>
      </c>
      <c r="P2729" t="s">
        <v>307</v>
      </c>
      <c r="Q2729" t="s">
        <v>307</v>
      </c>
    </row>
    <row r="2730" spans="1:26" x14ac:dyDescent="0.25">
      <c r="A2730">
        <v>400</v>
      </c>
      <c r="B2730" t="s">
        <v>199</v>
      </c>
      <c r="C2730" t="s">
        <v>433</v>
      </c>
      <c r="D2730" t="s">
        <v>48</v>
      </c>
      <c r="E2730" t="s">
        <v>307</v>
      </c>
      <c r="F2730" t="s">
        <v>307</v>
      </c>
      <c r="G2730" t="s">
        <v>307</v>
      </c>
      <c r="H2730" t="s">
        <v>307</v>
      </c>
      <c r="I2730" t="s">
        <v>307</v>
      </c>
      <c r="J2730" t="s">
        <v>307</v>
      </c>
      <c r="K2730" t="s">
        <v>307</v>
      </c>
      <c r="L2730" t="s">
        <v>307</v>
      </c>
      <c r="M2730" t="s">
        <v>307</v>
      </c>
      <c r="N2730" t="s">
        <v>307</v>
      </c>
      <c r="O2730" t="s">
        <v>307</v>
      </c>
      <c r="P2730" t="s">
        <v>307</v>
      </c>
      <c r="Q2730" t="s">
        <v>307</v>
      </c>
    </row>
    <row r="2731" spans="1:26" x14ac:dyDescent="0.25">
      <c r="A2731">
        <v>400</v>
      </c>
      <c r="B2731" t="s">
        <v>199</v>
      </c>
      <c r="C2731" t="s">
        <v>305</v>
      </c>
      <c r="D2731" t="s">
        <v>48</v>
      </c>
      <c r="E2731" t="s">
        <v>307</v>
      </c>
      <c r="F2731" t="s">
        <v>307</v>
      </c>
      <c r="G2731" t="s">
        <v>307</v>
      </c>
      <c r="H2731" t="s">
        <v>307</v>
      </c>
      <c r="I2731" t="s">
        <v>307</v>
      </c>
      <c r="J2731" t="s">
        <v>307</v>
      </c>
      <c r="K2731" t="s">
        <v>307</v>
      </c>
      <c r="L2731" t="s">
        <v>307</v>
      </c>
      <c r="M2731" t="s">
        <v>307</v>
      </c>
      <c r="N2731" t="s">
        <v>307</v>
      </c>
      <c r="O2731" t="s">
        <v>307</v>
      </c>
      <c r="P2731" t="s">
        <v>307</v>
      </c>
      <c r="Q2731" t="s">
        <v>307</v>
      </c>
    </row>
    <row r="2732" spans="1:26" x14ac:dyDescent="0.25">
      <c r="A2732">
        <v>400</v>
      </c>
      <c r="B2732" t="s">
        <v>199</v>
      </c>
      <c r="C2732" t="s">
        <v>306</v>
      </c>
      <c r="D2732" t="s">
        <v>48</v>
      </c>
      <c r="E2732" t="s">
        <v>307</v>
      </c>
      <c r="F2732" t="s">
        <v>307</v>
      </c>
      <c r="G2732" t="s">
        <v>307</v>
      </c>
      <c r="H2732" t="s">
        <v>307</v>
      </c>
      <c r="I2732" t="s">
        <v>307</v>
      </c>
      <c r="J2732" t="s">
        <v>307</v>
      </c>
      <c r="K2732" t="s">
        <v>307</v>
      </c>
      <c r="L2732" t="s">
        <v>307</v>
      </c>
      <c r="M2732" t="s">
        <v>307</v>
      </c>
      <c r="N2732" t="s">
        <v>307</v>
      </c>
      <c r="O2732" t="s">
        <v>307</v>
      </c>
      <c r="P2732" t="s">
        <v>307</v>
      </c>
      <c r="Q2732" t="s">
        <v>307</v>
      </c>
    </row>
    <row r="2733" spans="1:26" x14ac:dyDescent="0.25">
      <c r="A2733">
        <v>400</v>
      </c>
      <c r="B2733" t="s">
        <v>199</v>
      </c>
      <c r="C2733" t="s">
        <v>44</v>
      </c>
      <c r="D2733" t="s">
        <v>54</v>
      </c>
      <c r="E2733" t="s">
        <v>307</v>
      </c>
      <c r="F2733" t="s">
        <v>307</v>
      </c>
      <c r="G2733" t="s">
        <v>307</v>
      </c>
      <c r="H2733" t="s">
        <v>307</v>
      </c>
      <c r="I2733" t="s">
        <v>307</v>
      </c>
      <c r="J2733" t="s">
        <v>307</v>
      </c>
      <c r="K2733" t="s">
        <v>307</v>
      </c>
      <c r="L2733" t="s">
        <v>307</v>
      </c>
      <c r="M2733" t="s">
        <v>307</v>
      </c>
      <c r="N2733" t="s">
        <v>307</v>
      </c>
      <c r="O2733" t="s">
        <v>307</v>
      </c>
      <c r="P2733" t="s">
        <v>307</v>
      </c>
      <c r="Q2733" t="s">
        <v>307</v>
      </c>
      <c r="R2733" t="s">
        <v>307</v>
      </c>
      <c r="S2733" t="s">
        <v>307</v>
      </c>
      <c r="T2733" t="s">
        <v>307</v>
      </c>
      <c r="U2733" t="s">
        <v>307</v>
      </c>
      <c r="V2733" t="s">
        <v>307</v>
      </c>
      <c r="W2733" t="s">
        <v>307</v>
      </c>
    </row>
    <row r="2734" spans="1:26" x14ac:dyDescent="0.25">
      <c r="A2734">
        <v>400</v>
      </c>
      <c r="B2734" t="s">
        <v>199</v>
      </c>
      <c r="C2734" t="s">
        <v>44</v>
      </c>
      <c r="D2734" t="s">
        <v>55</v>
      </c>
      <c r="E2734" t="s">
        <v>307</v>
      </c>
      <c r="F2734" t="s">
        <v>307</v>
      </c>
      <c r="G2734" t="s">
        <v>307</v>
      </c>
      <c r="H2734" t="s">
        <v>307</v>
      </c>
      <c r="I2734" t="s">
        <v>307</v>
      </c>
      <c r="J2734" t="s">
        <v>307</v>
      </c>
      <c r="K2734" t="s">
        <v>307</v>
      </c>
      <c r="L2734" t="s">
        <v>307</v>
      </c>
      <c r="M2734" t="s">
        <v>307</v>
      </c>
      <c r="N2734" t="s">
        <v>307</v>
      </c>
      <c r="O2734" t="s">
        <v>307</v>
      </c>
      <c r="P2734" t="s">
        <v>307</v>
      </c>
      <c r="Q2734" t="s">
        <v>307</v>
      </c>
      <c r="R2734" t="s">
        <v>307</v>
      </c>
      <c r="S2734" t="s">
        <v>307</v>
      </c>
      <c r="T2734" t="s">
        <v>307</v>
      </c>
      <c r="U2734" t="s">
        <v>307</v>
      </c>
      <c r="V2734" t="s">
        <v>307</v>
      </c>
      <c r="W2734" t="s">
        <v>307</v>
      </c>
    </row>
    <row r="2735" spans="1:26" x14ac:dyDescent="0.25">
      <c r="A2735">
        <v>400</v>
      </c>
      <c r="B2735" t="s">
        <v>199</v>
      </c>
      <c r="C2735" t="s">
        <v>44</v>
      </c>
      <c r="D2735" t="s">
        <v>56</v>
      </c>
      <c r="E2735" t="s">
        <v>307</v>
      </c>
      <c r="F2735" t="s">
        <v>307</v>
      </c>
      <c r="G2735" t="s">
        <v>307</v>
      </c>
      <c r="H2735" t="s">
        <v>307</v>
      </c>
      <c r="I2735" t="s">
        <v>307</v>
      </c>
      <c r="J2735" t="s">
        <v>307</v>
      </c>
      <c r="K2735" t="s">
        <v>307</v>
      </c>
      <c r="L2735" t="s">
        <v>307</v>
      </c>
      <c r="M2735" t="s">
        <v>307</v>
      </c>
      <c r="N2735" t="s">
        <v>307</v>
      </c>
      <c r="O2735" t="s">
        <v>307</v>
      </c>
      <c r="P2735" t="s">
        <v>307</v>
      </c>
      <c r="Q2735" t="s">
        <v>307</v>
      </c>
      <c r="R2735" t="s">
        <v>307</v>
      </c>
      <c r="S2735" t="s">
        <v>307</v>
      </c>
      <c r="T2735" t="s">
        <v>307</v>
      </c>
      <c r="U2735" t="s">
        <v>307</v>
      </c>
      <c r="V2735" t="s">
        <v>307</v>
      </c>
      <c r="W2735" t="s">
        <v>307</v>
      </c>
    </row>
    <row r="2736" spans="1:26" x14ac:dyDescent="0.25">
      <c r="A2736">
        <v>400</v>
      </c>
      <c r="B2736" t="s">
        <v>199</v>
      </c>
      <c r="C2736" t="s">
        <v>44</v>
      </c>
      <c r="D2736" t="s">
        <v>57</v>
      </c>
      <c r="E2736" t="s">
        <v>307</v>
      </c>
      <c r="F2736" t="s">
        <v>307</v>
      </c>
      <c r="G2736" t="s">
        <v>307</v>
      </c>
      <c r="H2736" t="s">
        <v>307</v>
      </c>
      <c r="I2736" t="s">
        <v>307</v>
      </c>
      <c r="J2736" t="s">
        <v>307</v>
      </c>
      <c r="K2736" t="s">
        <v>307</v>
      </c>
      <c r="L2736" t="s">
        <v>307</v>
      </c>
      <c r="M2736" t="s">
        <v>307</v>
      </c>
      <c r="N2736" t="s">
        <v>307</v>
      </c>
      <c r="O2736" t="s">
        <v>307</v>
      </c>
      <c r="P2736" t="s">
        <v>307</v>
      </c>
      <c r="Q2736" t="s">
        <v>307</v>
      </c>
      <c r="R2736" t="s">
        <v>307</v>
      </c>
      <c r="S2736" t="s">
        <v>307</v>
      </c>
      <c r="T2736" t="s">
        <v>307</v>
      </c>
      <c r="U2736" t="s">
        <v>307</v>
      </c>
      <c r="V2736" t="s">
        <v>307</v>
      </c>
      <c r="W2736" t="s">
        <v>307</v>
      </c>
    </row>
    <row r="2737" spans="1:45" x14ac:dyDescent="0.25">
      <c r="A2737">
        <v>400</v>
      </c>
      <c r="B2737" t="s">
        <v>199</v>
      </c>
      <c r="C2737" t="s">
        <v>44</v>
      </c>
      <c r="D2737" t="s">
        <v>58</v>
      </c>
      <c r="E2737" t="s">
        <v>307</v>
      </c>
      <c r="F2737" t="s">
        <v>307</v>
      </c>
      <c r="G2737" t="s">
        <v>307</v>
      </c>
      <c r="H2737" t="s">
        <v>307</v>
      </c>
      <c r="I2737" t="s">
        <v>307</v>
      </c>
      <c r="J2737" t="s">
        <v>307</v>
      </c>
      <c r="K2737" t="s">
        <v>307</v>
      </c>
      <c r="L2737" t="s">
        <v>307</v>
      </c>
      <c r="M2737" t="s">
        <v>307</v>
      </c>
      <c r="N2737" t="s">
        <v>307</v>
      </c>
      <c r="O2737" t="s">
        <v>307</v>
      </c>
      <c r="P2737" t="s">
        <v>307</v>
      </c>
      <c r="Q2737" t="s">
        <v>307</v>
      </c>
      <c r="R2737" t="s">
        <v>307</v>
      </c>
      <c r="S2737" t="s">
        <v>307</v>
      </c>
      <c r="T2737" t="s">
        <v>307</v>
      </c>
      <c r="U2737" t="s">
        <v>307</v>
      </c>
      <c r="V2737" t="s">
        <v>307</v>
      </c>
      <c r="W2737" t="s">
        <v>307</v>
      </c>
    </row>
    <row r="2738" spans="1:45" x14ac:dyDescent="0.25">
      <c r="A2738">
        <v>400</v>
      </c>
      <c r="B2738" t="s">
        <v>199</v>
      </c>
      <c r="C2738" t="s">
        <v>44</v>
      </c>
      <c r="D2738" t="s">
        <v>59</v>
      </c>
      <c r="E2738" t="s">
        <v>307</v>
      </c>
      <c r="F2738" t="s">
        <v>307</v>
      </c>
      <c r="G2738" t="s">
        <v>307</v>
      </c>
      <c r="H2738" t="s">
        <v>307</v>
      </c>
      <c r="I2738" t="s">
        <v>307</v>
      </c>
      <c r="J2738" t="s">
        <v>307</v>
      </c>
      <c r="K2738" t="s">
        <v>307</v>
      </c>
      <c r="L2738" t="s">
        <v>307</v>
      </c>
      <c r="M2738" t="s">
        <v>307</v>
      </c>
      <c r="N2738" t="s">
        <v>307</v>
      </c>
      <c r="O2738" t="s">
        <v>307</v>
      </c>
      <c r="P2738" t="s">
        <v>307</v>
      </c>
      <c r="Q2738" t="s">
        <v>307</v>
      </c>
      <c r="R2738" t="s">
        <v>307</v>
      </c>
      <c r="S2738" t="s">
        <v>307</v>
      </c>
      <c r="T2738" t="s">
        <v>307</v>
      </c>
      <c r="U2738" t="s">
        <v>307</v>
      </c>
      <c r="V2738" t="s">
        <v>307</v>
      </c>
      <c r="W2738" t="s">
        <v>307</v>
      </c>
    </row>
    <row r="2739" spans="1:45" x14ac:dyDescent="0.25">
      <c r="A2739">
        <v>400</v>
      </c>
      <c r="B2739" t="s">
        <v>199</v>
      </c>
      <c r="C2739" t="s">
        <v>44</v>
      </c>
      <c r="D2739" t="s">
        <v>60</v>
      </c>
      <c r="E2739" t="s">
        <v>307</v>
      </c>
      <c r="F2739" t="s">
        <v>307</v>
      </c>
      <c r="G2739" t="s">
        <v>307</v>
      </c>
      <c r="H2739" t="s">
        <v>307</v>
      </c>
      <c r="I2739" t="s">
        <v>307</v>
      </c>
      <c r="J2739" t="s">
        <v>307</v>
      </c>
      <c r="K2739" t="s">
        <v>307</v>
      </c>
      <c r="L2739" t="s">
        <v>307</v>
      </c>
      <c r="M2739" t="s">
        <v>307</v>
      </c>
      <c r="N2739" t="s">
        <v>307</v>
      </c>
      <c r="O2739" t="s">
        <v>307</v>
      </c>
      <c r="P2739" t="s">
        <v>307</v>
      </c>
      <c r="Q2739" t="s">
        <v>307</v>
      </c>
      <c r="R2739" t="s">
        <v>307</v>
      </c>
      <c r="S2739" t="s">
        <v>307</v>
      </c>
      <c r="T2739" t="s">
        <v>307</v>
      </c>
      <c r="U2739" t="s">
        <v>307</v>
      </c>
      <c r="V2739" t="s">
        <v>307</v>
      </c>
      <c r="W2739" t="s">
        <v>307</v>
      </c>
    </row>
    <row r="2740" spans="1:45" x14ac:dyDescent="0.25">
      <c r="A2740">
        <v>400</v>
      </c>
      <c r="B2740" t="s">
        <v>199</v>
      </c>
      <c r="C2740" t="s">
        <v>44</v>
      </c>
      <c r="D2740" t="s">
        <v>61</v>
      </c>
      <c r="E2740" t="s">
        <v>307</v>
      </c>
      <c r="F2740" t="s">
        <v>307</v>
      </c>
      <c r="G2740" t="s">
        <v>307</v>
      </c>
      <c r="H2740" t="s">
        <v>307</v>
      </c>
      <c r="I2740" t="s">
        <v>307</v>
      </c>
      <c r="J2740" t="s">
        <v>307</v>
      </c>
      <c r="K2740" t="s">
        <v>307</v>
      </c>
      <c r="L2740" t="s">
        <v>307</v>
      </c>
      <c r="M2740" t="s">
        <v>307</v>
      </c>
      <c r="N2740" t="s">
        <v>307</v>
      </c>
      <c r="O2740" t="s">
        <v>307</v>
      </c>
      <c r="P2740" t="s">
        <v>307</v>
      </c>
      <c r="Q2740" t="s">
        <v>307</v>
      </c>
      <c r="R2740" t="s">
        <v>307</v>
      </c>
      <c r="S2740" t="s">
        <v>307</v>
      </c>
      <c r="T2740" t="s">
        <v>307</v>
      </c>
      <c r="U2740" t="s">
        <v>307</v>
      </c>
      <c r="V2740" t="s">
        <v>307</v>
      </c>
      <c r="W2740" t="s">
        <v>307</v>
      </c>
    </row>
    <row r="2741" spans="1:45" x14ac:dyDescent="0.25">
      <c r="A2741">
        <v>400</v>
      </c>
      <c r="B2741" t="s">
        <v>199</v>
      </c>
      <c r="C2741" t="s">
        <v>44</v>
      </c>
      <c r="D2741" t="s">
        <v>62</v>
      </c>
      <c r="E2741" t="s">
        <v>307</v>
      </c>
      <c r="F2741" t="s">
        <v>307</v>
      </c>
      <c r="G2741" t="s">
        <v>307</v>
      </c>
      <c r="H2741" t="s">
        <v>307</v>
      </c>
      <c r="I2741" t="s">
        <v>307</v>
      </c>
      <c r="J2741" t="s">
        <v>307</v>
      </c>
      <c r="K2741" t="s">
        <v>307</v>
      </c>
      <c r="L2741" t="s">
        <v>307</v>
      </c>
      <c r="M2741" t="s">
        <v>307</v>
      </c>
      <c r="N2741" t="s">
        <v>307</v>
      </c>
      <c r="O2741" t="s">
        <v>307</v>
      </c>
      <c r="P2741" t="s">
        <v>307</v>
      </c>
      <c r="Q2741" t="s">
        <v>307</v>
      </c>
      <c r="R2741" t="s">
        <v>307</v>
      </c>
      <c r="S2741" t="s">
        <v>307</v>
      </c>
      <c r="T2741" t="s">
        <v>307</v>
      </c>
      <c r="U2741" t="s">
        <v>307</v>
      </c>
      <c r="V2741" t="s">
        <v>307</v>
      </c>
      <c r="W2741" t="s">
        <v>307</v>
      </c>
    </row>
    <row r="2742" spans="1:45" x14ac:dyDescent="0.25">
      <c r="A2742">
        <v>400</v>
      </c>
      <c r="B2742" t="s">
        <v>199</v>
      </c>
      <c r="C2742" t="s">
        <v>38</v>
      </c>
      <c r="D2742" t="s">
        <v>47</v>
      </c>
      <c r="E2742" t="s">
        <v>307</v>
      </c>
      <c r="F2742" t="s">
        <v>307</v>
      </c>
      <c r="G2742" t="s">
        <v>307</v>
      </c>
      <c r="H2742" t="s">
        <v>307</v>
      </c>
      <c r="I2742" t="s">
        <v>307</v>
      </c>
      <c r="J2742" t="s">
        <v>307</v>
      </c>
      <c r="K2742" t="s">
        <v>307</v>
      </c>
      <c r="L2742" t="s">
        <v>307</v>
      </c>
      <c r="M2742" t="s">
        <v>307</v>
      </c>
      <c r="N2742" t="s">
        <v>307</v>
      </c>
      <c r="O2742" t="s">
        <v>307</v>
      </c>
      <c r="P2742" t="s">
        <v>307</v>
      </c>
      <c r="Q2742" t="s">
        <v>307</v>
      </c>
      <c r="R2742" t="s">
        <v>307</v>
      </c>
      <c r="S2742" t="s">
        <v>307</v>
      </c>
      <c r="T2742" t="s">
        <v>307</v>
      </c>
      <c r="U2742" t="s">
        <v>307</v>
      </c>
      <c r="V2742" t="s">
        <v>307</v>
      </c>
      <c r="W2742" t="s">
        <v>307</v>
      </c>
      <c r="X2742" t="s">
        <v>307</v>
      </c>
      <c r="Y2742" t="s">
        <v>307</v>
      </c>
      <c r="Z2742" t="s">
        <v>307</v>
      </c>
      <c r="AA2742" t="s">
        <v>307</v>
      </c>
      <c r="AB2742" t="s">
        <v>307</v>
      </c>
      <c r="AC2742" t="s">
        <v>307</v>
      </c>
      <c r="AD2742" t="s">
        <v>307</v>
      </c>
      <c r="AE2742" t="s">
        <v>307</v>
      </c>
      <c r="AF2742" t="s">
        <v>307</v>
      </c>
      <c r="AG2742" t="s">
        <v>307</v>
      </c>
      <c r="AH2742" t="s">
        <v>307</v>
      </c>
      <c r="AI2742" t="s">
        <v>307</v>
      </c>
      <c r="AJ2742" t="s">
        <v>307</v>
      </c>
      <c r="AK2742" t="s">
        <v>307</v>
      </c>
      <c r="AL2742" t="s">
        <v>307</v>
      </c>
      <c r="AM2742" t="s">
        <v>307</v>
      </c>
      <c r="AN2742" t="s">
        <v>307</v>
      </c>
      <c r="AO2742" t="s">
        <v>307</v>
      </c>
      <c r="AP2742" t="s">
        <v>307</v>
      </c>
      <c r="AQ2742" t="s">
        <v>307</v>
      </c>
      <c r="AR2742" t="s">
        <v>307</v>
      </c>
      <c r="AS2742" t="s">
        <v>307</v>
      </c>
    </row>
    <row r="2743" spans="1:45" x14ac:dyDescent="0.25">
      <c r="A2743">
        <v>400</v>
      </c>
      <c r="B2743" t="s">
        <v>199</v>
      </c>
      <c r="C2743" t="s">
        <v>38</v>
      </c>
      <c r="D2743" t="s">
        <v>48</v>
      </c>
      <c r="E2743" t="s">
        <v>307</v>
      </c>
      <c r="F2743" t="s">
        <v>307</v>
      </c>
      <c r="G2743" t="s">
        <v>307</v>
      </c>
      <c r="H2743" t="s">
        <v>307</v>
      </c>
      <c r="I2743" t="s">
        <v>307</v>
      </c>
      <c r="J2743" t="s">
        <v>307</v>
      </c>
      <c r="K2743" t="s">
        <v>307</v>
      </c>
      <c r="L2743" t="s">
        <v>307</v>
      </c>
      <c r="M2743" t="s">
        <v>307</v>
      </c>
      <c r="N2743" t="s">
        <v>307</v>
      </c>
      <c r="O2743" t="s">
        <v>307</v>
      </c>
      <c r="P2743" t="s">
        <v>307</v>
      </c>
      <c r="Q2743" t="s">
        <v>307</v>
      </c>
      <c r="R2743" t="s">
        <v>307</v>
      </c>
      <c r="S2743" t="s">
        <v>307</v>
      </c>
      <c r="T2743" t="s">
        <v>307</v>
      </c>
      <c r="U2743" t="s">
        <v>307</v>
      </c>
      <c r="V2743" t="s">
        <v>307</v>
      </c>
      <c r="W2743" t="s">
        <v>307</v>
      </c>
      <c r="X2743" t="s">
        <v>307</v>
      </c>
      <c r="Y2743" t="s">
        <v>307</v>
      </c>
      <c r="Z2743" t="s">
        <v>307</v>
      </c>
      <c r="AA2743" t="s">
        <v>307</v>
      </c>
      <c r="AB2743" t="s">
        <v>307</v>
      </c>
      <c r="AC2743" t="s">
        <v>307</v>
      </c>
      <c r="AD2743" t="s">
        <v>307</v>
      </c>
      <c r="AE2743" t="s">
        <v>307</v>
      </c>
      <c r="AF2743" t="s">
        <v>307</v>
      </c>
      <c r="AG2743" t="s">
        <v>307</v>
      </c>
      <c r="AH2743" t="s">
        <v>307</v>
      </c>
      <c r="AI2743" t="s">
        <v>307</v>
      </c>
      <c r="AJ2743" t="s">
        <v>307</v>
      </c>
      <c r="AK2743" t="s">
        <v>307</v>
      </c>
      <c r="AL2743" t="s">
        <v>307</v>
      </c>
      <c r="AM2743" t="s">
        <v>307</v>
      </c>
      <c r="AN2743" t="s">
        <v>307</v>
      </c>
      <c r="AO2743" t="s">
        <v>307</v>
      </c>
      <c r="AP2743" t="s">
        <v>307</v>
      </c>
      <c r="AQ2743" t="s">
        <v>307</v>
      </c>
      <c r="AR2743" t="s">
        <v>307</v>
      </c>
      <c r="AS2743" t="s">
        <v>307</v>
      </c>
    </row>
    <row r="2744" spans="1:45" x14ac:dyDescent="0.25">
      <c r="A2744">
        <v>400</v>
      </c>
      <c r="B2744" t="s">
        <v>199</v>
      </c>
      <c r="C2744" t="s">
        <v>38</v>
      </c>
      <c r="D2744" t="s">
        <v>49</v>
      </c>
      <c r="E2744" t="s">
        <v>307</v>
      </c>
      <c r="F2744" t="s">
        <v>307</v>
      </c>
      <c r="G2744" t="s">
        <v>307</v>
      </c>
      <c r="H2744" t="s">
        <v>307</v>
      </c>
      <c r="I2744" t="s">
        <v>307</v>
      </c>
      <c r="J2744" t="s">
        <v>307</v>
      </c>
      <c r="K2744" t="s">
        <v>307</v>
      </c>
      <c r="L2744" t="s">
        <v>307</v>
      </c>
      <c r="M2744" t="s">
        <v>307</v>
      </c>
      <c r="N2744" t="s">
        <v>307</v>
      </c>
      <c r="O2744" t="s">
        <v>307</v>
      </c>
      <c r="P2744" t="s">
        <v>307</v>
      </c>
      <c r="Q2744" t="s">
        <v>307</v>
      </c>
      <c r="R2744" t="s">
        <v>307</v>
      </c>
      <c r="S2744" t="s">
        <v>307</v>
      </c>
      <c r="T2744" t="s">
        <v>307</v>
      </c>
      <c r="U2744" t="s">
        <v>307</v>
      </c>
      <c r="V2744" t="s">
        <v>307</v>
      </c>
      <c r="W2744" t="s">
        <v>307</v>
      </c>
      <c r="X2744" t="s">
        <v>307</v>
      </c>
      <c r="Y2744" t="s">
        <v>307</v>
      </c>
      <c r="Z2744" t="s">
        <v>307</v>
      </c>
      <c r="AA2744" t="s">
        <v>307</v>
      </c>
      <c r="AB2744" t="s">
        <v>307</v>
      </c>
      <c r="AC2744" t="s">
        <v>307</v>
      </c>
      <c r="AD2744" t="s">
        <v>307</v>
      </c>
      <c r="AE2744" t="s">
        <v>307</v>
      </c>
      <c r="AF2744" t="s">
        <v>307</v>
      </c>
      <c r="AG2744" t="s">
        <v>307</v>
      </c>
      <c r="AH2744" t="s">
        <v>307</v>
      </c>
      <c r="AI2744" t="s">
        <v>307</v>
      </c>
      <c r="AJ2744" t="s">
        <v>307</v>
      </c>
      <c r="AK2744" t="s">
        <v>307</v>
      </c>
      <c r="AL2744" t="s">
        <v>307</v>
      </c>
      <c r="AM2744" t="s">
        <v>307</v>
      </c>
      <c r="AN2744" t="s">
        <v>307</v>
      </c>
      <c r="AO2744" t="s">
        <v>307</v>
      </c>
      <c r="AP2744" t="s">
        <v>307</v>
      </c>
      <c r="AQ2744" t="s">
        <v>307</v>
      </c>
      <c r="AR2744" t="s">
        <v>307</v>
      </c>
      <c r="AS2744" t="s">
        <v>307</v>
      </c>
    </row>
    <row r="2745" spans="1:45" x14ac:dyDescent="0.25">
      <c r="A2745">
        <v>400</v>
      </c>
      <c r="B2745" t="s">
        <v>199</v>
      </c>
      <c r="C2745" t="s">
        <v>450</v>
      </c>
      <c r="D2745" t="s">
        <v>48</v>
      </c>
      <c r="E2745" t="s">
        <v>307</v>
      </c>
      <c r="F2745" t="s">
        <v>307</v>
      </c>
      <c r="G2745" t="s">
        <v>307</v>
      </c>
      <c r="H2745" t="s">
        <v>307</v>
      </c>
      <c r="I2745" t="s">
        <v>307</v>
      </c>
      <c r="J2745" t="s">
        <v>307</v>
      </c>
      <c r="K2745" t="s">
        <v>307</v>
      </c>
      <c r="L2745" t="s">
        <v>307</v>
      </c>
      <c r="M2745" t="s">
        <v>307</v>
      </c>
      <c r="N2745" t="s">
        <v>307</v>
      </c>
      <c r="O2745" t="s">
        <v>307</v>
      </c>
      <c r="P2745" t="s">
        <v>307</v>
      </c>
      <c r="Q2745" t="s">
        <v>307</v>
      </c>
      <c r="R2745" t="s">
        <v>307</v>
      </c>
    </row>
    <row r="2746" spans="1:45" x14ac:dyDescent="0.25">
      <c r="A2746">
        <v>400</v>
      </c>
      <c r="B2746" t="s">
        <v>199</v>
      </c>
      <c r="C2746" t="s">
        <v>449</v>
      </c>
      <c r="D2746" t="s">
        <v>48</v>
      </c>
      <c r="E2746" t="s">
        <v>307</v>
      </c>
      <c r="F2746" t="s">
        <v>307</v>
      </c>
      <c r="G2746" t="s">
        <v>307</v>
      </c>
      <c r="H2746" t="s">
        <v>307</v>
      </c>
      <c r="I2746" t="s">
        <v>307</v>
      </c>
      <c r="J2746" t="s">
        <v>307</v>
      </c>
      <c r="K2746" t="s">
        <v>307</v>
      </c>
      <c r="L2746" t="s">
        <v>307</v>
      </c>
      <c r="M2746" t="s">
        <v>307</v>
      </c>
      <c r="N2746" t="s">
        <v>307</v>
      </c>
      <c r="O2746" t="s">
        <v>307</v>
      </c>
      <c r="P2746" t="s">
        <v>307</v>
      </c>
      <c r="Q2746" t="s">
        <v>307</v>
      </c>
      <c r="R2746" t="s">
        <v>307</v>
      </c>
    </row>
    <row r="2747" spans="1:45" x14ac:dyDescent="0.25">
      <c r="A2747">
        <v>400</v>
      </c>
      <c r="B2747" t="s">
        <v>199</v>
      </c>
      <c r="C2747" t="s">
        <v>475</v>
      </c>
      <c r="D2747" t="s">
        <v>48</v>
      </c>
      <c r="E2747" t="s">
        <v>307</v>
      </c>
      <c r="F2747" t="s">
        <v>307</v>
      </c>
      <c r="G2747" t="s">
        <v>307</v>
      </c>
    </row>
    <row r="2748" spans="1:45" x14ac:dyDescent="0.25">
      <c r="A2748">
        <v>400</v>
      </c>
      <c r="B2748" t="s">
        <v>199</v>
      </c>
      <c r="C2748" t="s">
        <v>42</v>
      </c>
      <c r="D2748" t="s">
        <v>48</v>
      </c>
      <c r="E2748" t="s">
        <v>307</v>
      </c>
      <c r="F2748" t="s">
        <v>307</v>
      </c>
      <c r="G2748" t="s">
        <v>307</v>
      </c>
      <c r="H2748" t="s">
        <v>307</v>
      </c>
      <c r="I2748" t="s">
        <v>307</v>
      </c>
      <c r="J2748" t="s">
        <v>307</v>
      </c>
      <c r="K2748" t="s">
        <v>307</v>
      </c>
      <c r="L2748" t="s">
        <v>307</v>
      </c>
      <c r="M2748" t="s">
        <v>307</v>
      </c>
      <c r="N2748" t="s">
        <v>307</v>
      </c>
      <c r="O2748" t="s">
        <v>307</v>
      </c>
      <c r="P2748" t="s">
        <v>307</v>
      </c>
      <c r="Q2748" t="s">
        <v>307</v>
      </c>
      <c r="R2748" t="s">
        <v>307</v>
      </c>
      <c r="S2748" t="s">
        <v>307</v>
      </c>
      <c r="T2748" t="s">
        <v>307</v>
      </c>
      <c r="U2748" t="s">
        <v>307</v>
      </c>
      <c r="V2748" t="s">
        <v>307</v>
      </c>
      <c r="W2748" t="s">
        <v>307</v>
      </c>
      <c r="X2748" t="s">
        <v>307</v>
      </c>
      <c r="Y2748" t="s">
        <v>307</v>
      </c>
      <c r="Z2748" t="s">
        <v>307</v>
      </c>
    </row>
    <row r="2749" spans="1:45" x14ac:dyDescent="0.25">
      <c r="A2749">
        <v>401</v>
      </c>
      <c r="B2749" t="s">
        <v>200</v>
      </c>
      <c r="C2749" t="s">
        <v>43</v>
      </c>
      <c r="D2749" t="s">
        <v>54</v>
      </c>
      <c r="E2749" t="s">
        <v>307</v>
      </c>
      <c r="F2749" t="s">
        <v>307</v>
      </c>
      <c r="G2749" t="s">
        <v>307</v>
      </c>
      <c r="H2749" t="s">
        <v>307</v>
      </c>
      <c r="I2749" t="s">
        <v>307</v>
      </c>
      <c r="J2749" t="s">
        <v>307</v>
      </c>
      <c r="K2749" t="s">
        <v>307</v>
      </c>
      <c r="L2749" t="s">
        <v>307</v>
      </c>
      <c r="M2749" t="s">
        <v>307</v>
      </c>
      <c r="N2749" t="s">
        <v>307</v>
      </c>
      <c r="O2749" t="s">
        <v>307</v>
      </c>
      <c r="P2749" t="s">
        <v>307</v>
      </c>
      <c r="Q2749" t="s">
        <v>307</v>
      </c>
      <c r="R2749" t="s">
        <v>307</v>
      </c>
      <c r="S2749" t="s">
        <v>307</v>
      </c>
      <c r="T2749" t="s">
        <v>307</v>
      </c>
      <c r="U2749" t="s">
        <v>307</v>
      </c>
      <c r="V2749" t="s">
        <v>307</v>
      </c>
      <c r="W2749" t="s">
        <v>307</v>
      </c>
    </row>
    <row r="2750" spans="1:45" x14ac:dyDescent="0.25">
      <c r="A2750">
        <v>401</v>
      </c>
      <c r="B2750" t="s">
        <v>200</v>
      </c>
      <c r="C2750" t="s">
        <v>43</v>
      </c>
      <c r="D2750" t="s">
        <v>55</v>
      </c>
      <c r="E2750" t="s">
        <v>307</v>
      </c>
      <c r="F2750" t="s">
        <v>307</v>
      </c>
      <c r="G2750" t="s">
        <v>307</v>
      </c>
      <c r="H2750" t="s">
        <v>307</v>
      </c>
      <c r="I2750" t="s">
        <v>307</v>
      </c>
      <c r="J2750" t="s">
        <v>307</v>
      </c>
      <c r="K2750" t="s">
        <v>307</v>
      </c>
      <c r="L2750" t="s">
        <v>307</v>
      </c>
      <c r="M2750" t="s">
        <v>307</v>
      </c>
      <c r="N2750" t="s">
        <v>307</v>
      </c>
      <c r="O2750" t="s">
        <v>307</v>
      </c>
      <c r="P2750" t="s">
        <v>307</v>
      </c>
      <c r="Q2750" t="s">
        <v>307</v>
      </c>
      <c r="R2750" t="s">
        <v>307</v>
      </c>
      <c r="S2750" t="s">
        <v>307</v>
      </c>
      <c r="T2750" t="s">
        <v>307</v>
      </c>
      <c r="U2750" t="s">
        <v>307</v>
      </c>
      <c r="V2750" t="s">
        <v>307</v>
      </c>
      <c r="W2750" t="s">
        <v>307</v>
      </c>
    </row>
    <row r="2751" spans="1:45" x14ac:dyDescent="0.25">
      <c r="A2751">
        <v>401</v>
      </c>
      <c r="B2751" t="s">
        <v>200</v>
      </c>
      <c r="C2751" t="s">
        <v>43</v>
      </c>
      <c r="D2751" t="s">
        <v>56</v>
      </c>
      <c r="E2751" t="s">
        <v>307</v>
      </c>
      <c r="F2751" t="s">
        <v>307</v>
      </c>
      <c r="G2751" t="s">
        <v>307</v>
      </c>
      <c r="H2751" t="s">
        <v>307</v>
      </c>
      <c r="I2751" t="s">
        <v>307</v>
      </c>
      <c r="J2751" t="s">
        <v>307</v>
      </c>
      <c r="K2751" t="s">
        <v>307</v>
      </c>
      <c r="L2751" t="s">
        <v>307</v>
      </c>
      <c r="M2751" t="s">
        <v>307</v>
      </c>
      <c r="N2751" t="s">
        <v>307</v>
      </c>
      <c r="O2751" t="s">
        <v>307</v>
      </c>
      <c r="P2751" t="s">
        <v>307</v>
      </c>
      <c r="Q2751" t="s">
        <v>307</v>
      </c>
      <c r="R2751" t="s">
        <v>307</v>
      </c>
      <c r="S2751" t="s">
        <v>307</v>
      </c>
      <c r="T2751" t="s">
        <v>307</v>
      </c>
      <c r="U2751" t="s">
        <v>307</v>
      </c>
      <c r="V2751" t="s">
        <v>307</v>
      </c>
      <c r="W2751" t="s">
        <v>307</v>
      </c>
    </row>
    <row r="2752" spans="1:45" x14ac:dyDescent="0.25">
      <c r="A2752">
        <v>401</v>
      </c>
      <c r="B2752" t="s">
        <v>200</v>
      </c>
      <c r="C2752" t="s">
        <v>43</v>
      </c>
      <c r="D2752" t="s">
        <v>57</v>
      </c>
      <c r="E2752" t="s">
        <v>307</v>
      </c>
      <c r="F2752" t="s">
        <v>307</v>
      </c>
      <c r="G2752" t="s">
        <v>307</v>
      </c>
      <c r="H2752" t="s">
        <v>307</v>
      </c>
      <c r="I2752" t="s">
        <v>307</v>
      </c>
      <c r="J2752" t="s">
        <v>307</v>
      </c>
      <c r="K2752" t="s">
        <v>307</v>
      </c>
      <c r="L2752" t="s">
        <v>307</v>
      </c>
      <c r="M2752" t="s">
        <v>307</v>
      </c>
      <c r="N2752" t="s">
        <v>307</v>
      </c>
      <c r="O2752" t="s">
        <v>307</v>
      </c>
      <c r="P2752" t="s">
        <v>307</v>
      </c>
      <c r="Q2752" t="s">
        <v>307</v>
      </c>
      <c r="R2752" t="s">
        <v>307</v>
      </c>
      <c r="S2752" t="s">
        <v>307</v>
      </c>
      <c r="T2752" t="s">
        <v>307</v>
      </c>
      <c r="U2752" t="s">
        <v>307</v>
      </c>
      <c r="V2752" t="s">
        <v>307</v>
      </c>
      <c r="W2752" t="s">
        <v>307</v>
      </c>
    </row>
    <row r="2753" spans="1:45" x14ac:dyDescent="0.25">
      <c r="A2753">
        <v>401</v>
      </c>
      <c r="B2753" t="s">
        <v>200</v>
      </c>
      <c r="C2753" t="s">
        <v>43</v>
      </c>
      <c r="D2753" t="s">
        <v>58</v>
      </c>
      <c r="E2753" t="s">
        <v>307</v>
      </c>
      <c r="F2753" t="s">
        <v>307</v>
      </c>
      <c r="G2753" t="s">
        <v>307</v>
      </c>
      <c r="H2753" t="s">
        <v>307</v>
      </c>
      <c r="I2753" t="s">
        <v>307</v>
      </c>
      <c r="J2753" t="s">
        <v>307</v>
      </c>
      <c r="K2753" t="s">
        <v>307</v>
      </c>
      <c r="L2753" t="s">
        <v>307</v>
      </c>
      <c r="M2753" t="s">
        <v>307</v>
      </c>
      <c r="N2753" t="s">
        <v>307</v>
      </c>
      <c r="O2753" t="s">
        <v>307</v>
      </c>
      <c r="P2753" t="s">
        <v>307</v>
      </c>
      <c r="Q2753" t="s">
        <v>307</v>
      </c>
      <c r="R2753" t="s">
        <v>307</v>
      </c>
      <c r="S2753" t="s">
        <v>307</v>
      </c>
      <c r="T2753" t="s">
        <v>307</v>
      </c>
      <c r="U2753" t="s">
        <v>307</v>
      </c>
      <c r="V2753" t="s">
        <v>307</v>
      </c>
      <c r="W2753" t="s">
        <v>307</v>
      </c>
    </row>
    <row r="2754" spans="1:45" x14ac:dyDescent="0.25">
      <c r="A2754">
        <v>401</v>
      </c>
      <c r="B2754" t="s">
        <v>200</v>
      </c>
      <c r="C2754" t="s">
        <v>43</v>
      </c>
      <c r="D2754" t="s">
        <v>59</v>
      </c>
      <c r="E2754" t="s">
        <v>307</v>
      </c>
      <c r="F2754" t="s">
        <v>307</v>
      </c>
      <c r="G2754" t="s">
        <v>307</v>
      </c>
      <c r="H2754" t="s">
        <v>307</v>
      </c>
      <c r="I2754" t="s">
        <v>307</v>
      </c>
      <c r="J2754" t="s">
        <v>307</v>
      </c>
      <c r="K2754" t="s">
        <v>307</v>
      </c>
      <c r="L2754" t="s">
        <v>307</v>
      </c>
      <c r="M2754" t="s">
        <v>307</v>
      </c>
      <c r="N2754" t="s">
        <v>307</v>
      </c>
      <c r="O2754" t="s">
        <v>307</v>
      </c>
      <c r="P2754" t="s">
        <v>307</v>
      </c>
      <c r="Q2754" t="s">
        <v>307</v>
      </c>
      <c r="R2754" t="s">
        <v>307</v>
      </c>
      <c r="S2754" t="s">
        <v>307</v>
      </c>
      <c r="T2754" t="s">
        <v>307</v>
      </c>
      <c r="U2754" t="s">
        <v>307</v>
      </c>
      <c r="V2754" t="s">
        <v>307</v>
      </c>
      <c r="W2754" t="s">
        <v>307</v>
      </c>
    </row>
    <row r="2755" spans="1:45" x14ac:dyDescent="0.25">
      <c r="A2755">
        <v>401</v>
      </c>
      <c r="B2755" t="s">
        <v>200</v>
      </c>
      <c r="C2755" t="s">
        <v>43</v>
      </c>
      <c r="D2755" t="s">
        <v>60</v>
      </c>
      <c r="E2755" t="s">
        <v>307</v>
      </c>
      <c r="F2755" t="s">
        <v>307</v>
      </c>
      <c r="G2755" t="s">
        <v>307</v>
      </c>
      <c r="H2755" t="s">
        <v>307</v>
      </c>
      <c r="I2755" t="s">
        <v>307</v>
      </c>
      <c r="J2755" t="s">
        <v>307</v>
      </c>
      <c r="K2755" t="s">
        <v>307</v>
      </c>
      <c r="L2755" t="s">
        <v>307</v>
      </c>
      <c r="M2755" t="s">
        <v>307</v>
      </c>
      <c r="N2755" t="s">
        <v>307</v>
      </c>
      <c r="O2755" t="s">
        <v>307</v>
      </c>
      <c r="P2755" t="s">
        <v>307</v>
      </c>
      <c r="Q2755" t="s">
        <v>307</v>
      </c>
      <c r="R2755" t="s">
        <v>307</v>
      </c>
      <c r="S2755" t="s">
        <v>307</v>
      </c>
      <c r="T2755" t="s">
        <v>307</v>
      </c>
      <c r="U2755" t="s">
        <v>307</v>
      </c>
      <c r="V2755" t="s">
        <v>307</v>
      </c>
      <c r="W2755" t="s">
        <v>307</v>
      </c>
    </row>
    <row r="2756" spans="1:45" x14ac:dyDescent="0.25">
      <c r="A2756">
        <v>401</v>
      </c>
      <c r="B2756" t="s">
        <v>200</v>
      </c>
      <c r="C2756" t="s">
        <v>43</v>
      </c>
      <c r="D2756" t="s">
        <v>61</v>
      </c>
      <c r="E2756" t="s">
        <v>307</v>
      </c>
      <c r="F2756" t="s">
        <v>307</v>
      </c>
      <c r="G2756" t="s">
        <v>307</v>
      </c>
      <c r="H2756" t="s">
        <v>307</v>
      </c>
      <c r="I2756" t="s">
        <v>307</v>
      </c>
      <c r="J2756" t="s">
        <v>307</v>
      </c>
      <c r="K2756" t="s">
        <v>307</v>
      </c>
      <c r="L2756" t="s">
        <v>307</v>
      </c>
      <c r="M2756" t="s">
        <v>307</v>
      </c>
      <c r="N2756" t="s">
        <v>307</v>
      </c>
      <c r="O2756" t="s">
        <v>307</v>
      </c>
      <c r="P2756" t="s">
        <v>307</v>
      </c>
      <c r="Q2756" t="s">
        <v>307</v>
      </c>
      <c r="R2756" t="s">
        <v>307</v>
      </c>
      <c r="S2756" t="s">
        <v>307</v>
      </c>
      <c r="T2756" t="s">
        <v>307</v>
      </c>
      <c r="U2756" t="s">
        <v>307</v>
      </c>
      <c r="V2756" t="s">
        <v>307</v>
      </c>
      <c r="W2756" t="s">
        <v>307</v>
      </c>
    </row>
    <row r="2757" spans="1:45" x14ac:dyDescent="0.25">
      <c r="A2757">
        <v>401</v>
      </c>
      <c r="B2757" t="s">
        <v>200</v>
      </c>
      <c r="C2757" t="s">
        <v>43</v>
      </c>
      <c r="D2757" t="s">
        <v>62</v>
      </c>
      <c r="E2757" t="s">
        <v>307</v>
      </c>
      <c r="F2757" t="s">
        <v>307</v>
      </c>
      <c r="G2757" t="s">
        <v>307</v>
      </c>
      <c r="H2757" t="s">
        <v>307</v>
      </c>
      <c r="I2757" t="s">
        <v>307</v>
      </c>
      <c r="J2757" t="s">
        <v>307</v>
      </c>
      <c r="K2757" t="s">
        <v>307</v>
      </c>
      <c r="L2757" t="s">
        <v>307</v>
      </c>
      <c r="M2757" t="s">
        <v>307</v>
      </c>
      <c r="N2757" t="s">
        <v>307</v>
      </c>
      <c r="O2757" t="s">
        <v>307</v>
      </c>
      <c r="P2757" t="s">
        <v>307</v>
      </c>
      <c r="Q2757" t="s">
        <v>307</v>
      </c>
      <c r="R2757" t="s">
        <v>307</v>
      </c>
      <c r="S2757" t="s">
        <v>307</v>
      </c>
      <c r="T2757" t="s">
        <v>307</v>
      </c>
      <c r="U2757" t="s">
        <v>307</v>
      </c>
      <c r="V2757" t="s">
        <v>307</v>
      </c>
      <c r="W2757" t="s">
        <v>307</v>
      </c>
    </row>
    <row r="2758" spans="1:45" x14ac:dyDescent="0.25">
      <c r="A2758">
        <v>401</v>
      </c>
      <c r="B2758" t="s">
        <v>200</v>
      </c>
      <c r="C2758" t="s">
        <v>36</v>
      </c>
      <c r="D2758" t="s">
        <v>47</v>
      </c>
      <c r="E2758" t="s">
        <v>307</v>
      </c>
      <c r="F2758" t="s">
        <v>307</v>
      </c>
      <c r="G2758" t="s">
        <v>307</v>
      </c>
      <c r="H2758" t="s">
        <v>307</v>
      </c>
      <c r="I2758" t="s">
        <v>307</v>
      </c>
      <c r="J2758" t="s">
        <v>307</v>
      </c>
      <c r="K2758" t="s">
        <v>307</v>
      </c>
      <c r="L2758" t="s">
        <v>307</v>
      </c>
      <c r="M2758" t="s">
        <v>307</v>
      </c>
      <c r="N2758" t="s">
        <v>307</v>
      </c>
      <c r="O2758" t="s">
        <v>307</v>
      </c>
      <c r="P2758" t="s">
        <v>307</v>
      </c>
      <c r="Q2758" t="s">
        <v>307</v>
      </c>
      <c r="R2758" t="s">
        <v>307</v>
      </c>
      <c r="S2758" t="s">
        <v>307</v>
      </c>
      <c r="T2758" t="s">
        <v>307</v>
      </c>
      <c r="U2758" t="s">
        <v>307</v>
      </c>
      <c r="V2758" t="s">
        <v>307</v>
      </c>
      <c r="W2758" t="s">
        <v>307</v>
      </c>
      <c r="X2758" t="s">
        <v>307</v>
      </c>
      <c r="Y2758" t="s">
        <v>307</v>
      </c>
      <c r="Z2758" t="s">
        <v>307</v>
      </c>
      <c r="AA2758" t="s">
        <v>307</v>
      </c>
      <c r="AB2758" t="s">
        <v>307</v>
      </c>
      <c r="AC2758" t="s">
        <v>307</v>
      </c>
      <c r="AD2758" t="s">
        <v>307</v>
      </c>
      <c r="AE2758" t="s">
        <v>307</v>
      </c>
      <c r="AF2758" t="s">
        <v>307</v>
      </c>
      <c r="AG2758" t="s">
        <v>307</v>
      </c>
      <c r="AH2758" t="s">
        <v>307</v>
      </c>
      <c r="AI2758" t="s">
        <v>307</v>
      </c>
      <c r="AJ2758" t="s">
        <v>307</v>
      </c>
      <c r="AK2758" t="s">
        <v>307</v>
      </c>
      <c r="AL2758" t="s">
        <v>307</v>
      </c>
      <c r="AM2758" t="s">
        <v>307</v>
      </c>
      <c r="AN2758" t="s">
        <v>307</v>
      </c>
      <c r="AO2758" t="s">
        <v>307</v>
      </c>
      <c r="AP2758" t="s">
        <v>307</v>
      </c>
      <c r="AQ2758" t="s">
        <v>307</v>
      </c>
      <c r="AR2758" t="s">
        <v>307</v>
      </c>
      <c r="AS2758" t="s">
        <v>307</v>
      </c>
    </row>
    <row r="2759" spans="1:45" x14ac:dyDescent="0.25">
      <c r="A2759">
        <v>401</v>
      </c>
      <c r="B2759" t="s">
        <v>200</v>
      </c>
      <c r="C2759" t="s">
        <v>36</v>
      </c>
      <c r="D2759" t="s">
        <v>48</v>
      </c>
      <c r="E2759" t="s">
        <v>307</v>
      </c>
      <c r="F2759" t="s">
        <v>307</v>
      </c>
      <c r="G2759" t="s">
        <v>307</v>
      </c>
      <c r="H2759" t="s">
        <v>307</v>
      </c>
      <c r="I2759" t="s">
        <v>307</v>
      </c>
      <c r="J2759" t="s">
        <v>307</v>
      </c>
      <c r="K2759" t="s">
        <v>307</v>
      </c>
      <c r="L2759" t="s">
        <v>307</v>
      </c>
      <c r="M2759" t="s">
        <v>307</v>
      </c>
      <c r="N2759" t="s">
        <v>307</v>
      </c>
      <c r="O2759" t="s">
        <v>307</v>
      </c>
      <c r="P2759" t="s">
        <v>307</v>
      </c>
      <c r="Q2759" t="s">
        <v>307</v>
      </c>
      <c r="R2759" t="s">
        <v>307</v>
      </c>
      <c r="S2759" t="s">
        <v>307</v>
      </c>
      <c r="T2759" t="s">
        <v>307</v>
      </c>
      <c r="U2759" t="s">
        <v>307</v>
      </c>
      <c r="V2759" t="s">
        <v>307</v>
      </c>
      <c r="W2759" t="s">
        <v>307</v>
      </c>
      <c r="X2759" t="s">
        <v>307</v>
      </c>
      <c r="Y2759" t="s">
        <v>307</v>
      </c>
      <c r="Z2759" t="s">
        <v>307</v>
      </c>
      <c r="AA2759" t="s">
        <v>307</v>
      </c>
      <c r="AB2759" t="s">
        <v>307</v>
      </c>
      <c r="AC2759" t="s">
        <v>307</v>
      </c>
      <c r="AD2759" t="s">
        <v>307</v>
      </c>
      <c r="AE2759" t="s">
        <v>307</v>
      </c>
      <c r="AF2759" t="s">
        <v>307</v>
      </c>
      <c r="AG2759" t="s">
        <v>307</v>
      </c>
      <c r="AH2759" t="s">
        <v>307</v>
      </c>
      <c r="AI2759" t="s">
        <v>307</v>
      </c>
      <c r="AJ2759" t="s">
        <v>307</v>
      </c>
      <c r="AK2759" t="s">
        <v>307</v>
      </c>
      <c r="AL2759" t="s">
        <v>307</v>
      </c>
      <c r="AM2759" t="s">
        <v>307</v>
      </c>
      <c r="AN2759" t="s">
        <v>307</v>
      </c>
      <c r="AO2759" t="s">
        <v>307</v>
      </c>
      <c r="AP2759" t="s">
        <v>307</v>
      </c>
      <c r="AQ2759" t="s">
        <v>307</v>
      </c>
      <c r="AR2759" t="s">
        <v>307</v>
      </c>
      <c r="AS2759" t="s">
        <v>307</v>
      </c>
    </row>
    <row r="2760" spans="1:45" x14ac:dyDescent="0.25">
      <c r="A2760">
        <v>401</v>
      </c>
      <c r="B2760" t="s">
        <v>200</v>
      </c>
      <c r="C2760" t="s">
        <v>36</v>
      </c>
      <c r="D2760" t="s">
        <v>49</v>
      </c>
      <c r="E2760" t="s">
        <v>307</v>
      </c>
      <c r="F2760" t="s">
        <v>307</v>
      </c>
      <c r="G2760" t="s">
        <v>307</v>
      </c>
      <c r="H2760" t="s">
        <v>307</v>
      </c>
      <c r="I2760" t="s">
        <v>307</v>
      </c>
      <c r="J2760" t="s">
        <v>307</v>
      </c>
      <c r="K2760" t="s">
        <v>307</v>
      </c>
      <c r="L2760" t="s">
        <v>307</v>
      </c>
      <c r="M2760" t="s">
        <v>307</v>
      </c>
      <c r="N2760" t="s">
        <v>307</v>
      </c>
      <c r="O2760" t="s">
        <v>307</v>
      </c>
      <c r="P2760" t="s">
        <v>307</v>
      </c>
      <c r="Q2760" t="s">
        <v>307</v>
      </c>
      <c r="R2760" t="s">
        <v>307</v>
      </c>
      <c r="S2760" t="s">
        <v>307</v>
      </c>
      <c r="T2760" t="s">
        <v>307</v>
      </c>
      <c r="U2760" t="s">
        <v>307</v>
      </c>
      <c r="V2760" t="s">
        <v>307</v>
      </c>
      <c r="W2760" t="s">
        <v>307</v>
      </c>
      <c r="X2760" t="s">
        <v>307</v>
      </c>
      <c r="Y2760" t="s">
        <v>307</v>
      </c>
      <c r="Z2760" t="s">
        <v>307</v>
      </c>
      <c r="AA2760" t="s">
        <v>307</v>
      </c>
      <c r="AB2760" t="s">
        <v>307</v>
      </c>
      <c r="AC2760" t="s">
        <v>307</v>
      </c>
      <c r="AD2760" t="s">
        <v>307</v>
      </c>
      <c r="AE2760" t="s">
        <v>307</v>
      </c>
      <c r="AF2760" t="s">
        <v>307</v>
      </c>
      <c r="AG2760" t="s">
        <v>307</v>
      </c>
      <c r="AH2760" t="s">
        <v>307</v>
      </c>
      <c r="AI2760" t="s">
        <v>307</v>
      </c>
      <c r="AJ2760" t="s">
        <v>307</v>
      </c>
      <c r="AK2760" t="s">
        <v>307</v>
      </c>
      <c r="AL2760" t="s">
        <v>307</v>
      </c>
      <c r="AM2760" t="s">
        <v>307</v>
      </c>
      <c r="AN2760" t="s">
        <v>307</v>
      </c>
      <c r="AO2760" t="s">
        <v>307</v>
      </c>
      <c r="AP2760" t="s">
        <v>307</v>
      </c>
      <c r="AQ2760" t="s">
        <v>307</v>
      </c>
      <c r="AR2760" t="s">
        <v>307</v>
      </c>
      <c r="AS2760" t="s">
        <v>307</v>
      </c>
    </row>
    <row r="2761" spans="1:45" x14ac:dyDescent="0.25">
      <c r="A2761">
        <v>401</v>
      </c>
      <c r="B2761" t="s">
        <v>200</v>
      </c>
      <c r="C2761" t="s">
        <v>37</v>
      </c>
      <c r="D2761" t="s">
        <v>47</v>
      </c>
      <c r="E2761" t="s">
        <v>307</v>
      </c>
      <c r="F2761" t="s">
        <v>307</v>
      </c>
      <c r="G2761" t="s">
        <v>307</v>
      </c>
      <c r="H2761" t="s">
        <v>307</v>
      </c>
      <c r="I2761" t="s">
        <v>307</v>
      </c>
      <c r="J2761" t="s">
        <v>307</v>
      </c>
      <c r="K2761" t="s">
        <v>307</v>
      </c>
      <c r="L2761" t="s">
        <v>307</v>
      </c>
      <c r="M2761" t="s">
        <v>307</v>
      </c>
      <c r="N2761" t="s">
        <v>307</v>
      </c>
      <c r="O2761" t="s">
        <v>307</v>
      </c>
      <c r="P2761" t="s">
        <v>307</v>
      </c>
      <c r="Q2761" t="s">
        <v>307</v>
      </c>
      <c r="R2761" t="s">
        <v>307</v>
      </c>
      <c r="S2761" t="s">
        <v>307</v>
      </c>
      <c r="T2761" t="s">
        <v>307</v>
      </c>
      <c r="U2761" t="s">
        <v>307</v>
      </c>
      <c r="V2761" t="s">
        <v>307</v>
      </c>
      <c r="W2761" t="s">
        <v>307</v>
      </c>
      <c r="X2761" t="s">
        <v>307</v>
      </c>
      <c r="Y2761" t="s">
        <v>307</v>
      </c>
      <c r="Z2761" t="s">
        <v>307</v>
      </c>
      <c r="AA2761" t="s">
        <v>307</v>
      </c>
      <c r="AB2761" t="s">
        <v>307</v>
      </c>
      <c r="AC2761" t="s">
        <v>307</v>
      </c>
      <c r="AD2761" t="s">
        <v>307</v>
      </c>
      <c r="AE2761" t="s">
        <v>307</v>
      </c>
      <c r="AF2761" t="s">
        <v>307</v>
      </c>
      <c r="AG2761" t="s">
        <v>307</v>
      </c>
      <c r="AH2761" t="s">
        <v>307</v>
      </c>
      <c r="AI2761" t="s">
        <v>307</v>
      </c>
      <c r="AJ2761" t="s">
        <v>307</v>
      </c>
      <c r="AK2761" t="s">
        <v>307</v>
      </c>
      <c r="AL2761" t="s">
        <v>307</v>
      </c>
      <c r="AM2761" t="s">
        <v>307</v>
      </c>
      <c r="AN2761" t="s">
        <v>307</v>
      </c>
      <c r="AO2761" t="s">
        <v>307</v>
      </c>
      <c r="AP2761" t="s">
        <v>307</v>
      </c>
      <c r="AQ2761" t="s">
        <v>307</v>
      </c>
      <c r="AR2761" t="s">
        <v>307</v>
      </c>
      <c r="AS2761" t="s">
        <v>307</v>
      </c>
    </row>
    <row r="2762" spans="1:45" x14ac:dyDescent="0.25">
      <c r="A2762">
        <v>401</v>
      </c>
      <c r="B2762" t="s">
        <v>200</v>
      </c>
      <c r="C2762" t="s">
        <v>37</v>
      </c>
      <c r="D2762" t="s">
        <v>48</v>
      </c>
      <c r="E2762" t="s">
        <v>307</v>
      </c>
      <c r="F2762" t="s">
        <v>307</v>
      </c>
      <c r="G2762" t="s">
        <v>307</v>
      </c>
      <c r="H2762" t="s">
        <v>307</v>
      </c>
      <c r="I2762" t="s">
        <v>307</v>
      </c>
      <c r="J2762" t="s">
        <v>307</v>
      </c>
      <c r="K2762" t="s">
        <v>307</v>
      </c>
      <c r="L2762" t="s">
        <v>307</v>
      </c>
      <c r="M2762" t="s">
        <v>307</v>
      </c>
      <c r="N2762" t="s">
        <v>307</v>
      </c>
      <c r="O2762" t="s">
        <v>307</v>
      </c>
      <c r="P2762" t="s">
        <v>307</v>
      </c>
      <c r="Q2762" t="s">
        <v>307</v>
      </c>
      <c r="R2762" t="s">
        <v>307</v>
      </c>
      <c r="S2762" t="s">
        <v>307</v>
      </c>
      <c r="T2762" t="s">
        <v>307</v>
      </c>
      <c r="U2762" t="s">
        <v>307</v>
      </c>
      <c r="V2762" t="s">
        <v>307</v>
      </c>
      <c r="W2762" t="s">
        <v>307</v>
      </c>
      <c r="X2762" t="s">
        <v>307</v>
      </c>
      <c r="Y2762" t="s">
        <v>307</v>
      </c>
      <c r="Z2762" t="s">
        <v>307</v>
      </c>
      <c r="AA2762" t="s">
        <v>307</v>
      </c>
      <c r="AB2762" t="s">
        <v>307</v>
      </c>
      <c r="AC2762" t="s">
        <v>307</v>
      </c>
      <c r="AD2762" t="s">
        <v>307</v>
      </c>
      <c r="AE2762" t="s">
        <v>307</v>
      </c>
      <c r="AF2762" t="s">
        <v>307</v>
      </c>
      <c r="AG2762" t="s">
        <v>307</v>
      </c>
      <c r="AH2762" t="s">
        <v>307</v>
      </c>
      <c r="AI2762" t="s">
        <v>307</v>
      </c>
      <c r="AJ2762" t="s">
        <v>307</v>
      </c>
      <c r="AK2762" t="s">
        <v>307</v>
      </c>
      <c r="AL2762" t="s">
        <v>307</v>
      </c>
      <c r="AM2762" t="s">
        <v>307</v>
      </c>
      <c r="AN2762" t="s">
        <v>307</v>
      </c>
      <c r="AO2762" t="s">
        <v>307</v>
      </c>
      <c r="AP2762" t="s">
        <v>307</v>
      </c>
      <c r="AQ2762" t="s">
        <v>307</v>
      </c>
      <c r="AR2762" t="s">
        <v>307</v>
      </c>
      <c r="AS2762" t="s">
        <v>307</v>
      </c>
    </row>
    <row r="2763" spans="1:45" x14ac:dyDescent="0.25">
      <c r="A2763">
        <v>401</v>
      </c>
      <c r="B2763" t="s">
        <v>200</v>
      </c>
      <c r="C2763" t="s">
        <v>37</v>
      </c>
      <c r="D2763" t="s">
        <v>49</v>
      </c>
      <c r="E2763" t="s">
        <v>307</v>
      </c>
      <c r="F2763" t="s">
        <v>307</v>
      </c>
      <c r="G2763" t="s">
        <v>307</v>
      </c>
      <c r="H2763" t="s">
        <v>307</v>
      </c>
      <c r="I2763" t="s">
        <v>307</v>
      </c>
      <c r="J2763" t="s">
        <v>307</v>
      </c>
      <c r="K2763" t="s">
        <v>307</v>
      </c>
      <c r="L2763" t="s">
        <v>307</v>
      </c>
      <c r="M2763" t="s">
        <v>307</v>
      </c>
      <c r="N2763" t="s">
        <v>307</v>
      </c>
      <c r="O2763" t="s">
        <v>307</v>
      </c>
      <c r="P2763" t="s">
        <v>307</v>
      </c>
      <c r="Q2763" t="s">
        <v>307</v>
      </c>
      <c r="R2763" t="s">
        <v>307</v>
      </c>
      <c r="S2763" t="s">
        <v>307</v>
      </c>
      <c r="T2763" t="s">
        <v>307</v>
      </c>
      <c r="U2763" t="s">
        <v>307</v>
      </c>
      <c r="V2763" t="s">
        <v>307</v>
      </c>
      <c r="W2763" t="s">
        <v>307</v>
      </c>
      <c r="X2763" t="s">
        <v>307</v>
      </c>
      <c r="Y2763" t="s">
        <v>307</v>
      </c>
      <c r="Z2763" t="s">
        <v>307</v>
      </c>
      <c r="AA2763" t="s">
        <v>307</v>
      </c>
      <c r="AB2763" t="s">
        <v>307</v>
      </c>
      <c r="AC2763" t="s">
        <v>307</v>
      </c>
      <c r="AD2763" t="s">
        <v>307</v>
      </c>
      <c r="AE2763" t="s">
        <v>307</v>
      </c>
      <c r="AF2763" t="s">
        <v>307</v>
      </c>
      <c r="AG2763" t="s">
        <v>307</v>
      </c>
      <c r="AH2763" t="s">
        <v>307</v>
      </c>
      <c r="AI2763" t="s">
        <v>307</v>
      </c>
      <c r="AJ2763" t="s">
        <v>307</v>
      </c>
      <c r="AK2763" t="s">
        <v>307</v>
      </c>
      <c r="AL2763" t="s">
        <v>307</v>
      </c>
      <c r="AM2763" t="s">
        <v>307</v>
      </c>
      <c r="AN2763" t="s">
        <v>307</v>
      </c>
      <c r="AO2763" t="s">
        <v>307</v>
      </c>
      <c r="AP2763" t="s">
        <v>307</v>
      </c>
      <c r="AQ2763" t="s">
        <v>307</v>
      </c>
      <c r="AR2763" t="s">
        <v>307</v>
      </c>
      <c r="AS2763" t="s">
        <v>307</v>
      </c>
    </row>
    <row r="2764" spans="1:45" x14ac:dyDescent="0.25">
      <c r="A2764">
        <v>401</v>
      </c>
      <c r="B2764" t="s">
        <v>200</v>
      </c>
      <c r="C2764" t="s">
        <v>476</v>
      </c>
      <c r="D2764" t="s">
        <v>48</v>
      </c>
      <c r="E2764" t="s">
        <v>307</v>
      </c>
      <c r="F2764" t="s">
        <v>307</v>
      </c>
      <c r="G2764" t="s">
        <v>307</v>
      </c>
    </row>
    <row r="2765" spans="1:45" x14ac:dyDescent="0.25">
      <c r="A2765">
        <v>401</v>
      </c>
      <c r="B2765" t="s">
        <v>200</v>
      </c>
      <c r="C2765" t="s">
        <v>477</v>
      </c>
      <c r="D2765" t="s">
        <v>48</v>
      </c>
      <c r="E2765" t="s">
        <v>307</v>
      </c>
      <c r="F2765" t="s">
        <v>307</v>
      </c>
      <c r="G2765" t="s">
        <v>307</v>
      </c>
    </row>
    <row r="2766" spans="1:45" x14ac:dyDescent="0.25">
      <c r="A2766">
        <v>401</v>
      </c>
      <c r="B2766" t="s">
        <v>200</v>
      </c>
      <c r="C2766" t="s">
        <v>45</v>
      </c>
      <c r="D2766" t="s">
        <v>63</v>
      </c>
      <c r="E2766" t="s">
        <v>307</v>
      </c>
      <c r="F2766" t="s">
        <v>307</v>
      </c>
      <c r="G2766" t="s">
        <v>307</v>
      </c>
      <c r="H2766" t="s">
        <v>307</v>
      </c>
      <c r="I2766" t="s">
        <v>307</v>
      </c>
      <c r="J2766" t="s">
        <v>307</v>
      </c>
      <c r="K2766" t="s">
        <v>307</v>
      </c>
      <c r="L2766" t="s">
        <v>307</v>
      </c>
      <c r="M2766" t="s">
        <v>307</v>
      </c>
      <c r="N2766" t="s">
        <v>307</v>
      </c>
      <c r="O2766" t="s">
        <v>307</v>
      </c>
      <c r="P2766" t="s">
        <v>307</v>
      </c>
      <c r="Q2766" t="s">
        <v>307</v>
      </c>
      <c r="R2766" t="s">
        <v>307</v>
      </c>
      <c r="S2766" t="s">
        <v>307</v>
      </c>
      <c r="T2766" t="s">
        <v>307</v>
      </c>
      <c r="U2766" t="s">
        <v>307</v>
      </c>
      <c r="V2766" t="s">
        <v>307</v>
      </c>
      <c r="W2766" t="s">
        <v>307</v>
      </c>
    </row>
    <row r="2767" spans="1:45" x14ac:dyDescent="0.25">
      <c r="A2767">
        <v>401</v>
      </c>
      <c r="B2767" t="s">
        <v>200</v>
      </c>
      <c r="C2767" t="s">
        <v>45</v>
      </c>
      <c r="D2767" t="s">
        <v>64</v>
      </c>
      <c r="E2767" t="s">
        <v>307</v>
      </c>
      <c r="F2767" t="s">
        <v>307</v>
      </c>
      <c r="G2767" t="s">
        <v>307</v>
      </c>
      <c r="H2767" t="s">
        <v>307</v>
      </c>
      <c r="I2767" t="s">
        <v>307</v>
      </c>
      <c r="J2767" t="s">
        <v>307</v>
      </c>
      <c r="K2767" t="s">
        <v>307</v>
      </c>
      <c r="L2767" t="s">
        <v>307</v>
      </c>
      <c r="M2767" t="s">
        <v>307</v>
      </c>
      <c r="N2767" t="s">
        <v>307</v>
      </c>
      <c r="O2767" t="s">
        <v>307</v>
      </c>
      <c r="P2767" t="s">
        <v>307</v>
      </c>
      <c r="Q2767" t="s">
        <v>307</v>
      </c>
      <c r="R2767" t="s">
        <v>307</v>
      </c>
      <c r="S2767" t="s">
        <v>307</v>
      </c>
      <c r="T2767" t="s">
        <v>307</v>
      </c>
      <c r="U2767" t="s">
        <v>307</v>
      </c>
      <c r="V2767" t="s">
        <v>307</v>
      </c>
      <c r="W2767" t="s">
        <v>307</v>
      </c>
    </row>
    <row r="2768" spans="1:45" x14ac:dyDescent="0.25">
      <c r="A2768">
        <v>401</v>
      </c>
      <c r="B2768" t="s">
        <v>200</v>
      </c>
      <c r="C2768" t="s">
        <v>40</v>
      </c>
      <c r="D2768" t="s">
        <v>52</v>
      </c>
      <c r="E2768" t="s">
        <v>307</v>
      </c>
      <c r="F2768" t="s">
        <v>307</v>
      </c>
      <c r="G2768" t="s">
        <v>307</v>
      </c>
      <c r="H2768" t="s">
        <v>307</v>
      </c>
      <c r="I2768" t="s">
        <v>307</v>
      </c>
      <c r="J2768" t="s">
        <v>307</v>
      </c>
      <c r="K2768" t="s">
        <v>307</v>
      </c>
      <c r="L2768" t="s">
        <v>307</v>
      </c>
      <c r="M2768" t="s">
        <v>307</v>
      </c>
      <c r="N2768" t="s">
        <v>307</v>
      </c>
      <c r="O2768" t="s">
        <v>307</v>
      </c>
      <c r="P2768" t="s">
        <v>307</v>
      </c>
      <c r="Q2768" t="s">
        <v>307</v>
      </c>
      <c r="R2768" t="s">
        <v>307</v>
      </c>
      <c r="S2768" t="s">
        <v>307</v>
      </c>
      <c r="T2768" t="s">
        <v>307</v>
      </c>
      <c r="U2768" t="s">
        <v>307</v>
      </c>
      <c r="V2768" t="s">
        <v>307</v>
      </c>
      <c r="W2768" t="s">
        <v>307</v>
      </c>
      <c r="X2768" t="s">
        <v>307</v>
      </c>
      <c r="Y2768" t="s">
        <v>307</v>
      </c>
      <c r="Z2768" t="s">
        <v>307</v>
      </c>
    </row>
    <row r="2769" spans="1:42" x14ac:dyDescent="0.25">
      <c r="A2769">
        <v>401</v>
      </c>
      <c r="B2769" t="s">
        <v>200</v>
      </c>
      <c r="C2769" t="s">
        <v>40</v>
      </c>
      <c r="D2769" t="s">
        <v>53</v>
      </c>
      <c r="E2769" t="s">
        <v>307</v>
      </c>
      <c r="F2769" t="s">
        <v>307</v>
      </c>
      <c r="G2769" t="s">
        <v>307</v>
      </c>
      <c r="H2769" t="s">
        <v>307</v>
      </c>
      <c r="I2769" t="s">
        <v>307</v>
      </c>
      <c r="J2769" t="s">
        <v>307</v>
      </c>
      <c r="K2769" t="s">
        <v>307</v>
      </c>
      <c r="L2769" t="s">
        <v>307</v>
      </c>
      <c r="M2769" t="s">
        <v>307</v>
      </c>
      <c r="N2769" t="s">
        <v>307</v>
      </c>
      <c r="O2769" t="s">
        <v>307</v>
      </c>
      <c r="P2769" t="s">
        <v>307</v>
      </c>
      <c r="Q2769" t="s">
        <v>307</v>
      </c>
      <c r="R2769" t="s">
        <v>307</v>
      </c>
      <c r="S2769" t="s">
        <v>307</v>
      </c>
      <c r="T2769" t="s">
        <v>307</v>
      </c>
      <c r="U2769" t="s">
        <v>307</v>
      </c>
      <c r="V2769" t="s">
        <v>307</v>
      </c>
      <c r="W2769" t="s">
        <v>307</v>
      </c>
      <c r="X2769" t="s">
        <v>307</v>
      </c>
      <c r="Y2769" t="s">
        <v>307</v>
      </c>
      <c r="Z2769" t="s">
        <v>307</v>
      </c>
    </row>
    <row r="2770" spans="1:42" x14ac:dyDescent="0.25">
      <c r="A2770">
        <v>401</v>
      </c>
      <c r="B2770" t="s">
        <v>200</v>
      </c>
      <c r="C2770" t="s">
        <v>39</v>
      </c>
      <c r="D2770" t="s">
        <v>50</v>
      </c>
      <c r="E2770" t="s">
        <v>307</v>
      </c>
      <c r="F2770" t="s">
        <v>307</v>
      </c>
      <c r="G2770" t="s">
        <v>307</v>
      </c>
      <c r="H2770" t="s">
        <v>307</v>
      </c>
      <c r="I2770" t="s">
        <v>307</v>
      </c>
      <c r="J2770" t="s">
        <v>307</v>
      </c>
      <c r="K2770" t="s">
        <v>307</v>
      </c>
      <c r="L2770" t="s">
        <v>307</v>
      </c>
      <c r="M2770" t="s">
        <v>307</v>
      </c>
      <c r="N2770" t="s">
        <v>307</v>
      </c>
      <c r="O2770" t="s">
        <v>307</v>
      </c>
      <c r="P2770" t="s">
        <v>307</v>
      </c>
      <c r="Q2770" t="s">
        <v>307</v>
      </c>
      <c r="R2770" t="s">
        <v>307</v>
      </c>
      <c r="S2770" t="s">
        <v>307</v>
      </c>
      <c r="T2770" t="s">
        <v>307</v>
      </c>
      <c r="U2770" t="s">
        <v>307</v>
      </c>
      <c r="V2770" t="s">
        <v>307</v>
      </c>
      <c r="W2770" t="s">
        <v>307</v>
      </c>
      <c r="X2770" t="s">
        <v>307</v>
      </c>
      <c r="Y2770" t="s">
        <v>307</v>
      </c>
      <c r="Z2770" t="s">
        <v>307</v>
      </c>
      <c r="AA2770" t="s">
        <v>307</v>
      </c>
      <c r="AB2770" t="s">
        <v>307</v>
      </c>
      <c r="AC2770" t="s">
        <v>307</v>
      </c>
      <c r="AD2770" t="s">
        <v>307</v>
      </c>
      <c r="AE2770" t="s">
        <v>307</v>
      </c>
      <c r="AF2770" t="s">
        <v>307</v>
      </c>
      <c r="AG2770" t="s">
        <v>307</v>
      </c>
      <c r="AH2770" t="s">
        <v>307</v>
      </c>
      <c r="AI2770" t="s">
        <v>307</v>
      </c>
      <c r="AJ2770" t="s">
        <v>307</v>
      </c>
      <c r="AK2770" t="s">
        <v>307</v>
      </c>
      <c r="AL2770" t="s">
        <v>307</v>
      </c>
      <c r="AM2770" t="s">
        <v>307</v>
      </c>
      <c r="AN2770" t="s">
        <v>307</v>
      </c>
      <c r="AO2770" t="s">
        <v>307</v>
      </c>
      <c r="AP2770" t="s">
        <v>307</v>
      </c>
    </row>
    <row r="2771" spans="1:42" x14ac:dyDescent="0.25">
      <c r="A2771">
        <v>401</v>
      </c>
      <c r="B2771" t="s">
        <v>200</v>
      </c>
      <c r="C2771" t="s">
        <v>39</v>
      </c>
      <c r="D2771" t="s">
        <v>48</v>
      </c>
      <c r="E2771" t="s">
        <v>307</v>
      </c>
      <c r="F2771" t="s">
        <v>307</v>
      </c>
      <c r="G2771" t="s">
        <v>307</v>
      </c>
      <c r="H2771" t="s">
        <v>307</v>
      </c>
      <c r="I2771" t="s">
        <v>307</v>
      </c>
      <c r="J2771" t="s">
        <v>307</v>
      </c>
      <c r="K2771" t="s">
        <v>307</v>
      </c>
      <c r="L2771" t="s">
        <v>307</v>
      </c>
      <c r="M2771" t="s">
        <v>307</v>
      </c>
      <c r="N2771" t="s">
        <v>307</v>
      </c>
      <c r="O2771" t="s">
        <v>307</v>
      </c>
      <c r="P2771" t="s">
        <v>307</v>
      </c>
      <c r="Q2771" t="s">
        <v>307</v>
      </c>
      <c r="R2771" t="s">
        <v>307</v>
      </c>
      <c r="S2771" t="s">
        <v>307</v>
      </c>
      <c r="T2771" t="s">
        <v>307</v>
      </c>
      <c r="U2771" t="s">
        <v>307</v>
      </c>
      <c r="V2771" t="s">
        <v>307</v>
      </c>
      <c r="W2771" t="s">
        <v>307</v>
      </c>
      <c r="X2771" t="s">
        <v>307</v>
      </c>
      <c r="Y2771" t="s">
        <v>307</v>
      </c>
      <c r="Z2771" t="s">
        <v>307</v>
      </c>
      <c r="AA2771" t="s">
        <v>307</v>
      </c>
      <c r="AB2771" t="s">
        <v>307</v>
      </c>
      <c r="AC2771" t="s">
        <v>307</v>
      </c>
      <c r="AD2771" t="s">
        <v>307</v>
      </c>
      <c r="AE2771" t="s">
        <v>307</v>
      </c>
      <c r="AF2771" t="s">
        <v>307</v>
      </c>
      <c r="AG2771" t="s">
        <v>307</v>
      </c>
      <c r="AH2771" t="s">
        <v>307</v>
      </c>
      <c r="AI2771" t="s">
        <v>307</v>
      </c>
      <c r="AJ2771" t="s">
        <v>307</v>
      </c>
      <c r="AK2771" t="s">
        <v>307</v>
      </c>
      <c r="AL2771" t="s">
        <v>307</v>
      </c>
      <c r="AM2771" t="s">
        <v>307</v>
      </c>
      <c r="AN2771" t="s">
        <v>307</v>
      </c>
      <c r="AO2771" t="s">
        <v>307</v>
      </c>
      <c r="AP2771" t="s">
        <v>307</v>
      </c>
    </row>
    <row r="2772" spans="1:42" x14ac:dyDescent="0.25">
      <c r="A2772">
        <v>401</v>
      </c>
      <c r="B2772" t="s">
        <v>200</v>
      </c>
      <c r="C2772" t="s">
        <v>39</v>
      </c>
      <c r="D2772" t="s">
        <v>51</v>
      </c>
      <c r="E2772" t="s">
        <v>307</v>
      </c>
      <c r="F2772" t="s">
        <v>307</v>
      </c>
      <c r="G2772" t="s">
        <v>307</v>
      </c>
      <c r="H2772" t="s">
        <v>307</v>
      </c>
      <c r="I2772" t="s">
        <v>307</v>
      </c>
      <c r="J2772" t="s">
        <v>307</v>
      </c>
      <c r="K2772" t="s">
        <v>307</v>
      </c>
      <c r="L2772" t="s">
        <v>307</v>
      </c>
      <c r="M2772" t="s">
        <v>307</v>
      </c>
      <c r="N2772" t="s">
        <v>307</v>
      </c>
      <c r="O2772" t="s">
        <v>307</v>
      </c>
      <c r="P2772" t="s">
        <v>307</v>
      </c>
      <c r="Q2772" t="s">
        <v>307</v>
      </c>
      <c r="R2772" t="s">
        <v>307</v>
      </c>
      <c r="S2772" t="s">
        <v>307</v>
      </c>
      <c r="T2772" t="s">
        <v>307</v>
      </c>
      <c r="U2772" t="s">
        <v>307</v>
      </c>
      <c r="V2772" t="s">
        <v>307</v>
      </c>
      <c r="W2772" t="s">
        <v>307</v>
      </c>
      <c r="X2772" t="s">
        <v>307</v>
      </c>
      <c r="Y2772" t="s">
        <v>307</v>
      </c>
      <c r="Z2772" t="s">
        <v>307</v>
      </c>
      <c r="AA2772" t="s">
        <v>307</v>
      </c>
      <c r="AB2772" t="s">
        <v>307</v>
      </c>
      <c r="AC2772" t="s">
        <v>307</v>
      </c>
      <c r="AD2772" t="s">
        <v>307</v>
      </c>
      <c r="AE2772" t="s">
        <v>307</v>
      </c>
      <c r="AF2772" t="s">
        <v>307</v>
      </c>
      <c r="AG2772" t="s">
        <v>307</v>
      </c>
      <c r="AH2772" t="s">
        <v>307</v>
      </c>
      <c r="AI2772" t="s">
        <v>307</v>
      </c>
      <c r="AJ2772" t="s">
        <v>307</v>
      </c>
      <c r="AK2772" t="s">
        <v>307</v>
      </c>
      <c r="AL2772" t="s">
        <v>307</v>
      </c>
      <c r="AM2772" t="s">
        <v>307</v>
      </c>
      <c r="AN2772" t="s">
        <v>307</v>
      </c>
      <c r="AO2772" t="s">
        <v>307</v>
      </c>
      <c r="AP2772" t="s">
        <v>307</v>
      </c>
    </row>
    <row r="2773" spans="1:42" x14ac:dyDescent="0.25">
      <c r="A2773">
        <v>401</v>
      </c>
      <c r="B2773" t="s">
        <v>200</v>
      </c>
      <c r="C2773" t="s">
        <v>46</v>
      </c>
      <c r="D2773" t="s">
        <v>65</v>
      </c>
      <c r="E2773" t="s">
        <v>307</v>
      </c>
      <c r="F2773" t="s">
        <v>307</v>
      </c>
      <c r="G2773" t="s">
        <v>307</v>
      </c>
      <c r="H2773" t="s">
        <v>307</v>
      </c>
      <c r="I2773" t="s">
        <v>307</v>
      </c>
      <c r="J2773" t="s">
        <v>307</v>
      </c>
      <c r="K2773" t="s">
        <v>307</v>
      </c>
      <c r="L2773" t="s">
        <v>307</v>
      </c>
      <c r="M2773" t="s">
        <v>307</v>
      </c>
      <c r="N2773" t="s">
        <v>307</v>
      </c>
      <c r="O2773" t="s">
        <v>307</v>
      </c>
      <c r="P2773" t="s">
        <v>307</v>
      </c>
      <c r="Q2773" t="s">
        <v>307</v>
      </c>
      <c r="R2773" t="s">
        <v>307</v>
      </c>
      <c r="S2773" t="s">
        <v>307</v>
      </c>
      <c r="T2773" t="s">
        <v>307</v>
      </c>
      <c r="U2773" t="s">
        <v>307</v>
      </c>
      <c r="V2773" t="s">
        <v>307</v>
      </c>
      <c r="W2773" t="s">
        <v>307</v>
      </c>
      <c r="X2773" t="s">
        <v>307</v>
      </c>
      <c r="Y2773" t="s">
        <v>307</v>
      </c>
      <c r="Z2773" t="s">
        <v>307</v>
      </c>
    </row>
    <row r="2774" spans="1:42" x14ac:dyDescent="0.25">
      <c r="A2774">
        <v>401</v>
      </c>
      <c r="B2774" t="s">
        <v>200</v>
      </c>
      <c r="C2774" t="s">
        <v>46</v>
      </c>
      <c r="D2774" t="s">
        <v>66</v>
      </c>
      <c r="E2774" t="s">
        <v>307</v>
      </c>
      <c r="F2774" t="s">
        <v>307</v>
      </c>
      <c r="G2774" t="s">
        <v>307</v>
      </c>
      <c r="H2774" t="s">
        <v>307</v>
      </c>
      <c r="I2774" t="s">
        <v>307</v>
      </c>
      <c r="J2774" t="s">
        <v>307</v>
      </c>
      <c r="K2774" t="s">
        <v>307</v>
      </c>
      <c r="L2774" t="s">
        <v>307</v>
      </c>
      <c r="M2774" t="s">
        <v>307</v>
      </c>
      <c r="N2774" t="s">
        <v>307</v>
      </c>
      <c r="O2774" t="s">
        <v>307</v>
      </c>
      <c r="P2774" t="s">
        <v>307</v>
      </c>
      <c r="Q2774" t="s">
        <v>307</v>
      </c>
      <c r="R2774" t="s">
        <v>307</v>
      </c>
      <c r="S2774" t="s">
        <v>307</v>
      </c>
      <c r="T2774" t="s">
        <v>307</v>
      </c>
      <c r="U2774" t="s">
        <v>307</v>
      </c>
      <c r="V2774" t="s">
        <v>307</v>
      </c>
      <c r="W2774" t="s">
        <v>307</v>
      </c>
      <c r="X2774" t="s">
        <v>307</v>
      </c>
      <c r="Y2774" t="s">
        <v>307</v>
      </c>
      <c r="Z2774" t="s">
        <v>307</v>
      </c>
    </row>
    <row r="2775" spans="1:42" x14ac:dyDescent="0.25">
      <c r="A2775">
        <v>401</v>
      </c>
      <c r="B2775" t="s">
        <v>200</v>
      </c>
      <c r="C2775" t="s">
        <v>46</v>
      </c>
      <c r="D2775" t="s">
        <v>67</v>
      </c>
      <c r="E2775" t="s">
        <v>307</v>
      </c>
      <c r="F2775" t="s">
        <v>307</v>
      </c>
      <c r="G2775" t="s">
        <v>307</v>
      </c>
      <c r="H2775" t="s">
        <v>307</v>
      </c>
      <c r="I2775" t="s">
        <v>307</v>
      </c>
      <c r="J2775" t="s">
        <v>307</v>
      </c>
      <c r="K2775" t="s">
        <v>307</v>
      </c>
      <c r="L2775" t="s">
        <v>307</v>
      </c>
      <c r="M2775" t="s">
        <v>307</v>
      </c>
      <c r="N2775" t="s">
        <v>307</v>
      </c>
      <c r="O2775" t="s">
        <v>307</v>
      </c>
      <c r="P2775" t="s">
        <v>307</v>
      </c>
      <c r="Q2775" t="s">
        <v>307</v>
      </c>
      <c r="R2775" t="s">
        <v>307</v>
      </c>
      <c r="S2775" t="s">
        <v>307</v>
      </c>
      <c r="T2775" t="s">
        <v>307</v>
      </c>
      <c r="U2775" t="s">
        <v>307</v>
      </c>
      <c r="V2775" t="s">
        <v>307</v>
      </c>
      <c r="W2775" t="s">
        <v>307</v>
      </c>
      <c r="X2775" t="s">
        <v>307</v>
      </c>
      <c r="Y2775" t="s">
        <v>307</v>
      </c>
      <c r="Z2775" t="s">
        <v>307</v>
      </c>
    </row>
    <row r="2776" spans="1:42" x14ac:dyDescent="0.25">
      <c r="A2776">
        <v>401</v>
      </c>
      <c r="B2776" t="s">
        <v>200</v>
      </c>
      <c r="C2776" t="s">
        <v>46</v>
      </c>
      <c r="D2776" t="s">
        <v>68</v>
      </c>
      <c r="E2776" t="s">
        <v>307</v>
      </c>
      <c r="F2776" t="s">
        <v>307</v>
      </c>
      <c r="G2776" t="s">
        <v>307</v>
      </c>
      <c r="H2776" t="s">
        <v>307</v>
      </c>
      <c r="I2776" t="s">
        <v>307</v>
      </c>
      <c r="J2776" t="s">
        <v>307</v>
      </c>
      <c r="K2776" t="s">
        <v>307</v>
      </c>
      <c r="L2776" t="s">
        <v>307</v>
      </c>
      <c r="M2776" t="s">
        <v>307</v>
      </c>
      <c r="N2776" t="s">
        <v>307</v>
      </c>
      <c r="O2776" t="s">
        <v>307</v>
      </c>
      <c r="P2776" t="s">
        <v>307</v>
      </c>
      <c r="Q2776" t="s">
        <v>307</v>
      </c>
      <c r="R2776" t="s">
        <v>307</v>
      </c>
      <c r="S2776" t="s">
        <v>307</v>
      </c>
      <c r="T2776" t="s">
        <v>307</v>
      </c>
      <c r="U2776" t="s">
        <v>307</v>
      </c>
      <c r="V2776" t="s">
        <v>307</v>
      </c>
      <c r="W2776" t="s">
        <v>307</v>
      </c>
      <c r="X2776" t="s">
        <v>307</v>
      </c>
      <c r="Y2776" t="s">
        <v>307</v>
      </c>
      <c r="Z2776" t="s">
        <v>307</v>
      </c>
    </row>
    <row r="2777" spans="1:42" x14ac:dyDescent="0.25">
      <c r="A2777">
        <v>401</v>
      </c>
      <c r="B2777" t="s">
        <v>200</v>
      </c>
      <c r="C2777" t="s">
        <v>46</v>
      </c>
      <c r="D2777" t="s">
        <v>69</v>
      </c>
      <c r="E2777" t="s">
        <v>307</v>
      </c>
      <c r="F2777" t="s">
        <v>307</v>
      </c>
      <c r="G2777" t="s">
        <v>307</v>
      </c>
      <c r="H2777" t="s">
        <v>307</v>
      </c>
      <c r="I2777" t="s">
        <v>307</v>
      </c>
      <c r="J2777" t="s">
        <v>307</v>
      </c>
      <c r="K2777" t="s">
        <v>307</v>
      </c>
      <c r="L2777" t="s">
        <v>307</v>
      </c>
      <c r="M2777" t="s">
        <v>307</v>
      </c>
      <c r="N2777" t="s">
        <v>307</v>
      </c>
      <c r="O2777" t="s">
        <v>307</v>
      </c>
      <c r="P2777" t="s">
        <v>307</v>
      </c>
      <c r="Q2777" t="s">
        <v>307</v>
      </c>
      <c r="R2777" t="s">
        <v>307</v>
      </c>
      <c r="S2777" t="s">
        <v>307</v>
      </c>
      <c r="T2777" t="s">
        <v>307</v>
      </c>
      <c r="U2777" t="s">
        <v>307</v>
      </c>
      <c r="V2777" t="s">
        <v>307</v>
      </c>
      <c r="W2777" t="s">
        <v>307</v>
      </c>
      <c r="X2777" t="s">
        <v>307</v>
      </c>
      <c r="Y2777" t="s">
        <v>307</v>
      </c>
      <c r="Z2777" t="s">
        <v>307</v>
      </c>
    </row>
    <row r="2778" spans="1:42" x14ac:dyDescent="0.25">
      <c r="A2778">
        <v>401</v>
      </c>
      <c r="B2778" t="s">
        <v>200</v>
      </c>
      <c r="C2778" t="s">
        <v>46</v>
      </c>
      <c r="D2778" t="s">
        <v>70</v>
      </c>
      <c r="E2778" t="s">
        <v>307</v>
      </c>
      <c r="F2778" t="s">
        <v>307</v>
      </c>
      <c r="G2778" t="s">
        <v>307</v>
      </c>
      <c r="H2778" t="s">
        <v>307</v>
      </c>
      <c r="I2778" t="s">
        <v>307</v>
      </c>
      <c r="J2778" t="s">
        <v>307</v>
      </c>
      <c r="K2778" t="s">
        <v>307</v>
      </c>
      <c r="L2778" t="s">
        <v>307</v>
      </c>
      <c r="M2778" t="s">
        <v>307</v>
      </c>
      <c r="N2778" t="s">
        <v>307</v>
      </c>
      <c r="O2778" t="s">
        <v>307</v>
      </c>
      <c r="P2778" t="s">
        <v>307</v>
      </c>
      <c r="Q2778" t="s">
        <v>307</v>
      </c>
      <c r="R2778" t="s">
        <v>307</v>
      </c>
      <c r="S2778" t="s">
        <v>307</v>
      </c>
      <c r="T2778" t="s">
        <v>307</v>
      </c>
      <c r="U2778" t="s">
        <v>307</v>
      </c>
      <c r="V2778" t="s">
        <v>307</v>
      </c>
      <c r="W2778" t="s">
        <v>307</v>
      </c>
      <c r="X2778" t="s">
        <v>307</v>
      </c>
      <c r="Y2778" t="s">
        <v>307</v>
      </c>
      <c r="Z2778" t="s">
        <v>307</v>
      </c>
    </row>
    <row r="2779" spans="1:42" x14ac:dyDescent="0.25">
      <c r="A2779">
        <v>401</v>
      </c>
      <c r="B2779" t="s">
        <v>200</v>
      </c>
      <c r="C2779" t="s">
        <v>46</v>
      </c>
      <c r="D2779" t="s">
        <v>71</v>
      </c>
      <c r="E2779" t="s">
        <v>307</v>
      </c>
      <c r="F2779" t="s">
        <v>307</v>
      </c>
      <c r="G2779" t="s">
        <v>307</v>
      </c>
      <c r="H2779" t="s">
        <v>307</v>
      </c>
      <c r="I2779" t="s">
        <v>307</v>
      </c>
      <c r="J2779" t="s">
        <v>307</v>
      </c>
      <c r="K2779" t="s">
        <v>307</v>
      </c>
      <c r="L2779" t="s">
        <v>307</v>
      </c>
      <c r="M2779" t="s">
        <v>307</v>
      </c>
      <c r="N2779" t="s">
        <v>307</v>
      </c>
      <c r="O2779" t="s">
        <v>307</v>
      </c>
      <c r="P2779" t="s">
        <v>307</v>
      </c>
      <c r="Q2779" t="s">
        <v>307</v>
      </c>
      <c r="R2779" t="s">
        <v>307</v>
      </c>
      <c r="S2779" t="s">
        <v>307</v>
      </c>
      <c r="T2779" t="s">
        <v>307</v>
      </c>
      <c r="U2779" t="s">
        <v>307</v>
      </c>
      <c r="V2779" t="s">
        <v>307</v>
      </c>
      <c r="W2779" t="s">
        <v>307</v>
      </c>
      <c r="X2779" t="s">
        <v>307</v>
      </c>
      <c r="Y2779" t="s">
        <v>307</v>
      </c>
      <c r="Z2779" t="s">
        <v>307</v>
      </c>
    </row>
    <row r="2780" spans="1:42" x14ac:dyDescent="0.25">
      <c r="A2780">
        <v>401</v>
      </c>
      <c r="B2780" t="s">
        <v>200</v>
      </c>
      <c r="C2780" t="s">
        <v>46</v>
      </c>
      <c r="D2780" t="s">
        <v>72</v>
      </c>
      <c r="E2780" t="s">
        <v>307</v>
      </c>
      <c r="F2780" t="s">
        <v>307</v>
      </c>
      <c r="G2780" t="s">
        <v>307</v>
      </c>
      <c r="H2780" t="s">
        <v>307</v>
      </c>
      <c r="I2780" t="s">
        <v>307</v>
      </c>
      <c r="J2780" t="s">
        <v>307</v>
      </c>
      <c r="K2780" t="s">
        <v>307</v>
      </c>
      <c r="L2780" t="s">
        <v>307</v>
      </c>
      <c r="M2780" t="s">
        <v>307</v>
      </c>
      <c r="N2780" t="s">
        <v>307</v>
      </c>
      <c r="O2780" t="s">
        <v>307</v>
      </c>
      <c r="P2780" t="s">
        <v>307</v>
      </c>
      <c r="Q2780" t="s">
        <v>307</v>
      </c>
      <c r="R2780" t="s">
        <v>307</v>
      </c>
      <c r="S2780" t="s">
        <v>307</v>
      </c>
      <c r="T2780" t="s">
        <v>307</v>
      </c>
      <c r="U2780" t="s">
        <v>307</v>
      </c>
      <c r="V2780" t="s">
        <v>307</v>
      </c>
      <c r="W2780" t="s">
        <v>307</v>
      </c>
      <c r="X2780" t="s">
        <v>307</v>
      </c>
      <c r="Y2780" t="s">
        <v>307</v>
      </c>
      <c r="Z2780" t="s">
        <v>307</v>
      </c>
    </row>
    <row r="2781" spans="1:42" x14ac:dyDescent="0.25">
      <c r="A2781">
        <v>401</v>
      </c>
      <c r="B2781" t="s">
        <v>200</v>
      </c>
      <c r="C2781" t="s">
        <v>46</v>
      </c>
      <c r="D2781" t="s">
        <v>47</v>
      </c>
      <c r="E2781" t="s">
        <v>307</v>
      </c>
      <c r="F2781" t="s">
        <v>307</v>
      </c>
      <c r="G2781" t="s">
        <v>307</v>
      </c>
      <c r="H2781" t="s">
        <v>307</v>
      </c>
      <c r="I2781" t="s">
        <v>307</v>
      </c>
      <c r="J2781" t="s">
        <v>307</v>
      </c>
      <c r="K2781" t="s">
        <v>307</v>
      </c>
      <c r="L2781" t="s">
        <v>307</v>
      </c>
      <c r="M2781" t="s">
        <v>307</v>
      </c>
      <c r="N2781" t="s">
        <v>307</v>
      </c>
      <c r="O2781" t="s">
        <v>307</v>
      </c>
      <c r="P2781" t="s">
        <v>307</v>
      </c>
      <c r="Q2781" t="s">
        <v>307</v>
      </c>
      <c r="R2781" t="s">
        <v>307</v>
      </c>
      <c r="S2781" t="s">
        <v>307</v>
      </c>
      <c r="T2781" t="s">
        <v>307</v>
      </c>
      <c r="U2781" t="s">
        <v>307</v>
      </c>
      <c r="V2781" t="s">
        <v>307</v>
      </c>
      <c r="W2781" t="s">
        <v>307</v>
      </c>
      <c r="X2781" t="s">
        <v>307</v>
      </c>
      <c r="Y2781" t="s">
        <v>307</v>
      </c>
      <c r="Z2781" t="s">
        <v>307</v>
      </c>
    </row>
    <row r="2782" spans="1:42" x14ac:dyDescent="0.25">
      <c r="A2782">
        <v>401</v>
      </c>
      <c r="B2782" t="s">
        <v>200</v>
      </c>
      <c r="C2782" t="s">
        <v>46</v>
      </c>
      <c r="D2782" t="s">
        <v>48</v>
      </c>
      <c r="E2782" t="s">
        <v>307</v>
      </c>
      <c r="F2782" t="s">
        <v>307</v>
      </c>
      <c r="G2782" t="s">
        <v>307</v>
      </c>
      <c r="H2782" t="s">
        <v>307</v>
      </c>
      <c r="I2782" t="s">
        <v>307</v>
      </c>
      <c r="J2782" t="s">
        <v>307</v>
      </c>
      <c r="K2782" t="s">
        <v>307</v>
      </c>
      <c r="L2782" t="s">
        <v>307</v>
      </c>
      <c r="M2782" t="s">
        <v>307</v>
      </c>
      <c r="N2782" t="s">
        <v>307</v>
      </c>
      <c r="O2782" t="s">
        <v>307</v>
      </c>
      <c r="P2782" t="s">
        <v>307</v>
      </c>
      <c r="Q2782" t="s">
        <v>307</v>
      </c>
      <c r="R2782" t="s">
        <v>307</v>
      </c>
      <c r="S2782" t="s">
        <v>307</v>
      </c>
      <c r="T2782" t="s">
        <v>307</v>
      </c>
      <c r="U2782" t="s">
        <v>307</v>
      </c>
      <c r="V2782" t="s">
        <v>307</v>
      </c>
      <c r="W2782" t="s">
        <v>307</v>
      </c>
      <c r="X2782" t="s">
        <v>307</v>
      </c>
      <c r="Y2782" t="s">
        <v>307</v>
      </c>
      <c r="Z2782" t="s">
        <v>307</v>
      </c>
    </row>
    <row r="2783" spans="1:42" x14ac:dyDescent="0.25">
      <c r="A2783">
        <v>401</v>
      </c>
      <c r="B2783" t="s">
        <v>200</v>
      </c>
      <c r="C2783" t="s">
        <v>46</v>
      </c>
      <c r="D2783" t="s">
        <v>49</v>
      </c>
      <c r="E2783" t="s">
        <v>307</v>
      </c>
      <c r="F2783" t="s">
        <v>307</v>
      </c>
      <c r="G2783" t="s">
        <v>307</v>
      </c>
      <c r="H2783" t="s">
        <v>307</v>
      </c>
      <c r="I2783" t="s">
        <v>307</v>
      </c>
      <c r="J2783" t="s">
        <v>307</v>
      </c>
      <c r="K2783" t="s">
        <v>307</v>
      </c>
      <c r="L2783" t="s">
        <v>307</v>
      </c>
      <c r="M2783" t="s">
        <v>307</v>
      </c>
      <c r="N2783" t="s">
        <v>307</v>
      </c>
      <c r="O2783" t="s">
        <v>307</v>
      </c>
      <c r="P2783" t="s">
        <v>307</v>
      </c>
      <c r="Q2783" t="s">
        <v>307</v>
      </c>
      <c r="R2783" t="s">
        <v>307</v>
      </c>
      <c r="S2783" t="s">
        <v>307</v>
      </c>
      <c r="T2783" t="s">
        <v>307</v>
      </c>
      <c r="U2783" t="s">
        <v>307</v>
      </c>
      <c r="V2783" t="s">
        <v>307</v>
      </c>
      <c r="W2783" t="s">
        <v>307</v>
      </c>
      <c r="X2783" t="s">
        <v>307</v>
      </c>
      <c r="Y2783" t="s">
        <v>307</v>
      </c>
      <c r="Z2783" t="s">
        <v>307</v>
      </c>
    </row>
    <row r="2784" spans="1:42" x14ac:dyDescent="0.25">
      <c r="A2784">
        <v>401</v>
      </c>
      <c r="B2784" t="s">
        <v>200</v>
      </c>
      <c r="C2784" t="s">
        <v>41</v>
      </c>
      <c r="D2784" t="s">
        <v>48</v>
      </c>
      <c r="E2784" t="s">
        <v>307</v>
      </c>
      <c r="F2784" t="s">
        <v>307</v>
      </c>
      <c r="G2784" t="s">
        <v>307</v>
      </c>
      <c r="H2784" t="s">
        <v>307</v>
      </c>
      <c r="I2784" t="s">
        <v>307</v>
      </c>
      <c r="J2784" t="s">
        <v>307</v>
      </c>
      <c r="K2784" t="s">
        <v>307</v>
      </c>
      <c r="L2784" t="s">
        <v>307</v>
      </c>
      <c r="M2784" t="s">
        <v>307</v>
      </c>
      <c r="N2784" t="s">
        <v>307</v>
      </c>
      <c r="O2784" t="s">
        <v>307</v>
      </c>
      <c r="P2784" t="s">
        <v>307</v>
      </c>
      <c r="Q2784" t="s">
        <v>307</v>
      </c>
      <c r="R2784" t="s">
        <v>307</v>
      </c>
      <c r="S2784" t="s">
        <v>307</v>
      </c>
      <c r="T2784" t="s">
        <v>307</v>
      </c>
      <c r="U2784" t="s">
        <v>307</v>
      </c>
      <c r="V2784" t="s">
        <v>307</v>
      </c>
      <c r="W2784" t="s">
        <v>307</v>
      </c>
      <c r="X2784" t="s">
        <v>307</v>
      </c>
      <c r="Y2784" t="s">
        <v>307</v>
      </c>
      <c r="Z2784" t="s">
        <v>307</v>
      </c>
    </row>
    <row r="2785" spans="1:45" x14ac:dyDescent="0.25">
      <c r="A2785">
        <v>401</v>
      </c>
      <c r="B2785" t="s">
        <v>200</v>
      </c>
      <c r="C2785" t="s">
        <v>459</v>
      </c>
      <c r="D2785" t="s">
        <v>48</v>
      </c>
      <c r="E2785" t="s">
        <v>307</v>
      </c>
      <c r="F2785" t="s">
        <v>307</v>
      </c>
      <c r="G2785" t="s">
        <v>307</v>
      </c>
      <c r="H2785" t="s">
        <v>307</v>
      </c>
      <c r="I2785" t="s">
        <v>307</v>
      </c>
      <c r="J2785" t="s">
        <v>307</v>
      </c>
      <c r="K2785" t="s">
        <v>307</v>
      </c>
      <c r="L2785" t="s">
        <v>307</v>
      </c>
      <c r="M2785" t="s">
        <v>307</v>
      </c>
      <c r="N2785" t="s">
        <v>307</v>
      </c>
      <c r="O2785" t="s">
        <v>307</v>
      </c>
      <c r="P2785" t="s">
        <v>307</v>
      </c>
      <c r="Q2785" t="s">
        <v>307</v>
      </c>
    </row>
    <row r="2786" spans="1:45" x14ac:dyDescent="0.25">
      <c r="A2786">
        <v>401</v>
      </c>
      <c r="B2786" t="s">
        <v>200</v>
      </c>
      <c r="C2786" t="s">
        <v>304</v>
      </c>
      <c r="D2786" t="s">
        <v>48</v>
      </c>
      <c r="E2786" t="s">
        <v>307</v>
      </c>
      <c r="F2786" t="s">
        <v>307</v>
      </c>
      <c r="G2786" t="s">
        <v>307</v>
      </c>
      <c r="H2786" t="s">
        <v>307</v>
      </c>
      <c r="I2786" t="s">
        <v>307</v>
      </c>
      <c r="J2786" t="s">
        <v>307</v>
      </c>
      <c r="K2786" t="s">
        <v>307</v>
      </c>
      <c r="L2786" t="s">
        <v>307</v>
      </c>
      <c r="M2786" t="s">
        <v>307</v>
      </c>
      <c r="N2786" t="s">
        <v>307</v>
      </c>
      <c r="O2786" t="s">
        <v>307</v>
      </c>
      <c r="P2786" t="s">
        <v>307</v>
      </c>
      <c r="Q2786" t="s">
        <v>307</v>
      </c>
    </row>
    <row r="2787" spans="1:45" x14ac:dyDescent="0.25">
      <c r="A2787">
        <v>401</v>
      </c>
      <c r="B2787" t="s">
        <v>200</v>
      </c>
      <c r="C2787" t="s">
        <v>433</v>
      </c>
      <c r="D2787" t="s">
        <v>48</v>
      </c>
      <c r="E2787" t="s">
        <v>307</v>
      </c>
      <c r="F2787" t="s">
        <v>307</v>
      </c>
      <c r="G2787" t="s">
        <v>307</v>
      </c>
      <c r="H2787" t="s">
        <v>307</v>
      </c>
      <c r="I2787" t="s">
        <v>307</v>
      </c>
      <c r="J2787" t="s">
        <v>307</v>
      </c>
      <c r="K2787" t="s">
        <v>307</v>
      </c>
      <c r="L2787" t="s">
        <v>307</v>
      </c>
      <c r="M2787" t="s">
        <v>307</v>
      </c>
      <c r="N2787" t="s">
        <v>307</v>
      </c>
      <c r="O2787" t="s">
        <v>307</v>
      </c>
      <c r="P2787" t="s">
        <v>307</v>
      </c>
      <c r="Q2787" t="s">
        <v>307</v>
      </c>
    </row>
    <row r="2788" spans="1:45" x14ac:dyDescent="0.25">
      <c r="A2788">
        <v>401</v>
      </c>
      <c r="B2788" t="s">
        <v>200</v>
      </c>
      <c r="C2788" t="s">
        <v>305</v>
      </c>
      <c r="D2788" t="s">
        <v>48</v>
      </c>
      <c r="E2788" t="s">
        <v>307</v>
      </c>
      <c r="F2788" t="s">
        <v>307</v>
      </c>
      <c r="G2788" t="s">
        <v>307</v>
      </c>
      <c r="H2788" t="s">
        <v>307</v>
      </c>
      <c r="I2788" t="s">
        <v>307</v>
      </c>
      <c r="J2788" t="s">
        <v>307</v>
      </c>
      <c r="K2788" t="s">
        <v>307</v>
      </c>
      <c r="L2788" t="s">
        <v>307</v>
      </c>
      <c r="M2788" t="s">
        <v>307</v>
      </c>
      <c r="N2788" t="s">
        <v>307</v>
      </c>
      <c r="O2788" t="s">
        <v>307</v>
      </c>
      <c r="P2788" t="s">
        <v>307</v>
      </c>
      <c r="Q2788" t="s">
        <v>307</v>
      </c>
    </row>
    <row r="2789" spans="1:45" x14ac:dyDescent="0.25">
      <c r="A2789">
        <v>401</v>
      </c>
      <c r="B2789" t="s">
        <v>200</v>
      </c>
      <c r="C2789" t="s">
        <v>306</v>
      </c>
      <c r="D2789" t="s">
        <v>48</v>
      </c>
      <c r="E2789" t="s">
        <v>307</v>
      </c>
      <c r="F2789" t="s">
        <v>307</v>
      </c>
      <c r="G2789" t="s">
        <v>307</v>
      </c>
      <c r="H2789" t="s">
        <v>307</v>
      </c>
      <c r="I2789" t="s">
        <v>307</v>
      </c>
      <c r="J2789" t="s">
        <v>307</v>
      </c>
      <c r="K2789" t="s">
        <v>307</v>
      </c>
      <c r="L2789" t="s">
        <v>307</v>
      </c>
      <c r="M2789" t="s">
        <v>307</v>
      </c>
      <c r="N2789" t="s">
        <v>307</v>
      </c>
      <c r="O2789" t="s">
        <v>307</v>
      </c>
      <c r="P2789" t="s">
        <v>307</v>
      </c>
      <c r="Q2789" t="s">
        <v>307</v>
      </c>
    </row>
    <row r="2790" spans="1:45" x14ac:dyDescent="0.25">
      <c r="A2790">
        <v>401</v>
      </c>
      <c r="B2790" t="s">
        <v>200</v>
      </c>
      <c r="C2790" t="s">
        <v>44</v>
      </c>
      <c r="D2790" t="s">
        <v>54</v>
      </c>
      <c r="E2790" t="s">
        <v>307</v>
      </c>
      <c r="F2790" t="s">
        <v>307</v>
      </c>
      <c r="G2790" t="s">
        <v>307</v>
      </c>
      <c r="H2790" t="s">
        <v>307</v>
      </c>
      <c r="I2790" t="s">
        <v>307</v>
      </c>
      <c r="J2790" t="s">
        <v>307</v>
      </c>
      <c r="K2790" t="s">
        <v>307</v>
      </c>
      <c r="L2790" t="s">
        <v>307</v>
      </c>
      <c r="M2790" t="s">
        <v>307</v>
      </c>
      <c r="N2790" t="s">
        <v>307</v>
      </c>
      <c r="O2790" t="s">
        <v>307</v>
      </c>
      <c r="P2790" t="s">
        <v>307</v>
      </c>
      <c r="Q2790" t="s">
        <v>307</v>
      </c>
      <c r="R2790" t="s">
        <v>307</v>
      </c>
      <c r="S2790" t="s">
        <v>307</v>
      </c>
      <c r="T2790" t="s">
        <v>307</v>
      </c>
      <c r="U2790" t="s">
        <v>307</v>
      </c>
      <c r="V2790" t="s">
        <v>307</v>
      </c>
      <c r="W2790" t="s">
        <v>307</v>
      </c>
    </row>
    <row r="2791" spans="1:45" x14ac:dyDescent="0.25">
      <c r="A2791">
        <v>401</v>
      </c>
      <c r="B2791" t="s">
        <v>200</v>
      </c>
      <c r="C2791" t="s">
        <v>44</v>
      </c>
      <c r="D2791" t="s">
        <v>55</v>
      </c>
      <c r="E2791" t="s">
        <v>307</v>
      </c>
      <c r="F2791" t="s">
        <v>307</v>
      </c>
      <c r="G2791" t="s">
        <v>307</v>
      </c>
      <c r="H2791" t="s">
        <v>307</v>
      </c>
      <c r="I2791" t="s">
        <v>307</v>
      </c>
      <c r="J2791" t="s">
        <v>307</v>
      </c>
      <c r="K2791" t="s">
        <v>307</v>
      </c>
      <c r="L2791" t="s">
        <v>307</v>
      </c>
      <c r="M2791" t="s">
        <v>307</v>
      </c>
      <c r="N2791" t="s">
        <v>307</v>
      </c>
      <c r="O2791" t="s">
        <v>307</v>
      </c>
      <c r="P2791" t="s">
        <v>307</v>
      </c>
      <c r="Q2791" t="s">
        <v>307</v>
      </c>
      <c r="R2791" t="s">
        <v>307</v>
      </c>
      <c r="S2791" t="s">
        <v>307</v>
      </c>
      <c r="T2791" t="s">
        <v>307</v>
      </c>
      <c r="U2791" t="s">
        <v>307</v>
      </c>
      <c r="V2791" t="s">
        <v>307</v>
      </c>
      <c r="W2791" t="s">
        <v>307</v>
      </c>
    </row>
    <row r="2792" spans="1:45" x14ac:dyDescent="0.25">
      <c r="A2792">
        <v>401</v>
      </c>
      <c r="B2792" t="s">
        <v>200</v>
      </c>
      <c r="C2792" t="s">
        <v>44</v>
      </c>
      <c r="D2792" t="s">
        <v>56</v>
      </c>
      <c r="E2792" t="s">
        <v>307</v>
      </c>
      <c r="F2792" t="s">
        <v>307</v>
      </c>
      <c r="G2792" t="s">
        <v>307</v>
      </c>
      <c r="H2792" t="s">
        <v>307</v>
      </c>
      <c r="I2792" t="s">
        <v>307</v>
      </c>
      <c r="J2792" t="s">
        <v>307</v>
      </c>
      <c r="K2792" t="s">
        <v>307</v>
      </c>
      <c r="L2792" t="s">
        <v>307</v>
      </c>
      <c r="M2792" t="s">
        <v>307</v>
      </c>
      <c r="N2792" t="s">
        <v>307</v>
      </c>
      <c r="O2792" t="s">
        <v>307</v>
      </c>
      <c r="P2792" t="s">
        <v>307</v>
      </c>
      <c r="Q2792" t="s">
        <v>307</v>
      </c>
      <c r="R2792" t="s">
        <v>307</v>
      </c>
      <c r="S2792" t="s">
        <v>307</v>
      </c>
      <c r="T2792" t="s">
        <v>307</v>
      </c>
      <c r="U2792" t="s">
        <v>307</v>
      </c>
      <c r="V2792" t="s">
        <v>307</v>
      </c>
      <c r="W2792" t="s">
        <v>307</v>
      </c>
    </row>
    <row r="2793" spans="1:45" x14ac:dyDescent="0.25">
      <c r="A2793">
        <v>401</v>
      </c>
      <c r="B2793" t="s">
        <v>200</v>
      </c>
      <c r="C2793" t="s">
        <v>44</v>
      </c>
      <c r="D2793" t="s">
        <v>57</v>
      </c>
      <c r="E2793" t="s">
        <v>307</v>
      </c>
      <c r="F2793" t="s">
        <v>307</v>
      </c>
      <c r="G2793" t="s">
        <v>307</v>
      </c>
      <c r="H2793" t="s">
        <v>307</v>
      </c>
      <c r="I2793" t="s">
        <v>307</v>
      </c>
      <c r="J2793" t="s">
        <v>307</v>
      </c>
      <c r="K2793" t="s">
        <v>307</v>
      </c>
      <c r="L2793" t="s">
        <v>307</v>
      </c>
      <c r="M2793" t="s">
        <v>307</v>
      </c>
      <c r="N2793" t="s">
        <v>307</v>
      </c>
      <c r="O2793" t="s">
        <v>307</v>
      </c>
      <c r="P2793" t="s">
        <v>307</v>
      </c>
      <c r="Q2793" t="s">
        <v>307</v>
      </c>
      <c r="R2793" t="s">
        <v>307</v>
      </c>
      <c r="S2793" t="s">
        <v>307</v>
      </c>
      <c r="T2793" t="s">
        <v>307</v>
      </c>
      <c r="U2793" t="s">
        <v>307</v>
      </c>
      <c r="V2793" t="s">
        <v>307</v>
      </c>
      <c r="W2793" t="s">
        <v>307</v>
      </c>
    </row>
    <row r="2794" spans="1:45" x14ac:dyDescent="0.25">
      <c r="A2794">
        <v>401</v>
      </c>
      <c r="B2794" t="s">
        <v>200</v>
      </c>
      <c r="C2794" t="s">
        <v>44</v>
      </c>
      <c r="D2794" t="s">
        <v>58</v>
      </c>
      <c r="E2794" t="s">
        <v>307</v>
      </c>
      <c r="F2794" t="s">
        <v>307</v>
      </c>
      <c r="G2794" t="s">
        <v>307</v>
      </c>
      <c r="H2794" t="s">
        <v>307</v>
      </c>
      <c r="I2794" t="s">
        <v>307</v>
      </c>
      <c r="J2794" t="s">
        <v>307</v>
      </c>
      <c r="K2794" t="s">
        <v>307</v>
      </c>
      <c r="L2794" t="s">
        <v>307</v>
      </c>
      <c r="M2794" t="s">
        <v>307</v>
      </c>
      <c r="N2794" t="s">
        <v>307</v>
      </c>
      <c r="O2794" t="s">
        <v>307</v>
      </c>
      <c r="P2794" t="s">
        <v>307</v>
      </c>
      <c r="Q2794" t="s">
        <v>307</v>
      </c>
      <c r="R2794" t="s">
        <v>307</v>
      </c>
      <c r="S2794" t="s">
        <v>307</v>
      </c>
      <c r="T2794" t="s">
        <v>307</v>
      </c>
      <c r="U2794" t="s">
        <v>307</v>
      </c>
      <c r="V2794" t="s">
        <v>307</v>
      </c>
      <c r="W2794" t="s">
        <v>307</v>
      </c>
    </row>
    <row r="2795" spans="1:45" x14ac:dyDescent="0.25">
      <c r="A2795">
        <v>401</v>
      </c>
      <c r="B2795" t="s">
        <v>200</v>
      </c>
      <c r="C2795" t="s">
        <v>44</v>
      </c>
      <c r="D2795" t="s">
        <v>59</v>
      </c>
      <c r="E2795" t="s">
        <v>307</v>
      </c>
      <c r="F2795" t="s">
        <v>307</v>
      </c>
      <c r="G2795" t="s">
        <v>307</v>
      </c>
      <c r="H2795" t="s">
        <v>307</v>
      </c>
      <c r="I2795" t="s">
        <v>307</v>
      </c>
      <c r="J2795" t="s">
        <v>307</v>
      </c>
      <c r="K2795" t="s">
        <v>307</v>
      </c>
      <c r="L2795" t="s">
        <v>307</v>
      </c>
      <c r="M2795" t="s">
        <v>307</v>
      </c>
      <c r="N2795" t="s">
        <v>307</v>
      </c>
      <c r="O2795" t="s">
        <v>307</v>
      </c>
      <c r="P2795" t="s">
        <v>307</v>
      </c>
      <c r="Q2795" t="s">
        <v>307</v>
      </c>
      <c r="R2795" t="s">
        <v>307</v>
      </c>
      <c r="S2795" t="s">
        <v>307</v>
      </c>
      <c r="T2795" t="s">
        <v>307</v>
      </c>
      <c r="U2795" t="s">
        <v>307</v>
      </c>
      <c r="V2795" t="s">
        <v>307</v>
      </c>
      <c r="W2795" t="s">
        <v>307</v>
      </c>
    </row>
    <row r="2796" spans="1:45" x14ac:dyDescent="0.25">
      <c r="A2796">
        <v>401</v>
      </c>
      <c r="B2796" t="s">
        <v>200</v>
      </c>
      <c r="C2796" t="s">
        <v>44</v>
      </c>
      <c r="D2796" t="s">
        <v>60</v>
      </c>
      <c r="E2796" t="s">
        <v>307</v>
      </c>
      <c r="F2796" t="s">
        <v>307</v>
      </c>
      <c r="G2796" t="s">
        <v>307</v>
      </c>
      <c r="H2796" t="s">
        <v>307</v>
      </c>
      <c r="I2796" t="s">
        <v>307</v>
      </c>
      <c r="J2796" t="s">
        <v>307</v>
      </c>
      <c r="K2796" t="s">
        <v>307</v>
      </c>
      <c r="L2796" t="s">
        <v>307</v>
      </c>
      <c r="M2796" t="s">
        <v>307</v>
      </c>
      <c r="N2796" t="s">
        <v>307</v>
      </c>
      <c r="O2796" t="s">
        <v>307</v>
      </c>
      <c r="P2796" t="s">
        <v>307</v>
      </c>
      <c r="Q2796" t="s">
        <v>307</v>
      </c>
      <c r="R2796" t="s">
        <v>307</v>
      </c>
      <c r="S2796" t="s">
        <v>307</v>
      </c>
      <c r="T2796" t="s">
        <v>307</v>
      </c>
      <c r="U2796" t="s">
        <v>307</v>
      </c>
      <c r="V2796" t="s">
        <v>307</v>
      </c>
      <c r="W2796" t="s">
        <v>307</v>
      </c>
    </row>
    <row r="2797" spans="1:45" x14ac:dyDescent="0.25">
      <c r="A2797">
        <v>401</v>
      </c>
      <c r="B2797" t="s">
        <v>200</v>
      </c>
      <c r="C2797" t="s">
        <v>44</v>
      </c>
      <c r="D2797" t="s">
        <v>61</v>
      </c>
      <c r="E2797" t="s">
        <v>307</v>
      </c>
      <c r="F2797" t="s">
        <v>307</v>
      </c>
      <c r="G2797" t="s">
        <v>307</v>
      </c>
      <c r="H2797" t="s">
        <v>307</v>
      </c>
      <c r="I2797" t="s">
        <v>307</v>
      </c>
      <c r="J2797" t="s">
        <v>307</v>
      </c>
      <c r="K2797" t="s">
        <v>307</v>
      </c>
      <c r="L2797" t="s">
        <v>307</v>
      </c>
      <c r="M2797" t="s">
        <v>307</v>
      </c>
      <c r="N2797" t="s">
        <v>307</v>
      </c>
      <c r="O2797" t="s">
        <v>307</v>
      </c>
      <c r="P2797" t="s">
        <v>307</v>
      </c>
      <c r="Q2797" t="s">
        <v>307</v>
      </c>
      <c r="R2797" t="s">
        <v>307</v>
      </c>
      <c r="S2797" t="s">
        <v>307</v>
      </c>
      <c r="T2797" t="s">
        <v>307</v>
      </c>
      <c r="U2797" t="s">
        <v>307</v>
      </c>
      <c r="V2797" t="s">
        <v>307</v>
      </c>
      <c r="W2797" t="s">
        <v>307</v>
      </c>
    </row>
    <row r="2798" spans="1:45" x14ac:dyDescent="0.25">
      <c r="A2798">
        <v>401</v>
      </c>
      <c r="B2798" t="s">
        <v>200</v>
      </c>
      <c r="C2798" t="s">
        <v>44</v>
      </c>
      <c r="D2798" t="s">
        <v>62</v>
      </c>
      <c r="E2798" t="s">
        <v>307</v>
      </c>
      <c r="F2798" t="s">
        <v>307</v>
      </c>
      <c r="G2798" t="s">
        <v>307</v>
      </c>
      <c r="H2798" t="s">
        <v>307</v>
      </c>
      <c r="I2798" t="s">
        <v>307</v>
      </c>
      <c r="J2798" t="s">
        <v>307</v>
      </c>
      <c r="K2798" t="s">
        <v>307</v>
      </c>
      <c r="L2798" t="s">
        <v>307</v>
      </c>
      <c r="M2798" t="s">
        <v>307</v>
      </c>
      <c r="N2798" t="s">
        <v>307</v>
      </c>
      <c r="O2798" t="s">
        <v>307</v>
      </c>
      <c r="P2798" t="s">
        <v>307</v>
      </c>
      <c r="Q2798" t="s">
        <v>307</v>
      </c>
      <c r="R2798" t="s">
        <v>307</v>
      </c>
      <c r="S2798" t="s">
        <v>307</v>
      </c>
      <c r="T2798" t="s">
        <v>307</v>
      </c>
      <c r="U2798" t="s">
        <v>307</v>
      </c>
      <c r="V2798" t="s">
        <v>307</v>
      </c>
      <c r="W2798" t="s">
        <v>307</v>
      </c>
    </row>
    <row r="2799" spans="1:45" x14ac:dyDescent="0.25">
      <c r="A2799">
        <v>401</v>
      </c>
      <c r="B2799" t="s">
        <v>200</v>
      </c>
      <c r="C2799" t="s">
        <v>38</v>
      </c>
      <c r="D2799" t="s">
        <v>47</v>
      </c>
      <c r="E2799" t="s">
        <v>307</v>
      </c>
      <c r="F2799" t="s">
        <v>307</v>
      </c>
      <c r="G2799" t="s">
        <v>307</v>
      </c>
      <c r="H2799" t="s">
        <v>307</v>
      </c>
      <c r="I2799" t="s">
        <v>307</v>
      </c>
      <c r="J2799" t="s">
        <v>307</v>
      </c>
      <c r="K2799" t="s">
        <v>307</v>
      </c>
      <c r="L2799" t="s">
        <v>307</v>
      </c>
      <c r="M2799" t="s">
        <v>307</v>
      </c>
      <c r="N2799" t="s">
        <v>307</v>
      </c>
      <c r="O2799" t="s">
        <v>307</v>
      </c>
      <c r="P2799" t="s">
        <v>307</v>
      </c>
      <c r="Q2799" t="s">
        <v>307</v>
      </c>
      <c r="R2799" t="s">
        <v>307</v>
      </c>
      <c r="S2799" t="s">
        <v>307</v>
      </c>
      <c r="T2799" t="s">
        <v>307</v>
      </c>
      <c r="U2799" t="s">
        <v>307</v>
      </c>
      <c r="V2799" t="s">
        <v>307</v>
      </c>
      <c r="W2799" t="s">
        <v>307</v>
      </c>
      <c r="X2799" t="s">
        <v>307</v>
      </c>
      <c r="Y2799" t="s">
        <v>307</v>
      </c>
      <c r="Z2799" t="s">
        <v>307</v>
      </c>
      <c r="AA2799" t="s">
        <v>307</v>
      </c>
      <c r="AB2799" t="s">
        <v>307</v>
      </c>
      <c r="AC2799" t="s">
        <v>307</v>
      </c>
      <c r="AD2799" t="s">
        <v>307</v>
      </c>
      <c r="AE2799" t="s">
        <v>307</v>
      </c>
      <c r="AF2799" t="s">
        <v>307</v>
      </c>
      <c r="AG2799" t="s">
        <v>307</v>
      </c>
      <c r="AH2799" t="s">
        <v>307</v>
      </c>
      <c r="AI2799" t="s">
        <v>307</v>
      </c>
      <c r="AJ2799" t="s">
        <v>307</v>
      </c>
      <c r="AK2799" t="s">
        <v>307</v>
      </c>
      <c r="AL2799" t="s">
        <v>307</v>
      </c>
      <c r="AM2799" t="s">
        <v>307</v>
      </c>
      <c r="AN2799" t="s">
        <v>307</v>
      </c>
      <c r="AO2799" t="s">
        <v>307</v>
      </c>
      <c r="AP2799" t="s">
        <v>307</v>
      </c>
      <c r="AQ2799" t="s">
        <v>307</v>
      </c>
      <c r="AR2799" t="s">
        <v>307</v>
      </c>
      <c r="AS2799" t="s">
        <v>307</v>
      </c>
    </row>
    <row r="2800" spans="1:45" x14ac:dyDescent="0.25">
      <c r="A2800">
        <v>401</v>
      </c>
      <c r="B2800" t="s">
        <v>200</v>
      </c>
      <c r="C2800" t="s">
        <v>38</v>
      </c>
      <c r="D2800" t="s">
        <v>48</v>
      </c>
      <c r="E2800" t="s">
        <v>307</v>
      </c>
      <c r="F2800" t="s">
        <v>307</v>
      </c>
      <c r="G2800" t="s">
        <v>307</v>
      </c>
      <c r="H2800" t="s">
        <v>307</v>
      </c>
      <c r="I2800" t="s">
        <v>307</v>
      </c>
      <c r="J2800" t="s">
        <v>307</v>
      </c>
      <c r="K2800" t="s">
        <v>307</v>
      </c>
      <c r="L2800" t="s">
        <v>307</v>
      </c>
      <c r="M2800" t="s">
        <v>307</v>
      </c>
      <c r="N2800" t="s">
        <v>307</v>
      </c>
      <c r="O2800" t="s">
        <v>307</v>
      </c>
      <c r="P2800" t="s">
        <v>307</v>
      </c>
      <c r="Q2800" t="s">
        <v>307</v>
      </c>
      <c r="R2800" t="s">
        <v>307</v>
      </c>
      <c r="S2800" t="s">
        <v>307</v>
      </c>
      <c r="T2800" t="s">
        <v>307</v>
      </c>
      <c r="U2800" t="s">
        <v>307</v>
      </c>
      <c r="V2800" t="s">
        <v>307</v>
      </c>
      <c r="W2800" t="s">
        <v>307</v>
      </c>
      <c r="X2800" t="s">
        <v>307</v>
      </c>
      <c r="Y2800" t="s">
        <v>307</v>
      </c>
      <c r="Z2800" t="s">
        <v>307</v>
      </c>
      <c r="AA2800" t="s">
        <v>307</v>
      </c>
      <c r="AB2800" t="s">
        <v>307</v>
      </c>
      <c r="AC2800" t="s">
        <v>307</v>
      </c>
      <c r="AD2800" t="s">
        <v>307</v>
      </c>
      <c r="AE2800" t="s">
        <v>307</v>
      </c>
      <c r="AF2800" t="s">
        <v>307</v>
      </c>
      <c r="AG2800" t="s">
        <v>307</v>
      </c>
      <c r="AH2800" t="s">
        <v>307</v>
      </c>
      <c r="AI2800" t="s">
        <v>307</v>
      </c>
      <c r="AJ2800" t="s">
        <v>307</v>
      </c>
      <c r="AK2800" t="s">
        <v>307</v>
      </c>
      <c r="AL2800" t="s">
        <v>307</v>
      </c>
      <c r="AM2800" t="s">
        <v>307</v>
      </c>
      <c r="AN2800" t="s">
        <v>307</v>
      </c>
      <c r="AO2800" t="s">
        <v>307</v>
      </c>
      <c r="AP2800" t="s">
        <v>307</v>
      </c>
      <c r="AQ2800" t="s">
        <v>307</v>
      </c>
      <c r="AR2800" t="s">
        <v>307</v>
      </c>
      <c r="AS2800" t="s">
        <v>307</v>
      </c>
    </row>
    <row r="2801" spans="1:45" x14ac:dyDescent="0.25">
      <c r="A2801">
        <v>401</v>
      </c>
      <c r="B2801" t="s">
        <v>200</v>
      </c>
      <c r="C2801" t="s">
        <v>38</v>
      </c>
      <c r="D2801" t="s">
        <v>49</v>
      </c>
      <c r="E2801" t="s">
        <v>307</v>
      </c>
      <c r="F2801" t="s">
        <v>307</v>
      </c>
      <c r="G2801" t="s">
        <v>307</v>
      </c>
      <c r="H2801" t="s">
        <v>307</v>
      </c>
      <c r="I2801" t="s">
        <v>307</v>
      </c>
      <c r="J2801" t="s">
        <v>307</v>
      </c>
      <c r="K2801" t="s">
        <v>307</v>
      </c>
      <c r="L2801" t="s">
        <v>307</v>
      </c>
      <c r="M2801" t="s">
        <v>307</v>
      </c>
      <c r="N2801" t="s">
        <v>307</v>
      </c>
      <c r="O2801" t="s">
        <v>307</v>
      </c>
      <c r="P2801" t="s">
        <v>307</v>
      </c>
      <c r="Q2801" t="s">
        <v>307</v>
      </c>
      <c r="R2801" t="s">
        <v>307</v>
      </c>
      <c r="S2801" t="s">
        <v>307</v>
      </c>
      <c r="T2801" t="s">
        <v>307</v>
      </c>
      <c r="U2801" t="s">
        <v>307</v>
      </c>
      <c r="V2801" t="s">
        <v>307</v>
      </c>
      <c r="W2801" t="s">
        <v>307</v>
      </c>
      <c r="X2801" t="s">
        <v>307</v>
      </c>
      <c r="Y2801" t="s">
        <v>307</v>
      </c>
      <c r="Z2801" t="s">
        <v>307</v>
      </c>
      <c r="AA2801" t="s">
        <v>307</v>
      </c>
      <c r="AB2801" t="s">
        <v>307</v>
      </c>
      <c r="AC2801" t="s">
        <v>307</v>
      </c>
      <c r="AD2801" t="s">
        <v>307</v>
      </c>
      <c r="AE2801" t="s">
        <v>307</v>
      </c>
      <c r="AF2801" t="s">
        <v>307</v>
      </c>
      <c r="AG2801" t="s">
        <v>307</v>
      </c>
      <c r="AH2801" t="s">
        <v>307</v>
      </c>
      <c r="AI2801" t="s">
        <v>307</v>
      </c>
      <c r="AJ2801" t="s">
        <v>307</v>
      </c>
      <c r="AK2801" t="s">
        <v>307</v>
      </c>
      <c r="AL2801" t="s">
        <v>307</v>
      </c>
      <c r="AM2801" t="s">
        <v>307</v>
      </c>
      <c r="AN2801" t="s">
        <v>307</v>
      </c>
      <c r="AO2801" t="s">
        <v>307</v>
      </c>
      <c r="AP2801" t="s">
        <v>307</v>
      </c>
      <c r="AQ2801" t="s">
        <v>307</v>
      </c>
      <c r="AR2801" t="s">
        <v>307</v>
      </c>
      <c r="AS2801" t="s">
        <v>307</v>
      </c>
    </row>
    <row r="2802" spans="1:45" x14ac:dyDescent="0.25">
      <c r="A2802">
        <v>401</v>
      </c>
      <c r="B2802" t="s">
        <v>200</v>
      </c>
      <c r="C2802" t="s">
        <v>450</v>
      </c>
      <c r="D2802" t="s">
        <v>48</v>
      </c>
      <c r="E2802" t="s">
        <v>307</v>
      </c>
      <c r="F2802" t="s">
        <v>307</v>
      </c>
      <c r="G2802" t="s">
        <v>307</v>
      </c>
      <c r="H2802" t="s">
        <v>307</v>
      </c>
      <c r="I2802" t="s">
        <v>307</v>
      </c>
      <c r="J2802" t="s">
        <v>307</v>
      </c>
      <c r="K2802" t="s">
        <v>307</v>
      </c>
      <c r="L2802" t="s">
        <v>307</v>
      </c>
      <c r="M2802" t="s">
        <v>307</v>
      </c>
      <c r="N2802" t="s">
        <v>307</v>
      </c>
      <c r="O2802" t="s">
        <v>307</v>
      </c>
      <c r="P2802" t="s">
        <v>307</v>
      </c>
      <c r="Q2802" t="s">
        <v>307</v>
      </c>
      <c r="R2802" t="s">
        <v>307</v>
      </c>
    </row>
    <row r="2803" spans="1:45" x14ac:dyDescent="0.25">
      <c r="A2803">
        <v>401</v>
      </c>
      <c r="B2803" t="s">
        <v>200</v>
      </c>
      <c r="C2803" t="s">
        <v>449</v>
      </c>
      <c r="D2803" t="s">
        <v>48</v>
      </c>
      <c r="E2803" t="s">
        <v>307</v>
      </c>
      <c r="F2803" t="s">
        <v>307</v>
      </c>
      <c r="G2803" t="s">
        <v>307</v>
      </c>
      <c r="H2803" t="s">
        <v>307</v>
      </c>
      <c r="I2803" t="s">
        <v>307</v>
      </c>
      <c r="J2803" t="s">
        <v>307</v>
      </c>
      <c r="K2803" t="s">
        <v>307</v>
      </c>
      <c r="L2803" t="s">
        <v>307</v>
      </c>
      <c r="M2803" t="s">
        <v>307</v>
      </c>
      <c r="N2803" t="s">
        <v>307</v>
      </c>
      <c r="O2803" t="s">
        <v>307</v>
      </c>
      <c r="P2803" t="s">
        <v>307</v>
      </c>
      <c r="Q2803" t="s">
        <v>307</v>
      </c>
      <c r="R2803" t="s">
        <v>307</v>
      </c>
    </row>
    <row r="2804" spans="1:45" x14ac:dyDescent="0.25">
      <c r="A2804">
        <v>401</v>
      </c>
      <c r="B2804" t="s">
        <v>200</v>
      </c>
      <c r="C2804" t="s">
        <v>475</v>
      </c>
      <c r="D2804" t="s">
        <v>48</v>
      </c>
      <c r="E2804" t="s">
        <v>307</v>
      </c>
      <c r="F2804" t="s">
        <v>307</v>
      </c>
      <c r="G2804" t="s">
        <v>307</v>
      </c>
    </row>
    <row r="2805" spans="1:45" x14ac:dyDescent="0.25">
      <c r="A2805">
        <v>401</v>
      </c>
      <c r="B2805" t="s">
        <v>200</v>
      </c>
      <c r="C2805" t="s">
        <v>42</v>
      </c>
      <c r="D2805" t="s">
        <v>48</v>
      </c>
      <c r="E2805" t="s">
        <v>307</v>
      </c>
      <c r="F2805" t="s">
        <v>307</v>
      </c>
      <c r="G2805" t="s">
        <v>307</v>
      </c>
      <c r="H2805" t="s">
        <v>307</v>
      </c>
      <c r="I2805" t="s">
        <v>307</v>
      </c>
      <c r="J2805" t="s">
        <v>307</v>
      </c>
      <c r="K2805" t="s">
        <v>307</v>
      </c>
      <c r="L2805" t="s">
        <v>307</v>
      </c>
      <c r="M2805" t="s">
        <v>307</v>
      </c>
      <c r="N2805" t="s">
        <v>307</v>
      </c>
      <c r="O2805" t="s">
        <v>307</v>
      </c>
      <c r="P2805" t="s">
        <v>307</v>
      </c>
      <c r="Q2805" t="s">
        <v>307</v>
      </c>
      <c r="R2805" t="s">
        <v>307</v>
      </c>
      <c r="S2805" t="s">
        <v>307</v>
      </c>
      <c r="T2805" t="s">
        <v>307</v>
      </c>
      <c r="U2805" t="s">
        <v>307</v>
      </c>
      <c r="V2805" t="s">
        <v>307</v>
      </c>
      <c r="W2805" t="s">
        <v>307</v>
      </c>
      <c r="X2805" t="s">
        <v>307</v>
      </c>
      <c r="Y2805" t="s">
        <v>307</v>
      </c>
      <c r="Z2805" t="s">
        <v>307</v>
      </c>
    </row>
    <row r="2806" spans="1:45" x14ac:dyDescent="0.25">
      <c r="A2806">
        <v>402</v>
      </c>
      <c r="B2806" t="s">
        <v>201</v>
      </c>
      <c r="C2806" t="s">
        <v>43</v>
      </c>
      <c r="D2806" t="s">
        <v>54</v>
      </c>
      <c r="E2806" t="s">
        <v>307</v>
      </c>
      <c r="F2806" t="s">
        <v>307</v>
      </c>
      <c r="G2806" t="s">
        <v>307</v>
      </c>
      <c r="H2806" t="s">
        <v>307</v>
      </c>
      <c r="I2806" t="s">
        <v>307</v>
      </c>
      <c r="J2806" t="s">
        <v>307</v>
      </c>
      <c r="K2806" t="s">
        <v>307</v>
      </c>
      <c r="L2806" t="s">
        <v>307</v>
      </c>
      <c r="M2806" t="s">
        <v>307</v>
      </c>
      <c r="N2806" t="s">
        <v>307</v>
      </c>
      <c r="O2806" t="s">
        <v>307</v>
      </c>
      <c r="P2806" t="s">
        <v>307</v>
      </c>
      <c r="Q2806" t="s">
        <v>307</v>
      </c>
      <c r="R2806" t="s">
        <v>307</v>
      </c>
      <c r="S2806" t="s">
        <v>307</v>
      </c>
      <c r="T2806" t="s">
        <v>307</v>
      </c>
      <c r="U2806" t="s">
        <v>307</v>
      </c>
      <c r="V2806" t="s">
        <v>307</v>
      </c>
      <c r="W2806" t="s">
        <v>307</v>
      </c>
    </row>
    <row r="2807" spans="1:45" x14ac:dyDescent="0.25">
      <c r="A2807">
        <v>402</v>
      </c>
      <c r="B2807" t="s">
        <v>201</v>
      </c>
      <c r="C2807" t="s">
        <v>43</v>
      </c>
      <c r="D2807" t="s">
        <v>55</v>
      </c>
      <c r="E2807" t="s">
        <v>307</v>
      </c>
      <c r="F2807" t="s">
        <v>307</v>
      </c>
      <c r="G2807" t="s">
        <v>307</v>
      </c>
      <c r="H2807" t="s">
        <v>307</v>
      </c>
      <c r="I2807" t="s">
        <v>307</v>
      </c>
      <c r="J2807" t="s">
        <v>307</v>
      </c>
      <c r="K2807" t="s">
        <v>307</v>
      </c>
      <c r="L2807" t="s">
        <v>307</v>
      </c>
      <c r="M2807" t="s">
        <v>307</v>
      </c>
      <c r="N2807" t="s">
        <v>307</v>
      </c>
      <c r="O2807" t="s">
        <v>307</v>
      </c>
      <c r="P2807" t="s">
        <v>307</v>
      </c>
      <c r="Q2807" t="s">
        <v>307</v>
      </c>
      <c r="R2807" t="s">
        <v>307</v>
      </c>
      <c r="S2807" t="s">
        <v>307</v>
      </c>
      <c r="T2807" t="s">
        <v>307</v>
      </c>
      <c r="U2807" t="s">
        <v>307</v>
      </c>
      <c r="V2807" t="s">
        <v>307</v>
      </c>
      <c r="W2807" t="s">
        <v>307</v>
      </c>
    </row>
    <row r="2808" spans="1:45" x14ac:dyDescent="0.25">
      <c r="A2808">
        <v>402</v>
      </c>
      <c r="B2808" t="s">
        <v>201</v>
      </c>
      <c r="C2808" t="s">
        <v>43</v>
      </c>
      <c r="D2808" t="s">
        <v>56</v>
      </c>
      <c r="E2808" t="s">
        <v>307</v>
      </c>
      <c r="F2808" t="s">
        <v>307</v>
      </c>
      <c r="G2808" t="s">
        <v>307</v>
      </c>
      <c r="H2808" t="s">
        <v>307</v>
      </c>
      <c r="I2808" t="s">
        <v>307</v>
      </c>
      <c r="J2808" t="s">
        <v>307</v>
      </c>
      <c r="K2808" t="s">
        <v>307</v>
      </c>
      <c r="L2808" t="s">
        <v>307</v>
      </c>
      <c r="M2808" t="s">
        <v>307</v>
      </c>
      <c r="N2808" t="s">
        <v>307</v>
      </c>
      <c r="O2808" t="s">
        <v>307</v>
      </c>
      <c r="P2808" t="s">
        <v>307</v>
      </c>
      <c r="Q2808" t="s">
        <v>307</v>
      </c>
      <c r="R2808" t="s">
        <v>307</v>
      </c>
      <c r="S2808" t="s">
        <v>307</v>
      </c>
      <c r="T2808" t="s">
        <v>307</v>
      </c>
      <c r="U2808" t="s">
        <v>307</v>
      </c>
      <c r="V2808" t="s">
        <v>307</v>
      </c>
      <c r="W2808" t="s">
        <v>307</v>
      </c>
    </row>
    <row r="2809" spans="1:45" x14ac:dyDescent="0.25">
      <c r="A2809">
        <v>402</v>
      </c>
      <c r="B2809" t="s">
        <v>201</v>
      </c>
      <c r="C2809" t="s">
        <v>43</v>
      </c>
      <c r="D2809" t="s">
        <v>57</v>
      </c>
      <c r="E2809" t="s">
        <v>307</v>
      </c>
      <c r="F2809" t="s">
        <v>307</v>
      </c>
      <c r="G2809" t="s">
        <v>307</v>
      </c>
      <c r="H2809" t="s">
        <v>307</v>
      </c>
      <c r="I2809" t="s">
        <v>307</v>
      </c>
      <c r="J2809" t="s">
        <v>307</v>
      </c>
      <c r="K2809" t="s">
        <v>307</v>
      </c>
      <c r="L2809" t="s">
        <v>307</v>
      </c>
      <c r="M2809" t="s">
        <v>307</v>
      </c>
      <c r="N2809" t="s">
        <v>307</v>
      </c>
      <c r="O2809" t="s">
        <v>307</v>
      </c>
      <c r="P2809" t="s">
        <v>307</v>
      </c>
      <c r="Q2809" t="s">
        <v>307</v>
      </c>
      <c r="R2809" t="s">
        <v>307</v>
      </c>
      <c r="S2809" t="s">
        <v>307</v>
      </c>
      <c r="T2809" t="s">
        <v>307</v>
      </c>
      <c r="U2809" t="s">
        <v>307</v>
      </c>
      <c r="V2809" t="s">
        <v>307</v>
      </c>
      <c r="W2809" t="s">
        <v>307</v>
      </c>
    </row>
    <row r="2810" spans="1:45" x14ac:dyDescent="0.25">
      <c r="A2810">
        <v>402</v>
      </c>
      <c r="B2810" t="s">
        <v>201</v>
      </c>
      <c r="C2810" t="s">
        <v>43</v>
      </c>
      <c r="D2810" t="s">
        <v>58</v>
      </c>
      <c r="E2810" t="s">
        <v>307</v>
      </c>
      <c r="F2810" t="s">
        <v>307</v>
      </c>
      <c r="G2810" t="s">
        <v>307</v>
      </c>
      <c r="H2810" t="s">
        <v>307</v>
      </c>
      <c r="I2810" t="s">
        <v>307</v>
      </c>
      <c r="J2810" t="s">
        <v>307</v>
      </c>
      <c r="K2810" t="s">
        <v>307</v>
      </c>
      <c r="L2810" t="s">
        <v>307</v>
      </c>
      <c r="M2810" t="s">
        <v>307</v>
      </c>
      <c r="N2810" t="s">
        <v>307</v>
      </c>
      <c r="O2810" t="s">
        <v>307</v>
      </c>
      <c r="P2810" t="s">
        <v>307</v>
      </c>
      <c r="Q2810" t="s">
        <v>307</v>
      </c>
      <c r="R2810" t="s">
        <v>307</v>
      </c>
      <c r="S2810" t="s">
        <v>307</v>
      </c>
      <c r="T2810" t="s">
        <v>307</v>
      </c>
      <c r="U2810" t="s">
        <v>307</v>
      </c>
      <c r="V2810" t="s">
        <v>307</v>
      </c>
      <c r="W2810" t="s">
        <v>307</v>
      </c>
    </row>
    <row r="2811" spans="1:45" x14ac:dyDescent="0.25">
      <c r="A2811">
        <v>402</v>
      </c>
      <c r="B2811" t="s">
        <v>201</v>
      </c>
      <c r="C2811" t="s">
        <v>43</v>
      </c>
      <c r="D2811" t="s">
        <v>59</v>
      </c>
      <c r="E2811" t="s">
        <v>307</v>
      </c>
      <c r="F2811" t="s">
        <v>307</v>
      </c>
      <c r="G2811" t="s">
        <v>307</v>
      </c>
      <c r="H2811" t="s">
        <v>307</v>
      </c>
      <c r="I2811" t="s">
        <v>307</v>
      </c>
      <c r="J2811" t="s">
        <v>307</v>
      </c>
      <c r="K2811" t="s">
        <v>307</v>
      </c>
      <c r="L2811" t="s">
        <v>307</v>
      </c>
      <c r="M2811" t="s">
        <v>307</v>
      </c>
      <c r="N2811" t="s">
        <v>307</v>
      </c>
      <c r="O2811" t="s">
        <v>307</v>
      </c>
      <c r="P2811" t="s">
        <v>307</v>
      </c>
      <c r="Q2811" t="s">
        <v>307</v>
      </c>
      <c r="R2811" t="s">
        <v>307</v>
      </c>
      <c r="S2811" t="s">
        <v>307</v>
      </c>
      <c r="T2811" t="s">
        <v>307</v>
      </c>
      <c r="U2811" t="s">
        <v>307</v>
      </c>
      <c r="V2811" t="s">
        <v>307</v>
      </c>
      <c r="W2811" t="s">
        <v>307</v>
      </c>
    </row>
    <row r="2812" spans="1:45" x14ac:dyDescent="0.25">
      <c r="A2812">
        <v>402</v>
      </c>
      <c r="B2812" t="s">
        <v>201</v>
      </c>
      <c r="C2812" t="s">
        <v>43</v>
      </c>
      <c r="D2812" t="s">
        <v>60</v>
      </c>
      <c r="E2812" t="s">
        <v>307</v>
      </c>
      <c r="F2812" t="s">
        <v>307</v>
      </c>
      <c r="G2812" t="s">
        <v>307</v>
      </c>
      <c r="H2812" t="s">
        <v>307</v>
      </c>
      <c r="I2812" t="s">
        <v>307</v>
      </c>
      <c r="J2812" t="s">
        <v>307</v>
      </c>
      <c r="K2812" t="s">
        <v>307</v>
      </c>
      <c r="L2812" t="s">
        <v>307</v>
      </c>
      <c r="M2812" t="s">
        <v>307</v>
      </c>
      <c r="N2812" t="s">
        <v>307</v>
      </c>
      <c r="O2812" t="s">
        <v>307</v>
      </c>
      <c r="P2812" t="s">
        <v>307</v>
      </c>
      <c r="Q2812" t="s">
        <v>307</v>
      </c>
      <c r="R2812" t="s">
        <v>307</v>
      </c>
      <c r="S2812" t="s">
        <v>307</v>
      </c>
      <c r="T2812" t="s">
        <v>307</v>
      </c>
      <c r="U2812" t="s">
        <v>307</v>
      </c>
      <c r="V2812" t="s">
        <v>307</v>
      </c>
      <c r="W2812" t="s">
        <v>307</v>
      </c>
    </row>
    <row r="2813" spans="1:45" x14ac:dyDescent="0.25">
      <c r="A2813">
        <v>402</v>
      </c>
      <c r="B2813" t="s">
        <v>201</v>
      </c>
      <c r="C2813" t="s">
        <v>43</v>
      </c>
      <c r="D2813" t="s">
        <v>61</v>
      </c>
      <c r="E2813" t="s">
        <v>307</v>
      </c>
      <c r="F2813" t="s">
        <v>307</v>
      </c>
      <c r="G2813" t="s">
        <v>307</v>
      </c>
      <c r="H2813" t="s">
        <v>307</v>
      </c>
      <c r="I2813" t="s">
        <v>307</v>
      </c>
      <c r="J2813" t="s">
        <v>307</v>
      </c>
      <c r="K2813" t="s">
        <v>307</v>
      </c>
      <c r="L2813" t="s">
        <v>307</v>
      </c>
      <c r="M2813" t="s">
        <v>307</v>
      </c>
      <c r="N2813" t="s">
        <v>307</v>
      </c>
      <c r="O2813" t="s">
        <v>307</v>
      </c>
      <c r="P2813" t="s">
        <v>307</v>
      </c>
      <c r="Q2813" t="s">
        <v>307</v>
      </c>
      <c r="R2813" t="s">
        <v>307</v>
      </c>
      <c r="S2813" t="s">
        <v>307</v>
      </c>
      <c r="T2813" t="s">
        <v>307</v>
      </c>
      <c r="U2813" t="s">
        <v>307</v>
      </c>
      <c r="V2813" t="s">
        <v>307</v>
      </c>
      <c r="W2813" t="s">
        <v>307</v>
      </c>
    </row>
    <row r="2814" spans="1:45" x14ac:dyDescent="0.25">
      <c r="A2814">
        <v>402</v>
      </c>
      <c r="B2814" t="s">
        <v>201</v>
      </c>
      <c r="C2814" t="s">
        <v>43</v>
      </c>
      <c r="D2814" t="s">
        <v>62</v>
      </c>
      <c r="E2814" t="s">
        <v>307</v>
      </c>
      <c r="F2814" t="s">
        <v>307</v>
      </c>
      <c r="G2814" t="s">
        <v>307</v>
      </c>
      <c r="H2814" t="s">
        <v>307</v>
      </c>
      <c r="I2814" t="s">
        <v>307</v>
      </c>
      <c r="J2814" t="s">
        <v>307</v>
      </c>
      <c r="K2814" t="s">
        <v>307</v>
      </c>
      <c r="L2814" t="s">
        <v>307</v>
      </c>
      <c r="M2814" t="s">
        <v>307</v>
      </c>
      <c r="N2814" t="s">
        <v>307</v>
      </c>
      <c r="O2814" t="s">
        <v>307</v>
      </c>
      <c r="P2814" t="s">
        <v>307</v>
      </c>
      <c r="Q2814" t="s">
        <v>307</v>
      </c>
      <c r="R2814" t="s">
        <v>307</v>
      </c>
      <c r="S2814" t="s">
        <v>307</v>
      </c>
      <c r="T2814" t="s">
        <v>307</v>
      </c>
      <c r="U2814" t="s">
        <v>307</v>
      </c>
      <c r="V2814" t="s">
        <v>307</v>
      </c>
      <c r="W2814" t="s">
        <v>307</v>
      </c>
    </row>
    <row r="2815" spans="1:45" x14ac:dyDescent="0.25">
      <c r="A2815">
        <v>402</v>
      </c>
      <c r="B2815" t="s">
        <v>201</v>
      </c>
      <c r="C2815" t="s">
        <v>36</v>
      </c>
      <c r="D2815" t="s">
        <v>47</v>
      </c>
      <c r="E2815" t="s">
        <v>307</v>
      </c>
      <c r="F2815" t="s">
        <v>307</v>
      </c>
      <c r="G2815" t="s">
        <v>307</v>
      </c>
      <c r="H2815" t="s">
        <v>307</v>
      </c>
      <c r="I2815" t="s">
        <v>307</v>
      </c>
      <c r="J2815" t="s">
        <v>307</v>
      </c>
      <c r="K2815" t="s">
        <v>307</v>
      </c>
      <c r="L2815" t="s">
        <v>307</v>
      </c>
      <c r="M2815" t="s">
        <v>307</v>
      </c>
      <c r="N2815" t="s">
        <v>307</v>
      </c>
      <c r="O2815" t="s">
        <v>307</v>
      </c>
      <c r="P2815" t="s">
        <v>307</v>
      </c>
      <c r="Q2815" t="s">
        <v>307</v>
      </c>
      <c r="R2815" t="s">
        <v>307</v>
      </c>
      <c r="S2815" t="s">
        <v>307</v>
      </c>
      <c r="T2815" t="s">
        <v>307</v>
      </c>
      <c r="U2815" t="s">
        <v>307</v>
      </c>
      <c r="V2815" t="s">
        <v>307</v>
      </c>
      <c r="W2815" t="s">
        <v>307</v>
      </c>
      <c r="X2815" t="s">
        <v>307</v>
      </c>
      <c r="Y2815" t="s">
        <v>307</v>
      </c>
      <c r="Z2815" t="s">
        <v>307</v>
      </c>
      <c r="AA2815" t="s">
        <v>307</v>
      </c>
      <c r="AB2815" t="s">
        <v>307</v>
      </c>
      <c r="AC2815" t="s">
        <v>307</v>
      </c>
      <c r="AD2815" t="s">
        <v>307</v>
      </c>
      <c r="AE2815" t="s">
        <v>307</v>
      </c>
      <c r="AF2815" t="s">
        <v>307</v>
      </c>
      <c r="AG2815" t="s">
        <v>307</v>
      </c>
      <c r="AH2815" t="s">
        <v>307</v>
      </c>
      <c r="AI2815" t="s">
        <v>307</v>
      </c>
      <c r="AJ2815" t="s">
        <v>307</v>
      </c>
      <c r="AK2815" t="s">
        <v>307</v>
      </c>
      <c r="AL2815" t="s">
        <v>307</v>
      </c>
      <c r="AM2815" t="s">
        <v>307</v>
      </c>
      <c r="AN2815" t="s">
        <v>307</v>
      </c>
      <c r="AO2815" t="s">
        <v>307</v>
      </c>
      <c r="AP2815" t="s">
        <v>307</v>
      </c>
      <c r="AQ2815" t="s">
        <v>307</v>
      </c>
      <c r="AR2815" t="s">
        <v>307</v>
      </c>
      <c r="AS2815" t="s">
        <v>307</v>
      </c>
    </row>
    <row r="2816" spans="1:45" x14ac:dyDescent="0.25">
      <c r="A2816">
        <v>402</v>
      </c>
      <c r="B2816" t="s">
        <v>201</v>
      </c>
      <c r="C2816" t="s">
        <v>36</v>
      </c>
      <c r="D2816" t="s">
        <v>48</v>
      </c>
      <c r="E2816" t="s">
        <v>307</v>
      </c>
      <c r="F2816" t="s">
        <v>307</v>
      </c>
      <c r="G2816" t="s">
        <v>307</v>
      </c>
      <c r="H2816" t="s">
        <v>307</v>
      </c>
      <c r="I2816" t="s">
        <v>307</v>
      </c>
      <c r="J2816" t="s">
        <v>307</v>
      </c>
      <c r="K2816" t="s">
        <v>307</v>
      </c>
      <c r="L2816" t="s">
        <v>307</v>
      </c>
      <c r="M2816" t="s">
        <v>307</v>
      </c>
      <c r="N2816" t="s">
        <v>307</v>
      </c>
      <c r="O2816" t="s">
        <v>307</v>
      </c>
      <c r="P2816" t="s">
        <v>307</v>
      </c>
      <c r="Q2816" t="s">
        <v>307</v>
      </c>
      <c r="R2816" t="s">
        <v>307</v>
      </c>
      <c r="S2816" t="s">
        <v>307</v>
      </c>
      <c r="T2816" t="s">
        <v>307</v>
      </c>
      <c r="U2816" t="s">
        <v>307</v>
      </c>
      <c r="V2816" t="s">
        <v>307</v>
      </c>
      <c r="W2816" t="s">
        <v>307</v>
      </c>
      <c r="X2816" t="s">
        <v>307</v>
      </c>
      <c r="Y2816" t="s">
        <v>307</v>
      </c>
      <c r="Z2816" t="s">
        <v>307</v>
      </c>
      <c r="AA2816" t="s">
        <v>307</v>
      </c>
      <c r="AB2816" t="s">
        <v>307</v>
      </c>
      <c r="AC2816" t="s">
        <v>307</v>
      </c>
      <c r="AD2816" t="s">
        <v>307</v>
      </c>
      <c r="AE2816" t="s">
        <v>307</v>
      </c>
      <c r="AF2816" t="s">
        <v>307</v>
      </c>
      <c r="AG2816" t="s">
        <v>307</v>
      </c>
      <c r="AH2816" t="s">
        <v>307</v>
      </c>
      <c r="AI2816" t="s">
        <v>307</v>
      </c>
      <c r="AJ2816" t="s">
        <v>307</v>
      </c>
      <c r="AK2816" t="s">
        <v>307</v>
      </c>
      <c r="AL2816" t="s">
        <v>307</v>
      </c>
      <c r="AM2816" t="s">
        <v>307</v>
      </c>
      <c r="AN2816" t="s">
        <v>307</v>
      </c>
      <c r="AO2816" t="s">
        <v>307</v>
      </c>
      <c r="AP2816" t="s">
        <v>307</v>
      </c>
      <c r="AQ2816" t="s">
        <v>307</v>
      </c>
      <c r="AR2816" t="s">
        <v>307</v>
      </c>
      <c r="AS2816" t="s">
        <v>307</v>
      </c>
    </row>
    <row r="2817" spans="1:45" x14ac:dyDescent="0.25">
      <c r="A2817">
        <v>402</v>
      </c>
      <c r="B2817" t="s">
        <v>201</v>
      </c>
      <c r="C2817" t="s">
        <v>36</v>
      </c>
      <c r="D2817" t="s">
        <v>49</v>
      </c>
      <c r="E2817" t="s">
        <v>307</v>
      </c>
      <c r="F2817" t="s">
        <v>307</v>
      </c>
      <c r="G2817" t="s">
        <v>307</v>
      </c>
      <c r="H2817" t="s">
        <v>307</v>
      </c>
      <c r="I2817" t="s">
        <v>307</v>
      </c>
      <c r="J2817" t="s">
        <v>307</v>
      </c>
      <c r="K2817" t="s">
        <v>307</v>
      </c>
      <c r="L2817" t="s">
        <v>307</v>
      </c>
      <c r="M2817" t="s">
        <v>307</v>
      </c>
      <c r="N2817" t="s">
        <v>307</v>
      </c>
      <c r="O2817" t="s">
        <v>307</v>
      </c>
      <c r="P2817" t="s">
        <v>307</v>
      </c>
      <c r="Q2817" t="s">
        <v>307</v>
      </c>
      <c r="R2817" t="s">
        <v>307</v>
      </c>
      <c r="S2817" t="s">
        <v>307</v>
      </c>
      <c r="T2817" t="s">
        <v>307</v>
      </c>
      <c r="U2817" t="s">
        <v>307</v>
      </c>
      <c r="V2817" t="s">
        <v>307</v>
      </c>
      <c r="W2817" t="s">
        <v>307</v>
      </c>
      <c r="X2817" t="s">
        <v>307</v>
      </c>
      <c r="Y2817" t="s">
        <v>307</v>
      </c>
      <c r="Z2817" t="s">
        <v>307</v>
      </c>
      <c r="AA2817" t="s">
        <v>307</v>
      </c>
      <c r="AB2817" t="s">
        <v>307</v>
      </c>
      <c r="AC2817" t="s">
        <v>307</v>
      </c>
      <c r="AD2817" t="s">
        <v>307</v>
      </c>
      <c r="AE2817" t="s">
        <v>307</v>
      </c>
      <c r="AF2817" t="s">
        <v>307</v>
      </c>
      <c r="AG2817" t="s">
        <v>307</v>
      </c>
      <c r="AH2817" t="s">
        <v>307</v>
      </c>
      <c r="AI2817" t="s">
        <v>307</v>
      </c>
      <c r="AJ2817" t="s">
        <v>307</v>
      </c>
      <c r="AK2817" t="s">
        <v>307</v>
      </c>
      <c r="AL2817" t="s">
        <v>307</v>
      </c>
      <c r="AM2817" t="s">
        <v>307</v>
      </c>
      <c r="AN2817" t="s">
        <v>307</v>
      </c>
      <c r="AO2817" t="s">
        <v>307</v>
      </c>
      <c r="AP2817" t="s">
        <v>307</v>
      </c>
      <c r="AQ2817" t="s">
        <v>307</v>
      </c>
      <c r="AR2817" t="s">
        <v>307</v>
      </c>
      <c r="AS2817" t="s">
        <v>307</v>
      </c>
    </row>
    <row r="2818" spans="1:45" x14ac:dyDescent="0.25">
      <c r="A2818">
        <v>402</v>
      </c>
      <c r="B2818" t="s">
        <v>201</v>
      </c>
      <c r="C2818" t="s">
        <v>37</v>
      </c>
      <c r="D2818" t="s">
        <v>47</v>
      </c>
      <c r="E2818" t="s">
        <v>307</v>
      </c>
      <c r="F2818" t="s">
        <v>307</v>
      </c>
      <c r="G2818" t="s">
        <v>307</v>
      </c>
      <c r="H2818" t="s">
        <v>307</v>
      </c>
      <c r="I2818" t="s">
        <v>307</v>
      </c>
      <c r="J2818" t="s">
        <v>307</v>
      </c>
      <c r="K2818" t="s">
        <v>307</v>
      </c>
      <c r="L2818" t="s">
        <v>307</v>
      </c>
      <c r="M2818" t="s">
        <v>307</v>
      </c>
      <c r="N2818" t="s">
        <v>307</v>
      </c>
      <c r="O2818" t="s">
        <v>307</v>
      </c>
      <c r="P2818" t="s">
        <v>307</v>
      </c>
      <c r="Q2818" t="s">
        <v>307</v>
      </c>
      <c r="R2818" t="s">
        <v>307</v>
      </c>
      <c r="S2818" t="s">
        <v>307</v>
      </c>
      <c r="T2818" t="s">
        <v>307</v>
      </c>
      <c r="U2818" t="s">
        <v>307</v>
      </c>
      <c r="V2818" t="s">
        <v>307</v>
      </c>
      <c r="W2818" t="s">
        <v>307</v>
      </c>
      <c r="X2818" t="s">
        <v>307</v>
      </c>
      <c r="Y2818" t="s">
        <v>307</v>
      </c>
      <c r="Z2818" t="s">
        <v>307</v>
      </c>
      <c r="AA2818" t="s">
        <v>307</v>
      </c>
      <c r="AB2818" t="s">
        <v>307</v>
      </c>
      <c r="AC2818" t="s">
        <v>307</v>
      </c>
      <c r="AD2818" t="s">
        <v>307</v>
      </c>
      <c r="AE2818" t="s">
        <v>307</v>
      </c>
      <c r="AF2818" t="s">
        <v>307</v>
      </c>
      <c r="AG2818" t="s">
        <v>307</v>
      </c>
      <c r="AH2818" t="s">
        <v>307</v>
      </c>
      <c r="AI2818" t="s">
        <v>307</v>
      </c>
      <c r="AJ2818" t="s">
        <v>307</v>
      </c>
      <c r="AK2818" t="s">
        <v>307</v>
      </c>
      <c r="AL2818" t="s">
        <v>307</v>
      </c>
      <c r="AM2818" t="s">
        <v>307</v>
      </c>
      <c r="AN2818" t="s">
        <v>307</v>
      </c>
      <c r="AO2818" t="s">
        <v>307</v>
      </c>
      <c r="AP2818" t="s">
        <v>307</v>
      </c>
      <c r="AQ2818" t="s">
        <v>307</v>
      </c>
      <c r="AR2818" t="s">
        <v>307</v>
      </c>
      <c r="AS2818" t="s">
        <v>307</v>
      </c>
    </row>
    <row r="2819" spans="1:45" x14ac:dyDescent="0.25">
      <c r="A2819">
        <v>402</v>
      </c>
      <c r="B2819" t="s">
        <v>201</v>
      </c>
      <c r="C2819" t="s">
        <v>37</v>
      </c>
      <c r="D2819" t="s">
        <v>48</v>
      </c>
      <c r="E2819" t="s">
        <v>307</v>
      </c>
      <c r="F2819" t="s">
        <v>307</v>
      </c>
      <c r="G2819" t="s">
        <v>307</v>
      </c>
      <c r="H2819" t="s">
        <v>307</v>
      </c>
      <c r="I2819" t="s">
        <v>307</v>
      </c>
      <c r="J2819" t="s">
        <v>307</v>
      </c>
      <c r="K2819" t="s">
        <v>307</v>
      </c>
      <c r="L2819" t="s">
        <v>307</v>
      </c>
      <c r="M2819" t="s">
        <v>307</v>
      </c>
      <c r="N2819" t="s">
        <v>307</v>
      </c>
      <c r="O2819" t="s">
        <v>307</v>
      </c>
      <c r="P2819" t="s">
        <v>307</v>
      </c>
      <c r="Q2819" t="s">
        <v>307</v>
      </c>
      <c r="R2819" t="s">
        <v>307</v>
      </c>
      <c r="S2819" t="s">
        <v>307</v>
      </c>
      <c r="T2819" t="s">
        <v>307</v>
      </c>
      <c r="U2819" t="s">
        <v>307</v>
      </c>
      <c r="V2819" t="s">
        <v>307</v>
      </c>
      <c r="W2819" t="s">
        <v>307</v>
      </c>
      <c r="X2819" t="s">
        <v>307</v>
      </c>
      <c r="Y2819" t="s">
        <v>307</v>
      </c>
      <c r="Z2819" t="s">
        <v>307</v>
      </c>
      <c r="AA2819" t="s">
        <v>307</v>
      </c>
      <c r="AB2819" t="s">
        <v>307</v>
      </c>
      <c r="AC2819" t="s">
        <v>307</v>
      </c>
      <c r="AD2819" t="s">
        <v>307</v>
      </c>
      <c r="AE2819" t="s">
        <v>307</v>
      </c>
      <c r="AF2819" t="s">
        <v>307</v>
      </c>
      <c r="AG2819" t="s">
        <v>307</v>
      </c>
      <c r="AH2819" t="s">
        <v>307</v>
      </c>
      <c r="AI2819" t="s">
        <v>307</v>
      </c>
      <c r="AJ2819" t="s">
        <v>307</v>
      </c>
      <c r="AK2819" t="s">
        <v>307</v>
      </c>
      <c r="AL2819" t="s">
        <v>307</v>
      </c>
      <c r="AM2819" t="s">
        <v>307</v>
      </c>
      <c r="AN2819" t="s">
        <v>307</v>
      </c>
      <c r="AO2819" t="s">
        <v>307</v>
      </c>
      <c r="AP2819" t="s">
        <v>307</v>
      </c>
      <c r="AQ2819" t="s">
        <v>307</v>
      </c>
      <c r="AR2819" t="s">
        <v>307</v>
      </c>
      <c r="AS2819" t="s">
        <v>307</v>
      </c>
    </row>
    <row r="2820" spans="1:45" x14ac:dyDescent="0.25">
      <c r="A2820">
        <v>402</v>
      </c>
      <c r="B2820" t="s">
        <v>201</v>
      </c>
      <c r="C2820" t="s">
        <v>37</v>
      </c>
      <c r="D2820" t="s">
        <v>49</v>
      </c>
      <c r="E2820" t="s">
        <v>307</v>
      </c>
      <c r="F2820" t="s">
        <v>307</v>
      </c>
      <c r="G2820" t="s">
        <v>307</v>
      </c>
      <c r="H2820" t="s">
        <v>307</v>
      </c>
      <c r="I2820" t="s">
        <v>307</v>
      </c>
      <c r="J2820" t="s">
        <v>307</v>
      </c>
      <c r="K2820" t="s">
        <v>307</v>
      </c>
      <c r="L2820" t="s">
        <v>307</v>
      </c>
      <c r="M2820" t="s">
        <v>307</v>
      </c>
      <c r="N2820" t="s">
        <v>307</v>
      </c>
      <c r="O2820" t="s">
        <v>307</v>
      </c>
      <c r="P2820" t="s">
        <v>307</v>
      </c>
      <c r="Q2820" t="s">
        <v>307</v>
      </c>
      <c r="R2820" t="s">
        <v>307</v>
      </c>
      <c r="S2820" t="s">
        <v>307</v>
      </c>
      <c r="T2820" t="s">
        <v>307</v>
      </c>
      <c r="U2820" t="s">
        <v>307</v>
      </c>
      <c r="V2820" t="s">
        <v>307</v>
      </c>
      <c r="W2820" t="s">
        <v>307</v>
      </c>
      <c r="X2820" t="s">
        <v>307</v>
      </c>
      <c r="Y2820" t="s">
        <v>307</v>
      </c>
      <c r="Z2820" t="s">
        <v>307</v>
      </c>
      <c r="AA2820" t="s">
        <v>307</v>
      </c>
      <c r="AB2820" t="s">
        <v>307</v>
      </c>
      <c r="AC2820" t="s">
        <v>307</v>
      </c>
      <c r="AD2820" t="s">
        <v>307</v>
      </c>
      <c r="AE2820" t="s">
        <v>307</v>
      </c>
      <c r="AF2820" t="s">
        <v>307</v>
      </c>
      <c r="AG2820" t="s">
        <v>307</v>
      </c>
      <c r="AH2820" t="s">
        <v>307</v>
      </c>
      <c r="AI2820" t="s">
        <v>307</v>
      </c>
      <c r="AJ2820" t="s">
        <v>307</v>
      </c>
      <c r="AK2820" t="s">
        <v>307</v>
      </c>
      <c r="AL2820" t="s">
        <v>307</v>
      </c>
      <c r="AM2820" t="s">
        <v>307</v>
      </c>
      <c r="AN2820" t="s">
        <v>307</v>
      </c>
      <c r="AO2820" t="s">
        <v>307</v>
      </c>
      <c r="AP2820" t="s">
        <v>307</v>
      </c>
      <c r="AQ2820" t="s">
        <v>307</v>
      </c>
      <c r="AR2820" t="s">
        <v>307</v>
      </c>
      <c r="AS2820" t="s">
        <v>307</v>
      </c>
    </row>
    <row r="2821" spans="1:45" x14ac:dyDescent="0.25">
      <c r="A2821">
        <v>402</v>
      </c>
      <c r="B2821" t="s">
        <v>201</v>
      </c>
      <c r="C2821" t="s">
        <v>476</v>
      </c>
      <c r="D2821" t="s">
        <v>48</v>
      </c>
      <c r="E2821" t="s">
        <v>307</v>
      </c>
      <c r="F2821" t="s">
        <v>307</v>
      </c>
      <c r="G2821" t="s">
        <v>307</v>
      </c>
    </row>
    <row r="2822" spans="1:45" x14ac:dyDescent="0.25">
      <c r="A2822">
        <v>402</v>
      </c>
      <c r="B2822" t="s">
        <v>201</v>
      </c>
      <c r="C2822" t="s">
        <v>477</v>
      </c>
      <c r="D2822" t="s">
        <v>48</v>
      </c>
      <c r="E2822" t="s">
        <v>307</v>
      </c>
      <c r="F2822" t="s">
        <v>307</v>
      </c>
      <c r="G2822" t="s">
        <v>307</v>
      </c>
    </row>
    <row r="2823" spans="1:45" x14ac:dyDescent="0.25">
      <c r="A2823">
        <v>402</v>
      </c>
      <c r="B2823" t="s">
        <v>201</v>
      </c>
      <c r="C2823" t="s">
        <v>45</v>
      </c>
      <c r="D2823" t="s">
        <v>63</v>
      </c>
      <c r="E2823" t="s">
        <v>307</v>
      </c>
      <c r="F2823" t="s">
        <v>307</v>
      </c>
      <c r="G2823" t="s">
        <v>307</v>
      </c>
      <c r="H2823" t="s">
        <v>307</v>
      </c>
      <c r="I2823" t="s">
        <v>307</v>
      </c>
      <c r="J2823" t="s">
        <v>307</v>
      </c>
      <c r="K2823" t="s">
        <v>307</v>
      </c>
      <c r="L2823" t="s">
        <v>307</v>
      </c>
      <c r="M2823" t="s">
        <v>307</v>
      </c>
      <c r="N2823" t="s">
        <v>307</v>
      </c>
      <c r="O2823" t="s">
        <v>307</v>
      </c>
      <c r="P2823" t="s">
        <v>307</v>
      </c>
      <c r="Q2823" t="s">
        <v>307</v>
      </c>
      <c r="R2823" t="s">
        <v>307</v>
      </c>
      <c r="S2823" t="s">
        <v>307</v>
      </c>
      <c r="T2823" t="s">
        <v>307</v>
      </c>
      <c r="U2823" t="s">
        <v>307</v>
      </c>
      <c r="V2823" t="s">
        <v>307</v>
      </c>
      <c r="W2823" t="s">
        <v>307</v>
      </c>
    </row>
    <row r="2824" spans="1:45" x14ac:dyDescent="0.25">
      <c r="A2824">
        <v>402</v>
      </c>
      <c r="B2824" t="s">
        <v>201</v>
      </c>
      <c r="C2824" t="s">
        <v>45</v>
      </c>
      <c r="D2824" t="s">
        <v>64</v>
      </c>
      <c r="E2824" t="s">
        <v>307</v>
      </c>
      <c r="F2824" t="s">
        <v>307</v>
      </c>
      <c r="G2824" t="s">
        <v>307</v>
      </c>
      <c r="H2824" t="s">
        <v>307</v>
      </c>
      <c r="I2824" t="s">
        <v>307</v>
      </c>
      <c r="J2824" t="s">
        <v>307</v>
      </c>
      <c r="K2824" t="s">
        <v>307</v>
      </c>
      <c r="L2824" t="s">
        <v>307</v>
      </c>
      <c r="M2824" t="s">
        <v>307</v>
      </c>
      <c r="N2824" t="s">
        <v>307</v>
      </c>
      <c r="O2824" t="s">
        <v>307</v>
      </c>
      <c r="P2824" t="s">
        <v>307</v>
      </c>
      <c r="Q2824" t="s">
        <v>307</v>
      </c>
      <c r="R2824" t="s">
        <v>307</v>
      </c>
      <c r="S2824" t="s">
        <v>307</v>
      </c>
      <c r="T2824" t="s">
        <v>307</v>
      </c>
      <c r="U2824" t="s">
        <v>307</v>
      </c>
      <c r="V2824" t="s">
        <v>307</v>
      </c>
      <c r="W2824" t="s">
        <v>307</v>
      </c>
    </row>
    <row r="2825" spans="1:45" x14ac:dyDescent="0.25">
      <c r="A2825">
        <v>402</v>
      </c>
      <c r="B2825" t="s">
        <v>201</v>
      </c>
      <c r="C2825" t="s">
        <v>40</v>
      </c>
      <c r="D2825" t="s">
        <v>52</v>
      </c>
      <c r="E2825" t="s">
        <v>307</v>
      </c>
      <c r="F2825" t="s">
        <v>307</v>
      </c>
      <c r="G2825" t="s">
        <v>307</v>
      </c>
      <c r="H2825" t="s">
        <v>307</v>
      </c>
      <c r="I2825" t="s">
        <v>307</v>
      </c>
      <c r="J2825" t="s">
        <v>307</v>
      </c>
      <c r="K2825" t="s">
        <v>307</v>
      </c>
      <c r="L2825" t="s">
        <v>307</v>
      </c>
      <c r="M2825" t="s">
        <v>307</v>
      </c>
      <c r="N2825" t="s">
        <v>307</v>
      </c>
      <c r="O2825" t="s">
        <v>307</v>
      </c>
      <c r="P2825" t="s">
        <v>307</v>
      </c>
      <c r="Q2825" t="s">
        <v>307</v>
      </c>
      <c r="R2825" t="s">
        <v>307</v>
      </c>
      <c r="S2825" t="s">
        <v>307</v>
      </c>
      <c r="T2825" t="s">
        <v>307</v>
      </c>
      <c r="U2825" t="s">
        <v>307</v>
      </c>
      <c r="V2825" t="s">
        <v>307</v>
      </c>
      <c r="W2825" t="s">
        <v>307</v>
      </c>
      <c r="X2825" t="s">
        <v>307</v>
      </c>
      <c r="Y2825" t="s">
        <v>307</v>
      </c>
      <c r="Z2825" t="s">
        <v>307</v>
      </c>
    </row>
    <row r="2826" spans="1:45" x14ac:dyDescent="0.25">
      <c r="A2826">
        <v>402</v>
      </c>
      <c r="B2826" t="s">
        <v>201</v>
      </c>
      <c r="C2826" t="s">
        <v>40</v>
      </c>
      <c r="D2826" t="s">
        <v>53</v>
      </c>
      <c r="E2826" t="s">
        <v>307</v>
      </c>
      <c r="F2826" t="s">
        <v>307</v>
      </c>
      <c r="G2826" t="s">
        <v>307</v>
      </c>
      <c r="H2826" t="s">
        <v>307</v>
      </c>
      <c r="I2826" t="s">
        <v>307</v>
      </c>
      <c r="J2826" t="s">
        <v>307</v>
      </c>
      <c r="K2826" t="s">
        <v>307</v>
      </c>
      <c r="L2826" t="s">
        <v>307</v>
      </c>
      <c r="M2826" t="s">
        <v>307</v>
      </c>
      <c r="N2826" t="s">
        <v>307</v>
      </c>
      <c r="O2826" t="s">
        <v>307</v>
      </c>
      <c r="P2826" t="s">
        <v>307</v>
      </c>
      <c r="Q2826" t="s">
        <v>307</v>
      </c>
      <c r="R2826" t="s">
        <v>307</v>
      </c>
      <c r="S2826" t="s">
        <v>307</v>
      </c>
      <c r="T2826" t="s">
        <v>307</v>
      </c>
      <c r="U2826" t="s">
        <v>307</v>
      </c>
      <c r="V2826" t="s">
        <v>307</v>
      </c>
      <c r="W2826" t="s">
        <v>307</v>
      </c>
      <c r="X2826" t="s">
        <v>307</v>
      </c>
      <c r="Y2826" t="s">
        <v>307</v>
      </c>
      <c r="Z2826" t="s">
        <v>307</v>
      </c>
    </row>
    <row r="2827" spans="1:45" x14ac:dyDescent="0.25">
      <c r="A2827">
        <v>402</v>
      </c>
      <c r="B2827" t="s">
        <v>201</v>
      </c>
      <c r="C2827" t="s">
        <v>39</v>
      </c>
      <c r="D2827" t="s">
        <v>50</v>
      </c>
      <c r="E2827" t="s">
        <v>307</v>
      </c>
      <c r="F2827" t="s">
        <v>307</v>
      </c>
      <c r="G2827" t="s">
        <v>307</v>
      </c>
      <c r="H2827" t="s">
        <v>307</v>
      </c>
      <c r="I2827" t="s">
        <v>307</v>
      </c>
      <c r="J2827" t="s">
        <v>307</v>
      </c>
      <c r="K2827" t="s">
        <v>307</v>
      </c>
      <c r="L2827" t="s">
        <v>307</v>
      </c>
      <c r="M2827" t="s">
        <v>307</v>
      </c>
      <c r="N2827" t="s">
        <v>307</v>
      </c>
      <c r="O2827" t="s">
        <v>307</v>
      </c>
      <c r="P2827" t="s">
        <v>307</v>
      </c>
      <c r="Q2827" t="s">
        <v>307</v>
      </c>
      <c r="R2827" t="s">
        <v>307</v>
      </c>
      <c r="S2827" t="s">
        <v>307</v>
      </c>
      <c r="T2827" t="s">
        <v>307</v>
      </c>
      <c r="U2827" t="s">
        <v>307</v>
      </c>
      <c r="V2827" t="s">
        <v>307</v>
      </c>
      <c r="W2827" t="s">
        <v>307</v>
      </c>
      <c r="X2827" t="s">
        <v>307</v>
      </c>
      <c r="Y2827" t="s">
        <v>307</v>
      </c>
      <c r="Z2827" t="s">
        <v>307</v>
      </c>
      <c r="AA2827" t="s">
        <v>307</v>
      </c>
      <c r="AB2827" t="s">
        <v>307</v>
      </c>
      <c r="AC2827" t="s">
        <v>307</v>
      </c>
      <c r="AD2827" t="s">
        <v>307</v>
      </c>
      <c r="AE2827" t="s">
        <v>307</v>
      </c>
      <c r="AF2827" t="s">
        <v>307</v>
      </c>
      <c r="AG2827" t="s">
        <v>307</v>
      </c>
      <c r="AH2827" t="s">
        <v>307</v>
      </c>
      <c r="AI2827" t="s">
        <v>307</v>
      </c>
      <c r="AJ2827" t="s">
        <v>307</v>
      </c>
      <c r="AK2827" t="s">
        <v>307</v>
      </c>
      <c r="AL2827" t="s">
        <v>307</v>
      </c>
      <c r="AM2827" t="s">
        <v>307</v>
      </c>
      <c r="AN2827" t="s">
        <v>307</v>
      </c>
      <c r="AO2827" t="s">
        <v>307</v>
      </c>
      <c r="AP2827" t="s">
        <v>307</v>
      </c>
    </row>
    <row r="2828" spans="1:45" x14ac:dyDescent="0.25">
      <c r="A2828">
        <v>402</v>
      </c>
      <c r="B2828" t="s">
        <v>201</v>
      </c>
      <c r="C2828" t="s">
        <v>39</v>
      </c>
      <c r="D2828" t="s">
        <v>48</v>
      </c>
      <c r="E2828" t="s">
        <v>307</v>
      </c>
      <c r="F2828" t="s">
        <v>307</v>
      </c>
      <c r="G2828" t="s">
        <v>307</v>
      </c>
      <c r="H2828" t="s">
        <v>307</v>
      </c>
      <c r="I2828" t="s">
        <v>307</v>
      </c>
      <c r="J2828" t="s">
        <v>307</v>
      </c>
      <c r="K2828" t="s">
        <v>307</v>
      </c>
      <c r="L2828" t="s">
        <v>307</v>
      </c>
      <c r="M2828" t="s">
        <v>307</v>
      </c>
      <c r="N2828" t="s">
        <v>307</v>
      </c>
      <c r="O2828" t="s">
        <v>307</v>
      </c>
      <c r="P2828" t="s">
        <v>307</v>
      </c>
      <c r="Q2828" t="s">
        <v>307</v>
      </c>
      <c r="R2828" t="s">
        <v>307</v>
      </c>
      <c r="S2828" t="s">
        <v>307</v>
      </c>
      <c r="T2828" t="s">
        <v>307</v>
      </c>
      <c r="U2828" t="s">
        <v>307</v>
      </c>
      <c r="V2828" t="s">
        <v>307</v>
      </c>
      <c r="W2828" t="s">
        <v>307</v>
      </c>
      <c r="X2828" t="s">
        <v>307</v>
      </c>
      <c r="Y2828" t="s">
        <v>307</v>
      </c>
      <c r="Z2828" t="s">
        <v>307</v>
      </c>
      <c r="AA2828" t="s">
        <v>307</v>
      </c>
      <c r="AB2828" t="s">
        <v>307</v>
      </c>
      <c r="AC2828" t="s">
        <v>307</v>
      </c>
      <c r="AD2828" t="s">
        <v>307</v>
      </c>
      <c r="AE2828" t="s">
        <v>307</v>
      </c>
      <c r="AF2828" t="s">
        <v>307</v>
      </c>
      <c r="AG2828" t="s">
        <v>307</v>
      </c>
      <c r="AH2828" t="s">
        <v>307</v>
      </c>
      <c r="AI2828" t="s">
        <v>307</v>
      </c>
      <c r="AJ2828" t="s">
        <v>307</v>
      </c>
      <c r="AK2828" t="s">
        <v>307</v>
      </c>
      <c r="AL2828" t="s">
        <v>307</v>
      </c>
      <c r="AM2828" t="s">
        <v>307</v>
      </c>
      <c r="AN2828" t="s">
        <v>307</v>
      </c>
      <c r="AO2828" t="s">
        <v>307</v>
      </c>
      <c r="AP2828" t="s">
        <v>307</v>
      </c>
    </row>
    <row r="2829" spans="1:45" x14ac:dyDescent="0.25">
      <c r="A2829">
        <v>402</v>
      </c>
      <c r="B2829" t="s">
        <v>201</v>
      </c>
      <c r="C2829" t="s">
        <v>39</v>
      </c>
      <c r="D2829" t="s">
        <v>51</v>
      </c>
      <c r="E2829" t="s">
        <v>307</v>
      </c>
      <c r="F2829" t="s">
        <v>307</v>
      </c>
      <c r="G2829" t="s">
        <v>307</v>
      </c>
      <c r="H2829" t="s">
        <v>307</v>
      </c>
      <c r="I2829" t="s">
        <v>307</v>
      </c>
      <c r="J2829" t="s">
        <v>307</v>
      </c>
      <c r="K2829" t="s">
        <v>307</v>
      </c>
      <c r="L2829" t="s">
        <v>307</v>
      </c>
      <c r="M2829" t="s">
        <v>307</v>
      </c>
      <c r="N2829" t="s">
        <v>307</v>
      </c>
      <c r="O2829" t="s">
        <v>307</v>
      </c>
      <c r="P2829" t="s">
        <v>307</v>
      </c>
      <c r="Q2829" t="s">
        <v>307</v>
      </c>
      <c r="R2829" t="s">
        <v>307</v>
      </c>
      <c r="S2829" t="s">
        <v>307</v>
      </c>
      <c r="T2829" t="s">
        <v>307</v>
      </c>
      <c r="U2829" t="s">
        <v>307</v>
      </c>
      <c r="V2829" t="s">
        <v>307</v>
      </c>
      <c r="W2829" t="s">
        <v>307</v>
      </c>
      <c r="X2829" t="s">
        <v>307</v>
      </c>
      <c r="Y2829" t="s">
        <v>307</v>
      </c>
      <c r="Z2829" t="s">
        <v>307</v>
      </c>
      <c r="AA2829" t="s">
        <v>307</v>
      </c>
      <c r="AB2829" t="s">
        <v>307</v>
      </c>
      <c r="AC2829" t="s">
        <v>307</v>
      </c>
      <c r="AD2829" t="s">
        <v>307</v>
      </c>
      <c r="AE2829" t="s">
        <v>307</v>
      </c>
      <c r="AF2829" t="s">
        <v>307</v>
      </c>
      <c r="AG2829" t="s">
        <v>307</v>
      </c>
      <c r="AH2829" t="s">
        <v>307</v>
      </c>
      <c r="AI2829" t="s">
        <v>307</v>
      </c>
      <c r="AJ2829" t="s">
        <v>307</v>
      </c>
      <c r="AK2829" t="s">
        <v>307</v>
      </c>
      <c r="AL2829" t="s">
        <v>307</v>
      </c>
      <c r="AM2829" t="s">
        <v>307</v>
      </c>
      <c r="AN2829" t="s">
        <v>307</v>
      </c>
      <c r="AO2829" t="s">
        <v>307</v>
      </c>
      <c r="AP2829" t="s">
        <v>307</v>
      </c>
    </row>
    <row r="2830" spans="1:45" x14ac:dyDescent="0.25">
      <c r="A2830">
        <v>402</v>
      </c>
      <c r="B2830" t="s">
        <v>201</v>
      </c>
      <c r="C2830" t="s">
        <v>46</v>
      </c>
      <c r="D2830" t="s">
        <v>65</v>
      </c>
      <c r="E2830" t="s">
        <v>307</v>
      </c>
      <c r="F2830" t="s">
        <v>307</v>
      </c>
      <c r="G2830" t="s">
        <v>307</v>
      </c>
      <c r="H2830" t="s">
        <v>307</v>
      </c>
      <c r="I2830" t="s">
        <v>307</v>
      </c>
      <c r="J2830" t="s">
        <v>307</v>
      </c>
      <c r="K2830" t="s">
        <v>307</v>
      </c>
      <c r="L2830" t="s">
        <v>307</v>
      </c>
      <c r="M2830" t="s">
        <v>307</v>
      </c>
      <c r="N2830" t="s">
        <v>307</v>
      </c>
      <c r="O2830" t="s">
        <v>307</v>
      </c>
      <c r="P2830" t="s">
        <v>307</v>
      </c>
      <c r="Q2830" t="s">
        <v>307</v>
      </c>
      <c r="R2830" t="s">
        <v>307</v>
      </c>
      <c r="S2830" t="s">
        <v>307</v>
      </c>
      <c r="T2830" t="s">
        <v>307</v>
      </c>
      <c r="U2830" t="s">
        <v>307</v>
      </c>
      <c r="V2830" t="s">
        <v>307</v>
      </c>
      <c r="W2830" t="s">
        <v>307</v>
      </c>
      <c r="X2830" t="s">
        <v>307</v>
      </c>
      <c r="Y2830" t="s">
        <v>307</v>
      </c>
      <c r="Z2830" t="s">
        <v>307</v>
      </c>
    </row>
    <row r="2831" spans="1:45" x14ac:dyDescent="0.25">
      <c r="A2831">
        <v>402</v>
      </c>
      <c r="B2831" t="s">
        <v>201</v>
      </c>
      <c r="C2831" t="s">
        <v>46</v>
      </c>
      <c r="D2831" t="s">
        <v>66</v>
      </c>
      <c r="E2831" t="s">
        <v>307</v>
      </c>
      <c r="F2831" t="s">
        <v>307</v>
      </c>
      <c r="G2831" t="s">
        <v>307</v>
      </c>
      <c r="H2831" t="s">
        <v>307</v>
      </c>
      <c r="I2831" t="s">
        <v>307</v>
      </c>
      <c r="J2831" t="s">
        <v>307</v>
      </c>
      <c r="K2831" t="s">
        <v>307</v>
      </c>
      <c r="L2831" t="s">
        <v>307</v>
      </c>
      <c r="M2831" t="s">
        <v>307</v>
      </c>
      <c r="N2831" t="s">
        <v>307</v>
      </c>
      <c r="O2831" t="s">
        <v>307</v>
      </c>
      <c r="P2831" t="s">
        <v>307</v>
      </c>
      <c r="Q2831" t="s">
        <v>307</v>
      </c>
      <c r="R2831" t="s">
        <v>307</v>
      </c>
      <c r="S2831" t="s">
        <v>307</v>
      </c>
      <c r="T2831" t="s">
        <v>307</v>
      </c>
      <c r="U2831" t="s">
        <v>307</v>
      </c>
      <c r="V2831" t="s">
        <v>307</v>
      </c>
      <c r="W2831" t="s">
        <v>307</v>
      </c>
      <c r="X2831" t="s">
        <v>307</v>
      </c>
      <c r="Y2831" t="s">
        <v>307</v>
      </c>
      <c r="Z2831" t="s">
        <v>307</v>
      </c>
    </row>
    <row r="2832" spans="1:45" x14ac:dyDescent="0.25">
      <c r="A2832">
        <v>402</v>
      </c>
      <c r="B2832" t="s">
        <v>201</v>
      </c>
      <c r="C2832" t="s">
        <v>46</v>
      </c>
      <c r="D2832" t="s">
        <v>67</v>
      </c>
      <c r="E2832" t="s">
        <v>307</v>
      </c>
      <c r="F2832" t="s">
        <v>307</v>
      </c>
      <c r="G2832" t="s">
        <v>307</v>
      </c>
      <c r="H2832" t="s">
        <v>307</v>
      </c>
      <c r="I2832" t="s">
        <v>307</v>
      </c>
      <c r="J2832" t="s">
        <v>307</v>
      </c>
      <c r="K2832" t="s">
        <v>307</v>
      </c>
      <c r="L2832" t="s">
        <v>307</v>
      </c>
      <c r="M2832" t="s">
        <v>307</v>
      </c>
      <c r="N2832" t="s">
        <v>307</v>
      </c>
      <c r="O2832" t="s">
        <v>307</v>
      </c>
      <c r="P2832" t="s">
        <v>307</v>
      </c>
      <c r="Q2832" t="s">
        <v>307</v>
      </c>
      <c r="R2832" t="s">
        <v>307</v>
      </c>
      <c r="S2832" t="s">
        <v>307</v>
      </c>
      <c r="T2832" t="s">
        <v>307</v>
      </c>
      <c r="U2832" t="s">
        <v>307</v>
      </c>
      <c r="V2832" t="s">
        <v>307</v>
      </c>
      <c r="W2832" t="s">
        <v>307</v>
      </c>
      <c r="X2832" t="s">
        <v>307</v>
      </c>
      <c r="Y2832" t="s">
        <v>307</v>
      </c>
      <c r="Z2832" t="s">
        <v>307</v>
      </c>
    </row>
    <row r="2833" spans="1:26" x14ac:dyDescent="0.25">
      <c r="A2833">
        <v>402</v>
      </c>
      <c r="B2833" t="s">
        <v>201</v>
      </c>
      <c r="C2833" t="s">
        <v>46</v>
      </c>
      <c r="D2833" t="s">
        <v>68</v>
      </c>
      <c r="E2833" t="s">
        <v>307</v>
      </c>
      <c r="F2833" t="s">
        <v>307</v>
      </c>
      <c r="G2833" t="s">
        <v>307</v>
      </c>
      <c r="H2833" t="s">
        <v>307</v>
      </c>
      <c r="I2833" t="s">
        <v>307</v>
      </c>
      <c r="J2833" t="s">
        <v>307</v>
      </c>
      <c r="K2833" t="s">
        <v>307</v>
      </c>
      <c r="L2833" t="s">
        <v>307</v>
      </c>
      <c r="M2833" t="s">
        <v>307</v>
      </c>
      <c r="N2833" t="s">
        <v>307</v>
      </c>
      <c r="O2833" t="s">
        <v>307</v>
      </c>
      <c r="P2833" t="s">
        <v>307</v>
      </c>
      <c r="Q2833" t="s">
        <v>307</v>
      </c>
      <c r="R2833" t="s">
        <v>307</v>
      </c>
      <c r="S2833" t="s">
        <v>307</v>
      </c>
      <c r="T2833" t="s">
        <v>307</v>
      </c>
      <c r="U2833" t="s">
        <v>307</v>
      </c>
      <c r="V2833" t="s">
        <v>307</v>
      </c>
      <c r="W2833" t="s">
        <v>307</v>
      </c>
      <c r="X2833" t="s">
        <v>307</v>
      </c>
      <c r="Y2833" t="s">
        <v>307</v>
      </c>
      <c r="Z2833" t="s">
        <v>307</v>
      </c>
    </row>
    <row r="2834" spans="1:26" x14ac:dyDescent="0.25">
      <c r="A2834">
        <v>402</v>
      </c>
      <c r="B2834" t="s">
        <v>201</v>
      </c>
      <c r="C2834" t="s">
        <v>46</v>
      </c>
      <c r="D2834" t="s">
        <v>69</v>
      </c>
      <c r="E2834" t="s">
        <v>307</v>
      </c>
      <c r="F2834" t="s">
        <v>307</v>
      </c>
      <c r="G2834" t="s">
        <v>307</v>
      </c>
      <c r="H2834" t="s">
        <v>307</v>
      </c>
      <c r="I2834" t="s">
        <v>307</v>
      </c>
      <c r="J2834" t="s">
        <v>307</v>
      </c>
      <c r="K2834" t="s">
        <v>307</v>
      </c>
      <c r="L2834" t="s">
        <v>307</v>
      </c>
      <c r="M2834" t="s">
        <v>307</v>
      </c>
      <c r="N2834" t="s">
        <v>307</v>
      </c>
      <c r="O2834" t="s">
        <v>307</v>
      </c>
      <c r="P2834" t="s">
        <v>307</v>
      </c>
      <c r="Q2834" t="s">
        <v>307</v>
      </c>
      <c r="R2834" t="s">
        <v>307</v>
      </c>
      <c r="S2834" t="s">
        <v>307</v>
      </c>
      <c r="T2834" t="s">
        <v>307</v>
      </c>
      <c r="U2834" t="s">
        <v>307</v>
      </c>
      <c r="V2834" t="s">
        <v>307</v>
      </c>
      <c r="W2834" t="s">
        <v>307</v>
      </c>
      <c r="X2834" t="s">
        <v>307</v>
      </c>
      <c r="Y2834" t="s">
        <v>307</v>
      </c>
      <c r="Z2834" t="s">
        <v>307</v>
      </c>
    </row>
    <row r="2835" spans="1:26" x14ac:dyDescent="0.25">
      <c r="A2835">
        <v>402</v>
      </c>
      <c r="B2835" t="s">
        <v>201</v>
      </c>
      <c r="C2835" t="s">
        <v>46</v>
      </c>
      <c r="D2835" t="s">
        <v>70</v>
      </c>
      <c r="E2835" t="s">
        <v>307</v>
      </c>
      <c r="F2835" t="s">
        <v>307</v>
      </c>
      <c r="G2835" t="s">
        <v>307</v>
      </c>
      <c r="H2835" t="s">
        <v>307</v>
      </c>
      <c r="I2835" t="s">
        <v>307</v>
      </c>
      <c r="J2835" t="s">
        <v>307</v>
      </c>
      <c r="K2835" t="s">
        <v>307</v>
      </c>
      <c r="L2835" t="s">
        <v>307</v>
      </c>
      <c r="M2835" t="s">
        <v>307</v>
      </c>
      <c r="N2835" t="s">
        <v>307</v>
      </c>
      <c r="O2835" t="s">
        <v>307</v>
      </c>
      <c r="P2835" t="s">
        <v>307</v>
      </c>
      <c r="Q2835" t="s">
        <v>307</v>
      </c>
      <c r="R2835" t="s">
        <v>307</v>
      </c>
      <c r="S2835" t="s">
        <v>307</v>
      </c>
      <c r="T2835" t="s">
        <v>307</v>
      </c>
      <c r="U2835" t="s">
        <v>307</v>
      </c>
      <c r="V2835" t="s">
        <v>307</v>
      </c>
      <c r="W2835" t="s">
        <v>307</v>
      </c>
      <c r="X2835" t="s">
        <v>307</v>
      </c>
      <c r="Y2835" t="s">
        <v>307</v>
      </c>
      <c r="Z2835" t="s">
        <v>307</v>
      </c>
    </row>
    <row r="2836" spans="1:26" x14ac:dyDescent="0.25">
      <c r="A2836">
        <v>402</v>
      </c>
      <c r="B2836" t="s">
        <v>201</v>
      </c>
      <c r="C2836" t="s">
        <v>46</v>
      </c>
      <c r="D2836" t="s">
        <v>71</v>
      </c>
      <c r="E2836" t="s">
        <v>307</v>
      </c>
      <c r="F2836" t="s">
        <v>307</v>
      </c>
      <c r="G2836" t="s">
        <v>307</v>
      </c>
      <c r="H2836" t="s">
        <v>307</v>
      </c>
      <c r="I2836" t="s">
        <v>307</v>
      </c>
      <c r="J2836" t="s">
        <v>307</v>
      </c>
      <c r="K2836" t="s">
        <v>307</v>
      </c>
      <c r="L2836" t="s">
        <v>307</v>
      </c>
      <c r="M2836" t="s">
        <v>307</v>
      </c>
      <c r="N2836" t="s">
        <v>307</v>
      </c>
      <c r="O2836" t="s">
        <v>307</v>
      </c>
      <c r="P2836" t="s">
        <v>307</v>
      </c>
      <c r="Q2836" t="s">
        <v>307</v>
      </c>
      <c r="R2836" t="s">
        <v>307</v>
      </c>
      <c r="S2836" t="s">
        <v>307</v>
      </c>
      <c r="T2836" t="s">
        <v>307</v>
      </c>
      <c r="U2836" t="s">
        <v>307</v>
      </c>
      <c r="V2836" t="s">
        <v>307</v>
      </c>
      <c r="W2836" t="s">
        <v>307</v>
      </c>
      <c r="X2836" t="s">
        <v>307</v>
      </c>
      <c r="Y2836" t="s">
        <v>307</v>
      </c>
      <c r="Z2836" t="s">
        <v>307</v>
      </c>
    </row>
    <row r="2837" spans="1:26" x14ac:dyDescent="0.25">
      <c r="A2837">
        <v>402</v>
      </c>
      <c r="B2837" t="s">
        <v>201</v>
      </c>
      <c r="C2837" t="s">
        <v>46</v>
      </c>
      <c r="D2837" t="s">
        <v>72</v>
      </c>
      <c r="E2837" t="s">
        <v>307</v>
      </c>
      <c r="F2837" t="s">
        <v>307</v>
      </c>
      <c r="G2837" t="s">
        <v>307</v>
      </c>
      <c r="H2837" t="s">
        <v>307</v>
      </c>
      <c r="I2837" t="s">
        <v>307</v>
      </c>
      <c r="J2837" t="s">
        <v>307</v>
      </c>
      <c r="K2837" t="s">
        <v>307</v>
      </c>
      <c r="L2837" t="s">
        <v>307</v>
      </c>
      <c r="M2837" t="s">
        <v>307</v>
      </c>
      <c r="N2837" t="s">
        <v>307</v>
      </c>
      <c r="O2837" t="s">
        <v>307</v>
      </c>
      <c r="P2837" t="s">
        <v>307</v>
      </c>
      <c r="Q2837" t="s">
        <v>307</v>
      </c>
      <c r="R2837" t="s">
        <v>307</v>
      </c>
      <c r="S2837" t="s">
        <v>307</v>
      </c>
      <c r="T2837" t="s">
        <v>307</v>
      </c>
      <c r="U2837" t="s">
        <v>307</v>
      </c>
      <c r="V2837" t="s">
        <v>307</v>
      </c>
      <c r="W2837" t="s">
        <v>307</v>
      </c>
      <c r="X2837" t="s">
        <v>307</v>
      </c>
      <c r="Y2837" t="s">
        <v>307</v>
      </c>
      <c r="Z2837" t="s">
        <v>307</v>
      </c>
    </row>
    <row r="2838" spans="1:26" x14ac:dyDescent="0.25">
      <c r="A2838">
        <v>402</v>
      </c>
      <c r="B2838" t="s">
        <v>201</v>
      </c>
      <c r="C2838" t="s">
        <v>46</v>
      </c>
      <c r="D2838" t="s">
        <v>47</v>
      </c>
      <c r="E2838" t="s">
        <v>307</v>
      </c>
      <c r="F2838" t="s">
        <v>307</v>
      </c>
      <c r="G2838" t="s">
        <v>307</v>
      </c>
      <c r="H2838" t="s">
        <v>307</v>
      </c>
      <c r="I2838" t="s">
        <v>307</v>
      </c>
      <c r="J2838" t="s">
        <v>307</v>
      </c>
      <c r="K2838" t="s">
        <v>307</v>
      </c>
      <c r="L2838" t="s">
        <v>307</v>
      </c>
      <c r="M2838" t="s">
        <v>307</v>
      </c>
      <c r="N2838" t="s">
        <v>307</v>
      </c>
      <c r="O2838" t="s">
        <v>307</v>
      </c>
      <c r="P2838" t="s">
        <v>307</v>
      </c>
      <c r="Q2838" t="s">
        <v>307</v>
      </c>
      <c r="R2838" t="s">
        <v>307</v>
      </c>
      <c r="S2838" t="s">
        <v>307</v>
      </c>
      <c r="T2838" t="s">
        <v>307</v>
      </c>
      <c r="U2838" t="s">
        <v>307</v>
      </c>
      <c r="V2838" t="s">
        <v>307</v>
      </c>
      <c r="W2838" t="s">
        <v>307</v>
      </c>
      <c r="X2838" t="s">
        <v>307</v>
      </c>
      <c r="Y2838" t="s">
        <v>307</v>
      </c>
      <c r="Z2838" t="s">
        <v>307</v>
      </c>
    </row>
    <row r="2839" spans="1:26" x14ac:dyDescent="0.25">
      <c r="A2839">
        <v>402</v>
      </c>
      <c r="B2839" t="s">
        <v>201</v>
      </c>
      <c r="C2839" t="s">
        <v>46</v>
      </c>
      <c r="D2839" t="s">
        <v>48</v>
      </c>
      <c r="E2839" t="s">
        <v>307</v>
      </c>
      <c r="F2839" t="s">
        <v>307</v>
      </c>
      <c r="G2839" t="s">
        <v>307</v>
      </c>
      <c r="H2839" t="s">
        <v>307</v>
      </c>
      <c r="I2839" t="s">
        <v>307</v>
      </c>
      <c r="J2839" t="s">
        <v>307</v>
      </c>
      <c r="K2839" t="s">
        <v>307</v>
      </c>
      <c r="L2839" t="s">
        <v>307</v>
      </c>
      <c r="M2839" t="s">
        <v>307</v>
      </c>
      <c r="N2839" t="s">
        <v>307</v>
      </c>
      <c r="O2839" t="s">
        <v>307</v>
      </c>
      <c r="P2839" t="s">
        <v>307</v>
      </c>
      <c r="Q2839" t="s">
        <v>307</v>
      </c>
      <c r="R2839" t="s">
        <v>307</v>
      </c>
      <c r="S2839" t="s">
        <v>307</v>
      </c>
      <c r="T2839" t="s">
        <v>307</v>
      </c>
      <c r="U2839" t="s">
        <v>307</v>
      </c>
      <c r="V2839" t="s">
        <v>307</v>
      </c>
      <c r="W2839" t="s">
        <v>307</v>
      </c>
      <c r="X2839" t="s">
        <v>307</v>
      </c>
      <c r="Y2839" t="s">
        <v>307</v>
      </c>
      <c r="Z2839" t="s">
        <v>307</v>
      </c>
    </row>
    <row r="2840" spans="1:26" x14ac:dyDescent="0.25">
      <c r="A2840">
        <v>402</v>
      </c>
      <c r="B2840" t="s">
        <v>201</v>
      </c>
      <c r="C2840" t="s">
        <v>46</v>
      </c>
      <c r="D2840" t="s">
        <v>49</v>
      </c>
      <c r="E2840" t="s">
        <v>307</v>
      </c>
      <c r="F2840" t="s">
        <v>307</v>
      </c>
      <c r="G2840" t="s">
        <v>307</v>
      </c>
      <c r="H2840" t="s">
        <v>307</v>
      </c>
      <c r="I2840" t="s">
        <v>307</v>
      </c>
      <c r="J2840" t="s">
        <v>307</v>
      </c>
      <c r="K2840" t="s">
        <v>307</v>
      </c>
      <c r="L2840" t="s">
        <v>307</v>
      </c>
      <c r="M2840" t="s">
        <v>307</v>
      </c>
      <c r="N2840" t="s">
        <v>307</v>
      </c>
      <c r="O2840" t="s">
        <v>307</v>
      </c>
      <c r="P2840" t="s">
        <v>307</v>
      </c>
      <c r="Q2840" t="s">
        <v>307</v>
      </c>
      <c r="R2840" t="s">
        <v>307</v>
      </c>
      <c r="S2840" t="s">
        <v>307</v>
      </c>
      <c r="T2840" t="s">
        <v>307</v>
      </c>
      <c r="U2840" t="s">
        <v>307</v>
      </c>
      <c r="V2840" t="s">
        <v>307</v>
      </c>
      <c r="W2840" t="s">
        <v>307</v>
      </c>
      <c r="X2840" t="s">
        <v>307</v>
      </c>
      <c r="Y2840" t="s">
        <v>307</v>
      </c>
      <c r="Z2840" t="s">
        <v>307</v>
      </c>
    </row>
    <row r="2841" spans="1:26" x14ac:dyDescent="0.25">
      <c r="A2841">
        <v>402</v>
      </c>
      <c r="B2841" t="s">
        <v>201</v>
      </c>
      <c r="C2841" t="s">
        <v>41</v>
      </c>
      <c r="D2841" t="s">
        <v>48</v>
      </c>
      <c r="E2841" t="s">
        <v>307</v>
      </c>
      <c r="F2841" t="s">
        <v>307</v>
      </c>
      <c r="G2841" t="s">
        <v>307</v>
      </c>
      <c r="H2841" t="s">
        <v>307</v>
      </c>
      <c r="I2841" t="s">
        <v>307</v>
      </c>
      <c r="J2841" t="s">
        <v>307</v>
      </c>
      <c r="K2841" t="s">
        <v>307</v>
      </c>
      <c r="L2841" t="s">
        <v>307</v>
      </c>
      <c r="M2841" t="s">
        <v>307</v>
      </c>
      <c r="N2841" t="s">
        <v>307</v>
      </c>
      <c r="O2841" t="s">
        <v>307</v>
      </c>
      <c r="P2841" t="s">
        <v>307</v>
      </c>
      <c r="Q2841" t="s">
        <v>307</v>
      </c>
      <c r="R2841" t="s">
        <v>307</v>
      </c>
      <c r="S2841" t="s">
        <v>307</v>
      </c>
      <c r="T2841" t="s">
        <v>307</v>
      </c>
      <c r="U2841" t="s">
        <v>307</v>
      </c>
      <c r="V2841" t="s">
        <v>307</v>
      </c>
      <c r="W2841" t="s">
        <v>307</v>
      </c>
      <c r="X2841" t="s">
        <v>307</v>
      </c>
      <c r="Y2841" t="s">
        <v>307</v>
      </c>
      <c r="Z2841" t="s">
        <v>307</v>
      </c>
    </row>
    <row r="2842" spans="1:26" x14ac:dyDescent="0.25">
      <c r="A2842">
        <v>402</v>
      </c>
      <c r="B2842" t="s">
        <v>201</v>
      </c>
      <c r="C2842" t="s">
        <v>459</v>
      </c>
      <c r="D2842" t="s">
        <v>48</v>
      </c>
      <c r="E2842" t="s">
        <v>307</v>
      </c>
      <c r="F2842" t="s">
        <v>307</v>
      </c>
      <c r="G2842" t="s">
        <v>307</v>
      </c>
      <c r="H2842" t="s">
        <v>307</v>
      </c>
      <c r="I2842" t="s">
        <v>307</v>
      </c>
      <c r="J2842" t="s">
        <v>307</v>
      </c>
      <c r="K2842" t="s">
        <v>307</v>
      </c>
      <c r="L2842" t="s">
        <v>307</v>
      </c>
      <c r="M2842" t="s">
        <v>307</v>
      </c>
      <c r="N2842" t="s">
        <v>307</v>
      </c>
      <c r="O2842" t="s">
        <v>307</v>
      </c>
      <c r="P2842" t="s">
        <v>307</v>
      </c>
      <c r="Q2842" t="s">
        <v>307</v>
      </c>
    </row>
    <row r="2843" spans="1:26" x14ac:dyDescent="0.25">
      <c r="A2843">
        <v>402</v>
      </c>
      <c r="B2843" t="s">
        <v>201</v>
      </c>
      <c r="C2843" t="s">
        <v>304</v>
      </c>
      <c r="D2843" t="s">
        <v>48</v>
      </c>
      <c r="E2843" t="s">
        <v>307</v>
      </c>
      <c r="F2843" t="s">
        <v>307</v>
      </c>
      <c r="G2843" t="s">
        <v>307</v>
      </c>
      <c r="H2843" t="s">
        <v>307</v>
      </c>
      <c r="I2843" t="s">
        <v>307</v>
      </c>
      <c r="J2843" t="s">
        <v>307</v>
      </c>
      <c r="K2843" t="s">
        <v>307</v>
      </c>
      <c r="L2843" t="s">
        <v>307</v>
      </c>
      <c r="M2843" t="s">
        <v>307</v>
      </c>
      <c r="N2843" t="s">
        <v>307</v>
      </c>
      <c r="O2843" t="s">
        <v>307</v>
      </c>
      <c r="P2843" t="s">
        <v>307</v>
      </c>
      <c r="Q2843" t="s">
        <v>307</v>
      </c>
    </row>
    <row r="2844" spans="1:26" x14ac:dyDescent="0.25">
      <c r="A2844">
        <v>402</v>
      </c>
      <c r="B2844" t="s">
        <v>201</v>
      </c>
      <c r="C2844" t="s">
        <v>433</v>
      </c>
      <c r="D2844" t="s">
        <v>48</v>
      </c>
      <c r="E2844" t="s">
        <v>307</v>
      </c>
      <c r="F2844" t="s">
        <v>307</v>
      </c>
      <c r="G2844" t="s">
        <v>307</v>
      </c>
      <c r="H2844" t="s">
        <v>307</v>
      </c>
      <c r="I2844" t="s">
        <v>307</v>
      </c>
      <c r="J2844" t="s">
        <v>307</v>
      </c>
      <c r="K2844" t="s">
        <v>307</v>
      </c>
      <c r="L2844" t="s">
        <v>307</v>
      </c>
      <c r="M2844" t="s">
        <v>307</v>
      </c>
      <c r="N2844" t="s">
        <v>307</v>
      </c>
      <c r="O2844" t="s">
        <v>307</v>
      </c>
      <c r="P2844" t="s">
        <v>307</v>
      </c>
      <c r="Q2844" t="s">
        <v>307</v>
      </c>
    </row>
    <row r="2845" spans="1:26" x14ac:dyDescent="0.25">
      <c r="A2845">
        <v>402</v>
      </c>
      <c r="B2845" t="s">
        <v>201</v>
      </c>
      <c r="C2845" t="s">
        <v>305</v>
      </c>
      <c r="D2845" t="s">
        <v>48</v>
      </c>
      <c r="E2845" t="s">
        <v>307</v>
      </c>
      <c r="F2845" t="s">
        <v>307</v>
      </c>
      <c r="G2845" t="s">
        <v>307</v>
      </c>
      <c r="H2845" t="s">
        <v>307</v>
      </c>
      <c r="I2845" t="s">
        <v>307</v>
      </c>
      <c r="J2845" t="s">
        <v>307</v>
      </c>
      <c r="K2845" t="s">
        <v>307</v>
      </c>
      <c r="L2845" t="s">
        <v>307</v>
      </c>
      <c r="M2845" t="s">
        <v>307</v>
      </c>
      <c r="N2845" t="s">
        <v>307</v>
      </c>
      <c r="O2845" t="s">
        <v>307</v>
      </c>
      <c r="P2845" t="s">
        <v>307</v>
      </c>
      <c r="Q2845" t="s">
        <v>307</v>
      </c>
    </row>
    <row r="2846" spans="1:26" x14ac:dyDescent="0.25">
      <c r="A2846">
        <v>402</v>
      </c>
      <c r="B2846" t="s">
        <v>201</v>
      </c>
      <c r="C2846" t="s">
        <v>306</v>
      </c>
      <c r="D2846" t="s">
        <v>48</v>
      </c>
      <c r="E2846" t="s">
        <v>307</v>
      </c>
      <c r="F2846" t="s">
        <v>307</v>
      </c>
      <c r="G2846" t="s">
        <v>307</v>
      </c>
      <c r="H2846" t="s">
        <v>307</v>
      </c>
      <c r="I2846" t="s">
        <v>307</v>
      </c>
      <c r="J2846" t="s">
        <v>307</v>
      </c>
      <c r="K2846" t="s">
        <v>307</v>
      </c>
      <c r="L2846" t="s">
        <v>307</v>
      </c>
      <c r="M2846" t="s">
        <v>307</v>
      </c>
      <c r="N2846" t="s">
        <v>307</v>
      </c>
      <c r="O2846" t="s">
        <v>307</v>
      </c>
      <c r="P2846" t="s">
        <v>307</v>
      </c>
      <c r="Q2846" t="s">
        <v>307</v>
      </c>
    </row>
    <row r="2847" spans="1:26" x14ac:dyDescent="0.25">
      <c r="A2847">
        <v>402</v>
      </c>
      <c r="B2847" t="s">
        <v>201</v>
      </c>
      <c r="C2847" t="s">
        <v>44</v>
      </c>
      <c r="D2847" t="s">
        <v>54</v>
      </c>
      <c r="E2847" t="s">
        <v>307</v>
      </c>
      <c r="F2847" t="s">
        <v>307</v>
      </c>
      <c r="G2847" t="s">
        <v>307</v>
      </c>
      <c r="H2847" t="s">
        <v>307</v>
      </c>
      <c r="I2847" t="s">
        <v>307</v>
      </c>
      <c r="J2847" t="s">
        <v>307</v>
      </c>
      <c r="K2847" t="s">
        <v>307</v>
      </c>
      <c r="L2847" t="s">
        <v>307</v>
      </c>
      <c r="M2847" t="s">
        <v>307</v>
      </c>
      <c r="N2847" t="s">
        <v>307</v>
      </c>
      <c r="O2847" t="s">
        <v>307</v>
      </c>
      <c r="P2847" t="s">
        <v>307</v>
      </c>
      <c r="Q2847" t="s">
        <v>307</v>
      </c>
      <c r="R2847" t="s">
        <v>307</v>
      </c>
      <c r="S2847" t="s">
        <v>307</v>
      </c>
      <c r="T2847" t="s">
        <v>307</v>
      </c>
      <c r="U2847" t="s">
        <v>307</v>
      </c>
      <c r="V2847" t="s">
        <v>307</v>
      </c>
      <c r="W2847" t="s">
        <v>307</v>
      </c>
    </row>
    <row r="2848" spans="1:26" x14ac:dyDescent="0.25">
      <c r="A2848">
        <v>402</v>
      </c>
      <c r="B2848" t="s">
        <v>201</v>
      </c>
      <c r="C2848" t="s">
        <v>44</v>
      </c>
      <c r="D2848" t="s">
        <v>55</v>
      </c>
      <c r="E2848" t="s">
        <v>307</v>
      </c>
      <c r="F2848" t="s">
        <v>307</v>
      </c>
      <c r="G2848" t="s">
        <v>307</v>
      </c>
      <c r="H2848" t="s">
        <v>307</v>
      </c>
      <c r="I2848" t="s">
        <v>307</v>
      </c>
      <c r="J2848" t="s">
        <v>307</v>
      </c>
      <c r="K2848" t="s">
        <v>307</v>
      </c>
      <c r="L2848" t="s">
        <v>307</v>
      </c>
      <c r="M2848" t="s">
        <v>307</v>
      </c>
      <c r="N2848" t="s">
        <v>307</v>
      </c>
      <c r="O2848" t="s">
        <v>307</v>
      </c>
      <c r="P2848" t="s">
        <v>307</v>
      </c>
      <c r="Q2848" t="s">
        <v>307</v>
      </c>
      <c r="R2848" t="s">
        <v>307</v>
      </c>
      <c r="S2848" t="s">
        <v>307</v>
      </c>
      <c r="T2848" t="s">
        <v>307</v>
      </c>
      <c r="U2848" t="s">
        <v>307</v>
      </c>
      <c r="V2848" t="s">
        <v>307</v>
      </c>
      <c r="W2848" t="s">
        <v>307</v>
      </c>
    </row>
    <row r="2849" spans="1:45" x14ac:dyDescent="0.25">
      <c r="A2849">
        <v>402</v>
      </c>
      <c r="B2849" t="s">
        <v>201</v>
      </c>
      <c r="C2849" t="s">
        <v>44</v>
      </c>
      <c r="D2849" t="s">
        <v>56</v>
      </c>
      <c r="E2849" t="s">
        <v>307</v>
      </c>
      <c r="F2849" t="s">
        <v>307</v>
      </c>
      <c r="G2849" t="s">
        <v>307</v>
      </c>
      <c r="H2849" t="s">
        <v>307</v>
      </c>
      <c r="I2849" t="s">
        <v>307</v>
      </c>
      <c r="J2849" t="s">
        <v>307</v>
      </c>
      <c r="K2849" t="s">
        <v>307</v>
      </c>
      <c r="L2849" t="s">
        <v>307</v>
      </c>
      <c r="M2849" t="s">
        <v>307</v>
      </c>
      <c r="N2849" t="s">
        <v>307</v>
      </c>
      <c r="O2849" t="s">
        <v>307</v>
      </c>
      <c r="P2849" t="s">
        <v>307</v>
      </c>
      <c r="Q2849" t="s">
        <v>307</v>
      </c>
      <c r="R2849" t="s">
        <v>307</v>
      </c>
      <c r="S2849" t="s">
        <v>307</v>
      </c>
      <c r="T2849" t="s">
        <v>307</v>
      </c>
      <c r="U2849" t="s">
        <v>307</v>
      </c>
      <c r="V2849" t="s">
        <v>307</v>
      </c>
      <c r="W2849" t="s">
        <v>307</v>
      </c>
    </row>
    <row r="2850" spans="1:45" x14ac:dyDescent="0.25">
      <c r="A2850">
        <v>402</v>
      </c>
      <c r="B2850" t="s">
        <v>201</v>
      </c>
      <c r="C2850" t="s">
        <v>44</v>
      </c>
      <c r="D2850" t="s">
        <v>57</v>
      </c>
      <c r="E2850" t="s">
        <v>307</v>
      </c>
      <c r="F2850" t="s">
        <v>307</v>
      </c>
      <c r="G2850" t="s">
        <v>307</v>
      </c>
      <c r="H2850" t="s">
        <v>307</v>
      </c>
      <c r="I2850" t="s">
        <v>307</v>
      </c>
      <c r="J2850" t="s">
        <v>307</v>
      </c>
      <c r="K2850" t="s">
        <v>307</v>
      </c>
      <c r="L2850" t="s">
        <v>307</v>
      </c>
      <c r="M2850" t="s">
        <v>307</v>
      </c>
      <c r="N2850" t="s">
        <v>307</v>
      </c>
      <c r="O2850" t="s">
        <v>307</v>
      </c>
      <c r="P2850" t="s">
        <v>307</v>
      </c>
      <c r="Q2850" t="s">
        <v>307</v>
      </c>
      <c r="R2850" t="s">
        <v>307</v>
      </c>
      <c r="S2850" t="s">
        <v>307</v>
      </c>
      <c r="T2850" t="s">
        <v>307</v>
      </c>
      <c r="U2850" t="s">
        <v>307</v>
      </c>
      <c r="V2850" t="s">
        <v>307</v>
      </c>
      <c r="W2850" t="s">
        <v>307</v>
      </c>
    </row>
    <row r="2851" spans="1:45" x14ac:dyDescent="0.25">
      <c r="A2851">
        <v>402</v>
      </c>
      <c r="B2851" t="s">
        <v>201</v>
      </c>
      <c r="C2851" t="s">
        <v>44</v>
      </c>
      <c r="D2851" t="s">
        <v>58</v>
      </c>
      <c r="E2851" t="s">
        <v>307</v>
      </c>
      <c r="F2851" t="s">
        <v>307</v>
      </c>
      <c r="G2851" t="s">
        <v>307</v>
      </c>
      <c r="H2851" t="s">
        <v>307</v>
      </c>
      <c r="I2851" t="s">
        <v>307</v>
      </c>
      <c r="J2851" t="s">
        <v>307</v>
      </c>
      <c r="K2851" t="s">
        <v>307</v>
      </c>
      <c r="L2851" t="s">
        <v>307</v>
      </c>
      <c r="M2851" t="s">
        <v>307</v>
      </c>
      <c r="N2851" t="s">
        <v>307</v>
      </c>
      <c r="O2851" t="s">
        <v>307</v>
      </c>
      <c r="P2851" t="s">
        <v>307</v>
      </c>
      <c r="Q2851" t="s">
        <v>307</v>
      </c>
      <c r="R2851" t="s">
        <v>307</v>
      </c>
      <c r="S2851" t="s">
        <v>307</v>
      </c>
      <c r="T2851" t="s">
        <v>307</v>
      </c>
      <c r="U2851" t="s">
        <v>307</v>
      </c>
      <c r="V2851" t="s">
        <v>307</v>
      </c>
      <c r="W2851" t="s">
        <v>307</v>
      </c>
    </row>
    <row r="2852" spans="1:45" x14ac:dyDescent="0.25">
      <c r="A2852">
        <v>402</v>
      </c>
      <c r="B2852" t="s">
        <v>201</v>
      </c>
      <c r="C2852" t="s">
        <v>44</v>
      </c>
      <c r="D2852" t="s">
        <v>59</v>
      </c>
      <c r="E2852" t="s">
        <v>307</v>
      </c>
      <c r="F2852" t="s">
        <v>307</v>
      </c>
      <c r="G2852" t="s">
        <v>307</v>
      </c>
      <c r="H2852" t="s">
        <v>307</v>
      </c>
      <c r="I2852" t="s">
        <v>307</v>
      </c>
      <c r="J2852" t="s">
        <v>307</v>
      </c>
      <c r="K2852" t="s">
        <v>307</v>
      </c>
      <c r="L2852" t="s">
        <v>307</v>
      </c>
      <c r="M2852" t="s">
        <v>307</v>
      </c>
      <c r="N2852" t="s">
        <v>307</v>
      </c>
      <c r="O2852" t="s">
        <v>307</v>
      </c>
      <c r="P2852" t="s">
        <v>307</v>
      </c>
      <c r="Q2852" t="s">
        <v>307</v>
      </c>
      <c r="R2852" t="s">
        <v>307</v>
      </c>
      <c r="S2852" t="s">
        <v>307</v>
      </c>
      <c r="T2852" t="s">
        <v>307</v>
      </c>
      <c r="U2852" t="s">
        <v>307</v>
      </c>
      <c r="V2852" t="s">
        <v>307</v>
      </c>
      <c r="W2852" t="s">
        <v>307</v>
      </c>
    </row>
    <row r="2853" spans="1:45" x14ac:dyDescent="0.25">
      <c r="A2853">
        <v>402</v>
      </c>
      <c r="B2853" t="s">
        <v>201</v>
      </c>
      <c r="C2853" t="s">
        <v>44</v>
      </c>
      <c r="D2853" t="s">
        <v>60</v>
      </c>
      <c r="E2853" t="s">
        <v>307</v>
      </c>
      <c r="F2853" t="s">
        <v>307</v>
      </c>
      <c r="G2853" t="s">
        <v>307</v>
      </c>
      <c r="H2853" t="s">
        <v>307</v>
      </c>
      <c r="I2853" t="s">
        <v>307</v>
      </c>
      <c r="J2853" t="s">
        <v>307</v>
      </c>
      <c r="K2853" t="s">
        <v>307</v>
      </c>
      <c r="L2853" t="s">
        <v>307</v>
      </c>
      <c r="M2853" t="s">
        <v>307</v>
      </c>
      <c r="N2853" t="s">
        <v>307</v>
      </c>
      <c r="O2853" t="s">
        <v>307</v>
      </c>
      <c r="P2853" t="s">
        <v>307</v>
      </c>
      <c r="Q2853" t="s">
        <v>307</v>
      </c>
      <c r="R2853" t="s">
        <v>307</v>
      </c>
      <c r="S2853" t="s">
        <v>307</v>
      </c>
      <c r="T2853" t="s">
        <v>307</v>
      </c>
      <c r="U2853" t="s">
        <v>307</v>
      </c>
      <c r="V2853" t="s">
        <v>307</v>
      </c>
      <c r="W2853" t="s">
        <v>307</v>
      </c>
    </row>
    <row r="2854" spans="1:45" x14ac:dyDescent="0.25">
      <c r="A2854">
        <v>402</v>
      </c>
      <c r="B2854" t="s">
        <v>201</v>
      </c>
      <c r="C2854" t="s">
        <v>44</v>
      </c>
      <c r="D2854" t="s">
        <v>61</v>
      </c>
      <c r="E2854" t="s">
        <v>307</v>
      </c>
      <c r="F2854" t="s">
        <v>307</v>
      </c>
      <c r="G2854" t="s">
        <v>307</v>
      </c>
      <c r="H2854" t="s">
        <v>307</v>
      </c>
      <c r="I2854" t="s">
        <v>307</v>
      </c>
      <c r="J2854" t="s">
        <v>307</v>
      </c>
      <c r="K2854" t="s">
        <v>307</v>
      </c>
      <c r="L2854" t="s">
        <v>307</v>
      </c>
      <c r="M2854" t="s">
        <v>307</v>
      </c>
      <c r="N2854" t="s">
        <v>307</v>
      </c>
      <c r="O2854" t="s">
        <v>307</v>
      </c>
      <c r="P2854" t="s">
        <v>307</v>
      </c>
      <c r="Q2854" t="s">
        <v>307</v>
      </c>
      <c r="R2854" t="s">
        <v>307</v>
      </c>
      <c r="S2854" t="s">
        <v>307</v>
      </c>
      <c r="T2854" t="s">
        <v>307</v>
      </c>
      <c r="U2854" t="s">
        <v>307</v>
      </c>
      <c r="V2854" t="s">
        <v>307</v>
      </c>
      <c r="W2854" t="s">
        <v>307</v>
      </c>
    </row>
    <row r="2855" spans="1:45" x14ac:dyDescent="0.25">
      <c r="A2855">
        <v>402</v>
      </c>
      <c r="B2855" t="s">
        <v>201</v>
      </c>
      <c r="C2855" t="s">
        <v>44</v>
      </c>
      <c r="D2855" t="s">
        <v>62</v>
      </c>
      <c r="E2855" t="s">
        <v>307</v>
      </c>
      <c r="F2855" t="s">
        <v>307</v>
      </c>
      <c r="G2855" t="s">
        <v>307</v>
      </c>
      <c r="H2855" t="s">
        <v>307</v>
      </c>
      <c r="I2855" t="s">
        <v>307</v>
      </c>
      <c r="J2855" t="s">
        <v>307</v>
      </c>
      <c r="K2855" t="s">
        <v>307</v>
      </c>
      <c r="L2855" t="s">
        <v>307</v>
      </c>
      <c r="M2855" t="s">
        <v>307</v>
      </c>
      <c r="N2855" t="s">
        <v>307</v>
      </c>
      <c r="O2855" t="s">
        <v>307</v>
      </c>
      <c r="P2855" t="s">
        <v>307</v>
      </c>
      <c r="Q2855" t="s">
        <v>307</v>
      </c>
      <c r="R2855" t="s">
        <v>307</v>
      </c>
      <c r="S2855" t="s">
        <v>307</v>
      </c>
      <c r="T2855" t="s">
        <v>307</v>
      </c>
      <c r="U2855" t="s">
        <v>307</v>
      </c>
      <c r="V2855" t="s">
        <v>307</v>
      </c>
      <c r="W2855" t="s">
        <v>307</v>
      </c>
    </row>
    <row r="2856" spans="1:45" x14ac:dyDescent="0.25">
      <c r="A2856">
        <v>402</v>
      </c>
      <c r="B2856" t="s">
        <v>201</v>
      </c>
      <c r="C2856" t="s">
        <v>38</v>
      </c>
      <c r="D2856" t="s">
        <v>47</v>
      </c>
      <c r="E2856" t="s">
        <v>307</v>
      </c>
      <c r="F2856" t="s">
        <v>307</v>
      </c>
      <c r="G2856" t="s">
        <v>307</v>
      </c>
      <c r="H2856" t="s">
        <v>307</v>
      </c>
      <c r="I2856" t="s">
        <v>307</v>
      </c>
      <c r="J2856" t="s">
        <v>307</v>
      </c>
      <c r="K2856" t="s">
        <v>307</v>
      </c>
      <c r="L2856" t="s">
        <v>307</v>
      </c>
      <c r="M2856" t="s">
        <v>307</v>
      </c>
      <c r="N2856" t="s">
        <v>307</v>
      </c>
      <c r="O2856" t="s">
        <v>307</v>
      </c>
      <c r="P2856" t="s">
        <v>307</v>
      </c>
      <c r="Q2856" t="s">
        <v>307</v>
      </c>
      <c r="R2856" t="s">
        <v>307</v>
      </c>
      <c r="S2856" t="s">
        <v>307</v>
      </c>
      <c r="T2856" t="s">
        <v>307</v>
      </c>
      <c r="U2856" t="s">
        <v>307</v>
      </c>
      <c r="V2856" t="s">
        <v>307</v>
      </c>
      <c r="W2856" t="s">
        <v>307</v>
      </c>
      <c r="X2856" t="s">
        <v>307</v>
      </c>
      <c r="Y2856" t="s">
        <v>307</v>
      </c>
      <c r="Z2856" t="s">
        <v>307</v>
      </c>
      <c r="AA2856" t="s">
        <v>307</v>
      </c>
      <c r="AB2856" t="s">
        <v>307</v>
      </c>
      <c r="AC2856" t="s">
        <v>307</v>
      </c>
      <c r="AD2856" t="s">
        <v>307</v>
      </c>
      <c r="AE2856" t="s">
        <v>307</v>
      </c>
      <c r="AF2856" t="s">
        <v>307</v>
      </c>
      <c r="AG2856" t="s">
        <v>307</v>
      </c>
      <c r="AH2856" t="s">
        <v>307</v>
      </c>
      <c r="AI2856" t="s">
        <v>307</v>
      </c>
      <c r="AJ2856" t="s">
        <v>307</v>
      </c>
      <c r="AK2856" t="s">
        <v>307</v>
      </c>
      <c r="AL2856" t="s">
        <v>307</v>
      </c>
      <c r="AM2856" t="s">
        <v>307</v>
      </c>
      <c r="AN2856" t="s">
        <v>307</v>
      </c>
      <c r="AO2856" t="s">
        <v>307</v>
      </c>
      <c r="AP2856" t="s">
        <v>307</v>
      </c>
      <c r="AQ2856" t="s">
        <v>307</v>
      </c>
      <c r="AR2856" t="s">
        <v>307</v>
      </c>
      <c r="AS2856" t="s">
        <v>307</v>
      </c>
    </row>
    <row r="2857" spans="1:45" x14ac:dyDescent="0.25">
      <c r="A2857">
        <v>402</v>
      </c>
      <c r="B2857" t="s">
        <v>201</v>
      </c>
      <c r="C2857" t="s">
        <v>38</v>
      </c>
      <c r="D2857" t="s">
        <v>48</v>
      </c>
      <c r="E2857" t="s">
        <v>307</v>
      </c>
      <c r="F2857" t="s">
        <v>307</v>
      </c>
      <c r="G2857" t="s">
        <v>307</v>
      </c>
      <c r="H2857" t="s">
        <v>307</v>
      </c>
      <c r="I2857" t="s">
        <v>307</v>
      </c>
      <c r="J2857" t="s">
        <v>307</v>
      </c>
      <c r="K2857" t="s">
        <v>307</v>
      </c>
      <c r="L2857" t="s">
        <v>307</v>
      </c>
      <c r="M2857" t="s">
        <v>307</v>
      </c>
      <c r="N2857" t="s">
        <v>307</v>
      </c>
      <c r="O2857" t="s">
        <v>307</v>
      </c>
      <c r="P2857" t="s">
        <v>307</v>
      </c>
      <c r="Q2857" t="s">
        <v>307</v>
      </c>
      <c r="R2857" t="s">
        <v>307</v>
      </c>
      <c r="S2857" t="s">
        <v>307</v>
      </c>
      <c r="T2857" t="s">
        <v>307</v>
      </c>
      <c r="U2857" t="s">
        <v>307</v>
      </c>
      <c r="V2857" t="s">
        <v>307</v>
      </c>
      <c r="W2857" t="s">
        <v>307</v>
      </c>
      <c r="X2857" t="s">
        <v>307</v>
      </c>
      <c r="Y2857" t="s">
        <v>307</v>
      </c>
      <c r="Z2857" t="s">
        <v>307</v>
      </c>
      <c r="AA2857" t="s">
        <v>307</v>
      </c>
      <c r="AB2857" t="s">
        <v>307</v>
      </c>
      <c r="AC2857" t="s">
        <v>307</v>
      </c>
      <c r="AD2857" t="s">
        <v>307</v>
      </c>
      <c r="AE2857" t="s">
        <v>307</v>
      </c>
      <c r="AF2857" t="s">
        <v>307</v>
      </c>
      <c r="AG2857" t="s">
        <v>307</v>
      </c>
      <c r="AH2857" t="s">
        <v>307</v>
      </c>
      <c r="AI2857" t="s">
        <v>307</v>
      </c>
      <c r="AJ2857" t="s">
        <v>307</v>
      </c>
      <c r="AK2857" t="s">
        <v>307</v>
      </c>
      <c r="AL2857" t="s">
        <v>307</v>
      </c>
      <c r="AM2857" t="s">
        <v>307</v>
      </c>
      <c r="AN2857" t="s">
        <v>307</v>
      </c>
      <c r="AO2857" t="s">
        <v>307</v>
      </c>
      <c r="AP2857" t="s">
        <v>307</v>
      </c>
      <c r="AQ2857" t="s">
        <v>307</v>
      </c>
      <c r="AR2857" t="s">
        <v>307</v>
      </c>
      <c r="AS2857" t="s">
        <v>307</v>
      </c>
    </row>
    <row r="2858" spans="1:45" x14ac:dyDescent="0.25">
      <c r="A2858">
        <v>402</v>
      </c>
      <c r="B2858" t="s">
        <v>201</v>
      </c>
      <c r="C2858" t="s">
        <v>38</v>
      </c>
      <c r="D2858" t="s">
        <v>49</v>
      </c>
      <c r="E2858" t="s">
        <v>307</v>
      </c>
      <c r="F2858" t="s">
        <v>307</v>
      </c>
      <c r="G2858" t="s">
        <v>307</v>
      </c>
      <c r="H2858" t="s">
        <v>307</v>
      </c>
      <c r="I2858" t="s">
        <v>307</v>
      </c>
      <c r="J2858" t="s">
        <v>307</v>
      </c>
      <c r="K2858" t="s">
        <v>307</v>
      </c>
      <c r="L2858" t="s">
        <v>307</v>
      </c>
      <c r="M2858" t="s">
        <v>307</v>
      </c>
      <c r="N2858" t="s">
        <v>307</v>
      </c>
      <c r="O2858" t="s">
        <v>307</v>
      </c>
      <c r="P2858" t="s">
        <v>307</v>
      </c>
      <c r="Q2858" t="s">
        <v>307</v>
      </c>
      <c r="R2858" t="s">
        <v>307</v>
      </c>
      <c r="S2858" t="s">
        <v>307</v>
      </c>
      <c r="T2858" t="s">
        <v>307</v>
      </c>
      <c r="U2858" t="s">
        <v>307</v>
      </c>
      <c r="V2858" t="s">
        <v>307</v>
      </c>
      <c r="W2858" t="s">
        <v>307</v>
      </c>
      <c r="X2858" t="s">
        <v>307</v>
      </c>
      <c r="Y2858" t="s">
        <v>307</v>
      </c>
      <c r="Z2858" t="s">
        <v>307</v>
      </c>
      <c r="AA2858" t="s">
        <v>307</v>
      </c>
      <c r="AB2858" t="s">
        <v>307</v>
      </c>
      <c r="AC2858" t="s">
        <v>307</v>
      </c>
      <c r="AD2858" t="s">
        <v>307</v>
      </c>
      <c r="AE2858" t="s">
        <v>307</v>
      </c>
      <c r="AF2858" t="s">
        <v>307</v>
      </c>
      <c r="AG2858" t="s">
        <v>307</v>
      </c>
      <c r="AH2858" t="s">
        <v>307</v>
      </c>
      <c r="AI2858" t="s">
        <v>307</v>
      </c>
      <c r="AJ2858" t="s">
        <v>307</v>
      </c>
      <c r="AK2858" t="s">
        <v>307</v>
      </c>
      <c r="AL2858" t="s">
        <v>307</v>
      </c>
      <c r="AM2858" t="s">
        <v>307</v>
      </c>
      <c r="AN2858" t="s">
        <v>307</v>
      </c>
      <c r="AO2858" t="s">
        <v>307</v>
      </c>
      <c r="AP2858" t="s">
        <v>307</v>
      </c>
      <c r="AQ2858" t="s">
        <v>307</v>
      </c>
      <c r="AR2858" t="s">
        <v>307</v>
      </c>
      <c r="AS2858" t="s">
        <v>307</v>
      </c>
    </row>
    <row r="2859" spans="1:45" x14ac:dyDescent="0.25">
      <c r="A2859">
        <v>402</v>
      </c>
      <c r="B2859" t="s">
        <v>201</v>
      </c>
      <c r="C2859" t="s">
        <v>450</v>
      </c>
      <c r="D2859" t="s">
        <v>48</v>
      </c>
      <c r="E2859" t="s">
        <v>307</v>
      </c>
      <c r="F2859" t="s">
        <v>307</v>
      </c>
      <c r="G2859" t="s">
        <v>307</v>
      </c>
      <c r="H2859" t="s">
        <v>307</v>
      </c>
      <c r="I2859" t="s">
        <v>307</v>
      </c>
      <c r="J2859" t="s">
        <v>307</v>
      </c>
      <c r="K2859" t="s">
        <v>307</v>
      </c>
      <c r="L2859" t="s">
        <v>307</v>
      </c>
      <c r="M2859" t="s">
        <v>307</v>
      </c>
      <c r="N2859" t="s">
        <v>307</v>
      </c>
      <c r="O2859" t="s">
        <v>307</v>
      </c>
      <c r="P2859" t="s">
        <v>307</v>
      </c>
      <c r="Q2859" t="s">
        <v>307</v>
      </c>
      <c r="R2859" t="s">
        <v>307</v>
      </c>
    </row>
    <row r="2860" spans="1:45" x14ac:dyDescent="0.25">
      <c r="A2860">
        <v>402</v>
      </c>
      <c r="B2860" t="s">
        <v>201</v>
      </c>
      <c r="C2860" t="s">
        <v>449</v>
      </c>
      <c r="D2860" t="s">
        <v>48</v>
      </c>
      <c r="E2860" t="s">
        <v>307</v>
      </c>
      <c r="F2860" t="s">
        <v>307</v>
      </c>
      <c r="G2860" t="s">
        <v>307</v>
      </c>
      <c r="H2860" t="s">
        <v>307</v>
      </c>
      <c r="I2860" t="s">
        <v>307</v>
      </c>
      <c r="J2860" t="s">
        <v>307</v>
      </c>
      <c r="K2860" t="s">
        <v>307</v>
      </c>
      <c r="L2860" t="s">
        <v>307</v>
      </c>
      <c r="M2860" t="s">
        <v>307</v>
      </c>
      <c r="N2860" t="s">
        <v>307</v>
      </c>
      <c r="O2860" t="s">
        <v>307</v>
      </c>
      <c r="P2860" t="s">
        <v>307</v>
      </c>
      <c r="Q2860" t="s">
        <v>307</v>
      </c>
      <c r="R2860" t="s">
        <v>307</v>
      </c>
    </row>
    <row r="2861" spans="1:45" x14ac:dyDescent="0.25">
      <c r="A2861">
        <v>402</v>
      </c>
      <c r="B2861" t="s">
        <v>201</v>
      </c>
      <c r="C2861" t="s">
        <v>475</v>
      </c>
      <c r="D2861" t="s">
        <v>48</v>
      </c>
      <c r="E2861" t="s">
        <v>307</v>
      </c>
      <c r="F2861" t="s">
        <v>307</v>
      </c>
      <c r="G2861" t="s">
        <v>307</v>
      </c>
    </row>
    <row r="2862" spans="1:45" x14ac:dyDescent="0.25">
      <c r="A2862">
        <v>402</v>
      </c>
      <c r="B2862" t="s">
        <v>201</v>
      </c>
      <c r="C2862" t="s">
        <v>42</v>
      </c>
      <c r="D2862" t="s">
        <v>48</v>
      </c>
      <c r="E2862" t="s">
        <v>307</v>
      </c>
      <c r="F2862" t="s">
        <v>307</v>
      </c>
      <c r="G2862" t="s">
        <v>307</v>
      </c>
      <c r="H2862" t="s">
        <v>307</v>
      </c>
      <c r="I2862" t="s">
        <v>307</v>
      </c>
      <c r="J2862" t="s">
        <v>307</v>
      </c>
      <c r="K2862" t="s">
        <v>307</v>
      </c>
      <c r="L2862" t="s">
        <v>307</v>
      </c>
      <c r="M2862" t="s">
        <v>307</v>
      </c>
      <c r="N2862" t="s">
        <v>307</v>
      </c>
      <c r="O2862" t="s">
        <v>307</v>
      </c>
      <c r="P2862" t="s">
        <v>307</v>
      </c>
      <c r="Q2862" t="s">
        <v>307</v>
      </c>
      <c r="R2862" t="s">
        <v>307</v>
      </c>
      <c r="S2862" t="s">
        <v>307</v>
      </c>
      <c r="T2862" t="s">
        <v>307</v>
      </c>
      <c r="U2862" t="s">
        <v>307</v>
      </c>
      <c r="V2862" t="s">
        <v>307</v>
      </c>
      <c r="W2862" t="s">
        <v>307</v>
      </c>
      <c r="X2862" t="s">
        <v>307</v>
      </c>
      <c r="Y2862" t="s">
        <v>307</v>
      </c>
      <c r="Z2862" t="s">
        <v>307</v>
      </c>
    </row>
    <row r="2863" spans="1:45" x14ac:dyDescent="0.25">
      <c r="A2863">
        <v>403</v>
      </c>
      <c r="B2863" t="s">
        <v>202</v>
      </c>
      <c r="C2863" t="s">
        <v>43</v>
      </c>
      <c r="D2863" t="s">
        <v>54</v>
      </c>
      <c r="E2863" t="s">
        <v>307</v>
      </c>
      <c r="F2863" t="s">
        <v>307</v>
      </c>
      <c r="G2863" t="s">
        <v>307</v>
      </c>
      <c r="H2863" t="s">
        <v>307</v>
      </c>
      <c r="I2863" t="s">
        <v>307</v>
      </c>
      <c r="J2863" t="s">
        <v>307</v>
      </c>
      <c r="K2863" t="s">
        <v>307</v>
      </c>
      <c r="L2863" t="s">
        <v>307</v>
      </c>
      <c r="M2863" t="s">
        <v>307</v>
      </c>
      <c r="N2863" t="s">
        <v>307</v>
      </c>
      <c r="O2863" t="s">
        <v>307</v>
      </c>
      <c r="P2863" t="s">
        <v>307</v>
      </c>
      <c r="Q2863" t="s">
        <v>307</v>
      </c>
      <c r="R2863" t="s">
        <v>307</v>
      </c>
      <c r="S2863" t="s">
        <v>307</v>
      </c>
      <c r="T2863" t="s">
        <v>307</v>
      </c>
      <c r="U2863" t="s">
        <v>307</v>
      </c>
      <c r="V2863" t="s">
        <v>307</v>
      </c>
      <c r="W2863" t="s">
        <v>307</v>
      </c>
    </row>
    <row r="2864" spans="1:45" x14ac:dyDescent="0.25">
      <c r="A2864">
        <v>403</v>
      </c>
      <c r="B2864" t="s">
        <v>202</v>
      </c>
      <c r="C2864" t="s">
        <v>43</v>
      </c>
      <c r="D2864" t="s">
        <v>55</v>
      </c>
      <c r="E2864" t="s">
        <v>307</v>
      </c>
      <c r="F2864" t="s">
        <v>307</v>
      </c>
      <c r="G2864" t="s">
        <v>307</v>
      </c>
      <c r="H2864" t="s">
        <v>307</v>
      </c>
      <c r="I2864" t="s">
        <v>307</v>
      </c>
      <c r="J2864" t="s">
        <v>307</v>
      </c>
      <c r="K2864" t="s">
        <v>307</v>
      </c>
      <c r="L2864" t="s">
        <v>307</v>
      </c>
      <c r="M2864" t="s">
        <v>307</v>
      </c>
      <c r="N2864" t="s">
        <v>307</v>
      </c>
      <c r="O2864" t="s">
        <v>307</v>
      </c>
      <c r="P2864" t="s">
        <v>307</v>
      </c>
      <c r="Q2864" t="s">
        <v>307</v>
      </c>
      <c r="R2864" t="s">
        <v>307</v>
      </c>
      <c r="S2864" t="s">
        <v>307</v>
      </c>
      <c r="T2864" t="s">
        <v>307</v>
      </c>
      <c r="U2864" t="s">
        <v>307</v>
      </c>
      <c r="V2864" t="s">
        <v>307</v>
      </c>
      <c r="W2864" t="s">
        <v>307</v>
      </c>
    </row>
    <row r="2865" spans="1:45" x14ac:dyDescent="0.25">
      <c r="A2865">
        <v>403</v>
      </c>
      <c r="B2865" t="s">
        <v>202</v>
      </c>
      <c r="C2865" t="s">
        <v>43</v>
      </c>
      <c r="D2865" t="s">
        <v>56</v>
      </c>
      <c r="E2865" t="s">
        <v>307</v>
      </c>
      <c r="F2865" t="s">
        <v>307</v>
      </c>
      <c r="G2865" t="s">
        <v>307</v>
      </c>
      <c r="H2865" t="s">
        <v>307</v>
      </c>
      <c r="I2865" t="s">
        <v>307</v>
      </c>
      <c r="J2865" t="s">
        <v>307</v>
      </c>
      <c r="K2865" t="s">
        <v>307</v>
      </c>
      <c r="L2865" t="s">
        <v>307</v>
      </c>
      <c r="M2865" t="s">
        <v>307</v>
      </c>
      <c r="N2865" t="s">
        <v>307</v>
      </c>
      <c r="O2865" t="s">
        <v>307</v>
      </c>
      <c r="P2865" t="s">
        <v>307</v>
      </c>
      <c r="Q2865" t="s">
        <v>307</v>
      </c>
      <c r="R2865" t="s">
        <v>307</v>
      </c>
      <c r="S2865" t="s">
        <v>307</v>
      </c>
      <c r="T2865" t="s">
        <v>307</v>
      </c>
      <c r="U2865" t="s">
        <v>307</v>
      </c>
      <c r="V2865" t="s">
        <v>307</v>
      </c>
      <c r="W2865" t="s">
        <v>307</v>
      </c>
    </row>
    <row r="2866" spans="1:45" x14ac:dyDescent="0.25">
      <c r="A2866">
        <v>403</v>
      </c>
      <c r="B2866" t="s">
        <v>202</v>
      </c>
      <c r="C2866" t="s">
        <v>43</v>
      </c>
      <c r="D2866" t="s">
        <v>57</v>
      </c>
      <c r="E2866" t="s">
        <v>307</v>
      </c>
      <c r="F2866" t="s">
        <v>307</v>
      </c>
      <c r="G2866" t="s">
        <v>307</v>
      </c>
      <c r="H2866" t="s">
        <v>307</v>
      </c>
      <c r="I2866" t="s">
        <v>307</v>
      </c>
      <c r="J2866" t="s">
        <v>307</v>
      </c>
      <c r="K2866" t="s">
        <v>307</v>
      </c>
      <c r="L2866" t="s">
        <v>307</v>
      </c>
      <c r="M2866" t="s">
        <v>307</v>
      </c>
      <c r="N2866" t="s">
        <v>307</v>
      </c>
      <c r="O2866" t="s">
        <v>307</v>
      </c>
      <c r="P2866" t="s">
        <v>307</v>
      </c>
      <c r="Q2866" t="s">
        <v>307</v>
      </c>
      <c r="R2866" t="s">
        <v>307</v>
      </c>
      <c r="S2866" t="s">
        <v>307</v>
      </c>
      <c r="T2866" t="s">
        <v>307</v>
      </c>
      <c r="U2866" t="s">
        <v>307</v>
      </c>
      <c r="V2866" t="s">
        <v>307</v>
      </c>
      <c r="W2866" t="s">
        <v>307</v>
      </c>
    </row>
    <row r="2867" spans="1:45" x14ac:dyDescent="0.25">
      <c r="A2867">
        <v>403</v>
      </c>
      <c r="B2867" t="s">
        <v>202</v>
      </c>
      <c r="C2867" t="s">
        <v>43</v>
      </c>
      <c r="D2867" t="s">
        <v>58</v>
      </c>
      <c r="E2867" t="s">
        <v>307</v>
      </c>
      <c r="F2867" t="s">
        <v>307</v>
      </c>
      <c r="G2867" t="s">
        <v>307</v>
      </c>
      <c r="H2867" t="s">
        <v>307</v>
      </c>
      <c r="I2867" t="s">
        <v>307</v>
      </c>
      <c r="J2867" t="s">
        <v>307</v>
      </c>
      <c r="K2867" t="s">
        <v>307</v>
      </c>
      <c r="L2867" t="s">
        <v>307</v>
      </c>
      <c r="M2867" t="s">
        <v>307</v>
      </c>
      <c r="N2867" t="s">
        <v>307</v>
      </c>
      <c r="O2867" t="s">
        <v>307</v>
      </c>
      <c r="P2867" t="s">
        <v>307</v>
      </c>
      <c r="Q2867" t="s">
        <v>307</v>
      </c>
      <c r="R2867" t="s">
        <v>307</v>
      </c>
      <c r="S2867" t="s">
        <v>307</v>
      </c>
      <c r="T2867" t="s">
        <v>307</v>
      </c>
      <c r="U2867" t="s">
        <v>307</v>
      </c>
      <c r="V2867" t="s">
        <v>307</v>
      </c>
      <c r="W2867" t="s">
        <v>307</v>
      </c>
    </row>
    <row r="2868" spans="1:45" x14ac:dyDescent="0.25">
      <c r="A2868">
        <v>403</v>
      </c>
      <c r="B2868" t="s">
        <v>202</v>
      </c>
      <c r="C2868" t="s">
        <v>43</v>
      </c>
      <c r="D2868" t="s">
        <v>59</v>
      </c>
      <c r="E2868" t="s">
        <v>307</v>
      </c>
      <c r="F2868" t="s">
        <v>307</v>
      </c>
      <c r="G2868" t="s">
        <v>307</v>
      </c>
      <c r="H2868" t="s">
        <v>307</v>
      </c>
      <c r="I2868" t="s">
        <v>307</v>
      </c>
      <c r="J2868" t="s">
        <v>307</v>
      </c>
      <c r="K2868" t="s">
        <v>307</v>
      </c>
      <c r="L2868" t="s">
        <v>307</v>
      </c>
      <c r="M2868" t="s">
        <v>307</v>
      </c>
      <c r="N2868" t="s">
        <v>307</v>
      </c>
      <c r="O2868" t="s">
        <v>307</v>
      </c>
      <c r="P2868" t="s">
        <v>307</v>
      </c>
      <c r="Q2868" t="s">
        <v>307</v>
      </c>
      <c r="R2868" t="s">
        <v>307</v>
      </c>
      <c r="S2868" t="s">
        <v>307</v>
      </c>
      <c r="T2868" t="s">
        <v>307</v>
      </c>
      <c r="U2868" t="s">
        <v>307</v>
      </c>
      <c r="V2868" t="s">
        <v>307</v>
      </c>
      <c r="W2868" t="s">
        <v>307</v>
      </c>
    </row>
    <row r="2869" spans="1:45" x14ac:dyDescent="0.25">
      <c r="A2869">
        <v>403</v>
      </c>
      <c r="B2869" t="s">
        <v>202</v>
      </c>
      <c r="C2869" t="s">
        <v>43</v>
      </c>
      <c r="D2869" t="s">
        <v>60</v>
      </c>
      <c r="E2869" t="s">
        <v>307</v>
      </c>
      <c r="F2869" t="s">
        <v>307</v>
      </c>
      <c r="G2869" t="s">
        <v>307</v>
      </c>
      <c r="H2869" t="s">
        <v>307</v>
      </c>
      <c r="I2869" t="s">
        <v>307</v>
      </c>
      <c r="J2869" t="s">
        <v>307</v>
      </c>
      <c r="K2869" t="s">
        <v>307</v>
      </c>
      <c r="L2869" t="s">
        <v>307</v>
      </c>
      <c r="M2869" t="s">
        <v>307</v>
      </c>
      <c r="N2869" t="s">
        <v>307</v>
      </c>
      <c r="O2869" t="s">
        <v>307</v>
      </c>
      <c r="P2869" t="s">
        <v>307</v>
      </c>
      <c r="Q2869" t="s">
        <v>307</v>
      </c>
      <c r="R2869" t="s">
        <v>307</v>
      </c>
      <c r="S2869" t="s">
        <v>307</v>
      </c>
      <c r="T2869" t="s">
        <v>307</v>
      </c>
      <c r="U2869" t="s">
        <v>307</v>
      </c>
      <c r="V2869" t="s">
        <v>307</v>
      </c>
      <c r="W2869" t="s">
        <v>307</v>
      </c>
    </row>
    <row r="2870" spans="1:45" x14ac:dyDescent="0.25">
      <c r="A2870">
        <v>403</v>
      </c>
      <c r="B2870" t="s">
        <v>202</v>
      </c>
      <c r="C2870" t="s">
        <v>43</v>
      </c>
      <c r="D2870" t="s">
        <v>61</v>
      </c>
      <c r="E2870" t="s">
        <v>307</v>
      </c>
      <c r="F2870" t="s">
        <v>307</v>
      </c>
      <c r="G2870" t="s">
        <v>307</v>
      </c>
      <c r="H2870" t="s">
        <v>307</v>
      </c>
      <c r="I2870" t="s">
        <v>307</v>
      </c>
      <c r="J2870" t="s">
        <v>307</v>
      </c>
      <c r="K2870" t="s">
        <v>307</v>
      </c>
      <c r="L2870" t="s">
        <v>307</v>
      </c>
      <c r="M2870" t="s">
        <v>307</v>
      </c>
      <c r="N2870" t="s">
        <v>307</v>
      </c>
      <c r="O2870" t="s">
        <v>307</v>
      </c>
      <c r="P2870" t="s">
        <v>307</v>
      </c>
      <c r="Q2870" t="s">
        <v>307</v>
      </c>
      <c r="R2870" t="s">
        <v>307</v>
      </c>
      <c r="S2870" t="s">
        <v>307</v>
      </c>
      <c r="T2870" t="s">
        <v>307</v>
      </c>
      <c r="U2870" t="s">
        <v>307</v>
      </c>
      <c r="V2870" t="s">
        <v>307</v>
      </c>
      <c r="W2870" t="s">
        <v>307</v>
      </c>
    </row>
    <row r="2871" spans="1:45" x14ac:dyDescent="0.25">
      <c r="A2871">
        <v>403</v>
      </c>
      <c r="B2871" t="s">
        <v>202</v>
      </c>
      <c r="C2871" t="s">
        <v>43</v>
      </c>
      <c r="D2871" t="s">
        <v>62</v>
      </c>
      <c r="E2871" t="s">
        <v>307</v>
      </c>
      <c r="F2871" t="s">
        <v>307</v>
      </c>
      <c r="G2871" t="s">
        <v>307</v>
      </c>
      <c r="H2871" t="s">
        <v>307</v>
      </c>
      <c r="I2871" t="s">
        <v>307</v>
      </c>
      <c r="J2871" t="s">
        <v>307</v>
      </c>
      <c r="K2871" t="s">
        <v>307</v>
      </c>
      <c r="L2871" t="s">
        <v>307</v>
      </c>
      <c r="M2871" t="s">
        <v>307</v>
      </c>
      <c r="N2871" t="s">
        <v>307</v>
      </c>
      <c r="O2871" t="s">
        <v>307</v>
      </c>
      <c r="P2871" t="s">
        <v>307</v>
      </c>
      <c r="Q2871" t="s">
        <v>307</v>
      </c>
      <c r="R2871" t="s">
        <v>307</v>
      </c>
      <c r="S2871" t="s">
        <v>307</v>
      </c>
      <c r="T2871" t="s">
        <v>307</v>
      </c>
      <c r="U2871" t="s">
        <v>307</v>
      </c>
      <c r="V2871" t="s">
        <v>307</v>
      </c>
      <c r="W2871" t="s">
        <v>307</v>
      </c>
    </row>
    <row r="2872" spans="1:45" x14ac:dyDescent="0.25">
      <c r="A2872">
        <v>403</v>
      </c>
      <c r="B2872" t="s">
        <v>202</v>
      </c>
      <c r="C2872" t="s">
        <v>36</v>
      </c>
      <c r="D2872" t="s">
        <v>47</v>
      </c>
      <c r="E2872" t="s">
        <v>307</v>
      </c>
      <c r="F2872" t="s">
        <v>307</v>
      </c>
      <c r="G2872" t="s">
        <v>307</v>
      </c>
      <c r="H2872" t="s">
        <v>307</v>
      </c>
      <c r="I2872" t="s">
        <v>307</v>
      </c>
      <c r="J2872" t="s">
        <v>307</v>
      </c>
      <c r="K2872" t="s">
        <v>307</v>
      </c>
      <c r="L2872" t="s">
        <v>307</v>
      </c>
      <c r="M2872" t="s">
        <v>307</v>
      </c>
      <c r="N2872" t="s">
        <v>307</v>
      </c>
      <c r="O2872" t="s">
        <v>307</v>
      </c>
      <c r="P2872" t="s">
        <v>307</v>
      </c>
      <c r="Q2872" t="s">
        <v>307</v>
      </c>
      <c r="R2872" t="s">
        <v>307</v>
      </c>
      <c r="S2872" t="s">
        <v>307</v>
      </c>
      <c r="T2872" t="s">
        <v>307</v>
      </c>
      <c r="U2872" t="s">
        <v>307</v>
      </c>
      <c r="V2872" t="s">
        <v>307</v>
      </c>
      <c r="W2872" t="s">
        <v>307</v>
      </c>
      <c r="X2872" t="s">
        <v>307</v>
      </c>
      <c r="Y2872" t="s">
        <v>307</v>
      </c>
      <c r="Z2872" t="s">
        <v>307</v>
      </c>
      <c r="AA2872" t="s">
        <v>307</v>
      </c>
      <c r="AB2872" t="s">
        <v>307</v>
      </c>
      <c r="AC2872" t="s">
        <v>307</v>
      </c>
      <c r="AD2872" t="s">
        <v>307</v>
      </c>
      <c r="AE2872" t="s">
        <v>307</v>
      </c>
      <c r="AF2872" t="s">
        <v>307</v>
      </c>
      <c r="AG2872" t="s">
        <v>307</v>
      </c>
      <c r="AH2872" t="s">
        <v>307</v>
      </c>
      <c r="AI2872" t="s">
        <v>307</v>
      </c>
      <c r="AJ2872" t="s">
        <v>307</v>
      </c>
      <c r="AK2872" t="s">
        <v>307</v>
      </c>
      <c r="AL2872" t="s">
        <v>307</v>
      </c>
      <c r="AM2872" t="s">
        <v>307</v>
      </c>
      <c r="AN2872" t="s">
        <v>307</v>
      </c>
      <c r="AO2872" t="s">
        <v>307</v>
      </c>
      <c r="AP2872" t="s">
        <v>307</v>
      </c>
      <c r="AQ2872" t="s">
        <v>307</v>
      </c>
      <c r="AR2872" t="s">
        <v>307</v>
      </c>
      <c r="AS2872" t="s">
        <v>307</v>
      </c>
    </row>
    <row r="2873" spans="1:45" x14ac:dyDescent="0.25">
      <c r="A2873">
        <v>403</v>
      </c>
      <c r="B2873" t="s">
        <v>202</v>
      </c>
      <c r="C2873" t="s">
        <v>36</v>
      </c>
      <c r="D2873" t="s">
        <v>48</v>
      </c>
      <c r="E2873" t="s">
        <v>307</v>
      </c>
      <c r="F2873" t="s">
        <v>307</v>
      </c>
      <c r="G2873" t="s">
        <v>307</v>
      </c>
      <c r="H2873" t="s">
        <v>307</v>
      </c>
      <c r="I2873" t="s">
        <v>307</v>
      </c>
      <c r="J2873" t="s">
        <v>307</v>
      </c>
      <c r="K2873" t="s">
        <v>307</v>
      </c>
      <c r="L2873" t="s">
        <v>307</v>
      </c>
      <c r="M2873" t="s">
        <v>307</v>
      </c>
      <c r="N2873" t="s">
        <v>307</v>
      </c>
      <c r="O2873" t="s">
        <v>307</v>
      </c>
      <c r="P2873" t="s">
        <v>307</v>
      </c>
      <c r="Q2873" t="s">
        <v>307</v>
      </c>
      <c r="R2873" t="s">
        <v>307</v>
      </c>
      <c r="S2873" t="s">
        <v>307</v>
      </c>
      <c r="T2873" t="s">
        <v>307</v>
      </c>
      <c r="U2873" t="s">
        <v>307</v>
      </c>
      <c r="V2873" t="s">
        <v>307</v>
      </c>
      <c r="W2873" t="s">
        <v>307</v>
      </c>
      <c r="X2873" t="s">
        <v>307</v>
      </c>
      <c r="Y2873" t="s">
        <v>307</v>
      </c>
      <c r="Z2873" t="s">
        <v>307</v>
      </c>
      <c r="AA2873" t="s">
        <v>307</v>
      </c>
      <c r="AB2873" t="s">
        <v>307</v>
      </c>
      <c r="AC2873" t="s">
        <v>307</v>
      </c>
      <c r="AD2873" t="s">
        <v>307</v>
      </c>
      <c r="AE2873" t="s">
        <v>307</v>
      </c>
      <c r="AF2873" t="s">
        <v>307</v>
      </c>
      <c r="AG2873" t="s">
        <v>307</v>
      </c>
      <c r="AH2873" t="s">
        <v>307</v>
      </c>
      <c r="AI2873" t="s">
        <v>307</v>
      </c>
      <c r="AJ2873" t="s">
        <v>307</v>
      </c>
      <c r="AK2873" t="s">
        <v>307</v>
      </c>
      <c r="AL2873" t="s">
        <v>307</v>
      </c>
      <c r="AM2873" t="s">
        <v>307</v>
      </c>
      <c r="AN2873" t="s">
        <v>307</v>
      </c>
      <c r="AO2873" t="s">
        <v>307</v>
      </c>
      <c r="AP2873" t="s">
        <v>307</v>
      </c>
      <c r="AQ2873" t="s">
        <v>307</v>
      </c>
      <c r="AR2873" t="s">
        <v>307</v>
      </c>
      <c r="AS2873" t="s">
        <v>307</v>
      </c>
    </row>
    <row r="2874" spans="1:45" x14ac:dyDescent="0.25">
      <c r="A2874">
        <v>403</v>
      </c>
      <c r="B2874" t="s">
        <v>202</v>
      </c>
      <c r="C2874" t="s">
        <v>36</v>
      </c>
      <c r="D2874" t="s">
        <v>49</v>
      </c>
      <c r="E2874" t="s">
        <v>307</v>
      </c>
      <c r="F2874" t="s">
        <v>307</v>
      </c>
      <c r="G2874" t="s">
        <v>307</v>
      </c>
      <c r="H2874" t="s">
        <v>307</v>
      </c>
      <c r="I2874" t="s">
        <v>307</v>
      </c>
      <c r="J2874" t="s">
        <v>307</v>
      </c>
      <c r="K2874" t="s">
        <v>307</v>
      </c>
      <c r="L2874" t="s">
        <v>307</v>
      </c>
      <c r="M2874" t="s">
        <v>307</v>
      </c>
      <c r="N2874" t="s">
        <v>307</v>
      </c>
      <c r="O2874" t="s">
        <v>307</v>
      </c>
      <c r="P2874" t="s">
        <v>307</v>
      </c>
      <c r="Q2874" t="s">
        <v>307</v>
      </c>
      <c r="R2874" t="s">
        <v>307</v>
      </c>
      <c r="S2874" t="s">
        <v>307</v>
      </c>
      <c r="T2874" t="s">
        <v>307</v>
      </c>
      <c r="U2874" t="s">
        <v>307</v>
      </c>
      <c r="V2874" t="s">
        <v>307</v>
      </c>
      <c r="W2874" t="s">
        <v>307</v>
      </c>
      <c r="X2874" t="s">
        <v>307</v>
      </c>
      <c r="Y2874" t="s">
        <v>307</v>
      </c>
      <c r="Z2874" t="s">
        <v>307</v>
      </c>
      <c r="AA2874" t="s">
        <v>307</v>
      </c>
      <c r="AB2874" t="s">
        <v>307</v>
      </c>
      <c r="AC2874" t="s">
        <v>307</v>
      </c>
      <c r="AD2874" t="s">
        <v>307</v>
      </c>
      <c r="AE2874" t="s">
        <v>307</v>
      </c>
      <c r="AF2874" t="s">
        <v>307</v>
      </c>
      <c r="AG2874" t="s">
        <v>307</v>
      </c>
      <c r="AH2874" t="s">
        <v>307</v>
      </c>
      <c r="AI2874" t="s">
        <v>307</v>
      </c>
      <c r="AJ2874" t="s">
        <v>307</v>
      </c>
      <c r="AK2874" t="s">
        <v>307</v>
      </c>
      <c r="AL2874" t="s">
        <v>307</v>
      </c>
      <c r="AM2874" t="s">
        <v>307</v>
      </c>
      <c r="AN2874" t="s">
        <v>307</v>
      </c>
      <c r="AO2874" t="s">
        <v>307</v>
      </c>
      <c r="AP2874" t="s">
        <v>307</v>
      </c>
      <c r="AQ2874" t="s">
        <v>307</v>
      </c>
      <c r="AR2874" t="s">
        <v>307</v>
      </c>
      <c r="AS2874" t="s">
        <v>307</v>
      </c>
    </row>
    <row r="2875" spans="1:45" x14ac:dyDescent="0.25">
      <c r="A2875">
        <v>403</v>
      </c>
      <c r="B2875" t="s">
        <v>202</v>
      </c>
      <c r="C2875" t="s">
        <v>37</v>
      </c>
      <c r="D2875" t="s">
        <v>47</v>
      </c>
      <c r="E2875" t="s">
        <v>307</v>
      </c>
      <c r="F2875" t="s">
        <v>307</v>
      </c>
      <c r="G2875" t="s">
        <v>307</v>
      </c>
      <c r="H2875" t="s">
        <v>307</v>
      </c>
      <c r="I2875" t="s">
        <v>307</v>
      </c>
      <c r="J2875" t="s">
        <v>307</v>
      </c>
      <c r="K2875" t="s">
        <v>307</v>
      </c>
      <c r="L2875" t="s">
        <v>307</v>
      </c>
      <c r="M2875" t="s">
        <v>307</v>
      </c>
      <c r="N2875" t="s">
        <v>307</v>
      </c>
      <c r="O2875" t="s">
        <v>307</v>
      </c>
      <c r="P2875" t="s">
        <v>307</v>
      </c>
      <c r="Q2875" t="s">
        <v>307</v>
      </c>
      <c r="R2875" t="s">
        <v>307</v>
      </c>
      <c r="S2875" t="s">
        <v>307</v>
      </c>
      <c r="T2875" t="s">
        <v>307</v>
      </c>
      <c r="U2875" t="s">
        <v>307</v>
      </c>
      <c r="V2875" t="s">
        <v>307</v>
      </c>
      <c r="W2875" t="s">
        <v>307</v>
      </c>
      <c r="X2875" t="s">
        <v>307</v>
      </c>
      <c r="Y2875" t="s">
        <v>307</v>
      </c>
      <c r="Z2875" t="s">
        <v>307</v>
      </c>
      <c r="AA2875" t="s">
        <v>307</v>
      </c>
      <c r="AB2875" t="s">
        <v>307</v>
      </c>
      <c r="AC2875" t="s">
        <v>307</v>
      </c>
      <c r="AD2875" t="s">
        <v>307</v>
      </c>
      <c r="AE2875" t="s">
        <v>307</v>
      </c>
      <c r="AF2875" t="s">
        <v>307</v>
      </c>
      <c r="AG2875" t="s">
        <v>307</v>
      </c>
      <c r="AH2875" t="s">
        <v>307</v>
      </c>
      <c r="AI2875" t="s">
        <v>307</v>
      </c>
      <c r="AJ2875" t="s">
        <v>307</v>
      </c>
      <c r="AK2875" t="s">
        <v>307</v>
      </c>
      <c r="AL2875" t="s">
        <v>307</v>
      </c>
      <c r="AM2875" t="s">
        <v>307</v>
      </c>
      <c r="AN2875" t="s">
        <v>307</v>
      </c>
      <c r="AO2875" t="s">
        <v>307</v>
      </c>
      <c r="AP2875" t="s">
        <v>307</v>
      </c>
      <c r="AQ2875" t="s">
        <v>307</v>
      </c>
      <c r="AR2875" t="s">
        <v>307</v>
      </c>
      <c r="AS2875" t="s">
        <v>307</v>
      </c>
    </row>
    <row r="2876" spans="1:45" x14ac:dyDescent="0.25">
      <c r="A2876">
        <v>403</v>
      </c>
      <c r="B2876" t="s">
        <v>202</v>
      </c>
      <c r="C2876" t="s">
        <v>37</v>
      </c>
      <c r="D2876" t="s">
        <v>48</v>
      </c>
      <c r="E2876" t="s">
        <v>307</v>
      </c>
      <c r="F2876" t="s">
        <v>307</v>
      </c>
      <c r="G2876" t="s">
        <v>307</v>
      </c>
      <c r="H2876" t="s">
        <v>307</v>
      </c>
      <c r="I2876" t="s">
        <v>307</v>
      </c>
      <c r="J2876" t="s">
        <v>307</v>
      </c>
      <c r="K2876" t="s">
        <v>307</v>
      </c>
      <c r="L2876" t="s">
        <v>307</v>
      </c>
      <c r="M2876" t="s">
        <v>307</v>
      </c>
      <c r="N2876" t="s">
        <v>307</v>
      </c>
      <c r="O2876" t="s">
        <v>307</v>
      </c>
      <c r="P2876" t="s">
        <v>307</v>
      </c>
      <c r="Q2876" t="s">
        <v>307</v>
      </c>
      <c r="R2876" t="s">
        <v>307</v>
      </c>
      <c r="S2876" t="s">
        <v>307</v>
      </c>
      <c r="T2876" t="s">
        <v>307</v>
      </c>
      <c r="U2876" t="s">
        <v>307</v>
      </c>
      <c r="V2876" t="s">
        <v>307</v>
      </c>
      <c r="W2876" t="s">
        <v>307</v>
      </c>
      <c r="X2876" t="s">
        <v>307</v>
      </c>
      <c r="Y2876" t="s">
        <v>307</v>
      </c>
      <c r="Z2876" t="s">
        <v>307</v>
      </c>
      <c r="AA2876" t="s">
        <v>307</v>
      </c>
      <c r="AB2876" t="s">
        <v>307</v>
      </c>
      <c r="AC2876" t="s">
        <v>307</v>
      </c>
      <c r="AD2876" t="s">
        <v>307</v>
      </c>
      <c r="AE2876" t="s">
        <v>307</v>
      </c>
      <c r="AF2876" t="s">
        <v>307</v>
      </c>
      <c r="AG2876" t="s">
        <v>307</v>
      </c>
      <c r="AH2876" t="s">
        <v>307</v>
      </c>
      <c r="AI2876" t="s">
        <v>307</v>
      </c>
      <c r="AJ2876" t="s">
        <v>307</v>
      </c>
      <c r="AK2876" t="s">
        <v>307</v>
      </c>
      <c r="AL2876" t="s">
        <v>307</v>
      </c>
      <c r="AM2876" t="s">
        <v>307</v>
      </c>
      <c r="AN2876" t="s">
        <v>307</v>
      </c>
      <c r="AO2876" t="s">
        <v>307</v>
      </c>
      <c r="AP2876" t="s">
        <v>307</v>
      </c>
      <c r="AQ2876" t="s">
        <v>307</v>
      </c>
      <c r="AR2876" t="s">
        <v>307</v>
      </c>
      <c r="AS2876" t="s">
        <v>307</v>
      </c>
    </row>
    <row r="2877" spans="1:45" x14ac:dyDescent="0.25">
      <c r="A2877">
        <v>403</v>
      </c>
      <c r="B2877" t="s">
        <v>202</v>
      </c>
      <c r="C2877" t="s">
        <v>37</v>
      </c>
      <c r="D2877" t="s">
        <v>49</v>
      </c>
      <c r="E2877" t="s">
        <v>307</v>
      </c>
      <c r="F2877" t="s">
        <v>307</v>
      </c>
      <c r="G2877" t="s">
        <v>307</v>
      </c>
      <c r="H2877" t="s">
        <v>307</v>
      </c>
      <c r="I2877" t="s">
        <v>307</v>
      </c>
      <c r="J2877" t="s">
        <v>307</v>
      </c>
      <c r="K2877" t="s">
        <v>307</v>
      </c>
      <c r="L2877" t="s">
        <v>307</v>
      </c>
      <c r="M2877" t="s">
        <v>307</v>
      </c>
      <c r="N2877" t="s">
        <v>307</v>
      </c>
      <c r="O2877" t="s">
        <v>307</v>
      </c>
      <c r="P2877" t="s">
        <v>307</v>
      </c>
      <c r="Q2877" t="s">
        <v>307</v>
      </c>
      <c r="R2877" t="s">
        <v>307</v>
      </c>
      <c r="S2877" t="s">
        <v>307</v>
      </c>
      <c r="T2877" t="s">
        <v>307</v>
      </c>
      <c r="U2877" t="s">
        <v>307</v>
      </c>
      <c r="V2877" t="s">
        <v>307</v>
      </c>
      <c r="W2877" t="s">
        <v>307</v>
      </c>
      <c r="X2877" t="s">
        <v>307</v>
      </c>
      <c r="Y2877" t="s">
        <v>307</v>
      </c>
      <c r="Z2877" t="s">
        <v>307</v>
      </c>
      <c r="AA2877" t="s">
        <v>307</v>
      </c>
      <c r="AB2877" t="s">
        <v>307</v>
      </c>
      <c r="AC2877" t="s">
        <v>307</v>
      </c>
      <c r="AD2877" t="s">
        <v>307</v>
      </c>
      <c r="AE2877" t="s">
        <v>307</v>
      </c>
      <c r="AF2877" t="s">
        <v>307</v>
      </c>
      <c r="AG2877" t="s">
        <v>307</v>
      </c>
      <c r="AH2877" t="s">
        <v>307</v>
      </c>
      <c r="AI2877" t="s">
        <v>307</v>
      </c>
      <c r="AJ2877" t="s">
        <v>307</v>
      </c>
      <c r="AK2877" t="s">
        <v>307</v>
      </c>
      <c r="AL2877" t="s">
        <v>307</v>
      </c>
      <c r="AM2877" t="s">
        <v>307</v>
      </c>
      <c r="AN2877" t="s">
        <v>307</v>
      </c>
      <c r="AO2877" t="s">
        <v>307</v>
      </c>
      <c r="AP2877" t="s">
        <v>307</v>
      </c>
      <c r="AQ2877" t="s">
        <v>307</v>
      </c>
      <c r="AR2877" t="s">
        <v>307</v>
      </c>
      <c r="AS2877" t="s">
        <v>307</v>
      </c>
    </row>
    <row r="2878" spans="1:45" x14ac:dyDescent="0.25">
      <c r="A2878">
        <v>403</v>
      </c>
      <c r="B2878" t="s">
        <v>202</v>
      </c>
      <c r="C2878" t="s">
        <v>476</v>
      </c>
      <c r="D2878" t="s">
        <v>48</v>
      </c>
      <c r="E2878" t="s">
        <v>307</v>
      </c>
      <c r="F2878" t="s">
        <v>307</v>
      </c>
      <c r="G2878" t="s">
        <v>307</v>
      </c>
    </row>
    <row r="2879" spans="1:45" x14ac:dyDescent="0.25">
      <c r="A2879">
        <v>403</v>
      </c>
      <c r="B2879" t="s">
        <v>202</v>
      </c>
      <c r="C2879" t="s">
        <v>477</v>
      </c>
      <c r="D2879" t="s">
        <v>48</v>
      </c>
      <c r="E2879" t="s">
        <v>307</v>
      </c>
      <c r="F2879" t="s">
        <v>307</v>
      </c>
      <c r="G2879" t="s">
        <v>307</v>
      </c>
    </row>
    <row r="2880" spans="1:45" x14ac:dyDescent="0.25">
      <c r="A2880">
        <v>403</v>
      </c>
      <c r="B2880" t="s">
        <v>202</v>
      </c>
      <c r="C2880" t="s">
        <v>45</v>
      </c>
      <c r="D2880" t="s">
        <v>63</v>
      </c>
      <c r="E2880" t="s">
        <v>307</v>
      </c>
      <c r="F2880" t="s">
        <v>307</v>
      </c>
      <c r="G2880" t="s">
        <v>307</v>
      </c>
      <c r="H2880" t="s">
        <v>307</v>
      </c>
      <c r="I2880" t="s">
        <v>307</v>
      </c>
      <c r="J2880" t="s">
        <v>307</v>
      </c>
      <c r="K2880" t="s">
        <v>307</v>
      </c>
      <c r="L2880" t="s">
        <v>307</v>
      </c>
      <c r="M2880" t="s">
        <v>307</v>
      </c>
      <c r="N2880" t="s">
        <v>307</v>
      </c>
      <c r="O2880" t="s">
        <v>307</v>
      </c>
      <c r="P2880" t="s">
        <v>307</v>
      </c>
      <c r="Q2880" t="s">
        <v>307</v>
      </c>
      <c r="R2880" t="s">
        <v>307</v>
      </c>
      <c r="S2880" t="s">
        <v>307</v>
      </c>
      <c r="T2880" t="s">
        <v>307</v>
      </c>
      <c r="U2880" t="s">
        <v>307</v>
      </c>
      <c r="V2880" t="s">
        <v>307</v>
      </c>
      <c r="W2880" t="s">
        <v>307</v>
      </c>
    </row>
    <row r="2881" spans="1:42" x14ac:dyDescent="0.25">
      <c r="A2881">
        <v>403</v>
      </c>
      <c r="B2881" t="s">
        <v>202</v>
      </c>
      <c r="C2881" t="s">
        <v>45</v>
      </c>
      <c r="D2881" t="s">
        <v>64</v>
      </c>
      <c r="E2881" t="s">
        <v>307</v>
      </c>
      <c r="F2881" t="s">
        <v>307</v>
      </c>
      <c r="G2881" t="s">
        <v>307</v>
      </c>
      <c r="H2881" t="s">
        <v>307</v>
      </c>
      <c r="I2881" t="s">
        <v>307</v>
      </c>
      <c r="J2881" t="s">
        <v>307</v>
      </c>
      <c r="K2881" t="s">
        <v>307</v>
      </c>
      <c r="L2881" t="s">
        <v>307</v>
      </c>
      <c r="M2881" t="s">
        <v>307</v>
      </c>
      <c r="N2881" t="s">
        <v>307</v>
      </c>
      <c r="O2881" t="s">
        <v>307</v>
      </c>
      <c r="P2881" t="s">
        <v>307</v>
      </c>
      <c r="Q2881" t="s">
        <v>307</v>
      </c>
      <c r="R2881" t="s">
        <v>307</v>
      </c>
      <c r="S2881" t="s">
        <v>307</v>
      </c>
      <c r="T2881" t="s">
        <v>307</v>
      </c>
      <c r="U2881" t="s">
        <v>307</v>
      </c>
      <c r="V2881" t="s">
        <v>307</v>
      </c>
      <c r="W2881" t="s">
        <v>307</v>
      </c>
    </row>
    <row r="2882" spans="1:42" x14ac:dyDescent="0.25">
      <c r="A2882">
        <v>403</v>
      </c>
      <c r="B2882" t="s">
        <v>202</v>
      </c>
      <c r="C2882" t="s">
        <v>40</v>
      </c>
      <c r="D2882" t="s">
        <v>52</v>
      </c>
      <c r="E2882" t="s">
        <v>307</v>
      </c>
      <c r="F2882" t="s">
        <v>307</v>
      </c>
      <c r="G2882" t="s">
        <v>307</v>
      </c>
      <c r="H2882" t="s">
        <v>307</v>
      </c>
      <c r="I2882" t="s">
        <v>307</v>
      </c>
      <c r="J2882" t="s">
        <v>307</v>
      </c>
      <c r="K2882" t="s">
        <v>307</v>
      </c>
      <c r="L2882" t="s">
        <v>307</v>
      </c>
      <c r="M2882" t="s">
        <v>307</v>
      </c>
      <c r="N2882" t="s">
        <v>307</v>
      </c>
      <c r="O2882" t="s">
        <v>307</v>
      </c>
      <c r="P2882" t="s">
        <v>307</v>
      </c>
      <c r="Q2882" t="s">
        <v>307</v>
      </c>
      <c r="R2882" t="s">
        <v>307</v>
      </c>
      <c r="S2882" t="s">
        <v>307</v>
      </c>
      <c r="T2882" t="s">
        <v>307</v>
      </c>
      <c r="U2882" t="s">
        <v>307</v>
      </c>
      <c r="V2882" t="s">
        <v>307</v>
      </c>
      <c r="W2882" t="s">
        <v>307</v>
      </c>
      <c r="X2882" t="s">
        <v>307</v>
      </c>
      <c r="Y2882" t="s">
        <v>307</v>
      </c>
      <c r="Z2882" t="s">
        <v>307</v>
      </c>
    </row>
    <row r="2883" spans="1:42" x14ac:dyDescent="0.25">
      <c r="A2883">
        <v>403</v>
      </c>
      <c r="B2883" t="s">
        <v>202</v>
      </c>
      <c r="C2883" t="s">
        <v>40</v>
      </c>
      <c r="D2883" t="s">
        <v>53</v>
      </c>
      <c r="E2883" t="s">
        <v>307</v>
      </c>
      <c r="F2883" t="s">
        <v>307</v>
      </c>
      <c r="G2883" t="s">
        <v>307</v>
      </c>
      <c r="H2883" t="s">
        <v>307</v>
      </c>
      <c r="I2883" t="s">
        <v>307</v>
      </c>
      <c r="J2883" t="s">
        <v>307</v>
      </c>
      <c r="K2883" t="s">
        <v>307</v>
      </c>
      <c r="L2883" t="s">
        <v>307</v>
      </c>
      <c r="M2883" t="s">
        <v>307</v>
      </c>
      <c r="N2883" t="s">
        <v>307</v>
      </c>
      <c r="O2883" t="s">
        <v>307</v>
      </c>
      <c r="P2883" t="s">
        <v>307</v>
      </c>
      <c r="Q2883" t="s">
        <v>307</v>
      </c>
      <c r="R2883" t="s">
        <v>307</v>
      </c>
      <c r="S2883" t="s">
        <v>307</v>
      </c>
      <c r="T2883" t="s">
        <v>307</v>
      </c>
      <c r="U2883" t="s">
        <v>307</v>
      </c>
      <c r="V2883" t="s">
        <v>307</v>
      </c>
      <c r="W2883" t="s">
        <v>307</v>
      </c>
      <c r="X2883" t="s">
        <v>307</v>
      </c>
      <c r="Y2883" t="s">
        <v>307</v>
      </c>
      <c r="Z2883" t="s">
        <v>307</v>
      </c>
    </row>
    <row r="2884" spans="1:42" x14ac:dyDescent="0.25">
      <c r="A2884">
        <v>403</v>
      </c>
      <c r="B2884" t="s">
        <v>202</v>
      </c>
      <c r="C2884" t="s">
        <v>39</v>
      </c>
      <c r="D2884" t="s">
        <v>50</v>
      </c>
      <c r="E2884" t="s">
        <v>307</v>
      </c>
      <c r="F2884" t="s">
        <v>307</v>
      </c>
      <c r="G2884" t="s">
        <v>307</v>
      </c>
      <c r="H2884" t="s">
        <v>307</v>
      </c>
      <c r="I2884" t="s">
        <v>307</v>
      </c>
      <c r="J2884" t="s">
        <v>307</v>
      </c>
      <c r="K2884" t="s">
        <v>307</v>
      </c>
      <c r="L2884" t="s">
        <v>307</v>
      </c>
      <c r="M2884" t="s">
        <v>307</v>
      </c>
      <c r="N2884" t="s">
        <v>307</v>
      </c>
      <c r="O2884" t="s">
        <v>307</v>
      </c>
      <c r="P2884" t="s">
        <v>307</v>
      </c>
      <c r="Q2884" t="s">
        <v>307</v>
      </c>
      <c r="R2884" t="s">
        <v>307</v>
      </c>
      <c r="S2884" t="s">
        <v>307</v>
      </c>
      <c r="T2884" t="s">
        <v>307</v>
      </c>
      <c r="U2884" t="s">
        <v>307</v>
      </c>
      <c r="V2884" t="s">
        <v>307</v>
      </c>
      <c r="W2884" t="s">
        <v>307</v>
      </c>
      <c r="X2884" t="s">
        <v>307</v>
      </c>
      <c r="Y2884" t="s">
        <v>307</v>
      </c>
      <c r="Z2884" t="s">
        <v>307</v>
      </c>
      <c r="AA2884" t="s">
        <v>307</v>
      </c>
      <c r="AB2884" t="s">
        <v>307</v>
      </c>
      <c r="AC2884" t="s">
        <v>307</v>
      </c>
      <c r="AD2884" t="s">
        <v>307</v>
      </c>
      <c r="AE2884" t="s">
        <v>307</v>
      </c>
      <c r="AF2884" t="s">
        <v>307</v>
      </c>
      <c r="AG2884" t="s">
        <v>307</v>
      </c>
      <c r="AH2884" t="s">
        <v>307</v>
      </c>
      <c r="AI2884" t="s">
        <v>307</v>
      </c>
      <c r="AJ2884" t="s">
        <v>307</v>
      </c>
      <c r="AK2884" t="s">
        <v>307</v>
      </c>
      <c r="AL2884" t="s">
        <v>307</v>
      </c>
      <c r="AM2884" t="s">
        <v>307</v>
      </c>
      <c r="AN2884" t="s">
        <v>307</v>
      </c>
      <c r="AO2884" t="s">
        <v>307</v>
      </c>
      <c r="AP2884" t="s">
        <v>307</v>
      </c>
    </row>
    <row r="2885" spans="1:42" x14ac:dyDescent="0.25">
      <c r="A2885">
        <v>403</v>
      </c>
      <c r="B2885" t="s">
        <v>202</v>
      </c>
      <c r="C2885" t="s">
        <v>39</v>
      </c>
      <c r="D2885" t="s">
        <v>48</v>
      </c>
      <c r="E2885" t="s">
        <v>307</v>
      </c>
      <c r="F2885" t="s">
        <v>307</v>
      </c>
      <c r="G2885" t="s">
        <v>307</v>
      </c>
      <c r="H2885" t="s">
        <v>307</v>
      </c>
      <c r="I2885" t="s">
        <v>307</v>
      </c>
      <c r="J2885" t="s">
        <v>307</v>
      </c>
      <c r="K2885" t="s">
        <v>307</v>
      </c>
      <c r="L2885" t="s">
        <v>307</v>
      </c>
      <c r="M2885" t="s">
        <v>307</v>
      </c>
      <c r="N2885" t="s">
        <v>307</v>
      </c>
      <c r="O2885" t="s">
        <v>307</v>
      </c>
      <c r="P2885" t="s">
        <v>307</v>
      </c>
      <c r="Q2885" t="s">
        <v>307</v>
      </c>
      <c r="R2885" t="s">
        <v>307</v>
      </c>
      <c r="S2885" t="s">
        <v>307</v>
      </c>
      <c r="T2885" t="s">
        <v>307</v>
      </c>
      <c r="U2885" t="s">
        <v>307</v>
      </c>
      <c r="V2885" t="s">
        <v>307</v>
      </c>
      <c r="W2885" t="s">
        <v>307</v>
      </c>
      <c r="X2885" t="s">
        <v>307</v>
      </c>
      <c r="Y2885" t="s">
        <v>307</v>
      </c>
      <c r="Z2885" t="s">
        <v>307</v>
      </c>
      <c r="AA2885" t="s">
        <v>307</v>
      </c>
      <c r="AB2885" t="s">
        <v>307</v>
      </c>
      <c r="AC2885" t="s">
        <v>307</v>
      </c>
      <c r="AD2885" t="s">
        <v>307</v>
      </c>
      <c r="AE2885" t="s">
        <v>307</v>
      </c>
      <c r="AF2885" t="s">
        <v>307</v>
      </c>
      <c r="AG2885" t="s">
        <v>307</v>
      </c>
      <c r="AH2885" t="s">
        <v>307</v>
      </c>
      <c r="AI2885" t="s">
        <v>307</v>
      </c>
      <c r="AJ2885" t="s">
        <v>307</v>
      </c>
      <c r="AK2885" t="s">
        <v>307</v>
      </c>
      <c r="AL2885" t="s">
        <v>307</v>
      </c>
      <c r="AM2885" t="s">
        <v>307</v>
      </c>
      <c r="AN2885" t="s">
        <v>307</v>
      </c>
      <c r="AO2885" t="s">
        <v>307</v>
      </c>
      <c r="AP2885" t="s">
        <v>307</v>
      </c>
    </row>
    <row r="2886" spans="1:42" x14ac:dyDescent="0.25">
      <c r="A2886">
        <v>403</v>
      </c>
      <c r="B2886" t="s">
        <v>202</v>
      </c>
      <c r="C2886" t="s">
        <v>39</v>
      </c>
      <c r="D2886" t="s">
        <v>51</v>
      </c>
      <c r="E2886" t="s">
        <v>307</v>
      </c>
      <c r="F2886" t="s">
        <v>307</v>
      </c>
      <c r="G2886" t="s">
        <v>307</v>
      </c>
      <c r="H2886" t="s">
        <v>307</v>
      </c>
      <c r="I2886" t="s">
        <v>307</v>
      </c>
      <c r="J2886" t="s">
        <v>307</v>
      </c>
      <c r="K2886" t="s">
        <v>307</v>
      </c>
      <c r="L2886" t="s">
        <v>307</v>
      </c>
      <c r="M2886" t="s">
        <v>307</v>
      </c>
      <c r="N2886" t="s">
        <v>307</v>
      </c>
      <c r="O2886" t="s">
        <v>307</v>
      </c>
      <c r="P2886" t="s">
        <v>307</v>
      </c>
      <c r="Q2886" t="s">
        <v>307</v>
      </c>
      <c r="R2886" t="s">
        <v>307</v>
      </c>
      <c r="S2886" t="s">
        <v>307</v>
      </c>
      <c r="T2886" t="s">
        <v>307</v>
      </c>
      <c r="U2886" t="s">
        <v>307</v>
      </c>
      <c r="V2886" t="s">
        <v>307</v>
      </c>
      <c r="W2886" t="s">
        <v>307</v>
      </c>
      <c r="X2886" t="s">
        <v>307</v>
      </c>
      <c r="Y2886" t="s">
        <v>307</v>
      </c>
      <c r="Z2886" t="s">
        <v>307</v>
      </c>
      <c r="AA2886" t="s">
        <v>307</v>
      </c>
      <c r="AB2886" t="s">
        <v>307</v>
      </c>
      <c r="AC2886" t="s">
        <v>307</v>
      </c>
      <c r="AD2886" t="s">
        <v>307</v>
      </c>
      <c r="AE2886" t="s">
        <v>307</v>
      </c>
      <c r="AF2886" t="s">
        <v>307</v>
      </c>
      <c r="AG2886" t="s">
        <v>307</v>
      </c>
      <c r="AH2886" t="s">
        <v>307</v>
      </c>
      <c r="AI2886" t="s">
        <v>307</v>
      </c>
      <c r="AJ2886" t="s">
        <v>307</v>
      </c>
      <c r="AK2886" t="s">
        <v>307</v>
      </c>
      <c r="AL2886" t="s">
        <v>307</v>
      </c>
      <c r="AM2886" t="s">
        <v>307</v>
      </c>
      <c r="AN2886" t="s">
        <v>307</v>
      </c>
      <c r="AO2886" t="s">
        <v>307</v>
      </c>
      <c r="AP2886" t="s">
        <v>307</v>
      </c>
    </row>
    <row r="2887" spans="1:42" x14ac:dyDescent="0.25">
      <c r="A2887">
        <v>403</v>
      </c>
      <c r="B2887" t="s">
        <v>202</v>
      </c>
      <c r="C2887" t="s">
        <v>46</v>
      </c>
      <c r="D2887" t="s">
        <v>65</v>
      </c>
      <c r="E2887" t="s">
        <v>307</v>
      </c>
      <c r="F2887" t="s">
        <v>307</v>
      </c>
      <c r="G2887" t="s">
        <v>307</v>
      </c>
      <c r="H2887" t="s">
        <v>307</v>
      </c>
      <c r="I2887" t="s">
        <v>307</v>
      </c>
      <c r="J2887" t="s">
        <v>307</v>
      </c>
      <c r="K2887" t="s">
        <v>307</v>
      </c>
      <c r="L2887" t="s">
        <v>307</v>
      </c>
      <c r="M2887" t="s">
        <v>307</v>
      </c>
      <c r="N2887" t="s">
        <v>307</v>
      </c>
      <c r="O2887" t="s">
        <v>307</v>
      </c>
      <c r="P2887" t="s">
        <v>307</v>
      </c>
      <c r="Q2887" t="s">
        <v>307</v>
      </c>
      <c r="R2887" t="s">
        <v>307</v>
      </c>
      <c r="S2887" t="s">
        <v>307</v>
      </c>
      <c r="T2887" t="s">
        <v>307</v>
      </c>
      <c r="U2887" t="s">
        <v>307</v>
      </c>
      <c r="V2887" t="s">
        <v>307</v>
      </c>
      <c r="W2887" t="s">
        <v>307</v>
      </c>
      <c r="X2887" t="s">
        <v>307</v>
      </c>
      <c r="Y2887" t="s">
        <v>307</v>
      </c>
      <c r="Z2887" t="s">
        <v>307</v>
      </c>
    </row>
    <row r="2888" spans="1:42" x14ac:dyDescent="0.25">
      <c r="A2888">
        <v>403</v>
      </c>
      <c r="B2888" t="s">
        <v>202</v>
      </c>
      <c r="C2888" t="s">
        <v>46</v>
      </c>
      <c r="D2888" t="s">
        <v>66</v>
      </c>
      <c r="E2888" t="s">
        <v>307</v>
      </c>
      <c r="F2888" t="s">
        <v>307</v>
      </c>
      <c r="G2888" t="s">
        <v>307</v>
      </c>
      <c r="H2888" t="s">
        <v>307</v>
      </c>
      <c r="I2888" t="s">
        <v>307</v>
      </c>
      <c r="J2888" t="s">
        <v>307</v>
      </c>
      <c r="K2888" t="s">
        <v>307</v>
      </c>
      <c r="L2888" t="s">
        <v>307</v>
      </c>
      <c r="M2888" t="s">
        <v>307</v>
      </c>
      <c r="N2888" t="s">
        <v>307</v>
      </c>
      <c r="O2888" t="s">
        <v>307</v>
      </c>
      <c r="P2888" t="s">
        <v>307</v>
      </c>
      <c r="Q2888" t="s">
        <v>307</v>
      </c>
      <c r="R2888" t="s">
        <v>307</v>
      </c>
      <c r="S2888" t="s">
        <v>307</v>
      </c>
      <c r="T2888" t="s">
        <v>307</v>
      </c>
      <c r="U2888" t="s">
        <v>307</v>
      </c>
      <c r="V2888" t="s">
        <v>307</v>
      </c>
      <c r="W2888" t="s">
        <v>307</v>
      </c>
      <c r="X2888" t="s">
        <v>307</v>
      </c>
      <c r="Y2888" t="s">
        <v>307</v>
      </c>
      <c r="Z2888" t="s">
        <v>307</v>
      </c>
    </row>
    <row r="2889" spans="1:42" x14ac:dyDescent="0.25">
      <c r="A2889">
        <v>403</v>
      </c>
      <c r="B2889" t="s">
        <v>202</v>
      </c>
      <c r="C2889" t="s">
        <v>46</v>
      </c>
      <c r="D2889" t="s">
        <v>67</v>
      </c>
      <c r="E2889" t="s">
        <v>307</v>
      </c>
      <c r="F2889" t="s">
        <v>307</v>
      </c>
      <c r="G2889" t="s">
        <v>307</v>
      </c>
      <c r="H2889" t="s">
        <v>307</v>
      </c>
      <c r="I2889" t="s">
        <v>307</v>
      </c>
      <c r="J2889" t="s">
        <v>307</v>
      </c>
      <c r="K2889" t="s">
        <v>307</v>
      </c>
      <c r="L2889" t="s">
        <v>307</v>
      </c>
      <c r="M2889" t="s">
        <v>307</v>
      </c>
      <c r="N2889" t="s">
        <v>307</v>
      </c>
      <c r="O2889" t="s">
        <v>307</v>
      </c>
      <c r="P2889" t="s">
        <v>307</v>
      </c>
      <c r="Q2889" t="s">
        <v>307</v>
      </c>
      <c r="R2889" t="s">
        <v>307</v>
      </c>
      <c r="S2889" t="s">
        <v>307</v>
      </c>
      <c r="T2889" t="s">
        <v>307</v>
      </c>
      <c r="U2889" t="s">
        <v>307</v>
      </c>
      <c r="V2889" t="s">
        <v>307</v>
      </c>
      <c r="W2889" t="s">
        <v>307</v>
      </c>
      <c r="X2889" t="s">
        <v>307</v>
      </c>
      <c r="Y2889" t="s">
        <v>307</v>
      </c>
      <c r="Z2889" t="s">
        <v>307</v>
      </c>
    </row>
    <row r="2890" spans="1:42" x14ac:dyDescent="0.25">
      <c r="A2890">
        <v>403</v>
      </c>
      <c r="B2890" t="s">
        <v>202</v>
      </c>
      <c r="C2890" t="s">
        <v>46</v>
      </c>
      <c r="D2890" t="s">
        <v>68</v>
      </c>
      <c r="E2890" t="s">
        <v>307</v>
      </c>
      <c r="F2890" t="s">
        <v>307</v>
      </c>
      <c r="G2890" t="s">
        <v>307</v>
      </c>
      <c r="H2890" t="s">
        <v>307</v>
      </c>
      <c r="I2890" t="s">
        <v>307</v>
      </c>
      <c r="J2890" t="s">
        <v>307</v>
      </c>
      <c r="K2890" t="s">
        <v>307</v>
      </c>
      <c r="L2890" t="s">
        <v>307</v>
      </c>
      <c r="M2890" t="s">
        <v>307</v>
      </c>
      <c r="N2890" t="s">
        <v>307</v>
      </c>
      <c r="O2890" t="s">
        <v>307</v>
      </c>
      <c r="P2890" t="s">
        <v>307</v>
      </c>
      <c r="Q2890" t="s">
        <v>307</v>
      </c>
      <c r="R2890" t="s">
        <v>307</v>
      </c>
      <c r="S2890" t="s">
        <v>307</v>
      </c>
      <c r="T2890" t="s">
        <v>307</v>
      </c>
      <c r="U2890" t="s">
        <v>307</v>
      </c>
      <c r="V2890" t="s">
        <v>307</v>
      </c>
      <c r="W2890" t="s">
        <v>307</v>
      </c>
      <c r="X2890" t="s">
        <v>307</v>
      </c>
      <c r="Y2890" t="s">
        <v>307</v>
      </c>
      <c r="Z2890" t="s">
        <v>307</v>
      </c>
    </row>
    <row r="2891" spans="1:42" x14ac:dyDescent="0.25">
      <c r="A2891">
        <v>403</v>
      </c>
      <c r="B2891" t="s">
        <v>202</v>
      </c>
      <c r="C2891" t="s">
        <v>46</v>
      </c>
      <c r="D2891" t="s">
        <v>69</v>
      </c>
      <c r="E2891" t="s">
        <v>307</v>
      </c>
      <c r="F2891" t="s">
        <v>307</v>
      </c>
      <c r="G2891" t="s">
        <v>307</v>
      </c>
      <c r="H2891" t="s">
        <v>307</v>
      </c>
      <c r="I2891" t="s">
        <v>307</v>
      </c>
      <c r="J2891" t="s">
        <v>307</v>
      </c>
      <c r="K2891" t="s">
        <v>307</v>
      </c>
      <c r="L2891" t="s">
        <v>307</v>
      </c>
      <c r="M2891" t="s">
        <v>307</v>
      </c>
      <c r="N2891" t="s">
        <v>307</v>
      </c>
      <c r="O2891" t="s">
        <v>307</v>
      </c>
      <c r="P2891" t="s">
        <v>307</v>
      </c>
      <c r="Q2891" t="s">
        <v>307</v>
      </c>
      <c r="R2891" t="s">
        <v>307</v>
      </c>
      <c r="S2891" t="s">
        <v>307</v>
      </c>
      <c r="T2891" t="s">
        <v>307</v>
      </c>
      <c r="U2891" t="s">
        <v>307</v>
      </c>
      <c r="V2891" t="s">
        <v>307</v>
      </c>
      <c r="W2891" t="s">
        <v>307</v>
      </c>
      <c r="X2891" t="s">
        <v>307</v>
      </c>
      <c r="Y2891" t="s">
        <v>307</v>
      </c>
      <c r="Z2891" t="s">
        <v>307</v>
      </c>
    </row>
    <row r="2892" spans="1:42" x14ac:dyDescent="0.25">
      <c r="A2892">
        <v>403</v>
      </c>
      <c r="B2892" t="s">
        <v>202</v>
      </c>
      <c r="C2892" t="s">
        <v>46</v>
      </c>
      <c r="D2892" t="s">
        <v>70</v>
      </c>
      <c r="E2892" t="s">
        <v>307</v>
      </c>
      <c r="F2892" t="s">
        <v>307</v>
      </c>
      <c r="G2892" t="s">
        <v>307</v>
      </c>
      <c r="H2892" t="s">
        <v>307</v>
      </c>
      <c r="I2892" t="s">
        <v>307</v>
      </c>
      <c r="J2892" t="s">
        <v>307</v>
      </c>
      <c r="K2892" t="s">
        <v>307</v>
      </c>
      <c r="L2892" t="s">
        <v>307</v>
      </c>
      <c r="M2892" t="s">
        <v>307</v>
      </c>
      <c r="N2892" t="s">
        <v>307</v>
      </c>
      <c r="O2892" t="s">
        <v>307</v>
      </c>
      <c r="P2892" t="s">
        <v>307</v>
      </c>
      <c r="Q2892" t="s">
        <v>307</v>
      </c>
      <c r="R2892" t="s">
        <v>307</v>
      </c>
      <c r="S2892" t="s">
        <v>307</v>
      </c>
      <c r="T2892" t="s">
        <v>307</v>
      </c>
      <c r="U2892" t="s">
        <v>307</v>
      </c>
      <c r="V2892" t="s">
        <v>307</v>
      </c>
      <c r="W2892" t="s">
        <v>307</v>
      </c>
      <c r="X2892" t="s">
        <v>307</v>
      </c>
      <c r="Y2892" t="s">
        <v>307</v>
      </c>
      <c r="Z2892" t="s">
        <v>307</v>
      </c>
    </row>
    <row r="2893" spans="1:42" x14ac:dyDescent="0.25">
      <c r="A2893">
        <v>403</v>
      </c>
      <c r="B2893" t="s">
        <v>202</v>
      </c>
      <c r="C2893" t="s">
        <v>46</v>
      </c>
      <c r="D2893" t="s">
        <v>71</v>
      </c>
      <c r="E2893" t="s">
        <v>307</v>
      </c>
      <c r="F2893" t="s">
        <v>307</v>
      </c>
      <c r="G2893" t="s">
        <v>307</v>
      </c>
      <c r="H2893" t="s">
        <v>307</v>
      </c>
      <c r="I2893" t="s">
        <v>307</v>
      </c>
      <c r="J2893" t="s">
        <v>307</v>
      </c>
      <c r="K2893" t="s">
        <v>307</v>
      </c>
      <c r="L2893" t="s">
        <v>307</v>
      </c>
      <c r="M2893" t="s">
        <v>307</v>
      </c>
      <c r="N2893" t="s">
        <v>307</v>
      </c>
      <c r="O2893" t="s">
        <v>307</v>
      </c>
      <c r="P2893" t="s">
        <v>307</v>
      </c>
      <c r="Q2893" t="s">
        <v>307</v>
      </c>
      <c r="R2893" t="s">
        <v>307</v>
      </c>
      <c r="S2893" t="s">
        <v>307</v>
      </c>
      <c r="T2893" t="s">
        <v>307</v>
      </c>
      <c r="U2893" t="s">
        <v>307</v>
      </c>
      <c r="V2893" t="s">
        <v>307</v>
      </c>
      <c r="W2893" t="s">
        <v>307</v>
      </c>
      <c r="X2893" t="s">
        <v>307</v>
      </c>
      <c r="Y2893" t="s">
        <v>307</v>
      </c>
      <c r="Z2893" t="s">
        <v>307</v>
      </c>
    </row>
    <row r="2894" spans="1:42" x14ac:dyDescent="0.25">
      <c r="A2894">
        <v>403</v>
      </c>
      <c r="B2894" t="s">
        <v>202</v>
      </c>
      <c r="C2894" t="s">
        <v>46</v>
      </c>
      <c r="D2894" t="s">
        <v>72</v>
      </c>
      <c r="E2894" t="s">
        <v>307</v>
      </c>
      <c r="F2894" t="s">
        <v>307</v>
      </c>
      <c r="G2894" t="s">
        <v>307</v>
      </c>
      <c r="H2894" t="s">
        <v>307</v>
      </c>
      <c r="I2894" t="s">
        <v>307</v>
      </c>
      <c r="J2894" t="s">
        <v>307</v>
      </c>
      <c r="K2894" t="s">
        <v>307</v>
      </c>
      <c r="L2894" t="s">
        <v>307</v>
      </c>
      <c r="M2894" t="s">
        <v>307</v>
      </c>
      <c r="N2894" t="s">
        <v>307</v>
      </c>
      <c r="O2894" t="s">
        <v>307</v>
      </c>
      <c r="P2894" t="s">
        <v>307</v>
      </c>
      <c r="Q2894" t="s">
        <v>307</v>
      </c>
      <c r="R2894" t="s">
        <v>307</v>
      </c>
      <c r="S2894" t="s">
        <v>307</v>
      </c>
      <c r="T2894" t="s">
        <v>307</v>
      </c>
      <c r="U2894" t="s">
        <v>307</v>
      </c>
      <c r="V2894" t="s">
        <v>307</v>
      </c>
      <c r="W2894" t="s">
        <v>307</v>
      </c>
      <c r="X2894" t="s">
        <v>307</v>
      </c>
      <c r="Y2894" t="s">
        <v>307</v>
      </c>
      <c r="Z2894" t="s">
        <v>307</v>
      </c>
    </row>
    <row r="2895" spans="1:42" x14ac:dyDescent="0.25">
      <c r="A2895">
        <v>403</v>
      </c>
      <c r="B2895" t="s">
        <v>202</v>
      </c>
      <c r="C2895" t="s">
        <v>46</v>
      </c>
      <c r="D2895" t="s">
        <v>47</v>
      </c>
      <c r="E2895" t="s">
        <v>307</v>
      </c>
      <c r="F2895" t="s">
        <v>307</v>
      </c>
      <c r="G2895" t="s">
        <v>307</v>
      </c>
      <c r="H2895" t="s">
        <v>307</v>
      </c>
      <c r="I2895" t="s">
        <v>307</v>
      </c>
      <c r="J2895" t="s">
        <v>307</v>
      </c>
      <c r="K2895" t="s">
        <v>307</v>
      </c>
      <c r="L2895" t="s">
        <v>307</v>
      </c>
      <c r="M2895" t="s">
        <v>307</v>
      </c>
      <c r="N2895" t="s">
        <v>307</v>
      </c>
      <c r="O2895" t="s">
        <v>307</v>
      </c>
      <c r="P2895" t="s">
        <v>307</v>
      </c>
      <c r="Q2895" t="s">
        <v>307</v>
      </c>
      <c r="R2895" t="s">
        <v>307</v>
      </c>
      <c r="S2895" t="s">
        <v>307</v>
      </c>
      <c r="T2895" t="s">
        <v>307</v>
      </c>
      <c r="U2895" t="s">
        <v>307</v>
      </c>
      <c r="V2895" t="s">
        <v>307</v>
      </c>
      <c r="W2895" t="s">
        <v>307</v>
      </c>
      <c r="X2895" t="s">
        <v>307</v>
      </c>
      <c r="Y2895" t="s">
        <v>307</v>
      </c>
      <c r="Z2895" t="s">
        <v>307</v>
      </c>
    </row>
    <row r="2896" spans="1:42" x14ac:dyDescent="0.25">
      <c r="A2896">
        <v>403</v>
      </c>
      <c r="B2896" t="s">
        <v>202</v>
      </c>
      <c r="C2896" t="s">
        <v>46</v>
      </c>
      <c r="D2896" t="s">
        <v>48</v>
      </c>
      <c r="E2896" t="s">
        <v>307</v>
      </c>
      <c r="F2896" t="s">
        <v>307</v>
      </c>
      <c r="G2896" t="s">
        <v>307</v>
      </c>
      <c r="H2896" t="s">
        <v>307</v>
      </c>
      <c r="I2896" t="s">
        <v>307</v>
      </c>
      <c r="J2896" t="s">
        <v>307</v>
      </c>
      <c r="K2896" t="s">
        <v>307</v>
      </c>
      <c r="L2896" t="s">
        <v>307</v>
      </c>
      <c r="M2896" t="s">
        <v>307</v>
      </c>
      <c r="N2896" t="s">
        <v>307</v>
      </c>
      <c r="O2896" t="s">
        <v>307</v>
      </c>
      <c r="P2896" t="s">
        <v>307</v>
      </c>
      <c r="Q2896" t="s">
        <v>307</v>
      </c>
      <c r="R2896" t="s">
        <v>307</v>
      </c>
      <c r="S2896" t="s">
        <v>307</v>
      </c>
      <c r="T2896" t="s">
        <v>307</v>
      </c>
      <c r="U2896" t="s">
        <v>307</v>
      </c>
      <c r="V2896" t="s">
        <v>307</v>
      </c>
      <c r="W2896" t="s">
        <v>307</v>
      </c>
      <c r="X2896" t="s">
        <v>307</v>
      </c>
      <c r="Y2896" t="s">
        <v>307</v>
      </c>
      <c r="Z2896" t="s">
        <v>307</v>
      </c>
    </row>
    <row r="2897" spans="1:26" x14ac:dyDescent="0.25">
      <c r="A2897">
        <v>403</v>
      </c>
      <c r="B2897" t="s">
        <v>202</v>
      </c>
      <c r="C2897" t="s">
        <v>46</v>
      </c>
      <c r="D2897" t="s">
        <v>49</v>
      </c>
      <c r="E2897" t="s">
        <v>307</v>
      </c>
      <c r="F2897" t="s">
        <v>307</v>
      </c>
      <c r="G2897" t="s">
        <v>307</v>
      </c>
      <c r="H2897" t="s">
        <v>307</v>
      </c>
      <c r="I2897" t="s">
        <v>307</v>
      </c>
      <c r="J2897" t="s">
        <v>307</v>
      </c>
      <c r="K2897" t="s">
        <v>307</v>
      </c>
      <c r="L2897" t="s">
        <v>307</v>
      </c>
      <c r="M2897" t="s">
        <v>307</v>
      </c>
      <c r="N2897" t="s">
        <v>307</v>
      </c>
      <c r="O2897" t="s">
        <v>307</v>
      </c>
      <c r="P2897" t="s">
        <v>307</v>
      </c>
      <c r="Q2897" t="s">
        <v>307</v>
      </c>
      <c r="R2897" t="s">
        <v>307</v>
      </c>
      <c r="S2897" t="s">
        <v>307</v>
      </c>
      <c r="T2897" t="s">
        <v>307</v>
      </c>
      <c r="U2897" t="s">
        <v>307</v>
      </c>
      <c r="V2897" t="s">
        <v>307</v>
      </c>
      <c r="W2897" t="s">
        <v>307</v>
      </c>
      <c r="X2897" t="s">
        <v>307</v>
      </c>
      <c r="Y2897" t="s">
        <v>307</v>
      </c>
      <c r="Z2897" t="s">
        <v>307</v>
      </c>
    </row>
    <row r="2898" spans="1:26" x14ac:dyDescent="0.25">
      <c r="A2898">
        <v>403</v>
      </c>
      <c r="B2898" t="s">
        <v>202</v>
      </c>
      <c r="C2898" t="s">
        <v>41</v>
      </c>
      <c r="D2898" t="s">
        <v>48</v>
      </c>
      <c r="E2898" t="s">
        <v>307</v>
      </c>
      <c r="F2898" t="s">
        <v>307</v>
      </c>
      <c r="G2898" t="s">
        <v>307</v>
      </c>
      <c r="H2898" t="s">
        <v>307</v>
      </c>
      <c r="I2898" t="s">
        <v>307</v>
      </c>
      <c r="J2898" t="s">
        <v>307</v>
      </c>
      <c r="K2898" t="s">
        <v>307</v>
      </c>
      <c r="L2898" t="s">
        <v>307</v>
      </c>
      <c r="M2898" t="s">
        <v>307</v>
      </c>
      <c r="N2898" t="s">
        <v>307</v>
      </c>
      <c r="O2898" t="s">
        <v>307</v>
      </c>
      <c r="P2898" t="s">
        <v>307</v>
      </c>
      <c r="Q2898" t="s">
        <v>307</v>
      </c>
      <c r="R2898" t="s">
        <v>307</v>
      </c>
      <c r="S2898" t="s">
        <v>307</v>
      </c>
      <c r="T2898" t="s">
        <v>307</v>
      </c>
      <c r="U2898" t="s">
        <v>307</v>
      </c>
      <c r="V2898" t="s">
        <v>307</v>
      </c>
      <c r="W2898" t="s">
        <v>307</v>
      </c>
      <c r="X2898" t="s">
        <v>307</v>
      </c>
      <c r="Y2898" t="s">
        <v>307</v>
      </c>
      <c r="Z2898" t="s">
        <v>307</v>
      </c>
    </row>
    <row r="2899" spans="1:26" x14ac:dyDescent="0.25">
      <c r="A2899">
        <v>403</v>
      </c>
      <c r="B2899" t="s">
        <v>202</v>
      </c>
      <c r="C2899" t="s">
        <v>459</v>
      </c>
      <c r="D2899" t="s">
        <v>48</v>
      </c>
      <c r="E2899" t="s">
        <v>307</v>
      </c>
      <c r="F2899" t="s">
        <v>307</v>
      </c>
      <c r="G2899" t="s">
        <v>307</v>
      </c>
      <c r="H2899" t="s">
        <v>307</v>
      </c>
      <c r="I2899" t="s">
        <v>307</v>
      </c>
      <c r="J2899" t="s">
        <v>307</v>
      </c>
      <c r="K2899" t="s">
        <v>307</v>
      </c>
      <c r="L2899" t="s">
        <v>307</v>
      </c>
      <c r="M2899" t="s">
        <v>307</v>
      </c>
      <c r="N2899" t="s">
        <v>307</v>
      </c>
      <c r="O2899" t="s">
        <v>307</v>
      </c>
      <c r="P2899" t="s">
        <v>307</v>
      </c>
      <c r="Q2899" t="s">
        <v>307</v>
      </c>
    </row>
    <row r="2900" spans="1:26" x14ac:dyDescent="0.25">
      <c r="A2900">
        <v>403</v>
      </c>
      <c r="B2900" t="s">
        <v>202</v>
      </c>
      <c r="C2900" t="s">
        <v>304</v>
      </c>
      <c r="D2900" t="s">
        <v>48</v>
      </c>
      <c r="E2900" t="s">
        <v>307</v>
      </c>
      <c r="F2900" t="s">
        <v>307</v>
      </c>
      <c r="G2900" t="s">
        <v>307</v>
      </c>
      <c r="H2900" t="s">
        <v>307</v>
      </c>
      <c r="I2900" t="s">
        <v>307</v>
      </c>
      <c r="J2900" t="s">
        <v>307</v>
      </c>
      <c r="K2900" t="s">
        <v>307</v>
      </c>
      <c r="L2900" t="s">
        <v>307</v>
      </c>
      <c r="M2900" t="s">
        <v>307</v>
      </c>
      <c r="N2900" t="s">
        <v>307</v>
      </c>
      <c r="O2900" t="s">
        <v>307</v>
      </c>
      <c r="P2900" t="s">
        <v>307</v>
      </c>
      <c r="Q2900" t="s">
        <v>307</v>
      </c>
    </row>
    <row r="2901" spans="1:26" x14ac:dyDescent="0.25">
      <c r="A2901">
        <v>403</v>
      </c>
      <c r="B2901" t="s">
        <v>202</v>
      </c>
      <c r="C2901" t="s">
        <v>433</v>
      </c>
      <c r="D2901" t="s">
        <v>48</v>
      </c>
      <c r="E2901" t="s">
        <v>307</v>
      </c>
      <c r="F2901" t="s">
        <v>307</v>
      </c>
      <c r="G2901" t="s">
        <v>307</v>
      </c>
      <c r="H2901" t="s">
        <v>307</v>
      </c>
      <c r="I2901" t="s">
        <v>307</v>
      </c>
      <c r="J2901" t="s">
        <v>307</v>
      </c>
      <c r="K2901" t="s">
        <v>307</v>
      </c>
      <c r="L2901" t="s">
        <v>307</v>
      </c>
      <c r="M2901" t="s">
        <v>307</v>
      </c>
      <c r="N2901" t="s">
        <v>307</v>
      </c>
      <c r="O2901" t="s">
        <v>307</v>
      </c>
      <c r="P2901" t="s">
        <v>307</v>
      </c>
      <c r="Q2901" t="s">
        <v>307</v>
      </c>
    </row>
    <row r="2902" spans="1:26" x14ac:dyDescent="0.25">
      <c r="A2902">
        <v>403</v>
      </c>
      <c r="B2902" t="s">
        <v>202</v>
      </c>
      <c r="C2902" t="s">
        <v>305</v>
      </c>
      <c r="D2902" t="s">
        <v>48</v>
      </c>
      <c r="E2902" t="s">
        <v>307</v>
      </c>
      <c r="F2902" t="s">
        <v>307</v>
      </c>
      <c r="G2902" t="s">
        <v>307</v>
      </c>
      <c r="H2902" t="s">
        <v>307</v>
      </c>
      <c r="I2902" t="s">
        <v>307</v>
      </c>
      <c r="J2902" t="s">
        <v>307</v>
      </c>
      <c r="K2902" t="s">
        <v>307</v>
      </c>
      <c r="L2902" t="s">
        <v>307</v>
      </c>
      <c r="M2902" t="s">
        <v>307</v>
      </c>
      <c r="N2902" t="s">
        <v>307</v>
      </c>
      <c r="O2902" t="s">
        <v>307</v>
      </c>
      <c r="P2902" t="s">
        <v>307</v>
      </c>
      <c r="Q2902" t="s">
        <v>307</v>
      </c>
    </row>
    <row r="2903" spans="1:26" x14ac:dyDescent="0.25">
      <c r="A2903">
        <v>403</v>
      </c>
      <c r="B2903" t="s">
        <v>202</v>
      </c>
      <c r="C2903" t="s">
        <v>306</v>
      </c>
      <c r="D2903" t="s">
        <v>48</v>
      </c>
      <c r="E2903" t="s">
        <v>307</v>
      </c>
      <c r="F2903" t="s">
        <v>307</v>
      </c>
      <c r="G2903" t="s">
        <v>307</v>
      </c>
      <c r="H2903" t="s">
        <v>307</v>
      </c>
      <c r="I2903" t="s">
        <v>307</v>
      </c>
      <c r="J2903" t="s">
        <v>307</v>
      </c>
      <c r="K2903" t="s">
        <v>307</v>
      </c>
      <c r="L2903" t="s">
        <v>307</v>
      </c>
      <c r="M2903" t="s">
        <v>307</v>
      </c>
      <c r="N2903" t="s">
        <v>307</v>
      </c>
      <c r="O2903" t="s">
        <v>307</v>
      </c>
      <c r="P2903" t="s">
        <v>307</v>
      </c>
      <c r="Q2903" t="s">
        <v>307</v>
      </c>
    </row>
    <row r="2904" spans="1:26" x14ac:dyDescent="0.25">
      <c r="A2904">
        <v>403</v>
      </c>
      <c r="B2904" t="s">
        <v>202</v>
      </c>
      <c r="C2904" t="s">
        <v>44</v>
      </c>
      <c r="D2904" t="s">
        <v>54</v>
      </c>
      <c r="E2904" t="s">
        <v>307</v>
      </c>
      <c r="F2904" t="s">
        <v>307</v>
      </c>
      <c r="G2904" t="s">
        <v>307</v>
      </c>
      <c r="H2904" t="s">
        <v>307</v>
      </c>
      <c r="I2904" t="s">
        <v>307</v>
      </c>
      <c r="J2904" t="s">
        <v>307</v>
      </c>
      <c r="K2904" t="s">
        <v>307</v>
      </c>
      <c r="L2904" t="s">
        <v>307</v>
      </c>
      <c r="M2904" t="s">
        <v>307</v>
      </c>
      <c r="N2904" t="s">
        <v>307</v>
      </c>
      <c r="O2904" t="s">
        <v>307</v>
      </c>
      <c r="P2904" t="s">
        <v>307</v>
      </c>
      <c r="Q2904" t="s">
        <v>307</v>
      </c>
      <c r="R2904" t="s">
        <v>307</v>
      </c>
      <c r="S2904" t="s">
        <v>307</v>
      </c>
      <c r="T2904" t="s">
        <v>307</v>
      </c>
      <c r="U2904" t="s">
        <v>307</v>
      </c>
      <c r="V2904" t="s">
        <v>307</v>
      </c>
      <c r="W2904" t="s">
        <v>307</v>
      </c>
    </row>
    <row r="2905" spans="1:26" x14ac:dyDescent="0.25">
      <c r="A2905">
        <v>403</v>
      </c>
      <c r="B2905" t="s">
        <v>202</v>
      </c>
      <c r="C2905" t="s">
        <v>44</v>
      </c>
      <c r="D2905" t="s">
        <v>55</v>
      </c>
      <c r="E2905" t="s">
        <v>307</v>
      </c>
      <c r="F2905" t="s">
        <v>307</v>
      </c>
      <c r="G2905" t="s">
        <v>307</v>
      </c>
      <c r="H2905" t="s">
        <v>307</v>
      </c>
      <c r="I2905" t="s">
        <v>307</v>
      </c>
      <c r="J2905" t="s">
        <v>307</v>
      </c>
      <c r="K2905" t="s">
        <v>307</v>
      </c>
      <c r="L2905" t="s">
        <v>307</v>
      </c>
      <c r="M2905" t="s">
        <v>307</v>
      </c>
      <c r="N2905" t="s">
        <v>307</v>
      </c>
      <c r="O2905" t="s">
        <v>307</v>
      </c>
      <c r="P2905" t="s">
        <v>307</v>
      </c>
      <c r="Q2905" t="s">
        <v>307</v>
      </c>
      <c r="R2905" t="s">
        <v>307</v>
      </c>
      <c r="S2905" t="s">
        <v>307</v>
      </c>
      <c r="T2905" t="s">
        <v>307</v>
      </c>
      <c r="U2905" t="s">
        <v>307</v>
      </c>
      <c r="V2905" t="s">
        <v>307</v>
      </c>
      <c r="W2905" t="s">
        <v>307</v>
      </c>
    </row>
    <row r="2906" spans="1:26" x14ac:dyDescent="0.25">
      <c r="A2906">
        <v>403</v>
      </c>
      <c r="B2906" t="s">
        <v>202</v>
      </c>
      <c r="C2906" t="s">
        <v>44</v>
      </c>
      <c r="D2906" t="s">
        <v>56</v>
      </c>
      <c r="E2906" t="s">
        <v>307</v>
      </c>
      <c r="F2906" t="s">
        <v>307</v>
      </c>
      <c r="G2906" t="s">
        <v>307</v>
      </c>
      <c r="H2906" t="s">
        <v>307</v>
      </c>
      <c r="I2906" t="s">
        <v>307</v>
      </c>
      <c r="J2906" t="s">
        <v>307</v>
      </c>
      <c r="K2906" t="s">
        <v>307</v>
      </c>
      <c r="L2906" t="s">
        <v>307</v>
      </c>
      <c r="M2906" t="s">
        <v>307</v>
      </c>
      <c r="N2906" t="s">
        <v>307</v>
      </c>
      <c r="O2906" t="s">
        <v>307</v>
      </c>
      <c r="P2906" t="s">
        <v>307</v>
      </c>
      <c r="Q2906" t="s">
        <v>307</v>
      </c>
      <c r="R2906" t="s">
        <v>307</v>
      </c>
      <c r="S2906" t="s">
        <v>307</v>
      </c>
      <c r="T2906" t="s">
        <v>307</v>
      </c>
      <c r="U2906" t="s">
        <v>307</v>
      </c>
      <c r="V2906" t="s">
        <v>307</v>
      </c>
      <c r="W2906" t="s">
        <v>307</v>
      </c>
    </row>
    <row r="2907" spans="1:26" x14ac:dyDescent="0.25">
      <c r="A2907">
        <v>403</v>
      </c>
      <c r="B2907" t="s">
        <v>202</v>
      </c>
      <c r="C2907" t="s">
        <v>44</v>
      </c>
      <c r="D2907" t="s">
        <v>57</v>
      </c>
      <c r="E2907" t="s">
        <v>307</v>
      </c>
      <c r="F2907" t="s">
        <v>307</v>
      </c>
      <c r="G2907" t="s">
        <v>307</v>
      </c>
      <c r="H2907" t="s">
        <v>307</v>
      </c>
      <c r="I2907" t="s">
        <v>307</v>
      </c>
      <c r="J2907" t="s">
        <v>307</v>
      </c>
      <c r="K2907" t="s">
        <v>307</v>
      </c>
      <c r="L2907" t="s">
        <v>307</v>
      </c>
      <c r="M2907" t="s">
        <v>307</v>
      </c>
      <c r="N2907" t="s">
        <v>307</v>
      </c>
      <c r="O2907" t="s">
        <v>307</v>
      </c>
      <c r="P2907" t="s">
        <v>307</v>
      </c>
      <c r="Q2907" t="s">
        <v>307</v>
      </c>
      <c r="R2907" t="s">
        <v>307</v>
      </c>
      <c r="S2907" t="s">
        <v>307</v>
      </c>
      <c r="T2907" t="s">
        <v>307</v>
      </c>
      <c r="U2907" t="s">
        <v>307</v>
      </c>
      <c r="V2907" t="s">
        <v>307</v>
      </c>
      <c r="W2907" t="s">
        <v>307</v>
      </c>
    </row>
    <row r="2908" spans="1:26" x14ac:dyDescent="0.25">
      <c r="A2908">
        <v>403</v>
      </c>
      <c r="B2908" t="s">
        <v>202</v>
      </c>
      <c r="C2908" t="s">
        <v>44</v>
      </c>
      <c r="D2908" t="s">
        <v>58</v>
      </c>
      <c r="E2908" t="s">
        <v>307</v>
      </c>
      <c r="F2908" t="s">
        <v>307</v>
      </c>
      <c r="G2908" t="s">
        <v>307</v>
      </c>
      <c r="H2908" t="s">
        <v>307</v>
      </c>
      <c r="I2908" t="s">
        <v>307</v>
      </c>
      <c r="J2908" t="s">
        <v>307</v>
      </c>
      <c r="K2908" t="s">
        <v>307</v>
      </c>
      <c r="L2908" t="s">
        <v>307</v>
      </c>
      <c r="M2908" t="s">
        <v>307</v>
      </c>
      <c r="N2908" t="s">
        <v>307</v>
      </c>
      <c r="O2908" t="s">
        <v>307</v>
      </c>
      <c r="P2908" t="s">
        <v>307</v>
      </c>
      <c r="Q2908" t="s">
        <v>307</v>
      </c>
      <c r="R2908" t="s">
        <v>307</v>
      </c>
      <c r="S2908" t="s">
        <v>307</v>
      </c>
      <c r="T2908" t="s">
        <v>307</v>
      </c>
      <c r="U2908" t="s">
        <v>307</v>
      </c>
      <c r="V2908" t="s">
        <v>307</v>
      </c>
      <c r="W2908" t="s">
        <v>307</v>
      </c>
    </row>
    <row r="2909" spans="1:26" x14ac:dyDescent="0.25">
      <c r="A2909">
        <v>403</v>
      </c>
      <c r="B2909" t="s">
        <v>202</v>
      </c>
      <c r="C2909" t="s">
        <v>44</v>
      </c>
      <c r="D2909" t="s">
        <v>59</v>
      </c>
      <c r="E2909" t="s">
        <v>307</v>
      </c>
      <c r="F2909" t="s">
        <v>307</v>
      </c>
      <c r="G2909" t="s">
        <v>307</v>
      </c>
      <c r="H2909" t="s">
        <v>307</v>
      </c>
      <c r="I2909" t="s">
        <v>307</v>
      </c>
      <c r="J2909" t="s">
        <v>307</v>
      </c>
      <c r="K2909" t="s">
        <v>307</v>
      </c>
      <c r="L2909" t="s">
        <v>307</v>
      </c>
      <c r="M2909" t="s">
        <v>307</v>
      </c>
      <c r="N2909" t="s">
        <v>307</v>
      </c>
      <c r="O2909" t="s">
        <v>307</v>
      </c>
      <c r="P2909" t="s">
        <v>307</v>
      </c>
      <c r="Q2909" t="s">
        <v>307</v>
      </c>
      <c r="R2909" t="s">
        <v>307</v>
      </c>
      <c r="S2909" t="s">
        <v>307</v>
      </c>
      <c r="T2909" t="s">
        <v>307</v>
      </c>
      <c r="U2909" t="s">
        <v>307</v>
      </c>
      <c r="V2909" t="s">
        <v>307</v>
      </c>
      <c r="W2909" t="s">
        <v>307</v>
      </c>
    </row>
    <row r="2910" spans="1:26" x14ac:dyDescent="0.25">
      <c r="A2910">
        <v>403</v>
      </c>
      <c r="B2910" t="s">
        <v>202</v>
      </c>
      <c r="C2910" t="s">
        <v>44</v>
      </c>
      <c r="D2910" t="s">
        <v>60</v>
      </c>
      <c r="E2910" t="s">
        <v>307</v>
      </c>
      <c r="F2910" t="s">
        <v>307</v>
      </c>
      <c r="G2910" t="s">
        <v>307</v>
      </c>
      <c r="H2910" t="s">
        <v>307</v>
      </c>
      <c r="I2910" t="s">
        <v>307</v>
      </c>
      <c r="J2910" t="s">
        <v>307</v>
      </c>
      <c r="K2910" t="s">
        <v>307</v>
      </c>
      <c r="L2910" t="s">
        <v>307</v>
      </c>
      <c r="M2910" t="s">
        <v>307</v>
      </c>
      <c r="N2910" t="s">
        <v>307</v>
      </c>
      <c r="O2910" t="s">
        <v>307</v>
      </c>
      <c r="P2910" t="s">
        <v>307</v>
      </c>
      <c r="Q2910" t="s">
        <v>307</v>
      </c>
      <c r="R2910" t="s">
        <v>307</v>
      </c>
      <c r="S2910" t="s">
        <v>307</v>
      </c>
      <c r="T2910" t="s">
        <v>307</v>
      </c>
      <c r="U2910" t="s">
        <v>307</v>
      </c>
      <c r="V2910" t="s">
        <v>307</v>
      </c>
      <c r="W2910" t="s">
        <v>307</v>
      </c>
    </row>
    <row r="2911" spans="1:26" x14ac:dyDescent="0.25">
      <c r="A2911">
        <v>403</v>
      </c>
      <c r="B2911" t="s">
        <v>202</v>
      </c>
      <c r="C2911" t="s">
        <v>44</v>
      </c>
      <c r="D2911" t="s">
        <v>61</v>
      </c>
      <c r="E2911" t="s">
        <v>307</v>
      </c>
      <c r="F2911" t="s">
        <v>307</v>
      </c>
      <c r="G2911" t="s">
        <v>307</v>
      </c>
      <c r="H2911" t="s">
        <v>307</v>
      </c>
      <c r="I2911" t="s">
        <v>307</v>
      </c>
      <c r="J2911" t="s">
        <v>307</v>
      </c>
      <c r="K2911" t="s">
        <v>307</v>
      </c>
      <c r="L2911" t="s">
        <v>307</v>
      </c>
      <c r="M2911" t="s">
        <v>307</v>
      </c>
      <c r="N2911" t="s">
        <v>307</v>
      </c>
      <c r="O2911" t="s">
        <v>307</v>
      </c>
      <c r="P2911" t="s">
        <v>307</v>
      </c>
      <c r="Q2911" t="s">
        <v>307</v>
      </c>
      <c r="R2911" t="s">
        <v>307</v>
      </c>
      <c r="S2911" t="s">
        <v>307</v>
      </c>
      <c r="T2911" t="s">
        <v>307</v>
      </c>
      <c r="U2911" t="s">
        <v>307</v>
      </c>
      <c r="V2911" t="s">
        <v>307</v>
      </c>
      <c r="W2911" t="s">
        <v>307</v>
      </c>
    </row>
    <row r="2912" spans="1:26" x14ac:dyDescent="0.25">
      <c r="A2912">
        <v>403</v>
      </c>
      <c r="B2912" t="s">
        <v>202</v>
      </c>
      <c r="C2912" t="s">
        <v>44</v>
      </c>
      <c r="D2912" t="s">
        <v>62</v>
      </c>
      <c r="E2912" t="s">
        <v>307</v>
      </c>
      <c r="F2912" t="s">
        <v>307</v>
      </c>
      <c r="G2912" t="s">
        <v>307</v>
      </c>
      <c r="H2912" t="s">
        <v>307</v>
      </c>
      <c r="I2912" t="s">
        <v>307</v>
      </c>
      <c r="J2912" t="s">
        <v>307</v>
      </c>
      <c r="K2912" t="s">
        <v>307</v>
      </c>
      <c r="L2912" t="s">
        <v>307</v>
      </c>
      <c r="M2912" t="s">
        <v>307</v>
      </c>
      <c r="N2912" t="s">
        <v>307</v>
      </c>
      <c r="O2912" t="s">
        <v>307</v>
      </c>
      <c r="P2912" t="s">
        <v>307</v>
      </c>
      <c r="Q2912" t="s">
        <v>307</v>
      </c>
      <c r="R2912" t="s">
        <v>307</v>
      </c>
      <c r="S2912" t="s">
        <v>307</v>
      </c>
      <c r="T2912" t="s">
        <v>307</v>
      </c>
      <c r="U2912" t="s">
        <v>307</v>
      </c>
      <c r="V2912" t="s">
        <v>307</v>
      </c>
      <c r="W2912" t="s">
        <v>307</v>
      </c>
    </row>
    <row r="2913" spans="1:45" x14ac:dyDescent="0.25">
      <c r="A2913">
        <v>403</v>
      </c>
      <c r="B2913" t="s">
        <v>202</v>
      </c>
      <c r="C2913" t="s">
        <v>38</v>
      </c>
      <c r="D2913" t="s">
        <v>47</v>
      </c>
      <c r="E2913" t="s">
        <v>307</v>
      </c>
      <c r="F2913" t="s">
        <v>307</v>
      </c>
      <c r="G2913" t="s">
        <v>307</v>
      </c>
      <c r="H2913" t="s">
        <v>307</v>
      </c>
      <c r="I2913" t="s">
        <v>307</v>
      </c>
      <c r="J2913" t="s">
        <v>307</v>
      </c>
      <c r="K2913" t="s">
        <v>307</v>
      </c>
      <c r="L2913" t="s">
        <v>307</v>
      </c>
      <c r="M2913" t="s">
        <v>307</v>
      </c>
      <c r="N2913" t="s">
        <v>307</v>
      </c>
      <c r="O2913" t="s">
        <v>307</v>
      </c>
      <c r="P2913" t="s">
        <v>307</v>
      </c>
      <c r="Q2913" t="s">
        <v>307</v>
      </c>
      <c r="R2913" t="s">
        <v>307</v>
      </c>
      <c r="S2913" t="s">
        <v>307</v>
      </c>
      <c r="T2913" t="s">
        <v>307</v>
      </c>
      <c r="U2913" t="s">
        <v>307</v>
      </c>
      <c r="V2913" t="s">
        <v>307</v>
      </c>
      <c r="W2913" t="s">
        <v>307</v>
      </c>
      <c r="X2913" t="s">
        <v>307</v>
      </c>
      <c r="Y2913" t="s">
        <v>307</v>
      </c>
      <c r="Z2913" t="s">
        <v>307</v>
      </c>
      <c r="AA2913" t="s">
        <v>307</v>
      </c>
      <c r="AB2913" t="s">
        <v>307</v>
      </c>
      <c r="AC2913" t="s">
        <v>307</v>
      </c>
      <c r="AD2913" t="s">
        <v>307</v>
      </c>
      <c r="AE2913" t="s">
        <v>307</v>
      </c>
      <c r="AF2913" t="s">
        <v>307</v>
      </c>
      <c r="AG2913" t="s">
        <v>307</v>
      </c>
      <c r="AH2913" t="s">
        <v>307</v>
      </c>
      <c r="AI2913" t="s">
        <v>307</v>
      </c>
      <c r="AJ2913" t="s">
        <v>307</v>
      </c>
      <c r="AK2913" t="s">
        <v>307</v>
      </c>
      <c r="AL2913" t="s">
        <v>307</v>
      </c>
      <c r="AM2913" t="s">
        <v>307</v>
      </c>
      <c r="AN2913" t="s">
        <v>307</v>
      </c>
      <c r="AO2913" t="s">
        <v>307</v>
      </c>
      <c r="AP2913" t="s">
        <v>307</v>
      </c>
      <c r="AQ2913" t="s">
        <v>307</v>
      </c>
      <c r="AR2913" t="s">
        <v>307</v>
      </c>
      <c r="AS2913" t="s">
        <v>307</v>
      </c>
    </row>
    <row r="2914" spans="1:45" x14ac:dyDescent="0.25">
      <c r="A2914">
        <v>403</v>
      </c>
      <c r="B2914" t="s">
        <v>202</v>
      </c>
      <c r="C2914" t="s">
        <v>38</v>
      </c>
      <c r="D2914" t="s">
        <v>48</v>
      </c>
      <c r="E2914" t="s">
        <v>307</v>
      </c>
      <c r="F2914" t="s">
        <v>307</v>
      </c>
      <c r="G2914" t="s">
        <v>307</v>
      </c>
      <c r="H2914" t="s">
        <v>307</v>
      </c>
      <c r="I2914" t="s">
        <v>307</v>
      </c>
      <c r="J2914" t="s">
        <v>307</v>
      </c>
      <c r="K2914" t="s">
        <v>307</v>
      </c>
      <c r="L2914" t="s">
        <v>307</v>
      </c>
      <c r="M2914" t="s">
        <v>307</v>
      </c>
      <c r="N2914" t="s">
        <v>307</v>
      </c>
      <c r="O2914" t="s">
        <v>307</v>
      </c>
      <c r="P2914" t="s">
        <v>307</v>
      </c>
      <c r="Q2914" t="s">
        <v>307</v>
      </c>
      <c r="R2914" t="s">
        <v>307</v>
      </c>
      <c r="S2914" t="s">
        <v>307</v>
      </c>
      <c r="T2914" t="s">
        <v>307</v>
      </c>
      <c r="U2914" t="s">
        <v>307</v>
      </c>
      <c r="V2914" t="s">
        <v>307</v>
      </c>
      <c r="W2914" t="s">
        <v>307</v>
      </c>
      <c r="X2914" t="s">
        <v>307</v>
      </c>
      <c r="Y2914" t="s">
        <v>307</v>
      </c>
      <c r="Z2914" t="s">
        <v>307</v>
      </c>
      <c r="AA2914" t="s">
        <v>307</v>
      </c>
      <c r="AB2914" t="s">
        <v>307</v>
      </c>
      <c r="AC2914" t="s">
        <v>307</v>
      </c>
      <c r="AD2914" t="s">
        <v>307</v>
      </c>
      <c r="AE2914" t="s">
        <v>307</v>
      </c>
      <c r="AF2914" t="s">
        <v>307</v>
      </c>
      <c r="AG2914" t="s">
        <v>307</v>
      </c>
      <c r="AH2914" t="s">
        <v>307</v>
      </c>
      <c r="AI2914" t="s">
        <v>307</v>
      </c>
      <c r="AJ2914" t="s">
        <v>307</v>
      </c>
      <c r="AK2914" t="s">
        <v>307</v>
      </c>
      <c r="AL2914" t="s">
        <v>307</v>
      </c>
      <c r="AM2914" t="s">
        <v>307</v>
      </c>
      <c r="AN2914" t="s">
        <v>307</v>
      </c>
      <c r="AO2914" t="s">
        <v>307</v>
      </c>
      <c r="AP2914" t="s">
        <v>307</v>
      </c>
      <c r="AQ2914" t="s">
        <v>307</v>
      </c>
      <c r="AR2914" t="s">
        <v>307</v>
      </c>
      <c r="AS2914" t="s">
        <v>307</v>
      </c>
    </row>
    <row r="2915" spans="1:45" x14ac:dyDescent="0.25">
      <c r="A2915">
        <v>403</v>
      </c>
      <c r="B2915" t="s">
        <v>202</v>
      </c>
      <c r="C2915" t="s">
        <v>38</v>
      </c>
      <c r="D2915" t="s">
        <v>49</v>
      </c>
      <c r="E2915" t="s">
        <v>307</v>
      </c>
      <c r="F2915" t="s">
        <v>307</v>
      </c>
      <c r="G2915" t="s">
        <v>307</v>
      </c>
      <c r="H2915" t="s">
        <v>307</v>
      </c>
      <c r="I2915" t="s">
        <v>307</v>
      </c>
      <c r="J2915" t="s">
        <v>307</v>
      </c>
      <c r="K2915" t="s">
        <v>307</v>
      </c>
      <c r="L2915" t="s">
        <v>307</v>
      </c>
      <c r="M2915" t="s">
        <v>307</v>
      </c>
      <c r="N2915" t="s">
        <v>307</v>
      </c>
      <c r="O2915" t="s">
        <v>307</v>
      </c>
      <c r="P2915" t="s">
        <v>307</v>
      </c>
      <c r="Q2915" t="s">
        <v>307</v>
      </c>
      <c r="R2915" t="s">
        <v>307</v>
      </c>
      <c r="S2915" t="s">
        <v>307</v>
      </c>
      <c r="T2915" t="s">
        <v>307</v>
      </c>
      <c r="U2915" t="s">
        <v>307</v>
      </c>
      <c r="V2915" t="s">
        <v>307</v>
      </c>
      <c r="W2915" t="s">
        <v>307</v>
      </c>
      <c r="X2915" t="s">
        <v>307</v>
      </c>
      <c r="Y2915" t="s">
        <v>307</v>
      </c>
      <c r="Z2915" t="s">
        <v>307</v>
      </c>
      <c r="AA2915" t="s">
        <v>307</v>
      </c>
      <c r="AB2915" t="s">
        <v>307</v>
      </c>
      <c r="AC2915" t="s">
        <v>307</v>
      </c>
      <c r="AD2915" t="s">
        <v>307</v>
      </c>
      <c r="AE2915" t="s">
        <v>307</v>
      </c>
      <c r="AF2915" t="s">
        <v>307</v>
      </c>
      <c r="AG2915" t="s">
        <v>307</v>
      </c>
      <c r="AH2915" t="s">
        <v>307</v>
      </c>
      <c r="AI2915" t="s">
        <v>307</v>
      </c>
      <c r="AJ2915" t="s">
        <v>307</v>
      </c>
      <c r="AK2915" t="s">
        <v>307</v>
      </c>
      <c r="AL2915" t="s">
        <v>307</v>
      </c>
      <c r="AM2915" t="s">
        <v>307</v>
      </c>
      <c r="AN2915" t="s">
        <v>307</v>
      </c>
      <c r="AO2915" t="s">
        <v>307</v>
      </c>
      <c r="AP2915" t="s">
        <v>307</v>
      </c>
      <c r="AQ2915" t="s">
        <v>307</v>
      </c>
      <c r="AR2915" t="s">
        <v>307</v>
      </c>
      <c r="AS2915" t="s">
        <v>307</v>
      </c>
    </row>
    <row r="2916" spans="1:45" x14ac:dyDescent="0.25">
      <c r="A2916">
        <v>403</v>
      </c>
      <c r="B2916" t="s">
        <v>202</v>
      </c>
      <c r="C2916" t="s">
        <v>450</v>
      </c>
      <c r="D2916" t="s">
        <v>48</v>
      </c>
      <c r="E2916" t="s">
        <v>307</v>
      </c>
      <c r="F2916" t="s">
        <v>307</v>
      </c>
      <c r="G2916" t="s">
        <v>307</v>
      </c>
      <c r="H2916" t="s">
        <v>307</v>
      </c>
      <c r="I2916" t="s">
        <v>307</v>
      </c>
      <c r="J2916" t="s">
        <v>307</v>
      </c>
      <c r="K2916" t="s">
        <v>307</v>
      </c>
      <c r="L2916" t="s">
        <v>307</v>
      </c>
      <c r="M2916" t="s">
        <v>307</v>
      </c>
      <c r="N2916" t="s">
        <v>307</v>
      </c>
      <c r="O2916" t="s">
        <v>307</v>
      </c>
      <c r="P2916" t="s">
        <v>307</v>
      </c>
      <c r="Q2916" t="s">
        <v>307</v>
      </c>
      <c r="R2916" t="s">
        <v>307</v>
      </c>
    </row>
    <row r="2917" spans="1:45" x14ac:dyDescent="0.25">
      <c r="A2917">
        <v>403</v>
      </c>
      <c r="B2917" t="s">
        <v>202</v>
      </c>
      <c r="C2917" t="s">
        <v>449</v>
      </c>
      <c r="D2917" t="s">
        <v>48</v>
      </c>
      <c r="E2917" t="s">
        <v>307</v>
      </c>
      <c r="F2917" t="s">
        <v>307</v>
      </c>
      <c r="G2917" t="s">
        <v>307</v>
      </c>
      <c r="H2917" t="s">
        <v>307</v>
      </c>
      <c r="I2917" t="s">
        <v>307</v>
      </c>
      <c r="J2917" t="s">
        <v>307</v>
      </c>
      <c r="K2917" t="s">
        <v>307</v>
      </c>
      <c r="L2917" t="s">
        <v>307</v>
      </c>
      <c r="M2917" t="s">
        <v>307</v>
      </c>
      <c r="N2917" t="s">
        <v>307</v>
      </c>
      <c r="O2917" t="s">
        <v>307</v>
      </c>
      <c r="P2917" t="s">
        <v>307</v>
      </c>
      <c r="Q2917" t="s">
        <v>307</v>
      </c>
      <c r="R2917" t="s">
        <v>307</v>
      </c>
    </row>
    <row r="2918" spans="1:45" x14ac:dyDescent="0.25">
      <c r="A2918">
        <v>403</v>
      </c>
      <c r="B2918" t="s">
        <v>202</v>
      </c>
      <c r="C2918" t="s">
        <v>475</v>
      </c>
      <c r="D2918" t="s">
        <v>48</v>
      </c>
      <c r="E2918" t="s">
        <v>307</v>
      </c>
      <c r="F2918" t="s">
        <v>307</v>
      </c>
      <c r="G2918" t="s">
        <v>307</v>
      </c>
    </row>
    <row r="2919" spans="1:45" x14ac:dyDescent="0.25">
      <c r="A2919">
        <v>403</v>
      </c>
      <c r="B2919" t="s">
        <v>202</v>
      </c>
      <c r="C2919" t="s">
        <v>42</v>
      </c>
      <c r="D2919" t="s">
        <v>48</v>
      </c>
      <c r="E2919" t="s">
        <v>307</v>
      </c>
      <c r="F2919" t="s">
        <v>307</v>
      </c>
      <c r="G2919" t="s">
        <v>307</v>
      </c>
      <c r="H2919" t="s">
        <v>307</v>
      </c>
      <c r="I2919" t="s">
        <v>307</v>
      </c>
      <c r="J2919" t="s">
        <v>307</v>
      </c>
      <c r="K2919" t="s">
        <v>307</v>
      </c>
      <c r="L2919" t="s">
        <v>307</v>
      </c>
      <c r="M2919" t="s">
        <v>307</v>
      </c>
      <c r="N2919" t="s">
        <v>307</v>
      </c>
      <c r="O2919" t="s">
        <v>307</v>
      </c>
      <c r="P2919" t="s">
        <v>307</v>
      </c>
      <c r="Q2919" t="s">
        <v>307</v>
      </c>
      <c r="R2919" t="s">
        <v>307</v>
      </c>
      <c r="S2919" t="s">
        <v>307</v>
      </c>
      <c r="T2919" t="s">
        <v>307</v>
      </c>
      <c r="U2919" t="s">
        <v>307</v>
      </c>
      <c r="V2919" t="s">
        <v>307</v>
      </c>
      <c r="W2919" t="s">
        <v>307</v>
      </c>
      <c r="X2919" t="s">
        <v>307</v>
      </c>
      <c r="Y2919" t="s">
        <v>307</v>
      </c>
      <c r="Z2919" t="s">
        <v>307</v>
      </c>
    </row>
    <row r="2920" spans="1:45" x14ac:dyDescent="0.25">
      <c r="A2920">
        <v>404</v>
      </c>
      <c r="B2920" t="s">
        <v>203</v>
      </c>
      <c r="C2920" t="s">
        <v>43</v>
      </c>
      <c r="D2920" t="s">
        <v>54</v>
      </c>
      <c r="E2920" t="s">
        <v>307</v>
      </c>
      <c r="F2920" t="s">
        <v>307</v>
      </c>
      <c r="G2920" t="s">
        <v>307</v>
      </c>
      <c r="H2920" t="s">
        <v>307</v>
      </c>
      <c r="I2920" t="s">
        <v>307</v>
      </c>
      <c r="J2920" t="s">
        <v>307</v>
      </c>
      <c r="K2920" t="s">
        <v>307</v>
      </c>
      <c r="L2920" t="s">
        <v>307</v>
      </c>
      <c r="M2920" t="s">
        <v>307</v>
      </c>
      <c r="N2920" t="s">
        <v>307</v>
      </c>
      <c r="O2920" t="s">
        <v>307</v>
      </c>
      <c r="P2920" t="s">
        <v>307</v>
      </c>
      <c r="Q2920" t="s">
        <v>307</v>
      </c>
      <c r="R2920" t="s">
        <v>307</v>
      </c>
      <c r="S2920" t="s">
        <v>307</v>
      </c>
      <c r="T2920" t="s">
        <v>307</v>
      </c>
      <c r="U2920" t="s">
        <v>307</v>
      </c>
      <c r="V2920" t="s">
        <v>307</v>
      </c>
      <c r="W2920" t="s">
        <v>307</v>
      </c>
    </row>
    <row r="2921" spans="1:45" x14ac:dyDescent="0.25">
      <c r="A2921">
        <v>404</v>
      </c>
      <c r="B2921" t="s">
        <v>203</v>
      </c>
      <c r="C2921" t="s">
        <v>43</v>
      </c>
      <c r="D2921" t="s">
        <v>55</v>
      </c>
      <c r="E2921" t="s">
        <v>307</v>
      </c>
      <c r="F2921" t="s">
        <v>307</v>
      </c>
      <c r="G2921" t="s">
        <v>307</v>
      </c>
      <c r="H2921" t="s">
        <v>307</v>
      </c>
      <c r="I2921" t="s">
        <v>307</v>
      </c>
      <c r="J2921" t="s">
        <v>307</v>
      </c>
      <c r="K2921" t="s">
        <v>307</v>
      </c>
      <c r="L2921" t="s">
        <v>307</v>
      </c>
      <c r="M2921" t="s">
        <v>307</v>
      </c>
      <c r="N2921" t="s">
        <v>307</v>
      </c>
      <c r="O2921" t="s">
        <v>307</v>
      </c>
      <c r="P2921" t="s">
        <v>307</v>
      </c>
      <c r="Q2921" t="s">
        <v>307</v>
      </c>
      <c r="R2921" t="s">
        <v>307</v>
      </c>
      <c r="S2921" t="s">
        <v>307</v>
      </c>
      <c r="T2921" t="s">
        <v>307</v>
      </c>
      <c r="U2921" t="s">
        <v>307</v>
      </c>
      <c r="V2921" t="s">
        <v>307</v>
      </c>
      <c r="W2921" t="s">
        <v>307</v>
      </c>
    </row>
    <row r="2922" spans="1:45" x14ac:dyDescent="0.25">
      <c r="A2922">
        <v>404</v>
      </c>
      <c r="B2922" t="s">
        <v>203</v>
      </c>
      <c r="C2922" t="s">
        <v>43</v>
      </c>
      <c r="D2922" t="s">
        <v>56</v>
      </c>
      <c r="E2922" t="s">
        <v>307</v>
      </c>
      <c r="F2922" t="s">
        <v>307</v>
      </c>
      <c r="G2922" t="s">
        <v>307</v>
      </c>
      <c r="H2922" t="s">
        <v>307</v>
      </c>
      <c r="I2922" t="s">
        <v>307</v>
      </c>
      <c r="J2922" t="s">
        <v>307</v>
      </c>
      <c r="K2922" t="s">
        <v>307</v>
      </c>
      <c r="L2922" t="s">
        <v>307</v>
      </c>
      <c r="M2922" t="s">
        <v>307</v>
      </c>
      <c r="N2922" t="s">
        <v>307</v>
      </c>
      <c r="O2922" t="s">
        <v>307</v>
      </c>
      <c r="P2922" t="s">
        <v>307</v>
      </c>
      <c r="Q2922" t="s">
        <v>307</v>
      </c>
      <c r="R2922" t="s">
        <v>307</v>
      </c>
      <c r="S2922" t="s">
        <v>307</v>
      </c>
      <c r="T2922" t="s">
        <v>307</v>
      </c>
      <c r="U2922" t="s">
        <v>307</v>
      </c>
      <c r="V2922" t="s">
        <v>307</v>
      </c>
      <c r="W2922" t="s">
        <v>307</v>
      </c>
    </row>
    <row r="2923" spans="1:45" x14ac:dyDescent="0.25">
      <c r="A2923">
        <v>404</v>
      </c>
      <c r="B2923" t="s">
        <v>203</v>
      </c>
      <c r="C2923" t="s">
        <v>43</v>
      </c>
      <c r="D2923" t="s">
        <v>57</v>
      </c>
      <c r="E2923" t="s">
        <v>307</v>
      </c>
      <c r="F2923" t="s">
        <v>307</v>
      </c>
      <c r="G2923" t="s">
        <v>307</v>
      </c>
      <c r="H2923" t="s">
        <v>307</v>
      </c>
      <c r="I2923" t="s">
        <v>307</v>
      </c>
      <c r="J2923" t="s">
        <v>307</v>
      </c>
      <c r="K2923" t="s">
        <v>307</v>
      </c>
      <c r="L2923" t="s">
        <v>307</v>
      </c>
      <c r="M2923" t="s">
        <v>307</v>
      </c>
      <c r="N2923" t="s">
        <v>307</v>
      </c>
      <c r="O2923" t="s">
        <v>307</v>
      </c>
      <c r="P2923" t="s">
        <v>307</v>
      </c>
      <c r="Q2923" t="s">
        <v>307</v>
      </c>
      <c r="R2923" t="s">
        <v>307</v>
      </c>
      <c r="S2923" t="s">
        <v>307</v>
      </c>
      <c r="T2923" t="s">
        <v>307</v>
      </c>
      <c r="U2923" t="s">
        <v>307</v>
      </c>
      <c r="V2923" t="s">
        <v>307</v>
      </c>
      <c r="W2923" t="s">
        <v>307</v>
      </c>
    </row>
    <row r="2924" spans="1:45" x14ac:dyDescent="0.25">
      <c r="A2924">
        <v>404</v>
      </c>
      <c r="B2924" t="s">
        <v>203</v>
      </c>
      <c r="C2924" t="s">
        <v>43</v>
      </c>
      <c r="D2924" t="s">
        <v>58</v>
      </c>
      <c r="E2924" t="s">
        <v>307</v>
      </c>
      <c r="F2924" t="s">
        <v>307</v>
      </c>
      <c r="G2924" t="s">
        <v>307</v>
      </c>
      <c r="H2924" t="s">
        <v>307</v>
      </c>
      <c r="I2924" t="s">
        <v>307</v>
      </c>
      <c r="J2924" t="s">
        <v>307</v>
      </c>
      <c r="K2924" t="s">
        <v>307</v>
      </c>
      <c r="L2924" t="s">
        <v>307</v>
      </c>
      <c r="M2924" t="s">
        <v>307</v>
      </c>
      <c r="N2924" t="s">
        <v>307</v>
      </c>
      <c r="O2924" t="s">
        <v>307</v>
      </c>
      <c r="P2924" t="s">
        <v>307</v>
      </c>
      <c r="Q2924" t="s">
        <v>307</v>
      </c>
      <c r="R2924" t="s">
        <v>307</v>
      </c>
      <c r="S2924" t="s">
        <v>307</v>
      </c>
      <c r="T2924" t="s">
        <v>307</v>
      </c>
      <c r="U2924" t="s">
        <v>307</v>
      </c>
      <c r="V2924" t="s">
        <v>307</v>
      </c>
      <c r="W2924" t="s">
        <v>307</v>
      </c>
    </row>
    <row r="2925" spans="1:45" x14ac:dyDescent="0.25">
      <c r="A2925">
        <v>404</v>
      </c>
      <c r="B2925" t="s">
        <v>203</v>
      </c>
      <c r="C2925" t="s">
        <v>43</v>
      </c>
      <c r="D2925" t="s">
        <v>59</v>
      </c>
      <c r="E2925" t="s">
        <v>307</v>
      </c>
      <c r="F2925" t="s">
        <v>307</v>
      </c>
      <c r="G2925" t="s">
        <v>307</v>
      </c>
      <c r="H2925" t="s">
        <v>307</v>
      </c>
      <c r="I2925" t="s">
        <v>307</v>
      </c>
      <c r="J2925" t="s">
        <v>307</v>
      </c>
      <c r="K2925" t="s">
        <v>307</v>
      </c>
      <c r="L2925" t="s">
        <v>307</v>
      </c>
      <c r="M2925" t="s">
        <v>307</v>
      </c>
      <c r="N2925" t="s">
        <v>307</v>
      </c>
      <c r="O2925" t="s">
        <v>307</v>
      </c>
      <c r="P2925" t="s">
        <v>307</v>
      </c>
      <c r="Q2925" t="s">
        <v>307</v>
      </c>
      <c r="R2925" t="s">
        <v>307</v>
      </c>
      <c r="S2925" t="s">
        <v>307</v>
      </c>
      <c r="T2925" t="s">
        <v>307</v>
      </c>
      <c r="U2925" t="s">
        <v>307</v>
      </c>
      <c r="V2925" t="s">
        <v>307</v>
      </c>
      <c r="W2925" t="s">
        <v>307</v>
      </c>
    </row>
    <row r="2926" spans="1:45" x14ac:dyDescent="0.25">
      <c r="A2926">
        <v>404</v>
      </c>
      <c r="B2926" t="s">
        <v>203</v>
      </c>
      <c r="C2926" t="s">
        <v>43</v>
      </c>
      <c r="D2926" t="s">
        <v>60</v>
      </c>
      <c r="E2926" t="s">
        <v>307</v>
      </c>
      <c r="F2926" t="s">
        <v>307</v>
      </c>
      <c r="G2926" t="s">
        <v>307</v>
      </c>
      <c r="H2926" t="s">
        <v>307</v>
      </c>
      <c r="I2926" t="s">
        <v>307</v>
      </c>
      <c r="J2926" t="s">
        <v>307</v>
      </c>
      <c r="K2926" t="s">
        <v>307</v>
      </c>
      <c r="L2926" t="s">
        <v>307</v>
      </c>
      <c r="M2926" t="s">
        <v>307</v>
      </c>
      <c r="N2926" t="s">
        <v>307</v>
      </c>
      <c r="O2926" t="s">
        <v>307</v>
      </c>
      <c r="P2926" t="s">
        <v>307</v>
      </c>
      <c r="Q2926" t="s">
        <v>307</v>
      </c>
      <c r="R2926" t="s">
        <v>307</v>
      </c>
      <c r="S2926" t="s">
        <v>307</v>
      </c>
      <c r="T2926" t="s">
        <v>307</v>
      </c>
      <c r="U2926" t="s">
        <v>307</v>
      </c>
      <c r="V2926" t="s">
        <v>307</v>
      </c>
      <c r="W2926" t="s">
        <v>307</v>
      </c>
    </row>
    <row r="2927" spans="1:45" x14ac:dyDescent="0.25">
      <c r="A2927">
        <v>404</v>
      </c>
      <c r="B2927" t="s">
        <v>203</v>
      </c>
      <c r="C2927" t="s">
        <v>43</v>
      </c>
      <c r="D2927" t="s">
        <v>61</v>
      </c>
      <c r="E2927" t="s">
        <v>307</v>
      </c>
      <c r="F2927" t="s">
        <v>307</v>
      </c>
      <c r="G2927" t="s">
        <v>307</v>
      </c>
      <c r="H2927" t="s">
        <v>307</v>
      </c>
      <c r="I2927" t="s">
        <v>307</v>
      </c>
      <c r="J2927" t="s">
        <v>307</v>
      </c>
      <c r="K2927" t="s">
        <v>307</v>
      </c>
      <c r="L2927" t="s">
        <v>307</v>
      </c>
      <c r="M2927" t="s">
        <v>307</v>
      </c>
      <c r="N2927" t="s">
        <v>307</v>
      </c>
      <c r="O2927" t="s">
        <v>307</v>
      </c>
      <c r="P2927" t="s">
        <v>307</v>
      </c>
      <c r="Q2927" t="s">
        <v>307</v>
      </c>
      <c r="R2927" t="s">
        <v>307</v>
      </c>
      <c r="S2927" t="s">
        <v>307</v>
      </c>
      <c r="T2927" t="s">
        <v>307</v>
      </c>
      <c r="U2927" t="s">
        <v>307</v>
      </c>
      <c r="V2927" t="s">
        <v>307</v>
      </c>
      <c r="W2927" t="s">
        <v>307</v>
      </c>
    </row>
    <row r="2928" spans="1:45" x14ac:dyDescent="0.25">
      <c r="A2928">
        <v>404</v>
      </c>
      <c r="B2928" t="s">
        <v>203</v>
      </c>
      <c r="C2928" t="s">
        <v>43</v>
      </c>
      <c r="D2928" t="s">
        <v>62</v>
      </c>
      <c r="E2928" t="s">
        <v>307</v>
      </c>
      <c r="F2928" t="s">
        <v>307</v>
      </c>
      <c r="G2928" t="s">
        <v>307</v>
      </c>
      <c r="H2928" t="s">
        <v>307</v>
      </c>
      <c r="I2928" t="s">
        <v>307</v>
      </c>
      <c r="J2928" t="s">
        <v>307</v>
      </c>
      <c r="K2928" t="s">
        <v>307</v>
      </c>
      <c r="L2928" t="s">
        <v>307</v>
      </c>
      <c r="M2928" t="s">
        <v>307</v>
      </c>
      <c r="N2928" t="s">
        <v>307</v>
      </c>
      <c r="O2928" t="s">
        <v>307</v>
      </c>
      <c r="P2928" t="s">
        <v>307</v>
      </c>
      <c r="Q2928" t="s">
        <v>307</v>
      </c>
      <c r="R2928" t="s">
        <v>307</v>
      </c>
      <c r="S2928" t="s">
        <v>307</v>
      </c>
      <c r="T2928" t="s">
        <v>307</v>
      </c>
      <c r="U2928" t="s">
        <v>307</v>
      </c>
      <c r="V2928" t="s">
        <v>307</v>
      </c>
      <c r="W2928" t="s">
        <v>307</v>
      </c>
    </row>
    <row r="2929" spans="1:45" x14ac:dyDescent="0.25">
      <c r="A2929">
        <v>404</v>
      </c>
      <c r="B2929" t="s">
        <v>203</v>
      </c>
      <c r="C2929" t="s">
        <v>36</v>
      </c>
      <c r="D2929" t="s">
        <v>47</v>
      </c>
      <c r="E2929" t="s">
        <v>307</v>
      </c>
      <c r="F2929" t="s">
        <v>307</v>
      </c>
      <c r="G2929" t="s">
        <v>307</v>
      </c>
      <c r="H2929" t="s">
        <v>307</v>
      </c>
      <c r="I2929" t="s">
        <v>307</v>
      </c>
      <c r="J2929" t="s">
        <v>307</v>
      </c>
      <c r="K2929" t="s">
        <v>307</v>
      </c>
      <c r="L2929" t="s">
        <v>307</v>
      </c>
      <c r="M2929" t="s">
        <v>307</v>
      </c>
      <c r="N2929" t="s">
        <v>307</v>
      </c>
      <c r="O2929" t="s">
        <v>307</v>
      </c>
      <c r="P2929" t="s">
        <v>307</v>
      </c>
      <c r="Q2929" t="s">
        <v>307</v>
      </c>
      <c r="R2929" t="s">
        <v>307</v>
      </c>
      <c r="S2929" t="s">
        <v>307</v>
      </c>
      <c r="T2929" t="s">
        <v>307</v>
      </c>
      <c r="U2929" t="s">
        <v>307</v>
      </c>
      <c r="V2929" t="s">
        <v>307</v>
      </c>
      <c r="W2929" t="s">
        <v>307</v>
      </c>
      <c r="X2929" t="s">
        <v>307</v>
      </c>
      <c r="Y2929" t="s">
        <v>307</v>
      </c>
      <c r="Z2929" t="s">
        <v>307</v>
      </c>
      <c r="AA2929" t="s">
        <v>307</v>
      </c>
      <c r="AB2929" t="s">
        <v>307</v>
      </c>
      <c r="AC2929" t="s">
        <v>307</v>
      </c>
      <c r="AD2929" t="s">
        <v>307</v>
      </c>
      <c r="AE2929" t="s">
        <v>307</v>
      </c>
      <c r="AF2929" t="s">
        <v>307</v>
      </c>
      <c r="AG2929" t="s">
        <v>307</v>
      </c>
      <c r="AH2929" t="s">
        <v>307</v>
      </c>
      <c r="AI2929" t="s">
        <v>307</v>
      </c>
      <c r="AJ2929" t="s">
        <v>307</v>
      </c>
      <c r="AK2929" t="s">
        <v>307</v>
      </c>
      <c r="AL2929" t="s">
        <v>307</v>
      </c>
      <c r="AM2929" t="s">
        <v>307</v>
      </c>
      <c r="AN2929" t="s">
        <v>307</v>
      </c>
      <c r="AO2929" t="s">
        <v>307</v>
      </c>
      <c r="AP2929" t="s">
        <v>307</v>
      </c>
      <c r="AQ2929" t="s">
        <v>307</v>
      </c>
      <c r="AR2929" t="s">
        <v>307</v>
      </c>
      <c r="AS2929" t="s">
        <v>307</v>
      </c>
    </row>
    <row r="2930" spans="1:45" x14ac:dyDescent="0.25">
      <c r="A2930">
        <v>404</v>
      </c>
      <c r="B2930" t="s">
        <v>203</v>
      </c>
      <c r="C2930" t="s">
        <v>36</v>
      </c>
      <c r="D2930" t="s">
        <v>48</v>
      </c>
      <c r="E2930" t="s">
        <v>307</v>
      </c>
      <c r="F2930" t="s">
        <v>307</v>
      </c>
      <c r="G2930" t="s">
        <v>307</v>
      </c>
      <c r="H2930" t="s">
        <v>307</v>
      </c>
      <c r="I2930" t="s">
        <v>307</v>
      </c>
      <c r="J2930" t="s">
        <v>307</v>
      </c>
      <c r="K2930" t="s">
        <v>307</v>
      </c>
      <c r="L2930" t="s">
        <v>307</v>
      </c>
      <c r="M2930" t="s">
        <v>307</v>
      </c>
      <c r="N2930" t="s">
        <v>307</v>
      </c>
      <c r="O2930" t="s">
        <v>307</v>
      </c>
      <c r="P2930" t="s">
        <v>307</v>
      </c>
      <c r="Q2930" t="s">
        <v>307</v>
      </c>
      <c r="R2930" t="s">
        <v>307</v>
      </c>
      <c r="S2930" t="s">
        <v>307</v>
      </c>
      <c r="T2930" t="s">
        <v>307</v>
      </c>
      <c r="U2930" t="s">
        <v>307</v>
      </c>
      <c r="V2930" t="s">
        <v>307</v>
      </c>
      <c r="W2930" t="s">
        <v>307</v>
      </c>
      <c r="X2930" t="s">
        <v>307</v>
      </c>
      <c r="Y2930" t="s">
        <v>307</v>
      </c>
      <c r="Z2930" t="s">
        <v>307</v>
      </c>
      <c r="AA2930" t="s">
        <v>307</v>
      </c>
      <c r="AB2930" t="s">
        <v>307</v>
      </c>
      <c r="AC2930" t="s">
        <v>307</v>
      </c>
      <c r="AD2930" t="s">
        <v>307</v>
      </c>
      <c r="AE2930" t="s">
        <v>307</v>
      </c>
      <c r="AF2930" t="s">
        <v>307</v>
      </c>
      <c r="AG2930" t="s">
        <v>307</v>
      </c>
      <c r="AH2930" t="s">
        <v>307</v>
      </c>
      <c r="AI2930" t="s">
        <v>307</v>
      </c>
      <c r="AJ2930" t="s">
        <v>307</v>
      </c>
      <c r="AK2930" t="s">
        <v>307</v>
      </c>
      <c r="AL2930" t="s">
        <v>307</v>
      </c>
      <c r="AM2930" t="s">
        <v>307</v>
      </c>
      <c r="AN2930" t="s">
        <v>307</v>
      </c>
      <c r="AO2930" t="s">
        <v>307</v>
      </c>
      <c r="AP2930" t="s">
        <v>307</v>
      </c>
      <c r="AQ2930" t="s">
        <v>307</v>
      </c>
      <c r="AR2930" t="s">
        <v>307</v>
      </c>
      <c r="AS2930" t="s">
        <v>307</v>
      </c>
    </row>
    <row r="2931" spans="1:45" x14ac:dyDescent="0.25">
      <c r="A2931">
        <v>404</v>
      </c>
      <c r="B2931" t="s">
        <v>203</v>
      </c>
      <c r="C2931" t="s">
        <v>36</v>
      </c>
      <c r="D2931" t="s">
        <v>49</v>
      </c>
      <c r="E2931" t="s">
        <v>307</v>
      </c>
      <c r="F2931" t="s">
        <v>307</v>
      </c>
      <c r="G2931" t="s">
        <v>307</v>
      </c>
      <c r="H2931" t="s">
        <v>307</v>
      </c>
      <c r="I2931" t="s">
        <v>307</v>
      </c>
      <c r="J2931" t="s">
        <v>307</v>
      </c>
      <c r="K2931" t="s">
        <v>307</v>
      </c>
      <c r="L2931" t="s">
        <v>307</v>
      </c>
      <c r="M2931" t="s">
        <v>307</v>
      </c>
      <c r="N2931" t="s">
        <v>307</v>
      </c>
      <c r="O2931" t="s">
        <v>307</v>
      </c>
      <c r="P2931" t="s">
        <v>307</v>
      </c>
      <c r="Q2931" t="s">
        <v>307</v>
      </c>
      <c r="R2931" t="s">
        <v>307</v>
      </c>
      <c r="S2931" t="s">
        <v>307</v>
      </c>
      <c r="T2931" t="s">
        <v>307</v>
      </c>
      <c r="U2931" t="s">
        <v>307</v>
      </c>
      <c r="V2931" t="s">
        <v>307</v>
      </c>
      <c r="W2931" t="s">
        <v>307</v>
      </c>
      <c r="X2931" t="s">
        <v>307</v>
      </c>
      <c r="Y2931" t="s">
        <v>307</v>
      </c>
      <c r="Z2931" t="s">
        <v>307</v>
      </c>
      <c r="AA2931" t="s">
        <v>307</v>
      </c>
      <c r="AB2931" t="s">
        <v>307</v>
      </c>
      <c r="AC2931" t="s">
        <v>307</v>
      </c>
      <c r="AD2931" t="s">
        <v>307</v>
      </c>
      <c r="AE2931" t="s">
        <v>307</v>
      </c>
      <c r="AF2931" t="s">
        <v>307</v>
      </c>
      <c r="AG2931" t="s">
        <v>307</v>
      </c>
      <c r="AH2931" t="s">
        <v>307</v>
      </c>
      <c r="AI2931" t="s">
        <v>307</v>
      </c>
      <c r="AJ2931" t="s">
        <v>307</v>
      </c>
      <c r="AK2931" t="s">
        <v>307</v>
      </c>
      <c r="AL2931" t="s">
        <v>307</v>
      </c>
      <c r="AM2931" t="s">
        <v>307</v>
      </c>
      <c r="AN2931" t="s">
        <v>307</v>
      </c>
      <c r="AO2931" t="s">
        <v>307</v>
      </c>
      <c r="AP2931" t="s">
        <v>307</v>
      </c>
      <c r="AQ2931" t="s">
        <v>307</v>
      </c>
      <c r="AR2931" t="s">
        <v>307</v>
      </c>
      <c r="AS2931" t="s">
        <v>307</v>
      </c>
    </row>
    <row r="2932" spans="1:45" x14ac:dyDescent="0.25">
      <c r="A2932">
        <v>404</v>
      </c>
      <c r="B2932" t="s">
        <v>203</v>
      </c>
      <c r="C2932" t="s">
        <v>37</v>
      </c>
      <c r="D2932" t="s">
        <v>47</v>
      </c>
      <c r="E2932" t="s">
        <v>307</v>
      </c>
      <c r="F2932" t="s">
        <v>307</v>
      </c>
      <c r="G2932" t="s">
        <v>307</v>
      </c>
      <c r="H2932" t="s">
        <v>307</v>
      </c>
      <c r="I2932" t="s">
        <v>307</v>
      </c>
      <c r="J2932" t="s">
        <v>307</v>
      </c>
      <c r="K2932" t="s">
        <v>307</v>
      </c>
      <c r="L2932" t="s">
        <v>307</v>
      </c>
      <c r="M2932" t="s">
        <v>307</v>
      </c>
      <c r="N2932" t="s">
        <v>307</v>
      </c>
      <c r="O2932" t="s">
        <v>307</v>
      </c>
      <c r="P2932" t="s">
        <v>307</v>
      </c>
      <c r="Q2932" t="s">
        <v>307</v>
      </c>
      <c r="R2932" t="s">
        <v>307</v>
      </c>
      <c r="S2932" t="s">
        <v>307</v>
      </c>
      <c r="T2932" t="s">
        <v>307</v>
      </c>
      <c r="U2932" t="s">
        <v>307</v>
      </c>
      <c r="V2932" t="s">
        <v>307</v>
      </c>
      <c r="W2932" t="s">
        <v>307</v>
      </c>
      <c r="X2932" t="s">
        <v>307</v>
      </c>
      <c r="Y2932" t="s">
        <v>307</v>
      </c>
      <c r="Z2932" t="s">
        <v>307</v>
      </c>
      <c r="AA2932" t="s">
        <v>307</v>
      </c>
      <c r="AB2932" t="s">
        <v>307</v>
      </c>
      <c r="AC2932" t="s">
        <v>307</v>
      </c>
      <c r="AD2932" t="s">
        <v>307</v>
      </c>
      <c r="AE2932" t="s">
        <v>307</v>
      </c>
      <c r="AF2932" t="s">
        <v>307</v>
      </c>
      <c r="AG2932" t="s">
        <v>307</v>
      </c>
      <c r="AH2932" t="s">
        <v>307</v>
      </c>
      <c r="AI2932" t="s">
        <v>307</v>
      </c>
      <c r="AJ2932" t="s">
        <v>307</v>
      </c>
      <c r="AK2932" t="s">
        <v>307</v>
      </c>
      <c r="AL2932" t="s">
        <v>307</v>
      </c>
      <c r="AM2932" t="s">
        <v>307</v>
      </c>
      <c r="AN2932" t="s">
        <v>307</v>
      </c>
      <c r="AO2932" t="s">
        <v>307</v>
      </c>
      <c r="AP2932" t="s">
        <v>307</v>
      </c>
      <c r="AQ2932" t="s">
        <v>307</v>
      </c>
      <c r="AR2932" t="s">
        <v>307</v>
      </c>
      <c r="AS2932" t="s">
        <v>307</v>
      </c>
    </row>
    <row r="2933" spans="1:45" x14ac:dyDescent="0.25">
      <c r="A2933">
        <v>404</v>
      </c>
      <c r="B2933" t="s">
        <v>203</v>
      </c>
      <c r="C2933" t="s">
        <v>37</v>
      </c>
      <c r="D2933" t="s">
        <v>48</v>
      </c>
      <c r="E2933" t="s">
        <v>307</v>
      </c>
      <c r="F2933" t="s">
        <v>307</v>
      </c>
      <c r="G2933" t="s">
        <v>307</v>
      </c>
      <c r="H2933" t="s">
        <v>307</v>
      </c>
      <c r="I2933" t="s">
        <v>307</v>
      </c>
      <c r="J2933" t="s">
        <v>307</v>
      </c>
      <c r="K2933" t="s">
        <v>307</v>
      </c>
      <c r="L2933" t="s">
        <v>307</v>
      </c>
      <c r="M2933" t="s">
        <v>307</v>
      </c>
      <c r="N2933" t="s">
        <v>307</v>
      </c>
      <c r="O2933" t="s">
        <v>307</v>
      </c>
      <c r="P2933" t="s">
        <v>307</v>
      </c>
      <c r="Q2933" t="s">
        <v>307</v>
      </c>
      <c r="R2933" t="s">
        <v>307</v>
      </c>
      <c r="S2933" t="s">
        <v>307</v>
      </c>
      <c r="T2933" t="s">
        <v>307</v>
      </c>
      <c r="U2933" t="s">
        <v>307</v>
      </c>
      <c r="V2933" t="s">
        <v>307</v>
      </c>
      <c r="W2933" t="s">
        <v>307</v>
      </c>
      <c r="X2933" t="s">
        <v>307</v>
      </c>
      <c r="Y2933" t="s">
        <v>307</v>
      </c>
      <c r="Z2933" t="s">
        <v>307</v>
      </c>
      <c r="AA2933" t="s">
        <v>307</v>
      </c>
      <c r="AB2933" t="s">
        <v>307</v>
      </c>
      <c r="AC2933" t="s">
        <v>307</v>
      </c>
      <c r="AD2933" t="s">
        <v>307</v>
      </c>
      <c r="AE2933" t="s">
        <v>307</v>
      </c>
      <c r="AF2933" t="s">
        <v>307</v>
      </c>
      <c r="AG2933" t="s">
        <v>307</v>
      </c>
      <c r="AH2933" t="s">
        <v>307</v>
      </c>
      <c r="AI2933" t="s">
        <v>307</v>
      </c>
      <c r="AJ2933" t="s">
        <v>307</v>
      </c>
      <c r="AK2933" t="s">
        <v>307</v>
      </c>
      <c r="AL2933" t="s">
        <v>307</v>
      </c>
      <c r="AM2933" t="s">
        <v>307</v>
      </c>
      <c r="AN2933" t="s">
        <v>307</v>
      </c>
      <c r="AO2933" t="s">
        <v>307</v>
      </c>
      <c r="AP2933" t="s">
        <v>307</v>
      </c>
      <c r="AQ2933" t="s">
        <v>307</v>
      </c>
      <c r="AR2933" t="s">
        <v>307</v>
      </c>
      <c r="AS2933" t="s">
        <v>307</v>
      </c>
    </row>
    <row r="2934" spans="1:45" x14ac:dyDescent="0.25">
      <c r="A2934">
        <v>404</v>
      </c>
      <c r="B2934" t="s">
        <v>203</v>
      </c>
      <c r="C2934" t="s">
        <v>37</v>
      </c>
      <c r="D2934" t="s">
        <v>49</v>
      </c>
      <c r="E2934" t="s">
        <v>307</v>
      </c>
      <c r="F2934" t="s">
        <v>307</v>
      </c>
      <c r="G2934" t="s">
        <v>307</v>
      </c>
      <c r="H2934" t="s">
        <v>307</v>
      </c>
      <c r="I2934" t="s">
        <v>307</v>
      </c>
      <c r="J2934" t="s">
        <v>307</v>
      </c>
      <c r="K2934" t="s">
        <v>307</v>
      </c>
      <c r="L2934" t="s">
        <v>307</v>
      </c>
      <c r="M2934" t="s">
        <v>307</v>
      </c>
      <c r="N2934" t="s">
        <v>307</v>
      </c>
      <c r="O2934" t="s">
        <v>307</v>
      </c>
      <c r="P2934" t="s">
        <v>307</v>
      </c>
      <c r="Q2934" t="s">
        <v>307</v>
      </c>
      <c r="R2934" t="s">
        <v>307</v>
      </c>
      <c r="S2934" t="s">
        <v>307</v>
      </c>
      <c r="T2934" t="s">
        <v>307</v>
      </c>
      <c r="U2934" t="s">
        <v>307</v>
      </c>
      <c r="V2934" t="s">
        <v>307</v>
      </c>
      <c r="W2934" t="s">
        <v>307</v>
      </c>
      <c r="X2934" t="s">
        <v>307</v>
      </c>
      <c r="Y2934" t="s">
        <v>307</v>
      </c>
      <c r="Z2934" t="s">
        <v>307</v>
      </c>
      <c r="AA2934" t="s">
        <v>307</v>
      </c>
      <c r="AB2934" t="s">
        <v>307</v>
      </c>
      <c r="AC2934" t="s">
        <v>307</v>
      </c>
      <c r="AD2934" t="s">
        <v>307</v>
      </c>
      <c r="AE2934" t="s">
        <v>307</v>
      </c>
      <c r="AF2934" t="s">
        <v>307</v>
      </c>
      <c r="AG2934" t="s">
        <v>307</v>
      </c>
      <c r="AH2934" t="s">
        <v>307</v>
      </c>
      <c r="AI2934" t="s">
        <v>307</v>
      </c>
      <c r="AJ2934" t="s">
        <v>307</v>
      </c>
      <c r="AK2934" t="s">
        <v>307</v>
      </c>
      <c r="AL2934" t="s">
        <v>307</v>
      </c>
      <c r="AM2934" t="s">
        <v>307</v>
      </c>
      <c r="AN2934" t="s">
        <v>307</v>
      </c>
      <c r="AO2934" t="s">
        <v>307</v>
      </c>
      <c r="AP2934" t="s">
        <v>307</v>
      </c>
      <c r="AQ2934" t="s">
        <v>307</v>
      </c>
      <c r="AR2934" t="s">
        <v>307</v>
      </c>
      <c r="AS2934" t="s">
        <v>307</v>
      </c>
    </row>
    <row r="2935" spans="1:45" x14ac:dyDescent="0.25">
      <c r="A2935">
        <v>404</v>
      </c>
      <c r="B2935" t="s">
        <v>203</v>
      </c>
      <c r="C2935" t="s">
        <v>476</v>
      </c>
      <c r="D2935" t="s">
        <v>48</v>
      </c>
      <c r="E2935" t="s">
        <v>307</v>
      </c>
      <c r="F2935" t="s">
        <v>307</v>
      </c>
      <c r="G2935" t="s">
        <v>307</v>
      </c>
    </row>
    <row r="2936" spans="1:45" x14ac:dyDescent="0.25">
      <c r="A2936">
        <v>404</v>
      </c>
      <c r="B2936" t="s">
        <v>203</v>
      </c>
      <c r="C2936" t="s">
        <v>477</v>
      </c>
      <c r="D2936" t="s">
        <v>48</v>
      </c>
      <c r="E2936" t="s">
        <v>307</v>
      </c>
      <c r="F2936" t="s">
        <v>307</v>
      </c>
      <c r="G2936" t="s">
        <v>307</v>
      </c>
    </row>
    <row r="2937" spans="1:45" x14ac:dyDescent="0.25">
      <c r="A2937">
        <v>404</v>
      </c>
      <c r="B2937" t="s">
        <v>203</v>
      </c>
      <c r="C2937" t="s">
        <v>45</v>
      </c>
      <c r="D2937" t="s">
        <v>63</v>
      </c>
      <c r="E2937" t="s">
        <v>307</v>
      </c>
      <c r="F2937" t="s">
        <v>307</v>
      </c>
      <c r="G2937" t="s">
        <v>307</v>
      </c>
      <c r="H2937" t="s">
        <v>307</v>
      </c>
      <c r="I2937" t="s">
        <v>307</v>
      </c>
      <c r="J2937" t="s">
        <v>307</v>
      </c>
      <c r="K2937" t="s">
        <v>307</v>
      </c>
      <c r="L2937" t="s">
        <v>307</v>
      </c>
      <c r="M2937" t="s">
        <v>307</v>
      </c>
      <c r="N2937" t="s">
        <v>307</v>
      </c>
      <c r="O2937" t="s">
        <v>307</v>
      </c>
      <c r="P2937" t="s">
        <v>307</v>
      </c>
      <c r="Q2937" t="s">
        <v>307</v>
      </c>
      <c r="R2937" t="s">
        <v>307</v>
      </c>
      <c r="S2937" t="s">
        <v>307</v>
      </c>
      <c r="T2937" t="s">
        <v>307</v>
      </c>
      <c r="U2937" t="s">
        <v>307</v>
      </c>
      <c r="V2937" t="s">
        <v>307</v>
      </c>
      <c r="W2937" t="s">
        <v>307</v>
      </c>
    </row>
    <row r="2938" spans="1:45" x14ac:dyDescent="0.25">
      <c r="A2938">
        <v>404</v>
      </c>
      <c r="B2938" t="s">
        <v>203</v>
      </c>
      <c r="C2938" t="s">
        <v>45</v>
      </c>
      <c r="D2938" t="s">
        <v>64</v>
      </c>
      <c r="E2938" t="s">
        <v>307</v>
      </c>
      <c r="F2938" t="s">
        <v>307</v>
      </c>
      <c r="G2938" t="s">
        <v>307</v>
      </c>
      <c r="H2938" t="s">
        <v>307</v>
      </c>
      <c r="I2938" t="s">
        <v>307</v>
      </c>
      <c r="J2938" t="s">
        <v>307</v>
      </c>
      <c r="K2938" t="s">
        <v>307</v>
      </c>
      <c r="L2938" t="s">
        <v>307</v>
      </c>
      <c r="M2938" t="s">
        <v>307</v>
      </c>
      <c r="N2938" t="s">
        <v>307</v>
      </c>
      <c r="O2938" t="s">
        <v>307</v>
      </c>
      <c r="P2938" t="s">
        <v>307</v>
      </c>
      <c r="Q2938" t="s">
        <v>307</v>
      </c>
      <c r="R2938" t="s">
        <v>307</v>
      </c>
      <c r="S2938" t="s">
        <v>307</v>
      </c>
      <c r="T2938" t="s">
        <v>307</v>
      </c>
      <c r="U2938" t="s">
        <v>307</v>
      </c>
      <c r="V2938" t="s">
        <v>307</v>
      </c>
      <c r="W2938" t="s">
        <v>307</v>
      </c>
    </row>
    <row r="2939" spans="1:45" x14ac:dyDescent="0.25">
      <c r="A2939">
        <v>404</v>
      </c>
      <c r="B2939" t="s">
        <v>203</v>
      </c>
      <c r="C2939" t="s">
        <v>40</v>
      </c>
      <c r="D2939" t="s">
        <v>52</v>
      </c>
      <c r="E2939" t="s">
        <v>307</v>
      </c>
      <c r="F2939" t="s">
        <v>307</v>
      </c>
      <c r="G2939" t="s">
        <v>307</v>
      </c>
      <c r="H2939" t="s">
        <v>307</v>
      </c>
      <c r="I2939" t="s">
        <v>307</v>
      </c>
      <c r="J2939" t="s">
        <v>307</v>
      </c>
      <c r="K2939" t="s">
        <v>307</v>
      </c>
      <c r="L2939" t="s">
        <v>307</v>
      </c>
      <c r="M2939" t="s">
        <v>307</v>
      </c>
      <c r="N2939" t="s">
        <v>307</v>
      </c>
      <c r="O2939" t="s">
        <v>307</v>
      </c>
      <c r="P2939" t="s">
        <v>307</v>
      </c>
      <c r="Q2939" t="s">
        <v>307</v>
      </c>
      <c r="R2939" t="s">
        <v>307</v>
      </c>
      <c r="S2939" t="s">
        <v>307</v>
      </c>
      <c r="T2939" t="s">
        <v>307</v>
      </c>
      <c r="U2939" t="s">
        <v>307</v>
      </c>
      <c r="V2939" t="s">
        <v>307</v>
      </c>
      <c r="W2939" t="s">
        <v>307</v>
      </c>
      <c r="X2939" t="s">
        <v>307</v>
      </c>
      <c r="Y2939" t="s">
        <v>307</v>
      </c>
      <c r="Z2939" t="s">
        <v>307</v>
      </c>
    </row>
    <row r="2940" spans="1:45" x14ac:dyDescent="0.25">
      <c r="A2940">
        <v>404</v>
      </c>
      <c r="B2940" t="s">
        <v>203</v>
      </c>
      <c r="C2940" t="s">
        <v>40</v>
      </c>
      <c r="D2940" t="s">
        <v>53</v>
      </c>
      <c r="E2940" t="s">
        <v>307</v>
      </c>
      <c r="F2940" t="s">
        <v>307</v>
      </c>
      <c r="G2940" t="s">
        <v>307</v>
      </c>
      <c r="H2940" t="s">
        <v>307</v>
      </c>
      <c r="I2940" t="s">
        <v>307</v>
      </c>
      <c r="J2940" t="s">
        <v>307</v>
      </c>
      <c r="K2940" t="s">
        <v>307</v>
      </c>
      <c r="L2940" t="s">
        <v>307</v>
      </c>
      <c r="M2940" t="s">
        <v>307</v>
      </c>
      <c r="N2940" t="s">
        <v>307</v>
      </c>
      <c r="O2940" t="s">
        <v>307</v>
      </c>
      <c r="P2940" t="s">
        <v>307</v>
      </c>
      <c r="Q2940" t="s">
        <v>307</v>
      </c>
      <c r="R2940" t="s">
        <v>307</v>
      </c>
      <c r="S2940" t="s">
        <v>307</v>
      </c>
      <c r="T2940" t="s">
        <v>307</v>
      </c>
      <c r="U2940" t="s">
        <v>307</v>
      </c>
      <c r="V2940" t="s">
        <v>307</v>
      </c>
      <c r="W2940" t="s">
        <v>307</v>
      </c>
      <c r="X2940" t="s">
        <v>307</v>
      </c>
      <c r="Y2940" t="s">
        <v>307</v>
      </c>
      <c r="Z2940" t="s">
        <v>307</v>
      </c>
    </row>
    <row r="2941" spans="1:45" x14ac:dyDescent="0.25">
      <c r="A2941">
        <v>404</v>
      </c>
      <c r="B2941" t="s">
        <v>203</v>
      </c>
      <c r="C2941" t="s">
        <v>39</v>
      </c>
      <c r="D2941" t="s">
        <v>50</v>
      </c>
      <c r="E2941" t="s">
        <v>307</v>
      </c>
      <c r="F2941" t="s">
        <v>307</v>
      </c>
      <c r="G2941" t="s">
        <v>307</v>
      </c>
      <c r="H2941" t="s">
        <v>307</v>
      </c>
      <c r="I2941" t="s">
        <v>307</v>
      </c>
      <c r="J2941" t="s">
        <v>307</v>
      </c>
      <c r="K2941" t="s">
        <v>307</v>
      </c>
      <c r="L2941" t="s">
        <v>307</v>
      </c>
      <c r="M2941" t="s">
        <v>307</v>
      </c>
      <c r="N2941" t="s">
        <v>307</v>
      </c>
      <c r="O2941" t="s">
        <v>307</v>
      </c>
      <c r="P2941" t="s">
        <v>307</v>
      </c>
      <c r="Q2941" t="s">
        <v>307</v>
      </c>
      <c r="R2941" t="s">
        <v>307</v>
      </c>
      <c r="S2941" t="s">
        <v>307</v>
      </c>
      <c r="T2941" t="s">
        <v>307</v>
      </c>
      <c r="U2941" t="s">
        <v>307</v>
      </c>
      <c r="V2941" t="s">
        <v>307</v>
      </c>
      <c r="W2941" t="s">
        <v>307</v>
      </c>
      <c r="X2941" t="s">
        <v>307</v>
      </c>
      <c r="Y2941" t="s">
        <v>307</v>
      </c>
      <c r="Z2941" t="s">
        <v>307</v>
      </c>
      <c r="AA2941" t="s">
        <v>307</v>
      </c>
      <c r="AB2941" t="s">
        <v>307</v>
      </c>
      <c r="AC2941" t="s">
        <v>307</v>
      </c>
      <c r="AD2941" t="s">
        <v>307</v>
      </c>
      <c r="AE2941" t="s">
        <v>307</v>
      </c>
      <c r="AF2941" t="s">
        <v>307</v>
      </c>
      <c r="AG2941" t="s">
        <v>307</v>
      </c>
      <c r="AH2941" t="s">
        <v>307</v>
      </c>
      <c r="AI2941" t="s">
        <v>307</v>
      </c>
      <c r="AJ2941" t="s">
        <v>307</v>
      </c>
      <c r="AK2941" t="s">
        <v>307</v>
      </c>
      <c r="AL2941" t="s">
        <v>307</v>
      </c>
      <c r="AM2941" t="s">
        <v>307</v>
      </c>
      <c r="AN2941" t="s">
        <v>307</v>
      </c>
      <c r="AO2941" t="s">
        <v>307</v>
      </c>
      <c r="AP2941" t="s">
        <v>307</v>
      </c>
    </row>
    <row r="2942" spans="1:45" x14ac:dyDescent="0.25">
      <c r="A2942">
        <v>404</v>
      </c>
      <c r="B2942" t="s">
        <v>203</v>
      </c>
      <c r="C2942" t="s">
        <v>39</v>
      </c>
      <c r="D2942" t="s">
        <v>48</v>
      </c>
      <c r="E2942" t="s">
        <v>307</v>
      </c>
      <c r="F2942" t="s">
        <v>307</v>
      </c>
      <c r="G2942" t="s">
        <v>307</v>
      </c>
      <c r="H2942" t="s">
        <v>307</v>
      </c>
      <c r="I2942" t="s">
        <v>307</v>
      </c>
      <c r="J2942" t="s">
        <v>307</v>
      </c>
      <c r="K2942" t="s">
        <v>307</v>
      </c>
      <c r="L2942" t="s">
        <v>307</v>
      </c>
      <c r="M2942" t="s">
        <v>307</v>
      </c>
      <c r="N2942" t="s">
        <v>307</v>
      </c>
      <c r="O2942" t="s">
        <v>307</v>
      </c>
      <c r="P2942" t="s">
        <v>307</v>
      </c>
      <c r="Q2942" t="s">
        <v>307</v>
      </c>
      <c r="R2942" t="s">
        <v>307</v>
      </c>
      <c r="S2942" t="s">
        <v>307</v>
      </c>
      <c r="T2942" t="s">
        <v>307</v>
      </c>
      <c r="U2942" t="s">
        <v>307</v>
      </c>
      <c r="V2942" t="s">
        <v>307</v>
      </c>
      <c r="W2942" t="s">
        <v>307</v>
      </c>
      <c r="X2942" t="s">
        <v>307</v>
      </c>
      <c r="Y2942" t="s">
        <v>307</v>
      </c>
      <c r="Z2942" t="s">
        <v>307</v>
      </c>
      <c r="AA2942" t="s">
        <v>307</v>
      </c>
      <c r="AB2942" t="s">
        <v>307</v>
      </c>
      <c r="AC2942" t="s">
        <v>307</v>
      </c>
      <c r="AD2942" t="s">
        <v>307</v>
      </c>
      <c r="AE2942" t="s">
        <v>307</v>
      </c>
      <c r="AF2942" t="s">
        <v>307</v>
      </c>
      <c r="AG2942" t="s">
        <v>307</v>
      </c>
      <c r="AH2942" t="s">
        <v>307</v>
      </c>
      <c r="AI2942" t="s">
        <v>307</v>
      </c>
      <c r="AJ2942" t="s">
        <v>307</v>
      </c>
      <c r="AK2942" t="s">
        <v>307</v>
      </c>
      <c r="AL2942" t="s">
        <v>307</v>
      </c>
      <c r="AM2942" t="s">
        <v>307</v>
      </c>
      <c r="AN2942" t="s">
        <v>307</v>
      </c>
      <c r="AO2942" t="s">
        <v>307</v>
      </c>
      <c r="AP2942" t="s">
        <v>307</v>
      </c>
    </row>
    <row r="2943" spans="1:45" x14ac:dyDescent="0.25">
      <c r="A2943">
        <v>404</v>
      </c>
      <c r="B2943" t="s">
        <v>203</v>
      </c>
      <c r="C2943" t="s">
        <v>39</v>
      </c>
      <c r="D2943" t="s">
        <v>51</v>
      </c>
      <c r="E2943" t="s">
        <v>307</v>
      </c>
      <c r="F2943" t="s">
        <v>307</v>
      </c>
      <c r="G2943" t="s">
        <v>307</v>
      </c>
      <c r="H2943" t="s">
        <v>307</v>
      </c>
      <c r="I2943" t="s">
        <v>307</v>
      </c>
      <c r="J2943" t="s">
        <v>307</v>
      </c>
      <c r="K2943" t="s">
        <v>307</v>
      </c>
      <c r="L2943" t="s">
        <v>307</v>
      </c>
      <c r="M2943" t="s">
        <v>307</v>
      </c>
      <c r="N2943" t="s">
        <v>307</v>
      </c>
      <c r="O2943" t="s">
        <v>307</v>
      </c>
      <c r="P2943" t="s">
        <v>307</v>
      </c>
      <c r="Q2943" t="s">
        <v>307</v>
      </c>
      <c r="R2943" t="s">
        <v>307</v>
      </c>
      <c r="S2943" t="s">
        <v>307</v>
      </c>
      <c r="T2943" t="s">
        <v>307</v>
      </c>
      <c r="U2943" t="s">
        <v>307</v>
      </c>
      <c r="V2943" t="s">
        <v>307</v>
      </c>
      <c r="W2943" t="s">
        <v>307</v>
      </c>
      <c r="X2943" t="s">
        <v>307</v>
      </c>
      <c r="Y2943" t="s">
        <v>307</v>
      </c>
      <c r="Z2943" t="s">
        <v>307</v>
      </c>
      <c r="AA2943" t="s">
        <v>307</v>
      </c>
      <c r="AB2943" t="s">
        <v>307</v>
      </c>
      <c r="AC2943" t="s">
        <v>307</v>
      </c>
      <c r="AD2943" t="s">
        <v>307</v>
      </c>
      <c r="AE2943" t="s">
        <v>307</v>
      </c>
      <c r="AF2943" t="s">
        <v>307</v>
      </c>
      <c r="AG2943" t="s">
        <v>307</v>
      </c>
      <c r="AH2943" t="s">
        <v>307</v>
      </c>
      <c r="AI2943" t="s">
        <v>307</v>
      </c>
      <c r="AJ2943" t="s">
        <v>307</v>
      </c>
      <c r="AK2943" t="s">
        <v>307</v>
      </c>
      <c r="AL2943" t="s">
        <v>307</v>
      </c>
      <c r="AM2943" t="s">
        <v>307</v>
      </c>
      <c r="AN2943" t="s">
        <v>307</v>
      </c>
      <c r="AO2943" t="s">
        <v>307</v>
      </c>
      <c r="AP2943" t="s">
        <v>307</v>
      </c>
    </row>
    <row r="2944" spans="1:45" x14ac:dyDescent="0.25">
      <c r="A2944">
        <v>404</v>
      </c>
      <c r="B2944" t="s">
        <v>203</v>
      </c>
      <c r="C2944" t="s">
        <v>46</v>
      </c>
      <c r="D2944" t="s">
        <v>65</v>
      </c>
      <c r="E2944" t="s">
        <v>307</v>
      </c>
      <c r="F2944" t="s">
        <v>307</v>
      </c>
      <c r="G2944" t="s">
        <v>307</v>
      </c>
      <c r="H2944" t="s">
        <v>307</v>
      </c>
      <c r="I2944" t="s">
        <v>307</v>
      </c>
      <c r="J2944" t="s">
        <v>307</v>
      </c>
      <c r="K2944" t="s">
        <v>307</v>
      </c>
      <c r="L2944" t="s">
        <v>307</v>
      </c>
      <c r="M2944" t="s">
        <v>307</v>
      </c>
      <c r="N2944" t="s">
        <v>307</v>
      </c>
      <c r="O2944" t="s">
        <v>307</v>
      </c>
      <c r="P2944" t="s">
        <v>307</v>
      </c>
      <c r="Q2944" t="s">
        <v>307</v>
      </c>
      <c r="R2944" t="s">
        <v>307</v>
      </c>
      <c r="S2944" t="s">
        <v>307</v>
      </c>
      <c r="T2944" t="s">
        <v>307</v>
      </c>
      <c r="U2944" t="s">
        <v>307</v>
      </c>
      <c r="V2944" t="s">
        <v>307</v>
      </c>
      <c r="W2944" t="s">
        <v>307</v>
      </c>
      <c r="X2944" t="s">
        <v>307</v>
      </c>
      <c r="Y2944" t="s">
        <v>307</v>
      </c>
      <c r="Z2944" t="s">
        <v>307</v>
      </c>
    </row>
    <row r="2945" spans="1:26" x14ac:dyDescent="0.25">
      <c r="A2945">
        <v>404</v>
      </c>
      <c r="B2945" t="s">
        <v>203</v>
      </c>
      <c r="C2945" t="s">
        <v>46</v>
      </c>
      <c r="D2945" t="s">
        <v>66</v>
      </c>
      <c r="E2945" t="s">
        <v>307</v>
      </c>
      <c r="F2945" t="s">
        <v>307</v>
      </c>
      <c r="G2945" t="s">
        <v>307</v>
      </c>
      <c r="H2945" t="s">
        <v>307</v>
      </c>
      <c r="I2945" t="s">
        <v>307</v>
      </c>
      <c r="J2945" t="s">
        <v>307</v>
      </c>
      <c r="K2945" t="s">
        <v>307</v>
      </c>
      <c r="L2945" t="s">
        <v>307</v>
      </c>
      <c r="M2945" t="s">
        <v>307</v>
      </c>
      <c r="N2945" t="s">
        <v>307</v>
      </c>
      <c r="O2945" t="s">
        <v>307</v>
      </c>
      <c r="P2945" t="s">
        <v>307</v>
      </c>
      <c r="Q2945" t="s">
        <v>307</v>
      </c>
      <c r="R2945" t="s">
        <v>307</v>
      </c>
      <c r="S2945" t="s">
        <v>307</v>
      </c>
      <c r="T2945" t="s">
        <v>307</v>
      </c>
      <c r="U2945" t="s">
        <v>307</v>
      </c>
      <c r="V2945" t="s">
        <v>307</v>
      </c>
      <c r="W2945" t="s">
        <v>307</v>
      </c>
      <c r="X2945" t="s">
        <v>307</v>
      </c>
      <c r="Y2945" t="s">
        <v>307</v>
      </c>
      <c r="Z2945" t="s">
        <v>307</v>
      </c>
    </row>
    <row r="2946" spans="1:26" x14ac:dyDescent="0.25">
      <c r="A2946">
        <v>404</v>
      </c>
      <c r="B2946" t="s">
        <v>203</v>
      </c>
      <c r="C2946" t="s">
        <v>46</v>
      </c>
      <c r="D2946" t="s">
        <v>67</v>
      </c>
      <c r="E2946" t="s">
        <v>307</v>
      </c>
      <c r="F2946" t="s">
        <v>307</v>
      </c>
      <c r="G2946" t="s">
        <v>307</v>
      </c>
      <c r="H2946" t="s">
        <v>307</v>
      </c>
      <c r="I2946" t="s">
        <v>307</v>
      </c>
      <c r="J2946" t="s">
        <v>307</v>
      </c>
      <c r="K2946" t="s">
        <v>307</v>
      </c>
      <c r="L2946" t="s">
        <v>307</v>
      </c>
      <c r="M2946" t="s">
        <v>307</v>
      </c>
      <c r="N2946" t="s">
        <v>307</v>
      </c>
      <c r="O2946" t="s">
        <v>307</v>
      </c>
      <c r="P2946" t="s">
        <v>307</v>
      </c>
      <c r="Q2946" t="s">
        <v>307</v>
      </c>
      <c r="R2946" t="s">
        <v>307</v>
      </c>
      <c r="S2946" t="s">
        <v>307</v>
      </c>
      <c r="T2946" t="s">
        <v>307</v>
      </c>
      <c r="U2946" t="s">
        <v>307</v>
      </c>
      <c r="V2946" t="s">
        <v>307</v>
      </c>
      <c r="W2946" t="s">
        <v>307</v>
      </c>
      <c r="X2946" t="s">
        <v>307</v>
      </c>
      <c r="Y2946" t="s">
        <v>307</v>
      </c>
      <c r="Z2946" t="s">
        <v>307</v>
      </c>
    </row>
    <row r="2947" spans="1:26" x14ac:dyDescent="0.25">
      <c r="A2947">
        <v>404</v>
      </c>
      <c r="B2947" t="s">
        <v>203</v>
      </c>
      <c r="C2947" t="s">
        <v>46</v>
      </c>
      <c r="D2947" t="s">
        <v>68</v>
      </c>
      <c r="E2947" t="s">
        <v>307</v>
      </c>
      <c r="F2947" t="s">
        <v>307</v>
      </c>
      <c r="G2947" t="s">
        <v>307</v>
      </c>
      <c r="H2947" t="s">
        <v>307</v>
      </c>
      <c r="I2947" t="s">
        <v>307</v>
      </c>
      <c r="J2947" t="s">
        <v>307</v>
      </c>
      <c r="K2947" t="s">
        <v>307</v>
      </c>
      <c r="L2947" t="s">
        <v>307</v>
      </c>
      <c r="M2947" t="s">
        <v>307</v>
      </c>
      <c r="N2947" t="s">
        <v>307</v>
      </c>
      <c r="O2947" t="s">
        <v>307</v>
      </c>
      <c r="P2947" t="s">
        <v>307</v>
      </c>
      <c r="Q2947" t="s">
        <v>307</v>
      </c>
      <c r="R2947" t="s">
        <v>307</v>
      </c>
      <c r="S2947" t="s">
        <v>307</v>
      </c>
      <c r="T2947" t="s">
        <v>307</v>
      </c>
      <c r="U2947" t="s">
        <v>307</v>
      </c>
      <c r="V2947" t="s">
        <v>307</v>
      </c>
      <c r="W2947" t="s">
        <v>307</v>
      </c>
      <c r="X2947" t="s">
        <v>307</v>
      </c>
      <c r="Y2947" t="s">
        <v>307</v>
      </c>
      <c r="Z2947" t="s">
        <v>307</v>
      </c>
    </row>
    <row r="2948" spans="1:26" x14ac:dyDescent="0.25">
      <c r="A2948">
        <v>404</v>
      </c>
      <c r="B2948" t="s">
        <v>203</v>
      </c>
      <c r="C2948" t="s">
        <v>46</v>
      </c>
      <c r="D2948" t="s">
        <v>69</v>
      </c>
      <c r="E2948" t="s">
        <v>307</v>
      </c>
      <c r="F2948" t="s">
        <v>307</v>
      </c>
      <c r="G2948" t="s">
        <v>307</v>
      </c>
      <c r="H2948" t="s">
        <v>307</v>
      </c>
      <c r="I2948" t="s">
        <v>307</v>
      </c>
      <c r="J2948" t="s">
        <v>307</v>
      </c>
      <c r="K2948" t="s">
        <v>307</v>
      </c>
      <c r="L2948" t="s">
        <v>307</v>
      </c>
      <c r="M2948" t="s">
        <v>307</v>
      </c>
      <c r="N2948" t="s">
        <v>307</v>
      </c>
      <c r="O2948" t="s">
        <v>307</v>
      </c>
      <c r="P2948" t="s">
        <v>307</v>
      </c>
      <c r="Q2948" t="s">
        <v>307</v>
      </c>
      <c r="R2948" t="s">
        <v>307</v>
      </c>
      <c r="S2948" t="s">
        <v>307</v>
      </c>
      <c r="T2948" t="s">
        <v>307</v>
      </c>
      <c r="U2948" t="s">
        <v>307</v>
      </c>
      <c r="V2948" t="s">
        <v>307</v>
      </c>
      <c r="W2948" t="s">
        <v>307</v>
      </c>
      <c r="X2948" t="s">
        <v>307</v>
      </c>
      <c r="Y2948" t="s">
        <v>307</v>
      </c>
      <c r="Z2948" t="s">
        <v>307</v>
      </c>
    </row>
    <row r="2949" spans="1:26" x14ac:dyDescent="0.25">
      <c r="A2949">
        <v>404</v>
      </c>
      <c r="B2949" t="s">
        <v>203</v>
      </c>
      <c r="C2949" t="s">
        <v>46</v>
      </c>
      <c r="D2949" t="s">
        <v>70</v>
      </c>
      <c r="E2949" t="s">
        <v>307</v>
      </c>
      <c r="F2949" t="s">
        <v>307</v>
      </c>
      <c r="G2949" t="s">
        <v>307</v>
      </c>
      <c r="H2949" t="s">
        <v>307</v>
      </c>
      <c r="I2949" t="s">
        <v>307</v>
      </c>
      <c r="J2949" t="s">
        <v>307</v>
      </c>
      <c r="K2949" t="s">
        <v>307</v>
      </c>
      <c r="L2949" t="s">
        <v>307</v>
      </c>
      <c r="M2949" t="s">
        <v>307</v>
      </c>
      <c r="N2949" t="s">
        <v>307</v>
      </c>
      <c r="O2949" t="s">
        <v>307</v>
      </c>
      <c r="P2949" t="s">
        <v>307</v>
      </c>
      <c r="Q2949" t="s">
        <v>307</v>
      </c>
      <c r="R2949" t="s">
        <v>307</v>
      </c>
      <c r="S2949" t="s">
        <v>307</v>
      </c>
      <c r="T2949" t="s">
        <v>307</v>
      </c>
      <c r="U2949" t="s">
        <v>307</v>
      </c>
      <c r="V2949" t="s">
        <v>307</v>
      </c>
      <c r="W2949" t="s">
        <v>307</v>
      </c>
      <c r="X2949" t="s">
        <v>307</v>
      </c>
      <c r="Y2949" t="s">
        <v>307</v>
      </c>
      <c r="Z2949" t="s">
        <v>307</v>
      </c>
    </row>
    <row r="2950" spans="1:26" x14ac:dyDescent="0.25">
      <c r="A2950">
        <v>404</v>
      </c>
      <c r="B2950" t="s">
        <v>203</v>
      </c>
      <c r="C2950" t="s">
        <v>46</v>
      </c>
      <c r="D2950" t="s">
        <v>71</v>
      </c>
      <c r="E2950" t="s">
        <v>307</v>
      </c>
      <c r="F2950" t="s">
        <v>307</v>
      </c>
      <c r="G2950" t="s">
        <v>307</v>
      </c>
      <c r="H2950" t="s">
        <v>307</v>
      </c>
      <c r="I2950" t="s">
        <v>307</v>
      </c>
      <c r="J2950" t="s">
        <v>307</v>
      </c>
      <c r="K2950" t="s">
        <v>307</v>
      </c>
      <c r="L2950" t="s">
        <v>307</v>
      </c>
      <c r="M2950" t="s">
        <v>307</v>
      </c>
      <c r="N2950" t="s">
        <v>307</v>
      </c>
      <c r="O2950" t="s">
        <v>307</v>
      </c>
      <c r="P2950" t="s">
        <v>307</v>
      </c>
      <c r="Q2950" t="s">
        <v>307</v>
      </c>
      <c r="R2950" t="s">
        <v>307</v>
      </c>
      <c r="S2950" t="s">
        <v>307</v>
      </c>
      <c r="T2950" t="s">
        <v>307</v>
      </c>
      <c r="U2950" t="s">
        <v>307</v>
      </c>
      <c r="V2950" t="s">
        <v>307</v>
      </c>
      <c r="W2950" t="s">
        <v>307</v>
      </c>
      <c r="X2950" t="s">
        <v>307</v>
      </c>
      <c r="Y2950" t="s">
        <v>307</v>
      </c>
      <c r="Z2950" t="s">
        <v>307</v>
      </c>
    </row>
    <row r="2951" spans="1:26" x14ac:dyDescent="0.25">
      <c r="A2951">
        <v>404</v>
      </c>
      <c r="B2951" t="s">
        <v>203</v>
      </c>
      <c r="C2951" t="s">
        <v>46</v>
      </c>
      <c r="D2951" t="s">
        <v>72</v>
      </c>
      <c r="E2951" t="s">
        <v>307</v>
      </c>
      <c r="F2951" t="s">
        <v>307</v>
      </c>
      <c r="G2951" t="s">
        <v>307</v>
      </c>
      <c r="H2951" t="s">
        <v>307</v>
      </c>
      <c r="I2951" t="s">
        <v>307</v>
      </c>
      <c r="J2951" t="s">
        <v>307</v>
      </c>
      <c r="K2951" t="s">
        <v>307</v>
      </c>
      <c r="L2951" t="s">
        <v>307</v>
      </c>
      <c r="M2951" t="s">
        <v>307</v>
      </c>
      <c r="N2951" t="s">
        <v>307</v>
      </c>
      <c r="O2951" t="s">
        <v>307</v>
      </c>
      <c r="P2951" t="s">
        <v>307</v>
      </c>
      <c r="Q2951" t="s">
        <v>307</v>
      </c>
      <c r="R2951" t="s">
        <v>307</v>
      </c>
      <c r="S2951" t="s">
        <v>307</v>
      </c>
      <c r="T2951" t="s">
        <v>307</v>
      </c>
      <c r="U2951" t="s">
        <v>307</v>
      </c>
      <c r="V2951" t="s">
        <v>307</v>
      </c>
      <c r="W2951" t="s">
        <v>307</v>
      </c>
      <c r="X2951" t="s">
        <v>307</v>
      </c>
      <c r="Y2951" t="s">
        <v>307</v>
      </c>
      <c r="Z2951" t="s">
        <v>307</v>
      </c>
    </row>
    <row r="2952" spans="1:26" x14ac:dyDescent="0.25">
      <c r="A2952">
        <v>404</v>
      </c>
      <c r="B2952" t="s">
        <v>203</v>
      </c>
      <c r="C2952" t="s">
        <v>46</v>
      </c>
      <c r="D2952" t="s">
        <v>47</v>
      </c>
      <c r="E2952" t="s">
        <v>307</v>
      </c>
      <c r="F2952" t="s">
        <v>307</v>
      </c>
      <c r="G2952" t="s">
        <v>307</v>
      </c>
      <c r="H2952" t="s">
        <v>307</v>
      </c>
      <c r="I2952" t="s">
        <v>307</v>
      </c>
      <c r="J2952" t="s">
        <v>307</v>
      </c>
      <c r="K2952" t="s">
        <v>307</v>
      </c>
      <c r="L2952" t="s">
        <v>307</v>
      </c>
      <c r="M2952" t="s">
        <v>307</v>
      </c>
      <c r="N2952" t="s">
        <v>307</v>
      </c>
      <c r="O2952" t="s">
        <v>307</v>
      </c>
      <c r="P2952" t="s">
        <v>307</v>
      </c>
      <c r="Q2952" t="s">
        <v>307</v>
      </c>
      <c r="R2952" t="s">
        <v>307</v>
      </c>
      <c r="S2952" t="s">
        <v>307</v>
      </c>
      <c r="T2952" t="s">
        <v>307</v>
      </c>
      <c r="U2952" t="s">
        <v>307</v>
      </c>
      <c r="V2952" t="s">
        <v>307</v>
      </c>
      <c r="W2952" t="s">
        <v>307</v>
      </c>
      <c r="X2952" t="s">
        <v>307</v>
      </c>
      <c r="Y2952" t="s">
        <v>307</v>
      </c>
      <c r="Z2952" t="s">
        <v>307</v>
      </c>
    </row>
    <row r="2953" spans="1:26" x14ac:dyDescent="0.25">
      <c r="A2953">
        <v>404</v>
      </c>
      <c r="B2953" t="s">
        <v>203</v>
      </c>
      <c r="C2953" t="s">
        <v>46</v>
      </c>
      <c r="D2953" t="s">
        <v>48</v>
      </c>
      <c r="E2953" t="s">
        <v>307</v>
      </c>
      <c r="F2953" t="s">
        <v>307</v>
      </c>
      <c r="G2953" t="s">
        <v>307</v>
      </c>
      <c r="H2953" t="s">
        <v>307</v>
      </c>
      <c r="I2953" t="s">
        <v>307</v>
      </c>
      <c r="J2953" t="s">
        <v>307</v>
      </c>
      <c r="K2953" t="s">
        <v>307</v>
      </c>
      <c r="L2953" t="s">
        <v>307</v>
      </c>
      <c r="M2953" t="s">
        <v>307</v>
      </c>
      <c r="N2953" t="s">
        <v>307</v>
      </c>
      <c r="O2953" t="s">
        <v>307</v>
      </c>
      <c r="P2953" t="s">
        <v>307</v>
      </c>
      <c r="Q2953" t="s">
        <v>307</v>
      </c>
      <c r="R2953" t="s">
        <v>307</v>
      </c>
      <c r="S2953" t="s">
        <v>307</v>
      </c>
      <c r="T2953" t="s">
        <v>307</v>
      </c>
      <c r="U2953" t="s">
        <v>307</v>
      </c>
      <c r="V2953" t="s">
        <v>307</v>
      </c>
      <c r="W2953" t="s">
        <v>307</v>
      </c>
      <c r="X2953" t="s">
        <v>307</v>
      </c>
      <c r="Y2953" t="s">
        <v>307</v>
      </c>
      <c r="Z2953" t="s">
        <v>307</v>
      </c>
    </row>
    <row r="2954" spans="1:26" x14ac:dyDescent="0.25">
      <c r="A2954">
        <v>404</v>
      </c>
      <c r="B2954" t="s">
        <v>203</v>
      </c>
      <c r="C2954" t="s">
        <v>46</v>
      </c>
      <c r="D2954" t="s">
        <v>49</v>
      </c>
      <c r="E2954" t="s">
        <v>307</v>
      </c>
      <c r="F2954" t="s">
        <v>307</v>
      </c>
      <c r="G2954" t="s">
        <v>307</v>
      </c>
      <c r="H2954" t="s">
        <v>307</v>
      </c>
      <c r="I2954" t="s">
        <v>307</v>
      </c>
      <c r="J2954" t="s">
        <v>307</v>
      </c>
      <c r="K2954" t="s">
        <v>307</v>
      </c>
      <c r="L2954" t="s">
        <v>307</v>
      </c>
      <c r="M2954" t="s">
        <v>307</v>
      </c>
      <c r="N2954" t="s">
        <v>307</v>
      </c>
      <c r="O2954" t="s">
        <v>307</v>
      </c>
      <c r="P2954" t="s">
        <v>307</v>
      </c>
      <c r="Q2954" t="s">
        <v>307</v>
      </c>
      <c r="R2954" t="s">
        <v>307</v>
      </c>
      <c r="S2954" t="s">
        <v>307</v>
      </c>
      <c r="T2954" t="s">
        <v>307</v>
      </c>
      <c r="U2954" t="s">
        <v>307</v>
      </c>
      <c r="V2954" t="s">
        <v>307</v>
      </c>
      <c r="W2954" t="s">
        <v>307</v>
      </c>
      <c r="X2954" t="s">
        <v>307</v>
      </c>
      <c r="Y2954" t="s">
        <v>307</v>
      </c>
      <c r="Z2954" t="s">
        <v>307</v>
      </c>
    </row>
    <row r="2955" spans="1:26" x14ac:dyDescent="0.25">
      <c r="A2955">
        <v>404</v>
      </c>
      <c r="B2955" t="s">
        <v>203</v>
      </c>
      <c r="C2955" t="s">
        <v>41</v>
      </c>
      <c r="D2955" t="s">
        <v>48</v>
      </c>
      <c r="E2955" t="s">
        <v>307</v>
      </c>
      <c r="F2955" t="s">
        <v>307</v>
      </c>
      <c r="G2955" t="s">
        <v>307</v>
      </c>
      <c r="H2955" t="s">
        <v>307</v>
      </c>
      <c r="I2955" t="s">
        <v>307</v>
      </c>
      <c r="J2955" t="s">
        <v>307</v>
      </c>
      <c r="K2955" t="s">
        <v>307</v>
      </c>
      <c r="L2955" t="s">
        <v>307</v>
      </c>
      <c r="M2955" t="s">
        <v>307</v>
      </c>
      <c r="N2955" t="s">
        <v>307</v>
      </c>
      <c r="O2955" t="s">
        <v>307</v>
      </c>
      <c r="P2955" t="s">
        <v>307</v>
      </c>
      <c r="Q2955" t="s">
        <v>307</v>
      </c>
      <c r="R2955" t="s">
        <v>307</v>
      </c>
      <c r="S2955" t="s">
        <v>307</v>
      </c>
      <c r="T2955" t="s">
        <v>307</v>
      </c>
      <c r="U2955" t="s">
        <v>307</v>
      </c>
      <c r="V2955" t="s">
        <v>307</v>
      </c>
      <c r="W2955" t="s">
        <v>307</v>
      </c>
      <c r="X2955" t="s">
        <v>307</v>
      </c>
      <c r="Y2955" t="s">
        <v>307</v>
      </c>
      <c r="Z2955" t="s">
        <v>307</v>
      </c>
    </row>
    <row r="2956" spans="1:26" x14ac:dyDescent="0.25">
      <c r="A2956">
        <v>404</v>
      </c>
      <c r="B2956" t="s">
        <v>203</v>
      </c>
      <c r="C2956" t="s">
        <v>459</v>
      </c>
      <c r="D2956" t="s">
        <v>48</v>
      </c>
      <c r="E2956" t="s">
        <v>307</v>
      </c>
      <c r="F2956" t="s">
        <v>307</v>
      </c>
      <c r="G2956" t="s">
        <v>307</v>
      </c>
      <c r="H2956" t="s">
        <v>307</v>
      </c>
      <c r="I2956" t="s">
        <v>307</v>
      </c>
      <c r="J2956" t="s">
        <v>307</v>
      </c>
      <c r="K2956" t="s">
        <v>307</v>
      </c>
      <c r="L2956" t="s">
        <v>307</v>
      </c>
      <c r="M2956" t="s">
        <v>307</v>
      </c>
      <c r="N2956" t="s">
        <v>307</v>
      </c>
      <c r="O2956" t="s">
        <v>307</v>
      </c>
      <c r="P2956" t="s">
        <v>307</v>
      </c>
      <c r="Q2956" t="s">
        <v>307</v>
      </c>
    </row>
    <row r="2957" spans="1:26" x14ac:dyDescent="0.25">
      <c r="A2957">
        <v>404</v>
      </c>
      <c r="B2957" t="s">
        <v>203</v>
      </c>
      <c r="C2957" t="s">
        <v>304</v>
      </c>
      <c r="D2957" t="s">
        <v>48</v>
      </c>
      <c r="E2957" t="s">
        <v>307</v>
      </c>
      <c r="F2957" t="s">
        <v>307</v>
      </c>
      <c r="G2957" t="s">
        <v>307</v>
      </c>
      <c r="H2957" t="s">
        <v>307</v>
      </c>
      <c r="I2957" t="s">
        <v>307</v>
      </c>
      <c r="J2957" t="s">
        <v>307</v>
      </c>
      <c r="K2957" t="s">
        <v>307</v>
      </c>
      <c r="L2957" t="s">
        <v>307</v>
      </c>
      <c r="M2957" t="s">
        <v>307</v>
      </c>
      <c r="N2957" t="s">
        <v>307</v>
      </c>
      <c r="O2957" t="s">
        <v>307</v>
      </c>
      <c r="P2957" t="s">
        <v>307</v>
      </c>
      <c r="Q2957" t="s">
        <v>307</v>
      </c>
    </row>
    <row r="2958" spans="1:26" x14ac:dyDescent="0.25">
      <c r="A2958">
        <v>404</v>
      </c>
      <c r="B2958" t="s">
        <v>203</v>
      </c>
      <c r="C2958" t="s">
        <v>433</v>
      </c>
      <c r="D2958" t="s">
        <v>48</v>
      </c>
      <c r="E2958" t="s">
        <v>307</v>
      </c>
      <c r="F2958" t="s">
        <v>307</v>
      </c>
      <c r="G2958" t="s">
        <v>307</v>
      </c>
      <c r="H2958" t="s">
        <v>307</v>
      </c>
      <c r="I2958" t="s">
        <v>307</v>
      </c>
      <c r="J2958" t="s">
        <v>307</v>
      </c>
      <c r="K2958" t="s">
        <v>307</v>
      </c>
      <c r="L2958" t="s">
        <v>307</v>
      </c>
      <c r="M2958" t="s">
        <v>307</v>
      </c>
      <c r="N2958" t="s">
        <v>307</v>
      </c>
      <c r="O2958" t="s">
        <v>307</v>
      </c>
      <c r="P2958" t="s">
        <v>307</v>
      </c>
      <c r="Q2958" t="s">
        <v>307</v>
      </c>
    </row>
    <row r="2959" spans="1:26" x14ac:dyDescent="0.25">
      <c r="A2959">
        <v>404</v>
      </c>
      <c r="B2959" t="s">
        <v>203</v>
      </c>
      <c r="C2959" t="s">
        <v>305</v>
      </c>
      <c r="D2959" t="s">
        <v>48</v>
      </c>
      <c r="E2959" t="s">
        <v>307</v>
      </c>
      <c r="F2959" t="s">
        <v>307</v>
      </c>
      <c r="G2959" t="s">
        <v>307</v>
      </c>
      <c r="H2959" t="s">
        <v>307</v>
      </c>
      <c r="I2959" t="s">
        <v>307</v>
      </c>
      <c r="J2959" t="s">
        <v>307</v>
      </c>
      <c r="K2959" t="s">
        <v>307</v>
      </c>
      <c r="L2959" t="s">
        <v>307</v>
      </c>
      <c r="M2959" t="s">
        <v>307</v>
      </c>
      <c r="N2959" t="s">
        <v>307</v>
      </c>
      <c r="O2959" t="s">
        <v>307</v>
      </c>
      <c r="P2959" t="s">
        <v>307</v>
      </c>
      <c r="Q2959" t="s">
        <v>307</v>
      </c>
    </row>
    <row r="2960" spans="1:26" x14ac:dyDescent="0.25">
      <c r="A2960">
        <v>404</v>
      </c>
      <c r="B2960" t="s">
        <v>203</v>
      </c>
      <c r="C2960" t="s">
        <v>306</v>
      </c>
      <c r="D2960" t="s">
        <v>48</v>
      </c>
      <c r="E2960" t="s">
        <v>307</v>
      </c>
      <c r="F2960" t="s">
        <v>307</v>
      </c>
      <c r="G2960" t="s">
        <v>307</v>
      </c>
      <c r="H2960" t="s">
        <v>307</v>
      </c>
      <c r="I2960" t="s">
        <v>307</v>
      </c>
      <c r="J2960" t="s">
        <v>307</v>
      </c>
      <c r="K2960" t="s">
        <v>307</v>
      </c>
      <c r="L2960" t="s">
        <v>307</v>
      </c>
      <c r="M2960" t="s">
        <v>307</v>
      </c>
      <c r="N2960" t="s">
        <v>307</v>
      </c>
      <c r="O2960" t="s">
        <v>307</v>
      </c>
      <c r="P2960" t="s">
        <v>307</v>
      </c>
      <c r="Q2960" t="s">
        <v>307</v>
      </c>
    </row>
    <row r="2961" spans="1:45" x14ac:dyDescent="0.25">
      <c r="A2961">
        <v>404</v>
      </c>
      <c r="B2961" t="s">
        <v>203</v>
      </c>
      <c r="C2961" t="s">
        <v>44</v>
      </c>
      <c r="D2961" t="s">
        <v>54</v>
      </c>
      <c r="E2961" t="s">
        <v>307</v>
      </c>
      <c r="F2961" t="s">
        <v>307</v>
      </c>
      <c r="G2961" t="s">
        <v>307</v>
      </c>
      <c r="H2961" t="s">
        <v>307</v>
      </c>
      <c r="I2961" t="s">
        <v>307</v>
      </c>
      <c r="J2961" t="s">
        <v>307</v>
      </c>
      <c r="K2961" t="s">
        <v>307</v>
      </c>
      <c r="L2961" t="s">
        <v>307</v>
      </c>
      <c r="M2961" t="s">
        <v>307</v>
      </c>
      <c r="N2961" t="s">
        <v>307</v>
      </c>
      <c r="O2961" t="s">
        <v>307</v>
      </c>
      <c r="P2961" t="s">
        <v>307</v>
      </c>
      <c r="Q2961" t="s">
        <v>307</v>
      </c>
      <c r="R2961" t="s">
        <v>307</v>
      </c>
      <c r="S2961" t="s">
        <v>307</v>
      </c>
      <c r="T2961" t="s">
        <v>307</v>
      </c>
      <c r="U2961" t="s">
        <v>307</v>
      </c>
      <c r="V2961" t="s">
        <v>307</v>
      </c>
      <c r="W2961" t="s">
        <v>307</v>
      </c>
    </row>
    <row r="2962" spans="1:45" x14ac:dyDescent="0.25">
      <c r="A2962">
        <v>404</v>
      </c>
      <c r="B2962" t="s">
        <v>203</v>
      </c>
      <c r="C2962" t="s">
        <v>44</v>
      </c>
      <c r="D2962" t="s">
        <v>55</v>
      </c>
      <c r="E2962" t="s">
        <v>307</v>
      </c>
      <c r="F2962" t="s">
        <v>307</v>
      </c>
      <c r="G2962" t="s">
        <v>307</v>
      </c>
      <c r="H2962" t="s">
        <v>307</v>
      </c>
      <c r="I2962" t="s">
        <v>307</v>
      </c>
      <c r="J2962" t="s">
        <v>307</v>
      </c>
      <c r="K2962" t="s">
        <v>307</v>
      </c>
      <c r="L2962" t="s">
        <v>307</v>
      </c>
      <c r="M2962" t="s">
        <v>307</v>
      </c>
      <c r="N2962" t="s">
        <v>307</v>
      </c>
      <c r="O2962" t="s">
        <v>307</v>
      </c>
      <c r="P2962" t="s">
        <v>307</v>
      </c>
      <c r="Q2962" t="s">
        <v>307</v>
      </c>
      <c r="R2962" t="s">
        <v>307</v>
      </c>
      <c r="S2962" t="s">
        <v>307</v>
      </c>
      <c r="T2962" t="s">
        <v>307</v>
      </c>
      <c r="U2962" t="s">
        <v>307</v>
      </c>
      <c r="V2962" t="s">
        <v>307</v>
      </c>
      <c r="W2962" t="s">
        <v>307</v>
      </c>
    </row>
    <row r="2963" spans="1:45" x14ac:dyDescent="0.25">
      <c r="A2963">
        <v>404</v>
      </c>
      <c r="B2963" t="s">
        <v>203</v>
      </c>
      <c r="C2963" t="s">
        <v>44</v>
      </c>
      <c r="D2963" t="s">
        <v>56</v>
      </c>
      <c r="E2963" t="s">
        <v>307</v>
      </c>
      <c r="F2963" t="s">
        <v>307</v>
      </c>
      <c r="G2963" t="s">
        <v>307</v>
      </c>
      <c r="H2963" t="s">
        <v>307</v>
      </c>
      <c r="I2963" t="s">
        <v>307</v>
      </c>
      <c r="J2963" t="s">
        <v>307</v>
      </c>
      <c r="K2963" t="s">
        <v>307</v>
      </c>
      <c r="L2963" t="s">
        <v>307</v>
      </c>
      <c r="M2963" t="s">
        <v>307</v>
      </c>
      <c r="N2963" t="s">
        <v>307</v>
      </c>
      <c r="O2963" t="s">
        <v>307</v>
      </c>
      <c r="P2963" t="s">
        <v>307</v>
      </c>
      <c r="Q2963" t="s">
        <v>307</v>
      </c>
      <c r="R2963" t="s">
        <v>307</v>
      </c>
      <c r="S2963" t="s">
        <v>307</v>
      </c>
      <c r="T2963" t="s">
        <v>307</v>
      </c>
      <c r="U2963" t="s">
        <v>307</v>
      </c>
      <c r="V2963" t="s">
        <v>307</v>
      </c>
      <c r="W2963" t="s">
        <v>307</v>
      </c>
    </row>
    <row r="2964" spans="1:45" x14ac:dyDescent="0.25">
      <c r="A2964">
        <v>404</v>
      </c>
      <c r="B2964" t="s">
        <v>203</v>
      </c>
      <c r="C2964" t="s">
        <v>44</v>
      </c>
      <c r="D2964" t="s">
        <v>57</v>
      </c>
      <c r="E2964" t="s">
        <v>307</v>
      </c>
      <c r="F2964" t="s">
        <v>307</v>
      </c>
      <c r="G2964" t="s">
        <v>307</v>
      </c>
      <c r="H2964" t="s">
        <v>307</v>
      </c>
      <c r="I2964" t="s">
        <v>307</v>
      </c>
      <c r="J2964" t="s">
        <v>307</v>
      </c>
      <c r="K2964" t="s">
        <v>307</v>
      </c>
      <c r="L2964" t="s">
        <v>307</v>
      </c>
      <c r="M2964" t="s">
        <v>307</v>
      </c>
      <c r="N2964" t="s">
        <v>307</v>
      </c>
      <c r="O2964" t="s">
        <v>307</v>
      </c>
      <c r="P2964" t="s">
        <v>307</v>
      </c>
      <c r="Q2964" t="s">
        <v>307</v>
      </c>
      <c r="R2964" t="s">
        <v>307</v>
      </c>
      <c r="S2964" t="s">
        <v>307</v>
      </c>
      <c r="T2964" t="s">
        <v>307</v>
      </c>
      <c r="U2964" t="s">
        <v>307</v>
      </c>
      <c r="V2964" t="s">
        <v>307</v>
      </c>
      <c r="W2964" t="s">
        <v>307</v>
      </c>
    </row>
    <row r="2965" spans="1:45" x14ac:dyDescent="0.25">
      <c r="A2965">
        <v>404</v>
      </c>
      <c r="B2965" t="s">
        <v>203</v>
      </c>
      <c r="C2965" t="s">
        <v>44</v>
      </c>
      <c r="D2965" t="s">
        <v>58</v>
      </c>
      <c r="E2965" t="s">
        <v>307</v>
      </c>
      <c r="F2965" t="s">
        <v>307</v>
      </c>
      <c r="G2965" t="s">
        <v>307</v>
      </c>
      <c r="H2965" t="s">
        <v>307</v>
      </c>
      <c r="I2965" t="s">
        <v>307</v>
      </c>
      <c r="J2965" t="s">
        <v>307</v>
      </c>
      <c r="K2965" t="s">
        <v>307</v>
      </c>
      <c r="L2965" t="s">
        <v>307</v>
      </c>
      <c r="M2965" t="s">
        <v>307</v>
      </c>
      <c r="N2965" t="s">
        <v>307</v>
      </c>
      <c r="O2965" t="s">
        <v>307</v>
      </c>
      <c r="P2965" t="s">
        <v>307</v>
      </c>
      <c r="Q2965" t="s">
        <v>307</v>
      </c>
      <c r="R2965" t="s">
        <v>307</v>
      </c>
      <c r="S2965" t="s">
        <v>307</v>
      </c>
      <c r="T2965" t="s">
        <v>307</v>
      </c>
      <c r="U2965" t="s">
        <v>307</v>
      </c>
      <c r="V2965" t="s">
        <v>307</v>
      </c>
      <c r="W2965" t="s">
        <v>307</v>
      </c>
    </row>
    <row r="2966" spans="1:45" x14ac:dyDescent="0.25">
      <c r="A2966">
        <v>404</v>
      </c>
      <c r="B2966" t="s">
        <v>203</v>
      </c>
      <c r="C2966" t="s">
        <v>44</v>
      </c>
      <c r="D2966" t="s">
        <v>59</v>
      </c>
      <c r="E2966" t="s">
        <v>307</v>
      </c>
      <c r="F2966" t="s">
        <v>307</v>
      </c>
      <c r="G2966" t="s">
        <v>307</v>
      </c>
      <c r="H2966" t="s">
        <v>307</v>
      </c>
      <c r="I2966" t="s">
        <v>307</v>
      </c>
      <c r="J2966" t="s">
        <v>307</v>
      </c>
      <c r="K2966" t="s">
        <v>307</v>
      </c>
      <c r="L2966" t="s">
        <v>307</v>
      </c>
      <c r="M2966" t="s">
        <v>307</v>
      </c>
      <c r="N2966" t="s">
        <v>307</v>
      </c>
      <c r="O2966" t="s">
        <v>307</v>
      </c>
      <c r="P2966" t="s">
        <v>307</v>
      </c>
      <c r="Q2966" t="s">
        <v>307</v>
      </c>
      <c r="R2966" t="s">
        <v>307</v>
      </c>
      <c r="S2966" t="s">
        <v>307</v>
      </c>
      <c r="T2966" t="s">
        <v>307</v>
      </c>
      <c r="U2966" t="s">
        <v>307</v>
      </c>
      <c r="V2966" t="s">
        <v>307</v>
      </c>
      <c r="W2966" t="s">
        <v>307</v>
      </c>
    </row>
    <row r="2967" spans="1:45" x14ac:dyDescent="0.25">
      <c r="A2967">
        <v>404</v>
      </c>
      <c r="B2967" t="s">
        <v>203</v>
      </c>
      <c r="C2967" t="s">
        <v>44</v>
      </c>
      <c r="D2967" t="s">
        <v>60</v>
      </c>
      <c r="E2967" t="s">
        <v>307</v>
      </c>
      <c r="F2967" t="s">
        <v>307</v>
      </c>
      <c r="G2967" t="s">
        <v>307</v>
      </c>
      <c r="H2967" t="s">
        <v>307</v>
      </c>
      <c r="I2967" t="s">
        <v>307</v>
      </c>
      <c r="J2967" t="s">
        <v>307</v>
      </c>
      <c r="K2967" t="s">
        <v>307</v>
      </c>
      <c r="L2967" t="s">
        <v>307</v>
      </c>
      <c r="M2967" t="s">
        <v>307</v>
      </c>
      <c r="N2967" t="s">
        <v>307</v>
      </c>
      <c r="O2967" t="s">
        <v>307</v>
      </c>
      <c r="P2967" t="s">
        <v>307</v>
      </c>
      <c r="Q2967" t="s">
        <v>307</v>
      </c>
      <c r="R2967" t="s">
        <v>307</v>
      </c>
      <c r="S2967" t="s">
        <v>307</v>
      </c>
      <c r="T2967" t="s">
        <v>307</v>
      </c>
      <c r="U2967" t="s">
        <v>307</v>
      </c>
      <c r="V2967" t="s">
        <v>307</v>
      </c>
      <c r="W2967" t="s">
        <v>307</v>
      </c>
    </row>
    <row r="2968" spans="1:45" x14ac:dyDescent="0.25">
      <c r="A2968">
        <v>404</v>
      </c>
      <c r="B2968" t="s">
        <v>203</v>
      </c>
      <c r="C2968" t="s">
        <v>44</v>
      </c>
      <c r="D2968" t="s">
        <v>61</v>
      </c>
      <c r="E2968" t="s">
        <v>307</v>
      </c>
      <c r="F2968" t="s">
        <v>307</v>
      </c>
      <c r="G2968" t="s">
        <v>307</v>
      </c>
      <c r="H2968" t="s">
        <v>307</v>
      </c>
      <c r="I2968" t="s">
        <v>307</v>
      </c>
      <c r="J2968" t="s">
        <v>307</v>
      </c>
      <c r="K2968" t="s">
        <v>307</v>
      </c>
      <c r="L2968" t="s">
        <v>307</v>
      </c>
      <c r="M2968" t="s">
        <v>307</v>
      </c>
      <c r="N2968" t="s">
        <v>307</v>
      </c>
      <c r="O2968" t="s">
        <v>307</v>
      </c>
      <c r="P2968" t="s">
        <v>307</v>
      </c>
      <c r="Q2968" t="s">
        <v>307</v>
      </c>
      <c r="R2968" t="s">
        <v>307</v>
      </c>
      <c r="S2968" t="s">
        <v>307</v>
      </c>
      <c r="T2968" t="s">
        <v>307</v>
      </c>
      <c r="U2968" t="s">
        <v>307</v>
      </c>
      <c r="V2968" t="s">
        <v>307</v>
      </c>
      <c r="W2968" t="s">
        <v>307</v>
      </c>
    </row>
    <row r="2969" spans="1:45" x14ac:dyDescent="0.25">
      <c r="A2969">
        <v>404</v>
      </c>
      <c r="B2969" t="s">
        <v>203</v>
      </c>
      <c r="C2969" t="s">
        <v>44</v>
      </c>
      <c r="D2969" t="s">
        <v>62</v>
      </c>
      <c r="E2969" t="s">
        <v>307</v>
      </c>
      <c r="F2969" t="s">
        <v>307</v>
      </c>
      <c r="G2969" t="s">
        <v>307</v>
      </c>
      <c r="H2969" t="s">
        <v>307</v>
      </c>
      <c r="I2969" t="s">
        <v>307</v>
      </c>
      <c r="J2969" t="s">
        <v>307</v>
      </c>
      <c r="K2969" t="s">
        <v>307</v>
      </c>
      <c r="L2969" t="s">
        <v>307</v>
      </c>
      <c r="M2969" t="s">
        <v>307</v>
      </c>
      <c r="N2969" t="s">
        <v>307</v>
      </c>
      <c r="O2969" t="s">
        <v>307</v>
      </c>
      <c r="P2969" t="s">
        <v>307</v>
      </c>
      <c r="Q2969" t="s">
        <v>307</v>
      </c>
      <c r="R2969" t="s">
        <v>307</v>
      </c>
      <c r="S2969" t="s">
        <v>307</v>
      </c>
      <c r="T2969" t="s">
        <v>307</v>
      </c>
      <c r="U2969" t="s">
        <v>307</v>
      </c>
      <c r="V2969" t="s">
        <v>307</v>
      </c>
      <c r="W2969" t="s">
        <v>307</v>
      </c>
    </row>
    <row r="2970" spans="1:45" x14ac:dyDescent="0.25">
      <c r="A2970">
        <v>404</v>
      </c>
      <c r="B2970" t="s">
        <v>203</v>
      </c>
      <c r="C2970" t="s">
        <v>38</v>
      </c>
      <c r="D2970" t="s">
        <v>47</v>
      </c>
      <c r="E2970" t="s">
        <v>307</v>
      </c>
      <c r="F2970" t="s">
        <v>307</v>
      </c>
      <c r="G2970" t="s">
        <v>307</v>
      </c>
      <c r="H2970" t="s">
        <v>307</v>
      </c>
      <c r="I2970" t="s">
        <v>307</v>
      </c>
      <c r="J2970" t="s">
        <v>307</v>
      </c>
      <c r="K2970" t="s">
        <v>307</v>
      </c>
      <c r="L2970" t="s">
        <v>307</v>
      </c>
      <c r="M2970" t="s">
        <v>307</v>
      </c>
      <c r="N2970" t="s">
        <v>307</v>
      </c>
      <c r="O2970" t="s">
        <v>307</v>
      </c>
      <c r="P2970" t="s">
        <v>307</v>
      </c>
      <c r="Q2970" t="s">
        <v>307</v>
      </c>
      <c r="R2970" t="s">
        <v>307</v>
      </c>
      <c r="S2970" t="s">
        <v>307</v>
      </c>
      <c r="T2970" t="s">
        <v>307</v>
      </c>
      <c r="U2970" t="s">
        <v>307</v>
      </c>
      <c r="V2970" t="s">
        <v>307</v>
      </c>
      <c r="W2970" t="s">
        <v>307</v>
      </c>
      <c r="X2970" t="s">
        <v>307</v>
      </c>
      <c r="Y2970" t="s">
        <v>307</v>
      </c>
      <c r="Z2970" t="s">
        <v>307</v>
      </c>
      <c r="AA2970" t="s">
        <v>307</v>
      </c>
      <c r="AB2970" t="s">
        <v>307</v>
      </c>
      <c r="AC2970" t="s">
        <v>307</v>
      </c>
      <c r="AD2970" t="s">
        <v>307</v>
      </c>
      <c r="AE2970" t="s">
        <v>307</v>
      </c>
      <c r="AF2970" t="s">
        <v>307</v>
      </c>
      <c r="AG2970" t="s">
        <v>307</v>
      </c>
      <c r="AH2970" t="s">
        <v>307</v>
      </c>
      <c r="AI2970" t="s">
        <v>307</v>
      </c>
      <c r="AJ2970" t="s">
        <v>307</v>
      </c>
      <c r="AK2970" t="s">
        <v>307</v>
      </c>
      <c r="AL2970" t="s">
        <v>307</v>
      </c>
      <c r="AM2970" t="s">
        <v>307</v>
      </c>
      <c r="AN2970" t="s">
        <v>307</v>
      </c>
      <c r="AO2970" t="s">
        <v>307</v>
      </c>
      <c r="AP2970" t="s">
        <v>307</v>
      </c>
      <c r="AQ2970" t="s">
        <v>307</v>
      </c>
      <c r="AR2970" t="s">
        <v>307</v>
      </c>
      <c r="AS2970" t="s">
        <v>307</v>
      </c>
    </row>
    <row r="2971" spans="1:45" x14ac:dyDescent="0.25">
      <c r="A2971">
        <v>404</v>
      </c>
      <c r="B2971" t="s">
        <v>203</v>
      </c>
      <c r="C2971" t="s">
        <v>38</v>
      </c>
      <c r="D2971" t="s">
        <v>48</v>
      </c>
      <c r="E2971" t="s">
        <v>307</v>
      </c>
      <c r="F2971" t="s">
        <v>307</v>
      </c>
      <c r="G2971" t="s">
        <v>307</v>
      </c>
      <c r="H2971" t="s">
        <v>307</v>
      </c>
      <c r="I2971" t="s">
        <v>307</v>
      </c>
      <c r="J2971" t="s">
        <v>307</v>
      </c>
      <c r="K2971" t="s">
        <v>307</v>
      </c>
      <c r="L2971" t="s">
        <v>307</v>
      </c>
      <c r="M2971" t="s">
        <v>307</v>
      </c>
      <c r="N2971" t="s">
        <v>307</v>
      </c>
      <c r="O2971" t="s">
        <v>307</v>
      </c>
      <c r="P2971" t="s">
        <v>307</v>
      </c>
      <c r="Q2971" t="s">
        <v>307</v>
      </c>
      <c r="R2971" t="s">
        <v>307</v>
      </c>
      <c r="S2971" t="s">
        <v>307</v>
      </c>
      <c r="T2971" t="s">
        <v>307</v>
      </c>
      <c r="U2971" t="s">
        <v>307</v>
      </c>
      <c r="V2971" t="s">
        <v>307</v>
      </c>
      <c r="W2971" t="s">
        <v>307</v>
      </c>
      <c r="X2971" t="s">
        <v>307</v>
      </c>
      <c r="Y2971" t="s">
        <v>307</v>
      </c>
      <c r="Z2971" t="s">
        <v>307</v>
      </c>
      <c r="AA2971" t="s">
        <v>307</v>
      </c>
      <c r="AB2971" t="s">
        <v>307</v>
      </c>
      <c r="AC2971" t="s">
        <v>307</v>
      </c>
      <c r="AD2971" t="s">
        <v>307</v>
      </c>
      <c r="AE2971" t="s">
        <v>307</v>
      </c>
      <c r="AF2971" t="s">
        <v>307</v>
      </c>
      <c r="AG2971" t="s">
        <v>307</v>
      </c>
      <c r="AH2971" t="s">
        <v>307</v>
      </c>
      <c r="AI2971" t="s">
        <v>307</v>
      </c>
      <c r="AJ2971" t="s">
        <v>307</v>
      </c>
      <c r="AK2971" t="s">
        <v>307</v>
      </c>
      <c r="AL2971" t="s">
        <v>307</v>
      </c>
      <c r="AM2971" t="s">
        <v>307</v>
      </c>
      <c r="AN2971" t="s">
        <v>307</v>
      </c>
      <c r="AO2971" t="s">
        <v>307</v>
      </c>
      <c r="AP2971" t="s">
        <v>307</v>
      </c>
      <c r="AQ2971" t="s">
        <v>307</v>
      </c>
      <c r="AR2971" t="s">
        <v>307</v>
      </c>
      <c r="AS2971" t="s">
        <v>307</v>
      </c>
    </row>
    <row r="2972" spans="1:45" x14ac:dyDescent="0.25">
      <c r="A2972">
        <v>404</v>
      </c>
      <c r="B2972" t="s">
        <v>203</v>
      </c>
      <c r="C2972" t="s">
        <v>38</v>
      </c>
      <c r="D2972" t="s">
        <v>49</v>
      </c>
      <c r="E2972" t="s">
        <v>307</v>
      </c>
      <c r="F2972" t="s">
        <v>307</v>
      </c>
      <c r="G2972" t="s">
        <v>307</v>
      </c>
      <c r="H2972" t="s">
        <v>307</v>
      </c>
      <c r="I2972" t="s">
        <v>307</v>
      </c>
      <c r="J2972" t="s">
        <v>307</v>
      </c>
      <c r="K2972" t="s">
        <v>307</v>
      </c>
      <c r="L2972" t="s">
        <v>307</v>
      </c>
      <c r="M2972" t="s">
        <v>307</v>
      </c>
      <c r="N2972" t="s">
        <v>307</v>
      </c>
      <c r="O2972" t="s">
        <v>307</v>
      </c>
      <c r="P2972" t="s">
        <v>307</v>
      </c>
      <c r="Q2972" t="s">
        <v>307</v>
      </c>
      <c r="R2972" t="s">
        <v>307</v>
      </c>
      <c r="S2972" t="s">
        <v>307</v>
      </c>
      <c r="T2972" t="s">
        <v>307</v>
      </c>
      <c r="U2972" t="s">
        <v>307</v>
      </c>
      <c r="V2972" t="s">
        <v>307</v>
      </c>
      <c r="W2972" t="s">
        <v>307</v>
      </c>
      <c r="X2972" t="s">
        <v>307</v>
      </c>
      <c r="Y2972" t="s">
        <v>307</v>
      </c>
      <c r="Z2972" t="s">
        <v>307</v>
      </c>
      <c r="AA2972" t="s">
        <v>307</v>
      </c>
      <c r="AB2972" t="s">
        <v>307</v>
      </c>
      <c r="AC2972" t="s">
        <v>307</v>
      </c>
      <c r="AD2972" t="s">
        <v>307</v>
      </c>
      <c r="AE2972" t="s">
        <v>307</v>
      </c>
      <c r="AF2972" t="s">
        <v>307</v>
      </c>
      <c r="AG2972" t="s">
        <v>307</v>
      </c>
      <c r="AH2972" t="s">
        <v>307</v>
      </c>
      <c r="AI2972" t="s">
        <v>307</v>
      </c>
      <c r="AJ2972" t="s">
        <v>307</v>
      </c>
      <c r="AK2972" t="s">
        <v>307</v>
      </c>
      <c r="AL2972" t="s">
        <v>307</v>
      </c>
      <c r="AM2972" t="s">
        <v>307</v>
      </c>
      <c r="AN2972" t="s">
        <v>307</v>
      </c>
      <c r="AO2972" t="s">
        <v>307</v>
      </c>
      <c r="AP2972" t="s">
        <v>307</v>
      </c>
      <c r="AQ2972" t="s">
        <v>307</v>
      </c>
      <c r="AR2972" t="s">
        <v>307</v>
      </c>
      <c r="AS2972" t="s">
        <v>307</v>
      </c>
    </row>
    <row r="2973" spans="1:45" x14ac:dyDescent="0.25">
      <c r="A2973">
        <v>404</v>
      </c>
      <c r="B2973" t="s">
        <v>203</v>
      </c>
      <c r="C2973" t="s">
        <v>450</v>
      </c>
      <c r="D2973" t="s">
        <v>48</v>
      </c>
      <c r="E2973" t="s">
        <v>307</v>
      </c>
      <c r="F2973" t="s">
        <v>307</v>
      </c>
      <c r="G2973" t="s">
        <v>307</v>
      </c>
      <c r="H2973" t="s">
        <v>307</v>
      </c>
      <c r="I2973" t="s">
        <v>307</v>
      </c>
      <c r="J2973" t="s">
        <v>307</v>
      </c>
      <c r="K2973" t="s">
        <v>307</v>
      </c>
      <c r="L2973" t="s">
        <v>307</v>
      </c>
      <c r="M2973" t="s">
        <v>307</v>
      </c>
      <c r="N2973" t="s">
        <v>307</v>
      </c>
      <c r="O2973" t="s">
        <v>307</v>
      </c>
      <c r="P2973" t="s">
        <v>307</v>
      </c>
      <c r="Q2973" t="s">
        <v>307</v>
      </c>
      <c r="R2973" t="s">
        <v>307</v>
      </c>
    </row>
    <row r="2974" spans="1:45" x14ac:dyDescent="0.25">
      <c r="A2974">
        <v>404</v>
      </c>
      <c r="B2974" t="s">
        <v>203</v>
      </c>
      <c r="C2974" t="s">
        <v>449</v>
      </c>
      <c r="D2974" t="s">
        <v>48</v>
      </c>
      <c r="E2974" t="s">
        <v>307</v>
      </c>
      <c r="F2974" t="s">
        <v>307</v>
      </c>
      <c r="G2974" t="s">
        <v>307</v>
      </c>
      <c r="H2974" t="s">
        <v>307</v>
      </c>
      <c r="I2974" t="s">
        <v>307</v>
      </c>
      <c r="J2974" t="s">
        <v>307</v>
      </c>
      <c r="K2974" t="s">
        <v>307</v>
      </c>
      <c r="L2974" t="s">
        <v>307</v>
      </c>
      <c r="M2974" t="s">
        <v>307</v>
      </c>
      <c r="N2974" t="s">
        <v>307</v>
      </c>
      <c r="O2974" t="s">
        <v>307</v>
      </c>
      <c r="P2974" t="s">
        <v>307</v>
      </c>
      <c r="Q2974" t="s">
        <v>307</v>
      </c>
      <c r="R2974" t="s">
        <v>307</v>
      </c>
    </row>
    <row r="2975" spans="1:45" x14ac:dyDescent="0.25">
      <c r="A2975">
        <v>404</v>
      </c>
      <c r="B2975" t="s">
        <v>203</v>
      </c>
      <c r="C2975" t="s">
        <v>475</v>
      </c>
      <c r="D2975" t="s">
        <v>48</v>
      </c>
      <c r="E2975" t="s">
        <v>307</v>
      </c>
      <c r="F2975" t="s">
        <v>307</v>
      </c>
      <c r="G2975" t="s">
        <v>307</v>
      </c>
    </row>
    <row r="2976" spans="1:45" x14ac:dyDescent="0.25">
      <c r="A2976">
        <v>404</v>
      </c>
      <c r="B2976" t="s">
        <v>203</v>
      </c>
      <c r="C2976" t="s">
        <v>42</v>
      </c>
      <c r="D2976" t="s">
        <v>48</v>
      </c>
      <c r="E2976" t="s">
        <v>307</v>
      </c>
      <c r="F2976" t="s">
        <v>307</v>
      </c>
      <c r="G2976" t="s">
        <v>307</v>
      </c>
      <c r="H2976" t="s">
        <v>307</v>
      </c>
      <c r="I2976" t="s">
        <v>307</v>
      </c>
      <c r="J2976" t="s">
        <v>307</v>
      </c>
      <c r="K2976" t="s">
        <v>307</v>
      </c>
      <c r="L2976" t="s">
        <v>307</v>
      </c>
      <c r="M2976" t="s">
        <v>307</v>
      </c>
      <c r="N2976" t="s">
        <v>307</v>
      </c>
      <c r="O2976" t="s">
        <v>307</v>
      </c>
      <c r="P2976" t="s">
        <v>307</v>
      </c>
      <c r="Q2976" t="s">
        <v>307</v>
      </c>
      <c r="R2976" t="s">
        <v>307</v>
      </c>
      <c r="S2976" t="s">
        <v>307</v>
      </c>
      <c r="T2976" t="s">
        <v>307</v>
      </c>
      <c r="U2976" t="s">
        <v>307</v>
      </c>
      <c r="V2976" t="s">
        <v>307</v>
      </c>
      <c r="W2976" t="s">
        <v>307</v>
      </c>
      <c r="X2976" t="s">
        <v>307</v>
      </c>
      <c r="Y2976" t="s">
        <v>307</v>
      </c>
      <c r="Z2976" t="s">
        <v>307</v>
      </c>
    </row>
    <row r="2977" spans="1:45" x14ac:dyDescent="0.25">
      <c r="A2977">
        <v>405</v>
      </c>
      <c r="B2977" t="s">
        <v>204</v>
      </c>
      <c r="C2977" t="s">
        <v>43</v>
      </c>
      <c r="D2977" t="s">
        <v>54</v>
      </c>
      <c r="E2977" t="s">
        <v>307</v>
      </c>
      <c r="F2977" t="s">
        <v>307</v>
      </c>
      <c r="G2977" t="s">
        <v>307</v>
      </c>
      <c r="H2977" t="s">
        <v>307</v>
      </c>
      <c r="I2977" t="s">
        <v>307</v>
      </c>
      <c r="J2977" t="s">
        <v>307</v>
      </c>
      <c r="K2977" t="s">
        <v>307</v>
      </c>
      <c r="L2977" t="s">
        <v>307</v>
      </c>
      <c r="M2977" t="s">
        <v>307</v>
      </c>
      <c r="N2977" t="s">
        <v>307</v>
      </c>
      <c r="O2977" t="s">
        <v>307</v>
      </c>
      <c r="P2977" t="s">
        <v>307</v>
      </c>
      <c r="Q2977" t="s">
        <v>307</v>
      </c>
      <c r="R2977" t="s">
        <v>307</v>
      </c>
      <c r="S2977" t="s">
        <v>307</v>
      </c>
      <c r="T2977" t="s">
        <v>307</v>
      </c>
      <c r="U2977" t="s">
        <v>307</v>
      </c>
      <c r="V2977" t="s">
        <v>307</v>
      </c>
      <c r="W2977" t="s">
        <v>307</v>
      </c>
    </row>
    <row r="2978" spans="1:45" x14ac:dyDescent="0.25">
      <c r="A2978">
        <v>405</v>
      </c>
      <c r="B2978" t="s">
        <v>204</v>
      </c>
      <c r="C2978" t="s">
        <v>43</v>
      </c>
      <c r="D2978" t="s">
        <v>55</v>
      </c>
      <c r="E2978" t="s">
        <v>307</v>
      </c>
      <c r="F2978" t="s">
        <v>307</v>
      </c>
      <c r="G2978" t="s">
        <v>307</v>
      </c>
      <c r="H2978" t="s">
        <v>307</v>
      </c>
      <c r="I2978" t="s">
        <v>307</v>
      </c>
      <c r="J2978" t="s">
        <v>307</v>
      </c>
      <c r="K2978" t="s">
        <v>307</v>
      </c>
      <c r="L2978" t="s">
        <v>307</v>
      </c>
      <c r="M2978" t="s">
        <v>307</v>
      </c>
      <c r="N2978" t="s">
        <v>307</v>
      </c>
      <c r="O2978" t="s">
        <v>307</v>
      </c>
      <c r="P2978" t="s">
        <v>307</v>
      </c>
      <c r="Q2978" t="s">
        <v>307</v>
      </c>
      <c r="R2978" t="s">
        <v>307</v>
      </c>
      <c r="S2978" t="s">
        <v>307</v>
      </c>
      <c r="T2978" t="s">
        <v>307</v>
      </c>
      <c r="U2978" t="s">
        <v>307</v>
      </c>
      <c r="V2978" t="s">
        <v>307</v>
      </c>
      <c r="W2978" t="s">
        <v>307</v>
      </c>
    </row>
    <row r="2979" spans="1:45" x14ac:dyDescent="0.25">
      <c r="A2979">
        <v>405</v>
      </c>
      <c r="B2979" t="s">
        <v>204</v>
      </c>
      <c r="C2979" t="s">
        <v>43</v>
      </c>
      <c r="D2979" t="s">
        <v>56</v>
      </c>
      <c r="E2979" t="s">
        <v>307</v>
      </c>
      <c r="F2979" t="s">
        <v>307</v>
      </c>
      <c r="G2979" t="s">
        <v>307</v>
      </c>
      <c r="H2979" t="s">
        <v>307</v>
      </c>
      <c r="I2979" t="s">
        <v>307</v>
      </c>
      <c r="J2979" t="s">
        <v>307</v>
      </c>
      <c r="K2979" t="s">
        <v>307</v>
      </c>
      <c r="L2979" t="s">
        <v>307</v>
      </c>
      <c r="M2979" t="s">
        <v>307</v>
      </c>
      <c r="N2979" t="s">
        <v>307</v>
      </c>
      <c r="O2979" t="s">
        <v>307</v>
      </c>
      <c r="P2979" t="s">
        <v>307</v>
      </c>
      <c r="Q2979" t="s">
        <v>307</v>
      </c>
      <c r="R2979" t="s">
        <v>307</v>
      </c>
      <c r="S2979" t="s">
        <v>307</v>
      </c>
      <c r="T2979" t="s">
        <v>307</v>
      </c>
      <c r="U2979" t="s">
        <v>307</v>
      </c>
      <c r="V2979" t="s">
        <v>307</v>
      </c>
      <c r="W2979" t="s">
        <v>307</v>
      </c>
    </row>
    <row r="2980" spans="1:45" x14ac:dyDescent="0.25">
      <c r="A2980">
        <v>405</v>
      </c>
      <c r="B2980" t="s">
        <v>204</v>
      </c>
      <c r="C2980" t="s">
        <v>43</v>
      </c>
      <c r="D2980" t="s">
        <v>57</v>
      </c>
      <c r="E2980" t="s">
        <v>307</v>
      </c>
      <c r="F2980" t="s">
        <v>307</v>
      </c>
      <c r="G2980" t="s">
        <v>307</v>
      </c>
      <c r="H2980" t="s">
        <v>307</v>
      </c>
      <c r="I2980" t="s">
        <v>307</v>
      </c>
      <c r="J2980" t="s">
        <v>307</v>
      </c>
      <c r="K2980" t="s">
        <v>307</v>
      </c>
      <c r="L2980" t="s">
        <v>307</v>
      </c>
      <c r="M2980" t="s">
        <v>307</v>
      </c>
      <c r="N2980" t="s">
        <v>307</v>
      </c>
      <c r="O2980" t="s">
        <v>307</v>
      </c>
      <c r="P2980" t="s">
        <v>307</v>
      </c>
      <c r="Q2980" t="s">
        <v>307</v>
      </c>
      <c r="R2980" t="s">
        <v>307</v>
      </c>
      <c r="S2980" t="s">
        <v>307</v>
      </c>
      <c r="T2980" t="s">
        <v>307</v>
      </c>
      <c r="U2980" t="s">
        <v>307</v>
      </c>
      <c r="V2980" t="s">
        <v>307</v>
      </c>
      <c r="W2980" t="s">
        <v>307</v>
      </c>
    </row>
    <row r="2981" spans="1:45" x14ac:dyDescent="0.25">
      <c r="A2981">
        <v>405</v>
      </c>
      <c r="B2981" t="s">
        <v>204</v>
      </c>
      <c r="C2981" t="s">
        <v>43</v>
      </c>
      <c r="D2981" t="s">
        <v>58</v>
      </c>
      <c r="E2981" t="s">
        <v>307</v>
      </c>
      <c r="F2981" t="s">
        <v>307</v>
      </c>
      <c r="G2981" t="s">
        <v>307</v>
      </c>
      <c r="H2981" t="s">
        <v>307</v>
      </c>
      <c r="I2981" t="s">
        <v>307</v>
      </c>
      <c r="J2981" t="s">
        <v>307</v>
      </c>
      <c r="K2981" t="s">
        <v>307</v>
      </c>
      <c r="L2981" t="s">
        <v>307</v>
      </c>
      <c r="M2981" t="s">
        <v>307</v>
      </c>
      <c r="N2981" t="s">
        <v>307</v>
      </c>
      <c r="O2981" t="s">
        <v>307</v>
      </c>
      <c r="P2981" t="s">
        <v>307</v>
      </c>
      <c r="Q2981" t="s">
        <v>307</v>
      </c>
      <c r="R2981" t="s">
        <v>307</v>
      </c>
      <c r="S2981" t="s">
        <v>307</v>
      </c>
      <c r="T2981" t="s">
        <v>307</v>
      </c>
      <c r="U2981" t="s">
        <v>307</v>
      </c>
      <c r="V2981" t="s">
        <v>307</v>
      </c>
      <c r="W2981" t="s">
        <v>307</v>
      </c>
    </row>
    <row r="2982" spans="1:45" x14ac:dyDescent="0.25">
      <c r="A2982">
        <v>405</v>
      </c>
      <c r="B2982" t="s">
        <v>204</v>
      </c>
      <c r="C2982" t="s">
        <v>43</v>
      </c>
      <c r="D2982" t="s">
        <v>59</v>
      </c>
      <c r="E2982" t="s">
        <v>307</v>
      </c>
      <c r="F2982" t="s">
        <v>307</v>
      </c>
      <c r="G2982" t="s">
        <v>307</v>
      </c>
      <c r="H2982" t="s">
        <v>307</v>
      </c>
      <c r="I2982" t="s">
        <v>307</v>
      </c>
      <c r="J2982" t="s">
        <v>307</v>
      </c>
      <c r="K2982" t="s">
        <v>307</v>
      </c>
      <c r="L2982" t="s">
        <v>307</v>
      </c>
      <c r="M2982" t="s">
        <v>307</v>
      </c>
      <c r="N2982" t="s">
        <v>307</v>
      </c>
      <c r="O2982" t="s">
        <v>307</v>
      </c>
      <c r="P2982" t="s">
        <v>307</v>
      </c>
      <c r="Q2982" t="s">
        <v>307</v>
      </c>
      <c r="R2982" t="s">
        <v>307</v>
      </c>
      <c r="S2982" t="s">
        <v>307</v>
      </c>
      <c r="T2982" t="s">
        <v>307</v>
      </c>
      <c r="U2982" t="s">
        <v>307</v>
      </c>
      <c r="V2982" t="s">
        <v>307</v>
      </c>
      <c r="W2982" t="s">
        <v>307</v>
      </c>
    </row>
    <row r="2983" spans="1:45" x14ac:dyDescent="0.25">
      <c r="A2983">
        <v>405</v>
      </c>
      <c r="B2983" t="s">
        <v>204</v>
      </c>
      <c r="C2983" t="s">
        <v>43</v>
      </c>
      <c r="D2983" t="s">
        <v>60</v>
      </c>
      <c r="E2983" t="s">
        <v>307</v>
      </c>
      <c r="F2983" t="s">
        <v>307</v>
      </c>
      <c r="G2983" t="s">
        <v>307</v>
      </c>
      <c r="H2983" t="s">
        <v>307</v>
      </c>
      <c r="I2983" t="s">
        <v>307</v>
      </c>
      <c r="J2983" t="s">
        <v>307</v>
      </c>
      <c r="K2983" t="s">
        <v>307</v>
      </c>
      <c r="L2983" t="s">
        <v>307</v>
      </c>
      <c r="M2983" t="s">
        <v>307</v>
      </c>
      <c r="N2983" t="s">
        <v>307</v>
      </c>
      <c r="O2983" t="s">
        <v>307</v>
      </c>
      <c r="P2983" t="s">
        <v>307</v>
      </c>
      <c r="Q2983" t="s">
        <v>307</v>
      </c>
      <c r="R2983" t="s">
        <v>307</v>
      </c>
      <c r="S2983" t="s">
        <v>307</v>
      </c>
      <c r="T2983" t="s">
        <v>307</v>
      </c>
      <c r="U2983" t="s">
        <v>307</v>
      </c>
      <c r="V2983" t="s">
        <v>307</v>
      </c>
      <c r="W2983" t="s">
        <v>307</v>
      </c>
    </row>
    <row r="2984" spans="1:45" x14ac:dyDescent="0.25">
      <c r="A2984">
        <v>405</v>
      </c>
      <c r="B2984" t="s">
        <v>204</v>
      </c>
      <c r="C2984" t="s">
        <v>43</v>
      </c>
      <c r="D2984" t="s">
        <v>61</v>
      </c>
      <c r="E2984" t="s">
        <v>307</v>
      </c>
      <c r="F2984" t="s">
        <v>307</v>
      </c>
      <c r="G2984" t="s">
        <v>307</v>
      </c>
      <c r="H2984" t="s">
        <v>307</v>
      </c>
      <c r="I2984" t="s">
        <v>307</v>
      </c>
      <c r="J2984" t="s">
        <v>307</v>
      </c>
      <c r="K2984" t="s">
        <v>307</v>
      </c>
      <c r="L2984" t="s">
        <v>307</v>
      </c>
      <c r="M2984" t="s">
        <v>307</v>
      </c>
      <c r="N2984" t="s">
        <v>307</v>
      </c>
      <c r="O2984" t="s">
        <v>307</v>
      </c>
      <c r="P2984" t="s">
        <v>307</v>
      </c>
      <c r="Q2984" t="s">
        <v>307</v>
      </c>
      <c r="R2984" t="s">
        <v>307</v>
      </c>
      <c r="S2984" t="s">
        <v>307</v>
      </c>
      <c r="T2984" t="s">
        <v>307</v>
      </c>
      <c r="U2984" t="s">
        <v>307</v>
      </c>
      <c r="V2984" t="s">
        <v>307</v>
      </c>
      <c r="W2984" t="s">
        <v>307</v>
      </c>
    </row>
    <row r="2985" spans="1:45" x14ac:dyDescent="0.25">
      <c r="A2985">
        <v>405</v>
      </c>
      <c r="B2985" t="s">
        <v>204</v>
      </c>
      <c r="C2985" t="s">
        <v>43</v>
      </c>
      <c r="D2985" t="s">
        <v>62</v>
      </c>
      <c r="E2985" t="s">
        <v>307</v>
      </c>
      <c r="F2985" t="s">
        <v>307</v>
      </c>
      <c r="G2985" t="s">
        <v>307</v>
      </c>
      <c r="H2985" t="s">
        <v>307</v>
      </c>
      <c r="I2985" t="s">
        <v>307</v>
      </c>
      <c r="J2985" t="s">
        <v>307</v>
      </c>
      <c r="K2985" t="s">
        <v>307</v>
      </c>
      <c r="L2985" t="s">
        <v>307</v>
      </c>
      <c r="M2985" t="s">
        <v>307</v>
      </c>
      <c r="N2985" t="s">
        <v>307</v>
      </c>
      <c r="O2985" t="s">
        <v>307</v>
      </c>
      <c r="P2985" t="s">
        <v>307</v>
      </c>
      <c r="Q2985" t="s">
        <v>307</v>
      </c>
      <c r="R2985" t="s">
        <v>307</v>
      </c>
      <c r="S2985" t="s">
        <v>307</v>
      </c>
      <c r="T2985" t="s">
        <v>307</v>
      </c>
      <c r="U2985" t="s">
        <v>307</v>
      </c>
      <c r="V2985" t="s">
        <v>307</v>
      </c>
      <c r="W2985" t="s">
        <v>307</v>
      </c>
    </row>
    <row r="2986" spans="1:45" x14ac:dyDescent="0.25">
      <c r="A2986">
        <v>405</v>
      </c>
      <c r="B2986" t="s">
        <v>204</v>
      </c>
      <c r="C2986" t="s">
        <v>36</v>
      </c>
      <c r="D2986" t="s">
        <v>47</v>
      </c>
      <c r="E2986" t="s">
        <v>307</v>
      </c>
      <c r="F2986" t="s">
        <v>307</v>
      </c>
      <c r="G2986" t="s">
        <v>307</v>
      </c>
      <c r="H2986" t="s">
        <v>307</v>
      </c>
      <c r="I2986" t="s">
        <v>307</v>
      </c>
      <c r="J2986" t="s">
        <v>307</v>
      </c>
      <c r="K2986" t="s">
        <v>307</v>
      </c>
      <c r="L2986" t="s">
        <v>307</v>
      </c>
      <c r="M2986" t="s">
        <v>307</v>
      </c>
      <c r="N2986" t="s">
        <v>307</v>
      </c>
      <c r="O2986" t="s">
        <v>307</v>
      </c>
      <c r="P2986" t="s">
        <v>307</v>
      </c>
      <c r="Q2986" t="s">
        <v>307</v>
      </c>
      <c r="R2986" t="s">
        <v>307</v>
      </c>
      <c r="S2986" t="s">
        <v>307</v>
      </c>
      <c r="T2986" t="s">
        <v>307</v>
      </c>
      <c r="U2986" t="s">
        <v>307</v>
      </c>
      <c r="V2986" t="s">
        <v>307</v>
      </c>
      <c r="W2986" t="s">
        <v>307</v>
      </c>
      <c r="X2986" t="s">
        <v>307</v>
      </c>
      <c r="Y2986" t="s">
        <v>307</v>
      </c>
      <c r="Z2986" t="s">
        <v>307</v>
      </c>
      <c r="AA2986" t="s">
        <v>307</v>
      </c>
      <c r="AB2986" t="s">
        <v>307</v>
      </c>
      <c r="AC2986" t="s">
        <v>307</v>
      </c>
      <c r="AD2986" t="s">
        <v>307</v>
      </c>
      <c r="AE2986" t="s">
        <v>307</v>
      </c>
      <c r="AF2986" t="s">
        <v>307</v>
      </c>
      <c r="AG2986" t="s">
        <v>307</v>
      </c>
      <c r="AH2986" t="s">
        <v>307</v>
      </c>
      <c r="AI2986" t="s">
        <v>307</v>
      </c>
      <c r="AJ2986" t="s">
        <v>307</v>
      </c>
      <c r="AK2986" t="s">
        <v>307</v>
      </c>
      <c r="AL2986" t="s">
        <v>307</v>
      </c>
      <c r="AM2986" t="s">
        <v>307</v>
      </c>
      <c r="AN2986" t="s">
        <v>307</v>
      </c>
      <c r="AO2986" t="s">
        <v>307</v>
      </c>
      <c r="AP2986" t="s">
        <v>307</v>
      </c>
      <c r="AQ2986" t="s">
        <v>307</v>
      </c>
      <c r="AR2986" t="s">
        <v>307</v>
      </c>
      <c r="AS2986" t="s">
        <v>307</v>
      </c>
    </row>
    <row r="2987" spans="1:45" x14ac:dyDescent="0.25">
      <c r="A2987">
        <v>405</v>
      </c>
      <c r="B2987" t="s">
        <v>204</v>
      </c>
      <c r="C2987" t="s">
        <v>36</v>
      </c>
      <c r="D2987" t="s">
        <v>48</v>
      </c>
      <c r="E2987" t="s">
        <v>307</v>
      </c>
      <c r="F2987" t="s">
        <v>307</v>
      </c>
      <c r="G2987" t="s">
        <v>307</v>
      </c>
      <c r="H2987" t="s">
        <v>307</v>
      </c>
      <c r="I2987" t="s">
        <v>307</v>
      </c>
      <c r="J2987" t="s">
        <v>307</v>
      </c>
      <c r="K2987" t="s">
        <v>307</v>
      </c>
      <c r="L2987" t="s">
        <v>307</v>
      </c>
      <c r="M2987" t="s">
        <v>307</v>
      </c>
      <c r="N2987" t="s">
        <v>307</v>
      </c>
      <c r="O2987" t="s">
        <v>307</v>
      </c>
      <c r="P2987" t="s">
        <v>307</v>
      </c>
      <c r="Q2987" t="s">
        <v>307</v>
      </c>
      <c r="R2987" t="s">
        <v>307</v>
      </c>
      <c r="S2987" t="s">
        <v>307</v>
      </c>
      <c r="T2987" t="s">
        <v>307</v>
      </c>
      <c r="U2987" t="s">
        <v>307</v>
      </c>
      <c r="V2987" t="s">
        <v>307</v>
      </c>
      <c r="W2987" t="s">
        <v>307</v>
      </c>
      <c r="X2987" t="s">
        <v>307</v>
      </c>
      <c r="Y2987" t="s">
        <v>307</v>
      </c>
      <c r="Z2987" t="s">
        <v>307</v>
      </c>
      <c r="AA2987" t="s">
        <v>307</v>
      </c>
      <c r="AB2987" t="s">
        <v>307</v>
      </c>
      <c r="AC2987" t="s">
        <v>307</v>
      </c>
      <c r="AD2987" t="s">
        <v>307</v>
      </c>
      <c r="AE2987" t="s">
        <v>307</v>
      </c>
      <c r="AF2987" t="s">
        <v>307</v>
      </c>
      <c r="AG2987" t="s">
        <v>307</v>
      </c>
      <c r="AH2987" t="s">
        <v>307</v>
      </c>
      <c r="AI2987" t="s">
        <v>307</v>
      </c>
      <c r="AJ2987" t="s">
        <v>307</v>
      </c>
      <c r="AK2987" t="s">
        <v>307</v>
      </c>
      <c r="AL2987" t="s">
        <v>307</v>
      </c>
      <c r="AM2987" t="s">
        <v>307</v>
      </c>
      <c r="AN2987" t="s">
        <v>307</v>
      </c>
      <c r="AO2987" t="s">
        <v>307</v>
      </c>
      <c r="AP2987" t="s">
        <v>307</v>
      </c>
      <c r="AQ2987" t="s">
        <v>307</v>
      </c>
      <c r="AR2987" t="s">
        <v>307</v>
      </c>
      <c r="AS2987" t="s">
        <v>307</v>
      </c>
    </row>
    <row r="2988" spans="1:45" x14ac:dyDescent="0.25">
      <c r="A2988">
        <v>405</v>
      </c>
      <c r="B2988" t="s">
        <v>204</v>
      </c>
      <c r="C2988" t="s">
        <v>36</v>
      </c>
      <c r="D2988" t="s">
        <v>49</v>
      </c>
      <c r="E2988" t="s">
        <v>307</v>
      </c>
      <c r="F2988" t="s">
        <v>307</v>
      </c>
      <c r="G2988" t="s">
        <v>307</v>
      </c>
      <c r="H2988" t="s">
        <v>307</v>
      </c>
      <c r="I2988" t="s">
        <v>307</v>
      </c>
      <c r="J2988" t="s">
        <v>307</v>
      </c>
      <c r="K2988" t="s">
        <v>307</v>
      </c>
      <c r="L2988" t="s">
        <v>307</v>
      </c>
      <c r="M2988" t="s">
        <v>307</v>
      </c>
      <c r="N2988" t="s">
        <v>307</v>
      </c>
      <c r="O2988" t="s">
        <v>307</v>
      </c>
      <c r="P2988" t="s">
        <v>307</v>
      </c>
      <c r="Q2988" t="s">
        <v>307</v>
      </c>
      <c r="R2988" t="s">
        <v>307</v>
      </c>
      <c r="S2988" t="s">
        <v>307</v>
      </c>
      <c r="T2988" t="s">
        <v>307</v>
      </c>
      <c r="U2988" t="s">
        <v>307</v>
      </c>
      <c r="V2988" t="s">
        <v>307</v>
      </c>
      <c r="W2988" t="s">
        <v>307</v>
      </c>
      <c r="X2988" t="s">
        <v>307</v>
      </c>
      <c r="Y2988" t="s">
        <v>307</v>
      </c>
      <c r="Z2988" t="s">
        <v>307</v>
      </c>
      <c r="AA2988" t="s">
        <v>307</v>
      </c>
      <c r="AB2988" t="s">
        <v>307</v>
      </c>
      <c r="AC2988" t="s">
        <v>307</v>
      </c>
      <c r="AD2988" t="s">
        <v>307</v>
      </c>
      <c r="AE2988" t="s">
        <v>307</v>
      </c>
      <c r="AF2988" t="s">
        <v>307</v>
      </c>
      <c r="AG2988" t="s">
        <v>307</v>
      </c>
      <c r="AH2988" t="s">
        <v>307</v>
      </c>
      <c r="AI2988" t="s">
        <v>307</v>
      </c>
      <c r="AJ2988" t="s">
        <v>307</v>
      </c>
      <c r="AK2988" t="s">
        <v>307</v>
      </c>
      <c r="AL2988" t="s">
        <v>307</v>
      </c>
      <c r="AM2988" t="s">
        <v>307</v>
      </c>
      <c r="AN2988" t="s">
        <v>307</v>
      </c>
      <c r="AO2988" t="s">
        <v>307</v>
      </c>
      <c r="AP2988" t="s">
        <v>307</v>
      </c>
      <c r="AQ2988" t="s">
        <v>307</v>
      </c>
      <c r="AR2988" t="s">
        <v>307</v>
      </c>
      <c r="AS2988" t="s">
        <v>307</v>
      </c>
    </row>
    <row r="2989" spans="1:45" x14ac:dyDescent="0.25">
      <c r="A2989">
        <v>405</v>
      </c>
      <c r="B2989" t="s">
        <v>204</v>
      </c>
      <c r="C2989" t="s">
        <v>37</v>
      </c>
      <c r="D2989" t="s">
        <v>47</v>
      </c>
      <c r="E2989" t="s">
        <v>307</v>
      </c>
      <c r="F2989" t="s">
        <v>307</v>
      </c>
      <c r="G2989" t="s">
        <v>307</v>
      </c>
      <c r="H2989" t="s">
        <v>307</v>
      </c>
      <c r="I2989" t="s">
        <v>307</v>
      </c>
      <c r="J2989" t="s">
        <v>307</v>
      </c>
      <c r="K2989" t="s">
        <v>307</v>
      </c>
      <c r="L2989" t="s">
        <v>307</v>
      </c>
      <c r="M2989" t="s">
        <v>307</v>
      </c>
      <c r="N2989" t="s">
        <v>307</v>
      </c>
      <c r="O2989" t="s">
        <v>307</v>
      </c>
      <c r="P2989" t="s">
        <v>307</v>
      </c>
      <c r="Q2989" t="s">
        <v>307</v>
      </c>
      <c r="R2989" t="s">
        <v>307</v>
      </c>
      <c r="S2989" t="s">
        <v>307</v>
      </c>
      <c r="T2989" t="s">
        <v>307</v>
      </c>
      <c r="U2989" t="s">
        <v>307</v>
      </c>
      <c r="V2989" t="s">
        <v>307</v>
      </c>
      <c r="W2989" t="s">
        <v>307</v>
      </c>
      <c r="X2989" t="s">
        <v>307</v>
      </c>
      <c r="Y2989" t="s">
        <v>307</v>
      </c>
      <c r="Z2989" t="s">
        <v>307</v>
      </c>
      <c r="AA2989" t="s">
        <v>307</v>
      </c>
      <c r="AB2989" t="s">
        <v>307</v>
      </c>
      <c r="AC2989" t="s">
        <v>307</v>
      </c>
      <c r="AD2989" t="s">
        <v>307</v>
      </c>
      <c r="AE2989" t="s">
        <v>307</v>
      </c>
      <c r="AF2989" t="s">
        <v>307</v>
      </c>
      <c r="AG2989" t="s">
        <v>307</v>
      </c>
      <c r="AH2989" t="s">
        <v>307</v>
      </c>
      <c r="AI2989" t="s">
        <v>307</v>
      </c>
      <c r="AJ2989" t="s">
        <v>307</v>
      </c>
      <c r="AK2989" t="s">
        <v>307</v>
      </c>
      <c r="AL2989" t="s">
        <v>307</v>
      </c>
      <c r="AM2989" t="s">
        <v>307</v>
      </c>
      <c r="AN2989" t="s">
        <v>307</v>
      </c>
      <c r="AO2989" t="s">
        <v>307</v>
      </c>
      <c r="AP2989" t="s">
        <v>307</v>
      </c>
      <c r="AQ2989" t="s">
        <v>307</v>
      </c>
      <c r="AR2989" t="s">
        <v>307</v>
      </c>
      <c r="AS2989" t="s">
        <v>307</v>
      </c>
    </row>
    <row r="2990" spans="1:45" x14ac:dyDescent="0.25">
      <c r="A2990">
        <v>405</v>
      </c>
      <c r="B2990" t="s">
        <v>204</v>
      </c>
      <c r="C2990" t="s">
        <v>37</v>
      </c>
      <c r="D2990" t="s">
        <v>48</v>
      </c>
      <c r="E2990" t="s">
        <v>307</v>
      </c>
      <c r="F2990" t="s">
        <v>307</v>
      </c>
      <c r="G2990" t="s">
        <v>307</v>
      </c>
      <c r="H2990" t="s">
        <v>307</v>
      </c>
      <c r="I2990" t="s">
        <v>307</v>
      </c>
      <c r="J2990" t="s">
        <v>307</v>
      </c>
      <c r="K2990" t="s">
        <v>307</v>
      </c>
      <c r="L2990" t="s">
        <v>307</v>
      </c>
      <c r="M2990" t="s">
        <v>307</v>
      </c>
      <c r="N2990" t="s">
        <v>307</v>
      </c>
      <c r="O2990" t="s">
        <v>307</v>
      </c>
      <c r="P2990" t="s">
        <v>307</v>
      </c>
      <c r="Q2990" t="s">
        <v>307</v>
      </c>
      <c r="R2990" t="s">
        <v>307</v>
      </c>
      <c r="S2990" t="s">
        <v>307</v>
      </c>
      <c r="T2990" t="s">
        <v>307</v>
      </c>
      <c r="U2990" t="s">
        <v>307</v>
      </c>
      <c r="V2990" t="s">
        <v>307</v>
      </c>
      <c r="W2990" t="s">
        <v>307</v>
      </c>
      <c r="X2990" t="s">
        <v>307</v>
      </c>
      <c r="Y2990" t="s">
        <v>307</v>
      </c>
      <c r="Z2990" t="s">
        <v>307</v>
      </c>
      <c r="AA2990" t="s">
        <v>307</v>
      </c>
      <c r="AB2990" t="s">
        <v>307</v>
      </c>
      <c r="AC2990" t="s">
        <v>307</v>
      </c>
      <c r="AD2990" t="s">
        <v>307</v>
      </c>
      <c r="AE2990" t="s">
        <v>307</v>
      </c>
      <c r="AF2990" t="s">
        <v>307</v>
      </c>
      <c r="AG2990" t="s">
        <v>307</v>
      </c>
      <c r="AH2990" t="s">
        <v>307</v>
      </c>
      <c r="AI2990" t="s">
        <v>307</v>
      </c>
      <c r="AJ2990" t="s">
        <v>307</v>
      </c>
      <c r="AK2990" t="s">
        <v>307</v>
      </c>
      <c r="AL2990" t="s">
        <v>307</v>
      </c>
      <c r="AM2990" t="s">
        <v>307</v>
      </c>
      <c r="AN2990" t="s">
        <v>307</v>
      </c>
      <c r="AO2990" t="s">
        <v>307</v>
      </c>
      <c r="AP2990" t="s">
        <v>307</v>
      </c>
      <c r="AQ2990" t="s">
        <v>307</v>
      </c>
      <c r="AR2990" t="s">
        <v>307</v>
      </c>
      <c r="AS2990" t="s">
        <v>307</v>
      </c>
    </row>
    <row r="2991" spans="1:45" x14ac:dyDescent="0.25">
      <c r="A2991">
        <v>405</v>
      </c>
      <c r="B2991" t="s">
        <v>204</v>
      </c>
      <c r="C2991" t="s">
        <v>37</v>
      </c>
      <c r="D2991" t="s">
        <v>49</v>
      </c>
      <c r="E2991" t="s">
        <v>307</v>
      </c>
      <c r="F2991" t="s">
        <v>307</v>
      </c>
      <c r="G2991" t="s">
        <v>307</v>
      </c>
      <c r="H2991" t="s">
        <v>307</v>
      </c>
      <c r="I2991" t="s">
        <v>307</v>
      </c>
      <c r="J2991" t="s">
        <v>307</v>
      </c>
      <c r="K2991" t="s">
        <v>307</v>
      </c>
      <c r="L2991" t="s">
        <v>307</v>
      </c>
      <c r="M2991" t="s">
        <v>307</v>
      </c>
      <c r="N2991" t="s">
        <v>307</v>
      </c>
      <c r="O2991" t="s">
        <v>307</v>
      </c>
      <c r="P2991" t="s">
        <v>307</v>
      </c>
      <c r="Q2991" t="s">
        <v>307</v>
      </c>
      <c r="R2991" t="s">
        <v>307</v>
      </c>
      <c r="S2991" t="s">
        <v>307</v>
      </c>
      <c r="T2991" t="s">
        <v>307</v>
      </c>
      <c r="U2991" t="s">
        <v>307</v>
      </c>
      <c r="V2991" t="s">
        <v>307</v>
      </c>
      <c r="W2991" t="s">
        <v>307</v>
      </c>
      <c r="X2991" t="s">
        <v>307</v>
      </c>
      <c r="Y2991" t="s">
        <v>307</v>
      </c>
      <c r="Z2991" t="s">
        <v>307</v>
      </c>
      <c r="AA2991" t="s">
        <v>307</v>
      </c>
      <c r="AB2991" t="s">
        <v>307</v>
      </c>
      <c r="AC2991" t="s">
        <v>307</v>
      </c>
      <c r="AD2991" t="s">
        <v>307</v>
      </c>
      <c r="AE2991" t="s">
        <v>307</v>
      </c>
      <c r="AF2991" t="s">
        <v>307</v>
      </c>
      <c r="AG2991" t="s">
        <v>307</v>
      </c>
      <c r="AH2991" t="s">
        <v>307</v>
      </c>
      <c r="AI2991" t="s">
        <v>307</v>
      </c>
      <c r="AJ2991" t="s">
        <v>307</v>
      </c>
      <c r="AK2991" t="s">
        <v>307</v>
      </c>
      <c r="AL2991" t="s">
        <v>307</v>
      </c>
      <c r="AM2991" t="s">
        <v>307</v>
      </c>
      <c r="AN2991" t="s">
        <v>307</v>
      </c>
      <c r="AO2991" t="s">
        <v>307</v>
      </c>
      <c r="AP2991" t="s">
        <v>307</v>
      </c>
      <c r="AQ2991" t="s">
        <v>307</v>
      </c>
      <c r="AR2991" t="s">
        <v>307</v>
      </c>
      <c r="AS2991" t="s">
        <v>307</v>
      </c>
    </row>
    <row r="2992" spans="1:45" x14ac:dyDescent="0.25">
      <c r="A2992">
        <v>405</v>
      </c>
      <c r="B2992" t="s">
        <v>204</v>
      </c>
      <c r="C2992" t="s">
        <v>476</v>
      </c>
      <c r="D2992" t="s">
        <v>48</v>
      </c>
      <c r="E2992" t="s">
        <v>307</v>
      </c>
      <c r="F2992" t="s">
        <v>307</v>
      </c>
      <c r="G2992" t="s">
        <v>307</v>
      </c>
    </row>
    <row r="2993" spans="1:42" x14ac:dyDescent="0.25">
      <c r="A2993">
        <v>405</v>
      </c>
      <c r="B2993" t="s">
        <v>204</v>
      </c>
      <c r="C2993" t="s">
        <v>477</v>
      </c>
      <c r="D2993" t="s">
        <v>48</v>
      </c>
      <c r="E2993" t="s">
        <v>307</v>
      </c>
      <c r="F2993" t="s">
        <v>307</v>
      </c>
      <c r="G2993" t="s">
        <v>307</v>
      </c>
    </row>
    <row r="2994" spans="1:42" x14ac:dyDescent="0.25">
      <c r="A2994">
        <v>405</v>
      </c>
      <c r="B2994" t="s">
        <v>204</v>
      </c>
      <c r="C2994" t="s">
        <v>45</v>
      </c>
      <c r="D2994" t="s">
        <v>63</v>
      </c>
      <c r="E2994" t="s">
        <v>307</v>
      </c>
      <c r="F2994" t="s">
        <v>307</v>
      </c>
      <c r="G2994" t="s">
        <v>307</v>
      </c>
      <c r="H2994" t="s">
        <v>307</v>
      </c>
      <c r="I2994" t="s">
        <v>307</v>
      </c>
      <c r="J2994" t="s">
        <v>307</v>
      </c>
      <c r="K2994" t="s">
        <v>307</v>
      </c>
      <c r="L2994" t="s">
        <v>307</v>
      </c>
      <c r="M2994" t="s">
        <v>307</v>
      </c>
      <c r="N2994" t="s">
        <v>307</v>
      </c>
      <c r="O2994" t="s">
        <v>307</v>
      </c>
      <c r="P2994" t="s">
        <v>307</v>
      </c>
      <c r="Q2994" t="s">
        <v>307</v>
      </c>
      <c r="R2994" t="s">
        <v>307</v>
      </c>
      <c r="S2994" t="s">
        <v>307</v>
      </c>
      <c r="T2994" t="s">
        <v>307</v>
      </c>
      <c r="U2994" t="s">
        <v>307</v>
      </c>
      <c r="V2994" t="s">
        <v>307</v>
      </c>
      <c r="W2994" t="s">
        <v>307</v>
      </c>
    </row>
    <row r="2995" spans="1:42" x14ac:dyDescent="0.25">
      <c r="A2995">
        <v>405</v>
      </c>
      <c r="B2995" t="s">
        <v>204</v>
      </c>
      <c r="C2995" t="s">
        <v>45</v>
      </c>
      <c r="D2995" t="s">
        <v>64</v>
      </c>
      <c r="E2995" t="s">
        <v>307</v>
      </c>
      <c r="F2995" t="s">
        <v>307</v>
      </c>
      <c r="G2995" t="s">
        <v>307</v>
      </c>
      <c r="H2995" t="s">
        <v>307</v>
      </c>
      <c r="I2995" t="s">
        <v>307</v>
      </c>
      <c r="J2995" t="s">
        <v>307</v>
      </c>
      <c r="K2995" t="s">
        <v>307</v>
      </c>
      <c r="L2995" t="s">
        <v>307</v>
      </c>
      <c r="M2995" t="s">
        <v>307</v>
      </c>
      <c r="N2995" t="s">
        <v>307</v>
      </c>
      <c r="O2995" t="s">
        <v>307</v>
      </c>
      <c r="P2995" t="s">
        <v>307</v>
      </c>
      <c r="Q2995" t="s">
        <v>307</v>
      </c>
      <c r="R2995" t="s">
        <v>307</v>
      </c>
      <c r="S2995" t="s">
        <v>307</v>
      </c>
      <c r="T2995" t="s">
        <v>307</v>
      </c>
      <c r="U2995" t="s">
        <v>307</v>
      </c>
      <c r="V2995" t="s">
        <v>307</v>
      </c>
      <c r="W2995" t="s">
        <v>307</v>
      </c>
    </row>
    <row r="2996" spans="1:42" x14ac:dyDescent="0.25">
      <c r="A2996">
        <v>405</v>
      </c>
      <c r="B2996" t="s">
        <v>204</v>
      </c>
      <c r="C2996" t="s">
        <v>40</v>
      </c>
      <c r="D2996" t="s">
        <v>52</v>
      </c>
      <c r="E2996" t="s">
        <v>307</v>
      </c>
      <c r="F2996" t="s">
        <v>307</v>
      </c>
      <c r="G2996" t="s">
        <v>307</v>
      </c>
      <c r="H2996" t="s">
        <v>307</v>
      </c>
      <c r="I2996" t="s">
        <v>307</v>
      </c>
      <c r="J2996" t="s">
        <v>307</v>
      </c>
      <c r="K2996" t="s">
        <v>307</v>
      </c>
      <c r="L2996" t="s">
        <v>307</v>
      </c>
      <c r="M2996" t="s">
        <v>307</v>
      </c>
      <c r="N2996" t="s">
        <v>307</v>
      </c>
      <c r="O2996" t="s">
        <v>307</v>
      </c>
      <c r="P2996" t="s">
        <v>307</v>
      </c>
      <c r="Q2996" t="s">
        <v>307</v>
      </c>
      <c r="R2996" t="s">
        <v>307</v>
      </c>
      <c r="S2996" t="s">
        <v>307</v>
      </c>
      <c r="T2996" t="s">
        <v>307</v>
      </c>
      <c r="U2996" t="s">
        <v>307</v>
      </c>
      <c r="V2996" t="s">
        <v>307</v>
      </c>
      <c r="W2996" t="s">
        <v>307</v>
      </c>
      <c r="X2996" t="s">
        <v>307</v>
      </c>
      <c r="Y2996" t="s">
        <v>307</v>
      </c>
      <c r="Z2996" t="s">
        <v>307</v>
      </c>
    </row>
    <row r="2997" spans="1:42" x14ac:dyDescent="0.25">
      <c r="A2997">
        <v>405</v>
      </c>
      <c r="B2997" t="s">
        <v>204</v>
      </c>
      <c r="C2997" t="s">
        <v>40</v>
      </c>
      <c r="D2997" t="s">
        <v>53</v>
      </c>
      <c r="E2997" t="s">
        <v>307</v>
      </c>
      <c r="F2997" t="s">
        <v>307</v>
      </c>
      <c r="G2997" t="s">
        <v>307</v>
      </c>
      <c r="H2997" t="s">
        <v>307</v>
      </c>
      <c r="I2997" t="s">
        <v>307</v>
      </c>
      <c r="J2997" t="s">
        <v>307</v>
      </c>
      <c r="K2997" t="s">
        <v>307</v>
      </c>
      <c r="L2997" t="s">
        <v>307</v>
      </c>
      <c r="M2997" t="s">
        <v>307</v>
      </c>
      <c r="N2997" t="s">
        <v>307</v>
      </c>
      <c r="O2997" t="s">
        <v>307</v>
      </c>
      <c r="P2997" t="s">
        <v>307</v>
      </c>
      <c r="Q2997" t="s">
        <v>307</v>
      </c>
      <c r="R2997" t="s">
        <v>307</v>
      </c>
      <c r="S2997" t="s">
        <v>307</v>
      </c>
      <c r="T2997" t="s">
        <v>307</v>
      </c>
      <c r="U2997" t="s">
        <v>307</v>
      </c>
      <c r="V2997" t="s">
        <v>307</v>
      </c>
      <c r="W2997" t="s">
        <v>307</v>
      </c>
      <c r="X2997" t="s">
        <v>307</v>
      </c>
      <c r="Y2997" t="s">
        <v>307</v>
      </c>
      <c r="Z2997" t="s">
        <v>307</v>
      </c>
    </row>
    <row r="2998" spans="1:42" x14ac:dyDescent="0.25">
      <c r="A2998">
        <v>405</v>
      </c>
      <c r="B2998" t="s">
        <v>204</v>
      </c>
      <c r="C2998" t="s">
        <v>39</v>
      </c>
      <c r="D2998" t="s">
        <v>50</v>
      </c>
      <c r="E2998" t="s">
        <v>307</v>
      </c>
      <c r="F2998" t="s">
        <v>307</v>
      </c>
      <c r="G2998" t="s">
        <v>307</v>
      </c>
      <c r="H2998" t="s">
        <v>307</v>
      </c>
      <c r="I2998" t="s">
        <v>307</v>
      </c>
      <c r="J2998" t="s">
        <v>307</v>
      </c>
      <c r="K2998" t="s">
        <v>307</v>
      </c>
      <c r="L2998" t="s">
        <v>307</v>
      </c>
      <c r="M2998" t="s">
        <v>307</v>
      </c>
      <c r="N2998" t="s">
        <v>307</v>
      </c>
      <c r="O2998" t="s">
        <v>307</v>
      </c>
      <c r="P2998" t="s">
        <v>307</v>
      </c>
      <c r="Q2998" t="s">
        <v>307</v>
      </c>
      <c r="R2998" t="s">
        <v>307</v>
      </c>
      <c r="S2998" t="s">
        <v>307</v>
      </c>
      <c r="T2998" t="s">
        <v>307</v>
      </c>
      <c r="U2998" t="s">
        <v>307</v>
      </c>
      <c r="V2998" t="s">
        <v>307</v>
      </c>
      <c r="W2998" t="s">
        <v>307</v>
      </c>
      <c r="X2998" t="s">
        <v>307</v>
      </c>
      <c r="Y2998" t="s">
        <v>307</v>
      </c>
      <c r="Z2998" t="s">
        <v>307</v>
      </c>
      <c r="AA2998" t="s">
        <v>307</v>
      </c>
      <c r="AB2998" t="s">
        <v>307</v>
      </c>
      <c r="AC2998" t="s">
        <v>307</v>
      </c>
      <c r="AD2998" t="s">
        <v>307</v>
      </c>
      <c r="AE2998" t="s">
        <v>307</v>
      </c>
      <c r="AF2998" t="s">
        <v>307</v>
      </c>
      <c r="AG2998" t="s">
        <v>307</v>
      </c>
      <c r="AH2998" t="s">
        <v>307</v>
      </c>
      <c r="AI2998" t="s">
        <v>307</v>
      </c>
      <c r="AJ2998" t="s">
        <v>307</v>
      </c>
      <c r="AK2998" t="s">
        <v>307</v>
      </c>
      <c r="AL2998" t="s">
        <v>307</v>
      </c>
      <c r="AM2998" t="s">
        <v>307</v>
      </c>
      <c r="AN2998" t="s">
        <v>307</v>
      </c>
      <c r="AO2998" t="s">
        <v>307</v>
      </c>
      <c r="AP2998" t="s">
        <v>307</v>
      </c>
    </row>
    <row r="2999" spans="1:42" x14ac:dyDescent="0.25">
      <c r="A2999">
        <v>405</v>
      </c>
      <c r="B2999" t="s">
        <v>204</v>
      </c>
      <c r="C2999" t="s">
        <v>39</v>
      </c>
      <c r="D2999" t="s">
        <v>48</v>
      </c>
      <c r="E2999" t="s">
        <v>307</v>
      </c>
      <c r="F2999" t="s">
        <v>307</v>
      </c>
      <c r="G2999" t="s">
        <v>307</v>
      </c>
      <c r="H2999" t="s">
        <v>307</v>
      </c>
      <c r="I2999" t="s">
        <v>307</v>
      </c>
      <c r="J2999" t="s">
        <v>307</v>
      </c>
      <c r="K2999" t="s">
        <v>307</v>
      </c>
      <c r="L2999" t="s">
        <v>307</v>
      </c>
      <c r="M2999" t="s">
        <v>307</v>
      </c>
      <c r="N2999" t="s">
        <v>307</v>
      </c>
      <c r="O2999" t="s">
        <v>307</v>
      </c>
      <c r="P2999" t="s">
        <v>307</v>
      </c>
      <c r="Q2999" t="s">
        <v>307</v>
      </c>
      <c r="R2999" t="s">
        <v>307</v>
      </c>
      <c r="S2999" t="s">
        <v>307</v>
      </c>
      <c r="T2999" t="s">
        <v>307</v>
      </c>
      <c r="U2999" t="s">
        <v>307</v>
      </c>
      <c r="V2999" t="s">
        <v>307</v>
      </c>
      <c r="W2999" t="s">
        <v>307</v>
      </c>
      <c r="X2999" t="s">
        <v>307</v>
      </c>
      <c r="Y2999" t="s">
        <v>307</v>
      </c>
      <c r="Z2999" t="s">
        <v>307</v>
      </c>
      <c r="AA2999" t="s">
        <v>307</v>
      </c>
      <c r="AB2999" t="s">
        <v>307</v>
      </c>
      <c r="AC2999" t="s">
        <v>307</v>
      </c>
      <c r="AD2999" t="s">
        <v>307</v>
      </c>
      <c r="AE2999" t="s">
        <v>307</v>
      </c>
      <c r="AF2999" t="s">
        <v>307</v>
      </c>
      <c r="AG2999" t="s">
        <v>307</v>
      </c>
      <c r="AH2999" t="s">
        <v>307</v>
      </c>
      <c r="AI2999" t="s">
        <v>307</v>
      </c>
      <c r="AJ2999" t="s">
        <v>307</v>
      </c>
      <c r="AK2999" t="s">
        <v>307</v>
      </c>
      <c r="AL2999" t="s">
        <v>307</v>
      </c>
      <c r="AM2999" t="s">
        <v>307</v>
      </c>
      <c r="AN2999" t="s">
        <v>307</v>
      </c>
      <c r="AO2999" t="s">
        <v>307</v>
      </c>
      <c r="AP2999" t="s">
        <v>307</v>
      </c>
    </row>
    <row r="3000" spans="1:42" x14ac:dyDescent="0.25">
      <c r="A3000">
        <v>405</v>
      </c>
      <c r="B3000" t="s">
        <v>204</v>
      </c>
      <c r="C3000" t="s">
        <v>39</v>
      </c>
      <c r="D3000" t="s">
        <v>51</v>
      </c>
      <c r="E3000" t="s">
        <v>307</v>
      </c>
      <c r="F3000" t="s">
        <v>307</v>
      </c>
      <c r="G3000" t="s">
        <v>307</v>
      </c>
      <c r="H3000" t="s">
        <v>307</v>
      </c>
      <c r="I3000" t="s">
        <v>307</v>
      </c>
      <c r="J3000" t="s">
        <v>307</v>
      </c>
      <c r="K3000" t="s">
        <v>307</v>
      </c>
      <c r="L3000" t="s">
        <v>307</v>
      </c>
      <c r="M3000" t="s">
        <v>307</v>
      </c>
      <c r="N3000" t="s">
        <v>307</v>
      </c>
      <c r="O3000" t="s">
        <v>307</v>
      </c>
      <c r="P3000" t="s">
        <v>307</v>
      </c>
      <c r="Q3000" t="s">
        <v>307</v>
      </c>
      <c r="R3000" t="s">
        <v>307</v>
      </c>
      <c r="S3000" t="s">
        <v>307</v>
      </c>
      <c r="T3000" t="s">
        <v>307</v>
      </c>
      <c r="U3000" t="s">
        <v>307</v>
      </c>
      <c r="V3000" t="s">
        <v>307</v>
      </c>
      <c r="W3000" t="s">
        <v>307</v>
      </c>
      <c r="X3000" t="s">
        <v>307</v>
      </c>
      <c r="Y3000" t="s">
        <v>307</v>
      </c>
      <c r="Z3000" t="s">
        <v>307</v>
      </c>
      <c r="AA3000" t="s">
        <v>307</v>
      </c>
      <c r="AB3000" t="s">
        <v>307</v>
      </c>
      <c r="AC3000" t="s">
        <v>307</v>
      </c>
      <c r="AD3000" t="s">
        <v>307</v>
      </c>
      <c r="AE3000" t="s">
        <v>307</v>
      </c>
      <c r="AF3000" t="s">
        <v>307</v>
      </c>
      <c r="AG3000" t="s">
        <v>307</v>
      </c>
      <c r="AH3000" t="s">
        <v>307</v>
      </c>
      <c r="AI3000" t="s">
        <v>307</v>
      </c>
      <c r="AJ3000" t="s">
        <v>307</v>
      </c>
      <c r="AK3000" t="s">
        <v>307</v>
      </c>
      <c r="AL3000" t="s">
        <v>307</v>
      </c>
      <c r="AM3000" t="s">
        <v>307</v>
      </c>
      <c r="AN3000" t="s">
        <v>307</v>
      </c>
      <c r="AO3000" t="s">
        <v>307</v>
      </c>
      <c r="AP3000" t="s">
        <v>307</v>
      </c>
    </row>
    <row r="3001" spans="1:42" x14ac:dyDescent="0.25">
      <c r="A3001">
        <v>405</v>
      </c>
      <c r="B3001" t="s">
        <v>204</v>
      </c>
      <c r="C3001" t="s">
        <v>46</v>
      </c>
      <c r="D3001" t="s">
        <v>65</v>
      </c>
      <c r="E3001" t="s">
        <v>307</v>
      </c>
      <c r="F3001" t="s">
        <v>307</v>
      </c>
      <c r="G3001" t="s">
        <v>307</v>
      </c>
      <c r="H3001" t="s">
        <v>307</v>
      </c>
      <c r="I3001" t="s">
        <v>307</v>
      </c>
      <c r="J3001" t="s">
        <v>307</v>
      </c>
      <c r="K3001" t="s">
        <v>307</v>
      </c>
      <c r="L3001" t="s">
        <v>307</v>
      </c>
      <c r="M3001" t="s">
        <v>307</v>
      </c>
      <c r="N3001" t="s">
        <v>307</v>
      </c>
      <c r="O3001" t="s">
        <v>307</v>
      </c>
      <c r="P3001" t="s">
        <v>307</v>
      </c>
      <c r="Q3001" t="s">
        <v>307</v>
      </c>
      <c r="R3001" t="s">
        <v>307</v>
      </c>
      <c r="S3001" t="s">
        <v>307</v>
      </c>
      <c r="T3001" t="s">
        <v>307</v>
      </c>
      <c r="U3001" t="s">
        <v>307</v>
      </c>
      <c r="V3001" t="s">
        <v>307</v>
      </c>
      <c r="W3001" t="s">
        <v>307</v>
      </c>
      <c r="X3001" t="s">
        <v>307</v>
      </c>
      <c r="Y3001" t="s">
        <v>307</v>
      </c>
      <c r="Z3001" t="s">
        <v>307</v>
      </c>
    </row>
    <row r="3002" spans="1:42" x14ac:dyDescent="0.25">
      <c r="A3002">
        <v>405</v>
      </c>
      <c r="B3002" t="s">
        <v>204</v>
      </c>
      <c r="C3002" t="s">
        <v>46</v>
      </c>
      <c r="D3002" t="s">
        <v>66</v>
      </c>
      <c r="E3002" t="s">
        <v>307</v>
      </c>
      <c r="F3002" t="s">
        <v>307</v>
      </c>
      <c r="G3002" t="s">
        <v>307</v>
      </c>
      <c r="H3002" t="s">
        <v>307</v>
      </c>
      <c r="I3002" t="s">
        <v>307</v>
      </c>
      <c r="J3002" t="s">
        <v>307</v>
      </c>
      <c r="K3002" t="s">
        <v>307</v>
      </c>
      <c r="L3002" t="s">
        <v>307</v>
      </c>
      <c r="M3002" t="s">
        <v>307</v>
      </c>
      <c r="N3002" t="s">
        <v>307</v>
      </c>
      <c r="O3002" t="s">
        <v>307</v>
      </c>
      <c r="P3002" t="s">
        <v>307</v>
      </c>
      <c r="Q3002" t="s">
        <v>307</v>
      </c>
      <c r="R3002" t="s">
        <v>307</v>
      </c>
      <c r="S3002" t="s">
        <v>307</v>
      </c>
      <c r="T3002" t="s">
        <v>307</v>
      </c>
      <c r="U3002" t="s">
        <v>307</v>
      </c>
      <c r="V3002" t="s">
        <v>307</v>
      </c>
      <c r="W3002" t="s">
        <v>307</v>
      </c>
      <c r="X3002" t="s">
        <v>307</v>
      </c>
      <c r="Y3002" t="s">
        <v>307</v>
      </c>
      <c r="Z3002" t="s">
        <v>307</v>
      </c>
    </row>
    <row r="3003" spans="1:42" x14ac:dyDescent="0.25">
      <c r="A3003">
        <v>405</v>
      </c>
      <c r="B3003" t="s">
        <v>204</v>
      </c>
      <c r="C3003" t="s">
        <v>46</v>
      </c>
      <c r="D3003" t="s">
        <v>67</v>
      </c>
      <c r="E3003" t="s">
        <v>307</v>
      </c>
      <c r="F3003" t="s">
        <v>307</v>
      </c>
      <c r="G3003" t="s">
        <v>307</v>
      </c>
      <c r="H3003" t="s">
        <v>307</v>
      </c>
      <c r="I3003" t="s">
        <v>307</v>
      </c>
      <c r="J3003" t="s">
        <v>307</v>
      </c>
      <c r="K3003" t="s">
        <v>307</v>
      </c>
      <c r="L3003" t="s">
        <v>307</v>
      </c>
      <c r="M3003" t="s">
        <v>307</v>
      </c>
      <c r="N3003" t="s">
        <v>307</v>
      </c>
      <c r="O3003" t="s">
        <v>307</v>
      </c>
      <c r="P3003" t="s">
        <v>307</v>
      </c>
      <c r="Q3003" t="s">
        <v>307</v>
      </c>
      <c r="R3003" t="s">
        <v>307</v>
      </c>
      <c r="S3003" t="s">
        <v>307</v>
      </c>
      <c r="T3003" t="s">
        <v>307</v>
      </c>
      <c r="U3003" t="s">
        <v>307</v>
      </c>
      <c r="V3003" t="s">
        <v>307</v>
      </c>
      <c r="W3003" t="s">
        <v>307</v>
      </c>
      <c r="X3003" t="s">
        <v>307</v>
      </c>
      <c r="Y3003" t="s">
        <v>307</v>
      </c>
      <c r="Z3003" t="s">
        <v>307</v>
      </c>
    </row>
    <row r="3004" spans="1:42" x14ac:dyDescent="0.25">
      <c r="A3004">
        <v>405</v>
      </c>
      <c r="B3004" t="s">
        <v>204</v>
      </c>
      <c r="C3004" t="s">
        <v>46</v>
      </c>
      <c r="D3004" t="s">
        <v>68</v>
      </c>
      <c r="E3004" t="s">
        <v>307</v>
      </c>
      <c r="F3004" t="s">
        <v>307</v>
      </c>
      <c r="G3004" t="s">
        <v>307</v>
      </c>
      <c r="H3004" t="s">
        <v>307</v>
      </c>
      <c r="I3004" t="s">
        <v>307</v>
      </c>
      <c r="J3004" t="s">
        <v>307</v>
      </c>
      <c r="K3004" t="s">
        <v>307</v>
      </c>
      <c r="L3004" t="s">
        <v>307</v>
      </c>
      <c r="M3004" t="s">
        <v>307</v>
      </c>
      <c r="N3004" t="s">
        <v>307</v>
      </c>
      <c r="O3004" t="s">
        <v>307</v>
      </c>
      <c r="P3004" t="s">
        <v>307</v>
      </c>
      <c r="Q3004" t="s">
        <v>307</v>
      </c>
      <c r="R3004" t="s">
        <v>307</v>
      </c>
      <c r="S3004" t="s">
        <v>307</v>
      </c>
      <c r="T3004" t="s">
        <v>307</v>
      </c>
      <c r="U3004" t="s">
        <v>307</v>
      </c>
      <c r="V3004" t="s">
        <v>307</v>
      </c>
      <c r="W3004" t="s">
        <v>307</v>
      </c>
      <c r="X3004" t="s">
        <v>307</v>
      </c>
      <c r="Y3004" t="s">
        <v>307</v>
      </c>
      <c r="Z3004" t="s">
        <v>307</v>
      </c>
    </row>
    <row r="3005" spans="1:42" x14ac:dyDescent="0.25">
      <c r="A3005">
        <v>405</v>
      </c>
      <c r="B3005" t="s">
        <v>204</v>
      </c>
      <c r="C3005" t="s">
        <v>46</v>
      </c>
      <c r="D3005" t="s">
        <v>69</v>
      </c>
      <c r="E3005" t="s">
        <v>307</v>
      </c>
      <c r="F3005" t="s">
        <v>307</v>
      </c>
      <c r="G3005" t="s">
        <v>307</v>
      </c>
      <c r="H3005" t="s">
        <v>307</v>
      </c>
      <c r="I3005" t="s">
        <v>307</v>
      </c>
      <c r="J3005" t="s">
        <v>307</v>
      </c>
      <c r="K3005" t="s">
        <v>307</v>
      </c>
      <c r="L3005" t="s">
        <v>307</v>
      </c>
      <c r="M3005" t="s">
        <v>307</v>
      </c>
      <c r="N3005" t="s">
        <v>307</v>
      </c>
      <c r="O3005" t="s">
        <v>307</v>
      </c>
      <c r="P3005" t="s">
        <v>307</v>
      </c>
      <c r="Q3005" t="s">
        <v>307</v>
      </c>
      <c r="R3005" t="s">
        <v>307</v>
      </c>
      <c r="S3005" t="s">
        <v>307</v>
      </c>
      <c r="T3005" t="s">
        <v>307</v>
      </c>
      <c r="U3005" t="s">
        <v>307</v>
      </c>
      <c r="V3005" t="s">
        <v>307</v>
      </c>
      <c r="W3005" t="s">
        <v>307</v>
      </c>
      <c r="X3005" t="s">
        <v>307</v>
      </c>
      <c r="Y3005" t="s">
        <v>307</v>
      </c>
      <c r="Z3005" t="s">
        <v>307</v>
      </c>
    </row>
    <row r="3006" spans="1:42" x14ac:dyDescent="0.25">
      <c r="A3006">
        <v>405</v>
      </c>
      <c r="B3006" t="s">
        <v>204</v>
      </c>
      <c r="C3006" t="s">
        <v>46</v>
      </c>
      <c r="D3006" t="s">
        <v>70</v>
      </c>
      <c r="E3006" t="s">
        <v>307</v>
      </c>
      <c r="F3006" t="s">
        <v>307</v>
      </c>
      <c r="G3006" t="s">
        <v>307</v>
      </c>
      <c r="H3006" t="s">
        <v>307</v>
      </c>
      <c r="I3006" t="s">
        <v>307</v>
      </c>
      <c r="J3006" t="s">
        <v>307</v>
      </c>
      <c r="K3006" t="s">
        <v>307</v>
      </c>
      <c r="L3006" t="s">
        <v>307</v>
      </c>
      <c r="M3006" t="s">
        <v>307</v>
      </c>
      <c r="N3006" t="s">
        <v>307</v>
      </c>
      <c r="O3006" t="s">
        <v>307</v>
      </c>
      <c r="P3006" t="s">
        <v>307</v>
      </c>
      <c r="Q3006" t="s">
        <v>307</v>
      </c>
      <c r="R3006" t="s">
        <v>307</v>
      </c>
      <c r="S3006" t="s">
        <v>307</v>
      </c>
      <c r="T3006" t="s">
        <v>307</v>
      </c>
      <c r="U3006" t="s">
        <v>307</v>
      </c>
      <c r="V3006" t="s">
        <v>307</v>
      </c>
      <c r="W3006" t="s">
        <v>307</v>
      </c>
      <c r="X3006" t="s">
        <v>307</v>
      </c>
      <c r="Y3006" t="s">
        <v>307</v>
      </c>
      <c r="Z3006" t="s">
        <v>307</v>
      </c>
    </row>
    <row r="3007" spans="1:42" x14ac:dyDescent="0.25">
      <c r="A3007">
        <v>405</v>
      </c>
      <c r="B3007" t="s">
        <v>204</v>
      </c>
      <c r="C3007" t="s">
        <v>46</v>
      </c>
      <c r="D3007" t="s">
        <v>71</v>
      </c>
      <c r="E3007" t="s">
        <v>307</v>
      </c>
      <c r="F3007" t="s">
        <v>307</v>
      </c>
      <c r="G3007" t="s">
        <v>307</v>
      </c>
      <c r="H3007" t="s">
        <v>307</v>
      </c>
      <c r="I3007" t="s">
        <v>307</v>
      </c>
      <c r="J3007" t="s">
        <v>307</v>
      </c>
      <c r="K3007" t="s">
        <v>307</v>
      </c>
      <c r="L3007" t="s">
        <v>307</v>
      </c>
      <c r="M3007" t="s">
        <v>307</v>
      </c>
      <c r="N3007" t="s">
        <v>307</v>
      </c>
      <c r="O3007" t="s">
        <v>307</v>
      </c>
      <c r="P3007" t="s">
        <v>307</v>
      </c>
      <c r="Q3007" t="s">
        <v>307</v>
      </c>
      <c r="R3007" t="s">
        <v>307</v>
      </c>
      <c r="S3007" t="s">
        <v>307</v>
      </c>
      <c r="T3007" t="s">
        <v>307</v>
      </c>
      <c r="U3007" t="s">
        <v>307</v>
      </c>
      <c r="V3007" t="s">
        <v>307</v>
      </c>
      <c r="W3007" t="s">
        <v>307</v>
      </c>
      <c r="X3007" t="s">
        <v>307</v>
      </c>
      <c r="Y3007" t="s">
        <v>307</v>
      </c>
      <c r="Z3007" t="s">
        <v>307</v>
      </c>
    </row>
    <row r="3008" spans="1:42" x14ac:dyDescent="0.25">
      <c r="A3008">
        <v>405</v>
      </c>
      <c r="B3008" t="s">
        <v>204</v>
      </c>
      <c r="C3008" t="s">
        <v>46</v>
      </c>
      <c r="D3008" t="s">
        <v>72</v>
      </c>
      <c r="E3008" t="s">
        <v>307</v>
      </c>
      <c r="F3008" t="s">
        <v>307</v>
      </c>
      <c r="G3008" t="s">
        <v>307</v>
      </c>
      <c r="H3008" t="s">
        <v>307</v>
      </c>
      <c r="I3008" t="s">
        <v>307</v>
      </c>
      <c r="J3008" t="s">
        <v>307</v>
      </c>
      <c r="K3008" t="s">
        <v>307</v>
      </c>
      <c r="L3008" t="s">
        <v>307</v>
      </c>
      <c r="M3008" t="s">
        <v>307</v>
      </c>
      <c r="N3008" t="s">
        <v>307</v>
      </c>
      <c r="O3008" t="s">
        <v>307</v>
      </c>
      <c r="P3008" t="s">
        <v>307</v>
      </c>
      <c r="Q3008" t="s">
        <v>307</v>
      </c>
      <c r="R3008" t="s">
        <v>307</v>
      </c>
      <c r="S3008" t="s">
        <v>307</v>
      </c>
      <c r="T3008" t="s">
        <v>307</v>
      </c>
      <c r="U3008" t="s">
        <v>307</v>
      </c>
      <c r="V3008" t="s">
        <v>307</v>
      </c>
      <c r="W3008" t="s">
        <v>307</v>
      </c>
      <c r="X3008" t="s">
        <v>307</v>
      </c>
      <c r="Y3008" t="s">
        <v>307</v>
      </c>
      <c r="Z3008" t="s">
        <v>307</v>
      </c>
    </row>
    <row r="3009" spans="1:26" x14ac:dyDescent="0.25">
      <c r="A3009">
        <v>405</v>
      </c>
      <c r="B3009" t="s">
        <v>204</v>
      </c>
      <c r="C3009" t="s">
        <v>46</v>
      </c>
      <c r="D3009" t="s">
        <v>47</v>
      </c>
      <c r="E3009" t="s">
        <v>307</v>
      </c>
      <c r="F3009" t="s">
        <v>307</v>
      </c>
      <c r="G3009" t="s">
        <v>307</v>
      </c>
      <c r="H3009" t="s">
        <v>307</v>
      </c>
      <c r="I3009" t="s">
        <v>307</v>
      </c>
      <c r="J3009" t="s">
        <v>307</v>
      </c>
      <c r="K3009" t="s">
        <v>307</v>
      </c>
      <c r="L3009" t="s">
        <v>307</v>
      </c>
      <c r="M3009" t="s">
        <v>307</v>
      </c>
      <c r="N3009" t="s">
        <v>307</v>
      </c>
      <c r="O3009" t="s">
        <v>307</v>
      </c>
      <c r="P3009" t="s">
        <v>307</v>
      </c>
      <c r="Q3009" t="s">
        <v>307</v>
      </c>
      <c r="R3009" t="s">
        <v>307</v>
      </c>
      <c r="S3009" t="s">
        <v>307</v>
      </c>
      <c r="T3009" t="s">
        <v>307</v>
      </c>
      <c r="U3009" t="s">
        <v>307</v>
      </c>
      <c r="V3009" t="s">
        <v>307</v>
      </c>
      <c r="W3009" t="s">
        <v>307</v>
      </c>
      <c r="X3009" t="s">
        <v>307</v>
      </c>
      <c r="Y3009" t="s">
        <v>307</v>
      </c>
      <c r="Z3009" t="s">
        <v>307</v>
      </c>
    </row>
    <row r="3010" spans="1:26" x14ac:dyDescent="0.25">
      <c r="A3010">
        <v>405</v>
      </c>
      <c r="B3010" t="s">
        <v>204</v>
      </c>
      <c r="C3010" t="s">
        <v>46</v>
      </c>
      <c r="D3010" t="s">
        <v>48</v>
      </c>
      <c r="E3010" t="s">
        <v>307</v>
      </c>
      <c r="F3010" t="s">
        <v>307</v>
      </c>
      <c r="G3010" t="s">
        <v>307</v>
      </c>
      <c r="H3010" t="s">
        <v>307</v>
      </c>
      <c r="I3010" t="s">
        <v>307</v>
      </c>
      <c r="J3010" t="s">
        <v>307</v>
      </c>
      <c r="K3010" t="s">
        <v>307</v>
      </c>
      <c r="L3010" t="s">
        <v>307</v>
      </c>
      <c r="M3010" t="s">
        <v>307</v>
      </c>
      <c r="N3010" t="s">
        <v>307</v>
      </c>
      <c r="O3010" t="s">
        <v>307</v>
      </c>
      <c r="P3010" t="s">
        <v>307</v>
      </c>
      <c r="Q3010" t="s">
        <v>307</v>
      </c>
      <c r="R3010" t="s">
        <v>307</v>
      </c>
      <c r="S3010" t="s">
        <v>307</v>
      </c>
      <c r="T3010" t="s">
        <v>307</v>
      </c>
      <c r="U3010" t="s">
        <v>307</v>
      </c>
      <c r="V3010" t="s">
        <v>307</v>
      </c>
      <c r="W3010" t="s">
        <v>307</v>
      </c>
      <c r="X3010" t="s">
        <v>307</v>
      </c>
      <c r="Y3010" t="s">
        <v>307</v>
      </c>
      <c r="Z3010" t="s">
        <v>307</v>
      </c>
    </row>
    <row r="3011" spans="1:26" x14ac:dyDescent="0.25">
      <c r="A3011">
        <v>405</v>
      </c>
      <c r="B3011" t="s">
        <v>204</v>
      </c>
      <c r="C3011" t="s">
        <v>46</v>
      </c>
      <c r="D3011" t="s">
        <v>49</v>
      </c>
      <c r="E3011" t="s">
        <v>307</v>
      </c>
      <c r="F3011" t="s">
        <v>307</v>
      </c>
      <c r="G3011" t="s">
        <v>307</v>
      </c>
      <c r="H3011" t="s">
        <v>307</v>
      </c>
      <c r="I3011" t="s">
        <v>307</v>
      </c>
      <c r="J3011" t="s">
        <v>307</v>
      </c>
      <c r="K3011" t="s">
        <v>307</v>
      </c>
      <c r="L3011" t="s">
        <v>307</v>
      </c>
      <c r="M3011" t="s">
        <v>307</v>
      </c>
      <c r="N3011" t="s">
        <v>307</v>
      </c>
      <c r="O3011" t="s">
        <v>307</v>
      </c>
      <c r="P3011" t="s">
        <v>307</v>
      </c>
      <c r="Q3011" t="s">
        <v>307</v>
      </c>
      <c r="R3011" t="s">
        <v>307</v>
      </c>
      <c r="S3011" t="s">
        <v>307</v>
      </c>
      <c r="T3011" t="s">
        <v>307</v>
      </c>
      <c r="U3011" t="s">
        <v>307</v>
      </c>
      <c r="V3011" t="s">
        <v>307</v>
      </c>
      <c r="W3011" t="s">
        <v>307</v>
      </c>
      <c r="X3011" t="s">
        <v>307</v>
      </c>
      <c r="Y3011" t="s">
        <v>307</v>
      </c>
      <c r="Z3011" t="s">
        <v>307</v>
      </c>
    </row>
    <row r="3012" spans="1:26" x14ac:dyDescent="0.25">
      <c r="A3012">
        <v>405</v>
      </c>
      <c r="B3012" t="s">
        <v>204</v>
      </c>
      <c r="C3012" t="s">
        <v>41</v>
      </c>
      <c r="D3012" t="s">
        <v>48</v>
      </c>
      <c r="E3012" t="s">
        <v>307</v>
      </c>
      <c r="F3012" t="s">
        <v>307</v>
      </c>
      <c r="G3012" t="s">
        <v>307</v>
      </c>
      <c r="H3012" t="s">
        <v>307</v>
      </c>
      <c r="I3012" t="s">
        <v>307</v>
      </c>
      <c r="J3012" t="s">
        <v>307</v>
      </c>
      <c r="K3012" t="s">
        <v>307</v>
      </c>
      <c r="L3012" t="s">
        <v>307</v>
      </c>
      <c r="M3012" t="s">
        <v>307</v>
      </c>
      <c r="N3012" t="s">
        <v>307</v>
      </c>
      <c r="O3012" t="s">
        <v>307</v>
      </c>
      <c r="P3012" t="s">
        <v>307</v>
      </c>
      <c r="Q3012" t="s">
        <v>307</v>
      </c>
      <c r="R3012" t="s">
        <v>307</v>
      </c>
      <c r="S3012" t="s">
        <v>307</v>
      </c>
      <c r="T3012" t="s">
        <v>307</v>
      </c>
      <c r="U3012" t="s">
        <v>307</v>
      </c>
      <c r="V3012" t="s">
        <v>307</v>
      </c>
      <c r="W3012" t="s">
        <v>307</v>
      </c>
      <c r="X3012" t="s">
        <v>307</v>
      </c>
      <c r="Y3012" t="s">
        <v>307</v>
      </c>
      <c r="Z3012" t="s">
        <v>307</v>
      </c>
    </row>
    <row r="3013" spans="1:26" x14ac:dyDescent="0.25">
      <c r="A3013">
        <v>405</v>
      </c>
      <c r="B3013" t="s">
        <v>204</v>
      </c>
      <c r="C3013" t="s">
        <v>459</v>
      </c>
      <c r="D3013" t="s">
        <v>48</v>
      </c>
      <c r="E3013" t="s">
        <v>307</v>
      </c>
      <c r="F3013" t="s">
        <v>307</v>
      </c>
      <c r="G3013" t="s">
        <v>307</v>
      </c>
      <c r="H3013" t="s">
        <v>307</v>
      </c>
      <c r="I3013" t="s">
        <v>307</v>
      </c>
      <c r="J3013" t="s">
        <v>307</v>
      </c>
      <c r="K3013" t="s">
        <v>307</v>
      </c>
      <c r="L3013" t="s">
        <v>307</v>
      </c>
      <c r="M3013" t="s">
        <v>307</v>
      </c>
      <c r="N3013" t="s">
        <v>307</v>
      </c>
      <c r="O3013" t="s">
        <v>307</v>
      </c>
      <c r="P3013" t="s">
        <v>307</v>
      </c>
      <c r="Q3013" t="s">
        <v>307</v>
      </c>
    </row>
    <row r="3014" spans="1:26" x14ac:dyDescent="0.25">
      <c r="A3014">
        <v>405</v>
      </c>
      <c r="B3014" t="s">
        <v>204</v>
      </c>
      <c r="C3014" t="s">
        <v>304</v>
      </c>
      <c r="D3014" t="s">
        <v>48</v>
      </c>
      <c r="E3014" t="s">
        <v>307</v>
      </c>
      <c r="F3014" t="s">
        <v>307</v>
      </c>
      <c r="G3014" t="s">
        <v>307</v>
      </c>
      <c r="H3014" t="s">
        <v>307</v>
      </c>
      <c r="I3014" t="s">
        <v>307</v>
      </c>
      <c r="J3014" t="s">
        <v>307</v>
      </c>
      <c r="K3014" t="s">
        <v>307</v>
      </c>
      <c r="L3014" t="s">
        <v>307</v>
      </c>
      <c r="M3014" t="s">
        <v>307</v>
      </c>
      <c r="N3014" t="s">
        <v>307</v>
      </c>
      <c r="O3014" t="s">
        <v>307</v>
      </c>
      <c r="P3014" t="s">
        <v>307</v>
      </c>
      <c r="Q3014" t="s">
        <v>307</v>
      </c>
    </row>
    <row r="3015" spans="1:26" x14ac:dyDescent="0.25">
      <c r="A3015">
        <v>405</v>
      </c>
      <c r="B3015" t="s">
        <v>204</v>
      </c>
      <c r="C3015" t="s">
        <v>433</v>
      </c>
      <c r="D3015" t="s">
        <v>48</v>
      </c>
      <c r="E3015" t="s">
        <v>307</v>
      </c>
      <c r="F3015" t="s">
        <v>307</v>
      </c>
      <c r="G3015" t="s">
        <v>307</v>
      </c>
      <c r="H3015" t="s">
        <v>307</v>
      </c>
      <c r="I3015" t="s">
        <v>307</v>
      </c>
      <c r="J3015" t="s">
        <v>307</v>
      </c>
      <c r="K3015" t="s">
        <v>307</v>
      </c>
      <c r="L3015" t="s">
        <v>307</v>
      </c>
      <c r="M3015" t="s">
        <v>307</v>
      </c>
      <c r="N3015" t="s">
        <v>307</v>
      </c>
      <c r="O3015" t="s">
        <v>307</v>
      </c>
      <c r="P3015" t="s">
        <v>307</v>
      </c>
      <c r="Q3015" t="s">
        <v>307</v>
      </c>
    </row>
    <row r="3016" spans="1:26" x14ac:dyDescent="0.25">
      <c r="A3016">
        <v>405</v>
      </c>
      <c r="B3016" t="s">
        <v>204</v>
      </c>
      <c r="C3016" t="s">
        <v>305</v>
      </c>
      <c r="D3016" t="s">
        <v>48</v>
      </c>
      <c r="E3016" t="s">
        <v>307</v>
      </c>
      <c r="F3016" t="s">
        <v>307</v>
      </c>
      <c r="G3016" t="s">
        <v>307</v>
      </c>
      <c r="H3016" t="s">
        <v>307</v>
      </c>
      <c r="I3016" t="s">
        <v>307</v>
      </c>
      <c r="J3016" t="s">
        <v>307</v>
      </c>
      <c r="K3016" t="s">
        <v>307</v>
      </c>
      <c r="L3016" t="s">
        <v>307</v>
      </c>
      <c r="M3016" t="s">
        <v>307</v>
      </c>
      <c r="N3016" t="s">
        <v>307</v>
      </c>
      <c r="O3016" t="s">
        <v>307</v>
      </c>
      <c r="P3016" t="s">
        <v>307</v>
      </c>
      <c r="Q3016" t="s">
        <v>307</v>
      </c>
    </row>
    <row r="3017" spans="1:26" x14ac:dyDescent="0.25">
      <c r="A3017">
        <v>405</v>
      </c>
      <c r="B3017" t="s">
        <v>204</v>
      </c>
      <c r="C3017" t="s">
        <v>306</v>
      </c>
      <c r="D3017" t="s">
        <v>48</v>
      </c>
      <c r="E3017" t="s">
        <v>307</v>
      </c>
      <c r="F3017" t="s">
        <v>307</v>
      </c>
      <c r="G3017" t="s">
        <v>307</v>
      </c>
      <c r="H3017" t="s">
        <v>307</v>
      </c>
      <c r="I3017" t="s">
        <v>307</v>
      </c>
      <c r="J3017" t="s">
        <v>307</v>
      </c>
      <c r="K3017" t="s">
        <v>307</v>
      </c>
      <c r="L3017" t="s">
        <v>307</v>
      </c>
      <c r="M3017" t="s">
        <v>307</v>
      </c>
      <c r="N3017" t="s">
        <v>307</v>
      </c>
      <c r="O3017" t="s">
        <v>307</v>
      </c>
      <c r="P3017" t="s">
        <v>307</v>
      </c>
      <c r="Q3017" t="s">
        <v>307</v>
      </c>
    </row>
    <row r="3018" spans="1:26" x14ac:dyDescent="0.25">
      <c r="A3018">
        <v>405</v>
      </c>
      <c r="B3018" t="s">
        <v>204</v>
      </c>
      <c r="C3018" t="s">
        <v>44</v>
      </c>
      <c r="D3018" t="s">
        <v>54</v>
      </c>
      <c r="E3018" t="s">
        <v>307</v>
      </c>
      <c r="F3018" t="s">
        <v>307</v>
      </c>
      <c r="G3018" t="s">
        <v>307</v>
      </c>
      <c r="H3018" t="s">
        <v>307</v>
      </c>
      <c r="I3018" t="s">
        <v>307</v>
      </c>
      <c r="J3018" t="s">
        <v>307</v>
      </c>
      <c r="K3018" t="s">
        <v>307</v>
      </c>
      <c r="L3018" t="s">
        <v>307</v>
      </c>
      <c r="M3018" t="s">
        <v>307</v>
      </c>
      <c r="N3018" t="s">
        <v>307</v>
      </c>
      <c r="O3018" t="s">
        <v>307</v>
      </c>
      <c r="P3018" t="s">
        <v>307</v>
      </c>
      <c r="Q3018" t="s">
        <v>307</v>
      </c>
      <c r="R3018" t="s">
        <v>307</v>
      </c>
      <c r="S3018" t="s">
        <v>307</v>
      </c>
      <c r="T3018" t="s">
        <v>307</v>
      </c>
      <c r="U3018" t="s">
        <v>307</v>
      </c>
      <c r="V3018" t="s">
        <v>307</v>
      </c>
      <c r="W3018" t="s">
        <v>307</v>
      </c>
    </row>
    <row r="3019" spans="1:26" x14ac:dyDescent="0.25">
      <c r="A3019">
        <v>405</v>
      </c>
      <c r="B3019" t="s">
        <v>204</v>
      </c>
      <c r="C3019" t="s">
        <v>44</v>
      </c>
      <c r="D3019" t="s">
        <v>55</v>
      </c>
      <c r="E3019" t="s">
        <v>307</v>
      </c>
      <c r="F3019" t="s">
        <v>307</v>
      </c>
      <c r="G3019" t="s">
        <v>307</v>
      </c>
      <c r="H3019" t="s">
        <v>307</v>
      </c>
      <c r="I3019" t="s">
        <v>307</v>
      </c>
      <c r="J3019" t="s">
        <v>307</v>
      </c>
      <c r="K3019" t="s">
        <v>307</v>
      </c>
      <c r="L3019" t="s">
        <v>307</v>
      </c>
      <c r="M3019" t="s">
        <v>307</v>
      </c>
      <c r="N3019" t="s">
        <v>307</v>
      </c>
      <c r="O3019" t="s">
        <v>307</v>
      </c>
      <c r="P3019" t="s">
        <v>307</v>
      </c>
      <c r="Q3019" t="s">
        <v>307</v>
      </c>
      <c r="R3019" t="s">
        <v>307</v>
      </c>
      <c r="S3019" t="s">
        <v>307</v>
      </c>
      <c r="T3019" t="s">
        <v>307</v>
      </c>
      <c r="U3019" t="s">
        <v>307</v>
      </c>
      <c r="V3019" t="s">
        <v>307</v>
      </c>
      <c r="W3019" t="s">
        <v>307</v>
      </c>
    </row>
    <row r="3020" spans="1:26" x14ac:dyDescent="0.25">
      <c r="A3020">
        <v>405</v>
      </c>
      <c r="B3020" t="s">
        <v>204</v>
      </c>
      <c r="C3020" t="s">
        <v>44</v>
      </c>
      <c r="D3020" t="s">
        <v>56</v>
      </c>
      <c r="E3020" t="s">
        <v>307</v>
      </c>
      <c r="F3020" t="s">
        <v>307</v>
      </c>
      <c r="G3020" t="s">
        <v>307</v>
      </c>
      <c r="H3020" t="s">
        <v>307</v>
      </c>
      <c r="I3020" t="s">
        <v>307</v>
      </c>
      <c r="J3020" t="s">
        <v>307</v>
      </c>
      <c r="K3020" t="s">
        <v>307</v>
      </c>
      <c r="L3020" t="s">
        <v>307</v>
      </c>
      <c r="M3020" t="s">
        <v>307</v>
      </c>
      <c r="N3020" t="s">
        <v>307</v>
      </c>
      <c r="O3020" t="s">
        <v>307</v>
      </c>
      <c r="P3020" t="s">
        <v>307</v>
      </c>
      <c r="Q3020" t="s">
        <v>307</v>
      </c>
      <c r="R3020" t="s">
        <v>307</v>
      </c>
      <c r="S3020" t="s">
        <v>307</v>
      </c>
      <c r="T3020" t="s">
        <v>307</v>
      </c>
      <c r="U3020" t="s">
        <v>307</v>
      </c>
      <c r="V3020" t="s">
        <v>307</v>
      </c>
      <c r="W3020" t="s">
        <v>307</v>
      </c>
    </row>
    <row r="3021" spans="1:26" x14ac:dyDescent="0.25">
      <c r="A3021">
        <v>405</v>
      </c>
      <c r="B3021" t="s">
        <v>204</v>
      </c>
      <c r="C3021" t="s">
        <v>44</v>
      </c>
      <c r="D3021" t="s">
        <v>57</v>
      </c>
      <c r="E3021" t="s">
        <v>307</v>
      </c>
      <c r="F3021" t="s">
        <v>307</v>
      </c>
      <c r="G3021" t="s">
        <v>307</v>
      </c>
      <c r="H3021" t="s">
        <v>307</v>
      </c>
      <c r="I3021" t="s">
        <v>307</v>
      </c>
      <c r="J3021" t="s">
        <v>307</v>
      </c>
      <c r="K3021" t="s">
        <v>307</v>
      </c>
      <c r="L3021" t="s">
        <v>307</v>
      </c>
      <c r="M3021" t="s">
        <v>307</v>
      </c>
      <c r="N3021" t="s">
        <v>307</v>
      </c>
      <c r="O3021" t="s">
        <v>307</v>
      </c>
      <c r="P3021" t="s">
        <v>307</v>
      </c>
      <c r="Q3021" t="s">
        <v>307</v>
      </c>
      <c r="R3021" t="s">
        <v>307</v>
      </c>
      <c r="S3021" t="s">
        <v>307</v>
      </c>
      <c r="T3021" t="s">
        <v>307</v>
      </c>
      <c r="U3021" t="s">
        <v>307</v>
      </c>
      <c r="V3021" t="s">
        <v>307</v>
      </c>
      <c r="W3021" t="s">
        <v>307</v>
      </c>
    </row>
    <row r="3022" spans="1:26" x14ac:dyDescent="0.25">
      <c r="A3022">
        <v>405</v>
      </c>
      <c r="B3022" t="s">
        <v>204</v>
      </c>
      <c r="C3022" t="s">
        <v>44</v>
      </c>
      <c r="D3022" t="s">
        <v>58</v>
      </c>
      <c r="E3022" t="s">
        <v>307</v>
      </c>
      <c r="F3022" t="s">
        <v>307</v>
      </c>
      <c r="G3022" t="s">
        <v>307</v>
      </c>
      <c r="H3022" t="s">
        <v>307</v>
      </c>
      <c r="I3022" t="s">
        <v>307</v>
      </c>
      <c r="J3022" t="s">
        <v>307</v>
      </c>
      <c r="K3022" t="s">
        <v>307</v>
      </c>
      <c r="L3022" t="s">
        <v>307</v>
      </c>
      <c r="M3022" t="s">
        <v>307</v>
      </c>
      <c r="N3022" t="s">
        <v>307</v>
      </c>
      <c r="O3022" t="s">
        <v>307</v>
      </c>
      <c r="P3022" t="s">
        <v>307</v>
      </c>
      <c r="Q3022" t="s">
        <v>307</v>
      </c>
      <c r="R3022" t="s">
        <v>307</v>
      </c>
      <c r="S3022" t="s">
        <v>307</v>
      </c>
      <c r="T3022" t="s">
        <v>307</v>
      </c>
      <c r="U3022" t="s">
        <v>307</v>
      </c>
      <c r="V3022" t="s">
        <v>307</v>
      </c>
      <c r="W3022" t="s">
        <v>307</v>
      </c>
    </row>
    <row r="3023" spans="1:26" x14ac:dyDescent="0.25">
      <c r="A3023">
        <v>405</v>
      </c>
      <c r="B3023" t="s">
        <v>204</v>
      </c>
      <c r="C3023" t="s">
        <v>44</v>
      </c>
      <c r="D3023" t="s">
        <v>59</v>
      </c>
      <c r="E3023" t="s">
        <v>307</v>
      </c>
      <c r="F3023" t="s">
        <v>307</v>
      </c>
      <c r="G3023" t="s">
        <v>307</v>
      </c>
      <c r="H3023" t="s">
        <v>307</v>
      </c>
      <c r="I3023" t="s">
        <v>307</v>
      </c>
      <c r="J3023" t="s">
        <v>307</v>
      </c>
      <c r="K3023" t="s">
        <v>307</v>
      </c>
      <c r="L3023" t="s">
        <v>307</v>
      </c>
      <c r="M3023" t="s">
        <v>307</v>
      </c>
      <c r="N3023" t="s">
        <v>307</v>
      </c>
      <c r="O3023" t="s">
        <v>307</v>
      </c>
      <c r="P3023" t="s">
        <v>307</v>
      </c>
      <c r="Q3023" t="s">
        <v>307</v>
      </c>
      <c r="R3023" t="s">
        <v>307</v>
      </c>
      <c r="S3023" t="s">
        <v>307</v>
      </c>
      <c r="T3023" t="s">
        <v>307</v>
      </c>
      <c r="U3023" t="s">
        <v>307</v>
      </c>
      <c r="V3023" t="s">
        <v>307</v>
      </c>
      <c r="W3023" t="s">
        <v>307</v>
      </c>
    </row>
    <row r="3024" spans="1:26" x14ac:dyDescent="0.25">
      <c r="A3024">
        <v>405</v>
      </c>
      <c r="B3024" t="s">
        <v>204</v>
      </c>
      <c r="C3024" t="s">
        <v>44</v>
      </c>
      <c r="D3024" t="s">
        <v>60</v>
      </c>
      <c r="E3024" t="s">
        <v>307</v>
      </c>
      <c r="F3024" t="s">
        <v>307</v>
      </c>
      <c r="G3024" t="s">
        <v>307</v>
      </c>
      <c r="H3024" t="s">
        <v>307</v>
      </c>
      <c r="I3024" t="s">
        <v>307</v>
      </c>
      <c r="J3024" t="s">
        <v>307</v>
      </c>
      <c r="K3024" t="s">
        <v>307</v>
      </c>
      <c r="L3024" t="s">
        <v>307</v>
      </c>
      <c r="M3024" t="s">
        <v>307</v>
      </c>
      <c r="N3024" t="s">
        <v>307</v>
      </c>
      <c r="O3024" t="s">
        <v>307</v>
      </c>
      <c r="P3024" t="s">
        <v>307</v>
      </c>
      <c r="Q3024" t="s">
        <v>307</v>
      </c>
      <c r="R3024" t="s">
        <v>307</v>
      </c>
      <c r="S3024" t="s">
        <v>307</v>
      </c>
      <c r="T3024" t="s">
        <v>307</v>
      </c>
      <c r="U3024" t="s">
        <v>307</v>
      </c>
      <c r="V3024" t="s">
        <v>307</v>
      </c>
      <c r="W3024" t="s">
        <v>307</v>
      </c>
    </row>
    <row r="3025" spans="1:45" x14ac:dyDescent="0.25">
      <c r="A3025">
        <v>405</v>
      </c>
      <c r="B3025" t="s">
        <v>204</v>
      </c>
      <c r="C3025" t="s">
        <v>44</v>
      </c>
      <c r="D3025" t="s">
        <v>61</v>
      </c>
      <c r="E3025" t="s">
        <v>307</v>
      </c>
      <c r="F3025" t="s">
        <v>307</v>
      </c>
      <c r="G3025" t="s">
        <v>307</v>
      </c>
      <c r="H3025" t="s">
        <v>307</v>
      </c>
      <c r="I3025" t="s">
        <v>307</v>
      </c>
      <c r="J3025" t="s">
        <v>307</v>
      </c>
      <c r="K3025" t="s">
        <v>307</v>
      </c>
      <c r="L3025" t="s">
        <v>307</v>
      </c>
      <c r="M3025" t="s">
        <v>307</v>
      </c>
      <c r="N3025" t="s">
        <v>307</v>
      </c>
      <c r="O3025" t="s">
        <v>307</v>
      </c>
      <c r="P3025" t="s">
        <v>307</v>
      </c>
      <c r="Q3025" t="s">
        <v>307</v>
      </c>
      <c r="R3025" t="s">
        <v>307</v>
      </c>
      <c r="S3025" t="s">
        <v>307</v>
      </c>
      <c r="T3025" t="s">
        <v>307</v>
      </c>
      <c r="U3025" t="s">
        <v>307</v>
      </c>
      <c r="V3025" t="s">
        <v>307</v>
      </c>
      <c r="W3025" t="s">
        <v>307</v>
      </c>
    </row>
    <row r="3026" spans="1:45" x14ac:dyDescent="0.25">
      <c r="A3026">
        <v>405</v>
      </c>
      <c r="B3026" t="s">
        <v>204</v>
      </c>
      <c r="C3026" t="s">
        <v>44</v>
      </c>
      <c r="D3026" t="s">
        <v>62</v>
      </c>
      <c r="E3026" t="s">
        <v>307</v>
      </c>
      <c r="F3026" t="s">
        <v>307</v>
      </c>
      <c r="G3026" t="s">
        <v>307</v>
      </c>
      <c r="H3026" t="s">
        <v>307</v>
      </c>
      <c r="I3026" t="s">
        <v>307</v>
      </c>
      <c r="J3026" t="s">
        <v>307</v>
      </c>
      <c r="K3026" t="s">
        <v>307</v>
      </c>
      <c r="L3026" t="s">
        <v>307</v>
      </c>
      <c r="M3026" t="s">
        <v>307</v>
      </c>
      <c r="N3026" t="s">
        <v>307</v>
      </c>
      <c r="O3026" t="s">
        <v>307</v>
      </c>
      <c r="P3026" t="s">
        <v>307</v>
      </c>
      <c r="Q3026" t="s">
        <v>307</v>
      </c>
      <c r="R3026" t="s">
        <v>307</v>
      </c>
      <c r="S3026" t="s">
        <v>307</v>
      </c>
      <c r="T3026" t="s">
        <v>307</v>
      </c>
      <c r="U3026" t="s">
        <v>307</v>
      </c>
      <c r="V3026" t="s">
        <v>307</v>
      </c>
      <c r="W3026" t="s">
        <v>307</v>
      </c>
    </row>
    <row r="3027" spans="1:45" x14ac:dyDescent="0.25">
      <c r="A3027">
        <v>405</v>
      </c>
      <c r="B3027" t="s">
        <v>204</v>
      </c>
      <c r="C3027" t="s">
        <v>38</v>
      </c>
      <c r="D3027" t="s">
        <v>47</v>
      </c>
      <c r="E3027" t="s">
        <v>307</v>
      </c>
      <c r="F3027" t="s">
        <v>307</v>
      </c>
      <c r="G3027" t="s">
        <v>307</v>
      </c>
      <c r="H3027" t="s">
        <v>307</v>
      </c>
      <c r="I3027" t="s">
        <v>307</v>
      </c>
      <c r="J3027" t="s">
        <v>307</v>
      </c>
      <c r="K3027" t="s">
        <v>307</v>
      </c>
      <c r="L3027" t="s">
        <v>307</v>
      </c>
      <c r="M3027" t="s">
        <v>307</v>
      </c>
      <c r="N3027" t="s">
        <v>307</v>
      </c>
      <c r="O3027" t="s">
        <v>307</v>
      </c>
      <c r="P3027" t="s">
        <v>307</v>
      </c>
      <c r="Q3027" t="s">
        <v>307</v>
      </c>
      <c r="R3027" t="s">
        <v>307</v>
      </c>
      <c r="S3027" t="s">
        <v>307</v>
      </c>
      <c r="T3027" t="s">
        <v>307</v>
      </c>
      <c r="U3027" t="s">
        <v>307</v>
      </c>
      <c r="V3027" t="s">
        <v>307</v>
      </c>
      <c r="W3027" t="s">
        <v>307</v>
      </c>
      <c r="X3027" t="s">
        <v>307</v>
      </c>
      <c r="Y3027" t="s">
        <v>307</v>
      </c>
      <c r="Z3027" t="s">
        <v>307</v>
      </c>
      <c r="AA3027" t="s">
        <v>307</v>
      </c>
      <c r="AB3027" t="s">
        <v>307</v>
      </c>
      <c r="AC3027" t="s">
        <v>307</v>
      </c>
      <c r="AD3027" t="s">
        <v>307</v>
      </c>
      <c r="AE3027" t="s">
        <v>307</v>
      </c>
      <c r="AF3027" t="s">
        <v>307</v>
      </c>
      <c r="AG3027" t="s">
        <v>307</v>
      </c>
      <c r="AH3027" t="s">
        <v>307</v>
      </c>
      <c r="AI3027" t="s">
        <v>307</v>
      </c>
      <c r="AJ3027" t="s">
        <v>307</v>
      </c>
      <c r="AK3027" t="s">
        <v>307</v>
      </c>
      <c r="AL3027" t="s">
        <v>307</v>
      </c>
      <c r="AM3027" t="s">
        <v>307</v>
      </c>
      <c r="AN3027" t="s">
        <v>307</v>
      </c>
      <c r="AO3027" t="s">
        <v>307</v>
      </c>
      <c r="AP3027" t="s">
        <v>307</v>
      </c>
      <c r="AQ3027" t="s">
        <v>307</v>
      </c>
      <c r="AR3027" t="s">
        <v>307</v>
      </c>
      <c r="AS3027" t="s">
        <v>307</v>
      </c>
    </row>
    <row r="3028" spans="1:45" x14ac:dyDescent="0.25">
      <c r="A3028">
        <v>405</v>
      </c>
      <c r="B3028" t="s">
        <v>204</v>
      </c>
      <c r="C3028" t="s">
        <v>38</v>
      </c>
      <c r="D3028" t="s">
        <v>48</v>
      </c>
      <c r="E3028" t="s">
        <v>307</v>
      </c>
      <c r="F3028" t="s">
        <v>307</v>
      </c>
      <c r="G3028" t="s">
        <v>307</v>
      </c>
      <c r="H3028" t="s">
        <v>307</v>
      </c>
      <c r="I3028" t="s">
        <v>307</v>
      </c>
      <c r="J3028" t="s">
        <v>307</v>
      </c>
      <c r="K3028" t="s">
        <v>307</v>
      </c>
      <c r="L3028" t="s">
        <v>307</v>
      </c>
      <c r="M3028" t="s">
        <v>307</v>
      </c>
      <c r="N3028" t="s">
        <v>307</v>
      </c>
      <c r="O3028" t="s">
        <v>307</v>
      </c>
      <c r="P3028" t="s">
        <v>307</v>
      </c>
      <c r="Q3028" t="s">
        <v>307</v>
      </c>
      <c r="R3028" t="s">
        <v>307</v>
      </c>
      <c r="S3028" t="s">
        <v>307</v>
      </c>
      <c r="T3028" t="s">
        <v>307</v>
      </c>
      <c r="U3028" t="s">
        <v>307</v>
      </c>
      <c r="V3028" t="s">
        <v>307</v>
      </c>
      <c r="W3028" t="s">
        <v>307</v>
      </c>
      <c r="X3028" t="s">
        <v>307</v>
      </c>
      <c r="Y3028" t="s">
        <v>307</v>
      </c>
      <c r="Z3028" t="s">
        <v>307</v>
      </c>
      <c r="AA3028" t="s">
        <v>307</v>
      </c>
      <c r="AB3028" t="s">
        <v>307</v>
      </c>
      <c r="AC3028" t="s">
        <v>307</v>
      </c>
      <c r="AD3028" t="s">
        <v>307</v>
      </c>
      <c r="AE3028" t="s">
        <v>307</v>
      </c>
      <c r="AF3028" t="s">
        <v>307</v>
      </c>
      <c r="AG3028" t="s">
        <v>307</v>
      </c>
      <c r="AH3028" t="s">
        <v>307</v>
      </c>
      <c r="AI3028" t="s">
        <v>307</v>
      </c>
      <c r="AJ3028" t="s">
        <v>307</v>
      </c>
      <c r="AK3028" t="s">
        <v>307</v>
      </c>
      <c r="AL3028" t="s">
        <v>307</v>
      </c>
      <c r="AM3028" t="s">
        <v>307</v>
      </c>
      <c r="AN3028" t="s">
        <v>307</v>
      </c>
      <c r="AO3028" t="s">
        <v>307</v>
      </c>
      <c r="AP3028" t="s">
        <v>307</v>
      </c>
      <c r="AQ3028" t="s">
        <v>307</v>
      </c>
      <c r="AR3028" t="s">
        <v>307</v>
      </c>
      <c r="AS3028" t="s">
        <v>307</v>
      </c>
    </row>
    <row r="3029" spans="1:45" x14ac:dyDescent="0.25">
      <c r="A3029">
        <v>405</v>
      </c>
      <c r="B3029" t="s">
        <v>204</v>
      </c>
      <c r="C3029" t="s">
        <v>38</v>
      </c>
      <c r="D3029" t="s">
        <v>49</v>
      </c>
      <c r="E3029" t="s">
        <v>307</v>
      </c>
      <c r="F3029" t="s">
        <v>307</v>
      </c>
      <c r="G3029" t="s">
        <v>307</v>
      </c>
      <c r="H3029" t="s">
        <v>307</v>
      </c>
      <c r="I3029" t="s">
        <v>307</v>
      </c>
      <c r="J3029" t="s">
        <v>307</v>
      </c>
      <c r="K3029" t="s">
        <v>307</v>
      </c>
      <c r="L3029" t="s">
        <v>307</v>
      </c>
      <c r="M3029" t="s">
        <v>307</v>
      </c>
      <c r="N3029" t="s">
        <v>307</v>
      </c>
      <c r="O3029" t="s">
        <v>307</v>
      </c>
      <c r="P3029" t="s">
        <v>307</v>
      </c>
      <c r="Q3029" t="s">
        <v>307</v>
      </c>
      <c r="R3029" t="s">
        <v>307</v>
      </c>
      <c r="S3029" t="s">
        <v>307</v>
      </c>
      <c r="T3029" t="s">
        <v>307</v>
      </c>
      <c r="U3029" t="s">
        <v>307</v>
      </c>
      <c r="V3029" t="s">
        <v>307</v>
      </c>
      <c r="W3029" t="s">
        <v>307</v>
      </c>
      <c r="X3029" t="s">
        <v>307</v>
      </c>
      <c r="Y3029" t="s">
        <v>307</v>
      </c>
      <c r="Z3029" t="s">
        <v>307</v>
      </c>
      <c r="AA3029" t="s">
        <v>307</v>
      </c>
      <c r="AB3029" t="s">
        <v>307</v>
      </c>
      <c r="AC3029" t="s">
        <v>307</v>
      </c>
      <c r="AD3029" t="s">
        <v>307</v>
      </c>
      <c r="AE3029" t="s">
        <v>307</v>
      </c>
      <c r="AF3029" t="s">
        <v>307</v>
      </c>
      <c r="AG3029" t="s">
        <v>307</v>
      </c>
      <c r="AH3029" t="s">
        <v>307</v>
      </c>
      <c r="AI3029" t="s">
        <v>307</v>
      </c>
      <c r="AJ3029" t="s">
        <v>307</v>
      </c>
      <c r="AK3029" t="s">
        <v>307</v>
      </c>
      <c r="AL3029" t="s">
        <v>307</v>
      </c>
      <c r="AM3029" t="s">
        <v>307</v>
      </c>
      <c r="AN3029" t="s">
        <v>307</v>
      </c>
      <c r="AO3029" t="s">
        <v>307</v>
      </c>
      <c r="AP3029" t="s">
        <v>307</v>
      </c>
      <c r="AQ3029" t="s">
        <v>307</v>
      </c>
      <c r="AR3029" t="s">
        <v>307</v>
      </c>
      <c r="AS3029" t="s">
        <v>307</v>
      </c>
    </row>
    <row r="3030" spans="1:45" x14ac:dyDescent="0.25">
      <c r="A3030">
        <v>405</v>
      </c>
      <c r="B3030" t="s">
        <v>204</v>
      </c>
      <c r="C3030" t="s">
        <v>450</v>
      </c>
      <c r="D3030" t="s">
        <v>48</v>
      </c>
      <c r="E3030" t="s">
        <v>307</v>
      </c>
      <c r="F3030" t="s">
        <v>307</v>
      </c>
      <c r="G3030" t="s">
        <v>307</v>
      </c>
      <c r="H3030" t="s">
        <v>307</v>
      </c>
      <c r="I3030" t="s">
        <v>307</v>
      </c>
      <c r="J3030" t="s">
        <v>307</v>
      </c>
      <c r="K3030" t="s">
        <v>307</v>
      </c>
      <c r="L3030" t="s">
        <v>307</v>
      </c>
      <c r="M3030" t="s">
        <v>307</v>
      </c>
      <c r="N3030" t="s">
        <v>307</v>
      </c>
      <c r="O3030" t="s">
        <v>307</v>
      </c>
      <c r="P3030" t="s">
        <v>307</v>
      </c>
      <c r="Q3030" t="s">
        <v>307</v>
      </c>
      <c r="R3030" t="s">
        <v>307</v>
      </c>
    </row>
    <row r="3031" spans="1:45" x14ac:dyDescent="0.25">
      <c r="A3031">
        <v>405</v>
      </c>
      <c r="B3031" t="s">
        <v>204</v>
      </c>
      <c r="C3031" t="s">
        <v>449</v>
      </c>
      <c r="D3031" t="s">
        <v>48</v>
      </c>
      <c r="E3031" t="s">
        <v>307</v>
      </c>
      <c r="F3031" t="s">
        <v>307</v>
      </c>
      <c r="G3031" t="s">
        <v>307</v>
      </c>
      <c r="H3031" t="s">
        <v>307</v>
      </c>
      <c r="I3031" t="s">
        <v>307</v>
      </c>
      <c r="J3031" t="s">
        <v>307</v>
      </c>
      <c r="K3031" t="s">
        <v>307</v>
      </c>
      <c r="L3031" t="s">
        <v>307</v>
      </c>
      <c r="M3031" t="s">
        <v>307</v>
      </c>
      <c r="N3031" t="s">
        <v>307</v>
      </c>
      <c r="O3031" t="s">
        <v>307</v>
      </c>
      <c r="P3031" t="s">
        <v>307</v>
      </c>
      <c r="Q3031" t="s">
        <v>307</v>
      </c>
      <c r="R3031" t="s">
        <v>307</v>
      </c>
    </row>
    <row r="3032" spans="1:45" x14ac:dyDescent="0.25">
      <c r="A3032">
        <v>405</v>
      </c>
      <c r="B3032" t="s">
        <v>204</v>
      </c>
      <c r="C3032" t="s">
        <v>475</v>
      </c>
      <c r="D3032" t="s">
        <v>48</v>
      </c>
      <c r="E3032" t="s">
        <v>307</v>
      </c>
      <c r="F3032" t="s">
        <v>307</v>
      </c>
      <c r="G3032" t="s">
        <v>307</v>
      </c>
    </row>
    <row r="3033" spans="1:45" x14ac:dyDescent="0.25">
      <c r="A3033">
        <v>405</v>
      </c>
      <c r="B3033" t="s">
        <v>204</v>
      </c>
      <c r="C3033" t="s">
        <v>42</v>
      </c>
      <c r="D3033" t="s">
        <v>48</v>
      </c>
      <c r="E3033" t="s">
        <v>307</v>
      </c>
      <c r="F3033" t="s">
        <v>307</v>
      </c>
      <c r="G3033" t="s">
        <v>307</v>
      </c>
      <c r="H3033" t="s">
        <v>307</v>
      </c>
      <c r="I3033" t="s">
        <v>307</v>
      </c>
      <c r="J3033" t="s">
        <v>307</v>
      </c>
      <c r="K3033" t="s">
        <v>307</v>
      </c>
      <c r="L3033" t="s">
        <v>307</v>
      </c>
      <c r="M3033" t="s">
        <v>307</v>
      </c>
      <c r="N3033" t="s">
        <v>307</v>
      </c>
      <c r="O3033" t="s">
        <v>307</v>
      </c>
      <c r="P3033" t="s">
        <v>307</v>
      </c>
      <c r="Q3033" t="s">
        <v>307</v>
      </c>
      <c r="R3033" t="s">
        <v>307</v>
      </c>
      <c r="S3033" t="s">
        <v>307</v>
      </c>
      <c r="T3033" t="s">
        <v>307</v>
      </c>
      <c r="U3033" t="s">
        <v>307</v>
      </c>
      <c r="V3033" t="s">
        <v>307</v>
      </c>
      <c r="W3033" t="s">
        <v>307</v>
      </c>
      <c r="X3033" t="s">
        <v>307</v>
      </c>
      <c r="Y3033" t="s">
        <v>307</v>
      </c>
      <c r="Z3033" t="s">
        <v>307</v>
      </c>
    </row>
    <row r="3034" spans="1:45" x14ac:dyDescent="0.25">
      <c r="A3034">
        <v>406</v>
      </c>
      <c r="B3034" t="s">
        <v>205</v>
      </c>
      <c r="C3034" t="s">
        <v>43</v>
      </c>
      <c r="D3034" t="s">
        <v>54</v>
      </c>
      <c r="E3034" t="s">
        <v>307</v>
      </c>
      <c r="F3034" t="s">
        <v>307</v>
      </c>
      <c r="G3034" t="s">
        <v>307</v>
      </c>
      <c r="H3034" t="s">
        <v>307</v>
      </c>
      <c r="I3034" t="s">
        <v>307</v>
      </c>
      <c r="J3034" t="s">
        <v>307</v>
      </c>
      <c r="K3034" t="s">
        <v>307</v>
      </c>
      <c r="L3034" t="s">
        <v>307</v>
      </c>
      <c r="M3034" t="s">
        <v>307</v>
      </c>
      <c r="N3034" t="s">
        <v>307</v>
      </c>
      <c r="O3034" t="s">
        <v>307</v>
      </c>
      <c r="P3034" t="s">
        <v>307</v>
      </c>
      <c r="Q3034" t="s">
        <v>307</v>
      </c>
      <c r="R3034" t="s">
        <v>307</v>
      </c>
      <c r="S3034" t="s">
        <v>307</v>
      </c>
      <c r="T3034" t="s">
        <v>307</v>
      </c>
      <c r="U3034" t="s">
        <v>307</v>
      </c>
      <c r="V3034" t="s">
        <v>307</v>
      </c>
      <c r="W3034" t="s">
        <v>307</v>
      </c>
    </row>
    <row r="3035" spans="1:45" x14ac:dyDescent="0.25">
      <c r="A3035">
        <v>406</v>
      </c>
      <c r="B3035" t="s">
        <v>205</v>
      </c>
      <c r="C3035" t="s">
        <v>43</v>
      </c>
      <c r="D3035" t="s">
        <v>55</v>
      </c>
      <c r="E3035" t="s">
        <v>307</v>
      </c>
      <c r="F3035" t="s">
        <v>307</v>
      </c>
      <c r="G3035" t="s">
        <v>307</v>
      </c>
      <c r="H3035" t="s">
        <v>307</v>
      </c>
      <c r="I3035" t="s">
        <v>307</v>
      </c>
      <c r="J3035" t="s">
        <v>307</v>
      </c>
      <c r="K3035" t="s">
        <v>307</v>
      </c>
      <c r="L3035" t="s">
        <v>307</v>
      </c>
      <c r="M3035" t="s">
        <v>307</v>
      </c>
      <c r="N3035" t="s">
        <v>307</v>
      </c>
      <c r="O3035" t="s">
        <v>307</v>
      </c>
      <c r="P3035" t="s">
        <v>307</v>
      </c>
      <c r="Q3035" t="s">
        <v>307</v>
      </c>
      <c r="R3035" t="s">
        <v>307</v>
      </c>
      <c r="S3035" t="s">
        <v>307</v>
      </c>
      <c r="T3035" t="s">
        <v>307</v>
      </c>
      <c r="U3035" t="s">
        <v>307</v>
      </c>
      <c r="V3035" t="s">
        <v>307</v>
      </c>
      <c r="W3035" t="s">
        <v>307</v>
      </c>
    </row>
    <row r="3036" spans="1:45" x14ac:dyDescent="0.25">
      <c r="A3036">
        <v>406</v>
      </c>
      <c r="B3036" t="s">
        <v>205</v>
      </c>
      <c r="C3036" t="s">
        <v>43</v>
      </c>
      <c r="D3036" t="s">
        <v>56</v>
      </c>
      <c r="E3036" t="s">
        <v>307</v>
      </c>
      <c r="F3036" t="s">
        <v>307</v>
      </c>
      <c r="G3036" t="s">
        <v>307</v>
      </c>
      <c r="H3036" t="s">
        <v>307</v>
      </c>
      <c r="I3036" t="s">
        <v>307</v>
      </c>
      <c r="J3036" t="s">
        <v>307</v>
      </c>
      <c r="K3036" t="s">
        <v>307</v>
      </c>
      <c r="L3036" t="s">
        <v>307</v>
      </c>
      <c r="M3036" t="s">
        <v>307</v>
      </c>
      <c r="N3036" t="s">
        <v>307</v>
      </c>
      <c r="O3036" t="s">
        <v>307</v>
      </c>
      <c r="P3036" t="s">
        <v>307</v>
      </c>
      <c r="Q3036" t="s">
        <v>307</v>
      </c>
      <c r="R3036" t="s">
        <v>307</v>
      </c>
      <c r="S3036" t="s">
        <v>307</v>
      </c>
      <c r="T3036" t="s">
        <v>307</v>
      </c>
      <c r="U3036" t="s">
        <v>307</v>
      </c>
      <c r="V3036" t="s">
        <v>307</v>
      </c>
      <c r="W3036" t="s">
        <v>307</v>
      </c>
    </row>
    <row r="3037" spans="1:45" x14ac:dyDescent="0.25">
      <c r="A3037">
        <v>406</v>
      </c>
      <c r="B3037" t="s">
        <v>205</v>
      </c>
      <c r="C3037" t="s">
        <v>43</v>
      </c>
      <c r="D3037" t="s">
        <v>57</v>
      </c>
      <c r="E3037" t="s">
        <v>307</v>
      </c>
      <c r="F3037" t="s">
        <v>307</v>
      </c>
      <c r="G3037" t="s">
        <v>307</v>
      </c>
      <c r="H3037" t="s">
        <v>307</v>
      </c>
      <c r="I3037" t="s">
        <v>307</v>
      </c>
      <c r="J3037" t="s">
        <v>307</v>
      </c>
      <c r="K3037" t="s">
        <v>307</v>
      </c>
      <c r="L3037" t="s">
        <v>307</v>
      </c>
      <c r="M3037" t="s">
        <v>307</v>
      </c>
      <c r="N3037" t="s">
        <v>307</v>
      </c>
      <c r="O3037" t="s">
        <v>307</v>
      </c>
      <c r="P3037" t="s">
        <v>307</v>
      </c>
      <c r="Q3037" t="s">
        <v>307</v>
      </c>
      <c r="R3037" t="s">
        <v>307</v>
      </c>
      <c r="S3037" t="s">
        <v>307</v>
      </c>
      <c r="T3037" t="s">
        <v>307</v>
      </c>
      <c r="U3037" t="s">
        <v>307</v>
      </c>
      <c r="V3037" t="s">
        <v>307</v>
      </c>
      <c r="W3037" t="s">
        <v>307</v>
      </c>
    </row>
    <row r="3038" spans="1:45" x14ac:dyDescent="0.25">
      <c r="A3038">
        <v>406</v>
      </c>
      <c r="B3038" t="s">
        <v>205</v>
      </c>
      <c r="C3038" t="s">
        <v>43</v>
      </c>
      <c r="D3038" t="s">
        <v>58</v>
      </c>
      <c r="E3038" t="s">
        <v>307</v>
      </c>
      <c r="F3038" t="s">
        <v>307</v>
      </c>
      <c r="G3038" t="s">
        <v>307</v>
      </c>
      <c r="H3038" t="s">
        <v>307</v>
      </c>
      <c r="I3038" t="s">
        <v>307</v>
      </c>
      <c r="J3038" t="s">
        <v>307</v>
      </c>
      <c r="K3038" t="s">
        <v>307</v>
      </c>
      <c r="L3038" t="s">
        <v>307</v>
      </c>
      <c r="M3038" t="s">
        <v>307</v>
      </c>
      <c r="N3038" t="s">
        <v>307</v>
      </c>
      <c r="O3038" t="s">
        <v>307</v>
      </c>
      <c r="P3038" t="s">
        <v>307</v>
      </c>
      <c r="Q3038" t="s">
        <v>307</v>
      </c>
      <c r="R3038" t="s">
        <v>307</v>
      </c>
      <c r="S3038" t="s">
        <v>307</v>
      </c>
      <c r="T3038" t="s">
        <v>307</v>
      </c>
      <c r="U3038" t="s">
        <v>307</v>
      </c>
      <c r="V3038" t="s">
        <v>307</v>
      </c>
      <c r="W3038" t="s">
        <v>307</v>
      </c>
    </row>
    <row r="3039" spans="1:45" x14ac:dyDescent="0.25">
      <c r="A3039">
        <v>406</v>
      </c>
      <c r="B3039" t="s">
        <v>205</v>
      </c>
      <c r="C3039" t="s">
        <v>43</v>
      </c>
      <c r="D3039" t="s">
        <v>59</v>
      </c>
      <c r="E3039" t="s">
        <v>307</v>
      </c>
      <c r="F3039" t="s">
        <v>307</v>
      </c>
      <c r="G3039" t="s">
        <v>307</v>
      </c>
      <c r="H3039" t="s">
        <v>307</v>
      </c>
      <c r="I3039" t="s">
        <v>307</v>
      </c>
      <c r="J3039" t="s">
        <v>307</v>
      </c>
      <c r="K3039" t="s">
        <v>307</v>
      </c>
      <c r="L3039" t="s">
        <v>307</v>
      </c>
      <c r="M3039" t="s">
        <v>307</v>
      </c>
      <c r="N3039" t="s">
        <v>307</v>
      </c>
      <c r="O3039" t="s">
        <v>307</v>
      </c>
      <c r="P3039" t="s">
        <v>307</v>
      </c>
      <c r="Q3039" t="s">
        <v>307</v>
      </c>
      <c r="R3039" t="s">
        <v>307</v>
      </c>
      <c r="S3039" t="s">
        <v>307</v>
      </c>
      <c r="T3039" t="s">
        <v>307</v>
      </c>
      <c r="U3039" t="s">
        <v>307</v>
      </c>
      <c r="V3039" t="s">
        <v>307</v>
      </c>
      <c r="W3039" t="s">
        <v>307</v>
      </c>
    </row>
    <row r="3040" spans="1:45" x14ac:dyDescent="0.25">
      <c r="A3040">
        <v>406</v>
      </c>
      <c r="B3040" t="s">
        <v>205</v>
      </c>
      <c r="C3040" t="s">
        <v>43</v>
      </c>
      <c r="D3040" t="s">
        <v>60</v>
      </c>
      <c r="E3040" t="s">
        <v>307</v>
      </c>
      <c r="F3040" t="s">
        <v>307</v>
      </c>
      <c r="G3040" t="s">
        <v>307</v>
      </c>
      <c r="H3040" t="s">
        <v>307</v>
      </c>
      <c r="I3040" t="s">
        <v>307</v>
      </c>
      <c r="J3040" t="s">
        <v>307</v>
      </c>
      <c r="K3040" t="s">
        <v>307</v>
      </c>
      <c r="L3040" t="s">
        <v>307</v>
      </c>
      <c r="M3040" t="s">
        <v>307</v>
      </c>
      <c r="N3040" t="s">
        <v>307</v>
      </c>
      <c r="O3040" t="s">
        <v>307</v>
      </c>
      <c r="P3040" t="s">
        <v>307</v>
      </c>
      <c r="Q3040" t="s">
        <v>307</v>
      </c>
      <c r="R3040" t="s">
        <v>307</v>
      </c>
      <c r="S3040" t="s">
        <v>307</v>
      </c>
      <c r="T3040" t="s">
        <v>307</v>
      </c>
      <c r="U3040" t="s">
        <v>307</v>
      </c>
      <c r="V3040" t="s">
        <v>307</v>
      </c>
      <c r="W3040" t="s">
        <v>307</v>
      </c>
    </row>
    <row r="3041" spans="1:45" x14ac:dyDescent="0.25">
      <c r="A3041">
        <v>406</v>
      </c>
      <c r="B3041" t="s">
        <v>205</v>
      </c>
      <c r="C3041" t="s">
        <v>43</v>
      </c>
      <c r="D3041" t="s">
        <v>61</v>
      </c>
      <c r="E3041" t="s">
        <v>307</v>
      </c>
      <c r="F3041" t="s">
        <v>307</v>
      </c>
      <c r="G3041" t="s">
        <v>307</v>
      </c>
      <c r="H3041" t="s">
        <v>307</v>
      </c>
      <c r="I3041" t="s">
        <v>307</v>
      </c>
      <c r="J3041" t="s">
        <v>307</v>
      </c>
      <c r="K3041" t="s">
        <v>307</v>
      </c>
      <c r="L3041" t="s">
        <v>307</v>
      </c>
      <c r="M3041" t="s">
        <v>307</v>
      </c>
      <c r="N3041" t="s">
        <v>307</v>
      </c>
      <c r="O3041" t="s">
        <v>307</v>
      </c>
      <c r="P3041" t="s">
        <v>307</v>
      </c>
      <c r="Q3041" t="s">
        <v>307</v>
      </c>
      <c r="R3041" t="s">
        <v>307</v>
      </c>
      <c r="S3041" t="s">
        <v>307</v>
      </c>
      <c r="T3041" t="s">
        <v>307</v>
      </c>
      <c r="U3041" t="s">
        <v>307</v>
      </c>
      <c r="V3041" t="s">
        <v>307</v>
      </c>
      <c r="W3041" t="s">
        <v>307</v>
      </c>
    </row>
    <row r="3042" spans="1:45" x14ac:dyDescent="0.25">
      <c r="A3042">
        <v>406</v>
      </c>
      <c r="B3042" t="s">
        <v>205</v>
      </c>
      <c r="C3042" t="s">
        <v>43</v>
      </c>
      <c r="D3042" t="s">
        <v>62</v>
      </c>
      <c r="E3042" t="s">
        <v>307</v>
      </c>
      <c r="F3042" t="s">
        <v>307</v>
      </c>
      <c r="G3042" t="s">
        <v>307</v>
      </c>
      <c r="H3042" t="s">
        <v>307</v>
      </c>
      <c r="I3042" t="s">
        <v>307</v>
      </c>
      <c r="J3042" t="s">
        <v>307</v>
      </c>
      <c r="K3042" t="s">
        <v>307</v>
      </c>
      <c r="L3042" t="s">
        <v>307</v>
      </c>
      <c r="M3042" t="s">
        <v>307</v>
      </c>
      <c r="N3042" t="s">
        <v>307</v>
      </c>
      <c r="O3042" t="s">
        <v>307</v>
      </c>
      <c r="P3042" t="s">
        <v>307</v>
      </c>
      <c r="Q3042" t="s">
        <v>307</v>
      </c>
      <c r="R3042" t="s">
        <v>307</v>
      </c>
      <c r="S3042" t="s">
        <v>307</v>
      </c>
      <c r="T3042" t="s">
        <v>307</v>
      </c>
      <c r="U3042" t="s">
        <v>307</v>
      </c>
      <c r="V3042" t="s">
        <v>307</v>
      </c>
      <c r="W3042" t="s">
        <v>307</v>
      </c>
    </row>
    <row r="3043" spans="1:45" x14ac:dyDescent="0.25">
      <c r="A3043">
        <v>406</v>
      </c>
      <c r="B3043" t="s">
        <v>205</v>
      </c>
      <c r="C3043" t="s">
        <v>36</v>
      </c>
      <c r="D3043" t="s">
        <v>47</v>
      </c>
      <c r="E3043" t="s">
        <v>307</v>
      </c>
      <c r="F3043" t="s">
        <v>307</v>
      </c>
      <c r="G3043" t="s">
        <v>307</v>
      </c>
      <c r="H3043" t="s">
        <v>307</v>
      </c>
      <c r="I3043" t="s">
        <v>307</v>
      </c>
      <c r="J3043" t="s">
        <v>307</v>
      </c>
      <c r="K3043" t="s">
        <v>307</v>
      </c>
      <c r="L3043" t="s">
        <v>307</v>
      </c>
      <c r="M3043" t="s">
        <v>307</v>
      </c>
      <c r="N3043" t="s">
        <v>307</v>
      </c>
      <c r="O3043" t="s">
        <v>307</v>
      </c>
      <c r="P3043" t="s">
        <v>307</v>
      </c>
      <c r="Q3043" t="s">
        <v>307</v>
      </c>
      <c r="R3043" t="s">
        <v>307</v>
      </c>
      <c r="S3043" t="s">
        <v>307</v>
      </c>
      <c r="T3043" t="s">
        <v>307</v>
      </c>
      <c r="U3043" t="s">
        <v>307</v>
      </c>
      <c r="V3043" t="s">
        <v>307</v>
      </c>
      <c r="W3043" t="s">
        <v>307</v>
      </c>
      <c r="X3043" t="s">
        <v>307</v>
      </c>
      <c r="Y3043" t="s">
        <v>307</v>
      </c>
      <c r="Z3043" t="s">
        <v>307</v>
      </c>
      <c r="AA3043" t="s">
        <v>307</v>
      </c>
      <c r="AB3043" t="s">
        <v>307</v>
      </c>
      <c r="AC3043" t="s">
        <v>307</v>
      </c>
      <c r="AD3043" t="s">
        <v>307</v>
      </c>
      <c r="AE3043" t="s">
        <v>307</v>
      </c>
      <c r="AF3043" t="s">
        <v>307</v>
      </c>
      <c r="AG3043" t="s">
        <v>307</v>
      </c>
      <c r="AH3043" t="s">
        <v>307</v>
      </c>
      <c r="AI3043" t="s">
        <v>307</v>
      </c>
      <c r="AJ3043" t="s">
        <v>307</v>
      </c>
      <c r="AK3043" t="s">
        <v>307</v>
      </c>
      <c r="AL3043" t="s">
        <v>307</v>
      </c>
      <c r="AM3043" t="s">
        <v>307</v>
      </c>
      <c r="AN3043" t="s">
        <v>307</v>
      </c>
      <c r="AO3043" t="s">
        <v>307</v>
      </c>
      <c r="AP3043" t="s">
        <v>307</v>
      </c>
      <c r="AQ3043" t="s">
        <v>307</v>
      </c>
      <c r="AR3043" t="s">
        <v>307</v>
      </c>
      <c r="AS3043" t="s">
        <v>307</v>
      </c>
    </row>
    <row r="3044" spans="1:45" x14ac:dyDescent="0.25">
      <c r="A3044">
        <v>406</v>
      </c>
      <c r="B3044" t="s">
        <v>205</v>
      </c>
      <c r="C3044" t="s">
        <v>36</v>
      </c>
      <c r="D3044" t="s">
        <v>48</v>
      </c>
      <c r="E3044" t="s">
        <v>307</v>
      </c>
      <c r="F3044" t="s">
        <v>307</v>
      </c>
      <c r="G3044" t="s">
        <v>307</v>
      </c>
      <c r="H3044" t="s">
        <v>307</v>
      </c>
      <c r="I3044" t="s">
        <v>307</v>
      </c>
      <c r="J3044" t="s">
        <v>307</v>
      </c>
      <c r="K3044" t="s">
        <v>307</v>
      </c>
      <c r="L3044" t="s">
        <v>307</v>
      </c>
      <c r="M3044" t="s">
        <v>307</v>
      </c>
      <c r="N3044" t="s">
        <v>307</v>
      </c>
      <c r="O3044" t="s">
        <v>307</v>
      </c>
      <c r="P3044" t="s">
        <v>307</v>
      </c>
      <c r="Q3044" t="s">
        <v>307</v>
      </c>
      <c r="R3044" t="s">
        <v>307</v>
      </c>
      <c r="S3044" t="s">
        <v>307</v>
      </c>
      <c r="T3044" t="s">
        <v>307</v>
      </c>
      <c r="U3044" t="s">
        <v>307</v>
      </c>
      <c r="V3044" t="s">
        <v>307</v>
      </c>
      <c r="W3044" t="s">
        <v>307</v>
      </c>
      <c r="X3044" t="s">
        <v>307</v>
      </c>
      <c r="Y3044" t="s">
        <v>307</v>
      </c>
      <c r="Z3044" t="s">
        <v>307</v>
      </c>
      <c r="AA3044" t="s">
        <v>307</v>
      </c>
      <c r="AB3044" t="s">
        <v>307</v>
      </c>
      <c r="AC3044" t="s">
        <v>307</v>
      </c>
      <c r="AD3044" t="s">
        <v>307</v>
      </c>
      <c r="AE3044" t="s">
        <v>307</v>
      </c>
      <c r="AF3044" t="s">
        <v>307</v>
      </c>
      <c r="AG3044" t="s">
        <v>307</v>
      </c>
      <c r="AH3044" t="s">
        <v>307</v>
      </c>
      <c r="AI3044" t="s">
        <v>307</v>
      </c>
      <c r="AJ3044" t="s">
        <v>307</v>
      </c>
      <c r="AK3044" t="s">
        <v>307</v>
      </c>
      <c r="AL3044" t="s">
        <v>307</v>
      </c>
      <c r="AM3044" t="s">
        <v>307</v>
      </c>
      <c r="AN3044" t="s">
        <v>307</v>
      </c>
      <c r="AO3044" t="s">
        <v>307</v>
      </c>
      <c r="AP3044" t="s">
        <v>307</v>
      </c>
      <c r="AQ3044" t="s">
        <v>307</v>
      </c>
      <c r="AR3044" t="s">
        <v>307</v>
      </c>
      <c r="AS3044" t="s">
        <v>307</v>
      </c>
    </row>
    <row r="3045" spans="1:45" x14ac:dyDescent="0.25">
      <c r="A3045">
        <v>406</v>
      </c>
      <c r="B3045" t="s">
        <v>205</v>
      </c>
      <c r="C3045" t="s">
        <v>36</v>
      </c>
      <c r="D3045" t="s">
        <v>49</v>
      </c>
      <c r="E3045" t="s">
        <v>307</v>
      </c>
      <c r="F3045" t="s">
        <v>307</v>
      </c>
      <c r="G3045" t="s">
        <v>307</v>
      </c>
      <c r="H3045" t="s">
        <v>307</v>
      </c>
      <c r="I3045" t="s">
        <v>307</v>
      </c>
      <c r="J3045" t="s">
        <v>307</v>
      </c>
      <c r="K3045" t="s">
        <v>307</v>
      </c>
      <c r="L3045" t="s">
        <v>307</v>
      </c>
      <c r="M3045" t="s">
        <v>307</v>
      </c>
      <c r="N3045" t="s">
        <v>307</v>
      </c>
      <c r="O3045" t="s">
        <v>307</v>
      </c>
      <c r="P3045" t="s">
        <v>307</v>
      </c>
      <c r="Q3045" t="s">
        <v>307</v>
      </c>
      <c r="R3045" t="s">
        <v>307</v>
      </c>
      <c r="S3045" t="s">
        <v>307</v>
      </c>
      <c r="T3045" t="s">
        <v>307</v>
      </c>
      <c r="U3045" t="s">
        <v>307</v>
      </c>
      <c r="V3045" t="s">
        <v>307</v>
      </c>
      <c r="W3045" t="s">
        <v>307</v>
      </c>
      <c r="X3045" t="s">
        <v>307</v>
      </c>
      <c r="Y3045" t="s">
        <v>307</v>
      </c>
      <c r="Z3045" t="s">
        <v>307</v>
      </c>
      <c r="AA3045" t="s">
        <v>307</v>
      </c>
      <c r="AB3045" t="s">
        <v>307</v>
      </c>
      <c r="AC3045" t="s">
        <v>307</v>
      </c>
      <c r="AD3045" t="s">
        <v>307</v>
      </c>
      <c r="AE3045" t="s">
        <v>307</v>
      </c>
      <c r="AF3045" t="s">
        <v>307</v>
      </c>
      <c r="AG3045" t="s">
        <v>307</v>
      </c>
      <c r="AH3045" t="s">
        <v>307</v>
      </c>
      <c r="AI3045" t="s">
        <v>307</v>
      </c>
      <c r="AJ3045" t="s">
        <v>307</v>
      </c>
      <c r="AK3045" t="s">
        <v>307</v>
      </c>
      <c r="AL3045" t="s">
        <v>307</v>
      </c>
      <c r="AM3045" t="s">
        <v>307</v>
      </c>
      <c r="AN3045" t="s">
        <v>307</v>
      </c>
      <c r="AO3045" t="s">
        <v>307</v>
      </c>
      <c r="AP3045" t="s">
        <v>307</v>
      </c>
      <c r="AQ3045" t="s">
        <v>307</v>
      </c>
      <c r="AR3045" t="s">
        <v>307</v>
      </c>
      <c r="AS3045" t="s">
        <v>307</v>
      </c>
    </row>
    <row r="3046" spans="1:45" x14ac:dyDescent="0.25">
      <c r="A3046">
        <v>406</v>
      </c>
      <c r="B3046" t="s">
        <v>205</v>
      </c>
      <c r="C3046" t="s">
        <v>37</v>
      </c>
      <c r="D3046" t="s">
        <v>47</v>
      </c>
      <c r="E3046" t="s">
        <v>307</v>
      </c>
      <c r="F3046" t="s">
        <v>307</v>
      </c>
      <c r="G3046" t="s">
        <v>307</v>
      </c>
      <c r="H3046" t="s">
        <v>307</v>
      </c>
      <c r="I3046" t="s">
        <v>307</v>
      </c>
      <c r="J3046" t="s">
        <v>307</v>
      </c>
      <c r="K3046" t="s">
        <v>307</v>
      </c>
      <c r="L3046" t="s">
        <v>307</v>
      </c>
      <c r="M3046" t="s">
        <v>307</v>
      </c>
      <c r="N3046" t="s">
        <v>307</v>
      </c>
      <c r="O3046" t="s">
        <v>307</v>
      </c>
      <c r="P3046" t="s">
        <v>307</v>
      </c>
      <c r="Q3046" t="s">
        <v>307</v>
      </c>
      <c r="R3046" t="s">
        <v>307</v>
      </c>
      <c r="S3046" t="s">
        <v>307</v>
      </c>
      <c r="T3046" t="s">
        <v>307</v>
      </c>
      <c r="U3046" t="s">
        <v>307</v>
      </c>
      <c r="V3046" t="s">
        <v>307</v>
      </c>
      <c r="W3046" t="s">
        <v>307</v>
      </c>
      <c r="X3046" t="s">
        <v>307</v>
      </c>
      <c r="Y3046" t="s">
        <v>307</v>
      </c>
      <c r="Z3046" t="s">
        <v>307</v>
      </c>
      <c r="AA3046" t="s">
        <v>307</v>
      </c>
      <c r="AB3046" t="s">
        <v>307</v>
      </c>
      <c r="AC3046" t="s">
        <v>307</v>
      </c>
      <c r="AD3046" t="s">
        <v>307</v>
      </c>
      <c r="AE3046" t="s">
        <v>307</v>
      </c>
      <c r="AF3046" t="s">
        <v>307</v>
      </c>
      <c r="AG3046" t="s">
        <v>307</v>
      </c>
      <c r="AH3046" t="s">
        <v>307</v>
      </c>
      <c r="AI3046" t="s">
        <v>307</v>
      </c>
      <c r="AJ3046" t="s">
        <v>307</v>
      </c>
      <c r="AK3046" t="s">
        <v>307</v>
      </c>
      <c r="AL3046" t="s">
        <v>307</v>
      </c>
      <c r="AM3046" t="s">
        <v>307</v>
      </c>
      <c r="AN3046" t="s">
        <v>307</v>
      </c>
      <c r="AO3046" t="s">
        <v>307</v>
      </c>
      <c r="AP3046" t="s">
        <v>307</v>
      </c>
      <c r="AQ3046" t="s">
        <v>307</v>
      </c>
      <c r="AR3046" t="s">
        <v>307</v>
      </c>
      <c r="AS3046" t="s">
        <v>307</v>
      </c>
    </row>
    <row r="3047" spans="1:45" x14ac:dyDescent="0.25">
      <c r="A3047">
        <v>406</v>
      </c>
      <c r="B3047" t="s">
        <v>205</v>
      </c>
      <c r="C3047" t="s">
        <v>37</v>
      </c>
      <c r="D3047" t="s">
        <v>48</v>
      </c>
      <c r="E3047" t="s">
        <v>307</v>
      </c>
      <c r="F3047" t="s">
        <v>307</v>
      </c>
      <c r="G3047" t="s">
        <v>307</v>
      </c>
      <c r="H3047" t="s">
        <v>307</v>
      </c>
      <c r="I3047" t="s">
        <v>307</v>
      </c>
      <c r="J3047" t="s">
        <v>307</v>
      </c>
      <c r="K3047" t="s">
        <v>307</v>
      </c>
      <c r="L3047" t="s">
        <v>307</v>
      </c>
      <c r="M3047" t="s">
        <v>307</v>
      </c>
      <c r="N3047" t="s">
        <v>307</v>
      </c>
      <c r="O3047" t="s">
        <v>307</v>
      </c>
      <c r="P3047" t="s">
        <v>307</v>
      </c>
      <c r="Q3047" t="s">
        <v>307</v>
      </c>
      <c r="R3047" t="s">
        <v>307</v>
      </c>
      <c r="S3047" t="s">
        <v>307</v>
      </c>
      <c r="T3047" t="s">
        <v>307</v>
      </c>
      <c r="U3047" t="s">
        <v>307</v>
      </c>
      <c r="V3047" t="s">
        <v>307</v>
      </c>
      <c r="W3047" t="s">
        <v>307</v>
      </c>
      <c r="X3047" t="s">
        <v>307</v>
      </c>
      <c r="Y3047" t="s">
        <v>307</v>
      </c>
      <c r="Z3047" t="s">
        <v>307</v>
      </c>
      <c r="AA3047" t="s">
        <v>307</v>
      </c>
      <c r="AB3047" t="s">
        <v>307</v>
      </c>
      <c r="AC3047" t="s">
        <v>307</v>
      </c>
      <c r="AD3047" t="s">
        <v>307</v>
      </c>
      <c r="AE3047" t="s">
        <v>307</v>
      </c>
      <c r="AF3047" t="s">
        <v>307</v>
      </c>
      <c r="AG3047" t="s">
        <v>307</v>
      </c>
      <c r="AH3047" t="s">
        <v>307</v>
      </c>
      <c r="AI3047" t="s">
        <v>307</v>
      </c>
      <c r="AJ3047" t="s">
        <v>307</v>
      </c>
      <c r="AK3047" t="s">
        <v>307</v>
      </c>
      <c r="AL3047" t="s">
        <v>307</v>
      </c>
      <c r="AM3047" t="s">
        <v>307</v>
      </c>
      <c r="AN3047" t="s">
        <v>307</v>
      </c>
      <c r="AO3047" t="s">
        <v>307</v>
      </c>
      <c r="AP3047" t="s">
        <v>307</v>
      </c>
      <c r="AQ3047" t="s">
        <v>307</v>
      </c>
      <c r="AR3047" t="s">
        <v>307</v>
      </c>
      <c r="AS3047" t="s">
        <v>307</v>
      </c>
    </row>
    <row r="3048" spans="1:45" x14ac:dyDescent="0.25">
      <c r="A3048">
        <v>406</v>
      </c>
      <c r="B3048" t="s">
        <v>205</v>
      </c>
      <c r="C3048" t="s">
        <v>37</v>
      </c>
      <c r="D3048" t="s">
        <v>49</v>
      </c>
      <c r="E3048" t="s">
        <v>307</v>
      </c>
      <c r="F3048" t="s">
        <v>307</v>
      </c>
      <c r="G3048" t="s">
        <v>307</v>
      </c>
      <c r="H3048" t="s">
        <v>307</v>
      </c>
      <c r="I3048" t="s">
        <v>307</v>
      </c>
      <c r="J3048" t="s">
        <v>307</v>
      </c>
      <c r="K3048" t="s">
        <v>307</v>
      </c>
      <c r="L3048" t="s">
        <v>307</v>
      </c>
      <c r="M3048" t="s">
        <v>307</v>
      </c>
      <c r="N3048" t="s">
        <v>307</v>
      </c>
      <c r="O3048" t="s">
        <v>307</v>
      </c>
      <c r="P3048" t="s">
        <v>307</v>
      </c>
      <c r="Q3048" t="s">
        <v>307</v>
      </c>
      <c r="R3048" t="s">
        <v>307</v>
      </c>
      <c r="S3048" t="s">
        <v>307</v>
      </c>
      <c r="T3048" t="s">
        <v>307</v>
      </c>
      <c r="U3048" t="s">
        <v>307</v>
      </c>
      <c r="V3048" t="s">
        <v>307</v>
      </c>
      <c r="W3048" t="s">
        <v>307</v>
      </c>
      <c r="X3048" t="s">
        <v>307</v>
      </c>
      <c r="Y3048" t="s">
        <v>307</v>
      </c>
      <c r="Z3048" t="s">
        <v>307</v>
      </c>
      <c r="AA3048" t="s">
        <v>307</v>
      </c>
      <c r="AB3048" t="s">
        <v>307</v>
      </c>
      <c r="AC3048" t="s">
        <v>307</v>
      </c>
      <c r="AD3048" t="s">
        <v>307</v>
      </c>
      <c r="AE3048" t="s">
        <v>307</v>
      </c>
      <c r="AF3048" t="s">
        <v>307</v>
      </c>
      <c r="AG3048" t="s">
        <v>307</v>
      </c>
      <c r="AH3048" t="s">
        <v>307</v>
      </c>
      <c r="AI3048" t="s">
        <v>307</v>
      </c>
      <c r="AJ3048" t="s">
        <v>307</v>
      </c>
      <c r="AK3048" t="s">
        <v>307</v>
      </c>
      <c r="AL3048" t="s">
        <v>307</v>
      </c>
      <c r="AM3048" t="s">
        <v>307</v>
      </c>
      <c r="AN3048" t="s">
        <v>307</v>
      </c>
      <c r="AO3048" t="s">
        <v>307</v>
      </c>
      <c r="AP3048" t="s">
        <v>307</v>
      </c>
      <c r="AQ3048" t="s">
        <v>307</v>
      </c>
      <c r="AR3048" t="s">
        <v>307</v>
      </c>
      <c r="AS3048" t="s">
        <v>307</v>
      </c>
    </row>
    <row r="3049" spans="1:45" x14ac:dyDescent="0.25">
      <c r="A3049">
        <v>406</v>
      </c>
      <c r="B3049" t="s">
        <v>205</v>
      </c>
      <c r="C3049" t="s">
        <v>476</v>
      </c>
      <c r="D3049" t="s">
        <v>48</v>
      </c>
      <c r="E3049" t="s">
        <v>307</v>
      </c>
      <c r="F3049" t="s">
        <v>307</v>
      </c>
      <c r="G3049" t="s">
        <v>307</v>
      </c>
    </row>
    <row r="3050" spans="1:45" x14ac:dyDescent="0.25">
      <c r="A3050">
        <v>406</v>
      </c>
      <c r="B3050" t="s">
        <v>205</v>
      </c>
      <c r="C3050" t="s">
        <v>477</v>
      </c>
      <c r="D3050" t="s">
        <v>48</v>
      </c>
      <c r="E3050" t="s">
        <v>307</v>
      </c>
      <c r="F3050" t="s">
        <v>307</v>
      </c>
      <c r="G3050" t="s">
        <v>307</v>
      </c>
    </row>
    <row r="3051" spans="1:45" x14ac:dyDescent="0.25">
      <c r="A3051">
        <v>406</v>
      </c>
      <c r="B3051" t="s">
        <v>205</v>
      </c>
      <c r="C3051" t="s">
        <v>45</v>
      </c>
      <c r="D3051" t="s">
        <v>63</v>
      </c>
      <c r="E3051" t="s">
        <v>307</v>
      </c>
      <c r="F3051" t="s">
        <v>307</v>
      </c>
      <c r="G3051" t="s">
        <v>307</v>
      </c>
      <c r="H3051" t="s">
        <v>307</v>
      </c>
      <c r="I3051" t="s">
        <v>307</v>
      </c>
      <c r="J3051" t="s">
        <v>307</v>
      </c>
      <c r="K3051" t="s">
        <v>307</v>
      </c>
      <c r="L3051" t="s">
        <v>307</v>
      </c>
      <c r="M3051" t="s">
        <v>307</v>
      </c>
      <c r="N3051" t="s">
        <v>307</v>
      </c>
      <c r="O3051" t="s">
        <v>307</v>
      </c>
      <c r="P3051" t="s">
        <v>307</v>
      </c>
      <c r="Q3051" t="s">
        <v>307</v>
      </c>
      <c r="R3051" t="s">
        <v>307</v>
      </c>
      <c r="S3051" t="s">
        <v>307</v>
      </c>
      <c r="T3051" t="s">
        <v>307</v>
      </c>
      <c r="U3051" t="s">
        <v>307</v>
      </c>
      <c r="V3051" t="s">
        <v>307</v>
      </c>
      <c r="W3051" t="s">
        <v>307</v>
      </c>
    </row>
    <row r="3052" spans="1:45" x14ac:dyDescent="0.25">
      <c r="A3052">
        <v>406</v>
      </c>
      <c r="B3052" t="s">
        <v>205</v>
      </c>
      <c r="C3052" t="s">
        <v>45</v>
      </c>
      <c r="D3052" t="s">
        <v>64</v>
      </c>
      <c r="E3052" t="s">
        <v>307</v>
      </c>
      <c r="F3052" t="s">
        <v>307</v>
      </c>
      <c r="G3052" t="s">
        <v>307</v>
      </c>
      <c r="H3052" t="s">
        <v>307</v>
      </c>
      <c r="I3052" t="s">
        <v>307</v>
      </c>
      <c r="J3052" t="s">
        <v>307</v>
      </c>
      <c r="K3052" t="s">
        <v>307</v>
      </c>
      <c r="L3052" t="s">
        <v>307</v>
      </c>
      <c r="M3052" t="s">
        <v>307</v>
      </c>
      <c r="N3052" t="s">
        <v>307</v>
      </c>
      <c r="O3052" t="s">
        <v>307</v>
      </c>
      <c r="P3052" t="s">
        <v>307</v>
      </c>
      <c r="Q3052" t="s">
        <v>307</v>
      </c>
      <c r="R3052" t="s">
        <v>307</v>
      </c>
      <c r="S3052" t="s">
        <v>307</v>
      </c>
      <c r="T3052" t="s">
        <v>307</v>
      </c>
      <c r="U3052" t="s">
        <v>307</v>
      </c>
      <c r="V3052" t="s">
        <v>307</v>
      </c>
      <c r="W3052" t="s">
        <v>307</v>
      </c>
    </row>
    <row r="3053" spans="1:45" x14ac:dyDescent="0.25">
      <c r="A3053">
        <v>406</v>
      </c>
      <c r="B3053" t="s">
        <v>205</v>
      </c>
      <c r="C3053" t="s">
        <v>40</v>
      </c>
      <c r="D3053" t="s">
        <v>52</v>
      </c>
      <c r="E3053" t="s">
        <v>307</v>
      </c>
      <c r="F3053" t="s">
        <v>307</v>
      </c>
      <c r="G3053" t="s">
        <v>307</v>
      </c>
      <c r="H3053" t="s">
        <v>307</v>
      </c>
      <c r="I3053" t="s">
        <v>307</v>
      </c>
      <c r="J3053" t="s">
        <v>307</v>
      </c>
      <c r="K3053" t="s">
        <v>307</v>
      </c>
      <c r="L3053" t="s">
        <v>307</v>
      </c>
      <c r="M3053" t="s">
        <v>307</v>
      </c>
      <c r="N3053" t="s">
        <v>307</v>
      </c>
      <c r="O3053" t="s">
        <v>307</v>
      </c>
      <c r="P3053" t="s">
        <v>307</v>
      </c>
      <c r="Q3053" t="s">
        <v>307</v>
      </c>
      <c r="R3053" t="s">
        <v>307</v>
      </c>
      <c r="S3053" t="s">
        <v>307</v>
      </c>
      <c r="T3053" t="s">
        <v>307</v>
      </c>
      <c r="U3053" t="s">
        <v>307</v>
      </c>
      <c r="V3053" t="s">
        <v>307</v>
      </c>
      <c r="W3053" t="s">
        <v>307</v>
      </c>
      <c r="X3053" t="s">
        <v>307</v>
      </c>
      <c r="Y3053" t="s">
        <v>307</v>
      </c>
      <c r="Z3053" t="s">
        <v>307</v>
      </c>
    </row>
    <row r="3054" spans="1:45" x14ac:dyDescent="0.25">
      <c r="A3054">
        <v>406</v>
      </c>
      <c r="B3054" t="s">
        <v>205</v>
      </c>
      <c r="C3054" t="s">
        <v>40</v>
      </c>
      <c r="D3054" t="s">
        <v>53</v>
      </c>
      <c r="E3054" t="s">
        <v>307</v>
      </c>
      <c r="F3054" t="s">
        <v>307</v>
      </c>
      <c r="G3054" t="s">
        <v>307</v>
      </c>
      <c r="H3054" t="s">
        <v>307</v>
      </c>
      <c r="I3054" t="s">
        <v>307</v>
      </c>
      <c r="J3054" t="s">
        <v>307</v>
      </c>
      <c r="K3054" t="s">
        <v>307</v>
      </c>
      <c r="L3054" t="s">
        <v>307</v>
      </c>
      <c r="M3054" t="s">
        <v>307</v>
      </c>
      <c r="N3054" t="s">
        <v>307</v>
      </c>
      <c r="O3054" t="s">
        <v>307</v>
      </c>
      <c r="P3054" t="s">
        <v>307</v>
      </c>
      <c r="Q3054" t="s">
        <v>307</v>
      </c>
      <c r="R3054" t="s">
        <v>307</v>
      </c>
      <c r="S3054" t="s">
        <v>307</v>
      </c>
      <c r="T3054" t="s">
        <v>307</v>
      </c>
      <c r="U3054" t="s">
        <v>307</v>
      </c>
      <c r="V3054" t="s">
        <v>307</v>
      </c>
      <c r="W3054" t="s">
        <v>307</v>
      </c>
      <c r="X3054" t="s">
        <v>307</v>
      </c>
      <c r="Y3054" t="s">
        <v>307</v>
      </c>
      <c r="Z3054" t="s">
        <v>307</v>
      </c>
    </row>
    <row r="3055" spans="1:45" x14ac:dyDescent="0.25">
      <c r="A3055">
        <v>406</v>
      </c>
      <c r="B3055" t="s">
        <v>205</v>
      </c>
      <c r="C3055" t="s">
        <v>39</v>
      </c>
      <c r="D3055" t="s">
        <v>50</v>
      </c>
      <c r="E3055" t="s">
        <v>307</v>
      </c>
      <c r="F3055" t="s">
        <v>307</v>
      </c>
      <c r="G3055" t="s">
        <v>307</v>
      </c>
      <c r="H3055" t="s">
        <v>307</v>
      </c>
      <c r="I3055" t="s">
        <v>307</v>
      </c>
      <c r="J3055" t="s">
        <v>307</v>
      </c>
      <c r="K3055" t="s">
        <v>307</v>
      </c>
      <c r="L3055" t="s">
        <v>307</v>
      </c>
      <c r="M3055" t="s">
        <v>307</v>
      </c>
      <c r="N3055" t="s">
        <v>307</v>
      </c>
      <c r="O3055" t="s">
        <v>307</v>
      </c>
      <c r="P3055" t="s">
        <v>307</v>
      </c>
      <c r="Q3055" t="s">
        <v>307</v>
      </c>
      <c r="R3055" t="s">
        <v>307</v>
      </c>
      <c r="S3055" t="s">
        <v>307</v>
      </c>
      <c r="T3055" t="s">
        <v>307</v>
      </c>
      <c r="U3055" t="s">
        <v>307</v>
      </c>
      <c r="V3055" t="s">
        <v>307</v>
      </c>
      <c r="W3055" t="s">
        <v>307</v>
      </c>
      <c r="X3055" t="s">
        <v>307</v>
      </c>
      <c r="Y3055" t="s">
        <v>307</v>
      </c>
      <c r="Z3055" t="s">
        <v>307</v>
      </c>
      <c r="AA3055" t="s">
        <v>307</v>
      </c>
      <c r="AB3055" t="s">
        <v>307</v>
      </c>
      <c r="AC3055" t="s">
        <v>307</v>
      </c>
      <c r="AD3055" t="s">
        <v>307</v>
      </c>
      <c r="AE3055" t="s">
        <v>307</v>
      </c>
      <c r="AF3055" t="s">
        <v>307</v>
      </c>
      <c r="AG3055" t="s">
        <v>307</v>
      </c>
      <c r="AH3055" t="s">
        <v>307</v>
      </c>
      <c r="AI3055" t="s">
        <v>307</v>
      </c>
      <c r="AJ3055" t="s">
        <v>307</v>
      </c>
      <c r="AK3055" t="s">
        <v>307</v>
      </c>
      <c r="AL3055" t="s">
        <v>307</v>
      </c>
      <c r="AM3055" t="s">
        <v>307</v>
      </c>
      <c r="AN3055" t="s">
        <v>307</v>
      </c>
      <c r="AO3055" t="s">
        <v>307</v>
      </c>
      <c r="AP3055" t="s">
        <v>307</v>
      </c>
    </row>
    <row r="3056" spans="1:45" x14ac:dyDescent="0.25">
      <c r="A3056">
        <v>406</v>
      </c>
      <c r="B3056" t="s">
        <v>205</v>
      </c>
      <c r="C3056" t="s">
        <v>39</v>
      </c>
      <c r="D3056" t="s">
        <v>48</v>
      </c>
      <c r="E3056" t="s">
        <v>307</v>
      </c>
      <c r="F3056" t="s">
        <v>307</v>
      </c>
      <c r="G3056" t="s">
        <v>307</v>
      </c>
      <c r="H3056" t="s">
        <v>307</v>
      </c>
      <c r="I3056" t="s">
        <v>307</v>
      </c>
      <c r="J3056" t="s">
        <v>307</v>
      </c>
      <c r="K3056" t="s">
        <v>307</v>
      </c>
      <c r="L3056" t="s">
        <v>307</v>
      </c>
      <c r="M3056" t="s">
        <v>307</v>
      </c>
      <c r="N3056" t="s">
        <v>307</v>
      </c>
      <c r="O3056" t="s">
        <v>307</v>
      </c>
      <c r="P3056" t="s">
        <v>307</v>
      </c>
      <c r="Q3056" t="s">
        <v>307</v>
      </c>
      <c r="R3056" t="s">
        <v>307</v>
      </c>
      <c r="S3056" t="s">
        <v>307</v>
      </c>
      <c r="T3056" t="s">
        <v>307</v>
      </c>
      <c r="U3056" t="s">
        <v>307</v>
      </c>
      <c r="V3056" t="s">
        <v>307</v>
      </c>
      <c r="W3056" t="s">
        <v>307</v>
      </c>
      <c r="X3056" t="s">
        <v>307</v>
      </c>
      <c r="Y3056" t="s">
        <v>307</v>
      </c>
      <c r="Z3056" t="s">
        <v>307</v>
      </c>
      <c r="AA3056" t="s">
        <v>307</v>
      </c>
      <c r="AB3056" t="s">
        <v>307</v>
      </c>
      <c r="AC3056" t="s">
        <v>307</v>
      </c>
      <c r="AD3056" t="s">
        <v>307</v>
      </c>
      <c r="AE3056" t="s">
        <v>307</v>
      </c>
      <c r="AF3056" t="s">
        <v>307</v>
      </c>
      <c r="AG3056" t="s">
        <v>307</v>
      </c>
      <c r="AH3056" t="s">
        <v>307</v>
      </c>
      <c r="AI3056" t="s">
        <v>307</v>
      </c>
      <c r="AJ3056" t="s">
        <v>307</v>
      </c>
      <c r="AK3056" t="s">
        <v>307</v>
      </c>
      <c r="AL3056" t="s">
        <v>307</v>
      </c>
      <c r="AM3056" t="s">
        <v>307</v>
      </c>
      <c r="AN3056" t="s">
        <v>307</v>
      </c>
      <c r="AO3056" t="s">
        <v>307</v>
      </c>
      <c r="AP3056" t="s">
        <v>307</v>
      </c>
    </row>
    <row r="3057" spans="1:42" x14ac:dyDescent="0.25">
      <c r="A3057">
        <v>406</v>
      </c>
      <c r="B3057" t="s">
        <v>205</v>
      </c>
      <c r="C3057" t="s">
        <v>39</v>
      </c>
      <c r="D3057" t="s">
        <v>51</v>
      </c>
      <c r="E3057" t="s">
        <v>307</v>
      </c>
      <c r="F3057" t="s">
        <v>307</v>
      </c>
      <c r="G3057" t="s">
        <v>307</v>
      </c>
      <c r="H3057" t="s">
        <v>307</v>
      </c>
      <c r="I3057" t="s">
        <v>307</v>
      </c>
      <c r="J3057" t="s">
        <v>307</v>
      </c>
      <c r="K3057" t="s">
        <v>307</v>
      </c>
      <c r="L3057" t="s">
        <v>307</v>
      </c>
      <c r="M3057" t="s">
        <v>307</v>
      </c>
      <c r="N3057" t="s">
        <v>307</v>
      </c>
      <c r="O3057" t="s">
        <v>307</v>
      </c>
      <c r="P3057" t="s">
        <v>307</v>
      </c>
      <c r="Q3057" t="s">
        <v>307</v>
      </c>
      <c r="R3057" t="s">
        <v>307</v>
      </c>
      <c r="S3057" t="s">
        <v>307</v>
      </c>
      <c r="T3057" t="s">
        <v>307</v>
      </c>
      <c r="U3057" t="s">
        <v>307</v>
      </c>
      <c r="V3057" t="s">
        <v>307</v>
      </c>
      <c r="W3057" t="s">
        <v>307</v>
      </c>
      <c r="X3057" t="s">
        <v>307</v>
      </c>
      <c r="Y3057" t="s">
        <v>307</v>
      </c>
      <c r="Z3057" t="s">
        <v>307</v>
      </c>
      <c r="AA3057" t="s">
        <v>307</v>
      </c>
      <c r="AB3057" t="s">
        <v>307</v>
      </c>
      <c r="AC3057" t="s">
        <v>307</v>
      </c>
      <c r="AD3057" t="s">
        <v>307</v>
      </c>
      <c r="AE3057" t="s">
        <v>307</v>
      </c>
      <c r="AF3057" t="s">
        <v>307</v>
      </c>
      <c r="AG3057" t="s">
        <v>307</v>
      </c>
      <c r="AH3057" t="s">
        <v>307</v>
      </c>
      <c r="AI3057" t="s">
        <v>307</v>
      </c>
      <c r="AJ3057" t="s">
        <v>307</v>
      </c>
      <c r="AK3057" t="s">
        <v>307</v>
      </c>
      <c r="AL3057" t="s">
        <v>307</v>
      </c>
      <c r="AM3057" t="s">
        <v>307</v>
      </c>
      <c r="AN3057" t="s">
        <v>307</v>
      </c>
      <c r="AO3057" t="s">
        <v>307</v>
      </c>
      <c r="AP3057" t="s">
        <v>307</v>
      </c>
    </row>
    <row r="3058" spans="1:42" x14ac:dyDescent="0.25">
      <c r="A3058">
        <v>406</v>
      </c>
      <c r="B3058" t="s">
        <v>205</v>
      </c>
      <c r="C3058" t="s">
        <v>46</v>
      </c>
      <c r="D3058" t="s">
        <v>65</v>
      </c>
      <c r="E3058" t="s">
        <v>307</v>
      </c>
      <c r="F3058" t="s">
        <v>307</v>
      </c>
      <c r="G3058" t="s">
        <v>307</v>
      </c>
      <c r="H3058" t="s">
        <v>307</v>
      </c>
      <c r="I3058" t="s">
        <v>307</v>
      </c>
      <c r="J3058" t="s">
        <v>307</v>
      </c>
      <c r="K3058" t="s">
        <v>307</v>
      </c>
      <c r="L3058" t="s">
        <v>307</v>
      </c>
      <c r="M3058" t="s">
        <v>307</v>
      </c>
      <c r="N3058" t="s">
        <v>307</v>
      </c>
      <c r="O3058" t="s">
        <v>307</v>
      </c>
      <c r="P3058" t="s">
        <v>307</v>
      </c>
      <c r="Q3058" t="s">
        <v>307</v>
      </c>
      <c r="R3058" t="s">
        <v>307</v>
      </c>
      <c r="S3058" t="s">
        <v>307</v>
      </c>
      <c r="T3058" t="s">
        <v>307</v>
      </c>
      <c r="U3058" t="s">
        <v>307</v>
      </c>
      <c r="V3058" t="s">
        <v>307</v>
      </c>
      <c r="W3058" t="s">
        <v>307</v>
      </c>
      <c r="X3058" t="s">
        <v>307</v>
      </c>
      <c r="Y3058" t="s">
        <v>307</v>
      </c>
      <c r="Z3058" t="s">
        <v>307</v>
      </c>
    </row>
    <row r="3059" spans="1:42" x14ac:dyDescent="0.25">
      <c r="A3059">
        <v>406</v>
      </c>
      <c r="B3059" t="s">
        <v>205</v>
      </c>
      <c r="C3059" t="s">
        <v>46</v>
      </c>
      <c r="D3059" t="s">
        <v>66</v>
      </c>
      <c r="E3059" t="s">
        <v>307</v>
      </c>
      <c r="F3059" t="s">
        <v>307</v>
      </c>
      <c r="G3059" t="s">
        <v>307</v>
      </c>
      <c r="H3059" t="s">
        <v>307</v>
      </c>
      <c r="I3059" t="s">
        <v>307</v>
      </c>
      <c r="J3059" t="s">
        <v>307</v>
      </c>
      <c r="K3059" t="s">
        <v>307</v>
      </c>
      <c r="L3059" t="s">
        <v>307</v>
      </c>
      <c r="M3059" t="s">
        <v>307</v>
      </c>
      <c r="N3059" t="s">
        <v>307</v>
      </c>
      <c r="O3059" t="s">
        <v>307</v>
      </c>
      <c r="P3059" t="s">
        <v>307</v>
      </c>
      <c r="Q3059" t="s">
        <v>307</v>
      </c>
      <c r="R3059" t="s">
        <v>307</v>
      </c>
      <c r="S3059" t="s">
        <v>307</v>
      </c>
      <c r="T3059" t="s">
        <v>307</v>
      </c>
      <c r="U3059" t="s">
        <v>307</v>
      </c>
      <c r="V3059" t="s">
        <v>307</v>
      </c>
      <c r="W3059" t="s">
        <v>307</v>
      </c>
      <c r="X3059" t="s">
        <v>307</v>
      </c>
      <c r="Y3059" t="s">
        <v>307</v>
      </c>
      <c r="Z3059" t="s">
        <v>307</v>
      </c>
    </row>
    <row r="3060" spans="1:42" x14ac:dyDescent="0.25">
      <c r="A3060">
        <v>406</v>
      </c>
      <c r="B3060" t="s">
        <v>205</v>
      </c>
      <c r="C3060" t="s">
        <v>46</v>
      </c>
      <c r="D3060" t="s">
        <v>67</v>
      </c>
      <c r="E3060" t="s">
        <v>307</v>
      </c>
      <c r="F3060" t="s">
        <v>307</v>
      </c>
      <c r="G3060" t="s">
        <v>307</v>
      </c>
      <c r="H3060" t="s">
        <v>307</v>
      </c>
      <c r="I3060" t="s">
        <v>307</v>
      </c>
      <c r="J3060" t="s">
        <v>307</v>
      </c>
      <c r="K3060" t="s">
        <v>307</v>
      </c>
      <c r="L3060" t="s">
        <v>307</v>
      </c>
      <c r="M3060" t="s">
        <v>307</v>
      </c>
      <c r="N3060" t="s">
        <v>307</v>
      </c>
      <c r="O3060" t="s">
        <v>307</v>
      </c>
      <c r="P3060" t="s">
        <v>307</v>
      </c>
      <c r="Q3060" t="s">
        <v>307</v>
      </c>
      <c r="R3060" t="s">
        <v>307</v>
      </c>
      <c r="S3060" t="s">
        <v>307</v>
      </c>
      <c r="T3060" t="s">
        <v>307</v>
      </c>
      <c r="U3060" t="s">
        <v>307</v>
      </c>
      <c r="V3060" t="s">
        <v>307</v>
      </c>
      <c r="W3060" t="s">
        <v>307</v>
      </c>
      <c r="X3060" t="s">
        <v>307</v>
      </c>
      <c r="Y3060" t="s">
        <v>307</v>
      </c>
      <c r="Z3060" t="s">
        <v>307</v>
      </c>
    </row>
    <row r="3061" spans="1:42" x14ac:dyDescent="0.25">
      <c r="A3061">
        <v>406</v>
      </c>
      <c r="B3061" t="s">
        <v>205</v>
      </c>
      <c r="C3061" t="s">
        <v>46</v>
      </c>
      <c r="D3061" t="s">
        <v>68</v>
      </c>
      <c r="E3061" t="s">
        <v>307</v>
      </c>
      <c r="F3061" t="s">
        <v>307</v>
      </c>
      <c r="G3061" t="s">
        <v>307</v>
      </c>
      <c r="H3061" t="s">
        <v>307</v>
      </c>
      <c r="I3061" t="s">
        <v>307</v>
      </c>
      <c r="J3061" t="s">
        <v>307</v>
      </c>
      <c r="K3061" t="s">
        <v>307</v>
      </c>
      <c r="L3061" t="s">
        <v>307</v>
      </c>
      <c r="M3061" t="s">
        <v>307</v>
      </c>
      <c r="N3061" t="s">
        <v>307</v>
      </c>
      <c r="O3061" t="s">
        <v>307</v>
      </c>
      <c r="P3061" t="s">
        <v>307</v>
      </c>
      <c r="Q3061" t="s">
        <v>307</v>
      </c>
      <c r="R3061" t="s">
        <v>307</v>
      </c>
      <c r="S3061" t="s">
        <v>307</v>
      </c>
      <c r="T3061" t="s">
        <v>307</v>
      </c>
      <c r="U3061" t="s">
        <v>307</v>
      </c>
      <c r="V3061" t="s">
        <v>307</v>
      </c>
      <c r="W3061" t="s">
        <v>307</v>
      </c>
      <c r="X3061" t="s">
        <v>307</v>
      </c>
      <c r="Y3061" t="s">
        <v>307</v>
      </c>
      <c r="Z3061" t="s">
        <v>307</v>
      </c>
    </row>
    <row r="3062" spans="1:42" x14ac:dyDescent="0.25">
      <c r="A3062">
        <v>406</v>
      </c>
      <c r="B3062" t="s">
        <v>205</v>
      </c>
      <c r="C3062" t="s">
        <v>46</v>
      </c>
      <c r="D3062" t="s">
        <v>69</v>
      </c>
      <c r="E3062" t="s">
        <v>307</v>
      </c>
      <c r="F3062" t="s">
        <v>307</v>
      </c>
      <c r="G3062" t="s">
        <v>307</v>
      </c>
      <c r="H3062" t="s">
        <v>307</v>
      </c>
      <c r="I3062" t="s">
        <v>307</v>
      </c>
      <c r="J3062" t="s">
        <v>307</v>
      </c>
      <c r="K3062" t="s">
        <v>307</v>
      </c>
      <c r="L3062" t="s">
        <v>307</v>
      </c>
      <c r="M3062" t="s">
        <v>307</v>
      </c>
      <c r="N3062" t="s">
        <v>307</v>
      </c>
      <c r="O3062" t="s">
        <v>307</v>
      </c>
      <c r="P3062" t="s">
        <v>307</v>
      </c>
      <c r="Q3062" t="s">
        <v>307</v>
      </c>
      <c r="R3062" t="s">
        <v>307</v>
      </c>
      <c r="S3062" t="s">
        <v>307</v>
      </c>
      <c r="T3062" t="s">
        <v>307</v>
      </c>
      <c r="U3062" t="s">
        <v>307</v>
      </c>
      <c r="V3062" t="s">
        <v>307</v>
      </c>
      <c r="W3062" t="s">
        <v>307</v>
      </c>
      <c r="X3062" t="s">
        <v>307</v>
      </c>
      <c r="Y3062" t="s">
        <v>307</v>
      </c>
      <c r="Z3062" t="s">
        <v>307</v>
      </c>
    </row>
    <row r="3063" spans="1:42" x14ac:dyDescent="0.25">
      <c r="A3063">
        <v>406</v>
      </c>
      <c r="B3063" t="s">
        <v>205</v>
      </c>
      <c r="C3063" t="s">
        <v>46</v>
      </c>
      <c r="D3063" t="s">
        <v>70</v>
      </c>
      <c r="E3063" t="s">
        <v>307</v>
      </c>
      <c r="F3063" t="s">
        <v>307</v>
      </c>
      <c r="G3063" t="s">
        <v>307</v>
      </c>
      <c r="H3063" t="s">
        <v>307</v>
      </c>
      <c r="I3063" t="s">
        <v>307</v>
      </c>
      <c r="J3063" t="s">
        <v>307</v>
      </c>
      <c r="K3063" t="s">
        <v>307</v>
      </c>
      <c r="L3063" t="s">
        <v>307</v>
      </c>
      <c r="M3063" t="s">
        <v>307</v>
      </c>
      <c r="N3063" t="s">
        <v>307</v>
      </c>
      <c r="O3063" t="s">
        <v>307</v>
      </c>
      <c r="P3063" t="s">
        <v>307</v>
      </c>
      <c r="Q3063" t="s">
        <v>307</v>
      </c>
      <c r="R3063" t="s">
        <v>307</v>
      </c>
      <c r="S3063" t="s">
        <v>307</v>
      </c>
      <c r="T3063" t="s">
        <v>307</v>
      </c>
      <c r="U3063" t="s">
        <v>307</v>
      </c>
      <c r="V3063" t="s">
        <v>307</v>
      </c>
      <c r="W3063" t="s">
        <v>307</v>
      </c>
      <c r="X3063" t="s">
        <v>307</v>
      </c>
      <c r="Y3063" t="s">
        <v>307</v>
      </c>
      <c r="Z3063" t="s">
        <v>307</v>
      </c>
    </row>
    <row r="3064" spans="1:42" x14ac:dyDescent="0.25">
      <c r="A3064">
        <v>406</v>
      </c>
      <c r="B3064" t="s">
        <v>205</v>
      </c>
      <c r="C3064" t="s">
        <v>46</v>
      </c>
      <c r="D3064" t="s">
        <v>71</v>
      </c>
      <c r="E3064" t="s">
        <v>307</v>
      </c>
      <c r="F3064" t="s">
        <v>307</v>
      </c>
      <c r="G3064" t="s">
        <v>307</v>
      </c>
      <c r="H3064" t="s">
        <v>307</v>
      </c>
      <c r="I3064" t="s">
        <v>307</v>
      </c>
      <c r="J3064" t="s">
        <v>307</v>
      </c>
      <c r="K3064" t="s">
        <v>307</v>
      </c>
      <c r="L3064" t="s">
        <v>307</v>
      </c>
      <c r="M3064" t="s">
        <v>307</v>
      </c>
      <c r="N3064" t="s">
        <v>307</v>
      </c>
      <c r="O3064" t="s">
        <v>307</v>
      </c>
      <c r="P3064" t="s">
        <v>307</v>
      </c>
      <c r="Q3064" t="s">
        <v>307</v>
      </c>
      <c r="R3064" t="s">
        <v>307</v>
      </c>
      <c r="S3064" t="s">
        <v>307</v>
      </c>
      <c r="T3064" t="s">
        <v>307</v>
      </c>
      <c r="U3064" t="s">
        <v>307</v>
      </c>
      <c r="V3064" t="s">
        <v>307</v>
      </c>
      <c r="W3064" t="s">
        <v>307</v>
      </c>
      <c r="X3064" t="s">
        <v>307</v>
      </c>
      <c r="Y3064" t="s">
        <v>307</v>
      </c>
      <c r="Z3064" t="s">
        <v>307</v>
      </c>
    </row>
    <row r="3065" spans="1:42" x14ac:dyDescent="0.25">
      <c r="A3065">
        <v>406</v>
      </c>
      <c r="B3065" t="s">
        <v>205</v>
      </c>
      <c r="C3065" t="s">
        <v>46</v>
      </c>
      <c r="D3065" t="s">
        <v>72</v>
      </c>
      <c r="E3065" t="s">
        <v>307</v>
      </c>
      <c r="F3065" t="s">
        <v>307</v>
      </c>
      <c r="G3065" t="s">
        <v>307</v>
      </c>
      <c r="H3065" t="s">
        <v>307</v>
      </c>
      <c r="I3065" t="s">
        <v>307</v>
      </c>
      <c r="J3065" t="s">
        <v>307</v>
      </c>
      <c r="K3065" t="s">
        <v>307</v>
      </c>
      <c r="L3065" t="s">
        <v>307</v>
      </c>
      <c r="M3065" t="s">
        <v>307</v>
      </c>
      <c r="N3065" t="s">
        <v>307</v>
      </c>
      <c r="O3065" t="s">
        <v>307</v>
      </c>
      <c r="P3065" t="s">
        <v>307</v>
      </c>
      <c r="Q3065" t="s">
        <v>307</v>
      </c>
      <c r="R3065" t="s">
        <v>307</v>
      </c>
      <c r="S3065" t="s">
        <v>307</v>
      </c>
      <c r="T3065" t="s">
        <v>307</v>
      </c>
      <c r="U3065" t="s">
        <v>307</v>
      </c>
      <c r="V3065" t="s">
        <v>307</v>
      </c>
      <c r="W3065" t="s">
        <v>307</v>
      </c>
      <c r="X3065" t="s">
        <v>307</v>
      </c>
      <c r="Y3065" t="s">
        <v>307</v>
      </c>
      <c r="Z3065" t="s">
        <v>307</v>
      </c>
    </row>
    <row r="3066" spans="1:42" x14ac:dyDescent="0.25">
      <c r="A3066">
        <v>406</v>
      </c>
      <c r="B3066" t="s">
        <v>205</v>
      </c>
      <c r="C3066" t="s">
        <v>46</v>
      </c>
      <c r="D3066" t="s">
        <v>47</v>
      </c>
      <c r="E3066" t="s">
        <v>307</v>
      </c>
      <c r="F3066" t="s">
        <v>307</v>
      </c>
      <c r="G3066" t="s">
        <v>307</v>
      </c>
      <c r="H3066" t="s">
        <v>307</v>
      </c>
      <c r="I3066" t="s">
        <v>307</v>
      </c>
      <c r="J3066" t="s">
        <v>307</v>
      </c>
      <c r="K3066" t="s">
        <v>307</v>
      </c>
      <c r="L3066" t="s">
        <v>307</v>
      </c>
      <c r="M3066" t="s">
        <v>307</v>
      </c>
      <c r="N3066" t="s">
        <v>307</v>
      </c>
      <c r="O3066" t="s">
        <v>307</v>
      </c>
      <c r="P3066" t="s">
        <v>307</v>
      </c>
      <c r="Q3066" t="s">
        <v>307</v>
      </c>
      <c r="R3066" t="s">
        <v>307</v>
      </c>
      <c r="S3066" t="s">
        <v>307</v>
      </c>
      <c r="T3066" t="s">
        <v>307</v>
      </c>
      <c r="U3066" t="s">
        <v>307</v>
      </c>
      <c r="V3066" t="s">
        <v>307</v>
      </c>
      <c r="W3066" t="s">
        <v>307</v>
      </c>
      <c r="X3066" t="s">
        <v>307</v>
      </c>
      <c r="Y3066" t="s">
        <v>307</v>
      </c>
      <c r="Z3066" t="s">
        <v>307</v>
      </c>
    </row>
    <row r="3067" spans="1:42" x14ac:dyDescent="0.25">
      <c r="A3067">
        <v>406</v>
      </c>
      <c r="B3067" t="s">
        <v>205</v>
      </c>
      <c r="C3067" t="s">
        <v>46</v>
      </c>
      <c r="D3067" t="s">
        <v>48</v>
      </c>
      <c r="E3067" t="s">
        <v>307</v>
      </c>
      <c r="F3067" t="s">
        <v>307</v>
      </c>
      <c r="G3067" t="s">
        <v>307</v>
      </c>
      <c r="H3067" t="s">
        <v>307</v>
      </c>
      <c r="I3067" t="s">
        <v>307</v>
      </c>
      <c r="J3067" t="s">
        <v>307</v>
      </c>
      <c r="K3067" t="s">
        <v>307</v>
      </c>
      <c r="L3067" t="s">
        <v>307</v>
      </c>
      <c r="M3067" t="s">
        <v>307</v>
      </c>
      <c r="N3067" t="s">
        <v>307</v>
      </c>
      <c r="O3067" t="s">
        <v>307</v>
      </c>
      <c r="P3067" t="s">
        <v>307</v>
      </c>
      <c r="Q3067" t="s">
        <v>307</v>
      </c>
      <c r="R3067" t="s">
        <v>307</v>
      </c>
      <c r="S3067" t="s">
        <v>307</v>
      </c>
      <c r="T3067" t="s">
        <v>307</v>
      </c>
      <c r="U3067" t="s">
        <v>307</v>
      </c>
      <c r="V3067" t="s">
        <v>307</v>
      </c>
      <c r="W3067" t="s">
        <v>307</v>
      </c>
      <c r="X3067" t="s">
        <v>307</v>
      </c>
      <c r="Y3067" t="s">
        <v>307</v>
      </c>
      <c r="Z3067" t="s">
        <v>307</v>
      </c>
    </row>
    <row r="3068" spans="1:42" x14ac:dyDescent="0.25">
      <c r="A3068">
        <v>406</v>
      </c>
      <c r="B3068" t="s">
        <v>205</v>
      </c>
      <c r="C3068" t="s">
        <v>46</v>
      </c>
      <c r="D3068" t="s">
        <v>49</v>
      </c>
      <c r="E3068" t="s">
        <v>307</v>
      </c>
      <c r="F3068" t="s">
        <v>307</v>
      </c>
      <c r="G3068" t="s">
        <v>307</v>
      </c>
      <c r="H3068" t="s">
        <v>307</v>
      </c>
      <c r="I3068" t="s">
        <v>307</v>
      </c>
      <c r="J3068" t="s">
        <v>307</v>
      </c>
      <c r="K3068" t="s">
        <v>307</v>
      </c>
      <c r="L3068" t="s">
        <v>307</v>
      </c>
      <c r="M3068" t="s">
        <v>307</v>
      </c>
      <c r="N3068" t="s">
        <v>307</v>
      </c>
      <c r="O3068" t="s">
        <v>307</v>
      </c>
      <c r="P3068" t="s">
        <v>307</v>
      </c>
      <c r="Q3068" t="s">
        <v>307</v>
      </c>
      <c r="R3068" t="s">
        <v>307</v>
      </c>
      <c r="S3068" t="s">
        <v>307</v>
      </c>
      <c r="T3068" t="s">
        <v>307</v>
      </c>
      <c r="U3068" t="s">
        <v>307</v>
      </c>
      <c r="V3068" t="s">
        <v>307</v>
      </c>
      <c r="W3068" t="s">
        <v>307</v>
      </c>
      <c r="X3068" t="s">
        <v>307</v>
      </c>
      <c r="Y3068" t="s">
        <v>307</v>
      </c>
      <c r="Z3068" t="s">
        <v>307</v>
      </c>
    </row>
    <row r="3069" spans="1:42" x14ac:dyDescent="0.25">
      <c r="A3069">
        <v>406</v>
      </c>
      <c r="B3069" t="s">
        <v>205</v>
      </c>
      <c r="C3069" t="s">
        <v>41</v>
      </c>
      <c r="D3069" t="s">
        <v>48</v>
      </c>
      <c r="E3069" t="s">
        <v>307</v>
      </c>
      <c r="F3069" t="s">
        <v>307</v>
      </c>
      <c r="G3069" t="s">
        <v>307</v>
      </c>
      <c r="H3069" t="s">
        <v>307</v>
      </c>
      <c r="I3069" t="s">
        <v>307</v>
      </c>
      <c r="J3069" t="s">
        <v>307</v>
      </c>
      <c r="K3069" t="s">
        <v>307</v>
      </c>
      <c r="L3069" t="s">
        <v>307</v>
      </c>
      <c r="M3069" t="s">
        <v>307</v>
      </c>
      <c r="N3069" t="s">
        <v>307</v>
      </c>
      <c r="O3069" t="s">
        <v>307</v>
      </c>
      <c r="P3069" t="s">
        <v>307</v>
      </c>
      <c r="Q3069" t="s">
        <v>307</v>
      </c>
      <c r="R3069" t="s">
        <v>307</v>
      </c>
      <c r="S3069" t="s">
        <v>307</v>
      </c>
      <c r="T3069" t="s">
        <v>307</v>
      </c>
      <c r="U3069" t="s">
        <v>307</v>
      </c>
      <c r="V3069" t="s">
        <v>307</v>
      </c>
      <c r="W3069" t="s">
        <v>307</v>
      </c>
      <c r="X3069" t="s">
        <v>307</v>
      </c>
      <c r="Y3069" t="s">
        <v>307</v>
      </c>
      <c r="Z3069" t="s">
        <v>307</v>
      </c>
    </row>
    <row r="3070" spans="1:42" x14ac:dyDescent="0.25">
      <c r="A3070">
        <v>406</v>
      </c>
      <c r="B3070" t="s">
        <v>205</v>
      </c>
      <c r="C3070" t="s">
        <v>459</v>
      </c>
      <c r="D3070" t="s">
        <v>48</v>
      </c>
      <c r="E3070" t="s">
        <v>307</v>
      </c>
      <c r="F3070" t="s">
        <v>307</v>
      </c>
      <c r="G3070" t="s">
        <v>307</v>
      </c>
      <c r="H3070" t="s">
        <v>307</v>
      </c>
      <c r="I3070" t="s">
        <v>307</v>
      </c>
      <c r="J3070" t="s">
        <v>307</v>
      </c>
      <c r="K3070" t="s">
        <v>307</v>
      </c>
      <c r="L3070" t="s">
        <v>307</v>
      </c>
      <c r="M3070" t="s">
        <v>307</v>
      </c>
      <c r="N3070" t="s">
        <v>307</v>
      </c>
      <c r="O3070" t="s">
        <v>307</v>
      </c>
      <c r="P3070" t="s">
        <v>307</v>
      </c>
      <c r="Q3070" t="s">
        <v>307</v>
      </c>
    </row>
    <row r="3071" spans="1:42" x14ac:dyDescent="0.25">
      <c r="A3071">
        <v>406</v>
      </c>
      <c r="B3071" t="s">
        <v>205</v>
      </c>
      <c r="C3071" t="s">
        <v>304</v>
      </c>
      <c r="D3071" t="s">
        <v>48</v>
      </c>
      <c r="E3071" t="s">
        <v>307</v>
      </c>
      <c r="F3071" t="s">
        <v>307</v>
      </c>
      <c r="G3071" t="s">
        <v>307</v>
      </c>
      <c r="H3071" t="s">
        <v>307</v>
      </c>
      <c r="I3071" t="s">
        <v>307</v>
      </c>
      <c r="J3071" t="s">
        <v>307</v>
      </c>
      <c r="K3071" t="s">
        <v>307</v>
      </c>
      <c r="L3071" t="s">
        <v>307</v>
      </c>
      <c r="M3071" t="s">
        <v>307</v>
      </c>
      <c r="N3071" t="s">
        <v>307</v>
      </c>
      <c r="O3071" t="s">
        <v>307</v>
      </c>
      <c r="P3071" t="s">
        <v>307</v>
      </c>
      <c r="Q3071" t="s">
        <v>307</v>
      </c>
    </row>
    <row r="3072" spans="1:42" x14ac:dyDescent="0.25">
      <c r="A3072">
        <v>406</v>
      </c>
      <c r="B3072" t="s">
        <v>205</v>
      </c>
      <c r="C3072" t="s">
        <v>433</v>
      </c>
      <c r="D3072" t="s">
        <v>48</v>
      </c>
      <c r="E3072" t="s">
        <v>307</v>
      </c>
      <c r="F3072" t="s">
        <v>307</v>
      </c>
      <c r="G3072" t="s">
        <v>307</v>
      </c>
      <c r="H3072" t="s">
        <v>307</v>
      </c>
      <c r="I3072" t="s">
        <v>307</v>
      </c>
      <c r="J3072" t="s">
        <v>307</v>
      </c>
      <c r="K3072" t="s">
        <v>307</v>
      </c>
      <c r="L3072" t="s">
        <v>307</v>
      </c>
      <c r="M3072" t="s">
        <v>307</v>
      </c>
      <c r="N3072" t="s">
        <v>307</v>
      </c>
      <c r="O3072" t="s">
        <v>307</v>
      </c>
      <c r="P3072" t="s">
        <v>307</v>
      </c>
      <c r="Q3072" t="s">
        <v>307</v>
      </c>
    </row>
    <row r="3073" spans="1:45" x14ac:dyDescent="0.25">
      <c r="A3073">
        <v>406</v>
      </c>
      <c r="B3073" t="s">
        <v>205</v>
      </c>
      <c r="C3073" t="s">
        <v>305</v>
      </c>
      <c r="D3073" t="s">
        <v>48</v>
      </c>
      <c r="E3073" t="s">
        <v>307</v>
      </c>
      <c r="F3073" t="s">
        <v>307</v>
      </c>
      <c r="G3073" t="s">
        <v>307</v>
      </c>
      <c r="H3073" t="s">
        <v>307</v>
      </c>
      <c r="I3073" t="s">
        <v>307</v>
      </c>
      <c r="J3073" t="s">
        <v>307</v>
      </c>
      <c r="K3073" t="s">
        <v>307</v>
      </c>
      <c r="L3073" t="s">
        <v>307</v>
      </c>
      <c r="M3073" t="s">
        <v>307</v>
      </c>
      <c r="N3073" t="s">
        <v>307</v>
      </c>
      <c r="O3073" t="s">
        <v>307</v>
      </c>
      <c r="P3073" t="s">
        <v>307</v>
      </c>
      <c r="Q3073" t="s">
        <v>307</v>
      </c>
    </row>
    <row r="3074" spans="1:45" x14ac:dyDescent="0.25">
      <c r="A3074">
        <v>406</v>
      </c>
      <c r="B3074" t="s">
        <v>205</v>
      </c>
      <c r="C3074" t="s">
        <v>306</v>
      </c>
      <c r="D3074" t="s">
        <v>48</v>
      </c>
      <c r="E3074" t="s">
        <v>307</v>
      </c>
      <c r="F3074" t="s">
        <v>307</v>
      </c>
      <c r="G3074" t="s">
        <v>307</v>
      </c>
      <c r="H3074" t="s">
        <v>307</v>
      </c>
      <c r="I3074" t="s">
        <v>307</v>
      </c>
      <c r="J3074" t="s">
        <v>307</v>
      </c>
      <c r="K3074" t="s">
        <v>307</v>
      </c>
      <c r="L3074" t="s">
        <v>307</v>
      </c>
      <c r="M3074" t="s">
        <v>307</v>
      </c>
      <c r="N3074" t="s">
        <v>307</v>
      </c>
      <c r="O3074" t="s">
        <v>307</v>
      </c>
      <c r="P3074" t="s">
        <v>307</v>
      </c>
      <c r="Q3074" t="s">
        <v>307</v>
      </c>
    </row>
    <row r="3075" spans="1:45" x14ac:dyDescent="0.25">
      <c r="A3075">
        <v>406</v>
      </c>
      <c r="B3075" t="s">
        <v>205</v>
      </c>
      <c r="C3075" t="s">
        <v>44</v>
      </c>
      <c r="D3075" t="s">
        <v>54</v>
      </c>
      <c r="E3075" t="s">
        <v>307</v>
      </c>
      <c r="F3075" t="s">
        <v>307</v>
      </c>
      <c r="G3075" t="s">
        <v>307</v>
      </c>
      <c r="H3075" t="s">
        <v>307</v>
      </c>
      <c r="I3075" t="s">
        <v>307</v>
      </c>
      <c r="J3075" t="s">
        <v>307</v>
      </c>
      <c r="K3075" t="s">
        <v>307</v>
      </c>
      <c r="L3075" t="s">
        <v>307</v>
      </c>
      <c r="M3075" t="s">
        <v>307</v>
      </c>
      <c r="N3075" t="s">
        <v>307</v>
      </c>
      <c r="O3075" t="s">
        <v>307</v>
      </c>
      <c r="P3075" t="s">
        <v>307</v>
      </c>
      <c r="Q3075" t="s">
        <v>307</v>
      </c>
      <c r="R3075" t="s">
        <v>307</v>
      </c>
      <c r="S3075" t="s">
        <v>307</v>
      </c>
      <c r="T3075" t="s">
        <v>307</v>
      </c>
      <c r="U3075" t="s">
        <v>307</v>
      </c>
      <c r="V3075" t="s">
        <v>307</v>
      </c>
      <c r="W3075" t="s">
        <v>307</v>
      </c>
    </row>
    <row r="3076" spans="1:45" x14ac:dyDescent="0.25">
      <c r="A3076">
        <v>406</v>
      </c>
      <c r="B3076" t="s">
        <v>205</v>
      </c>
      <c r="C3076" t="s">
        <v>44</v>
      </c>
      <c r="D3076" t="s">
        <v>55</v>
      </c>
      <c r="E3076" t="s">
        <v>307</v>
      </c>
      <c r="F3076" t="s">
        <v>307</v>
      </c>
      <c r="G3076" t="s">
        <v>307</v>
      </c>
      <c r="H3076" t="s">
        <v>307</v>
      </c>
      <c r="I3076" t="s">
        <v>307</v>
      </c>
      <c r="J3076" t="s">
        <v>307</v>
      </c>
      <c r="K3076" t="s">
        <v>307</v>
      </c>
      <c r="L3076" t="s">
        <v>307</v>
      </c>
      <c r="M3076" t="s">
        <v>307</v>
      </c>
      <c r="N3076" t="s">
        <v>307</v>
      </c>
      <c r="O3076" t="s">
        <v>307</v>
      </c>
      <c r="P3076" t="s">
        <v>307</v>
      </c>
      <c r="Q3076" t="s">
        <v>307</v>
      </c>
      <c r="R3076" t="s">
        <v>307</v>
      </c>
      <c r="S3076" t="s">
        <v>307</v>
      </c>
      <c r="T3076" t="s">
        <v>307</v>
      </c>
      <c r="U3076" t="s">
        <v>307</v>
      </c>
      <c r="V3076" t="s">
        <v>307</v>
      </c>
      <c r="W3076" t="s">
        <v>307</v>
      </c>
    </row>
    <row r="3077" spans="1:45" x14ac:dyDescent="0.25">
      <c r="A3077">
        <v>406</v>
      </c>
      <c r="B3077" t="s">
        <v>205</v>
      </c>
      <c r="C3077" t="s">
        <v>44</v>
      </c>
      <c r="D3077" t="s">
        <v>56</v>
      </c>
      <c r="E3077" t="s">
        <v>307</v>
      </c>
      <c r="F3077" t="s">
        <v>307</v>
      </c>
      <c r="G3077" t="s">
        <v>307</v>
      </c>
      <c r="H3077" t="s">
        <v>307</v>
      </c>
      <c r="I3077" t="s">
        <v>307</v>
      </c>
      <c r="J3077" t="s">
        <v>307</v>
      </c>
      <c r="K3077" t="s">
        <v>307</v>
      </c>
      <c r="L3077" t="s">
        <v>307</v>
      </c>
      <c r="M3077" t="s">
        <v>307</v>
      </c>
      <c r="N3077" t="s">
        <v>307</v>
      </c>
      <c r="O3077" t="s">
        <v>307</v>
      </c>
      <c r="P3077" t="s">
        <v>307</v>
      </c>
      <c r="Q3077" t="s">
        <v>307</v>
      </c>
      <c r="R3077" t="s">
        <v>307</v>
      </c>
      <c r="S3077" t="s">
        <v>307</v>
      </c>
      <c r="T3077" t="s">
        <v>307</v>
      </c>
      <c r="U3077" t="s">
        <v>307</v>
      </c>
      <c r="V3077" t="s">
        <v>307</v>
      </c>
      <c r="W3077" t="s">
        <v>307</v>
      </c>
    </row>
    <row r="3078" spans="1:45" x14ac:dyDescent="0.25">
      <c r="A3078">
        <v>406</v>
      </c>
      <c r="B3078" t="s">
        <v>205</v>
      </c>
      <c r="C3078" t="s">
        <v>44</v>
      </c>
      <c r="D3078" t="s">
        <v>57</v>
      </c>
      <c r="E3078" t="s">
        <v>307</v>
      </c>
      <c r="F3078" t="s">
        <v>307</v>
      </c>
      <c r="G3078" t="s">
        <v>307</v>
      </c>
      <c r="H3078" t="s">
        <v>307</v>
      </c>
      <c r="I3078" t="s">
        <v>307</v>
      </c>
      <c r="J3078" t="s">
        <v>307</v>
      </c>
      <c r="K3078" t="s">
        <v>307</v>
      </c>
      <c r="L3078" t="s">
        <v>307</v>
      </c>
      <c r="M3078" t="s">
        <v>307</v>
      </c>
      <c r="N3078" t="s">
        <v>307</v>
      </c>
      <c r="O3078" t="s">
        <v>307</v>
      </c>
      <c r="P3078" t="s">
        <v>307</v>
      </c>
      <c r="Q3078" t="s">
        <v>307</v>
      </c>
      <c r="R3078" t="s">
        <v>307</v>
      </c>
      <c r="S3078" t="s">
        <v>307</v>
      </c>
      <c r="T3078" t="s">
        <v>307</v>
      </c>
      <c r="U3078" t="s">
        <v>307</v>
      </c>
      <c r="V3078" t="s">
        <v>307</v>
      </c>
      <c r="W3078" t="s">
        <v>307</v>
      </c>
    </row>
    <row r="3079" spans="1:45" x14ac:dyDescent="0.25">
      <c r="A3079">
        <v>406</v>
      </c>
      <c r="B3079" t="s">
        <v>205</v>
      </c>
      <c r="C3079" t="s">
        <v>44</v>
      </c>
      <c r="D3079" t="s">
        <v>58</v>
      </c>
      <c r="E3079" t="s">
        <v>307</v>
      </c>
      <c r="F3079" t="s">
        <v>307</v>
      </c>
      <c r="G3079" t="s">
        <v>307</v>
      </c>
      <c r="H3079" t="s">
        <v>307</v>
      </c>
      <c r="I3079" t="s">
        <v>307</v>
      </c>
      <c r="J3079" t="s">
        <v>307</v>
      </c>
      <c r="K3079" t="s">
        <v>307</v>
      </c>
      <c r="L3079" t="s">
        <v>307</v>
      </c>
      <c r="M3079" t="s">
        <v>307</v>
      </c>
      <c r="N3079" t="s">
        <v>307</v>
      </c>
      <c r="O3079" t="s">
        <v>307</v>
      </c>
      <c r="P3079" t="s">
        <v>307</v>
      </c>
      <c r="Q3079" t="s">
        <v>307</v>
      </c>
      <c r="R3079" t="s">
        <v>307</v>
      </c>
      <c r="S3079" t="s">
        <v>307</v>
      </c>
      <c r="T3079" t="s">
        <v>307</v>
      </c>
      <c r="U3079" t="s">
        <v>307</v>
      </c>
      <c r="V3079" t="s">
        <v>307</v>
      </c>
      <c r="W3079" t="s">
        <v>307</v>
      </c>
    </row>
    <row r="3080" spans="1:45" x14ac:dyDescent="0.25">
      <c r="A3080">
        <v>406</v>
      </c>
      <c r="B3080" t="s">
        <v>205</v>
      </c>
      <c r="C3080" t="s">
        <v>44</v>
      </c>
      <c r="D3080" t="s">
        <v>59</v>
      </c>
      <c r="E3080" t="s">
        <v>307</v>
      </c>
      <c r="F3080" t="s">
        <v>307</v>
      </c>
      <c r="G3080" t="s">
        <v>307</v>
      </c>
      <c r="H3080" t="s">
        <v>307</v>
      </c>
      <c r="I3080" t="s">
        <v>307</v>
      </c>
      <c r="J3080" t="s">
        <v>307</v>
      </c>
      <c r="K3080" t="s">
        <v>307</v>
      </c>
      <c r="L3080" t="s">
        <v>307</v>
      </c>
      <c r="M3080" t="s">
        <v>307</v>
      </c>
      <c r="N3080" t="s">
        <v>307</v>
      </c>
      <c r="O3080" t="s">
        <v>307</v>
      </c>
      <c r="P3080" t="s">
        <v>307</v>
      </c>
      <c r="Q3080" t="s">
        <v>307</v>
      </c>
      <c r="R3080" t="s">
        <v>307</v>
      </c>
      <c r="S3080" t="s">
        <v>307</v>
      </c>
      <c r="T3080" t="s">
        <v>307</v>
      </c>
      <c r="U3080" t="s">
        <v>307</v>
      </c>
      <c r="V3080" t="s">
        <v>307</v>
      </c>
      <c r="W3080" t="s">
        <v>307</v>
      </c>
    </row>
    <row r="3081" spans="1:45" x14ac:dyDescent="0.25">
      <c r="A3081">
        <v>406</v>
      </c>
      <c r="B3081" t="s">
        <v>205</v>
      </c>
      <c r="C3081" t="s">
        <v>44</v>
      </c>
      <c r="D3081" t="s">
        <v>60</v>
      </c>
      <c r="E3081" t="s">
        <v>307</v>
      </c>
      <c r="F3081" t="s">
        <v>307</v>
      </c>
      <c r="G3081" t="s">
        <v>307</v>
      </c>
      <c r="H3081" t="s">
        <v>307</v>
      </c>
      <c r="I3081" t="s">
        <v>307</v>
      </c>
      <c r="J3081" t="s">
        <v>307</v>
      </c>
      <c r="K3081" t="s">
        <v>307</v>
      </c>
      <c r="L3081" t="s">
        <v>307</v>
      </c>
      <c r="M3081" t="s">
        <v>307</v>
      </c>
      <c r="N3081" t="s">
        <v>307</v>
      </c>
      <c r="O3081" t="s">
        <v>307</v>
      </c>
      <c r="P3081" t="s">
        <v>307</v>
      </c>
      <c r="Q3081" t="s">
        <v>307</v>
      </c>
      <c r="R3081" t="s">
        <v>307</v>
      </c>
      <c r="S3081" t="s">
        <v>307</v>
      </c>
      <c r="T3081" t="s">
        <v>307</v>
      </c>
      <c r="U3081" t="s">
        <v>307</v>
      </c>
      <c r="V3081" t="s">
        <v>307</v>
      </c>
      <c r="W3081" t="s">
        <v>307</v>
      </c>
    </row>
    <row r="3082" spans="1:45" x14ac:dyDescent="0.25">
      <c r="A3082">
        <v>406</v>
      </c>
      <c r="B3082" t="s">
        <v>205</v>
      </c>
      <c r="C3082" t="s">
        <v>44</v>
      </c>
      <c r="D3082" t="s">
        <v>61</v>
      </c>
      <c r="E3082" t="s">
        <v>307</v>
      </c>
      <c r="F3082" t="s">
        <v>307</v>
      </c>
      <c r="G3082" t="s">
        <v>307</v>
      </c>
      <c r="H3082" t="s">
        <v>307</v>
      </c>
      <c r="I3082" t="s">
        <v>307</v>
      </c>
      <c r="J3082" t="s">
        <v>307</v>
      </c>
      <c r="K3082" t="s">
        <v>307</v>
      </c>
      <c r="L3082" t="s">
        <v>307</v>
      </c>
      <c r="M3082" t="s">
        <v>307</v>
      </c>
      <c r="N3082" t="s">
        <v>307</v>
      </c>
      <c r="O3082" t="s">
        <v>307</v>
      </c>
      <c r="P3082" t="s">
        <v>307</v>
      </c>
      <c r="Q3082" t="s">
        <v>307</v>
      </c>
      <c r="R3082" t="s">
        <v>307</v>
      </c>
      <c r="S3082" t="s">
        <v>307</v>
      </c>
      <c r="T3082" t="s">
        <v>307</v>
      </c>
      <c r="U3082" t="s">
        <v>307</v>
      </c>
      <c r="V3082" t="s">
        <v>307</v>
      </c>
      <c r="W3082" t="s">
        <v>307</v>
      </c>
    </row>
    <row r="3083" spans="1:45" x14ac:dyDescent="0.25">
      <c r="A3083">
        <v>406</v>
      </c>
      <c r="B3083" t="s">
        <v>205</v>
      </c>
      <c r="C3083" t="s">
        <v>44</v>
      </c>
      <c r="D3083" t="s">
        <v>62</v>
      </c>
      <c r="E3083" t="s">
        <v>307</v>
      </c>
      <c r="F3083" t="s">
        <v>307</v>
      </c>
      <c r="G3083" t="s">
        <v>307</v>
      </c>
      <c r="H3083" t="s">
        <v>307</v>
      </c>
      <c r="I3083" t="s">
        <v>307</v>
      </c>
      <c r="J3083" t="s">
        <v>307</v>
      </c>
      <c r="K3083" t="s">
        <v>307</v>
      </c>
      <c r="L3083" t="s">
        <v>307</v>
      </c>
      <c r="M3083" t="s">
        <v>307</v>
      </c>
      <c r="N3083" t="s">
        <v>307</v>
      </c>
      <c r="O3083" t="s">
        <v>307</v>
      </c>
      <c r="P3083" t="s">
        <v>307</v>
      </c>
      <c r="Q3083" t="s">
        <v>307</v>
      </c>
      <c r="R3083" t="s">
        <v>307</v>
      </c>
      <c r="S3083" t="s">
        <v>307</v>
      </c>
      <c r="T3083" t="s">
        <v>307</v>
      </c>
      <c r="U3083" t="s">
        <v>307</v>
      </c>
      <c r="V3083" t="s">
        <v>307</v>
      </c>
      <c r="W3083" t="s">
        <v>307</v>
      </c>
    </row>
    <row r="3084" spans="1:45" x14ac:dyDescent="0.25">
      <c r="A3084">
        <v>406</v>
      </c>
      <c r="B3084" t="s">
        <v>205</v>
      </c>
      <c r="C3084" t="s">
        <v>38</v>
      </c>
      <c r="D3084" t="s">
        <v>47</v>
      </c>
      <c r="E3084" t="s">
        <v>307</v>
      </c>
      <c r="F3084" t="s">
        <v>307</v>
      </c>
      <c r="G3084" t="s">
        <v>307</v>
      </c>
      <c r="H3084" t="s">
        <v>307</v>
      </c>
      <c r="I3084" t="s">
        <v>307</v>
      </c>
      <c r="J3084" t="s">
        <v>307</v>
      </c>
      <c r="K3084" t="s">
        <v>307</v>
      </c>
      <c r="L3084" t="s">
        <v>307</v>
      </c>
      <c r="M3084" t="s">
        <v>307</v>
      </c>
      <c r="N3084" t="s">
        <v>307</v>
      </c>
      <c r="O3084" t="s">
        <v>307</v>
      </c>
      <c r="P3084" t="s">
        <v>307</v>
      </c>
      <c r="Q3084" t="s">
        <v>307</v>
      </c>
      <c r="R3084" t="s">
        <v>307</v>
      </c>
      <c r="S3084" t="s">
        <v>307</v>
      </c>
      <c r="T3084" t="s">
        <v>307</v>
      </c>
      <c r="U3084" t="s">
        <v>307</v>
      </c>
      <c r="V3084" t="s">
        <v>307</v>
      </c>
      <c r="W3084" t="s">
        <v>307</v>
      </c>
      <c r="X3084" t="s">
        <v>307</v>
      </c>
      <c r="Y3084" t="s">
        <v>307</v>
      </c>
      <c r="Z3084" t="s">
        <v>307</v>
      </c>
      <c r="AA3084" t="s">
        <v>307</v>
      </c>
      <c r="AB3084" t="s">
        <v>307</v>
      </c>
      <c r="AC3084" t="s">
        <v>307</v>
      </c>
      <c r="AD3084" t="s">
        <v>307</v>
      </c>
      <c r="AE3084" t="s">
        <v>307</v>
      </c>
      <c r="AF3084" t="s">
        <v>307</v>
      </c>
      <c r="AG3084" t="s">
        <v>307</v>
      </c>
      <c r="AH3084" t="s">
        <v>307</v>
      </c>
      <c r="AI3084" t="s">
        <v>307</v>
      </c>
      <c r="AJ3084" t="s">
        <v>307</v>
      </c>
      <c r="AK3084" t="s">
        <v>307</v>
      </c>
      <c r="AL3084" t="s">
        <v>307</v>
      </c>
      <c r="AM3084" t="s">
        <v>307</v>
      </c>
      <c r="AN3084" t="s">
        <v>307</v>
      </c>
      <c r="AO3084" t="s">
        <v>307</v>
      </c>
      <c r="AP3084" t="s">
        <v>307</v>
      </c>
      <c r="AQ3084" t="s">
        <v>307</v>
      </c>
      <c r="AR3084" t="s">
        <v>307</v>
      </c>
      <c r="AS3084" t="s">
        <v>307</v>
      </c>
    </row>
    <row r="3085" spans="1:45" x14ac:dyDescent="0.25">
      <c r="A3085">
        <v>406</v>
      </c>
      <c r="B3085" t="s">
        <v>205</v>
      </c>
      <c r="C3085" t="s">
        <v>38</v>
      </c>
      <c r="D3085" t="s">
        <v>48</v>
      </c>
      <c r="E3085" t="s">
        <v>307</v>
      </c>
      <c r="F3085" t="s">
        <v>307</v>
      </c>
      <c r="G3085" t="s">
        <v>307</v>
      </c>
      <c r="H3085" t="s">
        <v>307</v>
      </c>
      <c r="I3085" t="s">
        <v>307</v>
      </c>
      <c r="J3085" t="s">
        <v>307</v>
      </c>
      <c r="K3085" t="s">
        <v>307</v>
      </c>
      <c r="L3085" t="s">
        <v>307</v>
      </c>
      <c r="M3085" t="s">
        <v>307</v>
      </c>
      <c r="N3085" t="s">
        <v>307</v>
      </c>
      <c r="O3085" t="s">
        <v>307</v>
      </c>
      <c r="P3085" t="s">
        <v>307</v>
      </c>
      <c r="Q3085" t="s">
        <v>307</v>
      </c>
      <c r="R3085" t="s">
        <v>307</v>
      </c>
      <c r="S3085" t="s">
        <v>307</v>
      </c>
      <c r="T3085" t="s">
        <v>307</v>
      </c>
      <c r="U3085" t="s">
        <v>307</v>
      </c>
      <c r="V3085" t="s">
        <v>307</v>
      </c>
      <c r="W3085" t="s">
        <v>307</v>
      </c>
      <c r="X3085" t="s">
        <v>307</v>
      </c>
      <c r="Y3085" t="s">
        <v>307</v>
      </c>
      <c r="Z3085" t="s">
        <v>307</v>
      </c>
      <c r="AA3085" t="s">
        <v>307</v>
      </c>
      <c r="AB3085" t="s">
        <v>307</v>
      </c>
      <c r="AC3085" t="s">
        <v>307</v>
      </c>
      <c r="AD3085" t="s">
        <v>307</v>
      </c>
      <c r="AE3085" t="s">
        <v>307</v>
      </c>
      <c r="AF3085" t="s">
        <v>307</v>
      </c>
      <c r="AG3085" t="s">
        <v>307</v>
      </c>
      <c r="AH3085" t="s">
        <v>307</v>
      </c>
      <c r="AI3085" t="s">
        <v>307</v>
      </c>
      <c r="AJ3085" t="s">
        <v>307</v>
      </c>
      <c r="AK3085" t="s">
        <v>307</v>
      </c>
      <c r="AL3085" t="s">
        <v>307</v>
      </c>
      <c r="AM3085" t="s">
        <v>307</v>
      </c>
      <c r="AN3085" t="s">
        <v>307</v>
      </c>
      <c r="AO3085" t="s">
        <v>307</v>
      </c>
      <c r="AP3085" t="s">
        <v>307</v>
      </c>
      <c r="AQ3085" t="s">
        <v>307</v>
      </c>
      <c r="AR3085" t="s">
        <v>307</v>
      </c>
      <c r="AS3085" t="s">
        <v>307</v>
      </c>
    </row>
    <row r="3086" spans="1:45" x14ac:dyDescent="0.25">
      <c r="A3086">
        <v>406</v>
      </c>
      <c r="B3086" t="s">
        <v>205</v>
      </c>
      <c r="C3086" t="s">
        <v>38</v>
      </c>
      <c r="D3086" t="s">
        <v>49</v>
      </c>
      <c r="E3086" t="s">
        <v>307</v>
      </c>
      <c r="F3086" t="s">
        <v>307</v>
      </c>
      <c r="G3086" t="s">
        <v>307</v>
      </c>
      <c r="H3086" t="s">
        <v>307</v>
      </c>
      <c r="I3086" t="s">
        <v>307</v>
      </c>
      <c r="J3086" t="s">
        <v>307</v>
      </c>
      <c r="K3086" t="s">
        <v>307</v>
      </c>
      <c r="L3086" t="s">
        <v>307</v>
      </c>
      <c r="M3086" t="s">
        <v>307</v>
      </c>
      <c r="N3086" t="s">
        <v>307</v>
      </c>
      <c r="O3086" t="s">
        <v>307</v>
      </c>
      <c r="P3086" t="s">
        <v>307</v>
      </c>
      <c r="Q3086" t="s">
        <v>307</v>
      </c>
      <c r="R3086" t="s">
        <v>307</v>
      </c>
      <c r="S3086" t="s">
        <v>307</v>
      </c>
      <c r="T3086" t="s">
        <v>307</v>
      </c>
      <c r="U3086" t="s">
        <v>307</v>
      </c>
      <c r="V3086" t="s">
        <v>307</v>
      </c>
      <c r="W3086" t="s">
        <v>307</v>
      </c>
      <c r="X3086" t="s">
        <v>307</v>
      </c>
      <c r="Y3086" t="s">
        <v>307</v>
      </c>
      <c r="Z3086" t="s">
        <v>307</v>
      </c>
      <c r="AA3086" t="s">
        <v>307</v>
      </c>
      <c r="AB3086" t="s">
        <v>307</v>
      </c>
      <c r="AC3086" t="s">
        <v>307</v>
      </c>
      <c r="AD3086" t="s">
        <v>307</v>
      </c>
      <c r="AE3086" t="s">
        <v>307</v>
      </c>
      <c r="AF3086" t="s">
        <v>307</v>
      </c>
      <c r="AG3086" t="s">
        <v>307</v>
      </c>
      <c r="AH3086" t="s">
        <v>307</v>
      </c>
      <c r="AI3086" t="s">
        <v>307</v>
      </c>
      <c r="AJ3086" t="s">
        <v>307</v>
      </c>
      <c r="AK3086" t="s">
        <v>307</v>
      </c>
      <c r="AL3086" t="s">
        <v>307</v>
      </c>
      <c r="AM3086" t="s">
        <v>307</v>
      </c>
      <c r="AN3086" t="s">
        <v>307</v>
      </c>
      <c r="AO3086" t="s">
        <v>307</v>
      </c>
      <c r="AP3086" t="s">
        <v>307</v>
      </c>
      <c r="AQ3086" t="s">
        <v>307</v>
      </c>
      <c r="AR3086" t="s">
        <v>307</v>
      </c>
      <c r="AS3086" t="s">
        <v>307</v>
      </c>
    </row>
    <row r="3087" spans="1:45" x14ac:dyDescent="0.25">
      <c r="A3087">
        <v>406</v>
      </c>
      <c r="B3087" t="s">
        <v>205</v>
      </c>
      <c r="C3087" t="s">
        <v>450</v>
      </c>
      <c r="D3087" t="s">
        <v>48</v>
      </c>
      <c r="E3087" t="s">
        <v>307</v>
      </c>
      <c r="F3087" t="s">
        <v>307</v>
      </c>
      <c r="G3087" t="s">
        <v>307</v>
      </c>
      <c r="H3087" t="s">
        <v>307</v>
      </c>
      <c r="I3087" t="s">
        <v>307</v>
      </c>
      <c r="J3087" t="s">
        <v>307</v>
      </c>
      <c r="K3087" t="s">
        <v>307</v>
      </c>
      <c r="L3087" t="s">
        <v>307</v>
      </c>
      <c r="M3087" t="s">
        <v>307</v>
      </c>
      <c r="N3087" t="s">
        <v>307</v>
      </c>
      <c r="O3087" t="s">
        <v>307</v>
      </c>
      <c r="P3087" t="s">
        <v>307</v>
      </c>
      <c r="Q3087" t="s">
        <v>307</v>
      </c>
      <c r="R3087" t="s">
        <v>307</v>
      </c>
    </row>
    <row r="3088" spans="1:45" x14ac:dyDescent="0.25">
      <c r="A3088">
        <v>406</v>
      </c>
      <c r="B3088" t="s">
        <v>205</v>
      </c>
      <c r="C3088" t="s">
        <v>449</v>
      </c>
      <c r="D3088" t="s">
        <v>48</v>
      </c>
      <c r="E3088" t="s">
        <v>307</v>
      </c>
      <c r="F3088" t="s">
        <v>307</v>
      </c>
      <c r="G3088" t="s">
        <v>307</v>
      </c>
      <c r="H3088" t="s">
        <v>307</v>
      </c>
      <c r="I3088" t="s">
        <v>307</v>
      </c>
      <c r="J3088" t="s">
        <v>307</v>
      </c>
      <c r="K3088" t="s">
        <v>307</v>
      </c>
      <c r="L3088" t="s">
        <v>307</v>
      </c>
      <c r="M3088" t="s">
        <v>307</v>
      </c>
      <c r="N3088" t="s">
        <v>307</v>
      </c>
      <c r="O3088" t="s">
        <v>307</v>
      </c>
      <c r="P3088" t="s">
        <v>307</v>
      </c>
      <c r="Q3088" t="s">
        <v>307</v>
      </c>
      <c r="R3088" t="s">
        <v>307</v>
      </c>
    </row>
    <row r="3089" spans="1:45" x14ac:dyDescent="0.25">
      <c r="A3089">
        <v>406</v>
      </c>
      <c r="B3089" t="s">
        <v>205</v>
      </c>
      <c r="C3089" t="s">
        <v>475</v>
      </c>
      <c r="D3089" t="s">
        <v>48</v>
      </c>
      <c r="E3089" t="s">
        <v>307</v>
      </c>
      <c r="F3089" t="s">
        <v>307</v>
      </c>
      <c r="G3089" t="s">
        <v>307</v>
      </c>
    </row>
    <row r="3090" spans="1:45" x14ac:dyDescent="0.25">
      <c r="A3090">
        <v>406</v>
      </c>
      <c r="B3090" t="s">
        <v>205</v>
      </c>
      <c r="C3090" t="s">
        <v>42</v>
      </c>
      <c r="D3090" t="s">
        <v>48</v>
      </c>
      <c r="E3090" t="s">
        <v>307</v>
      </c>
      <c r="F3090" t="s">
        <v>307</v>
      </c>
      <c r="G3090" t="s">
        <v>307</v>
      </c>
      <c r="H3090" t="s">
        <v>307</v>
      </c>
      <c r="I3090" t="s">
        <v>307</v>
      </c>
      <c r="J3090" t="s">
        <v>307</v>
      </c>
      <c r="K3090" t="s">
        <v>307</v>
      </c>
      <c r="L3090" t="s">
        <v>307</v>
      </c>
      <c r="M3090" t="s">
        <v>307</v>
      </c>
      <c r="N3090" t="s">
        <v>307</v>
      </c>
      <c r="O3090" t="s">
        <v>307</v>
      </c>
      <c r="P3090" t="s">
        <v>307</v>
      </c>
      <c r="Q3090" t="s">
        <v>307</v>
      </c>
      <c r="R3090" t="s">
        <v>307</v>
      </c>
      <c r="S3090" t="s">
        <v>307</v>
      </c>
      <c r="T3090" t="s">
        <v>307</v>
      </c>
      <c r="U3090" t="s">
        <v>307</v>
      </c>
      <c r="V3090" t="s">
        <v>307</v>
      </c>
      <c r="W3090" t="s">
        <v>307</v>
      </c>
      <c r="X3090" t="s">
        <v>307</v>
      </c>
      <c r="Y3090" t="s">
        <v>307</v>
      </c>
      <c r="Z3090" t="s">
        <v>307</v>
      </c>
    </row>
    <row r="3091" spans="1:45" x14ac:dyDescent="0.25">
      <c r="A3091">
        <v>407</v>
      </c>
      <c r="B3091" t="s">
        <v>206</v>
      </c>
      <c r="C3091" t="s">
        <v>43</v>
      </c>
      <c r="D3091" t="s">
        <v>54</v>
      </c>
      <c r="E3091" t="s">
        <v>307</v>
      </c>
      <c r="F3091" t="s">
        <v>307</v>
      </c>
      <c r="G3091" t="s">
        <v>307</v>
      </c>
      <c r="H3091" t="s">
        <v>307</v>
      </c>
      <c r="I3091" t="s">
        <v>307</v>
      </c>
      <c r="J3091" t="s">
        <v>307</v>
      </c>
      <c r="K3091" t="s">
        <v>307</v>
      </c>
      <c r="L3091" t="s">
        <v>307</v>
      </c>
      <c r="M3091" t="s">
        <v>307</v>
      </c>
      <c r="N3091" t="s">
        <v>307</v>
      </c>
      <c r="O3091" t="s">
        <v>307</v>
      </c>
      <c r="P3091" t="s">
        <v>307</v>
      </c>
      <c r="Q3091" t="s">
        <v>307</v>
      </c>
      <c r="R3091" t="s">
        <v>307</v>
      </c>
      <c r="S3091" t="s">
        <v>307</v>
      </c>
      <c r="T3091" t="s">
        <v>307</v>
      </c>
      <c r="U3091" t="s">
        <v>307</v>
      </c>
      <c r="V3091" t="s">
        <v>307</v>
      </c>
      <c r="W3091" t="s">
        <v>307</v>
      </c>
    </row>
    <row r="3092" spans="1:45" x14ac:dyDescent="0.25">
      <c r="A3092">
        <v>407</v>
      </c>
      <c r="B3092" t="s">
        <v>206</v>
      </c>
      <c r="C3092" t="s">
        <v>43</v>
      </c>
      <c r="D3092" t="s">
        <v>55</v>
      </c>
      <c r="E3092" t="s">
        <v>307</v>
      </c>
      <c r="F3092" t="s">
        <v>307</v>
      </c>
      <c r="G3092" t="s">
        <v>307</v>
      </c>
      <c r="H3092" t="s">
        <v>307</v>
      </c>
      <c r="I3092" t="s">
        <v>307</v>
      </c>
      <c r="J3092" t="s">
        <v>307</v>
      </c>
      <c r="K3092" t="s">
        <v>307</v>
      </c>
      <c r="L3092" t="s">
        <v>307</v>
      </c>
      <c r="M3092" t="s">
        <v>307</v>
      </c>
      <c r="N3092" t="s">
        <v>307</v>
      </c>
      <c r="O3092" t="s">
        <v>307</v>
      </c>
      <c r="P3092" t="s">
        <v>307</v>
      </c>
      <c r="Q3092" t="s">
        <v>307</v>
      </c>
      <c r="R3092" t="s">
        <v>307</v>
      </c>
      <c r="S3092" t="s">
        <v>307</v>
      </c>
      <c r="T3092" t="s">
        <v>307</v>
      </c>
      <c r="U3092" t="s">
        <v>307</v>
      </c>
      <c r="V3092" t="s">
        <v>307</v>
      </c>
      <c r="W3092" t="s">
        <v>307</v>
      </c>
    </row>
    <row r="3093" spans="1:45" x14ac:dyDescent="0.25">
      <c r="A3093">
        <v>407</v>
      </c>
      <c r="B3093" t="s">
        <v>206</v>
      </c>
      <c r="C3093" t="s">
        <v>43</v>
      </c>
      <c r="D3093" t="s">
        <v>56</v>
      </c>
      <c r="E3093" t="s">
        <v>307</v>
      </c>
      <c r="F3093" t="s">
        <v>307</v>
      </c>
      <c r="G3093" t="s">
        <v>307</v>
      </c>
      <c r="H3093" t="s">
        <v>307</v>
      </c>
      <c r="I3093" t="s">
        <v>307</v>
      </c>
      <c r="J3093" t="s">
        <v>307</v>
      </c>
      <c r="K3093" t="s">
        <v>307</v>
      </c>
      <c r="L3093" t="s">
        <v>307</v>
      </c>
      <c r="M3093" t="s">
        <v>307</v>
      </c>
      <c r="N3093" t="s">
        <v>307</v>
      </c>
      <c r="O3093" t="s">
        <v>307</v>
      </c>
      <c r="P3093" t="s">
        <v>307</v>
      </c>
      <c r="Q3093" t="s">
        <v>307</v>
      </c>
      <c r="R3093" t="s">
        <v>307</v>
      </c>
      <c r="S3093" t="s">
        <v>307</v>
      </c>
      <c r="T3093" t="s">
        <v>307</v>
      </c>
      <c r="U3093" t="s">
        <v>307</v>
      </c>
      <c r="V3093" t="s">
        <v>307</v>
      </c>
      <c r="W3093" t="s">
        <v>307</v>
      </c>
    </row>
    <row r="3094" spans="1:45" x14ac:dyDescent="0.25">
      <c r="A3094">
        <v>407</v>
      </c>
      <c r="B3094" t="s">
        <v>206</v>
      </c>
      <c r="C3094" t="s">
        <v>43</v>
      </c>
      <c r="D3094" t="s">
        <v>57</v>
      </c>
      <c r="E3094" t="s">
        <v>307</v>
      </c>
      <c r="F3094" t="s">
        <v>307</v>
      </c>
      <c r="G3094" t="s">
        <v>307</v>
      </c>
      <c r="H3094" t="s">
        <v>307</v>
      </c>
      <c r="I3094" t="s">
        <v>307</v>
      </c>
      <c r="J3094" t="s">
        <v>307</v>
      </c>
      <c r="K3094" t="s">
        <v>307</v>
      </c>
      <c r="L3094" t="s">
        <v>307</v>
      </c>
      <c r="M3094" t="s">
        <v>307</v>
      </c>
      <c r="N3094" t="s">
        <v>307</v>
      </c>
      <c r="O3094" t="s">
        <v>307</v>
      </c>
      <c r="P3094" t="s">
        <v>307</v>
      </c>
      <c r="Q3094" t="s">
        <v>307</v>
      </c>
      <c r="R3094" t="s">
        <v>307</v>
      </c>
      <c r="S3094" t="s">
        <v>307</v>
      </c>
      <c r="T3094" t="s">
        <v>307</v>
      </c>
      <c r="U3094" t="s">
        <v>307</v>
      </c>
      <c r="V3094" t="s">
        <v>307</v>
      </c>
      <c r="W3094" t="s">
        <v>307</v>
      </c>
    </row>
    <row r="3095" spans="1:45" x14ac:dyDescent="0.25">
      <c r="A3095">
        <v>407</v>
      </c>
      <c r="B3095" t="s">
        <v>206</v>
      </c>
      <c r="C3095" t="s">
        <v>43</v>
      </c>
      <c r="D3095" t="s">
        <v>58</v>
      </c>
      <c r="E3095" t="s">
        <v>307</v>
      </c>
      <c r="F3095" t="s">
        <v>307</v>
      </c>
      <c r="G3095" t="s">
        <v>307</v>
      </c>
      <c r="H3095" t="s">
        <v>307</v>
      </c>
      <c r="I3095" t="s">
        <v>307</v>
      </c>
      <c r="J3095" t="s">
        <v>307</v>
      </c>
      <c r="K3095" t="s">
        <v>307</v>
      </c>
      <c r="L3095" t="s">
        <v>307</v>
      </c>
      <c r="M3095" t="s">
        <v>307</v>
      </c>
      <c r="N3095" t="s">
        <v>307</v>
      </c>
      <c r="O3095" t="s">
        <v>307</v>
      </c>
      <c r="P3095" t="s">
        <v>307</v>
      </c>
      <c r="Q3095" t="s">
        <v>307</v>
      </c>
      <c r="R3095" t="s">
        <v>307</v>
      </c>
      <c r="S3095" t="s">
        <v>307</v>
      </c>
      <c r="T3095" t="s">
        <v>307</v>
      </c>
      <c r="U3095" t="s">
        <v>307</v>
      </c>
      <c r="V3095" t="s">
        <v>307</v>
      </c>
      <c r="W3095" t="s">
        <v>307</v>
      </c>
    </row>
    <row r="3096" spans="1:45" x14ac:dyDescent="0.25">
      <c r="A3096">
        <v>407</v>
      </c>
      <c r="B3096" t="s">
        <v>206</v>
      </c>
      <c r="C3096" t="s">
        <v>43</v>
      </c>
      <c r="D3096" t="s">
        <v>59</v>
      </c>
      <c r="E3096" t="s">
        <v>307</v>
      </c>
      <c r="F3096" t="s">
        <v>307</v>
      </c>
      <c r="G3096" t="s">
        <v>307</v>
      </c>
      <c r="H3096" t="s">
        <v>307</v>
      </c>
      <c r="I3096" t="s">
        <v>307</v>
      </c>
      <c r="J3096" t="s">
        <v>307</v>
      </c>
      <c r="K3096" t="s">
        <v>307</v>
      </c>
      <c r="L3096" t="s">
        <v>307</v>
      </c>
      <c r="M3096" t="s">
        <v>307</v>
      </c>
      <c r="N3096" t="s">
        <v>307</v>
      </c>
      <c r="O3096" t="s">
        <v>307</v>
      </c>
      <c r="P3096" t="s">
        <v>307</v>
      </c>
      <c r="Q3096" t="s">
        <v>307</v>
      </c>
      <c r="R3096" t="s">
        <v>307</v>
      </c>
      <c r="S3096" t="s">
        <v>307</v>
      </c>
      <c r="T3096" t="s">
        <v>307</v>
      </c>
      <c r="U3096" t="s">
        <v>307</v>
      </c>
      <c r="V3096" t="s">
        <v>307</v>
      </c>
      <c r="W3096" t="s">
        <v>307</v>
      </c>
    </row>
    <row r="3097" spans="1:45" x14ac:dyDescent="0.25">
      <c r="A3097">
        <v>407</v>
      </c>
      <c r="B3097" t="s">
        <v>206</v>
      </c>
      <c r="C3097" t="s">
        <v>43</v>
      </c>
      <c r="D3097" t="s">
        <v>60</v>
      </c>
      <c r="E3097" t="s">
        <v>307</v>
      </c>
      <c r="F3097" t="s">
        <v>307</v>
      </c>
      <c r="G3097" t="s">
        <v>307</v>
      </c>
      <c r="H3097" t="s">
        <v>307</v>
      </c>
      <c r="I3097" t="s">
        <v>307</v>
      </c>
      <c r="J3097" t="s">
        <v>307</v>
      </c>
      <c r="K3097" t="s">
        <v>307</v>
      </c>
      <c r="L3097" t="s">
        <v>307</v>
      </c>
      <c r="M3097" t="s">
        <v>307</v>
      </c>
      <c r="N3097" t="s">
        <v>307</v>
      </c>
      <c r="O3097" t="s">
        <v>307</v>
      </c>
      <c r="P3097" t="s">
        <v>307</v>
      </c>
      <c r="Q3097" t="s">
        <v>307</v>
      </c>
      <c r="R3097" t="s">
        <v>307</v>
      </c>
      <c r="S3097" t="s">
        <v>307</v>
      </c>
      <c r="T3097" t="s">
        <v>307</v>
      </c>
      <c r="U3097" t="s">
        <v>307</v>
      </c>
      <c r="V3097" t="s">
        <v>307</v>
      </c>
      <c r="W3097" t="s">
        <v>307</v>
      </c>
    </row>
    <row r="3098" spans="1:45" x14ac:dyDescent="0.25">
      <c r="A3098">
        <v>407</v>
      </c>
      <c r="B3098" t="s">
        <v>206</v>
      </c>
      <c r="C3098" t="s">
        <v>43</v>
      </c>
      <c r="D3098" t="s">
        <v>61</v>
      </c>
      <c r="E3098" t="s">
        <v>307</v>
      </c>
      <c r="F3098" t="s">
        <v>307</v>
      </c>
      <c r="G3098" t="s">
        <v>307</v>
      </c>
      <c r="H3098" t="s">
        <v>307</v>
      </c>
      <c r="I3098" t="s">
        <v>307</v>
      </c>
      <c r="J3098" t="s">
        <v>307</v>
      </c>
      <c r="K3098" t="s">
        <v>307</v>
      </c>
      <c r="L3098" t="s">
        <v>307</v>
      </c>
      <c r="M3098" t="s">
        <v>307</v>
      </c>
      <c r="N3098" t="s">
        <v>307</v>
      </c>
      <c r="O3098" t="s">
        <v>307</v>
      </c>
      <c r="P3098" t="s">
        <v>307</v>
      </c>
      <c r="Q3098" t="s">
        <v>307</v>
      </c>
      <c r="R3098" t="s">
        <v>307</v>
      </c>
      <c r="S3098" t="s">
        <v>307</v>
      </c>
      <c r="T3098" t="s">
        <v>307</v>
      </c>
      <c r="U3098" t="s">
        <v>307</v>
      </c>
      <c r="V3098" t="s">
        <v>307</v>
      </c>
      <c r="W3098" t="s">
        <v>307</v>
      </c>
    </row>
    <row r="3099" spans="1:45" x14ac:dyDescent="0.25">
      <c r="A3099">
        <v>407</v>
      </c>
      <c r="B3099" t="s">
        <v>206</v>
      </c>
      <c r="C3099" t="s">
        <v>43</v>
      </c>
      <c r="D3099" t="s">
        <v>62</v>
      </c>
      <c r="E3099" t="s">
        <v>307</v>
      </c>
      <c r="F3099" t="s">
        <v>307</v>
      </c>
      <c r="G3099" t="s">
        <v>307</v>
      </c>
      <c r="H3099" t="s">
        <v>307</v>
      </c>
      <c r="I3099" t="s">
        <v>307</v>
      </c>
      <c r="J3099" t="s">
        <v>307</v>
      </c>
      <c r="K3099" t="s">
        <v>307</v>
      </c>
      <c r="L3099" t="s">
        <v>307</v>
      </c>
      <c r="M3099" t="s">
        <v>307</v>
      </c>
      <c r="N3099" t="s">
        <v>307</v>
      </c>
      <c r="O3099" t="s">
        <v>307</v>
      </c>
      <c r="P3099" t="s">
        <v>307</v>
      </c>
      <c r="Q3099" t="s">
        <v>307</v>
      </c>
      <c r="R3099" t="s">
        <v>307</v>
      </c>
      <c r="S3099" t="s">
        <v>307</v>
      </c>
      <c r="T3099" t="s">
        <v>307</v>
      </c>
      <c r="U3099" t="s">
        <v>307</v>
      </c>
      <c r="V3099" t="s">
        <v>307</v>
      </c>
      <c r="W3099" t="s">
        <v>307</v>
      </c>
    </row>
    <row r="3100" spans="1:45" x14ac:dyDescent="0.25">
      <c r="A3100">
        <v>407</v>
      </c>
      <c r="B3100" t="s">
        <v>206</v>
      </c>
      <c r="C3100" t="s">
        <v>36</v>
      </c>
      <c r="D3100" t="s">
        <v>47</v>
      </c>
      <c r="E3100" t="s">
        <v>307</v>
      </c>
      <c r="F3100" t="s">
        <v>307</v>
      </c>
      <c r="G3100" t="s">
        <v>307</v>
      </c>
      <c r="H3100" t="s">
        <v>307</v>
      </c>
      <c r="I3100" t="s">
        <v>307</v>
      </c>
      <c r="J3100" t="s">
        <v>307</v>
      </c>
      <c r="K3100" t="s">
        <v>307</v>
      </c>
      <c r="L3100" t="s">
        <v>307</v>
      </c>
      <c r="M3100" t="s">
        <v>307</v>
      </c>
      <c r="N3100" t="s">
        <v>307</v>
      </c>
      <c r="O3100" t="s">
        <v>307</v>
      </c>
      <c r="P3100" t="s">
        <v>307</v>
      </c>
      <c r="Q3100" t="s">
        <v>307</v>
      </c>
      <c r="R3100" t="s">
        <v>307</v>
      </c>
      <c r="S3100" t="s">
        <v>307</v>
      </c>
      <c r="T3100" t="s">
        <v>307</v>
      </c>
      <c r="U3100" t="s">
        <v>307</v>
      </c>
      <c r="V3100" t="s">
        <v>307</v>
      </c>
      <c r="W3100" t="s">
        <v>307</v>
      </c>
      <c r="X3100" t="s">
        <v>307</v>
      </c>
      <c r="Y3100" t="s">
        <v>307</v>
      </c>
      <c r="Z3100" t="s">
        <v>307</v>
      </c>
      <c r="AA3100" t="s">
        <v>307</v>
      </c>
      <c r="AB3100" t="s">
        <v>307</v>
      </c>
      <c r="AC3100" t="s">
        <v>307</v>
      </c>
      <c r="AD3100" t="s">
        <v>307</v>
      </c>
      <c r="AE3100" t="s">
        <v>307</v>
      </c>
      <c r="AF3100" t="s">
        <v>307</v>
      </c>
      <c r="AG3100" t="s">
        <v>307</v>
      </c>
      <c r="AH3100" t="s">
        <v>307</v>
      </c>
      <c r="AI3100" t="s">
        <v>307</v>
      </c>
      <c r="AJ3100" t="s">
        <v>307</v>
      </c>
      <c r="AK3100" t="s">
        <v>307</v>
      </c>
      <c r="AL3100" t="s">
        <v>307</v>
      </c>
      <c r="AM3100" t="s">
        <v>307</v>
      </c>
      <c r="AN3100" t="s">
        <v>307</v>
      </c>
      <c r="AO3100" t="s">
        <v>307</v>
      </c>
      <c r="AP3100" t="s">
        <v>307</v>
      </c>
      <c r="AQ3100" t="s">
        <v>307</v>
      </c>
      <c r="AR3100" t="s">
        <v>307</v>
      </c>
      <c r="AS3100" t="s">
        <v>307</v>
      </c>
    </row>
    <row r="3101" spans="1:45" x14ac:dyDescent="0.25">
      <c r="A3101">
        <v>407</v>
      </c>
      <c r="B3101" t="s">
        <v>206</v>
      </c>
      <c r="C3101" t="s">
        <v>36</v>
      </c>
      <c r="D3101" t="s">
        <v>48</v>
      </c>
      <c r="E3101" t="s">
        <v>307</v>
      </c>
      <c r="F3101" t="s">
        <v>307</v>
      </c>
      <c r="G3101" t="s">
        <v>307</v>
      </c>
      <c r="H3101" t="s">
        <v>307</v>
      </c>
      <c r="I3101" t="s">
        <v>307</v>
      </c>
      <c r="J3101" t="s">
        <v>307</v>
      </c>
      <c r="K3101" t="s">
        <v>307</v>
      </c>
      <c r="L3101" t="s">
        <v>307</v>
      </c>
      <c r="M3101" t="s">
        <v>307</v>
      </c>
      <c r="N3101" t="s">
        <v>307</v>
      </c>
      <c r="O3101" t="s">
        <v>307</v>
      </c>
      <c r="P3101" t="s">
        <v>307</v>
      </c>
      <c r="Q3101" t="s">
        <v>307</v>
      </c>
      <c r="R3101" t="s">
        <v>307</v>
      </c>
      <c r="S3101" t="s">
        <v>307</v>
      </c>
      <c r="T3101" t="s">
        <v>307</v>
      </c>
      <c r="U3101" t="s">
        <v>307</v>
      </c>
      <c r="V3101" t="s">
        <v>307</v>
      </c>
      <c r="W3101" t="s">
        <v>307</v>
      </c>
      <c r="X3101" t="s">
        <v>307</v>
      </c>
      <c r="Y3101" t="s">
        <v>307</v>
      </c>
      <c r="Z3101" t="s">
        <v>307</v>
      </c>
      <c r="AA3101" t="s">
        <v>307</v>
      </c>
      <c r="AB3101" t="s">
        <v>307</v>
      </c>
      <c r="AC3101" t="s">
        <v>307</v>
      </c>
      <c r="AD3101" t="s">
        <v>307</v>
      </c>
      <c r="AE3101" t="s">
        <v>307</v>
      </c>
      <c r="AF3101" t="s">
        <v>307</v>
      </c>
      <c r="AG3101" t="s">
        <v>307</v>
      </c>
      <c r="AH3101" t="s">
        <v>307</v>
      </c>
      <c r="AI3101" t="s">
        <v>307</v>
      </c>
      <c r="AJ3101" t="s">
        <v>307</v>
      </c>
      <c r="AK3101" t="s">
        <v>307</v>
      </c>
      <c r="AL3101" t="s">
        <v>307</v>
      </c>
      <c r="AM3101" t="s">
        <v>307</v>
      </c>
      <c r="AN3101" t="s">
        <v>307</v>
      </c>
      <c r="AO3101" t="s">
        <v>307</v>
      </c>
      <c r="AP3101" t="s">
        <v>307</v>
      </c>
      <c r="AQ3101" t="s">
        <v>307</v>
      </c>
      <c r="AR3101" t="s">
        <v>307</v>
      </c>
      <c r="AS3101" t="s">
        <v>307</v>
      </c>
    </row>
    <row r="3102" spans="1:45" x14ac:dyDescent="0.25">
      <c r="A3102">
        <v>407</v>
      </c>
      <c r="B3102" t="s">
        <v>206</v>
      </c>
      <c r="C3102" t="s">
        <v>36</v>
      </c>
      <c r="D3102" t="s">
        <v>49</v>
      </c>
      <c r="E3102" t="s">
        <v>307</v>
      </c>
      <c r="F3102" t="s">
        <v>307</v>
      </c>
      <c r="G3102" t="s">
        <v>307</v>
      </c>
      <c r="H3102" t="s">
        <v>307</v>
      </c>
      <c r="I3102" t="s">
        <v>307</v>
      </c>
      <c r="J3102" t="s">
        <v>307</v>
      </c>
      <c r="K3102" t="s">
        <v>307</v>
      </c>
      <c r="L3102" t="s">
        <v>307</v>
      </c>
      <c r="M3102" t="s">
        <v>307</v>
      </c>
      <c r="N3102" t="s">
        <v>307</v>
      </c>
      <c r="O3102" t="s">
        <v>307</v>
      </c>
      <c r="P3102" t="s">
        <v>307</v>
      </c>
      <c r="Q3102" t="s">
        <v>307</v>
      </c>
      <c r="R3102" t="s">
        <v>307</v>
      </c>
      <c r="S3102" t="s">
        <v>307</v>
      </c>
      <c r="T3102" t="s">
        <v>307</v>
      </c>
      <c r="U3102" t="s">
        <v>307</v>
      </c>
      <c r="V3102" t="s">
        <v>307</v>
      </c>
      <c r="W3102" t="s">
        <v>307</v>
      </c>
      <c r="X3102" t="s">
        <v>307</v>
      </c>
      <c r="Y3102" t="s">
        <v>307</v>
      </c>
      <c r="Z3102" t="s">
        <v>307</v>
      </c>
      <c r="AA3102" t="s">
        <v>307</v>
      </c>
      <c r="AB3102" t="s">
        <v>307</v>
      </c>
      <c r="AC3102" t="s">
        <v>307</v>
      </c>
      <c r="AD3102" t="s">
        <v>307</v>
      </c>
      <c r="AE3102" t="s">
        <v>307</v>
      </c>
      <c r="AF3102" t="s">
        <v>307</v>
      </c>
      <c r="AG3102" t="s">
        <v>307</v>
      </c>
      <c r="AH3102" t="s">
        <v>307</v>
      </c>
      <c r="AI3102" t="s">
        <v>307</v>
      </c>
      <c r="AJ3102" t="s">
        <v>307</v>
      </c>
      <c r="AK3102" t="s">
        <v>307</v>
      </c>
      <c r="AL3102" t="s">
        <v>307</v>
      </c>
      <c r="AM3102" t="s">
        <v>307</v>
      </c>
      <c r="AN3102" t="s">
        <v>307</v>
      </c>
      <c r="AO3102" t="s">
        <v>307</v>
      </c>
      <c r="AP3102" t="s">
        <v>307</v>
      </c>
      <c r="AQ3102" t="s">
        <v>307</v>
      </c>
      <c r="AR3102" t="s">
        <v>307</v>
      </c>
      <c r="AS3102" t="s">
        <v>307</v>
      </c>
    </row>
    <row r="3103" spans="1:45" x14ac:dyDescent="0.25">
      <c r="A3103">
        <v>407</v>
      </c>
      <c r="B3103" t="s">
        <v>206</v>
      </c>
      <c r="C3103" t="s">
        <v>37</v>
      </c>
      <c r="D3103" t="s">
        <v>47</v>
      </c>
      <c r="E3103" t="s">
        <v>307</v>
      </c>
      <c r="F3103" t="s">
        <v>307</v>
      </c>
      <c r="G3103" t="s">
        <v>307</v>
      </c>
      <c r="H3103" t="s">
        <v>307</v>
      </c>
      <c r="I3103" t="s">
        <v>307</v>
      </c>
      <c r="J3103" t="s">
        <v>307</v>
      </c>
      <c r="K3103" t="s">
        <v>307</v>
      </c>
      <c r="L3103" t="s">
        <v>307</v>
      </c>
      <c r="M3103" t="s">
        <v>307</v>
      </c>
      <c r="N3103" t="s">
        <v>307</v>
      </c>
      <c r="O3103" t="s">
        <v>307</v>
      </c>
      <c r="P3103" t="s">
        <v>307</v>
      </c>
      <c r="Q3103" t="s">
        <v>307</v>
      </c>
      <c r="R3103" t="s">
        <v>307</v>
      </c>
      <c r="S3103" t="s">
        <v>307</v>
      </c>
      <c r="T3103" t="s">
        <v>307</v>
      </c>
      <c r="U3103" t="s">
        <v>307</v>
      </c>
      <c r="V3103" t="s">
        <v>307</v>
      </c>
      <c r="W3103" t="s">
        <v>307</v>
      </c>
      <c r="X3103" t="s">
        <v>307</v>
      </c>
      <c r="Y3103" t="s">
        <v>307</v>
      </c>
      <c r="Z3103" t="s">
        <v>307</v>
      </c>
      <c r="AA3103" t="s">
        <v>307</v>
      </c>
      <c r="AB3103" t="s">
        <v>307</v>
      </c>
      <c r="AC3103" t="s">
        <v>307</v>
      </c>
      <c r="AD3103" t="s">
        <v>307</v>
      </c>
      <c r="AE3103" t="s">
        <v>307</v>
      </c>
      <c r="AF3103" t="s">
        <v>307</v>
      </c>
      <c r="AG3103" t="s">
        <v>307</v>
      </c>
      <c r="AH3103" t="s">
        <v>307</v>
      </c>
      <c r="AI3103" t="s">
        <v>307</v>
      </c>
      <c r="AJ3103" t="s">
        <v>307</v>
      </c>
      <c r="AK3103" t="s">
        <v>307</v>
      </c>
      <c r="AL3103" t="s">
        <v>307</v>
      </c>
      <c r="AM3103" t="s">
        <v>307</v>
      </c>
      <c r="AN3103" t="s">
        <v>307</v>
      </c>
      <c r="AO3103" t="s">
        <v>307</v>
      </c>
      <c r="AP3103" t="s">
        <v>307</v>
      </c>
      <c r="AQ3103" t="s">
        <v>307</v>
      </c>
      <c r="AR3103" t="s">
        <v>307</v>
      </c>
      <c r="AS3103" t="s">
        <v>307</v>
      </c>
    </row>
    <row r="3104" spans="1:45" x14ac:dyDescent="0.25">
      <c r="A3104">
        <v>407</v>
      </c>
      <c r="B3104" t="s">
        <v>206</v>
      </c>
      <c r="C3104" t="s">
        <v>37</v>
      </c>
      <c r="D3104" t="s">
        <v>48</v>
      </c>
      <c r="E3104" t="s">
        <v>307</v>
      </c>
      <c r="F3104" t="s">
        <v>307</v>
      </c>
      <c r="G3104" t="s">
        <v>307</v>
      </c>
      <c r="H3104" t="s">
        <v>307</v>
      </c>
      <c r="I3104" t="s">
        <v>307</v>
      </c>
      <c r="J3104" t="s">
        <v>307</v>
      </c>
      <c r="K3104" t="s">
        <v>307</v>
      </c>
      <c r="L3104" t="s">
        <v>307</v>
      </c>
      <c r="M3104" t="s">
        <v>307</v>
      </c>
      <c r="N3104" t="s">
        <v>307</v>
      </c>
      <c r="O3104" t="s">
        <v>307</v>
      </c>
      <c r="P3104" t="s">
        <v>307</v>
      </c>
      <c r="Q3104" t="s">
        <v>307</v>
      </c>
      <c r="R3104" t="s">
        <v>307</v>
      </c>
      <c r="S3104" t="s">
        <v>307</v>
      </c>
      <c r="T3104" t="s">
        <v>307</v>
      </c>
      <c r="U3104" t="s">
        <v>307</v>
      </c>
      <c r="V3104" t="s">
        <v>307</v>
      </c>
      <c r="W3104" t="s">
        <v>307</v>
      </c>
      <c r="X3104" t="s">
        <v>307</v>
      </c>
      <c r="Y3104" t="s">
        <v>307</v>
      </c>
      <c r="Z3104" t="s">
        <v>307</v>
      </c>
      <c r="AA3104" t="s">
        <v>307</v>
      </c>
      <c r="AB3104" t="s">
        <v>307</v>
      </c>
      <c r="AC3104" t="s">
        <v>307</v>
      </c>
      <c r="AD3104" t="s">
        <v>307</v>
      </c>
      <c r="AE3104" t="s">
        <v>307</v>
      </c>
      <c r="AF3104" t="s">
        <v>307</v>
      </c>
      <c r="AG3104" t="s">
        <v>307</v>
      </c>
      <c r="AH3104" t="s">
        <v>307</v>
      </c>
      <c r="AI3104" t="s">
        <v>307</v>
      </c>
      <c r="AJ3104" t="s">
        <v>307</v>
      </c>
      <c r="AK3104" t="s">
        <v>307</v>
      </c>
      <c r="AL3104" t="s">
        <v>307</v>
      </c>
      <c r="AM3104" t="s">
        <v>307</v>
      </c>
      <c r="AN3104" t="s">
        <v>307</v>
      </c>
      <c r="AO3104" t="s">
        <v>307</v>
      </c>
      <c r="AP3104" t="s">
        <v>307</v>
      </c>
      <c r="AQ3104" t="s">
        <v>307</v>
      </c>
      <c r="AR3104" t="s">
        <v>307</v>
      </c>
      <c r="AS3104" t="s">
        <v>307</v>
      </c>
    </row>
    <row r="3105" spans="1:45" x14ac:dyDescent="0.25">
      <c r="A3105">
        <v>407</v>
      </c>
      <c r="B3105" t="s">
        <v>206</v>
      </c>
      <c r="C3105" t="s">
        <v>37</v>
      </c>
      <c r="D3105" t="s">
        <v>49</v>
      </c>
      <c r="E3105" t="s">
        <v>307</v>
      </c>
      <c r="F3105" t="s">
        <v>307</v>
      </c>
      <c r="G3105" t="s">
        <v>307</v>
      </c>
      <c r="H3105" t="s">
        <v>307</v>
      </c>
      <c r="I3105" t="s">
        <v>307</v>
      </c>
      <c r="J3105" t="s">
        <v>307</v>
      </c>
      <c r="K3105" t="s">
        <v>307</v>
      </c>
      <c r="L3105" t="s">
        <v>307</v>
      </c>
      <c r="M3105" t="s">
        <v>307</v>
      </c>
      <c r="N3105" t="s">
        <v>307</v>
      </c>
      <c r="O3105" t="s">
        <v>307</v>
      </c>
      <c r="P3105" t="s">
        <v>307</v>
      </c>
      <c r="Q3105" t="s">
        <v>307</v>
      </c>
      <c r="R3105" t="s">
        <v>307</v>
      </c>
      <c r="S3105" t="s">
        <v>307</v>
      </c>
      <c r="T3105" t="s">
        <v>307</v>
      </c>
      <c r="U3105" t="s">
        <v>307</v>
      </c>
      <c r="V3105" t="s">
        <v>307</v>
      </c>
      <c r="W3105" t="s">
        <v>307</v>
      </c>
      <c r="X3105" t="s">
        <v>307</v>
      </c>
      <c r="Y3105" t="s">
        <v>307</v>
      </c>
      <c r="Z3105" t="s">
        <v>307</v>
      </c>
      <c r="AA3105" t="s">
        <v>307</v>
      </c>
      <c r="AB3105" t="s">
        <v>307</v>
      </c>
      <c r="AC3105" t="s">
        <v>307</v>
      </c>
      <c r="AD3105" t="s">
        <v>307</v>
      </c>
      <c r="AE3105" t="s">
        <v>307</v>
      </c>
      <c r="AF3105" t="s">
        <v>307</v>
      </c>
      <c r="AG3105" t="s">
        <v>307</v>
      </c>
      <c r="AH3105" t="s">
        <v>307</v>
      </c>
      <c r="AI3105" t="s">
        <v>307</v>
      </c>
      <c r="AJ3105" t="s">
        <v>307</v>
      </c>
      <c r="AK3105" t="s">
        <v>307</v>
      </c>
      <c r="AL3105" t="s">
        <v>307</v>
      </c>
      <c r="AM3105" t="s">
        <v>307</v>
      </c>
      <c r="AN3105" t="s">
        <v>307</v>
      </c>
      <c r="AO3105" t="s">
        <v>307</v>
      </c>
      <c r="AP3105" t="s">
        <v>307</v>
      </c>
      <c r="AQ3105" t="s">
        <v>307</v>
      </c>
      <c r="AR3105" t="s">
        <v>307</v>
      </c>
      <c r="AS3105" t="s">
        <v>307</v>
      </c>
    </row>
    <row r="3106" spans="1:45" x14ac:dyDescent="0.25">
      <c r="A3106">
        <v>407</v>
      </c>
      <c r="B3106" t="s">
        <v>206</v>
      </c>
      <c r="C3106" t="s">
        <v>476</v>
      </c>
      <c r="D3106" t="s">
        <v>48</v>
      </c>
      <c r="E3106" t="s">
        <v>307</v>
      </c>
      <c r="F3106" t="s">
        <v>307</v>
      </c>
      <c r="G3106" t="s">
        <v>307</v>
      </c>
    </row>
    <row r="3107" spans="1:45" x14ac:dyDescent="0.25">
      <c r="A3107">
        <v>407</v>
      </c>
      <c r="B3107" t="s">
        <v>206</v>
      </c>
      <c r="C3107" t="s">
        <v>477</v>
      </c>
      <c r="D3107" t="s">
        <v>48</v>
      </c>
      <c r="E3107" t="s">
        <v>307</v>
      </c>
      <c r="F3107" t="s">
        <v>307</v>
      </c>
      <c r="G3107" t="s">
        <v>307</v>
      </c>
    </row>
    <row r="3108" spans="1:45" x14ac:dyDescent="0.25">
      <c r="A3108">
        <v>407</v>
      </c>
      <c r="B3108" t="s">
        <v>206</v>
      </c>
      <c r="C3108" t="s">
        <v>45</v>
      </c>
      <c r="D3108" t="s">
        <v>63</v>
      </c>
      <c r="E3108" t="s">
        <v>307</v>
      </c>
      <c r="F3108" t="s">
        <v>307</v>
      </c>
      <c r="G3108" t="s">
        <v>307</v>
      </c>
      <c r="H3108" t="s">
        <v>307</v>
      </c>
      <c r="I3108" t="s">
        <v>307</v>
      </c>
      <c r="J3108" t="s">
        <v>307</v>
      </c>
      <c r="K3108" t="s">
        <v>307</v>
      </c>
      <c r="L3108" t="s">
        <v>307</v>
      </c>
      <c r="M3108" t="s">
        <v>307</v>
      </c>
      <c r="N3108" t="s">
        <v>307</v>
      </c>
      <c r="O3108" t="s">
        <v>307</v>
      </c>
      <c r="P3108" t="s">
        <v>307</v>
      </c>
      <c r="Q3108" t="s">
        <v>307</v>
      </c>
      <c r="R3108" t="s">
        <v>307</v>
      </c>
      <c r="S3108" t="s">
        <v>307</v>
      </c>
      <c r="T3108" t="s">
        <v>307</v>
      </c>
      <c r="U3108" t="s">
        <v>307</v>
      </c>
      <c r="V3108" t="s">
        <v>307</v>
      </c>
      <c r="W3108" t="s">
        <v>307</v>
      </c>
    </row>
    <row r="3109" spans="1:45" x14ac:dyDescent="0.25">
      <c r="A3109">
        <v>407</v>
      </c>
      <c r="B3109" t="s">
        <v>206</v>
      </c>
      <c r="C3109" t="s">
        <v>45</v>
      </c>
      <c r="D3109" t="s">
        <v>64</v>
      </c>
      <c r="E3109" t="s">
        <v>307</v>
      </c>
      <c r="F3109" t="s">
        <v>307</v>
      </c>
      <c r="G3109" t="s">
        <v>307</v>
      </c>
      <c r="H3109" t="s">
        <v>307</v>
      </c>
      <c r="I3109" t="s">
        <v>307</v>
      </c>
      <c r="J3109" t="s">
        <v>307</v>
      </c>
      <c r="K3109" t="s">
        <v>307</v>
      </c>
      <c r="L3109" t="s">
        <v>307</v>
      </c>
      <c r="M3109" t="s">
        <v>307</v>
      </c>
      <c r="N3109" t="s">
        <v>307</v>
      </c>
      <c r="O3109" t="s">
        <v>307</v>
      </c>
      <c r="P3109" t="s">
        <v>307</v>
      </c>
      <c r="Q3109" t="s">
        <v>307</v>
      </c>
      <c r="R3109" t="s">
        <v>307</v>
      </c>
      <c r="S3109" t="s">
        <v>307</v>
      </c>
      <c r="T3109" t="s">
        <v>307</v>
      </c>
      <c r="U3109" t="s">
        <v>307</v>
      </c>
      <c r="V3109" t="s">
        <v>307</v>
      </c>
      <c r="W3109" t="s">
        <v>307</v>
      </c>
    </row>
    <row r="3110" spans="1:45" x14ac:dyDescent="0.25">
      <c r="A3110">
        <v>407</v>
      </c>
      <c r="B3110" t="s">
        <v>206</v>
      </c>
      <c r="C3110" t="s">
        <v>40</v>
      </c>
      <c r="D3110" t="s">
        <v>52</v>
      </c>
      <c r="E3110" t="s">
        <v>307</v>
      </c>
      <c r="F3110" t="s">
        <v>307</v>
      </c>
      <c r="G3110" t="s">
        <v>307</v>
      </c>
      <c r="H3110" t="s">
        <v>307</v>
      </c>
      <c r="I3110" t="s">
        <v>307</v>
      </c>
      <c r="J3110" t="s">
        <v>307</v>
      </c>
      <c r="K3110" t="s">
        <v>307</v>
      </c>
      <c r="L3110" t="s">
        <v>307</v>
      </c>
      <c r="M3110" t="s">
        <v>307</v>
      </c>
      <c r="N3110" t="s">
        <v>307</v>
      </c>
      <c r="O3110" t="s">
        <v>307</v>
      </c>
      <c r="P3110" t="s">
        <v>307</v>
      </c>
      <c r="Q3110" t="s">
        <v>307</v>
      </c>
      <c r="R3110" t="s">
        <v>307</v>
      </c>
      <c r="S3110" t="s">
        <v>307</v>
      </c>
      <c r="T3110" t="s">
        <v>307</v>
      </c>
      <c r="U3110" t="s">
        <v>307</v>
      </c>
      <c r="V3110" t="s">
        <v>307</v>
      </c>
      <c r="W3110" t="s">
        <v>307</v>
      </c>
      <c r="X3110" t="s">
        <v>307</v>
      </c>
      <c r="Y3110" t="s">
        <v>307</v>
      </c>
      <c r="Z3110" t="s">
        <v>307</v>
      </c>
    </row>
    <row r="3111" spans="1:45" x14ac:dyDescent="0.25">
      <c r="A3111">
        <v>407</v>
      </c>
      <c r="B3111" t="s">
        <v>206</v>
      </c>
      <c r="C3111" t="s">
        <v>40</v>
      </c>
      <c r="D3111" t="s">
        <v>53</v>
      </c>
      <c r="E3111" t="s">
        <v>307</v>
      </c>
      <c r="F3111" t="s">
        <v>307</v>
      </c>
      <c r="G3111" t="s">
        <v>307</v>
      </c>
      <c r="H3111" t="s">
        <v>307</v>
      </c>
      <c r="I3111" t="s">
        <v>307</v>
      </c>
      <c r="J3111" t="s">
        <v>307</v>
      </c>
      <c r="K3111" t="s">
        <v>307</v>
      </c>
      <c r="L3111" t="s">
        <v>307</v>
      </c>
      <c r="M3111" t="s">
        <v>307</v>
      </c>
      <c r="N3111" t="s">
        <v>307</v>
      </c>
      <c r="O3111" t="s">
        <v>307</v>
      </c>
      <c r="P3111" t="s">
        <v>307</v>
      </c>
      <c r="Q3111" t="s">
        <v>307</v>
      </c>
      <c r="R3111" t="s">
        <v>307</v>
      </c>
      <c r="S3111" t="s">
        <v>307</v>
      </c>
      <c r="T3111" t="s">
        <v>307</v>
      </c>
      <c r="U3111" t="s">
        <v>307</v>
      </c>
      <c r="V3111" t="s">
        <v>307</v>
      </c>
      <c r="W3111" t="s">
        <v>307</v>
      </c>
      <c r="X3111" t="s">
        <v>307</v>
      </c>
      <c r="Y3111" t="s">
        <v>307</v>
      </c>
      <c r="Z3111" t="s">
        <v>307</v>
      </c>
    </row>
    <row r="3112" spans="1:45" x14ac:dyDescent="0.25">
      <c r="A3112">
        <v>407</v>
      </c>
      <c r="B3112" t="s">
        <v>206</v>
      </c>
      <c r="C3112" t="s">
        <v>39</v>
      </c>
      <c r="D3112" t="s">
        <v>50</v>
      </c>
      <c r="E3112" t="s">
        <v>307</v>
      </c>
      <c r="F3112" t="s">
        <v>307</v>
      </c>
      <c r="G3112" t="s">
        <v>307</v>
      </c>
      <c r="H3112" t="s">
        <v>307</v>
      </c>
      <c r="I3112" t="s">
        <v>307</v>
      </c>
      <c r="J3112" t="s">
        <v>307</v>
      </c>
      <c r="K3112" t="s">
        <v>307</v>
      </c>
      <c r="L3112" t="s">
        <v>307</v>
      </c>
      <c r="M3112" t="s">
        <v>307</v>
      </c>
      <c r="N3112" t="s">
        <v>307</v>
      </c>
      <c r="O3112" t="s">
        <v>307</v>
      </c>
      <c r="P3112" t="s">
        <v>307</v>
      </c>
      <c r="Q3112" t="s">
        <v>307</v>
      </c>
      <c r="R3112" t="s">
        <v>307</v>
      </c>
      <c r="S3112" t="s">
        <v>307</v>
      </c>
      <c r="T3112" t="s">
        <v>307</v>
      </c>
      <c r="U3112" t="s">
        <v>307</v>
      </c>
      <c r="V3112" t="s">
        <v>307</v>
      </c>
      <c r="W3112" t="s">
        <v>307</v>
      </c>
      <c r="X3112" t="s">
        <v>307</v>
      </c>
      <c r="Y3112" t="s">
        <v>307</v>
      </c>
      <c r="Z3112" t="s">
        <v>307</v>
      </c>
      <c r="AA3112" t="s">
        <v>307</v>
      </c>
      <c r="AB3112" t="s">
        <v>307</v>
      </c>
      <c r="AC3112" t="s">
        <v>307</v>
      </c>
      <c r="AD3112" t="s">
        <v>307</v>
      </c>
      <c r="AE3112" t="s">
        <v>307</v>
      </c>
      <c r="AF3112" t="s">
        <v>307</v>
      </c>
      <c r="AG3112" t="s">
        <v>307</v>
      </c>
      <c r="AH3112" t="s">
        <v>307</v>
      </c>
      <c r="AI3112" t="s">
        <v>307</v>
      </c>
      <c r="AJ3112" t="s">
        <v>307</v>
      </c>
      <c r="AK3112" t="s">
        <v>307</v>
      </c>
      <c r="AL3112" t="s">
        <v>307</v>
      </c>
      <c r="AM3112" t="s">
        <v>307</v>
      </c>
      <c r="AN3112" t="s">
        <v>307</v>
      </c>
      <c r="AO3112" t="s">
        <v>307</v>
      </c>
      <c r="AP3112" t="s">
        <v>307</v>
      </c>
    </row>
    <row r="3113" spans="1:45" x14ac:dyDescent="0.25">
      <c r="A3113">
        <v>407</v>
      </c>
      <c r="B3113" t="s">
        <v>206</v>
      </c>
      <c r="C3113" t="s">
        <v>39</v>
      </c>
      <c r="D3113" t="s">
        <v>48</v>
      </c>
      <c r="E3113" t="s">
        <v>307</v>
      </c>
      <c r="F3113" t="s">
        <v>307</v>
      </c>
      <c r="G3113" t="s">
        <v>307</v>
      </c>
      <c r="H3113" t="s">
        <v>307</v>
      </c>
      <c r="I3113" t="s">
        <v>307</v>
      </c>
      <c r="J3113" t="s">
        <v>307</v>
      </c>
      <c r="K3113" t="s">
        <v>307</v>
      </c>
      <c r="L3113" t="s">
        <v>307</v>
      </c>
      <c r="M3113" t="s">
        <v>307</v>
      </c>
      <c r="N3113" t="s">
        <v>307</v>
      </c>
      <c r="O3113" t="s">
        <v>307</v>
      </c>
      <c r="P3113" t="s">
        <v>307</v>
      </c>
      <c r="Q3113" t="s">
        <v>307</v>
      </c>
      <c r="R3113" t="s">
        <v>307</v>
      </c>
      <c r="S3113" t="s">
        <v>307</v>
      </c>
      <c r="T3113" t="s">
        <v>307</v>
      </c>
      <c r="U3113" t="s">
        <v>307</v>
      </c>
      <c r="V3113" t="s">
        <v>307</v>
      </c>
      <c r="W3113" t="s">
        <v>307</v>
      </c>
      <c r="X3113" t="s">
        <v>307</v>
      </c>
      <c r="Y3113" t="s">
        <v>307</v>
      </c>
      <c r="Z3113" t="s">
        <v>307</v>
      </c>
      <c r="AA3113" t="s">
        <v>307</v>
      </c>
      <c r="AB3113" t="s">
        <v>307</v>
      </c>
      <c r="AC3113" t="s">
        <v>307</v>
      </c>
      <c r="AD3113" t="s">
        <v>307</v>
      </c>
      <c r="AE3113" t="s">
        <v>307</v>
      </c>
      <c r="AF3113" t="s">
        <v>307</v>
      </c>
      <c r="AG3113" t="s">
        <v>307</v>
      </c>
      <c r="AH3113" t="s">
        <v>307</v>
      </c>
      <c r="AI3113" t="s">
        <v>307</v>
      </c>
      <c r="AJ3113" t="s">
        <v>307</v>
      </c>
      <c r="AK3113" t="s">
        <v>307</v>
      </c>
      <c r="AL3113" t="s">
        <v>307</v>
      </c>
      <c r="AM3113" t="s">
        <v>307</v>
      </c>
      <c r="AN3113" t="s">
        <v>307</v>
      </c>
      <c r="AO3113" t="s">
        <v>307</v>
      </c>
      <c r="AP3113" t="s">
        <v>307</v>
      </c>
    </row>
    <row r="3114" spans="1:45" x14ac:dyDescent="0.25">
      <c r="A3114">
        <v>407</v>
      </c>
      <c r="B3114" t="s">
        <v>206</v>
      </c>
      <c r="C3114" t="s">
        <v>39</v>
      </c>
      <c r="D3114" t="s">
        <v>51</v>
      </c>
      <c r="E3114" t="s">
        <v>307</v>
      </c>
      <c r="F3114" t="s">
        <v>307</v>
      </c>
      <c r="G3114" t="s">
        <v>307</v>
      </c>
      <c r="H3114" t="s">
        <v>307</v>
      </c>
      <c r="I3114" t="s">
        <v>307</v>
      </c>
      <c r="J3114" t="s">
        <v>307</v>
      </c>
      <c r="K3114" t="s">
        <v>307</v>
      </c>
      <c r="L3114" t="s">
        <v>307</v>
      </c>
      <c r="M3114" t="s">
        <v>307</v>
      </c>
      <c r="N3114" t="s">
        <v>307</v>
      </c>
      <c r="O3114" t="s">
        <v>307</v>
      </c>
      <c r="P3114" t="s">
        <v>307</v>
      </c>
      <c r="Q3114" t="s">
        <v>307</v>
      </c>
      <c r="R3114" t="s">
        <v>307</v>
      </c>
      <c r="S3114" t="s">
        <v>307</v>
      </c>
      <c r="T3114" t="s">
        <v>307</v>
      </c>
      <c r="U3114" t="s">
        <v>307</v>
      </c>
      <c r="V3114" t="s">
        <v>307</v>
      </c>
      <c r="W3114" t="s">
        <v>307</v>
      </c>
      <c r="X3114" t="s">
        <v>307</v>
      </c>
      <c r="Y3114" t="s">
        <v>307</v>
      </c>
      <c r="Z3114" t="s">
        <v>307</v>
      </c>
      <c r="AA3114" t="s">
        <v>307</v>
      </c>
      <c r="AB3114" t="s">
        <v>307</v>
      </c>
      <c r="AC3114" t="s">
        <v>307</v>
      </c>
      <c r="AD3114" t="s">
        <v>307</v>
      </c>
      <c r="AE3114" t="s">
        <v>307</v>
      </c>
      <c r="AF3114" t="s">
        <v>307</v>
      </c>
      <c r="AG3114" t="s">
        <v>307</v>
      </c>
      <c r="AH3114" t="s">
        <v>307</v>
      </c>
      <c r="AI3114" t="s">
        <v>307</v>
      </c>
      <c r="AJ3114" t="s">
        <v>307</v>
      </c>
      <c r="AK3114" t="s">
        <v>307</v>
      </c>
      <c r="AL3114" t="s">
        <v>307</v>
      </c>
      <c r="AM3114" t="s">
        <v>307</v>
      </c>
      <c r="AN3114" t="s">
        <v>307</v>
      </c>
      <c r="AO3114" t="s">
        <v>307</v>
      </c>
      <c r="AP3114" t="s">
        <v>307</v>
      </c>
    </row>
    <row r="3115" spans="1:45" x14ac:dyDescent="0.25">
      <c r="A3115">
        <v>407</v>
      </c>
      <c r="B3115" t="s">
        <v>206</v>
      </c>
      <c r="C3115" t="s">
        <v>46</v>
      </c>
      <c r="D3115" t="s">
        <v>65</v>
      </c>
      <c r="E3115" t="s">
        <v>307</v>
      </c>
      <c r="F3115" t="s">
        <v>307</v>
      </c>
      <c r="G3115" t="s">
        <v>307</v>
      </c>
      <c r="H3115" t="s">
        <v>307</v>
      </c>
      <c r="I3115" t="s">
        <v>307</v>
      </c>
      <c r="J3115" t="s">
        <v>307</v>
      </c>
      <c r="K3115" t="s">
        <v>307</v>
      </c>
      <c r="L3115" t="s">
        <v>307</v>
      </c>
      <c r="M3115" t="s">
        <v>307</v>
      </c>
      <c r="N3115" t="s">
        <v>307</v>
      </c>
      <c r="O3115" t="s">
        <v>307</v>
      </c>
      <c r="P3115" t="s">
        <v>307</v>
      </c>
      <c r="Q3115" t="s">
        <v>307</v>
      </c>
      <c r="R3115" t="s">
        <v>307</v>
      </c>
      <c r="S3115" t="s">
        <v>307</v>
      </c>
      <c r="T3115" t="s">
        <v>307</v>
      </c>
      <c r="U3115" t="s">
        <v>307</v>
      </c>
      <c r="V3115" t="s">
        <v>307</v>
      </c>
      <c r="W3115" t="s">
        <v>307</v>
      </c>
      <c r="X3115" t="s">
        <v>307</v>
      </c>
      <c r="Y3115" t="s">
        <v>307</v>
      </c>
      <c r="Z3115" t="s">
        <v>307</v>
      </c>
    </row>
    <row r="3116" spans="1:45" x14ac:dyDescent="0.25">
      <c r="A3116">
        <v>407</v>
      </c>
      <c r="B3116" t="s">
        <v>206</v>
      </c>
      <c r="C3116" t="s">
        <v>46</v>
      </c>
      <c r="D3116" t="s">
        <v>66</v>
      </c>
      <c r="E3116" t="s">
        <v>307</v>
      </c>
      <c r="F3116" t="s">
        <v>307</v>
      </c>
      <c r="G3116" t="s">
        <v>307</v>
      </c>
      <c r="H3116" t="s">
        <v>307</v>
      </c>
      <c r="I3116" t="s">
        <v>307</v>
      </c>
      <c r="J3116" t="s">
        <v>307</v>
      </c>
      <c r="K3116" t="s">
        <v>307</v>
      </c>
      <c r="L3116" t="s">
        <v>307</v>
      </c>
      <c r="M3116" t="s">
        <v>307</v>
      </c>
      <c r="N3116" t="s">
        <v>307</v>
      </c>
      <c r="O3116" t="s">
        <v>307</v>
      </c>
      <c r="P3116" t="s">
        <v>307</v>
      </c>
      <c r="Q3116" t="s">
        <v>307</v>
      </c>
      <c r="R3116" t="s">
        <v>307</v>
      </c>
      <c r="S3116" t="s">
        <v>307</v>
      </c>
      <c r="T3116" t="s">
        <v>307</v>
      </c>
      <c r="U3116" t="s">
        <v>307</v>
      </c>
      <c r="V3116" t="s">
        <v>307</v>
      </c>
      <c r="W3116" t="s">
        <v>307</v>
      </c>
      <c r="X3116" t="s">
        <v>307</v>
      </c>
      <c r="Y3116" t="s">
        <v>307</v>
      </c>
      <c r="Z3116" t="s">
        <v>307</v>
      </c>
    </row>
    <row r="3117" spans="1:45" x14ac:dyDescent="0.25">
      <c r="A3117">
        <v>407</v>
      </c>
      <c r="B3117" t="s">
        <v>206</v>
      </c>
      <c r="C3117" t="s">
        <v>46</v>
      </c>
      <c r="D3117" t="s">
        <v>67</v>
      </c>
      <c r="E3117" t="s">
        <v>307</v>
      </c>
      <c r="F3117" t="s">
        <v>307</v>
      </c>
      <c r="G3117" t="s">
        <v>307</v>
      </c>
      <c r="H3117" t="s">
        <v>307</v>
      </c>
      <c r="I3117" t="s">
        <v>307</v>
      </c>
      <c r="J3117" t="s">
        <v>307</v>
      </c>
      <c r="K3117" t="s">
        <v>307</v>
      </c>
      <c r="L3117" t="s">
        <v>307</v>
      </c>
      <c r="M3117" t="s">
        <v>307</v>
      </c>
      <c r="N3117" t="s">
        <v>307</v>
      </c>
      <c r="O3117" t="s">
        <v>307</v>
      </c>
      <c r="P3117" t="s">
        <v>307</v>
      </c>
      <c r="Q3117" t="s">
        <v>307</v>
      </c>
      <c r="R3117" t="s">
        <v>307</v>
      </c>
      <c r="S3117" t="s">
        <v>307</v>
      </c>
      <c r="T3117" t="s">
        <v>307</v>
      </c>
      <c r="U3117" t="s">
        <v>307</v>
      </c>
      <c r="V3117" t="s">
        <v>307</v>
      </c>
      <c r="W3117" t="s">
        <v>307</v>
      </c>
      <c r="X3117" t="s">
        <v>307</v>
      </c>
      <c r="Y3117" t="s">
        <v>307</v>
      </c>
      <c r="Z3117" t="s">
        <v>307</v>
      </c>
    </row>
    <row r="3118" spans="1:45" x14ac:dyDescent="0.25">
      <c r="A3118">
        <v>407</v>
      </c>
      <c r="B3118" t="s">
        <v>206</v>
      </c>
      <c r="C3118" t="s">
        <v>46</v>
      </c>
      <c r="D3118" t="s">
        <v>68</v>
      </c>
      <c r="E3118" t="s">
        <v>307</v>
      </c>
      <c r="F3118" t="s">
        <v>307</v>
      </c>
      <c r="G3118" t="s">
        <v>307</v>
      </c>
      <c r="H3118" t="s">
        <v>307</v>
      </c>
      <c r="I3118" t="s">
        <v>307</v>
      </c>
      <c r="J3118" t="s">
        <v>307</v>
      </c>
      <c r="K3118" t="s">
        <v>307</v>
      </c>
      <c r="L3118" t="s">
        <v>307</v>
      </c>
      <c r="M3118" t="s">
        <v>307</v>
      </c>
      <c r="N3118" t="s">
        <v>307</v>
      </c>
      <c r="O3118" t="s">
        <v>307</v>
      </c>
      <c r="P3118" t="s">
        <v>307</v>
      </c>
      <c r="Q3118" t="s">
        <v>307</v>
      </c>
      <c r="R3118" t="s">
        <v>307</v>
      </c>
      <c r="S3118" t="s">
        <v>307</v>
      </c>
      <c r="T3118" t="s">
        <v>307</v>
      </c>
      <c r="U3118" t="s">
        <v>307</v>
      </c>
      <c r="V3118" t="s">
        <v>307</v>
      </c>
      <c r="W3118" t="s">
        <v>307</v>
      </c>
      <c r="X3118" t="s">
        <v>307</v>
      </c>
      <c r="Y3118" t="s">
        <v>307</v>
      </c>
      <c r="Z3118" t="s">
        <v>307</v>
      </c>
    </row>
    <row r="3119" spans="1:45" x14ac:dyDescent="0.25">
      <c r="A3119">
        <v>407</v>
      </c>
      <c r="B3119" t="s">
        <v>206</v>
      </c>
      <c r="C3119" t="s">
        <v>46</v>
      </c>
      <c r="D3119" t="s">
        <v>69</v>
      </c>
      <c r="E3119" t="s">
        <v>307</v>
      </c>
      <c r="F3119" t="s">
        <v>307</v>
      </c>
      <c r="G3119" t="s">
        <v>307</v>
      </c>
      <c r="H3119" t="s">
        <v>307</v>
      </c>
      <c r="I3119" t="s">
        <v>307</v>
      </c>
      <c r="J3119" t="s">
        <v>307</v>
      </c>
      <c r="K3119" t="s">
        <v>307</v>
      </c>
      <c r="L3119" t="s">
        <v>307</v>
      </c>
      <c r="M3119" t="s">
        <v>307</v>
      </c>
      <c r="N3119" t="s">
        <v>307</v>
      </c>
      <c r="O3119" t="s">
        <v>307</v>
      </c>
      <c r="P3119" t="s">
        <v>307</v>
      </c>
      <c r="Q3119" t="s">
        <v>307</v>
      </c>
      <c r="R3119" t="s">
        <v>307</v>
      </c>
      <c r="S3119" t="s">
        <v>307</v>
      </c>
      <c r="T3119" t="s">
        <v>307</v>
      </c>
      <c r="U3119" t="s">
        <v>307</v>
      </c>
      <c r="V3119" t="s">
        <v>307</v>
      </c>
      <c r="W3119" t="s">
        <v>307</v>
      </c>
      <c r="X3119" t="s">
        <v>307</v>
      </c>
      <c r="Y3119" t="s">
        <v>307</v>
      </c>
      <c r="Z3119" t="s">
        <v>307</v>
      </c>
    </row>
    <row r="3120" spans="1:45" x14ac:dyDescent="0.25">
      <c r="A3120">
        <v>407</v>
      </c>
      <c r="B3120" t="s">
        <v>206</v>
      </c>
      <c r="C3120" t="s">
        <v>46</v>
      </c>
      <c r="D3120" t="s">
        <v>70</v>
      </c>
      <c r="E3120" t="s">
        <v>307</v>
      </c>
      <c r="F3120" t="s">
        <v>307</v>
      </c>
      <c r="G3120" t="s">
        <v>307</v>
      </c>
      <c r="H3120" t="s">
        <v>307</v>
      </c>
      <c r="I3120" t="s">
        <v>307</v>
      </c>
      <c r="J3120" t="s">
        <v>307</v>
      </c>
      <c r="K3120" t="s">
        <v>307</v>
      </c>
      <c r="L3120" t="s">
        <v>307</v>
      </c>
      <c r="M3120" t="s">
        <v>307</v>
      </c>
      <c r="N3120" t="s">
        <v>307</v>
      </c>
      <c r="O3120" t="s">
        <v>307</v>
      </c>
      <c r="P3120" t="s">
        <v>307</v>
      </c>
      <c r="Q3120" t="s">
        <v>307</v>
      </c>
      <c r="R3120" t="s">
        <v>307</v>
      </c>
      <c r="S3120" t="s">
        <v>307</v>
      </c>
      <c r="T3120" t="s">
        <v>307</v>
      </c>
      <c r="U3120" t="s">
        <v>307</v>
      </c>
      <c r="V3120" t="s">
        <v>307</v>
      </c>
      <c r="W3120" t="s">
        <v>307</v>
      </c>
      <c r="X3120" t="s">
        <v>307</v>
      </c>
      <c r="Y3120" t="s">
        <v>307</v>
      </c>
      <c r="Z3120" t="s">
        <v>307</v>
      </c>
    </row>
    <row r="3121" spans="1:26" x14ac:dyDescent="0.25">
      <c r="A3121">
        <v>407</v>
      </c>
      <c r="B3121" t="s">
        <v>206</v>
      </c>
      <c r="C3121" t="s">
        <v>46</v>
      </c>
      <c r="D3121" t="s">
        <v>71</v>
      </c>
      <c r="E3121" t="s">
        <v>307</v>
      </c>
      <c r="F3121" t="s">
        <v>307</v>
      </c>
      <c r="G3121" t="s">
        <v>307</v>
      </c>
      <c r="H3121" t="s">
        <v>307</v>
      </c>
      <c r="I3121" t="s">
        <v>307</v>
      </c>
      <c r="J3121" t="s">
        <v>307</v>
      </c>
      <c r="K3121" t="s">
        <v>307</v>
      </c>
      <c r="L3121" t="s">
        <v>307</v>
      </c>
      <c r="M3121" t="s">
        <v>307</v>
      </c>
      <c r="N3121" t="s">
        <v>307</v>
      </c>
      <c r="O3121" t="s">
        <v>307</v>
      </c>
      <c r="P3121" t="s">
        <v>307</v>
      </c>
      <c r="Q3121" t="s">
        <v>307</v>
      </c>
      <c r="R3121" t="s">
        <v>307</v>
      </c>
      <c r="S3121" t="s">
        <v>307</v>
      </c>
      <c r="T3121" t="s">
        <v>307</v>
      </c>
      <c r="U3121" t="s">
        <v>307</v>
      </c>
      <c r="V3121" t="s">
        <v>307</v>
      </c>
      <c r="W3121" t="s">
        <v>307</v>
      </c>
      <c r="X3121" t="s">
        <v>307</v>
      </c>
      <c r="Y3121" t="s">
        <v>307</v>
      </c>
      <c r="Z3121" t="s">
        <v>307</v>
      </c>
    </row>
    <row r="3122" spans="1:26" x14ac:dyDescent="0.25">
      <c r="A3122">
        <v>407</v>
      </c>
      <c r="B3122" t="s">
        <v>206</v>
      </c>
      <c r="C3122" t="s">
        <v>46</v>
      </c>
      <c r="D3122" t="s">
        <v>72</v>
      </c>
      <c r="E3122" t="s">
        <v>307</v>
      </c>
      <c r="F3122" t="s">
        <v>307</v>
      </c>
      <c r="G3122" t="s">
        <v>307</v>
      </c>
      <c r="H3122" t="s">
        <v>307</v>
      </c>
      <c r="I3122" t="s">
        <v>307</v>
      </c>
      <c r="J3122" t="s">
        <v>307</v>
      </c>
      <c r="K3122" t="s">
        <v>307</v>
      </c>
      <c r="L3122" t="s">
        <v>307</v>
      </c>
      <c r="M3122" t="s">
        <v>307</v>
      </c>
      <c r="N3122" t="s">
        <v>307</v>
      </c>
      <c r="O3122" t="s">
        <v>307</v>
      </c>
      <c r="P3122" t="s">
        <v>307</v>
      </c>
      <c r="Q3122" t="s">
        <v>307</v>
      </c>
      <c r="R3122" t="s">
        <v>307</v>
      </c>
      <c r="S3122" t="s">
        <v>307</v>
      </c>
      <c r="T3122" t="s">
        <v>307</v>
      </c>
      <c r="U3122" t="s">
        <v>307</v>
      </c>
      <c r="V3122" t="s">
        <v>307</v>
      </c>
      <c r="W3122" t="s">
        <v>307</v>
      </c>
      <c r="X3122" t="s">
        <v>307</v>
      </c>
      <c r="Y3122" t="s">
        <v>307</v>
      </c>
      <c r="Z3122" t="s">
        <v>307</v>
      </c>
    </row>
    <row r="3123" spans="1:26" x14ac:dyDescent="0.25">
      <c r="A3123">
        <v>407</v>
      </c>
      <c r="B3123" t="s">
        <v>206</v>
      </c>
      <c r="C3123" t="s">
        <v>46</v>
      </c>
      <c r="D3123" t="s">
        <v>47</v>
      </c>
      <c r="E3123" t="s">
        <v>307</v>
      </c>
      <c r="F3123" t="s">
        <v>307</v>
      </c>
      <c r="G3123" t="s">
        <v>307</v>
      </c>
      <c r="H3123" t="s">
        <v>307</v>
      </c>
      <c r="I3123" t="s">
        <v>307</v>
      </c>
      <c r="J3123" t="s">
        <v>307</v>
      </c>
      <c r="K3123" t="s">
        <v>307</v>
      </c>
      <c r="L3123" t="s">
        <v>307</v>
      </c>
      <c r="M3123" t="s">
        <v>307</v>
      </c>
      <c r="N3123" t="s">
        <v>307</v>
      </c>
      <c r="O3123" t="s">
        <v>307</v>
      </c>
      <c r="P3123" t="s">
        <v>307</v>
      </c>
      <c r="Q3123" t="s">
        <v>307</v>
      </c>
      <c r="R3123" t="s">
        <v>307</v>
      </c>
      <c r="S3123" t="s">
        <v>307</v>
      </c>
      <c r="T3123" t="s">
        <v>307</v>
      </c>
      <c r="U3123" t="s">
        <v>307</v>
      </c>
      <c r="V3123" t="s">
        <v>307</v>
      </c>
      <c r="W3123" t="s">
        <v>307</v>
      </c>
      <c r="X3123" t="s">
        <v>307</v>
      </c>
      <c r="Y3123" t="s">
        <v>307</v>
      </c>
      <c r="Z3123" t="s">
        <v>307</v>
      </c>
    </row>
    <row r="3124" spans="1:26" x14ac:dyDescent="0.25">
      <c r="A3124">
        <v>407</v>
      </c>
      <c r="B3124" t="s">
        <v>206</v>
      </c>
      <c r="C3124" t="s">
        <v>46</v>
      </c>
      <c r="D3124" t="s">
        <v>48</v>
      </c>
      <c r="E3124" t="s">
        <v>307</v>
      </c>
      <c r="F3124" t="s">
        <v>307</v>
      </c>
      <c r="G3124" t="s">
        <v>307</v>
      </c>
      <c r="H3124" t="s">
        <v>307</v>
      </c>
      <c r="I3124" t="s">
        <v>307</v>
      </c>
      <c r="J3124" t="s">
        <v>307</v>
      </c>
      <c r="K3124" t="s">
        <v>307</v>
      </c>
      <c r="L3124" t="s">
        <v>307</v>
      </c>
      <c r="M3124" t="s">
        <v>307</v>
      </c>
      <c r="N3124" t="s">
        <v>307</v>
      </c>
      <c r="O3124" t="s">
        <v>307</v>
      </c>
      <c r="P3124" t="s">
        <v>307</v>
      </c>
      <c r="Q3124" t="s">
        <v>307</v>
      </c>
      <c r="R3124" t="s">
        <v>307</v>
      </c>
      <c r="S3124" t="s">
        <v>307</v>
      </c>
      <c r="T3124" t="s">
        <v>307</v>
      </c>
      <c r="U3124" t="s">
        <v>307</v>
      </c>
      <c r="V3124" t="s">
        <v>307</v>
      </c>
      <c r="W3124" t="s">
        <v>307</v>
      </c>
      <c r="X3124" t="s">
        <v>307</v>
      </c>
      <c r="Y3124" t="s">
        <v>307</v>
      </c>
      <c r="Z3124" t="s">
        <v>307</v>
      </c>
    </row>
    <row r="3125" spans="1:26" x14ac:dyDescent="0.25">
      <c r="A3125">
        <v>407</v>
      </c>
      <c r="B3125" t="s">
        <v>206</v>
      </c>
      <c r="C3125" t="s">
        <v>46</v>
      </c>
      <c r="D3125" t="s">
        <v>49</v>
      </c>
      <c r="E3125" t="s">
        <v>307</v>
      </c>
      <c r="F3125" t="s">
        <v>307</v>
      </c>
      <c r="G3125" t="s">
        <v>307</v>
      </c>
      <c r="H3125" t="s">
        <v>307</v>
      </c>
      <c r="I3125" t="s">
        <v>307</v>
      </c>
      <c r="J3125" t="s">
        <v>307</v>
      </c>
      <c r="K3125" t="s">
        <v>307</v>
      </c>
      <c r="L3125" t="s">
        <v>307</v>
      </c>
      <c r="M3125" t="s">
        <v>307</v>
      </c>
      <c r="N3125" t="s">
        <v>307</v>
      </c>
      <c r="O3125" t="s">
        <v>307</v>
      </c>
      <c r="P3125" t="s">
        <v>307</v>
      </c>
      <c r="Q3125" t="s">
        <v>307</v>
      </c>
      <c r="R3125" t="s">
        <v>307</v>
      </c>
      <c r="S3125" t="s">
        <v>307</v>
      </c>
      <c r="T3125" t="s">
        <v>307</v>
      </c>
      <c r="U3125" t="s">
        <v>307</v>
      </c>
      <c r="V3125" t="s">
        <v>307</v>
      </c>
      <c r="W3125" t="s">
        <v>307</v>
      </c>
      <c r="X3125" t="s">
        <v>307</v>
      </c>
      <c r="Y3125" t="s">
        <v>307</v>
      </c>
      <c r="Z3125" t="s">
        <v>307</v>
      </c>
    </row>
    <row r="3126" spans="1:26" x14ac:dyDescent="0.25">
      <c r="A3126">
        <v>407</v>
      </c>
      <c r="B3126" t="s">
        <v>206</v>
      </c>
      <c r="C3126" t="s">
        <v>41</v>
      </c>
      <c r="D3126" t="s">
        <v>48</v>
      </c>
      <c r="E3126" t="s">
        <v>307</v>
      </c>
      <c r="F3126" t="s">
        <v>307</v>
      </c>
      <c r="G3126" t="s">
        <v>307</v>
      </c>
      <c r="H3126" t="s">
        <v>307</v>
      </c>
      <c r="I3126" t="s">
        <v>307</v>
      </c>
      <c r="J3126" t="s">
        <v>307</v>
      </c>
      <c r="K3126" t="s">
        <v>307</v>
      </c>
      <c r="L3126" t="s">
        <v>307</v>
      </c>
      <c r="M3126" t="s">
        <v>307</v>
      </c>
      <c r="N3126" t="s">
        <v>307</v>
      </c>
      <c r="O3126" t="s">
        <v>307</v>
      </c>
      <c r="P3126" t="s">
        <v>307</v>
      </c>
      <c r="Q3126" t="s">
        <v>307</v>
      </c>
      <c r="R3126" t="s">
        <v>307</v>
      </c>
      <c r="S3126" t="s">
        <v>307</v>
      </c>
      <c r="T3126" t="s">
        <v>307</v>
      </c>
      <c r="U3126" t="s">
        <v>307</v>
      </c>
      <c r="V3126" t="s">
        <v>307</v>
      </c>
      <c r="W3126" t="s">
        <v>307</v>
      </c>
      <c r="X3126" t="s">
        <v>307</v>
      </c>
      <c r="Y3126" t="s">
        <v>307</v>
      </c>
      <c r="Z3126" t="s">
        <v>307</v>
      </c>
    </row>
    <row r="3127" spans="1:26" x14ac:dyDescent="0.25">
      <c r="A3127">
        <v>407</v>
      </c>
      <c r="B3127" t="s">
        <v>206</v>
      </c>
      <c r="C3127" t="s">
        <v>459</v>
      </c>
      <c r="D3127" t="s">
        <v>48</v>
      </c>
      <c r="E3127" t="s">
        <v>307</v>
      </c>
      <c r="F3127" t="s">
        <v>307</v>
      </c>
      <c r="G3127" t="s">
        <v>307</v>
      </c>
      <c r="H3127" t="s">
        <v>307</v>
      </c>
      <c r="I3127" t="s">
        <v>307</v>
      </c>
      <c r="J3127" t="s">
        <v>307</v>
      </c>
      <c r="K3127" t="s">
        <v>307</v>
      </c>
      <c r="L3127" t="s">
        <v>307</v>
      </c>
      <c r="M3127" t="s">
        <v>307</v>
      </c>
      <c r="N3127" t="s">
        <v>307</v>
      </c>
      <c r="O3127" t="s">
        <v>307</v>
      </c>
      <c r="P3127" t="s">
        <v>307</v>
      </c>
      <c r="Q3127" t="s">
        <v>307</v>
      </c>
    </row>
    <row r="3128" spans="1:26" x14ac:dyDescent="0.25">
      <c r="A3128">
        <v>407</v>
      </c>
      <c r="B3128" t="s">
        <v>206</v>
      </c>
      <c r="C3128" t="s">
        <v>304</v>
      </c>
      <c r="D3128" t="s">
        <v>48</v>
      </c>
      <c r="E3128" t="s">
        <v>307</v>
      </c>
      <c r="F3128" t="s">
        <v>307</v>
      </c>
      <c r="G3128" t="s">
        <v>307</v>
      </c>
      <c r="H3128" t="s">
        <v>307</v>
      </c>
      <c r="I3128" t="s">
        <v>307</v>
      </c>
      <c r="J3128" t="s">
        <v>307</v>
      </c>
      <c r="K3128" t="s">
        <v>307</v>
      </c>
      <c r="L3128" t="s">
        <v>307</v>
      </c>
      <c r="M3128" t="s">
        <v>307</v>
      </c>
      <c r="N3128" t="s">
        <v>307</v>
      </c>
      <c r="O3128" t="s">
        <v>307</v>
      </c>
      <c r="P3128" t="s">
        <v>307</v>
      </c>
      <c r="Q3128" t="s">
        <v>307</v>
      </c>
    </row>
    <row r="3129" spans="1:26" x14ac:dyDescent="0.25">
      <c r="A3129">
        <v>407</v>
      </c>
      <c r="B3129" t="s">
        <v>206</v>
      </c>
      <c r="C3129" t="s">
        <v>433</v>
      </c>
      <c r="D3129" t="s">
        <v>48</v>
      </c>
      <c r="E3129" t="s">
        <v>307</v>
      </c>
      <c r="F3129" t="s">
        <v>307</v>
      </c>
      <c r="G3129" t="s">
        <v>307</v>
      </c>
      <c r="H3129" t="s">
        <v>307</v>
      </c>
      <c r="I3129" t="s">
        <v>307</v>
      </c>
      <c r="J3129" t="s">
        <v>307</v>
      </c>
      <c r="K3129" t="s">
        <v>307</v>
      </c>
      <c r="L3129" t="s">
        <v>307</v>
      </c>
      <c r="M3129" t="s">
        <v>307</v>
      </c>
      <c r="N3129" t="s">
        <v>307</v>
      </c>
      <c r="O3129" t="s">
        <v>307</v>
      </c>
      <c r="P3129" t="s">
        <v>307</v>
      </c>
      <c r="Q3129" t="s">
        <v>307</v>
      </c>
    </row>
    <row r="3130" spans="1:26" x14ac:dyDescent="0.25">
      <c r="A3130">
        <v>407</v>
      </c>
      <c r="B3130" t="s">
        <v>206</v>
      </c>
      <c r="C3130" t="s">
        <v>305</v>
      </c>
      <c r="D3130" t="s">
        <v>48</v>
      </c>
      <c r="E3130" t="s">
        <v>307</v>
      </c>
      <c r="F3130" t="s">
        <v>307</v>
      </c>
      <c r="G3130" t="s">
        <v>307</v>
      </c>
      <c r="H3130" t="s">
        <v>307</v>
      </c>
      <c r="I3130" t="s">
        <v>307</v>
      </c>
      <c r="J3130" t="s">
        <v>307</v>
      </c>
      <c r="K3130" t="s">
        <v>307</v>
      </c>
      <c r="L3130" t="s">
        <v>307</v>
      </c>
      <c r="M3130" t="s">
        <v>307</v>
      </c>
      <c r="N3130" t="s">
        <v>307</v>
      </c>
      <c r="O3130" t="s">
        <v>307</v>
      </c>
      <c r="P3130" t="s">
        <v>307</v>
      </c>
      <c r="Q3130" t="s">
        <v>307</v>
      </c>
    </row>
    <row r="3131" spans="1:26" x14ac:dyDescent="0.25">
      <c r="A3131">
        <v>407</v>
      </c>
      <c r="B3131" t="s">
        <v>206</v>
      </c>
      <c r="C3131" t="s">
        <v>306</v>
      </c>
      <c r="D3131" t="s">
        <v>48</v>
      </c>
      <c r="E3131" t="s">
        <v>307</v>
      </c>
      <c r="F3131" t="s">
        <v>307</v>
      </c>
      <c r="G3131" t="s">
        <v>307</v>
      </c>
      <c r="H3131" t="s">
        <v>307</v>
      </c>
      <c r="I3131" t="s">
        <v>307</v>
      </c>
      <c r="J3131" t="s">
        <v>307</v>
      </c>
      <c r="K3131" t="s">
        <v>307</v>
      </c>
      <c r="L3131" t="s">
        <v>307</v>
      </c>
      <c r="M3131" t="s">
        <v>307</v>
      </c>
      <c r="N3131" t="s">
        <v>307</v>
      </c>
      <c r="O3131" t="s">
        <v>307</v>
      </c>
      <c r="P3131" t="s">
        <v>307</v>
      </c>
      <c r="Q3131" t="s">
        <v>307</v>
      </c>
    </row>
    <row r="3132" spans="1:26" x14ac:dyDescent="0.25">
      <c r="A3132">
        <v>407</v>
      </c>
      <c r="B3132" t="s">
        <v>206</v>
      </c>
      <c r="C3132" t="s">
        <v>44</v>
      </c>
      <c r="D3132" t="s">
        <v>54</v>
      </c>
      <c r="E3132" t="s">
        <v>307</v>
      </c>
      <c r="F3132" t="s">
        <v>307</v>
      </c>
      <c r="G3132" t="s">
        <v>307</v>
      </c>
      <c r="H3132" t="s">
        <v>307</v>
      </c>
      <c r="I3132" t="s">
        <v>307</v>
      </c>
      <c r="J3132" t="s">
        <v>307</v>
      </c>
      <c r="K3132" t="s">
        <v>307</v>
      </c>
      <c r="L3132" t="s">
        <v>307</v>
      </c>
      <c r="M3132" t="s">
        <v>307</v>
      </c>
      <c r="N3132" t="s">
        <v>307</v>
      </c>
      <c r="O3132" t="s">
        <v>307</v>
      </c>
      <c r="P3132" t="s">
        <v>307</v>
      </c>
      <c r="Q3132" t="s">
        <v>307</v>
      </c>
      <c r="R3132" t="s">
        <v>307</v>
      </c>
      <c r="S3132" t="s">
        <v>307</v>
      </c>
      <c r="T3132" t="s">
        <v>307</v>
      </c>
      <c r="U3132" t="s">
        <v>307</v>
      </c>
      <c r="V3132" t="s">
        <v>307</v>
      </c>
      <c r="W3132" t="s">
        <v>307</v>
      </c>
    </row>
    <row r="3133" spans="1:26" x14ac:dyDescent="0.25">
      <c r="A3133">
        <v>407</v>
      </c>
      <c r="B3133" t="s">
        <v>206</v>
      </c>
      <c r="C3133" t="s">
        <v>44</v>
      </c>
      <c r="D3133" t="s">
        <v>55</v>
      </c>
      <c r="E3133" t="s">
        <v>307</v>
      </c>
      <c r="F3133" t="s">
        <v>307</v>
      </c>
      <c r="G3133" t="s">
        <v>307</v>
      </c>
      <c r="H3133" t="s">
        <v>307</v>
      </c>
      <c r="I3133" t="s">
        <v>307</v>
      </c>
      <c r="J3133" t="s">
        <v>307</v>
      </c>
      <c r="K3133" t="s">
        <v>307</v>
      </c>
      <c r="L3133" t="s">
        <v>307</v>
      </c>
      <c r="M3133" t="s">
        <v>307</v>
      </c>
      <c r="N3133" t="s">
        <v>307</v>
      </c>
      <c r="O3133" t="s">
        <v>307</v>
      </c>
      <c r="P3133" t="s">
        <v>307</v>
      </c>
      <c r="Q3133" t="s">
        <v>307</v>
      </c>
      <c r="R3133" t="s">
        <v>307</v>
      </c>
      <c r="S3133" t="s">
        <v>307</v>
      </c>
      <c r="T3133" t="s">
        <v>307</v>
      </c>
      <c r="U3133" t="s">
        <v>307</v>
      </c>
      <c r="V3133" t="s">
        <v>307</v>
      </c>
      <c r="W3133" t="s">
        <v>307</v>
      </c>
    </row>
    <row r="3134" spans="1:26" x14ac:dyDescent="0.25">
      <c r="A3134">
        <v>407</v>
      </c>
      <c r="B3134" t="s">
        <v>206</v>
      </c>
      <c r="C3134" t="s">
        <v>44</v>
      </c>
      <c r="D3134" t="s">
        <v>56</v>
      </c>
      <c r="E3134" t="s">
        <v>307</v>
      </c>
      <c r="F3134" t="s">
        <v>307</v>
      </c>
      <c r="G3134" t="s">
        <v>307</v>
      </c>
      <c r="H3134" t="s">
        <v>307</v>
      </c>
      <c r="I3134" t="s">
        <v>307</v>
      </c>
      <c r="J3134" t="s">
        <v>307</v>
      </c>
      <c r="K3134" t="s">
        <v>307</v>
      </c>
      <c r="L3134" t="s">
        <v>307</v>
      </c>
      <c r="M3134" t="s">
        <v>307</v>
      </c>
      <c r="N3134" t="s">
        <v>307</v>
      </c>
      <c r="O3134" t="s">
        <v>307</v>
      </c>
      <c r="P3134" t="s">
        <v>307</v>
      </c>
      <c r="Q3134" t="s">
        <v>307</v>
      </c>
      <c r="R3134" t="s">
        <v>307</v>
      </c>
      <c r="S3134" t="s">
        <v>307</v>
      </c>
      <c r="T3134" t="s">
        <v>307</v>
      </c>
      <c r="U3134" t="s">
        <v>307</v>
      </c>
      <c r="V3134" t="s">
        <v>307</v>
      </c>
      <c r="W3134" t="s">
        <v>307</v>
      </c>
    </row>
    <row r="3135" spans="1:26" x14ac:dyDescent="0.25">
      <c r="A3135">
        <v>407</v>
      </c>
      <c r="B3135" t="s">
        <v>206</v>
      </c>
      <c r="C3135" t="s">
        <v>44</v>
      </c>
      <c r="D3135" t="s">
        <v>57</v>
      </c>
      <c r="E3135" t="s">
        <v>307</v>
      </c>
      <c r="F3135" t="s">
        <v>307</v>
      </c>
      <c r="G3135" t="s">
        <v>307</v>
      </c>
      <c r="H3135" t="s">
        <v>307</v>
      </c>
      <c r="I3135" t="s">
        <v>307</v>
      </c>
      <c r="J3135" t="s">
        <v>307</v>
      </c>
      <c r="K3135" t="s">
        <v>307</v>
      </c>
      <c r="L3135" t="s">
        <v>307</v>
      </c>
      <c r="M3135" t="s">
        <v>307</v>
      </c>
      <c r="N3135" t="s">
        <v>307</v>
      </c>
      <c r="O3135" t="s">
        <v>307</v>
      </c>
      <c r="P3135" t="s">
        <v>307</v>
      </c>
      <c r="Q3135" t="s">
        <v>307</v>
      </c>
      <c r="R3135" t="s">
        <v>307</v>
      </c>
      <c r="S3135" t="s">
        <v>307</v>
      </c>
      <c r="T3135" t="s">
        <v>307</v>
      </c>
      <c r="U3135" t="s">
        <v>307</v>
      </c>
      <c r="V3135" t="s">
        <v>307</v>
      </c>
      <c r="W3135" t="s">
        <v>307</v>
      </c>
    </row>
    <row r="3136" spans="1:26" x14ac:dyDescent="0.25">
      <c r="A3136">
        <v>407</v>
      </c>
      <c r="B3136" t="s">
        <v>206</v>
      </c>
      <c r="C3136" t="s">
        <v>44</v>
      </c>
      <c r="D3136" t="s">
        <v>58</v>
      </c>
      <c r="E3136" t="s">
        <v>307</v>
      </c>
      <c r="F3136" t="s">
        <v>307</v>
      </c>
      <c r="G3136" t="s">
        <v>307</v>
      </c>
      <c r="H3136" t="s">
        <v>307</v>
      </c>
      <c r="I3136" t="s">
        <v>307</v>
      </c>
      <c r="J3136" t="s">
        <v>307</v>
      </c>
      <c r="K3136" t="s">
        <v>307</v>
      </c>
      <c r="L3136" t="s">
        <v>307</v>
      </c>
      <c r="M3136" t="s">
        <v>307</v>
      </c>
      <c r="N3136" t="s">
        <v>307</v>
      </c>
      <c r="O3136" t="s">
        <v>307</v>
      </c>
      <c r="P3136" t="s">
        <v>307</v>
      </c>
      <c r="Q3136" t="s">
        <v>307</v>
      </c>
      <c r="R3136" t="s">
        <v>307</v>
      </c>
      <c r="S3136" t="s">
        <v>307</v>
      </c>
      <c r="T3136" t="s">
        <v>307</v>
      </c>
      <c r="U3136" t="s">
        <v>307</v>
      </c>
      <c r="V3136" t="s">
        <v>307</v>
      </c>
      <c r="W3136" t="s">
        <v>307</v>
      </c>
    </row>
    <row r="3137" spans="1:45" x14ac:dyDescent="0.25">
      <c r="A3137">
        <v>407</v>
      </c>
      <c r="B3137" t="s">
        <v>206</v>
      </c>
      <c r="C3137" t="s">
        <v>44</v>
      </c>
      <c r="D3137" t="s">
        <v>59</v>
      </c>
      <c r="E3137" t="s">
        <v>307</v>
      </c>
      <c r="F3137" t="s">
        <v>307</v>
      </c>
      <c r="G3137" t="s">
        <v>307</v>
      </c>
      <c r="H3137" t="s">
        <v>307</v>
      </c>
      <c r="I3137" t="s">
        <v>307</v>
      </c>
      <c r="J3137" t="s">
        <v>307</v>
      </c>
      <c r="K3137" t="s">
        <v>307</v>
      </c>
      <c r="L3137" t="s">
        <v>307</v>
      </c>
      <c r="M3137" t="s">
        <v>307</v>
      </c>
      <c r="N3137" t="s">
        <v>307</v>
      </c>
      <c r="O3137" t="s">
        <v>307</v>
      </c>
      <c r="P3137" t="s">
        <v>307</v>
      </c>
      <c r="Q3137" t="s">
        <v>307</v>
      </c>
      <c r="R3137" t="s">
        <v>307</v>
      </c>
      <c r="S3137" t="s">
        <v>307</v>
      </c>
      <c r="T3137" t="s">
        <v>307</v>
      </c>
      <c r="U3137" t="s">
        <v>307</v>
      </c>
      <c r="V3137" t="s">
        <v>307</v>
      </c>
      <c r="W3137" t="s">
        <v>307</v>
      </c>
    </row>
    <row r="3138" spans="1:45" x14ac:dyDescent="0.25">
      <c r="A3138">
        <v>407</v>
      </c>
      <c r="B3138" t="s">
        <v>206</v>
      </c>
      <c r="C3138" t="s">
        <v>44</v>
      </c>
      <c r="D3138" t="s">
        <v>60</v>
      </c>
      <c r="E3138" t="s">
        <v>307</v>
      </c>
      <c r="F3138" t="s">
        <v>307</v>
      </c>
      <c r="G3138" t="s">
        <v>307</v>
      </c>
      <c r="H3138" t="s">
        <v>307</v>
      </c>
      <c r="I3138" t="s">
        <v>307</v>
      </c>
      <c r="J3138" t="s">
        <v>307</v>
      </c>
      <c r="K3138" t="s">
        <v>307</v>
      </c>
      <c r="L3138" t="s">
        <v>307</v>
      </c>
      <c r="M3138" t="s">
        <v>307</v>
      </c>
      <c r="N3138" t="s">
        <v>307</v>
      </c>
      <c r="O3138" t="s">
        <v>307</v>
      </c>
      <c r="P3138" t="s">
        <v>307</v>
      </c>
      <c r="Q3138" t="s">
        <v>307</v>
      </c>
      <c r="R3138" t="s">
        <v>307</v>
      </c>
      <c r="S3138" t="s">
        <v>307</v>
      </c>
      <c r="T3138" t="s">
        <v>307</v>
      </c>
      <c r="U3138" t="s">
        <v>307</v>
      </c>
      <c r="V3138" t="s">
        <v>307</v>
      </c>
      <c r="W3138" t="s">
        <v>307</v>
      </c>
    </row>
    <row r="3139" spans="1:45" x14ac:dyDescent="0.25">
      <c r="A3139">
        <v>407</v>
      </c>
      <c r="B3139" t="s">
        <v>206</v>
      </c>
      <c r="C3139" t="s">
        <v>44</v>
      </c>
      <c r="D3139" t="s">
        <v>61</v>
      </c>
      <c r="E3139" t="s">
        <v>307</v>
      </c>
      <c r="F3139" t="s">
        <v>307</v>
      </c>
      <c r="G3139" t="s">
        <v>307</v>
      </c>
      <c r="H3139" t="s">
        <v>307</v>
      </c>
      <c r="I3139" t="s">
        <v>307</v>
      </c>
      <c r="J3139" t="s">
        <v>307</v>
      </c>
      <c r="K3139" t="s">
        <v>307</v>
      </c>
      <c r="L3139" t="s">
        <v>307</v>
      </c>
      <c r="M3139" t="s">
        <v>307</v>
      </c>
      <c r="N3139" t="s">
        <v>307</v>
      </c>
      <c r="O3139" t="s">
        <v>307</v>
      </c>
      <c r="P3139" t="s">
        <v>307</v>
      </c>
      <c r="Q3139" t="s">
        <v>307</v>
      </c>
      <c r="R3139" t="s">
        <v>307</v>
      </c>
      <c r="S3139" t="s">
        <v>307</v>
      </c>
      <c r="T3139" t="s">
        <v>307</v>
      </c>
      <c r="U3139" t="s">
        <v>307</v>
      </c>
      <c r="V3139" t="s">
        <v>307</v>
      </c>
      <c r="W3139" t="s">
        <v>307</v>
      </c>
    </row>
    <row r="3140" spans="1:45" x14ac:dyDescent="0.25">
      <c r="A3140">
        <v>407</v>
      </c>
      <c r="B3140" t="s">
        <v>206</v>
      </c>
      <c r="C3140" t="s">
        <v>44</v>
      </c>
      <c r="D3140" t="s">
        <v>62</v>
      </c>
      <c r="E3140" t="s">
        <v>307</v>
      </c>
      <c r="F3140" t="s">
        <v>307</v>
      </c>
      <c r="G3140" t="s">
        <v>307</v>
      </c>
      <c r="H3140" t="s">
        <v>307</v>
      </c>
      <c r="I3140" t="s">
        <v>307</v>
      </c>
      <c r="J3140" t="s">
        <v>307</v>
      </c>
      <c r="K3140" t="s">
        <v>307</v>
      </c>
      <c r="L3140" t="s">
        <v>307</v>
      </c>
      <c r="M3140" t="s">
        <v>307</v>
      </c>
      <c r="N3140" t="s">
        <v>307</v>
      </c>
      <c r="O3140" t="s">
        <v>307</v>
      </c>
      <c r="P3140" t="s">
        <v>307</v>
      </c>
      <c r="Q3140" t="s">
        <v>307</v>
      </c>
      <c r="R3140" t="s">
        <v>307</v>
      </c>
      <c r="S3140" t="s">
        <v>307</v>
      </c>
      <c r="T3140" t="s">
        <v>307</v>
      </c>
      <c r="U3140" t="s">
        <v>307</v>
      </c>
      <c r="V3140" t="s">
        <v>307</v>
      </c>
      <c r="W3140" t="s">
        <v>307</v>
      </c>
    </row>
    <row r="3141" spans="1:45" x14ac:dyDescent="0.25">
      <c r="A3141">
        <v>407</v>
      </c>
      <c r="B3141" t="s">
        <v>206</v>
      </c>
      <c r="C3141" t="s">
        <v>38</v>
      </c>
      <c r="D3141" t="s">
        <v>47</v>
      </c>
      <c r="E3141" t="s">
        <v>307</v>
      </c>
      <c r="F3141" t="s">
        <v>307</v>
      </c>
      <c r="G3141" t="s">
        <v>307</v>
      </c>
      <c r="H3141" t="s">
        <v>307</v>
      </c>
      <c r="I3141" t="s">
        <v>307</v>
      </c>
      <c r="J3141" t="s">
        <v>307</v>
      </c>
      <c r="K3141" t="s">
        <v>307</v>
      </c>
      <c r="L3141" t="s">
        <v>307</v>
      </c>
      <c r="M3141" t="s">
        <v>307</v>
      </c>
      <c r="N3141" t="s">
        <v>307</v>
      </c>
      <c r="O3141" t="s">
        <v>307</v>
      </c>
      <c r="P3141" t="s">
        <v>307</v>
      </c>
      <c r="Q3141" t="s">
        <v>307</v>
      </c>
      <c r="R3141" t="s">
        <v>307</v>
      </c>
      <c r="S3141" t="s">
        <v>307</v>
      </c>
      <c r="T3141" t="s">
        <v>307</v>
      </c>
      <c r="U3141" t="s">
        <v>307</v>
      </c>
      <c r="V3141" t="s">
        <v>307</v>
      </c>
      <c r="W3141" t="s">
        <v>307</v>
      </c>
      <c r="X3141" t="s">
        <v>307</v>
      </c>
      <c r="Y3141" t="s">
        <v>307</v>
      </c>
      <c r="Z3141" t="s">
        <v>307</v>
      </c>
      <c r="AA3141" t="s">
        <v>307</v>
      </c>
      <c r="AB3141" t="s">
        <v>307</v>
      </c>
      <c r="AC3141" t="s">
        <v>307</v>
      </c>
      <c r="AD3141" t="s">
        <v>307</v>
      </c>
      <c r="AE3141" t="s">
        <v>307</v>
      </c>
      <c r="AF3141" t="s">
        <v>307</v>
      </c>
      <c r="AG3141" t="s">
        <v>307</v>
      </c>
      <c r="AH3141" t="s">
        <v>307</v>
      </c>
      <c r="AI3141" t="s">
        <v>307</v>
      </c>
      <c r="AJ3141" t="s">
        <v>307</v>
      </c>
      <c r="AK3141" t="s">
        <v>307</v>
      </c>
      <c r="AL3141" t="s">
        <v>307</v>
      </c>
      <c r="AM3141" t="s">
        <v>307</v>
      </c>
      <c r="AN3141" t="s">
        <v>307</v>
      </c>
      <c r="AO3141" t="s">
        <v>307</v>
      </c>
      <c r="AP3141" t="s">
        <v>307</v>
      </c>
      <c r="AQ3141" t="s">
        <v>307</v>
      </c>
      <c r="AR3141" t="s">
        <v>307</v>
      </c>
      <c r="AS3141" t="s">
        <v>307</v>
      </c>
    </row>
    <row r="3142" spans="1:45" x14ac:dyDescent="0.25">
      <c r="A3142">
        <v>407</v>
      </c>
      <c r="B3142" t="s">
        <v>206</v>
      </c>
      <c r="C3142" t="s">
        <v>38</v>
      </c>
      <c r="D3142" t="s">
        <v>48</v>
      </c>
      <c r="E3142" t="s">
        <v>307</v>
      </c>
      <c r="F3142" t="s">
        <v>307</v>
      </c>
      <c r="G3142" t="s">
        <v>307</v>
      </c>
      <c r="H3142" t="s">
        <v>307</v>
      </c>
      <c r="I3142" t="s">
        <v>307</v>
      </c>
      <c r="J3142" t="s">
        <v>307</v>
      </c>
      <c r="K3142" t="s">
        <v>307</v>
      </c>
      <c r="L3142" t="s">
        <v>307</v>
      </c>
      <c r="M3142" t="s">
        <v>307</v>
      </c>
      <c r="N3142" t="s">
        <v>307</v>
      </c>
      <c r="O3142" t="s">
        <v>307</v>
      </c>
      <c r="P3142" t="s">
        <v>307</v>
      </c>
      <c r="Q3142" t="s">
        <v>307</v>
      </c>
      <c r="R3142" t="s">
        <v>307</v>
      </c>
      <c r="S3142" t="s">
        <v>307</v>
      </c>
      <c r="T3142" t="s">
        <v>307</v>
      </c>
      <c r="U3142" t="s">
        <v>307</v>
      </c>
      <c r="V3142" t="s">
        <v>307</v>
      </c>
      <c r="W3142" t="s">
        <v>307</v>
      </c>
      <c r="X3142" t="s">
        <v>307</v>
      </c>
      <c r="Y3142" t="s">
        <v>307</v>
      </c>
      <c r="Z3142" t="s">
        <v>307</v>
      </c>
      <c r="AA3142" t="s">
        <v>307</v>
      </c>
      <c r="AB3142" t="s">
        <v>307</v>
      </c>
      <c r="AC3142" t="s">
        <v>307</v>
      </c>
      <c r="AD3142" t="s">
        <v>307</v>
      </c>
      <c r="AE3142" t="s">
        <v>307</v>
      </c>
      <c r="AF3142" t="s">
        <v>307</v>
      </c>
      <c r="AG3142" t="s">
        <v>307</v>
      </c>
      <c r="AH3142" t="s">
        <v>307</v>
      </c>
      <c r="AI3142" t="s">
        <v>307</v>
      </c>
      <c r="AJ3142" t="s">
        <v>307</v>
      </c>
      <c r="AK3142" t="s">
        <v>307</v>
      </c>
      <c r="AL3142" t="s">
        <v>307</v>
      </c>
      <c r="AM3142" t="s">
        <v>307</v>
      </c>
      <c r="AN3142" t="s">
        <v>307</v>
      </c>
      <c r="AO3142" t="s">
        <v>307</v>
      </c>
      <c r="AP3142" t="s">
        <v>307</v>
      </c>
      <c r="AQ3142" t="s">
        <v>307</v>
      </c>
      <c r="AR3142" t="s">
        <v>307</v>
      </c>
      <c r="AS3142" t="s">
        <v>307</v>
      </c>
    </row>
    <row r="3143" spans="1:45" x14ac:dyDescent="0.25">
      <c r="A3143">
        <v>407</v>
      </c>
      <c r="B3143" t="s">
        <v>206</v>
      </c>
      <c r="C3143" t="s">
        <v>38</v>
      </c>
      <c r="D3143" t="s">
        <v>49</v>
      </c>
      <c r="E3143" t="s">
        <v>307</v>
      </c>
      <c r="F3143" t="s">
        <v>307</v>
      </c>
      <c r="G3143" t="s">
        <v>307</v>
      </c>
      <c r="H3143" t="s">
        <v>307</v>
      </c>
      <c r="I3143" t="s">
        <v>307</v>
      </c>
      <c r="J3143" t="s">
        <v>307</v>
      </c>
      <c r="K3143" t="s">
        <v>307</v>
      </c>
      <c r="L3143" t="s">
        <v>307</v>
      </c>
      <c r="M3143" t="s">
        <v>307</v>
      </c>
      <c r="N3143" t="s">
        <v>307</v>
      </c>
      <c r="O3143" t="s">
        <v>307</v>
      </c>
      <c r="P3143" t="s">
        <v>307</v>
      </c>
      <c r="Q3143" t="s">
        <v>307</v>
      </c>
      <c r="R3143" t="s">
        <v>307</v>
      </c>
      <c r="S3143" t="s">
        <v>307</v>
      </c>
      <c r="T3143" t="s">
        <v>307</v>
      </c>
      <c r="U3143" t="s">
        <v>307</v>
      </c>
      <c r="V3143" t="s">
        <v>307</v>
      </c>
      <c r="W3143" t="s">
        <v>307</v>
      </c>
      <c r="X3143" t="s">
        <v>307</v>
      </c>
      <c r="Y3143" t="s">
        <v>307</v>
      </c>
      <c r="Z3143" t="s">
        <v>307</v>
      </c>
      <c r="AA3143" t="s">
        <v>307</v>
      </c>
      <c r="AB3143" t="s">
        <v>307</v>
      </c>
      <c r="AC3143" t="s">
        <v>307</v>
      </c>
      <c r="AD3143" t="s">
        <v>307</v>
      </c>
      <c r="AE3143" t="s">
        <v>307</v>
      </c>
      <c r="AF3143" t="s">
        <v>307</v>
      </c>
      <c r="AG3143" t="s">
        <v>307</v>
      </c>
      <c r="AH3143" t="s">
        <v>307</v>
      </c>
      <c r="AI3143" t="s">
        <v>307</v>
      </c>
      <c r="AJ3143" t="s">
        <v>307</v>
      </c>
      <c r="AK3143" t="s">
        <v>307</v>
      </c>
      <c r="AL3143" t="s">
        <v>307</v>
      </c>
      <c r="AM3143" t="s">
        <v>307</v>
      </c>
      <c r="AN3143" t="s">
        <v>307</v>
      </c>
      <c r="AO3143" t="s">
        <v>307</v>
      </c>
      <c r="AP3143" t="s">
        <v>307</v>
      </c>
      <c r="AQ3143" t="s">
        <v>307</v>
      </c>
      <c r="AR3143" t="s">
        <v>307</v>
      </c>
      <c r="AS3143" t="s">
        <v>307</v>
      </c>
    </row>
    <row r="3144" spans="1:45" x14ac:dyDescent="0.25">
      <c r="A3144">
        <v>407</v>
      </c>
      <c r="B3144" t="s">
        <v>206</v>
      </c>
      <c r="C3144" t="s">
        <v>450</v>
      </c>
      <c r="D3144" t="s">
        <v>48</v>
      </c>
      <c r="E3144" t="s">
        <v>307</v>
      </c>
      <c r="F3144" t="s">
        <v>307</v>
      </c>
      <c r="G3144" t="s">
        <v>307</v>
      </c>
      <c r="H3144" t="s">
        <v>307</v>
      </c>
      <c r="I3144" t="s">
        <v>307</v>
      </c>
      <c r="J3144" t="s">
        <v>307</v>
      </c>
      <c r="K3144" t="s">
        <v>307</v>
      </c>
      <c r="L3144" t="s">
        <v>307</v>
      </c>
      <c r="M3144" t="s">
        <v>307</v>
      </c>
      <c r="N3144" t="s">
        <v>307</v>
      </c>
      <c r="O3144" t="s">
        <v>307</v>
      </c>
      <c r="P3144" t="s">
        <v>307</v>
      </c>
      <c r="Q3144" t="s">
        <v>307</v>
      </c>
      <c r="R3144" t="s">
        <v>307</v>
      </c>
    </row>
    <row r="3145" spans="1:45" x14ac:dyDescent="0.25">
      <c r="A3145">
        <v>407</v>
      </c>
      <c r="B3145" t="s">
        <v>206</v>
      </c>
      <c r="C3145" t="s">
        <v>449</v>
      </c>
      <c r="D3145" t="s">
        <v>48</v>
      </c>
      <c r="E3145" t="s">
        <v>307</v>
      </c>
      <c r="F3145" t="s">
        <v>307</v>
      </c>
      <c r="G3145" t="s">
        <v>307</v>
      </c>
      <c r="H3145" t="s">
        <v>307</v>
      </c>
      <c r="I3145" t="s">
        <v>307</v>
      </c>
      <c r="J3145" t="s">
        <v>307</v>
      </c>
      <c r="K3145" t="s">
        <v>307</v>
      </c>
      <c r="L3145" t="s">
        <v>307</v>
      </c>
      <c r="M3145" t="s">
        <v>307</v>
      </c>
      <c r="N3145" t="s">
        <v>307</v>
      </c>
      <c r="O3145" t="s">
        <v>307</v>
      </c>
      <c r="P3145" t="s">
        <v>307</v>
      </c>
      <c r="Q3145" t="s">
        <v>307</v>
      </c>
      <c r="R3145" t="s">
        <v>307</v>
      </c>
    </row>
    <row r="3146" spans="1:45" x14ac:dyDescent="0.25">
      <c r="A3146">
        <v>407</v>
      </c>
      <c r="B3146" t="s">
        <v>206</v>
      </c>
      <c r="C3146" t="s">
        <v>475</v>
      </c>
      <c r="D3146" t="s">
        <v>48</v>
      </c>
      <c r="E3146" t="s">
        <v>307</v>
      </c>
      <c r="F3146" t="s">
        <v>307</v>
      </c>
      <c r="G3146" t="s">
        <v>307</v>
      </c>
    </row>
    <row r="3147" spans="1:45" x14ac:dyDescent="0.25">
      <c r="A3147">
        <v>407</v>
      </c>
      <c r="B3147" t="s">
        <v>206</v>
      </c>
      <c r="C3147" t="s">
        <v>42</v>
      </c>
      <c r="D3147" t="s">
        <v>48</v>
      </c>
      <c r="E3147" t="s">
        <v>307</v>
      </c>
      <c r="F3147" t="s">
        <v>307</v>
      </c>
      <c r="G3147" t="s">
        <v>307</v>
      </c>
      <c r="H3147" t="s">
        <v>307</v>
      </c>
      <c r="I3147" t="s">
        <v>307</v>
      </c>
      <c r="J3147" t="s">
        <v>307</v>
      </c>
      <c r="K3147" t="s">
        <v>307</v>
      </c>
      <c r="L3147" t="s">
        <v>307</v>
      </c>
      <c r="M3147" t="s">
        <v>307</v>
      </c>
      <c r="N3147" t="s">
        <v>307</v>
      </c>
      <c r="O3147" t="s">
        <v>307</v>
      </c>
      <c r="P3147" t="s">
        <v>307</v>
      </c>
      <c r="Q3147" t="s">
        <v>307</v>
      </c>
      <c r="R3147" t="s">
        <v>307</v>
      </c>
      <c r="S3147" t="s">
        <v>307</v>
      </c>
      <c r="T3147" t="s">
        <v>307</v>
      </c>
      <c r="U3147" t="s">
        <v>307</v>
      </c>
      <c r="V3147" t="s">
        <v>307</v>
      </c>
      <c r="W3147" t="s">
        <v>307</v>
      </c>
      <c r="X3147" t="s">
        <v>307</v>
      </c>
      <c r="Y3147" t="s">
        <v>307</v>
      </c>
      <c r="Z3147" t="s">
        <v>307</v>
      </c>
    </row>
    <row r="3148" spans="1:45" x14ac:dyDescent="0.25">
      <c r="A3148">
        <v>408</v>
      </c>
      <c r="B3148" t="s">
        <v>207</v>
      </c>
      <c r="C3148" t="s">
        <v>43</v>
      </c>
      <c r="D3148" t="s">
        <v>54</v>
      </c>
      <c r="E3148" t="s">
        <v>307</v>
      </c>
      <c r="F3148" t="s">
        <v>307</v>
      </c>
      <c r="G3148" t="s">
        <v>307</v>
      </c>
      <c r="H3148" t="s">
        <v>307</v>
      </c>
      <c r="I3148" t="s">
        <v>307</v>
      </c>
      <c r="J3148" t="s">
        <v>307</v>
      </c>
      <c r="K3148" t="s">
        <v>307</v>
      </c>
      <c r="L3148" t="s">
        <v>307</v>
      </c>
      <c r="M3148" t="s">
        <v>307</v>
      </c>
      <c r="N3148" t="s">
        <v>307</v>
      </c>
      <c r="O3148" t="s">
        <v>307</v>
      </c>
      <c r="P3148" t="s">
        <v>307</v>
      </c>
      <c r="Q3148" t="s">
        <v>307</v>
      </c>
      <c r="R3148" t="s">
        <v>307</v>
      </c>
      <c r="S3148" t="s">
        <v>307</v>
      </c>
      <c r="T3148" t="s">
        <v>307</v>
      </c>
      <c r="U3148" t="s">
        <v>307</v>
      </c>
      <c r="V3148" t="s">
        <v>307</v>
      </c>
      <c r="W3148" t="s">
        <v>307</v>
      </c>
    </row>
    <row r="3149" spans="1:45" x14ac:dyDescent="0.25">
      <c r="A3149">
        <v>408</v>
      </c>
      <c r="B3149" t="s">
        <v>207</v>
      </c>
      <c r="C3149" t="s">
        <v>43</v>
      </c>
      <c r="D3149" t="s">
        <v>55</v>
      </c>
      <c r="E3149" t="s">
        <v>307</v>
      </c>
      <c r="F3149" t="s">
        <v>307</v>
      </c>
      <c r="G3149" t="s">
        <v>307</v>
      </c>
      <c r="H3149" t="s">
        <v>307</v>
      </c>
      <c r="I3149" t="s">
        <v>307</v>
      </c>
      <c r="J3149" t="s">
        <v>307</v>
      </c>
      <c r="K3149" t="s">
        <v>307</v>
      </c>
      <c r="L3149" t="s">
        <v>307</v>
      </c>
      <c r="M3149" t="s">
        <v>307</v>
      </c>
      <c r="N3149" t="s">
        <v>307</v>
      </c>
      <c r="O3149" t="s">
        <v>307</v>
      </c>
      <c r="P3149" t="s">
        <v>307</v>
      </c>
      <c r="Q3149" t="s">
        <v>307</v>
      </c>
      <c r="R3149" t="s">
        <v>307</v>
      </c>
      <c r="S3149" t="s">
        <v>307</v>
      </c>
      <c r="T3149" t="s">
        <v>307</v>
      </c>
      <c r="U3149" t="s">
        <v>307</v>
      </c>
      <c r="V3149" t="s">
        <v>307</v>
      </c>
      <c r="W3149" t="s">
        <v>307</v>
      </c>
    </row>
    <row r="3150" spans="1:45" x14ac:dyDescent="0.25">
      <c r="A3150">
        <v>408</v>
      </c>
      <c r="B3150" t="s">
        <v>207</v>
      </c>
      <c r="C3150" t="s">
        <v>43</v>
      </c>
      <c r="D3150" t="s">
        <v>56</v>
      </c>
      <c r="E3150" t="s">
        <v>307</v>
      </c>
      <c r="F3150" t="s">
        <v>307</v>
      </c>
      <c r="G3150" t="s">
        <v>307</v>
      </c>
      <c r="H3150" t="s">
        <v>307</v>
      </c>
      <c r="I3150" t="s">
        <v>307</v>
      </c>
      <c r="J3150" t="s">
        <v>307</v>
      </c>
      <c r="K3150" t="s">
        <v>307</v>
      </c>
      <c r="L3150" t="s">
        <v>307</v>
      </c>
      <c r="M3150" t="s">
        <v>307</v>
      </c>
      <c r="N3150" t="s">
        <v>307</v>
      </c>
      <c r="O3150" t="s">
        <v>307</v>
      </c>
      <c r="P3150" t="s">
        <v>307</v>
      </c>
      <c r="Q3150" t="s">
        <v>307</v>
      </c>
      <c r="R3150" t="s">
        <v>307</v>
      </c>
      <c r="S3150" t="s">
        <v>307</v>
      </c>
      <c r="T3150" t="s">
        <v>307</v>
      </c>
      <c r="U3150" t="s">
        <v>307</v>
      </c>
      <c r="V3150" t="s">
        <v>307</v>
      </c>
      <c r="W3150" t="s">
        <v>307</v>
      </c>
    </row>
    <row r="3151" spans="1:45" x14ac:dyDescent="0.25">
      <c r="A3151">
        <v>408</v>
      </c>
      <c r="B3151" t="s">
        <v>207</v>
      </c>
      <c r="C3151" t="s">
        <v>43</v>
      </c>
      <c r="D3151" t="s">
        <v>57</v>
      </c>
      <c r="E3151" t="s">
        <v>307</v>
      </c>
      <c r="F3151" t="s">
        <v>307</v>
      </c>
      <c r="G3151" t="s">
        <v>307</v>
      </c>
      <c r="H3151" t="s">
        <v>307</v>
      </c>
      <c r="I3151" t="s">
        <v>307</v>
      </c>
      <c r="J3151" t="s">
        <v>307</v>
      </c>
      <c r="K3151" t="s">
        <v>307</v>
      </c>
      <c r="L3151" t="s">
        <v>307</v>
      </c>
      <c r="M3151" t="s">
        <v>307</v>
      </c>
      <c r="N3151" t="s">
        <v>307</v>
      </c>
      <c r="O3151" t="s">
        <v>307</v>
      </c>
      <c r="P3151" t="s">
        <v>307</v>
      </c>
      <c r="Q3151" t="s">
        <v>307</v>
      </c>
      <c r="R3151" t="s">
        <v>307</v>
      </c>
      <c r="S3151" t="s">
        <v>307</v>
      </c>
      <c r="T3151" t="s">
        <v>307</v>
      </c>
      <c r="U3151" t="s">
        <v>307</v>
      </c>
      <c r="V3151" t="s">
        <v>307</v>
      </c>
      <c r="W3151" t="s">
        <v>307</v>
      </c>
    </row>
    <row r="3152" spans="1:45" x14ac:dyDescent="0.25">
      <c r="A3152">
        <v>408</v>
      </c>
      <c r="B3152" t="s">
        <v>207</v>
      </c>
      <c r="C3152" t="s">
        <v>43</v>
      </c>
      <c r="D3152" t="s">
        <v>58</v>
      </c>
      <c r="E3152" t="s">
        <v>307</v>
      </c>
      <c r="F3152" t="s">
        <v>307</v>
      </c>
      <c r="G3152" t="s">
        <v>307</v>
      </c>
      <c r="H3152" t="s">
        <v>307</v>
      </c>
      <c r="I3152" t="s">
        <v>307</v>
      </c>
      <c r="J3152" t="s">
        <v>307</v>
      </c>
      <c r="K3152" t="s">
        <v>307</v>
      </c>
      <c r="L3152" t="s">
        <v>307</v>
      </c>
      <c r="M3152" t="s">
        <v>307</v>
      </c>
      <c r="N3152" t="s">
        <v>307</v>
      </c>
      <c r="O3152" t="s">
        <v>307</v>
      </c>
      <c r="P3152" t="s">
        <v>307</v>
      </c>
      <c r="Q3152" t="s">
        <v>307</v>
      </c>
      <c r="R3152" t="s">
        <v>307</v>
      </c>
      <c r="S3152" t="s">
        <v>307</v>
      </c>
      <c r="T3152" t="s">
        <v>307</v>
      </c>
      <c r="U3152" t="s">
        <v>307</v>
      </c>
      <c r="V3152" t="s">
        <v>307</v>
      </c>
      <c r="W3152" t="s">
        <v>307</v>
      </c>
    </row>
    <row r="3153" spans="1:45" x14ac:dyDescent="0.25">
      <c r="A3153">
        <v>408</v>
      </c>
      <c r="B3153" t="s">
        <v>207</v>
      </c>
      <c r="C3153" t="s">
        <v>43</v>
      </c>
      <c r="D3153" t="s">
        <v>59</v>
      </c>
      <c r="E3153" t="s">
        <v>307</v>
      </c>
      <c r="F3153" t="s">
        <v>307</v>
      </c>
      <c r="G3153" t="s">
        <v>307</v>
      </c>
      <c r="H3153" t="s">
        <v>307</v>
      </c>
      <c r="I3153" t="s">
        <v>307</v>
      </c>
      <c r="J3153" t="s">
        <v>307</v>
      </c>
      <c r="K3153" t="s">
        <v>307</v>
      </c>
      <c r="L3153" t="s">
        <v>307</v>
      </c>
      <c r="M3153" t="s">
        <v>307</v>
      </c>
      <c r="N3153" t="s">
        <v>307</v>
      </c>
      <c r="O3153" t="s">
        <v>307</v>
      </c>
      <c r="P3153" t="s">
        <v>307</v>
      </c>
      <c r="Q3153" t="s">
        <v>307</v>
      </c>
      <c r="R3153" t="s">
        <v>307</v>
      </c>
      <c r="S3153" t="s">
        <v>307</v>
      </c>
      <c r="T3153" t="s">
        <v>307</v>
      </c>
      <c r="U3153" t="s">
        <v>307</v>
      </c>
      <c r="V3153" t="s">
        <v>307</v>
      </c>
      <c r="W3153" t="s">
        <v>307</v>
      </c>
    </row>
    <row r="3154" spans="1:45" x14ac:dyDescent="0.25">
      <c r="A3154">
        <v>408</v>
      </c>
      <c r="B3154" t="s">
        <v>207</v>
      </c>
      <c r="C3154" t="s">
        <v>43</v>
      </c>
      <c r="D3154" t="s">
        <v>60</v>
      </c>
      <c r="E3154" t="s">
        <v>307</v>
      </c>
      <c r="F3154" t="s">
        <v>307</v>
      </c>
      <c r="G3154" t="s">
        <v>307</v>
      </c>
      <c r="H3154" t="s">
        <v>307</v>
      </c>
      <c r="I3154" t="s">
        <v>307</v>
      </c>
      <c r="J3154" t="s">
        <v>307</v>
      </c>
      <c r="K3154" t="s">
        <v>307</v>
      </c>
      <c r="L3154" t="s">
        <v>307</v>
      </c>
      <c r="M3154" t="s">
        <v>307</v>
      </c>
      <c r="N3154" t="s">
        <v>307</v>
      </c>
      <c r="O3154" t="s">
        <v>307</v>
      </c>
      <c r="P3154" t="s">
        <v>307</v>
      </c>
      <c r="Q3154" t="s">
        <v>307</v>
      </c>
      <c r="R3154" t="s">
        <v>307</v>
      </c>
      <c r="S3154" t="s">
        <v>307</v>
      </c>
      <c r="T3154" t="s">
        <v>307</v>
      </c>
      <c r="U3154" t="s">
        <v>307</v>
      </c>
      <c r="V3154" t="s">
        <v>307</v>
      </c>
      <c r="W3154" t="s">
        <v>307</v>
      </c>
    </row>
    <row r="3155" spans="1:45" x14ac:dyDescent="0.25">
      <c r="A3155">
        <v>408</v>
      </c>
      <c r="B3155" t="s">
        <v>207</v>
      </c>
      <c r="C3155" t="s">
        <v>43</v>
      </c>
      <c r="D3155" t="s">
        <v>61</v>
      </c>
      <c r="E3155" t="s">
        <v>307</v>
      </c>
      <c r="F3155" t="s">
        <v>307</v>
      </c>
      <c r="G3155" t="s">
        <v>307</v>
      </c>
      <c r="H3155" t="s">
        <v>307</v>
      </c>
      <c r="I3155" t="s">
        <v>307</v>
      </c>
      <c r="J3155" t="s">
        <v>307</v>
      </c>
      <c r="K3155" t="s">
        <v>307</v>
      </c>
      <c r="L3155" t="s">
        <v>307</v>
      </c>
      <c r="M3155" t="s">
        <v>307</v>
      </c>
      <c r="N3155" t="s">
        <v>307</v>
      </c>
      <c r="O3155" t="s">
        <v>307</v>
      </c>
      <c r="P3155" t="s">
        <v>307</v>
      </c>
      <c r="Q3155" t="s">
        <v>307</v>
      </c>
      <c r="R3155" t="s">
        <v>307</v>
      </c>
      <c r="S3155" t="s">
        <v>307</v>
      </c>
      <c r="T3155" t="s">
        <v>307</v>
      </c>
      <c r="U3155" t="s">
        <v>307</v>
      </c>
      <c r="V3155" t="s">
        <v>307</v>
      </c>
      <c r="W3155" t="s">
        <v>307</v>
      </c>
    </row>
    <row r="3156" spans="1:45" x14ac:dyDescent="0.25">
      <c r="A3156">
        <v>408</v>
      </c>
      <c r="B3156" t="s">
        <v>207</v>
      </c>
      <c r="C3156" t="s">
        <v>43</v>
      </c>
      <c r="D3156" t="s">
        <v>62</v>
      </c>
      <c r="E3156" t="s">
        <v>307</v>
      </c>
      <c r="F3156" t="s">
        <v>307</v>
      </c>
      <c r="G3156" t="s">
        <v>307</v>
      </c>
      <c r="H3156" t="s">
        <v>307</v>
      </c>
      <c r="I3156" t="s">
        <v>307</v>
      </c>
      <c r="J3156" t="s">
        <v>307</v>
      </c>
      <c r="K3156" t="s">
        <v>307</v>
      </c>
      <c r="L3156" t="s">
        <v>307</v>
      </c>
      <c r="M3156" t="s">
        <v>307</v>
      </c>
      <c r="N3156" t="s">
        <v>307</v>
      </c>
      <c r="O3156" t="s">
        <v>307</v>
      </c>
      <c r="P3156" t="s">
        <v>307</v>
      </c>
      <c r="Q3156" t="s">
        <v>307</v>
      </c>
      <c r="R3156" t="s">
        <v>307</v>
      </c>
      <c r="S3156" t="s">
        <v>307</v>
      </c>
      <c r="T3156" t="s">
        <v>307</v>
      </c>
      <c r="U3156" t="s">
        <v>307</v>
      </c>
      <c r="V3156" t="s">
        <v>307</v>
      </c>
      <c r="W3156" t="s">
        <v>307</v>
      </c>
    </row>
    <row r="3157" spans="1:45" x14ac:dyDescent="0.25">
      <c r="A3157">
        <v>408</v>
      </c>
      <c r="B3157" t="s">
        <v>207</v>
      </c>
      <c r="C3157" t="s">
        <v>36</v>
      </c>
      <c r="D3157" t="s">
        <v>47</v>
      </c>
      <c r="E3157" t="s">
        <v>307</v>
      </c>
      <c r="F3157" t="s">
        <v>307</v>
      </c>
      <c r="G3157" t="s">
        <v>307</v>
      </c>
      <c r="H3157" t="s">
        <v>307</v>
      </c>
      <c r="I3157" t="s">
        <v>307</v>
      </c>
      <c r="J3157" t="s">
        <v>307</v>
      </c>
      <c r="K3157" t="s">
        <v>307</v>
      </c>
      <c r="L3157" t="s">
        <v>307</v>
      </c>
      <c r="M3157" t="s">
        <v>307</v>
      </c>
      <c r="N3157" t="s">
        <v>307</v>
      </c>
      <c r="O3157" t="s">
        <v>307</v>
      </c>
      <c r="P3157" t="s">
        <v>307</v>
      </c>
      <c r="Q3157" t="s">
        <v>307</v>
      </c>
      <c r="R3157" t="s">
        <v>307</v>
      </c>
      <c r="S3157" t="s">
        <v>307</v>
      </c>
      <c r="T3157" t="s">
        <v>307</v>
      </c>
      <c r="U3157" t="s">
        <v>307</v>
      </c>
      <c r="V3157" t="s">
        <v>307</v>
      </c>
      <c r="W3157" t="s">
        <v>307</v>
      </c>
      <c r="X3157" t="s">
        <v>307</v>
      </c>
      <c r="Y3157" t="s">
        <v>307</v>
      </c>
      <c r="Z3157" t="s">
        <v>307</v>
      </c>
      <c r="AA3157" t="s">
        <v>307</v>
      </c>
      <c r="AB3157" t="s">
        <v>307</v>
      </c>
      <c r="AC3157" t="s">
        <v>307</v>
      </c>
      <c r="AD3157" t="s">
        <v>307</v>
      </c>
      <c r="AE3157" t="s">
        <v>307</v>
      </c>
      <c r="AF3157" t="s">
        <v>307</v>
      </c>
      <c r="AG3157" t="s">
        <v>307</v>
      </c>
      <c r="AH3157" t="s">
        <v>307</v>
      </c>
      <c r="AI3157" t="s">
        <v>307</v>
      </c>
      <c r="AJ3157" t="s">
        <v>307</v>
      </c>
      <c r="AK3157" t="s">
        <v>307</v>
      </c>
      <c r="AL3157" t="s">
        <v>307</v>
      </c>
      <c r="AM3157" t="s">
        <v>307</v>
      </c>
      <c r="AN3157" t="s">
        <v>307</v>
      </c>
      <c r="AO3157" t="s">
        <v>307</v>
      </c>
      <c r="AP3157" t="s">
        <v>307</v>
      </c>
      <c r="AQ3157" t="s">
        <v>307</v>
      </c>
      <c r="AR3157" t="s">
        <v>307</v>
      </c>
      <c r="AS3157" t="s">
        <v>307</v>
      </c>
    </row>
    <row r="3158" spans="1:45" x14ac:dyDescent="0.25">
      <c r="A3158">
        <v>408</v>
      </c>
      <c r="B3158" t="s">
        <v>207</v>
      </c>
      <c r="C3158" t="s">
        <v>36</v>
      </c>
      <c r="D3158" t="s">
        <v>48</v>
      </c>
      <c r="E3158" t="s">
        <v>307</v>
      </c>
      <c r="F3158" t="s">
        <v>307</v>
      </c>
      <c r="G3158" t="s">
        <v>307</v>
      </c>
      <c r="H3158" t="s">
        <v>307</v>
      </c>
      <c r="I3158" t="s">
        <v>307</v>
      </c>
      <c r="J3158" t="s">
        <v>307</v>
      </c>
      <c r="K3158" t="s">
        <v>307</v>
      </c>
      <c r="L3158" t="s">
        <v>307</v>
      </c>
      <c r="M3158" t="s">
        <v>307</v>
      </c>
      <c r="N3158" t="s">
        <v>307</v>
      </c>
      <c r="O3158" t="s">
        <v>307</v>
      </c>
      <c r="P3158" t="s">
        <v>307</v>
      </c>
      <c r="Q3158" t="s">
        <v>307</v>
      </c>
      <c r="R3158" t="s">
        <v>307</v>
      </c>
      <c r="S3158" t="s">
        <v>307</v>
      </c>
      <c r="T3158" t="s">
        <v>307</v>
      </c>
      <c r="U3158" t="s">
        <v>307</v>
      </c>
      <c r="V3158" t="s">
        <v>307</v>
      </c>
      <c r="W3158" t="s">
        <v>307</v>
      </c>
      <c r="X3158" t="s">
        <v>307</v>
      </c>
      <c r="Y3158" t="s">
        <v>307</v>
      </c>
      <c r="Z3158" t="s">
        <v>307</v>
      </c>
      <c r="AA3158" t="s">
        <v>307</v>
      </c>
      <c r="AB3158" t="s">
        <v>307</v>
      </c>
      <c r="AC3158" t="s">
        <v>307</v>
      </c>
      <c r="AD3158" t="s">
        <v>307</v>
      </c>
      <c r="AE3158" t="s">
        <v>307</v>
      </c>
      <c r="AF3158" t="s">
        <v>307</v>
      </c>
      <c r="AG3158" t="s">
        <v>307</v>
      </c>
      <c r="AH3158" t="s">
        <v>307</v>
      </c>
      <c r="AI3158" t="s">
        <v>307</v>
      </c>
      <c r="AJ3158" t="s">
        <v>307</v>
      </c>
      <c r="AK3158" t="s">
        <v>307</v>
      </c>
      <c r="AL3158" t="s">
        <v>307</v>
      </c>
      <c r="AM3158" t="s">
        <v>307</v>
      </c>
      <c r="AN3158" t="s">
        <v>307</v>
      </c>
      <c r="AO3158" t="s">
        <v>307</v>
      </c>
      <c r="AP3158" t="s">
        <v>307</v>
      </c>
      <c r="AQ3158" t="s">
        <v>307</v>
      </c>
      <c r="AR3158" t="s">
        <v>307</v>
      </c>
      <c r="AS3158" t="s">
        <v>307</v>
      </c>
    </row>
    <row r="3159" spans="1:45" x14ac:dyDescent="0.25">
      <c r="A3159">
        <v>408</v>
      </c>
      <c r="B3159" t="s">
        <v>207</v>
      </c>
      <c r="C3159" t="s">
        <v>36</v>
      </c>
      <c r="D3159" t="s">
        <v>49</v>
      </c>
      <c r="E3159" t="s">
        <v>307</v>
      </c>
      <c r="F3159" t="s">
        <v>307</v>
      </c>
      <c r="G3159" t="s">
        <v>307</v>
      </c>
      <c r="H3159" t="s">
        <v>307</v>
      </c>
      <c r="I3159" t="s">
        <v>307</v>
      </c>
      <c r="J3159" t="s">
        <v>307</v>
      </c>
      <c r="K3159" t="s">
        <v>307</v>
      </c>
      <c r="L3159" t="s">
        <v>307</v>
      </c>
      <c r="M3159" t="s">
        <v>307</v>
      </c>
      <c r="N3159" t="s">
        <v>307</v>
      </c>
      <c r="O3159" t="s">
        <v>307</v>
      </c>
      <c r="P3159" t="s">
        <v>307</v>
      </c>
      <c r="Q3159" t="s">
        <v>307</v>
      </c>
      <c r="R3159" t="s">
        <v>307</v>
      </c>
      <c r="S3159" t="s">
        <v>307</v>
      </c>
      <c r="T3159" t="s">
        <v>307</v>
      </c>
      <c r="U3159" t="s">
        <v>307</v>
      </c>
      <c r="V3159" t="s">
        <v>307</v>
      </c>
      <c r="W3159" t="s">
        <v>307</v>
      </c>
      <c r="X3159" t="s">
        <v>307</v>
      </c>
      <c r="Y3159" t="s">
        <v>307</v>
      </c>
      <c r="Z3159" t="s">
        <v>307</v>
      </c>
      <c r="AA3159" t="s">
        <v>307</v>
      </c>
      <c r="AB3159" t="s">
        <v>307</v>
      </c>
      <c r="AC3159" t="s">
        <v>307</v>
      </c>
      <c r="AD3159" t="s">
        <v>307</v>
      </c>
      <c r="AE3159" t="s">
        <v>307</v>
      </c>
      <c r="AF3159" t="s">
        <v>307</v>
      </c>
      <c r="AG3159" t="s">
        <v>307</v>
      </c>
      <c r="AH3159" t="s">
        <v>307</v>
      </c>
      <c r="AI3159" t="s">
        <v>307</v>
      </c>
      <c r="AJ3159" t="s">
        <v>307</v>
      </c>
      <c r="AK3159" t="s">
        <v>307</v>
      </c>
      <c r="AL3159" t="s">
        <v>307</v>
      </c>
      <c r="AM3159" t="s">
        <v>307</v>
      </c>
      <c r="AN3159" t="s">
        <v>307</v>
      </c>
      <c r="AO3159" t="s">
        <v>307</v>
      </c>
      <c r="AP3159" t="s">
        <v>307</v>
      </c>
      <c r="AQ3159" t="s">
        <v>307</v>
      </c>
      <c r="AR3159" t="s">
        <v>307</v>
      </c>
      <c r="AS3159" t="s">
        <v>307</v>
      </c>
    </row>
    <row r="3160" spans="1:45" x14ac:dyDescent="0.25">
      <c r="A3160">
        <v>408</v>
      </c>
      <c r="B3160" t="s">
        <v>207</v>
      </c>
      <c r="C3160" t="s">
        <v>37</v>
      </c>
      <c r="D3160" t="s">
        <v>47</v>
      </c>
      <c r="E3160" t="s">
        <v>307</v>
      </c>
      <c r="F3160" t="s">
        <v>307</v>
      </c>
      <c r="G3160" t="s">
        <v>307</v>
      </c>
      <c r="H3160" t="s">
        <v>307</v>
      </c>
      <c r="I3160" t="s">
        <v>307</v>
      </c>
      <c r="J3160" t="s">
        <v>307</v>
      </c>
      <c r="K3160" t="s">
        <v>307</v>
      </c>
      <c r="L3160" t="s">
        <v>307</v>
      </c>
      <c r="M3160" t="s">
        <v>307</v>
      </c>
      <c r="N3160" t="s">
        <v>307</v>
      </c>
      <c r="O3160" t="s">
        <v>307</v>
      </c>
      <c r="P3160" t="s">
        <v>307</v>
      </c>
      <c r="Q3160" t="s">
        <v>307</v>
      </c>
      <c r="R3160" t="s">
        <v>307</v>
      </c>
      <c r="S3160" t="s">
        <v>307</v>
      </c>
      <c r="T3160" t="s">
        <v>307</v>
      </c>
      <c r="U3160" t="s">
        <v>307</v>
      </c>
      <c r="V3160" t="s">
        <v>307</v>
      </c>
      <c r="W3160" t="s">
        <v>307</v>
      </c>
      <c r="X3160" t="s">
        <v>307</v>
      </c>
      <c r="Y3160" t="s">
        <v>307</v>
      </c>
      <c r="Z3160" t="s">
        <v>307</v>
      </c>
      <c r="AA3160" t="s">
        <v>307</v>
      </c>
      <c r="AB3160" t="s">
        <v>307</v>
      </c>
      <c r="AC3160" t="s">
        <v>307</v>
      </c>
      <c r="AD3160" t="s">
        <v>307</v>
      </c>
      <c r="AE3160" t="s">
        <v>307</v>
      </c>
      <c r="AF3160" t="s">
        <v>307</v>
      </c>
      <c r="AG3160" t="s">
        <v>307</v>
      </c>
      <c r="AH3160" t="s">
        <v>307</v>
      </c>
      <c r="AI3160" t="s">
        <v>307</v>
      </c>
      <c r="AJ3160" t="s">
        <v>307</v>
      </c>
      <c r="AK3160" t="s">
        <v>307</v>
      </c>
      <c r="AL3160" t="s">
        <v>307</v>
      </c>
      <c r="AM3160" t="s">
        <v>307</v>
      </c>
      <c r="AN3160" t="s">
        <v>307</v>
      </c>
      <c r="AO3160" t="s">
        <v>307</v>
      </c>
      <c r="AP3160" t="s">
        <v>307</v>
      </c>
      <c r="AQ3160" t="s">
        <v>307</v>
      </c>
      <c r="AR3160" t="s">
        <v>307</v>
      </c>
      <c r="AS3160" t="s">
        <v>307</v>
      </c>
    </row>
    <row r="3161" spans="1:45" x14ac:dyDescent="0.25">
      <c r="A3161">
        <v>408</v>
      </c>
      <c r="B3161" t="s">
        <v>207</v>
      </c>
      <c r="C3161" t="s">
        <v>37</v>
      </c>
      <c r="D3161" t="s">
        <v>48</v>
      </c>
      <c r="E3161" t="s">
        <v>307</v>
      </c>
      <c r="F3161" t="s">
        <v>307</v>
      </c>
      <c r="G3161" t="s">
        <v>307</v>
      </c>
      <c r="H3161" t="s">
        <v>307</v>
      </c>
      <c r="I3161" t="s">
        <v>307</v>
      </c>
      <c r="J3161" t="s">
        <v>307</v>
      </c>
      <c r="K3161" t="s">
        <v>307</v>
      </c>
      <c r="L3161" t="s">
        <v>307</v>
      </c>
      <c r="M3161" t="s">
        <v>307</v>
      </c>
      <c r="N3161" t="s">
        <v>307</v>
      </c>
      <c r="O3161" t="s">
        <v>307</v>
      </c>
      <c r="P3161" t="s">
        <v>307</v>
      </c>
      <c r="Q3161" t="s">
        <v>307</v>
      </c>
      <c r="R3161" t="s">
        <v>307</v>
      </c>
      <c r="S3161" t="s">
        <v>307</v>
      </c>
      <c r="T3161" t="s">
        <v>307</v>
      </c>
      <c r="U3161" t="s">
        <v>307</v>
      </c>
      <c r="V3161" t="s">
        <v>307</v>
      </c>
      <c r="W3161" t="s">
        <v>307</v>
      </c>
      <c r="X3161" t="s">
        <v>307</v>
      </c>
      <c r="Y3161" t="s">
        <v>307</v>
      </c>
      <c r="Z3161" t="s">
        <v>307</v>
      </c>
      <c r="AA3161" t="s">
        <v>307</v>
      </c>
      <c r="AB3161" t="s">
        <v>307</v>
      </c>
      <c r="AC3161" t="s">
        <v>307</v>
      </c>
      <c r="AD3161" t="s">
        <v>307</v>
      </c>
      <c r="AE3161" t="s">
        <v>307</v>
      </c>
      <c r="AF3161" t="s">
        <v>307</v>
      </c>
      <c r="AG3161" t="s">
        <v>307</v>
      </c>
      <c r="AH3161" t="s">
        <v>307</v>
      </c>
      <c r="AI3161" t="s">
        <v>307</v>
      </c>
      <c r="AJ3161" t="s">
        <v>307</v>
      </c>
      <c r="AK3161" t="s">
        <v>307</v>
      </c>
      <c r="AL3161" t="s">
        <v>307</v>
      </c>
      <c r="AM3161" t="s">
        <v>307</v>
      </c>
      <c r="AN3161" t="s">
        <v>307</v>
      </c>
      <c r="AO3161" t="s">
        <v>307</v>
      </c>
      <c r="AP3161" t="s">
        <v>307</v>
      </c>
      <c r="AQ3161" t="s">
        <v>307</v>
      </c>
      <c r="AR3161" t="s">
        <v>307</v>
      </c>
      <c r="AS3161" t="s">
        <v>307</v>
      </c>
    </row>
    <row r="3162" spans="1:45" x14ac:dyDescent="0.25">
      <c r="A3162">
        <v>408</v>
      </c>
      <c r="B3162" t="s">
        <v>207</v>
      </c>
      <c r="C3162" t="s">
        <v>37</v>
      </c>
      <c r="D3162" t="s">
        <v>49</v>
      </c>
      <c r="E3162" t="s">
        <v>307</v>
      </c>
      <c r="F3162" t="s">
        <v>307</v>
      </c>
      <c r="G3162" t="s">
        <v>307</v>
      </c>
      <c r="H3162" t="s">
        <v>307</v>
      </c>
      <c r="I3162" t="s">
        <v>307</v>
      </c>
      <c r="J3162" t="s">
        <v>307</v>
      </c>
      <c r="K3162" t="s">
        <v>307</v>
      </c>
      <c r="L3162" t="s">
        <v>307</v>
      </c>
      <c r="M3162" t="s">
        <v>307</v>
      </c>
      <c r="N3162" t="s">
        <v>307</v>
      </c>
      <c r="O3162" t="s">
        <v>307</v>
      </c>
      <c r="P3162" t="s">
        <v>307</v>
      </c>
      <c r="Q3162" t="s">
        <v>307</v>
      </c>
      <c r="R3162" t="s">
        <v>307</v>
      </c>
      <c r="S3162" t="s">
        <v>307</v>
      </c>
      <c r="T3162" t="s">
        <v>307</v>
      </c>
      <c r="U3162" t="s">
        <v>307</v>
      </c>
      <c r="V3162" t="s">
        <v>307</v>
      </c>
      <c r="W3162" t="s">
        <v>307</v>
      </c>
      <c r="X3162" t="s">
        <v>307</v>
      </c>
      <c r="Y3162" t="s">
        <v>307</v>
      </c>
      <c r="Z3162" t="s">
        <v>307</v>
      </c>
      <c r="AA3162" t="s">
        <v>307</v>
      </c>
      <c r="AB3162" t="s">
        <v>307</v>
      </c>
      <c r="AC3162" t="s">
        <v>307</v>
      </c>
      <c r="AD3162" t="s">
        <v>307</v>
      </c>
      <c r="AE3162" t="s">
        <v>307</v>
      </c>
      <c r="AF3162" t="s">
        <v>307</v>
      </c>
      <c r="AG3162" t="s">
        <v>307</v>
      </c>
      <c r="AH3162" t="s">
        <v>307</v>
      </c>
      <c r="AI3162" t="s">
        <v>307</v>
      </c>
      <c r="AJ3162" t="s">
        <v>307</v>
      </c>
      <c r="AK3162" t="s">
        <v>307</v>
      </c>
      <c r="AL3162" t="s">
        <v>307</v>
      </c>
      <c r="AM3162" t="s">
        <v>307</v>
      </c>
      <c r="AN3162" t="s">
        <v>307</v>
      </c>
      <c r="AO3162" t="s">
        <v>307</v>
      </c>
      <c r="AP3162" t="s">
        <v>307</v>
      </c>
      <c r="AQ3162" t="s">
        <v>307</v>
      </c>
      <c r="AR3162" t="s">
        <v>307</v>
      </c>
      <c r="AS3162" t="s">
        <v>307</v>
      </c>
    </row>
    <row r="3163" spans="1:45" x14ac:dyDescent="0.25">
      <c r="A3163">
        <v>408</v>
      </c>
      <c r="B3163" t="s">
        <v>207</v>
      </c>
      <c r="C3163" t="s">
        <v>476</v>
      </c>
      <c r="D3163" t="s">
        <v>48</v>
      </c>
      <c r="E3163" t="s">
        <v>307</v>
      </c>
      <c r="F3163" t="s">
        <v>307</v>
      </c>
      <c r="G3163" t="s">
        <v>307</v>
      </c>
    </row>
    <row r="3164" spans="1:45" x14ac:dyDescent="0.25">
      <c r="A3164">
        <v>408</v>
      </c>
      <c r="B3164" t="s">
        <v>207</v>
      </c>
      <c r="C3164" t="s">
        <v>477</v>
      </c>
      <c r="D3164" t="s">
        <v>48</v>
      </c>
      <c r="E3164" t="s">
        <v>307</v>
      </c>
      <c r="F3164" t="s">
        <v>307</v>
      </c>
      <c r="G3164" t="s">
        <v>307</v>
      </c>
    </row>
    <row r="3165" spans="1:45" x14ac:dyDescent="0.25">
      <c r="A3165">
        <v>408</v>
      </c>
      <c r="B3165" t="s">
        <v>207</v>
      </c>
      <c r="C3165" t="s">
        <v>45</v>
      </c>
      <c r="D3165" t="s">
        <v>63</v>
      </c>
      <c r="E3165" t="s">
        <v>307</v>
      </c>
      <c r="F3165" t="s">
        <v>307</v>
      </c>
      <c r="G3165" t="s">
        <v>307</v>
      </c>
      <c r="H3165" t="s">
        <v>307</v>
      </c>
      <c r="I3165" t="s">
        <v>307</v>
      </c>
      <c r="J3165" t="s">
        <v>307</v>
      </c>
      <c r="K3165" t="s">
        <v>307</v>
      </c>
      <c r="L3165" t="s">
        <v>307</v>
      </c>
      <c r="M3165" t="s">
        <v>307</v>
      </c>
      <c r="N3165" t="s">
        <v>307</v>
      </c>
      <c r="O3165" t="s">
        <v>307</v>
      </c>
      <c r="P3165" t="s">
        <v>307</v>
      </c>
      <c r="Q3165" t="s">
        <v>307</v>
      </c>
      <c r="R3165" t="s">
        <v>307</v>
      </c>
      <c r="S3165" t="s">
        <v>307</v>
      </c>
      <c r="T3165" t="s">
        <v>307</v>
      </c>
      <c r="U3165" t="s">
        <v>307</v>
      </c>
      <c r="V3165" t="s">
        <v>307</v>
      </c>
      <c r="W3165" t="s">
        <v>307</v>
      </c>
    </row>
    <row r="3166" spans="1:45" x14ac:dyDescent="0.25">
      <c r="A3166">
        <v>408</v>
      </c>
      <c r="B3166" t="s">
        <v>207</v>
      </c>
      <c r="C3166" t="s">
        <v>45</v>
      </c>
      <c r="D3166" t="s">
        <v>64</v>
      </c>
      <c r="E3166" t="s">
        <v>307</v>
      </c>
      <c r="F3166" t="s">
        <v>307</v>
      </c>
      <c r="G3166" t="s">
        <v>307</v>
      </c>
      <c r="H3166" t="s">
        <v>307</v>
      </c>
      <c r="I3166" t="s">
        <v>307</v>
      </c>
      <c r="J3166" t="s">
        <v>307</v>
      </c>
      <c r="K3166" t="s">
        <v>307</v>
      </c>
      <c r="L3166" t="s">
        <v>307</v>
      </c>
      <c r="M3166" t="s">
        <v>307</v>
      </c>
      <c r="N3166" t="s">
        <v>307</v>
      </c>
      <c r="O3166" t="s">
        <v>307</v>
      </c>
      <c r="P3166" t="s">
        <v>307</v>
      </c>
      <c r="Q3166" t="s">
        <v>307</v>
      </c>
      <c r="R3166" t="s">
        <v>307</v>
      </c>
      <c r="S3166" t="s">
        <v>307</v>
      </c>
      <c r="T3166" t="s">
        <v>307</v>
      </c>
      <c r="U3166" t="s">
        <v>307</v>
      </c>
      <c r="V3166" t="s">
        <v>307</v>
      </c>
      <c r="W3166" t="s">
        <v>307</v>
      </c>
    </row>
    <row r="3167" spans="1:45" x14ac:dyDescent="0.25">
      <c r="A3167">
        <v>408</v>
      </c>
      <c r="B3167" t="s">
        <v>207</v>
      </c>
      <c r="C3167" t="s">
        <v>40</v>
      </c>
      <c r="D3167" t="s">
        <v>52</v>
      </c>
      <c r="E3167" t="s">
        <v>307</v>
      </c>
      <c r="F3167" t="s">
        <v>307</v>
      </c>
      <c r="G3167" t="s">
        <v>307</v>
      </c>
      <c r="H3167" t="s">
        <v>307</v>
      </c>
      <c r="I3167" t="s">
        <v>307</v>
      </c>
      <c r="J3167" t="s">
        <v>307</v>
      </c>
      <c r="K3167" t="s">
        <v>307</v>
      </c>
      <c r="L3167" t="s">
        <v>307</v>
      </c>
      <c r="M3167" t="s">
        <v>307</v>
      </c>
      <c r="N3167" t="s">
        <v>307</v>
      </c>
      <c r="O3167" t="s">
        <v>307</v>
      </c>
      <c r="P3167" t="s">
        <v>307</v>
      </c>
      <c r="Q3167" t="s">
        <v>307</v>
      </c>
      <c r="R3167" t="s">
        <v>307</v>
      </c>
      <c r="S3167" t="s">
        <v>307</v>
      </c>
      <c r="T3167" t="s">
        <v>307</v>
      </c>
      <c r="U3167" t="s">
        <v>307</v>
      </c>
      <c r="V3167" t="s">
        <v>307</v>
      </c>
      <c r="W3167" t="s">
        <v>307</v>
      </c>
      <c r="X3167" t="s">
        <v>307</v>
      </c>
      <c r="Y3167" t="s">
        <v>307</v>
      </c>
      <c r="Z3167" t="s">
        <v>307</v>
      </c>
    </row>
    <row r="3168" spans="1:45" x14ac:dyDescent="0.25">
      <c r="A3168">
        <v>408</v>
      </c>
      <c r="B3168" t="s">
        <v>207</v>
      </c>
      <c r="C3168" t="s">
        <v>40</v>
      </c>
      <c r="D3168" t="s">
        <v>53</v>
      </c>
      <c r="E3168" t="s">
        <v>307</v>
      </c>
      <c r="F3168" t="s">
        <v>307</v>
      </c>
      <c r="G3168" t="s">
        <v>307</v>
      </c>
      <c r="H3168" t="s">
        <v>307</v>
      </c>
      <c r="I3168" t="s">
        <v>307</v>
      </c>
      <c r="J3168" t="s">
        <v>307</v>
      </c>
      <c r="K3168" t="s">
        <v>307</v>
      </c>
      <c r="L3168" t="s">
        <v>307</v>
      </c>
      <c r="M3168" t="s">
        <v>307</v>
      </c>
      <c r="N3168" t="s">
        <v>307</v>
      </c>
      <c r="O3168" t="s">
        <v>307</v>
      </c>
      <c r="P3168" t="s">
        <v>307</v>
      </c>
      <c r="Q3168" t="s">
        <v>307</v>
      </c>
      <c r="R3168" t="s">
        <v>307</v>
      </c>
      <c r="S3168" t="s">
        <v>307</v>
      </c>
      <c r="T3168" t="s">
        <v>307</v>
      </c>
      <c r="U3168" t="s">
        <v>307</v>
      </c>
      <c r="V3168" t="s">
        <v>307</v>
      </c>
      <c r="W3168" t="s">
        <v>307</v>
      </c>
      <c r="X3168" t="s">
        <v>307</v>
      </c>
      <c r="Y3168" t="s">
        <v>307</v>
      </c>
      <c r="Z3168" t="s">
        <v>307</v>
      </c>
    </row>
    <row r="3169" spans="1:42" x14ac:dyDescent="0.25">
      <c r="A3169">
        <v>408</v>
      </c>
      <c r="B3169" t="s">
        <v>207</v>
      </c>
      <c r="C3169" t="s">
        <v>39</v>
      </c>
      <c r="D3169" t="s">
        <v>50</v>
      </c>
      <c r="E3169" t="s">
        <v>307</v>
      </c>
      <c r="F3169" t="s">
        <v>307</v>
      </c>
      <c r="G3169" t="s">
        <v>307</v>
      </c>
      <c r="H3169" t="s">
        <v>307</v>
      </c>
      <c r="I3169" t="s">
        <v>307</v>
      </c>
      <c r="J3169" t="s">
        <v>307</v>
      </c>
      <c r="K3169" t="s">
        <v>307</v>
      </c>
      <c r="L3169" t="s">
        <v>307</v>
      </c>
      <c r="M3169" t="s">
        <v>307</v>
      </c>
      <c r="N3169" t="s">
        <v>307</v>
      </c>
      <c r="O3169" t="s">
        <v>307</v>
      </c>
      <c r="P3169" t="s">
        <v>307</v>
      </c>
      <c r="Q3169" t="s">
        <v>307</v>
      </c>
      <c r="R3169" t="s">
        <v>307</v>
      </c>
      <c r="S3169" t="s">
        <v>307</v>
      </c>
      <c r="T3169" t="s">
        <v>307</v>
      </c>
      <c r="U3169" t="s">
        <v>307</v>
      </c>
      <c r="V3169" t="s">
        <v>307</v>
      </c>
      <c r="W3169" t="s">
        <v>307</v>
      </c>
      <c r="X3169" t="s">
        <v>307</v>
      </c>
      <c r="Y3169" t="s">
        <v>307</v>
      </c>
      <c r="Z3169" t="s">
        <v>307</v>
      </c>
      <c r="AA3169" t="s">
        <v>307</v>
      </c>
      <c r="AB3169" t="s">
        <v>307</v>
      </c>
      <c r="AC3169" t="s">
        <v>307</v>
      </c>
      <c r="AD3169" t="s">
        <v>307</v>
      </c>
      <c r="AE3169" t="s">
        <v>307</v>
      </c>
      <c r="AF3169" t="s">
        <v>307</v>
      </c>
      <c r="AG3169" t="s">
        <v>307</v>
      </c>
      <c r="AH3169" t="s">
        <v>307</v>
      </c>
      <c r="AI3169" t="s">
        <v>307</v>
      </c>
      <c r="AJ3169" t="s">
        <v>307</v>
      </c>
      <c r="AK3169" t="s">
        <v>307</v>
      </c>
      <c r="AL3169" t="s">
        <v>307</v>
      </c>
      <c r="AM3169" t="s">
        <v>307</v>
      </c>
      <c r="AN3169" t="s">
        <v>307</v>
      </c>
      <c r="AO3169" t="s">
        <v>307</v>
      </c>
      <c r="AP3169" t="s">
        <v>307</v>
      </c>
    </row>
    <row r="3170" spans="1:42" x14ac:dyDescent="0.25">
      <c r="A3170">
        <v>408</v>
      </c>
      <c r="B3170" t="s">
        <v>207</v>
      </c>
      <c r="C3170" t="s">
        <v>39</v>
      </c>
      <c r="D3170" t="s">
        <v>48</v>
      </c>
      <c r="E3170" t="s">
        <v>307</v>
      </c>
      <c r="F3170" t="s">
        <v>307</v>
      </c>
      <c r="G3170" t="s">
        <v>307</v>
      </c>
      <c r="H3170" t="s">
        <v>307</v>
      </c>
      <c r="I3170" t="s">
        <v>307</v>
      </c>
      <c r="J3170" t="s">
        <v>307</v>
      </c>
      <c r="K3170" t="s">
        <v>307</v>
      </c>
      <c r="L3170" t="s">
        <v>307</v>
      </c>
      <c r="M3170" t="s">
        <v>307</v>
      </c>
      <c r="N3170" t="s">
        <v>307</v>
      </c>
      <c r="O3170" t="s">
        <v>307</v>
      </c>
      <c r="P3170" t="s">
        <v>307</v>
      </c>
      <c r="Q3170" t="s">
        <v>307</v>
      </c>
      <c r="R3170" t="s">
        <v>307</v>
      </c>
      <c r="S3170" t="s">
        <v>307</v>
      </c>
      <c r="T3170" t="s">
        <v>307</v>
      </c>
      <c r="U3170" t="s">
        <v>307</v>
      </c>
      <c r="V3170" t="s">
        <v>307</v>
      </c>
      <c r="W3170" t="s">
        <v>307</v>
      </c>
      <c r="X3170" t="s">
        <v>307</v>
      </c>
      <c r="Y3170" t="s">
        <v>307</v>
      </c>
      <c r="Z3170" t="s">
        <v>307</v>
      </c>
      <c r="AA3170" t="s">
        <v>307</v>
      </c>
      <c r="AB3170" t="s">
        <v>307</v>
      </c>
      <c r="AC3170" t="s">
        <v>307</v>
      </c>
      <c r="AD3170" t="s">
        <v>307</v>
      </c>
      <c r="AE3170" t="s">
        <v>307</v>
      </c>
      <c r="AF3170" t="s">
        <v>307</v>
      </c>
      <c r="AG3170" t="s">
        <v>307</v>
      </c>
      <c r="AH3170" t="s">
        <v>307</v>
      </c>
      <c r="AI3170" t="s">
        <v>307</v>
      </c>
      <c r="AJ3170" t="s">
        <v>307</v>
      </c>
      <c r="AK3170" t="s">
        <v>307</v>
      </c>
      <c r="AL3170" t="s">
        <v>307</v>
      </c>
      <c r="AM3170" t="s">
        <v>307</v>
      </c>
      <c r="AN3170" t="s">
        <v>307</v>
      </c>
      <c r="AO3170" t="s">
        <v>307</v>
      </c>
      <c r="AP3170" t="s">
        <v>307</v>
      </c>
    </row>
    <row r="3171" spans="1:42" x14ac:dyDescent="0.25">
      <c r="A3171">
        <v>408</v>
      </c>
      <c r="B3171" t="s">
        <v>207</v>
      </c>
      <c r="C3171" t="s">
        <v>39</v>
      </c>
      <c r="D3171" t="s">
        <v>51</v>
      </c>
      <c r="E3171" t="s">
        <v>307</v>
      </c>
      <c r="F3171" t="s">
        <v>307</v>
      </c>
      <c r="G3171" t="s">
        <v>307</v>
      </c>
      <c r="H3171" t="s">
        <v>307</v>
      </c>
      <c r="I3171" t="s">
        <v>307</v>
      </c>
      <c r="J3171" t="s">
        <v>307</v>
      </c>
      <c r="K3171" t="s">
        <v>307</v>
      </c>
      <c r="L3171" t="s">
        <v>307</v>
      </c>
      <c r="M3171" t="s">
        <v>307</v>
      </c>
      <c r="N3171" t="s">
        <v>307</v>
      </c>
      <c r="O3171" t="s">
        <v>307</v>
      </c>
      <c r="P3171" t="s">
        <v>307</v>
      </c>
      <c r="Q3171" t="s">
        <v>307</v>
      </c>
      <c r="R3171" t="s">
        <v>307</v>
      </c>
      <c r="S3171" t="s">
        <v>307</v>
      </c>
      <c r="T3171" t="s">
        <v>307</v>
      </c>
      <c r="U3171" t="s">
        <v>307</v>
      </c>
      <c r="V3171" t="s">
        <v>307</v>
      </c>
      <c r="W3171" t="s">
        <v>307</v>
      </c>
      <c r="X3171" t="s">
        <v>307</v>
      </c>
      <c r="Y3171" t="s">
        <v>307</v>
      </c>
      <c r="Z3171" t="s">
        <v>307</v>
      </c>
      <c r="AA3171" t="s">
        <v>307</v>
      </c>
      <c r="AB3171" t="s">
        <v>307</v>
      </c>
      <c r="AC3171" t="s">
        <v>307</v>
      </c>
      <c r="AD3171" t="s">
        <v>307</v>
      </c>
      <c r="AE3171" t="s">
        <v>307</v>
      </c>
      <c r="AF3171" t="s">
        <v>307</v>
      </c>
      <c r="AG3171" t="s">
        <v>307</v>
      </c>
      <c r="AH3171" t="s">
        <v>307</v>
      </c>
      <c r="AI3171" t="s">
        <v>307</v>
      </c>
      <c r="AJ3171" t="s">
        <v>307</v>
      </c>
      <c r="AK3171" t="s">
        <v>307</v>
      </c>
      <c r="AL3171" t="s">
        <v>307</v>
      </c>
      <c r="AM3171" t="s">
        <v>307</v>
      </c>
      <c r="AN3171" t="s">
        <v>307</v>
      </c>
      <c r="AO3171" t="s">
        <v>307</v>
      </c>
      <c r="AP3171" t="s">
        <v>307</v>
      </c>
    </row>
    <row r="3172" spans="1:42" x14ac:dyDescent="0.25">
      <c r="A3172">
        <v>408</v>
      </c>
      <c r="B3172" t="s">
        <v>207</v>
      </c>
      <c r="C3172" t="s">
        <v>46</v>
      </c>
      <c r="D3172" t="s">
        <v>65</v>
      </c>
      <c r="E3172" t="s">
        <v>307</v>
      </c>
      <c r="F3172" t="s">
        <v>307</v>
      </c>
      <c r="G3172" t="s">
        <v>307</v>
      </c>
      <c r="H3172" t="s">
        <v>307</v>
      </c>
      <c r="I3172" t="s">
        <v>307</v>
      </c>
      <c r="J3172" t="s">
        <v>307</v>
      </c>
      <c r="K3172" t="s">
        <v>307</v>
      </c>
      <c r="L3172" t="s">
        <v>307</v>
      </c>
      <c r="M3172" t="s">
        <v>307</v>
      </c>
      <c r="N3172" t="s">
        <v>307</v>
      </c>
      <c r="O3172" t="s">
        <v>307</v>
      </c>
      <c r="P3172" t="s">
        <v>307</v>
      </c>
      <c r="Q3172" t="s">
        <v>307</v>
      </c>
      <c r="R3172" t="s">
        <v>307</v>
      </c>
      <c r="S3172" t="s">
        <v>307</v>
      </c>
      <c r="T3172" t="s">
        <v>307</v>
      </c>
      <c r="U3172" t="s">
        <v>307</v>
      </c>
      <c r="V3172" t="s">
        <v>307</v>
      </c>
      <c r="W3172" t="s">
        <v>307</v>
      </c>
      <c r="X3172" t="s">
        <v>307</v>
      </c>
      <c r="Y3172" t="s">
        <v>307</v>
      </c>
      <c r="Z3172" t="s">
        <v>307</v>
      </c>
    </row>
    <row r="3173" spans="1:42" x14ac:dyDescent="0.25">
      <c r="A3173">
        <v>408</v>
      </c>
      <c r="B3173" t="s">
        <v>207</v>
      </c>
      <c r="C3173" t="s">
        <v>46</v>
      </c>
      <c r="D3173" t="s">
        <v>66</v>
      </c>
      <c r="E3173" t="s">
        <v>307</v>
      </c>
      <c r="F3173" t="s">
        <v>307</v>
      </c>
      <c r="G3173" t="s">
        <v>307</v>
      </c>
      <c r="H3173" t="s">
        <v>307</v>
      </c>
      <c r="I3173" t="s">
        <v>307</v>
      </c>
      <c r="J3173" t="s">
        <v>307</v>
      </c>
      <c r="K3173" t="s">
        <v>307</v>
      </c>
      <c r="L3173" t="s">
        <v>307</v>
      </c>
      <c r="M3173" t="s">
        <v>307</v>
      </c>
      <c r="N3173" t="s">
        <v>307</v>
      </c>
      <c r="O3173" t="s">
        <v>307</v>
      </c>
      <c r="P3173" t="s">
        <v>307</v>
      </c>
      <c r="Q3173" t="s">
        <v>307</v>
      </c>
      <c r="R3173" t="s">
        <v>307</v>
      </c>
      <c r="S3173" t="s">
        <v>307</v>
      </c>
      <c r="T3173" t="s">
        <v>307</v>
      </c>
      <c r="U3173" t="s">
        <v>307</v>
      </c>
      <c r="V3173" t="s">
        <v>307</v>
      </c>
      <c r="W3173" t="s">
        <v>307</v>
      </c>
      <c r="X3173" t="s">
        <v>307</v>
      </c>
      <c r="Y3173" t="s">
        <v>307</v>
      </c>
      <c r="Z3173" t="s">
        <v>307</v>
      </c>
    </row>
    <row r="3174" spans="1:42" x14ac:dyDescent="0.25">
      <c r="A3174">
        <v>408</v>
      </c>
      <c r="B3174" t="s">
        <v>207</v>
      </c>
      <c r="C3174" t="s">
        <v>46</v>
      </c>
      <c r="D3174" t="s">
        <v>67</v>
      </c>
      <c r="E3174" t="s">
        <v>307</v>
      </c>
      <c r="F3174" t="s">
        <v>307</v>
      </c>
      <c r="G3174" t="s">
        <v>307</v>
      </c>
      <c r="H3174" t="s">
        <v>307</v>
      </c>
      <c r="I3174" t="s">
        <v>307</v>
      </c>
      <c r="J3174" t="s">
        <v>307</v>
      </c>
      <c r="K3174" t="s">
        <v>307</v>
      </c>
      <c r="L3174" t="s">
        <v>307</v>
      </c>
      <c r="M3174" t="s">
        <v>307</v>
      </c>
      <c r="N3174" t="s">
        <v>307</v>
      </c>
      <c r="O3174" t="s">
        <v>307</v>
      </c>
      <c r="P3174" t="s">
        <v>307</v>
      </c>
      <c r="Q3174" t="s">
        <v>307</v>
      </c>
      <c r="R3174" t="s">
        <v>307</v>
      </c>
      <c r="S3174" t="s">
        <v>307</v>
      </c>
      <c r="T3174" t="s">
        <v>307</v>
      </c>
      <c r="U3174" t="s">
        <v>307</v>
      </c>
      <c r="V3174" t="s">
        <v>307</v>
      </c>
      <c r="W3174" t="s">
        <v>307</v>
      </c>
      <c r="X3174" t="s">
        <v>307</v>
      </c>
      <c r="Y3174" t="s">
        <v>307</v>
      </c>
      <c r="Z3174" t="s">
        <v>307</v>
      </c>
    </row>
    <row r="3175" spans="1:42" x14ac:dyDescent="0.25">
      <c r="A3175">
        <v>408</v>
      </c>
      <c r="B3175" t="s">
        <v>207</v>
      </c>
      <c r="C3175" t="s">
        <v>46</v>
      </c>
      <c r="D3175" t="s">
        <v>68</v>
      </c>
      <c r="E3175" t="s">
        <v>307</v>
      </c>
      <c r="F3175" t="s">
        <v>307</v>
      </c>
      <c r="G3175" t="s">
        <v>307</v>
      </c>
      <c r="H3175" t="s">
        <v>307</v>
      </c>
      <c r="I3175" t="s">
        <v>307</v>
      </c>
      <c r="J3175" t="s">
        <v>307</v>
      </c>
      <c r="K3175" t="s">
        <v>307</v>
      </c>
      <c r="L3175" t="s">
        <v>307</v>
      </c>
      <c r="M3175" t="s">
        <v>307</v>
      </c>
      <c r="N3175" t="s">
        <v>307</v>
      </c>
      <c r="O3175" t="s">
        <v>307</v>
      </c>
      <c r="P3175" t="s">
        <v>307</v>
      </c>
      <c r="Q3175" t="s">
        <v>307</v>
      </c>
      <c r="R3175" t="s">
        <v>307</v>
      </c>
      <c r="S3175" t="s">
        <v>307</v>
      </c>
      <c r="T3175" t="s">
        <v>307</v>
      </c>
      <c r="U3175" t="s">
        <v>307</v>
      </c>
      <c r="V3175" t="s">
        <v>307</v>
      </c>
      <c r="W3175" t="s">
        <v>307</v>
      </c>
      <c r="X3175" t="s">
        <v>307</v>
      </c>
      <c r="Y3175" t="s">
        <v>307</v>
      </c>
      <c r="Z3175" t="s">
        <v>307</v>
      </c>
    </row>
    <row r="3176" spans="1:42" x14ac:dyDescent="0.25">
      <c r="A3176">
        <v>408</v>
      </c>
      <c r="B3176" t="s">
        <v>207</v>
      </c>
      <c r="C3176" t="s">
        <v>46</v>
      </c>
      <c r="D3176" t="s">
        <v>69</v>
      </c>
      <c r="E3176" t="s">
        <v>307</v>
      </c>
      <c r="F3176" t="s">
        <v>307</v>
      </c>
      <c r="G3176" t="s">
        <v>307</v>
      </c>
      <c r="H3176" t="s">
        <v>307</v>
      </c>
      <c r="I3176" t="s">
        <v>307</v>
      </c>
      <c r="J3176" t="s">
        <v>307</v>
      </c>
      <c r="K3176" t="s">
        <v>307</v>
      </c>
      <c r="L3176" t="s">
        <v>307</v>
      </c>
      <c r="M3176" t="s">
        <v>307</v>
      </c>
      <c r="N3176" t="s">
        <v>307</v>
      </c>
      <c r="O3176" t="s">
        <v>307</v>
      </c>
      <c r="P3176" t="s">
        <v>307</v>
      </c>
      <c r="Q3176" t="s">
        <v>307</v>
      </c>
      <c r="R3176" t="s">
        <v>307</v>
      </c>
      <c r="S3176" t="s">
        <v>307</v>
      </c>
      <c r="T3176" t="s">
        <v>307</v>
      </c>
      <c r="U3176" t="s">
        <v>307</v>
      </c>
      <c r="V3176" t="s">
        <v>307</v>
      </c>
      <c r="W3176" t="s">
        <v>307</v>
      </c>
      <c r="X3176" t="s">
        <v>307</v>
      </c>
      <c r="Y3176" t="s">
        <v>307</v>
      </c>
      <c r="Z3176" t="s">
        <v>307</v>
      </c>
    </row>
    <row r="3177" spans="1:42" x14ac:dyDescent="0.25">
      <c r="A3177">
        <v>408</v>
      </c>
      <c r="B3177" t="s">
        <v>207</v>
      </c>
      <c r="C3177" t="s">
        <v>46</v>
      </c>
      <c r="D3177" t="s">
        <v>70</v>
      </c>
      <c r="E3177" t="s">
        <v>307</v>
      </c>
      <c r="F3177" t="s">
        <v>307</v>
      </c>
      <c r="G3177" t="s">
        <v>307</v>
      </c>
      <c r="H3177" t="s">
        <v>307</v>
      </c>
      <c r="I3177" t="s">
        <v>307</v>
      </c>
      <c r="J3177" t="s">
        <v>307</v>
      </c>
      <c r="K3177" t="s">
        <v>307</v>
      </c>
      <c r="L3177" t="s">
        <v>307</v>
      </c>
      <c r="M3177" t="s">
        <v>307</v>
      </c>
      <c r="N3177" t="s">
        <v>307</v>
      </c>
      <c r="O3177" t="s">
        <v>307</v>
      </c>
      <c r="P3177" t="s">
        <v>307</v>
      </c>
      <c r="Q3177" t="s">
        <v>307</v>
      </c>
      <c r="R3177" t="s">
        <v>307</v>
      </c>
      <c r="S3177" t="s">
        <v>307</v>
      </c>
      <c r="T3177" t="s">
        <v>307</v>
      </c>
      <c r="U3177" t="s">
        <v>307</v>
      </c>
      <c r="V3177" t="s">
        <v>307</v>
      </c>
      <c r="W3177" t="s">
        <v>307</v>
      </c>
      <c r="X3177" t="s">
        <v>307</v>
      </c>
      <c r="Y3177" t="s">
        <v>307</v>
      </c>
      <c r="Z3177" t="s">
        <v>307</v>
      </c>
    </row>
    <row r="3178" spans="1:42" x14ac:dyDescent="0.25">
      <c r="A3178">
        <v>408</v>
      </c>
      <c r="B3178" t="s">
        <v>207</v>
      </c>
      <c r="C3178" t="s">
        <v>46</v>
      </c>
      <c r="D3178" t="s">
        <v>71</v>
      </c>
      <c r="E3178" t="s">
        <v>307</v>
      </c>
      <c r="F3178" t="s">
        <v>307</v>
      </c>
      <c r="G3178" t="s">
        <v>307</v>
      </c>
      <c r="H3178" t="s">
        <v>307</v>
      </c>
      <c r="I3178" t="s">
        <v>307</v>
      </c>
      <c r="J3178" t="s">
        <v>307</v>
      </c>
      <c r="K3178" t="s">
        <v>307</v>
      </c>
      <c r="L3178" t="s">
        <v>307</v>
      </c>
      <c r="M3178" t="s">
        <v>307</v>
      </c>
      <c r="N3178" t="s">
        <v>307</v>
      </c>
      <c r="O3178" t="s">
        <v>307</v>
      </c>
      <c r="P3178" t="s">
        <v>307</v>
      </c>
      <c r="Q3178" t="s">
        <v>307</v>
      </c>
      <c r="R3178" t="s">
        <v>307</v>
      </c>
      <c r="S3178" t="s">
        <v>307</v>
      </c>
      <c r="T3178" t="s">
        <v>307</v>
      </c>
      <c r="U3178" t="s">
        <v>307</v>
      </c>
      <c r="V3178" t="s">
        <v>307</v>
      </c>
      <c r="W3178" t="s">
        <v>307</v>
      </c>
      <c r="X3178" t="s">
        <v>307</v>
      </c>
      <c r="Y3178" t="s">
        <v>307</v>
      </c>
      <c r="Z3178" t="s">
        <v>307</v>
      </c>
    </row>
    <row r="3179" spans="1:42" x14ac:dyDescent="0.25">
      <c r="A3179">
        <v>408</v>
      </c>
      <c r="B3179" t="s">
        <v>207</v>
      </c>
      <c r="C3179" t="s">
        <v>46</v>
      </c>
      <c r="D3179" t="s">
        <v>72</v>
      </c>
      <c r="E3179" t="s">
        <v>307</v>
      </c>
      <c r="F3179" t="s">
        <v>307</v>
      </c>
      <c r="G3179" t="s">
        <v>307</v>
      </c>
      <c r="H3179" t="s">
        <v>307</v>
      </c>
      <c r="I3179" t="s">
        <v>307</v>
      </c>
      <c r="J3179" t="s">
        <v>307</v>
      </c>
      <c r="K3179" t="s">
        <v>307</v>
      </c>
      <c r="L3179" t="s">
        <v>307</v>
      </c>
      <c r="M3179" t="s">
        <v>307</v>
      </c>
      <c r="N3179" t="s">
        <v>307</v>
      </c>
      <c r="O3179" t="s">
        <v>307</v>
      </c>
      <c r="P3179" t="s">
        <v>307</v>
      </c>
      <c r="Q3179" t="s">
        <v>307</v>
      </c>
      <c r="R3179" t="s">
        <v>307</v>
      </c>
      <c r="S3179" t="s">
        <v>307</v>
      </c>
      <c r="T3179" t="s">
        <v>307</v>
      </c>
      <c r="U3179" t="s">
        <v>307</v>
      </c>
      <c r="V3179" t="s">
        <v>307</v>
      </c>
      <c r="W3179" t="s">
        <v>307</v>
      </c>
      <c r="X3179" t="s">
        <v>307</v>
      </c>
      <c r="Y3179" t="s">
        <v>307</v>
      </c>
      <c r="Z3179" t="s">
        <v>307</v>
      </c>
    </row>
    <row r="3180" spans="1:42" x14ac:dyDescent="0.25">
      <c r="A3180">
        <v>408</v>
      </c>
      <c r="B3180" t="s">
        <v>207</v>
      </c>
      <c r="C3180" t="s">
        <v>46</v>
      </c>
      <c r="D3180" t="s">
        <v>47</v>
      </c>
      <c r="E3180" t="s">
        <v>307</v>
      </c>
      <c r="F3180" t="s">
        <v>307</v>
      </c>
      <c r="G3180" t="s">
        <v>307</v>
      </c>
      <c r="H3180" t="s">
        <v>307</v>
      </c>
      <c r="I3180" t="s">
        <v>307</v>
      </c>
      <c r="J3180" t="s">
        <v>307</v>
      </c>
      <c r="K3180" t="s">
        <v>307</v>
      </c>
      <c r="L3180" t="s">
        <v>307</v>
      </c>
      <c r="M3180" t="s">
        <v>307</v>
      </c>
      <c r="N3180" t="s">
        <v>307</v>
      </c>
      <c r="O3180" t="s">
        <v>307</v>
      </c>
      <c r="P3180" t="s">
        <v>307</v>
      </c>
      <c r="Q3180" t="s">
        <v>307</v>
      </c>
      <c r="R3180" t="s">
        <v>307</v>
      </c>
      <c r="S3180" t="s">
        <v>307</v>
      </c>
      <c r="T3180" t="s">
        <v>307</v>
      </c>
      <c r="U3180" t="s">
        <v>307</v>
      </c>
      <c r="V3180" t="s">
        <v>307</v>
      </c>
      <c r="W3180" t="s">
        <v>307</v>
      </c>
      <c r="X3180" t="s">
        <v>307</v>
      </c>
      <c r="Y3180" t="s">
        <v>307</v>
      </c>
      <c r="Z3180" t="s">
        <v>307</v>
      </c>
    </row>
    <row r="3181" spans="1:42" x14ac:dyDescent="0.25">
      <c r="A3181">
        <v>408</v>
      </c>
      <c r="B3181" t="s">
        <v>207</v>
      </c>
      <c r="C3181" t="s">
        <v>46</v>
      </c>
      <c r="D3181" t="s">
        <v>48</v>
      </c>
      <c r="E3181" t="s">
        <v>307</v>
      </c>
      <c r="F3181" t="s">
        <v>307</v>
      </c>
      <c r="G3181" t="s">
        <v>307</v>
      </c>
      <c r="H3181" t="s">
        <v>307</v>
      </c>
      <c r="I3181" t="s">
        <v>307</v>
      </c>
      <c r="J3181" t="s">
        <v>307</v>
      </c>
      <c r="K3181" t="s">
        <v>307</v>
      </c>
      <c r="L3181" t="s">
        <v>307</v>
      </c>
      <c r="M3181" t="s">
        <v>307</v>
      </c>
      <c r="N3181" t="s">
        <v>307</v>
      </c>
      <c r="O3181" t="s">
        <v>307</v>
      </c>
      <c r="P3181" t="s">
        <v>307</v>
      </c>
      <c r="Q3181" t="s">
        <v>307</v>
      </c>
      <c r="R3181" t="s">
        <v>307</v>
      </c>
      <c r="S3181" t="s">
        <v>307</v>
      </c>
      <c r="T3181" t="s">
        <v>307</v>
      </c>
      <c r="U3181" t="s">
        <v>307</v>
      </c>
      <c r="V3181" t="s">
        <v>307</v>
      </c>
      <c r="W3181" t="s">
        <v>307</v>
      </c>
      <c r="X3181" t="s">
        <v>307</v>
      </c>
      <c r="Y3181" t="s">
        <v>307</v>
      </c>
      <c r="Z3181" t="s">
        <v>307</v>
      </c>
    </row>
    <row r="3182" spans="1:42" x14ac:dyDescent="0.25">
      <c r="A3182">
        <v>408</v>
      </c>
      <c r="B3182" t="s">
        <v>207</v>
      </c>
      <c r="C3182" t="s">
        <v>46</v>
      </c>
      <c r="D3182" t="s">
        <v>49</v>
      </c>
      <c r="E3182" t="s">
        <v>307</v>
      </c>
      <c r="F3182" t="s">
        <v>307</v>
      </c>
      <c r="G3182" t="s">
        <v>307</v>
      </c>
      <c r="H3182" t="s">
        <v>307</v>
      </c>
      <c r="I3182" t="s">
        <v>307</v>
      </c>
      <c r="J3182" t="s">
        <v>307</v>
      </c>
      <c r="K3182" t="s">
        <v>307</v>
      </c>
      <c r="L3182" t="s">
        <v>307</v>
      </c>
      <c r="M3182" t="s">
        <v>307</v>
      </c>
      <c r="N3182" t="s">
        <v>307</v>
      </c>
      <c r="O3182" t="s">
        <v>307</v>
      </c>
      <c r="P3182" t="s">
        <v>307</v>
      </c>
      <c r="Q3182" t="s">
        <v>307</v>
      </c>
      <c r="R3182" t="s">
        <v>307</v>
      </c>
      <c r="S3182" t="s">
        <v>307</v>
      </c>
      <c r="T3182" t="s">
        <v>307</v>
      </c>
      <c r="U3182" t="s">
        <v>307</v>
      </c>
      <c r="V3182" t="s">
        <v>307</v>
      </c>
      <c r="W3182" t="s">
        <v>307</v>
      </c>
      <c r="X3182" t="s">
        <v>307</v>
      </c>
      <c r="Y3182" t="s">
        <v>307</v>
      </c>
      <c r="Z3182" t="s">
        <v>307</v>
      </c>
    </row>
    <row r="3183" spans="1:42" x14ac:dyDescent="0.25">
      <c r="A3183">
        <v>408</v>
      </c>
      <c r="B3183" t="s">
        <v>207</v>
      </c>
      <c r="C3183" t="s">
        <v>41</v>
      </c>
      <c r="D3183" t="s">
        <v>48</v>
      </c>
      <c r="E3183" t="s">
        <v>307</v>
      </c>
      <c r="F3183" t="s">
        <v>307</v>
      </c>
      <c r="G3183" t="s">
        <v>307</v>
      </c>
      <c r="H3183" t="s">
        <v>307</v>
      </c>
      <c r="I3183" t="s">
        <v>307</v>
      </c>
      <c r="J3183" t="s">
        <v>307</v>
      </c>
      <c r="K3183" t="s">
        <v>307</v>
      </c>
      <c r="L3183" t="s">
        <v>307</v>
      </c>
      <c r="M3183" t="s">
        <v>307</v>
      </c>
      <c r="N3183" t="s">
        <v>307</v>
      </c>
      <c r="O3183" t="s">
        <v>307</v>
      </c>
      <c r="P3183" t="s">
        <v>307</v>
      </c>
      <c r="Q3183" t="s">
        <v>307</v>
      </c>
      <c r="R3183" t="s">
        <v>307</v>
      </c>
      <c r="S3183" t="s">
        <v>307</v>
      </c>
      <c r="T3183" t="s">
        <v>307</v>
      </c>
      <c r="U3183" t="s">
        <v>307</v>
      </c>
      <c r="V3183" t="s">
        <v>307</v>
      </c>
      <c r="W3183" t="s">
        <v>307</v>
      </c>
      <c r="X3183" t="s">
        <v>307</v>
      </c>
      <c r="Y3183" t="s">
        <v>307</v>
      </c>
      <c r="Z3183" t="s">
        <v>307</v>
      </c>
    </row>
    <row r="3184" spans="1:42" x14ac:dyDescent="0.25">
      <c r="A3184">
        <v>408</v>
      </c>
      <c r="B3184" t="s">
        <v>207</v>
      </c>
      <c r="C3184" t="s">
        <v>459</v>
      </c>
      <c r="D3184" t="s">
        <v>48</v>
      </c>
      <c r="E3184" t="s">
        <v>307</v>
      </c>
      <c r="F3184" t="s">
        <v>307</v>
      </c>
      <c r="G3184" t="s">
        <v>307</v>
      </c>
      <c r="H3184" t="s">
        <v>307</v>
      </c>
      <c r="I3184" t="s">
        <v>307</v>
      </c>
      <c r="J3184" t="s">
        <v>307</v>
      </c>
      <c r="K3184" t="s">
        <v>307</v>
      </c>
      <c r="L3184" t="s">
        <v>307</v>
      </c>
      <c r="M3184" t="s">
        <v>307</v>
      </c>
      <c r="N3184" t="s">
        <v>307</v>
      </c>
      <c r="O3184" t="s">
        <v>307</v>
      </c>
      <c r="P3184" t="s">
        <v>307</v>
      </c>
      <c r="Q3184" t="s">
        <v>307</v>
      </c>
    </row>
    <row r="3185" spans="1:45" x14ac:dyDescent="0.25">
      <c r="A3185">
        <v>408</v>
      </c>
      <c r="B3185" t="s">
        <v>207</v>
      </c>
      <c r="C3185" t="s">
        <v>304</v>
      </c>
      <c r="D3185" t="s">
        <v>48</v>
      </c>
      <c r="E3185" t="s">
        <v>307</v>
      </c>
      <c r="F3185" t="s">
        <v>307</v>
      </c>
      <c r="G3185" t="s">
        <v>307</v>
      </c>
      <c r="H3185" t="s">
        <v>307</v>
      </c>
      <c r="I3185" t="s">
        <v>307</v>
      </c>
      <c r="J3185" t="s">
        <v>307</v>
      </c>
      <c r="K3185" t="s">
        <v>307</v>
      </c>
      <c r="L3185" t="s">
        <v>307</v>
      </c>
      <c r="M3185" t="s">
        <v>307</v>
      </c>
      <c r="N3185" t="s">
        <v>307</v>
      </c>
      <c r="O3185" t="s">
        <v>307</v>
      </c>
      <c r="P3185" t="s">
        <v>307</v>
      </c>
      <c r="Q3185" t="s">
        <v>307</v>
      </c>
    </row>
    <row r="3186" spans="1:45" x14ac:dyDescent="0.25">
      <c r="A3186">
        <v>408</v>
      </c>
      <c r="B3186" t="s">
        <v>207</v>
      </c>
      <c r="C3186" t="s">
        <v>433</v>
      </c>
      <c r="D3186" t="s">
        <v>48</v>
      </c>
      <c r="E3186" t="s">
        <v>307</v>
      </c>
      <c r="F3186" t="s">
        <v>307</v>
      </c>
      <c r="G3186" t="s">
        <v>307</v>
      </c>
      <c r="H3186" t="s">
        <v>307</v>
      </c>
      <c r="I3186" t="s">
        <v>307</v>
      </c>
      <c r="J3186" t="s">
        <v>307</v>
      </c>
      <c r="K3186" t="s">
        <v>307</v>
      </c>
      <c r="L3186" t="s">
        <v>307</v>
      </c>
      <c r="M3186" t="s">
        <v>307</v>
      </c>
      <c r="N3186" t="s">
        <v>307</v>
      </c>
      <c r="O3186" t="s">
        <v>307</v>
      </c>
      <c r="P3186" t="s">
        <v>307</v>
      </c>
      <c r="Q3186" t="s">
        <v>307</v>
      </c>
    </row>
    <row r="3187" spans="1:45" x14ac:dyDescent="0.25">
      <c r="A3187">
        <v>408</v>
      </c>
      <c r="B3187" t="s">
        <v>207</v>
      </c>
      <c r="C3187" t="s">
        <v>305</v>
      </c>
      <c r="D3187" t="s">
        <v>48</v>
      </c>
      <c r="E3187" t="s">
        <v>307</v>
      </c>
      <c r="F3187" t="s">
        <v>307</v>
      </c>
      <c r="G3187" t="s">
        <v>307</v>
      </c>
      <c r="H3187" t="s">
        <v>307</v>
      </c>
      <c r="I3187" t="s">
        <v>307</v>
      </c>
      <c r="J3187" t="s">
        <v>307</v>
      </c>
      <c r="K3187" t="s">
        <v>307</v>
      </c>
      <c r="L3187" t="s">
        <v>307</v>
      </c>
      <c r="M3187" t="s">
        <v>307</v>
      </c>
      <c r="N3187" t="s">
        <v>307</v>
      </c>
      <c r="O3187" t="s">
        <v>307</v>
      </c>
      <c r="P3187" t="s">
        <v>307</v>
      </c>
      <c r="Q3187" t="s">
        <v>307</v>
      </c>
    </row>
    <row r="3188" spans="1:45" x14ac:dyDescent="0.25">
      <c r="A3188">
        <v>408</v>
      </c>
      <c r="B3188" t="s">
        <v>207</v>
      </c>
      <c r="C3188" t="s">
        <v>306</v>
      </c>
      <c r="D3188" t="s">
        <v>48</v>
      </c>
      <c r="E3188" t="s">
        <v>307</v>
      </c>
      <c r="F3188" t="s">
        <v>307</v>
      </c>
      <c r="G3188" t="s">
        <v>307</v>
      </c>
      <c r="H3188" t="s">
        <v>307</v>
      </c>
      <c r="I3188" t="s">
        <v>307</v>
      </c>
      <c r="J3188" t="s">
        <v>307</v>
      </c>
      <c r="K3188" t="s">
        <v>307</v>
      </c>
      <c r="L3188" t="s">
        <v>307</v>
      </c>
      <c r="M3188" t="s">
        <v>307</v>
      </c>
      <c r="N3188" t="s">
        <v>307</v>
      </c>
      <c r="O3188" t="s">
        <v>307</v>
      </c>
      <c r="P3188" t="s">
        <v>307</v>
      </c>
      <c r="Q3188" t="s">
        <v>307</v>
      </c>
    </row>
    <row r="3189" spans="1:45" x14ac:dyDescent="0.25">
      <c r="A3189">
        <v>408</v>
      </c>
      <c r="B3189" t="s">
        <v>207</v>
      </c>
      <c r="C3189" t="s">
        <v>44</v>
      </c>
      <c r="D3189" t="s">
        <v>54</v>
      </c>
      <c r="E3189" t="s">
        <v>307</v>
      </c>
      <c r="F3189" t="s">
        <v>307</v>
      </c>
      <c r="G3189" t="s">
        <v>307</v>
      </c>
      <c r="H3189" t="s">
        <v>307</v>
      </c>
      <c r="I3189" t="s">
        <v>307</v>
      </c>
      <c r="J3189" t="s">
        <v>307</v>
      </c>
      <c r="K3189" t="s">
        <v>307</v>
      </c>
      <c r="L3189" t="s">
        <v>307</v>
      </c>
      <c r="M3189" t="s">
        <v>307</v>
      </c>
      <c r="N3189" t="s">
        <v>307</v>
      </c>
      <c r="O3189" t="s">
        <v>307</v>
      </c>
      <c r="P3189" t="s">
        <v>307</v>
      </c>
      <c r="Q3189" t="s">
        <v>307</v>
      </c>
      <c r="R3189" t="s">
        <v>307</v>
      </c>
      <c r="S3189" t="s">
        <v>307</v>
      </c>
      <c r="T3189" t="s">
        <v>307</v>
      </c>
      <c r="U3189" t="s">
        <v>307</v>
      </c>
      <c r="V3189" t="s">
        <v>307</v>
      </c>
      <c r="W3189" t="s">
        <v>307</v>
      </c>
    </row>
    <row r="3190" spans="1:45" x14ac:dyDescent="0.25">
      <c r="A3190">
        <v>408</v>
      </c>
      <c r="B3190" t="s">
        <v>207</v>
      </c>
      <c r="C3190" t="s">
        <v>44</v>
      </c>
      <c r="D3190" t="s">
        <v>55</v>
      </c>
      <c r="E3190" t="s">
        <v>307</v>
      </c>
      <c r="F3190" t="s">
        <v>307</v>
      </c>
      <c r="G3190" t="s">
        <v>307</v>
      </c>
      <c r="H3190" t="s">
        <v>307</v>
      </c>
      <c r="I3190" t="s">
        <v>307</v>
      </c>
      <c r="J3190" t="s">
        <v>307</v>
      </c>
      <c r="K3190" t="s">
        <v>307</v>
      </c>
      <c r="L3190" t="s">
        <v>307</v>
      </c>
      <c r="M3190" t="s">
        <v>307</v>
      </c>
      <c r="N3190" t="s">
        <v>307</v>
      </c>
      <c r="O3190" t="s">
        <v>307</v>
      </c>
      <c r="P3190" t="s">
        <v>307</v>
      </c>
      <c r="Q3190" t="s">
        <v>307</v>
      </c>
      <c r="R3190" t="s">
        <v>307</v>
      </c>
      <c r="S3190" t="s">
        <v>307</v>
      </c>
      <c r="T3190" t="s">
        <v>307</v>
      </c>
      <c r="U3190" t="s">
        <v>307</v>
      </c>
      <c r="V3190" t="s">
        <v>307</v>
      </c>
      <c r="W3190" t="s">
        <v>307</v>
      </c>
    </row>
    <row r="3191" spans="1:45" x14ac:dyDescent="0.25">
      <c r="A3191">
        <v>408</v>
      </c>
      <c r="B3191" t="s">
        <v>207</v>
      </c>
      <c r="C3191" t="s">
        <v>44</v>
      </c>
      <c r="D3191" t="s">
        <v>56</v>
      </c>
      <c r="E3191" t="s">
        <v>307</v>
      </c>
      <c r="F3191" t="s">
        <v>307</v>
      </c>
      <c r="G3191" t="s">
        <v>307</v>
      </c>
      <c r="H3191" t="s">
        <v>307</v>
      </c>
      <c r="I3191" t="s">
        <v>307</v>
      </c>
      <c r="J3191" t="s">
        <v>307</v>
      </c>
      <c r="K3191" t="s">
        <v>307</v>
      </c>
      <c r="L3191" t="s">
        <v>307</v>
      </c>
      <c r="M3191" t="s">
        <v>307</v>
      </c>
      <c r="N3191" t="s">
        <v>307</v>
      </c>
      <c r="O3191" t="s">
        <v>307</v>
      </c>
      <c r="P3191" t="s">
        <v>307</v>
      </c>
      <c r="Q3191" t="s">
        <v>307</v>
      </c>
      <c r="R3191" t="s">
        <v>307</v>
      </c>
      <c r="S3191" t="s">
        <v>307</v>
      </c>
      <c r="T3191" t="s">
        <v>307</v>
      </c>
      <c r="U3191" t="s">
        <v>307</v>
      </c>
      <c r="V3191" t="s">
        <v>307</v>
      </c>
      <c r="W3191" t="s">
        <v>307</v>
      </c>
    </row>
    <row r="3192" spans="1:45" x14ac:dyDescent="0.25">
      <c r="A3192">
        <v>408</v>
      </c>
      <c r="B3192" t="s">
        <v>207</v>
      </c>
      <c r="C3192" t="s">
        <v>44</v>
      </c>
      <c r="D3192" t="s">
        <v>57</v>
      </c>
      <c r="E3192" t="s">
        <v>307</v>
      </c>
      <c r="F3192" t="s">
        <v>307</v>
      </c>
      <c r="G3192" t="s">
        <v>307</v>
      </c>
      <c r="H3192" t="s">
        <v>307</v>
      </c>
      <c r="I3192" t="s">
        <v>307</v>
      </c>
      <c r="J3192" t="s">
        <v>307</v>
      </c>
      <c r="K3192" t="s">
        <v>307</v>
      </c>
      <c r="L3192" t="s">
        <v>307</v>
      </c>
      <c r="M3192" t="s">
        <v>307</v>
      </c>
      <c r="N3192" t="s">
        <v>307</v>
      </c>
      <c r="O3192" t="s">
        <v>307</v>
      </c>
      <c r="P3192" t="s">
        <v>307</v>
      </c>
      <c r="Q3192" t="s">
        <v>307</v>
      </c>
      <c r="R3192" t="s">
        <v>307</v>
      </c>
      <c r="S3192" t="s">
        <v>307</v>
      </c>
      <c r="T3192" t="s">
        <v>307</v>
      </c>
      <c r="U3192" t="s">
        <v>307</v>
      </c>
      <c r="V3192" t="s">
        <v>307</v>
      </c>
      <c r="W3192" t="s">
        <v>307</v>
      </c>
    </row>
    <row r="3193" spans="1:45" x14ac:dyDescent="0.25">
      <c r="A3193">
        <v>408</v>
      </c>
      <c r="B3193" t="s">
        <v>207</v>
      </c>
      <c r="C3193" t="s">
        <v>44</v>
      </c>
      <c r="D3193" t="s">
        <v>58</v>
      </c>
      <c r="E3193" t="s">
        <v>307</v>
      </c>
      <c r="F3193" t="s">
        <v>307</v>
      </c>
      <c r="G3193" t="s">
        <v>307</v>
      </c>
      <c r="H3193" t="s">
        <v>307</v>
      </c>
      <c r="I3193" t="s">
        <v>307</v>
      </c>
      <c r="J3193" t="s">
        <v>307</v>
      </c>
      <c r="K3193" t="s">
        <v>307</v>
      </c>
      <c r="L3193" t="s">
        <v>307</v>
      </c>
      <c r="M3193" t="s">
        <v>307</v>
      </c>
      <c r="N3193" t="s">
        <v>307</v>
      </c>
      <c r="O3193" t="s">
        <v>307</v>
      </c>
      <c r="P3193" t="s">
        <v>307</v>
      </c>
      <c r="Q3193" t="s">
        <v>307</v>
      </c>
      <c r="R3193" t="s">
        <v>307</v>
      </c>
      <c r="S3193" t="s">
        <v>307</v>
      </c>
      <c r="T3193" t="s">
        <v>307</v>
      </c>
      <c r="U3193" t="s">
        <v>307</v>
      </c>
      <c r="V3193" t="s">
        <v>307</v>
      </c>
      <c r="W3193" t="s">
        <v>307</v>
      </c>
    </row>
    <row r="3194" spans="1:45" x14ac:dyDescent="0.25">
      <c r="A3194">
        <v>408</v>
      </c>
      <c r="B3194" t="s">
        <v>207</v>
      </c>
      <c r="C3194" t="s">
        <v>44</v>
      </c>
      <c r="D3194" t="s">
        <v>59</v>
      </c>
      <c r="E3194" t="s">
        <v>307</v>
      </c>
      <c r="F3194" t="s">
        <v>307</v>
      </c>
      <c r="G3194" t="s">
        <v>307</v>
      </c>
      <c r="H3194" t="s">
        <v>307</v>
      </c>
      <c r="I3194" t="s">
        <v>307</v>
      </c>
      <c r="J3194" t="s">
        <v>307</v>
      </c>
      <c r="K3194" t="s">
        <v>307</v>
      </c>
      <c r="L3194" t="s">
        <v>307</v>
      </c>
      <c r="M3194" t="s">
        <v>307</v>
      </c>
      <c r="N3194" t="s">
        <v>307</v>
      </c>
      <c r="O3194" t="s">
        <v>307</v>
      </c>
      <c r="P3194" t="s">
        <v>307</v>
      </c>
      <c r="Q3194" t="s">
        <v>307</v>
      </c>
      <c r="R3194" t="s">
        <v>307</v>
      </c>
      <c r="S3194" t="s">
        <v>307</v>
      </c>
      <c r="T3194" t="s">
        <v>307</v>
      </c>
      <c r="U3194" t="s">
        <v>307</v>
      </c>
      <c r="V3194" t="s">
        <v>307</v>
      </c>
      <c r="W3194" t="s">
        <v>307</v>
      </c>
    </row>
    <row r="3195" spans="1:45" x14ac:dyDescent="0.25">
      <c r="A3195">
        <v>408</v>
      </c>
      <c r="B3195" t="s">
        <v>207</v>
      </c>
      <c r="C3195" t="s">
        <v>44</v>
      </c>
      <c r="D3195" t="s">
        <v>60</v>
      </c>
      <c r="E3195" t="s">
        <v>307</v>
      </c>
      <c r="F3195" t="s">
        <v>307</v>
      </c>
      <c r="G3195" t="s">
        <v>307</v>
      </c>
      <c r="H3195" t="s">
        <v>307</v>
      </c>
      <c r="I3195" t="s">
        <v>307</v>
      </c>
      <c r="J3195" t="s">
        <v>307</v>
      </c>
      <c r="K3195" t="s">
        <v>307</v>
      </c>
      <c r="L3195" t="s">
        <v>307</v>
      </c>
      <c r="M3195" t="s">
        <v>307</v>
      </c>
      <c r="N3195" t="s">
        <v>307</v>
      </c>
      <c r="O3195" t="s">
        <v>307</v>
      </c>
      <c r="P3195" t="s">
        <v>307</v>
      </c>
      <c r="Q3195" t="s">
        <v>307</v>
      </c>
      <c r="R3195" t="s">
        <v>307</v>
      </c>
      <c r="S3195" t="s">
        <v>307</v>
      </c>
      <c r="T3195" t="s">
        <v>307</v>
      </c>
      <c r="U3195" t="s">
        <v>307</v>
      </c>
      <c r="V3195" t="s">
        <v>307</v>
      </c>
      <c r="W3195" t="s">
        <v>307</v>
      </c>
    </row>
    <row r="3196" spans="1:45" x14ac:dyDescent="0.25">
      <c r="A3196">
        <v>408</v>
      </c>
      <c r="B3196" t="s">
        <v>207</v>
      </c>
      <c r="C3196" t="s">
        <v>44</v>
      </c>
      <c r="D3196" t="s">
        <v>61</v>
      </c>
      <c r="E3196" t="s">
        <v>307</v>
      </c>
      <c r="F3196" t="s">
        <v>307</v>
      </c>
      <c r="G3196" t="s">
        <v>307</v>
      </c>
      <c r="H3196" t="s">
        <v>307</v>
      </c>
      <c r="I3196" t="s">
        <v>307</v>
      </c>
      <c r="J3196" t="s">
        <v>307</v>
      </c>
      <c r="K3196" t="s">
        <v>307</v>
      </c>
      <c r="L3196" t="s">
        <v>307</v>
      </c>
      <c r="M3196" t="s">
        <v>307</v>
      </c>
      <c r="N3196" t="s">
        <v>307</v>
      </c>
      <c r="O3196" t="s">
        <v>307</v>
      </c>
      <c r="P3196" t="s">
        <v>307</v>
      </c>
      <c r="Q3196" t="s">
        <v>307</v>
      </c>
      <c r="R3196" t="s">
        <v>307</v>
      </c>
      <c r="S3196" t="s">
        <v>307</v>
      </c>
      <c r="T3196" t="s">
        <v>307</v>
      </c>
      <c r="U3196" t="s">
        <v>307</v>
      </c>
      <c r="V3196" t="s">
        <v>307</v>
      </c>
      <c r="W3196" t="s">
        <v>307</v>
      </c>
    </row>
    <row r="3197" spans="1:45" x14ac:dyDescent="0.25">
      <c r="A3197">
        <v>408</v>
      </c>
      <c r="B3197" t="s">
        <v>207</v>
      </c>
      <c r="C3197" t="s">
        <v>44</v>
      </c>
      <c r="D3197" t="s">
        <v>62</v>
      </c>
      <c r="E3197" t="s">
        <v>307</v>
      </c>
      <c r="F3197" t="s">
        <v>307</v>
      </c>
      <c r="G3197" t="s">
        <v>307</v>
      </c>
      <c r="H3197" t="s">
        <v>307</v>
      </c>
      <c r="I3197" t="s">
        <v>307</v>
      </c>
      <c r="J3197" t="s">
        <v>307</v>
      </c>
      <c r="K3197" t="s">
        <v>307</v>
      </c>
      <c r="L3197" t="s">
        <v>307</v>
      </c>
      <c r="M3197" t="s">
        <v>307</v>
      </c>
      <c r="N3197" t="s">
        <v>307</v>
      </c>
      <c r="O3197" t="s">
        <v>307</v>
      </c>
      <c r="P3197" t="s">
        <v>307</v>
      </c>
      <c r="Q3197" t="s">
        <v>307</v>
      </c>
      <c r="R3197" t="s">
        <v>307</v>
      </c>
      <c r="S3197" t="s">
        <v>307</v>
      </c>
      <c r="T3197" t="s">
        <v>307</v>
      </c>
      <c r="U3197" t="s">
        <v>307</v>
      </c>
      <c r="V3197" t="s">
        <v>307</v>
      </c>
      <c r="W3197" t="s">
        <v>307</v>
      </c>
    </row>
    <row r="3198" spans="1:45" x14ac:dyDescent="0.25">
      <c r="A3198">
        <v>408</v>
      </c>
      <c r="B3198" t="s">
        <v>207</v>
      </c>
      <c r="C3198" t="s">
        <v>38</v>
      </c>
      <c r="D3198" t="s">
        <v>47</v>
      </c>
      <c r="E3198" t="s">
        <v>307</v>
      </c>
      <c r="F3198" t="s">
        <v>307</v>
      </c>
      <c r="G3198" t="s">
        <v>307</v>
      </c>
      <c r="H3198" t="s">
        <v>307</v>
      </c>
      <c r="I3198" t="s">
        <v>307</v>
      </c>
      <c r="J3198" t="s">
        <v>307</v>
      </c>
      <c r="K3198" t="s">
        <v>307</v>
      </c>
      <c r="L3198" t="s">
        <v>307</v>
      </c>
      <c r="M3198" t="s">
        <v>307</v>
      </c>
      <c r="N3198" t="s">
        <v>307</v>
      </c>
      <c r="O3198" t="s">
        <v>307</v>
      </c>
      <c r="P3198" t="s">
        <v>307</v>
      </c>
      <c r="Q3198" t="s">
        <v>307</v>
      </c>
      <c r="R3198" t="s">
        <v>307</v>
      </c>
      <c r="S3198" t="s">
        <v>307</v>
      </c>
      <c r="T3198" t="s">
        <v>307</v>
      </c>
      <c r="U3198" t="s">
        <v>307</v>
      </c>
      <c r="V3198" t="s">
        <v>307</v>
      </c>
      <c r="W3198" t="s">
        <v>307</v>
      </c>
      <c r="X3198" t="s">
        <v>307</v>
      </c>
      <c r="Y3198" t="s">
        <v>307</v>
      </c>
      <c r="Z3198" t="s">
        <v>307</v>
      </c>
      <c r="AA3198" t="s">
        <v>307</v>
      </c>
      <c r="AB3198" t="s">
        <v>307</v>
      </c>
      <c r="AC3198" t="s">
        <v>307</v>
      </c>
      <c r="AD3198" t="s">
        <v>307</v>
      </c>
      <c r="AE3198" t="s">
        <v>307</v>
      </c>
      <c r="AF3198" t="s">
        <v>307</v>
      </c>
      <c r="AG3198" t="s">
        <v>307</v>
      </c>
      <c r="AH3198" t="s">
        <v>307</v>
      </c>
      <c r="AI3198" t="s">
        <v>307</v>
      </c>
      <c r="AJ3198" t="s">
        <v>307</v>
      </c>
      <c r="AK3198" t="s">
        <v>307</v>
      </c>
      <c r="AL3198" t="s">
        <v>307</v>
      </c>
      <c r="AM3198" t="s">
        <v>307</v>
      </c>
      <c r="AN3198" t="s">
        <v>307</v>
      </c>
      <c r="AO3198" t="s">
        <v>307</v>
      </c>
      <c r="AP3198" t="s">
        <v>307</v>
      </c>
      <c r="AQ3198" t="s">
        <v>307</v>
      </c>
      <c r="AR3198" t="s">
        <v>307</v>
      </c>
      <c r="AS3198" t="s">
        <v>307</v>
      </c>
    </row>
    <row r="3199" spans="1:45" x14ac:dyDescent="0.25">
      <c r="A3199">
        <v>408</v>
      </c>
      <c r="B3199" t="s">
        <v>207</v>
      </c>
      <c r="C3199" t="s">
        <v>38</v>
      </c>
      <c r="D3199" t="s">
        <v>48</v>
      </c>
      <c r="E3199" t="s">
        <v>307</v>
      </c>
      <c r="F3199" t="s">
        <v>307</v>
      </c>
      <c r="G3199" t="s">
        <v>307</v>
      </c>
      <c r="H3199" t="s">
        <v>307</v>
      </c>
      <c r="I3199" t="s">
        <v>307</v>
      </c>
      <c r="J3199" t="s">
        <v>307</v>
      </c>
      <c r="K3199" t="s">
        <v>307</v>
      </c>
      <c r="L3199" t="s">
        <v>307</v>
      </c>
      <c r="M3199" t="s">
        <v>307</v>
      </c>
      <c r="N3199" t="s">
        <v>307</v>
      </c>
      <c r="O3199" t="s">
        <v>307</v>
      </c>
      <c r="P3199" t="s">
        <v>307</v>
      </c>
      <c r="Q3199" t="s">
        <v>307</v>
      </c>
      <c r="R3199" t="s">
        <v>307</v>
      </c>
      <c r="S3199" t="s">
        <v>307</v>
      </c>
      <c r="T3199" t="s">
        <v>307</v>
      </c>
      <c r="U3199" t="s">
        <v>307</v>
      </c>
      <c r="V3199" t="s">
        <v>307</v>
      </c>
      <c r="W3199" t="s">
        <v>307</v>
      </c>
      <c r="X3199" t="s">
        <v>307</v>
      </c>
      <c r="Y3199" t="s">
        <v>307</v>
      </c>
      <c r="Z3199" t="s">
        <v>307</v>
      </c>
      <c r="AA3199" t="s">
        <v>307</v>
      </c>
      <c r="AB3199" t="s">
        <v>307</v>
      </c>
      <c r="AC3199" t="s">
        <v>307</v>
      </c>
      <c r="AD3199" t="s">
        <v>307</v>
      </c>
      <c r="AE3199" t="s">
        <v>307</v>
      </c>
      <c r="AF3199" t="s">
        <v>307</v>
      </c>
      <c r="AG3199" t="s">
        <v>307</v>
      </c>
      <c r="AH3199" t="s">
        <v>307</v>
      </c>
      <c r="AI3199" t="s">
        <v>307</v>
      </c>
      <c r="AJ3199" t="s">
        <v>307</v>
      </c>
      <c r="AK3199" t="s">
        <v>307</v>
      </c>
      <c r="AL3199" t="s">
        <v>307</v>
      </c>
      <c r="AM3199" t="s">
        <v>307</v>
      </c>
      <c r="AN3199" t="s">
        <v>307</v>
      </c>
      <c r="AO3199" t="s">
        <v>307</v>
      </c>
      <c r="AP3199" t="s">
        <v>307</v>
      </c>
      <c r="AQ3199" t="s">
        <v>307</v>
      </c>
      <c r="AR3199" t="s">
        <v>307</v>
      </c>
      <c r="AS3199" t="s">
        <v>307</v>
      </c>
    </row>
    <row r="3200" spans="1:45" x14ac:dyDescent="0.25">
      <c r="A3200">
        <v>408</v>
      </c>
      <c r="B3200" t="s">
        <v>207</v>
      </c>
      <c r="C3200" t="s">
        <v>38</v>
      </c>
      <c r="D3200" t="s">
        <v>49</v>
      </c>
      <c r="E3200" t="s">
        <v>307</v>
      </c>
      <c r="F3200" t="s">
        <v>307</v>
      </c>
      <c r="G3200" t="s">
        <v>307</v>
      </c>
      <c r="H3200" t="s">
        <v>307</v>
      </c>
      <c r="I3200" t="s">
        <v>307</v>
      </c>
      <c r="J3200" t="s">
        <v>307</v>
      </c>
      <c r="K3200" t="s">
        <v>307</v>
      </c>
      <c r="L3200" t="s">
        <v>307</v>
      </c>
      <c r="M3200" t="s">
        <v>307</v>
      </c>
      <c r="N3200" t="s">
        <v>307</v>
      </c>
      <c r="O3200" t="s">
        <v>307</v>
      </c>
      <c r="P3200" t="s">
        <v>307</v>
      </c>
      <c r="Q3200" t="s">
        <v>307</v>
      </c>
      <c r="R3200" t="s">
        <v>307</v>
      </c>
      <c r="S3200" t="s">
        <v>307</v>
      </c>
      <c r="T3200" t="s">
        <v>307</v>
      </c>
      <c r="U3200" t="s">
        <v>307</v>
      </c>
      <c r="V3200" t="s">
        <v>307</v>
      </c>
      <c r="W3200" t="s">
        <v>307</v>
      </c>
      <c r="X3200" t="s">
        <v>307</v>
      </c>
      <c r="Y3200" t="s">
        <v>307</v>
      </c>
      <c r="Z3200" t="s">
        <v>307</v>
      </c>
      <c r="AA3200" t="s">
        <v>307</v>
      </c>
      <c r="AB3200" t="s">
        <v>307</v>
      </c>
      <c r="AC3200" t="s">
        <v>307</v>
      </c>
      <c r="AD3200" t="s">
        <v>307</v>
      </c>
      <c r="AE3200" t="s">
        <v>307</v>
      </c>
      <c r="AF3200" t="s">
        <v>307</v>
      </c>
      <c r="AG3200" t="s">
        <v>307</v>
      </c>
      <c r="AH3200" t="s">
        <v>307</v>
      </c>
      <c r="AI3200" t="s">
        <v>307</v>
      </c>
      <c r="AJ3200" t="s">
        <v>307</v>
      </c>
      <c r="AK3200" t="s">
        <v>307</v>
      </c>
      <c r="AL3200" t="s">
        <v>307</v>
      </c>
      <c r="AM3200" t="s">
        <v>307</v>
      </c>
      <c r="AN3200" t="s">
        <v>307</v>
      </c>
      <c r="AO3200" t="s">
        <v>307</v>
      </c>
      <c r="AP3200" t="s">
        <v>307</v>
      </c>
      <c r="AQ3200" t="s">
        <v>307</v>
      </c>
      <c r="AR3200" t="s">
        <v>307</v>
      </c>
      <c r="AS3200" t="s">
        <v>307</v>
      </c>
    </row>
    <row r="3201" spans="1:45" x14ac:dyDescent="0.25">
      <c r="A3201">
        <v>408</v>
      </c>
      <c r="B3201" t="s">
        <v>207</v>
      </c>
      <c r="C3201" t="s">
        <v>450</v>
      </c>
      <c r="D3201" t="s">
        <v>48</v>
      </c>
      <c r="E3201" t="s">
        <v>307</v>
      </c>
      <c r="F3201" t="s">
        <v>307</v>
      </c>
      <c r="G3201" t="s">
        <v>307</v>
      </c>
      <c r="H3201" t="s">
        <v>307</v>
      </c>
      <c r="I3201" t="s">
        <v>307</v>
      </c>
      <c r="J3201" t="s">
        <v>307</v>
      </c>
      <c r="K3201" t="s">
        <v>307</v>
      </c>
      <c r="L3201" t="s">
        <v>307</v>
      </c>
      <c r="M3201" t="s">
        <v>307</v>
      </c>
      <c r="N3201" t="s">
        <v>307</v>
      </c>
      <c r="O3201" t="s">
        <v>307</v>
      </c>
      <c r="P3201" t="s">
        <v>307</v>
      </c>
      <c r="Q3201" t="s">
        <v>307</v>
      </c>
      <c r="R3201" t="s">
        <v>307</v>
      </c>
    </row>
    <row r="3202" spans="1:45" x14ac:dyDescent="0.25">
      <c r="A3202">
        <v>408</v>
      </c>
      <c r="B3202" t="s">
        <v>207</v>
      </c>
      <c r="C3202" t="s">
        <v>449</v>
      </c>
      <c r="D3202" t="s">
        <v>48</v>
      </c>
      <c r="E3202" t="s">
        <v>307</v>
      </c>
      <c r="F3202" t="s">
        <v>307</v>
      </c>
      <c r="G3202" t="s">
        <v>307</v>
      </c>
      <c r="H3202" t="s">
        <v>307</v>
      </c>
      <c r="I3202" t="s">
        <v>307</v>
      </c>
      <c r="J3202" t="s">
        <v>307</v>
      </c>
      <c r="K3202" t="s">
        <v>307</v>
      </c>
      <c r="L3202" t="s">
        <v>307</v>
      </c>
      <c r="M3202" t="s">
        <v>307</v>
      </c>
      <c r="N3202" t="s">
        <v>307</v>
      </c>
      <c r="O3202" t="s">
        <v>307</v>
      </c>
      <c r="P3202" t="s">
        <v>307</v>
      </c>
      <c r="Q3202" t="s">
        <v>307</v>
      </c>
      <c r="R3202" t="s">
        <v>307</v>
      </c>
    </row>
    <row r="3203" spans="1:45" x14ac:dyDescent="0.25">
      <c r="A3203">
        <v>408</v>
      </c>
      <c r="B3203" t="s">
        <v>207</v>
      </c>
      <c r="C3203" t="s">
        <v>475</v>
      </c>
      <c r="D3203" t="s">
        <v>48</v>
      </c>
      <c r="E3203" t="s">
        <v>307</v>
      </c>
      <c r="F3203" t="s">
        <v>307</v>
      </c>
      <c r="G3203" t="s">
        <v>307</v>
      </c>
    </row>
    <row r="3204" spans="1:45" x14ac:dyDescent="0.25">
      <c r="A3204">
        <v>408</v>
      </c>
      <c r="B3204" t="s">
        <v>207</v>
      </c>
      <c r="C3204" t="s">
        <v>42</v>
      </c>
      <c r="D3204" t="s">
        <v>48</v>
      </c>
      <c r="E3204" t="s">
        <v>307</v>
      </c>
      <c r="F3204" t="s">
        <v>307</v>
      </c>
      <c r="G3204" t="s">
        <v>307</v>
      </c>
      <c r="H3204" t="s">
        <v>307</v>
      </c>
      <c r="I3204" t="s">
        <v>307</v>
      </c>
      <c r="J3204" t="s">
        <v>307</v>
      </c>
      <c r="K3204" t="s">
        <v>307</v>
      </c>
      <c r="L3204" t="s">
        <v>307</v>
      </c>
      <c r="M3204" t="s">
        <v>307</v>
      </c>
      <c r="N3204" t="s">
        <v>307</v>
      </c>
      <c r="O3204" t="s">
        <v>307</v>
      </c>
      <c r="P3204" t="s">
        <v>307</v>
      </c>
      <c r="Q3204" t="s">
        <v>307</v>
      </c>
      <c r="R3204" t="s">
        <v>307</v>
      </c>
      <c r="S3204" t="s">
        <v>307</v>
      </c>
      <c r="T3204" t="s">
        <v>307</v>
      </c>
      <c r="U3204" t="s">
        <v>307</v>
      </c>
      <c r="V3204" t="s">
        <v>307</v>
      </c>
      <c r="W3204" t="s">
        <v>307</v>
      </c>
      <c r="X3204" t="s">
        <v>307</v>
      </c>
      <c r="Y3204" t="s">
        <v>307</v>
      </c>
      <c r="Z3204" t="s">
        <v>307</v>
      </c>
    </row>
    <row r="3205" spans="1:45" x14ac:dyDescent="0.25">
      <c r="A3205">
        <v>409</v>
      </c>
      <c r="B3205" t="s">
        <v>208</v>
      </c>
      <c r="C3205" t="s">
        <v>43</v>
      </c>
      <c r="D3205" t="s">
        <v>54</v>
      </c>
      <c r="E3205" t="s">
        <v>307</v>
      </c>
      <c r="F3205" t="s">
        <v>307</v>
      </c>
      <c r="G3205" t="s">
        <v>307</v>
      </c>
      <c r="H3205" t="s">
        <v>307</v>
      </c>
      <c r="I3205" t="s">
        <v>307</v>
      </c>
      <c r="J3205" t="s">
        <v>307</v>
      </c>
      <c r="K3205" t="s">
        <v>307</v>
      </c>
      <c r="L3205" t="s">
        <v>307</v>
      </c>
      <c r="M3205" t="s">
        <v>307</v>
      </c>
      <c r="N3205" t="s">
        <v>307</v>
      </c>
      <c r="O3205" t="s">
        <v>307</v>
      </c>
      <c r="P3205" t="s">
        <v>307</v>
      </c>
      <c r="Q3205" t="s">
        <v>307</v>
      </c>
      <c r="R3205" t="s">
        <v>307</v>
      </c>
      <c r="S3205" t="s">
        <v>307</v>
      </c>
      <c r="T3205" t="s">
        <v>307</v>
      </c>
      <c r="U3205" t="s">
        <v>307</v>
      </c>
      <c r="V3205" t="s">
        <v>307</v>
      </c>
      <c r="W3205" t="s">
        <v>307</v>
      </c>
    </row>
    <row r="3206" spans="1:45" x14ac:dyDescent="0.25">
      <c r="A3206">
        <v>409</v>
      </c>
      <c r="B3206" t="s">
        <v>208</v>
      </c>
      <c r="C3206" t="s">
        <v>43</v>
      </c>
      <c r="D3206" t="s">
        <v>55</v>
      </c>
      <c r="E3206" t="s">
        <v>307</v>
      </c>
      <c r="F3206" t="s">
        <v>307</v>
      </c>
      <c r="G3206" t="s">
        <v>307</v>
      </c>
      <c r="H3206" t="s">
        <v>307</v>
      </c>
      <c r="I3206" t="s">
        <v>307</v>
      </c>
      <c r="J3206" t="s">
        <v>307</v>
      </c>
      <c r="K3206" t="s">
        <v>307</v>
      </c>
      <c r="L3206" t="s">
        <v>307</v>
      </c>
      <c r="M3206" t="s">
        <v>307</v>
      </c>
      <c r="N3206" t="s">
        <v>307</v>
      </c>
      <c r="O3206" t="s">
        <v>307</v>
      </c>
      <c r="P3206" t="s">
        <v>307</v>
      </c>
      <c r="Q3206" t="s">
        <v>307</v>
      </c>
      <c r="R3206" t="s">
        <v>307</v>
      </c>
      <c r="S3206" t="s">
        <v>307</v>
      </c>
      <c r="T3206" t="s">
        <v>307</v>
      </c>
      <c r="U3206" t="s">
        <v>307</v>
      </c>
      <c r="V3206" t="s">
        <v>307</v>
      </c>
      <c r="W3206" t="s">
        <v>307</v>
      </c>
    </row>
    <row r="3207" spans="1:45" x14ac:dyDescent="0.25">
      <c r="A3207">
        <v>409</v>
      </c>
      <c r="B3207" t="s">
        <v>208</v>
      </c>
      <c r="C3207" t="s">
        <v>43</v>
      </c>
      <c r="D3207" t="s">
        <v>56</v>
      </c>
      <c r="E3207" t="s">
        <v>307</v>
      </c>
      <c r="F3207" t="s">
        <v>307</v>
      </c>
      <c r="G3207" t="s">
        <v>307</v>
      </c>
      <c r="H3207" t="s">
        <v>307</v>
      </c>
      <c r="I3207" t="s">
        <v>307</v>
      </c>
      <c r="J3207" t="s">
        <v>307</v>
      </c>
      <c r="K3207" t="s">
        <v>307</v>
      </c>
      <c r="L3207" t="s">
        <v>307</v>
      </c>
      <c r="M3207" t="s">
        <v>307</v>
      </c>
      <c r="N3207" t="s">
        <v>307</v>
      </c>
      <c r="O3207" t="s">
        <v>307</v>
      </c>
      <c r="P3207" t="s">
        <v>307</v>
      </c>
      <c r="Q3207" t="s">
        <v>307</v>
      </c>
      <c r="R3207" t="s">
        <v>307</v>
      </c>
      <c r="S3207" t="s">
        <v>307</v>
      </c>
      <c r="T3207" t="s">
        <v>307</v>
      </c>
      <c r="U3207" t="s">
        <v>307</v>
      </c>
      <c r="V3207" t="s">
        <v>307</v>
      </c>
      <c r="W3207" t="s">
        <v>307</v>
      </c>
    </row>
    <row r="3208" spans="1:45" x14ac:dyDescent="0.25">
      <c r="A3208">
        <v>409</v>
      </c>
      <c r="B3208" t="s">
        <v>208</v>
      </c>
      <c r="C3208" t="s">
        <v>43</v>
      </c>
      <c r="D3208" t="s">
        <v>57</v>
      </c>
      <c r="E3208" t="s">
        <v>307</v>
      </c>
      <c r="F3208" t="s">
        <v>307</v>
      </c>
      <c r="G3208" t="s">
        <v>307</v>
      </c>
      <c r="H3208" t="s">
        <v>307</v>
      </c>
      <c r="I3208" t="s">
        <v>307</v>
      </c>
      <c r="J3208" t="s">
        <v>307</v>
      </c>
      <c r="K3208" t="s">
        <v>307</v>
      </c>
      <c r="L3208" t="s">
        <v>307</v>
      </c>
      <c r="M3208" t="s">
        <v>307</v>
      </c>
      <c r="N3208" t="s">
        <v>307</v>
      </c>
      <c r="O3208" t="s">
        <v>307</v>
      </c>
      <c r="P3208" t="s">
        <v>307</v>
      </c>
      <c r="Q3208" t="s">
        <v>307</v>
      </c>
      <c r="R3208" t="s">
        <v>307</v>
      </c>
      <c r="S3208" t="s">
        <v>307</v>
      </c>
      <c r="T3208" t="s">
        <v>307</v>
      </c>
      <c r="U3208" t="s">
        <v>307</v>
      </c>
      <c r="V3208" t="s">
        <v>307</v>
      </c>
      <c r="W3208" t="s">
        <v>307</v>
      </c>
    </row>
    <row r="3209" spans="1:45" x14ac:dyDescent="0.25">
      <c r="A3209">
        <v>409</v>
      </c>
      <c r="B3209" t="s">
        <v>208</v>
      </c>
      <c r="C3209" t="s">
        <v>43</v>
      </c>
      <c r="D3209" t="s">
        <v>58</v>
      </c>
      <c r="E3209" t="s">
        <v>307</v>
      </c>
      <c r="F3209" t="s">
        <v>307</v>
      </c>
      <c r="G3209" t="s">
        <v>307</v>
      </c>
      <c r="H3209" t="s">
        <v>307</v>
      </c>
      <c r="I3209" t="s">
        <v>307</v>
      </c>
      <c r="J3209" t="s">
        <v>307</v>
      </c>
      <c r="K3209" t="s">
        <v>307</v>
      </c>
      <c r="L3209" t="s">
        <v>307</v>
      </c>
      <c r="M3209" t="s">
        <v>307</v>
      </c>
      <c r="N3209" t="s">
        <v>307</v>
      </c>
      <c r="O3209" t="s">
        <v>307</v>
      </c>
      <c r="P3209" t="s">
        <v>307</v>
      </c>
      <c r="Q3209" t="s">
        <v>307</v>
      </c>
      <c r="R3209" t="s">
        <v>307</v>
      </c>
      <c r="S3209" t="s">
        <v>307</v>
      </c>
      <c r="T3209" t="s">
        <v>307</v>
      </c>
      <c r="U3209" t="s">
        <v>307</v>
      </c>
      <c r="V3209" t="s">
        <v>307</v>
      </c>
      <c r="W3209" t="s">
        <v>307</v>
      </c>
    </row>
    <row r="3210" spans="1:45" x14ac:dyDescent="0.25">
      <c r="A3210">
        <v>409</v>
      </c>
      <c r="B3210" t="s">
        <v>208</v>
      </c>
      <c r="C3210" t="s">
        <v>43</v>
      </c>
      <c r="D3210" t="s">
        <v>59</v>
      </c>
      <c r="E3210" t="s">
        <v>307</v>
      </c>
      <c r="F3210" t="s">
        <v>307</v>
      </c>
      <c r="G3210" t="s">
        <v>307</v>
      </c>
      <c r="H3210" t="s">
        <v>307</v>
      </c>
      <c r="I3210" t="s">
        <v>307</v>
      </c>
      <c r="J3210" t="s">
        <v>307</v>
      </c>
      <c r="K3210" t="s">
        <v>307</v>
      </c>
      <c r="L3210" t="s">
        <v>307</v>
      </c>
      <c r="M3210" t="s">
        <v>307</v>
      </c>
      <c r="N3210" t="s">
        <v>307</v>
      </c>
      <c r="O3210" t="s">
        <v>307</v>
      </c>
      <c r="P3210" t="s">
        <v>307</v>
      </c>
      <c r="Q3210" t="s">
        <v>307</v>
      </c>
      <c r="R3210" t="s">
        <v>307</v>
      </c>
      <c r="S3210" t="s">
        <v>307</v>
      </c>
      <c r="T3210" t="s">
        <v>307</v>
      </c>
      <c r="U3210" t="s">
        <v>307</v>
      </c>
      <c r="V3210" t="s">
        <v>307</v>
      </c>
      <c r="W3210" t="s">
        <v>307</v>
      </c>
    </row>
    <row r="3211" spans="1:45" x14ac:dyDescent="0.25">
      <c r="A3211">
        <v>409</v>
      </c>
      <c r="B3211" t="s">
        <v>208</v>
      </c>
      <c r="C3211" t="s">
        <v>43</v>
      </c>
      <c r="D3211" t="s">
        <v>60</v>
      </c>
      <c r="E3211" t="s">
        <v>307</v>
      </c>
      <c r="F3211" t="s">
        <v>307</v>
      </c>
      <c r="G3211" t="s">
        <v>307</v>
      </c>
      <c r="H3211" t="s">
        <v>307</v>
      </c>
      <c r="I3211" t="s">
        <v>307</v>
      </c>
      <c r="J3211" t="s">
        <v>307</v>
      </c>
      <c r="K3211" t="s">
        <v>307</v>
      </c>
      <c r="L3211" t="s">
        <v>307</v>
      </c>
      <c r="M3211" t="s">
        <v>307</v>
      </c>
      <c r="N3211" t="s">
        <v>307</v>
      </c>
      <c r="O3211" t="s">
        <v>307</v>
      </c>
      <c r="P3211" t="s">
        <v>307</v>
      </c>
      <c r="Q3211" t="s">
        <v>307</v>
      </c>
      <c r="R3211" t="s">
        <v>307</v>
      </c>
      <c r="S3211" t="s">
        <v>307</v>
      </c>
      <c r="T3211" t="s">
        <v>307</v>
      </c>
      <c r="U3211" t="s">
        <v>307</v>
      </c>
      <c r="V3211" t="s">
        <v>307</v>
      </c>
      <c r="W3211" t="s">
        <v>307</v>
      </c>
    </row>
    <row r="3212" spans="1:45" x14ac:dyDescent="0.25">
      <c r="A3212">
        <v>409</v>
      </c>
      <c r="B3212" t="s">
        <v>208</v>
      </c>
      <c r="C3212" t="s">
        <v>43</v>
      </c>
      <c r="D3212" t="s">
        <v>61</v>
      </c>
      <c r="E3212" t="s">
        <v>307</v>
      </c>
      <c r="F3212" t="s">
        <v>307</v>
      </c>
      <c r="G3212" t="s">
        <v>307</v>
      </c>
      <c r="H3212" t="s">
        <v>307</v>
      </c>
      <c r="I3212" t="s">
        <v>307</v>
      </c>
      <c r="J3212" t="s">
        <v>307</v>
      </c>
      <c r="K3212" t="s">
        <v>307</v>
      </c>
      <c r="L3212" t="s">
        <v>307</v>
      </c>
      <c r="M3212" t="s">
        <v>307</v>
      </c>
      <c r="N3212" t="s">
        <v>307</v>
      </c>
      <c r="O3212" t="s">
        <v>307</v>
      </c>
      <c r="P3212" t="s">
        <v>307</v>
      </c>
      <c r="Q3212" t="s">
        <v>307</v>
      </c>
      <c r="R3212" t="s">
        <v>307</v>
      </c>
      <c r="S3212" t="s">
        <v>307</v>
      </c>
      <c r="T3212" t="s">
        <v>307</v>
      </c>
      <c r="U3212" t="s">
        <v>307</v>
      </c>
      <c r="V3212" t="s">
        <v>307</v>
      </c>
      <c r="W3212" t="s">
        <v>307</v>
      </c>
    </row>
    <row r="3213" spans="1:45" x14ac:dyDescent="0.25">
      <c r="A3213">
        <v>409</v>
      </c>
      <c r="B3213" t="s">
        <v>208</v>
      </c>
      <c r="C3213" t="s">
        <v>43</v>
      </c>
      <c r="D3213" t="s">
        <v>62</v>
      </c>
      <c r="E3213" t="s">
        <v>307</v>
      </c>
      <c r="F3213" t="s">
        <v>307</v>
      </c>
      <c r="G3213" t="s">
        <v>307</v>
      </c>
      <c r="H3213" t="s">
        <v>307</v>
      </c>
      <c r="I3213" t="s">
        <v>307</v>
      </c>
      <c r="J3213" t="s">
        <v>307</v>
      </c>
      <c r="K3213" t="s">
        <v>307</v>
      </c>
      <c r="L3213" t="s">
        <v>307</v>
      </c>
      <c r="M3213" t="s">
        <v>307</v>
      </c>
      <c r="N3213" t="s">
        <v>307</v>
      </c>
      <c r="O3213" t="s">
        <v>307</v>
      </c>
      <c r="P3213" t="s">
        <v>307</v>
      </c>
      <c r="Q3213" t="s">
        <v>307</v>
      </c>
      <c r="R3213" t="s">
        <v>307</v>
      </c>
      <c r="S3213" t="s">
        <v>307</v>
      </c>
      <c r="T3213" t="s">
        <v>307</v>
      </c>
      <c r="U3213" t="s">
        <v>307</v>
      </c>
      <c r="V3213" t="s">
        <v>307</v>
      </c>
      <c r="W3213" t="s">
        <v>307</v>
      </c>
    </row>
    <row r="3214" spans="1:45" x14ac:dyDescent="0.25">
      <c r="A3214">
        <v>409</v>
      </c>
      <c r="B3214" t="s">
        <v>208</v>
      </c>
      <c r="C3214" t="s">
        <v>36</v>
      </c>
      <c r="D3214" t="s">
        <v>47</v>
      </c>
      <c r="E3214" t="s">
        <v>307</v>
      </c>
      <c r="F3214" t="s">
        <v>307</v>
      </c>
      <c r="G3214" t="s">
        <v>307</v>
      </c>
      <c r="H3214" t="s">
        <v>307</v>
      </c>
      <c r="I3214" t="s">
        <v>307</v>
      </c>
      <c r="J3214" t="s">
        <v>307</v>
      </c>
      <c r="K3214" t="s">
        <v>307</v>
      </c>
      <c r="L3214" t="s">
        <v>307</v>
      </c>
      <c r="M3214" t="s">
        <v>307</v>
      </c>
      <c r="N3214" t="s">
        <v>307</v>
      </c>
      <c r="O3214" t="s">
        <v>307</v>
      </c>
      <c r="P3214" t="s">
        <v>307</v>
      </c>
      <c r="Q3214" t="s">
        <v>307</v>
      </c>
      <c r="R3214" t="s">
        <v>307</v>
      </c>
      <c r="S3214" t="s">
        <v>307</v>
      </c>
      <c r="T3214" t="s">
        <v>307</v>
      </c>
      <c r="U3214" t="s">
        <v>307</v>
      </c>
      <c r="V3214" t="s">
        <v>307</v>
      </c>
      <c r="W3214" t="s">
        <v>307</v>
      </c>
      <c r="X3214" t="s">
        <v>307</v>
      </c>
      <c r="Y3214" t="s">
        <v>307</v>
      </c>
      <c r="Z3214" t="s">
        <v>307</v>
      </c>
      <c r="AA3214" t="s">
        <v>307</v>
      </c>
      <c r="AB3214" t="s">
        <v>307</v>
      </c>
      <c r="AC3214" t="s">
        <v>307</v>
      </c>
      <c r="AD3214" t="s">
        <v>307</v>
      </c>
      <c r="AE3214" t="s">
        <v>307</v>
      </c>
      <c r="AF3214" t="s">
        <v>307</v>
      </c>
      <c r="AG3214" t="s">
        <v>307</v>
      </c>
      <c r="AH3214" t="s">
        <v>307</v>
      </c>
      <c r="AI3214" t="s">
        <v>307</v>
      </c>
      <c r="AJ3214" t="s">
        <v>307</v>
      </c>
      <c r="AK3214" t="s">
        <v>307</v>
      </c>
      <c r="AL3214" t="s">
        <v>307</v>
      </c>
      <c r="AM3214" t="s">
        <v>307</v>
      </c>
      <c r="AN3214" t="s">
        <v>307</v>
      </c>
      <c r="AO3214" t="s">
        <v>307</v>
      </c>
      <c r="AP3214" t="s">
        <v>307</v>
      </c>
      <c r="AQ3214" t="s">
        <v>307</v>
      </c>
      <c r="AR3214" t="s">
        <v>307</v>
      </c>
      <c r="AS3214" t="s">
        <v>307</v>
      </c>
    </row>
    <row r="3215" spans="1:45" x14ac:dyDescent="0.25">
      <c r="A3215">
        <v>409</v>
      </c>
      <c r="B3215" t="s">
        <v>208</v>
      </c>
      <c r="C3215" t="s">
        <v>36</v>
      </c>
      <c r="D3215" t="s">
        <v>48</v>
      </c>
      <c r="E3215" t="s">
        <v>307</v>
      </c>
      <c r="F3215" t="s">
        <v>307</v>
      </c>
      <c r="G3215" t="s">
        <v>307</v>
      </c>
      <c r="H3215" t="s">
        <v>307</v>
      </c>
      <c r="I3215" t="s">
        <v>307</v>
      </c>
      <c r="J3215" t="s">
        <v>307</v>
      </c>
      <c r="K3215" t="s">
        <v>307</v>
      </c>
      <c r="L3215" t="s">
        <v>307</v>
      </c>
      <c r="M3215" t="s">
        <v>307</v>
      </c>
      <c r="N3215" t="s">
        <v>307</v>
      </c>
      <c r="O3215" t="s">
        <v>307</v>
      </c>
      <c r="P3215" t="s">
        <v>307</v>
      </c>
      <c r="Q3215" t="s">
        <v>307</v>
      </c>
      <c r="R3215" t="s">
        <v>307</v>
      </c>
      <c r="S3215" t="s">
        <v>307</v>
      </c>
      <c r="T3215" t="s">
        <v>307</v>
      </c>
      <c r="U3215" t="s">
        <v>307</v>
      </c>
      <c r="V3215" t="s">
        <v>307</v>
      </c>
      <c r="W3215" t="s">
        <v>307</v>
      </c>
      <c r="X3215" t="s">
        <v>307</v>
      </c>
      <c r="Y3215" t="s">
        <v>307</v>
      </c>
      <c r="Z3215" t="s">
        <v>307</v>
      </c>
      <c r="AA3215" t="s">
        <v>307</v>
      </c>
      <c r="AB3215" t="s">
        <v>307</v>
      </c>
      <c r="AC3215" t="s">
        <v>307</v>
      </c>
      <c r="AD3215" t="s">
        <v>307</v>
      </c>
      <c r="AE3215" t="s">
        <v>307</v>
      </c>
      <c r="AF3215" t="s">
        <v>307</v>
      </c>
      <c r="AG3215" t="s">
        <v>307</v>
      </c>
      <c r="AH3215" t="s">
        <v>307</v>
      </c>
      <c r="AI3215" t="s">
        <v>307</v>
      </c>
      <c r="AJ3215" t="s">
        <v>307</v>
      </c>
      <c r="AK3215" t="s">
        <v>307</v>
      </c>
      <c r="AL3215" t="s">
        <v>307</v>
      </c>
      <c r="AM3215" t="s">
        <v>307</v>
      </c>
      <c r="AN3215" t="s">
        <v>307</v>
      </c>
      <c r="AO3215" t="s">
        <v>307</v>
      </c>
      <c r="AP3215" t="s">
        <v>307</v>
      </c>
      <c r="AQ3215" t="s">
        <v>307</v>
      </c>
      <c r="AR3215" t="s">
        <v>307</v>
      </c>
      <c r="AS3215" t="s">
        <v>307</v>
      </c>
    </row>
    <row r="3216" spans="1:45" x14ac:dyDescent="0.25">
      <c r="A3216">
        <v>409</v>
      </c>
      <c r="B3216" t="s">
        <v>208</v>
      </c>
      <c r="C3216" t="s">
        <v>36</v>
      </c>
      <c r="D3216" t="s">
        <v>49</v>
      </c>
      <c r="E3216" t="s">
        <v>307</v>
      </c>
      <c r="F3216" t="s">
        <v>307</v>
      </c>
      <c r="G3216" t="s">
        <v>307</v>
      </c>
      <c r="H3216" t="s">
        <v>307</v>
      </c>
      <c r="I3216" t="s">
        <v>307</v>
      </c>
      <c r="J3216" t="s">
        <v>307</v>
      </c>
      <c r="K3216" t="s">
        <v>307</v>
      </c>
      <c r="L3216" t="s">
        <v>307</v>
      </c>
      <c r="M3216" t="s">
        <v>307</v>
      </c>
      <c r="N3216" t="s">
        <v>307</v>
      </c>
      <c r="O3216" t="s">
        <v>307</v>
      </c>
      <c r="P3216" t="s">
        <v>307</v>
      </c>
      <c r="Q3216" t="s">
        <v>307</v>
      </c>
      <c r="R3216" t="s">
        <v>307</v>
      </c>
      <c r="S3216" t="s">
        <v>307</v>
      </c>
      <c r="T3216" t="s">
        <v>307</v>
      </c>
      <c r="U3216" t="s">
        <v>307</v>
      </c>
      <c r="V3216" t="s">
        <v>307</v>
      </c>
      <c r="W3216" t="s">
        <v>307</v>
      </c>
      <c r="X3216" t="s">
        <v>307</v>
      </c>
      <c r="Y3216" t="s">
        <v>307</v>
      </c>
      <c r="Z3216" t="s">
        <v>307</v>
      </c>
      <c r="AA3216" t="s">
        <v>307</v>
      </c>
      <c r="AB3216" t="s">
        <v>307</v>
      </c>
      <c r="AC3216" t="s">
        <v>307</v>
      </c>
      <c r="AD3216" t="s">
        <v>307</v>
      </c>
      <c r="AE3216" t="s">
        <v>307</v>
      </c>
      <c r="AF3216" t="s">
        <v>307</v>
      </c>
      <c r="AG3216" t="s">
        <v>307</v>
      </c>
      <c r="AH3216" t="s">
        <v>307</v>
      </c>
      <c r="AI3216" t="s">
        <v>307</v>
      </c>
      <c r="AJ3216" t="s">
        <v>307</v>
      </c>
      <c r="AK3216" t="s">
        <v>307</v>
      </c>
      <c r="AL3216" t="s">
        <v>307</v>
      </c>
      <c r="AM3216" t="s">
        <v>307</v>
      </c>
      <c r="AN3216" t="s">
        <v>307</v>
      </c>
      <c r="AO3216" t="s">
        <v>307</v>
      </c>
      <c r="AP3216" t="s">
        <v>307</v>
      </c>
      <c r="AQ3216" t="s">
        <v>307</v>
      </c>
      <c r="AR3216" t="s">
        <v>307</v>
      </c>
      <c r="AS3216" t="s">
        <v>307</v>
      </c>
    </row>
    <row r="3217" spans="1:45" x14ac:dyDescent="0.25">
      <c r="A3217">
        <v>409</v>
      </c>
      <c r="B3217" t="s">
        <v>208</v>
      </c>
      <c r="C3217" t="s">
        <v>37</v>
      </c>
      <c r="D3217" t="s">
        <v>47</v>
      </c>
      <c r="E3217" t="s">
        <v>307</v>
      </c>
      <c r="F3217" t="s">
        <v>307</v>
      </c>
      <c r="G3217" t="s">
        <v>307</v>
      </c>
      <c r="H3217" t="s">
        <v>307</v>
      </c>
      <c r="I3217" t="s">
        <v>307</v>
      </c>
      <c r="J3217" t="s">
        <v>307</v>
      </c>
      <c r="K3217" t="s">
        <v>307</v>
      </c>
      <c r="L3217" t="s">
        <v>307</v>
      </c>
      <c r="M3217" t="s">
        <v>307</v>
      </c>
      <c r="N3217" t="s">
        <v>307</v>
      </c>
      <c r="O3217" t="s">
        <v>307</v>
      </c>
      <c r="P3217" t="s">
        <v>307</v>
      </c>
      <c r="Q3217" t="s">
        <v>307</v>
      </c>
      <c r="R3217" t="s">
        <v>307</v>
      </c>
      <c r="S3217" t="s">
        <v>307</v>
      </c>
      <c r="T3217" t="s">
        <v>307</v>
      </c>
      <c r="U3217" t="s">
        <v>307</v>
      </c>
      <c r="V3217" t="s">
        <v>307</v>
      </c>
      <c r="W3217" t="s">
        <v>307</v>
      </c>
      <c r="X3217" t="s">
        <v>307</v>
      </c>
      <c r="Y3217" t="s">
        <v>307</v>
      </c>
      <c r="Z3217" t="s">
        <v>307</v>
      </c>
      <c r="AA3217" t="s">
        <v>307</v>
      </c>
      <c r="AB3217" t="s">
        <v>307</v>
      </c>
      <c r="AC3217" t="s">
        <v>307</v>
      </c>
      <c r="AD3217" t="s">
        <v>307</v>
      </c>
      <c r="AE3217" t="s">
        <v>307</v>
      </c>
      <c r="AF3217" t="s">
        <v>307</v>
      </c>
      <c r="AG3217" t="s">
        <v>307</v>
      </c>
      <c r="AH3217" t="s">
        <v>307</v>
      </c>
      <c r="AI3217" t="s">
        <v>307</v>
      </c>
      <c r="AJ3217" t="s">
        <v>307</v>
      </c>
      <c r="AK3217" t="s">
        <v>307</v>
      </c>
      <c r="AL3217" t="s">
        <v>307</v>
      </c>
      <c r="AM3217" t="s">
        <v>307</v>
      </c>
      <c r="AN3217" t="s">
        <v>307</v>
      </c>
      <c r="AO3217" t="s">
        <v>307</v>
      </c>
      <c r="AP3217" t="s">
        <v>307</v>
      </c>
      <c r="AQ3217" t="s">
        <v>307</v>
      </c>
      <c r="AR3217" t="s">
        <v>307</v>
      </c>
      <c r="AS3217" t="s">
        <v>307</v>
      </c>
    </row>
    <row r="3218" spans="1:45" x14ac:dyDescent="0.25">
      <c r="A3218">
        <v>409</v>
      </c>
      <c r="B3218" t="s">
        <v>208</v>
      </c>
      <c r="C3218" t="s">
        <v>37</v>
      </c>
      <c r="D3218" t="s">
        <v>48</v>
      </c>
      <c r="E3218" t="s">
        <v>307</v>
      </c>
      <c r="F3218" t="s">
        <v>307</v>
      </c>
      <c r="G3218" t="s">
        <v>307</v>
      </c>
      <c r="H3218" t="s">
        <v>307</v>
      </c>
      <c r="I3218" t="s">
        <v>307</v>
      </c>
      <c r="J3218" t="s">
        <v>307</v>
      </c>
      <c r="K3218" t="s">
        <v>307</v>
      </c>
      <c r="L3218" t="s">
        <v>307</v>
      </c>
      <c r="M3218" t="s">
        <v>307</v>
      </c>
      <c r="N3218" t="s">
        <v>307</v>
      </c>
      <c r="O3218" t="s">
        <v>307</v>
      </c>
      <c r="P3218" t="s">
        <v>307</v>
      </c>
      <c r="Q3218" t="s">
        <v>307</v>
      </c>
      <c r="R3218" t="s">
        <v>307</v>
      </c>
      <c r="S3218" t="s">
        <v>307</v>
      </c>
      <c r="T3218" t="s">
        <v>307</v>
      </c>
      <c r="U3218" t="s">
        <v>307</v>
      </c>
      <c r="V3218" t="s">
        <v>307</v>
      </c>
      <c r="W3218" t="s">
        <v>307</v>
      </c>
      <c r="X3218" t="s">
        <v>307</v>
      </c>
      <c r="Y3218" t="s">
        <v>307</v>
      </c>
      <c r="Z3218" t="s">
        <v>307</v>
      </c>
      <c r="AA3218" t="s">
        <v>307</v>
      </c>
      <c r="AB3218" t="s">
        <v>307</v>
      </c>
      <c r="AC3218" t="s">
        <v>307</v>
      </c>
      <c r="AD3218" t="s">
        <v>307</v>
      </c>
      <c r="AE3218" t="s">
        <v>307</v>
      </c>
      <c r="AF3218" t="s">
        <v>307</v>
      </c>
      <c r="AG3218" t="s">
        <v>307</v>
      </c>
      <c r="AH3218" t="s">
        <v>307</v>
      </c>
      <c r="AI3218" t="s">
        <v>307</v>
      </c>
      <c r="AJ3218" t="s">
        <v>307</v>
      </c>
      <c r="AK3218" t="s">
        <v>307</v>
      </c>
      <c r="AL3218" t="s">
        <v>307</v>
      </c>
      <c r="AM3218" t="s">
        <v>307</v>
      </c>
      <c r="AN3218" t="s">
        <v>307</v>
      </c>
      <c r="AO3218" t="s">
        <v>307</v>
      </c>
      <c r="AP3218" t="s">
        <v>307</v>
      </c>
      <c r="AQ3218" t="s">
        <v>307</v>
      </c>
      <c r="AR3218" t="s">
        <v>307</v>
      </c>
      <c r="AS3218" t="s">
        <v>307</v>
      </c>
    </row>
    <row r="3219" spans="1:45" x14ac:dyDescent="0.25">
      <c r="A3219">
        <v>409</v>
      </c>
      <c r="B3219" t="s">
        <v>208</v>
      </c>
      <c r="C3219" t="s">
        <v>37</v>
      </c>
      <c r="D3219" t="s">
        <v>49</v>
      </c>
      <c r="E3219" t="s">
        <v>307</v>
      </c>
      <c r="F3219" t="s">
        <v>307</v>
      </c>
      <c r="G3219" t="s">
        <v>307</v>
      </c>
      <c r="H3219" t="s">
        <v>307</v>
      </c>
      <c r="I3219" t="s">
        <v>307</v>
      </c>
      <c r="J3219" t="s">
        <v>307</v>
      </c>
      <c r="K3219" t="s">
        <v>307</v>
      </c>
      <c r="L3219" t="s">
        <v>307</v>
      </c>
      <c r="M3219" t="s">
        <v>307</v>
      </c>
      <c r="N3219" t="s">
        <v>307</v>
      </c>
      <c r="O3219" t="s">
        <v>307</v>
      </c>
      <c r="P3219" t="s">
        <v>307</v>
      </c>
      <c r="Q3219" t="s">
        <v>307</v>
      </c>
      <c r="R3219" t="s">
        <v>307</v>
      </c>
      <c r="S3219" t="s">
        <v>307</v>
      </c>
      <c r="T3219" t="s">
        <v>307</v>
      </c>
      <c r="U3219" t="s">
        <v>307</v>
      </c>
      <c r="V3219" t="s">
        <v>307</v>
      </c>
      <c r="W3219" t="s">
        <v>307</v>
      </c>
      <c r="X3219" t="s">
        <v>307</v>
      </c>
      <c r="Y3219" t="s">
        <v>307</v>
      </c>
      <c r="Z3219" t="s">
        <v>307</v>
      </c>
      <c r="AA3219" t="s">
        <v>307</v>
      </c>
      <c r="AB3219" t="s">
        <v>307</v>
      </c>
      <c r="AC3219" t="s">
        <v>307</v>
      </c>
      <c r="AD3219" t="s">
        <v>307</v>
      </c>
      <c r="AE3219" t="s">
        <v>307</v>
      </c>
      <c r="AF3219" t="s">
        <v>307</v>
      </c>
      <c r="AG3219" t="s">
        <v>307</v>
      </c>
      <c r="AH3219" t="s">
        <v>307</v>
      </c>
      <c r="AI3219" t="s">
        <v>307</v>
      </c>
      <c r="AJ3219" t="s">
        <v>307</v>
      </c>
      <c r="AK3219" t="s">
        <v>307</v>
      </c>
      <c r="AL3219" t="s">
        <v>307</v>
      </c>
      <c r="AM3219" t="s">
        <v>307</v>
      </c>
      <c r="AN3219" t="s">
        <v>307</v>
      </c>
      <c r="AO3219" t="s">
        <v>307</v>
      </c>
      <c r="AP3219" t="s">
        <v>307</v>
      </c>
      <c r="AQ3219" t="s">
        <v>307</v>
      </c>
      <c r="AR3219" t="s">
        <v>307</v>
      </c>
      <c r="AS3219" t="s">
        <v>307</v>
      </c>
    </row>
    <row r="3220" spans="1:45" x14ac:dyDescent="0.25">
      <c r="A3220">
        <v>409</v>
      </c>
      <c r="B3220" t="s">
        <v>208</v>
      </c>
      <c r="C3220" t="s">
        <v>476</v>
      </c>
      <c r="D3220" t="s">
        <v>48</v>
      </c>
      <c r="E3220" t="s">
        <v>307</v>
      </c>
      <c r="F3220" t="s">
        <v>307</v>
      </c>
      <c r="G3220" t="s">
        <v>307</v>
      </c>
    </row>
    <row r="3221" spans="1:45" x14ac:dyDescent="0.25">
      <c r="A3221">
        <v>409</v>
      </c>
      <c r="B3221" t="s">
        <v>208</v>
      </c>
      <c r="C3221" t="s">
        <v>477</v>
      </c>
      <c r="D3221" t="s">
        <v>48</v>
      </c>
      <c r="E3221" t="s">
        <v>307</v>
      </c>
      <c r="F3221" t="s">
        <v>307</v>
      </c>
      <c r="G3221" t="s">
        <v>307</v>
      </c>
    </row>
    <row r="3222" spans="1:45" x14ac:dyDescent="0.25">
      <c r="A3222">
        <v>409</v>
      </c>
      <c r="B3222" t="s">
        <v>208</v>
      </c>
      <c r="C3222" t="s">
        <v>45</v>
      </c>
      <c r="D3222" t="s">
        <v>63</v>
      </c>
      <c r="E3222" t="s">
        <v>307</v>
      </c>
      <c r="F3222" t="s">
        <v>307</v>
      </c>
      <c r="G3222" t="s">
        <v>307</v>
      </c>
      <c r="H3222" t="s">
        <v>307</v>
      </c>
      <c r="I3222" t="s">
        <v>307</v>
      </c>
      <c r="J3222" t="s">
        <v>307</v>
      </c>
      <c r="K3222" t="s">
        <v>307</v>
      </c>
      <c r="L3222" t="s">
        <v>307</v>
      </c>
      <c r="M3222" t="s">
        <v>307</v>
      </c>
      <c r="N3222" t="s">
        <v>307</v>
      </c>
      <c r="O3222" t="s">
        <v>307</v>
      </c>
      <c r="P3222" t="s">
        <v>307</v>
      </c>
      <c r="Q3222" t="s">
        <v>307</v>
      </c>
      <c r="R3222" t="s">
        <v>307</v>
      </c>
      <c r="S3222" t="s">
        <v>307</v>
      </c>
      <c r="T3222" t="s">
        <v>307</v>
      </c>
      <c r="U3222" t="s">
        <v>307</v>
      </c>
      <c r="V3222" t="s">
        <v>307</v>
      </c>
      <c r="W3222" t="s">
        <v>307</v>
      </c>
    </row>
    <row r="3223" spans="1:45" x14ac:dyDescent="0.25">
      <c r="A3223">
        <v>409</v>
      </c>
      <c r="B3223" t="s">
        <v>208</v>
      </c>
      <c r="C3223" t="s">
        <v>45</v>
      </c>
      <c r="D3223" t="s">
        <v>64</v>
      </c>
      <c r="E3223" t="s">
        <v>307</v>
      </c>
      <c r="F3223" t="s">
        <v>307</v>
      </c>
      <c r="G3223" t="s">
        <v>307</v>
      </c>
      <c r="H3223" t="s">
        <v>307</v>
      </c>
      <c r="I3223" t="s">
        <v>307</v>
      </c>
      <c r="J3223" t="s">
        <v>307</v>
      </c>
      <c r="K3223" t="s">
        <v>307</v>
      </c>
      <c r="L3223" t="s">
        <v>307</v>
      </c>
      <c r="M3223" t="s">
        <v>307</v>
      </c>
      <c r="N3223" t="s">
        <v>307</v>
      </c>
      <c r="O3223" t="s">
        <v>307</v>
      </c>
      <c r="P3223" t="s">
        <v>307</v>
      </c>
      <c r="Q3223" t="s">
        <v>307</v>
      </c>
      <c r="R3223" t="s">
        <v>307</v>
      </c>
      <c r="S3223" t="s">
        <v>307</v>
      </c>
      <c r="T3223" t="s">
        <v>307</v>
      </c>
      <c r="U3223" t="s">
        <v>307</v>
      </c>
      <c r="V3223" t="s">
        <v>307</v>
      </c>
      <c r="W3223" t="s">
        <v>307</v>
      </c>
    </row>
    <row r="3224" spans="1:45" x14ac:dyDescent="0.25">
      <c r="A3224">
        <v>409</v>
      </c>
      <c r="B3224" t="s">
        <v>208</v>
      </c>
      <c r="C3224" t="s">
        <v>40</v>
      </c>
      <c r="D3224" t="s">
        <v>52</v>
      </c>
      <c r="E3224" t="s">
        <v>307</v>
      </c>
      <c r="F3224" t="s">
        <v>307</v>
      </c>
      <c r="G3224" t="s">
        <v>307</v>
      </c>
      <c r="H3224" t="s">
        <v>307</v>
      </c>
      <c r="I3224" t="s">
        <v>307</v>
      </c>
      <c r="J3224" t="s">
        <v>307</v>
      </c>
      <c r="K3224" t="s">
        <v>307</v>
      </c>
      <c r="L3224" t="s">
        <v>307</v>
      </c>
      <c r="M3224" t="s">
        <v>307</v>
      </c>
      <c r="N3224" t="s">
        <v>307</v>
      </c>
      <c r="O3224" t="s">
        <v>307</v>
      </c>
      <c r="P3224" t="s">
        <v>307</v>
      </c>
      <c r="Q3224" t="s">
        <v>307</v>
      </c>
      <c r="R3224" t="s">
        <v>307</v>
      </c>
      <c r="S3224" t="s">
        <v>307</v>
      </c>
      <c r="T3224" t="s">
        <v>307</v>
      </c>
      <c r="U3224" t="s">
        <v>307</v>
      </c>
      <c r="V3224" t="s">
        <v>307</v>
      </c>
      <c r="W3224" t="s">
        <v>307</v>
      </c>
      <c r="X3224" t="s">
        <v>307</v>
      </c>
      <c r="Y3224" t="s">
        <v>307</v>
      </c>
      <c r="Z3224" t="s">
        <v>307</v>
      </c>
    </row>
    <row r="3225" spans="1:45" x14ac:dyDescent="0.25">
      <c r="A3225">
        <v>409</v>
      </c>
      <c r="B3225" t="s">
        <v>208</v>
      </c>
      <c r="C3225" t="s">
        <v>40</v>
      </c>
      <c r="D3225" t="s">
        <v>53</v>
      </c>
      <c r="E3225" t="s">
        <v>307</v>
      </c>
      <c r="F3225" t="s">
        <v>307</v>
      </c>
      <c r="G3225" t="s">
        <v>307</v>
      </c>
      <c r="H3225" t="s">
        <v>307</v>
      </c>
      <c r="I3225" t="s">
        <v>307</v>
      </c>
      <c r="J3225" t="s">
        <v>307</v>
      </c>
      <c r="K3225" t="s">
        <v>307</v>
      </c>
      <c r="L3225" t="s">
        <v>307</v>
      </c>
      <c r="M3225" t="s">
        <v>307</v>
      </c>
      <c r="N3225" t="s">
        <v>307</v>
      </c>
      <c r="O3225" t="s">
        <v>307</v>
      </c>
      <c r="P3225" t="s">
        <v>307</v>
      </c>
      <c r="Q3225" t="s">
        <v>307</v>
      </c>
      <c r="R3225" t="s">
        <v>307</v>
      </c>
      <c r="S3225" t="s">
        <v>307</v>
      </c>
      <c r="T3225" t="s">
        <v>307</v>
      </c>
      <c r="U3225" t="s">
        <v>307</v>
      </c>
      <c r="V3225" t="s">
        <v>307</v>
      </c>
      <c r="W3225" t="s">
        <v>307</v>
      </c>
      <c r="X3225" t="s">
        <v>307</v>
      </c>
      <c r="Y3225" t="s">
        <v>307</v>
      </c>
      <c r="Z3225" t="s">
        <v>307</v>
      </c>
    </row>
    <row r="3226" spans="1:45" x14ac:dyDescent="0.25">
      <c r="A3226">
        <v>409</v>
      </c>
      <c r="B3226" t="s">
        <v>208</v>
      </c>
      <c r="C3226" t="s">
        <v>39</v>
      </c>
      <c r="D3226" t="s">
        <v>50</v>
      </c>
      <c r="E3226" t="s">
        <v>307</v>
      </c>
      <c r="F3226" t="s">
        <v>307</v>
      </c>
      <c r="G3226" t="s">
        <v>307</v>
      </c>
      <c r="H3226" t="s">
        <v>307</v>
      </c>
      <c r="I3226" t="s">
        <v>307</v>
      </c>
      <c r="J3226" t="s">
        <v>307</v>
      </c>
      <c r="K3226" t="s">
        <v>307</v>
      </c>
      <c r="L3226" t="s">
        <v>307</v>
      </c>
      <c r="M3226" t="s">
        <v>307</v>
      </c>
      <c r="N3226" t="s">
        <v>307</v>
      </c>
      <c r="O3226" t="s">
        <v>307</v>
      </c>
      <c r="P3226" t="s">
        <v>307</v>
      </c>
      <c r="Q3226" t="s">
        <v>307</v>
      </c>
      <c r="R3226" t="s">
        <v>307</v>
      </c>
      <c r="S3226" t="s">
        <v>307</v>
      </c>
      <c r="T3226" t="s">
        <v>307</v>
      </c>
      <c r="U3226" t="s">
        <v>307</v>
      </c>
      <c r="V3226" t="s">
        <v>307</v>
      </c>
      <c r="W3226" t="s">
        <v>307</v>
      </c>
      <c r="X3226" t="s">
        <v>307</v>
      </c>
      <c r="Y3226" t="s">
        <v>307</v>
      </c>
      <c r="Z3226" t="s">
        <v>307</v>
      </c>
      <c r="AA3226" t="s">
        <v>307</v>
      </c>
      <c r="AB3226" t="s">
        <v>307</v>
      </c>
      <c r="AC3226" t="s">
        <v>307</v>
      </c>
      <c r="AD3226" t="s">
        <v>307</v>
      </c>
      <c r="AE3226" t="s">
        <v>307</v>
      </c>
      <c r="AF3226" t="s">
        <v>307</v>
      </c>
      <c r="AG3226" t="s">
        <v>307</v>
      </c>
      <c r="AH3226" t="s">
        <v>307</v>
      </c>
      <c r="AI3226" t="s">
        <v>307</v>
      </c>
      <c r="AJ3226" t="s">
        <v>307</v>
      </c>
      <c r="AK3226" t="s">
        <v>307</v>
      </c>
      <c r="AL3226" t="s">
        <v>307</v>
      </c>
      <c r="AM3226" t="s">
        <v>307</v>
      </c>
      <c r="AN3226" t="s">
        <v>307</v>
      </c>
      <c r="AO3226" t="s">
        <v>307</v>
      </c>
      <c r="AP3226" t="s">
        <v>307</v>
      </c>
    </row>
    <row r="3227" spans="1:45" x14ac:dyDescent="0.25">
      <c r="A3227">
        <v>409</v>
      </c>
      <c r="B3227" t="s">
        <v>208</v>
      </c>
      <c r="C3227" t="s">
        <v>39</v>
      </c>
      <c r="D3227" t="s">
        <v>48</v>
      </c>
      <c r="E3227" t="s">
        <v>307</v>
      </c>
      <c r="F3227" t="s">
        <v>307</v>
      </c>
      <c r="G3227" t="s">
        <v>307</v>
      </c>
      <c r="H3227" t="s">
        <v>307</v>
      </c>
      <c r="I3227" t="s">
        <v>307</v>
      </c>
      <c r="J3227" t="s">
        <v>307</v>
      </c>
      <c r="K3227" t="s">
        <v>307</v>
      </c>
      <c r="L3227" t="s">
        <v>307</v>
      </c>
      <c r="M3227" t="s">
        <v>307</v>
      </c>
      <c r="N3227" t="s">
        <v>307</v>
      </c>
      <c r="O3227" t="s">
        <v>307</v>
      </c>
      <c r="P3227" t="s">
        <v>307</v>
      </c>
      <c r="Q3227" t="s">
        <v>307</v>
      </c>
      <c r="R3227" t="s">
        <v>307</v>
      </c>
      <c r="S3227" t="s">
        <v>307</v>
      </c>
      <c r="T3227" t="s">
        <v>307</v>
      </c>
      <c r="U3227" t="s">
        <v>307</v>
      </c>
      <c r="V3227" t="s">
        <v>307</v>
      </c>
      <c r="W3227" t="s">
        <v>307</v>
      </c>
      <c r="X3227" t="s">
        <v>307</v>
      </c>
      <c r="Y3227" t="s">
        <v>307</v>
      </c>
      <c r="Z3227" t="s">
        <v>307</v>
      </c>
      <c r="AA3227" t="s">
        <v>307</v>
      </c>
      <c r="AB3227" t="s">
        <v>307</v>
      </c>
      <c r="AC3227" t="s">
        <v>307</v>
      </c>
      <c r="AD3227" t="s">
        <v>307</v>
      </c>
      <c r="AE3227" t="s">
        <v>307</v>
      </c>
      <c r="AF3227" t="s">
        <v>307</v>
      </c>
      <c r="AG3227" t="s">
        <v>307</v>
      </c>
      <c r="AH3227" t="s">
        <v>307</v>
      </c>
      <c r="AI3227" t="s">
        <v>307</v>
      </c>
      <c r="AJ3227" t="s">
        <v>307</v>
      </c>
      <c r="AK3227" t="s">
        <v>307</v>
      </c>
      <c r="AL3227" t="s">
        <v>307</v>
      </c>
      <c r="AM3227" t="s">
        <v>307</v>
      </c>
      <c r="AN3227" t="s">
        <v>307</v>
      </c>
      <c r="AO3227" t="s">
        <v>307</v>
      </c>
      <c r="AP3227" t="s">
        <v>307</v>
      </c>
    </row>
    <row r="3228" spans="1:45" x14ac:dyDescent="0.25">
      <c r="A3228">
        <v>409</v>
      </c>
      <c r="B3228" t="s">
        <v>208</v>
      </c>
      <c r="C3228" t="s">
        <v>39</v>
      </c>
      <c r="D3228" t="s">
        <v>51</v>
      </c>
      <c r="E3228" t="s">
        <v>307</v>
      </c>
      <c r="F3228" t="s">
        <v>307</v>
      </c>
      <c r="G3228" t="s">
        <v>307</v>
      </c>
      <c r="H3228" t="s">
        <v>307</v>
      </c>
      <c r="I3228" t="s">
        <v>307</v>
      </c>
      <c r="J3228" t="s">
        <v>307</v>
      </c>
      <c r="K3228" t="s">
        <v>307</v>
      </c>
      <c r="L3228" t="s">
        <v>307</v>
      </c>
      <c r="M3228" t="s">
        <v>307</v>
      </c>
      <c r="N3228" t="s">
        <v>307</v>
      </c>
      <c r="O3228" t="s">
        <v>307</v>
      </c>
      <c r="P3228" t="s">
        <v>307</v>
      </c>
      <c r="Q3228" t="s">
        <v>307</v>
      </c>
      <c r="R3228" t="s">
        <v>307</v>
      </c>
      <c r="S3228" t="s">
        <v>307</v>
      </c>
      <c r="T3228" t="s">
        <v>307</v>
      </c>
      <c r="U3228" t="s">
        <v>307</v>
      </c>
      <c r="V3228" t="s">
        <v>307</v>
      </c>
      <c r="W3228" t="s">
        <v>307</v>
      </c>
      <c r="X3228" t="s">
        <v>307</v>
      </c>
      <c r="Y3228" t="s">
        <v>307</v>
      </c>
      <c r="Z3228" t="s">
        <v>307</v>
      </c>
      <c r="AA3228" t="s">
        <v>307</v>
      </c>
      <c r="AB3228" t="s">
        <v>307</v>
      </c>
      <c r="AC3228" t="s">
        <v>307</v>
      </c>
      <c r="AD3228" t="s">
        <v>307</v>
      </c>
      <c r="AE3228" t="s">
        <v>307</v>
      </c>
      <c r="AF3228" t="s">
        <v>307</v>
      </c>
      <c r="AG3228" t="s">
        <v>307</v>
      </c>
      <c r="AH3228" t="s">
        <v>307</v>
      </c>
      <c r="AI3228" t="s">
        <v>307</v>
      </c>
      <c r="AJ3228" t="s">
        <v>307</v>
      </c>
      <c r="AK3228" t="s">
        <v>307</v>
      </c>
      <c r="AL3228" t="s">
        <v>307</v>
      </c>
      <c r="AM3228" t="s">
        <v>307</v>
      </c>
      <c r="AN3228" t="s">
        <v>307</v>
      </c>
      <c r="AO3228" t="s">
        <v>307</v>
      </c>
      <c r="AP3228" t="s">
        <v>307</v>
      </c>
    </row>
    <row r="3229" spans="1:45" x14ac:dyDescent="0.25">
      <c r="A3229">
        <v>409</v>
      </c>
      <c r="B3229" t="s">
        <v>208</v>
      </c>
      <c r="C3229" t="s">
        <v>46</v>
      </c>
      <c r="D3229" t="s">
        <v>65</v>
      </c>
      <c r="E3229" t="s">
        <v>307</v>
      </c>
      <c r="F3229" t="s">
        <v>307</v>
      </c>
      <c r="G3229" t="s">
        <v>307</v>
      </c>
      <c r="H3229" t="s">
        <v>307</v>
      </c>
      <c r="I3229" t="s">
        <v>307</v>
      </c>
      <c r="J3229" t="s">
        <v>307</v>
      </c>
      <c r="K3229" t="s">
        <v>307</v>
      </c>
      <c r="L3229" t="s">
        <v>307</v>
      </c>
      <c r="M3229" t="s">
        <v>307</v>
      </c>
      <c r="N3229" t="s">
        <v>307</v>
      </c>
      <c r="O3229" t="s">
        <v>307</v>
      </c>
      <c r="P3229" t="s">
        <v>307</v>
      </c>
      <c r="Q3229" t="s">
        <v>307</v>
      </c>
      <c r="R3229" t="s">
        <v>307</v>
      </c>
      <c r="S3229" t="s">
        <v>307</v>
      </c>
      <c r="T3229" t="s">
        <v>307</v>
      </c>
      <c r="U3229" t="s">
        <v>307</v>
      </c>
      <c r="V3229" t="s">
        <v>307</v>
      </c>
      <c r="W3229" t="s">
        <v>307</v>
      </c>
      <c r="X3229" t="s">
        <v>307</v>
      </c>
      <c r="Y3229" t="s">
        <v>307</v>
      </c>
      <c r="Z3229" t="s">
        <v>307</v>
      </c>
    </row>
    <row r="3230" spans="1:45" x14ac:dyDescent="0.25">
      <c r="A3230">
        <v>409</v>
      </c>
      <c r="B3230" t="s">
        <v>208</v>
      </c>
      <c r="C3230" t="s">
        <v>46</v>
      </c>
      <c r="D3230" t="s">
        <v>66</v>
      </c>
      <c r="E3230" t="s">
        <v>307</v>
      </c>
      <c r="F3230" t="s">
        <v>307</v>
      </c>
      <c r="G3230" t="s">
        <v>307</v>
      </c>
      <c r="H3230" t="s">
        <v>307</v>
      </c>
      <c r="I3230" t="s">
        <v>307</v>
      </c>
      <c r="J3230" t="s">
        <v>307</v>
      </c>
      <c r="K3230" t="s">
        <v>307</v>
      </c>
      <c r="L3230" t="s">
        <v>307</v>
      </c>
      <c r="M3230" t="s">
        <v>307</v>
      </c>
      <c r="N3230" t="s">
        <v>307</v>
      </c>
      <c r="O3230" t="s">
        <v>307</v>
      </c>
      <c r="P3230" t="s">
        <v>307</v>
      </c>
      <c r="Q3230" t="s">
        <v>307</v>
      </c>
      <c r="R3230" t="s">
        <v>307</v>
      </c>
      <c r="S3230" t="s">
        <v>307</v>
      </c>
      <c r="T3230" t="s">
        <v>307</v>
      </c>
      <c r="U3230" t="s">
        <v>307</v>
      </c>
      <c r="V3230" t="s">
        <v>307</v>
      </c>
      <c r="W3230" t="s">
        <v>307</v>
      </c>
      <c r="X3230" t="s">
        <v>307</v>
      </c>
      <c r="Y3230" t="s">
        <v>307</v>
      </c>
      <c r="Z3230" t="s">
        <v>307</v>
      </c>
    </row>
    <row r="3231" spans="1:45" x14ac:dyDescent="0.25">
      <c r="A3231">
        <v>409</v>
      </c>
      <c r="B3231" t="s">
        <v>208</v>
      </c>
      <c r="C3231" t="s">
        <v>46</v>
      </c>
      <c r="D3231" t="s">
        <v>67</v>
      </c>
      <c r="E3231" t="s">
        <v>307</v>
      </c>
      <c r="F3231" t="s">
        <v>307</v>
      </c>
      <c r="G3231" t="s">
        <v>307</v>
      </c>
      <c r="H3231" t="s">
        <v>307</v>
      </c>
      <c r="I3231" t="s">
        <v>307</v>
      </c>
      <c r="J3231" t="s">
        <v>307</v>
      </c>
      <c r="K3231" t="s">
        <v>307</v>
      </c>
      <c r="L3231" t="s">
        <v>307</v>
      </c>
      <c r="M3231" t="s">
        <v>307</v>
      </c>
      <c r="N3231" t="s">
        <v>307</v>
      </c>
      <c r="O3231" t="s">
        <v>307</v>
      </c>
      <c r="P3231" t="s">
        <v>307</v>
      </c>
      <c r="Q3231" t="s">
        <v>307</v>
      </c>
      <c r="R3231" t="s">
        <v>307</v>
      </c>
      <c r="S3231" t="s">
        <v>307</v>
      </c>
      <c r="T3231" t="s">
        <v>307</v>
      </c>
      <c r="U3231" t="s">
        <v>307</v>
      </c>
      <c r="V3231" t="s">
        <v>307</v>
      </c>
      <c r="W3231" t="s">
        <v>307</v>
      </c>
      <c r="X3231" t="s">
        <v>307</v>
      </c>
      <c r="Y3231" t="s">
        <v>307</v>
      </c>
      <c r="Z3231" t="s">
        <v>307</v>
      </c>
    </row>
    <row r="3232" spans="1:45" x14ac:dyDescent="0.25">
      <c r="A3232">
        <v>409</v>
      </c>
      <c r="B3232" t="s">
        <v>208</v>
      </c>
      <c r="C3232" t="s">
        <v>46</v>
      </c>
      <c r="D3232" t="s">
        <v>68</v>
      </c>
      <c r="E3232" t="s">
        <v>307</v>
      </c>
      <c r="F3232" t="s">
        <v>307</v>
      </c>
      <c r="G3232" t="s">
        <v>307</v>
      </c>
      <c r="H3232" t="s">
        <v>307</v>
      </c>
      <c r="I3232" t="s">
        <v>307</v>
      </c>
      <c r="J3232" t="s">
        <v>307</v>
      </c>
      <c r="K3232" t="s">
        <v>307</v>
      </c>
      <c r="L3232" t="s">
        <v>307</v>
      </c>
      <c r="M3232" t="s">
        <v>307</v>
      </c>
      <c r="N3232" t="s">
        <v>307</v>
      </c>
      <c r="O3232" t="s">
        <v>307</v>
      </c>
      <c r="P3232" t="s">
        <v>307</v>
      </c>
      <c r="Q3232" t="s">
        <v>307</v>
      </c>
      <c r="R3232" t="s">
        <v>307</v>
      </c>
      <c r="S3232" t="s">
        <v>307</v>
      </c>
      <c r="T3232" t="s">
        <v>307</v>
      </c>
      <c r="U3232" t="s">
        <v>307</v>
      </c>
      <c r="V3232" t="s">
        <v>307</v>
      </c>
      <c r="W3232" t="s">
        <v>307</v>
      </c>
      <c r="X3232" t="s">
        <v>307</v>
      </c>
      <c r="Y3232" t="s">
        <v>307</v>
      </c>
      <c r="Z3232" t="s">
        <v>307</v>
      </c>
    </row>
    <row r="3233" spans="1:26" x14ac:dyDescent="0.25">
      <c r="A3233">
        <v>409</v>
      </c>
      <c r="B3233" t="s">
        <v>208</v>
      </c>
      <c r="C3233" t="s">
        <v>46</v>
      </c>
      <c r="D3233" t="s">
        <v>69</v>
      </c>
      <c r="E3233" t="s">
        <v>307</v>
      </c>
      <c r="F3233" t="s">
        <v>307</v>
      </c>
      <c r="G3233" t="s">
        <v>307</v>
      </c>
      <c r="H3233" t="s">
        <v>307</v>
      </c>
      <c r="I3233" t="s">
        <v>307</v>
      </c>
      <c r="J3233" t="s">
        <v>307</v>
      </c>
      <c r="K3233" t="s">
        <v>307</v>
      </c>
      <c r="L3233" t="s">
        <v>307</v>
      </c>
      <c r="M3233" t="s">
        <v>307</v>
      </c>
      <c r="N3233" t="s">
        <v>307</v>
      </c>
      <c r="O3233" t="s">
        <v>307</v>
      </c>
      <c r="P3233" t="s">
        <v>307</v>
      </c>
      <c r="Q3233" t="s">
        <v>307</v>
      </c>
      <c r="R3233" t="s">
        <v>307</v>
      </c>
      <c r="S3233" t="s">
        <v>307</v>
      </c>
      <c r="T3233" t="s">
        <v>307</v>
      </c>
      <c r="U3233" t="s">
        <v>307</v>
      </c>
      <c r="V3233" t="s">
        <v>307</v>
      </c>
      <c r="W3233" t="s">
        <v>307</v>
      </c>
      <c r="X3233" t="s">
        <v>307</v>
      </c>
      <c r="Y3233" t="s">
        <v>307</v>
      </c>
      <c r="Z3233" t="s">
        <v>307</v>
      </c>
    </row>
    <row r="3234" spans="1:26" x14ac:dyDescent="0.25">
      <c r="A3234">
        <v>409</v>
      </c>
      <c r="B3234" t="s">
        <v>208</v>
      </c>
      <c r="C3234" t="s">
        <v>46</v>
      </c>
      <c r="D3234" t="s">
        <v>70</v>
      </c>
      <c r="E3234" t="s">
        <v>307</v>
      </c>
      <c r="F3234" t="s">
        <v>307</v>
      </c>
      <c r="G3234" t="s">
        <v>307</v>
      </c>
      <c r="H3234" t="s">
        <v>307</v>
      </c>
      <c r="I3234" t="s">
        <v>307</v>
      </c>
      <c r="J3234" t="s">
        <v>307</v>
      </c>
      <c r="K3234" t="s">
        <v>307</v>
      </c>
      <c r="L3234" t="s">
        <v>307</v>
      </c>
      <c r="M3234" t="s">
        <v>307</v>
      </c>
      <c r="N3234" t="s">
        <v>307</v>
      </c>
      <c r="O3234" t="s">
        <v>307</v>
      </c>
      <c r="P3234" t="s">
        <v>307</v>
      </c>
      <c r="Q3234" t="s">
        <v>307</v>
      </c>
      <c r="R3234" t="s">
        <v>307</v>
      </c>
      <c r="S3234" t="s">
        <v>307</v>
      </c>
      <c r="T3234" t="s">
        <v>307</v>
      </c>
      <c r="U3234" t="s">
        <v>307</v>
      </c>
      <c r="V3234" t="s">
        <v>307</v>
      </c>
      <c r="W3234" t="s">
        <v>307</v>
      </c>
      <c r="X3234" t="s">
        <v>307</v>
      </c>
      <c r="Y3234" t="s">
        <v>307</v>
      </c>
      <c r="Z3234" t="s">
        <v>307</v>
      </c>
    </row>
    <row r="3235" spans="1:26" x14ac:dyDescent="0.25">
      <c r="A3235">
        <v>409</v>
      </c>
      <c r="B3235" t="s">
        <v>208</v>
      </c>
      <c r="C3235" t="s">
        <v>46</v>
      </c>
      <c r="D3235" t="s">
        <v>71</v>
      </c>
      <c r="E3235" t="s">
        <v>307</v>
      </c>
      <c r="F3235" t="s">
        <v>307</v>
      </c>
      <c r="G3235" t="s">
        <v>307</v>
      </c>
      <c r="H3235" t="s">
        <v>307</v>
      </c>
      <c r="I3235" t="s">
        <v>307</v>
      </c>
      <c r="J3235" t="s">
        <v>307</v>
      </c>
      <c r="K3235" t="s">
        <v>307</v>
      </c>
      <c r="L3235" t="s">
        <v>307</v>
      </c>
      <c r="M3235" t="s">
        <v>307</v>
      </c>
      <c r="N3235" t="s">
        <v>307</v>
      </c>
      <c r="O3235" t="s">
        <v>307</v>
      </c>
      <c r="P3235" t="s">
        <v>307</v>
      </c>
      <c r="Q3235" t="s">
        <v>307</v>
      </c>
      <c r="R3235" t="s">
        <v>307</v>
      </c>
      <c r="S3235" t="s">
        <v>307</v>
      </c>
      <c r="T3235" t="s">
        <v>307</v>
      </c>
      <c r="U3235" t="s">
        <v>307</v>
      </c>
      <c r="V3235" t="s">
        <v>307</v>
      </c>
      <c r="W3235" t="s">
        <v>307</v>
      </c>
      <c r="X3235" t="s">
        <v>307</v>
      </c>
      <c r="Y3235" t="s">
        <v>307</v>
      </c>
      <c r="Z3235" t="s">
        <v>307</v>
      </c>
    </row>
    <row r="3236" spans="1:26" x14ac:dyDescent="0.25">
      <c r="A3236">
        <v>409</v>
      </c>
      <c r="B3236" t="s">
        <v>208</v>
      </c>
      <c r="C3236" t="s">
        <v>46</v>
      </c>
      <c r="D3236" t="s">
        <v>72</v>
      </c>
      <c r="E3236" t="s">
        <v>307</v>
      </c>
      <c r="F3236" t="s">
        <v>307</v>
      </c>
      <c r="G3236" t="s">
        <v>307</v>
      </c>
      <c r="H3236" t="s">
        <v>307</v>
      </c>
      <c r="I3236" t="s">
        <v>307</v>
      </c>
      <c r="J3236" t="s">
        <v>307</v>
      </c>
      <c r="K3236" t="s">
        <v>307</v>
      </c>
      <c r="L3236" t="s">
        <v>307</v>
      </c>
      <c r="M3236" t="s">
        <v>307</v>
      </c>
      <c r="N3236" t="s">
        <v>307</v>
      </c>
      <c r="O3236" t="s">
        <v>307</v>
      </c>
      <c r="P3236" t="s">
        <v>307</v>
      </c>
      <c r="Q3236" t="s">
        <v>307</v>
      </c>
      <c r="R3236" t="s">
        <v>307</v>
      </c>
      <c r="S3236" t="s">
        <v>307</v>
      </c>
      <c r="T3236" t="s">
        <v>307</v>
      </c>
      <c r="U3236" t="s">
        <v>307</v>
      </c>
      <c r="V3236" t="s">
        <v>307</v>
      </c>
      <c r="W3236" t="s">
        <v>307</v>
      </c>
      <c r="X3236" t="s">
        <v>307</v>
      </c>
      <c r="Y3236" t="s">
        <v>307</v>
      </c>
      <c r="Z3236" t="s">
        <v>307</v>
      </c>
    </row>
    <row r="3237" spans="1:26" x14ac:dyDescent="0.25">
      <c r="A3237">
        <v>409</v>
      </c>
      <c r="B3237" t="s">
        <v>208</v>
      </c>
      <c r="C3237" t="s">
        <v>46</v>
      </c>
      <c r="D3237" t="s">
        <v>47</v>
      </c>
      <c r="E3237" t="s">
        <v>307</v>
      </c>
      <c r="F3237" t="s">
        <v>307</v>
      </c>
      <c r="G3237" t="s">
        <v>307</v>
      </c>
      <c r="H3237" t="s">
        <v>307</v>
      </c>
      <c r="I3237" t="s">
        <v>307</v>
      </c>
      <c r="J3237" t="s">
        <v>307</v>
      </c>
      <c r="K3237" t="s">
        <v>307</v>
      </c>
      <c r="L3237" t="s">
        <v>307</v>
      </c>
      <c r="M3237" t="s">
        <v>307</v>
      </c>
      <c r="N3237" t="s">
        <v>307</v>
      </c>
      <c r="O3237" t="s">
        <v>307</v>
      </c>
      <c r="P3237" t="s">
        <v>307</v>
      </c>
      <c r="Q3237" t="s">
        <v>307</v>
      </c>
      <c r="R3237" t="s">
        <v>307</v>
      </c>
      <c r="S3237" t="s">
        <v>307</v>
      </c>
      <c r="T3237" t="s">
        <v>307</v>
      </c>
      <c r="U3237" t="s">
        <v>307</v>
      </c>
      <c r="V3237" t="s">
        <v>307</v>
      </c>
      <c r="W3237" t="s">
        <v>307</v>
      </c>
      <c r="X3237" t="s">
        <v>307</v>
      </c>
      <c r="Y3237" t="s">
        <v>307</v>
      </c>
      <c r="Z3237" t="s">
        <v>307</v>
      </c>
    </row>
    <row r="3238" spans="1:26" x14ac:dyDescent="0.25">
      <c r="A3238">
        <v>409</v>
      </c>
      <c r="B3238" t="s">
        <v>208</v>
      </c>
      <c r="C3238" t="s">
        <v>46</v>
      </c>
      <c r="D3238" t="s">
        <v>48</v>
      </c>
      <c r="E3238" t="s">
        <v>307</v>
      </c>
      <c r="F3238" t="s">
        <v>307</v>
      </c>
      <c r="G3238" t="s">
        <v>307</v>
      </c>
      <c r="H3238" t="s">
        <v>307</v>
      </c>
      <c r="I3238" t="s">
        <v>307</v>
      </c>
      <c r="J3238" t="s">
        <v>307</v>
      </c>
      <c r="K3238" t="s">
        <v>307</v>
      </c>
      <c r="L3238" t="s">
        <v>307</v>
      </c>
      <c r="M3238" t="s">
        <v>307</v>
      </c>
      <c r="N3238" t="s">
        <v>307</v>
      </c>
      <c r="O3238" t="s">
        <v>307</v>
      </c>
      <c r="P3238" t="s">
        <v>307</v>
      </c>
      <c r="Q3238" t="s">
        <v>307</v>
      </c>
      <c r="R3238" t="s">
        <v>307</v>
      </c>
      <c r="S3238" t="s">
        <v>307</v>
      </c>
      <c r="T3238" t="s">
        <v>307</v>
      </c>
      <c r="U3238" t="s">
        <v>307</v>
      </c>
      <c r="V3238" t="s">
        <v>307</v>
      </c>
      <c r="W3238" t="s">
        <v>307</v>
      </c>
      <c r="X3238" t="s">
        <v>307</v>
      </c>
      <c r="Y3238" t="s">
        <v>307</v>
      </c>
      <c r="Z3238" t="s">
        <v>307</v>
      </c>
    </row>
    <row r="3239" spans="1:26" x14ac:dyDescent="0.25">
      <c r="A3239">
        <v>409</v>
      </c>
      <c r="B3239" t="s">
        <v>208</v>
      </c>
      <c r="C3239" t="s">
        <v>46</v>
      </c>
      <c r="D3239" t="s">
        <v>49</v>
      </c>
      <c r="E3239" t="s">
        <v>307</v>
      </c>
      <c r="F3239" t="s">
        <v>307</v>
      </c>
      <c r="G3239" t="s">
        <v>307</v>
      </c>
      <c r="H3239" t="s">
        <v>307</v>
      </c>
      <c r="I3239" t="s">
        <v>307</v>
      </c>
      <c r="J3239" t="s">
        <v>307</v>
      </c>
      <c r="K3239" t="s">
        <v>307</v>
      </c>
      <c r="L3239" t="s">
        <v>307</v>
      </c>
      <c r="M3239" t="s">
        <v>307</v>
      </c>
      <c r="N3239" t="s">
        <v>307</v>
      </c>
      <c r="O3239" t="s">
        <v>307</v>
      </c>
      <c r="P3239" t="s">
        <v>307</v>
      </c>
      <c r="Q3239" t="s">
        <v>307</v>
      </c>
      <c r="R3239" t="s">
        <v>307</v>
      </c>
      <c r="S3239" t="s">
        <v>307</v>
      </c>
      <c r="T3239" t="s">
        <v>307</v>
      </c>
      <c r="U3239" t="s">
        <v>307</v>
      </c>
      <c r="V3239" t="s">
        <v>307</v>
      </c>
      <c r="W3239" t="s">
        <v>307</v>
      </c>
      <c r="X3239" t="s">
        <v>307</v>
      </c>
      <c r="Y3239" t="s">
        <v>307</v>
      </c>
      <c r="Z3239" t="s">
        <v>307</v>
      </c>
    </row>
    <row r="3240" spans="1:26" x14ac:dyDescent="0.25">
      <c r="A3240">
        <v>409</v>
      </c>
      <c r="B3240" t="s">
        <v>208</v>
      </c>
      <c r="C3240" t="s">
        <v>41</v>
      </c>
      <c r="D3240" t="s">
        <v>48</v>
      </c>
      <c r="E3240" t="s">
        <v>307</v>
      </c>
      <c r="F3240" t="s">
        <v>307</v>
      </c>
      <c r="G3240" t="s">
        <v>307</v>
      </c>
      <c r="H3240" t="s">
        <v>307</v>
      </c>
      <c r="I3240" t="s">
        <v>307</v>
      </c>
      <c r="J3240" t="s">
        <v>307</v>
      </c>
      <c r="K3240" t="s">
        <v>307</v>
      </c>
      <c r="L3240" t="s">
        <v>307</v>
      </c>
      <c r="M3240" t="s">
        <v>307</v>
      </c>
      <c r="N3240" t="s">
        <v>307</v>
      </c>
      <c r="O3240" t="s">
        <v>307</v>
      </c>
      <c r="P3240" t="s">
        <v>307</v>
      </c>
      <c r="Q3240" t="s">
        <v>307</v>
      </c>
      <c r="R3240" t="s">
        <v>307</v>
      </c>
      <c r="S3240" t="s">
        <v>307</v>
      </c>
      <c r="T3240" t="s">
        <v>307</v>
      </c>
      <c r="U3240" t="s">
        <v>307</v>
      </c>
      <c r="V3240" t="s">
        <v>307</v>
      </c>
      <c r="W3240" t="s">
        <v>307</v>
      </c>
      <c r="X3240" t="s">
        <v>307</v>
      </c>
      <c r="Y3240" t="s">
        <v>307</v>
      </c>
      <c r="Z3240" t="s">
        <v>307</v>
      </c>
    </row>
    <row r="3241" spans="1:26" x14ac:dyDescent="0.25">
      <c r="A3241">
        <v>409</v>
      </c>
      <c r="B3241" t="s">
        <v>208</v>
      </c>
      <c r="C3241" t="s">
        <v>459</v>
      </c>
      <c r="D3241" t="s">
        <v>48</v>
      </c>
      <c r="E3241" t="s">
        <v>307</v>
      </c>
      <c r="F3241" t="s">
        <v>307</v>
      </c>
      <c r="G3241" t="s">
        <v>307</v>
      </c>
      <c r="H3241" t="s">
        <v>307</v>
      </c>
      <c r="I3241" t="s">
        <v>307</v>
      </c>
      <c r="J3241" t="s">
        <v>307</v>
      </c>
      <c r="K3241" t="s">
        <v>307</v>
      </c>
      <c r="L3241" t="s">
        <v>307</v>
      </c>
      <c r="M3241" t="s">
        <v>307</v>
      </c>
      <c r="N3241" t="s">
        <v>307</v>
      </c>
      <c r="O3241" t="s">
        <v>307</v>
      </c>
      <c r="P3241" t="s">
        <v>307</v>
      </c>
      <c r="Q3241" t="s">
        <v>307</v>
      </c>
    </row>
    <row r="3242" spans="1:26" x14ac:dyDescent="0.25">
      <c r="A3242">
        <v>409</v>
      </c>
      <c r="B3242" t="s">
        <v>208</v>
      </c>
      <c r="C3242" t="s">
        <v>304</v>
      </c>
      <c r="D3242" t="s">
        <v>48</v>
      </c>
      <c r="E3242" t="s">
        <v>307</v>
      </c>
      <c r="F3242" t="s">
        <v>307</v>
      </c>
      <c r="G3242" t="s">
        <v>307</v>
      </c>
      <c r="H3242" t="s">
        <v>307</v>
      </c>
      <c r="I3242" t="s">
        <v>307</v>
      </c>
      <c r="J3242" t="s">
        <v>307</v>
      </c>
      <c r="K3242" t="s">
        <v>307</v>
      </c>
      <c r="L3242" t="s">
        <v>307</v>
      </c>
      <c r="M3242" t="s">
        <v>307</v>
      </c>
      <c r="N3242" t="s">
        <v>307</v>
      </c>
      <c r="O3242" t="s">
        <v>307</v>
      </c>
      <c r="P3242" t="s">
        <v>307</v>
      </c>
      <c r="Q3242" t="s">
        <v>307</v>
      </c>
    </row>
    <row r="3243" spans="1:26" x14ac:dyDescent="0.25">
      <c r="A3243">
        <v>409</v>
      </c>
      <c r="B3243" t="s">
        <v>208</v>
      </c>
      <c r="C3243" t="s">
        <v>433</v>
      </c>
      <c r="D3243" t="s">
        <v>48</v>
      </c>
      <c r="E3243" t="s">
        <v>307</v>
      </c>
      <c r="F3243" t="s">
        <v>307</v>
      </c>
      <c r="G3243" t="s">
        <v>307</v>
      </c>
      <c r="H3243" t="s">
        <v>307</v>
      </c>
      <c r="I3243" t="s">
        <v>307</v>
      </c>
      <c r="J3243" t="s">
        <v>307</v>
      </c>
      <c r="K3243" t="s">
        <v>307</v>
      </c>
      <c r="L3243" t="s">
        <v>307</v>
      </c>
      <c r="M3243" t="s">
        <v>307</v>
      </c>
      <c r="N3243" t="s">
        <v>307</v>
      </c>
      <c r="O3243" t="s">
        <v>307</v>
      </c>
      <c r="P3243" t="s">
        <v>307</v>
      </c>
      <c r="Q3243" t="s">
        <v>307</v>
      </c>
    </row>
    <row r="3244" spans="1:26" x14ac:dyDescent="0.25">
      <c r="A3244">
        <v>409</v>
      </c>
      <c r="B3244" t="s">
        <v>208</v>
      </c>
      <c r="C3244" t="s">
        <v>305</v>
      </c>
      <c r="D3244" t="s">
        <v>48</v>
      </c>
      <c r="E3244" t="s">
        <v>307</v>
      </c>
      <c r="F3244" t="s">
        <v>307</v>
      </c>
      <c r="G3244" t="s">
        <v>307</v>
      </c>
      <c r="H3244" t="s">
        <v>307</v>
      </c>
      <c r="I3244" t="s">
        <v>307</v>
      </c>
      <c r="J3244" t="s">
        <v>307</v>
      </c>
      <c r="K3244" t="s">
        <v>307</v>
      </c>
      <c r="L3244" t="s">
        <v>307</v>
      </c>
      <c r="M3244" t="s">
        <v>307</v>
      </c>
      <c r="N3244" t="s">
        <v>307</v>
      </c>
      <c r="O3244" t="s">
        <v>307</v>
      </c>
      <c r="P3244" t="s">
        <v>307</v>
      </c>
      <c r="Q3244" t="s">
        <v>307</v>
      </c>
    </row>
    <row r="3245" spans="1:26" x14ac:dyDescent="0.25">
      <c r="A3245">
        <v>409</v>
      </c>
      <c r="B3245" t="s">
        <v>208</v>
      </c>
      <c r="C3245" t="s">
        <v>306</v>
      </c>
      <c r="D3245" t="s">
        <v>48</v>
      </c>
      <c r="E3245" t="s">
        <v>307</v>
      </c>
      <c r="F3245" t="s">
        <v>307</v>
      </c>
      <c r="G3245" t="s">
        <v>307</v>
      </c>
      <c r="H3245" t="s">
        <v>307</v>
      </c>
      <c r="I3245" t="s">
        <v>307</v>
      </c>
      <c r="J3245" t="s">
        <v>307</v>
      </c>
      <c r="K3245" t="s">
        <v>307</v>
      </c>
      <c r="L3245" t="s">
        <v>307</v>
      </c>
      <c r="M3245" t="s">
        <v>307</v>
      </c>
      <c r="N3245" t="s">
        <v>307</v>
      </c>
      <c r="O3245" t="s">
        <v>307</v>
      </c>
      <c r="P3245" t="s">
        <v>307</v>
      </c>
      <c r="Q3245" t="s">
        <v>307</v>
      </c>
    </row>
    <row r="3246" spans="1:26" x14ac:dyDescent="0.25">
      <c r="A3246">
        <v>409</v>
      </c>
      <c r="B3246" t="s">
        <v>208</v>
      </c>
      <c r="C3246" t="s">
        <v>44</v>
      </c>
      <c r="D3246" t="s">
        <v>54</v>
      </c>
      <c r="E3246" t="s">
        <v>307</v>
      </c>
      <c r="F3246" t="s">
        <v>307</v>
      </c>
      <c r="G3246" t="s">
        <v>307</v>
      </c>
      <c r="H3246" t="s">
        <v>307</v>
      </c>
      <c r="I3246" t="s">
        <v>307</v>
      </c>
      <c r="J3246" t="s">
        <v>307</v>
      </c>
      <c r="K3246" t="s">
        <v>307</v>
      </c>
      <c r="L3246" t="s">
        <v>307</v>
      </c>
      <c r="M3246" t="s">
        <v>307</v>
      </c>
      <c r="N3246" t="s">
        <v>307</v>
      </c>
      <c r="O3246" t="s">
        <v>307</v>
      </c>
      <c r="P3246" t="s">
        <v>307</v>
      </c>
      <c r="Q3246" t="s">
        <v>307</v>
      </c>
      <c r="R3246" t="s">
        <v>307</v>
      </c>
      <c r="S3246" t="s">
        <v>307</v>
      </c>
      <c r="T3246" t="s">
        <v>307</v>
      </c>
      <c r="U3246" t="s">
        <v>307</v>
      </c>
      <c r="V3246" t="s">
        <v>307</v>
      </c>
      <c r="W3246" t="s">
        <v>307</v>
      </c>
    </row>
    <row r="3247" spans="1:26" x14ac:dyDescent="0.25">
      <c r="A3247">
        <v>409</v>
      </c>
      <c r="B3247" t="s">
        <v>208</v>
      </c>
      <c r="C3247" t="s">
        <v>44</v>
      </c>
      <c r="D3247" t="s">
        <v>55</v>
      </c>
      <c r="E3247" t="s">
        <v>307</v>
      </c>
      <c r="F3247" t="s">
        <v>307</v>
      </c>
      <c r="G3247" t="s">
        <v>307</v>
      </c>
      <c r="H3247" t="s">
        <v>307</v>
      </c>
      <c r="I3247" t="s">
        <v>307</v>
      </c>
      <c r="J3247" t="s">
        <v>307</v>
      </c>
      <c r="K3247" t="s">
        <v>307</v>
      </c>
      <c r="L3247" t="s">
        <v>307</v>
      </c>
      <c r="M3247" t="s">
        <v>307</v>
      </c>
      <c r="N3247" t="s">
        <v>307</v>
      </c>
      <c r="O3247" t="s">
        <v>307</v>
      </c>
      <c r="P3247" t="s">
        <v>307</v>
      </c>
      <c r="Q3247" t="s">
        <v>307</v>
      </c>
      <c r="R3247" t="s">
        <v>307</v>
      </c>
      <c r="S3247" t="s">
        <v>307</v>
      </c>
      <c r="T3247" t="s">
        <v>307</v>
      </c>
      <c r="U3247" t="s">
        <v>307</v>
      </c>
      <c r="V3247" t="s">
        <v>307</v>
      </c>
      <c r="W3247" t="s">
        <v>307</v>
      </c>
    </row>
    <row r="3248" spans="1:26" x14ac:dyDescent="0.25">
      <c r="A3248">
        <v>409</v>
      </c>
      <c r="B3248" t="s">
        <v>208</v>
      </c>
      <c r="C3248" t="s">
        <v>44</v>
      </c>
      <c r="D3248" t="s">
        <v>56</v>
      </c>
      <c r="E3248" t="s">
        <v>307</v>
      </c>
      <c r="F3248" t="s">
        <v>307</v>
      </c>
      <c r="G3248" t="s">
        <v>307</v>
      </c>
      <c r="H3248" t="s">
        <v>307</v>
      </c>
      <c r="I3248" t="s">
        <v>307</v>
      </c>
      <c r="J3248" t="s">
        <v>307</v>
      </c>
      <c r="K3248" t="s">
        <v>307</v>
      </c>
      <c r="L3248" t="s">
        <v>307</v>
      </c>
      <c r="M3248" t="s">
        <v>307</v>
      </c>
      <c r="N3248" t="s">
        <v>307</v>
      </c>
      <c r="O3248" t="s">
        <v>307</v>
      </c>
      <c r="P3248" t="s">
        <v>307</v>
      </c>
      <c r="Q3248" t="s">
        <v>307</v>
      </c>
      <c r="R3248" t="s">
        <v>307</v>
      </c>
      <c r="S3248" t="s">
        <v>307</v>
      </c>
      <c r="T3248" t="s">
        <v>307</v>
      </c>
      <c r="U3248" t="s">
        <v>307</v>
      </c>
      <c r="V3248" t="s">
        <v>307</v>
      </c>
      <c r="W3248" t="s">
        <v>307</v>
      </c>
    </row>
    <row r="3249" spans="1:45" x14ac:dyDescent="0.25">
      <c r="A3249">
        <v>409</v>
      </c>
      <c r="B3249" t="s">
        <v>208</v>
      </c>
      <c r="C3249" t="s">
        <v>44</v>
      </c>
      <c r="D3249" t="s">
        <v>57</v>
      </c>
      <c r="E3249" t="s">
        <v>307</v>
      </c>
      <c r="F3249" t="s">
        <v>307</v>
      </c>
      <c r="G3249" t="s">
        <v>307</v>
      </c>
      <c r="H3249" t="s">
        <v>307</v>
      </c>
      <c r="I3249" t="s">
        <v>307</v>
      </c>
      <c r="J3249" t="s">
        <v>307</v>
      </c>
      <c r="K3249" t="s">
        <v>307</v>
      </c>
      <c r="L3249" t="s">
        <v>307</v>
      </c>
      <c r="M3249" t="s">
        <v>307</v>
      </c>
      <c r="N3249" t="s">
        <v>307</v>
      </c>
      <c r="O3249" t="s">
        <v>307</v>
      </c>
      <c r="P3249" t="s">
        <v>307</v>
      </c>
      <c r="Q3249" t="s">
        <v>307</v>
      </c>
      <c r="R3249" t="s">
        <v>307</v>
      </c>
      <c r="S3249" t="s">
        <v>307</v>
      </c>
      <c r="T3249" t="s">
        <v>307</v>
      </c>
      <c r="U3249" t="s">
        <v>307</v>
      </c>
      <c r="V3249" t="s">
        <v>307</v>
      </c>
      <c r="W3249" t="s">
        <v>307</v>
      </c>
    </row>
    <row r="3250" spans="1:45" x14ac:dyDescent="0.25">
      <c r="A3250">
        <v>409</v>
      </c>
      <c r="B3250" t="s">
        <v>208</v>
      </c>
      <c r="C3250" t="s">
        <v>44</v>
      </c>
      <c r="D3250" t="s">
        <v>58</v>
      </c>
      <c r="E3250" t="s">
        <v>307</v>
      </c>
      <c r="F3250" t="s">
        <v>307</v>
      </c>
      <c r="G3250" t="s">
        <v>307</v>
      </c>
      <c r="H3250" t="s">
        <v>307</v>
      </c>
      <c r="I3250" t="s">
        <v>307</v>
      </c>
      <c r="J3250" t="s">
        <v>307</v>
      </c>
      <c r="K3250" t="s">
        <v>307</v>
      </c>
      <c r="L3250" t="s">
        <v>307</v>
      </c>
      <c r="M3250" t="s">
        <v>307</v>
      </c>
      <c r="N3250" t="s">
        <v>307</v>
      </c>
      <c r="O3250" t="s">
        <v>307</v>
      </c>
      <c r="P3250" t="s">
        <v>307</v>
      </c>
      <c r="Q3250" t="s">
        <v>307</v>
      </c>
      <c r="R3250" t="s">
        <v>307</v>
      </c>
      <c r="S3250" t="s">
        <v>307</v>
      </c>
      <c r="T3250" t="s">
        <v>307</v>
      </c>
      <c r="U3250" t="s">
        <v>307</v>
      </c>
      <c r="V3250" t="s">
        <v>307</v>
      </c>
      <c r="W3250" t="s">
        <v>307</v>
      </c>
    </row>
    <row r="3251" spans="1:45" x14ac:dyDescent="0.25">
      <c r="A3251">
        <v>409</v>
      </c>
      <c r="B3251" t="s">
        <v>208</v>
      </c>
      <c r="C3251" t="s">
        <v>44</v>
      </c>
      <c r="D3251" t="s">
        <v>59</v>
      </c>
      <c r="E3251" t="s">
        <v>307</v>
      </c>
      <c r="F3251" t="s">
        <v>307</v>
      </c>
      <c r="G3251" t="s">
        <v>307</v>
      </c>
      <c r="H3251" t="s">
        <v>307</v>
      </c>
      <c r="I3251" t="s">
        <v>307</v>
      </c>
      <c r="J3251" t="s">
        <v>307</v>
      </c>
      <c r="K3251" t="s">
        <v>307</v>
      </c>
      <c r="L3251" t="s">
        <v>307</v>
      </c>
      <c r="M3251" t="s">
        <v>307</v>
      </c>
      <c r="N3251" t="s">
        <v>307</v>
      </c>
      <c r="O3251" t="s">
        <v>307</v>
      </c>
      <c r="P3251" t="s">
        <v>307</v>
      </c>
      <c r="Q3251" t="s">
        <v>307</v>
      </c>
      <c r="R3251" t="s">
        <v>307</v>
      </c>
      <c r="S3251" t="s">
        <v>307</v>
      </c>
      <c r="T3251" t="s">
        <v>307</v>
      </c>
      <c r="U3251" t="s">
        <v>307</v>
      </c>
      <c r="V3251" t="s">
        <v>307</v>
      </c>
      <c r="W3251" t="s">
        <v>307</v>
      </c>
    </row>
    <row r="3252" spans="1:45" x14ac:dyDescent="0.25">
      <c r="A3252">
        <v>409</v>
      </c>
      <c r="B3252" t="s">
        <v>208</v>
      </c>
      <c r="C3252" t="s">
        <v>44</v>
      </c>
      <c r="D3252" t="s">
        <v>60</v>
      </c>
      <c r="E3252" t="s">
        <v>307</v>
      </c>
      <c r="F3252" t="s">
        <v>307</v>
      </c>
      <c r="G3252" t="s">
        <v>307</v>
      </c>
      <c r="H3252" t="s">
        <v>307</v>
      </c>
      <c r="I3252" t="s">
        <v>307</v>
      </c>
      <c r="J3252" t="s">
        <v>307</v>
      </c>
      <c r="K3252" t="s">
        <v>307</v>
      </c>
      <c r="L3252" t="s">
        <v>307</v>
      </c>
      <c r="M3252" t="s">
        <v>307</v>
      </c>
      <c r="N3252" t="s">
        <v>307</v>
      </c>
      <c r="O3252" t="s">
        <v>307</v>
      </c>
      <c r="P3252" t="s">
        <v>307</v>
      </c>
      <c r="Q3252" t="s">
        <v>307</v>
      </c>
      <c r="R3252" t="s">
        <v>307</v>
      </c>
      <c r="S3252" t="s">
        <v>307</v>
      </c>
      <c r="T3252" t="s">
        <v>307</v>
      </c>
      <c r="U3252" t="s">
        <v>307</v>
      </c>
      <c r="V3252" t="s">
        <v>307</v>
      </c>
      <c r="W3252" t="s">
        <v>307</v>
      </c>
    </row>
    <row r="3253" spans="1:45" x14ac:dyDescent="0.25">
      <c r="A3253">
        <v>409</v>
      </c>
      <c r="B3253" t="s">
        <v>208</v>
      </c>
      <c r="C3253" t="s">
        <v>44</v>
      </c>
      <c r="D3253" t="s">
        <v>61</v>
      </c>
      <c r="E3253" t="s">
        <v>307</v>
      </c>
      <c r="F3253" t="s">
        <v>307</v>
      </c>
      <c r="G3253" t="s">
        <v>307</v>
      </c>
      <c r="H3253" t="s">
        <v>307</v>
      </c>
      <c r="I3253" t="s">
        <v>307</v>
      </c>
      <c r="J3253" t="s">
        <v>307</v>
      </c>
      <c r="K3253" t="s">
        <v>307</v>
      </c>
      <c r="L3253" t="s">
        <v>307</v>
      </c>
      <c r="M3253" t="s">
        <v>307</v>
      </c>
      <c r="N3253" t="s">
        <v>307</v>
      </c>
      <c r="O3253" t="s">
        <v>307</v>
      </c>
      <c r="P3253" t="s">
        <v>307</v>
      </c>
      <c r="Q3253" t="s">
        <v>307</v>
      </c>
      <c r="R3253" t="s">
        <v>307</v>
      </c>
      <c r="S3253" t="s">
        <v>307</v>
      </c>
      <c r="T3253" t="s">
        <v>307</v>
      </c>
      <c r="U3253" t="s">
        <v>307</v>
      </c>
      <c r="V3253" t="s">
        <v>307</v>
      </c>
      <c r="W3253" t="s">
        <v>307</v>
      </c>
    </row>
    <row r="3254" spans="1:45" x14ac:dyDescent="0.25">
      <c r="A3254">
        <v>409</v>
      </c>
      <c r="B3254" t="s">
        <v>208</v>
      </c>
      <c r="C3254" t="s">
        <v>44</v>
      </c>
      <c r="D3254" t="s">
        <v>62</v>
      </c>
      <c r="E3254" t="s">
        <v>307</v>
      </c>
      <c r="F3254" t="s">
        <v>307</v>
      </c>
      <c r="G3254" t="s">
        <v>307</v>
      </c>
      <c r="H3254" t="s">
        <v>307</v>
      </c>
      <c r="I3254" t="s">
        <v>307</v>
      </c>
      <c r="J3254" t="s">
        <v>307</v>
      </c>
      <c r="K3254" t="s">
        <v>307</v>
      </c>
      <c r="L3254" t="s">
        <v>307</v>
      </c>
      <c r="M3254" t="s">
        <v>307</v>
      </c>
      <c r="N3254" t="s">
        <v>307</v>
      </c>
      <c r="O3254" t="s">
        <v>307</v>
      </c>
      <c r="P3254" t="s">
        <v>307</v>
      </c>
      <c r="Q3254" t="s">
        <v>307</v>
      </c>
      <c r="R3254" t="s">
        <v>307</v>
      </c>
      <c r="S3254" t="s">
        <v>307</v>
      </c>
      <c r="T3254" t="s">
        <v>307</v>
      </c>
      <c r="U3254" t="s">
        <v>307</v>
      </c>
      <c r="V3254" t="s">
        <v>307</v>
      </c>
      <c r="W3254" t="s">
        <v>307</v>
      </c>
    </row>
    <row r="3255" spans="1:45" x14ac:dyDescent="0.25">
      <c r="A3255">
        <v>409</v>
      </c>
      <c r="B3255" t="s">
        <v>208</v>
      </c>
      <c r="C3255" t="s">
        <v>38</v>
      </c>
      <c r="D3255" t="s">
        <v>47</v>
      </c>
      <c r="E3255" t="s">
        <v>307</v>
      </c>
      <c r="F3255" t="s">
        <v>307</v>
      </c>
      <c r="G3255" t="s">
        <v>307</v>
      </c>
      <c r="H3255" t="s">
        <v>307</v>
      </c>
      <c r="I3255" t="s">
        <v>307</v>
      </c>
      <c r="J3255" t="s">
        <v>307</v>
      </c>
      <c r="K3255" t="s">
        <v>307</v>
      </c>
      <c r="L3255" t="s">
        <v>307</v>
      </c>
      <c r="M3255" t="s">
        <v>307</v>
      </c>
      <c r="N3255" t="s">
        <v>307</v>
      </c>
      <c r="O3255" t="s">
        <v>307</v>
      </c>
      <c r="P3255" t="s">
        <v>307</v>
      </c>
      <c r="Q3255" t="s">
        <v>307</v>
      </c>
      <c r="R3255" t="s">
        <v>307</v>
      </c>
      <c r="S3255" t="s">
        <v>307</v>
      </c>
      <c r="T3255" t="s">
        <v>307</v>
      </c>
      <c r="U3255" t="s">
        <v>307</v>
      </c>
      <c r="V3255" t="s">
        <v>307</v>
      </c>
      <c r="W3255" t="s">
        <v>307</v>
      </c>
      <c r="X3255" t="s">
        <v>307</v>
      </c>
      <c r="Y3255" t="s">
        <v>307</v>
      </c>
      <c r="Z3255" t="s">
        <v>307</v>
      </c>
      <c r="AA3255" t="s">
        <v>307</v>
      </c>
      <c r="AB3255" t="s">
        <v>307</v>
      </c>
      <c r="AC3255" t="s">
        <v>307</v>
      </c>
      <c r="AD3255" t="s">
        <v>307</v>
      </c>
      <c r="AE3255" t="s">
        <v>307</v>
      </c>
      <c r="AF3255" t="s">
        <v>307</v>
      </c>
      <c r="AG3255" t="s">
        <v>307</v>
      </c>
      <c r="AH3255" t="s">
        <v>307</v>
      </c>
      <c r="AI3255" t="s">
        <v>307</v>
      </c>
      <c r="AJ3255" t="s">
        <v>307</v>
      </c>
      <c r="AK3255" t="s">
        <v>307</v>
      </c>
      <c r="AL3255" t="s">
        <v>307</v>
      </c>
      <c r="AM3255" t="s">
        <v>307</v>
      </c>
      <c r="AN3255" t="s">
        <v>307</v>
      </c>
      <c r="AO3255" t="s">
        <v>307</v>
      </c>
      <c r="AP3255" t="s">
        <v>307</v>
      </c>
      <c r="AQ3255" t="s">
        <v>307</v>
      </c>
      <c r="AR3255" t="s">
        <v>307</v>
      </c>
      <c r="AS3255" t="s">
        <v>307</v>
      </c>
    </row>
    <row r="3256" spans="1:45" x14ac:dyDescent="0.25">
      <c r="A3256">
        <v>409</v>
      </c>
      <c r="B3256" t="s">
        <v>208</v>
      </c>
      <c r="C3256" t="s">
        <v>38</v>
      </c>
      <c r="D3256" t="s">
        <v>48</v>
      </c>
      <c r="E3256" t="s">
        <v>307</v>
      </c>
      <c r="F3256" t="s">
        <v>307</v>
      </c>
      <c r="G3256" t="s">
        <v>307</v>
      </c>
      <c r="H3256" t="s">
        <v>307</v>
      </c>
      <c r="I3256" t="s">
        <v>307</v>
      </c>
      <c r="J3256" t="s">
        <v>307</v>
      </c>
      <c r="K3256" t="s">
        <v>307</v>
      </c>
      <c r="L3256" t="s">
        <v>307</v>
      </c>
      <c r="M3256" t="s">
        <v>307</v>
      </c>
      <c r="N3256" t="s">
        <v>307</v>
      </c>
      <c r="O3256" t="s">
        <v>307</v>
      </c>
      <c r="P3256" t="s">
        <v>307</v>
      </c>
      <c r="Q3256" t="s">
        <v>307</v>
      </c>
      <c r="R3256" t="s">
        <v>307</v>
      </c>
      <c r="S3256" t="s">
        <v>307</v>
      </c>
      <c r="T3256" t="s">
        <v>307</v>
      </c>
      <c r="U3256" t="s">
        <v>307</v>
      </c>
      <c r="V3256" t="s">
        <v>307</v>
      </c>
      <c r="W3256" t="s">
        <v>307</v>
      </c>
      <c r="X3256" t="s">
        <v>307</v>
      </c>
      <c r="Y3256" t="s">
        <v>307</v>
      </c>
      <c r="Z3256" t="s">
        <v>307</v>
      </c>
      <c r="AA3256" t="s">
        <v>307</v>
      </c>
      <c r="AB3256" t="s">
        <v>307</v>
      </c>
      <c r="AC3256" t="s">
        <v>307</v>
      </c>
      <c r="AD3256" t="s">
        <v>307</v>
      </c>
      <c r="AE3256" t="s">
        <v>307</v>
      </c>
      <c r="AF3256" t="s">
        <v>307</v>
      </c>
      <c r="AG3256" t="s">
        <v>307</v>
      </c>
      <c r="AH3256" t="s">
        <v>307</v>
      </c>
      <c r="AI3256" t="s">
        <v>307</v>
      </c>
      <c r="AJ3256" t="s">
        <v>307</v>
      </c>
      <c r="AK3256" t="s">
        <v>307</v>
      </c>
      <c r="AL3256" t="s">
        <v>307</v>
      </c>
      <c r="AM3256" t="s">
        <v>307</v>
      </c>
      <c r="AN3256" t="s">
        <v>307</v>
      </c>
      <c r="AO3256" t="s">
        <v>307</v>
      </c>
      <c r="AP3256" t="s">
        <v>307</v>
      </c>
      <c r="AQ3256" t="s">
        <v>307</v>
      </c>
      <c r="AR3256" t="s">
        <v>307</v>
      </c>
      <c r="AS3256" t="s">
        <v>307</v>
      </c>
    </row>
    <row r="3257" spans="1:45" x14ac:dyDescent="0.25">
      <c r="A3257">
        <v>409</v>
      </c>
      <c r="B3257" t="s">
        <v>208</v>
      </c>
      <c r="C3257" t="s">
        <v>38</v>
      </c>
      <c r="D3257" t="s">
        <v>49</v>
      </c>
      <c r="E3257" t="s">
        <v>307</v>
      </c>
      <c r="F3257" t="s">
        <v>307</v>
      </c>
      <c r="G3257" t="s">
        <v>307</v>
      </c>
      <c r="H3257" t="s">
        <v>307</v>
      </c>
      <c r="I3257" t="s">
        <v>307</v>
      </c>
      <c r="J3257" t="s">
        <v>307</v>
      </c>
      <c r="K3257" t="s">
        <v>307</v>
      </c>
      <c r="L3257" t="s">
        <v>307</v>
      </c>
      <c r="M3257" t="s">
        <v>307</v>
      </c>
      <c r="N3257" t="s">
        <v>307</v>
      </c>
      <c r="O3257" t="s">
        <v>307</v>
      </c>
      <c r="P3257" t="s">
        <v>307</v>
      </c>
      <c r="Q3257" t="s">
        <v>307</v>
      </c>
      <c r="R3257" t="s">
        <v>307</v>
      </c>
      <c r="S3257" t="s">
        <v>307</v>
      </c>
      <c r="T3257" t="s">
        <v>307</v>
      </c>
      <c r="U3257" t="s">
        <v>307</v>
      </c>
      <c r="V3257" t="s">
        <v>307</v>
      </c>
      <c r="W3257" t="s">
        <v>307</v>
      </c>
      <c r="X3257" t="s">
        <v>307</v>
      </c>
      <c r="Y3257" t="s">
        <v>307</v>
      </c>
      <c r="Z3257" t="s">
        <v>307</v>
      </c>
      <c r="AA3257" t="s">
        <v>307</v>
      </c>
      <c r="AB3257" t="s">
        <v>307</v>
      </c>
      <c r="AC3257" t="s">
        <v>307</v>
      </c>
      <c r="AD3257" t="s">
        <v>307</v>
      </c>
      <c r="AE3257" t="s">
        <v>307</v>
      </c>
      <c r="AF3257" t="s">
        <v>307</v>
      </c>
      <c r="AG3257" t="s">
        <v>307</v>
      </c>
      <c r="AH3257" t="s">
        <v>307</v>
      </c>
      <c r="AI3257" t="s">
        <v>307</v>
      </c>
      <c r="AJ3257" t="s">
        <v>307</v>
      </c>
      <c r="AK3257" t="s">
        <v>307</v>
      </c>
      <c r="AL3257" t="s">
        <v>307</v>
      </c>
      <c r="AM3257" t="s">
        <v>307</v>
      </c>
      <c r="AN3257" t="s">
        <v>307</v>
      </c>
      <c r="AO3257" t="s">
        <v>307</v>
      </c>
      <c r="AP3257" t="s">
        <v>307</v>
      </c>
      <c r="AQ3257" t="s">
        <v>307</v>
      </c>
      <c r="AR3257" t="s">
        <v>307</v>
      </c>
      <c r="AS3257" t="s">
        <v>307</v>
      </c>
    </row>
    <row r="3258" spans="1:45" x14ac:dyDescent="0.25">
      <c r="A3258">
        <v>409</v>
      </c>
      <c r="B3258" t="s">
        <v>208</v>
      </c>
      <c r="C3258" t="s">
        <v>450</v>
      </c>
      <c r="D3258" t="s">
        <v>48</v>
      </c>
      <c r="E3258" t="s">
        <v>307</v>
      </c>
      <c r="F3258" t="s">
        <v>307</v>
      </c>
      <c r="G3258" t="s">
        <v>307</v>
      </c>
      <c r="H3258" t="s">
        <v>307</v>
      </c>
      <c r="I3258" t="s">
        <v>307</v>
      </c>
      <c r="J3258" t="s">
        <v>307</v>
      </c>
      <c r="K3258" t="s">
        <v>307</v>
      </c>
      <c r="L3258" t="s">
        <v>307</v>
      </c>
      <c r="M3258" t="s">
        <v>307</v>
      </c>
      <c r="N3258" t="s">
        <v>307</v>
      </c>
      <c r="O3258" t="s">
        <v>307</v>
      </c>
      <c r="P3258" t="s">
        <v>307</v>
      </c>
      <c r="Q3258" t="s">
        <v>307</v>
      </c>
      <c r="R3258" t="s">
        <v>307</v>
      </c>
    </row>
    <row r="3259" spans="1:45" x14ac:dyDescent="0.25">
      <c r="A3259">
        <v>409</v>
      </c>
      <c r="B3259" t="s">
        <v>208</v>
      </c>
      <c r="C3259" t="s">
        <v>449</v>
      </c>
      <c r="D3259" t="s">
        <v>48</v>
      </c>
      <c r="E3259" t="s">
        <v>307</v>
      </c>
      <c r="F3259" t="s">
        <v>307</v>
      </c>
      <c r="G3259" t="s">
        <v>307</v>
      </c>
      <c r="H3259" t="s">
        <v>307</v>
      </c>
      <c r="I3259" t="s">
        <v>307</v>
      </c>
      <c r="J3259" t="s">
        <v>307</v>
      </c>
      <c r="K3259" t="s">
        <v>307</v>
      </c>
      <c r="L3259" t="s">
        <v>307</v>
      </c>
      <c r="M3259" t="s">
        <v>307</v>
      </c>
      <c r="N3259" t="s">
        <v>307</v>
      </c>
      <c r="O3259" t="s">
        <v>307</v>
      </c>
      <c r="P3259" t="s">
        <v>307</v>
      </c>
      <c r="Q3259" t="s">
        <v>307</v>
      </c>
      <c r="R3259" t="s">
        <v>307</v>
      </c>
    </row>
    <row r="3260" spans="1:45" x14ac:dyDescent="0.25">
      <c r="A3260">
        <v>409</v>
      </c>
      <c r="B3260" t="s">
        <v>208</v>
      </c>
      <c r="C3260" t="s">
        <v>475</v>
      </c>
      <c r="D3260" t="s">
        <v>48</v>
      </c>
      <c r="E3260" t="s">
        <v>307</v>
      </c>
      <c r="F3260" t="s">
        <v>307</v>
      </c>
      <c r="G3260" t="s">
        <v>307</v>
      </c>
    </row>
    <row r="3261" spans="1:45" x14ac:dyDescent="0.25">
      <c r="A3261">
        <v>409</v>
      </c>
      <c r="B3261" t="s">
        <v>208</v>
      </c>
      <c r="C3261" t="s">
        <v>42</v>
      </c>
      <c r="D3261" t="s">
        <v>48</v>
      </c>
      <c r="E3261" t="s">
        <v>307</v>
      </c>
      <c r="F3261" t="s">
        <v>307</v>
      </c>
      <c r="G3261" t="s">
        <v>307</v>
      </c>
      <c r="H3261" t="s">
        <v>307</v>
      </c>
      <c r="I3261" t="s">
        <v>307</v>
      </c>
      <c r="J3261" t="s">
        <v>307</v>
      </c>
      <c r="K3261" t="s">
        <v>307</v>
      </c>
      <c r="L3261" t="s">
        <v>307</v>
      </c>
      <c r="M3261" t="s">
        <v>307</v>
      </c>
      <c r="N3261" t="s">
        <v>307</v>
      </c>
      <c r="O3261" t="s">
        <v>307</v>
      </c>
      <c r="P3261" t="s">
        <v>307</v>
      </c>
      <c r="Q3261" t="s">
        <v>307</v>
      </c>
      <c r="R3261" t="s">
        <v>307</v>
      </c>
      <c r="S3261" t="s">
        <v>307</v>
      </c>
      <c r="T3261" t="s">
        <v>307</v>
      </c>
      <c r="U3261" t="s">
        <v>307</v>
      </c>
      <c r="V3261" t="s">
        <v>307</v>
      </c>
      <c r="W3261" t="s">
        <v>307</v>
      </c>
      <c r="X3261" t="s">
        <v>307</v>
      </c>
      <c r="Y3261" t="s">
        <v>307</v>
      </c>
      <c r="Z3261" t="s">
        <v>307</v>
      </c>
    </row>
    <row r="3262" spans="1:45" x14ac:dyDescent="0.25">
      <c r="A3262">
        <v>410</v>
      </c>
      <c r="B3262" t="s">
        <v>209</v>
      </c>
      <c r="C3262" t="s">
        <v>43</v>
      </c>
      <c r="D3262" t="s">
        <v>54</v>
      </c>
      <c r="E3262" t="s">
        <v>307</v>
      </c>
      <c r="F3262" t="s">
        <v>307</v>
      </c>
      <c r="G3262" t="s">
        <v>307</v>
      </c>
      <c r="H3262" t="s">
        <v>307</v>
      </c>
      <c r="I3262" t="s">
        <v>307</v>
      </c>
      <c r="J3262" t="s">
        <v>307</v>
      </c>
      <c r="K3262" t="s">
        <v>307</v>
      </c>
      <c r="L3262" t="s">
        <v>307</v>
      </c>
      <c r="M3262" t="s">
        <v>307</v>
      </c>
      <c r="N3262" t="s">
        <v>307</v>
      </c>
      <c r="O3262" t="s">
        <v>307</v>
      </c>
      <c r="P3262" t="s">
        <v>307</v>
      </c>
      <c r="Q3262" t="s">
        <v>307</v>
      </c>
      <c r="R3262" t="s">
        <v>307</v>
      </c>
      <c r="S3262" t="s">
        <v>307</v>
      </c>
      <c r="T3262" t="s">
        <v>307</v>
      </c>
      <c r="U3262" t="s">
        <v>307</v>
      </c>
      <c r="V3262" t="s">
        <v>307</v>
      </c>
      <c r="W3262" t="s">
        <v>307</v>
      </c>
    </row>
    <row r="3263" spans="1:45" x14ac:dyDescent="0.25">
      <c r="A3263">
        <v>410</v>
      </c>
      <c r="B3263" t="s">
        <v>209</v>
      </c>
      <c r="C3263" t="s">
        <v>43</v>
      </c>
      <c r="D3263" t="s">
        <v>55</v>
      </c>
      <c r="E3263" t="s">
        <v>307</v>
      </c>
      <c r="F3263" t="s">
        <v>307</v>
      </c>
      <c r="G3263" t="s">
        <v>307</v>
      </c>
      <c r="H3263" t="s">
        <v>307</v>
      </c>
      <c r="I3263" t="s">
        <v>307</v>
      </c>
      <c r="J3263" t="s">
        <v>307</v>
      </c>
      <c r="K3263" t="s">
        <v>307</v>
      </c>
      <c r="L3263" t="s">
        <v>307</v>
      </c>
      <c r="M3263" t="s">
        <v>307</v>
      </c>
      <c r="N3263" t="s">
        <v>307</v>
      </c>
      <c r="O3263" t="s">
        <v>307</v>
      </c>
      <c r="P3263" t="s">
        <v>307</v>
      </c>
      <c r="Q3263" t="s">
        <v>307</v>
      </c>
      <c r="R3263" t="s">
        <v>307</v>
      </c>
      <c r="S3263" t="s">
        <v>307</v>
      </c>
      <c r="T3263" t="s">
        <v>307</v>
      </c>
      <c r="U3263" t="s">
        <v>307</v>
      </c>
      <c r="V3263" t="s">
        <v>307</v>
      </c>
      <c r="W3263" t="s">
        <v>307</v>
      </c>
    </row>
    <row r="3264" spans="1:45" x14ac:dyDescent="0.25">
      <c r="A3264">
        <v>410</v>
      </c>
      <c r="B3264" t="s">
        <v>209</v>
      </c>
      <c r="C3264" t="s">
        <v>43</v>
      </c>
      <c r="D3264" t="s">
        <v>56</v>
      </c>
      <c r="E3264" t="s">
        <v>307</v>
      </c>
      <c r="F3264" t="s">
        <v>307</v>
      </c>
      <c r="G3264" t="s">
        <v>307</v>
      </c>
      <c r="H3264" t="s">
        <v>307</v>
      </c>
      <c r="I3264" t="s">
        <v>307</v>
      </c>
      <c r="J3264" t="s">
        <v>307</v>
      </c>
      <c r="K3264" t="s">
        <v>307</v>
      </c>
      <c r="L3264" t="s">
        <v>307</v>
      </c>
      <c r="M3264" t="s">
        <v>307</v>
      </c>
      <c r="N3264" t="s">
        <v>307</v>
      </c>
      <c r="O3264" t="s">
        <v>307</v>
      </c>
      <c r="P3264" t="s">
        <v>307</v>
      </c>
      <c r="Q3264" t="s">
        <v>307</v>
      </c>
      <c r="R3264" t="s">
        <v>307</v>
      </c>
      <c r="S3264" t="s">
        <v>307</v>
      </c>
      <c r="T3264" t="s">
        <v>307</v>
      </c>
      <c r="U3264" t="s">
        <v>307</v>
      </c>
      <c r="V3264" t="s">
        <v>307</v>
      </c>
      <c r="W3264" t="s">
        <v>307</v>
      </c>
    </row>
    <row r="3265" spans="1:45" x14ac:dyDescent="0.25">
      <c r="A3265">
        <v>410</v>
      </c>
      <c r="B3265" t="s">
        <v>209</v>
      </c>
      <c r="C3265" t="s">
        <v>43</v>
      </c>
      <c r="D3265" t="s">
        <v>57</v>
      </c>
      <c r="E3265" t="s">
        <v>307</v>
      </c>
      <c r="F3265" t="s">
        <v>307</v>
      </c>
      <c r="G3265" t="s">
        <v>307</v>
      </c>
      <c r="H3265" t="s">
        <v>307</v>
      </c>
      <c r="I3265" t="s">
        <v>307</v>
      </c>
      <c r="J3265" t="s">
        <v>307</v>
      </c>
      <c r="K3265" t="s">
        <v>307</v>
      </c>
      <c r="L3265" t="s">
        <v>307</v>
      </c>
      <c r="M3265" t="s">
        <v>307</v>
      </c>
      <c r="N3265" t="s">
        <v>307</v>
      </c>
      <c r="O3265" t="s">
        <v>307</v>
      </c>
      <c r="P3265" t="s">
        <v>307</v>
      </c>
      <c r="Q3265" t="s">
        <v>307</v>
      </c>
      <c r="R3265" t="s">
        <v>307</v>
      </c>
      <c r="S3265" t="s">
        <v>307</v>
      </c>
      <c r="T3265" t="s">
        <v>307</v>
      </c>
      <c r="U3265" t="s">
        <v>307</v>
      </c>
      <c r="V3265" t="s">
        <v>307</v>
      </c>
      <c r="W3265" t="s">
        <v>307</v>
      </c>
    </row>
    <row r="3266" spans="1:45" x14ac:dyDescent="0.25">
      <c r="A3266">
        <v>410</v>
      </c>
      <c r="B3266" t="s">
        <v>209</v>
      </c>
      <c r="C3266" t="s">
        <v>43</v>
      </c>
      <c r="D3266" t="s">
        <v>58</v>
      </c>
      <c r="E3266" t="s">
        <v>307</v>
      </c>
      <c r="F3266" t="s">
        <v>307</v>
      </c>
      <c r="G3266" t="s">
        <v>307</v>
      </c>
      <c r="H3266" t="s">
        <v>307</v>
      </c>
      <c r="I3266" t="s">
        <v>307</v>
      </c>
      <c r="J3266" t="s">
        <v>307</v>
      </c>
      <c r="K3266" t="s">
        <v>307</v>
      </c>
      <c r="L3266" t="s">
        <v>307</v>
      </c>
      <c r="M3266" t="s">
        <v>307</v>
      </c>
      <c r="N3266" t="s">
        <v>307</v>
      </c>
      <c r="O3266" t="s">
        <v>307</v>
      </c>
      <c r="P3266" t="s">
        <v>307</v>
      </c>
      <c r="Q3266" t="s">
        <v>307</v>
      </c>
      <c r="R3266" t="s">
        <v>307</v>
      </c>
      <c r="S3266" t="s">
        <v>307</v>
      </c>
      <c r="T3266" t="s">
        <v>307</v>
      </c>
      <c r="U3266" t="s">
        <v>307</v>
      </c>
      <c r="V3266" t="s">
        <v>307</v>
      </c>
      <c r="W3266" t="s">
        <v>307</v>
      </c>
    </row>
    <row r="3267" spans="1:45" x14ac:dyDescent="0.25">
      <c r="A3267">
        <v>410</v>
      </c>
      <c r="B3267" t="s">
        <v>209</v>
      </c>
      <c r="C3267" t="s">
        <v>43</v>
      </c>
      <c r="D3267" t="s">
        <v>59</v>
      </c>
      <c r="E3267" t="s">
        <v>307</v>
      </c>
      <c r="F3267" t="s">
        <v>307</v>
      </c>
      <c r="G3267" t="s">
        <v>307</v>
      </c>
      <c r="H3267" t="s">
        <v>307</v>
      </c>
      <c r="I3267" t="s">
        <v>307</v>
      </c>
      <c r="J3267" t="s">
        <v>307</v>
      </c>
      <c r="K3267" t="s">
        <v>307</v>
      </c>
      <c r="L3267" t="s">
        <v>307</v>
      </c>
      <c r="M3267" t="s">
        <v>307</v>
      </c>
      <c r="N3267" t="s">
        <v>307</v>
      </c>
      <c r="O3267" t="s">
        <v>307</v>
      </c>
      <c r="P3267" t="s">
        <v>307</v>
      </c>
      <c r="Q3267" t="s">
        <v>307</v>
      </c>
      <c r="R3267" t="s">
        <v>307</v>
      </c>
      <c r="S3267" t="s">
        <v>307</v>
      </c>
      <c r="T3267" t="s">
        <v>307</v>
      </c>
      <c r="U3267" t="s">
        <v>307</v>
      </c>
      <c r="V3267" t="s">
        <v>307</v>
      </c>
      <c r="W3267" t="s">
        <v>307</v>
      </c>
    </row>
    <row r="3268" spans="1:45" x14ac:dyDescent="0.25">
      <c r="A3268">
        <v>410</v>
      </c>
      <c r="B3268" t="s">
        <v>209</v>
      </c>
      <c r="C3268" t="s">
        <v>43</v>
      </c>
      <c r="D3268" t="s">
        <v>60</v>
      </c>
      <c r="E3268" t="s">
        <v>307</v>
      </c>
      <c r="F3268" t="s">
        <v>307</v>
      </c>
      <c r="G3268" t="s">
        <v>307</v>
      </c>
      <c r="H3268" t="s">
        <v>307</v>
      </c>
      <c r="I3268" t="s">
        <v>307</v>
      </c>
      <c r="J3268" t="s">
        <v>307</v>
      </c>
      <c r="K3268" t="s">
        <v>307</v>
      </c>
      <c r="L3268" t="s">
        <v>307</v>
      </c>
      <c r="M3268" t="s">
        <v>307</v>
      </c>
      <c r="N3268" t="s">
        <v>307</v>
      </c>
      <c r="O3268" t="s">
        <v>307</v>
      </c>
      <c r="P3268" t="s">
        <v>307</v>
      </c>
      <c r="Q3268" t="s">
        <v>307</v>
      </c>
      <c r="R3268" t="s">
        <v>307</v>
      </c>
      <c r="S3268" t="s">
        <v>307</v>
      </c>
      <c r="T3268" t="s">
        <v>307</v>
      </c>
      <c r="U3268" t="s">
        <v>307</v>
      </c>
      <c r="V3268" t="s">
        <v>307</v>
      </c>
      <c r="W3268" t="s">
        <v>307</v>
      </c>
    </row>
    <row r="3269" spans="1:45" x14ac:dyDescent="0.25">
      <c r="A3269">
        <v>410</v>
      </c>
      <c r="B3269" t="s">
        <v>209</v>
      </c>
      <c r="C3269" t="s">
        <v>43</v>
      </c>
      <c r="D3269" t="s">
        <v>61</v>
      </c>
      <c r="E3269" t="s">
        <v>307</v>
      </c>
      <c r="F3269" t="s">
        <v>307</v>
      </c>
      <c r="G3269" t="s">
        <v>307</v>
      </c>
      <c r="H3269" t="s">
        <v>307</v>
      </c>
      <c r="I3269" t="s">
        <v>307</v>
      </c>
      <c r="J3269" t="s">
        <v>307</v>
      </c>
      <c r="K3269" t="s">
        <v>307</v>
      </c>
      <c r="L3269" t="s">
        <v>307</v>
      </c>
      <c r="M3269" t="s">
        <v>307</v>
      </c>
      <c r="N3269" t="s">
        <v>307</v>
      </c>
      <c r="O3269" t="s">
        <v>307</v>
      </c>
      <c r="P3269" t="s">
        <v>307</v>
      </c>
      <c r="Q3269" t="s">
        <v>307</v>
      </c>
      <c r="R3269" t="s">
        <v>307</v>
      </c>
      <c r="S3269" t="s">
        <v>307</v>
      </c>
      <c r="T3269" t="s">
        <v>307</v>
      </c>
      <c r="U3269" t="s">
        <v>307</v>
      </c>
      <c r="V3269" t="s">
        <v>307</v>
      </c>
      <c r="W3269" t="s">
        <v>307</v>
      </c>
    </row>
    <row r="3270" spans="1:45" x14ac:dyDescent="0.25">
      <c r="A3270">
        <v>410</v>
      </c>
      <c r="B3270" t="s">
        <v>209</v>
      </c>
      <c r="C3270" t="s">
        <v>43</v>
      </c>
      <c r="D3270" t="s">
        <v>62</v>
      </c>
      <c r="E3270" t="s">
        <v>307</v>
      </c>
      <c r="F3270" t="s">
        <v>307</v>
      </c>
      <c r="G3270" t="s">
        <v>307</v>
      </c>
      <c r="H3270" t="s">
        <v>307</v>
      </c>
      <c r="I3270" t="s">
        <v>307</v>
      </c>
      <c r="J3270" t="s">
        <v>307</v>
      </c>
      <c r="K3270" t="s">
        <v>307</v>
      </c>
      <c r="L3270" t="s">
        <v>307</v>
      </c>
      <c r="M3270" t="s">
        <v>307</v>
      </c>
      <c r="N3270" t="s">
        <v>307</v>
      </c>
      <c r="O3270" t="s">
        <v>307</v>
      </c>
      <c r="P3270" t="s">
        <v>307</v>
      </c>
      <c r="Q3270" t="s">
        <v>307</v>
      </c>
      <c r="R3270" t="s">
        <v>307</v>
      </c>
      <c r="S3270" t="s">
        <v>307</v>
      </c>
      <c r="T3270" t="s">
        <v>307</v>
      </c>
      <c r="U3270" t="s">
        <v>307</v>
      </c>
      <c r="V3270" t="s">
        <v>307</v>
      </c>
      <c r="W3270" t="s">
        <v>307</v>
      </c>
    </row>
    <row r="3271" spans="1:45" x14ac:dyDescent="0.25">
      <c r="A3271">
        <v>410</v>
      </c>
      <c r="B3271" t="s">
        <v>209</v>
      </c>
      <c r="C3271" t="s">
        <v>36</v>
      </c>
      <c r="D3271" t="s">
        <v>47</v>
      </c>
      <c r="E3271" t="s">
        <v>307</v>
      </c>
      <c r="F3271" t="s">
        <v>307</v>
      </c>
      <c r="G3271" t="s">
        <v>307</v>
      </c>
      <c r="H3271" t="s">
        <v>307</v>
      </c>
      <c r="I3271" t="s">
        <v>307</v>
      </c>
      <c r="J3271" t="s">
        <v>307</v>
      </c>
      <c r="K3271" t="s">
        <v>307</v>
      </c>
      <c r="L3271" t="s">
        <v>307</v>
      </c>
      <c r="M3271" t="s">
        <v>307</v>
      </c>
      <c r="N3271" t="s">
        <v>307</v>
      </c>
      <c r="O3271" t="s">
        <v>307</v>
      </c>
      <c r="P3271" t="s">
        <v>307</v>
      </c>
      <c r="Q3271" t="s">
        <v>307</v>
      </c>
      <c r="R3271" t="s">
        <v>307</v>
      </c>
      <c r="S3271" t="s">
        <v>307</v>
      </c>
      <c r="T3271" t="s">
        <v>307</v>
      </c>
      <c r="U3271" t="s">
        <v>307</v>
      </c>
      <c r="V3271" t="s">
        <v>307</v>
      </c>
      <c r="W3271" t="s">
        <v>307</v>
      </c>
      <c r="X3271" t="s">
        <v>307</v>
      </c>
      <c r="Y3271" t="s">
        <v>307</v>
      </c>
      <c r="Z3271" t="s">
        <v>307</v>
      </c>
      <c r="AA3271" t="s">
        <v>307</v>
      </c>
      <c r="AB3271" t="s">
        <v>307</v>
      </c>
      <c r="AC3271" t="s">
        <v>307</v>
      </c>
      <c r="AD3271" t="s">
        <v>307</v>
      </c>
      <c r="AE3271" t="s">
        <v>307</v>
      </c>
      <c r="AF3271" t="s">
        <v>307</v>
      </c>
      <c r="AG3271" t="s">
        <v>307</v>
      </c>
      <c r="AH3271" t="s">
        <v>307</v>
      </c>
      <c r="AI3271" t="s">
        <v>307</v>
      </c>
      <c r="AJ3271" t="s">
        <v>307</v>
      </c>
      <c r="AK3271" t="s">
        <v>307</v>
      </c>
      <c r="AL3271" t="s">
        <v>307</v>
      </c>
      <c r="AM3271" t="s">
        <v>307</v>
      </c>
      <c r="AN3271" t="s">
        <v>307</v>
      </c>
      <c r="AO3271" t="s">
        <v>307</v>
      </c>
      <c r="AP3271" t="s">
        <v>307</v>
      </c>
      <c r="AQ3271" t="s">
        <v>307</v>
      </c>
      <c r="AR3271" t="s">
        <v>307</v>
      </c>
      <c r="AS3271" t="s">
        <v>307</v>
      </c>
    </row>
    <row r="3272" spans="1:45" x14ac:dyDescent="0.25">
      <c r="A3272">
        <v>410</v>
      </c>
      <c r="B3272" t="s">
        <v>209</v>
      </c>
      <c r="C3272" t="s">
        <v>36</v>
      </c>
      <c r="D3272" t="s">
        <v>48</v>
      </c>
      <c r="E3272" t="s">
        <v>307</v>
      </c>
      <c r="F3272" t="s">
        <v>307</v>
      </c>
      <c r="G3272" t="s">
        <v>307</v>
      </c>
      <c r="H3272" t="s">
        <v>307</v>
      </c>
      <c r="I3272" t="s">
        <v>307</v>
      </c>
      <c r="J3272" t="s">
        <v>307</v>
      </c>
      <c r="K3272" t="s">
        <v>307</v>
      </c>
      <c r="L3272" t="s">
        <v>307</v>
      </c>
      <c r="M3272" t="s">
        <v>307</v>
      </c>
      <c r="N3272" t="s">
        <v>307</v>
      </c>
      <c r="O3272" t="s">
        <v>307</v>
      </c>
      <c r="P3272" t="s">
        <v>307</v>
      </c>
      <c r="Q3272" t="s">
        <v>307</v>
      </c>
      <c r="R3272" t="s">
        <v>307</v>
      </c>
      <c r="S3272" t="s">
        <v>307</v>
      </c>
      <c r="T3272" t="s">
        <v>307</v>
      </c>
      <c r="U3272" t="s">
        <v>307</v>
      </c>
      <c r="V3272" t="s">
        <v>307</v>
      </c>
      <c r="W3272" t="s">
        <v>307</v>
      </c>
      <c r="X3272" t="s">
        <v>307</v>
      </c>
      <c r="Y3272" t="s">
        <v>307</v>
      </c>
      <c r="Z3272" t="s">
        <v>307</v>
      </c>
      <c r="AA3272" t="s">
        <v>307</v>
      </c>
      <c r="AB3272" t="s">
        <v>307</v>
      </c>
      <c r="AC3272" t="s">
        <v>307</v>
      </c>
      <c r="AD3272" t="s">
        <v>307</v>
      </c>
      <c r="AE3272" t="s">
        <v>307</v>
      </c>
      <c r="AF3272" t="s">
        <v>307</v>
      </c>
      <c r="AG3272" t="s">
        <v>307</v>
      </c>
      <c r="AH3272" t="s">
        <v>307</v>
      </c>
      <c r="AI3272" t="s">
        <v>307</v>
      </c>
      <c r="AJ3272" t="s">
        <v>307</v>
      </c>
      <c r="AK3272" t="s">
        <v>307</v>
      </c>
      <c r="AL3272" t="s">
        <v>307</v>
      </c>
      <c r="AM3272" t="s">
        <v>307</v>
      </c>
      <c r="AN3272" t="s">
        <v>307</v>
      </c>
      <c r="AO3272" t="s">
        <v>307</v>
      </c>
      <c r="AP3272" t="s">
        <v>307</v>
      </c>
      <c r="AQ3272" t="s">
        <v>307</v>
      </c>
      <c r="AR3272" t="s">
        <v>307</v>
      </c>
      <c r="AS3272" t="s">
        <v>307</v>
      </c>
    </row>
    <row r="3273" spans="1:45" x14ac:dyDescent="0.25">
      <c r="A3273">
        <v>410</v>
      </c>
      <c r="B3273" t="s">
        <v>209</v>
      </c>
      <c r="C3273" t="s">
        <v>36</v>
      </c>
      <c r="D3273" t="s">
        <v>49</v>
      </c>
      <c r="E3273" t="s">
        <v>307</v>
      </c>
      <c r="F3273" t="s">
        <v>307</v>
      </c>
      <c r="G3273" t="s">
        <v>307</v>
      </c>
      <c r="H3273" t="s">
        <v>307</v>
      </c>
      <c r="I3273" t="s">
        <v>307</v>
      </c>
      <c r="J3273" t="s">
        <v>307</v>
      </c>
      <c r="K3273" t="s">
        <v>307</v>
      </c>
      <c r="L3273" t="s">
        <v>307</v>
      </c>
      <c r="M3273" t="s">
        <v>307</v>
      </c>
      <c r="N3273" t="s">
        <v>307</v>
      </c>
      <c r="O3273" t="s">
        <v>307</v>
      </c>
      <c r="P3273" t="s">
        <v>307</v>
      </c>
      <c r="Q3273" t="s">
        <v>307</v>
      </c>
      <c r="R3273" t="s">
        <v>307</v>
      </c>
      <c r="S3273" t="s">
        <v>307</v>
      </c>
      <c r="T3273" t="s">
        <v>307</v>
      </c>
      <c r="U3273" t="s">
        <v>307</v>
      </c>
      <c r="V3273" t="s">
        <v>307</v>
      </c>
      <c r="W3273" t="s">
        <v>307</v>
      </c>
      <c r="X3273" t="s">
        <v>307</v>
      </c>
      <c r="Y3273" t="s">
        <v>307</v>
      </c>
      <c r="Z3273" t="s">
        <v>307</v>
      </c>
      <c r="AA3273" t="s">
        <v>307</v>
      </c>
      <c r="AB3273" t="s">
        <v>307</v>
      </c>
      <c r="AC3273" t="s">
        <v>307</v>
      </c>
      <c r="AD3273" t="s">
        <v>307</v>
      </c>
      <c r="AE3273" t="s">
        <v>307</v>
      </c>
      <c r="AF3273" t="s">
        <v>307</v>
      </c>
      <c r="AG3273" t="s">
        <v>307</v>
      </c>
      <c r="AH3273" t="s">
        <v>307</v>
      </c>
      <c r="AI3273" t="s">
        <v>307</v>
      </c>
      <c r="AJ3273" t="s">
        <v>307</v>
      </c>
      <c r="AK3273" t="s">
        <v>307</v>
      </c>
      <c r="AL3273" t="s">
        <v>307</v>
      </c>
      <c r="AM3273" t="s">
        <v>307</v>
      </c>
      <c r="AN3273" t="s">
        <v>307</v>
      </c>
      <c r="AO3273" t="s">
        <v>307</v>
      </c>
      <c r="AP3273" t="s">
        <v>307</v>
      </c>
      <c r="AQ3273" t="s">
        <v>307</v>
      </c>
      <c r="AR3273" t="s">
        <v>307</v>
      </c>
      <c r="AS3273" t="s">
        <v>307</v>
      </c>
    </row>
    <row r="3274" spans="1:45" x14ac:dyDescent="0.25">
      <c r="A3274">
        <v>410</v>
      </c>
      <c r="B3274" t="s">
        <v>209</v>
      </c>
      <c r="C3274" t="s">
        <v>37</v>
      </c>
      <c r="D3274" t="s">
        <v>47</v>
      </c>
      <c r="E3274" t="s">
        <v>307</v>
      </c>
      <c r="F3274" t="s">
        <v>307</v>
      </c>
      <c r="G3274" t="s">
        <v>307</v>
      </c>
      <c r="H3274" t="s">
        <v>307</v>
      </c>
      <c r="I3274" t="s">
        <v>307</v>
      </c>
      <c r="J3274" t="s">
        <v>307</v>
      </c>
      <c r="K3274" t="s">
        <v>307</v>
      </c>
      <c r="L3274" t="s">
        <v>307</v>
      </c>
      <c r="M3274" t="s">
        <v>307</v>
      </c>
      <c r="N3274" t="s">
        <v>307</v>
      </c>
      <c r="O3274" t="s">
        <v>307</v>
      </c>
      <c r="P3274" t="s">
        <v>307</v>
      </c>
      <c r="Q3274" t="s">
        <v>307</v>
      </c>
      <c r="R3274" t="s">
        <v>307</v>
      </c>
      <c r="S3274" t="s">
        <v>307</v>
      </c>
      <c r="T3274" t="s">
        <v>307</v>
      </c>
      <c r="U3274" t="s">
        <v>307</v>
      </c>
      <c r="V3274" t="s">
        <v>307</v>
      </c>
      <c r="W3274" t="s">
        <v>307</v>
      </c>
      <c r="X3274" t="s">
        <v>307</v>
      </c>
      <c r="Y3274" t="s">
        <v>307</v>
      </c>
      <c r="Z3274" t="s">
        <v>307</v>
      </c>
      <c r="AA3274" t="s">
        <v>307</v>
      </c>
      <c r="AB3274" t="s">
        <v>307</v>
      </c>
      <c r="AC3274" t="s">
        <v>307</v>
      </c>
      <c r="AD3274" t="s">
        <v>307</v>
      </c>
      <c r="AE3274" t="s">
        <v>307</v>
      </c>
      <c r="AF3274" t="s">
        <v>307</v>
      </c>
      <c r="AG3274" t="s">
        <v>307</v>
      </c>
      <c r="AH3274" t="s">
        <v>307</v>
      </c>
      <c r="AI3274" t="s">
        <v>307</v>
      </c>
      <c r="AJ3274" t="s">
        <v>307</v>
      </c>
      <c r="AK3274" t="s">
        <v>307</v>
      </c>
      <c r="AL3274" t="s">
        <v>307</v>
      </c>
      <c r="AM3274" t="s">
        <v>307</v>
      </c>
      <c r="AN3274" t="s">
        <v>307</v>
      </c>
      <c r="AO3274" t="s">
        <v>307</v>
      </c>
      <c r="AP3274" t="s">
        <v>307</v>
      </c>
      <c r="AQ3274" t="s">
        <v>307</v>
      </c>
      <c r="AR3274" t="s">
        <v>307</v>
      </c>
      <c r="AS3274" t="s">
        <v>307</v>
      </c>
    </row>
    <row r="3275" spans="1:45" x14ac:dyDescent="0.25">
      <c r="A3275">
        <v>410</v>
      </c>
      <c r="B3275" t="s">
        <v>209</v>
      </c>
      <c r="C3275" t="s">
        <v>37</v>
      </c>
      <c r="D3275" t="s">
        <v>48</v>
      </c>
      <c r="E3275" t="s">
        <v>307</v>
      </c>
      <c r="F3275" t="s">
        <v>307</v>
      </c>
      <c r="G3275" t="s">
        <v>307</v>
      </c>
      <c r="H3275" t="s">
        <v>307</v>
      </c>
      <c r="I3275" t="s">
        <v>307</v>
      </c>
      <c r="J3275" t="s">
        <v>307</v>
      </c>
      <c r="K3275" t="s">
        <v>307</v>
      </c>
      <c r="L3275" t="s">
        <v>307</v>
      </c>
      <c r="M3275" t="s">
        <v>307</v>
      </c>
      <c r="N3275" t="s">
        <v>307</v>
      </c>
      <c r="O3275" t="s">
        <v>307</v>
      </c>
      <c r="P3275" t="s">
        <v>307</v>
      </c>
      <c r="Q3275" t="s">
        <v>307</v>
      </c>
      <c r="R3275" t="s">
        <v>307</v>
      </c>
      <c r="S3275" t="s">
        <v>307</v>
      </c>
      <c r="T3275" t="s">
        <v>307</v>
      </c>
      <c r="U3275" t="s">
        <v>307</v>
      </c>
      <c r="V3275" t="s">
        <v>307</v>
      </c>
      <c r="W3275" t="s">
        <v>307</v>
      </c>
      <c r="X3275" t="s">
        <v>307</v>
      </c>
      <c r="Y3275" t="s">
        <v>307</v>
      </c>
      <c r="Z3275" t="s">
        <v>307</v>
      </c>
      <c r="AA3275" t="s">
        <v>307</v>
      </c>
      <c r="AB3275" t="s">
        <v>307</v>
      </c>
      <c r="AC3275" t="s">
        <v>307</v>
      </c>
      <c r="AD3275" t="s">
        <v>307</v>
      </c>
      <c r="AE3275" t="s">
        <v>307</v>
      </c>
      <c r="AF3275" t="s">
        <v>307</v>
      </c>
      <c r="AG3275" t="s">
        <v>307</v>
      </c>
      <c r="AH3275" t="s">
        <v>307</v>
      </c>
      <c r="AI3275" t="s">
        <v>307</v>
      </c>
      <c r="AJ3275" t="s">
        <v>307</v>
      </c>
      <c r="AK3275" t="s">
        <v>307</v>
      </c>
      <c r="AL3275" t="s">
        <v>307</v>
      </c>
      <c r="AM3275" t="s">
        <v>307</v>
      </c>
      <c r="AN3275" t="s">
        <v>307</v>
      </c>
      <c r="AO3275" t="s">
        <v>307</v>
      </c>
      <c r="AP3275" t="s">
        <v>307</v>
      </c>
      <c r="AQ3275" t="s">
        <v>307</v>
      </c>
      <c r="AR3275" t="s">
        <v>307</v>
      </c>
      <c r="AS3275" t="s">
        <v>307</v>
      </c>
    </row>
    <row r="3276" spans="1:45" x14ac:dyDescent="0.25">
      <c r="A3276">
        <v>410</v>
      </c>
      <c r="B3276" t="s">
        <v>209</v>
      </c>
      <c r="C3276" t="s">
        <v>37</v>
      </c>
      <c r="D3276" t="s">
        <v>49</v>
      </c>
      <c r="E3276" t="s">
        <v>307</v>
      </c>
      <c r="F3276" t="s">
        <v>307</v>
      </c>
      <c r="G3276" t="s">
        <v>307</v>
      </c>
      <c r="H3276" t="s">
        <v>307</v>
      </c>
      <c r="I3276" t="s">
        <v>307</v>
      </c>
      <c r="J3276" t="s">
        <v>307</v>
      </c>
      <c r="K3276" t="s">
        <v>307</v>
      </c>
      <c r="L3276" t="s">
        <v>307</v>
      </c>
      <c r="M3276" t="s">
        <v>307</v>
      </c>
      <c r="N3276" t="s">
        <v>307</v>
      </c>
      <c r="O3276" t="s">
        <v>307</v>
      </c>
      <c r="P3276" t="s">
        <v>307</v>
      </c>
      <c r="Q3276" t="s">
        <v>307</v>
      </c>
      <c r="R3276" t="s">
        <v>307</v>
      </c>
      <c r="S3276" t="s">
        <v>307</v>
      </c>
      <c r="T3276" t="s">
        <v>307</v>
      </c>
      <c r="U3276" t="s">
        <v>307</v>
      </c>
      <c r="V3276" t="s">
        <v>307</v>
      </c>
      <c r="W3276" t="s">
        <v>307</v>
      </c>
      <c r="X3276" t="s">
        <v>307</v>
      </c>
      <c r="Y3276" t="s">
        <v>307</v>
      </c>
      <c r="Z3276" t="s">
        <v>307</v>
      </c>
      <c r="AA3276" t="s">
        <v>307</v>
      </c>
      <c r="AB3276" t="s">
        <v>307</v>
      </c>
      <c r="AC3276" t="s">
        <v>307</v>
      </c>
      <c r="AD3276" t="s">
        <v>307</v>
      </c>
      <c r="AE3276" t="s">
        <v>307</v>
      </c>
      <c r="AF3276" t="s">
        <v>307</v>
      </c>
      <c r="AG3276" t="s">
        <v>307</v>
      </c>
      <c r="AH3276" t="s">
        <v>307</v>
      </c>
      <c r="AI3276" t="s">
        <v>307</v>
      </c>
      <c r="AJ3276" t="s">
        <v>307</v>
      </c>
      <c r="AK3276" t="s">
        <v>307</v>
      </c>
      <c r="AL3276" t="s">
        <v>307</v>
      </c>
      <c r="AM3276" t="s">
        <v>307</v>
      </c>
      <c r="AN3276" t="s">
        <v>307</v>
      </c>
      <c r="AO3276" t="s">
        <v>307</v>
      </c>
      <c r="AP3276" t="s">
        <v>307</v>
      </c>
      <c r="AQ3276" t="s">
        <v>307</v>
      </c>
      <c r="AR3276" t="s">
        <v>307</v>
      </c>
      <c r="AS3276" t="s">
        <v>307</v>
      </c>
    </row>
    <row r="3277" spans="1:45" x14ac:dyDescent="0.25">
      <c r="A3277">
        <v>410</v>
      </c>
      <c r="B3277" t="s">
        <v>209</v>
      </c>
      <c r="C3277" t="s">
        <v>476</v>
      </c>
      <c r="D3277" t="s">
        <v>48</v>
      </c>
      <c r="E3277" t="s">
        <v>307</v>
      </c>
      <c r="F3277" t="s">
        <v>307</v>
      </c>
      <c r="G3277" t="s">
        <v>307</v>
      </c>
    </row>
    <row r="3278" spans="1:45" x14ac:dyDescent="0.25">
      <c r="A3278">
        <v>410</v>
      </c>
      <c r="B3278" t="s">
        <v>209</v>
      </c>
      <c r="C3278" t="s">
        <v>477</v>
      </c>
      <c r="D3278" t="s">
        <v>48</v>
      </c>
      <c r="E3278" t="s">
        <v>307</v>
      </c>
      <c r="F3278" t="s">
        <v>307</v>
      </c>
      <c r="G3278" t="s">
        <v>307</v>
      </c>
    </row>
    <row r="3279" spans="1:45" x14ac:dyDescent="0.25">
      <c r="A3279">
        <v>410</v>
      </c>
      <c r="B3279" t="s">
        <v>209</v>
      </c>
      <c r="C3279" t="s">
        <v>45</v>
      </c>
      <c r="D3279" t="s">
        <v>63</v>
      </c>
      <c r="E3279" t="s">
        <v>307</v>
      </c>
      <c r="F3279" t="s">
        <v>307</v>
      </c>
      <c r="G3279" t="s">
        <v>307</v>
      </c>
      <c r="H3279" t="s">
        <v>307</v>
      </c>
      <c r="I3279" t="s">
        <v>307</v>
      </c>
      <c r="J3279" t="s">
        <v>307</v>
      </c>
      <c r="K3279" t="s">
        <v>307</v>
      </c>
      <c r="L3279" t="s">
        <v>307</v>
      </c>
      <c r="M3279" t="s">
        <v>307</v>
      </c>
      <c r="N3279" t="s">
        <v>307</v>
      </c>
      <c r="O3279" t="s">
        <v>307</v>
      </c>
      <c r="P3279" t="s">
        <v>307</v>
      </c>
      <c r="Q3279" t="s">
        <v>307</v>
      </c>
      <c r="R3279" t="s">
        <v>307</v>
      </c>
      <c r="S3279" t="s">
        <v>307</v>
      </c>
      <c r="T3279" t="s">
        <v>307</v>
      </c>
      <c r="U3279" t="s">
        <v>307</v>
      </c>
      <c r="V3279" t="s">
        <v>307</v>
      </c>
      <c r="W3279" t="s">
        <v>307</v>
      </c>
    </row>
    <row r="3280" spans="1:45" x14ac:dyDescent="0.25">
      <c r="A3280">
        <v>410</v>
      </c>
      <c r="B3280" t="s">
        <v>209</v>
      </c>
      <c r="C3280" t="s">
        <v>45</v>
      </c>
      <c r="D3280" t="s">
        <v>64</v>
      </c>
      <c r="E3280" t="s">
        <v>307</v>
      </c>
      <c r="F3280" t="s">
        <v>307</v>
      </c>
      <c r="G3280" t="s">
        <v>307</v>
      </c>
      <c r="H3280" t="s">
        <v>307</v>
      </c>
      <c r="I3280" t="s">
        <v>307</v>
      </c>
      <c r="J3280" t="s">
        <v>307</v>
      </c>
      <c r="K3280" t="s">
        <v>307</v>
      </c>
      <c r="L3280" t="s">
        <v>307</v>
      </c>
      <c r="M3280" t="s">
        <v>307</v>
      </c>
      <c r="N3280" t="s">
        <v>307</v>
      </c>
      <c r="O3280" t="s">
        <v>307</v>
      </c>
      <c r="P3280" t="s">
        <v>307</v>
      </c>
      <c r="Q3280" t="s">
        <v>307</v>
      </c>
      <c r="R3280" t="s">
        <v>307</v>
      </c>
      <c r="S3280" t="s">
        <v>307</v>
      </c>
      <c r="T3280" t="s">
        <v>307</v>
      </c>
      <c r="U3280" t="s">
        <v>307</v>
      </c>
      <c r="V3280" t="s">
        <v>307</v>
      </c>
      <c r="W3280" t="s">
        <v>307</v>
      </c>
    </row>
    <row r="3281" spans="1:42" x14ac:dyDescent="0.25">
      <c r="A3281">
        <v>410</v>
      </c>
      <c r="B3281" t="s">
        <v>209</v>
      </c>
      <c r="C3281" t="s">
        <v>40</v>
      </c>
      <c r="D3281" t="s">
        <v>52</v>
      </c>
      <c r="E3281" t="s">
        <v>307</v>
      </c>
      <c r="F3281" t="s">
        <v>307</v>
      </c>
      <c r="G3281" t="s">
        <v>307</v>
      </c>
      <c r="H3281" t="s">
        <v>307</v>
      </c>
      <c r="I3281" t="s">
        <v>307</v>
      </c>
      <c r="J3281" t="s">
        <v>307</v>
      </c>
      <c r="K3281" t="s">
        <v>307</v>
      </c>
      <c r="L3281" t="s">
        <v>307</v>
      </c>
      <c r="M3281" t="s">
        <v>307</v>
      </c>
      <c r="N3281" t="s">
        <v>307</v>
      </c>
      <c r="O3281" t="s">
        <v>307</v>
      </c>
      <c r="P3281" t="s">
        <v>307</v>
      </c>
      <c r="Q3281" t="s">
        <v>307</v>
      </c>
      <c r="R3281" t="s">
        <v>307</v>
      </c>
      <c r="S3281" t="s">
        <v>307</v>
      </c>
      <c r="T3281" t="s">
        <v>307</v>
      </c>
      <c r="U3281" t="s">
        <v>307</v>
      </c>
      <c r="V3281" t="s">
        <v>307</v>
      </c>
      <c r="W3281" t="s">
        <v>307</v>
      </c>
      <c r="X3281" t="s">
        <v>307</v>
      </c>
      <c r="Y3281" t="s">
        <v>307</v>
      </c>
      <c r="Z3281" t="s">
        <v>307</v>
      </c>
    </row>
    <row r="3282" spans="1:42" x14ac:dyDescent="0.25">
      <c r="A3282">
        <v>410</v>
      </c>
      <c r="B3282" t="s">
        <v>209</v>
      </c>
      <c r="C3282" t="s">
        <v>40</v>
      </c>
      <c r="D3282" t="s">
        <v>53</v>
      </c>
      <c r="E3282" t="s">
        <v>307</v>
      </c>
      <c r="F3282" t="s">
        <v>307</v>
      </c>
      <c r="G3282" t="s">
        <v>307</v>
      </c>
      <c r="H3282" t="s">
        <v>307</v>
      </c>
      <c r="I3282" t="s">
        <v>307</v>
      </c>
      <c r="J3282" t="s">
        <v>307</v>
      </c>
      <c r="K3282" t="s">
        <v>307</v>
      </c>
      <c r="L3282" t="s">
        <v>307</v>
      </c>
      <c r="M3282" t="s">
        <v>307</v>
      </c>
      <c r="N3282" t="s">
        <v>307</v>
      </c>
      <c r="O3282" t="s">
        <v>307</v>
      </c>
      <c r="P3282" t="s">
        <v>307</v>
      </c>
      <c r="Q3282" t="s">
        <v>307</v>
      </c>
      <c r="R3282" t="s">
        <v>307</v>
      </c>
      <c r="S3282" t="s">
        <v>307</v>
      </c>
      <c r="T3282" t="s">
        <v>307</v>
      </c>
      <c r="U3282" t="s">
        <v>307</v>
      </c>
      <c r="V3282" t="s">
        <v>307</v>
      </c>
      <c r="W3282" t="s">
        <v>307</v>
      </c>
      <c r="X3282" t="s">
        <v>307</v>
      </c>
      <c r="Y3282" t="s">
        <v>307</v>
      </c>
      <c r="Z3282" t="s">
        <v>307</v>
      </c>
    </row>
    <row r="3283" spans="1:42" x14ac:dyDescent="0.25">
      <c r="A3283">
        <v>410</v>
      </c>
      <c r="B3283" t="s">
        <v>209</v>
      </c>
      <c r="C3283" t="s">
        <v>39</v>
      </c>
      <c r="D3283" t="s">
        <v>50</v>
      </c>
      <c r="E3283" t="s">
        <v>307</v>
      </c>
      <c r="F3283" t="s">
        <v>307</v>
      </c>
      <c r="G3283" t="s">
        <v>307</v>
      </c>
      <c r="H3283" t="s">
        <v>307</v>
      </c>
      <c r="I3283" t="s">
        <v>307</v>
      </c>
      <c r="J3283" t="s">
        <v>307</v>
      </c>
      <c r="K3283" t="s">
        <v>307</v>
      </c>
      <c r="L3283" t="s">
        <v>307</v>
      </c>
      <c r="M3283" t="s">
        <v>307</v>
      </c>
      <c r="N3283" t="s">
        <v>307</v>
      </c>
      <c r="O3283" t="s">
        <v>307</v>
      </c>
      <c r="P3283" t="s">
        <v>307</v>
      </c>
      <c r="Q3283" t="s">
        <v>307</v>
      </c>
      <c r="R3283" t="s">
        <v>307</v>
      </c>
      <c r="S3283" t="s">
        <v>307</v>
      </c>
      <c r="T3283" t="s">
        <v>307</v>
      </c>
      <c r="U3283" t="s">
        <v>307</v>
      </c>
      <c r="V3283" t="s">
        <v>307</v>
      </c>
      <c r="W3283" t="s">
        <v>307</v>
      </c>
      <c r="X3283" t="s">
        <v>307</v>
      </c>
      <c r="Y3283" t="s">
        <v>307</v>
      </c>
      <c r="Z3283" t="s">
        <v>307</v>
      </c>
      <c r="AA3283" t="s">
        <v>307</v>
      </c>
      <c r="AB3283" t="s">
        <v>307</v>
      </c>
      <c r="AC3283" t="s">
        <v>307</v>
      </c>
      <c r="AD3283" t="s">
        <v>307</v>
      </c>
      <c r="AE3283" t="s">
        <v>307</v>
      </c>
      <c r="AF3283" t="s">
        <v>307</v>
      </c>
      <c r="AG3283" t="s">
        <v>307</v>
      </c>
      <c r="AH3283" t="s">
        <v>307</v>
      </c>
      <c r="AI3283" t="s">
        <v>307</v>
      </c>
      <c r="AJ3283" t="s">
        <v>307</v>
      </c>
      <c r="AK3283" t="s">
        <v>307</v>
      </c>
      <c r="AL3283" t="s">
        <v>307</v>
      </c>
      <c r="AM3283" t="s">
        <v>307</v>
      </c>
      <c r="AN3283" t="s">
        <v>307</v>
      </c>
      <c r="AO3283" t="s">
        <v>307</v>
      </c>
      <c r="AP3283" t="s">
        <v>307</v>
      </c>
    </row>
    <row r="3284" spans="1:42" x14ac:dyDescent="0.25">
      <c r="A3284">
        <v>410</v>
      </c>
      <c r="B3284" t="s">
        <v>209</v>
      </c>
      <c r="C3284" t="s">
        <v>39</v>
      </c>
      <c r="D3284" t="s">
        <v>48</v>
      </c>
      <c r="E3284" t="s">
        <v>307</v>
      </c>
      <c r="F3284" t="s">
        <v>307</v>
      </c>
      <c r="G3284" t="s">
        <v>307</v>
      </c>
      <c r="H3284" t="s">
        <v>307</v>
      </c>
      <c r="I3284" t="s">
        <v>307</v>
      </c>
      <c r="J3284" t="s">
        <v>307</v>
      </c>
      <c r="K3284" t="s">
        <v>307</v>
      </c>
      <c r="L3284" t="s">
        <v>307</v>
      </c>
      <c r="M3284" t="s">
        <v>307</v>
      </c>
      <c r="N3284" t="s">
        <v>307</v>
      </c>
      <c r="O3284" t="s">
        <v>307</v>
      </c>
      <c r="P3284" t="s">
        <v>307</v>
      </c>
      <c r="Q3284" t="s">
        <v>307</v>
      </c>
      <c r="R3284" t="s">
        <v>307</v>
      </c>
      <c r="S3284" t="s">
        <v>307</v>
      </c>
      <c r="T3284" t="s">
        <v>307</v>
      </c>
      <c r="U3284" t="s">
        <v>307</v>
      </c>
      <c r="V3284" t="s">
        <v>307</v>
      </c>
      <c r="W3284" t="s">
        <v>307</v>
      </c>
      <c r="X3284" t="s">
        <v>307</v>
      </c>
      <c r="Y3284" t="s">
        <v>307</v>
      </c>
      <c r="Z3284" t="s">
        <v>307</v>
      </c>
      <c r="AA3284" t="s">
        <v>307</v>
      </c>
      <c r="AB3284" t="s">
        <v>307</v>
      </c>
      <c r="AC3284" t="s">
        <v>307</v>
      </c>
      <c r="AD3284" t="s">
        <v>307</v>
      </c>
      <c r="AE3284" t="s">
        <v>307</v>
      </c>
      <c r="AF3284" t="s">
        <v>307</v>
      </c>
      <c r="AG3284" t="s">
        <v>307</v>
      </c>
      <c r="AH3284" t="s">
        <v>307</v>
      </c>
      <c r="AI3284" t="s">
        <v>307</v>
      </c>
      <c r="AJ3284" t="s">
        <v>307</v>
      </c>
      <c r="AK3284" t="s">
        <v>307</v>
      </c>
      <c r="AL3284" t="s">
        <v>307</v>
      </c>
      <c r="AM3284" t="s">
        <v>307</v>
      </c>
      <c r="AN3284" t="s">
        <v>307</v>
      </c>
      <c r="AO3284" t="s">
        <v>307</v>
      </c>
      <c r="AP3284" t="s">
        <v>307</v>
      </c>
    </row>
    <row r="3285" spans="1:42" x14ac:dyDescent="0.25">
      <c r="A3285">
        <v>410</v>
      </c>
      <c r="B3285" t="s">
        <v>209</v>
      </c>
      <c r="C3285" t="s">
        <v>39</v>
      </c>
      <c r="D3285" t="s">
        <v>51</v>
      </c>
      <c r="E3285" t="s">
        <v>307</v>
      </c>
      <c r="F3285" t="s">
        <v>307</v>
      </c>
      <c r="G3285" t="s">
        <v>307</v>
      </c>
      <c r="H3285" t="s">
        <v>307</v>
      </c>
      <c r="I3285" t="s">
        <v>307</v>
      </c>
      <c r="J3285" t="s">
        <v>307</v>
      </c>
      <c r="K3285" t="s">
        <v>307</v>
      </c>
      <c r="L3285" t="s">
        <v>307</v>
      </c>
      <c r="M3285" t="s">
        <v>307</v>
      </c>
      <c r="N3285" t="s">
        <v>307</v>
      </c>
      <c r="O3285" t="s">
        <v>307</v>
      </c>
      <c r="P3285" t="s">
        <v>307</v>
      </c>
      <c r="Q3285" t="s">
        <v>307</v>
      </c>
      <c r="R3285" t="s">
        <v>307</v>
      </c>
      <c r="S3285" t="s">
        <v>307</v>
      </c>
      <c r="T3285" t="s">
        <v>307</v>
      </c>
      <c r="U3285" t="s">
        <v>307</v>
      </c>
      <c r="V3285" t="s">
        <v>307</v>
      </c>
      <c r="W3285" t="s">
        <v>307</v>
      </c>
      <c r="X3285" t="s">
        <v>307</v>
      </c>
      <c r="Y3285" t="s">
        <v>307</v>
      </c>
      <c r="Z3285" t="s">
        <v>307</v>
      </c>
      <c r="AA3285" t="s">
        <v>307</v>
      </c>
      <c r="AB3285" t="s">
        <v>307</v>
      </c>
      <c r="AC3285" t="s">
        <v>307</v>
      </c>
      <c r="AD3285" t="s">
        <v>307</v>
      </c>
      <c r="AE3285" t="s">
        <v>307</v>
      </c>
      <c r="AF3285" t="s">
        <v>307</v>
      </c>
      <c r="AG3285" t="s">
        <v>307</v>
      </c>
      <c r="AH3285" t="s">
        <v>307</v>
      </c>
      <c r="AI3285" t="s">
        <v>307</v>
      </c>
      <c r="AJ3285" t="s">
        <v>307</v>
      </c>
      <c r="AK3285" t="s">
        <v>307</v>
      </c>
      <c r="AL3285" t="s">
        <v>307</v>
      </c>
      <c r="AM3285" t="s">
        <v>307</v>
      </c>
      <c r="AN3285" t="s">
        <v>307</v>
      </c>
      <c r="AO3285" t="s">
        <v>307</v>
      </c>
      <c r="AP3285" t="s">
        <v>307</v>
      </c>
    </row>
    <row r="3286" spans="1:42" x14ac:dyDescent="0.25">
      <c r="A3286">
        <v>410</v>
      </c>
      <c r="B3286" t="s">
        <v>209</v>
      </c>
      <c r="C3286" t="s">
        <v>46</v>
      </c>
      <c r="D3286" t="s">
        <v>65</v>
      </c>
      <c r="E3286" t="s">
        <v>307</v>
      </c>
      <c r="F3286" t="s">
        <v>307</v>
      </c>
      <c r="G3286" t="s">
        <v>307</v>
      </c>
      <c r="H3286" t="s">
        <v>307</v>
      </c>
      <c r="I3286" t="s">
        <v>307</v>
      </c>
      <c r="J3286" t="s">
        <v>307</v>
      </c>
      <c r="K3286" t="s">
        <v>307</v>
      </c>
      <c r="L3286" t="s">
        <v>307</v>
      </c>
      <c r="M3286" t="s">
        <v>307</v>
      </c>
      <c r="N3286" t="s">
        <v>307</v>
      </c>
      <c r="O3286" t="s">
        <v>307</v>
      </c>
      <c r="P3286" t="s">
        <v>307</v>
      </c>
      <c r="Q3286" t="s">
        <v>307</v>
      </c>
      <c r="R3286" t="s">
        <v>307</v>
      </c>
      <c r="S3286" t="s">
        <v>307</v>
      </c>
      <c r="T3286" t="s">
        <v>307</v>
      </c>
      <c r="U3286" t="s">
        <v>307</v>
      </c>
      <c r="V3286" t="s">
        <v>307</v>
      </c>
      <c r="W3286" t="s">
        <v>307</v>
      </c>
      <c r="X3286" t="s">
        <v>307</v>
      </c>
      <c r="Y3286" t="s">
        <v>307</v>
      </c>
      <c r="Z3286" t="s">
        <v>307</v>
      </c>
    </row>
    <row r="3287" spans="1:42" x14ac:dyDescent="0.25">
      <c r="A3287">
        <v>410</v>
      </c>
      <c r="B3287" t="s">
        <v>209</v>
      </c>
      <c r="C3287" t="s">
        <v>46</v>
      </c>
      <c r="D3287" t="s">
        <v>66</v>
      </c>
      <c r="E3287" t="s">
        <v>307</v>
      </c>
      <c r="F3287" t="s">
        <v>307</v>
      </c>
      <c r="G3287" t="s">
        <v>307</v>
      </c>
      <c r="H3287" t="s">
        <v>307</v>
      </c>
      <c r="I3287" t="s">
        <v>307</v>
      </c>
      <c r="J3287" t="s">
        <v>307</v>
      </c>
      <c r="K3287" t="s">
        <v>307</v>
      </c>
      <c r="L3287" t="s">
        <v>307</v>
      </c>
      <c r="M3287" t="s">
        <v>307</v>
      </c>
      <c r="N3287" t="s">
        <v>307</v>
      </c>
      <c r="O3287" t="s">
        <v>307</v>
      </c>
      <c r="P3287" t="s">
        <v>307</v>
      </c>
      <c r="Q3287" t="s">
        <v>307</v>
      </c>
      <c r="R3287" t="s">
        <v>307</v>
      </c>
      <c r="S3287" t="s">
        <v>307</v>
      </c>
      <c r="T3287" t="s">
        <v>307</v>
      </c>
      <c r="U3287" t="s">
        <v>307</v>
      </c>
      <c r="V3287" t="s">
        <v>307</v>
      </c>
      <c r="W3287" t="s">
        <v>307</v>
      </c>
      <c r="X3287" t="s">
        <v>307</v>
      </c>
      <c r="Y3287" t="s">
        <v>307</v>
      </c>
      <c r="Z3287" t="s">
        <v>307</v>
      </c>
    </row>
    <row r="3288" spans="1:42" x14ac:dyDescent="0.25">
      <c r="A3288">
        <v>410</v>
      </c>
      <c r="B3288" t="s">
        <v>209</v>
      </c>
      <c r="C3288" t="s">
        <v>46</v>
      </c>
      <c r="D3288" t="s">
        <v>67</v>
      </c>
      <c r="E3288" t="s">
        <v>307</v>
      </c>
      <c r="F3288" t="s">
        <v>307</v>
      </c>
      <c r="G3288" t="s">
        <v>307</v>
      </c>
      <c r="H3288" t="s">
        <v>307</v>
      </c>
      <c r="I3288" t="s">
        <v>307</v>
      </c>
      <c r="J3288" t="s">
        <v>307</v>
      </c>
      <c r="K3288" t="s">
        <v>307</v>
      </c>
      <c r="L3288" t="s">
        <v>307</v>
      </c>
      <c r="M3288" t="s">
        <v>307</v>
      </c>
      <c r="N3288" t="s">
        <v>307</v>
      </c>
      <c r="O3288" t="s">
        <v>307</v>
      </c>
      <c r="P3288" t="s">
        <v>307</v>
      </c>
      <c r="Q3288" t="s">
        <v>307</v>
      </c>
      <c r="R3288" t="s">
        <v>307</v>
      </c>
      <c r="S3288" t="s">
        <v>307</v>
      </c>
      <c r="T3288" t="s">
        <v>307</v>
      </c>
      <c r="U3288" t="s">
        <v>307</v>
      </c>
      <c r="V3288" t="s">
        <v>307</v>
      </c>
      <c r="W3288" t="s">
        <v>307</v>
      </c>
      <c r="X3288" t="s">
        <v>307</v>
      </c>
      <c r="Y3288" t="s">
        <v>307</v>
      </c>
      <c r="Z3288" t="s">
        <v>307</v>
      </c>
    </row>
    <row r="3289" spans="1:42" x14ac:dyDescent="0.25">
      <c r="A3289">
        <v>410</v>
      </c>
      <c r="B3289" t="s">
        <v>209</v>
      </c>
      <c r="C3289" t="s">
        <v>46</v>
      </c>
      <c r="D3289" t="s">
        <v>68</v>
      </c>
      <c r="E3289" t="s">
        <v>307</v>
      </c>
      <c r="F3289" t="s">
        <v>307</v>
      </c>
      <c r="G3289" t="s">
        <v>307</v>
      </c>
      <c r="H3289" t="s">
        <v>307</v>
      </c>
      <c r="I3289" t="s">
        <v>307</v>
      </c>
      <c r="J3289" t="s">
        <v>307</v>
      </c>
      <c r="K3289" t="s">
        <v>307</v>
      </c>
      <c r="L3289" t="s">
        <v>307</v>
      </c>
      <c r="M3289" t="s">
        <v>307</v>
      </c>
      <c r="N3289" t="s">
        <v>307</v>
      </c>
      <c r="O3289" t="s">
        <v>307</v>
      </c>
      <c r="P3289" t="s">
        <v>307</v>
      </c>
      <c r="Q3289" t="s">
        <v>307</v>
      </c>
      <c r="R3289" t="s">
        <v>307</v>
      </c>
      <c r="S3289" t="s">
        <v>307</v>
      </c>
      <c r="T3289" t="s">
        <v>307</v>
      </c>
      <c r="U3289" t="s">
        <v>307</v>
      </c>
      <c r="V3289" t="s">
        <v>307</v>
      </c>
      <c r="W3289" t="s">
        <v>307</v>
      </c>
      <c r="X3289" t="s">
        <v>307</v>
      </c>
      <c r="Y3289" t="s">
        <v>307</v>
      </c>
      <c r="Z3289" t="s">
        <v>307</v>
      </c>
    </row>
    <row r="3290" spans="1:42" x14ac:dyDescent="0.25">
      <c r="A3290">
        <v>410</v>
      </c>
      <c r="B3290" t="s">
        <v>209</v>
      </c>
      <c r="C3290" t="s">
        <v>46</v>
      </c>
      <c r="D3290" t="s">
        <v>69</v>
      </c>
      <c r="E3290" t="s">
        <v>307</v>
      </c>
      <c r="F3290" t="s">
        <v>307</v>
      </c>
      <c r="G3290" t="s">
        <v>307</v>
      </c>
      <c r="H3290" t="s">
        <v>307</v>
      </c>
      <c r="I3290" t="s">
        <v>307</v>
      </c>
      <c r="J3290" t="s">
        <v>307</v>
      </c>
      <c r="K3290" t="s">
        <v>307</v>
      </c>
      <c r="L3290" t="s">
        <v>307</v>
      </c>
      <c r="M3290" t="s">
        <v>307</v>
      </c>
      <c r="N3290" t="s">
        <v>307</v>
      </c>
      <c r="O3290" t="s">
        <v>307</v>
      </c>
      <c r="P3290" t="s">
        <v>307</v>
      </c>
      <c r="Q3290" t="s">
        <v>307</v>
      </c>
      <c r="R3290" t="s">
        <v>307</v>
      </c>
      <c r="S3290" t="s">
        <v>307</v>
      </c>
      <c r="T3290" t="s">
        <v>307</v>
      </c>
      <c r="U3290" t="s">
        <v>307</v>
      </c>
      <c r="V3290" t="s">
        <v>307</v>
      </c>
      <c r="W3290" t="s">
        <v>307</v>
      </c>
      <c r="X3290" t="s">
        <v>307</v>
      </c>
      <c r="Y3290" t="s">
        <v>307</v>
      </c>
      <c r="Z3290" t="s">
        <v>307</v>
      </c>
    </row>
    <row r="3291" spans="1:42" x14ac:dyDescent="0.25">
      <c r="A3291">
        <v>410</v>
      </c>
      <c r="B3291" t="s">
        <v>209</v>
      </c>
      <c r="C3291" t="s">
        <v>46</v>
      </c>
      <c r="D3291" t="s">
        <v>70</v>
      </c>
      <c r="E3291" t="s">
        <v>307</v>
      </c>
      <c r="F3291" t="s">
        <v>307</v>
      </c>
      <c r="G3291" t="s">
        <v>307</v>
      </c>
      <c r="H3291" t="s">
        <v>307</v>
      </c>
      <c r="I3291" t="s">
        <v>307</v>
      </c>
      <c r="J3291" t="s">
        <v>307</v>
      </c>
      <c r="K3291" t="s">
        <v>307</v>
      </c>
      <c r="L3291" t="s">
        <v>307</v>
      </c>
      <c r="M3291" t="s">
        <v>307</v>
      </c>
      <c r="N3291" t="s">
        <v>307</v>
      </c>
      <c r="O3291" t="s">
        <v>307</v>
      </c>
      <c r="P3291" t="s">
        <v>307</v>
      </c>
      <c r="Q3291" t="s">
        <v>307</v>
      </c>
      <c r="R3291" t="s">
        <v>307</v>
      </c>
      <c r="S3291" t="s">
        <v>307</v>
      </c>
      <c r="T3291" t="s">
        <v>307</v>
      </c>
      <c r="U3291" t="s">
        <v>307</v>
      </c>
      <c r="V3291" t="s">
        <v>307</v>
      </c>
      <c r="W3291" t="s">
        <v>307</v>
      </c>
      <c r="X3291" t="s">
        <v>307</v>
      </c>
      <c r="Y3291" t="s">
        <v>307</v>
      </c>
      <c r="Z3291" t="s">
        <v>307</v>
      </c>
    </row>
    <row r="3292" spans="1:42" x14ac:dyDescent="0.25">
      <c r="A3292">
        <v>410</v>
      </c>
      <c r="B3292" t="s">
        <v>209</v>
      </c>
      <c r="C3292" t="s">
        <v>46</v>
      </c>
      <c r="D3292" t="s">
        <v>71</v>
      </c>
      <c r="E3292" t="s">
        <v>307</v>
      </c>
      <c r="F3292" t="s">
        <v>307</v>
      </c>
      <c r="G3292" t="s">
        <v>307</v>
      </c>
      <c r="H3292" t="s">
        <v>307</v>
      </c>
      <c r="I3292" t="s">
        <v>307</v>
      </c>
      <c r="J3292" t="s">
        <v>307</v>
      </c>
      <c r="K3292" t="s">
        <v>307</v>
      </c>
      <c r="L3292" t="s">
        <v>307</v>
      </c>
      <c r="M3292" t="s">
        <v>307</v>
      </c>
      <c r="N3292" t="s">
        <v>307</v>
      </c>
      <c r="O3292" t="s">
        <v>307</v>
      </c>
      <c r="P3292" t="s">
        <v>307</v>
      </c>
      <c r="Q3292" t="s">
        <v>307</v>
      </c>
      <c r="R3292" t="s">
        <v>307</v>
      </c>
      <c r="S3292" t="s">
        <v>307</v>
      </c>
      <c r="T3292" t="s">
        <v>307</v>
      </c>
      <c r="U3292" t="s">
        <v>307</v>
      </c>
      <c r="V3292" t="s">
        <v>307</v>
      </c>
      <c r="W3292" t="s">
        <v>307</v>
      </c>
      <c r="X3292" t="s">
        <v>307</v>
      </c>
      <c r="Y3292" t="s">
        <v>307</v>
      </c>
      <c r="Z3292" t="s">
        <v>307</v>
      </c>
    </row>
    <row r="3293" spans="1:42" x14ac:dyDescent="0.25">
      <c r="A3293">
        <v>410</v>
      </c>
      <c r="B3293" t="s">
        <v>209</v>
      </c>
      <c r="C3293" t="s">
        <v>46</v>
      </c>
      <c r="D3293" t="s">
        <v>72</v>
      </c>
      <c r="E3293" t="s">
        <v>307</v>
      </c>
      <c r="F3293" t="s">
        <v>307</v>
      </c>
      <c r="G3293" t="s">
        <v>307</v>
      </c>
      <c r="H3293" t="s">
        <v>307</v>
      </c>
      <c r="I3293" t="s">
        <v>307</v>
      </c>
      <c r="J3293" t="s">
        <v>307</v>
      </c>
      <c r="K3293" t="s">
        <v>307</v>
      </c>
      <c r="L3293" t="s">
        <v>307</v>
      </c>
      <c r="M3293" t="s">
        <v>307</v>
      </c>
      <c r="N3293" t="s">
        <v>307</v>
      </c>
      <c r="O3293" t="s">
        <v>307</v>
      </c>
      <c r="P3293" t="s">
        <v>307</v>
      </c>
      <c r="Q3293" t="s">
        <v>307</v>
      </c>
      <c r="R3293" t="s">
        <v>307</v>
      </c>
      <c r="S3293" t="s">
        <v>307</v>
      </c>
      <c r="T3293" t="s">
        <v>307</v>
      </c>
      <c r="U3293" t="s">
        <v>307</v>
      </c>
      <c r="V3293" t="s">
        <v>307</v>
      </c>
      <c r="W3293" t="s">
        <v>307</v>
      </c>
      <c r="X3293" t="s">
        <v>307</v>
      </c>
      <c r="Y3293" t="s">
        <v>307</v>
      </c>
      <c r="Z3293" t="s">
        <v>307</v>
      </c>
    </row>
    <row r="3294" spans="1:42" x14ac:dyDescent="0.25">
      <c r="A3294">
        <v>410</v>
      </c>
      <c r="B3294" t="s">
        <v>209</v>
      </c>
      <c r="C3294" t="s">
        <v>46</v>
      </c>
      <c r="D3294" t="s">
        <v>47</v>
      </c>
      <c r="E3294" t="s">
        <v>307</v>
      </c>
      <c r="F3294" t="s">
        <v>307</v>
      </c>
      <c r="G3294" t="s">
        <v>307</v>
      </c>
      <c r="H3294" t="s">
        <v>307</v>
      </c>
      <c r="I3294" t="s">
        <v>307</v>
      </c>
      <c r="J3294" t="s">
        <v>307</v>
      </c>
      <c r="K3294" t="s">
        <v>307</v>
      </c>
      <c r="L3294" t="s">
        <v>307</v>
      </c>
      <c r="M3294" t="s">
        <v>307</v>
      </c>
      <c r="N3294" t="s">
        <v>307</v>
      </c>
      <c r="O3294" t="s">
        <v>307</v>
      </c>
      <c r="P3294" t="s">
        <v>307</v>
      </c>
      <c r="Q3294" t="s">
        <v>307</v>
      </c>
      <c r="R3294" t="s">
        <v>307</v>
      </c>
      <c r="S3294" t="s">
        <v>307</v>
      </c>
      <c r="T3294" t="s">
        <v>307</v>
      </c>
      <c r="U3294" t="s">
        <v>307</v>
      </c>
      <c r="V3294" t="s">
        <v>307</v>
      </c>
      <c r="W3294" t="s">
        <v>307</v>
      </c>
      <c r="X3294" t="s">
        <v>307</v>
      </c>
      <c r="Y3294" t="s">
        <v>307</v>
      </c>
      <c r="Z3294" t="s">
        <v>307</v>
      </c>
    </row>
    <row r="3295" spans="1:42" x14ac:dyDescent="0.25">
      <c r="A3295">
        <v>410</v>
      </c>
      <c r="B3295" t="s">
        <v>209</v>
      </c>
      <c r="C3295" t="s">
        <v>46</v>
      </c>
      <c r="D3295" t="s">
        <v>48</v>
      </c>
      <c r="E3295" t="s">
        <v>307</v>
      </c>
      <c r="F3295" t="s">
        <v>307</v>
      </c>
      <c r="G3295" t="s">
        <v>307</v>
      </c>
      <c r="H3295" t="s">
        <v>307</v>
      </c>
      <c r="I3295" t="s">
        <v>307</v>
      </c>
      <c r="J3295" t="s">
        <v>307</v>
      </c>
      <c r="K3295" t="s">
        <v>307</v>
      </c>
      <c r="L3295" t="s">
        <v>307</v>
      </c>
      <c r="M3295" t="s">
        <v>307</v>
      </c>
      <c r="N3295" t="s">
        <v>307</v>
      </c>
      <c r="O3295" t="s">
        <v>307</v>
      </c>
      <c r="P3295" t="s">
        <v>307</v>
      </c>
      <c r="Q3295" t="s">
        <v>307</v>
      </c>
      <c r="R3295" t="s">
        <v>307</v>
      </c>
      <c r="S3295" t="s">
        <v>307</v>
      </c>
      <c r="T3295" t="s">
        <v>307</v>
      </c>
      <c r="U3295" t="s">
        <v>307</v>
      </c>
      <c r="V3295" t="s">
        <v>307</v>
      </c>
      <c r="W3295" t="s">
        <v>307</v>
      </c>
      <c r="X3295" t="s">
        <v>307</v>
      </c>
      <c r="Y3295" t="s">
        <v>307</v>
      </c>
      <c r="Z3295" t="s">
        <v>307</v>
      </c>
    </row>
    <row r="3296" spans="1:42" x14ac:dyDescent="0.25">
      <c r="A3296">
        <v>410</v>
      </c>
      <c r="B3296" t="s">
        <v>209</v>
      </c>
      <c r="C3296" t="s">
        <v>46</v>
      </c>
      <c r="D3296" t="s">
        <v>49</v>
      </c>
      <c r="E3296" t="s">
        <v>307</v>
      </c>
      <c r="F3296" t="s">
        <v>307</v>
      </c>
      <c r="G3296" t="s">
        <v>307</v>
      </c>
      <c r="H3296" t="s">
        <v>307</v>
      </c>
      <c r="I3296" t="s">
        <v>307</v>
      </c>
      <c r="J3296" t="s">
        <v>307</v>
      </c>
      <c r="K3296" t="s">
        <v>307</v>
      </c>
      <c r="L3296" t="s">
        <v>307</v>
      </c>
      <c r="M3296" t="s">
        <v>307</v>
      </c>
      <c r="N3296" t="s">
        <v>307</v>
      </c>
      <c r="O3296" t="s">
        <v>307</v>
      </c>
      <c r="P3296" t="s">
        <v>307</v>
      </c>
      <c r="Q3296" t="s">
        <v>307</v>
      </c>
      <c r="R3296" t="s">
        <v>307</v>
      </c>
      <c r="S3296" t="s">
        <v>307</v>
      </c>
      <c r="T3296" t="s">
        <v>307</v>
      </c>
      <c r="U3296" t="s">
        <v>307</v>
      </c>
      <c r="V3296" t="s">
        <v>307</v>
      </c>
      <c r="W3296" t="s">
        <v>307</v>
      </c>
      <c r="X3296" t="s">
        <v>307</v>
      </c>
      <c r="Y3296" t="s">
        <v>307</v>
      </c>
      <c r="Z3296" t="s">
        <v>307</v>
      </c>
    </row>
    <row r="3297" spans="1:45" x14ac:dyDescent="0.25">
      <c r="A3297">
        <v>410</v>
      </c>
      <c r="B3297" t="s">
        <v>209</v>
      </c>
      <c r="C3297" t="s">
        <v>41</v>
      </c>
      <c r="D3297" t="s">
        <v>48</v>
      </c>
      <c r="E3297" t="s">
        <v>307</v>
      </c>
      <c r="F3297" t="s">
        <v>307</v>
      </c>
      <c r="G3297" t="s">
        <v>307</v>
      </c>
      <c r="H3297" t="s">
        <v>307</v>
      </c>
      <c r="I3297" t="s">
        <v>307</v>
      </c>
      <c r="J3297" t="s">
        <v>307</v>
      </c>
      <c r="K3297" t="s">
        <v>307</v>
      </c>
      <c r="L3297" t="s">
        <v>307</v>
      </c>
      <c r="M3297" t="s">
        <v>307</v>
      </c>
      <c r="N3297" t="s">
        <v>307</v>
      </c>
      <c r="O3297" t="s">
        <v>307</v>
      </c>
      <c r="P3297" t="s">
        <v>307</v>
      </c>
      <c r="Q3297" t="s">
        <v>307</v>
      </c>
      <c r="R3297" t="s">
        <v>307</v>
      </c>
      <c r="S3297" t="s">
        <v>307</v>
      </c>
      <c r="T3297" t="s">
        <v>307</v>
      </c>
      <c r="U3297" t="s">
        <v>307</v>
      </c>
      <c r="V3297" t="s">
        <v>307</v>
      </c>
      <c r="W3297" t="s">
        <v>307</v>
      </c>
      <c r="X3297" t="s">
        <v>307</v>
      </c>
      <c r="Y3297" t="s">
        <v>307</v>
      </c>
      <c r="Z3297" t="s">
        <v>307</v>
      </c>
    </row>
    <row r="3298" spans="1:45" x14ac:dyDescent="0.25">
      <c r="A3298">
        <v>410</v>
      </c>
      <c r="B3298" t="s">
        <v>209</v>
      </c>
      <c r="C3298" t="s">
        <v>459</v>
      </c>
      <c r="D3298" t="s">
        <v>48</v>
      </c>
      <c r="E3298" t="s">
        <v>307</v>
      </c>
      <c r="F3298" t="s">
        <v>307</v>
      </c>
      <c r="G3298" t="s">
        <v>307</v>
      </c>
      <c r="H3298" t="s">
        <v>307</v>
      </c>
      <c r="I3298" t="s">
        <v>307</v>
      </c>
      <c r="J3298" t="s">
        <v>307</v>
      </c>
      <c r="K3298" t="s">
        <v>307</v>
      </c>
      <c r="L3298" t="s">
        <v>307</v>
      </c>
      <c r="M3298" t="s">
        <v>307</v>
      </c>
      <c r="N3298" t="s">
        <v>307</v>
      </c>
      <c r="O3298" t="s">
        <v>307</v>
      </c>
      <c r="P3298" t="s">
        <v>307</v>
      </c>
      <c r="Q3298" t="s">
        <v>307</v>
      </c>
    </row>
    <row r="3299" spans="1:45" x14ac:dyDescent="0.25">
      <c r="A3299">
        <v>410</v>
      </c>
      <c r="B3299" t="s">
        <v>209</v>
      </c>
      <c r="C3299" t="s">
        <v>304</v>
      </c>
      <c r="D3299" t="s">
        <v>48</v>
      </c>
      <c r="E3299" t="s">
        <v>307</v>
      </c>
      <c r="F3299" t="s">
        <v>307</v>
      </c>
      <c r="G3299" t="s">
        <v>307</v>
      </c>
      <c r="H3299" t="s">
        <v>307</v>
      </c>
      <c r="I3299" t="s">
        <v>307</v>
      </c>
      <c r="J3299" t="s">
        <v>307</v>
      </c>
      <c r="K3299" t="s">
        <v>307</v>
      </c>
      <c r="L3299" t="s">
        <v>307</v>
      </c>
      <c r="M3299" t="s">
        <v>307</v>
      </c>
      <c r="N3299" t="s">
        <v>307</v>
      </c>
      <c r="O3299" t="s">
        <v>307</v>
      </c>
      <c r="P3299" t="s">
        <v>307</v>
      </c>
      <c r="Q3299" t="s">
        <v>307</v>
      </c>
    </row>
    <row r="3300" spans="1:45" x14ac:dyDescent="0.25">
      <c r="A3300">
        <v>410</v>
      </c>
      <c r="B3300" t="s">
        <v>209</v>
      </c>
      <c r="C3300" t="s">
        <v>433</v>
      </c>
      <c r="D3300" t="s">
        <v>48</v>
      </c>
      <c r="E3300" t="s">
        <v>307</v>
      </c>
      <c r="F3300" t="s">
        <v>307</v>
      </c>
      <c r="G3300" t="s">
        <v>307</v>
      </c>
      <c r="H3300" t="s">
        <v>307</v>
      </c>
      <c r="I3300" t="s">
        <v>307</v>
      </c>
      <c r="J3300" t="s">
        <v>307</v>
      </c>
      <c r="K3300" t="s">
        <v>307</v>
      </c>
      <c r="L3300" t="s">
        <v>307</v>
      </c>
      <c r="M3300" t="s">
        <v>307</v>
      </c>
      <c r="N3300" t="s">
        <v>307</v>
      </c>
      <c r="O3300" t="s">
        <v>307</v>
      </c>
      <c r="P3300" t="s">
        <v>307</v>
      </c>
      <c r="Q3300" t="s">
        <v>307</v>
      </c>
    </row>
    <row r="3301" spans="1:45" x14ac:dyDescent="0.25">
      <c r="A3301">
        <v>410</v>
      </c>
      <c r="B3301" t="s">
        <v>209</v>
      </c>
      <c r="C3301" t="s">
        <v>305</v>
      </c>
      <c r="D3301" t="s">
        <v>48</v>
      </c>
      <c r="E3301" t="s">
        <v>307</v>
      </c>
      <c r="F3301" t="s">
        <v>307</v>
      </c>
      <c r="G3301" t="s">
        <v>307</v>
      </c>
      <c r="H3301" t="s">
        <v>307</v>
      </c>
      <c r="I3301" t="s">
        <v>307</v>
      </c>
      <c r="J3301" t="s">
        <v>307</v>
      </c>
      <c r="K3301" t="s">
        <v>307</v>
      </c>
      <c r="L3301" t="s">
        <v>307</v>
      </c>
      <c r="M3301" t="s">
        <v>307</v>
      </c>
      <c r="N3301" t="s">
        <v>307</v>
      </c>
      <c r="O3301" t="s">
        <v>307</v>
      </c>
      <c r="P3301" t="s">
        <v>307</v>
      </c>
      <c r="Q3301" t="s">
        <v>307</v>
      </c>
    </row>
    <row r="3302" spans="1:45" x14ac:dyDescent="0.25">
      <c r="A3302">
        <v>410</v>
      </c>
      <c r="B3302" t="s">
        <v>209</v>
      </c>
      <c r="C3302" t="s">
        <v>306</v>
      </c>
      <c r="D3302" t="s">
        <v>48</v>
      </c>
      <c r="E3302" t="s">
        <v>307</v>
      </c>
      <c r="F3302" t="s">
        <v>307</v>
      </c>
      <c r="G3302" t="s">
        <v>307</v>
      </c>
      <c r="H3302" t="s">
        <v>307</v>
      </c>
      <c r="I3302" t="s">
        <v>307</v>
      </c>
      <c r="J3302" t="s">
        <v>307</v>
      </c>
      <c r="K3302" t="s">
        <v>307</v>
      </c>
      <c r="L3302" t="s">
        <v>307</v>
      </c>
      <c r="M3302" t="s">
        <v>307</v>
      </c>
      <c r="N3302" t="s">
        <v>307</v>
      </c>
      <c r="O3302" t="s">
        <v>307</v>
      </c>
      <c r="P3302" t="s">
        <v>307</v>
      </c>
      <c r="Q3302" t="s">
        <v>307</v>
      </c>
    </row>
    <row r="3303" spans="1:45" x14ac:dyDescent="0.25">
      <c r="A3303">
        <v>410</v>
      </c>
      <c r="B3303" t="s">
        <v>209</v>
      </c>
      <c r="C3303" t="s">
        <v>44</v>
      </c>
      <c r="D3303" t="s">
        <v>54</v>
      </c>
      <c r="E3303" t="s">
        <v>307</v>
      </c>
      <c r="F3303" t="s">
        <v>307</v>
      </c>
      <c r="G3303" t="s">
        <v>307</v>
      </c>
      <c r="H3303" t="s">
        <v>307</v>
      </c>
      <c r="I3303" t="s">
        <v>307</v>
      </c>
      <c r="J3303" t="s">
        <v>307</v>
      </c>
      <c r="K3303" t="s">
        <v>307</v>
      </c>
      <c r="L3303" t="s">
        <v>307</v>
      </c>
      <c r="M3303" t="s">
        <v>307</v>
      </c>
      <c r="N3303" t="s">
        <v>307</v>
      </c>
      <c r="O3303" t="s">
        <v>307</v>
      </c>
      <c r="P3303" t="s">
        <v>307</v>
      </c>
      <c r="Q3303" t="s">
        <v>307</v>
      </c>
      <c r="R3303" t="s">
        <v>307</v>
      </c>
      <c r="S3303" t="s">
        <v>307</v>
      </c>
      <c r="T3303" t="s">
        <v>307</v>
      </c>
      <c r="U3303" t="s">
        <v>307</v>
      </c>
      <c r="V3303" t="s">
        <v>307</v>
      </c>
      <c r="W3303" t="s">
        <v>307</v>
      </c>
    </row>
    <row r="3304" spans="1:45" x14ac:dyDescent="0.25">
      <c r="A3304">
        <v>410</v>
      </c>
      <c r="B3304" t="s">
        <v>209</v>
      </c>
      <c r="C3304" t="s">
        <v>44</v>
      </c>
      <c r="D3304" t="s">
        <v>55</v>
      </c>
      <c r="E3304" t="s">
        <v>307</v>
      </c>
      <c r="F3304" t="s">
        <v>307</v>
      </c>
      <c r="G3304" t="s">
        <v>307</v>
      </c>
      <c r="H3304" t="s">
        <v>307</v>
      </c>
      <c r="I3304" t="s">
        <v>307</v>
      </c>
      <c r="J3304" t="s">
        <v>307</v>
      </c>
      <c r="K3304" t="s">
        <v>307</v>
      </c>
      <c r="L3304" t="s">
        <v>307</v>
      </c>
      <c r="M3304" t="s">
        <v>307</v>
      </c>
      <c r="N3304" t="s">
        <v>307</v>
      </c>
      <c r="O3304" t="s">
        <v>307</v>
      </c>
      <c r="P3304" t="s">
        <v>307</v>
      </c>
      <c r="Q3304" t="s">
        <v>307</v>
      </c>
      <c r="R3304" t="s">
        <v>307</v>
      </c>
      <c r="S3304" t="s">
        <v>307</v>
      </c>
      <c r="T3304" t="s">
        <v>307</v>
      </c>
      <c r="U3304" t="s">
        <v>307</v>
      </c>
      <c r="V3304" t="s">
        <v>307</v>
      </c>
      <c r="W3304" t="s">
        <v>307</v>
      </c>
    </row>
    <row r="3305" spans="1:45" x14ac:dyDescent="0.25">
      <c r="A3305">
        <v>410</v>
      </c>
      <c r="B3305" t="s">
        <v>209</v>
      </c>
      <c r="C3305" t="s">
        <v>44</v>
      </c>
      <c r="D3305" t="s">
        <v>56</v>
      </c>
      <c r="E3305" t="s">
        <v>307</v>
      </c>
      <c r="F3305" t="s">
        <v>307</v>
      </c>
      <c r="G3305" t="s">
        <v>307</v>
      </c>
      <c r="H3305" t="s">
        <v>307</v>
      </c>
      <c r="I3305" t="s">
        <v>307</v>
      </c>
      <c r="J3305" t="s">
        <v>307</v>
      </c>
      <c r="K3305" t="s">
        <v>307</v>
      </c>
      <c r="L3305" t="s">
        <v>307</v>
      </c>
      <c r="M3305" t="s">
        <v>307</v>
      </c>
      <c r="N3305" t="s">
        <v>307</v>
      </c>
      <c r="O3305" t="s">
        <v>307</v>
      </c>
      <c r="P3305" t="s">
        <v>307</v>
      </c>
      <c r="Q3305" t="s">
        <v>307</v>
      </c>
      <c r="R3305" t="s">
        <v>307</v>
      </c>
      <c r="S3305" t="s">
        <v>307</v>
      </c>
      <c r="T3305" t="s">
        <v>307</v>
      </c>
      <c r="U3305" t="s">
        <v>307</v>
      </c>
      <c r="V3305" t="s">
        <v>307</v>
      </c>
      <c r="W3305" t="s">
        <v>307</v>
      </c>
    </row>
    <row r="3306" spans="1:45" x14ac:dyDescent="0.25">
      <c r="A3306">
        <v>410</v>
      </c>
      <c r="B3306" t="s">
        <v>209</v>
      </c>
      <c r="C3306" t="s">
        <v>44</v>
      </c>
      <c r="D3306" t="s">
        <v>57</v>
      </c>
      <c r="E3306" t="s">
        <v>307</v>
      </c>
      <c r="F3306" t="s">
        <v>307</v>
      </c>
      <c r="G3306" t="s">
        <v>307</v>
      </c>
      <c r="H3306" t="s">
        <v>307</v>
      </c>
      <c r="I3306" t="s">
        <v>307</v>
      </c>
      <c r="J3306" t="s">
        <v>307</v>
      </c>
      <c r="K3306" t="s">
        <v>307</v>
      </c>
      <c r="L3306" t="s">
        <v>307</v>
      </c>
      <c r="M3306" t="s">
        <v>307</v>
      </c>
      <c r="N3306" t="s">
        <v>307</v>
      </c>
      <c r="O3306" t="s">
        <v>307</v>
      </c>
      <c r="P3306" t="s">
        <v>307</v>
      </c>
      <c r="Q3306" t="s">
        <v>307</v>
      </c>
      <c r="R3306" t="s">
        <v>307</v>
      </c>
      <c r="S3306" t="s">
        <v>307</v>
      </c>
      <c r="T3306" t="s">
        <v>307</v>
      </c>
      <c r="U3306" t="s">
        <v>307</v>
      </c>
      <c r="V3306" t="s">
        <v>307</v>
      </c>
      <c r="W3306" t="s">
        <v>307</v>
      </c>
    </row>
    <row r="3307" spans="1:45" x14ac:dyDescent="0.25">
      <c r="A3307">
        <v>410</v>
      </c>
      <c r="B3307" t="s">
        <v>209</v>
      </c>
      <c r="C3307" t="s">
        <v>44</v>
      </c>
      <c r="D3307" t="s">
        <v>58</v>
      </c>
      <c r="E3307" t="s">
        <v>307</v>
      </c>
      <c r="F3307" t="s">
        <v>307</v>
      </c>
      <c r="G3307" t="s">
        <v>307</v>
      </c>
      <c r="H3307" t="s">
        <v>307</v>
      </c>
      <c r="I3307" t="s">
        <v>307</v>
      </c>
      <c r="J3307" t="s">
        <v>307</v>
      </c>
      <c r="K3307" t="s">
        <v>307</v>
      </c>
      <c r="L3307" t="s">
        <v>307</v>
      </c>
      <c r="M3307" t="s">
        <v>307</v>
      </c>
      <c r="N3307" t="s">
        <v>307</v>
      </c>
      <c r="O3307" t="s">
        <v>307</v>
      </c>
      <c r="P3307" t="s">
        <v>307</v>
      </c>
      <c r="Q3307" t="s">
        <v>307</v>
      </c>
      <c r="R3307" t="s">
        <v>307</v>
      </c>
      <c r="S3307" t="s">
        <v>307</v>
      </c>
      <c r="T3307" t="s">
        <v>307</v>
      </c>
      <c r="U3307" t="s">
        <v>307</v>
      </c>
      <c r="V3307" t="s">
        <v>307</v>
      </c>
      <c r="W3307" t="s">
        <v>307</v>
      </c>
    </row>
    <row r="3308" spans="1:45" x14ac:dyDescent="0.25">
      <c r="A3308">
        <v>410</v>
      </c>
      <c r="B3308" t="s">
        <v>209</v>
      </c>
      <c r="C3308" t="s">
        <v>44</v>
      </c>
      <c r="D3308" t="s">
        <v>59</v>
      </c>
      <c r="E3308" t="s">
        <v>307</v>
      </c>
      <c r="F3308" t="s">
        <v>307</v>
      </c>
      <c r="G3308" t="s">
        <v>307</v>
      </c>
      <c r="H3308" t="s">
        <v>307</v>
      </c>
      <c r="I3308" t="s">
        <v>307</v>
      </c>
      <c r="J3308" t="s">
        <v>307</v>
      </c>
      <c r="K3308" t="s">
        <v>307</v>
      </c>
      <c r="L3308" t="s">
        <v>307</v>
      </c>
      <c r="M3308" t="s">
        <v>307</v>
      </c>
      <c r="N3308" t="s">
        <v>307</v>
      </c>
      <c r="O3308" t="s">
        <v>307</v>
      </c>
      <c r="P3308" t="s">
        <v>307</v>
      </c>
      <c r="Q3308" t="s">
        <v>307</v>
      </c>
      <c r="R3308" t="s">
        <v>307</v>
      </c>
      <c r="S3308" t="s">
        <v>307</v>
      </c>
      <c r="T3308" t="s">
        <v>307</v>
      </c>
      <c r="U3308" t="s">
        <v>307</v>
      </c>
      <c r="V3308" t="s">
        <v>307</v>
      </c>
      <c r="W3308" t="s">
        <v>307</v>
      </c>
    </row>
    <row r="3309" spans="1:45" x14ac:dyDescent="0.25">
      <c r="A3309">
        <v>410</v>
      </c>
      <c r="B3309" t="s">
        <v>209</v>
      </c>
      <c r="C3309" t="s">
        <v>44</v>
      </c>
      <c r="D3309" t="s">
        <v>60</v>
      </c>
      <c r="E3309" t="s">
        <v>307</v>
      </c>
      <c r="F3309" t="s">
        <v>307</v>
      </c>
      <c r="G3309" t="s">
        <v>307</v>
      </c>
      <c r="H3309" t="s">
        <v>307</v>
      </c>
      <c r="I3309" t="s">
        <v>307</v>
      </c>
      <c r="J3309" t="s">
        <v>307</v>
      </c>
      <c r="K3309" t="s">
        <v>307</v>
      </c>
      <c r="L3309" t="s">
        <v>307</v>
      </c>
      <c r="M3309" t="s">
        <v>307</v>
      </c>
      <c r="N3309" t="s">
        <v>307</v>
      </c>
      <c r="O3309" t="s">
        <v>307</v>
      </c>
      <c r="P3309" t="s">
        <v>307</v>
      </c>
      <c r="Q3309" t="s">
        <v>307</v>
      </c>
      <c r="R3309" t="s">
        <v>307</v>
      </c>
      <c r="S3309" t="s">
        <v>307</v>
      </c>
      <c r="T3309" t="s">
        <v>307</v>
      </c>
      <c r="U3309" t="s">
        <v>307</v>
      </c>
      <c r="V3309" t="s">
        <v>307</v>
      </c>
      <c r="W3309" t="s">
        <v>307</v>
      </c>
    </row>
    <row r="3310" spans="1:45" x14ac:dyDescent="0.25">
      <c r="A3310">
        <v>410</v>
      </c>
      <c r="B3310" t="s">
        <v>209</v>
      </c>
      <c r="C3310" t="s">
        <v>44</v>
      </c>
      <c r="D3310" t="s">
        <v>61</v>
      </c>
      <c r="E3310" t="s">
        <v>307</v>
      </c>
      <c r="F3310" t="s">
        <v>307</v>
      </c>
      <c r="G3310" t="s">
        <v>307</v>
      </c>
      <c r="H3310" t="s">
        <v>307</v>
      </c>
      <c r="I3310" t="s">
        <v>307</v>
      </c>
      <c r="J3310" t="s">
        <v>307</v>
      </c>
      <c r="K3310" t="s">
        <v>307</v>
      </c>
      <c r="L3310" t="s">
        <v>307</v>
      </c>
      <c r="M3310" t="s">
        <v>307</v>
      </c>
      <c r="N3310" t="s">
        <v>307</v>
      </c>
      <c r="O3310" t="s">
        <v>307</v>
      </c>
      <c r="P3310" t="s">
        <v>307</v>
      </c>
      <c r="Q3310" t="s">
        <v>307</v>
      </c>
      <c r="R3310" t="s">
        <v>307</v>
      </c>
      <c r="S3310" t="s">
        <v>307</v>
      </c>
      <c r="T3310" t="s">
        <v>307</v>
      </c>
      <c r="U3310" t="s">
        <v>307</v>
      </c>
      <c r="V3310" t="s">
        <v>307</v>
      </c>
      <c r="W3310" t="s">
        <v>307</v>
      </c>
    </row>
    <row r="3311" spans="1:45" x14ac:dyDescent="0.25">
      <c r="A3311">
        <v>410</v>
      </c>
      <c r="B3311" t="s">
        <v>209</v>
      </c>
      <c r="C3311" t="s">
        <v>44</v>
      </c>
      <c r="D3311" t="s">
        <v>62</v>
      </c>
      <c r="E3311" t="s">
        <v>307</v>
      </c>
      <c r="F3311" t="s">
        <v>307</v>
      </c>
      <c r="G3311" t="s">
        <v>307</v>
      </c>
      <c r="H3311" t="s">
        <v>307</v>
      </c>
      <c r="I3311" t="s">
        <v>307</v>
      </c>
      <c r="J3311" t="s">
        <v>307</v>
      </c>
      <c r="K3311" t="s">
        <v>307</v>
      </c>
      <c r="L3311" t="s">
        <v>307</v>
      </c>
      <c r="M3311" t="s">
        <v>307</v>
      </c>
      <c r="N3311" t="s">
        <v>307</v>
      </c>
      <c r="O3311" t="s">
        <v>307</v>
      </c>
      <c r="P3311" t="s">
        <v>307</v>
      </c>
      <c r="Q3311" t="s">
        <v>307</v>
      </c>
      <c r="R3311" t="s">
        <v>307</v>
      </c>
      <c r="S3311" t="s">
        <v>307</v>
      </c>
      <c r="T3311" t="s">
        <v>307</v>
      </c>
      <c r="U3311" t="s">
        <v>307</v>
      </c>
      <c r="V3311" t="s">
        <v>307</v>
      </c>
      <c r="W3311" t="s">
        <v>307</v>
      </c>
    </row>
    <row r="3312" spans="1:45" x14ac:dyDescent="0.25">
      <c r="A3312">
        <v>410</v>
      </c>
      <c r="B3312" t="s">
        <v>209</v>
      </c>
      <c r="C3312" t="s">
        <v>38</v>
      </c>
      <c r="D3312" t="s">
        <v>47</v>
      </c>
      <c r="E3312" t="s">
        <v>307</v>
      </c>
      <c r="F3312" t="s">
        <v>307</v>
      </c>
      <c r="G3312" t="s">
        <v>307</v>
      </c>
      <c r="H3312" t="s">
        <v>307</v>
      </c>
      <c r="I3312" t="s">
        <v>307</v>
      </c>
      <c r="J3312" t="s">
        <v>307</v>
      </c>
      <c r="K3312" t="s">
        <v>307</v>
      </c>
      <c r="L3312" t="s">
        <v>307</v>
      </c>
      <c r="M3312" t="s">
        <v>307</v>
      </c>
      <c r="N3312" t="s">
        <v>307</v>
      </c>
      <c r="O3312" t="s">
        <v>307</v>
      </c>
      <c r="P3312" t="s">
        <v>307</v>
      </c>
      <c r="Q3312" t="s">
        <v>307</v>
      </c>
      <c r="R3312" t="s">
        <v>307</v>
      </c>
      <c r="S3312" t="s">
        <v>307</v>
      </c>
      <c r="T3312" t="s">
        <v>307</v>
      </c>
      <c r="U3312" t="s">
        <v>307</v>
      </c>
      <c r="V3312" t="s">
        <v>307</v>
      </c>
      <c r="W3312" t="s">
        <v>307</v>
      </c>
      <c r="X3312" t="s">
        <v>307</v>
      </c>
      <c r="Y3312" t="s">
        <v>307</v>
      </c>
      <c r="Z3312" t="s">
        <v>307</v>
      </c>
      <c r="AA3312" t="s">
        <v>307</v>
      </c>
      <c r="AB3312" t="s">
        <v>307</v>
      </c>
      <c r="AC3312" t="s">
        <v>307</v>
      </c>
      <c r="AD3312" t="s">
        <v>307</v>
      </c>
      <c r="AE3312" t="s">
        <v>307</v>
      </c>
      <c r="AF3312" t="s">
        <v>307</v>
      </c>
      <c r="AG3312" t="s">
        <v>307</v>
      </c>
      <c r="AH3312" t="s">
        <v>307</v>
      </c>
      <c r="AI3312" t="s">
        <v>307</v>
      </c>
      <c r="AJ3312" t="s">
        <v>307</v>
      </c>
      <c r="AK3312" t="s">
        <v>307</v>
      </c>
      <c r="AL3312" t="s">
        <v>307</v>
      </c>
      <c r="AM3312" t="s">
        <v>307</v>
      </c>
      <c r="AN3312" t="s">
        <v>307</v>
      </c>
      <c r="AO3312" t="s">
        <v>307</v>
      </c>
      <c r="AP3312" t="s">
        <v>307</v>
      </c>
      <c r="AQ3312" t="s">
        <v>307</v>
      </c>
      <c r="AR3312" t="s">
        <v>307</v>
      </c>
      <c r="AS3312" t="s">
        <v>307</v>
      </c>
    </row>
    <row r="3313" spans="1:45" x14ac:dyDescent="0.25">
      <c r="A3313">
        <v>410</v>
      </c>
      <c r="B3313" t="s">
        <v>209</v>
      </c>
      <c r="C3313" t="s">
        <v>38</v>
      </c>
      <c r="D3313" t="s">
        <v>48</v>
      </c>
      <c r="E3313" t="s">
        <v>307</v>
      </c>
      <c r="F3313" t="s">
        <v>307</v>
      </c>
      <c r="G3313" t="s">
        <v>307</v>
      </c>
      <c r="H3313" t="s">
        <v>307</v>
      </c>
      <c r="I3313" t="s">
        <v>307</v>
      </c>
      <c r="J3313" t="s">
        <v>307</v>
      </c>
      <c r="K3313" t="s">
        <v>307</v>
      </c>
      <c r="L3313" t="s">
        <v>307</v>
      </c>
      <c r="M3313" t="s">
        <v>307</v>
      </c>
      <c r="N3313" t="s">
        <v>307</v>
      </c>
      <c r="O3313" t="s">
        <v>307</v>
      </c>
      <c r="P3313" t="s">
        <v>307</v>
      </c>
      <c r="Q3313" t="s">
        <v>307</v>
      </c>
      <c r="R3313" t="s">
        <v>307</v>
      </c>
      <c r="S3313" t="s">
        <v>307</v>
      </c>
      <c r="T3313" t="s">
        <v>307</v>
      </c>
      <c r="U3313" t="s">
        <v>307</v>
      </c>
      <c r="V3313" t="s">
        <v>307</v>
      </c>
      <c r="W3313" t="s">
        <v>307</v>
      </c>
      <c r="X3313" t="s">
        <v>307</v>
      </c>
      <c r="Y3313" t="s">
        <v>307</v>
      </c>
      <c r="Z3313" t="s">
        <v>307</v>
      </c>
      <c r="AA3313" t="s">
        <v>307</v>
      </c>
      <c r="AB3313" t="s">
        <v>307</v>
      </c>
      <c r="AC3313" t="s">
        <v>307</v>
      </c>
      <c r="AD3313" t="s">
        <v>307</v>
      </c>
      <c r="AE3313" t="s">
        <v>307</v>
      </c>
      <c r="AF3313" t="s">
        <v>307</v>
      </c>
      <c r="AG3313" t="s">
        <v>307</v>
      </c>
      <c r="AH3313" t="s">
        <v>307</v>
      </c>
      <c r="AI3313" t="s">
        <v>307</v>
      </c>
      <c r="AJ3313" t="s">
        <v>307</v>
      </c>
      <c r="AK3313" t="s">
        <v>307</v>
      </c>
      <c r="AL3313" t="s">
        <v>307</v>
      </c>
      <c r="AM3313" t="s">
        <v>307</v>
      </c>
      <c r="AN3313" t="s">
        <v>307</v>
      </c>
      <c r="AO3313" t="s">
        <v>307</v>
      </c>
      <c r="AP3313" t="s">
        <v>307</v>
      </c>
      <c r="AQ3313" t="s">
        <v>307</v>
      </c>
      <c r="AR3313" t="s">
        <v>307</v>
      </c>
      <c r="AS3313" t="s">
        <v>307</v>
      </c>
    </row>
    <row r="3314" spans="1:45" x14ac:dyDescent="0.25">
      <c r="A3314">
        <v>410</v>
      </c>
      <c r="B3314" t="s">
        <v>209</v>
      </c>
      <c r="C3314" t="s">
        <v>38</v>
      </c>
      <c r="D3314" t="s">
        <v>49</v>
      </c>
      <c r="E3314" t="s">
        <v>307</v>
      </c>
      <c r="F3314" t="s">
        <v>307</v>
      </c>
      <c r="G3314" t="s">
        <v>307</v>
      </c>
      <c r="H3314" t="s">
        <v>307</v>
      </c>
      <c r="I3314" t="s">
        <v>307</v>
      </c>
      <c r="J3314" t="s">
        <v>307</v>
      </c>
      <c r="K3314" t="s">
        <v>307</v>
      </c>
      <c r="L3314" t="s">
        <v>307</v>
      </c>
      <c r="M3314" t="s">
        <v>307</v>
      </c>
      <c r="N3314" t="s">
        <v>307</v>
      </c>
      <c r="O3314" t="s">
        <v>307</v>
      </c>
      <c r="P3314" t="s">
        <v>307</v>
      </c>
      <c r="Q3314" t="s">
        <v>307</v>
      </c>
      <c r="R3314" t="s">
        <v>307</v>
      </c>
      <c r="S3314" t="s">
        <v>307</v>
      </c>
      <c r="T3314" t="s">
        <v>307</v>
      </c>
      <c r="U3314" t="s">
        <v>307</v>
      </c>
      <c r="V3314" t="s">
        <v>307</v>
      </c>
      <c r="W3314" t="s">
        <v>307</v>
      </c>
      <c r="X3314" t="s">
        <v>307</v>
      </c>
      <c r="Y3314" t="s">
        <v>307</v>
      </c>
      <c r="Z3314" t="s">
        <v>307</v>
      </c>
      <c r="AA3314" t="s">
        <v>307</v>
      </c>
      <c r="AB3314" t="s">
        <v>307</v>
      </c>
      <c r="AC3314" t="s">
        <v>307</v>
      </c>
      <c r="AD3314" t="s">
        <v>307</v>
      </c>
      <c r="AE3314" t="s">
        <v>307</v>
      </c>
      <c r="AF3314" t="s">
        <v>307</v>
      </c>
      <c r="AG3314" t="s">
        <v>307</v>
      </c>
      <c r="AH3314" t="s">
        <v>307</v>
      </c>
      <c r="AI3314" t="s">
        <v>307</v>
      </c>
      <c r="AJ3314" t="s">
        <v>307</v>
      </c>
      <c r="AK3314" t="s">
        <v>307</v>
      </c>
      <c r="AL3314" t="s">
        <v>307</v>
      </c>
      <c r="AM3314" t="s">
        <v>307</v>
      </c>
      <c r="AN3314" t="s">
        <v>307</v>
      </c>
      <c r="AO3314" t="s">
        <v>307</v>
      </c>
      <c r="AP3314" t="s">
        <v>307</v>
      </c>
      <c r="AQ3314" t="s">
        <v>307</v>
      </c>
      <c r="AR3314" t="s">
        <v>307</v>
      </c>
      <c r="AS3314" t="s">
        <v>307</v>
      </c>
    </row>
    <row r="3315" spans="1:45" x14ac:dyDescent="0.25">
      <c r="A3315">
        <v>410</v>
      </c>
      <c r="B3315" t="s">
        <v>209</v>
      </c>
      <c r="C3315" t="s">
        <v>450</v>
      </c>
      <c r="D3315" t="s">
        <v>48</v>
      </c>
      <c r="E3315" t="s">
        <v>307</v>
      </c>
      <c r="F3315" t="s">
        <v>307</v>
      </c>
      <c r="G3315" t="s">
        <v>307</v>
      </c>
      <c r="H3315" t="s">
        <v>307</v>
      </c>
      <c r="I3315" t="s">
        <v>307</v>
      </c>
      <c r="J3315" t="s">
        <v>307</v>
      </c>
      <c r="K3315" t="s">
        <v>307</v>
      </c>
      <c r="L3315" t="s">
        <v>307</v>
      </c>
      <c r="M3315" t="s">
        <v>307</v>
      </c>
      <c r="N3315" t="s">
        <v>307</v>
      </c>
      <c r="O3315" t="s">
        <v>307</v>
      </c>
      <c r="P3315" t="s">
        <v>307</v>
      </c>
      <c r="Q3315" t="s">
        <v>307</v>
      </c>
      <c r="R3315" t="s">
        <v>307</v>
      </c>
    </row>
    <row r="3316" spans="1:45" x14ac:dyDescent="0.25">
      <c r="A3316">
        <v>410</v>
      </c>
      <c r="B3316" t="s">
        <v>209</v>
      </c>
      <c r="C3316" t="s">
        <v>449</v>
      </c>
      <c r="D3316" t="s">
        <v>48</v>
      </c>
      <c r="E3316" t="s">
        <v>307</v>
      </c>
      <c r="F3316" t="s">
        <v>307</v>
      </c>
      <c r="G3316" t="s">
        <v>307</v>
      </c>
      <c r="H3316" t="s">
        <v>307</v>
      </c>
      <c r="I3316" t="s">
        <v>307</v>
      </c>
      <c r="J3316" t="s">
        <v>307</v>
      </c>
      <c r="K3316" t="s">
        <v>307</v>
      </c>
      <c r="L3316" t="s">
        <v>307</v>
      </c>
      <c r="M3316" t="s">
        <v>307</v>
      </c>
      <c r="N3316" t="s">
        <v>307</v>
      </c>
      <c r="O3316" t="s">
        <v>307</v>
      </c>
      <c r="P3316" t="s">
        <v>307</v>
      </c>
      <c r="Q3316" t="s">
        <v>307</v>
      </c>
      <c r="R3316" t="s">
        <v>307</v>
      </c>
    </row>
    <row r="3317" spans="1:45" x14ac:dyDescent="0.25">
      <c r="A3317">
        <v>410</v>
      </c>
      <c r="B3317" t="s">
        <v>209</v>
      </c>
      <c r="C3317" t="s">
        <v>475</v>
      </c>
      <c r="D3317" t="s">
        <v>48</v>
      </c>
      <c r="E3317" t="s">
        <v>307</v>
      </c>
      <c r="F3317" t="s">
        <v>307</v>
      </c>
      <c r="G3317" t="s">
        <v>307</v>
      </c>
    </row>
    <row r="3318" spans="1:45" x14ac:dyDescent="0.25">
      <c r="A3318">
        <v>410</v>
      </c>
      <c r="B3318" t="s">
        <v>209</v>
      </c>
      <c r="C3318" t="s">
        <v>42</v>
      </c>
      <c r="D3318" t="s">
        <v>48</v>
      </c>
      <c r="E3318" t="s">
        <v>307</v>
      </c>
      <c r="F3318" t="s">
        <v>307</v>
      </c>
      <c r="G3318" t="s">
        <v>307</v>
      </c>
      <c r="H3318" t="s">
        <v>307</v>
      </c>
      <c r="I3318" t="s">
        <v>307</v>
      </c>
      <c r="J3318" t="s">
        <v>307</v>
      </c>
      <c r="K3318" t="s">
        <v>307</v>
      </c>
      <c r="L3318" t="s">
        <v>307</v>
      </c>
      <c r="M3318" t="s">
        <v>307</v>
      </c>
      <c r="N3318" t="s">
        <v>307</v>
      </c>
      <c r="O3318" t="s">
        <v>307</v>
      </c>
      <c r="P3318" t="s">
        <v>307</v>
      </c>
      <c r="Q3318" t="s">
        <v>307</v>
      </c>
      <c r="R3318" t="s">
        <v>307</v>
      </c>
      <c r="S3318" t="s">
        <v>307</v>
      </c>
      <c r="T3318" t="s">
        <v>307</v>
      </c>
      <c r="U3318" t="s">
        <v>307</v>
      </c>
      <c r="V3318" t="s">
        <v>307</v>
      </c>
      <c r="W3318" t="s">
        <v>307</v>
      </c>
      <c r="X3318" t="s">
        <v>307</v>
      </c>
      <c r="Y3318" t="s">
        <v>307</v>
      </c>
      <c r="Z3318" t="s">
        <v>307</v>
      </c>
    </row>
    <row r="3319" spans="1:45" x14ac:dyDescent="0.25">
      <c r="A3319">
        <v>411</v>
      </c>
      <c r="B3319" t="s">
        <v>210</v>
      </c>
      <c r="C3319" t="s">
        <v>43</v>
      </c>
      <c r="D3319" t="s">
        <v>54</v>
      </c>
      <c r="E3319" t="s">
        <v>307</v>
      </c>
      <c r="F3319" t="s">
        <v>307</v>
      </c>
      <c r="G3319" t="s">
        <v>307</v>
      </c>
      <c r="H3319" t="s">
        <v>307</v>
      </c>
      <c r="I3319" t="s">
        <v>307</v>
      </c>
      <c r="J3319" t="s">
        <v>307</v>
      </c>
      <c r="K3319" t="s">
        <v>307</v>
      </c>
      <c r="L3319" t="s">
        <v>307</v>
      </c>
      <c r="M3319" t="s">
        <v>307</v>
      </c>
      <c r="N3319" t="s">
        <v>307</v>
      </c>
      <c r="O3319" t="s">
        <v>307</v>
      </c>
      <c r="P3319" t="s">
        <v>307</v>
      </c>
      <c r="Q3319" t="s">
        <v>307</v>
      </c>
      <c r="R3319" t="s">
        <v>307</v>
      </c>
      <c r="S3319" t="s">
        <v>307</v>
      </c>
      <c r="T3319" t="s">
        <v>307</v>
      </c>
      <c r="U3319" t="s">
        <v>307</v>
      </c>
      <c r="V3319" t="s">
        <v>307</v>
      </c>
      <c r="W3319" t="s">
        <v>307</v>
      </c>
    </row>
    <row r="3320" spans="1:45" x14ac:dyDescent="0.25">
      <c r="A3320">
        <v>411</v>
      </c>
      <c r="B3320" t="s">
        <v>210</v>
      </c>
      <c r="C3320" t="s">
        <v>43</v>
      </c>
      <c r="D3320" t="s">
        <v>55</v>
      </c>
      <c r="E3320" t="s">
        <v>307</v>
      </c>
      <c r="F3320" t="s">
        <v>307</v>
      </c>
      <c r="G3320" t="s">
        <v>307</v>
      </c>
      <c r="H3320" t="s">
        <v>307</v>
      </c>
      <c r="I3320" t="s">
        <v>307</v>
      </c>
      <c r="J3320" t="s">
        <v>307</v>
      </c>
      <c r="K3320" t="s">
        <v>307</v>
      </c>
      <c r="L3320" t="s">
        <v>307</v>
      </c>
      <c r="M3320" t="s">
        <v>307</v>
      </c>
      <c r="N3320" t="s">
        <v>307</v>
      </c>
      <c r="O3320" t="s">
        <v>307</v>
      </c>
      <c r="P3320" t="s">
        <v>307</v>
      </c>
      <c r="Q3320" t="s">
        <v>307</v>
      </c>
      <c r="R3320" t="s">
        <v>307</v>
      </c>
      <c r="S3320" t="s">
        <v>307</v>
      </c>
      <c r="T3320" t="s">
        <v>307</v>
      </c>
      <c r="U3320" t="s">
        <v>307</v>
      </c>
      <c r="V3320" t="s">
        <v>307</v>
      </c>
      <c r="W3320" t="s">
        <v>307</v>
      </c>
    </row>
    <row r="3321" spans="1:45" x14ac:dyDescent="0.25">
      <c r="A3321">
        <v>411</v>
      </c>
      <c r="B3321" t="s">
        <v>210</v>
      </c>
      <c r="C3321" t="s">
        <v>43</v>
      </c>
      <c r="D3321" t="s">
        <v>56</v>
      </c>
      <c r="E3321" t="s">
        <v>307</v>
      </c>
      <c r="F3321" t="s">
        <v>307</v>
      </c>
      <c r="G3321" t="s">
        <v>307</v>
      </c>
      <c r="H3321" t="s">
        <v>307</v>
      </c>
      <c r="I3321" t="s">
        <v>307</v>
      </c>
      <c r="J3321" t="s">
        <v>307</v>
      </c>
      <c r="K3321" t="s">
        <v>307</v>
      </c>
      <c r="L3321" t="s">
        <v>307</v>
      </c>
      <c r="M3321" t="s">
        <v>307</v>
      </c>
      <c r="N3321" t="s">
        <v>307</v>
      </c>
      <c r="O3321" t="s">
        <v>307</v>
      </c>
      <c r="P3321" t="s">
        <v>307</v>
      </c>
      <c r="Q3321" t="s">
        <v>307</v>
      </c>
      <c r="R3321" t="s">
        <v>307</v>
      </c>
      <c r="S3321" t="s">
        <v>307</v>
      </c>
      <c r="T3321" t="s">
        <v>307</v>
      </c>
      <c r="U3321" t="s">
        <v>307</v>
      </c>
      <c r="V3321" t="s">
        <v>307</v>
      </c>
      <c r="W3321" t="s">
        <v>307</v>
      </c>
    </row>
    <row r="3322" spans="1:45" x14ac:dyDescent="0.25">
      <c r="A3322">
        <v>411</v>
      </c>
      <c r="B3322" t="s">
        <v>210</v>
      </c>
      <c r="C3322" t="s">
        <v>43</v>
      </c>
      <c r="D3322" t="s">
        <v>57</v>
      </c>
      <c r="E3322" t="s">
        <v>307</v>
      </c>
      <c r="F3322" t="s">
        <v>307</v>
      </c>
      <c r="G3322" t="s">
        <v>307</v>
      </c>
      <c r="H3322" t="s">
        <v>307</v>
      </c>
      <c r="I3322" t="s">
        <v>307</v>
      </c>
      <c r="J3322" t="s">
        <v>307</v>
      </c>
      <c r="K3322" t="s">
        <v>307</v>
      </c>
      <c r="L3322" t="s">
        <v>307</v>
      </c>
      <c r="M3322" t="s">
        <v>307</v>
      </c>
      <c r="N3322" t="s">
        <v>307</v>
      </c>
      <c r="O3322" t="s">
        <v>307</v>
      </c>
      <c r="P3322" t="s">
        <v>307</v>
      </c>
      <c r="Q3322" t="s">
        <v>307</v>
      </c>
      <c r="R3322" t="s">
        <v>307</v>
      </c>
      <c r="S3322" t="s">
        <v>307</v>
      </c>
      <c r="T3322" t="s">
        <v>307</v>
      </c>
      <c r="U3322" t="s">
        <v>307</v>
      </c>
      <c r="V3322" t="s">
        <v>307</v>
      </c>
      <c r="W3322" t="s">
        <v>307</v>
      </c>
    </row>
    <row r="3323" spans="1:45" x14ac:dyDescent="0.25">
      <c r="A3323">
        <v>411</v>
      </c>
      <c r="B3323" t="s">
        <v>210</v>
      </c>
      <c r="C3323" t="s">
        <v>43</v>
      </c>
      <c r="D3323" t="s">
        <v>58</v>
      </c>
      <c r="E3323" t="s">
        <v>307</v>
      </c>
      <c r="F3323" t="s">
        <v>307</v>
      </c>
      <c r="G3323" t="s">
        <v>307</v>
      </c>
      <c r="H3323" t="s">
        <v>307</v>
      </c>
      <c r="I3323" t="s">
        <v>307</v>
      </c>
      <c r="J3323" t="s">
        <v>307</v>
      </c>
      <c r="K3323" t="s">
        <v>307</v>
      </c>
      <c r="L3323" t="s">
        <v>307</v>
      </c>
      <c r="M3323" t="s">
        <v>307</v>
      </c>
      <c r="N3323" t="s">
        <v>307</v>
      </c>
      <c r="O3323" t="s">
        <v>307</v>
      </c>
      <c r="P3323" t="s">
        <v>307</v>
      </c>
      <c r="Q3323" t="s">
        <v>307</v>
      </c>
      <c r="R3323" t="s">
        <v>307</v>
      </c>
      <c r="S3323" t="s">
        <v>307</v>
      </c>
      <c r="T3323" t="s">
        <v>307</v>
      </c>
      <c r="U3323" t="s">
        <v>307</v>
      </c>
      <c r="V3323" t="s">
        <v>307</v>
      </c>
      <c r="W3323" t="s">
        <v>307</v>
      </c>
    </row>
    <row r="3324" spans="1:45" x14ac:dyDescent="0.25">
      <c r="A3324">
        <v>411</v>
      </c>
      <c r="B3324" t="s">
        <v>210</v>
      </c>
      <c r="C3324" t="s">
        <v>43</v>
      </c>
      <c r="D3324" t="s">
        <v>59</v>
      </c>
      <c r="E3324" t="s">
        <v>307</v>
      </c>
      <c r="F3324" t="s">
        <v>307</v>
      </c>
      <c r="G3324" t="s">
        <v>307</v>
      </c>
      <c r="H3324" t="s">
        <v>307</v>
      </c>
      <c r="I3324" t="s">
        <v>307</v>
      </c>
      <c r="J3324" t="s">
        <v>307</v>
      </c>
      <c r="K3324" t="s">
        <v>307</v>
      </c>
      <c r="L3324" t="s">
        <v>307</v>
      </c>
      <c r="M3324" t="s">
        <v>307</v>
      </c>
      <c r="N3324" t="s">
        <v>307</v>
      </c>
      <c r="O3324" t="s">
        <v>307</v>
      </c>
      <c r="P3324" t="s">
        <v>307</v>
      </c>
      <c r="Q3324" t="s">
        <v>307</v>
      </c>
      <c r="R3324" t="s">
        <v>307</v>
      </c>
      <c r="S3324" t="s">
        <v>307</v>
      </c>
      <c r="T3324" t="s">
        <v>307</v>
      </c>
      <c r="U3324" t="s">
        <v>307</v>
      </c>
      <c r="V3324" t="s">
        <v>307</v>
      </c>
      <c r="W3324" t="s">
        <v>307</v>
      </c>
    </row>
    <row r="3325" spans="1:45" x14ac:dyDescent="0.25">
      <c r="A3325">
        <v>411</v>
      </c>
      <c r="B3325" t="s">
        <v>210</v>
      </c>
      <c r="C3325" t="s">
        <v>43</v>
      </c>
      <c r="D3325" t="s">
        <v>60</v>
      </c>
      <c r="E3325" t="s">
        <v>307</v>
      </c>
      <c r="F3325" t="s">
        <v>307</v>
      </c>
      <c r="G3325" t="s">
        <v>307</v>
      </c>
      <c r="H3325" t="s">
        <v>307</v>
      </c>
      <c r="I3325" t="s">
        <v>307</v>
      </c>
      <c r="J3325" t="s">
        <v>307</v>
      </c>
      <c r="K3325" t="s">
        <v>307</v>
      </c>
      <c r="L3325" t="s">
        <v>307</v>
      </c>
      <c r="M3325" t="s">
        <v>307</v>
      </c>
      <c r="N3325" t="s">
        <v>307</v>
      </c>
      <c r="O3325" t="s">
        <v>307</v>
      </c>
      <c r="P3325" t="s">
        <v>307</v>
      </c>
      <c r="Q3325" t="s">
        <v>307</v>
      </c>
      <c r="R3325" t="s">
        <v>307</v>
      </c>
      <c r="S3325" t="s">
        <v>307</v>
      </c>
      <c r="T3325" t="s">
        <v>307</v>
      </c>
      <c r="U3325" t="s">
        <v>307</v>
      </c>
      <c r="V3325" t="s">
        <v>307</v>
      </c>
      <c r="W3325" t="s">
        <v>307</v>
      </c>
    </row>
    <row r="3326" spans="1:45" x14ac:dyDescent="0.25">
      <c r="A3326">
        <v>411</v>
      </c>
      <c r="B3326" t="s">
        <v>210</v>
      </c>
      <c r="C3326" t="s">
        <v>43</v>
      </c>
      <c r="D3326" t="s">
        <v>61</v>
      </c>
      <c r="E3326" t="s">
        <v>307</v>
      </c>
      <c r="F3326" t="s">
        <v>307</v>
      </c>
      <c r="G3326" t="s">
        <v>307</v>
      </c>
      <c r="H3326" t="s">
        <v>307</v>
      </c>
      <c r="I3326" t="s">
        <v>307</v>
      </c>
      <c r="J3326" t="s">
        <v>307</v>
      </c>
      <c r="K3326" t="s">
        <v>307</v>
      </c>
      <c r="L3326" t="s">
        <v>307</v>
      </c>
      <c r="M3326" t="s">
        <v>307</v>
      </c>
      <c r="N3326" t="s">
        <v>307</v>
      </c>
      <c r="O3326" t="s">
        <v>307</v>
      </c>
      <c r="P3326" t="s">
        <v>307</v>
      </c>
      <c r="Q3326" t="s">
        <v>307</v>
      </c>
      <c r="R3326" t="s">
        <v>307</v>
      </c>
      <c r="S3326" t="s">
        <v>307</v>
      </c>
      <c r="T3326" t="s">
        <v>307</v>
      </c>
      <c r="U3326" t="s">
        <v>307</v>
      </c>
      <c r="V3326" t="s">
        <v>307</v>
      </c>
      <c r="W3326" t="s">
        <v>307</v>
      </c>
    </row>
    <row r="3327" spans="1:45" x14ac:dyDescent="0.25">
      <c r="A3327">
        <v>411</v>
      </c>
      <c r="B3327" t="s">
        <v>210</v>
      </c>
      <c r="C3327" t="s">
        <v>43</v>
      </c>
      <c r="D3327" t="s">
        <v>62</v>
      </c>
      <c r="E3327" t="s">
        <v>307</v>
      </c>
      <c r="F3327" t="s">
        <v>307</v>
      </c>
      <c r="G3327" t="s">
        <v>307</v>
      </c>
      <c r="H3327" t="s">
        <v>307</v>
      </c>
      <c r="I3327" t="s">
        <v>307</v>
      </c>
      <c r="J3327" t="s">
        <v>307</v>
      </c>
      <c r="K3327" t="s">
        <v>307</v>
      </c>
      <c r="L3327" t="s">
        <v>307</v>
      </c>
      <c r="M3327" t="s">
        <v>307</v>
      </c>
      <c r="N3327" t="s">
        <v>307</v>
      </c>
      <c r="O3327" t="s">
        <v>307</v>
      </c>
      <c r="P3327" t="s">
        <v>307</v>
      </c>
      <c r="Q3327" t="s">
        <v>307</v>
      </c>
      <c r="R3327" t="s">
        <v>307</v>
      </c>
      <c r="S3327" t="s">
        <v>307</v>
      </c>
      <c r="T3327" t="s">
        <v>307</v>
      </c>
      <c r="U3327" t="s">
        <v>307</v>
      </c>
      <c r="V3327" t="s">
        <v>307</v>
      </c>
      <c r="W3327" t="s">
        <v>307</v>
      </c>
    </row>
    <row r="3328" spans="1:45" x14ac:dyDescent="0.25">
      <c r="A3328">
        <v>411</v>
      </c>
      <c r="B3328" t="s">
        <v>210</v>
      </c>
      <c r="C3328" t="s">
        <v>36</v>
      </c>
      <c r="D3328" t="s">
        <v>47</v>
      </c>
      <c r="E3328" t="s">
        <v>307</v>
      </c>
      <c r="F3328" t="s">
        <v>307</v>
      </c>
      <c r="G3328" t="s">
        <v>307</v>
      </c>
      <c r="H3328" t="s">
        <v>307</v>
      </c>
      <c r="I3328" t="s">
        <v>307</v>
      </c>
      <c r="J3328" t="s">
        <v>307</v>
      </c>
      <c r="K3328" t="s">
        <v>307</v>
      </c>
      <c r="L3328" t="s">
        <v>307</v>
      </c>
      <c r="M3328" t="s">
        <v>307</v>
      </c>
      <c r="N3328" t="s">
        <v>307</v>
      </c>
      <c r="O3328" t="s">
        <v>307</v>
      </c>
      <c r="P3328" t="s">
        <v>307</v>
      </c>
      <c r="Q3328" t="s">
        <v>307</v>
      </c>
      <c r="R3328" t="s">
        <v>307</v>
      </c>
      <c r="S3328" t="s">
        <v>307</v>
      </c>
      <c r="T3328" t="s">
        <v>307</v>
      </c>
      <c r="U3328" t="s">
        <v>307</v>
      </c>
      <c r="V3328" t="s">
        <v>307</v>
      </c>
      <c r="W3328" t="s">
        <v>307</v>
      </c>
      <c r="X3328" t="s">
        <v>307</v>
      </c>
      <c r="Y3328" t="s">
        <v>307</v>
      </c>
      <c r="Z3328" t="s">
        <v>307</v>
      </c>
      <c r="AA3328" t="s">
        <v>307</v>
      </c>
      <c r="AB3328" t="s">
        <v>307</v>
      </c>
      <c r="AC3328" t="s">
        <v>307</v>
      </c>
      <c r="AD3328" t="s">
        <v>307</v>
      </c>
      <c r="AE3328" t="s">
        <v>307</v>
      </c>
      <c r="AF3328" t="s">
        <v>307</v>
      </c>
      <c r="AG3328" t="s">
        <v>307</v>
      </c>
      <c r="AH3328" t="s">
        <v>307</v>
      </c>
      <c r="AI3328" t="s">
        <v>307</v>
      </c>
      <c r="AJ3328" t="s">
        <v>307</v>
      </c>
      <c r="AK3328" t="s">
        <v>307</v>
      </c>
      <c r="AL3328" t="s">
        <v>307</v>
      </c>
      <c r="AM3328" t="s">
        <v>307</v>
      </c>
      <c r="AN3328" t="s">
        <v>307</v>
      </c>
      <c r="AO3328" t="s">
        <v>307</v>
      </c>
      <c r="AP3328" t="s">
        <v>307</v>
      </c>
      <c r="AQ3328" t="s">
        <v>307</v>
      </c>
      <c r="AR3328" t="s">
        <v>307</v>
      </c>
      <c r="AS3328" t="s">
        <v>307</v>
      </c>
    </row>
    <row r="3329" spans="1:45" x14ac:dyDescent="0.25">
      <c r="A3329">
        <v>411</v>
      </c>
      <c r="B3329" t="s">
        <v>210</v>
      </c>
      <c r="C3329" t="s">
        <v>36</v>
      </c>
      <c r="D3329" t="s">
        <v>48</v>
      </c>
      <c r="E3329" t="s">
        <v>307</v>
      </c>
      <c r="F3329" t="s">
        <v>307</v>
      </c>
      <c r="G3329" t="s">
        <v>307</v>
      </c>
      <c r="H3329" t="s">
        <v>307</v>
      </c>
      <c r="I3329" t="s">
        <v>307</v>
      </c>
      <c r="J3329" t="s">
        <v>307</v>
      </c>
      <c r="K3329" t="s">
        <v>307</v>
      </c>
      <c r="L3329" t="s">
        <v>307</v>
      </c>
      <c r="M3329" t="s">
        <v>307</v>
      </c>
      <c r="N3329" t="s">
        <v>307</v>
      </c>
      <c r="O3329" t="s">
        <v>307</v>
      </c>
      <c r="P3329" t="s">
        <v>307</v>
      </c>
      <c r="Q3329" t="s">
        <v>307</v>
      </c>
      <c r="R3329" t="s">
        <v>307</v>
      </c>
      <c r="S3329" t="s">
        <v>307</v>
      </c>
      <c r="T3329" t="s">
        <v>307</v>
      </c>
      <c r="U3329" t="s">
        <v>307</v>
      </c>
      <c r="V3329" t="s">
        <v>307</v>
      </c>
      <c r="W3329" t="s">
        <v>307</v>
      </c>
      <c r="X3329" t="s">
        <v>307</v>
      </c>
      <c r="Y3329" t="s">
        <v>307</v>
      </c>
      <c r="Z3329" t="s">
        <v>307</v>
      </c>
      <c r="AA3329" t="s">
        <v>307</v>
      </c>
      <c r="AB3329" t="s">
        <v>307</v>
      </c>
      <c r="AC3329" t="s">
        <v>307</v>
      </c>
      <c r="AD3329" t="s">
        <v>307</v>
      </c>
      <c r="AE3329" t="s">
        <v>307</v>
      </c>
      <c r="AF3329" t="s">
        <v>307</v>
      </c>
      <c r="AG3329" t="s">
        <v>307</v>
      </c>
      <c r="AH3329" t="s">
        <v>307</v>
      </c>
      <c r="AI3329" t="s">
        <v>307</v>
      </c>
      <c r="AJ3329" t="s">
        <v>307</v>
      </c>
      <c r="AK3329" t="s">
        <v>307</v>
      </c>
      <c r="AL3329" t="s">
        <v>307</v>
      </c>
      <c r="AM3329" t="s">
        <v>307</v>
      </c>
      <c r="AN3329" t="s">
        <v>307</v>
      </c>
      <c r="AO3329" t="s">
        <v>307</v>
      </c>
      <c r="AP3329" t="s">
        <v>307</v>
      </c>
      <c r="AQ3329" t="s">
        <v>307</v>
      </c>
      <c r="AR3329" t="s">
        <v>307</v>
      </c>
      <c r="AS3329" t="s">
        <v>307</v>
      </c>
    </row>
    <row r="3330" spans="1:45" x14ac:dyDescent="0.25">
      <c r="A3330">
        <v>411</v>
      </c>
      <c r="B3330" t="s">
        <v>210</v>
      </c>
      <c r="C3330" t="s">
        <v>36</v>
      </c>
      <c r="D3330" t="s">
        <v>49</v>
      </c>
      <c r="E3330" t="s">
        <v>307</v>
      </c>
      <c r="F3330" t="s">
        <v>307</v>
      </c>
      <c r="G3330" t="s">
        <v>307</v>
      </c>
      <c r="H3330" t="s">
        <v>307</v>
      </c>
      <c r="I3330" t="s">
        <v>307</v>
      </c>
      <c r="J3330" t="s">
        <v>307</v>
      </c>
      <c r="K3330" t="s">
        <v>307</v>
      </c>
      <c r="L3330" t="s">
        <v>307</v>
      </c>
      <c r="M3330" t="s">
        <v>307</v>
      </c>
      <c r="N3330" t="s">
        <v>307</v>
      </c>
      <c r="O3330" t="s">
        <v>307</v>
      </c>
      <c r="P3330" t="s">
        <v>307</v>
      </c>
      <c r="Q3330" t="s">
        <v>307</v>
      </c>
      <c r="R3330" t="s">
        <v>307</v>
      </c>
      <c r="S3330" t="s">
        <v>307</v>
      </c>
      <c r="T3330" t="s">
        <v>307</v>
      </c>
      <c r="U3330" t="s">
        <v>307</v>
      </c>
      <c r="V3330" t="s">
        <v>307</v>
      </c>
      <c r="W3330" t="s">
        <v>307</v>
      </c>
      <c r="X3330" t="s">
        <v>307</v>
      </c>
      <c r="Y3330" t="s">
        <v>307</v>
      </c>
      <c r="Z3330" t="s">
        <v>307</v>
      </c>
      <c r="AA3330" t="s">
        <v>307</v>
      </c>
      <c r="AB3330" t="s">
        <v>307</v>
      </c>
      <c r="AC3330" t="s">
        <v>307</v>
      </c>
      <c r="AD3330" t="s">
        <v>307</v>
      </c>
      <c r="AE3330" t="s">
        <v>307</v>
      </c>
      <c r="AF3330" t="s">
        <v>307</v>
      </c>
      <c r="AG3330" t="s">
        <v>307</v>
      </c>
      <c r="AH3330" t="s">
        <v>307</v>
      </c>
      <c r="AI3330" t="s">
        <v>307</v>
      </c>
      <c r="AJ3330" t="s">
        <v>307</v>
      </c>
      <c r="AK3330" t="s">
        <v>307</v>
      </c>
      <c r="AL3330" t="s">
        <v>307</v>
      </c>
      <c r="AM3330" t="s">
        <v>307</v>
      </c>
      <c r="AN3330" t="s">
        <v>307</v>
      </c>
      <c r="AO3330" t="s">
        <v>307</v>
      </c>
      <c r="AP3330" t="s">
        <v>307</v>
      </c>
      <c r="AQ3330" t="s">
        <v>307</v>
      </c>
      <c r="AR3330" t="s">
        <v>307</v>
      </c>
      <c r="AS3330" t="s">
        <v>307</v>
      </c>
    </row>
    <row r="3331" spans="1:45" x14ac:dyDescent="0.25">
      <c r="A3331">
        <v>411</v>
      </c>
      <c r="B3331" t="s">
        <v>210</v>
      </c>
      <c r="C3331" t="s">
        <v>37</v>
      </c>
      <c r="D3331" t="s">
        <v>47</v>
      </c>
      <c r="E3331" t="s">
        <v>307</v>
      </c>
      <c r="F3331" t="s">
        <v>307</v>
      </c>
      <c r="G3331" t="s">
        <v>307</v>
      </c>
      <c r="H3331" t="s">
        <v>307</v>
      </c>
      <c r="I3331" t="s">
        <v>307</v>
      </c>
      <c r="J3331" t="s">
        <v>307</v>
      </c>
      <c r="K3331" t="s">
        <v>307</v>
      </c>
      <c r="L3331" t="s">
        <v>307</v>
      </c>
      <c r="M3331" t="s">
        <v>307</v>
      </c>
      <c r="N3331" t="s">
        <v>307</v>
      </c>
      <c r="O3331" t="s">
        <v>307</v>
      </c>
      <c r="P3331" t="s">
        <v>307</v>
      </c>
      <c r="Q3331" t="s">
        <v>307</v>
      </c>
      <c r="R3331" t="s">
        <v>307</v>
      </c>
      <c r="S3331" t="s">
        <v>307</v>
      </c>
      <c r="T3331" t="s">
        <v>307</v>
      </c>
      <c r="U3331" t="s">
        <v>307</v>
      </c>
      <c r="V3331" t="s">
        <v>307</v>
      </c>
      <c r="W3331" t="s">
        <v>307</v>
      </c>
      <c r="X3331" t="s">
        <v>307</v>
      </c>
      <c r="Y3331" t="s">
        <v>307</v>
      </c>
      <c r="Z3331" t="s">
        <v>307</v>
      </c>
      <c r="AA3331" t="s">
        <v>307</v>
      </c>
      <c r="AB3331" t="s">
        <v>307</v>
      </c>
      <c r="AC3331" t="s">
        <v>307</v>
      </c>
      <c r="AD3331" t="s">
        <v>307</v>
      </c>
      <c r="AE3331" t="s">
        <v>307</v>
      </c>
      <c r="AF3331" t="s">
        <v>307</v>
      </c>
      <c r="AG3331" t="s">
        <v>307</v>
      </c>
      <c r="AH3331" t="s">
        <v>307</v>
      </c>
      <c r="AI3331" t="s">
        <v>307</v>
      </c>
      <c r="AJ3331" t="s">
        <v>307</v>
      </c>
      <c r="AK3331" t="s">
        <v>307</v>
      </c>
      <c r="AL3331" t="s">
        <v>307</v>
      </c>
      <c r="AM3331" t="s">
        <v>307</v>
      </c>
      <c r="AN3331" t="s">
        <v>307</v>
      </c>
      <c r="AO3331" t="s">
        <v>307</v>
      </c>
      <c r="AP3331" t="s">
        <v>307</v>
      </c>
      <c r="AQ3331" t="s">
        <v>307</v>
      </c>
      <c r="AR3331" t="s">
        <v>307</v>
      </c>
      <c r="AS3331" t="s">
        <v>307</v>
      </c>
    </row>
    <row r="3332" spans="1:45" x14ac:dyDescent="0.25">
      <c r="A3332">
        <v>411</v>
      </c>
      <c r="B3332" t="s">
        <v>210</v>
      </c>
      <c r="C3332" t="s">
        <v>37</v>
      </c>
      <c r="D3332" t="s">
        <v>48</v>
      </c>
      <c r="E3332" t="s">
        <v>307</v>
      </c>
      <c r="F3332" t="s">
        <v>307</v>
      </c>
      <c r="G3332" t="s">
        <v>307</v>
      </c>
      <c r="H3332" t="s">
        <v>307</v>
      </c>
      <c r="I3332" t="s">
        <v>307</v>
      </c>
      <c r="J3332" t="s">
        <v>307</v>
      </c>
      <c r="K3332" t="s">
        <v>307</v>
      </c>
      <c r="L3332" t="s">
        <v>307</v>
      </c>
      <c r="M3332" t="s">
        <v>307</v>
      </c>
      <c r="N3332" t="s">
        <v>307</v>
      </c>
      <c r="O3332" t="s">
        <v>307</v>
      </c>
      <c r="P3332" t="s">
        <v>307</v>
      </c>
      <c r="Q3332" t="s">
        <v>307</v>
      </c>
      <c r="R3332" t="s">
        <v>307</v>
      </c>
      <c r="S3332" t="s">
        <v>307</v>
      </c>
      <c r="T3332" t="s">
        <v>307</v>
      </c>
      <c r="U3332" t="s">
        <v>307</v>
      </c>
      <c r="V3332" t="s">
        <v>307</v>
      </c>
      <c r="W3332" t="s">
        <v>307</v>
      </c>
      <c r="X3332" t="s">
        <v>307</v>
      </c>
      <c r="Y3332" t="s">
        <v>307</v>
      </c>
      <c r="Z3332" t="s">
        <v>307</v>
      </c>
      <c r="AA3332" t="s">
        <v>307</v>
      </c>
      <c r="AB3332" t="s">
        <v>307</v>
      </c>
      <c r="AC3332" t="s">
        <v>307</v>
      </c>
      <c r="AD3332" t="s">
        <v>307</v>
      </c>
      <c r="AE3332" t="s">
        <v>307</v>
      </c>
      <c r="AF3332" t="s">
        <v>307</v>
      </c>
      <c r="AG3332" t="s">
        <v>307</v>
      </c>
      <c r="AH3332" t="s">
        <v>307</v>
      </c>
      <c r="AI3332" t="s">
        <v>307</v>
      </c>
      <c r="AJ3332" t="s">
        <v>307</v>
      </c>
      <c r="AK3332" t="s">
        <v>307</v>
      </c>
      <c r="AL3332" t="s">
        <v>307</v>
      </c>
      <c r="AM3332" t="s">
        <v>307</v>
      </c>
      <c r="AN3332" t="s">
        <v>307</v>
      </c>
      <c r="AO3332" t="s">
        <v>307</v>
      </c>
      <c r="AP3332" t="s">
        <v>307</v>
      </c>
      <c r="AQ3332" t="s">
        <v>307</v>
      </c>
      <c r="AR3332" t="s">
        <v>307</v>
      </c>
      <c r="AS3332" t="s">
        <v>307</v>
      </c>
    </row>
    <row r="3333" spans="1:45" x14ac:dyDescent="0.25">
      <c r="A3333">
        <v>411</v>
      </c>
      <c r="B3333" t="s">
        <v>210</v>
      </c>
      <c r="C3333" t="s">
        <v>37</v>
      </c>
      <c r="D3333" t="s">
        <v>49</v>
      </c>
      <c r="E3333" t="s">
        <v>307</v>
      </c>
      <c r="F3333" t="s">
        <v>307</v>
      </c>
      <c r="G3333" t="s">
        <v>307</v>
      </c>
      <c r="H3333" t="s">
        <v>307</v>
      </c>
      <c r="I3333" t="s">
        <v>307</v>
      </c>
      <c r="J3333" t="s">
        <v>307</v>
      </c>
      <c r="K3333" t="s">
        <v>307</v>
      </c>
      <c r="L3333" t="s">
        <v>307</v>
      </c>
      <c r="M3333" t="s">
        <v>307</v>
      </c>
      <c r="N3333" t="s">
        <v>307</v>
      </c>
      <c r="O3333" t="s">
        <v>307</v>
      </c>
      <c r="P3333" t="s">
        <v>307</v>
      </c>
      <c r="Q3333" t="s">
        <v>307</v>
      </c>
      <c r="R3333" t="s">
        <v>307</v>
      </c>
      <c r="S3333" t="s">
        <v>307</v>
      </c>
      <c r="T3333" t="s">
        <v>307</v>
      </c>
      <c r="U3333" t="s">
        <v>307</v>
      </c>
      <c r="V3333" t="s">
        <v>307</v>
      </c>
      <c r="W3333" t="s">
        <v>307</v>
      </c>
      <c r="X3333" t="s">
        <v>307</v>
      </c>
      <c r="Y3333" t="s">
        <v>307</v>
      </c>
      <c r="Z3333" t="s">
        <v>307</v>
      </c>
      <c r="AA3333" t="s">
        <v>307</v>
      </c>
      <c r="AB3333" t="s">
        <v>307</v>
      </c>
      <c r="AC3333" t="s">
        <v>307</v>
      </c>
      <c r="AD3333" t="s">
        <v>307</v>
      </c>
      <c r="AE3333" t="s">
        <v>307</v>
      </c>
      <c r="AF3333" t="s">
        <v>307</v>
      </c>
      <c r="AG3333" t="s">
        <v>307</v>
      </c>
      <c r="AH3333" t="s">
        <v>307</v>
      </c>
      <c r="AI3333" t="s">
        <v>307</v>
      </c>
      <c r="AJ3333" t="s">
        <v>307</v>
      </c>
      <c r="AK3333" t="s">
        <v>307</v>
      </c>
      <c r="AL3333" t="s">
        <v>307</v>
      </c>
      <c r="AM3333" t="s">
        <v>307</v>
      </c>
      <c r="AN3333" t="s">
        <v>307</v>
      </c>
      <c r="AO3333" t="s">
        <v>307</v>
      </c>
      <c r="AP3333" t="s">
        <v>307</v>
      </c>
      <c r="AQ3333" t="s">
        <v>307</v>
      </c>
      <c r="AR3333" t="s">
        <v>307</v>
      </c>
      <c r="AS3333" t="s">
        <v>307</v>
      </c>
    </row>
    <row r="3334" spans="1:45" x14ac:dyDescent="0.25">
      <c r="A3334">
        <v>411</v>
      </c>
      <c r="B3334" t="s">
        <v>210</v>
      </c>
      <c r="C3334" t="s">
        <v>476</v>
      </c>
      <c r="D3334" t="s">
        <v>48</v>
      </c>
      <c r="E3334" t="s">
        <v>307</v>
      </c>
      <c r="F3334" t="s">
        <v>307</v>
      </c>
      <c r="G3334" t="s">
        <v>307</v>
      </c>
    </row>
    <row r="3335" spans="1:45" x14ac:dyDescent="0.25">
      <c r="A3335">
        <v>411</v>
      </c>
      <c r="B3335" t="s">
        <v>210</v>
      </c>
      <c r="C3335" t="s">
        <v>477</v>
      </c>
      <c r="D3335" t="s">
        <v>48</v>
      </c>
      <c r="E3335" t="s">
        <v>307</v>
      </c>
      <c r="F3335" t="s">
        <v>307</v>
      </c>
      <c r="G3335" t="s">
        <v>307</v>
      </c>
    </row>
    <row r="3336" spans="1:45" x14ac:dyDescent="0.25">
      <c r="A3336">
        <v>411</v>
      </c>
      <c r="B3336" t="s">
        <v>210</v>
      </c>
      <c r="C3336" t="s">
        <v>45</v>
      </c>
      <c r="D3336" t="s">
        <v>63</v>
      </c>
      <c r="E3336" t="s">
        <v>307</v>
      </c>
      <c r="F3336" t="s">
        <v>307</v>
      </c>
      <c r="G3336" t="s">
        <v>307</v>
      </c>
      <c r="H3336" t="s">
        <v>307</v>
      </c>
      <c r="I3336" t="s">
        <v>307</v>
      </c>
      <c r="J3336" t="s">
        <v>307</v>
      </c>
      <c r="K3336" t="s">
        <v>307</v>
      </c>
      <c r="L3336" t="s">
        <v>307</v>
      </c>
      <c r="M3336" t="s">
        <v>307</v>
      </c>
      <c r="N3336" t="s">
        <v>307</v>
      </c>
      <c r="O3336" t="s">
        <v>307</v>
      </c>
      <c r="P3336" t="s">
        <v>307</v>
      </c>
      <c r="Q3336" t="s">
        <v>307</v>
      </c>
      <c r="R3336" t="s">
        <v>307</v>
      </c>
      <c r="S3336" t="s">
        <v>307</v>
      </c>
      <c r="T3336" t="s">
        <v>307</v>
      </c>
      <c r="U3336" t="s">
        <v>307</v>
      </c>
      <c r="V3336" t="s">
        <v>307</v>
      </c>
      <c r="W3336" t="s">
        <v>307</v>
      </c>
    </row>
    <row r="3337" spans="1:45" x14ac:dyDescent="0.25">
      <c r="A3337">
        <v>411</v>
      </c>
      <c r="B3337" t="s">
        <v>210</v>
      </c>
      <c r="C3337" t="s">
        <v>45</v>
      </c>
      <c r="D3337" t="s">
        <v>64</v>
      </c>
      <c r="E3337" t="s">
        <v>307</v>
      </c>
      <c r="F3337" t="s">
        <v>307</v>
      </c>
      <c r="G3337" t="s">
        <v>307</v>
      </c>
      <c r="H3337" t="s">
        <v>307</v>
      </c>
      <c r="I3337" t="s">
        <v>307</v>
      </c>
      <c r="J3337" t="s">
        <v>307</v>
      </c>
      <c r="K3337" t="s">
        <v>307</v>
      </c>
      <c r="L3337" t="s">
        <v>307</v>
      </c>
      <c r="M3337" t="s">
        <v>307</v>
      </c>
      <c r="N3337" t="s">
        <v>307</v>
      </c>
      <c r="O3337" t="s">
        <v>307</v>
      </c>
      <c r="P3337" t="s">
        <v>307</v>
      </c>
      <c r="Q3337" t="s">
        <v>307</v>
      </c>
      <c r="R3337" t="s">
        <v>307</v>
      </c>
      <c r="S3337" t="s">
        <v>307</v>
      </c>
      <c r="T3337" t="s">
        <v>307</v>
      </c>
      <c r="U3337" t="s">
        <v>307</v>
      </c>
      <c r="V3337" t="s">
        <v>307</v>
      </c>
      <c r="W3337" t="s">
        <v>307</v>
      </c>
    </row>
    <row r="3338" spans="1:45" x14ac:dyDescent="0.25">
      <c r="A3338">
        <v>411</v>
      </c>
      <c r="B3338" t="s">
        <v>210</v>
      </c>
      <c r="C3338" t="s">
        <v>40</v>
      </c>
      <c r="D3338" t="s">
        <v>52</v>
      </c>
      <c r="E3338" t="s">
        <v>307</v>
      </c>
      <c r="F3338" t="s">
        <v>307</v>
      </c>
      <c r="G3338" t="s">
        <v>307</v>
      </c>
      <c r="H3338" t="s">
        <v>307</v>
      </c>
      <c r="I3338" t="s">
        <v>307</v>
      </c>
      <c r="J3338" t="s">
        <v>307</v>
      </c>
      <c r="K3338" t="s">
        <v>307</v>
      </c>
      <c r="L3338" t="s">
        <v>307</v>
      </c>
      <c r="M3338" t="s">
        <v>307</v>
      </c>
      <c r="N3338" t="s">
        <v>307</v>
      </c>
      <c r="O3338" t="s">
        <v>307</v>
      </c>
      <c r="P3338" t="s">
        <v>307</v>
      </c>
      <c r="Q3338" t="s">
        <v>307</v>
      </c>
      <c r="R3338" t="s">
        <v>307</v>
      </c>
      <c r="S3338" t="s">
        <v>307</v>
      </c>
      <c r="T3338" t="s">
        <v>307</v>
      </c>
      <c r="U3338" t="s">
        <v>307</v>
      </c>
      <c r="V3338" t="s">
        <v>307</v>
      </c>
      <c r="W3338" t="s">
        <v>307</v>
      </c>
      <c r="X3338" t="s">
        <v>307</v>
      </c>
      <c r="Y3338" t="s">
        <v>307</v>
      </c>
      <c r="Z3338" t="s">
        <v>307</v>
      </c>
    </row>
    <row r="3339" spans="1:45" x14ac:dyDescent="0.25">
      <c r="A3339">
        <v>411</v>
      </c>
      <c r="B3339" t="s">
        <v>210</v>
      </c>
      <c r="C3339" t="s">
        <v>40</v>
      </c>
      <c r="D3339" t="s">
        <v>53</v>
      </c>
      <c r="E3339" t="s">
        <v>307</v>
      </c>
      <c r="F3339" t="s">
        <v>307</v>
      </c>
      <c r="G3339" t="s">
        <v>307</v>
      </c>
      <c r="H3339" t="s">
        <v>307</v>
      </c>
      <c r="I3339" t="s">
        <v>307</v>
      </c>
      <c r="J3339" t="s">
        <v>307</v>
      </c>
      <c r="K3339" t="s">
        <v>307</v>
      </c>
      <c r="L3339" t="s">
        <v>307</v>
      </c>
      <c r="M3339" t="s">
        <v>307</v>
      </c>
      <c r="N3339" t="s">
        <v>307</v>
      </c>
      <c r="O3339" t="s">
        <v>307</v>
      </c>
      <c r="P3339" t="s">
        <v>307</v>
      </c>
      <c r="Q3339" t="s">
        <v>307</v>
      </c>
      <c r="R3339" t="s">
        <v>307</v>
      </c>
      <c r="S3339" t="s">
        <v>307</v>
      </c>
      <c r="T3339" t="s">
        <v>307</v>
      </c>
      <c r="U3339" t="s">
        <v>307</v>
      </c>
      <c r="V3339" t="s">
        <v>307</v>
      </c>
      <c r="W3339" t="s">
        <v>307</v>
      </c>
      <c r="X3339" t="s">
        <v>307</v>
      </c>
      <c r="Y3339" t="s">
        <v>307</v>
      </c>
      <c r="Z3339" t="s">
        <v>307</v>
      </c>
    </row>
    <row r="3340" spans="1:45" x14ac:dyDescent="0.25">
      <c r="A3340">
        <v>411</v>
      </c>
      <c r="B3340" t="s">
        <v>210</v>
      </c>
      <c r="C3340" t="s">
        <v>39</v>
      </c>
      <c r="D3340" t="s">
        <v>50</v>
      </c>
      <c r="E3340" t="s">
        <v>307</v>
      </c>
      <c r="F3340" t="s">
        <v>307</v>
      </c>
      <c r="G3340" t="s">
        <v>307</v>
      </c>
      <c r="H3340" t="s">
        <v>307</v>
      </c>
      <c r="I3340" t="s">
        <v>307</v>
      </c>
      <c r="J3340" t="s">
        <v>307</v>
      </c>
      <c r="K3340" t="s">
        <v>307</v>
      </c>
      <c r="L3340" t="s">
        <v>307</v>
      </c>
      <c r="M3340" t="s">
        <v>307</v>
      </c>
      <c r="N3340" t="s">
        <v>307</v>
      </c>
      <c r="O3340" t="s">
        <v>307</v>
      </c>
      <c r="P3340" t="s">
        <v>307</v>
      </c>
      <c r="Q3340" t="s">
        <v>307</v>
      </c>
      <c r="R3340" t="s">
        <v>307</v>
      </c>
      <c r="S3340" t="s">
        <v>307</v>
      </c>
      <c r="T3340" t="s">
        <v>307</v>
      </c>
      <c r="U3340" t="s">
        <v>307</v>
      </c>
      <c r="V3340" t="s">
        <v>307</v>
      </c>
      <c r="W3340" t="s">
        <v>307</v>
      </c>
      <c r="X3340" t="s">
        <v>307</v>
      </c>
      <c r="Y3340" t="s">
        <v>307</v>
      </c>
      <c r="Z3340" t="s">
        <v>307</v>
      </c>
      <c r="AA3340" t="s">
        <v>307</v>
      </c>
      <c r="AB3340" t="s">
        <v>307</v>
      </c>
      <c r="AC3340" t="s">
        <v>307</v>
      </c>
      <c r="AD3340" t="s">
        <v>307</v>
      </c>
      <c r="AE3340" t="s">
        <v>307</v>
      </c>
      <c r="AF3340" t="s">
        <v>307</v>
      </c>
      <c r="AG3340" t="s">
        <v>307</v>
      </c>
      <c r="AH3340" t="s">
        <v>307</v>
      </c>
      <c r="AI3340" t="s">
        <v>307</v>
      </c>
      <c r="AJ3340" t="s">
        <v>307</v>
      </c>
      <c r="AK3340" t="s">
        <v>307</v>
      </c>
      <c r="AL3340" t="s">
        <v>307</v>
      </c>
      <c r="AM3340" t="s">
        <v>307</v>
      </c>
      <c r="AN3340" t="s">
        <v>307</v>
      </c>
      <c r="AO3340" t="s">
        <v>307</v>
      </c>
      <c r="AP3340" t="s">
        <v>307</v>
      </c>
    </row>
    <row r="3341" spans="1:45" x14ac:dyDescent="0.25">
      <c r="A3341">
        <v>411</v>
      </c>
      <c r="B3341" t="s">
        <v>210</v>
      </c>
      <c r="C3341" t="s">
        <v>39</v>
      </c>
      <c r="D3341" t="s">
        <v>48</v>
      </c>
      <c r="E3341" t="s">
        <v>307</v>
      </c>
      <c r="F3341" t="s">
        <v>307</v>
      </c>
      <c r="G3341" t="s">
        <v>307</v>
      </c>
      <c r="H3341" t="s">
        <v>307</v>
      </c>
      <c r="I3341" t="s">
        <v>307</v>
      </c>
      <c r="J3341" t="s">
        <v>307</v>
      </c>
      <c r="K3341" t="s">
        <v>307</v>
      </c>
      <c r="L3341" t="s">
        <v>307</v>
      </c>
      <c r="M3341" t="s">
        <v>307</v>
      </c>
      <c r="N3341" t="s">
        <v>307</v>
      </c>
      <c r="O3341" t="s">
        <v>307</v>
      </c>
      <c r="P3341" t="s">
        <v>307</v>
      </c>
      <c r="Q3341" t="s">
        <v>307</v>
      </c>
      <c r="R3341" t="s">
        <v>307</v>
      </c>
      <c r="S3341" t="s">
        <v>307</v>
      </c>
      <c r="T3341" t="s">
        <v>307</v>
      </c>
      <c r="U3341" t="s">
        <v>307</v>
      </c>
      <c r="V3341" t="s">
        <v>307</v>
      </c>
      <c r="W3341" t="s">
        <v>307</v>
      </c>
      <c r="X3341" t="s">
        <v>307</v>
      </c>
      <c r="Y3341" t="s">
        <v>307</v>
      </c>
      <c r="Z3341" t="s">
        <v>307</v>
      </c>
      <c r="AA3341" t="s">
        <v>307</v>
      </c>
      <c r="AB3341" t="s">
        <v>307</v>
      </c>
      <c r="AC3341" t="s">
        <v>307</v>
      </c>
      <c r="AD3341" t="s">
        <v>307</v>
      </c>
      <c r="AE3341" t="s">
        <v>307</v>
      </c>
      <c r="AF3341" t="s">
        <v>307</v>
      </c>
      <c r="AG3341" t="s">
        <v>307</v>
      </c>
      <c r="AH3341" t="s">
        <v>307</v>
      </c>
      <c r="AI3341" t="s">
        <v>307</v>
      </c>
      <c r="AJ3341" t="s">
        <v>307</v>
      </c>
      <c r="AK3341" t="s">
        <v>307</v>
      </c>
      <c r="AL3341" t="s">
        <v>307</v>
      </c>
      <c r="AM3341" t="s">
        <v>307</v>
      </c>
      <c r="AN3341" t="s">
        <v>307</v>
      </c>
      <c r="AO3341" t="s">
        <v>307</v>
      </c>
      <c r="AP3341" t="s">
        <v>307</v>
      </c>
    </row>
    <row r="3342" spans="1:45" x14ac:dyDescent="0.25">
      <c r="A3342">
        <v>411</v>
      </c>
      <c r="B3342" t="s">
        <v>210</v>
      </c>
      <c r="C3342" t="s">
        <v>39</v>
      </c>
      <c r="D3342" t="s">
        <v>51</v>
      </c>
      <c r="E3342" t="s">
        <v>307</v>
      </c>
      <c r="F3342" t="s">
        <v>307</v>
      </c>
      <c r="G3342" t="s">
        <v>307</v>
      </c>
      <c r="H3342" t="s">
        <v>307</v>
      </c>
      <c r="I3342" t="s">
        <v>307</v>
      </c>
      <c r="J3342" t="s">
        <v>307</v>
      </c>
      <c r="K3342" t="s">
        <v>307</v>
      </c>
      <c r="L3342" t="s">
        <v>307</v>
      </c>
      <c r="M3342" t="s">
        <v>307</v>
      </c>
      <c r="N3342" t="s">
        <v>307</v>
      </c>
      <c r="O3342" t="s">
        <v>307</v>
      </c>
      <c r="P3342" t="s">
        <v>307</v>
      </c>
      <c r="Q3342" t="s">
        <v>307</v>
      </c>
      <c r="R3342" t="s">
        <v>307</v>
      </c>
      <c r="S3342" t="s">
        <v>307</v>
      </c>
      <c r="T3342" t="s">
        <v>307</v>
      </c>
      <c r="U3342" t="s">
        <v>307</v>
      </c>
      <c r="V3342" t="s">
        <v>307</v>
      </c>
      <c r="W3342" t="s">
        <v>307</v>
      </c>
      <c r="X3342" t="s">
        <v>307</v>
      </c>
      <c r="Y3342" t="s">
        <v>307</v>
      </c>
      <c r="Z3342" t="s">
        <v>307</v>
      </c>
      <c r="AA3342" t="s">
        <v>307</v>
      </c>
      <c r="AB3342" t="s">
        <v>307</v>
      </c>
      <c r="AC3342" t="s">
        <v>307</v>
      </c>
      <c r="AD3342" t="s">
        <v>307</v>
      </c>
      <c r="AE3342" t="s">
        <v>307</v>
      </c>
      <c r="AF3342" t="s">
        <v>307</v>
      </c>
      <c r="AG3342" t="s">
        <v>307</v>
      </c>
      <c r="AH3342" t="s">
        <v>307</v>
      </c>
      <c r="AI3342" t="s">
        <v>307</v>
      </c>
      <c r="AJ3342" t="s">
        <v>307</v>
      </c>
      <c r="AK3342" t="s">
        <v>307</v>
      </c>
      <c r="AL3342" t="s">
        <v>307</v>
      </c>
      <c r="AM3342" t="s">
        <v>307</v>
      </c>
      <c r="AN3342" t="s">
        <v>307</v>
      </c>
      <c r="AO3342" t="s">
        <v>307</v>
      </c>
      <c r="AP3342" t="s">
        <v>307</v>
      </c>
    </row>
    <row r="3343" spans="1:45" x14ac:dyDescent="0.25">
      <c r="A3343">
        <v>411</v>
      </c>
      <c r="B3343" t="s">
        <v>210</v>
      </c>
      <c r="C3343" t="s">
        <v>46</v>
      </c>
      <c r="D3343" t="s">
        <v>65</v>
      </c>
      <c r="E3343" t="s">
        <v>307</v>
      </c>
      <c r="F3343" t="s">
        <v>307</v>
      </c>
      <c r="G3343" t="s">
        <v>307</v>
      </c>
      <c r="H3343" t="s">
        <v>307</v>
      </c>
      <c r="I3343" t="s">
        <v>307</v>
      </c>
      <c r="J3343" t="s">
        <v>307</v>
      </c>
      <c r="K3343" t="s">
        <v>307</v>
      </c>
      <c r="L3343" t="s">
        <v>307</v>
      </c>
      <c r="M3343" t="s">
        <v>307</v>
      </c>
      <c r="N3343" t="s">
        <v>307</v>
      </c>
      <c r="O3343" t="s">
        <v>307</v>
      </c>
      <c r="P3343" t="s">
        <v>307</v>
      </c>
      <c r="Q3343" t="s">
        <v>307</v>
      </c>
      <c r="R3343" t="s">
        <v>307</v>
      </c>
      <c r="S3343" t="s">
        <v>307</v>
      </c>
      <c r="T3343" t="s">
        <v>307</v>
      </c>
      <c r="U3343" t="s">
        <v>307</v>
      </c>
      <c r="V3343" t="s">
        <v>307</v>
      </c>
      <c r="W3343" t="s">
        <v>307</v>
      </c>
      <c r="X3343" t="s">
        <v>307</v>
      </c>
      <c r="Y3343" t="s">
        <v>307</v>
      </c>
      <c r="Z3343" t="s">
        <v>307</v>
      </c>
    </row>
    <row r="3344" spans="1:45" x14ac:dyDescent="0.25">
      <c r="A3344">
        <v>411</v>
      </c>
      <c r="B3344" t="s">
        <v>210</v>
      </c>
      <c r="C3344" t="s">
        <v>46</v>
      </c>
      <c r="D3344" t="s">
        <v>66</v>
      </c>
      <c r="E3344" t="s">
        <v>307</v>
      </c>
      <c r="F3344" t="s">
        <v>307</v>
      </c>
      <c r="G3344" t="s">
        <v>307</v>
      </c>
      <c r="H3344" t="s">
        <v>307</v>
      </c>
      <c r="I3344" t="s">
        <v>307</v>
      </c>
      <c r="J3344" t="s">
        <v>307</v>
      </c>
      <c r="K3344" t="s">
        <v>307</v>
      </c>
      <c r="L3344" t="s">
        <v>307</v>
      </c>
      <c r="M3344" t="s">
        <v>307</v>
      </c>
      <c r="N3344" t="s">
        <v>307</v>
      </c>
      <c r="O3344" t="s">
        <v>307</v>
      </c>
      <c r="P3344" t="s">
        <v>307</v>
      </c>
      <c r="Q3344" t="s">
        <v>307</v>
      </c>
      <c r="R3344" t="s">
        <v>307</v>
      </c>
      <c r="S3344" t="s">
        <v>307</v>
      </c>
      <c r="T3344" t="s">
        <v>307</v>
      </c>
      <c r="U3344" t="s">
        <v>307</v>
      </c>
      <c r="V3344" t="s">
        <v>307</v>
      </c>
      <c r="W3344" t="s">
        <v>307</v>
      </c>
      <c r="X3344" t="s">
        <v>307</v>
      </c>
      <c r="Y3344" t="s">
        <v>307</v>
      </c>
      <c r="Z3344" t="s">
        <v>307</v>
      </c>
    </row>
    <row r="3345" spans="1:26" x14ac:dyDescent="0.25">
      <c r="A3345">
        <v>411</v>
      </c>
      <c r="B3345" t="s">
        <v>210</v>
      </c>
      <c r="C3345" t="s">
        <v>46</v>
      </c>
      <c r="D3345" t="s">
        <v>67</v>
      </c>
      <c r="E3345" t="s">
        <v>307</v>
      </c>
      <c r="F3345" t="s">
        <v>307</v>
      </c>
      <c r="G3345" t="s">
        <v>307</v>
      </c>
      <c r="H3345" t="s">
        <v>307</v>
      </c>
      <c r="I3345" t="s">
        <v>307</v>
      </c>
      <c r="J3345" t="s">
        <v>307</v>
      </c>
      <c r="K3345" t="s">
        <v>307</v>
      </c>
      <c r="L3345" t="s">
        <v>307</v>
      </c>
      <c r="M3345" t="s">
        <v>307</v>
      </c>
      <c r="N3345" t="s">
        <v>307</v>
      </c>
      <c r="O3345" t="s">
        <v>307</v>
      </c>
      <c r="P3345" t="s">
        <v>307</v>
      </c>
      <c r="Q3345" t="s">
        <v>307</v>
      </c>
      <c r="R3345" t="s">
        <v>307</v>
      </c>
      <c r="S3345" t="s">
        <v>307</v>
      </c>
      <c r="T3345" t="s">
        <v>307</v>
      </c>
      <c r="U3345" t="s">
        <v>307</v>
      </c>
      <c r="V3345" t="s">
        <v>307</v>
      </c>
      <c r="W3345" t="s">
        <v>307</v>
      </c>
      <c r="X3345" t="s">
        <v>307</v>
      </c>
      <c r="Y3345" t="s">
        <v>307</v>
      </c>
      <c r="Z3345" t="s">
        <v>307</v>
      </c>
    </row>
    <row r="3346" spans="1:26" x14ac:dyDescent="0.25">
      <c r="A3346">
        <v>411</v>
      </c>
      <c r="B3346" t="s">
        <v>210</v>
      </c>
      <c r="C3346" t="s">
        <v>46</v>
      </c>
      <c r="D3346" t="s">
        <v>68</v>
      </c>
      <c r="E3346" t="s">
        <v>307</v>
      </c>
      <c r="F3346" t="s">
        <v>307</v>
      </c>
      <c r="G3346" t="s">
        <v>307</v>
      </c>
      <c r="H3346" t="s">
        <v>307</v>
      </c>
      <c r="I3346" t="s">
        <v>307</v>
      </c>
      <c r="J3346" t="s">
        <v>307</v>
      </c>
      <c r="K3346" t="s">
        <v>307</v>
      </c>
      <c r="L3346" t="s">
        <v>307</v>
      </c>
      <c r="M3346" t="s">
        <v>307</v>
      </c>
      <c r="N3346" t="s">
        <v>307</v>
      </c>
      <c r="O3346" t="s">
        <v>307</v>
      </c>
      <c r="P3346" t="s">
        <v>307</v>
      </c>
      <c r="Q3346" t="s">
        <v>307</v>
      </c>
      <c r="R3346" t="s">
        <v>307</v>
      </c>
      <c r="S3346" t="s">
        <v>307</v>
      </c>
      <c r="T3346" t="s">
        <v>307</v>
      </c>
      <c r="U3346" t="s">
        <v>307</v>
      </c>
      <c r="V3346" t="s">
        <v>307</v>
      </c>
      <c r="W3346" t="s">
        <v>307</v>
      </c>
      <c r="X3346" t="s">
        <v>307</v>
      </c>
      <c r="Y3346" t="s">
        <v>307</v>
      </c>
      <c r="Z3346" t="s">
        <v>307</v>
      </c>
    </row>
    <row r="3347" spans="1:26" x14ac:dyDescent="0.25">
      <c r="A3347">
        <v>411</v>
      </c>
      <c r="B3347" t="s">
        <v>210</v>
      </c>
      <c r="C3347" t="s">
        <v>46</v>
      </c>
      <c r="D3347" t="s">
        <v>69</v>
      </c>
      <c r="E3347" t="s">
        <v>307</v>
      </c>
      <c r="F3347" t="s">
        <v>307</v>
      </c>
      <c r="G3347" t="s">
        <v>307</v>
      </c>
      <c r="H3347" t="s">
        <v>307</v>
      </c>
      <c r="I3347" t="s">
        <v>307</v>
      </c>
      <c r="J3347" t="s">
        <v>307</v>
      </c>
      <c r="K3347" t="s">
        <v>307</v>
      </c>
      <c r="L3347" t="s">
        <v>307</v>
      </c>
      <c r="M3347" t="s">
        <v>307</v>
      </c>
      <c r="N3347" t="s">
        <v>307</v>
      </c>
      <c r="O3347" t="s">
        <v>307</v>
      </c>
      <c r="P3347" t="s">
        <v>307</v>
      </c>
      <c r="Q3347" t="s">
        <v>307</v>
      </c>
      <c r="R3347" t="s">
        <v>307</v>
      </c>
      <c r="S3347" t="s">
        <v>307</v>
      </c>
      <c r="T3347" t="s">
        <v>307</v>
      </c>
      <c r="U3347" t="s">
        <v>307</v>
      </c>
      <c r="V3347" t="s">
        <v>307</v>
      </c>
      <c r="W3347" t="s">
        <v>307</v>
      </c>
      <c r="X3347" t="s">
        <v>307</v>
      </c>
      <c r="Y3347" t="s">
        <v>307</v>
      </c>
      <c r="Z3347" t="s">
        <v>307</v>
      </c>
    </row>
    <row r="3348" spans="1:26" x14ac:dyDescent="0.25">
      <c r="A3348">
        <v>411</v>
      </c>
      <c r="B3348" t="s">
        <v>210</v>
      </c>
      <c r="C3348" t="s">
        <v>46</v>
      </c>
      <c r="D3348" t="s">
        <v>70</v>
      </c>
      <c r="E3348" t="s">
        <v>307</v>
      </c>
      <c r="F3348" t="s">
        <v>307</v>
      </c>
      <c r="G3348" t="s">
        <v>307</v>
      </c>
      <c r="H3348" t="s">
        <v>307</v>
      </c>
      <c r="I3348" t="s">
        <v>307</v>
      </c>
      <c r="J3348" t="s">
        <v>307</v>
      </c>
      <c r="K3348" t="s">
        <v>307</v>
      </c>
      <c r="L3348" t="s">
        <v>307</v>
      </c>
      <c r="M3348" t="s">
        <v>307</v>
      </c>
      <c r="N3348" t="s">
        <v>307</v>
      </c>
      <c r="O3348" t="s">
        <v>307</v>
      </c>
      <c r="P3348" t="s">
        <v>307</v>
      </c>
      <c r="Q3348" t="s">
        <v>307</v>
      </c>
      <c r="R3348" t="s">
        <v>307</v>
      </c>
      <c r="S3348" t="s">
        <v>307</v>
      </c>
      <c r="T3348" t="s">
        <v>307</v>
      </c>
      <c r="U3348" t="s">
        <v>307</v>
      </c>
      <c r="V3348" t="s">
        <v>307</v>
      </c>
      <c r="W3348" t="s">
        <v>307</v>
      </c>
      <c r="X3348" t="s">
        <v>307</v>
      </c>
      <c r="Y3348" t="s">
        <v>307</v>
      </c>
      <c r="Z3348" t="s">
        <v>307</v>
      </c>
    </row>
    <row r="3349" spans="1:26" x14ac:dyDescent="0.25">
      <c r="A3349">
        <v>411</v>
      </c>
      <c r="B3349" t="s">
        <v>210</v>
      </c>
      <c r="C3349" t="s">
        <v>46</v>
      </c>
      <c r="D3349" t="s">
        <v>71</v>
      </c>
      <c r="E3349" t="s">
        <v>307</v>
      </c>
      <c r="F3349" t="s">
        <v>307</v>
      </c>
      <c r="G3349" t="s">
        <v>307</v>
      </c>
      <c r="H3349" t="s">
        <v>307</v>
      </c>
      <c r="I3349" t="s">
        <v>307</v>
      </c>
      <c r="J3349" t="s">
        <v>307</v>
      </c>
      <c r="K3349" t="s">
        <v>307</v>
      </c>
      <c r="L3349" t="s">
        <v>307</v>
      </c>
      <c r="M3349" t="s">
        <v>307</v>
      </c>
      <c r="N3349" t="s">
        <v>307</v>
      </c>
      <c r="O3349" t="s">
        <v>307</v>
      </c>
      <c r="P3349" t="s">
        <v>307</v>
      </c>
      <c r="Q3349" t="s">
        <v>307</v>
      </c>
      <c r="R3349" t="s">
        <v>307</v>
      </c>
      <c r="S3349" t="s">
        <v>307</v>
      </c>
      <c r="T3349" t="s">
        <v>307</v>
      </c>
      <c r="U3349" t="s">
        <v>307</v>
      </c>
      <c r="V3349" t="s">
        <v>307</v>
      </c>
      <c r="W3349" t="s">
        <v>307</v>
      </c>
      <c r="X3349" t="s">
        <v>307</v>
      </c>
      <c r="Y3349" t="s">
        <v>307</v>
      </c>
      <c r="Z3349" t="s">
        <v>307</v>
      </c>
    </row>
    <row r="3350" spans="1:26" x14ac:dyDescent="0.25">
      <c r="A3350">
        <v>411</v>
      </c>
      <c r="B3350" t="s">
        <v>210</v>
      </c>
      <c r="C3350" t="s">
        <v>46</v>
      </c>
      <c r="D3350" t="s">
        <v>72</v>
      </c>
      <c r="E3350" t="s">
        <v>307</v>
      </c>
      <c r="F3350" t="s">
        <v>307</v>
      </c>
      <c r="G3350" t="s">
        <v>307</v>
      </c>
      <c r="H3350" t="s">
        <v>307</v>
      </c>
      <c r="I3350" t="s">
        <v>307</v>
      </c>
      <c r="J3350" t="s">
        <v>307</v>
      </c>
      <c r="K3350" t="s">
        <v>307</v>
      </c>
      <c r="L3350" t="s">
        <v>307</v>
      </c>
      <c r="M3350" t="s">
        <v>307</v>
      </c>
      <c r="N3350" t="s">
        <v>307</v>
      </c>
      <c r="O3350" t="s">
        <v>307</v>
      </c>
      <c r="P3350" t="s">
        <v>307</v>
      </c>
      <c r="Q3350" t="s">
        <v>307</v>
      </c>
      <c r="R3350" t="s">
        <v>307</v>
      </c>
      <c r="S3350" t="s">
        <v>307</v>
      </c>
      <c r="T3350" t="s">
        <v>307</v>
      </c>
      <c r="U3350" t="s">
        <v>307</v>
      </c>
      <c r="V3350" t="s">
        <v>307</v>
      </c>
      <c r="W3350" t="s">
        <v>307</v>
      </c>
      <c r="X3350" t="s">
        <v>307</v>
      </c>
      <c r="Y3350" t="s">
        <v>307</v>
      </c>
      <c r="Z3350" t="s">
        <v>307</v>
      </c>
    </row>
    <row r="3351" spans="1:26" x14ac:dyDescent="0.25">
      <c r="A3351">
        <v>411</v>
      </c>
      <c r="B3351" t="s">
        <v>210</v>
      </c>
      <c r="C3351" t="s">
        <v>46</v>
      </c>
      <c r="D3351" t="s">
        <v>47</v>
      </c>
      <c r="E3351" t="s">
        <v>307</v>
      </c>
      <c r="F3351" t="s">
        <v>307</v>
      </c>
      <c r="G3351" t="s">
        <v>307</v>
      </c>
      <c r="H3351" t="s">
        <v>307</v>
      </c>
      <c r="I3351" t="s">
        <v>307</v>
      </c>
      <c r="J3351" t="s">
        <v>307</v>
      </c>
      <c r="K3351" t="s">
        <v>307</v>
      </c>
      <c r="L3351" t="s">
        <v>307</v>
      </c>
      <c r="M3351" t="s">
        <v>307</v>
      </c>
      <c r="N3351" t="s">
        <v>307</v>
      </c>
      <c r="O3351" t="s">
        <v>307</v>
      </c>
      <c r="P3351" t="s">
        <v>307</v>
      </c>
      <c r="Q3351" t="s">
        <v>307</v>
      </c>
      <c r="R3351" t="s">
        <v>307</v>
      </c>
      <c r="S3351" t="s">
        <v>307</v>
      </c>
      <c r="T3351" t="s">
        <v>307</v>
      </c>
      <c r="U3351" t="s">
        <v>307</v>
      </c>
      <c r="V3351" t="s">
        <v>307</v>
      </c>
      <c r="W3351" t="s">
        <v>307</v>
      </c>
      <c r="X3351" t="s">
        <v>307</v>
      </c>
      <c r="Y3351" t="s">
        <v>307</v>
      </c>
      <c r="Z3351" t="s">
        <v>307</v>
      </c>
    </row>
    <row r="3352" spans="1:26" x14ac:dyDescent="0.25">
      <c r="A3352">
        <v>411</v>
      </c>
      <c r="B3352" t="s">
        <v>210</v>
      </c>
      <c r="C3352" t="s">
        <v>46</v>
      </c>
      <c r="D3352" t="s">
        <v>48</v>
      </c>
      <c r="E3352" t="s">
        <v>307</v>
      </c>
      <c r="F3352" t="s">
        <v>307</v>
      </c>
      <c r="G3352" t="s">
        <v>307</v>
      </c>
      <c r="H3352" t="s">
        <v>307</v>
      </c>
      <c r="I3352" t="s">
        <v>307</v>
      </c>
      <c r="J3352" t="s">
        <v>307</v>
      </c>
      <c r="K3352" t="s">
        <v>307</v>
      </c>
      <c r="L3352" t="s">
        <v>307</v>
      </c>
      <c r="M3352" t="s">
        <v>307</v>
      </c>
      <c r="N3352" t="s">
        <v>307</v>
      </c>
      <c r="O3352" t="s">
        <v>307</v>
      </c>
      <c r="P3352" t="s">
        <v>307</v>
      </c>
      <c r="Q3352" t="s">
        <v>307</v>
      </c>
      <c r="R3352" t="s">
        <v>307</v>
      </c>
      <c r="S3352" t="s">
        <v>307</v>
      </c>
      <c r="T3352" t="s">
        <v>307</v>
      </c>
      <c r="U3352" t="s">
        <v>307</v>
      </c>
      <c r="V3352" t="s">
        <v>307</v>
      </c>
      <c r="W3352" t="s">
        <v>307</v>
      </c>
      <c r="X3352" t="s">
        <v>307</v>
      </c>
      <c r="Y3352" t="s">
        <v>307</v>
      </c>
      <c r="Z3352" t="s">
        <v>307</v>
      </c>
    </row>
    <row r="3353" spans="1:26" x14ac:dyDescent="0.25">
      <c r="A3353">
        <v>411</v>
      </c>
      <c r="B3353" t="s">
        <v>210</v>
      </c>
      <c r="C3353" t="s">
        <v>46</v>
      </c>
      <c r="D3353" t="s">
        <v>49</v>
      </c>
      <c r="E3353" t="s">
        <v>307</v>
      </c>
      <c r="F3353" t="s">
        <v>307</v>
      </c>
      <c r="G3353" t="s">
        <v>307</v>
      </c>
      <c r="H3353" t="s">
        <v>307</v>
      </c>
      <c r="I3353" t="s">
        <v>307</v>
      </c>
      <c r="J3353" t="s">
        <v>307</v>
      </c>
      <c r="K3353" t="s">
        <v>307</v>
      </c>
      <c r="L3353" t="s">
        <v>307</v>
      </c>
      <c r="M3353" t="s">
        <v>307</v>
      </c>
      <c r="N3353" t="s">
        <v>307</v>
      </c>
      <c r="O3353" t="s">
        <v>307</v>
      </c>
      <c r="P3353" t="s">
        <v>307</v>
      </c>
      <c r="Q3353" t="s">
        <v>307</v>
      </c>
      <c r="R3353" t="s">
        <v>307</v>
      </c>
      <c r="S3353" t="s">
        <v>307</v>
      </c>
      <c r="T3353" t="s">
        <v>307</v>
      </c>
      <c r="U3353" t="s">
        <v>307</v>
      </c>
      <c r="V3353" t="s">
        <v>307</v>
      </c>
      <c r="W3353" t="s">
        <v>307</v>
      </c>
      <c r="X3353" t="s">
        <v>307</v>
      </c>
      <c r="Y3353" t="s">
        <v>307</v>
      </c>
      <c r="Z3353" t="s">
        <v>307</v>
      </c>
    </row>
    <row r="3354" spans="1:26" x14ac:dyDescent="0.25">
      <c r="A3354">
        <v>411</v>
      </c>
      <c r="B3354" t="s">
        <v>210</v>
      </c>
      <c r="C3354" t="s">
        <v>41</v>
      </c>
      <c r="D3354" t="s">
        <v>48</v>
      </c>
      <c r="E3354" t="s">
        <v>307</v>
      </c>
      <c r="F3354" t="s">
        <v>307</v>
      </c>
      <c r="G3354" t="s">
        <v>307</v>
      </c>
      <c r="H3354" t="s">
        <v>307</v>
      </c>
      <c r="I3354" t="s">
        <v>307</v>
      </c>
      <c r="J3354" t="s">
        <v>307</v>
      </c>
      <c r="K3354" t="s">
        <v>307</v>
      </c>
      <c r="L3354" t="s">
        <v>307</v>
      </c>
      <c r="M3354" t="s">
        <v>307</v>
      </c>
      <c r="N3354" t="s">
        <v>307</v>
      </c>
      <c r="O3354" t="s">
        <v>307</v>
      </c>
      <c r="P3354" t="s">
        <v>307</v>
      </c>
      <c r="Q3354" t="s">
        <v>307</v>
      </c>
      <c r="R3354" t="s">
        <v>307</v>
      </c>
      <c r="S3354" t="s">
        <v>307</v>
      </c>
      <c r="T3354" t="s">
        <v>307</v>
      </c>
      <c r="U3354" t="s">
        <v>307</v>
      </c>
      <c r="V3354" t="s">
        <v>307</v>
      </c>
      <c r="W3354" t="s">
        <v>307</v>
      </c>
      <c r="X3354" t="s">
        <v>307</v>
      </c>
      <c r="Y3354" t="s">
        <v>307</v>
      </c>
      <c r="Z3354" t="s">
        <v>307</v>
      </c>
    </row>
    <row r="3355" spans="1:26" x14ac:dyDescent="0.25">
      <c r="A3355">
        <v>411</v>
      </c>
      <c r="B3355" t="s">
        <v>210</v>
      </c>
      <c r="C3355" t="s">
        <v>459</v>
      </c>
      <c r="D3355" t="s">
        <v>48</v>
      </c>
      <c r="E3355" t="s">
        <v>307</v>
      </c>
      <c r="F3355" t="s">
        <v>307</v>
      </c>
      <c r="G3355" t="s">
        <v>307</v>
      </c>
      <c r="H3355" t="s">
        <v>307</v>
      </c>
      <c r="I3355" t="s">
        <v>307</v>
      </c>
      <c r="J3355" t="s">
        <v>307</v>
      </c>
      <c r="K3355" t="s">
        <v>307</v>
      </c>
      <c r="L3355" t="s">
        <v>307</v>
      </c>
      <c r="M3355" t="s">
        <v>307</v>
      </c>
      <c r="N3355" t="s">
        <v>307</v>
      </c>
      <c r="O3355" t="s">
        <v>307</v>
      </c>
      <c r="P3355" t="s">
        <v>307</v>
      </c>
      <c r="Q3355" t="s">
        <v>307</v>
      </c>
    </row>
    <row r="3356" spans="1:26" x14ac:dyDescent="0.25">
      <c r="A3356">
        <v>411</v>
      </c>
      <c r="B3356" t="s">
        <v>210</v>
      </c>
      <c r="C3356" t="s">
        <v>304</v>
      </c>
      <c r="D3356" t="s">
        <v>48</v>
      </c>
      <c r="E3356" t="s">
        <v>307</v>
      </c>
      <c r="F3356" t="s">
        <v>307</v>
      </c>
      <c r="G3356" t="s">
        <v>307</v>
      </c>
      <c r="H3356" t="s">
        <v>307</v>
      </c>
      <c r="I3356" t="s">
        <v>307</v>
      </c>
      <c r="J3356" t="s">
        <v>307</v>
      </c>
      <c r="K3356" t="s">
        <v>307</v>
      </c>
      <c r="L3356" t="s">
        <v>307</v>
      </c>
      <c r="M3356" t="s">
        <v>307</v>
      </c>
      <c r="N3356" t="s">
        <v>307</v>
      </c>
      <c r="O3356" t="s">
        <v>307</v>
      </c>
      <c r="P3356" t="s">
        <v>307</v>
      </c>
      <c r="Q3356" t="s">
        <v>307</v>
      </c>
    </row>
    <row r="3357" spans="1:26" x14ac:dyDescent="0.25">
      <c r="A3357">
        <v>411</v>
      </c>
      <c r="B3357" t="s">
        <v>210</v>
      </c>
      <c r="C3357" t="s">
        <v>433</v>
      </c>
      <c r="D3357" t="s">
        <v>48</v>
      </c>
      <c r="E3357" t="s">
        <v>307</v>
      </c>
      <c r="F3357" t="s">
        <v>307</v>
      </c>
      <c r="G3357" t="s">
        <v>307</v>
      </c>
      <c r="H3357" t="s">
        <v>307</v>
      </c>
      <c r="I3357" t="s">
        <v>307</v>
      </c>
      <c r="J3357" t="s">
        <v>307</v>
      </c>
      <c r="K3357" t="s">
        <v>307</v>
      </c>
      <c r="L3357" t="s">
        <v>307</v>
      </c>
      <c r="M3357" t="s">
        <v>307</v>
      </c>
      <c r="N3357" t="s">
        <v>307</v>
      </c>
      <c r="O3357" t="s">
        <v>307</v>
      </c>
      <c r="P3357" t="s">
        <v>307</v>
      </c>
      <c r="Q3357" t="s">
        <v>307</v>
      </c>
    </row>
    <row r="3358" spans="1:26" x14ac:dyDescent="0.25">
      <c r="A3358">
        <v>411</v>
      </c>
      <c r="B3358" t="s">
        <v>210</v>
      </c>
      <c r="C3358" t="s">
        <v>305</v>
      </c>
      <c r="D3358" t="s">
        <v>48</v>
      </c>
      <c r="E3358" t="s">
        <v>307</v>
      </c>
      <c r="F3358" t="s">
        <v>307</v>
      </c>
      <c r="G3358" t="s">
        <v>307</v>
      </c>
      <c r="H3358" t="s">
        <v>307</v>
      </c>
      <c r="I3358" t="s">
        <v>307</v>
      </c>
      <c r="J3358" t="s">
        <v>307</v>
      </c>
      <c r="K3358" t="s">
        <v>307</v>
      </c>
      <c r="L3358" t="s">
        <v>307</v>
      </c>
      <c r="M3358" t="s">
        <v>307</v>
      </c>
      <c r="N3358" t="s">
        <v>307</v>
      </c>
      <c r="O3358" t="s">
        <v>307</v>
      </c>
      <c r="P3358" t="s">
        <v>307</v>
      </c>
      <c r="Q3358" t="s">
        <v>307</v>
      </c>
    </row>
    <row r="3359" spans="1:26" x14ac:dyDescent="0.25">
      <c r="A3359">
        <v>411</v>
      </c>
      <c r="B3359" t="s">
        <v>210</v>
      </c>
      <c r="C3359" t="s">
        <v>306</v>
      </c>
      <c r="D3359" t="s">
        <v>48</v>
      </c>
      <c r="E3359" t="s">
        <v>307</v>
      </c>
      <c r="F3359" t="s">
        <v>307</v>
      </c>
      <c r="G3359" t="s">
        <v>307</v>
      </c>
      <c r="H3359" t="s">
        <v>307</v>
      </c>
      <c r="I3359" t="s">
        <v>307</v>
      </c>
      <c r="J3359" t="s">
        <v>307</v>
      </c>
      <c r="K3359" t="s">
        <v>307</v>
      </c>
      <c r="L3359" t="s">
        <v>307</v>
      </c>
      <c r="M3359" t="s">
        <v>307</v>
      </c>
      <c r="N3359" t="s">
        <v>307</v>
      </c>
      <c r="O3359" t="s">
        <v>307</v>
      </c>
      <c r="P3359" t="s">
        <v>307</v>
      </c>
      <c r="Q3359" t="s">
        <v>307</v>
      </c>
    </row>
    <row r="3360" spans="1:26" x14ac:dyDescent="0.25">
      <c r="A3360">
        <v>411</v>
      </c>
      <c r="B3360" t="s">
        <v>210</v>
      </c>
      <c r="C3360" t="s">
        <v>44</v>
      </c>
      <c r="D3360" t="s">
        <v>54</v>
      </c>
      <c r="E3360" t="s">
        <v>307</v>
      </c>
      <c r="F3360" t="s">
        <v>307</v>
      </c>
      <c r="G3360" t="s">
        <v>307</v>
      </c>
      <c r="H3360" t="s">
        <v>307</v>
      </c>
      <c r="I3360" t="s">
        <v>307</v>
      </c>
      <c r="J3360" t="s">
        <v>307</v>
      </c>
      <c r="K3360" t="s">
        <v>307</v>
      </c>
      <c r="L3360" t="s">
        <v>307</v>
      </c>
      <c r="M3360" t="s">
        <v>307</v>
      </c>
      <c r="N3360" t="s">
        <v>307</v>
      </c>
      <c r="O3360" t="s">
        <v>307</v>
      </c>
      <c r="P3360" t="s">
        <v>307</v>
      </c>
      <c r="Q3360" t="s">
        <v>307</v>
      </c>
      <c r="R3360" t="s">
        <v>307</v>
      </c>
      <c r="S3360" t="s">
        <v>307</v>
      </c>
      <c r="T3360" t="s">
        <v>307</v>
      </c>
      <c r="U3360" t="s">
        <v>307</v>
      </c>
      <c r="V3360" t="s">
        <v>307</v>
      </c>
      <c r="W3360" t="s">
        <v>307</v>
      </c>
    </row>
    <row r="3361" spans="1:45" x14ac:dyDescent="0.25">
      <c r="A3361">
        <v>411</v>
      </c>
      <c r="B3361" t="s">
        <v>210</v>
      </c>
      <c r="C3361" t="s">
        <v>44</v>
      </c>
      <c r="D3361" t="s">
        <v>55</v>
      </c>
      <c r="E3361" t="s">
        <v>307</v>
      </c>
      <c r="F3361" t="s">
        <v>307</v>
      </c>
      <c r="G3361" t="s">
        <v>307</v>
      </c>
      <c r="H3361" t="s">
        <v>307</v>
      </c>
      <c r="I3361" t="s">
        <v>307</v>
      </c>
      <c r="J3361" t="s">
        <v>307</v>
      </c>
      <c r="K3361" t="s">
        <v>307</v>
      </c>
      <c r="L3361" t="s">
        <v>307</v>
      </c>
      <c r="M3361" t="s">
        <v>307</v>
      </c>
      <c r="N3361" t="s">
        <v>307</v>
      </c>
      <c r="O3361" t="s">
        <v>307</v>
      </c>
      <c r="P3361" t="s">
        <v>307</v>
      </c>
      <c r="Q3361" t="s">
        <v>307</v>
      </c>
      <c r="R3361" t="s">
        <v>307</v>
      </c>
      <c r="S3361" t="s">
        <v>307</v>
      </c>
      <c r="T3361" t="s">
        <v>307</v>
      </c>
      <c r="U3361" t="s">
        <v>307</v>
      </c>
      <c r="V3361" t="s">
        <v>307</v>
      </c>
      <c r="W3361" t="s">
        <v>307</v>
      </c>
    </row>
    <row r="3362" spans="1:45" x14ac:dyDescent="0.25">
      <c r="A3362">
        <v>411</v>
      </c>
      <c r="B3362" t="s">
        <v>210</v>
      </c>
      <c r="C3362" t="s">
        <v>44</v>
      </c>
      <c r="D3362" t="s">
        <v>56</v>
      </c>
      <c r="E3362" t="s">
        <v>307</v>
      </c>
      <c r="F3362" t="s">
        <v>307</v>
      </c>
      <c r="G3362" t="s">
        <v>307</v>
      </c>
      <c r="H3362" t="s">
        <v>307</v>
      </c>
      <c r="I3362" t="s">
        <v>307</v>
      </c>
      <c r="J3362" t="s">
        <v>307</v>
      </c>
      <c r="K3362" t="s">
        <v>307</v>
      </c>
      <c r="L3362" t="s">
        <v>307</v>
      </c>
      <c r="M3362" t="s">
        <v>307</v>
      </c>
      <c r="N3362" t="s">
        <v>307</v>
      </c>
      <c r="O3362" t="s">
        <v>307</v>
      </c>
      <c r="P3362" t="s">
        <v>307</v>
      </c>
      <c r="Q3362" t="s">
        <v>307</v>
      </c>
      <c r="R3362" t="s">
        <v>307</v>
      </c>
      <c r="S3362" t="s">
        <v>307</v>
      </c>
      <c r="T3362" t="s">
        <v>307</v>
      </c>
      <c r="U3362" t="s">
        <v>307</v>
      </c>
      <c r="V3362" t="s">
        <v>307</v>
      </c>
      <c r="W3362" t="s">
        <v>307</v>
      </c>
    </row>
    <row r="3363" spans="1:45" x14ac:dyDescent="0.25">
      <c r="A3363">
        <v>411</v>
      </c>
      <c r="B3363" t="s">
        <v>210</v>
      </c>
      <c r="C3363" t="s">
        <v>44</v>
      </c>
      <c r="D3363" t="s">
        <v>57</v>
      </c>
      <c r="E3363" t="s">
        <v>307</v>
      </c>
      <c r="F3363" t="s">
        <v>307</v>
      </c>
      <c r="G3363" t="s">
        <v>307</v>
      </c>
      <c r="H3363" t="s">
        <v>307</v>
      </c>
      <c r="I3363" t="s">
        <v>307</v>
      </c>
      <c r="J3363" t="s">
        <v>307</v>
      </c>
      <c r="K3363" t="s">
        <v>307</v>
      </c>
      <c r="L3363" t="s">
        <v>307</v>
      </c>
      <c r="M3363" t="s">
        <v>307</v>
      </c>
      <c r="N3363" t="s">
        <v>307</v>
      </c>
      <c r="O3363" t="s">
        <v>307</v>
      </c>
      <c r="P3363" t="s">
        <v>307</v>
      </c>
      <c r="Q3363" t="s">
        <v>307</v>
      </c>
      <c r="R3363" t="s">
        <v>307</v>
      </c>
      <c r="S3363" t="s">
        <v>307</v>
      </c>
      <c r="T3363" t="s">
        <v>307</v>
      </c>
      <c r="U3363" t="s">
        <v>307</v>
      </c>
      <c r="V3363" t="s">
        <v>307</v>
      </c>
      <c r="W3363" t="s">
        <v>307</v>
      </c>
    </row>
    <row r="3364" spans="1:45" x14ac:dyDescent="0.25">
      <c r="A3364">
        <v>411</v>
      </c>
      <c r="B3364" t="s">
        <v>210</v>
      </c>
      <c r="C3364" t="s">
        <v>44</v>
      </c>
      <c r="D3364" t="s">
        <v>58</v>
      </c>
      <c r="E3364" t="s">
        <v>307</v>
      </c>
      <c r="F3364" t="s">
        <v>307</v>
      </c>
      <c r="G3364" t="s">
        <v>307</v>
      </c>
      <c r="H3364" t="s">
        <v>307</v>
      </c>
      <c r="I3364" t="s">
        <v>307</v>
      </c>
      <c r="J3364" t="s">
        <v>307</v>
      </c>
      <c r="K3364" t="s">
        <v>307</v>
      </c>
      <c r="L3364" t="s">
        <v>307</v>
      </c>
      <c r="M3364" t="s">
        <v>307</v>
      </c>
      <c r="N3364" t="s">
        <v>307</v>
      </c>
      <c r="O3364" t="s">
        <v>307</v>
      </c>
      <c r="P3364" t="s">
        <v>307</v>
      </c>
      <c r="Q3364" t="s">
        <v>307</v>
      </c>
      <c r="R3364" t="s">
        <v>307</v>
      </c>
      <c r="S3364" t="s">
        <v>307</v>
      </c>
      <c r="T3364" t="s">
        <v>307</v>
      </c>
      <c r="U3364" t="s">
        <v>307</v>
      </c>
      <c r="V3364" t="s">
        <v>307</v>
      </c>
      <c r="W3364" t="s">
        <v>307</v>
      </c>
    </row>
    <row r="3365" spans="1:45" x14ac:dyDescent="0.25">
      <c r="A3365">
        <v>411</v>
      </c>
      <c r="B3365" t="s">
        <v>210</v>
      </c>
      <c r="C3365" t="s">
        <v>44</v>
      </c>
      <c r="D3365" t="s">
        <v>59</v>
      </c>
      <c r="E3365" t="s">
        <v>307</v>
      </c>
      <c r="F3365" t="s">
        <v>307</v>
      </c>
      <c r="G3365" t="s">
        <v>307</v>
      </c>
      <c r="H3365" t="s">
        <v>307</v>
      </c>
      <c r="I3365" t="s">
        <v>307</v>
      </c>
      <c r="J3365" t="s">
        <v>307</v>
      </c>
      <c r="K3365" t="s">
        <v>307</v>
      </c>
      <c r="L3365" t="s">
        <v>307</v>
      </c>
      <c r="M3365" t="s">
        <v>307</v>
      </c>
      <c r="N3365" t="s">
        <v>307</v>
      </c>
      <c r="O3365" t="s">
        <v>307</v>
      </c>
      <c r="P3365" t="s">
        <v>307</v>
      </c>
      <c r="Q3365" t="s">
        <v>307</v>
      </c>
      <c r="R3365" t="s">
        <v>307</v>
      </c>
      <c r="S3365" t="s">
        <v>307</v>
      </c>
      <c r="T3365" t="s">
        <v>307</v>
      </c>
      <c r="U3365" t="s">
        <v>307</v>
      </c>
      <c r="V3365" t="s">
        <v>307</v>
      </c>
      <c r="W3365" t="s">
        <v>307</v>
      </c>
    </row>
    <row r="3366" spans="1:45" x14ac:dyDescent="0.25">
      <c r="A3366">
        <v>411</v>
      </c>
      <c r="B3366" t="s">
        <v>210</v>
      </c>
      <c r="C3366" t="s">
        <v>44</v>
      </c>
      <c r="D3366" t="s">
        <v>60</v>
      </c>
      <c r="E3366" t="s">
        <v>307</v>
      </c>
      <c r="F3366" t="s">
        <v>307</v>
      </c>
      <c r="G3366" t="s">
        <v>307</v>
      </c>
      <c r="H3366" t="s">
        <v>307</v>
      </c>
      <c r="I3366" t="s">
        <v>307</v>
      </c>
      <c r="J3366" t="s">
        <v>307</v>
      </c>
      <c r="K3366" t="s">
        <v>307</v>
      </c>
      <c r="L3366" t="s">
        <v>307</v>
      </c>
      <c r="M3366" t="s">
        <v>307</v>
      </c>
      <c r="N3366" t="s">
        <v>307</v>
      </c>
      <c r="O3366" t="s">
        <v>307</v>
      </c>
      <c r="P3366" t="s">
        <v>307</v>
      </c>
      <c r="Q3366" t="s">
        <v>307</v>
      </c>
      <c r="R3366" t="s">
        <v>307</v>
      </c>
      <c r="S3366" t="s">
        <v>307</v>
      </c>
      <c r="T3366" t="s">
        <v>307</v>
      </c>
      <c r="U3366" t="s">
        <v>307</v>
      </c>
      <c r="V3366" t="s">
        <v>307</v>
      </c>
      <c r="W3366" t="s">
        <v>307</v>
      </c>
    </row>
    <row r="3367" spans="1:45" x14ac:dyDescent="0.25">
      <c r="A3367">
        <v>411</v>
      </c>
      <c r="B3367" t="s">
        <v>210</v>
      </c>
      <c r="C3367" t="s">
        <v>44</v>
      </c>
      <c r="D3367" t="s">
        <v>61</v>
      </c>
      <c r="E3367" t="s">
        <v>307</v>
      </c>
      <c r="F3367" t="s">
        <v>307</v>
      </c>
      <c r="G3367" t="s">
        <v>307</v>
      </c>
      <c r="H3367" t="s">
        <v>307</v>
      </c>
      <c r="I3367" t="s">
        <v>307</v>
      </c>
      <c r="J3367" t="s">
        <v>307</v>
      </c>
      <c r="K3367" t="s">
        <v>307</v>
      </c>
      <c r="L3367" t="s">
        <v>307</v>
      </c>
      <c r="M3367" t="s">
        <v>307</v>
      </c>
      <c r="N3367" t="s">
        <v>307</v>
      </c>
      <c r="O3367" t="s">
        <v>307</v>
      </c>
      <c r="P3367" t="s">
        <v>307</v>
      </c>
      <c r="Q3367" t="s">
        <v>307</v>
      </c>
      <c r="R3367" t="s">
        <v>307</v>
      </c>
      <c r="S3367" t="s">
        <v>307</v>
      </c>
      <c r="T3367" t="s">
        <v>307</v>
      </c>
      <c r="U3367" t="s">
        <v>307</v>
      </c>
      <c r="V3367" t="s">
        <v>307</v>
      </c>
      <c r="W3367" t="s">
        <v>307</v>
      </c>
    </row>
    <row r="3368" spans="1:45" x14ac:dyDescent="0.25">
      <c r="A3368">
        <v>411</v>
      </c>
      <c r="B3368" t="s">
        <v>210</v>
      </c>
      <c r="C3368" t="s">
        <v>44</v>
      </c>
      <c r="D3368" t="s">
        <v>62</v>
      </c>
      <c r="E3368" t="s">
        <v>307</v>
      </c>
      <c r="F3368" t="s">
        <v>307</v>
      </c>
      <c r="G3368" t="s">
        <v>307</v>
      </c>
      <c r="H3368" t="s">
        <v>307</v>
      </c>
      <c r="I3368" t="s">
        <v>307</v>
      </c>
      <c r="J3368" t="s">
        <v>307</v>
      </c>
      <c r="K3368" t="s">
        <v>307</v>
      </c>
      <c r="L3368" t="s">
        <v>307</v>
      </c>
      <c r="M3368" t="s">
        <v>307</v>
      </c>
      <c r="N3368" t="s">
        <v>307</v>
      </c>
      <c r="O3368" t="s">
        <v>307</v>
      </c>
      <c r="P3368" t="s">
        <v>307</v>
      </c>
      <c r="Q3368" t="s">
        <v>307</v>
      </c>
      <c r="R3368" t="s">
        <v>307</v>
      </c>
      <c r="S3368" t="s">
        <v>307</v>
      </c>
      <c r="T3368" t="s">
        <v>307</v>
      </c>
      <c r="U3368" t="s">
        <v>307</v>
      </c>
      <c r="V3368" t="s">
        <v>307</v>
      </c>
      <c r="W3368" t="s">
        <v>307</v>
      </c>
    </row>
    <row r="3369" spans="1:45" x14ac:dyDescent="0.25">
      <c r="A3369">
        <v>411</v>
      </c>
      <c r="B3369" t="s">
        <v>210</v>
      </c>
      <c r="C3369" t="s">
        <v>38</v>
      </c>
      <c r="D3369" t="s">
        <v>47</v>
      </c>
      <c r="E3369" t="s">
        <v>307</v>
      </c>
      <c r="F3369" t="s">
        <v>307</v>
      </c>
      <c r="G3369" t="s">
        <v>307</v>
      </c>
      <c r="H3369" t="s">
        <v>307</v>
      </c>
      <c r="I3369" t="s">
        <v>307</v>
      </c>
      <c r="J3369" t="s">
        <v>307</v>
      </c>
      <c r="K3369" t="s">
        <v>307</v>
      </c>
      <c r="L3369" t="s">
        <v>307</v>
      </c>
      <c r="M3369" t="s">
        <v>307</v>
      </c>
      <c r="N3369" t="s">
        <v>307</v>
      </c>
      <c r="O3369" t="s">
        <v>307</v>
      </c>
      <c r="P3369" t="s">
        <v>307</v>
      </c>
      <c r="Q3369" t="s">
        <v>307</v>
      </c>
      <c r="R3369" t="s">
        <v>307</v>
      </c>
      <c r="S3369" t="s">
        <v>307</v>
      </c>
      <c r="T3369" t="s">
        <v>307</v>
      </c>
      <c r="U3369" t="s">
        <v>307</v>
      </c>
      <c r="V3369" t="s">
        <v>307</v>
      </c>
      <c r="W3369" t="s">
        <v>307</v>
      </c>
      <c r="X3369" t="s">
        <v>307</v>
      </c>
      <c r="Y3369" t="s">
        <v>307</v>
      </c>
      <c r="Z3369" t="s">
        <v>307</v>
      </c>
      <c r="AA3369" t="s">
        <v>307</v>
      </c>
      <c r="AB3369" t="s">
        <v>307</v>
      </c>
      <c r="AC3369" t="s">
        <v>307</v>
      </c>
      <c r="AD3369" t="s">
        <v>307</v>
      </c>
      <c r="AE3369" t="s">
        <v>307</v>
      </c>
      <c r="AF3369" t="s">
        <v>307</v>
      </c>
      <c r="AG3369" t="s">
        <v>307</v>
      </c>
      <c r="AH3369" t="s">
        <v>307</v>
      </c>
      <c r="AI3369" t="s">
        <v>307</v>
      </c>
      <c r="AJ3369" t="s">
        <v>307</v>
      </c>
      <c r="AK3369" t="s">
        <v>307</v>
      </c>
      <c r="AL3369" t="s">
        <v>307</v>
      </c>
      <c r="AM3369" t="s">
        <v>307</v>
      </c>
      <c r="AN3369" t="s">
        <v>307</v>
      </c>
      <c r="AO3369" t="s">
        <v>307</v>
      </c>
      <c r="AP3369" t="s">
        <v>307</v>
      </c>
      <c r="AQ3369" t="s">
        <v>307</v>
      </c>
      <c r="AR3369" t="s">
        <v>307</v>
      </c>
      <c r="AS3369" t="s">
        <v>307</v>
      </c>
    </row>
    <row r="3370" spans="1:45" x14ac:dyDescent="0.25">
      <c r="A3370">
        <v>411</v>
      </c>
      <c r="B3370" t="s">
        <v>210</v>
      </c>
      <c r="C3370" t="s">
        <v>38</v>
      </c>
      <c r="D3370" t="s">
        <v>48</v>
      </c>
      <c r="E3370" t="s">
        <v>307</v>
      </c>
      <c r="F3370" t="s">
        <v>307</v>
      </c>
      <c r="G3370" t="s">
        <v>307</v>
      </c>
      <c r="H3370" t="s">
        <v>307</v>
      </c>
      <c r="I3370" t="s">
        <v>307</v>
      </c>
      <c r="J3370" t="s">
        <v>307</v>
      </c>
      <c r="K3370" t="s">
        <v>307</v>
      </c>
      <c r="L3370" t="s">
        <v>307</v>
      </c>
      <c r="M3370" t="s">
        <v>307</v>
      </c>
      <c r="N3370" t="s">
        <v>307</v>
      </c>
      <c r="O3370" t="s">
        <v>307</v>
      </c>
      <c r="P3370" t="s">
        <v>307</v>
      </c>
      <c r="Q3370" t="s">
        <v>307</v>
      </c>
      <c r="R3370" t="s">
        <v>307</v>
      </c>
      <c r="S3370" t="s">
        <v>307</v>
      </c>
      <c r="T3370" t="s">
        <v>307</v>
      </c>
      <c r="U3370" t="s">
        <v>307</v>
      </c>
      <c r="V3370" t="s">
        <v>307</v>
      </c>
      <c r="W3370" t="s">
        <v>307</v>
      </c>
      <c r="X3370" t="s">
        <v>307</v>
      </c>
      <c r="Y3370" t="s">
        <v>307</v>
      </c>
      <c r="Z3370" t="s">
        <v>307</v>
      </c>
      <c r="AA3370" t="s">
        <v>307</v>
      </c>
      <c r="AB3370" t="s">
        <v>307</v>
      </c>
      <c r="AC3370" t="s">
        <v>307</v>
      </c>
      <c r="AD3370" t="s">
        <v>307</v>
      </c>
      <c r="AE3370" t="s">
        <v>307</v>
      </c>
      <c r="AF3370" t="s">
        <v>307</v>
      </c>
      <c r="AG3370" t="s">
        <v>307</v>
      </c>
      <c r="AH3370" t="s">
        <v>307</v>
      </c>
      <c r="AI3370" t="s">
        <v>307</v>
      </c>
      <c r="AJ3370" t="s">
        <v>307</v>
      </c>
      <c r="AK3370" t="s">
        <v>307</v>
      </c>
      <c r="AL3370" t="s">
        <v>307</v>
      </c>
      <c r="AM3370" t="s">
        <v>307</v>
      </c>
      <c r="AN3370" t="s">
        <v>307</v>
      </c>
      <c r="AO3370" t="s">
        <v>307</v>
      </c>
      <c r="AP3370" t="s">
        <v>307</v>
      </c>
      <c r="AQ3370" t="s">
        <v>307</v>
      </c>
      <c r="AR3370" t="s">
        <v>307</v>
      </c>
      <c r="AS3370" t="s">
        <v>307</v>
      </c>
    </row>
    <row r="3371" spans="1:45" x14ac:dyDescent="0.25">
      <c r="A3371">
        <v>411</v>
      </c>
      <c r="B3371" t="s">
        <v>210</v>
      </c>
      <c r="C3371" t="s">
        <v>38</v>
      </c>
      <c r="D3371" t="s">
        <v>49</v>
      </c>
      <c r="E3371" t="s">
        <v>307</v>
      </c>
      <c r="F3371" t="s">
        <v>307</v>
      </c>
      <c r="G3371" t="s">
        <v>307</v>
      </c>
      <c r="H3371" t="s">
        <v>307</v>
      </c>
      <c r="I3371" t="s">
        <v>307</v>
      </c>
      <c r="J3371" t="s">
        <v>307</v>
      </c>
      <c r="K3371" t="s">
        <v>307</v>
      </c>
      <c r="L3371" t="s">
        <v>307</v>
      </c>
      <c r="M3371" t="s">
        <v>307</v>
      </c>
      <c r="N3371" t="s">
        <v>307</v>
      </c>
      <c r="O3371" t="s">
        <v>307</v>
      </c>
      <c r="P3371" t="s">
        <v>307</v>
      </c>
      <c r="Q3371" t="s">
        <v>307</v>
      </c>
      <c r="R3371" t="s">
        <v>307</v>
      </c>
      <c r="S3371" t="s">
        <v>307</v>
      </c>
      <c r="T3371" t="s">
        <v>307</v>
      </c>
      <c r="U3371" t="s">
        <v>307</v>
      </c>
      <c r="V3371" t="s">
        <v>307</v>
      </c>
      <c r="W3371" t="s">
        <v>307</v>
      </c>
      <c r="X3371" t="s">
        <v>307</v>
      </c>
      <c r="Y3371" t="s">
        <v>307</v>
      </c>
      <c r="Z3371" t="s">
        <v>307</v>
      </c>
      <c r="AA3371" t="s">
        <v>307</v>
      </c>
      <c r="AB3371" t="s">
        <v>307</v>
      </c>
      <c r="AC3371" t="s">
        <v>307</v>
      </c>
      <c r="AD3371" t="s">
        <v>307</v>
      </c>
      <c r="AE3371" t="s">
        <v>307</v>
      </c>
      <c r="AF3371" t="s">
        <v>307</v>
      </c>
      <c r="AG3371" t="s">
        <v>307</v>
      </c>
      <c r="AH3371" t="s">
        <v>307</v>
      </c>
      <c r="AI3371" t="s">
        <v>307</v>
      </c>
      <c r="AJ3371" t="s">
        <v>307</v>
      </c>
      <c r="AK3371" t="s">
        <v>307</v>
      </c>
      <c r="AL3371" t="s">
        <v>307</v>
      </c>
      <c r="AM3371" t="s">
        <v>307</v>
      </c>
      <c r="AN3371" t="s">
        <v>307</v>
      </c>
      <c r="AO3371" t="s">
        <v>307</v>
      </c>
      <c r="AP3371" t="s">
        <v>307</v>
      </c>
      <c r="AQ3371" t="s">
        <v>307</v>
      </c>
      <c r="AR3371" t="s">
        <v>307</v>
      </c>
      <c r="AS3371" t="s">
        <v>307</v>
      </c>
    </row>
    <row r="3372" spans="1:45" x14ac:dyDescent="0.25">
      <c r="A3372">
        <v>411</v>
      </c>
      <c r="B3372" t="s">
        <v>210</v>
      </c>
      <c r="C3372" t="s">
        <v>450</v>
      </c>
      <c r="D3372" t="s">
        <v>48</v>
      </c>
      <c r="E3372" t="s">
        <v>307</v>
      </c>
      <c r="F3372" t="s">
        <v>307</v>
      </c>
      <c r="G3372" t="s">
        <v>307</v>
      </c>
      <c r="H3372" t="s">
        <v>307</v>
      </c>
      <c r="I3372" t="s">
        <v>307</v>
      </c>
      <c r="J3372" t="s">
        <v>307</v>
      </c>
      <c r="K3372" t="s">
        <v>307</v>
      </c>
      <c r="L3372" t="s">
        <v>307</v>
      </c>
      <c r="M3372" t="s">
        <v>307</v>
      </c>
      <c r="N3372" t="s">
        <v>307</v>
      </c>
      <c r="O3372" t="s">
        <v>307</v>
      </c>
      <c r="P3372" t="s">
        <v>307</v>
      </c>
      <c r="Q3372" t="s">
        <v>307</v>
      </c>
      <c r="R3372" t="s">
        <v>307</v>
      </c>
    </row>
    <row r="3373" spans="1:45" x14ac:dyDescent="0.25">
      <c r="A3373">
        <v>411</v>
      </c>
      <c r="B3373" t="s">
        <v>210</v>
      </c>
      <c r="C3373" t="s">
        <v>449</v>
      </c>
      <c r="D3373" t="s">
        <v>48</v>
      </c>
      <c r="E3373" t="s">
        <v>307</v>
      </c>
      <c r="F3373" t="s">
        <v>307</v>
      </c>
      <c r="G3373" t="s">
        <v>307</v>
      </c>
      <c r="H3373" t="s">
        <v>307</v>
      </c>
      <c r="I3373" t="s">
        <v>307</v>
      </c>
      <c r="J3373" t="s">
        <v>307</v>
      </c>
      <c r="K3373" t="s">
        <v>307</v>
      </c>
      <c r="L3373" t="s">
        <v>307</v>
      </c>
      <c r="M3373" t="s">
        <v>307</v>
      </c>
      <c r="N3373" t="s">
        <v>307</v>
      </c>
      <c r="O3373" t="s">
        <v>307</v>
      </c>
      <c r="P3373" t="s">
        <v>307</v>
      </c>
      <c r="Q3373" t="s">
        <v>307</v>
      </c>
      <c r="R3373" t="s">
        <v>307</v>
      </c>
    </row>
    <row r="3374" spans="1:45" x14ac:dyDescent="0.25">
      <c r="A3374">
        <v>411</v>
      </c>
      <c r="B3374" t="s">
        <v>210</v>
      </c>
      <c r="C3374" t="s">
        <v>475</v>
      </c>
      <c r="D3374" t="s">
        <v>48</v>
      </c>
      <c r="E3374" t="s">
        <v>307</v>
      </c>
      <c r="F3374" t="s">
        <v>307</v>
      </c>
      <c r="G3374" t="s">
        <v>307</v>
      </c>
    </row>
    <row r="3375" spans="1:45" x14ac:dyDescent="0.25">
      <c r="A3375">
        <v>411</v>
      </c>
      <c r="B3375" t="s">
        <v>210</v>
      </c>
      <c r="C3375" t="s">
        <v>42</v>
      </c>
      <c r="D3375" t="s">
        <v>48</v>
      </c>
      <c r="E3375" t="s">
        <v>307</v>
      </c>
      <c r="F3375" t="s">
        <v>307</v>
      </c>
      <c r="G3375" t="s">
        <v>307</v>
      </c>
      <c r="H3375" t="s">
        <v>307</v>
      </c>
      <c r="I3375" t="s">
        <v>307</v>
      </c>
      <c r="J3375" t="s">
        <v>307</v>
      </c>
      <c r="K3375" t="s">
        <v>307</v>
      </c>
      <c r="L3375" t="s">
        <v>307</v>
      </c>
      <c r="M3375" t="s">
        <v>307</v>
      </c>
      <c r="N3375" t="s">
        <v>307</v>
      </c>
      <c r="O3375" t="s">
        <v>307</v>
      </c>
      <c r="P3375" t="s">
        <v>307</v>
      </c>
      <c r="Q3375" t="s">
        <v>307</v>
      </c>
      <c r="R3375" t="s">
        <v>307</v>
      </c>
      <c r="S3375" t="s">
        <v>307</v>
      </c>
      <c r="T3375" t="s">
        <v>307</v>
      </c>
      <c r="U3375" t="s">
        <v>307</v>
      </c>
      <c r="V3375" t="s">
        <v>307</v>
      </c>
      <c r="W3375" t="s">
        <v>307</v>
      </c>
      <c r="X3375" t="s">
        <v>307</v>
      </c>
      <c r="Y3375" t="s">
        <v>307</v>
      </c>
      <c r="Z3375" t="s">
        <v>307</v>
      </c>
    </row>
    <row r="3376" spans="1:45" x14ac:dyDescent="0.25">
      <c r="A3376">
        <v>412</v>
      </c>
      <c r="B3376" t="s">
        <v>211</v>
      </c>
      <c r="C3376" t="s">
        <v>43</v>
      </c>
      <c r="D3376" t="s">
        <v>54</v>
      </c>
      <c r="E3376" t="s">
        <v>307</v>
      </c>
      <c r="F3376" t="s">
        <v>307</v>
      </c>
      <c r="G3376" t="s">
        <v>307</v>
      </c>
      <c r="H3376" t="s">
        <v>307</v>
      </c>
      <c r="I3376" t="s">
        <v>307</v>
      </c>
      <c r="J3376" t="s">
        <v>307</v>
      </c>
      <c r="K3376" t="s">
        <v>307</v>
      </c>
      <c r="L3376" t="s">
        <v>307</v>
      </c>
      <c r="M3376" t="s">
        <v>307</v>
      </c>
      <c r="N3376" t="s">
        <v>307</v>
      </c>
      <c r="O3376" t="s">
        <v>307</v>
      </c>
      <c r="P3376" t="s">
        <v>307</v>
      </c>
      <c r="Q3376" t="s">
        <v>307</v>
      </c>
      <c r="R3376" t="s">
        <v>307</v>
      </c>
      <c r="S3376" t="s">
        <v>307</v>
      </c>
      <c r="T3376" t="s">
        <v>307</v>
      </c>
      <c r="U3376" t="s">
        <v>307</v>
      </c>
      <c r="V3376" t="s">
        <v>307</v>
      </c>
      <c r="W3376" t="s">
        <v>307</v>
      </c>
    </row>
    <row r="3377" spans="1:45" x14ac:dyDescent="0.25">
      <c r="A3377">
        <v>412</v>
      </c>
      <c r="B3377" t="s">
        <v>211</v>
      </c>
      <c r="C3377" t="s">
        <v>43</v>
      </c>
      <c r="D3377" t="s">
        <v>55</v>
      </c>
      <c r="E3377" t="s">
        <v>307</v>
      </c>
      <c r="F3377" t="s">
        <v>307</v>
      </c>
      <c r="G3377" t="s">
        <v>307</v>
      </c>
      <c r="H3377" t="s">
        <v>307</v>
      </c>
      <c r="I3377" t="s">
        <v>307</v>
      </c>
      <c r="J3377" t="s">
        <v>307</v>
      </c>
      <c r="K3377" t="s">
        <v>307</v>
      </c>
      <c r="L3377" t="s">
        <v>307</v>
      </c>
      <c r="M3377" t="s">
        <v>307</v>
      </c>
      <c r="N3377" t="s">
        <v>307</v>
      </c>
      <c r="O3377" t="s">
        <v>307</v>
      </c>
      <c r="P3377" t="s">
        <v>307</v>
      </c>
      <c r="Q3377" t="s">
        <v>307</v>
      </c>
      <c r="R3377" t="s">
        <v>307</v>
      </c>
      <c r="S3377" t="s">
        <v>307</v>
      </c>
      <c r="T3377" t="s">
        <v>307</v>
      </c>
      <c r="U3377" t="s">
        <v>307</v>
      </c>
      <c r="V3377" t="s">
        <v>307</v>
      </c>
      <c r="W3377" t="s">
        <v>307</v>
      </c>
    </row>
    <row r="3378" spans="1:45" x14ac:dyDescent="0.25">
      <c r="A3378">
        <v>412</v>
      </c>
      <c r="B3378" t="s">
        <v>211</v>
      </c>
      <c r="C3378" t="s">
        <v>43</v>
      </c>
      <c r="D3378" t="s">
        <v>56</v>
      </c>
      <c r="E3378" t="s">
        <v>307</v>
      </c>
      <c r="F3378" t="s">
        <v>307</v>
      </c>
      <c r="G3378" t="s">
        <v>307</v>
      </c>
      <c r="H3378" t="s">
        <v>307</v>
      </c>
      <c r="I3378" t="s">
        <v>307</v>
      </c>
      <c r="J3378" t="s">
        <v>307</v>
      </c>
      <c r="K3378" t="s">
        <v>307</v>
      </c>
      <c r="L3378" t="s">
        <v>307</v>
      </c>
      <c r="M3378" t="s">
        <v>307</v>
      </c>
      <c r="N3378" t="s">
        <v>307</v>
      </c>
      <c r="O3378" t="s">
        <v>307</v>
      </c>
      <c r="P3378" t="s">
        <v>307</v>
      </c>
      <c r="Q3378" t="s">
        <v>307</v>
      </c>
      <c r="R3378" t="s">
        <v>307</v>
      </c>
      <c r="S3378" t="s">
        <v>307</v>
      </c>
      <c r="T3378" t="s">
        <v>307</v>
      </c>
      <c r="U3378" t="s">
        <v>307</v>
      </c>
      <c r="V3378" t="s">
        <v>307</v>
      </c>
      <c r="W3378" t="s">
        <v>307</v>
      </c>
    </row>
    <row r="3379" spans="1:45" x14ac:dyDescent="0.25">
      <c r="A3379">
        <v>412</v>
      </c>
      <c r="B3379" t="s">
        <v>211</v>
      </c>
      <c r="C3379" t="s">
        <v>43</v>
      </c>
      <c r="D3379" t="s">
        <v>57</v>
      </c>
      <c r="E3379" t="s">
        <v>307</v>
      </c>
      <c r="F3379" t="s">
        <v>307</v>
      </c>
      <c r="G3379" t="s">
        <v>307</v>
      </c>
      <c r="H3379" t="s">
        <v>307</v>
      </c>
      <c r="I3379" t="s">
        <v>307</v>
      </c>
      <c r="J3379" t="s">
        <v>307</v>
      </c>
      <c r="K3379" t="s">
        <v>307</v>
      </c>
      <c r="L3379" t="s">
        <v>307</v>
      </c>
      <c r="M3379" t="s">
        <v>307</v>
      </c>
      <c r="N3379" t="s">
        <v>307</v>
      </c>
      <c r="O3379" t="s">
        <v>307</v>
      </c>
      <c r="P3379" t="s">
        <v>307</v>
      </c>
      <c r="Q3379" t="s">
        <v>307</v>
      </c>
      <c r="R3379" t="s">
        <v>307</v>
      </c>
      <c r="S3379" t="s">
        <v>307</v>
      </c>
      <c r="T3379" t="s">
        <v>307</v>
      </c>
      <c r="U3379" t="s">
        <v>307</v>
      </c>
      <c r="V3379" t="s">
        <v>307</v>
      </c>
      <c r="W3379" t="s">
        <v>307</v>
      </c>
    </row>
    <row r="3380" spans="1:45" x14ac:dyDescent="0.25">
      <c r="A3380">
        <v>412</v>
      </c>
      <c r="B3380" t="s">
        <v>211</v>
      </c>
      <c r="C3380" t="s">
        <v>43</v>
      </c>
      <c r="D3380" t="s">
        <v>58</v>
      </c>
      <c r="E3380" t="s">
        <v>307</v>
      </c>
      <c r="F3380" t="s">
        <v>307</v>
      </c>
      <c r="G3380" t="s">
        <v>307</v>
      </c>
      <c r="H3380" t="s">
        <v>307</v>
      </c>
      <c r="I3380" t="s">
        <v>307</v>
      </c>
      <c r="J3380" t="s">
        <v>307</v>
      </c>
      <c r="K3380" t="s">
        <v>307</v>
      </c>
      <c r="L3380" t="s">
        <v>307</v>
      </c>
      <c r="M3380" t="s">
        <v>307</v>
      </c>
      <c r="N3380" t="s">
        <v>307</v>
      </c>
      <c r="O3380" t="s">
        <v>307</v>
      </c>
      <c r="P3380" t="s">
        <v>307</v>
      </c>
      <c r="Q3380" t="s">
        <v>307</v>
      </c>
      <c r="R3380" t="s">
        <v>307</v>
      </c>
      <c r="S3380" t="s">
        <v>307</v>
      </c>
      <c r="T3380" t="s">
        <v>307</v>
      </c>
      <c r="U3380" t="s">
        <v>307</v>
      </c>
      <c r="V3380" t="s">
        <v>307</v>
      </c>
      <c r="W3380" t="s">
        <v>307</v>
      </c>
    </row>
    <row r="3381" spans="1:45" x14ac:dyDescent="0.25">
      <c r="A3381">
        <v>412</v>
      </c>
      <c r="B3381" t="s">
        <v>211</v>
      </c>
      <c r="C3381" t="s">
        <v>43</v>
      </c>
      <c r="D3381" t="s">
        <v>59</v>
      </c>
      <c r="E3381" t="s">
        <v>307</v>
      </c>
      <c r="F3381" t="s">
        <v>307</v>
      </c>
      <c r="G3381" t="s">
        <v>307</v>
      </c>
      <c r="H3381" t="s">
        <v>307</v>
      </c>
      <c r="I3381" t="s">
        <v>307</v>
      </c>
      <c r="J3381" t="s">
        <v>307</v>
      </c>
      <c r="K3381" t="s">
        <v>307</v>
      </c>
      <c r="L3381" t="s">
        <v>307</v>
      </c>
      <c r="M3381" t="s">
        <v>307</v>
      </c>
      <c r="N3381" t="s">
        <v>307</v>
      </c>
      <c r="O3381" t="s">
        <v>307</v>
      </c>
      <c r="P3381" t="s">
        <v>307</v>
      </c>
      <c r="Q3381" t="s">
        <v>307</v>
      </c>
      <c r="R3381" t="s">
        <v>307</v>
      </c>
      <c r="S3381" t="s">
        <v>307</v>
      </c>
      <c r="T3381" t="s">
        <v>307</v>
      </c>
      <c r="U3381" t="s">
        <v>307</v>
      </c>
      <c r="V3381" t="s">
        <v>307</v>
      </c>
      <c r="W3381" t="s">
        <v>307</v>
      </c>
    </row>
    <row r="3382" spans="1:45" x14ac:dyDescent="0.25">
      <c r="A3382">
        <v>412</v>
      </c>
      <c r="B3382" t="s">
        <v>211</v>
      </c>
      <c r="C3382" t="s">
        <v>43</v>
      </c>
      <c r="D3382" t="s">
        <v>60</v>
      </c>
      <c r="E3382" t="s">
        <v>307</v>
      </c>
      <c r="F3382" t="s">
        <v>307</v>
      </c>
      <c r="G3382" t="s">
        <v>307</v>
      </c>
      <c r="H3382" t="s">
        <v>307</v>
      </c>
      <c r="I3382" t="s">
        <v>307</v>
      </c>
      <c r="J3382" t="s">
        <v>307</v>
      </c>
      <c r="K3382" t="s">
        <v>307</v>
      </c>
      <c r="L3382" t="s">
        <v>307</v>
      </c>
      <c r="M3382" t="s">
        <v>307</v>
      </c>
      <c r="N3382" t="s">
        <v>307</v>
      </c>
      <c r="O3382" t="s">
        <v>307</v>
      </c>
      <c r="P3382" t="s">
        <v>307</v>
      </c>
      <c r="Q3382" t="s">
        <v>307</v>
      </c>
      <c r="R3382" t="s">
        <v>307</v>
      </c>
      <c r="S3382" t="s">
        <v>307</v>
      </c>
      <c r="T3382" t="s">
        <v>307</v>
      </c>
      <c r="U3382" t="s">
        <v>307</v>
      </c>
      <c r="V3382" t="s">
        <v>307</v>
      </c>
      <c r="W3382" t="s">
        <v>307</v>
      </c>
    </row>
    <row r="3383" spans="1:45" x14ac:dyDescent="0.25">
      <c r="A3383">
        <v>412</v>
      </c>
      <c r="B3383" t="s">
        <v>211</v>
      </c>
      <c r="C3383" t="s">
        <v>43</v>
      </c>
      <c r="D3383" t="s">
        <v>61</v>
      </c>
      <c r="E3383" t="s">
        <v>307</v>
      </c>
      <c r="F3383" t="s">
        <v>307</v>
      </c>
      <c r="G3383" t="s">
        <v>307</v>
      </c>
      <c r="H3383" t="s">
        <v>307</v>
      </c>
      <c r="I3383" t="s">
        <v>307</v>
      </c>
      <c r="J3383" t="s">
        <v>307</v>
      </c>
      <c r="K3383" t="s">
        <v>307</v>
      </c>
      <c r="L3383" t="s">
        <v>307</v>
      </c>
      <c r="M3383" t="s">
        <v>307</v>
      </c>
      <c r="N3383" t="s">
        <v>307</v>
      </c>
      <c r="O3383" t="s">
        <v>307</v>
      </c>
      <c r="P3383" t="s">
        <v>307</v>
      </c>
      <c r="Q3383" t="s">
        <v>307</v>
      </c>
      <c r="R3383" t="s">
        <v>307</v>
      </c>
      <c r="S3383" t="s">
        <v>307</v>
      </c>
      <c r="T3383" t="s">
        <v>307</v>
      </c>
      <c r="U3383" t="s">
        <v>307</v>
      </c>
      <c r="V3383" t="s">
        <v>307</v>
      </c>
      <c r="W3383" t="s">
        <v>307</v>
      </c>
    </row>
    <row r="3384" spans="1:45" x14ac:dyDescent="0.25">
      <c r="A3384">
        <v>412</v>
      </c>
      <c r="B3384" t="s">
        <v>211</v>
      </c>
      <c r="C3384" t="s">
        <v>43</v>
      </c>
      <c r="D3384" t="s">
        <v>62</v>
      </c>
      <c r="E3384" t="s">
        <v>307</v>
      </c>
      <c r="F3384" t="s">
        <v>307</v>
      </c>
      <c r="G3384" t="s">
        <v>307</v>
      </c>
      <c r="H3384" t="s">
        <v>307</v>
      </c>
      <c r="I3384" t="s">
        <v>307</v>
      </c>
      <c r="J3384" t="s">
        <v>307</v>
      </c>
      <c r="K3384" t="s">
        <v>307</v>
      </c>
      <c r="L3384" t="s">
        <v>307</v>
      </c>
      <c r="M3384" t="s">
        <v>307</v>
      </c>
      <c r="N3384" t="s">
        <v>307</v>
      </c>
      <c r="O3384" t="s">
        <v>307</v>
      </c>
      <c r="P3384" t="s">
        <v>307</v>
      </c>
      <c r="Q3384" t="s">
        <v>307</v>
      </c>
      <c r="R3384" t="s">
        <v>307</v>
      </c>
      <c r="S3384" t="s">
        <v>307</v>
      </c>
      <c r="T3384" t="s">
        <v>307</v>
      </c>
      <c r="U3384" t="s">
        <v>307</v>
      </c>
      <c r="V3384" t="s">
        <v>307</v>
      </c>
      <c r="W3384" t="s">
        <v>307</v>
      </c>
    </row>
    <row r="3385" spans="1:45" x14ac:dyDescent="0.25">
      <c r="A3385">
        <v>412</v>
      </c>
      <c r="B3385" t="s">
        <v>211</v>
      </c>
      <c r="C3385" t="s">
        <v>36</v>
      </c>
      <c r="D3385" t="s">
        <v>47</v>
      </c>
      <c r="E3385" t="s">
        <v>307</v>
      </c>
      <c r="F3385" t="s">
        <v>307</v>
      </c>
      <c r="G3385" t="s">
        <v>307</v>
      </c>
      <c r="H3385" t="s">
        <v>307</v>
      </c>
      <c r="I3385" t="s">
        <v>307</v>
      </c>
      <c r="J3385" t="s">
        <v>307</v>
      </c>
      <c r="K3385" t="s">
        <v>307</v>
      </c>
      <c r="L3385" t="s">
        <v>307</v>
      </c>
      <c r="M3385" t="s">
        <v>307</v>
      </c>
      <c r="N3385" t="s">
        <v>307</v>
      </c>
      <c r="O3385" t="s">
        <v>307</v>
      </c>
      <c r="P3385" t="s">
        <v>307</v>
      </c>
      <c r="Q3385" t="s">
        <v>307</v>
      </c>
      <c r="R3385" t="s">
        <v>307</v>
      </c>
      <c r="S3385" t="s">
        <v>307</v>
      </c>
      <c r="T3385" t="s">
        <v>307</v>
      </c>
      <c r="U3385" t="s">
        <v>307</v>
      </c>
      <c r="V3385" t="s">
        <v>307</v>
      </c>
      <c r="W3385" t="s">
        <v>307</v>
      </c>
      <c r="X3385" t="s">
        <v>307</v>
      </c>
      <c r="Y3385" t="s">
        <v>307</v>
      </c>
      <c r="Z3385" t="s">
        <v>307</v>
      </c>
      <c r="AA3385" t="s">
        <v>307</v>
      </c>
      <c r="AB3385" t="s">
        <v>307</v>
      </c>
      <c r="AC3385" t="s">
        <v>307</v>
      </c>
      <c r="AD3385" t="s">
        <v>307</v>
      </c>
      <c r="AE3385" t="s">
        <v>307</v>
      </c>
      <c r="AF3385" t="s">
        <v>307</v>
      </c>
      <c r="AG3385" t="s">
        <v>307</v>
      </c>
      <c r="AH3385" t="s">
        <v>307</v>
      </c>
      <c r="AI3385" t="s">
        <v>307</v>
      </c>
      <c r="AJ3385" t="s">
        <v>307</v>
      </c>
      <c r="AK3385" t="s">
        <v>307</v>
      </c>
      <c r="AL3385" t="s">
        <v>307</v>
      </c>
      <c r="AM3385" t="s">
        <v>307</v>
      </c>
      <c r="AN3385" t="s">
        <v>307</v>
      </c>
      <c r="AO3385" t="s">
        <v>307</v>
      </c>
      <c r="AP3385" t="s">
        <v>307</v>
      </c>
      <c r="AQ3385" t="s">
        <v>307</v>
      </c>
      <c r="AR3385" t="s">
        <v>307</v>
      </c>
      <c r="AS3385" t="s">
        <v>307</v>
      </c>
    </row>
    <row r="3386" spans="1:45" x14ac:dyDescent="0.25">
      <c r="A3386">
        <v>412</v>
      </c>
      <c r="B3386" t="s">
        <v>211</v>
      </c>
      <c r="C3386" t="s">
        <v>36</v>
      </c>
      <c r="D3386" t="s">
        <v>48</v>
      </c>
      <c r="E3386" t="s">
        <v>307</v>
      </c>
      <c r="F3386" t="s">
        <v>307</v>
      </c>
      <c r="G3386" t="s">
        <v>307</v>
      </c>
      <c r="H3386" t="s">
        <v>307</v>
      </c>
      <c r="I3386" t="s">
        <v>307</v>
      </c>
      <c r="J3386" t="s">
        <v>307</v>
      </c>
      <c r="K3386" t="s">
        <v>307</v>
      </c>
      <c r="L3386" t="s">
        <v>307</v>
      </c>
      <c r="M3386" t="s">
        <v>307</v>
      </c>
      <c r="N3386" t="s">
        <v>307</v>
      </c>
      <c r="O3386" t="s">
        <v>307</v>
      </c>
      <c r="P3386" t="s">
        <v>307</v>
      </c>
      <c r="Q3386" t="s">
        <v>307</v>
      </c>
      <c r="R3386" t="s">
        <v>307</v>
      </c>
      <c r="S3386" t="s">
        <v>307</v>
      </c>
      <c r="T3386" t="s">
        <v>307</v>
      </c>
      <c r="U3386" t="s">
        <v>307</v>
      </c>
      <c r="V3386" t="s">
        <v>307</v>
      </c>
      <c r="W3386" t="s">
        <v>307</v>
      </c>
      <c r="X3386" t="s">
        <v>307</v>
      </c>
      <c r="Y3386" t="s">
        <v>307</v>
      </c>
      <c r="Z3386" t="s">
        <v>307</v>
      </c>
      <c r="AA3386" t="s">
        <v>307</v>
      </c>
      <c r="AB3386" t="s">
        <v>307</v>
      </c>
      <c r="AC3386" t="s">
        <v>307</v>
      </c>
      <c r="AD3386" t="s">
        <v>307</v>
      </c>
      <c r="AE3386" t="s">
        <v>307</v>
      </c>
      <c r="AF3386" t="s">
        <v>307</v>
      </c>
      <c r="AG3386" t="s">
        <v>307</v>
      </c>
      <c r="AH3386" t="s">
        <v>307</v>
      </c>
      <c r="AI3386" t="s">
        <v>307</v>
      </c>
      <c r="AJ3386" t="s">
        <v>307</v>
      </c>
      <c r="AK3386" t="s">
        <v>307</v>
      </c>
      <c r="AL3386" t="s">
        <v>307</v>
      </c>
      <c r="AM3386" t="s">
        <v>307</v>
      </c>
      <c r="AN3386" t="s">
        <v>307</v>
      </c>
      <c r="AO3386" t="s">
        <v>307</v>
      </c>
      <c r="AP3386" t="s">
        <v>307</v>
      </c>
      <c r="AQ3386" t="s">
        <v>307</v>
      </c>
      <c r="AR3386" t="s">
        <v>307</v>
      </c>
      <c r="AS3386" t="s">
        <v>307</v>
      </c>
    </row>
    <row r="3387" spans="1:45" x14ac:dyDescent="0.25">
      <c r="A3387">
        <v>412</v>
      </c>
      <c r="B3387" t="s">
        <v>211</v>
      </c>
      <c r="C3387" t="s">
        <v>36</v>
      </c>
      <c r="D3387" t="s">
        <v>49</v>
      </c>
      <c r="E3387" t="s">
        <v>307</v>
      </c>
      <c r="F3387" t="s">
        <v>307</v>
      </c>
      <c r="G3387" t="s">
        <v>307</v>
      </c>
      <c r="H3387" t="s">
        <v>307</v>
      </c>
      <c r="I3387" t="s">
        <v>307</v>
      </c>
      <c r="J3387" t="s">
        <v>307</v>
      </c>
      <c r="K3387" t="s">
        <v>307</v>
      </c>
      <c r="L3387" t="s">
        <v>307</v>
      </c>
      <c r="M3387" t="s">
        <v>307</v>
      </c>
      <c r="N3387" t="s">
        <v>307</v>
      </c>
      <c r="O3387" t="s">
        <v>307</v>
      </c>
      <c r="P3387" t="s">
        <v>307</v>
      </c>
      <c r="Q3387" t="s">
        <v>307</v>
      </c>
      <c r="R3387" t="s">
        <v>307</v>
      </c>
      <c r="S3387" t="s">
        <v>307</v>
      </c>
      <c r="T3387" t="s">
        <v>307</v>
      </c>
      <c r="U3387" t="s">
        <v>307</v>
      </c>
      <c r="V3387" t="s">
        <v>307</v>
      </c>
      <c r="W3387" t="s">
        <v>307</v>
      </c>
      <c r="X3387" t="s">
        <v>307</v>
      </c>
      <c r="Y3387" t="s">
        <v>307</v>
      </c>
      <c r="Z3387" t="s">
        <v>307</v>
      </c>
      <c r="AA3387" t="s">
        <v>307</v>
      </c>
      <c r="AB3387" t="s">
        <v>307</v>
      </c>
      <c r="AC3387" t="s">
        <v>307</v>
      </c>
      <c r="AD3387" t="s">
        <v>307</v>
      </c>
      <c r="AE3387" t="s">
        <v>307</v>
      </c>
      <c r="AF3387" t="s">
        <v>307</v>
      </c>
      <c r="AG3387" t="s">
        <v>307</v>
      </c>
      <c r="AH3387" t="s">
        <v>307</v>
      </c>
      <c r="AI3387" t="s">
        <v>307</v>
      </c>
      <c r="AJ3387" t="s">
        <v>307</v>
      </c>
      <c r="AK3387" t="s">
        <v>307</v>
      </c>
      <c r="AL3387" t="s">
        <v>307</v>
      </c>
      <c r="AM3387" t="s">
        <v>307</v>
      </c>
      <c r="AN3387" t="s">
        <v>307</v>
      </c>
      <c r="AO3387" t="s">
        <v>307</v>
      </c>
      <c r="AP3387" t="s">
        <v>307</v>
      </c>
      <c r="AQ3387" t="s">
        <v>307</v>
      </c>
      <c r="AR3387" t="s">
        <v>307</v>
      </c>
      <c r="AS3387" t="s">
        <v>307</v>
      </c>
    </row>
    <row r="3388" spans="1:45" x14ac:dyDescent="0.25">
      <c r="A3388">
        <v>412</v>
      </c>
      <c r="B3388" t="s">
        <v>211</v>
      </c>
      <c r="C3388" t="s">
        <v>37</v>
      </c>
      <c r="D3388" t="s">
        <v>47</v>
      </c>
      <c r="E3388" t="s">
        <v>307</v>
      </c>
      <c r="F3388" t="s">
        <v>307</v>
      </c>
      <c r="G3388" t="s">
        <v>307</v>
      </c>
      <c r="H3388" t="s">
        <v>307</v>
      </c>
      <c r="I3388" t="s">
        <v>307</v>
      </c>
      <c r="J3388" t="s">
        <v>307</v>
      </c>
      <c r="K3388" t="s">
        <v>307</v>
      </c>
      <c r="L3388" t="s">
        <v>307</v>
      </c>
      <c r="M3388" t="s">
        <v>307</v>
      </c>
      <c r="N3388" t="s">
        <v>307</v>
      </c>
      <c r="O3388" t="s">
        <v>307</v>
      </c>
      <c r="P3388" t="s">
        <v>307</v>
      </c>
      <c r="Q3388" t="s">
        <v>307</v>
      </c>
      <c r="R3388" t="s">
        <v>307</v>
      </c>
      <c r="S3388" t="s">
        <v>307</v>
      </c>
      <c r="T3388" t="s">
        <v>307</v>
      </c>
      <c r="U3388" t="s">
        <v>307</v>
      </c>
      <c r="V3388" t="s">
        <v>307</v>
      </c>
      <c r="W3388" t="s">
        <v>307</v>
      </c>
      <c r="X3388" t="s">
        <v>307</v>
      </c>
      <c r="Y3388" t="s">
        <v>307</v>
      </c>
      <c r="Z3388" t="s">
        <v>307</v>
      </c>
      <c r="AA3388" t="s">
        <v>307</v>
      </c>
      <c r="AB3388" t="s">
        <v>307</v>
      </c>
      <c r="AC3388" t="s">
        <v>307</v>
      </c>
      <c r="AD3388" t="s">
        <v>307</v>
      </c>
      <c r="AE3388" t="s">
        <v>307</v>
      </c>
      <c r="AF3388" t="s">
        <v>307</v>
      </c>
      <c r="AG3388" t="s">
        <v>307</v>
      </c>
      <c r="AH3388" t="s">
        <v>307</v>
      </c>
      <c r="AI3388" t="s">
        <v>307</v>
      </c>
      <c r="AJ3388" t="s">
        <v>307</v>
      </c>
      <c r="AK3388" t="s">
        <v>307</v>
      </c>
      <c r="AL3388" t="s">
        <v>307</v>
      </c>
      <c r="AM3388" t="s">
        <v>307</v>
      </c>
      <c r="AN3388" t="s">
        <v>307</v>
      </c>
      <c r="AO3388" t="s">
        <v>307</v>
      </c>
      <c r="AP3388" t="s">
        <v>307</v>
      </c>
      <c r="AQ3388" t="s">
        <v>307</v>
      </c>
      <c r="AR3388" t="s">
        <v>307</v>
      </c>
      <c r="AS3388" t="s">
        <v>307</v>
      </c>
    </row>
    <row r="3389" spans="1:45" x14ac:dyDescent="0.25">
      <c r="A3389">
        <v>412</v>
      </c>
      <c r="B3389" t="s">
        <v>211</v>
      </c>
      <c r="C3389" t="s">
        <v>37</v>
      </c>
      <c r="D3389" t="s">
        <v>48</v>
      </c>
      <c r="E3389" t="s">
        <v>307</v>
      </c>
      <c r="F3389" t="s">
        <v>307</v>
      </c>
      <c r="G3389" t="s">
        <v>307</v>
      </c>
      <c r="H3389" t="s">
        <v>307</v>
      </c>
      <c r="I3389" t="s">
        <v>307</v>
      </c>
      <c r="J3389" t="s">
        <v>307</v>
      </c>
      <c r="K3389" t="s">
        <v>307</v>
      </c>
      <c r="L3389" t="s">
        <v>307</v>
      </c>
      <c r="M3389" t="s">
        <v>307</v>
      </c>
      <c r="N3389" t="s">
        <v>307</v>
      </c>
      <c r="O3389" t="s">
        <v>307</v>
      </c>
      <c r="P3389" t="s">
        <v>307</v>
      </c>
      <c r="Q3389" t="s">
        <v>307</v>
      </c>
      <c r="R3389" t="s">
        <v>307</v>
      </c>
      <c r="S3389" t="s">
        <v>307</v>
      </c>
      <c r="T3389" t="s">
        <v>307</v>
      </c>
      <c r="U3389" t="s">
        <v>307</v>
      </c>
      <c r="V3389" t="s">
        <v>307</v>
      </c>
      <c r="W3389" t="s">
        <v>307</v>
      </c>
      <c r="X3389" t="s">
        <v>307</v>
      </c>
      <c r="Y3389" t="s">
        <v>307</v>
      </c>
      <c r="Z3389" t="s">
        <v>307</v>
      </c>
      <c r="AA3389" t="s">
        <v>307</v>
      </c>
      <c r="AB3389" t="s">
        <v>307</v>
      </c>
      <c r="AC3389" t="s">
        <v>307</v>
      </c>
      <c r="AD3389" t="s">
        <v>307</v>
      </c>
      <c r="AE3389" t="s">
        <v>307</v>
      </c>
      <c r="AF3389" t="s">
        <v>307</v>
      </c>
      <c r="AG3389" t="s">
        <v>307</v>
      </c>
      <c r="AH3389" t="s">
        <v>307</v>
      </c>
      <c r="AI3389" t="s">
        <v>307</v>
      </c>
      <c r="AJ3389" t="s">
        <v>307</v>
      </c>
      <c r="AK3389" t="s">
        <v>307</v>
      </c>
      <c r="AL3389" t="s">
        <v>307</v>
      </c>
      <c r="AM3389" t="s">
        <v>307</v>
      </c>
      <c r="AN3389" t="s">
        <v>307</v>
      </c>
      <c r="AO3389" t="s">
        <v>307</v>
      </c>
      <c r="AP3389" t="s">
        <v>307</v>
      </c>
      <c r="AQ3389" t="s">
        <v>307</v>
      </c>
      <c r="AR3389" t="s">
        <v>307</v>
      </c>
      <c r="AS3389" t="s">
        <v>307</v>
      </c>
    </row>
    <row r="3390" spans="1:45" x14ac:dyDescent="0.25">
      <c r="A3390">
        <v>412</v>
      </c>
      <c r="B3390" t="s">
        <v>211</v>
      </c>
      <c r="C3390" t="s">
        <v>37</v>
      </c>
      <c r="D3390" t="s">
        <v>49</v>
      </c>
      <c r="E3390" t="s">
        <v>307</v>
      </c>
      <c r="F3390" t="s">
        <v>307</v>
      </c>
      <c r="G3390" t="s">
        <v>307</v>
      </c>
      <c r="H3390" t="s">
        <v>307</v>
      </c>
      <c r="I3390" t="s">
        <v>307</v>
      </c>
      <c r="J3390" t="s">
        <v>307</v>
      </c>
      <c r="K3390" t="s">
        <v>307</v>
      </c>
      <c r="L3390" t="s">
        <v>307</v>
      </c>
      <c r="M3390" t="s">
        <v>307</v>
      </c>
      <c r="N3390" t="s">
        <v>307</v>
      </c>
      <c r="O3390" t="s">
        <v>307</v>
      </c>
      <c r="P3390" t="s">
        <v>307</v>
      </c>
      <c r="Q3390" t="s">
        <v>307</v>
      </c>
      <c r="R3390" t="s">
        <v>307</v>
      </c>
      <c r="S3390" t="s">
        <v>307</v>
      </c>
      <c r="T3390" t="s">
        <v>307</v>
      </c>
      <c r="U3390" t="s">
        <v>307</v>
      </c>
      <c r="V3390" t="s">
        <v>307</v>
      </c>
      <c r="W3390" t="s">
        <v>307</v>
      </c>
      <c r="X3390" t="s">
        <v>307</v>
      </c>
      <c r="Y3390" t="s">
        <v>307</v>
      </c>
      <c r="Z3390" t="s">
        <v>307</v>
      </c>
      <c r="AA3390" t="s">
        <v>307</v>
      </c>
      <c r="AB3390" t="s">
        <v>307</v>
      </c>
      <c r="AC3390" t="s">
        <v>307</v>
      </c>
      <c r="AD3390" t="s">
        <v>307</v>
      </c>
      <c r="AE3390" t="s">
        <v>307</v>
      </c>
      <c r="AF3390" t="s">
        <v>307</v>
      </c>
      <c r="AG3390" t="s">
        <v>307</v>
      </c>
      <c r="AH3390" t="s">
        <v>307</v>
      </c>
      <c r="AI3390" t="s">
        <v>307</v>
      </c>
      <c r="AJ3390" t="s">
        <v>307</v>
      </c>
      <c r="AK3390" t="s">
        <v>307</v>
      </c>
      <c r="AL3390" t="s">
        <v>307</v>
      </c>
      <c r="AM3390" t="s">
        <v>307</v>
      </c>
      <c r="AN3390" t="s">
        <v>307</v>
      </c>
      <c r="AO3390" t="s">
        <v>307</v>
      </c>
      <c r="AP3390" t="s">
        <v>307</v>
      </c>
      <c r="AQ3390" t="s">
        <v>307</v>
      </c>
      <c r="AR3390" t="s">
        <v>307</v>
      </c>
      <c r="AS3390" t="s">
        <v>307</v>
      </c>
    </row>
    <row r="3391" spans="1:45" x14ac:dyDescent="0.25">
      <c r="A3391">
        <v>412</v>
      </c>
      <c r="B3391" t="s">
        <v>211</v>
      </c>
      <c r="C3391" t="s">
        <v>476</v>
      </c>
      <c r="D3391" t="s">
        <v>48</v>
      </c>
      <c r="E3391" t="s">
        <v>307</v>
      </c>
      <c r="F3391" t="s">
        <v>307</v>
      </c>
      <c r="G3391" t="s">
        <v>307</v>
      </c>
    </row>
    <row r="3392" spans="1:45" x14ac:dyDescent="0.25">
      <c r="A3392">
        <v>412</v>
      </c>
      <c r="B3392" t="s">
        <v>211</v>
      </c>
      <c r="C3392" t="s">
        <v>477</v>
      </c>
      <c r="D3392" t="s">
        <v>48</v>
      </c>
      <c r="E3392" t="s">
        <v>307</v>
      </c>
      <c r="F3392" t="s">
        <v>307</v>
      </c>
      <c r="G3392" t="s">
        <v>307</v>
      </c>
    </row>
    <row r="3393" spans="1:42" x14ac:dyDescent="0.25">
      <c r="A3393">
        <v>412</v>
      </c>
      <c r="B3393" t="s">
        <v>211</v>
      </c>
      <c r="C3393" t="s">
        <v>45</v>
      </c>
      <c r="D3393" t="s">
        <v>63</v>
      </c>
      <c r="E3393" t="s">
        <v>307</v>
      </c>
      <c r="F3393" t="s">
        <v>307</v>
      </c>
      <c r="G3393" t="s">
        <v>307</v>
      </c>
      <c r="H3393" t="s">
        <v>307</v>
      </c>
      <c r="I3393" t="s">
        <v>307</v>
      </c>
      <c r="J3393" t="s">
        <v>307</v>
      </c>
      <c r="K3393" t="s">
        <v>307</v>
      </c>
      <c r="L3393" t="s">
        <v>307</v>
      </c>
      <c r="M3393" t="s">
        <v>307</v>
      </c>
      <c r="N3393" t="s">
        <v>307</v>
      </c>
      <c r="O3393" t="s">
        <v>307</v>
      </c>
      <c r="P3393" t="s">
        <v>307</v>
      </c>
      <c r="Q3393" t="s">
        <v>307</v>
      </c>
      <c r="R3393" t="s">
        <v>307</v>
      </c>
      <c r="S3393" t="s">
        <v>307</v>
      </c>
      <c r="T3393" t="s">
        <v>307</v>
      </c>
      <c r="U3393" t="s">
        <v>307</v>
      </c>
      <c r="V3393" t="s">
        <v>307</v>
      </c>
      <c r="W3393" t="s">
        <v>307</v>
      </c>
    </row>
    <row r="3394" spans="1:42" x14ac:dyDescent="0.25">
      <c r="A3394">
        <v>412</v>
      </c>
      <c r="B3394" t="s">
        <v>211</v>
      </c>
      <c r="C3394" t="s">
        <v>45</v>
      </c>
      <c r="D3394" t="s">
        <v>64</v>
      </c>
      <c r="E3394" t="s">
        <v>307</v>
      </c>
      <c r="F3394" t="s">
        <v>307</v>
      </c>
      <c r="G3394" t="s">
        <v>307</v>
      </c>
      <c r="H3394" t="s">
        <v>307</v>
      </c>
      <c r="I3394" t="s">
        <v>307</v>
      </c>
      <c r="J3394" t="s">
        <v>307</v>
      </c>
      <c r="K3394" t="s">
        <v>307</v>
      </c>
      <c r="L3394" t="s">
        <v>307</v>
      </c>
      <c r="M3394" t="s">
        <v>307</v>
      </c>
      <c r="N3394" t="s">
        <v>307</v>
      </c>
      <c r="O3394" t="s">
        <v>307</v>
      </c>
      <c r="P3394" t="s">
        <v>307</v>
      </c>
      <c r="Q3394" t="s">
        <v>307</v>
      </c>
      <c r="R3394" t="s">
        <v>307</v>
      </c>
      <c r="S3394" t="s">
        <v>307</v>
      </c>
      <c r="T3394" t="s">
        <v>307</v>
      </c>
      <c r="U3394" t="s">
        <v>307</v>
      </c>
      <c r="V3394" t="s">
        <v>307</v>
      </c>
      <c r="W3394" t="s">
        <v>307</v>
      </c>
    </row>
    <row r="3395" spans="1:42" x14ac:dyDescent="0.25">
      <c r="A3395">
        <v>412</v>
      </c>
      <c r="B3395" t="s">
        <v>211</v>
      </c>
      <c r="C3395" t="s">
        <v>40</v>
      </c>
      <c r="D3395" t="s">
        <v>52</v>
      </c>
      <c r="E3395" t="s">
        <v>307</v>
      </c>
      <c r="F3395" t="s">
        <v>307</v>
      </c>
      <c r="G3395" t="s">
        <v>307</v>
      </c>
      <c r="H3395" t="s">
        <v>307</v>
      </c>
      <c r="I3395" t="s">
        <v>307</v>
      </c>
      <c r="J3395" t="s">
        <v>307</v>
      </c>
      <c r="K3395" t="s">
        <v>307</v>
      </c>
      <c r="L3395" t="s">
        <v>307</v>
      </c>
      <c r="M3395" t="s">
        <v>307</v>
      </c>
      <c r="N3395" t="s">
        <v>307</v>
      </c>
      <c r="O3395" t="s">
        <v>307</v>
      </c>
      <c r="P3395" t="s">
        <v>307</v>
      </c>
      <c r="Q3395" t="s">
        <v>307</v>
      </c>
      <c r="R3395" t="s">
        <v>307</v>
      </c>
      <c r="S3395" t="s">
        <v>307</v>
      </c>
      <c r="T3395" t="s">
        <v>307</v>
      </c>
      <c r="U3395" t="s">
        <v>307</v>
      </c>
      <c r="V3395" t="s">
        <v>307</v>
      </c>
      <c r="W3395" t="s">
        <v>307</v>
      </c>
      <c r="X3395" t="s">
        <v>307</v>
      </c>
      <c r="Y3395" t="s">
        <v>307</v>
      </c>
      <c r="Z3395" t="s">
        <v>307</v>
      </c>
    </row>
    <row r="3396" spans="1:42" x14ac:dyDescent="0.25">
      <c r="A3396">
        <v>412</v>
      </c>
      <c r="B3396" t="s">
        <v>211</v>
      </c>
      <c r="C3396" t="s">
        <v>40</v>
      </c>
      <c r="D3396" t="s">
        <v>53</v>
      </c>
      <c r="E3396" t="s">
        <v>307</v>
      </c>
      <c r="F3396" t="s">
        <v>307</v>
      </c>
      <c r="G3396" t="s">
        <v>307</v>
      </c>
      <c r="H3396" t="s">
        <v>307</v>
      </c>
      <c r="I3396" t="s">
        <v>307</v>
      </c>
      <c r="J3396" t="s">
        <v>307</v>
      </c>
      <c r="K3396" t="s">
        <v>307</v>
      </c>
      <c r="L3396" t="s">
        <v>307</v>
      </c>
      <c r="M3396" t="s">
        <v>307</v>
      </c>
      <c r="N3396" t="s">
        <v>307</v>
      </c>
      <c r="O3396" t="s">
        <v>307</v>
      </c>
      <c r="P3396" t="s">
        <v>307</v>
      </c>
      <c r="Q3396" t="s">
        <v>307</v>
      </c>
      <c r="R3396" t="s">
        <v>307</v>
      </c>
      <c r="S3396" t="s">
        <v>307</v>
      </c>
      <c r="T3396" t="s">
        <v>307</v>
      </c>
      <c r="U3396" t="s">
        <v>307</v>
      </c>
      <c r="V3396" t="s">
        <v>307</v>
      </c>
      <c r="W3396" t="s">
        <v>307</v>
      </c>
      <c r="X3396" t="s">
        <v>307</v>
      </c>
      <c r="Y3396" t="s">
        <v>307</v>
      </c>
      <c r="Z3396" t="s">
        <v>307</v>
      </c>
    </row>
    <row r="3397" spans="1:42" x14ac:dyDescent="0.25">
      <c r="A3397">
        <v>412</v>
      </c>
      <c r="B3397" t="s">
        <v>211</v>
      </c>
      <c r="C3397" t="s">
        <v>39</v>
      </c>
      <c r="D3397" t="s">
        <v>50</v>
      </c>
      <c r="E3397" t="s">
        <v>307</v>
      </c>
      <c r="F3397" t="s">
        <v>307</v>
      </c>
      <c r="G3397" t="s">
        <v>307</v>
      </c>
      <c r="H3397" t="s">
        <v>307</v>
      </c>
      <c r="I3397" t="s">
        <v>307</v>
      </c>
      <c r="J3397" t="s">
        <v>307</v>
      </c>
      <c r="K3397" t="s">
        <v>307</v>
      </c>
      <c r="L3397" t="s">
        <v>307</v>
      </c>
      <c r="M3397" t="s">
        <v>307</v>
      </c>
      <c r="N3397" t="s">
        <v>307</v>
      </c>
      <c r="O3397" t="s">
        <v>307</v>
      </c>
      <c r="P3397" t="s">
        <v>307</v>
      </c>
      <c r="Q3397" t="s">
        <v>307</v>
      </c>
      <c r="R3397" t="s">
        <v>307</v>
      </c>
      <c r="S3397" t="s">
        <v>307</v>
      </c>
      <c r="T3397" t="s">
        <v>307</v>
      </c>
      <c r="U3397" t="s">
        <v>307</v>
      </c>
      <c r="V3397" t="s">
        <v>307</v>
      </c>
      <c r="W3397" t="s">
        <v>307</v>
      </c>
      <c r="X3397" t="s">
        <v>307</v>
      </c>
      <c r="Y3397" t="s">
        <v>307</v>
      </c>
      <c r="Z3397" t="s">
        <v>307</v>
      </c>
      <c r="AA3397" t="s">
        <v>307</v>
      </c>
      <c r="AB3397" t="s">
        <v>307</v>
      </c>
      <c r="AC3397" t="s">
        <v>307</v>
      </c>
      <c r="AD3397" t="s">
        <v>307</v>
      </c>
      <c r="AE3397" t="s">
        <v>307</v>
      </c>
      <c r="AF3397" t="s">
        <v>307</v>
      </c>
      <c r="AG3397" t="s">
        <v>307</v>
      </c>
      <c r="AH3397" t="s">
        <v>307</v>
      </c>
      <c r="AI3397" t="s">
        <v>307</v>
      </c>
      <c r="AJ3397" t="s">
        <v>307</v>
      </c>
      <c r="AK3397" t="s">
        <v>307</v>
      </c>
      <c r="AL3397" t="s">
        <v>307</v>
      </c>
      <c r="AM3397" t="s">
        <v>307</v>
      </c>
      <c r="AN3397" t="s">
        <v>307</v>
      </c>
      <c r="AO3397" t="s">
        <v>307</v>
      </c>
      <c r="AP3397" t="s">
        <v>307</v>
      </c>
    </row>
    <row r="3398" spans="1:42" x14ac:dyDescent="0.25">
      <c r="A3398">
        <v>412</v>
      </c>
      <c r="B3398" t="s">
        <v>211</v>
      </c>
      <c r="C3398" t="s">
        <v>39</v>
      </c>
      <c r="D3398" t="s">
        <v>48</v>
      </c>
      <c r="E3398" t="s">
        <v>307</v>
      </c>
      <c r="F3398" t="s">
        <v>307</v>
      </c>
      <c r="G3398" t="s">
        <v>307</v>
      </c>
      <c r="H3398" t="s">
        <v>307</v>
      </c>
      <c r="I3398" t="s">
        <v>307</v>
      </c>
      <c r="J3398" t="s">
        <v>307</v>
      </c>
      <c r="K3398" t="s">
        <v>307</v>
      </c>
      <c r="L3398" t="s">
        <v>307</v>
      </c>
      <c r="M3398" t="s">
        <v>307</v>
      </c>
      <c r="N3398" t="s">
        <v>307</v>
      </c>
      <c r="O3398" t="s">
        <v>307</v>
      </c>
      <c r="P3398" t="s">
        <v>307</v>
      </c>
      <c r="Q3398" t="s">
        <v>307</v>
      </c>
      <c r="R3398" t="s">
        <v>307</v>
      </c>
      <c r="S3398" t="s">
        <v>307</v>
      </c>
      <c r="T3398" t="s">
        <v>307</v>
      </c>
      <c r="U3398" t="s">
        <v>307</v>
      </c>
      <c r="V3398" t="s">
        <v>307</v>
      </c>
      <c r="W3398" t="s">
        <v>307</v>
      </c>
      <c r="X3398" t="s">
        <v>307</v>
      </c>
      <c r="Y3398" t="s">
        <v>307</v>
      </c>
      <c r="Z3398" t="s">
        <v>307</v>
      </c>
      <c r="AA3398" t="s">
        <v>307</v>
      </c>
      <c r="AB3398" t="s">
        <v>307</v>
      </c>
      <c r="AC3398" t="s">
        <v>307</v>
      </c>
      <c r="AD3398" t="s">
        <v>307</v>
      </c>
      <c r="AE3398" t="s">
        <v>307</v>
      </c>
      <c r="AF3398" t="s">
        <v>307</v>
      </c>
      <c r="AG3398" t="s">
        <v>307</v>
      </c>
      <c r="AH3398" t="s">
        <v>307</v>
      </c>
      <c r="AI3398" t="s">
        <v>307</v>
      </c>
      <c r="AJ3398" t="s">
        <v>307</v>
      </c>
      <c r="AK3398" t="s">
        <v>307</v>
      </c>
      <c r="AL3398" t="s">
        <v>307</v>
      </c>
      <c r="AM3398" t="s">
        <v>307</v>
      </c>
      <c r="AN3398" t="s">
        <v>307</v>
      </c>
      <c r="AO3398" t="s">
        <v>307</v>
      </c>
      <c r="AP3398" t="s">
        <v>307</v>
      </c>
    </row>
    <row r="3399" spans="1:42" x14ac:dyDescent="0.25">
      <c r="A3399">
        <v>412</v>
      </c>
      <c r="B3399" t="s">
        <v>211</v>
      </c>
      <c r="C3399" t="s">
        <v>39</v>
      </c>
      <c r="D3399" t="s">
        <v>51</v>
      </c>
      <c r="E3399" t="s">
        <v>307</v>
      </c>
      <c r="F3399" t="s">
        <v>307</v>
      </c>
      <c r="G3399" t="s">
        <v>307</v>
      </c>
      <c r="H3399" t="s">
        <v>307</v>
      </c>
      <c r="I3399" t="s">
        <v>307</v>
      </c>
      <c r="J3399" t="s">
        <v>307</v>
      </c>
      <c r="K3399" t="s">
        <v>307</v>
      </c>
      <c r="L3399" t="s">
        <v>307</v>
      </c>
      <c r="M3399" t="s">
        <v>307</v>
      </c>
      <c r="N3399" t="s">
        <v>307</v>
      </c>
      <c r="O3399" t="s">
        <v>307</v>
      </c>
      <c r="P3399" t="s">
        <v>307</v>
      </c>
      <c r="Q3399" t="s">
        <v>307</v>
      </c>
      <c r="R3399" t="s">
        <v>307</v>
      </c>
      <c r="S3399" t="s">
        <v>307</v>
      </c>
      <c r="T3399" t="s">
        <v>307</v>
      </c>
      <c r="U3399" t="s">
        <v>307</v>
      </c>
      <c r="V3399" t="s">
        <v>307</v>
      </c>
      <c r="W3399" t="s">
        <v>307</v>
      </c>
      <c r="X3399" t="s">
        <v>307</v>
      </c>
      <c r="Y3399" t="s">
        <v>307</v>
      </c>
      <c r="Z3399" t="s">
        <v>307</v>
      </c>
      <c r="AA3399" t="s">
        <v>307</v>
      </c>
      <c r="AB3399" t="s">
        <v>307</v>
      </c>
      <c r="AC3399" t="s">
        <v>307</v>
      </c>
      <c r="AD3399" t="s">
        <v>307</v>
      </c>
      <c r="AE3399" t="s">
        <v>307</v>
      </c>
      <c r="AF3399" t="s">
        <v>307</v>
      </c>
      <c r="AG3399" t="s">
        <v>307</v>
      </c>
      <c r="AH3399" t="s">
        <v>307</v>
      </c>
      <c r="AI3399" t="s">
        <v>307</v>
      </c>
      <c r="AJ3399" t="s">
        <v>307</v>
      </c>
      <c r="AK3399" t="s">
        <v>307</v>
      </c>
      <c r="AL3399" t="s">
        <v>307</v>
      </c>
      <c r="AM3399" t="s">
        <v>307</v>
      </c>
      <c r="AN3399" t="s">
        <v>307</v>
      </c>
      <c r="AO3399" t="s">
        <v>307</v>
      </c>
      <c r="AP3399" t="s">
        <v>307</v>
      </c>
    </row>
    <row r="3400" spans="1:42" x14ac:dyDescent="0.25">
      <c r="A3400">
        <v>412</v>
      </c>
      <c r="B3400" t="s">
        <v>211</v>
      </c>
      <c r="C3400" t="s">
        <v>46</v>
      </c>
      <c r="D3400" t="s">
        <v>65</v>
      </c>
      <c r="E3400" t="s">
        <v>307</v>
      </c>
      <c r="F3400" t="s">
        <v>307</v>
      </c>
      <c r="G3400" t="s">
        <v>307</v>
      </c>
      <c r="H3400" t="s">
        <v>307</v>
      </c>
      <c r="I3400" t="s">
        <v>307</v>
      </c>
      <c r="J3400" t="s">
        <v>307</v>
      </c>
      <c r="K3400" t="s">
        <v>307</v>
      </c>
      <c r="L3400" t="s">
        <v>307</v>
      </c>
      <c r="M3400" t="s">
        <v>307</v>
      </c>
      <c r="N3400" t="s">
        <v>307</v>
      </c>
      <c r="O3400" t="s">
        <v>307</v>
      </c>
      <c r="P3400" t="s">
        <v>307</v>
      </c>
      <c r="Q3400" t="s">
        <v>307</v>
      </c>
      <c r="R3400" t="s">
        <v>307</v>
      </c>
      <c r="S3400" t="s">
        <v>307</v>
      </c>
      <c r="T3400" t="s">
        <v>307</v>
      </c>
      <c r="U3400" t="s">
        <v>307</v>
      </c>
      <c r="V3400" t="s">
        <v>307</v>
      </c>
      <c r="W3400" t="s">
        <v>307</v>
      </c>
      <c r="X3400" t="s">
        <v>307</v>
      </c>
      <c r="Y3400" t="s">
        <v>307</v>
      </c>
      <c r="Z3400" t="s">
        <v>307</v>
      </c>
    </row>
    <row r="3401" spans="1:42" x14ac:dyDescent="0.25">
      <c r="A3401">
        <v>412</v>
      </c>
      <c r="B3401" t="s">
        <v>211</v>
      </c>
      <c r="C3401" t="s">
        <v>46</v>
      </c>
      <c r="D3401" t="s">
        <v>66</v>
      </c>
      <c r="E3401" t="s">
        <v>307</v>
      </c>
      <c r="F3401" t="s">
        <v>307</v>
      </c>
      <c r="G3401" t="s">
        <v>307</v>
      </c>
      <c r="H3401" t="s">
        <v>307</v>
      </c>
      <c r="I3401" t="s">
        <v>307</v>
      </c>
      <c r="J3401" t="s">
        <v>307</v>
      </c>
      <c r="K3401" t="s">
        <v>307</v>
      </c>
      <c r="L3401" t="s">
        <v>307</v>
      </c>
      <c r="M3401" t="s">
        <v>307</v>
      </c>
      <c r="N3401" t="s">
        <v>307</v>
      </c>
      <c r="O3401" t="s">
        <v>307</v>
      </c>
      <c r="P3401" t="s">
        <v>307</v>
      </c>
      <c r="Q3401" t="s">
        <v>307</v>
      </c>
      <c r="R3401" t="s">
        <v>307</v>
      </c>
      <c r="S3401" t="s">
        <v>307</v>
      </c>
      <c r="T3401" t="s">
        <v>307</v>
      </c>
      <c r="U3401" t="s">
        <v>307</v>
      </c>
      <c r="V3401" t="s">
        <v>307</v>
      </c>
      <c r="W3401" t="s">
        <v>307</v>
      </c>
      <c r="X3401" t="s">
        <v>307</v>
      </c>
      <c r="Y3401" t="s">
        <v>307</v>
      </c>
      <c r="Z3401" t="s">
        <v>307</v>
      </c>
    </row>
    <row r="3402" spans="1:42" x14ac:dyDescent="0.25">
      <c r="A3402">
        <v>412</v>
      </c>
      <c r="B3402" t="s">
        <v>211</v>
      </c>
      <c r="C3402" t="s">
        <v>46</v>
      </c>
      <c r="D3402" t="s">
        <v>67</v>
      </c>
      <c r="E3402" t="s">
        <v>307</v>
      </c>
      <c r="F3402" t="s">
        <v>307</v>
      </c>
      <c r="G3402" t="s">
        <v>307</v>
      </c>
      <c r="H3402" t="s">
        <v>307</v>
      </c>
      <c r="I3402" t="s">
        <v>307</v>
      </c>
      <c r="J3402" t="s">
        <v>307</v>
      </c>
      <c r="K3402" t="s">
        <v>307</v>
      </c>
      <c r="L3402" t="s">
        <v>307</v>
      </c>
      <c r="M3402" t="s">
        <v>307</v>
      </c>
      <c r="N3402" t="s">
        <v>307</v>
      </c>
      <c r="O3402" t="s">
        <v>307</v>
      </c>
      <c r="P3402" t="s">
        <v>307</v>
      </c>
      <c r="Q3402" t="s">
        <v>307</v>
      </c>
      <c r="R3402" t="s">
        <v>307</v>
      </c>
      <c r="S3402" t="s">
        <v>307</v>
      </c>
      <c r="T3402" t="s">
        <v>307</v>
      </c>
      <c r="U3402" t="s">
        <v>307</v>
      </c>
      <c r="V3402" t="s">
        <v>307</v>
      </c>
      <c r="W3402" t="s">
        <v>307</v>
      </c>
      <c r="X3402" t="s">
        <v>307</v>
      </c>
      <c r="Y3402" t="s">
        <v>307</v>
      </c>
      <c r="Z3402" t="s">
        <v>307</v>
      </c>
    </row>
    <row r="3403" spans="1:42" x14ac:dyDescent="0.25">
      <c r="A3403">
        <v>412</v>
      </c>
      <c r="B3403" t="s">
        <v>211</v>
      </c>
      <c r="C3403" t="s">
        <v>46</v>
      </c>
      <c r="D3403" t="s">
        <v>68</v>
      </c>
      <c r="E3403" t="s">
        <v>307</v>
      </c>
      <c r="F3403" t="s">
        <v>307</v>
      </c>
      <c r="G3403" t="s">
        <v>307</v>
      </c>
      <c r="H3403" t="s">
        <v>307</v>
      </c>
      <c r="I3403" t="s">
        <v>307</v>
      </c>
      <c r="J3403" t="s">
        <v>307</v>
      </c>
      <c r="K3403" t="s">
        <v>307</v>
      </c>
      <c r="L3403" t="s">
        <v>307</v>
      </c>
      <c r="M3403" t="s">
        <v>307</v>
      </c>
      <c r="N3403" t="s">
        <v>307</v>
      </c>
      <c r="O3403" t="s">
        <v>307</v>
      </c>
      <c r="P3403" t="s">
        <v>307</v>
      </c>
      <c r="Q3403" t="s">
        <v>307</v>
      </c>
      <c r="R3403" t="s">
        <v>307</v>
      </c>
      <c r="S3403" t="s">
        <v>307</v>
      </c>
      <c r="T3403" t="s">
        <v>307</v>
      </c>
      <c r="U3403" t="s">
        <v>307</v>
      </c>
      <c r="V3403" t="s">
        <v>307</v>
      </c>
      <c r="W3403" t="s">
        <v>307</v>
      </c>
      <c r="X3403" t="s">
        <v>307</v>
      </c>
      <c r="Y3403" t="s">
        <v>307</v>
      </c>
      <c r="Z3403" t="s">
        <v>307</v>
      </c>
    </row>
    <row r="3404" spans="1:42" x14ac:dyDescent="0.25">
      <c r="A3404">
        <v>412</v>
      </c>
      <c r="B3404" t="s">
        <v>211</v>
      </c>
      <c r="C3404" t="s">
        <v>46</v>
      </c>
      <c r="D3404" t="s">
        <v>69</v>
      </c>
      <c r="E3404" t="s">
        <v>307</v>
      </c>
      <c r="F3404" t="s">
        <v>307</v>
      </c>
      <c r="G3404" t="s">
        <v>307</v>
      </c>
      <c r="H3404" t="s">
        <v>307</v>
      </c>
      <c r="I3404" t="s">
        <v>307</v>
      </c>
      <c r="J3404" t="s">
        <v>307</v>
      </c>
      <c r="K3404" t="s">
        <v>307</v>
      </c>
      <c r="L3404" t="s">
        <v>307</v>
      </c>
      <c r="M3404" t="s">
        <v>307</v>
      </c>
      <c r="N3404" t="s">
        <v>307</v>
      </c>
      <c r="O3404" t="s">
        <v>307</v>
      </c>
      <c r="P3404" t="s">
        <v>307</v>
      </c>
      <c r="Q3404" t="s">
        <v>307</v>
      </c>
      <c r="R3404" t="s">
        <v>307</v>
      </c>
      <c r="S3404" t="s">
        <v>307</v>
      </c>
      <c r="T3404" t="s">
        <v>307</v>
      </c>
      <c r="U3404" t="s">
        <v>307</v>
      </c>
      <c r="V3404" t="s">
        <v>307</v>
      </c>
      <c r="W3404" t="s">
        <v>307</v>
      </c>
      <c r="X3404" t="s">
        <v>307</v>
      </c>
      <c r="Y3404" t="s">
        <v>307</v>
      </c>
      <c r="Z3404" t="s">
        <v>307</v>
      </c>
    </row>
    <row r="3405" spans="1:42" x14ac:dyDescent="0.25">
      <c r="A3405">
        <v>412</v>
      </c>
      <c r="B3405" t="s">
        <v>211</v>
      </c>
      <c r="C3405" t="s">
        <v>46</v>
      </c>
      <c r="D3405" t="s">
        <v>70</v>
      </c>
      <c r="E3405" t="s">
        <v>307</v>
      </c>
      <c r="F3405" t="s">
        <v>307</v>
      </c>
      <c r="G3405" t="s">
        <v>307</v>
      </c>
      <c r="H3405" t="s">
        <v>307</v>
      </c>
      <c r="I3405" t="s">
        <v>307</v>
      </c>
      <c r="J3405" t="s">
        <v>307</v>
      </c>
      <c r="K3405" t="s">
        <v>307</v>
      </c>
      <c r="L3405" t="s">
        <v>307</v>
      </c>
      <c r="M3405" t="s">
        <v>307</v>
      </c>
      <c r="N3405" t="s">
        <v>307</v>
      </c>
      <c r="O3405" t="s">
        <v>307</v>
      </c>
      <c r="P3405" t="s">
        <v>307</v>
      </c>
      <c r="Q3405" t="s">
        <v>307</v>
      </c>
      <c r="R3405" t="s">
        <v>307</v>
      </c>
      <c r="S3405" t="s">
        <v>307</v>
      </c>
      <c r="T3405" t="s">
        <v>307</v>
      </c>
      <c r="U3405" t="s">
        <v>307</v>
      </c>
      <c r="V3405" t="s">
        <v>307</v>
      </c>
      <c r="W3405" t="s">
        <v>307</v>
      </c>
      <c r="X3405" t="s">
        <v>307</v>
      </c>
      <c r="Y3405" t="s">
        <v>307</v>
      </c>
      <c r="Z3405" t="s">
        <v>307</v>
      </c>
    </row>
    <row r="3406" spans="1:42" x14ac:dyDescent="0.25">
      <c r="A3406">
        <v>412</v>
      </c>
      <c r="B3406" t="s">
        <v>211</v>
      </c>
      <c r="C3406" t="s">
        <v>46</v>
      </c>
      <c r="D3406" t="s">
        <v>71</v>
      </c>
      <c r="E3406" t="s">
        <v>307</v>
      </c>
      <c r="F3406" t="s">
        <v>307</v>
      </c>
      <c r="G3406" t="s">
        <v>307</v>
      </c>
      <c r="H3406" t="s">
        <v>307</v>
      </c>
      <c r="I3406" t="s">
        <v>307</v>
      </c>
      <c r="J3406" t="s">
        <v>307</v>
      </c>
      <c r="K3406" t="s">
        <v>307</v>
      </c>
      <c r="L3406" t="s">
        <v>307</v>
      </c>
      <c r="M3406" t="s">
        <v>307</v>
      </c>
      <c r="N3406" t="s">
        <v>307</v>
      </c>
      <c r="O3406" t="s">
        <v>307</v>
      </c>
      <c r="P3406" t="s">
        <v>307</v>
      </c>
      <c r="Q3406" t="s">
        <v>307</v>
      </c>
      <c r="R3406" t="s">
        <v>307</v>
      </c>
      <c r="S3406" t="s">
        <v>307</v>
      </c>
      <c r="T3406" t="s">
        <v>307</v>
      </c>
      <c r="U3406" t="s">
        <v>307</v>
      </c>
      <c r="V3406" t="s">
        <v>307</v>
      </c>
      <c r="W3406" t="s">
        <v>307</v>
      </c>
      <c r="X3406" t="s">
        <v>307</v>
      </c>
      <c r="Y3406" t="s">
        <v>307</v>
      </c>
      <c r="Z3406" t="s">
        <v>307</v>
      </c>
    </row>
    <row r="3407" spans="1:42" x14ac:dyDescent="0.25">
      <c r="A3407">
        <v>412</v>
      </c>
      <c r="B3407" t="s">
        <v>211</v>
      </c>
      <c r="C3407" t="s">
        <v>46</v>
      </c>
      <c r="D3407" t="s">
        <v>72</v>
      </c>
      <c r="E3407" t="s">
        <v>307</v>
      </c>
      <c r="F3407" t="s">
        <v>307</v>
      </c>
      <c r="G3407" t="s">
        <v>307</v>
      </c>
      <c r="H3407" t="s">
        <v>307</v>
      </c>
      <c r="I3407" t="s">
        <v>307</v>
      </c>
      <c r="J3407" t="s">
        <v>307</v>
      </c>
      <c r="K3407" t="s">
        <v>307</v>
      </c>
      <c r="L3407" t="s">
        <v>307</v>
      </c>
      <c r="M3407" t="s">
        <v>307</v>
      </c>
      <c r="N3407" t="s">
        <v>307</v>
      </c>
      <c r="O3407" t="s">
        <v>307</v>
      </c>
      <c r="P3407" t="s">
        <v>307</v>
      </c>
      <c r="Q3407" t="s">
        <v>307</v>
      </c>
      <c r="R3407" t="s">
        <v>307</v>
      </c>
      <c r="S3407" t="s">
        <v>307</v>
      </c>
      <c r="T3407" t="s">
        <v>307</v>
      </c>
      <c r="U3407" t="s">
        <v>307</v>
      </c>
      <c r="V3407" t="s">
        <v>307</v>
      </c>
      <c r="W3407" t="s">
        <v>307</v>
      </c>
      <c r="X3407" t="s">
        <v>307</v>
      </c>
      <c r="Y3407" t="s">
        <v>307</v>
      </c>
      <c r="Z3407" t="s">
        <v>307</v>
      </c>
    </row>
    <row r="3408" spans="1:42" x14ac:dyDescent="0.25">
      <c r="A3408">
        <v>412</v>
      </c>
      <c r="B3408" t="s">
        <v>211</v>
      </c>
      <c r="C3408" t="s">
        <v>46</v>
      </c>
      <c r="D3408" t="s">
        <v>47</v>
      </c>
      <c r="E3408" t="s">
        <v>307</v>
      </c>
      <c r="F3408" t="s">
        <v>307</v>
      </c>
      <c r="G3408" t="s">
        <v>307</v>
      </c>
      <c r="H3408" t="s">
        <v>307</v>
      </c>
      <c r="I3408" t="s">
        <v>307</v>
      </c>
      <c r="J3408" t="s">
        <v>307</v>
      </c>
      <c r="K3408" t="s">
        <v>307</v>
      </c>
      <c r="L3408" t="s">
        <v>307</v>
      </c>
      <c r="M3408" t="s">
        <v>307</v>
      </c>
      <c r="N3408" t="s">
        <v>307</v>
      </c>
      <c r="O3408" t="s">
        <v>307</v>
      </c>
      <c r="P3408" t="s">
        <v>307</v>
      </c>
      <c r="Q3408" t="s">
        <v>307</v>
      </c>
      <c r="R3408" t="s">
        <v>307</v>
      </c>
      <c r="S3408" t="s">
        <v>307</v>
      </c>
      <c r="T3408" t="s">
        <v>307</v>
      </c>
      <c r="U3408" t="s">
        <v>307</v>
      </c>
      <c r="V3408" t="s">
        <v>307</v>
      </c>
      <c r="W3408" t="s">
        <v>307</v>
      </c>
      <c r="X3408" t="s">
        <v>307</v>
      </c>
      <c r="Y3408" t="s">
        <v>307</v>
      </c>
      <c r="Z3408" t="s">
        <v>307</v>
      </c>
    </row>
    <row r="3409" spans="1:26" x14ac:dyDescent="0.25">
      <c r="A3409">
        <v>412</v>
      </c>
      <c r="B3409" t="s">
        <v>211</v>
      </c>
      <c r="C3409" t="s">
        <v>46</v>
      </c>
      <c r="D3409" t="s">
        <v>48</v>
      </c>
      <c r="E3409" t="s">
        <v>307</v>
      </c>
      <c r="F3409" t="s">
        <v>307</v>
      </c>
      <c r="G3409" t="s">
        <v>307</v>
      </c>
      <c r="H3409" t="s">
        <v>307</v>
      </c>
      <c r="I3409" t="s">
        <v>307</v>
      </c>
      <c r="J3409" t="s">
        <v>307</v>
      </c>
      <c r="K3409" t="s">
        <v>307</v>
      </c>
      <c r="L3409" t="s">
        <v>307</v>
      </c>
      <c r="M3409" t="s">
        <v>307</v>
      </c>
      <c r="N3409" t="s">
        <v>307</v>
      </c>
      <c r="O3409" t="s">
        <v>307</v>
      </c>
      <c r="P3409" t="s">
        <v>307</v>
      </c>
      <c r="Q3409" t="s">
        <v>307</v>
      </c>
      <c r="R3409" t="s">
        <v>307</v>
      </c>
      <c r="S3409" t="s">
        <v>307</v>
      </c>
      <c r="T3409" t="s">
        <v>307</v>
      </c>
      <c r="U3409" t="s">
        <v>307</v>
      </c>
      <c r="V3409" t="s">
        <v>307</v>
      </c>
      <c r="W3409" t="s">
        <v>307</v>
      </c>
      <c r="X3409" t="s">
        <v>307</v>
      </c>
      <c r="Y3409" t="s">
        <v>307</v>
      </c>
      <c r="Z3409" t="s">
        <v>307</v>
      </c>
    </row>
    <row r="3410" spans="1:26" x14ac:dyDescent="0.25">
      <c r="A3410">
        <v>412</v>
      </c>
      <c r="B3410" t="s">
        <v>211</v>
      </c>
      <c r="C3410" t="s">
        <v>46</v>
      </c>
      <c r="D3410" t="s">
        <v>49</v>
      </c>
      <c r="E3410" t="s">
        <v>307</v>
      </c>
      <c r="F3410" t="s">
        <v>307</v>
      </c>
      <c r="G3410" t="s">
        <v>307</v>
      </c>
      <c r="H3410" t="s">
        <v>307</v>
      </c>
      <c r="I3410" t="s">
        <v>307</v>
      </c>
      <c r="J3410" t="s">
        <v>307</v>
      </c>
      <c r="K3410" t="s">
        <v>307</v>
      </c>
      <c r="L3410" t="s">
        <v>307</v>
      </c>
      <c r="M3410" t="s">
        <v>307</v>
      </c>
      <c r="N3410" t="s">
        <v>307</v>
      </c>
      <c r="O3410" t="s">
        <v>307</v>
      </c>
      <c r="P3410" t="s">
        <v>307</v>
      </c>
      <c r="Q3410" t="s">
        <v>307</v>
      </c>
      <c r="R3410" t="s">
        <v>307</v>
      </c>
      <c r="S3410" t="s">
        <v>307</v>
      </c>
      <c r="T3410" t="s">
        <v>307</v>
      </c>
      <c r="U3410" t="s">
        <v>307</v>
      </c>
      <c r="V3410" t="s">
        <v>307</v>
      </c>
      <c r="W3410" t="s">
        <v>307</v>
      </c>
      <c r="X3410" t="s">
        <v>307</v>
      </c>
      <c r="Y3410" t="s">
        <v>307</v>
      </c>
      <c r="Z3410" t="s">
        <v>307</v>
      </c>
    </row>
    <row r="3411" spans="1:26" x14ac:dyDescent="0.25">
      <c r="A3411">
        <v>412</v>
      </c>
      <c r="B3411" t="s">
        <v>211</v>
      </c>
      <c r="C3411" t="s">
        <v>41</v>
      </c>
      <c r="D3411" t="s">
        <v>48</v>
      </c>
      <c r="E3411" t="s">
        <v>307</v>
      </c>
      <c r="F3411" t="s">
        <v>307</v>
      </c>
      <c r="G3411" t="s">
        <v>307</v>
      </c>
      <c r="H3411" t="s">
        <v>307</v>
      </c>
      <c r="I3411" t="s">
        <v>307</v>
      </c>
      <c r="J3411" t="s">
        <v>307</v>
      </c>
      <c r="K3411" t="s">
        <v>307</v>
      </c>
      <c r="L3411" t="s">
        <v>307</v>
      </c>
      <c r="M3411" t="s">
        <v>307</v>
      </c>
      <c r="N3411" t="s">
        <v>307</v>
      </c>
      <c r="O3411" t="s">
        <v>307</v>
      </c>
      <c r="P3411" t="s">
        <v>307</v>
      </c>
      <c r="Q3411" t="s">
        <v>307</v>
      </c>
      <c r="R3411" t="s">
        <v>307</v>
      </c>
      <c r="S3411" t="s">
        <v>307</v>
      </c>
      <c r="T3411" t="s">
        <v>307</v>
      </c>
      <c r="U3411" t="s">
        <v>307</v>
      </c>
      <c r="V3411" t="s">
        <v>307</v>
      </c>
      <c r="W3411" t="s">
        <v>307</v>
      </c>
      <c r="X3411" t="s">
        <v>307</v>
      </c>
      <c r="Y3411" t="s">
        <v>307</v>
      </c>
      <c r="Z3411" t="s">
        <v>307</v>
      </c>
    </row>
    <row r="3412" spans="1:26" x14ac:dyDescent="0.25">
      <c r="A3412">
        <v>412</v>
      </c>
      <c r="B3412" t="s">
        <v>211</v>
      </c>
      <c r="C3412" t="s">
        <v>459</v>
      </c>
      <c r="D3412" t="s">
        <v>48</v>
      </c>
      <c r="E3412" t="s">
        <v>307</v>
      </c>
      <c r="F3412" t="s">
        <v>307</v>
      </c>
      <c r="G3412" t="s">
        <v>307</v>
      </c>
      <c r="H3412" t="s">
        <v>307</v>
      </c>
      <c r="I3412" t="s">
        <v>307</v>
      </c>
      <c r="J3412" t="s">
        <v>307</v>
      </c>
      <c r="K3412" t="s">
        <v>307</v>
      </c>
      <c r="L3412" t="s">
        <v>307</v>
      </c>
      <c r="M3412" t="s">
        <v>307</v>
      </c>
      <c r="N3412" t="s">
        <v>307</v>
      </c>
      <c r="O3412" t="s">
        <v>307</v>
      </c>
      <c r="P3412" t="s">
        <v>307</v>
      </c>
      <c r="Q3412" t="s">
        <v>307</v>
      </c>
    </row>
    <row r="3413" spans="1:26" x14ac:dyDescent="0.25">
      <c r="A3413">
        <v>412</v>
      </c>
      <c r="B3413" t="s">
        <v>211</v>
      </c>
      <c r="C3413" t="s">
        <v>304</v>
      </c>
      <c r="D3413" t="s">
        <v>48</v>
      </c>
      <c r="E3413" t="s">
        <v>307</v>
      </c>
      <c r="F3413" t="s">
        <v>307</v>
      </c>
      <c r="G3413" t="s">
        <v>307</v>
      </c>
      <c r="H3413" t="s">
        <v>307</v>
      </c>
      <c r="I3413" t="s">
        <v>307</v>
      </c>
      <c r="J3413" t="s">
        <v>307</v>
      </c>
      <c r="K3413" t="s">
        <v>307</v>
      </c>
      <c r="L3413" t="s">
        <v>307</v>
      </c>
      <c r="M3413" t="s">
        <v>307</v>
      </c>
      <c r="N3413" t="s">
        <v>307</v>
      </c>
      <c r="O3413" t="s">
        <v>307</v>
      </c>
      <c r="P3413" t="s">
        <v>307</v>
      </c>
      <c r="Q3413" t="s">
        <v>307</v>
      </c>
    </row>
    <row r="3414" spans="1:26" x14ac:dyDescent="0.25">
      <c r="A3414">
        <v>412</v>
      </c>
      <c r="B3414" t="s">
        <v>211</v>
      </c>
      <c r="C3414" t="s">
        <v>433</v>
      </c>
      <c r="D3414" t="s">
        <v>48</v>
      </c>
      <c r="E3414" t="s">
        <v>307</v>
      </c>
      <c r="F3414" t="s">
        <v>307</v>
      </c>
      <c r="G3414" t="s">
        <v>307</v>
      </c>
      <c r="H3414" t="s">
        <v>307</v>
      </c>
      <c r="I3414" t="s">
        <v>307</v>
      </c>
      <c r="J3414" t="s">
        <v>307</v>
      </c>
      <c r="K3414" t="s">
        <v>307</v>
      </c>
      <c r="L3414" t="s">
        <v>307</v>
      </c>
      <c r="M3414" t="s">
        <v>307</v>
      </c>
      <c r="N3414" t="s">
        <v>307</v>
      </c>
      <c r="O3414" t="s">
        <v>307</v>
      </c>
      <c r="P3414" t="s">
        <v>307</v>
      </c>
      <c r="Q3414" t="s">
        <v>307</v>
      </c>
    </row>
    <row r="3415" spans="1:26" x14ac:dyDescent="0.25">
      <c r="A3415">
        <v>412</v>
      </c>
      <c r="B3415" t="s">
        <v>211</v>
      </c>
      <c r="C3415" t="s">
        <v>305</v>
      </c>
      <c r="D3415" t="s">
        <v>48</v>
      </c>
      <c r="E3415" t="s">
        <v>307</v>
      </c>
      <c r="F3415" t="s">
        <v>307</v>
      </c>
      <c r="G3415" t="s">
        <v>307</v>
      </c>
      <c r="H3415" t="s">
        <v>307</v>
      </c>
      <c r="I3415" t="s">
        <v>307</v>
      </c>
      <c r="J3415" t="s">
        <v>307</v>
      </c>
      <c r="K3415" t="s">
        <v>307</v>
      </c>
      <c r="L3415" t="s">
        <v>307</v>
      </c>
      <c r="M3415" t="s">
        <v>307</v>
      </c>
      <c r="N3415" t="s">
        <v>307</v>
      </c>
      <c r="O3415" t="s">
        <v>307</v>
      </c>
      <c r="P3415" t="s">
        <v>307</v>
      </c>
      <c r="Q3415" t="s">
        <v>307</v>
      </c>
    </row>
    <row r="3416" spans="1:26" x14ac:dyDescent="0.25">
      <c r="A3416">
        <v>412</v>
      </c>
      <c r="B3416" t="s">
        <v>211</v>
      </c>
      <c r="C3416" t="s">
        <v>306</v>
      </c>
      <c r="D3416" t="s">
        <v>48</v>
      </c>
      <c r="E3416" t="s">
        <v>307</v>
      </c>
      <c r="F3416" t="s">
        <v>307</v>
      </c>
      <c r="G3416" t="s">
        <v>307</v>
      </c>
      <c r="H3416" t="s">
        <v>307</v>
      </c>
      <c r="I3416" t="s">
        <v>307</v>
      </c>
      <c r="J3416" t="s">
        <v>307</v>
      </c>
      <c r="K3416" t="s">
        <v>307</v>
      </c>
      <c r="L3416" t="s">
        <v>307</v>
      </c>
      <c r="M3416" t="s">
        <v>307</v>
      </c>
      <c r="N3416" t="s">
        <v>307</v>
      </c>
      <c r="O3416" t="s">
        <v>307</v>
      </c>
      <c r="P3416" t="s">
        <v>307</v>
      </c>
      <c r="Q3416" t="s">
        <v>307</v>
      </c>
    </row>
    <row r="3417" spans="1:26" x14ac:dyDescent="0.25">
      <c r="A3417">
        <v>412</v>
      </c>
      <c r="B3417" t="s">
        <v>211</v>
      </c>
      <c r="C3417" t="s">
        <v>44</v>
      </c>
      <c r="D3417" t="s">
        <v>54</v>
      </c>
      <c r="E3417" t="s">
        <v>307</v>
      </c>
      <c r="F3417" t="s">
        <v>307</v>
      </c>
      <c r="G3417" t="s">
        <v>307</v>
      </c>
      <c r="H3417" t="s">
        <v>307</v>
      </c>
      <c r="I3417" t="s">
        <v>307</v>
      </c>
      <c r="J3417" t="s">
        <v>307</v>
      </c>
      <c r="K3417" t="s">
        <v>307</v>
      </c>
      <c r="L3417" t="s">
        <v>307</v>
      </c>
      <c r="M3417" t="s">
        <v>307</v>
      </c>
      <c r="N3417" t="s">
        <v>307</v>
      </c>
      <c r="O3417" t="s">
        <v>307</v>
      </c>
      <c r="P3417" t="s">
        <v>307</v>
      </c>
      <c r="Q3417" t="s">
        <v>307</v>
      </c>
      <c r="R3417" t="s">
        <v>307</v>
      </c>
      <c r="S3417" t="s">
        <v>307</v>
      </c>
      <c r="T3417" t="s">
        <v>307</v>
      </c>
      <c r="U3417" t="s">
        <v>307</v>
      </c>
      <c r="V3417" t="s">
        <v>307</v>
      </c>
      <c r="W3417" t="s">
        <v>307</v>
      </c>
    </row>
    <row r="3418" spans="1:26" x14ac:dyDescent="0.25">
      <c r="A3418">
        <v>412</v>
      </c>
      <c r="B3418" t="s">
        <v>211</v>
      </c>
      <c r="C3418" t="s">
        <v>44</v>
      </c>
      <c r="D3418" t="s">
        <v>55</v>
      </c>
      <c r="E3418" t="s">
        <v>307</v>
      </c>
      <c r="F3418" t="s">
        <v>307</v>
      </c>
      <c r="G3418" t="s">
        <v>307</v>
      </c>
      <c r="H3418" t="s">
        <v>307</v>
      </c>
      <c r="I3418" t="s">
        <v>307</v>
      </c>
      <c r="J3418" t="s">
        <v>307</v>
      </c>
      <c r="K3418" t="s">
        <v>307</v>
      </c>
      <c r="L3418" t="s">
        <v>307</v>
      </c>
      <c r="M3418" t="s">
        <v>307</v>
      </c>
      <c r="N3418" t="s">
        <v>307</v>
      </c>
      <c r="O3418" t="s">
        <v>307</v>
      </c>
      <c r="P3418" t="s">
        <v>307</v>
      </c>
      <c r="Q3418" t="s">
        <v>307</v>
      </c>
      <c r="R3418" t="s">
        <v>307</v>
      </c>
      <c r="S3418" t="s">
        <v>307</v>
      </c>
      <c r="T3418" t="s">
        <v>307</v>
      </c>
      <c r="U3418" t="s">
        <v>307</v>
      </c>
      <c r="V3418" t="s">
        <v>307</v>
      </c>
      <c r="W3418" t="s">
        <v>307</v>
      </c>
    </row>
    <row r="3419" spans="1:26" x14ac:dyDescent="0.25">
      <c r="A3419">
        <v>412</v>
      </c>
      <c r="B3419" t="s">
        <v>211</v>
      </c>
      <c r="C3419" t="s">
        <v>44</v>
      </c>
      <c r="D3419" t="s">
        <v>56</v>
      </c>
      <c r="E3419" t="s">
        <v>307</v>
      </c>
      <c r="F3419" t="s">
        <v>307</v>
      </c>
      <c r="G3419" t="s">
        <v>307</v>
      </c>
      <c r="H3419" t="s">
        <v>307</v>
      </c>
      <c r="I3419" t="s">
        <v>307</v>
      </c>
      <c r="J3419" t="s">
        <v>307</v>
      </c>
      <c r="K3419" t="s">
        <v>307</v>
      </c>
      <c r="L3419" t="s">
        <v>307</v>
      </c>
      <c r="M3419" t="s">
        <v>307</v>
      </c>
      <c r="N3419" t="s">
        <v>307</v>
      </c>
      <c r="O3419" t="s">
        <v>307</v>
      </c>
      <c r="P3419" t="s">
        <v>307</v>
      </c>
      <c r="Q3419" t="s">
        <v>307</v>
      </c>
      <c r="R3419" t="s">
        <v>307</v>
      </c>
      <c r="S3419" t="s">
        <v>307</v>
      </c>
      <c r="T3419" t="s">
        <v>307</v>
      </c>
      <c r="U3419" t="s">
        <v>307</v>
      </c>
      <c r="V3419" t="s">
        <v>307</v>
      </c>
      <c r="W3419" t="s">
        <v>307</v>
      </c>
    </row>
    <row r="3420" spans="1:26" x14ac:dyDescent="0.25">
      <c r="A3420">
        <v>412</v>
      </c>
      <c r="B3420" t="s">
        <v>211</v>
      </c>
      <c r="C3420" t="s">
        <v>44</v>
      </c>
      <c r="D3420" t="s">
        <v>57</v>
      </c>
      <c r="E3420" t="s">
        <v>307</v>
      </c>
      <c r="F3420" t="s">
        <v>307</v>
      </c>
      <c r="G3420" t="s">
        <v>307</v>
      </c>
      <c r="H3420" t="s">
        <v>307</v>
      </c>
      <c r="I3420" t="s">
        <v>307</v>
      </c>
      <c r="J3420" t="s">
        <v>307</v>
      </c>
      <c r="K3420" t="s">
        <v>307</v>
      </c>
      <c r="L3420" t="s">
        <v>307</v>
      </c>
      <c r="M3420" t="s">
        <v>307</v>
      </c>
      <c r="N3420" t="s">
        <v>307</v>
      </c>
      <c r="O3420" t="s">
        <v>307</v>
      </c>
      <c r="P3420" t="s">
        <v>307</v>
      </c>
      <c r="Q3420" t="s">
        <v>307</v>
      </c>
      <c r="R3420" t="s">
        <v>307</v>
      </c>
      <c r="S3420" t="s">
        <v>307</v>
      </c>
      <c r="T3420" t="s">
        <v>307</v>
      </c>
      <c r="U3420" t="s">
        <v>307</v>
      </c>
      <c r="V3420" t="s">
        <v>307</v>
      </c>
      <c r="W3420" t="s">
        <v>307</v>
      </c>
    </row>
    <row r="3421" spans="1:26" x14ac:dyDescent="0.25">
      <c r="A3421">
        <v>412</v>
      </c>
      <c r="B3421" t="s">
        <v>211</v>
      </c>
      <c r="C3421" t="s">
        <v>44</v>
      </c>
      <c r="D3421" t="s">
        <v>58</v>
      </c>
      <c r="E3421" t="s">
        <v>307</v>
      </c>
      <c r="F3421" t="s">
        <v>307</v>
      </c>
      <c r="G3421" t="s">
        <v>307</v>
      </c>
      <c r="H3421" t="s">
        <v>307</v>
      </c>
      <c r="I3421" t="s">
        <v>307</v>
      </c>
      <c r="J3421" t="s">
        <v>307</v>
      </c>
      <c r="K3421" t="s">
        <v>307</v>
      </c>
      <c r="L3421" t="s">
        <v>307</v>
      </c>
      <c r="M3421" t="s">
        <v>307</v>
      </c>
      <c r="N3421" t="s">
        <v>307</v>
      </c>
      <c r="O3421" t="s">
        <v>307</v>
      </c>
      <c r="P3421" t="s">
        <v>307</v>
      </c>
      <c r="Q3421" t="s">
        <v>307</v>
      </c>
      <c r="R3421" t="s">
        <v>307</v>
      </c>
      <c r="S3421" t="s">
        <v>307</v>
      </c>
      <c r="T3421" t="s">
        <v>307</v>
      </c>
      <c r="U3421" t="s">
        <v>307</v>
      </c>
      <c r="V3421" t="s">
        <v>307</v>
      </c>
      <c r="W3421" t="s">
        <v>307</v>
      </c>
    </row>
    <row r="3422" spans="1:26" x14ac:dyDescent="0.25">
      <c r="A3422">
        <v>412</v>
      </c>
      <c r="B3422" t="s">
        <v>211</v>
      </c>
      <c r="C3422" t="s">
        <v>44</v>
      </c>
      <c r="D3422" t="s">
        <v>59</v>
      </c>
      <c r="E3422" t="s">
        <v>307</v>
      </c>
      <c r="F3422" t="s">
        <v>307</v>
      </c>
      <c r="G3422" t="s">
        <v>307</v>
      </c>
      <c r="H3422" t="s">
        <v>307</v>
      </c>
      <c r="I3422" t="s">
        <v>307</v>
      </c>
      <c r="J3422" t="s">
        <v>307</v>
      </c>
      <c r="K3422" t="s">
        <v>307</v>
      </c>
      <c r="L3422" t="s">
        <v>307</v>
      </c>
      <c r="M3422" t="s">
        <v>307</v>
      </c>
      <c r="N3422" t="s">
        <v>307</v>
      </c>
      <c r="O3422" t="s">
        <v>307</v>
      </c>
      <c r="P3422" t="s">
        <v>307</v>
      </c>
      <c r="Q3422" t="s">
        <v>307</v>
      </c>
      <c r="R3422" t="s">
        <v>307</v>
      </c>
      <c r="S3422" t="s">
        <v>307</v>
      </c>
      <c r="T3422" t="s">
        <v>307</v>
      </c>
      <c r="U3422" t="s">
        <v>307</v>
      </c>
      <c r="V3422" t="s">
        <v>307</v>
      </c>
      <c r="W3422" t="s">
        <v>307</v>
      </c>
    </row>
    <row r="3423" spans="1:26" x14ac:dyDescent="0.25">
      <c r="A3423">
        <v>412</v>
      </c>
      <c r="B3423" t="s">
        <v>211</v>
      </c>
      <c r="C3423" t="s">
        <v>44</v>
      </c>
      <c r="D3423" t="s">
        <v>60</v>
      </c>
      <c r="E3423" t="s">
        <v>307</v>
      </c>
      <c r="F3423" t="s">
        <v>307</v>
      </c>
      <c r="G3423" t="s">
        <v>307</v>
      </c>
      <c r="H3423" t="s">
        <v>307</v>
      </c>
      <c r="I3423" t="s">
        <v>307</v>
      </c>
      <c r="J3423" t="s">
        <v>307</v>
      </c>
      <c r="K3423" t="s">
        <v>307</v>
      </c>
      <c r="L3423" t="s">
        <v>307</v>
      </c>
      <c r="M3423" t="s">
        <v>307</v>
      </c>
      <c r="N3423" t="s">
        <v>307</v>
      </c>
      <c r="O3423" t="s">
        <v>307</v>
      </c>
      <c r="P3423" t="s">
        <v>307</v>
      </c>
      <c r="Q3423" t="s">
        <v>307</v>
      </c>
      <c r="R3423" t="s">
        <v>307</v>
      </c>
      <c r="S3423" t="s">
        <v>307</v>
      </c>
      <c r="T3423" t="s">
        <v>307</v>
      </c>
      <c r="U3423" t="s">
        <v>307</v>
      </c>
      <c r="V3423" t="s">
        <v>307</v>
      </c>
      <c r="W3423" t="s">
        <v>307</v>
      </c>
    </row>
    <row r="3424" spans="1:26" x14ac:dyDescent="0.25">
      <c r="A3424">
        <v>412</v>
      </c>
      <c r="B3424" t="s">
        <v>211</v>
      </c>
      <c r="C3424" t="s">
        <v>44</v>
      </c>
      <c r="D3424" t="s">
        <v>61</v>
      </c>
      <c r="E3424" t="s">
        <v>307</v>
      </c>
      <c r="F3424" t="s">
        <v>307</v>
      </c>
      <c r="G3424" t="s">
        <v>307</v>
      </c>
      <c r="H3424" t="s">
        <v>307</v>
      </c>
      <c r="I3424" t="s">
        <v>307</v>
      </c>
      <c r="J3424" t="s">
        <v>307</v>
      </c>
      <c r="K3424" t="s">
        <v>307</v>
      </c>
      <c r="L3424" t="s">
        <v>307</v>
      </c>
      <c r="M3424" t="s">
        <v>307</v>
      </c>
      <c r="N3424" t="s">
        <v>307</v>
      </c>
      <c r="O3424" t="s">
        <v>307</v>
      </c>
      <c r="P3424" t="s">
        <v>307</v>
      </c>
      <c r="Q3424" t="s">
        <v>307</v>
      </c>
      <c r="R3424" t="s">
        <v>307</v>
      </c>
      <c r="S3424" t="s">
        <v>307</v>
      </c>
      <c r="T3424" t="s">
        <v>307</v>
      </c>
      <c r="U3424" t="s">
        <v>307</v>
      </c>
      <c r="V3424" t="s">
        <v>307</v>
      </c>
      <c r="W3424" t="s">
        <v>307</v>
      </c>
    </row>
    <row r="3425" spans="1:45" x14ac:dyDescent="0.25">
      <c r="A3425">
        <v>412</v>
      </c>
      <c r="B3425" t="s">
        <v>211</v>
      </c>
      <c r="C3425" t="s">
        <v>44</v>
      </c>
      <c r="D3425" t="s">
        <v>62</v>
      </c>
      <c r="E3425" t="s">
        <v>307</v>
      </c>
      <c r="F3425" t="s">
        <v>307</v>
      </c>
      <c r="G3425" t="s">
        <v>307</v>
      </c>
      <c r="H3425" t="s">
        <v>307</v>
      </c>
      <c r="I3425" t="s">
        <v>307</v>
      </c>
      <c r="J3425" t="s">
        <v>307</v>
      </c>
      <c r="K3425" t="s">
        <v>307</v>
      </c>
      <c r="L3425" t="s">
        <v>307</v>
      </c>
      <c r="M3425" t="s">
        <v>307</v>
      </c>
      <c r="N3425" t="s">
        <v>307</v>
      </c>
      <c r="O3425" t="s">
        <v>307</v>
      </c>
      <c r="P3425" t="s">
        <v>307</v>
      </c>
      <c r="Q3425" t="s">
        <v>307</v>
      </c>
      <c r="R3425" t="s">
        <v>307</v>
      </c>
      <c r="S3425" t="s">
        <v>307</v>
      </c>
      <c r="T3425" t="s">
        <v>307</v>
      </c>
      <c r="U3425" t="s">
        <v>307</v>
      </c>
      <c r="V3425" t="s">
        <v>307</v>
      </c>
      <c r="W3425" t="s">
        <v>307</v>
      </c>
    </row>
    <row r="3426" spans="1:45" x14ac:dyDescent="0.25">
      <c r="A3426">
        <v>412</v>
      </c>
      <c r="B3426" t="s">
        <v>211</v>
      </c>
      <c r="C3426" t="s">
        <v>38</v>
      </c>
      <c r="D3426" t="s">
        <v>47</v>
      </c>
      <c r="E3426" t="s">
        <v>307</v>
      </c>
      <c r="F3426" t="s">
        <v>307</v>
      </c>
      <c r="G3426" t="s">
        <v>307</v>
      </c>
      <c r="H3426" t="s">
        <v>307</v>
      </c>
      <c r="I3426" t="s">
        <v>307</v>
      </c>
      <c r="J3426" t="s">
        <v>307</v>
      </c>
      <c r="K3426" t="s">
        <v>307</v>
      </c>
      <c r="L3426" t="s">
        <v>307</v>
      </c>
      <c r="M3426" t="s">
        <v>307</v>
      </c>
      <c r="N3426" t="s">
        <v>307</v>
      </c>
      <c r="O3426" t="s">
        <v>307</v>
      </c>
      <c r="P3426" t="s">
        <v>307</v>
      </c>
      <c r="Q3426" t="s">
        <v>307</v>
      </c>
      <c r="R3426" t="s">
        <v>307</v>
      </c>
      <c r="S3426" t="s">
        <v>307</v>
      </c>
      <c r="T3426" t="s">
        <v>307</v>
      </c>
      <c r="U3426" t="s">
        <v>307</v>
      </c>
      <c r="V3426" t="s">
        <v>307</v>
      </c>
      <c r="W3426" t="s">
        <v>307</v>
      </c>
      <c r="X3426" t="s">
        <v>307</v>
      </c>
      <c r="Y3426" t="s">
        <v>307</v>
      </c>
      <c r="Z3426" t="s">
        <v>307</v>
      </c>
      <c r="AA3426" t="s">
        <v>307</v>
      </c>
      <c r="AB3426" t="s">
        <v>307</v>
      </c>
      <c r="AC3426" t="s">
        <v>307</v>
      </c>
      <c r="AD3426" t="s">
        <v>307</v>
      </c>
      <c r="AE3426" t="s">
        <v>307</v>
      </c>
      <c r="AF3426" t="s">
        <v>307</v>
      </c>
      <c r="AG3426" t="s">
        <v>307</v>
      </c>
      <c r="AH3426" t="s">
        <v>307</v>
      </c>
      <c r="AI3426" t="s">
        <v>307</v>
      </c>
      <c r="AJ3426" t="s">
        <v>307</v>
      </c>
      <c r="AK3426" t="s">
        <v>307</v>
      </c>
      <c r="AL3426" t="s">
        <v>307</v>
      </c>
      <c r="AM3426" t="s">
        <v>307</v>
      </c>
      <c r="AN3426" t="s">
        <v>307</v>
      </c>
      <c r="AO3426" t="s">
        <v>307</v>
      </c>
      <c r="AP3426" t="s">
        <v>307</v>
      </c>
      <c r="AQ3426" t="s">
        <v>307</v>
      </c>
      <c r="AR3426" t="s">
        <v>307</v>
      </c>
      <c r="AS3426" t="s">
        <v>307</v>
      </c>
    </row>
    <row r="3427" spans="1:45" x14ac:dyDescent="0.25">
      <c r="A3427">
        <v>412</v>
      </c>
      <c r="B3427" t="s">
        <v>211</v>
      </c>
      <c r="C3427" t="s">
        <v>38</v>
      </c>
      <c r="D3427" t="s">
        <v>48</v>
      </c>
      <c r="E3427" t="s">
        <v>307</v>
      </c>
      <c r="F3427" t="s">
        <v>307</v>
      </c>
      <c r="G3427" t="s">
        <v>307</v>
      </c>
      <c r="H3427" t="s">
        <v>307</v>
      </c>
      <c r="I3427" t="s">
        <v>307</v>
      </c>
      <c r="J3427" t="s">
        <v>307</v>
      </c>
      <c r="K3427" t="s">
        <v>307</v>
      </c>
      <c r="L3427" t="s">
        <v>307</v>
      </c>
      <c r="M3427" t="s">
        <v>307</v>
      </c>
      <c r="N3427" t="s">
        <v>307</v>
      </c>
      <c r="O3427" t="s">
        <v>307</v>
      </c>
      <c r="P3427" t="s">
        <v>307</v>
      </c>
      <c r="Q3427" t="s">
        <v>307</v>
      </c>
      <c r="R3427" t="s">
        <v>307</v>
      </c>
      <c r="S3427" t="s">
        <v>307</v>
      </c>
      <c r="T3427" t="s">
        <v>307</v>
      </c>
      <c r="U3427" t="s">
        <v>307</v>
      </c>
      <c r="V3427" t="s">
        <v>307</v>
      </c>
      <c r="W3427" t="s">
        <v>307</v>
      </c>
      <c r="X3427" t="s">
        <v>307</v>
      </c>
      <c r="Y3427" t="s">
        <v>307</v>
      </c>
      <c r="Z3427" t="s">
        <v>307</v>
      </c>
      <c r="AA3427" t="s">
        <v>307</v>
      </c>
      <c r="AB3427" t="s">
        <v>307</v>
      </c>
      <c r="AC3427" t="s">
        <v>307</v>
      </c>
      <c r="AD3427" t="s">
        <v>307</v>
      </c>
      <c r="AE3427" t="s">
        <v>307</v>
      </c>
      <c r="AF3427" t="s">
        <v>307</v>
      </c>
      <c r="AG3427" t="s">
        <v>307</v>
      </c>
      <c r="AH3427" t="s">
        <v>307</v>
      </c>
      <c r="AI3427" t="s">
        <v>307</v>
      </c>
      <c r="AJ3427" t="s">
        <v>307</v>
      </c>
      <c r="AK3427" t="s">
        <v>307</v>
      </c>
      <c r="AL3427" t="s">
        <v>307</v>
      </c>
      <c r="AM3427" t="s">
        <v>307</v>
      </c>
      <c r="AN3427" t="s">
        <v>307</v>
      </c>
      <c r="AO3427" t="s">
        <v>307</v>
      </c>
      <c r="AP3427" t="s">
        <v>307</v>
      </c>
      <c r="AQ3427" t="s">
        <v>307</v>
      </c>
      <c r="AR3427" t="s">
        <v>307</v>
      </c>
      <c r="AS3427" t="s">
        <v>307</v>
      </c>
    </row>
    <row r="3428" spans="1:45" x14ac:dyDescent="0.25">
      <c r="A3428">
        <v>412</v>
      </c>
      <c r="B3428" t="s">
        <v>211</v>
      </c>
      <c r="C3428" t="s">
        <v>38</v>
      </c>
      <c r="D3428" t="s">
        <v>49</v>
      </c>
      <c r="E3428" t="s">
        <v>307</v>
      </c>
      <c r="F3428" t="s">
        <v>307</v>
      </c>
      <c r="G3428" t="s">
        <v>307</v>
      </c>
      <c r="H3428" t="s">
        <v>307</v>
      </c>
      <c r="I3428" t="s">
        <v>307</v>
      </c>
      <c r="J3428" t="s">
        <v>307</v>
      </c>
      <c r="K3428" t="s">
        <v>307</v>
      </c>
      <c r="L3428" t="s">
        <v>307</v>
      </c>
      <c r="M3428" t="s">
        <v>307</v>
      </c>
      <c r="N3428" t="s">
        <v>307</v>
      </c>
      <c r="O3428" t="s">
        <v>307</v>
      </c>
      <c r="P3428" t="s">
        <v>307</v>
      </c>
      <c r="Q3428" t="s">
        <v>307</v>
      </c>
      <c r="R3428" t="s">
        <v>307</v>
      </c>
      <c r="S3428" t="s">
        <v>307</v>
      </c>
      <c r="T3428" t="s">
        <v>307</v>
      </c>
      <c r="U3428" t="s">
        <v>307</v>
      </c>
      <c r="V3428" t="s">
        <v>307</v>
      </c>
      <c r="W3428" t="s">
        <v>307</v>
      </c>
      <c r="X3428" t="s">
        <v>307</v>
      </c>
      <c r="Y3428" t="s">
        <v>307</v>
      </c>
      <c r="Z3428" t="s">
        <v>307</v>
      </c>
      <c r="AA3428" t="s">
        <v>307</v>
      </c>
      <c r="AB3428" t="s">
        <v>307</v>
      </c>
      <c r="AC3428" t="s">
        <v>307</v>
      </c>
      <c r="AD3428" t="s">
        <v>307</v>
      </c>
      <c r="AE3428" t="s">
        <v>307</v>
      </c>
      <c r="AF3428" t="s">
        <v>307</v>
      </c>
      <c r="AG3428" t="s">
        <v>307</v>
      </c>
      <c r="AH3428" t="s">
        <v>307</v>
      </c>
      <c r="AI3428" t="s">
        <v>307</v>
      </c>
      <c r="AJ3428" t="s">
        <v>307</v>
      </c>
      <c r="AK3428" t="s">
        <v>307</v>
      </c>
      <c r="AL3428" t="s">
        <v>307</v>
      </c>
      <c r="AM3428" t="s">
        <v>307</v>
      </c>
      <c r="AN3428" t="s">
        <v>307</v>
      </c>
      <c r="AO3428" t="s">
        <v>307</v>
      </c>
      <c r="AP3428" t="s">
        <v>307</v>
      </c>
      <c r="AQ3428" t="s">
        <v>307</v>
      </c>
      <c r="AR3428" t="s">
        <v>307</v>
      </c>
      <c r="AS3428" t="s">
        <v>307</v>
      </c>
    </row>
    <row r="3429" spans="1:45" x14ac:dyDescent="0.25">
      <c r="A3429">
        <v>412</v>
      </c>
      <c r="B3429" t="s">
        <v>211</v>
      </c>
      <c r="C3429" t="s">
        <v>450</v>
      </c>
      <c r="D3429" t="s">
        <v>48</v>
      </c>
      <c r="E3429" t="s">
        <v>307</v>
      </c>
      <c r="F3429" t="s">
        <v>307</v>
      </c>
      <c r="G3429" t="s">
        <v>307</v>
      </c>
      <c r="H3429" t="s">
        <v>307</v>
      </c>
      <c r="I3429" t="s">
        <v>307</v>
      </c>
      <c r="J3429" t="s">
        <v>307</v>
      </c>
      <c r="K3429" t="s">
        <v>307</v>
      </c>
      <c r="L3429" t="s">
        <v>307</v>
      </c>
      <c r="M3429" t="s">
        <v>307</v>
      </c>
      <c r="N3429" t="s">
        <v>307</v>
      </c>
      <c r="O3429" t="s">
        <v>307</v>
      </c>
      <c r="P3429" t="s">
        <v>307</v>
      </c>
      <c r="Q3429" t="s">
        <v>307</v>
      </c>
      <c r="R3429" t="s">
        <v>307</v>
      </c>
    </row>
    <row r="3430" spans="1:45" x14ac:dyDescent="0.25">
      <c r="A3430">
        <v>412</v>
      </c>
      <c r="B3430" t="s">
        <v>211</v>
      </c>
      <c r="C3430" t="s">
        <v>449</v>
      </c>
      <c r="D3430" t="s">
        <v>48</v>
      </c>
      <c r="E3430" t="s">
        <v>307</v>
      </c>
      <c r="F3430" t="s">
        <v>307</v>
      </c>
      <c r="G3430" t="s">
        <v>307</v>
      </c>
      <c r="H3430" t="s">
        <v>307</v>
      </c>
      <c r="I3430" t="s">
        <v>307</v>
      </c>
      <c r="J3430" t="s">
        <v>307</v>
      </c>
      <c r="K3430" t="s">
        <v>307</v>
      </c>
      <c r="L3430" t="s">
        <v>307</v>
      </c>
      <c r="M3430" t="s">
        <v>307</v>
      </c>
      <c r="N3430" t="s">
        <v>307</v>
      </c>
      <c r="O3430" t="s">
        <v>307</v>
      </c>
      <c r="P3430" t="s">
        <v>307</v>
      </c>
      <c r="Q3430" t="s">
        <v>307</v>
      </c>
      <c r="R3430" t="s">
        <v>307</v>
      </c>
    </row>
    <row r="3431" spans="1:45" x14ac:dyDescent="0.25">
      <c r="A3431">
        <v>412</v>
      </c>
      <c r="B3431" t="s">
        <v>211</v>
      </c>
      <c r="C3431" t="s">
        <v>475</v>
      </c>
      <c r="D3431" t="s">
        <v>48</v>
      </c>
      <c r="E3431" t="s">
        <v>307</v>
      </c>
      <c r="F3431" t="s">
        <v>307</v>
      </c>
      <c r="G3431" t="s">
        <v>307</v>
      </c>
    </row>
    <row r="3432" spans="1:45" x14ac:dyDescent="0.25">
      <c r="A3432">
        <v>412</v>
      </c>
      <c r="B3432" t="s">
        <v>211</v>
      </c>
      <c r="C3432" t="s">
        <v>42</v>
      </c>
      <c r="D3432" t="s">
        <v>48</v>
      </c>
      <c r="E3432" t="s">
        <v>307</v>
      </c>
      <c r="F3432" t="s">
        <v>307</v>
      </c>
      <c r="G3432" t="s">
        <v>307</v>
      </c>
      <c r="H3432" t="s">
        <v>307</v>
      </c>
      <c r="I3432" t="s">
        <v>307</v>
      </c>
      <c r="J3432" t="s">
        <v>307</v>
      </c>
      <c r="K3432" t="s">
        <v>307</v>
      </c>
      <c r="L3432" t="s">
        <v>307</v>
      </c>
      <c r="M3432" t="s">
        <v>307</v>
      </c>
      <c r="N3432" t="s">
        <v>307</v>
      </c>
      <c r="O3432" t="s">
        <v>307</v>
      </c>
      <c r="P3432" t="s">
        <v>307</v>
      </c>
      <c r="Q3432" t="s">
        <v>307</v>
      </c>
      <c r="R3432" t="s">
        <v>307</v>
      </c>
      <c r="S3432" t="s">
        <v>307</v>
      </c>
      <c r="T3432" t="s">
        <v>307</v>
      </c>
      <c r="U3432" t="s">
        <v>307</v>
      </c>
      <c r="V3432" t="s">
        <v>307</v>
      </c>
      <c r="W3432" t="s">
        <v>307</v>
      </c>
      <c r="X3432" t="s">
        <v>307</v>
      </c>
      <c r="Y3432" t="s">
        <v>307</v>
      </c>
      <c r="Z3432" t="s">
        <v>307</v>
      </c>
    </row>
    <row r="3433" spans="1:45" x14ac:dyDescent="0.25">
      <c r="A3433">
        <v>413</v>
      </c>
      <c r="B3433" t="s">
        <v>212</v>
      </c>
      <c r="C3433" t="s">
        <v>43</v>
      </c>
      <c r="D3433" t="s">
        <v>54</v>
      </c>
      <c r="E3433" t="s">
        <v>307</v>
      </c>
      <c r="F3433" t="s">
        <v>307</v>
      </c>
      <c r="G3433" t="s">
        <v>307</v>
      </c>
      <c r="H3433" t="s">
        <v>307</v>
      </c>
      <c r="I3433" t="s">
        <v>307</v>
      </c>
      <c r="J3433" t="s">
        <v>307</v>
      </c>
      <c r="K3433" t="s">
        <v>307</v>
      </c>
      <c r="L3433" t="s">
        <v>307</v>
      </c>
      <c r="M3433" t="s">
        <v>307</v>
      </c>
      <c r="N3433" t="s">
        <v>307</v>
      </c>
      <c r="O3433" t="s">
        <v>307</v>
      </c>
      <c r="P3433" t="s">
        <v>307</v>
      </c>
      <c r="Q3433" t="s">
        <v>307</v>
      </c>
      <c r="R3433" t="s">
        <v>307</v>
      </c>
      <c r="S3433" t="s">
        <v>307</v>
      </c>
      <c r="T3433" t="s">
        <v>307</v>
      </c>
      <c r="U3433" t="s">
        <v>307</v>
      </c>
      <c r="V3433" t="s">
        <v>307</v>
      </c>
      <c r="W3433" t="s">
        <v>307</v>
      </c>
    </row>
    <row r="3434" spans="1:45" x14ac:dyDescent="0.25">
      <c r="A3434">
        <v>413</v>
      </c>
      <c r="B3434" t="s">
        <v>212</v>
      </c>
      <c r="C3434" t="s">
        <v>43</v>
      </c>
      <c r="D3434" t="s">
        <v>55</v>
      </c>
      <c r="E3434" t="s">
        <v>307</v>
      </c>
      <c r="F3434" t="s">
        <v>307</v>
      </c>
      <c r="G3434" t="s">
        <v>307</v>
      </c>
      <c r="H3434" t="s">
        <v>307</v>
      </c>
      <c r="I3434" t="s">
        <v>307</v>
      </c>
      <c r="J3434" t="s">
        <v>307</v>
      </c>
      <c r="K3434" t="s">
        <v>307</v>
      </c>
      <c r="L3434" t="s">
        <v>307</v>
      </c>
      <c r="M3434" t="s">
        <v>307</v>
      </c>
      <c r="N3434" t="s">
        <v>307</v>
      </c>
      <c r="O3434" t="s">
        <v>307</v>
      </c>
      <c r="P3434" t="s">
        <v>307</v>
      </c>
      <c r="Q3434" t="s">
        <v>307</v>
      </c>
      <c r="R3434" t="s">
        <v>307</v>
      </c>
      <c r="S3434" t="s">
        <v>307</v>
      </c>
      <c r="T3434" t="s">
        <v>307</v>
      </c>
      <c r="U3434" t="s">
        <v>307</v>
      </c>
      <c r="V3434" t="s">
        <v>307</v>
      </c>
      <c r="W3434" t="s">
        <v>307</v>
      </c>
    </row>
    <row r="3435" spans="1:45" x14ac:dyDescent="0.25">
      <c r="A3435">
        <v>413</v>
      </c>
      <c r="B3435" t="s">
        <v>212</v>
      </c>
      <c r="C3435" t="s">
        <v>43</v>
      </c>
      <c r="D3435" t="s">
        <v>56</v>
      </c>
      <c r="E3435" t="s">
        <v>307</v>
      </c>
      <c r="F3435" t="s">
        <v>307</v>
      </c>
      <c r="G3435" t="s">
        <v>307</v>
      </c>
      <c r="H3435" t="s">
        <v>307</v>
      </c>
      <c r="I3435" t="s">
        <v>307</v>
      </c>
      <c r="J3435" t="s">
        <v>307</v>
      </c>
      <c r="K3435" t="s">
        <v>307</v>
      </c>
      <c r="L3435" t="s">
        <v>307</v>
      </c>
      <c r="M3435" t="s">
        <v>307</v>
      </c>
      <c r="N3435" t="s">
        <v>307</v>
      </c>
      <c r="O3435" t="s">
        <v>307</v>
      </c>
      <c r="P3435" t="s">
        <v>307</v>
      </c>
      <c r="Q3435" t="s">
        <v>307</v>
      </c>
      <c r="R3435" t="s">
        <v>307</v>
      </c>
      <c r="S3435" t="s">
        <v>307</v>
      </c>
      <c r="T3435" t="s">
        <v>307</v>
      </c>
      <c r="U3435" t="s">
        <v>307</v>
      </c>
      <c r="V3435" t="s">
        <v>307</v>
      </c>
      <c r="W3435" t="s">
        <v>307</v>
      </c>
    </row>
    <row r="3436" spans="1:45" x14ac:dyDescent="0.25">
      <c r="A3436">
        <v>413</v>
      </c>
      <c r="B3436" t="s">
        <v>212</v>
      </c>
      <c r="C3436" t="s">
        <v>43</v>
      </c>
      <c r="D3436" t="s">
        <v>57</v>
      </c>
      <c r="E3436" t="s">
        <v>307</v>
      </c>
      <c r="F3436" t="s">
        <v>307</v>
      </c>
      <c r="G3436" t="s">
        <v>307</v>
      </c>
      <c r="H3436" t="s">
        <v>307</v>
      </c>
      <c r="I3436" t="s">
        <v>307</v>
      </c>
      <c r="J3436" t="s">
        <v>307</v>
      </c>
      <c r="K3436" t="s">
        <v>307</v>
      </c>
      <c r="L3436" t="s">
        <v>307</v>
      </c>
      <c r="M3436" t="s">
        <v>307</v>
      </c>
      <c r="N3436" t="s">
        <v>307</v>
      </c>
      <c r="O3436" t="s">
        <v>307</v>
      </c>
      <c r="P3436" t="s">
        <v>307</v>
      </c>
      <c r="Q3436" t="s">
        <v>307</v>
      </c>
      <c r="R3436" t="s">
        <v>307</v>
      </c>
      <c r="S3436" t="s">
        <v>307</v>
      </c>
      <c r="T3436" t="s">
        <v>307</v>
      </c>
      <c r="U3436" t="s">
        <v>307</v>
      </c>
      <c r="V3436" t="s">
        <v>307</v>
      </c>
      <c r="W3436" t="s">
        <v>307</v>
      </c>
    </row>
    <row r="3437" spans="1:45" x14ac:dyDescent="0.25">
      <c r="A3437">
        <v>413</v>
      </c>
      <c r="B3437" t="s">
        <v>212</v>
      </c>
      <c r="C3437" t="s">
        <v>43</v>
      </c>
      <c r="D3437" t="s">
        <v>58</v>
      </c>
      <c r="E3437" t="s">
        <v>307</v>
      </c>
      <c r="F3437" t="s">
        <v>307</v>
      </c>
      <c r="G3437" t="s">
        <v>307</v>
      </c>
      <c r="H3437" t="s">
        <v>307</v>
      </c>
      <c r="I3437" t="s">
        <v>307</v>
      </c>
      <c r="J3437" t="s">
        <v>307</v>
      </c>
      <c r="K3437" t="s">
        <v>307</v>
      </c>
      <c r="L3437" t="s">
        <v>307</v>
      </c>
      <c r="M3437" t="s">
        <v>307</v>
      </c>
      <c r="N3437" t="s">
        <v>307</v>
      </c>
      <c r="O3437" t="s">
        <v>307</v>
      </c>
      <c r="P3437" t="s">
        <v>307</v>
      </c>
      <c r="Q3437" t="s">
        <v>307</v>
      </c>
      <c r="R3437" t="s">
        <v>307</v>
      </c>
      <c r="S3437" t="s">
        <v>307</v>
      </c>
      <c r="T3437" t="s">
        <v>307</v>
      </c>
      <c r="U3437" t="s">
        <v>307</v>
      </c>
      <c r="V3437" t="s">
        <v>307</v>
      </c>
      <c r="W3437" t="s">
        <v>307</v>
      </c>
    </row>
    <row r="3438" spans="1:45" x14ac:dyDescent="0.25">
      <c r="A3438">
        <v>413</v>
      </c>
      <c r="B3438" t="s">
        <v>212</v>
      </c>
      <c r="C3438" t="s">
        <v>43</v>
      </c>
      <c r="D3438" t="s">
        <v>59</v>
      </c>
      <c r="E3438" t="s">
        <v>307</v>
      </c>
      <c r="F3438" t="s">
        <v>307</v>
      </c>
      <c r="G3438" t="s">
        <v>307</v>
      </c>
      <c r="H3438" t="s">
        <v>307</v>
      </c>
      <c r="I3438" t="s">
        <v>307</v>
      </c>
      <c r="J3438" t="s">
        <v>307</v>
      </c>
      <c r="K3438" t="s">
        <v>307</v>
      </c>
      <c r="L3438" t="s">
        <v>307</v>
      </c>
      <c r="M3438" t="s">
        <v>307</v>
      </c>
      <c r="N3438" t="s">
        <v>307</v>
      </c>
      <c r="O3438" t="s">
        <v>307</v>
      </c>
      <c r="P3438" t="s">
        <v>307</v>
      </c>
      <c r="Q3438" t="s">
        <v>307</v>
      </c>
      <c r="R3438" t="s">
        <v>307</v>
      </c>
      <c r="S3438" t="s">
        <v>307</v>
      </c>
      <c r="T3438" t="s">
        <v>307</v>
      </c>
      <c r="U3438" t="s">
        <v>307</v>
      </c>
      <c r="V3438" t="s">
        <v>307</v>
      </c>
      <c r="W3438" t="s">
        <v>307</v>
      </c>
    </row>
    <row r="3439" spans="1:45" x14ac:dyDescent="0.25">
      <c r="A3439">
        <v>413</v>
      </c>
      <c r="B3439" t="s">
        <v>212</v>
      </c>
      <c r="C3439" t="s">
        <v>43</v>
      </c>
      <c r="D3439" t="s">
        <v>60</v>
      </c>
      <c r="E3439" t="s">
        <v>307</v>
      </c>
      <c r="F3439" t="s">
        <v>307</v>
      </c>
      <c r="G3439" t="s">
        <v>307</v>
      </c>
      <c r="H3439" t="s">
        <v>307</v>
      </c>
      <c r="I3439" t="s">
        <v>307</v>
      </c>
      <c r="J3439" t="s">
        <v>307</v>
      </c>
      <c r="K3439" t="s">
        <v>307</v>
      </c>
      <c r="L3439" t="s">
        <v>307</v>
      </c>
      <c r="M3439" t="s">
        <v>307</v>
      </c>
      <c r="N3439" t="s">
        <v>307</v>
      </c>
      <c r="O3439" t="s">
        <v>307</v>
      </c>
      <c r="P3439" t="s">
        <v>307</v>
      </c>
      <c r="Q3439" t="s">
        <v>307</v>
      </c>
      <c r="R3439" t="s">
        <v>307</v>
      </c>
      <c r="S3439" t="s">
        <v>307</v>
      </c>
      <c r="T3439" t="s">
        <v>307</v>
      </c>
      <c r="U3439" t="s">
        <v>307</v>
      </c>
      <c r="V3439" t="s">
        <v>307</v>
      </c>
      <c r="W3439" t="s">
        <v>307</v>
      </c>
    </row>
    <row r="3440" spans="1:45" x14ac:dyDescent="0.25">
      <c r="A3440">
        <v>413</v>
      </c>
      <c r="B3440" t="s">
        <v>212</v>
      </c>
      <c r="C3440" t="s">
        <v>43</v>
      </c>
      <c r="D3440" t="s">
        <v>61</v>
      </c>
      <c r="E3440" t="s">
        <v>307</v>
      </c>
      <c r="F3440" t="s">
        <v>307</v>
      </c>
      <c r="G3440" t="s">
        <v>307</v>
      </c>
      <c r="H3440" t="s">
        <v>307</v>
      </c>
      <c r="I3440" t="s">
        <v>307</v>
      </c>
      <c r="J3440" t="s">
        <v>307</v>
      </c>
      <c r="K3440" t="s">
        <v>307</v>
      </c>
      <c r="L3440" t="s">
        <v>307</v>
      </c>
      <c r="M3440" t="s">
        <v>307</v>
      </c>
      <c r="N3440" t="s">
        <v>307</v>
      </c>
      <c r="O3440" t="s">
        <v>307</v>
      </c>
      <c r="P3440" t="s">
        <v>307</v>
      </c>
      <c r="Q3440" t="s">
        <v>307</v>
      </c>
      <c r="R3440" t="s">
        <v>307</v>
      </c>
      <c r="S3440" t="s">
        <v>307</v>
      </c>
      <c r="T3440" t="s">
        <v>307</v>
      </c>
      <c r="U3440" t="s">
        <v>307</v>
      </c>
      <c r="V3440" t="s">
        <v>307</v>
      </c>
      <c r="W3440" t="s">
        <v>307</v>
      </c>
    </row>
    <row r="3441" spans="1:45" x14ac:dyDescent="0.25">
      <c r="A3441">
        <v>413</v>
      </c>
      <c r="B3441" t="s">
        <v>212</v>
      </c>
      <c r="C3441" t="s">
        <v>43</v>
      </c>
      <c r="D3441" t="s">
        <v>62</v>
      </c>
      <c r="E3441" t="s">
        <v>307</v>
      </c>
      <c r="F3441" t="s">
        <v>307</v>
      </c>
      <c r="G3441" t="s">
        <v>307</v>
      </c>
      <c r="H3441" t="s">
        <v>307</v>
      </c>
      <c r="I3441" t="s">
        <v>307</v>
      </c>
      <c r="J3441" t="s">
        <v>307</v>
      </c>
      <c r="K3441" t="s">
        <v>307</v>
      </c>
      <c r="L3441" t="s">
        <v>307</v>
      </c>
      <c r="M3441" t="s">
        <v>307</v>
      </c>
      <c r="N3441" t="s">
        <v>307</v>
      </c>
      <c r="O3441" t="s">
        <v>307</v>
      </c>
      <c r="P3441" t="s">
        <v>307</v>
      </c>
      <c r="Q3441" t="s">
        <v>307</v>
      </c>
      <c r="R3441" t="s">
        <v>307</v>
      </c>
      <c r="S3441" t="s">
        <v>307</v>
      </c>
      <c r="T3441" t="s">
        <v>307</v>
      </c>
      <c r="U3441" t="s">
        <v>307</v>
      </c>
      <c r="V3441" t="s">
        <v>307</v>
      </c>
      <c r="W3441" t="s">
        <v>307</v>
      </c>
    </row>
    <row r="3442" spans="1:45" x14ac:dyDescent="0.25">
      <c r="A3442">
        <v>413</v>
      </c>
      <c r="B3442" t="s">
        <v>212</v>
      </c>
      <c r="C3442" t="s">
        <v>36</v>
      </c>
      <c r="D3442" t="s">
        <v>47</v>
      </c>
      <c r="E3442" t="s">
        <v>307</v>
      </c>
      <c r="F3442" t="s">
        <v>307</v>
      </c>
      <c r="G3442" t="s">
        <v>307</v>
      </c>
      <c r="H3442" t="s">
        <v>307</v>
      </c>
      <c r="I3442" t="s">
        <v>307</v>
      </c>
      <c r="J3442" t="s">
        <v>307</v>
      </c>
      <c r="K3442" t="s">
        <v>307</v>
      </c>
      <c r="L3442" t="s">
        <v>307</v>
      </c>
      <c r="M3442" t="s">
        <v>307</v>
      </c>
      <c r="N3442" t="s">
        <v>307</v>
      </c>
      <c r="O3442" t="s">
        <v>307</v>
      </c>
      <c r="P3442" t="s">
        <v>307</v>
      </c>
      <c r="Q3442" t="s">
        <v>307</v>
      </c>
      <c r="R3442" t="s">
        <v>307</v>
      </c>
      <c r="S3442" t="s">
        <v>307</v>
      </c>
      <c r="T3442" t="s">
        <v>307</v>
      </c>
      <c r="U3442" t="s">
        <v>307</v>
      </c>
      <c r="V3442" t="s">
        <v>307</v>
      </c>
      <c r="W3442" t="s">
        <v>307</v>
      </c>
      <c r="X3442" t="s">
        <v>307</v>
      </c>
      <c r="Y3442" t="s">
        <v>307</v>
      </c>
      <c r="Z3442" t="s">
        <v>307</v>
      </c>
      <c r="AA3442" t="s">
        <v>307</v>
      </c>
      <c r="AB3442" t="s">
        <v>307</v>
      </c>
      <c r="AC3442" t="s">
        <v>307</v>
      </c>
      <c r="AD3442" t="s">
        <v>307</v>
      </c>
      <c r="AE3442" t="s">
        <v>307</v>
      </c>
      <c r="AF3442" t="s">
        <v>307</v>
      </c>
      <c r="AG3442" t="s">
        <v>307</v>
      </c>
      <c r="AH3442" t="s">
        <v>307</v>
      </c>
      <c r="AI3442" t="s">
        <v>307</v>
      </c>
      <c r="AJ3442" t="s">
        <v>307</v>
      </c>
      <c r="AK3442" t="s">
        <v>307</v>
      </c>
      <c r="AL3442" t="s">
        <v>307</v>
      </c>
      <c r="AM3442" t="s">
        <v>307</v>
      </c>
      <c r="AN3442" t="s">
        <v>307</v>
      </c>
      <c r="AO3442" t="s">
        <v>307</v>
      </c>
      <c r="AP3442" t="s">
        <v>307</v>
      </c>
      <c r="AQ3442" t="s">
        <v>307</v>
      </c>
      <c r="AR3442" t="s">
        <v>307</v>
      </c>
      <c r="AS3442" t="s">
        <v>307</v>
      </c>
    </row>
    <row r="3443" spans="1:45" x14ac:dyDescent="0.25">
      <c r="A3443">
        <v>413</v>
      </c>
      <c r="B3443" t="s">
        <v>212</v>
      </c>
      <c r="C3443" t="s">
        <v>36</v>
      </c>
      <c r="D3443" t="s">
        <v>48</v>
      </c>
      <c r="E3443" t="s">
        <v>307</v>
      </c>
      <c r="F3443" t="s">
        <v>307</v>
      </c>
      <c r="G3443" t="s">
        <v>307</v>
      </c>
      <c r="H3443" t="s">
        <v>307</v>
      </c>
      <c r="I3443" t="s">
        <v>307</v>
      </c>
      <c r="J3443" t="s">
        <v>307</v>
      </c>
      <c r="K3443" t="s">
        <v>307</v>
      </c>
      <c r="L3443" t="s">
        <v>307</v>
      </c>
      <c r="M3443" t="s">
        <v>307</v>
      </c>
      <c r="N3443" t="s">
        <v>307</v>
      </c>
      <c r="O3443" t="s">
        <v>307</v>
      </c>
      <c r="P3443" t="s">
        <v>307</v>
      </c>
      <c r="Q3443" t="s">
        <v>307</v>
      </c>
      <c r="R3443" t="s">
        <v>307</v>
      </c>
      <c r="S3443" t="s">
        <v>307</v>
      </c>
      <c r="T3443" t="s">
        <v>307</v>
      </c>
      <c r="U3443" t="s">
        <v>307</v>
      </c>
      <c r="V3443" t="s">
        <v>307</v>
      </c>
      <c r="W3443" t="s">
        <v>307</v>
      </c>
      <c r="X3443" t="s">
        <v>307</v>
      </c>
      <c r="Y3443" t="s">
        <v>307</v>
      </c>
      <c r="Z3443" t="s">
        <v>307</v>
      </c>
      <c r="AA3443" t="s">
        <v>307</v>
      </c>
      <c r="AB3443" t="s">
        <v>307</v>
      </c>
      <c r="AC3443" t="s">
        <v>307</v>
      </c>
      <c r="AD3443" t="s">
        <v>307</v>
      </c>
      <c r="AE3443" t="s">
        <v>307</v>
      </c>
      <c r="AF3443" t="s">
        <v>307</v>
      </c>
      <c r="AG3443" t="s">
        <v>307</v>
      </c>
      <c r="AH3443" t="s">
        <v>307</v>
      </c>
      <c r="AI3443" t="s">
        <v>307</v>
      </c>
      <c r="AJ3443" t="s">
        <v>307</v>
      </c>
      <c r="AK3443" t="s">
        <v>307</v>
      </c>
      <c r="AL3443" t="s">
        <v>307</v>
      </c>
      <c r="AM3443" t="s">
        <v>307</v>
      </c>
      <c r="AN3443" t="s">
        <v>307</v>
      </c>
      <c r="AO3443" t="s">
        <v>307</v>
      </c>
      <c r="AP3443" t="s">
        <v>307</v>
      </c>
      <c r="AQ3443" t="s">
        <v>307</v>
      </c>
      <c r="AR3443" t="s">
        <v>307</v>
      </c>
      <c r="AS3443" t="s">
        <v>307</v>
      </c>
    </row>
    <row r="3444" spans="1:45" x14ac:dyDescent="0.25">
      <c r="A3444">
        <v>413</v>
      </c>
      <c r="B3444" t="s">
        <v>212</v>
      </c>
      <c r="C3444" t="s">
        <v>36</v>
      </c>
      <c r="D3444" t="s">
        <v>49</v>
      </c>
      <c r="E3444" t="s">
        <v>307</v>
      </c>
      <c r="F3444" t="s">
        <v>307</v>
      </c>
      <c r="G3444" t="s">
        <v>307</v>
      </c>
      <c r="H3444" t="s">
        <v>307</v>
      </c>
      <c r="I3444" t="s">
        <v>307</v>
      </c>
      <c r="J3444" t="s">
        <v>307</v>
      </c>
      <c r="K3444" t="s">
        <v>307</v>
      </c>
      <c r="L3444" t="s">
        <v>307</v>
      </c>
      <c r="M3444" t="s">
        <v>307</v>
      </c>
      <c r="N3444" t="s">
        <v>307</v>
      </c>
      <c r="O3444" t="s">
        <v>307</v>
      </c>
      <c r="P3444" t="s">
        <v>307</v>
      </c>
      <c r="Q3444" t="s">
        <v>307</v>
      </c>
      <c r="R3444" t="s">
        <v>307</v>
      </c>
      <c r="S3444" t="s">
        <v>307</v>
      </c>
      <c r="T3444" t="s">
        <v>307</v>
      </c>
      <c r="U3444" t="s">
        <v>307</v>
      </c>
      <c r="V3444" t="s">
        <v>307</v>
      </c>
      <c r="W3444" t="s">
        <v>307</v>
      </c>
      <c r="X3444" t="s">
        <v>307</v>
      </c>
      <c r="Y3444" t="s">
        <v>307</v>
      </c>
      <c r="Z3444" t="s">
        <v>307</v>
      </c>
      <c r="AA3444" t="s">
        <v>307</v>
      </c>
      <c r="AB3444" t="s">
        <v>307</v>
      </c>
      <c r="AC3444" t="s">
        <v>307</v>
      </c>
      <c r="AD3444" t="s">
        <v>307</v>
      </c>
      <c r="AE3444" t="s">
        <v>307</v>
      </c>
      <c r="AF3444" t="s">
        <v>307</v>
      </c>
      <c r="AG3444" t="s">
        <v>307</v>
      </c>
      <c r="AH3444" t="s">
        <v>307</v>
      </c>
      <c r="AI3444" t="s">
        <v>307</v>
      </c>
      <c r="AJ3444" t="s">
        <v>307</v>
      </c>
      <c r="AK3444" t="s">
        <v>307</v>
      </c>
      <c r="AL3444" t="s">
        <v>307</v>
      </c>
      <c r="AM3444" t="s">
        <v>307</v>
      </c>
      <c r="AN3444" t="s">
        <v>307</v>
      </c>
      <c r="AO3444" t="s">
        <v>307</v>
      </c>
      <c r="AP3444" t="s">
        <v>307</v>
      </c>
      <c r="AQ3444" t="s">
        <v>307</v>
      </c>
      <c r="AR3444" t="s">
        <v>307</v>
      </c>
      <c r="AS3444" t="s">
        <v>307</v>
      </c>
    </row>
    <row r="3445" spans="1:45" x14ac:dyDescent="0.25">
      <c r="A3445">
        <v>413</v>
      </c>
      <c r="B3445" t="s">
        <v>212</v>
      </c>
      <c r="C3445" t="s">
        <v>37</v>
      </c>
      <c r="D3445" t="s">
        <v>47</v>
      </c>
      <c r="E3445" t="s">
        <v>307</v>
      </c>
      <c r="F3445" t="s">
        <v>307</v>
      </c>
      <c r="G3445" t="s">
        <v>307</v>
      </c>
      <c r="H3445" t="s">
        <v>307</v>
      </c>
      <c r="I3445" t="s">
        <v>307</v>
      </c>
      <c r="J3445" t="s">
        <v>307</v>
      </c>
      <c r="K3445" t="s">
        <v>307</v>
      </c>
      <c r="L3445" t="s">
        <v>307</v>
      </c>
      <c r="M3445" t="s">
        <v>307</v>
      </c>
      <c r="N3445" t="s">
        <v>307</v>
      </c>
      <c r="O3445" t="s">
        <v>307</v>
      </c>
      <c r="P3445" t="s">
        <v>307</v>
      </c>
      <c r="Q3445" t="s">
        <v>307</v>
      </c>
      <c r="R3445" t="s">
        <v>307</v>
      </c>
      <c r="S3445" t="s">
        <v>307</v>
      </c>
      <c r="T3445" t="s">
        <v>307</v>
      </c>
      <c r="U3445" t="s">
        <v>307</v>
      </c>
      <c r="V3445" t="s">
        <v>307</v>
      </c>
      <c r="W3445" t="s">
        <v>307</v>
      </c>
      <c r="X3445" t="s">
        <v>307</v>
      </c>
      <c r="Y3445" t="s">
        <v>307</v>
      </c>
      <c r="Z3445" t="s">
        <v>307</v>
      </c>
      <c r="AA3445" t="s">
        <v>307</v>
      </c>
      <c r="AB3445" t="s">
        <v>307</v>
      </c>
      <c r="AC3445" t="s">
        <v>307</v>
      </c>
      <c r="AD3445" t="s">
        <v>307</v>
      </c>
      <c r="AE3445" t="s">
        <v>307</v>
      </c>
      <c r="AF3445" t="s">
        <v>307</v>
      </c>
      <c r="AG3445" t="s">
        <v>307</v>
      </c>
      <c r="AH3445" t="s">
        <v>307</v>
      </c>
      <c r="AI3445" t="s">
        <v>307</v>
      </c>
      <c r="AJ3445" t="s">
        <v>307</v>
      </c>
      <c r="AK3445" t="s">
        <v>307</v>
      </c>
      <c r="AL3445" t="s">
        <v>307</v>
      </c>
      <c r="AM3445" t="s">
        <v>307</v>
      </c>
      <c r="AN3445" t="s">
        <v>307</v>
      </c>
      <c r="AO3445" t="s">
        <v>307</v>
      </c>
      <c r="AP3445" t="s">
        <v>307</v>
      </c>
      <c r="AQ3445" t="s">
        <v>307</v>
      </c>
      <c r="AR3445" t="s">
        <v>307</v>
      </c>
      <c r="AS3445" t="s">
        <v>307</v>
      </c>
    </row>
    <row r="3446" spans="1:45" x14ac:dyDescent="0.25">
      <c r="A3446">
        <v>413</v>
      </c>
      <c r="B3446" t="s">
        <v>212</v>
      </c>
      <c r="C3446" t="s">
        <v>37</v>
      </c>
      <c r="D3446" t="s">
        <v>48</v>
      </c>
      <c r="E3446" t="s">
        <v>307</v>
      </c>
      <c r="F3446" t="s">
        <v>307</v>
      </c>
      <c r="G3446" t="s">
        <v>307</v>
      </c>
      <c r="H3446" t="s">
        <v>307</v>
      </c>
      <c r="I3446" t="s">
        <v>307</v>
      </c>
      <c r="J3446" t="s">
        <v>307</v>
      </c>
      <c r="K3446" t="s">
        <v>307</v>
      </c>
      <c r="L3446" t="s">
        <v>307</v>
      </c>
      <c r="M3446" t="s">
        <v>307</v>
      </c>
      <c r="N3446" t="s">
        <v>307</v>
      </c>
      <c r="O3446" t="s">
        <v>307</v>
      </c>
      <c r="P3446" t="s">
        <v>307</v>
      </c>
      <c r="Q3446" t="s">
        <v>307</v>
      </c>
      <c r="R3446" t="s">
        <v>307</v>
      </c>
      <c r="S3446" t="s">
        <v>307</v>
      </c>
      <c r="T3446" t="s">
        <v>307</v>
      </c>
      <c r="U3446" t="s">
        <v>307</v>
      </c>
      <c r="V3446" t="s">
        <v>307</v>
      </c>
      <c r="W3446" t="s">
        <v>307</v>
      </c>
      <c r="X3446" t="s">
        <v>307</v>
      </c>
      <c r="Y3446" t="s">
        <v>307</v>
      </c>
      <c r="Z3446" t="s">
        <v>307</v>
      </c>
      <c r="AA3446" t="s">
        <v>307</v>
      </c>
      <c r="AB3446" t="s">
        <v>307</v>
      </c>
      <c r="AC3446" t="s">
        <v>307</v>
      </c>
      <c r="AD3446" t="s">
        <v>307</v>
      </c>
      <c r="AE3446" t="s">
        <v>307</v>
      </c>
      <c r="AF3446" t="s">
        <v>307</v>
      </c>
      <c r="AG3446" t="s">
        <v>307</v>
      </c>
      <c r="AH3446" t="s">
        <v>307</v>
      </c>
      <c r="AI3446" t="s">
        <v>307</v>
      </c>
      <c r="AJ3446" t="s">
        <v>307</v>
      </c>
      <c r="AK3446" t="s">
        <v>307</v>
      </c>
      <c r="AL3446" t="s">
        <v>307</v>
      </c>
      <c r="AM3446" t="s">
        <v>307</v>
      </c>
      <c r="AN3446" t="s">
        <v>307</v>
      </c>
      <c r="AO3446" t="s">
        <v>307</v>
      </c>
      <c r="AP3446" t="s">
        <v>307</v>
      </c>
      <c r="AQ3446" t="s">
        <v>307</v>
      </c>
      <c r="AR3446" t="s">
        <v>307</v>
      </c>
      <c r="AS3446" t="s">
        <v>307</v>
      </c>
    </row>
    <row r="3447" spans="1:45" x14ac:dyDescent="0.25">
      <c r="A3447">
        <v>413</v>
      </c>
      <c r="B3447" t="s">
        <v>212</v>
      </c>
      <c r="C3447" t="s">
        <v>37</v>
      </c>
      <c r="D3447" t="s">
        <v>49</v>
      </c>
      <c r="E3447" t="s">
        <v>307</v>
      </c>
      <c r="F3447" t="s">
        <v>307</v>
      </c>
      <c r="G3447" t="s">
        <v>307</v>
      </c>
      <c r="H3447" t="s">
        <v>307</v>
      </c>
      <c r="I3447" t="s">
        <v>307</v>
      </c>
      <c r="J3447" t="s">
        <v>307</v>
      </c>
      <c r="K3447" t="s">
        <v>307</v>
      </c>
      <c r="L3447" t="s">
        <v>307</v>
      </c>
      <c r="M3447" t="s">
        <v>307</v>
      </c>
      <c r="N3447" t="s">
        <v>307</v>
      </c>
      <c r="O3447" t="s">
        <v>307</v>
      </c>
      <c r="P3447" t="s">
        <v>307</v>
      </c>
      <c r="Q3447" t="s">
        <v>307</v>
      </c>
      <c r="R3447" t="s">
        <v>307</v>
      </c>
      <c r="S3447" t="s">
        <v>307</v>
      </c>
      <c r="T3447" t="s">
        <v>307</v>
      </c>
      <c r="U3447" t="s">
        <v>307</v>
      </c>
      <c r="V3447" t="s">
        <v>307</v>
      </c>
      <c r="W3447" t="s">
        <v>307</v>
      </c>
      <c r="X3447" t="s">
        <v>307</v>
      </c>
      <c r="Y3447" t="s">
        <v>307</v>
      </c>
      <c r="Z3447" t="s">
        <v>307</v>
      </c>
      <c r="AA3447" t="s">
        <v>307</v>
      </c>
      <c r="AB3447" t="s">
        <v>307</v>
      </c>
      <c r="AC3447" t="s">
        <v>307</v>
      </c>
      <c r="AD3447" t="s">
        <v>307</v>
      </c>
      <c r="AE3447" t="s">
        <v>307</v>
      </c>
      <c r="AF3447" t="s">
        <v>307</v>
      </c>
      <c r="AG3447" t="s">
        <v>307</v>
      </c>
      <c r="AH3447" t="s">
        <v>307</v>
      </c>
      <c r="AI3447" t="s">
        <v>307</v>
      </c>
      <c r="AJ3447" t="s">
        <v>307</v>
      </c>
      <c r="AK3447" t="s">
        <v>307</v>
      </c>
      <c r="AL3447" t="s">
        <v>307</v>
      </c>
      <c r="AM3447" t="s">
        <v>307</v>
      </c>
      <c r="AN3447" t="s">
        <v>307</v>
      </c>
      <c r="AO3447" t="s">
        <v>307</v>
      </c>
      <c r="AP3447" t="s">
        <v>307</v>
      </c>
      <c r="AQ3447" t="s">
        <v>307</v>
      </c>
      <c r="AR3447" t="s">
        <v>307</v>
      </c>
      <c r="AS3447" t="s">
        <v>307</v>
      </c>
    </row>
    <row r="3448" spans="1:45" x14ac:dyDescent="0.25">
      <c r="A3448">
        <v>413</v>
      </c>
      <c r="B3448" t="s">
        <v>212</v>
      </c>
      <c r="C3448" t="s">
        <v>476</v>
      </c>
      <c r="D3448" t="s">
        <v>48</v>
      </c>
      <c r="E3448" t="s">
        <v>307</v>
      </c>
      <c r="F3448" t="s">
        <v>307</v>
      </c>
      <c r="G3448" t="s">
        <v>307</v>
      </c>
    </row>
    <row r="3449" spans="1:45" x14ac:dyDescent="0.25">
      <c r="A3449">
        <v>413</v>
      </c>
      <c r="B3449" t="s">
        <v>212</v>
      </c>
      <c r="C3449" t="s">
        <v>477</v>
      </c>
      <c r="D3449" t="s">
        <v>48</v>
      </c>
      <c r="E3449" t="s">
        <v>307</v>
      </c>
      <c r="F3449" t="s">
        <v>307</v>
      </c>
      <c r="G3449" t="s">
        <v>307</v>
      </c>
    </row>
    <row r="3450" spans="1:45" x14ac:dyDescent="0.25">
      <c r="A3450">
        <v>413</v>
      </c>
      <c r="B3450" t="s">
        <v>212</v>
      </c>
      <c r="C3450" t="s">
        <v>45</v>
      </c>
      <c r="D3450" t="s">
        <v>63</v>
      </c>
      <c r="E3450" t="s">
        <v>307</v>
      </c>
      <c r="F3450" t="s">
        <v>307</v>
      </c>
      <c r="G3450" t="s">
        <v>307</v>
      </c>
      <c r="H3450" t="s">
        <v>307</v>
      </c>
      <c r="I3450" t="s">
        <v>307</v>
      </c>
      <c r="J3450" t="s">
        <v>307</v>
      </c>
      <c r="K3450" t="s">
        <v>307</v>
      </c>
      <c r="L3450" t="s">
        <v>307</v>
      </c>
      <c r="M3450" t="s">
        <v>307</v>
      </c>
      <c r="N3450" t="s">
        <v>307</v>
      </c>
      <c r="O3450" t="s">
        <v>307</v>
      </c>
      <c r="P3450" t="s">
        <v>307</v>
      </c>
      <c r="Q3450" t="s">
        <v>307</v>
      </c>
      <c r="R3450" t="s">
        <v>307</v>
      </c>
      <c r="S3450" t="s">
        <v>307</v>
      </c>
      <c r="T3450" t="s">
        <v>307</v>
      </c>
      <c r="U3450" t="s">
        <v>307</v>
      </c>
      <c r="V3450" t="s">
        <v>307</v>
      </c>
      <c r="W3450" t="s">
        <v>307</v>
      </c>
    </row>
    <row r="3451" spans="1:45" x14ac:dyDescent="0.25">
      <c r="A3451">
        <v>413</v>
      </c>
      <c r="B3451" t="s">
        <v>212</v>
      </c>
      <c r="C3451" t="s">
        <v>45</v>
      </c>
      <c r="D3451" t="s">
        <v>64</v>
      </c>
      <c r="E3451" t="s">
        <v>307</v>
      </c>
      <c r="F3451" t="s">
        <v>307</v>
      </c>
      <c r="G3451" t="s">
        <v>307</v>
      </c>
      <c r="H3451" t="s">
        <v>307</v>
      </c>
      <c r="I3451" t="s">
        <v>307</v>
      </c>
      <c r="J3451" t="s">
        <v>307</v>
      </c>
      <c r="K3451" t="s">
        <v>307</v>
      </c>
      <c r="L3451" t="s">
        <v>307</v>
      </c>
      <c r="M3451" t="s">
        <v>307</v>
      </c>
      <c r="N3451" t="s">
        <v>307</v>
      </c>
      <c r="O3451" t="s">
        <v>307</v>
      </c>
      <c r="P3451" t="s">
        <v>307</v>
      </c>
      <c r="Q3451" t="s">
        <v>307</v>
      </c>
      <c r="R3451" t="s">
        <v>307</v>
      </c>
      <c r="S3451" t="s">
        <v>307</v>
      </c>
      <c r="T3451" t="s">
        <v>307</v>
      </c>
      <c r="U3451" t="s">
        <v>307</v>
      </c>
      <c r="V3451" t="s">
        <v>307</v>
      </c>
      <c r="W3451" t="s">
        <v>307</v>
      </c>
    </row>
    <row r="3452" spans="1:45" x14ac:dyDescent="0.25">
      <c r="A3452">
        <v>413</v>
      </c>
      <c r="B3452" t="s">
        <v>212</v>
      </c>
      <c r="C3452" t="s">
        <v>40</v>
      </c>
      <c r="D3452" t="s">
        <v>52</v>
      </c>
      <c r="E3452" t="s">
        <v>307</v>
      </c>
      <c r="F3452" t="s">
        <v>307</v>
      </c>
      <c r="G3452" t="s">
        <v>307</v>
      </c>
      <c r="H3452" t="s">
        <v>307</v>
      </c>
      <c r="I3452" t="s">
        <v>307</v>
      </c>
      <c r="J3452" t="s">
        <v>307</v>
      </c>
      <c r="K3452" t="s">
        <v>307</v>
      </c>
      <c r="L3452" t="s">
        <v>307</v>
      </c>
      <c r="M3452" t="s">
        <v>307</v>
      </c>
      <c r="N3452" t="s">
        <v>307</v>
      </c>
      <c r="O3452" t="s">
        <v>307</v>
      </c>
      <c r="P3452" t="s">
        <v>307</v>
      </c>
      <c r="Q3452" t="s">
        <v>307</v>
      </c>
      <c r="R3452" t="s">
        <v>307</v>
      </c>
      <c r="S3452" t="s">
        <v>307</v>
      </c>
      <c r="T3452" t="s">
        <v>307</v>
      </c>
      <c r="U3452" t="s">
        <v>307</v>
      </c>
      <c r="V3452" t="s">
        <v>307</v>
      </c>
      <c r="W3452" t="s">
        <v>307</v>
      </c>
      <c r="X3452" t="s">
        <v>307</v>
      </c>
      <c r="Y3452" t="s">
        <v>307</v>
      </c>
      <c r="Z3452" t="s">
        <v>307</v>
      </c>
    </row>
    <row r="3453" spans="1:45" x14ac:dyDescent="0.25">
      <c r="A3453">
        <v>413</v>
      </c>
      <c r="B3453" t="s">
        <v>212</v>
      </c>
      <c r="C3453" t="s">
        <v>40</v>
      </c>
      <c r="D3453" t="s">
        <v>53</v>
      </c>
      <c r="E3453" t="s">
        <v>307</v>
      </c>
      <c r="F3453" t="s">
        <v>307</v>
      </c>
      <c r="G3453" t="s">
        <v>307</v>
      </c>
      <c r="H3453" t="s">
        <v>307</v>
      </c>
      <c r="I3453" t="s">
        <v>307</v>
      </c>
      <c r="J3453" t="s">
        <v>307</v>
      </c>
      <c r="K3453" t="s">
        <v>307</v>
      </c>
      <c r="L3453" t="s">
        <v>307</v>
      </c>
      <c r="M3453" t="s">
        <v>307</v>
      </c>
      <c r="N3453" t="s">
        <v>307</v>
      </c>
      <c r="O3453" t="s">
        <v>307</v>
      </c>
      <c r="P3453" t="s">
        <v>307</v>
      </c>
      <c r="Q3453" t="s">
        <v>307</v>
      </c>
      <c r="R3453" t="s">
        <v>307</v>
      </c>
      <c r="S3453" t="s">
        <v>307</v>
      </c>
      <c r="T3453" t="s">
        <v>307</v>
      </c>
      <c r="U3453" t="s">
        <v>307</v>
      </c>
      <c r="V3453" t="s">
        <v>307</v>
      </c>
      <c r="W3453" t="s">
        <v>307</v>
      </c>
      <c r="X3453" t="s">
        <v>307</v>
      </c>
      <c r="Y3453" t="s">
        <v>307</v>
      </c>
      <c r="Z3453" t="s">
        <v>307</v>
      </c>
    </row>
    <row r="3454" spans="1:45" x14ac:dyDescent="0.25">
      <c r="A3454">
        <v>413</v>
      </c>
      <c r="B3454" t="s">
        <v>212</v>
      </c>
      <c r="C3454" t="s">
        <v>39</v>
      </c>
      <c r="D3454" t="s">
        <v>50</v>
      </c>
      <c r="E3454" t="s">
        <v>307</v>
      </c>
      <c r="F3454" t="s">
        <v>307</v>
      </c>
      <c r="G3454" t="s">
        <v>307</v>
      </c>
      <c r="H3454" t="s">
        <v>307</v>
      </c>
      <c r="I3454" t="s">
        <v>307</v>
      </c>
      <c r="J3454" t="s">
        <v>307</v>
      </c>
      <c r="K3454" t="s">
        <v>307</v>
      </c>
      <c r="L3454" t="s">
        <v>307</v>
      </c>
      <c r="M3454" t="s">
        <v>307</v>
      </c>
      <c r="N3454" t="s">
        <v>307</v>
      </c>
      <c r="O3454" t="s">
        <v>307</v>
      </c>
      <c r="P3454" t="s">
        <v>307</v>
      </c>
      <c r="Q3454" t="s">
        <v>307</v>
      </c>
      <c r="R3454" t="s">
        <v>307</v>
      </c>
      <c r="S3454" t="s">
        <v>307</v>
      </c>
      <c r="T3454" t="s">
        <v>307</v>
      </c>
      <c r="U3454" t="s">
        <v>307</v>
      </c>
      <c r="V3454" t="s">
        <v>307</v>
      </c>
      <c r="W3454" t="s">
        <v>307</v>
      </c>
      <c r="X3454" t="s">
        <v>307</v>
      </c>
      <c r="Y3454" t="s">
        <v>307</v>
      </c>
      <c r="Z3454" t="s">
        <v>307</v>
      </c>
      <c r="AA3454" t="s">
        <v>307</v>
      </c>
      <c r="AB3454" t="s">
        <v>307</v>
      </c>
      <c r="AC3454" t="s">
        <v>307</v>
      </c>
      <c r="AD3454" t="s">
        <v>307</v>
      </c>
      <c r="AE3454" t="s">
        <v>307</v>
      </c>
      <c r="AF3454" t="s">
        <v>307</v>
      </c>
      <c r="AG3454" t="s">
        <v>307</v>
      </c>
      <c r="AH3454" t="s">
        <v>307</v>
      </c>
      <c r="AI3454" t="s">
        <v>307</v>
      </c>
      <c r="AJ3454" t="s">
        <v>307</v>
      </c>
      <c r="AK3454" t="s">
        <v>307</v>
      </c>
      <c r="AL3454" t="s">
        <v>307</v>
      </c>
      <c r="AM3454" t="s">
        <v>307</v>
      </c>
      <c r="AN3454" t="s">
        <v>307</v>
      </c>
      <c r="AO3454" t="s">
        <v>307</v>
      </c>
      <c r="AP3454" t="s">
        <v>307</v>
      </c>
    </row>
    <row r="3455" spans="1:45" x14ac:dyDescent="0.25">
      <c r="A3455">
        <v>413</v>
      </c>
      <c r="B3455" t="s">
        <v>212</v>
      </c>
      <c r="C3455" t="s">
        <v>39</v>
      </c>
      <c r="D3455" t="s">
        <v>48</v>
      </c>
      <c r="E3455" t="s">
        <v>307</v>
      </c>
      <c r="F3455" t="s">
        <v>307</v>
      </c>
      <c r="G3455" t="s">
        <v>307</v>
      </c>
      <c r="H3455" t="s">
        <v>307</v>
      </c>
      <c r="I3455" t="s">
        <v>307</v>
      </c>
      <c r="J3455" t="s">
        <v>307</v>
      </c>
      <c r="K3455" t="s">
        <v>307</v>
      </c>
      <c r="L3455" t="s">
        <v>307</v>
      </c>
      <c r="M3455" t="s">
        <v>307</v>
      </c>
      <c r="N3455" t="s">
        <v>307</v>
      </c>
      <c r="O3455" t="s">
        <v>307</v>
      </c>
      <c r="P3455" t="s">
        <v>307</v>
      </c>
      <c r="Q3455" t="s">
        <v>307</v>
      </c>
      <c r="R3455" t="s">
        <v>307</v>
      </c>
      <c r="S3455" t="s">
        <v>307</v>
      </c>
      <c r="T3455" t="s">
        <v>307</v>
      </c>
      <c r="U3455" t="s">
        <v>307</v>
      </c>
      <c r="V3455" t="s">
        <v>307</v>
      </c>
      <c r="W3455" t="s">
        <v>307</v>
      </c>
      <c r="X3455" t="s">
        <v>307</v>
      </c>
      <c r="Y3455" t="s">
        <v>307</v>
      </c>
      <c r="Z3455" t="s">
        <v>307</v>
      </c>
      <c r="AA3455" t="s">
        <v>307</v>
      </c>
      <c r="AB3455" t="s">
        <v>307</v>
      </c>
      <c r="AC3455" t="s">
        <v>307</v>
      </c>
      <c r="AD3455" t="s">
        <v>307</v>
      </c>
      <c r="AE3455" t="s">
        <v>307</v>
      </c>
      <c r="AF3455" t="s">
        <v>307</v>
      </c>
      <c r="AG3455" t="s">
        <v>307</v>
      </c>
      <c r="AH3455" t="s">
        <v>307</v>
      </c>
      <c r="AI3455" t="s">
        <v>307</v>
      </c>
      <c r="AJ3455" t="s">
        <v>307</v>
      </c>
      <c r="AK3455" t="s">
        <v>307</v>
      </c>
      <c r="AL3455" t="s">
        <v>307</v>
      </c>
      <c r="AM3455" t="s">
        <v>307</v>
      </c>
      <c r="AN3455" t="s">
        <v>307</v>
      </c>
      <c r="AO3455" t="s">
        <v>307</v>
      </c>
      <c r="AP3455" t="s">
        <v>307</v>
      </c>
    </row>
    <row r="3456" spans="1:45" x14ac:dyDescent="0.25">
      <c r="A3456">
        <v>413</v>
      </c>
      <c r="B3456" t="s">
        <v>212</v>
      </c>
      <c r="C3456" t="s">
        <v>39</v>
      </c>
      <c r="D3456" t="s">
        <v>51</v>
      </c>
      <c r="E3456" t="s">
        <v>307</v>
      </c>
      <c r="F3456" t="s">
        <v>307</v>
      </c>
      <c r="G3456" t="s">
        <v>307</v>
      </c>
      <c r="H3456" t="s">
        <v>307</v>
      </c>
      <c r="I3456" t="s">
        <v>307</v>
      </c>
      <c r="J3456" t="s">
        <v>307</v>
      </c>
      <c r="K3456" t="s">
        <v>307</v>
      </c>
      <c r="L3456" t="s">
        <v>307</v>
      </c>
      <c r="M3456" t="s">
        <v>307</v>
      </c>
      <c r="N3456" t="s">
        <v>307</v>
      </c>
      <c r="O3456" t="s">
        <v>307</v>
      </c>
      <c r="P3456" t="s">
        <v>307</v>
      </c>
      <c r="Q3456" t="s">
        <v>307</v>
      </c>
      <c r="R3456" t="s">
        <v>307</v>
      </c>
      <c r="S3456" t="s">
        <v>307</v>
      </c>
      <c r="T3456" t="s">
        <v>307</v>
      </c>
      <c r="U3456" t="s">
        <v>307</v>
      </c>
      <c r="V3456" t="s">
        <v>307</v>
      </c>
      <c r="W3456" t="s">
        <v>307</v>
      </c>
      <c r="X3456" t="s">
        <v>307</v>
      </c>
      <c r="Y3456" t="s">
        <v>307</v>
      </c>
      <c r="Z3456" t="s">
        <v>307</v>
      </c>
      <c r="AA3456" t="s">
        <v>307</v>
      </c>
      <c r="AB3456" t="s">
        <v>307</v>
      </c>
      <c r="AC3456" t="s">
        <v>307</v>
      </c>
      <c r="AD3456" t="s">
        <v>307</v>
      </c>
      <c r="AE3456" t="s">
        <v>307</v>
      </c>
      <c r="AF3456" t="s">
        <v>307</v>
      </c>
      <c r="AG3456" t="s">
        <v>307</v>
      </c>
      <c r="AH3456" t="s">
        <v>307</v>
      </c>
      <c r="AI3456" t="s">
        <v>307</v>
      </c>
      <c r="AJ3456" t="s">
        <v>307</v>
      </c>
      <c r="AK3456" t="s">
        <v>307</v>
      </c>
      <c r="AL3456" t="s">
        <v>307</v>
      </c>
      <c r="AM3456" t="s">
        <v>307</v>
      </c>
      <c r="AN3456" t="s">
        <v>307</v>
      </c>
      <c r="AO3456" t="s">
        <v>307</v>
      </c>
      <c r="AP3456" t="s">
        <v>307</v>
      </c>
    </row>
    <row r="3457" spans="1:26" x14ac:dyDescent="0.25">
      <c r="A3457">
        <v>413</v>
      </c>
      <c r="B3457" t="s">
        <v>212</v>
      </c>
      <c r="C3457" t="s">
        <v>46</v>
      </c>
      <c r="D3457" t="s">
        <v>65</v>
      </c>
      <c r="E3457" t="s">
        <v>307</v>
      </c>
      <c r="F3457" t="s">
        <v>307</v>
      </c>
      <c r="G3457" t="s">
        <v>307</v>
      </c>
      <c r="H3457" t="s">
        <v>307</v>
      </c>
      <c r="I3457" t="s">
        <v>307</v>
      </c>
      <c r="J3457" t="s">
        <v>307</v>
      </c>
      <c r="K3457" t="s">
        <v>307</v>
      </c>
      <c r="L3457" t="s">
        <v>307</v>
      </c>
      <c r="M3457" t="s">
        <v>307</v>
      </c>
      <c r="N3457" t="s">
        <v>307</v>
      </c>
      <c r="O3457" t="s">
        <v>307</v>
      </c>
      <c r="P3457" t="s">
        <v>307</v>
      </c>
      <c r="Q3457" t="s">
        <v>307</v>
      </c>
      <c r="R3457" t="s">
        <v>307</v>
      </c>
      <c r="S3457" t="s">
        <v>307</v>
      </c>
      <c r="T3457" t="s">
        <v>307</v>
      </c>
      <c r="U3457" t="s">
        <v>307</v>
      </c>
      <c r="V3457" t="s">
        <v>307</v>
      </c>
      <c r="W3457" t="s">
        <v>307</v>
      </c>
      <c r="X3457" t="s">
        <v>307</v>
      </c>
      <c r="Y3457" t="s">
        <v>307</v>
      </c>
      <c r="Z3457" t="s">
        <v>307</v>
      </c>
    </row>
    <row r="3458" spans="1:26" x14ac:dyDescent="0.25">
      <c r="A3458">
        <v>413</v>
      </c>
      <c r="B3458" t="s">
        <v>212</v>
      </c>
      <c r="C3458" t="s">
        <v>46</v>
      </c>
      <c r="D3458" t="s">
        <v>66</v>
      </c>
      <c r="E3458" t="s">
        <v>307</v>
      </c>
      <c r="F3458" t="s">
        <v>307</v>
      </c>
      <c r="G3458" t="s">
        <v>307</v>
      </c>
      <c r="H3458" t="s">
        <v>307</v>
      </c>
      <c r="I3458" t="s">
        <v>307</v>
      </c>
      <c r="J3458" t="s">
        <v>307</v>
      </c>
      <c r="K3458" t="s">
        <v>307</v>
      </c>
      <c r="L3458" t="s">
        <v>307</v>
      </c>
      <c r="M3458" t="s">
        <v>307</v>
      </c>
      <c r="N3458" t="s">
        <v>307</v>
      </c>
      <c r="O3458" t="s">
        <v>307</v>
      </c>
      <c r="P3458" t="s">
        <v>307</v>
      </c>
      <c r="Q3458" t="s">
        <v>307</v>
      </c>
      <c r="R3458" t="s">
        <v>307</v>
      </c>
      <c r="S3458" t="s">
        <v>307</v>
      </c>
      <c r="T3458" t="s">
        <v>307</v>
      </c>
      <c r="U3458" t="s">
        <v>307</v>
      </c>
      <c r="V3458" t="s">
        <v>307</v>
      </c>
      <c r="W3458" t="s">
        <v>307</v>
      </c>
      <c r="X3458" t="s">
        <v>307</v>
      </c>
      <c r="Y3458" t="s">
        <v>307</v>
      </c>
      <c r="Z3458" t="s">
        <v>307</v>
      </c>
    </row>
    <row r="3459" spans="1:26" x14ac:dyDescent="0.25">
      <c r="A3459">
        <v>413</v>
      </c>
      <c r="B3459" t="s">
        <v>212</v>
      </c>
      <c r="C3459" t="s">
        <v>46</v>
      </c>
      <c r="D3459" t="s">
        <v>67</v>
      </c>
      <c r="E3459" t="s">
        <v>307</v>
      </c>
      <c r="F3459" t="s">
        <v>307</v>
      </c>
      <c r="G3459" t="s">
        <v>307</v>
      </c>
      <c r="H3459" t="s">
        <v>307</v>
      </c>
      <c r="I3459" t="s">
        <v>307</v>
      </c>
      <c r="J3459" t="s">
        <v>307</v>
      </c>
      <c r="K3459" t="s">
        <v>307</v>
      </c>
      <c r="L3459" t="s">
        <v>307</v>
      </c>
      <c r="M3459" t="s">
        <v>307</v>
      </c>
      <c r="N3459" t="s">
        <v>307</v>
      </c>
      <c r="O3459" t="s">
        <v>307</v>
      </c>
      <c r="P3459" t="s">
        <v>307</v>
      </c>
      <c r="Q3459" t="s">
        <v>307</v>
      </c>
      <c r="R3459" t="s">
        <v>307</v>
      </c>
      <c r="S3459" t="s">
        <v>307</v>
      </c>
      <c r="T3459" t="s">
        <v>307</v>
      </c>
      <c r="U3459" t="s">
        <v>307</v>
      </c>
      <c r="V3459" t="s">
        <v>307</v>
      </c>
      <c r="W3459" t="s">
        <v>307</v>
      </c>
      <c r="X3459" t="s">
        <v>307</v>
      </c>
      <c r="Y3459" t="s">
        <v>307</v>
      </c>
      <c r="Z3459" t="s">
        <v>307</v>
      </c>
    </row>
    <row r="3460" spans="1:26" x14ac:dyDescent="0.25">
      <c r="A3460">
        <v>413</v>
      </c>
      <c r="B3460" t="s">
        <v>212</v>
      </c>
      <c r="C3460" t="s">
        <v>46</v>
      </c>
      <c r="D3460" t="s">
        <v>68</v>
      </c>
      <c r="E3460" t="s">
        <v>307</v>
      </c>
      <c r="F3460" t="s">
        <v>307</v>
      </c>
      <c r="G3460" t="s">
        <v>307</v>
      </c>
      <c r="H3460" t="s">
        <v>307</v>
      </c>
      <c r="I3460" t="s">
        <v>307</v>
      </c>
      <c r="J3460" t="s">
        <v>307</v>
      </c>
      <c r="K3460" t="s">
        <v>307</v>
      </c>
      <c r="L3460" t="s">
        <v>307</v>
      </c>
      <c r="M3460" t="s">
        <v>307</v>
      </c>
      <c r="N3460" t="s">
        <v>307</v>
      </c>
      <c r="O3460" t="s">
        <v>307</v>
      </c>
      <c r="P3460" t="s">
        <v>307</v>
      </c>
      <c r="Q3460" t="s">
        <v>307</v>
      </c>
      <c r="R3460" t="s">
        <v>307</v>
      </c>
      <c r="S3460" t="s">
        <v>307</v>
      </c>
      <c r="T3460" t="s">
        <v>307</v>
      </c>
      <c r="U3460" t="s">
        <v>307</v>
      </c>
      <c r="V3460" t="s">
        <v>307</v>
      </c>
      <c r="W3460" t="s">
        <v>307</v>
      </c>
      <c r="X3460" t="s">
        <v>307</v>
      </c>
      <c r="Y3460" t="s">
        <v>307</v>
      </c>
      <c r="Z3460" t="s">
        <v>307</v>
      </c>
    </row>
    <row r="3461" spans="1:26" x14ac:dyDescent="0.25">
      <c r="A3461">
        <v>413</v>
      </c>
      <c r="B3461" t="s">
        <v>212</v>
      </c>
      <c r="C3461" t="s">
        <v>46</v>
      </c>
      <c r="D3461" t="s">
        <v>69</v>
      </c>
      <c r="E3461" t="s">
        <v>307</v>
      </c>
      <c r="F3461" t="s">
        <v>307</v>
      </c>
      <c r="G3461" t="s">
        <v>307</v>
      </c>
      <c r="H3461" t="s">
        <v>307</v>
      </c>
      <c r="I3461" t="s">
        <v>307</v>
      </c>
      <c r="J3461" t="s">
        <v>307</v>
      </c>
      <c r="K3461" t="s">
        <v>307</v>
      </c>
      <c r="L3461" t="s">
        <v>307</v>
      </c>
      <c r="M3461" t="s">
        <v>307</v>
      </c>
      <c r="N3461" t="s">
        <v>307</v>
      </c>
      <c r="O3461" t="s">
        <v>307</v>
      </c>
      <c r="P3461" t="s">
        <v>307</v>
      </c>
      <c r="Q3461" t="s">
        <v>307</v>
      </c>
      <c r="R3461" t="s">
        <v>307</v>
      </c>
      <c r="S3461" t="s">
        <v>307</v>
      </c>
      <c r="T3461" t="s">
        <v>307</v>
      </c>
      <c r="U3461" t="s">
        <v>307</v>
      </c>
      <c r="V3461" t="s">
        <v>307</v>
      </c>
      <c r="W3461" t="s">
        <v>307</v>
      </c>
      <c r="X3461" t="s">
        <v>307</v>
      </c>
      <c r="Y3461" t="s">
        <v>307</v>
      </c>
      <c r="Z3461" t="s">
        <v>307</v>
      </c>
    </row>
    <row r="3462" spans="1:26" x14ac:dyDescent="0.25">
      <c r="A3462">
        <v>413</v>
      </c>
      <c r="B3462" t="s">
        <v>212</v>
      </c>
      <c r="C3462" t="s">
        <v>46</v>
      </c>
      <c r="D3462" t="s">
        <v>70</v>
      </c>
      <c r="E3462" t="s">
        <v>307</v>
      </c>
      <c r="F3462" t="s">
        <v>307</v>
      </c>
      <c r="G3462" t="s">
        <v>307</v>
      </c>
      <c r="H3462" t="s">
        <v>307</v>
      </c>
      <c r="I3462" t="s">
        <v>307</v>
      </c>
      <c r="J3462" t="s">
        <v>307</v>
      </c>
      <c r="K3462" t="s">
        <v>307</v>
      </c>
      <c r="L3462" t="s">
        <v>307</v>
      </c>
      <c r="M3462" t="s">
        <v>307</v>
      </c>
      <c r="N3462" t="s">
        <v>307</v>
      </c>
      <c r="O3462" t="s">
        <v>307</v>
      </c>
      <c r="P3462" t="s">
        <v>307</v>
      </c>
      <c r="Q3462" t="s">
        <v>307</v>
      </c>
      <c r="R3462" t="s">
        <v>307</v>
      </c>
      <c r="S3462" t="s">
        <v>307</v>
      </c>
      <c r="T3462" t="s">
        <v>307</v>
      </c>
      <c r="U3462" t="s">
        <v>307</v>
      </c>
      <c r="V3462" t="s">
        <v>307</v>
      </c>
      <c r="W3462" t="s">
        <v>307</v>
      </c>
      <c r="X3462" t="s">
        <v>307</v>
      </c>
      <c r="Y3462" t="s">
        <v>307</v>
      </c>
      <c r="Z3462" t="s">
        <v>307</v>
      </c>
    </row>
    <row r="3463" spans="1:26" x14ac:dyDescent="0.25">
      <c r="A3463">
        <v>413</v>
      </c>
      <c r="B3463" t="s">
        <v>212</v>
      </c>
      <c r="C3463" t="s">
        <v>46</v>
      </c>
      <c r="D3463" t="s">
        <v>71</v>
      </c>
      <c r="E3463" t="s">
        <v>307</v>
      </c>
      <c r="F3463" t="s">
        <v>307</v>
      </c>
      <c r="G3463" t="s">
        <v>307</v>
      </c>
      <c r="H3463" t="s">
        <v>307</v>
      </c>
      <c r="I3463" t="s">
        <v>307</v>
      </c>
      <c r="J3463" t="s">
        <v>307</v>
      </c>
      <c r="K3463" t="s">
        <v>307</v>
      </c>
      <c r="L3463" t="s">
        <v>307</v>
      </c>
      <c r="M3463" t="s">
        <v>307</v>
      </c>
      <c r="N3463" t="s">
        <v>307</v>
      </c>
      <c r="O3463" t="s">
        <v>307</v>
      </c>
      <c r="P3463" t="s">
        <v>307</v>
      </c>
      <c r="Q3463" t="s">
        <v>307</v>
      </c>
      <c r="R3463" t="s">
        <v>307</v>
      </c>
      <c r="S3463" t="s">
        <v>307</v>
      </c>
      <c r="T3463" t="s">
        <v>307</v>
      </c>
      <c r="U3463" t="s">
        <v>307</v>
      </c>
      <c r="V3463" t="s">
        <v>307</v>
      </c>
      <c r="W3463" t="s">
        <v>307</v>
      </c>
      <c r="X3463" t="s">
        <v>307</v>
      </c>
      <c r="Y3463" t="s">
        <v>307</v>
      </c>
      <c r="Z3463" t="s">
        <v>307</v>
      </c>
    </row>
    <row r="3464" spans="1:26" x14ac:dyDescent="0.25">
      <c r="A3464">
        <v>413</v>
      </c>
      <c r="B3464" t="s">
        <v>212</v>
      </c>
      <c r="C3464" t="s">
        <v>46</v>
      </c>
      <c r="D3464" t="s">
        <v>72</v>
      </c>
      <c r="E3464" t="s">
        <v>307</v>
      </c>
      <c r="F3464" t="s">
        <v>307</v>
      </c>
      <c r="G3464" t="s">
        <v>307</v>
      </c>
      <c r="H3464" t="s">
        <v>307</v>
      </c>
      <c r="I3464" t="s">
        <v>307</v>
      </c>
      <c r="J3464" t="s">
        <v>307</v>
      </c>
      <c r="K3464" t="s">
        <v>307</v>
      </c>
      <c r="L3464" t="s">
        <v>307</v>
      </c>
      <c r="M3464" t="s">
        <v>307</v>
      </c>
      <c r="N3464" t="s">
        <v>307</v>
      </c>
      <c r="O3464" t="s">
        <v>307</v>
      </c>
      <c r="P3464" t="s">
        <v>307</v>
      </c>
      <c r="Q3464" t="s">
        <v>307</v>
      </c>
      <c r="R3464" t="s">
        <v>307</v>
      </c>
      <c r="S3464" t="s">
        <v>307</v>
      </c>
      <c r="T3464" t="s">
        <v>307</v>
      </c>
      <c r="U3464" t="s">
        <v>307</v>
      </c>
      <c r="V3464" t="s">
        <v>307</v>
      </c>
      <c r="W3464" t="s">
        <v>307</v>
      </c>
      <c r="X3464" t="s">
        <v>307</v>
      </c>
      <c r="Y3464" t="s">
        <v>307</v>
      </c>
      <c r="Z3464" t="s">
        <v>307</v>
      </c>
    </row>
    <row r="3465" spans="1:26" x14ac:dyDescent="0.25">
      <c r="A3465">
        <v>413</v>
      </c>
      <c r="B3465" t="s">
        <v>212</v>
      </c>
      <c r="C3465" t="s">
        <v>46</v>
      </c>
      <c r="D3465" t="s">
        <v>47</v>
      </c>
      <c r="E3465" t="s">
        <v>307</v>
      </c>
      <c r="F3465" t="s">
        <v>307</v>
      </c>
      <c r="G3465" t="s">
        <v>307</v>
      </c>
      <c r="H3465" t="s">
        <v>307</v>
      </c>
      <c r="I3465" t="s">
        <v>307</v>
      </c>
      <c r="J3465" t="s">
        <v>307</v>
      </c>
      <c r="K3465" t="s">
        <v>307</v>
      </c>
      <c r="L3465" t="s">
        <v>307</v>
      </c>
      <c r="M3465" t="s">
        <v>307</v>
      </c>
      <c r="N3465" t="s">
        <v>307</v>
      </c>
      <c r="O3465" t="s">
        <v>307</v>
      </c>
      <c r="P3465" t="s">
        <v>307</v>
      </c>
      <c r="Q3465" t="s">
        <v>307</v>
      </c>
      <c r="R3465" t="s">
        <v>307</v>
      </c>
      <c r="S3465" t="s">
        <v>307</v>
      </c>
      <c r="T3465" t="s">
        <v>307</v>
      </c>
      <c r="U3465" t="s">
        <v>307</v>
      </c>
      <c r="V3465" t="s">
        <v>307</v>
      </c>
      <c r="W3465" t="s">
        <v>307</v>
      </c>
      <c r="X3465" t="s">
        <v>307</v>
      </c>
      <c r="Y3465" t="s">
        <v>307</v>
      </c>
      <c r="Z3465" t="s">
        <v>307</v>
      </c>
    </row>
    <row r="3466" spans="1:26" x14ac:dyDescent="0.25">
      <c r="A3466">
        <v>413</v>
      </c>
      <c r="B3466" t="s">
        <v>212</v>
      </c>
      <c r="C3466" t="s">
        <v>46</v>
      </c>
      <c r="D3466" t="s">
        <v>48</v>
      </c>
      <c r="E3466" t="s">
        <v>307</v>
      </c>
      <c r="F3466" t="s">
        <v>307</v>
      </c>
      <c r="G3466" t="s">
        <v>307</v>
      </c>
      <c r="H3466" t="s">
        <v>307</v>
      </c>
      <c r="I3466" t="s">
        <v>307</v>
      </c>
      <c r="J3466" t="s">
        <v>307</v>
      </c>
      <c r="K3466" t="s">
        <v>307</v>
      </c>
      <c r="L3466" t="s">
        <v>307</v>
      </c>
      <c r="M3466" t="s">
        <v>307</v>
      </c>
      <c r="N3466" t="s">
        <v>307</v>
      </c>
      <c r="O3466" t="s">
        <v>307</v>
      </c>
      <c r="P3466" t="s">
        <v>307</v>
      </c>
      <c r="Q3466" t="s">
        <v>307</v>
      </c>
      <c r="R3466" t="s">
        <v>307</v>
      </c>
      <c r="S3466" t="s">
        <v>307</v>
      </c>
      <c r="T3466" t="s">
        <v>307</v>
      </c>
      <c r="U3466" t="s">
        <v>307</v>
      </c>
      <c r="V3466" t="s">
        <v>307</v>
      </c>
      <c r="W3466" t="s">
        <v>307</v>
      </c>
      <c r="X3466" t="s">
        <v>307</v>
      </c>
      <c r="Y3466" t="s">
        <v>307</v>
      </c>
      <c r="Z3466" t="s">
        <v>307</v>
      </c>
    </row>
    <row r="3467" spans="1:26" x14ac:dyDescent="0.25">
      <c r="A3467">
        <v>413</v>
      </c>
      <c r="B3467" t="s">
        <v>212</v>
      </c>
      <c r="C3467" t="s">
        <v>46</v>
      </c>
      <c r="D3467" t="s">
        <v>49</v>
      </c>
      <c r="E3467" t="s">
        <v>307</v>
      </c>
      <c r="F3467" t="s">
        <v>307</v>
      </c>
      <c r="G3467" t="s">
        <v>307</v>
      </c>
      <c r="H3467" t="s">
        <v>307</v>
      </c>
      <c r="I3467" t="s">
        <v>307</v>
      </c>
      <c r="J3467" t="s">
        <v>307</v>
      </c>
      <c r="K3467" t="s">
        <v>307</v>
      </c>
      <c r="L3467" t="s">
        <v>307</v>
      </c>
      <c r="M3467" t="s">
        <v>307</v>
      </c>
      <c r="N3467" t="s">
        <v>307</v>
      </c>
      <c r="O3467" t="s">
        <v>307</v>
      </c>
      <c r="P3467" t="s">
        <v>307</v>
      </c>
      <c r="Q3467" t="s">
        <v>307</v>
      </c>
      <c r="R3467" t="s">
        <v>307</v>
      </c>
      <c r="S3467" t="s">
        <v>307</v>
      </c>
      <c r="T3467" t="s">
        <v>307</v>
      </c>
      <c r="U3467" t="s">
        <v>307</v>
      </c>
      <c r="V3467" t="s">
        <v>307</v>
      </c>
      <c r="W3467" t="s">
        <v>307</v>
      </c>
      <c r="X3467" t="s">
        <v>307</v>
      </c>
      <c r="Y3467" t="s">
        <v>307</v>
      </c>
      <c r="Z3467" t="s">
        <v>307</v>
      </c>
    </row>
    <row r="3468" spans="1:26" x14ac:dyDescent="0.25">
      <c r="A3468">
        <v>413</v>
      </c>
      <c r="B3468" t="s">
        <v>212</v>
      </c>
      <c r="C3468" t="s">
        <v>41</v>
      </c>
      <c r="D3468" t="s">
        <v>48</v>
      </c>
      <c r="E3468" t="s">
        <v>307</v>
      </c>
      <c r="F3468" t="s">
        <v>307</v>
      </c>
      <c r="G3468" t="s">
        <v>307</v>
      </c>
      <c r="H3468" t="s">
        <v>307</v>
      </c>
      <c r="I3468" t="s">
        <v>307</v>
      </c>
      <c r="J3468" t="s">
        <v>307</v>
      </c>
      <c r="K3468" t="s">
        <v>307</v>
      </c>
      <c r="L3468" t="s">
        <v>307</v>
      </c>
      <c r="M3468" t="s">
        <v>307</v>
      </c>
      <c r="N3468" t="s">
        <v>307</v>
      </c>
      <c r="O3468" t="s">
        <v>307</v>
      </c>
      <c r="P3468" t="s">
        <v>307</v>
      </c>
      <c r="Q3468" t="s">
        <v>307</v>
      </c>
      <c r="R3468" t="s">
        <v>307</v>
      </c>
      <c r="S3468" t="s">
        <v>307</v>
      </c>
      <c r="T3468" t="s">
        <v>307</v>
      </c>
      <c r="U3468" t="s">
        <v>307</v>
      </c>
      <c r="V3468" t="s">
        <v>307</v>
      </c>
      <c r="W3468" t="s">
        <v>307</v>
      </c>
      <c r="X3468" t="s">
        <v>307</v>
      </c>
      <c r="Y3468" t="s">
        <v>307</v>
      </c>
      <c r="Z3468" t="s">
        <v>307</v>
      </c>
    </row>
    <row r="3469" spans="1:26" x14ac:dyDescent="0.25">
      <c r="A3469">
        <v>413</v>
      </c>
      <c r="B3469" t="s">
        <v>212</v>
      </c>
      <c r="C3469" t="s">
        <v>459</v>
      </c>
      <c r="D3469" t="s">
        <v>48</v>
      </c>
      <c r="E3469" t="s">
        <v>307</v>
      </c>
      <c r="F3469" t="s">
        <v>307</v>
      </c>
      <c r="G3469" t="s">
        <v>307</v>
      </c>
      <c r="H3469" t="s">
        <v>307</v>
      </c>
      <c r="I3469" t="s">
        <v>307</v>
      </c>
      <c r="J3469" t="s">
        <v>307</v>
      </c>
      <c r="K3469" t="s">
        <v>307</v>
      </c>
      <c r="L3469" t="s">
        <v>307</v>
      </c>
      <c r="M3469" t="s">
        <v>307</v>
      </c>
      <c r="N3469" t="s">
        <v>307</v>
      </c>
      <c r="O3469" t="s">
        <v>307</v>
      </c>
      <c r="P3469" t="s">
        <v>307</v>
      </c>
      <c r="Q3469" t="s">
        <v>307</v>
      </c>
    </row>
    <row r="3470" spans="1:26" x14ac:dyDescent="0.25">
      <c r="A3470">
        <v>413</v>
      </c>
      <c r="B3470" t="s">
        <v>212</v>
      </c>
      <c r="C3470" t="s">
        <v>304</v>
      </c>
      <c r="D3470" t="s">
        <v>48</v>
      </c>
      <c r="E3470" t="s">
        <v>307</v>
      </c>
      <c r="F3470" t="s">
        <v>307</v>
      </c>
      <c r="G3470" t="s">
        <v>307</v>
      </c>
      <c r="H3470" t="s">
        <v>307</v>
      </c>
      <c r="I3470" t="s">
        <v>307</v>
      </c>
      <c r="J3470" t="s">
        <v>307</v>
      </c>
      <c r="K3470" t="s">
        <v>307</v>
      </c>
      <c r="L3470" t="s">
        <v>307</v>
      </c>
      <c r="M3470" t="s">
        <v>307</v>
      </c>
      <c r="N3470" t="s">
        <v>307</v>
      </c>
      <c r="O3470" t="s">
        <v>307</v>
      </c>
      <c r="P3470" t="s">
        <v>307</v>
      </c>
      <c r="Q3470" t="s">
        <v>307</v>
      </c>
    </row>
    <row r="3471" spans="1:26" x14ac:dyDescent="0.25">
      <c r="A3471">
        <v>413</v>
      </c>
      <c r="B3471" t="s">
        <v>212</v>
      </c>
      <c r="C3471" t="s">
        <v>433</v>
      </c>
      <c r="D3471" t="s">
        <v>48</v>
      </c>
      <c r="E3471" t="s">
        <v>307</v>
      </c>
      <c r="F3471" t="s">
        <v>307</v>
      </c>
      <c r="G3471" t="s">
        <v>307</v>
      </c>
      <c r="H3471" t="s">
        <v>307</v>
      </c>
      <c r="I3471" t="s">
        <v>307</v>
      </c>
      <c r="J3471" t="s">
        <v>307</v>
      </c>
      <c r="K3471" t="s">
        <v>307</v>
      </c>
      <c r="L3471" t="s">
        <v>307</v>
      </c>
      <c r="M3471" t="s">
        <v>307</v>
      </c>
      <c r="N3471" t="s">
        <v>307</v>
      </c>
      <c r="O3471" t="s">
        <v>307</v>
      </c>
      <c r="P3471" t="s">
        <v>307</v>
      </c>
      <c r="Q3471" t="s">
        <v>307</v>
      </c>
    </row>
    <row r="3472" spans="1:26" x14ac:dyDescent="0.25">
      <c r="A3472">
        <v>413</v>
      </c>
      <c r="B3472" t="s">
        <v>212</v>
      </c>
      <c r="C3472" t="s">
        <v>305</v>
      </c>
      <c r="D3472" t="s">
        <v>48</v>
      </c>
      <c r="E3472" t="s">
        <v>307</v>
      </c>
      <c r="F3472" t="s">
        <v>307</v>
      </c>
      <c r="G3472" t="s">
        <v>307</v>
      </c>
      <c r="H3472" t="s">
        <v>307</v>
      </c>
      <c r="I3472" t="s">
        <v>307</v>
      </c>
      <c r="J3472" t="s">
        <v>307</v>
      </c>
      <c r="K3472" t="s">
        <v>307</v>
      </c>
      <c r="L3472" t="s">
        <v>307</v>
      </c>
      <c r="M3472" t="s">
        <v>307</v>
      </c>
      <c r="N3472" t="s">
        <v>307</v>
      </c>
      <c r="O3472" t="s">
        <v>307</v>
      </c>
      <c r="P3472" t="s">
        <v>307</v>
      </c>
      <c r="Q3472" t="s">
        <v>307</v>
      </c>
    </row>
    <row r="3473" spans="1:45" x14ac:dyDescent="0.25">
      <c r="A3473">
        <v>413</v>
      </c>
      <c r="B3473" t="s">
        <v>212</v>
      </c>
      <c r="C3473" t="s">
        <v>306</v>
      </c>
      <c r="D3473" t="s">
        <v>48</v>
      </c>
      <c r="E3473" t="s">
        <v>307</v>
      </c>
      <c r="F3473" t="s">
        <v>307</v>
      </c>
      <c r="G3473" t="s">
        <v>307</v>
      </c>
      <c r="H3473" t="s">
        <v>307</v>
      </c>
      <c r="I3473" t="s">
        <v>307</v>
      </c>
      <c r="J3473" t="s">
        <v>307</v>
      </c>
      <c r="K3473" t="s">
        <v>307</v>
      </c>
      <c r="L3473" t="s">
        <v>307</v>
      </c>
      <c r="M3473" t="s">
        <v>307</v>
      </c>
      <c r="N3473" t="s">
        <v>307</v>
      </c>
      <c r="O3473" t="s">
        <v>307</v>
      </c>
      <c r="P3473" t="s">
        <v>307</v>
      </c>
      <c r="Q3473" t="s">
        <v>307</v>
      </c>
    </row>
    <row r="3474" spans="1:45" x14ac:dyDescent="0.25">
      <c r="A3474">
        <v>413</v>
      </c>
      <c r="B3474" t="s">
        <v>212</v>
      </c>
      <c r="C3474" t="s">
        <v>44</v>
      </c>
      <c r="D3474" t="s">
        <v>54</v>
      </c>
      <c r="E3474" t="s">
        <v>307</v>
      </c>
      <c r="F3474" t="s">
        <v>307</v>
      </c>
      <c r="G3474" t="s">
        <v>307</v>
      </c>
      <c r="H3474" t="s">
        <v>307</v>
      </c>
      <c r="I3474" t="s">
        <v>307</v>
      </c>
      <c r="J3474" t="s">
        <v>307</v>
      </c>
      <c r="K3474" t="s">
        <v>307</v>
      </c>
      <c r="L3474" t="s">
        <v>307</v>
      </c>
      <c r="M3474" t="s">
        <v>307</v>
      </c>
      <c r="N3474" t="s">
        <v>307</v>
      </c>
      <c r="O3474" t="s">
        <v>307</v>
      </c>
      <c r="P3474" t="s">
        <v>307</v>
      </c>
      <c r="Q3474" t="s">
        <v>307</v>
      </c>
      <c r="R3474" t="s">
        <v>307</v>
      </c>
      <c r="S3474" t="s">
        <v>307</v>
      </c>
      <c r="T3474" t="s">
        <v>307</v>
      </c>
      <c r="U3474" t="s">
        <v>307</v>
      </c>
      <c r="V3474" t="s">
        <v>307</v>
      </c>
      <c r="W3474" t="s">
        <v>307</v>
      </c>
    </row>
    <row r="3475" spans="1:45" x14ac:dyDescent="0.25">
      <c r="A3475">
        <v>413</v>
      </c>
      <c r="B3475" t="s">
        <v>212</v>
      </c>
      <c r="C3475" t="s">
        <v>44</v>
      </c>
      <c r="D3475" t="s">
        <v>55</v>
      </c>
      <c r="E3475" t="s">
        <v>307</v>
      </c>
      <c r="F3475" t="s">
        <v>307</v>
      </c>
      <c r="G3475" t="s">
        <v>307</v>
      </c>
      <c r="H3475" t="s">
        <v>307</v>
      </c>
      <c r="I3475" t="s">
        <v>307</v>
      </c>
      <c r="J3475" t="s">
        <v>307</v>
      </c>
      <c r="K3475" t="s">
        <v>307</v>
      </c>
      <c r="L3475" t="s">
        <v>307</v>
      </c>
      <c r="M3475" t="s">
        <v>307</v>
      </c>
      <c r="N3475" t="s">
        <v>307</v>
      </c>
      <c r="O3475" t="s">
        <v>307</v>
      </c>
      <c r="P3475" t="s">
        <v>307</v>
      </c>
      <c r="Q3475" t="s">
        <v>307</v>
      </c>
      <c r="R3475" t="s">
        <v>307</v>
      </c>
      <c r="S3475" t="s">
        <v>307</v>
      </c>
      <c r="T3475" t="s">
        <v>307</v>
      </c>
      <c r="U3475" t="s">
        <v>307</v>
      </c>
      <c r="V3475" t="s">
        <v>307</v>
      </c>
      <c r="W3475" t="s">
        <v>307</v>
      </c>
    </row>
    <row r="3476" spans="1:45" x14ac:dyDescent="0.25">
      <c r="A3476">
        <v>413</v>
      </c>
      <c r="B3476" t="s">
        <v>212</v>
      </c>
      <c r="C3476" t="s">
        <v>44</v>
      </c>
      <c r="D3476" t="s">
        <v>56</v>
      </c>
      <c r="E3476" t="s">
        <v>307</v>
      </c>
      <c r="F3476" t="s">
        <v>307</v>
      </c>
      <c r="G3476" t="s">
        <v>307</v>
      </c>
      <c r="H3476" t="s">
        <v>307</v>
      </c>
      <c r="I3476" t="s">
        <v>307</v>
      </c>
      <c r="J3476" t="s">
        <v>307</v>
      </c>
      <c r="K3476" t="s">
        <v>307</v>
      </c>
      <c r="L3476" t="s">
        <v>307</v>
      </c>
      <c r="M3476" t="s">
        <v>307</v>
      </c>
      <c r="N3476" t="s">
        <v>307</v>
      </c>
      <c r="O3476" t="s">
        <v>307</v>
      </c>
      <c r="P3476" t="s">
        <v>307</v>
      </c>
      <c r="Q3476" t="s">
        <v>307</v>
      </c>
      <c r="R3476" t="s">
        <v>307</v>
      </c>
      <c r="S3476" t="s">
        <v>307</v>
      </c>
      <c r="T3476" t="s">
        <v>307</v>
      </c>
      <c r="U3476" t="s">
        <v>307</v>
      </c>
      <c r="V3476" t="s">
        <v>307</v>
      </c>
      <c r="W3476" t="s">
        <v>307</v>
      </c>
    </row>
    <row r="3477" spans="1:45" x14ac:dyDescent="0.25">
      <c r="A3477">
        <v>413</v>
      </c>
      <c r="B3477" t="s">
        <v>212</v>
      </c>
      <c r="C3477" t="s">
        <v>44</v>
      </c>
      <c r="D3477" t="s">
        <v>57</v>
      </c>
      <c r="E3477" t="s">
        <v>307</v>
      </c>
      <c r="F3477" t="s">
        <v>307</v>
      </c>
      <c r="G3477" t="s">
        <v>307</v>
      </c>
      <c r="H3477" t="s">
        <v>307</v>
      </c>
      <c r="I3477" t="s">
        <v>307</v>
      </c>
      <c r="J3477" t="s">
        <v>307</v>
      </c>
      <c r="K3477" t="s">
        <v>307</v>
      </c>
      <c r="L3477" t="s">
        <v>307</v>
      </c>
      <c r="M3477" t="s">
        <v>307</v>
      </c>
      <c r="N3477" t="s">
        <v>307</v>
      </c>
      <c r="O3477" t="s">
        <v>307</v>
      </c>
      <c r="P3477" t="s">
        <v>307</v>
      </c>
      <c r="Q3477" t="s">
        <v>307</v>
      </c>
      <c r="R3477" t="s">
        <v>307</v>
      </c>
      <c r="S3477" t="s">
        <v>307</v>
      </c>
      <c r="T3477" t="s">
        <v>307</v>
      </c>
      <c r="U3477" t="s">
        <v>307</v>
      </c>
      <c r="V3477" t="s">
        <v>307</v>
      </c>
      <c r="W3477" t="s">
        <v>307</v>
      </c>
    </row>
    <row r="3478" spans="1:45" x14ac:dyDescent="0.25">
      <c r="A3478">
        <v>413</v>
      </c>
      <c r="B3478" t="s">
        <v>212</v>
      </c>
      <c r="C3478" t="s">
        <v>44</v>
      </c>
      <c r="D3478" t="s">
        <v>58</v>
      </c>
      <c r="E3478" t="s">
        <v>307</v>
      </c>
      <c r="F3478" t="s">
        <v>307</v>
      </c>
      <c r="G3478" t="s">
        <v>307</v>
      </c>
      <c r="H3478" t="s">
        <v>307</v>
      </c>
      <c r="I3478" t="s">
        <v>307</v>
      </c>
      <c r="J3478" t="s">
        <v>307</v>
      </c>
      <c r="K3478" t="s">
        <v>307</v>
      </c>
      <c r="L3478" t="s">
        <v>307</v>
      </c>
      <c r="M3478" t="s">
        <v>307</v>
      </c>
      <c r="N3478" t="s">
        <v>307</v>
      </c>
      <c r="O3478" t="s">
        <v>307</v>
      </c>
      <c r="P3478" t="s">
        <v>307</v>
      </c>
      <c r="Q3478" t="s">
        <v>307</v>
      </c>
      <c r="R3478" t="s">
        <v>307</v>
      </c>
      <c r="S3478" t="s">
        <v>307</v>
      </c>
      <c r="T3478" t="s">
        <v>307</v>
      </c>
      <c r="U3478" t="s">
        <v>307</v>
      </c>
      <c r="V3478" t="s">
        <v>307</v>
      </c>
      <c r="W3478" t="s">
        <v>307</v>
      </c>
    </row>
    <row r="3479" spans="1:45" x14ac:dyDescent="0.25">
      <c r="A3479">
        <v>413</v>
      </c>
      <c r="B3479" t="s">
        <v>212</v>
      </c>
      <c r="C3479" t="s">
        <v>44</v>
      </c>
      <c r="D3479" t="s">
        <v>59</v>
      </c>
      <c r="E3479" t="s">
        <v>307</v>
      </c>
      <c r="F3479" t="s">
        <v>307</v>
      </c>
      <c r="G3479" t="s">
        <v>307</v>
      </c>
      <c r="H3479" t="s">
        <v>307</v>
      </c>
      <c r="I3479" t="s">
        <v>307</v>
      </c>
      <c r="J3479" t="s">
        <v>307</v>
      </c>
      <c r="K3479" t="s">
        <v>307</v>
      </c>
      <c r="L3479" t="s">
        <v>307</v>
      </c>
      <c r="M3479" t="s">
        <v>307</v>
      </c>
      <c r="N3479" t="s">
        <v>307</v>
      </c>
      <c r="O3479" t="s">
        <v>307</v>
      </c>
      <c r="P3479" t="s">
        <v>307</v>
      </c>
      <c r="Q3479" t="s">
        <v>307</v>
      </c>
      <c r="R3479" t="s">
        <v>307</v>
      </c>
      <c r="S3479" t="s">
        <v>307</v>
      </c>
      <c r="T3479" t="s">
        <v>307</v>
      </c>
      <c r="U3479" t="s">
        <v>307</v>
      </c>
      <c r="V3479" t="s">
        <v>307</v>
      </c>
      <c r="W3479" t="s">
        <v>307</v>
      </c>
    </row>
    <row r="3480" spans="1:45" x14ac:dyDescent="0.25">
      <c r="A3480">
        <v>413</v>
      </c>
      <c r="B3480" t="s">
        <v>212</v>
      </c>
      <c r="C3480" t="s">
        <v>44</v>
      </c>
      <c r="D3480" t="s">
        <v>60</v>
      </c>
      <c r="E3480" t="s">
        <v>307</v>
      </c>
      <c r="F3480" t="s">
        <v>307</v>
      </c>
      <c r="G3480" t="s">
        <v>307</v>
      </c>
      <c r="H3480" t="s">
        <v>307</v>
      </c>
      <c r="I3480" t="s">
        <v>307</v>
      </c>
      <c r="J3480" t="s">
        <v>307</v>
      </c>
      <c r="K3480" t="s">
        <v>307</v>
      </c>
      <c r="L3480" t="s">
        <v>307</v>
      </c>
      <c r="M3480" t="s">
        <v>307</v>
      </c>
      <c r="N3480" t="s">
        <v>307</v>
      </c>
      <c r="O3480" t="s">
        <v>307</v>
      </c>
      <c r="P3480" t="s">
        <v>307</v>
      </c>
      <c r="Q3480" t="s">
        <v>307</v>
      </c>
      <c r="R3480" t="s">
        <v>307</v>
      </c>
      <c r="S3480" t="s">
        <v>307</v>
      </c>
      <c r="T3480" t="s">
        <v>307</v>
      </c>
      <c r="U3480" t="s">
        <v>307</v>
      </c>
      <c r="V3480" t="s">
        <v>307</v>
      </c>
      <c r="W3480" t="s">
        <v>307</v>
      </c>
    </row>
    <row r="3481" spans="1:45" x14ac:dyDescent="0.25">
      <c r="A3481">
        <v>413</v>
      </c>
      <c r="B3481" t="s">
        <v>212</v>
      </c>
      <c r="C3481" t="s">
        <v>44</v>
      </c>
      <c r="D3481" t="s">
        <v>61</v>
      </c>
      <c r="E3481" t="s">
        <v>307</v>
      </c>
      <c r="F3481" t="s">
        <v>307</v>
      </c>
      <c r="G3481" t="s">
        <v>307</v>
      </c>
      <c r="H3481" t="s">
        <v>307</v>
      </c>
      <c r="I3481" t="s">
        <v>307</v>
      </c>
      <c r="J3481" t="s">
        <v>307</v>
      </c>
      <c r="K3481" t="s">
        <v>307</v>
      </c>
      <c r="L3481" t="s">
        <v>307</v>
      </c>
      <c r="M3481" t="s">
        <v>307</v>
      </c>
      <c r="N3481" t="s">
        <v>307</v>
      </c>
      <c r="O3481" t="s">
        <v>307</v>
      </c>
      <c r="P3481" t="s">
        <v>307</v>
      </c>
      <c r="Q3481" t="s">
        <v>307</v>
      </c>
      <c r="R3481" t="s">
        <v>307</v>
      </c>
      <c r="S3481" t="s">
        <v>307</v>
      </c>
      <c r="T3481" t="s">
        <v>307</v>
      </c>
      <c r="U3481" t="s">
        <v>307</v>
      </c>
      <c r="V3481" t="s">
        <v>307</v>
      </c>
      <c r="W3481" t="s">
        <v>307</v>
      </c>
    </row>
    <row r="3482" spans="1:45" x14ac:dyDescent="0.25">
      <c r="A3482">
        <v>413</v>
      </c>
      <c r="B3482" t="s">
        <v>212</v>
      </c>
      <c r="C3482" t="s">
        <v>44</v>
      </c>
      <c r="D3482" t="s">
        <v>62</v>
      </c>
      <c r="E3482" t="s">
        <v>307</v>
      </c>
      <c r="F3482" t="s">
        <v>307</v>
      </c>
      <c r="G3482" t="s">
        <v>307</v>
      </c>
      <c r="H3482" t="s">
        <v>307</v>
      </c>
      <c r="I3482" t="s">
        <v>307</v>
      </c>
      <c r="J3482" t="s">
        <v>307</v>
      </c>
      <c r="K3482" t="s">
        <v>307</v>
      </c>
      <c r="L3482" t="s">
        <v>307</v>
      </c>
      <c r="M3482" t="s">
        <v>307</v>
      </c>
      <c r="N3482" t="s">
        <v>307</v>
      </c>
      <c r="O3482" t="s">
        <v>307</v>
      </c>
      <c r="P3482" t="s">
        <v>307</v>
      </c>
      <c r="Q3482" t="s">
        <v>307</v>
      </c>
      <c r="R3482" t="s">
        <v>307</v>
      </c>
      <c r="S3482" t="s">
        <v>307</v>
      </c>
      <c r="T3482" t="s">
        <v>307</v>
      </c>
      <c r="U3482" t="s">
        <v>307</v>
      </c>
      <c r="V3482" t="s">
        <v>307</v>
      </c>
      <c r="W3482" t="s">
        <v>307</v>
      </c>
    </row>
    <row r="3483" spans="1:45" x14ac:dyDescent="0.25">
      <c r="A3483">
        <v>413</v>
      </c>
      <c r="B3483" t="s">
        <v>212</v>
      </c>
      <c r="C3483" t="s">
        <v>38</v>
      </c>
      <c r="D3483" t="s">
        <v>47</v>
      </c>
      <c r="E3483" t="s">
        <v>307</v>
      </c>
      <c r="F3483" t="s">
        <v>307</v>
      </c>
      <c r="G3483" t="s">
        <v>307</v>
      </c>
      <c r="H3483" t="s">
        <v>307</v>
      </c>
      <c r="I3483" t="s">
        <v>307</v>
      </c>
      <c r="J3483" t="s">
        <v>307</v>
      </c>
      <c r="K3483" t="s">
        <v>307</v>
      </c>
      <c r="L3483" t="s">
        <v>307</v>
      </c>
      <c r="M3483" t="s">
        <v>307</v>
      </c>
      <c r="N3483" t="s">
        <v>307</v>
      </c>
      <c r="O3483" t="s">
        <v>307</v>
      </c>
      <c r="P3483" t="s">
        <v>307</v>
      </c>
      <c r="Q3483" t="s">
        <v>307</v>
      </c>
      <c r="R3483" t="s">
        <v>307</v>
      </c>
      <c r="S3483" t="s">
        <v>307</v>
      </c>
      <c r="T3483" t="s">
        <v>307</v>
      </c>
      <c r="U3483" t="s">
        <v>307</v>
      </c>
      <c r="V3483" t="s">
        <v>307</v>
      </c>
      <c r="W3483" t="s">
        <v>307</v>
      </c>
      <c r="X3483" t="s">
        <v>307</v>
      </c>
      <c r="Y3483" t="s">
        <v>307</v>
      </c>
      <c r="Z3483" t="s">
        <v>307</v>
      </c>
      <c r="AA3483" t="s">
        <v>307</v>
      </c>
      <c r="AB3483" t="s">
        <v>307</v>
      </c>
      <c r="AC3483" t="s">
        <v>307</v>
      </c>
      <c r="AD3483" t="s">
        <v>307</v>
      </c>
      <c r="AE3483" t="s">
        <v>307</v>
      </c>
      <c r="AF3483" t="s">
        <v>307</v>
      </c>
      <c r="AG3483" t="s">
        <v>307</v>
      </c>
      <c r="AH3483" t="s">
        <v>307</v>
      </c>
      <c r="AI3483" t="s">
        <v>307</v>
      </c>
      <c r="AJ3483" t="s">
        <v>307</v>
      </c>
      <c r="AK3483" t="s">
        <v>307</v>
      </c>
      <c r="AL3483" t="s">
        <v>307</v>
      </c>
      <c r="AM3483" t="s">
        <v>307</v>
      </c>
      <c r="AN3483" t="s">
        <v>307</v>
      </c>
      <c r="AO3483" t="s">
        <v>307</v>
      </c>
      <c r="AP3483" t="s">
        <v>307</v>
      </c>
      <c r="AQ3483" t="s">
        <v>307</v>
      </c>
      <c r="AR3483" t="s">
        <v>307</v>
      </c>
      <c r="AS3483" t="s">
        <v>307</v>
      </c>
    </row>
    <row r="3484" spans="1:45" x14ac:dyDescent="0.25">
      <c r="A3484">
        <v>413</v>
      </c>
      <c r="B3484" t="s">
        <v>212</v>
      </c>
      <c r="C3484" t="s">
        <v>38</v>
      </c>
      <c r="D3484" t="s">
        <v>48</v>
      </c>
      <c r="E3484" t="s">
        <v>307</v>
      </c>
      <c r="F3484" t="s">
        <v>307</v>
      </c>
      <c r="G3484" t="s">
        <v>307</v>
      </c>
      <c r="H3484" t="s">
        <v>307</v>
      </c>
      <c r="I3484" t="s">
        <v>307</v>
      </c>
      <c r="J3484" t="s">
        <v>307</v>
      </c>
      <c r="K3484" t="s">
        <v>307</v>
      </c>
      <c r="L3484" t="s">
        <v>307</v>
      </c>
      <c r="M3484" t="s">
        <v>307</v>
      </c>
      <c r="N3484" t="s">
        <v>307</v>
      </c>
      <c r="O3484" t="s">
        <v>307</v>
      </c>
      <c r="P3484" t="s">
        <v>307</v>
      </c>
      <c r="Q3484" t="s">
        <v>307</v>
      </c>
      <c r="R3484" t="s">
        <v>307</v>
      </c>
      <c r="S3484" t="s">
        <v>307</v>
      </c>
      <c r="T3484" t="s">
        <v>307</v>
      </c>
      <c r="U3484" t="s">
        <v>307</v>
      </c>
      <c r="V3484" t="s">
        <v>307</v>
      </c>
      <c r="W3484" t="s">
        <v>307</v>
      </c>
      <c r="X3484" t="s">
        <v>307</v>
      </c>
      <c r="Y3484" t="s">
        <v>307</v>
      </c>
      <c r="Z3484" t="s">
        <v>307</v>
      </c>
      <c r="AA3484" t="s">
        <v>307</v>
      </c>
      <c r="AB3484" t="s">
        <v>307</v>
      </c>
      <c r="AC3484" t="s">
        <v>307</v>
      </c>
      <c r="AD3484" t="s">
        <v>307</v>
      </c>
      <c r="AE3484" t="s">
        <v>307</v>
      </c>
      <c r="AF3484" t="s">
        <v>307</v>
      </c>
      <c r="AG3484" t="s">
        <v>307</v>
      </c>
      <c r="AH3484" t="s">
        <v>307</v>
      </c>
      <c r="AI3484" t="s">
        <v>307</v>
      </c>
      <c r="AJ3484" t="s">
        <v>307</v>
      </c>
      <c r="AK3484" t="s">
        <v>307</v>
      </c>
      <c r="AL3484" t="s">
        <v>307</v>
      </c>
      <c r="AM3484" t="s">
        <v>307</v>
      </c>
      <c r="AN3484" t="s">
        <v>307</v>
      </c>
      <c r="AO3484" t="s">
        <v>307</v>
      </c>
      <c r="AP3484" t="s">
        <v>307</v>
      </c>
      <c r="AQ3484" t="s">
        <v>307</v>
      </c>
      <c r="AR3484" t="s">
        <v>307</v>
      </c>
      <c r="AS3484" t="s">
        <v>307</v>
      </c>
    </row>
    <row r="3485" spans="1:45" x14ac:dyDescent="0.25">
      <c r="A3485">
        <v>413</v>
      </c>
      <c r="B3485" t="s">
        <v>212</v>
      </c>
      <c r="C3485" t="s">
        <v>38</v>
      </c>
      <c r="D3485" t="s">
        <v>49</v>
      </c>
      <c r="E3485" t="s">
        <v>307</v>
      </c>
      <c r="F3485" t="s">
        <v>307</v>
      </c>
      <c r="G3485" t="s">
        <v>307</v>
      </c>
      <c r="H3485" t="s">
        <v>307</v>
      </c>
      <c r="I3485" t="s">
        <v>307</v>
      </c>
      <c r="J3485" t="s">
        <v>307</v>
      </c>
      <c r="K3485" t="s">
        <v>307</v>
      </c>
      <c r="L3485" t="s">
        <v>307</v>
      </c>
      <c r="M3485" t="s">
        <v>307</v>
      </c>
      <c r="N3485" t="s">
        <v>307</v>
      </c>
      <c r="O3485" t="s">
        <v>307</v>
      </c>
      <c r="P3485" t="s">
        <v>307</v>
      </c>
      <c r="Q3485" t="s">
        <v>307</v>
      </c>
      <c r="R3485" t="s">
        <v>307</v>
      </c>
      <c r="S3485" t="s">
        <v>307</v>
      </c>
      <c r="T3485" t="s">
        <v>307</v>
      </c>
      <c r="U3485" t="s">
        <v>307</v>
      </c>
      <c r="V3485" t="s">
        <v>307</v>
      </c>
      <c r="W3485" t="s">
        <v>307</v>
      </c>
      <c r="X3485" t="s">
        <v>307</v>
      </c>
      <c r="Y3485" t="s">
        <v>307</v>
      </c>
      <c r="Z3485" t="s">
        <v>307</v>
      </c>
      <c r="AA3485" t="s">
        <v>307</v>
      </c>
      <c r="AB3485" t="s">
        <v>307</v>
      </c>
      <c r="AC3485" t="s">
        <v>307</v>
      </c>
      <c r="AD3485" t="s">
        <v>307</v>
      </c>
      <c r="AE3485" t="s">
        <v>307</v>
      </c>
      <c r="AF3485" t="s">
        <v>307</v>
      </c>
      <c r="AG3485" t="s">
        <v>307</v>
      </c>
      <c r="AH3485" t="s">
        <v>307</v>
      </c>
      <c r="AI3485" t="s">
        <v>307</v>
      </c>
      <c r="AJ3485" t="s">
        <v>307</v>
      </c>
      <c r="AK3485" t="s">
        <v>307</v>
      </c>
      <c r="AL3485" t="s">
        <v>307</v>
      </c>
      <c r="AM3485" t="s">
        <v>307</v>
      </c>
      <c r="AN3485" t="s">
        <v>307</v>
      </c>
      <c r="AO3485" t="s">
        <v>307</v>
      </c>
      <c r="AP3485" t="s">
        <v>307</v>
      </c>
      <c r="AQ3485" t="s">
        <v>307</v>
      </c>
      <c r="AR3485" t="s">
        <v>307</v>
      </c>
      <c r="AS3485" t="s">
        <v>307</v>
      </c>
    </row>
    <row r="3486" spans="1:45" x14ac:dyDescent="0.25">
      <c r="A3486">
        <v>413</v>
      </c>
      <c r="B3486" t="s">
        <v>212</v>
      </c>
      <c r="C3486" t="s">
        <v>450</v>
      </c>
      <c r="D3486" t="s">
        <v>48</v>
      </c>
      <c r="E3486" t="s">
        <v>307</v>
      </c>
      <c r="F3486" t="s">
        <v>307</v>
      </c>
      <c r="G3486" t="s">
        <v>307</v>
      </c>
      <c r="H3486" t="s">
        <v>307</v>
      </c>
      <c r="I3486" t="s">
        <v>307</v>
      </c>
      <c r="J3486" t="s">
        <v>307</v>
      </c>
      <c r="K3486" t="s">
        <v>307</v>
      </c>
      <c r="L3486" t="s">
        <v>307</v>
      </c>
      <c r="M3486" t="s">
        <v>307</v>
      </c>
      <c r="N3486" t="s">
        <v>307</v>
      </c>
      <c r="O3486" t="s">
        <v>307</v>
      </c>
      <c r="P3486" t="s">
        <v>307</v>
      </c>
      <c r="Q3486" t="s">
        <v>307</v>
      </c>
      <c r="R3486" t="s">
        <v>307</v>
      </c>
    </row>
    <row r="3487" spans="1:45" x14ac:dyDescent="0.25">
      <c r="A3487">
        <v>413</v>
      </c>
      <c r="B3487" t="s">
        <v>212</v>
      </c>
      <c r="C3487" t="s">
        <v>449</v>
      </c>
      <c r="D3487" t="s">
        <v>48</v>
      </c>
      <c r="E3487" t="s">
        <v>307</v>
      </c>
      <c r="F3487" t="s">
        <v>307</v>
      </c>
      <c r="G3487" t="s">
        <v>307</v>
      </c>
      <c r="H3487" t="s">
        <v>307</v>
      </c>
      <c r="I3487" t="s">
        <v>307</v>
      </c>
      <c r="J3487" t="s">
        <v>307</v>
      </c>
      <c r="K3487" t="s">
        <v>307</v>
      </c>
      <c r="L3487" t="s">
        <v>307</v>
      </c>
      <c r="M3487" t="s">
        <v>307</v>
      </c>
      <c r="N3487" t="s">
        <v>307</v>
      </c>
      <c r="O3487" t="s">
        <v>307</v>
      </c>
      <c r="P3487" t="s">
        <v>307</v>
      </c>
      <c r="Q3487" t="s">
        <v>307</v>
      </c>
      <c r="R3487" t="s">
        <v>307</v>
      </c>
    </row>
    <row r="3488" spans="1:45" x14ac:dyDescent="0.25">
      <c r="A3488">
        <v>413</v>
      </c>
      <c r="B3488" t="s">
        <v>212</v>
      </c>
      <c r="C3488" t="s">
        <v>475</v>
      </c>
      <c r="D3488" t="s">
        <v>48</v>
      </c>
      <c r="E3488" t="s">
        <v>307</v>
      </c>
      <c r="F3488" t="s">
        <v>307</v>
      </c>
      <c r="G3488" t="s">
        <v>307</v>
      </c>
    </row>
    <row r="3489" spans="1:45" x14ac:dyDescent="0.25">
      <c r="A3489">
        <v>413</v>
      </c>
      <c r="B3489" t="s">
        <v>212</v>
      </c>
      <c r="C3489" t="s">
        <v>42</v>
      </c>
      <c r="D3489" t="s">
        <v>48</v>
      </c>
      <c r="E3489" t="s">
        <v>307</v>
      </c>
      <c r="F3489" t="s">
        <v>307</v>
      </c>
      <c r="G3489" t="s">
        <v>307</v>
      </c>
      <c r="H3489" t="s">
        <v>307</v>
      </c>
      <c r="I3489" t="s">
        <v>307</v>
      </c>
      <c r="J3489" t="s">
        <v>307</v>
      </c>
      <c r="K3489" t="s">
        <v>307</v>
      </c>
      <c r="L3489" t="s">
        <v>307</v>
      </c>
      <c r="M3489" t="s">
        <v>307</v>
      </c>
      <c r="N3489" t="s">
        <v>307</v>
      </c>
      <c r="O3489" t="s">
        <v>307</v>
      </c>
      <c r="P3489" t="s">
        <v>307</v>
      </c>
      <c r="Q3489" t="s">
        <v>307</v>
      </c>
      <c r="R3489" t="s">
        <v>307</v>
      </c>
      <c r="S3489" t="s">
        <v>307</v>
      </c>
      <c r="T3489" t="s">
        <v>307</v>
      </c>
      <c r="U3489" t="s">
        <v>307</v>
      </c>
      <c r="V3489" t="s">
        <v>307</v>
      </c>
      <c r="W3489" t="s">
        <v>307</v>
      </c>
      <c r="X3489" t="s">
        <v>307</v>
      </c>
      <c r="Y3489" t="s">
        <v>307</v>
      </c>
      <c r="Z3489" t="s">
        <v>307</v>
      </c>
    </row>
    <row r="3490" spans="1:45" x14ac:dyDescent="0.25">
      <c r="A3490">
        <v>414</v>
      </c>
      <c r="B3490" t="s">
        <v>213</v>
      </c>
      <c r="C3490" t="s">
        <v>43</v>
      </c>
      <c r="D3490" t="s">
        <v>54</v>
      </c>
      <c r="E3490" t="s">
        <v>307</v>
      </c>
      <c r="F3490" t="s">
        <v>307</v>
      </c>
      <c r="G3490" t="s">
        <v>307</v>
      </c>
      <c r="H3490" t="s">
        <v>307</v>
      </c>
      <c r="I3490" t="s">
        <v>307</v>
      </c>
      <c r="J3490" t="s">
        <v>307</v>
      </c>
      <c r="K3490" t="s">
        <v>307</v>
      </c>
      <c r="L3490" t="s">
        <v>307</v>
      </c>
      <c r="M3490" t="s">
        <v>307</v>
      </c>
      <c r="N3490" t="s">
        <v>307</v>
      </c>
      <c r="O3490" t="s">
        <v>307</v>
      </c>
      <c r="P3490" t="s">
        <v>307</v>
      </c>
      <c r="Q3490" t="s">
        <v>307</v>
      </c>
      <c r="R3490" t="s">
        <v>307</v>
      </c>
      <c r="S3490" t="s">
        <v>307</v>
      </c>
      <c r="T3490" t="s">
        <v>307</v>
      </c>
      <c r="U3490" t="s">
        <v>307</v>
      </c>
      <c r="V3490" t="s">
        <v>307</v>
      </c>
      <c r="W3490" t="s">
        <v>307</v>
      </c>
    </row>
    <row r="3491" spans="1:45" x14ac:dyDescent="0.25">
      <c r="A3491">
        <v>414</v>
      </c>
      <c r="B3491" t="s">
        <v>213</v>
      </c>
      <c r="C3491" t="s">
        <v>43</v>
      </c>
      <c r="D3491" t="s">
        <v>55</v>
      </c>
      <c r="E3491" t="s">
        <v>307</v>
      </c>
      <c r="F3491" t="s">
        <v>307</v>
      </c>
      <c r="G3491" t="s">
        <v>307</v>
      </c>
      <c r="H3491" t="s">
        <v>307</v>
      </c>
      <c r="I3491" t="s">
        <v>307</v>
      </c>
      <c r="J3491" t="s">
        <v>307</v>
      </c>
      <c r="K3491" t="s">
        <v>307</v>
      </c>
      <c r="L3491" t="s">
        <v>307</v>
      </c>
      <c r="M3491" t="s">
        <v>307</v>
      </c>
      <c r="N3491" t="s">
        <v>307</v>
      </c>
      <c r="O3491" t="s">
        <v>307</v>
      </c>
      <c r="P3491" t="s">
        <v>307</v>
      </c>
      <c r="Q3491" t="s">
        <v>307</v>
      </c>
      <c r="R3491" t="s">
        <v>307</v>
      </c>
      <c r="S3491" t="s">
        <v>307</v>
      </c>
      <c r="T3491" t="s">
        <v>307</v>
      </c>
      <c r="U3491" t="s">
        <v>307</v>
      </c>
      <c r="V3491" t="s">
        <v>307</v>
      </c>
      <c r="W3491" t="s">
        <v>307</v>
      </c>
    </row>
    <row r="3492" spans="1:45" x14ac:dyDescent="0.25">
      <c r="A3492">
        <v>414</v>
      </c>
      <c r="B3492" t="s">
        <v>213</v>
      </c>
      <c r="C3492" t="s">
        <v>43</v>
      </c>
      <c r="D3492" t="s">
        <v>56</v>
      </c>
      <c r="E3492" t="s">
        <v>307</v>
      </c>
      <c r="F3492" t="s">
        <v>307</v>
      </c>
      <c r="G3492" t="s">
        <v>307</v>
      </c>
      <c r="H3492" t="s">
        <v>307</v>
      </c>
      <c r="I3492" t="s">
        <v>307</v>
      </c>
      <c r="J3492" t="s">
        <v>307</v>
      </c>
      <c r="K3492" t="s">
        <v>307</v>
      </c>
      <c r="L3492" t="s">
        <v>307</v>
      </c>
      <c r="M3492" t="s">
        <v>307</v>
      </c>
      <c r="N3492" t="s">
        <v>307</v>
      </c>
      <c r="O3492" t="s">
        <v>307</v>
      </c>
      <c r="P3492" t="s">
        <v>307</v>
      </c>
      <c r="Q3492" t="s">
        <v>307</v>
      </c>
      <c r="R3492" t="s">
        <v>307</v>
      </c>
      <c r="S3492" t="s">
        <v>307</v>
      </c>
      <c r="T3492" t="s">
        <v>307</v>
      </c>
      <c r="U3492" t="s">
        <v>307</v>
      </c>
      <c r="V3492" t="s">
        <v>307</v>
      </c>
      <c r="W3492" t="s">
        <v>307</v>
      </c>
    </row>
    <row r="3493" spans="1:45" x14ac:dyDescent="0.25">
      <c r="A3493">
        <v>414</v>
      </c>
      <c r="B3493" t="s">
        <v>213</v>
      </c>
      <c r="C3493" t="s">
        <v>43</v>
      </c>
      <c r="D3493" t="s">
        <v>57</v>
      </c>
      <c r="E3493" t="s">
        <v>307</v>
      </c>
      <c r="F3493" t="s">
        <v>307</v>
      </c>
      <c r="G3493" t="s">
        <v>307</v>
      </c>
      <c r="H3493" t="s">
        <v>307</v>
      </c>
      <c r="I3493" t="s">
        <v>307</v>
      </c>
      <c r="J3493" t="s">
        <v>307</v>
      </c>
      <c r="K3493" t="s">
        <v>307</v>
      </c>
      <c r="L3493" t="s">
        <v>307</v>
      </c>
      <c r="M3493" t="s">
        <v>307</v>
      </c>
      <c r="N3493" t="s">
        <v>307</v>
      </c>
      <c r="O3493" t="s">
        <v>307</v>
      </c>
      <c r="P3493" t="s">
        <v>307</v>
      </c>
      <c r="Q3493" t="s">
        <v>307</v>
      </c>
      <c r="R3493" t="s">
        <v>307</v>
      </c>
      <c r="S3493" t="s">
        <v>307</v>
      </c>
      <c r="T3493" t="s">
        <v>307</v>
      </c>
      <c r="U3493" t="s">
        <v>307</v>
      </c>
      <c r="V3493" t="s">
        <v>307</v>
      </c>
      <c r="W3493" t="s">
        <v>307</v>
      </c>
    </row>
    <row r="3494" spans="1:45" x14ac:dyDescent="0.25">
      <c r="A3494">
        <v>414</v>
      </c>
      <c r="B3494" t="s">
        <v>213</v>
      </c>
      <c r="C3494" t="s">
        <v>43</v>
      </c>
      <c r="D3494" t="s">
        <v>58</v>
      </c>
      <c r="E3494" t="s">
        <v>307</v>
      </c>
      <c r="F3494" t="s">
        <v>307</v>
      </c>
      <c r="G3494" t="s">
        <v>307</v>
      </c>
      <c r="H3494" t="s">
        <v>307</v>
      </c>
      <c r="I3494" t="s">
        <v>307</v>
      </c>
      <c r="J3494" t="s">
        <v>307</v>
      </c>
      <c r="K3494" t="s">
        <v>307</v>
      </c>
      <c r="L3494" t="s">
        <v>307</v>
      </c>
      <c r="M3494" t="s">
        <v>307</v>
      </c>
      <c r="N3494" t="s">
        <v>307</v>
      </c>
      <c r="O3494" t="s">
        <v>307</v>
      </c>
      <c r="P3494" t="s">
        <v>307</v>
      </c>
      <c r="Q3494" t="s">
        <v>307</v>
      </c>
      <c r="R3494" t="s">
        <v>307</v>
      </c>
      <c r="S3494" t="s">
        <v>307</v>
      </c>
      <c r="T3494" t="s">
        <v>307</v>
      </c>
      <c r="U3494" t="s">
        <v>307</v>
      </c>
      <c r="V3494" t="s">
        <v>307</v>
      </c>
      <c r="W3494" t="s">
        <v>307</v>
      </c>
    </row>
    <row r="3495" spans="1:45" x14ac:dyDescent="0.25">
      <c r="A3495">
        <v>414</v>
      </c>
      <c r="B3495" t="s">
        <v>213</v>
      </c>
      <c r="C3495" t="s">
        <v>43</v>
      </c>
      <c r="D3495" t="s">
        <v>59</v>
      </c>
      <c r="E3495" t="s">
        <v>307</v>
      </c>
      <c r="F3495" t="s">
        <v>307</v>
      </c>
      <c r="G3495" t="s">
        <v>307</v>
      </c>
      <c r="H3495" t="s">
        <v>307</v>
      </c>
      <c r="I3495" t="s">
        <v>307</v>
      </c>
      <c r="J3495" t="s">
        <v>307</v>
      </c>
      <c r="K3495" t="s">
        <v>307</v>
      </c>
      <c r="L3495" t="s">
        <v>307</v>
      </c>
      <c r="M3495" t="s">
        <v>307</v>
      </c>
      <c r="N3495" t="s">
        <v>307</v>
      </c>
      <c r="O3495" t="s">
        <v>307</v>
      </c>
      <c r="P3495" t="s">
        <v>307</v>
      </c>
      <c r="Q3495" t="s">
        <v>307</v>
      </c>
      <c r="R3495" t="s">
        <v>307</v>
      </c>
      <c r="S3495" t="s">
        <v>307</v>
      </c>
      <c r="T3495" t="s">
        <v>307</v>
      </c>
      <c r="U3495" t="s">
        <v>307</v>
      </c>
      <c r="V3495" t="s">
        <v>307</v>
      </c>
      <c r="W3495" t="s">
        <v>307</v>
      </c>
    </row>
    <row r="3496" spans="1:45" x14ac:dyDescent="0.25">
      <c r="A3496">
        <v>414</v>
      </c>
      <c r="B3496" t="s">
        <v>213</v>
      </c>
      <c r="C3496" t="s">
        <v>43</v>
      </c>
      <c r="D3496" t="s">
        <v>60</v>
      </c>
      <c r="E3496" t="s">
        <v>307</v>
      </c>
      <c r="F3496" t="s">
        <v>307</v>
      </c>
      <c r="G3496" t="s">
        <v>307</v>
      </c>
      <c r="H3496" t="s">
        <v>307</v>
      </c>
      <c r="I3496" t="s">
        <v>307</v>
      </c>
      <c r="J3496" t="s">
        <v>307</v>
      </c>
      <c r="K3496" t="s">
        <v>307</v>
      </c>
      <c r="L3496" t="s">
        <v>307</v>
      </c>
      <c r="M3496" t="s">
        <v>307</v>
      </c>
      <c r="N3496" t="s">
        <v>307</v>
      </c>
      <c r="O3496" t="s">
        <v>307</v>
      </c>
      <c r="P3496" t="s">
        <v>307</v>
      </c>
      <c r="Q3496" t="s">
        <v>307</v>
      </c>
      <c r="R3496" t="s">
        <v>307</v>
      </c>
      <c r="S3496" t="s">
        <v>307</v>
      </c>
      <c r="T3496" t="s">
        <v>307</v>
      </c>
      <c r="U3496" t="s">
        <v>307</v>
      </c>
      <c r="V3496" t="s">
        <v>307</v>
      </c>
      <c r="W3496" t="s">
        <v>307</v>
      </c>
    </row>
    <row r="3497" spans="1:45" x14ac:dyDescent="0.25">
      <c r="A3497">
        <v>414</v>
      </c>
      <c r="B3497" t="s">
        <v>213</v>
      </c>
      <c r="C3497" t="s">
        <v>43</v>
      </c>
      <c r="D3497" t="s">
        <v>61</v>
      </c>
      <c r="E3497" t="s">
        <v>307</v>
      </c>
      <c r="F3497" t="s">
        <v>307</v>
      </c>
      <c r="G3497" t="s">
        <v>307</v>
      </c>
      <c r="H3497" t="s">
        <v>307</v>
      </c>
      <c r="I3497" t="s">
        <v>307</v>
      </c>
      <c r="J3497" t="s">
        <v>307</v>
      </c>
      <c r="K3497" t="s">
        <v>307</v>
      </c>
      <c r="L3497" t="s">
        <v>307</v>
      </c>
      <c r="M3497" t="s">
        <v>307</v>
      </c>
      <c r="N3497" t="s">
        <v>307</v>
      </c>
      <c r="O3497" t="s">
        <v>307</v>
      </c>
      <c r="P3497" t="s">
        <v>307</v>
      </c>
      <c r="Q3497" t="s">
        <v>307</v>
      </c>
      <c r="R3497" t="s">
        <v>307</v>
      </c>
      <c r="S3497" t="s">
        <v>307</v>
      </c>
      <c r="T3497" t="s">
        <v>307</v>
      </c>
      <c r="U3497" t="s">
        <v>307</v>
      </c>
      <c r="V3497" t="s">
        <v>307</v>
      </c>
      <c r="W3497" t="s">
        <v>307</v>
      </c>
    </row>
    <row r="3498" spans="1:45" x14ac:dyDescent="0.25">
      <c r="A3498">
        <v>414</v>
      </c>
      <c r="B3498" t="s">
        <v>213</v>
      </c>
      <c r="C3498" t="s">
        <v>43</v>
      </c>
      <c r="D3498" t="s">
        <v>62</v>
      </c>
      <c r="E3498" t="s">
        <v>307</v>
      </c>
      <c r="F3498" t="s">
        <v>307</v>
      </c>
      <c r="G3498" t="s">
        <v>307</v>
      </c>
      <c r="H3498" t="s">
        <v>307</v>
      </c>
      <c r="I3498" t="s">
        <v>307</v>
      </c>
      <c r="J3498" t="s">
        <v>307</v>
      </c>
      <c r="K3498" t="s">
        <v>307</v>
      </c>
      <c r="L3498" t="s">
        <v>307</v>
      </c>
      <c r="M3498" t="s">
        <v>307</v>
      </c>
      <c r="N3498" t="s">
        <v>307</v>
      </c>
      <c r="O3498" t="s">
        <v>307</v>
      </c>
      <c r="P3498" t="s">
        <v>307</v>
      </c>
      <c r="Q3498" t="s">
        <v>307</v>
      </c>
      <c r="R3498" t="s">
        <v>307</v>
      </c>
      <c r="S3498" t="s">
        <v>307</v>
      </c>
      <c r="T3498" t="s">
        <v>307</v>
      </c>
      <c r="U3498" t="s">
        <v>307</v>
      </c>
      <c r="V3498" t="s">
        <v>307</v>
      </c>
      <c r="W3498" t="s">
        <v>307</v>
      </c>
    </row>
    <row r="3499" spans="1:45" x14ac:dyDescent="0.25">
      <c r="A3499">
        <v>414</v>
      </c>
      <c r="B3499" t="s">
        <v>213</v>
      </c>
      <c r="C3499" t="s">
        <v>36</v>
      </c>
      <c r="D3499" t="s">
        <v>47</v>
      </c>
      <c r="E3499" t="s">
        <v>307</v>
      </c>
      <c r="F3499" t="s">
        <v>307</v>
      </c>
      <c r="G3499" t="s">
        <v>307</v>
      </c>
      <c r="H3499" t="s">
        <v>307</v>
      </c>
      <c r="I3499" t="s">
        <v>307</v>
      </c>
      <c r="J3499" t="s">
        <v>307</v>
      </c>
      <c r="K3499" t="s">
        <v>307</v>
      </c>
      <c r="L3499" t="s">
        <v>307</v>
      </c>
      <c r="M3499" t="s">
        <v>307</v>
      </c>
      <c r="N3499" t="s">
        <v>307</v>
      </c>
      <c r="O3499" t="s">
        <v>307</v>
      </c>
      <c r="P3499" t="s">
        <v>307</v>
      </c>
      <c r="Q3499" t="s">
        <v>307</v>
      </c>
      <c r="R3499" t="s">
        <v>307</v>
      </c>
      <c r="S3499" t="s">
        <v>307</v>
      </c>
      <c r="T3499" t="s">
        <v>307</v>
      </c>
      <c r="U3499" t="s">
        <v>307</v>
      </c>
      <c r="V3499" t="s">
        <v>307</v>
      </c>
      <c r="W3499" t="s">
        <v>307</v>
      </c>
      <c r="X3499" t="s">
        <v>307</v>
      </c>
      <c r="Y3499" t="s">
        <v>307</v>
      </c>
      <c r="Z3499" t="s">
        <v>307</v>
      </c>
      <c r="AA3499" t="s">
        <v>307</v>
      </c>
      <c r="AB3499" t="s">
        <v>307</v>
      </c>
      <c r="AC3499" t="s">
        <v>307</v>
      </c>
      <c r="AD3499" t="s">
        <v>307</v>
      </c>
      <c r="AE3499" t="s">
        <v>307</v>
      </c>
      <c r="AF3499" t="s">
        <v>307</v>
      </c>
      <c r="AG3499" t="s">
        <v>307</v>
      </c>
      <c r="AH3499" t="s">
        <v>307</v>
      </c>
      <c r="AI3499" t="s">
        <v>307</v>
      </c>
      <c r="AJ3499" t="s">
        <v>307</v>
      </c>
      <c r="AK3499" t="s">
        <v>307</v>
      </c>
      <c r="AL3499" t="s">
        <v>307</v>
      </c>
      <c r="AM3499" t="s">
        <v>307</v>
      </c>
      <c r="AN3499" t="s">
        <v>307</v>
      </c>
      <c r="AO3499" t="s">
        <v>307</v>
      </c>
      <c r="AP3499" t="s">
        <v>307</v>
      </c>
      <c r="AQ3499" t="s">
        <v>307</v>
      </c>
      <c r="AR3499" t="s">
        <v>307</v>
      </c>
      <c r="AS3499" t="s">
        <v>307</v>
      </c>
    </row>
    <row r="3500" spans="1:45" x14ac:dyDescent="0.25">
      <c r="A3500">
        <v>414</v>
      </c>
      <c r="B3500" t="s">
        <v>213</v>
      </c>
      <c r="C3500" t="s">
        <v>36</v>
      </c>
      <c r="D3500" t="s">
        <v>48</v>
      </c>
      <c r="E3500" t="s">
        <v>307</v>
      </c>
      <c r="F3500" t="s">
        <v>307</v>
      </c>
      <c r="G3500" t="s">
        <v>307</v>
      </c>
      <c r="H3500" t="s">
        <v>307</v>
      </c>
      <c r="I3500" t="s">
        <v>307</v>
      </c>
      <c r="J3500" t="s">
        <v>307</v>
      </c>
      <c r="K3500" t="s">
        <v>307</v>
      </c>
      <c r="L3500" t="s">
        <v>307</v>
      </c>
      <c r="M3500" t="s">
        <v>307</v>
      </c>
      <c r="N3500" t="s">
        <v>307</v>
      </c>
      <c r="O3500" t="s">
        <v>307</v>
      </c>
      <c r="P3500" t="s">
        <v>307</v>
      </c>
      <c r="Q3500" t="s">
        <v>307</v>
      </c>
      <c r="R3500" t="s">
        <v>307</v>
      </c>
      <c r="S3500" t="s">
        <v>307</v>
      </c>
      <c r="T3500" t="s">
        <v>307</v>
      </c>
      <c r="U3500" t="s">
        <v>307</v>
      </c>
      <c r="V3500" t="s">
        <v>307</v>
      </c>
      <c r="W3500" t="s">
        <v>307</v>
      </c>
      <c r="X3500" t="s">
        <v>307</v>
      </c>
      <c r="Y3500" t="s">
        <v>307</v>
      </c>
      <c r="Z3500" t="s">
        <v>307</v>
      </c>
      <c r="AA3500" t="s">
        <v>307</v>
      </c>
      <c r="AB3500" t="s">
        <v>307</v>
      </c>
      <c r="AC3500" t="s">
        <v>307</v>
      </c>
      <c r="AD3500" t="s">
        <v>307</v>
      </c>
      <c r="AE3500" t="s">
        <v>307</v>
      </c>
      <c r="AF3500" t="s">
        <v>307</v>
      </c>
      <c r="AG3500" t="s">
        <v>307</v>
      </c>
      <c r="AH3500" t="s">
        <v>307</v>
      </c>
      <c r="AI3500" t="s">
        <v>307</v>
      </c>
      <c r="AJ3500" t="s">
        <v>307</v>
      </c>
      <c r="AK3500" t="s">
        <v>307</v>
      </c>
      <c r="AL3500" t="s">
        <v>307</v>
      </c>
      <c r="AM3500" t="s">
        <v>307</v>
      </c>
      <c r="AN3500" t="s">
        <v>307</v>
      </c>
      <c r="AO3500" t="s">
        <v>307</v>
      </c>
      <c r="AP3500" t="s">
        <v>307</v>
      </c>
      <c r="AQ3500" t="s">
        <v>307</v>
      </c>
      <c r="AR3500" t="s">
        <v>307</v>
      </c>
      <c r="AS3500" t="s">
        <v>307</v>
      </c>
    </row>
    <row r="3501" spans="1:45" x14ac:dyDescent="0.25">
      <c r="A3501">
        <v>414</v>
      </c>
      <c r="B3501" t="s">
        <v>213</v>
      </c>
      <c r="C3501" t="s">
        <v>36</v>
      </c>
      <c r="D3501" t="s">
        <v>49</v>
      </c>
      <c r="E3501" t="s">
        <v>307</v>
      </c>
      <c r="F3501" t="s">
        <v>307</v>
      </c>
      <c r="G3501" t="s">
        <v>307</v>
      </c>
      <c r="H3501" t="s">
        <v>307</v>
      </c>
      <c r="I3501" t="s">
        <v>307</v>
      </c>
      <c r="J3501" t="s">
        <v>307</v>
      </c>
      <c r="K3501" t="s">
        <v>307</v>
      </c>
      <c r="L3501" t="s">
        <v>307</v>
      </c>
      <c r="M3501" t="s">
        <v>307</v>
      </c>
      <c r="N3501" t="s">
        <v>307</v>
      </c>
      <c r="O3501" t="s">
        <v>307</v>
      </c>
      <c r="P3501" t="s">
        <v>307</v>
      </c>
      <c r="Q3501" t="s">
        <v>307</v>
      </c>
      <c r="R3501" t="s">
        <v>307</v>
      </c>
      <c r="S3501" t="s">
        <v>307</v>
      </c>
      <c r="T3501" t="s">
        <v>307</v>
      </c>
      <c r="U3501" t="s">
        <v>307</v>
      </c>
      <c r="V3501" t="s">
        <v>307</v>
      </c>
      <c r="W3501" t="s">
        <v>307</v>
      </c>
      <c r="X3501" t="s">
        <v>307</v>
      </c>
      <c r="Y3501" t="s">
        <v>307</v>
      </c>
      <c r="Z3501" t="s">
        <v>307</v>
      </c>
      <c r="AA3501" t="s">
        <v>307</v>
      </c>
      <c r="AB3501" t="s">
        <v>307</v>
      </c>
      <c r="AC3501" t="s">
        <v>307</v>
      </c>
      <c r="AD3501" t="s">
        <v>307</v>
      </c>
      <c r="AE3501" t="s">
        <v>307</v>
      </c>
      <c r="AF3501" t="s">
        <v>307</v>
      </c>
      <c r="AG3501" t="s">
        <v>307</v>
      </c>
      <c r="AH3501" t="s">
        <v>307</v>
      </c>
      <c r="AI3501" t="s">
        <v>307</v>
      </c>
      <c r="AJ3501" t="s">
        <v>307</v>
      </c>
      <c r="AK3501" t="s">
        <v>307</v>
      </c>
      <c r="AL3501" t="s">
        <v>307</v>
      </c>
      <c r="AM3501" t="s">
        <v>307</v>
      </c>
      <c r="AN3501" t="s">
        <v>307</v>
      </c>
      <c r="AO3501" t="s">
        <v>307</v>
      </c>
      <c r="AP3501" t="s">
        <v>307</v>
      </c>
      <c r="AQ3501" t="s">
        <v>307</v>
      </c>
      <c r="AR3501" t="s">
        <v>307</v>
      </c>
      <c r="AS3501" t="s">
        <v>307</v>
      </c>
    </row>
    <row r="3502" spans="1:45" x14ac:dyDescent="0.25">
      <c r="A3502">
        <v>414</v>
      </c>
      <c r="B3502" t="s">
        <v>213</v>
      </c>
      <c r="C3502" t="s">
        <v>37</v>
      </c>
      <c r="D3502" t="s">
        <v>47</v>
      </c>
      <c r="E3502" t="s">
        <v>307</v>
      </c>
      <c r="F3502" t="s">
        <v>307</v>
      </c>
      <c r="G3502" t="s">
        <v>307</v>
      </c>
      <c r="H3502" t="s">
        <v>307</v>
      </c>
      <c r="I3502" t="s">
        <v>307</v>
      </c>
      <c r="J3502" t="s">
        <v>307</v>
      </c>
      <c r="K3502" t="s">
        <v>307</v>
      </c>
      <c r="L3502" t="s">
        <v>307</v>
      </c>
      <c r="M3502" t="s">
        <v>307</v>
      </c>
      <c r="N3502" t="s">
        <v>307</v>
      </c>
      <c r="O3502" t="s">
        <v>307</v>
      </c>
      <c r="P3502" t="s">
        <v>307</v>
      </c>
      <c r="Q3502" t="s">
        <v>307</v>
      </c>
      <c r="R3502" t="s">
        <v>307</v>
      </c>
      <c r="S3502" t="s">
        <v>307</v>
      </c>
      <c r="T3502" t="s">
        <v>307</v>
      </c>
      <c r="U3502" t="s">
        <v>307</v>
      </c>
      <c r="V3502" t="s">
        <v>307</v>
      </c>
      <c r="W3502" t="s">
        <v>307</v>
      </c>
      <c r="X3502" t="s">
        <v>307</v>
      </c>
      <c r="Y3502" t="s">
        <v>307</v>
      </c>
      <c r="Z3502" t="s">
        <v>307</v>
      </c>
      <c r="AA3502" t="s">
        <v>307</v>
      </c>
      <c r="AB3502" t="s">
        <v>307</v>
      </c>
      <c r="AC3502" t="s">
        <v>307</v>
      </c>
      <c r="AD3502" t="s">
        <v>307</v>
      </c>
      <c r="AE3502" t="s">
        <v>307</v>
      </c>
      <c r="AF3502" t="s">
        <v>307</v>
      </c>
      <c r="AG3502" t="s">
        <v>307</v>
      </c>
      <c r="AH3502" t="s">
        <v>307</v>
      </c>
      <c r="AI3502" t="s">
        <v>307</v>
      </c>
      <c r="AJ3502" t="s">
        <v>307</v>
      </c>
      <c r="AK3502" t="s">
        <v>307</v>
      </c>
      <c r="AL3502" t="s">
        <v>307</v>
      </c>
      <c r="AM3502" t="s">
        <v>307</v>
      </c>
      <c r="AN3502" t="s">
        <v>307</v>
      </c>
      <c r="AO3502" t="s">
        <v>307</v>
      </c>
      <c r="AP3502" t="s">
        <v>307</v>
      </c>
      <c r="AQ3502" t="s">
        <v>307</v>
      </c>
      <c r="AR3502" t="s">
        <v>307</v>
      </c>
      <c r="AS3502" t="s">
        <v>307</v>
      </c>
    </row>
    <row r="3503" spans="1:45" x14ac:dyDescent="0.25">
      <c r="A3503">
        <v>414</v>
      </c>
      <c r="B3503" t="s">
        <v>213</v>
      </c>
      <c r="C3503" t="s">
        <v>37</v>
      </c>
      <c r="D3503" t="s">
        <v>48</v>
      </c>
      <c r="E3503" t="s">
        <v>307</v>
      </c>
      <c r="F3503" t="s">
        <v>307</v>
      </c>
      <c r="G3503" t="s">
        <v>307</v>
      </c>
      <c r="H3503" t="s">
        <v>307</v>
      </c>
      <c r="I3503" t="s">
        <v>307</v>
      </c>
      <c r="J3503" t="s">
        <v>307</v>
      </c>
      <c r="K3503" t="s">
        <v>307</v>
      </c>
      <c r="L3503" t="s">
        <v>307</v>
      </c>
      <c r="M3503" t="s">
        <v>307</v>
      </c>
      <c r="N3503" t="s">
        <v>307</v>
      </c>
      <c r="O3503" t="s">
        <v>307</v>
      </c>
      <c r="P3503" t="s">
        <v>307</v>
      </c>
      <c r="Q3503" t="s">
        <v>307</v>
      </c>
      <c r="R3503" t="s">
        <v>307</v>
      </c>
      <c r="S3503" t="s">
        <v>307</v>
      </c>
      <c r="T3503" t="s">
        <v>307</v>
      </c>
      <c r="U3503" t="s">
        <v>307</v>
      </c>
      <c r="V3503" t="s">
        <v>307</v>
      </c>
      <c r="W3503" t="s">
        <v>307</v>
      </c>
      <c r="X3503" t="s">
        <v>307</v>
      </c>
      <c r="Y3503" t="s">
        <v>307</v>
      </c>
      <c r="Z3503" t="s">
        <v>307</v>
      </c>
      <c r="AA3503" t="s">
        <v>307</v>
      </c>
      <c r="AB3503" t="s">
        <v>307</v>
      </c>
      <c r="AC3503" t="s">
        <v>307</v>
      </c>
      <c r="AD3503" t="s">
        <v>307</v>
      </c>
      <c r="AE3503" t="s">
        <v>307</v>
      </c>
      <c r="AF3503" t="s">
        <v>307</v>
      </c>
      <c r="AG3503" t="s">
        <v>307</v>
      </c>
      <c r="AH3503" t="s">
        <v>307</v>
      </c>
      <c r="AI3503" t="s">
        <v>307</v>
      </c>
      <c r="AJ3503" t="s">
        <v>307</v>
      </c>
      <c r="AK3503" t="s">
        <v>307</v>
      </c>
      <c r="AL3503" t="s">
        <v>307</v>
      </c>
      <c r="AM3503" t="s">
        <v>307</v>
      </c>
      <c r="AN3503" t="s">
        <v>307</v>
      </c>
      <c r="AO3503" t="s">
        <v>307</v>
      </c>
      <c r="AP3503" t="s">
        <v>307</v>
      </c>
      <c r="AQ3503" t="s">
        <v>307</v>
      </c>
      <c r="AR3503" t="s">
        <v>307</v>
      </c>
      <c r="AS3503" t="s">
        <v>307</v>
      </c>
    </row>
    <row r="3504" spans="1:45" x14ac:dyDescent="0.25">
      <c r="A3504">
        <v>414</v>
      </c>
      <c r="B3504" t="s">
        <v>213</v>
      </c>
      <c r="C3504" t="s">
        <v>37</v>
      </c>
      <c r="D3504" t="s">
        <v>49</v>
      </c>
      <c r="E3504" t="s">
        <v>307</v>
      </c>
      <c r="F3504" t="s">
        <v>307</v>
      </c>
      <c r="G3504" t="s">
        <v>307</v>
      </c>
      <c r="H3504" t="s">
        <v>307</v>
      </c>
      <c r="I3504" t="s">
        <v>307</v>
      </c>
      <c r="J3504" t="s">
        <v>307</v>
      </c>
      <c r="K3504" t="s">
        <v>307</v>
      </c>
      <c r="L3504" t="s">
        <v>307</v>
      </c>
      <c r="M3504" t="s">
        <v>307</v>
      </c>
      <c r="N3504" t="s">
        <v>307</v>
      </c>
      <c r="O3504" t="s">
        <v>307</v>
      </c>
      <c r="P3504" t="s">
        <v>307</v>
      </c>
      <c r="Q3504" t="s">
        <v>307</v>
      </c>
      <c r="R3504" t="s">
        <v>307</v>
      </c>
      <c r="S3504" t="s">
        <v>307</v>
      </c>
      <c r="T3504" t="s">
        <v>307</v>
      </c>
      <c r="U3504" t="s">
        <v>307</v>
      </c>
      <c r="V3504" t="s">
        <v>307</v>
      </c>
      <c r="W3504" t="s">
        <v>307</v>
      </c>
      <c r="X3504" t="s">
        <v>307</v>
      </c>
      <c r="Y3504" t="s">
        <v>307</v>
      </c>
      <c r="Z3504" t="s">
        <v>307</v>
      </c>
      <c r="AA3504" t="s">
        <v>307</v>
      </c>
      <c r="AB3504" t="s">
        <v>307</v>
      </c>
      <c r="AC3504" t="s">
        <v>307</v>
      </c>
      <c r="AD3504" t="s">
        <v>307</v>
      </c>
      <c r="AE3504" t="s">
        <v>307</v>
      </c>
      <c r="AF3504" t="s">
        <v>307</v>
      </c>
      <c r="AG3504" t="s">
        <v>307</v>
      </c>
      <c r="AH3504" t="s">
        <v>307</v>
      </c>
      <c r="AI3504" t="s">
        <v>307</v>
      </c>
      <c r="AJ3504" t="s">
        <v>307</v>
      </c>
      <c r="AK3504" t="s">
        <v>307</v>
      </c>
      <c r="AL3504" t="s">
        <v>307</v>
      </c>
      <c r="AM3504" t="s">
        <v>307</v>
      </c>
      <c r="AN3504" t="s">
        <v>307</v>
      </c>
      <c r="AO3504" t="s">
        <v>307</v>
      </c>
      <c r="AP3504" t="s">
        <v>307</v>
      </c>
      <c r="AQ3504" t="s">
        <v>307</v>
      </c>
      <c r="AR3504" t="s">
        <v>307</v>
      </c>
      <c r="AS3504" t="s">
        <v>307</v>
      </c>
    </row>
    <row r="3505" spans="1:42" x14ac:dyDescent="0.25">
      <c r="A3505">
        <v>414</v>
      </c>
      <c r="B3505" t="s">
        <v>213</v>
      </c>
      <c r="C3505" t="s">
        <v>476</v>
      </c>
      <c r="D3505" t="s">
        <v>48</v>
      </c>
      <c r="E3505" t="s">
        <v>307</v>
      </c>
      <c r="F3505" t="s">
        <v>307</v>
      </c>
      <c r="G3505" t="s">
        <v>307</v>
      </c>
    </row>
    <row r="3506" spans="1:42" x14ac:dyDescent="0.25">
      <c r="A3506">
        <v>414</v>
      </c>
      <c r="B3506" t="s">
        <v>213</v>
      </c>
      <c r="C3506" t="s">
        <v>477</v>
      </c>
      <c r="D3506" t="s">
        <v>48</v>
      </c>
      <c r="E3506" t="s">
        <v>307</v>
      </c>
      <c r="F3506" t="s">
        <v>307</v>
      </c>
      <c r="G3506" t="s">
        <v>307</v>
      </c>
    </row>
    <row r="3507" spans="1:42" x14ac:dyDescent="0.25">
      <c r="A3507">
        <v>414</v>
      </c>
      <c r="B3507" t="s">
        <v>213</v>
      </c>
      <c r="C3507" t="s">
        <v>45</v>
      </c>
      <c r="D3507" t="s">
        <v>63</v>
      </c>
      <c r="E3507" t="s">
        <v>307</v>
      </c>
      <c r="F3507" t="s">
        <v>307</v>
      </c>
      <c r="G3507" t="s">
        <v>307</v>
      </c>
      <c r="H3507" t="s">
        <v>307</v>
      </c>
      <c r="I3507" t="s">
        <v>307</v>
      </c>
      <c r="J3507" t="s">
        <v>307</v>
      </c>
      <c r="K3507" t="s">
        <v>307</v>
      </c>
      <c r="L3507" t="s">
        <v>307</v>
      </c>
      <c r="M3507" t="s">
        <v>307</v>
      </c>
      <c r="N3507" t="s">
        <v>307</v>
      </c>
      <c r="O3507" t="s">
        <v>307</v>
      </c>
      <c r="P3507" t="s">
        <v>307</v>
      </c>
      <c r="Q3507" t="s">
        <v>307</v>
      </c>
      <c r="R3507" t="s">
        <v>307</v>
      </c>
      <c r="S3507" t="s">
        <v>307</v>
      </c>
      <c r="T3507" t="s">
        <v>307</v>
      </c>
      <c r="U3507" t="s">
        <v>307</v>
      </c>
      <c r="V3507" t="s">
        <v>307</v>
      </c>
      <c r="W3507" t="s">
        <v>307</v>
      </c>
    </row>
    <row r="3508" spans="1:42" x14ac:dyDescent="0.25">
      <c r="A3508">
        <v>414</v>
      </c>
      <c r="B3508" t="s">
        <v>213</v>
      </c>
      <c r="C3508" t="s">
        <v>45</v>
      </c>
      <c r="D3508" t="s">
        <v>64</v>
      </c>
      <c r="E3508" t="s">
        <v>307</v>
      </c>
      <c r="F3508" t="s">
        <v>307</v>
      </c>
      <c r="G3508" t="s">
        <v>307</v>
      </c>
      <c r="H3508" t="s">
        <v>307</v>
      </c>
      <c r="I3508" t="s">
        <v>307</v>
      </c>
      <c r="J3508" t="s">
        <v>307</v>
      </c>
      <c r="K3508" t="s">
        <v>307</v>
      </c>
      <c r="L3508" t="s">
        <v>307</v>
      </c>
      <c r="M3508" t="s">
        <v>307</v>
      </c>
      <c r="N3508" t="s">
        <v>307</v>
      </c>
      <c r="O3508" t="s">
        <v>307</v>
      </c>
      <c r="P3508" t="s">
        <v>307</v>
      </c>
      <c r="Q3508" t="s">
        <v>307</v>
      </c>
      <c r="R3508" t="s">
        <v>307</v>
      </c>
      <c r="S3508" t="s">
        <v>307</v>
      </c>
      <c r="T3508" t="s">
        <v>307</v>
      </c>
      <c r="U3508" t="s">
        <v>307</v>
      </c>
      <c r="V3508" t="s">
        <v>307</v>
      </c>
      <c r="W3508" t="s">
        <v>307</v>
      </c>
    </row>
    <row r="3509" spans="1:42" x14ac:dyDescent="0.25">
      <c r="A3509">
        <v>414</v>
      </c>
      <c r="B3509" t="s">
        <v>213</v>
      </c>
      <c r="C3509" t="s">
        <v>40</v>
      </c>
      <c r="D3509" t="s">
        <v>52</v>
      </c>
      <c r="E3509" t="s">
        <v>307</v>
      </c>
      <c r="F3509" t="s">
        <v>307</v>
      </c>
      <c r="G3509" t="s">
        <v>307</v>
      </c>
      <c r="H3509" t="s">
        <v>307</v>
      </c>
      <c r="I3509" t="s">
        <v>307</v>
      </c>
      <c r="J3509" t="s">
        <v>307</v>
      </c>
      <c r="K3509" t="s">
        <v>307</v>
      </c>
      <c r="L3509" t="s">
        <v>307</v>
      </c>
      <c r="M3509" t="s">
        <v>307</v>
      </c>
      <c r="N3509" t="s">
        <v>307</v>
      </c>
      <c r="O3509" t="s">
        <v>307</v>
      </c>
      <c r="P3509" t="s">
        <v>307</v>
      </c>
      <c r="Q3509" t="s">
        <v>307</v>
      </c>
      <c r="R3509" t="s">
        <v>307</v>
      </c>
      <c r="S3509" t="s">
        <v>307</v>
      </c>
      <c r="T3509" t="s">
        <v>307</v>
      </c>
      <c r="U3509" t="s">
        <v>307</v>
      </c>
      <c r="V3509" t="s">
        <v>307</v>
      </c>
      <c r="W3509" t="s">
        <v>307</v>
      </c>
      <c r="X3509" t="s">
        <v>307</v>
      </c>
      <c r="Y3509" t="s">
        <v>307</v>
      </c>
      <c r="Z3509" t="s">
        <v>307</v>
      </c>
    </row>
    <row r="3510" spans="1:42" x14ac:dyDescent="0.25">
      <c r="A3510">
        <v>414</v>
      </c>
      <c r="B3510" t="s">
        <v>213</v>
      </c>
      <c r="C3510" t="s">
        <v>40</v>
      </c>
      <c r="D3510" t="s">
        <v>53</v>
      </c>
      <c r="E3510" t="s">
        <v>307</v>
      </c>
      <c r="F3510" t="s">
        <v>307</v>
      </c>
      <c r="G3510" t="s">
        <v>307</v>
      </c>
      <c r="H3510" t="s">
        <v>307</v>
      </c>
      <c r="I3510" t="s">
        <v>307</v>
      </c>
      <c r="J3510" t="s">
        <v>307</v>
      </c>
      <c r="K3510" t="s">
        <v>307</v>
      </c>
      <c r="L3510" t="s">
        <v>307</v>
      </c>
      <c r="M3510" t="s">
        <v>307</v>
      </c>
      <c r="N3510" t="s">
        <v>307</v>
      </c>
      <c r="O3510" t="s">
        <v>307</v>
      </c>
      <c r="P3510" t="s">
        <v>307</v>
      </c>
      <c r="Q3510" t="s">
        <v>307</v>
      </c>
      <c r="R3510" t="s">
        <v>307</v>
      </c>
      <c r="S3510" t="s">
        <v>307</v>
      </c>
      <c r="T3510" t="s">
        <v>307</v>
      </c>
      <c r="U3510" t="s">
        <v>307</v>
      </c>
      <c r="V3510" t="s">
        <v>307</v>
      </c>
      <c r="W3510" t="s">
        <v>307</v>
      </c>
      <c r="X3510" t="s">
        <v>307</v>
      </c>
      <c r="Y3510" t="s">
        <v>307</v>
      </c>
      <c r="Z3510" t="s">
        <v>307</v>
      </c>
    </row>
    <row r="3511" spans="1:42" x14ac:dyDescent="0.25">
      <c r="A3511">
        <v>414</v>
      </c>
      <c r="B3511" t="s">
        <v>213</v>
      </c>
      <c r="C3511" t="s">
        <v>39</v>
      </c>
      <c r="D3511" t="s">
        <v>50</v>
      </c>
      <c r="E3511" t="s">
        <v>307</v>
      </c>
      <c r="F3511" t="s">
        <v>307</v>
      </c>
      <c r="G3511" t="s">
        <v>307</v>
      </c>
      <c r="H3511" t="s">
        <v>307</v>
      </c>
      <c r="I3511" t="s">
        <v>307</v>
      </c>
      <c r="J3511" t="s">
        <v>307</v>
      </c>
      <c r="K3511" t="s">
        <v>307</v>
      </c>
      <c r="L3511" t="s">
        <v>307</v>
      </c>
      <c r="M3511" t="s">
        <v>307</v>
      </c>
      <c r="N3511" t="s">
        <v>307</v>
      </c>
      <c r="O3511" t="s">
        <v>307</v>
      </c>
      <c r="P3511" t="s">
        <v>307</v>
      </c>
      <c r="Q3511" t="s">
        <v>307</v>
      </c>
      <c r="R3511" t="s">
        <v>307</v>
      </c>
      <c r="S3511" t="s">
        <v>307</v>
      </c>
      <c r="T3511" t="s">
        <v>307</v>
      </c>
      <c r="U3511" t="s">
        <v>307</v>
      </c>
      <c r="V3511" t="s">
        <v>307</v>
      </c>
      <c r="W3511" t="s">
        <v>307</v>
      </c>
      <c r="X3511" t="s">
        <v>307</v>
      </c>
      <c r="Y3511" t="s">
        <v>307</v>
      </c>
      <c r="Z3511" t="s">
        <v>307</v>
      </c>
      <c r="AA3511" t="s">
        <v>307</v>
      </c>
      <c r="AB3511" t="s">
        <v>307</v>
      </c>
      <c r="AC3511" t="s">
        <v>307</v>
      </c>
      <c r="AD3511" t="s">
        <v>307</v>
      </c>
      <c r="AE3511" t="s">
        <v>307</v>
      </c>
      <c r="AF3511" t="s">
        <v>307</v>
      </c>
      <c r="AG3511" t="s">
        <v>307</v>
      </c>
      <c r="AH3511" t="s">
        <v>307</v>
      </c>
      <c r="AI3511" t="s">
        <v>307</v>
      </c>
      <c r="AJ3511" t="s">
        <v>307</v>
      </c>
      <c r="AK3511" t="s">
        <v>307</v>
      </c>
      <c r="AL3511" t="s">
        <v>307</v>
      </c>
      <c r="AM3511" t="s">
        <v>307</v>
      </c>
      <c r="AN3511" t="s">
        <v>307</v>
      </c>
      <c r="AO3511" t="s">
        <v>307</v>
      </c>
      <c r="AP3511" t="s">
        <v>307</v>
      </c>
    </row>
    <row r="3512" spans="1:42" x14ac:dyDescent="0.25">
      <c r="A3512">
        <v>414</v>
      </c>
      <c r="B3512" t="s">
        <v>213</v>
      </c>
      <c r="C3512" t="s">
        <v>39</v>
      </c>
      <c r="D3512" t="s">
        <v>48</v>
      </c>
      <c r="E3512" t="s">
        <v>307</v>
      </c>
      <c r="F3512" t="s">
        <v>307</v>
      </c>
      <c r="G3512" t="s">
        <v>307</v>
      </c>
      <c r="H3512" t="s">
        <v>307</v>
      </c>
      <c r="I3512" t="s">
        <v>307</v>
      </c>
      <c r="J3512" t="s">
        <v>307</v>
      </c>
      <c r="K3512" t="s">
        <v>307</v>
      </c>
      <c r="L3512" t="s">
        <v>307</v>
      </c>
      <c r="M3512" t="s">
        <v>307</v>
      </c>
      <c r="N3512" t="s">
        <v>307</v>
      </c>
      <c r="O3512" t="s">
        <v>307</v>
      </c>
      <c r="P3512" t="s">
        <v>307</v>
      </c>
      <c r="Q3512" t="s">
        <v>307</v>
      </c>
      <c r="R3512" t="s">
        <v>307</v>
      </c>
      <c r="S3512" t="s">
        <v>307</v>
      </c>
      <c r="T3512" t="s">
        <v>307</v>
      </c>
      <c r="U3512" t="s">
        <v>307</v>
      </c>
      <c r="V3512" t="s">
        <v>307</v>
      </c>
      <c r="W3512" t="s">
        <v>307</v>
      </c>
      <c r="X3512" t="s">
        <v>307</v>
      </c>
      <c r="Y3512" t="s">
        <v>307</v>
      </c>
      <c r="Z3512" t="s">
        <v>307</v>
      </c>
      <c r="AA3512" t="s">
        <v>307</v>
      </c>
      <c r="AB3512" t="s">
        <v>307</v>
      </c>
      <c r="AC3512" t="s">
        <v>307</v>
      </c>
      <c r="AD3512" t="s">
        <v>307</v>
      </c>
      <c r="AE3512" t="s">
        <v>307</v>
      </c>
      <c r="AF3512" t="s">
        <v>307</v>
      </c>
      <c r="AG3512" t="s">
        <v>307</v>
      </c>
      <c r="AH3512" t="s">
        <v>307</v>
      </c>
      <c r="AI3512" t="s">
        <v>307</v>
      </c>
      <c r="AJ3512" t="s">
        <v>307</v>
      </c>
      <c r="AK3512" t="s">
        <v>307</v>
      </c>
      <c r="AL3512" t="s">
        <v>307</v>
      </c>
      <c r="AM3512" t="s">
        <v>307</v>
      </c>
      <c r="AN3512" t="s">
        <v>307</v>
      </c>
      <c r="AO3512" t="s">
        <v>307</v>
      </c>
      <c r="AP3512" t="s">
        <v>307</v>
      </c>
    </row>
    <row r="3513" spans="1:42" x14ac:dyDescent="0.25">
      <c r="A3513">
        <v>414</v>
      </c>
      <c r="B3513" t="s">
        <v>213</v>
      </c>
      <c r="C3513" t="s">
        <v>39</v>
      </c>
      <c r="D3513" t="s">
        <v>51</v>
      </c>
      <c r="E3513" t="s">
        <v>307</v>
      </c>
      <c r="F3513" t="s">
        <v>307</v>
      </c>
      <c r="G3513" t="s">
        <v>307</v>
      </c>
      <c r="H3513" t="s">
        <v>307</v>
      </c>
      <c r="I3513" t="s">
        <v>307</v>
      </c>
      <c r="J3513" t="s">
        <v>307</v>
      </c>
      <c r="K3513" t="s">
        <v>307</v>
      </c>
      <c r="L3513" t="s">
        <v>307</v>
      </c>
      <c r="M3513" t="s">
        <v>307</v>
      </c>
      <c r="N3513" t="s">
        <v>307</v>
      </c>
      <c r="O3513" t="s">
        <v>307</v>
      </c>
      <c r="P3513" t="s">
        <v>307</v>
      </c>
      <c r="Q3513" t="s">
        <v>307</v>
      </c>
      <c r="R3513" t="s">
        <v>307</v>
      </c>
      <c r="S3513" t="s">
        <v>307</v>
      </c>
      <c r="T3513" t="s">
        <v>307</v>
      </c>
      <c r="U3513" t="s">
        <v>307</v>
      </c>
      <c r="V3513" t="s">
        <v>307</v>
      </c>
      <c r="W3513" t="s">
        <v>307</v>
      </c>
      <c r="X3513" t="s">
        <v>307</v>
      </c>
      <c r="Y3513" t="s">
        <v>307</v>
      </c>
      <c r="Z3513" t="s">
        <v>307</v>
      </c>
      <c r="AA3513" t="s">
        <v>307</v>
      </c>
      <c r="AB3513" t="s">
        <v>307</v>
      </c>
      <c r="AC3513" t="s">
        <v>307</v>
      </c>
      <c r="AD3513" t="s">
        <v>307</v>
      </c>
      <c r="AE3513" t="s">
        <v>307</v>
      </c>
      <c r="AF3513" t="s">
        <v>307</v>
      </c>
      <c r="AG3513" t="s">
        <v>307</v>
      </c>
      <c r="AH3513" t="s">
        <v>307</v>
      </c>
      <c r="AI3513" t="s">
        <v>307</v>
      </c>
      <c r="AJ3513" t="s">
        <v>307</v>
      </c>
      <c r="AK3513" t="s">
        <v>307</v>
      </c>
      <c r="AL3513" t="s">
        <v>307</v>
      </c>
      <c r="AM3513" t="s">
        <v>307</v>
      </c>
      <c r="AN3513" t="s">
        <v>307</v>
      </c>
      <c r="AO3513" t="s">
        <v>307</v>
      </c>
      <c r="AP3513" t="s">
        <v>307</v>
      </c>
    </row>
    <row r="3514" spans="1:42" x14ac:dyDescent="0.25">
      <c r="A3514">
        <v>414</v>
      </c>
      <c r="B3514" t="s">
        <v>213</v>
      </c>
      <c r="C3514" t="s">
        <v>46</v>
      </c>
      <c r="D3514" t="s">
        <v>65</v>
      </c>
      <c r="E3514" t="s">
        <v>307</v>
      </c>
      <c r="F3514" t="s">
        <v>307</v>
      </c>
      <c r="G3514" t="s">
        <v>307</v>
      </c>
      <c r="H3514" t="s">
        <v>307</v>
      </c>
      <c r="I3514" t="s">
        <v>307</v>
      </c>
      <c r="J3514" t="s">
        <v>307</v>
      </c>
      <c r="K3514" t="s">
        <v>307</v>
      </c>
      <c r="L3514" t="s">
        <v>307</v>
      </c>
      <c r="M3514" t="s">
        <v>307</v>
      </c>
      <c r="N3514" t="s">
        <v>307</v>
      </c>
      <c r="O3514" t="s">
        <v>307</v>
      </c>
      <c r="P3514" t="s">
        <v>307</v>
      </c>
      <c r="Q3514" t="s">
        <v>307</v>
      </c>
      <c r="R3514" t="s">
        <v>307</v>
      </c>
      <c r="S3514" t="s">
        <v>307</v>
      </c>
      <c r="T3514" t="s">
        <v>307</v>
      </c>
      <c r="U3514" t="s">
        <v>307</v>
      </c>
      <c r="V3514" t="s">
        <v>307</v>
      </c>
      <c r="W3514" t="s">
        <v>307</v>
      </c>
      <c r="X3514" t="s">
        <v>307</v>
      </c>
      <c r="Y3514" t="s">
        <v>307</v>
      </c>
      <c r="Z3514" t="s">
        <v>307</v>
      </c>
    </row>
    <row r="3515" spans="1:42" x14ac:dyDescent="0.25">
      <c r="A3515">
        <v>414</v>
      </c>
      <c r="B3515" t="s">
        <v>213</v>
      </c>
      <c r="C3515" t="s">
        <v>46</v>
      </c>
      <c r="D3515" t="s">
        <v>66</v>
      </c>
      <c r="E3515" t="s">
        <v>307</v>
      </c>
      <c r="F3515" t="s">
        <v>307</v>
      </c>
      <c r="G3515" t="s">
        <v>307</v>
      </c>
      <c r="H3515" t="s">
        <v>307</v>
      </c>
      <c r="I3515" t="s">
        <v>307</v>
      </c>
      <c r="J3515" t="s">
        <v>307</v>
      </c>
      <c r="K3515" t="s">
        <v>307</v>
      </c>
      <c r="L3515" t="s">
        <v>307</v>
      </c>
      <c r="M3515" t="s">
        <v>307</v>
      </c>
      <c r="N3515" t="s">
        <v>307</v>
      </c>
      <c r="O3515" t="s">
        <v>307</v>
      </c>
      <c r="P3515" t="s">
        <v>307</v>
      </c>
      <c r="Q3515" t="s">
        <v>307</v>
      </c>
      <c r="R3515" t="s">
        <v>307</v>
      </c>
      <c r="S3515" t="s">
        <v>307</v>
      </c>
      <c r="T3515" t="s">
        <v>307</v>
      </c>
      <c r="U3515" t="s">
        <v>307</v>
      </c>
      <c r="V3515" t="s">
        <v>307</v>
      </c>
      <c r="W3515" t="s">
        <v>307</v>
      </c>
      <c r="X3515" t="s">
        <v>307</v>
      </c>
      <c r="Y3515" t="s">
        <v>307</v>
      </c>
      <c r="Z3515" t="s">
        <v>307</v>
      </c>
    </row>
    <row r="3516" spans="1:42" x14ac:dyDescent="0.25">
      <c r="A3516">
        <v>414</v>
      </c>
      <c r="B3516" t="s">
        <v>213</v>
      </c>
      <c r="C3516" t="s">
        <v>46</v>
      </c>
      <c r="D3516" t="s">
        <v>67</v>
      </c>
      <c r="E3516" t="s">
        <v>307</v>
      </c>
      <c r="F3516" t="s">
        <v>307</v>
      </c>
      <c r="G3516" t="s">
        <v>307</v>
      </c>
      <c r="H3516" t="s">
        <v>307</v>
      </c>
      <c r="I3516" t="s">
        <v>307</v>
      </c>
      <c r="J3516" t="s">
        <v>307</v>
      </c>
      <c r="K3516" t="s">
        <v>307</v>
      </c>
      <c r="L3516" t="s">
        <v>307</v>
      </c>
      <c r="M3516" t="s">
        <v>307</v>
      </c>
      <c r="N3516" t="s">
        <v>307</v>
      </c>
      <c r="O3516" t="s">
        <v>307</v>
      </c>
      <c r="P3516" t="s">
        <v>307</v>
      </c>
      <c r="Q3516" t="s">
        <v>307</v>
      </c>
      <c r="R3516" t="s">
        <v>307</v>
      </c>
      <c r="S3516" t="s">
        <v>307</v>
      </c>
      <c r="T3516" t="s">
        <v>307</v>
      </c>
      <c r="U3516" t="s">
        <v>307</v>
      </c>
      <c r="V3516" t="s">
        <v>307</v>
      </c>
      <c r="W3516" t="s">
        <v>307</v>
      </c>
      <c r="X3516" t="s">
        <v>307</v>
      </c>
      <c r="Y3516" t="s">
        <v>307</v>
      </c>
      <c r="Z3516" t="s">
        <v>307</v>
      </c>
    </row>
    <row r="3517" spans="1:42" x14ac:dyDescent="0.25">
      <c r="A3517">
        <v>414</v>
      </c>
      <c r="B3517" t="s">
        <v>213</v>
      </c>
      <c r="C3517" t="s">
        <v>46</v>
      </c>
      <c r="D3517" t="s">
        <v>68</v>
      </c>
      <c r="E3517" t="s">
        <v>307</v>
      </c>
      <c r="F3517" t="s">
        <v>307</v>
      </c>
      <c r="G3517" t="s">
        <v>307</v>
      </c>
      <c r="H3517" t="s">
        <v>307</v>
      </c>
      <c r="I3517" t="s">
        <v>307</v>
      </c>
      <c r="J3517" t="s">
        <v>307</v>
      </c>
      <c r="K3517" t="s">
        <v>307</v>
      </c>
      <c r="L3517" t="s">
        <v>307</v>
      </c>
      <c r="M3517" t="s">
        <v>307</v>
      </c>
      <c r="N3517" t="s">
        <v>307</v>
      </c>
      <c r="O3517" t="s">
        <v>307</v>
      </c>
      <c r="P3517" t="s">
        <v>307</v>
      </c>
      <c r="Q3517" t="s">
        <v>307</v>
      </c>
      <c r="R3517" t="s">
        <v>307</v>
      </c>
      <c r="S3517" t="s">
        <v>307</v>
      </c>
      <c r="T3517" t="s">
        <v>307</v>
      </c>
      <c r="U3517" t="s">
        <v>307</v>
      </c>
      <c r="V3517" t="s">
        <v>307</v>
      </c>
      <c r="W3517" t="s">
        <v>307</v>
      </c>
      <c r="X3517" t="s">
        <v>307</v>
      </c>
      <c r="Y3517" t="s">
        <v>307</v>
      </c>
      <c r="Z3517" t="s">
        <v>307</v>
      </c>
    </row>
    <row r="3518" spans="1:42" x14ac:dyDescent="0.25">
      <c r="A3518">
        <v>414</v>
      </c>
      <c r="B3518" t="s">
        <v>213</v>
      </c>
      <c r="C3518" t="s">
        <v>46</v>
      </c>
      <c r="D3518" t="s">
        <v>69</v>
      </c>
      <c r="E3518" t="s">
        <v>307</v>
      </c>
      <c r="F3518" t="s">
        <v>307</v>
      </c>
      <c r="G3518" t="s">
        <v>307</v>
      </c>
      <c r="H3518" t="s">
        <v>307</v>
      </c>
      <c r="I3518" t="s">
        <v>307</v>
      </c>
      <c r="J3518" t="s">
        <v>307</v>
      </c>
      <c r="K3518" t="s">
        <v>307</v>
      </c>
      <c r="L3518" t="s">
        <v>307</v>
      </c>
      <c r="M3518" t="s">
        <v>307</v>
      </c>
      <c r="N3518" t="s">
        <v>307</v>
      </c>
      <c r="O3518" t="s">
        <v>307</v>
      </c>
      <c r="P3518" t="s">
        <v>307</v>
      </c>
      <c r="Q3518" t="s">
        <v>307</v>
      </c>
      <c r="R3518" t="s">
        <v>307</v>
      </c>
      <c r="S3518" t="s">
        <v>307</v>
      </c>
      <c r="T3518" t="s">
        <v>307</v>
      </c>
      <c r="U3518" t="s">
        <v>307</v>
      </c>
      <c r="V3518" t="s">
        <v>307</v>
      </c>
      <c r="W3518" t="s">
        <v>307</v>
      </c>
      <c r="X3518" t="s">
        <v>307</v>
      </c>
      <c r="Y3518" t="s">
        <v>307</v>
      </c>
      <c r="Z3518" t="s">
        <v>307</v>
      </c>
    </row>
    <row r="3519" spans="1:42" x14ac:dyDescent="0.25">
      <c r="A3519">
        <v>414</v>
      </c>
      <c r="B3519" t="s">
        <v>213</v>
      </c>
      <c r="C3519" t="s">
        <v>46</v>
      </c>
      <c r="D3519" t="s">
        <v>70</v>
      </c>
      <c r="E3519" t="s">
        <v>307</v>
      </c>
      <c r="F3519" t="s">
        <v>307</v>
      </c>
      <c r="G3519" t="s">
        <v>307</v>
      </c>
      <c r="H3519" t="s">
        <v>307</v>
      </c>
      <c r="I3519" t="s">
        <v>307</v>
      </c>
      <c r="J3519" t="s">
        <v>307</v>
      </c>
      <c r="K3519" t="s">
        <v>307</v>
      </c>
      <c r="L3519" t="s">
        <v>307</v>
      </c>
      <c r="M3519" t="s">
        <v>307</v>
      </c>
      <c r="N3519" t="s">
        <v>307</v>
      </c>
      <c r="O3519" t="s">
        <v>307</v>
      </c>
      <c r="P3519" t="s">
        <v>307</v>
      </c>
      <c r="Q3519" t="s">
        <v>307</v>
      </c>
      <c r="R3519" t="s">
        <v>307</v>
      </c>
      <c r="S3519" t="s">
        <v>307</v>
      </c>
      <c r="T3519" t="s">
        <v>307</v>
      </c>
      <c r="U3519" t="s">
        <v>307</v>
      </c>
      <c r="V3519" t="s">
        <v>307</v>
      </c>
      <c r="W3519" t="s">
        <v>307</v>
      </c>
      <c r="X3519" t="s">
        <v>307</v>
      </c>
      <c r="Y3519" t="s">
        <v>307</v>
      </c>
      <c r="Z3519" t="s">
        <v>307</v>
      </c>
    </row>
    <row r="3520" spans="1:42" x14ac:dyDescent="0.25">
      <c r="A3520">
        <v>414</v>
      </c>
      <c r="B3520" t="s">
        <v>213</v>
      </c>
      <c r="C3520" t="s">
        <v>46</v>
      </c>
      <c r="D3520" t="s">
        <v>71</v>
      </c>
      <c r="E3520" t="s">
        <v>307</v>
      </c>
      <c r="F3520" t="s">
        <v>307</v>
      </c>
      <c r="G3520" t="s">
        <v>307</v>
      </c>
      <c r="H3520" t="s">
        <v>307</v>
      </c>
      <c r="I3520" t="s">
        <v>307</v>
      </c>
      <c r="J3520" t="s">
        <v>307</v>
      </c>
      <c r="K3520" t="s">
        <v>307</v>
      </c>
      <c r="L3520" t="s">
        <v>307</v>
      </c>
      <c r="M3520" t="s">
        <v>307</v>
      </c>
      <c r="N3520" t="s">
        <v>307</v>
      </c>
      <c r="O3520" t="s">
        <v>307</v>
      </c>
      <c r="P3520" t="s">
        <v>307</v>
      </c>
      <c r="Q3520" t="s">
        <v>307</v>
      </c>
      <c r="R3520" t="s">
        <v>307</v>
      </c>
      <c r="S3520" t="s">
        <v>307</v>
      </c>
      <c r="T3520" t="s">
        <v>307</v>
      </c>
      <c r="U3520" t="s">
        <v>307</v>
      </c>
      <c r="V3520" t="s">
        <v>307</v>
      </c>
      <c r="W3520" t="s">
        <v>307</v>
      </c>
      <c r="X3520" t="s">
        <v>307</v>
      </c>
      <c r="Y3520" t="s">
        <v>307</v>
      </c>
      <c r="Z3520" t="s">
        <v>307</v>
      </c>
    </row>
    <row r="3521" spans="1:26" x14ac:dyDescent="0.25">
      <c r="A3521">
        <v>414</v>
      </c>
      <c r="B3521" t="s">
        <v>213</v>
      </c>
      <c r="C3521" t="s">
        <v>46</v>
      </c>
      <c r="D3521" t="s">
        <v>72</v>
      </c>
      <c r="E3521" t="s">
        <v>307</v>
      </c>
      <c r="F3521" t="s">
        <v>307</v>
      </c>
      <c r="G3521" t="s">
        <v>307</v>
      </c>
      <c r="H3521" t="s">
        <v>307</v>
      </c>
      <c r="I3521" t="s">
        <v>307</v>
      </c>
      <c r="J3521" t="s">
        <v>307</v>
      </c>
      <c r="K3521" t="s">
        <v>307</v>
      </c>
      <c r="L3521" t="s">
        <v>307</v>
      </c>
      <c r="M3521" t="s">
        <v>307</v>
      </c>
      <c r="N3521" t="s">
        <v>307</v>
      </c>
      <c r="O3521" t="s">
        <v>307</v>
      </c>
      <c r="P3521" t="s">
        <v>307</v>
      </c>
      <c r="Q3521" t="s">
        <v>307</v>
      </c>
      <c r="R3521" t="s">
        <v>307</v>
      </c>
      <c r="S3521" t="s">
        <v>307</v>
      </c>
      <c r="T3521" t="s">
        <v>307</v>
      </c>
      <c r="U3521" t="s">
        <v>307</v>
      </c>
      <c r="V3521" t="s">
        <v>307</v>
      </c>
      <c r="W3521" t="s">
        <v>307</v>
      </c>
      <c r="X3521" t="s">
        <v>307</v>
      </c>
      <c r="Y3521" t="s">
        <v>307</v>
      </c>
      <c r="Z3521" t="s">
        <v>307</v>
      </c>
    </row>
    <row r="3522" spans="1:26" x14ac:dyDescent="0.25">
      <c r="A3522">
        <v>414</v>
      </c>
      <c r="B3522" t="s">
        <v>213</v>
      </c>
      <c r="C3522" t="s">
        <v>46</v>
      </c>
      <c r="D3522" t="s">
        <v>47</v>
      </c>
      <c r="E3522" t="s">
        <v>307</v>
      </c>
      <c r="F3522" t="s">
        <v>307</v>
      </c>
      <c r="G3522" t="s">
        <v>307</v>
      </c>
      <c r="H3522" t="s">
        <v>307</v>
      </c>
      <c r="I3522" t="s">
        <v>307</v>
      </c>
      <c r="J3522" t="s">
        <v>307</v>
      </c>
      <c r="K3522" t="s">
        <v>307</v>
      </c>
      <c r="L3522" t="s">
        <v>307</v>
      </c>
      <c r="M3522" t="s">
        <v>307</v>
      </c>
      <c r="N3522" t="s">
        <v>307</v>
      </c>
      <c r="O3522" t="s">
        <v>307</v>
      </c>
      <c r="P3522" t="s">
        <v>307</v>
      </c>
      <c r="Q3522" t="s">
        <v>307</v>
      </c>
      <c r="R3522" t="s">
        <v>307</v>
      </c>
      <c r="S3522" t="s">
        <v>307</v>
      </c>
      <c r="T3522" t="s">
        <v>307</v>
      </c>
      <c r="U3522" t="s">
        <v>307</v>
      </c>
      <c r="V3522" t="s">
        <v>307</v>
      </c>
      <c r="W3522" t="s">
        <v>307</v>
      </c>
      <c r="X3522" t="s">
        <v>307</v>
      </c>
      <c r="Y3522" t="s">
        <v>307</v>
      </c>
      <c r="Z3522" t="s">
        <v>307</v>
      </c>
    </row>
    <row r="3523" spans="1:26" x14ac:dyDescent="0.25">
      <c r="A3523">
        <v>414</v>
      </c>
      <c r="B3523" t="s">
        <v>213</v>
      </c>
      <c r="C3523" t="s">
        <v>46</v>
      </c>
      <c r="D3523" t="s">
        <v>48</v>
      </c>
      <c r="E3523" t="s">
        <v>307</v>
      </c>
      <c r="F3523" t="s">
        <v>307</v>
      </c>
      <c r="G3523" t="s">
        <v>307</v>
      </c>
      <c r="H3523" t="s">
        <v>307</v>
      </c>
      <c r="I3523" t="s">
        <v>307</v>
      </c>
      <c r="J3523" t="s">
        <v>307</v>
      </c>
      <c r="K3523" t="s">
        <v>307</v>
      </c>
      <c r="L3523" t="s">
        <v>307</v>
      </c>
      <c r="M3523" t="s">
        <v>307</v>
      </c>
      <c r="N3523" t="s">
        <v>307</v>
      </c>
      <c r="O3523" t="s">
        <v>307</v>
      </c>
      <c r="P3523" t="s">
        <v>307</v>
      </c>
      <c r="Q3523" t="s">
        <v>307</v>
      </c>
      <c r="R3523" t="s">
        <v>307</v>
      </c>
      <c r="S3523" t="s">
        <v>307</v>
      </c>
      <c r="T3523" t="s">
        <v>307</v>
      </c>
      <c r="U3523" t="s">
        <v>307</v>
      </c>
      <c r="V3523" t="s">
        <v>307</v>
      </c>
      <c r="W3523" t="s">
        <v>307</v>
      </c>
      <c r="X3523" t="s">
        <v>307</v>
      </c>
      <c r="Y3523" t="s">
        <v>307</v>
      </c>
      <c r="Z3523" t="s">
        <v>307</v>
      </c>
    </row>
    <row r="3524" spans="1:26" x14ac:dyDescent="0.25">
      <c r="A3524">
        <v>414</v>
      </c>
      <c r="B3524" t="s">
        <v>213</v>
      </c>
      <c r="C3524" t="s">
        <v>46</v>
      </c>
      <c r="D3524" t="s">
        <v>49</v>
      </c>
      <c r="E3524" t="s">
        <v>307</v>
      </c>
      <c r="F3524" t="s">
        <v>307</v>
      </c>
      <c r="G3524" t="s">
        <v>307</v>
      </c>
      <c r="H3524" t="s">
        <v>307</v>
      </c>
      <c r="I3524" t="s">
        <v>307</v>
      </c>
      <c r="J3524" t="s">
        <v>307</v>
      </c>
      <c r="K3524" t="s">
        <v>307</v>
      </c>
      <c r="L3524" t="s">
        <v>307</v>
      </c>
      <c r="M3524" t="s">
        <v>307</v>
      </c>
      <c r="N3524" t="s">
        <v>307</v>
      </c>
      <c r="O3524" t="s">
        <v>307</v>
      </c>
      <c r="P3524" t="s">
        <v>307</v>
      </c>
      <c r="Q3524" t="s">
        <v>307</v>
      </c>
      <c r="R3524" t="s">
        <v>307</v>
      </c>
      <c r="S3524" t="s">
        <v>307</v>
      </c>
      <c r="T3524" t="s">
        <v>307</v>
      </c>
      <c r="U3524" t="s">
        <v>307</v>
      </c>
      <c r="V3524" t="s">
        <v>307</v>
      </c>
      <c r="W3524" t="s">
        <v>307</v>
      </c>
      <c r="X3524" t="s">
        <v>307</v>
      </c>
      <c r="Y3524" t="s">
        <v>307</v>
      </c>
      <c r="Z3524" t="s">
        <v>307</v>
      </c>
    </row>
    <row r="3525" spans="1:26" x14ac:dyDescent="0.25">
      <c r="A3525">
        <v>414</v>
      </c>
      <c r="B3525" t="s">
        <v>213</v>
      </c>
      <c r="C3525" t="s">
        <v>41</v>
      </c>
      <c r="D3525" t="s">
        <v>48</v>
      </c>
      <c r="E3525" t="s">
        <v>307</v>
      </c>
      <c r="F3525" t="s">
        <v>307</v>
      </c>
      <c r="G3525" t="s">
        <v>307</v>
      </c>
      <c r="H3525" t="s">
        <v>307</v>
      </c>
      <c r="I3525" t="s">
        <v>307</v>
      </c>
      <c r="J3525" t="s">
        <v>307</v>
      </c>
      <c r="K3525" t="s">
        <v>307</v>
      </c>
      <c r="L3525" t="s">
        <v>307</v>
      </c>
      <c r="M3525" t="s">
        <v>307</v>
      </c>
      <c r="N3525" t="s">
        <v>307</v>
      </c>
      <c r="O3525" t="s">
        <v>307</v>
      </c>
      <c r="P3525" t="s">
        <v>307</v>
      </c>
      <c r="Q3525" t="s">
        <v>307</v>
      </c>
      <c r="R3525" t="s">
        <v>307</v>
      </c>
      <c r="S3525" t="s">
        <v>307</v>
      </c>
      <c r="T3525" t="s">
        <v>307</v>
      </c>
      <c r="U3525" t="s">
        <v>307</v>
      </c>
      <c r="V3525" t="s">
        <v>307</v>
      </c>
      <c r="W3525" t="s">
        <v>307</v>
      </c>
      <c r="X3525" t="s">
        <v>307</v>
      </c>
      <c r="Y3525" t="s">
        <v>307</v>
      </c>
      <c r="Z3525" t="s">
        <v>307</v>
      </c>
    </row>
    <row r="3526" spans="1:26" x14ac:dyDescent="0.25">
      <c r="A3526">
        <v>414</v>
      </c>
      <c r="B3526" t="s">
        <v>213</v>
      </c>
      <c r="C3526" t="s">
        <v>459</v>
      </c>
      <c r="D3526" t="s">
        <v>48</v>
      </c>
      <c r="E3526" t="s">
        <v>307</v>
      </c>
      <c r="F3526" t="s">
        <v>307</v>
      </c>
      <c r="G3526" t="s">
        <v>307</v>
      </c>
      <c r="H3526" t="s">
        <v>307</v>
      </c>
      <c r="I3526" t="s">
        <v>307</v>
      </c>
      <c r="J3526" t="s">
        <v>307</v>
      </c>
      <c r="K3526" t="s">
        <v>307</v>
      </c>
      <c r="L3526" t="s">
        <v>307</v>
      </c>
      <c r="M3526" t="s">
        <v>307</v>
      </c>
      <c r="N3526" t="s">
        <v>307</v>
      </c>
      <c r="O3526" t="s">
        <v>307</v>
      </c>
      <c r="P3526" t="s">
        <v>307</v>
      </c>
      <c r="Q3526" t="s">
        <v>307</v>
      </c>
    </row>
    <row r="3527" spans="1:26" x14ac:dyDescent="0.25">
      <c r="A3527">
        <v>414</v>
      </c>
      <c r="B3527" t="s">
        <v>213</v>
      </c>
      <c r="C3527" t="s">
        <v>304</v>
      </c>
      <c r="D3527" t="s">
        <v>48</v>
      </c>
      <c r="E3527" t="s">
        <v>307</v>
      </c>
      <c r="F3527" t="s">
        <v>307</v>
      </c>
      <c r="G3527" t="s">
        <v>307</v>
      </c>
      <c r="H3527" t="s">
        <v>307</v>
      </c>
      <c r="I3527" t="s">
        <v>307</v>
      </c>
      <c r="J3527" t="s">
        <v>307</v>
      </c>
      <c r="K3527" t="s">
        <v>307</v>
      </c>
      <c r="L3527" t="s">
        <v>307</v>
      </c>
      <c r="M3527" t="s">
        <v>307</v>
      </c>
      <c r="N3527" t="s">
        <v>307</v>
      </c>
      <c r="O3527" t="s">
        <v>307</v>
      </c>
      <c r="P3527" t="s">
        <v>307</v>
      </c>
      <c r="Q3527" t="s">
        <v>307</v>
      </c>
    </row>
    <row r="3528" spans="1:26" x14ac:dyDescent="0.25">
      <c r="A3528">
        <v>414</v>
      </c>
      <c r="B3528" t="s">
        <v>213</v>
      </c>
      <c r="C3528" t="s">
        <v>433</v>
      </c>
      <c r="D3528" t="s">
        <v>48</v>
      </c>
      <c r="E3528" t="s">
        <v>307</v>
      </c>
      <c r="F3528" t="s">
        <v>307</v>
      </c>
      <c r="G3528" t="s">
        <v>307</v>
      </c>
      <c r="H3528" t="s">
        <v>307</v>
      </c>
      <c r="I3528" t="s">
        <v>307</v>
      </c>
      <c r="J3528" t="s">
        <v>307</v>
      </c>
      <c r="K3528" t="s">
        <v>307</v>
      </c>
      <c r="L3528" t="s">
        <v>307</v>
      </c>
      <c r="M3528" t="s">
        <v>307</v>
      </c>
      <c r="N3528" t="s">
        <v>307</v>
      </c>
      <c r="O3528" t="s">
        <v>307</v>
      </c>
      <c r="P3528" t="s">
        <v>307</v>
      </c>
      <c r="Q3528" t="s">
        <v>307</v>
      </c>
    </row>
    <row r="3529" spans="1:26" x14ac:dyDescent="0.25">
      <c r="A3529">
        <v>414</v>
      </c>
      <c r="B3529" t="s">
        <v>213</v>
      </c>
      <c r="C3529" t="s">
        <v>305</v>
      </c>
      <c r="D3529" t="s">
        <v>48</v>
      </c>
      <c r="E3529" t="s">
        <v>307</v>
      </c>
      <c r="F3529" t="s">
        <v>307</v>
      </c>
      <c r="G3529" t="s">
        <v>307</v>
      </c>
      <c r="H3529" t="s">
        <v>307</v>
      </c>
      <c r="I3529" t="s">
        <v>307</v>
      </c>
      <c r="J3529" t="s">
        <v>307</v>
      </c>
      <c r="K3529" t="s">
        <v>307</v>
      </c>
      <c r="L3529" t="s">
        <v>307</v>
      </c>
      <c r="M3529" t="s">
        <v>307</v>
      </c>
      <c r="N3529" t="s">
        <v>307</v>
      </c>
      <c r="O3529" t="s">
        <v>307</v>
      </c>
      <c r="P3529" t="s">
        <v>307</v>
      </c>
      <c r="Q3529" t="s">
        <v>307</v>
      </c>
    </row>
    <row r="3530" spans="1:26" x14ac:dyDescent="0.25">
      <c r="A3530">
        <v>414</v>
      </c>
      <c r="B3530" t="s">
        <v>213</v>
      </c>
      <c r="C3530" t="s">
        <v>306</v>
      </c>
      <c r="D3530" t="s">
        <v>48</v>
      </c>
      <c r="E3530" t="s">
        <v>307</v>
      </c>
      <c r="F3530" t="s">
        <v>307</v>
      </c>
      <c r="G3530" t="s">
        <v>307</v>
      </c>
      <c r="H3530" t="s">
        <v>307</v>
      </c>
      <c r="I3530" t="s">
        <v>307</v>
      </c>
      <c r="J3530" t="s">
        <v>307</v>
      </c>
      <c r="K3530" t="s">
        <v>307</v>
      </c>
      <c r="L3530" t="s">
        <v>307</v>
      </c>
      <c r="M3530" t="s">
        <v>307</v>
      </c>
      <c r="N3530" t="s">
        <v>307</v>
      </c>
      <c r="O3530" t="s">
        <v>307</v>
      </c>
      <c r="P3530" t="s">
        <v>307</v>
      </c>
      <c r="Q3530" t="s">
        <v>307</v>
      </c>
    </row>
    <row r="3531" spans="1:26" x14ac:dyDescent="0.25">
      <c r="A3531">
        <v>414</v>
      </c>
      <c r="B3531" t="s">
        <v>213</v>
      </c>
      <c r="C3531" t="s">
        <v>44</v>
      </c>
      <c r="D3531" t="s">
        <v>54</v>
      </c>
      <c r="E3531" t="s">
        <v>307</v>
      </c>
      <c r="F3531" t="s">
        <v>307</v>
      </c>
      <c r="G3531" t="s">
        <v>307</v>
      </c>
      <c r="H3531" t="s">
        <v>307</v>
      </c>
      <c r="I3531" t="s">
        <v>307</v>
      </c>
      <c r="J3531" t="s">
        <v>307</v>
      </c>
      <c r="K3531" t="s">
        <v>307</v>
      </c>
      <c r="L3531" t="s">
        <v>307</v>
      </c>
      <c r="M3531" t="s">
        <v>307</v>
      </c>
      <c r="N3531" t="s">
        <v>307</v>
      </c>
      <c r="O3531" t="s">
        <v>307</v>
      </c>
      <c r="P3531" t="s">
        <v>307</v>
      </c>
      <c r="Q3531" t="s">
        <v>307</v>
      </c>
      <c r="R3531" t="s">
        <v>307</v>
      </c>
      <c r="S3531" t="s">
        <v>307</v>
      </c>
      <c r="T3531" t="s">
        <v>307</v>
      </c>
      <c r="U3531" t="s">
        <v>307</v>
      </c>
      <c r="V3531" t="s">
        <v>307</v>
      </c>
      <c r="W3531" t="s">
        <v>307</v>
      </c>
    </row>
    <row r="3532" spans="1:26" x14ac:dyDescent="0.25">
      <c r="A3532">
        <v>414</v>
      </c>
      <c r="B3532" t="s">
        <v>213</v>
      </c>
      <c r="C3532" t="s">
        <v>44</v>
      </c>
      <c r="D3532" t="s">
        <v>55</v>
      </c>
      <c r="E3532" t="s">
        <v>307</v>
      </c>
      <c r="F3532" t="s">
        <v>307</v>
      </c>
      <c r="G3532" t="s">
        <v>307</v>
      </c>
      <c r="H3532" t="s">
        <v>307</v>
      </c>
      <c r="I3532" t="s">
        <v>307</v>
      </c>
      <c r="J3532" t="s">
        <v>307</v>
      </c>
      <c r="K3532" t="s">
        <v>307</v>
      </c>
      <c r="L3532" t="s">
        <v>307</v>
      </c>
      <c r="M3532" t="s">
        <v>307</v>
      </c>
      <c r="N3532" t="s">
        <v>307</v>
      </c>
      <c r="O3532" t="s">
        <v>307</v>
      </c>
      <c r="P3532" t="s">
        <v>307</v>
      </c>
      <c r="Q3532" t="s">
        <v>307</v>
      </c>
      <c r="R3532" t="s">
        <v>307</v>
      </c>
      <c r="S3532" t="s">
        <v>307</v>
      </c>
      <c r="T3532" t="s">
        <v>307</v>
      </c>
      <c r="U3532" t="s">
        <v>307</v>
      </c>
      <c r="V3532" t="s">
        <v>307</v>
      </c>
      <c r="W3532" t="s">
        <v>307</v>
      </c>
    </row>
    <row r="3533" spans="1:26" x14ac:dyDescent="0.25">
      <c r="A3533">
        <v>414</v>
      </c>
      <c r="B3533" t="s">
        <v>213</v>
      </c>
      <c r="C3533" t="s">
        <v>44</v>
      </c>
      <c r="D3533" t="s">
        <v>56</v>
      </c>
      <c r="E3533" t="s">
        <v>307</v>
      </c>
      <c r="F3533" t="s">
        <v>307</v>
      </c>
      <c r="G3533" t="s">
        <v>307</v>
      </c>
      <c r="H3533" t="s">
        <v>307</v>
      </c>
      <c r="I3533" t="s">
        <v>307</v>
      </c>
      <c r="J3533" t="s">
        <v>307</v>
      </c>
      <c r="K3533" t="s">
        <v>307</v>
      </c>
      <c r="L3533" t="s">
        <v>307</v>
      </c>
      <c r="M3533" t="s">
        <v>307</v>
      </c>
      <c r="N3533" t="s">
        <v>307</v>
      </c>
      <c r="O3533" t="s">
        <v>307</v>
      </c>
      <c r="P3533" t="s">
        <v>307</v>
      </c>
      <c r="Q3533" t="s">
        <v>307</v>
      </c>
      <c r="R3533" t="s">
        <v>307</v>
      </c>
      <c r="S3533" t="s">
        <v>307</v>
      </c>
      <c r="T3533" t="s">
        <v>307</v>
      </c>
      <c r="U3533" t="s">
        <v>307</v>
      </c>
      <c r="V3533" t="s">
        <v>307</v>
      </c>
      <c r="W3533" t="s">
        <v>307</v>
      </c>
    </row>
    <row r="3534" spans="1:26" x14ac:dyDescent="0.25">
      <c r="A3534">
        <v>414</v>
      </c>
      <c r="B3534" t="s">
        <v>213</v>
      </c>
      <c r="C3534" t="s">
        <v>44</v>
      </c>
      <c r="D3534" t="s">
        <v>57</v>
      </c>
      <c r="E3534" t="s">
        <v>307</v>
      </c>
      <c r="F3534" t="s">
        <v>307</v>
      </c>
      <c r="G3534" t="s">
        <v>307</v>
      </c>
      <c r="H3534" t="s">
        <v>307</v>
      </c>
      <c r="I3534" t="s">
        <v>307</v>
      </c>
      <c r="J3534" t="s">
        <v>307</v>
      </c>
      <c r="K3534" t="s">
        <v>307</v>
      </c>
      <c r="L3534" t="s">
        <v>307</v>
      </c>
      <c r="M3534" t="s">
        <v>307</v>
      </c>
      <c r="N3534" t="s">
        <v>307</v>
      </c>
      <c r="O3534" t="s">
        <v>307</v>
      </c>
      <c r="P3534" t="s">
        <v>307</v>
      </c>
      <c r="Q3534" t="s">
        <v>307</v>
      </c>
      <c r="R3534" t="s">
        <v>307</v>
      </c>
      <c r="S3534" t="s">
        <v>307</v>
      </c>
      <c r="T3534" t="s">
        <v>307</v>
      </c>
      <c r="U3534" t="s">
        <v>307</v>
      </c>
      <c r="V3534" t="s">
        <v>307</v>
      </c>
      <c r="W3534" t="s">
        <v>307</v>
      </c>
    </row>
    <row r="3535" spans="1:26" x14ac:dyDescent="0.25">
      <c r="A3535">
        <v>414</v>
      </c>
      <c r="B3535" t="s">
        <v>213</v>
      </c>
      <c r="C3535" t="s">
        <v>44</v>
      </c>
      <c r="D3535" t="s">
        <v>58</v>
      </c>
      <c r="E3535" t="s">
        <v>307</v>
      </c>
      <c r="F3535" t="s">
        <v>307</v>
      </c>
      <c r="G3535" t="s">
        <v>307</v>
      </c>
      <c r="H3535" t="s">
        <v>307</v>
      </c>
      <c r="I3535" t="s">
        <v>307</v>
      </c>
      <c r="J3535" t="s">
        <v>307</v>
      </c>
      <c r="K3535" t="s">
        <v>307</v>
      </c>
      <c r="L3535" t="s">
        <v>307</v>
      </c>
      <c r="M3535" t="s">
        <v>307</v>
      </c>
      <c r="N3535" t="s">
        <v>307</v>
      </c>
      <c r="O3535" t="s">
        <v>307</v>
      </c>
      <c r="P3535" t="s">
        <v>307</v>
      </c>
      <c r="Q3535" t="s">
        <v>307</v>
      </c>
      <c r="R3535" t="s">
        <v>307</v>
      </c>
      <c r="S3535" t="s">
        <v>307</v>
      </c>
      <c r="T3535" t="s">
        <v>307</v>
      </c>
      <c r="U3535" t="s">
        <v>307</v>
      </c>
      <c r="V3535" t="s">
        <v>307</v>
      </c>
      <c r="W3535" t="s">
        <v>307</v>
      </c>
    </row>
    <row r="3536" spans="1:26" x14ac:dyDescent="0.25">
      <c r="A3536">
        <v>414</v>
      </c>
      <c r="B3536" t="s">
        <v>213</v>
      </c>
      <c r="C3536" t="s">
        <v>44</v>
      </c>
      <c r="D3536" t="s">
        <v>59</v>
      </c>
      <c r="E3536" t="s">
        <v>307</v>
      </c>
      <c r="F3536" t="s">
        <v>307</v>
      </c>
      <c r="G3536" t="s">
        <v>307</v>
      </c>
      <c r="H3536" t="s">
        <v>307</v>
      </c>
      <c r="I3536" t="s">
        <v>307</v>
      </c>
      <c r="J3536" t="s">
        <v>307</v>
      </c>
      <c r="K3536" t="s">
        <v>307</v>
      </c>
      <c r="L3536" t="s">
        <v>307</v>
      </c>
      <c r="M3536" t="s">
        <v>307</v>
      </c>
      <c r="N3536" t="s">
        <v>307</v>
      </c>
      <c r="O3536" t="s">
        <v>307</v>
      </c>
      <c r="P3536" t="s">
        <v>307</v>
      </c>
      <c r="Q3536" t="s">
        <v>307</v>
      </c>
      <c r="R3536" t="s">
        <v>307</v>
      </c>
      <c r="S3536" t="s">
        <v>307</v>
      </c>
      <c r="T3536" t="s">
        <v>307</v>
      </c>
      <c r="U3536" t="s">
        <v>307</v>
      </c>
      <c r="V3536" t="s">
        <v>307</v>
      </c>
      <c r="W3536" t="s">
        <v>307</v>
      </c>
    </row>
    <row r="3537" spans="1:45" x14ac:dyDescent="0.25">
      <c r="A3537">
        <v>414</v>
      </c>
      <c r="B3537" t="s">
        <v>213</v>
      </c>
      <c r="C3537" t="s">
        <v>44</v>
      </c>
      <c r="D3537" t="s">
        <v>60</v>
      </c>
      <c r="E3537" t="s">
        <v>307</v>
      </c>
      <c r="F3537" t="s">
        <v>307</v>
      </c>
      <c r="G3537" t="s">
        <v>307</v>
      </c>
      <c r="H3537" t="s">
        <v>307</v>
      </c>
      <c r="I3537" t="s">
        <v>307</v>
      </c>
      <c r="J3537" t="s">
        <v>307</v>
      </c>
      <c r="K3537" t="s">
        <v>307</v>
      </c>
      <c r="L3537" t="s">
        <v>307</v>
      </c>
      <c r="M3537" t="s">
        <v>307</v>
      </c>
      <c r="N3537" t="s">
        <v>307</v>
      </c>
      <c r="O3537" t="s">
        <v>307</v>
      </c>
      <c r="P3537" t="s">
        <v>307</v>
      </c>
      <c r="Q3537" t="s">
        <v>307</v>
      </c>
      <c r="R3537" t="s">
        <v>307</v>
      </c>
      <c r="S3537" t="s">
        <v>307</v>
      </c>
      <c r="T3537" t="s">
        <v>307</v>
      </c>
      <c r="U3537" t="s">
        <v>307</v>
      </c>
      <c r="V3537" t="s">
        <v>307</v>
      </c>
      <c r="W3537" t="s">
        <v>307</v>
      </c>
    </row>
    <row r="3538" spans="1:45" x14ac:dyDescent="0.25">
      <c r="A3538">
        <v>414</v>
      </c>
      <c r="B3538" t="s">
        <v>213</v>
      </c>
      <c r="C3538" t="s">
        <v>44</v>
      </c>
      <c r="D3538" t="s">
        <v>61</v>
      </c>
      <c r="E3538" t="s">
        <v>307</v>
      </c>
      <c r="F3538" t="s">
        <v>307</v>
      </c>
      <c r="G3538" t="s">
        <v>307</v>
      </c>
      <c r="H3538" t="s">
        <v>307</v>
      </c>
      <c r="I3538" t="s">
        <v>307</v>
      </c>
      <c r="J3538" t="s">
        <v>307</v>
      </c>
      <c r="K3538" t="s">
        <v>307</v>
      </c>
      <c r="L3538" t="s">
        <v>307</v>
      </c>
      <c r="M3538" t="s">
        <v>307</v>
      </c>
      <c r="N3538" t="s">
        <v>307</v>
      </c>
      <c r="O3538" t="s">
        <v>307</v>
      </c>
      <c r="P3538" t="s">
        <v>307</v>
      </c>
      <c r="Q3538" t="s">
        <v>307</v>
      </c>
      <c r="R3538" t="s">
        <v>307</v>
      </c>
      <c r="S3538" t="s">
        <v>307</v>
      </c>
      <c r="T3538" t="s">
        <v>307</v>
      </c>
      <c r="U3538" t="s">
        <v>307</v>
      </c>
      <c r="V3538" t="s">
        <v>307</v>
      </c>
      <c r="W3538" t="s">
        <v>307</v>
      </c>
    </row>
    <row r="3539" spans="1:45" x14ac:dyDescent="0.25">
      <c r="A3539">
        <v>414</v>
      </c>
      <c r="B3539" t="s">
        <v>213</v>
      </c>
      <c r="C3539" t="s">
        <v>44</v>
      </c>
      <c r="D3539" t="s">
        <v>62</v>
      </c>
      <c r="E3539" t="s">
        <v>307</v>
      </c>
      <c r="F3539" t="s">
        <v>307</v>
      </c>
      <c r="G3539" t="s">
        <v>307</v>
      </c>
      <c r="H3539" t="s">
        <v>307</v>
      </c>
      <c r="I3539" t="s">
        <v>307</v>
      </c>
      <c r="J3539" t="s">
        <v>307</v>
      </c>
      <c r="K3539" t="s">
        <v>307</v>
      </c>
      <c r="L3539" t="s">
        <v>307</v>
      </c>
      <c r="M3539" t="s">
        <v>307</v>
      </c>
      <c r="N3539" t="s">
        <v>307</v>
      </c>
      <c r="O3539" t="s">
        <v>307</v>
      </c>
      <c r="P3539" t="s">
        <v>307</v>
      </c>
      <c r="Q3539" t="s">
        <v>307</v>
      </c>
      <c r="R3539" t="s">
        <v>307</v>
      </c>
      <c r="S3539" t="s">
        <v>307</v>
      </c>
      <c r="T3539" t="s">
        <v>307</v>
      </c>
      <c r="U3539" t="s">
        <v>307</v>
      </c>
      <c r="V3539" t="s">
        <v>307</v>
      </c>
      <c r="W3539" t="s">
        <v>307</v>
      </c>
    </row>
    <row r="3540" spans="1:45" x14ac:dyDescent="0.25">
      <c r="A3540">
        <v>414</v>
      </c>
      <c r="B3540" t="s">
        <v>213</v>
      </c>
      <c r="C3540" t="s">
        <v>38</v>
      </c>
      <c r="D3540" t="s">
        <v>47</v>
      </c>
      <c r="E3540" t="s">
        <v>307</v>
      </c>
      <c r="F3540" t="s">
        <v>307</v>
      </c>
      <c r="G3540" t="s">
        <v>307</v>
      </c>
      <c r="H3540" t="s">
        <v>307</v>
      </c>
      <c r="I3540" t="s">
        <v>307</v>
      </c>
      <c r="J3540" t="s">
        <v>307</v>
      </c>
      <c r="K3540" t="s">
        <v>307</v>
      </c>
      <c r="L3540" t="s">
        <v>307</v>
      </c>
      <c r="M3540" t="s">
        <v>307</v>
      </c>
      <c r="N3540" t="s">
        <v>307</v>
      </c>
      <c r="O3540" t="s">
        <v>307</v>
      </c>
      <c r="P3540" t="s">
        <v>307</v>
      </c>
      <c r="Q3540" t="s">
        <v>307</v>
      </c>
      <c r="R3540" t="s">
        <v>307</v>
      </c>
      <c r="S3540" t="s">
        <v>307</v>
      </c>
      <c r="T3540" t="s">
        <v>307</v>
      </c>
      <c r="U3540" t="s">
        <v>307</v>
      </c>
      <c r="V3540" t="s">
        <v>307</v>
      </c>
      <c r="W3540" t="s">
        <v>307</v>
      </c>
      <c r="X3540" t="s">
        <v>307</v>
      </c>
      <c r="Y3540" t="s">
        <v>307</v>
      </c>
      <c r="Z3540" t="s">
        <v>307</v>
      </c>
      <c r="AA3540" t="s">
        <v>307</v>
      </c>
      <c r="AB3540" t="s">
        <v>307</v>
      </c>
      <c r="AC3540" t="s">
        <v>307</v>
      </c>
      <c r="AD3540" t="s">
        <v>307</v>
      </c>
      <c r="AE3540" t="s">
        <v>307</v>
      </c>
      <c r="AF3540" t="s">
        <v>307</v>
      </c>
      <c r="AG3540" t="s">
        <v>307</v>
      </c>
      <c r="AH3540" t="s">
        <v>307</v>
      </c>
      <c r="AI3540" t="s">
        <v>307</v>
      </c>
      <c r="AJ3540" t="s">
        <v>307</v>
      </c>
      <c r="AK3540" t="s">
        <v>307</v>
      </c>
      <c r="AL3540" t="s">
        <v>307</v>
      </c>
      <c r="AM3540" t="s">
        <v>307</v>
      </c>
      <c r="AN3540" t="s">
        <v>307</v>
      </c>
      <c r="AO3540" t="s">
        <v>307</v>
      </c>
      <c r="AP3540" t="s">
        <v>307</v>
      </c>
      <c r="AQ3540" t="s">
        <v>307</v>
      </c>
      <c r="AR3540" t="s">
        <v>307</v>
      </c>
      <c r="AS3540" t="s">
        <v>307</v>
      </c>
    </row>
    <row r="3541" spans="1:45" x14ac:dyDescent="0.25">
      <c r="A3541">
        <v>414</v>
      </c>
      <c r="B3541" t="s">
        <v>213</v>
      </c>
      <c r="C3541" t="s">
        <v>38</v>
      </c>
      <c r="D3541" t="s">
        <v>48</v>
      </c>
      <c r="E3541" t="s">
        <v>307</v>
      </c>
      <c r="F3541" t="s">
        <v>307</v>
      </c>
      <c r="G3541" t="s">
        <v>307</v>
      </c>
      <c r="H3541" t="s">
        <v>307</v>
      </c>
      <c r="I3541" t="s">
        <v>307</v>
      </c>
      <c r="J3541" t="s">
        <v>307</v>
      </c>
      <c r="K3541" t="s">
        <v>307</v>
      </c>
      <c r="L3541" t="s">
        <v>307</v>
      </c>
      <c r="M3541" t="s">
        <v>307</v>
      </c>
      <c r="N3541" t="s">
        <v>307</v>
      </c>
      <c r="O3541" t="s">
        <v>307</v>
      </c>
      <c r="P3541" t="s">
        <v>307</v>
      </c>
      <c r="Q3541" t="s">
        <v>307</v>
      </c>
      <c r="R3541" t="s">
        <v>307</v>
      </c>
      <c r="S3541" t="s">
        <v>307</v>
      </c>
      <c r="T3541" t="s">
        <v>307</v>
      </c>
      <c r="U3541" t="s">
        <v>307</v>
      </c>
      <c r="V3541" t="s">
        <v>307</v>
      </c>
      <c r="W3541" t="s">
        <v>307</v>
      </c>
      <c r="X3541" t="s">
        <v>307</v>
      </c>
      <c r="Y3541" t="s">
        <v>307</v>
      </c>
      <c r="Z3541" t="s">
        <v>307</v>
      </c>
      <c r="AA3541" t="s">
        <v>307</v>
      </c>
      <c r="AB3541" t="s">
        <v>307</v>
      </c>
      <c r="AC3541" t="s">
        <v>307</v>
      </c>
      <c r="AD3541" t="s">
        <v>307</v>
      </c>
      <c r="AE3541" t="s">
        <v>307</v>
      </c>
      <c r="AF3541" t="s">
        <v>307</v>
      </c>
      <c r="AG3541" t="s">
        <v>307</v>
      </c>
      <c r="AH3541" t="s">
        <v>307</v>
      </c>
      <c r="AI3541" t="s">
        <v>307</v>
      </c>
      <c r="AJ3541" t="s">
        <v>307</v>
      </c>
      <c r="AK3541" t="s">
        <v>307</v>
      </c>
      <c r="AL3541" t="s">
        <v>307</v>
      </c>
      <c r="AM3541" t="s">
        <v>307</v>
      </c>
      <c r="AN3541" t="s">
        <v>307</v>
      </c>
      <c r="AO3541" t="s">
        <v>307</v>
      </c>
      <c r="AP3541" t="s">
        <v>307</v>
      </c>
      <c r="AQ3541" t="s">
        <v>307</v>
      </c>
      <c r="AR3541" t="s">
        <v>307</v>
      </c>
      <c r="AS3541" t="s">
        <v>307</v>
      </c>
    </row>
    <row r="3542" spans="1:45" x14ac:dyDescent="0.25">
      <c r="A3542">
        <v>414</v>
      </c>
      <c r="B3542" t="s">
        <v>213</v>
      </c>
      <c r="C3542" t="s">
        <v>38</v>
      </c>
      <c r="D3542" t="s">
        <v>49</v>
      </c>
      <c r="E3542" t="s">
        <v>307</v>
      </c>
      <c r="F3542" t="s">
        <v>307</v>
      </c>
      <c r="G3542" t="s">
        <v>307</v>
      </c>
      <c r="H3542" t="s">
        <v>307</v>
      </c>
      <c r="I3542" t="s">
        <v>307</v>
      </c>
      <c r="J3542" t="s">
        <v>307</v>
      </c>
      <c r="K3542" t="s">
        <v>307</v>
      </c>
      <c r="L3542" t="s">
        <v>307</v>
      </c>
      <c r="M3542" t="s">
        <v>307</v>
      </c>
      <c r="N3542" t="s">
        <v>307</v>
      </c>
      <c r="O3542" t="s">
        <v>307</v>
      </c>
      <c r="P3542" t="s">
        <v>307</v>
      </c>
      <c r="Q3542" t="s">
        <v>307</v>
      </c>
      <c r="R3542" t="s">
        <v>307</v>
      </c>
      <c r="S3542" t="s">
        <v>307</v>
      </c>
      <c r="T3542" t="s">
        <v>307</v>
      </c>
      <c r="U3542" t="s">
        <v>307</v>
      </c>
      <c r="V3542" t="s">
        <v>307</v>
      </c>
      <c r="W3542" t="s">
        <v>307</v>
      </c>
      <c r="X3542" t="s">
        <v>307</v>
      </c>
      <c r="Y3542" t="s">
        <v>307</v>
      </c>
      <c r="Z3542" t="s">
        <v>307</v>
      </c>
      <c r="AA3542" t="s">
        <v>307</v>
      </c>
      <c r="AB3542" t="s">
        <v>307</v>
      </c>
      <c r="AC3542" t="s">
        <v>307</v>
      </c>
      <c r="AD3542" t="s">
        <v>307</v>
      </c>
      <c r="AE3542" t="s">
        <v>307</v>
      </c>
      <c r="AF3542" t="s">
        <v>307</v>
      </c>
      <c r="AG3542" t="s">
        <v>307</v>
      </c>
      <c r="AH3542" t="s">
        <v>307</v>
      </c>
      <c r="AI3542" t="s">
        <v>307</v>
      </c>
      <c r="AJ3542" t="s">
        <v>307</v>
      </c>
      <c r="AK3542" t="s">
        <v>307</v>
      </c>
      <c r="AL3542" t="s">
        <v>307</v>
      </c>
      <c r="AM3542" t="s">
        <v>307</v>
      </c>
      <c r="AN3542" t="s">
        <v>307</v>
      </c>
      <c r="AO3542" t="s">
        <v>307</v>
      </c>
      <c r="AP3542" t="s">
        <v>307</v>
      </c>
      <c r="AQ3542" t="s">
        <v>307</v>
      </c>
      <c r="AR3542" t="s">
        <v>307</v>
      </c>
      <c r="AS3542" t="s">
        <v>307</v>
      </c>
    </row>
    <row r="3543" spans="1:45" x14ac:dyDescent="0.25">
      <c r="A3543">
        <v>414</v>
      </c>
      <c r="B3543" t="s">
        <v>213</v>
      </c>
      <c r="C3543" t="s">
        <v>450</v>
      </c>
      <c r="D3543" t="s">
        <v>48</v>
      </c>
      <c r="E3543" t="s">
        <v>307</v>
      </c>
      <c r="F3543" t="s">
        <v>307</v>
      </c>
      <c r="G3543" t="s">
        <v>307</v>
      </c>
      <c r="H3543" t="s">
        <v>307</v>
      </c>
      <c r="I3543" t="s">
        <v>307</v>
      </c>
      <c r="J3543" t="s">
        <v>307</v>
      </c>
      <c r="K3543" t="s">
        <v>307</v>
      </c>
      <c r="L3543" t="s">
        <v>307</v>
      </c>
      <c r="M3543" t="s">
        <v>307</v>
      </c>
      <c r="N3543" t="s">
        <v>307</v>
      </c>
      <c r="O3543" t="s">
        <v>307</v>
      </c>
      <c r="P3543" t="s">
        <v>307</v>
      </c>
      <c r="Q3543" t="s">
        <v>307</v>
      </c>
      <c r="R3543" t="s">
        <v>307</v>
      </c>
    </row>
    <row r="3544" spans="1:45" x14ac:dyDescent="0.25">
      <c r="A3544">
        <v>414</v>
      </c>
      <c r="B3544" t="s">
        <v>213</v>
      </c>
      <c r="C3544" t="s">
        <v>449</v>
      </c>
      <c r="D3544" t="s">
        <v>48</v>
      </c>
      <c r="E3544" t="s">
        <v>307</v>
      </c>
      <c r="F3544" t="s">
        <v>307</v>
      </c>
      <c r="G3544" t="s">
        <v>307</v>
      </c>
      <c r="H3544" t="s">
        <v>307</v>
      </c>
      <c r="I3544" t="s">
        <v>307</v>
      </c>
      <c r="J3544" t="s">
        <v>307</v>
      </c>
      <c r="K3544" t="s">
        <v>307</v>
      </c>
      <c r="L3544" t="s">
        <v>307</v>
      </c>
      <c r="M3544" t="s">
        <v>307</v>
      </c>
      <c r="N3544" t="s">
        <v>307</v>
      </c>
      <c r="O3544" t="s">
        <v>307</v>
      </c>
      <c r="P3544" t="s">
        <v>307</v>
      </c>
      <c r="Q3544" t="s">
        <v>307</v>
      </c>
      <c r="R3544" t="s">
        <v>307</v>
      </c>
    </row>
    <row r="3545" spans="1:45" x14ac:dyDescent="0.25">
      <c r="A3545">
        <v>414</v>
      </c>
      <c r="B3545" t="s">
        <v>213</v>
      </c>
      <c r="C3545" t="s">
        <v>475</v>
      </c>
      <c r="D3545" t="s">
        <v>48</v>
      </c>
      <c r="E3545" t="s">
        <v>307</v>
      </c>
      <c r="F3545" t="s">
        <v>307</v>
      </c>
      <c r="G3545" t="s">
        <v>307</v>
      </c>
    </row>
    <row r="3546" spans="1:45" x14ac:dyDescent="0.25">
      <c r="A3546">
        <v>414</v>
      </c>
      <c r="B3546" t="s">
        <v>213</v>
      </c>
      <c r="C3546" t="s">
        <v>42</v>
      </c>
      <c r="D3546" t="s">
        <v>48</v>
      </c>
      <c r="E3546" t="s">
        <v>307</v>
      </c>
      <c r="F3546" t="s">
        <v>307</v>
      </c>
      <c r="G3546" t="s">
        <v>307</v>
      </c>
      <c r="H3546" t="s">
        <v>307</v>
      </c>
      <c r="I3546" t="s">
        <v>307</v>
      </c>
      <c r="J3546" t="s">
        <v>307</v>
      </c>
      <c r="K3546" t="s">
        <v>307</v>
      </c>
      <c r="L3546" t="s">
        <v>307</v>
      </c>
      <c r="M3546" t="s">
        <v>307</v>
      </c>
      <c r="N3546" t="s">
        <v>307</v>
      </c>
      <c r="O3546" t="s">
        <v>307</v>
      </c>
      <c r="P3546" t="s">
        <v>307</v>
      </c>
      <c r="Q3546" t="s">
        <v>307</v>
      </c>
      <c r="R3546" t="s">
        <v>307</v>
      </c>
      <c r="S3546" t="s">
        <v>307</v>
      </c>
      <c r="T3546" t="s">
        <v>307</v>
      </c>
      <c r="U3546" t="s">
        <v>307</v>
      </c>
      <c r="V3546" t="s">
        <v>307</v>
      </c>
      <c r="W3546" t="s">
        <v>307</v>
      </c>
      <c r="X3546" t="s">
        <v>307</v>
      </c>
      <c r="Y3546" t="s">
        <v>307</v>
      </c>
      <c r="Z3546" t="s">
        <v>307</v>
      </c>
    </row>
    <row r="3547" spans="1:45" x14ac:dyDescent="0.25">
      <c r="A3547">
        <v>415</v>
      </c>
      <c r="B3547" t="s">
        <v>214</v>
      </c>
      <c r="C3547" t="s">
        <v>43</v>
      </c>
      <c r="D3547" t="s">
        <v>54</v>
      </c>
      <c r="E3547" t="s">
        <v>307</v>
      </c>
      <c r="F3547" t="s">
        <v>307</v>
      </c>
      <c r="G3547" t="s">
        <v>307</v>
      </c>
      <c r="H3547" t="s">
        <v>307</v>
      </c>
      <c r="I3547" t="s">
        <v>307</v>
      </c>
      <c r="J3547" t="s">
        <v>307</v>
      </c>
      <c r="K3547" t="s">
        <v>307</v>
      </c>
      <c r="L3547" t="s">
        <v>307</v>
      </c>
      <c r="M3547" t="s">
        <v>307</v>
      </c>
      <c r="N3547" t="s">
        <v>307</v>
      </c>
      <c r="O3547" t="s">
        <v>307</v>
      </c>
      <c r="P3547" t="s">
        <v>307</v>
      </c>
      <c r="Q3547" t="s">
        <v>307</v>
      </c>
      <c r="R3547" t="s">
        <v>307</v>
      </c>
      <c r="S3547" t="s">
        <v>307</v>
      </c>
      <c r="T3547" t="s">
        <v>307</v>
      </c>
      <c r="U3547" t="s">
        <v>307</v>
      </c>
      <c r="V3547" t="s">
        <v>307</v>
      </c>
      <c r="W3547" t="s">
        <v>307</v>
      </c>
    </row>
    <row r="3548" spans="1:45" x14ac:dyDescent="0.25">
      <c r="A3548">
        <v>415</v>
      </c>
      <c r="B3548" t="s">
        <v>214</v>
      </c>
      <c r="C3548" t="s">
        <v>43</v>
      </c>
      <c r="D3548" t="s">
        <v>55</v>
      </c>
      <c r="E3548" t="s">
        <v>307</v>
      </c>
      <c r="F3548" t="s">
        <v>307</v>
      </c>
      <c r="G3548" t="s">
        <v>307</v>
      </c>
      <c r="H3548" t="s">
        <v>307</v>
      </c>
      <c r="I3548" t="s">
        <v>307</v>
      </c>
      <c r="J3548" t="s">
        <v>307</v>
      </c>
      <c r="K3548" t="s">
        <v>307</v>
      </c>
      <c r="L3548" t="s">
        <v>307</v>
      </c>
      <c r="M3548" t="s">
        <v>307</v>
      </c>
      <c r="N3548" t="s">
        <v>307</v>
      </c>
      <c r="O3548" t="s">
        <v>307</v>
      </c>
      <c r="P3548" t="s">
        <v>307</v>
      </c>
      <c r="Q3548" t="s">
        <v>307</v>
      </c>
      <c r="R3548" t="s">
        <v>307</v>
      </c>
      <c r="S3548" t="s">
        <v>307</v>
      </c>
      <c r="T3548" t="s">
        <v>307</v>
      </c>
      <c r="U3548" t="s">
        <v>307</v>
      </c>
      <c r="V3548" t="s">
        <v>307</v>
      </c>
      <c r="W3548" t="s">
        <v>307</v>
      </c>
    </row>
    <row r="3549" spans="1:45" x14ac:dyDescent="0.25">
      <c r="A3549">
        <v>415</v>
      </c>
      <c r="B3549" t="s">
        <v>214</v>
      </c>
      <c r="C3549" t="s">
        <v>43</v>
      </c>
      <c r="D3549" t="s">
        <v>56</v>
      </c>
      <c r="E3549" t="s">
        <v>307</v>
      </c>
      <c r="F3549" t="s">
        <v>307</v>
      </c>
      <c r="G3549" t="s">
        <v>307</v>
      </c>
      <c r="H3549" t="s">
        <v>307</v>
      </c>
      <c r="I3549" t="s">
        <v>307</v>
      </c>
      <c r="J3549" t="s">
        <v>307</v>
      </c>
      <c r="K3549" t="s">
        <v>307</v>
      </c>
      <c r="L3549" t="s">
        <v>307</v>
      </c>
      <c r="M3549" t="s">
        <v>307</v>
      </c>
      <c r="N3549" t="s">
        <v>307</v>
      </c>
      <c r="O3549" t="s">
        <v>307</v>
      </c>
      <c r="P3549" t="s">
        <v>307</v>
      </c>
      <c r="Q3549" t="s">
        <v>307</v>
      </c>
      <c r="R3549" t="s">
        <v>307</v>
      </c>
      <c r="S3549" t="s">
        <v>307</v>
      </c>
      <c r="T3549" t="s">
        <v>307</v>
      </c>
      <c r="U3549" t="s">
        <v>307</v>
      </c>
      <c r="V3549" t="s">
        <v>307</v>
      </c>
      <c r="W3549" t="s">
        <v>307</v>
      </c>
    </row>
    <row r="3550" spans="1:45" x14ac:dyDescent="0.25">
      <c r="A3550">
        <v>415</v>
      </c>
      <c r="B3550" t="s">
        <v>214</v>
      </c>
      <c r="C3550" t="s">
        <v>43</v>
      </c>
      <c r="D3550" t="s">
        <v>57</v>
      </c>
      <c r="E3550" t="s">
        <v>307</v>
      </c>
      <c r="F3550" t="s">
        <v>307</v>
      </c>
      <c r="G3550" t="s">
        <v>307</v>
      </c>
      <c r="H3550" t="s">
        <v>307</v>
      </c>
      <c r="I3550" t="s">
        <v>307</v>
      </c>
      <c r="J3550" t="s">
        <v>307</v>
      </c>
      <c r="K3550" t="s">
        <v>307</v>
      </c>
      <c r="L3550" t="s">
        <v>307</v>
      </c>
      <c r="M3550" t="s">
        <v>307</v>
      </c>
      <c r="N3550" t="s">
        <v>307</v>
      </c>
      <c r="O3550" t="s">
        <v>307</v>
      </c>
      <c r="P3550" t="s">
        <v>307</v>
      </c>
      <c r="Q3550" t="s">
        <v>307</v>
      </c>
      <c r="R3550" t="s">
        <v>307</v>
      </c>
      <c r="S3550" t="s">
        <v>307</v>
      </c>
      <c r="T3550" t="s">
        <v>307</v>
      </c>
      <c r="U3550" t="s">
        <v>307</v>
      </c>
      <c r="V3550" t="s">
        <v>307</v>
      </c>
      <c r="W3550" t="s">
        <v>307</v>
      </c>
    </row>
    <row r="3551" spans="1:45" x14ac:dyDescent="0.25">
      <c r="A3551">
        <v>415</v>
      </c>
      <c r="B3551" t="s">
        <v>214</v>
      </c>
      <c r="C3551" t="s">
        <v>43</v>
      </c>
      <c r="D3551" t="s">
        <v>58</v>
      </c>
      <c r="E3551" t="s">
        <v>307</v>
      </c>
      <c r="F3551" t="s">
        <v>307</v>
      </c>
      <c r="G3551" t="s">
        <v>307</v>
      </c>
      <c r="H3551" t="s">
        <v>307</v>
      </c>
      <c r="I3551" t="s">
        <v>307</v>
      </c>
      <c r="J3551" t="s">
        <v>307</v>
      </c>
      <c r="K3551" t="s">
        <v>307</v>
      </c>
      <c r="L3551" t="s">
        <v>307</v>
      </c>
      <c r="M3551" t="s">
        <v>307</v>
      </c>
      <c r="N3551" t="s">
        <v>307</v>
      </c>
      <c r="O3551" t="s">
        <v>307</v>
      </c>
      <c r="P3551" t="s">
        <v>307</v>
      </c>
      <c r="Q3551" t="s">
        <v>307</v>
      </c>
      <c r="R3551" t="s">
        <v>307</v>
      </c>
      <c r="S3551" t="s">
        <v>307</v>
      </c>
      <c r="T3551" t="s">
        <v>307</v>
      </c>
      <c r="U3551" t="s">
        <v>307</v>
      </c>
      <c r="V3551" t="s">
        <v>307</v>
      </c>
      <c r="W3551" t="s">
        <v>307</v>
      </c>
    </row>
    <row r="3552" spans="1:45" x14ac:dyDescent="0.25">
      <c r="A3552">
        <v>415</v>
      </c>
      <c r="B3552" t="s">
        <v>214</v>
      </c>
      <c r="C3552" t="s">
        <v>43</v>
      </c>
      <c r="D3552" t="s">
        <v>59</v>
      </c>
      <c r="E3552" t="s">
        <v>307</v>
      </c>
      <c r="F3552" t="s">
        <v>307</v>
      </c>
      <c r="G3552" t="s">
        <v>307</v>
      </c>
      <c r="H3552" t="s">
        <v>307</v>
      </c>
      <c r="I3552" t="s">
        <v>307</v>
      </c>
      <c r="J3552" t="s">
        <v>307</v>
      </c>
      <c r="K3552" t="s">
        <v>307</v>
      </c>
      <c r="L3552" t="s">
        <v>307</v>
      </c>
      <c r="M3552" t="s">
        <v>307</v>
      </c>
      <c r="N3552" t="s">
        <v>307</v>
      </c>
      <c r="O3552" t="s">
        <v>307</v>
      </c>
      <c r="P3552" t="s">
        <v>307</v>
      </c>
      <c r="Q3552" t="s">
        <v>307</v>
      </c>
      <c r="R3552" t="s">
        <v>307</v>
      </c>
      <c r="S3552" t="s">
        <v>307</v>
      </c>
      <c r="T3552" t="s">
        <v>307</v>
      </c>
      <c r="U3552" t="s">
        <v>307</v>
      </c>
      <c r="V3552" t="s">
        <v>307</v>
      </c>
      <c r="W3552" t="s">
        <v>307</v>
      </c>
    </row>
    <row r="3553" spans="1:45" x14ac:dyDescent="0.25">
      <c r="A3553">
        <v>415</v>
      </c>
      <c r="B3553" t="s">
        <v>214</v>
      </c>
      <c r="C3553" t="s">
        <v>43</v>
      </c>
      <c r="D3553" t="s">
        <v>60</v>
      </c>
      <c r="E3553" t="s">
        <v>307</v>
      </c>
      <c r="F3553" t="s">
        <v>307</v>
      </c>
      <c r="G3553" t="s">
        <v>307</v>
      </c>
      <c r="H3553" t="s">
        <v>307</v>
      </c>
      <c r="I3553" t="s">
        <v>307</v>
      </c>
      <c r="J3553" t="s">
        <v>307</v>
      </c>
      <c r="K3553" t="s">
        <v>307</v>
      </c>
      <c r="L3553" t="s">
        <v>307</v>
      </c>
      <c r="M3553" t="s">
        <v>307</v>
      </c>
      <c r="N3553" t="s">
        <v>307</v>
      </c>
      <c r="O3553" t="s">
        <v>307</v>
      </c>
      <c r="P3553" t="s">
        <v>307</v>
      </c>
      <c r="Q3553" t="s">
        <v>307</v>
      </c>
      <c r="R3553" t="s">
        <v>307</v>
      </c>
      <c r="S3553" t="s">
        <v>307</v>
      </c>
      <c r="T3553" t="s">
        <v>307</v>
      </c>
      <c r="U3553" t="s">
        <v>307</v>
      </c>
      <c r="V3553" t="s">
        <v>307</v>
      </c>
      <c r="W3553" t="s">
        <v>307</v>
      </c>
    </row>
    <row r="3554" spans="1:45" x14ac:dyDescent="0.25">
      <c r="A3554">
        <v>415</v>
      </c>
      <c r="B3554" t="s">
        <v>214</v>
      </c>
      <c r="C3554" t="s">
        <v>43</v>
      </c>
      <c r="D3554" t="s">
        <v>61</v>
      </c>
      <c r="E3554" t="s">
        <v>307</v>
      </c>
      <c r="F3554" t="s">
        <v>307</v>
      </c>
      <c r="G3554" t="s">
        <v>307</v>
      </c>
      <c r="H3554" t="s">
        <v>307</v>
      </c>
      <c r="I3554" t="s">
        <v>307</v>
      </c>
      <c r="J3554" t="s">
        <v>307</v>
      </c>
      <c r="K3554" t="s">
        <v>307</v>
      </c>
      <c r="L3554" t="s">
        <v>307</v>
      </c>
      <c r="M3554" t="s">
        <v>307</v>
      </c>
      <c r="N3554" t="s">
        <v>307</v>
      </c>
      <c r="O3554" t="s">
        <v>307</v>
      </c>
      <c r="P3554" t="s">
        <v>307</v>
      </c>
      <c r="Q3554" t="s">
        <v>307</v>
      </c>
      <c r="R3554" t="s">
        <v>307</v>
      </c>
      <c r="S3554" t="s">
        <v>307</v>
      </c>
      <c r="T3554" t="s">
        <v>307</v>
      </c>
      <c r="U3554" t="s">
        <v>307</v>
      </c>
      <c r="V3554" t="s">
        <v>307</v>
      </c>
      <c r="W3554" t="s">
        <v>307</v>
      </c>
    </row>
    <row r="3555" spans="1:45" x14ac:dyDescent="0.25">
      <c r="A3555">
        <v>415</v>
      </c>
      <c r="B3555" t="s">
        <v>214</v>
      </c>
      <c r="C3555" t="s">
        <v>43</v>
      </c>
      <c r="D3555" t="s">
        <v>62</v>
      </c>
      <c r="E3555" t="s">
        <v>307</v>
      </c>
      <c r="F3555" t="s">
        <v>307</v>
      </c>
      <c r="G3555" t="s">
        <v>307</v>
      </c>
      <c r="H3555" t="s">
        <v>307</v>
      </c>
      <c r="I3555" t="s">
        <v>307</v>
      </c>
      <c r="J3555" t="s">
        <v>307</v>
      </c>
      <c r="K3555" t="s">
        <v>307</v>
      </c>
      <c r="L3555" t="s">
        <v>307</v>
      </c>
      <c r="M3555" t="s">
        <v>307</v>
      </c>
      <c r="N3555" t="s">
        <v>307</v>
      </c>
      <c r="O3555" t="s">
        <v>307</v>
      </c>
      <c r="P3555" t="s">
        <v>307</v>
      </c>
      <c r="Q3555" t="s">
        <v>307</v>
      </c>
      <c r="R3555" t="s">
        <v>307</v>
      </c>
      <c r="S3555" t="s">
        <v>307</v>
      </c>
      <c r="T3555" t="s">
        <v>307</v>
      </c>
      <c r="U3555" t="s">
        <v>307</v>
      </c>
      <c r="V3555" t="s">
        <v>307</v>
      </c>
      <c r="W3555" t="s">
        <v>307</v>
      </c>
    </row>
    <row r="3556" spans="1:45" x14ac:dyDescent="0.25">
      <c r="A3556">
        <v>415</v>
      </c>
      <c r="B3556" t="s">
        <v>214</v>
      </c>
      <c r="C3556" t="s">
        <v>36</v>
      </c>
      <c r="D3556" t="s">
        <v>47</v>
      </c>
      <c r="E3556" t="s">
        <v>307</v>
      </c>
      <c r="F3556" t="s">
        <v>307</v>
      </c>
      <c r="G3556" t="s">
        <v>307</v>
      </c>
      <c r="H3556" t="s">
        <v>307</v>
      </c>
      <c r="I3556" t="s">
        <v>307</v>
      </c>
      <c r="J3556" t="s">
        <v>307</v>
      </c>
      <c r="K3556" t="s">
        <v>307</v>
      </c>
      <c r="L3556" t="s">
        <v>307</v>
      </c>
      <c r="M3556" t="s">
        <v>307</v>
      </c>
      <c r="N3556" t="s">
        <v>307</v>
      </c>
      <c r="O3556" t="s">
        <v>307</v>
      </c>
      <c r="P3556" t="s">
        <v>307</v>
      </c>
      <c r="Q3556" t="s">
        <v>307</v>
      </c>
      <c r="R3556" t="s">
        <v>307</v>
      </c>
      <c r="S3556" t="s">
        <v>307</v>
      </c>
      <c r="T3556" t="s">
        <v>307</v>
      </c>
      <c r="U3556" t="s">
        <v>307</v>
      </c>
      <c r="V3556" t="s">
        <v>307</v>
      </c>
      <c r="W3556" t="s">
        <v>307</v>
      </c>
      <c r="X3556" t="s">
        <v>307</v>
      </c>
      <c r="Y3556" t="s">
        <v>307</v>
      </c>
      <c r="Z3556" t="s">
        <v>307</v>
      </c>
      <c r="AA3556" t="s">
        <v>307</v>
      </c>
      <c r="AB3556" t="s">
        <v>307</v>
      </c>
      <c r="AC3556" t="s">
        <v>307</v>
      </c>
      <c r="AD3556" t="s">
        <v>307</v>
      </c>
      <c r="AE3556" t="s">
        <v>307</v>
      </c>
      <c r="AF3556" t="s">
        <v>307</v>
      </c>
      <c r="AG3556" t="s">
        <v>307</v>
      </c>
      <c r="AH3556" t="s">
        <v>307</v>
      </c>
      <c r="AI3556" t="s">
        <v>307</v>
      </c>
      <c r="AJ3556" t="s">
        <v>307</v>
      </c>
      <c r="AK3556" t="s">
        <v>307</v>
      </c>
      <c r="AL3556" t="s">
        <v>307</v>
      </c>
      <c r="AM3556" t="s">
        <v>307</v>
      </c>
      <c r="AN3556" t="s">
        <v>307</v>
      </c>
      <c r="AO3556" t="s">
        <v>307</v>
      </c>
      <c r="AP3556" t="s">
        <v>307</v>
      </c>
      <c r="AQ3556" t="s">
        <v>307</v>
      </c>
      <c r="AR3556" t="s">
        <v>307</v>
      </c>
      <c r="AS3556" t="s">
        <v>307</v>
      </c>
    </row>
    <row r="3557" spans="1:45" x14ac:dyDescent="0.25">
      <c r="A3557">
        <v>415</v>
      </c>
      <c r="B3557" t="s">
        <v>214</v>
      </c>
      <c r="C3557" t="s">
        <v>36</v>
      </c>
      <c r="D3557" t="s">
        <v>48</v>
      </c>
      <c r="E3557" t="s">
        <v>307</v>
      </c>
      <c r="F3557" t="s">
        <v>307</v>
      </c>
      <c r="G3557" t="s">
        <v>307</v>
      </c>
      <c r="H3557" t="s">
        <v>307</v>
      </c>
      <c r="I3557" t="s">
        <v>307</v>
      </c>
      <c r="J3557" t="s">
        <v>307</v>
      </c>
      <c r="K3557" t="s">
        <v>307</v>
      </c>
      <c r="L3557" t="s">
        <v>307</v>
      </c>
      <c r="M3557" t="s">
        <v>307</v>
      </c>
      <c r="N3557" t="s">
        <v>307</v>
      </c>
      <c r="O3557" t="s">
        <v>307</v>
      </c>
      <c r="P3557" t="s">
        <v>307</v>
      </c>
      <c r="Q3557" t="s">
        <v>307</v>
      </c>
      <c r="R3557" t="s">
        <v>307</v>
      </c>
      <c r="S3557" t="s">
        <v>307</v>
      </c>
      <c r="T3557" t="s">
        <v>307</v>
      </c>
      <c r="U3557" t="s">
        <v>307</v>
      </c>
      <c r="V3557" t="s">
        <v>307</v>
      </c>
      <c r="W3557" t="s">
        <v>307</v>
      </c>
      <c r="X3557" t="s">
        <v>307</v>
      </c>
      <c r="Y3557" t="s">
        <v>307</v>
      </c>
      <c r="Z3557" t="s">
        <v>307</v>
      </c>
      <c r="AA3557" t="s">
        <v>307</v>
      </c>
      <c r="AB3557" t="s">
        <v>307</v>
      </c>
      <c r="AC3557" t="s">
        <v>307</v>
      </c>
      <c r="AD3557" t="s">
        <v>307</v>
      </c>
      <c r="AE3557" t="s">
        <v>307</v>
      </c>
      <c r="AF3557" t="s">
        <v>307</v>
      </c>
      <c r="AG3557" t="s">
        <v>307</v>
      </c>
      <c r="AH3557" t="s">
        <v>307</v>
      </c>
      <c r="AI3557" t="s">
        <v>307</v>
      </c>
      <c r="AJ3557" t="s">
        <v>307</v>
      </c>
      <c r="AK3557" t="s">
        <v>307</v>
      </c>
      <c r="AL3557" t="s">
        <v>307</v>
      </c>
      <c r="AM3557" t="s">
        <v>307</v>
      </c>
      <c r="AN3557" t="s">
        <v>307</v>
      </c>
      <c r="AO3557" t="s">
        <v>307</v>
      </c>
      <c r="AP3557" t="s">
        <v>307</v>
      </c>
      <c r="AQ3557" t="s">
        <v>307</v>
      </c>
      <c r="AR3557" t="s">
        <v>307</v>
      </c>
      <c r="AS3557" t="s">
        <v>307</v>
      </c>
    </row>
    <row r="3558" spans="1:45" x14ac:dyDescent="0.25">
      <c r="A3558">
        <v>415</v>
      </c>
      <c r="B3558" t="s">
        <v>214</v>
      </c>
      <c r="C3558" t="s">
        <v>36</v>
      </c>
      <c r="D3558" t="s">
        <v>49</v>
      </c>
      <c r="E3558" t="s">
        <v>307</v>
      </c>
      <c r="F3558" t="s">
        <v>307</v>
      </c>
      <c r="G3558" t="s">
        <v>307</v>
      </c>
      <c r="H3558" t="s">
        <v>307</v>
      </c>
      <c r="I3558" t="s">
        <v>307</v>
      </c>
      <c r="J3558" t="s">
        <v>307</v>
      </c>
      <c r="K3558" t="s">
        <v>307</v>
      </c>
      <c r="L3558" t="s">
        <v>307</v>
      </c>
      <c r="M3558" t="s">
        <v>307</v>
      </c>
      <c r="N3558" t="s">
        <v>307</v>
      </c>
      <c r="O3558" t="s">
        <v>307</v>
      </c>
      <c r="P3558" t="s">
        <v>307</v>
      </c>
      <c r="Q3558" t="s">
        <v>307</v>
      </c>
      <c r="R3558" t="s">
        <v>307</v>
      </c>
      <c r="S3558" t="s">
        <v>307</v>
      </c>
      <c r="T3558" t="s">
        <v>307</v>
      </c>
      <c r="U3558" t="s">
        <v>307</v>
      </c>
      <c r="V3558" t="s">
        <v>307</v>
      </c>
      <c r="W3558" t="s">
        <v>307</v>
      </c>
      <c r="X3558" t="s">
        <v>307</v>
      </c>
      <c r="Y3558" t="s">
        <v>307</v>
      </c>
      <c r="Z3558" t="s">
        <v>307</v>
      </c>
      <c r="AA3558" t="s">
        <v>307</v>
      </c>
      <c r="AB3558" t="s">
        <v>307</v>
      </c>
      <c r="AC3558" t="s">
        <v>307</v>
      </c>
      <c r="AD3558" t="s">
        <v>307</v>
      </c>
      <c r="AE3558" t="s">
        <v>307</v>
      </c>
      <c r="AF3558" t="s">
        <v>307</v>
      </c>
      <c r="AG3558" t="s">
        <v>307</v>
      </c>
      <c r="AH3558" t="s">
        <v>307</v>
      </c>
      <c r="AI3558" t="s">
        <v>307</v>
      </c>
      <c r="AJ3558" t="s">
        <v>307</v>
      </c>
      <c r="AK3558" t="s">
        <v>307</v>
      </c>
      <c r="AL3558" t="s">
        <v>307</v>
      </c>
      <c r="AM3558" t="s">
        <v>307</v>
      </c>
      <c r="AN3558" t="s">
        <v>307</v>
      </c>
      <c r="AO3558" t="s">
        <v>307</v>
      </c>
      <c r="AP3558" t="s">
        <v>307</v>
      </c>
      <c r="AQ3558" t="s">
        <v>307</v>
      </c>
      <c r="AR3558" t="s">
        <v>307</v>
      </c>
      <c r="AS3558" t="s">
        <v>307</v>
      </c>
    </row>
    <row r="3559" spans="1:45" x14ac:dyDescent="0.25">
      <c r="A3559">
        <v>415</v>
      </c>
      <c r="B3559" t="s">
        <v>214</v>
      </c>
      <c r="C3559" t="s">
        <v>37</v>
      </c>
      <c r="D3559" t="s">
        <v>47</v>
      </c>
      <c r="E3559" t="s">
        <v>307</v>
      </c>
      <c r="F3559" t="s">
        <v>307</v>
      </c>
      <c r="G3559" t="s">
        <v>307</v>
      </c>
      <c r="H3559" t="s">
        <v>307</v>
      </c>
      <c r="I3559" t="s">
        <v>307</v>
      </c>
      <c r="J3559" t="s">
        <v>307</v>
      </c>
      <c r="K3559" t="s">
        <v>307</v>
      </c>
      <c r="L3559" t="s">
        <v>307</v>
      </c>
      <c r="M3559" t="s">
        <v>307</v>
      </c>
      <c r="N3559" t="s">
        <v>307</v>
      </c>
      <c r="O3559" t="s">
        <v>307</v>
      </c>
      <c r="P3559" t="s">
        <v>307</v>
      </c>
      <c r="Q3559" t="s">
        <v>307</v>
      </c>
      <c r="R3559" t="s">
        <v>307</v>
      </c>
      <c r="S3559" t="s">
        <v>307</v>
      </c>
      <c r="T3559" t="s">
        <v>307</v>
      </c>
      <c r="U3559" t="s">
        <v>307</v>
      </c>
      <c r="V3559" t="s">
        <v>307</v>
      </c>
      <c r="W3559" t="s">
        <v>307</v>
      </c>
      <c r="X3559" t="s">
        <v>307</v>
      </c>
      <c r="Y3559" t="s">
        <v>307</v>
      </c>
      <c r="Z3559" t="s">
        <v>307</v>
      </c>
      <c r="AA3559" t="s">
        <v>307</v>
      </c>
      <c r="AB3559" t="s">
        <v>307</v>
      </c>
      <c r="AC3559" t="s">
        <v>307</v>
      </c>
      <c r="AD3559" t="s">
        <v>307</v>
      </c>
      <c r="AE3559" t="s">
        <v>307</v>
      </c>
      <c r="AF3559" t="s">
        <v>307</v>
      </c>
      <c r="AG3559" t="s">
        <v>307</v>
      </c>
      <c r="AH3559" t="s">
        <v>307</v>
      </c>
      <c r="AI3559" t="s">
        <v>307</v>
      </c>
      <c r="AJ3559" t="s">
        <v>307</v>
      </c>
      <c r="AK3559" t="s">
        <v>307</v>
      </c>
      <c r="AL3559" t="s">
        <v>307</v>
      </c>
      <c r="AM3559" t="s">
        <v>307</v>
      </c>
      <c r="AN3559" t="s">
        <v>307</v>
      </c>
      <c r="AO3559" t="s">
        <v>307</v>
      </c>
      <c r="AP3559" t="s">
        <v>307</v>
      </c>
      <c r="AQ3559" t="s">
        <v>307</v>
      </c>
      <c r="AR3559" t="s">
        <v>307</v>
      </c>
      <c r="AS3559" t="s">
        <v>307</v>
      </c>
    </row>
    <row r="3560" spans="1:45" x14ac:dyDescent="0.25">
      <c r="A3560">
        <v>415</v>
      </c>
      <c r="B3560" t="s">
        <v>214</v>
      </c>
      <c r="C3560" t="s">
        <v>37</v>
      </c>
      <c r="D3560" t="s">
        <v>48</v>
      </c>
      <c r="E3560" t="s">
        <v>307</v>
      </c>
      <c r="F3560" t="s">
        <v>307</v>
      </c>
      <c r="G3560" t="s">
        <v>307</v>
      </c>
      <c r="H3560" t="s">
        <v>307</v>
      </c>
      <c r="I3560" t="s">
        <v>307</v>
      </c>
      <c r="J3560" t="s">
        <v>307</v>
      </c>
      <c r="K3560" t="s">
        <v>307</v>
      </c>
      <c r="L3560" t="s">
        <v>307</v>
      </c>
      <c r="M3560" t="s">
        <v>307</v>
      </c>
      <c r="N3560" t="s">
        <v>307</v>
      </c>
      <c r="O3560" t="s">
        <v>307</v>
      </c>
      <c r="P3560" t="s">
        <v>307</v>
      </c>
      <c r="Q3560" t="s">
        <v>307</v>
      </c>
      <c r="R3560" t="s">
        <v>307</v>
      </c>
      <c r="S3560" t="s">
        <v>307</v>
      </c>
      <c r="T3560" t="s">
        <v>307</v>
      </c>
      <c r="U3560" t="s">
        <v>307</v>
      </c>
      <c r="V3560" t="s">
        <v>307</v>
      </c>
      <c r="W3560" t="s">
        <v>307</v>
      </c>
      <c r="X3560" t="s">
        <v>307</v>
      </c>
      <c r="Y3560" t="s">
        <v>307</v>
      </c>
      <c r="Z3560" t="s">
        <v>307</v>
      </c>
      <c r="AA3560" t="s">
        <v>307</v>
      </c>
      <c r="AB3560" t="s">
        <v>307</v>
      </c>
      <c r="AC3560" t="s">
        <v>307</v>
      </c>
      <c r="AD3560" t="s">
        <v>307</v>
      </c>
      <c r="AE3560" t="s">
        <v>307</v>
      </c>
      <c r="AF3560" t="s">
        <v>307</v>
      </c>
      <c r="AG3560" t="s">
        <v>307</v>
      </c>
      <c r="AH3560" t="s">
        <v>307</v>
      </c>
      <c r="AI3560" t="s">
        <v>307</v>
      </c>
      <c r="AJ3560" t="s">
        <v>307</v>
      </c>
      <c r="AK3560" t="s">
        <v>307</v>
      </c>
      <c r="AL3560" t="s">
        <v>307</v>
      </c>
      <c r="AM3560" t="s">
        <v>307</v>
      </c>
      <c r="AN3560" t="s">
        <v>307</v>
      </c>
      <c r="AO3560" t="s">
        <v>307</v>
      </c>
      <c r="AP3560" t="s">
        <v>307</v>
      </c>
      <c r="AQ3560" t="s">
        <v>307</v>
      </c>
      <c r="AR3560" t="s">
        <v>307</v>
      </c>
      <c r="AS3560" t="s">
        <v>307</v>
      </c>
    </row>
    <row r="3561" spans="1:45" x14ac:dyDescent="0.25">
      <c r="A3561">
        <v>415</v>
      </c>
      <c r="B3561" t="s">
        <v>214</v>
      </c>
      <c r="C3561" t="s">
        <v>37</v>
      </c>
      <c r="D3561" t="s">
        <v>49</v>
      </c>
      <c r="E3561" t="s">
        <v>307</v>
      </c>
      <c r="F3561" t="s">
        <v>307</v>
      </c>
      <c r="G3561" t="s">
        <v>307</v>
      </c>
      <c r="H3561" t="s">
        <v>307</v>
      </c>
      <c r="I3561" t="s">
        <v>307</v>
      </c>
      <c r="J3561" t="s">
        <v>307</v>
      </c>
      <c r="K3561" t="s">
        <v>307</v>
      </c>
      <c r="L3561" t="s">
        <v>307</v>
      </c>
      <c r="M3561" t="s">
        <v>307</v>
      </c>
      <c r="N3561" t="s">
        <v>307</v>
      </c>
      <c r="O3561" t="s">
        <v>307</v>
      </c>
      <c r="P3561" t="s">
        <v>307</v>
      </c>
      <c r="Q3561" t="s">
        <v>307</v>
      </c>
      <c r="R3561" t="s">
        <v>307</v>
      </c>
      <c r="S3561" t="s">
        <v>307</v>
      </c>
      <c r="T3561" t="s">
        <v>307</v>
      </c>
      <c r="U3561" t="s">
        <v>307</v>
      </c>
      <c r="V3561" t="s">
        <v>307</v>
      </c>
      <c r="W3561" t="s">
        <v>307</v>
      </c>
      <c r="X3561" t="s">
        <v>307</v>
      </c>
      <c r="Y3561" t="s">
        <v>307</v>
      </c>
      <c r="Z3561" t="s">
        <v>307</v>
      </c>
      <c r="AA3561" t="s">
        <v>307</v>
      </c>
      <c r="AB3561" t="s">
        <v>307</v>
      </c>
      <c r="AC3561" t="s">
        <v>307</v>
      </c>
      <c r="AD3561" t="s">
        <v>307</v>
      </c>
      <c r="AE3561" t="s">
        <v>307</v>
      </c>
      <c r="AF3561" t="s">
        <v>307</v>
      </c>
      <c r="AG3561" t="s">
        <v>307</v>
      </c>
      <c r="AH3561" t="s">
        <v>307</v>
      </c>
      <c r="AI3561" t="s">
        <v>307</v>
      </c>
      <c r="AJ3561" t="s">
        <v>307</v>
      </c>
      <c r="AK3561" t="s">
        <v>307</v>
      </c>
      <c r="AL3561" t="s">
        <v>307</v>
      </c>
      <c r="AM3561" t="s">
        <v>307</v>
      </c>
      <c r="AN3561" t="s">
        <v>307</v>
      </c>
      <c r="AO3561" t="s">
        <v>307</v>
      </c>
      <c r="AP3561" t="s">
        <v>307</v>
      </c>
      <c r="AQ3561" t="s">
        <v>307</v>
      </c>
      <c r="AR3561" t="s">
        <v>307</v>
      </c>
      <c r="AS3561" t="s">
        <v>307</v>
      </c>
    </row>
    <row r="3562" spans="1:45" x14ac:dyDescent="0.25">
      <c r="A3562">
        <v>415</v>
      </c>
      <c r="B3562" t="s">
        <v>214</v>
      </c>
      <c r="C3562" t="s">
        <v>476</v>
      </c>
      <c r="D3562" t="s">
        <v>48</v>
      </c>
      <c r="E3562" t="s">
        <v>307</v>
      </c>
      <c r="F3562" t="s">
        <v>307</v>
      </c>
      <c r="G3562" t="s">
        <v>307</v>
      </c>
    </row>
    <row r="3563" spans="1:45" x14ac:dyDescent="0.25">
      <c r="A3563">
        <v>415</v>
      </c>
      <c r="B3563" t="s">
        <v>214</v>
      </c>
      <c r="C3563" t="s">
        <v>477</v>
      </c>
      <c r="D3563" t="s">
        <v>48</v>
      </c>
      <c r="E3563" t="s">
        <v>307</v>
      </c>
      <c r="F3563" t="s">
        <v>307</v>
      </c>
      <c r="G3563" t="s">
        <v>307</v>
      </c>
    </row>
    <row r="3564" spans="1:45" x14ac:dyDescent="0.25">
      <c r="A3564">
        <v>415</v>
      </c>
      <c r="B3564" t="s">
        <v>214</v>
      </c>
      <c r="C3564" t="s">
        <v>45</v>
      </c>
      <c r="D3564" t="s">
        <v>63</v>
      </c>
      <c r="E3564" t="s">
        <v>307</v>
      </c>
      <c r="F3564" t="s">
        <v>307</v>
      </c>
      <c r="G3564" t="s">
        <v>307</v>
      </c>
      <c r="H3564" t="s">
        <v>307</v>
      </c>
      <c r="I3564" t="s">
        <v>307</v>
      </c>
      <c r="J3564" t="s">
        <v>307</v>
      </c>
      <c r="K3564" t="s">
        <v>307</v>
      </c>
      <c r="L3564" t="s">
        <v>307</v>
      </c>
      <c r="M3564" t="s">
        <v>307</v>
      </c>
      <c r="N3564" t="s">
        <v>307</v>
      </c>
      <c r="O3564" t="s">
        <v>307</v>
      </c>
      <c r="P3564" t="s">
        <v>307</v>
      </c>
      <c r="Q3564" t="s">
        <v>307</v>
      </c>
      <c r="R3564" t="s">
        <v>307</v>
      </c>
      <c r="S3564" t="s">
        <v>307</v>
      </c>
      <c r="T3564" t="s">
        <v>307</v>
      </c>
      <c r="U3564" t="s">
        <v>307</v>
      </c>
      <c r="V3564" t="s">
        <v>307</v>
      </c>
      <c r="W3564" t="s">
        <v>307</v>
      </c>
    </row>
    <row r="3565" spans="1:45" x14ac:dyDescent="0.25">
      <c r="A3565">
        <v>415</v>
      </c>
      <c r="B3565" t="s">
        <v>214</v>
      </c>
      <c r="C3565" t="s">
        <v>45</v>
      </c>
      <c r="D3565" t="s">
        <v>64</v>
      </c>
      <c r="E3565" t="s">
        <v>307</v>
      </c>
      <c r="F3565" t="s">
        <v>307</v>
      </c>
      <c r="G3565" t="s">
        <v>307</v>
      </c>
      <c r="H3565" t="s">
        <v>307</v>
      </c>
      <c r="I3565" t="s">
        <v>307</v>
      </c>
      <c r="J3565" t="s">
        <v>307</v>
      </c>
      <c r="K3565" t="s">
        <v>307</v>
      </c>
      <c r="L3565" t="s">
        <v>307</v>
      </c>
      <c r="M3565" t="s">
        <v>307</v>
      </c>
      <c r="N3565" t="s">
        <v>307</v>
      </c>
      <c r="O3565" t="s">
        <v>307</v>
      </c>
      <c r="P3565" t="s">
        <v>307</v>
      </c>
      <c r="Q3565" t="s">
        <v>307</v>
      </c>
      <c r="R3565" t="s">
        <v>307</v>
      </c>
      <c r="S3565" t="s">
        <v>307</v>
      </c>
      <c r="T3565" t="s">
        <v>307</v>
      </c>
      <c r="U3565" t="s">
        <v>307</v>
      </c>
      <c r="V3565" t="s">
        <v>307</v>
      </c>
      <c r="W3565" t="s">
        <v>307</v>
      </c>
    </row>
    <row r="3566" spans="1:45" x14ac:dyDescent="0.25">
      <c r="A3566">
        <v>415</v>
      </c>
      <c r="B3566" t="s">
        <v>214</v>
      </c>
      <c r="C3566" t="s">
        <v>40</v>
      </c>
      <c r="D3566" t="s">
        <v>52</v>
      </c>
      <c r="E3566" t="s">
        <v>307</v>
      </c>
      <c r="F3566" t="s">
        <v>307</v>
      </c>
      <c r="G3566" t="s">
        <v>307</v>
      </c>
      <c r="H3566" t="s">
        <v>307</v>
      </c>
      <c r="I3566" t="s">
        <v>307</v>
      </c>
      <c r="J3566" t="s">
        <v>307</v>
      </c>
      <c r="K3566" t="s">
        <v>307</v>
      </c>
      <c r="L3566" t="s">
        <v>307</v>
      </c>
      <c r="M3566" t="s">
        <v>307</v>
      </c>
      <c r="N3566" t="s">
        <v>307</v>
      </c>
      <c r="O3566" t="s">
        <v>307</v>
      </c>
      <c r="P3566" t="s">
        <v>307</v>
      </c>
      <c r="Q3566" t="s">
        <v>307</v>
      </c>
      <c r="R3566" t="s">
        <v>307</v>
      </c>
      <c r="S3566" t="s">
        <v>307</v>
      </c>
      <c r="T3566" t="s">
        <v>307</v>
      </c>
      <c r="U3566" t="s">
        <v>307</v>
      </c>
      <c r="V3566" t="s">
        <v>307</v>
      </c>
      <c r="W3566" t="s">
        <v>307</v>
      </c>
      <c r="X3566" t="s">
        <v>307</v>
      </c>
      <c r="Y3566" t="s">
        <v>307</v>
      </c>
      <c r="Z3566" t="s">
        <v>307</v>
      </c>
    </row>
    <row r="3567" spans="1:45" x14ac:dyDescent="0.25">
      <c r="A3567">
        <v>415</v>
      </c>
      <c r="B3567" t="s">
        <v>214</v>
      </c>
      <c r="C3567" t="s">
        <v>40</v>
      </c>
      <c r="D3567" t="s">
        <v>53</v>
      </c>
      <c r="E3567" t="s">
        <v>307</v>
      </c>
      <c r="F3567" t="s">
        <v>307</v>
      </c>
      <c r="G3567" t="s">
        <v>307</v>
      </c>
      <c r="H3567" t="s">
        <v>307</v>
      </c>
      <c r="I3567" t="s">
        <v>307</v>
      </c>
      <c r="J3567" t="s">
        <v>307</v>
      </c>
      <c r="K3567" t="s">
        <v>307</v>
      </c>
      <c r="L3567" t="s">
        <v>307</v>
      </c>
      <c r="M3567" t="s">
        <v>307</v>
      </c>
      <c r="N3567" t="s">
        <v>307</v>
      </c>
      <c r="O3567" t="s">
        <v>307</v>
      </c>
      <c r="P3567" t="s">
        <v>307</v>
      </c>
      <c r="Q3567" t="s">
        <v>307</v>
      </c>
      <c r="R3567" t="s">
        <v>307</v>
      </c>
      <c r="S3567" t="s">
        <v>307</v>
      </c>
      <c r="T3567" t="s">
        <v>307</v>
      </c>
      <c r="U3567" t="s">
        <v>307</v>
      </c>
      <c r="V3567" t="s">
        <v>307</v>
      </c>
      <c r="W3567" t="s">
        <v>307</v>
      </c>
      <c r="X3567" t="s">
        <v>307</v>
      </c>
      <c r="Y3567" t="s">
        <v>307</v>
      </c>
      <c r="Z3567" t="s">
        <v>307</v>
      </c>
    </row>
    <row r="3568" spans="1:45" x14ac:dyDescent="0.25">
      <c r="A3568">
        <v>415</v>
      </c>
      <c r="B3568" t="s">
        <v>214</v>
      </c>
      <c r="C3568" t="s">
        <v>39</v>
      </c>
      <c r="D3568" t="s">
        <v>50</v>
      </c>
      <c r="E3568" t="s">
        <v>307</v>
      </c>
      <c r="F3568" t="s">
        <v>307</v>
      </c>
      <c r="G3568" t="s">
        <v>307</v>
      </c>
      <c r="H3568" t="s">
        <v>307</v>
      </c>
      <c r="I3568" t="s">
        <v>307</v>
      </c>
      <c r="J3568" t="s">
        <v>307</v>
      </c>
      <c r="K3568" t="s">
        <v>307</v>
      </c>
      <c r="L3568" t="s">
        <v>307</v>
      </c>
      <c r="M3568" t="s">
        <v>307</v>
      </c>
      <c r="N3568" t="s">
        <v>307</v>
      </c>
      <c r="O3568" t="s">
        <v>307</v>
      </c>
      <c r="P3568" t="s">
        <v>307</v>
      </c>
      <c r="Q3568" t="s">
        <v>307</v>
      </c>
      <c r="R3568" t="s">
        <v>307</v>
      </c>
      <c r="S3568" t="s">
        <v>307</v>
      </c>
      <c r="T3568" t="s">
        <v>307</v>
      </c>
      <c r="U3568" t="s">
        <v>307</v>
      </c>
      <c r="V3568" t="s">
        <v>307</v>
      </c>
      <c r="W3568" t="s">
        <v>307</v>
      </c>
      <c r="X3568" t="s">
        <v>307</v>
      </c>
      <c r="Y3568" t="s">
        <v>307</v>
      </c>
      <c r="Z3568" t="s">
        <v>307</v>
      </c>
      <c r="AA3568" t="s">
        <v>307</v>
      </c>
      <c r="AB3568" t="s">
        <v>307</v>
      </c>
      <c r="AC3568" t="s">
        <v>307</v>
      </c>
      <c r="AD3568" t="s">
        <v>307</v>
      </c>
      <c r="AE3568" t="s">
        <v>307</v>
      </c>
      <c r="AF3568" t="s">
        <v>307</v>
      </c>
      <c r="AG3568" t="s">
        <v>307</v>
      </c>
      <c r="AH3568" t="s">
        <v>307</v>
      </c>
      <c r="AI3568" t="s">
        <v>307</v>
      </c>
      <c r="AJ3568" t="s">
        <v>307</v>
      </c>
      <c r="AK3568" t="s">
        <v>307</v>
      </c>
      <c r="AL3568" t="s">
        <v>307</v>
      </c>
      <c r="AM3568" t="s">
        <v>307</v>
      </c>
      <c r="AN3568" t="s">
        <v>307</v>
      </c>
      <c r="AO3568" t="s">
        <v>307</v>
      </c>
      <c r="AP3568" t="s">
        <v>307</v>
      </c>
    </row>
    <row r="3569" spans="1:42" x14ac:dyDescent="0.25">
      <c r="A3569">
        <v>415</v>
      </c>
      <c r="B3569" t="s">
        <v>214</v>
      </c>
      <c r="C3569" t="s">
        <v>39</v>
      </c>
      <c r="D3569" t="s">
        <v>48</v>
      </c>
      <c r="E3569" t="s">
        <v>307</v>
      </c>
      <c r="F3569" t="s">
        <v>307</v>
      </c>
      <c r="G3569" t="s">
        <v>307</v>
      </c>
      <c r="H3569" t="s">
        <v>307</v>
      </c>
      <c r="I3569" t="s">
        <v>307</v>
      </c>
      <c r="J3569" t="s">
        <v>307</v>
      </c>
      <c r="K3569" t="s">
        <v>307</v>
      </c>
      <c r="L3569" t="s">
        <v>307</v>
      </c>
      <c r="M3569" t="s">
        <v>307</v>
      </c>
      <c r="N3569" t="s">
        <v>307</v>
      </c>
      <c r="O3569" t="s">
        <v>307</v>
      </c>
      <c r="P3569" t="s">
        <v>307</v>
      </c>
      <c r="Q3569" t="s">
        <v>307</v>
      </c>
      <c r="R3569" t="s">
        <v>307</v>
      </c>
      <c r="S3569" t="s">
        <v>307</v>
      </c>
      <c r="T3569" t="s">
        <v>307</v>
      </c>
      <c r="U3569" t="s">
        <v>307</v>
      </c>
      <c r="V3569" t="s">
        <v>307</v>
      </c>
      <c r="W3569" t="s">
        <v>307</v>
      </c>
      <c r="X3569" t="s">
        <v>307</v>
      </c>
      <c r="Y3569" t="s">
        <v>307</v>
      </c>
      <c r="Z3569" t="s">
        <v>307</v>
      </c>
      <c r="AA3569" t="s">
        <v>307</v>
      </c>
      <c r="AB3569" t="s">
        <v>307</v>
      </c>
      <c r="AC3569" t="s">
        <v>307</v>
      </c>
      <c r="AD3569" t="s">
        <v>307</v>
      </c>
      <c r="AE3569" t="s">
        <v>307</v>
      </c>
      <c r="AF3569" t="s">
        <v>307</v>
      </c>
      <c r="AG3569" t="s">
        <v>307</v>
      </c>
      <c r="AH3569" t="s">
        <v>307</v>
      </c>
      <c r="AI3569" t="s">
        <v>307</v>
      </c>
      <c r="AJ3569" t="s">
        <v>307</v>
      </c>
      <c r="AK3569" t="s">
        <v>307</v>
      </c>
      <c r="AL3569" t="s">
        <v>307</v>
      </c>
      <c r="AM3569" t="s">
        <v>307</v>
      </c>
      <c r="AN3569" t="s">
        <v>307</v>
      </c>
      <c r="AO3569" t="s">
        <v>307</v>
      </c>
      <c r="AP3569" t="s">
        <v>307</v>
      </c>
    </row>
    <row r="3570" spans="1:42" x14ac:dyDescent="0.25">
      <c r="A3570">
        <v>415</v>
      </c>
      <c r="B3570" t="s">
        <v>214</v>
      </c>
      <c r="C3570" t="s">
        <v>39</v>
      </c>
      <c r="D3570" t="s">
        <v>51</v>
      </c>
      <c r="E3570" t="s">
        <v>307</v>
      </c>
      <c r="F3570" t="s">
        <v>307</v>
      </c>
      <c r="G3570" t="s">
        <v>307</v>
      </c>
      <c r="H3570" t="s">
        <v>307</v>
      </c>
      <c r="I3570" t="s">
        <v>307</v>
      </c>
      <c r="J3570" t="s">
        <v>307</v>
      </c>
      <c r="K3570" t="s">
        <v>307</v>
      </c>
      <c r="L3570" t="s">
        <v>307</v>
      </c>
      <c r="M3570" t="s">
        <v>307</v>
      </c>
      <c r="N3570" t="s">
        <v>307</v>
      </c>
      <c r="O3570" t="s">
        <v>307</v>
      </c>
      <c r="P3570" t="s">
        <v>307</v>
      </c>
      <c r="Q3570" t="s">
        <v>307</v>
      </c>
      <c r="R3570" t="s">
        <v>307</v>
      </c>
      <c r="S3570" t="s">
        <v>307</v>
      </c>
      <c r="T3570" t="s">
        <v>307</v>
      </c>
      <c r="U3570" t="s">
        <v>307</v>
      </c>
      <c r="V3570" t="s">
        <v>307</v>
      </c>
      <c r="W3570" t="s">
        <v>307</v>
      </c>
      <c r="X3570" t="s">
        <v>307</v>
      </c>
      <c r="Y3570" t="s">
        <v>307</v>
      </c>
      <c r="Z3570" t="s">
        <v>307</v>
      </c>
      <c r="AA3570" t="s">
        <v>307</v>
      </c>
      <c r="AB3570" t="s">
        <v>307</v>
      </c>
      <c r="AC3570" t="s">
        <v>307</v>
      </c>
      <c r="AD3570" t="s">
        <v>307</v>
      </c>
      <c r="AE3570" t="s">
        <v>307</v>
      </c>
      <c r="AF3570" t="s">
        <v>307</v>
      </c>
      <c r="AG3570" t="s">
        <v>307</v>
      </c>
      <c r="AH3570" t="s">
        <v>307</v>
      </c>
      <c r="AI3570" t="s">
        <v>307</v>
      </c>
      <c r="AJ3570" t="s">
        <v>307</v>
      </c>
      <c r="AK3570" t="s">
        <v>307</v>
      </c>
      <c r="AL3570" t="s">
        <v>307</v>
      </c>
      <c r="AM3570" t="s">
        <v>307</v>
      </c>
      <c r="AN3570" t="s">
        <v>307</v>
      </c>
      <c r="AO3570" t="s">
        <v>307</v>
      </c>
      <c r="AP3570" t="s">
        <v>307</v>
      </c>
    </row>
    <row r="3571" spans="1:42" x14ac:dyDescent="0.25">
      <c r="A3571">
        <v>415</v>
      </c>
      <c r="B3571" t="s">
        <v>214</v>
      </c>
      <c r="C3571" t="s">
        <v>46</v>
      </c>
      <c r="D3571" t="s">
        <v>65</v>
      </c>
      <c r="E3571" t="s">
        <v>307</v>
      </c>
      <c r="F3571" t="s">
        <v>307</v>
      </c>
      <c r="G3571" t="s">
        <v>307</v>
      </c>
      <c r="H3571" t="s">
        <v>307</v>
      </c>
      <c r="I3571" t="s">
        <v>307</v>
      </c>
      <c r="J3571" t="s">
        <v>307</v>
      </c>
      <c r="K3571" t="s">
        <v>307</v>
      </c>
      <c r="L3571" t="s">
        <v>307</v>
      </c>
      <c r="M3571" t="s">
        <v>307</v>
      </c>
      <c r="N3571" t="s">
        <v>307</v>
      </c>
      <c r="O3571" t="s">
        <v>307</v>
      </c>
      <c r="P3571" t="s">
        <v>307</v>
      </c>
      <c r="Q3571" t="s">
        <v>307</v>
      </c>
      <c r="R3571" t="s">
        <v>307</v>
      </c>
      <c r="S3571" t="s">
        <v>307</v>
      </c>
      <c r="T3571" t="s">
        <v>307</v>
      </c>
      <c r="U3571" t="s">
        <v>307</v>
      </c>
      <c r="V3571" t="s">
        <v>307</v>
      </c>
      <c r="W3571" t="s">
        <v>307</v>
      </c>
      <c r="X3571" t="s">
        <v>307</v>
      </c>
      <c r="Y3571" t="s">
        <v>307</v>
      </c>
      <c r="Z3571" t="s">
        <v>307</v>
      </c>
    </row>
    <row r="3572" spans="1:42" x14ac:dyDescent="0.25">
      <c r="A3572">
        <v>415</v>
      </c>
      <c r="B3572" t="s">
        <v>214</v>
      </c>
      <c r="C3572" t="s">
        <v>46</v>
      </c>
      <c r="D3572" t="s">
        <v>66</v>
      </c>
      <c r="E3572" t="s">
        <v>307</v>
      </c>
      <c r="F3572" t="s">
        <v>307</v>
      </c>
      <c r="G3572" t="s">
        <v>307</v>
      </c>
      <c r="H3572" t="s">
        <v>307</v>
      </c>
      <c r="I3572" t="s">
        <v>307</v>
      </c>
      <c r="J3572" t="s">
        <v>307</v>
      </c>
      <c r="K3572" t="s">
        <v>307</v>
      </c>
      <c r="L3572" t="s">
        <v>307</v>
      </c>
      <c r="M3572" t="s">
        <v>307</v>
      </c>
      <c r="N3572" t="s">
        <v>307</v>
      </c>
      <c r="O3572" t="s">
        <v>307</v>
      </c>
      <c r="P3572" t="s">
        <v>307</v>
      </c>
      <c r="Q3572" t="s">
        <v>307</v>
      </c>
      <c r="R3572" t="s">
        <v>307</v>
      </c>
      <c r="S3572" t="s">
        <v>307</v>
      </c>
      <c r="T3572" t="s">
        <v>307</v>
      </c>
      <c r="U3572" t="s">
        <v>307</v>
      </c>
      <c r="V3572" t="s">
        <v>307</v>
      </c>
      <c r="W3572" t="s">
        <v>307</v>
      </c>
      <c r="X3572" t="s">
        <v>307</v>
      </c>
      <c r="Y3572" t="s">
        <v>307</v>
      </c>
      <c r="Z3572" t="s">
        <v>307</v>
      </c>
    </row>
    <row r="3573" spans="1:42" x14ac:dyDescent="0.25">
      <c r="A3573">
        <v>415</v>
      </c>
      <c r="B3573" t="s">
        <v>214</v>
      </c>
      <c r="C3573" t="s">
        <v>46</v>
      </c>
      <c r="D3573" t="s">
        <v>67</v>
      </c>
      <c r="E3573" t="s">
        <v>307</v>
      </c>
      <c r="F3573" t="s">
        <v>307</v>
      </c>
      <c r="G3573" t="s">
        <v>307</v>
      </c>
      <c r="H3573" t="s">
        <v>307</v>
      </c>
      <c r="I3573" t="s">
        <v>307</v>
      </c>
      <c r="J3573" t="s">
        <v>307</v>
      </c>
      <c r="K3573" t="s">
        <v>307</v>
      </c>
      <c r="L3573" t="s">
        <v>307</v>
      </c>
      <c r="M3573" t="s">
        <v>307</v>
      </c>
      <c r="N3573" t="s">
        <v>307</v>
      </c>
      <c r="O3573" t="s">
        <v>307</v>
      </c>
      <c r="P3573" t="s">
        <v>307</v>
      </c>
      <c r="Q3573" t="s">
        <v>307</v>
      </c>
      <c r="R3573" t="s">
        <v>307</v>
      </c>
      <c r="S3573" t="s">
        <v>307</v>
      </c>
      <c r="T3573" t="s">
        <v>307</v>
      </c>
      <c r="U3573" t="s">
        <v>307</v>
      </c>
      <c r="V3573" t="s">
        <v>307</v>
      </c>
      <c r="W3573" t="s">
        <v>307</v>
      </c>
      <c r="X3573" t="s">
        <v>307</v>
      </c>
      <c r="Y3573" t="s">
        <v>307</v>
      </c>
      <c r="Z3573" t="s">
        <v>307</v>
      </c>
    </row>
    <row r="3574" spans="1:42" x14ac:dyDescent="0.25">
      <c r="A3574">
        <v>415</v>
      </c>
      <c r="B3574" t="s">
        <v>214</v>
      </c>
      <c r="C3574" t="s">
        <v>46</v>
      </c>
      <c r="D3574" t="s">
        <v>68</v>
      </c>
      <c r="E3574" t="s">
        <v>307</v>
      </c>
      <c r="F3574" t="s">
        <v>307</v>
      </c>
      <c r="G3574" t="s">
        <v>307</v>
      </c>
      <c r="H3574" t="s">
        <v>307</v>
      </c>
      <c r="I3574" t="s">
        <v>307</v>
      </c>
      <c r="J3574" t="s">
        <v>307</v>
      </c>
      <c r="K3574" t="s">
        <v>307</v>
      </c>
      <c r="L3574" t="s">
        <v>307</v>
      </c>
      <c r="M3574" t="s">
        <v>307</v>
      </c>
      <c r="N3574" t="s">
        <v>307</v>
      </c>
      <c r="O3574" t="s">
        <v>307</v>
      </c>
      <c r="P3574" t="s">
        <v>307</v>
      </c>
      <c r="Q3574" t="s">
        <v>307</v>
      </c>
      <c r="R3574" t="s">
        <v>307</v>
      </c>
      <c r="S3574" t="s">
        <v>307</v>
      </c>
      <c r="T3574" t="s">
        <v>307</v>
      </c>
      <c r="U3574" t="s">
        <v>307</v>
      </c>
      <c r="V3574" t="s">
        <v>307</v>
      </c>
      <c r="W3574" t="s">
        <v>307</v>
      </c>
      <c r="X3574" t="s">
        <v>307</v>
      </c>
      <c r="Y3574" t="s">
        <v>307</v>
      </c>
      <c r="Z3574" t="s">
        <v>307</v>
      </c>
    </row>
    <row r="3575" spans="1:42" x14ac:dyDescent="0.25">
      <c r="A3575">
        <v>415</v>
      </c>
      <c r="B3575" t="s">
        <v>214</v>
      </c>
      <c r="C3575" t="s">
        <v>46</v>
      </c>
      <c r="D3575" t="s">
        <v>69</v>
      </c>
      <c r="E3575" t="s">
        <v>307</v>
      </c>
      <c r="F3575" t="s">
        <v>307</v>
      </c>
      <c r="G3575" t="s">
        <v>307</v>
      </c>
      <c r="H3575" t="s">
        <v>307</v>
      </c>
      <c r="I3575" t="s">
        <v>307</v>
      </c>
      <c r="J3575" t="s">
        <v>307</v>
      </c>
      <c r="K3575" t="s">
        <v>307</v>
      </c>
      <c r="L3575" t="s">
        <v>307</v>
      </c>
      <c r="M3575" t="s">
        <v>307</v>
      </c>
      <c r="N3575" t="s">
        <v>307</v>
      </c>
      <c r="O3575" t="s">
        <v>307</v>
      </c>
      <c r="P3575" t="s">
        <v>307</v>
      </c>
      <c r="Q3575" t="s">
        <v>307</v>
      </c>
      <c r="R3575" t="s">
        <v>307</v>
      </c>
      <c r="S3575" t="s">
        <v>307</v>
      </c>
      <c r="T3575" t="s">
        <v>307</v>
      </c>
      <c r="U3575" t="s">
        <v>307</v>
      </c>
      <c r="V3575" t="s">
        <v>307</v>
      </c>
      <c r="W3575" t="s">
        <v>307</v>
      </c>
      <c r="X3575" t="s">
        <v>307</v>
      </c>
      <c r="Y3575" t="s">
        <v>307</v>
      </c>
      <c r="Z3575" t="s">
        <v>307</v>
      </c>
    </row>
    <row r="3576" spans="1:42" x14ac:dyDescent="0.25">
      <c r="A3576">
        <v>415</v>
      </c>
      <c r="B3576" t="s">
        <v>214</v>
      </c>
      <c r="C3576" t="s">
        <v>46</v>
      </c>
      <c r="D3576" t="s">
        <v>70</v>
      </c>
      <c r="E3576" t="s">
        <v>307</v>
      </c>
      <c r="F3576" t="s">
        <v>307</v>
      </c>
      <c r="G3576" t="s">
        <v>307</v>
      </c>
      <c r="H3576" t="s">
        <v>307</v>
      </c>
      <c r="I3576" t="s">
        <v>307</v>
      </c>
      <c r="J3576" t="s">
        <v>307</v>
      </c>
      <c r="K3576" t="s">
        <v>307</v>
      </c>
      <c r="L3576" t="s">
        <v>307</v>
      </c>
      <c r="M3576" t="s">
        <v>307</v>
      </c>
      <c r="N3576" t="s">
        <v>307</v>
      </c>
      <c r="O3576" t="s">
        <v>307</v>
      </c>
      <c r="P3576" t="s">
        <v>307</v>
      </c>
      <c r="Q3576" t="s">
        <v>307</v>
      </c>
      <c r="R3576" t="s">
        <v>307</v>
      </c>
      <c r="S3576" t="s">
        <v>307</v>
      </c>
      <c r="T3576" t="s">
        <v>307</v>
      </c>
      <c r="U3576" t="s">
        <v>307</v>
      </c>
      <c r="V3576" t="s">
        <v>307</v>
      </c>
      <c r="W3576" t="s">
        <v>307</v>
      </c>
      <c r="X3576" t="s">
        <v>307</v>
      </c>
      <c r="Y3576" t="s">
        <v>307</v>
      </c>
      <c r="Z3576" t="s">
        <v>307</v>
      </c>
    </row>
    <row r="3577" spans="1:42" x14ac:dyDescent="0.25">
      <c r="A3577">
        <v>415</v>
      </c>
      <c r="B3577" t="s">
        <v>214</v>
      </c>
      <c r="C3577" t="s">
        <v>46</v>
      </c>
      <c r="D3577" t="s">
        <v>71</v>
      </c>
      <c r="E3577" t="s">
        <v>307</v>
      </c>
      <c r="F3577" t="s">
        <v>307</v>
      </c>
      <c r="G3577" t="s">
        <v>307</v>
      </c>
      <c r="H3577" t="s">
        <v>307</v>
      </c>
      <c r="I3577" t="s">
        <v>307</v>
      </c>
      <c r="J3577" t="s">
        <v>307</v>
      </c>
      <c r="K3577" t="s">
        <v>307</v>
      </c>
      <c r="L3577" t="s">
        <v>307</v>
      </c>
      <c r="M3577" t="s">
        <v>307</v>
      </c>
      <c r="N3577" t="s">
        <v>307</v>
      </c>
      <c r="O3577" t="s">
        <v>307</v>
      </c>
      <c r="P3577" t="s">
        <v>307</v>
      </c>
      <c r="Q3577" t="s">
        <v>307</v>
      </c>
      <c r="R3577" t="s">
        <v>307</v>
      </c>
      <c r="S3577" t="s">
        <v>307</v>
      </c>
      <c r="T3577" t="s">
        <v>307</v>
      </c>
      <c r="U3577" t="s">
        <v>307</v>
      </c>
      <c r="V3577" t="s">
        <v>307</v>
      </c>
      <c r="W3577" t="s">
        <v>307</v>
      </c>
      <c r="X3577" t="s">
        <v>307</v>
      </c>
      <c r="Y3577" t="s">
        <v>307</v>
      </c>
      <c r="Z3577" t="s">
        <v>307</v>
      </c>
    </row>
    <row r="3578" spans="1:42" x14ac:dyDescent="0.25">
      <c r="A3578">
        <v>415</v>
      </c>
      <c r="B3578" t="s">
        <v>214</v>
      </c>
      <c r="C3578" t="s">
        <v>46</v>
      </c>
      <c r="D3578" t="s">
        <v>72</v>
      </c>
      <c r="E3578" t="s">
        <v>307</v>
      </c>
      <c r="F3578" t="s">
        <v>307</v>
      </c>
      <c r="G3578" t="s">
        <v>307</v>
      </c>
      <c r="H3578" t="s">
        <v>307</v>
      </c>
      <c r="I3578" t="s">
        <v>307</v>
      </c>
      <c r="J3578" t="s">
        <v>307</v>
      </c>
      <c r="K3578" t="s">
        <v>307</v>
      </c>
      <c r="L3578" t="s">
        <v>307</v>
      </c>
      <c r="M3578" t="s">
        <v>307</v>
      </c>
      <c r="N3578" t="s">
        <v>307</v>
      </c>
      <c r="O3578" t="s">
        <v>307</v>
      </c>
      <c r="P3578" t="s">
        <v>307</v>
      </c>
      <c r="Q3578" t="s">
        <v>307</v>
      </c>
      <c r="R3578" t="s">
        <v>307</v>
      </c>
      <c r="S3578" t="s">
        <v>307</v>
      </c>
      <c r="T3578" t="s">
        <v>307</v>
      </c>
      <c r="U3578" t="s">
        <v>307</v>
      </c>
      <c r="V3578" t="s">
        <v>307</v>
      </c>
      <c r="W3578" t="s">
        <v>307</v>
      </c>
      <c r="X3578" t="s">
        <v>307</v>
      </c>
      <c r="Y3578" t="s">
        <v>307</v>
      </c>
      <c r="Z3578" t="s">
        <v>307</v>
      </c>
    </row>
    <row r="3579" spans="1:42" x14ac:dyDescent="0.25">
      <c r="A3579">
        <v>415</v>
      </c>
      <c r="B3579" t="s">
        <v>214</v>
      </c>
      <c r="C3579" t="s">
        <v>46</v>
      </c>
      <c r="D3579" t="s">
        <v>47</v>
      </c>
      <c r="E3579" t="s">
        <v>307</v>
      </c>
      <c r="F3579" t="s">
        <v>307</v>
      </c>
      <c r="G3579" t="s">
        <v>307</v>
      </c>
      <c r="H3579" t="s">
        <v>307</v>
      </c>
      <c r="I3579" t="s">
        <v>307</v>
      </c>
      <c r="J3579" t="s">
        <v>307</v>
      </c>
      <c r="K3579" t="s">
        <v>307</v>
      </c>
      <c r="L3579" t="s">
        <v>307</v>
      </c>
      <c r="M3579" t="s">
        <v>307</v>
      </c>
      <c r="N3579" t="s">
        <v>307</v>
      </c>
      <c r="O3579" t="s">
        <v>307</v>
      </c>
      <c r="P3579" t="s">
        <v>307</v>
      </c>
      <c r="Q3579" t="s">
        <v>307</v>
      </c>
      <c r="R3579" t="s">
        <v>307</v>
      </c>
      <c r="S3579" t="s">
        <v>307</v>
      </c>
      <c r="T3579" t="s">
        <v>307</v>
      </c>
      <c r="U3579" t="s">
        <v>307</v>
      </c>
      <c r="V3579" t="s">
        <v>307</v>
      </c>
      <c r="W3579" t="s">
        <v>307</v>
      </c>
      <c r="X3579" t="s">
        <v>307</v>
      </c>
      <c r="Y3579" t="s">
        <v>307</v>
      </c>
      <c r="Z3579" t="s">
        <v>307</v>
      </c>
    </row>
    <row r="3580" spans="1:42" x14ac:dyDescent="0.25">
      <c r="A3580">
        <v>415</v>
      </c>
      <c r="B3580" t="s">
        <v>214</v>
      </c>
      <c r="C3580" t="s">
        <v>46</v>
      </c>
      <c r="D3580" t="s">
        <v>48</v>
      </c>
      <c r="E3580" t="s">
        <v>307</v>
      </c>
      <c r="F3580" t="s">
        <v>307</v>
      </c>
      <c r="G3580" t="s">
        <v>307</v>
      </c>
      <c r="H3580" t="s">
        <v>307</v>
      </c>
      <c r="I3580" t="s">
        <v>307</v>
      </c>
      <c r="J3580" t="s">
        <v>307</v>
      </c>
      <c r="K3580" t="s">
        <v>307</v>
      </c>
      <c r="L3580" t="s">
        <v>307</v>
      </c>
      <c r="M3580" t="s">
        <v>307</v>
      </c>
      <c r="N3580" t="s">
        <v>307</v>
      </c>
      <c r="O3580" t="s">
        <v>307</v>
      </c>
      <c r="P3580" t="s">
        <v>307</v>
      </c>
      <c r="Q3580" t="s">
        <v>307</v>
      </c>
      <c r="R3580" t="s">
        <v>307</v>
      </c>
      <c r="S3580" t="s">
        <v>307</v>
      </c>
      <c r="T3580" t="s">
        <v>307</v>
      </c>
      <c r="U3580" t="s">
        <v>307</v>
      </c>
      <c r="V3580" t="s">
        <v>307</v>
      </c>
      <c r="W3580" t="s">
        <v>307</v>
      </c>
      <c r="X3580" t="s">
        <v>307</v>
      </c>
      <c r="Y3580" t="s">
        <v>307</v>
      </c>
      <c r="Z3580" t="s">
        <v>307</v>
      </c>
    </row>
    <row r="3581" spans="1:42" x14ac:dyDescent="0.25">
      <c r="A3581">
        <v>415</v>
      </c>
      <c r="B3581" t="s">
        <v>214</v>
      </c>
      <c r="C3581" t="s">
        <v>46</v>
      </c>
      <c r="D3581" t="s">
        <v>49</v>
      </c>
      <c r="E3581" t="s">
        <v>307</v>
      </c>
      <c r="F3581" t="s">
        <v>307</v>
      </c>
      <c r="G3581" t="s">
        <v>307</v>
      </c>
      <c r="H3581" t="s">
        <v>307</v>
      </c>
      <c r="I3581" t="s">
        <v>307</v>
      </c>
      <c r="J3581" t="s">
        <v>307</v>
      </c>
      <c r="K3581" t="s">
        <v>307</v>
      </c>
      <c r="L3581" t="s">
        <v>307</v>
      </c>
      <c r="M3581" t="s">
        <v>307</v>
      </c>
      <c r="N3581" t="s">
        <v>307</v>
      </c>
      <c r="O3581" t="s">
        <v>307</v>
      </c>
      <c r="P3581" t="s">
        <v>307</v>
      </c>
      <c r="Q3581" t="s">
        <v>307</v>
      </c>
      <c r="R3581" t="s">
        <v>307</v>
      </c>
      <c r="S3581" t="s">
        <v>307</v>
      </c>
      <c r="T3581" t="s">
        <v>307</v>
      </c>
      <c r="U3581" t="s">
        <v>307</v>
      </c>
      <c r="V3581" t="s">
        <v>307</v>
      </c>
      <c r="W3581" t="s">
        <v>307</v>
      </c>
      <c r="X3581" t="s">
        <v>307</v>
      </c>
      <c r="Y3581" t="s">
        <v>307</v>
      </c>
      <c r="Z3581" t="s">
        <v>307</v>
      </c>
    </row>
    <row r="3582" spans="1:42" x14ac:dyDescent="0.25">
      <c r="A3582">
        <v>415</v>
      </c>
      <c r="B3582" t="s">
        <v>214</v>
      </c>
      <c r="C3582" t="s">
        <v>41</v>
      </c>
      <c r="D3582" t="s">
        <v>48</v>
      </c>
      <c r="E3582" t="s">
        <v>307</v>
      </c>
      <c r="F3582" t="s">
        <v>307</v>
      </c>
      <c r="G3582" t="s">
        <v>307</v>
      </c>
      <c r="H3582" t="s">
        <v>307</v>
      </c>
      <c r="I3582" t="s">
        <v>307</v>
      </c>
      <c r="J3582" t="s">
        <v>307</v>
      </c>
      <c r="K3582" t="s">
        <v>307</v>
      </c>
      <c r="L3582" t="s">
        <v>307</v>
      </c>
      <c r="M3582" t="s">
        <v>307</v>
      </c>
      <c r="N3582" t="s">
        <v>307</v>
      </c>
      <c r="O3582" t="s">
        <v>307</v>
      </c>
      <c r="P3582" t="s">
        <v>307</v>
      </c>
      <c r="Q3582" t="s">
        <v>307</v>
      </c>
      <c r="R3582" t="s">
        <v>307</v>
      </c>
      <c r="S3582" t="s">
        <v>307</v>
      </c>
      <c r="T3582" t="s">
        <v>307</v>
      </c>
      <c r="U3582" t="s">
        <v>307</v>
      </c>
      <c r="V3582" t="s">
        <v>307</v>
      </c>
      <c r="W3582" t="s">
        <v>307</v>
      </c>
      <c r="X3582" t="s">
        <v>307</v>
      </c>
      <c r="Y3582" t="s">
        <v>307</v>
      </c>
      <c r="Z3582" t="s">
        <v>307</v>
      </c>
    </row>
    <row r="3583" spans="1:42" x14ac:dyDescent="0.25">
      <c r="A3583">
        <v>415</v>
      </c>
      <c r="B3583" t="s">
        <v>214</v>
      </c>
      <c r="C3583" t="s">
        <v>459</v>
      </c>
      <c r="D3583" t="s">
        <v>48</v>
      </c>
      <c r="E3583" t="s">
        <v>307</v>
      </c>
      <c r="F3583" t="s">
        <v>307</v>
      </c>
      <c r="G3583" t="s">
        <v>307</v>
      </c>
      <c r="H3583" t="s">
        <v>307</v>
      </c>
      <c r="I3583" t="s">
        <v>307</v>
      </c>
      <c r="J3583" t="s">
        <v>307</v>
      </c>
      <c r="K3583" t="s">
        <v>307</v>
      </c>
      <c r="L3583" t="s">
        <v>307</v>
      </c>
      <c r="M3583" t="s">
        <v>307</v>
      </c>
      <c r="N3583" t="s">
        <v>307</v>
      </c>
      <c r="O3583" t="s">
        <v>307</v>
      </c>
      <c r="P3583" t="s">
        <v>307</v>
      </c>
      <c r="Q3583" t="s">
        <v>307</v>
      </c>
    </row>
    <row r="3584" spans="1:42" x14ac:dyDescent="0.25">
      <c r="A3584">
        <v>415</v>
      </c>
      <c r="B3584" t="s">
        <v>214</v>
      </c>
      <c r="C3584" t="s">
        <v>304</v>
      </c>
      <c r="D3584" t="s">
        <v>48</v>
      </c>
      <c r="E3584" t="s">
        <v>307</v>
      </c>
      <c r="F3584" t="s">
        <v>307</v>
      </c>
      <c r="G3584" t="s">
        <v>307</v>
      </c>
      <c r="H3584" t="s">
        <v>307</v>
      </c>
      <c r="I3584" t="s">
        <v>307</v>
      </c>
      <c r="J3584" t="s">
        <v>307</v>
      </c>
      <c r="K3584" t="s">
        <v>307</v>
      </c>
      <c r="L3584" t="s">
        <v>307</v>
      </c>
      <c r="M3584" t="s">
        <v>307</v>
      </c>
      <c r="N3584" t="s">
        <v>307</v>
      </c>
      <c r="O3584" t="s">
        <v>307</v>
      </c>
      <c r="P3584" t="s">
        <v>307</v>
      </c>
      <c r="Q3584" t="s">
        <v>307</v>
      </c>
    </row>
    <row r="3585" spans="1:45" x14ac:dyDescent="0.25">
      <c r="A3585">
        <v>415</v>
      </c>
      <c r="B3585" t="s">
        <v>214</v>
      </c>
      <c r="C3585" t="s">
        <v>433</v>
      </c>
      <c r="D3585" t="s">
        <v>48</v>
      </c>
      <c r="E3585" t="s">
        <v>307</v>
      </c>
      <c r="F3585" t="s">
        <v>307</v>
      </c>
      <c r="G3585" t="s">
        <v>307</v>
      </c>
      <c r="H3585" t="s">
        <v>307</v>
      </c>
      <c r="I3585" t="s">
        <v>307</v>
      </c>
      <c r="J3585" t="s">
        <v>307</v>
      </c>
      <c r="K3585" t="s">
        <v>307</v>
      </c>
      <c r="L3585" t="s">
        <v>307</v>
      </c>
      <c r="M3585" t="s">
        <v>307</v>
      </c>
      <c r="N3585" t="s">
        <v>307</v>
      </c>
      <c r="O3585" t="s">
        <v>307</v>
      </c>
      <c r="P3585" t="s">
        <v>307</v>
      </c>
      <c r="Q3585" t="s">
        <v>307</v>
      </c>
    </row>
    <row r="3586" spans="1:45" x14ac:dyDescent="0.25">
      <c r="A3586">
        <v>415</v>
      </c>
      <c r="B3586" t="s">
        <v>214</v>
      </c>
      <c r="C3586" t="s">
        <v>305</v>
      </c>
      <c r="D3586" t="s">
        <v>48</v>
      </c>
      <c r="E3586" t="s">
        <v>307</v>
      </c>
      <c r="F3586" t="s">
        <v>307</v>
      </c>
      <c r="G3586" t="s">
        <v>307</v>
      </c>
      <c r="H3586" t="s">
        <v>307</v>
      </c>
      <c r="I3586" t="s">
        <v>307</v>
      </c>
      <c r="J3586" t="s">
        <v>307</v>
      </c>
      <c r="K3586" t="s">
        <v>307</v>
      </c>
      <c r="L3586" t="s">
        <v>307</v>
      </c>
      <c r="M3586" t="s">
        <v>307</v>
      </c>
      <c r="N3586" t="s">
        <v>307</v>
      </c>
      <c r="O3586" t="s">
        <v>307</v>
      </c>
      <c r="P3586" t="s">
        <v>307</v>
      </c>
      <c r="Q3586" t="s">
        <v>307</v>
      </c>
    </row>
    <row r="3587" spans="1:45" x14ac:dyDescent="0.25">
      <c r="A3587">
        <v>415</v>
      </c>
      <c r="B3587" t="s">
        <v>214</v>
      </c>
      <c r="C3587" t="s">
        <v>306</v>
      </c>
      <c r="D3587" t="s">
        <v>48</v>
      </c>
      <c r="E3587" t="s">
        <v>307</v>
      </c>
      <c r="F3587" t="s">
        <v>307</v>
      </c>
      <c r="G3587" t="s">
        <v>307</v>
      </c>
      <c r="H3587" t="s">
        <v>307</v>
      </c>
      <c r="I3587" t="s">
        <v>307</v>
      </c>
      <c r="J3587" t="s">
        <v>307</v>
      </c>
      <c r="K3587" t="s">
        <v>307</v>
      </c>
      <c r="L3587" t="s">
        <v>307</v>
      </c>
      <c r="M3587" t="s">
        <v>307</v>
      </c>
      <c r="N3587" t="s">
        <v>307</v>
      </c>
      <c r="O3587" t="s">
        <v>307</v>
      </c>
      <c r="P3587" t="s">
        <v>307</v>
      </c>
      <c r="Q3587" t="s">
        <v>307</v>
      </c>
    </row>
    <row r="3588" spans="1:45" x14ac:dyDescent="0.25">
      <c r="A3588">
        <v>415</v>
      </c>
      <c r="B3588" t="s">
        <v>214</v>
      </c>
      <c r="C3588" t="s">
        <v>44</v>
      </c>
      <c r="D3588" t="s">
        <v>54</v>
      </c>
      <c r="E3588" t="s">
        <v>307</v>
      </c>
      <c r="F3588" t="s">
        <v>307</v>
      </c>
      <c r="G3588" t="s">
        <v>307</v>
      </c>
      <c r="H3588" t="s">
        <v>307</v>
      </c>
      <c r="I3588" t="s">
        <v>307</v>
      </c>
      <c r="J3588" t="s">
        <v>307</v>
      </c>
      <c r="K3588" t="s">
        <v>307</v>
      </c>
      <c r="L3588" t="s">
        <v>307</v>
      </c>
      <c r="M3588" t="s">
        <v>307</v>
      </c>
      <c r="N3588" t="s">
        <v>307</v>
      </c>
      <c r="O3588" t="s">
        <v>307</v>
      </c>
      <c r="P3588" t="s">
        <v>307</v>
      </c>
      <c r="Q3588" t="s">
        <v>307</v>
      </c>
      <c r="R3588" t="s">
        <v>307</v>
      </c>
      <c r="S3588" t="s">
        <v>307</v>
      </c>
      <c r="T3588" t="s">
        <v>307</v>
      </c>
      <c r="U3588" t="s">
        <v>307</v>
      </c>
      <c r="V3588" t="s">
        <v>307</v>
      </c>
      <c r="W3588" t="s">
        <v>307</v>
      </c>
    </row>
    <row r="3589" spans="1:45" x14ac:dyDescent="0.25">
      <c r="A3589">
        <v>415</v>
      </c>
      <c r="B3589" t="s">
        <v>214</v>
      </c>
      <c r="C3589" t="s">
        <v>44</v>
      </c>
      <c r="D3589" t="s">
        <v>55</v>
      </c>
      <c r="E3589" t="s">
        <v>307</v>
      </c>
      <c r="F3589" t="s">
        <v>307</v>
      </c>
      <c r="G3589" t="s">
        <v>307</v>
      </c>
      <c r="H3589" t="s">
        <v>307</v>
      </c>
      <c r="I3589" t="s">
        <v>307</v>
      </c>
      <c r="J3589" t="s">
        <v>307</v>
      </c>
      <c r="K3589" t="s">
        <v>307</v>
      </c>
      <c r="L3589" t="s">
        <v>307</v>
      </c>
      <c r="M3589" t="s">
        <v>307</v>
      </c>
      <c r="N3589" t="s">
        <v>307</v>
      </c>
      <c r="O3589" t="s">
        <v>307</v>
      </c>
      <c r="P3589" t="s">
        <v>307</v>
      </c>
      <c r="Q3589" t="s">
        <v>307</v>
      </c>
      <c r="R3589" t="s">
        <v>307</v>
      </c>
      <c r="S3589" t="s">
        <v>307</v>
      </c>
      <c r="T3589" t="s">
        <v>307</v>
      </c>
      <c r="U3589" t="s">
        <v>307</v>
      </c>
      <c r="V3589" t="s">
        <v>307</v>
      </c>
      <c r="W3589" t="s">
        <v>307</v>
      </c>
    </row>
    <row r="3590" spans="1:45" x14ac:dyDescent="0.25">
      <c r="A3590">
        <v>415</v>
      </c>
      <c r="B3590" t="s">
        <v>214</v>
      </c>
      <c r="C3590" t="s">
        <v>44</v>
      </c>
      <c r="D3590" t="s">
        <v>56</v>
      </c>
      <c r="E3590" t="s">
        <v>307</v>
      </c>
      <c r="F3590" t="s">
        <v>307</v>
      </c>
      <c r="G3590" t="s">
        <v>307</v>
      </c>
      <c r="H3590" t="s">
        <v>307</v>
      </c>
      <c r="I3590" t="s">
        <v>307</v>
      </c>
      <c r="J3590" t="s">
        <v>307</v>
      </c>
      <c r="K3590" t="s">
        <v>307</v>
      </c>
      <c r="L3590" t="s">
        <v>307</v>
      </c>
      <c r="M3590" t="s">
        <v>307</v>
      </c>
      <c r="N3590" t="s">
        <v>307</v>
      </c>
      <c r="O3590" t="s">
        <v>307</v>
      </c>
      <c r="P3590" t="s">
        <v>307</v>
      </c>
      <c r="Q3590" t="s">
        <v>307</v>
      </c>
      <c r="R3590" t="s">
        <v>307</v>
      </c>
      <c r="S3590" t="s">
        <v>307</v>
      </c>
      <c r="T3590" t="s">
        <v>307</v>
      </c>
      <c r="U3590" t="s">
        <v>307</v>
      </c>
      <c r="V3590" t="s">
        <v>307</v>
      </c>
      <c r="W3590" t="s">
        <v>307</v>
      </c>
    </row>
    <row r="3591" spans="1:45" x14ac:dyDescent="0.25">
      <c r="A3591">
        <v>415</v>
      </c>
      <c r="B3591" t="s">
        <v>214</v>
      </c>
      <c r="C3591" t="s">
        <v>44</v>
      </c>
      <c r="D3591" t="s">
        <v>57</v>
      </c>
      <c r="E3591" t="s">
        <v>307</v>
      </c>
      <c r="F3591" t="s">
        <v>307</v>
      </c>
      <c r="G3591" t="s">
        <v>307</v>
      </c>
      <c r="H3591" t="s">
        <v>307</v>
      </c>
      <c r="I3591" t="s">
        <v>307</v>
      </c>
      <c r="J3591" t="s">
        <v>307</v>
      </c>
      <c r="K3591" t="s">
        <v>307</v>
      </c>
      <c r="L3591" t="s">
        <v>307</v>
      </c>
      <c r="M3591" t="s">
        <v>307</v>
      </c>
      <c r="N3591" t="s">
        <v>307</v>
      </c>
      <c r="O3591" t="s">
        <v>307</v>
      </c>
      <c r="P3591" t="s">
        <v>307</v>
      </c>
      <c r="Q3591" t="s">
        <v>307</v>
      </c>
      <c r="R3591" t="s">
        <v>307</v>
      </c>
      <c r="S3591" t="s">
        <v>307</v>
      </c>
      <c r="T3591" t="s">
        <v>307</v>
      </c>
      <c r="U3591" t="s">
        <v>307</v>
      </c>
      <c r="V3591" t="s">
        <v>307</v>
      </c>
      <c r="W3591" t="s">
        <v>307</v>
      </c>
    </row>
    <row r="3592" spans="1:45" x14ac:dyDescent="0.25">
      <c r="A3592">
        <v>415</v>
      </c>
      <c r="B3592" t="s">
        <v>214</v>
      </c>
      <c r="C3592" t="s">
        <v>44</v>
      </c>
      <c r="D3592" t="s">
        <v>58</v>
      </c>
      <c r="E3592" t="s">
        <v>307</v>
      </c>
      <c r="F3592" t="s">
        <v>307</v>
      </c>
      <c r="G3592" t="s">
        <v>307</v>
      </c>
      <c r="H3592" t="s">
        <v>307</v>
      </c>
      <c r="I3592" t="s">
        <v>307</v>
      </c>
      <c r="J3592" t="s">
        <v>307</v>
      </c>
      <c r="K3592" t="s">
        <v>307</v>
      </c>
      <c r="L3592" t="s">
        <v>307</v>
      </c>
      <c r="M3592" t="s">
        <v>307</v>
      </c>
      <c r="N3592" t="s">
        <v>307</v>
      </c>
      <c r="O3592" t="s">
        <v>307</v>
      </c>
      <c r="P3592" t="s">
        <v>307</v>
      </c>
      <c r="Q3592" t="s">
        <v>307</v>
      </c>
      <c r="R3592" t="s">
        <v>307</v>
      </c>
      <c r="S3592" t="s">
        <v>307</v>
      </c>
      <c r="T3592" t="s">
        <v>307</v>
      </c>
      <c r="U3592" t="s">
        <v>307</v>
      </c>
      <c r="V3592" t="s">
        <v>307</v>
      </c>
      <c r="W3592" t="s">
        <v>307</v>
      </c>
    </row>
    <row r="3593" spans="1:45" x14ac:dyDescent="0.25">
      <c r="A3593">
        <v>415</v>
      </c>
      <c r="B3593" t="s">
        <v>214</v>
      </c>
      <c r="C3593" t="s">
        <v>44</v>
      </c>
      <c r="D3593" t="s">
        <v>59</v>
      </c>
      <c r="E3593" t="s">
        <v>307</v>
      </c>
      <c r="F3593" t="s">
        <v>307</v>
      </c>
      <c r="G3593" t="s">
        <v>307</v>
      </c>
      <c r="H3593" t="s">
        <v>307</v>
      </c>
      <c r="I3593" t="s">
        <v>307</v>
      </c>
      <c r="J3593" t="s">
        <v>307</v>
      </c>
      <c r="K3593" t="s">
        <v>307</v>
      </c>
      <c r="L3593" t="s">
        <v>307</v>
      </c>
      <c r="M3593" t="s">
        <v>307</v>
      </c>
      <c r="N3593" t="s">
        <v>307</v>
      </c>
      <c r="O3593" t="s">
        <v>307</v>
      </c>
      <c r="P3593" t="s">
        <v>307</v>
      </c>
      <c r="Q3593" t="s">
        <v>307</v>
      </c>
      <c r="R3593" t="s">
        <v>307</v>
      </c>
      <c r="S3593" t="s">
        <v>307</v>
      </c>
      <c r="T3593" t="s">
        <v>307</v>
      </c>
      <c r="U3593" t="s">
        <v>307</v>
      </c>
      <c r="V3593" t="s">
        <v>307</v>
      </c>
      <c r="W3593" t="s">
        <v>307</v>
      </c>
    </row>
    <row r="3594" spans="1:45" x14ac:dyDescent="0.25">
      <c r="A3594">
        <v>415</v>
      </c>
      <c r="B3594" t="s">
        <v>214</v>
      </c>
      <c r="C3594" t="s">
        <v>44</v>
      </c>
      <c r="D3594" t="s">
        <v>60</v>
      </c>
      <c r="E3594" t="s">
        <v>307</v>
      </c>
      <c r="F3594" t="s">
        <v>307</v>
      </c>
      <c r="G3594" t="s">
        <v>307</v>
      </c>
      <c r="H3594" t="s">
        <v>307</v>
      </c>
      <c r="I3594" t="s">
        <v>307</v>
      </c>
      <c r="J3594" t="s">
        <v>307</v>
      </c>
      <c r="K3594" t="s">
        <v>307</v>
      </c>
      <c r="L3594" t="s">
        <v>307</v>
      </c>
      <c r="M3594" t="s">
        <v>307</v>
      </c>
      <c r="N3594" t="s">
        <v>307</v>
      </c>
      <c r="O3594" t="s">
        <v>307</v>
      </c>
      <c r="P3594" t="s">
        <v>307</v>
      </c>
      <c r="Q3594" t="s">
        <v>307</v>
      </c>
      <c r="R3594" t="s">
        <v>307</v>
      </c>
      <c r="S3594" t="s">
        <v>307</v>
      </c>
      <c r="T3594" t="s">
        <v>307</v>
      </c>
      <c r="U3594" t="s">
        <v>307</v>
      </c>
      <c r="V3594" t="s">
        <v>307</v>
      </c>
      <c r="W3594" t="s">
        <v>307</v>
      </c>
    </row>
    <row r="3595" spans="1:45" x14ac:dyDescent="0.25">
      <c r="A3595">
        <v>415</v>
      </c>
      <c r="B3595" t="s">
        <v>214</v>
      </c>
      <c r="C3595" t="s">
        <v>44</v>
      </c>
      <c r="D3595" t="s">
        <v>61</v>
      </c>
      <c r="E3595" t="s">
        <v>307</v>
      </c>
      <c r="F3595" t="s">
        <v>307</v>
      </c>
      <c r="G3595" t="s">
        <v>307</v>
      </c>
      <c r="H3595" t="s">
        <v>307</v>
      </c>
      <c r="I3595" t="s">
        <v>307</v>
      </c>
      <c r="J3595" t="s">
        <v>307</v>
      </c>
      <c r="K3595" t="s">
        <v>307</v>
      </c>
      <c r="L3595" t="s">
        <v>307</v>
      </c>
      <c r="M3595" t="s">
        <v>307</v>
      </c>
      <c r="N3595" t="s">
        <v>307</v>
      </c>
      <c r="O3595" t="s">
        <v>307</v>
      </c>
      <c r="P3595" t="s">
        <v>307</v>
      </c>
      <c r="Q3595" t="s">
        <v>307</v>
      </c>
      <c r="R3595" t="s">
        <v>307</v>
      </c>
      <c r="S3595" t="s">
        <v>307</v>
      </c>
      <c r="T3595" t="s">
        <v>307</v>
      </c>
      <c r="U3595" t="s">
        <v>307</v>
      </c>
      <c r="V3595" t="s">
        <v>307</v>
      </c>
      <c r="W3595" t="s">
        <v>307</v>
      </c>
    </row>
    <row r="3596" spans="1:45" x14ac:dyDescent="0.25">
      <c r="A3596">
        <v>415</v>
      </c>
      <c r="B3596" t="s">
        <v>214</v>
      </c>
      <c r="C3596" t="s">
        <v>44</v>
      </c>
      <c r="D3596" t="s">
        <v>62</v>
      </c>
      <c r="E3596" t="s">
        <v>307</v>
      </c>
      <c r="F3596" t="s">
        <v>307</v>
      </c>
      <c r="G3596" t="s">
        <v>307</v>
      </c>
      <c r="H3596" t="s">
        <v>307</v>
      </c>
      <c r="I3596" t="s">
        <v>307</v>
      </c>
      <c r="J3596" t="s">
        <v>307</v>
      </c>
      <c r="K3596" t="s">
        <v>307</v>
      </c>
      <c r="L3596" t="s">
        <v>307</v>
      </c>
      <c r="M3596" t="s">
        <v>307</v>
      </c>
      <c r="N3596" t="s">
        <v>307</v>
      </c>
      <c r="O3596" t="s">
        <v>307</v>
      </c>
      <c r="P3596" t="s">
        <v>307</v>
      </c>
      <c r="Q3596" t="s">
        <v>307</v>
      </c>
      <c r="R3596" t="s">
        <v>307</v>
      </c>
      <c r="S3596" t="s">
        <v>307</v>
      </c>
      <c r="T3596" t="s">
        <v>307</v>
      </c>
      <c r="U3596" t="s">
        <v>307</v>
      </c>
      <c r="V3596" t="s">
        <v>307</v>
      </c>
      <c r="W3596" t="s">
        <v>307</v>
      </c>
    </row>
    <row r="3597" spans="1:45" x14ac:dyDescent="0.25">
      <c r="A3597">
        <v>415</v>
      </c>
      <c r="B3597" t="s">
        <v>214</v>
      </c>
      <c r="C3597" t="s">
        <v>38</v>
      </c>
      <c r="D3597" t="s">
        <v>47</v>
      </c>
      <c r="E3597" t="s">
        <v>307</v>
      </c>
      <c r="F3597" t="s">
        <v>307</v>
      </c>
      <c r="G3597" t="s">
        <v>307</v>
      </c>
      <c r="H3597" t="s">
        <v>307</v>
      </c>
      <c r="I3597" t="s">
        <v>307</v>
      </c>
      <c r="J3597" t="s">
        <v>307</v>
      </c>
      <c r="K3597" t="s">
        <v>307</v>
      </c>
      <c r="L3597" t="s">
        <v>307</v>
      </c>
      <c r="M3597" t="s">
        <v>307</v>
      </c>
      <c r="N3597" t="s">
        <v>307</v>
      </c>
      <c r="O3597" t="s">
        <v>307</v>
      </c>
      <c r="P3597" t="s">
        <v>307</v>
      </c>
      <c r="Q3597" t="s">
        <v>307</v>
      </c>
      <c r="R3597" t="s">
        <v>307</v>
      </c>
      <c r="S3597" t="s">
        <v>307</v>
      </c>
      <c r="T3597" t="s">
        <v>307</v>
      </c>
      <c r="U3597" t="s">
        <v>307</v>
      </c>
      <c r="V3597" t="s">
        <v>307</v>
      </c>
      <c r="W3597" t="s">
        <v>307</v>
      </c>
      <c r="X3597" t="s">
        <v>307</v>
      </c>
      <c r="Y3597" t="s">
        <v>307</v>
      </c>
      <c r="Z3597" t="s">
        <v>307</v>
      </c>
      <c r="AA3597" t="s">
        <v>307</v>
      </c>
      <c r="AB3597" t="s">
        <v>307</v>
      </c>
      <c r="AC3597" t="s">
        <v>307</v>
      </c>
      <c r="AD3597" t="s">
        <v>307</v>
      </c>
      <c r="AE3597" t="s">
        <v>307</v>
      </c>
      <c r="AF3597" t="s">
        <v>307</v>
      </c>
      <c r="AG3597" t="s">
        <v>307</v>
      </c>
      <c r="AH3597" t="s">
        <v>307</v>
      </c>
      <c r="AI3597" t="s">
        <v>307</v>
      </c>
      <c r="AJ3597" t="s">
        <v>307</v>
      </c>
      <c r="AK3597" t="s">
        <v>307</v>
      </c>
      <c r="AL3597" t="s">
        <v>307</v>
      </c>
      <c r="AM3597" t="s">
        <v>307</v>
      </c>
      <c r="AN3597" t="s">
        <v>307</v>
      </c>
      <c r="AO3597" t="s">
        <v>307</v>
      </c>
      <c r="AP3597" t="s">
        <v>307</v>
      </c>
      <c r="AQ3597" t="s">
        <v>307</v>
      </c>
      <c r="AR3597" t="s">
        <v>307</v>
      </c>
      <c r="AS3597" t="s">
        <v>307</v>
      </c>
    </row>
    <row r="3598" spans="1:45" x14ac:dyDescent="0.25">
      <c r="A3598">
        <v>415</v>
      </c>
      <c r="B3598" t="s">
        <v>214</v>
      </c>
      <c r="C3598" t="s">
        <v>38</v>
      </c>
      <c r="D3598" t="s">
        <v>48</v>
      </c>
      <c r="E3598" t="s">
        <v>307</v>
      </c>
      <c r="F3598" t="s">
        <v>307</v>
      </c>
      <c r="G3598" t="s">
        <v>307</v>
      </c>
      <c r="H3598" t="s">
        <v>307</v>
      </c>
      <c r="I3598" t="s">
        <v>307</v>
      </c>
      <c r="J3598" t="s">
        <v>307</v>
      </c>
      <c r="K3598" t="s">
        <v>307</v>
      </c>
      <c r="L3598" t="s">
        <v>307</v>
      </c>
      <c r="M3598" t="s">
        <v>307</v>
      </c>
      <c r="N3598" t="s">
        <v>307</v>
      </c>
      <c r="O3598" t="s">
        <v>307</v>
      </c>
      <c r="P3598" t="s">
        <v>307</v>
      </c>
      <c r="Q3598" t="s">
        <v>307</v>
      </c>
      <c r="R3598" t="s">
        <v>307</v>
      </c>
      <c r="S3598" t="s">
        <v>307</v>
      </c>
      <c r="T3598" t="s">
        <v>307</v>
      </c>
      <c r="U3598" t="s">
        <v>307</v>
      </c>
      <c r="V3598" t="s">
        <v>307</v>
      </c>
      <c r="W3598" t="s">
        <v>307</v>
      </c>
      <c r="X3598" t="s">
        <v>307</v>
      </c>
      <c r="Y3598" t="s">
        <v>307</v>
      </c>
      <c r="Z3598" t="s">
        <v>307</v>
      </c>
      <c r="AA3598" t="s">
        <v>307</v>
      </c>
      <c r="AB3598" t="s">
        <v>307</v>
      </c>
      <c r="AC3598" t="s">
        <v>307</v>
      </c>
      <c r="AD3598" t="s">
        <v>307</v>
      </c>
      <c r="AE3598" t="s">
        <v>307</v>
      </c>
      <c r="AF3598" t="s">
        <v>307</v>
      </c>
      <c r="AG3598" t="s">
        <v>307</v>
      </c>
      <c r="AH3598" t="s">
        <v>307</v>
      </c>
      <c r="AI3598" t="s">
        <v>307</v>
      </c>
      <c r="AJ3598" t="s">
        <v>307</v>
      </c>
      <c r="AK3598" t="s">
        <v>307</v>
      </c>
      <c r="AL3598" t="s">
        <v>307</v>
      </c>
      <c r="AM3598" t="s">
        <v>307</v>
      </c>
      <c r="AN3598" t="s">
        <v>307</v>
      </c>
      <c r="AO3598" t="s">
        <v>307</v>
      </c>
      <c r="AP3598" t="s">
        <v>307</v>
      </c>
      <c r="AQ3598" t="s">
        <v>307</v>
      </c>
      <c r="AR3598" t="s">
        <v>307</v>
      </c>
      <c r="AS3598" t="s">
        <v>307</v>
      </c>
    </row>
    <row r="3599" spans="1:45" x14ac:dyDescent="0.25">
      <c r="A3599">
        <v>415</v>
      </c>
      <c r="B3599" t="s">
        <v>214</v>
      </c>
      <c r="C3599" t="s">
        <v>38</v>
      </c>
      <c r="D3599" t="s">
        <v>49</v>
      </c>
      <c r="E3599" t="s">
        <v>307</v>
      </c>
      <c r="F3599" t="s">
        <v>307</v>
      </c>
      <c r="G3599" t="s">
        <v>307</v>
      </c>
      <c r="H3599" t="s">
        <v>307</v>
      </c>
      <c r="I3599" t="s">
        <v>307</v>
      </c>
      <c r="J3599" t="s">
        <v>307</v>
      </c>
      <c r="K3599" t="s">
        <v>307</v>
      </c>
      <c r="L3599" t="s">
        <v>307</v>
      </c>
      <c r="M3599" t="s">
        <v>307</v>
      </c>
      <c r="N3599" t="s">
        <v>307</v>
      </c>
      <c r="O3599" t="s">
        <v>307</v>
      </c>
      <c r="P3599" t="s">
        <v>307</v>
      </c>
      <c r="Q3599" t="s">
        <v>307</v>
      </c>
      <c r="R3599" t="s">
        <v>307</v>
      </c>
      <c r="S3599" t="s">
        <v>307</v>
      </c>
      <c r="T3599" t="s">
        <v>307</v>
      </c>
      <c r="U3599" t="s">
        <v>307</v>
      </c>
      <c r="V3599" t="s">
        <v>307</v>
      </c>
      <c r="W3599" t="s">
        <v>307</v>
      </c>
      <c r="X3599" t="s">
        <v>307</v>
      </c>
      <c r="Y3599" t="s">
        <v>307</v>
      </c>
      <c r="Z3599" t="s">
        <v>307</v>
      </c>
      <c r="AA3599" t="s">
        <v>307</v>
      </c>
      <c r="AB3599" t="s">
        <v>307</v>
      </c>
      <c r="AC3599" t="s">
        <v>307</v>
      </c>
      <c r="AD3599" t="s">
        <v>307</v>
      </c>
      <c r="AE3599" t="s">
        <v>307</v>
      </c>
      <c r="AF3599" t="s">
        <v>307</v>
      </c>
      <c r="AG3599" t="s">
        <v>307</v>
      </c>
      <c r="AH3599" t="s">
        <v>307</v>
      </c>
      <c r="AI3599" t="s">
        <v>307</v>
      </c>
      <c r="AJ3599" t="s">
        <v>307</v>
      </c>
      <c r="AK3599" t="s">
        <v>307</v>
      </c>
      <c r="AL3599" t="s">
        <v>307</v>
      </c>
      <c r="AM3599" t="s">
        <v>307</v>
      </c>
      <c r="AN3599" t="s">
        <v>307</v>
      </c>
      <c r="AO3599" t="s">
        <v>307</v>
      </c>
      <c r="AP3599" t="s">
        <v>307</v>
      </c>
      <c r="AQ3599" t="s">
        <v>307</v>
      </c>
      <c r="AR3599" t="s">
        <v>307</v>
      </c>
      <c r="AS3599" t="s">
        <v>307</v>
      </c>
    </row>
    <row r="3600" spans="1:45" x14ac:dyDescent="0.25">
      <c r="A3600">
        <v>415</v>
      </c>
      <c r="B3600" t="s">
        <v>214</v>
      </c>
      <c r="C3600" t="s">
        <v>450</v>
      </c>
      <c r="D3600" t="s">
        <v>48</v>
      </c>
      <c r="E3600" t="s">
        <v>307</v>
      </c>
      <c r="F3600" t="s">
        <v>307</v>
      </c>
      <c r="G3600" t="s">
        <v>307</v>
      </c>
      <c r="H3600" t="s">
        <v>307</v>
      </c>
      <c r="I3600" t="s">
        <v>307</v>
      </c>
      <c r="J3600" t="s">
        <v>307</v>
      </c>
      <c r="K3600" t="s">
        <v>307</v>
      </c>
      <c r="L3600" t="s">
        <v>307</v>
      </c>
      <c r="M3600" t="s">
        <v>307</v>
      </c>
      <c r="N3600" t="s">
        <v>307</v>
      </c>
      <c r="O3600" t="s">
        <v>307</v>
      </c>
      <c r="P3600" t="s">
        <v>307</v>
      </c>
      <c r="Q3600" t="s">
        <v>307</v>
      </c>
      <c r="R3600" t="s">
        <v>307</v>
      </c>
    </row>
    <row r="3601" spans="1:45" x14ac:dyDescent="0.25">
      <c r="A3601">
        <v>415</v>
      </c>
      <c r="B3601" t="s">
        <v>214</v>
      </c>
      <c r="C3601" t="s">
        <v>449</v>
      </c>
      <c r="D3601" t="s">
        <v>48</v>
      </c>
      <c r="E3601" t="s">
        <v>307</v>
      </c>
      <c r="F3601" t="s">
        <v>307</v>
      </c>
      <c r="G3601" t="s">
        <v>307</v>
      </c>
      <c r="H3601" t="s">
        <v>307</v>
      </c>
      <c r="I3601" t="s">
        <v>307</v>
      </c>
      <c r="J3601" t="s">
        <v>307</v>
      </c>
      <c r="K3601" t="s">
        <v>307</v>
      </c>
      <c r="L3601" t="s">
        <v>307</v>
      </c>
      <c r="M3601" t="s">
        <v>307</v>
      </c>
      <c r="N3601" t="s">
        <v>307</v>
      </c>
      <c r="O3601" t="s">
        <v>307</v>
      </c>
      <c r="P3601" t="s">
        <v>307</v>
      </c>
      <c r="Q3601" t="s">
        <v>307</v>
      </c>
      <c r="R3601" t="s">
        <v>307</v>
      </c>
    </row>
    <row r="3602" spans="1:45" x14ac:dyDescent="0.25">
      <c r="A3602">
        <v>415</v>
      </c>
      <c r="B3602" t="s">
        <v>214</v>
      </c>
      <c r="C3602" t="s">
        <v>475</v>
      </c>
      <c r="D3602" t="s">
        <v>48</v>
      </c>
      <c r="E3602" t="s">
        <v>307</v>
      </c>
      <c r="F3602" t="s">
        <v>307</v>
      </c>
      <c r="G3602" t="s">
        <v>307</v>
      </c>
    </row>
    <row r="3603" spans="1:45" x14ac:dyDescent="0.25">
      <c r="A3603">
        <v>415</v>
      </c>
      <c r="B3603" t="s">
        <v>214</v>
      </c>
      <c r="C3603" t="s">
        <v>42</v>
      </c>
      <c r="D3603" t="s">
        <v>48</v>
      </c>
      <c r="E3603" t="s">
        <v>307</v>
      </c>
      <c r="F3603" t="s">
        <v>307</v>
      </c>
      <c r="G3603" t="s">
        <v>307</v>
      </c>
      <c r="H3603" t="s">
        <v>307</v>
      </c>
      <c r="I3603" t="s">
        <v>307</v>
      </c>
      <c r="J3603" t="s">
        <v>307</v>
      </c>
      <c r="K3603" t="s">
        <v>307</v>
      </c>
      <c r="L3603" t="s">
        <v>307</v>
      </c>
      <c r="M3603" t="s">
        <v>307</v>
      </c>
      <c r="N3603" t="s">
        <v>307</v>
      </c>
      <c r="O3603" t="s">
        <v>307</v>
      </c>
      <c r="P3603" t="s">
        <v>307</v>
      </c>
      <c r="Q3603" t="s">
        <v>307</v>
      </c>
      <c r="R3603" t="s">
        <v>307</v>
      </c>
      <c r="S3603" t="s">
        <v>307</v>
      </c>
      <c r="T3603" t="s">
        <v>307</v>
      </c>
      <c r="U3603" t="s">
        <v>307</v>
      </c>
      <c r="V3603" t="s">
        <v>307</v>
      </c>
      <c r="W3603" t="s">
        <v>307</v>
      </c>
      <c r="X3603" t="s">
        <v>307</v>
      </c>
      <c r="Y3603" t="s">
        <v>307</v>
      </c>
      <c r="Z3603" t="s">
        <v>307</v>
      </c>
    </row>
    <row r="3604" spans="1:45" x14ac:dyDescent="0.25">
      <c r="A3604">
        <v>416</v>
      </c>
      <c r="B3604" t="s">
        <v>215</v>
      </c>
      <c r="C3604" t="s">
        <v>43</v>
      </c>
      <c r="D3604" t="s">
        <v>54</v>
      </c>
      <c r="E3604" t="s">
        <v>307</v>
      </c>
      <c r="F3604" t="s">
        <v>307</v>
      </c>
      <c r="G3604" t="s">
        <v>307</v>
      </c>
      <c r="H3604" t="s">
        <v>307</v>
      </c>
      <c r="I3604" t="s">
        <v>307</v>
      </c>
      <c r="J3604" t="s">
        <v>307</v>
      </c>
      <c r="K3604" t="s">
        <v>307</v>
      </c>
      <c r="L3604" t="s">
        <v>307</v>
      </c>
      <c r="M3604" t="s">
        <v>307</v>
      </c>
      <c r="N3604" t="s">
        <v>307</v>
      </c>
      <c r="O3604" t="s">
        <v>307</v>
      </c>
      <c r="P3604" t="s">
        <v>307</v>
      </c>
      <c r="Q3604" t="s">
        <v>307</v>
      </c>
      <c r="R3604" t="s">
        <v>307</v>
      </c>
      <c r="S3604" t="s">
        <v>307</v>
      </c>
      <c r="T3604" t="s">
        <v>307</v>
      </c>
      <c r="U3604" t="s">
        <v>307</v>
      </c>
      <c r="V3604" t="s">
        <v>307</v>
      </c>
      <c r="W3604" t="s">
        <v>307</v>
      </c>
    </row>
    <row r="3605" spans="1:45" x14ac:dyDescent="0.25">
      <c r="A3605">
        <v>416</v>
      </c>
      <c r="B3605" t="s">
        <v>215</v>
      </c>
      <c r="C3605" t="s">
        <v>43</v>
      </c>
      <c r="D3605" t="s">
        <v>55</v>
      </c>
      <c r="E3605" t="s">
        <v>307</v>
      </c>
      <c r="F3605" t="s">
        <v>307</v>
      </c>
      <c r="G3605" t="s">
        <v>307</v>
      </c>
      <c r="H3605" t="s">
        <v>307</v>
      </c>
      <c r="I3605" t="s">
        <v>307</v>
      </c>
      <c r="J3605" t="s">
        <v>307</v>
      </c>
      <c r="K3605" t="s">
        <v>307</v>
      </c>
      <c r="L3605" t="s">
        <v>307</v>
      </c>
      <c r="M3605" t="s">
        <v>307</v>
      </c>
      <c r="N3605" t="s">
        <v>307</v>
      </c>
      <c r="O3605" t="s">
        <v>307</v>
      </c>
      <c r="P3605" t="s">
        <v>307</v>
      </c>
      <c r="Q3605" t="s">
        <v>307</v>
      </c>
      <c r="R3605" t="s">
        <v>307</v>
      </c>
      <c r="S3605" t="s">
        <v>307</v>
      </c>
      <c r="T3605" t="s">
        <v>307</v>
      </c>
      <c r="U3605" t="s">
        <v>307</v>
      </c>
      <c r="V3605" t="s">
        <v>307</v>
      </c>
      <c r="W3605" t="s">
        <v>307</v>
      </c>
    </row>
    <row r="3606" spans="1:45" x14ac:dyDescent="0.25">
      <c r="A3606">
        <v>416</v>
      </c>
      <c r="B3606" t="s">
        <v>215</v>
      </c>
      <c r="C3606" t="s">
        <v>43</v>
      </c>
      <c r="D3606" t="s">
        <v>56</v>
      </c>
      <c r="E3606" t="s">
        <v>307</v>
      </c>
      <c r="F3606" t="s">
        <v>307</v>
      </c>
      <c r="G3606" t="s">
        <v>307</v>
      </c>
      <c r="H3606" t="s">
        <v>307</v>
      </c>
      <c r="I3606" t="s">
        <v>307</v>
      </c>
      <c r="J3606" t="s">
        <v>307</v>
      </c>
      <c r="K3606" t="s">
        <v>307</v>
      </c>
      <c r="L3606" t="s">
        <v>307</v>
      </c>
      <c r="M3606" t="s">
        <v>307</v>
      </c>
      <c r="N3606" t="s">
        <v>307</v>
      </c>
      <c r="O3606" t="s">
        <v>307</v>
      </c>
      <c r="P3606" t="s">
        <v>307</v>
      </c>
      <c r="Q3606" t="s">
        <v>307</v>
      </c>
      <c r="R3606" t="s">
        <v>307</v>
      </c>
      <c r="S3606" t="s">
        <v>307</v>
      </c>
      <c r="T3606" t="s">
        <v>307</v>
      </c>
      <c r="U3606" t="s">
        <v>307</v>
      </c>
      <c r="V3606" t="s">
        <v>307</v>
      </c>
      <c r="W3606" t="s">
        <v>307</v>
      </c>
    </row>
    <row r="3607" spans="1:45" x14ac:dyDescent="0.25">
      <c r="A3607">
        <v>416</v>
      </c>
      <c r="B3607" t="s">
        <v>215</v>
      </c>
      <c r="C3607" t="s">
        <v>43</v>
      </c>
      <c r="D3607" t="s">
        <v>57</v>
      </c>
      <c r="E3607" t="s">
        <v>307</v>
      </c>
      <c r="F3607" t="s">
        <v>307</v>
      </c>
      <c r="G3607" t="s">
        <v>307</v>
      </c>
      <c r="H3607" t="s">
        <v>307</v>
      </c>
      <c r="I3607" t="s">
        <v>307</v>
      </c>
      <c r="J3607" t="s">
        <v>307</v>
      </c>
      <c r="K3607" t="s">
        <v>307</v>
      </c>
      <c r="L3607" t="s">
        <v>307</v>
      </c>
      <c r="M3607" t="s">
        <v>307</v>
      </c>
      <c r="N3607" t="s">
        <v>307</v>
      </c>
      <c r="O3607" t="s">
        <v>307</v>
      </c>
      <c r="P3607" t="s">
        <v>307</v>
      </c>
      <c r="Q3607" t="s">
        <v>307</v>
      </c>
      <c r="R3607" t="s">
        <v>307</v>
      </c>
      <c r="S3607" t="s">
        <v>307</v>
      </c>
      <c r="T3607" t="s">
        <v>307</v>
      </c>
      <c r="U3607" t="s">
        <v>307</v>
      </c>
      <c r="V3607" t="s">
        <v>307</v>
      </c>
      <c r="W3607" t="s">
        <v>307</v>
      </c>
    </row>
    <row r="3608" spans="1:45" x14ac:dyDescent="0.25">
      <c r="A3608">
        <v>416</v>
      </c>
      <c r="B3608" t="s">
        <v>215</v>
      </c>
      <c r="C3608" t="s">
        <v>43</v>
      </c>
      <c r="D3608" t="s">
        <v>58</v>
      </c>
      <c r="E3608" t="s">
        <v>307</v>
      </c>
      <c r="F3608" t="s">
        <v>307</v>
      </c>
      <c r="G3608" t="s">
        <v>307</v>
      </c>
      <c r="H3608" t="s">
        <v>307</v>
      </c>
      <c r="I3608" t="s">
        <v>307</v>
      </c>
      <c r="J3608" t="s">
        <v>307</v>
      </c>
      <c r="K3608" t="s">
        <v>307</v>
      </c>
      <c r="L3608" t="s">
        <v>307</v>
      </c>
      <c r="M3608" t="s">
        <v>307</v>
      </c>
      <c r="N3608" t="s">
        <v>307</v>
      </c>
      <c r="O3608" t="s">
        <v>307</v>
      </c>
      <c r="P3608" t="s">
        <v>307</v>
      </c>
      <c r="Q3608" t="s">
        <v>307</v>
      </c>
      <c r="R3608" t="s">
        <v>307</v>
      </c>
      <c r="S3608" t="s">
        <v>307</v>
      </c>
      <c r="T3608" t="s">
        <v>307</v>
      </c>
      <c r="U3608" t="s">
        <v>307</v>
      </c>
      <c r="V3608" t="s">
        <v>307</v>
      </c>
      <c r="W3608" t="s">
        <v>307</v>
      </c>
    </row>
    <row r="3609" spans="1:45" x14ac:dyDescent="0.25">
      <c r="A3609">
        <v>416</v>
      </c>
      <c r="B3609" t="s">
        <v>215</v>
      </c>
      <c r="C3609" t="s">
        <v>43</v>
      </c>
      <c r="D3609" t="s">
        <v>59</v>
      </c>
      <c r="E3609" t="s">
        <v>307</v>
      </c>
      <c r="F3609" t="s">
        <v>307</v>
      </c>
      <c r="G3609" t="s">
        <v>307</v>
      </c>
      <c r="H3609" t="s">
        <v>307</v>
      </c>
      <c r="I3609" t="s">
        <v>307</v>
      </c>
      <c r="J3609" t="s">
        <v>307</v>
      </c>
      <c r="K3609" t="s">
        <v>307</v>
      </c>
      <c r="L3609" t="s">
        <v>307</v>
      </c>
      <c r="M3609" t="s">
        <v>307</v>
      </c>
      <c r="N3609" t="s">
        <v>307</v>
      </c>
      <c r="O3609" t="s">
        <v>307</v>
      </c>
      <c r="P3609" t="s">
        <v>307</v>
      </c>
      <c r="Q3609" t="s">
        <v>307</v>
      </c>
      <c r="R3609" t="s">
        <v>307</v>
      </c>
      <c r="S3609" t="s">
        <v>307</v>
      </c>
      <c r="T3609" t="s">
        <v>307</v>
      </c>
      <c r="U3609" t="s">
        <v>307</v>
      </c>
      <c r="V3609" t="s">
        <v>307</v>
      </c>
      <c r="W3609" t="s">
        <v>307</v>
      </c>
    </row>
    <row r="3610" spans="1:45" x14ac:dyDescent="0.25">
      <c r="A3610">
        <v>416</v>
      </c>
      <c r="B3610" t="s">
        <v>215</v>
      </c>
      <c r="C3610" t="s">
        <v>43</v>
      </c>
      <c r="D3610" t="s">
        <v>60</v>
      </c>
      <c r="E3610" t="s">
        <v>307</v>
      </c>
      <c r="F3610" t="s">
        <v>307</v>
      </c>
      <c r="G3610" t="s">
        <v>307</v>
      </c>
      <c r="H3610" t="s">
        <v>307</v>
      </c>
      <c r="I3610" t="s">
        <v>307</v>
      </c>
      <c r="J3610" t="s">
        <v>307</v>
      </c>
      <c r="K3610" t="s">
        <v>307</v>
      </c>
      <c r="L3610" t="s">
        <v>307</v>
      </c>
      <c r="M3610" t="s">
        <v>307</v>
      </c>
      <c r="N3610" t="s">
        <v>307</v>
      </c>
      <c r="O3610" t="s">
        <v>307</v>
      </c>
      <c r="P3610" t="s">
        <v>307</v>
      </c>
      <c r="Q3610" t="s">
        <v>307</v>
      </c>
      <c r="R3610" t="s">
        <v>307</v>
      </c>
      <c r="S3610" t="s">
        <v>307</v>
      </c>
      <c r="T3610" t="s">
        <v>307</v>
      </c>
      <c r="U3610" t="s">
        <v>307</v>
      </c>
      <c r="V3610" t="s">
        <v>307</v>
      </c>
      <c r="W3610" t="s">
        <v>307</v>
      </c>
    </row>
    <row r="3611" spans="1:45" x14ac:dyDescent="0.25">
      <c r="A3611">
        <v>416</v>
      </c>
      <c r="B3611" t="s">
        <v>215</v>
      </c>
      <c r="C3611" t="s">
        <v>43</v>
      </c>
      <c r="D3611" t="s">
        <v>61</v>
      </c>
      <c r="E3611" t="s">
        <v>307</v>
      </c>
      <c r="F3611" t="s">
        <v>307</v>
      </c>
      <c r="G3611" t="s">
        <v>307</v>
      </c>
      <c r="H3611" t="s">
        <v>307</v>
      </c>
      <c r="I3611" t="s">
        <v>307</v>
      </c>
      <c r="J3611" t="s">
        <v>307</v>
      </c>
      <c r="K3611" t="s">
        <v>307</v>
      </c>
      <c r="L3611" t="s">
        <v>307</v>
      </c>
      <c r="M3611" t="s">
        <v>307</v>
      </c>
      <c r="N3611" t="s">
        <v>307</v>
      </c>
      <c r="O3611" t="s">
        <v>307</v>
      </c>
      <c r="P3611" t="s">
        <v>307</v>
      </c>
      <c r="Q3611" t="s">
        <v>307</v>
      </c>
      <c r="R3611" t="s">
        <v>307</v>
      </c>
      <c r="S3611" t="s">
        <v>307</v>
      </c>
      <c r="T3611" t="s">
        <v>307</v>
      </c>
      <c r="U3611" t="s">
        <v>307</v>
      </c>
      <c r="V3611" t="s">
        <v>307</v>
      </c>
      <c r="W3611" t="s">
        <v>307</v>
      </c>
    </row>
    <row r="3612" spans="1:45" x14ac:dyDescent="0.25">
      <c r="A3612">
        <v>416</v>
      </c>
      <c r="B3612" t="s">
        <v>215</v>
      </c>
      <c r="C3612" t="s">
        <v>43</v>
      </c>
      <c r="D3612" t="s">
        <v>62</v>
      </c>
      <c r="E3612" t="s">
        <v>307</v>
      </c>
      <c r="F3612" t="s">
        <v>307</v>
      </c>
      <c r="G3612" t="s">
        <v>307</v>
      </c>
      <c r="H3612" t="s">
        <v>307</v>
      </c>
      <c r="I3612" t="s">
        <v>307</v>
      </c>
      <c r="J3612" t="s">
        <v>307</v>
      </c>
      <c r="K3612" t="s">
        <v>307</v>
      </c>
      <c r="L3612" t="s">
        <v>307</v>
      </c>
      <c r="M3612" t="s">
        <v>307</v>
      </c>
      <c r="N3612" t="s">
        <v>307</v>
      </c>
      <c r="O3612" t="s">
        <v>307</v>
      </c>
      <c r="P3612" t="s">
        <v>307</v>
      </c>
      <c r="Q3612" t="s">
        <v>307</v>
      </c>
      <c r="R3612" t="s">
        <v>307</v>
      </c>
      <c r="S3612" t="s">
        <v>307</v>
      </c>
      <c r="T3612" t="s">
        <v>307</v>
      </c>
      <c r="U3612" t="s">
        <v>307</v>
      </c>
      <c r="V3612" t="s">
        <v>307</v>
      </c>
      <c r="W3612" t="s">
        <v>307</v>
      </c>
    </row>
    <row r="3613" spans="1:45" x14ac:dyDescent="0.25">
      <c r="A3613">
        <v>416</v>
      </c>
      <c r="B3613" t="s">
        <v>215</v>
      </c>
      <c r="C3613" t="s">
        <v>36</v>
      </c>
      <c r="D3613" t="s">
        <v>47</v>
      </c>
      <c r="E3613" t="s">
        <v>307</v>
      </c>
      <c r="F3613" t="s">
        <v>307</v>
      </c>
      <c r="G3613" t="s">
        <v>307</v>
      </c>
      <c r="H3613" t="s">
        <v>307</v>
      </c>
      <c r="I3613" t="s">
        <v>307</v>
      </c>
      <c r="J3613" t="s">
        <v>307</v>
      </c>
      <c r="K3613" t="s">
        <v>307</v>
      </c>
      <c r="L3613" t="s">
        <v>307</v>
      </c>
      <c r="M3613" t="s">
        <v>307</v>
      </c>
      <c r="N3613" t="s">
        <v>307</v>
      </c>
      <c r="O3613" t="s">
        <v>307</v>
      </c>
      <c r="P3613" t="s">
        <v>307</v>
      </c>
      <c r="Q3613" t="s">
        <v>307</v>
      </c>
      <c r="R3613" t="s">
        <v>307</v>
      </c>
      <c r="S3613" t="s">
        <v>307</v>
      </c>
      <c r="T3613" t="s">
        <v>307</v>
      </c>
      <c r="U3613" t="s">
        <v>307</v>
      </c>
      <c r="V3613" t="s">
        <v>307</v>
      </c>
      <c r="W3613" t="s">
        <v>307</v>
      </c>
      <c r="X3613" t="s">
        <v>307</v>
      </c>
      <c r="Y3613" t="s">
        <v>307</v>
      </c>
      <c r="Z3613" t="s">
        <v>307</v>
      </c>
      <c r="AA3613" t="s">
        <v>307</v>
      </c>
      <c r="AB3613" t="s">
        <v>307</v>
      </c>
      <c r="AC3613" t="s">
        <v>307</v>
      </c>
      <c r="AD3613" t="s">
        <v>307</v>
      </c>
      <c r="AE3613" t="s">
        <v>307</v>
      </c>
      <c r="AF3613" t="s">
        <v>307</v>
      </c>
      <c r="AG3613" t="s">
        <v>307</v>
      </c>
      <c r="AH3613" t="s">
        <v>307</v>
      </c>
      <c r="AI3613" t="s">
        <v>307</v>
      </c>
      <c r="AJ3613" t="s">
        <v>307</v>
      </c>
      <c r="AK3613" t="s">
        <v>307</v>
      </c>
      <c r="AL3613" t="s">
        <v>307</v>
      </c>
      <c r="AM3613" t="s">
        <v>307</v>
      </c>
      <c r="AN3613" t="s">
        <v>307</v>
      </c>
      <c r="AO3613" t="s">
        <v>307</v>
      </c>
      <c r="AP3613" t="s">
        <v>307</v>
      </c>
      <c r="AQ3613" t="s">
        <v>307</v>
      </c>
      <c r="AR3613" t="s">
        <v>307</v>
      </c>
      <c r="AS3613" t="s">
        <v>307</v>
      </c>
    </row>
    <row r="3614" spans="1:45" x14ac:dyDescent="0.25">
      <c r="A3614">
        <v>416</v>
      </c>
      <c r="B3614" t="s">
        <v>215</v>
      </c>
      <c r="C3614" t="s">
        <v>36</v>
      </c>
      <c r="D3614" t="s">
        <v>48</v>
      </c>
      <c r="E3614" t="s">
        <v>307</v>
      </c>
      <c r="F3614" t="s">
        <v>307</v>
      </c>
      <c r="G3614" t="s">
        <v>307</v>
      </c>
      <c r="H3614" t="s">
        <v>307</v>
      </c>
      <c r="I3614" t="s">
        <v>307</v>
      </c>
      <c r="J3614" t="s">
        <v>307</v>
      </c>
      <c r="K3614" t="s">
        <v>307</v>
      </c>
      <c r="L3614" t="s">
        <v>307</v>
      </c>
      <c r="M3614" t="s">
        <v>307</v>
      </c>
      <c r="N3614" t="s">
        <v>307</v>
      </c>
      <c r="O3614" t="s">
        <v>307</v>
      </c>
      <c r="P3614" t="s">
        <v>307</v>
      </c>
      <c r="Q3614" t="s">
        <v>307</v>
      </c>
      <c r="R3614" t="s">
        <v>307</v>
      </c>
      <c r="S3614" t="s">
        <v>307</v>
      </c>
      <c r="T3614" t="s">
        <v>307</v>
      </c>
      <c r="U3614" t="s">
        <v>307</v>
      </c>
      <c r="V3614" t="s">
        <v>307</v>
      </c>
      <c r="W3614" t="s">
        <v>307</v>
      </c>
      <c r="X3614" t="s">
        <v>307</v>
      </c>
      <c r="Y3614" t="s">
        <v>307</v>
      </c>
      <c r="Z3614" t="s">
        <v>307</v>
      </c>
      <c r="AA3614" t="s">
        <v>307</v>
      </c>
      <c r="AB3614" t="s">
        <v>307</v>
      </c>
      <c r="AC3614" t="s">
        <v>307</v>
      </c>
      <c r="AD3614" t="s">
        <v>307</v>
      </c>
      <c r="AE3614" t="s">
        <v>307</v>
      </c>
      <c r="AF3614" t="s">
        <v>307</v>
      </c>
      <c r="AG3614" t="s">
        <v>307</v>
      </c>
      <c r="AH3614" t="s">
        <v>307</v>
      </c>
      <c r="AI3614" t="s">
        <v>307</v>
      </c>
      <c r="AJ3614" t="s">
        <v>307</v>
      </c>
      <c r="AK3614" t="s">
        <v>307</v>
      </c>
      <c r="AL3614" t="s">
        <v>307</v>
      </c>
      <c r="AM3614" t="s">
        <v>307</v>
      </c>
      <c r="AN3614" t="s">
        <v>307</v>
      </c>
      <c r="AO3614" t="s">
        <v>307</v>
      </c>
      <c r="AP3614" t="s">
        <v>307</v>
      </c>
      <c r="AQ3614" t="s">
        <v>307</v>
      </c>
      <c r="AR3614" t="s">
        <v>307</v>
      </c>
      <c r="AS3614" t="s">
        <v>307</v>
      </c>
    </row>
    <row r="3615" spans="1:45" x14ac:dyDescent="0.25">
      <c r="A3615">
        <v>416</v>
      </c>
      <c r="B3615" t="s">
        <v>215</v>
      </c>
      <c r="C3615" t="s">
        <v>36</v>
      </c>
      <c r="D3615" t="s">
        <v>49</v>
      </c>
      <c r="E3615" t="s">
        <v>307</v>
      </c>
      <c r="F3615" t="s">
        <v>307</v>
      </c>
      <c r="G3615" t="s">
        <v>307</v>
      </c>
      <c r="H3615" t="s">
        <v>307</v>
      </c>
      <c r="I3615" t="s">
        <v>307</v>
      </c>
      <c r="J3615" t="s">
        <v>307</v>
      </c>
      <c r="K3615" t="s">
        <v>307</v>
      </c>
      <c r="L3615" t="s">
        <v>307</v>
      </c>
      <c r="M3615" t="s">
        <v>307</v>
      </c>
      <c r="N3615" t="s">
        <v>307</v>
      </c>
      <c r="O3615" t="s">
        <v>307</v>
      </c>
      <c r="P3615" t="s">
        <v>307</v>
      </c>
      <c r="Q3615" t="s">
        <v>307</v>
      </c>
      <c r="R3615" t="s">
        <v>307</v>
      </c>
      <c r="S3615" t="s">
        <v>307</v>
      </c>
      <c r="T3615" t="s">
        <v>307</v>
      </c>
      <c r="U3615" t="s">
        <v>307</v>
      </c>
      <c r="V3615" t="s">
        <v>307</v>
      </c>
      <c r="W3615" t="s">
        <v>307</v>
      </c>
      <c r="X3615" t="s">
        <v>307</v>
      </c>
      <c r="Y3615" t="s">
        <v>307</v>
      </c>
      <c r="Z3615" t="s">
        <v>307</v>
      </c>
      <c r="AA3615" t="s">
        <v>307</v>
      </c>
      <c r="AB3615" t="s">
        <v>307</v>
      </c>
      <c r="AC3615" t="s">
        <v>307</v>
      </c>
      <c r="AD3615" t="s">
        <v>307</v>
      </c>
      <c r="AE3615" t="s">
        <v>307</v>
      </c>
      <c r="AF3615" t="s">
        <v>307</v>
      </c>
      <c r="AG3615" t="s">
        <v>307</v>
      </c>
      <c r="AH3615" t="s">
        <v>307</v>
      </c>
      <c r="AI3615" t="s">
        <v>307</v>
      </c>
      <c r="AJ3615" t="s">
        <v>307</v>
      </c>
      <c r="AK3615" t="s">
        <v>307</v>
      </c>
      <c r="AL3615" t="s">
        <v>307</v>
      </c>
      <c r="AM3615" t="s">
        <v>307</v>
      </c>
      <c r="AN3615" t="s">
        <v>307</v>
      </c>
      <c r="AO3615" t="s">
        <v>307</v>
      </c>
      <c r="AP3615" t="s">
        <v>307</v>
      </c>
      <c r="AQ3615" t="s">
        <v>307</v>
      </c>
      <c r="AR3615" t="s">
        <v>307</v>
      </c>
      <c r="AS3615" t="s">
        <v>307</v>
      </c>
    </row>
    <row r="3616" spans="1:45" x14ac:dyDescent="0.25">
      <c r="A3616">
        <v>416</v>
      </c>
      <c r="B3616" t="s">
        <v>215</v>
      </c>
      <c r="C3616" t="s">
        <v>37</v>
      </c>
      <c r="D3616" t="s">
        <v>47</v>
      </c>
      <c r="E3616" t="s">
        <v>307</v>
      </c>
      <c r="F3616" t="s">
        <v>307</v>
      </c>
      <c r="G3616" t="s">
        <v>307</v>
      </c>
      <c r="H3616" t="s">
        <v>307</v>
      </c>
      <c r="I3616" t="s">
        <v>307</v>
      </c>
      <c r="J3616" t="s">
        <v>307</v>
      </c>
      <c r="K3616" t="s">
        <v>307</v>
      </c>
      <c r="L3616" t="s">
        <v>307</v>
      </c>
      <c r="M3616" t="s">
        <v>307</v>
      </c>
      <c r="N3616" t="s">
        <v>307</v>
      </c>
      <c r="O3616" t="s">
        <v>307</v>
      </c>
      <c r="P3616" t="s">
        <v>307</v>
      </c>
      <c r="Q3616" t="s">
        <v>307</v>
      </c>
      <c r="R3616" t="s">
        <v>307</v>
      </c>
      <c r="S3616" t="s">
        <v>307</v>
      </c>
      <c r="T3616" t="s">
        <v>307</v>
      </c>
      <c r="U3616" t="s">
        <v>307</v>
      </c>
      <c r="V3616" t="s">
        <v>307</v>
      </c>
      <c r="W3616" t="s">
        <v>307</v>
      </c>
      <c r="X3616" t="s">
        <v>307</v>
      </c>
      <c r="Y3616" t="s">
        <v>307</v>
      </c>
      <c r="Z3616" t="s">
        <v>307</v>
      </c>
      <c r="AA3616" t="s">
        <v>307</v>
      </c>
      <c r="AB3616" t="s">
        <v>307</v>
      </c>
      <c r="AC3616" t="s">
        <v>307</v>
      </c>
      <c r="AD3616" t="s">
        <v>307</v>
      </c>
      <c r="AE3616" t="s">
        <v>307</v>
      </c>
      <c r="AF3616" t="s">
        <v>307</v>
      </c>
      <c r="AG3616" t="s">
        <v>307</v>
      </c>
      <c r="AH3616" t="s">
        <v>307</v>
      </c>
      <c r="AI3616" t="s">
        <v>307</v>
      </c>
      <c r="AJ3616" t="s">
        <v>307</v>
      </c>
      <c r="AK3616" t="s">
        <v>307</v>
      </c>
      <c r="AL3616" t="s">
        <v>307</v>
      </c>
      <c r="AM3616" t="s">
        <v>307</v>
      </c>
      <c r="AN3616" t="s">
        <v>307</v>
      </c>
      <c r="AO3616" t="s">
        <v>307</v>
      </c>
      <c r="AP3616" t="s">
        <v>307</v>
      </c>
      <c r="AQ3616" t="s">
        <v>307</v>
      </c>
      <c r="AR3616" t="s">
        <v>307</v>
      </c>
      <c r="AS3616" t="s">
        <v>307</v>
      </c>
    </row>
    <row r="3617" spans="1:45" x14ac:dyDescent="0.25">
      <c r="A3617">
        <v>416</v>
      </c>
      <c r="B3617" t="s">
        <v>215</v>
      </c>
      <c r="C3617" t="s">
        <v>37</v>
      </c>
      <c r="D3617" t="s">
        <v>48</v>
      </c>
      <c r="E3617" t="s">
        <v>307</v>
      </c>
      <c r="F3617" t="s">
        <v>307</v>
      </c>
      <c r="G3617" t="s">
        <v>307</v>
      </c>
      <c r="H3617" t="s">
        <v>307</v>
      </c>
      <c r="I3617" t="s">
        <v>307</v>
      </c>
      <c r="J3617" t="s">
        <v>307</v>
      </c>
      <c r="K3617" t="s">
        <v>307</v>
      </c>
      <c r="L3617" t="s">
        <v>307</v>
      </c>
      <c r="M3617" t="s">
        <v>307</v>
      </c>
      <c r="N3617" t="s">
        <v>307</v>
      </c>
      <c r="O3617" t="s">
        <v>307</v>
      </c>
      <c r="P3617" t="s">
        <v>307</v>
      </c>
      <c r="Q3617" t="s">
        <v>307</v>
      </c>
      <c r="R3617" t="s">
        <v>307</v>
      </c>
      <c r="S3617" t="s">
        <v>307</v>
      </c>
      <c r="T3617" t="s">
        <v>307</v>
      </c>
      <c r="U3617" t="s">
        <v>307</v>
      </c>
      <c r="V3617" t="s">
        <v>307</v>
      </c>
      <c r="W3617" t="s">
        <v>307</v>
      </c>
      <c r="X3617" t="s">
        <v>307</v>
      </c>
      <c r="Y3617" t="s">
        <v>307</v>
      </c>
      <c r="Z3617" t="s">
        <v>307</v>
      </c>
      <c r="AA3617" t="s">
        <v>307</v>
      </c>
      <c r="AB3617" t="s">
        <v>307</v>
      </c>
      <c r="AC3617" t="s">
        <v>307</v>
      </c>
      <c r="AD3617" t="s">
        <v>307</v>
      </c>
      <c r="AE3617" t="s">
        <v>307</v>
      </c>
      <c r="AF3617" t="s">
        <v>307</v>
      </c>
      <c r="AG3617" t="s">
        <v>307</v>
      </c>
      <c r="AH3617" t="s">
        <v>307</v>
      </c>
      <c r="AI3617" t="s">
        <v>307</v>
      </c>
      <c r="AJ3617" t="s">
        <v>307</v>
      </c>
      <c r="AK3617" t="s">
        <v>307</v>
      </c>
      <c r="AL3617" t="s">
        <v>307</v>
      </c>
      <c r="AM3617" t="s">
        <v>307</v>
      </c>
      <c r="AN3617" t="s">
        <v>307</v>
      </c>
      <c r="AO3617" t="s">
        <v>307</v>
      </c>
      <c r="AP3617" t="s">
        <v>307</v>
      </c>
      <c r="AQ3617" t="s">
        <v>307</v>
      </c>
      <c r="AR3617" t="s">
        <v>307</v>
      </c>
      <c r="AS3617" t="s">
        <v>307</v>
      </c>
    </row>
    <row r="3618" spans="1:45" x14ac:dyDescent="0.25">
      <c r="A3618">
        <v>416</v>
      </c>
      <c r="B3618" t="s">
        <v>215</v>
      </c>
      <c r="C3618" t="s">
        <v>37</v>
      </c>
      <c r="D3618" t="s">
        <v>49</v>
      </c>
      <c r="E3618" t="s">
        <v>307</v>
      </c>
      <c r="F3618" t="s">
        <v>307</v>
      </c>
      <c r="G3618" t="s">
        <v>307</v>
      </c>
      <c r="H3618" t="s">
        <v>307</v>
      </c>
      <c r="I3618" t="s">
        <v>307</v>
      </c>
      <c r="J3618" t="s">
        <v>307</v>
      </c>
      <c r="K3618" t="s">
        <v>307</v>
      </c>
      <c r="L3618" t="s">
        <v>307</v>
      </c>
      <c r="M3618" t="s">
        <v>307</v>
      </c>
      <c r="N3618" t="s">
        <v>307</v>
      </c>
      <c r="O3618" t="s">
        <v>307</v>
      </c>
      <c r="P3618" t="s">
        <v>307</v>
      </c>
      <c r="Q3618" t="s">
        <v>307</v>
      </c>
      <c r="R3618" t="s">
        <v>307</v>
      </c>
      <c r="S3618" t="s">
        <v>307</v>
      </c>
      <c r="T3618" t="s">
        <v>307</v>
      </c>
      <c r="U3618" t="s">
        <v>307</v>
      </c>
      <c r="V3618" t="s">
        <v>307</v>
      </c>
      <c r="W3618" t="s">
        <v>307</v>
      </c>
      <c r="X3618" t="s">
        <v>307</v>
      </c>
      <c r="Y3618" t="s">
        <v>307</v>
      </c>
      <c r="Z3618" t="s">
        <v>307</v>
      </c>
      <c r="AA3618" t="s">
        <v>307</v>
      </c>
      <c r="AB3618" t="s">
        <v>307</v>
      </c>
      <c r="AC3618" t="s">
        <v>307</v>
      </c>
      <c r="AD3618" t="s">
        <v>307</v>
      </c>
      <c r="AE3618" t="s">
        <v>307</v>
      </c>
      <c r="AF3618" t="s">
        <v>307</v>
      </c>
      <c r="AG3618" t="s">
        <v>307</v>
      </c>
      <c r="AH3618" t="s">
        <v>307</v>
      </c>
      <c r="AI3618" t="s">
        <v>307</v>
      </c>
      <c r="AJ3618" t="s">
        <v>307</v>
      </c>
      <c r="AK3618" t="s">
        <v>307</v>
      </c>
      <c r="AL3618" t="s">
        <v>307</v>
      </c>
      <c r="AM3618" t="s">
        <v>307</v>
      </c>
      <c r="AN3618" t="s">
        <v>307</v>
      </c>
      <c r="AO3618" t="s">
        <v>307</v>
      </c>
      <c r="AP3618" t="s">
        <v>307</v>
      </c>
      <c r="AQ3618" t="s">
        <v>307</v>
      </c>
      <c r="AR3618" t="s">
        <v>307</v>
      </c>
      <c r="AS3618" t="s">
        <v>307</v>
      </c>
    </row>
    <row r="3619" spans="1:45" x14ac:dyDescent="0.25">
      <c r="A3619">
        <v>416</v>
      </c>
      <c r="B3619" t="s">
        <v>215</v>
      </c>
      <c r="C3619" t="s">
        <v>476</v>
      </c>
      <c r="D3619" t="s">
        <v>48</v>
      </c>
      <c r="E3619" t="s">
        <v>307</v>
      </c>
      <c r="F3619" t="s">
        <v>307</v>
      </c>
      <c r="G3619" t="s">
        <v>307</v>
      </c>
    </row>
    <row r="3620" spans="1:45" x14ac:dyDescent="0.25">
      <c r="A3620">
        <v>416</v>
      </c>
      <c r="B3620" t="s">
        <v>215</v>
      </c>
      <c r="C3620" t="s">
        <v>477</v>
      </c>
      <c r="D3620" t="s">
        <v>48</v>
      </c>
      <c r="E3620" t="s">
        <v>307</v>
      </c>
      <c r="F3620" t="s">
        <v>307</v>
      </c>
      <c r="G3620" t="s">
        <v>307</v>
      </c>
    </row>
    <row r="3621" spans="1:45" x14ac:dyDescent="0.25">
      <c r="A3621">
        <v>416</v>
      </c>
      <c r="B3621" t="s">
        <v>215</v>
      </c>
      <c r="C3621" t="s">
        <v>45</v>
      </c>
      <c r="D3621" t="s">
        <v>63</v>
      </c>
      <c r="E3621" t="s">
        <v>307</v>
      </c>
      <c r="F3621" t="s">
        <v>307</v>
      </c>
      <c r="G3621" t="s">
        <v>307</v>
      </c>
      <c r="H3621" t="s">
        <v>307</v>
      </c>
      <c r="I3621" t="s">
        <v>307</v>
      </c>
      <c r="J3621" t="s">
        <v>307</v>
      </c>
      <c r="K3621" t="s">
        <v>307</v>
      </c>
      <c r="L3621" t="s">
        <v>307</v>
      </c>
      <c r="M3621" t="s">
        <v>307</v>
      </c>
      <c r="N3621" t="s">
        <v>307</v>
      </c>
      <c r="O3621" t="s">
        <v>307</v>
      </c>
      <c r="P3621" t="s">
        <v>307</v>
      </c>
      <c r="Q3621" t="s">
        <v>307</v>
      </c>
      <c r="R3621" t="s">
        <v>307</v>
      </c>
      <c r="S3621" t="s">
        <v>307</v>
      </c>
      <c r="T3621" t="s">
        <v>307</v>
      </c>
      <c r="U3621" t="s">
        <v>307</v>
      </c>
      <c r="V3621" t="s">
        <v>307</v>
      </c>
      <c r="W3621" t="s">
        <v>307</v>
      </c>
    </row>
    <row r="3622" spans="1:45" x14ac:dyDescent="0.25">
      <c r="A3622">
        <v>416</v>
      </c>
      <c r="B3622" t="s">
        <v>215</v>
      </c>
      <c r="C3622" t="s">
        <v>45</v>
      </c>
      <c r="D3622" t="s">
        <v>64</v>
      </c>
      <c r="E3622" t="s">
        <v>307</v>
      </c>
      <c r="F3622" t="s">
        <v>307</v>
      </c>
      <c r="G3622" t="s">
        <v>307</v>
      </c>
      <c r="H3622" t="s">
        <v>307</v>
      </c>
      <c r="I3622" t="s">
        <v>307</v>
      </c>
      <c r="J3622" t="s">
        <v>307</v>
      </c>
      <c r="K3622" t="s">
        <v>307</v>
      </c>
      <c r="L3622" t="s">
        <v>307</v>
      </c>
      <c r="M3622" t="s">
        <v>307</v>
      </c>
      <c r="N3622" t="s">
        <v>307</v>
      </c>
      <c r="O3622" t="s">
        <v>307</v>
      </c>
      <c r="P3622" t="s">
        <v>307</v>
      </c>
      <c r="Q3622" t="s">
        <v>307</v>
      </c>
      <c r="R3622" t="s">
        <v>307</v>
      </c>
      <c r="S3622" t="s">
        <v>307</v>
      </c>
      <c r="T3622" t="s">
        <v>307</v>
      </c>
      <c r="U3622" t="s">
        <v>307</v>
      </c>
      <c r="V3622" t="s">
        <v>307</v>
      </c>
      <c r="W3622" t="s">
        <v>307</v>
      </c>
    </row>
    <row r="3623" spans="1:45" x14ac:dyDescent="0.25">
      <c r="A3623">
        <v>416</v>
      </c>
      <c r="B3623" t="s">
        <v>215</v>
      </c>
      <c r="C3623" t="s">
        <v>40</v>
      </c>
      <c r="D3623" t="s">
        <v>52</v>
      </c>
      <c r="E3623" t="s">
        <v>307</v>
      </c>
      <c r="F3623" t="s">
        <v>307</v>
      </c>
      <c r="G3623" t="s">
        <v>307</v>
      </c>
      <c r="H3623" t="s">
        <v>307</v>
      </c>
      <c r="I3623" t="s">
        <v>307</v>
      </c>
      <c r="J3623" t="s">
        <v>307</v>
      </c>
      <c r="K3623" t="s">
        <v>307</v>
      </c>
      <c r="L3623" t="s">
        <v>307</v>
      </c>
      <c r="M3623" t="s">
        <v>307</v>
      </c>
      <c r="N3623" t="s">
        <v>307</v>
      </c>
      <c r="O3623" t="s">
        <v>307</v>
      </c>
      <c r="P3623" t="s">
        <v>307</v>
      </c>
      <c r="Q3623" t="s">
        <v>307</v>
      </c>
      <c r="R3623" t="s">
        <v>307</v>
      </c>
      <c r="S3623" t="s">
        <v>307</v>
      </c>
      <c r="T3623" t="s">
        <v>307</v>
      </c>
      <c r="U3623" t="s">
        <v>307</v>
      </c>
      <c r="V3623" t="s">
        <v>307</v>
      </c>
      <c r="W3623" t="s">
        <v>307</v>
      </c>
      <c r="X3623" t="s">
        <v>307</v>
      </c>
      <c r="Y3623" t="s">
        <v>307</v>
      </c>
      <c r="Z3623" t="s">
        <v>307</v>
      </c>
    </row>
    <row r="3624" spans="1:45" x14ac:dyDescent="0.25">
      <c r="A3624">
        <v>416</v>
      </c>
      <c r="B3624" t="s">
        <v>215</v>
      </c>
      <c r="C3624" t="s">
        <v>40</v>
      </c>
      <c r="D3624" t="s">
        <v>53</v>
      </c>
      <c r="E3624" t="s">
        <v>307</v>
      </c>
      <c r="F3624" t="s">
        <v>307</v>
      </c>
      <c r="G3624" t="s">
        <v>307</v>
      </c>
      <c r="H3624" t="s">
        <v>307</v>
      </c>
      <c r="I3624" t="s">
        <v>307</v>
      </c>
      <c r="J3624" t="s">
        <v>307</v>
      </c>
      <c r="K3624" t="s">
        <v>307</v>
      </c>
      <c r="L3624" t="s">
        <v>307</v>
      </c>
      <c r="M3624" t="s">
        <v>307</v>
      </c>
      <c r="N3624" t="s">
        <v>307</v>
      </c>
      <c r="O3624" t="s">
        <v>307</v>
      </c>
      <c r="P3624" t="s">
        <v>307</v>
      </c>
      <c r="Q3624" t="s">
        <v>307</v>
      </c>
      <c r="R3624" t="s">
        <v>307</v>
      </c>
      <c r="S3624" t="s">
        <v>307</v>
      </c>
      <c r="T3624" t="s">
        <v>307</v>
      </c>
      <c r="U3624" t="s">
        <v>307</v>
      </c>
      <c r="V3624" t="s">
        <v>307</v>
      </c>
      <c r="W3624" t="s">
        <v>307</v>
      </c>
      <c r="X3624" t="s">
        <v>307</v>
      </c>
      <c r="Y3624" t="s">
        <v>307</v>
      </c>
      <c r="Z3624" t="s">
        <v>307</v>
      </c>
    </row>
    <row r="3625" spans="1:45" x14ac:dyDescent="0.25">
      <c r="A3625">
        <v>416</v>
      </c>
      <c r="B3625" t="s">
        <v>215</v>
      </c>
      <c r="C3625" t="s">
        <v>39</v>
      </c>
      <c r="D3625" t="s">
        <v>50</v>
      </c>
      <c r="E3625" t="s">
        <v>307</v>
      </c>
      <c r="F3625" t="s">
        <v>307</v>
      </c>
      <c r="G3625" t="s">
        <v>307</v>
      </c>
      <c r="H3625" t="s">
        <v>307</v>
      </c>
      <c r="I3625" t="s">
        <v>307</v>
      </c>
      <c r="J3625" t="s">
        <v>307</v>
      </c>
      <c r="K3625" t="s">
        <v>307</v>
      </c>
      <c r="L3625" t="s">
        <v>307</v>
      </c>
      <c r="M3625" t="s">
        <v>307</v>
      </c>
      <c r="N3625" t="s">
        <v>307</v>
      </c>
      <c r="O3625" t="s">
        <v>307</v>
      </c>
      <c r="P3625" t="s">
        <v>307</v>
      </c>
      <c r="Q3625" t="s">
        <v>307</v>
      </c>
      <c r="R3625" t="s">
        <v>307</v>
      </c>
      <c r="S3625" t="s">
        <v>307</v>
      </c>
      <c r="T3625" t="s">
        <v>307</v>
      </c>
      <c r="U3625" t="s">
        <v>307</v>
      </c>
      <c r="V3625" t="s">
        <v>307</v>
      </c>
      <c r="W3625" t="s">
        <v>307</v>
      </c>
      <c r="X3625" t="s">
        <v>307</v>
      </c>
      <c r="Y3625" t="s">
        <v>307</v>
      </c>
      <c r="Z3625" t="s">
        <v>307</v>
      </c>
      <c r="AA3625" t="s">
        <v>307</v>
      </c>
      <c r="AB3625" t="s">
        <v>307</v>
      </c>
      <c r="AC3625" t="s">
        <v>307</v>
      </c>
      <c r="AD3625" t="s">
        <v>307</v>
      </c>
      <c r="AE3625" t="s">
        <v>307</v>
      </c>
      <c r="AF3625" t="s">
        <v>307</v>
      </c>
      <c r="AG3625" t="s">
        <v>307</v>
      </c>
      <c r="AH3625" t="s">
        <v>307</v>
      </c>
      <c r="AI3625" t="s">
        <v>307</v>
      </c>
      <c r="AJ3625" t="s">
        <v>307</v>
      </c>
      <c r="AK3625" t="s">
        <v>307</v>
      </c>
      <c r="AL3625" t="s">
        <v>307</v>
      </c>
      <c r="AM3625" t="s">
        <v>307</v>
      </c>
      <c r="AN3625" t="s">
        <v>307</v>
      </c>
      <c r="AO3625" t="s">
        <v>307</v>
      </c>
      <c r="AP3625" t="s">
        <v>307</v>
      </c>
    </row>
    <row r="3626" spans="1:45" x14ac:dyDescent="0.25">
      <c r="A3626">
        <v>416</v>
      </c>
      <c r="B3626" t="s">
        <v>215</v>
      </c>
      <c r="C3626" t="s">
        <v>39</v>
      </c>
      <c r="D3626" t="s">
        <v>48</v>
      </c>
      <c r="E3626" t="s">
        <v>307</v>
      </c>
      <c r="F3626" t="s">
        <v>307</v>
      </c>
      <c r="G3626" t="s">
        <v>307</v>
      </c>
      <c r="H3626" t="s">
        <v>307</v>
      </c>
      <c r="I3626" t="s">
        <v>307</v>
      </c>
      <c r="J3626" t="s">
        <v>307</v>
      </c>
      <c r="K3626" t="s">
        <v>307</v>
      </c>
      <c r="L3626" t="s">
        <v>307</v>
      </c>
      <c r="M3626" t="s">
        <v>307</v>
      </c>
      <c r="N3626" t="s">
        <v>307</v>
      </c>
      <c r="O3626" t="s">
        <v>307</v>
      </c>
      <c r="P3626" t="s">
        <v>307</v>
      </c>
      <c r="Q3626" t="s">
        <v>307</v>
      </c>
      <c r="R3626" t="s">
        <v>307</v>
      </c>
      <c r="S3626" t="s">
        <v>307</v>
      </c>
      <c r="T3626" t="s">
        <v>307</v>
      </c>
      <c r="U3626" t="s">
        <v>307</v>
      </c>
      <c r="V3626" t="s">
        <v>307</v>
      </c>
      <c r="W3626" t="s">
        <v>307</v>
      </c>
      <c r="X3626" t="s">
        <v>307</v>
      </c>
      <c r="Y3626" t="s">
        <v>307</v>
      </c>
      <c r="Z3626" t="s">
        <v>307</v>
      </c>
      <c r="AA3626" t="s">
        <v>307</v>
      </c>
      <c r="AB3626" t="s">
        <v>307</v>
      </c>
      <c r="AC3626" t="s">
        <v>307</v>
      </c>
      <c r="AD3626" t="s">
        <v>307</v>
      </c>
      <c r="AE3626" t="s">
        <v>307</v>
      </c>
      <c r="AF3626" t="s">
        <v>307</v>
      </c>
      <c r="AG3626" t="s">
        <v>307</v>
      </c>
      <c r="AH3626" t="s">
        <v>307</v>
      </c>
      <c r="AI3626" t="s">
        <v>307</v>
      </c>
      <c r="AJ3626" t="s">
        <v>307</v>
      </c>
      <c r="AK3626" t="s">
        <v>307</v>
      </c>
      <c r="AL3626" t="s">
        <v>307</v>
      </c>
      <c r="AM3626" t="s">
        <v>307</v>
      </c>
      <c r="AN3626" t="s">
        <v>307</v>
      </c>
      <c r="AO3626" t="s">
        <v>307</v>
      </c>
      <c r="AP3626" t="s">
        <v>307</v>
      </c>
    </row>
    <row r="3627" spans="1:45" x14ac:dyDescent="0.25">
      <c r="A3627">
        <v>416</v>
      </c>
      <c r="B3627" t="s">
        <v>215</v>
      </c>
      <c r="C3627" t="s">
        <v>39</v>
      </c>
      <c r="D3627" t="s">
        <v>51</v>
      </c>
      <c r="E3627" t="s">
        <v>307</v>
      </c>
      <c r="F3627" t="s">
        <v>307</v>
      </c>
      <c r="G3627" t="s">
        <v>307</v>
      </c>
      <c r="H3627" t="s">
        <v>307</v>
      </c>
      <c r="I3627" t="s">
        <v>307</v>
      </c>
      <c r="J3627" t="s">
        <v>307</v>
      </c>
      <c r="K3627" t="s">
        <v>307</v>
      </c>
      <c r="L3627" t="s">
        <v>307</v>
      </c>
      <c r="M3627" t="s">
        <v>307</v>
      </c>
      <c r="N3627" t="s">
        <v>307</v>
      </c>
      <c r="O3627" t="s">
        <v>307</v>
      </c>
      <c r="P3627" t="s">
        <v>307</v>
      </c>
      <c r="Q3627" t="s">
        <v>307</v>
      </c>
      <c r="R3627" t="s">
        <v>307</v>
      </c>
      <c r="S3627" t="s">
        <v>307</v>
      </c>
      <c r="T3627" t="s">
        <v>307</v>
      </c>
      <c r="U3627" t="s">
        <v>307</v>
      </c>
      <c r="V3627" t="s">
        <v>307</v>
      </c>
      <c r="W3627" t="s">
        <v>307</v>
      </c>
      <c r="X3627" t="s">
        <v>307</v>
      </c>
      <c r="Y3627" t="s">
        <v>307</v>
      </c>
      <c r="Z3627" t="s">
        <v>307</v>
      </c>
      <c r="AA3627" t="s">
        <v>307</v>
      </c>
      <c r="AB3627" t="s">
        <v>307</v>
      </c>
      <c r="AC3627" t="s">
        <v>307</v>
      </c>
      <c r="AD3627" t="s">
        <v>307</v>
      </c>
      <c r="AE3627" t="s">
        <v>307</v>
      </c>
      <c r="AF3627" t="s">
        <v>307</v>
      </c>
      <c r="AG3627" t="s">
        <v>307</v>
      </c>
      <c r="AH3627" t="s">
        <v>307</v>
      </c>
      <c r="AI3627" t="s">
        <v>307</v>
      </c>
      <c r="AJ3627" t="s">
        <v>307</v>
      </c>
      <c r="AK3627" t="s">
        <v>307</v>
      </c>
      <c r="AL3627" t="s">
        <v>307</v>
      </c>
      <c r="AM3627" t="s">
        <v>307</v>
      </c>
      <c r="AN3627" t="s">
        <v>307</v>
      </c>
      <c r="AO3627" t="s">
        <v>307</v>
      </c>
      <c r="AP3627" t="s">
        <v>307</v>
      </c>
    </row>
    <row r="3628" spans="1:45" x14ac:dyDescent="0.25">
      <c r="A3628">
        <v>416</v>
      </c>
      <c r="B3628" t="s">
        <v>215</v>
      </c>
      <c r="C3628" t="s">
        <v>46</v>
      </c>
      <c r="D3628" t="s">
        <v>65</v>
      </c>
      <c r="E3628" t="s">
        <v>307</v>
      </c>
      <c r="F3628" t="s">
        <v>307</v>
      </c>
      <c r="G3628" t="s">
        <v>307</v>
      </c>
      <c r="H3628" t="s">
        <v>307</v>
      </c>
      <c r="I3628" t="s">
        <v>307</v>
      </c>
      <c r="J3628" t="s">
        <v>307</v>
      </c>
      <c r="K3628" t="s">
        <v>307</v>
      </c>
      <c r="L3628" t="s">
        <v>307</v>
      </c>
      <c r="M3628" t="s">
        <v>307</v>
      </c>
      <c r="N3628" t="s">
        <v>307</v>
      </c>
      <c r="O3628" t="s">
        <v>307</v>
      </c>
      <c r="P3628" t="s">
        <v>307</v>
      </c>
      <c r="Q3628" t="s">
        <v>307</v>
      </c>
      <c r="R3628" t="s">
        <v>307</v>
      </c>
      <c r="S3628" t="s">
        <v>307</v>
      </c>
      <c r="T3628" t="s">
        <v>307</v>
      </c>
      <c r="U3628" t="s">
        <v>307</v>
      </c>
      <c r="V3628" t="s">
        <v>307</v>
      </c>
      <c r="W3628" t="s">
        <v>307</v>
      </c>
      <c r="X3628" t="s">
        <v>307</v>
      </c>
      <c r="Y3628" t="s">
        <v>307</v>
      </c>
      <c r="Z3628" t="s">
        <v>307</v>
      </c>
    </row>
    <row r="3629" spans="1:45" x14ac:dyDescent="0.25">
      <c r="A3629">
        <v>416</v>
      </c>
      <c r="B3629" t="s">
        <v>215</v>
      </c>
      <c r="C3629" t="s">
        <v>46</v>
      </c>
      <c r="D3629" t="s">
        <v>66</v>
      </c>
      <c r="E3629" t="s">
        <v>307</v>
      </c>
      <c r="F3629" t="s">
        <v>307</v>
      </c>
      <c r="G3629" t="s">
        <v>307</v>
      </c>
      <c r="H3629" t="s">
        <v>307</v>
      </c>
      <c r="I3629" t="s">
        <v>307</v>
      </c>
      <c r="J3629" t="s">
        <v>307</v>
      </c>
      <c r="K3629" t="s">
        <v>307</v>
      </c>
      <c r="L3629" t="s">
        <v>307</v>
      </c>
      <c r="M3629" t="s">
        <v>307</v>
      </c>
      <c r="N3629" t="s">
        <v>307</v>
      </c>
      <c r="O3629" t="s">
        <v>307</v>
      </c>
      <c r="P3629" t="s">
        <v>307</v>
      </c>
      <c r="Q3629" t="s">
        <v>307</v>
      </c>
      <c r="R3629" t="s">
        <v>307</v>
      </c>
      <c r="S3629" t="s">
        <v>307</v>
      </c>
      <c r="T3629" t="s">
        <v>307</v>
      </c>
      <c r="U3629" t="s">
        <v>307</v>
      </c>
      <c r="V3629" t="s">
        <v>307</v>
      </c>
      <c r="W3629" t="s">
        <v>307</v>
      </c>
      <c r="X3629" t="s">
        <v>307</v>
      </c>
      <c r="Y3629" t="s">
        <v>307</v>
      </c>
      <c r="Z3629" t="s">
        <v>307</v>
      </c>
    </row>
    <row r="3630" spans="1:45" x14ac:dyDescent="0.25">
      <c r="A3630">
        <v>416</v>
      </c>
      <c r="B3630" t="s">
        <v>215</v>
      </c>
      <c r="C3630" t="s">
        <v>46</v>
      </c>
      <c r="D3630" t="s">
        <v>67</v>
      </c>
      <c r="E3630" t="s">
        <v>307</v>
      </c>
      <c r="F3630" t="s">
        <v>307</v>
      </c>
      <c r="G3630" t="s">
        <v>307</v>
      </c>
      <c r="H3630" t="s">
        <v>307</v>
      </c>
      <c r="I3630" t="s">
        <v>307</v>
      </c>
      <c r="J3630" t="s">
        <v>307</v>
      </c>
      <c r="K3630" t="s">
        <v>307</v>
      </c>
      <c r="L3630" t="s">
        <v>307</v>
      </c>
      <c r="M3630" t="s">
        <v>307</v>
      </c>
      <c r="N3630" t="s">
        <v>307</v>
      </c>
      <c r="O3630" t="s">
        <v>307</v>
      </c>
      <c r="P3630" t="s">
        <v>307</v>
      </c>
      <c r="Q3630" t="s">
        <v>307</v>
      </c>
      <c r="R3630" t="s">
        <v>307</v>
      </c>
      <c r="S3630" t="s">
        <v>307</v>
      </c>
      <c r="T3630" t="s">
        <v>307</v>
      </c>
      <c r="U3630" t="s">
        <v>307</v>
      </c>
      <c r="V3630" t="s">
        <v>307</v>
      </c>
      <c r="W3630" t="s">
        <v>307</v>
      </c>
      <c r="X3630" t="s">
        <v>307</v>
      </c>
      <c r="Y3630" t="s">
        <v>307</v>
      </c>
      <c r="Z3630" t="s">
        <v>307</v>
      </c>
    </row>
    <row r="3631" spans="1:45" x14ac:dyDescent="0.25">
      <c r="A3631">
        <v>416</v>
      </c>
      <c r="B3631" t="s">
        <v>215</v>
      </c>
      <c r="C3631" t="s">
        <v>46</v>
      </c>
      <c r="D3631" t="s">
        <v>68</v>
      </c>
      <c r="E3631" t="s">
        <v>307</v>
      </c>
      <c r="F3631" t="s">
        <v>307</v>
      </c>
      <c r="G3631" t="s">
        <v>307</v>
      </c>
      <c r="H3631" t="s">
        <v>307</v>
      </c>
      <c r="I3631" t="s">
        <v>307</v>
      </c>
      <c r="J3631" t="s">
        <v>307</v>
      </c>
      <c r="K3631" t="s">
        <v>307</v>
      </c>
      <c r="L3631" t="s">
        <v>307</v>
      </c>
      <c r="M3631" t="s">
        <v>307</v>
      </c>
      <c r="N3631" t="s">
        <v>307</v>
      </c>
      <c r="O3631" t="s">
        <v>307</v>
      </c>
      <c r="P3631" t="s">
        <v>307</v>
      </c>
      <c r="Q3631" t="s">
        <v>307</v>
      </c>
      <c r="R3631" t="s">
        <v>307</v>
      </c>
      <c r="S3631" t="s">
        <v>307</v>
      </c>
      <c r="T3631" t="s">
        <v>307</v>
      </c>
      <c r="U3631" t="s">
        <v>307</v>
      </c>
      <c r="V3631" t="s">
        <v>307</v>
      </c>
      <c r="W3631" t="s">
        <v>307</v>
      </c>
      <c r="X3631" t="s">
        <v>307</v>
      </c>
      <c r="Y3631" t="s">
        <v>307</v>
      </c>
      <c r="Z3631" t="s">
        <v>307</v>
      </c>
    </row>
    <row r="3632" spans="1:45" x14ac:dyDescent="0.25">
      <c r="A3632">
        <v>416</v>
      </c>
      <c r="B3632" t="s">
        <v>215</v>
      </c>
      <c r="C3632" t="s">
        <v>46</v>
      </c>
      <c r="D3632" t="s">
        <v>69</v>
      </c>
      <c r="E3632" t="s">
        <v>307</v>
      </c>
      <c r="F3632" t="s">
        <v>307</v>
      </c>
      <c r="G3632" t="s">
        <v>307</v>
      </c>
      <c r="H3632" t="s">
        <v>307</v>
      </c>
      <c r="I3632" t="s">
        <v>307</v>
      </c>
      <c r="J3632" t="s">
        <v>307</v>
      </c>
      <c r="K3632" t="s">
        <v>307</v>
      </c>
      <c r="L3632" t="s">
        <v>307</v>
      </c>
      <c r="M3632" t="s">
        <v>307</v>
      </c>
      <c r="N3632" t="s">
        <v>307</v>
      </c>
      <c r="O3632" t="s">
        <v>307</v>
      </c>
      <c r="P3632" t="s">
        <v>307</v>
      </c>
      <c r="Q3632" t="s">
        <v>307</v>
      </c>
      <c r="R3632" t="s">
        <v>307</v>
      </c>
      <c r="S3632" t="s">
        <v>307</v>
      </c>
      <c r="T3632" t="s">
        <v>307</v>
      </c>
      <c r="U3632" t="s">
        <v>307</v>
      </c>
      <c r="V3632" t="s">
        <v>307</v>
      </c>
      <c r="W3632" t="s">
        <v>307</v>
      </c>
      <c r="X3632" t="s">
        <v>307</v>
      </c>
      <c r="Y3632" t="s">
        <v>307</v>
      </c>
      <c r="Z3632" t="s">
        <v>307</v>
      </c>
    </row>
    <row r="3633" spans="1:26" x14ac:dyDescent="0.25">
      <c r="A3633">
        <v>416</v>
      </c>
      <c r="B3633" t="s">
        <v>215</v>
      </c>
      <c r="C3633" t="s">
        <v>46</v>
      </c>
      <c r="D3633" t="s">
        <v>70</v>
      </c>
      <c r="E3633" t="s">
        <v>307</v>
      </c>
      <c r="F3633" t="s">
        <v>307</v>
      </c>
      <c r="G3633" t="s">
        <v>307</v>
      </c>
      <c r="H3633" t="s">
        <v>307</v>
      </c>
      <c r="I3633" t="s">
        <v>307</v>
      </c>
      <c r="J3633" t="s">
        <v>307</v>
      </c>
      <c r="K3633" t="s">
        <v>307</v>
      </c>
      <c r="L3633" t="s">
        <v>307</v>
      </c>
      <c r="M3633" t="s">
        <v>307</v>
      </c>
      <c r="N3633" t="s">
        <v>307</v>
      </c>
      <c r="O3633" t="s">
        <v>307</v>
      </c>
      <c r="P3633" t="s">
        <v>307</v>
      </c>
      <c r="Q3633" t="s">
        <v>307</v>
      </c>
      <c r="R3633" t="s">
        <v>307</v>
      </c>
      <c r="S3633" t="s">
        <v>307</v>
      </c>
      <c r="T3633" t="s">
        <v>307</v>
      </c>
      <c r="U3633" t="s">
        <v>307</v>
      </c>
      <c r="V3633" t="s">
        <v>307</v>
      </c>
      <c r="W3633" t="s">
        <v>307</v>
      </c>
      <c r="X3633" t="s">
        <v>307</v>
      </c>
      <c r="Y3633" t="s">
        <v>307</v>
      </c>
      <c r="Z3633" t="s">
        <v>307</v>
      </c>
    </row>
    <row r="3634" spans="1:26" x14ac:dyDescent="0.25">
      <c r="A3634">
        <v>416</v>
      </c>
      <c r="B3634" t="s">
        <v>215</v>
      </c>
      <c r="C3634" t="s">
        <v>46</v>
      </c>
      <c r="D3634" t="s">
        <v>71</v>
      </c>
      <c r="E3634" t="s">
        <v>307</v>
      </c>
      <c r="F3634" t="s">
        <v>307</v>
      </c>
      <c r="G3634" t="s">
        <v>307</v>
      </c>
      <c r="H3634" t="s">
        <v>307</v>
      </c>
      <c r="I3634" t="s">
        <v>307</v>
      </c>
      <c r="J3634" t="s">
        <v>307</v>
      </c>
      <c r="K3634" t="s">
        <v>307</v>
      </c>
      <c r="L3634" t="s">
        <v>307</v>
      </c>
      <c r="M3634" t="s">
        <v>307</v>
      </c>
      <c r="N3634" t="s">
        <v>307</v>
      </c>
      <c r="O3634" t="s">
        <v>307</v>
      </c>
      <c r="P3634" t="s">
        <v>307</v>
      </c>
      <c r="Q3634" t="s">
        <v>307</v>
      </c>
      <c r="R3634" t="s">
        <v>307</v>
      </c>
      <c r="S3634" t="s">
        <v>307</v>
      </c>
      <c r="T3634" t="s">
        <v>307</v>
      </c>
      <c r="U3634" t="s">
        <v>307</v>
      </c>
      <c r="V3634" t="s">
        <v>307</v>
      </c>
      <c r="W3634" t="s">
        <v>307</v>
      </c>
      <c r="X3634" t="s">
        <v>307</v>
      </c>
      <c r="Y3634" t="s">
        <v>307</v>
      </c>
      <c r="Z3634" t="s">
        <v>307</v>
      </c>
    </row>
    <row r="3635" spans="1:26" x14ac:dyDescent="0.25">
      <c r="A3635">
        <v>416</v>
      </c>
      <c r="B3635" t="s">
        <v>215</v>
      </c>
      <c r="C3635" t="s">
        <v>46</v>
      </c>
      <c r="D3635" t="s">
        <v>72</v>
      </c>
      <c r="E3635" t="s">
        <v>307</v>
      </c>
      <c r="F3635" t="s">
        <v>307</v>
      </c>
      <c r="G3635" t="s">
        <v>307</v>
      </c>
      <c r="H3635" t="s">
        <v>307</v>
      </c>
      <c r="I3635" t="s">
        <v>307</v>
      </c>
      <c r="J3635" t="s">
        <v>307</v>
      </c>
      <c r="K3635" t="s">
        <v>307</v>
      </c>
      <c r="L3635" t="s">
        <v>307</v>
      </c>
      <c r="M3635" t="s">
        <v>307</v>
      </c>
      <c r="N3635" t="s">
        <v>307</v>
      </c>
      <c r="O3635" t="s">
        <v>307</v>
      </c>
      <c r="P3635" t="s">
        <v>307</v>
      </c>
      <c r="Q3635" t="s">
        <v>307</v>
      </c>
      <c r="R3635" t="s">
        <v>307</v>
      </c>
      <c r="S3635" t="s">
        <v>307</v>
      </c>
      <c r="T3635" t="s">
        <v>307</v>
      </c>
      <c r="U3635" t="s">
        <v>307</v>
      </c>
      <c r="V3635" t="s">
        <v>307</v>
      </c>
      <c r="W3635" t="s">
        <v>307</v>
      </c>
      <c r="X3635" t="s">
        <v>307</v>
      </c>
      <c r="Y3635" t="s">
        <v>307</v>
      </c>
      <c r="Z3635" t="s">
        <v>307</v>
      </c>
    </row>
    <row r="3636" spans="1:26" x14ac:dyDescent="0.25">
      <c r="A3636">
        <v>416</v>
      </c>
      <c r="B3636" t="s">
        <v>215</v>
      </c>
      <c r="C3636" t="s">
        <v>46</v>
      </c>
      <c r="D3636" t="s">
        <v>47</v>
      </c>
      <c r="E3636" t="s">
        <v>307</v>
      </c>
      <c r="F3636" t="s">
        <v>307</v>
      </c>
      <c r="G3636" t="s">
        <v>307</v>
      </c>
      <c r="H3636" t="s">
        <v>307</v>
      </c>
      <c r="I3636" t="s">
        <v>307</v>
      </c>
      <c r="J3636" t="s">
        <v>307</v>
      </c>
      <c r="K3636" t="s">
        <v>307</v>
      </c>
      <c r="L3636" t="s">
        <v>307</v>
      </c>
      <c r="M3636" t="s">
        <v>307</v>
      </c>
      <c r="N3636" t="s">
        <v>307</v>
      </c>
      <c r="O3636" t="s">
        <v>307</v>
      </c>
      <c r="P3636" t="s">
        <v>307</v>
      </c>
      <c r="Q3636" t="s">
        <v>307</v>
      </c>
      <c r="R3636" t="s">
        <v>307</v>
      </c>
      <c r="S3636" t="s">
        <v>307</v>
      </c>
      <c r="T3636" t="s">
        <v>307</v>
      </c>
      <c r="U3636" t="s">
        <v>307</v>
      </c>
      <c r="V3636" t="s">
        <v>307</v>
      </c>
      <c r="W3636" t="s">
        <v>307</v>
      </c>
      <c r="X3636" t="s">
        <v>307</v>
      </c>
      <c r="Y3636" t="s">
        <v>307</v>
      </c>
      <c r="Z3636" t="s">
        <v>307</v>
      </c>
    </row>
    <row r="3637" spans="1:26" x14ac:dyDescent="0.25">
      <c r="A3637">
        <v>416</v>
      </c>
      <c r="B3637" t="s">
        <v>215</v>
      </c>
      <c r="C3637" t="s">
        <v>46</v>
      </c>
      <c r="D3637" t="s">
        <v>48</v>
      </c>
      <c r="E3637" t="s">
        <v>307</v>
      </c>
      <c r="F3637" t="s">
        <v>307</v>
      </c>
      <c r="G3637" t="s">
        <v>307</v>
      </c>
      <c r="H3637" t="s">
        <v>307</v>
      </c>
      <c r="I3637" t="s">
        <v>307</v>
      </c>
      <c r="J3637" t="s">
        <v>307</v>
      </c>
      <c r="K3637" t="s">
        <v>307</v>
      </c>
      <c r="L3637" t="s">
        <v>307</v>
      </c>
      <c r="M3637" t="s">
        <v>307</v>
      </c>
      <c r="N3637" t="s">
        <v>307</v>
      </c>
      <c r="O3637" t="s">
        <v>307</v>
      </c>
      <c r="P3637" t="s">
        <v>307</v>
      </c>
      <c r="Q3637" t="s">
        <v>307</v>
      </c>
      <c r="R3637" t="s">
        <v>307</v>
      </c>
      <c r="S3637" t="s">
        <v>307</v>
      </c>
      <c r="T3637" t="s">
        <v>307</v>
      </c>
      <c r="U3637" t="s">
        <v>307</v>
      </c>
      <c r="V3637" t="s">
        <v>307</v>
      </c>
      <c r="W3637" t="s">
        <v>307</v>
      </c>
      <c r="X3637" t="s">
        <v>307</v>
      </c>
      <c r="Y3637" t="s">
        <v>307</v>
      </c>
      <c r="Z3637" t="s">
        <v>307</v>
      </c>
    </row>
    <row r="3638" spans="1:26" x14ac:dyDescent="0.25">
      <c r="A3638">
        <v>416</v>
      </c>
      <c r="B3638" t="s">
        <v>215</v>
      </c>
      <c r="C3638" t="s">
        <v>46</v>
      </c>
      <c r="D3638" t="s">
        <v>49</v>
      </c>
      <c r="E3638" t="s">
        <v>307</v>
      </c>
      <c r="F3638" t="s">
        <v>307</v>
      </c>
      <c r="G3638" t="s">
        <v>307</v>
      </c>
      <c r="H3638" t="s">
        <v>307</v>
      </c>
      <c r="I3638" t="s">
        <v>307</v>
      </c>
      <c r="J3638" t="s">
        <v>307</v>
      </c>
      <c r="K3638" t="s">
        <v>307</v>
      </c>
      <c r="L3638" t="s">
        <v>307</v>
      </c>
      <c r="M3638" t="s">
        <v>307</v>
      </c>
      <c r="N3638" t="s">
        <v>307</v>
      </c>
      <c r="O3638" t="s">
        <v>307</v>
      </c>
      <c r="P3638" t="s">
        <v>307</v>
      </c>
      <c r="Q3638" t="s">
        <v>307</v>
      </c>
      <c r="R3638" t="s">
        <v>307</v>
      </c>
      <c r="S3638" t="s">
        <v>307</v>
      </c>
      <c r="T3638" t="s">
        <v>307</v>
      </c>
      <c r="U3638" t="s">
        <v>307</v>
      </c>
      <c r="V3638" t="s">
        <v>307</v>
      </c>
      <c r="W3638" t="s">
        <v>307</v>
      </c>
      <c r="X3638" t="s">
        <v>307</v>
      </c>
      <c r="Y3638" t="s">
        <v>307</v>
      </c>
      <c r="Z3638" t="s">
        <v>307</v>
      </c>
    </row>
    <row r="3639" spans="1:26" x14ac:dyDescent="0.25">
      <c r="A3639">
        <v>416</v>
      </c>
      <c r="B3639" t="s">
        <v>215</v>
      </c>
      <c r="C3639" t="s">
        <v>41</v>
      </c>
      <c r="D3639" t="s">
        <v>48</v>
      </c>
      <c r="E3639" t="s">
        <v>307</v>
      </c>
      <c r="F3639" t="s">
        <v>307</v>
      </c>
      <c r="G3639" t="s">
        <v>307</v>
      </c>
      <c r="H3639" t="s">
        <v>307</v>
      </c>
      <c r="I3639" t="s">
        <v>307</v>
      </c>
      <c r="J3639" t="s">
        <v>307</v>
      </c>
      <c r="K3639" t="s">
        <v>307</v>
      </c>
      <c r="L3639" t="s">
        <v>307</v>
      </c>
      <c r="M3639" t="s">
        <v>307</v>
      </c>
      <c r="N3639" t="s">
        <v>307</v>
      </c>
      <c r="O3639" t="s">
        <v>307</v>
      </c>
      <c r="P3639" t="s">
        <v>307</v>
      </c>
      <c r="Q3639" t="s">
        <v>307</v>
      </c>
      <c r="R3639" t="s">
        <v>307</v>
      </c>
      <c r="S3639" t="s">
        <v>307</v>
      </c>
      <c r="T3639" t="s">
        <v>307</v>
      </c>
      <c r="U3639" t="s">
        <v>307</v>
      </c>
      <c r="V3639" t="s">
        <v>307</v>
      </c>
      <c r="W3639" t="s">
        <v>307</v>
      </c>
      <c r="X3639" t="s">
        <v>307</v>
      </c>
      <c r="Y3639" t="s">
        <v>307</v>
      </c>
      <c r="Z3639" t="s">
        <v>307</v>
      </c>
    </row>
    <row r="3640" spans="1:26" x14ac:dyDescent="0.25">
      <c r="A3640">
        <v>416</v>
      </c>
      <c r="B3640" t="s">
        <v>215</v>
      </c>
      <c r="C3640" t="s">
        <v>459</v>
      </c>
      <c r="D3640" t="s">
        <v>48</v>
      </c>
      <c r="E3640" t="s">
        <v>307</v>
      </c>
      <c r="F3640" t="s">
        <v>307</v>
      </c>
      <c r="G3640" t="s">
        <v>307</v>
      </c>
      <c r="H3640" t="s">
        <v>307</v>
      </c>
      <c r="I3640" t="s">
        <v>307</v>
      </c>
      <c r="J3640" t="s">
        <v>307</v>
      </c>
      <c r="K3640" t="s">
        <v>307</v>
      </c>
      <c r="L3640" t="s">
        <v>307</v>
      </c>
      <c r="M3640" t="s">
        <v>307</v>
      </c>
      <c r="N3640" t="s">
        <v>307</v>
      </c>
      <c r="O3640" t="s">
        <v>307</v>
      </c>
      <c r="P3640" t="s">
        <v>307</v>
      </c>
      <c r="Q3640" t="s">
        <v>307</v>
      </c>
    </row>
    <row r="3641" spans="1:26" x14ac:dyDescent="0.25">
      <c r="A3641">
        <v>416</v>
      </c>
      <c r="B3641" t="s">
        <v>215</v>
      </c>
      <c r="C3641" t="s">
        <v>304</v>
      </c>
      <c r="D3641" t="s">
        <v>48</v>
      </c>
      <c r="E3641" t="s">
        <v>307</v>
      </c>
      <c r="F3641" t="s">
        <v>307</v>
      </c>
      <c r="G3641" t="s">
        <v>307</v>
      </c>
      <c r="H3641" t="s">
        <v>307</v>
      </c>
      <c r="I3641" t="s">
        <v>307</v>
      </c>
      <c r="J3641" t="s">
        <v>307</v>
      </c>
      <c r="K3641" t="s">
        <v>307</v>
      </c>
      <c r="L3641" t="s">
        <v>307</v>
      </c>
      <c r="M3641" t="s">
        <v>307</v>
      </c>
      <c r="N3641" t="s">
        <v>307</v>
      </c>
      <c r="O3641" t="s">
        <v>307</v>
      </c>
      <c r="P3641" t="s">
        <v>307</v>
      </c>
      <c r="Q3641" t="s">
        <v>307</v>
      </c>
    </row>
    <row r="3642" spans="1:26" x14ac:dyDescent="0.25">
      <c r="A3642">
        <v>416</v>
      </c>
      <c r="B3642" t="s">
        <v>215</v>
      </c>
      <c r="C3642" t="s">
        <v>433</v>
      </c>
      <c r="D3642" t="s">
        <v>48</v>
      </c>
      <c r="E3642" t="s">
        <v>307</v>
      </c>
      <c r="F3642" t="s">
        <v>307</v>
      </c>
      <c r="G3642" t="s">
        <v>307</v>
      </c>
      <c r="H3642" t="s">
        <v>307</v>
      </c>
      <c r="I3642" t="s">
        <v>307</v>
      </c>
      <c r="J3642" t="s">
        <v>307</v>
      </c>
      <c r="K3642" t="s">
        <v>307</v>
      </c>
      <c r="L3642" t="s">
        <v>307</v>
      </c>
      <c r="M3642" t="s">
        <v>307</v>
      </c>
      <c r="N3642" t="s">
        <v>307</v>
      </c>
      <c r="O3642" t="s">
        <v>307</v>
      </c>
      <c r="P3642" t="s">
        <v>307</v>
      </c>
      <c r="Q3642" t="s">
        <v>307</v>
      </c>
    </row>
    <row r="3643" spans="1:26" x14ac:dyDescent="0.25">
      <c r="A3643">
        <v>416</v>
      </c>
      <c r="B3643" t="s">
        <v>215</v>
      </c>
      <c r="C3643" t="s">
        <v>305</v>
      </c>
      <c r="D3643" t="s">
        <v>48</v>
      </c>
      <c r="E3643" t="s">
        <v>307</v>
      </c>
      <c r="F3643" t="s">
        <v>307</v>
      </c>
      <c r="G3643" t="s">
        <v>307</v>
      </c>
      <c r="H3643" t="s">
        <v>307</v>
      </c>
      <c r="I3643" t="s">
        <v>307</v>
      </c>
      <c r="J3643" t="s">
        <v>307</v>
      </c>
      <c r="K3643" t="s">
        <v>307</v>
      </c>
      <c r="L3643" t="s">
        <v>307</v>
      </c>
      <c r="M3643" t="s">
        <v>307</v>
      </c>
      <c r="N3643" t="s">
        <v>307</v>
      </c>
      <c r="O3643" t="s">
        <v>307</v>
      </c>
      <c r="P3643" t="s">
        <v>307</v>
      </c>
      <c r="Q3643" t="s">
        <v>307</v>
      </c>
    </row>
    <row r="3644" spans="1:26" x14ac:dyDescent="0.25">
      <c r="A3644">
        <v>416</v>
      </c>
      <c r="B3644" t="s">
        <v>215</v>
      </c>
      <c r="C3644" t="s">
        <v>306</v>
      </c>
      <c r="D3644" t="s">
        <v>48</v>
      </c>
      <c r="E3644" t="s">
        <v>307</v>
      </c>
      <c r="F3644" t="s">
        <v>307</v>
      </c>
      <c r="G3644" t="s">
        <v>307</v>
      </c>
      <c r="H3644" t="s">
        <v>307</v>
      </c>
      <c r="I3644" t="s">
        <v>307</v>
      </c>
      <c r="J3644" t="s">
        <v>307</v>
      </c>
      <c r="K3644" t="s">
        <v>307</v>
      </c>
      <c r="L3644" t="s">
        <v>307</v>
      </c>
      <c r="M3644" t="s">
        <v>307</v>
      </c>
      <c r="N3644" t="s">
        <v>307</v>
      </c>
      <c r="O3644" t="s">
        <v>307</v>
      </c>
      <c r="P3644" t="s">
        <v>307</v>
      </c>
      <c r="Q3644" t="s">
        <v>307</v>
      </c>
    </row>
    <row r="3645" spans="1:26" x14ac:dyDescent="0.25">
      <c r="A3645">
        <v>416</v>
      </c>
      <c r="B3645" t="s">
        <v>215</v>
      </c>
      <c r="C3645" t="s">
        <v>44</v>
      </c>
      <c r="D3645" t="s">
        <v>54</v>
      </c>
      <c r="E3645" t="s">
        <v>307</v>
      </c>
      <c r="F3645" t="s">
        <v>307</v>
      </c>
      <c r="G3645" t="s">
        <v>307</v>
      </c>
      <c r="H3645" t="s">
        <v>307</v>
      </c>
      <c r="I3645" t="s">
        <v>307</v>
      </c>
      <c r="J3645" t="s">
        <v>307</v>
      </c>
      <c r="K3645" t="s">
        <v>307</v>
      </c>
      <c r="L3645" t="s">
        <v>307</v>
      </c>
      <c r="M3645" t="s">
        <v>307</v>
      </c>
      <c r="N3645" t="s">
        <v>307</v>
      </c>
      <c r="O3645" t="s">
        <v>307</v>
      </c>
      <c r="P3645" t="s">
        <v>307</v>
      </c>
      <c r="Q3645" t="s">
        <v>307</v>
      </c>
      <c r="R3645" t="s">
        <v>307</v>
      </c>
      <c r="S3645" t="s">
        <v>307</v>
      </c>
      <c r="T3645" t="s">
        <v>307</v>
      </c>
      <c r="U3645" t="s">
        <v>307</v>
      </c>
      <c r="V3645" t="s">
        <v>307</v>
      </c>
      <c r="W3645" t="s">
        <v>307</v>
      </c>
    </row>
    <row r="3646" spans="1:26" x14ac:dyDescent="0.25">
      <c r="A3646">
        <v>416</v>
      </c>
      <c r="B3646" t="s">
        <v>215</v>
      </c>
      <c r="C3646" t="s">
        <v>44</v>
      </c>
      <c r="D3646" t="s">
        <v>55</v>
      </c>
      <c r="E3646" t="s">
        <v>307</v>
      </c>
      <c r="F3646" t="s">
        <v>307</v>
      </c>
      <c r="G3646" t="s">
        <v>307</v>
      </c>
      <c r="H3646" t="s">
        <v>307</v>
      </c>
      <c r="I3646" t="s">
        <v>307</v>
      </c>
      <c r="J3646" t="s">
        <v>307</v>
      </c>
      <c r="K3646" t="s">
        <v>307</v>
      </c>
      <c r="L3646" t="s">
        <v>307</v>
      </c>
      <c r="M3646" t="s">
        <v>307</v>
      </c>
      <c r="N3646" t="s">
        <v>307</v>
      </c>
      <c r="O3646" t="s">
        <v>307</v>
      </c>
      <c r="P3646" t="s">
        <v>307</v>
      </c>
      <c r="Q3646" t="s">
        <v>307</v>
      </c>
      <c r="R3646" t="s">
        <v>307</v>
      </c>
      <c r="S3646" t="s">
        <v>307</v>
      </c>
      <c r="T3646" t="s">
        <v>307</v>
      </c>
      <c r="U3646" t="s">
        <v>307</v>
      </c>
      <c r="V3646" t="s">
        <v>307</v>
      </c>
      <c r="W3646" t="s">
        <v>307</v>
      </c>
    </row>
    <row r="3647" spans="1:26" x14ac:dyDescent="0.25">
      <c r="A3647">
        <v>416</v>
      </c>
      <c r="B3647" t="s">
        <v>215</v>
      </c>
      <c r="C3647" t="s">
        <v>44</v>
      </c>
      <c r="D3647" t="s">
        <v>56</v>
      </c>
      <c r="E3647" t="s">
        <v>307</v>
      </c>
      <c r="F3647" t="s">
        <v>307</v>
      </c>
      <c r="G3647" t="s">
        <v>307</v>
      </c>
      <c r="H3647" t="s">
        <v>307</v>
      </c>
      <c r="I3647" t="s">
        <v>307</v>
      </c>
      <c r="J3647" t="s">
        <v>307</v>
      </c>
      <c r="K3647" t="s">
        <v>307</v>
      </c>
      <c r="L3647" t="s">
        <v>307</v>
      </c>
      <c r="M3647" t="s">
        <v>307</v>
      </c>
      <c r="N3647" t="s">
        <v>307</v>
      </c>
      <c r="O3647" t="s">
        <v>307</v>
      </c>
      <c r="P3647" t="s">
        <v>307</v>
      </c>
      <c r="Q3647" t="s">
        <v>307</v>
      </c>
      <c r="R3647" t="s">
        <v>307</v>
      </c>
      <c r="S3647" t="s">
        <v>307</v>
      </c>
      <c r="T3647" t="s">
        <v>307</v>
      </c>
      <c r="U3647" t="s">
        <v>307</v>
      </c>
      <c r="V3647" t="s">
        <v>307</v>
      </c>
      <c r="W3647" t="s">
        <v>307</v>
      </c>
    </row>
    <row r="3648" spans="1:26" x14ac:dyDescent="0.25">
      <c r="A3648">
        <v>416</v>
      </c>
      <c r="B3648" t="s">
        <v>215</v>
      </c>
      <c r="C3648" t="s">
        <v>44</v>
      </c>
      <c r="D3648" t="s">
        <v>57</v>
      </c>
      <c r="E3648" t="s">
        <v>307</v>
      </c>
      <c r="F3648" t="s">
        <v>307</v>
      </c>
      <c r="G3648" t="s">
        <v>307</v>
      </c>
      <c r="H3648" t="s">
        <v>307</v>
      </c>
      <c r="I3648" t="s">
        <v>307</v>
      </c>
      <c r="J3648" t="s">
        <v>307</v>
      </c>
      <c r="K3648" t="s">
        <v>307</v>
      </c>
      <c r="L3648" t="s">
        <v>307</v>
      </c>
      <c r="M3648" t="s">
        <v>307</v>
      </c>
      <c r="N3648" t="s">
        <v>307</v>
      </c>
      <c r="O3648" t="s">
        <v>307</v>
      </c>
      <c r="P3648" t="s">
        <v>307</v>
      </c>
      <c r="Q3648" t="s">
        <v>307</v>
      </c>
      <c r="R3648" t="s">
        <v>307</v>
      </c>
      <c r="S3648" t="s">
        <v>307</v>
      </c>
      <c r="T3648" t="s">
        <v>307</v>
      </c>
      <c r="U3648" t="s">
        <v>307</v>
      </c>
      <c r="V3648" t="s">
        <v>307</v>
      </c>
      <c r="W3648" t="s">
        <v>307</v>
      </c>
    </row>
    <row r="3649" spans="1:45" x14ac:dyDescent="0.25">
      <c r="A3649">
        <v>416</v>
      </c>
      <c r="B3649" t="s">
        <v>215</v>
      </c>
      <c r="C3649" t="s">
        <v>44</v>
      </c>
      <c r="D3649" t="s">
        <v>58</v>
      </c>
      <c r="E3649" t="s">
        <v>307</v>
      </c>
      <c r="F3649" t="s">
        <v>307</v>
      </c>
      <c r="G3649" t="s">
        <v>307</v>
      </c>
      <c r="H3649" t="s">
        <v>307</v>
      </c>
      <c r="I3649" t="s">
        <v>307</v>
      </c>
      <c r="J3649" t="s">
        <v>307</v>
      </c>
      <c r="K3649" t="s">
        <v>307</v>
      </c>
      <c r="L3649" t="s">
        <v>307</v>
      </c>
      <c r="M3649" t="s">
        <v>307</v>
      </c>
      <c r="N3649" t="s">
        <v>307</v>
      </c>
      <c r="O3649" t="s">
        <v>307</v>
      </c>
      <c r="P3649" t="s">
        <v>307</v>
      </c>
      <c r="Q3649" t="s">
        <v>307</v>
      </c>
      <c r="R3649" t="s">
        <v>307</v>
      </c>
      <c r="S3649" t="s">
        <v>307</v>
      </c>
      <c r="T3649" t="s">
        <v>307</v>
      </c>
      <c r="U3649" t="s">
        <v>307</v>
      </c>
      <c r="V3649" t="s">
        <v>307</v>
      </c>
      <c r="W3649" t="s">
        <v>307</v>
      </c>
    </row>
    <row r="3650" spans="1:45" x14ac:dyDescent="0.25">
      <c r="A3650">
        <v>416</v>
      </c>
      <c r="B3650" t="s">
        <v>215</v>
      </c>
      <c r="C3650" t="s">
        <v>44</v>
      </c>
      <c r="D3650" t="s">
        <v>59</v>
      </c>
      <c r="E3650" t="s">
        <v>307</v>
      </c>
      <c r="F3650" t="s">
        <v>307</v>
      </c>
      <c r="G3650" t="s">
        <v>307</v>
      </c>
      <c r="H3650" t="s">
        <v>307</v>
      </c>
      <c r="I3650" t="s">
        <v>307</v>
      </c>
      <c r="J3650" t="s">
        <v>307</v>
      </c>
      <c r="K3650" t="s">
        <v>307</v>
      </c>
      <c r="L3650" t="s">
        <v>307</v>
      </c>
      <c r="M3650" t="s">
        <v>307</v>
      </c>
      <c r="N3650" t="s">
        <v>307</v>
      </c>
      <c r="O3650" t="s">
        <v>307</v>
      </c>
      <c r="P3650" t="s">
        <v>307</v>
      </c>
      <c r="Q3650" t="s">
        <v>307</v>
      </c>
      <c r="R3650" t="s">
        <v>307</v>
      </c>
      <c r="S3650" t="s">
        <v>307</v>
      </c>
      <c r="T3650" t="s">
        <v>307</v>
      </c>
      <c r="U3650" t="s">
        <v>307</v>
      </c>
      <c r="V3650" t="s">
        <v>307</v>
      </c>
      <c r="W3650" t="s">
        <v>307</v>
      </c>
    </row>
    <row r="3651" spans="1:45" x14ac:dyDescent="0.25">
      <c r="A3651">
        <v>416</v>
      </c>
      <c r="B3651" t="s">
        <v>215</v>
      </c>
      <c r="C3651" t="s">
        <v>44</v>
      </c>
      <c r="D3651" t="s">
        <v>60</v>
      </c>
      <c r="E3651" t="s">
        <v>307</v>
      </c>
      <c r="F3651" t="s">
        <v>307</v>
      </c>
      <c r="G3651" t="s">
        <v>307</v>
      </c>
      <c r="H3651" t="s">
        <v>307</v>
      </c>
      <c r="I3651" t="s">
        <v>307</v>
      </c>
      <c r="J3651" t="s">
        <v>307</v>
      </c>
      <c r="K3651" t="s">
        <v>307</v>
      </c>
      <c r="L3651" t="s">
        <v>307</v>
      </c>
      <c r="M3651" t="s">
        <v>307</v>
      </c>
      <c r="N3651" t="s">
        <v>307</v>
      </c>
      <c r="O3651" t="s">
        <v>307</v>
      </c>
      <c r="P3651" t="s">
        <v>307</v>
      </c>
      <c r="Q3651" t="s">
        <v>307</v>
      </c>
      <c r="R3651" t="s">
        <v>307</v>
      </c>
      <c r="S3651" t="s">
        <v>307</v>
      </c>
      <c r="T3651" t="s">
        <v>307</v>
      </c>
      <c r="U3651" t="s">
        <v>307</v>
      </c>
      <c r="V3651" t="s">
        <v>307</v>
      </c>
      <c r="W3651" t="s">
        <v>307</v>
      </c>
    </row>
    <row r="3652" spans="1:45" x14ac:dyDescent="0.25">
      <c r="A3652">
        <v>416</v>
      </c>
      <c r="B3652" t="s">
        <v>215</v>
      </c>
      <c r="C3652" t="s">
        <v>44</v>
      </c>
      <c r="D3652" t="s">
        <v>61</v>
      </c>
      <c r="E3652" t="s">
        <v>307</v>
      </c>
      <c r="F3652" t="s">
        <v>307</v>
      </c>
      <c r="G3652" t="s">
        <v>307</v>
      </c>
      <c r="H3652" t="s">
        <v>307</v>
      </c>
      <c r="I3652" t="s">
        <v>307</v>
      </c>
      <c r="J3652" t="s">
        <v>307</v>
      </c>
      <c r="K3652" t="s">
        <v>307</v>
      </c>
      <c r="L3652" t="s">
        <v>307</v>
      </c>
      <c r="M3652" t="s">
        <v>307</v>
      </c>
      <c r="N3652" t="s">
        <v>307</v>
      </c>
      <c r="O3652" t="s">
        <v>307</v>
      </c>
      <c r="P3652" t="s">
        <v>307</v>
      </c>
      <c r="Q3652" t="s">
        <v>307</v>
      </c>
      <c r="R3652" t="s">
        <v>307</v>
      </c>
      <c r="S3652" t="s">
        <v>307</v>
      </c>
      <c r="T3652" t="s">
        <v>307</v>
      </c>
      <c r="U3652" t="s">
        <v>307</v>
      </c>
      <c r="V3652" t="s">
        <v>307</v>
      </c>
      <c r="W3652" t="s">
        <v>307</v>
      </c>
    </row>
    <row r="3653" spans="1:45" x14ac:dyDescent="0.25">
      <c r="A3653">
        <v>416</v>
      </c>
      <c r="B3653" t="s">
        <v>215</v>
      </c>
      <c r="C3653" t="s">
        <v>44</v>
      </c>
      <c r="D3653" t="s">
        <v>62</v>
      </c>
      <c r="E3653" t="s">
        <v>307</v>
      </c>
      <c r="F3653" t="s">
        <v>307</v>
      </c>
      <c r="G3653" t="s">
        <v>307</v>
      </c>
      <c r="H3653" t="s">
        <v>307</v>
      </c>
      <c r="I3653" t="s">
        <v>307</v>
      </c>
      <c r="J3653" t="s">
        <v>307</v>
      </c>
      <c r="K3653" t="s">
        <v>307</v>
      </c>
      <c r="L3653" t="s">
        <v>307</v>
      </c>
      <c r="M3653" t="s">
        <v>307</v>
      </c>
      <c r="N3653" t="s">
        <v>307</v>
      </c>
      <c r="O3653" t="s">
        <v>307</v>
      </c>
      <c r="P3653" t="s">
        <v>307</v>
      </c>
      <c r="Q3653" t="s">
        <v>307</v>
      </c>
      <c r="R3653" t="s">
        <v>307</v>
      </c>
      <c r="S3653" t="s">
        <v>307</v>
      </c>
      <c r="T3653" t="s">
        <v>307</v>
      </c>
      <c r="U3653" t="s">
        <v>307</v>
      </c>
      <c r="V3653" t="s">
        <v>307</v>
      </c>
      <c r="W3653" t="s">
        <v>307</v>
      </c>
    </row>
    <row r="3654" spans="1:45" x14ac:dyDescent="0.25">
      <c r="A3654">
        <v>416</v>
      </c>
      <c r="B3654" t="s">
        <v>215</v>
      </c>
      <c r="C3654" t="s">
        <v>38</v>
      </c>
      <c r="D3654" t="s">
        <v>47</v>
      </c>
      <c r="E3654" t="s">
        <v>307</v>
      </c>
      <c r="F3654" t="s">
        <v>307</v>
      </c>
      <c r="G3654" t="s">
        <v>307</v>
      </c>
      <c r="H3654" t="s">
        <v>307</v>
      </c>
      <c r="I3654" t="s">
        <v>307</v>
      </c>
      <c r="J3654" t="s">
        <v>307</v>
      </c>
      <c r="K3654" t="s">
        <v>307</v>
      </c>
      <c r="L3654" t="s">
        <v>307</v>
      </c>
      <c r="M3654" t="s">
        <v>307</v>
      </c>
      <c r="N3654" t="s">
        <v>307</v>
      </c>
      <c r="O3654" t="s">
        <v>307</v>
      </c>
      <c r="P3654" t="s">
        <v>307</v>
      </c>
      <c r="Q3654" t="s">
        <v>307</v>
      </c>
      <c r="R3654" t="s">
        <v>307</v>
      </c>
      <c r="S3654" t="s">
        <v>307</v>
      </c>
      <c r="T3654" t="s">
        <v>307</v>
      </c>
      <c r="U3654" t="s">
        <v>307</v>
      </c>
      <c r="V3654" t="s">
        <v>307</v>
      </c>
      <c r="W3654" t="s">
        <v>307</v>
      </c>
      <c r="X3654" t="s">
        <v>307</v>
      </c>
      <c r="Y3654" t="s">
        <v>307</v>
      </c>
      <c r="Z3654" t="s">
        <v>307</v>
      </c>
      <c r="AA3654" t="s">
        <v>307</v>
      </c>
      <c r="AB3654" t="s">
        <v>307</v>
      </c>
      <c r="AC3654" t="s">
        <v>307</v>
      </c>
      <c r="AD3654" t="s">
        <v>307</v>
      </c>
      <c r="AE3654" t="s">
        <v>307</v>
      </c>
      <c r="AF3654" t="s">
        <v>307</v>
      </c>
      <c r="AG3654" t="s">
        <v>307</v>
      </c>
      <c r="AH3654" t="s">
        <v>307</v>
      </c>
      <c r="AI3654" t="s">
        <v>307</v>
      </c>
      <c r="AJ3654" t="s">
        <v>307</v>
      </c>
      <c r="AK3654" t="s">
        <v>307</v>
      </c>
      <c r="AL3654" t="s">
        <v>307</v>
      </c>
      <c r="AM3654" t="s">
        <v>307</v>
      </c>
      <c r="AN3654" t="s">
        <v>307</v>
      </c>
      <c r="AO3654" t="s">
        <v>307</v>
      </c>
      <c r="AP3654" t="s">
        <v>307</v>
      </c>
      <c r="AQ3654" t="s">
        <v>307</v>
      </c>
      <c r="AR3654" t="s">
        <v>307</v>
      </c>
      <c r="AS3654" t="s">
        <v>307</v>
      </c>
    </row>
    <row r="3655" spans="1:45" x14ac:dyDescent="0.25">
      <c r="A3655">
        <v>416</v>
      </c>
      <c r="B3655" t="s">
        <v>215</v>
      </c>
      <c r="C3655" t="s">
        <v>38</v>
      </c>
      <c r="D3655" t="s">
        <v>48</v>
      </c>
      <c r="E3655" t="s">
        <v>307</v>
      </c>
      <c r="F3655" t="s">
        <v>307</v>
      </c>
      <c r="G3655" t="s">
        <v>307</v>
      </c>
      <c r="H3655" t="s">
        <v>307</v>
      </c>
      <c r="I3655" t="s">
        <v>307</v>
      </c>
      <c r="J3655" t="s">
        <v>307</v>
      </c>
      <c r="K3655" t="s">
        <v>307</v>
      </c>
      <c r="L3655" t="s">
        <v>307</v>
      </c>
      <c r="M3655" t="s">
        <v>307</v>
      </c>
      <c r="N3655" t="s">
        <v>307</v>
      </c>
      <c r="O3655" t="s">
        <v>307</v>
      </c>
      <c r="P3655" t="s">
        <v>307</v>
      </c>
      <c r="Q3655" t="s">
        <v>307</v>
      </c>
      <c r="R3655" t="s">
        <v>307</v>
      </c>
      <c r="S3655" t="s">
        <v>307</v>
      </c>
      <c r="T3655" t="s">
        <v>307</v>
      </c>
      <c r="U3655" t="s">
        <v>307</v>
      </c>
      <c r="V3655" t="s">
        <v>307</v>
      </c>
      <c r="W3655" t="s">
        <v>307</v>
      </c>
      <c r="X3655" t="s">
        <v>307</v>
      </c>
      <c r="Y3655" t="s">
        <v>307</v>
      </c>
      <c r="Z3655" t="s">
        <v>307</v>
      </c>
      <c r="AA3655" t="s">
        <v>307</v>
      </c>
      <c r="AB3655" t="s">
        <v>307</v>
      </c>
      <c r="AC3655" t="s">
        <v>307</v>
      </c>
      <c r="AD3655" t="s">
        <v>307</v>
      </c>
      <c r="AE3655" t="s">
        <v>307</v>
      </c>
      <c r="AF3655" t="s">
        <v>307</v>
      </c>
      <c r="AG3655" t="s">
        <v>307</v>
      </c>
      <c r="AH3655" t="s">
        <v>307</v>
      </c>
      <c r="AI3655" t="s">
        <v>307</v>
      </c>
      <c r="AJ3655" t="s">
        <v>307</v>
      </c>
      <c r="AK3655" t="s">
        <v>307</v>
      </c>
      <c r="AL3655" t="s">
        <v>307</v>
      </c>
      <c r="AM3655" t="s">
        <v>307</v>
      </c>
      <c r="AN3655" t="s">
        <v>307</v>
      </c>
      <c r="AO3655" t="s">
        <v>307</v>
      </c>
      <c r="AP3655" t="s">
        <v>307</v>
      </c>
      <c r="AQ3655" t="s">
        <v>307</v>
      </c>
      <c r="AR3655" t="s">
        <v>307</v>
      </c>
      <c r="AS3655" t="s">
        <v>307</v>
      </c>
    </row>
    <row r="3656" spans="1:45" x14ac:dyDescent="0.25">
      <c r="A3656">
        <v>416</v>
      </c>
      <c r="B3656" t="s">
        <v>215</v>
      </c>
      <c r="C3656" t="s">
        <v>38</v>
      </c>
      <c r="D3656" t="s">
        <v>49</v>
      </c>
      <c r="E3656" t="s">
        <v>307</v>
      </c>
      <c r="F3656" t="s">
        <v>307</v>
      </c>
      <c r="G3656" t="s">
        <v>307</v>
      </c>
      <c r="H3656" t="s">
        <v>307</v>
      </c>
      <c r="I3656" t="s">
        <v>307</v>
      </c>
      <c r="J3656" t="s">
        <v>307</v>
      </c>
      <c r="K3656" t="s">
        <v>307</v>
      </c>
      <c r="L3656" t="s">
        <v>307</v>
      </c>
      <c r="M3656" t="s">
        <v>307</v>
      </c>
      <c r="N3656" t="s">
        <v>307</v>
      </c>
      <c r="O3656" t="s">
        <v>307</v>
      </c>
      <c r="P3656" t="s">
        <v>307</v>
      </c>
      <c r="Q3656" t="s">
        <v>307</v>
      </c>
      <c r="R3656" t="s">
        <v>307</v>
      </c>
      <c r="S3656" t="s">
        <v>307</v>
      </c>
      <c r="T3656" t="s">
        <v>307</v>
      </c>
      <c r="U3656" t="s">
        <v>307</v>
      </c>
      <c r="V3656" t="s">
        <v>307</v>
      </c>
      <c r="W3656" t="s">
        <v>307</v>
      </c>
      <c r="X3656" t="s">
        <v>307</v>
      </c>
      <c r="Y3656" t="s">
        <v>307</v>
      </c>
      <c r="Z3656" t="s">
        <v>307</v>
      </c>
      <c r="AA3656" t="s">
        <v>307</v>
      </c>
      <c r="AB3656" t="s">
        <v>307</v>
      </c>
      <c r="AC3656" t="s">
        <v>307</v>
      </c>
      <c r="AD3656" t="s">
        <v>307</v>
      </c>
      <c r="AE3656" t="s">
        <v>307</v>
      </c>
      <c r="AF3656" t="s">
        <v>307</v>
      </c>
      <c r="AG3656" t="s">
        <v>307</v>
      </c>
      <c r="AH3656" t="s">
        <v>307</v>
      </c>
      <c r="AI3656" t="s">
        <v>307</v>
      </c>
      <c r="AJ3656" t="s">
        <v>307</v>
      </c>
      <c r="AK3656" t="s">
        <v>307</v>
      </c>
      <c r="AL3656" t="s">
        <v>307</v>
      </c>
      <c r="AM3656" t="s">
        <v>307</v>
      </c>
      <c r="AN3656" t="s">
        <v>307</v>
      </c>
      <c r="AO3656" t="s">
        <v>307</v>
      </c>
      <c r="AP3656" t="s">
        <v>307</v>
      </c>
      <c r="AQ3656" t="s">
        <v>307</v>
      </c>
      <c r="AR3656" t="s">
        <v>307</v>
      </c>
      <c r="AS3656" t="s">
        <v>307</v>
      </c>
    </row>
    <row r="3657" spans="1:45" x14ac:dyDescent="0.25">
      <c r="A3657">
        <v>416</v>
      </c>
      <c r="B3657" t="s">
        <v>215</v>
      </c>
      <c r="C3657" t="s">
        <v>450</v>
      </c>
      <c r="D3657" t="s">
        <v>48</v>
      </c>
      <c r="E3657" t="s">
        <v>307</v>
      </c>
      <c r="F3657" t="s">
        <v>307</v>
      </c>
      <c r="G3657" t="s">
        <v>307</v>
      </c>
      <c r="H3657" t="s">
        <v>307</v>
      </c>
      <c r="I3657" t="s">
        <v>307</v>
      </c>
      <c r="J3657" t="s">
        <v>307</v>
      </c>
      <c r="K3657" t="s">
        <v>307</v>
      </c>
      <c r="L3657" t="s">
        <v>307</v>
      </c>
      <c r="M3657" t="s">
        <v>307</v>
      </c>
      <c r="N3657" t="s">
        <v>307</v>
      </c>
      <c r="O3657" t="s">
        <v>307</v>
      </c>
      <c r="P3657" t="s">
        <v>307</v>
      </c>
      <c r="Q3657" t="s">
        <v>307</v>
      </c>
      <c r="R3657" t="s">
        <v>307</v>
      </c>
    </row>
    <row r="3658" spans="1:45" x14ac:dyDescent="0.25">
      <c r="A3658">
        <v>416</v>
      </c>
      <c r="B3658" t="s">
        <v>215</v>
      </c>
      <c r="C3658" t="s">
        <v>449</v>
      </c>
      <c r="D3658" t="s">
        <v>48</v>
      </c>
      <c r="E3658" t="s">
        <v>307</v>
      </c>
      <c r="F3658" t="s">
        <v>307</v>
      </c>
      <c r="G3658" t="s">
        <v>307</v>
      </c>
      <c r="H3658" t="s">
        <v>307</v>
      </c>
      <c r="I3658" t="s">
        <v>307</v>
      </c>
      <c r="J3658" t="s">
        <v>307</v>
      </c>
      <c r="K3658" t="s">
        <v>307</v>
      </c>
      <c r="L3658" t="s">
        <v>307</v>
      </c>
      <c r="M3658" t="s">
        <v>307</v>
      </c>
      <c r="N3658" t="s">
        <v>307</v>
      </c>
      <c r="O3658" t="s">
        <v>307</v>
      </c>
      <c r="P3658" t="s">
        <v>307</v>
      </c>
      <c r="Q3658" t="s">
        <v>307</v>
      </c>
      <c r="R3658" t="s">
        <v>307</v>
      </c>
    </row>
    <row r="3659" spans="1:45" x14ac:dyDescent="0.25">
      <c r="A3659">
        <v>416</v>
      </c>
      <c r="B3659" t="s">
        <v>215</v>
      </c>
      <c r="C3659" t="s">
        <v>475</v>
      </c>
      <c r="D3659" t="s">
        <v>48</v>
      </c>
      <c r="E3659" t="s">
        <v>307</v>
      </c>
      <c r="F3659" t="s">
        <v>307</v>
      </c>
      <c r="G3659" t="s">
        <v>307</v>
      </c>
    </row>
    <row r="3660" spans="1:45" x14ac:dyDescent="0.25">
      <c r="A3660">
        <v>416</v>
      </c>
      <c r="B3660" t="s">
        <v>215</v>
      </c>
      <c r="C3660" t="s">
        <v>42</v>
      </c>
      <c r="D3660" t="s">
        <v>48</v>
      </c>
      <c r="E3660" t="s">
        <v>307</v>
      </c>
      <c r="F3660" t="s">
        <v>307</v>
      </c>
      <c r="G3660" t="s">
        <v>307</v>
      </c>
      <c r="H3660" t="s">
        <v>307</v>
      </c>
      <c r="I3660" t="s">
        <v>307</v>
      </c>
      <c r="J3660" t="s">
        <v>307</v>
      </c>
      <c r="K3660" t="s">
        <v>307</v>
      </c>
      <c r="L3660" t="s">
        <v>307</v>
      </c>
      <c r="M3660" t="s">
        <v>307</v>
      </c>
      <c r="N3660" t="s">
        <v>307</v>
      </c>
      <c r="O3660" t="s">
        <v>307</v>
      </c>
      <c r="P3660" t="s">
        <v>307</v>
      </c>
      <c r="Q3660" t="s">
        <v>307</v>
      </c>
      <c r="R3660" t="s">
        <v>307</v>
      </c>
      <c r="S3660" t="s">
        <v>307</v>
      </c>
      <c r="T3660" t="s">
        <v>307</v>
      </c>
      <c r="U3660" t="s">
        <v>307</v>
      </c>
      <c r="V3660" t="s">
        <v>307</v>
      </c>
      <c r="W3660" t="s">
        <v>307</v>
      </c>
      <c r="X3660" t="s">
        <v>307</v>
      </c>
      <c r="Y3660" t="s">
        <v>307</v>
      </c>
      <c r="Z3660" t="s">
        <v>307</v>
      </c>
    </row>
    <row r="3661" spans="1:45" x14ac:dyDescent="0.25">
      <c r="A3661">
        <v>417</v>
      </c>
      <c r="B3661" t="s">
        <v>216</v>
      </c>
      <c r="C3661" t="s">
        <v>43</v>
      </c>
      <c r="D3661" t="s">
        <v>54</v>
      </c>
      <c r="E3661" t="s">
        <v>307</v>
      </c>
      <c r="F3661" t="s">
        <v>307</v>
      </c>
      <c r="G3661" t="s">
        <v>307</v>
      </c>
      <c r="H3661" t="s">
        <v>307</v>
      </c>
      <c r="I3661" t="s">
        <v>307</v>
      </c>
      <c r="J3661" t="s">
        <v>307</v>
      </c>
      <c r="K3661" t="s">
        <v>307</v>
      </c>
      <c r="L3661" t="s">
        <v>307</v>
      </c>
      <c r="M3661" t="s">
        <v>307</v>
      </c>
      <c r="N3661" t="s">
        <v>307</v>
      </c>
      <c r="O3661" t="s">
        <v>307</v>
      </c>
      <c r="P3661" t="s">
        <v>307</v>
      </c>
      <c r="Q3661" t="s">
        <v>307</v>
      </c>
      <c r="R3661" t="s">
        <v>307</v>
      </c>
      <c r="S3661" t="s">
        <v>307</v>
      </c>
      <c r="T3661" t="s">
        <v>307</v>
      </c>
      <c r="U3661" t="s">
        <v>307</v>
      </c>
      <c r="V3661" t="s">
        <v>307</v>
      </c>
      <c r="W3661" t="s">
        <v>307</v>
      </c>
    </row>
    <row r="3662" spans="1:45" x14ac:dyDescent="0.25">
      <c r="A3662">
        <v>417</v>
      </c>
      <c r="B3662" t="s">
        <v>216</v>
      </c>
      <c r="C3662" t="s">
        <v>43</v>
      </c>
      <c r="D3662" t="s">
        <v>55</v>
      </c>
      <c r="E3662" t="s">
        <v>307</v>
      </c>
      <c r="F3662" t="s">
        <v>307</v>
      </c>
      <c r="G3662" t="s">
        <v>307</v>
      </c>
      <c r="H3662" t="s">
        <v>307</v>
      </c>
      <c r="I3662" t="s">
        <v>307</v>
      </c>
      <c r="J3662" t="s">
        <v>307</v>
      </c>
      <c r="K3662" t="s">
        <v>307</v>
      </c>
      <c r="L3662" t="s">
        <v>307</v>
      </c>
      <c r="M3662" t="s">
        <v>307</v>
      </c>
      <c r="N3662" t="s">
        <v>307</v>
      </c>
      <c r="O3662" t="s">
        <v>307</v>
      </c>
      <c r="P3662" t="s">
        <v>307</v>
      </c>
      <c r="Q3662" t="s">
        <v>307</v>
      </c>
      <c r="R3662" t="s">
        <v>307</v>
      </c>
      <c r="S3662" t="s">
        <v>307</v>
      </c>
      <c r="T3662" t="s">
        <v>307</v>
      </c>
      <c r="U3662" t="s">
        <v>307</v>
      </c>
      <c r="V3662" t="s">
        <v>307</v>
      </c>
      <c r="W3662" t="s">
        <v>307</v>
      </c>
    </row>
    <row r="3663" spans="1:45" x14ac:dyDescent="0.25">
      <c r="A3663">
        <v>417</v>
      </c>
      <c r="B3663" t="s">
        <v>216</v>
      </c>
      <c r="C3663" t="s">
        <v>43</v>
      </c>
      <c r="D3663" t="s">
        <v>56</v>
      </c>
      <c r="E3663" t="s">
        <v>307</v>
      </c>
      <c r="F3663" t="s">
        <v>307</v>
      </c>
      <c r="G3663" t="s">
        <v>307</v>
      </c>
      <c r="H3663" t="s">
        <v>307</v>
      </c>
      <c r="I3663" t="s">
        <v>307</v>
      </c>
      <c r="J3663" t="s">
        <v>307</v>
      </c>
      <c r="K3663" t="s">
        <v>307</v>
      </c>
      <c r="L3663" t="s">
        <v>307</v>
      </c>
      <c r="M3663" t="s">
        <v>307</v>
      </c>
      <c r="N3663" t="s">
        <v>307</v>
      </c>
      <c r="O3663" t="s">
        <v>307</v>
      </c>
      <c r="P3663" t="s">
        <v>307</v>
      </c>
      <c r="Q3663" t="s">
        <v>307</v>
      </c>
      <c r="R3663" t="s">
        <v>307</v>
      </c>
      <c r="S3663" t="s">
        <v>307</v>
      </c>
      <c r="T3663" t="s">
        <v>307</v>
      </c>
      <c r="U3663" t="s">
        <v>307</v>
      </c>
      <c r="V3663" t="s">
        <v>307</v>
      </c>
      <c r="W3663" t="s">
        <v>307</v>
      </c>
    </row>
    <row r="3664" spans="1:45" x14ac:dyDescent="0.25">
      <c r="A3664">
        <v>417</v>
      </c>
      <c r="B3664" t="s">
        <v>216</v>
      </c>
      <c r="C3664" t="s">
        <v>43</v>
      </c>
      <c r="D3664" t="s">
        <v>57</v>
      </c>
      <c r="E3664" t="s">
        <v>307</v>
      </c>
      <c r="F3664" t="s">
        <v>307</v>
      </c>
      <c r="G3664" t="s">
        <v>307</v>
      </c>
      <c r="H3664" t="s">
        <v>307</v>
      </c>
      <c r="I3664" t="s">
        <v>307</v>
      </c>
      <c r="J3664" t="s">
        <v>307</v>
      </c>
      <c r="K3664" t="s">
        <v>307</v>
      </c>
      <c r="L3664" t="s">
        <v>307</v>
      </c>
      <c r="M3664" t="s">
        <v>307</v>
      </c>
      <c r="N3664" t="s">
        <v>307</v>
      </c>
      <c r="O3664" t="s">
        <v>307</v>
      </c>
      <c r="P3664" t="s">
        <v>307</v>
      </c>
      <c r="Q3664" t="s">
        <v>307</v>
      </c>
      <c r="R3664" t="s">
        <v>307</v>
      </c>
      <c r="S3664" t="s">
        <v>307</v>
      </c>
      <c r="T3664" t="s">
        <v>307</v>
      </c>
      <c r="U3664" t="s">
        <v>307</v>
      </c>
      <c r="V3664" t="s">
        <v>307</v>
      </c>
      <c r="W3664" t="s">
        <v>307</v>
      </c>
    </row>
    <row r="3665" spans="1:45" x14ac:dyDescent="0.25">
      <c r="A3665">
        <v>417</v>
      </c>
      <c r="B3665" t="s">
        <v>216</v>
      </c>
      <c r="C3665" t="s">
        <v>43</v>
      </c>
      <c r="D3665" t="s">
        <v>58</v>
      </c>
      <c r="E3665" t="s">
        <v>307</v>
      </c>
      <c r="F3665" t="s">
        <v>307</v>
      </c>
      <c r="G3665" t="s">
        <v>307</v>
      </c>
      <c r="H3665" t="s">
        <v>307</v>
      </c>
      <c r="I3665" t="s">
        <v>307</v>
      </c>
      <c r="J3665" t="s">
        <v>307</v>
      </c>
      <c r="K3665" t="s">
        <v>307</v>
      </c>
      <c r="L3665" t="s">
        <v>307</v>
      </c>
      <c r="M3665" t="s">
        <v>307</v>
      </c>
      <c r="N3665" t="s">
        <v>307</v>
      </c>
      <c r="O3665" t="s">
        <v>307</v>
      </c>
      <c r="P3665" t="s">
        <v>307</v>
      </c>
      <c r="Q3665" t="s">
        <v>307</v>
      </c>
      <c r="R3665" t="s">
        <v>307</v>
      </c>
      <c r="S3665" t="s">
        <v>307</v>
      </c>
      <c r="T3665" t="s">
        <v>307</v>
      </c>
      <c r="U3665" t="s">
        <v>307</v>
      </c>
      <c r="V3665" t="s">
        <v>307</v>
      </c>
      <c r="W3665" t="s">
        <v>307</v>
      </c>
    </row>
    <row r="3666" spans="1:45" x14ac:dyDescent="0.25">
      <c r="A3666">
        <v>417</v>
      </c>
      <c r="B3666" t="s">
        <v>216</v>
      </c>
      <c r="C3666" t="s">
        <v>43</v>
      </c>
      <c r="D3666" t="s">
        <v>59</v>
      </c>
      <c r="E3666" t="s">
        <v>307</v>
      </c>
      <c r="F3666" t="s">
        <v>307</v>
      </c>
      <c r="G3666" t="s">
        <v>307</v>
      </c>
      <c r="H3666" t="s">
        <v>307</v>
      </c>
      <c r="I3666" t="s">
        <v>307</v>
      </c>
      <c r="J3666" t="s">
        <v>307</v>
      </c>
      <c r="K3666" t="s">
        <v>307</v>
      </c>
      <c r="L3666" t="s">
        <v>307</v>
      </c>
      <c r="M3666" t="s">
        <v>307</v>
      </c>
      <c r="N3666" t="s">
        <v>307</v>
      </c>
      <c r="O3666" t="s">
        <v>307</v>
      </c>
      <c r="P3666" t="s">
        <v>307</v>
      </c>
      <c r="Q3666" t="s">
        <v>307</v>
      </c>
      <c r="R3666" t="s">
        <v>307</v>
      </c>
      <c r="S3666" t="s">
        <v>307</v>
      </c>
      <c r="T3666" t="s">
        <v>307</v>
      </c>
      <c r="U3666" t="s">
        <v>307</v>
      </c>
      <c r="V3666" t="s">
        <v>307</v>
      </c>
      <c r="W3666" t="s">
        <v>307</v>
      </c>
    </row>
    <row r="3667" spans="1:45" x14ac:dyDescent="0.25">
      <c r="A3667">
        <v>417</v>
      </c>
      <c r="B3667" t="s">
        <v>216</v>
      </c>
      <c r="C3667" t="s">
        <v>43</v>
      </c>
      <c r="D3667" t="s">
        <v>60</v>
      </c>
      <c r="E3667" t="s">
        <v>307</v>
      </c>
      <c r="F3667" t="s">
        <v>307</v>
      </c>
      <c r="G3667" t="s">
        <v>307</v>
      </c>
      <c r="H3667" t="s">
        <v>307</v>
      </c>
      <c r="I3667" t="s">
        <v>307</v>
      </c>
      <c r="J3667" t="s">
        <v>307</v>
      </c>
      <c r="K3667" t="s">
        <v>307</v>
      </c>
      <c r="L3667" t="s">
        <v>307</v>
      </c>
      <c r="M3667" t="s">
        <v>307</v>
      </c>
      <c r="N3667" t="s">
        <v>307</v>
      </c>
      <c r="O3667" t="s">
        <v>307</v>
      </c>
      <c r="P3667" t="s">
        <v>307</v>
      </c>
      <c r="Q3667" t="s">
        <v>307</v>
      </c>
      <c r="R3667" t="s">
        <v>307</v>
      </c>
      <c r="S3667" t="s">
        <v>307</v>
      </c>
      <c r="T3667" t="s">
        <v>307</v>
      </c>
      <c r="U3667" t="s">
        <v>307</v>
      </c>
      <c r="V3667" t="s">
        <v>307</v>
      </c>
      <c r="W3667" t="s">
        <v>307</v>
      </c>
    </row>
    <row r="3668" spans="1:45" x14ac:dyDescent="0.25">
      <c r="A3668">
        <v>417</v>
      </c>
      <c r="B3668" t="s">
        <v>216</v>
      </c>
      <c r="C3668" t="s">
        <v>43</v>
      </c>
      <c r="D3668" t="s">
        <v>61</v>
      </c>
      <c r="E3668" t="s">
        <v>307</v>
      </c>
      <c r="F3668" t="s">
        <v>307</v>
      </c>
      <c r="G3668" t="s">
        <v>307</v>
      </c>
      <c r="H3668" t="s">
        <v>307</v>
      </c>
      <c r="I3668" t="s">
        <v>307</v>
      </c>
      <c r="J3668" t="s">
        <v>307</v>
      </c>
      <c r="K3668" t="s">
        <v>307</v>
      </c>
      <c r="L3668" t="s">
        <v>307</v>
      </c>
      <c r="M3668" t="s">
        <v>307</v>
      </c>
      <c r="N3668" t="s">
        <v>307</v>
      </c>
      <c r="O3668" t="s">
        <v>307</v>
      </c>
      <c r="P3668" t="s">
        <v>307</v>
      </c>
      <c r="Q3668" t="s">
        <v>307</v>
      </c>
      <c r="R3668" t="s">
        <v>307</v>
      </c>
      <c r="S3668" t="s">
        <v>307</v>
      </c>
      <c r="T3668" t="s">
        <v>307</v>
      </c>
      <c r="U3668" t="s">
        <v>307</v>
      </c>
      <c r="V3668" t="s">
        <v>307</v>
      </c>
      <c r="W3668" t="s">
        <v>307</v>
      </c>
    </row>
    <row r="3669" spans="1:45" x14ac:dyDescent="0.25">
      <c r="A3669">
        <v>417</v>
      </c>
      <c r="B3669" t="s">
        <v>216</v>
      </c>
      <c r="C3669" t="s">
        <v>43</v>
      </c>
      <c r="D3669" t="s">
        <v>62</v>
      </c>
      <c r="E3669" t="s">
        <v>307</v>
      </c>
      <c r="F3669" t="s">
        <v>307</v>
      </c>
      <c r="G3669" t="s">
        <v>307</v>
      </c>
      <c r="H3669" t="s">
        <v>307</v>
      </c>
      <c r="I3669" t="s">
        <v>307</v>
      </c>
      <c r="J3669" t="s">
        <v>307</v>
      </c>
      <c r="K3669" t="s">
        <v>307</v>
      </c>
      <c r="L3669" t="s">
        <v>307</v>
      </c>
      <c r="M3669" t="s">
        <v>307</v>
      </c>
      <c r="N3669" t="s">
        <v>307</v>
      </c>
      <c r="O3669" t="s">
        <v>307</v>
      </c>
      <c r="P3669" t="s">
        <v>307</v>
      </c>
      <c r="Q3669" t="s">
        <v>307</v>
      </c>
      <c r="R3669" t="s">
        <v>307</v>
      </c>
      <c r="S3669" t="s">
        <v>307</v>
      </c>
      <c r="T3669" t="s">
        <v>307</v>
      </c>
      <c r="U3669" t="s">
        <v>307</v>
      </c>
      <c r="V3669" t="s">
        <v>307</v>
      </c>
      <c r="W3669" t="s">
        <v>307</v>
      </c>
    </row>
    <row r="3670" spans="1:45" x14ac:dyDescent="0.25">
      <c r="A3670">
        <v>417</v>
      </c>
      <c r="B3670" t="s">
        <v>216</v>
      </c>
      <c r="C3670" t="s">
        <v>36</v>
      </c>
      <c r="D3670" t="s">
        <v>47</v>
      </c>
      <c r="E3670" t="s">
        <v>307</v>
      </c>
      <c r="F3670" t="s">
        <v>307</v>
      </c>
      <c r="G3670" t="s">
        <v>307</v>
      </c>
      <c r="H3670" t="s">
        <v>307</v>
      </c>
      <c r="I3670" t="s">
        <v>307</v>
      </c>
      <c r="J3670" t="s">
        <v>307</v>
      </c>
      <c r="K3670" t="s">
        <v>307</v>
      </c>
      <c r="L3670" t="s">
        <v>307</v>
      </c>
      <c r="M3670" t="s">
        <v>307</v>
      </c>
      <c r="N3670" t="s">
        <v>307</v>
      </c>
      <c r="O3670" t="s">
        <v>307</v>
      </c>
      <c r="P3670" t="s">
        <v>307</v>
      </c>
      <c r="Q3670" t="s">
        <v>307</v>
      </c>
      <c r="R3670" t="s">
        <v>307</v>
      </c>
      <c r="S3670" t="s">
        <v>307</v>
      </c>
      <c r="T3670" t="s">
        <v>307</v>
      </c>
      <c r="U3670" t="s">
        <v>307</v>
      </c>
      <c r="V3670" t="s">
        <v>307</v>
      </c>
      <c r="W3670" t="s">
        <v>307</v>
      </c>
      <c r="X3670" t="s">
        <v>307</v>
      </c>
      <c r="Y3670" t="s">
        <v>307</v>
      </c>
      <c r="Z3670" t="s">
        <v>307</v>
      </c>
      <c r="AA3670" t="s">
        <v>307</v>
      </c>
      <c r="AB3670" t="s">
        <v>307</v>
      </c>
      <c r="AC3670" t="s">
        <v>307</v>
      </c>
      <c r="AD3670" t="s">
        <v>307</v>
      </c>
      <c r="AE3670" t="s">
        <v>307</v>
      </c>
      <c r="AF3670" t="s">
        <v>307</v>
      </c>
      <c r="AG3670" t="s">
        <v>307</v>
      </c>
      <c r="AH3670" t="s">
        <v>307</v>
      </c>
      <c r="AI3670" t="s">
        <v>307</v>
      </c>
      <c r="AJ3670" t="s">
        <v>307</v>
      </c>
      <c r="AK3670" t="s">
        <v>307</v>
      </c>
      <c r="AL3670" t="s">
        <v>307</v>
      </c>
      <c r="AM3670" t="s">
        <v>307</v>
      </c>
      <c r="AN3670" t="s">
        <v>307</v>
      </c>
      <c r="AO3670" t="s">
        <v>307</v>
      </c>
      <c r="AP3670" t="s">
        <v>307</v>
      </c>
      <c r="AQ3670" t="s">
        <v>307</v>
      </c>
      <c r="AR3670" t="s">
        <v>307</v>
      </c>
      <c r="AS3670" t="s">
        <v>307</v>
      </c>
    </row>
    <row r="3671" spans="1:45" x14ac:dyDescent="0.25">
      <c r="A3671">
        <v>417</v>
      </c>
      <c r="B3671" t="s">
        <v>216</v>
      </c>
      <c r="C3671" t="s">
        <v>36</v>
      </c>
      <c r="D3671" t="s">
        <v>48</v>
      </c>
      <c r="E3671" t="s">
        <v>307</v>
      </c>
      <c r="F3671" t="s">
        <v>307</v>
      </c>
      <c r="G3671" t="s">
        <v>307</v>
      </c>
      <c r="H3671" t="s">
        <v>307</v>
      </c>
      <c r="I3671" t="s">
        <v>307</v>
      </c>
      <c r="J3671" t="s">
        <v>307</v>
      </c>
      <c r="K3671" t="s">
        <v>307</v>
      </c>
      <c r="L3671" t="s">
        <v>307</v>
      </c>
      <c r="M3671" t="s">
        <v>307</v>
      </c>
      <c r="N3671" t="s">
        <v>307</v>
      </c>
      <c r="O3671" t="s">
        <v>307</v>
      </c>
      <c r="P3671" t="s">
        <v>307</v>
      </c>
      <c r="Q3671" t="s">
        <v>307</v>
      </c>
      <c r="R3671" t="s">
        <v>307</v>
      </c>
      <c r="S3671" t="s">
        <v>307</v>
      </c>
      <c r="T3671" t="s">
        <v>307</v>
      </c>
      <c r="U3671" t="s">
        <v>307</v>
      </c>
      <c r="V3671" t="s">
        <v>307</v>
      </c>
      <c r="W3671" t="s">
        <v>307</v>
      </c>
      <c r="X3671" t="s">
        <v>307</v>
      </c>
      <c r="Y3671" t="s">
        <v>307</v>
      </c>
      <c r="Z3671" t="s">
        <v>307</v>
      </c>
      <c r="AA3671" t="s">
        <v>307</v>
      </c>
      <c r="AB3671" t="s">
        <v>307</v>
      </c>
      <c r="AC3671" t="s">
        <v>307</v>
      </c>
      <c r="AD3671" t="s">
        <v>307</v>
      </c>
      <c r="AE3671" t="s">
        <v>307</v>
      </c>
      <c r="AF3671" t="s">
        <v>307</v>
      </c>
      <c r="AG3671" t="s">
        <v>307</v>
      </c>
      <c r="AH3671" t="s">
        <v>307</v>
      </c>
      <c r="AI3671" t="s">
        <v>307</v>
      </c>
      <c r="AJ3671" t="s">
        <v>307</v>
      </c>
      <c r="AK3671" t="s">
        <v>307</v>
      </c>
      <c r="AL3671" t="s">
        <v>307</v>
      </c>
      <c r="AM3671" t="s">
        <v>307</v>
      </c>
      <c r="AN3671" t="s">
        <v>307</v>
      </c>
      <c r="AO3671" t="s">
        <v>307</v>
      </c>
      <c r="AP3671" t="s">
        <v>307</v>
      </c>
      <c r="AQ3671" t="s">
        <v>307</v>
      </c>
      <c r="AR3671" t="s">
        <v>307</v>
      </c>
      <c r="AS3671" t="s">
        <v>307</v>
      </c>
    </row>
    <row r="3672" spans="1:45" x14ac:dyDescent="0.25">
      <c r="A3672">
        <v>417</v>
      </c>
      <c r="B3672" t="s">
        <v>216</v>
      </c>
      <c r="C3672" t="s">
        <v>36</v>
      </c>
      <c r="D3672" t="s">
        <v>49</v>
      </c>
      <c r="E3672" t="s">
        <v>307</v>
      </c>
      <c r="F3672" t="s">
        <v>307</v>
      </c>
      <c r="G3672" t="s">
        <v>307</v>
      </c>
      <c r="H3672" t="s">
        <v>307</v>
      </c>
      <c r="I3672" t="s">
        <v>307</v>
      </c>
      <c r="J3672" t="s">
        <v>307</v>
      </c>
      <c r="K3672" t="s">
        <v>307</v>
      </c>
      <c r="L3672" t="s">
        <v>307</v>
      </c>
      <c r="M3672" t="s">
        <v>307</v>
      </c>
      <c r="N3672" t="s">
        <v>307</v>
      </c>
      <c r="O3672" t="s">
        <v>307</v>
      </c>
      <c r="P3672" t="s">
        <v>307</v>
      </c>
      <c r="Q3672" t="s">
        <v>307</v>
      </c>
      <c r="R3672" t="s">
        <v>307</v>
      </c>
      <c r="S3672" t="s">
        <v>307</v>
      </c>
      <c r="T3672" t="s">
        <v>307</v>
      </c>
      <c r="U3672" t="s">
        <v>307</v>
      </c>
      <c r="V3672" t="s">
        <v>307</v>
      </c>
      <c r="W3672" t="s">
        <v>307</v>
      </c>
      <c r="X3672" t="s">
        <v>307</v>
      </c>
      <c r="Y3672" t="s">
        <v>307</v>
      </c>
      <c r="Z3672" t="s">
        <v>307</v>
      </c>
      <c r="AA3672" t="s">
        <v>307</v>
      </c>
      <c r="AB3672" t="s">
        <v>307</v>
      </c>
      <c r="AC3672" t="s">
        <v>307</v>
      </c>
      <c r="AD3672" t="s">
        <v>307</v>
      </c>
      <c r="AE3672" t="s">
        <v>307</v>
      </c>
      <c r="AF3672" t="s">
        <v>307</v>
      </c>
      <c r="AG3672" t="s">
        <v>307</v>
      </c>
      <c r="AH3672" t="s">
        <v>307</v>
      </c>
      <c r="AI3672" t="s">
        <v>307</v>
      </c>
      <c r="AJ3672" t="s">
        <v>307</v>
      </c>
      <c r="AK3672" t="s">
        <v>307</v>
      </c>
      <c r="AL3672" t="s">
        <v>307</v>
      </c>
      <c r="AM3672" t="s">
        <v>307</v>
      </c>
      <c r="AN3672" t="s">
        <v>307</v>
      </c>
      <c r="AO3672" t="s">
        <v>307</v>
      </c>
      <c r="AP3672" t="s">
        <v>307</v>
      </c>
      <c r="AQ3672" t="s">
        <v>307</v>
      </c>
      <c r="AR3672" t="s">
        <v>307</v>
      </c>
      <c r="AS3672" t="s">
        <v>307</v>
      </c>
    </row>
    <row r="3673" spans="1:45" x14ac:dyDescent="0.25">
      <c r="A3673">
        <v>417</v>
      </c>
      <c r="B3673" t="s">
        <v>216</v>
      </c>
      <c r="C3673" t="s">
        <v>37</v>
      </c>
      <c r="D3673" t="s">
        <v>47</v>
      </c>
      <c r="E3673" t="s">
        <v>307</v>
      </c>
      <c r="F3673" t="s">
        <v>307</v>
      </c>
      <c r="G3673" t="s">
        <v>307</v>
      </c>
      <c r="H3673" t="s">
        <v>307</v>
      </c>
      <c r="I3673" t="s">
        <v>307</v>
      </c>
      <c r="J3673" t="s">
        <v>307</v>
      </c>
      <c r="K3673" t="s">
        <v>307</v>
      </c>
      <c r="L3673" t="s">
        <v>307</v>
      </c>
      <c r="M3673" t="s">
        <v>307</v>
      </c>
      <c r="N3673" t="s">
        <v>307</v>
      </c>
      <c r="O3673" t="s">
        <v>307</v>
      </c>
      <c r="P3673" t="s">
        <v>307</v>
      </c>
      <c r="Q3673" t="s">
        <v>307</v>
      </c>
      <c r="R3673" t="s">
        <v>307</v>
      </c>
      <c r="S3673" t="s">
        <v>307</v>
      </c>
      <c r="T3673" t="s">
        <v>307</v>
      </c>
      <c r="U3673" t="s">
        <v>307</v>
      </c>
      <c r="V3673" t="s">
        <v>307</v>
      </c>
      <c r="W3673" t="s">
        <v>307</v>
      </c>
      <c r="X3673" t="s">
        <v>307</v>
      </c>
      <c r="Y3673" t="s">
        <v>307</v>
      </c>
      <c r="Z3673" t="s">
        <v>307</v>
      </c>
      <c r="AA3673" t="s">
        <v>307</v>
      </c>
      <c r="AB3673" t="s">
        <v>307</v>
      </c>
      <c r="AC3673" t="s">
        <v>307</v>
      </c>
      <c r="AD3673" t="s">
        <v>307</v>
      </c>
      <c r="AE3673" t="s">
        <v>307</v>
      </c>
      <c r="AF3673" t="s">
        <v>307</v>
      </c>
      <c r="AG3673" t="s">
        <v>307</v>
      </c>
      <c r="AH3673" t="s">
        <v>307</v>
      </c>
      <c r="AI3673" t="s">
        <v>307</v>
      </c>
      <c r="AJ3673" t="s">
        <v>307</v>
      </c>
      <c r="AK3673" t="s">
        <v>307</v>
      </c>
      <c r="AL3673" t="s">
        <v>307</v>
      </c>
      <c r="AM3673" t="s">
        <v>307</v>
      </c>
      <c r="AN3673" t="s">
        <v>307</v>
      </c>
      <c r="AO3673" t="s">
        <v>307</v>
      </c>
      <c r="AP3673" t="s">
        <v>307</v>
      </c>
      <c r="AQ3673" t="s">
        <v>307</v>
      </c>
      <c r="AR3673" t="s">
        <v>307</v>
      </c>
      <c r="AS3673" t="s">
        <v>307</v>
      </c>
    </row>
    <row r="3674" spans="1:45" x14ac:dyDescent="0.25">
      <c r="A3674">
        <v>417</v>
      </c>
      <c r="B3674" t="s">
        <v>216</v>
      </c>
      <c r="C3674" t="s">
        <v>37</v>
      </c>
      <c r="D3674" t="s">
        <v>48</v>
      </c>
      <c r="E3674" t="s">
        <v>307</v>
      </c>
      <c r="F3674" t="s">
        <v>307</v>
      </c>
      <c r="G3674" t="s">
        <v>307</v>
      </c>
      <c r="H3674" t="s">
        <v>307</v>
      </c>
      <c r="I3674" t="s">
        <v>307</v>
      </c>
      <c r="J3674" t="s">
        <v>307</v>
      </c>
      <c r="K3674" t="s">
        <v>307</v>
      </c>
      <c r="L3674" t="s">
        <v>307</v>
      </c>
      <c r="M3674" t="s">
        <v>307</v>
      </c>
      <c r="N3674" t="s">
        <v>307</v>
      </c>
      <c r="O3674" t="s">
        <v>307</v>
      </c>
      <c r="P3674" t="s">
        <v>307</v>
      </c>
      <c r="Q3674" t="s">
        <v>307</v>
      </c>
      <c r="R3674" t="s">
        <v>307</v>
      </c>
      <c r="S3674" t="s">
        <v>307</v>
      </c>
      <c r="T3674" t="s">
        <v>307</v>
      </c>
      <c r="U3674" t="s">
        <v>307</v>
      </c>
      <c r="V3674" t="s">
        <v>307</v>
      </c>
      <c r="W3674" t="s">
        <v>307</v>
      </c>
      <c r="X3674" t="s">
        <v>307</v>
      </c>
      <c r="Y3674" t="s">
        <v>307</v>
      </c>
      <c r="Z3674" t="s">
        <v>307</v>
      </c>
      <c r="AA3674" t="s">
        <v>307</v>
      </c>
      <c r="AB3674" t="s">
        <v>307</v>
      </c>
      <c r="AC3674" t="s">
        <v>307</v>
      </c>
      <c r="AD3674" t="s">
        <v>307</v>
      </c>
      <c r="AE3674" t="s">
        <v>307</v>
      </c>
      <c r="AF3674" t="s">
        <v>307</v>
      </c>
      <c r="AG3674" t="s">
        <v>307</v>
      </c>
      <c r="AH3674" t="s">
        <v>307</v>
      </c>
      <c r="AI3674" t="s">
        <v>307</v>
      </c>
      <c r="AJ3674" t="s">
        <v>307</v>
      </c>
      <c r="AK3674" t="s">
        <v>307</v>
      </c>
      <c r="AL3674" t="s">
        <v>307</v>
      </c>
      <c r="AM3674" t="s">
        <v>307</v>
      </c>
      <c r="AN3674" t="s">
        <v>307</v>
      </c>
      <c r="AO3674" t="s">
        <v>307</v>
      </c>
      <c r="AP3674" t="s">
        <v>307</v>
      </c>
      <c r="AQ3674" t="s">
        <v>307</v>
      </c>
      <c r="AR3674" t="s">
        <v>307</v>
      </c>
      <c r="AS3674" t="s">
        <v>307</v>
      </c>
    </row>
    <row r="3675" spans="1:45" x14ac:dyDescent="0.25">
      <c r="A3675">
        <v>417</v>
      </c>
      <c r="B3675" t="s">
        <v>216</v>
      </c>
      <c r="C3675" t="s">
        <v>37</v>
      </c>
      <c r="D3675" t="s">
        <v>49</v>
      </c>
      <c r="E3675" t="s">
        <v>307</v>
      </c>
      <c r="F3675" t="s">
        <v>307</v>
      </c>
      <c r="G3675" t="s">
        <v>307</v>
      </c>
      <c r="H3675" t="s">
        <v>307</v>
      </c>
      <c r="I3675" t="s">
        <v>307</v>
      </c>
      <c r="J3675" t="s">
        <v>307</v>
      </c>
      <c r="K3675" t="s">
        <v>307</v>
      </c>
      <c r="L3675" t="s">
        <v>307</v>
      </c>
      <c r="M3675" t="s">
        <v>307</v>
      </c>
      <c r="N3675" t="s">
        <v>307</v>
      </c>
      <c r="O3675" t="s">
        <v>307</v>
      </c>
      <c r="P3675" t="s">
        <v>307</v>
      </c>
      <c r="Q3675" t="s">
        <v>307</v>
      </c>
      <c r="R3675" t="s">
        <v>307</v>
      </c>
      <c r="S3675" t="s">
        <v>307</v>
      </c>
      <c r="T3675" t="s">
        <v>307</v>
      </c>
      <c r="U3675" t="s">
        <v>307</v>
      </c>
      <c r="V3675" t="s">
        <v>307</v>
      </c>
      <c r="W3675" t="s">
        <v>307</v>
      </c>
      <c r="X3675" t="s">
        <v>307</v>
      </c>
      <c r="Y3675" t="s">
        <v>307</v>
      </c>
      <c r="Z3675" t="s">
        <v>307</v>
      </c>
      <c r="AA3675" t="s">
        <v>307</v>
      </c>
      <c r="AB3675" t="s">
        <v>307</v>
      </c>
      <c r="AC3675" t="s">
        <v>307</v>
      </c>
      <c r="AD3675" t="s">
        <v>307</v>
      </c>
      <c r="AE3675" t="s">
        <v>307</v>
      </c>
      <c r="AF3675" t="s">
        <v>307</v>
      </c>
      <c r="AG3675" t="s">
        <v>307</v>
      </c>
      <c r="AH3675" t="s">
        <v>307</v>
      </c>
      <c r="AI3675" t="s">
        <v>307</v>
      </c>
      <c r="AJ3675" t="s">
        <v>307</v>
      </c>
      <c r="AK3675" t="s">
        <v>307</v>
      </c>
      <c r="AL3675" t="s">
        <v>307</v>
      </c>
      <c r="AM3675" t="s">
        <v>307</v>
      </c>
      <c r="AN3675" t="s">
        <v>307</v>
      </c>
      <c r="AO3675" t="s">
        <v>307</v>
      </c>
      <c r="AP3675" t="s">
        <v>307</v>
      </c>
      <c r="AQ3675" t="s">
        <v>307</v>
      </c>
      <c r="AR3675" t="s">
        <v>307</v>
      </c>
      <c r="AS3675" t="s">
        <v>307</v>
      </c>
    </row>
    <row r="3676" spans="1:45" x14ac:dyDescent="0.25">
      <c r="A3676">
        <v>417</v>
      </c>
      <c r="B3676" t="s">
        <v>216</v>
      </c>
      <c r="C3676" t="s">
        <v>476</v>
      </c>
      <c r="D3676" t="s">
        <v>48</v>
      </c>
      <c r="E3676" t="s">
        <v>307</v>
      </c>
      <c r="F3676" t="s">
        <v>307</v>
      </c>
      <c r="G3676" t="s">
        <v>307</v>
      </c>
    </row>
    <row r="3677" spans="1:45" x14ac:dyDescent="0.25">
      <c r="A3677">
        <v>417</v>
      </c>
      <c r="B3677" t="s">
        <v>216</v>
      </c>
      <c r="C3677" t="s">
        <v>477</v>
      </c>
      <c r="D3677" t="s">
        <v>48</v>
      </c>
      <c r="E3677" t="s">
        <v>307</v>
      </c>
      <c r="F3677" t="s">
        <v>307</v>
      </c>
      <c r="G3677" t="s">
        <v>307</v>
      </c>
    </row>
    <row r="3678" spans="1:45" x14ac:dyDescent="0.25">
      <c r="A3678">
        <v>417</v>
      </c>
      <c r="B3678" t="s">
        <v>216</v>
      </c>
      <c r="C3678" t="s">
        <v>45</v>
      </c>
      <c r="D3678" t="s">
        <v>63</v>
      </c>
      <c r="E3678" t="s">
        <v>307</v>
      </c>
      <c r="F3678" t="s">
        <v>307</v>
      </c>
      <c r="G3678" t="s">
        <v>307</v>
      </c>
      <c r="H3678" t="s">
        <v>307</v>
      </c>
      <c r="I3678" t="s">
        <v>307</v>
      </c>
      <c r="J3678" t="s">
        <v>307</v>
      </c>
      <c r="K3678" t="s">
        <v>307</v>
      </c>
      <c r="L3678" t="s">
        <v>307</v>
      </c>
      <c r="M3678" t="s">
        <v>307</v>
      </c>
      <c r="N3678" t="s">
        <v>307</v>
      </c>
      <c r="O3678" t="s">
        <v>307</v>
      </c>
      <c r="P3678" t="s">
        <v>307</v>
      </c>
      <c r="Q3678" t="s">
        <v>307</v>
      </c>
      <c r="R3678" t="s">
        <v>307</v>
      </c>
      <c r="S3678" t="s">
        <v>307</v>
      </c>
      <c r="T3678" t="s">
        <v>307</v>
      </c>
      <c r="U3678" t="s">
        <v>307</v>
      </c>
      <c r="V3678" t="s">
        <v>307</v>
      </c>
      <c r="W3678" t="s">
        <v>307</v>
      </c>
    </row>
    <row r="3679" spans="1:45" x14ac:dyDescent="0.25">
      <c r="A3679">
        <v>417</v>
      </c>
      <c r="B3679" t="s">
        <v>216</v>
      </c>
      <c r="C3679" t="s">
        <v>45</v>
      </c>
      <c r="D3679" t="s">
        <v>64</v>
      </c>
      <c r="E3679" t="s">
        <v>307</v>
      </c>
      <c r="F3679" t="s">
        <v>307</v>
      </c>
      <c r="G3679" t="s">
        <v>307</v>
      </c>
      <c r="H3679" t="s">
        <v>307</v>
      </c>
      <c r="I3679" t="s">
        <v>307</v>
      </c>
      <c r="J3679" t="s">
        <v>307</v>
      </c>
      <c r="K3679" t="s">
        <v>307</v>
      </c>
      <c r="L3679" t="s">
        <v>307</v>
      </c>
      <c r="M3679" t="s">
        <v>307</v>
      </c>
      <c r="N3679" t="s">
        <v>307</v>
      </c>
      <c r="O3679" t="s">
        <v>307</v>
      </c>
      <c r="P3679" t="s">
        <v>307</v>
      </c>
      <c r="Q3679" t="s">
        <v>307</v>
      </c>
      <c r="R3679" t="s">
        <v>307</v>
      </c>
      <c r="S3679" t="s">
        <v>307</v>
      </c>
      <c r="T3679" t="s">
        <v>307</v>
      </c>
      <c r="U3679" t="s">
        <v>307</v>
      </c>
      <c r="V3679" t="s">
        <v>307</v>
      </c>
      <c r="W3679" t="s">
        <v>307</v>
      </c>
    </row>
    <row r="3680" spans="1:45" x14ac:dyDescent="0.25">
      <c r="A3680">
        <v>417</v>
      </c>
      <c r="B3680" t="s">
        <v>216</v>
      </c>
      <c r="C3680" t="s">
        <v>40</v>
      </c>
      <c r="D3680" t="s">
        <v>52</v>
      </c>
      <c r="E3680" t="s">
        <v>307</v>
      </c>
      <c r="F3680" t="s">
        <v>307</v>
      </c>
      <c r="G3680" t="s">
        <v>307</v>
      </c>
      <c r="H3680" t="s">
        <v>307</v>
      </c>
      <c r="I3680" t="s">
        <v>307</v>
      </c>
      <c r="J3680" t="s">
        <v>307</v>
      </c>
      <c r="K3680" t="s">
        <v>307</v>
      </c>
      <c r="L3680" t="s">
        <v>307</v>
      </c>
      <c r="M3680" t="s">
        <v>307</v>
      </c>
      <c r="N3680" t="s">
        <v>307</v>
      </c>
      <c r="O3680" t="s">
        <v>307</v>
      </c>
      <c r="P3680" t="s">
        <v>307</v>
      </c>
      <c r="Q3680" t="s">
        <v>307</v>
      </c>
      <c r="R3680" t="s">
        <v>307</v>
      </c>
      <c r="S3680" t="s">
        <v>307</v>
      </c>
      <c r="T3680" t="s">
        <v>307</v>
      </c>
      <c r="U3680" t="s">
        <v>307</v>
      </c>
      <c r="V3680" t="s">
        <v>307</v>
      </c>
      <c r="W3680" t="s">
        <v>307</v>
      </c>
      <c r="X3680" t="s">
        <v>307</v>
      </c>
      <c r="Y3680" t="s">
        <v>307</v>
      </c>
      <c r="Z3680" t="s">
        <v>307</v>
      </c>
    </row>
    <row r="3681" spans="1:42" x14ac:dyDescent="0.25">
      <c r="A3681">
        <v>417</v>
      </c>
      <c r="B3681" t="s">
        <v>216</v>
      </c>
      <c r="C3681" t="s">
        <v>40</v>
      </c>
      <c r="D3681" t="s">
        <v>53</v>
      </c>
      <c r="E3681" t="s">
        <v>307</v>
      </c>
      <c r="F3681" t="s">
        <v>307</v>
      </c>
      <c r="G3681" t="s">
        <v>307</v>
      </c>
      <c r="H3681" t="s">
        <v>307</v>
      </c>
      <c r="I3681" t="s">
        <v>307</v>
      </c>
      <c r="J3681" t="s">
        <v>307</v>
      </c>
      <c r="K3681" t="s">
        <v>307</v>
      </c>
      <c r="L3681" t="s">
        <v>307</v>
      </c>
      <c r="M3681" t="s">
        <v>307</v>
      </c>
      <c r="N3681" t="s">
        <v>307</v>
      </c>
      <c r="O3681" t="s">
        <v>307</v>
      </c>
      <c r="P3681" t="s">
        <v>307</v>
      </c>
      <c r="Q3681" t="s">
        <v>307</v>
      </c>
      <c r="R3681" t="s">
        <v>307</v>
      </c>
      <c r="S3681" t="s">
        <v>307</v>
      </c>
      <c r="T3681" t="s">
        <v>307</v>
      </c>
      <c r="U3681" t="s">
        <v>307</v>
      </c>
      <c r="V3681" t="s">
        <v>307</v>
      </c>
      <c r="W3681" t="s">
        <v>307</v>
      </c>
      <c r="X3681" t="s">
        <v>307</v>
      </c>
      <c r="Y3681" t="s">
        <v>307</v>
      </c>
      <c r="Z3681" t="s">
        <v>307</v>
      </c>
    </row>
    <row r="3682" spans="1:42" x14ac:dyDescent="0.25">
      <c r="A3682">
        <v>417</v>
      </c>
      <c r="B3682" t="s">
        <v>216</v>
      </c>
      <c r="C3682" t="s">
        <v>39</v>
      </c>
      <c r="D3682" t="s">
        <v>50</v>
      </c>
      <c r="E3682" t="s">
        <v>307</v>
      </c>
      <c r="F3682" t="s">
        <v>307</v>
      </c>
      <c r="G3682" t="s">
        <v>307</v>
      </c>
      <c r="H3682" t="s">
        <v>307</v>
      </c>
      <c r="I3682" t="s">
        <v>307</v>
      </c>
      <c r="J3682" t="s">
        <v>307</v>
      </c>
      <c r="K3682" t="s">
        <v>307</v>
      </c>
      <c r="L3682" t="s">
        <v>307</v>
      </c>
      <c r="M3682" t="s">
        <v>307</v>
      </c>
      <c r="N3682" t="s">
        <v>307</v>
      </c>
      <c r="O3682" t="s">
        <v>307</v>
      </c>
      <c r="P3682" t="s">
        <v>307</v>
      </c>
      <c r="Q3682" t="s">
        <v>307</v>
      </c>
      <c r="R3682" t="s">
        <v>307</v>
      </c>
      <c r="S3682" t="s">
        <v>307</v>
      </c>
      <c r="T3682" t="s">
        <v>307</v>
      </c>
      <c r="U3682" t="s">
        <v>307</v>
      </c>
      <c r="V3682" t="s">
        <v>307</v>
      </c>
      <c r="W3682" t="s">
        <v>307</v>
      </c>
      <c r="X3682" t="s">
        <v>307</v>
      </c>
      <c r="Y3682" t="s">
        <v>307</v>
      </c>
      <c r="Z3682" t="s">
        <v>307</v>
      </c>
      <c r="AA3682" t="s">
        <v>307</v>
      </c>
      <c r="AB3682" t="s">
        <v>307</v>
      </c>
      <c r="AC3682" t="s">
        <v>307</v>
      </c>
      <c r="AD3682" t="s">
        <v>307</v>
      </c>
      <c r="AE3682" t="s">
        <v>307</v>
      </c>
      <c r="AF3682" t="s">
        <v>307</v>
      </c>
      <c r="AG3682" t="s">
        <v>307</v>
      </c>
      <c r="AH3682" t="s">
        <v>307</v>
      </c>
      <c r="AI3682" t="s">
        <v>307</v>
      </c>
      <c r="AJ3682" t="s">
        <v>307</v>
      </c>
      <c r="AK3682" t="s">
        <v>307</v>
      </c>
      <c r="AL3682" t="s">
        <v>307</v>
      </c>
      <c r="AM3682" t="s">
        <v>307</v>
      </c>
      <c r="AN3682" t="s">
        <v>307</v>
      </c>
      <c r="AO3682" t="s">
        <v>307</v>
      </c>
      <c r="AP3682" t="s">
        <v>307</v>
      </c>
    </row>
    <row r="3683" spans="1:42" x14ac:dyDescent="0.25">
      <c r="A3683">
        <v>417</v>
      </c>
      <c r="B3683" t="s">
        <v>216</v>
      </c>
      <c r="C3683" t="s">
        <v>39</v>
      </c>
      <c r="D3683" t="s">
        <v>48</v>
      </c>
      <c r="E3683" t="s">
        <v>307</v>
      </c>
      <c r="F3683" t="s">
        <v>307</v>
      </c>
      <c r="G3683" t="s">
        <v>307</v>
      </c>
      <c r="H3683" t="s">
        <v>307</v>
      </c>
      <c r="I3683" t="s">
        <v>307</v>
      </c>
      <c r="J3683" t="s">
        <v>307</v>
      </c>
      <c r="K3683" t="s">
        <v>307</v>
      </c>
      <c r="L3683" t="s">
        <v>307</v>
      </c>
      <c r="M3683" t="s">
        <v>307</v>
      </c>
      <c r="N3683" t="s">
        <v>307</v>
      </c>
      <c r="O3683" t="s">
        <v>307</v>
      </c>
      <c r="P3683" t="s">
        <v>307</v>
      </c>
      <c r="Q3683" t="s">
        <v>307</v>
      </c>
      <c r="R3683" t="s">
        <v>307</v>
      </c>
      <c r="S3683" t="s">
        <v>307</v>
      </c>
      <c r="T3683" t="s">
        <v>307</v>
      </c>
      <c r="U3683" t="s">
        <v>307</v>
      </c>
      <c r="V3683" t="s">
        <v>307</v>
      </c>
      <c r="W3683" t="s">
        <v>307</v>
      </c>
      <c r="X3683" t="s">
        <v>307</v>
      </c>
      <c r="Y3683" t="s">
        <v>307</v>
      </c>
      <c r="Z3683" t="s">
        <v>307</v>
      </c>
      <c r="AA3683" t="s">
        <v>307</v>
      </c>
      <c r="AB3683" t="s">
        <v>307</v>
      </c>
      <c r="AC3683" t="s">
        <v>307</v>
      </c>
      <c r="AD3683" t="s">
        <v>307</v>
      </c>
      <c r="AE3683" t="s">
        <v>307</v>
      </c>
      <c r="AF3683" t="s">
        <v>307</v>
      </c>
      <c r="AG3683" t="s">
        <v>307</v>
      </c>
      <c r="AH3683" t="s">
        <v>307</v>
      </c>
      <c r="AI3683" t="s">
        <v>307</v>
      </c>
      <c r="AJ3683" t="s">
        <v>307</v>
      </c>
      <c r="AK3683" t="s">
        <v>307</v>
      </c>
      <c r="AL3683" t="s">
        <v>307</v>
      </c>
      <c r="AM3683" t="s">
        <v>307</v>
      </c>
      <c r="AN3683" t="s">
        <v>307</v>
      </c>
      <c r="AO3683" t="s">
        <v>307</v>
      </c>
      <c r="AP3683" t="s">
        <v>307</v>
      </c>
    </row>
    <row r="3684" spans="1:42" x14ac:dyDescent="0.25">
      <c r="A3684">
        <v>417</v>
      </c>
      <c r="B3684" t="s">
        <v>216</v>
      </c>
      <c r="C3684" t="s">
        <v>39</v>
      </c>
      <c r="D3684" t="s">
        <v>51</v>
      </c>
      <c r="E3684" t="s">
        <v>307</v>
      </c>
      <c r="F3684" t="s">
        <v>307</v>
      </c>
      <c r="G3684" t="s">
        <v>307</v>
      </c>
      <c r="H3684" t="s">
        <v>307</v>
      </c>
      <c r="I3684" t="s">
        <v>307</v>
      </c>
      <c r="J3684" t="s">
        <v>307</v>
      </c>
      <c r="K3684" t="s">
        <v>307</v>
      </c>
      <c r="L3684" t="s">
        <v>307</v>
      </c>
      <c r="M3684" t="s">
        <v>307</v>
      </c>
      <c r="N3684" t="s">
        <v>307</v>
      </c>
      <c r="O3684" t="s">
        <v>307</v>
      </c>
      <c r="P3684" t="s">
        <v>307</v>
      </c>
      <c r="Q3684" t="s">
        <v>307</v>
      </c>
      <c r="R3684" t="s">
        <v>307</v>
      </c>
      <c r="S3684" t="s">
        <v>307</v>
      </c>
      <c r="T3684" t="s">
        <v>307</v>
      </c>
      <c r="U3684" t="s">
        <v>307</v>
      </c>
      <c r="V3684" t="s">
        <v>307</v>
      </c>
      <c r="W3684" t="s">
        <v>307</v>
      </c>
      <c r="X3684" t="s">
        <v>307</v>
      </c>
      <c r="Y3684" t="s">
        <v>307</v>
      </c>
      <c r="Z3684" t="s">
        <v>307</v>
      </c>
      <c r="AA3684" t="s">
        <v>307</v>
      </c>
      <c r="AB3684" t="s">
        <v>307</v>
      </c>
      <c r="AC3684" t="s">
        <v>307</v>
      </c>
      <c r="AD3684" t="s">
        <v>307</v>
      </c>
      <c r="AE3684" t="s">
        <v>307</v>
      </c>
      <c r="AF3684" t="s">
        <v>307</v>
      </c>
      <c r="AG3684" t="s">
        <v>307</v>
      </c>
      <c r="AH3684" t="s">
        <v>307</v>
      </c>
      <c r="AI3684" t="s">
        <v>307</v>
      </c>
      <c r="AJ3684" t="s">
        <v>307</v>
      </c>
      <c r="AK3684" t="s">
        <v>307</v>
      </c>
      <c r="AL3684" t="s">
        <v>307</v>
      </c>
      <c r="AM3684" t="s">
        <v>307</v>
      </c>
      <c r="AN3684" t="s">
        <v>307</v>
      </c>
      <c r="AO3684" t="s">
        <v>307</v>
      </c>
      <c r="AP3684" t="s">
        <v>307</v>
      </c>
    </row>
    <row r="3685" spans="1:42" x14ac:dyDescent="0.25">
      <c r="A3685">
        <v>417</v>
      </c>
      <c r="B3685" t="s">
        <v>216</v>
      </c>
      <c r="C3685" t="s">
        <v>46</v>
      </c>
      <c r="D3685" t="s">
        <v>65</v>
      </c>
      <c r="E3685" t="s">
        <v>307</v>
      </c>
      <c r="F3685" t="s">
        <v>307</v>
      </c>
      <c r="G3685" t="s">
        <v>307</v>
      </c>
      <c r="H3685" t="s">
        <v>307</v>
      </c>
      <c r="I3685" t="s">
        <v>307</v>
      </c>
      <c r="J3685" t="s">
        <v>307</v>
      </c>
      <c r="K3685" t="s">
        <v>307</v>
      </c>
      <c r="L3685" t="s">
        <v>307</v>
      </c>
      <c r="M3685" t="s">
        <v>307</v>
      </c>
      <c r="N3685" t="s">
        <v>307</v>
      </c>
      <c r="O3685" t="s">
        <v>307</v>
      </c>
      <c r="P3685" t="s">
        <v>307</v>
      </c>
      <c r="Q3685" t="s">
        <v>307</v>
      </c>
      <c r="R3685" t="s">
        <v>307</v>
      </c>
      <c r="S3685" t="s">
        <v>307</v>
      </c>
      <c r="T3685" t="s">
        <v>307</v>
      </c>
      <c r="U3685" t="s">
        <v>307</v>
      </c>
      <c r="V3685" t="s">
        <v>307</v>
      </c>
      <c r="W3685" t="s">
        <v>307</v>
      </c>
      <c r="X3685" t="s">
        <v>307</v>
      </c>
      <c r="Y3685" t="s">
        <v>307</v>
      </c>
      <c r="Z3685" t="s">
        <v>307</v>
      </c>
    </row>
    <row r="3686" spans="1:42" x14ac:dyDescent="0.25">
      <c r="A3686">
        <v>417</v>
      </c>
      <c r="B3686" t="s">
        <v>216</v>
      </c>
      <c r="C3686" t="s">
        <v>46</v>
      </c>
      <c r="D3686" t="s">
        <v>66</v>
      </c>
      <c r="E3686" t="s">
        <v>307</v>
      </c>
      <c r="F3686" t="s">
        <v>307</v>
      </c>
      <c r="G3686" t="s">
        <v>307</v>
      </c>
      <c r="H3686" t="s">
        <v>307</v>
      </c>
      <c r="I3686" t="s">
        <v>307</v>
      </c>
      <c r="J3686" t="s">
        <v>307</v>
      </c>
      <c r="K3686" t="s">
        <v>307</v>
      </c>
      <c r="L3686" t="s">
        <v>307</v>
      </c>
      <c r="M3686" t="s">
        <v>307</v>
      </c>
      <c r="N3686" t="s">
        <v>307</v>
      </c>
      <c r="O3686" t="s">
        <v>307</v>
      </c>
      <c r="P3686" t="s">
        <v>307</v>
      </c>
      <c r="Q3686" t="s">
        <v>307</v>
      </c>
      <c r="R3686" t="s">
        <v>307</v>
      </c>
      <c r="S3686" t="s">
        <v>307</v>
      </c>
      <c r="T3686" t="s">
        <v>307</v>
      </c>
      <c r="U3686" t="s">
        <v>307</v>
      </c>
      <c r="V3686" t="s">
        <v>307</v>
      </c>
      <c r="W3686" t="s">
        <v>307</v>
      </c>
      <c r="X3686" t="s">
        <v>307</v>
      </c>
      <c r="Y3686" t="s">
        <v>307</v>
      </c>
      <c r="Z3686" t="s">
        <v>307</v>
      </c>
    </row>
    <row r="3687" spans="1:42" x14ac:dyDescent="0.25">
      <c r="A3687">
        <v>417</v>
      </c>
      <c r="B3687" t="s">
        <v>216</v>
      </c>
      <c r="C3687" t="s">
        <v>46</v>
      </c>
      <c r="D3687" t="s">
        <v>67</v>
      </c>
      <c r="E3687" t="s">
        <v>307</v>
      </c>
      <c r="F3687" t="s">
        <v>307</v>
      </c>
      <c r="G3687" t="s">
        <v>307</v>
      </c>
      <c r="H3687" t="s">
        <v>307</v>
      </c>
      <c r="I3687" t="s">
        <v>307</v>
      </c>
      <c r="J3687" t="s">
        <v>307</v>
      </c>
      <c r="K3687" t="s">
        <v>307</v>
      </c>
      <c r="L3687" t="s">
        <v>307</v>
      </c>
      <c r="M3687" t="s">
        <v>307</v>
      </c>
      <c r="N3687" t="s">
        <v>307</v>
      </c>
      <c r="O3687" t="s">
        <v>307</v>
      </c>
      <c r="P3687" t="s">
        <v>307</v>
      </c>
      <c r="Q3687" t="s">
        <v>307</v>
      </c>
      <c r="R3687" t="s">
        <v>307</v>
      </c>
      <c r="S3687" t="s">
        <v>307</v>
      </c>
      <c r="T3687" t="s">
        <v>307</v>
      </c>
      <c r="U3687" t="s">
        <v>307</v>
      </c>
      <c r="V3687" t="s">
        <v>307</v>
      </c>
      <c r="W3687" t="s">
        <v>307</v>
      </c>
      <c r="X3687" t="s">
        <v>307</v>
      </c>
      <c r="Y3687" t="s">
        <v>307</v>
      </c>
      <c r="Z3687" t="s">
        <v>307</v>
      </c>
    </row>
    <row r="3688" spans="1:42" x14ac:dyDescent="0.25">
      <c r="A3688">
        <v>417</v>
      </c>
      <c r="B3688" t="s">
        <v>216</v>
      </c>
      <c r="C3688" t="s">
        <v>46</v>
      </c>
      <c r="D3688" t="s">
        <v>68</v>
      </c>
      <c r="E3688" t="s">
        <v>307</v>
      </c>
      <c r="F3688" t="s">
        <v>307</v>
      </c>
      <c r="G3688" t="s">
        <v>307</v>
      </c>
      <c r="H3688" t="s">
        <v>307</v>
      </c>
      <c r="I3688" t="s">
        <v>307</v>
      </c>
      <c r="J3688" t="s">
        <v>307</v>
      </c>
      <c r="K3688" t="s">
        <v>307</v>
      </c>
      <c r="L3688" t="s">
        <v>307</v>
      </c>
      <c r="M3688" t="s">
        <v>307</v>
      </c>
      <c r="N3688" t="s">
        <v>307</v>
      </c>
      <c r="O3688" t="s">
        <v>307</v>
      </c>
      <c r="P3688" t="s">
        <v>307</v>
      </c>
      <c r="Q3688" t="s">
        <v>307</v>
      </c>
      <c r="R3688" t="s">
        <v>307</v>
      </c>
      <c r="S3688" t="s">
        <v>307</v>
      </c>
      <c r="T3688" t="s">
        <v>307</v>
      </c>
      <c r="U3688" t="s">
        <v>307</v>
      </c>
      <c r="V3688" t="s">
        <v>307</v>
      </c>
      <c r="W3688" t="s">
        <v>307</v>
      </c>
      <c r="X3688" t="s">
        <v>307</v>
      </c>
      <c r="Y3688" t="s">
        <v>307</v>
      </c>
      <c r="Z3688" t="s">
        <v>307</v>
      </c>
    </row>
    <row r="3689" spans="1:42" x14ac:dyDescent="0.25">
      <c r="A3689">
        <v>417</v>
      </c>
      <c r="B3689" t="s">
        <v>216</v>
      </c>
      <c r="C3689" t="s">
        <v>46</v>
      </c>
      <c r="D3689" t="s">
        <v>69</v>
      </c>
      <c r="E3689" t="s">
        <v>307</v>
      </c>
      <c r="F3689" t="s">
        <v>307</v>
      </c>
      <c r="G3689" t="s">
        <v>307</v>
      </c>
      <c r="H3689" t="s">
        <v>307</v>
      </c>
      <c r="I3689" t="s">
        <v>307</v>
      </c>
      <c r="J3689" t="s">
        <v>307</v>
      </c>
      <c r="K3689" t="s">
        <v>307</v>
      </c>
      <c r="L3689" t="s">
        <v>307</v>
      </c>
      <c r="M3689" t="s">
        <v>307</v>
      </c>
      <c r="N3689" t="s">
        <v>307</v>
      </c>
      <c r="O3689" t="s">
        <v>307</v>
      </c>
      <c r="P3689" t="s">
        <v>307</v>
      </c>
      <c r="Q3689" t="s">
        <v>307</v>
      </c>
      <c r="R3689" t="s">
        <v>307</v>
      </c>
      <c r="S3689" t="s">
        <v>307</v>
      </c>
      <c r="T3689" t="s">
        <v>307</v>
      </c>
      <c r="U3689" t="s">
        <v>307</v>
      </c>
      <c r="V3689" t="s">
        <v>307</v>
      </c>
      <c r="W3689" t="s">
        <v>307</v>
      </c>
      <c r="X3689" t="s">
        <v>307</v>
      </c>
      <c r="Y3689" t="s">
        <v>307</v>
      </c>
      <c r="Z3689" t="s">
        <v>307</v>
      </c>
    </row>
    <row r="3690" spans="1:42" x14ac:dyDescent="0.25">
      <c r="A3690">
        <v>417</v>
      </c>
      <c r="B3690" t="s">
        <v>216</v>
      </c>
      <c r="C3690" t="s">
        <v>46</v>
      </c>
      <c r="D3690" t="s">
        <v>70</v>
      </c>
      <c r="E3690" t="s">
        <v>307</v>
      </c>
      <c r="F3690" t="s">
        <v>307</v>
      </c>
      <c r="G3690" t="s">
        <v>307</v>
      </c>
      <c r="H3690" t="s">
        <v>307</v>
      </c>
      <c r="I3690" t="s">
        <v>307</v>
      </c>
      <c r="J3690" t="s">
        <v>307</v>
      </c>
      <c r="K3690" t="s">
        <v>307</v>
      </c>
      <c r="L3690" t="s">
        <v>307</v>
      </c>
      <c r="M3690" t="s">
        <v>307</v>
      </c>
      <c r="N3690" t="s">
        <v>307</v>
      </c>
      <c r="O3690" t="s">
        <v>307</v>
      </c>
      <c r="P3690" t="s">
        <v>307</v>
      </c>
      <c r="Q3690" t="s">
        <v>307</v>
      </c>
      <c r="R3690" t="s">
        <v>307</v>
      </c>
      <c r="S3690" t="s">
        <v>307</v>
      </c>
      <c r="T3690" t="s">
        <v>307</v>
      </c>
      <c r="U3690" t="s">
        <v>307</v>
      </c>
      <c r="V3690" t="s">
        <v>307</v>
      </c>
      <c r="W3690" t="s">
        <v>307</v>
      </c>
      <c r="X3690" t="s">
        <v>307</v>
      </c>
      <c r="Y3690" t="s">
        <v>307</v>
      </c>
      <c r="Z3690" t="s">
        <v>307</v>
      </c>
    </row>
    <row r="3691" spans="1:42" x14ac:dyDescent="0.25">
      <c r="A3691">
        <v>417</v>
      </c>
      <c r="B3691" t="s">
        <v>216</v>
      </c>
      <c r="C3691" t="s">
        <v>46</v>
      </c>
      <c r="D3691" t="s">
        <v>71</v>
      </c>
      <c r="E3691" t="s">
        <v>307</v>
      </c>
      <c r="F3691" t="s">
        <v>307</v>
      </c>
      <c r="G3691" t="s">
        <v>307</v>
      </c>
      <c r="H3691" t="s">
        <v>307</v>
      </c>
      <c r="I3691" t="s">
        <v>307</v>
      </c>
      <c r="J3691" t="s">
        <v>307</v>
      </c>
      <c r="K3691" t="s">
        <v>307</v>
      </c>
      <c r="L3691" t="s">
        <v>307</v>
      </c>
      <c r="M3691" t="s">
        <v>307</v>
      </c>
      <c r="N3691" t="s">
        <v>307</v>
      </c>
      <c r="O3691" t="s">
        <v>307</v>
      </c>
      <c r="P3691" t="s">
        <v>307</v>
      </c>
      <c r="Q3691" t="s">
        <v>307</v>
      </c>
      <c r="R3691" t="s">
        <v>307</v>
      </c>
      <c r="S3691" t="s">
        <v>307</v>
      </c>
      <c r="T3691" t="s">
        <v>307</v>
      </c>
      <c r="U3691" t="s">
        <v>307</v>
      </c>
      <c r="V3691" t="s">
        <v>307</v>
      </c>
      <c r="W3691" t="s">
        <v>307</v>
      </c>
      <c r="X3691" t="s">
        <v>307</v>
      </c>
      <c r="Y3691" t="s">
        <v>307</v>
      </c>
      <c r="Z3691" t="s">
        <v>307</v>
      </c>
    </row>
    <row r="3692" spans="1:42" x14ac:dyDescent="0.25">
      <c r="A3692">
        <v>417</v>
      </c>
      <c r="B3692" t="s">
        <v>216</v>
      </c>
      <c r="C3692" t="s">
        <v>46</v>
      </c>
      <c r="D3692" t="s">
        <v>72</v>
      </c>
      <c r="E3692" t="s">
        <v>307</v>
      </c>
      <c r="F3692" t="s">
        <v>307</v>
      </c>
      <c r="G3692" t="s">
        <v>307</v>
      </c>
      <c r="H3692" t="s">
        <v>307</v>
      </c>
      <c r="I3692" t="s">
        <v>307</v>
      </c>
      <c r="J3692" t="s">
        <v>307</v>
      </c>
      <c r="K3692" t="s">
        <v>307</v>
      </c>
      <c r="L3692" t="s">
        <v>307</v>
      </c>
      <c r="M3692" t="s">
        <v>307</v>
      </c>
      <c r="N3692" t="s">
        <v>307</v>
      </c>
      <c r="O3692" t="s">
        <v>307</v>
      </c>
      <c r="P3692" t="s">
        <v>307</v>
      </c>
      <c r="Q3692" t="s">
        <v>307</v>
      </c>
      <c r="R3692" t="s">
        <v>307</v>
      </c>
      <c r="S3692" t="s">
        <v>307</v>
      </c>
      <c r="T3692" t="s">
        <v>307</v>
      </c>
      <c r="U3692" t="s">
        <v>307</v>
      </c>
      <c r="V3692" t="s">
        <v>307</v>
      </c>
      <c r="W3692" t="s">
        <v>307</v>
      </c>
      <c r="X3692" t="s">
        <v>307</v>
      </c>
      <c r="Y3692" t="s">
        <v>307</v>
      </c>
      <c r="Z3692" t="s">
        <v>307</v>
      </c>
    </row>
    <row r="3693" spans="1:42" x14ac:dyDescent="0.25">
      <c r="A3693">
        <v>417</v>
      </c>
      <c r="B3693" t="s">
        <v>216</v>
      </c>
      <c r="C3693" t="s">
        <v>46</v>
      </c>
      <c r="D3693" t="s">
        <v>47</v>
      </c>
      <c r="E3693" t="s">
        <v>307</v>
      </c>
      <c r="F3693" t="s">
        <v>307</v>
      </c>
      <c r="G3693" t="s">
        <v>307</v>
      </c>
      <c r="H3693" t="s">
        <v>307</v>
      </c>
      <c r="I3693" t="s">
        <v>307</v>
      </c>
      <c r="J3693" t="s">
        <v>307</v>
      </c>
      <c r="K3693" t="s">
        <v>307</v>
      </c>
      <c r="L3693" t="s">
        <v>307</v>
      </c>
      <c r="M3693" t="s">
        <v>307</v>
      </c>
      <c r="N3693" t="s">
        <v>307</v>
      </c>
      <c r="O3693" t="s">
        <v>307</v>
      </c>
      <c r="P3693" t="s">
        <v>307</v>
      </c>
      <c r="Q3693" t="s">
        <v>307</v>
      </c>
      <c r="R3693" t="s">
        <v>307</v>
      </c>
      <c r="S3693" t="s">
        <v>307</v>
      </c>
      <c r="T3693" t="s">
        <v>307</v>
      </c>
      <c r="U3693" t="s">
        <v>307</v>
      </c>
      <c r="V3693" t="s">
        <v>307</v>
      </c>
      <c r="W3693" t="s">
        <v>307</v>
      </c>
      <c r="X3693" t="s">
        <v>307</v>
      </c>
      <c r="Y3693" t="s">
        <v>307</v>
      </c>
      <c r="Z3693" t="s">
        <v>307</v>
      </c>
    </row>
    <row r="3694" spans="1:42" x14ac:dyDescent="0.25">
      <c r="A3694">
        <v>417</v>
      </c>
      <c r="B3694" t="s">
        <v>216</v>
      </c>
      <c r="C3694" t="s">
        <v>46</v>
      </c>
      <c r="D3694" t="s">
        <v>48</v>
      </c>
      <c r="E3694" t="s">
        <v>307</v>
      </c>
      <c r="F3694" t="s">
        <v>307</v>
      </c>
      <c r="G3694" t="s">
        <v>307</v>
      </c>
      <c r="H3694" t="s">
        <v>307</v>
      </c>
      <c r="I3694" t="s">
        <v>307</v>
      </c>
      <c r="J3694" t="s">
        <v>307</v>
      </c>
      <c r="K3694" t="s">
        <v>307</v>
      </c>
      <c r="L3694" t="s">
        <v>307</v>
      </c>
      <c r="M3694" t="s">
        <v>307</v>
      </c>
      <c r="N3694" t="s">
        <v>307</v>
      </c>
      <c r="O3694" t="s">
        <v>307</v>
      </c>
      <c r="P3694" t="s">
        <v>307</v>
      </c>
      <c r="Q3694" t="s">
        <v>307</v>
      </c>
      <c r="R3694" t="s">
        <v>307</v>
      </c>
      <c r="S3694" t="s">
        <v>307</v>
      </c>
      <c r="T3694" t="s">
        <v>307</v>
      </c>
      <c r="U3694" t="s">
        <v>307</v>
      </c>
      <c r="V3694" t="s">
        <v>307</v>
      </c>
      <c r="W3694" t="s">
        <v>307</v>
      </c>
      <c r="X3694" t="s">
        <v>307</v>
      </c>
      <c r="Y3694" t="s">
        <v>307</v>
      </c>
      <c r="Z3694" t="s">
        <v>307</v>
      </c>
    </row>
    <row r="3695" spans="1:42" x14ac:dyDescent="0.25">
      <c r="A3695">
        <v>417</v>
      </c>
      <c r="B3695" t="s">
        <v>216</v>
      </c>
      <c r="C3695" t="s">
        <v>46</v>
      </c>
      <c r="D3695" t="s">
        <v>49</v>
      </c>
      <c r="E3695" t="s">
        <v>307</v>
      </c>
      <c r="F3695" t="s">
        <v>307</v>
      </c>
      <c r="G3695" t="s">
        <v>307</v>
      </c>
      <c r="H3695" t="s">
        <v>307</v>
      </c>
      <c r="I3695" t="s">
        <v>307</v>
      </c>
      <c r="J3695" t="s">
        <v>307</v>
      </c>
      <c r="K3695" t="s">
        <v>307</v>
      </c>
      <c r="L3695" t="s">
        <v>307</v>
      </c>
      <c r="M3695" t="s">
        <v>307</v>
      </c>
      <c r="N3695" t="s">
        <v>307</v>
      </c>
      <c r="O3695" t="s">
        <v>307</v>
      </c>
      <c r="P3695" t="s">
        <v>307</v>
      </c>
      <c r="Q3695" t="s">
        <v>307</v>
      </c>
      <c r="R3695" t="s">
        <v>307</v>
      </c>
      <c r="S3695" t="s">
        <v>307</v>
      </c>
      <c r="T3695" t="s">
        <v>307</v>
      </c>
      <c r="U3695" t="s">
        <v>307</v>
      </c>
      <c r="V3695" t="s">
        <v>307</v>
      </c>
      <c r="W3695" t="s">
        <v>307</v>
      </c>
      <c r="X3695" t="s">
        <v>307</v>
      </c>
      <c r="Y3695" t="s">
        <v>307</v>
      </c>
      <c r="Z3695" t="s">
        <v>307</v>
      </c>
    </row>
    <row r="3696" spans="1:42" x14ac:dyDescent="0.25">
      <c r="A3696">
        <v>417</v>
      </c>
      <c r="B3696" t="s">
        <v>216</v>
      </c>
      <c r="C3696" t="s">
        <v>41</v>
      </c>
      <c r="D3696" t="s">
        <v>48</v>
      </c>
      <c r="E3696" t="s">
        <v>307</v>
      </c>
      <c r="F3696" t="s">
        <v>307</v>
      </c>
      <c r="G3696" t="s">
        <v>307</v>
      </c>
      <c r="H3696" t="s">
        <v>307</v>
      </c>
      <c r="I3696" t="s">
        <v>307</v>
      </c>
      <c r="J3696" t="s">
        <v>307</v>
      </c>
      <c r="K3696" t="s">
        <v>307</v>
      </c>
      <c r="L3696" t="s">
        <v>307</v>
      </c>
      <c r="M3696" t="s">
        <v>307</v>
      </c>
      <c r="N3696" t="s">
        <v>307</v>
      </c>
      <c r="O3696" t="s">
        <v>307</v>
      </c>
      <c r="P3696" t="s">
        <v>307</v>
      </c>
      <c r="Q3696" t="s">
        <v>307</v>
      </c>
      <c r="R3696" t="s">
        <v>307</v>
      </c>
      <c r="S3696" t="s">
        <v>307</v>
      </c>
      <c r="T3696" t="s">
        <v>307</v>
      </c>
      <c r="U3696" t="s">
        <v>307</v>
      </c>
      <c r="V3696" t="s">
        <v>307</v>
      </c>
      <c r="W3696" t="s">
        <v>307</v>
      </c>
      <c r="X3696" t="s">
        <v>307</v>
      </c>
      <c r="Y3696" t="s">
        <v>307</v>
      </c>
      <c r="Z3696" t="s">
        <v>307</v>
      </c>
    </row>
    <row r="3697" spans="1:45" x14ac:dyDescent="0.25">
      <c r="A3697">
        <v>417</v>
      </c>
      <c r="B3697" t="s">
        <v>216</v>
      </c>
      <c r="C3697" t="s">
        <v>459</v>
      </c>
      <c r="D3697" t="s">
        <v>48</v>
      </c>
      <c r="E3697" t="s">
        <v>307</v>
      </c>
      <c r="F3697" t="s">
        <v>307</v>
      </c>
      <c r="G3697" t="s">
        <v>307</v>
      </c>
      <c r="H3697" t="s">
        <v>307</v>
      </c>
      <c r="I3697" t="s">
        <v>307</v>
      </c>
      <c r="J3697" t="s">
        <v>307</v>
      </c>
      <c r="K3697" t="s">
        <v>307</v>
      </c>
      <c r="L3697" t="s">
        <v>307</v>
      </c>
      <c r="M3697" t="s">
        <v>307</v>
      </c>
      <c r="N3697" t="s">
        <v>307</v>
      </c>
      <c r="O3697" t="s">
        <v>307</v>
      </c>
      <c r="P3697" t="s">
        <v>307</v>
      </c>
      <c r="Q3697" t="s">
        <v>307</v>
      </c>
    </row>
    <row r="3698" spans="1:45" x14ac:dyDescent="0.25">
      <c r="A3698">
        <v>417</v>
      </c>
      <c r="B3698" t="s">
        <v>216</v>
      </c>
      <c r="C3698" t="s">
        <v>304</v>
      </c>
      <c r="D3698" t="s">
        <v>48</v>
      </c>
      <c r="E3698" t="s">
        <v>307</v>
      </c>
      <c r="F3698" t="s">
        <v>307</v>
      </c>
      <c r="G3698" t="s">
        <v>307</v>
      </c>
      <c r="H3698" t="s">
        <v>307</v>
      </c>
      <c r="I3698" t="s">
        <v>307</v>
      </c>
      <c r="J3698" t="s">
        <v>307</v>
      </c>
      <c r="K3698" t="s">
        <v>307</v>
      </c>
      <c r="L3698" t="s">
        <v>307</v>
      </c>
      <c r="M3698" t="s">
        <v>307</v>
      </c>
      <c r="N3698" t="s">
        <v>307</v>
      </c>
      <c r="O3698" t="s">
        <v>307</v>
      </c>
      <c r="P3698" t="s">
        <v>307</v>
      </c>
      <c r="Q3698" t="s">
        <v>307</v>
      </c>
    </row>
    <row r="3699" spans="1:45" x14ac:dyDescent="0.25">
      <c r="A3699">
        <v>417</v>
      </c>
      <c r="B3699" t="s">
        <v>216</v>
      </c>
      <c r="C3699" t="s">
        <v>433</v>
      </c>
      <c r="D3699" t="s">
        <v>48</v>
      </c>
      <c r="E3699" t="s">
        <v>307</v>
      </c>
      <c r="F3699" t="s">
        <v>307</v>
      </c>
      <c r="G3699" t="s">
        <v>307</v>
      </c>
      <c r="H3699" t="s">
        <v>307</v>
      </c>
      <c r="I3699" t="s">
        <v>307</v>
      </c>
      <c r="J3699" t="s">
        <v>307</v>
      </c>
      <c r="K3699" t="s">
        <v>307</v>
      </c>
      <c r="L3699" t="s">
        <v>307</v>
      </c>
      <c r="M3699" t="s">
        <v>307</v>
      </c>
      <c r="N3699" t="s">
        <v>307</v>
      </c>
      <c r="O3699" t="s">
        <v>307</v>
      </c>
      <c r="P3699" t="s">
        <v>307</v>
      </c>
      <c r="Q3699" t="s">
        <v>307</v>
      </c>
    </row>
    <row r="3700" spans="1:45" x14ac:dyDescent="0.25">
      <c r="A3700">
        <v>417</v>
      </c>
      <c r="B3700" t="s">
        <v>216</v>
      </c>
      <c r="C3700" t="s">
        <v>305</v>
      </c>
      <c r="D3700" t="s">
        <v>48</v>
      </c>
      <c r="E3700" t="s">
        <v>307</v>
      </c>
      <c r="F3700" t="s">
        <v>307</v>
      </c>
      <c r="G3700" t="s">
        <v>307</v>
      </c>
      <c r="H3700" t="s">
        <v>307</v>
      </c>
      <c r="I3700" t="s">
        <v>307</v>
      </c>
      <c r="J3700" t="s">
        <v>307</v>
      </c>
      <c r="K3700" t="s">
        <v>307</v>
      </c>
      <c r="L3700" t="s">
        <v>307</v>
      </c>
      <c r="M3700" t="s">
        <v>307</v>
      </c>
      <c r="N3700" t="s">
        <v>307</v>
      </c>
      <c r="O3700" t="s">
        <v>307</v>
      </c>
      <c r="P3700" t="s">
        <v>307</v>
      </c>
      <c r="Q3700" t="s">
        <v>307</v>
      </c>
    </row>
    <row r="3701" spans="1:45" x14ac:dyDescent="0.25">
      <c r="A3701">
        <v>417</v>
      </c>
      <c r="B3701" t="s">
        <v>216</v>
      </c>
      <c r="C3701" t="s">
        <v>306</v>
      </c>
      <c r="D3701" t="s">
        <v>48</v>
      </c>
      <c r="E3701" t="s">
        <v>307</v>
      </c>
      <c r="F3701" t="s">
        <v>307</v>
      </c>
      <c r="G3701" t="s">
        <v>307</v>
      </c>
      <c r="H3701" t="s">
        <v>307</v>
      </c>
      <c r="I3701" t="s">
        <v>307</v>
      </c>
      <c r="J3701" t="s">
        <v>307</v>
      </c>
      <c r="K3701" t="s">
        <v>307</v>
      </c>
      <c r="L3701" t="s">
        <v>307</v>
      </c>
      <c r="M3701" t="s">
        <v>307</v>
      </c>
      <c r="N3701" t="s">
        <v>307</v>
      </c>
      <c r="O3701" t="s">
        <v>307</v>
      </c>
      <c r="P3701" t="s">
        <v>307</v>
      </c>
      <c r="Q3701" t="s">
        <v>307</v>
      </c>
    </row>
    <row r="3702" spans="1:45" x14ac:dyDescent="0.25">
      <c r="A3702">
        <v>417</v>
      </c>
      <c r="B3702" t="s">
        <v>216</v>
      </c>
      <c r="C3702" t="s">
        <v>44</v>
      </c>
      <c r="D3702" t="s">
        <v>54</v>
      </c>
      <c r="E3702" t="s">
        <v>307</v>
      </c>
      <c r="F3702" t="s">
        <v>307</v>
      </c>
      <c r="G3702" t="s">
        <v>307</v>
      </c>
      <c r="H3702" t="s">
        <v>307</v>
      </c>
      <c r="I3702" t="s">
        <v>307</v>
      </c>
      <c r="J3702" t="s">
        <v>307</v>
      </c>
      <c r="K3702" t="s">
        <v>307</v>
      </c>
      <c r="L3702" t="s">
        <v>307</v>
      </c>
      <c r="M3702" t="s">
        <v>307</v>
      </c>
      <c r="N3702" t="s">
        <v>307</v>
      </c>
      <c r="O3702" t="s">
        <v>307</v>
      </c>
      <c r="P3702" t="s">
        <v>307</v>
      </c>
      <c r="Q3702" t="s">
        <v>307</v>
      </c>
      <c r="R3702" t="s">
        <v>307</v>
      </c>
      <c r="S3702" t="s">
        <v>307</v>
      </c>
      <c r="T3702" t="s">
        <v>307</v>
      </c>
      <c r="U3702" t="s">
        <v>307</v>
      </c>
      <c r="V3702" t="s">
        <v>307</v>
      </c>
      <c r="W3702" t="s">
        <v>307</v>
      </c>
    </row>
    <row r="3703" spans="1:45" x14ac:dyDescent="0.25">
      <c r="A3703">
        <v>417</v>
      </c>
      <c r="B3703" t="s">
        <v>216</v>
      </c>
      <c r="C3703" t="s">
        <v>44</v>
      </c>
      <c r="D3703" t="s">
        <v>55</v>
      </c>
      <c r="E3703" t="s">
        <v>307</v>
      </c>
      <c r="F3703" t="s">
        <v>307</v>
      </c>
      <c r="G3703" t="s">
        <v>307</v>
      </c>
      <c r="H3703" t="s">
        <v>307</v>
      </c>
      <c r="I3703" t="s">
        <v>307</v>
      </c>
      <c r="J3703" t="s">
        <v>307</v>
      </c>
      <c r="K3703" t="s">
        <v>307</v>
      </c>
      <c r="L3703" t="s">
        <v>307</v>
      </c>
      <c r="M3703" t="s">
        <v>307</v>
      </c>
      <c r="N3703" t="s">
        <v>307</v>
      </c>
      <c r="O3703" t="s">
        <v>307</v>
      </c>
      <c r="P3703" t="s">
        <v>307</v>
      </c>
      <c r="Q3703" t="s">
        <v>307</v>
      </c>
      <c r="R3703" t="s">
        <v>307</v>
      </c>
      <c r="S3703" t="s">
        <v>307</v>
      </c>
      <c r="T3703" t="s">
        <v>307</v>
      </c>
      <c r="U3703" t="s">
        <v>307</v>
      </c>
      <c r="V3703" t="s">
        <v>307</v>
      </c>
      <c r="W3703" t="s">
        <v>307</v>
      </c>
    </row>
    <row r="3704" spans="1:45" x14ac:dyDescent="0.25">
      <c r="A3704">
        <v>417</v>
      </c>
      <c r="B3704" t="s">
        <v>216</v>
      </c>
      <c r="C3704" t="s">
        <v>44</v>
      </c>
      <c r="D3704" t="s">
        <v>56</v>
      </c>
      <c r="E3704" t="s">
        <v>307</v>
      </c>
      <c r="F3704" t="s">
        <v>307</v>
      </c>
      <c r="G3704" t="s">
        <v>307</v>
      </c>
      <c r="H3704" t="s">
        <v>307</v>
      </c>
      <c r="I3704" t="s">
        <v>307</v>
      </c>
      <c r="J3704" t="s">
        <v>307</v>
      </c>
      <c r="K3704" t="s">
        <v>307</v>
      </c>
      <c r="L3704" t="s">
        <v>307</v>
      </c>
      <c r="M3704" t="s">
        <v>307</v>
      </c>
      <c r="N3704" t="s">
        <v>307</v>
      </c>
      <c r="O3704" t="s">
        <v>307</v>
      </c>
      <c r="P3704" t="s">
        <v>307</v>
      </c>
      <c r="Q3704" t="s">
        <v>307</v>
      </c>
      <c r="R3704" t="s">
        <v>307</v>
      </c>
      <c r="S3704" t="s">
        <v>307</v>
      </c>
      <c r="T3704" t="s">
        <v>307</v>
      </c>
      <c r="U3704" t="s">
        <v>307</v>
      </c>
      <c r="V3704" t="s">
        <v>307</v>
      </c>
      <c r="W3704" t="s">
        <v>307</v>
      </c>
    </row>
    <row r="3705" spans="1:45" x14ac:dyDescent="0.25">
      <c r="A3705">
        <v>417</v>
      </c>
      <c r="B3705" t="s">
        <v>216</v>
      </c>
      <c r="C3705" t="s">
        <v>44</v>
      </c>
      <c r="D3705" t="s">
        <v>57</v>
      </c>
      <c r="E3705" t="s">
        <v>307</v>
      </c>
      <c r="F3705" t="s">
        <v>307</v>
      </c>
      <c r="G3705" t="s">
        <v>307</v>
      </c>
      <c r="H3705" t="s">
        <v>307</v>
      </c>
      <c r="I3705" t="s">
        <v>307</v>
      </c>
      <c r="J3705" t="s">
        <v>307</v>
      </c>
      <c r="K3705" t="s">
        <v>307</v>
      </c>
      <c r="L3705" t="s">
        <v>307</v>
      </c>
      <c r="M3705" t="s">
        <v>307</v>
      </c>
      <c r="N3705" t="s">
        <v>307</v>
      </c>
      <c r="O3705" t="s">
        <v>307</v>
      </c>
      <c r="P3705" t="s">
        <v>307</v>
      </c>
      <c r="Q3705" t="s">
        <v>307</v>
      </c>
      <c r="R3705" t="s">
        <v>307</v>
      </c>
      <c r="S3705" t="s">
        <v>307</v>
      </c>
      <c r="T3705" t="s">
        <v>307</v>
      </c>
      <c r="U3705" t="s">
        <v>307</v>
      </c>
      <c r="V3705" t="s">
        <v>307</v>
      </c>
      <c r="W3705" t="s">
        <v>307</v>
      </c>
    </row>
    <row r="3706" spans="1:45" x14ac:dyDescent="0.25">
      <c r="A3706">
        <v>417</v>
      </c>
      <c r="B3706" t="s">
        <v>216</v>
      </c>
      <c r="C3706" t="s">
        <v>44</v>
      </c>
      <c r="D3706" t="s">
        <v>58</v>
      </c>
      <c r="E3706" t="s">
        <v>307</v>
      </c>
      <c r="F3706" t="s">
        <v>307</v>
      </c>
      <c r="G3706" t="s">
        <v>307</v>
      </c>
      <c r="H3706" t="s">
        <v>307</v>
      </c>
      <c r="I3706" t="s">
        <v>307</v>
      </c>
      <c r="J3706" t="s">
        <v>307</v>
      </c>
      <c r="K3706" t="s">
        <v>307</v>
      </c>
      <c r="L3706" t="s">
        <v>307</v>
      </c>
      <c r="M3706" t="s">
        <v>307</v>
      </c>
      <c r="N3706" t="s">
        <v>307</v>
      </c>
      <c r="O3706" t="s">
        <v>307</v>
      </c>
      <c r="P3706" t="s">
        <v>307</v>
      </c>
      <c r="Q3706" t="s">
        <v>307</v>
      </c>
      <c r="R3706" t="s">
        <v>307</v>
      </c>
      <c r="S3706" t="s">
        <v>307</v>
      </c>
      <c r="T3706" t="s">
        <v>307</v>
      </c>
      <c r="U3706" t="s">
        <v>307</v>
      </c>
      <c r="V3706" t="s">
        <v>307</v>
      </c>
      <c r="W3706" t="s">
        <v>307</v>
      </c>
    </row>
    <row r="3707" spans="1:45" x14ac:dyDescent="0.25">
      <c r="A3707">
        <v>417</v>
      </c>
      <c r="B3707" t="s">
        <v>216</v>
      </c>
      <c r="C3707" t="s">
        <v>44</v>
      </c>
      <c r="D3707" t="s">
        <v>59</v>
      </c>
      <c r="E3707" t="s">
        <v>307</v>
      </c>
      <c r="F3707" t="s">
        <v>307</v>
      </c>
      <c r="G3707" t="s">
        <v>307</v>
      </c>
      <c r="H3707" t="s">
        <v>307</v>
      </c>
      <c r="I3707" t="s">
        <v>307</v>
      </c>
      <c r="J3707" t="s">
        <v>307</v>
      </c>
      <c r="K3707" t="s">
        <v>307</v>
      </c>
      <c r="L3707" t="s">
        <v>307</v>
      </c>
      <c r="M3707" t="s">
        <v>307</v>
      </c>
      <c r="N3707" t="s">
        <v>307</v>
      </c>
      <c r="O3707" t="s">
        <v>307</v>
      </c>
      <c r="P3707" t="s">
        <v>307</v>
      </c>
      <c r="Q3707" t="s">
        <v>307</v>
      </c>
      <c r="R3707" t="s">
        <v>307</v>
      </c>
      <c r="S3707" t="s">
        <v>307</v>
      </c>
      <c r="T3707" t="s">
        <v>307</v>
      </c>
      <c r="U3707" t="s">
        <v>307</v>
      </c>
      <c r="V3707" t="s">
        <v>307</v>
      </c>
      <c r="W3707" t="s">
        <v>307</v>
      </c>
    </row>
    <row r="3708" spans="1:45" x14ac:dyDescent="0.25">
      <c r="A3708">
        <v>417</v>
      </c>
      <c r="B3708" t="s">
        <v>216</v>
      </c>
      <c r="C3708" t="s">
        <v>44</v>
      </c>
      <c r="D3708" t="s">
        <v>60</v>
      </c>
      <c r="E3708" t="s">
        <v>307</v>
      </c>
      <c r="F3708" t="s">
        <v>307</v>
      </c>
      <c r="G3708" t="s">
        <v>307</v>
      </c>
      <c r="H3708" t="s">
        <v>307</v>
      </c>
      <c r="I3708" t="s">
        <v>307</v>
      </c>
      <c r="J3708" t="s">
        <v>307</v>
      </c>
      <c r="K3708" t="s">
        <v>307</v>
      </c>
      <c r="L3708" t="s">
        <v>307</v>
      </c>
      <c r="M3708" t="s">
        <v>307</v>
      </c>
      <c r="N3708" t="s">
        <v>307</v>
      </c>
      <c r="O3708" t="s">
        <v>307</v>
      </c>
      <c r="P3708" t="s">
        <v>307</v>
      </c>
      <c r="Q3708" t="s">
        <v>307</v>
      </c>
      <c r="R3708" t="s">
        <v>307</v>
      </c>
      <c r="S3708" t="s">
        <v>307</v>
      </c>
      <c r="T3708" t="s">
        <v>307</v>
      </c>
      <c r="U3708" t="s">
        <v>307</v>
      </c>
      <c r="V3708" t="s">
        <v>307</v>
      </c>
      <c r="W3708" t="s">
        <v>307</v>
      </c>
    </row>
    <row r="3709" spans="1:45" x14ac:dyDescent="0.25">
      <c r="A3709">
        <v>417</v>
      </c>
      <c r="B3709" t="s">
        <v>216</v>
      </c>
      <c r="C3709" t="s">
        <v>44</v>
      </c>
      <c r="D3709" t="s">
        <v>61</v>
      </c>
      <c r="E3709" t="s">
        <v>307</v>
      </c>
      <c r="F3709" t="s">
        <v>307</v>
      </c>
      <c r="G3709" t="s">
        <v>307</v>
      </c>
      <c r="H3709" t="s">
        <v>307</v>
      </c>
      <c r="I3709" t="s">
        <v>307</v>
      </c>
      <c r="J3709" t="s">
        <v>307</v>
      </c>
      <c r="K3709" t="s">
        <v>307</v>
      </c>
      <c r="L3709" t="s">
        <v>307</v>
      </c>
      <c r="M3709" t="s">
        <v>307</v>
      </c>
      <c r="N3709" t="s">
        <v>307</v>
      </c>
      <c r="O3709" t="s">
        <v>307</v>
      </c>
      <c r="P3709" t="s">
        <v>307</v>
      </c>
      <c r="Q3709" t="s">
        <v>307</v>
      </c>
      <c r="R3709" t="s">
        <v>307</v>
      </c>
      <c r="S3709" t="s">
        <v>307</v>
      </c>
      <c r="T3709" t="s">
        <v>307</v>
      </c>
      <c r="U3709" t="s">
        <v>307</v>
      </c>
      <c r="V3709" t="s">
        <v>307</v>
      </c>
      <c r="W3709" t="s">
        <v>307</v>
      </c>
    </row>
    <row r="3710" spans="1:45" x14ac:dyDescent="0.25">
      <c r="A3710">
        <v>417</v>
      </c>
      <c r="B3710" t="s">
        <v>216</v>
      </c>
      <c r="C3710" t="s">
        <v>44</v>
      </c>
      <c r="D3710" t="s">
        <v>62</v>
      </c>
      <c r="E3710" t="s">
        <v>307</v>
      </c>
      <c r="F3710" t="s">
        <v>307</v>
      </c>
      <c r="G3710" t="s">
        <v>307</v>
      </c>
      <c r="H3710" t="s">
        <v>307</v>
      </c>
      <c r="I3710" t="s">
        <v>307</v>
      </c>
      <c r="J3710" t="s">
        <v>307</v>
      </c>
      <c r="K3710" t="s">
        <v>307</v>
      </c>
      <c r="L3710" t="s">
        <v>307</v>
      </c>
      <c r="M3710" t="s">
        <v>307</v>
      </c>
      <c r="N3710" t="s">
        <v>307</v>
      </c>
      <c r="O3710" t="s">
        <v>307</v>
      </c>
      <c r="P3710" t="s">
        <v>307</v>
      </c>
      <c r="Q3710" t="s">
        <v>307</v>
      </c>
      <c r="R3710" t="s">
        <v>307</v>
      </c>
      <c r="S3710" t="s">
        <v>307</v>
      </c>
      <c r="T3710" t="s">
        <v>307</v>
      </c>
      <c r="U3710" t="s">
        <v>307</v>
      </c>
      <c r="V3710" t="s">
        <v>307</v>
      </c>
      <c r="W3710" t="s">
        <v>307</v>
      </c>
    </row>
    <row r="3711" spans="1:45" x14ac:dyDescent="0.25">
      <c r="A3711">
        <v>417</v>
      </c>
      <c r="B3711" t="s">
        <v>216</v>
      </c>
      <c r="C3711" t="s">
        <v>38</v>
      </c>
      <c r="D3711" t="s">
        <v>47</v>
      </c>
      <c r="E3711" t="s">
        <v>307</v>
      </c>
      <c r="F3711" t="s">
        <v>307</v>
      </c>
      <c r="G3711" t="s">
        <v>307</v>
      </c>
      <c r="H3711" t="s">
        <v>307</v>
      </c>
      <c r="I3711" t="s">
        <v>307</v>
      </c>
      <c r="J3711" t="s">
        <v>307</v>
      </c>
      <c r="K3711" t="s">
        <v>307</v>
      </c>
      <c r="L3711" t="s">
        <v>307</v>
      </c>
      <c r="M3711" t="s">
        <v>307</v>
      </c>
      <c r="N3711" t="s">
        <v>307</v>
      </c>
      <c r="O3711" t="s">
        <v>307</v>
      </c>
      <c r="P3711" t="s">
        <v>307</v>
      </c>
      <c r="Q3711" t="s">
        <v>307</v>
      </c>
      <c r="R3711" t="s">
        <v>307</v>
      </c>
      <c r="S3711" t="s">
        <v>307</v>
      </c>
      <c r="T3711" t="s">
        <v>307</v>
      </c>
      <c r="U3711" t="s">
        <v>307</v>
      </c>
      <c r="V3711" t="s">
        <v>307</v>
      </c>
      <c r="W3711" t="s">
        <v>307</v>
      </c>
      <c r="X3711" t="s">
        <v>307</v>
      </c>
      <c r="Y3711" t="s">
        <v>307</v>
      </c>
      <c r="Z3711" t="s">
        <v>307</v>
      </c>
      <c r="AA3711" t="s">
        <v>307</v>
      </c>
      <c r="AB3711" t="s">
        <v>307</v>
      </c>
      <c r="AC3711" t="s">
        <v>307</v>
      </c>
      <c r="AD3711" t="s">
        <v>307</v>
      </c>
      <c r="AE3711" t="s">
        <v>307</v>
      </c>
      <c r="AF3711" t="s">
        <v>307</v>
      </c>
      <c r="AG3711" t="s">
        <v>307</v>
      </c>
      <c r="AH3711" t="s">
        <v>307</v>
      </c>
      <c r="AI3711" t="s">
        <v>307</v>
      </c>
      <c r="AJ3711" t="s">
        <v>307</v>
      </c>
      <c r="AK3711" t="s">
        <v>307</v>
      </c>
      <c r="AL3711" t="s">
        <v>307</v>
      </c>
      <c r="AM3711" t="s">
        <v>307</v>
      </c>
      <c r="AN3711" t="s">
        <v>307</v>
      </c>
      <c r="AO3711" t="s">
        <v>307</v>
      </c>
      <c r="AP3711" t="s">
        <v>307</v>
      </c>
      <c r="AQ3711" t="s">
        <v>307</v>
      </c>
      <c r="AR3711" t="s">
        <v>307</v>
      </c>
      <c r="AS3711" t="s">
        <v>307</v>
      </c>
    </row>
    <row r="3712" spans="1:45" x14ac:dyDescent="0.25">
      <c r="A3712">
        <v>417</v>
      </c>
      <c r="B3712" t="s">
        <v>216</v>
      </c>
      <c r="C3712" t="s">
        <v>38</v>
      </c>
      <c r="D3712" t="s">
        <v>48</v>
      </c>
      <c r="E3712" t="s">
        <v>307</v>
      </c>
      <c r="F3712" t="s">
        <v>307</v>
      </c>
      <c r="G3712" t="s">
        <v>307</v>
      </c>
      <c r="H3712" t="s">
        <v>307</v>
      </c>
      <c r="I3712" t="s">
        <v>307</v>
      </c>
      <c r="J3712" t="s">
        <v>307</v>
      </c>
      <c r="K3712" t="s">
        <v>307</v>
      </c>
      <c r="L3712" t="s">
        <v>307</v>
      </c>
      <c r="M3712" t="s">
        <v>307</v>
      </c>
      <c r="N3712" t="s">
        <v>307</v>
      </c>
      <c r="O3712" t="s">
        <v>307</v>
      </c>
      <c r="P3712" t="s">
        <v>307</v>
      </c>
      <c r="Q3712" t="s">
        <v>307</v>
      </c>
      <c r="R3712" t="s">
        <v>307</v>
      </c>
      <c r="S3712" t="s">
        <v>307</v>
      </c>
      <c r="T3712" t="s">
        <v>307</v>
      </c>
      <c r="U3712" t="s">
        <v>307</v>
      </c>
      <c r="V3712" t="s">
        <v>307</v>
      </c>
      <c r="W3712" t="s">
        <v>307</v>
      </c>
      <c r="X3712" t="s">
        <v>307</v>
      </c>
      <c r="Y3712" t="s">
        <v>307</v>
      </c>
      <c r="Z3712" t="s">
        <v>307</v>
      </c>
      <c r="AA3712" t="s">
        <v>307</v>
      </c>
      <c r="AB3712" t="s">
        <v>307</v>
      </c>
      <c r="AC3712" t="s">
        <v>307</v>
      </c>
      <c r="AD3712" t="s">
        <v>307</v>
      </c>
      <c r="AE3712" t="s">
        <v>307</v>
      </c>
      <c r="AF3712" t="s">
        <v>307</v>
      </c>
      <c r="AG3712" t="s">
        <v>307</v>
      </c>
      <c r="AH3712" t="s">
        <v>307</v>
      </c>
      <c r="AI3712" t="s">
        <v>307</v>
      </c>
      <c r="AJ3712" t="s">
        <v>307</v>
      </c>
      <c r="AK3712" t="s">
        <v>307</v>
      </c>
      <c r="AL3712" t="s">
        <v>307</v>
      </c>
      <c r="AM3712" t="s">
        <v>307</v>
      </c>
      <c r="AN3712" t="s">
        <v>307</v>
      </c>
      <c r="AO3712" t="s">
        <v>307</v>
      </c>
      <c r="AP3712" t="s">
        <v>307</v>
      </c>
      <c r="AQ3712" t="s">
        <v>307</v>
      </c>
      <c r="AR3712" t="s">
        <v>307</v>
      </c>
      <c r="AS3712" t="s">
        <v>307</v>
      </c>
    </row>
    <row r="3713" spans="1:45" x14ac:dyDescent="0.25">
      <c r="A3713">
        <v>417</v>
      </c>
      <c r="B3713" t="s">
        <v>216</v>
      </c>
      <c r="C3713" t="s">
        <v>38</v>
      </c>
      <c r="D3713" t="s">
        <v>49</v>
      </c>
      <c r="E3713" t="s">
        <v>307</v>
      </c>
      <c r="F3713" t="s">
        <v>307</v>
      </c>
      <c r="G3713" t="s">
        <v>307</v>
      </c>
      <c r="H3713" t="s">
        <v>307</v>
      </c>
      <c r="I3713" t="s">
        <v>307</v>
      </c>
      <c r="J3713" t="s">
        <v>307</v>
      </c>
      <c r="K3713" t="s">
        <v>307</v>
      </c>
      <c r="L3713" t="s">
        <v>307</v>
      </c>
      <c r="M3713" t="s">
        <v>307</v>
      </c>
      <c r="N3713" t="s">
        <v>307</v>
      </c>
      <c r="O3713" t="s">
        <v>307</v>
      </c>
      <c r="P3713" t="s">
        <v>307</v>
      </c>
      <c r="Q3713" t="s">
        <v>307</v>
      </c>
      <c r="R3713" t="s">
        <v>307</v>
      </c>
      <c r="S3713" t="s">
        <v>307</v>
      </c>
      <c r="T3713" t="s">
        <v>307</v>
      </c>
      <c r="U3713" t="s">
        <v>307</v>
      </c>
      <c r="V3713" t="s">
        <v>307</v>
      </c>
      <c r="W3713" t="s">
        <v>307</v>
      </c>
      <c r="X3713" t="s">
        <v>307</v>
      </c>
      <c r="Y3713" t="s">
        <v>307</v>
      </c>
      <c r="Z3713" t="s">
        <v>307</v>
      </c>
      <c r="AA3713" t="s">
        <v>307</v>
      </c>
      <c r="AB3713" t="s">
        <v>307</v>
      </c>
      <c r="AC3713" t="s">
        <v>307</v>
      </c>
      <c r="AD3713" t="s">
        <v>307</v>
      </c>
      <c r="AE3713" t="s">
        <v>307</v>
      </c>
      <c r="AF3713" t="s">
        <v>307</v>
      </c>
      <c r="AG3713" t="s">
        <v>307</v>
      </c>
      <c r="AH3713" t="s">
        <v>307</v>
      </c>
      <c r="AI3713" t="s">
        <v>307</v>
      </c>
      <c r="AJ3713" t="s">
        <v>307</v>
      </c>
      <c r="AK3713" t="s">
        <v>307</v>
      </c>
      <c r="AL3713" t="s">
        <v>307</v>
      </c>
      <c r="AM3713" t="s">
        <v>307</v>
      </c>
      <c r="AN3713" t="s">
        <v>307</v>
      </c>
      <c r="AO3713" t="s">
        <v>307</v>
      </c>
      <c r="AP3713" t="s">
        <v>307</v>
      </c>
      <c r="AQ3713" t="s">
        <v>307</v>
      </c>
      <c r="AR3713" t="s">
        <v>307</v>
      </c>
      <c r="AS3713" t="s">
        <v>307</v>
      </c>
    </row>
    <row r="3714" spans="1:45" x14ac:dyDescent="0.25">
      <c r="A3714">
        <v>417</v>
      </c>
      <c r="B3714" t="s">
        <v>216</v>
      </c>
      <c r="C3714" t="s">
        <v>450</v>
      </c>
      <c r="D3714" t="s">
        <v>48</v>
      </c>
      <c r="E3714" t="s">
        <v>307</v>
      </c>
      <c r="F3714" t="s">
        <v>307</v>
      </c>
      <c r="G3714" t="s">
        <v>307</v>
      </c>
      <c r="H3714" t="s">
        <v>307</v>
      </c>
      <c r="I3714" t="s">
        <v>307</v>
      </c>
      <c r="J3714" t="s">
        <v>307</v>
      </c>
      <c r="K3714" t="s">
        <v>307</v>
      </c>
      <c r="L3714" t="s">
        <v>307</v>
      </c>
      <c r="M3714" t="s">
        <v>307</v>
      </c>
      <c r="N3714" t="s">
        <v>307</v>
      </c>
      <c r="O3714" t="s">
        <v>307</v>
      </c>
      <c r="P3714" t="s">
        <v>307</v>
      </c>
      <c r="Q3714" t="s">
        <v>307</v>
      </c>
      <c r="R3714" t="s">
        <v>307</v>
      </c>
    </row>
    <row r="3715" spans="1:45" x14ac:dyDescent="0.25">
      <c r="A3715">
        <v>417</v>
      </c>
      <c r="B3715" t="s">
        <v>216</v>
      </c>
      <c r="C3715" t="s">
        <v>449</v>
      </c>
      <c r="D3715" t="s">
        <v>48</v>
      </c>
      <c r="E3715" t="s">
        <v>307</v>
      </c>
      <c r="F3715" t="s">
        <v>307</v>
      </c>
      <c r="G3715" t="s">
        <v>307</v>
      </c>
      <c r="H3715" t="s">
        <v>307</v>
      </c>
      <c r="I3715" t="s">
        <v>307</v>
      </c>
      <c r="J3715" t="s">
        <v>307</v>
      </c>
      <c r="K3715" t="s">
        <v>307</v>
      </c>
      <c r="L3715" t="s">
        <v>307</v>
      </c>
      <c r="M3715" t="s">
        <v>307</v>
      </c>
      <c r="N3715" t="s">
        <v>307</v>
      </c>
      <c r="O3715" t="s">
        <v>307</v>
      </c>
      <c r="P3715" t="s">
        <v>307</v>
      </c>
      <c r="Q3715" t="s">
        <v>307</v>
      </c>
      <c r="R3715" t="s">
        <v>307</v>
      </c>
    </row>
    <row r="3716" spans="1:45" x14ac:dyDescent="0.25">
      <c r="A3716">
        <v>417</v>
      </c>
      <c r="B3716" t="s">
        <v>216</v>
      </c>
      <c r="C3716" t="s">
        <v>475</v>
      </c>
      <c r="D3716" t="s">
        <v>48</v>
      </c>
      <c r="E3716" t="s">
        <v>307</v>
      </c>
      <c r="F3716" t="s">
        <v>307</v>
      </c>
      <c r="G3716" t="s">
        <v>307</v>
      </c>
    </row>
    <row r="3717" spans="1:45" x14ac:dyDescent="0.25">
      <c r="A3717">
        <v>417</v>
      </c>
      <c r="B3717" t="s">
        <v>216</v>
      </c>
      <c r="C3717" t="s">
        <v>42</v>
      </c>
      <c r="D3717" t="s">
        <v>48</v>
      </c>
      <c r="E3717" t="s">
        <v>307</v>
      </c>
      <c r="F3717" t="s">
        <v>307</v>
      </c>
      <c r="G3717" t="s">
        <v>307</v>
      </c>
      <c r="H3717" t="s">
        <v>307</v>
      </c>
      <c r="I3717" t="s">
        <v>307</v>
      </c>
      <c r="J3717" t="s">
        <v>307</v>
      </c>
      <c r="K3717" t="s">
        <v>307</v>
      </c>
      <c r="L3717" t="s">
        <v>307</v>
      </c>
      <c r="M3717" t="s">
        <v>307</v>
      </c>
      <c r="N3717" t="s">
        <v>307</v>
      </c>
      <c r="O3717" t="s">
        <v>307</v>
      </c>
      <c r="P3717" t="s">
        <v>307</v>
      </c>
      <c r="Q3717" t="s">
        <v>307</v>
      </c>
      <c r="R3717" t="s">
        <v>307</v>
      </c>
      <c r="S3717" t="s">
        <v>307</v>
      </c>
      <c r="T3717" t="s">
        <v>307</v>
      </c>
      <c r="U3717" t="s">
        <v>307</v>
      </c>
      <c r="V3717" t="s">
        <v>307</v>
      </c>
      <c r="W3717" t="s">
        <v>307</v>
      </c>
      <c r="X3717" t="s">
        <v>307</v>
      </c>
      <c r="Y3717" t="s">
        <v>307</v>
      </c>
      <c r="Z3717" t="s">
        <v>307</v>
      </c>
    </row>
    <row r="3718" spans="1:45" x14ac:dyDescent="0.25">
      <c r="A3718">
        <v>418</v>
      </c>
      <c r="B3718" t="s">
        <v>217</v>
      </c>
      <c r="C3718" t="s">
        <v>43</v>
      </c>
      <c r="D3718" t="s">
        <v>54</v>
      </c>
      <c r="E3718" t="s">
        <v>307</v>
      </c>
      <c r="F3718" t="s">
        <v>307</v>
      </c>
      <c r="G3718" t="s">
        <v>307</v>
      </c>
      <c r="H3718" t="s">
        <v>307</v>
      </c>
      <c r="I3718" t="s">
        <v>307</v>
      </c>
      <c r="J3718" t="s">
        <v>307</v>
      </c>
      <c r="K3718" t="s">
        <v>307</v>
      </c>
      <c r="L3718" t="s">
        <v>307</v>
      </c>
      <c r="M3718" t="s">
        <v>307</v>
      </c>
      <c r="N3718" t="s">
        <v>307</v>
      </c>
      <c r="O3718" t="s">
        <v>307</v>
      </c>
      <c r="P3718" t="s">
        <v>307</v>
      </c>
      <c r="Q3718" t="s">
        <v>307</v>
      </c>
      <c r="R3718" t="s">
        <v>307</v>
      </c>
      <c r="S3718" t="s">
        <v>307</v>
      </c>
      <c r="T3718" t="s">
        <v>307</v>
      </c>
      <c r="U3718" t="s">
        <v>307</v>
      </c>
      <c r="V3718" t="s">
        <v>307</v>
      </c>
      <c r="W3718" t="s">
        <v>307</v>
      </c>
    </row>
    <row r="3719" spans="1:45" x14ac:dyDescent="0.25">
      <c r="A3719">
        <v>418</v>
      </c>
      <c r="B3719" t="s">
        <v>217</v>
      </c>
      <c r="C3719" t="s">
        <v>43</v>
      </c>
      <c r="D3719" t="s">
        <v>55</v>
      </c>
      <c r="E3719" t="s">
        <v>307</v>
      </c>
      <c r="F3719" t="s">
        <v>307</v>
      </c>
      <c r="G3719" t="s">
        <v>307</v>
      </c>
      <c r="H3719" t="s">
        <v>307</v>
      </c>
      <c r="I3719" t="s">
        <v>307</v>
      </c>
      <c r="J3719" t="s">
        <v>307</v>
      </c>
      <c r="K3719" t="s">
        <v>307</v>
      </c>
      <c r="L3719" t="s">
        <v>307</v>
      </c>
      <c r="M3719" t="s">
        <v>307</v>
      </c>
      <c r="N3719" t="s">
        <v>307</v>
      </c>
      <c r="O3719" t="s">
        <v>307</v>
      </c>
      <c r="P3719" t="s">
        <v>307</v>
      </c>
      <c r="Q3719" t="s">
        <v>307</v>
      </c>
      <c r="R3719" t="s">
        <v>307</v>
      </c>
      <c r="S3719" t="s">
        <v>307</v>
      </c>
      <c r="T3719" t="s">
        <v>307</v>
      </c>
      <c r="U3719" t="s">
        <v>307</v>
      </c>
      <c r="V3719" t="s">
        <v>307</v>
      </c>
      <c r="W3719" t="s">
        <v>307</v>
      </c>
    </row>
    <row r="3720" spans="1:45" x14ac:dyDescent="0.25">
      <c r="A3720">
        <v>418</v>
      </c>
      <c r="B3720" t="s">
        <v>217</v>
      </c>
      <c r="C3720" t="s">
        <v>43</v>
      </c>
      <c r="D3720" t="s">
        <v>56</v>
      </c>
      <c r="E3720" t="s">
        <v>307</v>
      </c>
      <c r="F3720" t="s">
        <v>307</v>
      </c>
      <c r="G3720" t="s">
        <v>307</v>
      </c>
      <c r="H3720" t="s">
        <v>307</v>
      </c>
      <c r="I3720" t="s">
        <v>307</v>
      </c>
      <c r="J3720" t="s">
        <v>307</v>
      </c>
      <c r="K3720" t="s">
        <v>307</v>
      </c>
      <c r="L3720" t="s">
        <v>307</v>
      </c>
      <c r="M3720" t="s">
        <v>307</v>
      </c>
      <c r="N3720" t="s">
        <v>307</v>
      </c>
      <c r="O3720" t="s">
        <v>307</v>
      </c>
      <c r="P3720" t="s">
        <v>307</v>
      </c>
      <c r="Q3720" t="s">
        <v>307</v>
      </c>
      <c r="R3720" t="s">
        <v>307</v>
      </c>
      <c r="S3720" t="s">
        <v>307</v>
      </c>
      <c r="T3720" t="s">
        <v>307</v>
      </c>
      <c r="U3720" t="s">
        <v>307</v>
      </c>
      <c r="V3720" t="s">
        <v>307</v>
      </c>
      <c r="W3720" t="s">
        <v>307</v>
      </c>
    </row>
    <row r="3721" spans="1:45" x14ac:dyDescent="0.25">
      <c r="A3721">
        <v>418</v>
      </c>
      <c r="B3721" t="s">
        <v>217</v>
      </c>
      <c r="C3721" t="s">
        <v>43</v>
      </c>
      <c r="D3721" t="s">
        <v>57</v>
      </c>
      <c r="E3721" t="s">
        <v>307</v>
      </c>
      <c r="F3721" t="s">
        <v>307</v>
      </c>
      <c r="G3721" t="s">
        <v>307</v>
      </c>
      <c r="H3721" t="s">
        <v>307</v>
      </c>
      <c r="I3721" t="s">
        <v>307</v>
      </c>
      <c r="J3721" t="s">
        <v>307</v>
      </c>
      <c r="K3721" t="s">
        <v>307</v>
      </c>
      <c r="L3721" t="s">
        <v>307</v>
      </c>
      <c r="M3721" t="s">
        <v>307</v>
      </c>
      <c r="N3721" t="s">
        <v>307</v>
      </c>
      <c r="O3721" t="s">
        <v>307</v>
      </c>
      <c r="P3721" t="s">
        <v>307</v>
      </c>
      <c r="Q3721" t="s">
        <v>307</v>
      </c>
      <c r="R3721" t="s">
        <v>307</v>
      </c>
      <c r="S3721" t="s">
        <v>307</v>
      </c>
      <c r="T3721" t="s">
        <v>307</v>
      </c>
      <c r="U3721" t="s">
        <v>307</v>
      </c>
      <c r="V3721" t="s">
        <v>307</v>
      </c>
      <c r="W3721" t="s">
        <v>307</v>
      </c>
    </row>
    <row r="3722" spans="1:45" x14ac:dyDescent="0.25">
      <c r="A3722">
        <v>418</v>
      </c>
      <c r="B3722" t="s">
        <v>217</v>
      </c>
      <c r="C3722" t="s">
        <v>43</v>
      </c>
      <c r="D3722" t="s">
        <v>58</v>
      </c>
      <c r="E3722" t="s">
        <v>307</v>
      </c>
      <c r="F3722" t="s">
        <v>307</v>
      </c>
      <c r="G3722" t="s">
        <v>307</v>
      </c>
      <c r="H3722" t="s">
        <v>307</v>
      </c>
      <c r="I3722" t="s">
        <v>307</v>
      </c>
      <c r="J3722" t="s">
        <v>307</v>
      </c>
      <c r="K3722" t="s">
        <v>307</v>
      </c>
      <c r="L3722" t="s">
        <v>307</v>
      </c>
      <c r="M3722" t="s">
        <v>307</v>
      </c>
      <c r="N3722" t="s">
        <v>307</v>
      </c>
      <c r="O3722" t="s">
        <v>307</v>
      </c>
      <c r="P3722" t="s">
        <v>307</v>
      </c>
      <c r="Q3722" t="s">
        <v>307</v>
      </c>
      <c r="R3722" t="s">
        <v>307</v>
      </c>
      <c r="S3722" t="s">
        <v>307</v>
      </c>
      <c r="T3722" t="s">
        <v>307</v>
      </c>
      <c r="U3722" t="s">
        <v>307</v>
      </c>
      <c r="V3722" t="s">
        <v>307</v>
      </c>
      <c r="W3722" t="s">
        <v>307</v>
      </c>
    </row>
    <row r="3723" spans="1:45" x14ac:dyDescent="0.25">
      <c r="A3723">
        <v>418</v>
      </c>
      <c r="B3723" t="s">
        <v>217</v>
      </c>
      <c r="C3723" t="s">
        <v>43</v>
      </c>
      <c r="D3723" t="s">
        <v>59</v>
      </c>
      <c r="E3723" t="s">
        <v>307</v>
      </c>
      <c r="F3723" t="s">
        <v>307</v>
      </c>
      <c r="G3723" t="s">
        <v>307</v>
      </c>
      <c r="H3723" t="s">
        <v>307</v>
      </c>
      <c r="I3723" t="s">
        <v>307</v>
      </c>
      <c r="J3723" t="s">
        <v>307</v>
      </c>
      <c r="K3723" t="s">
        <v>307</v>
      </c>
      <c r="L3723" t="s">
        <v>307</v>
      </c>
      <c r="M3723" t="s">
        <v>307</v>
      </c>
      <c r="N3723" t="s">
        <v>307</v>
      </c>
      <c r="O3723" t="s">
        <v>307</v>
      </c>
      <c r="P3723" t="s">
        <v>307</v>
      </c>
      <c r="Q3723" t="s">
        <v>307</v>
      </c>
      <c r="R3723" t="s">
        <v>307</v>
      </c>
      <c r="S3723" t="s">
        <v>307</v>
      </c>
      <c r="T3723" t="s">
        <v>307</v>
      </c>
      <c r="U3723" t="s">
        <v>307</v>
      </c>
      <c r="V3723" t="s">
        <v>307</v>
      </c>
      <c r="W3723" t="s">
        <v>307</v>
      </c>
    </row>
    <row r="3724" spans="1:45" x14ac:dyDescent="0.25">
      <c r="A3724">
        <v>418</v>
      </c>
      <c r="B3724" t="s">
        <v>217</v>
      </c>
      <c r="C3724" t="s">
        <v>43</v>
      </c>
      <c r="D3724" t="s">
        <v>60</v>
      </c>
      <c r="E3724" t="s">
        <v>307</v>
      </c>
      <c r="F3724" t="s">
        <v>307</v>
      </c>
      <c r="G3724" t="s">
        <v>307</v>
      </c>
      <c r="H3724" t="s">
        <v>307</v>
      </c>
      <c r="I3724" t="s">
        <v>307</v>
      </c>
      <c r="J3724" t="s">
        <v>307</v>
      </c>
      <c r="K3724" t="s">
        <v>307</v>
      </c>
      <c r="L3724" t="s">
        <v>307</v>
      </c>
      <c r="M3724" t="s">
        <v>307</v>
      </c>
      <c r="N3724" t="s">
        <v>307</v>
      </c>
      <c r="O3724" t="s">
        <v>307</v>
      </c>
      <c r="P3724" t="s">
        <v>307</v>
      </c>
      <c r="Q3724" t="s">
        <v>307</v>
      </c>
      <c r="R3724" t="s">
        <v>307</v>
      </c>
      <c r="S3724" t="s">
        <v>307</v>
      </c>
      <c r="T3724" t="s">
        <v>307</v>
      </c>
      <c r="U3724" t="s">
        <v>307</v>
      </c>
      <c r="V3724" t="s">
        <v>307</v>
      </c>
      <c r="W3724" t="s">
        <v>307</v>
      </c>
    </row>
    <row r="3725" spans="1:45" x14ac:dyDescent="0.25">
      <c r="A3725">
        <v>418</v>
      </c>
      <c r="B3725" t="s">
        <v>217</v>
      </c>
      <c r="C3725" t="s">
        <v>43</v>
      </c>
      <c r="D3725" t="s">
        <v>61</v>
      </c>
      <c r="E3725" t="s">
        <v>307</v>
      </c>
      <c r="F3725" t="s">
        <v>307</v>
      </c>
      <c r="G3725" t="s">
        <v>307</v>
      </c>
      <c r="H3725" t="s">
        <v>307</v>
      </c>
      <c r="I3725" t="s">
        <v>307</v>
      </c>
      <c r="J3725" t="s">
        <v>307</v>
      </c>
      <c r="K3725" t="s">
        <v>307</v>
      </c>
      <c r="L3725" t="s">
        <v>307</v>
      </c>
      <c r="M3725" t="s">
        <v>307</v>
      </c>
      <c r="N3725" t="s">
        <v>307</v>
      </c>
      <c r="O3725" t="s">
        <v>307</v>
      </c>
      <c r="P3725" t="s">
        <v>307</v>
      </c>
      <c r="Q3725" t="s">
        <v>307</v>
      </c>
      <c r="R3725" t="s">
        <v>307</v>
      </c>
      <c r="S3725" t="s">
        <v>307</v>
      </c>
      <c r="T3725" t="s">
        <v>307</v>
      </c>
      <c r="U3725" t="s">
        <v>307</v>
      </c>
      <c r="V3725" t="s">
        <v>307</v>
      </c>
      <c r="W3725" t="s">
        <v>307</v>
      </c>
    </row>
    <row r="3726" spans="1:45" x14ac:dyDescent="0.25">
      <c r="A3726">
        <v>418</v>
      </c>
      <c r="B3726" t="s">
        <v>217</v>
      </c>
      <c r="C3726" t="s">
        <v>43</v>
      </c>
      <c r="D3726" t="s">
        <v>62</v>
      </c>
      <c r="E3726" t="s">
        <v>307</v>
      </c>
      <c r="F3726" t="s">
        <v>307</v>
      </c>
      <c r="G3726" t="s">
        <v>307</v>
      </c>
      <c r="H3726" t="s">
        <v>307</v>
      </c>
      <c r="I3726" t="s">
        <v>307</v>
      </c>
      <c r="J3726" t="s">
        <v>307</v>
      </c>
      <c r="K3726" t="s">
        <v>307</v>
      </c>
      <c r="L3726" t="s">
        <v>307</v>
      </c>
      <c r="M3726" t="s">
        <v>307</v>
      </c>
      <c r="N3726" t="s">
        <v>307</v>
      </c>
      <c r="O3726" t="s">
        <v>307</v>
      </c>
      <c r="P3726" t="s">
        <v>307</v>
      </c>
      <c r="Q3726" t="s">
        <v>307</v>
      </c>
      <c r="R3726" t="s">
        <v>307</v>
      </c>
      <c r="S3726" t="s">
        <v>307</v>
      </c>
      <c r="T3726" t="s">
        <v>307</v>
      </c>
      <c r="U3726" t="s">
        <v>307</v>
      </c>
      <c r="V3726" t="s">
        <v>307</v>
      </c>
      <c r="W3726" t="s">
        <v>307</v>
      </c>
    </row>
    <row r="3727" spans="1:45" x14ac:dyDescent="0.25">
      <c r="A3727">
        <v>418</v>
      </c>
      <c r="B3727" t="s">
        <v>217</v>
      </c>
      <c r="C3727" t="s">
        <v>36</v>
      </c>
      <c r="D3727" t="s">
        <v>47</v>
      </c>
      <c r="E3727" t="s">
        <v>307</v>
      </c>
      <c r="F3727" t="s">
        <v>307</v>
      </c>
      <c r="G3727" t="s">
        <v>307</v>
      </c>
      <c r="H3727" t="s">
        <v>307</v>
      </c>
      <c r="I3727" t="s">
        <v>307</v>
      </c>
      <c r="J3727" t="s">
        <v>307</v>
      </c>
      <c r="K3727" t="s">
        <v>307</v>
      </c>
      <c r="L3727" t="s">
        <v>307</v>
      </c>
      <c r="M3727" t="s">
        <v>307</v>
      </c>
      <c r="N3727" t="s">
        <v>307</v>
      </c>
      <c r="O3727" t="s">
        <v>307</v>
      </c>
      <c r="P3727" t="s">
        <v>307</v>
      </c>
      <c r="Q3727" t="s">
        <v>307</v>
      </c>
      <c r="R3727" t="s">
        <v>307</v>
      </c>
      <c r="S3727" t="s">
        <v>307</v>
      </c>
      <c r="T3727" t="s">
        <v>307</v>
      </c>
      <c r="U3727" t="s">
        <v>307</v>
      </c>
      <c r="V3727" t="s">
        <v>307</v>
      </c>
      <c r="W3727" t="s">
        <v>307</v>
      </c>
      <c r="X3727" t="s">
        <v>307</v>
      </c>
      <c r="Y3727" t="s">
        <v>307</v>
      </c>
      <c r="Z3727" t="s">
        <v>307</v>
      </c>
      <c r="AA3727" t="s">
        <v>307</v>
      </c>
      <c r="AB3727" t="s">
        <v>307</v>
      </c>
      <c r="AC3727" t="s">
        <v>307</v>
      </c>
      <c r="AD3727" t="s">
        <v>307</v>
      </c>
      <c r="AE3727" t="s">
        <v>307</v>
      </c>
      <c r="AF3727" t="s">
        <v>307</v>
      </c>
      <c r="AG3727" t="s">
        <v>307</v>
      </c>
      <c r="AH3727" t="s">
        <v>307</v>
      </c>
      <c r="AI3727" t="s">
        <v>307</v>
      </c>
      <c r="AJ3727" t="s">
        <v>307</v>
      </c>
      <c r="AK3727" t="s">
        <v>307</v>
      </c>
      <c r="AL3727" t="s">
        <v>307</v>
      </c>
      <c r="AM3727" t="s">
        <v>307</v>
      </c>
      <c r="AN3727" t="s">
        <v>307</v>
      </c>
      <c r="AO3727" t="s">
        <v>307</v>
      </c>
      <c r="AP3727" t="s">
        <v>307</v>
      </c>
      <c r="AQ3727" t="s">
        <v>307</v>
      </c>
      <c r="AR3727" t="s">
        <v>307</v>
      </c>
      <c r="AS3727" t="s">
        <v>307</v>
      </c>
    </row>
    <row r="3728" spans="1:45" x14ac:dyDescent="0.25">
      <c r="A3728">
        <v>418</v>
      </c>
      <c r="B3728" t="s">
        <v>217</v>
      </c>
      <c r="C3728" t="s">
        <v>36</v>
      </c>
      <c r="D3728" t="s">
        <v>48</v>
      </c>
      <c r="E3728" t="s">
        <v>307</v>
      </c>
      <c r="F3728" t="s">
        <v>307</v>
      </c>
      <c r="G3728" t="s">
        <v>307</v>
      </c>
      <c r="H3728" t="s">
        <v>307</v>
      </c>
      <c r="I3728" t="s">
        <v>307</v>
      </c>
      <c r="J3728" t="s">
        <v>307</v>
      </c>
      <c r="K3728" t="s">
        <v>307</v>
      </c>
      <c r="L3728" t="s">
        <v>307</v>
      </c>
      <c r="M3728" t="s">
        <v>307</v>
      </c>
      <c r="N3728" t="s">
        <v>307</v>
      </c>
      <c r="O3728" t="s">
        <v>307</v>
      </c>
      <c r="P3728" t="s">
        <v>307</v>
      </c>
      <c r="Q3728" t="s">
        <v>307</v>
      </c>
      <c r="R3728" t="s">
        <v>307</v>
      </c>
      <c r="S3728" t="s">
        <v>307</v>
      </c>
      <c r="T3728" t="s">
        <v>307</v>
      </c>
      <c r="U3728" t="s">
        <v>307</v>
      </c>
      <c r="V3728" t="s">
        <v>307</v>
      </c>
      <c r="W3728" t="s">
        <v>307</v>
      </c>
      <c r="X3728" t="s">
        <v>307</v>
      </c>
      <c r="Y3728" t="s">
        <v>307</v>
      </c>
      <c r="Z3728" t="s">
        <v>307</v>
      </c>
      <c r="AA3728" t="s">
        <v>307</v>
      </c>
      <c r="AB3728" t="s">
        <v>307</v>
      </c>
      <c r="AC3728" t="s">
        <v>307</v>
      </c>
      <c r="AD3728" t="s">
        <v>307</v>
      </c>
      <c r="AE3728" t="s">
        <v>307</v>
      </c>
      <c r="AF3728" t="s">
        <v>307</v>
      </c>
      <c r="AG3728" t="s">
        <v>307</v>
      </c>
      <c r="AH3728" t="s">
        <v>307</v>
      </c>
      <c r="AI3728" t="s">
        <v>307</v>
      </c>
      <c r="AJ3728" t="s">
        <v>307</v>
      </c>
      <c r="AK3728" t="s">
        <v>307</v>
      </c>
      <c r="AL3728" t="s">
        <v>307</v>
      </c>
      <c r="AM3728" t="s">
        <v>307</v>
      </c>
      <c r="AN3728" t="s">
        <v>307</v>
      </c>
      <c r="AO3728" t="s">
        <v>307</v>
      </c>
      <c r="AP3728" t="s">
        <v>307</v>
      </c>
      <c r="AQ3728" t="s">
        <v>307</v>
      </c>
      <c r="AR3728" t="s">
        <v>307</v>
      </c>
      <c r="AS3728" t="s">
        <v>307</v>
      </c>
    </row>
    <row r="3729" spans="1:45" x14ac:dyDescent="0.25">
      <c r="A3729">
        <v>418</v>
      </c>
      <c r="B3729" t="s">
        <v>217</v>
      </c>
      <c r="C3729" t="s">
        <v>36</v>
      </c>
      <c r="D3729" t="s">
        <v>49</v>
      </c>
      <c r="E3729" t="s">
        <v>307</v>
      </c>
      <c r="F3729" t="s">
        <v>307</v>
      </c>
      <c r="G3729" t="s">
        <v>307</v>
      </c>
      <c r="H3729" t="s">
        <v>307</v>
      </c>
      <c r="I3729" t="s">
        <v>307</v>
      </c>
      <c r="J3729" t="s">
        <v>307</v>
      </c>
      <c r="K3729" t="s">
        <v>307</v>
      </c>
      <c r="L3729" t="s">
        <v>307</v>
      </c>
      <c r="M3729" t="s">
        <v>307</v>
      </c>
      <c r="N3729" t="s">
        <v>307</v>
      </c>
      <c r="O3729" t="s">
        <v>307</v>
      </c>
      <c r="P3729" t="s">
        <v>307</v>
      </c>
      <c r="Q3729" t="s">
        <v>307</v>
      </c>
      <c r="R3729" t="s">
        <v>307</v>
      </c>
      <c r="S3729" t="s">
        <v>307</v>
      </c>
      <c r="T3729" t="s">
        <v>307</v>
      </c>
      <c r="U3729" t="s">
        <v>307</v>
      </c>
      <c r="V3729" t="s">
        <v>307</v>
      </c>
      <c r="W3729" t="s">
        <v>307</v>
      </c>
      <c r="X3729" t="s">
        <v>307</v>
      </c>
      <c r="Y3729" t="s">
        <v>307</v>
      </c>
      <c r="Z3729" t="s">
        <v>307</v>
      </c>
      <c r="AA3729" t="s">
        <v>307</v>
      </c>
      <c r="AB3729" t="s">
        <v>307</v>
      </c>
      <c r="AC3729" t="s">
        <v>307</v>
      </c>
      <c r="AD3729" t="s">
        <v>307</v>
      </c>
      <c r="AE3729" t="s">
        <v>307</v>
      </c>
      <c r="AF3729" t="s">
        <v>307</v>
      </c>
      <c r="AG3729" t="s">
        <v>307</v>
      </c>
      <c r="AH3729" t="s">
        <v>307</v>
      </c>
      <c r="AI3729" t="s">
        <v>307</v>
      </c>
      <c r="AJ3729" t="s">
        <v>307</v>
      </c>
      <c r="AK3729" t="s">
        <v>307</v>
      </c>
      <c r="AL3729" t="s">
        <v>307</v>
      </c>
      <c r="AM3729" t="s">
        <v>307</v>
      </c>
      <c r="AN3729" t="s">
        <v>307</v>
      </c>
      <c r="AO3729" t="s">
        <v>307</v>
      </c>
      <c r="AP3729" t="s">
        <v>307</v>
      </c>
      <c r="AQ3729" t="s">
        <v>307</v>
      </c>
      <c r="AR3729" t="s">
        <v>307</v>
      </c>
      <c r="AS3729" t="s">
        <v>307</v>
      </c>
    </row>
    <row r="3730" spans="1:45" x14ac:dyDescent="0.25">
      <c r="A3730">
        <v>418</v>
      </c>
      <c r="B3730" t="s">
        <v>217</v>
      </c>
      <c r="C3730" t="s">
        <v>37</v>
      </c>
      <c r="D3730" t="s">
        <v>47</v>
      </c>
      <c r="E3730" t="s">
        <v>307</v>
      </c>
      <c r="F3730" t="s">
        <v>307</v>
      </c>
      <c r="G3730" t="s">
        <v>307</v>
      </c>
      <c r="H3730" t="s">
        <v>307</v>
      </c>
      <c r="I3730" t="s">
        <v>307</v>
      </c>
      <c r="J3730" t="s">
        <v>307</v>
      </c>
      <c r="K3730" t="s">
        <v>307</v>
      </c>
      <c r="L3730" t="s">
        <v>307</v>
      </c>
      <c r="M3730" t="s">
        <v>307</v>
      </c>
      <c r="N3730" t="s">
        <v>307</v>
      </c>
      <c r="O3730" t="s">
        <v>307</v>
      </c>
      <c r="P3730" t="s">
        <v>307</v>
      </c>
      <c r="Q3730" t="s">
        <v>307</v>
      </c>
      <c r="R3730" t="s">
        <v>307</v>
      </c>
      <c r="S3730" t="s">
        <v>307</v>
      </c>
      <c r="T3730" t="s">
        <v>307</v>
      </c>
      <c r="U3730" t="s">
        <v>307</v>
      </c>
      <c r="V3730" t="s">
        <v>307</v>
      </c>
      <c r="W3730" t="s">
        <v>307</v>
      </c>
      <c r="X3730" t="s">
        <v>307</v>
      </c>
      <c r="Y3730" t="s">
        <v>307</v>
      </c>
      <c r="Z3730" t="s">
        <v>307</v>
      </c>
      <c r="AA3730" t="s">
        <v>307</v>
      </c>
      <c r="AB3730" t="s">
        <v>307</v>
      </c>
      <c r="AC3730" t="s">
        <v>307</v>
      </c>
      <c r="AD3730" t="s">
        <v>307</v>
      </c>
      <c r="AE3730" t="s">
        <v>307</v>
      </c>
      <c r="AF3730" t="s">
        <v>307</v>
      </c>
      <c r="AG3730" t="s">
        <v>307</v>
      </c>
      <c r="AH3730" t="s">
        <v>307</v>
      </c>
      <c r="AI3730" t="s">
        <v>307</v>
      </c>
      <c r="AJ3730" t="s">
        <v>307</v>
      </c>
      <c r="AK3730" t="s">
        <v>307</v>
      </c>
      <c r="AL3730" t="s">
        <v>307</v>
      </c>
      <c r="AM3730" t="s">
        <v>307</v>
      </c>
      <c r="AN3730" t="s">
        <v>307</v>
      </c>
      <c r="AO3730" t="s">
        <v>307</v>
      </c>
      <c r="AP3730" t="s">
        <v>307</v>
      </c>
      <c r="AQ3730" t="s">
        <v>307</v>
      </c>
      <c r="AR3730" t="s">
        <v>307</v>
      </c>
      <c r="AS3730" t="s">
        <v>307</v>
      </c>
    </row>
    <row r="3731" spans="1:45" x14ac:dyDescent="0.25">
      <c r="A3731">
        <v>418</v>
      </c>
      <c r="B3731" t="s">
        <v>217</v>
      </c>
      <c r="C3731" t="s">
        <v>37</v>
      </c>
      <c r="D3731" t="s">
        <v>48</v>
      </c>
      <c r="E3731" t="s">
        <v>307</v>
      </c>
      <c r="F3731" t="s">
        <v>307</v>
      </c>
      <c r="G3731" t="s">
        <v>307</v>
      </c>
      <c r="H3731" t="s">
        <v>307</v>
      </c>
      <c r="I3731" t="s">
        <v>307</v>
      </c>
      <c r="J3731" t="s">
        <v>307</v>
      </c>
      <c r="K3731" t="s">
        <v>307</v>
      </c>
      <c r="L3731" t="s">
        <v>307</v>
      </c>
      <c r="M3731" t="s">
        <v>307</v>
      </c>
      <c r="N3731" t="s">
        <v>307</v>
      </c>
      <c r="O3731" t="s">
        <v>307</v>
      </c>
      <c r="P3731" t="s">
        <v>307</v>
      </c>
      <c r="Q3731" t="s">
        <v>307</v>
      </c>
      <c r="R3731" t="s">
        <v>307</v>
      </c>
      <c r="S3731" t="s">
        <v>307</v>
      </c>
      <c r="T3731" t="s">
        <v>307</v>
      </c>
      <c r="U3731" t="s">
        <v>307</v>
      </c>
      <c r="V3731" t="s">
        <v>307</v>
      </c>
      <c r="W3731" t="s">
        <v>307</v>
      </c>
      <c r="X3731" t="s">
        <v>307</v>
      </c>
      <c r="Y3731" t="s">
        <v>307</v>
      </c>
      <c r="Z3731" t="s">
        <v>307</v>
      </c>
      <c r="AA3731" t="s">
        <v>307</v>
      </c>
      <c r="AB3731" t="s">
        <v>307</v>
      </c>
      <c r="AC3731" t="s">
        <v>307</v>
      </c>
      <c r="AD3731" t="s">
        <v>307</v>
      </c>
      <c r="AE3731" t="s">
        <v>307</v>
      </c>
      <c r="AF3731" t="s">
        <v>307</v>
      </c>
      <c r="AG3731" t="s">
        <v>307</v>
      </c>
      <c r="AH3731" t="s">
        <v>307</v>
      </c>
      <c r="AI3731" t="s">
        <v>307</v>
      </c>
      <c r="AJ3731" t="s">
        <v>307</v>
      </c>
      <c r="AK3731" t="s">
        <v>307</v>
      </c>
      <c r="AL3731" t="s">
        <v>307</v>
      </c>
      <c r="AM3731" t="s">
        <v>307</v>
      </c>
      <c r="AN3731" t="s">
        <v>307</v>
      </c>
      <c r="AO3731" t="s">
        <v>307</v>
      </c>
      <c r="AP3731" t="s">
        <v>307</v>
      </c>
      <c r="AQ3731" t="s">
        <v>307</v>
      </c>
      <c r="AR3731" t="s">
        <v>307</v>
      </c>
      <c r="AS3731" t="s">
        <v>307</v>
      </c>
    </row>
    <row r="3732" spans="1:45" x14ac:dyDescent="0.25">
      <c r="A3732">
        <v>418</v>
      </c>
      <c r="B3732" t="s">
        <v>217</v>
      </c>
      <c r="C3732" t="s">
        <v>37</v>
      </c>
      <c r="D3732" t="s">
        <v>49</v>
      </c>
      <c r="E3732" t="s">
        <v>307</v>
      </c>
      <c r="F3732" t="s">
        <v>307</v>
      </c>
      <c r="G3732" t="s">
        <v>307</v>
      </c>
      <c r="H3732" t="s">
        <v>307</v>
      </c>
      <c r="I3732" t="s">
        <v>307</v>
      </c>
      <c r="J3732" t="s">
        <v>307</v>
      </c>
      <c r="K3732" t="s">
        <v>307</v>
      </c>
      <c r="L3732" t="s">
        <v>307</v>
      </c>
      <c r="M3732" t="s">
        <v>307</v>
      </c>
      <c r="N3732" t="s">
        <v>307</v>
      </c>
      <c r="O3732" t="s">
        <v>307</v>
      </c>
      <c r="P3732" t="s">
        <v>307</v>
      </c>
      <c r="Q3732" t="s">
        <v>307</v>
      </c>
      <c r="R3732" t="s">
        <v>307</v>
      </c>
      <c r="S3732" t="s">
        <v>307</v>
      </c>
      <c r="T3732" t="s">
        <v>307</v>
      </c>
      <c r="U3732" t="s">
        <v>307</v>
      </c>
      <c r="V3732" t="s">
        <v>307</v>
      </c>
      <c r="W3732" t="s">
        <v>307</v>
      </c>
      <c r="X3732" t="s">
        <v>307</v>
      </c>
      <c r="Y3732" t="s">
        <v>307</v>
      </c>
      <c r="Z3732" t="s">
        <v>307</v>
      </c>
      <c r="AA3732" t="s">
        <v>307</v>
      </c>
      <c r="AB3732" t="s">
        <v>307</v>
      </c>
      <c r="AC3732" t="s">
        <v>307</v>
      </c>
      <c r="AD3732" t="s">
        <v>307</v>
      </c>
      <c r="AE3732" t="s">
        <v>307</v>
      </c>
      <c r="AF3732" t="s">
        <v>307</v>
      </c>
      <c r="AG3732" t="s">
        <v>307</v>
      </c>
      <c r="AH3732" t="s">
        <v>307</v>
      </c>
      <c r="AI3732" t="s">
        <v>307</v>
      </c>
      <c r="AJ3732" t="s">
        <v>307</v>
      </c>
      <c r="AK3732" t="s">
        <v>307</v>
      </c>
      <c r="AL3732" t="s">
        <v>307</v>
      </c>
      <c r="AM3732" t="s">
        <v>307</v>
      </c>
      <c r="AN3732" t="s">
        <v>307</v>
      </c>
      <c r="AO3732" t="s">
        <v>307</v>
      </c>
      <c r="AP3732" t="s">
        <v>307</v>
      </c>
      <c r="AQ3732" t="s">
        <v>307</v>
      </c>
      <c r="AR3732" t="s">
        <v>307</v>
      </c>
      <c r="AS3732" t="s">
        <v>307</v>
      </c>
    </row>
    <row r="3733" spans="1:45" x14ac:dyDescent="0.25">
      <c r="A3733">
        <v>418</v>
      </c>
      <c r="B3733" t="s">
        <v>217</v>
      </c>
      <c r="C3733" t="s">
        <v>476</v>
      </c>
      <c r="D3733" t="s">
        <v>48</v>
      </c>
      <c r="E3733" t="s">
        <v>307</v>
      </c>
      <c r="F3733" t="s">
        <v>307</v>
      </c>
      <c r="G3733" t="s">
        <v>307</v>
      </c>
    </row>
    <row r="3734" spans="1:45" x14ac:dyDescent="0.25">
      <c r="A3734">
        <v>418</v>
      </c>
      <c r="B3734" t="s">
        <v>217</v>
      </c>
      <c r="C3734" t="s">
        <v>477</v>
      </c>
      <c r="D3734" t="s">
        <v>48</v>
      </c>
      <c r="E3734" t="s">
        <v>307</v>
      </c>
      <c r="F3734" t="s">
        <v>307</v>
      </c>
      <c r="G3734" t="s">
        <v>307</v>
      </c>
    </row>
    <row r="3735" spans="1:45" x14ac:dyDescent="0.25">
      <c r="A3735">
        <v>418</v>
      </c>
      <c r="B3735" t="s">
        <v>217</v>
      </c>
      <c r="C3735" t="s">
        <v>45</v>
      </c>
      <c r="D3735" t="s">
        <v>63</v>
      </c>
      <c r="E3735" t="s">
        <v>307</v>
      </c>
      <c r="F3735" t="s">
        <v>307</v>
      </c>
      <c r="G3735" t="s">
        <v>307</v>
      </c>
      <c r="H3735" t="s">
        <v>307</v>
      </c>
      <c r="I3735" t="s">
        <v>307</v>
      </c>
      <c r="J3735" t="s">
        <v>307</v>
      </c>
      <c r="K3735" t="s">
        <v>307</v>
      </c>
      <c r="L3735" t="s">
        <v>307</v>
      </c>
      <c r="M3735" t="s">
        <v>307</v>
      </c>
      <c r="N3735" t="s">
        <v>307</v>
      </c>
      <c r="O3735" t="s">
        <v>307</v>
      </c>
      <c r="P3735" t="s">
        <v>307</v>
      </c>
      <c r="Q3735" t="s">
        <v>307</v>
      </c>
      <c r="R3735" t="s">
        <v>307</v>
      </c>
      <c r="S3735" t="s">
        <v>307</v>
      </c>
      <c r="T3735" t="s">
        <v>307</v>
      </c>
      <c r="U3735" t="s">
        <v>307</v>
      </c>
      <c r="V3735" t="s">
        <v>307</v>
      </c>
      <c r="W3735" t="s">
        <v>307</v>
      </c>
    </row>
    <row r="3736" spans="1:45" x14ac:dyDescent="0.25">
      <c r="A3736">
        <v>418</v>
      </c>
      <c r="B3736" t="s">
        <v>217</v>
      </c>
      <c r="C3736" t="s">
        <v>45</v>
      </c>
      <c r="D3736" t="s">
        <v>64</v>
      </c>
      <c r="E3736" t="s">
        <v>307</v>
      </c>
      <c r="F3736" t="s">
        <v>307</v>
      </c>
      <c r="G3736" t="s">
        <v>307</v>
      </c>
      <c r="H3736" t="s">
        <v>307</v>
      </c>
      <c r="I3736" t="s">
        <v>307</v>
      </c>
      <c r="J3736" t="s">
        <v>307</v>
      </c>
      <c r="K3736" t="s">
        <v>307</v>
      </c>
      <c r="L3736" t="s">
        <v>307</v>
      </c>
      <c r="M3736" t="s">
        <v>307</v>
      </c>
      <c r="N3736" t="s">
        <v>307</v>
      </c>
      <c r="O3736" t="s">
        <v>307</v>
      </c>
      <c r="P3736" t="s">
        <v>307</v>
      </c>
      <c r="Q3736" t="s">
        <v>307</v>
      </c>
      <c r="R3736" t="s">
        <v>307</v>
      </c>
      <c r="S3736" t="s">
        <v>307</v>
      </c>
      <c r="T3736" t="s">
        <v>307</v>
      </c>
      <c r="U3736" t="s">
        <v>307</v>
      </c>
      <c r="V3736" t="s">
        <v>307</v>
      </c>
      <c r="W3736" t="s">
        <v>307</v>
      </c>
    </row>
    <row r="3737" spans="1:45" x14ac:dyDescent="0.25">
      <c r="A3737">
        <v>418</v>
      </c>
      <c r="B3737" t="s">
        <v>217</v>
      </c>
      <c r="C3737" t="s">
        <v>40</v>
      </c>
      <c r="D3737" t="s">
        <v>52</v>
      </c>
      <c r="E3737" t="s">
        <v>307</v>
      </c>
      <c r="F3737" t="s">
        <v>307</v>
      </c>
      <c r="G3737" t="s">
        <v>307</v>
      </c>
      <c r="H3737" t="s">
        <v>307</v>
      </c>
      <c r="I3737" t="s">
        <v>307</v>
      </c>
      <c r="J3737" t="s">
        <v>307</v>
      </c>
      <c r="K3737" t="s">
        <v>307</v>
      </c>
      <c r="L3737" t="s">
        <v>307</v>
      </c>
      <c r="M3737" t="s">
        <v>307</v>
      </c>
      <c r="N3737" t="s">
        <v>307</v>
      </c>
      <c r="O3737" t="s">
        <v>307</v>
      </c>
      <c r="P3737" t="s">
        <v>307</v>
      </c>
      <c r="Q3737" t="s">
        <v>307</v>
      </c>
      <c r="R3737" t="s">
        <v>307</v>
      </c>
      <c r="S3737" t="s">
        <v>307</v>
      </c>
      <c r="T3737" t="s">
        <v>307</v>
      </c>
      <c r="U3737" t="s">
        <v>307</v>
      </c>
      <c r="V3737" t="s">
        <v>307</v>
      </c>
      <c r="W3737" t="s">
        <v>307</v>
      </c>
      <c r="X3737" t="s">
        <v>307</v>
      </c>
      <c r="Y3737" t="s">
        <v>307</v>
      </c>
      <c r="Z3737" t="s">
        <v>307</v>
      </c>
    </row>
    <row r="3738" spans="1:45" x14ac:dyDescent="0.25">
      <c r="A3738">
        <v>418</v>
      </c>
      <c r="B3738" t="s">
        <v>217</v>
      </c>
      <c r="C3738" t="s">
        <v>40</v>
      </c>
      <c r="D3738" t="s">
        <v>53</v>
      </c>
      <c r="E3738" t="s">
        <v>307</v>
      </c>
      <c r="F3738" t="s">
        <v>307</v>
      </c>
      <c r="G3738" t="s">
        <v>307</v>
      </c>
      <c r="H3738" t="s">
        <v>307</v>
      </c>
      <c r="I3738" t="s">
        <v>307</v>
      </c>
      <c r="J3738" t="s">
        <v>307</v>
      </c>
      <c r="K3738" t="s">
        <v>307</v>
      </c>
      <c r="L3738" t="s">
        <v>307</v>
      </c>
      <c r="M3738" t="s">
        <v>307</v>
      </c>
      <c r="N3738" t="s">
        <v>307</v>
      </c>
      <c r="O3738" t="s">
        <v>307</v>
      </c>
      <c r="P3738" t="s">
        <v>307</v>
      </c>
      <c r="Q3738" t="s">
        <v>307</v>
      </c>
      <c r="R3738" t="s">
        <v>307</v>
      </c>
      <c r="S3738" t="s">
        <v>307</v>
      </c>
      <c r="T3738" t="s">
        <v>307</v>
      </c>
      <c r="U3738" t="s">
        <v>307</v>
      </c>
      <c r="V3738" t="s">
        <v>307</v>
      </c>
      <c r="W3738" t="s">
        <v>307</v>
      </c>
      <c r="X3738" t="s">
        <v>307</v>
      </c>
      <c r="Y3738" t="s">
        <v>307</v>
      </c>
      <c r="Z3738" t="s">
        <v>307</v>
      </c>
    </row>
    <row r="3739" spans="1:45" x14ac:dyDescent="0.25">
      <c r="A3739">
        <v>418</v>
      </c>
      <c r="B3739" t="s">
        <v>217</v>
      </c>
      <c r="C3739" t="s">
        <v>39</v>
      </c>
      <c r="D3739" t="s">
        <v>50</v>
      </c>
      <c r="E3739" t="s">
        <v>307</v>
      </c>
      <c r="F3739" t="s">
        <v>307</v>
      </c>
      <c r="G3739" t="s">
        <v>307</v>
      </c>
      <c r="H3739" t="s">
        <v>307</v>
      </c>
      <c r="I3739" t="s">
        <v>307</v>
      </c>
      <c r="J3739" t="s">
        <v>307</v>
      </c>
      <c r="K3739" t="s">
        <v>307</v>
      </c>
      <c r="L3739" t="s">
        <v>307</v>
      </c>
      <c r="M3739" t="s">
        <v>307</v>
      </c>
      <c r="N3739" t="s">
        <v>307</v>
      </c>
      <c r="O3739" t="s">
        <v>307</v>
      </c>
      <c r="P3739" t="s">
        <v>307</v>
      </c>
      <c r="Q3739" t="s">
        <v>307</v>
      </c>
      <c r="R3739" t="s">
        <v>307</v>
      </c>
      <c r="S3739" t="s">
        <v>307</v>
      </c>
      <c r="T3739" t="s">
        <v>307</v>
      </c>
      <c r="U3739" t="s">
        <v>307</v>
      </c>
      <c r="V3739" t="s">
        <v>307</v>
      </c>
      <c r="W3739" t="s">
        <v>307</v>
      </c>
      <c r="X3739" t="s">
        <v>307</v>
      </c>
      <c r="Y3739" t="s">
        <v>307</v>
      </c>
      <c r="Z3739" t="s">
        <v>307</v>
      </c>
      <c r="AA3739" t="s">
        <v>307</v>
      </c>
      <c r="AB3739" t="s">
        <v>307</v>
      </c>
      <c r="AC3739" t="s">
        <v>307</v>
      </c>
      <c r="AD3739" t="s">
        <v>307</v>
      </c>
      <c r="AE3739" t="s">
        <v>307</v>
      </c>
      <c r="AF3739" t="s">
        <v>307</v>
      </c>
      <c r="AG3739" t="s">
        <v>307</v>
      </c>
      <c r="AH3739" t="s">
        <v>307</v>
      </c>
      <c r="AI3739" t="s">
        <v>307</v>
      </c>
      <c r="AJ3739" t="s">
        <v>307</v>
      </c>
      <c r="AK3739" t="s">
        <v>307</v>
      </c>
      <c r="AL3739" t="s">
        <v>307</v>
      </c>
      <c r="AM3739" t="s">
        <v>307</v>
      </c>
      <c r="AN3739" t="s">
        <v>307</v>
      </c>
      <c r="AO3739" t="s">
        <v>307</v>
      </c>
      <c r="AP3739" t="s">
        <v>307</v>
      </c>
    </row>
    <row r="3740" spans="1:45" x14ac:dyDescent="0.25">
      <c r="A3740">
        <v>418</v>
      </c>
      <c r="B3740" t="s">
        <v>217</v>
      </c>
      <c r="C3740" t="s">
        <v>39</v>
      </c>
      <c r="D3740" t="s">
        <v>48</v>
      </c>
      <c r="E3740" t="s">
        <v>307</v>
      </c>
      <c r="F3740" t="s">
        <v>307</v>
      </c>
      <c r="G3740" t="s">
        <v>307</v>
      </c>
      <c r="H3740" t="s">
        <v>307</v>
      </c>
      <c r="I3740" t="s">
        <v>307</v>
      </c>
      <c r="J3740" t="s">
        <v>307</v>
      </c>
      <c r="K3740" t="s">
        <v>307</v>
      </c>
      <c r="L3740" t="s">
        <v>307</v>
      </c>
      <c r="M3740" t="s">
        <v>307</v>
      </c>
      <c r="N3740" t="s">
        <v>307</v>
      </c>
      <c r="O3740" t="s">
        <v>307</v>
      </c>
      <c r="P3740" t="s">
        <v>307</v>
      </c>
      <c r="Q3740" t="s">
        <v>307</v>
      </c>
      <c r="R3740" t="s">
        <v>307</v>
      </c>
      <c r="S3740" t="s">
        <v>307</v>
      </c>
      <c r="T3740" t="s">
        <v>307</v>
      </c>
      <c r="U3740" t="s">
        <v>307</v>
      </c>
      <c r="V3740" t="s">
        <v>307</v>
      </c>
      <c r="W3740" t="s">
        <v>307</v>
      </c>
      <c r="X3740" t="s">
        <v>307</v>
      </c>
      <c r="Y3740" t="s">
        <v>307</v>
      </c>
      <c r="Z3740" t="s">
        <v>307</v>
      </c>
      <c r="AA3740" t="s">
        <v>307</v>
      </c>
      <c r="AB3740" t="s">
        <v>307</v>
      </c>
      <c r="AC3740" t="s">
        <v>307</v>
      </c>
      <c r="AD3740" t="s">
        <v>307</v>
      </c>
      <c r="AE3740" t="s">
        <v>307</v>
      </c>
      <c r="AF3740" t="s">
        <v>307</v>
      </c>
      <c r="AG3740" t="s">
        <v>307</v>
      </c>
      <c r="AH3740" t="s">
        <v>307</v>
      </c>
      <c r="AI3740" t="s">
        <v>307</v>
      </c>
      <c r="AJ3740" t="s">
        <v>307</v>
      </c>
      <c r="AK3740" t="s">
        <v>307</v>
      </c>
      <c r="AL3740" t="s">
        <v>307</v>
      </c>
      <c r="AM3740" t="s">
        <v>307</v>
      </c>
      <c r="AN3740" t="s">
        <v>307</v>
      </c>
      <c r="AO3740" t="s">
        <v>307</v>
      </c>
      <c r="AP3740" t="s">
        <v>307</v>
      </c>
    </row>
    <row r="3741" spans="1:45" x14ac:dyDescent="0.25">
      <c r="A3741">
        <v>418</v>
      </c>
      <c r="B3741" t="s">
        <v>217</v>
      </c>
      <c r="C3741" t="s">
        <v>39</v>
      </c>
      <c r="D3741" t="s">
        <v>51</v>
      </c>
      <c r="E3741" t="s">
        <v>307</v>
      </c>
      <c r="F3741" t="s">
        <v>307</v>
      </c>
      <c r="G3741" t="s">
        <v>307</v>
      </c>
      <c r="H3741" t="s">
        <v>307</v>
      </c>
      <c r="I3741" t="s">
        <v>307</v>
      </c>
      <c r="J3741" t="s">
        <v>307</v>
      </c>
      <c r="K3741" t="s">
        <v>307</v>
      </c>
      <c r="L3741" t="s">
        <v>307</v>
      </c>
      <c r="M3741" t="s">
        <v>307</v>
      </c>
      <c r="N3741" t="s">
        <v>307</v>
      </c>
      <c r="O3741" t="s">
        <v>307</v>
      </c>
      <c r="P3741" t="s">
        <v>307</v>
      </c>
      <c r="Q3741" t="s">
        <v>307</v>
      </c>
      <c r="R3741" t="s">
        <v>307</v>
      </c>
      <c r="S3741" t="s">
        <v>307</v>
      </c>
      <c r="T3741" t="s">
        <v>307</v>
      </c>
      <c r="U3741" t="s">
        <v>307</v>
      </c>
      <c r="V3741" t="s">
        <v>307</v>
      </c>
      <c r="W3741" t="s">
        <v>307</v>
      </c>
      <c r="X3741" t="s">
        <v>307</v>
      </c>
      <c r="Y3741" t="s">
        <v>307</v>
      </c>
      <c r="Z3741" t="s">
        <v>307</v>
      </c>
      <c r="AA3741" t="s">
        <v>307</v>
      </c>
      <c r="AB3741" t="s">
        <v>307</v>
      </c>
      <c r="AC3741" t="s">
        <v>307</v>
      </c>
      <c r="AD3741" t="s">
        <v>307</v>
      </c>
      <c r="AE3741" t="s">
        <v>307</v>
      </c>
      <c r="AF3741" t="s">
        <v>307</v>
      </c>
      <c r="AG3741" t="s">
        <v>307</v>
      </c>
      <c r="AH3741" t="s">
        <v>307</v>
      </c>
      <c r="AI3741" t="s">
        <v>307</v>
      </c>
      <c r="AJ3741" t="s">
        <v>307</v>
      </c>
      <c r="AK3741" t="s">
        <v>307</v>
      </c>
      <c r="AL3741" t="s">
        <v>307</v>
      </c>
      <c r="AM3741" t="s">
        <v>307</v>
      </c>
      <c r="AN3741" t="s">
        <v>307</v>
      </c>
      <c r="AO3741" t="s">
        <v>307</v>
      </c>
      <c r="AP3741" t="s">
        <v>307</v>
      </c>
    </row>
    <row r="3742" spans="1:45" x14ac:dyDescent="0.25">
      <c r="A3742">
        <v>418</v>
      </c>
      <c r="B3742" t="s">
        <v>217</v>
      </c>
      <c r="C3742" t="s">
        <v>46</v>
      </c>
      <c r="D3742" t="s">
        <v>65</v>
      </c>
      <c r="E3742" t="s">
        <v>307</v>
      </c>
      <c r="F3742" t="s">
        <v>307</v>
      </c>
      <c r="G3742" t="s">
        <v>307</v>
      </c>
      <c r="H3742" t="s">
        <v>307</v>
      </c>
      <c r="I3742" t="s">
        <v>307</v>
      </c>
      <c r="J3742" t="s">
        <v>307</v>
      </c>
      <c r="K3742" t="s">
        <v>307</v>
      </c>
      <c r="L3742" t="s">
        <v>307</v>
      </c>
      <c r="M3742" t="s">
        <v>307</v>
      </c>
      <c r="N3742" t="s">
        <v>307</v>
      </c>
      <c r="O3742" t="s">
        <v>307</v>
      </c>
      <c r="P3742" t="s">
        <v>307</v>
      </c>
      <c r="Q3742" t="s">
        <v>307</v>
      </c>
      <c r="R3742" t="s">
        <v>307</v>
      </c>
      <c r="S3742" t="s">
        <v>307</v>
      </c>
      <c r="T3742" t="s">
        <v>307</v>
      </c>
      <c r="U3742" t="s">
        <v>307</v>
      </c>
      <c r="V3742" t="s">
        <v>307</v>
      </c>
      <c r="W3742" t="s">
        <v>307</v>
      </c>
      <c r="X3742" t="s">
        <v>307</v>
      </c>
      <c r="Y3742" t="s">
        <v>307</v>
      </c>
      <c r="Z3742" t="s">
        <v>307</v>
      </c>
    </row>
    <row r="3743" spans="1:45" x14ac:dyDescent="0.25">
      <c r="A3743">
        <v>418</v>
      </c>
      <c r="B3743" t="s">
        <v>217</v>
      </c>
      <c r="C3743" t="s">
        <v>46</v>
      </c>
      <c r="D3743" t="s">
        <v>66</v>
      </c>
      <c r="E3743" t="s">
        <v>307</v>
      </c>
      <c r="F3743" t="s">
        <v>307</v>
      </c>
      <c r="G3743" t="s">
        <v>307</v>
      </c>
      <c r="H3743" t="s">
        <v>307</v>
      </c>
      <c r="I3743" t="s">
        <v>307</v>
      </c>
      <c r="J3743" t="s">
        <v>307</v>
      </c>
      <c r="K3743" t="s">
        <v>307</v>
      </c>
      <c r="L3743" t="s">
        <v>307</v>
      </c>
      <c r="M3743" t="s">
        <v>307</v>
      </c>
      <c r="N3743" t="s">
        <v>307</v>
      </c>
      <c r="O3743" t="s">
        <v>307</v>
      </c>
      <c r="P3743" t="s">
        <v>307</v>
      </c>
      <c r="Q3743" t="s">
        <v>307</v>
      </c>
      <c r="R3743" t="s">
        <v>307</v>
      </c>
      <c r="S3743" t="s">
        <v>307</v>
      </c>
      <c r="T3743" t="s">
        <v>307</v>
      </c>
      <c r="U3743" t="s">
        <v>307</v>
      </c>
      <c r="V3743" t="s">
        <v>307</v>
      </c>
      <c r="W3743" t="s">
        <v>307</v>
      </c>
      <c r="X3743" t="s">
        <v>307</v>
      </c>
      <c r="Y3743" t="s">
        <v>307</v>
      </c>
      <c r="Z3743" t="s">
        <v>307</v>
      </c>
    </row>
    <row r="3744" spans="1:45" x14ac:dyDescent="0.25">
      <c r="A3744">
        <v>418</v>
      </c>
      <c r="B3744" t="s">
        <v>217</v>
      </c>
      <c r="C3744" t="s">
        <v>46</v>
      </c>
      <c r="D3744" t="s">
        <v>67</v>
      </c>
      <c r="E3744" t="s">
        <v>307</v>
      </c>
      <c r="F3744" t="s">
        <v>307</v>
      </c>
      <c r="G3744" t="s">
        <v>307</v>
      </c>
      <c r="H3744" t="s">
        <v>307</v>
      </c>
      <c r="I3744" t="s">
        <v>307</v>
      </c>
      <c r="J3744" t="s">
        <v>307</v>
      </c>
      <c r="K3744" t="s">
        <v>307</v>
      </c>
      <c r="L3744" t="s">
        <v>307</v>
      </c>
      <c r="M3744" t="s">
        <v>307</v>
      </c>
      <c r="N3744" t="s">
        <v>307</v>
      </c>
      <c r="O3744" t="s">
        <v>307</v>
      </c>
      <c r="P3744" t="s">
        <v>307</v>
      </c>
      <c r="Q3744" t="s">
        <v>307</v>
      </c>
      <c r="R3744" t="s">
        <v>307</v>
      </c>
      <c r="S3744" t="s">
        <v>307</v>
      </c>
      <c r="T3744" t="s">
        <v>307</v>
      </c>
      <c r="U3744" t="s">
        <v>307</v>
      </c>
      <c r="V3744" t="s">
        <v>307</v>
      </c>
      <c r="W3744" t="s">
        <v>307</v>
      </c>
      <c r="X3744" t="s">
        <v>307</v>
      </c>
      <c r="Y3744" t="s">
        <v>307</v>
      </c>
      <c r="Z3744" t="s">
        <v>307</v>
      </c>
    </row>
    <row r="3745" spans="1:26" x14ac:dyDescent="0.25">
      <c r="A3745">
        <v>418</v>
      </c>
      <c r="B3745" t="s">
        <v>217</v>
      </c>
      <c r="C3745" t="s">
        <v>46</v>
      </c>
      <c r="D3745" t="s">
        <v>68</v>
      </c>
      <c r="E3745" t="s">
        <v>307</v>
      </c>
      <c r="F3745" t="s">
        <v>307</v>
      </c>
      <c r="G3745" t="s">
        <v>307</v>
      </c>
      <c r="H3745" t="s">
        <v>307</v>
      </c>
      <c r="I3745" t="s">
        <v>307</v>
      </c>
      <c r="J3745" t="s">
        <v>307</v>
      </c>
      <c r="K3745" t="s">
        <v>307</v>
      </c>
      <c r="L3745" t="s">
        <v>307</v>
      </c>
      <c r="M3745" t="s">
        <v>307</v>
      </c>
      <c r="N3745" t="s">
        <v>307</v>
      </c>
      <c r="O3745" t="s">
        <v>307</v>
      </c>
      <c r="P3745" t="s">
        <v>307</v>
      </c>
      <c r="Q3745" t="s">
        <v>307</v>
      </c>
      <c r="R3745" t="s">
        <v>307</v>
      </c>
      <c r="S3745" t="s">
        <v>307</v>
      </c>
      <c r="T3745" t="s">
        <v>307</v>
      </c>
      <c r="U3745" t="s">
        <v>307</v>
      </c>
      <c r="V3745" t="s">
        <v>307</v>
      </c>
      <c r="W3745" t="s">
        <v>307</v>
      </c>
      <c r="X3745" t="s">
        <v>307</v>
      </c>
      <c r="Y3745" t="s">
        <v>307</v>
      </c>
      <c r="Z3745" t="s">
        <v>307</v>
      </c>
    </row>
    <row r="3746" spans="1:26" x14ac:dyDescent="0.25">
      <c r="A3746">
        <v>418</v>
      </c>
      <c r="B3746" t="s">
        <v>217</v>
      </c>
      <c r="C3746" t="s">
        <v>46</v>
      </c>
      <c r="D3746" t="s">
        <v>69</v>
      </c>
      <c r="E3746" t="s">
        <v>307</v>
      </c>
      <c r="F3746" t="s">
        <v>307</v>
      </c>
      <c r="G3746" t="s">
        <v>307</v>
      </c>
      <c r="H3746" t="s">
        <v>307</v>
      </c>
      <c r="I3746" t="s">
        <v>307</v>
      </c>
      <c r="J3746" t="s">
        <v>307</v>
      </c>
      <c r="K3746" t="s">
        <v>307</v>
      </c>
      <c r="L3746" t="s">
        <v>307</v>
      </c>
      <c r="M3746" t="s">
        <v>307</v>
      </c>
      <c r="N3746" t="s">
        <v>307</v>
      </c>
      <c r="O3746" t="s">
        <v>307</v>
      </c>
      <c r="P3746" t="s">
        <v>307</v>
      </c>
      <c r="Q3746" t="s">
        <v>307</v>
      </c>
      <c r="R3746" t="s">
        <v>307</v>
      </c>
      <c r="S3746" t="s">
        <v>307</v>
      </c>
      <c r="T3746" t="s">
        <v>307</v>
      </c>
      <c r="U3746" t="s">
        <v>307</v>
      </c>
      <c r="V3746" t="s">
        <v>307</v>
      </c>
      <c r="W3746" t="s">
        <v>307</v>
      </c>
      <c r="X3746" t="s">
        <v>307</v>
      </c>
      <c r="Y3746" t="s">
        <v>307</v>
      </c>
      <c r="Z3746" t="s">
        <v>307</v>
      </c>
    </row>
    <row r="3747" spans="1:26" x14ac:dyDescent="0.25">
      <c r="A3747">
        <v>418</v>
      </c>
      <c r="B3747" t="s">
        <v>217</v>
      </c>
      <c r="C3747" t="s">
        <v>46</v>
      </c>
      <c r="D3747" t="s">
        <v>70</v>
      </c>
      <c r="E3747" t="s">
        <v>307</v>
      </c>
      <c r="F3747" t="s">
        <v>307</v>
      </c>
      <c r="G3747" t="s">
        <v>307</v>
      </c>
      <c r="H3747" t="s">
        <v>307</v>
      </c>
      <c r="I3747" t="s">
        <v>307</v>
      </c>
      <c r="J3747" t="s">
        <v>307</v>
      </c>
      <c r="K3747" t="s">
        <v>307</v>
      </c>
      <c r="L3747" t="s">
        <v>307</v>
      </c>
      <c r="M3747" t="s">
        <v>307</v>
      </c>
      <c r="N3747" t="s">
        <v>307</v>
      </c>
      <c r="O3747" t="s">
        <v>307</v>
      </c>
      <c r="P3747" t="s">
        <v>307</v>
      </c>
      <c r="Q3747" t="s">
        <v>307</v>
      </c>
      <c r="R3747" t="s">
        <v>307</v>
      </c>
      <c r="S3747" t="s">
        <v>307</v>
      </c>
      <c r="T3747" t="s">
        <v>307</v>
      </c>
      <c r="U3747" t="s">
        <v>307</v>
      </c>
      <c r="V3747" t="s">
        <v>307</v>
      </c>
      <c r="W3747" t="s">
        <v>307</v>
      </c>
      <c r="X3747" t="s">
        <v>307</v>
      </c>
      <c r="Y3747" t="s">
        <v>307</v>
      </c>
      <c r="Z3747" t="s">
        <v>307</v>
      </c>
    </row>
    <row r="3748" spans="1:26" x14ac:dyDescent="0.25">
      <c r="A3748">
        <v>418</v>
      </c>
      <c r="B3748" t="s">
        <v>217</v>
      </c>
      <c r="C3748" t="s">
        <v>46</v>
      </c>
      <c r="D3748" t="s">
        <v>71</v>
      </c>
      <c r="E3748" t="s">
        <v>307</v>
      </c>
      <c r="F3748" t="s">
        <v>307</v>
      </c>
      <c r="G3748" t="s">
        <v>307</v>
      </c>
      <c r="H3748" t="s">
        <v>307</v>
      </c>
      <c r="I3748" t="s">
        <v>307</v>
      </c>
      <c r="J3748" t="s">
        <v>307</v>
      </c>
      <c r="K3748" t="s">
        <v>307</v>
      </c>
      <c r="L3748" t="s">
        <v>307</v>
      </c>
      <c r="M3748" t="s">
        <v>307</v>
      </c>
      <c r="N3748" t="s">
        <v>307</v>
      </c>
      <c r="O3748" t="s">
        <v>307</v>
      </c>
      <c r="P3748" t="s">
        <v>307</v>
      </c>
      <c r="Q3748" t="s">
        <v>307</v>
      </c>
      <c r="R3748" t="s">
        <v>307</v>
      </c>
      <c r="S3748" t="s">
        <v>307</v>
      </c>
      <c r="T3748" t="s">
        <v>307</v>
      </c>
      <c r="U3748" t="s">
        <v>307</v>
      </c>
      <c r="V3748" t="s">
        <v>307</v>
      </c>
      <c r="W3748" t="s">
        <v>307</v>
      </c>
      <c r="X3748" t="s">
        <v>307</v>
      </c>
      <c r="Y3748" t="s">
        <v>307</v>
      </c>
      <c r="Z3748" t="s">
        <v>307</v>
      </c>
    </row>
    <row r="3749" spans="1:26" x14ac:dyDescent="0.25">
      <c r="A3749">
        <v>418</v>
      </c>
      <c r="B3749" t="s">
        <v>217</v>
      </c>
      <c r="C3749" t="s">
        <v>46</v>
      </c>
      <c r="D3749" t="s">
        <v>72</v>
      </c>
      <c r="E3749" t="s">
        <v>307</v>
      </c>
      <c r="F3749" t="s">
        <v>307</v>
      </c>
      <c r="G3749" t="s">
        <v>307</v>
      </c>
      <c r="H3749" t="s">
        <v>307</v>
      </c>
      <c r="I3749" t="s">
        <v>307</v>
      </c>
      <c r="J3749" t="s">
        <v>307</v>
      </c>
      <c r="K3749" t="s">
        <v>307</v>
      </c>
      <c r="L3749" t="s">
        <v>307</v>
      </c>
      <c r="M3749" t="s">
        <v>307</v>
      </c>
      <c r="N3749" t="s">
        <v>307</v>
      </c>
      <c r="O3749" t="s">
        <v>307</v>
      </c>
      <c r="P3749" t="s">
        <v>307</v>
      </c>
      <c r="Q3749" t="s">
        <v>307</v>
      </c>
      <c r="R3749" t="s">
        <v>307</v>
      </c>
      <c r="S3749" t="s">
        <v>307</v>
      </c>
      <c r="T3749" t="s">
        <v>307</v>
      </c>
      <c r="U3749" t="s">
        <v>307</v>
      </c>
      <c r="V3749" t="s">
        <v>307</v>
      </c>
      <c r="W3749" t="s">
        <v>307</v>
      </c>
      <c r="X3749" t="s">
        <v>307</v>
      </c>
      <c r="Y3749" t="s">
        <v>307</v>
      </c>
      <c r="Z3749" t="s">
        <v>307</v>
      </c>
    </row>
    <row r="3750" spans="1:26" x14ac:dyDescent="0.25">
      <c r="A3750">
        <v>418</v>
      </c>
      <c r="B3750" t="s">
        <v>217</v>
      </c>
      <c r="C3750" t="s">
        <v>46</v>
      </c>
      <c r="D3750" t="s">
        <v>47</v>
      </c>
      <c r="E3750" t="s">
        <v>307</v>
      </c>
      <c r="F3750" t="s">
        <v>307</v>
      </c>
      <c r="G3750" t="s">
        <v>307</v>
      </c>
      <c r="H3750" t="s">
        <v>307</v>
      </c>
      <c r="I3750" t="s">
        <v>307</v>
      </c>
      <c r="J3750" t="s">
        <v>307</v>
      </c>
      <c r="K3750" t="s">
        <v>307</v>
      </c>
      <c r="L3750" t="s">
        <v>307</v>
      </c>
      <c r="M3750" t="s">
        <v>307</v>
      </c>
      <c r="N3750" t="s">
        <v>307</v>
      </c>
      <c r="O3750" t="s">
        <v>307</v>
      </c>
      <c r="P3750" t="s">
        <v>307</v>
      </c>
      <c r="Q3750" t="s">
        <v>307</v>
      </c>
      <c r="R3750" t="s">
        <v>307</v>
      </c>
      <c r="S3750" t="s">
        <v>307</v>
      </c>
      <c r="T3750" t="s">
        <v>307</v>
      </c>
      <c r="U3750" t="s">
        <v>307</v>
      </c>
      <c r="V3750" t="s">
        <v>307</v>
      </c>
      <c r="W3750" t="s">
        <v>307</v>
      </c>
      <c r="X3750" t="s">
        <v>307</v>
      </c>
      <c r="Y3750" t="s">
        <v>307</v>
      </c>
      <c r="Z3750" t="s">
        <v>307</v>
      </c>
    </row>
    <row r="3751" spans="1:26" x14ac:dyDescent="0.25">
      <c r="A3751">
        <v>418</v>
      </c>
      <c r="B3751" t="s">
        <v>217</v>
      </c>
      <c r="C3751" t="s">
        <v>46</v>
      </c>
      <c r="D3751" t="s">
        <v>48</v>
      </c>
      <c r="E3751" t="s">
        <v>307</v>
      </c>
      <c r="F3751" t="s">
        <v>307</v>
      </c>
      <c r="G3751" t="s">
        <v>307</v>
      </c>
      <c r="H3751" t="s">
        <v>307</v>
      </c>
      <c r="I3751" t="s">
        <v>307</v>
      </c>
      <c r="J3751" t="s">
        <v>307</v>
      </c>
      <c r="K3751" t="s">
        <v>307</v>
      </c>
      <c r="L3751" t="s">
        <v>307</v>
      </c>
      <c r="M3751" t="s">
        <v>307</v>
      </c>
      <c r="N3751" t="s">
        <v>307</v>
      </c>
      <c r="O3751" t="s">
        <v>307</v>
      </c>
      <c r="P3751" t="s">
        <v>307</v>
      </c>
      <c r="Q3751" t="s">
        <v>307</v>
      </c>
      <c r="R3751" t="s">
        <v>307</v>
      </c>
      <c r="S3751" t="s">
        <v>307</v>
      </c>
      <c r="T3751" t="s">
        <v>307</v>
      </c>
      <c r="U3751" t="s">
        <v>307</v>
      </c>
      <c r="V3751" t="s">
        <v>307</v>
      </c>
      <c r="W3751" t="s">
        <v>307</v>
      </c>
      <c r="X3751" t="s">
        <v>307</v>
      </c>
      <c r="Y3751" t="s">
        <v>307</v>
      </c>
      <c r="Z3751" t="s">
        <v>307</v>
      </c>
    </row>
    <row r="3752" spans="1:26" x14ac:dyDescent="0.25">
      <c r="A3752">
        <v>418</v>
      </c>
      <c r="B3752" t="s">
        <v>217</v>
      </c>
      <c r="C3752" t="s">
        <v>46</v>
      </c>
      <c r="D3752" t="s">
        <v>49</v>
      </c>
      <c r="E3752" t="s">
        <v>307</v>
      </c>
      <c r="F3752" t="s">
        <v>307</v>
      </c>
      <c r="G3752" t="s">
        <v>307</v>
      </c>
      <c r="H3752" t="s">
        <v>307</v>
      </c>
      <c r="I3752" t="s">
        <v>307</v>
      </c>
      <c r="J3752" t="s">
        <v>307</v>
      </c>
      <c r="K3752" t="s">
        <v>307</v>
      </c>
      <c r="L3752" t="s">
        <v>307</v>
      </c>
      <c r="M3752" t="s">
        <v>307</v>
      </c>
      <c r="N3752" t="s">
        <v>307</v>
      </c>
      <c r="O3752" t="s">
        <v>307</v>
      </c>
      <c r="P3752" t="s">
        <v>307</v>
      </c>
      <c r="Q3752" t="s">
        <v>307</v>
      </c>
      <c r="R3752" t="s">
        <v>307</v>
      </c>
      <c r="S3752" t="s">
        <v>307</v>
      </c>
      <c r="T3752" t="s">
        <v>307</v>
      </c>
      <c r="U3752" t="s">
        <v>307</v>
      </c>
      <c r="V3752" t="s">
        <v>307</v>
      </c>
      <c r="W3752" t="s">
        <v>307</v>
      </c>
      <c r="X3752" t="s">
        <v>307</v>
      </c>
      <c r="Y3752" t="s">
        <v>307</v>
      </c>
      <c r="Z3752" t="s">
        <v>307</v>
      </c>
    </row>
    <row r="3753" spans="1:26" x14ac:dyDescent="0.25">
      <c r="A3753">
        <v>418</v>
      </c>
      <c r="B3753" t="s">
        <v>217</v>
      </c>
      <c r="C3753" t="s">
        <v>41</v>
      </c>
      <c r="D3753" t="s">
        <v>48</v>
      </c>
      <c r="E3753" t="s">
        <v>307</v>
      </c>
      <c r="F3753" t="s">
        <v>307</v>
      </c>
      <c r="G3753" t="s">
        <v>307</v>
      </c>
      <c r="H3753" t="s">
        <v>307</v>
      </c>
      <c r="I3753" t="s">
        <v>307</v>
      </c>
      <c r="J3753" t="s">
        <v>307</v>
      </c>
      <c r="K3753" t="s">
        <v>307</v>
      </c>
      <c r="L3753" t="s">
        <v>307</v>
      </c>
      <c r="M3753" t="s">
        <v>307</v>
      </c>
      <c r="N3753" t="s">
        <v>307</v>
      </c>
      <c r="O3753" t="s">
        <v>307</v>
      </c>
      <c r="P3753" t="s">
        <v>307</v>
      </c>
      <c r="Q3753" t="s">
        <v>307</v>
      </c>
      <c r="R3753" t="s">
        <v>307</v>
      </c>
      <c r="S3753" t="s">
        <v>307</v>
      </c>
      <c r="T3753" t="s">
        <v>307</v>
      </c>
      <c r="U3753" t="s">
        <v>307</v>
      </c>
      <c r="V3753" t="s">
        <v>307</v>
      </c>
      <c r="W3753" t="s">
        <v>307</v>
      </c>
      <c r="X3753" t="s">
        <v>307</v>
      </c>
      <c r="Y3753" t="s">
        <v>307</v>
      </c>
      <c r="Z3753" t="s">
        <v>307</v>
      </c>
    </row>
    <row r="3754" spans="1:26" x14ac:dyDescent="0.25">
      <c r="A3754">
        <v>418</v>
      </c>
      <c r="B3754" t="s">
        <v>217</v>
      </c>
      <c r="C3754" t="s">
        <v>459</v>
      </c>
      <c r="D3754" t="s">
        <v>48</v>
      </c>
      <c r="E3754" t="s">
        <v>307</v>
      </c>
      <c r="F3754" t="s">
        <v>307</v>
      </c>
      <c r="G3754" t="s">
        <v>307</v>
      </c>
      <c r="H3754" t="s">
        <v>307</v>
      </c>
      <c r="I3754" t="s">
        <v>307</v>
      </c>
      <c r="J3754" t="s">
        <v>307</v>
      </c>
      <c r="K3754" t="s">
        <v>307</v>
      </c>
      <c r="L3754" t="s">
        <v>307</v>
      </c>
      <c r="M3754" t="s">
        <v>307</v>
      </c>
      <c r="N3754" t="s">
        <v>307</v>
      </c>
      <c r="O3754" t="s">
        <v>307</v>
      </c>
      <c r="P3754" t="s">
        <v>307</v>
      </c>
      <c r="Q3754" t="s">
        <v>307</v>
      </c>
    </row>
    <row r="3755" spans="1:26" x14ac:dyDescent="0.25">
      <c r="A3755">
        <v>418</v>
      </c>
      <c r="B3755" t="s">
        <v>217</v>
      </c>
      <c r="C3755" t="s">
        <v>304</v>
      </c>
      <c r="D3755" t="s">
        <v>48</v>
      </c>
      <c r="E3755" t="s">
        <v>307</v>
      </c>
      <c r="F3755" t="s">
        <v>307</v>
      </c>
      <c r="G3755" t="s">
        <v>307</v>
      </c>
      <c r="H3755" t="s">
        <v>307</v>
      </c>
      <c r="I3755" t="s">
        <v>307</v>
      </c>
      <c r="J3755" t="s">
        <v>307</v>
      </c>
      <c r="K3755" t="s">
        <v>307</v>
      </c>
      <c r="L3755" t="s">
        <v>307</v>
      </c>
      <c r="M3755" t="s">
        <v>307</v>
      </c>
      <c r="N3755" t="s">
        <v>307</v>
      </c>
      <c r="O3755" t="s">
        <v>307</v>
      </c>
      <c r="P3755" t="s">
        <v>307</v>
      </c>
      <c r="Q3755" t="s">
        <v>307</v>
      </c>
    </row>
    <row r="3756" spans="1:26" x14ac:dyDescent="0.25">
      <c r="A3756">
        <v>418</v>
      </c>
      <c r="B3756" t="s">
        <v>217</v>
      </c>
      <c r="C3756" t="s">
        <v>433</v>
      </c>
      <c r="D3756" t="s">
        <v>48</v>
      </c>
      <c r="E3756" t="s">
        <v>307</v>
      </c>
      <c r="F3756" t="s">
        <v>307</v>
      </c>
      <c r="G3756" t="s">
        <v>307</v>
      </c>
      <c r="H3756" t="s">
        <v>307</v>
      </c>
      <c r="I3756" t="s">
        <v>307</v>
      </c>
      <c r="J3756" t="s">
        <v>307</v>
      </c>
      <c r="K3756" t="s">
        <v>307</v>
      </c>
      <c r="L3756" t="s">
        <v>307</v>
      </c>
      <c r="M3756" t="s">
        <v>307</v>
      </c>
      <c r="N3756" t="s">
        <v>307</v>
      </c>
      <c r="O3756" t="s">
        <v>307</v>
      </c>
      <c r="P3756" t="s">
        <v>307</v>
      </c>
      <c r="Q3756" t="s">
        <v>307</v>
      </c>
    </row>
    <row r="3757" spans="1:26" x14ac:dyDescent="0.25">
      <c r="A3757">
        <v>418</v>
      </c>
      <c r="B3757" t="s">
        <v>217</v>
      </c>
      <c r="C3757" t="s">
        <v>305</v>
      </c>
      <c r="D3757" t="s">
        <v>48</v>
      </c>
      <c r="E3757" t="s">
        <v>307</v>
      </c>
      <c r="F3757" t="s">
        <v>307</v>
      </c>
      <c r="G3757" t="s">
        <v>307</v>
      </c>
      <c r="H3757" t="s">
        <v>307</v>
      </c>
      <c r="I3757" t="s">
        <v>307</v>
      </c>
      <c r="J3757" t="s">
        <v>307</v>
      </c>
      <c r="K3757" t="s">
        <v>307</v>
      </c>
      <c r="L3757" t="s">
        <v>307</v>
      </c>
      <c r="M3757" t="s">
        <v>307</v>
      </c>
      <c r="N3757" t="s">
        <v>307</v>
      </c>
      <c r="O3757" t="s">
        <v>307</v>
      </c>
      <c r="P3757" t="s">
        <v>307</v>
      </c>
      <c r="Q3757" t="s">
        <v>307</v>
      </c>
    </row>
    <row r="3758" spans="1:26" x14ac:dyDescent="0.25">
      <c r="A3758">
        <v>418</v>
      </c>
      <c r="B3758" t="s">
        <v>217</v>
      </c>
      <c r="C3758" t="s">
        <v>306</v>
      </c>
      <c r="D3758" t="s">
        <v>48</v>
      </c>
      <c r="E3758" t="s">
        <v>307</v>
      </c>
      <c r="F3758" t="s">
        <v>307</v>
      </c>
      <c r="G3758" t="s">
        <v>307</v>
      </c>
      <c r="H3758" t="s">
        <v>307</v>
      </c>
      <c r="I3758" t="s">
        <v>307</v>
      </c>
      <c r="J3758" t="s">
        <v>307</v>
      </c>
      <c r="K3758" t="s">
        <v>307</v>
      </c>
      <c r="L3758" t="s">
        <v>307</v>
      </c>
      <c r="M3758" t="s">
        <v>307</v>
      </c>
      <c r="N3758" t="s">
        <v>307</v>
      </c>
      <c r="O3758" t="s">
        <v>307</v>
      </c>
      <c r="P3758" t="s">
        <v>307</v>
      </c>
      <c r="Q3758" t="s">
        <v>307</v>
      </c>
    </row>
    <row r="3759" spans="1:26" x14ac:dyDescent="0.25">
      <c r="A3759">
        <v>418</v>
      </c>
      <c r="B3759" t="s">
        <v>217</v>
      </c>
      <c r="C3759" t="s">
        <v>44</v>
      </c>
      <c r="D3759" t="s">
        <v>54</v>
      </c>
      <c r="E3759" t="s">
        <v>307</v>
      </c>
      <c r="F3759" t="s">
        <v>307</v>
      </c>
      <c r="G3759" t="s">
        <v>307</v>
      </c>
      <c r="H3759" t="s">
        <v>307</v>
      </c>
      <c r="I3759" t="s">
        <v>307</v>
      </c>
      <c r="J3759" t="s">
        <v>307</v>
      </c>
      <c r="K3759" t="s">
        <v>307</v>
      </c>
      <c r="L3759" t="s">
        <v>307</v>
      </c>
      <c r="M3759" t="s">
        <v>307</v>
      </c>
      <c r="N3759" t="s">
        <v>307</v>
      </c>
      <c r="O3759" t="s">
        <v>307</v>
      </c>
      <c r="P3759" t="s">
        <v>307</v>
      </c>
      <c r="Q3759" t="s">
        <v>307</v>
      </c>
      <c r="R3759" t="s">
        <v>307</v>
      </c>
      <c r="S3759" t="s">
        <v>307</v>
      </c>
      <c r="T3759" t="s">
        <v>307</v>
      </c>
      <c r="U3759" t="s">
        <v>307</v>
      </c>
      <c r="V3759" t="s">
        <v>307</v>
      </c>
      <c r="W3759" t="s">
        <v>307</v>
      </c>
    </row>
    <row r="3760" spans="1:26" x14ac:dyDescent="0.25">
      <c r="A3760">
        <v>418</v>
      </c>
      <c r="B3760" t="s">
        <v>217</v>
      </c>
      <c r="C3760" t="s">
        <v>44</v>
      </c>
      <c r="D3760" t="s">
        <v>55</v>
      </c>
      <c r="E3760" t="s">
        <v>307</v>
      </c>
      <c r="F3760" t="s">
        <v>307</v>
      </c>
      <c r="G3760" t="s">
        <v>307</v>
      </c>
      <c r="H3760" t="s">
        <v>307</v>
      </c>
      <c r="I3760" t="s">
        <v>307</v>
      </c>
      <c r="J3760" t="s">
        <v>307</v>
      </c>
      <c r="K3760" t="s">
        <v>307</v>
      </c>
      <c r="L3760" t="s">
        <v>307</v>
      </c>
      <c r="M3760" t="s">
        <v>307</v>
      </c>
      <c r="N3760" t="s">
        <v>307</v>
      </c>
      <c r="O3760" t="s">
        <v>307</v>
      </c>
      <c r="P3760" t="s">
        <v>307</v>
      </c>
      <c r="Q3760" t="s">
        <v>307</v>
      </c>
      <c r="R3760" t="s">
        <v>307</v>
      </c>
      <c r="S3760" t="s">
        <v>307</v>
      </c>
      <c r="T3760" t="s">
        <v>307</v>
      </c>
      <c r="U3760" t="s">
        <v>307</v>
      </c>
      <c r="V3760" t="s">
        <v>307</v>
      </c>
      <c r="W3760" t="s">
        <v>307</v>
      </c>
    </row>
    <row r="3761" spans="1:45" x14ac:dyDescent="0.25">
      <c r="A3761">
        <v>418</v>
      </c>
      <c r="B3761" t="s">
        <v>217</v>
      </c>
      <c r="C3761" t="s">
        <v>44</v>
      </c>
      <c r="D3761" t="s">
        <v>56</v>
      </c>
      <c r="E3761" t="s">
        <v>307</v>
      </c>
      <c r="F3761" t="s">
        <v>307</v>
      </c>
      <c r="G3761" t="s">
        <v>307</v>
      </c>
      <c r="H3761" t="s">
        <v>307</v>
      </c>
      <c r="I3761" t="s">
        <v>307</v>
      </c>
      <c r="J3761" t="s">
        <v>307</v>
      </c>
      <c r="K3761" t="s">
        <v>307</v>
      </c>
      <c r="L3761" t="s">
        <v>307</v>
      </c>
      <c r="M3761" t="s">
        <v>307</v>
      </c>
      <c r="N3761" t="s">
        <v>307</v>
      </c>
      <c r="O3761" t="s">
        <v>307</v>
      </c>
      <c r="P3761" t="s">
        <v>307</v>
      </c>
      <c r="Q3761" t="s">
        <v>307</v>
      </c>
      <c r="R3761" t="s">
        <v>307</v>
      </c>
      <c r="S3761" t="s">
        <v>307</v>
      </c>
      <c r="T3761" t="s">
        <v>307</v>
      </c>
      <c r="U3761" t="s">
        <v>307</v>
      </c>
      <c r="V3761" t="s">
        <v>307</v>
      </c>
      <c r="W3761" t="s">
        <v>307</v>
      </c>
    </row>
    <row r="3762" spans="1:45" x14ac:dyDescent="0.25">
      <c r="A3762">
        <v>418</v>
      </c>
      <c r="B3762" t="s">
        <v>217</v>
      </c>
      <c r="C3762" t="s">
        <v>44</v>
      </c>
      <c r="D3762" t="s">
        <v>57</v>
      </c>
      <c r="E3762" t="s">
        <v>307</v>
      </c>
      <c r="F3762" t="s">
        <v>307</v>
      </c>
      <c r="G3762" t="s">
        <v>307</v>
      </c>
      <c r="H3762" t="s">
        <v>307</v>
      </c>
      <c r="I3762" t="s">
        <v>307</v>
      </c>
      <c r="J3762" t="s">
        <v>307</v>
      </c>
      <c r="K3762" t="s">
        <v>307</v>
      </c>
      <c r="L3762" t="s">
        <v>307</v>
      </c>
      <c r="M3762" t="s">
        <v>307</v>
      </c>
      <c r="N3762" t="s">
        <v>307</v>
      </c>
      <c r="O3762" t="s">
        <v>307</v>
      </c>
      <c r="P3762" t="s">
        <v>307</v>
      </c>
      <c r="Q3762" t="s">
        <v>307</v>
      </c>
      <c r="R3762" t="s">
        <v>307</v>
      </c>
      <c r="S3762" t="s">
        <v>307</v>
      </c>
      <c r="T3762" t="s">
        <v>307</v>
      </c>
      <c r="U3762" t="s">
        <v>307</v>
      </c>
      <c r="V3762" t="s">
        <v>307</v>
      </c>
      <c r="W3762" t="s">
        <v>307</v>
      </c>
    </row>
    <row r="3763" spans="1:45" x14ac:dyDescent="0.25">
      <c r="A3763">
        <v>418</v>
      </c>
      <c r="B3763" t="s">
        <v>217</v>
      </c>
      <c r="C3763" t="s">
        <v>44</v>
      </c>
      <c r="D3763" t="s">
        <v>58</v>
      </c>
      <c r="E3763" t="s">
        <v>307</v>
      </c>
      <c r="F3763" t="s">
        <v>307</v>
      </c>
      <c r="G3763" t="s">
        <v>307</v>
      </c>
      <c r="H3763" t="s">
        <v>307</v>
      </c>
      <c r="I3763" t="s">
        <v>307</v>
      </c>
      <c r="J3763" t="s">
        <v>307</v>
      </c>
      <c r="K3763" t="s">
        <v>307</v>
      </c>
      <c r="L3763" t="s">
        <v>307</v>
      </c>
      <c r="M3763" t="s">
        <v>307</v>
      </c>
      <c r="N3763" t="s">
        <v>307</v>
      </c>
      <c r="O3763" t="s">
        <v>307</v>
      </c>
      <c r="P3763" t="s">
        <v>307</v>
      </c>
      <c r="Q3763" t="s">
        <v>307</v>
      </c>
      <c r="R3763" t="s">
        <v>307</v>
      </c>
      <c r="S3763" t="s">
        <v>307</v>
      </c>
      <c r="T3763" t="s">
        <v>307</v>
      </c>
      <c r="U3763" t="s">
        <v>307</v>
      </c>
      <c r="V3763" t="s">
        <v>307</v>
      </c>
      <c r="W3763" t="s">
        <v>307</v>
      </c>
    </row>
    <row r="3764" spans="1:45" x14ac:dyDescent="0.25">
      <c r="A3764">
        <v>418</v>
      </c>
      <c r="B3764" t="s">
        <v>217</v>
      </c>
      <c r="C3764" t="s">
        <v>44</v>
      </c>
      <c r="D3764" t="s">
        <v>59</v>
      </c>
      <c r="E3764" t="s">
        <v>307</v>
      </c>
      <c r="F3764" t="s">
        <v>307</v>
      </c>
      <c r="G3764" t="s">
        <v>307</v>
      </c>
      <c r="H3764" t="s">
        <v>307</v>
      </c>
      <c r="I3764" t="s">
        <v>307</v>
      </c>
      <c r="J3764" t="s">
        <v>307</v>
      </c>
      <c r="K3764" t="s">
        <v>307</v>
      </c>
      <c r="L3764" t="s">
        <v>307</v>
      </c>
      <c r="M3764" t="s">
        <v>307</v>
      </c>
      <c r="N3764" t="s">
        <v>307</v>
      </c>
      <c r="O3764" t="s">
        <v>307</v>
      </c>
      <c r="P3764" t="s">
        <v>307</v>
      </c>
      <c r="Q3764" t="s">
        <v>307</v>
      </c>
      <c r="R3764" t="s">
        <v>307</v>
      </c>
      <c r="S3764" t="s">
        <v>307</v>
      </c>
      <c r="T3764" t="s">
        <v>307</v>
      </c>
      <c r="U3764" t="s">
        <v>307</v>
      </c>
      <c r="V3764" t="s">
        <v>307</v>
      </c>
      <c r="W3764" t="s">
        <v>307</v>
      </c>
    </row>
    <row r="3765" spans="1:45" x14ac:dyDescent="0.25">
      <c r="A3765">
        <v>418</v>
      </c>
      <c r="B3765" t="s">
        <v>217</v>
      </c>
      <c r="C3765" t="s">
        <v>44</v>
      </c>
      <c r="D3765" t="s">
        <v>60</v>
      </c>
      <c r="E3765" t="s">
        <v>307</v>
      </c>
      <c r="F3765" t="s">
        <v>307</v>
      </c>
      <c r="G3765" t="s">
        <v>307</v>
      </c>
      <c r="H3765" t="s">
        <v>307</v>
      </c>
      <c r="I3765" t="s">
        <v>307</v>
      </c>
      <c r="J3765" t="s">
        <v>307</v>
      </c>
      <c r="K3765" t="s">
        <v>307</v>
      </c>
      <c r="L3765" t="s">
        <v>307</v>
      </c>
      <c r="M3765" t="s">
        <v>307</v>
      </c>
      <c r="N3765" t="s">
        <v>307</v>
      </c>
      <c r="O3765" t="s">
        <v>307</v>
      </c>
      <c r="P3765" t="s">
        <v>307</v>
      </c>
      <c r="Q3765" t="s">
        <v>307</v>
      </c>
      <c r="R3765" t="s">
        <v>307</v>
      </c>
      <c r="S3765" t="s">
        <v>307</v>
      </c>
      <c r="T3765" t="s">
        <v>307</v>
      </c>
      <c r="U3765" t="s">
        <v>307</v>
      </c>
      <c r="V3765" t="s">
        <v>307</v>
      </c>
      <c r="W3765" t="s">
        <v>307</v>
      </c>
    </row>
    <row r="3766" spans="1:45" x14ac:dyDescent="0.25">
      <c r="A3766">
        <v>418</v>
      </c>
      <c r="B3766" t="s">
        <v>217</v>
      </c>
      <c r="C3766" t="s">
        <v>44</v>
      </c>
      <c r="D3766" t="s">
        <v>61</v>
      </c>
      <c r="E3766" t="s">
        <v>307</v>
      </c>
      <c r="F3766" t="s">
        <v>307</v>
      </c>
      <c r="G3766" t="s">
        <v>307</v>
      </c>
      <c r="H3766" t="s">
        <v>307</v>
      </c>
      <c r="I3766" t="s">
        <v>307</v>
      </c>
      <c r="J3766" t="s">
        <v>307</v>
      </c>
      <c r="K3766" t="s">
        <v>307</v>
      </c>
      <c r="L3766" t="s">
        <v>307</v>
      </c>
      <c r="M3766" t="s">
        <v>307</v>
      </c>
      <c r="N3766" t="s">
        <v>307</v>
      </c>
      <c r="O3766" t="s">
        <v>307</v>
      </c>
      <c r="P3766" t="s">
        <v>307</v>
      </c>
      <c r="Q3766" t="s">
        <v>307</v>
      </c>
      <c r="R3766" t="s">
        <v>307</v>
      </c>
      <c r="S3766" t="s">
        <v>307</v>
      </c>
      <c r="T3766" t="s">
        <v>307</v>
      </c>
      <c r="U3766" t="s">
        <v>307</v>
      </c>
      <c r="V3766" t="s">
        <v>307</v>
      </c>
      <c r="W3766" t="s">
        <v>307</v>
      </c>
    </row>
    <row r="3767" spans="1:45" x14ac:dyDescent="0.25">
      <c r="A3767">
        <v>418</v>
      </c>
      <c r="B3767" t="s">
        <v>217</v>
      </c>
      <c r="C3767" t="s">
        <v>44</v>
      </c>
      <c r="D3767" t="s">
        <v>62</v>
      </c>
      <c r="E3767" t="s">
        <v>307</v>
      </c>
      <c r="F3767" t="s">
        <v>307</v>
      </c>
      <c r="G3767" t="s">
        <v>307</v>
      </c>
      <c r="H3767" t="s">
        <v>307</v>
      </c>
      <c r="I3767" t="s">
        <v>307</v>
      </c>
      <c r="J3767" t="s">
        <v>307</v>
      </c>
      <c r="K3767" t="s">
        <v>307</v>
      </c>
      <c r="L3767" t="s">
        <v>307</v>
      </c>
      <c r="M3767" t="s">
        <v>307</v>
      </c>
      <c r="N3767" t="s">
        <v>307</v>
      </c>
      <c r="O3767" t="s">
        <v>307</v>
      </c>
      <c r="P3767" t="s">
        <v>307</v>
      </c>
      <c r="Q3767" t="s">
        <v>307</v>
      </c>
      <c r="R3767" t="s">
        <v>307</v>
      </c>
      <c r="S3767" t="s">
        <v>307</v>
      </c>
      <c r="T3767" t="s">
        <v>307</v>
      </c>
      <c r="U3767" t="s">
        <v>307</v>
      </c>
      <c r="V3767" t="s">
        <v>307</v>
      </c>
      <c r="W3767" t="s">
        <v>307</v>
      </c>
    </row>
    <row r="3768" spans="1:45" x14ac:dyDescent="0.25">
      <c r="A3768">
        <v>418</v>
      </c>
      <c r="B3768" t="s">
        <v>217</v>
      </c>
      <c r="C3768" t="s">
        <v>38</v>
      </c>
      <c r="D3768" t="s">
        <v>47</v>
      </c>
      <c r="E3768" t="s">
        <v>307</v>
      </c>
      <c r="F3768" t="s">
        <v>307</v>
      </c>
      <c r="G3768" t="s">
        <v>307</v>
      </c>
      <c r="H3768" t="s">
        <v>307</v>
      </c>
      <c r="I3768" t="s">
        <v>307</v>
      </c>
      <c r="J3768" t="s">
        <v>307</v>
      </c>
      <c r="K3768" t="s">
        <v>307</v>
      </c>
      <c r="L3768" t="s">
        <v>307</v>
      </c>
      <c r="M3768" t="s">
        <v>307</v>
      </c>
      <c r="N3768" t="s">
        <v>307</v>
      </c>
      <c r="O3768" t="s">
        <v>307</v>
      </c>
      <c r="P3768" t="s">
        <v>307</v>
      </c>
      <c r="Q3768" t="s">
        <v>307</v>
      </c>
      <c r="R3768" t="s">
        <v>307</v>
      </c>
      <c r="S3768" t="s">
        <v>307</v>
      </c>
      <c r="T3768" t="s">
        <v>307</v>
      </c>
      <c r="U3768" t="s">
        <v>307</v>
      </c>
      <c r="V3768" t="s">
        <v>307</v>
      </c>
      <c r="W3768" t="s">
        <v>307</v>
      </c>
      <c r="X3768" t="s">
        <v>307</v>
      </c>
      <c r="Y3768" t="s">
        <v>307</v>
      </c>
      <c r="Z3768" t="s">
        <v>307</v>
      </c>
      <c r="AA3768" t="s">
        <v>307</v>
      </c>
      <c r="AB3768" t="s">
        <v>307</v>
      </c>
      <c r="AC3768" t="s">
        <v>307</v>
      </c>
      <c r="AD3768" t="s">
        <v>307</v>
      </c>
      <c r="AE3768" t="s">
        <v>307</v>
      </c>
      <c r="AF3768" t="s">
        <v>307</v>
      </c>
      <c r="AG3768" t="s">
        <v>307</v>
      </c>
      <c r="AH3768" t="s">
        <v>307</v>
      </c>
      <c r="AI3768" t="s">
        <v>307</v>
      </c>
      <c r="AJ3768" t="s">
        <v>307</v>
      </c>
      <c r="AK3768" t="s">
        <v>307</v>
      </c>
      <c r="AL3768" t="s">
        <v>307</v>
      </c>
      <c r="AM3768" t="s">
        <v>307</v>
      </c>
      <c r="AN3768" t="s">
        <v>307</v>
      </c>
      <c r="AO3768" t="s">
        <v>307</v>
      </c>
      <c r="AP3768" t="s">
        <v>307</v>
      </c>
      <c r="AQ3768" t="s">
        <v>307</v>
      </c>
      <c r="AR3768" t="s">
        <v>307</v>
      </c>
      <c r="AS3768" t="s">
        <v>307</v>
      </c>
    </row>
    <row r="3769" spans="1:45" x14ac:dyDescent="0.25">
      <c r="A3769">
        <v>418</v>
      </c>
      <c r="B3769" t="s">
        <v>217</v>
      </c>
      <c r="C3769" t="s">
        <v>38</v>
      </c>
      <c r="D3769" t="s">
        <v>48</v>
      </c>
      <c r="E3769" t="s">
        <v>307</v>
      </c>
      <c r="F3769" t="s">
        <v>307</v>
      </c>
      <c r="G3769" t="s">
        <v>307</v>
      </c>
      <c r="H3769" t="s">
        <v>307</v>
      </c>
      <c r="I3769" t="s">
        <v>307</v>
      </c>
      <c r="J3769" t="s">
        <v>307</v>
      </c>
      <c r="K3769" t="s">
        <v>307</v>
      </c>
      <c r="L3769" t="s">
        <v>307</v>
      </c>
      <c r="M3769" t="s">
        <v>307</v>
      </c>
      <c r="N3769" t="s">
        <v>307</v>
      </c>
      <c r="O3769" t="s">
        <v>307</v>
      </c>
      <c r="P3769" t="s">
        <v>307</v>
      </c>
      <c r="Q3769" t="s">
        <v>307</v>
      </c>
      <c r="R3769" t="s">
        <v>307</v>
      </c>
      <c r="S3769" t="s">
        <v>307</v>
      </c>
      <c r="T3769" t="s">
        <v>307</v>
      </c>
      <c r="U3769" t="s">
        <v>307</v>
      </c>
      <c r="V3769" t="s">
        <v>307</v>
      </c>
      <c r="W3769" t="s">
        <v>307</v>
      </c>
      <c r="X3769" t="s">
        <v>307</v>
      </c>
      <c r="Y3769" t="s">
        <v>307</v>
      </c>
      <c r="Z3769" t="s">
        <v>307</v>
      </c>
      <c r="AA3769" t="s">
        <v>307</v>
      </c>
      <c r="AB3769" t="s">
        <v>307</v>
      </c>
      <c r="AC3769" t="s">
        <v>307</v>
      </c>
      <c r="AD3769" t="s">
        <v>307</v>
      </c>
      <c r="AE3769" t="s">
        <v>307</v>
      </c>
      <c r="AF3769" t="s">
        <v>307</v>
      </c>
      <c r="AG3769" t="s">
        <v>307</v>
      </c>
      <c r="AH3769" t="s">
        <v>307</v>
      </c>
      <c r="AI3769" t="s">
        <v>307</v>
      </c>
      <c r="AJ3769" t="s">
        <v>307</v>
      </c>
      <c r="AK3769" t="s">
        <v>307</v>
      </c>
      <c r="AL3769" t="s">
        <v>307</v>
      </c>
      <c r="AM3769" t="s">
        <v>307</v>
      </c>
      <c r="AN3769" t="s">
        <v>307</v>
      </c>
      <c r="AO3769" t="s">
        <v>307</v>
      </c>
      <c r="AP3769" t="s">
        <v>307</v>
      </c>
      <c r="AQ3769" t="s">
        <v>307</v>
      </c>
      <c r="AR3769" t="s">
        <v>307</v>
      </c>
      <c r="AS3769" t="s">
        <v>307</v>
      </c>
    </row>
    <row r="3770" spans="1:45" x14ac:dyDescent="0.25">
      <c r="A3770">
        <v>418</v>
      </c>
      <c r="B3770" t="s">
        <v>217</v>
      </c>
      <c r="C3770" t="s">
        <v>38</v>
      </c>
      <c r="D3770" t="s">
        <v>49</v>
      </c>
      <c r="E3770" t="s">
        <v>307</v>
      </c>
      <c r="F3770" t="s">
        <v>307</v>
      </c>
      <c r="G3770" t="s">
        <v>307</v>
      </c>
      <c r="H3770" t="s">
        <v>307</v>
      </c>
      <c r="I3770" t="s">
        <v>307</v>
      </c>
      <c r="J3770" t="s">
        <v>307</v>
      </c>
      <c r="K3770" t="s">
        <v>307</v>
      </c>
      <c r="L3770" t="s">
        <v>307</v>
      </c>
      <c r="M3770" t="s">
        <v>307</v>
      </c>
      <c r="N3770" t="s">
        <v>307</v>
      </c>
      <c r="O3770" t="s">
        <v>307</v>
      </c>
      <c r="P3770" t="s">
        <v>307</v>
      </c>
      <c r="Q3770" t="s">
        <v>307</v>
      </c>
      <c r="R3770" t="s">
        <v>307</v>
      </c>
      <c r="S3770" t="s">
        <v>307</v>
      </c>
      <c r="T3770" t="s">
        <v>307</v>
      </c>
      <c r="U3770" t="s">
        <v>307</v>
      </c>
      <c r="V3770" t="s">
        <v>307</v>
      </c>
      <c r="W3770" t="s">
        <v>307</v>
      </c>
      <c r="X3770" t="s">
        <v>307</v>
      </c>
      <c r="Y3770" t="s">
        <v>307</v>
      </c>
      <c r="Z3770" t="s">
        <v>307</v>
      </c>
      <c r="AA3770" t="s">
        <v>307</v>
      </c>
      <c r="AB3770" t="s">
        <v>307</v>
      </c>
      <c r="AC3770" t="s">
        <v>307</v>
      </c>
      <c r="AD3770" t="s">
        <v>307</v>
      </c>
      <c r="AE3770" t="s">
        <v>307</v>
      </c>
      <c r="AF3770" t="s">
        <v>307</v>
      </c>
      <c r="AG3770" t="s">
        <v>307</v>
      </c>
      <c r="AH3770" t="s">
        <v>307</v>
      </c>
      <c r="AI3770" t="s">
        <v>307</v>
      </c>
      <c r="AJ3770" t="s">
        <v>307</v>
      </c>
      <c r="AK3770" t="s">
        <v>307</v>
      </c>
      <c r="AL3770" t="s">
        <v>307</v>
      </c>
      <c r="AM3770" t="s">
        <v>307</v>
      </c>
      <c r="AN3770" t="s">
        <v>307</v>
      </c>
      <c r="AO3770" t="s">
        <v>307</v>
      </c>
      <c r="AP3770" t="s">
        <v>307</v>
      </c>
      <c r="AQ3770" t="s">
        <v>307</v>
      </c>
      <c r="AR3770" t="s">
        <v>307</v>
      </c>
      <c r="AS3770" t="s">
        <v>307</v>
      </c>
    </row>
    <row r="3771" spans="1:45" x14ac:dyDescent="0.25">
      <c r="A3771">
        <v>418</v>
      </c>
      <c r="B3771" t="s">
        <v>217</v>
      </c>
      <c r="C3771" t="s">
        <v>450</v>
      </c>
      <c r="D3771" t="s">
        <v>48</v>
      </c>
      <c r="E3771" t="s">
        <v>307</v>
      </c>
      <c r="F3771" t="s">
        <v>307</v>
      </c>
      <c r="G3771" t="s">
        <v>307</v>
      </c>
      <c r="H3771" t="s">
        <v>307</v>
      </c>
      <c r="I3771" t="s">
        <v>307</v>
      </c>
      <c r="J3771" t="s">
        <v>307</v>
      </c>
      <c r="K3771" t="s">
        <v>307</v>
      </c>
      <c r="L3771" t="s">
        <v>307</v>
      </c>
      <c r="M3771" t="s">
        <v>307</v>
      </c>
      <c r="N3771" t="s">
        <v>307</v>
      </c>
      <c r="O3771" t="s">
        <v>307</v>
      </c>
      <c r="P3771" t="s">
        <v>307</v>
      </c>
      <c r="Q3771" t="s">
        <v>307</v>
      </c>
      <c r="R3771" t="s">
        <v>307</v>
      </c>
    </row>
    <row r="3772" spans="1:45" x14ac:dyDescent="0.25">
      <c r="A3772">
        <v>418</v>
      </c>
      <c r="B3772" t="s">
        <v>217</v>
      </c>
      <c r="C3772" t="s">
        <v>449</v>
      </c>
      <c r="D3772" t="s">
        <v>48</v>
      </c>
      <c r="E3772" t="s">
        <v>307</v>
      </c>
      <c r="F3772" t="s">
        <v>307</v>
      </c>
      <c r="G3772" t="s">
        <v>307</v>
      </c>
      <c r="H3772" t="s">
        <v>307</v>
      </c>
      <c r="I3772" t="s">
        <v>307</v>
      </c>
      <c r="J3772" t="s">
        <v>307</v>
      </c>
      <c r="K3772" t="s">
        <v>307</v>
      </c>
      <c r="L3772" t="s">
        <v>307</v>
      </c>
      <c r="M3772" t="s">
        <v>307</v>
      </c>
      <c r="N3772" t="s">
        <v>307</v>
      </c>
      <c r="O3772" t="s">
        <v>307</v>
      </c>
      <c r="P3772" t="s">
        <v>307</v>
      </c>
      <c r="Q3772" t="s">
        <v>307</v>
      </c>
      <c r="R3772" t="s">
        <v>307</v>
      </c>
    </row>
    <row r="3773" spans="1:45" x14ac:dyDescent="0.25">
      <c r="A3773">
        <v>418</v>
      </c>
      <c r="B3773" t="s">
        <v>217</v>
      </c>
      <c r="C3773" t="s">
        <v>475</v>
      </c>
      <c r="D3773" t="s">
        <v>48</v>
      </c>
      <c r="E3773" t="s">
        <v>307</v>
      </c>
      <c r="F3773" t="s">
        <v>307</v>
      </c>
      <c r="G3773" t="s">
        <v>307</v>
      </c>
    </row>
    <row r="3774" spans="1:45" x14ac:dyDescent="0.25">
      <c r="A3774">
        <v>418</v>
      </c>
      <c r="B3774" t="s">
        <v>217</v>
      </c>
      <c r="C3774" t="s">
        <v>42</v>
      </c>
      <c r="D3774" t="s">
        <v>48</v>
      </c>
      <c r="E3774" t="s">
        <v>307</v>
      </c>
      <c r="F3774" t="s">
        <v>307</v>
      </c>
      <c r="G3774" t="s">
        <v>307</v>
      </c>
      <c r="H3774" t="s">
        <v>307</v>
      </c>
      <c r="I3774" t="s">
        <v>307</v>
      </c>
      <c r="J3774" t="s">
        <v>307</v>
      </c>
      <c r="K3774" t="s">
        <v>307</v>
      </c>
      <c r="L3774" t="s">
        <v>307</v>
      </c>
      <c r="M3774" t="s">
        <v>307</v>
      </c>
      <c r="N3774" t="s">
        <v>307</v>
      </c>
      <c r="O3774" t="s">
        <v>307</v>
      </c>
      <c r="P3774" t="s">
        <v>307</v>
      </c>
      <c r="Q3774" t="s">
        <v>307</v>
      </c>
      <c r="R3774" t="s">
        <v>307</v>
      </c>
      <c r="S3774" t="s">
        <v>307</v>
      </c>
      <c r="T3774" t="s">
        <v>307</v>
      </c>
      <c r="U3774" t="s">
        <v>307</v>
      </c>
      <c r="V3774" t="s">
        <v>307</v>
      </c>
      <c r="W3774" t="s">
        <v>307</v>
      </c>
      <c r="X3774" t="s">
        <v>307</v>
      </c>
      <c r="Y3774" t="s">
        <v>307</v>
      </c>
      <c r="Z3774" t="s">
        <v>307</v>
      </c>
    </row>
    <row r="3775" spans="1:45" x14ac:dyDescent="0.25">
      <c r="A3775">
        <v>490</v>
      </c>
      <c r="B3775" t="s">
        <v>218</v>
      </c>
      <c r="C3775" t="s">
        <v>38</v>
      </c>
      <c r="D3775" t="s">
        <v>47</v>
      </c>
      <c r="E3775" t="s">
        <v>307</v>
      </c>
      <c r="F3775" t="s">
        <v>307</v>
      </c>
      <c r="G3775" t="s">
        <v>307</v>
      </c>
      <c r="H3775" t="s">
        <v>307</v>
      </c>
      <c r="I3775" t="s">
        <v>307</v>
      </c>
      <c r="J3775" t="s">
        <v>307</v>
      </c>
      <c r="K3775" t="s">
        <v>307</v>
      </c>
      <c r="L3775" t="s">
        <v>307</v>
      </c>
      <c r="M3775" t="s">
        <v>307</v>
      </c>
      <c r="N3775" t="s">
        <v>307</v>
      </c>
      <c r="O3775" t="s">
        <v>307</v>
      </c>
      <c r="P3775" t="s">
        <v>307</v>
      </c>
      <c r="Q3775" t="s">
        <v>307</v>
      </c>
      <c r="R3775" t="s">
        <v>307</v>
      </c>
      <c r="S3775" t="s">
        <v>307</v>
      </c>
      <c r="T3775" t="s">
        <v>307</v>
      </c>
      <c r="U3775" t="s">
        <v>307</v>
      </c>
      <c r="V3775" t="s">
        <v>307</v>
      </c>
      <c r="W3775" t="s">
        <v>307</v>
      </c>
      <c r="X3775" t="s">
        <v>307</v>
      </c>
      <c r="Y3775" t="s">
        <v>307</v>
      </c>
      <c r="Z3775" t="s">
        <v>307</v>
      </c>
      <c r="AA3775" t="s">
        <v>307</v>
      </c>
      <c r="AB3775" t="s">
        <v>307</v>
      </c>
      <c r="AC3775" t="s">
        <v>307</v>
      </c>
      <c r="AD3775" t="s">
        <v>307</v>
      </c>
      <c r="AE3775" t="s">
        <v>307</v>
      </c>
      <c r="AF3775" t="s">
        <v>307</v>
      </c>
      <c r="AG3775" t="s">
        <v>307</v>
      </c>
      <c r="AH3775" t="s">
        <v>307</v>
      </c>
      <c r="AI3775" t="s">
        <v>307</v>
      </c>
      <c r="AJ3775" t="s">
        <v>307</v>
      </c>
      <c r="AK3775" t="s">
        <v>307</v>
      </c>
      <c r="AL3775" t="s">
        <v>307</v>
      </c>
      <c r="AM3775" t="s">
        <v>307</v>
      </c>
      <c r="AN3775" t="s">
        <v>307</v>
      </c>
      <c r="AO3775" t="s">
        <v>307</v>
      </c>
      <c r="AP3775" t="s">
        <v>307</v>
      </c>
      <c r="AQ3775" t="s">
        <v>307</v>
      </c>
      <c r="AR3775" t="s">
        <v>307</v>
      </c>
      <c r="AS3775" t="s">
        <v>307</v>
      </c>
    </row>
    <row r="3776" spans="1:45" x14ac:dyDescent="0.25">
      <c r="A3776">
        <v>490</v>
      </c>
      <c r="B3776" t="s">
        <v>218</v>
      </c>
      <c r="C3776" t="s">
        <v>38</v>
      </c>
      <c r="D3776" t="s">
        <v>48</v>
      </c>
      <c r="E3776" t="s">
        <v>307</v>
      </c>
      <c r="F3776" t="s">
        <v>307</v>
      </c>
      <c r="G3776" t="s">
        <v>307</v>
      </c>
      <c r="H3776" t="s">
        <v>307</v>
      </c>
      <c r="I3776" t="s">
        <v>307</v>
      </c>
      <c r="J3776" t="s">
        <v>307</v>
      </c>
      <c r="K3776" t="s">
        <v>307</v>
      </c>
      <c r="L3776" t="s">
        <v>307</v>
      </c>
      <c r="M3776" t="s">
        <v>307</v>
      </c>
      <c r="N3776" t="s">
        <v>307</v>
      </c>
      <c r="O3776" t="s">
        <v>307</v>
      </c>
      <c r="P3776" t="s">
        <v>307</v>
      </c>
      <c r="Q3776" t="s">
        <v>307</v>
      </c>
      <c r="R3776" t="s">
        <v>307</v>
      </c>
      <c r="S3776" t="s">
        <v>307</v>
      </c>
      <c r="T3776" t="s">
        <v>307</v>
      </c>
      <c r="U3776" t="s">
        <v>307</v>
      </c>
      <c r="V3776" t="s">
        <v>307</v>
      </c>
      <c r="W3776" t="s">
        <v>307</v>
      </c>
      <c r="X3776" t="s">
        <v>307</v>
      </c>
      <c r="Y3776" t="s">
        <v>307</v>
      </c>
      <c r="Z3776" t="s">
        <v>307</v>
      </c>
      <c r="AA3776" t="s">
        <v>307</v>
      </c>
      <c r="AB3776" t="s">
        <v>307</v>
      </c>
      <c r="AC3776" t="s">
        <v>307</v>
      </c>
      <c r="AD3776" t="s">
        <v>307</v>
      </c>
      <c r="AE3776" t="s">
        <v>307</v>
      </c>
      <c r="AF3776" t="s">
        <v>307</v>
      </c>
      <c r="AG3776" t="s">
        <v>307</v>
      </c>
      <c r="AH3776" t="s">
        <v>307</v>
      </c>
      <c r="AI3776" t="s">
        <v>307</v>
      </c>
      <c r="AJ3776" t="s">
        <v>307</v>
      </c>
      <c r="AK3776" t="s">
        <v>307</v>
      </c>
      <c r="AL3776" t="s">
        <v>307</v>
      </c>
      <c r="AM3776" t="s">
        <v>307</v>
      </c>
      <c r="AN3776" t="s">
        <v>307</v>
      </c>
      <c r="AO3776" t="s">
        <v>307</v>
      </c>
      <c r="AP3776" t="s">
        <v>307</v>
      </c>
      <c r="AQ3776" t="s">
        <v>307</v>
      </c>
      <c r="AR3776" t="s">
        <v>307</v>
      </c>
      <c r="AS3776" t="s">
        <v>307</v>
      </c>
    </row>
    <row r="3777" spans="1:45" x14ac:dyDescent="0.25">
      <c r="A3777">
        <v>490</v>
      </c>
      <c r="B3777" t="s">
        <v>218</v>
      </c>
      <c r="C3777" t="s">
        <v>38</v>
      </c>
      <c r="D3777" t="s">
        <v>49</v>
      </c>
      <c r="E3777" t="s">
        <v>307</v>
      </c>
      <c r="F3777" t="s">
        <v>307</v>
      </c>
      <c r="G3777" t="s">
        <v>307</v>
      </c>
      <c r="H3777" t="s">
        <v>307</v>
      </c>
      <c r="I3777" t="s">
        <v>307</v>
      </c>
      <c r="J3777" t="s">
        <v>307</v>
      </c>
      <c r="K3777" t="s">
        <v>307</v>
      </c>
      <c r="L3777" t="s">
        <v>307</v>
      </c>
      <c r="M3777" t="s">
        <v>307</v>
      </c>
      <c r="N3777" t="s">
        <v>307</v>
      </c>
      <c r="O3777" t="s">
        <v>307</v>
      </c>
      <c r="P3777" t="s">
        <v>307</v>
      </c>
      <c r="Q3777" t="s">
        <v>307</v>
      </c>
      <c r="R3777" t="s">
        <v>307</v>
      </c>
      <c r="S3777" t="s">
        <v>307</v>
      </c>
      <c r="T3777" t="s">
        <v>307</v>
      </c>
      <c r="U3777" t="s">
        <v>307</v>
      </c>
      <c r="V3777" t="s">
        <v>307</v>
      </c>
      <c r="W3777" t="s">
        <v>307</v>
      </c>
      <c r="X3777" t="s">
        <v>307</v>
      </c>
      <c r="Y3777" t="s">
        <v>307</v>
      </c>
      <c r="Z3777" t="s">
        <v>307</v>
      </c>
      <c r="AA3777" t="s">
        <v>307</v>
      </c>
      <c r="AB3777" t="s">
        <v>307</v>
      </c>
      <c r="AC3777" t="s">
        <v>307</v>
      </c>
      <c r="AD3777" t="s">
        <v>307</v>
      </c>
      <c r="AE3777" t="s">
        <v>307</v>
      </c>
      <c r="AF3777" t="s">
        <v>307</v>
      </c>
      <c r="AG3777" t="s">
        <v>307</v>
      </c>
      <c r="AH3777" t="s">
        <v>307</v>
      </c>
      <c r="AI3777" t="s">
        <v>307</v>
      </c>
      <c r="AJ3777" t="s">
        <v>307</v>
      </c>
      <c r="AK3777" t="s">
        <v>307</v>
      </c>
      <c r="AL3777" t="s">
        <v>307</v>
      </c>
      <c r="AM3777" t="s">
        <v>307</v>
      </c>
      <c r="AN3777" t="s">
        <v>307</v>
      </c>
      <c r="AO3777" t="s">
        <v>307</v>
      </c>
      <c r="AP3777" t="s">
        <v>307</v>
      </c>
      <c r="AQ3777" t="s">
        <v>307</v>
      </c>
      <c r="AR3777" t="s">
        <v>307</v>
      </c>
      <c r="AS3777" t="s">
        <v>307</v>
      </c>
    </row>
    <row r="3778" spans="1:45" x14ac:dyDescent="0.25">
      <c r="A3778">
        <v>499</v>
      </c>
      <c r="B3778" t="s">
        <v>219</v>
      </c>
      <c r="C3778" t="s">
        <v>36</v>
      </c>
      <c r="D3778" t="s">
        <v>47</v>
      </c>
      <c r="E3778" t="s">
        <v>307</v>
      </c>
      <c r="F3778" t="s">
        <v>307</v>
      </c>
      <c r="G3778" t="s">
        <v>307</v>
      </c>
      <c r="H3778" t="s">
        <v>307</v>
      </c>
      <c r="I3778" t="s">
        <v>307</v>
      </c>
      <c r="J3778" t="s">
        <v>307</v>
      </c>
      <c r="K3778" t="s">
        <v>307</v>
      </c>
      <c r="L3778" t="s">
        <v>307</v>
      </c>
      <c r="M3778" t="s">
        <v>307</v>
      </c>
      <c r="N3778" t="s">
        <v>307</v>
      </c>
      <c r="O3778" t="s">
        <v>307</v>
      </c>
      <c r="P3778" t="s">
        <v>307</v>
      </c>
      <c r="Q3778" t="s">
        <v>307</v>
      </c>
      <c r="R3778" t="s">
        <v>307</v>
      </c>
      <c r="S3778" t="s">
        <v>307</v>
      </c>
      <c r="T3778" t="s">
        <v>307</v>
      </c>
      <c r="U3778" t="s">
        <v>307</v>
      </c>
      <c r="V3778" t="s">
        <v>307</v>
      </c>
      <c r="W3778" t="s">
        <v>307</v>
      </c>
      <c r="X3778" t="s">
        <v>307</v>
      </c>
      <c r="Y3778" t="s">
        <v>307</v>
      </c>
      <c r="Z3778" t="s">
        <v>307</v>
      </c>
      <c r="AA3778" t="s">
        <v>307</v>
      </c>
      <c r="AB3778" t="s">
        <v>307</v>
      </c>
      <c r="AC3778" t="s">
        <v>307</v>
      </c>
      <c r="AD3778" t="s">
        <v>307</v>
      </c>
      <c r="AE3778" t="s">
        <v>307</v>
      </c>
      <c r="AF3778" t="s">
        <v>307</v>
      </c>
      <c r="AG3778" t="s">
        <v>307</v>
      </c>
      <c r="AH3778" t="s">
        <v>307</v>
      </c>
      <c r="AI3778" t="s">
        <v>307</v>
      </c>
      <c r="AJ3778" t="s">
        <v>307</v>
      </c>
      <c r="AK3778" t="s">
        <v>307</v>
      </c>
      <c r="AL3778" t="s">
        <v>307</v>
      </c>
      <c r="AM3778" t="s">
        <v>307</v>
      </c>
      <c r="AN3778" t="s">
        <v>307</v>
      </c>
      <c r="AO3778" t="s">
        <v>307</v>
      </c>
      <c r="AP3778" t="s">
        <v>307</v>
      </c>
      <c r="AQ3778" t="s">
        <v>307</v>
      </c>
      <c r="AR3778" t="s">
        <v>307</v>
      </c>
      <c r="AS3778" t="s">
        <v>307</v>
      </c>
    </row>
    <row r="3779" spans="1:45" x14ac:dyDescent="0.25">
      <c r="A3779">
        <v>499</v>
      </c>
      <c r="B3779" t="s">
        <v>219</v>
      </c>
      <c r="C3779" t="s">
        <v>36</v>
      </c>
      <c r="D3779" t="s">
        <v>48</v>
      </c>
      <c r="E3779" t="s">
        <v>307</v>
      </c>
      <c r="F3779" t="s">
        <v>307</v>
      </c>
      <c r="G3779" t="s">
        <v>307</v>
      </c>
      <c r="H3779" t="s">
        <v>307</v>
      </c>
      <c r="I3779" t="s">
        <v>307</v>
      </c>
      <c r="J3779" t="s">
        <v>307</v>
      </c>
      <c r="K3779" t="s">
        <v>307</v>
      </c>
      <c r="L3779" t="s">
        <v>307</v>
      </c>
      <c r="M3779" t="s">
        <v>307</v>
      </c>
      <c r="N3779" t="s">
        <v>307</v>
      </c>
      <c r="O3779" t="s">
        <v>307</v>
      </c>
      <c r="P3779" t="s">
        <v>307</v>
      </c>
      <c r="Q3779" t="s">
        <v>307</v>
      </c>
      <c r="R3779" t="s">
        <v>307</v>
      </c>
      <c r="S3779" t="s">
        <v>307</v>
      </c>
      <c r="T3779" t="s">
        <v>307</v>
      </c>
      <c r="U3779" t="s">
        <v>307</v>
      </c>
      <c r="V3779" t="s">
        <v>307</v>
      </c>
      <c r="W3779" t="s">
        <v>307</v>
      </c>
      <c r="X3779" t="s">
        <v>307</v>
      </c>
      <c r="Y3779" t="s">
        <v>307</v>
      </c>
      <c r="Z3779" t="s">
        <v>307</v>
      </c>
      <c r="AA3779" t="s">
        <v>307</v>
      </c>
      <c r="AB3779" t="s">
        <v>307</v>
      </c>
      <c r="AC3779" t="s">
        <v>307</v>
      </c>
      <c r="AD3779" t="s">
        <v>307</v>
      </c>
      <c r="AE3779" t="s">
        <v>307</v>
      </c>
      <c r="AF3779" t="s">
        <v>307</v>
      </c>
      <c r="AG3779" t="s">
        <v>307</v>
      </c>
      <c r="AH3779" t="s">
        <v>307</v>
      </c>
      <c r="AI3779" t="s">
        <v>307</v>
      </c>
      <c r="AJ3779" t="s">
        <v>307</v>
      </c>
      <c r="AK3779" t="s">
        <v>307</v>
      </c>
      <c r="AL3779" t="s">
        <v>307</v>
      </c>
      <c r="AM3779" t="s">
        <v>307</v>
      </c>
      <c r="AN3779" t="s">
        <v>307</v>
      </c>
      <c r="AO3779" t="s">
        <v>307</v>
      </c>
      <c r="AP3779" t="s">
        <v>307</v>
      </c>
      <c r="AQ3779" t="s">
        <v>307</v>
      </c>
      <c r="AR3779" t="s">
        <v>307</v>
      </c>
      <c r="AS3779" t="s">
        <v>307</v>
      </c>
    </row>
    <row r="3780" spans="1:45" x14ac:dyDescent="0.25">
      <c r="A3780">
        <v>499</v>
      </c>
      <c r="B3780" t="s">
        <v>219</v>
      </c>
      <c r="C3780" t="s">
        <v>37</v>
      </c>
      <c r="D3780" t="s">
        <v>47</v>
      </c>
      <c r="E3780" t="s">
        <v>307</v>
      </c>
      <c r="F3780" t="s">
        <v>307</v>
      </c>
      <c r="G3780" t="s">
        <v>307</v>
      </c>
      <c r="H3780" t="s">
        <v>307</v>
      </c>
      <c r="I3780" t="s">
        <v>307</v>
      </c>
      <c r="J3780" t="s">
        <v>307</v>
      </c>
      <c r="K3780" t="s">
        <v>307</v>
      </c>
      <c r="L3780" t="s">
        <v>307</v>
      </c>
      <c r="M3780" t="s">
        <v>307</v>
      </c>
      <c r="N3780" t="s">
        <v>307</v>
      </c>
      <c r="O3780" t="s">
        <v>307</v>
      </c>
      <c r="P3780" t="s">
        <v>307</v>
      </c>
      <c r="Q3780" t="s">
        <v>307</v>
      </c>
      <c r="R3780" t="s">
        <v>307</v>
      </c>
      <c r="S3780" t="s">
        <v>307</v>
      </c>
      <c r="T3780" t="s">
        <v>307</v>
      </c>
      <c r="U3780" t="s">
        <v>307</v>
      </c>
      <c r="V3780" t="s">
        <v>307</v>
      </c>
      <c r="W3780" t="s">
        <v>307</v>
      </c>
      <c r="X3780" t="s">
        <v>307</v>
      </c>
      <c r="Y3780" t="s">
        <v>307</v>
      </c>
      <c r="Z3780" t="s">
        <v>307</v>
      </c>
      <c r="AA3780" t="s">
        <v>307</v>
      </c>
      <c r="AB3780" t="s">
        <v>307</v>
      </c>
      <c r="AC3780" t="s">
        <v>307</v>
      </c>
      <c r="AD3780" t="s">
        <v>307</v>
      </c>
      <c r="AE3780" t="s">
        <v>307</v>
      </c>
      <c r="AF3780" t="s">
        <v>307</v>
      </c>
      <c r="AG3780" t="s">
        <v>307</v>
      </c>
      <c r="AH3780" t="s">
        <v>307</v>
      </c>
      <c r="AI3780" t="s">
        <v>307</v>
      </c>
      <c r="AJ3780" t="s">
        <v>307</v>
      </c>
      <c r="AK3780" t="s">
        <v>307</v>
      </c>
      <c r="AL3780" t="s">
        <v>307</v>
      </c>
      <c r="AM3780" t="s">
        <v>307</v>
      </c>
      <c r="AN3780" t="s">
        <v>307</v>
      </c>
      <c r="AO3780" t="s">
        <v>307</v>
      </c>
      <c r="AP3780" t="s">
        <v>307</v>
      </c>
      <c r="AQ3780" t="s">
        <v>307</v>
      </c>
      <c r="AR3780" t="s">
        <v>307</v>
      </c>
      <c r="AS3780" t="s">
        <v>307</v>
      </c>
    </row>
    <row r="3781" spans="1:45" x14ac:dyDescent="0.25">
      <c r="A3781">
        <v>499</v>
      </c>
      <c r="B3781" t="s">
        <v>219</v>
      </c>
      <c r="C3781" t="s">
        <v>37</v>
      </c>
      <c r="D3781" t="s">
        <v>48</v>
      </c>
      <c r="E3781" t="s">
        <v>307</v>
      </c>
      <c r="F3781" t="s">
        <v>307</v>
      </c>
      <c r="G3781" t="s">
        <v>307</v>
      </c>
      <c r="H3781" t="s">
        <v>307</v>
      </c>
      <c r="I3781" t="s">
        <v>307</v>
      </c>
      <c r="J3781" t="s">
        <v>307</v>
      </c>
      <c r="K3781" t="s">
        <v>307</v>
      </c>
      <c r="L3781" t="s">
        <v>307</v>
      </c>
      <c r="M3781" t="s">
        <v>307</v>
      </c>
      <c r="N3781" t="s">
        <v>307</v>
      </c>
      <c r="O3781" t="s">
        <v>307</v>
      </c>
      <c r="P3781" t="s">
        <v>307</v>
      </c>
      <c r="Q3781" t="s">
        <v>307</v>
      </c>
      <c r="R3781" t="s">
        <v>307</v>
      </c>
      <c r="S3781" t="s">
        <v>307</v>
      </c>
      <c r="T3781" t="s">
        <v>307</v>
      </c>
      <c r="U3781" t="s">
        <v>307</v>
      </c>
      <c r="V3781" t="s">
        <v>307</v>
      </c>
      <c r="W3781" t="s">
        <v>307</v>
      </c>
      <c r="X3781" t="s">
        <v>307</v>
      </c>
      <c r="Y3781" t="s">
        <v>307</v>
      </c>
      <c r="Z3781" t="s">
        <v>307</v>
      </c>
      <c r="AA3781" t="s">
        <v>307</v>
      </c>
      <c r="AB3781" t="s">
        <v>307</v>
      </c>
      <c r="AC3781" t="s">
        <v>307</v>
      </c>
      <c r="AD3781" t="s">
        <v>307</v>
      </c>
      <c r="AE3781" t="s">
        <v>307</v>
      </c>
      <c r="AF3781" t="s">
        <v>307</v>
      </c>
      <c r="AG3781" t="s">
        <v>307</v>
      </c>
      <c r="AH3781" t="s">
        <v>307</v>
      </c>
      <c r="AI3781" t="s">
        <v>307</v>
      </c>
      <c r="AJ3781" t="s">
        <v>307</v>
      </c>
      <c r="AK3781" t="s">
        <v>307</v>
      </c>
      <c r="AL3781" t="s">
        <v>307</v>
      </c>
      <c r="AM3781" t="s">
        <v>307</v>
      </c>
      <c r="AN3781" t="s">
        <v>307</v>
      </c>
      <c r="AO3781" t="s">
        <v>307</v>
      </c>
      <c r="AP3781" t="s">
        <v>307</v>
      </c>
      <c r="AQ3781" t="s">
        <v>307</v>
      </c>
      <c r="AR3781" t="s">
        <v>307</v>
      </c>
      <c r="AS3781" t="s">
        <v>307</v>
      </c>
    </row>
    <row r="3782" spans="1:45" x14ac:dyDescent="0.25">
      <c r="A3782">
        <v>499</v>
      </c>
      <c r="B3782" t="s">
        <v>219</v>
      </c>
      <c r="C3782" t="s">
        <v>39</v>
      </c>
      <c r="D3782" t="s">
        <v>50</v>
      </c>
      <c r="E3782" t="s">
        <v>307</v>
      </c>
      <c r="F3782" t="s">
        <v>307</v>
      </c>
      <c r="G3782" t="s">
        <v>307</v>
      </c>
      <c r="H3782" t="s">
        <v>307</v>
      </c>
      <c r="I3782" t="s">
        <v>307</v>
      </c>
      <c r="J3782" t="s">
        <v>307</v>
      </c>
      <c r="K3782" t="s">
        <v>307</v>
      </c>
      <c r="L3782" t="s">
        <v>307</v>
      </c>
      <c r="M3782" t="s">
        <v>307</v>
      </c>
      <c r="N3782" t="s">
        <v>307</v>
      </c>
      <c r="O3782" t="s">
        <v>307</v>
      </c>
      <c r="P3782" t="s">
        <v>307</v>
      </c>
      <c r="Q3782" t="s">
        <v>307</v>
      </c>
      <c r="R3782" t="s">
        <v>307</v>
      </c>
      <c r="S3782" t="s">
        <v>307</v>
      </c>
      <c r="T3782" t="s">
        <v>307</v>
      </c>
      <c r="U3782" t="s">
        <v>307</v>
      </c>
      <c r="V3782" t="s">
        <v>307</v>
      </c>
      <c r="W3782" t="s">
        <v>307</v>
      </c>
      <c r="X3782" t="s">
        <v>307</v>
      </c>
      <c r="Y3782" t="s">
        <v>307</v>
      </c>
      <c r="Z3782" t="s">
        <v>307</v>
      </c>
      <c r="AA3782" t="s">
        <v>307</v>
      </c>
      <c r="AB3782" t="s">
        <v>307</v>
      </c>
      <c r="AC3782" t="s">
        <v>307</v>
      </c>
      <c r="AD3782" t="s">
        <v>307</v>
      </c>
      <c r="AE3782" t="s">
        <v>307</v>
      </c>
      <c r="AF3782" t="s">
        <v>307</v>
      </c>
      <c r="AG3782" t="s">
        <v>307</v>
      </c>
      <c r="AH3782" t="s">
        <v>307</v>
      </c>
      <c r="AI3782" t="s">
        <v>307</v>
      </c>
      <c r="AJ3782" t="s">
        <v>307</v>
      </c>
      <c r="AK3782" t="s">
        <v>307</v>
      </c>
      <c r="AL3782" t="s">
        <v>307</v>
      </c>
      <c r="AM3782" t="s">
        <v>307</v>
      </c>
      <c r="AN3782" t="s">
        <v>307</v>
      </c>
      <c r="AO3782" t="s">
        <v>307</v>
      </c>
      <c r="AP3782" t="s">
        <v>307</v>
      </c>
    </row>
    <row r="3783" spans="1:45" x14ac:dyDescent="0.25">
      <c r="A3783">
        <v>499</v>
      </c>
      <c r="B3783" t="s">
        <v>219</v>
      </c>
      <c r="C3783" t="s">
        <v>39</v>
      </c>
      <c r="D3783" t="s">
        <v>48</v>
      </c>
      <c r="E3783" t="s">
        <v>307</v>
      </c>
      <c r="F3783" t="s">
        <v>307</v>
      </c>
      <c r="G3783" t="s">
        <v>307</v>
      </c>
      <c r="H3783" t="s">
        <v>307</v>
      </c>
      <c r="I3783" t="s">
        <v>307</v>
      </c>
      <c r="J3783" t="s">
        <v>307</v>
      </c>
      <c r="K3783" t="s">
        <v>307</v>
      </c>
      <c r="L3783" t="s">
        <v>307</v>
      </c>
      <c r="M3783" t="s">
        <v>307</v>
      </c>
      <c r="N3783" t="s">
        <v>307</v>
      </c>
      <c r="O3783" t="s">
        <v>307</v>
      </c>
      <c r="P3783" t="s">
        <v>307</v>
      </c>
      <c r="Q3783" t="s">
        <v>307</v>
      </c>
      <c r="R3783" t="s">
        <v>307</v>
      </c>
      <c r="S3783" t="s">
        <v>307</v>
      </c>
      <c r="T3783" t="s">
        <v>307</v>
      </c>
      <c r="U3783" t="s">
        <v>307</v>
      </c>
      <c r="V3783" t="s">
        <v>307</v>
      </c>
      <c r="W3783" t="s">
        <v>307</v>
      </c>
      <c r="X3783" t="s">
        <v>307</v>
      </c>
      <c r="Y3783" t="s">
        <v>307</v>
      </c>
      <c r="Z3783" t="s">
        <v>307</v>
      </c>
      <c r="AA3783" t="s">
        <v>307</v>
      </c>
      <c r="AB3783" t="s">
        <v>307</v>
      </c>
      <c r="AC3783" t="s">
        <v>307</v>
      </c>
      <c r="AD3783" t="s">
        <v>307</v>
      </c>
      <c r="AE3783" t="s">
        <v>307</v>
      </c>
      <c r="AF3783" t="s">
        <v>307</v>
      </c>
      <c r="AG3783" t="s">
        <v>307</v>
      </c>
      <c r="AH3783" t="s">
        <v>307</v>
      </c>
      <c r="AI3783" t="s">
        <v>307</v>
      </c>
      <c r="AJ3783" t="s">
        <v>307</v>
      </c>
      <c r="AK3783" t="s">
        <v>307</v>
      </c>
      <c r="AL3783" t="s">
        <v>307</v>
      </c>
      <c r="AM3783" t="s">
        <v>307</v>
      </c>
      <c r="AN3783" t="s">
        <v>307</v>
      </c>
      <c r="AO3783" t="s">
        <v>307</v>
      </c>
      <c r="AP3783" t="s">
        <v>307</v>
      </c>
    </row>
    <row r="3784" spans="1:45" x14ac:dyDescent="0.25">
      <c r="A3784">
        <v>499</v>
      </c>
      <c r="B3784" t="s">
        <v>219</v>
      </c>
      <c r="C3784" t="s">
        <v>39</v>
      </c>
      <c r="D3784" t="s">
        <v>51</v>
      </c>
      <c r="E3784" t="s">
        <v>307</v>
      </c>
      <c r="F3784" t="s">
        <v>307</v>
      </c>
      <c r="G3784" t="s">
        <v>307</v>
      </c>
      <c r="H3784" t="s">
        <v>307</v>
      </c>
      <c r="I3784" t="s">
        <v>307</v>
      </c>
      <c r="J3784" t="s">
        <v>307</v>
      </c>
      <c r="K3784" t="s">
        <v>307</v>
      </c>
      <c r="L3784" t="s">
        <v>307</v>
      </c>
      <c r="M3784" t="s">
        <v>307</v>
      </c>
      <c r="N3784" t="s">
        <v>307</v>
      </c>
      <c r="O3784" t="s">
        <v>307</v>
      </c>
      <c r="P3784" t="s">
        <v>307</v>
      </c>
      <c r="Q3784" t="s">
        <v>307</v>
      </c>
      <c r="R3784" t="s">
        <v>307</v>
      </c>
      <c r="S3784" t="s">
        <v>307</v>
      </c>
      <c r="T3784" t="s">
        <v>307</v>
      </c>
      <c r="U3784" t="s">
        <v>307</v>
      </c>
      <c r="V3784" t="s">
        <v>307</v>
      </c>
      <c r="W3784" t="s">
        <v>307</v>
      </c>
      <c r="X3784" t="s">
        <v>307</v>
      </c>
      <c r="Y3784" t="s">
        <v>307</v>
      </c>
      <c r="Z3784" t="s">
        <v>307</v>
      </c>
      <c r="AA3784" t="s">
        <v>307</v>
      </c>
      <c r="AB3784" t="s">
        <v>307</v>
      </c>
      <c r="AC3784" t="s">
        <v>307</v>
      </c>
      <c r="AD3784" t="s">
        <v>307</v>
      </c>
      <c r="AE3784" t="s">
        <v>307</v>
      </c>
      <c r="AF3784" t="s">
        <v>307</v>
      </c>
      <c r="AG3784" t="s">
        <v>307</v>
      </c>
      <c r="AH3784" t="s">
        <v>307</v>
      </c>
      <c r="AI3784" t="s">
        <v>307</v>
      </c>
      <c r="AJ3784" t="s">
        <v>307</v>
      </c>
      <c r="AK3784" t="s">
        <v>307</v>
      </c>
      <c r="AL3784" t="s">
        <v>307</v>
      </c>
      <c r="AM3784" t="s">
        <v>307</v>
      </c>
      <c r="AN3784" t="s">
        <v>307</v>
      </c>
      <c r="AO3784" t="s">
        <v>307</v>
      </c>
      <c r="AP3784" t="s">
        <v>307</v>
      </c>
    </row>
    <row r="3785" spans="1:45" x14ac:dyDescent="0.25">
      <c r="A3785">
        <v>499</v>
      </c>
      <c r="B3785" t="s">
        <v>219</v>
      </c>
      <c r="C3785" t="s">
        <v>46</v>
      </c>
      <c r="D3785" t="s">
        <v>65</v>
      </c>
      <c r="E3785" t="s">
        <v>307</v>
      </c>
      <c r="F3785" t="s">
        <v>307</v>
      </c>
      <c r="G3785" t="s">
        <v>307</v>
      </c>
      <c r="H3785" t="s">
        <v>307</v>
      </c>
      <c r="I3785" t="s">
        <v>307</v>
      </c>
      <c r="J3785" t="s">
        <v>307</v>
      </c>
      <c r="K3785" t="s">
        <v>307</v>
      </c>
      <c r="L3785" t="s">
        <v>307</v>
      </c>
      <c r="M3785" t="s">
        <v>307</v>
      </c>
      <c r="N3785" t="s">
        <v>307</v>
      </c>
      <c r="O3785" t="s">
        <v>307</v>
      </c>
      <c r="P3785" t="s">
        <v>307</v>
      </c>
      <c r="Q3785" t="s">
        <v>307</v>
      </c>
      <c r="R3785" t="s">
        <v>307</v>
      </c>
      <c r="S3785" t="s">
        <v>307</v>
      </c>
      <c r="T3785" t="s">
        <v>307</v>
      </c>
      <c r="U3785" t="s">
        <v>307</v>
      </c>
      <c r="V3785" t="s">
        <v>307</v>
      </c>
      <c r="W3785" t="s">
        <v>307</v>
      </c>
      <c r="X3785" t="s">
        <v>307</v>
      </c>
      <c r="Y3785" t="s">
        <v>307</v>
      </c>
      <c r="Z3785" t="s">
        <v>307</v>
      </c>
    </row>
    <row r="3786" spans="1:45" x14ac:dyDescent="0.25">
      <c r="A3786">
        <v>499</v>
      </c>
      <c r="B3786" t="s">
        <v>219</v>
      </c>
      <c r="C3786" t="s">
        <v>46</v>
      </c>
      <c r="D3786" t="s">
        <v>66</v>
      </c>
      <c r="E3786" t="s">
        <v>307</v>
      </c>
      <c r="F3786" t="s">
        <v>307</v>
      </c>
      <c r="G3786" t="s">
        <v>307</v>
      </c>
      <c r="H3786" t="s">
        <v>307</v>
      </c>
      <c r="I3786" t="s">
        <v>307</v>
      </c>
      <c r="J3786" t="s">
        <v>307</v>
      </c>
      <c r="K3786" t="s">
        <v>307</v>
      </c>
      <c r="L3786" t="s">
        <v>307</v>
      </c>
      <c r="M3786" t="s">
        <v>307</v>
      </c>
      <c r="N3786" t="s">
        <v>307</v>
      </c>
      <c r="O3786" t="s">
        <v>307</v>
      </c>
      <c r="P3786" t="s">
        <v>307</v>
      </c>
      <c r="Q3786" t="s">
        <v>307</v>
      </c>
      <c r="R3786" t="s">
        <v>307</v>
      </c>
      <c r="S3786" t="s">
        <v>307</v>
      </c>
      <c r="T3786" t="s">
        <v>307</v>
      </c>
      <c r="U3786" t="s">
        <v>307</v>
      </c>
      <c r="V3786" t="s">
        <v>307</v>
      </c>
      <c r="W3786" t="s">
        <v>307</v>
      </c>
      <c r="X3786" t="s">
        <v>307</v>
      </c>
      <c r="Y3786" t="s">
        <v>307</v>
      </c>
      <c r="Z3786" t="s">
        <v>307</v>
      </c>
    </row>
    <row r="3787" spans="1:45" x14ac:dyDescent="0.25">
      <c r="A3787">
        <v>499</v>
      </c>
      <c r="B3787" t="s">
        <v>219</v>
      </c>
      <c r="C3787" t="s">
        <v>46</v>
      </c>
      <c r="D3787" t="s">
        <v>67</v>
      </c>
      <c r="E3787" t="s">
        <v>307</v>
      </c>
      <c r="F3787" t="s">
        <v>307</v>
      </c>
      <c r="G3787" t="s">
        <v>307</v>
      </c>
      <c r="H3787" t="s">
        <v>307</v>
      </c>
      <c r="I3787" t="s">
        <v>307</v>
      </c>
      <c r="J3787" t="s">
        <v>307</v>
      </c>
      <c r="K3787" t="s">
        <v>307</v>
      </c>
      <c r="L3787" t="s">
        <v>307</v>
      </c>
      <c r="M3787" t="s">
        <v>307</v>
      </c>
      <c r="N3787" t="s">
        <v>307</v>
      </c>
      <c r="O3787" t="s">
        <v>307</v>
      </c>
      <c r="P3787" t="s">
        <v>307</v>
      </c>
      <c r="Q3787" t="s">
        <v>307</v>
      </c>
      <c r="R3787" t="s">
        <v>307</v>
      </c>
      <c r="S3787" t="s">
        <v>307</v>
      </c>
      <c r="T3787" t="s">
        <v>307</v>
      </c>
      <c r="U3787" t="s">
        <v>307</v>
      </c>
      <c r="V3787" t="s">
        <v>307</v>
      </c>
      <c r="W3787" t="s">
        <v>307</v>
      </c>
      <c r="X3787" t="s">
        <v>307</v>
      </c>
      <c r="Y3787" t="s">
        <v>307</v>
      </c>
      <c r="Z3787" t="s">
        <v>307</v>
      </c>
    </row>
    <row r="3788" spans="1:45" x14ac:dyDescent="0.25">
      <c r="A3788">
        <v>499</v>
      </c>
      <c r="B3788" t="s">
        <v>219</v>
      </c>
      <c r="C3788" t="s">
        <v>46</v>
      </c>
      <c r="D3788" t="s">
        <v>68</v>
      </c>
      <c r="E3788" t="s">
        <v>307</v>
      </c>
      <c r="F3788" t="s">
        <v>307</v>
      </c>
      <c r="G3788" t="s">
        <v>307</v>
      </c>
      <c r="H3788" t="s">
        <v>307</v>
      </c>
      <c r="I3788" t="s">
        <v>307</v>
      </c>
      <c r="J3788" t="s">
        <v>307</v>
      </c>
      <c r="K3788" t="s">
        <v>307</v>
      </c>
      <c r="L3788" t="s">
        <v>307</v>
      </c>
      <c r="M3788" t="s">
        <v>307</v>
      </c>
      <c r="N3788" t="s">
        <v>307</v>
      </c>
      <c r="O3788" t="s">
        <v>307</v>
      </c>
      <c r="P3788" t="s">
        <v>307</v>
      </c>
      <c r="Q3788" t="s">
        <v>307</v>
      </c>
      <c r="R3788" t="s">
        <v>307</v>
      </c>
      <c r="S3788" t="s">
        <v>307</v>
      </c>
      <c r="T3788" t="s">
        <v>307</v>
      </c>
      <c r="U3788" t="s">
        <v>307</v>
      </c>
      <c r="V3788" t="s">
        <v>307</v>
      </c>
      <c r="W3788" t="s">
        <v>307</v>
      </c>
      <c r="X3788" t="s">
        <v>307</v>
      </c>
      <c r="Y3788" t="s">
        <v>307</v>
      </c>
      <c r="Z3788" t="s">
        <v>307</v>
      </c>
    </row>
    <row r="3789" spans="1:45" x14ac:dyDescent="0.25">
      <c r="A3789">
        <v>499</v>
      </c>
      <c r="B3789" t="s">
        <v>219</v>
      </c>
      <c r="C3789" t="s">
        <v>46</v>
      </c>
      <c r="D3789" t="s">
        <v>69</v>
      </c>
      <c r="E3789" t="s">
        <v>307</v>
      </c>
      <c r="F3789" t="s">
        <v>307</v>
      </c>
      <c r="G3789" t="s">
        <v>307</v>
      </c>
      <c r="H3789" t="s">
        <v>307</v>
      </c>
      <c r="I3789" t="s">
        <v>307</v>
      </c>
      <c r="J3789" t="s">
        <v>307</v>
      </c>
      <c r="K3789" t="s">
        <v>307</v>
      </c>
      <c r="L3789" t="s">
        <v>307</v>
      </c>
      <c r="M3789" t="s">
        <v>307</v>
      </c>
      <c r="N3789" t="s">
        <v>307</v>
      </c>
      <c r="O3789" t="s">
        <v>307</v>
      </c>
      <c r="P3789" t="s">
        <v>307</v>
      </c>
      <c r="Q3789" t="s">
        <v>307</v>
      </c>
      <c r="R3789" t="s">
        <v>307</v>
      </c>
      <c r="S3789" t="s">
        <v>307</v>
      </c>
      <c r="T3789" t="s">
        <v>307</v>
      </c>
      <c r="U3789" t="s">
        <v>307</v>
      </c>
      <c r="V3789" t="s">
        <v>307</v>
      </c>
      <c r="W3789" t="s">
        <v>307</v>
      </c>
      <c r="X3789" t="s">
        <v>307</v>
      </c>
      <c r="Y3789" t="s">
        <v>307</v>
      </c>
      <c r="Z3789" t="s">
        <v>307</v>
      </c>
    </row>
    <row r="3790" spans="1:45" x14ac:dyDescent="0.25">
      <c r="A3790">
        <v>499</v>
      </c>
      <c r="B3790" t="s">
        <v>219</v>
      </c>
      <c r="C3790" t="s">
        <v>46</v>
      </c>
      <c r="D3790" t="s">
        <v>70</v>
      </c>
      <c r="E3790" t="s">
        <v>307</v>
      </c>
      <c r="F3790" t="s">
        <v>307</v>
      </c>
      <c r="G3790" t="s">
        <v>307</v>
      </c>
      <c r="H3790" t="s">
        <v>307</v>
      </c>
      <c r="I3790" t="s">
        <v>307</v>
      </c>
      <c r="J3790" t="s">
        <v>307</v>
      </c>
      <c r="K3790" t="s">
        <v>307</v>
      </c>
      <c r="L3790" t="s">
        <v>307</v>
      </c>
      <c r="M3790" t="s">
        <v>307</v>
      </c>
      <c r="N3790" t="s">
        <v>307</v>
      </c>
      <c r="O3790" t="s">
        <v>307</v>
      </c>
      <c r="P3790" t="s">
        <v>307</v>
      </c>
      <c r="Q3790" t="s">
        <v>307</v>
      </c>
      <c r="R3790" t="s">
        <v>307</v>
      </c>
      <c r="S3790" t="s">
        <v>307</v>
      </c>
      <c r="T3790" t="s">
        <v>307</v>
      </c>
      <c r="U3790" t="s">
        <v>307</v>
      </c>
      <c r="V3790" t="s">
        <v>307</v>
      </c>
      <c r="W3790" t="s">
        <v>307</v>
      </c>
      <c r="X3790" t="s">
        <v>307</v>
      </c>
      <c r="Y3790" t="s">
        <v>307</v>
      </c>
      <c r="Z3790" t="s">
        <v>307</v>
      </c>
    </row>
    <row r="3791" spans="1:45" x14ac:dyDescent="0.25">
      <c r="A3791">
        <v>499</v>
      </c>
      <c r="B3791" t="s">
        <v>219</v>
      </c>
      <c r="C3791" t="s">
        <v>46</v>
      </c>
      <c r="D3791" t="s">
        <v>71</v>
      </c>
      <c r="E3791" t="s">
        <v>307</v>
      </c>
      <c r="F3791" t="s">
        <v>307</v>
      </c>
      <c r="G3791" t="s">
        <v>307</v>
      </c>
      <c r="H3791" t="s">
        <v>307</v>
      </c>
      <c r="I3791" t="s">
        <v>307</v>
      </c>
      <c r="J3791" t="s">
        <v>307</v>
      </c>
      <c r="K3791" t="s">
        <v>307</v>
      </c>
      <c r="L3791" t="s">
        <v>307</v>
      </c>
      <c r="M3791" t="s">
        <v>307</v>
      </c>
      <c r="N3791" t="s">
        <v>307</v>
      </c>
      <c r="O3791" t="s">
        <v>307</v>
      </c>
      <c r="P3791" t="s">
        <v>307</v>
      </c>
      <c r="Q3791" t="s">
        <v>307</v>
      </c>
      <c r="R3791" t="s">
        <v>307</v>
      </c>
      <c r="S3791" t="s">
        <v>307</v>
      </c>
      <c r="T3791" t="s">
        <v>307</v>
      </c>
      <c r="U3791" t="s">
        <v>307</v>
      </c>
      <c r="V3791" t="s">
        <v>307</v>
      </c>
      <c r="W3791" t="s">
        <v>307</v>
      </c>
      <c r="X3791" t="s">
        <v>307</v>
      </c>
      <c r="Y3791" t="s">
        <v>307</v>
      </c>
      <c r="Z3791" t="s">
        <v>307</v>
      </c>
    </row>
    <row r="3792" spans="1:45" x14ac:dyDescent="0.25">
      <c r="A3792">
        <v>499</v>
      </c>
      <c r="B3792" t="s">
        <v>219</v>
      </c>
      <c r="C3792" t="s">
        <v>46</v>
      </c>
      <c r="D3792" t="s">
        <v>72</v>
      </c>
      <c r="E3792" t="s">
        <v>307</v>
      </c>
      <c r="F3792" t="s">
        <v>307</v>
      </c>
      <c r="G3792" t="s">
        <v>307</v>
      </c>
      <c r="H3792" t="s">
        <v>307</v>
      </c>
      <c r="I3792" t="s">
        <v>307</v>
      </c>
      <c r="J3792" t="s">
        <v>307</v>
      </c>
      <c r="K3792" t="s">
        <v>307</v>
      </c>
      <c r="L3792" t="s">
        <v>307</v>
      </c>
      <c r="M3792" t="s">
        <v>307</v>
      </c>
      <c r="N3792" t="s">
        <v>307</v>
      </c>
      <c r="O3792" t="s">
        <v>307</v>
      </c>
      <c r="P3792" t="s">
        <v>307</v>
      </c>
      <c r="Q3792" t="s">
        <v>307</v>
      </c>
      <c r="R3792" t="s">
        <v>307</v>
      </c>
      <c r="S3792" t="s">
        <v>307</v>
      </c>
      <c r="T3792" t="s">
        <v>307</v>
      </c>
      <c r="U3792" t="s">
        <v>307</v>
      </c>
      <c r="V3792" t="s">
        <v>307</v>
      </c>
      <c r="W3792" t="s">
        <v>307</v>
      </c>
      <c r="X3792" t="s">
        <v>307</v>
      </c>
      <c r="Y3792" t="s">
        <v>307</v>
      </c>
      <c r="Z3792" t="s">
        <v>307</v>
      </c>
    </row>
    <row r="3793" spans="1:45" x14ac:dyDescent="0.25">
      <c r="A3793">
        <v>499</v>
      </c>
      <c r="B3793" t="s">
        <v>219</v>
      </c>
      <c r="C3793" t="s">
        <v>46</v>
      </c>
      <c r="D3793" t="s">
        <v>47</v>
      </c>
      <c r="E3793" t="s">
        <v>307</v>
      </c>
      <c r="F3793" t="s">
        <v>307</v>
      </c>
      <c r="G3793" t="s">
        <v>307</v>
      </c>
      <c r="H3793" t="s">
        <v>307</v>
      </c>
      <c r="I3793" t="s">
        <v>307</v>
      </c>
      <c r="J3793" t="s">
        <v>307</v>
      </c>
      <c r="K3793" t="s">
        <v>307</v>
      </c>
      <c r="L3793" t="s">
        <v>307</v>
      </c>
      <c r="M3793" t="s">
        <v>307</v>
      </c>
      <c r="N3793" t="s">
        <v>307</v>
      </c>
      <c r="O3793" t="s">
        <v>307</v>
      </c>
      <c r="P3793" t="s">
        <v>307</v>
      </c>
      <c r="Q3793" t="s">
        <v>307</v>
      </c>
      <c r="R3793" t="s">
        <v>307</v>
      </c>
      <c r="S3793" t="s">
        <v>307</v>
      </c>
      <c r="T3793" t="s">
        <v>307</v>
      </c>
      <c r="U3793" t="s">
        <v>307</v>
      </c>
      <c r="V3793" t="s">
        <v>307</v>
      </c>
      <c r="W3793" t="s">
        <v>307</v>
      </c>
      <c r="X3793" t="s">
        <v>307</v>
      </c>
      <c r="Y3793" t="s">
        <v>307</v>
      </c>
      <c r="Z3793" t="s">
        <v>307</v>
      </c>
    </row>
    <row r="3794" spans="1:45" x14ac:dyDescent="0.25">
      <c r="A3794">
        <v>499</v>
      </c>
      <c r="B3794" t="s">
        <v>219</v>
      </c>
      <c r="C3794" t="s">
        <v>46</v>
      </c>
      <c r="D3794" t="s">
        <v>48</v>
      </c>
      <c r="E3794" t="s">
        <v>307</v>
      </c>
      <c r="F3794" t="s">
        <v>307</v>
      </c>
      <c r="G3794" t="s">
        <v>307</v>
      </c>
      <c r="H3794" t="s">
        <v>307</v>
      </c>
      <c r="I3794" t="s">
        <v>307</v>
      </c>
      <c r="J3794" t="s">
        <v>307</v>
      </c>
      <c r="K3794" t="s">
        <v>307</v>
      </c>
      <c r="L3794" t="s">
        <v>307</v>
      </c>
      <c r="M3794" t="s">
        <v>307</v>
      </c>
      <c r="N3794" t="s">
        <v>307</v>
      </c>
      <c r="O3794" t="s">
        <v>307</v>
      </c>
      <c r="P3794" t="s">
        <v>307</v>
      </c>
      <c r="Q3794" t="s">
        <v>307</v>
      </c>
      <c r="R3794" t="s">
        <v>307</v>
      </c>
      <c r="S3794" t="s">
        <v>307</v>
      </c>
      <c r="T3794" t="s">
        <v>307</v>
      </c>
      <c r="U3794" t="s">
        <v>307</v>
      </c>
      <c r="V3794" t="s">
        <v>307</v>
      </c>
      <c r="W3794" t="s">
        <v>307</v>
      </c>
      <c r="X3794" t="s">
        <v>307</v>
      </c>
      <c r="Y3794" t="s">
        <v>307</v>
      </c>
      <c r="Z3794" t="s">
        <v>307</v>
      </c>
    </row>
    <row r="3795" spans="1:45" x14ac:dyDescent="0.25">
      <c r="A3795">
        <v>499</v>
      </c>
      <c r="B3795" t="s">
        <v>219</v>
      </c>
      <c r="C3795" t="s">
        <v>46</v>
      </c>
      <c r="D3795" t="s">
        <v>49</v>
      </c>
      <c r="E3795" t="s">
        <v>307</v>
      </c>
      <c r="F3795" t="s">
        <v>307</v>
      </c>
      <c r="G3795" t="s">
        <v>307</v>
      </c>
      <c r="H3795" t="s">
        <v>307</v>
      </c>
      <c r="I3795" t="s">
        <v>307</v>
      </c>
      <c r="J3795" t="s">
        <v>307</v>
      </c>
      <c r="K3795" t="s">
        <v>307</v>
      </c>
      <c r="L3795" t="s">
        <v>307</v>
      </c>
      <c r="M3795" t="s">
        <v>307</v>
      </c>
      <c r="N3795" t="s">
        <v>307</v>
      </c>
      <c r="O3795" t="s">
        <v>307</v>
      </c>
      <c r="P3795" t="s">
        <v>307</v>
      </c>
      <c r="Q3795" t="s">
        <v>307</v>
      </c>
      <c r="R3795" t="s">
        <v>307</v>
      </c>
      <c r="S3795" t="s">
        <v>307</v>
      </c>
      <c r="T3795" t="s">
        <v>307</v>
      </c>
      <c r="U3795" t="s">
        <v>307</v>
      </c>
      <c r="V3795" t="s">
        <v>307</v>
      </c>
      <c r="W3795" t="s">
        <v>307</v>
      </c>
      <c r="X3795" t="s">
        <v>307</v>
      </c>
      <c r="Y3795" t="s">
        <v>307</v>
      </c>
      <c r="Z3795" t="s">
        <v>307</v>
      </c>
    </row>
    <row r="3796" spans="1:45" x14ac:dyDescent="0.25">
      <c r="A3796">
        <v>499</v>
      </c>
      <c r="B3796" t="s">
        <v>219</v>
      </c>
      <c r="C3796" t="s">
        <v>38</v>
      </c>
      <c r="D3796" t="s">
        <v>47</v>
      </c>
      <c r="E3796" t="s">
        <v>307</v>
      </c>
      <c r="F3796" t="s">
        <v>307</v>
      </c>
      <c r="G3796" t="s">
        <v>307</v>
      </c>
      <c r="H3796" t="s">
        <v>307</v>
      </c>
      <c r="I3796" t="s">
        <v>307</v>
      </c>
      <c r="J3796" t="s">
        <v>307</v>
      </c>
      <c r="K3796" t="s">
        <v>307</v>
      </c>
      <c r="L3796" t="s">
        <v>307</v>
      </c>
      <c r="M3796" t="s">
        <v>307</v>
      </c>
      <c r="N3796" t="s">
        <v>307</v>
      </c>
      <c r="O3796" t="s">
        <v>307</v>
      </c>
      <c r="P3796" t="s">
        <v>307</v>
      </c>
      <c r="Q3796" t="s">
        <v>307</v>
      </c>
      <c r="R3796" t="s">
        <v>307</v>
      </c>
      <c r="S3796" t="s">
        <v>307</v>
      </c>
      <c r="T3796" t="s">
        <v>307</v>
      </c>
      <c r="U3796" t="s">
        <v>307</v>
      </c>
      <c r="V3796" t="s">
        <v>307</v>
      </c>
      <c r="W3796" t="s">
        <v>307</v>
      </c>
      <c r="X3796" t="s">
        <v>307</v>
      </c>
      <c r="Y3796" t="s">
        <v>307</v>
      </c>
      <c r="Z3796" t="s">
        <v>307</v>
      </c>
      <c r="AA3796" t="s">
        <v>307</v>
      </c>
      <c r="AB3796" t="s">
        <v>307</v>
      </c>
      <c r="AC3796" t="s">
        <v>307</v>
      </c>
      <c r="AD3796" t="s">
        <v>307</v>
      </c>
      <c r="AE3796" t="s">
        <v>307</v>
      </c>
      <c r="AF3796" t="s">
        <v>307</v>
      </c>
      <c r="AG3796" t="s">
        <v>307</v>
      </c>
      <c r="AH3796" t="s">
        <v>307</v>
      </c>
      <c r="AI3796" t="s">
        <v>307</v>
      </c>
      <c r="AJ3796" t="s">
        <v>307</v>
      </c>
      <c r="AK3796" t="s">
        <v>307</v>
      </c>
      <c r="AL3796" t="s">
        <v>307</v>
      </c>
      <c r="AM3796" t="s">
        <v>307</v>
      </c>
      <c r="AN3796" t="s">
        <v>307</v>
      </c>
      <c r="AO3796" t="s">
        <v>307</v>
      </c>
      <c r="AP3796" t="s">
        <v>307</v>
      </c>
      <c r="AQ3796" t="s">
        <v>307</v>
      </c>
      <c r="AR3796" t="s">
        <v>307</v>
      </c>
      <c r="AS3796" t="s">
        <v>307</v>
      </c>
    </row>
    <row r="3797" spans="1:45" x14ac:dyDescent="0.25">
      <c r="A3797">
        <v>499</v>
      </c>
      <c r="B3797" t="s">
        <v>219</v>
      </c>
      <c r="C3797" t="s">
        <v>38</v>
      </c>
      <c r="D3797" t="s">
        <v>48</v>
      </c>
      <c r="E3797" t="s">
        <v>307</v>
      </c>
      <c r="F3797" t="s">
        <v>307</v>
      </c>
      <c r="G3797" t="s">
        <v>307</v>
      </c>
      <c r="H3797" t="s">
        <v>307</v>
      </c>
      <c r="I3797" t="s">
        <v>307</v>
      </c>
      <c r="J3797" t="s">
        <v>307</v>
      </c>
      <c r="K3797" t="s">
        <v>307</v>
      </c>
      <c r="L3797" t="s">
        <v>307</v>
      </c>
      <c r="M3797" t="s">
        <v>307</v>
      </c>
      <c r="N3797" t="s">
        <v>307</v>
      </c>
      <c r="O3797" t="s">
        <v>307</v>
      </c>
      <c r="P3797" t="s">
        <v>307</v>
      </c>
      <c r="Q3797" t="s">
        <v>307</v>
      </c>
      <c r="R3797" t="s">
        <v>307</v>
      </c>
      <c r="S3797" t="s">
        <v>307</v>
      </c>
      <c r="T3797" t="s">
        <v>307</v>
      </c>
      <c r="U3797" t="s">
        <v>307</v>
      </c>
      <c r="V3797" t="s">
        <v>307</v>
      </c>
      <c r="W3797" t="s">
        <v>307</v>
      </c>
      <c r="X3797" t="s">
        <v>307</v>
      </c>
      <c r="Y3797" t="s">
        <v>307</v>
      </c>
      <c r="Z3797" t="s">
        <v>307</v>
      </c>
      <c r="AA3797" t="s">
        <v>307</v>
      </c>
      <c r="AB3797" t="s">
        <v>307</v>
      </c>
      <c r="AC3797" t="s">
        <v>307</v>
      </c>
      <c r="AD3797" t="s">
        <v>307</v>
      </c>
      <c r="AE3797" t="s">
        <v>307</v>
      </c>
      <c r="AF3797" t="s">
        <v>307</v>
      </c>
      <c r="AG3797" t="s">
        <v>307</v>
      </c>
      <c r="AH3797" t="s">
        <v>307</v>
      </c>
      <c r="AI3797" t="s">
        <v>307</v>
      </c>
      <c r="AJ3797" t="s">
        <v>307</v>
      </c>
      <c r="AK3797" t="s">
        <v>307</v>
      </c>
      <c r="AL3797" t="s">
        <v>307</v>
      </c>
      <c r="AM3797" t="s">
        <v>307</v>
      </c>
      <c r="AN3797" t="s">
        <v>307</v>
      </c>
      <c r="AO3797" t="s">
        <v>307</v>
      </c>
      <c r="AP3797" t="s">
        <v>307</v>
      </c>
      <c r="AQ3797" t="s">
        <v>307</v>
      </c>
      <c r="AR3797" t="s">
        <v>307</v>
      </c>
      <c r="AS3797" t="s">
        <v>307</v>
      </c>
    </row>
    <row r="3798" spans="1:45" x14ac:dyDescent="0.25">
      <c r="A3798">
        <v>499</v>
      </c>
      <c r="B3798" t="s">
        <v>219</v>
      </c>
      <c r="C3798" t="s">
        <v>38</v>
      </c>
      <c r="D3798" t="s">
        <v>49</v>
      </c>
      <c r="E3798" t="s">
        <v>307</v>
      </c>
      <c r="F3798" t="s">
        <v>307</v>
      </c>
      <c r="G3798" t="s">
        <v>307</v>
      </c>
      <c r="H3798" t="s">
        <v>307</v>
      </c>
      <c r="I3798" t="s">
        <v>307</v>
      </c>
      <c r="J3798" t="s">
        <v>307</v>
      </c>
      <c r="K3798" t="s">
        <v>307</v>
      </c>
      <c r="L3798" t="s">
        <v>307</v>
      </c>
      <c r="M3798" t="s">
        <v>307</v>
      </c>
      <c r="N3798" t="s">
        <v>307</v>
      </c>
      <c r="O3798" t="s">
        <v>307</v>
      </c>
      <c r="P3798" t="s">
        <v>307</v>
      </c>
      <c r="Q3798" t="s">
        <v>307</v>
      </c>
      <c r="R3798" t="s">
        <v>307</v>
      </c>
      <c r="S3798" t="s">
        <v>307</v>
      </c>
      <c r="T3798" t="s">
        <v>307</v>
      </c>
      <c r="U3798" t="s">
        <v>307</v>
      </c>
      <c r="V3798" t="s">
        <v>307</v>
      </c>
      <c r="W3798" t="s">
        <v>307</v>
      </c>
      <c r="X3798" t="s">
        <v>307</v>
      </c>
      <c r="Y3798" t="s">
        <v>307</v>
      </c>
      <c r="Z3798" t="s">
        <v>307</v>
      </c>
      <c r="AA3798" t="s">
        <v>307</v>
      </c>
      <c r="AB3798" t="s">
        <v>307</v>
      </c>
      <c r="AC3798" t="s">
        <v>307</v>
      </c>
      <c r="AD3798" t="s">
        <v>307</v>
      </c>
      <c r="AE3798" t="s">
        <v>307</v>
      </c>
      <c r="AF3798" t="s">
        <v>307</v>
      </c>
      <c r="AG3798" t="s">
        <v>307</v>
      </c>
      <c r="AH3798" t="s">
        <v>307</v>
      </c>
      <c r="AI3798" t="s">
        <v>307</v>
      </c>
      <c r="AJ3798" t="s">
        <v>307</v>
      </c>
      <c r="AK3798" t="s">
        <v>307</v>
      </c>
      <c r="AL3798" t="s">
        <v>307</v>
      </c>
      <c r="AM3798" t="s">
        <v>307</v>
      </c>
      <c r="AN3798" t="s">
        <v>307</v>
      </c>
      <c r="AO3798" t="s">
        <v>307</v>
      </c>
      <c r="AP3798" t="s">
        <v>307</v>
      </c>
      <c r="AQ3798" t="s">
        <v>307</v>
      </c>
      <c r="AR3798" t="s">
        <v>307</v>
      </c>
      <c r="AS3798" t="s">
        <v>307</v>
      </c>
    </row>
    <row r="3799" spans="1:45" x14ac:dyDescent="0.25">
      <c r="A3799">
        <v>500</v>
      </c>
      <c r="B3799" t="s">
        <v>220</v>
      </c>
      <c r="C3799" t="s">
        <v>43</v>
      </c>
      <c r="D3799" t="s">
        <v>54</v>
      </c>
      <c r="E3799" t="s">
        <v>307</v>
      </c>
      <c r="F3799" t="s">
        <v>307</v>
      </c>
      <c r="G3799" t="s">
        <v>307</v>
      </c>
      <c r="H3799" t="s">
        <v>307</v>
      </c>
      <c r="I3799" t="s">
        <v>307</v>
      </c>
      <c r="J3799" t="s">
        <v>307</v>
      </c>
      <c r="K3799" t="s">
        <v>307</v>
      </c>
      <c r="L3799" t="s">
        <v>307</v>
      </c>
      <c r="M3799" t="s">
        <v>307</v>
      </c>
      <c r="N3799" t="s">
        <v>307</v>
      </c>
      <c r="O3799" t="s">
        <v>307</v>
      </c>
      <c r="P3799" t="s">
        <v>307</v>
      </c>
      <c r="Q3799" t="s">
        <v>307</v>
      </c>
      <c r="R3799" t="s">
        <v>307</v>
      </c>
      <c r="S3799" t="s">
        <v>307</v>
      </c>
      <c r="T3799" t="s">
        <v>307</v>
      </c>
      <c r="U3799" t="s">
        <v>307</v>
      </c>
      <c r="V3799" t="s">
        <v>307</v>
      </c>
      <c r="W3799" t="s">
        <v>307</v>
      </c>
    </row>
    <row r="3800" spans="1:45" x14ac:dyDescent="0.25">
      <c r="A3800">
        <v>500</v>
      </c>
      <c r="B3800" t="s">
        <v>220</v>
      </c>
      <c r="C3800" t="s">
        <v>43</v>
      </c>
      <c r="D3800" t="s">
        <v>55</v>
      </c>
      <c r="E3800" t="s">
        <v>307</v>
      </c>
      <c r="F3800" t="s">
        <v>307</v>
      </c>
      <c r="G3800" t="s">
        <v>307</v>
      </c>
      <c r="H3800" t="s">
        <v>307</v>
      </c>
      <c r="I3800" t="s">
        <v>307</v>
      </c>
      <c r="J3800" t="s">
        <v>307</v>
      </c>
      <c r="K3800" t="s">
        <v>307</v>
      </c>
      <c r="L3800" t="s">
        <v>307</v>
      </c>
      <c r="M3800" t="s">
        <v>307</v>
      </c>
      <c r="N3800" t="s">
        <v>307</v>
      </c>
      <c r="O3800" t="s">
        <v>307</v>
      </c>
      <c r="P3800" t="s">
        <v>307</v>
      </c>
      <c r="Q3800" t="s">
        <v>307</v>
      </c>
      <c r="R3800" t="s">
        <v>307</v>
      </c>
      <c r="S3800" t="s">
        <v>307</v>
      </c>
      <c r="T3800" t="s">
        <v>307</v>
      </c>
      <c r="U3800" t="s">
        <v>307</v>
      </c>
      <c r="V3800" t="s">
        <v>307</v>
      </c>
      <c r="W3800" t="s">
        <v>307</v>
      </c>
    </row>
    <row r="3801" spans="1:45" x14ac:dyDescent="0.25">
      <c r="A3801">
        <v>500</v>
      </c>
      <c r="B3801" t="s">
        <v>220</v>
      </c>
      <c r="C3801" t="s">
        <v>43</v>
      </c>
      <c r="D3801" t="s">
        <v>56</v>
      </c>
      <c r="E3801" t="s">
        <v>307</v>
      </c>
      <c r="F3801" t="s">
        <v>307</v>
      </c>
      <c r="G3801" t="s">
        <v>307</v>
      </c>
      <c r="H3801" t="s">
        <v>307</v>
      </c>
      <c r="I3801" t="s">
        <v>307</v>
      </c>
      <c r="J3801" t="s">
        <v>307</v>
      </c>
      <c r="K3801" t="s">
        <v>307</v>
      </c>
      <c r="L3801" t="s">
        <v>307</v>
      </c>
      <c r="M3801" t="s">
        <v>307</v>
      </c>
      <c r="N3801" t="s">
        <v>307</v>
      </c>
      <c r="O3801" t="s">
        <v>307</v>
      </c>
      <c r="P3801" t="s">
        <v>307</v>
      </c>
      <c r="Q3801" t="s">
        <v>307</v>
      </c>
      <c r="R3801" t="s">
        <v>307</v>
      </c>
      <c r="S3801" t="s">
        <v>307</v>
      </c>
      <c r="T3801" t="s">
        <v>307</v>
      </c>
      <c r="U3801" t="s">
        <v>307</v>
      </c>
      <c r="V3801" t="s">
        <v>307</v>
      </c>
      <c r="W3801" t="s">
        <v>307</v>
      </c>
    </row>
    <row r="3802" spans="1:45" x14ac:dyDescent="0.25">
      <c r="A3802">
        <v>500</v>
      </c>
      <c r="B3802" t="s">
        <v>220</v>
      </c>
      <c r="C3802" t="s">
        <v>43</v>
      </c>
      <c r="D3802" t="s">
        <v>57</v>
      </c>
      <c r="E3802" t="s">
        <v>307</v>
      </c>
      <c r="F3802" t="s">
        <v>307</v>
      </c>
      <c r="G3802" t="s">
        <v>307</v>
      </c>
      <c r="H3802" t="s">
        <v>307</v>
      </c>
      <c r="I3802" t="s">
        <v>307</v>
      </c>
      <c r="J3802" t="s">
        <v>307</v>
      </c>
      <c r="K3802" t="s">
        <v>307</v>
      </c>
      <c r="L3802" t="s">
        <v>307</v>
      </c>
      <c r="M3802" t="s">
        <v>307</v>
      </c>
      <c r="N3802" t="s">
        <v>307</v>
      </c>
      <c r="O3802" t="s">
        <v>307</v>
      </c>
      <c r="P3802" t="s">
        <v>307</v>
      </c>
      <c r="Q3802" t="s">
        <v>307</v>
      </c>
      <c r="R3802" t="s">
        <v>307</v>
      </c>
      <c r="S3802" t="s">
        <v>307</v>
      </c>
      <c r="T3802" t="s">
        <v>307</v>
      </c>
      <c r="U3802" t="s">
        <v>307</v>
      </c>
      <c r="V3802" t="s">
        <v>307</v>
      </c>
      <c r="W3802" t="s">
        <v>307</v>
      </c>
    </row>
    <row r="3803" spans="1:45" x14ac:dyDescent="0.25">
      <c r="A3803">
        <v>500</v>
      </c>
      <c r="B3803" t="s">
        <v>220</v>
      </c>
      <c r="C3803" t="s">
        <v>43</v>
      </c>
      <c r="D3803" t="s">
        <v>58</v>
      </c>
      <c r="E3803" t="s">
        <v>307</v>
      </c>
      <c r="F3803" t="s">
        <v>307</v>
      </c>
      <c r="G3803" t="s">
        <v>307</v>
      </c>
      <c r="H3803" t="s">
        <v>307</v>
      </c>
      <c r="I3803" t="s">
        <v>307</v>
      </c>
      <c r="J3803" t="s">
        <v>307</v>
      </c>
      <c r="K3803" t="s">
        <v>307</v>
      </c>
      <c r="L3803" t="s">
        <v>307</v>
      </c>
      <c r="M3803" t="s">
        <v>307</v>
      </c>
      <c r="N3803" t="s">
        <v>307</v>
      </c>
      <c r="O3803" t="s">
        <v>307</v>
      </c>
      <c r="P3803" t="s">
        <v>307</v>
      </c>
      <c r="Q3803" t="s">
        <v>307</v>
      </c>
      <c r="R3803" t="s">
        <v>307</v>
      </c>
      <c r="S3803" t="s">
        <v>307</v>
      </c>
      <c r="T3803" t="s">
        <v>307</v>
      </c>
      <c r="U3803" t="s">
        <v>307</v>
      </c>
      <c r="V3803" t="s">
        <v>307</v>
      </c>
      <c r="W3803" t="s">
        <v>307</v>
      </c>
    </row>
    <row r="3804" spans="1:45" x14ac:dyDescent="0.25">
      <c r="A3804">
        <v>500</v>
      </c>
      <c r="B3804" t="s">
        <v>220</v>
      </c>
      <c r="C3804" t="s">
        <v>43</v>
      </c>
      <c r="D3804" t="s">
        <v>59</v>
      </c>
      <c r="E3804" t="s">
        <v>307</v>
      </c>
      <c r="F3804" t="s">
        <v>307</v>
      </c>
      <c r="G3804" t="s">
        <v>307</v>
      </c>
      <c r="H3804" t="s">
        <v>307</v>
      </c>
      <c r="I3804" t="s">
        <v>307</v>
      </c>
      <c r="J3804" t="s">
        <v>307</v>
      </c>
      <c r="K3804" t="s">
        <v>307</v>
      </c>
      <c r="L3804" t="s">
        <v>307</v>
      </c>
      <c r="M3804" t="s">
        <v>307</v>
      </c>
      <c r="N3804" t="s">
        <v>307</v>
      </c>
      <c r="O3804" t="s">
        <v>307</v>
      </c>
      <c r="P3804" t="s">
        <v>307</v>
      </c>
      <c r="Q3804" t="s">
        <v>307</v>
      </c>
      <c r="R3804" t="s">
        <v>307</v>
      </c>
      <c r="S3804" t="s">
        <v>307</v>
      </c>
      <c r="T3804" t="s">
        <v>307</v>
      </c>
      <c r="U3804" t="s">
        <v>307</v>
      </c>
      <c r="V3804" t="s">
        <v>307</v>
      </c>
      <c r="W3804" t="s">
        <v>307</v>
      </c>
    </row>
    <row r="3805" spans="1:45" x14ac:dyDescent="0.25">
      <c r="A3805">
        <v>500</v>
      </c>
      <c r="B3805" t="s">
        <v>220</v>
      </c>
      <c r="C3805" t="s">
        <v>43</v>
      </c>
      <c r="D3805" t="s">
        <v>60</v>
      </c>
      <c r="E3805" t="s">
        <v>307</v>
      </c>
      <c r="F3805" t="s">
        <v>307</v>
      </c>
      <c r="G3805" t="s">
        <v>307</v>
      </c>
      <c r="H3805" t="s">
        <v>307</v>
      </c>
      <c r="I3805" t="s">
        <v>307</v>
      </c>
      <c r="J3805" t="s">
        <v>307</v>
      </c>
      <c r="K3805" t="s">
        <v>307</v>
      </c>
      <c r="L3805" t="s">
        <v>307</v>
      </c>
      <c r="M3805" t="s">
        <v>307</v>
      </c>
      <c r="N3805" t="s">
        <v>307</v>
      </c>
      <c r="O3805" t="s">
        <v>307</v>
      </c>
      <c r="P3805" t="s">
        <v>307</v>
      </c>
      <c r="Q3805" t="s">
        <v>307</v>
      </c>
      <c r="R3805" t="s">
        <v>307</v>
      </c>
      <c r="S3805" t="s">
        <v>307</v>
      </c>
      <c r="T3805" t="s">
        <v>307</v>
      </c>
      <c r="U3805" t="s">
        <v>307</v>
      </c>
      <c r="V3805" t="s">
        <v>307</v>
      </c>
      <c r="W3805" t="s">
        <v>307</v>
      </c>
    </row>
    <row r="3806" spans="1:45" x14ac:dyDescent="0.25">
      <c r="A3806">
        <v>500</v>
      </c>
      <c r="B3806" t="s">
        <v>220</v>
      </c>
      <c r="C3806" t="s">
        <v>43</v>
      </c>
      <c r="D3806" t="s">
        <v>61</v>
      </c>
      <c r="E3806" t="s">
        <v>307</v>
      </c>
      <c r="F3806" t="s">
        <v>307</v>
      </c>
      <c r="G3806" t="s">
        <v>307</v>
      </c>
      <c r="H3806" t="s">
        <v>307</v>
      </c>
      <c r="I3806" t="s">
        <v>307</v>
      </c>
      <c r="J3806" t="s">
        <v>307</v>
      </c>
      <c r="K3806" t="s">
        <v>307</v>
      </c>
      <c r="L3806" t="s">
        <v>307</v>
      </c>
      <c r="M3806" t="s">
        <v>307</v>
      </c>
      <c r="N3806" t="s">
        <v>307</v>
      </c>
      <c r="O3806" t="s">
        <v>307</v>
      </c>
      <c r="P3806" t="s">
        <v>307</v>
      </c>
      <c r="Q3806" t="s">
        <v>307</v>
      </c>
      <c r="R3806" t="s">
        <v>307</v>
      </c>
      <c r="S3806" t="s">
        <v>307</v>
      </c>
      <c r="T3806" t="s">
        <v>307</v>
      </c>
      <c r="U3806" t="s">
        <v>307</v>
      </c>
      <c r="V3806" t="s">
        <v>307</v>
      </c>
      <c r="W3806" t="s">
        <v>307</v>
      </c>
    </row>
    <row r="3807" spans="1:45" x14ac:dyDescent="0.25">
      <c r="A3807">
        <v>500</v>
      </c>
      <c r="B3807" t="s">
        <v>220</v>
      </c>
      <c r="C3807" t="s">
        <v>43</v>
      </c>
      <c r="D3807" t="s">
        <v>62</v>
      </c>
      <c r="E3807" t="s">
        <v>307</v>
      </c>
      <c r="F3807" t="s">
        <v>307</v>
      </c>
      <c r="G3807" t="s">
        <v>307</v>
      </c>
      <c r="H3807" t="s">
        <v>307</v>
      </c>
      <c r="I3807" t="s">
        <v>307</v>
      </c>
      <c r="J3807" t="s">
        <v>307</v>
      </c>
      <c r="K3807" t="s">
        <v>307</v>
      </c>
      <c r="L3807" t="s">
        <v>307</v>
      </c>
      <c r="M3807" t="s">
        <v>307</v>
      </c>
      <c r="N3807" t="s">
        <v>307</v>
      </c>
      <c r="O3807" t="s">
        <v>307</v>
      </c>
      <c r="P3807" t="s">
        <v>307</v>
      </c>
      <c r="Q3807" t="s">
        <v>307</v>
      </c>
      <c r="R3807" t="s">
        <v>307</v>
      </c>
      <c r="S3807" t="s">
        <v>307</v>
      </c>
      <c r="T3807" t="s">
        <v>307</v>
      </c>
      <c r="U3807" t="s">
        <v>307</v>
      </c>
      <c r="V3807" t="s">
        <v>307</v>
      </c>
      <c r="W3807" t="s">
        <v>307</v>
      </c>
    </row>
    <row r="3808" spans="1:45" x14ac:dyDescent="0.25">
      <c r="A3808">
        <v>500</v>
      </c>
      <c r="B3808" t="s">
        <v>220</v>
      </c>
      <c r="C3808" t="s">
        <v>36</v>
      </c>
      <c r="D3808" t="s">
        <v>47</v>
      </c>
      <c r="E3808" t="s">
        <v>307</v>
      </c>
      <c r="F3808" t="s">
        <v>307</v>
      </c>
      <c r="G3808" t="s">
        <v>307</v>
      </c>
      <c r="H3808" t="s">
        <v>307</v>
      </c>
      <c r="I3808" t="s">
        <v>307</v>
      </c>
      <c r="J3808" t="s">
        <v>307</v>
      </c>
      <c r="K3808" t="s">
        <v>307</v>
      </c>
      <c r="L3808" t="s">
        <v>307</v>
      </c>
      <c r="M3808" t="s">
        <v>307</v>
      </c>
      <c r="N3808" t="s">
        <v>307</v>
      </c>
      <c r="O3808" t="s">
        <v>307</v>
      </c>
      <c r="P3808" t="s">
        <v>307</v>
      </c>
      <c r="Q3808" t="s">
        <v>307</v>
      </c>
      <c r="R3808" t="s">
        <v>307</v>
      </c>
      <c r="S3808" t="s">
        <v>307</v>
      </c>
      <c r="T3808" t="s">
        <v>307</v>
      </c>
      <c r="U3808" t="s">
        <v>307</v>
      </c>
      <c r="V3808" t="s">
        <v>307</v>
      </c>
      <c r="W3808" t="s">
        <v>307</v>
      </c>
      <c r="X3808" t="s">
        <v>307</v>
      </c>
      <c r="Y3808" t="s">
        <v>307</v>
      </c>
      <c r="Z3808" t="s">
        <v>307</v>
      </c>
      <c r="AA3808" t="s">
        <v>307</v>
      </c>
      <c r="AB3808" t="s">
        <v>307</v>
      </c>
      <c r="AC3808" t="s">
        <v>307</v>
      </c>
      <c r="AD3808" t="s">
        <v>307</v>
      </c>
      <c r="AE3808" t="s">
        <v>307</v>
      </c>
      <c r="AF3808" t="s">
        <v>307</v>
      </c>
      <c r="AG3808" t="s">
        <v>307</v>
      </c>
      <c r="AH3808" t="s">
        <v>307</v>
      </c>
      <c r="AI3808" t="s">
        <v>307</v>
      </c>
      <c r="AJ3808" t="s">
        <v>307</v>
      </c>
      <c r="AK3808" t="s">
        <v>307</v>
      </c>
      <c r="AL3808" t="s">
        <v>307</v>
      </c>
      <c r="AM3808" t="s">
        <v>307</v>
      </c>
      <c r="AN3808" t="s">
        <v>307</v>
      </c>
      <c r="AO3808" t="s">
        <v>307</v>
      </c>
      <c r="AP3808" t="s">
        <v>307</v>
      </c>
      <c r="AQ3808" t="s">
        <v>307</v>
      </c>
      <c r="AR3808" t="s">
        <v>307</v>
      </c>
      <c r="AS3808" t="s">
        <v>307</v>
      </c>
    </row>
    <row r="3809" spans="1:45" x14ac:dyDescent="0.25">
      <c r="A3809">
        <v>500</v>
      </c>
      <c r="B3809" t="s">
        <v>220</v>
      </c>
      <c r="C3809" t="s">
        <v>36</v>
      </c>
      <c r="D3809" t="s">
        <v>48</v>
      </c>
      <c r="E3809" t="s">
        <v>307</v>
      </c>
      <c r="F3809" t="s">
        <v>307</v>
      </c>
      <c r="G3809" t="s">
        <v>307</v>
      </c>
      <c r="H3809" t="s">
        <v>307</v>
      </c>
      <c r="I3809" t="s">
        <v>307</v>
      </c>
      <c r="J3809" t="s">
        <v>307</v>
      </c>
      <c r="K3809" t="s">
        <v>307</v>
      </c>
      <c r="L3809" t="s">
        <v>307</v>
      </c>
      <c r="M3809" t="s">
        <v>307</v>
      </c>
      <c r="N3809" t="s">
        <v>307</v>
      </c>
      <c r="O3809" t="s">
        <v>307</v>
      </c>
      <c r="P3809" t="s">
        <v>307</v>
      </c>
      <c r="Q3809" t="s">
        <v>307</v>
      </c>
      <c r="R3809" t="s">
        <v>307</v>
      </c>
      <c r="S3809" t="s">
        <v>307</v>
      </c>
      <c r="T3809" t="s">
        <v>307</v>
      </c>
      <c r="U3809" t="s">
        <v>307</v>
      </c>
      <c r="V3809" t="s">
        <v>307</v>
      </c>
      <c r="W3809" t="s">
        <v>307</v>
      </c>
      <c r="X3809" t="s">
        <v>307</v>
      </c>
      <c r="Y3809" t="s">
        <v>307</v>
      </c>
      <c r="Z3809" t="s">
        <v>307</v>
      </c>
      <c r="AA3809" t="s">
        <v>307</v>
      </c>
      <c r="AB3809" t="s">
        <v>307</v>
      </c>
      <c r="AC3809" t="s">
        <v>307</v>
      </c>
      <c r="AD3809" t="s">
        <v>307</v>
      </c>
      <c r="AE3809" t="s">
        <v>307</v>
      </c>
      <c r="AF3809" t="s">
        <v>307</v>
      </c>
      <c r="AG3809" t="s">
        <v>307</v>
      </c>
      <c r="AH3809" t="s">
        <v>307</v>
      </c>
      <c r="AI3809" t="s">
        <v>307</v>
      </c>
      <c r="AJ3809" t="s">
        <v>307</v>
      </c>
      <c r="AK3809" t="s">
        <v>307</v>
      </c>
      <c r="AL3809" t="s">
        <v>307</v>
      </c>
      <c r="AM3809" t="s">
        <v>307</v>
      </c>
      <c r="AN3809" t="s">
        <v>307</v>
      </c>
      <c r="AO3809" t="s">
        <v>307</v>
      </c>
      <c r="AP3809" t="s">
        <v>307</v>
      </c>
      <c r="AQ3809" t="s">
        <v>307</v>
      </c>
      <c r="AR3809" t="s">
        <v>307</v>
      </c>
      <c r="AS3809" t="s">
        <v>307</v>
      </c>
    </row>
    <row r="3810" spans="1:45" x14ac:dyDescent="0.25">
      <c r="A3810">
        <v>500</v>
      </c>
      <c r="B3810" t="s">
        <v>220</v>
      </c>
      <c r="C3810" t="s">
        <v>36</v>
      </c>
      <c r="D3810" t="s">
        <v>49</v>
      </c>
      <c r="E3810" t="s">
        <v>307</v>
      </c>
      <c r="F3810" t="s">
        <v>307</v>
      </c>
      <c r="G3810" t="s">
        <v>307</v>
      </c>
      <c r="H3810" t="s">
        <v>307</v>
      </c>
      <c r="I3810" t="s">
        <v>307</v>
      </c>
      <c r="J3810" t="s">
        <v>307</v>
      </c>
      <c r="K3810" t="s">
        <v>307</v>
      </c>
      <c r="L3810" t="s">
        <v>307</v>
      </c>
      <c r="M3810" t="s">
        <v>307</v>
      </c>
      <c r="N3810" t="s">
        <v>307</v>
      </c>
      <c r="O3810" t="s">
        <v>307</v>
      </c>
      <c r="P3810" t="s">
        <v>307</v>
      </c>
      <c r="Q3810" t="s">
        <v>307</v>
      </c>
      <c r="R3810" t="s">
        <v>307</v>
      </c>
      <c r="S3810" t="s">
        <v>307</v>
      </c>
      <c r="T3810" t="s">
        <v>307</v>
      </c>
      <c r="U3810" t="s">
        <v>307</v>
      </c>
      <c r="V3810" t="s">
        <v>307</v>
      </c>
      <c r="W3810" t="s">
        <v>307</v>
      </c>
      <c r="X3810" t="s">
        <v>307</v>
      </c>
      <c r="Y3810" t="s">
        <v>307</v>
      </c>
      <c r="Z3810" t="s">
        <v>307</v>
      </c>
      <c r="AA3810" t="s">
        <v>307</v>
      </c>
      <c r="AB3810" t="s">
        <v>307</v>
      </c>
      <c r="AC3810" t="s">
        <v>307</v>
      </c>
      <c r="AD3810" t="s">
        <v>307</v>
      </c>
      <c r="AE3810" t="s">
        <v>307</v>
      </c>
      <c r="AF3810" t="s">
        <v>307</v>
      </c>
      <c r="AG3810" t="s">
        <v>307</v>
      </c>
      <c r="AH3810" t="s">
        <v>307</v>
      </c>
      <c r="AI3810" t="s">
        <v>307</v>
      </c>
      <c r="AJ3810" t="s">
        <v>307</v>
      </c>
      <c r="AK3810" t="s">
        <v>307</v>
      </c>
      <c r="AL3810" t="s">
        <v>307</v>
      </c>
      <c r="AM3810" t="s">
        <v>307</v>
      </c>
      <c r="AN3810" t="s">
        <v>307</v>
      </c>
      <c r="AO3810" t="s">
        <v>307</v>
      </c>
      <c r="AP3810" t="s">
        <v>307</v>
      </c>
      <c r="AQ3810" t="s">
        <v>307</v>
      </c>
      <c r="AR3810" t="s">
        <v>307</v>
      </c>
      <c r="AS3810" t="s">
        <v>307</v>
      </c>
    </row>
    <row r="3811" spans="1:45" x14ac:dyDescent="0.25">
      <c r="A3811">
        <v>500</v>
      </c>
      <c r="B3811" t="s">
        <v>220</v>
      </c>
      <c r="C3811" t="s">
        <v>37</v>
      </c>
      <c r="D3811" t="s">
        <v>47</v>
      </c>
      <c r="E3811" t="s">
        <v>307</v>
      </c>
      <c r="F3811" t="s">
        <v>307</v>
      </c>
      <c r="G3811" t="s">
        <v>307</v>
      </c>
      <c r="H3811" t="s">
        <v>307</v>
      </c>
      <c r="I3811" t="s">
        <v>307</v>
      </c>
      <c r="J3811" t="s">
        <v>307</v>
      </c>
      <c r="K3811" t="s">
        <v>307</v>
      </c>
      <c r="L3811" t="s">
        <v>307</v>
      </c>
      <c r="M3811" t="s">
        <v>307</v>
      </c>
      <c r="N3811" t="s">
        <v>307</v>
      </c>
      <c r="O3811" t="s">
        <v>307</v>
      </c>
      <c r="P3811" t="s">
        <v>307</v>
      </c>
      <c r="Q3811" t="s">
        <v>307</v>
      </c>
      <c r="R3811" t="s">
        <v>307</v>
      </c>
      <c r="S3811" t="s">
        <v>307</v>
      </c>
      <c r="T3811" t="s">
        <v>307</v>
      </c>
      <c r="U3811" t="s">
        <v>307</v>
      </c>
      <c r="V3811" t="s">
        <v>307</v>
      </c>
      <c r="W3811" t="s">
        <v>307</v>
      </c>
      <c r="X3811" t="s">
        <v>307</v>
      </c>
      <c r="Y3811" t="s">
        <v>307</v>
      </c>
      <c r="Z3811" t="s">
        <v>307</v>
      </c>
      <c r="AA3811" t="s">
        <v>307</v>
      </c>
      <c r="AB3811" t="s">
        <v>307</v>
      </c>
      <c r="AC3811" t="s">
        <v>307</v>
      </c>
      <c r="AD3811" t="s">
        <v>307</v>
      </c>
      <c r="AE3811" t="s">
        <v>307</v>
      </c>
      <c r="AF3811" t="s">
        <v>307</v>
      </c>
      <c r="AG3811" t="s">
        <v>307</v>
      </c>
      <c r="AH3811" t="s">
        <v>307</v>
      </c>
      <c r="AI3811" t="s">
        <v>307</v>
      </c>
      <c r="AJ3811" t="s">
        <v>307</v>
      </c>
      <c r="AK3811" t="s">
        <v>307</v>
      </c>
      <c r="AL3811" t="s">
        <v>307</v>
      </c>
      <c r="AM3811" t="s">
        <v>307</v>
      </c>
      <c r="AN3811" t="s">
        <v>307</v>
      </c>
      <c r="AO3811" t="s">
        <v>307</v>
      </c>
      <c r="AP3811" t="s">
        <v>307</v>
      </c>
      <c r="AQ3811" t="s">
        <v>307</v>
      </c>
      <c r="AR3811" t="s">
        <v>307</v>
      </c>
      <c r="AS3811" t="s">
        <v>307</v>
      </c>
    </row>
    <row r="3812" spans="1:45" x14ac:dyDescent="0.25">
      <c r="A3812">
        <v>500</v>
      </c>
      <c r="B3812" t="s">
        <v>220</v>
      </c>
      <c r="C3812" t="s">
        <v>37</v>
      </c>
      <c r="D3812" t="s">
        <v>48</v>
      </c>
      <c r="E3812" t="s">
        <v>307</v>
      </c>
      <c r="F3812" t="s">
        <v>307</v>
      </c>
      <c r="G3812" t="s">
        <v>307</v>
      </c>
      <c r="H3812" t="s">
        <v>307</v>
      </c>
      <c r="I3812" t="s">
        <v>307</v>
      </c>
      <c r="J3812" t="s">
        <v>307</v>
      </c>
      <c r="K3812" t="s">
        <v>307</v>
      </c>
      <c r="L3812" t="s">
        <v>307</v>
      </c>
      <c r="M3812" t="s">
        <v>307</v>
      </c>
      <c r="N3812" t="s">
        <v>307</v>
      </c>
      <c r="O3812" t="s">
        <v>307</v>
      </c>
      <c r="P3812" t="s">
        <v>307</v>
      </c>
      <c r="Q3812" t="s">
        <v>307</v>
      </c>
      <c r="R3812" t="s">
        <v>307</v>
      </c>
      <c r="S3812" t="s">
        <v>307</v>
      </c>
      <c r="T3812" t="s">
        <v>307</v>
      </c>
      <c r="U3812" t="s">
        <v>307</v>
      </c>
      <c r="V3812" t="s">
        <v>307</v>
      </c>
      <c r="W3812" t="s">
        <v>307</v>
      </c>
      <c r="X3812" t="s">
        <v>307</v>
      </c>
      <c r="Y3812" t="s">
        <v>307</v>
      </c>
      <c r="Z3812" t="s">
        <v>307</v>
      </c>
      <c r="AA3812" t="s">
        <v>307</v>
      </c>
      <c r="AB3812" t="s">
        <v>307</v>
      </c>
      <c r="AC3812" t="s">
        <v>307</v>
      </c>
      <c r="AD3812" t="s">
        <v>307</v>
      </c>
      <c r="AE3812" t="s">
        <v>307</v>
      </c>
      <c r="AF3812" t="s">
        <v>307</v>
      </c>
      <c r="AG3812" t="s">
        <v>307</v>
      </c>
      <c r="AH3812" t="s">
        <v>307</v>
      </c>
      <c r="AI3812" t="s">
        <v>307</v>
      </c>
      <c r="AJ3812" t="s">
        <v>307</v>
      </c>
      <c r="AK3812" t="s">
        <v>307</v>
      </c>
      <c r="AL3812" t="s">
        <v>307</v>
      </c>
      <c r="AM3812" t="s">
        <v>307</v>
      </c>
      <c r="AN3812" t="s">
        <v>307</v>
      </c>
      <c r="AO3812" t="s">
        <v>307</v>
      </c>
      <c r="AP3812" t="s">
        <v>307</v>
      </c>
      <c r="AQ3812" t="s">
        <v>307</v>
      </c>
      <c r="AR3812" t="s">
        <v>307</v>
      </c>
      <c r="AS3812" t="s">
        <v>307</v>
      </c>
    </row>
    <row r="3813" spans="1:45" x14ac:dyDescent="0.25">
      <c r="A3813">
        <v>500</v>
      </c>
      <c r="B3813" t="s">
        <v>220</v>
      </c>
      <c r="C3813" t="s">
        <v>37</v>
      </c>
      <c r="D3813" t="s">
        <v>49</v>
      </c>
      <c r="E3813" t="s">
        <v>307</v>
      </c>
      <c r="F3813" t="s">
        <v>307</v>
      </c>
      <c r="G3813" t="s">
        <v>307</v>
      </c>
      <c r="H3813" t="s">
        <v>307</v>
      </c>
      <c r="I3813" t="s">
        <v>307</v>
      </c>
      <c r="J3813" t="s">
        <v>307</v>
      </c>
      <c r="K3813" t="s">
        <v>307</v>
      </c>
      <c r="L3813" t="s">
        <v>307</v>
      </c>
      <c r="M3813" t="s">
        <v>307</v>
      </c>
      <c r="N3813" t="s">
        <v>307</v>
      </c>
      <c r="O3813" t="s">
        <v>307</v>
      </c>
      <c r="P3813" t="s">
        <v>307</v>
      </c>
      <c r="Q3813" t="s">
        <v>307</v>
      </c>
      <c r="R3813" t="s">
        <v>307</v>
      </c>
      <c r="S3813" t="s">
        <v>307</v>
      </c>
      <c r="T3813" t="s">
        <v>307</v>
      </c>
      <c r="U3813" t="s">
        <v>307</v>
      </c>
      <c r="V3813" t="s">
        <v>307</v>
      </c>
      <c r="W3813" t="s">
        <v>307</v>
      </c>
      <c r="X3813" t="s">
        <v>307</v>
      </c>
      <c r="Y3813" t="s">
        <v>307</v>
      </c>
      <c r="Z3813" t="s">
        <v>307</v>
      </c>
      <c r="AA3813" t="s">
        <v>307</v>
      </c>
      <c r="AB3813" t="s">
        <v>307</v>
      </c>
      <c r="AC3813" t="s">
        <v>307</v>
      </c>
      <c r="AD3813" t="s">
        <v>307</v>
      </c>
      <c r="AE3813" t="s">
        <v>307</v>
      </c>
      <c r="AF3813" t="s">
        <v>307</v>
      </c>
      <c r="AG3813" t="s">
        <v>307</v>
      </c>
      <c r="AH3813" t="s">
        <v>307</v>
      </c>
      <c r="AI3813" t="s">
        <v>307</v>
      </c>
      <c r="AJ3813" t="s">
        <v>307</v>
      </c>
      <c r="AK3813" t="s">
        <v>307</v>
      </c>
      <c r="AL3813" t="s">
        <v>307</v>
      </c>
      <c r="AM3813" t="s">
        <v>307</v>
      </c>
      <c r="AN3813" t="s">
        <v>307</v>
      </c>
      <c r="AO3813" t="s">
        <v>307</v>
      </c>
      <c r="AP3813" t="s">
        <v>307</v>
      </c>
      <c r="AQ3813" t="s">
        <v>307</v>
      </c>
      <c r="AR3813" t="s">
        <v>307</v>
      </c>
      <c r="AS3813" t="s">
        <v>307</v>
      </c>
    </row>
    <row r="3814" spans="1:45" x14ac:dyDescent="0.25">
      <c r="A3814">
        <v>500</v>
      </c>
      <c r="B3814" t="s">
        <v>220</v>
      </c>
      <c r="C3814" t="s">
        <v>476</v>
      </c>
      <c r="D3814" t="s">
        <v>48</v>
      </c>
      <c r="E3814" t="s">
        <v>307</v>
      </c>
      <c r="F3814" t="s">
        <v>307</v>
      </c>
      <c r="G3814" t="s">
        <v>307</v>
      </c>
    </row>
    <row r="3815" spans="1:45" x14ac:dyDescent="0.25">
      <c r="A3815">
        <v>500</v>
      </c>
      <c r="B3815" t="s">
        <v>220</v>
      </c>
      <c r="C3815" t="s">
        <v>477</v>
      </c>
      <c r="D3815" t="s">
        <v>48</v>
      </c>
      <c r="E3815" t="s">
        <v>307</v>
      </c>
      <c r="F3815" t="s">
        <v>307</v>
      </c>
      <c r="G3815" t="s">
        <v>307</v>
      </c>
    </row>
    <row r="3816" spans="1:45" x14ac:dyDescent="0.25">
      <c r="A3816">
        <v>500</v>
      </c>
      <c r="B3816" t="s">
        <v>220</v>
      </c>
      <c r="C3816" t="s">
        <v>45</v>
      </c>
      <c r="D3816" t="s">
        <v>63</v>
      </c>
      <c r="E3816" t="s">
        <v>307</v>
      </c>
      <c r="F3816" t="s">
        <v>307</v>
      </c>
      <c r="G3816" t="s">
        <v>307</v>
      </c>
      <c r="H3816" t="s">
        <v>307</v>
      </c>
      <c r="I3816" t="s">
        <v>307</v>
      </c>
      <c r="J3816" t="s">
        <v>307</v>
      </c>
      <c r="K3816" t="s">
        <v>307</v>
      </c>
      <c r="L3816" t="s">
        <v>307</v>
      </c>
      <c r="M3816" t="s">
        <v>307</v>
      </c>
      <c r="N3816" t="s">
        <v>307</v>
      </c>
      <c r="O3816" t="s">
        <v>307</v>
      </c>
      <c r="P3816" t="s">
        <v>307</v>
      </c>
      <c r="Q3816" t="s">
        <v>307</v>
      </c>
      <c r="R3816" t="s">
        <v>307</v>
      </c>
      <c r="S3816" t="s">
        <v>307</v>
      </c>
      <c r="T3816" t="s">
        <v>307</v>
      </c>
      <c r="U3816" t="s">
        <v>307</v>
      </c>
      <c r="V3816" t="s">
        <v>307</v>
      </c>
      <c r="W3816" t="s">
        <v>307</v>
      </c>
    </row>
    <row r="3817" spans="1:45" x14ac:dyDescent="0.25">
      <c r="A3817">
        <v>500</v>
      </c>
      <c r="B3817" t="s">
        <v>220</v>
      </c>
      <c r="C3817" t="s">
        <v>45</v>
      </c>
      <c r="D3817" t="s">
        <v>64</v>
      </c>
      <c r="E3817" t="s">
        <v>307</v>
      </c>
      <c r="F3817" t="s">
        <v>307</v>
      </c>
      <c r="G3817" t="s">
        <v>307</v>
      </c>
      <c r="H3817" t="s">
        <v>307</v>
      </c>
      <c r="I3817" t="s">
        <v>307</v>
      </c>
      <c r="J3817" t="s">
        <v>307</v>
      </c>
      <c r="K3817" t="s">
        <v>307</v>
      </c>
      <c r="L3817" t="s">
        <v>307</v>
      </c>
      <c r="M3817" t="s">
        <v>307</v>
      </c>
      <c r="N3817" t="s">
        <v>307</v>
      </c>
      <c r="O3817" t="s">
        <v>307</v>
      </c>
      <c r="P3817" t="s">
        <v>307</v>
      </c>
      <c r="Q3817" t="s">
        <v>307</v>
      </c>
      <c r="R3817" t="s">
        <v>307</v>
      </c>
      <c r="S3817" t="s">
        <v>307</v>
      </c>
      <c r="T3817" t="s">
        <v>307</v>
      </c>
      <c r="U3817" t="s">
        <v>307</v>
      </c>
      <c r="V3817" t="s">
        <v>307</v>
      </c>
      <c r="W3817" t="s">
        <v>307</v>
      </c>
    </row>
    <row r="3818" spans="1:45" x14ac:dyDescent="0.25">
      <c r="A3818">
        <v>500</v>
      </c>
      <c r="B3818" t="s">
        <v>220</v>
      </c>
      <c r="C3818" t="s">
        <v>40</v>
      </c>
      <c r="D3818" t="s">
        <v>52</v>
      </c>
      <c r="E3818" t="s">
        <v>307</v>
      </c>
      <c r="F3818" t="s">
        <v>307</v>
      </c>
      <c r="G3818" t="s">
        <v>307</v>
      </c>
      <c r="H3818" t="s">
        <v>307</v>
      </c>
      <c r="I3818" t="s">
        <v>307</v>
      </c>
      <c r="J3818" t="s">
        <v>307</v>
      </c>
      <c r="K3818" t="s">
        <v>307</v>
      </c>
      <c r="L3818" t="s">
        <v>307</v>
      </c>
      <c r="M3818" t="s">
        <v>307</v>
      </c>
      <c r="N3818" t="s">
        <v>307</v>
      </c>
      <c r="O3818" t="s">
        <v>307</v>
      </c>
      <c r="P3818" t="s">
        <v>307</v>
      </c>
      <c r="Q3818" t="s">
        <v>307</v>
      </c>
      <c r="R3818" t="s">
        <v>307</v>
      </c>
      <c r="S3818" t="s">
        <v>307</v>
      </c>
      <c r="T3818" t="s">
        <v>307</v>
      </c>
      <c r="U3818" t="s">
        <v>307</v>
      </c>
      <c r="V3818" t="s">
        <v>307</v>
      </c>
      <c r="W3818" t="s">
        <v>307</v>
      </c>
      <c r="X3818" t="s">
        <v>307</v>
      </c>
      <c r="Y3818" t="s">
        <v>307</v>
      </c>
      <c r="Z3818" t="s">
        <v>307</v>
      </c>
    </row>
    <row r="3819" spans="1:45" x14ac:dyDescent="0.25">
      <c r="A3819">
        <v>500</v>
      </c>
      <c r="B3819" t="s">
        <v>220</v>
      </c>
      <c r="C3819" t="s">
        <v>40</v>
      </c>
      <c r="D3819" t="s">
        <v>53</v>
      </c>
      <c r="E3819" t="s">
        <v>307</v>
      </c>
      <c r="F3819" t="s">
        <v>307</v>
      </c>
      <c r="G3819" t="s">
        <v>307</v>
      </c>
      <c r="H3819" t="s">
        <v>307</v>
      </c>
      <c r="I3819" t="s">
        <v>307</v>
      </c>
      <c r="J3819" t="s">
        <v>307</v>
      </c>
      <c r="K3819" t="s">
        <v>307</v>
      </c>
      <c r="L3819" t="s">
        <v>307</v>
      </c>
      <c r="M3819" t="s">
        <v>307</v>
      </c>
      <c r="N3819" t="s">
        <v>307</v>
      </c>
      <c r="O3819" t="s">
        <v>307</v>
      </c>
      <c r="P3819" t="s">
        <v>307</v>
      </c>
      <c r="Q3819" t="s">
        <v>307</v>
      </c>
      <c r="R3819" t="s">
        <v>307</v>
      </c>
      <c r="S3819" t="s">
        <v>307</v>
      </c>
      <c r="T3819" t="s">
        <v>307</v>
      </c>
      <c r="U3819" t="s">
        <v>307</v>
      </c>
      <c r="V3819" t="s">
        <v>307</v>
      </c>
      <c r="W3819" t="s">
        <v>307</v>
      </c>
      <c r="X3819" t="s">
        <v>307</v>
      </c>
      <c r="Y3819" t="s">
        <v>307</v>
      </c>
      <c r="Z3819" t="s">
        <v>307</v>
      </c>
    </row>
    <row r="3820" spans="1:45" x14ac:dyDescent="0.25">
      <c r="A3820">
        <v>500</v>
      </c>
      <c r="B3820" t="s">
        <v>220</v>
      </c>
      <c r="C3820" t="s">
        <v>39</v>
      </c>
      <c r="D3820" t="s">
        <v>50</v>
      </c>
      <c r="E3820" t="s">
        <v>307</v>
      </c>
      <c r="F3820" t="s">
        <v>307</v>
      </c>
      <c r="G3820" t="s">
        <v>307</v>
      </c>
      <c r="H3820" t="s">
        <v>307</v>
      </c>
      <c r="I3820" t="s">
        <v>307</v>
      </c>
      <c r="J3820" t="s">
        <v>307</v>
      </c>
      <c r="K3820" t="s">
        <v>307</v>
      </c>
      <c r="L3820" t="s">
        <v>307</v>
      </c>
      <c r="M3820" t="s">
        <v>307</v>
      </c>
      <c r="N3820" t="s">
        <v>307</v>
      </c>
      <c r="O3820" t="s">
        <v>307</v>
      </c>
      <c r="P3820" t="s">
        <v>307</v>
      </c>
      <c r="Q3820" t="s">
        <v>307</v>
      </c>
      <c r="R3820" t="s">
        <v>307</v>
      </c>
      <c r="S3820" t="s">
        <v>307</v>
      </c>
      <c r="T3820" t="s">
        <v>307</v>
      </c>
      <c r="U3820" t="s">
        <v>307</v>
      </c>
      <c r="V3820" t="s">
        <v>307</v>
      </c>
      <c r="W3820" t="s">
        <v>307</v>
      </c>
      <c r="X3820" t="s">
        <v>307</v>
      </c>
      <c r="Y3820" t="s">
        <v>307</v>
      </c>
      <c r="Z3820" t="s">
        <v>307</v>
      </c>
      <c r="AA3820" t="s">
        <v>307</v>
      </c>
      <c r="AB3820" t="s">
        <v>307</v>
      </c>
      <c r="AC3820" t="s">
        <v>307</v>
      </c>
      <c r="AD3820" t="s">
        <v>307</v>
      </c>
      <c r="AE3820" t="s">
        <v>307</v>
      </c>
      <c r="AF3820" t="s">
        <v>307</v>
      </c>
      <c r="AG3820" t="s">
        <v>307</v>
      </c>
      <c r="AH3820" t="s">
        <v>307</v>
      </c>
      <c r="AI3820" t="s">
        <v>307</v>
      </c>
      <c r="AJ3820" t="s">
        <v>307</v>
      </c>
      <c r="AK3820" t="s">
        <v>307</v>
      </c>
      <c r="AL3820" t="s">
        <v>307</v>
      </c>
      <c r="AM3820" t="s">
        <v>307</v>
      </c>
      <c r="AN3820" t="s">
        <v>307</v>
      </c>
      <c r="AO3820" t="s">
        <v>307</v>
      </c>
      <c r="AP3820" t="s">
        <v>307</v>
      </c>
    </row>
    <row r="3821" spans="1:45" x14ac:dyDescent="0.25">
      <c r="A3821">
        <v>500</v>
      </c>
      <c r="B3821" t="s">
        <v>220</v>
      </c>
      <c r="C3821" t="s">
        <v>39</v>
      </c>
      <c r="D3821" t="s">
        <v>48</v>
      </c>
      <c r="E3821" t="s">
        <v>307</v>
      </c>
      <c r="F3821" t="s">
        <v>307</v>
      </c>
      <c r="G3821" t="s">
        <v>307</v>
      </c>
      <c r="H3821" t="s">
        <v>307</v>
      </c>
      <c r="I3821" t="s">
        <v>307</v>
      </c>
      <c r="J3821" t="s">
        <v>307</v>
      </c>
      <c r="K3821" t="s">
        <v>307</v>
      </c>
      <c r="L3821" t="s">
        <v>307</v>
      </c>
      <c r="M3821" t="s">
        <v>307</v>
      </c>
      <c r="N3821" t="s">
        <v>307</v>
      </c>
      <c r="O3821" t="s">
        <v>307</v>
      </c>
      <c r="P3821" t="s">
        <v>307</v>
      </c>
      <c r="Q3821" t="s">
        <v>307</v>
      </c>
      <c r="R3821" t="s">
        <v>307</v>
      </c>
      <c r="S3821" t="s">
        <v>307</v>
      </c>
      <c r="T3821" t="s">
        <v>307</v>
      </c>
      <c r="U3821" t="s">
        <v>307</v>
      </c>
      <c r="V3821" t="s">
        <v>307</v>
      </c>
      <c r="W3821" t="s">
        <v>307</v>
      </c>
      <c r="X3821" t="s">
        <v>307</v>
      </c>
      <c r="Y3821" t="s">
        <v>307</v>
      </c>
      <c r="Z3821" t="s">
        <v>307</v>
      </c>
      <c r="AA3821" t="s">
        <v>307</v>
      </c>
      <c r="AB3821" t="s">
        <v>307</v>
      </c>
      <c r="AC3821" t="s">
        <v>307</v>
      </c>
      <c r="AD3821" t="s">
        <v>307</v>
      </c>
      <c r="AE3821" t="s">
        <v>307</v>
      </c>
      <c r="AF3821" t="s">
        <v>307</v>
      </c>
      <c r="AG3821" t="s">
        <v>307</v>
      </c>
      <c r="AH3821" t="s">
        <v>307</v>
      </c>
      <c r="AI3821" t="s">
        <v>307</v>
      </c>
      <c r="AJ3821" t="s">
        <v>307</v>
      </c>
      <c r="AK3821" t="s">
        <v>307</v>
      </c>
      <c r="AL3821" t="s">
        <v>307</v>
      </c>
      <c r="AM3821" t="s">
        <v>307</v>
      </c>
      <c r="AN3821" t="s">
        <v>307</v>
      </c>
      <c r="AO3821" t="s">
        <v>307</v>
      </c>
      <c r="AP3821" t="s">
        <v>307</v>
      </c>
    </row>
    <row r="3822" spans="1:45" x14ac:dyDescent="0.25">
      <c r="A3822">
        <v>500</v>
      </c>
      <c r="B3822" t="s">
        <v>220</v>
      </c>
      <c r="C3822" t="s">
        <v>39</v>
      </c>
      <c r="D3822" t="s">
        <v>51</v>
      </c>
      <c r="E3822" t="s">
        <v>307</v>
      </c>
      <c r="F3822" t="s">
        <v>307</v>
      </c>
      <c r="G3822" t="s">
        <v>307</v>
      </c>
      <c r="H3822" t="s">
        <v>307</v>
      </c>
      <c r="I3822" t="s">
        <v>307</v>
      </c>
      <c r="J3822" t="s">
        <v>307</v>
      </c>
      <c r="K3822" t="s">
        <v>307</v>
      </c>
      <c r="L3822" t="s">
        <v>307</v>
      </c>
      <c r="M3822" t="s">
        <v>307</v>
      </c>
      <c r="N3822" t="s">
        <v>307</v>
      </c>
      <c r="O3822" t="s">
        <v>307</v>
      </c>
      <c r="P3822" t="s">
        <v>307</v>
      </c>
      <c r="Q3822" t="s">
        <v>307</v>
      </c>
      <c r="R3822" t="s">
        <v>307</v>
      </c>
      <c r="S3822" t="s">
        <v>307</v>
      </c>
      <c r="T3822" t="s">
        <v>307</v>
      </c>
      <c r="U3822" t="s">
        <v>307</v>
      </c>
      <c r="V3822" t="s">
        <v>307</v>
      </c>
      <c r="W3822" t="s">
        <v>307</v>
      </c>
      <c r="X3822" t="s">
        <v>307</v>
      </c>
      <c r="Y3822" t="s">
        <v>307</v>
      </c>
      <c r="Z3822" t="s">
        <v>307</v>
      </c>
      <c r="AA3822" t="s">
        <v>307</v>
      </c>
      <c r="AB3822" t="s">
        <v>307</v>
      </c>
      <c r="AC3822" t="s">
        <v>307</v>
      </c>
      <c r="AD3822" t="s">
        <v>307</v>
      </c>
      <c r="AE3822" t="s">
        <v>307</v>
      </c>
      <c r="AF3822" t="s">
        <v>307</v>
      </c>
      <c r="AG3822" t="s">
        <v>307</v>
      </c>
      <c r="AH3822" t="s">
        <v>307</v>
      </c>
      <c r="AI3822" t="s">
        <v>307</v>
      </c>
      <c r="AJ3822" t="s">
        <v>307</v>
      </c>
      <c r="AK3822" t="s">
        <v>307</v>
      </c>
      <c r="AL3822" t="s">
        <v>307</v>
      </c>
      <c r="AM3822" t="s">
        <v>307</v>
      </c>
      <c r="AN3822" t="s">
        <v>307</v>
      </c>
      <c r="AO3822" t="s">
        <v>307</v>
      </c>
      <c r="AP3822" t="s">
        <v>307</v>
      </c>
    </row>
    <row r="3823" spans="1:45" x14ac:dyDescent="0.25">
      <c r="A3823">
        <v>500</v>
      </c>
      <c r="B3823" t="s">
        <v>220</v>
      </c>
      <c r="C3823" t="s">
        <v>46</v>
      </c>
      <c r="D3823" t="s">
        <v>65</v>
      </c>
      <c r="E3823" t="s">
        <v>307</v>
      </c>
      <c r="F3823" t="s">
        <v>307</v>
      </c>
      <c r="G3823" t="s">
        <v>307</v>
      </c>
      <c r="H3823" t="s">
        <v>307</v>
      </c>
      <c r="I3823" t="s">
        <v>307</v>
      </c>
      <c r="J3823" t="s">
        <v>307</v>
      </c>
      <c r="K3823" t="s">
        <v>307</v>
      </c>
      <c r="L3823" t="s">
        <v>307</v>
      </c>
      <c r="M3823" t="s">
        <v>307</v>
      </c>
      <c r="N3823" t="s">
        <v>307</v>
      </c>
      <c r="O3823" t="s">
        <v>307</v>
      </c>
      <c r="P3823" t="s">
        <v>307</v>
      </c>
      <c r="Q3823" t="s">
        <v>307</v>
      </c>
      <c r="R3823" t="s">
        <v>307</v>
      </c>
      <c r="S3823" t="s">
        <v>307</v>
      </c>
      <c r="T3823" t="s">
        <v>307</v>
      </c>
      <c r="U3823" t="s">
        <v>307</v>
      </c>
      <c r="V3823" t="s">
        <v>307</v>
      </c>
      <c r="W3823" t="s">
        <v>307</v>
      </c>
      <c r="X3823" t="s">
        <v>307</v>
      </c>
      <c r="Y3823" t="s">
        <v>307</v>
      </c>
      <c r="Z3823" t="s">
        <v>307</v>
      </c>
    </row>
    <row r="3824" spans="1:45" x14ac:dyDescent="0.25">
      <c r="A3824">
        <v>500</v>
      </c>
      <c r="B3824" t="s">
        <v>220</v>
      </c>
      <c r="C3824" t="s">
        <v>46</v>
      </c>
      <c r="D3824" t="s">
        <v>66</v>
      </c>
      <c r="E3824" t="s">
        <v>307</v>
      </c>
      <c r="F3824" t="s">
        <v>307</v>
      </c>
      <c r="G3824" t="s">
        <v>307</v>
      </c>
      <c r="H3824" t="s">
        <v>307</v>
      </c>
      <c r="I3824" t="s">
        <v>307</v>
      </c>
      <c r="J3824" t="s">
        <v>307</v>
      </c>
      <c r="K3824" t="s">
        <v>307</v>
      </c>
      <c r="L3824" t="s">
        <v>307</v>
      </c>
      <c r="M3824" t="s">
        <v>307</v>
      </c>
      <c r="N3824" t="s">
        <v>307</v>
      </c>
      <c r="O3824" t="s">
        <v>307</v>
      </c>
      <c r="P3824" t="s">
        <v>307</v>
      </c>
      <c r="Q3824" t="s">
        <v>307</v>
      </c>
      <c r="R3824" t="s">
        <v>307</v>
      </c>
      <c r="S3824" t="s">
        <v>307</v>
      </c>
      <c r="T3824" t="s">
        <v>307</v>
      </c>
      <c r="U3824" t="s">
        <v>307</v>
      </c>
      <c r="V3824" t="s">
        <v>307</v>
      </c>
      <c r="W3824" t="s">
        <v>307</v>
      </c>
      <c r="X3824" t="s">
        <v>307</v>
      </c>
      <c r="Y3824" t="s">
        <v>307</v>
      </c>
      <c r="Z3824" t="s">
        <v>307</v>
      </c>
    </row>
    <row r="3825" spans="1:26" x14ac:dyDescent="0.25">
      <c r="A3825">
        <v>500</v>
      </c>
      <c r="B3825" t="s">
        <v>220</v>
      </c>
      <c r="C3825" t="s">
        <v>46</v>
      </c>
      <c r="D3825" t="s">
        <v>67</v>
      </c>
      <c r="E3825" t="s">
        <v>307</v>
      </c>
      <c r="F3825" t="s">
        <v>307</v>
      </c>
      <c r="G3825" t="s">
        <v>307</v>
      </c>
      <c r="H3825" t="s">
        <v>307</v>
      </c>
      <c r="I3825" t="s">
        <v>307</v>
      </c>
      <c r="J3825" t="s">
        <v>307</v>
      </c>
      <c r="K3825" t="s">
        <v>307</v>
      </c>
      <c r="L3825" t="s">
        <v>307</v>
      </c>
      <c r="M3825" t="s">
        <v>307</v>
      </c>
      <c r="N3825" t="s">
        <v>307</v>
      </c>
      <c r="O3825" t="s">
        <v>307</v>
      </c>
      <c r="P3825" t="s">
        <v>307</v>
      </c>
      <c r="Q3825" t="s">
        <v>307</v>
      </c>
      <c r="R3825" t="s">
        <v>307</v>
      </c>
      <c r="S3825" t="s">
        <v>307</v>
      </c>
      <c r="T3825" t="s">
        <v>307</v>
      </c>
      <c r="U3825" t="s">
        <v>307</v>
      </c>
      <c r="V3825" t="s">
        <v>307</v>
      </c>
      <c r="W3825" t="s">
        <v>307</v>
      </c>
      <c r="X3825" t="s">
        <v>307</v>
      </c>
      <c r="Y3825" t="s">
        <v>307</v>
      </c>
      <c r="Z3825" t="s">
        <v>307</v>
      </c>
    </row>
    <row r="3826" spans="1:26" x14ac:dyDescent="0.25">
      <c r="A3826">
        <v>500</v>
      </c>
      <c r="B3826" t="s">
        <v>220</v>
      </c>
      <c r="C3826" t="s">
        <v>46</v>
      </c>
      <c r="D3826" t="s">
        <v>68</v>
      </c>
      <c r="E3826" t="s">
        <v>307</v>
      </c>
      <c r="F3826" t="s">
        <v>307</v>
      </c>
      <c r="G3826" t="s">
        <v>307</v>
      </c>
      <c r="H3826" t="s">
        <v>307</v>
      </c>
      <c r="I3826" t="s">
        <v>307</v>
      </c>
      <c r="J3826" t="s">
        <v>307</v>
      </c>
      <c r="K3826" t="s">
        <v>307</v>
      </c>
      <c r="L3826" t="s">
        <v>307</v>
      </c>
      <c r="M3826" t="s">
        <v>307</v>
      </c>
      <c r="N3826" t="s">
        <v>307</v>
      </c>
      <c r="O3826" t="s">
        <v>307</v>
      </c>
      <c r="P3826" t="s">
        <v>307</v>
      </c>
      <c r="Q3826" t="s">
        <v>307</v>
      </c>
      <c r="R3826" t="s">
        <v>307</v>
      </c>
      <c r="S3826" t="s">
        <v>307</v>
      </c>
      <c r="T3826" t="s">
        <v>307</v>
      </c>
      <c r="U3826" t="s">
        <v>307</v>
      </c>
      <c r="V3826" t="s">
        <v>307</v>
      </c>
      <c r="W3826" t="s">
        <v>307</v>
      </c>
      <c r="X3826" t="s">
        <v>307</v>
      </c>
      <c r="Y3826" t="s">
        <v>307</v>
      </c>
      <c r="Z3826" t="s">
        <v>307</v>
      </c>
    </row>
    <row r="3827" spans="1:26" x14ac:dyDescent="0.25">
      <c r="A3827">
        <v>500</v>
      </c>
      <c r="B3827" t="s">
        <v>220</v>
      </c>
      <c r="C3827" t="s">
        <v>46</v>
      </c>
      <c r="D3827" t="s">
        <v>69</v>
      </c>
      <c r="E3827" t="s">
        <v>307</v>
      </c>
      <c r="F3827" t="s">
        <v>307</v>
      </c>
      <c r="G3827" t="s">
        <v>307</v>
      </c>
      <c r="H3827" t="s">
        <v>307</v>
      </c>
      <c r="I3827" t="s">
        <v>307</v>
      </c>
      <c r="J3827" t="s">
        <v>307</v>
      </c>
      <c r="K3827" t="s">
        <v>307</v>
      </c>
      <c r="L3827" t="s">
        <v>307</v>
      </c>
      <c r="M3827" t="s">
        <v>307</v>
      </c>
      <c r="N3827" t="s">
        <v>307</v>
      </c>
      <c r="O3827" t="s">
        <v>307</v>
      </c>
      <c r="P3827" t="s">
        <v>307</v>
      </c>
      <c r="Q3827" t="s">
        <v>307</v>
      </c>
      <c r="R3827" t="s">
        <v>307</v>
      </c>
      <c r="S3827" t="s">
        <v>307</v>
      </c>
      <c r="T3827" t="s">
        <v>307</v>
      </c>
      <c r="U3827" t="s">
        <v>307</v>
      </c>
      <c r="V3827" t="s">
        <v>307</v>
      </c>
      <c r="W3827" t="s">
        <v>307</v>
      </c>
      <c r="X3827" t="s">
        <v>307</v>
      </c>
      <c r="Y3827" t="s">
        <v>307</v>
      </c>
      <c r="Z3827" t="s">
        <v>307</v>
      </c>
    </row>
    <row r="3828" spans="1:26" x14ac:dyDescent="0.25">
      <c r="A3828">
        <v>500</v>
      </c>
      <c r="B3828" t="s">
        <v>220</v>
      </c>
      <c r="C3828" t="s">
        <v>46</v>
      </c>
      <c r="D3828" t="s">
        <v>70</v>
      </c>
      <c r="E3828" t="s">
        <v>307</v>
      </c>
      <c r="F3828" t="s">
        <v>307</v>
      </c>
      <c r="G3828" t="s">
        <v>307</v>
      </c>
      <c r="H3828" t="s">
        <v>307</v>
      </c>
      <c r="I3828" t="s">
        <v>307</v>
      </c>
      <c r="J3828" t="s">
        <v>307</v>
      </c>
      <c r="K3828" t="s">
        <v>307</v>
      </c>
      <c r="L3828" t="s">
        <v>307</v>
      </c>
      <c r="M3828" t="s">
        <v>307</v>
      </c>
      <c r="N3828" t="s">
        <v>307</v>
      </c>
      <c r="O3828" t="s">
        <v>307</v>
      </c>
      <c r="P3828" t="s">
        <v>307</v>
      </c>
      <c r="Q3828" t="s">
        <v>307</v>
      </c>
      <c r="R3828" t="s">
        <v>307</v>
      </c>
      <c r="S3828" t="s">
        <v>307</v>
      </c>
      <c r="T3828" t="s">
        <v>307</v>
      </c>
      <c r="U3828" t="s">
        <v>307</v>
      </c>
      <c r="V3828" t="s">
        <v>307</v>
      </c>
      <c r="W3828" t="s">
        <v>307</v>
      </c>
      <c r="X3828" t="s">
        <v>307</v>
      </c>
      <c r="Y3828" t="s">
        <v>307</v>
      </c>
      <c r="Z3828" t="s">
        <v>307</v>
      </c>
    </row>
    <row r="3829" spans="1:26" x14ac:dyDescent="0.25">
      <c r="A3829">
        <v>500</v>
      </c>
      <c r="B3829" t="s">
        <v>220</v>
      </c>
      <c r="C3829" t="s">
        <v>46</v>
      </c>
      <c r="D3829" t="s">
        <v>71</v>
      </c>
      <c r="E3829" t="s">
        <v>307</v>
      </c>
      <c r="F3829" t="s">
        <v>307</v>
      </c>
      <c r="G3829" t="s">
        <v>307</v>
      </c>
      <c r="H3829" t="s">
        <v>307</v>
      </c>
      <c r="I3829" t="s">
        <v>307</v>
      </c>
      <c r="J3829" t="s">
        <v>307</v>
      </c>
      <c r="K3829" t="s">
        <v>307</v>
      </c>
      <c r="L3829" t="s">
        <v>307</v>
      </c>
      <c r="M3829" t="s">
        <v>307</v>
      </c>
      <c r="N3829" t="s">
        <v>307</v>
      </c>
      <c r="O3829" t="s">
        <v>307</v>
      </c>
      <c r="P3829" t="s">
        <v>307</v>
      </c>
      <c r="Q3829" t="s">
        <v>307</v>
      </c>
      <c r="R3829" t="s">
        <v>307</v>
      </c>
      <c r="S3829" t="s">
        <v>307</v>
      </c>
      <c r="T3829" t="s">
        <v>307</v>
      </c>
      <c r="U3829" t="s">
        <v>307</v>
      </c>
      <c r="V3829" t="s">
        <v>307</v>
      </c>
      <c r="W3829" t="s">
        <v>307</v>
      </c>
      <c r="X3829" t="s">
        <v>307</v>
      </c>
      <c r="Y3829" t="s">
        <v>307</v>
      </c>
      <c r="Z3829" t="s">
        <v>307</v>
      </c>
    </row>
    <row r="3830" spans="1:26" x14ac:dyDescent="0.25">
      <c r="A3830">
        <v>500</v>
      </c>
      <c r="B3830" t="s">
        <v>220</v>
      </c>
      <c r="C3830" t="s">
        <v>46</v>
      </c>
      <c r="D3830" t="s">
        <v>72</v>
      </c>
      <c r="E3830" t="s">
        <v>307</v>
      </c>
      <c r="F3830" t="s">
        <v>307</v>
      </c>
      <c r="G3830" t="s">
        <v>307</v>
      </c>
      <c r="H3830" t="s">
        <v>307</v>
      </c>
      <c r="I3830" t="s">
        <v>307</v>
      </c>
      <c r="J3830" t="s">
        <v>307</v>
      </c>
      <c r="K3830" t="s">
        <v>307</v>
      </c>
      <c r="L3830" t="s">
        <v>307</v>
      </c>
      <c r="M3830" t="s">
        <v>307</v>
      </c>
      <c r="N3830" t="s">
        <v>307</v>
      </c>
      <c r="O3830" t="s">
        <v>307</v>
      </c>
      <c r="P3830" t="s">
        <v>307</v>
      </c>
      <c r="Q3830" t="s">
        <v>307</v>
      </c>
      <c r="R3830" t="s">
        <v>307</v>
      </c>
      <c r="S3830" t="s">
        <v>307</v>
      </c>
      <c r="T3830" t="s">
        <v>307</v>
      </c>
      <c r="U3830" t="s">
        <v>307</v>
      </c>
      <c r="V3830" t="s">
        <v>307</v>
      </c>
      <c r="W3830" t="s">
        <v>307</v>
      </c>
      <c r="X3830" t="s">
        <v>307</v>
      </c>
      <c r="Y3830" t="s">
        <v>307</v>
      </c>
      <c r="Z3830" t="s">
        <v>307</v>
      </c>
    </row>
    <row r="3831" spans="1:26" x14ac:dyDescent="0.25">
      <c r="A3831">
        <v>500</v>
      </c>
      <c r="B3831" t="s">
        <v>220</v>
      </c>
      <c r="C3831" t="s">
        <v>46</v>
      </c>
      <c r="D3831" t="s">
        <v>47</v>
      </c>
      <c r="E3831" t="s">
        <v>307</v>
      </c>
      <c r="F3831" t="s">
        <v>307</v>
      </c>
      <c r="G3831" t="s">
        <v>307</v>
      </c>
      <c r="H3831" t="s">
        <v>307</v>
      </c>
      <c r="I3831" t="s">
        <v>307</v>
      </c>
      <c r="J3831" t="s">
        <v>307</v>
      </c>
      <c r="K3831" t="s">
        <v>307</v>
      </c>
      <c r="L3831" t="s">
        <v>307</v>
      </c>
      <c r="M3831" t="s">
        <v>307</v>
      </c>
      <c r="N3831" t="s">
        <v>307</v>
      </c>
      <c r="O3831" t="s">
        <v>307</v>
      </c>
      <c r="P3831" t="s">
        <v>307</v>
      </c>
      <c r="Q3831" t="s">
        <v>307</v>
      </c>
      <c r="R3831" t="s">
        <v>307</v>
      </c>
      <c r="S3831" t="s">
        <v>307</v>
      </c>
      <c r="T3831" t="s">
        <v>307</v>
      </c>
      <c r="U3831" t="s">
        <v>307</v>
      </c>
      <c r="V3831" t="s">
        <v>307</v>
      </c>
      <c r="W3831" t="s">
        <v>307</v>
      </c>
      <c r="X3831" t="s">
        <v>307</v>
      </c>
      <c r="Y3831" t="s">
        <v>307</v>
      </c>
      <c r="Z3831" t="s">
        <v>307</v>
      </c>
    </row>
    <row r="3832" spans="1:26" x14ac:dyDescent="0.25">
      <c r="A3832">
        <v>500</v>
      </c>
      <c r="B3832" t="s">
        <v>220</v>
      </c>
      <c r="C3832" t="s">
        <v>46</v>
      </c>
      <c r="D3832" t="s">
        <v>48</v>
      </c>
      <c r="E3832" t="s">
        <v>307</v>
      </c>
      <c r="F3832" t="s">
        <v>307</v>
      </c>
      <c r="G3832" t="s">
        <v>307</v>
      </c>
      <c r="H3832" t="s">
        <v>307</v>
      </c>
      <c r="I3832" t="s">
        <v>307</v>
      </c>
      <c r="J3832" t="s">
        <v>307</v>
      </c>
      <c r="K3832" t="s">
        <v>307</v>
      </c>
      <c r="L3832" t="s">
        <v>307</v>
      </c>
      <c r="M3832" t="s">
        <v>307</v>
      </c>
      <c r="N3832" t="s">
        <v>307</v>
      </c>
      <c r="O3832" t="s">
        <v>307</v>
      </c>
      <c r="P3832" t="s">
        <v>307</v>
      </c>
      <c r="Q3832" t="s">
        <v>307</v>
      </c>
      <c r="R3832" t="s">
        <v>307</v>
      </c>
      <c r="S3832" t="s">
        <v>307</v>
      </c>
      <c r="T3832" t="s">
        <v>307</v>
      </c>
      <c r="U3832" t="s">
        <v>307</v>
      </c>
      <c r="V3832" t="s">
        <v>307</v>
      </c>
      <c r="W3832" t="s">
        <v>307</v>
      </c>
      <c r="X3832" t="s">
        <v>307</v>
      </c>
      <c r="Y3832" t="s">
        <v>307</v>
      </c>
      <c r="Z3832" t="s">
        <v>307</v>
      </c>
    </row>
    <row r="3833" spans="1:26" x14ac:dyDescent="0.25">
      <c r="A3833">
        <v>500</v>
      </c>
      <c r="B3833" t="s">
        <v>220</v>
      </c>
      <c r="C3833" t="s">
        <v>46</v>
      </c>
      <c r="D3833" t="s">
        <v>49</v>
      </c>
      <c r="E3833" t="s">
        <v>307</v>
      </c>
      <c r="F3833" t="s">
        <v>307</v>
      </c>
      <c r="G3833" t="s">
        <v>307</v>
      </c>
      <c r="H3833" t="s">
        <v>307</v>
      </c>
      <c r="I3833" t="s">
        <v>307</v>
      </c>
      <c r="J3833" t="s">
        <v>307</v>
      </c>
      <c r="K3833" t="s">
        <v>307</v>
      </c>
      <c r="L3833" t="s">
        <v>307</v>
      </c>
      <c r="M3833" t="s">
        <v>307</v>
      </c>
      <c r="N3833" t="s">
        <v>307</v>
      </c>
      <c r="O3833" t="s">
        <v>307</v>
      </c>
      <c r="P3833" t="s">
        <v>307</v>
      </c>
      <c r="Q3833" t="s">
        <v>307</v>
      </c>
      <c r="R3833" t="s">
        <v>307</v>
      </c>
      <c r="S3833" t="s">
        <v>307</v>
      </c>
      <c r="T3833" t="s">
        <v>307</v>
      </c>
      <c r="U3833" t="s">
        <v>307</v>
      </c>
      <c r="V3833" t="s">
        <v>307</v>
      </c>
      <c r="W3833" t="s">
        <v>307</v>
      </c>
      <c r="X3833" t="s">
        <v>307</v>
      </c>
      <c r="Y3833" t="s">
        <v>307</v>
      </c>
      <c r="Z3833" t="s">
        <v>307</v>
      </c>
    </row>
    <row r="3834" spans="1:26" x14ac:dyDescent="0.25">
      <c r="A3834">
        <v>500</v>
      </c>
      <c r="B3834" t="s">
        <v>220</v>
      </c>
      <c r="C3834" t="s">
        <v>41</v>
      </c>
      <c r="D3834" t="s">
        <v>48</v>
      </c>
      <c r="E3834" t="s">
        <v>307</v>
      </c>
      <c r="F3834" t="s">
        <v>307</v>
      </c>
      <c r="G3834" t="s">
        <v>307</v>
      </c>
      <c r="H3834" t="s">
        <v>307</v>
      </c>
      <c r="I3834" t="s">
        <v>307</v>
      </c>
      <c r="J3834" t="s">
        <v>307</v>
      </c>
      <c r="K3834" t="s">
        <v>307</v>
      </c>
      <c r="L3834" t="s">
        <v>307</v>
      </c>
      <c r="M3834" t="s">
        <v>307</v>
      </c>
      <c r="N3834" t="s">
        <v>307</v>
      </c>
      <c r="O3834" t="s">
        <v>307</v>
      </c>
      <c r="P3834" t="s">
        <v>307</v>
      </c>
      <c r="Q3834" t="s">
        <v>307</v>
      </c>
      <c r="R3834" t="s">
        <v>307</v>
      </c>
      <c r="S3834" t="s">
        <v>307</v>
      </c>
      <c r="T3834" t="s">
        <v>307</v>
      </c>
      <c r="U3834" t="s">
        <v>307</v>
      </c>
      <c r="V3834" t="s">
        <v>307</v>
      </c>
      <c r="W3834" t="s">
        <v>307</v>
      </c>
      <c r="X3834" t="s">
        <v>307</v>
      </c>
      <c r="Y3834" t="s">
        <v>307</v>
      </c>
      <c r="Z3834" t="s">
        <v>307</v>
      </c>
    </row>
    <row r="3835" spans="1:26" x14ac:dyDescent="0.25">
      <c r="A3835">
        <v>500</v>
      </c>
      <c r="B3835" t="s">
        <v>220</v>
      </c>
      <c r="C3835" t="s">
        <v>459</v>
      </c>
      <c r="D3835" t="s">
        <v>48</v>
      </c>
      <c r="E3835" t="s">
        <v>307</v>
      </c>
      <c r="F3835" t="s">
        <v>307</v>
      </c>
      <c r="G3835" t="s">
        <v>307</v>
      </c>
      <c r="H3835" t="s">
        <v>307</v>
      </c>
      <c r="I3835" t="s">
        <v>307</v>
      </c>
      <c r="J3835" t="s">
        <v>307</v>
      </c>
      <c r="K3835" t="s">
        <v>307</v>
      </c>
      <c r="L3835" t="s">
        <v>307</v>
      </c>
      <c r="M3835" t="s">
        <v>307</v>
      </c>
      <c r="N3835" t="s">
        <v>307</v>
      </c>
      <c r="O3835" t="s">
        <v>307</v>
      </c>
      <c r="P3835" t="s">
        <v>307</v>
      </c>
      <c r="Q3835" t="s">
        <v>307</v>
      </c>
    </row>
    <row r="3836" spans="1:26" x14ac:dyDescent="0.25">
      <c r="A3836">
        <v>500</v>
      </c>
      <c r="B3836" t="s">
        <v>220</v>
      </c>
      <c r="C3836" t="s">
        <v>304</v>
      </c>
      <c r="D3836" t="s">
        <v>48</v>
      </c>
      <c r="E3836" t="s">
        <v>307</v>
      </c>
      <c r="F3836" t="s">
        <v>307</v>
      </c>
      <c r="G3836" t="s">
        <v>307</v>
      </c>
      <c r="H3836" t="s">
        <v>307</v>
      </c>
      <c r="I3836" t="s">
        <v>307</v>
      </c>
      <c r="J3836" t="s">
        <v>307</v>
      </c>
      <c r="K3836" t="s">
        <v>307</v>
      </c>
      <c r="L3836" t="s">
        <v>307</v>
      </c>
      <c r="M3836" t="s">
        <v>307</v>
      </c>
      <c r="N3836" t="s">
        <v>307</v>
      </c>
      <c r="O3836" t="s">
        <v>307</v>
      </c>
      <c r="P3836" t="s">
        <v>307</v>
      </c>
      <c r="Q3836" t="s">
        <v>307</v>
      </c>
    </row>
    <row r="3837" spans="1:26" x14ac:dyDescent="0.25">
      <c r="A3837">
        <v>500</v>
      </c>
      <c r="B3837" t="s">
        <v>220</v>
      </c>
      <c r="C3837" t="s">
        <v>433</v>
      </c>
      <c r="D3837" t="s">
        <v>48</v>
      </c>
      <c r="E3837" t="s">
        <v>307</v>
      </c>
      <c r="F3837" t="s">
        <v>307</v>
      </c>
      <c r="G3837" t="s">
        <v>307</v>
      </c>
      <c r="H3837" t="s">
        <v>307</v>
      </c>
      <c r="I3837" t="s">
        <v>307</v>
      </c>
      <c r="J3837" t="s">
        <v>307</v>
      </c>
      <c r="K3837" t="s">
        <v>307</v>
      </c>
      <c r="L3837" t="s">
        <v>307</v>
      </c>
      <c r="M3837" t="s">
        <v>307</v>
      </c>
      <c r="N3837" t="s">
        <v>307</v>
      </c>
      <c r="O3837" t="s">
        <v>307</v>
      </c>
      <c r="P3837" t="s">
        <v>307</v>
      </c>
      <c r="Q3837" t="s">
        <v>307</v>
      </c>
    </row>
    <row r="3838" spans="1:26" x14ac:dyDescent="0.25">
      <c r="A3838">
        <v>500</v>
      </c>
      <c r="B3838" t="s">
        <v>220</v>
      </c>
      <c r="C3838" t="s">
        <v>305</v>
      </c>
      <c r="D3838" t="s">
        <v>48</v>
      </c>
      <c r="E3838" t="s">
        <v>307</v>
      </c>
      <c r="F3838" t="s">
        <v>307</v>
      </c>
      <c r="G3838" t="s">
        <v>307</v>
      </c>
      <c r="H3838" t="s">
        <v>307</v>
      </c>
      <c r="I3838" t="s">
        <v>307</v>
      </c>
      <c r="J3838" t="s">
        <v>307</v>
      </c>
      <c r="K3838" t="s">
        <v>307</v>
      </c>
      <c r="L3838" t="s">
        <v>307</v>
      </c>
      <c r="M3838" t="s">
        <v>307</v>
      </c>
      <c r="N3838" t="s">
        <v>307</v>
      </c>
      <c r="O3838" t="s">
        <v>307</v>
      </c>
      <c r="P3838" t="s">
        <v>307</v>
      </c>
      <c r="Q3838" t="s">
        <v>307</v>
      </c>
    </row>
    <row r="3839" spans="1:26" x14ac:dyDescent="0.25">
      <c r="A3839">
        <v>500</v>
      </c>
      <c r="B3839" t="s">
        <v>220</v>
      </c>
      <c r="C3839" t="s">
        <v>306</v>
      </c>
      <c r="D3839" t="s">
        <v>48</v>
      </c>
      <c r="E3839" t="s">
        <v>307</v>
      </c>
      <c r="F3839" t="s">
        <v>307</v>
      </c>
      <c r="G3839" t="s">
        <v>307</v>
      </c>
      <c r="H3839" t="s">
        <v>307</v>
      </c>
      <c r="I3839" t="s">
        <v>307</v>
      </c>
      <c r="J3839" t="s">
        <v>307</v>
      </c>
      <c r="K3839" t="s">
        <v>307</v>
      </c>
      <c r="L3839" t="s">
        <v>307</v>
      </c>
      <c r="M3839" t="s">
        <v>307</v>
      </c>
      <c r="N3839" t="s">
        <v>307</v>
      </c>
      <c r="O3839" t="s">
        <v>307</v>
      </c>
      <c r="P3839" t="s">
        <v>307</v>
      </c>
      <c r="Q3839" t="s">
        <v>307</v>
      </c>
    </row>
    <row r="3840" spans="1:26" x14ac:dyDescent="0.25">
      <c r="A3840">
        <v>500</v>
      </c>
      <c r="B3840" t="s">
        <v>220</v>
      </c>
      <c r="C3840" t="s">
        <v>44</v>
      </c>
      <c r="D3840" t="s">
        <v>54</v>
      </c>
      <c r="E3840" t="s">
        <v>307</v>
      </c>
      <c r="F3840" t="s">
        <v>307</v>
      </c>
      <c r="G3840" t="s">
        <v>307</v>
      </c>
      <c r="H3840" t="s">
        <v>307</v>
      </c>
      <c r="I3840" t="s">
        <v>307</v>
      </c>
      <c r="J3840" t="s">
        <v>307</v>
      </c>
      <c r="K3840" t="s">
        <v>307</v>
      </c>
      <c r="L3840" t="s">
        <v>307</v>
      </c>
      <c r="M3840" t="s">
        <v>307</v>
      </c>
      <c r="N3840" t="s">
        <v>307</v>
      </c>
      <c r="O3840" t="s">
        <v>307</v>
      </c>
      <c r="P3840" t="s">
        <v>307</v>
      </c>
      <c r="Q3840" t="s">
        <v>307</v>
      </c>
      <c r="R3840" t="s">
        <v>307</v>
      </c>
      <c r="S3840" t="s">
        <v>307</v>
      </c>
      <c r="T3840" t="s">
        <v>307</v>
      </c>
      <c r="U3840" t="s">
        <v>307</v>
      </c>
      <c r="V3840" t="s">
        <v>307</v>
      </c>
      <c r="W3840" t="s">
        <v>307</v>
      </c>
    </row>
    <row r="3841" spans="1:45" x14ac:dyDescent="0.25">
      <c r="A3841">
        <v>500</v>
      </c>
      <c r="B3841" t="s">
        <v>220</v>
      </c>
      <c r="C3841" t="s">
        <v>44</v>
      </c>
      <c r="D3841" t="s">
        <v>55</v>
      </c>
      <c r="E3841" t="s">
        <v>307</v>
      </c>
      <c r="F3841" t="s">
        <v>307</v>
      </c>
      <c r="G3841" t="s">
        <v>307</v>
      </c>
      <c r="H3841" t="s">
        <v>307</v>
      </c>
      <c r="I3841" t="s">
        <v>307</v>
      </c>
      <c r="J3841" t="s">
        <v>307</v>
      </c>
      <c r="K3841" t="s">
        <v>307</v>
      </c>
      <c r="L3841" t="s">
        <v>307</v>
      </c>
      <c r="M3841" t="s">
        <v>307</v>
      </c>
      <c r="N3841" t="s">
        <v>307</v>
      </c>
      <c r="O3841" t="s">
        <v>307</v>
      </c>
      <c r="P3841" t="s">
        <v>307</v>
      </c>
      <c r="Q3841" t="s">
        <v>307</v>
      </c>
      <c r="R3841" t="s">
        <v>307</v>
      </c>
      <c r="S3841" t="s">
        <v>307</v>
      </c>
      <c r="T3841" t="s">
        <v>307</v>
      </c>
      <c r="U3841" t="s">
        <v>307</v>
      </c>
      <c r="V3841" t="s">
        <v>307</v>
      </c>
      <c r="W3841" t="s">
        <v>307</v>
      </c>
    </row>
    <row r="3842" spans="1:45" x14ac:dyDescent="0.25">
      <c r="A3842">
        <v>500</v>
      </c>
      <c r="B3842" t="s">
        <v>220</v>
      </c>
      <c r="C3842" t="s">
        <v>44</v>
      </c>
      <c r="D3842" t="s">
        <v>56</v>
      </c>
      <c r="E3842" t="s">
        <v>307</v>
      </c>
      <c r="F3842" t="s">
        <v>307</v>
      </c>
      <c r="G3842" t="s">
        <v>307</v>
      </c>
      <c r="H3842" t="s">
        <v>307</v>
      </c>
      <c r="I3842" t="s">
        <v>307</v>
      </c>
      <c r="J3842" t="s">
        <v>307</v>
      </c>
      <c r="K3842" t="s">
        <v>307</v>
      </c>
      <c r="L3842" t="s">
        <v>307</v>
      </c>
      <c r="M3842" t="s">
        <v>307</v>
      </c>
      <c r="N3842" t="s">
        <v>307</v>
      </c>
      <c r="O3842" t="s">
        <v>307</v>
      </c>
      <c r="P3842" t="s">
        <v>307</v>
      </c>
      <c r="Q3842" t="s">
        <v>307</v>
      </c>
      <c r="R3842" t="s">
        <v>307</v>
      </c>
      <c r="S3842" t="s">
        <v>307</v>
      </c>
      <c r="T3842" t="s">
        <v>307</v>
      </c>
      <c r="U3842" t="s">
        <v>307</v>
      </c>
      <c r="V3842" t="s">
        <v>307</v>
      </c>
      <c r="W3842" t="s">
        <v>307</v>
      </c>
    </row>
    <row r="3843" spans="1:45" x14ac:dyDescent="0.25">
      <c r="A3843">
        <v>500</v>
      </c>
      <c r="B3843" t="s">
        <v>220</v>
      </c>
      <c r="C3843" t="s">
        <v>44</v>
      </c>
      <c r="D3843" t="s">
        <v>57</v>
      </c>
      <c r="E3843" t="s">
        <v>307</v>
      </c>
      <c r="F3843" t="s">
        <v>307</v>
      </c>
      <c r="G3843" t="s">
        <v>307</v>
      </c>
      <c r="H3843" t="s">
        <v>307</v>
      </c>
      <c r="I3843" t="s">
        <v>307</v>
      </c>
      <c r="J3843" t="s">
        <v>307</v>
      </c>
      <c r="K3843" t="s">
        <v>307</v>
      </c>
      <c r="L3843" t="s">
        <v>307</v>
      </c>
      <c r="M3843" t="s">
        <v>307</v>
      </c>
      <c r="N3843" t="s">
        <v>307</v>
      </c>
      <c r="O3843" t="s">
        <v>307</v>
      </c>
      <c r="P3843" t="s">
        <v>307</v>
      </c>
      <c r="Q3843" t="s">
        <v>307</v>
      </c>
      <c r="R3843" t="s">
        <v>307</v>
      </c>
      <c r="S3843" t="s">
        <v>307</v>
      </c>
      <c r="T3843" t="s">
        <v>307</v>
      </c>
      <c r="U3843" t="s">
        <v>307</v>
      </c>
      <c r="V3843" t="s">
        <v>307</v>
      </c>
      <c r="W3843" t="s">
        <v>307</v>
      </c>
    </row>
    <row r="3844" spans="1:45" x14ac:dyDescent="0.25">
      <c r="A3844">
        <v>500</v>
      </c>
      <c r="B3844" t="s">
        <v>220</v>
      </c>
      <c r="C3844" t="s">
        <v>44</v>
      </c>
      <c r="D3844" t="s">
        <v>58</v>
      </c>
      <c r="E3844" t="s">
        <v>307</v>
      </c>
      <c r="F3844" t="s">
        <v>307</v>
      </c>
      <c r="G3844" t="s">
        <v>307</v>
      </c>
      <c r="H3844" t="s">
        <v>307</v>
      </c>
      <c r="I3844" t="s">
        <v>307</v>
      </c>
      <c r="J3844" t="s">
        <v>307</v>
      </c>
      <c r="K3844" t="s">
        <v>307</v>
      </c>
      <c r="L3844" t="s">
        <v>307</v>
      </c>
      <c r="M3844" t="s">
        <v>307</v>
      </c>
      <c r="N3844" t="s">
        <v>307</v>
      </c>
      <c r="O3844" t="s">
        <v>307</v>
      </c>
      <c r="P3844" t="s">
        <v>307</v>
      </c>
      <c r="Q3844" t="s">
        <v>307</v>
      </c>
      <c r="R3844" t="s">
        <v>307</v>
      </c>
      <c r="S3844" t="s">
        <v>307</v>
      </c>
      <c r="T3844" t="s">
        <v>307</v>
      </c>
      <c r="U3844" t="s">
        <v>307</v>
      </c>
      <c r="V3844" t="s">
        <v>307</v>
      </c>
      <c r="W3844" t="s">
        <v>307</v>
      </c>
    </row>
    <row r="3845" spans="1:45" x14ac:dyDescent="0.25">
      <c r="A3845">
        <v>500</v>
      </c>
      <c r="B3845" t="s">
        <v>220</v>
      </c>
      <c r="C3845" t="s">
        <v>44</v>
      </c>
      <c r="D3845" t="s">
        <v>59</v>
      </c>
      <c r="E3845" t="s">
        <v>307</v>
      </c>
      <c r="F3845" t="s">
        <v>307</v>
      </c>
      <c r="G3845" t="s">
        <v>307</v>
      </c>
      <c r="H3845" t="s">
        <v>307</v>
      </c>
      <c r="I3845" t="s">
        <v>307</v>
      </c>
      <c r="J3845" t="s">
        <v>307</v>
      </c>
      <c r="K3845" t="s">
        <v>307</v>
      </c>
      <c r="L3845" t="s">
        <v>307</v>
      </c>
      <c r="M3845" t="s">
        <v>307</v>
      </c>
      <c r="N3845" t="s">
        <v>307</v>
      </c>
      <c r="O3845" t="s">
        <v>307</v>
      </c>
      <c r="P3845" t="s">
        <v>307</v>
      </c>
      <c r="Q3845" t="s">
        <v>307</v>
      </c>
      <c r="R3845" t="s">
        <v>307</v>
      </c>
      <c r="S3845" t="s">
        <v>307</v>
      </c>
      <c r="T3845" t="s">
        <v>307</v>
      </c>
      <c r="U3845" t="s">
        <v>307</v>
      </c>
      <c r="V3845" t="s">
        <v>307</v>
      </c>
      <c r="W3845" t="s">
        <v>307</v>
      </c>
    </row>
    <row r="3846" spans="1:45" x14ac:dyDescent="0.25">
      <c r="A3846">
        <v>500</v>
      </c>
      <c r="B3846" t="s">
        <v>220</v>
      </c>
      <c r="C3846" t="s">
        <v>44</v>
      </c>
      <c r="D3846" t="s">
        <v>60</v>
      </c>
      <c r="E3846" t="s">
        <v>307</v>
      </c>
      <c r="F3846" t="s">
        <v>307</v>
      </c>
      <c r="G3846" t="s">
        <v>307</v>
      </c>
      <c r="H3846" t="s">
        <v>307</v>
      </c>
      <c r="I3846" t="s">
        <v>307</v>
      </c>
      <c r="J3846" t="s">
        <v>307</v>
      </c>
      <c r="K3846" t="s">
        <v>307</v>
      </c>
      <c r="L3846" t="s">
        <v>307</v>
      </c>
      <c r="M3846" t="s">
        <v>307</v>
      </c>
      <c r="N3846" t="s">
        <v>307</v>
      </c>
      <c r="O3846" t="s">
        <v>307</v>
      </c>
      <c r="P3846" t="s">
        <v>307</v>
      </c>
      <c r="Q3846" t="s">
        <v>307</v>
      </c>
      <c r="R3846" t="s">
        <v>307</v>
      </c>
      <c r="S3846" t="s">
        <v>307</v>
      </c>
      <c r="T3846" t="s">
        <v>307</v>
      </c>
      <c r="U3846" t="s">
        <v>307</v>
      </c>
      <c r="V3846" t="s">
        <v>307</v>
      </c>
      <c r="W3846" t="s">
        <v>307</v>
      </c>
    </row>
    <row r="3847" spans="1:45" x14ac:dyDescent="0.25">
      <c r="A3847">
        <v>500</v>
      </c>
      <c r="B3847" t="s">
        <v>220</v>
      </c>
      <c r="C3847" t="s">
        <v>44</v>
      </c>
      <c r="D3847" t="s">
        <v>61</v>
      </c>
      <c r="E3847" t="s">
        <v>307</v>
      </c>
      <c r="F3847" t="s">
        <v>307</v>
      </c>
      <c r="G3847" t="s">
        <v>307</v>
      </c>
      <c r="H3847" t="s">
        <v>307</v>
      </c>
      <c r="I3847" t="s">
        <v>307</v>
      </c>
      <c r="J3847" t="s">
        <v>307</v>
      </c>
      <c r="K3847" t="s">
        <v>307</v>
      </c>
      <c r="L3847" t="s">
        <v>307</v>
      </c>
      <c r="M3847" t="s">
        <v>307</v>
      </c>
      <c r="N3847" t="s">
        <v>307</v>
      </c>
      <c r="O3847" t="s">
        <v>307</v>
      </c>
      <c r="P3847" t="s">
        <v>307</v>
      </c>
      <c r="Q3847" t="s">
        <v>307</v>
      </c>
      <c r="R3847" t="s">
        <v>307</v>
      </c>
      <c r="S3847" t="s">
        <v>307</v>
      </c>
      <c r="T3847" t="s">
        <v>307</v>
      </c>
      <c r="U3847" t="s">
        <v>307</v>
      </c>
      <c r="V3847" t="s">
        <v>307</v>
      </c>
      <c r="W3847" t="s">
        <v>307</v>
      </c>
    </row>
    <row r="3848" spans="1:45" x14ac:dyDescent="0.25">
      <c r="A3848">
        <v>500</v>
      </c>
      <c r="B3848" t="s">
        <v>220</v>
      </c>
      <c r="C3848" t="s">
        <v>44</v>
      </c>
      <c r="D3848" t="s">
        <v>62</v>
      </c>
      <c r="E3848" t="s">
        <v>307</v>
      </c>
      <c r="F3848" t="s">
        <v>307</v>
      </c>
      <c r="G3848" t="s">
        <v>307</v>
      </c>
      <c r="H3848" t="s">
        <v>307</v>
      </c>
      <c r="I3848" t="s">
        <v>307</v>
      </c>
      <c r="J3848" t="s">
        <v>307</v>
      </c>
      <c r="K3848" t="s">
        <v>307</v>
      </c>
      <c r="L3848" t="s">
        <v>307</v>
      </c>
      <c r="M3848" t="s">
        <v>307</v>
      </c>
      <c r="N3848" t="s">
        <v>307</v>
      </c>
      <c r="O3848" t="s">
        <v>307</v>
      </c>
      <c r="P3848" t="s">
        <v>307</v>
      </c>
      <c r="Q3848" t="s">
        <v>307</v>
      </c>
      <c r="R3848" t="s">
        <v>307</v>
      </c>
      <c r="S3848" t="s">
        <v>307</v>
      </c>
      <c r="T3848" t="s">
        <v>307</v>
      </c>
      <c r="U3848" t="s">
        <v>307</v>
      </c>
      <c r="V3848" t="s">
        <v>307</v>
      </c>
      <c r="W3848" t="s">
        <v>307</v>
      </c>
    </row>
    <row r="3849" spans="1:45" x14ac:dyDescent="0.25">
      <c r="A3849">
        <v>500</v>
      </c>
      <c r="B3849" t="s">
        <v>220</v>
      </c>
      <c r="C3849" t="s">
        <v>38</v>
      </c>
      <c r="D3849" t="s">
        <v>47</v>
      </c>
      <c r="E3849" t="s">
        <v>307</v>
      </c>
      <c r="F3849" t="s">
        <v>307</v>
      </c>
      <c r="G3849" t="s">
        <v>307</v>
      </c>
      <c r="H3849" t="s">
        <v>307</v>
      </c>
      <c r="I3849" t="s">
        <v>307</v>
      </c>
      <c r="J3849" t="s">
        <v>307</v>
      </c>
      <c r="K3849" t="s">
        <v>307</v>
      </c>
      <c r="L3849" t="s">
        <v>307</v>
      </c>
      <c r="M3849" t="s">
        <v>307</v>
      </c>
      <c r="N3849" t="s">
        <v>307</v>
      </c>
      <c r="O3849" t="s">
        <v>307</v>
      </c>
      <c r="P3849" t="s">
        <v>307</v>
      </c>
      <c r="Q3849" t="s">
        <v>307</v>
      </c>
      <c r="R3849" t="s">
        <v>307</v>
      </c>
      <c r="S3849" t="s">
        <v>307</v>
      </c>
      <c r="T3849" t="s">
        <v>307</v>
      </c>
      <c r="U3849" t="s">
        <v>307</v>
      </c>
      <c r="V3849" t="s">
        <v>307</v>
      </c>
      <c r="W3849" t="s">
        <v>307</v>
      </c>
      <c r="X3849" t="s">
        <v>307</v>
      </c>
      <c r="Y3849" t="s">
        <v>307</v>
      </c>
      <c r="Z3849" t="s">
        <v>307</v>
      </c>
      <c r="AA3849" t="s">
        <v>307</v>
      </c>
      <c r="AB3849" t="s">
        <v>307</v>
      </c>
      <c r="AC3849" t="s">
        <v>307</v>
      </c>
      <c r="AD3849" t="s">
        <v>307</v>
      </c>
      <c r="AE3849" t="s">
        <v>307</v>
      </c>
      <c r="AF3849" t="s">
        <v>307</v>
      </c>
      <c r="AG3849" t="s">
        <v>307</v>
      </c>
      <c r="AH3849" t="s">
        <v>307</v>
      </c>
      <c r="AI3849" t="s">
        <v>307</v>
      </c>
      <c r="AJ3849" t="s">
        <v>307</v>
      </c>
      <c r="AK3849" t="s">
        <v>307</v>
      </c>
      <c r="AL3849" t="s">
        <v>307</v>
      </c>
      <c r="AM3849" t="s">
        <v>307</v>
      </c>
      <c r="AN3849" t="s">
        <v>307</v>
      </c>
      <c r="AO3849" t="s">
        <v>307</v>
      </c>
      <c r="AP3849" t="s">
        <v>307</v>
      </c>
      <c r="AQ3849" t="s">
        <v>307</v>
      </c>
      <c r="AR3849" t="s">
        <v>307</v>
      </c>
      <c r="AS3849" t="s">
        <v>307</v>
      </c>
    </row>
    <row r="3850" spans="1:45" x14ac:dyDescent="0.25">
      <c r="A3850">
        <v>500</v>
      </c>
      <c r="B3850" t="s">
        <v>220</v>
      </c>
      <c r="C3850" t="s">
        <v>38</v>
      </c>
      <c r="D3850" t="s">
        <v>48</v>
      </c>
      <c r="E3850" t="s">
        <v>307</v>
      </c>
      <c r="F3850" t="s">
        <v>307</v>
      </c>
      <c r="G3850" t="s">
        <v>307</v>
      </c>
      <c r="H3850" t="s">
        <v>307</v>
      </c>
      <c r="I3850" t="s">
        <v>307</v>
      </c>
      <c r="J3850" t="s">
        <v>307</v>
      </c>
      <c r="K3850" t="s">
        <v>307</v>
      </c>
      <c r="L3850" t="s">
        <v>307</v>
      </c>
      <c r="M3850" t="s">
        <v>307</v>
      </c>
      <c r="N3850" t="s">
        <v>307</v>
      </c>
      <c r="O3850" t="s">
        <v>307</v>
      </c>
      <c r="P3850" t="s">
        <v>307</v>
      </c>
      <c r="Q3850" t="s">
        <v>307</v>
      </c>
      <c r="R3850" t="s">
        <v>307</v>
      </c>
      <c r="S3850" t="s">
        <v>307</v>
      </c>
      <c r="T3850" t="s">
        <v>307</v>
      </c>
      <c r="U3850" t="s">
        <v>307</v>
      </c>
      <c r="V3850" t="s">
        <v>307</v>
      </c>
      <c r="W3850" t="s">
        <v>307</v>
      </c>
      <c r="X3850" t="s">
        <v>307</v>
      </c>
      <c r="Y3850" t="s">
        <v>307</v>
      </c>
      <c r="Z3850" t="s">
        <v>307</v>
      </c>
      <c r="AA3850" t="s">
        <v>307</v>
      </c>
      <c r="AB3850" t="s">
        <v>307</v>
      </c>
      <c r="AC3850" t="s">
        <v>307</v>
      </c>
      <c r="AD3850" t="s">
        <v>307</v>
      </c>
      <c r="AE3850" t="s">
        <v>307</v>
      </c>
      <c r="AF3850" t="s">
        <v>307</v>
      </c>
      <c r="AG3850" t="s">
        <v>307</v>
      </c>
      <c r="AH3850" t="s">
        <v>307</v>
      </c>
      <c r="AI3850" t="s">
        <v>307</v>
      </c>
      <c r="AJ3850" t="s">
        <v>307</v>
      </c>
      <c r="AK3850" t="s">
        <v>307</v>
      </c>
      <c r="AL3850" t="s">
        <v>307</v>
      </c>
      <c r="AM3850" t="s">
        <v>307</v>
      </c>
      <c r="AN3850" t="s">
        <v>307</v>
      </c>
      <c r="AO3850" t="s">
        <v>307</v>
      </c>
      <c r="AP3850" t="s">
        <v>307</v>
      </c>
      <c r="AQ3850" t="s">
        <v>307</v>
      </c>
      <c r="AR3850" t="s">
        <v>307</v>
      </c>
      <c r="AS3850" t="s">
        <v>307</v>
      </c>
    </row>
    <row r="3851" spans="1:45" x14ac:dyDescent="0.25">
      <c r="A3851">
        <v>500</v>
      </c>
      <c r="B3851" t="s">
        <v>220</v>
      </c>
      <c r="C3851" t="s">
        <v>38</v>
      </c>
      <c r="D3851" t="s">
        <v>49</v>
      </c>
      <c r="E3851" t="s">
        <v>307</v>
      </c>
      <c r="F3851" t="s">
        <v>307</v>
      </c>
      <c r="G3851" t="s">
        <v>307</v>
      </c>
      <c r="H3851" t="s">
        <v>307</v>
      </c>
      <c r="I3851" t="s">
        <v>307</v>
      </c>
      <c r="J3851" t="s">
        <v>307</v>
      </c>
      <c r="K3851" t="s">
        <v>307</v>
      </c>
      <c r="L3851" t="s">
        <v>307</v>
      </c>
      <c r="M3851" t="s">
        <v>307</v>
      </c>
      <c r="N3851" t="s">
        <v>307</v>
      </c>
      <c r="O3851" t="s">
        <v>307</v>
      </c>
      <c r="P3851" t="s">
        <v>307</v>
      </c>
      <c r="Q3851" t="s">
        <v>307</v>
      </c>
      <c r="R3851" t="s">
        <v>307</v>
      </c>
      <c r="S3851" t="s">
        <v>307</v>
      </c>
      <c r="T3851" t="s">
        <v>307</v>
      </c>
      <c r="U3851" t="s">
        <v>307</v>
      </c>
      <c r="V3851" t="s">
        <v>307</v>
      </c>
      <c r="W3851" t="s">
        <v>307</v>
      </c>
      <c r="X3851" t="s">
        <v>307</v>
      </c>
      <c r="Y3851" t="s">
        <v>307</v>
      </c>
      <c r="Z3851" t="s">
        <v>307</v>
      </c>
      <c r="AA3851" t="s">
        <v>307</v>
      </c>
      <c r="AB3851" t="s">
        <v>307</v>
      </c>
      <c r="AC3851" t="s">
        <v>307</v>
      </c>
      <c r="AD3851" t="s">
        <v>307</v>
      </c>
      <c r="AE3851" t="s">
        <v>307</v>
      </c>
      <c r="AF3851" t="s">
        <v>307</v>
      </c>
      <c r="AG3851" t="s">
        <v>307</v>
      </c>
      <c r="AH3851" t="s">
        <v>307</v>
      </c>
      <c r="AI3851" t="s">
        <v>307</v>
      </c>
      <c r="AJ3851" t="s">
        <v>307</v>
      </c>
      <c r="AK3851" t="s">
        <v>307</v>
      </c>
      <c r="AL3851" t="s">
        <v>307</v>
      </c>
      <c r="AM3851" t="s">
        <v>307</v>
      </c>
      <c r="AN3851" t="s">
        <v>307</v>
      </c>
      <c r="AO3851" t="s">
        <v>307</v>
      </c>
      <c r="AP3851" t="s">
        <v>307</v>
      </c>
      <c r="AQ3851" t="s">
        <v>307</v>
      </c>
      <c r="AR3851" t="s">
        <v>307</v>
      </c>
      <c r="AS3851" t="s">
        <v>307</v>
      </c>
    </row>
    <row r="3852" spans="1:45" x14ac:dyDescent="0.25">
      <c r="A3852">
        <v>500</v>
      </c>
      <c r="B3852" t="s">
        <v>220</v>
      </c>
      <c r="C3852" t="s">
        <v>450</v>
      </c>
      <c r="D3852" t="s">
        <v>48</v>
      </c>
      <c r="E3852" t="s">
        <v>307</v>
      </c>
      <c r="F3852" t="s">
        <v>307</v>
      </c>
      <c r="G3852" t="s">
        <v>307</v>
      </c>
      <c r="H3852" t="s">
        <v>307</v>
      </c>
      <c r="I3852" t="s">
        <v>307</v>
      </c>
      <c r="J3852" t="s">
        <v>307</v>
      </c>
      <c r="K3852" t="s">
        <v>307</v>
      </c>
      <c r="L3852" t="s">
        <v>307</v>
      </c>
      <c r="M3852" t="s">
        <v>307</v>
      </c>
      <c r="N3852" t="s">
        <v>307</v>
      </c>
      <c r="O3852" t="s">
        <v>307</v>
      </c>
      <c r="P3852" t="s">
        <v>307</v>
      </c>
      <c r="Q3852" t="s">
        <v>307</v>
      </c>
      <c r="R3852" t="s">
        <v>307</v>
      </c>
    </row>
    <row r="3853" spans="1:45" x14ac:dyDescent="0.25">
      <c r="A3853">
        <v>500</v>
      </c>
      <c r="B3853" t="s">
        <v>220</v>
      </c>
      <c r="C3853" t="s">
        <v>449</v>
      </c>
      <c r="D3853" t="s">
        <v>48</v>
      </c>
      <c r="E3853" t="s">
        <v>307</v>
      </c>
      <c r="F3853" t="s">
        <v>307</v>
      </c>
      <c r="G3853" t="s">
        <v>307</v>
      </c>
      <c r="H3853" t="s">
        <v>307</v>
      </c>
      <c r="I3853" t="s">
        <v>307</v>
      </c>
      <c r="J3853" t="s">
        <v>307</v>
      </c>
      <c r="K3853" t="s">
        <v>307</v>
      </c>
      <c r="L3853" t="s">
        <v>307</v>
      </c>
      <c r="M3853" t="s">
        <v>307</v>
      </c>
      <c r="N3853" t="s">
        <v>307</v>
      </c>
      <c r="O3853" t="s">
        <v>307</v>
      </c>
      <c r="P3853" t="s">
        <v>307</v>
      </c>
      <c r="Q3853" t="s">
        <v>307</v>
      </c>
      <c r="R3853" t="s">
        <v>307</v>
      </c>
    </row>
    <row r="3854" spans="1:45" x14ac:dyDescent="0.25">
      <c r="A3854">
        <v>500</v>
      </c>
      <c r="B3854" t="s">
        <v>220</v>
      </c>
      <c r="C3854" t="s">
        <v>475</v>
      </c>
      <c r="D3854" t="s">
        <v>48</v>
      </c>
      <c r="E3854" t="s">
        <v>307</v>
      </c>
      <c r="F3854" t="s">
        <v>307</v>
      </c>
      <c r="G3854" t="s">
        <v>307</v>
      </c>
    </row>
    <row r="3855" spans="1:45" x14ac:dyDescent="0.25">
      <c r="A3855">
        <v>500</v>
      </c>
      <c r="B3855" t="s">
        <v>220</v>
      </c>
      <c r="C3855" t="s">
        <v>42</v>
      </c>
      <c r="D3855" t="s">
        <v>48</v>
      </c>
      <c r="E3855" t="s">
        <v>307</v>
      </c>
      <c r="F3855" t="s">
        <v>307</v>
      </c>
      <c r="G3855" t="s">
        <v>307</v>
      </c>
      <c r="H3855" t="s">
        <v>307</v>
      </c>
      <c r="I3855" t="s">
        <v>307</v>
      </c>
      <c r="J3855" t="s">
        <v>307</v>
      </c>
      <c r="K3855" t="s">
        <v>307</v>
      </c>
      <c r="L3855" t="s">
        <v>307</v>
      </c>
      <c r="M3855" t="s">
        <v>307</v>
      </c>
      <c r="N3855" t="s">
        <v>307</v>
      </c>
      <c r="O3855" t="s">
        <v>307</v>
      </c>
      <c r="P3855" t="s">
        <v>307</v>
      </c>
      <c r="Q3855" t="s">
        <v>307</v>
      </c>
      <c r="R3855" t="s">
        <v>307</v>
      </c>
      <c r="S3855" t="s">
        <v>307</v>
      </c>
      <c r="T3855" t="s">
        <v>307</v>
      </c>
      <c r="U3855" t="s">
        <v>307</v>
      </c>
      <c r="V3855" t="s">
        <v>307</v>
      </c>
      <c r="W3855" t="s">
        <v>307</v>
      </c>
      <c r="X3855" t="s">
        <v>307</v>
      </c>
      <c r="Y3855" t="s">
        <v>307</v>
      </c>
      <c r="Z3855" t="s">
        <v>307</v>
      </c>
    </row>
    <row r="3856" spans="1:45" x14ac:dyDescent="0.25">
      <c r="A3856">
        <v>501</v>
      </c>
      <c r="B3856" t="s">
        <v>221</v>
      </c>
      <c r="C3856" t="s">
        <v>43</v>
      </c>
      <c r="D3856" t="s">
        <v>54</v>
      </c>
      <c r="E3856" t="s">
        <v>307</v>
      </c>
      <c r="F3856" t="s">
        <v>307</v>
      </c>
      <c r="G3856" t="s">
        <v>307</v>
      </c>
      <c r="H3856" t="s">
        <v>307</v>
      </c>
      <c r="I3856" t="s">
        <v>307</v>
      </c>
      <c r="J3856" t="s">
        <v>307</v>
      </c>
      <c r="K3856" t="s">
        <v>307</v>
      </c>
      <c r="L3856" t="s">
        <v>307</v>
      </c>
      <c r="M3856" t="s">
        <v>307</v>
      </c>
      <c r="N3856" t="s">
        <v>307</v>
      </c>
      <c r="O3856" t="s">
        <v>307</v>
      </c>
      <c r="P3856" t="s">
        <v>307</v>
      </c>
      <c r="Q3856" t="s">
        <v>307</v>
      </c>
      <c r="R3856" t="s">
        <v>307</v>
      </c>
      <c r="S3856" t="s">
        <v>307</v>
      </c>
      <c r="T3856" t="s">
        <v>307</v>
      </c>
      <c r="U3856" t="s">
        <v>307</v>
      </c>
      <c r="V3856" t="s">
        <v>307</v>
      </c>
      <c r="W3856" t="s">
        <v>307</v>
      </c>
    </row>
    <row r="3857" spans="1:45" x14ac:dyDescent="0.25">
      <c r="A3857">
        <v>501</v>
      </c>
      <c r="B3857" t="s">
        <v>221</v>
      </c>
      <c r="C3857" t="s">
        <v>43</v>
      </c>
      <c r="D3857" t="s">
        <v>55</v>
      </c>
      <c r="E3857" t="s">
        <v>307</v>
      </c>
      <c r="F3857" t="s">
        <v>307</v>
      </c>
      <c r="G3857" t="s">
        <v>307</v>
      </c>
      <c r="H3857" t="s">
        <v>307</v>
      </c>
      <c r="I3857" t="s">
        <v>307</v>
      </c>
      <c r="J3857" t="s">
        <v>307</v>
      </c>
      <c r="K3857" t="s">
        <v>307</v>
      </c>
      <c r="L3857" t="s">
        <v>307</v>
      </c>
      <c r="M3857" t="s">
        <v>307</v>
      </c>
      <c r="N3857" t="s">
        <v>307</v>
      </c>
      <c r="O3857" t="s">
        <v>307</v>
      </c>
      <c r="P3857" t="s">
        <v>307</v>
      </c>
      <c r="Q3857" t="s">
        <v>307</v>
      </c>
      <c r="R3857" t="s">
        <v>307</v>
      </c>
      <c r="S3857" t="s">
        <v>307</v>
      </c>
      <c r="T3857" t="s">
        <v>307</v>
      </c>
      <c r="U3857" t="s">
        <v>307</v>
      </c>
      <c r="V3857" t="s">
        <v>307</v>
      </c>
      <c r="W3857" t="s">
        <v>307</v>
      </c>
    </row>
    <row r="3858" spans="1:45" x14ac:dyDescent="0.25">
      <c r="A3858">
        <v>501</v>
      </c>
      <c r="B3858" t="s">
        <v>221</v>
      </c>
      <c r="C3858" t="s">
        <v>43</v>
      </c>
      <c r="D3858" t="s">
        <v>56</v>
      </c>
      <c r="E3858" t="s">
        <v>307</v>
      </c>
      <c r="F3858" t="s">
        <v>307</v>
      </c>
      <c r="G3858" t="s">
        <v>307</v>
      </c>
      <c r="H3858" t="s">
        <v>307</v>
      </c>
      <c r="I3858" t="s">
        <v>307</v>
      </c>
      <c r="J3858" t="s">
        <v>307</v>
      </c>
      <c r="K3858" t="s">
        <v>307</v>
      </c>
      <c r="L3858" t="s">
        <v>307</v>
      </c>
      <c r="M3858" t="s">
        <v>307</v>
      </c>
      <c r="N3858" t="s">
        <v>307</v>
      </c>
      <c r="O3858" t="s">
        <v>307</v>
      </c>
      <c r="P3858" t="s">
        <v>307</v>
      </c>
      <c r="Q3858" t="s">
        <v>307</v>
      </c>
      <c r="R3858" t="s">
        <v>307</v>
      </c>
      <c r="S3858" t="s">
        <v>307</v>
      </c>
      <c r="T3858" t="s">
        <v>307</v>
      </c>
      <c r="U3858" t="s">
        <v>307</v>
      </c>
      <c r="V3858" t="s">
        <v>307</v>
      </c>
      <c r="W3858" t="s">
        <v>307</v>
      </c>
    </row>
    <row r="3859" spans="1:45" x14ac:dyDescent="0.25">
      <c r="A3859">
        <v>501</v>
      </c>
      <c r="B3859" t="s">
        <v>221</v>
      </c>
      <c r="C3859" t="s">
        <v>43</v>
      </c>
      <c r="D3859" t="s">
        <v>57</v>
      </c>
      <c r="E3859" t="s">
        <v>307</v>
      </c>
      <c r="F3859" t="s">
        <v>307</v>
      </c>
      <c r="G3859" t="s">
        <v>307</v>
      </c>
      <c r="H3859" t="s">
        <v>307</v>
      </c>
      <c r="I3859" t="s">
        <v>307</v>
      </c>
      <c r="J3859" t="s">
        <v>307</v>
      </c>
      <c r="K3859" t="s">
        <v>307</v>
      </c>
      <c r="L3859" t="s">
        <v>307</v>
      </c>
      <c r="M3859" t="s">
        <v>307</v>
      </c>
      <c r="N3859" t="s">
        <v>307</v>
      </c>
      <c r="O3859" t="s">
        <v>307</v>
      </c>
      <c r="P3859" t="s">
        <v>307</v>
      </c>
      <c r="Q3859" t="s">
        <v>307</v>
      </c>
      <c r="R3859" t="s">
        <v>307</v>
      </c>
      <c r="S3859" t="s">
        <v>307</v>
      </c>
      <c r="T3859" t="s">
        <v>307</v>
      </c>
      <c r="U3859" t="s">
        <v>307</v>
      </c>
      <c r="V3859" t="s">
        <v>307</v>
      </c>
      <c r="W3859" t="s">
        <v>307</v>
      </c>
    </row>
    <row r="3860" spans="1:45" x14ac:dyDescent="0.25">
      <c r="A3860">
        <v>501</v>
      </c>
      <c r="B3860" t="s">
        <v>221</v>
      </c>
      <c r="C3860" t="s">
        <v>43</v>
      </c>
      <c r="D3860" t="s">
        <v>58</v>
      </c>
      <c r="E3860" t="s">
        <v>307</v>
      </c>
      <c r="F3860" t="s">
        <v>307</v>
      </c>
      <c r="G3860" t="s">
        <v>307</v>
      </c>
      <c r="H3860" t="s">
        <v>307</v>
      </c>
      <c r="I3860" t="s">
        <v>307</v>
      </c>
      <c r="J3860" t="s">
        <v>307</v>
      </c>
      <c r="K3860" t="s">
        <v>307</v>
      </c>
      <c r="L3860" t="s">
        <v>307</v>
      </c>
      <c r="M3860" t="s">
        <v>307</v>
      </c>
      <c r="N3860" t="s">
        <v>307</v>
      </c>
      <c r="O3860" t="s">
        <v>307</v>
      </c>
      <c r="P3860" t="s">
        <v>307</v>
      </c>
      <c r="Q3860" t="s">
        <v>307</v>
      </c>
      <c r="R3860" t="s">
        <v>307</v>
      </c>
      <c r="S3860" t="s">
        <v>307</v>
      </c>
      <c r="T3860" t="s">
        <v>307</v>
      </c>
      <c r="U3860" t="s">
        <v>307</v>
      </c>
      <c r="V3860" t="s">
        <v>307</v>
      </c>
      <c r="W3860" t="s">
        <v>307</v>
      </c>
    </row>
    <row r="3861" spans="1:45" x14ac:dyDescent="0.25">
      <c r="A3861">
        <v>501</v>
      </c>
      <c r="B3861" t="s">
        <v>221</v>
      </c>
      <c r="C3861" t="s">
        <v>43</v>
      </c>
      <c r="D3861" t="s">
        <v>59</v>
      </c>
      <c r="E3861" t="s">
        <v>307</v>
      </c>
      <c r="F3861" t="s">
        <v>307</v>
      </c>
      <c r="G3861" t="s">
        <v>307</v>
      </c>
      <c r="H3861" t="s">
        <v>307</v>
      </c>
      <c r="I3861" t="s">
        <v>307</v>
      </c>
      <c r="J3861" t="s">
        <v>307</v>
      </c>
      <c r="K3861" t="s">
        <v>307</v>
      </c>
      <c r="L3861" t="s">
        <v>307</v>
      </c>
      <c r="M3861" t="s">
        <v>307</v>
      </c>
      <c r="N3861" t="s">
        <v>307</v>
      </c>
      <c r="O3861" t="s">
        <v>307</v>
      </c>
      <c r="P3861" t="s">
        <v>307</v>
      </c>
      <c r="Q3861" t="s">
        <v>307</v>
      </c>
      <c r="R3861" t="s">
        <v>307</v>
      </c>
      <c r="S3861" t="s">
        <v>307</v>
      </c>
      <c r="T3861" t="s">
        <v>307</v>
      </c>
      <c r="U3861" t="s">
        <v>307</v>
      </c>
      <c r="V3861" t="s">
        <v>307</v>
      </c>
      <c r="W3861" t="s">
        <v>307</v>
      </c>
    </row>
    <row r="3862" spans="1:45" x14ac:dyDescent="0.25">
      <c r="A3862">
        <v>501</v>
      </c>
      <c r="B3862" t="s">
        <v>221</v>
      </c>
      <c r="C3862" t="s">
        <v>43</v>
      </c>
      <c r="D3862" t="s">
        <v>60</v>
      </c>
      <c r="E3862" t="s">
        <v>307</v>
      </c>
      <c r="F3862" t="s">
        <v>307</v>
      </c>
      <c r="G3862" t="s">
        <v>307</v>
      </c>
      <c r="H3862" t="s">
        <v>307</v>
      </c>
      <c r="I3862" t="s">
        <v>307</v>
      </c>
      <c r="J3862" t="s">
        <v>307</v>
      </c>
      <c r="K3862" t="s">
        <v>307</v>
      </c>
      <c r="L3862" t="s">
        <v>307</v>
      </c>
      <c r="M3862" t="s">
        <v>307</v>
      </c>
      <c r="N3862" t="s">
        <v>307</v>
      </c>
      <c r="O3862" t="s">
        <v>307</v>
      </c>
      <c r="P3862" t="s">
        <v>307</v>
      </c>
      <c r="Q3862" t="s">
        <v>307</v>
      </c>
      <c r="R3862" t="s">
        <v>307</v>
      </c>
      <c r="S3862" t="s">
        <v>307</v>
      </c>
      <c r="T3862" t="s">
        <v>307</v>
      </c>
      <c r="U3862" t="s">
        <v>307</v>
      </c>
      <c r="V3862" t="s">
        <v>307</v>
      </c>
      <c r="W3862" t="s">
        <v>307</v>
      </c>
    </row>
    <row r="3863" spans="1:45" x14ac:dyDescent="0.25">
      <c r="A3863">
        <v>501</v>
      </c>
      <c r="B3863" t="s">
        <v>221</v>
      </c>
      <c r="C3863" t="s">
        <v>43</v>
      </c>
      <c r="D3863" t="s">
        <v>61</v>
      </c>
      <c r="E3863" t="s">
        <v>307</v>
      </c>
      <c r="F3863" t="s">
        <v>307</v>
      </c>
      <c r="G3863" t="s">
        <v>307</v>
      </c>
      <c r="H3863" t="s">
        <v>307</v>
      </c>
      <c r="I3863" t="s">
        <v>307</v>
      </c>
      <c r="J3863" t="s">
        <v>307</v>
      </c>
      <c r="K3863" t="s">
        <v>307</v>
      </c>
      <c r="L3863" t="s">
        <v>307</v>
      </c>
      <c r="M3863" t="s">
        <v>307</v>
      </c>
      <c r="N3863" t="s">
        <v>307</v>
      </c>
      <c r="O3863" t="s">
        <v>307</v>
      </c>
      <c r="P3863" t="s">
        <v>307</v>
      </c>
      <c r="Q3863" t="s">
        <v>307</v>
      </c>
      <c r="R3863" t="s">
        <v>307</v>
      </c>
      <c r="S3863" t="s">
        <v>307</v>
      </c>
      <c r="T3863" t="s">
        <v>307</v>
      </c>
      <c r="U3863" t="s">
        <v>307</v>
      </c>
      <c r="V3863" t="s">
        <v>307</v>
      </c>
      <c r="W3863" t="s">
        <v>307</v>
      </c>
    </row>
    <row r="3864" spans="1:45" x14ac:dyDescent="0.25">
      <c r="A3864">
        <v>501</v>
      </c>
      <c r="B3864" t="s">
        <v>221</v>
      </c>
      <c r="C3864" t="s">
        <v>43</v>
      </c>
      <c r="D3864" t="s">
        <v>62</v>
      </c>
      <c r="E3864" t="s">
        <v>307</v>
      </c>
      <c r="F3864" t="s">
        <v>307</v>
      </c>
      <c r="G3864" t="s">
        <v>307</v>
      </c>
      <c r="H3864" t="s">
        <v>307</v>
      </c>
      <c r="I3864" t="s">
        <v>307</v>
      </c>
      <c r="J3864" t="s">
        <v>307</v>
      </c>
      <c r="K3864" t="s">
        <v>307</v>
      </c>
      <c r="L3864" t="s">
        <v>307</v>
      </c>
      <c r="M3864" t="s">
        <v>307</v>
      </c>
      <c r="N3864" t="s">
        <v>307</v>
      </c>
      <c r="O3864" t="s">
        <v>307</v>
      </c>
      <c r="P3864" t="s">
        <v>307</v>
      </c>
      <c r="Q3864" t="s">
        <v>307</v>
      </c>
      <c r="R3864" t="s">
        <v>307</v>
      </c>
      <c r="S3864" t="s">
        <v>307</v>
      </c>
      <c r="T3864" t="s">
        <v>307</v>
      </c>
      <c r="U3864" t="s">
        <v>307</v>
      </c>
      <c r="V3864" t="s">
        <v>307</v>
      </c>
      <c r="W3864" t="s">
        <v>307</v>
      </c>
    </row>
    <row r="3865" spans="1:45" x14ac:dyDescent="0.25">
      <c r="A3865">
        <v>501</v>
      </c>
      <c r="B3865" t="s">
        <v>221</v>
      </c>
      <c r="C3865" t="s">
        <v>36</v>
      </c>
      <c r="D3865" t="s">
        <v>47</v>
      </c>
      <c r="E3865" t="s">
        <v>307</v>
      </c>
      <c r="F3865" t="s">
        <v>307</v>
      </c>
      <c r="G3865" t="s">
        <v>307</v>
      </c>
      <c r="H3865" t="s">
        <v>307</v>
      </c>
      <c r="I3865" t="s">
        <v>307</v>
      </c>
      <c r="J3865" t="s">
        <v>307</v>
      </c>
      <c r="K3865" t="s">
        <v>307</v>
      </c>
      <c r="L3865" t="s">
        <v>307</v>
      </c>
      <c r="M3865" t="s">
        <v>307</v>
      </c>
      <c r="N3865" t="s">
        <v>307</v>
      </c>
      <c r="O3865" t="s">
        <v>307</v>
      </c>
      <c r="P3865" t="s">
        <v>307</v>
      </c>
      <c r="Q3865" t="s">
        <v>307</v>
      </c>
      <c r="R3865" t="s">
        <v>307</v>
      </c>
      <c r="S3865" t="s">
        <v>307</v>
      </c>
      <c r="T3865" t="s">
        <v>307</v>
      </c>
      <c r="U3865" t="s">
        <v>307</v>
      </c>
      <c r="V3865" t="s">
        <v>307</v>
      </c>
      <c r="W3865" t="s">
        <v>307</v>
      </c>
      <c r="X3865" t="s">
        <v>307</v>
      </c>
      <c r="Y3865" t="s">
        <v>307</v>
      </c>
      <c r="Z3865" t="s">
        <v>307</v>
      </c>
      <c r="AA3865" t="s">
        <v>307</v>
      </c>
      <c r="AB3865" t="s">
        <v>307</v>
      </c>
      <c r="AC3865" t="s">
        <v>307</v>
      </c>
      <c r="AD3865" t="s">
        <v>307</v>
      </c>
      <c r="AE3865" t="s">
        <v>307</v>
      </c>
      <c r="AF3865" t="s">
        <v>307</v>
      </c>
      <c r="AG3865" t="s">
        <v>307</v>
      </c>
      <c r="AH3865" t="s">
        <v>307</v>
      </c>
      <c r="AI3865" t="s">
        <v>307</v>
      </c>
      <c r="AJ3865" t="s">
        <v>307</v>
      </c>
      <c r="AK3865" t="s">
        <v>307</v>
      </c>
      <c r="AL3865" t="s">
        <v>307</v>
      </c>
      <c r="AM3865" t="s">
        <v>307</v>
      </c>
      <c r="AN3865" t="s">
        <v>307</v>
      </c>
      <c r="AO3865" t="s">
        <v>307</v>
      </c>
      <c r="AP3865" t="s">
        <v>307</v>
      </c>
      <c r="AQ3865" t="s">
        <v>307</v>
      </c>
      <c r="AR3865" t="s">
        <v>307</v>
      </c>
      <c r="AS3865" t="s">
        <v>307</v>
      </c>
    </row>
    <row r="3866" spans="1:45" x14ac:dyDescent="0.25">
      <c r="A3866">
        <v>501</v>
      </c>
      <c r="B3866" t="s">
        <v>221</v>
      </c>
      <c r="C3866" t="s">
        <v>36</v>
      </c>
      <c r="D3866" t="s">
        <v>48</v>
      </c>
      <c r="E3866" t="s">
        <v>307</v>
      </c>
      <c r="F3866" t="s">
        <v>307</v>
      </c>
      <c r="G3866" t="s">
        <v>307</v>
      </c>
      <c r="H3866" t="s">
        <v>307</v>
      </c>
      <c r="I3866" t="s">
        <v>307</v>
      </c>
      <c r="J3866" t="s">
        <v>307</v>
      </c>
      <c r="K3866" t="s">
        <v>307</v>
      </c>
      <c r="L3866" t="s">
        <v>307</v>
      </c>
      <c r="M3866" t="s">
        <v>307</v>
      </c>
      <c r="N3866" t="s">
        <v>307</v>
      </c>
      <c r="O3866" t="s">
        <v>307</v>
      </c>
      <c r="P3866" t="s">
        <v>307</v>
      </c>
      <c r="Q3866" t="s">
        <v>307</v>
      </c>
      <c r="R3866" t="s">
        <v>307</v>
      </c>
      <c r="S3866" t="s">
        <v>307</v>
      </c>
      <c r="T3866" t="s">
        <v>307</v>
      </c>
      <c r="U3866" t="s">
        <v>307</v>
      </c>
      <c r="V3866" t="s">
        <v>307</v>
      </c>
      <c r="W3866" t="s">
        <v>307</v>
      </c>
      <c r="X3866" t="s">
        <v>307</v>
      </c>
      <c r="Y3866" t="s">
        <v>307</v>
      </c>
      <c r="Z3866" t="s">
        <v>307</v>
      </c>
      <c r="AA3866" t="s">
        <v>307</v>
      </c>
      <c r="AB3866" t="s">
        <v>307</v>
      </c>
      <c r="AC3866" t="s">
        <v>307</v>
      </c>
      <c r="AD3866" t="s">
        <v>307</v>
      </c>
      <c r="AE3866" t="s">
        <v>307</v>
      </c>
      <c r="AF3866" t="s">
        <v>307</v>
      </c>
      <c r="AG3866" t="s">
        <v>307</v>
      </c>
      <c r="AH3866" t="s">
        <v>307</v>
      </c>
      <c r="AI3866" t="s">
        <v>307</v>
      </c>
      <c r="AJ3866" t="s">
        <v>307</v>
      </c>
      <c r="AK3866" t="s">
        <v>307</v>
      </c>
      <c r="AL3866" t="s">
        <v>307</v>
      </c>
      <c r="AM3866" t="s">
        <v>307</v>
      </c>
      <c r="AN3866" t="s">
        <v>307</v>
      </c>
      <c r="AO3866" t="s">
        <v>307</v>
      </c>
      <c r="AP3866" t="s">
        <v>307</v>
      </c>
      <c r="AQ3866" t="s">
        <v>307</v>
      </c>
      <c r="AR3866" t="s">
        <v>307</v>
      </c>
      <c r="AS3866" t="s">
        <v>307</v>
      </c>
    </row>
    <row r="3867" spans="1:45" x14ac:dyDescent="0.25">
      <c r="A3867">
        <v>501</v>
      </c>
      <c r="B3867" t="s">
        <v>221</v>
      </c>
      <c r="C3867" t="s">
        <v>36</v>
      </c>
      <c r="D3867" t="s">
        <v>49</v>
      </c>
      <c r="E3867" t="s">
        <v>307</v>
      </c>
      <c r="F3867" t="s">
        <v>307</v>
      </c>
      <c r="G3867" t="s">
        <v>307</v>
      </c>
      <c r="H3867" t="s">
        <v>307</v>
      </c>
      <c r="I3867" t="s">
        <v>307</v>
      </c>
      <c r="J3867" t="s">
        <v>307</v>
      </c>
      <c r="K3867" t="s">
        <v>307</v>
      </c>
      <c r="L3867" t="s">
        <v>307</v>
      </c>
      <c r="M3867" t="s">
        <v>307</v>
      </c>
      <c r="N3867" t="s">
        <v>307</v>
      </c>
      <c r="O3867" t="s">
        <v>307</v>
      </c>
      <c r="P3867" t="s">
        <v>307</v>
      </c>
      <c r="Q3867" t="s">
        <v>307</v>
      </c>
      <c r="R3867" t="s">
        <v>307</v>
      </c>
      <c r="S3867" t="s">
        <v>307</v>
      </c>
      <c r="T3867" t="s">
        <v>307</v>
      </c>
      <c r="U3867" t="s">
        <v>307</v>
      </c>
      <c r="V3867" t="s">
        <v>307</v>
      </c>
      <c r="W3867" t="s">
        <v>307</v>
      </c>
      <c r="X3867" t="s">
        <v>307</v>
      </c>
      <c r="Y3867" t="s">
        <v>307</v>
      </c>
      <c r="Z3867" t="s">
        <v>307</v>
      </c>
      <c r="AA3867" t="s">
        <v>307</v>
      </c>
      <c r="AB3867" t="s">
        <v>307</v>
      </c>
      <c r="AC3867" t="s">
        <v>307</v>
      </c>
      <c r="AD3867" t="s">
        <v>307</v>
      </c>
      <c r="AE3867" t="s">
        <v>307</v>
      </c>
      <c r="AF3867" t="s">
        <v>307</v>
      </c>
      <c r="AG3867" t="s">
        <v>307</v>
      </c>
      <c r="AH3867" t="s">
        <v>307</v>
      </c>
      <c r="AI3867" t="s">
        <v>307</v>
      </c>
      <c r="AJ3867" t="s">
        <v>307</v>
      </c>
      <c r="AK3867" t="s">
        <v>307</v>
      </c>
      <c r="AL3867" t="s">
        <v>307</v>
      </c>
      <c r="AM3867" t="s">
        <v>307</v>
      </c>
      <c r="AN3867" t="s">
        <v>307</v>
      </c>
      <c r="AO3867" t="s">
        <v>307</v>
      </c>
      <c r="AP3867" t="s">
        <v>307</v>
      </c>
      <c r="AQ3867" t="s">
        <v>307</v>
      </c>
      <c r="AR3867" t="s">
        <v>307</v>
      </c>
      <c r="AS3867" t="s">
        <v>307</v>
      </c>
    </row>
    <row r="3868" spans="1:45" x14ac:dyDescent="0.25">
      <c r="A3868">
        <v>501</v>
      </c>
      <c r="B3868" t="s">
        <v>221</v>
      </c>
      <c r="C3868" t="s">
        <v>37</v>
      </c>
      <c r="D3868" t="s">
        <v>47</v>
      </c>
      <c r="E3868" t="s">
        <v>307</v>
      </c>
      <c r="F3868" t="s">
        <v>307</v>
      </c>
      <c r="G3868" t="s">
        <v>307</v>
      </c>
      <c r="H3868" t="s">
        <v>307</v>
      </c>
      <c r="I3868" t="s">
        <v>307</v>
      </c>
      <c r="J3868" t="s">
        <v>307</v>
      </c>
      <c r="K3868" t="s">
        <v>307</v>
      </c>
      <c r="L3868" t="s">
        <v>307</v>
      </c>
      <c r="M3868" t="s">
        <v>307</v>
      </c>
      <c r="N3868" t="s">
        <v>307</v>
      </c>
      <c r="O3868" t="s">
        <v>307</v>
      </c>
      <c r="P3868" t="s">
        <v>307</v>
      </c>
      <c r="Q3868" t="s">
        <v>307</v>
      </c>
      <c r="R3868" t="s">
        <v>307</v>
      </c>
      <c r="S3868" t="s">
        <v>307</v>
      </c>
      <c r="T3868" t="s">
        <v>307</v>
      </c>
      <c r="U3868" t="s">
        <v>307</v>
      </c>
      <c r="V3868" t="s">
        <v>307</v>
      </c>
      <c r="W3868" t="s">
        <v>307</v>
      </c>
      <c r="X3868" t="s">
        <v>307</v>
      </c>
      <c r="Y3868" t="s">
        <v>307</v>
      </c>
      <c r="Z3868" t="s">
        <v>307</v>
      </c>
      <c r="AA3868" t="s">
        <v>307</v>
      </c>
      <c r="AB3868" t="s">
        <v>307</v>
      </c>
      <c r="AC3868" t="s">
        <v>307</v>
      </c>
      <c r="AD3868" t="s">
        <v>307</v>
      </c>
      <c r="AE3868" t="s">
        <v>307</v>
      </c>
      <c r="AF3868" t="s">
        <v>307</v>
      </c>
      <c r="AG3868" t="s">
        <v>307</v>
      </c>
      <c r="AH3868" t="s">
        <v>307</v>
      </c>
      <c r="AI3868" t="s">
        <v>307</v>
      </c>
      <c r="AJ3868" t="s">
        <v>307</v>
      </c>
      <c r="AK3868" t="s">
        <v>307</v>
      </c>
      <c r="AL3868" t="s">
        <v>307</v>
      </c>
      <c r="AM3868" t="s">
        <v>307</v>
      </c>
      <c r="AN3868" t="s">
        <v>307</v>
      </c>
      <c r="AO3868" t="s">
        <v>307</v>
      </c>
      <c r="AP3868" t="s">
        <v>307</v>
      </c>
      <c r="AQ3868" t="s">
        <v>307</v>
      </c>
      <c r="AR3868" t="s">
        <v>307</v>
      </c>
      <c r="AS3868" t="s">
        <v>307</v>
      </c>
    </row>
    <row r="3869" spans="1:45" x14ac:dyDescent="0.25">
      <c r="A3869">
        <v>501</v>
      </c>
      <c r="B3869" t="s">
        <v>221</v>
      </c>
      <c r="C3869" t="s">
        <v>37</v>
      </c>
      <c r="D3869" t="s">
        <v>48</v>
      </c>
      <c r="E3869" t="s">
        <v>307</v>
      </c>
      <c r="F3869" t="s">
        <v>307</v>
      </c>
      <c r="G3869" t="s">
        <v>307</v>
      </c>
      <c r="H3869" t="s">
        <v>307</v>
      </c>
      <c r="I3869" t="s">
        <v>307</v>
      </c>
      <c r="J3869" t="s">
        <v>307</v>
      </c>
      <c r="K3869" t="s">
        <v>307</v>
      </c>
      <c r="L3869" t="s">
        <v>307</v>
      </c>
      <c r="M3869" t="s">
        <v>307</v>
      </c>
      <c r="N3869" t="s">
        <v>307</v>
      </c>
      <c r="O3869" t="s">
        <v>307</v>
      </c>
      <c r="P3869" t="s">
        <v>307</v>
      </c>
      <c r="Q3869" t="s">
        <v>307</v>
      </c>
      <c r="R3869" t="s">
        <v>307</v>
      </c>
      <c r="S3869" t="s">
        <v>307</v>
      </c>
      <c r="T3869" t="s">
        <v>307</v>
      </c>
      <c r="U3869" t="s">
        <v>307</v>
      </c>
      <c r="V3869" t="s">
        <v>307</v>
      </c>
      <c r="W3869" t="s">
        <v>307</v>
      </c>
      <c r="X3869" t="s">
        <v>307</v>
      </c>
      <c r="Y3869" t="s">
        <v>307</v>
      </c>
      <c r="Z3869" t="s">
        <v>307</v>
      </c>
      <c r="AA3869" t="s">
        <v>307</v>
      </c>
      <c r="AB3869" t="s">
        <v>307</v>
      </c>
      <c r="AC3869" t="s">
        <v>307</v>
      </c>
      <c r="AD3869" t="s">
        <v>307</v>
      </c>
      <c r="AE3869" t="s">
        <v>307</v>
      </c>
      <c r="AF3869" t="s">
        <v>307</v>
      </c>
      <c r="AG3869" t="s">
        <v>307</v>
      </c>
      <c r="AH3869" t="s">
        <v>307</v>
      </c>
      <c r="AI3869" t="s">
        <v>307</v>
      </c>
      <c r="AJ3869" t="s">
        <v>307</v>
      </c>
      <c r="AK3869" t="s">
        <v>307</v>
      </c>
      <c r="AL3869" t="s">
        <v>307</v>
      </c>
      <c r="AM3869" t="s">
        <v>307</v>
      </c>
      <c r="AN3869" t="s">
        <v>307</v>
      </c>
      <c r="AO3869" t="s">
        <v>307</v>
      </c>
      <c r="AP3869" t="s">
        <v>307</v>
      </c>
      <c r="AQ3869" t="s">
        <v>307</v>
      </c>
      <c r="AR3869" t="s">
        <v>307</v>
      </c>
      <c r="AS3869" t="s">
        <v>307</v>
      </c>
    </row>
    <row r="3870" spans="1:45" x14ac:dyDescent="0.25">
      <c r="A3870">
        <v>501</v>
      </c>
      <c r="B3870" t="s">
        <v>221</v>
      </c>
      <c r="C3870" t="s">
        <v>37</v>
      </c>
      <c r="D3870" t="s">
        <v>49</v>
      </c>
      <c r="E3870" t="s">
        <v>307</v>
      </c>
      <c r="F3870" t="s">
        <v>307</v>
      </c>
      <c r="G3870" t="s">
        <v>307</v>
      </c>
      <c r="H3870" t="s">
        <v>307</v>
      </c>
      <c r="I3870" t="s">
        <v>307</v>
      </c>
      <c r="J3870" t="s">
        <v>307</v>
      </c>
      <c r="K3870" t="s">
        <v>307</v>
      </c>
      <c r="L3870" t="s">
        <v>307</v>
      </c>
      <c r="M3870" t="s">
        <v>307</v>
      </c>
      <c r="N3870" t="s">
        <v>307</v>
      </c>
      <c r="O3870" t="s">
        <v>307</v>
      </c>
      <c r="P3870" t="s">
        <v>307</v>
      </c>
      <c r="Q3870" t="s">
        <v>307</v>
      </c>
      <c r="R3870" t="s">
        <v>307</v>
      </c>
      <c r="S3870" t="s">
        <v>307</v>
      </c>
      <c r="T3870" t="s">
        <v>307</v>
      </c>
      <c r="U3870" t="s">
        <v>307</v>
      </c>
      <c r="V3870" t="s">
        <v>307</v>
      </c>
      <c r="W3870" t="s">
        <v>307</v>
      </c>
      <c r="X3870" t="s">
        <v>307</v>
      </c>
      <c r="Y3870" t="s">
        <v>307</v>
      </c>
      <c r="Z3870" t="s">
        <v>307</v>
      </c>
      <c r="AA3870" t="s">
        <v>307</v>
      </c>
      <c r="AB3870" t="s">
        <v>307</v>
      </c>
      <c r="AC3870" t="s">
        <v>307</v>
      </c>
      <c r="AD3870" t="s">
        <v>307</v>
      </c>
      <c r="AE3870" t="s">
        <v>307</v>
      </c>
      <c r="AF3870" t="s">
        <v>307</v>
      </c>
      <c r="AG3870" t="s">
        <v>307</v>
      </c>
      <c r="AH3870" t="s">
        <v>307</v>
      </c>
      <c r="AI3870" t="s">
        <v>307</v>
      </c>
      <c r="AJ3870" t="s">
        <v>307</v>
      </c>
      <c r="AK3870" t="s">
        <v>307</v>
      </c>
      <c r="AL3870" t="s">
        <v>307</v>
      </c>
      <c r="AM3870" t="s">
        <v>307</v>
      </c>
      <c r="AN3870" t="s">
        <v>307</v>
      </c>
      <c r="AO3870" t="s">
        <v>307</v>
      </c>
      <c r="AP3870" t="s">
        <v>307</v>
      </c>
      <c r="AQ3870" t="s">
        <v>307</v>
      </c>
      <c r="AR3870" t="s">
        <v>307</v>
      </c>
      <c r="AS3870" t="s">
        <v>307</v>
      </c>
    </row>
    <row r="3871" spans="1:45" x14ac:dyDescent="0.25">
      <c r="A3871">
        <v>501</v>
      </c>
      <c r="B3871" t="s">
        <v>221</v>
      </c>
      <c r="C3871" t="s">
        <v>476</v>
      </c>
      <c r="D3871" t="s">
        <v>48</v>
      </c>
      <c r="E3871" t="s">
        <v>307</v>
      </c>
      <c r="F3871" t="s">
        <v>307</v>
      </c>
      <c r="G3871" t="s">
        <v>307</v>
      </c>
    </row>
    <row r="3872" spans="1:45" x14ac:dyDescent="0.25">
      <c r="A3872">
        <v>501</v>
      </c>
      <c r="B3872" t="s">
        <v>221</v>
      </c>
      <c r="C3872" t="s">
        <v>477</v>
      </c>
      <c r="D3872" t="s">
        <v>48</v>
      </c>
      <c r="E3872" t="s">
        <v>307</v>
      </c>
      <c r="F3872" t="s">
        <v>307</v>
      </c>
      <c r="G3872" t="s">
        <v>307</v>
      </c>
    </row>
    <row r="3873" spans="1:42" x14ac:dyDescent="0.25">
      <c r="A3873">
        <v>501</v>
      </c>
      <c r="B3873" t="s">
        <v>221</v>
      </c>
      <c r="C3873" t="s">
        <v>45</v>
      </c>
      <c r="D3873" t="s">
        <v>63</v>
      </c>
      <c r="E3873" t="s">
        <v>307</v>
      </c>
      <c r="F3873" t="s">
        <v>307</v>
      </c>
      <c r="G3873" t="s">
        <v>307</v>
      </c>
      <c r="H3873" t="s">
        <v>307</v>
      </c>
      <c r="I3873" t="s">
        <v>307</v>
      </c>
      <c r="J3873" t="s">
        <v>307</v>
      </c>
      <c r="K3873" t="s">
        <v>307</v>
      </c>
      <c r="L3873" t="s">
        <v>307</v>
      </c>
      <c r="M3873" t="s">
        <v>307</v>
      </c>
      <c r="N3873" t="s">
        <v>307</v>
      </c>
      <c r="O3873" t="s">
        <v>307</v>
      </c>
      <c r="P3873" t="s">
        <v>307</v>
      </c>
      <c r="Q3873" t="s">
        <v>307</v>
      </c>
      <c r="R3873" t="s">
        <v>307</v>
      </c>
      <c r="S3873" t="s">
        <v>307</v>
      </c>
      <c r="T3873" t="s">
        <v>307</v>
      </c>
      <c r="U3873" t="s">
        <v>307</v>
      </c>
      <c r="V3873" t="s">
        <v>307</v>
      </c>
      <c r="W3873" t="s">
        <v>307</v>
      </c>
    </row>
    <row r="3874" spans="1:42" x14ac:dyDescent="0.25">
      <c r="A3874">
        <v>501</v>
      </c>
      <c r="B3874" t="s">
        <v>221</v>
      </c>
      <c r="C3874" t="s">
        <v>45</v>
      </c>
      <c r="D3874" t="s">
        <v>64</v>
      </c>
      <c r="E3874" t="s">
        <v>307</v>
      </c>
      <c r="F3874" t="s">
        <v>307</v>
      </c>
      <c r="G3874" t="s">
        <v>307</v>
      </c>
      <c r="H3874" t="s">
        <v>307</v>
      </c>
      <c r="I3874" t="s">
        <v>307</v>
      </c>
      <c r="J3874" t="s">
        <v>307</v>
      </c>
      <c r="K3874" t="s">
        <v>307</v>
      </c>
      <c r="L3874" t="s">
        <v>307</v>
      </c>
      <c r="M3874" t="s">
        <v>307</v>
      </c>
      <c r="N3874" t="s">
        <v>307</v>
      </c>
      <c r="O3874" t="s">
        <v>307</v>
      </c>
      <c r="P3874" t="s">
        <v>307</v>
      </c>
      <c r="Q3874" t="s">
        <v>307</v>
      </c>
      <c r="R3874" t="s">
        <v>307</v>
      </c>
      <c r="S3874" t="s">
        <v>307</v>
      </c>
      <c r="T3874" t="s">
        <v>307</v>
      </c>
      <c r="U3874" t="s">
        <v>307</v>
      </c>
      <c r="V3874" t="s">
        <v>307</v>
      </c>
      <c r="W3874" t="s">
        <v>307</v>
      </c>
    </row>
    <row r="3875" spans="1:42" x14ac:dyDescent="0.25">
      <c r="A3875">
        <v>501</v>
      </c>
      <c r="B3875" t="s">
        <v>221</v>
      </c>
      <c r="C3875" t="s">
        <v>40</v>
      </c>
      <c r="D3875" t="s">
        <v>52</v>
      </c>
      <c r="E3875" t="s">
        <v>307</v>
      </c>
      <c r="F3875" t="s">
        <v>307</v>
      </c>
      <c r="G3875" t="s">
        <v>307</v>
      </c>
      <c r="H3875" t="s">
        <v>307</v>
      </c>
      <c r="I3875" t="s">
        <v>307</v>
      </c>
      <c r="J3875" t="s">
        <v>307</v>
      </c>
      <c r="K3875" t="s">
        <v>307</v>
      </c>
      <c r="L3875" t="s">
        <v>307</v>
      </c>
      <c r="M3875" t="s">
        <v>307</v>
      </c>
      <c r="N3875" t="s">
        <v>307</v>
      </c>
      <c r="O3875" t="s">
        <v>307</v>
      </c>
      <c r="P3875" t="s">
        <v>307</v>
      </c>
      <c r="Q3875" t="s">
        <v>307</v>
      </c>
      <c r="R3875" t="s">
        <v>307</v>
      </c>
      <c r="S3875" t="s">
        <v>307</v>
      </c>
      <c r="T3875" t="s">
        <v>307</v>
      </c>
      <c r="U3875" t="s">
        <v>307</v>
      </c>
      <c r="V3875" t="s">
        <v>307</v>
      </c>
      <c r="W3875" t="s">
        <v>307</v>
      </c>
      <c r="X3875" t="s">
        <v>307</v>
      </c>
      <c r="Y3875" t="s">
        <v>307</v>
      </c>
      <c r="Z3875" t="s">
        <v>307</v>
      </c>
    </row>
    <row r="3876" spans="1:42" x14ac:dyDescent="0.25">
      <c r="A3876">
        <v>501</v>
      </c>
      <c r="B3876" t="s">
        <v>221</v>
      </c>
      <c r="C3876" t="s">
        <v>40</v>
      </c>
      <c r="D3876" t="s">
        <v>53</v>
      </c>
      <c r="E3876" t="s">
        <v>307</v>
      </c>
      <c r="F3876" t="s">
        <v>307</v>
      </c>
      <c r="G3876" t="s">
        <v>307</v>
      </c>
      <c r="H3876" t="s">
        <v>307</v>
      </c>
      <c r="I3876" t="s">
        <v>307</v>
      </c>
      <c r="J3876" t="s">
        <v>307</v>
      </c>
      <c r="K3876" t="s">
        <v>307</v>
      </c>
      <c r="L3876" t="s">
        <v>307</v>
      </c>
      <c r="M3876" t="s">
        <v>307</v>
      </c>
      <c r="N3876" t="s">
        <v>307</v>
      </c>
      <c r="O3876" t="s">
        <v>307</v>
      </c>
      <c r="P3876" t="s">
        <v>307</v>
      </c>
      <c r="Q3876" t="s">
        <v>307</v>
      </c>
      <c r="R3876" t="s">
        <v>307</v>
      </c>
      <c r="S3876" t="s">
        <v>307</v>
      </c>
      <c r="T3876" t="s">
        <v>307</v>
      </c>
      <c r="U3876" t="s">
        <v>307</v>
      </c>
      <c r="V3876" t="s">
        <v>307</v>
      </c>
      <c r="W3876" t="s">
        <v>307</v>
      </c>
      <c r="X3876" t="s">
        <v>307</v>
      </c>
      <c r="Y3876" t="s">
        <v>307</v>
      </c>
      <c r="Z3876" t="s">
        <v>307</v>
      </c>
    </row>
    <row r="3877" spans="1:42" x14ac:dyDescent="0.25">
      <c r="A3877">
        <v>501</v>
      </c>
      <c r="B3877" t="s">
        <v>221</v>
      </c>
      <c r="C3877" t="s">
        <v>39</v>
      </c>
      <c r="D3877" t="s">
        <v>50</v>
      </c>
      <c r="E3877" t="s">
        <v>307</v>
      </c>
      <c r="F3877" t="s">
        <v>307</v>
      </c>
      <c r="G3877" t="s">
        <v>307</v>
      </c>
      <c r="H3877" t="s">
        <v>307</v>
      </c>
      <c r="I3877" t="s">
        <v>307</v>
      </c>
      <c r="J3877" t="s">
        <v>307</v>
      </c>
      <c r="K3877" t="s">
        <v>307</v>
      </c>
      <c r="L3877" t="s">
        <v>307</v>
      </c>
      <c r="M3877" t="s">
        <v>307</v>
      </c>
      <c r="N3877" t="s">
        <v>307</v>
      </c>
      <c r="O3877" t="s">
        <v>307</v>
      </c>
      <c r="P3877" t="s">
        <v>307</v>
      </c>
      <c r="Q3877" t="s">
        <v>307</v>
      </c>
      <c r="R3877" t="s">
        <v>307</v>
      </c>
      <c r="S3877" t="s">
        <v>307</v>
      </c>
      <c r="T3877" t="s">
        <v>307</v>
      </c>
      <c r="U3877" t="s">
        <v>307</v>
      </c>
      <c r="V3877" t="s">
        <v>307</v>
      </c>
      <c r="W3877" t="s">
        <v>307</v>
      </c>
      <c r="X3877" t="s">
        <v>307</v>
      </c>
      <c r="Y3877" t="s">
        <v>307</v>
      </c>
      <c r="Z3877" t="s">
        <v>307</v>
      </c>
      <c r="AA3877" t="s">
        <v>307</v>
      </c>
      <c r="AB3877" t="s">
        <v>307</v>
      </c>
      <c r="AC3877" t="s">
        <v>307</v>
      </c>
      <c r="AD3877" t="s">
        <v>307</v>
      </c>
      <c r="AE3877" t="s">
        <v>307</v>
      </c>
      <c r="AF3877" t="s">
        <v>307</v>
      </c>
      <c r="AG3877" t="s">
        <v>307</v>
      </c>
      <c r="AH3877" t="s">
        <v>307</v>
      </c>
      <c r="AI3877" t="s">
        <v>307</v>
      </c>
      <c r="AJ3877" t="s">
        <v>307</v>
      </c>
      <c r="AK3877" t="s">
        <v>307</v>
      </c>
      <c r="AL3877" t="s">
        <v>307</v>
      </c>
      <c r="AM3877" t="s">
        <v>307</v>
      </c>
      <c r="AN3877" t="s">
        <v>307</v>
      </c>
      <c r="AO3877" t="s">
        <v>307</v>
      </c>
      <c r="AP3877" t="s">
        <v>307</v>
      </c>
    </row>
    <row r="3878" spans="1:42" x14ac:dyDescent="0.25">
      <c r="A3878">
        <v>501</v>
      </c>
      <c r="B3878" t="s">
        <v>221</v>
      </c>
      <c r="C3878" t="s">
        <v>39</v>
      </c>
      <c r="D3878" t="s">
        <v>48</v>
      </c>
      <c r="E3878" t="s">
        <v>307</v>
      </c>
      <c r="F3878" t="s">
        <v>307</v>
      </c>
      <c r="G3878" t="s">
        <v>307</v>
      </c>
      <c r="H3878" t="s">
        <v>307</v>
      </c>
      <c r="I3878" t="s">
        <v>307</v>
      </c>
      <c r="J3878" t="s">
        <v>307</v>
      </c>
      <c r="K3878" t="s">
        <v>307</v>
      </c>
      <c r="L3878" t="s">
        <v>307</v>
      </c>
      <c r="M3878" t="s">
        <v>307</v>
      </c>
      <c r="N3878" t="s">
        <v>307</v>
      </c>
      <c r="O3878" t="s">
        <v>307</v>
      </c>
      <c r="P3878" t="s">
        <v>307</v>
      </c>
      <c r="Q3878" t="s">
        <v>307</v>
      </c>
      <c r="R3878" t="s">
        <v>307</v>
      </c>
      <c r="S3878" t="s">
        <v>307</v>
      </c>
      <c r="T3878" t="s">
        <v>307</v>
      </c>
      <c r="U3878" t="s">
        <v>307</v>
      </c>
      <c r="V3878" t="s">
        <v>307</v>
      </c>
      <c r="W3878" t="s">
        <v>307</v>
      </c>
      <c r="X3878" t="s">
        <v>307</v>
      </c>
      <c r="Y3878" t="s">
        <v>307</v>
      </c>
      <c r="Z3878" t="s">
        <v>307</v>
      </c>
      <c r="AA3878" t="s">
        <v>307</v>
      </c>
      <c r="AB3878" t="s">
        <v>307</v>
      </c>
      <c r="AC3878" t="s">
        <v>307</v>
      </c>
      <c r="AD3878" t="s">
        <v>307</v>
      </c>
      <c r="AE3878" t="s">
        <v>307</v>
      </c>
      <c r="AF3878" t="s">
        <v>307</v>
      </c>
      <c r="AG3878" t="s">
        <v>307</v>
      </c>
      <c r="AH3878" t="s">
        <v>307</v>
      </c>
      <c r="AI3878" t="s">
        <v>307</v>
      </c>
      <c r="AJ3878" t="s">
        <v>307</v>
      </c>
      <c r="AK3878" t="s">
        <v>307</v>
      </c>
      <c r="AL3878" t="s">
        <v>307</v>
      </c>
      <c r="AM3878" t="s">
        <v>307</v>
      </c>
      <c r="AN3878" t="s">
        <v>307</v>
      </c>
      <c r="AO3878" t="s">
        <v>307</v>
      </c>
      <c r="AP3878" t="s">
        <v>307</v>
      </c>
    </row>
    <row r="3879" spans="1:42" x14ac:dyDescent="0.25">
      <c r="A3879">
        <v>501</v>
      </c>
      <c r="B3879" t="s">
        <v>221</v>
      </c>
      <c r="C3879" t="s">
        <v>39</v>
      </c>
      <c r="D3879" t="s">
        <v>51</v>
      </c>
      <c r="E3879" t="s">
        <v>307</v>
      </c>
      <c r="F3879" t="s">
        <v>307</v>
      </c>
      <c r="G3879" t="s">
        <v>307</v>
      </c>
      <c r="H3879" t="s">
        <v>307</v>
      </c>
      <c r="I3879" t="s">
        <v>307</v>
      </c>
      <c r="J3879" t="s">
        <v>307</v>
      </c>
      <c r="K3879" t="s">
        <v>307</v>
      </c>
      <c r="L3879" t="s">
        <v>307</v>
      </c>
      <c r="M3879" t="s">
        <v>307</v>
      </c>
      <c r="N3879" t="s">
        <v>307</v>
      </c>
      <c r="O3879" t="s">
        <v>307</v>
      </c>
      <c r="P3879" t="s">
        <v>307</v>
      </c>
      <c r="Q3879" t="s">
        <v>307</v>
      </c>
      <c r="R3879" t="s">
        <v>307</v>
      </c>
      <c r="S3879" t="s">
        <v>307</v>
      </c>
      <c r="T3879" t="s">
        <v>307</v>
      </c>
      <c r="U3879" t="s">
        <v>307</v>
      </c>
      <c r="V3879" t="s">
        <v>307</v>
      </c>
      <c r="W3879" t="s">
        <v>307</v>
      </c>
      <c r="X3879" t="s">
        <v>307</v>
      </c>
      <c r="Y3879" t="s">
        <v>307</v>
      </c>
      <c r="Z3879" t="s">
        <v>307</v>
      </c>
      <c r="AA3879" t="s">
        <v>307</v>
      </c>
      <c r="AB3879" t="s">
        <v>307</v>
      </c>
      <c r="AC3879" t="s">
        <v>307</v>
      </c>
      <c r="AD3879" t="s">
        <v>307</v>
      </c>
      <c r="AE3879" t="s">
        <v>307</v>
      </c>
      <c r="AF3879" t="s">
        <v>307</v>
      </c>
      <c r="AG3879" t="s">
        <v>307</v>
      </c>
      <c r="AH3879" t="s">
        <v>307</v>
      </c>
      <c r="AI3879" t="s">
        <v>307</v>
      </c>
      <c r="AJ3879" t="s">
        <v>307</v>
      </c>
      <c r="AK3879" t="s">
        <v>307</v>
      </c>
      <c r="AL3879" t="s">
        <v>307</v>
      </c>
      <c r="AM3879" t="s">
        <v>307</v>
      </c>
      <c r="AN3879" t="s">
        <v>307</v>
      </c>
      <c r="AO3879" t="s">
        <v>307</v>
      </c>
      <c r="AP3879" t="s">
        <v>307</v>
      </c>
    </row>
    <row r="3880" spans="1:42" x14ac:dyDescent="0.25">
      <c r="A3880">
        <v>501</v>
      </c>
      <c r="B3880" t="s">
        <v>221</v>
      </c>
      <c r="C3880" t="s">
        <v>46</v>
      </c>
      <c r="D3880" t="s">
        <v>65</v>
      </c>
      <c r="E3880" t="s">
        <v>307</v>
      </c>
      <c r="F3880" t="s">
        <v>307</v>
      </c>
      <c r="G3880" t="s">
        <v>307</v>
      </c>
      <c r="H3880" t="s">
        <v>307</v>
      </c>
      <c r="I3880" t="s">
        <v>307</v>
      </c>
      <c r="J3880" t="s">
        <v>307</v>
      </c>
      <c r="K3880" t="s">
        <v>307</v>
      </c>
      <c r="L3880" t="s">
        <v>307</v>
      </c>
      <c r="M3880" t="s">
        <v>307</v>
      </c>
      <c r="N3880" t="s">
        <v>307</v>
      </c>
      <c r="O3880" t="s">
        <v>307</v>
      </c>
      <c r="P3880" t="s">
        <v>307</v>
      </c>
      <c r="Q3880" t="s">
        <v>307</v>
      </c>
      <c r="R3880" t="s">
        <v>307</v>
      </c>
      <c r="S3880" t="s">
        <v>307</v>
      </c>
      <c r="T3880" t="s">
        <v>307</v>
      </c>
      <c r="U3880" t="s">
        <v>307</v>
      </c>
      <c r="V3880" t="s">
        <v>307</v>
      </c>
      <c r="W3880" t="s">
        <v>307</v>
      </c>
      <c r="X3880" t="s">
        <v>307</v>
      </c>
      <c r="Y3880" t="s">
        <v>307</v>
      </c>
      <c r="Z3880" t="s">
        <v>307</v>
      </c>
    </row>
    <row r="3881" spans="1:42" x14ac:dyDescent="0.25">
      <c r="A3881">
        <v>501</v>
      </c>
      <c r="B3881" t="s">
        <v>221</v>
      </c>
      <c r="C3881" t="s">
        <v>46</v>
      </c>
      <c r="D3881" t="s">
        <v>66</v>
      </c>
      <c r="E3881" t="s">
        <v>307</v>
      </c>
      <c r="F3881" t="s">
        <v>307</v>
      </c>
      <c r="G3881" t="s">
        <v>307</v>
      </c>
      <c r="H3881" t="s">
        <v>307</v>
      </c>
      <c r="I3881" t="s">
        <v>307</v>
      </c>
      <c r="J3881" t="s">
        <v>307</v>
      </c>
      <c r="K3881" t="s">
        <v>307</v>
      </c>
      <c r="L3881" t="s">
        <v>307</v>
      </c>
      <c r="M3881" t="s">
        <v>307</v>
      </c>
      <c r="N3881" t="s">
        <v>307</v>
      </c>
      <c r="O3881" t="s">
        <v>307</v>
      </c>
      <c r="P3881" t="s">
        <v>307</v>
      </c>
      <c r="Q3881" t="s">
        <v>307</v>
      </c>
      <c r="R3881" t="s">
        <v>307</v>
      </c>
      <c r="S3881" t="s">
        <v>307</v>
      </c>
      <c r="T3881" t="s">
        <v>307</v>
      </c>
      <c r="U3881" t="s">
        <v>307</v>
      </c>
      <c r="V3881" t="s">
        <v>307</v>
      </c>
      <c r="W3881" t="s">
        <v>307</v>
      </c>
      <c r="X3881" t="s">
        <v>307</v>
      </c>
      <c r="Y3881" t="s">
        <v>307</v>
      </c>
      <c r="Z3881" t="s">
        <v>307</v>
      </c>
    </row>
    <row r="3882" spans="1:42" x14ac:dyDescent="0.25">
      <c r="A3882">
        <v>501</v>
      </c>
      <c r="B3882" t="s">
        <v>221</v>
      </c>
      <c r="C3882" t="s">
        <v>46</v>
      </c>
      <c r="D3882" t="s">
        <v>67</v>
      </c>
      <c r="E3882" t="s">
        <v>307</v>
      </c>
      <c r="F3882" t="s">
        <v>307</v>
      </c>
      <c r="G3882" t="s">
        <v>307</v>
      </c>
      <c r="H3882" t="s">
        <v>307</v>
      </c>
      <c r="I3882" t="s">
        <v>307</v>
      </c>
      <c r="J3882" t="s">
        <v>307</v>
      </c>
      <c r="K3882" t="s">
        <v>307</v>
      </c>
      <c r="L3882" t="s">
        <v>307</v>
      </c>
      <c r="M3882" t="s">
        <v>307</v>
      </c>
      <c r="N3882" t="s">
        <v>307</v>
      </c>
      <c r="O3882" t="s">
        <v>307</v>
      </c>
      <c r="P3882" t="s">
        <v>307</v>
      </c>
      <c r="Q3882" t="s">
        <v>307</v>
      </c>
      <c r="R3882" t="s">
        <v>307</v>
      </c>
      <c r="S3882" t="s">
        <v>307</v>
      </c>
      <c r="T3882" t="s">
        <v>307</v>
      </c>
      <c r="U3882" t="s">
        <v>307</v>
      </c>
      <c r="V3882" t="s">
        <v>307</v>
      </c>
      <c r="W3882" t="s">
        <v>307</v>
      </c>
      <c r="X3882" t="s">
        <v>307</v>
      </c>
      <c r="Y3882" t="s">
        <v>307</v>
      </c>
      <c r="Z3882" t="s">
        <v>307</v>
      </c>
    </row>
    <row r="3883" spans="1:42" x14ac:dyDescent="0.25">
      <c r="A3883">
        <v>501</v>
      </c>
      <c r="B3883" t="s">
        <v>221</v>
      </c>
      <c r="C3883" t="s">
        <v>46</v>
      </c>
      <c r="D3883" t="s">
        <v>68</v>
      </c>
      <c r="E3883" t="s">
        <v>307</v>
      </c>
      <c r="F3883" t="s">
        <v>307</v>
      </c>
      <c r="G3883" t="s">
        <v>307</v>
      </c>
      <c r="H3883" t="s">
        <v>307</v>
      </c>
      <c r="I3883" t="s">
        <v>307</v>
      </c>
      <c r="J3883" t="s">
        <v>307</v>
      </c>
      <c r="K3883" t="s">
        <v>307</v>
      </c>
      <c r="L3883" t="s">
        <v>307</v>
      </c>
      <c r="M3883" t="s">
        <v>307</v>
      </c>
      <c r="N3883" t="s">
        <v>307</v>
      </c>
      <c r="O3883" t="s">
        <v>307</v>
      </c>
      <c r="P3883" t="s">
        <v>307</v>
      </c>
      <c r="Q3883" t="s">
        <v>307</v>
      </c>
      <c r="R3883" t="s">
        <v>307</v>
      </c>
      <c r="S3883" t="s">
        <v>307</v>
      </c>
      <c r="T3883" t="s">
        <v>307</v>
      </c>
      <c r="U3883" t="s">
        <v>307</v>
      </c>
      <c r="V3883" t="s">
        <v>307</v>
      </c>
      <c r="W3883" t="s">
        <v>307</v>
      </c>
      <c r="X3883" t="s">
        <v>307</v>
      </c>
      <c r="Y3883" t="s">
        <v>307</v>
      </c>
      <c r="Z3883" t="s">
        <v>307</v>
      </c>
    </row>
    <row r="3884" spans="1:42" x14ac:dyDescent="0.25">
      <c r="A3884">
        <v>501</v>
      </c>
      <c r="B3884" t="s">
        <v>221</v>
      </c>
      <c r="C3884" t="s">
        <v>46</v>
      </c>
      <c r="D3884" t="s">
        <v>69</v>
      </c>
      <c r="E3884" t="s">
        <v>307</v>
      </c>
      <c r="F3884" t="s">
        <v>307</v>
      </c>
      <c r="G3884" t="s">
        <v>307</v>
      </c>
      <c r="H3884" t="s">
        <v>307</v>
      </c>
      <c r="I3884" t="s">
        <v>307</v>
      </c>
      <c r="J3884" t="s">
        <v>307</v>
      </c>
      <c r="K3884" t="s">
        <v>307</v>
      </c>
      <c r="L3884" t="s">
        <v>307</v>
      </c>
      <c r="M3884" t="s">
        <v>307</v>
      </c>
      <c r="N3884" t="s">
        <v>307</v>
      </c>
      <c r="O3884" t="s">
        <v>307</v>
      </c>
      <c r="P3884" t="s">
        <v>307</v>
      </c>
      <c r="Q3884" t="s">
        <v>307</v>
      </c>
      <c r="R3884" t="s">
        <v>307</v>
      </c>
      <c r="S3884" t="s">
        <v>307</v>
      </c>
      <c r="T3884" t="s">
        <v>307</v>
      </c>
      <c r="U3884" t="s">
        <v>307</v>
      </c>
      <c r="V3884" t="s">
        <v>307</v>
      </c>
      <c r="W3884" t="s">
        <v>307</v>
      </c>
      <c r="X3884" t="s">
        <v>307</v>
      </c>
      <c r="Y3884" t="s">
        <v>307</v>
      </c>
      <c r="Z3884" t="s">
        <v>307</v>
      </c>
    </row>
    <row r="3885" spans="1:42" x14ac:dyDescent="0.25">
      <c r="A3885">
        <v>501</v>
      </c>
      <c r="B3885" t="s">
        <v>221</v>
      </c>
      <c r="C3885" t="s">
        <v>46</v>
      </c>
      <c r="D3885" t="s">
        <v>70</v>
      </c>
      <c r="E3885" t="s">
        <v>307</v>
      </c>
      <c r="F3885" t="s">
        <v>307</v>
      </c>
      <c r="G3885" t="s">
        <v>307</v>
      </c>
      <c r="H3885" t="s">
        <v>307</v>
      </c>
      <c r="I3885" t="s">
        <v>307</v>
      </c>
      <c r="J3885" t="s">
        <v>307</v>
      </c>
      <c r="K3885" t="s">
        <v>307</v>
      </c>
      <c r="L3885" t="s">
        <v>307</v>
      </c>
      <c r="M3885" t="s">
        <v>307</v>
      </c>
      <c r="N3885" t="s">
        <v>307</v>
      </c>
      <c r="O3885" t="s">
        <v>307</v>
      </c>
      <c r="P3885" t="s">
        <v>307</v>
      </c>
      <c r="Q3885" t="s">
        <v>307</v>
      </c>
      <c r="R3885" t="s">
        <v>307</v>
      </c>
      <c r="S3885" t="s">
        <v>307</v>
      </c>
      <c r="T3885" t="s">
        <v>307</v>
      </c>
      <c r="U3885" t="s">
        <v>307</v>
      </c>
      <c r="V3885" t="s">
        <v>307</v>
      </c>
      <c r="W3885" t="s">
        <v>307</v>
      </c>
      <c r="X3885" t="s">
        <v>307</v>
      </c>
      <c r="Y3885" t="s">
        <v>307</v>
      </c>
      <c r="Z3885" t="s">
        <v>307</v>
      </c>
    </row>
    <row r="3886" spans="1:42" x14ac:dyDescent="0.25">
      <c r="A3886">
        <v>501</v>
      </c>
      <c r="B3886" t="s">
        <v>221</v>
      </c>
      <c r="C3886" t="s">
        <v>46</v>
      </c>
      <c r="D3886" t="s">
        <v>71</v>
      </c>
      <c r="E3886" t="s">
        <v>307</v>
      </c>
      <c r="F3886" t="s">
        <v>307</v>
      </c>
      <c r="G3886" t="s">
        <v>307</v>
      </c>
      <c r="H3886" t="s">
        <v>307</v>
      </c>
      <c r="I3886" t="s">
        <v>307</v>
      </c>
      <c r="J3886" t="s">
        <v>307</v>
      </c>
      <c r="K3886" t="s">
        <v>307</v>
      </c>
      <c r="L3886" t="s">
        <v>307</v>
      </c>
      <c r="M3886" t="s">
        <v>307</v>
      </c>
      <c r="N3886" t="s">
        <v>307</v>
      </c>
      <c r="O3886" t="s">
        <v>307</v>
      </c>
      <c r="P3886" t="s">
        <v>307</v>
      </c>
      <c r="Q3886" t="s">
        <v>307</v>
      </c>
      <c r="R3886" t="s">
        <v>307</v>
      </c>
      <c r="S3886" t="s">
        <v>307</v>
      </c>
      <c r="T3886" t="s">
        <v>307</v>
      </c>
      <c r="U3886" t="s">
        <v>307</v>
      </c>
      <c r="V3886" t="s">
        <v>307</v>
      </c>
      <c r="W3886" t="s">
        <v>307</v>
      </c>
      <c r="X3886" t="s">
        <v>307</v>
      </c>
      <c r="Y3886" t="s">
        <v>307</v>
      </c>
      <c r="Z3886" t="s">
        <v>307</v>
      </c>
    </row>
    <row r="3887" spans="1:42" x14ac:dyDescent="0.25">
      <c r="A3887">
        <v>501</v>
      </c>
      <c r="B3887" t="s">
        <v>221</v>
      </c>
      <c r="C3887" t="s">
        <v>46</v>
      </c>
      <c r="D3887" t="s">
        <v>72</v>
      </c>
      <c r="E3887" t="s">
        <v>307</v>
      </c>
      <c r="F3887" t="s">
        <v>307</v>
      </c>
      <c r="G3887" t="s">
        <v>307</v>
      </c>
      <c r="H3887" t="s">
        <v>307</v>
      </c>
      <c r="I3887" t="s">
        <v>307</v>
      </c>
      <c r="J3887" t="s">
        <v>307</v>
      </c>
      <c r="K3887" t="s">
        <v>307</v>
      </c>
      <c r="L3887" t="s">
        <v>307</v>
      </c>
      <c r="M3887" t="s">
        <v>307</v>
      </c>
      <c r="N3887" t="s">
        <v>307</v>
      </c>
      <c r="O3887" t="s">
        <v>307</v>
      </c>
      <c r="P3887" t="s">
        <v>307</v>
      </c>
      <c r="Q3887" t="s">
        <v>307</v>
      </c>
      <c r="R3887" t="s">
        <v>307</v>
      </c>
      <c r="S3887" t="s">
        <v>307</v>
      </c>
      <c r="T3887" t="s">
        <v>307</v>
      </c>
      <c r="U3887" t="s">
        <v>307</v>
      </c>
      <c r="V3887" t="s">
        <v>307</v>
      </c>
      <c r="W3887" t="s">
        <v>307</v>
      </c>
      <c r="X3887" t="s">
        <v>307</v>
      </c>
      <c r="Y3887" t="s">
        <v>307</v>
      </c>
      <c r="Z3887" t="s">
        <v>307</v>
      </c>
    </row>
    <row r="3888" spans="1:42" x14ac:dyDescent="0.25">
      <c r="A3888">
        <v>501</v>
      </c>
      <c r="B3888" t="s">
        <v>221</v>
      </c>
      <c r="C3888" t="s">
        <v>46</v>
      </c>
      <c r="D3888" t="s">
        <v>47</v>
      </c>
      <c r="E3888" t="s">
        <v>307</v>
      </c>
      <c r="F3888" t="s">
        <v>307</v>
      </c>
      <c r="G3888" t="s">
        <v>307</v>
      </c>
      <c r="H3888" t="s">
        <v>307</v>
      </c>
      <c r="I3888" t="s">
        <v>307</v>
      </c>
      <c r="J3888" t="s">
        <v>307</v>
      </c>
      <c r="K3888" t="s">
        <v>307</v>
      </c>
      <c r="L3888" t="s">
        <v>307</v>
      </c>
      <c r="M3888" t="s">
        <v>307</v>
      </c>
      <c r="N3888" t="s">
        <v>307</v>
      </c>
      <c r="O3888" t="s">
        <v>307</v>
      </c>
      <c r="P3888" t="s">
        <v>307</v>
      </c>
      <c r="Q3888" t="s">
        <v>307</v>
      </c>
      <c r="R3888" t="s">
        <v>307</v>
      </c>
      <c r="S3888" t="s">
        <v>307</v>
      </c>
      <c r="T3888" t="s">
        <v>307</v>
      </c>
      <c r="U3888" t="s">
        <v>307</v>
      </c>
      <c r="V3888" t="s">
        <v>307</v>
      </c>
      <c r="W3888" t="s">
        <v>307</v>
      </c>
      <c r="X3888" t="s">
        <v>307</v>
      </c>
      <c r="Y3888" t="s">
        <v>307</v>
      </c>
      <c r="Z3888" t="s">
        <v>307</v>
      </c>
    </row>
    <row r="3889" spans="1:26" x14ac:dyDescent="0.25">
      <c r="A3889">
        <v>501</v>
      </c>
      <c r="B3889" t="s">
        <v>221</v>
      </c>
      <c r="C3889" t="s">
        <v>46</v>
      </c>
      <c r="D3889" t="s">
        <v>48</v>
      </c>
      <c r="E3889" t="s">
        <v>307</v>
      </c>
      <c r="F3889" t="s">
        <v>307</v>
      </c>
      <c r="G3889" t="s">
        <v>307</v>
      </c>
      <c r="H3889" t="s">
        <v>307</v>
      </c>
      <c r="I3889" t="s">
        <v>307</v>
      </c>
      <c r="J3889" t="s">
        <v>307</v>
      </c>
      <c r="K3889" t="s">
        <v>307</v>
      </c>
      <c r="L3889" t="s">
        <v>307</v>
      </c>
      <c r="M3889" t="s">
        <v>307</v>
      </c>
      <c r="N3889" t="s">
        <v>307</v>
      </c>
      <c r="O3889" t="s">
        <v>307</v>
      </c>
      <c r="P3889" t="s">
        <v>307</v>
      </c>
      <c r="Q3889" t="s">
        <v>307</v>
      </c>
      <c r="R3889" t="s">
        <v>307</v>
      </c>
      <c r="S3889" t="s">
        <v>307</v>
      </c>
      <c r="T3889" t="s">
        <v>307</v>
      </c>
      <c r="U3889" t="s">
        <v>307</v>
      </c>
      <c r="V3889" t="s">
        <v>307</v>
      </c>
      <c r="W3889" t="s">
        <v>307</v>
      </c>
      <c r="X3889" t="s">
        <v>307</v>
      </c>
      <c r="Y3889" t="s">
        <v>307</v>
      </c>
      <c r="Z3889" t="s">
        <v>307</v>
      </c>
    </row>
    <row r="3890" spans="1:26" x14ac:dyDescent="0.25">
      <c r="A3890">
        <v>501</v>
      </c>
      <c r="B3890" t="s">
        <v>221</v>
      </c>
      <c r="C3890" t="s">
        <v>46</v>
      </c>
      <c r="D3890" t="s">
        <v>49</v>
      </c>
      <c r="E3890" t="s">
        <v>307</v>
      </c>
      <c r="F3890" t="s">
        <v>307</v>
      </c>
      <c r="G3890" t="s">
        <v>307</v>
      </c>
      <c r="H3890" t="s">
        <v>307</v>
      </c>
      <c r="I3890" t="s">
        <v>307</v>
      </c>
      <c r="J3890" t="s">
        <v>307</v>
      </c>
      <c r="K3890" t="s">
        <v>307</v>
      </c>
      <c r="L3890" t="s">
        <v>307</v>
      </c>
      <c r="M3890" t="s">
        <v>307</v>
      </c>
      <c r="N3890" t="s">
        <v>307</v>
      </c>
      <c r="O3890" t="s">
        <v>307</v>
      </c>
      <c r="P3890" t="s">
        <v>307</v>
      </c>
      <c r="Q3890" t="s">
        <v>307</v>
      </c>
      <c r="R3890" t="s">
        <v>307</v>
      </c>
      <c r="S3890" t="s">
        <v>307</v>
      </c>
      <c r="T3890" t="s">
        <v>307</v>
      </c>
      <c r="U3890" t="s">
        <v>307</v>
      </c>
      <c r="V3890" t="s">
        <v>307</v>
      </c>
      <c r="W3890" t="s">
        <v>307</v>
      </c>
      <c r="X3890" t="s">
        <v>307</v>
      </c>
      <c r="Y3890" t="s">
        <v>307</v>
      </c>
      <c r="Z3890" t="s">
        <v>307</v>
      </c>
    </row>
    <row r="3891" spans="1:26" x14ac:dyDescent="0.25">
      <c r="A3891">
        <v>501</v>
      </c>
      <c r="B3891" t="s">
        <v>221</v>
      </c>
      <c r="C3891" t="s">
        <v>41</v>
      </c>
      <c r="D3891" t="s">
        <v>48</v>
      </c>
      <c r="E3891" t="s">
        <v>307</v>
      </c>
      <c r="F3891" t="s">
        <v>307</v>
      </c>
      <c r="G3891" t="s">
        <v>307</v>
      </c>
      <c r="H3891" t="s">
        <v>307</v>
      </c>
      <c r="I3891" t="s">
        <v>307</v>
      </c>
      <c r="J3891" t="s">
        <v>307</v>
      </c>
      <c r="K3891" t="s">
        <v>307</v>
      </c>
      <c r="L3891" t="s">
        <v>307</v>
      </c>
      <c r="M3891" t="s">
        <v>307</v>
      </c>
      <c r="N3891" t="s">
        <v>307</v>
      </c>
      <c r="O3891" t="s">
        <v>307</v>
      </c>
      <c r="P3891" t="s">
        <v>307</v>
      </c>
      <c r="Q3891" t="s">
        <v>307</v>
      </c>
      <c r="R3891" t="s">
        <v>307</v>
      </c>
      <c r="S3891" t="s">
        <v>307</v>
      </c>
      <c r="T3891" t="s">
        <v>307</v>
      </c>
      <c r="U3891" t="s">
        <v>307</v>
      </c>
      <c r="V3891" t="s">
        <v>307</v>
      </c>
      <c r="W3891" t="s">
        <v>307</v>
      </c>
      <c r="X3891" t="s">
        <v>307</v>
      </c>
      <c r="Y3891" t="s">
        <v>307</v>
      </c>
      <c r="Z3891" t="s">
        <v>307</v>
      </c>
    </row>
    <row r="3892" spans="1:26" x14ac:dyDescent="0.25">
      <c r="A3892">
        <v>501</v>
      </c>
      <c r="B3892" t="s">
        <v>221</v>
      </c>
      <c r="C3892" t="s">
        <v>459</v>
      </c>
      <c r="D3892" t="s">
        <v>48</v>
      </c>
      <c r="E3892" t="s">
        <v>307</v>
      </c>
      <c r="F3892" t="s">
        <v>307</v>
      </c>
      <c r="G3892" t="s">
        <v>307</v>
      </c>
      <c r="H3892" t="s">
        <v>307</v>
      </c>
      <c r="I3892" t="s">
        <v>307</v>
      </c>
      <c r="J3892" t="s">
        <v>307</v>
      </c>
      <c r="K3892" t="s">
        <v>307</v>
      </c>
      <c r="L3892" t="s">
        <v>307</v>
      </c>
      <c r="M3892" t="s">
        <v>307</v>
      </c>
      <c r="N3892" t="s">
        <v>307</v>
      </c>
      <c r="O3892" t="s">
        <v>307</v>
      </c>
      <c r="P3892" t="s">
        <v>307</v>
      </c>
      <c r="Q3892" t="s">
        <v>307</v>
      </c>
    </row>
    <row r="3893" spans="1:26" x14ac:dyDescent="0.25">
      <c r="A3893">
        <v>501</v>
      </c>
      <c r="B3893" t="s">
        <v>221</v>
      </c>
      <c r="C3893" t="s">
        <v>304</v>
      </c>
      <c r="D3893" t="s">
        <v>48</v>
      </c>
      <c r="E3893" t="s">
        <v>307</v>
      </c>
      <c r="F3893" t="s">
        <v>307</v>
      </c>
      <c r="G3893" t="s">
        <v>307</v>
      </c>
      <c r="H3893" t="s">
        <v>307</v>
      </c>
      <c r="I3893" t="s">
        <v>307</v>
      </c>
      <c r="J3893" t="s">
        <v>307</v>
      </c>
      <c r="K3893" t="s">
        <v>307</v>
      </c>
      <c r="L3893" t="s">
        <v>307</v>
      </c>
      <c r="M3893" t="s">
        <v>307</v>
      </c>
      <c r="N3893" t="s">
        <v>307</v>
      </c>
      <c r="O3893" t="s">
        <v>307</v>
      </c>
      <c r="P3893" t="s">
        <v>307</v>
      </c>
      <c r="Q3893" t="s">
        <v>307</v>
      </c>
    </row>
    <row r="3894" spans="1:26" x14ac:dyDescent="0.25">
      <c r="A3894">
        <v>501</v>
      </c>
      <c r="B3894" t="s">
        <v>221</v>
      </c>
      <c r="C3894" t="s">
        <v>433</v>
      </c>
      <c r="D3894" t="s">
        <v>48</v>
      </c>
      <c r="E3894" t="s">
        <v>307</v>
      </c>
      <c r="F3894" t="s">
        <v>307</v>
      </c>
      <c r="G3894" t="s">
        <v>307</v>
      </c>
      <c r="H3894" t="s">
        <v>307</v>
      </c>
      <c r="I3894" t="s">
        <v>307</v>
      </c>
      <c r="J3894" t="s">
        <v>307</v>
      </c>
      <c r="K3894" t="s">
        <v>307</v>
      </c>
      <c r="L3894" t="s">
        <v>307</v>
      </c>
      <c r="M3894" t="s">
        <v>307</v>
      </c>
      <c r="N3894" t="s">
        <v>307</v>
      </c>
      <c r="O3894" t="s">
        <v>307</v>
      </c>
      <c r="P3894" t="s">
        <v>307</v>
      </c>
      <c r="Q3894" t="s">
        <v>307</v>
      </c>
    </row>
    <row r="3895" spans="1:26" x14ac:dyDescent="0.25">
      <c r="A3895">
        <v>501</v>
      </c>
      <c r="B3895" t="s">
        <v>221</v>
      </c>
      <c r="C3895" t="s">
        <v>305</v>
      </c>
      <c r="D3895" t="s">
        <v>48</v>
      </c>
      <c r="E3895" t="s">
        <v>307</v>
      </c>
      <c r="F3895" t="s">
        <v>307</v>
      </c>
      <c r="G3895" t="s">
        <v>307</v>
      </c>
      <c r="H3895" t="s">
        <v>307</v>
      </c>
      <c r="I3895" t="s">
        <v>307</v>
      </c>
      <c r="J3895" t="s">
        <v>307</v>
      </c>
      <c r="K3895" t="s">
        <v>307</v>
      </c>
      <c r="L3895" t="s">
        <v>307</v>
      </c>
      <c r="M3895" t="s">
        <v>307</v>
      </c>
      <c r="N3895" t="s">
        <v>307</v>
      </c>
      <c r="O3895" t="s">
        <v>307</v>
      </c>
      <c r="P3895" t="s">
        <v>307</v>
      </c>
      <c r="Q3895" t="s">
        <v>307</v>
      </c>
    </row>
    <row r="3896" spans="1:26" x14ac:dyDescent="0.25">
      <c r="A3896">
        <v>501</v>
      </c>
      <c r="B3896" t="s">
        <v>221</v>
      </c>
      <c r="C3896" t="s">
        <v>306</v>
      </c>
      <c r="D3896" t="s">
        <v>48</v>
      </c>
      <c r="E3896" t="s">
        <v>307</v>
      </c>
      <c r="F3896" t="s">
        <v>307</v>
      </c>
      <c r="G3896" t="s">
        <v>307</v>
      </c>
      <c r="H3896" t="s">
        <v>307</v>
      </c>
      <c r="I3896" t="s">
        <v>307</v>
      </c>
      <c r="J3896" t="s">
        <v>307</v>
      </c>
      <c r="K3896" t="s">
        <v>307</v>
      </c>
      <c r="L3896" t="s">
        <v>307</v>
      </c>
      <c r="M3896" t="s">
        <v>307</v>
      </c>
      <c r="N3896" t="s">
        <v>307</v>
      </c>
      <c r="O3896" t="s">
        <v>307</v>
      </c>
      <c r="P3896" t="s">
        <v>307</v>
      </c>
      <c r="Q3896" t="s">
        <v>307</v>
      </c>
    </row>
    <row r="3897" spans="1:26" x14ac:dyDescent="0.25">
      <c r="A3897">
        <v>501</v>
      </c>
      <c r="B3897" t="s">
        <v>221</v>
      </c>
      <c r="C3897" t="s">
        <v>44</v>
      </c>
      <c r="D3897" t="s">
        <v>54</v>
      </c>
      <c r="E3897" t="s">
        <v>307</v>
      </c>
      <c r="F3897" t="s">
        <v>307</v>
      </c>
      <c r="G3897" t="s">
        <v>307</v>
      </c>
      <c r="H3897" t="s">
        <v>307</v>
      </c>
      <c r="I3897" t="s">
        <v>307</v>
      </c>
      <c r="J3897" t="s">
        <v>307</v>
      </c>
      <c r="K3897" t="s">
        <v>307</v>
      </c>
      <c r="L3897" t="s">
        <v>307</v>
      </c>
      <c r="M3897" t="s">
        <v>307</v>
      </c>
      <c r="N3897" t="s">
        <v>307</v>
      </c>
      <c r="O3897" t="s">
        <v>307</v>
      </c>
      <c r="P3897" t="s">
        <v>307</v>
      </c>
      <c r="Q3897" t="s">
        <v>307</v>
      </c>
      <c r="R3897" t="s">
        <v>307</v>
      </c>
      <c r="S3897" t="s">
        <v>307</v>
      </c>
      <c r="T3897" t="s">
        <v>307</v>
      </c>
      <c r="U3897" t="s">
        <v>307</v>
      </c>
      <c r="V3897" t="s">
        <v>307</v>
      </c>
      <c r="W3897" t="s">
        <v>307</v>
      </c>
    </row>
    <row r="3898" spans="1:26" x14ac:dyDescent="0.25">
      <c r="A3898">
        <v>501</v>
      </c>
      <c r="B3898" t="s">
        <v>221</v>
      </c>
      <c r="C3898" t="s">
        <v>44</v>
      </c>
      <c r="D3898" t="s">
        <v>55</v>
      </c>
      <c r="E3898" t="s">
        <v>307</v>
      </c>
      <c r="F3898" t="s">
        <v>307</v>
      </c>
      <c r="G3898" t="s">
        <v>307</v>
      </c>
      <c r="H3898" t="s">
        <v>307</v>
      </c>
      <c r="I3898" t="s">
        <v>307</v>
      </c>
      <c r="J3898" t="s">
        <v>307</v>
      </c>
      <c r="K3898" t="s">
        <v>307</v>
      </c>
      <c r="L3898" t="s">
        <v>307</v>
      </c>
      <c r="M3898" t="s">
        <v>307</v>
      </c>
      <c r="N3898" t="s">
        <v>307</v>
      </c>
      <c r="O3898" t="s">
        <v>307</v>
      </c>
      <c r="P3898" t="s">
        <v>307</v>
      </c>
      <c r="Q3898" t="s">
        <v>307</v>
      </c>
      <c r="R3898" t="s">
        <v>307</v>
      </c>
      <c r="S3898" t="s">
        <v>307</v>
      </c>
      <c r="T3898" t="s">
        <v>307</v>
      </c>
      <c r="U3898" t="s">
        <v>307</v>
      </c>
      <c r="V3898" t="s">
        <v>307</v>
      </c>
      <c r="W3898" t="s">
        <v>307</v>
      </c>
    </row>
    <row r="3899" spans="1:26" x14ac:dyDescent="0.25">
      <c r="A3899">
        <v>501</v>
      </c>
      <c r="B3899" t="s">
        <v>221</v>
      </c>
      <c r="C3899" t="s">
        <v>44</v>
      </c>
      <c r="D3899" t="s">
        <v>56</v>
      </c>
      <c r="E3899" t="s">
        <v>307</v>
      </c>
      <c r="F3899" t="s">
        <v>307</v>
      </c>
      <c r="G3899" t="s">
        <v>307</v>
      </c>
      <c r="H3899" t="s">
        <v>307</v>
      </c>
      <c r="I3899" t="s">
        <v>307</v>
      </c>
      <c r="J3899" t="s">
        <v>307</v>
      </c>
      <c r="K3899" t="s">
        <v>307</v>
      </c>
      <c r="L3899" t="s">
        <v>307</v>
      </c>
      <c r="M3899" t="s">
        <v>307</v>
      </c>
      <c r="N3899" t="s">
        <v>307</v>
      </c>
      <c r="O3899" t="s">
        <v>307</v>
      </c>
      <c r="P3899" t="s">
        <v>307</v>
      </c>
      <c r="Q3899" t="s">
        <v>307</v>
      </c>
      <c r="R3899" t="s">
        <v>307</v>
      </c>
      <c r="S3899" t="s">
        <v>307</v>
      </c>
      <c r="T3899" t="s">
        <v>307</v>
      </c>
      <c r="U3899" t="s">
        <v>307</v>
      </c>
      <c r="V3899" t="s">
        <v>307</v>
      </c>
      <c r="W3899" t="s">
        <v>307</v>
      </c>
    </row>
    <row r="3900" spans="1:26" x14ac:dyDescent="0.25">
      <c r="A3900">
        <v>501</v>
      </c>
      <c r="B3900" t="s">
        <v>221</v>
      </c>
      <c r="C3900" t="s">
        <v>44</v>
      </c>
      <c r="D3900" t="s">
        <v>57</v>
      </c>
      <c r="E3900" t="s">
        <v>307</v>
      </c>
      <c r="F3900" t="s">
        <v>307</v>
      </c>
      <c r="G3900" t="s">
        <v>307</v>
      </c>
      <c r="H3900" t="s">
        <v>307</v>
      </c>
      <c r="I3900" t="s">
        <v>307</v>
      </c>
      <c r="J3900" t="s">
        <v>307</v>
      </c>
      <c r="K3900" t="s">
        <v>307</v>
      </c>
      <c r="L3900" t="s">
        <v>307</v>
      </c>
      <c r="M3900" t="s">
        <v>307</v>
      </c>
      <c r="N3900" t="s">
        <v>307</v>
      </c>
      <c r="O3900" t="s">
        <v>307</v>
      </c>
      <c r="P3900" t="s">
        <v>307</v>
      </c>
      <c r="Q3900" t="s">
        <v>307</v>
      </c>
      <c r="R3900" t="s">
        <v>307</v>
      </c>
      <c r="S3900" t="s">
        <v>307</v>
      </c>
      <c r="T3900" t="s">
        <v>307</v>
      </c>
      <c r="U3900" t="s">
        <v>307</v>
      </c>
      <c r="V3900" t="s">
        <v>307</v>
      </c>
      <c r="W3900" t="s">
        <v>307</v>
      </c>
    </row>
    <row r="3901" spans="1:26" x14ac:dyDescent="0.25">
      <c r="A3901">
        <v>501</v>
      </c>
      <c r="B3901" t="s">
        <v>221</v>
      </c>
      <c r="C3901" t="s">
        <v>44</v>
      </c>
      <c r="D3901" t="s">
        <v>58</v>
      </c>
      <c r="E3901" t="s">
        <v>307</v>
      </c>
      <c r="F3901" t="s">
        <v>307</v>
      </c>
      <c r="G3901" t="s">
        <v>307</v>
      </c>
      <c r="H3901" t="s">
        <v>307</v>
      </c>
      <c r="I3901" t="s">
        <v>307</v>
      </c>
      <c r="J3901" t="s">
        <v>307</v>
      </c>
      <c r="K3901" t="s">
        <v>307</v>
      </c>
      <c r="L3901" t="s">
        <v>307</v>
      </c>
      <c r="M3901" t="s">
        <v>307</v>
      </c>
      <c r="N3901" t="s">
        <v>307</v>
      </c>
      <c r="O3901" t="s">
        <v>307</v>
      </c>
      <c r="P3901" t="s">
        <v>307</v>
      </c>
      <c r="Q3901" t="s">
        <v>307</v>
      </c>
      <c r="R3901" t="s">
        <v>307</v>
      </c>
      <c r="S3901" t="s">
        <v>307</v>
      </c>
      <c r="T3901" t="s">
        <v>307</v>
      </c>
      <c r="U3901" t="s">
        <v>307</v>
      </c>
      <c r="V3901" t="s">
        <v>307</v>
      </c>
      <c r="W3901" t="s">
        <v>307</v>
      </c>
    </row>
    <row r="3902" spans="1:26" x14ac:dyDescent="0.25">
      <c r="A3902">
        <v>501</v>
      </c>
      <c r="B3902" t="s">
        <v>221</v>
      </c>
      <c r="C3902" t="s">
        <v>44</v>
      </c>
      <c r="D3902" t="s">
        <v>59</v>
      </c>
      <c r="E3902" t="s">
        <v>307</v>
      </c>
      <c r="F3902" t="s">
        <v>307</v>
      </c>
      <c r="G3902" t="s">
        <v>307</v>
      </c>
      <c r="H3902" t="s">
        <v>307</v>
      </c>
      <c r="I3902" t="s">
        <v>307</v>
      </c>
      <c r="J3902" t="s">
        <v>307</v>
      </c>
      <c r="K3902" t="s">
        <v>307</v>
      </c>
      <c r="L3902" t="s">
        <v>307</v>
      </c>
      <c r="M3902" t="s">
        <v>307</v>
      </c>
      <c r="N3902" t="s">
        <v>307</v>
      </c>
      <c r="O3902" t="s">
        <v>307</v>
      </c>
      <c r="P3902" t="s">
        <v>307</v>
      </c>
      <c r="Q3902" t="s">
        <v>307</v>
      </c>
      <c r="R3902" t="s">
        <v>307</v>
      </c>
      <c r="S3902" t="s">
        <v>307</v>
      </c>
      <c r="T3902" t="s">
        <v>307</v>
      </c>
      <c r="U3902" t="s">
        <v>307</v>
      </c>
      <c r="V3902" t="s">
        <v>307</v>
      </c>
      <c r="W3902" t="s">
        <v>307</v>
      </c>
    </row>
    <row r="3903" spans="1:26" x14ac:dyDescent="0.25">
      <c r="A3903">
        <v>501</v>
      </c>
      <c r="B3903" t="s">
        <v>221</v>
      </c>
      <c r="C3903" t="s">
        <v>44</v>
      </c>
      <c r="D3903" t="s">
        <v>60</v>
      </c>
      <c r="E3903" t="s">
        <v>307</v>
      </c>
      <c r="F3903" t="s">
        <v>307</v>
      </c>
      <c r="G3903" t="s">
        <v>307</v>
      </c>
      <c r="H3903" t="s">
        <v>307</v>
      </c>
      <c r="I3903" t="s">
        <v>307</v>
      </c>
      <c r="J3903" t="s">
        <v>307</v>
      </c>
      <c r="K3903" t="s">
        <v>307</v>
      </c>
      <c r="L3903" t="s">
        <v>307</v>
      </c>
      <c r="M3903" t="s">
        <v>307</v>
      </c>
      <c r="N3903" t="s">
        <v>307</v>
      </c>
      <c r="O3903" t="s">
        <v>307</v>
      </c>
      <c r="P3903" t="s">
        <v>307</v>
      </c>
      <c r="Q3903" t="s">
        <v>307</v>
      </c>
      <c r="R3903" t="s">
        <v>307</v>
      </c>
      <c r="S3903" t="s">
        <v>307</v>
      </c>
      <c r="T3903" t="s">
        <v>307</v>
      </c>
      <c r="U3903" t="s">
        <v>307</v>
      </c>
      <c r="V3903" t="s">
        <v>307</v>
      </c>
      <c r="W3903" t="s">
        <v>307</v>
      </c>
    </row>
    <row r="3904" spans="1:26" x14ac:dyDescent="0.25">
      <c r="A3904">
        <v>501</v>
      </c>
      <c r="B3904" t="s">
        <v>221</v>
      </c>
      <c r="C3904" t="s">
        <v>44</v>
      </c>
      <c r="D3904" t="s">
        <v>61</v>
      </c>
      <c r="E3904" t="s">
        <v>307</v>
      </c>
      <c r="F3904" t="s">
        <v>307</v>
      </c>
      <c r="G3904" t="s">
        <v>307</v>
      </c>
      <c r="H3904" t="s">
        <v>307</v>
      </c>
      <c r="I3904" t="s">
        <v>307</v>
      </c>
      <c r="J3904" t="s">
        <v>307</v>
      </c>
      <c r="K3904" t="s">
        <v>307</v>
      </c>
      <c r="L3904" t="s">
        <v>307</v>
      </c>
      <c r="M3904" t="s">
        <v>307</v>
      </c>
      <c r="N3904" t="s">
        <v>307</v>
      </c>
      <c r="O3904" t="s">
        <v>307</v>
      </c>
      <c r="P3904" t="s">
        <v>307</v>
      </c>
      <c r="Q3904" t="s">
        <v>307</v>
      </c>
      <c r="R3904" t="s">
        <v>307</v>
      </c>
      <c r="S3904" t="s">
        <v>307</v>
      </c>
      <c r="T3904" t="s">
        <v>307</v>
      </c>
      <c r="U3904" t="s">
        <v>307</v>
      </c>
      <c r="V3904" t="s">
        <v>307</v>
      </c>
      <c r="W3904" t="s">
        <v>307</v>
      </c>
    </row>
    <row r="3905" spans="1:45" x14ac:dyDescent="0.25">
      <c r="A3905">
        <v>501</v>
      </c>
      <c r="B3905" t="s">
        <v>221</v>
      </c>
      <c r="C3905" t="s">
        <v>44</v>
      </c>
      <c r="D3905" t="s">
        <v>62</v>
      </c>
      <c r="E3905" t="s">
        <v>307</v>
      </c>
      <c r="F3905" t="s">
        <v>307</v>
      </c>
      <c r="G3905" t="s">
        <v>307</v>
      </c>
      <c r="H3905" t="s">
        <v>307</v>
      </c>
      <c r="I3905" t="s">
        <v>307</v>
      </c>
      <c r="J3905" t="s">
        <v>307</v>
      </c>
      <c r="K3905" t="s">
        <v>307</v>
      </c>
      <c r="L3905" t="s">
        <v>307</v>
      </c>
      <c r="M3905" t="s">
        <v>307</v>
      </c>
      <c r="N3905" t="s">
        <v>307</v>
      </c>
      <c r="O3905" t="s">
        <v>307</v>
      </c>
      <c r="P3905" t="s">
        <v>307</v>
      </c>
      <c r="Q3905" t="s">
        <v>307</v>
      </c>
      <c r="R3905" t="s">
        <v>307</v>
      </c>
      <c r="S3905" t="s">
        <v>307</v>
      </c>
      <c r="T3905" t="s">
        <v>307</v>
      </c>
      <c r="U3905" t="s">
        <v>307</v>
      </c>
      <c r="V3905" t="s">
        <v>307</v>
      </c>
      <c r="W3905" t="s">
        <v>307</v>
      </c>
    </row>
    <row r="3906" spans="1:45" x14ac:dyDescent="0.25">
      <c r="A3906">
        <v>501</v>
      </c>
      <c r="B3906" t="s">
        <v>221</v>
      </c>
      <c r="C3906" t="s">
        <v>38</v>
      </c>
      <c r="D3906" t="s">
        <v>47</v>
      </c>
      <c r="E3906" t="s">
        <v>307</v>
      </c>
      <c r="F3906" t="s">
        <v>307</v>
      </c>
      <c r="G3906" t="s">
        <v>307</v>
      </c>
      <c r="H3906" t="s">
        <v>307</v>
      </c>
      <c r="I3906" t="s">
        <v>307</v>
      </c>
      <c r="J3906" t="s">
        <v>307</v>
      </c>
      <c r="K3906" t="s">
        <v>307</v>
      </c>
      <c r="L3906" t="s">
        <v>307</v>
      </c>
      <c r="M3906" t="s">
        <v>307</v>
      </c>
      <c r="N3906" t="s">
        <v>307</v>
      </c>
      <c r="O3906" t="s">
        <v>307</v>
      </c>
      <c r="P3906" t="s">
        <v>307</v>
      </c>
      <c r="Q3906" t="s">
        <v>307</v>
      </c>
      <c r="R3906" t="s">
        <v>307</v>
      </c>
      <c r="S3906" t="s">
        <v>307</v>
      </c>
      <c r="T3906" t="s">
        <v>307</v>
      </c>
      <c r="U3906" t="s">
        <v>307</v>
      </c>
      <c r="V3906" t="s">
        <v>307</v>
      </c>
      <c r="W3906" t="s">
        <v>307</v>
      </c>
      <c r="X3906" t="s">
        <v>307</v>
      </c>
      <c r="Y3906" t="s">
        <v>307</v>
      </c>
      <c r="Z3906" t="s">
        <v>307</v>
      </c>
      <c r="AA3906" t="s">
        <v>307</v>
      </c>
      <c r="AB3906" t="s">
        <v>307</v>
      </c>
      <c r="AC3906" t="s">
        <v>307</v>
      </c>
      <c r="AD3906" t="s">
        <v>307</v>
      </c>
      <c r="AE3906" t="s">
        <v>307</v>
      </c>
      <c r="AF3906" t="s">
        <v>307</v>
      </c>
      <c r="AG3906" t="s">
        <v>307</v>
      </c>
      <c r="AH3906" t="s">
        <v>307</v>
      </c>
      <c r="AI3906" t="s">
        <v>307</v>
      </c>
      <c r="AJ3906" t="s">
        <v>307</v>
      </c>
      <c r="AK3906" t="s">
        <v>307</v>
      </c>
      <c r="AL3906" t="s">
        <v>307</v>
      </c>
      <c r="AM3906" t="s">
        <v>307</v>
      </c>
      <c r="AN3906" t="s">
        <v>307</v>
      </c>
      <c r="AO3906" t="s">
        <v>307</v>
      </c>
      <c r="AP3906" t="s">
        <v>307</v>
      </c>
      <c r="AQ3906" t="s">
        <v>307</v>
      </c>
      <c r="AR3906" t="s">
        <v>307</v>
      </c>
      <c r="AS3906" t="s">
        <v>307</v>
      </c>
    </row>
    <row r="3907" spans="1:45" x14ac:dyDescent="0.25">
      <c r="A3907">
        <v>501</v>
      </c>
      <c r="B3907" t="s">
        <v>221</v>
      </c>
      <c r="C3907" t="s">
        <v>38</v>
      </c>
      <c r="D3907" t="s">
        <v>48</v>
      </c>
      <c r="E3907" t="s">
        <v>307</v>
      </c>
      <c r="F3907" t="s">
        <v>307</v>
      </c>
      <c r="G3907" t="s">
        <v>307</v>
      </c>
      <c r="H3907" t="s">
        <v>307</v>
      </c>
      <c r="I3907" t="s">
        <v>307</v>
      </c>
      <c r="J3907" t="s">
        <v>307</v>
      </c>
      <c r="K3907" t="s">
        <v>307</v>
      </c>
      <c r="L3907" t="s">
        <v>307</v>
      </c>
      <c r="M3907" t="s">
        <v>307</v>
      </c>
      <c r="N3907" t="s">
        <v>307</v>
      </c>
      <c r="O3907" t="s">
        <v>307</v>
      </c>
      <c r="P3907" t="s">
        <v>307</v>
      </c>
      <c r="Q3907" t="s">
        <v>307</v>
      </c>
      <c r="R3907" t="s">
        <v>307</v>
      </c>
      <c r="S3907" t="s">
        <v>307</v>
      </c>
      <c r="T3907" t="s">
        <v>307</v>
      </c>
      <c r="U3907" t="s">
        <v>307</v>
      </c>
      <c r="V3907" t="s">
        <v>307</v>
      </c>
      <c r="W3907" t="s">
        <v>307</v>
      </c>
      <c r="X3907" t="s">
        <v>307</v>
      </c>
      <c r="Y3907" t="s">
        <v>307</v>
      </c>
      <c r="Z3907" t="s">
        <v>307</v>
      </c>
      <c r="AA3907" t="s">
        <v>307</v>
      </c>
      <c r="AB3907" t="s">
        <v>307</v>
      </c>
      <c r="AC3907" t="s">
        <v>307</v>
      </c>
      <c r="AD3907" t="s">
        <v>307</v>
      </c>
      <c r="AE3907" t="s">
        <v>307</v>
      </c>
      <c r="AF3907" t="s">
        <v>307</v>
      </c>
      <c r="AG3907" t="s">
        <v>307</v>
      </c>
      <c r="AH3907" t="s">
        <v>307</v>
      </c>
      <c r="AI3907" t="s">
        <v>307</v>
      </c>
      <c r="AJ3907" t="s">
        <v>307</v>
      </c>
      <c r="AK3907" t="s">
        <v>307</v>
      </c>
      <c r="AL3907" t="s">
        <v>307</v>
      </c>
      <c r="AM3907" t="s">
        <v>307</v>
      </c>
      <c r="AN3907" t="s">
        <v>307</v>
      </c>
      <c r="AO3907" t="s">
        <v>307</v>
      </c>
      <c r="AP3907" t="s">
        <v>307</v>
      </c>
      <c r="AQ3907" t="s">
        <v>307</v>
      </c>
      <c r="AR3907" t="s">
        <v>307</v>
      </c>
      <c r="AS3907" t="s">
        <v>307</v>
      </c>
    </row>
    <row r="3908" spans="1:45" x14ac:dyDescent="0.25">
      <c r="A3908">
        <v>501</v>
      </c>
      <c r="B3908" t="s">
        <v>221</v>
      </c>
      <c r="C3908" t="s">
        <v>38</v>
      </c>
      <c r="D3908" t="s">
        <v>49</v>
      </c>
      <c r="E3908" t="s">
        <v>307</v>
      </c>
      <c r="F3908" t="s">
        <v>307</v>
      </c>
      <c r="G3908" t="s">
        <v>307</v>
      </c>
      <c r="H3908" t="s">
        <v>307</v>
      </c>
      <c r="I3908" t="s">
        <v>307</v>
      </c>
      <c r="J3908" t="s">
        <v>307</v>
      </c>
      <c r="K3908" t="s">
        <v>307</v>
      </c>
      <c r="L3908" t="s">
        <v>307</v>
      </c>
      <c r="M3908" t="s">
        <v>307</v>
      </c>
      <c r="N3908" t="s">
        <v>307</v>
      </c>
      <c r="O3908" t="s">
        <v>307</v>
      </c>
      <c r="P3908" t="s">
        <v>307</v>
      </c>
      <c r="Q3908" t="s">
        <v>307</v>
      </c>
      <c r="R3908" t="s">
        <v>307</v>
      </c>
      <c r="S3908" t="s">
        <v>307</v>
      </c>
      <c r="T3908" t="s">
        <v>307</v>
      </c>
      <c r="U3908" t="s">
        <v>307</v>
      </c>
      <c r="V3908" t="s">
        <v>307</v>
      </c>
      <c r="W3908" t="s">
        <v>307</v>
      </c>
      <c r="X3908" t="s">
        <v>307</v>
      </c>
      <c r="Y3908" t="s">
        <v>307</v>
      </c>
      <c r="Z3908" t="s">
        <v>307</v>
      </c>
      <c r="AA3908" t="s">
        <v>307</v>
      </c>
      <c r="AB3908" t="s">
        <v>307</v>
      </c>
      <c r="AC3908" t="s">
        <v>307</v>
      </c>
      <c r="AD3908" t="s">
        <v>307</v>
      </c>
      <c r="AE3908" t="s">
        <v>307</v>
      </c>
      <c r="AF3908" t="s">
        <v>307</v>
      </c>
      <c r="AG3908" t="s">
        <v>307</v>
      </c>
      <c r="AH3908" t="s">
        <v>307</v>
      </c>
      <c r="AI3908" t="s">
        <v>307</v>
      </c>
      <c r="AJ3908" t="s">
        <v>307</v>
      </c>
      <c r="AK3908" t="s">
        <v>307</v>
      </c>
      <c r="AL3908" t="s">
        <v>307</v>
      </c>
      <c r="AM3908" t="s">
        <v>307</v>
      </c>
      <c r="AN3908" t="s">
        <v>307</v>
      </c>
      <c r="AO3908" t="s">
        <v>307</v>
      </c>
      <c r="AP3908" t="s">
        <v>307</v>
      </c>
      <c r="AQ3908" t="s">
        <v>307</v>
      </c>
      <c r="AR3908" t="s">
        <v>307</v>
      </c>
      <c r="AS3908" t="s">
        <v>307</v>
      </c>
    </row>
    <row r="3909" spans="1:45" x14ac:dyDescent="0.25">
      <c r="A3909">
        <v>501</v>
      </c>
      <c r="B3909" t="s">
        <v>221</v>
      </c>
      <c r="C3909" t="s">
        <v>450</v>
      </c>
      <c r="D3909" t="s">
        <v>48</v>
      </c>
      <c r="E3909" t="s">
        <v>307</v>
      </c>
      <c r="F3909" t="s">
        <v>307</v>
      </c>
      <c r="G3909" t="s">
        <v>307</v>
      </c>
      <c r="H3909" t="s">
        <v>307</v>
      </c>
      <c r="I3909" t="s">
        <v>307</v>
      </c>
      <c r="J3909" t="s">
        <v>307</v>
      </c>
      <c r="K3909" t="s">
        <v>307</v>
      </c>
      <c r="L3909" t="s">
        <v>307</v>
      </c>
      <c r="M3909" t="s">
        <v>307</v>
      </c>
      <c r="N3909" t="s">
        <v>307</v>
      </c>
      <c r="O3909" t="s">
        <v>307</v>
      </c>
      <c r="P3909" t="s">
        <v>307</v>
      </c>
      <c r="Q3909" t="s">
        <v>307</v>
      </c>
      <c r="R3909" t="s">
        <v>307</v>
      </c>
    </row>
    <row r="3910" spans="1:45" x14ac:dyDescent="0.25">
      <c r="A3910">
        <v>501</v>
      </c>
      <c r="B3910" t="s">
        <v>221</v>
      </c>
      <c r="C3910" t="s">
        <v>449</v>
      </c>
      <c r="D3910" t="s">
        <v>48</v>
      </c>
      <c r="E3910" t="s">
        <v>307</v>
      </c>
      <c r="F3910" t="s">
        <v>307</v>
      </c>
      <c r="G3910" t="s">
        <v>307</v>
      </c>
      <c r="H3910" t="s">
        <v>307</v>
      </c>
      <c r="I3910" t="s">
        <v>307</v>
      </c>
      <c r="J3910" t="s">
        <v>307</v>
      </c>
      <c r="K3910" t="s">
        <v>307</v>
      </c>
      <c r="L3910" t="s">
        <v>307</v>
      </c>
      <c r="M3910" t="s">
        <v>307</v>
      </c>
      <c r="N3910" t="s">
        <v>307</v>
      </c>
      <c r="O3910" t="s">
        <v>307</v>
      </c>
      <c r="P3910" t="s">
        <v>307</v>
      </c>
      <c r="Q3910" t="s">
        <v>307</v>
      </c>
      <c r="R3910" t="s">
        <v>307</v>
      </c>
    </row>
    <row r="3911" spans="1:45" x14ac:dyDescent="0.25">
      <c r="A3911">
        <v>501</v>
      </c>
      <c r="B3911" t="s">
        <v>221</v>
      </c>
      <c r="C3911" t="s">
        <v>475</v>
      </c>
      <c r="D3911" t="s">
        <v>48</v>
      </c>
      <c r="E3911" t="s">
        <v>307</v>
      </c>
      <c r="F3911" t="s">
        <v>307</v>
      </c>
      <c r="G3911" t="s">
        <v>307</v>
      </c>
    </row>
    <row r="3912" spans="1:45" x14ac:dyDescent="0.25">
      <c r="A3912">
        <v>501</v>
      </c>
      <c r="B3912" t="s">
        <v>221</v>
      </c>
      <c r="C3912" t="s">
        <v>42</v>
      </c>
      <c r="D3912" t="s">
        <v>48</v>
      </c>
      <c r="E3912" t="s">
        <v>307</v>
      </c>
      <c r="F3912" t="s">
        <v>307</v>
      </c>
      <c r="G3912" t="s">
        <v>307</v>
      </c>
      <c r="H3912" t="s">
        <v>307</v>
      </c>
      <c r="I3912" t="s">
        <v>307</v>
      </c>
      <c r="J3912" t="s">
        <v>307</v>
      </c>
      <c r="K3912" t="s">
        <v>307</v>
      </c>
      <c r="L3912" t="s">
        <v>307</v>
      </c>
      <c r="M3912" t="s">
        <v>307</v>
      </c>
      <c r="N3912" t="s">
        <v>307</v>
      </c>
      <c r="O3912" t="s">
        <v>307</v>
      </c>
      <c r="P3912" t="s">
        <v>307</v>
      </c>
      <c r="Q3912" t="s">
        <v>307</v>
      </c>
      <c r="R3912" t="s">
        <v>307</v>
      </c>
      <c r="S3912" t="s">
        <v>307</v>
      </c>
      <c r="T3912" t="s">
        <v>307</v>
      </c>
      <c r="U3912" t="s">
        <v>307</v>
      </c>
      <c r="V3912" t="s">
        <v>307</v>
      </c>
      <c r="W3912" t="s">
        <v>307</v>
      </c>
      <c r="X3912" t="s">
        <v>307</v>
      </c>
      <c r="Y3912" t="s">
        <v>307</v>
      </c>
      <c r="Z3912" t="s">
        <v>307</v>
      </c>
    </row>
    <row r="3913" spans="1:45" x14ac:dyDescent="0.25">
      <c r="A3913">
        <v>502</v>
      </c>
      <c r="B3913" t="s">
        <v>222</v>
      </c>
      <c r="C3913" t="s">
        <v>43</v>
      </c>
      <c r="D3913" t="s">
        <v>54</v>
      </c>
      <c r="E3913" t="s">
        <v>307</v>
      </c>
      <c r="F3913" t="s">
        <v>307</v>
      </c>
      <c r="G3913" t="s">
        <v>307</v>
      </c>
      <c r="H3913" t="s">
        <v>307</v>
      </c>
      <c r="I3913" t="s">
        <v>307</v>
      </c>
      <c r="J3913" t="s">
        <v>307</v>
      </c>
      <c r="K3913" t="s">
        <v>307</v>
      </c>
      <c r="L3913" t="s">
        <v>307</v>
      </c>
      <c r="M3913" t="s">
        <v>307</v>
      </c>
      <c r="N3913" t="s">
        <v>307</v>
      </c>
      <c r="O3913" t="s">
        <v>307</v>
      </c>
      <c r="P3913" t="s">
        <v>307</v>
      </c>
      <c r="Q3913" t="s">
        <v>307</v>
      </c>
      <c r="R3913" t="s">
        <v>307</v>
      </c>
      <c r="S3913" t="s">
        <v>307</v>
      </c>
      <c r="T3913" t="s">
        <v>307</v>
      </c>
      <c r="U3913" t="s">
        <v>307</v>
      </c>
      <c r="V3913" t="s">
        <v>307</v>
      </c>
      <c r="W3913" t="s">
        <v>307</v>
      </c>
    </row>
    <row r="3914" spans="1:45" x14ac:dyDescent="0.25">
      <c r="A3914">
        <v>502</v>
      </c>
      <c r="B3914" t="s">
        <v>222</v>
      </c>
      <c r="C3914" t="s">
        <v>43</v>
      </c>
      <c r="D3914" t="s">
        <v>55</v>
      </c>
      <c r="E3914" t="s">
        <v>307</v>
      </c>
      <c r="F3914" t="s">
        <v>307</v>
      </c>
      <c r="G3914" t="s">
        <v>307</v>
      </c>
      <c r="H3914" t="s">
        <v>307</v>
      </c>
      <c r="I3914" t="s">
        <v>307</v>
      </c>
      <c r="J3914" t="s">
        <v>307</v>
      </c>
      <c r="K3914" t="s">
        <v>307</v>
      </c>
      <c r="L3914" t="s">
        <v>307</v>
      </c>
      <c r="M3914" t="s">
        <v>307</v>
      </c>
      <c r="N3914" t="s">
        <v>307</v>
      </c>
      <c r="O3914" t="s">
        <v>307</v>
      </c>
      <c r="P3914" t="s">
        <v>307</v>
      </c>
      <c r="Q3914" t="s">
        <v>307</v>
      </c>
      <c r="R3914" t="s">
        <v>307</v>
      </c>
      <c r="S3914" t="s">
        <v>307</v>
      </c>
      <c r="T3914" t="s">
        <v>307</v>
      </c>
      <c r="U3914" t="s">
        <v>307</v>
      </c>
      <c r="V3914" t="s">
        <v>307</v>
      </c>
      <c r="W3914" t="s">
        <v>307</v>
      </c>
    </row>
    <row r="3915" spans="1:45" x14ac:dyDescent="0.25">
      <c r="A3915">
        <v>502</v>
      </c>
      <c r="B3915" t="s">
        <v>222</v>
      </c>
      <c r="C3915" t="s">
        <v>43</v>
      </c>
      <c r="D3915" t="s">
        <v>56</v>
      </c>
      <c r="E3915" t="s">
        <v>307</v>
      </c>
      <c r="F3915" t="s">
        <v>307</v>
      </c>
      <c r="G3915" t="s">
        <v>307</v>
      </c>
      <c r="H3915" t="s">
        <v>307</v>
      </c>
      <c r="I3915" t="s">
        <v>307</v>
      </c>
      <c r="J3915" t="s">
        <v>307</v>
      </c>
      <c r="K3915" t="s">
        <v>307</v>
      </c>
      <c r="L3915" t="s">
        <v>307</v>
      </c>
      <c r="M3915" t="s">
        <v>307</v>
      </c>
      <c r="N3915" t="s">
        <v>307</v>
      </c>
      <c r="O3915" t="s">
        <v>307</v>
      </c>
      <c r="P3915" t="s">
        <v>307</v>
      </c>
      <c r="Q3915" t="s">
        <v>307</v>
      </c>
      <c r="R3915" t="s">
        <v>307</v>
      </c>
      <c r="S3915" t="s">
        <v>307</v>
      </c>
      <c r="T3915" t="s">
        <v>307</v>
      </c>
      <c r="U3915" t="s">
        <v>307</v>
      </c>
      <c r="V3915" t="s">
        <v>307</v>
      </c>
      <c r="W3915" t="s">
        <v>307</v>
      </c>
    </row>
    <row r="3916" spans="1:45" x14ac:dyDescent="0.25">
      <c r="A3916">
        <v>502</v>
      </c>
      <c r="B3916" t="s">
        <v>222</v>
      </c>
      <c r="C3916" t="s">
        <v>43</v>
      </c>
      <c r="D3916" t="s">
        <v>57</v>
      </c>
      <c r="E3916" t="s">
        <v>307</v>
      </c>
      <c r="F3916" t="s">
        <v>307</v>
      </c>
      <c r="G3916" t="s">
        <v>307</v>
      </c>
      <c r="H3916" t="s">
        <v>307</v>
      </c>
      <c r="I3916" t="s">
        <v>307</v>
      </c>
      <c r="J3916" t="s">
        <v>307</v>
      </c>
      <c r="K3916" t="s">
        <v>307</v>
      </c>
      <c r="L3916" t="s">
        <v>307</v>
      </c>
      <c r="M3916" t="s">
        <v>307</v>
      </c>
      <c r="N3916" t="s">
        <v>307</v>
      </c>
      <c r="O3916" t="s">
        <v>307</v>
      </c>
      <c r="P3916" t="s">
        <v>307</v>
      </c>
      <c r="Q3916" t="s">
        <v>307</v>
      </c>
      <c r="R3916" t="s">
        <v>307</v>
      </c>
      <c r="S3916" t="s">
        <v>307</v>
      </c>
      <c r="T3916" t="s">
        <v>307</v>
      </c>
      <c r="U3916" t="s">
        <v>307</v>
      </c>
      <c r="V3916" t="s">
        <v>307</v>
      </c>
      <c r="W3916" t="s">
        <v>307</v>
      </c>
    </row>
    <row r="3917" spans="1:45" x14ac:dyDescent="0.25">
      <c r="A3917">
        <v>502</v>
      </c>
      <c r="B3917" t="s">
        <v>222</v>
      </c>
      <c r="C3917" t="s">
        <v>43</v>
      </c>
      <c r="D3917" t="s">
        <v>58</v>
      </c>
      <c r="E3917" t="s">
        <v>307</v>
      </c>
      <c r="F3917" t="s">
        <v>307</v>
      </c>
      <c r="G3917" t="s">
        <v>307</v>
      </c>
      <c r="H3917" t="s">
        <v>307</v>
      </c>
      <c r="I3917" t="s">
        <v>307</v>
      </c>
      <c r="J3917" t="s">
        <v>307</v>
      </c>
      <c r="K3917" t="s">
        <v>307</v>
      </c>
      <c r="L3917" t="s">
        <v>307</v>
      </c>
      <c r="M3917" t="s">
        <v>307</v>
      </c>
      <c r="N3917" t="s">
        <v>307</v>
      </c>
      <c r="O3917" t="s">
        <v>307</v>
      </c>
      <c r="P3917" t="s">
        <v>307</v>
      </c>
      <c r="Q3917" t="s">
        <v>307</v>
      </c>
      <c r="R3917" t="s">
        <v>307</v>
      </c>
      <c r="S3917" t="s">
        <v>307</v>
      </c>
      <c r="T3917" t="s">
        <v>307</v>
      </c>
      <c r="U3917" t="s">
        <v>307</v>
      </c>
      <c r="V3917" t="s">
        <v>307</v>
      </c>
      <c r="W3917" t="s">
        <v>307</v>
      </c>
    </row>
    <row r="3918" spans="1:45" x14ac:dyDescent="0.25">
      <c r="A3918">
        <v>502</v>
      </c>
      <c r="B3918" t="s">
        <v>222</v>
      </c>
      <c r="C3918" t="s">
        <v>43</v>
      </c>
      <c r="D3918" t="s">
        <v>59</v>
      </c>
      <c r="E3918" t="s">
        <v>307</v>
      </c>
      <c r="F3918" t="s">
        <v>307</v>
      </c>
      <c r="G3918" t="s">
        <v>307</v>
      </c>
      <c r="H3918" t="s">
        <v>307</v>
      </c>
      <c r="I3918" t="s">
        <v>307</v>
      </c>
      <c r="J3918" t="s">
        <v>307</v>
      </c>
      <c r="K3918" t="s">
        <v>307</v>
      </c>
      <c r="L3918" t="s">
        <v>307</v>
      </c>
      <c r="M3918" t="s">
        <v>307</v>
      </c>
      <c r="N3918" t="s">
        <v>307</v>
      </c>
      <c r="O3918" t="s">
        <v>307</v>
      </c>
      <c r="P3918" t="s">
        <v>307</v>
      </c>
      <c r="Q3918" t="s">
        <v>307</v>
      </c>
      <c r="R3918" t="s">
        <v>307</v>
      </c>
      <c r="S3918" t="s">
        <v>307</v>
      </c>
      <c r="T3918" t="s">
        <v>307</v>
      </c>
      <c r="U3918" t="s">
        <v>307</v>
      </c>
      <c r="V3918" t="s">
        <v>307</v>
      </c>
      <c r="W3918" t="s">
        <v>307</v>
      </c>
    </row>
    <row r="3919" spans="1:45" x14ac:dyDescent="0.25">
      <c r="A3919">
        <v>502</v>
      </c>
      <c r="B3919" t="s">
        <v>222</v>
      </c>
      <c r="C3919" t="s">
        <v>43</v>
      </c>
      <c r="D3919" t="s">
        <v>60</v>
      </c>
      <c r="E3919" t="s">
        <v>307</v>
      </c>
      <c r="F3919" t="s">
        <v>307</v>
      </c>
      <c r="G3919" t="s">
        <v>307</v>
      </c>
      <c r="H3919" t="s">
        <v>307</v>
      </c>
      <c r="I3919" t="s">
        <v>307</v>
      </c>
      <c r="J3919" t="s">
        <v>307</v>
      </c>
      <c r="K3919" t="s">
        <v>307</v>
      </c>
      <c r="L3919" t="s">
        <v>307</v>
      </c>
      <c r="M3919" t="s">
        <v>307</v>
      </c>
      <c r="N3919" t="s">
        <v>307</v>
      </c>
      <c r="O3919" t="s">
        <v>307</v>
      </c>
      <c r="P3919" t="s">
        <v>307</v>
      </c>
      <c r="Q3919" t="s">
        <v>307</v>
      </c>
      <c r="R3919" t="s">
        <v>307</v>
      </c>
      <c r="S3919" t="s">
        <v>307</v>
      </c>
      <c r="T3919" t="s">
        <v>307</v>
      </c>
      <c r="U3919" t="s">
        <v>307</v>
      </c>
      <c r="V3919" t="s">
        <v>307</v>
      </c>
      <c r="W3919" t="s">
        <v>307</v>
      </c>
    </row>
    <row r="3920" spans="1:45" x14ac:dyDescent="0.25">
      <c r="A3920">
        <v>502</v>
      </c>
      <c r="B3920" t="s">
        <v>222</v>
      </c>
      <c r="C3920" t="s">
        <v>43</v>
      </c>
      <c r="D3920" t="s">
        <v>61</v>
      </c>
      <c r="E3920" t="s">
        <v>307</v>
      </c>
      <c r="F3920" t="s">
        <v>307</v>
      </c>
      <c r="G3920" t="s">
        <v>307</v>
      </c>
      <c r="H3920" t="s">
        <v>307</v>
      </c>
      <c r="I3920" t="s">
        <v>307</v>
      </c>
      <c r="J3920" t="s">
        <v>307</v>
      </c>
      <c r="K3920" t="s">
        <v>307</v>
      </c>
      <c r="L3920" t="s">
        <v>307</v>
      </c>
      <c r="M3920" t="s">
        <v>307</v>
      </c>
      <c r="N3920" t="s">
        <v>307</v>
      </c>
      <c r="O3920" t="s">
        <v>307</v>
      </c>
      <c r="P3920" t="s">
        <v>307</v>
      </c>
      <c r="Q3920" t="s">
        <v>307</v>
      </c>
      <c r="R3920" t="s">
        <v>307</v>
      </c>
      <c r="S3920" t="s">
        <v>307</v>
      </c>
      <c r="T3920" t="s">
        <v>307</v>
      </c>
      <c r="U3920" t="s">
        <v>307</v>
      </c>
      <c r="V3920" t="s">
        <v>307</v>
      </c>
      <c r="W3920" t="s">
        <v>307</v>
      </c>
    </row>
    <row r="3921" spans="1:45" x14ac:dyDescent="0.25">
      <c r="A3921">
        <v>502</v>
      </c>
      <c r="B3921" t="s">
        <v>222</v>
      </c>
      <c r="C3921" t="s">
        <v>43</v>
      </c>
      <c r="D3921" t="s">
        <v>62</v>
      </c>
      <c r="E3921" t="s">
        <v>307</v>
      </c>
      <c r="F3921" t="s">
        <v>307</v>
      </c>
      <c r="G3921" t="s">
        <v>307</v>
      </c>
      <c r="H3921" t="s">
        <v>307</v>
      </c>
      <c r="I3921" t="s">
        <v>307</v>
      </c>
      <c r="J3921" t="s">
        <v>307</v>
      </c>
      <c r="K3921" t="s">
        <v>307</v>
      </c>
      <c r="L3921" t="s">
        <v>307</v>
      </c>
      <c r="M3921" t="s">
        <v>307</v>
      </c>
      <c r="N3921" t="s">
        <v>307</v>
      </c>
      <c r="O3921" t="s">
        <v>307</v>
      </c>
      <c r="P3921" t="s">
        <v>307</v>
      </c>
      <c r="Q3921" t="s">
        <v>307</v>
      </c>
      <c r="R3921" t="s">
        <v>307</v>
      </c>
      <c r="S3921" t="s">
        <v>307</v>
      </c>
      <c r="T3921" t="s">
        <v>307</v>
      </c>
      <c r="U3921" t="s">
        <v>307</v>
      </c>
      <c r="V3921" t="s">
        <v>307</v>
      </c>
      <c r="W3921" t="s">
        <v>307</v>
      </c>
    </row>
    <row r="3922" spans="1:45" x14ac:dyDescent="0.25">
      <c r="A3922">
        <v>502</v>
      </c>
      <c r="B3922" t="s">
        <v>222</v>
      </c>
      <c r="C3922" t="s">
        <v>36</v>
      </c>
      <c r="D3922" t="s">
        <v>47</v>
      </c>
      <c r="E3922" t="s">
        <v>307</v>
      </c>
      <c r="F3922" t="s">
        <v>307</v>
      </c>
      <c r="G3922" t="s">
        <v>307</v>
      </c>
      <c r="H3922" t="s">
        <v>307</v>
      </c>
      <c r="I3922" t="s">
        <v>307</v>
      </c>
      <c r="J3922" t="s">
        <v>307</v>
      </c>
      <c r="K3922" t="s">
        <v>307</v>
      </c>
      <c r="L3922" t="s">
        <v>307</v>
      </c>
      <c r="M3922" t="s">
        <v>307</v>
      </c>
      <c r="N3922" t="s">
        <v>307</v>
      </c>
      <c r="O3922" t="s">
        <v>307</v>
      </c>
      <c r="P3922" t="s">
        <v>307</v>
      </c>
      <c r="Q3922" t="s">
        <v>307</v>
      </c>
      <c r="R3922" t="s">
        <v>307</v>
      </c>
      <c r="S3922" t="s">
        <v>307</v>
      </c>
      <c r="T3922" t="s">
        <v>307</v>
      </c>
      <c r="U3922" t="s">
        <v>307</v>
      </c>
      <c r="V3922" t="s">
        <v>307</v>
      </c>
      <c r="W3922" t="s">
        <v>307</v>
      </c>
      <c r="X3922" t="s">
        <v>307</v>
      </c>
      <c r="Y3922" t="s">
        <v>307</v>
      </c>
      <c r="Z3922" t="s">
        <v>307</v>
      </c>
      <c r="AA3922" t="s">
        <v>307</v>
      </c>
      <c r="AB3922" t="s">
        <v>307</v>
      </c>
      <c r="AC3922" t="s">
        <v>307</v>
      </c>
      <c r="AD3922" t="s">
        <v>307</v>
      </c>
      <c r="AE3922" t="s">
        <v>307</v>
      </c>
      <c r="AF3922" t="s">
        <v>307</v>
      </c>
      <c r="AG3922" t="s">
        <v>307</v>
      </c>
      <c r="AH3922" t="s">
        <v>307</v>
      </c>
      <c r="AI3922" t="s">
        <v>307</v>
      </c>
      <c r="AJ3922" t="s">
        <v>307</v>
      </c>
      <c r="AK3922" t="s">
        <v>307</v>
      </c>
      <c r="AL3922" t="s">
        <v>307</v>
      </c>
      <c r="AM3922" t="s">
        <v>307</v>
      </c>
      <c r="AN3922" t="s">
        <v>307</v>
      </c>
      <c r="AO3922" t="s">
        <v>307</v>
      </c>
      <c r="AP3922" t="s">
        <v>307</v>
      </c>
      <c r="AQ3922" t="s">
        <v>307</v>
      </c>
      <c r="AR3922" t="s">
        <v>307</v>
      </c>
      <c r="AS3922" t="s">
        <v>307</v>
      </c>
    </row>
    <row r="3923" spans="1:45" x14ac:dyDescent="0.25">
      <c r="A3923">
        <v>502</v>
      </c>
      <c r="B3923" t="s">
        <v>222</v>
      </c>
      <c r="C3923" t="s">
        <v>36</v>
      </c>
      <c r="D3923" t="s">
        <v>48</v>
      </c>
      <c r="E3923" t="s">
        <v>307</v>
      </c>
      <c r="F3923" t="s">
        <v>307</v>
      </c>
      <c r="G3923" t="s">
        <v>307</v>
      </c>
      <c r="H3923" t="s">
        <v>307</v>
      </c>
      <c r="I3923" t="s">
        <v>307</v>
      </c>
      <c r="J3923" t="s">
        <v>307</v>
      </c>
      <c r="K3923" t="s">
        <v>307</v>
      </c>
      <c r="L3923" t="s">
        <v>307</v>
      </c>
      <c r="M3923" t="s">
        <v>307</v>
      </c>
      <c r="N3923" t="s">
        <v>307</v>
      </c>
      <c r="O3923" t="s">
        <v>307</v>
      </c>
      <c r="P3923" t="s">
        <v>307</v>
      </c>
      <c r="Q3923" t="s">
        <v>307</v>
      </c>
      <c r="R3923" t="s">
        <v>307</v>
      </c>
      <c r="S3923" t="s">
        <v>307</v>
      </c>
      <c r="T3923" t="s">
        <v>307</v>
      </c>
      <c r="U3923" t="s">
        <v>307</v>
      </c>
      <c r="V3923" t="s">
        <v>307</v>
      </c>
      <c r="W3923" t="s">
        <v>307</v>
      </c>
      <c r="X3923" t="s">
        <v>307</v>
      </c>
      <c r="Y3923" t="s">
        <v>307</v>
      </c>
      <c r="Z3923" t="s">
        <v>307</v>
      </c>
      <c r="AA3923" t="s">
        <v>307</v>
      </c>
      <c r="AB3923" t="s">
        <v>307</v>
      </c>
      <c r="AC3923" t="s">
        <v>307</v>
      </c>
      <c r="AD3923" t="s">
        <v>307</v>
      </c>
      <c r="AE3923" t="s">
        <v>307</v>
      </c>
      <c r="AF3923" t="s">
        <v>307</v>
      </c>
      <c r="AG3923" t="s">
        <v>307</v>
      </c>
      <c r="AH3923" t="s">
        <v>307</v>
      </c>
      <c r="AI3923" t="s">
        <v>307</v>
      </c>
      <c r="AJ3923" t="s">
        <v>307</v>
      </c>
      <c r="AK3923" t="s">
        <v>307</v>
      </c>
      <c r="AL3923" t="s">
        <v>307</v>
      </c>
      <c r="AM3923" t="s">
        <v>307</v>
      </c>
      <c r="AN3923" t="s">
        <v>307</v>
      </c>
      <c r="AO3923" t="s">
        <v>307</v>
      </c>
      <c r="AP3923" t="s">
        <v>307</v>
      </c>
      <c r="AQ3923" t="s">
        <v>307</v>
      </c>
      <c r="AR3923" t="s">
        <v>307</v>
      </c>
      <c r="AS3923" t="s">
        <v>307</v>
      </c>
    </row>
    <row r="3924" spans="1:45" x14ac:dyDescent="0.25">
      <c r="A3924">
        <v>502</v>
      </c>
      <c r="B3924" t="s">
        <v>222</v>
      </c>
      <c r="C3924" t="s">
        <v>36</v>
      </c>
      <c r="D3924" t="s">
        <v>49</v>
      </c>
      <c r="E3924" t="s">
        <v>307</v>
      </c>
      <c r="F3924" t="s">
        <v>307</v>
      </c>
      <c r="G3924" t="s">
        <v>307</v>
      </c>
      <c r="H3924" t="s">
        <v>307</v>
      </c>
      <c r="I3924" t="s">
        <v>307</v>
      </c>
      <c r="J3924" t="s">
        <v>307</v>
      </c>
      <c r="K3924" t="s">
        <v>307</v>
      </c>
      <c r="L3924" t="s">
        <v>307</v>
      </c>
      <c r="M3924" t="s">
        <v>307</v>
      </c>
      <c r="N3924" t="s">
        <v>307</v>
      </c>
      <c r="O3924" t="s">
        <v>307</v>
      </c>
      <c r="P3924" t="s">
        <v>307</v>
      </c>
      <c r="Q3924" t="s">
        <v>307</v>
      </c>
      <c r="R3924" t="s">
        <v>307</v>
      </c>
      <c r="S3924" t="s">
        <v>307</v>
      </c>
      <c r="T3924" t="s">
        <v>307</v>
      </c>
      <c r="U3924" t="s">
        <v>307</v>
      </c>
      <c r="V3924" t="s">
        <v>307</v>
      </c>
      <c r="W3924" t="s">
        <v>307</v>
      </c>
      <c r="X3924" t="s">
        <v>307</v>
      </c>
      <c r="Y3924" t="s">
        <v>307</v>
      </c>
      <c r="Z3924" t="s">
        <v>307</v>
      </c>
      <c r="AA3924" t="s">
        <v>307</v>
      </c>
      <c r="AB3924" t="s">
        <v>307</v>
      </c>
      <c r="AC3924" t="s">
        <v>307</v>
      </c>
      <c r="AD3924" t="s">
        <v>307</v>
      </c>
      <c r="AE3924" t="s">
        <v>307</v>
      </c>
      <c r="AF3924" t="s">
        <v>307</v>
      </c>
      <c r="AG3924" t="s">
        <v>307</v>
      </c>
      <c r="AH3924" t="s">
        <v>307</v>
      </c>
      <c r="AI3924" t="s">
        <v>307</v>
      </c>
      <c r="AJ3924" t="s">
        <v>307</v>
      </c>
      <c r="AK3924" t="s">
        <v>307</v>
      </c>
      <c r="AL3924" t="s">
        <v>307</v>
      </c>
      <c r="AM3924" t="s">
        <v>307</v>
      </c>
      <c r="AN3924" t="s">
        <v>307</v>
      </c>
      <c r="AO3924" t="s">
        <v>307</v>
      </c>
      <c r="AP3924" t="s">
        <v>307</v>
      </c>
      <c r="AQ3924" t="s">
        <v>307</v>
      </c>
      <c r="AR3924" t="s">
        <v>307</v>
      </c>
      <c r="AS3924" t="s">
        <v>307</v>
      </c>
    </row>
    <row r="3925" spans="1:45" x14ac:dyDescent="0.25">
      <c r="A3925">
        <v>502</v>
      </c>
      <c r="B3925" t="s">
        <v>222</v>
      </c>
      <c r="C3925" t="s">
        <v>37</v>
      </c>
      <c r="D3925" t="s">
        <v>47</v>
      </c>
      <c r="E3925" t="s">
        <v>307</v>
      </c>
      <c r="F3925" t="s">
        <v>307</v>
      </c>
      <c r="G3925" t="s">
        <v>307</v>
      </c>
      <c r="H3925" t="s">
        <v>307</v>
      </c>
      <c r="I3925" t="s">
        <v>307</v>
      </c>
      <c r="J3925" t="s">
        <v>307</v>
      </c>
      <c r="K3925" t="s">
        <v>307</v>
      </c>
      <c r="L3925" t="s">
        <v>307</v>
      </c>
      <c r="M3925" t="s">
        <v>307</v>
      </c>
      <c r="N3925" t="s">
        <v>307</v>
      </c>
      <c r="O3925" t="s">
        <v>307</v>
      </c>
      <c r="P3925" t="s">
        <v>307</v>
      </c>
      <c r="Q3925" t="s">
        <v>307</v>
      </c>
      <c r="R3925" t="s">
        <v>307</v>
      </c>
      <c r="S3925" t="s">
        <v>307</v>
      </c>
      <c r="T3925" t="s">
        <v>307</v>
      </c>
      <c r="U3925" t="s">
        <v>307</v>
      </c>
      <c r="V3925" t="s">
        <v>307</v>
      </c>
      <c r="W3925" t="s">
        <v>307</v>
      </c>
      <c r="X3925" t="s">
        <v>307</v>
      </c>
      <c r="Y3925" t="s">
        <v>307</v>
      </c>
      <c r="Z3925" t="s">
        <v>307</v>
      </c>
      <c r="AA3925" t="s">
        <v>307</v>
      </c>
      <c r="AB3925" t="s">
        <v>307</v>
      </c>
      <c r="AC3925" t="s">
        <v>307</v>
      </c>
      <c r="AD3925" t="s">
        <v>307</v>
      </c>
      <c r="AE3925" t="s">
        <v>307</v>
      </c>
      <c r="AF3925" t="s">
        <v>307</v>
      </c>
      <c r="AG3925" t="s">
        <v>307</v>
      </c>
      <c r="AH3925" t="s">
        <v>307</v>
      </c>
      <c r="AI3925" t="s">
        <v>307</v>
      </c>
      <c r="AJ3925" t="s">
        <v>307</v>
      </c>
      <c r="AK3925" t="s">
        <v>307</v>
      </c>
      <c r="AL3925" t="s">
        <v>307</v>
      </c>
      <c r="AM3925" t="s">
        <v>307</v>
      </c>
      <c r="AN3925" t="s">
        <v>307</v>
      </c>
      <c r="AO3925" t="s">
        <v>307</v>
      </c>
      <c r="AP3925" t="s">
        <v>307</v>
      </c>
      <c r="AQ3925" t="s">
        <v>307</v>
      </c>
      <c r="AR3925" t="s">
        <v>307</v>
      </c>
      <c r="AS3925" t="s">
        <v>307</v>
      </c>
    </row>
    <row r="3926" spans="1:45" x14ac:dyDescent="0.25">
      <c r="A3926">
        <v>502</v>
      </c>
      <c r="B3926" t="s">
        <v>222</v>
      </c>
      <c r="C3926" t="s">
        <v>37</v>
      </c>
      <c r="D3926" t="s">
        <v>48</v>
      </c>
      <c r="E3926" t="s">
        <v>307</v>
      </c>
      <c r="F3926" t="s">
        <v>307</v>
      </c>
      <c r="G3926" t="s">
        <v>307</v>
      </c>
      <c r="H3926" t="s">
        <v>307</v>
      </c>
      <c r="I3926" t="s">
        <v>307</v>
      </c>
      <c r="J3926" t="s">
        <v>307</v>
      </c>
      <c r="K3926" t="s">
        <v>307</v>
      </c>
      <c r="L3926" t="s">
        <v>307</v>
      </c>
      <c r="M3926" t="s">
        <v>307</v>
      </c>
      <c r="N3926" t="s">
        <v>307</v>
      </c>
      <c r="O3926" t="s">
        <v>307</v>
      </c>
      <c r="P3926" t="s">
        <v>307</v>
      </c>
      <c r="Q3926" t="s">
        <v>307</v>
      </c>
      <c r="R3926" t="s">
        <v>307</v>
      </c>
      <c r="S3926" t="s">
        <v>307</v>
      </c>
      <c r="T3926" t="s">
        <v>307</v>
      </c>
      <c r="U3926" t="s">
        <v>307</v>
      </c>
      <c r="V3926" t="s">
        <v>307</v>
      </c>
      <c r="W3926" t="s">
        <v>307</v>
      </c>
      <c r="X3926" t="s">
        <v>307</v>
      </c>
      <c r="Y3926" t="s">
        <v>307</v>
      </c>
      <c r="Z3926" t="s">
        <v>307</v>
      </c>
      <c r="AA3926" t="s">
        <v>307</v>
      </c>
      <c r="AB3926" t="s">
        <v>307</v>
      </c>
      <c r="AC3926" t="s">
        <v>307</v>
      </c>
      <c r="AD3926" t="s">
        <v>307</v>
      </c>
      <c r="AE3926" t="s">
        <v>307</v>
      </c>
      <c r="AF3926" t="s">
        <v>307</v>
      </c>
      <c r="AG3926" t="s">
        <v>307</v>
      </c>
      <c r="AH3926" t="s">
        <v>307</v>
      </c>
      <c r="AI3926" t="s">
        <v>307</v>
      </c>
      <c r="AJ3926" t="s">
        <v>307</v>
      </c>
      <c r="AK3926" t="s">
        <v>307</v>
      </c>
      <c r="AL3926" t="s">
        <v>307</v>
      </c>
      <c r="AM3926" t="s">
        <v>307</v>
      </c>
      <c r="AN3926" t="s">
        <v>307</v>
      </c>
      <c r="AO3926" t="s">
        <v>307</v>
      </c>
      <c r="AP3926" t="s">
        <v>307</v>
      </c>
      <c r="AQ3926" t="s">
        <v>307</v>
      </c>
      <c r="AR3926" t="s">
        <v>307</v>
      </c>
      <c r="AS3926" t="s">
        <v>307</v>
      </c>
    </row>
    <row r="3927" spans="1:45" x14ac:dyDescent="0.25">
      <c r="A3927">
        <v>502</v>
      </c>
      <c r="B3927" t="s">
        <v>222</v>
      </c>
      <c r="C3927" t="s">
        <v>37</v>
      </c>
      <c r="D3927" t="s">
        <v>49</v>
      </c>
      <c r="E3927" t="s">
        <v>307</v>
      </c>
      <c r="F3927" t="s">
        <v>307</v>
      </c>
      <c r="G3927" t="s">
        <v>307</v>
      </c>
      <c r="H3927" t="s">
        <v>307</v>
      </c>
      <c r="I3927" t="s">
        <v>307</v>
      </c>
      <c r="J3927" t="s">
        <v>307</v>
      </c>
      <c r="K3927" t="s">
        <v>307</v>
      </c>
      <c r="L3927" t="s">
        <v>307</v>
      </c>
      <c r="M3927" t="s">
        <v>307</v>
      </c>
      <c r="N3927" t="s">
        <v>307</v>
      </c>
      <c r="O3927" t="s">
        <v>307</v>
      </c>
      <c r="P3927" t="s">
        <v>307</v>
      </c>
      <c r="Q3927" t="s">
        <v>307</v>
      </c>
      <c r="R3927" t="s">
        <v>307</v>
      </c>
      <c r="S3927" t="s">
        <v>307</v>
      </c>
      <c r="T3927" t="s">
        <v>307</v>
      </c>
      <c r="U3927" t="s">
        <v>307</v>
      </c>
      <c r="V3927" t="s">
        <v>307</v>
      </c>
      <c r="W3927" t="s">
        <v>307</v>
      </c>
      <c r="X3927" t="s">
        <v>307</v>
      </c>
      <c r="Y3927" t="s">
        <v>307</v>
      </c>
      <c r="Z3927" t="s">
        <v>307</v>
      </c>
      <c r="AA3927" t="s">
        <v>307</v>
      </c>
      <c r="AB3927" t="s">
        <v>307</v>
      </c>
      <c r="AC3927" t="s">
        <v>307</v>
      </c>
      <c r="AD3927" t="s">
        <v>307</v>
      </c>
      <c r="AE3927" t="s">
        <v>307</v>
      </c>
      <c r="AF3927" t="s">
        <v>307</v>
      </c>
      <c r="AG3927" t="s">
        <v>307</v>
      </c>
      <c r="AH3927" t="s">
        <v>307</v>
      </c>
      <c r="AI3927" t="s">
        <v>307</v>
      </c>
      <c r="AJ3927" t="s">
        <v>307</v>
      </c>
      <c r="AK3927" t="s">
        <v>307</v>
      </c>
      <c r="AL3927" t="s">
        <v>307</v>
      </c>
      <c r="AM3927" t="s">
        <v>307</v>
      </c>
      <c r="AN3927" t="s">
        <v>307</v>
      </c>
      <c r="AO3927" t="s">
        <v>307</v>
      </c>
      <c r="AP3927" t="s">
        <v>307</v>
      </c>
      <c r="AQ3927" t="s">
        <v>307</v>
      </c>
      <c r="AR3927" t="s">
        <v>307</v>
      </c>
      <c r="AS3927" t="s">
        <v>307</v>
      </c>
    </row>
    <row r="3928" spans="1:45" x14ac:dyDescent="0.25">
      <c r="A3928">
        <v>502</v>
      </c>
      <c r="B3928" t="s">
        <v>222</v>
      </c>
      <c r="C3928" t="s">
        <v>476</v>
      </c>
      <c r="D3928" t="s">
        <v>48</v>
      </c>
      <c r="E3928" t="s">
        <v>307</v>
      </c>
      <c r="F3928" t="s">
        <v>307</v>
      </c>
      <c r="G3928" t="s">
        <v>307</v>
      </c>
    </row>
    <row r="3929" spans="1:45" x14ac:dyDescent="0.25">
      <c r="A3929">
        <v>502</v>
      </c>
      <c r="B3929" t="s">
        <v>222</v>
      </c>
      <c r="C3929" t="s">
        <v>477</v>
      </c>
      <c r="D3929" t="s">
        <v>48</v>
      </c>
      <c r="E3929" t="s">
        <v>307</v>
      </c>
      <c r="F3929" t="s">
        <v>307</v>
      </c>
      <c r="G3929" t="s">
        <v>307</v>
      </c>
    </row>
    <row r="3930" spans="1:45" x14ac:dyDescent="0.25">
      <c r="A3930">
        <v>502</v>
      </c>
      <c r="B3930" t="s">
        <v>222</v>
      </c>
      <c r="C3930" t="s">
        <v>45</v>
      </c>
      <c r="D3930" t="s">
        <v>63</v>
      </c>
      <c r="E3930" t="s">
        <v>307</v>
      </c>
      <c r="F3930" t="s">
        <v>307</v>
      </c>
      <c r="G3930" t="s">
        <v>307</v>
      </c>
      <c r="H3930" t="s">
        <v>307</v>
      </c>
      <c r="I3930" t="s">
        <v>307</v>
      </c>
      <c r="J3930" t="s">
        <v>307</v>
      </c>
      <c r="K3930" t="s">
        <v>307</v>
      </c>
      <c r="L3930" t="s">
        <v>307</v>
      </c>
      <c r="M3930" t="s">
        <v>307</v>
      </c>
      <c r="N3930" t="s">
        <v>307</v>
      </c>
      <c r="O3930" t="s">
        <v>307</v>
      </c>
      <c r="P3930" t="s">
        <v>307</v>
      </c>
      <c r="Q3930" t="s">
        <v>307</v>
      </c>
      <c r="R3930" t="s">
        <v>307</v>
      </c>
      <c r="S3930" t="s">
        <v>307</v>
      </c>
      <c r="T3930" t="s">
        <v>307</v>
      </c>
      <c r="U3930" t="s">
        <v>307</v>
      </c>
      <c r="V3930" t="s">
        <v>307</v>
      </c>
      <c r="W3930" t="s">
        <v>307</v>
      </c>
    </row>
    <row r="3931" spans="1:45" x14ac:dyDescent="0.25">
      <c r="A3931">
        <v>502</v>
      </c>
      <c r="B3931" t="s">
        <v>222</v>
      </c>
      <c r="C3931" t="s">
        <v>45</v>
      </c>
      <c r="D3931" t="s">
        <v>64</v>
      </c>
      <c r="E3931" t="s">
        <v>307</v>
      </c>
      <c r="F3931" t="s">
        <v>307</v>
      </c>
      <c r="G3931" t="s">
        <v>307</v>
      </c>
      <c r="H3931" t="s">
        <v>307</v>
      </c>
      <c r="I3931" t="s">
        <v>307</v>
      </c>
      <c r="J3931" t="s">
        <v>307</v>
      </c>
      <c r="K3931" t="s">
        <v>307</v>
      </c>
      <c r="L3931" t="s">
        <v>307</v>
      </c>
      <c r="M3931" t="s">
        <v>307</v>
      </c>
      <c r="N3931" t="s">
        <v>307</v>
      </c>
      <c r="O3931" t="s">
        <v>307</v>
      </c>
      <c r="P3931" t="s">
        <v>307</v>
      </c>
      <c r="Q3931" t="s">
        <v>307</v>
      </c>
      <c r="R3931" t="s">
        <v>307</v>
      </c>
      <c r="S3931" t="s">
        <v>307</v>
      </c>
      <c r="T3931" t="s">
        <v>307</v>
      </c>
      <c r="U3931" t="s">
        <v>307</v>
      </c>
      <c r="V3931" t="s">
        <v>307</v>
      </c>
      <c r="W3931" t="s">
        <v>307</v>
      </c>
    </row>
    <row r="3932" spans="1:45" x14ac:dyDescent="0.25">
      <c r="A3932">
        <v>502</v>
      </c>
      <c r="B3932" t="s">
        <v>222</v>
      </c>
      <c r="C3932" t="s">
        <v>40</v>
      </c>
      <c r="D3932" t="s">
        <v>52</v>
      </c>
      <c r="E3932" t="s">
        <v>307</v>
      </c>
      <c r="F3932" t="s">
        <v>307</v>
      </c>
      <c r="G3932" t="s">
        <v>307</v>
      </c>
      <c r="H3932" t="s">
        <v>307</v>
      </c>
      <c r="I3932" t="s">
        <v>307</v>
      </c>
      <c r="J3932" t="s">
        <v>307</v>
      </c>
      <c r="K3932" t="s">
        <v>307</v>
      </c>
      <c r="L3932" t="s">
        <v>307</v>
      </c>
      <c r="M3932" t="s">
        <v>307</v>
      </c>
      <c r="N3932" t="s">
        <v>307</v>
      </c>
      <c r="O3932" t="s">
        <v>307</v>
      </c>
      <c r="P3932" t="s">
        <v>307</v>
      </c>
      <c r="Q3932" t="s">
        <v>307</v>
      </c>
      <c r="R3932" t="s">
        <v>307</v>
      </c>
      <c r="S3932" t="s">
        <v>307</v>
      </c>
      <c r="T3932" t="s">
        <v>307</v>
      </c>
      <c r="U3932" t="s">
        <v>307</v>
      </c>
      <c r="V3932" t="s">
        <v>307</v>
      </c>
      <c r="W3932" t="s">
        <v>307</v>
      </c>
      <c r="X3932" t="s">
        <v>307</v>
      </c>
      <c r="Y3932" t="s">
        <v>307</v>
      </c>
      <c r="Z3932" t="s">
        <v>307</v>
      </c>
    </row>
    <row r="3933" spans="1:45" x14ac:dyDescent="0.25">
      <c r="A3933">
        <v>502</v>
      </c>
      <c r="B3933" t="s">
        <v>222</v>
      </c>
      <c r="C3933" t="s">
        <v>40</v>
      </c>
      <c r="D3933" t="s">
        <v>53</v>
      </c>
      <c r="E3933" t="s">
        <v>307</v>
      </c>
      <c r="F3933" t="s">
        <v>307</v>
      </c>
      <c r="G3933" t="s">
        <v>307</v>
      </c>
      <c r="H3933" t="s">
        <v>307</v>
      </c>
      <c r="I3933" t="s">
        <v>307</v>
      </c>
      <c r="J3933" t="s">
        <v>307</v>
      </c>
      <c r="K3933" t="s">
        <v>307</v>
      </c>
      <c r="L3933" t="s">
        <v>307</v>
      </c>
      <c r="M3933" t="s">
        <v>307</v>
      </c>
      <c r="N3933" t="s">
        <v>307</v>
      </c>
      <c r="O3933" t="s">
        <v>307</v>
      </c>
      <c r="P3933" t="s">
        <v>307</v>
      </c>
      <c r="Q3933" t="s">
        <v>307</v>
      </c>
      <c r="R3933" t="s">
        <v>307</v>
      </c>
      <c r="S3933" t="s">
        <v>307</v>
      </c>
      <c r="T3933" t="s">
        <v>307</v>
      </c>
      <c r="U3933" t="s">
        <v>307</v>
      </c>
      <c r="V3933" t="s">
        <v>307</v>
      </c>
      <c r="W3933" t="s">
        <v>307</v>
      </c>
      <c r="X3933" t="s">
        <v>307</v>
      </c>
      <c r="Y3933" t="s">
        <v>307</v>
      </c>
      <c r="Z3933" t="s">
        <v>307</v>
      </c>
    </row>
    <row r="3934" spans="1:45" x14ac:dyDescent="0.25">
      <c r="A3934">
        <v>502</v>
      </c>
      <c r="B3934" t="s">
        <v>222</v>
      </c>
      <c r="C3934" t="s">
        <v>39</v>
      </c>
      <c r="D3934" t="s">
        <v>50</v>
      </c>
      <c r="E3934" t="s">
        <v>307</v>
      </c>
      <c r="F3934" t="s">
        <v>307</v>
      </c>
      <c r="G3934" t="s">
        <v>307</v>
      </c>
      <c r="H3934" t="s">
        <v>307</v>
      </c>
      <c r="I3934" t="s">
        <v>307</v>
      </c>
      <c r="J3934" t="s">
        <v>307</v>
      </c>
      <c r="K3934" t="s">
        <v>307</v>
      </c>
      <c r="L3934" t="s">
        <v>307</v>
      </c>
      <c r="M3934" t="s">
        <v>307</v>
      </c>
      <c r="N3934" t="s">
        <v>307</v>
      </c>
      <c r="O3934" t="s">
        <v>307</v>
      </c>
      <c r="P3934" t="s">
        <v>307</v>
      </c>
      <c r="Q3934" t="s">
        <v>307</v>
      </c>
      <c r="R3934" t="s">
        <v>307</v>
      </c>
      <c r="S3934" t="s">
        <v>307</v>
      </c>
      <c r="T3934" t="s">
        <v>307</v>
      </c>
      <c r="U3934" t="s">
        <v>307</v>
      </c>
      <c r="V3934" t="s">
        <v>307</v>
      </c>
      <c r="W3934" t="s">
        <v>307</v>
      </c>
      <c r="X3934" t="s">
        <v>307</v>
      </c>
      <c r="Y3934" t="s">
        <v>307</v>
      </c>
      <c r="Z3934" t="s">
        <v>307</v>
      </c>
      <c r="AA3934" t="s">
        <v>307</v>
      </c>
      <c r="AB3934" t="s">
        <v>307</v>
      </c>
      <c r="AC3934" t="s">
        <v>307</v>
      </c>
      <c r="AD3934" t="s">
        <v>307</v>
      </c>
      <c r="AE3934" t="s">
        <v>307</v>
      </c>
      <c r="AF3934" t="s">
        <v>307</v>
      </c>
      <c r="AG3934" t="s">
        <v>307</v>
      </c>
      <c r="AH3934" t="s">
        <v>307</v>
      </c>
      <c r="AI3934" t="s">
        <v>307</v>
      </c>
      <c r="AJ3934" t="s">
        <v>307</v>
      </c>
      <c r="AK3934" t="s">
        <v>307</v>
      </c>
      <c r="AL3934" t="s">
        <v>307</v>
      </c>
      <c r="AM3934" t="s">
        <v>307</v>
      </c>
      <c r="AN3934" t="s">
        <v>307</v>
      </c>
      <c r="AO3934" t="s">
        <v>307</v>
      </c>
      <c r="AP3934" t="s">
        <v>307</v>
      </c>
    </row>
    <row r="3935" spans="1:45" x14ac:dyDescent="0.25">
      <c r="A3935">
        <v>502</v>
      </c>
      <c r="B3935" t="s">
        <v>222</v>
      </c>
      <c r="C3935" t="s">
        <v>39</v>
      </c>
      <c r="D3935" t="s">
        <v>48</v>
      </c>
      <c r="E3935" t="s">
        <v>307</v>
      </c>
      <c r="F3935" t="s">
        <v>307</v>
      </c>
      <c r="G3935" t="s">
        <v>307</v>
      </c>
      <c r="H3935" t="s">
        <v>307</v>
      </c>
      <c r="I3935" t="s">
        <v>307</v>
      </c>
      <c r="J3935" t="s">
        <v>307</v>
      </c>
      <c r="K3935" t="s">
        <v>307</v>
      </c>
      <c r="L3935" t="s">
        <v>307</v>
      </c>
      <c r="M3935" t="s">
        <v>307</v>
      </c>
      <c r="N3935" t="s">
        <v>307</v>
      </c>
      <c r="O3935" t="s">
        <v>307</v>
      </c>
      <c r="P3935" t="s">
        <v>307</v>
      </c>
      <c r="Q3935" t="s">
        <v>307</v>
      </c>
      <c r="R3935" t="s">
        <v>307</v>
      </c>
      <c r="S3935" t="s">
        <v>307</v>
      </c>
      <c r="T3935" t="s">
        <v>307</v>
      </c>
      <c r="U3935" t="s">
        <v>307</v>
      </c>
      <c r="V3935" t="s">
        <v>307</v>
      </c>
      <c r="W3935" t="s">
        <v>307</v>
      </c>
      <c r="X3935" t="s">
        <v>307</v>
      </c>
      <c r="Y3935" t="s">
        <v>307</v>
      </c>
      <c r="Z3935" t="s">
        <v>307</v>
      </c>
      <c r="AA3935" t="s">
        <v>307</v>
      </c>
      <c r="AB3935" t="s">
        <v>307</v>
      </c>
      <c r="AC3935" t="s">
        <v>307</v>
      </c>
      <c r="AD3935" t="s">
        <v>307</v>
      </c>
      <c r="AE3935" t="s">
        <v>307</v>
      </c>
      <c r="AF3935" t="s">
        <v>307</v>
      </c>
      <c r="AG3935" t="s">
        <v>307</v>
      </c>
      <c r="AH3935" t="s">
        <v>307</v>
      </c>
      <c r="AI3935" t="s">
        <v>307</v>
      </c>
      <c r="AJ3935" t="s">
        <v>307</v>
      </c>
      <c r="AK3935" t="s">
        <v>307</v>
      </c>
      <c r="AL3935" t="s">
        <v>307</v>
      </c>
      <c r="AM3935" t="s">
        <v>307</v>
      </c>
      <c r="AN3935" t="s">
        <v>307</v>
      </c>
      <c r="AO3935" t="s">
        <v>307</v>
      </c>
      <c r="AP3935" t="s">
        <v>307</v>
      </c>
    </row>
    <row r="3936" spans="1:45" x14ac:dyDescent="0.25">
      <c r="A3936">
        <v>502</v>
      </c>
      <c r="B3936" t="s">
        <v>222</v>
      </c>
      <c r="C3936" t="s">
        <v>39</v>
      </c>
      <c r="D3936" t="s">
        <v>51</v>
      </c>
      <c r="E3936" t="s">
        <v>307</v>
      </c>
      <c r="F3936" t="s">
        <v>307</v>
      </c>
      <c r="G3936" t="s">
        <v>307</v>
      </c>
      <c r="H3936" t="s">
        <v>307</v>
      </c>
      <c r="I3936" t="s">
        <v>307</v>
      </c>
      <c r="J3936" t="s">
        <v>307</v>
      </c>
      <c r="K3936" t="s">
        <v>307</v>
      </c>
      <c r="L3936" t="s">
        <v>307</v>
      </c>
      <c r="M3936" t="s">
        <v>307</v>
      </c>
      <c r="N3936" t="s">
        <v>307</v>
      </c>
      <c r="O3936" t="s">
        <v>307</v>
      </c>
      <c r="P3936" t="s">
        <v>307</v>
      </c>
      <c r="Q3936" t="s">
        <v>307</v>
      </c>
      <c r="R3936" t="s">
        <v>307</v>
      </c>
      <c r="S3936" t="s">
        <v>307</v>
      </c>
      <c r="T3936" t="s">
        <v>307</v>
      </c>
      <c r="U3936" t="s">
        <v>307</v>
      </c>
      <c r="V3936" t="s">
        <v>307</v>
      </c>
      <c r="W3936" t="s">
        <v>307</v>
      </c>
      <c r="X3936" t="s">
        <v>307</v>
      </c>
      <c r="Y3936" t="s">
        <v>307</v>
      </c>
      <c r="Z3936" t="s">
        <v>307</v>
      </c>
      <c r="AA3936" t="s">
        <v>307</v>
      </c>
      <c r="AB3936" t="s">
        <v>307</v>
      </c>
      <c r="AC3936" t="s">
        <v>307</v>
      </c>
      <c r="AD3936" t="s">
        <v>307</v>
      </c>
      <c r="AE3936" t="s">
        <v>307</v>
      </c>
      <c r="AF3936" t="s">
        <v>307</v>
      </c>
      <c r="AG3936" t="s">
        <v>307</v>
      </c>
      <c r="AH3936" t="s">
        <v>307</v>
      </c>
      <c r="AI3936" t="s">
        <v>307</v>
      </c>
      <c r="AJ3936" t="s">
        <v>307</v>
      </c>
      <c r="AK3936" t="s">
        <v>307</v>
      </c>
      <c r="AL3936" t="s">
        <v>307</v>
      </c>
      <c r="AM3936" t="s">
        <v>307</v>
      </c>
      <c r="AN3936" t="s">
        <v>307</v>
      </c>
      <c r="AO3936" t="s">
        <v>307</v>
      </c>
      <c r="AP3936" t="s">
        <v>307</v>
      </c>
    </row>
    <row r="3937" spans="1:26" x14ac:dyDescent="0.25">
      <c r="A3937">
        <v>502</v>
      </c>
      <c r="B3937" t="s">
        <v>222</v>
      </c>
      <c r="C3937" t="s">
        <v>46</v>
      </c>
      <c r="D3937" t="s">
        <v>65</v>
      </c>
      <c r="E3937" t="s">
        <v>307</v>
      </c>
      <c r="F3937" t="s">
        <v>307</v>
      </c>
      <c r="G3937" t="s">
        <v>307</v>
      </c>
      <c r="H3937" t="s">
        <v>307</v>
      </c>
      <c r="I3937" t="s">
        <v>307</v>
      </c>
      <c r="J3937" t="s">
        <v>307</v>
      </c>
      <c r="K3937" t="s">
        <v>307</v>
      </c>
      <c r="L3937" t="s">
        <v>307</v>
      </c>
      <c r="M3937" t="s">
        <v>307</v>
      </c>
      <c r="N3937" t="s">
        <v>307</v>
      </c>
      <c r="O3937" t="s">
        <v>307</v>
      </c>
      <c r="P3937" t="s">
        <v>307</v>
      </c>
      <c r="Q3937" t="s">
        <v>307</v>
      </c>
      <c r="R3937" t="s">
        <v>307</v>
      </c>
      <c r="S3937" t="s">
        <v>307</v>
      </c>
      <c r="T3937" t="s">
        <v>307</v>
      </c>
      <c r="U3937" t="s">
        <v>307</v>
      </c>
      <c r="V3937" t="s">
        <v>307</v>
      </c>
      <c r="W3937" t="s">
        <v>307</v>
      </c>
      <c r="X3937" t="s">
        <v>307</v>
      </c>
      <c r="Y3937" t="s">
        <v>307</v>
      </c>
      <c r="Z3937" t="s">
        <v>307</v>
      </c>
    </row>
    <row r="3938" spans="1:26" x14ac:dyDescent="0.25">
      <c r="A3938">
        <v>502</v>
      </c>
      <c r="B3938" t="s">
        <v>222</v>
      </c>
      <c r="C3938" t="s">
        <v>46</v>
      </c>
      <c r="D3938" t="s">
        <v>66</v>
      </c>
      <c r="E3938" t="s">
        <v>307</v>
      </c>
      <c r="F3938" t="s">
        <v>307</v>
      </c>
      <c r="G3938" t="s">
        <v>307</v>
      </c>
      <c r="H3938" t="s">
        <v>307</v>
      </c>
      <c r="I3938" t="s">
        <v>307</v>
      </c>
      <c r="J3938" t="s">
        <v>307</v>
      </c>
      <c r="K3938" t="s">
        <v>307</v>
      </c>
      <c r="L3938" t="s">
        <v>307</v>
      </c>
      <c r="M3938" t="s">
        <v>307</v>
      </c>
      <c r="N3938" t="s">
        <v>307</v>
      </c>
      <c r="O3938" t="s">
        <v>307</v>
      </c>
      <c r="P3938" t="s">
        <v>307</v>
      </c>
      <c r="Q3938" t="s">
        <v>307</v>
      </c>
      <c r="R3938" t="s">
        <v>307</v>
      </c>
      <c r="S3938" t="s">
        <v>307</v>
      </c>
      <c r="T3938" t="s">
        <v>307</v>
      </c>
      <c r="U3938" t="s">
        <v>307</v>
      </c>
      <c r="V3938" t="s">
        <v>307</v>
      </c>
      <c r="W3938" t="s">
        <v>307</v>
      </c>
      <c r="X3938" t="s">
        <v>307</v>
      </c>
      <c r="Y3938" t="s">
        <v>307</v>
      </c>
      <c r="Z3938" t="s">
        <v>307</v>
      </c>
    </row>
    <row r="3939" spans="1:26" x14ac:dyDescent="0.25">
      <c r="A3939">
        <v>502</v>
      </c>
      <c r="B3939" t="s">
        <v>222</v>
      </c>
      <c r="C3939" t="s">
        <v>46</v>
      </c>
      <c r="D3939" t="s">
        <v>67</v>
      </c>
      <c r="E3939" t="s">
        <v>307</v>
      </c>
      <c r="F3939" t="s">
        <v>307</v>
      </c>
      <c r="G3939" t="s">
        <v>307</v>
      </c>
      <c r="H3939" t="s">
        <v>307</v>
      </c>
      <c r="I3939" t="s">
        <v>307</v>
      </c>
      <c r="J3939" t="s">
        <v>307</v>
      </c>
      <c r="K3939" t="s">
        <v>307</v>
      </c>
      <c r="L3939" t="s">
        <v>307</v>
      </c>
      <c r="M3939" t="s">
        <v>307</v>
      </c>
      <c r="N3939" t="s">
        <v>307</v>
      </c>
      <c r="O3939" t="s">
        <v>307</v>
      </c>
      <c r="P3939" t="s">
        <v>307</v>
      </c>
      <c r="Q3939" t="s">
        <v>307</v>
      </c>
      <c r="R3939" t="s">
        <v>307</v>
      </c>
      <c r="S3939" t="s">
        <v>307</v>
      </c>
      <c r="T3939" t="s">
        <v>307</v>
      </c>
      <c r="U3939" t="s">
        <v>307</v>
      </c>
      <c r="V3939" t="s">
        <v>307</v>
      </c>
      <c r="W3939" t="s">
        <v>307</v>
      </c>
      <c r="X3939" t="s">
        <v>307</v>
      </c>
      <c r="Y3939" t="s">
        <v>307</v>
      </c>
      <c r="Z3939" t="s">
        <v>307</v>
      </c>
    </row>
    <row r="3940" spans="1:26" x14ac:dyDescent="0.25">
      <c r="A3940">
        <v>502</v>
      </c>
      <c r="B3940" t="s">
        <v>222</v>
      </c>
      <c r="C3940" t="s">
        <v>46</v>
      </c>
      <c r="D3940" t="s">
        <v>68</v>
      </c>
      <c r="E3940" t="s">
        <v>307</v>
      </c>
      <c r="F3940" t="s">
        <v>307</v>
      </c>
      <c r="G3940" t="s">
        <v>307</v>
      </c>
      <c r="H3940" t="s">
        <v>307</v>
      </c>
      <c r="I3940" t="s">
        <v>307</v>
      </c>
      <c r="J3940" t="s">
        <v>307</v>
      </c>
      <c r="K3940" t="s">
        <v>307</v>
      </c>
      <c r="L3940" t="s">
        <v>307</v>
      </c>
      <c r="M3940" t="s">
        <v>307</v>
      </c>
      <c r="N3940" t="s">
        <v>307</v>
      </c>
      <c r="O3940" t="s">
        <v>307</v>
      </c>
      <c r="P3940" t="s">
        <v>307</v>
      </c>
      <c r="Q3940" t="s">
        <v>307</v>
      </c>
      <c r="R3940" t="s">
        <v>307</v>
      </c>
      <c r="S3940" t="s">
        <v>307</v>
      </c>
      <c r="T3940" t="s">
        <v>307</v>
      </c>
      <c r="U3940" t="s">
        <v>307</v>
      </c>
      <c r="V3940" t="s">
        <v>307</v>
      </c>
      <c r="W3940" t="s">
        <v>307</v>
      </c>
      <c r="X3940" t="s">
        <v>307</v>
      </c>
      <c r="Y3940" t="s">
        <v>307</v>
      </c>
      <c r="Z3940" t="s">
        <v>307</v>
      </c>
    </row>
    <row r="3941" spans="1:26" x14ac:dyDescent="0.25">
      <c r="A3941">
        <v>502</v>
      </c>
      <c r="B3941" t="s">
        <v>222</v>
      </c>
      <c r="C3941" t="s">
        <v>46</v>
      </c>
      <c r="D3941" t="s">
        <v>69</v>
      </c>
      <c r="E3941" t="s">
        <v>307</v>
      </c>
      <c r="F3941" t="s">
        <v>307</v>
      </c>
      <c r="G3941" t="s">
        <v>307</v>
      </c>
      <c r="H3941" t="s">
        <v>307</v>
      </c>
      <c r="I3941" t="s">
        <v>307</v>
      </c>
      <c r="J3941" t="s">
        <v>307</v>
      </c>
      <c r="K3941" t="s">
        <v>307</v>
      </c>
      <c r="L3941" t="s">
        <v>307</v>
      </c>
      <c r="M3941" t="s">
        <v>307</v>
      </c>
      <c r="N3941" t="s">
        <v>307</v>
      </c>
      <c r="O3941" t="s">
        <v>307</v>
      </c>
      <c r="P3941" t="s">
        <v>307</v>
      </c>
      <c r="Q3941" t="s">
        <v>307</v>
      </c>
      <c r="R3941" t="s">
        <v>307</v>
      </c>
      <c r="S3941" t="s">
        <v>307</v>
      </c>
      <c r="T3941" t="s">
        <v>307</v>
      </c>
      <c r="U3941" t="s">
        <v>307</v>
      </c>
      <c r="V3941" t="s">
        <v>307</v>
      </c>
      <c r="W3941" t="s">
        <v>307</v>
      </c>
      <c r="X3941" t="s">
        <v>307</v>
      </c>
      <c r="Y3941" t="s">
        <v>307</v>
      </c>
      <c r="Z3941" t="s">
        <v>307</v>
      </c>
    </row>
    <row r="3942" spans="1:26" x14ac:dyDescent="0.25">
      <c r="A3942">
        <v>502</v>
      </c>
      <c r="B3942" t="s">
        <v>222</v>
      </c>
      <c r="C3942" t="s">
        <v>46</v>
      </c>
      <c r="D3942" t="s">
        <v>70</v>
      </c>
      <c r="E3942" t="s">
        <v>307</v>
      </c>
      <c r="F3942" t="s">
        <v>307</v>
      </c>
      <c r="G3942" t="s">
        <v>307</v>
      </c>
      <c r="H3942" t="s">
        <v>307</v>
      </c>
      <c r="I3942" t="s">
        <v>307</v>
      </c>
      <c r="J3942" t="s">
        <v>307</v>
      </c>
      <c r="K3942" t="s">
        <v>307</v>
      </c>
      <c r="L3942" t="s">
        <v>307</v>
      </c>
      <c r="M3942" t="s">
        <v>307</v>
      </c>
      <c r="N3942" t="s">
        <v>307</v>
      </c>
      <c r="O3942" t="s">
        <v>307</v>
      </c>
      <c r="P3942" t="s">
        <v>307</v>
      </c>
      <c r="Q3942" t="s">
        <v>307</v>
      </c>
      <c r="R3942" t="s">
        <v>307</v>
      </c>
      <c r="S3942" t="s">
        <v>307</v>
      </c>
      <c r="T3942" t="s">
        <v>307</v>
      </c>
      <c r="U3942" t="s">
        <v>307</v>
      </c>
      <c r="V3942" t="s">
        <v>307</v>
      </c>
      <c r="W3942" t="s">
        <v>307</v>
      </c>
      <c r="X3942" t="s">
        <v>307</v>
      </c>
      <c r="Y3942" t="s">
        <v>307</v>
      </c>
      <c r="Z3942" t="s">
        <v>307</v>
      </c>
    </row>
    <row r="3943" spans="1:26" x14ac:dyDescent="0.25">
      <c r="A3943">
        <v>502</v>
      </c>
      <c r="B3943" t="s">
        <v>222</v>
      </c>
      <c r="C3943" t="s">
        <v>46</v>
      </c>
      <c r="D3943" t="s">
        <v>71</v>
      </c>
      <c r="E3943" t="s">
        <v>307</v>
      </c>
      <c r="F3943" t="s">
        <v>307</v>
      </c>
      <c r="G3943" t="s">
        <v>307</v>
      </c>
      <c r="H3943" t="s">
        <v>307</v>
      </c>
      <c r="I3943" t="s">
        <v>307</v>
      </c>
      <c r="J3943" t="s">
        <v>307</v>
      </c>
      <c r="K3943" t="s">
        <v>307</v>
      </c>
      <c r="L3943" t="s">
        <v>307</v>
      </c>
      <c r="M3943" t="s">
        <v>307</v>
      </c>
      <c r="N3943" t="s">
        <v>307</v>
      </c>
      <c r="O3943" t="s">
        <v>307</v>
      </c>
      <c r="P3943" t="s">
        <v>307</v>
      </c>
      <c r="Q3943" t="s">
        <v>307</v>
      </c>
      <c r="R3943" t="s">
        <v>307</v>
      </c>
      <c r="S3943" t="s">
        <v>307</v>
      </c>
      <c r="T3943" t="s">
        <v>307</v>
      </c>
      <c r="U3943" t="s">
        <v>307</v>
      </c>
      <c r="V3943" t="s">
        <v>307</v>
      </c>
      <c r="W3943" t="s">
        <v>307</v>
      </c>
      <c r="X3943" t="s">
        <v>307</v>
      </c>
      <c r="Y3943" t="s">
        <v>307</v>
      </c>
      <c r="Z3943" t="s">
        <v>307</v>
      </c>
    </row>
    <row r="3944" spans="1:26" x14ac:dyDescent="0.25">
      <c r="A3944">
        <v>502</v>
      </c>
      <c r="B3944" t="s">
        <v>222</v>
      </c>
      <c r="C3944" t="s">
        <v>46</v>
      </c>
      <c r="D3944" t="s">
        <v>72</v>
      </c>
      <c r="E3944" t="s">
        <v>307</v>
      </c>
      <c r="F3944" t="s">
        <v>307</v>
      </c>
      <c r="G3944" t="s">
        <v>307</v>
      </c>
      <c r="H3944" t="s">
        <v>307</v>
      </c>
      <c r="I3944" t="s">
        <v>307</v>
      </c>
      <c r="J3944" t="s">
        <v>307</v>
      </c>
      <c r="K3944" t="s">
        <v>307</v>
      </c>
      <c r="L3944" t="s">
        <v>307</v>
      </c>
      <c r="M3944" t="s">
        <v>307</v>
      </c>
      <c r="N3944" t="s">
        <v>307</v>
      </c>
      <c r="O3944" t="s">
        <v>307</v>
      </c>
      <c r="P3944" t="s">
        <v>307</v>
      </c>
      <c r="Q3944" t="s">
        <v>307</v>
      </c>
      <c r="R3944" t="s">
        <v>307</v>
      </c>
      <c r="S3944" t="s">
        <v>307</v>
      </c>
      <c r="T3944" t="s">
        <v>307</v>
      </c>
      <c r="U3944" t="s">
        <v>307</v>
      </c>
      <c r="V3944" t="s">
        <v>307</v>
      </c>
      <c r="W3944" t="s">
        <v>307</v>
      </c>
      <c r="X3944" t="s">
        <v>307</v>
      </c>
      <c r="Y3944" t="s">
        <v>307</v>
      </c>
      <c r="Z3944" t="s">
        <v>307</v>
      </c>
    </row>
    <row r="3945" spans="1:26" x14ac:dyDescent="0.25">
      <c r="A3945">
        <v>502</v>
      </c>
      <c r="B3945" t="s">
        <v>222</v>
      </c>
      <c r="C3945" t="s">
        <v>46</v>
      </c>
      <c r="D3945" t="s">
        <v>47</v>
      </c>
      <c r="E3945" t="s">
        <v>307</v>
      </c>
      <c r="F3945" t="s">
        <v>307</v>
      </c>
      <c r="G3945" t="s">
        <v>307</v>
      </c>
      <c r="H3945" t="s">
        <v>307</v>
      </c>
      <c r="I3945" t="s">
        <v>307</v>
      </c>
      <c r="J3945" t="s">
        <v>307</v>
      </c>
      <c r="K3945" t="s">
        <v>307</v>
      </c>
      <c r="L3945" t="s">
        <v>307</v>
      </c>
      <c r="M3945" t="s">
        <v>307</v>
      </c>
      <c r="N3945" t="s">
        <v>307</v>
      </c>
      <c r="O3945" t="s">
        <v>307</v>
      </c>
      <c r="P3945" t="s">
        <v>307</v>
      </c>
      <c r="Q3945" t="s">
        <v>307</v>
      </c>
      <c r="R3945" t="s">
        <v>307</v>
      </c>
      <c r="S3945" t="s">
        <v>307</v>
      </c>
      <c r="T3945" t="s">
        <v>307</v>
      </c>
      <c r="U3945" t="s">
        <v>307</v>
      </c>
      <c r="V3945" t="s">
        <v>307</v>
      </c>
      <c r="W3945" t="s">
        <v>307</v>
      </c>
      <c r="X3945" t="s">
        <v>307</v>
      </c>
      <c r="Y3945" t="s">
        <v>307</v>
      </c>
      <c r="Z3945" t="s">
        <v>307</v>
      </c>
    </row>
    <row r="3946" spans="1:26" x14ac:dyDescent="0.25">
      <c r="A3946">
        <v>502</v>
      </c>
      <c r="B3946" t="s">
        <v>222</v>
      </c>
      <c r="C3946" t="s">
        <v>46</v>
      </c>
      <c r="D3946" t="s">
        <v>48</v>
      </c>
      <c r="E3946" t="s">
        <v>307</v>
      </c>
      <c r="F3946" t="s">
        <v>307</v>
      </c>
      <c r="G3946" t="s">
        <v>307</v>
      </c>
      <c r="H3946" t="s">
        <v>307</v>
      </c>
      <c r="I3946" t="s">
        <v>307</v>
      </c>
      <c r="J3946" t="s">
        <v>307</v>
      </c>
      <c r="K3946" t="s">
        <v>307</v>
      </c>
      <c r="L3946" t="s">
        <v>307</v>
      </c>
      <c r="M3946" t="s">
        <v>307</v>
      </c>
      <c r="N3946" t="s">
        <v>307</v>
      </c>
      <c r="O3946" t="s">
        <v>307</v>
      </c>
      <c r="P3946" t="s">
        <v>307</v>
      </c>
      <c r="Q3946" t="s">
        <v>307</v>
      </c>
      <c r="R3946" t="s">
        <v>307</v>
      </c>
      <c r="S3946" t="s">
        <v>307</v>
      </c>
      <c r="T3946" t="s">
        <v>307</v>
      </c>
      <c r="U3946" t="s">
        <v>307</v>
      </c>
      <c r="V3946" t="s">
        <v>307</v>
      </c>
      <c r="W3946" t="s">
        <v>307</v>
      </c>
      <c r="X3946" t="s">
        <v>307</v>
      </c>
      <c r="Y3946" t="s">
        <v>307</v>
      </c>
      <c r="Z3946" t="s">
        <v>307</v>
      </c>
    </row>
    <row r="3947" spans="1:26" x14ac:dyDescent="0.25">
      <c r="A3947">
        <v>502</v>
      </c>
      <c r="B3947" t="s">
        <v>222</v>
      </c>
      <c r="C3947" t="s">
        <v>46</v>
      </c>
      <c r="D3947" t="s">
        <v>49</v>
      </c>
      <c r="E3947" t="s">
        <v>307</v>
      </c>
      <c r="F3947" t="s">
        <v>307</v>
      </c>
      <c r="G3947" t="s">
        <v>307</v>
      </c>
      <c r="H3947" t="s">
        <v>307</v>
      </c>
      <c r="I3947" t="s">
        <v>307</v>
      </c>
      <c r="J3947" t="s">
        <v>307</v>
      </c>
      <c r="K3947" t="s">
        <v>307</v>
      </c>
      <c r="L3947" t="s">
        <v>307</v>
      </c>
      <c r="M3947" t="s">
        <v>307</v>
      </c>
      <c r="N3947" t="s">
        <v>307</v>
      </c>
      <c r="O3947" t="s">
        <v>307</v>
      </c>
      <c r="P3947" t="s">
        <v>307</v>
      </c>
      <c r="Q3947" t="s">
        <v>307</v>
      </c>
      <c r="R3947" t="s">
        <v>307</v>
      </c>
      <c r="S3947" t="s">
        <v>307</v>
      </c>
      <c r="T3947" t="s">
        <v>307</v>
      </c>
      <c r="U3947" t="s">
        <v>307</v>
      </c>
      <c r="V3947" t="s">
        <v>307</v>
      </c>
      <c r="W3947" t="s">
        <v>307</v>
      </c>
      <c r="X3947" t="s">
        <v>307</v>
      </c>
      <c r="Y3947" t="s">
        <v>307</v>
      </c>
      <c r="Z3947" t="s">
        <v>307</v>
      </c>
    </row>
    <row r="3948" spans="1:26" x14ac:dyDescent="0.25">
      <c r="A3948">
        <v>502</v>
      </c>
      <c r="B3948" t="s">
        <v>222</v>
      </c>
      <c r="C3948" t="s">
        <v>41</v>
      </c>
      <c r="D3948" t="s">
        <v>48</v>
      </c>
      <c r="E3948" t="s">
        <v>307</v>
      </c>
      <c r="F3948" t="s">
        <v>307</v>
      </c>
      <c r="G3948" t="s">
        <v>307</v>
      </c>
      <c r="H3948" t="s">
        <v>307</v>
      </c>
      <c r="I3948" t="s">
        <v>307</v>
      </c>
      <c r="J3948" t="s">
        <v>307</v>
      </c>
      <c r="K3948" t="s">
        <v>307</v>
      </c>
      <c r="L3948" t="s">
        <v>307</v>
      </c>
      <c r="M3948" t="s">
        <v>307</v>
      </c>
      <c r="N3948" t="s">
        <v>307</v>
      </c>
      <c r="O3948" t="s">
        <v>307</v>
      </c>
      <c r="P3948" t="s">
        <v>307</v>
      </c>
      <c r="Q3948" t="s">
        <v>307</v>
      </c>
      <c r="R3948" t="s">
        <v>307</v>
      </c>
      <c r="S3948" t="s">
        <v>307</v>
      </c>
      <c r="T3948" t="s">
        <v>307</v>
      </c>
      <c r="U3948" t="s">
        <v>307</v>
      </c>
      <c r="V3948" t="s">
        <v>307</v>
      </c>
      <c r="W3948" t="s">
        <v>307</v>
      </c>
      <c r="X3948" t="s">
        <v>307</v>
      </c>
      <c r="Y3948" t="s">
        <v>307</v>
      </c>
      <c r="Z3948" t="s">
        <v>307</v>
      </c>
    </row>
    <row r="3949" spans="1:26" x14ac:dyDescent="0.25">
      <c r="A3949">
        <v>502</v>
      </c>
      <c r="B3949" t="s">
        <v>222</v>
      </c>
      <c r="C3949" t="s">
        <v>459</v>
      </c>
      <c r="D3949" t="s">
        <v>48</v>
      </c>
      <c r="E3949" t="s">
        <v>307</v>
      </c>
      <c r="F3949" t="s">
        <v>307</v>
      </c>
      <c r="G3949" t="s">
        <v>307</v>
      </c>
      <c r="H3949" t="s">
        <v>307</v>
      </c>
      <c r="I3949" t="s">
        <v>307</v>
      </c>
      <c r="J3949" t="s">
        <v>307</v>
      </c>
      <c r="K3949" t="s">
        <v>307</v>
      </c>
      <c r="L3949" t="s">
        <v>307</v>
      </c>
      <c r="M3949" t="s">
        <v>307</v>
      </c>
      <c r="N3949" t="s">
        <v>307</v>
      </c>
      <c r="O3949" t="s">
        <v>307</v>
      </c>
      <c r="P3949" t="s">
        <v>307</v>
      </c>
      <c r="Q3949" t="s">
        <v>307</v>
      </c>
    </row>
    <row r="3950" spans="1:26" x14ac:dyDescent="0.25">
      <c r="A3950">
        <v>502</v>
      </c>
      <c r="B3950" t="s">
        <v>222</v>
      </c>
      <c r="C3950" t="s">
        <v>304</v>
      </c>
      <c r="D3950" t="s">
        <v>48</v>
      </c>
      <c r="E3950" t="s">
        <v>307</v>
      </c>
      <c r="F3950" t="s">
        <v>307</v>
      </c>
      <c r="G3950" t="s">
        <v>307</v>
      </c>
      <c r="H3950" t="s">
        <v>307</v>
      </c>
      <c r="I3950" t="s">
        <v>307</v>
      </c>
      <c r="J3950" t="s">
        <v>307</v>
      </c>
      <c r="K3950" t="s">
        <v>307</v>
      </c>
      <c r="L3950" t="s">
        <v>307</v>
      </c>
      <c r="M3950" t="s">
        <v>307</v>
      </c>
      <c r="N3950" t="s">
        <v>307</v>
      </c>
      <c r="O3950" t="s">
        <v>307</v>
      </c>
      <c r="P3950" t="s">
        <v>307</v>
      </c>
      <c r="Q3950" t="s">
        <v>307</v>
      </c>
    </row>
    <row r="3951" spans="1:26" x14ac:dyDescent="0.25">
      <c r="A3951">
        <v>502</v>
      </c>
      <c r="B3951" t="s">
        <v>222</v>
      </c>
      <c r="C3951" t="s">
        <v>433</v>
      </c>
      <c r="D3951" t="s">
        <v>48</v>
      </c>
      <c r="E3951" t="s">
        <v>307</v>
      </c>
      <c r="F3951" t="s">
        <v>307</v>
      </c>
      <c r="G3951" t="s">
        <v>307</v>
      </c>
      <c r="H3951" t="s">
        <v>307</v>
      </c>
      <c r="I3951" t="s">
        <v>307</v>
      </c>
      <c r="J3951" t="s">
        <v>307</v>
      </c>
      <c r="K3951" t="s">
        <v>307</v>
      </c>
      <c r="L3951" t="s">
        <v>307</v>
      </c>
      <c r="M3951" t="s">
        <v>307</v>
      </c>
      <c r="N3951" t="s">
        <v>307</v>
      </c>
      <c r="O3951" t="s">
        <v>307</v>
      </c>
      <c r="P3951" t="s">
        <v>307</v>
      </c>
      <c r="Q3951" t="s">
        <v>307</v>
      </c>
    </row>
    <row r="3952" spans="1:26" x14ac:dyDescent="0.25">
      <c r="A3952">
        <v>502</v>
      </c>
      <c r="B3952" t="s">
        <v>222</v>
      </c>
      <c r="C3952" t="s">
        <v>305</v>
      </c>
      <c r="D3952" t="s">
        <v>48</v>
      </c>
      <c r="E3952" t="s">
        <v>307</v>
      </c>
      <c r="F3952" t="s">
        <v>307</v>
      </c>
      <c r="G3952" t="s">
        <v>307</v>
      </c>
      <c r="H3952" t="s">
        <v>307</v>
      </c>
      <c r="I3952" t="s">
        <v>307</v>
      </c>
      <c r="J3952" t="s">
        <v>307</v>
      </c>
      <c r="K3952" t="s">
        <v>307</v>
      </c>
      <c r="L3952" t="s">
        <v>307</v>
      </c>
      <c r="M3952" t="s">
        <v>307</v>
      </c>
      <c r="N3952" t="s">
        <v>307</v>
      </c>
      <c r="O3952" t="s">
        <v>307</v>
      </c>
      <c r="P3952" t="s">
        <v>307</v>
      </c>
      <c r="Q3952" t="s">
        <v>307</v>
      </c>
    </row>
    <row r="3953" spans="1:45" x14ac:dyDescent="0.25">
      <c r="A3953">
        <v>502</v>
      </c>
      <c r="B3953" t="s">
        <v>222</v>
      </c>
      <c r="C3953" t="s">
        <v>306</v>
      </c>
      <c r="D3953" t="s">
        <v>48</v>
      </c>
      <c r="E3953" t="s">
        <v>307</v>
      </c>
      <c r="F3953" t="s">
        <v>307</v>
      </c>
      <c r="G3953" t="s">
        <v>307</v>
      </c>
      <c r="H3953" t="s">
        <v>307</v>
      </c>
      <c r="I3953" t="s">
        <v>307</v>
      </c>
      <c r="J3953" t="s">
        <v>307</v>
      </c>
      <c r="K3953" t="s">
        <v>307</v>
      </c>
      <c r="L3953" t="s">
        <v>307</v>
      </c>
      <c r="M3953" t="s">
        <v>307</v>
      </c>
      <c r="N3953" t="s">
        <v>307</v>
      </c>
      <c r="O3953" t="s">
        <v>307</v>
      </c>
      <c r="P3953" t="s">
        <v>307</v>
      </c>
      <c r="Q3953" t="s">
        <v>307</v>
      </c>
    </row>
    <row r="3954" spans="1:45" x14ac:dyDescent="0.25">
      <c r="A3954">
        <v>502</v>
      </c>
      <c r="B3954" t="s">
        <v>222</v>
      </c>
      <c r="C3954" t="s">
        <v>44</v>
      </c>
      <c r="D3954" t="s">
        <v>54</v>
      </c>
      <c r="E3954" t="s">
        <v>307</v>
      </c>
      <c r="F3954" t="s">
        <v>307</v>
      </c>
      <c r="G3954" t="s">
        <v>307</v>
      </c>
      <c r="H3954" t="s">
        <v>307</v>
      </c>
      <c r="I3954" t="s">
        <v>307</v>
      </c>
      <c r="J3954" t="s">
        <v>307</v>
      </c>
      <c r="K3954" t="s">
        <v>307</v>
      </c>
      <c r="L3954" t="s">
        <v>307</v>
      </c>
      <c r="M3954" t="s">
        <v>307</v>
      </c>
      <c r="N3954" t="s">
        <v>307</v>
      </c>
      <c r="O3954" t="s">
        <v>307</v>
      </c>
      <c r="P3954" t="s">
        <v>307</v>
      </c>
      <c r="Q3954" t="s">
        <v>307</v>
      </c>
      <c r="R3954" t="s">
        <v>307</v>
      </c>
      <c r="S3954" t="s">
        <v>307</v>
      </c>
      <c r="T3954" t="s">
        <v>307</v>
      </c>
      <c r="U3954" t="s">
        <v>307</v>
      </c>
      <c r="V3954" t="s">
        <v>307</v>
      </c>
      <c r="W3954" t="s">
        <v>307</v>
      </c>
    </row>
    <row r="3955" spans="1:45" x14ac:dyDescent="0.25">
      <c r="A3955">
        <v>502</v>
      </c>
      <c r="B3955" t="s">
        <v>222</v>
      </c>
      <c r="C3955" t="s">
        <v>44</v>
      </c>
      <c r="D3955" t="s">
        <v>55</v>
      </c>
      <c r="E3955" t="s">
        <v>307</v>
      </c>
      <c r="F3955" t="s">
        <v>307</v>
      </c>
      <c r="G3955" t="s">
        <v>307</v>
      </c>
      <c r="H3955" t="s">
        <v>307</v>
      </c>
      <c r="I3955" t="s">
        <v>307</v>
      </c>
      <c r="J3955" t="s">
        <v>307</v>
      </c>
      <c r="K3955" t="s">
        <v>307</v>
      </c>
      <c r="L3955" t="s">
        <v>307</v>
      </c>
      <c r="M3955" t="s">
        <v>307</v>
      </c>
      <c r="N3955" t="s">
        <v>307</v>
      </c>
      <c r="O3955" t="s">
        <v>307</v>
      </c>
      <c r="P3955" t="s">
        <v>307</v>
      </c>
      <c r="Q3955" t="s">
        <v>307</v>
      </c>
      <c r="R3955" t="s">
        <v>307</v>
      </c>
      <c r="S3955" t="s">
        <v>307</v>
      </c>
      <c r="T3955" t="s">
        <v>307</v>
      </c>
      <c r="U3955" t="s">
        <v>307</v>
      </c>
      <c r="V3955" t="s">
        <v>307</v>
      </c>
      <c r="W3955" t="s">
        <v>307</v>
      </c>
    </row>
    <row r="3956" spans="1:45" x14ac:dyDescent="0.25">
      <c r="A3956">
        <v>502</v>
      </c>
      <c r="B3956" t="s">
        <v>222</v>
      </c>
      <c r="C3956" t="s">
        <v>44</v>
      </c>
      <c r="D3956" t="s">
        <v>56</v>
      </c>
      <c r="E3956" t="s">
        <v>307</v>
      </c>
      <c r="F3956" t="s">
        <v>307</v>
      </c>
      <c r="G3956" t="s">
        <v>307</v>
      </c>
      <c r="H3956" t="s">
        <v>307</v>
      </c>
      <c r="I3956" t="s">
        <v>307</v>
      </c>
      <c r="J3956" t="s">
        <v>307</v>
      </c>
      <c r="K3956" t="s">
        <v>307</v>
      </c>
      <c r="L3956" t="s">
        <v>307</v>
      </c>
      <c r="M3956" t="s">
        <v>307</v>
      </c>
      <c r="N3956" t="s">
        <v>307</v>
      </c>
      <c r="O3956" t="s">
        <v>307</v>
      </c>
      <c r="P3956" t="s">
        <v>307</v>
      </c>
      <c r="Q3956" t="s">
        <v>307</v>
      </c>
      <c r="R3956" t="s">
        <v>307</v>
      </c>
      <c r="S3956" t="s">
        <v>307</v>
      </c>
      <c r="T3956" t="s">
        <v>307</v>
      </c>
      <c r="U3956" t="s">
        <v>307</v>
      </c>
      <c r="V3956" t="s">
        <v>307</v>
      </c>
      <c r="W3956" t="s">
        <v>307</v>
      </c>
    </row>
    <row r="3957" spans="1:45" x14ac:dyDescent="0.25">
      <c r="A3957">
        <v>502</v>
      </c>
      <c r="B3957" t="s">
        <v>222</v>
      </c>
      <c r="C3957" t="s">
        <v>44</v>
      </c>
      <c r="D3957" t="s">
        <v>57</v>
      </c>
      <c r="E3957" t="s">
        <v>307</v>
      </c>
      <c r="F3957" t="s">
        <v>307</v>
      </c>
      <c r="G3957" t="s">
        <v>307</v>
      </c>
      <c r="H3957" t="s">
        <v>307</v>
      </c>
      <c r="I3957" t="s">
        <v>307</v>
      </c>
      <c r="J3957" t="s">
        <v>307</v>
      </c>
      <c r="K3957" t="s">
        <v>307</v>
      </c>
      <c r="L3957" t="s">
        <v>307</v>
      </c>
      <c r="M3957" t="s">
        <v>307</v>
      </c>
      <c r="N3957" t="s">
        <v>307</v>
      </c>
      <c r="O3957" t="s">
        <v>307</v>
      </c>
      <c r="P3957" t="s">
        <v>307</v>
      </c>
      <c r="Q3957" t="s">
        <v>307</v>
      </c>
      <c r="R3957" t="s">
        <v>307</v>
      </c>
      <c r="S3957" t="s">
        <v>307</v>
      </c>
      <c r="T3957" t="s">
        <v>307</v>
      </c>
      <c r="U3957" t="s">
        <v>307</v>
      </c>
      <c r="V3957" t="s">
        <v>307</v>
      </c>
      <c r="W3957" t="s">
        <v>307</v>
      </c>
    </row>
    <row r="3958" spans="1:45" x14ac:dyDescent="0.25">
      <c r="A3958">
        <v>502</v>
      </c>
      <c r="B3958" t="s">
        <v>222</v>
      </c>
      <c r="C3958" t="s">
        <v>44</v>
      </c>
      <c r="D3958" t="s">
        <v>58</v>
      </c>
      <c r="E3958" t="s">
        <v>307</v>
      </c>
      <c r="F3958" t="s">
        <v>307</v>
      </c>
      <c r="G3958" t="s">
        <v>307</v>
      </c>
      <c r="H3958" t="s">
        <v>307</v>
      </c>
      <c r="I3958" t="s">
        <v>307</v>
      </c>
      <c r="J3958" t="s">
        <v>307</v>
      </c>
      <c r="K3958" t="s">
        <v>307</v>
      </c>
      <c r="L3958" t="s">
        <v>307</v>
      </c>
      <c r="M3958" t="s">
        <v>307</v>
      </c>
      <c r="N3958" t="s">
        <v>307</v>
      </c>
      <c r="O3958" t="s">
        <v>307</v>
      </c>
      <c r="P3958" t="s">
        <v>307</v>
      </c>
      <c r="Q3958" t="s">
        <v>307</v>
      </c>
      <c r="R3958" t="s">
        <v>307</v>
      </c>
      <c r="S3958" t="s">
        <v>307</v>
      </c>
      <c r="T3958" t="s">
        <v>307</v>
      </c>
      <c r="U3958" t="s">
        <v>307</v>
      </c>
      <c r="V3958" t="s">
        <v>307</v>
      </c>
      <c r="W3958" t="s">
        <v>307</v>
      </c>
    </row>
    <row r="3959" spans="1:45" x14ac:dyDescent="0.25">
      <c r="A3959">
        <v>502</v>
      </c>
      <c r="B3959" t="s">
        <v>222</v>
      </c>
      <c r="C3959" t="s">
        <v>44</v>
      </c>
      <c r="D3959" t="s">
        <v>59</v>
      </c>
      <c r="E3959" t="s">
        <v>307</v>
      </c>
      <c r="F3959" t="s">
        <v>307</v>
      </c>
      <c r="G3959" t="s">
        <v>307</v>
      </c>
      <c r="H3959" t="s">
        <v>307</v>
      </c>
      <c r="I3959" t="s">
        <v>307</v>
      </c>
      <c r="J3959" t="s">
        <v>307</v>
      </c>
      <c r="K3959" t="s">
        <v>307</v>
      </c>
      <c r="L3959" t="s">
        <v>307</v>
      </c>
      <c r="M3959" t="s">
        <v>307</v>
      </c>
      <c r="N3959" t="s">
        <v>307</v>
      </c>
      <c r="O3959" t="s">
        <v>307</v>
      </c>
      <c r="P3959" t="s">
        <v>307</v>
      </c>
      <c r="Q3959" t="s">
        <v>307</v>
      </c>
      <c r="R3959" t="s">
        <v>307</v>
      </c>
      <c r="S3959" t="s">
        <v>307</v>
      </c>
      <c r="T3959" t="s">
        <v>307</v>
      </c>
      <c r="U3959" t="s">
        <v>307</v>
      </c>
      <c r="V3959" t="s">
        <v>307</v>
      </c>
      <c r="W3959" t="s">
        <v>307</v>
      </c>
    </row>
    <row r="3960" spans="1:45" x14ac:dyDescent="0.25">
      <c r="A3960">
        <v>502</v>
      </c>
      <c r="B3960" t="s">
        <v>222</v>
      </c>
      <c r="C3960" t="s">
        <v>44</v>
      </c>
      <c r="D3960" t="s">
        <v>60</v>
      </c>
      <c r="E3960" t="s">
        <v>307</v>
      </c>
      <c r="F3960" t="s">
        <v>307</v>
      </c>
      <c r="G3960" t="s">
        <v>307</v>
      </c>
      <c r="H3960" t="s">
        <v>307</v>
      </c>
      <c r="I3960" t="s">
        <v>307</v>
      </c>
      <c r="J3960" t="s">
        <v>307</v>
      </c>
      <c r="K3960" t="s">
        <v>307</v>
      </c>
      <c r="L3960" t="s">
        <v>307</v>
      </c>
      <c r="M3960" t="s">
        <v>307</v>
      </c>
      <c r="N3960" t="s">
        <v>307</v>
      </c>
      <c r="O3960" t="s">
        <v>307</v>
      </c>
      <c r="P3960" t="s">
        <v>307</v>
      </c>
      <c r="Q3960" t="s">
        <v>307</v>
      </c>
      <c r="R3960" t="s">
        <v>307</v>
      </c>
      <c r="S3960" t="s">
        <v>307</v>
      </c>
      <c r="T3960" t="s">
        <v>307</v>
      </c>
      <c r="U3960" t="s">
        <v>307</v>
      </c>
      <c r="V3960" t="s">
        <v>307</v>
      </c>
      <c r="W3960" t="s">
        <v>307</v>
      </c>
    </row>
    <row r="3961" spans="1:45" x14ac:dyDescent="0.25">
      <c r="A3961">
        <v>502</v>
      </c>
      <c r="B3961" t="s">
        <v>222</v>
      </c>
      <c r="C3961" t="s">
        <v>44</v>
      </c>
      <c r="D3961" t="s">
        <v>61</v>
      </c>
      <c r="E3961" t="s">
        <v>307</v>
      </c>
      <c r="F3961" t="s">
        <v>307</v>
      </c>
      <c r="G3961" t="s">
        <v>307</v>
      </c>
      <c r="H3961" t="s">
        <v>307</v>
      </c>
      <c r="I3961" t="s">
        <v>307</v>
      </c>
      <c r="J3961" t="s">
        <v>307</v>
      </c>
      <c r="K3961" t="s">
        <v>307</v>
      </c>
      <c r="L3961" t="s">
        <v>307</v>
      </c>
      <c r="M3961" t="s">
        <v>307</v>
      </c>
      <c r="N3961" t="s">
        <v>307</v>
      </c>
      <c r="O3961" t="s">
        <v>307</v>
      </c>
      <c r="P3961" t="s">
        <v>307</v>
      </c>
      <c r="Q3961" t="s">
        <v>307</v>
      </c>
      <c r="R3961" t="s">
        <v>307</v>
      </c>
      <c r="S3961" t="s">
        <v>307</v>
      </c>
      <c r="T3961" t="s">
        <v>307</v>
      </c>
      <c r="U3961" t="s">
        <v>307</v>
      </c>
      <c r="V3961" t="s">
        <v>307</v>
      </c>
      <c r="W3961" t="s">
        <v>307</v>
      </c>
    </row>
    <row r="3962" spans="1:45" x14ac:dyDescent="0.25">
      <c r="A3962">
        <v>502</v>
      </c>
      <c r="B3962" t="s">
        <v>222</v>
      </c>
      <c r="C3962" t="s">
        <v>44</v>
      </c>
      <c r="D3962" t="s">
        <v>62</v>
      </c>
      <c r="E3962" t="s">
        <v>307</v>
      </c>
      <c r="F3962" t="s">
        <v>307</v>
      </c>
      <c r="G3962" t="s">
        <v>307</v>
      </c>
      <c r="H3962" t="s">
        <v>307</v>
      </c>
      <c r="I3962" t="s">
        <v>307</v>
      </c>
      <c r="J3962" t="s">
        <v>307</v>
      </c>
      <c r="K3962" t="s">
        <v>307</v>
      </c>
      <c r="L3962" t="s">
        <v>307</v>
      </c>
      <c r="M3962" t="s">
        <v>307</v>
      </c>
      <c r="N3962" t="s">
        <v>307</v>
      </c>
      <c r="O3962" t="s">
        <v>307</v>
      </c>
      <c r="P3962" t="s">
        <v>307</v>
      </c>
      <c r="Q3962" t="s">
        <v>307</v>
      </c>
      <c r="R3962" t="s">
        <v>307</v>
      </c>
      <c r="S3962" t="s">
        <v>307</v>
      </c>
      <c r="T3962" t="s">
        <v>307</v>
      </c>
      <c r="U3962" t="s">
        <v>307</v>
      </c>
      <c r="V3962" t="s">
        <v>307</v>
      </c>
      <c r="W3962" t="s">
        <v>307</v>
      </c>
    </row>
    <row r="3963" spans="1:45" x14ac:dyDescent="0.25">
      <c r="A3963">
        <v>502</v>
      </c>
      <c r="B3963" t="s">
        <v>222</v>
      </c>
      <c r="C3963" t="s">
        <v>38</v>
      </c>
      <c r="D3963" t="s">
        <v>47</v>
      </c>
      <c r="E3963" t="s">
        <v>307</v>
      </c>
      <c r="F3963" t="s">
        <v>307</v>
      </c>
      <c r="G3963" t="s">
        <v>307</v>
      </c>
      <c r="H3963" t="s">
        <v>307</v>
      </c>
      <c r="I3963" t="s">
        <v>307</v>
      </c>
      <c r="J3963" t="s">
        <v>307</v>
      </c>
      <c r="K3963" t="s">
        <v>307</v>
      </c>
      <c r="L3963" t="s">
        <v>307</v>
      </c>
      <c r="M3963" t="s">
        <v>307</v>
      </c>
      <c r="N3963" t="s">
        <v>307</v>
      </c>
      <c r="O3963" t="s">
        <v>307</v>
      </c>
      <c r="P3963" t="s">
        <v>307</v>
      </c>
      <c r="Q3963" t="s">
        <v>307</v>
      </c>
      <c r="R3963" t="s">
        <v>307</v>
      </c>
      <c r="S3963" t="s">
        <v>307</v>
      </c>
      <c r="T3963" t="s">
        <v>307</v>
      </c>
      <c r="U3963" t="s">
        <v>307</v>
      </c>
      <c r="V3963" t="s">
        <v>307</v>
      </c>
      <c r="W3963" t="s">
        <v>307</v>
      </c>
      <c r="X3963" t="s">
        <v>307</v>
      </c>
      <c r="Y3963" t="s">
        <v>307</v>
      </c>
      <c r="Z3963" t="s">
        <v>307</v>
      </c>
      <c r="AA3963" t="s">
        <v>307</v>
      </c>
      <c r="AB3963" t="s">
        <v>307</v>
      </c>
      <c r="AC3963" t="s">
        <v>307</v>
      </c>
      <c r="AD3963" t="s">
        <v>307</v>
      </c>
      <c r="AE3963" t="s">
        <v>307</v>
      </c>
      <c r="AF3963" t="s">
        <v>307</v>
      </c>
      <c r="AG3963" t="s">
        <v>307</v>
      </c>
      <c r="AH3963" t="s">
        <v>307</v>
      </c>
      <c r="AI3963" t="s">
        <v>307</v>
      </c>
      <c r="AJ3963" t="s">
        <v>307</v>
      </c>
      <c r="AK3963" t="s">
        <v>307</v>
      </c>
      <c r="AL3963" t="s">
        <v>307</v>
      </c>
      <c r="AM3963" t="s">
        <v>307</v>
      </c>
      <c r="AN3963" t="s">
        <v>307</v>
      </c>
      <c r="AO3963" t="s">
        <v>307</v>
      </c>
      <c r="AP3963" t="s">
        <v>307</v>
      </c>
      <c r="AQ3963" t="s">
        <v>307</v>
      </c>
      <c r="AR3963" t="s">
        <v>307</v>
      </c>
      <c r="AS3963" t="s">
        <v>307</v>
      </c>
    </row>
    <row r="3964" spans="1:45" x14ac:dyDescent="0.25">
      <c r="A3964">
        <v>502</v>
      </c>
      <c r="B3964" t="s">
        <v>222</v>
      </c>
      <c r="C3964" t="s">
        <v>38</v>
      </c>
      <c r="D3964" t="s">
        <v>48</v>
      </c>
      <c r="E3964" t="s">
        <v>307</v>
      </c>
      <c r="F3964" t="s">
        <v>307</v>
      </c>
      <c r="G3964" t="s">
        <v>307</v>
      </c>
      <c r="H3964" t="s">
        <v>307</v>
      </c>
      <c r="I3964" t="s">
        <v>307</v>
      </c>
      <c r="J3964" t="s">
        <v>307</v>
      </c>
      <c r="K3964" t="s">
        <v>307</v>
      </c>
      <c r="L3964" t="s">
        <v>307</v>
      </c>
      <c r="M3964" t="s">
        <v>307</v>
      </c>
      <c r="N3964" t="s">
        <v>307</v>
      </c>
      <c r="O3964" t="s">
        <v>307</v>
      </c>
      <c r="P3964" t="s">
        <v>307</v>
      </c>
      <c r="Q3964" t="s">
        <v>307</v>
      </c>
      <c r="R3964" t="s">
        <v>307</v>
      </c>
      <c r="S3964" t="s">
        <v>307</v>
      </c>
      <c r="T3964" t="s">
        <v>307</v>
      </c>
      <c r="U3964" t="s">
        <v>307</v>
      </c>
      <c r="V3964" t="s">
        <v>307</v>
      </c>
      <c r="W3964" t="s">
        <v>307</v>
      </c>
      <c r="X3964" t="s">
        <v>307</v>
      </c>
      <c r="Y3964" t="s">
        <v>307</v>
      </c>
      <c r="Z3964" t="s">
        <v>307</v>
      </c>
      <c r="AA3964" t="s">
        <v>307</v>
      </c>
      <c r="AB3964" t="s">
        <v>307</v>
      </c>
      <c r="AC3964" t="s">
        <v>307</v>
      </c>
      <c r="AD3964" t="s">
        <v>307</v>
      </c>
      <c r="AE3964" t="s">
        <v>307</v>
      </c>
      <c r="AF3964" t="s">
        <v>307</v>
      </c>
      <c r="AG3964" t="s">
        <v>307</v>
      </c>
      <c r="AH3964" t="s">
        <v>307</v>
      </c>
      <c r="AI3964" t="s">
        <v>307</v>
      </c>
      <c r="AJ3964" t="s">
        <v>307</v>
      </c>
      <c r="AK3964" t="s">
        <v>307</v>
      </c>
      <c r="AL3964" t="s">
        <v>307</v>
      </c>
      <c r="AM3964" t="s">
        <v>307</v>
      </c>
      <c r="AN3964" t="s">
        <v>307</v>
      </c>
      <c r="AO3964" t="s">
        <v>307</v>
      </c>
      <c r="AP3964" t="s">
        <v>307</v>
      </c>
      <c r="AQ3964" t="s">
        <v>307</v>
      </c>
      <c r="AR3964" t="s">
        <v>307</v>
      </c>
      <c r="AS3964" t="s">
        <v>307</v>
      </c>
    </row>
    <row r="3965" spans="1:45" x14ac:dyDescent="0.25">
      <c r="A3965">
        <v>502</v>
      </c>
      <c r="B3965" t="s">
        <v>222</v>
      </c>
      <c r="C3965" t="s">
        <v>38</v>
      </c>
      <c r="D3965" t="s">
        <v>49</v>
      </c>
      <c r="E3965" t="s">
        <v>307</v>
      </c>
      <c r="F3965" t="s">
        <v>307</v>
      </c>
      <c r="G3965" t="s">
        <v>307</v>
      </c>
      <c r="H3965" t="s">
        <v>307</v>
      </c>
      <c r="I3965" t="s">
        <v>307</v>
      </c>
      <c r="J3965" t="s">
        <v>307</v>
      </c>
      <c r="K3965" t="s">
        <v>307</v>
      </c>
      <c r="L3965" t="s">
        <v>307</v>
      </c>
      <c r="M3965" t="s">
        <v>307</v>
      </c>
      <c r="N3965" t="s">
        <v>307</v>
      </c>
      <c r="O3965" t="s">
        <v>307</v>
      </c>
      <c r="P3965" t="s">
        <v>307</v>
      </c>
      <c r="Q3965" t="s">
        <v>307</v>
      </c>
      <c r="R3965" t="s">
        <v>307</v>
      </c>
      <c r="S3965" t="s">
        <v>307</v>
      </c>
      <c r="T3965" t="s">
        <v>307</v>
      </c>
      <c r="U3965" t="s">
        <v>307</v>
      </c>
      <c r="V3965" t="s">
        <v>307</v>
      </c>
      <c r="W3965" t="s">
        <v>307</v>
      </c>
      <c r="X3965" t="s">
        <v>307</v>
      </c>
      <c r="Y3965" t="s">
        <v>307</v>
      </c>
      <c r="Z3965" t="s">
        <v>307</v>
      </c>
      <c r="AA3965" t="s">
        <v>307</v>
      </c>
      <c r="AB3965" t="s">
        <v>307</v>
      </c>
      <c r="AC3965" t="s">
        <v>307</v>
      </c>
      <c r="AD3965" t="s">
        <v>307</v>
      </c>
      <c r="AE3965" t="s">
        <v>307</v>
      </c>
      <c r="AF3965" t="s">
        <v>307</v>
      </c>
      <c r="AG3965" t="s">
        <v>307</v>
      </c>
      <c r="AH3965" t="s">
        <v>307</v>
      </c>
      <c r="AI3965" t="s">
        <v>307</v>
      </c>
      <c r="AJ3965" t="s">
        <v>307</v>
      </c>
      <c r="AK3965" t="s">
        <v>307</v>
      </c>
      <c r="AL3965" t="s">
        <v>307</v>
      </c>
      <c r="AM3965" t="s">
        <v>307</v>
      </c>
      <c r="AN3965" t="s">
        <v>307</v>
      </c>
      <c r="AO3965" t="s">
        <v>307</v>
      </c>
      <c r="AP3965" t="s">
        <v>307</v>
      </c>
      <c r="AQ3965" t="s">
        <v>307</v>
      </c>
      <c r="AR3965" t="s">
        <v>307</v>
      </c>
      <c r="AS3965" t="s">
        <v>307</v>
      </c>
    </row>
    <row r="3966" spans="1:45" x14ac:dyDescent="0.25">
      <c r="A3966">
        <v>502</v>
      </c>
      <c r="B3966" t="s">
        <v>222</v>
      </c>
      <c r="C3966" t="s">
        <v>450</v>
      </c>
      <c r="D3966" t="s">
        <v>48</v>
      </c>
      <c r="E3966" t="s">
        <v>307</v>
      </c>
      <c r="F3966" t="s">
        <v>307</v>
      </c>
      <c r="G3966" t="s">
        <v>307</v>
      </c>
      <c r="H3966" t="s">
        <v>307</v>
      </c>
      <c r="I3966" t="s">
        <v>307</v>
      </c>
      <c r="J3966" t="s">
        <v>307</v>
      </c>
      <c r="K3966" t="s">
        <v>307</v>
      </c>
      <c r="L3966" t="s">
        <v>307</v>
      </c>
      <c r="M3966" t="s">
        <v>307</v>
      </c>
      <c r="N3966" t="s">
        <v>307</v>
      </c>
      <c r="O3966" t="s">
        <v>307</v>
      </c>
      <c r="P3966" t="s">
        <v>307</v>
      </c>
      <c r="Q3966" t="s">
        <v>307</v>
      </c>
      <c r="R3966" t="s">
        <v>307</v>
      </c>
    </row>
    <row r="3967" spans="1:45" x14ac:dyDescent="0.25">
      <c r="A3967">
        <v>502</v>
      </c>
      <c r="B3967" t="s">
        <v>222</v>
      </c>
      <c r="C3967" t="s">
        <v>449</v>
      </c>
      <c r="D3967" t="s">
        <v>48</v>
      </c>
      <c r="E3967" t="s">
        <v>307</v>
      </c>
      <c r="F3967" t="s">
        <v>307</v>
      </c>
      <c r="G3967" t="s">
        <v>307</v>
      </c>
      <c r="H3967" t="s">
        <v>307</v>
      </c>
      <c r="I3967" t="s">
        <v>307</v>
      </c>
      <c r="J3967" t="s">
        <v>307</v>
      </c>
      <c r="K3967" t="s">
        <v>307</v>
      </c>
      <c r="L3967" t="s">
        <v>307</v>
      </c>
      <c r="M3967" t="s">
        <v>307</v>
      </c>
      <c r="N3967" t="s">
        <v>307</v>
      </c>
      <c r="O3967" t="s">
        <v>307</v>
      </c>
      <c r="P3967" t="s">
        <v>307</v>
      </c>
      <c r="Q3967" t="s">
        <v>307</v>
      </c>
      <c r="R3967" t="s">
        <v>307</v>
      </c>
    </row>
    <row r="3968" spans="1:45" x14ac:dyDescent="0.25">
      <c r="A3968">
        <v>502</v>
      </c>
      <c r="B3968" t="s">
        <v>222</v>
      </c>
      <c r="C3968" t="s">
        <v>475</v>
      </c>
      <c r="D3968" t="s">
        <v>48</v>
      </c>
      <c r="E3968" t="s">
        <v>307</v>
      </c>
      <c r="F3968" t="s">
        <v>307</v>
      </c>
      <c r="G3968" t="s">
        <v>307</v>
      </c>
    </row>
    <row r="3969" spans="1:45" x14ac:dyDescent="0.25">
      <c r="A3969">
        <v>502</v>
      </c>
      <c r="B3969" t="s">
        <v>222</v>
      </c>
      <c r="C3969" t="s">
        <v>42</v>
      </c>
      <c r="D3969" t="s">
        <v>48</v>
      </c>
      <c r="E3969" t="s">
        <v>307</v>
      </c>
      <c r="F3969" t="s">
        <v>307</v>
      </c>
      <c r="G3969" t="s">
        <v>307</v>
      </c>
      <c r="H3969" t="s">
        <v>307</v>
      </c>
      <c r="I3969" t="s">
        <v>307</v>
      </c>
      <c r="J3969" t="s">
        <v>307</v>
      </c>
      <c r="K3969" t="s">
        <v>307</v>
      </c>
      <c r="L3969" t="s">
        <v>307</v>
      </c>
      <c r="M3969" t="s">
        <v>307</v>
      </c>
      <c r="N3969" t="s">
        <v>307</v>
      </c>
      <c r="O3969" t="s">
        <v>307</v>
      </c>
      <c r="P3969" t="s">
        <v>307</v>
      </c>
      <c r="Q3969" t="s">
        <v>307</v>
      </c>
      <c r="R3969" t="s">
        <v>307</v>
      </c>
      <c r="S3969" t="s">
        <v>307</v>
      </c>
      <c r="T3969" t="s">
        <v>307</v>
      </c>
      <c r="U3969" t="s">
        <v>307</v>
      </c>
      <c r="V3969" t="s">
        <v>307</v>
      </c>
      <c r="W3969" t="s">
        <v>307</v>
      </c>
      <c r="X3969" t="s">
        <v>307</v>
      </c>
      <c r="Y3969" t="s">
        <v>307</v>
      </c>
      <c r="Z3969" t="s">
        <v>307</v>
      </c>
    </row>
    <row r="3970" spans="1:45" x14ac:dyDescent="0.25">
      <c r="A3970">
        <v>503</v>
      </c>
      <c r="B3970" t="s">
        <v>223</v>
      </c>
      <c r="C3970" t="s">
        <v>43</v>
      </c>
      <c r="D3970" t="s">
        <v>54</v>
      </c>
      <c r="E3970" t="s">
        <v>307</v>
      </c>
      <c r="F3970" t="s">
        <v>307</v>
      </c>
      <c r="G3970" t="s">
        <v>307</v>
      </c>
      <c r="H3970" t="s">
        <v>307</v>
      </c>
      <c r="I3970" t="s">
        <v>307</v>
      </c>
      <c r="J3970" t="s">
        <v>307</v>
      </c>
      <c r="K3970" t="s">
        <v>307</v>
      </c>
      <c r="L3970" t="s">
        <v>307</v>
      </c>
      <c r="M3970" t="s">
        <v>307</v>
      </c>
      <c r="N3970" t="s">
        <v>307</v>
      </c>
      <c r="O3970" t="s">
        <v>307</v>
      </c>
      <c r="P3970" t="s">
        <v>307</v>
      </c>
      <c r="Q3970" t="s">
        <v>307</v>
      </c>
      <c r="R3970" t="s">
        <v>307</v>
      </c>
      <c r="S3970" t="s">
        <v>307</v>
      </c>
      <c r="T3970" t="s">
        <v>307</v>
      </c>
      <c r="U3970" t="s">
        <v>307</v>
      </c>
      <c r="V3970" t="s">
        <v>307</v>
      </c>
      <c r="W3970" t="s">
        <v>307</v>
      </c>
    </row>
    <row r="3971" spans="1:45" x14ac:dyDescent="0.25">
      <c r="A3971">
        <v>503</v>
      </c>
      <c r="B3971" t="s">
        <v>223</v>
      </c>
      <c r="C3971" t="s">
        <v>43</v>
      </c>
      <c r="D3971" t="s">
        <v>55</v>
      </c>
      <c r="E3971" t="s">
        <v>307</v>
      </c>
      <c r="F3971" t="s">
        <v>307</v>
      </c>
      <c r="G3971" t="s">
        <v>307</v>
      </c>
      <c r="H3971" t="s">
        <v>307</v>
      </c>
      <c r="I3971" t="s">
        <v>307</v>
      </c>
      <c r="J3971" t="s">
        <v>307</v>
      </c>
      <c r="K3971" t="s">
        <v>307</v>
      </c>
      <c r="L3971" t="s">
        <v>307</v>
      </c>
      <c r="M3971" t="s">
        <v>307</v>
      </c>
      <c r="N3971" t="s">
        <v>307</v>
      </c>
      <c r="O3971" t="s">
        <v>307</v>
      </c>
      <c r="P3971" t="s">
        <v>307</v>
      </c>
      <c r="Q3971" t="s">
        <v>307</v>
      </c>
      <c r="R3971" t="s">
        <v>307</v>
      </c>
      <c r="S3971" t="s">
        <v>307</v>
      </c>
      <c r="T3971" t="s">
        <v>307</v>
      </c>
      <c r="U3971" t="s">
        <v>307</v>
      </c>
      <c r="V3971" t="s">
        <v>307</v>
      </c>
      <c r="W3971" t="s">
        <v>307</v>
      </c>
    </row>
    <row r="3972" spans="1:45" x14ac:dyDescent="0.25">
      <c r="A3972">
        <v>503</v>
      </c>
      <c r="B3972" t="s">
        <v>223</v>
      </c>
      <c r="C3972" t="s">
        <v>43</v>
      </c>
      <c r="D3972" t="s">
        <v>56</v>
      </c>
      <c r="E3972" t="s">
        <v>307</v>
      </c>
      <c r="F3972" t="s">
        <v>307</v>
      </c>
      <c r="G3972" t="s">
        <v>307</v>
      </c>
      <c r="H3972" t="s">
        <v>307</v>
      </c>
      <c r="I3972" t="s">
        <v>307</v>
      </c>
      <c r="J3972" t="s">
        <v>307</v>
      </c>
      <c r="K3972" t="s">
        <v>307</v>
      </c>
      <c r="L3972" t="s">
        <v>307</v>
      </c>
      <c r="M3972" t="s">
        <v>307</v>
      </c>
      <c r="N3972" t="s">
        <v>307</v>
      </c>
      <c r="O3972" t="s">
        <v>307</v>
      </c>
      <c r="P3972" t="s">
        <v>307</v>
      </c>
      <c r="Q3972" t="s">
        <v>307</v>
      </c>
      <c r="R3972" t="s">
        <v>307</v>
      </c>
      <c r="S3972" t="s">
        <v>307</v>
      </c>
      <c r="T3972" t="s">
        <v>307</v>
      </c>
      <c r="U3972" t="s">
        <v>307</v>
      </c>
      <c r="V3972" t="s">
        <v>307</v>
      </c>
      <c r="W3972" t="s">
        <v>307</v>
      </c>
    </row>
    <row r="3973" spans="1:45" x14ac:dyDescent="0.25">
      <c r="A3973">
        <v>503</v>
      </c>
      <c r="B3973" t="s">
        <v>223</v>
      </c>
      <c r="C3973" t="s">
        <v>43</v>
      </c>
      <c r="D3973" t="s">
        <v>57</v>
      </c>
      <c r="E3973" t="s">
        <v>307</v>
      </c>
      <c r="F3973" t="s">
        <v>307</v>
      </c>
      <c r="G3973" t="s">
        <v>307</v>
      </c>
      <c r="H3973" t="s">
        <v>307</v>
      </c>
      <c r="I3973" t="s">
        <v>307</v>
      </c>
      <c r="J3973" t="s">
        <v>307</v>
      </c>
      <c r="K3973" t="s">
        <v>307</v>
      </c>
      <c r="L3973" t="s">
        <v>307</v>
      </c>
      <c r="M3973" t="s">
        <v>307</v>
      </c>
      <c r="N3973" t="s">
        <v>307</v>
      </c>
      <c r="O3973" t="s">
        <v>307</v>
      </c>
      <c r="P3973" t="s">
        <v>307</v>
      </c>
      <c r="Q3973" t="s">
        <v>307</v>
      </c>
      <c r="R3973" t="s">
        <v>307</v>
      </c>
      <c r="S3973" t="s">
        <v>307</v>
      </c>
      <c r="T3973" t="s">
        <v>307</v>
      </c>
      <c r="U3973" t="s">
        <v>307</v>
      </c>
      <c r="V3973" t="s">
        <v>307</v>
      </c>
      <c r="W3973" t="s">
        <v>307</v>
      </c>
    </row>
    <row r="3974" spans="1:45" x14ac:dyDescent="0.25">
      <c r="A3974">
        <v>503</v>
      </c>
      <c r="B3974" t="s">
        <v>223</v>
      </c>
      <c r="C3974" t="s">
        <v>43</v>
      </c>
      <c r="D3974" t="s">
        <v>58</v>
      </c>
      <c r="E3974" t="s">
        <v>307</v>
      </c>
      <c r="F3974" t="s">
        <v>307</v>
      </c>
      <c r="G3974" t="s">
        <v>307</v>
      </c>
      <c r="H3974" t="s">
        <v>307</v>
      </c>
      <c r="I3974" t="s">
        <v>307</v>
      </c>
      <c r="J3974" t="s">
        <v>307</v>
      </c>
      <c r="K3974" t="s">
        <v>307</v>
      </c>
      <c r="L3974" t="s">
        <v>307</v>
      </c>
      <c r="M3974" t="s">
        <v>307</v>
      </c>
      <c r="N3974" t="s">
        <v>307</v>
      </c>
      <c r="O3974" t="s">
        <v>307</v>
      </c>
      <c r="P3974" t="s">
        <v>307</v>
      </c>
      <c r="Q3974" t="s">
        <v>307</v>
      </c>
      <c r="R3974" t="s">
        <v>307</v>
      </c>
      <c r="S3974" t="s">
        <v>307</v>
      </c>
      <c r="T3974" t="s">
        <v>307</v>
      </c>
      <c r="U3974" t="s">
        <v>307</v>
      </c>
      <c r="V3974" t="s">
        <v>307</v>
      </c>
      <c r="W3974" t="s">
        <v>307</v>
      </c>
    </row>
    <row r="3975" spans="1:45" x14ac:dyDescent="0.25">
      <c r="A3975">
        <v>503</v>
      </c>
      <c r="B3975" t="s">
        <v>223</v>
      </c>
      <c r="C3975" t="s">
        <v>43</v>
      </c>
      <c r="D3975" t="s">
        <v>59</v>
      </c>
      <c r="E3975" t="s">
        <v>307</v>
      </c>
      <c r="F3975" t="s">
        <v>307</v>
      </c>
      <c r="G3975" t="s">
        <v>307</v>
      </c>
      <c r="H3975" t="s">
        <v>307</v>
      </c>
      <c r="I3975" t="s">
        <v>307</v>
      </c>
      <c r="J3975" t="s">
        <v>307</v>
      </c>
      <c r="K3975" t="s">
        <v>307</v>
      </c>
      <c r="L3975" t="s">
        <v>307</v>
      </c>
      <c r="M3975" t="s">
        <v>307</v>
      </c>
      <c r="N3975" t="s">
        <v>307</v>
      </c>
      <c r="O3975" t="s">
        <v>307</v>
      </c>
      <c r="P3975" t="s">
        <v>307</v>
      </c>
      <c r="Q3975" t="s">
        <v>307</v>
      </c>
      <c r="R3975" t="s">
        <v>307</v>
      </c>
      <c r="S3975" t="s">
        <v>307</v>
      </c>
      <c r="T3975" t="s">
        <v>307</v>
      </c>
      <c r="U3975" t="s">
        <v>307</v>
      </c>
      <c r="V3975" t="s">
        <v>307</v>
      </c>
      <c r="W3975" t="s">
        <v>307</v>
      </c>
    </row>
    <row r="3976" spans="1:45" x14ac:dyDescent="0.25">
      <c r="A3976">
        <v>503</v>
      </c>
      <c r="B3976" t="s">
        <v>223</v>
      </c>
      <c r="C3976" t="s">
        <v>43</v>
      </c>
      <c r="D3976" t="s">
        <v>60</v>
      </c>
      <c r="E3976" t="s">
        <v>307</v>
      </c>
      <c r="F3976" t="s">
        <v>307</v>
      </c>
      <c r="G3976" t="s">
        <v>307</v>
      </c>
      <c r="H3976" t="s">
        <v>307</v>
      </c>
      <c r="I3976" t="s">
        <v>307</v>
      </c>
      <c r="J3976" t="s">
        <v>307</v>
      </c>
      <c r="K3976" t="s">
        <v>307</v>
      </c>
      <c r="L3976" t="s">
        <v>307</v>
      </c>
      <c r="M3976" t="s">
        <v>307</v>
      </c>
      <c r="N3976" t="s">
        <v>307</v>
      </c>
      <c r="O3976" t="s">
        <v>307</v>
      </c>
      <c r="P3976" t="s">
        <v>307</v>
      </c>
      <c r="Q3976" t="s">
        <v>307</v>
      </c>
      <c r="R3976" t="s">
        <v>307</v>
      </c>
      <c r="S3976" t="s">
        <v>307</v>
      </c>
      <c r="T3976" t="s">
        <v>307</v>
      </c>
      <c r="U3976" t="s">
        <v>307</v>
      </c>
      <c r="V3976" t="s">
        <v>307</v>
      </c>
      <c r="W3976" t="s">
        <v>307</v>
      </c>
    </row>
    <row r="3977" spans="1:45" x14ac:dyDescent="0.25">
      <c r="A3977">
        <v>503</v>
      </c>
      <c r="B3977" t="s">
        <v>223</v>
      </c>
      <c r="C3977" t="s">
        <v>43</v>
      </c>
      <c r="D3977" t="s">
        <v>61</v>
      </c>
      <c r="E3977" t="s">
        <v>307</v>
      </c>
      <c r="F3977" t="s">
        <v>307</v>
      </c>
      <c r="G3977" t="s">
        <v>307</v>
      </c>
      <c r="H3977" t="s">
        <v>307</v>
      </c>
      <c r="I3977" t="s">
        <v>307</v>
      </c>
      <c r="J3977" t="s">
        <v>307</v>
      </c>
      <c r="K3977" t="s">
        <v>307</v>
      </c>
      <c r="L3977" t="s">
        <v>307</v>
      </c>
      <c r="M3977" t="s">
        <v>307</v>
      </c>
      <c r="N3977" t="s">
        <v>307</v>
      </c>
      <c r="O3977" t="s">
        <v>307</v>
      </c>
      <c r="P3977" t="s">
        <v>307</v>
      </c>
      <c r="Q3977" t="s">
        <v>307</v>
      </c>
      <c r="R3977" t="s">
        <v>307</v>
      </c>
      <c r="S3977" t="s">
        <v>307</v>
      </c>
      <c r="T3977" t="s">
        <v>307</v>
      </c>
      <c r="U3977" t="s">
        <v>307</v>
      </c>
      <c r="V3977" t="s">
        <v>307</v>
      </c>
      <c r="W3977" t="s">
        <v>307</v>
      </c>
    </row>
    <row r="3978" spans="1:45" x14ac:dyDescent="0.25">
      <c r="A3978">
        <v>503</v>
      </c>
      <c r="B3978" t="s">
        <v>223</v>
      </c>
      <c r="C3978" t="s">
        <v>43</v>
      </c>
      <c r="D3978" t="s">
        <v>62</v>
      </c>
      <c r="E3978" t="s">
        <v>307</v>
      </c>
      <c r="F3978" t="s">
        <v>307</v>
      </c>
      <c r="G3978" t="s">
        <v>307</v>
      </c>
      <c r="H3978" t="s">
        <v>307</v>
      </c>
      <c r="I3978" t="s">
        <v>307</v>
      </c>
      <c r="J3978" t="s">
        <v>307</v>
      </c>
      <c r="K3978" t="s">
        <v>307</v>
      </c>
      <c r="L3978" t="s">
        <v>307</v>
      </c>
      <c r="M3978" t="s">
        <v>307</v>
      </c>
      <c r="N3978" t="s">
        <v>307</v>
      </c>
      <c r="O3978" t="s">
        <v>307</v>
      </c>
      <c r="P3978" t="s">
        <v>307</v>
      </c>
      <c r="Q3978" t="s">
        <v>307</v>
      </c>
      <c r="R3978" t="s">
        <v>307</v>
      </c>
      <c r="S3978" t="s">
        <v>307</v>
      </c>
      <c r="T3978" t="s">
        <v>307</v>
      </c>
      <c r="U3978" t="s">
        <v>307</v>
      </c>
      <c r="V3978" t="s">
        <v>307</v>
      </c>
      <c r="W3978" t="s">
        <v>307</v>
      </c>
    </row>
    <row r="3979" spans="1:45" x14ac:dyDescent="0.25">
      <c r="A3979">
        <v>503</v>
      </c>
      <c r="B3979" t="s">
        <v>223</v>
      </c>
      <c r="C3979" t="s">
        <v>36</v>
      </c>
      <c r="D3979" t="s">
        <v>47</v>
      </c>
      <c r="E3979" t="s">
        <v>307</v>
      </c>
      <c r="F3979" t="s">
        <v>307</v>
      </c>
      <c r="G3979" t="s">
        <v>307</v>
      </c>
      <c r="H3979" t="s">
        <v>307</v>
      </c>
      <c r="I3979" t="s">
        <v>307</v>
      </c>
      <c r="J3979" t="s">
        <v>307</v>
      </c>
      <c r="K3979" t="s">
        <v>307</v>
      </c>
      <c r="L3979" t="s">
        <v>307</v>
      </c>
      <c r="M3979" t="s">
        <v>307</v>
      </c>
      <c r="N3979" t="s">
        <v>307</v>
      </c>
      <c r="O3979" t="s">
        <v>307</v>
      </c>
      <c r="P3979" t="s">
        <v>307</v>
      </c>
      <c r="Q3979" t="s">
        <v>307</v>
      </c>
      <c r="R3979" t="s">
        <v>307</v>
      </c>
      <c r="S3979" t="s">
        <v>307</v>
      </c>
      <c r="T3979" t="s">
        <v>307</v>
      </c>
      <c r="U3979" t="s">
        <v>307</v>
      </c>
      <c r="V3979" t="s">
        <v>307</v>
      </c>
      <c r="W3979" t="s">
        <v>307</v>
      </c>
      <c r="X3979" t="s">
        <v>307</v>
      </c>
      <c r="Y3979" t="s">
        <v>307</v>
      </c>
      <c r="Z3979" t="s">
        <v>307</v>
      </c>
      <c r="AA3979" t="s">
        <v>307</v>
      </c>
      <c r="AB3979" t="s">
        <v>307</v>
      </c>
      <c r="AC3979" t="s">
        <v>307</v>
      </c>
      <c r="AD3979" t="s">
        <v>307</v>
      </c>
      <c r="AE3979" t="s">
        <v>307</v>
      </c>
      <c r="AF3979" t="s">
        <v>307</v>
      </c>
      <c r="AG3979" t="s">
        <v>307</v>
      </c>
      <c r="AH3979" t="s">
        <v>307</v>
      </c>
      <c r="AI3979" t="s">
        <v>307</v>
      </c>
      <c r="AJ3979" t="s">
        <v>307</v>
      </c>
      <c r="AK3979" t="s">
        <v>307</v>
      </c>
      <c r="AL3979" t="s">
        <v>307</v>
      </c>
      <c r="AM3979" t="s">
        <v>307</v>
      </c>
      <c r="AN3979" t="s">
        <v>307</v>
      </c>
      <c r="AO3979" t="s">
        <v>307</v>
      </c>
      <c r="AP3979" t="s">
        <v>307</v>
      </c>
      <c r="AQ3979" t="s">
        <v>307</v>
      </c>
      <c r="AR3979" t="s">
        <v>307</v>
      </c>
      <c r="AS3979" t="s">
        <v>307</v>
      </c>
    </row>
    <row r="3980" spans="1:45" x14ac:dyDescent="0.25">
      <c r="A3980">
        <v>503</v>
      </c>
      <c r="B3980" t="s">
        <v>223</v>
      </c>
      <c r="C3980" t="s">
        <v>36</v>
      </c>
      <c r="D3980" t="s">
        <v>48</v>
      </c>
      <c r="E3980" t="s">
        <v>307</v>
      </c>
      <c r="F3980" t="s">
        <v>307</v>
      </c>
      <c r="G3980" t="s">
        <v>307</v>
      </c>
      <c r="H3980" t="s">
        <v>307</v>
      </c>
      <c r="I3980" t="s">
        <v>307</v>
      </c>
      <c r="J3980" t="s">
        <v>307</v>
      </c>
      <c r="K3980" t="s">
        <v>307</v>
      </c>
      <c r="L3980" t="s">
        <v>307</v>
      </c>
      <c r="M3980" t="s">
        <v>307</v>
      </c>
      <c r="N3980" t="s">
        <v>307</v>
      </c>
      <c r="O3980" t="s">
        <v>307</v>
      </c>
      <c r="P3980" t="s">
        <v>307</v>
      </c>
      <c r="Q3980" t="s">
        <v>307</v>
      </c>
      <c r="R3980" t="s">
        <v>307</v>
      </c>
      <c r="S3980" t="s">
        <v>307</v>
      </c>
      <c r="T3980" t="s">
        <v>307</v>
      </c>
      <c r="U3980" t="s">
        <v>307</v>
      </c>
      <c r="V3980" t="s">
        <v>307</v>
      </c>
      <c r="W3980" t="s">
        <v>307</v>
      </c>
      <c r="X3980" t="s">
        <v>307</v>
      </c>
      <c r="Y3980" t="s">
        <v>307</v>
      </c>
      <c r="Z3980" t="s">
        <v>307</v>
      </c>
      <c r="AA3980" t="s">
        <v>307</v>
      </c>
      <c r="AB3980" t="s">
        <v>307</v>
      </c>
      <c r="AC3980" t="s">
        <v>307</v>
      </c>
      <c r="AD3980" t="s">
        <v>307</v>
      </c>
      <c r="AE3980" t="s">
        <v>307</v>
      </c>
      <c r="AF3980" t="s">
        <v>307</v>
      </c>
      <c r="AG3980" t="s">
        <v>307</v>
      </c>
      <c r="AH3980" t="s">
        <v>307</v>
      </c>
      <c r="AI3980" t="s">
        <v>307</v>
      </c>
      <c r="AJ3980" t="s">
        <v>307</v>
      </c>
      <c r="AK3980" t="s">
        <v>307</v>
      </c>
      <c r="AL3980" t="s">
        <v>307</v>
      </c>
      <c r="AM3980" t="s">
        <v>307</v>
      </c>
      <c r="AN3980" t="s">
        <v>307</v>
      </c>
      <c r="AO3980" t="s">
        <v>307</v>
      </c>
      <c r="AP3980" t="s">
        <v>307</v>
      </c>
      <c r="AQ3980" t="s">
        <v>307</v>
      </c>
      <c r="AR3980" t="s">
        <v>307</v>
      </c>
      <c r="AS3980" t="s">
        <v>307</v>
      </c>
    </row>
    <row r="3981" spans="1:45" x14ac:dyDescent="0.25">
      <c r="A3981">
        <v>503</v>
      </c>
      <c r="B3981" t="s">
        <v>223</v>
      </c>
      <c r="C3981" t="s">
        <v>36</v>
      </c>
      <c r="D3981" t="s">
        <v>49</v>
      </c>
      <c r="E3981" t="s">
        <v>307</v>
      </c>
      <c r="F3981" t="s">
        <v>307</v>
      </c>
      <c r="G3981" t="s">
        <v>307</v>
      </c>
      <c r="H3981" t="s">
        <v>307</v>
      </c>
      <c r="I3981" t="s">
        <v>307</v>
      </c>
      <c r="J3981" t="s">
        <v>307</v>
      </c>
      <c r="K3981" t="s">
        <v>307</v>
      </c>
      <c r="L3981" t="s">
        <v>307</v>
      </c>
      <c r="M3981" t="s">
        <v>307</v>
      </c>
      <c r="N3981" t="s">
        <v>307</v>
      </c>
      <c r="O3981" t="s">
        <v>307</v>
      </c>
      <c r="P3981" t="s">
        <v>307</v>
      </c>
      <c r="Q3981" t="s">
        <v>307</v>
      </c>
      <c r="R3981" t="s">
        <v>307</v>
      </c>
      <c r="S3981" t="s">
        <v>307</v>
      </c>
      <c r="T3981" t="s">
        <v>307</v>
      </c>
      <c r="U3981" t="s">
        <v>307</v>
      </c>
      <c r="V3981" t="s">
        <v>307</v>
      </c>
      <c r="W3981" t="s">
        <v>307</v>
      </c>
      <c r="X3981" t="s">
        <v>307</v>
      </c>
      <c r="Y3981" t="s">
        <v>307</v>
      </c>
      <c r="Z3981" t="s">
        <v>307</v>
      </c>
      <c r="AA3981" t="s">
        <v>307</v>
      </c>
      <c r="AB3981" t="s">
        <v>307</v>
      </c>
      <c r="AC3981" t="s">
        <v>307</v>
      </c>
      <c r="AD3981" t="s">
        <v>307</v>
      </c>
      <c r="AE3981" t="s">
        <v>307</v>
      </c>
      <c r="AF3981" t="s">
        <v>307</v>
      </c>
      <c r="AG3981" t="s">
        <v>307</v>
      </c>
      <c r="AH3981" t="s">
        <v>307</v>
      </c>
      <c r="AI3981" t="s">
        <v>307</v>
      </c>
      <c r="AJ3981" t="s">
        <v>307</v>
      </c>
      <c r="AK3981" t="s">
        <v>307</v>
      </c>
      <c r="AL3981" t="s">
        <v>307</v>
      </c>
      <c r="AM3981" t="s">
        <v>307</v>
      </c>
      <c r="AN3981" t="s">
        <v>307</v>
      </c>
      <c r="AO3981" t="s">
        <v>307</v>
      </c>
      <c r="AP3981" t="s">
        <v>307</v>
      </c>
      <c r="AQ3981" t="s">
        <v>307</v>
      </c>
      <c r="AR3981" t="s">
        <v>307</v>
      </c>
      <c r="AS3981" t="s">
        <v>307</v>
      </c>
    </row>
    <row r="3982" spans="1:45" x14ac:dyDescent="0.25">
      <c r="A3982">
        <v>503</v>
      </c>
      <c r="B3982" t="s">
        <v>223</v>
      </c>
      <c r="C3982" t="s">
        <v>37</v>
      </c>
      <c r="D3982" t="s">
        <v>47</v>
      </c>
      <c r="E3982" t="s">
        <v>307</v>
      </c>
      <c r="F3982" t="s">
        <v>307</v>
      </c>
      <c r="G3982" t="s">
        <v>307</v>
      </c>
      <c r="H3982" t="s">
        <v>307</v>
      </c>
      <c r="I3982" t="s">
        <v>307</v>
      </c>
      <c r="J3982" t="s">
        <v>307</v>
      </c>
      <c r="K3982" t="s">
        <v>307</v>
      </c>
      <c r="L3982" t="s">
        <v>307</v>
      </c>
      <c r="M3982" t="s">
        <v>307</v>
      </c>
      <c r="N3982" t="s">
        <v>307</v>
      </c>
      <c r="O3982" t="s">
        <v>307</v>
      </c>
      <c r="P3982" t="s">
        <v>307</v>
      </c>
      <c r="Q3982" t="s">
        <v>307</v>
      </c>
      <c r="R3982" t="s">
        <v>307</v>
      </c>
      <c r="S3982" t="s">
        <v>307</v>
      </c>
      <c r="T3982" t="s">
        <v>307</v>
      </c>
      <c r="U3982" t="s">
        <v>307</v>
      </c>
      <c r="V3982" t="s">
        <v>307</v>
      </c>
      <c r="W3982" t="s">
        <v>307</v>
      </c>
      <c r="X3982" t="s">
        <v>307</v>
      </c>
      <c r="Y3982" t="s">
        <v>307</v>
      </c>
      <c r="Z3982" t="s">
        <v>307</v>
      </c>
      <c r="AA3982" t="s">
        <v>307</v>
      </c>
      <c r="AB3982" t="s">
        <v>307</v>
      </c>
      <c r="AC3982" t="s">
        <v>307</v>
      </c>
      <c r="AD3982" t="s">
        <v>307</v>
      </c>
      <c r="AE3982" t="s">
        <v>307</v>
      </c>
      <c r="AF3982" t="s">
        <v>307</v>
      </c>
      <c r="AG3982" t="s">
        <v>307</v>
      </c>
      <c r="AH3982" t="s">
        <v>307</v>
      </c>
      <c r="AI3982" t="s">
        <v>307</v>
      </c>
      <c r="AJ3982" t="s">
        <v>307</v>
      </c>
      <c r="AK3982" t="s">
        <v>307</v>
      </c>
      <c r="AL3982" t="s">
        <v>307</v>
      </c>
      <c r="AM3982" t="s">
        <v>307</v>
      </c>
      <c r="AN3982" t="s">
        <v>307</v>
      </c>
      <c r="AO3982" t="s">
        <v>307</v>
      </c>
      <c r="AP3982" t="s">
        <v>307</v>
      </c>
      <c r="AQ3982" t="s">
        <v>307</v>
      </c>
      <c r="AR3982" t="s">
        <v>307</v>
      </c>
      <c r="AS3982" t="s">
        <v>307</v>
      </c>
    </row>
    <row r="3983" spans="1:45" x14ac:dyDescent="0.25">
      <c r="A3983">
        <v>503</v>
      </c>
      <c r="B3983" t="s">
        <v>223</v>
      </c>
      <c r="C3983" t="s">
        <v>37</v>
      </c>
      <c r="D3983" t="s">
        <v>48</v>
      </c>
      <c r="E3983" t="s">
        <v>307</v>
      </c>
      <c r="F3983" t="s">
        <v>307</v>
      </c>
      <c r="G3983" t="s">
        <v>307</v>
      </c>
      <c r="H3983" t="s">
        <v>307</v>
      </c>
      <c r="I3983" t="s">
        <v>307</v>
      </c>
      <c r="J3983" t="s">
        <v>307</v>
      </c>
      <c r="K3983" t="s">
        <v>307</v>
      </c>
      <c r="L3983" t="s">
        <v>307</v>
      </c>
      <c r="M3983" t="s">
        <v>307</v>
      </c>
      <c r="N3983" t="s">
        <v>307</v>
      </c>
      <c r="O3983" t="s">
        <v>307</v>
      </c>
      <c r="P3983" t="s">
        <v>307</v>
      </c>
      <c r="Q3983" t="s">
        <v>307</v>
      </c>
      <c r="R3983" t="s">
        <v>307</v>
      </c>
      <c r="S3983" t="s">
        <v>307</v>
      </c>
      <c r="T3983" t="s">
        <v>307</v>
      </c>
      <c r="U3983" t="s">
        <v>307</v>
      </c>
      <c r="V3983" t="s">
        <v>307</v>
      </c>
      <c r="W3983" t="s">
        <v>307</v>
      </c>
      <c r="X3983" t="s">
        <v>307</v>
      </c>
      <c r="Y3983" t="s">
        <v>307</v>
      </c>
      <c r="Z3983" t="s">
        <v>307</v>
      </c>
      <c r="AA3983" t="s">
        <v>307</v>
      </c>
      <c r="AB3983" t="s">
        <v>307</v>
      </c>
      <c r="AC3983" t="s">
        <v>307</v>
      </c>
      <c r="AD3983" t="s">
        <v>307</v>
      </c>
      <c r="AE3983" t="s">
        <v>307</v>
      </c>
      <c r="AF3983" t="s">
        <v>307</v>
      </c>
      <c r="AG3983" t="s">
        <v>307</v>
      </c>
      <c r="AH3983" t="s">
        <v>307</v>
      </c>
      <c r="AI3983" t="s">
        <v>307</v>
      </c>
      <c r="AJ3983" t="s">
        <v>307</v>
      </c>
      <c r="AK3983" t="s">
        <v>307</v>
      </c>
      <c r="AL3983" t="s">
        <v>307</v>
      </c>
      <c r="AM3983" t="s">
        <v>307</v>
      </c>
      <c r="AN3983" t="s">
        <v>307</v>
      </c>
      <c r="AO3983" t="s">
        <v>307</v>
      </c>
      <c r="AP3983" t="s">
        <v>307</v>
      </c>
      <c r="AQ3983" t="s">
        <v>307</v>
      </c>
      <c r="AR3983" t="s">
        <v>307</v>
      </c>
      <c r="AS3983" t="s">
        <v>307</v>
      </c>
    </row>
    <row r="3984" spans="1:45" x14ac:dyDescent="0.25">
      <c r="A3984">
        <v>503</v>
      </c>
      <c r="B3984" t="s">
        <v>223</v>
      </c>
      <c r="C3984" t="s">
        <v>37</v>
      </c>
      <c r="D3984" t="s">
        <v>49</v>
      </c>
      <c r="E3984" t="s">
        <v>307</v>
      </c>
      <c r="F3984" t="s">
        <v>307</v>
      </c>
      <c r="G3984" t="s">
        <v>307</v>
      </c>
      <c r="H3984" t="s">
        <v>307</v>
      </c>
      <c r="I3984" t="s">
        <v>307</v>
      </c>
      <c r="J3984" t="s">
        <v>307</v>
      </c>
      <c r="K3984" t="s">
        <v>307</v>
      </c>
      <c r="L3984" t="s">
        <v>307</v>
      </c>
      <c r="M3984" t="s">
        <v>307</v>
      </c>
      <c r="N3984" t="s">
        <v>307</v>
      </c>
      <c r="O3984" t="s">
        <v>307</v>
      </c>
      <c r="P3984" t="s">
        <v>307</v>
      </c>
      <c r="Q3984" t="s">
        <v>307</v>
      </c>
      <c r="R3984" t="s">
        <v>307</v>
      </c>
      <c r="S3984" t="s">
        <v>307</v>
      </c>
      <c r="T3984" t="s">
        <v>307</v>
      </c>
      <c r="U3984" t="s">
        <v>307</v>
      </c>
      <c r="V3984" t="s">
        <v>307</v>
      </c>
      <c r="W3984" t="s">
        <v>307</v>
      </c>
      <c r="X3984" t="s">
        <v>307</v>
      </c>
      <c r="Y3984" t="s">
        <v>307</v>
      </c>
      <c r="Z3984" t="s">
        <v>307</v>
      </c>
      <c r="AA3984" t="s">
        <v>307</v>
      </c>
      <c r="AB3984" t="s">
        <v>307</v>
      </c>
      <c r="AC3984" t="s">
        <v>307</v>
      </c>
      <c r="AD3984" t="s">
        <v>307</v>
      </c>
      <c r="AE3984" t="s">
        <v>307</v>
      </c>
      <c r="AF3984" t="s">
        <v>307</v>
      </c>
      <c r="AG3984" t="s">
        <v>307</v>
      </c>
      <c r="AH3984" t="s">
        <v>307</v>
      </c>
      <c r="AI3984" t="s">
        <v>307</v>
      </c>
      <c r="AJ3984" t="s">
        <v>307</v>
      </c>
      <c r="AK3984" t="s">
        <v>307</v>
      </c>
      <c r="AL3984" t="s">
        <v>307</v>
      </c>
      <c r="AM3984" t="s">
        <v>307</v>
      </c>
      <c r="AN3984" t="s">
        <v>307</v>
      </c>
      <c r="AO3984" t="s">
        <v>307</v>
      </c>
      <c r="AP3984" t="s">
        <v>307</v>
      </c>
      <c r="AQ3984" t="s">
        <v>307</v>
      </c>
      <c r="AR3984" t="s">
        <v>307</v>
      </c>
      <c r="AS3984" t="s">
        <v>307</v>
      </c>
    </row>
    <row r="3985" spans="1:42" x14ac:dyDescent="0.25">
      <c r="A3985">
        <v>503</v>
      </c>
      <c r="B3985" t="s">
        <v>223</v>
      </c>
      <c r="C3985" t="s">
        <v>476</v>
      </c>
      <c r="D3985" t="s">
        <v>48</v>
      </c>
      <c r="E3985" t="s">
        <v>307</v>
      </c>
      <c r="F3985" t="s">
        <v>307</v>
      </c>
      <c r="G3985" t="s">
        <v>307</v>
      </c>
    </row>
    <row r="3986" spans="1:42" x14ac:dyDescent="0.25">
      <c r="A3986">
        <v>503</v>
      </c>
      <c r="B3986" t="s">
        <v>223</v>
      </c>
      <c r="C3986" t="s">
        <v>477</v>
      </c>
      <c r="D3986" t="s">
        <v>48</v>
      </c>
      <c r="E3986" t="s">
        <v>307</v>
      </c>
      <c r="F3986" t="s">
        <v>307</v>
      </c>
      <c r="G3986" t="s">
        <v>307</v>
      </c>
    </row>
    <row r="3987" spans="1:42" x14ac:dyDescent="0.25">
      <c r="A3987">
        <v>503</v>
      </c>
      <c r="B3987" t="s">
        <v>223</v>
      </c>
      <c r="C3987" t="s">
        <v>45</v>
      </c>
      <c r="D3987" t="s">
        <v>63</v>
      </c>
      <c r="E3987" t="s">
        <v>307</v>
      </c>
      <c r="F3987" t="s">
        <v>307</v>
      </c>
      <c r="G3987" t="s">
        <v>307</v>
      </c>
      <c r="H3987" t="s">
        <v>307</v>
      </c>
      <c r="I3987" t="s">
        <v>307</v>
      </c>
      <c r="J3987" t="s">
        <v>307</v>
      </c>
      <c r="K3987" t="s">
        <v>307</v>
      </c>
      <c r="L3987" t="s">
        <v>307</v>
      </c>
      <c r="M3987" t="s">
        <v>307</v>
      </c>
      <c r="N3987" t="s">
        <v>307</v>
      </c>
      <c r="O3987" t="s">
        <v>307</v>
      </c>
      <c r="P3987" t="s">
        <v>307</v>
      </c>
      <c r="Q3987" t="s">
        <v>307</v>
      </c>
      <c r="R3987" t="s">
        <v>307</v>
      </c>
      <c r="S3987" t="s">
        <v>307</v>
      </c>
      <c r="T3987" t="s">
        <v>307</v>
      </c>
      <c r="U3987" t="s">
        <v>307</v>
      </c>
      <c r="V3987" t="s">
        <v>307</v>
      </c>
      <c r="W3987" t="s">
        <v>307</v>
      </c>
    </row>
    <row r="3988" spans="1:42" x14ac:dyDescent="0.25">
      <c r="A3988">
        <v>503</v>
      </c>
      <c r="B3988" t="s">
        <v>223</v>
      </c>
      <c r="C3988" t="s">
        <v>45</v>
      </c>
      <c r="D3988" t="s">
        <v>64</v>
      </c>
      <c r="E3988" t="s">
        <v>307</v>
      </c>
      <c r="F3988" t="s">
        <v>307</v>
      </c>
      <c r="G3988" t="s">
        <v>307</v>
      </c>
      <c r="H3988" t="s">
        <v>307</v>
      </c>
      <c r="I3988" t="s">
        <v>307</v>
      </c>
      <c r="J3988" t="s">
        <v>307</v>
      </c>
      <c r="K3988" t="s">
        <v>307</v>
      </c>
      <c r="L3988" t="s">
        <v>307</v>
      </c>
      <c r="M3988" t="s">
        <v>307</v>
      </c>
      <c r="N3988" t="s">
        <v>307</v>
      </c>
      <c r="O3988" t="s">
        <v>307</v>
      </c>
      <c r="P3988" t="s">
        <v>307</v>
      </c>
      <c r="Q3988" t="s">
        <v>307</v>
      </c>
      <c r="R3988" t="s">
        <v>307</v>
      </c>
      <c r="S3988" t="s">
        <v>307</v>
      </c>
      <c r="T3988" t="s">
        <v>307</v>
      </c>
      <c r="U3988" t="s">
        <v>307</v>
      </c>
      <c r="V3988" t="s">
        <v>307</v>
      </c>
      <c r="W3988" t="s">
        <v>307</v>
      </c>
    </row>
    <row r="3989" spans="1:42" x14ac:dyDescent="0.25">
      <c r="A3989">
        <v>503</v>
      </c>
      <c r="B3989" t="s">
        <v>223</v>
      </c>
      <c r="C3989" t="s">
        <v>40</v>
      </c>
      <c r="D3989" t="s">
        <v>52</v>
      </c>
      <c r="E3989" t="s">
        <v>307</v>
      </c>
      <c r="F3989" t="s">
        <v>307</v>
      </c>
      <c r="G3989" t="s">
        <v>307</v>
      </c>
      <c r="H3989" t="s">
        <v>307</v>
      </c>
      <c r="I3989" t="s">
        <v>307</v>
      </c>
      <c r="J3989" t="s">
        <v>307</v>
      </c>
      <c r="K3989" t="s">
        <v>307</v>
      </c>
      <c r="L3989" t="s">
        <v>307</v>
      </c>
      <c r="M3989" t="s">
        <v>307</v>
      </c>
      <c r="N3989" t="s">
        <v>307</v>
      </c>
      <c r="O3989" t="s">
        <v>307</v>
      </c>
      <c r="P3989" t="s">
        <v>307</v>
      </c>
      <c r="Q3989" t="s">
        <v>307</v>
      </c>
      <c r="R3989" t="s">
        <v>307</v>
      </c>
      <c r="S3989" t="s">
        <v>307</v>
      </c>
      <c r="T3989" t="s">
        <v>307</v>
      </c>
      <c r="U3989" t="s">
        <v>307</v>
      </c>
      <c r="V3989" t="s">
        <v>307</v>
      </c>
      <c r="W3989" t="s">
        <v>307</v>
      </c>
      <c r="X3989" t="s">
        <v>307</v>
      </c>
      <c r="Y3989" t="s">
        <v>307</v>
      </c>
      <c r="Z3989" t="s">
        <v>307</v>
      </c>
    </row>
    <row r="3990" spans="1:42" x14ac:dyDescent="0.25">
      <c r="A3990">
        <v>503</v>
      </c>
      <c r="B3990" t="s">
        <v>223</v>
      </c>
      <c r="C3990" t="s">
        <v>40</v>
      </c>
      <c r="D3990" t="s">
        <v>53</v>
      </c>
      <c r="E3990" t="s">
        <v>307</v>
      </c>
      <c r="F3990" t="s">
        <v>307</v>
      </c>
      <c r="G3990" t="s">
        <v>307</v>
      </c>
      <c r="H3990" t="s">
        <v>307</v>
      </c>
      <c r="I3990" t="s">
        <v>307</v>
      </c>
      <c r="J3990" t="s">
        <v>307</v>
      </c>
      <c r="K3990" t="s">
        <v>307</v>
      </c>
      <c r="L3990" t="s">
        <v>307</v>
      </c>
      <c r="M3990" t="s">
        <v>307</v>
      </c>
      <c r="N3990" t="s">
        <v>307</v>
      </c>
      <c r="O3990" t="s">
        <v>307</v>
      </c>
      <c r="P3990" t="s">
        <v>307</v>
      </c>
      <c r="Q3990" t="s">
        <v>307</v>
      </c>
      <c r="R3990" t="s">
        <v>307</v>
      </c>
      <c r="S3990" t="s">
        <v>307</v>
      </c>
      <c r="T3990" t="s">
        <v>307</v>
      </c>
      <c r="U3990" t="s">
        <v>307</v>
      </c>
      <c r="V3990" t="s">
        <v>307</v>
      </c>
      <c r="W3990" t="s">
        <v>307</v>
      </c>
      <c r="X3990" t="s">
        <v>307</v>
      </c>
      <c r="Y3990" t="s">
        <v>307</v>
      </c>
      <c r="Z3990" t="s">
        <v>307</v>
      </c>
    </row>
    <row r="3991" spans="1:42" x14ac:dyDescent="0.25">
      <c r="A3991">
        <v>503</v>
      </c>
      <c r="B3991" t="s">
        <v>223</v>
      </c>
      <c r="C3991" t="s">
        <v>39</v>
      </c>
      <c r="D3991" t="s">
        <v>50</v>
      </c>
      <c r="E3991" t="s">
        <v>307</v>
      </c>
      <c r="F3991" t="s">
        <v>307</v>
      </c>
      <c r="G3991" t="s">
        <v>307</v>
      </c>
      <c r="H3991" t="s">
        <v>307</v>
      </c>
      <c r="I3991" t="s">
        <v>307</v>
      </c>
      <c r="J3991" t="s">
        <v>307</v>
      </c>
      <c r="K3991" t="s">
        <v>307</v>
      </c>
      <c r="L3991" t="s">
        <v>307</v>
      </c>
      <c r="M3991" t="s">
        <v>307</v>
      </c>
      <c r="N3991" t="s">
        <v>307</v>
      </c>
      <c r="O3991" t="s">
        <v>307</v>
      </c>
      <c r="P3991" t="s">
        <v>307</v>
      </c>
      <c r="Q3991" t="s">
        <v>307</v>
      </c>
      <c r="R3991" t="s">
        <v>307</v>
      </c>
      <c r="S3991" t="s">
        <v>307</v>
      </c>
      <c r="T3991" t="s">
        <v>307</v>
      </c>
      <c r="U3991" t="s">
        <v>307</v>
      </c>
      <c r="V3991" t="s">
        <v>307</v>
      </c>
      <c r="W3991" t="s">
        <v>307</v>
      </c>
      <c r="X3991" t="s">
        <v>307</v>
      </c>
      <c r="Y3991" t="s">
        <v>307</v>
      </c>
      <c r="Z3991" t="s">
        <v>307</v>
      </c>
      <c r="AA3991" t="s">
        <v>307</v>
      </c>
      <c r="AB3991" t="s">
        <v>307</v>
      </c>
      <c r="AC3991" t="s">
        <v>307</v>
      </c>
      <c r="AD3991" t="s">
        <v>307</v>
      </c>
      <c r="AE3991" t="s">
        <v>307</v>
      </c>
      <c r="AF3991" t="s">
        <v>307</v>
      </c>
      <c r="AG3991" t="s">
        <v>307</v>
      </c>
      <c r="AH3991" t="s">
        <v>307</v>
      </c>
      <c r="AI3991" t="s">
        <v>307</v>
      </c>
      <c r="AJ3991" t="s">
        <v>307</v>
      </c>
      <c r="AK3991" t="s">
        <v>307</v>
      </c>
      <c r="AL3991" t="s">
        <v>307</v>
      </c>
      <c r="AM3991" t="s">
        <v>307</v>
      </c>
      <c r="AN3991" t="s">
        <v>307</v>
      </c>
      <c r="AO3991" t="s">
        <v>307</v>
      </c>
      <c r="AP3991" t="s">
        <v>307</v>
      </c>
    </row>
    <row r="3992" spans="1:42" x14ac:dyDescent="0.25">
      <c r="A3992">
        <v>503</v>
      </c>
      <c r="B3992" t="s">
        <v>223</v>
      </c>
      <c r="C3992" t="s">
        <v>39</v>
      </c>
      <c r="D3992" t="s">
        <v>48</v>
      </c>
      <c r="E3992" t="s">
        <v>307</v>
      </c>
      <c r="F3992" t="s">
        <v>307</v>
      </c>
      <c r="G3992" t="s">
        <v>307</v>
      </c>
      <c r="H3992" t="s">
        <v>307</v>
      </c>
      <c r="I3992" t="s">
        <v>307</v>
      </c>
      <c r="J3992" t="s">
        <v>307</v>
      </c>
      <c r="K3992" t="s">
        <v>307</v>
      </c>
      <c r="L3992" t="s">
        <v>307</v>
      </c>
      <c r="M3992" t="s">
        <v>307</v>
      </c>
      <c r="N3992" t="s">
        <v>307</v>
      </c>
      <c r="O3992" t="s">
        <v>307</v>
      </c>
      <c r="P3992" t="s">
        <v>307</v>
      </c>
      <c r="Q3992" t="s">
        <v>307</v>
      </c>
      <c r="R3992" t="s">
        <v>307</v>
      </c>
      <c r="S3992" t="s">
        <v>307</v>
      </c>
      <c r="T3992" t="s">
        <v>307</v>
      </c>
      <c r="U3992" t="s">
        <v>307</v>
      </c>
      <c r="V3992" t="s">
        <v>307</v>
      </c>
      <c r="W3992" t="s">
        <v>307</v>
      </c>
      <c r="X3992" t="s">
        <v>307</v>
      </c>
      <c r="Y3992" t="s">
        <v>307</v>
      </c>
      <c r="Z3992" t="s">
        <v>307</v>
      </c>
      <c r="AA3992" t="s">
        <v>307</v>
      </c>
      <c r="AB3992" t="s">
        <v>307</v>
      </c>
      <c r="AC3992" t="s">
        <v>307</v>
      </c>
      <c r="AD3992" t="s">
        <v>307</v>
      </c>
      <c r="AE3992" t="s">
        <v>307</v>
      </c>
      <c r="AF3992" t="s">
        <v>307</v>
      </c>
      <c r="AG3992" t="s">
        <v>307</v>
      </c>
      <c r="AH3992" t="s">
        <v>307</v>
      </c>
      <c r="AI3992" t="s">
        <v>307</v>
      </c>
      <c r="AJ3992" t="s">
        <v>307</v>
      </c>
      <c r="AK3992" t="s">
        <v>307</v>
      </c>
      <c r="AL3992" t="s">
        <v>307</v>
      </c>
      <c r="AM3992" t="s">
        <v>307</v>
      </c>
      <c r="AN3992" t="s">
        <v>307</v>
      </c>
      <c r="AO3992" t="s">
        <v>307</v>
      </c>
      <c r="AP3992" t="s">
        <v>307</v>
      </c>
    </row>
    <row r="3993" spans="1:42" x14ac:dyDescent="0.25">
      <c r="A3993">
        <v>503</v>
      </c>
      <c r="B3993" t="s">
        <v>223</v>
      </c>
      <c r="C3993" t="s">
        <v>39</v>
      </c>
      <c r="D3993" t="s">
        <v>51</v>
      </c>
      <c r="E3993" t="s">
        <v>307</v>
      </c>
      <c r="F3993" t="s">
        <v>307</v>
      </c>
      <c r="G3993" t="s">
        <v>307</v>
      </c>
      <c r="H3993" t="s">
        <v>307</v>
      </c>
      <c r="I3993" t="s">
        <v>307</v>
      </c>
      <c r="J3993" t="s">
        <v>307</v>
      </c>
      <c r="K3993" t="s">
        <v>307</v>
      </c>
      <c r="L3993" t="s">
        <v>307</v>
      </c>
      <c r="M3993" t="s">
        <v>307</v>
      </c>
      <c r="N3993" t="s">
        <v>307</v>
      </c>
      <c r="O3993" t="s">
        <v>307</v>
      </c>
      <c r="P3993" t="s">
        <v>307</v>
      </c>
      <c r="Q3993" t="s">
        <v>307</v>
      </c>
      <c r="R3993" t="s">
        <v>307</v>
      </c>
      <c r="S3993" t="s">
        <v>307</v>
      </c>
      <c r="T3993" t="s">
        <v>307</v>
      </c>
      <c r="U3993" t="s">
        <v>307</v>
      </c>
      <c r="V3993" t="s">
        <v>307</v>
      </c>
      <c r="W3993" t="s">
        <v>307</v>
      </c>
      <c r="X3993" t="s">
        <v>307</v>
      </c>
      <c r="Y3993" t="s">
        <v>307</v>
      </c>
      <c r="Z3993" t="s">
        <v>307</v>
      </c>
      <c r="AA3993" t="s">
        <v>307</v>
      </c>
      <c r="AB3993" t="s">
        <v>307</v>
      </c>
      <c r="AC3993" t="s">
        <v>307</v>
      </c>
      <c r="AD3993" t="s">
        <v>307</v>
      </c>
      <c r="AE3993" t="s">
        <v>307</v>
      </c>
      <c r="AF3993" t="s">
        <v>307</v>
      </c>
      <c r="AG3993" t="s">
        <v>307</v>
      </c>
      <c r="AH3993" t="s">
        <v>307</v>
      </c>
      <c r="AI3993" t="s">
        <v>307</v>
      </c>
      <c r="AJ3993" t="s">
        <v>307</v>
      </c>
      <c r="AK3993" t="s">
        <v>307</v>
      </c>
      <c r="AL3993" t="s">
        <v>307</v>
      </c>
      <c r="AM3993" t="s">
        <v>307</v>
      </c>
      <c r="AN3993" t="s">
        <v>307</v>
      </c>
      <c r="AO3993" t="s">
        <v>307</v>
      </c>
      <c r="AP3993" t="s">
        <v>307</v>
      </c>
    </row>
    <row r="3994" spans="1:42" x14ac:dyDescent="0.25">
      <c r="A3994">
        <v>503</v>
      </c>
      <c r="B3994" t="s">
        <v>223</v>
      </c>
      <c r="C3994" t="s">
        <v>46</v>
      </c>
      <c r="D3994" t="s">
        <v>65</v>
      </c>
      <c r="E3994" t="s">
        <v>307</v>
      </c>
      <c r="F3994" t="s">
        <v>307</v>
      </c>
      <c r="G3994" t="s">
        <v>307</v>
      </c>
      <c r="H3994" t="s">
        <v>307</v>
      </c>
      <c r="I3994" t="s">
        <v>307</v>
      </c>
      <c r="J3994" t="s">
        <v>307</v>
      </c>
      <c r="K3994" t="s">
        <v>307</v>
      </c>
      <c r="L3994" t="s">
        <v>307</v>
      </c>
      <c r="M3994" t="s">
        <v>307</v>
      </c>
      <c r="N3994" t="s">
        <v>307</v>
      </c>
      <c r="O3994" t="s">
        <v>307</v>
      </c>
      <c r="P3994" t="s">
        <v>307</v>
      </c>
      <c r="Q3994" t="s">
        <v>307</v>
      </c>
      <c r="R3994" t="s">
        <v>307</v>
      </c>
      <c r="S3994" t="s">
        <v>307</v>
      </c>
      <c r="T3994" t="s">
        <v>307</v>
      </c>
      <c r="U3994" t="s">
        <v>307</v>
      </c>
      <c r="V3994" t="s">
        <v>307</v>
      </c>
      <c r="W3994" t="s">
        <v>307</v>
      </c>
      <c r="X3994" t="s">
        <v>307</v>
      </c>
      <c r="Y3994" t="s">
        <v>307</v>
      </c>
      <c r="Z3994" t="s">
        <v>307</v>
      </c>
    </row>
    <row r="3995" spans="1:42" x14ac:dyDescent="0.25">
      <c r="A3995">
        <v>503</v>
      </c>
      <c r="B3995" t="s">
        <v>223</v>
      </c>
      <c r="C3995" t="s">
        <v>46</v>
      </c>
      <c r="D3995" t="s">
        <v>66</v>
      </c>
      <c r="E3995" t="s">
        <v>307</v>
      </c>
      <c r="F3995" t="s">
        <v>307</v>
      </c>
      <c r="G3995" t="s">
        <v>307</v>
      </c>
      <c r="H3995" t="s">
        <v>307</v>
      </c>
      <c r="I3995" t="s">
        <v>307</v>
      </c>
      <c r="J3995" t="s">
        <v>307</v>
      </c>
      <c r="K3995" t="s">
        <v>307</v>
      </c>
      <c r="L3995" t="s">
        <v>307</v>
      </c>
      <c r="M3995" t="s">
        <v>307</v>
      </c>
      <c r="N3995" t="s">
        <v>307</v>
      </c>
      <c r="O3995" t="s">
        <v>307</v>
      </c>
      <c r="P3995" t="s">
        <v>307</v>
      </c>
      <c r="Q3995" t="s">
        <v>307</v>
      </c>
      <c r="R3995" t="s">
        <v>307</v>
      </c>
      <c r="S3995" t="s">
        <v>307</v>
      </c>
      <c r="T3995" t="s">
        <v>307</v>
      </c>
      <c r="U3995" t="s">
        <v>307</v>
      </c>
      <c r="V3995" t="s">
        <v>307</v>
      </c>
      <c r="W3995" t="s">
        <v>307</v>
      </c>
      <c r="X3995" t="s">
        <v>307</v>
      </c>
      <c r="Y3995" t="s">
        <v>307</v>
      </c>
      <c r="Z3995" t="s">
        <v>307</v>
      </c>
    </row>
    <row r="3996" spans="1:42" x14ac:dyDescent="0.25">
      <c r="A3996">
        <v>503</v>
      </c>
      <c r="B3996" t="s">
        <v>223</v>
      </c>
      <c r="C3996" t="s">
        <v>46</v>
      </c>
      <c r="D3996" t="s">
        <v>67</v>
      </c>
      <c r="E3996" t="s">
        <v>307</v>
      </c>
      <c r="F3996" t="s">
        <v>307</v>
      </c>
      <c r="G3996" t="s">
        <v>307</v>
      </c>
      <c r="H3996" t="s">
        <v>307</v>
      </c>
      <c r="I3996" t="s">
        <v>307</v>
      </c>
      <c r="J3996" t="s">
        <v>307</v>
      </c>
      <c r="K3996" t="s">
        <v>307</v>
      </c>
      <c r="L3996" t="s">
        <v>307</v>
      </c>
      <c r="M3996" t="s">
        <v>307</v>
      </c>
      <c r="N3996" t="s">
        <v>307</v>
      </c>
      <c r="O3996" t="s">
        <v>307</v>
      </c>
      <c r="P3996" t="s">
        <v>307</v>
      </c>
      <c r="Q3996" t="s">
        <v>307</v>
      </c>
      <c r="R3996" t="s">
        <v>307</v>
      </c>
      <c r="S3996" t="s">
        <v>307</v>
      </c>
      <c r="T3996" t="s">
        <v>307</v>
      </c>
      <c r="U3996" t="s">
        <v>307</v>
      </c>
      <c r="V3996" t="s">
        <v>307</v>
      </c>
      <c r="W3996" t="s">
        <v>307</v>
      </c>
      <c r="X3996" t="s">
        <v>307</v>
      </c>
      <c r="Y3996" t="s">
        <v>307</v>
      </c>
      <c r="Z3996" t="s">
        <v>307</v>
      </c>
    </row>
    <row r="3997" spans="1:42" x14ac:dyDescent="0.25">
      <c r="A3997">
        <v>503</v>
      </c>
      <c r="B3997" t="s">
        <v>223</v>
      </c>
      <c r="C3997" t="s">
        <v>46</v>
      </c>
      <c r="D3997" t="s">
        <v>68</v>
      </c>
      <c r="E3997" t="s">
        <v>307</v>
      </c>
      <c r="F3997" t="s">
        <v>307</v>
      </c>
      <c r="G3997" t="s">
        <v>307</v>
      </c>
      <c r="H3997" t="s">
        <v>307</v>
      </c>
      <c r="I3997" t="s">
        <v>307</v>
      </c>
      <c r="J3997" t="s">
        <v>307</v>
      </c>
      <c r="K3997" t="s">
        <v>307</v>
      </c>
      <c r="L3997" t="s">
        <v>307</v>
      </c>
      <c r="M3997" t="s">
        <v>307</v>
      </c>
      <c r="N3997" t="s">
        <v>307</v>
      </c>
      <c r="O3997" t="s">
        <v>307</v>
      </c>
      <c r="P3997" t="s">
        <v>307</v>
      </c>
      <c r="Q3997" t="s">
        <v>307</v>
      </c>
      <c r="R3997" t="s">
        <v>307</v>
      </c>
      <c r="S3997" t="s">
        <v>307</v>
      </c>
      <c r="T3997" t="s">
        <v>307</v>
      </c>
      <c r="U3997" t="s">
        <v>307</v>
      </c>
      <c r="V3997" t="s">
        <v>307</v>
      </c>
      <c r="W3997" t="s">
        <v>307</v>
      </c>
      <c r="X3997" t="s">
        <v>307</v>
      </c>
      <c r="Y3997" t="s">
        <v>307</v>
      </c>
      <c r="Z3997" t="s">
        <v>307</v>
      </c>
    </row>
    <row r="3998" spans="1:42" x14ac:dyDescent="0.25">
      <c r="A3998">
        <v>503</v>
      </c>
      <c r="B3998" t="s">
        <v>223</v>
      </c>
      <c r="C3998" t="s">
        <v>46</v>
      </c>
      <c r="D3998" t="s">
        <v>69</v>
      </c>
      <c r="E3998" t="s">
        <v>307</v>
      </c>
      <c r="F3998" t="s">
        <v>307</v>
      </c>
      <c r="G3998" t="s">
        <v>307</v>
      </c>
      <c r="H3998" t="s">
        <v>307</v>
      </c>
      <c r="I3998" t="s">
        <v>307</v>
      </c>
      <c r="J3998" t="s">
        <v>307</v>
      </c>
      <c r="K3998" t="s">
        <v>307</v>
      </c>
      <c r="L3998" t="s">
        <v>307</v>
      </c>
      <c r="M3998" t="s">
        <v>307</v>
      </c>
      <c r="N3998" t="s">
        <v>307</v>
      </c>
      <c r="O3998" t="s">
        <v>307</v>
      </c>
      <c r="P3998" t="s">
        <v>307</v>
      </c>
      <c r="Q3998" t="s">
        <v>307</v>
      </c>
      <c r="R3998" t="s">
        <v>307</v>
      </c>
      <c r="S3998" t="s">
        <v>307</v>
      </c>
      <c r="T3998" t="s">
        <v>307</v>
      </c>
      <c r="U3998" t="s">
        <v>307</v>
      </c>
      <c r="V3998" t="s">
        <v>307</v>
      </c>
      <c r="W3998" t="s">
        <v>307</v>
      </c>
      <c r="X3998" t="s">
        <v>307</v>
      </c>
      <c r="Y3998" t="s">
        <v>307</v>
      </c>
      <c r="Z3998" t="s">
        <v>307</v>
      </c>
    </row>
    <row r="3999" spans="1:42" x14ac:dyDescent="0.25">
      <c r="A3999">
        <v>503</v>
      </c>
      <c r="B3999" t="s">
        <v>223</v>
      </c>
      <c r="C3999" t="s">
        <v>46</v>
      </c>
      <c r="D3999" t="s">
        <v>70</v>
      </c>
      <c r="E3999" t="s">
        <v>307</v>
      </c>
      <c r="F3999" t="s">
        <v>307</v>
      </c>
      <c r="G3999" t="s">
        <v>307</v>
      </c>
      <c r="H3999" t="s">
        <v>307</v>
      </c>
      <c r="I3999" t="s">
        <v>307</v>
      </c>
      <c r="J3999" t="s">
        <v>307</v>
      </c>
      <c r="K3999" t="s">
        <v>307</v>
      </c>
      <c r="L3999" t="s">
        <v>307</v>
      </c>
      <c r="M3999" t="s">
        <v>307</v>
      </c>
      <c r="N3999" t="s">
        <v>307</v>
      </c>
      <c r="O3999" t="s">
        <v>307</v>
      </c>
      <c r="P3999" t="s">
        <v>307</v>
      </c>
      <c r="Q3999" t="s">
        <v>307</v>
      </c>
      <c r="R3999" t="s">
        <v>307</v>
      </c>
      <c r="S3999" t="s">
        <v>307</v>
      </c>
      <c r="T3999" t="s">
        <v>307</v>
      </c>
      <c r="U3999" t="s">
        <v>307</v>
      </c>
      <c r="V3999" t="s">
        <v>307</v>
      </c>
      <c r="W3999" t="s">
        <v>307</v>
      </c>
      <c r="X3999" t="s">
        <v>307</v>
      </c>
      <c r="Y3999" t="s">
        <v>307</v>
      </c>
      <c r="Z3999" t="s">
        <v>307</v>
      </c>
    </row>
    <row r="4000" spans="1:42" x14ac:dyDescent="0.25">
      <c r="A4000">
        <v>503</v>
      </c>
      <c r="B4000" t="s">
        <v>223</v>
      </c>
      <c r="C4000" t="s">
        <v>46</v>
      </c>
      <c r="D4000" t="s">
        <v>71</v>
      </c>
      <c r="E4000" t="s">
        <v>307</v>
      </c>
      <c r="F4000" t="s">
        <v>307</v>
      </c>
      <c r="G4000" t="s">
        <v>307</v>
      </c>
      <c r="H4000" t="s">
        <v>307</v>
      </c>
      <c r="I4000" t="s">
        <v>307</v>
      </c>
      <c r="J4000" t="s">
        <v>307</v>
      </c>
      <c r="K4000" t="s">
        <v>307</v>
      </c>
      <c r="L4000" t="s">
        <v>307</v>
      </c>
      <c r="M4000" t="s">
        <v>307</v>
      </c>
      <c r="N4000" t="s">
        <v>307</v>
      </c>
      <c r="O4000" t="s">
        <v>307</v>
      </c>
      <c r="P4000" t="s">
        <v>307</v>
      </c>
      <c r="Q4000" t="s">
        <v>307</v>
      </c>
      <c r="R4000" t="s">
        <v>307</v>
      </c>
      <c r="S4000" t="s">
        <v>307</v>
      </c>
      <c r="T4000" t="s">
        <v>307</v>
      </c>
      <c r="U4000" t="s">
        <v>307</v>
      </c>
      <c r="V4000" t="s">
        <v>307</v>
      </c>
      <c r="W4000" t="s">
        <v>307</v>
      </c>
      <c r="X4000" t="s">
        <v>307</v>
      </c>
      <c r="Y4000" t="s">
        <v>307</v>
      </c>
      <c r="Z4000" t="s">
        <v>307</v>
      </c>
    </row>
    <row r="4001" spans="1:26" x14ac:dyDescent="0.25">
      <c r="A4001">
        <v>503</v>
      </c>
      <c r="B4001" t="s">
        <v>223</v>
      </c>
      <c r="C4001" t="s">
        <v>46</v>
      </c>
      <c r="D4001" t="s">
        <v>72</v>
      </c>
      <c r="E4001" t="s">
        <v>307</v>
      </c>
      <c r="F4001" t="s">
        <v>307</v>
      </c>
      <c r="G4001" t="s">
        <v>307</v>
      </c>
      <c r="H4001" t="s">
        <v>307</v>
      </c>
      <c r="I4001" t="s">
        <v>307</v>
      </c>
      <c r="J4001" t="s">
        <v>307</v>
      </c>
      <c r="K4001" t="s">
        <v>307</v>
      </c>
      <c r="L4001" t="s">
        <v>307</v>
      </c>
      <c r="M4001" t="s">
        <v>307</v>
      </c>
      <c r="N4001" t="s">
        <v>307</v>
      </c>
      <c r="O4001" t="s">
        <v>307</v>
      </c>
      <c r="P4001" t="s">
        <v>307</v>
      </c>
      <c r="Q4001" t="s">
        <v>307</v>
      </c>
      <c r="R4001" t="s">
        <v>307</v>
      </c>
      <c r="S4001" t="s">
        <v>307</v>
      </c>
      <c r="T4001" t="s">
        <v>307</v>
      </c>
      <c r="U4001" t="s">
        <v>307</v>
      </c>
      <c r="V4001" t="s">
        <v>307</v>
      </c>
      <c r="W4001" t="s">
        <v>307</v>
      </c>
      <c r="X4001" t="s">
        <v>307</v>
      </c>
      <c r="Y4001" t="s">
        <v>307</v>
      </c>
      <c r="Z4001" t="s">
        <v>307</v>
      </c>
    </row>
    <row r="4002" spans="1:26" x14ac:dyDescent="0.25">
      <c r="A4002">
        <v>503</v>
      </c>
      <c r="B4002" t="s">
        <v>223</v>
      </c>
      <c r="C4002" t="s">
        <v>46</v>
      </c>
      <c r="D4002" t="s">
        <v>47</v>
      </c>
      <c r="E4002" t="s">
        <v>307</v>
      </c>
      <c r="F4002" t="s">
        <v>307</v>
      </c>
      <c r="G4002" t="s">
        <v>307</v>
      </c>
      <c r="H4002" t="s">
        <v>307</v>
      </c>
      <c r="I4002" t="s">
        <v>307</v>
      </c>
      <c r="J4002" t="s">
        <v>307</v>
      </c>
      <c r="K4002" t="s">
        <v>307</v>
      </c>
      <c r="L4002" t="s">
        <v>307</v>
      </c>
      <c r="M4002" t="s">
        <v>307</v>
      </c>
      <c r="N4002" t="s">
        <v>307</v>
      </c>
      <c r="O4002" t="s">
        <v>307</v>
      </c>
      <c r="P4002" t="s">
        <v>307</v>
      </c>
      <c r="Q4002" t="s">
        <v>307</v>
      </c>
      <c r="R4002" t="s">
        <v>307</v>
      </c>
      <c r="S4002" t="s">
        <v>307</v>
      </c>
      <c r="T4002" t="s">
        <v>307</v>
      </c>
      <c r="U4002" t="s">
        <v>307</v>
      </c>
      <c r="V4002" t="s">
        <v>307</v>
      </c>
      <c r="W4002" t="s">
        <v>307</v>
      </c>
      <c r="X4002" t="s">
        <v>307</v>
      </c>
      <c r="Y4002" t="s">
        <v>307</v>
      </c>
      <c r="Z4002" t="s">
        <v>307</v>
      </c>
    </row>
    <row r="4003" spans="1:26" x14ac:dyDescent="0.25">
      <c r="A4003">
        <v>503</v>
      </c>
      <c r="B4003" t="s">
        <v>223</v>
      </c>
      <c r="C4003" t="s">
        <v>46</v>
      </c>
      <c r="D4003" t="s">
        <v>48</v>
      </c>
      <c r="E4003" t="s">
        <v>307</v>
      </c>
      <c r="F4003" t="s">
        <v>307</v>
      </c>
      <c r="G4003" t="s">
        <v>307</v>
      </c>
      <c r="H4003" t="s">
        <v>307</v>
      </c>
      <c r="I4003" t="s">
        <v>307</v>
      </c>
      <c r="J4003" t="s">
        <v>307</v>
      </c>
      <c r="K4003" t="s">
        <v>307</v>
      </c>
      <c r="L4003" t="s">
        <v>307</v>
      </c>
      <c r="M4003" t="s">
        <v>307</v>
      </c>
      <c r="N4003" t="s">
        <v>307</v>
      </c>
      <c r="O4003" t="s">
        <v>307</v>
      </c>
      <c r="P4003" t="s">
        <v>307</v>
      </c>
      <c r="Q4003" t="s">
        <v>307</v>
      </c>
      <c r="R4003" t="s">
        <v>307</v>
      </c>
      <c r="S4003" t="s">
        <v>307</v>
      </c>
      <c r="T4003" t="s">
        <v>307</v>
      </c>
      <c r="U4003" t="s">
        <v>307</v>
      </c>
      <c r="V4003" t="s">
        <v>307</v>
      </c>
      <c r="W4003" t="s">
        <v>307</v>
      </c>
      <c r="X4003" t="s">
        <v>307</v>
      </c>
      <c r="Y4003" t="s">
        <v>307</v>
      </c>
      <c r="Z4003" t="s">
        <v>307</v>
      </c>
    </row>
    <row r="4004" spans="1:26" x14ac:dyDescent="0.25">
      <c r="A4004">
        <v>503</v>
      </c>
      <c r="B4004" t="s">
        <v>223</v>
      </c>
      <c r="C4004" t="s">
        <v>46</v>
      </c>
      <c r="D4004" t="s">
        <v>49</v>
      </c>
      <c r="E4004" t="s">
        <v>307</v>
      </c>
      <c r="F4004" t="s">
        <v>307</v>
      </c>
      <c r="G4004" t="s">
        <v>307</v>
      </c>
      <c r="H4004" t="s">
        <v>307</v>
      </c>
      <c r="I4004" t="s">
        <v>307</v>
      </c>
      <c r="J4004" t="s">
        <v>307</v>
      </c>
      <c r="K4004" t="s">
        <v>307</v>
      </c>
      <c r="L4004" t="s">
        <v>307</v>
      </c>
      <c r="M4004" t="s">
        <v>307</v>
      </c>
      <c r="N4004" t="s">
        <v>307</v>
      </c>
      <c r="O4004" t="s">
        <v>307</v>
      </c>
      <c r="P4004" t="s">
        <v>307</v>
      </c>
      <c r="Q4004" t="s">
        <v>307</v>
      </c>
      <c r="R4004" t="s">
        <v>307</v>
      </c>
      <c r="S4004" t="s">
        <v>307</v>
      </c>
      <c r="T4004" t="s">
        <v>307</v>
      </c>
      <c r="U4004" t="s">
        <v>307</v>
      </c>
      <c r="V4004" t="s">
        <v>307</v>
      </c>
      <c r="W4004" t="s">
        <v>307</v>
      </c>
      <c r="X4004" t="s">
        <v>307</v>
      </c>
      <c r="Y4004" t="s">
        <v>307</v>
      </c>
      <c r="Z4004" t="s">
        <v>307</v>
      </c>
    </row>
    <row r="4005" spans="1:26" x14ac:dyDescent="0.25">
      <c r="A4005">
        <v>503</v>
      </c>
      <c r="B4005" t="s">
        <v>223</v>
      </c>
      <c r="C4005" t="s">
        <v>41</v>
      </c>
      <c r="D4005" t="s">
        <v>48</v>
      </c>
      <c r="E4005" t="s">
        <v>307</v>
      </c>
      <c r="F4005" t="s">
        <v>307</v>
      </c>
      <c r="G4005" t="s">
        <v>307</v>
      </c>
      <c r="H4005" t="s">
        <v>307</v>
      </c>
      <c r="I4005" t="s">
        <v>307</v>
      </c>
      <c r="J4005" t="s">
        <v>307</v>
      </c>
      <c r="K4005" t="s">
        <v>307</v>
      </c>
      <c r="L4005" t="s">
        <v>307</v>
      </c>
      <c r="M4005" t="s">
        <v>307</v>
      </c>
      <c r="N4005" t="s">
        <v>307</v>
      </c>
      <c r="O4005" t="s">
        <v>307</v>
      </c>
      <c r="P4005" t="s">
        <v>307</v>
      </c>
      <c r="Q4005" t="s">
        <v>307</v>
      </c>
      <c r="R4005" t="s">
        <v>307</v>
      </c>
      <c r="S4005" t="s">
        <v>307</v>
      </c>
      <c r="T4005" t="s">
        <v>307</v>
      </c>
      <c r="U4005" t="s">
        <v>307</v>
      </c>
      <c r="V4005" t="s">
        <v>307</v>
      </c>
      <c r="W4005" t="s">
        <v>307</v>
      </c>
      <c r="X4005" t="s">
        <v>307</v>
      </c>
      <c r="Y4005" t="s">
        <v>307</v>
      </c>
      <c r="Z4005" t="s">
        <v>307</v>
      </c>
    </row>
    <row r="4006" spans="1:26" x14ac:dyDescent="0.25">
      <c r="A4006">
        <v>503</v>
      </c>
      <c r="B4006" t="s">
        <v>223</v>
      </c>
      <c r="C4006" t="s">
        <v>459</v>
      </c>
      <c r="D4006" t="s">
        <v>48</v>
      </c>
      <c r="E4006" t="s">
        <v>307</v>
      </c>
      <c r="F4006" t="s">
        <v>307</v>
      </c>
      <c r="G4006" t="s">
        <v>307</v>
      </c>
      <c r="H4006" t="s">
        <v>307</v>
      </c>
      <c r="I4006" t="s">
        <v>307</v>
      </c>
      <c r="J4006" t="s">
        <v>307</v>
      </c>
      <c r="K4006" t="s">
        <v>307</v>
      </c>
      <c r="L4006" t="s">
        <v>307</v>
      </c>
      <c r="M4006" t="s">
        <v>307</v>
      </c>
      <c r="N4006" t="s">
        <v>307</v>
      </c>
      <c r="O4006" t="s">
        <v>307</v>
      </c>
      <c r="P4006" t="s">
        <v>307</v>
      </c>
      <c r="Q4006" t="s">
        <v>307</v>
      </c>
    </row>
    <row r="4007" spans="1:26" x14ac:dyDescent="0.25">
      <c r="A4007">
        <v>503</v>
      </c>
      <c r="B4007" t="s">
        <v>223</v>
      </c>
      <c r="C4007" t="s">
        <v>304</v>
      </c>
      <c r="D4007" t="s">
        <v>48</v>
      </c>
      <c r="E4007" t="s">
        <v>307</v>
      </c>
      <c r="F4007" t="s">
        <v>307</v>
      </c>
      <c r="G4007" t="s">
        <v>307</v>
      </c>
      <c r="H4007" t="s">
        <v>307</v>
      </c>
      <c r="I4007" t="s">
        <v>307</v>
      </c>
      <c r="J4007" t="s">
        <v>307</v>
      </c>
      <c r="K4007" t="s">
        <v>307</v>
      </c>
      <c r="L4007" t="s">
        <v>307</v>
      </c>
      <c r="M4007" t="s">
        <v>307</v>
      </c>
      <c r="N4007" t="s">
        <v>307</v>
      </c>
      <c r="O4007" t="s">
        <v>307</v>
      </c>
      <c r="P4007" t="s">
        <v>307</v>
      </c>
      <c r="Q4007" t="s">
        <v>307</v>
      </c>
    </row>
    <row r="4008" spans="1:26" x14ac:dyDescent="0.25">
      <c r="A4008">
        <v>503</v>
      </c>
      <c r="B4008" t="s">
        <v>223</v>
      </c>
      <c r="C4008" t="s">
        <v>433</v>
      </c>
      <c r="D4008" t="s">
        <v>48</v>
      </c>
      <c r="E4008" t="s">
        <v>307</v>
      </c>
      <c r="F4008" t="s">
        <v>307</v>
      </c>
      <c r="G4008" t="s">
        <v>307</v>
      </c>
      <c r="H4008" t="s">
        <v>307</v>
      </c>
      <c r="I4008" t="s">
        <v>307</v>
      </c>
      <c r="J4008" t="s">
        <v>307</v>
      </c>
      <c r="K4008" t="s">
        <v>307</v>
      </c>
      <c r="L4008" t="s">
        <v>307</v>
      </c>
      <c r="M4008" t="s">
        <v>307</v>
      </c>
      <c r="N4008" t="s">
        <v>307</v>
      </c>
      <c r="O4008" t="s">
        <v>307</v>
      </c>
      <c r="P4008" t="s">
        <v>307</v>
      </c>
      <c r="Q4008" t="s">
        <v>307</v>
      </c>
    </row>
    <row r="4009" spans="1:26" x14ac:dyDescent="0.25">
      <c r="A4009">
        <v>503</v>
      </c>
      <c r="B4009" t="s">
        <v>223</v>
      </c>
      <c r="C4009" t="s">
        <v>305</v>
      </c>
      <c r="D4009" t="s">
        <v>48</v>
      </c>
      <c r="E4009" t="s">
        <v>307</v>
      </c>
      <c r="F4009" t="s">
        <v>307</v>
      </c>
      <c r="G4009" t="s">
        <v>307</v>
      </c>
      <c r="H4009" t="s">
        <v>307</v>
      </c>
      <c r="I4009" t="s">
        <v>307</v>
      </c>
      <c r="J4009" t="s">
        <v>307</v>
      </c>
      <c r="K4009" t="s">
        <v>307</v>
      </c>
      <c r="L4009" t="s">
        <v>307</v>
      </c>
      <c r="M4009" t="s">
        <v>307</v>
      </c>
      <c r="N4009" t="s">
        <v>307</v>
      </c>
      <c r="O4009" t="s">
        <v>307</v>
      </c>
      <c r="P4009" t="s">
        <v>307</v>
      </c>
      <c r="Q4009" t="s">
        <v>307</v>
      </c>
    </row>
    <row r="4010" spans="1:26" x14ac:dyDescent="0.25">
      <c r="A4010">
        <v>503</v>
      </c>
      <c r="B4010" t="s">
        <v>223</v>
      </c>
      <c r="C4010" t="s">
        <v>306</v>
      </c>
      <c r="D4010" t="s">
        <v>48</v>
      </c>
      <c r="E4010" t="s">
        <v>307</v>
      </c>
      <c r="F4010" t="s">
        <v>307</v>
      </c>
      <c r="G4010" t="s">
        <v>307</v>
      </c>
      <c r="H4010" t="s">
        <v>307</v>
      </c>
      <c r="I4010" t="s">
        <v>307</v>
      </c>
      <c r="J4010" t="s">
        <v>307</v>
      </c>
      <c r="K4010" t="s">
        <v>307</v>
      </c>
      <c r="L4010" t="s">
        <v>307</v>
      </c>
      <c r="M4010" t="s">
        <v>307</v>
      </c>
      <c r="N4010" t="s">
        <v>307</v>
      </c>
      <c r="O4010" t="s">
        <v>307</v>
      </c>
      <c r="P4010" t="s">
        <v>307</v>
      </c>
      <c r="Q4010" t="s">
        <v>307</v>
      </c>
    </row>
    <row r="4011" spans="1:26" x14ac:dyDescent="0.25">
      <c r="A4011">
        <v>503</v>
      </c>
      <c r="B4011" t="s">
        <v>223</v>
      </c>
      <c r="C4011" t="s">
        <v>44</v>
      </c>
      <c r="D4011" t="s">
        <v>54</v>
      </c>
      <c r="E4011" t="s">
        <v>307</v>
      </c>
      <c r="F4011" t="s">
        <v>307</v>
      </c>
      <c r="G4011" t="s">
        <v>307</v>
      </c>
      <c r="H4011" t="s">
        <v>307</v>
      </c>
      <c r="I4011" t="s">
        <v>307</v>
      </c>
      <c r="J4011" t="s">
        <v>307</v>
      </c>
      <c r="K4011" t="s">
        <v>307</v>
      </c>
      <c r="L4011" t="s">
        <v>307</v>
      </c>
      <c r="M4011" t="s">
        <v>307</v>
      </c>
      <c r="N4011" t="s">
        <v>307</v>
      </c>
      <c r="O4011" t="s">
        <v>307</v>
      </c>
      <c r="P4011" t="s">
        <v>307</v>
      </c>
      <c r="Q4011" t="s">
        <v>307</v>
      </c>
      <c r="R4011" t="s">
        <v>307</v>
      </c>
      <c r="S4011" t="s">
        <v>307</v>
      </c>
      <c r="T4011" t="s">
        <v>307</v>
      </c>
      <c r="U4011" t="s">
        <v>307</v>
      </c>
      <c r="V4011" t="s">
        <v>307</v>
      </c>
      <c r="W4011" t="s">
        <v>307</v>
      </c>
    </row>
    <row r="4012" spans="1:26" x14ac:dyDescent="0.25">
      <c r="A4012">
        <v>503</v>
      </c>
      <c r="B4012" t="s">
        <v>223</v>
      </c>
      <c r="C4012" t="s">
        <v>44</v>
      </c>
      <c r="D4012" t="s">
        <v>55</v>
      </c>
      <c r="E4012" t="s">
        <v>307</v>
      </c>
      <c r="F4012" t="s">
        <v>307</v>
      </c>
      <c r="G4012" t="s">
        <v>307</v>
      </c>
      <c r="H4012" t="s">
        <v>307</v>
      </c>
      <c r="I4012" t="s">
        <v>307</v>
      </c>
      <c r="J4012" t="s">
        <v>307</v>
      </c>
      <c r="K4012" t="s">
        <v>307</v>
      </c>
      <c r="L4012" t="s">
        <v>307</v>
      </c>
      <c r="M4012" t="s">
        <v>307</v>
      </c>
      <c r="N4012" t="s">
        <v>307</v>
      </c>
      <c r="O4012" t="s">
        <v>307</v>
      </c>
      <c r="P4012" t="s">
        <v>307</v>
      </c>
      <c r="Q4012" t="s">
        <v>307</v>
      </c>
      <c r="R4012" t="s">
        <v>307</v>
      </c>
      <c r="S4012" t="s">
        <v>307</v>
      </c>
      <c r="T4012" t="s">
        <v>307</v>
      </c>
      <c r="U4012" t="s">
        <v>307</v>
      </c>
      <c r="V4012" t="s">
        <v>307</v>
      </c>
      <c r="W4012" t="s">
        <v>307</v>
      </c>
    </row>
    <row r="4013" spans="1:26" x14ac:dyDescent="0.25">
      <c r="A4013">
        <v>503</v>
      </c>
      <c r="B4013" t="s">
        <v>223</v>
      </c>
      <c r="C4013" t="s">
        <v>44</v>
      </c>
      <c r="D4013" t="s">
        <v>56</v>
      </c>
      <c r="E4013" t="s">
        <v>307</v>
      </c>
      <c r="F4013" t="s">
        <v>307</v>
      </c>
      <c r="G4013" t="s">
        <v>307</v>
      </c>
      <c r="H4013" t="s">
        <v>307</v>
      </c>
      <c r="I4013" t="s">
        <v>307</v>
      </c>
      <c r="J4013" t="s">
        <v>307</v>
      </c>
      <c r="K4013" t="s">
        <v>307</v>
      </c>
      <c r="L4013" t="s">
        <v>307</v>
      </c>
      <c r="M4013" t="s">
        <v>307</v>
      </c>
      <c r="N4013" t="s">
        <v>307</v>
      </c>
      <c r="O4013" t="s">
        <v>307</v>
      </c>
      <c r="P4013" t="s">
        <v>307</v>
      </c>
      <c r="Q4013" t="s">
        <v>307</v>
      </c>
      <c r="R4013" t="s">
        <v>307</v>
      </c>
      <c r="S4013" t="s">
        <v>307</v>
      </c>
      <c r="T4013" t="s">
        <v>307</v>
      </c>
      <c r="U4013" t="s">
        <v>307</v>
      </c>
      <c r="V4013" t="s">
        <v>307</v>
      </c>
      <c r="W4013" t="s">
        <v>307</v>
      </c>
    </row>
    <row r="4014" spans="1:26" x14ac:dyDescent="0.25">
      <c r="A4014">
        <v>503</v>
      </c>
      <c r="B4014" t="s">
        <v>223</v>
      </c>
      <c r="C4014" t="s">
        <v>44</v>
      </c>
      <c r="D4014" t="s">
        <v>57</v>
      </c>
      <c r="E4014" t="s">
        <v>307</v>
      </c>
      <c r="F4014" t="s">
        <v>307</v>
      </c>
      <c r="G4014" t="s">
        <v>307</v>
      </c>
      <c r="H4014" t="s">
        <v>307</v>
      </c>
      <c r="I4014" t="s">
        <v>307</v>
      </c>
      <c r="J4014" t="s">
        <v>307</v>
      </c>
      <c r="K4014" t="s">
        <v>307</v>
      </c>
      <c r="L4014" t="s">
        <v>307</v>
      </c>
      <c r="M4014" t="s">
        <v>307</v>
      </c>
      <c r="N4014" t="s">
        <v>307</v>
      </c>
      <c r="O4014" t="s">
        <v>307</v>
      </c>
      <c r="P4014" t="s">
        <v>307</v>
      </c>
      <c r="Q4014" t="s">
        <v>307</v>
      </c>
      <c r="R4014" t="s">
        <v>307</v>
      </c>
      <c r="S4014" t="s">
        <v>307</v>
      </c>
      <c r="T4014" t="s">
        <v>307</v>
      </c>
      <c r="U4014" t="s">
        <v>307</v>
      </c>
      <c r="V4014" t="s">
        <v>307</v>
      </c>
      <c r="W4014" t="s">
        <v>307</v>
      </c>
    </row>
    <row r="4015" spans="1:26" x14ac:dyDescent="0.25">
      <c r="A4015">
        <v>503</v>
      </c>
      <c r="B4015" t="s">
        <v>223</v>
      </c>
      <c r="C4015" t="s">
        <v>44</v>
      </c>
      <c r="D4015" t="s">
        <v>58</v>
      </c>
      <c r="E4015" t="s">
        <v>307</v>
      </c>
      <c r="F4015" t="s">
        <v>307</v>
      </c>
      <c r="G4015" t="s">
        <v>307</v>
      </c>
      <c r="H4015" t="s">
        <v>307</v>
      </c>
      <c r="I4015" t="s">
        <v>307</v>
      </c>
      <c r="J4015" t="s">
        <v>307</v>
      </c>
      <c r="K4015" t="s">
        <v>307</v>
      </c>
      <c r="L4015" t="s">
        <v>307</v>
      </c>
      <c r="M4015" t="s">
        <v>307</v>
      </c>
      <c r="N4015" t="s">
        <v>307</v>
      </c>
      <c r="O4015" t="s">
        <v>307</v>
      </c>
      <c r="P4015" t="s">
        <v>307</v>
      </c>
      <c r="Q4015" t="s">
        <v>307</v>
      </c>
      <c r="R4015" t="s">
        <v>307</v>
      </c>
      <c r="S4015" t="s">
        <v>307</v>
      </c>
      <c r="T4015" t="s">
        <v>307</v>
      </c>
      <c r="U4015" t="s">
        <v>307</v>
      </c>
      <c r="V4015" t="s">
        <v>307</v>
      </c>
      <c r="W4015" t="s">
        <v>307</v>
      </c>
    </row>
    <row r="4016" spans="1:26" x14ac:dyDescent="0.25">
      <c r="A4016">
        <v>503</v>
      </c>
      <c r="B4016" t="s">
        <v>223</v>
      </c>
      <c r="C4016" t="s">
        <v>44</v>
      </c>
      <c r="D4016" t="s">
        <v>59</v>
      </c>
      <c r="E4016" t="s">
        <v>307</v>
      </c>
      <c r="F4016" t="s">
        <v>307</v>
      </c>
      <c r="G4016" t="s">
        <v>307</v>
      </c>
      <c r="H4016" t="s">
        <v>307</v>
      </c>
      <c r="I4016" t="s">
        <v>307</v>
      </c>
      <c r="J4016" t="s">
        <v>307</v>
      </c>
      <c r="K4016" t="s">
        <v>307</v>
      </c>
      <c r="L4016" t="s">
        <v>307</v>
      </c>
      <c r="M4016" t="s">
        <v>307</v>
      </c>
      <c r="N4016" t="s">
        <v>307</v>
      </c>
      <c r="O4016" t="s">
        <v>307</v>
      </c>
      <c r="P4016" t="s">
        <v>307</v>
      </c>
      <c r="Q4016" t="s">
        <v>307</v>
      </c>
      <c r="R4016" t="s">
        <v>307</v>
      </c>
      <c r="S4016" t="s">
        <v>307</v>
      </c>
      <c r="T4016" t="s">
        <v>307</v>
      </c>
      <c r="U4016" t="s">
        <v>307</v>
      </c>
      <c r="V4016" t="s">
        <v>307</v>
      </c>
      <c r="W4016" t="s">
        <v>307</v>
      </c>
    </row>
    <row r="4017" spans="1:45" x14ac:dyDescent="0.25">
      <c r="A4017">
        <v>503</v>
      </c>
      <c r="B4017" t="s">
        <v>223</v>
      </c>
      <c r="C4017" t="s">
        <v>44</v>
      </c>
      <c r="D4017" t="s">
        <v>60</v>
      </c>
      <c r="E4017" t="s">
        <v>307</v>
      </c>
      <c r="F4017" t="s">
        <v>307</v>
      </c>
      <c r="G4017" t="s">
        <v>307</v>
      </c>
      <c r="H4017" t="s">
        <v>307</v>
      </c>
      <c r="I4017" t="s">
        <v>307</v>
      </c>
      <c r="J4017" t="s">
        <v>307</v>
      </c>
      <c r="K4017" t="s">
        <v>307</v>
      </c>
      <c r="L4017" t="s">
        <v>307</v>
      </c>
      <c r="M4017" t="s">
        <v>307</v>
      </c>
      <c r="N4017" t="s">
        <v>307</v>
      </c>
      <c r="O4017" t="s">
        <v>307</v>
      </c>
      <c r="P4017" t="s">
        <v>307</v>
      </c>
      <c r="Q4017" t="s">
        <v>307</v>
      </c>
      <c r="R4017" t="s">
        <v>307</v>
      </c>
      <c r="S4017" t="s">
        <v>307</v>
      </c>
      <c r="T4017" t="s">
        <v>307</v>
      </c>
      <c r="U4017" t="s">
        <v>307</v>
      </c>
      <c r="V4017" t="s">
        <v>307</v>
      </c>
      <c r="W4017" t="s">
        <v>307</v>
      </c>
    </row>
    <row r="4018" spans="1:45" x14ac:dyDescent="0.25">
      <c r="A4018">
        <v>503</v>
      </c>
      <c r="B4018" t="s">
        <v>223</v>
      </c>
      <c r="C4018" t="s">
        <v>44</v>
      </c>
      <c r="D4018" t="s">
        <v>61</v>
      </c>
      <c r="E4018" t="s">
        <v>307</v>
      </c>
      <c r="F4018" t="s">
        <v>307</v>
      </c>
      <c r="G4018" t="s">
        <v>307</v>
      </c>
      <c r="H4018" t="s">
        <v>307</v>
      </c>
      <c r="I4018" t="s">
        <v>307</v>
      </c>
      <c r="J4018" t="s">
        <v>307</v>
      </c>
      <c r="K4018" t="s">
        <v>307</v>
      </c>
      <c r="L4018" t="s">
        <v>307</v>
      </c>
      <c r="M4018" t="s">
        <v>307</v>
      </c>
      <c r="N4018" t="s">
        <v>307</v>
      </c>
      <c r="O4018" t="s">
        <v>307</v>
      </c>
      <c r="P4018" t="s">
        <v>307</v>
      </c>
      <c r="Q4018" t="s">
        <v>307</v>
      </c>
      <c r="R4018" t="s">
        <v>307</v>
      </c>
      <c r="S4018" t="s">
        <v>307</v>
      </c>
      <c r="T4018" t="s">
        <v>307</v>
      </c>
      <c r="U4018" t="s">
        <v>307</v>
      </c>
      <c r="V4018" t="s">
        <v>307</v>
      </c>
      <c r="W4018" t="s">
        <v>307</v>
      </c>
    </row>
    <row r="4019" spans="1:45" x14ac:dyDescent="0.25">
      <c r="A4019">
        <v>503</v>
      </c>
      <c r="B4019" t="s">
        <v>223</v>
      </c>
      <c r="C4019" t="s">
        <v>44</v>
      </c>
      <c r="D4019" t="s">
        <v>62</v>
      </c>
      <c r="E4019" t="s">
        <v>307</v>
      </c>
      <c r="F4019" t="s">
        <v>307</v>
      </c>
      <c r="G4019" t="s">
        <v>307</v>
      </c>
      <c r="H4019" t="s">
        <v>307</v>
      </c>
      <c r="I4019" t="s">
        <v>307</v>
      </c>
      <c r="J4019" t="s">
        <v>307</v>
      </c>
      <c r="K4019" t="s">
        <v>307</v>
      </c>
      <c r="L4019" t="s">
        <v>307</v>
      </c>
      <c r="M4019" t="s">
        <v>307</v>
      </c>
      <c r="N4019" t="s">
        <v>307</v>
      </c>
      <c r="O4019" t="s">
        <v>307</v>
      </c>
      <c r="P4019" t="s">
        <v>307</v>
      </c>
      <c r="Q4019" t="s">
        <v>307</v>
      </c>
      <c r="R4019" t="s">
        <v>307</v>
      </c>
      <c r="S4019" t="s">
        <v>307</v>
      </c>
      <c r="T4019" t="s">
        <v>307</v>
      </c>
      <c r="U4019" t="s">
        <v>307</v>
      </c>
      <c r="V4019" t="s">
        <v>307</v>
      </c>
      <c r="W4019" t="s">
        <v>307</v>
      </c>
    </row>
    <row r="4020" spans="1:45" x14ac:dyDescent="0.25">
      <c r="A4020">
        <v>503</v>
      </c>
      <c r="B4020" t="s">
        <v>223</v>
      </c>
      <c r="C4020" t="s">
        <v>38</v>
      </c>
      <c r="D4020" t="s">
        <v>47</v>
      </c>
      <c r="E4020" t="s">
        <v>307</v>
      </c>
      <c r="F4020" t="s">
        <v>307</v>
      </c>
      <c r="G4020" t="s">
        <v>307</v>
      </c>
      <c r="H4020" t="s">
        <v>307</v>
      </c>
      <c r="I4020" t="s">
        <v>307</v>
      </c>
      <c r="J4020" t="s">
        <v>307</v>
      </c>
      <c r="K4020" t="s">
        <v>307</v>
      </c>
      <c r="L4020" t="s">
        <v>307</v>
      </c>
      <c r="M4020" t="s">
        <v>307</v>
      </c>
      <c r="N4020" t="s">
        <v>307</v>
      </c>
      <c r="O4020" t="s">
        <v>307</v>
      </c>
      <c r="P4020" t="s">
        <v>307</v>
      </c>
      <c r="Q4020" t="s">
        <v>307</v>
      </c>
      <c r="R4020" t="s">
        <v>307</v>
      </c>
      <c r="S4020" t="s">
        <v>307</v>
      </c>
      <c r="T4020" t="s">
        <v>307</v>
      </c>
      <c r="U4020" t="s">
        <v>307</v>
      </c>
      <c r="V4020" t="s">
        <v>307</v>
      </c>
      <c r="W4020" t="s">
        <v>307</v>
      </c>
      <c r="X4020" t="s">
        <v>307</v>
      </c>
      <c r="Y4020" t="s">
        <v>307</v>
      </c>
      <c r="Z4020" t="s">
        <v>307</v>
      </c>
      <c r="AA4020" t="s">
        <v>307</v>
      </c>
      <c r="AB4020" t="s">
        <v>307</v>
      </c>
      <c r="AC4020" t="s">
        <v>307</v>
      </c>
      <c r="AD4020" t="s">
        <v>307</v>
      </c>
      <c r="AE4020" t="s">
        <v>307</v>
      </c>
      <c r="AF4020" t="s">
        <v>307</v>
      </c>
      <c r="AG4020" t="s">
        <v>307</v>
      </c>
      <c r="AH4020" t="s">
        <v>307</v>
      </c>
      <c r="AI4020" t="s">
        <v>307</v>
      </c>
      <c r="AJ4020" t="s">
        <v>307</v>
      </c>
      <c r="AK4020" t="s">
        <v>307</v>
      </c>
      <c r="AL4020" t="s">
        <v>307</v>
      </c>
      <c r="AM4020" t="s">
        <v>307</v>
      </c>
      <c r="AN4020" t="s">
        <v>307</v>
      </c>
      <c r="AO4020" t="s">
        <v>307</v>
      </c>
      <c r="AP4020" t="s">
        <v>307</v>
      </c>
      <c r="AQ4020" t="s">
        <v>307</v>
      </c>
      <c r="AR4020" t="s">
        <v>307</v>
      </c>
      <c r="AS4020" t="s">
        <v>307</v>
      </c>
    </row>
    <row r="4021" spans="1:45" x14ac:dyDescent="0.25">
      <c r="A4021">
        <v>503</v>
      </c>
      <c r="B4021" t="s">
        <v>223</v>
      </c>
      <c r="C4021" t="s">
        <v>38</v>
      </c>
      <c r="D4021" t="s">
        <v>48</v>
      </c>
      <c r="E4021" t="s">
        <v>307</v>
      </c>
      <c r="F4021" t="s">
        <v>307</v>
      </c>
      <c r="G4021" t="s">
        <v>307</v>
      </c>
      <c r="H4021" t="s">
        <v>307</v>
      </c>
      <c r="I4021" t="s">
        <v>307</v>
      </c>
      <c r="J4021" t="s">
        <v>307</v>
      </c>
      <c r="K4021" t="s">
        <v>307</v>
      </c>
      <c r="L4021" t="s">
        <v>307</v>
      </c>
      <c r="M4021" t="s">
        <v>307</v>
      </c>
      <c r="N4021" t="s">
        <v>307</v>
      </c>
      <c r="O4021" t="s">
        <v>307</v>
      </c>
      <c r="P4021" t="s">
        <v>307</v>
      </c>
      <c r="Q4021" t="s">
        <v>307</v>
      </c>
      <c r="R4021" t="s">
        <v>307</v>
      </c>
      <c r="S4021" t="s">
        <v>307</v>
      </c>
      <c r="T4021" t="s">
        <v>307</v>
      </c>
      <c r="U4021" t="s">
        <v>307</v>
      </c>
      <c r="V4021" t="s">
        <v>307</v>
      </c>
      <c r="W4021" t="s">
        <v>307</v>
      </c>
      <c r="X4021" t="s">
        <v>307</v>
      </c>
      <c r="Y4021" t="s">
        <v>307</v>
      </c>
      <c r="Z4021" t="s">
        <v>307</v>
      </c>
      <c r="AA4021" t="s">
        <v>307</v>
      </c>
      <c r="AB4021" t="s">
        <v>307</v>
      </c>
      <c r="AC4021" t="s">
        <v>307</v>
      </c>
      <c r="AD4021" t="s">
        <v>307</v>
      </c>
      <c r="AE4021" t="s">
        <v>307</v>
      </c>
      <c r="AF4021" t="s">
        <v>307</v>
      </c>
      <c r="AG4021" t="s">
        <v>307</v>
      </c>
      <c r="AH4021" t="s">
        <v>307</v>
      </c>
      <c r="AI4021" t="s">
        <v>307</v>
      </c>
      <c r="AJ4021" t="s">
        <v>307</v>
      </c>
      <c r="AK4021" t="s">
        <v>307</v>
      </c>
      <c r="AL4021" t="s">
        <v>307</v>
      </c>
      <c r="AM4021" t="s">
        <v>307</v>
      </c>
      <c r="AN4021" t="s">
        <v>307</v>
      </c>
      <c r="AO4021" t="s">
        <v>307</v>
      </c>
      <c r="AP4021" t="s">
        <v>307</v>
      </c>
      <c r="AQ4021" t="s">
        <v>307</v>
      </c>
      <c r="AR4021" t="s">
        <v>307</v>
      </c>
      <c r="AS4021" t="s">
        <v>307</v>
      </c>
    </row>
    <row r="4022" spans="1:45" x14ac:dyDescent="0.25">
      <c r="A4022">
        <v>503</v>
      </c>
      <c r="B4022" t="s">
        <v>223</v>
      </c>
      <c r="C4022" t="s">
        <v>38</v>
      </c>
      <c r="D4022" t="s">
        <v>49</v>
      </c>
      <c r="E4022" t="s">
        <v>307</v>
      </c>
      <c r="F4022" t="s">
        <v>307</v>
      </c>
      <c r="G4022" t="s">
        <v>307</v>
      </c>
      <c r="H4022" t="s">
        <v>307</v>
      </c>
      <c r="I4022" t="s">
        <v>307</v>
      </c>
      <c r="J4022" t="s">
        <v>307</v>
      </c>
      <c r="K4022" t="s">
        <v>307</v>
      </c>
      <c r="L4022" t="s">
        <v>307</v>
      </c>
      <c r="M4022" t="s">
        <v>307</v>
      </c>
      <c r="N4022" t="s">
        <v>307</v>
      </c>
      <c r="O4022" t="s">
        <v>307</v>
      </c>
      <c r="P4022" t="s">
        <v>307</v>
      </c>
      <c r="Q4022" t="s">
        <v>307</v>
      </c>
      <c r="R4022" t="s">
        <v>307</v>
      </c>
      <c r="S4022" t="s">
        <v>307</v>
      </c>
      <c r="T4022" t="s">
        <v>307</v>
      </c>
      <c r="U4022" t="s">
        <v>307</v>
      </c>
      <c r="V4022" t="s">
        <v>307</v>
      </c>
      <c r="W4022" t="s">
        <v>307</v>
      </c>
      <c r="X4022" t="s">
        <v>307</v>
      </c>
      <c r="Y4022" t="s">
        <v>307</v>
      </c>
      <c r="Z4022" t="s">
        <v>307</v>
      </c>
      <c r="AA4022" t="s">
        <v>307</v>
      </c>
      <c r="AB4022" t="s">
        <v>307</v>
      </c>
      <c r="AC4022" t="s">
        <v>307</v>
      </c>
      <c r="AD4022" t="s">
        <v>307</v>
      </c>
      <c r="AE4022" t="s">
        <v>307</v>
      </c>
      <c r="AF4022" t="s">
        <v>307</v>
      </c>
      <c r="AG4022" t="s">
        <v>307</v>
      </c>
      <c r="AH4022" t="s">
        <v>307</v>
      </c>
      <c r="AI4022" t="s">
        <v>307</v>
      </c>
      <c r="AJ4022" t="s">
        <v>307</v>
      </c>
      <c r="AK4022" t="s">
        <v>307</v>
      </c>
      <c r="AL4022" t="s">
        <v>307</v>
      </c>
      <c r="AM4022" t="s">
        <v>307</v>
      </c>
      <c r="AN4022" t="s">
        <v>307</v>
      </c>
      <c r="AO4022" t="s">
        <v>307</v>
      </c>
      <c r="AP4022" t="s">
        <v>307</v>
      </c>
      <c r="AQ4022" t="s">
        <v>307</v>
      </c>
      <c r="AR4022" t="s">
        <v>307</v>
      </c>
      <c r="AS4022" t="s">
        <v>307</v>
      </c>
    </row>
    <row r="4023" spans="1:45" x14ac:dyDescent="0.25">
      <c r="A4023">
        <v>503</v>
      </c>
      <c r="B4023" t="s">
        <v>223</v>
      </c>
      <c r="C4023" t="s">
        <v>450</v>
      </c>
      <c r="D4023" t="s">
        <v>48</v>
      </c>
      <c r="E4023" t="s">
        <v>307</v>
      </c>
      <c r="F4023" t="s">
        <v>307</v>
      </c>
      <c r="G4023" t="s">
        <v>307</v>
      </c>
      <c r="H4023" t="s">
        <v>307</v>
      </c>
      <c r="I4023" t="s">
        <v>307</v>
      </c>
      <c r="J4023" t="s">
        <v>307</v>
      </c>
      <c r="K4023" t="s">
        <v>307</v>
      </c>
      <c r="L4023" t="s">
        <v>307</v>
      </c>
      <c r="M4023" t="s">
        <v>307</v>
      </c>
      <c r="N4023" t="s">
        <v>307</v>
      </c>
      <c r="O4023" t="s">
        <v>307</v>
      </c>
      <c r="P4023" t="s">
        <v>307</v>
      </c>
      <c r="Q4023" t="s">
        <v>307</v>
      </c>
      <c r="R4023" t="s">
        <v>307</v>
      </c>
    </row>
    <row r="4024" spans="1:45" x14ac:dyDescent="0.25">
      <c r="A4024">
        <v>503</v>
      </c>
      <c r="B4024" t="s">
        <v>223</v>
      </c>
      <c r="C4024" t="s">
        <v>449</v>
      </c>
      <c r="D4024" t="s">
        <v>48</v>
      </c>
      <c r="E4024" t="s">
        <v>307</v>
      </c>
      <c r="F4024" t="s">
        <v>307</v>
      </c>
      <c r="G4024" t="s">
        <v>307</v>
      </c>
      <c r="H4024" t="s">
        <v>307</v>
      </c>
      <c r="I4024" t="s">
        <v>307</v>
      </c>
      <c r="J4024" t="s">
        <v>307</v>
      </c>
      <c r="K4024" t="s">
        <v>307</v>
      </c>
      <c r="L4024" t="s">
        <v>307</v>
      </c>
      <c r="M4024" t="s">
        <v>307</v>
      </c>
      <c r="N4024" t="s">
        <v>307</v>
      </c>
      <c r="O4024" t="s">
        <v>307</v>
      </c>
      <c r="P4024" t="s">
        <v>307</v>
      </c>
      <c r="Q4024" t="s">
        <v>307</v>
      </c>
      <c r="R4024" t="s">
        <v>307</v>
      </c>
    </row>
    <row r="4025" spans="1:45" x14ac:dyDescent="0.25">
      <c r="A4025">
        <v>503</v>
      </c>
      <c r="B4025" t="s">
        <v>223</v>
      </c>
      <c r="C4025" t="s">
        <v>475</v>
      </c>
      <c r="D4025" t="s">
        <v>48</v>
      </c>
      <c r="E4025" t="s">
        <v>307</v>
      </c>
      <c r="F4025" t="s">
        <v>307</v>
      </c>
      <c r="G4025" t="s">
        <v>307</v>
      </c>
    </row>
    <row r="4026" spans="1:45" x14ac:dyDescent="0.25">
      <c r="A4026">
        <v>503</v>
      </c>
      <c r="B4026" t="s">
        <v>223</v>
      </c>
      <c r="C4026" t="s">
        <v>42</v>
      </c>
      <c r="D4026" t="s">
        <v>48</v>
      </c>
      <c r="E4026" t="s">
        <v>307</v>
      </c>
      <c r="F4026" t="s">
        <v>307</v>
      </c>
      <c r="G4026" t="s">
        <v>307</v>
      </c>
      <c r="H4026" t="s">
        <v>307</v>
      </c>
      <c r="I4026" t="s">
        <v>307</v>
      </c>
      <c r="J4026" t="s">
        <v>307</v>
      </c>
      <c r="K4026" t="s">
        <v>307</v>
      </c>
      <c r="L4026" t="s">
        <v>307</v>
      </c>
      <c r="M4026" t="s">
        <v>307</v>
      </c>
      <c r="N4026" t="s">
        <v>307</v>
      </c>
      <c r="O4026" t="s">
        <v>307</v>
      </c>
      <c r="P4026" t="s">
        <v>307</v>
      </c>
      <c r="Q4026" t="s">
        <v>307</v>
      </c>
      <c r="R4026" t="s">
        <v>307</v>
      </c>
      <c r="S4026" t="s">
        <v>307</v>
      </c>
      <c r="T4026" t="s">
        <v>307</v>
      </c>
      <c r="U4026" t="s">
        <v>307</v>
      </c>
      <c r="V4026" t="s">
        <v>307</v>
      </c>
      <c r="W4026" t="s">
        <v>307</v>
      </c>
      <c r="X4026" t="s">
        <v>307</v>
      </c>
      <c r="Y4026" t="s">
        <v>307</v>
      </c>
      <c r="Z4026" t="s">
        <v>307</v>
      </c>
    </row>
    <row r="4027" spans="1:45" x14ac:dyDescent="0.25">
      <c r="A4027">
        <v>504</v>
      </c>
      <c r="B4027" t="s">
        <v>224</v>
      </c>
      <c r="C4027" t="s">
        <v>43</v>
      </c>
      <c r="D4027" t="s">
        <v>54</v>
      </c>
      <c r="E4027" t="s">
        <v>307</v>
      </c>
      <c r="F4027" t="s">
        <v>307</v>
      </c>
      <c r="G4027" t="s">
        <v>307</v>
      </c>
      <c r="H4027" t="s">
        <v>307</v>
      </c>
      <c r="I4027" t="s">
        <v>307</v>
      </c>
      <c r="J4027" t="s">
        <v>307</v>
      </c>
      <c r="K4027" t="s">
        <v>307</v>
      </c>
      <c r="L4027" t="s">
        <v>307</v>
      </c>
      <c r="M4027" t="s">
        <v>307</v>
      </c>
      <c r="N4027" t="s">
        <v>307</v>
      </c>
      <c r="O4027" t="s">
        <v>307</v>
      </c>
      <c r="P4027" t="s">
        <v>307</v>
      </c>
      <c r="Q4027" t="s">
        <v>307</v>
      </c>
      <c r="R4027" t="s">
        <v>307</v>
      </c>
      <c r="S4027" t="s">
        <v>307</v>
      </c>
      <c r="T4027" t="s">
        <v>307</v>
      </c>
      <c r="U4027" t="s">
        <v>307</v>
      </c>
      <c r="V4027" t="s">
        <v>307</v>
      </c>
      <c r="W4027" t="s">
        <v>307</v>
      </c>
    </row>
    <row r="4028" spans="1:45" x14ac:dyDescent="0.25">
      <c r="A4028">
        <v>504</v>
      </c>
      <c r="B4028" t="s">
        <v>224</v>
      </c>
      <c r="C4028" t="s">
        <v>43</v>
      </c>
      <c r="D4028" t="s">
        <v>55</v>
      </c>
      <c r="E4028" t="s">
        <v>307</v>
      </c>
      <c r="F4028" t="s">
        <v>307</v>
      </c>
      <c r="G4028" t="s">
        <v>307</v>
      </c>
      <c r="H4028" t="s">
        <v>307</v>
      </c>
      <c r="I4028" t="s">
        <v>307</v>
      </c>
      <c r="J4028" t="s">
        <v>307</v>
      </c>
      <c r="K4028" t="s">
        <v>307</v>
      </c>
      <c r="L4028" t="s">
        <v>307</v>
      </c>
      <c r="M4028" t="s">
        <v>307</v>
      </c>
      <c r="N4028" t="s">
        <v>307</v>
      </c>
      <c r="O4028" t="s">
        <v>307</v>
      </c>
      <c r="P4028" t="s">
        <v>307</v>
      </c>
      <c r="Q4028" t="s">
        <v>307</v>
      </c>
      <c r="R4028" t="s">
        <v>307</v>
      </c>
      <c r="S4028" t="s">
        <v>307</v>
      </c>
      <c r="T4028" t="s">
        <v>307</v>
      </c>
      <c r="U4028" t="s">
        <v>307</v>
      </c>
      <c r="V4028" t="s">
        <v>307</v>
      </c>
      <c r="W4028" t="s">
        <v>307</v>
      </c>
    </row>
    <row r="4029" spans="1:45" x14ac:dyDescent="0.25">
      <c r="A4029">
        <v>504</v>
      </c>
      <c r="B4029" t="s">
        <v>224</v>
      </c>
      <c r="C4029" t="s">
        <v>43</v>
      </c>
      <c r="D4029" t="s">
        <v>56</v>
      </c>
      <c r="E4029" t="s">
        <v>307</v>
      </c>
      <c r="F4029" t="s">
        <v>307</v>
      </c>
      <c r="G4029" t="s">
        <v>307</v>
      </c>
      <c r="H4029" t="s">
        <v>307</v>
      </c>
      <c r="I4029" t="s">
        <v>307</v>
      </c>
      <c r="J4029" t="s">
        <v>307</v>
      </c>
      <c r="K4029" t="s">
        <v>307</v>
      </c>
      <c r="L4029" t="s">
        <v>307</v>
      </c>
      <c r="M4029" t="s">
        <v>307</v>
      </c>
      <c r="N4029" t="s">
        <v>307</v>
      </c>
      <c r="O4029" t="s">
        <v>307</v>
      </c>
      <c r="P4029" t="s">
        <v>307</v>
      </c>
      <c r="Q4029" t="s">
        <v>307</v>
      </c>
      <c r="R4029" t="s">
        <v>307</v>
      </c>
      <c r="S4029" t="s">
        <v>307</v>
      </c>
      <c r="T4029" t="s">
        <v>307</v>
      </c>
      <c r="U4029" t="s">
        <v>307</v>
      </c>
      <c r="V4029" t="s">
        <v>307</v>
      </c>
      <c r="W4029" t="s">
        <v>307</v>
      </c>
    </row>
    <row r="4030" spans="1:45" x14ac:dyDescent="0.25">
      <c r="A4030">
        <v>504</v>
      </c>
      <c r="B4030" t="s">
        <v>224</v>
      </c>
      <c r="C4030" t="s">
        <v>43</v>
      </c>
      <c r="D4030" t="s">
        <v>57</v>
      </c>
      <c r="E4030" t="s">
        <v>307</v>
      </c>
      <c r="F4030" t="s">
        <v>307</v>
      </c>
      <c r="G4030" t="s">
        <v>307</v>
      </c>
      <c r="H4030" t="s">
        <v>307</v>
      </c>
      <c r="I4030" t="s">
        <v>307</v>
      </c>
      <c r="J4030" t="s">
        <v>307</v>
      </c>
      <c r="K4030" t="s">
        <v>307</v>
      </c>
      <c r="L4030" t="s">
        <v>307</v>
      </c>
      <c r="M4030" t="s">
        <v>307</v>
      </c>
      <c r="N4030" t="s">
        <v>307</v>
      </c>
      <c r="O4030" t="s">
        <v>307</v>
      </c>
      <c r="P4030" t="s">
        <v>307</v>
      </c>
      <c r="Q4030" t="s">
        <v>307</v>
      </c>
      <c r="R4030" t="s">
        <v>307</v>
      </c>
      <c r="S4030" t="s">
        <v>307</v>
      </c>
      <c r="T4030" t="s">
        <v>307</v>
      </c>
      <c r="U4030" t="s">
        <v>307</v>
      </c>
      <c r="V4030" t="s">
        <v>307</v>
      </c>
      <c r="W4030" t="s">
        <v>307</v>
      </c>
    </row>
    <row r="4031" spans="1:45" x14ac:dyDescent="0.25">
      <c r="A4031">
        <v>504</v>
      </c>
      <c r="B4031" t="s">
        <v>224</v>
      </c>
      <c r="C4031" t="s">
        <v>43</v>
      </c>
      <c r="D4031" t="s">
        <v>58</v>
      </c>
      <c r="E4031" t="s">
        <v>307</v>
      </c>
      <c r="F4031" t="s">
        <v>307</v>
      </c>
      <c r="G4031" t="s">
        <v>307</v>
      </c>
      <c r="H4031" t="s">
        <v>307</v>
      </c>
      <c r="I4031" t="s">
        <v>307</v>
      </c>
      <c r="J4031" t="s">
        <v>307</v>
      </c>
      <c r="K4031" t="s">
        <v>307</v>
      </c>
      <c r="L4031" t="s">
        <v>307</v>
      </c>
      <c r="M4031" t="s">
        <v>307</v>
      </c>
      <c r="N4031" t="s">
        <v>307</v>
      </c>
      <c r="O4031" t="s">
        <v>307</v>
      </c>
      <c r="P4031" t="s">
        <v>307</v>
      </c>
      <c r="Q4031" t="s">
        <v>307</v>
      </c>
      <c r="R4031" t="s">
        <v>307</v>
      </c>
      <c r="S4031" t="s">
        <v>307</v>
      </c>
      <c r="T4031" t="s">
        <v>307</v>
      </c>
      <c r="U4031" t="s">
        <v>307</v>
      </c>
      <c r="V4031" t="s">
        <v>307</v>
      </c>
      <c r="W4031" t="s">
        <v>307</v>
      </c>
    </row>
    <row r="4032" spans="1:45" x14ac:dyDescent="0.25">
      <c r="A4032">
        <v>504</v>
      </c>
      <c r="B4032" t="s">
        <v>224</v>
      </c>
      <c r="C4032" t="s">
        <v>43</v>
      </c>
      <c r="D4032" t="s">
        <v>59</v>
      </c>
      <c r="E4032" t="s">
        <v>307</v>
      </c>
      <c r="F4032" t="s">
        <v>307</v>
      </c>
      <c r="G4032" t="s">
        <v>307</v>
      </c>
      <c r="H4032" t="s">
        <v>307</v>
      </c>
      <c r="I4032" t="s">
        <v>307</v>
      </c>
      <c r="J4032" t="s">
        <v>307</v>
      </c>
      <c r="K4032" t="s">
        <v>307</v>
      </c>
      <c r="L4032" t="s">
        <v>307</v>
      </c>
      <c r="M4032" t="s">
        <v>307</v>
      </c>
      <c r="N4032" t="s">
        <v>307</v>
      </c>
      <c r="O4032" t="s">
        <v>307</v>
      </c>
      <c r="P4032" t="s">
        <v>307</v>
      </c>
      <c r="Q4032" t="s">
        <v>307</v>
      </c>
      <c r="R4032" t="s">
        <v>307</v>
      </c>
      <c r="S4032" t="s">
        <v>307</v>
      </c>
      <c r="T4032" t="s">
        <v>307</v>
      </c>
      <c r="U4032" t="s">
        <v>307</v>
      </c>
      <c r="V4032" t="s">
        <v>307</v>
      </c>
      <c r="W4032" t="s">
        <v>307</v>
      </c>
    </row>
    <row r="4033" spans="1:45" x14ac:dyDescent="0.25">
      <c r="A4033">
        <v>504</v>
      </c>
      <c r="B4033" t="s">
        <v>224</v>
      </c>
      <c r="C4033" t="s">
        <v>43</v>
      </c>
      <c r="D4033" t="s">
        <v>60</v>
      </c>
      <c r="E4033" t="s">
        <v>307</v>
      </c>
      <c r="F4033" t="s">
        <v>307</v>
      </c>
      <c r="G4033" t="s">
        <v>307</v>
      </c>
      <c r="H4033" t="s">
        <v>307</v>
      </c>
      <c r="I4033" t="s">
        <v>307</v>
      </c>
      <c r="J4033" t="s">
        <v>307</v>
      </c>
      <c r="K4033" t="s">
        <v>307</v>
      </c>
      <c r="L4033" t="s">
        <v>307</v>
      </c>
      <c r="M4033" t="s">
        <v>307</v>
      </c>
      <c r="N4033" t="s">
        <v>307</v>
      </c>
      <c r="O4033" t="s">
        <v>307</v>
      </c>
      <c r="P4033" t="s">
        <v>307</v>
      </c>
      <c r="Q4033" t="s">
        <v>307</v>
      </c>
      <c r="R4033" t="s">
        <v>307</v>
      </c>
      <c r="S4033" t="s">
        <v>307</v>
      </c>
      <c r="T4033" t="s">
        <v>307</v>
      </c>
      <c r="U4033" t="s">
        <v>307</v>
      </c>
      <c r="V4033" t="s">
        <v>307</v>
      </c>
      <c r="W4033" t="s">
        <v>307</v>
      </c>
    </row>
    <row r="4034" spans="1:45" x14ac:dyDescent="0.25">
      <c r="A4034">
        <v>504</v>
      </c>
      <c r="B4034" t="s">
        <v>224</v>
      </c>
      <c r="C4034" t="s">
        <v>43</v>
      </c>
      <c r="D4034" t="s">
        <v>61</v>
      </c>
      <c r="E4034" t="s">
        <v>307</v>
      </c>
      <c r="F4034" t="s">
        <v>307</v>
      </c>
      <c r="G4034" t="s">
        <v>307</v>
      </c>
      <c r="H4034" t="s">
        <v>307</v>
      </c>
      <c r="I4034" t="s">
        <v>307</v>
      </c>
      <c r="J4034" t="s">
        <v>307</v>
      </c>
      <c r="K4034" t="s">
        <v>307</v>
      </c>
      <c r="L4034" t="s">
        <v>307</v>
      </c>
      <c r="M4034" t="s">
        <v>307</v>
      </c>
      <c r="N4034" t="s">
        <v>307</v>
      </c>
      <c r="O4034" t="s">
        <v>307</v>
      </c>
      <c r="P4034" t="s">
        <v>307</v>
      </c>
      <c r="Q4034" t="s">
        <v>307</v>
      </c>
      <c r="R4034" t="s">
        <v>307</v>
      </c>
      <c r="S4034" t="s">
        <v>307</v>
      </c>
      <c r="T4034" t="s">
        <v>307</v>
      </c>
      <c r="U4034" t="s">
        <v>307</v>
      </c>
      <c r="V4034" t="s">
        <v>307</v>
      </c>
      <c r="W4034" t="s">
        <v>307</v>
      </c>
    </row>
    <row r="4035" spans="1:45" x14ac:dyDescent="0.25">
      <c r="A4035">
        <v>504</v>
      </c>
      <c r="B4035" t="s">
        <v>224</v>
      </c>
      <c r="C4035" t="s">
        <v>43</v>
      </c>
      <c r="D4035" t="s">
        <v>62</v>
      </c>
      <c r="E4035" t="s">
        <v>307</v>
      </c>
      <c r="F4035" t="s">
        <v>307</v>
      </c>
      <c r="G4035" t="s">
        <v>307</v>
      </c>
      <c r="H4035" t="s">
        <v>307</v>
      </c>
      <c r="I4035" t="s">
        <v>307</v>
      </c>
      <c r="J4035" t="s">
        <v>307</v>
      </c>
      <c r="K4035" t="s">
        <v>307</v>
      </c>
      <c r="L4035" t="s">
        <v>307</v>
      </c>
      <c r="M4035" t="s">
        <v>307</v>
      </c>
      <c r="N4035" t="s">
        <v>307</v>
      </c>
      <c r="O4035" t="s">
        <v>307</v>
      </c>
      <c r="P4035" t="s">
        <v>307</v>
      </c>
      <c r="Q4035" t="s">
        <v>307</v>
      </c>
      <c r="R4035" t="s">
        <v>307</v>
      </c>
      <c r="S4035" t="s">
        <v>307</v>
      </c>
      <c r="T4035" t="s">
        <v>307</v>
      </c>
      <c r="U4035" t="s">
        <v>307</v>
      </c>
      <c r="V4035" t="s">
        <v>307</v>
      </c>
      <c r="W4035" t="s">
        <v>307</v>
      </c>
    </row>
    <row r="4036" spans="1:45" x14ac:dyDescent="0.25">
      <c r="A4036">
        <v>504</v>
      </c>
      <c r="B4036" t="s">
        <v>224</v>
      </c>
      <c r="C4036" t="s">
        <v>36</v>
      </c>
      <c r="D4036" t="s">
        <v>47</v>
      </c>
      <c r="E4036" t="s">
        <v>307</v>
      </c>
      <c r="F4036" t="s">
        <v>307</v>
      </c>
      <c r="G4036" t="s">
        <v>307</v>
      </c>
      <c r="H4036" t="s">
        <v>307</v>
      </c>
      <c r="I4036" t="s">
        <v>307</v>
      </c>
      <c r="J4036" t="s">
        <v>307</v>
      </c>
      <c r="K4036" t="s">
        <v>307</v>
      </c>
      <c r="L4036" t="s">
        <v>307</v>
      </c>
      <c r="M4036" t="s">
        <v>307</v>
      </c>
      <c r="N4036" t="s">
        <v>307</v>
      </c>
      <c r="O4036" t="s">
        <v>307</v>
      </c>
      <c r="P4036" t="s">
        <v>307</v>
      </c>
      <c r="Q4036" t="s">
        <v>307</v>
      </c>
      <c r="R4036" t="s">
        <v>307</v>
      </c>
      <c r="S4036" t="s">
        <v>307</v>
      </c>
      <c r="T4036" t="s">
        <v>307</v>
      </c>
      <c r="U4036" t="s">
        <v>307</v>
      </c>
      <c r="V4036" t="s">
        <v>307</v>
      </c>
      <c r="W4036" t="s">
        <v>307</v>
      </c>
      <c r="X4036" t="s">
        <v>307</v>
      </c>
      <c r="Y4036" t="s">
        <v>307</v>
      </c>
      <c r="Z4036" t="s">
        <v>307</v>
      </c>
      <c r="AA4036" t="s">
        <v>307</v>
      </c>
      <c r="AB4036" t="s">
        <v>307</v>
      </c>
      <c r="AC4036" t="s">
        <v>307</v>
      </c>
      <c r="AD4036" t="s">
        <v>307</v>
      </c>
      <c r="AE4036" t="s">
        <v>307</v>
      </c>
      <c r="AF4036" t="s">
        <v>307</v>
      </c>
      <c r="AG4036" t="s">
        <v>307</v>
      </c>
      <c r="AH4036" t="s">
        <v>307</v>
      </c>
      <c r="AI4036" t="s">
        <v>307</v>
      </c>
      <c r="AJ4036" t="s">
        <v>307</v>
      </c>
      <c r="AK4036" t="s">
        <v>307</v>
      </c>
      <c r="AL4036" t="s">
        <v>307</v>
      </c>
      <c r="AM4036" t="s">
        <v>307</v>
      </c>
      <c r="AN4036" t="s">
        <v>307</v>
      </c>
      <c r="AO4036" t="s">
        <v>307</v>
      </c>
      <c r="AP4036" t="s">
        <v>307</v>
      </c>
      <c r="AQ4036" t="s">
        <v>307</v>
      </c>
      <c r="AR4036" t="s">
        <v>307</v>
      </c>
      <c r="AS4036" t="s">
        <v>307</v>
      </c>
    </row>
    <row r="4037" spans="1:45" x14ac:dyDescent="0.25">
      <c r="A4037">
        <v>504</v>
      </c>
      <c r="B4037" t="s">
        <v>224</v>
      </c>
      <c r="C4037" t="s">
        <v>36</v>
      </c>
      <c r="D4037" t="s">
        <v>48</v>
      </c>
      <c r="E4037" t="s">
        <v>307</v>
      </c>
      <c r="F4037" t="s">
        <v>307</v>
      </c>
      <c r="G4037" t="s">
        <v>307</v>
      </c>
      <c r="H4037" t="s">
        <v>307</v>
      </c>
      <c r="I4037" t="s">
        <v>307</v>
      </c>
      <c r="J4037" t="s">
        <v>307</v>
      </c>
      <c r="K4037" t="s">
        <v>307</v>
      </c>
      <c r="L4037" t="s">
        <v>307</v>
      </c>
      <c r="M4037" t="s">
        <v>307</v>
      </c>
      <c r="N4037" t="s">
        <v>307</v>
      </c>
      <c r="O4037" t="s">
        <v>307</v>
      </c>
      <c r="P4037" t="s">
        <v>307</v>
      </c>
      <c r="Q4037" t="s">
        <v>307</v>
      </c>
      <c r="R4037" t="s">
        <v>307</v>
      </c>
      <c r="S4037" t="s">
        <v>307</v>
      </c>
      <c r="T4037" t="s">
        <v>307</v>
      </c>
      <c r="U4037" t="s">
        <v>307</v>
      </c>
      <c r="V4037" t="s">
        <v>307</v>
      </c>
      <c r="W4037" t="s">
        <v>307</v>
      </c>
      <c r="X4037" t="s">
        <v>307</v>
      </c>
      <c r="Y4037" t="s">
        <v>307</v>
      </c>
      <c r="Z4037" t="s">
        <v>307</v>
      </c>
      <c r="AA4037" t="s">
        <v>307</v>
      </c>
      <c r="AB4037" t="s">
        <v>307</v>
      </c>
      <c r="AC4037" t="s">
        <v>307</v>
      </c>
      <c r="AD4037" t="s">
        <v>307</v>
      </c>
      <c r="AE4037" t="s">
        <v>307</v>
      </c>
      <c r="AF4037" t="s">
        <v>307</v>
      </c>
      <c r="AG4037" t="s">
        <v>307</v>
      </c>
      <c r="AH4037" t="s">
        <v>307</v>
      </c>
      <c r="AI4037" t="s">
        <v>307</v>
      </c>
      <c r="AJ4037" t="s">
        <v>307</v>
      </c>
      <c r="AK4037" t="s">
        <v>307</v>
      </c>
      <c r="AL4037" t="s">
        <v>307</v>
      </c>
      <c r="AM4037" t="s">
        <v>307</v>
      </c>
      <c r="AN4037" t="s">
        <v>307</v>
      </c>
      <c r="AO4037" t="s">
        <v>307</v>
      </c>
      <c r="AP4037" t="s">
        <v>307</v>
      </c>
      <c r="AQ4037" t="s">
        <v>307</v>
      </c>
      <c r="AR4037" t="s">
        <v>307</v>
      </c>
      <c r="AS4037" t="s">
        <v>307</v>
      </c>
    </row>
    <row r="4038" spans="1:45" x14ac:dyDescent="0.25">
      <c r="A4038">
        <v>504</v>
      </c>
      <c r="B4038" t="s">
        <v>224</v>
      </c>
      <c r="C4038" t="s">
        <v>36</v>
      </c>
      <c r="D4038" t="s">
        <v>49</v>
      </c>
      <c r="E4038" t="s">
        <v>307</v>
      </c>
      <c r="F4038" t="s">
        <v>307</v>
      </c>
      <c r="G4038" t="s">
        <v>307</v>
      </c>
      <c r="H4038" t="s">
        <v>307</v>
      </c>
      <c r="I4038" t="s">
        <v>307</v>
      </c>
      <c r="J4038" t="s">
        <v>307</v>
      </c>
      <c r="K4038" t="s">
        <v>307</v>
      </c>
      <c r="L4038" t="s">
        <v>307</v>
      </c>
      <c r="M4038" t="s">
        <v>307</v>
      </c>
      <c r="N4038" t="s">
        <v>307</v>
      </c>
      <c r="O4038" t="s">
        <v>307</v>
      </c>
      <c r="P4038" t="s">
        <v>307</v>
      </c>
      <c r="Q4038" t="s">
        <v>307</v>
      </c>
      <c r="R4038" t="s">
        <v>307</v>
      </c>
      <c r="S4038" t="s">
        <v>307</v>
      </c>
      <c r="T4038" t="s">
        <v>307</v>
      </c>
      <c r="U4038" t="s">
        <v>307</v>
      </c>
      <c r="V4038" t="s">
        <v>307</v>
      </c>
      <c r="W4038" t="s">
        <v>307</v>
      </c>
      <c r="X4038" t="s">
        <v>307</v>
      </c>
      <c r="Y4038" t="s">
        <v>307</v>
      </c>
      <c r="Z4038" t="s">
        <v>307</v>
      </c>
      <c r="AA4038" t="s">
        <v>307</v>
      </c>
      <c r="AB4038" t="s">
        <v>307</v>
      </c>
      <c r="AC4038" t="s">
        <v>307</v>
      </c>
      <c r="AD4038" t="s">
        <v>307</v>
      </c>
      <c r="AE4038" t="s">
        <v>307</v>
      </c>
      <c r="AF4038" t="s">
        <v>307</v>
      </c>
      <c r="AG4038" t="s">
        <v>307</v>
      </c>
      <c r="AH4038" t="s">
        <v>307</v>
      </c>
      <c r="AI4038" t="s">
        <v>307</v>
      </c>
      <c r="AJ4038" t="s">
        <v>307</v>
      </c>
      <c r="AK4038" t="s">
        <v>307</v>
      </c>
      <c r="AL4038" t="s">
        <v>307</v>
      </c>
      <c r="AM4038" t="s">
        <v>307</v>
      </c>
      <c r="AN4038" t="s">
        <v>307</v>
      </c>
      <c r="AO4038" t="s">
        <v>307</v>
      </c>
      <c r="AP4038" t="s">
        <v>307</v>
      </c>
      <c r="AQ4038" t="s">
        <v>307</v>
      </c>
      <c r="AR4038" t="s">
        <v>307</v>
      </c>
      <c r="AS4038" t="s">
        <v>307</v>
      </c>
    </row>
    <row r="4039" spans="1:45" x14ac:dyDescent="0.25">
      <c r="A4039">
        <v>504</v>
      </c>
      <c r="B4039" t="s">
        <v>224</v>
      </c>
      <c r="C4039" t="s">
        <v>37</v>
      </c>
      <c r="D4039" t="s">
        <v>47</v>
      </c>
      <c r="E4039" t="s">
        <v>307</v>
      </c>
      <c r="F4039" t="s">
        <v>307</v>
      </c>
      <c r="G4039" t="s">
        <v>307</v>
      </c>
      <c r="H4039" t="s">
        <v>307</v>
      </c>
      <c r="I4039" t="s">
        <v>307</v>
      </c>
      <c r="J4039" t="s">
        <v>307</v>
      </c>
      <c r="K4039" t="s">
        <v>307</v>
      </c>
      <c r="L4039" t="s">
        <v>307</v>
      </c>
      <c r="M4039" t="s">
        <v>307</v>
      </c>
      <c r="N4039" t="s">
        <v>307</v>
      </c>
      <c r="O4039" t="s">
        <v>307</v>
      </c>
      <c r="P4039" t="s">
        <v>307</v>
      </c>
      <c r="Q4039" t="s">
        <v>307</v>
      </c>
      <c r="R4039" t="s">
        <v>307</v>
      </c>
      <c r="S4039" t="s">
        <v>307</v>
      </c>
      <c r="T4039" t="s">
        <v>307</v>
      </c>
      <c r="U4039" t="s">
        <v>307</v>
      </c>
      <c r="V4039" t="s">
        <v>307</v>
      </c>
      <c r="W4039" t="s">
        <v>307</v>
      </c>
      <c r="X4039" t="s">
        <v>307</v>
      </c>
      <c r="Y4039" t="s">
        <v>307</v>
      </c>
      <c r="Z4039" t="s">
        <v>307</v>
      </c>
      <c r="AA4039" t="s">
        <v>307</v>
      </c>
      <c r="AB4039" t="s">
        <v>307</v>
      </c>
      <c r="AC4039" t="s">
        <v>307</v>
      </c>
      <c r="AD4039" t="s">
        <v>307</v>
      </c>
      <c r="AE4039" t="s">
        <v>307</v>
      </c>
      <c r="AF4039" t="s">
        <v>307</v>
      </c>
      <c r="AG4039" t="s">
        <v>307</v>
      </c>
      <c r="AH4039" t="s">
        <v>307</v>
      </c>
      <c r="AI4039" t="s">
        <v>307</v>
      </c>
      <c r="AJ4039" t="s">
        <v>307</v>
      </c>
      <c r="AK4039" t="s">
        <v>307</v>
      </c>
      <c r="AL4039" t="s">
        <v>307</v>
      </c>
      <c r="AM4039" t="s">
        <v>307</v>
      </c>
      <c r="AN4039" t="s">
        <v>307</v>
      </c>
      <c r="AO4039" t="s">
        <v>307</v>
      </c>
      <c r="AP4039" t="s">
        <v>307</v>
      </c>
      <c r="AQ4039" t="s">
        <v>307</v>
      </c>
      <c r="AR4039" t="s">
        <v>307</v>
      </c>
      <c r="AS4039" t="s">
        <v>307</v>
      </c>
    </row>
    <row r="4040" spans="1:45" x14ac:dyDescent="0.25">
      <c r="A4040">
        <v>504</v>
      </c>
      <c r="B4040" t="s">
        <v>224</v>
      </c>
      <c r="C4040" t="s">
        <v>37</v>
      </c>
      <c r="D4040" t="s">
        <v>48</v>
      </c>
      <c r="E4040" t="s">
        <v>307</v>
      </c>
      <c r="F4040" t="s">
        <v>307</v>
      </c>
      <c r="G4040" t="s">
        <v>307</v>
      </c>
      <c r="H4040" t="s">
        <v>307</v>
      </c>
      <c r="I4040" t="s">
        <v>307</v>
      </c>
      <c r="J4040" t="s">
        <v>307</v>
      </c>
      <c r="K4040" t="s">
        <v>307</v>
      </c>
      <c r="L4040" t="s">
        <v>307</v>
      </c>
      <c r="M4040" t="s">
        <v>307</v>
      </c>
      <c r="N4040" t="s">
        <v>307</v>
      </c>
      <c r="O4040" t="s">
        <v>307</v>
      </c>
      <c r="P4040" t="s">
        <v>307</v>
      </c>
      <c r="Q4040" t="s">
        <v>307</v>
      </c>
      <c r="R4040" t="s">
        <v>307</v>
      </c>
      <c r="S4040" t="s">
        <v>307</v>
      </c>
      <c r="T4040" t="s">
        <v>307</v>
      </c>
      <c r="U4040" t="s">
        <v>307</v>
      </c>
      <c r="V4040" t="s">
        <v>307</v>
      </c>
      <c r="W4040" t="s">
        <v>307</v>
      </c>
      <c r="X4040" t="s">
        <v>307</v>
      </c>
      <c r="Y4040" t="s">
        <v>307</v>
      </c>
      <c r="Z4040" t="s">
        <v>307</v>
      </c>
      <c r="AA4040" t="s">
        <v>307</v>
      </c>
      <c r="AB4040" t="s">
        <v>307</v>
      </c>
      <c r="AC4040" t="s">
        <v>307</v>
      </c>
      <c r="AD4040" t="s">
        <v>307</v>
      </c>
      <c r="AE4040" t="s">
        <v>307</v>
      </c>
      <c r="AF4040" t="s">
        <v>307</v>
      </c>
      <c r="AG4040" t="s">
        <v>307</v>
      </c>
      <c r="AH4040" t="s">
        <v>307</v>
      </c>
      <c r="AI4040" t="s">
        <v>307</v>
      </c>
      <c r="AJ4040" t="s">
        <v>307</v>
      </c>
      <c r="AK4040" t="s">
        <v>307</v>
      </c>
      <c r="AL4040" t="s">
        <v>307</v>
      </c>
      <c r="AM4040" t="s">
        <v>307</v>
      </c>
      <c r="AN4040" t="s">
        <v>307</v>
      </c>
      <c r="AO4040" t="s">
        <v>307</v>
      </c>
      <c r="AP4040" t="s">
        <v>307</v>
      </c>
      <c r="AQ4040" t="s">
        <v>307</v>
      </c>
      <c r="AR4040" t="s">
        <v>307</v>
      </c>
      <c r="AS4040" t="s">
        <v>307</v>
      </c>
    </row>
    <row r="4041" spans="1:45" x14ac:dyDescent="0.25">
      <c r="A4041">
        <v>504</v>
      </c>
      <c r="B4041" t="s">
        <v>224</v>
      </c>
      <c r="C4041" t="s">
        <v>37</v>
      </c>
      <c r="D4041" t="s">
        <v>49</v>
      </c>
      <c r="E4041" t="s">
        <v>307</v>
      </c>
      <c r="F4041" t="s">
        <v>307</v>
      </c>
      <c r="G4041" t="s">
        <v>307</v>
      </c>
      <c r="H4041" t="s">
        <v>307</v>
      </c>
      <c r="I4041" t="s">
        <v>307</v>
      </c>
      <c r="J4041" t="s">
        <v>307</v>
      </c>
      <c r="K4041" t="s">
        <v>307</v>
      </c>
      <c r="L4041" t="s">
        <v>307</v>
      </c>
      <c r="M4041" t="s">
        <v>307</v>
      </c>
      <c r="N4041" t="s">
        <v>307</v>
      </c>
      <c r="O4041" t="s">
        <v>307</v>
      </c>
      <c r="P4041" t="s">
        <v>307</v>
      </c>
      <c r="Q4041" t="s">
        <v>307</v>
      </c>
      <c r="R4041" t="s">
        <v>307</v>
      </c>
      <c r="S4041" t="s">
        <v>307</v>
      </c>
      <c r="T4041" t="s">
        <v>307</v>
      </c>
      <c r="U4041" t="s">
        <v>307</v>
      </c>
      <c r="V4041" t="s">
        <v>307</v>
      </c>
      <c r="W4041" t="s">
        <v>307</v>
      </c>
      <c r="X4041" t="s">
        <v>307</v>
      </c>
      <c r="Y4041" t="s">
        <v>307</v>
      </c>
      <c r="Z4041" t="s">
        <v>307</v>
      </c>
      <c r="AA4041" t="s">
        <v>307</v>
      </c>
      <c r="AB4041" t="s">
        <v>307</v>
      </c>
      <c r="AC4041" t="s">
        <v>307</v>
      </c>
      <c r="AD4041" t="s">
        <v>307</v>
      </c>
      <c r="AE4041" t="s">
        <v>307</v>
      </c>
      <c r="AF4041" t="s">
        <v>307</v>
      </c>
      <c r="AG4041" t="s">
        <v>307</v>
      </c>
      <c r="AH4041" t="s">
        <v>307</v>
      </c>
      <c r="AI4041" t="s">
        <v>307</v>
      </c>
      <c r="AJ4041" t="s">
        <v>307</v>
      </c>
      <c r="AK4041" t="s">
        <v>307</v>
      </c>
      <c r="AL4041" t="s">
        <v>307</v>
      </c>
      <c r="AM4041" t="s">
        <v>307</v>
      </c>
      <c r="AN4041" t="s">
        <v>307</v>
      </c>
      <c r="AO4041" t="s">
        <v>307</v>
      </c>
      <c r="AP4041" t="s">
        <v>307</v>
      </c>
      <c r="AQ4041" t="s">
        <v>307</v>
      </c>
      <c r="AR4041" t="s">
        <v>307</v>
      </c>
      <c r="AS4041" t="s">
        <v>307</v>
      </c>
    </row>
    <row r="4042" spans="1:45" x14ac:dyDescent="0.25">
      <c r="A4042">
        <v>504</v>
      </c>
      <c r="B4042" t="s">
        <v>224</v>
      </c>
      <c r="C4042" t="s">
        <v>476</v>
      </c>
      <c r="D4042" t="s">
        <v>48</v>
      </c>
      <c r="E4042" t="s">
        <v>307</v>
      </c>
      <c r="F4042" t="s">
        <v>307</v>
      </c>
      <c r="G4042" t="s">
        <v>307</v>
      </c>
    </row>
    <row r="4043" spans="1:45" x14ac:dyDescent="0.25">
      <c r="A4043">
        <v>504</v>
      </c>
      <c r="B4043" t="s">
        <v>224</v>
      </c>
      <c r="C4043" t="s">
        <v>477</v>
      </c>
      <c r="D4043" t="s">
        <v>48</v>
      </c>
      <c r="E4043" t="s">
        <v>307</v>
      </c>
      <c r="F4043" t="s">
        <v>307</v>
      </c>
      <c r="G4043" t="s">
        <v>307</v>
      </c>
    </row>
    <row r="4044" spans="1:45" x14ac:dyDescent="0.25">
      <c r="A4044">
        <v>504</v>
      </c>
      <c r="B4044" t="s">
        <v>224</v>
      </c>
      <c r="C4044" t="s">
        <v>45</v>
      </c>
      <c r="D4044" t="s">
        <v>63</v>
      </c>
      <c r="E4044" t="s">
        <v>307</v>
      </c>
      <c r="F4044" t="s">
        <v>307</v>
      </c>
      <c r="G4044" t="s">
        <v>307</v>
      </c>
      <c r="H4044" t="s">
        <v>307</v>
      </c>
      <c r="I4044" t="s">
        <v>307</v>
      </c>
      <c r="J4044" t="s">
        <v>307</v>
      </c>
      <c r="K4044" t="s">
        <v>307</v>
      </c>
      <c r="L4044" t="s">
        <v>307</v>
      </c>
      <c r="M4044" t="s">
        <v>307</v>
      </c>
      <c r="N4044" t="s">
        <v>307</v>
      </c>
      <c r="O4044" t="s">
        <v>307</v>
      </c>
      <c r="P4044" t="s">
        <v>307</v>
      </c>
      <c r="Q4044" t="s">
        <v>307</v>
      </c>
      <c r="R4044" t="s">
        <v>307</v>
      </c>
      <c r="S4044" t="s">
        <v>307</v>
      </c>
      <c r="T4044" t="s">
        <v>307</v>
      </c>
      <c r="U4044" t="s">
        <v>307</v>
      </c>
      <c r="V4044" t="s">
        <v>307</v>
      </c>
      <c r="W4044" t="s">
        <v>307</v>
      </c>
    </row>
    <row r="4045" spans="1:45" x14ac:dyDescent="0.25">
      <c r="A4045">
        <v>504</v>
      </c>
      <c r="B4045" t="s">
        <v>224</v>
      </c>
      <c r="C4045" t="s">
        <v>45</v>
      </c>
      <c r="D4045" t="s">
        <v>64</v>
      </c>
      <c r="E4045" t="s">
        <v>307</v>
      </c>
      <c r="F4045" t="s">
        <v>307</v>
      </c>
      <c r="G4045" t="s">
        <v>307</v>
      </c>
      <c r="H4045" t="s">
        <v>307</v>
      </c>
      <c r="I4045" t="s">
        <v>307</v>
      </c>
      <c r="J4045" t="s">
        <v>307</v>
      </c>
      <c r="K4045" t="s">
        <v>307</v>
      </c>
      <c r="L4045" t="s">
        <v>307</v>
      </c>
      <c r="M4045" t="s">
        <v>307</v>
      </c>
      <c r="N4045" t="s">
        <v>307</v>
      </c>
      <c r="O4045" t="s">
        <v>307</v>
      </c>
      <c r="P4045" t="s">
        <v>307</v>
      </c>
      <c r="Q4045" t="s">
        <v>307</v>
      </c>
      <c r="R4045" t="s">
        <v>307</v>
      </c>
      <c r="S4045" t="s">
        <v>307</v>
      </c>
      <c r="T4045" t="s">
        <v>307</v>
      </c>
      <c r="U4045" t="s">
        <v>307</v>
      </c>
      <c r="V4045" t="s">
        <v>307</v>
      </c>
      <c r="W4045" t="s">
        <v>307</v>
      </c>
    </row>
    <row r="4046" spans="1:45" x14ac:dyDescent="0.25">
      <c r="A4046">
        <v>504</v>
      </c>
      <c r="B4046" t="s">
        <v>224</v>
      </c>
      <c r="C4046" t="s">
        <v>40</v>
      </c>
      <c r="D4046" t="s">
        <v>52</v>
      </c>
      <c r="E4046" t="s">
        <v>307</v>
      </c>
      <c r="F4046" t="s">
        <v>307</v>
      </c>
      <c r="G4046" t="s">
        <v>307</v>
      </c>
      <c r="H4046" t="s">
        <v>307</v>
      </c>
      <c r="I4046" t="s">
        <v>307</v>
      </c>
      <c r="J4046" t="s">
        <v>307</v>
      </c>
      <c r="K4046" t="s">
        <v>307</v>
      </c>
      <c r="L4046" t="s">
        <v>307</v>
      </c>
      <c r="M4046" t="s">
        <v>307</v>
      </c>
      <c r="N4046" t="s">
        <v>307</v>
      </c>
      <c r="O4046" t="s">
        <v>307</v>
      </c>
      <c r="P4046" t="s">
        <v>307</v>
      </c>
      <c r="Q4046" t="s">
        <v>307</v>
      </c>
      <c r="R4046" t="s">
        <v>307</v>
      </c>
      <c r="S4046" t="s">
        <v>307</v>
      </c>
      <c r="T4046" t="s">
        <v>307</v>
      </c>
      <c r="U4046" t="s">
        <v>307</v>
      </c>
      <c r="V4046" t="s">
        <v>307</v>
      </c>
      <c r="W4046" t="s">
        <v>307</v>
      </c>
      <c r="X4046" t="s">
        <v>307</v>
      </c>
      <c r="Y4046" t="s">
        <v>307</v>
      </c>
      <c r="Z4046" t="s">
        <v>307</v>
      </c>
    </row>
    <row r="4047" spans="1:45" x14ac:dyDescent="0.25">
      <c r="A4047">
        <v>504</v>
      </c>
      <c r="B4047" t="s">
        <v>224</v>
      </c>
      <c r="C4047" t="s">
        <v>40</v>
      </c>
      <c r="D4047" t="s">
        <v>53</v>
      </c>
      <c r="E4047" t="s">
        <v>307</v>
      </c>
      <c r="F4047" t="s">
        <v>307</v>
      </c>
      <c r="G4047" t="s">
        <v>307</v>
      </c>
      <c r="H4047" t="s">
        <v>307</v>
      </c>
      <c r="I4047" t="s">
        <v>307</v>
      </c>
      <c r="J4047" t="s">
        <v>307</v>
      </c>
      <c r="K4047" t="s">
        <v>307</v>
      </c>
      <c r="L4047" t="s">
        <v>307</v>
      </c>
      <c r="M4047" t="s">
        <v>307</v>
      </c>
      <c r="N4047" t="s">
        <v>307</v>
      </c>
      <c r="O4047" t="s">
        <v>307</v>
      </c>
      <c r="P4047" t="s">
        <v>307</v>
      </c>
      <c r="Q4047" t="s">
        <v>307</v>
      </c>
      <c r="R4047" t="s">
        <v>307</v>
      </c>
      <c r="S4047" t="s">
        <v>307</v>
      </c>
      <c r="T4047" t="s">
        <v>307</v>
      </c>
      <c r="U4047" t="s">
        <v>307</v>
      </c>
      <c r="V4047" t="s">
        <v>307</v>
      </c>
      <c r="W4047" t="s">
        <v>307</v>
      </c>
      <c r="X4047" t="s">
        <v>307</v>
      </c>
      <c r="Y4047" t="s">
        <v>307</v>
      </c>
      <c r="Z4047" t="s">
        <v>307</v>
      </c>
    </row>
    <row r="4048" spans="1:45" x14ac:dyDescent="0.25">
      <c r="A4048">
        <v>504</v>
      </c>
      <c r="B4048" t="s">
        <v>224</v>
      </c>
      <c r="C4048" t="s">
        <v>39</v>
      </c>
      <c r="D4048" t="s">
        <v>50</v>
      </c>
      <c r="E4048" t="s">
        <v>307</v>
      </c>
      <c r="F4048" t="s">
        <v>307</v>
      </c>
      <c r="G4048" t="s">
        <v>307</v>
      </c>
      <c r="H4048" t="s">
        <v>307</v>
      </c>
      <c r="I4048" t="s">
        <v>307</v>
      </c>
      <c r="J4048" t="s">
        <v>307</v>
      </c>
      <c r="K4048" t="s">
        <v>307</v>
      </c>
      <c r="L4048" t="s">
        <v>307</v>
      </c>
      <c r="M4048" t="s">
        <v>307</v>
      </c>
      <c r="N4048" t="s">
        <v>307</v>
      </c>
      <c r="O4048" t="s">
        <v>307</v>
      </c>
      <c r="P4048" t="s">
        <v>307</v>
      </c>
      <c r="Q4048" t="s">
        <v>307</v>
      </c>
      <c r="R4048" t="s">
        <v>307</v>
      </c>
      <c r="S4048" t="s">
        <v>307</v>
      </c>
      <c r="T4048" t="s">
        <v>307</v>
      </c>
      <c r="U4048" t="s">
        <v>307</v>
      </c>
      <c r="V4048" t="s">
        <v>307</v>
      </c>
      <c r="W4048" t="s">
        <v>307</v>
      </c>
      <c r="X4048" t="s">
        <v>307</v>
      </c>
      <c r="Y4048" t="s">
        <v>307</v>
      </c>
      <c r="Z4048" t="s">
        <v>307</v>
      </c>
      <c r="AA4048" t="s">
        <v>307</v>
      </c>
      <c r="AB4048" t="s">
        <v>307</v>
      </c>
      <c r="AC4048" t="s">
        <v>307</v>
      </c>
      <c r="AD4048" t="s">
        <v>307</v>
      </c>
      <c r="AE4048" t="s">
        <v>307</v>
      </c>
      <c r="AF4048" t="s">
        <v>307</v>
      </c>
      <c r="AG4048" t="s">
        <v>307</v>
      </c>
      <c r="AH4048" t="s">
        <v>307</v>
      </c>
      <c r="AI4048" t="s">
        <v>307</v>
      </c>
      <c r="AJ4048" t="s">
        <v>307</v>
      </c>
      <c r="AK4048" t="s">
        <v>307</v>
      </c>
      <c r="AL4048" t="s">
        <v>307</v>
      </c>
      <c r="AM4048" t="s">
        <v>307</v>
      </c>
      <c r="AN4048" t="s">
        <v>307</v>
      </c>
      <c r="AO4048" t="s">
        <v>307</v>
      </c>
      <c r="AP4048" t="s">
        <v>307</v>
      </c>
    </row>
    <row r="4049" spans="1:42" x14ac:dyDescent="0.25">
      <c r="A4049">
        <v>504</v>
      </c>
      <c r="B4049" t="s">
        <v>224</v>
      </c>
      <c r="C4049" t="s">
        <v>39</v>
      </c>
      <c r="D4049" t="s">
        <v>48</v>
      </c>
      <c r="E4049" t="s">
        <v>307</v>
      </c>
      <c r="F4049" t="s">
        <v>307</v>
      </c>
      <c r="G4049" t="s">
        <v>307</v>
      </c>
      <c r="H4049" t="s">
        <v>307</v>
      </c>
      <c r="I4049" t="s">
        <v>307</v>
      </c>
      <c r="J4049" t="s">
        <v>307</v>
      </c>
      <c r="K4049" t="s">
        <v>307</v>
      </c>
      <c r="L4049" t="s">
        <v>307</v>
      </c>
      <c r="M4049" t="s">
        <v>307</v>
      </c>
      <c r="N4049" t="s">
        <v>307</v>
      </c>
      <c r="O4049" t="s">
        <v>307</v>
      </c>
      <c r="P4049" t="s">
        <v>307</v>
      </c>
      <c r="Q4049" t="s">
        <v>307</v>
      </c>
      <c r="R4049" t="s">
        <v>307</v>
      </c>
      <c r="S4049" t="s">
        <v>307</v>
      </c>
      <c r="T4049" t="s">
        <v>307</v>
      </c>
      <c r="U4049" t="s">
        <v>307</v>
      </c>
      <c r="V4049" t="s">
        <v>307</v>
      </c>
      <c r="W4049" t="s">
        <v>307</v>
      </c>
      <c r="X4049" t="s">
        <v>307</v>
      </c>
      <c r="Y4049" t="s">
        <v>307</v>
      </c>
      <c r="Z4049" t="s">
        <v>307</v>
      </c>
      <c r="AA4049" t="s">
        <v>307</v>
      </c>
      <c r="AB4049" t="s">
        <v>307</v>
      </c>
      <c r="AC4049" t="s">
        <v>307</v>
      </c>
      <c r="AD4049" t="s">
        <v>307</v>
      </c>
      <c r="AE4049" t="s">
        <v>307</v>
      </c>
      <c r="AF4049" t="s">
        <v>307</v>
      </c>
      <c r="AG4049" t="s">
        <v>307</v>
      </c>
      <c r="AH4049" t="s">
        <v>307</v>
      </c>
      <c r="AI4049" t="s">
        <v>307</v>
      </c>
      <c r="AJ4049" t="s">
        <v>307</v>
      </c>
      <c r="AK4049" t="s">
        <v>307</v>
      </c>
      <c r="AL4049" t="s">
        <v>307</v>
      </c>
      <c r="AM4049" t="s">
        <v>307</v>
      </c>
      <c r="AN4049" t="s">
        <v>307</v>
      </c>
      <c r="AO4049" t="s">
        <v>307</v>
      </c>
      <c r="AP4049" t="s">
        <v>307</v>
      </c>
    </row>
    <row r="4050" spans="1:42" x14ac:dyDescent="0.25">
      <c r="A4050">
        <v>504</v>
      </c>
      <c r="B4050" t="s">
        <v>224</v>
      </c>
      <c r="C4050" t="s">
        <v>39</v>
      </c>
      <c r="D4050" t="s">
        <v>51</v>
      </c>
      <c r="E4050" t="s">
        <v>307</v>
      </c>
      <c r="F4050" t="s">
        <v>307</v>
      </c>
      <c r="G4050" t="s">
        <v>307</v>
      </c>
      <c r="H4050" t="s">
        <v>307</v>
      </c>
      <c r="I4050" t="s">
        <v>307</v>
      </c>
      <c r="J4050" t="s">
        <v>307</v>
      </c>
      <c r="K4050" t="s">
        <v>307</v>
      </c>
      <c r="L4050" t="s">
        <v>307</v>
      </c>
      <c r="M4050" t="s">
        <v>307</v>
      </c>
      <c r="N4050" t="s">
        <v>307</v>
      </c>
      <c r="O4050" t="s">
        <v>307</v>
      </c>
      <c r="P4050" t="s">
        <v>307</v>
      </c>
      <c r="Q4050" t="s">
        <v>307</v>
      </c>
      <c r="R4050" t="s">
        <v>307</v>
      </c>
      <c r="S4050" t="s">
        <v>307</v>
      </c>
      <c r="T4050" t="s">
        <v>307</v>
      </c>
      <c r="U4050" t="s">
        <v>307</v>
      </c>
      <c r="V4050" t="s">
        <v>307</v>
      </c>
      <c r="W4050" t="s">
        <v>307</v>
      </c>
      <c r="X4050" t="s">
        <v>307</v>
      </c>
      <c r="Y4050" t="s">
        <v>307</v>
      </c>
      <c r="Z4050" t="s">
        <v>307</v>
      </c>
      <c r="AA4050" t="s">
        <v>307</v>
      </c>
      <c r="AB4050" t="s">
        <v>307</v>
      </c>
      <c r="AC4050" t="s">
        <v>307</v>
      </c>
      <c r="AD4050" t="s">
        <v>307</v>
      </c>
      <c r="AE4050" t="s">
        <v>307</v>
      </c>
      <c r="AF4050" t="s">
        <v>307</v>
      </c>
      <c r="AG4050" t="s">
        <v>307</v>
      </c>
      <c r="AH4050" t="s">
        <v>307</v>
      </c>
      <c r="AI4050" t="s">
        <v>307</v>
      </c>
      <c r="AJ4050" t="s">
        <v>307</v>
      </c>
      <c r="AK4050" t="s">
        <v>307</v>
      </c>
      <c r="AL4050" t="s">
        <v>307</v>
      </c>
      <c r="AM4050" t="s">
        <v>307</v>
      </c>
      <c r="AN4050" t="s">
        <v>307</v>
      </c>
      <c r="AO4050" t="s">
        <v>307</v>
      </c>
      <c r="AP4050" t="s">
        <v>307</v>
      </c>
    </row>
    <row r="4051" spans="1:42" x14ac:dyDescent="0.25">
      <c r="A4051">
        <v>504</v>
      </c>
      <c r="B4051" t="s">
        <v>224</v>
      </c>
      <c r="C4051" t="s">
        <v>46</v>
      </c>
      <c r="D4051" t="s">
        <v>65</v>
      </c>
      <c r="E4051" t="s">
        <v>307</v>
      </c>
      <c r="F4051" t="s">
        <v>307</v>
      </c>
      <c r="G4051" t="s">
        <v>307</v>
      </c>
      <c r="H4051" t="s">
        <v>307</v>
      </c>
      <c r="I4051" t="s">
        <v>307</v>
      </c>
      <c r="J4051" t="s">
        <v>307</v>
      </c>
      <c r="K4051" t="s">
        <v>307</v>
      </c>
      <c r="L4051" t="s">
        <v>307</v>
      </c>
      <c r="M4051" t="s">
        <v>307</v>
      </c>
      <c r="N4051" t="s">
        <v>307</v>
      </c>
      <c r="O4051" t="s">
        <v>307</v>
      </c>
      <c r="P4051" t="s">
        <v>307</v>
      </c>
      <c r="Q4051" t="s">
        <v>307</v>
      </c>
      <c r="R4051" t="s">
        <v>307</v>
      </c>
      <c r="S4051" t="s">
        <v>307</v>
      </c>
      <c r="T4051" t="s">
        <v>307</v>
      </c>
      <c r="U4051" t="s">
        <v>307</v>
      </c>
      <c r="V4051" t="s">
        <v>307</v>
      </c>
      <c r="W4051" t="s">
        <v>307</v>
      </c>
      <c r="X4051" t="s">
        <v>307</v>
      </c>
      <c r="Y4051" t="s">
        <v>307</v>
      </c>
      <c r="Z4051" t="s">
        <v>307</v>
      </c>
    </row>
    <row r="4052" spans="1:42" x14ac:dyDescent="0.25">
      <c r="A4052">
        <v>504</v>
      </c>
      <c r="B4052" t="s">
        <v>224</v>
      </c>
      <c r="C4052" t="s">
        <v>46</v>
      </c>
      <c r="D4052" t="s">
        <v>66</v>
      </c>
      <c r="E4052" t="s">
        <v>307</v>
      </c>
      <c r="F4052" t="s">
        <v>307</v>
      </c>
      <c r="G4052" t="s">
        <v>307</v>
      </c>
      <c r="H4052" t="s">
        <v>307</v>
      </c>
      <c r="I4052" t="s">
        <v>307</v>
      </c>
      <c r="J4052" t="s">
        <v>307</v>
      </c>
      <c r="K4052" t="s">
        <v>307</v>
      </c>
      <c r="L4052" t="s">
        <v>307</v>
      </c>
      <c r="M4052" t="s">
        <v>307</v>
      </c>
      <c r="N4052" t="s">
        <v>307</v>
      </c>
      <c r="O4052" t="s">
        <v>307</v>
      </c>
      <c r="P4052" t="s">
        <v>307</v>
      </c>
      <c r="Q4052" t="s">
        <v>307</v>
      </c>
      <c r="R4052" t="s">
        <v>307</v>
      </c>
      <c r="S4052" t="s">
        <v>307</v>
      </c>
      <c r="T4052" t="s">
        <v>307</v>
      </c>
      <c r="U4052" t="s">
        <v>307</v>
      </c>
      <c r="V4052" t="s">
        <v>307</v>
      </c>
      <c r="W4052" t="s">
        <v>307</v>
      </c>
      <c r="X4052" t="s">
        <v>307</v>
      </c>
      <c r="Y4052" t="s">
        <v>307</v>
      </c>
      <c r="Z4052" t="s">
        <v>307</v>
      </c>
    </row>
    <row r="4053" spans="1:42" x14ac:dyDescent="0.25">
      <c r="A4053">
        <v>504</v>
      </c>
      <c r="B4053" t="s">
        <v>224</v>
      </c>
      <c r="C4053" t="s">
        <v>46</v>
      </c>
      <c r="D4053" t="s">
        <v>67</v>
      </c>
      <c r="E4053" t="s">
        <v>307</v>
      </c>
      <c r="F4053" t="s">
        <v>307</v>
      </c>
      <c r="G4053" t="s">
        <v>307</v>
      </c>
      <c r="H4053" t="s">
        <v>307</v>
      </c>
      <c r="I4053" t="s">
        <v>307</v>
      </c>
      <c r="J4053" t="s">
        <v>307</v>
      </c>
      <c r="K4053" t="s">
        <v>307</v>
      </c>
      <c r="L4053" t="s">
        <v>307</v>
      </c>
      <c r="M4053" t="s">
        <v>307</v>
      </c>
      <c r="N4053" t="s">
        <v>307</v>
      </c>
      <c r="O4053" t="s">
        <v>307</v>
      </c>
      <c r="P4053" t="s">
        <v>307</v>
      </c>
      <c r="Q4053" t="s">
        <v>307</v>
      </c>
      <c r="R4053" t="s">
        <v>307</v>
      </c>
      <c r="S4053" t="s">
        <v>307</v>
      </c>
      <c r="T4053" t="s">
        <v>307</v>
      </c>
      <c r="U4053" t="s">
        <v>307</v>
      </c>
      <c r="V4053" t="s">
        <v>307</v>
      </c>
      <c r="W4053" t="s">
        <v>307</v>
      </c>
      <c r="X4053" t="s">
        <v>307</v>
      </c>
      <c r="Y4053" t="s">
        <v>307</v>
      </c>
      <c r="Z4053" t="s">
        <v>307</v>
      </c>
    </row>
    <row r="4054" spans="1:42" x14ac:dyDescent="0.25">
      <c r="A4054">
        <v>504</v>
      </c>
      <c r="B4054" t="s">
        <v>224</v>
      </c>
      <c r="C4054" t="s">
        <v>46</v>
      </c>
      <c r="D4054" t="s">
        <v>68</v>
      </c>
      <c r="E4054" t="s">
        <v>307</v>
      </c>
      <c r="F4054" t="s">
        <v>307</v>
      </c>
      <c r="G4054" t="s">
        <v>307</v>
      </c>
      <c r="H4054" t="s">
        <v>307</v>
      </c>
      <c r="I4054" t="s">
        <v>307</v>
      </c>
      <c r="J4054" t="s">
        <v>307</v>
      </c>
      <c r="K4054" t="s">
        <v>307</v>
      </c>
      <c r="L4054" t="s">
        <v>307</v>
      </c>
      <c r="M4054" t="s">
        <v>307</v>
      </c>
      <c r="N4054" t="s">
        <v>307</v>
      </c>
      <c r="O4054" t="s">
        <v>307</v>
      </c>
      <c r="P4054" t="s">
        <v>307</v>
      </c>
      <c r="Q4054" t="s">
        <v>307</v>
      </c>
      <c r="R4054" t="s">
        <v>307</v>
      </c>
      <c r="S4054" t="s">
        <v>307</v>
      </c>
      <c r="T4054" t="s">
        <v>307</v>
      </c>
      <c r="U4054" t="s">
        <v>307</v>
      </c>
      <c r="V4054" t="s">
        <v>307</v>
      </c>
      <c r="W4054" t="s">
        <v>307</v>
      </c>
      <c r="X4054" t="s">
        <v>307</v>
      </c>
      <c r="Y4054" t="s">
        <v>307</v>
      </c>
      <c r="Z4054" t="s">
        <v>307</v>
      </c>
    </row>
    <row r="4055" spans="1:42" x14ac:dyDescent="0.25">
      <c r="A4055">
        <v>504</v>
      </c>
      <c r="B4055" t="s">
        <v>224</v>
      </c>
      <c r="C4055" t="s">
        <v>46</v>
      </c>
      <c r="D4055" t="s">
        <v>69</v>
      </c>
      <c r="E4055" t="s">
        <v>307</v>
      </c>
      <c r="F4055" t="s">
        <v>307</v>
      </c>
      <c r="G4055" t="s">
        <v>307</v>
      </c>
      <c r="H4055" t="s">
        <v>307</v>
      </c>
      <c r="I4055" t="s">
        <v>307</v>
      </c>
      <c r="J4055" t="s">
        <v>307</v>
      </c>
      <c r="K4055" t="s">
        <v>307</v>
      </c>
      <c r="L4055" t="s">
        <v>307</v>
      </c>
      <c r="M4055" t="s">
        <v>307</v>
      </c>
      <c r="N4055" t="s">
        <v>307</v>
      </c>
      <c r="O4055" t="s">
        <v>307</v>
      </c>
      <c r="P4055" t="s">
        <v>307</v>
      </c>
      <c r="Q4055" t="s">
        <v>307</v>
      </c>
      <c r="R4055" t="s">
        <v>307</v>
      </c>
      <c r="S4055" t="s">
        <v>307</v>
      </c>
      <c r="T4055" t="s">
        <v>307</v>
      </c>
      <c r="U4055" t="s">
        <v>307</v>
      </c>
      <c r="V4055" t="s">
        <v>307</v>
      </c>
      <c r="W4055" t="s">
        <v>307</v>
      </c>
      <c r="X4055" t="s">
        <v>307</v>
      </c>
      <c r="Y4055" t="s">
        <v>307</v>
      </c>
      <c r="Z4055" t="s">
        <v>307</v>
      </c>
    </row>
    <row r="4056" spans="1:42" x14ac:dyDescent="0.25">
      <c r="A4056">
        <v>504</v>
      </c>
      <c r="B4056" t="s">
        <v>224</v>
      </c>
      <c r="C4056" t="s">
        <v>46</v>
      </c>
      <c r="D4056" t="s">
        <v>70</v>
      </c>
      <c r="E4056" t="s">
        <v>307</v>
      </c>
      <c r="F4056" t="s">
        <v>307</v>
      </c>
      <c r="G4056" t="s">
        <v>307</v>
      </c>
      <c r="H4056" t="s">
        <v>307</v>
      </c>
      <c r="I4056" t="s">
        <v>307</v>
      </c>
      <c r="J4056" t="s">
        <v>307</v>
      </c>
      <c r="K4056" t="s">
        <v>307</v>
      </c>
      <c r="L4056" t="s">
        <v>307</v>
      </c>
      <c r="M4056" t="s">
        <v>307</v>
      </c>
      <c r="N4056" t="s">
        <v>307</v>
      </c>
      <c r="O4056" t="s">
        <v>307</v>
      </c>
      <c r="P4056" t="s">
        <v>307</v>
      </c>
      <c r="Q4056" t="s">
        <v>307</v>
      </c>
      <c r="R4056" t="s">
        <v>307</v>
      </c>
      <c r="S4056" t="s">
        <v>307</v>
      </c>
      <c r="T4056" t="s">
        <v>307</v>
      </c>
      <c r="U4056" t="s">
        <v>307</v>
      </c>
      <c r="V4056" t="s">
        <v>307</v>
      </c>
      <c r="W4056" t="s">
        <v>307</v>
      </c>
      <c r="X4056" t="s">
        <v>307</v>
      </c>
      <c r="Y4056" t="s">
        <v>307</v>
      </c>
      <c r="Z4056" t="s">
        <v>307</v>
      </c>
    </row>
    <row r="4057" spans="1:42" x14ac:dyDescent="0.25">
      <c r="A4057">
        <v>504</v>
      </c>
      <c r="B4057" t="s">
        <v>224</v>
      </c>
      <c r="C4057" t="s">
        <v>46</v>
      </c>
      <c r="D4057" t="s">
        <v>71</v>
      </c>
      <c r="E4057" t="s">
        <v>307</v>
      </c>
      <c r="F4057" t="s">
        <v>307</v>
      </c>
      <c r="G4057" t="s">
        <v>307</v>
      </c>
      <c r="H4057" t="s">
        <v>307</v>
      </c>
      <c r="I4057" t="s">
        <v>307</v>
      </c>
      <c r="J4057" t="s">
        <v>307</v>
      </c>
      <c r="K4057" t="s">
        <v>307</v>
      </c>
      <c r="L4057" t="s">
        <v>307</v>
      </c>
      <c r="M4057" t="s">
        <v>307</v>
      </c>
      <c r="N4057" t="s">
        <v>307</v>
      </c>
      <c r="O4057" t="s">
        <v>307</v>
      </c>
      <c r="P4057" t="s">
        <v>307</v>
      </c>
      <c r="Q4057" t="s">
        <v>307</v>
      </c>
      <c r="R4057" t="s">
        <v>307</v>
      </c>
      <c r="S4057" t="s">
        <v>307</v>
      </c>
      <c r="T4057" t="s">
        <v>307</v>
      </c>
      <c r="U4057" t="s">
        <v>307</v>
      </c>
      <c r="V4057" t="s">
        <v>307</v>
      </c>
      <c r="W4057" t="s">
        <v>307</v>
      </c>
      <c r="X4057" t="s">
        <v>307</v>
      </c>
      <c r="Y4057" t="s">
        <v>307</v>
      </c>
      <c r="Z4057" t="s">
        <v>307</v>
      </c>
    </row>
    <row r="4058" spans="1:42" x14ac:dyDescent="0.25">
      <c r="A4058">
        <v>504</v>
      </c>
      <c r="B4058" t="s">
        <v>224</v>
      </c>
      <c r="C4058" t="s">
        <v>46</v>
      </c>
      <c r="D4058" t="s">
        <v>72</v>
      </c>
      <c r="E4058" t="s">
        <v>307</v>
      </c>
      <c r="F4058" t="s">
        <v>307</v>
      </c>
      <c r="G4058" t="s">
        <v>307</v>
      </c>
      <c r="H4058" t="s">
        <v>307</v>
      </c>
      <c r="I4058" t="s">
        <v>307</v>
      </c>
      <c r="J4058" t="s">
        <v>307</v>
      </c>
      <c r="K4058" t="s">
        <v>307</v>
      </c>
      <c r="L4058" t="s">
        <v>307</v>
      </c>
      <c r="M4058" t="s">
        <v>307</v>
      </c>
      <c r="N4058" t="s">
        <v>307</v>
      </c>
      <c r="O4058" t="s">
        <v>307</v>
      </c>
      <c r="P4058" t="s">
        <v>307</v>
      </c>
      <c r="Q4058" t="s">
        <v>307</v>
      </c>
      <c r="R4058" t="s">
        <v>307</v>
      </c>
      <c r="S4058" t="s">
        <v>307</v>
      </c>
      <c r="T4058" t="s">
        <v>307</v>
      </c>
      <c r="U4058" t="s">
        <v>307</v>
      </c>
      <c r="V4058" t="s">
        <v>307</v>
      </c>
      <c r="W4058" t="s">
        <v>307</v>
      </c>
      <c r="X4058" t="s">
        <v>307</v>
      </c>
      <c r="Y4058" t="s">
        <v>307</v>
      </c>
      <c r="Z4058" t="s">
        <v>307</v>
      </c>
    </row>
    <row r="4059" spans="1:42" x14ac:dyDescent="0.25">
      <c r="A4059">
        <v>504</v>
      </c>
      <c r="B4059" t="s">
        <v>224</v>
      </c>
      <c r="C4059" t="s">
        <v>46</v>
      </c>
      <c r="D4059" t="s">
        <v>47</v>
      </c>
      <c r="E4059" t="s">
        <v>307</v>
      </c>
      <c r="F4059" t="s">
        <v>307</v>
      </c>
      <c r="G4059" t="s">
        <v>307</v>
      </c>
      <c r="H4059" t="s">
        <v>307</v>
      </c>
      <c r="I4059" t="s">
        <v>307</v>
      </c>
      <c r="J4059" t="s">
        <v>307</v>
      </c>
      <c r="K4059" t="s">
        <v>307</v>
      </c>
      <c r="L4059" t="s">
        <v>307</v>
      </c>
      <c r="M4059" t="s">
        <v>307</v>
      </c>
      <c r="N4059" t="s">
        <v>307</v>
      </c>
      <c r="O4059" t="s">
        <v>307</v>
      </c>
      <c r="P4059" t="s">
        <v>307</v>
      </c>
      <c r="Q4059" t="s">
        <v>307</v>
      </c>
      <c r="R4059" t="s">
        <v>307</v>
      </c>
      <c r="S4059" t="s">
        <v>307</v>
      </c>
      <c r="T4059" t="s">
        <v>307</v>
      </c>
      <c r="U4059" t="s">
        <v>307</v>
      </c>
      <c r="V4059" t="s">
        <v>307</v>
      </c>
      <c r="W4059" t="s">
        <v>307</v>
      </c>
      <c r="X4059" t="s">
        <v>307</v>
      </c>
      <c r="Y4059" t="s">
        <v>307</v>
      </c>
      <c r="Z4059" t="s">
        <v>307</v>
      </c>
    </row>
    <row r="4060" spans="1:42" x14ac:dyDescent="0.25">
      <c r="A4060">
        <v>504</v>
      </c>
      <c r="B4060" t="s">
        <v>224</v>
      </c>
      <c r="C4060" t="s">
        <v>46</v>
      </c>
      <c r="D4060" t="s">
        <v>48</v>
      </c>
      <c r="E4060" t="s">
        <v>307</v>
      </c>
      <c r="F4060" t="s">
        <v>307</v>
      </c>
      <c r="G4060" t="s">
        <v>307</v>
      </c>
      <c r="H4060" t="s">
        <v>307</v>
      </c>
      <c r="I4060" t="s">
        <v>307</v>
      </c>
      <c r="J4060" t="s">
        <v>307</v>
      </c>
      <c r="K4060" t="s">
        <v>307</v>
      </c>
      <c r="L4060" t="s">
        <v>307</v>
      </c>
      <c r="M4060" t="s">
        <v>307</v>
      </c>
      <c r="N4060" t="s">
        <v>307</v>
      </c>
      <c r="O4060" t="s">
        <v>307</v>
      </c>
      <c r="P4060" t="s">
        <v>307</v>
      </c>
      <c r="Q4060" t="s">
        <v>307</v>
      </c>
      <c r="R4060" t="s">
        <v>307</v>
      </c>
      <c r="S4060" t="s">
        <v>307</v>
      </c>
      <c r="T4060" t="s">
        <v>307</v>
      </c>
      <c r="U4060" t="s">
        <v>307</v>
      </c>
      <c r="V4060" t="s">
        <v>307</v>
      </c>
      <c r="W4060" t="s">
        <v>307</v>
      </c>
      <c r="X4060" t="s">
        <v>307</v>
      </c>
      <c r="Y4060" t="s">
        <v>307</v>
      </c>
      <c r="Z4060" t="s">
        <v>307</v>
      </c>
    </row>
    <row r="4061" spans="1:42" x14ac:dyDescent="0.25">
      <c r="A4061">
        <v>504</v>
      </c>
      <c r="B4061" t="s">
        <v>224</v>
      </c>
      <c r="C4061" t="s">
        <v>46</v>
      </c>
      <c r="D4061" t="s">
        <v>49</v>
      </c>
      <c r="E4061" t="s">
        <v>307</v>
      </c>
      <c r="F4061" t="s">
        <v>307</v>
      </c>
      <c r="G4061" t="s">
        <v>307</v>
      </c>
      <c r="H4061" t="s">
        <v>307</v>
      </c>
      <c r="I4061" t="s">
        <v>307</v>
      </c>
      <c r="J4061" t="s">
        <v>307</v>
      </c>
      <c r="K4061" t="s">
        <v>307</v>
      </c>
      <c r="L4061" t="s">
        <v>307</v>
      </c>
      <c r="M4061" t="s">
        <v>307</v>
      </c>
      <c r="N4061" t="s">
        <v>307</v>
      </c>
      <c r="O4061" t="s">
        <v>307</v>
      </c>
      <c r="P4061" t="s">
        <v>307</v>
      </c>
      <c r="Q4061" t="s">
        <v>307</v>
      </c>
      <c r="R4061" t="s">
        <v>307</v>
      </c>
      <c r="S4061" t="s">
        <v>307</v>
      </c>
      <c r="T4061" t="s">
        <v>307</v>
      </c>
      <c r="U4061" t="s">
        <v>307</v>
      </c>
      <c r="V4061" t="s">
        <v>307</v>
      </c>
      <c r="W4061" t="s">
        <v>307</v>
      </c>
      <c r="X4061" t="s">
        <v>307</v>
      </c>
      <c r="Y4061" t="s">
        <v>307</v>
      </c>
      <c r="Z4061" t="s">
        <v>307</v>
      </c>
    </row>
    <row r="4062" spans="1:42" x14ac:dyDescent="0.25">
      <c r="A4062">
        <v>504</v>
      </c>
      <c r="B4062" t="s">
        <v>224</v>
      </c>
      <c r="C4062" t="s">
        <v>41</v>
      </c>
      <c r="D4062" t="s">
        <v>48</v>
      </c>
      <c r="E4062" t="s">
        <v>307</v>
      </c>
      <c r="F4062" t="s">
        <v>307</v>
      </c>
      <c r="G4062" t="s">
        <v>307</v>
      </c>
      <c r="H4062" t="s">
        <v>307</v>
      </c>
      <c r="I4062" t="s">
        <v>307</v>
      </c>
      <c r="J4062" t="s">
        <v>307</v>
      </c>
      <c r="K4062" t="s">
        <v>307</v>
      </c>
      <c r="L4062" t="s">
        <v>307</v>
      </c>
      <c r="M4062" t="s">
        <v>307</v>
      </c>
      <c r="N4062" t="s">
        <v>307</v>
      </c>
      <c r="O4062" t="s">
        <v>307</v>
      </c>
      <c r="P4062" t="s">
        <v>307</v>
      </c>
      <c r="Q4062" t="s">
        <v>307</v>
      </c>
      <c r="R4062" t="s">
        <v>307</v>
      </c>
      <c r="S4062" t="s">
        <v>307</v>
      </c>
      <c r="T4062" t="s">
        <v>307</v>
      </c>
      <c r="U4062" t="s">
        <v>307</v>
      </c>
      <c r="V4062" t="s">
        <v>307</v>
      </c>
      <c r="W4062" t="s">
        <v>307</v>
      </c>
      <c r="X4062" t="s">
        <v>307</v>
      </c>
      <c r="Y4062" t="s">
        <v>307</v>
      </c>
      <c r="Z4062" t="s">
        <v>307</v>
      </c>
    </row>
    <row r="4063" spans="1:42" x14ac:dyDescent="0.25">
      <c r="A4063">
        <v>504</v>
      </c>
      <c r="B4063" t="s">
        <v>224</v>
      </c>
      <c r="C4063" t="s">
        <v>459</v>
      </c>
      <c r="D4063" t="s">
        <v>48</v>
      </c>
      <c r="E4063" t="s">
        <v>307</v>
      </c>
      <c r="F4063" t="s">
        <v>307</v>
      </c>
      <c r="G4063" t="s">
        <v>307</v>
      </c>
      <c r="H4063" t="s">
        <v>307</v>
      </c>
      <c r="I4063" t="s">
        <v>307</v>
      </c>
      <c r="J4063" t="s">
        <v>307</v>
      </c>
      <c r="K4063" t="s">
        <v>307</v>
      </c>
      <c r="L4063" t="s">
        <v>307</v>
      </c>
      <c r="M4063" t="s">
        <v>307</v>
      </c>
      <c r="N4063" t="s">
        <v>307</v>
      </c>
      <c r="O4063" t="s">
        <v>307</v>
      </c>
      <c r="P4063" t="s">
        <v>307</v>
      </c>
      <c r="Q4063" t="s">
        <v>307</v>
      </c>
    </row>
    <row r="4064" spans="1:42" x14ac:dyDescent="0.25">
      <c r="A4064">
        <v>504</v>
      </c>
      <c r="B4064" t="s">
        <v>224</v>
      </c>
      <c r="C4064" t="s">
        <v>304</v>
      </c>
      <c r="D4064" t="s">
        <v>48</v>
      </c>
      <c r="E4064" t="s">
        <v>307</v>
      </c>
      <c r="F4064" t="s">
        <v>307</v>
      </c>
      <c r="G4064" t="s">
        <v>307</v>
      </c>
      <c r="H4064" t="s">
        <v>307</v>
      </c>
      <c r="I4064" t="s">
        <v>307</v>
      </c>
      <c r="J4064" t="s">
        <v>307</v>
      </c>
      <c r="K4064" t="s">
        <v>307</v>
      </c>
      <c r="L4064" t="s">
        <v>307</v>
      </c>
      <c r="M4064" t="s">
        <v>307</v>
      </c>
      <c r="N4064" t="s">
        <v>307</v>
      </c>
      <c r="O4064" t="s">
        <v>307</v>
      </c>
      <c r="P4064" t="s">
        <v>307</v>
      </c>
      <c r="Q4064" t="s">
        <v>307</v>
      </c>
    </row>
    <row r="4065" spans="1:45" x14ac:dyDescent="0.25">
      <c r="A4065">
        <v>504</v>
      </c>
      <c r="B4065" t="s">
        <v>224</v>
      </c>
      <c r="C4065" t="s">
        <v>433</v>
      </c>
      <c r="D4065" t="s">
        <v>48</v>
      </c>
      <c r="E4065" t="s">
        <v>307</v>
      </c>
      <c r="F4065" t="s">
        <v>307</v>
      </c>
      <c r="G4065" t="s">
        <v>307</v>
      </c>
      <c r="H4065" t="s">
        <v>307</v>
      </c>
      <c r="I4065" t="s">
        <v>307</v>
      </c>
      <c r="J4065" t="s">
        <v>307</v>
      </c>
      <c r="K4065" t="s">
        <v>307</v>
      </c>
      <c r="L4065" t="s">
        <v>307</v>
      </c>
      <c r="M4065" t="s">
        <v>307</v>
      </c>
      <c r="N4065" t="s">
        <v>307</v>
      </c>
      <c r="O4065" t="s">
        <v>307</v>
      </c>
      <c r="P4065" t="s">
        <v>307</v>
      </c>
      <c r="Q4065" t="s">
        <v>307</v>
      </c>
    </row>
    <row r="4066" spans="1:45" x14ac:dyDescent="0.25">
      <c r="A4066">
        <v>504</v>
      </c>
      <c r="B4066" t="s">
        <v>224</v>
      </c>
      <c r="C4066" t="s">
        <v>305</v>
      </c>
      <c r="D4066" t="s">
        <v>48</v>
      </c>
      <c r="E4066" t="s">
        <v>307</v>
      </c>
      <c r="F4066" t="s">
        <v>307</v>
      </c>
      <c r="G4066" t="s">
        <v>307</v>
      </c>
      <c r="H4066" t="s">
        <v>307</v>
      </c>
      <c r="I4066" t="s">
        <v>307</v>
      </c>
      <c r="J4066" t="s">
        <v>307</v>
      </c>
      <c r="K4066" t="s">
        <v>307</v>
      </c>
      <c r="L4066" t="s">
        <v>307</v>
      </c>
      <c r="M4066" t="s">
        <v>307</v>
      </c>
      <c r="N4066" t="s">
        <v>307</v>
      </c>
      <c r="O4066" t="s">
        <v>307</v>
      </c>
      <c r="P4066" t="s">
        <v>307</v>
      </c>
      <c r="Q4066" t="s">
        <v>307</v>
      </c>
    </row>
    <row r="4067" spans="1:45" x14ac:dyDescent="0.25">
      <c r="A4067">
        <v>504</v>
      </c>
      <c r="B4067" t="s">
        <v>224</v>
      </c>
      <c r="C4067" t="s">
        <v>306</v>
      </c>
      <c r="D4067" t="s">
        <v>48</v>
      </c>
      <c r="E4067" t="s">
        <v>307</v>
      </c>
      <c r="F4067" t="s">
        <v>307</v>
      </c>
      <c r="G4067" t="s">
        <v>307</v>
      </c>
      <c r="H4067" t="s">
        <v>307</v>
      </c>
      <c r="I4067" t="s">
        <v>307</v>
      </c>
      <c r="J4067" t="s">
        <v>307</v>
      </c>
      <c r="K4067" t="s">
        <v>307</v>
      </c>
      <c r="L4067" t="s">
        <v>307</v>
      </c>
      <c r="M4067" t="s">
        <v>307</v>
      </c>
      <c r="N4067" t="s">
        <v>307</v>
      </c>
      <c r="O4067" t="s">
        <v>307</v>
      </c>
      <c r="P4067" t="s">
        <v>307</v>
      </c>
      <c r="Q4067" t="s">
        <v>307</v>
      </c>
    </row>
    <row r="4068" spans="1:45" x14ac:dyDescent="0.25">
      <c r="A4068">
        <v>504</v>
      </c>
      <c r="B4068" t="s">
        <v>224</v>
      </c>
      <c r="C4068" t="s">
        <v>44</v>
      </c>
      <c r="D4068" t="s">
        <v>54</v>
      </c>
      <c r="E4068" t="s">
        <v>307</v>
      </c>
      <c r="F4068" t="s">
        <v>307</v>
      </c>
      <c r="G4068" t="s">
        <v>307</v>
      </c>
      <c r="H4068" t="s">
        <v>307</v>
      </c>
      <c r="I4068" t="s">
        <v>307</v>
      </c>
      <c r="J4068" t="s">
        <v>307</v>
      </c>
      <c r="K4068" t="s">
        <v>307</v>
      </c>
      <c r="L4068" t="s">
        <v>307</v>
      </c>
      <c r="M4068" t="s">
        <v>307</v>
      </c>
      <c r="N4068" t="s">
        <v>307</v>
      </c>
      <c r="O4068" t="s">
        <v>307</v>
      </c>
      <c r="P4068" t="s">
        <v>307</v>
      </c>
      <c r="Q4068" t="s">
        <v>307</v>
      </c>
      <c r="R4068" t="s">
        <v>307</v>
      </c>
      <c r="S4068" t="s">
        <v>307</v>
      </c>
      <c r="T4068" t="s">
        <v>307</v>
      </c>
      <c r="U4068" t="s">
        <v>307</v>
      </c>
      <c r="V4068" t="s">
        <v>307</v>
      </c>
      <c r="W4068" t="s">
        <v>307</v>
      </c>
    </row>
    <row r="4069" spans="1:45" x14ac:dyDescent="0.25">
      <c r="A4069">
        <v>504</v>
      </c>
      <c r="B4069" t="s">
        <v>224</v>
      </c>
      <c r="C4069" t="s">
        <v>44</v>
      </c>
      <c r="D4069" t="s">
        <v>55</v>
      </c>
      <c r="E4069" t="s">
        <v>307</v>
      </c>
      <c r="F4069" t="s">
        <v>307</v>
      </c>
      <c r="G4069" t="s">
        <v>307</v>
      </c>
      <c r="H4069" t="s">
        <v>307</v>
      </c>
      <c r="I4069" t="s">
        <v>307</v>
      </c>
      <c r="J4069" t="s">
        <v>307</v>
      </c>
      <c r="K4069" t="s">
        <v>307</v>
      </c>
      <c r="L4069" t="s">
        <v>307</v>
      </c>
      <c r="M4069" t="s">
        <v>307</v>
      </c>
      <c r="N4069" t="s">
        <v>307</v>
      </c>
      <c r="O4069" t="s">
        <v>307</v>
      </c>
      <c r="P4069" t="s">
        <v>307</v>
      </c>
      <c r="Q4069" t="s">
        <v>307</v>
      </c>
      <c r="R4069" t="s">
        <v>307</v>
      </c>
      <c r="S4069" t="s">
        <v>307</v>
      </c>
      <c r="T4069" t="s">
        <v>307</v>
      </c>
      <c r="U4069" t="s">
        <v>307</v>
      </c>
      <c r="V4069" t="s">
        <v>307</v>
      </c>
      <c r="W4069" t="s">
        <v>307</v>
      </c>
    </row>
    <row r="4070" spans="1:45" x14ac:dyDescent="0.25">
      <c r="A4070">
        <v>504</v>
      </c>
      <c r="B4070" t="s">
        <v>224</v>
      </c>
      <c r="C4070" t="s">
        <v>44</v>
      </c>
      <c r="D4070" t="s">
        <v>56</v>
      </c>
      <c r="E4070" t="s">
        <v>307</v>
      </c>
      <c r="F4070" t="s">
        <v>307</v>
      </c>
      <c r="G4070" t="s">
        <v>307</v>
      </c>
      <c r="H4070" t="s">
        <v>307</v>
      </c>
      <c r="I4070" t="s">
        <v>307</v>
      </c>
      <c r="J4070" t="s">
        <v>307</v>
      </c>
      <c r="K4070" t="s">
        <v>307</v>
      </c>
      <c r="L4070" t="s">
        <v>307</v>
      </c>
      <c r="M4070" t="s">
        <v>307</v>
      </c>
      <c r="N4070" t="s">
        <v>307</v>
      </c>
      <c r="O4070" t="s">
        <v>307</v>
      </c>
      <c r="P4070" t="s">
        <v>307</v>
      </c>
      <c r="Q4070" t="s">
        <v>307</v>
      </c>
      <c r="R4070" t="s">
        <v>307</v>
      </c>
      <c r="S4070" t="s">
        <v>307</v>
      </c>
      <c r="T4070" t="s">
        <v>307</v>
      </c>
      <c r="U4070" t="s">
        <v>307</v>
      </c>
      <c r="V4070" t="s">
        <v>307</v>
      </c>
      <c r="W4070" t="s">
        <v>307</v>
      </c>
    </row>
    <row r="4071" spans="1:45" x14ac:dyDescent="0.25">
      <c r="A4071">
        <v>504</v>
      </c>
      <c r="B4071" t="s">
        <v>224</v>
      </c>
      <c r="C4071" t="s">
        <v>44</v>
      </c>
      <c r="D4071" t="s">
        <v>57</v>
      </c>
      <c r="E4071" t="s">
        <v>307</v>
      </c>
      <c r="F4071" t="s">
        <v>307</v>
      </c>
      <c r="G4071" t="s">
        <v>307</v>
      </c>
      <c r="H4071" t="s">
        <v>307</v>
      </c>
      <c r="I4071" t="s">
        <v>307</v>
      </c>
      <c r="J4071" t="s">
        <v>307</v>
      </c>
      <c r="K4071" t="s">
        <v>307</v>
      </c>
      <c r="L4071" t="s">
        <v>307</v>
      </c>
      <c r="M4071" t="s">
        <v>307</v>
      </c>
      <c r="N4071" t="s">
        <v>307</v>
      </c>
      <c r="O4071" t="s">
        <v>307</v>
      </c>
      <c r="P4071" t="s">
        <v>307</v>
      </c>
      <c r="Q4071" t="s">
        <v>307</v>
      </c>
      <c r="R4071" t="s">
        <v>307</v>
      </c>
      <c r="S4071" t="s">
        <v>307</v>
      </c>
      <c r="T4071" t="s">
        <v>307</v>
      </c>
      <c r="U4071" t="s">
        <v>307</v>
      </c>
      <c r="V4071" t="s">
        <v>307</v>
      </c>
      <c r="W4071" t="s">
        <v>307</v>
      </c>
    </row>
    <row r="4072" spans="1:45" x14ac:dyDescent="0.25">
      <c r="A4072">
        <v>504</v>
      </c>
      <c r="B4072" t="s">
        <v>224</v>
      </c>
      <c r="C4072" t="s">
        <v>44</v>
      </c>
      <c r="D4072" t="s">
        <v>58</v>
      </c>
      <c r="E4072" t="s">
        <v>307</v>
      </c>
      <c r="F4072" t="s">
        <v>307</v>
      </c>
      <c r="G4072" t="s">
        <v>307</v>
      </c>
      <c r="H4072" t="s">
        <v>307</v>
      </c>
      <c r="I4072" t="s">
        <v>307</v>
      </c>
      <c r="J4072" t="s">
        <v>307</v>
      </c>
      <c r="K4072" t="s">
        <v>307</v>
      </c>
      <c r="L4072" t="s">
        <v>307</v>
      </c>
      <c r="M4072" t="s">
        <v>307</v>
      </c>
      <c r="N4072" t="s">
        <v>307</v>
      </c>
      <c r="O4072" t="s">
        <v>307</v>
      </c>
      <c r="P4072" t="s">
        <v>307</v>
      </c>
      <c r="Q4072" t="s">
        <v>307</v>
      </c>
      <c r="R4072" t="s">
        <v>307</v>
      </c>
      <c r="S4072" t="s">
        <v>307</v>
      </c>
      <c r="T4072" t="s">
        <v>307</v>
      </c>
      <c r="U4072" t="s">
        <v>307</v>
      </c>
      <c r="V4072" t="s">
        <v>307</v>
      </c>
      <c r="W4072" t="s">
        <v>307</v>
      </c>
    </row>
    <row r="4073" spans="1:45" x14ac:dyDescent="0.25">
      <c r="A4073">
        <v>504</v>
      </c>
      <c r="B4073" t="s">
        <v>224</v>
      </c>
      <c r="C4073" t="s">
        <v>44</v>
      </c>
      <c r="D4073" t="s">
        <v>59</v>
      </c>
      <c r="E4073" t="s">
        <v>307</v>
      </c>
      <c r="F4073" t="s">
        <v>307</v>
      </c>
      <c r="G4073" t="s">
        <v>307</v>
      </c>
      <c r="H4073" t="s">
        <v>307</v>
      </c>
      <c r="I4073" t="s">
        <v>307</v>
      </c>
      <c r="J4073" t="s">
        <v>307</v>
      </c>
      <c r="K4073" t="s">
        <v>307</v>
      </c>
      <c r="L4073" t="s">
        <v>307</v>
      </c>
      <c r="M4073" t="s">
        <v>307</v>
      </c>
      <c r="N4073" t="s">
        <v>307</v>
      </c>
      <c r="O4073" t="s">
        <v>307</v>
      </c>
      <c r="P4073" t="s">
        <v>307</v>
      </c>
      <c r="Q4073" t="s">
        <v>307</v>
      </c>
      <c r="R4073" t="s">
        <v>307</v>
      </c>
      <c r="S4073" t="s">
        <v>307</v>
      </c>
      <c r="T4073" t="s">
        <v>307</v>
      </c>
      <c r="U4073" t="s">
        <v>307</v>
      </c>
      <c r="V4073" t="s">
        <v>307</v>
      </c>
      <c r="W4073" t="s">
        <v>307</v>
      </c>
    </row>
    <row r="4074" spans="1:45" x14ac:dyDescent="0.25">
      <c r="A4074">
        <v>504</v>
      </c>
      <c r="B4074" t="s">
        <v>224</v>
      </c>
      <c r="C4074" t="s">
        <v>44</v>
      </c>
      <c r="D4074" t="s">
        <v>60</v>
      </c>
      <c r="E4074" t="s">
        <v>307</v>
      </c>
      <c r="F4074" t="s">
        <v>307</v>
      </c>
      <c r="G4074" t="s">
        <v>307</v>
      </c>
      <c r="H4074" t="s">
        <v>307</v>
      </c>
      <c r="I4074" t="s">
        <v>307</v>
      </c>
      <c r="J4074" t="s">
        <v>307</v>
      </c>
      <c r="K4074" t="s">
        <v>307</v>
      </c>
      <c r="L4074" t="s">
        <v>307</v>
      </c>
      <c r="M4074" t="s">
        <v>307</v>
      </c>
      <c r="N4074" t="s">
        <v>307</v>
      </c>
      <c r="O4074" t="s">
        <v>307</v>
      </c>
      <c r="P4074" t="s">
        <v>307</v>
      </c>
      <c r="Q4074" t="s">
        <v>307</v>
      </c>
      <c r="R4074" t="s">
        <v>307</v>
      </c>
      <c r="S4074" t="s">
        <v>307</v>
      </c>
      <c r="T4074" t="s">
        <v>307</v>
      </c>
      <c r="U4074" t="s">
        <v>307</v>
      </c>
      <c r="V4074" t="s">
        <v>307</v>
      </c>
      <c r="W4074" t="s">
        <v>307</v>
      </c>
    </row>
    <row r="4075" spans="1:45" x14ac:dyDescent="0.25">
      <c r="A4075">
        <v>504</v>
      </c>
      <c r="B4075" t="s">
        <v>224</v>
      </c>
      <c r="C4075" t="s">
        <v>44</v>
      </c>
      <c r="D4075" t="s">
        <v>61</v>
      </c>
      <c r="E4075" t="s">
        <v>307</v>
      </c>
      <c r="F4075" t="s">
        <v>307</v>
      </c>
      <c r="G4075" t="s">
        <v>307</v>
      </c>
      <c r="H4075" t="s">
        <v>307</v>
      </c>
      <c r="I4075" t="s">
        <v>307</v>
      </c>
      <c r="J4075" t="s">
        <v>307</v>
      </c>
      <c r="K4075" t="s">
        <v>307</v>
      </c>
      <c r="L4075" t="s">
        <v>307</v>
      </c>
      <c r="M4075" t="s">
        <v>307</v>
      </c>
      <c r="N4075" t="s">
        <v>307</v>
      </c>
      <c r="O4075" t="s">
        <v>307</v>
      </c>
      <c r="P4075" t="s">
        <v>307</v>
      </c>
      <c r="Q4075" t="s">
        <v>307</v>
      </c>
      <c r="R4075" t="s">
        <v>307</v>
      </c>
      <c r="S4075" t="s">
        <v>307</v>
      </c>
      <c r="T4075" t="s">
        <v>307</v>
      </c>
      <c r="U4075" t="s">
        <v>307</v>
      </c>
      <c r="V4075" t="s">
        <v>307</v>
      </c>
      <c r="W4075" t="s">
        <v>307</v>
      </c>
    </row>
    <row r="4076" spans="1:45" x14ac:dyDescent="0.25">
      <c r="A4076">
        <v>504</v>
      </c>
      <c r="B4076" t="s">
        <v>224</v>
      </c>
      <c r="C4076" t="s">
        <v>44</v>
      </c>
      <c r="D4076" t="s">
        <v>62</v>
      </c>
      <c r="E4076" t="s">
        <v>307</v>
      </c>
      <c r="F4076" t="s">
        <v>307</v>
      </c>
      <c r="G4076" t="s">
        <v>307</v>
      </c>
      <c r="H4076" t="s">
        <v>307</v>
      </c>
      <c r="I4076" t="s">
        <v>307</v>
      </c>
      <c r="J4076" t="s">
        <v>307</v>
      </c>
      <c r="K4076" t="s">
        <v>307</v>
      </c>
      <c r="L4076" t="s">
        <v>307</v>
      </c>
      <c r="M4076" t="s">
        <v>307</v>
      </c>
      <c r="N4076" t="s">
        <v>307</v>
      </c>
      <c r="O4076" t="s">
        <v>307</v>
      </c>
      <c r="P4076" t="s">
        <v>307</v>
      </c>
      <c r="Q4076" t="s">
        <v>307</v>
      </c>
      <c r="R4076" t="s">
        <v>307</v>
      </c>
      <c r="S4076" t="s">
        <v>307</v>
      </c>
      <c r="T4076" t="s">
        <v>307</v>
      </c>
      <c r="U4076" t="s">
        <v>307</v>
      </c>
      <c r="V4076" t="s">
        <v>307</v>
      </c>
      <c r="W4076" t="s">
        <v>307</v>
      </c>
    </row>
    <row r="4077" spans="1:45" x14ac:dyDescent="0.25">
      <c r="A4077">
        <v>504</v>
      </c>
      <c r="B4077" t="s">
        <v>224</v>
      </c>
      <c r="C4077" t="s">
        <v>38</v>
      </c>
      <c r="D4077" t="s">
        <v>47</v>
      </c>
      <c r="E4077" t="s">
        <v>307</v>
      </c>
      <c r="F4077" t="s">
        <v>307</v>
      </c>
      <c r="G4077" t="s">
        <v>307</v>
      </c>
      <c r="H4077" t="s">
        <v>307</v>
      </c>
      <c r="I4077" t="s">
        <v>307</v>
      </c>
      <c r="J4077" t="s">
        <v>307</v>
      </c>
      <c r="K4077" t="s">
        <v>307</v>
      </c>
      <c r="L4077" t="s">
        <v>307</v>
      </c>
      <c r="M4077" t="s">
        <v>307</v>
      </c>
      <c r="N4077" t="s">
        <v>307</v>
      </c>
      <c r="O4077" t="s">
        <v>307</v>
      </c>
      <c r="P4077" t="s">
        <v>307</v>
      </c>
      <c r="Q4077" t="s">
        <v>307</v>
      </c>
      <c r="R4077" t="s">
        <v>307</v>
      </c>
      <c r="S4077" t="s">
        <v>307</v>
      </c>
      <c r="T4077" t="s">
        <v>307</v>
      </c>
      <c r="U4077" t="s">
        <v>307</v>
      </c>
      <c r="V4077" t="s">
        <v>307</v>
      </c>
      <c r="W4077" t="s">
        <v>307</v>
      </c>
      <c r="X4077" t="s">
        <v>307</v>
      </c>
      <c r="Y4077" t="s">
        <v>307</v>
      </c>
      <c r="Z4077" t="s">
        <v>307</v>
      </c>
      <c r="AA4077" t="s">
        <v>307</v>
      </c>
      <c r="AB4077" t="s">
        <v>307</v>
      </c>
      <c r="AC4077" t="s">
        <v>307</v>
      </c>
      <c r="AD4077" t="s">
        <v>307</v>
      </c>
      <c r="AE4077" t="s">
        <v>307</v>
      </c>
      <c r="AF4077" t="s">
        <v>307</v>
      </c>
      <c r="AG4077" t="s">
        <v>307</v>
      </c>
      <c r="AH4077" t="s">
        <v>307</v>
      </c>
      <c r="AI4077" t="s">
        <v>307</v>
      </c>
      <c r="AJ4077" t="s">
        <v>307</v>
      </c>
      <c r="AK4077" t="s">
        <v>307</v>
      </c>
      <c r="AL4077" t="s">
        <v>307</v>
      </c>
      <c r="AM4077" t="s">
        <v>307</v>
      </c>
      <c r="AN4077" t="s">
        <v>307</v>
      </c>
      <c r="AO4077" t="s">
        <v>307</v>
      </c>
      <c r="AP4077" t="s">
        <v>307</v>
      </c>
      <c r="AQ4077" t="s">
        <v>307</v>
      </c>
      <c r="AR4077" t="s">
        <v>307</v>
      </c>
      <c r="AS4077" t="s">
        <v>307</v>
      </c>
    </row>
    <row r="4078" spans="1:45" x14ac:dyDescent="0.25">
      <c r="A4078">
        <v>504</v>
      </c>
      <c r="B4078" t="s">
        <v>224</v>
      </c>
      <c r="C4078" t="s">
        <v>38</v>
      </c>
      <c r="D4078" t="s">
        <v>48</v>
      </c>
      <c r="E4078" t="s">
        <v>307</v>
      </c>
      <c r="F4078" t="s">
        <v>307</v>
      </c>
      <c r="G4078" t="s">
        <v>307</v>
      </c>
      <c r="H4078" t="s">
        <v>307</v>
      </c>
      <c r="I4078" t="s">
        <v>307</v>
      </c>
      <c r="J4078" t="s">
        <v>307</v>
      </c>
      <c r="K4078" t="s">
        <v>307</v>
      </c>
      <c r="L4078" t="s">
        <v>307</v>
      </c>
      <c r="M4078" t="s">
        <v>307</v>
      </c>
      <c r="N4078" t="s">
        <v>307</v>
      </c>
      <c r="O4078" t="s">
        <v>307</v>
      </c>
      <c r="P4078" t="s">
        <v>307</v>
      </c>
      <c r="Q4078" t="s">
        <v>307</v>
      </c>
      <c r="R4078" t="s">
        <v>307</v>
      </c>
      <c r="S4078" t="s">
        <v>307</v>
      </c>
      <c r="T4078" t="s">
        <v>307</v>
      </c>
      <c r="U4078" t="s">
        <v>307</v>
      </c>
      <c r="V4078" t="s">
        <v>307</v>
      </c>
      <c r="W4078" t="s">
        <v>307</v>
      </c>
      <c r="X4078" t="s">
        <v>307</v>
      </c>
      <c r="Y4078" t="s">
        <v>307</v>
      </c>
      <c r="Z4078" t="s">
        <v>307</v>
      </c>
      <c r="AA4078" t="s">
        <v>307</v>
      </c>
      <c r="AB4078" t="s">
        <v>307</v>
      </c>
      <c r="AC4078" t="s">
        <v>307</v>
      </c>
      <c r="AD4078" t="s">
        <v>307</v>
      </c>
      <c r="AE4078" t="s">
        <v>307</v>
      </c>
      <c r="AF4078" t="s">
        <v>307</v>
      </c>
      <c r="AG4078" t="s">
        <v>307</v>
      </c>
      <c r="AH4078" t="s">
        <v>307</v>
      </c>
      <c r="AI4078" t="s">
        <v>307</v>
      </c>
      <c r="AJ4078" t="s">
        <v>307</v>
      </c>
      <c r="AK4078" t="s">
        <v>307</v>
      </c>
      <c r="AL4078" t="s">
        <v>307</v>
      </c>
      <c r="AM4078" t="s">
        <v>307</v>
      </c>
      <c r="AN4078" t="s">
        <v>307</v>
      </c>
      <c r="AO4078" t="s">
        <v>307</v>
      </c>
      <c r="AP4078" t="s">
        <v>307</v>
      </c>
      <c r="AQ4078" t="s">
        <v>307</v>
      </c>
      <c r="AR4078" t="s">
        <v>307</v>
      </c>
      <c r="AS4078" t="s">
        <v>307</v>
      </c>
    </row>
    <row r="4079" spans="1:45" x14ac:dyDescent="0.25">
      <c r="A4079">
        <v>504</v>
      </c>
      <c r="B4079" t="s">
        <v>224</v>
      </c>
      <c r="C4079" t="s">
        <v>38</v>
      </c>
      <c r="D4079" t="s">
        <v>49</v>
      </c>
      <c r="E4079" t="s">
        <v>307</v>
      </c>
      <c r="F4079" t="s">
        <v>307</v>
      </c>
      <c r="G4079" t="s">
        <v>307</v>
      </c>
      <c r="H4079" t="s">
        <v>307</v>
      </c>
      <c r="I4079" t="s">
        <v>307</v>
      </c>
      <c r="J4079" t="s">
        <v>307</v>
      </c>
      <c r="K4079" t="s">
        <v>307</v>
      </c>
      <c r="L4079" t="s">
        <v>307</v>
      </c>
      <c r="M4079" t="s">
        <v>307</v>
      </c>
      <c r="N4079" t="s">
        <v>307</v>
      </c>
      <c r="O4079" t="s">
        <v>307</v>
      </c>
      <c r="P4079" t="s">
        <v>307</v>
      </c>
      <c r="Q4079" t="s">
        <v>307</v>
      </c>
      <c r="R4079" t="s">
        <v>307</v>
      </c>
      <c r="S4079" t="s">
        <v>307</v>
      </c>
      <c r="T4079" t="s">
        <v>307</v>
      </c>
      <c r="U4079" t="s">
        <v>307</v>
      </c>
      <c r="V4079" t="s">
        <v>307</v>
      </c>
      <c r="W4079" t="s">
        <v>307</v>
      </c>
      <c r="X4079" t="s">
        <v>307</v>
      </c>
      <c r="Y4079" t="s">
        <v>307</v>
      </c>
      <c r="Z4079" t="s">
        <v>307</v>
      </c>
      <c r="AA4079" t="s">
        <v>307</v>
      </c>
      <c r="AB4079" t="s">
        <v>307</v>
      </c>
      <c r="AC4079" t="s">
        <v>307</v>
      </c>
      <c r="AD4079" t="s">
        <v>307</v>
      </c>
      <c r="AE4079" t="s">
        <v>307</v>
      </c>
      <c r="AF4079" t="s">
        <v>307</v>
      </c>
      <c r="AG4079" t="s">
        <v>307</v>
      </c>
      <c r="AH4079" t="s">
        <v>307</v>
      </c>
      <c r="AI4079" t="s">
        <v>307</v>
      </c>
      <c r="AJ4079" t="s">
        <v>307</v>
      </c>
      <c r="AK4079" t="s">
        <v>307</v>
      </c>
      <c r="AL4079" t="s">
        <v>307</v>
      </c>
      <c r="AM4079" t="s">
        <v>307</v>
      </c>
      <c r="AN4079" t="s">
        <v>307</v>
      </c>
      <c r="AO4079" t="s">
        <v>307</v>
      </c>
      <c r="AP4079" t="s">
        <v>307</v>
      </c>
      <c r="AQ4079" t="s">
        <v>307</v>
      </c>
      <c r="AR4079" t="s">
        <v>307</v>
      </c>
      <c r="AS4079" t="s">
        <v>307</v>
      </c>
    </row>
    <row r="4080" spans="1:45" x14ac:dyDescent="0.25">
      <c r="A4080">
        <v>504</v>
      </c>
      <c r="B4080" t="s">
        <v>224</v>
      </c>
      <c r="C4080" t="s">
        <v>450</v>
      </c>
      <c r="D4080" t="s">
        <v>48</v>
      </c>
      <c r="E4080" t="s">
        <v>307</v>
      </c>
      <c r="F4080" t="s">
        <v>307</v>
      </c>
      <c r="G4080" t="s">
        <v>307</v>
      </c>
      <c r="H4080" t="s">
        <v>307</v>
      </c>
      <c r="I4080" t="s">
        <v>307</v>
      </c>
      <c r="J4080" t="s">
        <v>307</v>
      </c>
      <c r="K4080" t="s">
        <v>307</v>
      </c>
      <c r="L4080" t="s">
        <v>307</v>
      </c>
      <c r="M4080" t="s">
        <v>307</v>
      </c>
      <c r="N4080" t="s">
        <v>307</v>
      </c>
      <c r="O4080" t="s">
        <v>307</v>
      </c>
      <c r="P4080" t="s">
        <v>307</v>
      </c>
      <c r="Q4080" t="s">
        <v>307</v>
      </c>
      <c r="R4080" t="s">
        <v>307</v>
      </c>
    </row>
    <row r="4081" spans="1:45" x14ac:dyDescent="0.25">
      <c r="A4081">
        <v>504</v>
      </c>
      <c r="B4081" t="s">
        <v>224</v>
      </c>
      <c r="C4081" t="s">
        <v>449</v>
      </c>
      <c r="D4081" t="s">
        <v>48</v>
      </c>
      <c r="E4081" t="s">
        <v>307</v>
      </c>
      <c r="F4081" t="s">
        <v>307</v>
      </c>
      <c r="G4081" t="s">
        <v>307</v>
      </c>
      <c r="H4081" t="s">
        <v>307</v>
      </c>
      <c r="I4081" t="s">
        <v>307</v>
      </c>
      <c r="J4081" t="s">
        <v>307</v>
      </c>
      <c r="K4081" t="s">
        <v>307</v>
      </c>
      <c r="L4081" t="s">
        <v>307</v>
      </c>
      <c r="M4081" t="s">
        <v>307</v>
      </c>
      <c r="N4081" t="s">
        <v>307</v>
      </c>
      <c r="O4081" t="s">
        <v>307</v>
      </c>
      <c r="P4081" t="s">
        <v>307</v>
      </c>
      <c r="Q4081" t="s">
        <v>307</v>
      </c>
      <c r="R4081" t="s">
        <v>307</v>
      </c>
    </row>
    <row r="4082" spans="1:45" x14ac:dyDescent="0.25">
      <c r="A4082">
        <v>504</v>
      </c>
      <c r="B4082" t="s">
        <v>224</v>
      </c>
      <c r="C4082" t="s">
        <v>475</v>
      </c>
      <c r="D4082" t="s">
        <v>48</v>
      </c>
      <c r="E4082" t="s">
        <v>307</v>
      </c>
      <c r="F4082" t="s">
        <v>307</v>
      </c>
      <c r="G4082" t="s">
        <v>307</v>
      </c>
    </row>
    <row r="4083" spans="1:45" x14ac:dyDescent="0.25">
      <c r="A4083">
        <v>504</v>
      </c>
      <c r="B4083" t="s">
        <v>224</v>
      </c>
      <c r="C4083" t="s">
        <v>42</v>
      </c>
      <c r="D4083" t="s">
        <v>48</v>
      </c>
      <c r="E4083" t="s">
        <v>307</v>
      </c>
      <c r="F4083" t="s">
        <v>307</v>
      </c>
      <c r="G4083" t="s">
        <v>307</v>
      </c>
      <c r="H4083" t="s">
        <v>307</v>
      </c>
      <c r="I4083" t="s">
        <v>307</v>
      </c>
      <c r="J4083" t="s">
        <v>307</v>
      </c>
      <c r="K4083" t="s">
        <v>307</v>
      </c>
      <c r="L4083" t="s">
        <v>307</v>
      </c>
      <c r="M4083" t="s">
        <v>307</v>
      </c>
      <c r="N4083" t="s">
        <v>307</v>
      </c>
      <c r="O4083" t="s">
        <v>307</v>
      </c>
      <c r="P4083" t="s">
        <v>307</v>
      </c>
      <c r="Q4083" t="s">
        <v>307</v>
      </c>
      <c r="R4083" t="s">
        <v>307</v>
      </c>
      <c r="S4083" t="s">
        <v>307</v>
      </c>
      <c r="T4083" t="s">
        <v>307</v>
      </c>
      <c r="U4083" t="s">
        <v>307</v>
      </c>
      <c r="V4083" t="s">
        <v>307</v>
      </c>
      <c r="W4083" t="s">
        <v>307</v>
      </c>
      <c r="X4083" t="s">
        <v>307</v>
      </c>
      <c r="Y4083" t="s">
        <v>307</v>
      </c>
      <c r="Z4083" t="s">
        <v>307</v>
      </c>
    </row>
    <row r="4084" spans="1:45" x14ac:dyDescent="0.25">
      <c r="A4084">
        <v>505</v>
      </c>
      <c r="B4084" t="s">
        <v>225</v>
      </c>
      <c r="C4084" t="s">
        <v>43</v>
      </c>
      <c r="D4084" t="s">
        <v>54</v>
      </c>
      <c r="E4084" t="s">
        <v>307</v>
      </c>
      <c r="F4084" t="s">
        <v>307</v>
      </c>
      <c r="G4084" t="s">
        <v>307</v>
      </c>
      <c r="H4084" t="s">
        <v>307</v>
      </c>
      <c r="I4084" t="s">
        <v>307</v>
      </c>
      <c r="J4084" t="s">
        <v>307</v>
      </c>
      <c r="K4084" t="s">
        <v>307</v>
      </c>
      <c r="L4084" t="s">
        <v>307</v>
      </c>
      <c r="M4084" t="s">
        <v>307</v>
      </c>
      <c r="N4084" t="s">
        <v>307</v>
      </c>
      <c r="O4084" t="s">
        <v>307</v>
      </c>
      <c r="P4084" t="s">
        <v>307</v>
      </c>
      <c r="Q4084" t="s">
        <v>307</v>
      </c>
      <c r="R4084" t="s">
        <v>307</v>
      </c>
      <c r="S4084" t="s">
        <v>307</v>
      </c>
      <c r="T4084" t="s">
        <v>307</v>
      </c>
      <c r="U4084" t="s">
        <v>307</v>
      </c>
      <c r="V4084" t="s">
        <v>307</v>
      </c>
      <c r="W4084" t="s">
        <v>307</v>
      </c>
    </row>
    <row r="4085" spans="1:45" x14ac:dyDescent="0.25">
      <c r="A4085">
        <v>505</v>
      </c>
      <c r="B4085" t="s">
        <v>225</v>
      </c>
      <c r="C4085" t="s">
        <v>43</v>
      </c>
      <c r="D4085" t="s">
        <v>55</v>
      </c>
      <c r="E4085" t="s">
        <v>307</v>
      </c>
      <c r="F4085" t="s">
        <v>307</v>
      </c>
      <c r="G4085" t="s">
        <v>307</v>
      </c>
      <c r="H4085" t="s">
        <v>307</v>
      </c>
      <c r="I4085" t="s">
        <v>307</v>
      </c>
      <c r="J4085" t="s">
        <v>307</v>
      </c>
      <c r="K4085" t="s">
        <v>307</v>
      </c>
      <c r="L4085" t="s">
        <v>307</v>
      </c>
      <c r="M4085" t="s">
        <v>307</v>
      </c>
      <c r="N4085" t="s">
        <v>307</v>
      </c>
      <c r="O4085" t="s">
        <v>307</v>
      </c>
      <c r="P4085" t="s">
        <v>307</v>
      </c>
      <c r="Q4085" t="s">
        <v>307</v>
      </c>
      <c r="R4085" t="s">
        <v>307</v>
      </c>
      <c r="S4085" t="s">
        <v>307</v>
      </c>
      <c r="T4085" t="s">
        <v>307</v>
      </c>
      <c r="U4085" t="s">
        <v>307</v>
      </c>
      <c r="V4085" t="s">
        <v>307</v>
      </c>
      <c r="W4085" t="s">
        <v>307</v>
      </c>
    </row>
    <row r="4086" spans="1:45" x14ac:dyDescent="0.25">
      <c r="A4086">
        <v>505</v>
      </c>
      <c r="B4086" t="s">
        <v>225</v>
      </c>
      <c r="C4086" t="s">
        <v>43</v>
      </c>
      <c r="D4086" t="s">
        <v>56</v>
      </c>
      <c r="E4086" t="s">
        <v>307</v>
      </c>
      <c r="F4086" t="s">
        <v>307</v>
      </c>
      <c r="G4086" t="s">
        <v>307</v>
      </c>
      <c r="H4086" t="s">
        <v>307</v>
      </c>
      <c r="I4086" t="s">
        <v>307</v>
      </c>
      <c r="J4086" t="s">
        <v>307</v>
      </c>
      <c r="K4086" t="s">
        <v>307</v>
      </c>
      <c r="L4086" t="s">
        <v>307</v>
      </c>
      <c r="M4086" t="s">
        <v>307</v>
      </c>
      <c r="N4086" t="s">
        <v>307</v>
      </c>
      <c r="O4086" t="s">
        <v>307</v>
      </c>
      <c r="P4086" t="s">
        <v>307</v>
      </c>
      <c r="Q4086" t="s">
        <v>307</v>
      </c>
      <c r="R4086" t="s">
        <v>307</v>
      </c>
      <c r="S4086" t="s">
        <v>307</v>
      </c>
      <c r="T4086" t="s">
        <v>307</v>
      </c>
      <c r="U4086" t="s">
        <v>307</v>
      </c>
      <c r="V4086" t="s">
        <v>307</v>
      </c>
      <c r="W4086" t="s">
        <v>307</v>
      </c>
    </row>
    <row r="4087" spans="1:45" x14ac:dyDescent="0.25">
      <c r="A4087">
        <v>505</v>
      </c>
      <c r="B4087" t="s">
        <v>225</v>
      </c>
      <c r="C4087" t="s">
        <v>43</v>
      </c>
      <c r="D4087" t="s">
        <v>57</v>
      </c>
      <c r="E4087" t="s">
        <v>307</v>
      </c>
      <c r="F4087" t="s">
        <v>307</v>
      </c>
      <c r="G4087" t="s">
        <v>307</v>
      </c>
      <c r="H4087" t="s">
        <v>307</v>
      </c>
      <c r="I4087" t="s">
        <v>307</v>
      </c>
      <c r="J4087" t="s">
        <v>307</v>
      </c>
      <c r="K4087" t="s">
        <v>307</v>
      </c>
      <c r="L4087" t="s">
        <v>307</v>
      </c>
      <c r="M4087" t="s">
        <v>307</v>
      </c>
      <c r="N4087" t="s">
        <v>307</v>
      </c>
      <c r="O4087" t="s">
        <v>307</v>
      </c>
      <c r="P4087" t="s">
        <v>307</v>
      </c>
      <c r="Q4087" t="s">
        <v>307</v>
      </c>
      <c r="R4087" t="s">
        <v>307</v>
      </c>
      <c r="S4087" t="s">
        <v>307</v>
      </c>
      <c r="T4087" t="s">
        <v>307</v>
      </c>
      <c r="U4087" t="s">
        <v>307</v>
      </c>
      <c r="V4087" t="s">
        <v>307</v>
      </c>
      <c r="W4087" t="s">
        <v>307</v>
      </c>
    </row>
    <row r="4088" spans="1:45" x14ac:dyDescent="0.25">
      <c r="A4088">
        <v>505</v>
      </c>
      <c r="B4088" t="s">
        <v>225</v>
      </c>
      <c r="C4088" t="s">
        <v>43</v>
      </c>
      <c r="D4088" t="s">
        <v>58</v>
      </c>
      <c r="E4088" t="s">
        <v>307</v>
      </c>
      <c r="F4088" t="s">
        <v>307</v>
      </c>
      <c r="G4088" t="s">
        <v>307</v>
      </c>
      <c r="H4088" t="s">
        <v>307</v>
      </c>
      <c r="I4088" t="s">
        <v>307</v>
      </c>
      <c r="J4088" t="s">
        <v>307</v>
      </c>
      <c r="K4088" t="s">
        <v>307</v>
      </c>
      <c r="L4088" t="s">
        <v>307</v>
      </c>
      <c r="M4088" t="s">
        <v>307</v>
      </c>
      <c r="N4088" t="s">
        <v>307</v>
      </c>
      <c r="O4088" t="s">
        <v>307</v>
      </c>
      <c r="P4088" t="s">
        <v>307</v>
      </c>
      <c r="Q4088" t="s">
        <v>307</v>
      </c>
      <c r="R4088" t="s">
        <v>307</v>
      </c>
      <c r="S4088" t="s">
        <v>307</v>
      </c>
      <c r="T4088" t="s">
        <v>307</v>
      </c>
      <c r="U4088" t="s">
        <v>307</v>
      </c>
      <c r="V4088" t="s">
        <v>307</v>
      </c>
      <c r="W4088" t="s">
        <v>307</v>
      </c>
    </row>
    <row r="4089" spans="1:45" x14ac:dyDescent="0.25">
      <c r="A4089">
        <v>505</v>
      </c>
      <c r="B4089" t="s">
        <v>225</v>
      </c>
      <c r="C4089" t="s">
        <v>43</v>
      </c>
      <c r="D4089" t="s">
        <v>59</v>
      </c>
      <c r="E4089" t="s">
        <v>307</v>
      </c>
      <c r="F4089" t="s">
        <v>307</v>
      </c>
      <c r="G4089" t="s">
        <v>307</v>
      </c>
      <c r="H4089" t="s">
        <v>307</v>
      </c>
      <c r="I4089" t="s">
        <v>307</v>
      </c>
      <c r="J4089" t="s">
        <v>307</v>
      </c>
      <c r="K4089" t="s">
        <v>307</v>
      </c>
      <c r="L4089" t="s">
        <v>307</v>
      </c>
      <c r="M4089" t="s">
        <v>307</v>
      </c>
      <c r="N4089" t="s">
        <v>307</v>
      </c>
      <c r="O4089" t="s">
        <v>307</v>
      </c>
      <c r="P4089" t="s">
        <v>307</v>
      </c>
      <c r="Q4089" t="s">
        <v>307</v>
      </c>
      <c r="R4089" t="s">
        <v>307</v>
      </c>
      <c r="S4089" t="s">
        <v>307</v>
      </c>
      <c r="T4089" t="s">
        <v>307</v>
      </c>
      <c r="U4089" t="s">
        <v>307</v>
      </c>
      <c r="V4089" t="s">
        <v>307</v>
      </c>
      <c r="W4089" t="s">
        <v>307</v>
      </c>
    </row>
    <row r="4090" spans="1:45" x14ac:dyDescent="0.25">
      <c r="A4090">
        <v>505</v>
      </c>
      <c r="B4090" t="s">
        <v>225</v>
      </c>
      <c r="C4090" t="s">
        <v>43</v>
      </c>
      <c r="D4090" t="s">
        <v>60</v>
      </c>
      <c r="E4090" t="s">
        <v>307</v>
      </c>
      <c r="F4090" t="s">
        <v>307</v>
      </c>
      <c r="G4090" t="s">
        <v>307</v>
      </c>
      <c r="H4090" t="s">
        <v>307</v>
      </c>
      <c r="I4090" t="s">
        <v>307</v>
      </c>
      <c r="J4090" t="s">
        <v>307</v>
      </c>
      <c r="K4090" t="s">
        <v>307</v>
      </c>
      <c r="L4090" t="s">
        <v>307</v>
      </c>
      <c r="M4090" t="s">
        <v>307</v>
      </c>
      <c r="N4090" t="s">
        <v>307</v>
      </c>
      <c r="O4090" t="s">
        <v>307</v>
      </c>
      <c r="P4090" t="s">
        <v>307</v>
      </c>
      <c r="Q4090" t="s">
        <v>307</v>
      </c>
      <c r="R4090" t="s">
        <v>307</v>
      </c>
      <c r="S4090" t="s">
        <v>307</v>
      </c>
      <c r="T4090" t="s">
        <v>307</v>
      </c>
      <c r="U4090" t="s">
        <v>307</v>
      </c>
      <c r="V4090" t="s">
        <v>307</v>
      </c>
      <c r="W4090" t="s">
        <v>307</v>
      </c>
    </row>
    <row r="4091" spans="1:45" x14ac:dyDescent="0.25">
      <c r="A4091">
        <v>505</v>
      </c>
      <c r="B4091" t="s">
        <v>225</v>
      </c>
      <c r="C4091" t="s">
        <v>43</v>
      </c>
      <c r="D4091" t="s">
        <v>61</v>
      </c>
      <c r="E4091" t="s">
        <v>307</v>
      </c>
      <c r="F4091" t="s">
        <v>307</v>
      </c>
      <c r="G4091" t="s">
        <v>307</v>
      </c>
      <c r="H4091" t="s">
        <v>307</v>
      </c>
      <c r="I4091" t="s">
        <v>307</v>
      </c>
      <c r="J4091" t="s">
        <v>307</v>
      </c>
      <c r="K4091" t="s">
        <v>307</v>
      </c>
      <c r="L4091" t="s">
        <v>307</v>
      </c>
      <c r="M4091" t="s">
        <v>307</v>
      </c>
      <c r="N4091" t="s">
        <v>307</v>
      </c>
      <c r="O4091" t="s">
        <v>307</v>
      </c>
      <c r="P4091" t="s">
        <v>307</v>
      </c>
      <c r="Q4091" t="s">
        <v>307</v>
      </c>
      <c r="R4091" t="s">
        <v>307</v>
      </c>
      <c r="S4091" t="s">
        <v>307</v>
      </c>
      <c r="T4091" t="s">
        <v>307</v>
      </c>
      <c r="U4091" t="s">
        <v>307</v>
      </c>
      <c r="V4091" t="s">
        <v>307</v>
      </c>
      <c r="W4091" t="s">
        <v>307</v>
      </c>
    </row>
    <row r="4092" spans="1:45" x14ac:dyDescent="0.25">
      <c r="A4092">
        <v>505</v>
      </c>
      <c r="B4092" t="s">
        <v>225</v>
      </c>
      <c r="C4092" t="s">
        <v>43</v>
      </c>
      <c r="D4092" t="s">
        <v>62</v>
      </c>
      <c r="E4092" t="s">
        <v>307</v>
      </c>
      <c r="F4092" t="s">
        <v>307</v>
      </c>
      <c r="G4092" t="s">
        <v>307</v>
      </c>
      <c r="H4092" t="s">
        <v>307</v>
      </c>
      <c r="I4092" t="s">
        <v>307</v>
      </c>
      <c r="J4092" t="s">
        <v>307</v>
      </c>
      <c r="K4092" t="s">
        <v>307</v>
      </c>
      <c r="L4092" t="s">
        <v>307</v>
      </c>
      <c r="M4092" t="s">
        <v>307</v>
      </c>
      <c r="N4092" t="s">
        <v>307</v>
      </c>
      <c r="O4092" t="s">
        <v>307</v>
      </c>
      <c r="P4092" t="s">
        <v>307</v>
      </c>
      <c r="Q4092" t="s">
        <v>307</v>
      </c>
      <c r="R4092" t="s">
        <v>307</v>
      </c>
      <c r="S4092" t="s">
        <v>307</v>
      </c>
      <c r="T4092" t="s">
        <v>307</v>
      </c>
      <c r="U4092" t="s">
        <v>307</v>
      </c>
      <c r="V4092" t="s">
        <v>307</v>
      </c>
      <c r="W4092" t="s">
        <v>307</v>
      </c>
    </row>
    <row r="4093" spans="1:45" x14ac:dyDescent="0.25">
      <c r="A4093">
        <v>505</v>
      </c>
      <c r="B4093" t="s">
        <v>225</v>
      </c>
      <c r="C4093" t="s">
        <v>36</v>
      </c>
      <c r="D4093" t="s">
        <v>47</v>
      </c>
      <c r="E4093" t="s">
        <v>307</v>
      </c>
      <c r="F4093" t="s">
        <v>307</v>
      </c>
      <c r="G4093" t="s">
        <v>307</v>
      </c>
      <c r="H4093" t="s">
        <v>307</v>
      </c>
      <c r="I4093" t="s">
        <v>307</v>
      </c>
      <c r="J4093" t="s">
        <v>307</v>
      </c>
      <c r="K4093" t="s">
        <v>307</v>
      </c>
      <c r="L4093" t="s">
        <v>307</v>
      </c>
      <c r="M4093" t="s">
        <v>307</v>
      </c>
      <c r="N4093" t="s">
        <v>307</v>
      </c>
      <c r="O4093" t="s">
        <v>307</v>
      </c>
      <c r="P4093" t="s">
        <v>307</v>
      </c>
      <c r="Q4093" t="s">
        <v>307</v>
      </c>
      <c r="R4093" t="s">
        <v>307</v>
      </c>
      <c r="S4093" t="s">
        <v>307</v>
      </c>
      <c r="T4093" t="s">
        <v>307</v>
      </c>
      <c r="U4093" t="s">
        <v>307</v>
      </c>
      <c r="V4093" t="s">
        <v>307</v>
      </c>
      <c r="W4093" t="s">
        <v>307</v>
      </c>
      <c r="X4093" t="s">
        <v>307</v>
      </c>
      <c r="Y4093" t="s">
        <v>307</v>
      </c>
      <c r="Z4093" t="s">
        <v>307</v>
      </c>
      <c r="AA4093" t="s">
        <v>307</v>
      </c>
      <c r="AB4093" t="s">
        <v>307</v>
      </c>
      <c r="AC4093" t="s">
        <v>307</v>
      </c>
      <c r="AD4093" t="s">
        <v>307</v>
      </c>
      <c r="AE4093" t="s">
        <v>307</v>
      </c>
      <c r="AF4093" t="s">
        <v>307</v>
      </c>
      <c r="AG4093" t="s">
        <v>307</v>
      </c>
      <c r="AH4093" t="s">
        <v>307</v>
      </c>
      <c r="AI4093" t="s">
        <v>307</v>
      </c>
      <c r="AJ4093" t="s">
        <v>307</v>
      </c>
      <c r="AK4093" t="s">
        <v>307</v>
      </c>
      <c r="AL4093" t="s">
        <v>307</v>
      </c>
      <c r="AM4093" t="s">
        <v>307</v>
      </c>
      <c r="AN4093" t="s">
        <v>307</v>
      </c>
      <c r="AO4093" t="s">
        <v>307</v>
      </c>
      <c r="AP4093" t="s">
        <v>307</v>
      </c>
      <c r="AQ4093" t="s">
        <v>307</v>
      </c>
      <c r="AR4093" t="s">
        <v>307</v>
      </c>
      <c r="AS4093" t="s">
        <v>307</v>
      </c>
    </row>
    <row r="4094" spans="1:45" x14ac:dyDescent="0.25">
      <c r="A4094">
        <v>505</v>
      </c>
      <c r="B4094" t="s">
        <v>225</v>
      </c>
      <c r="C4094" t="s">
        <v>36</v>
      </c>
      <c r="D4094" t="s">
        <v>48</v>
      </c>
      <c r="E4094" t="s">
        <v>307</v>
      </c>
      <c r="F4094" t="s">
        <v>307</v>
      </c>
      <c r="G4094" t="s">
        <v>307</v>
      </c>
      <c r="H4094" t="s">
        <v>307</v>
      </c>
      <c r="I4094" t="s">
        <v>307</v>
      </c>
      <c r="J4094" t="s">
        <v>307</v>
      </c>
      <c r="K4094" t="s">
        <v>307</v>
      </c>
      <c r="L4094" t="s">
        <v>307</v>
      </c>
      <c r="M4094" t="s">
        <v>307</v>
      </c>
      <c r="N4094" t="s">
        <v>307</v>
      </c>
      <c r="O4094" t="s">
        <v>307</v>
      </c>
      <c r="P4094" t="s">
        <v>307</v>
      </c>
      <c r="Q4094" t="s">
        <v>307</v>
      </c>
      <c r="R4094" t="s">
        <v>307</v>
      </c>
      <c r="S4094" t="s">
        <v>307</v>
      </c>
      <c r="T4094" t="s">
        <v>307</v>
      </c>
      <c r="U4094" t="s">
        <v>307</v>
      </c>
      <c r="V4094" t="s">
        <v>307</v>
      </c>
      <c r="W4094" t="s">
        <v>307</v>
      </c>
      <c r="X4094" t="s">
        <v>307</v>
      </c>
      <c r="Y4094" t="s">
        <v>307</v>
      </c>
      <c r="Z4094" t="s">
        <v>307</v>
      </c>
      <c r="AA4094" t="s">
        <v>307</v>
      </c>
      <c r="AB4094" t="s">
        <v>307</v>
      </c>
      <c r="AC4094" t="s">
        <v>307</v>
      </c>
      <c r="AD4094" t="s">
        <v>307</v>
      </c>
      <c r="AE4094" t="s">
        <v>307</v>
      </c>
      <c r="AF4094" t="s">
        <v>307</v>
      </c>
      <c r="AG4094" t="s">
        <v>307</v>
      </c>
      <c r="AH4094" t="s">
        <v>307</v>
      </c>
      <c r="AI4094" t="s">
        <v>307</v>
      </c>
      <c r="AJ4094" t="s">
        <v>307</v>
      </c>
      <c r="AK4094" t="s">
        <v>307</v>
      </c>
      <c r="AL4094" t="s">
        <v>307</v>
      </c>
      <c r="AM4094" t="s">
        <v>307</v>
      </c>
      <c r="AN4094" t="s">
        <v>307</v>
      </c>
      <c r="AO4094" t="s">
        <v>307</v>
      </c>
      <c r="AP4094" t="s">
        <v>307</v>
      </c>
      <c r="AQ4094" t="s">
        <v>307</v>
      </c>
      <c r="AR4094" t="s">
        <v>307</v>
      </c>
      <c r="AS4094" t="s">
        <v>307</v>
      </c>
    </row>
    <row r="4095" spans="1:45" x14ac:dyDescent="0.25">
      <c r="A4095">
        <v>505</v>
      </c>
      <c r="B4095" t="s">
        <v>225</v>
      </c>
      <c r="C4095" t="s">
        <v>36</v>
      </c>
      <c r="D4095" t="s">
        <v>49</v>
      </c>
      <c r="E4095" t="s">
        <v>307</v>
      </c>
      <c r="F4095" t="s">
        <v>307</v>
      </c>
      <c r="G4095" t="s">
        <v>307</v>
      </c>
      <c r="H4095" t="s">
        <v>307</v>
      </c>
      <c r="I4095" t="s">
        <v>307</v>
      </c>
      <c r="J4095" t="s">
        <v>307</v>
      </c>
      <c r="K4095" t="s">
        <v>307</v>
      </c>
      <c r="L4095" t="s">
        <v>307</v>
      </c>
      <c r="M4095" t="s">
        <v>307</v>
      </c>
      <c r="N4095" t="s">
        <v>307</v>
      </c>
      <c r="O4095" t="s">
        <v>307</v>
      </c>
      <c r="P4095" t="s">
        <v>307</v>
      </c>
      <c r="Q4095" t="s">
        <v>307</v>
      </c>
      <c r="R4095" t="s">
        <v>307</v>
      </c>
      <c r="S4095" t="s">
        <v>307</v>
      </c>
      <c r="T4095" t="s">
        <v>307</v>
      </c>
      <c r="U4095" t="s">
        <v>307</v>
      </c>
      <c r="V4095" t="s">
        <v>307</v>
      </c>
      <c r="W4095" t="s">
        <v>307</v>
      </c>
      <c r="X4095" t="s">
        <v>307</v>
      </c>
      <c r="Y4095" t="s">
        <v>307</v>
      </c>
      <c r="Z4095" t="s">
        <v>307</v>
      </c>
      <c r="AA4095" t="s">
        <v>307</v>
      </c>
      <c r="AB4095" t="s">
        <v>307</v>
      </c>
      <c r="AC4095" t="s">
        <v>307</v>
      </c>
      <c r="AD4095" t="s">
        <v>307</v>
      </c>
      <c r="AE4095" t="s">
        <v>307</v>
      </c>
      <c r="AF4095" t="s">
        <v>307</v>
      </c>
      <c r="AG4095" t="s">
        <v>307</v>
      </c>
      <c r="AH4095" t="s">
        <v>307</v>
      </c>
      <c r="AI4095" t="s">
        <v>307</v>
      </c>
      <c r="AJ4095" t="s">
        <v>307</v>
      </c>
      <c r="AK4095" t="s">
        <v>307</v>
      </c>
      <c r="AL4095" t="s">
        <v>307</v>
      </c>
      <c r="AM4095" t="s">
        <v>307</v>
      </c>
      <c r="AN4095" t="s">
        <v>307</v>
      </c>
      <c r="AO4095" t="s">
        <v>307</v>
      </c>
      <c r="AP4095" t="s">
        <v>307</v>
      </c>
      <c r="AQ4095" t="s">
        <v>307</v>
      </c>
      <c r="AR4095" t="s">
        <v>307</v>
      </c>
      <c r="AS4095" t="s">
        <v>307</v>
      </c>
    </row>
    <row r="4096" spans="1:45" x14ac:dyDescent="0.25">
      <c r="A4096">
        <v>505</v>
      </c>
      <c r="B4096" t="s">
        <v>225</v>
      </c>
      <c r="C4096" t="s">
        <v>37</v>
      </c>
      <c r="D4096" t="s">
        <v>47</v>
      </c>
      <c r="E4096" t="s">
        <v>307</v>
      </c>
      <c r="F4096" t="s">
        <v>307</v>
      </c>
      <c r="G4096" t="s">
        <v>307</v>
      </c>
      <c r="H4096" t="s">
        <v>307</v>
      </c>
      <c r="I4096" t="s">
        <v>307</v>
      </c>
      <c r="J4096" t="s">
        <v>307</v>
      </c>
      <c r="K4096" t="s">
        <v>307</v>
      </c>
      <c r="L4096" t="s">
        <v>307</v>
      </c>
      <c r="M4096" t="s">
        <v>307</v>
      </c>
      <c r="N4096" t="s">
        <v>307</v>
      </c>
      <c r="O4096" t="s">
        <v>307</v>
      </c>
      <c r="P4096" t="s">
        <v>307</v>
      </c>
      <c r="Q4096" t="s">
        <v>307</v>
      </c>
      <c r="R4096" t="s">
        <v>307</v>
      </c>
      <c r="S4096" t="s">
        <v>307</v>
      </c>
      <c r="T4096" t="s">
        <v>307</v>
      </c>
      <c r="U4096" t="s">
        <v>307</v>
      </c>
      <c r="V4096" t="s">
        <v>307</v>
      </c>
      <c r="W4096" t="s">
        <v>307</v>
      </c>
      <c r="X4096" t="s">
        <v>307</v>
      </c>
      <c r="Y4096" t="s">
        <v>307</v>
      </c>
      <c r="Z4096" t="s">
        <v>307</v>
      </c>
      <c r="AA4096" t="s">
        <v>307</v>
      </c>
      <c r="AB4096" t="s">
        <v>307</v>
      </c>
      <c r="AC4096" t="s">
        <v>307</v>
      </c>
      <c r="AD4096" t="s">
        <v>307</v>
      </c>
      <c r="AE4096" t="s">
        <v>307</v>
      </c>
      <c r="AF4096" t="s">
        <v>307</v>
      </c>
      <c r="AG4096" t="s">
        <v>307</v>
      </c>
      <c r="AH4096" t="s">
        <v>307</v>
      </c>
      <c r="AI4096" t="s">
        <v>307</v>
      </c>
      <c r="AJ4096" t="s">
        <v>307</v>
      </c>
      <c r="AK4096" t="s">
        <v>307</v>
      </c>
      <c r="AL4096" t="s">
        <v>307</v>
      </c>
      <c r="AM4096" t="s">
        <v>307</v>
      </c>
      <c r="AN4096" t="s">
        <v>307</v>
      </c>
      <c r="AO4096" t="s">
        <v>307</v>
      </c>
      <c r="AP4096" t="s">
        <v>307</v>
      </c>
      <c r="AQ4096" t="s">
        <v>307</v>
      </c>
      <c r="AR4096" t="s">
        <v>307</v>
      </c>
      <c r="AS4096" t="s">
        <v>307</v>
      </c>
    </row>
    <row r="4097" spans="1:45" x14ac:dyDescent="0.25">
      <c r="A4097">
        <v>505</v>
      </c>
      <c r="B4097" t="s">
        <v>225</v>
      </c>
      <c r="C4097" t="s">
        <v>37</v>
      </c>
      <c r="D4097" t="s">
        <v>48</v>
      </c>
      <c r="E4097" t="s">
        <v>307</v>
      </c>
      <c r="F4097" t="s">
        <v>307</v>
      </c>
      <c r="G4097" t="s">
        <v>307</v>
      </c>
      <c r="H4097" t="s">
        <v>307</v>
      </c>
      <c r="I4097" t="s">
        <v>307</v>
      </c>
      <c r="J4097" t="s">
        <v>307</v>
      </c>
      <c r="K4097" t="s">
        <v>307</v>
      </c>
      <c r="L4097" t="s">
        <v>307</v>
      </c>
      <c r="M4097" t="s">
        <v>307</v>
      </c>
      <c r="N4097" t="s">
        <v>307</v>
      </c>
      <c r="O4097" t="s">
        <v>307</v>
      </c>
      <c r="P4097" t="s">
        <v>307</v>
      </c>
      <c r="Q4097" t="s">
        <v>307</v>
      </c>
      <c r="R4097" t="s">
        <v>307</v>
      </c>
      <c r="S4097" t="s">
        <v>307</v>
      </c>
      <c r="T4097" t="s">
        <v>307</v>
      </c>
      <c r="U4097" t="s">
        <v>307</v>
      </c>
      <c r="V4097" t="s">
        <v>307</v>
      </c>
      <c r="W4097" t="s">
        <v>307</v>
      </c>
      <c r="X4097" t="s">
        <v>307</v>
      </c>
      <c r="Y4097" t="s">
        <v>307</v>
      </c>
      <c r="Z4097" t="s">
        <v>307</v>
      </c>
      <c r="AA4097" t="s">
        <v>307</v>
      </c>
      <c r="AB4097" t="s">
        <v>307</v>
      </c>
      <c r="AC4097" t="s">
        <v>307</v>
      </c>
      <c r="AD4097" t="s">
        <v>307</v>
      </c>
      <c r="AE4097" t="s">
        <v>307</v>
      </c>
      <c r="AF4097" t="s">
        <v>307</v>
      </c>
      <c r="AG4097" t="s">
        <v>307</v>
      </c>
      <c r="AH4097" t="s">
        <v>307</v>
      </c>
      <c r="AI4097" t="s">
        <v>307</v>
      </c>
      <c r="AJ4097" t="s">
        <v>307</v>
      </c>
      <c r="AK4097" t="s">
        <v>307</v>
      </c>
      <c r="AL4097" t="s">
        <v>307</v>
      </c>
      <c r="AM4097" t="s">
        <v>307</v>
      </c>
      <c r="AN4097" t="s">
        <v>307</v>
      </c>
      <c r="AO4097" t="s">
        <v>307</v>
      </c>
      <c r="AP4097" t="s">
        <v>307</v>
      </c>
      <c r="AQ4097" t="s">
        <v>307</v>
      </c>
      <c r="AR4097" t="s">
        <v>307</v>
      </c>
      <c r="AS4097" t="s">
        <v>307</v>
      </c>
    </row>
    <row r="4098" spans="1:45" x14ac:dyDescent="0.25">
      <c r="A4098">
        <v>505</v>
      </c>
      <c r="B4098" t="s">
        <v>225</v>
      </c>
      <c r="C4098" t="s">
        <v>37</v>
      </c>
      <c r="D4098" t="s">
        <v>49</v>
      </c>
      <c r="E4098" t="s">
        <v>307</v>
      </c>
      <c r="F4098" t="s">
        <v>307</v>
      </c>
      <c r="G4098" t="s">
        <v>307</v>
      </c>
      <c r="H4098" t="s">
        <v>307</v>
      </c>
      <c r="I4098" t="s">
        <v>307</v>
      </c>
      <c r="J4098" t="s">
        <v>307</v>
      </c>
      <c r="K4098" t="s">
        <v>307</v>
      </c>
      <c r="L4098" t="s">
        <v>307</v>
      </c>
      <c r="M4098" t="s">
        <v>307</v>
      </c>
      <c r="N4098" t="s">
        <v>307</v>
      </c>
      <c r="O4098" t="s">
        <v>307</v>
      </c>
      <c r="P4098" t="s">
        <v>307</v>
      </c>
      <c r="Q4098" t="s">
        <v>307</v>
      </c>
      <c r="R4098" t="s">
        <v>307</v>
      </c>
      <c r="S4098" t="s">
        <v>307</v>
      </c>
      <c r="T4098" t="s">
        <v>307</v>
      </c>
      <c r="U4098" t="s">
        <v>307</v>
      </c>
      <c r="V4098" t="s">
        <v>307</v>
      </c>
      <c r="W4098" t="s">
        <v>307</v>
      </c>
      <c r="X4098" t="s">
        <v>307</v>
      </c>
      <c r="Y4098" t="s">
        <v>307</v>
      </c>
      <c r="Z4098" t="s">
        <v>307</v>
      </c>
      <c r="AA4098" t="s">
        <v>307</v>
      </c>
      <c r="AB4098" t="s">
        <v>307</v>
      </c>
      <c r="AC4098" t="s">
        <v>307</v>
      </c>
      <c r="AD4098" t="s">
        <v>307</v>
      </c>
      <c r="AE4098" t="s">
        <v>307</v>
      </c>
      <c r="AF4098" t="s">
        <v>307</v>
      </c>
      <c r="AG4098" t="s">
        <v>307</v>
      </c>
      <c r="AH4098" t="s">
        <v>307</v>
      </c>
      <c r="AI4098" t="s">
        <v>307</v>
      </c>
      <c r="AJ4098" t="s">
        <v>307</v>
      </c>
      <c r="AK4098" t="s">
        <v>307</v>
      </c>
      <c r="AL4098" t="s">
        <v>307</v>
      </c>
      <c r="AM4098" t="s">
        <v>307</v>
      </c>
      <c r="AN4098" t="s">
        <v>307</v>
      </c>
      <c r="AO4098" t="s">
        <v>307</v>
      </c>
      <c r="AP4098" t="s">
        <v>307</v>
      </c>
      <c r="AQ4098" t="s">
        <v>307</v>
      </c>
      <c r="AR4098" t="s">
        <v>307</v>
      </c>
      <c r="AS4098" t="s">
        <v>307</v>
      </c>
    </row>
    <row r="4099" spans="1:45" x14ac:dyDescent="0.25">
      <c r="A4099">
        <v>505</v>
      </c>
      <c r="B4099" t="s">
        <v>225</v>
      </c>
      <c r="C4099" t="s">
        <v>476</v>
      </c>
      <c r="D4099" t="s">
        <v>48</v>
      </c>
      <c r="E4099" t="s">
        <v>307</v>
      </c>
      <c r="F4099" t="s">
        <v>307</v>
      </c>
      <c r="G4099" t="s">
        <v>307</v>
      </c>
    </row>
    <row r="4100" spans="1:45" x14ac:dyDescent="0.25">
      <c r="A4100">
        <v>505</v>
      </c>
      <c r="B4100" t="s">
        <v>225</v>
      </c>
      <c r="C4100" t="s">
        <v>477</v>
      </c>
      <c r="D4100" t="s">
        <v>48</v>
      </c>
      <c r="E4100" t="s">
        <v>307</v>
      </c>
      <c r="F4100" t="s">
        <v>307</v>
      </c>
      <c r="G4100" t="s">
        <v>307</v>
      </c>
    </row>
    <row r="4101" spans="1:45" x14ac:dyDescent="0.25">
      <c r="A4101">
        <v>505</v>
      </c>
      <c r="B4101" t="s">
        <v>225</v>
      </c>
      <c r="C4101" t="s">
        <v>45</v>
      </c>
      <c r="D4101" t="s">
        <v>63</v>
      </c>
      <c r="E4101" t="s">
        <v>307</v>
      </c>
      <c r="F4101" t="s">
        <v>307</v>
      </c>
      <c r="G4101" t="s">
        <v>307</v>
      </c>
      <c r="H4101" t="s">
        <v>307</v>
      </c>
      <c r="I4101" t="s">
        <v>307</v>
      </c>
      <c r="J4101" t="s">
        <v>307</v>
      </c>
      <c r="K4101" t="s">
        <v>307</v>
      </c>
      <c r="L4101" t="s">
        <v>307</v>
      </c>
      <c r="M4101" t="s">
        <v>307</v>
      </c>
      <c r="N4101" t="s">
        <v>307</v>
      </c>
      <c r="O4101" t="s">
        <v>307</v>
      </c>
      <c r="P4101" t="s">
        <v>307</v>
      </c>
      <c r="Q4101" t="s">
        <v>307</v>
      </c>
      <c r="R4101" t="s">
        <v>307</v>
      </c>
      <c r="S4101" t="s">
        <v>307</v>
      </c>
      <c r="T4101" t="s">
        <v>307</v>
      </c>
      <c r="U4101" t="s">
        <v>307</v>
      </c>
      <c r="V4101" t="s">
        <v>307</v>
      </c>
      <c r="W4101" t="s">
        <v>307</v>
      </c>
    </row>
    <row r="4102" spans="1:45" x14ac:dyDescent="0.25">
      <c r="A4102">
        <v>505</v>
      </c>
      <c r="B4102" t="s">
        <v>225</v>
      </c>
      <c r="C4102" t="s">
        <v>45</v>
      </c>
      <c r="D4102" t="s">
        <v>64</v>
      </c>
      <c r="E4102" t="s">
        <v>307</v>
      </c>
      <c r="F4102" t="s">
        <v>307</v>
      </c>
      <c r="G4102" t="s">
        <v>307</v>
      </c>
      <c r="H4102" t="s">
        <v>307</v>
      </c>
      <c r="I4102" t="s">
        <v>307</v>
      </c>
      <c r="J4102" t="s">
        <v>307</v>
      </c>
      <c r="K4102" t="s">
        <v>307</v>
      </c>
      <c r="L4102" t="s">
        <v>307</v>
      </c>
      <c r="M4102" t="s">
        <v>307</v>
      </c>
      <c r="N4102" t="s">
        <v>307</v>
      </c>
      <c r="O4102" t="s">
        <v>307</v>
      </c>
      <c r="P4102" t="s">
        <v>307</v>
      </c>
      <c r="Q4102" t="s">
        <v>307</v>
      </c>
      <c r="R4102" t="s">
        <v>307</v>
      </c>
      <c r="S4102" t="s">
        <v>307</v>
      </c>
      <c r="T4102" t="s">
        <v>307</v>
      </c>
      <c r="U4102" t="s">
        <v>307</v>
      </c>
      <c r="V4102" t="s">
        <v>307</v>
      </c>
      <c r="W4102" t="s">
        <v>307</v>
      </c>
    </row>
    <row r="4103" spans="1:45" x14ac:dyDescent="0.25">
      <c r="A4103">
        <v>505</v>
      </c>
      <c r="B4103" t="s">
        <v>225</v>
      </c>
      <c r="C4103" t="s">
        <v>40</v>
      </c>
      <c r="D4103" t="s">
        <v>52</v>
      </c>
      <c r="E4103" t="s">
        <v>307</v>
      </c>
      <c r="F4103" t="s">
        <v>307</v>
      </c>
      <c r="G4103" t="s">
        <v>307</v>
      </c>
      <c r="H4103" t="s">
        <v>307</v>
      </c>
      <c r="I4103" t="s">
        <v>307</v>
      </c>
      <c r="J4103" t="s">
        <v>307</v>
      </c>
      <c r="K4103" t="s">
        <v>307</v>
      </c>
      <c r="L4103" t="s">
        <v>307</v>
      </c>
      <c r="M4103" t="s">
        <v>307</v>
      </c>
      <c r="N4103" t="s">
        <v>307</v>
      </c>
      <c r="O4103" t="s">
        <v>307</v>
      </c>
      <c r="P4103" t="s">
        <v>307</v>
      </c>
      <c r="Q4103" t="s">
        <v>307</v>
      </c>
      <c r="R4103" t="s">
        <v>307</v>
      </c>
      <c r="S4103" t="s">
        <v>307</v>
      </c>
      <c r="T4103" t="s">
        <v>307</v>
      </c>
      <c r="U4103" t="s">
        <v>307</v>
      </c>
      <c r="V4103" t="s">
        <v>307</v>
      </c>
      <c r="W4103" t="s">
        <v>307</v>
      </c>
      <c r="X4103" t="s">
        <v>307</v>
      </c>
      <c r="Y4103" t="s">
        <v>307</v>
      </c>
      <c r="Z4103" t="s">
        <v>307</v>
      </c>
    </row>
    <row r="4104" spans="1:45" x14ac:dyDescent="0.25">
      <c r="A4104">
        <v>505</v>
      </c>
      <c r="B4104" t="s">
        <v>225</v>
      </c>
      <c r="C4104" t="s">
        <v>40</v>
      </c>
      <c r="D4104" t="s">
        <v>53</v>
      </c>
      <c r="E4104" t="s">
        <v>307</v>
      </c>
      <c r="F4104" t="s">
        <v>307</v>
      </c>
      <c r="G4104" t="s">
        <v>307</v>
      </c>
      <c r="H4104" t="s">
        <v>307</v>
      </c>
      <c r="I4104" t="s">
        <v>307</v>
      </c>
      <c r="J4104" t="s">
        <v>307</v>
      </c>
      <c r="K4104" t="s">
        <v>307</v>
      </c>
      <c r="L4104" t="s">
        <v>307</v>
      </c>
      <c r="M4104" t="s">
        <v>307</v>
      </c>
      <c r="N4104" t="s">
        <v>307</v>
      </c>
      <c r="O4104" t="s">
        <v>307</v>
      </c>
      <c r="P4104" t="s">
        <v>307</v>
      </c>
      <c r="Q4104" t="s">
        <v>307</v>
      </c>
      <c r="R4104" t="s">
        <v>307</v>
      </c>
      <c r="S4104" t="s">
        <v>307</v>
      </c>
      <c r="T4104" t="s">
        <v>307</v>
      </c>
      <c r="U4104" t="s">
        <v>307</v>
      </c>
      <c r="V4104" t="s">
        <v>307</v>
      </c>
      <c r="W4104" t="s">
        <v>307</v>
      </c>
      <c r="X4104" t="s">
        <v>307</v>
      </c>
      <c r="Y4104" t="s">
        <v>307</v>
      </c>
      <c r="Z4104" t="s">
        <v>307</v>
      </c>
    </row>
    <row r="4105" spans="1:45" x14ac:dyDescent="0.25">
      <c r="A4105">
        <v>505</v>
      </c>
      <c r="B4105" t="s">
        <v>225</v>
      </c>
      <c r="C4105" t="s">
        <v>39</v>
      </c>
      <c r="D4105" t="s">
        <v>50</v>
      </c>
      <c r="E4105" t="s">
        <v>307</v>
      </c>
      <c r="F4105" t="s">
        <v>307</v>
      </c>
      <c r="G4105" t="s">
        <v>307</v>
      </c>
      <c r="H4105" t="s">
        <v>307</v>
      </c>
      <c r="I4105" t="s">
        <v>307</v>
      </c>
      <c r="J4105" t="s">
        <v>307</v>
      </c>
      <c r="K4105" t="s">
        <v>307</v>
      </c>
      <c r="L4105" t="s">
        <v>307</v>
      </c>
      <c r="M4105" t="s">
        <v>307</v>
      </c>
      <c r="N4105" t="s">
        <v>307</v>
      </c>
      <c r="O4105" t="s">
        <v>307</v>
      </c>
      <c r="P4105" t="s">
        <v>307</v>
      </c>
      <c r="Q4105" t="s">
        <v>307</v>
      </c>
      <c r="R4105" t="s">
        <v>307</v>
      </c>
      <c r="S4105" t="s">
        <v>307</v>
      </c>
      <c r="T4105" t="s">
        <v>307</v>
      </c>
      <c r="U4105" t="s">
        <v>307</v>
      </c>
      <c r="V4105" t="s">
        <v>307</v>
      </c>
      <c r="W4105" t="s">
        <v>307</v>
      </c>
      <c r="X4105" t="s">
        <v>307</v>
      </c>
      <c r="Y4105" t="s">
        <v>307</v>
      </c>
      <c r="Z4105" t="s">
        <v>307</v>
      </c>
      <c r="AA4105" t="s">
        <v>307</v>
      </c>
      <c r="AB4105" t="s">
        <v>307</v>
      </c>
      <c r="AC4105" t="s">
        <v>307</v>
      </c>
      <c r="AD4105" t="s">
        <v>307</v>
      </c>
      <c r="AE4105" t="s">
        <v>307</v>
      </c>
      <c r="AF4105" t="s">
        <v>307</v>
      </c>
      <c r="AG4105" t="s">
        <v>307</v>
      </c>
      <c r="AH4105" t="s">
        <v>307</v>
      </c>
      <c r="AI4105" t="s">
        <v>307</v>
      </c>
      <c r="AJ4105" t="s">
        <v>307</v>
      </c>
      <c r="AK4105" t="s">
        <v>307</v>
      </c>
      <c r="AL4105" t="s">
        <v>307</v>
      </c>
      <c r="AM4105" t="s">
        <v>307</v>
      </c>
      <c r="AN4105" t="s">
        <v>307</v>
      </c>
      <c r="AO4105" t="s">
        <v>307</v>
      </c>
      <c r="AP4105" t="s">
        <v>307</v>
      </c>
    </row>
    <row r="4106" spans="1:45" x14ac:dyDescent="0.25">
      <c r="A4106">
        <v>505</v>
      </c>
      <c r="B4106" t="s">
        <v>225</v>
      </c>
      <c r="C4106" t="s">
        <v>39</v>
      </c>
      <c r="D4106" t="s">
        <v>48</v>
      </c>
      <c r="E4106" t="s">
        <v>307</v>
      </c>
      <c r="F4106" t="s">
        <v>307</v>
      </c>
      <c r="G4106" t="s">
        <v>307</v>
      </c>
      <c r="H4106" t="s">
        <v>307</v>
      </c>
      <c r="I4106" t="s">
        <v>307</v>
      </c>
      <c r="J4106" t="s">
        <v>307</v>
      </c>
      <c r="K4106" t="s">
        <v>307</v>
      </c>
      <c r="L4106" t="s">
        <v>307</v>
      </c>
      <c r="M4106" t="s">
        <v>307</v>
      </c>
      <c r="N4106" t="s">
        <v>307</v>
      </c>
      <c r="O4106" t="s">
        <v>307</v>
      </c>
      <c r="P4106" t="s">
        <v>307</v>
      </c>
      <c r="Q4106" t="s">
        <v>307</v>
      </c>
      <c r="R4106" t="s">
        <v>307</v>
      </c>
      <c r="S4106" t="s">
        <v>307</v>
      </c>
      <c r="T4106" t="s">
        <v>307</v>
      </c>
      <c r="U4106" t="s">
        <v>307</v>
      </c>
      <c r="V4106" t="s">
        <v>307</v>
      </c>
      <c r="W4106" t="s">
        <v>307</v>
      </c>
      <c r="X4106" t="s">
        <v>307</v>
      </c>
      <c r="Y4106" t="s">
        <v>307</v>
      </c>
      <c r="Z4106" t="s">
        <v>307</v>
      </c>
      <c r="AA4106" t="s">
        <v>307</v>
      </c>
      <c r="AB4106" t="s">
        <v>307</v>
      </c>
      <c r="AC4106" t="s">
        <v>307</v>
      </c>
      <c r="AD4106" t="s">
        <v>307</v>
      </c>
      <c r="AE4106" t="s">
        <v>307</v>
      </c>
      <c r="AF4106" t="s">
        <v>307</v>
      </c>
      <c r="AG4106" t="s">
        <v>307</v>
      </c>
      <c r="AH4106" t="s">
        <v>307</v>
      </c>
      <c r="AI4106" t="s">
        <v>307</v>
      </c>
      <c r="AJ4106" t="s">
        <v>307</v>
      </c>
      <c r="AK4106" t="s">
        <v>307</v>
      </c>
      <c r="AL4106" t="s">
        <v>307</v>
      </c>
      <c r="AM4106" t="s">
        <v>307</v>
      </c>
      <c r="AN4106" t="s">
        <v>307</v>
      </c>
      <c r="AO4106" t="s">
        <v>307</v>
      </c>
      <c r="AP4106" t="s">
        <v>307</v>
      </c>
    </row>
    <row r="4107" spans="1:45" x14ac:dyDescent="0.25">
      <c r="A4107">
        <v>505</v>
      </c>
      <c r="B4107" t="s">
        <v>225</v>
      </c>
      <c r="C4107" t="s">
        <v>39</v>
      </c>
      <c r="D4107" t="s">
        <v>51</v>
      </c>
      <c r="E4107" t="s">
        <v>307</v>
      </c>
      <c r="F4107" t="s">
        <v>307</v>
      </c>
      <c r="G4107" t="s">
        <v>307</v>
      </c>
      <c r="H4107" t="s">
        <v>307</v>
      </c>
      <c r="I4107" t="s">
        <v>307</v>
      </c>
      <c r="J4107" t="s">
        <v>307</v>
      </c>
      <c r="K4107" t="s">
        <v>307</v>
      </c>
      <c r="L4107" t="s">
        <v>307</v>
      </c>
      <c r="M4107" t="s">
        <v>307</v>
      </c>
      <c r="N4107" t="s">
        <v>307</v>
      </c>
      <c r="O4107" t="s">
        <v>307</v>
      </c>
      <c r="P4107" t="s">
        <v>307</v>
      </c>
      <c r="Q4107" t="s">
        <v>307</v>
      </c>
      <c r="R4107" t="s">
        <v>307</v>
      </c>
      <c r="S4107" t="s">
        <v>307</v>
      </c>
      <c r="T4107" t="s">
        <v>307</v>
      </c>
      <c r="U4107" t="s">
        <v>307</v>
      </c>
      <c r="V4107" t="s">
        <v>307</v>
      </c>
      <c r="W4107" t="s">
        <v>307</v>
      </c>
      <c r="X4107" t="s">
        <v>307</v>
      </c>
      <c r="Y4107" t="s">
        <v>307</v>
      </c>
      <c r="Z4107" t="s">
        <v>307</v>
      </c>
      <c r="AA4107" t="s">
        <v>307</v>
      </c>
      <c r="AB4107" t="s">
        <v>307</v>
      </c>
      <c r="AC4107" t="s">
        <v>307</v>
      </c>
      <c r="AD4107" t="s">
        <v>307</v>
      </c>
      <c r="AE4107" t="s">
        <v>307</v>
      </c>
      <c r="AF4107" t="s">
        <v>307</v>
      </c>
      <c r="AG4107" t="s">
        <v>307</v>
      </c>
      <c r="AH4107" t="s">
        <v>307</v>
      </c>
      <c r="AI4107" t="s">
        <v>307</v>
      </c>
      <c r="AJ4107" t="s">
        <v>307</v>
      </c>
      <c r="AK4107" t="s">
        <v>307</v>
      </c>
      <c r="AL4107" t="s">
        <v>307</v>
      </c>
      <c r="AM4107" t="s">
        <v>307</v>
      </c>
      <c r="AN4107" t="s">
        <v>307</v>
      </c>
      <c r="AO4107" t="s">
        <v>307</v>
      </c>
      <c r="AP4107" t="s">
        <v>307</v>
      </c>
    </row>
    <row r="4108" spans="1:45" x14ac:dyDescent="0.25">
      <c r="A4108">
        <v>505</v>
      </c>
      <c r="B4108" t="s">
        <v>225</v>
      </c>
      <c r="C4108" t="s">
        <v>46</v>
      </c>
      <c r="D4108" t="s">
        <v>65</v>
      </c>
      <c r="E4108" t="s">
        <v>307</v>
      </c>
      <c r="F4108" t="s">
        <v>307</v>
      </c>
      <c r="G4108" t="s">
        <v>307</v>
      </c>
      <c r="H4108" t="s">
        <v>307</v>
      </c>
      <c r="I4108" t="s">
        <v>307</v>
      </c>
      <c r="J4108" t="s">
        <v>307</v>
      </c>
      <c r="K4108" t="s">
        <v>307</v>
      </c>
      <c r="L4108" t="s">
        <v>307</v>
      </c>
      <c r="M4108" t="s">
        <v>307</v>
      </c>
      <c r="N4108" t="s">
        <v>307</v>
      </c>
      <c r="O4108" t="s">
        <v>307</v>
      </c>
      <c r="P4108" t="s">
        <v>307</v>
      </c>
      <c r="Q4108" t="s">
        <v>307</v>
      </c>
      <c r="R4108" t="s">
        <v>307</v>
      </c>
      <c r="S4108" t="s">
        <v>307</v>
      </c>
      <c r="T4108" t="s">
        <v>307</v>
      </c>
      <c r="U4108" t="s">
        <v>307</v>
      </c>
      <c r="V4108" t="s">
        <v>307</v>
      </c>
      <c r="W4108" t="s">
        <v>307</v>
      </c>
      <c r="X4108" t="s">
        <v>307</v>
      </c>
      <c r="Y4108" t="s">
        <v>307</v>
      </c>
      <c r="Z4108" t="s">
        <v>307</v>
      </c>
    </row>
    <row r="4109" spans="1:45" x14ac:dyDescent="0.25">
      <c r="A4109">
        <v>505</v>
      </c>
      <c r="B4109" t="s">
        <v>225</v>
      </c>
      <c r="C4109" t="s">
        <v>46</v>
      </c>
      <c r="D4109" t="s">
        <v>66</v>
      </c>
      <c r="E4109" t="s">
        <v>307</v>
      </c>
      <c r="F4109" t="s">
        <v>307</v>
      </c>
      <c r="G4109" t="s">
        <v>307</v>
      </c>
      <c r="H4109" t="s">
        <v>307</v>
      </c>
      <c r="I4109" t="s">
        <v>307</v>
      </c>
      <c r="J4109" t="s">
        <v>307</v>
      </c>
      <c r="K4109" t="s">
        <v>307</v>
      </c>
      <c r="L4109" t="s">
        <v>307</v>
      </c>
      <c r="M4109" t="s">
        <v>307</v>
      </c>
      <c r="N4109" t="s">
        <v>307</v>
      </c>
      <c r="O4109" t="s">
        <v>307</v>
      </c>
      <c r="P4109" t="s">
        <v>307</v>
      </c>
      <c r="Q4109" t="s">
        <v>307</v>
      </c>
      <c r="R4109" t="s">
        <v>307</v>
      </c>
      <c r="S4109" t="s">
        <v>307</v>
      </c>
      <c r="T4109" t="s">
        <v>307</v>
      </c>
      <c r="U4109" t="s">
        <v>307</v>
      </c>
      <c r="V4109" t="s">
        <v>307</v>
      </c>
      <c r="W4109" t="s">
        <v>307</v>
      </c>
      <c r="X4109" t="s">
        <v>307</v>
      </c>
      <c r="Y4109" t="s">
        <v>307</v>
      </c>
      <c r="Z4109" t="s">
        <v>307</v>
      </c>
    </row>
    <row r="4110" spans="1:45" x14ac:dyDescent="0.25">
      <c r="A4110">
        <v>505</v>
      </c>
      <c r="B4110" t="s">
        <v>225</v>
      </c>
      <c r="C4110" t="s">
        <v>46</v>
      </c>
      <c r="D4110" t="s">
        <v>67</v>
      </c>
      <c r="E4110" t="s">
        <v>307</v>
      </c>
      <c r="F4110" t="s">
        <v>307</v>
      </c>
      <c r="G4110" t="s">
        <v>307</v>
      </c>
      <c r="H4110" t="s">
        <v>307</v>
      </c>
      <c r="I4110" t="s">
        <v>307</v>
      </c>
      <c r="J4110" t="s">
        <v>307</v>
      </c>
      <c r="K4110" t="s">
        <v>307</v>
      </c>
      <c r="L4110" t="s">
        <v>307</v>
      </c>
      <c r="M4110" t="s">
        <v>307</v>
      </c>
      <c r="N4110" t="s">
        <v>307</v>
      </c>
      <c r="O4110" t="s">
        <v>307</v>
      </c>
      <c r="P4110" t="s">
        <v>307</v>
      </c>
      <c r="Q4110" t="s">
        <v>307</v>
      </c>
      <c r="R4110" t="s">
        <v>307</v>
      </c>
      <c r="S4110" t="s">
        <v>307</v>
      </c>
      <c r="T4110" t="s">
        <v>307</v>
      </c>
      <c r="U4110" t="s">
        <v>307</v>
      </c>
      <c r="V4110" t="s">
        <v>307</v>
      </c>
      <c r="W4110" t="s">
        <v>307</v>
      </c>
      <c r="X4110" t="s">
        <v>307</v>
      </c>
      <c r="Y4110" t="s">
        <v>307</v>
      </c>
      <c r="Z4110" t="s">
        <v>307</v>
      </c>
    </row>
    <row r="4111" spans="1:45" x14ac:dyDescent="0.25">
      <c r="A4111">
        <v>505</v>
      </c>
      <c r="B4111" t="s">
        <v>225</v>
      </c>
      <c r="C4111" t="s">
        <v>46</v>
      </c>
      <c r="D4111" t="s">
        <v>68</v>
      </c>
      <c r="E4111" t="s">
        <v>307</v>
      </c>
      <c r="F4111" t="s">
        <v>307</v>
      </c>
      <c r="G4111" t="s">
        <v>307</v>
      </c>
      <c r="H4111" t="s">
        <v>307</v>
      </c>
      <c r="I4111" t="s">
        <v>307</v>
      </c>
      <c r="J4111" t="s">
        <v>307</v>
      </c>
      <c r="K4111" t="s">
        <v>307</v>
      </c>
      <c r="L4111" t="s">
        <v>307</v>
      </c>
      <c r="M4111" t="s">
        <v>307</v>
      </c>
      <c r="N4111" t="s">
        <v>307</v>
      </c>
      <c r="O4111" t="s">
        <v>307</v>
      </c>
      <c r="P4111" t="s">
        <v>307</v>
      </c>
      <c r="Q4111" t="s">
        <v>307</v>
      </c>
      <c r="R4111" t="s">
        <v>307</v>
      </c>
      <c r="S4111" t="s">
        <v>307</v>
      </c>
      <c r="T4111" t="s">
        <v>307</v>
      </c>
      <c r="U4111" t="s">
        <v>307</v>
      </c>
      <c r="V4111" t="s">
        <v>307</v>
      </c>
      <c r="W4111" t="s">
        <v>307</v>
      </c>
      <c r="X4111" t="s">
        <v>307</v>
      </c>
      <c r="Y4111" t="s">
        <v>307</v>
      </c>
      <c r="Z4111" t="s">
        <v>307</v>
      </c>
    </row>
    <row r="4112" spans="1:45" x14ac:dyDescent="0.25">
      <c r="A4112">
        <v>505</v>
      </c>
      <c r="B4112" t="s">
        <v>225</v>
      </c>
      <c r="C4112" t="s">
        <v>46</v>
      </c>
      <c r="D4112" t="s">
        <v>69</v>
      </c>
      <c r="E4112" t="s">
        <v>307</v>
      </c>
      <c r="F4112" t="s">
        <v>307</v>
      </c>
      <c r="G4112" t="s">
        <v>307</v>
      </c>
      <c r="H4112" t="s">
        <v>307</v>
      </c>
      <c r="I4112" t="s">
        <v>307</v>
      </c>
      <c r="J4112" t="s">
        <v>307</v>
      </c>
      <c r="K4112" t="s">
        <v>307</v>
      </c>
      <c r="L4112" t="s">
        <v>307</v>
      </c>
      <c r="M4112" t="s">
        <v>307</v>
      </c>
      <c r="N4112" t="s">
        <v>307</v>
      </c>
      <c r="O4112" t="s">
        <v>307</v>
      </c>
      <c r="P4112" t="s">
        <v>307</v>
      </c>
      <c r="Q4112" t="s">
        <v>307</v>
      </c>
      <c r="R4112" t="s">
        <v>307</v>
      </c>
      <c r="S4112" t="s">
        <v>307</v>
      </c>
      <c r="T4112" t="s">
        <v>307</v>
      </c>
      <c r="U4112" t="s">
        <v>307</v>
      </c>
      <c r="V4112" t="s">
        <v>307</v>
      </c>
      <c r="W4112" t="s">
        <v>307</v>
      </c>
      <c r="X4112" t="s">
        <v>307</v>
      </c>
      <c r="Y4112" t="s">
        <v>307</v>
      </c>
      <c r="Z4112" t="s">
        <v>307</v>
      </c>
    </row>
    <row r="4113" spans="1:26" x14ac:dyDescent="0.25">
      <c r="A4113">
        <v>505</v>
      </c>
      <c r="B4113" t="s">
        <v>225</v>
      </c>
      <c r="C4113" t="s">
        <v>46</v>
      </c>
      <c r="D4113" t="s">
        <v>70</v>
      </c>
      <c r="E4113" t="s">
        <v>307</v>
      </c>
      <c r="F4113" t="s">
        <v>307</v>
      </c>
      <c r="G4113" t="s">
        <v>307</v>
      </c>
      <c r="H4113" t="s">
        <v>307</v>
      </c>
      <c r="I4113" t="s">
        <v>307</v>
      </c>
      <c r="J4113" t="s">
        <v>307</v>
      </c>
      <c r="K4113" t="s">
        <v>307</v>
      </c>
      <c r="L4113" t="s">
        <v>307</v>
      </c>
      <c r="M4113" t="s">
        <v>307</v>
      </c>
      <c r="N4113" t="s">
        <v>307</v>
      </c>
      <c r="O4113" t="s">
        <v>307</v>
      </c>
      <c r="P4113" t="s">
        <v>307</v>
      </c>
      <c r="Q4113" t="s">
        <v>307</v>
      </c>
      <c r="R4113" t="s">
        <v>307</v>
      </c>
      <c r="S4113" t="s">
        <v>307</v>
      </c>
      <c r="T4113" t="s">
        <v>307</v>
      </c>
      <c r="U4113" t="s">
        <v>307</v>
      </c>
      <c r="V4113" t="s">
        <v>307</v>
      </c>
      <c r="W4113" t="s">
        <v>307</v>
      </c>
      <c r="X4113" t="s">
        <v>307</v>
      </c>
      <c r="Y4113" t="s">
        <v>307</v>
      </c>
      <c r="Z4113" t="s">
        <v>307</v>
      </c>
    </row>
    <row r="4114" spans="1:26" x14ac:dyDescent="0.25">
      <c r="A4114">
        <v>505</v>
      </c>
      <c r="B4114" t="s">
        <v>225</v>
      </c>
      <c r="C4114" t="s">
        <v>46</v>
      </c>
      <c r="D4114" t="s">
        <v>71</v>
      </c>
      <c r="E4114" t="s">
        <v>307</v>
      </c>
      <c r="F4114" t="s">
        <v>307</v>
      </c>
      <c r="G4114" t="s">
        <v>307</v>
      </c>
      <c r="H4114" t="s">
        <v>307</v>
      </c>
      <c r="I4114" t="s">
        <v>307</v>
      </c>
      <c r="J4114" t="s">
        <v>307</v>
      </c>
      <c r="K4114" t="s">
        <v>307</v>
      </c>
      <c r="L4114" t="s">
        <v>307</v>
      </c>
      <c r="M4114" t="s">
        <v>307</v>
      </c>
      <c r="N4114" t="s">
        <v>307</v>
      </c>
      <c r="O4114" t="s">
        <v>307</v>
      </c>
      <c r="P4114" t="s">
        <v>307</v>
      </c>
      <c r="Q4114" t="s">
        <v>307</v>
      </c>
      <c r="R4114" t="s">
        <v>307</v>
      </c>
      <c r="S4114" t="s">
        <v>307</v>
      </c>
      <c r="T4114" t="s">
        <v>307</v>
      </c>
      <c r="U4114" t="s">
        <v>307</v>
      </c>
      <c r="V4114" t="s">
        <v>307</v>
      </c>
      <c r="W4114" t="s">
        <v>307</v>
      </c>
      <c r="X4114" t="s">
        <v>307</v>
      </c>
      <c r="Y4114" t="s">
        <v>307</v>
      </c>
      <c r="Z4114" t="s">
        <v>307</v>
      </c>
    </row>
    <row r="4115" spans="1:26" x14ac:dyDescent="0.25">
      <c r="A4115">
        <v>505</v>
      </c>
      <c r="B4115" t="s">
        <v>225</v>
      </c>
      <c r="C4115" t="s">
        <v>46</v>
      </c>
      <c r="D4115" t="s">
        <v>72</v>
      </c>
      <c r="E4115" t="s">
        <v>307</v>
      </c>
      <c r="F4115" t="s">
        <v>307</v>
      </c>
      <c r="G4115" t="s">
        <v>307</v>
      </c>
      <c r="H4115" t="s">
        <v>307</v>
      </c>
      <c r="I4115" t="s">
        <v>307</v>
      </c>
      <c r="J4115" t="s">
        <v>307</v>
      </c>
      <c r="K4115" t="s">
        <v>307</v>
      </c>
      <c r="L4115" t="s">
        <v>307</v>
      </c>
      <c r="M4115" t="s">
        <v>307</v>
      </c>
      <c r="N4115" t="s">
        <v>307</v>
      </c>
      <c r="O4115" t="s">
        <v>307</v>
      </c>
      <c r="P4115" t="s">
        <v>307</v>
      </c>
      <c r="Q4115" t="s">
        <v>307</v>
      </c>
      <c r="R4115" t="s">
        <v>307</v>
      </c>
      <c r="S4115" t="s">
        <v>307</v>
      </c>
      <c r="T4115" t="s">
        <v>307</v>
      </c>
      <c r="U4115" t="s">
        <v>307</v>
      </c>
      <c r="V4115" t="s">
        <v>307</v>
      </c>
      <c r="W4115" t="s">
        <v>307</v>
      </c>
      <c r="X4115" t="s">
        <v>307</v>
      </c>
      <c r="Y4115" t="s">
        <v>307</v>
      </c>
      <c r="Z4115" t="s">
        <v>307</v>
      </c>
    </row>
    <row r="4116" spans="1:26" x14ac:dyDescent="0.25">
      <c r="A4116">
        <v>505</v>
      </c>
      <c r="B4116" t="s">
        <v>225</v>
      </c>
      <c r="C4116" t="s">
        <v>46</v>
      </c>
      <c r="D4116" t="s">
        <v>47</v>
      </c>
      <c r="E4116" t="s">
        <v>307</v>
      </c>
      <c r="F4116" t="s">
        <v>307</v>
      </c>
      <c r="G4116" t="s">
        <v>307</v>
      </c>
      <c r="H4116" t="s">
        <v>307</v>
      </c>
      <c r="I4116" t="s">
        <v>307</v>
      </c>
      <c r="J4116" t="s">
        <v>307</v>
      </c>
      <c r="K4116" t="s">
        <v>307</v>
      </c>
      <c r="L4116" t="s">
        <v>307</v>
      </c>
      <c r="M4116" t="s">
        <v>307</v>
      </c>
      <c r="N4116" t="s">
        <v>307</v>
      </c>
      <c r="O4116" t="s">
        <v>307</v>
      </c>
      <c r="P4116" t="s">
        <v>307</v>
      </c>
      <c r="Q4116" t="s">
        <v>307</v>
      </c>
      <c r="R4116" t="s">
        <v>307</v>
      </c>
      <c r="S4116" t="s">
        <v>307</v>
      </c>
      <c r="T4116" t="s">
        <v>307</v>
      </c>
      <c r="U4116" t="s">
        <v>307</v>
      </c>
      <c r="V4116" t="s">
        <v>307</v>
      </c>
      <c r="W4116" t="s">
        <v>307</v>
      </c>
      <c r="X4116" t="s">
        <v>307</v>
      </c>
      <c r="Y4116" t="s">
        <v>307</v>
      </c>
      <c r="Z4116" t="s">
        <v>307</v>
      </c>
    </row>
    <row r="4117" spans="1:26" x14ac:dyDescent="0.25">
      <c r="A4117">
        <v>505</v>
      </c>
      <c r="B4117" t="s">
        <v>225</v>
      </c>
      <c r="C4117" t="s">
        <v>46</v>
      </c>
      <c r="D4117" t="s">
        <v>48</v>
      </c>
      <c r="E4117" t="s">
        <v>307</v>
      </c>
      <c r="F4117" t="s">
        <v>307</v>
      </c>
      <c r="G4117" t="s">
        <v>307</v>
      </c>
      <c r="H4117" t="s">
        <v>307</v>
      </c>
      <c r="I4117" t="s">
        <v>307</v>
      </c>
      <c r="J4117" t="s">
        <v>307</v>
      </c>
      <c r="K4117" t="s">
        <v>307</v>
      </c>
      <c r="L4117" t="s">
        <v>307</v>
      </c>
      <c r="M4117" t="s">
        <v>307</v>
      </c>
      <c r="N4117" t="s">
        <v>307</v>
      </c>
      <c r="O4117" t="s">
        <v>307</v>
      </c>
      <c r="P4117" t="s">
        <v>307</v>
      </c>
      <c r="Q4117" t="s">
        <v>307</v>
      </c>
      <c r="R4117" t="s">
        <v>307</v>
      </c>
      <c r="S4117" t="s">
        <v>307</v>
      </c>
      <c r="T4117" t="s">
        <v>307</v>
      </c>
      <c r="U4117" t="s">
        <v>307</v>
      </c>
      <c r="V4117" t="s">
        <v>307</v>
      </c>
      <c r="W4117" t="s">
        <v>307</v>
      </c>
      <c r="X4117" t="s">
        <v>307</v>
      </c>
      <c r="Y4117" t="s">
        <v>307</v>
      </c>
      <c r="Z4117" t="s">
        <v>307</v>
      </c>
    </row>
    <row r="4118" spans="1:26" x14ac:dyDescent="0.25">
      <c r="A4118">
        <v>505</v>
      </c>
      <c r="B4118" t="s">
        <v>225</v>
      </c>
      <c r="C4118" t="s">
        <v>46</v>
      </c>
      <c r="D4118" t="s">
        <v>49</v>
      </c>
      <c r="E4118" t="s">
        <v>307</v>
      </c>
      <c r="F4118" t="s">
        <v>307</v>
      </c>
      <c r="G4118" t="s">
        <v>307</v>
      </c>
      <c r="H4118" t="s">
        <v>307</v>
      </c>
      <c r="I4118" t="s">
        <v>307</v>
      </c>
      <c r="J4118" t="s">
        <v>307</v>
      </c>
      <c r="K4118" t="s">
        <v>307</v>
      </c>
      <c r="L4118" t="s">
        <v>307</v>
      </c>
      <c r="M4118" t="s">
        <v>307</v>
      </c>
      <c r="N4118" t="s">
        <v>307</v>
      </c>
      <c r="O4118" t="s">
        <v>307</v>
      </c>
      <c r="P4118" t="s">
        <v>307</v>
      </c>
      <c r="Q4118" t="s">
        <v>307</v>
      </c>
      <c r="R4118" t="s">
        <v>307</v>
      </c>
      <c r="S4118" t="s">
        <v>307</v>
      </c>
      <c r="T4118" t="s">
        <v>307</v>
      </c>
      <c r="U4118" t="s">
        <v>307</v>
      </c>
      <c r="V4118" t="s">
        <v>307</v>
      </c>
      <c r="W4118" t="s">
        <v>307</v>
      </c>
      <c r="X4118" t="s">
        <v>307</v>
      </c>
      <c r="Y4118" t="s">
        <v>307</v>
      </c>
      <c r="Z4118" t="s">
        <v>307</v>
      </c>
    </row>
    <row r="4119" spans="1:26" x14ac:dyDescent="0.25">
      <c r="A4119">
        <v>505</v>
      </c>
      <c r="B4119" t="s">
        <v>225</v>
      </c>
      <c r="C4119" t="s">
        <v>41</v>
      </c>
      <c r="D4119" t="s">
        <v>48</v>
      </c>
      <c r="E4119" t="s">
        <v>307</v>
      </c>
      <c r="F4119" t="s">
        <v>307</v>
      </c>
      <c r="G4119" t="s">
        <v>307</v>
      </c>
      <c r="H4119" t="s">
        <v>307</v>
      </c>
      <c r="I4119" t="s">
        <v>307</v>
      </c>
      <c r="J4119" t="s">
        <v>307</v>
      </c>
      <c r="K4119" t="s">
        <v>307</v>
      </c>
      <c r="L4119" t="s">
        <v>307</v>
      </c>
      <c r="M4119" t="s">
        <v>307</v>
      </c>
      <c r="N4119" t="s">
        <v>307</v>
      </c>
      <c r="O4119" t="s">
        <v>307</v>
      </c>
      <c r="P4119" t="s">
        <v>307</v>
      </c>
      <c r="Q4119" t="s">
        <v>307</v>
      </c>
      <c r="R4119" t="s">
        <v>307</v>
      </c>
      <c r="S4119" t="s">
        <v>307</v>
      </c>
      <c r="T4119" t="s">
        <v>307</v>
      </c>
      <c r="U4119" t="s">
        <v>307</v>
      </c>
      <c r="V4119" t="s">
        <v>307</v>
      </c>
      <c r="W4119" t="s">
        <v>307</v>
      </c>
      <c r="X4119" t="s">
        <v>307</v>
      </c>
      <c r="Y4119" t="s">
        <v>307</v>
      </c>
      <c r="Z4119" t="s">
        <v>307</v>
      </c>
    </row>
    <row r="4120" spans="1:26" x14ac:dyDescent="0.25">
      <c r="A4120">
        <v>505</v>
      </c>
      <c r="B4120" t="s">
        <v>225</v>
      </c>
      <c r="C4120" t="s">
        <v>459</v>
      </c>
      <c r="D4120" t="s">
        <v>48</v>
      </c>
      <c r="E4120" t="s">
        <v>307</v>
      </c>
      <c r="F4120" t="s">
        <v>307</v>
      </c>
      <c r="G4120" t="s">
        <v>307</v>
      </c>
      <c r="H4120" t="s">
        <v>307</v>
      </c>
      <c r="I4120" t="s">
        <v>307</v>
      </c>
      <c r="J4120" t="s">
        <v>307</v>
      </c>
      <c r="K4120" t="s">
        <v>307</v>
      </c>
      <c r="L4120" t="s">
        <v>307</v>
      </c>
      <c r="M4120" t="s">
        <v>307</v>
      </c>
      <c r="N4120" t="s">
        <v>307</v>
      </c>
      <c r="O4120" t="s">
        <v>307</v>
      </c>
      <c r="P4120" t="s">
        <v>307</v>
      </c>
      <c r="Q4120" t="s">
        <v>307</v>
      </c>
    </row>
    <row r="4121" spans="1:26" x14ac:dyDescent="0.25">
      <c r="A4121">
        <v>505</v>
      </c>
      <c r="B4121" t="s">
        <v>225</v>
      </c>
      <c r="C4121" t="s">
        <v>304</v>
      </c>
      <c r="D4121" t="s">
        <v>48</v>
      </c>
      <c r="E4121" t="s">
        <v>307</v>
      </c>
      <c r="F4121" t="s">
        <v>307</v>
      </c>
      <c r="G4121" t="s">
        <v>307</v>
      </c>
      <c r="H4121" t="s">
        <v>307</v>
      </c>
      <c r="I4121" t="s">
        <v>307</v>
      </c>
      <c r="J4121" t="s">
        <v>307</v>
      </c>
      <c r="K4121" t="s">
        <v>307</v>
      </c>
      <c r="L4121" t="s">
        <v>307</v>
      </c>
      <c r="M4121" t="s">
        <v>307</v>
      </c>
      <c r="N4121" t="s">
        <v>307</v>
      </c>
      <c r="O4121" t="s">
        <v>307</v>
      </c>
      <c r="P4121" t="s">
        <v>307</v>
      </c>
      <c r="Q4121" t="s">
        <v>307</v>
      </c>
    </row>
    <row r="4122" spans="1:26" x14ac:dyDescent="0.25">
      <c r="A4122">
        <v>505</v>
      </c>
      <c r="B4122" t="s">
        <v>225</v>
      </c>
      <c r="C4122" t="s">
        <v>433</v>
      </c>
      <c r="D4122" t="s">
        <v>48</v>
      </c>
      <c r="E4122" t="s">
        <v>307</v>
      </c>
      <c r="F4122" t="s">
        <v>307</v>
      </c>
      <c r="G4122" t="s">
        <v>307</v>
      </c>
      <c r="H4122" t="s">
        <v>307</v>
      </c>
      <c r="I4122" t="s">
        <v>307</v>
      </c>
      <c r="J4122" t="s">
        <v>307</v>
      </c>
      <c r="K4122" t="s">
        <v>307</v>
      </c>
      <c r="L4122" t="s">
        <v>307</v>
      </c>
      <c r="M4122" t="s">
        <v>307</v>
      </c>
      <c r="N4122" t="s">
        <v>307</v>
      </c>
      <c r="O4122" t="s">
        <v>307</v>
      </c>
      <c r="P4122" t="s">
        <v>307</v>
      </c>
      <c r="Q4122" t="s">
        <v>307</v>
      </c>
    </row>
    <row r="4123" spans="1:26" x14ac:dyDescent="0.25">
      <c r="A4123">
        <v>505</v>
      </c>
      <c r="B4123" t="s">
        <v>225</v>
      </c>
      <c r="C4123" t="s">
        <v>305</v>
      </c>
      <c r="D4123" t="s">
        <v>48</v>
      </c>
      <c r="E4123" t="s">
        <v>307</v>
      </c>
      <c r="F4123" t="s">
        <v>307</v>
      </c>
      <c r="G4123" t="s">
        <v>307</v>
      </c>
      <c r="H4123" t="s">
        <v>307</v>
      </c>
      <c r="I4123" t="s">
        <v>307</v>
      </c>
      <c r="J4123" t="s">
        <v>307</v>
      </c>
      <c r="K4123" t="s">
        <v>307</v>
      </c>
      <c r="L4123" t="s">
        <v>307</v>
      </c>
      <c r="M4123" t="s">
        <v>307</v>
      </c>
      <c r="N4123" t="s">
        <v>307</v>
      </c>
      <c r="O4123" t="s">
        <v>307</v>
      </c>
      <c r="P4123" t="s">
        <v>307</v>
      </c>
      <c r="Q4123" t="s">
        <v>307</v>
      </c>
    </row>
    <row r="4124" spans="1:26" x14ac:dyDescent="0.25">
      <c r="A4124">
        <v>505</v>
      </c>
      <c r="B4124" t="s">
        <v>225</v>
      </c>
      <c r="C4124" t="s">
        <v>306</v>
      </c>
      <c r="D4124" t="s">
        <v>48</v>
      </c>
      <c r="E4124" t="s">
        <v>307</v>
      </c>
      <c r="F4124" t="s">
        <v>307</v>
      </c>
      <c r="G4124" t="s">
        <v>307</v>
      </c>
      <c r="H4124" t="s">
        <v>307</v>
      </c>
      <c r="I4124" t="s">
        <v>307</v>
      </c>
      <c r="J4124" t="s">
        <v>307</v>
      </c>
      <c r="K4124" t="s">
        <v>307</v>
      </c>
      <c r="L4124" t="s">
        <v>307</v>
      </c>
      <c r="M4124" t="s">
        <v>307</v>
      </c>
      <c r="N4124" t="s">
        <v>307</v>
      </c>
      <c r="O4124" t="s">
        <v>307</v>
      </c>
      <c r="P4124" t="s">
        <v>307</v>
      </c>
      <c r="Q4124" t="s">
        <v>307</v>
      </c>
    </row>
    <row r="4125" spans="1:26" x14ac:dyDescent="0.25">
      <c r="A4125">
        <v>505</v>
      </c>
      <c r="B4125" t="s">
        <v>225</v>
      </c>
      <c r="C4125" t="s">
        <v>44</v>
      </c>
      <c r="D4125" t="s">
        <v>54</v>
      </c>
      <c r="E4125" t="s">
        <v>307</v>
      </c>
      <c r="F4125" t="s">
        <v>307</v>
      </c>
      <c r="G4125" t="s">
        <v>307</v>
      </c>
      <c r="H4125" t="s">
        <v>307</v>
      </c>
      <c r="I4125" t="s">
        <v>307</v>
      </c>
      <c r="J4125" t="s">
        <v>307</v>
      </c>
      <c r="K4125" t="s">
        <v>307</v>
      </c>
      <c r="L4125" t="s">
        <v>307</v>
      </c>
      <c r="M4125" t="s">
        <v>307</v>
      </c>
      <c r="N4125" t="s">
        <v>307</v>
      </c>
      <c r="O4125" t="s">
        <v>307</v>
      </c>
      <c r="P4125" t="s">
        <v>307</v>
      </c>
      <c r="Q4125" t="s">
        <v>307</v>
      </c>
      <c r="R4125" t="s">
        <v>307</v>
      </c>
      <c r="S4125" t="s">
        <v>307</v>
      </c>
      <c r="T4125" t="s">
        <v>307</v>
      </c>
      <c r="U4125" t="s">
        <v>307</v>
      </c>
      <c r="V4125" t="s">
        <v>307</v>
      </c>
      <c r="W4125" t="s">
        <v>307</v>
      </c>
    </row>
    <row r="4126" spans="1:26" x14ac:dyDescent="0.25">
      <c r="A4126">
        <v>505</v>
      </c>
      <c r="B4126" t="s">
        <v>225</v>
      </c>
      <c r="C4126" t="s">
        <v>44</v>
      </c>
      <c r="D4126" t="s">
        <v>55</v>
      </c>
      <c r="E4126" t="s">
        <v>307</v>
      </c>
      <c r="F4126" t="s">
        <v>307</v>
      </c>
      <c r="G4126" t="s">
        <v>307</v>
      </c>
      <c r="H4126" t="s">
        <v>307</v>
      </c>
      <c r="I4126" t="s">
        <v>307</v>
      </c>
      <c r="J4126" t="s">
        <v>307</v>
      </c>
      <c r="K4126" t="s">
        <v>307</v>
      </c>
      <c r="L4126" t="s">
        <v>307</v>
      </c>
      <c r="M4126" t="s">
        <v>307</v>
      </c>
      <c r="N4126" t="s">
        <v>307</v>
      </c>
      <c r="O4126" t="s">
        <v>307</v>
      </c>
      <c r="P4126" t="s">
        <v>307</v>
      </c>
      <c r="Q4126" t="s">
        <v>307</v>
      </c>
      <c r="R4126" t="s">
        <v>307</v>
      </c>
      <c r="S4126" t="s">
        <v>307</v>
      </c>
      <c r="T4126" t="s">
        <v>307</v>
      </c>
      <c r="U4126" t="s">
        <v>307</v>
      </c>
      <c r="V4126" t="s">
        <v>307</v>
      </c>
      <c r="W4126" t="s">
        <v>307</v>
      </c>
    </row>
    <row r="4127" spans="1:26" x14ac:dyDescent="0.25">
      <c r="A4127">
        <v>505</v>
      </c>
      <c r="B4127" t="s">
        <v>225</v>
      </c>
      <c r="C4127" t="s">
        <v>44</v>
      </c>
      <c r="D4127" t="s">
        <v>56</v>
      </c>
      <c r="E4127" t="s">
        <v>307</v>
      </c>
      <c r="F4127" t="s">
        <v>307</v>
      </c>
      <c r="G4127" t="s">
        <v>307</v>
      </c>
      <c r="H4127" t="s">
        <v>307</v>
      </c>
      <c r="I4127" t="s">
        <v>307</v>
      </c>
      <c r="J4127" t="s">
        <v>307</v>
      </c>
      <c r="K4127" t="s">
        <v>307</v>
      </c>
      <c r="L4127" t="s">
        <v>307</v>
      </c>
      <c r="M4127" t="s">
        <v>307</v>
      </c>
      <c r="N4127" t="s">
        <v>307</v>
      </c>
      <c r="O4127" t="s">
        <v>307</v>
      </c>
      <c r="P4127" t="s">
        <v>307</v>
      </c>
      <c r="Q4127" t="s">
        <v>307</v>
      </c>
      <c r="R4127" t="s">
        <v>307</v>
      </c>
      <c r="S4127" t="s">
        <v>307</v>
      </c>
      <c r="T4127" t="s">
        <v>307</v>
      </c>
      <c r="U4127" t="s">
        <v>307</v>
      </c>
      <c r="V4127" t="s">
        <v>307</v>
      </c>
      <c r="W4127" t="s">
        <v>307</v>
      </c>
    </row>
    <row r="4128" spans="1:26" x14ac:dyDescent="0.25">
      <c r="A4128">
        <v>505</v>
      </c>
      <c r="B4128" t="s">
        <v>225</v>
      </c>
      <c r="C4128" t="s">
        <v>44</v>
      </c>
      <c r="D4128" t="s">
        <v>57</v>
      </c>
      <c r="E4128" t="s">
        <v>307</v>
      </c>
      <c r="F4128" t="s">
        <v>307</v>
      </c>
      <c r="G4128" t="s">
        <v>307</v>
      </c>
      <c r="H4128" t="s">
        <v>307</v>
      </c>
      <c r="I4128" t="s">
        <v>307</v>
      </c>
      <c r="J4128" t="s">
        <v>307</v>
      </c>
      <c r="K4128" t="s">
        <v>307</v>
      </c>
      <c r="L4128" t="s">
        <v>307</v>
      </c>
      <c r="M4128" t="s">
        <v>307</v>
      </c>
      <c r="N4128" t="s">
        <v>307</v>
      </c>
      <c r="O4128" t="s">
        <v>307</v>
      </c>
      <c r="P4128" t="s">
        <v>307</v>
      </c>
      <c r="Q4128" t="s">
        <v>307</v>
      </c>
      <c r="R4128" t="s">
        <v>307</v>
      </c>
      <c r="S4128" t="s">
        <v>307</v>
      </c>
      <c r="T4128" t="s">
        <v>307</v>
      </c>
      <c r="U4128" t="s">
        <v>307</v>
      </c>
      <c r="V4128" t="s">
        <v>307</v>
      </c>
      <c r="W4128" t="s">
        <v>307</v>
      </c>
    </row>
    <row r="4129" spans="1:45" x14ac:dyDescent="0.25">
      <c r="A4129">
        <v>505</v>
      </c>
      <c r="B4129" t="s">
        <v>225</v>
      </c>
      <c r="C4129" t="s">
        <v>44</v>
      </c>
      <c r="D4129" t="s">
        <v>58</v>
      </c>
      <c r="E4129" t="s">
        <v>307</v>
      </c>
      <c r="F4129" t="s">
        <v>307</v>
      </c>
      <c r="G4129" t="s">
        <v>307</v>
      </c>
      <c r="H4129" t="s">
        <v>307</v>
      </c>
      <c r="I4129" t="s">
        <v>307</v>
      </c>
      <c r="J4129" t="s">
        <v>307</v>
      </c>
      <c r="K4129" t="s">
        <v>307</v>
      </c>
      <c r="L4129" t="s">
        <v>307</v>
      </c>
      <c r="M4129" t="s">
        <v>307</v>
      </c>
      <c r="N4129" t="s">
        <v>307</v>
      </c>
      <c r="O4129" t="s">
        <v>307</v>
      </c>
      <c r="P4129" t="s">
        <v>307</v>
      </c>
      <c r="Q4129" t="s">
        <v>307</v>
      </c>
      <c r="R4129" t="s">
        <v>307</v>
      </c>
      <c r="S4129" t="s">
        <v>307</v>
      </c>
      <c r="T4129" t="s">
        <v>307</v>
      </c>
      <c r="U4129" t="s">
        <v>307</v>
      </c>
      <c r="V4129" t="s">
        <v>307</v>
      </c>
      <c r="W4129" t="s">
        <v>307</v>
      </c>
    </row>
    <row r="4130" spans="1:45" x14ac:dyDescent="0.25">
      <c r="A4130">
        <v>505</v>
      </c>
      <c r="B4130" t="s">
        <v>225</v>
      </c>
      <c r="C4130" t="s">
        <v>44</v>
      </c>
      <c r="D4130" t="s">
        <v>59</v>
      </c>
      <c r="E4130" t="s">
        <v>307</v>
      </c>
      <c r="F4130" t="s">
        <v>307</v>
      </c>
      <c r="G4130" t="s">
        <v>307</v>
      </c>
      <c r="H4130" t="s">
        <v>307</v>
      </c>
      <c r="I4130" t="s">
        <v>307</v>
      </c>
      <c r="J4130" t="s">
        <v>307</v>
      </c>
      <c r="K4130" t="s">
        <v>307</v>
      </c>
      <c r="L4130" t="s">
        <v>307</v>
      </c>
      <c r="M4130" t="s">
        <v>307</v>
      </c>
      <c r="N4130" t="s">
        <v>307</v>
      </c>
      <c r="O4130" t="s">
        <v>307</v>
      </c>
      <c r="P4130" t="s">
        <v>307</v>
      </c>
      <c r="Q4130" t="s">
        <v>307</v>
      </c>
      <c r="R4130" t="s">
        <v>307</v>
      </c>
      <c r="S4130" t="s">
        <v>307</v>
      </c>
      <c r="T4130" t="s">
        <v>307</v>
      </c>
      <c r="U4130" t="s">
        <v>307</v>
      </c>
      <c r="V4130" t="s">
        <v>307</v>
      </c>
      <c r="W4130" t="s">
        <v>307</v>
      </c>
    </row>
    <row r="4131" spans="1:45" x14ac:dyDescent="0.25">
      <c r="A4131">
        <v>505</v>
      </c>
      <c r="B4131" t="s">
        <v>225</v>
      </c>
      <c r="C4131" t="s">
        <v>44</v>
      </c>
      <c r="D4131" t="s">
        <v>60</v>
      </c>
      <c r="E4131" t="s">
        <v>307</v>
      </c>
      <c r="F4131" t="s">
        <v>307</v>
      </c>
      <c r="G4131" t="s">
        <v>307</v>
      </c>
      <c r="H4131" t="s">
        <v>307</v>
      </c>
      <c r="I4131" t="s">
        <v>307</v>
      </c>
      <c r="J4131" t="s">
        <v>307</v>
      </c>
      <c r="K4131" t="s">
        <v>307</v>
      </c>
      <c r="L4131" t="s">
        <v>307</v>
      </c>
      <c r="M4131" t="s">
        <v>307</v>
      </c>
      <c r="N4131" t="s">
        <v>307</v>
      </c>
      <c r="O4131" t="s">
        <v>307</v>
      </c>
      <c r="P4131" t="s">
        <v>307</v>
      </c>
      <c r="Q4131" t="s">
        <v>307</v>
      </c>
      <c r="R4131" t="s">
        <v>307</v>
      </c>
      <c r="S4131" t="s">
        <v>307</v>
      </c>
      <c r="T4131" t="s">
        <v>307</v>
      </c>
      <c r="U4131" t="s">
        <v>307</v>
      </c>
      <c r="V4131" t="s">
        <v>307</v>
      </c>
      <c r="W4131" t="s">
        <v>307</v>
      </c>
    </row>
    <row r="4132" spans="1:45" x14ac:dyDescent="0.25">
      <c r="A4132">
        <v>505</v>
      </c>
      <c r="B4132" t="s">
        <v>225</v>
      </c>
      <c r="C4132" t="s">
        <v>44</v>
      </c>
      <c r="D4132" t="s">
        <v>61</v>
      </c>
      <c r="E4132" t="s">
        <v>307</v>
      </c>
      <c r="F4132" t="s">
        <v>307</v>
      </c>
      <c r="G4132" t="s">
        <v>307</v>
      </c>
      <c r="H4132" t="s">
        <v>307</v>
      </c>
      <c r="I4132" t="s">
        <v>307</v>
      </c>
      <c r="J4132" t="s">
        <v>307</v>
      </c>
      <c r="K4132" t="s">
        <v>307</v>
      </c>
      <c r="L4132" t="s">
        <v>307</v>
      </c>
      <c r="M4132" t="s">
        <v>307</v>
      </c>
      <c r="N4132" t="s">
        <v>307</v>
      </c>
      <c r="O4132" t="s">
        <v>307</v>
      </c>
      <c r="P4132" t="s">
        <v>307</v>
      </c>
      <c r="Q4132" t="s">
        <v>307</v>
      </c>
      <c r="R4132" t="s">
        <v>307</v>
      </c>
      <c r="S4132" t="s">
        <v>307</v>
      </c>
      <c r="T4132" t="s">
        <v>307</v>
      </c>
      <c r="U4132" t="s">
        <v>307</v>
      </c>
      <c r="V4132" t="s">
        <v>307</v>
      </c>
      <c r="W4132" t="s">
        <v>307</v>
      </c>
    </row>
    <row r="4133" spans="1:45" x14ac:dyDescent="0.25">
      <c r="A4133">
        <v>505</v>
      </c>
      <c r="B4133" t="s">
        <v>225</v>
      </c>
      <c r="C4133" t="s">
        <v>44</v>
      </c>
      <c r="D4133" t="s">
        <v>62</v>
      </c>
      <c r="E4133" t="s">
        <v>307</v>
      </c>
      <c r="F4133" t="s">
        <v>307</v>
      </c>
      <c r="G4133" t="s">
        <v>307</v>
      </c>
      <c r="H4133" t="s">
        <v>307</v>
      </c>
      <c r="I4133" t="s">
        <v>307</v>
      </c>
      <c r="J4133" t="s">
        <v>307</v>
      </c>
      <c r="K4133" t="s">
        <v>307</v>
      </c>
      <c r="L4133" t="s">
        <v>307</v>
      </c>
      <c r="M4133" t="s">
        <v>307</v>
      </c>
      <c r="N4133" t="s">
        <v>307</v>
      </c>
      <c r="O4133" t="s">
        <v>307</v>
      </c>
      <c r="P4133" t="s">
        <v>307</v>
      </c>
      <c r="Q4133" t="s">
        <v>307</v>
      </c>
      <c r="R4133" t="s">
        <v>307</v>
      </c>
      <c r="S4133" t="s">
        <v>307</v>
      </c>
      <c r="T4133" t="s">
        <v>307</v>
      </c>
      <c r="U4133" t="s">
        <v>307</v>
      </c>
      <c r="V4133" t="s">
        <v>307</v>
      </c>
      <c r="W4133" t="s">
        <v>307</v>
      </c>
    </row>
    <row r="4134" spans="1:45" x14ac:dyDescent="0.25">
      <c r="A4134">
        <v>505</v>
      </c>
      <c r="B4134" t="s">
        <v>225</v>
      </c>
      <c r="C4134" t="s">
        <v>38</v>
      </c>
      <c r="D4134" t="s">
        <v>47</v>
      </c>
      <c r="E4134" t="s">
        <v>307</v>
      </c>
      <c r="F4134" t="s">
        <v>307</v>
      </c>
      <c r="G4134" t="s">
        <v>307</v>
      </c>
      <c r="H4134" t="s">
        <v>307</v>
      </c>
      <c r="I4134" t="s">
        <v>307</v>
      </c>
      <c r="J4134" t="s">
        <v>307</v>
      </c>
      <c r="K4134" t="s">
        <v>307</v>
      </c>
      <c r="L4134" t="s">
        <v>307</v>
      </c>
      <c r="M4134" t="s">
        <v>307</v>
      </c>
      <c r="N4134" t="s">
        <v>307</v>
      </c>
      <c r="O4134" t="s">
        <v>307</v>
      </c>
      <c r="P4134" t="s">
        <v>307</v>
      </c>
      <c r="Q4134" t="s">
        <v>307</v>
      </c>
      <c r="R4134" t="s">
        <v>307</v>
      </c>
      <c r="S4134" t="s">
        <v>307</v>
      </c>
      <c r="T4134" t="s">
        <v>307</v>
      </c>
      <c r="U4134" t="s">
        <v>307</v>
      </c>
      <c r="V4134" t="s">
        <v>307</v>
      </c>
      <c r="W4134" t="s">
        <v>307</v>
      </c>
      <c r="X4134" t="s">
        <v>307</v>
      </c>
      <c r="Y4134" t="s">
        <v>307</v>
      </c>
      <c r="Z4134" t="s">
        <v>307</v>
      </c>
      <c r="AA4134" t="s">
        <v>307</v>
      </c>
      <c r="AB4134" t="s">
        <v>307</v>
      </c>
      <c r="AC4134" t="s">
        <v>307</v>
      </c>
      <c r="AD4134" t="s">
        <v>307</v>
      </c>
      <c r="AE4134" t="s">
        <v>307</v>
      </c>
      <c r="AF4134" t="s">
        <v>307</v>
      </c>
      <c r="AG4134" t="s">
        <v>307</v>
      </c>
      <c r="AH4134" t="s">
        <v>307</v>
      </c>
      <c r="AI4134" t="s">
        <v>307</v>
      </c>
      <c r="AJ4134" t="s">
        <v>307</v>
      </c>
      <c r="AK4134" t="s">
        <v>307</v>
      </c>
      <c r="AL4134" t="s">
        <v>307</v>
      </c>
      <c r="AM4134" t="s">
        <v>307</v>
      </c>
      <c r="AN4134" t="s">
        <v>307</v>
      </c>
      <c r="AO4134" t="s">
        <v>307</v>
      </c>
      <c r="AP4134" t="s">
        <v>307</v>
      </c>
      <c r="AQ4134" t="s">
        <v>307</v>
      </c>
      <c r="AR4134" t="s">
        <v>307</v>
      </c>
      <c r="AS4134" t="s">
        <v>307</v>
      </c>
    </row>
    <row r="4135" spans="1:45" x14ac:dyDescent="0.25">
      <c r="A4135">
        <v>505</v>
      </c>
      <c r="B4135" t="s">
        <v>225</v>
      </c>
      <c r="C4135" t="s">
        <v>38</v>
      </c>
      <c r="D4135" t="s">
        <v>48</v>
      </c>
      <c r="E4135" t="s">
        <v>307</v>
      </c>
      <c r="F4135" t="s">
        <v>307</v>
      </c>
      <c r="G4135" t="s">
        <v>307</v>
      </c>
      <c r="H4135" t="s">
        <v>307</v>
      </c>
      <c r="I4135" t="s">
        <v>307</v>
      </c>
      <c r="J4135" t="s">
        <v>307</v>
      </c>
      <c r="K4135" t="s">
        <v>307</v>
      </c>
      <c r="L4135" t="s">
        <v>307</v>
      </c>
      <c r="M4135" t="s">
        <v>307</v>
      </c>
      <c r="N4135" t="s">
        <v>307</v>
      </c>
      <c r="O4135" t="s">
        <v>307</v>
      </c>
      <c r="P4135" t="s">
        <v>307</v>
      </c>
      <c r="Q4135" t="s">
        <v>307</v>
      </c>
      <c r="R4135" t="s">
        <v>307</v>
      </c>
      <c r="S4135" t="s">
        <v>307</v>
      </c>
      <c r="T4135" t="s">
        <v>307</v>
      </c>
      <c r="U4135" t="s">
        <v>307</v>
      </c>
      <c r="V4135" t="s">
        <v>307</v>
      </c>
      <c r="W4135" t="s">
        <v>307</v>
      </c>
      <c r="X4135" t="s">
        <v>307</v>
      </c>
      <c r="Y4135" t="s">
        <v>307</v>
      </c>
      <c r="Z4135" t="s">
        <v>307</v>
      </c>
      <c r="AA4135" t="s">
        <v>307</v>
      </c>
      <c r="AB4135" t="s">
        <v>307</v>
      </c>
      <c r="AC4135" t="s">
        <v>307</v>
      </c>
      <c r="AD4135" t="s">
        <v>307</v>
      </c>
      <c r="AE4135" t="s">
        <v>307</v>
      </c>
      <c r="AF4135" t="s">
        <v>307</v>
      </c>
      <c r="AG4135" t="s">
        <v>307</v>
      </c>
      <c r="AH4135" t="s">
        <v>307</v>
      </c>
      <c r="AI4135" t="s">
        <v>307</v>
      </c>
      <c r="AJ4135" t="s">
        <v>307</v>
      </c>
      <c r="AK4135" t="s">
        <v>307</v>
      </c>
      <c r="AL4135" t="s">
        <v>307</v>
      </c>
      <c r="AM4135" t="s">
        <v>307</v>
      </c>
      <c r="AN4135" t="s">
        <v>307</v>
      </c>
      <c r="AO4135" t="s">
        <v>307</v>
      </c>
      <c r="AP4135" t="s">
        <v>307</v>
      </c>
      <c r="AQ4135" t="s">
        <v>307</v>
      </c>
      <c r="AR4135" t="s">
        <v>307</v>
      </c>
      <c r="AS4135" t="s">
        <v>307</v>
      </c>
    </row>
    <row r="4136" spans="1:45" x14ac:dyDescent="0.25">
      <c r="A4136">
        <v>505</v>
      </c>
      <c r="B4136" t="s">
        <v>225</v>
      </c>
      <c r="C4136" t="s">
        <v>38</v>
      </c>
      <c r="D4136" t="s">
        <v>49</v>
      </c>
      <c r="E4136" t="s">
        <v>307</v>
      </c>
      <c r="F4136" t="s">
        <v>307</v>
      </c>
      <c r="G4136" t="s">
        <v>307</v>
      </c>
      <c r="H4136" t="s">
        <v>307</v>
      </c>
      <c r="I4136" t="s">
        <v>307</v>
      </c>
      <c r="J4136" t="s">
        <v>307</v>
      </c>
      <c r="K4136" t="s">
        <v>307</v>
      </c>
      <c r="L4136" t="s">
        <v>307</v>
      </c>
      <c r="M4136" t="s">
        <v>307</v>
      </c>
      <c r="N4136" t="s">
        <v>307</v>
      </c>
      <c r="O4136" t="s">
        <v>307</v>
      </c>
      <c r="P4136" t="s">
        <v>307</v>
      </c>
      <c r="Q4136" t="s">
        <v>307</v>
      </c>
      <c r="R4136" t="s">
        <v>307</v>
      </c>
      <c r="S4136" t="s">
        <v>307</v>
      </c>
      <c r="T4136" t="s">
        <v>307</v>
      </c>
      <c r="U4136" t="s">
        <v>307</v>
      </c>
      <c r="V4136" t="s">
        <v>307</v>
      </c>
      <c r="W4136" t="s">
        <v>307</v>
      </c>
      <c r="X4136" t="s">
        <v>307</v>
      </c>
      <c r="Y4136" t="s">
        <v>307</v>
      </c>
      <c r="Z4136" t="s">
        <v>307</v>
      </c>
      <c r="AA4136" t="s">
        <v>307</v>
      </c>
      <c r="AB4136" t="s">
        <v>307</v>
      </c>
      <c r="AC4136" t="s">
        <v>307</v>
      </c>
      <c r="AD4136" t="s">
        <v>307</v>
      </c>
      <c r="AE4136" t="s">
        <v>307</v>
      </c>
      <c r="AF4136" t="s">
        <v>307</v>
      </c>
      <c r="AG4136" t="s">
        <v>307</v>
      </c>
      <c r="AH4136" t="s">
        <v>307</v>
      </c>
      <c r="AI4136" t="s">
        <v>307</v>
      </c>
      <c r="AJ4136" t="s">
        <v>307</v>
      </c>
      <c r="AK4136" t="s">
        <v>307</v>
      </c>
      <c r="AL4136" t="s">
        <v>307</v>
      </c>
      <c r="AM4136" t="s">
        <v>307</v>
      </c>
      <c r="AN4136" t="s">
        <v>307</v>
      </c>
      <c r="AO4136" t="s">
        <v>307</v>
      </c>
      <c r="AP4136" t="s">
        <v>307</v>
      </c>
      <c r="AQ4136" t="s">
        <v>307</v>
      </c>
      <c r="AR4136" t="s">
        <v>307</v>
      </c>
      <c r="AS4136" t="s">
        <v>307</v>
      </c>
    </row>
    <row r="4137" spans="1:45" x14ac:dyDescent="0.25">
      <c r="A4137">
        <v>505</v>
      </c>
      <c r="B4137" t="s">
        <v>225</v>
      </c>
      <c r="C4137" t="s">
        <v>450</v>
      </c>
      <c r="D4137" t="s">
        <v>48</v>
      </c>
      <c r="E4137" t="s">
        <v>307</v>
      </c>
      <c r="F4137" t="s">
        <v>307</v>
      </c>
      <c r="G4137" t="s">
        <v>307</v>
      </c>
      <c r="H4137" t="s">
        <v>307</v>
      </c>
      <c r="I4137" t="s">
        <v>307</v>
      </c>
      <c r="J4137" t="s">
        <v>307</v>
      </c>
      <c r="K4137" t="s">
        <v>307</v>
      </c>
      <c r="L4137" t="s">
        <v>307</v>
      </c>
      <c r="M4137" t="s">
        <v>307</v>
      </c>
      <c r="N4137" t="s">
        <v>307</v>
      </c>
      <c r="O4137" t="s">
        <v>307</v>
      </c>
      <c r="P4137" t="s">
        <v>307</v>
      </c>
      <c r="Q4137" t="s">
        <v>307</v>
      </c>
      <c r="R4137" t="s">
        <v>307</v>
      </c>
    </row>
    <row r="4138" spans="1:45" x14ac:dyDescent="0.25">
      <c r="A4138">
        <v>505</v>
      </c>
      <c r="B4138" t="s">
        <v>225</v>
      </c>
      <c r="C4138" t="s">
        <v>449</v>
      </c>
      <c r="D4138" t="s">
        <v>48</v>
      </c>
      <c r="E4138" t="s">
        <v>307</v>
      </c>
      <c r="F4138" t="s">
        <v>307</v>
      </c>
      <c r="G4138" t="s">
        <v>307</v>
      </c>
      <c r="H4138" t="s">
        <v>307</v>
      </c>
      <c r="I4138" t="s">
        <v>307</v>
      </c>
      <c r="J4138" t="s">
        <v>307</v>
      </c>
      <c r="K4138" t="s">
        <v>307</v>
      </c>
      <c r="L4138" t="s">
        <v>307</v>
      </c>
      <c r="M4138" t="s">
        <v>307</v>
      </c>
      <c r="N4138" t="s">
        <v>307</v>
      </c>
      <c r="O4138" t="s">
        <v>307</v>
      </c>
      <c r="P4138" t="s">
        <v>307</v>
      </c>
      <c r="Q4138" t="s">
        <v>307</v>
      </c>
      <c r="R4138" t="s">
        <v>307</v>
      </c>
    </row>
    <row r="4139" spans="1:45" x14ac:dyDescent="0.25">
      <c r="A4139">
        <v>505</v>
      </c>
      <c r="B4139" t="s">
        <v>225</v>
      </c>
      <c r="C4139" t="s">
        <v>475</v>
      </c>
      <c r="D4139" t="s">
        <v>48</v>
      </c>
      <c r="E4139" t="s">
        <v>307</v>
      </c>
      <c r="F4139" t="s">
        <v>307</v>
      </c>
      <c r="G4139" t="s">
        <v>307</v>
      </c>
    </row>
    <row r="4140" spans="1:45" x14ac:dyDescent="0.25">
      <c r="A4140">
        <v>505</v>
      </c>
      <c r="B4140" t="s">
        <v>225</v>
      </c>
      <c r="C4140" t="s">
        <v>42</v>
      </c>
      <c r="D4140" t="s">
        <v>48</v>
      </c>
      <c r="E4140" t="s">
        <v>307</v>
      </c>
      <c r="F4140" t="s">
        <v>307</v>
      </c>
      <c r="G4140" t="s">
        <v>307</v>
      </c>
      <c r="H4140" t="s">
        <v>307</v>
      </c>
      <c r="I4140" t="s">
        <v>307</v>
      </c>
      <c r="J4140" t="s">
        <v>307</v>
      </c>
      <c r="K4140" t="s">
        <v>307</v>
      </c>
      <c r="L4140" t="s">
        <v>307</v>
      </c>
      <c r="M4140" t="s">
        <v>307</v>
      </c>
      <c r="N4140" t="s">
        <v>307</v>
      </c>
      <c r="O4140" t="s">
        <v>307</v>
      </c>
      <c r="P4140" t="s">
        <v>307</v>
      </c>
      <c r="Q4140" t="s">
        <v>307</v>
      </c>
      <c r="R4140" t="s">
        <v>307</v>
      </c>
      <c r="S4140" t="s">
        <v>307</v>
      </c>
      <c r="T4140" t="s">
        <v>307</v>
      </c>
      <c r="U4140" t="s">
        <v>307</v>
      </c>
      <c r="V4140" t="s">
        <v>307</v>
      </c>
      <c r="W4140" t="s">
        <v>307</v>
      </c>
      <c r="X4140" t="s">
        <v>307</v>
      </c>
      <c r="Y4140" t="s">
        <v>307</v>
      </c>
      <c r="Z4140" t="s">
        <v>307</v>
      </c>
    </row>
    <row r="4141" spans="1:45" x14ac:dyDescent="0.25">
      <c r="A4141">
        <v>506</v>
      </c>
      <c r="B4141" t="s">
        <v>226</v>
      </c>
      <c r="C4141" t="s">
        <v>43</v>
      </c>
      <c r="D4141" t="s">
        <v>54</v>
      </c>
      <c r="E4141" t="s">
        <v>307</v>
      </c>
      <c r="F4141" t="s">
        <v>307</v>
      </c>
      <c r="G4141" t="s">
        <v>307</v>
      </c>
      <c r="H4141" t="s">
        <v>307</v>
      </c>
      <c r="I4141" t="s">
        <v>307</v>
      </c>
      <c r="J4141" t="s">
        <v>307</v>
      </c>
      <c r="K4141" t="s">
        <v>307</v>
      </c>
      <c r="L4141" t="s">
        <v>307</v>
      </c>
      <c r="M4141" t="s">
        <v>307</v>
      </c>
      <c r="N4141" t="s">
        <v>307</v>
      </c>
      <c r="O4141" t="s">
        <v>307</v>
      </c>
      <c r="P4141" t="s">
        <v>307</v>
      </c>
      <c r="Q4141" t="s">
        <v>307</v>
      </c>
      <c r="R4141" t="s">
        <v>307</v>
      </c>
      <c r="S4141" t="s">
        <v>307</v>
      </c>
      <c r="T4141" t="s">
        <v>307</v>
      </c>
      <c r="U4141" t="s">
        <v>307</v>
      </c>
      <c r="V4141" t="s">
        <v>307</v>
      </c>
      <c r="W4141" t="s">
        <v>307</v>
      </c>
    </row>
    <row r="4142" spans="1:45" x14ac:dyDescent="0.25">
      <c r="A4142">
        <v>506</v>
      </c>
      <c r="B4142" t="s">
        <v>226</v>
      </c>
      <c r="C4142" t="s">
        <v>43</v>
      </c>
      <c r="D4142" t="s">
        <v>55</v>
      </c>
      <c r="E4142" t="s">
        <v>307</v>
      </c>
      <c r="F4142" t="s">
        <v>307</v>
      </c>
      <c r="G4142" t="s">
        <v>307</v>
      </c>
      <c r="H4142" t="s">
        <v>307</v>
      </c>
      <c r="I4142" t="s">
        <v>307</v>
      </c>
      <c r="J4142" t="s">
        <v>307</v>
      </c>
      <c r="K4142" t="s">
        <v>307</v>
      </c>
      <c r="L4142" t="s">
        <v>307</v>
      </c>
      <c r="M4142" t="s">
        <v>307</v>
      </c>
      <c r="N4142" t="s">
        <v>307</v>
      </c>
      <c r="O4142" t="s">
        <v>307</v>
      </c>
      <c r="P4142" t="s">
        <v>307</v>
      </c>
      <c r="Q4142" t="s">
        <v>307</v>
      </c>
      <c r="R4142" t="s">
        <v>307</v>
      </c>
      <c r="S4142" t="s">
        <v>307</v>
      </c>
      <c r="T4142" t="s">
        <v>307</v>
      </c>
      <c r="U4142" t="s">
        <v>307</v>
      </c>
      <c r="V4142" t="s">
        <v>307</v>
      </c>
      <c r="W4142" t="s">
        <v>307</v>
      </c>
    </row>
    <row r="4143" spans="1:45" x14ac:dyDescent="0.25">
      <c r="A4143">
        <v>506</v>
      </c>
      <c r="B4143" t="s">
        <v>226</v>
      </c>
      <c r="C4143" t="s">
        <v>43</v>
      </c>
      <c r="D4143" t="s">
        <v>56</v>
      </c>
      <c r="E4143" t="s">
        <v>307</v>
      </c>
      <c r="F4143" t="s">
        <v>307</v>
      </c>
      <c r="G4143" t="s">
        <v>307</v>
      </c>
      <c r="H4143" t="s">
        <v>307</v>
      </c>
      <c r="I4143" t="s">
        <v>307</v>
      </c>
      <c r="J4143" t="s">
        <v>307</v>
      </c>
      <c r="K4143" t="s">
        <v>307</v>
      </c>
      <c r="L4143" t="s">
        <v>307</v>
      </c>
      <c r="M4143" t="s">
        <v>307</v>
      </c>
      <c r="N4143" t="s">
        <v>307</v>
      </c>
      <c r="O4143" t="s">
        <v>307</v>
      </c>
      <c r="P4143" t="s">
        <v>307</v>
      </c>
      <c r="Q4143" t="s">
        <v>307</v>
      </c>
      <c r="R4143" t="s">
        <v>307</v>
      </c>
      <c r="S4143" t="s">
        <v>307</v>
      </c>
      <c r="T4143" t="s">
        <v>307</v>
      </c>
      <c r="U4143" t="s">
        <v>307</v>
      </c>
      <c r="V4143" t="s">
        <v>307</v>
      </c>
      <c r="W4143" t="s">
        <v>307</v>
      </c>
    </row>
    <row r="4144" spans="1:45" x14ac:dyDescent="0.25">
      <c r="A4144">
        <v>506</v>
      </c>
      <c r="B4144" t="s">
        <v>226</v>
      </c>
      <c r="C4144" t="s">
        <v>43</v>
      </c>
      <c r="D4144" t="s">
        <v>57</v>
      </c>
      <c r="E4144" t="s">
        <v>307</v>
      </c>
      <c r="F4144" t="s">
        <v>307</v>
      </c>
      <c r="G4144" t="s">
        <v>307</v>
      </c>
      <c r="H4144" t="s">
        <v>307</v>
      </c>
      <c r="I4144" t="s">
        <v>307</v>
      </c>
      <c r="J4144" t="s">
        <v>307</v>
      </c>
      <c r="K4144" t="s">
        <v>307</v>
      </c>
      <c r="L4144" t="s">
        <v>307</v>
      </c>
      <c r="M4144" t="s">
        <v>307</v>
      </c>
      <c r="N4144" t="s">
        <v>307</v>
      </c>
      <c r="O4144" t="s">
        <v>307</v>
      </c>
      <c r="P4144" t="s">
        <v>307</v>
      </c>
      <c r="Q4144" t="s">
        <v>307</v>
      </c>
      <c r="R4144" t="s">
        <v>307</v>
      </c>
      <c r="S4144" t="s">
        <v>307</v>
      </c>
      <c r="T4144" t="s">
        <v>307</v>
      </c>
      <c r="U4144" t="s">
        <v>307</v>
      </c>
      <c r="V4144" t="s">
        <v>307</v>
      </c>
      <c r="W4144" t="s">
        <v>307</v>
      </c>
    </row>
    <row r="4145" spans="1:45" x14ac:dyDescent="0.25">
      <c r="A4145">
        <v>506</v>
      </c>
      <c r="B4145" t="s">
        <v>226</v>
      </c>
      <c r="C4145" t="s">
        <v>43</v>
      </c>
      <c r="D4145" t="s">
        <v>58</v>
      </c>
      <c r="E4145" t="s">
        <v>307</v>
      </c>
      <c r="F4145" t="s">
        <v>307</v>
      </c>
      <c r="G4145" t="s">
        <v>307</v>
      </c>
      <c r="H4145" t="s">
        <v>307</v>
      </c>
      <c r="I4145" t="s">
        <v>307</v>
      </c>
      <c r="J4145" t="s">
        <v>307</v>
      </c>
      <c r="K4145" t="s">
        <v>307</v>
      </c>
      <c r="L4145" t="s">
        <v>307</v>
      </c>
      <c r="M4145" t="s">
        <v>307</v>
      </c>
      <c r="N4145" t="s">
        <v>307</v>
      </c>
      <c r="O4145" t="s">
        <v>307</v>
      </c>
      <c r="P4145" t="s">
        <v>307</v>
      </c>
      <c r="Q4145" t="s">
        <v>307</v>
      </c>
      <c r="R4145" t="s">
        <v>307</v>
      </c>
      <c r="S4145" t="s">
        <v>307</v>
      </c>
      <c r="T4145" t="s">
        <v>307</v>
      </c>
      <c r="U4145" t="s">
        <v>307</v>
      </c>
      <c r="V4145" t="s">
        <v>307</v>
      </c>
      <c r="W4145" t="s">
        <v>307</v>
      </c>
    </row>
    <row r="4146" spans="1:45" x14ac:dyDescent="0.25">
      <c r="A4146">
        <v>506</v>
      </c>
      <c r="B4146" t="s">
        <v>226</v>
      </c>
      <c r="C4146" t="s">
        <v>43</v>
      </c>
      <c r="D4146" t="s">
        <v>59</v>
      </c>
      <c r="E4146" t="s">
        <v>307</v>
      </c>
      <c r="F4146" t="s">
        <v>307</v>
      </c>
      <c r="G4146" t="s">
        <v>307</v>
      </c>
      <c r="H4146" t="s">
        <v>307</v>
      </c>
      <c r="I4146" t="s">
        <v>307</v>
      </c>
      <c r="J4146" t="s">
        <v>307</v>
      </c>
      <c r="K4146" t="s">
        <v>307</v>
      </c>
      <c r="L4146" t="s">
        <v>307</v>
      </c>
      <c r="M4146" t="s">
        <v>307</v>
      </c>
      <c r="N4146" t="s">
        <v>307</v>
      </c>
      <c r="O4146" t="s">
        <v>307</v>
      </c>
      <c r="P4146" t="s">
        <v>307</v>
      </c>
      <c r="Q4146" t="s">
        <v>307</v>
      </c>
      <c r="R4146" t="s">
        <v>307</v>
      </c>
      <c r="S4146" t="s">
        <v>307</v>
      </c>
      <c r="T4146" t="s">
        <v>307</v>
      </c>
      <c r="U4146" t="s">
        <v>307</v>
      </c>
      <c r="V4146" t="s">
        <v>307</v>
      </c>
      <c r="W4146" t="s">
        <v>307</v>
      </c>
    </row>
    <row r="4147" spans="1:45" x14ac:dyDescent="0.25">
      <c r="A4147">
        <v>506</v>
      </c>
      <c r="B4147" t="s">
        <v>226</v>
      </c>
      <c r="C4147" t="s">
        <v>43</v>
      </c>
      <c r="D4147" t="s">
        <v>60</v>
      </c>
      <c r="E4147" t="s">
        <v>307</v>
      </c>
      <c r="F4147" t="s">
        <v>307</v>
      </c>
      <c r="G4147" t="s">
        <v>307</v>
      </c>
      <c r="H4147" t="s">
        <v>307</v>
      </c>
      <c r="I4147" t="s">
        <v>307</v>
      </c>
      <c r="J4147" t="s">
        <v>307</v>
      </c>
      <c r="K4147" t="s">
        <v>307</v>
      </c>
      <c r="L4147" t="s">
        <v>307</v>
      </c>
      <c r="M4147" t="s">
        <v>307</v>
      </c>
      <c r="N4147" t="s">
        <v>307</v>
      </c>
      <c r="O4147" t="s">
        <v>307</v>
      </c>
      <c r="P4147" t="s">
        <v>307</v>
      </c>
      <c r="Q4147" t="s">
        <v>307</v>
      </c>
      <c r="R4147" t="s">
        <v>307</v>
      </c>
      <c r="S4147" t="s">
        <v>307</v>
      </c>
      <c r="T4147" t="s">
        <v>307</v>
      </c>
      <c r="U4147" t="s">
        <v>307</v>
      </c>
      <c r="V4147" t="s">
        <v>307</v>
      </c>
      <c r="W4147" t="s">
        <v>307</v>
      </c>
    </row>
    <row r="4148" spans="1:45" x14ac:dyDescent="0.25">
      <c r="A4148">
        <v>506</v>
      </c>
      <c r="B4148" t="s">
        <v>226</v>
      </c>
      <c r="C4148" t="s">
        <v>43</v>
      </c>
      <c r="D4148" t="s">
        <v>61</v>
      </c>
      <c r="E4148" t="s">
        <v>307</v>
      </c>
      <c r="F4148" t="s">
        <v>307</v>
      </c>
      <c r="G4148" t="s">
        <v>307</v>
      </c>
      <c r="H4148" t="s">
        <v>307</v>
      </c>
      <c r="I4148" t="s">
        <v>307</v>
      </c>
      <c r="J4148" t="s">
        <v>307</v>
      </c>
      <c r="K4148" t="s">
        <v>307</v>
      </c>
      <c r="L4148" t="s">
        <v>307</v>
      </c>
      <c r="M4148" t="s">
        <v>307</v>
      </c>
      <c r="N4148" t="s">
        <v>307</v>
      </c>
      <c r="O4148" t="s">
        <v>307</v>
      </c>
      <c r="P4148" t="s">
        <v>307</v>
      </c>
      <c r="Q4148" t="s">
        <v>307</v>
      </c>
      <c r="R4148" t="s">
        <v>307</v>
      </c>
      <c r="S4148" t="s">
        <v>307</v>
      </c>
      <c r="T4148" t="s">
        <v>307</v>
      </c>
      <c r="U4148" t="s">
        <v>307</v>
      </c>
      <c r="V4148" t="s">
        <v>307</v>
      </c>
      <c r="W4148" t="s">
        <v>307</v>
      </c>
    </row>
    <row r="4149" spans="1:45" x14ac:dyDescent="0.25">
      <c r="A4149">
        <v>506</v>
      </c>
      <c r="B4149" t="s">
        <v>226</v>
      </c>
      <c r="C4149" t="s">
        <v>43</v>
      </c>
      <c r="D4149" t="s">
        <v>62</v>
      </c>
      <c r="E4149" t="s">
        <v>307</v>
      </c>
      <c r="F4149" t="s">
        <v>307</v>
      </c>
      <c r="G4149" t="s">
        <v>307</v>
      </c>
      <c r="H4149" t="s">
        <v>307</v>
      </c>
      <c r="I4149" t="s">
        <v>307</v>
      </c>
      <c r="J4149" t="s">
        <v>307</v>
      </c>
      <c r="K4149" t="s">
        <v>307</v>
      </c>
      <c r="L4149" t="s">
        <v>307</v>
      </c>
      <c r="M4149" t="s">
        <v>307</v>
      </c>
      <c r="N4149" t="s">
        <v>307</v>
      </c>
      <c r="O4149" t="s">
        <v>307</v>
      </c>
      <c r="P4149" t="s">
        <v>307</v>
      </c>
      <c r="Q4149" t="s">
        <v>307</v>
      </c>
      <c r="R4149" t="s">
        <v>307</v>
      </c>
      <c r="S4149" t="s">
        <v>307</v>
      </c>
      <c r="T4149" t="s">
        <v>307</v>
      </c>
      <c r="U4149" t="s">
        <v>307</v>
      </c>
      <c r="V4149" t="s">
        <v>307</v>
      </c>
      <c r="W4149" t="s">
        <v>307</v>
      </c>
    </row>
    <row r="4150" spans="1:45" x14ac:dyDescent="0.25">
      <c r="A4150">
        <v>506</v>
      </c>
      <c r="B4150" t="s">
        <v>226</v>
      </c>
      <c r="C4150" t="s">
        <v>36</v>
      </c>
      <c r="D4150" t="s">
        <v>47</v>
      </c>
      <c r="E4150" t="s">
        <v>307</v>
      </c>
      <c r="F4150" t="s">
        <v>307</v>
      </c>
      <c r="G4150" t="s">
        <v>307</v>
      </c>
      <c r="H4150" t="s">
        <v>307</v>
      </c>
      <c r="I4150" t="s">
        <v>307</v>
      </c>
      <c r="J4150" t="s">
        <v>307</v>
      </c>
      <c r="K4150" t="s">
        <v>307</v>
      </c>
      <c r="L4150" t="s">
        <v>307</v>
      </c>
      <c r="M4150" t="s">
        <v>307</v>
      </c>
      <c r="N4150" t="s">
        <v>307</v>
      </c>
      <c r="O4150" t="s">
        <v>307</v>
      </c>
      <c r="P4150" t="s">
        <v>307</v>
      </c>
      <c r="Q4150" t="s">
        <v>307</v>
      </c>
      <c r="R4150" t="s">
        <v>307</v>
      </c>
      <c r="S4150" t="s">
        <v>307</v>
      </c>
      <c r="T4150" t="s">
        <v>307</v>
      </c>
      <c r="U4150" t="s">
        <v>307</v>
      </c>
      <c r="V4150" t="s">
        <v>307</v>
      </c>
      <c r="W4150" t="s">
        <v>307</v>
      </c>
      <c r="X4150" t="s">
        <v>307</v>
      </c>
      <c r="Y4150" t="s">
        <v>307</v>
      </c>
      <c r="Z4150" t="s">
        <v>307</v>
      </c>
      <c r="AA4150" t="s">
        <v>307</v>
      </c>
      <c r="AB4150" t="s">
        <v>307</v>
      </c>
      <c r="AC4150" t="s">
        <v>307</v>
      </c>
      <c r="AD4150" t="s">
        <v>307</v>
      </c>
      <c r="AE4150" t="s">
        <v>307</v>
      </c>
      <c r="AF4150" t="s">
        <v>307</v>
      </c>
      <c r="AG4150" t="s">
        <v>307</v>
      </c>
      <c r="AH4150" t="s">
        <v>307</v>
      </c>
      <c r="AI4150" t="s">
        <v>307</v>
      </c>
      <c r="AJ4150" t="s">
        <v>307</v>
      </c>
      <c r="AK4150" t="s">
        <v>307</v>
      </c>
      <c r="AL4150" t="s">
        <v>307</v>
      </c>
      <c r="AM4150" t="s">
        <v>307</v>
      </c>
      <c r="AN4150" t="s">
        <v>307</v>
      </c>
      <c r="AO4150" t="s">
        <v>307</v>
      </c>
      <c r="AP4150" t="s">
        <v>307</v>
      </c>
      <c r="AQ4150" t="s">
        <v>307</v>
      </c>
      <c r="AR4150" t="s">
        <v>307</v>
      </c>
      <c r="AS4150" t="s">
        <v>307</v>
      </c>
    </row>
    <row r="4151" spans="1:45" x14ac:dyDescent="0.25">
      <c r="A4151">
        <v>506</v>
      </c>
      <c r="B4151" t="s">
        <v>226</v>
      </c>
      <c r="C4151" t="s">
        <v>36</v>
      </c>
      <c r="D4151" t="s">
        <v>48</v>
      </c>
      <c r="E4151" t="s">
        <v>307</v>
      </c>
      <c r="F4151" t="s">
        <v>307</v>
      </c>
      <c r="G4151" t="s">
        <v>307</v>
      </c>
      <c r="H4151" t="s">
        <v>307</v>
      </c>
      <c r="I4151" t="s">
        <v>307</v>
      </c>
      <c r="J4151" t="s">
        <v>307</v>
      </c>
      <c r="K4151" t="s">
        <v>307</v>
      </c>
      <c r="L4151" t="s">
        <v>307</v>
      </c>
      <c r="M4151" t="s">
        <v>307</v>
      </c>
      <c r="N4151" t="s">
        <v>307</v>
      </c>
      <c r="O4151" t="s">
        <v>307</v>
      </c>
      <c r="P4151" t="s">
        <v>307</v>
      </c>
      <c r="Q4151" t="s">
        <v>307</v>
      </c>
      <c r="R4151" t="s">
        <v>307</v>
      </c>
      <c r="S4151" t="s">
        <v>307</v>
      </c>
      <c r="T4151" t="s">
        <v>307</v>
      </c>
      <c r="U4151" t="s">
        <v>307</v>
      </c>
      <c r="V4151" t="s">
        <v>307</v>
      </c>
      <c r="W4151" t="s">
        <v>307</v>
      </c>
      <c r="X4151" t="s">
        <v>307</v>
      </c>
      <c r="Y4151" t="s">
        <v>307</v>
      </c>
      <c r="Z4151" t="s">
        <v>307</v>
      </c>
      <c r="AA4151" t="s">
        <v>307</v>
      </c>
      <c r="AB4151" t="s">
        <v>307</v>
      </c>
      <c r="AC4151" t="s">
        <v>307</v>
      </c>
      <c r="AD4151" t="s">
        <v>307</v>
      </c>
      <c r="AE4151" t="s">
        <v>307</v>
      </c>
      <c r="AF4151" t="s">
        <v>307</v>
      </c>
      <c r="AG4151" t="s">
        <v>307</v>
      </c>
      <c r="AH4151" t="s">
        <v>307</v>
      </c>
      <c r="AI4151" t="s">
        <v>307</v>
      </c>
      <c r="AJ4151" t="s">
        <v>307</v>
      </c>
      <c r="AK4151" t="s">
        <v>307</v>
      </c>
      <c r="AL4151" t="s">
        <v>307</v>
      </c>
      <c r="AM4151" t="s">
        <v>307</v>
      </c>
      <c r="AN4151" t="s">
        <v>307</v>
      </c>
      <c r="AO4151" t="s">
        <v>307</v>
      </c>
      <c r="AP4151" t="s">
        <v>307</v>
      </c>
      <c r="AQ4151" t="s">
        <v>307</v>
      </c>
      <c r="AR4151" t="s">
        <v>307</v>
      </c>
      <c r="AS4151" t="s">
        <v>307</v>
      </c>
    </row>
    <row r="4152" spans="1:45" x14ac:dyDescent="0.25">
      <c r="A4152">
        <v>506</v>
      </c>
      <c r="B4152" t="s">
        <v>226</v>
      </c>
      <c r="C4152" t="s">
        <v>36</v>
      </c>
      <c r="D4152" t="s">
        <v>49</v>
      </c>
      <c r="E4152" t="s">
        <v>307</v>
      </c>
      <c r="F4152" t="s">
        <v>307</v>
      </c>
      <c r="G4152" t="s">
        <v>307</v>
      </c>
      <c r="H4152" t="s">
        <v>307</v>
      </c>
      <c r="I4152" t="s">
        <v>307</v>
      </c>
      <c r="J4152" t="s">
        <v>307</v>
      </c>
      <c r="K4152" t="s">
        <v>307</v>
      </c>
      <c r="L4152" t="s">
        <v>307</v>
      </c>
      <c r="M4152" t="s">
        <v>307</v>
      </c>
      <c r="N4152" t="s">
        <v>307</v>
      </c>
      <c r="O4152" t="s">
        <v>307</v>
      </c>
      <c r="P4152" t="s">
        <v>307</v>
      </c>
      <c r="Q4152" t="s">
        <v>307</v>
      </c>
      <c r="R4152" t="s">
        <v>307</v>
      </c>
      <c r="S4152" t="s">
        <v>307</v>
      </c>
      <c r="T4152" t="s">
        <v>307</v>
      </c>
      <c r="U4152" t="s">
        <v>307</v>
      </c>
      <c r="V4152" t="s">
        <v>307</v>
      </c>
      <c r="W4152" t="s">
        <v>307</v>
      </c>
      <c r="X4152" t="s">
        <v>307</v>
      </c>
      <c r="Y4152" t="s">
        <v>307</v>
      </c>
      <c r="Z4152" t="s">
        <v>307</v>
      </c>
      <c r="AA4152" t="s">
        <v>307</v>
      </c>
      <c r="AB4152" t="s">
        <v>307</v>
      </c>
      <c r="AC4152" t="s">
        <v>307</v>
      </c>
      <c r="AD4152" t="s">
        <v>307</v>
      </c>
      <c r="AE4152" t="s">
        <v>307</v>
      </c>
      <c r="AF4152" t="s">
        <v>307</v>
      </c>
      <c r="AG4152" t="s">
        <v>307</v>
      </c>
      <c r="AH4152" t="s">
        <v>307</v>
      </c>
      <c r="AI4152" t="s">
        <v>307</v>
      </c>
      <c r="AJ4152" t="s">
        <v>307</v>
      </c>
      <c r="AK4152" t="s">
        <v>307</v>
      </c>
      <c r="AL4152" t="s">
        <v>307</v>
      </c>
      <c r="AM4152" t="s">
        <v>307</v>
      </c>
      <c r="AN4152" t="s">
        <v>307</v>
      </c>
      <c r="AO4152" t="s">
        <v>307</v>
      </c>
      <c r="AP4152" t="s">
        <v>307</v>
      </c>
      <c r="AQ4152" t="s">
        <v>307</v>
      </c>
      <c r="AR4152" t="s">
        <v>307</v>
      </c>
      <c r="AS4152" t="s">
        <v>307</v>
      </c>
    </row>
    <row r="4153" spans="1:45" x14ac:dyDescent="0.25">
      <c r="A4153">
        <v>506</v>
      </c>
      <c r="B4153" t="s">
        <v>226</v>
      </c>
      <c r="C4153" t="s">
        <v>37</v>
      </c>
      <c r="D4153" t="s">
        <v>47</v>
      </c>
      <c r="E4153" t="s">
        <v>307</v>
      </c>
      <c r="F4153" t="s">
        <v>307</v>
      </c>
      <c r="G4153" t="s">
        <v>307</v>
      </c>
      <c r="H4153" t="s">
        <v>307</v>
      </c>
      <c r="I4153" t="s">
        <v>307</v>
      </c>
      <c r="J4153" t="s">
        <v>307</v>
      </c>
      <c r="K4153" t="s">
        <v>307</v>
      </c>
      <c r="L4153" t="s">
        <v>307</v>
      </c>
      <c r="M4153" t="s">
        <v>307</v>
      </c>
      <c r="N4153" t="s">
        <v>307</v>
      </c>
      <c r="O4153" t="s">
        <v>307</v>
      </c>
      <c r="P4153" t="s">
        <v>307</v>
      </c>
      <c r="Q4153" t="s">
        <v>307</v>
      </c>
      <c r="R4153" t="s">
        <v>307</v>
      </c>
      <c r="S4153" t="s">
        <v>307</v>
      </c>
      <c r="T4153" t="s">
        <v>307</v>
      </c>
      <c r="U4153" t="s">
        <v>307</v>
      </c>
      <c r="V4153" t="s">
        <v>307</v>
      </c>
      <c r="W4153" t="s">
        <v>307</v>
      </c>
      <c r="X4153" t="s">
        <v>307</v>
      </c>
      <c r="Y4153" t="s">
        <v>307</v>
      </c>
      <c r="Z4153" t="s">
        <v>307</v>
      </c>
      <c r="AA4153" t="s">
        <v>307</v>
      </c>
      <c r="AB4153" t="s">
        <v>307</v>
      </c>
      <c r="AC4153" t="s">
        <v>307</v>
      </c>
      <c r="AD4153" t="s">
        <v>307</v>
      </c>
      <c r="AE4153" t="s">
        <v>307</v>
      </c>
      <c r="AF4153" t="s">
        <v>307</v>
      </c>
      <c r="AG4153" t="s">
        <v>307</v>
      </c>
      <c r="AH4153" t="s">
        <v>307</v>
      </c>
      <c r="AI4153" t="s">
        <v>307</v>
      </c>
      <c r="AJ4153" t="s">
        <v>307</v>
      </c>
      <c r="AK4153" t="s">
        <v>307</v>
      </c>
      <c r="AL4153" t="s">
        <v>307</v>
      </c>
      <c r="AM4153" t="s">
        <v>307</v>
      </c>
      <c r="AN4153" t="s">
        <v>307</v>
      </c>
      <c r="AO4153" t="s">
        <v>307</v>
      </c>
      <c r="AP4153" t="s">
        <v>307</v>
      </c>
      <c r="AQ4153" t="s">
        <v>307</v>
      </c>
      <c r="AR4153" t="s">
        <v>307</v>
      </c>
      <c r="AS4153" t="s">
        <v>307</v>
      </c>
    </row>
    <row r="4154" spans="1:45" x14ac:dyDescent="0.25">
      <c r="A4154">
        <v>506</v>
      </c>
      <c r="B4154" t="s">
        <v>226</v>
      </c>
      <c r="C4154" t="s">
        <v>37</v>
      </c>
      <c r="D4154" t="s">
        <v>48</v>
      </c>
      <c r="E4154" t="s">
        <v>307</v>
      </c>
      <c r="F4154" t="s">
        <v>307</v>
      </c>
      <c r="G4154" t="s">
        <v>307</v>
      </c>
      <c r="H4154" t="s">
        <v>307</v>
      </c>
      <c r="I4154" t="s">
        <v>307</v>
      </c>
      <c r="J4154" t="s">
        <v>307</v>
      </c>
      <c r="K4154" t="s">
        <v>307</v>
      </c>
      <c r="L4154" t="s">
        <v>307</v>
      </c>
      <c r="M4154" t="s">
        <v>307</v>
      </c>
      <c r="N4154" t="s">
        <v>307</v>
      </c>
      <c r="O4154" t="s">
        <v>307</v>
      </c>
      <c r="P4154" t="s">
        <v>307</v>
      </c>
      <c r="Q4154" t="s">
        <v>307</v>
      </c>
      <c r="R4154" t="s">
        <v>307</v>
      </c>
      <c r="S4154" t="s">
        <v>307</v>
      </c>
      <c r="T4154" t="s">
        <v>307</v>
      </c>
      <c r="U4154" t="s">
        <v>307</v>
      </c>
      <c r="V4154" t="s">
        <v>307</v>
      </c>
      <c r="W4154" t="s">
        <v>307</v>
      </c>
      <c r="X4154" t="s">
        <v>307</v>
      </c>
      <c r="Y4154" t="s">
        <v>307</v>
      </c>
      <c r="Z4154" t="s">
        <v>307</v>
      </c>
      <c r="AA4154" t="s">
        <v>307</v>
      </c>
      <c r="AB4154" t="s">
        <v>307</v>
      </c>
      <c r="AC4154" t="s">
        <v>307</v>
      </c>
      <c r="AD4154" t="s">
        <v>307</v>
      </c>
      <c r="AE4154" t="s">
        <v>307</v>
      </c>
      <c r="AF4154" t="s">
        <v>307</v>
      </c>
      <c r="AG4154" t="s">
        <v>307</v>
      </c>
      <c r="AH4154" t="s">
        <v>307</v>
      </c>
      <c r="AI4154" t="s">
        <v>307</v>
      </c>
      <c r="AJ4154" t="s">
        <v>307</v>
      </c>
      <c r="AK4154" t="s">
        <v>307</v>
      </c>
      <c r="AL4154" t="s">
        <v>307</v>
      </c>
      <c r="AM4154" t="s">
        <v>307</v>
      </c>
      <c r="AN4154" t="s">
        <v>307</v>
      </c>
      <c r="AO4154" t="s">
        <v>307</v>
      </c>
      <c r="AP4154" t="s">
        <v>307</v>
      </c>
      <c r="AQ4154" t="s">
        <v>307</v>
      </c>
      <c r="AR4154" t="s">
        <v>307</v>
      </c>
      <c r="AS4154" t="s">
        <v>307</v>
      </c>
    </row>
    <row r="4155" spans="1:45" x14ac:dyDescent="0.25">
      <c r="A4155">
        <v>506</v>
      </c>
      <c r="B4155" t="s">
        <v>226</v>
      </c>
      <c r="C4155" t="s">
        <v>37</v>
      </c>
      <c r="D4155" t="s">
        <v>49</v>
      </c>
      <c r="E4155" t="s">
        <v>307</v>
      </c>
      <c r="F4155" t="s">
        <v>307</v>
      </c>
      <c r="G4155" t="s">
        <v>307</v>
      </c>
      <c r="H4155" t="s">
        <v>307</v>
      </c>
      <c r="I4155" t="s">
        <v>307</v>
      </c>
      <c r="J4155" t="s">
        <v>307</v>
      </c>
      <c r="K4155" t="s">
        <v>307</v>
      </c>
      <c r="L4155" t="s">
        <v>307</v>
      </c>
      <c r="M4155" t="s">
        <v>307</v>
      </c>
      <c r="N4155" t="s">
        <v>307</v>
      </c>
      <c r="O4155" t="s">
        <v>307</v>
      </c>
      <c r="P4155" t="s">
        <v>307</v>
      </c>
      <c r="Q4155" t="s">
        <v>307</v>
      </c>
      <c r="R4155" t="s">
        <v>307</v>
      </c>
      <c r="S4155" t="s">
        <v>307</v>
      </c>
      <c r="T4155" t="s">
        <v>307</v>
      </c>
      <c r="U4155" t="s">
        <v>307</v>
      </c>
      <c r="V4155" t="s">
        <v>307</v>
      </c>
      <c r="W4155" t="s">
        <v>307</v>
      </c>
      <c r="X4155" t="s">
        <v>307</v>
      </c>
      <c r="Y4155" t="s">
        <v>307</v>
      </c>
      <c r="Z4155" t="s">
        <v>307</v>
      </c>
      <c r="AA4155" t="s">
        <v>307</v>
      </c>
      <c r="AB4155" t="s">
        <v>307</v>
      </c>
      <c r="AC4155" t="s">
        <v>307</v>
      </c>
      <c r="AD4155" t="s">
        <v>307</v>
      </c>
      <c r="AE4155" t="s">
        <v>307</v>
      </c>
      <c r="AF4155" t="s">
        <v>307</v>
      </c>
      <c r="AG4155" t="s">
        <v>307</v>
      </c>
      <c r="AH4155" t="s">
        <v>307</v>
      </c>
      <c r="AI4155" t="s">
        <v>307</v>
      </c>
      <c r="AJ4155" t="s">
        <v>307</v>
      </c>
      <c r="AK4155" t="s">
        <v>307</v>
      </c>
      <c r="AL4155" t="s">
        <v>307</v>
      </c>
      <c r="AM4155" t="s">
        <v>307</v>
      </c>
      <c r="AN4155" t="s">
        <v>307</v>
      </c>
      <c r="AO4155" t="s">
        <v>307</v>
      </c>
      <c r="AP4155" t="s">
        <v>307</v>
      </c>
      <c r="AQ4155" t="s">
        <v>307</v>
      </c>
      <c r="AR4155" t="s">
        <v>307</v>
      </c>
      <c r="AS4155" t="s">
        <v>307</v>
      </c>
    </row>
    <row r="4156" spans="1:45" x14ac:dyDescent="0.25">
      <c r="A4156">
        <v>506</v>
      </c>
      <c r="B4156" t="s">
        <v>226</v>
      </c>
      <c r="C4156" t="s">
        <v>476</v>
      </c>
      <c r="D4156" t="s">
        <v>48</v>
      </c>
      <c r="E4156" t="s">
        <v>307</v>
      </c>
      <c r="F4156" t="s">
        <v>307</v>
      </c>
      <c r="G4156" t="s">
        <v>307</v>
      </c>
    </row>
    <row r="4157" spans="1:45" x14ac:dyDescent="0.25">
      <c r="A4157">
        <v>506</v>
      </c>
      <c r="B4157" t="s">
        <v>226</v>
      </c>
      <c r="C4157" t="s">
        <v>477</v>
      </c>
      <c r="D4157" t="s">
        <v>48</v>
      </c>
      <c r="E4157" t="s">
        <v>307</v>
      </c>
      <c r="F4157" t="s">
        <v>307</v>
      </c>
      <c r="G4157" t="s">
        <v>307</v>
      </c>
    </row>
    <row r="4158" spans="1:45" x14ac:dyDescent="0.25">
      <c r="A4158">
        <v>506</v>
      </c>
      <c r="B4158" t="s">
        <v>226</v>
      </c>
      <c r="C4158" t="s">
        <v>45</v>
      </c>
      <c r="D4158" t="s">
        <v>63</v>
      </c>
      <c r="E4158" t="s">
        <v>307</v>
      </c>
      <c r="F4158" t="s">
        <v>307</v>
      </c>
      <c r="G4158" t="s">
        <v>307</v>
      </c>
      <c r="H4158" t="s">
        <v>307</v>
      </c>
      <c r="I4158" t="s">
        <v>307</v>
      </c>
      <c r="J4158" t="s">
        <v>307</v>
      </c>
      <c r="K4158" t="s">
        <v>307</v>
      </c>
      <c r="L4158" t="s">
        <v>307</v>
      </c>
      <c r="M4158" t="s">
        <v>307</v>
      </c>
      <c r="N4158" t="s">
        <v>307</v>
      </c>
      <c r="O4158" t="s">
        <v>307</v>
      </c>
      <c r="P4158" t="s">
        <v>307</v>
      </c>
      <c r="Q4158" t="s">
        <v>307</v>
      </c>
      <c r="R4158" t="s">
        <v>307</v>
      </c>
      <c r="S4158" t="s">
        <v>307</v>
      </c>
      <c r="T4158" t="s">
        <v>307</v>
      </c>
      <c r="U4158" t="s">
        <v>307</v>
      </c>
      <c r="V4158" t="s">
        <v>307</v>
      </c>
      <c r="W4158" t="s">
        <v>307</v>
      </c>
    </row>
    <row r="4159" spans="1:45" x14ac:dyDescent="0.25">
      <c r="A4159">
        <v>506</v>
      </c>
      <c r="B4159" t="s">
        <v>226</v>
      </c>
      <c r="C4159" t="s">
        <v>45</v>
      </c>
      <c r="D4159" t="s">
        <v>64</v>
      </c>
      <c r="E4159" t="s">
        <v>307</v>
      </c>
      <c r="F4159" t="s">
        <v>307</v>
      </c>
      <c r="G4159" t="s">
        <v>307</v>
      </c>
      <c r="H4159" t="s">
        <v>307</v>
      </c>
      <c r="I4159" t="s">
        <v>307</v>
      </c>
      <c r="J4159" t="s">
        <v>307</v>
      </c>
      <c r="K4159" t="s">
        <v>307</v>
      </c>
      <c r="L4159" t="s">
        <v>307</v>
      </c>
      <c r="M4159" t="s">
        <v>307</v>
      </c>
      <c r="N4159" t="s">
        <v>307</v>
      </c>
      <c r="O4159" t="s">
        <v>307</v>
      </c>
      <c r="P4159" t="s">
        <v>307</v>
      </c>
      <c r="Q4159" t="s">
        <v>307</v>
      </c>
      <c r="R4159" t="s">
        <v>307</v>
      </c>
      <c r="S4159" t="s">
        <v>307</v>
      </c>
      <c r="T4159" t="s">
        <v>307</v>
      </c>
      <c r="U4159" t="s">
        <v>307</v>
      </c>
      <c r="V4159" t="s">
        <v>307</v>
      </c>
      <c r="W4159" t="s">
        <v>307</v>
      </c>
    </row>
    <row r="4160" spans="1:45" x14ac:dyDescent="0.25">
      <c r="A4160">
        <v>506</v>
      </c>
      <c r="B4160" t="s">
        <v>226</v>
      </c>
      <c r="C4160" t="s">
        <v>40</v>
      </c>
      <c r="D4160" t="s">
        <v>52</v>
      </c>
      <c r="E4160" t="s">
        <v>307</v>
      </c>
      <c r="F4160" t="s">
        <v>307</v>
      </c>
      <c r="G4160" t="s">
        <v>307</v>
      </c>
      <c r="H4160" t="s">
        <v>307</v>
      </c>
      <c r="I4160" t="s">
        <v>307</v>
      </c>
      <c r="J4160" t="s">
        <v>307</v>
      </c>
      <c r="K4160" t="s">
        <v>307</v>
      </c>
      <c r="L4160" t="s">
        <v>307</v>
      </c>
      <c r="M4160" t="s">
        <v>307</v>
      </c>
      <c r="N4160" t="s">
        <v>307</v>
      </c>
      <c r="O4160" t="s">
        <v>307</v>
      </c>
      <c r="P4160" t="s">
        <v>307</v>
      </c>
      <c r="Q4160" t="s">
        <v>307</v>
      </c>
      <c r="R4160" t="s">
        <v>307</v>
      </c>
      <c r="S4160" t="s">
        <v>307</v>
      </c>
      <c r="T4160" t="s">
        <v>307</v>
      </c>
      <c r="U4160" t="s">
        <v>307</v>
      </c>
      <c r="V4160" t="s">
        <v>307</v>
      </c>
      <c r="W4160" t="s">
        <v>307</v>
      </c>
      <c r="X4160" t="s">
        <v>307</v>
      </c>
      <c r="Y4160" t="s">
        <v>307</v>
      </c>
      <c r="Z4160" t="s">
        <v>307</v>
      </c>
    </row>
    <row r="4161" spans="1:42" x14ac:dyDescent="0.25">
      <c r="A4161">
        <v>506</v>
      </c>
      <c r="B4161" t="s">
        <v>226</v>
      </c>
      <c r="C4161" t="s">
        <v>40</v>
      </c>
      <c r="D4161" t="s">
        <v>53</v>
      </c>
      <c r="E4161" t="s">
        <v>307</v>
      </c>
      <c r="F4161" t="s">
        <v>307</v>
      </c>
      <c r="G4161" t="s">
        <v>307</v>
      </c>
      <c r="H4161" t="s">
        <v>307</v>
      </c>
      <c r="I4161" t="s">
        <v>307</v>
      </c>
      <c r="J4161" t="s">
        <v>307</v>
      </c>
      <c r="K4161" t="s">
        <v>307</v>
      </c>
      <c r="L4161" t="s">
        <v>307</v>
      </c>
      <c r="M4161" t="s">
        <v>307</v>
      </c>
      <c r="N4161" t="s">
        <v>307</v>
      </c>
      <c r="O4161" t="s">
        <v>307</v>
      </c>
      <c r="P4161" t="s">
        <v>307</v>
      </c>
      <c r="Q4161" t="s">
        <v>307</v>
      </c>
      <c r="R4161" t="s">
        <v>307</v>
      </c>
      <c r="S4161" t="s">
        <v>307</v>
      </c>
      <c r="T4161" t="s">
        <v>307</v>
      </c>
      <c r="U4161" t="s">
        <v>307</v>
      </c>
      <c r="V4161" t="s">
        <v>307</v>
      </c>
      <c r="W4161" t="s">
        <v>307</v>
      </c>
      <c r="X4161" t="s">
        <v>307</v>
      </c>
      <c r="Y4161" t="s">
        <v>307</v>
      </c>
      <c r="Z4161" t="s">
        <v>307</v>
      </c>
    </row>
    <row r="4162" spans="1:42" x14ac:dyDescent="0.25">
      <c r="A4162">
        <v>506</v>
      </c>
      <c r="B4162" t="s">
        <v>226</v>
      </c>
      <c r="C4162" t="s">
        <v>39</v>
      </c>
      <c r="D4162" t="s">
        <v>50</v>
      </c>
      <c r="E4162" t="s">
        <v>307</v>
      </c>
      <c r="F4162" t="s">
        <v>307</v>
      </c>
      <c r="G4162" t="s">
        <v>307</v>
      </c>
      <c r="H4162" t="s">
        <v>307</v>
      </c>
      <c r="I4162" t="s">
        <v>307</v>
      </c>
      <c r="J4162" t="s">
        <v>307</v>
      </c>
      <c r="K4162" t="s">
        <v>307</v>
      </c>
      <c r="L4162" t="s">
        <v>307</v>
      </c>
      <c r="M4162" t="s">
        <v>307</v>
      </c>
      <c r="N4162" t="s">
        <v>307</v>
      </c>
      <c r="O4162" t="s">
        <v>307</v>
      </c>
      <c r="P4162" t="s">
        <v>307</v>
      </c>
      <c r="Q4162" t="s">
        <v>307</v>
      </c>
      <c r="R4162" t="s">
        <v>307</v>
      </c>
      <c r="S4162" t="s">
        <v>307</v>
      </c>
      <c r="T4162" t="s">
        <v>307</v>
      </c>
      <c r="U4162" t="s">
        <v>307</v>
      </c>
      <c r="V4162" t="s">
        <v>307</v>
      </c>
      <c r="W4162" t="s">
        <v>307</v>
      </c>
      <c r="X4162" t="s">
        <v>307</v>
      </c>
      <c r="Y4162" t="s">
        <v>307</v>
      </c>
      <c r="Z4162" t="s">
        <v>307</v>
      </c>
      <c r="AA4162" t="s">
        <v>307</v>
      </c>
      <c r="AB4162" t="s">
        <v>307</v>
      </c>
      <c r="AC4162" t="s">
        <v>307</v>
      </c>
      <c r="AD4162" t="s">
        <v>307</v>
      </c>
      <c r="AE4162" t="s">
        <v>307</v>
      </c>
      <c r="AF4162" t="s">
        <v>307</v>
      </c>
      <c r="AG4162" t="s">
        <v>307</v>
      </c>
      <c r="AH4162" t="s">
        <v>307</v>
      </c>
      <c r="AI4162" t="s">
        <v>307</v>
      </c>
      <c r="AJ4162" t="s">
        <v>307</v>
      </c>
      <c r="AK4162" t="s">
        <v>307</v>
      </c>
      <c r="AL4162" t="s">
        <v>307</v>
      </c>
      <c r="AM4162" t="s">
        <v>307</v>
      </c>
      <c r="AN4162" t="s">
        <v>307</v>
      </c>
      <c r="AO4162" t="s">
        <v>307</v>
      </c>
      <c r="AP4162" t="s">
        <v>307</v>
      </c>
    </row>
    <row r="4163" spans="1:42" x14ac:dyDescent="0.25">
      <c r="A4163">
        <v>506</v>
      </c>
      <c r="B4163" t="s">
        <v>226</v>
      </c>
      <c r="C4163" t="s">
        <v>39</v>
      </c>
      <c r="D4163" t="s">
        <v>48</v>
      </c>
      <c r="E4163" t="s">
        <v>307</v>
      </c>
      <c r="F4163" t="s">
        <v>307</v>
      </c>
      <c r="G4163" t="s">
        <v>307</v>
      </c>
      <c r="H4163" t="s">
        <v>307</v>
      </c>
      <c r="I4163" t="s">
        <v>307</v>
      </c>
      <c r="J4163" t="s">
        <v>307</v>
      </c>
      <c r="K4163" t="s">
        <v>307</v>
      </c>
      <c r="L4163" t="s">
        <v>307</v>
      </c>
      <c r="M4163" t="s">
        <v>307</v>
      </c>
      <c r="N4163" t="s">
        <v>307</v>
      </c>
      <c r="O4163" t="s">
        <v>307</v>
      </c>
      <c r="P4163" t="s">
        <v>307</v>
      </c>
      <c r="Q4163" t="s">
        <v>307</v>
      </c>
      <c r="R4163" t="s">
        <v>307</v>
      </c>
      <c r="S4163" t="s">
        <v>307</v>
      </c>
      <c r="T4163" t="s">
        <v>307</v>
      </c>
      <c r="U4163" t="s">
        <v>307</v>
      </c>
      <c r="V4163" t="s">
        <v>307</v>
      </c>
      <c r="W4163" t="s">
        <v>307</v>
      </c>
      <c r="X4163" t="s">
        <v>307</v>
      </c>
      <c r="Y4163" t="s">
        <v>307</v>
      </c>
      <c r="Z4163" t="s">
        <v>307</v>
      </c>
      <c r="AA4163" t="s">
        <v>307</v>
      </c>
      <c r="AB4163" t="s">
        <v>307</v>
      </c>
      <c r="AC4163" t="s">
        <v>307</v>
      </c>
      <c r="AD4163" t="s">
        <v>307</v>
      </c>
      <c r="AE4163" t="s">
        <v>307</v>
      </c>
      <c r="AF4163" t="s">
        <v>307</v>
      </c>
      <c r="AG4163" t="s">
        <v>307</v>
      </c>
      <c r="AH4163" t="s">
        <v>307</v>
      </c>
      <c r="AI4163" t="s">
        <v>307</v>
      </c>
      <c r="AJ4163" t="s">
        <v>307</v>
      </c>
      <c r="AK4163" t="s">
        <v>307</v>
      </c>
      <c r="AL4163" t="s">
        <v>307</v>
      </c>
      <c r="AM4163" t="s">
        <v>307</v>
      </c>
      <c r="AN4163" t="s">
        <v>307</v>
      </c>
      <c r="AO4163" t="s">
        <v>307</v>
      </c>
      <c r="AP4163" t="s">
        <v>307</v>
      </c>
    </row>
    <row r="4164" spans="1:42" x14ac:dyDescent="0.25">
      <c r="A4164">
        <v>506</v>
      </c>
      <c r="B4164" t="s">
        <v>226</v>
      </c>
      <c r="C4164" t="s">
        <v>39</v>
      </c>
      <c r="D4164" t="s">
        <v>51</v>
      </c>
      <c r="E4164" t="s">
        <v>307</v>
      </c>
      <c r="F4164" t="s">
        <v>307</v>
      </c>
      <c r="G4164" t="s">
        <v>307</v>
      </c>
      <c r="H4164" t="s">
        <v>307</v>
      </c>
      <c r="I4164" t="s">
        <v>307</v>
      </c>
      <c r="J4164" t="s">
        <v>307</v>
      </c>
      <c r="K4164" t="s">
        <v>307</v>
      </c>
      <c r="L4164" t="s">
        <v>307</v>
      </c>
      <c r="M4164" t="s">
        <v>307</v>
      </c>
      <c r="N4164" t="s">
        <v>307</v>
      </c>
      <c r="O4164" t="s">
        <v>307</v>
      </c>
      <c r="P4164" t="s">
        <v>307</v>
      </c>
      <c r="Q4164" t="s">
        <v>307</v>
      </c>
      <c r="R4164" t="s">
        <v>307</v>
      </c>
      <c r="S4164" t="s">
        <v>307</v>
      </c>
      <c r="T4164" t="s">
        <v>307</v>
      </c>
      <c r="U4164" t="s">
        <v>307</v>
      </c>
      <c r="V4164" t="s">
        <v>307</v>
      </c>
      <c r="W4164" t="s">
        <v>307</v>
      </c>
      <c r="X4164" t="s">
        <v>307</v>
      </c>
      <c r="Y4164" t="s">
        <v>307</v>
      </c>
      <c r="Z4164" t="s">
        <v>307</v>
      </c>
      <c r="AA4164" t="s">
        <v>307</v>
      </c>
      <c r="AB4164" t="s">
        <v>307</v>
      </c>
      <c r="AC4164" t="s">
        <v>307</v>
      </c>
      <c r="AD4164" t="s">
        <v>307</v>
      </c>
      <c r="AE4164" t="s">
        <v>307</v>
      </c>
      <c r="AF4164" t="s">
        <v>307</v>
      </c>
      <c r="AG4164" t="s">
        <v>307</v>
      </c>
      <c r="AH4164" t="s">
        <v>307</v>
      </c>
      <c r="AI4164" t="s">
        <v>307</v>
      </c>
      <c r="AJ4164" t="s">
        <v>307</v>
      </c>
      <c r="AK4164" t="s">
        <v>307</v>
      </c>
      <c r="AL4164" t="s">
        <v>307</v>
      </c>
      <c r="AM4164" t="s">
        <v>307</v>
      </c>
      <c r="AN4164" t="s">
        <v>307</v>
      </c>
      <c r="AO4164" t="s">
        <v>307</v>
      </c>
      <c r="AP4164" t="s">
        <v>307</v>
      </c>
    </row>
    <row r="4165" spans="1:42" x14ac:dyDescent="0.25">
      <c r="A4165">
        <v>506</v>
      </c>
      <c r="B4165" t="s">
        <v>226</v>
      </c>
      <c r="C4165" t="s">
        <v>46</v>
      </c>
      <c r="D4165" t="s">
        <v>65</v>
      </c>
      <c r="E4165" t="s">
        <v>307</v>
      </c>
      <c r="F4165" t="s">
        <v>307</v>
      </c>
      <c r="G4165" t="s">
        <v>307</v>
      </c>
      <c r="H4165" t="s">
        <v>307</v>
      </c>
      <c r="I4165" t="s">
        <v>307</v>
      </c>
      <c r="J4165" t="s">
        <v>307</v>
      </c>
      <c r="K4165" t="s">
        <v>307</v>
      </c>
      <c r="L4165" t="s">
        <v>307</v>
      </c>
      <c r="M4165" t="s">
        <v>307</v>
      </c>
      <c r="N4165" t="s">
        <v>307</v>
      </c>
      <c r="O4165" t="s">
        <v>307</v>
      </c>
      <c r="P4165" t="s">
        <v>307</v>
      </c>
      <c r="Q4165" t="s">
        <v>307</v>
      </c>
      <c r="R4165" t="s">
        <v>307</v>
      </c>
      <c r="S4165" t="s">
        <v>307</v>
      </c>
      <c r="T4165" t="s">
        <v>307</v>
      </c>
      <c r="U4165" t="s">
        <v>307</v>
      </c>
      <c r="V4165" t="s">
        <v>307</v>
      </c>
      <c r="W4165" t="s">
        <v>307</v>
      </c>
      <c r="X4165" t="s">
        <v>307</v>
      </c>
      <c r="Y4165" t="s">
        <v>307</v>
      </c>
      <c r="Z4165" t="s">
        <v>307</v>
      </c>
    </row>
    <row r="4166" spans="1:42" x14ac:dyDescent="0.25">
      <c r="A4166">
        <v>506</v>
      </c>
      <c r="B4166" t="s">
        <v>226</v>
      </c>
      <c r="C4166" t="s">
        <v>46</v>
      </c>
      <c r="D4166" t="s">
        <v>66</v>
      </c>
      <c r="E4166" t="s">
        <v>307</v>
      </c>
      <c r="F4166" t="s">
        <v>307</v>
      </c>
      <c r="G4166" t="s">
        <v>307</v>
      </c>
      <c r="H4166" t="s">
        <v>307</v>
      </c>
      <c r="I4166" t="s">
        <v>307</v>
      </c>
      <c r="J4166" t="s">
        <v>307</v>
      </c>
      <c r="K4166" t="s">
        <v>307</v>
      </c>
      <c r="L4166" t="s">
        <v>307</v>
      </c>
      <c r="M4166" t="s">
        <v>307</v>
      </c>
      <c r="N4166" t="s">
        <v>307</v>
      </c>
      <c r="O4166" t="s">
        <v>307</v>
      </c>
      <c r="P4166" t="s">
        <v>307</v>
      </c>
      <c r="Q4166" t="s">
        <v>307</v>
      </c>
      <c r="R4166" t="s">
        <v>307</v>
      </c>
      <c r="S4166" t="s">
        <v>307</v>
      </c>
      <c r="T4166" t="s">
        <v>307</v>
      </c>
      <c r="U4166" t="s">
        <v>307</v>
      </c>
      <c r="V4166" t="s">
        <v>307</v>
      </c>
      <c r="W4166" t="s">
        <v>307</v>
      </c>
      <c r="X4166" t="s">
        <v>307</v>
      </c>
      <c r="Y4166" t="s">
        <v>307</v>
      </c>
      <c r="Z4166" t="s">
        <v>307</v>
      </c>
    </row>
    <row r="4167" spans="1:42" x14ac:dyDescent="0.25">
      <c r="A4167">
        <v>506</v>
      </c>
      <c r="B4167" t="s">
        <v>226</v>
      </c>
      <c r="C4167" t="s">
        <v>46</v>
      </c>
      <c r="D4167" t="s">
        <v>67</v>
      </c>
      <c r="E4167" t="s">
        <v>307</v>
      </c>
      <c r="F4167" t="s">
        <v>307</v>
      </c>
      <c r="G4167" t="s">
        <v>307</v>
      </c>
      <c r="H4167" t="s">
        <v>307</v>
      </c>
      <c r="I4167" t="s">
        <v>307</v>
      </c>
      <c r="J4167" t="s">
        <v>307</v>
      </c>
      <c r="K4167" t="s">
        <v>307</v>
      </c>
      <c r="L4167" t="s">
        <v>307</v>
      </c>
      <c r="M4167" t="s">
        <v>307</v>
      </c>
      <c r="N4167" t="s">
        <v>307</v>
      </c>
      <c r="O4167" t="s">
        <v>307</v>
      </c>
      <c r="P4167" t="s">
        <v>307</v>
      </c>
      <c r="Q4167" t="s">
        <v>307</v>
      </c>
      <c r="R4167" t="s">
        <v>307</v>
      </c>
      <c r="S4167" t="s">
        <v>307</v>
      </c>
      <c r="T4167" t="s">
        <v>307</v>
      </c>
      <c r="U4167" t="s">
        <v>307</v>
      </c>
      <c r="V4167" t="s">
        <v>307</v>
      </c>
      <c r="W4167" t="s">
        <v>307</v>
      </c>
      <c r="X4167" t="s">
        <v>307</v>
      </c>
      <c r="Y4167" t="s">
        <v>307</v>
      </c>
      <c r="Z4167" t="s">
        <v>307</v>
      </c>
    </row>
    <row r="4168" spans="1:42" x14ac:dyDescent="0.25">
      <c r="A4168">
        <v>506</v>
      </c>
      <c r="B4168" t="s">
        <v>226</v>
      </c>
      <c r="C4168" t="s">
        <v>46</v>
      </c>
      <c r="D4168" t="s">
        <v>68</v>
      </c>
      <c r="E4168" t="s">
        <v>307</v>
      </c>
      <c r="F4168" t="s">
        <v>307</v>
      </c>
      <c r="G4168" t="s">
        <v>307</v>
      </c>
      <c r="H4168" t="s">
        <v>307</v>
      </c>
      <c r="I4168" t="s">
        <v>307</v>
      </c>
      <c r="J4168" t="s">
        <v>307</v>
      </c>
      <c r="K4168" t="s">
        <v>307</v>
      </c>
      <c r="L4168" t="s">
        <v>307</v>
      </c>
      <c r="M4168" t="s">
        <v>307</v>
      </c>
      <c r="N4168" t="s">
        <v>307</v>
      </c>
      <c r="O4168" t="s">
        <v>307</v>
      </c>
      <c r="P4168" t="s">
        <v>307</v>
      </c>
      <c r="Q4168" t="s">
        <v>307</v>
      </c>
      <c r="R4168" t="s">
        <v>307</v>
      </c>
      <c r="S4168" t="s">
        <v>307</v>
      </c>
      <c r="T4168" t="s">
        <v>307</v>
      </c>
      <c r="U4168" t="s">
        <v>307</v>
      </c>
      <c r="V4168" t="s">
        <v>307</v>
      </c>
      <c r="W4168" t="s">
        <v>307</v>
      </c>
      <c r="X4168" t="s">
        <v>307</v>
      </c>
      <c r="Y4168" t="s">
        <v>307</v>
      </c>
      <c r="Z4168" t="s">
        <v>307</v>
      </c>
    </row>
    <row r="4169" spans="1:42" x14ac:dyDescent="0.25">
      <c r="A4169">
        <v>506</v>
      </c>
      <c r="B4169" t="s">
        <v>226</v>
      </c>
      <c r="C4169" t="s">
        <v>46</v>
      </c>
      <c r="D4169" t="s">
        <v>69</v>
      </c>
      <c r="E4169" t="s">
        <v>307</v>
      </c>
      <c r="F4169" t="s">
        <v>307</v>
      </c>
      <c r="G4169" t="s">
        <v>307</v>
      </c>
      <c r="H4169" t="s">
        <v>307</v>
      </c>
      <c r="I4169" t="s">
        <v>307</v>
      </c>
      <c r="J4169" t="s">
        <v>307</v>
      </c>
      <c r="K4169" t="s">
        <v>307</v>
      </c>
      <c r="L4169" t="s">
        <v>307</v>
      </c>
      <c r="M4169" t="s">
        <v>307</v>
      </c>
      <c r="N4169" t="s">
        <v>307</v>
      </c>
      <c r="O4169" t="s">
        <v>307</v>
      </c>
      <c r="P4169" t="s">
        <v>307</v>
      </c>
      <c r="Q4169" t="s">
        <v>307</v>
      </c>
      <c r="R4169" t="s">
        <v>307</v>
      </c>
      <c r="S4169" t="s">
        <v>307</v>
      </c>
      <c r="T4169" t="s">
        <v>307</v>
      </c>
      <c r="U4169" t="s">
        <v>307</v>
      </c>
      <c r="V4169" t="s">
        <v>307</v>
      </c>
      <c r="W4169" t="s">
        <v>307</v>
      </c>
      <c r="X4169" t="s">
        <v>307</v>
      </c>
      <c r="Y4169" t="s">
        <v>307</v>
      </c>
      <c r="Z4169" t="s">
        <v>307</v>
      </c>
    </row>
    <row r="4170" spans="1:42" x14ac:dyDescent="0.25">
      <c r="A4170">
        <v>506</v>
      </c>
      <c r="B4170" t="s">
        <v>226</v>
      </c>
      <c r="C4170" t="s">
        <v>46</v>
      </c>
      <c r="D4170" t="s">
        <v>70</v>
      </c>
      <c r="E4170" t="s">
        <v>307</v>
      </c>
      <c r="F4170" t="s">
        <v>307</v>
      </c>
      <c r="G4170" t="s">
        <v>307</v>
      </c>
      <c r="H4170" t="s">
        <v>307</v>
      </c>
      <c r="I4170" t="s">
        <v>307</v>
      </c>
      <c r="J4170" t="s">
        <v>307</v>
      </c>
      <c r="K4170" t="s">
        <v>307</v>
      </c>
      <c r="L4170" t="s">
        <v>307</v>
      </c>
      <c r="M4170" t="s">
        <v>307</v>
      </c>
      <c r="N4170" t="s">
        <v>307</v>
      </c>
      <c r="O4170" t="s">
        <v>307</v>
      </c>
      <c r="P4170" t="s">
        <v>307</v>
      </c>
      <c r="Q4170" t="s">
        <v>307</v>
      </c>
      <c r="R4170" t="s">
        <v>307</v>
      </c>
      <c r="S4170" t="s">
        <v>307</v>
      </c>
      <c r="T4170" t="s">
        <v>307</v>
      </c>
      <c r="U4170" t="s">
        <v>307</v>
      </c>
      <c r="V4170" t="s">
        <v>307</v>
      </c>
      <c r="W4170" t="s">
        <v>307</v>
      </c>
      <c r="X4170" t="s">
        <v>307</v>
      </c>
      <c r="Y4170" t="s">
        <v>307</v>
      </c>
      <c r="Z4170" t="s">
        <v>307</v>
      </c>
    </row>
    <row r="4171" spans="1:42" x14ac:dyDescent="0.25">
      <c r="A4171">
        <v>506</v>
      </c>
      <c r="B4171" t="s">
        <v>226</v>
      </c>
      <c r="C4171" t="s">
        <v>46</v>
      </c>
      <c r="D4171" t="s">
        <v>71</v>
      </c>
      <c r="E4171" t="s">
        <v>307</v>
      </c>
      <c r="F4171" t="s">
        <v>307</v>
      </c>
      <c r="G4171" t="s">
        <v>307</v>
      </c>
      <c r="H4171" t="s">
        <v>307</v>
      </c>
      <c r="I4171" t="s">
        <v>307</v>
      </c>
      <c r="J4171" t="s">
        <v>307</v>
      </c>
      <c r="K4171" t="s">
        <v>307</v>
      </c>
      <c r="L4171" t="s">
        <v>307</v>
      </c>
      <c r="M4171" t="s">
        <v>307</v>
      </c>
      <c r="N4171" t="s">
        <v>307</v>
      </c>
      <c r="O4171" t="s">
        <v>307</v>
      </c>
      <c r="P4171" t="s">
        <v>307</v>
      </c>
      <c r="Q4171" t="s">
        <v>307</v>
      </c>
      <c r="R4171" t="s">
        <v>307</v>
      </c>
      <c r="S4171" t="s">
        <v>307</v>
      </c>
      <c r="T4171" t="s">
        <v>307</v>
      </c>
      <c r="U4171" t="s">
        <v>307</v>
      </c>
      <c r="V4171" t="s">
        <v>307</v>
      </c>
      <c r="W4171" t="s">
        <v>307</v>
      </c>
      <c r="X4171" t="s">
        <v>307</v>
      </c>
      <c r="Y4171" t="s">
        <v>307</v>
      </c>
      <c r="Z4171" t="s">
        <v>307</v>
      </c>
    </row>
    <row r="4172" spans="1:42" x14ac:dyDescent="0.25">
      <c r="A4172">
        <v>506</v>
      </c>
      <c r="B4172" t="s">
        <v>226</v>
      </c>
      <c r="C4172" t="s">
        <v>46</v>
      </c>
      <c r="D4172" t="s">
        <v>72</v>
      </c>
      <c r="E4172" t="s">
        <v>307</v>
      </c>
      <c r="F4172" t="s">
        <v>307</v>
      </c>
      <c r="G4172" t="s">
        <v>307</v>
      </c>
      <c r="H4172" t="s">
        <v>307</v>
      </c>
      <c r="I4172" t="s">
        <v>307</v>
      </c>
      <c r="J4172" t="s">
        <v>307</v>
      </c>
      <c r="K4172" t="s">
        <v>307</v>
      </c>
      <c r="L4172" t="s">
        <v>307</v>
      </c>
      <c r="M4172" t="s">
        <v>307</v>
      </c>
      <c r="N4172" t="s">
        <v>307</v>
      </c>
      <c r="O4172" t="s">
        <v>307</v>
      </c>
      <c r="P4172" t="s">
        <v>307</v>
      </c>
      <c r="Q4172" t="s">
        <v>307</v>
      </c>
      <c r="R4172" t="s">
        <v>307</v>
      </c>
      <c r="S4172" t="s">
        <v>307</v>
      </c>
      <c r="T4172" t="s">
        <v>307</v>
      </c>
      <c r="U4172" t="s">
        <v>307</v>
      </c>
      <c r="V4172" t="s">
        <v>307</v>
      </c>
      <c r="W4172" t="s">
        <v>307</v>
      </c>
      <c r="X4172" t="s">
        <v>307</v>
      </c>
      <c r="Y4172" t="s">
        <v>307</v>
      </c>
      <c r="Z4172" t="s">
        <v>307</v>
      </c>
    </row>
    <row r="4173" spans="1:42" x14ac:dyDescent="0.25">
      <c r="A4173">
        <v>506</v>
      </c>
      <c r="B4173" t="s">
        <v>226</v>
      </c>
      <c r="C4173" t="s">
        <v>46</v>
      </c>
      <c r="D4173" t="s">
        <v>47</v>
      </c>
      <c r="E4173" t="s">
        <v>307</v>
      </c>
      <c r="F4173" t="s">
        <v>307</v>
      </c>
      <c r="G4173" t="s">
        <v>307</v>
      </c>
      <c r="H4173" t="s">
        <v>307</v>
      </c>
      <c r="I4173" t="s">
        <v>307</v>
      </c>
      <c r="J4173" t="s">
        <v>307</v>
      </c>
      <c r="K4173" t="s">
        <v>307</v>
      </c>
      <c r="L4173" t="s">
        <v>307</v>
      </c>
      <c r="M4173" t="s">
        <v>307</v>
      </c>
      <c r="N4173" t="s">
        <v>307</v>
      </c>
      <c r="O4173" t="s">
        <v>307</v>
      </c>
      <c r="P4173" t="s">
        <v>307</v>
      </c>
      <c r="Q4173" t="s">
        <v>307</v>
      </c>
      <c r="R4173" t="s">
        <v>307</v>
      </c>
      <c r="S4173" t="s">
        <v>307</v>
      </c>
      <c r="T4173" t="s">
        <v>307</v>
      </c>
      <c r="U4173" t="s">
        <v>307</v>
      </c>
      <c r="V4173" t="s">
        <v>307</v>
      </c>
      <c r="W4173" t="s">
        <v>307</v>
      </c>
      <c r="X4173" t="s">
        <v>307</v>
      </c>
      <c r="Y4173" t="s">
        <v>307</v>
      </c>
      <c r="Z4173" t="s">
        <v>307</v>
      </c>
    </row>
    <row r="4174" spans="1:42" x14ac:dyDescent="0.25">
      <c r="A4174">
        <v>506</v>
      </c>
      <c r="B4174" t="s">
        <v>226</v>
      </c>
      <c r="C4174" t="s">
        <v>46</v>
      </c>
      <c r="D4174" t="s">
        <v>48</v>
      </c>
      <c r="E4174" t="s">
        <v>307</v>
      </c>
      <c r="F4174" t="s">
        <v>307</v>
      </c>
      <c r="G4174" t="s">
        <v>307</v>
      </c>
      <c r="H4174" t="s">
        <v>307</v>
      </c>
      <c r="I4174" t="s">
        <v>307</v>
      </c>
      <c r="J4174" t="s">
        <v>307</v>
      </c>
      <c r="K4174" t="s">
        <v>307</v>
      </c>
      <c r="L4174" t="s">
        <v>307</v>
      </c>
      <c r="M4174" t="s">
        <v>307</v>
      </c>
      <c r="N4174" t="s">
        <v>307</v>
      </c>
      <c r="O4174" t="s">
        <v>307</v>
      </c>
      <c r="P4174" t="s">
        <v>307</v>
      </c>
      <c r="Q4174" t="s">
        <v>307</v>
      </c>
      <c r="R4174" t="s">
        <v>307</v>
      </c>
      <c r="S4174" t="s">
        <v>307</v>
      </c>
      <c r="T4174" t="s">
        <v>307</v>
      </c>
      <c r="U4174" t="s">
        <v>307</v>
      </c>
      <c r="V4174" t="s">
        <v>307</v>
      </c>
      <c r="W4174" t="s">
        <v>307</v>
      </c>
      <c r="X4174" t="s">
        <v>307</v>
      </c>
      <c r="Y4174" t="s">
        <v>307</v>
      </c>
      <c r="Z4174" t="s">
        <v>307</v>
      </c>
    </row>
    <row r="4175" spans="1:42" x14ac:dyDescent="0.25">
      <c r="A4175">
        <v>506</v>
      </c>
      <c r="B4175" t="s">
        <v>226</v>
      </c>
      <c r="C4175" t="s">
        <v>46</v>
      </c>
      <c r="D4175" t="s">
        <v>49</v>
      </c>
      <c r="E4175" t="s">
        <v>307</v>
      </c>
      <c r="F4175" t="s">
        <v>307</v>
      </c>
      <c r="G4175" t="s">
        <v>307</v>
      </c>
      <c r="H4175" t="s">
        <v>307</v>
      </c>
      <c r="I4175" t="s">
        <v>307</v>
      </c>
      <c r="J4175" t="s">
        <v>307</v>
      </c>
      <c r="K4175" t="s">
        <v>307</v>
      </c>
      <c r="L4175" t="s">
        <v>307</v>
      </c>
      <c r="M4175" t="s">
        <v>307</v>
      </c>
      <c r="N4175" t="s">
        <v>307</v>
      </c>
      <c r="O4175" t="s">
        <v>307</v>
      </c>
      <c r="P4175" t="s">
        <v>307</v>
      </c>
      <c r="Q4175" t="s">
        <v>307</v>
      </c>
      <c r="R4175" t="s">
        <v>307</v>
      </c>
      <c r="S4175" t="s">
        <v>307</v>
      </c>
      <c r="T4175" t="s">
        <v>307</v>
      </c>
      <c r="U4175" t="s">
        <v>307</v>
      </c>
      <c r="V4175" t="s">
        <v>307</v>
      </c>
      <c r="W4175" t="s">
        <v>307</v>
      </c>
      <c r="X4175" t="s">
        <v>307</v>
      </c>
      <c r="Y4175" t="s">
        <v>307</v>
      </c>
      <c r="Z4175" t="s">
        <v>307</v>
      </c>
    </row>
    <row r="4176" spans="1:42" x14ac:dyDescent="0.25">
      <c r="A4176">
        <v>506</v>
      </c>
      <c r="B4176" t="s">
        <v>226</v>
      </c>
      <c r="C4176" t="s">
        <v>41</v>
      </c>
      <c r="D4176" t="s">
        <v>48</v>
      </c>
      <c r="E4176" t="s">
        <v>307</v>
      </c>
      <c r="F4176" t="s">
        <v>307</v>
      </c>
      <c r="G4176" t="s">
        <v>307</v>
      </c>
      <c r="H4176" t="s">
        <v>307</v>
      </c>
      <c r="I4176" t="s">
        <v>307</v>
      </c>
      <c r="J4176" t="s">
        <v>307</v>
      </c>
      <c r="K4176" t="s">
        <v>307</v>
      </c>
      <c r="L4176" t="s">
        <v>307</v>
      </c>
      <c r="M4176" t="s">
        <v>307</v>
      </c>
      <c r="N4176" t="s">
        <v>307</v>
      </c>
      <c r="O4176" t="s">
        <v>307</v>
      </c>
      <c r="P4176" t="s">
        <v>307</v>
      </c>
      <c r="Q4176" t="s">
        <v>307</v>
      </c>
      <c r="R4176" t="s">
        <v>307</v>
      </c>
      <c r="S4176" t="s">
        <v>307</v>
      </c>
      <c r="T4176" t="s">
        <v>307</v>
      </c>
      <c r="U4176" t="s">
        <v>307</v>
      </c>
      <c r="V4176" t="s">
        <v>307</v>
      </c>
      <c r="W4176" t="s">
        <v>307</v>
      </c>
      <c r="X4176" t="s">
        <v>307</v>
      </c>
      <c r="Y4176" t="s">
        <v>307</v>
      </c>
      <c r="Z4176" t="s">
        <v>307</v>
      </c>
    </row>
    <row r="4177" spans="1:45" x14ac:dyDescent="0.25">
      <c r="A4177">
        <v>506</v>
      </c>
      <c r="B4177" t="s">
        <v>226</v>
      </c>
      <c r="C4177" t="s">
        <v>459</v>
      </c>
      <c r="D4177" t="s">
        <v>48</v>
      </c>
      <c r="E4177" t="s">
        <v>307</v>
      </c>
      <c r="F4177" t="s">
        <v>307</v>
      </c>
      <c r="G4177" t="s">
        <v>307</v>
      </c>
      <c r="H4177" t="s">
        <v>307</v>
      </c>
      <c r="I4177" t="s">
        <v>307</v>
      </c>
      <c r="J4177" t="s">
        <v>307</v>
      </c>
      <c r="K4177" t="s">
        <v>307</v>
      </c>
      <c r="L4177" t="s">
        <v>307</v>
      </c>
      <c r="M4177" t="s">
        <v>307</v>
      </c>
      <c r="N4177" t="s">
        <v>307</v>
      </c>
      <c r="O4177" t="s">
        <v>307</v>
      </c>
      <c r="P4177" t="s">
        <v>307</v>
      </c>
      <c r="Q4177" t="s">
        <v>307</v>
      </c>
    </row>
    <row r="4178" spans="1:45" x14ac:dyDescent="0.25">
      <c r="A4178">
        <v>506</v>
      </c>
      <c r="B4178" t="s">
        <v>226</v>
      </c>
      <c r="C4178" t="s">
        <v>304</v>
      </c>
      <c r="D4178" t="s">
        <v>48</v>
      </c>
      <c r="E4178" t="s">
        <v>307</v>
      </c>
      <c r="F4178" t="s">
        <v>307</v>
      </c>
      <c r="G4178" t="s">
        <v>307</v>
      </c>
      <c r="H4178" t="s">
        <v>307</v>
      </c>
      <c r="I4178" t="s">
        <v>307</v>
      </c>
      <c r="J4178" t="s">
        <v>307</v>
      </c>
      <c r="K4178" t="s">
        <v>307</v>
      </c>
      <c r="L4178" t="s">
        <v>307</v>
      </c>
      <c r="M4178" t="s">
        <v>307</v>
      </c>
      <c r="N4178" t="s">
        <v>307</v>
      </c>
      <c r="O4178" t="s">
        <v>307</v>
      </c>
      <c r="P4178" t="s">
        <v>307</v>
      </c>
      <c r="Q4178" t="s">
        <v>307</v>
      </c>
    </row>
    <row r="4179" spans="1:45" x14ac:dyDescent="0.25">
      <c r="A4179">
        <v>506</v>
      </c>
      <c r="B4179" t="s">
        <v>226</v>
      </c>
      <c r="C4179" t="s">
        <v>433</v>
      </c>
      <c r="D4179" t="s">
        <v>48</v>
      </c>
      <c r="E4179" t="s">
        <v>307</v>
      </c>
      <c r="F4179" t="s">
        <v>307</v>
      </c>
      <c r="G4179" t="s">
        <v>307</v>
      </c>
      <c r="H4179" t="s">
        <v>307</v>
      </c>
      <c r="I4179" t="s">
        <v>307</v>
      </c>
      <c r="J4179" t="s">
        <v>307</v>
      </c>
      <c r="K4179" t="s">
        <v>307</v>
      </c>
      <c r="L4179" t="s">
        <v>307</v>
      </c>
      <c r="M4179" t="s">
        <v>307</v>
      </c>
      <c r="N4179" t="s">
        <v>307</v>
      </c>
      <c r="O4179" t="s">
        <v>307</v>
      </c>
      <c r="P4179" t="s">
        <v>307</v>
      </c>
      <c r="Q4179" t="s">
        <v>307</v>
      </c>
    </row>
    <row r="4180" spans="1:45" x14ac:dyDescent="0.25">
      <c r="A4180">
        <v>506</v>
      </c>
      <c r="B4180" t="s">
        <v>226</v>
      </c>
      <c r="C4180" t="s">
        <v>305</v>
      </c>
      <c r="D4180" t="s">
        <v>48</v>
      </c>
      <c r="E4180" t="s">
        <v>307</v>
      </c>
      <c r="F4180" t="s">
        <v>307</v>
      </c>
      <c r="G4180" t="s">
        <v>307</v>
      </c>
      <c r="H4180" t="s">
        <v>307</v>
      </c>
      <c r="I4180" t="s">
        <v>307</v>
      </c>
      <c r="J4180" t="s">
        <v>307</v>
      </c>
      <c r="K4180" t="s">
        <v>307</v>
      </c>
      <c r="L4180" t="s">
        <v>307</v>
      </c>
      <c r="M4180" t="s">
        <v>307</v>
      </c>
      <c r="N4180" t="s">
        <v>307</v>
      </c>
      <c r="O4180" t="s">
        <v>307</v>
      </c>
      <c r="P4180" t="s">
        <v>307</v>
      </c>
      <c r="Q4180" t="s">
        <v>307</v>
      </c>
    </row>
    <row r="4181" spans="1:45" x14ac:dyDescent="0.25">
      <c r="A4181">
        <v>506</v>
      </c>
      <c r="B4181" t="s">
        <v>226</v>
      </c>
      <c r="C4181" t="s">
        <v>306</v>
      </c>
      <c r="D4181" t="s">
        <v>48</v>
      </c>
      <c r="E4181" t="s">
        <v>307</v>
      </c>
      <c r="F4181" t="s">
        <v>307</v>
      </c>
      <c r="G4181" t="s">
        <v>307</v>
      </c>
      <c r="H4181" t="s">
        <v>307</v>
      </c>
      <c r="I4181" t="s">
        <v>307</v>
      </c>
      <c r="J4181" t="s">
        <v>307</v>
      </c>
      <c r="K4181" t="s">
        <v>307</v>
      </c>
      <c r="L4181" t="s">
        <v>307</v>
      </c>
      <c r="M4181" t="s">
        <v>307</v>
      </c>
      <c r="N4181" t="s">
        <v>307</v>
      </c>
      <c r="O4181" t="s">
        <v>307</v>
      </c>
      <c r="P4181" t="s">
        <v>307</v>
      </c>
      <c r="Q4181" t="s">
        <v>307</v>
      </c>
    </row>
    <row r="4182" spans="1:45" x14ac:dyDescent="0.25">
      <c r="A4182">
        <v>506</v>
      </c>
      <c r="B4182" t="s">
        <v>226</v>
      </c>
      <c r="C4182" t="s">
        <v>44</v>
      </c>
      <c r="D4182" t="s">
        <v>54</v>
      </c>
      <c r="E4182" t="s">
        <v>307</v>
      </c>
      <c r="F4182" t="s">
        <v>307</v>
      </c>
      <c r="G4182" t="s">
        <v>307</v>
      </c>
      <c r="H4182" t="s">
        <v>307</v>
      </c>
      <c r="I4182" t="s">
        <v>307</v>
      </c>
      <c r="J4182" t="s">
        <v>307</v>
      </c>
      <c r="K4182" t="s">
        <v>307</v>
      </c>
      <c r="L4182" t="s">
        <v>307</v>
      </c>
      <c r="M4182" t="s">
        <v>307</v>
      </c>
      <c r="N4182" t="s">
        <v>307</v>
      </c>
      <c r="O4182" t="s">
        <v>307</v>
      </c>
      <c r="P4182" t="s">
        <v>307</v>
      </c>
      <c r="Q4182" t="s">
        <v>307</v>
      </c>
      <c r="R4182" t="s">
        <v>307</v>
      </c>
      <c r="S4182" t="s">
        <v>307</v>
      </c>
      <c r="T4182" t="s">
        <v>307</v>
      </c>
      <c r="U4182" t="s">
        <v>307</v>
      </c>
      <c r="V4182" t="s">
        <v>307</v>
      </c>
      <c r="W4182" t="s">
        <v>307</v>
      </c>
    </row>
    <row r="4183" spans="1:45" x14ac:dyDescent="0.25">
      <c r="A4183">
        <v>506</v>
      </c>
      <c r="B4183" t="s">
        <v>226</v>
      </c>
      <c r="C4183" t="s">
        <v>44</v>
      </c>
      <c r="D4183" t="s">
        <v>55</v>
      </c>
      <c r="E4183" t="s">
        <v>307</v>
      </c>
      <c r="F4183" t="s">
        <v>307</v>
      </c>
      <c r="G4183" t="s">
        <v>307</v>
      </c>
      <c r="H4183" t="s">
        <v>307</v>
      </c>
      <c r="I4183" t="s">
        <v>307</v>
      </c>
      <c r="J4183" t="s">
        <v>307</v>
      </c>
      <c r="K4183" t="s">
        <v>307</v>
      </c>
      <c r="L4183" t="s">
        <v>307</v>
      </c>
      <c r="M4183" t="s">
        <v>307</v>
      </c>
      <c r="N4183" t="s">
        <v>307</v>
      </c>
      <c r="O4183" t="s">
        <v>307</v>
      </c>
      <c r="P4183" t="s">
        <v>307</v>
      </c>
      <c r="Q4183" t="s">
        <v>307</v>
      </c>
      <c r="R4183" t="s">
        <v>307</v>
      </c>
      <c r="S4183" t="s">
        <v>307</v>
      </c>
      <c r="T4183" t="s">
        <v>307</v>
      </c>
      <c r="U4183" t="s">
        <v>307</v>
      </c>
      <c r="V4183" t="s">
        <v>307</v>
      </c>
      <c r="W4183" t="s">
        <v>307</v>
      </c>
    </row>
    <row r="4184" spans="1:45" x14ac:dyDescent="0.25">
      <c r="A4184">
        <v>506</v>
      </c>
      <c r="B4184" t="s">
        <v>226</v>
      </c>
      <c r="C4184" t="s">
        <v>44</v>
      </c>
      <c r="D4184" t="s">
        <v>56</v>
      </c>
      <c r="E4184" t="s">
        <v>307</v>
      </c>
      <c r="F4184" t="s">
        <v>307</v>
      </c>
      <c r="G4184" t="s">
        <v>307</v>
      </c>
      <c r="H4184" t="s">
        <v>307</v>
      </c>
      <c r="I4184" t="s">
        <v>307</v>
      </c>
      <c r="J4184" t="s">
        <v>307</v>
      </c>
      <c r="K4184" t="s">
        <v>307</v>
      </c>
      <c r="L4184" t="s">
        <v>307</v>
      </c>
      <c r="M4184" t="s">
        <v>307</v>
      </c>
      <c r="N4184" t="s">
        <v>307</v>
      </c>
      <c r="O4184" t="s">
        <v>307</v>
      </c>
      <c r="P4184" t="s">
        <v>307</v>
      </c>
      <c r="Q4184" t="s">
        <v>307</v>
      </c>
      <c r="R4184" t="s">
        <v>307</v>
      </c>
      <c r="S4184" t="s">
        <v>307</v>
      </c>
      <c r="T4184" t="s">
        <v>307</v>
      </c>
      <c r="U4184" t="s">
        <v>307</v>
      </c>
      <c r="V4184" t="s">
        <v>307</v>
      </c>
      <c r="W4184" t="s">
        <v>307</v>
      </c>
    </row>
    <row r="4185" spans="1:45" x14ac:dyDescent="0.25">
      <c r="A4185">
        <v>506</v>
      </c>
      <c r="B4185" t="s">
        <v>226</v>
      </c>
      <c r="C4185" t="s">
        <v>44</v>
      </c>
      <c r="D4185" t="s">
        <v>57</v>
      </c>
      <c r="E4185" t="s">
        <v>307</v>
      </c>
      <c r="F4185" t="s">
        <v>307</v>
      </c>
      <c r="G4185" t="s">
        <v>307</v>
      </c>
      <c r="H4185" t="s">
        <v>307</v>
      </c>
      <c r="I4185" t="s">
        <v>307</v>
      </c>
      <c r="J4185" t="s">
        <v>307</v>
      </c>
      <c r="K4185" t="s">
        <v>307</v>
      </c>
      <c r="L4185" t="s">
        <v>307</v>
      </c>
      <c r="M4185" t="s">
        <v>307</v>
      </c>
      <c r="N4185" t="s">
        <v>307</v>
      </c>
      <c r="O4185" t="s">
        <v>307</v>
      </c>
      <c r="P4185" t="s">
        <v>307</v>
      </c>
      <c r="Q4185" t="s">
        <v>307</v>
      </c>
      <c r="R4185" t="s">
        <v>307</v>
      </c>
      <c r="S4185" t="s">
        <v>307</v>
      </c>
      <c r="T4185" t="s">
        <v>307</v>
      </c>
      <c r="U4185" t="s">
        <v>307</v>
      </c>
      <c r="V4185" t="s">
        <v>307</v>
      </c>
      <c r="W4185" t="s">
        <v>307</v>
      </c>
    </row>
    <row r="4186" spans="1:45" x14ac:dyDescent="0.25">
      <c r="A4186">
        <v>506</v>
      </c>
      <c r="B4186" t="s">
        <v>226</v>
      </c>
      <c r="C4186" t="s">
        <v>44</v>
      </c>
      <c r="D4186" t="s">
        <v>58</v>
      </c>
      <c r="E4186" t="s">
        <v>307</v>
      </c>
      <c r="F4186" t="s">
        <v>307</v>
      </c>
      <c r="G4186" t="s">
        <v>307</v>
      </c>
      <c r="H4186" t="s">
        <v>307</v>
      </c>
      <c r="I4186" t="s">
        <v>307</v>
      </c>
      <c r="J4186" t="s">
        <v>307</v>
      </c>
      <c r="K4186" t="s">
        <v>307</v>
      </c>
      <c r="L4186" t="s">
        <v>307</v>
      </c>
      <c r="M4186" t="s">
        <v>307</v>
      </c>
      <c r="N4186" t="s">
        <v>307</v>
      </c>
      <c r="O4186" t="s">
        <v>307</v>
      </c>
      <c r="P4186" t="s">
        <v>307</v>
      </c>
      <c r="Q4186" t="s">
        <v>307</v>
      </c>
      <c r="R4186" t="s">
        <v>307</v>
      </c>
      <c r="S4186" t="s">
        <v>307</v>
      </c>
      <c r="T4186" t="s">
        <v>307</v>
      </c>
      <c r="U4186" t="s">
        <v>307</v>
      </c>
      <c r="V4186" t="s">
        <v>307</v>
      </c>
      <c r="W4186" t="s">
        <v>307</v>
      </c>
    </row>
    <row r="4187" spans="1:45" x14ac:dyDescent="0.25">
      <c r="A4187">
        <v>506</v>
      </c>
      <c r="B4187" t="s">
        <v>226</v>
      </c>
      <c r="C4187" t="s">
        <v>44</v>
      </c>
      <c r="D4187" t="s">
        <v>59</v>
      </c>
      <c r="E4187" t="s">
        <v>307</v>
      </c>
      <c r="F4187" t="s">
        <v>307</v>
      </c>
      <c r="G4187" t="s">
        <v>307</v>
      </c>
      <c r="H4187" t="s">
        <v>307</v>
      </c>
      <c r="I4187" t="s">
        <v>307</v>
      </c>
      <c r="J4187" t="s">
        <v>307</v>
      </c>
      <c r="K4187" t="s">
        <v>307</v>
      </c>
      <c r="L4187" t="s">
        <v>307</v>
      </c>
      <c r="M4187" t="s">
        <v>307</v>
      </c>
      <c r="N4187" t="s">
        <v>307</v>
      </c>
      <c r="O4187" t="s">
        <v>307</v>
      </c>
      <c r="P4187" t="s">
        <v>307</v>
      </c>
      <c r="Q4187" t="s">
        <v>307</v>
      </c>
      <c r="R4187" t="s">
        <v>307</v>
      </c>
      <c r="S4187" t="s">
        <v>307</v>
      </c>
      <c r="T4187" t="s">
        <v>307</v>
      </c>
      <c r="U4187" t="s">
        <v>307</v>
      </c>
      <c r="V4187" t="s">
        <v>307</v>
      </c>
      <c r="W4187" t="s">
        <v>307</v>
      </c>
    </row>
    <row r="4188" spans="1:45" x14ac:dyDescent="0.25">
      <c r="A4188">
        <v>506</v>
      </c>
      <c r="B4188" t="s">
        <v>226</v>
      </c>
      <c r="C4188" t="s">
        <v>44</v>
      </c>
      <c r="D4188" t="s">
        <v>60</v>
      </c>
      <c r="E4188" t="s">
        <v>307</v>
      </c>
      <c r="F4188" t="s">
        <v>307</v>
      </c>
      <c r="G4188" t="s">
        <v>307</v>
      </c>
      <c r="H4188" t="s">
        <v>307</v>
      </c>
      <c r="I4188" t="s">
        <v>307</v>
      </c>
      <c r="J4188" t="s">
        <v>307</v>
      </c>
      <c r="K4188" t="s">
        <v>307</v>
      </c>
      <c r="L4188" t="s">
        <v>307</v>
      </c>
      <c r="M4188" t="s">
        <v>307</v>
      </c>
      <c r="N4188" t="s">
        <v>307</v>
      </c>
      <c r="O4188" t="s">
        <v>307</v>
      </c>
      <c r="P4188" t="s">
        <v>307</v>
      </c>
      <c r="Q4188" t="s">
        <v>307</v>
      </c>
      <c r="R4188" t="s">
        <v>307</v>
      </c>
      <c r="S4188" t="s">
        <v>307</v>
      </c>
      <c r="T4188" t="s">
        <v>307</v>
      </c>
      <c r="U4188" t="s">
        <v>307</v>
      </c>
      <c r="V4188" t="s">
        <v>307</v>
      </c>
      <c r="W4188" t="s">
        <v>307</v>
      </c>
    </row>
    <row r="4189" spans="1:45" x14ac:dyDescent="0.25">
      <c r="A4189">
        <v>506</v>
      </c>
      <c r="B4189" t="s">
        <v>226</v>
      </c>
      <c r="C4189" t="s">
        <v>44</v>
      </c>
      <c r="D4189" t="s">
        <v>61</v>
      </c>
      <c r="E4189" t="s">
        <v>307</v>
      </c>
      <c r="F4189" t="s">
        <v>307</v>
      </c>
      <c r="G4189" t="s">
        <v>307</v>
      </c>
      <c r="H4189" t="s">
        <v>307</v>
      </c>
      <c r="I4189" t="s">
        <v>307</v>
      </c>
      <c r="J4189" t="s">
        <v>307</v>
      </c>
      <c r="K4189" t="s">
        <v>307</v>
      </c>
      <c r="L4189" t="s">
        <v>307</v>
      </c>
      <c r="M4189" t="s">
        <v>307</v>
      </c>
      <c r="N4189" t="s">
        <v>307</v>
      </c>
      <c r="O4189" t="s">
        <v>307</v>
      </c>
      <c r="P4189" t="s">
        <v>307</v>
      </c>
      <c r="Q4189" t="s">
        <v>307</v>
      </c>
      <c r="R4189" t="s">
        <v>307</v>
      </c>
      <c r="S4189" t="s">
        <v>307</v>
      </c>
      <c r="T4189" t="s">
        <v>307</v>
      </c>
      <c r="U4189" t="s">
        <v>307</v>
      </c>
      <c r="V4189" t="s">
        <v>307</v>
      </c>
      <c r="W4189" t="s">
        <v>307</v>
      </c>
    </row>
    <row r="4190" spans="1:45" x14ac:dyDescent="0.25">
      <c r="A4190">
        <v>506</v>
      </c>
      <c r="B4190" t="s">
        <v>226</v>
      </c>
      <c r="C4190" t="s">
        <v>44</v>
      </c>
      <c r="D4190" t="s">
        <v>62</v>
      </c>
      <c r="E4190" t="s">
        <v>307</v>
      </c>
      <c r="F4190" t="s">
        <v>307</v>
      </c>
      <c r="G4190" t="s">
        <v>307</v>
      </c>
      <c r="H4190" t="s">
        <v>307</v>
      </c>
      <c r="I4190" t="s">
        <v>307</v>
      </c>
      <c r="J4190" t="s">
        <v>307</v>
      </c>
      <c r="K4190" t="s">
        <v>307</v>
      </c>
      <c r="L4190" t="s">
        <v>307</v>
      </c>
      <c r="M4190" t="s">
        <v>307</v>
      </c>
      <c r="N4190" t="s">
        <v>307</v>
      </c>
      <c r="O4190" t="s">
        <v>307</v>
      </c>
      <c r="P4190" t="s">
        <v>307</v>
      </c>
      <c r="Q4190" t="s">
        <v>307</v>
      </c>
      <c r="R4190" t="s">
        <v>307</v>
      </c>
      <c r="S4190" t="s">
        <v>307</v>
      </c>
      <c r="T4190" t="s">
        <v>307</v>
      </c>
      <c r="U4190" t="s">
        <v>307</v>
      </c>
      <c r="V4190" t="s">
        <v>307</v>
      </c>
      <c r="W4190" t="s">
        <v>307</v>
      </c>
    </row>
    <row r="4191" spans="1:45" x14ac:dyDescent="0.25">
      <c r="A4191">
        <v>506</v>
      </c>
      <c r="B4191" t="s">
        <v>226</v>
      </c>
      <c r="C4191" t="s">
        <v>38</v>
      </c>
      <c r="D4191" t="s">
        <v>47</v>
      </c>
      <c r="E4191" t="s">
        <v>307</v>
      </c>
      <c r="F4191" t="s">
        <v>307</v>
      </c>
      <c r="G4191" t="s">
        <v>307</v>
      </c>
      <c r="H4191" t="s">
        <v>307</v>
      </c>
      <c r="I4191" t="s">
        <v>307</v>
      </c>
      <c r="J4191" t="s">
        <v>307</v>
      </c>
      <c r="K4191" t="s">
        <v>307</v>
      </c>
      <c r="L4191" t="s">
        <v>307</v>
      </c>
      <c r="M4191" t="s">
        <v>307</v>
      </c>
      <c r="N4191" t="s">
        <v>307</v>
      </c>
      <c r="O4191" t="s">
        <v>307</v>
      </c>
      <c r="P4191" t="s">
        <v>307</v>
      </c>
      <c r="Q4191" t="s">
        <v>307</v>
      </c>
      <c r="R4191" t="s">
        <v>307</v>
      </c>
      <c r="S4191" t="s">
        <v>307</v>
      </c>
      <c r="T4191" t="s">
        <v>307</v>
      </c>
      <c r="U4191" t="s">
        <v>307</v>
      </c>
      <c r="V4191" t="s">
        <v>307</v>
      </c>
      <c r="W4191" t="s">
        <v>307</v>
      </c>
      <c r="X4191" t="s">
        <v>307</v>
      </c>
      <c r="Y4191" t="s">
        <v>307</v>
      </c>
      <c r="Z4191" t="s">
        <v>307</v>
      </c>
      <c r="AA4191" t="s">
        <v>307</v>
      </c>
      <c r="AB4191" t="s">
        <v>307</v>
      </c>
      <c r="AC4191" t="s">
        <v>307</v>
      </c>
      <c r="AD4191" t="s">
        <v>307</v>
      </c>
      <c r="AE4191" t="s">
        <v>307</v>
      </c>
      <c r="AF4191" t="s">
        <v>307</v>
      </c>
      <c r="AG4191" t="s">
        <v>307</v>
      </c>
      <c r="AH4191" t="s">
        <v>307</v>
      </c>
      <c r="AI4191" t="s">
        <v>307</v>
      </c>
      <c r="AJ4191" t="s">
        <v>307</v>
      </c>
      <c r="AK4191" t="s">
        <v>307</v>
      </c>
      <c r="AL4191" t="s">
        <v>307</v>
      </c>
      <c r="AM4191" t="s">
        <v>307</v>
      </c>
      <c r="AN4191" t="s">
        <v>307</v>
      </c>
      <c r="AO4191" t="s">
        <v>307</v>
      </c>
      <c r="AP4191" t="s">
        <v>307</v>
      </c>
      <c r="AQ4191" t="s">
        <v>307</v>
      </c>
      <c r="AR4191" t="s">
        <v>307</v>
      </c>
      <c r="AS4191" t="s">
        <v>307</v>
      </c>
    </row>
    <row r="4192" spans="1:45" x14ac:dyDescent="0.25">
      <c r="A4192">
        <v>506</v>
      </c>
      <c r="B4192" t="s">
        <v>226</v>
      </c>
      <c r="C4192" t="s">
        <v>38</v>
      </c>
      <c r="D4192" t="s">
        <v>48</v>
      </c>
      <c r="E4192" t="s">
        <v>307</v>
      </c>
      <c r="F4192" t="s">
        <v>307</v>
      </c>
      <c r="G4192" t="s">
        <v>307</v>
      </c>
      <c r="H4192" t="s">
        <v>307</v>
      </c>
      <c r="I4192" t="s">
        <v>307</v>
      </c>
      <c r="J4192" t="s">
        <v>307</v>
      </c>
      <c r="K4192" t="s">
        <v>307</v>
      </c>
      <c r="L4192" t="s">
        <v>307</v>
      </c>
      <c r="M4192" t="s">
        <v>307</v>
      </c>
      <c r="N4192" t="s">
        <v>307</v>
      </c>
      <c r="O4192" t="s">
        <v>307</v>
      </c>
      <c r="P4192" t="s">
        <v>307</v>
      </c>
      <c r="Q4192" t="s">
        <v>307</v>
      </c>
      <c r="R4192" t="s">
        <v>307</v>
      </c>
      <c r="S4192" t="s">
        <v>307</v>
      </c>
      <c r="T4192" t="s">
        <v>307</v>
      </c>
      <c r="U4192" t="s">
        <v>307</v>
      </c>
      <c r="V4192" t="s">
        <v>307</v>
      </c>
      <c r="W4192" t="s">
        <v>307</v>
      </c>
      <c r="X4192" t="s">
        <v>307</v>
      </c>
      <c r="Y4192" t="s">
        <v>307</v>
      </c>
      <c r="Z4192" t="s">
        <v>307</v>
      </c>
      <c r="AA4192" t="s">
        <v>307</v>
      </c>
      <c r="AB4192" t="s">
        <v>307</v>
      </c>
      <c r="AC4192" t="s">
        <v>307</v>
      </c>
      <c r="AD4192" t="s">
        <v>307</v>
      </c>
      <c r="AE4192" t="s">
        <v>307</v>
      </c>
      <c r="AF4192" t="s">
        <v>307</v>
      </c>
      <c r="AG4192" t="s">
        <v>307</v>
      </c>
      <c r="AH4192" t="s">
        <v>307</v>
      </c>
      <c r="AI4192" t="s">
        <v>307</v>
      </c>
      <c r="AJ4192" t="s">
        <v>307</v>
      </c>
      <c r="AK4192" t="s">
        <v>307</v>
      </c>
      <c r="AL4192" t="s">
        <v>307</v>
      </c>
      <c r="AM4192" t="s">
        <v>307</v>
      </c>
      <c r="AN4192" t="s">
        <v>307</v>
      </c>
      <c r="AO4192" t="s">
        <v>307</v>
      </c>
      <c r="AP4192" t="s">
        <v>307</v>
      </c>
      <c r="AQ4192" t="s">
        <v>307</v>
      </c>
      <c r="AR4192" t="s">
        <v>307</v>
      </c>
      <c r="AS4192" t="s">
        <v>307</v>
      </c>
    </row>
    <row r="4193" spans="1:45" x14ac:dyDescent="0.25">
      <c r="A4193">
        <v>506</v>
      </c>
      <c r="B4193" t="s">
        <v>226</v>
      </c>
      <c r="C4193" t="s">
        <v>38</v>
      </c>
      <c r="D4193" t="s">
        <v>49</v>
      </c>
      <c r="E4193" t="s">
        <v>307</v>
      </c>
      <c r="F4193" t="s">
        <v>307</v>
      </c>
      <c r="G4193" t="s">
        <v>307</v>
      </c>
      <c r="H4193" t="s">
        <v>307</v>
      </c>
      <c r="I4193" t="s">
        <v>307</v>
      </c>
      <c r="J4193" t="s">
        <v>307</v>
      </c>
      <c r="K4193" t="s">
        <v>307</v>
      </c>
      <c r="L4193" t="s">
        <v>307</v>
      </c>
      <c r="M4193" t="s">
        <v>307</v>
      </c>
      <c r="N4193" t="s">
        <v>307</v>
      </c>
      <c r="O4193" t="s">
        <v>307</v>
      </c>
      <c r="P4193" t="s">
        <v>307</v>
      </c>
      <c r="Q4193" t="s">
        <v>307</v>
      </c>
      <c r="R4193" t="s">
        <v>307</v>
      </c>
      <c r="S4193" t="s">
        <v>307</v>
      </c>
      <c r="T4193" t="s">
        <v>307</v>
      </c>
      <c r="U4193" t="s">
        <v>307</v>
      </c>
      <c r="V4193" t="s">
        <v>307</v>
      </c>
      <c r="W4193" t="s">
        <v>307</v>
      </c>
      <c r="X4193" t="s">
        <v>307</v>
      </c>
      <c r="Y4193" t="s">
        <v>307</v>
      </c>
      <c r="Z4193" t="s">
        <v>307</v>
      </c>
      <c r="AA4193" t="s">
        <v>307</v>
      </c>
      <c r="AB4193" t="s">
        <v>307</v>
      </c>
      <c r="AC4193" t="s">
        <v>307</v>
      </c>
      <c r="AD4193" t="s">
        <v>307</v>
      </c>
      <c r="AE4193" t="s">
        <v>307</v>
      </c>
      <c r="AF4193" t="s">
        <v>307</v>
      </c>
      <c r="AG4193" t="s">
        <v>307</v>
      </c>
      <c r="AH4193" t="s">
        <v>307</v>
      </c>
      <c r="AI4193" t="s">
        <v>307</v>
      </c>
      <c r="AJ4193" t="s">
        <v>307</v>
      </c>
      <c r="AK4193" t="s">
        <v>307</v>
      </c>
      <c r="AL4193" t="s">
        <v>307</v>
      </c>
      <c r="AM4193" t="s">
        <v>307</v>
      </c>
      <c r="AN4193" t="s">
        <v>307</v>
      </c>
      <c r="AO4193" t="s">
        <v>307</v>
      </c>
      <c r="AP4193" t="s">
        <v>307</v>
      </c>
      <c r="AQ4193" t="s">
        <v>307</v>
      </c>
      <c r="AR4193" t="s">
        <v>307</v>
      </c>
      <c r="AS4193" t="s">
        <v>307</v>
      </c>
    </row>
    <row r="4194" spans="1:45" x14ac:dyDescent="0.25">
      <c r="A4194">
        <v>506</v>
      </c>
      <c r="B4194" t="s">
        <v>226</v>
      </c>
      <c r="C4194" t="s">
        <v>450</v>
      </c>
      <c r="D4194" t="s">
        <v>48</v>
      </c>
      <c r="E4194" t="s">
        <v>307</v>
      </c>
      <c r="F4194" t="s">
        <v>307</v>
      </c>
      <c r="G4194" t="s">
        <v>307</v>
      </c>
      <c r="H4194" t="s">
        <v>307</v>
      </c>
      <c r="I4194" t="s">
        <v>307</v>
      </c>
      <c r="J4194" t="s">
        <v>307</v>
      </c>
      <c r="K4194" t="s">
        <v>307</v>
      </c>
      <c r="L4194" t="s">
        <v>307</v>
      </c>
      <c r="M4194" t="s">
        <v>307</v>
      </c>
      <c r="N4194" t="s">
        <v>307</v>
      </c>
      <c r="O4194" t="s">
        <v>307</v>
      </c>
      <c r="P4194" t="s">
        <v>307</v>
      </c>
      <c r="Q4194" t="s">
        <v>307</v>
      </c>
      <c r="R4194" t="s">
        <v>307</v>
      </c>
    </row>
    <row r="4195" spans="1:45" x14ac:dyDescent="0.25">
      <c r="A4195">
        <v>506</v>
      </c>
      <c r="B4195" t="s">
        <v>226</v>
      </c>
      <c r="C4195" t="s">
        <v>449</v>
      </c>
      <c r="D4195" t="s">
        <v>48</v>
      </c>
      <c r="E4195" t="s">
        <v>307</v>
      </c>
      <c r="F4195" t="s">
        <v>307</v>
      </c>
      <c r="G4195" t="s">
        <v>307</v>
      </c>
      <c r="H4195" t="s">
        <v>307</v>
      </c>
      <c r="I4195" t="s">
        <v>307</v>
      </c>
      <c r="J4195" t="s">
        <v>307</v>
      </c>
      <c r="K4195" t="s">
        <v>307</v>
      </c>
      <c r="L4195" t="s">
        <v>307</v>
      </c>
      <c r="M4195" t="s">
        <v>307</v>
      </c>
      <c r="N4195" t="s">
        <v>307</v>
      </c>
      <c r="O4195" t="s">
        <v>307</v>
      </c>
      <c r="P4195" t="s">
        <v>307</v>
      </c>
      <c r="Q4195" t="s">
        <v>307</v>
      </c>
      <c r="R4195" t="s">
        <v>307</v>
      </c>
    </row>
    <row r="4196" spans="1:45" x14ac:dyDescent="0.25">
      <c r="A4196">
        <v>506</v>
      </c>
      <c r="B4196" t="s">
        <v>226</v>
      </c>
      <c r="C4196" t="s">
        <v>475</v>
      </c>
      <c r="D4196" t="s">
        <v>48</v>
      </c>
      <c r="E4196" t="s">
        <v>307</v>
      </c>
      <c r="F4196" t="s">
        <v>307</v>
      </c>
      <c r="G4196" t="s">
        <v>307</v>
      </c>
    </row>
    <row r="4197" spans="1:45" x14ac:dyDescent="0.25">
      <c r="A4197">
        <v>506</v>
      </c>
      <c r="B4197" t="s">
        <v>226</v>
      </c>
      <c r="C4197" t="s">
        <v>42</v>
      </c>
      <c r="D4197" t="s">
        <v>48</v>
      </c>
      <c r="E4197" t="s">
        <v>307</v>
      </c>
      <c r="F4197" t="s">
        <v>307</v>
      </c>
      <c r="G4197" t="s">
        <v>307</v>
      </c>
      <c r="H4197" t="s">
        <v>307</v>
      </c>
      <c r="I4197" t="s">
        <v>307</v>
      </c>
      <c r="J4197" t="s">
        <v>307</v>
      </c>
      <c r="K4197" t="s">
        <v>307</v>
      </c>
      <c r="L4197" t="s">
        <v>307</v>
      </c>
      <c r="M4197" t="s">
        <v>307</v>
      </c>
      <c r="N4197" t="s">
        <v>307</v>
      </c>
      <c r="O4197" t="s">
        <v>307</v>
      </c>
      <c r="P4197" t="s">
        <v>307</v>
      </c>
      <c r="Q4197" t="s">
        <v>307</v>
      </c>
      <c r="R4197" t="s">
        <v>307</v>
      </c>
      <c r="S4197" t="s">
        <v>307</v>
      </c>
      <c r="T4197" t="s">
        <v>307</v>
      </c>
      <c r="U4197" t="s">
        <v>307</v>
      </c>
      <c r="V4197" t="s">
        <v>307</v>
      </c>
      <c r="W4197" t="s">
        <v>307</v>
      </c>
      <c r="X4197" t="s">
        <v>307</v>
      </c>
      <c r="Y4197" t="s">
        <v>307</v>
      </c>
      <c r="Z4197" t="s">
        <v>307</v>
      </c>
    </row>
    <row r="4198" spans="1:45" x14ac:dyDescent="0.25">
      <c r="A4198">
        <v>590</v>
      </c>
      <c r="B4198" t="s">
        <v>227</v>
      </c>
      <c r="C4198" t="s">
        <v>38</v>
      </c>
      <c r="D4198" t="s">
        <v>47</v>
      </c>
      <c r="E4198" t="s">
        <v>307</v>
      </c>
      <c r="F4198" t="s">
        <v>307</v>
      </c>
      <c r="G4198" t="s">
        <v>307</v>
      </c>
      <c r="H4198" t="s">
        <v>307</v>
      </c>
      <c r="I4198" t="s">
        <v>307</v>
      </c>
      <c r="J4198" t="s">
        <v>307</v>
      </c>
      <c r="K4198" t="s">
        <v>307</v>
      </c>
      <c r="L4198" t="s">
        <v>307</v>
      </c>
      <c r="M4198" t="s">
        <v>307</v>
      </c>
      <c r="N4198" t="s">
        <v>307</v>
      </c>
      <c r="O4198" t="s">
        <v>307</v>
      </c>
      <c r="P4198" t="s">
        <v>307</v>
      </c>
      <c r="Q4198" t="s">
        <v>307</v>
      </c>
      <c r="R4198" t="s">
        <v>307</v>
      </c>
      <c r="S4198" t="s">
        <v>307</v>
      </c>
      <c r="T4198" t="s">
        <v>307</v>
      </c>
      <c r="U4198" t="s">
        <v>307</v>
      </c>
      <c r="V4198" t="s">
        <v>307</v>
      </c>
      <c r="W4198" t="s">
        <v>307</v>
      </c>
      <c r="X4198" t="s">
        <v>307</v>
      </c>
      <c r="Y4198" t="s">
        <v>307</v>
      </c>
      <c r="Z4198" t="s">
        <v>307</v>
      </c>
      <c r="AA4198" t="s">
        <v>307</v>
      </c>
      <c r="AB4198" t="s">
        <v>307</v>
      </c>
      <c r="AC4198" t="s">
        <v>307</v>
      </c>
      <c r="AD4198" t="s">
        <v>307</v>
      </c>
      <c r="AE4198" t="s">
        <v>307</v>
      </c>
      <c r="AF4198" t="s">
        <v>307</v>
      </c>
      <c r="AG4198" t="s">
        <v>307</v>
      </c>
      <c r="AH4198" t="s">
        <v>307</v>
      </c>
      <c r="AI4198" t="s">
        <v>307</v>
      </c>
      <c r="AJ4198" t="s">
        <v>307</v>
      </c>
      <c r="AK4198" t="s">
        <v>307</v>
      </c>
      <c r="AL4198" t="s">
        <v>307</v>
      </c>
      <c r="AM4198" t="s">
        <v>307</v>
      </c>
      <c r="AN4198" t="s">
        <v>307</v>
      </c>
      <c r="AO4198" t="s">
        <v>307</v>
      </c>
      <c r="AP4198" t="s">
        <v>307</v>
      </c>
      <c r="AQ4198" t="s">
        <v>307</v>
      </c>
      <c r="AR4198" t="s">
        <v>307</v>
      </c>
      <c r="AS4198" t="s">
        <v>307</v>
      </c>
    </row>
    <row r="4199" spans="1:45" x14ac:dyDescent="0.25">
      <c r="A4199">
        <v>590</v>
      </c>
      <c r="B4199" t="s">
        <v>227</v>
      </c>
      <c r="C4199" t="s">
        <v>38</v>
      </c>
      <c r="D4199" t="s">
        <v>48</v>
      </c>
      <c r="E4199" t="s">
        <v>307</v>
      </c>
      <c r="F4199" t="s">
        <v>307</v>
      </c>
      <c r="G4199" t="s">
        <v>307</v>
      </c>
      <c r="H4199" t="s">
        <v>307</v>
      </c>
      <c r="I4199" t="s">
        <v>307</v>
      </c>
      <c r="J4199" t="s">
        <v>307</v>
      </c>
      <c r="K4199" t="s">
        <v>307</v>
      </c>
      <c r="L4199" t="s">
        <v>307</v>
      </c>
      <c r="M4199" t="s">
        <v>307</v>
      </c>
      <c r="N4199" t="s">
        <v>307</v>
      </c>
      <c r="O4199" t="s">
        <v>307</v>
      </c>
      <c r="P4199" t="s">
        <v>307</v>
      </c>
      <c r="Q4199" t="s">
        <v>307</v>
      </c>
      <c r="R4199" t="s">
        <v>307</v>
      </c>
      <c r="S4199" t="s">
        <v>307</v>
      </c>
      <c r="T4199" t="s">
        <v>307</v>
      </c>
      <c r="U4199" t="s">
        <v>307</v>
      </c>
      <c r="V4199" t="s">
        <v>307</v>
      </c>
      <c r="W4199" t="s">
        <v>307</v>
      </c>
      <c r="X4199" t="s">
        <v>307</v>
      </c>
      <c r="Y4199" t="s">
        <v>307</v>
      </c>
      <c r="Z4199" t="s">
        <v>307</v>
      </c>
      <c r="AA4199" t="s">
        <v>307</v>
      </c>
      <c r="AB4199" t="s">
        <v>307</v>
      </c>
      <c r="AC4199" t="s">
        <v>307</v>
      </c>
      <c r="AD4199" t="s">
        <v>307</v>
      </c>
      <c r="AE4199" t="s">
        <v>307</v>
      </c>
      <c r="AF4199" t="s">
        <v>307</v>
      </c>
      <c r="AG4199" t="s">
        <v>307</v>
      </c>
      <c r="AH4199" t="s">
        <v>307</v>
      </c>
      <c r="AI4199" t="s">
        <v>307</v>
      </c>
      <c r="AJ4199" t="s">
        <v>307</v>
      </c>
      <c r="AK4199" t="s">
        <v>307</v>
      </c>
      <c r="AL4199" t="s">
        <v>307</v>
      </c>
      <c r="AM4199" t="s">
        <v>307</v>
      </c>
      <c r="AN4199" t="s">
        <v>307</v>
      </c>
      <c r="AO4199" t="s">
        <v>307</v>
      </c>
      <c r="AP4199" t="s">
        <v>307</v>
      </c>
      <c r="AQ4199" t="s">
        <v>307</v>
      </c>
      <c r="AR4199" t="s">
        <v>307</v>
      </c>
      <c r="AS4199" t="s">
        <v>307</v>
      </c>
    </row>
    <row r="4200" spans="1:45" x14ac:dyDescent="0.25">
      <c r="A4200">
        <v>590</v>
      </c>
      <c r="B4200" t="s">
        <v>227</v>
      </c>
      <c r="C4200" t="s">
        <v>38</v>
      </c>
      <c r="D4200" t="s">
        <v>49</v>
      </c>
      <c r="E4200" t="s">
        <v>307</v>
      </c>
      <c r="F4200" t="s">
        <v>307</v>
      </c>
      <c r="G4200" t="s">
        <v>307</v>
      </c>
      <c r="H4200" t="s">
        <v>307</v>
      </c>
      <c r="I4200" t="s">
        <v>307</v>
      </c>
      <c r="J4200" t="s">
        <v>307</v>
      </c>
      <c r="K4200" t="s">
        <v>307</v>
      </c>
      <c r="L4200" t="s">
        <v>307</v>
      </c>
      <c r="M4200" t="s">
        <v>307</v>
      </c>
      <c r="N4200" t="s">
        <v>307</v>
      </c>
      <c r="O4200" t="s">
        <v>307</v>
      </c>
      <c r="P4200" t="s">
        <v>307</v>
      </c>
      <c r="Q4200" t="s">
        <v>307</v>
      </c>
      <c r="R4200" t="s">
        <v>307</v>
      </c>
      <c r="S4200" t="s">
        <v>307</v>
      </c>
      <c r="T4200" t="s">
        <v>307</v>
      </c>
      <c r="U4200" t="s">
        <v>307</v>
      </c>
      <c r="V4200" t="s">
        <v>307</v>
      </c>
      <c r="W4200" t="s">
        <v>307</v>
      </c>
      <c r="X4200" t="s">
        <v>307</v>
      </c>
      <c r="Y4200" t="s">
        <v>307</v>
      </c>
      <c r="Z4200" t="s">
        <v>307</v>
      </c>
      <c r="AA4200" t="s">
        <v>307</v>
      </c>
      <c r="AB4200" t="s">
        <v>307</v>
      </c>
      <c r="AC4200" t="s">
        <v>307</v>
      </c>
      <c r="AD4200" t="s">
        <v>307</v>
      </c>
      <c r="AE4200" t="s">
        <v>307</v>
      </c>
      <c r="AF4200" t="s">
        <v>307</v>
      </c>
      <c r="AG4200" t="s">
        <v>307</v>
      </c>
      <c r="AH4200" t="s">
        <v>307</v>
      </c>
      <c r="AI4200" t="s">
        <v>307</v>
      </c>
      <c r="AJ4200" t="s">
        <v>307</v>
      </c>
      <c r="AK4200" t="s">
        <v>307</v>
      </c>
      <c r="AL4200" t="s">
        <v>307</v>
      </c>
      <c r="AM4200" t="s">
        <v>307</v>
      </c>
      <c r="AN4200" t="s">
        <v>307</v>
      </c>
      <c r="AO4200" t="s">
        <v>307</v>
      </c>
      <c r="AP4200" t="s">
        <v>307</v>
      </c>
      <c r="AQ4200" t="s">
        <v>307</v>
      </c>
      <c r="AR4200" t="s">
        <v>307</v>
      </c>
      <c r="AS4200" t="s">
        <v>307</v>
      </c>
    </row>
    <row r="4201" spans="1:45" x14ac:dyDescent="0.25">
      <c r="A4201">
        <v>599</v>
      </c>
      <c r="B4201" t="s">
        <v>228</v>
      </c>
      <c r="C4201" t="s">
        <v>39</v>
      </c>
      <c r="D4201" t="s">
        <v>50</v>
      </c>
      <c r="E4201" t="s">
        <v>307</v>
      </c>
      <c r="F4201" t="s">
        <v>307</v>
      </c>
      <c r="G4201" t="s">
        <v>307</v>
      </c>
      <c r="H4201" t="s">
        <v>307</v>
      </c>
      <c r="I4201" t="s">
        <v>307</v>
      </c>
      <c r="J4201" t="s">
        <v>307</v>
      </c>
      <c r="K4201" t="s">
        <v>307</v>
      </c>
      <c r="L4201" t="s">
        <v>307</v>
      </c>
      <c r="M4201" t="s">
        <v>307</v>
      </c>
      <c r="N4201" t="s">
        <v>307</v>
      </c>
      <c r="O4201" t="s">
        <v>307</v>
      </c>
      <c r="P4201" t="s">
        <v>307</v>
      </c>
      <c r="Q4201" t="s">
        <v>307</v>
      </c>
      <c r="R4201" t="s">
        <v>307</v>
      </c>
      <c r="S4201" t="s">
        <v>307</v>
      </c>
      <c r="T4201" t="s">
        <v>307</v>
      </c>
      <c r="U4201" t="s">
        <v>307</v>
      </c>
      <c r="V4201" t="s">
        <v>307</v>
      </c>
      <c r="W4201" t="s">
        <v>307</v>
      </c>
      <c r="X4201" t="s">
        <v>307</v>
      </c>
      <c r="Y4201" t="s">
        <v>307</v>
      </c>
      <c r="Z4201" t="s">
        <v>307</v>
      </c>
      <c r="AA4201" t="s">
        <v>307</v>
      </c>
      <c r="AB4201" t="s">
        <v>307</v>
      </c>
      <c r="AC4201" t="s">
        <v>307</v>
      </c>
      <c r="AD4201" t="s">
        <v>307</v>
      </c>
      <c r="AE4201" t="s">
        <v>307</v>
      </c>
      <c r="AF4201" t="s">
        <v>307</v>
      </c>
      <c r="AG4201" t="s">
        <v>307</v>
      </c>
      <c r="AH4201" t="s">
        <v>307</v>
      </c>
      <c r="AI4201" t="s">
        <v>307</v>
      </c>
      <c r="AJ4201" t="s">
        <v>307</v>
      </c>
      <c r="AK4201" t="s">
        <v>307</v>
      </c>
      <c r="AL4201" t="s">
        <v>307</v>
      </c>
      <c r="AM4201" t="s">
        <v>307</v>
      </c>
      <c r="AN4201" t="s">
        <v>307</v>
      </c>
      <c r="AO4201" t="s">
        <v>307</v>
      </c>
      <c r="AP4201" t="s">
        <v>307</v>
      </c>
    </row>
    <row r="4202" spans="1:45" x14ac:dyDescent="0.25">
      <c r="A4202">
        <v>599</v>
      </c>
      <c r="B4202" t="s">
        <v>228</v>
      </c>
      <c r="C4202" t="s">
        <v>39</v>
      </c>
      <c r="D4202" t="s">
        <v>48</v>
      </c>
      <c r="E4202" t="s">
        <v>307</v>
      </c>
      <c r="F4202" t="s">
        <v>307</v>
      </c>
      <c r="G4202" t="s">
        <v>307</v>
      </c>
      <c r="H4202" t="s">
        <v>307</v>
      </c>
      <c r="I4202" t="s">
        <v>307</v>
      </c>
      <c r="J4202" t="s">
        <v>307</v>
      </c>
      <c r="K4202" t="s">
        <v>307</v>
      </c>
      <c r="L4202" t="s">
        <v>307</v>
      </c>
      <c r="M4202" t="s">
        <v>307</v>
      </c>
      <c r="N4202" t="s">
        <v>307</v>
      </c>
      <c r="O4202" t="s">
        <v>307</v>
      </c>
      <c r="P4202" t="s">
        <v>307</v>
      </c>
      <c r="Q4202" t="s">
        <v>307</v>
      </c>
      <c r="R4202" t="s">
        <v>307</v>
      </c>
      <c r="S4202" t="s">
        <v>307</v>
      </c>
      <c r="T4202" t="s">
        <v>307</v>
      </c>
      <c r="U4202" t="s">
        <v>307</v>
      </c>
      <c r="V4202" t="s">
        <v>307</v>
      </c>
      <c r="W4202" t="s">
        <v>307</v>
      </c>
      <c r="X4202" t="s">
        <v>307</v>
      </c>
      <c r="Y4202" t="s">
        <v>307</v>
      </c>
      <c r="Z4202" t="s">
        <v>307</v>
      </c>
      <c r="AA4202" t="s">
        <v>307</v>
      </c>
      <c r="AB4202" t="s">
        <v>307</v>
      </c>
      <c r="AC4202" t="s">
        <v>307</v>
      </c>
      <c r="AD4202" t="s">
        <v>307</v>
      </c>
      <c r="AE4202" t="s">
        <v>307</v>
      </c>
      <c r="AF4202" t="s">
        <v>307</v>
      </c>
      <c r="AG4202" t="s">
        <v>307</v>
      </c>
      <c r="AH4202" t="s">
        <v>307</v>
      </c>
      <c r="AI4202" t="s">
        <v>307</v>
      </c>
      <c r="AJ4202" t="s">
        <v>307</v>
      </c>
      <c r="AK4202" t="s">
        <v>307</v>
      </c>
      <c r="AL4202" t="s">
        <v>307</v>
      </c>
      <c r="AM4202" t="s">
        <v>307</v>
      </c>
      <c r="AN4202" t="s">
        <v>307</v>
      </c>
      <c r="AO4202" t="s">
        <v>307</v>
      </c>
      <c r="AP4202" t="s">
        <v>307</v>
      </c>
    </row>
    <row r="4203" spans="1:45" x14ac:dyDescent="0.25">
      <c r="A4203">
        <v>599</v>
      </c>
      <c r="B4203" t="s">
        <v>228</v>
      </c>
      <c r="C4203" t="s">
        <v>39</v>
      </c>
      <c r="D4203" t="s">
        <v>51</v>
      </c>
      <c r="E4203" t="s">
        <v>307</v>
      </c>
      <c r="F4203" t="s">
        <v>307</v>
      </c>
      <c r="G4203" t="s">
        <v>307</v>
      </c>
      <c r="H4203" t="s">
        <v>307</v>
      </c>
      <c r="I4203" t="s">
        <v>307</v>
      </c>
      <c r="J4203" t="s">
        <v>307</v>
      </c>
      <c r="K4203" t="s">
        <v>307</v>
      </c>
      <c r="L4203" t="s">
        <v>307</v>
      </c>
      <c r="M4203" t="s">
        <v>307</v>
      </c>
      <c r="N4203" t="s">
        <v>307</v>
      </c>
      <c r="O4203" t="s">
        <v>307</v>
      </c>
      <c r="P4203" t="s">
        <v>307</v>
      </c>
      <c r="Q4203" t="s">
        <v>307</v>
      </c>
      <c r="R4203" t="s">
        <v>307</v>
      </c>
      <c r="S4203" t="s">
        <v>307</v>
      </c>
      <c r="T4203" t="s">
        <v>307</v>
      </c>
      <c r="U4203" t="s">
        <v>307</v>
      </c>
      <c r="V4203" t="s">
        <v>307</v>
      </c>
      <c r="W4203" t="s">
        <v>307</v>
      </c>
      <c r="X4203" t="s">
        <v>307</v>
      </c>
      <c r="Y4203" t="s">
        <v>307</v>
      </c>
      <c r="Z4203" t="s">
        <v>307</v>
      </c>
      <c r="AA4203" t="s">
        <v>307</v>
      </c>
      <c r="AB4203" t="s">
        <v>307</v>
      </c>
      <c r="AC4203" t="s">
        <v>307</v>
      </c>
      <c r="AD4203" t="s">
        <v>307</v>
      </c>
      <c r="AE4203" t="s">
        <v>307</v>
      </c>
      <c r="AF4203" t="s">
        <v>307</v>
      </c>
      <c r="AG4203" t="s">
        <v>307</v>
      </c>
      <c r="AH4203" t="s">
        <v>307</v>
      </c>
      <c r="AI4203" t="s">
        <v>307</v>
      </c>
      <c r="AJ4203" t="s">
        <v>307</v>
      </c>
      <c r="AK4203" t="s">
        <v>307</v>
      </c>
      <c r="AL4203" t="s">
        <v>307</v>
      </c>
      <c r="AM4203" t="s">
        <v>307</v>
      </c>
      <c r="AN4203" t="s">
        <v>307</v>
      </c>
      <c r="AO4203" t="s">
        <v>307</v>
      </c>
      <c r="AP4203" t="s">
        <v>307</v>
      </c>
    </row>
    <row r="4204" spans="1:45" x14ac:dyDescent="0.25">
      <c r="A4204">
        <v>599</v>
      </c>
      <c r="B4204" t="s">
        <v>228</v>
      </c>
      <c r="C4204" t="s">
        <v>46</v>
      </c>
      <c r="D4204" t="s">
        <v>65</v>
      </c>
      <c r="E4204" t="s">
        <v>307</v>
      </c>
      <c r="F4204" t="s">
        <v>307</v>
      </c>
      <c r="G4204" t="s">
        <v>307</v>
      </c>
      <c r="H4204" t="s">
        <v>307</v>
      </c>
      <c r="I4204" t="s">
        <v>307</v>
      </c>
      <c r="J4204" t="s">
        <v>307</v>
      </c>
      <c r="K4204" t="s">
        <v>307</v>
      </c>
      <c r="L4204" t="s">
        <v>307</v>
      </c>
      <c r="M4204" t="s">
        <v>307</v>
      </c>
      <c r="N4204" t="s">
        <v>307</v>
      </c>
      <c r="O4204" t="s">
        <v>307</v>
      </c>
      <c r="P4204" t="s">
        <v>307</v>
      </c>
      <c r="Q4204" t="s">
        <v>307</v>
      </c>
      <c r="R4204" t="s">
        <v>307</v>
      </c>
      <c r="S4204" t="s">
        <v>307</v>
      </c>
      <c r="T4204" t="s">
        <v>307</v>
      </c>
      <c r="U4204" t="s">
        <v>307</v>
      </c>
      <c r="V4204" t="s">
        <v>307</v>
      </c>
      <c r="W4204" t="s">
        <v>307</v>
      </c>
      <c r="X4204" t="s">
        <v>307</v>
      </c>
      <c r="Y4204" t="s">
        <v>307</v>
      </c>
      <c r="Z4204" t="s">
        <v>307</v>
      </c>
    </row>
    <row r="4205" spans="1:45" x14ac:dyDescent="0.25">
      <c r="A4205">
        <v>599</v>
      </c>
      <c r="B4205" t="s">
        <v>228</v>
      </c>
      <c r="C4205" t="s">
        <v>46</v>
      </c>
      <c r="D4205" t="s">
        <v>66</v>
      </c>
      <c r="E4205" t="s">
        <v>307</v>
      </c>
      <c r="F4205" t="s">
        <v>307</v>
      </c>
      <c r="G4205" t="s">
        <v>307</v>
      </c>
      <c r="H4205" t="s">
        <v>307</v>
      </c>
      <c r="I4205" t="s">
        <v>307</v>
      </c>
      <c r="J4205" t="s">
        <v>307</v>
      </c>
      <c r="K4205" t="s">
        <v>307</v>
      </c>
      <c r="L4205" t="s">
        <v>307</v>
      </c>
      <c r="M4205" t="s">
        <v>307</v>
      </c>
      <c r="N4205" t="s">
        <v>307</v>
      </c>
      <c r="O4205" t="s">
        <v>307</v>
      </c>
      <c r="P4205" t="s">
        <v>307</v>
      </c>
      <c r="Q4205" t="s">
        <v>307</v>
      </c>
      <c r="R4205" t="s">
        <v>307</v>
      </c>
      <c r="S4205" t="s">
        <v>307</v>
      </c>
      <c r="T4205" t="s">
        <v>307</v>
      </c>
      <c r="U4205" t="s">
        <v>307</v>
      </c>
      <c r="V4205" t="s">
        <v>307</v>
      </c>
      <c r="W4205" t="s">
        <v>307</v>
      </c>
      <c r="X4205" t="s">
        <v>307</v>
      </c>
      <c r="Y4205" t="s">
        <v>307</v>
      </c>
      <c r="Z4205" t="s">
        <v>307</v>
      </c>
    </row>
    <row r="4206" spans="1:45" x14ac:dyDescent="0.25">
      <c r="A4206">
        <v>599</v>
      </c>
      <c r="B4206" t="s">
        <v>228</v>
      </c>
      <c r="C4206" t="s">
        <v>46</v>
      </c>
      <c r="D4206" t="s">
        <v>67</v>
      </c>
      <c r="E4206" t="s">
        <v>307</v>
      </c>
      <c r="F4206" t="s">
        <v>307</v>
      </c>
      <c r="G4206" t="s">
        <v>307</v>
      </c>
      <c r="H4206" t="s">
        <v>307</v>
      </c>
      <c r="I4206" t="s">
        <v>307</v>
      </c>
      <c r="J4206" t="s">
        <v>307</v>
      </c>
      <c r="K4206" t="s">
        <v>307</v>
      </c>
      <c r="L4206" t="s">
        <v>307</v>
      </c>
      <c r="M4206" t="s">
        <v>307</v>
      </c>
      <c r="N4206" t="s">
        <v>307</v>
      </c>
      <c r="O4206" t="s">
        <v>307</v>
      </c>
      <c r="P4206" t="s">
        <v>307</v>
      </c>
      <c r="Q4206" t="s">
        <v>307</v>
      </c>
      <c r="R4206" t="s">
        <v>307</v>
      </c>
      <c r="S4206" t="s">
        <v>307</v>
      </c>
      <c r="T4206" t="s">
        <v>307</v>
      </c>
      <c r="U4206" t="s">
        <v>307</v>
      </c>
      <c r="V4206" t="s">
        <v>307</v>
      </c>
      <c r="W4206" t="s">
        <v>307</v>
      </c>
      <c r="X4206" t="s">
        <v>307</v>
      </c>
      <c r="Y4206" t="s">
        <v>307</v>
      </c>
      <c r="Z4206" t="s">
        <v>307</v>
      </c>
    </row>
    <row r="4207" spans="1:45" x14ac:dyDescent="0.25">
      <c r="A4207">
        <v>599</v>
      </c>
      <c r="B4207" t="s">
        <v>228</v>
      </c>
      <c r="C4207" t="s">
        <v>46</v>
      </c>
      <c r="D4207" t="s">
        <v>68</v>
      </c>
      <c r="E4207" t="s">
        <v>307</v>
      </c>
      <c r="F4207" t="s">
        <v>307</v>
      </c>
      <c r="G4207" t="s">
        <v>307</v>
      </c>
      <c r="H4207" t="s">
        <v>307</v>
      </c>
      <c r="I4207" t="s">
        <v>307</v>
      </c>
      <c r="J4207" t="s">
        <v>307</v>
      </c>
      <c r="K4207" t="s">
        <v>307</v>
      </c>
      <c r="L4207" t="s">
        <v>307</v>
      </c>
      <c r="M4207" t="s">
        <v>307</v>
      </c>
      <c r="N4207" t="s">
        <v>307</v>
      </c>
      <c r="O4207" t="s">
        <v>307</v>
      </c>
      <c r="P4207" t="s">
        <v>307</v>
      </c>
      <c r="Q4207" t="s">
        <v>307</v>
      </c>
      <c r="R4207" t="s">
        <v>307</v>
      </c>
      <c r="S4207" t="s">
        <v>307</v>
      </c>
      <c r="T4207" t="s">
        <v>307</v>
      </c>
      <c r="U4207" t="s">
        <v>307</v>
      </c>
      <c r="V4207" t="s">
        <v>307</v>
      </c>
      <c r="W4207" t="s">
        <v>307</v>
      </c>
      <c r="X4207" t="s">
        <v>307</v>
      </c>
      <c r="Y4207" t="s">
        <v>307</v>
      </c>
      <c r="Z4207" t="s">
        <v>307</v>
      </c>
    </row>
    <row r="4208" spans="1:45" x14ac:dyDescent="0.25">
      <c r="A4208">
        <v>599</v>
      </c>
      <c r="B4208" t="s">
        <v>228</v>
      </c>
      <c r="C4208" t="s">
        <v>46</v>
      </c>
      <c r="D4208" t="s">
        <v>69</v>
      </c>
      <c r="E4208" t="s">
        <v>307</v>
      </c>
      <c r="F4208" t="s">
        <v>307</v>
      </c>
      <c r="G4208" t="s">
        <v>307</v>
      </c>
      <c r="H4208" t="s">
        <v>307</v>
      </c>
      <c r="I4208" t="s">
        <v>307</v>
      </c>
      <c r="J4208" t="s">
        <v>307</v>
      </c>
      <c r="K4208" t="s">
        <v>307</v>
      </c>
      <c r="L4208" t="s">
        <v>307</v>
      </c>
      <c r="M4208" t="s">
        <v>307</v>
      </c>
      <c r="N4208" t="s">
        <v>307</v>
      </c>
      <c r="O4208" t="s">
        <v>307</v>
      </c>
      <c r="P4208" t="s">
        <v>307</v>
      </c>
      <c r="Q4208" t="s">
        <v>307</v>
      </c>
      <c r="R4208" t="s">
        <v>307</v>
      </c>
      <c r="S4208" t="s">
        <v>307</v>
      </c>
      <c r="T4208" t="s">
        <v>307</v>
      </c>
      <c r="U4208" t="s">
        <v>307</v>
      </c>
      <c r="V4208" t="s">
        <v>307</v>
      </c>
      <c r="W4208" t="s">
        <v>307</v>
      </c>
      <c r="X4208" t="s">
        <v>307</v>
      </c>
      <c r="Y4208" t="s">
        <v>307</v>
      </c>
      <c r="Z4208" t="s">
        <v>307</v>
      </c>
    </row>
    <row r="4209" spans="1:45" x14ac:dyDescent="0.25">
      <c r="A4209">
        <v>599</v>
      </c>
      <c r="B4209" t="s">
        <v>228</v>
      </c>
      <c r="C4209" t="s">
        <v>46</v>
      </c>
      <c r="D4209" t="s">
        <v>70</v>
      </c>
      <c r="E4209" t="s">
        <v>307</v>
      </c>
      <c r="F4209" t="s">
        <v>307</v>
      </c>
      <c r="G4209" t="s">
        <v>307</v>
      </c>
      <c r="H4209" t="s">
        <v>307</v>
      </c>
      <c r="I4209" t="s">
        <v>307</v>
      </c>
      <c r="J4209" t="s">
        <v>307</v>
      </c>
      <c r="K4209" t="s">
        <v>307</v>
      </c>
      <c r="L4209" t="s">
        <v>307</v>
      </c>
      <c r="M4209" t="s">
        <v>307</v>
      </c>
      <c r="N4209" t="s">
        <v>307</v>
      </c>
      <c r="O4209" t="s">
        <v>307</v>
      </c>
      <c r="P4209" t="s">
        <v>307</v>
      </c>
      <c r="Q4209" t="s">
        <v>307</v>
      </c>
      <c r="R4209" t="s">
        <v>307</v>
      </c>
      <c r="S4209" t="s">
        <v>307</v>
      </c>
      <c r="T4209" t="s">
        <v>307</v>
      </c>
      <c r="U4209" t="s">
        <v>307</v>
      </c>
      <c r="V4209" t="s">
        <v>307</v>
      </c>
      <c r="W4209" t="s">
        <v>307</v>
      </c>
      <c r="X4209" t="s">
        <v>307</v>
      </c>
      <c r="Y4209" t="s">
        <v>307</v>
      </c>
      <c r="Z4209" t="s">
        <v>307</v>
      </c>
    </row>
    <row r="4210" spans="1:45" x14ac:dyDescent="0.25">
      <c r="A4210">
        <v>599</v>
      </c>
      <c r="B4210" t="s">
        <v>228</v>
      </c>
      <c r="C4210" t="s">
        <v>46</v>
      </c>
      <c r="D4210" t="s">
        <v>71</v>
      </c>
      <c r="E4210" t="s">
        <v>307</v>
      </c>
      <c r="F4210" t="s">
        <v>307</v>
      </c>
      <c r="G4210" t="s">
        <v>307</v>
      </c>
      <c r="H4210" t="s">
        <v>307</v>
      </c>
      <c r="I4210" t="s">
        <v>307</v>
      </c>
      <c r="J4210" t="s">
        <v>307</v>
      </c>
      <c r="K4210" t="s">
        <v>307</v>
      </c>
      <c r="L4210" t="s">
        <v>307</v>
      </c>
      <c r="M4210" t="s">
        <v>307</v>
      </c>
      <c r="N4210" t="s">
        <v>307</v>
      </c>
      <c r="O4210" t="s">
        <v>307</v>
      </c>
      <c r="P4210" t="s">
        <v>307</v>
      </c>
      <c r="Q4210" t="s">
        <v>307</v>
      </c>
      <c r="R4210" t="s">
        <v>307</v>
      </c>
      <c r="S4210" t="s">
        <v>307</v>
      </c>
      <c r="T4210" t="s">
        <v>307</v>
      </c>
      <c r="U4210" t="s">
        <v>307</v>
      </c>
      <c r="V4210" t="s">
        <v>307</v>
      </c>
      <c r="W4210" t="s">
        <v>307</v>
      </c>
      <c r="X4210" t="s">
        <v>307</v>
      </c>
      <c r="Y4210" t="s">
        <v>307</v>
      </c>
      <c r="Z4210" t="s">
        <v>307</v>
      </c>
    </row>
    <row r="4211" spans="1:45" x14ac:dyDescent="0.25">
      <c r="A4211">
        <v>599</v>
      </c>
      <c r="B4211" t="s">
        <v>228</v>
      </c>
      <c r="C4211" t="s">
        <v>46</v>
      </c>
      <c r="D4211" t="s">
        <v>72</v>
      </c>
      <c r="E4211" t="s">
        <v>307</v>
      </c>
      <c r="F4211" t="s">
        <v>307</v>
      </c>
      <c r="G4211" t="s">
        <v>307</v>
      </c>
      <c r="H4211" t="s">
        <v>307</v>
      </c>
      <c r="I4211" t="s">
        <v>307</v>
      </c>
      <c r="J4211" t="s">
        <v>307</v>
      </c>
      <c r="K4211" t="s">
        <v>307</v>
      </c>
      <c r="L4211" t="s">
        <v>307</v>
      </c>
      <c r="M4211" t="s">
        <v>307</v>
      </c>
      <c r="N4211" t="s">
        <v>307</v>
      </c>
      <c r="O4211" t="s">
        <v>307</v>
      </c>
      <c r="P4211" t="s">
        <v>307</v>
      </c>
      <c r="Q4211" t="s">
        <v>307</v>
      </c>
      <c r="R4211" t="s">
        <v>307</v>
      </c>
      <c r="S4211" t="s">
        <v>307</v>
      </c>
      <c r="T4211" t="s">
        <v>307</v>
      </c>
      <c r="U4211" t="s">
        <v>307</v>
      </c>
      <c r="V4211" t="s">
        <v>307</v>
      </c>
      <c r="W4211" t="s">
        <v>307</v>
      </c>
      <c r="X4211" t="s">
        <v>307</v>
      </c>
      <c r="Y4211" t="s">
        <v>307</v>
      </c>
      <c r="Z4211" t="s">
        <v>307</v>
      </c>
    </row>
    <row r="4212" spans="1:45" x14ac:dyDescent="0.25">
      <c r="A4212">
        <v>599</v>
      </c>
      <c r="B4212" t="s">
        <v>228</v>
      </c>
      <c r="C4212" t="s">
        <v>46</v>
      </c>
      <c r="D4212" t="s">
        <v>47</v>
      </c>
      <c r="E4212" t="s">
        <v>307</v>
      </c>
      <c r="F4212" t="s">
        <v>307</v>
      </c>
      <c r="G4212" t="s">
        <v>307</v>
      </c>
      <c r="H4212" t="s">
        <v>307</v>
      </c>
      <c r="I4212" t="s">
        <v>307</v>
      </c>
      <c r="J4212" t="s">
        <v>307</v>
      </c>
      <c r="K4212" t="s">
        <v>307</v>
      </c>
      <c r="L4212" t="s">
        <v>307</v>
      </c>
      <c r="M4212" t="s">
        <v>307</v>
      </c>
      <c r="N4212" t="s">
        <v>307</v>
      </c>
      <c r="O4212" t="s">
        <v>307</v>
      </c>
      <c r="P4212" t="s">
        <v>307</v>
      </c>
      <c r="Q4212" t="s">
        <v>307</v>
      </c>
      <c r="R4212" t="s">
        <v>307</v>
      </c>
      <c r="S4212" t="s">
        <v>307</v>
      </c>
      <c r="T4212" t="s">
        <v>307</v>
      </c>
      <c r="U4212" t="s">
        <v>307</v>
      </c>
      <c r="V4212" t="s">
        <v>307</v>
      </c>
      <c r="W4212" t="s">
        <v>307</v>
      </c>
      <c r="X4212" t="s">
        <v>307</v>
      </c>
      <c r="Y4212" t="s">
        <v>307</v>
      </c>
      <c r="Z4212" t="s">
        <v>307</v>
      </c>
    </row>
    <row r="4213" spans="1:45" x14ac:dyDescent="0.25">
      <c r="A4213">
        <v>599</v>
      </c>
      <c r="B4213" t="s">
        <v>228</v>
      </c>
      <c r="C4213" t="s">
        <v>46</v>
      </c>
      <c r="D4213" t="s">
        <v>48</v>
      </c>
      <c r="E4213" t="s">
        <v>307</v>
      </c>
      <c r="F4213" t="s">
        <v>307</v>
      </c>
      <c r="G4213" t="s">
        <v>307</v>
      </c>
      <c r="H4213" t="s">
        <v>307</v>
      </c>
      <c r="I4213" t="s">
        <v>307</v>
      </c>
      <c r="J4213" t="s">
        <v>307</v>
      </c>
      <c r="K4213" t="s">
        <v>307</v>
      </c>
      <c r="L4213" t="s">
        <v>307</v>
      </c>
      <c r="M4213" t="s">
        <v>307</v>
      </c>
      <c r="N4213" t="s">
        <v>307</v>
      </c>
      <c r="O4213" t="s">
        <v>307</v>
      </c>
      <c r="P4213" t="s">
        <v>307</v>
      </c>
      <c r="Q4213" t="s">
        <v>307</v>
      </c>
      <c r="R4213" t="s">
        <v>307</v>
      </c>
      <c r="S4213" t="s">
        <v>307</v>
      </c>
      <c r="T4213" t="s">
        <v>307</v>
      </c>
      <c r="U4213" t="s">
        <v>307</v>
      </c>
      <c r="V4213" t="s">
        <v>307</v>
      </c>
      <c r="W4213" t="s">
        <v>307</v>
      </c>
      <c r="X4213" t="s">
        <v>307</v>
      </c>
      <c r="Y4213" t="s">
        <v>307</v>
      </c>
      <c r="Z4213" t="s">
        <v>307</v>
      </c>
    </row>
    <row r="4214" spans="1:45" x14ac:dyDescent="0.25">
      <c r="A4214">
        <v>599</v>
      </c>
      <c r="B4214" t="s">
        <v>228</v>
      </c>
      <c r="C4214" t="s">
        <v>46</v>
      </c>
      <c r="D4214" t="s">
        <v>49</v>
      </c>
      <c r="E4214" t="s">
        <v>307</v>
      </c>
      <c r="F4214" t="s">
        <v>307</v>
      </c>
      <c r="G4214" t="s">
        <v>307</v>
      </c>
      <c r="H4214" t="s">
        <v>307</v>
      </c>
      <c r="I4214" t="s">
        <v>307</v>
      </c>
      <c r="J4214" t="s">
        <v>307</v>
      </c>
      <c r="K4214" t="s">
        <v>307</v>
      </c>
      <c r="L4214" t="s">
        <v>307</v>
      </c>
      <c r="M4214" t="s">
        <v>307</v>
      </c>
      <c r="N4214" t="s">
        <v>307</v>
      </c>
      <c r="O4214" t="s">
        <v>307</v>
      </c>
      <c r="P4214" t="s">
        <v>307</v>
      </c>
      <c r="Q4214" t="s">
        <v>307</v>
      </c>
      <c r="R4214" t="s">
        <v>307</v>
      </c>
      <c r="S4214" t="s">
        <v>307</v>
      </c>
      <c r="T4214" t="s">
        <v>307</v>
      </c>
      <c r="U4214" t="s">
        <v>307</v>
      </c>
      <c r="V4214" t="s">
        <v>307</v>
      </c>
      <c r="W4214" t="s">
        <v>307</v>
      </c>
      <c r="X4214" t="s">
        <v>307</v>
      </c>
      <c r="Y4214" t="s">
        <v>307</v>
      </c>
      <c r="Z4214" t="s">
        <v>307</v>
      </c>
    </row>
    <row r="4215" spans="1:45" x14ac:dyDescent="0.25">
      <c r="A4215">
        <v>599</v>
      </c>
      <c r="B4215" t="s">
        <v>228</v>
      </c>
      <c r="C4215" t="s">
        <v>38</v>
      </c>
      <c r="D4215" t="s">
        <v>48</v>
      </c>
      <c r="E4215" t="s">
        <v>307</v>
      </c>
      <c r="F4215" t="s">
        <v>307</v>
      </c>
      <c r="G4215" t="s">
        <v>307</v>
      </c>
      <c r="H4215" t="s">
        <v>307</v>
      </c>
      <c r="I4215" t="s">
        <v>307</v>
      </c>
      <c r="J4215" t="s">
        <v>307</v>
      </c>
      <c r="K4215" t="s">
        <v>307</v>
      </c>
      <c r="L4215" t="s">
        <v>307</v>
      </c>
      <c r="M4215" t="s">
        <v>307</v>
      </c>
      <c r="N4215" t="s">
        <v>307</v>
      </c>
      <c r="O4215" t="s">
        <v>307</v>
      </c>
      <c r="P4215" t="s">
        <v>307</v>
      </c>
      <c r="Q4215" t="s">
        <v>307</v>
      </c>
      <c r="R4215" t="s">
        <v>307</v>
      </c>
      <c r="S4215" t="s">
        <v>307</v>
      </c>
      <c r="T4215" t="s">
        <v>307</v>
      </c>
      <c r="U4215" t="s">
        <v>307</v>
      </c>
      <c r="V4215" t="s">
        <v>307</v>
      </c>
      <c r="W4215" t="s">
        <v>307</v>
      </c>
      <c r="X4215" t="s">
        <v>307</v>
      </c>
      <c r="Y4215" t="s">
        <v>307</v>
      </c>
      <c r="Z4215" t="s">
        <v>307</v>
      </c>
      <c r="AA4215" t="s">
        <v>307</v>
      </c>
      <c r="AB4215" t="s">
        <v>307</v>
      </c>
      <c r="AC4215" t="s">
        <v>307</v>
      </c>
      <c r="AD4215" t="s">
        <v>307</v>
      </c>
      <c r="AE4215" t="s">
        <v>307</v>
      </c>
      <c r="AF4215" t="s">
        <v>307</v>
      </c>
      <c r="AG4215" t="s">
        <v>307</v>
      </c>
      <c r="AH4215" t="s">
        <v>307</v>
      </c>
      <c r="AI4215" t="s">
        <v>307</v>
      </c>
      <c r="AJ4215" t="s">
        <v>307</v>
      </c>
      <c r="AK4215" t="s">
        <v>307</v>
      </c>
      <c r="AL4215" t="s">
        <v>307</v>
      </c>
      <c r="AM4215" t="s">
        <v>307</v>
      </c>
      <c r="AN4215" t="s">
        <v>307</v>
      </c>
      <c r="AO4215" t="s">
        <v>307</v>
      </c>
      <c r="AP4215" t="s">
        <v>307</v>
      </c>
      <c r="AQ4215" t="s">
        <v>307</v>
      </c>
      <c r="AR4215" t="s">
        <v>307</v>
      </c>
      <c r="AS4215" t="s">
        <v>307</v>
      </c>
    </row>
    <row r="4216" spans="1:45" x14ac:dyDescent="0.25">
      <c r="A4216">
        <v>600</v>
      </c>
      <c r="B4216" t="s">
        <v>229</v>
      </c>
      <c r="C4216" t="s">
        <v>43</v>
      </c>
      <c r="D4216" t="s">
        <v>54</v>
      </c>
      <c r="E4216" t="s">
        <v>307</v>
      </c>
      <c r="F4216" t="s">
        <v>307</v>
      </c>
      <c r="G4216" t="s">
        <v>307</v>
      </c>
      <c r="H4216" t="s">
        <v>307</v>
      </c>
      <c r="I4216" t="s">
        <v>307</v>
      </c>
      <c r="J4216" t="s">
        <v>307</v>
      </c>
      <c r="K4216" t="s">
        <v>307</v>
      </c>
      <c r="L4216" t="s">
        <v>307</v>
      </c>
      <c r="M4216" t="s">
        <v>307</v>
      </c>
      <c r="N4216" t="s">
        <v>307</v>
      </c>
      <c r="O4216" t="s">
        <v>307</v>
      </c>
      <c r="P4216" t="s">
        <v>307</v>
      </c>
      <c r="Q4216" t="s">
        <v>307</v>
      </c>
      <c r="R4216" t="s">
        <v>307</v>
      </c>
      <c r="S4216" t="s">
        <v>307</v>
      </c>
      <c r="T4216" t="s">
        <v>307</v>
      </c>
      <c r="U4216" t="s">
        <v>307</v>
      </c>
      <c r="V4216" t="s">
        <v>307</v>
      </c>
      <c r="W4216" t="s">
        <v>307</v>
      </c>
    </row>
    <row r="4217" spans="1:45" x14ac:dyDescent="0.25">
      <c r="A4217">
        <v>600</v>
      </c>
      <c r="B4217" t="s">
        <v>229</v>
      </c>
      <c r="C4217" t="s">
        <v>43</v>
      </c>
      <c r="D4217" t="s">
        <v>55</v>
      </c>
      <c r="E4217" t="s">
        <v>307</v>
      </c>
      <c r="F4217" t="s">
        <v>307</v>
      </c>
      <c r="G4217" t="s">
        <v>307</v>
      </c>
      <c r="H4217" t="s">
        <v>307</v>
      </c>
      <c r="I4217" t="s">
        <v>307</v>
      </c>
      <c r="J4217" t="s">
        <v>307</v>
      </c>
      <c r="K4217" t="s">
        <v>307</v>
      </c>
      <c r="L4217" t="s">
        <v>307</v>
      </c>
      <c r="M4217" t="s">
        <v>307</v>
      </c>
      <c r="N4217" t="s">
        <v>307</v>
      </c>
      <c r="O4217" t="s">
        <v>307</v>
      </c>
      <c r="P4217" t="s">
        <v>307</v>
      </c>
      <c r="Q4217" t="s">
        <v>307</v>
      </c>
      <c r="R4217" t="s">
        <v>307</v>
      </c>
      <c r="S4217" t="s">
        <v>307</v>
      </c>
      <c r="T4217" t="s">
        <v>307</v>
      </c>
      <c r="U4217" t="s">
        <v>307</v>
      </c>
      <c r="V4217" t="s">
        <v>307</v>
      </c>
      <c r="W4217" t="s">
        <v>307</v>
      </c>
    </row>
    <row r="4218" spans="1:45" x14ac:dyDescent="0.25">
      <c r="A4218">
        <v>600</v>
      </c>
      <c r="B4218" t="s">
        <v>229</v>
      </c>
      <c r="C4218" t="s">
        <v>43</v>
      </c>
      <c r="D4218" t="s">
        <v>56</v>
      </c>
      <c r="E4218" t="s">
        <v>307</v>
      </c>
      <c r="F4218" t="s">
        <v>307</v>
      </c>
      <c r="G4218" t="s">
        <v>307</v>
      </c>
      <c r="H4218" t="s">
        <v>307</v>
      </c>
      <c r="I4218" t="s">
        <v>307</v>
      </c>
      <c r="J4218" t="s">
        <v>307</v>
      </c>
      <c r="K4218" t="s">
        <v>307</v>
      </c>
      <c r="L4218" t="s">
        <v>307</v>
      </c>
      <c r="M4218" t="s">
        <v>307</v>
      </c>
      <c r="N4218" t="s">
        <v>307</v>
      </c>
      <c r="O4218" t="s">
        <v>307</v>
      </c>
      <c r="P4218" t="s">
        <v>307</v>
      </c>
      <c r="Q4218" t="s">
        <v>307</v>
      </c>
      <c r="R4218" t="s">
        <v>307</v>
      </c>
      <c r="S4218" t="s">
        <v>307</v>
      </c>
      <c r="T4218" t="s">
        <v>307</v>
      </c>
      <c r="U4218" t="s">
        <v>307</v>
      </c>
      <c r="V4218" t="s">
        <v>307</v>
      </c>
      <c r="W4218" t="s">
        <v>307</v>
      </c>
    </row>
    <row r="4219" spans="1:45" x14ac:dyDescent="0.25">
      <c r="A4219">
        <v>600</v>
      </c>
      <c r="B4219" t="s">
        <v>229</v>
      </c>
      <c r="C4219" t="s">
        <v>43</v>
      </c>
      <c r="D4219" t="s">
        <v>57</v>
      </c>
      <c r="E4219" t="s">
        <v>307</v>
      </c>
      <c r="F4219" t="s">
        <v>307</v>
      </c>
      <c r="G4219" t="s">
        <v>307</v>
      </c>
      <c r="H4219" t="s">
        <v>307</v>
      </c>
      <c r="I4219" t="s">
        <v>307</v>
      </c>
      <c r="J4219" t="s">
        <v>307</v>
      </c>
      <c r="K4219" t="s">
        <v>307</v>
      </c>
      <c r="L4219" t="s">
        <v>307</v>
      </c>
      <c r="M4219" t="s">
        <v>307</v>
      </c>
      <c r="N4219" t="s">
        <v>307</v>
      </c>
      <c r="O4219" t="s">
        <v>307</v>
      </c>
      <c r="P4219" t="s">
        <v>307</v>
      </c>
      <c r="Q4219" t="s">
        <v>307</v>
      </c>
      <c r="R4219" t="s">
        <v>307</v>
      </c>
      <c r="S4219" t="s">
        <v>307</v>
      </c>
      <c r="T4219" t="s">
        <v>307</v>
      </c>
      <c r="U4219" t="s">
        <v>307</v>
      </c>
      <c r="V4219" t="s">
        <v>307</v>
      </c>
      <c r="W4219" t="s">
        <v>307</v>
      </c>
    </row>
    <row r="4220" spans="1:45" x14ac:dyDescent="0.25">
      <c r="A4220">
        <v>600</v>
      </c>
      <c r="B4220" t="s">
        <v>229</v>
      </c>
      <c r="C4220" t="s">
        <v>43</v>
      </c>
      <c r="D4220" t="s">
        <v>58</v>
      </c>
      <c r="E4220" t="s">
        <v>307</v>
      </c>
      <c r="F4220" t="s">
        <v>307</v>
      </c>
      <c r="G4220" t="s">
        <v>307</v>
      </c>
      <c r="H4220" t="s">
        <v>307</v>
      </c>
      <c r="I4220" t="s">
        <v>307</v>
      </c>
      <c r="J4220" t="s">
        <v>307</v>
      </c>
      <c r="K4220" t="s">
        <v>307</v>
      </c>
      <c r="L4220" t="s">
        <v>307</v>
      </c>
      <c r="M4220" t="s">
        <v>307</v>
      </c>
      <c r="N4220" t="s">
        <v>307</v>
      </c>
      <c r="O4220" t="s">
        <v>307</v>
      </c>
      <c r="P4220" t="s">
        <v>307</v>
      </c>
      <c r="Q4220" t="s">
        <v>307</v>
      </c>
      <c r="R4220" t="s">
        <v>307</v>
      </c>
      <c r="S4220" t="s">
        <v>307</v>
      </c>
      <c r="T4220" t="s">
        <v>307</v>
      </c>
      <c r="U4220" t="s">
        <v>307</v>
      </c>
      <c r="V4220" t="s">
        <v>307</v>
      </c>
      <c r="W4220" t="s">
        <v>307</v>
      </c>
    </row>
    <row r="4221" spans="1:45" x14ac:dyDescent="0.25">
      <c r="A4221">
        <v>600</v>
      </c>
      <c r="B4221" t="s">
        <v>229</v>
      </c>
      <c r="C4221" t="s">
        <v>43</v>
      </c>
      <c r="D4221" t="s">
        <v>59</v>
      </c>
      <c r="E4221" t="s">
        <v>307</v>
      </c>
      <c r="F4221" t="s">
        <v>307</v>
      </c>
      <c r="G4221" t="s">
        <v>307</v>
      </c>
      <c r="H4221" t="s">
        <v>307</v>
      </c>
      <c r="I4221" t="s">
        <v>307</v>
      </c>
      <c r="J4221" t="s">
        <v>307</v>
      </c>
      <c r="K4221" t="s">
        <v>307</v>
      </c>
      <c r="L4221" t="s">
        <v>307</v>
      </c>
      <c r="M4221" t="s">
        <v>307</v>
      </c>
      <c r="N4221" t="s">
        <v>307</v>
      </c>
      <c r="O4221" t="s">
        <v>307</v>
      </c>
      <c r="P4221" t="s">
        <v>307</v>
      </c>
      <c r="Q4221" t="s">
        <v>307</v>
      </c>
      <c r="R4221" t="s">
        <v>307</v>
      </c>
      <c r="S4221" t="s">
        <v>307</v>
      </c>
      <c r="T4221" t="s">
        <v>307</v>
      </c>
      <c r="U4221" t="s">
        <v>307</v>
      </c>
      <c r="V4221" t="s">
        <v>307</v>
      </c>
      <c r="W4221" t="s">
        <v>307</v>
      </c>
    </row>
    <row r="4222" spans="1:45" x14ac:dyDescent="0.25">
      <c r="A4222">
        <v>600</v>
      </c>
      <c r="B4222" t="s">
        <v>229</v>
      </c>
      <c r="C4222" t="s">
        <v>43</v>
      </c>
      <c r="D4222" t="s">
        <v>60</v>
      </c>
      <c r="E4222" t="s">
        <v>307</v>
      </c>
      <c r="F4222" t="s">
        <v>307</v>
      </c>
      <c r="G4222" t="s">
        <v>307</v>
      </c>
      <c r="H4222" t="s">
        <v>307</v>
      </c>
      <c r="I4222" t="s">
        <v>307</v>
      </c>
      <c r="J4222" t="s">
        <v>307</v>
      </c>
      <c r="K4222" t="s">
        <v>307</v>
      </c>
      <c r="L4222" t="s">
        <v>307</v>
      </c>
      <c r="M4222" t="s">
        <v>307</v>
      </c>
      <c r="N4222" t="s">
        <v>307</v>
      </c>
      <c r="O4222" t="s">
        <v>307</v>
      </c>
      <c r="P4222" t="s">
        <v>307</v>
      </c>
      <c r="Q4222" t="s">
        <v>307</v>
      </c>
      <c r="R4222" t="s">
        <v>307</v>
      </c>
      <c r="S4222" t="s">
        <v>307</v>
      </c>
      <c r="T4222" t="s">
        <v>307</v>
      </c>
      <c r="U4222" t="s">
        <v>307</v>
      </c>
      <c r="V4222" t="s">
        <v>307</v>
      </c>
      <c r="W4222" t="s">
        <v>307</v>
      </c>
    </row>
    <row r="4223" spans="1:45" x14ac:dyDescent="0.25">
      <c r="A4223">
        <v>600</v>
      </c>
      <c r="B4223" t="s">
        <v>229</v>
      </c>
      <c r="C4223" t="s">
        <v>43</v>
      </c>
      <c r="D4223" t="s">
        <v>61</v>
      </c>
      <c r="E4223" t="s">
        <v>307</v>
      </c>
      <c r="F4223" t="s">
        <v>307</v>
      </c>
      <c r="G4223" t="s">
        <v>307</v>
      </c>
      <c r="H4223" t="s">
        <v>307</v>
      </c>
      <c r="I4223" t="s">
        <v>307</v>
      </c>
      <c r="J4223" t="s">
        <v>307</v>
      </c>
      <c r="K4223" t="s">
        <v>307</v>
      </c>
      <c r="L4223" t="s">
        <v>307</v>
      </c>
      <c r="M4223" t="s">
        <v>307</v>
      </c>
      <c r="N4223" t="s">
        <v>307</v>
      </c>
      <c r="O4223" t="s">
        <v>307</v>
      </c>
      <c r="P4223" t="s">
        <v>307</v>
      </c>
      <c r="Q4223" t="s">
        <v>307</v>
      </c>
      <c r="R4223" t="s">
        <v>307</v>
      </c>
      <c r="S4223" t="s">
        <v>307</v>
      </c>
      <c r="T4223" t="s">
        <v>307</v>
      </c>
      <c r="U4223" t="s">
        <v>307</v>
      </c>
      <c r="V4223" t="s">
        <v>307</v>
      </c>
      <c r="W4223" t="s">
        <v>307</v>
      </c>
    </row>
    <row r="4224" spans="1:45" x14ac:dyDescent="0.25">
      <c r="A4224">
        <v>600</v>
      </c>
      <c r="B4224" t="s">
        <v>229</v>
      </c>
      <c r="C4224" t="s">
        <v>43</v>
      </c>
      <c r="D4224" t="s">
        <v>62</v>
      </c>
      <c r="E4224" t="s">
        <v>307</v>
      </c>
      <c r="F4224" t="s">
        <v>307</v>
      </c>
      <c r="G4224" t="s">
        <v>307</v>
      </c>
      <c r="H4224" t="s">
        <v>307</v>
      </c>
      <c r="I4224" t="s">
        <v>307</v>
      </c>
      <c r="J4224" t="s">
        <v>307</v>
      </c>
      <c r="K4224" t="s">
        <v>307</v>
      </c>
      <c r="L4224" t="s">
        <v>307</v>
      </c>
      <c r="M4224" t="s">
        <v>307</v>
      </c>
      <c r="N4224" t="s">
        <v>307</v>
      </c>
      <c r="O4224" t="s">
        <v>307</v>
      </c>
      <c r="P4224" t="s">
        <v>307</v>
      </c>
      <c r="Q4224" t="s">
        <v>307</v>
      </c>
      <c r="R4224" t="s">
        <v>307</v>
      </c>
      <c r="S4224" t="s">
        <v>307</v>
      </c>
      <c r="T4224" t="s">
        <v>307</v>
      </c>
      <c r="U4224" t="s">
        <v>307</v>
      </c>
      <c r="V4224" t="s">
        <v>307</v>
      </c>
      <c r="W4224" t="s">
        <v>307</v>
      </c>
    </row>
    <row r="4225" spans="1:45" x14ac:dyDescent="0.25">
      <c r="A4225">
        <v>600</v>
      </c>
      <c r="B4225" t="s">
        <v>229</v>
      </c>
      <c r="C4225" t="s">
        <v>36</v>
      </c>
      <c r="D4225" t="s">
        <v>47</v>
      </c>
      <c r="E4225" t="s">
        <v>307</v>
      </c>
      <c r="F4225" t="s">
        <v>307</v>
      </c>
      <c r="G4225" t="s">
        <v>307</v>
      </c>
      <c r="H4225" t="s">
        <v>307</v>
      </c>
      <c r="I4225" t="s">
        <v>307</v>
      </c>
      <c r="J4225" t="s">
        <v>307</v>
      </c>
      <c r="K4225" t="s">
        <v>307</v>
      </c>
      <c r="L4225" t="s">
        <v>307</v>
      </c>
      <c r="M4225" t="s">
        <v>307</v>
      </c>
      <c r="N4225" t="s">
        <v>307</v>
      </c>
      <c r="O4225" t="s">
        <v>307</v>
      </c>
      <c r="P4225" t="s">
        <v>307</v>
      </c>
      <c r="Q4225" t="s">
        <v>307</v>
      </c>
      <c r="R4225" t="s">
        <v>307</v>
      </c>
      <c r="S4225" t="s">
        <v>307</v>
      </c>
      <c r="T4225" t="s">
        <v>307</v>
      </c>
      <c r="U4225" t="s">
        <v>307</v>
      </c>
      <c r="V4225" t="s">
        <v>307</v>
      </c>
      <c r="W4225" t="s">
        <v>307</v>
      </c>
      <c r="X4225" t="s">
        <v>307</v>
      </c>
      <c r="Y4225" t="s">
        <v>307</v>
      </c>
      <c r="Z4225" t="s">
        <v>307</v>
      </c>
      <c r="AA4225" t="s">
        <v>307</v>
      </c>
      <c r="AB4225" t="s">
        <v>307</v>
      </c>
      <c r="AC4225" t="s">
        <v>307</v>
      </c>
      <c r="AD4225" t="s">
        <v>307</v>
      </c>
      <c r="AE4225" t="s">
        <v>307</v>
      </c>
      <c r="AF4225" t="s">
        <v>307</v>
      </c>
      <c r="AG4225" t="s">
        <v>307</v>
      </c>
      <c r="AH4225" t="s">
        <v>307</v>
      </c>
      <c r="AI4225" t="s">
        <v>307</v>
      </c>
      <c r="AJ4225" t="s">
        <v>307</v>
      </c>
      <c r="AK4225" t="s">
        <v>307</v>
      </c>
      <c r="AL4225" t="s">
        <v>307</v>
      </c>
      <c r="AM4225" t="s">
        <v>307</v>
      </c>
      <c r="AN4225" t="s">
        <v>307</v>
      </c>
      <c r="AO4225" t="s">
        <v>307</v>
      </c>
      <c r="AP4225" t="s">
        <v>307</v>
      </c>
      <c r="AQ4225" t="s">
        <v>307</v>
      </c>
      <c r="AR4225" t="s">
        <v>307</v>
      </c>
      <c r="AS4225" t="s">
        <v>307</v>
      </c>
    </row>
    <row r="4226" spans="1:45" x14ac:dyDescent="0.25">
      <c r="A4226">
        <v>600</v>
      </c>
      <c r="B4226" t="s">
        <v>229</v>
      </c>
      <c r="C4226" t="s">
        <v>36</v>
      </c>
      <c r="D4226" t="s">
        <v>48</v>
      </c>
      <c r="E4226" t="s">
        <v>307</v>
      </c>
      <c r="F4226" t="s">
        <v>307</v>
      </c>
      <c r="G4226" t="s">
        <v>307</v>
      </c>
      <c r="H4226" t="s">
        <v>307</v>
      </c>
      <c r="I4226" t="s">
        <v>307</v>
      </c>
      <c r="J4226" t="s">
        <v>307</v>
      </c>
      <c r="K4226" t="s">
        <v>307</v>
      </c>
      <c r="L4226" t="s">
        <v>307</v>
      </c>
      <c r="M4226" t="s">
        <v>307</v>
      </c>
      <c r="N4226" t="s">
        <v>307</v>
      </c>
      <c r="O4226" t="s">
        <v>307</v>
      </c>
      <c r="P4226" t="s">
        <v>307</v>
      </c>
      <c r="Q4226" t="s">
        <v>307</v>
      </c>
      <c r="R4226" t="s">
        <v>307</v>
      </c>
      <c r="S4226" t="s">
        <v>307</v>
      </c>
      <c r="T4226" t="s">
        <v>307</v>
      </c>
      <c r="U4226" t="s">
        <v>307</v>
      </c>
      <c r="V4226" t="s">
        <v>307</v>
      </c>
      <c r="W4226" t="s">
        <v>307</v>
      </c>
      <c r="X4226" t="s">
        <v>307</v>
      </c>
      <c r="Y4226" t="s">
        <v>307</v>
      </c>
      <c r="Z4226" t="s">
        <v>307</v>
      </c>
      <c r="AA4226" t="s">
        <v>307</v>
      </c>
      <c r="AB4226" t="s">
        <v>307</v>
      </c>
      <c r="AC4226" t="s">
        <v>307</v>
      </c>
      <c r="AD4226" t="s">
        <v>307</v>
      </c>
      <c r="AE4226" t="s">
        <v>307</v>
      </c>
      <c r="AF4226" t="s">
        <v>307</v>
      </c>
      <c r="AG4226" t="s">
        <v>307</v>
      </c>
      <c r="AH4226" t="s">
        <v>307</v>
      </c>
      <c r="AI4226" t="s">
        <v>307</v>
      </c>
      <c r="AJ4226" t="s">
        <v>307</v>
      </c>
      <c r="AK4226" t="s">
        <v>307</v>
      </c>
      <c r="AL4226" t="s">
        <v>307</v>
      </c>
      <c r="AM4226" t="s">
        <v>307</v>
      </c>
      <c r="AN4226" t="s">
        <v>307</v>
      </c>
      <c r="AO4226" t="s">
        <v>307</v>
      </c>
      <c r="AP4226" t="s">
        <v>307</v>
      </c>
      <c r="AQ4226" t="s">
        <v>307</v>
      </c>
      <c r="AR4226" t="s">
        <v>307</v>
      </c>
      <c r="AS4226" t="s">
        <v>307</v>
      </c>
    </row>
    <row r="4227" spans="1:45" x14ac:dyDescent="0.25">
      <c r="A4227">
        <v>600</v>
      </c>
      <c r="B4227" t="s">
        <v>229</v>
      </c>
      <c r="C4227" t="s">
        <v>36</v>
      </c>
      <c r="D4227" t="s">
        <v>49</v>
      </c>
      <c r="E4227" t="s">
        <v>307</v>
      </c>
      <c r="F4227" t="s">
        <v>307</v>
      </c>
      <c r="G4227" t="s">
        <v>307</v>
      </c>
      <c r="H4227" t="s">
        <v>307</v>
      </c>
      <c r="I4227" t="s">
        <v>307</v>
      </c>
      <c r="J4227" t="s">
        <v>307</v>
      </c>
      <c r="K4227" t="s">
        <v>307</v>
      </c>
      <c r="L4227" t="s">
        <v>307</v>
      </c>
      <c r="M4227" t="s">
        <v>307</v>
      </c>
      <c r="N4227" t="s">
        <v>307</v>
      </c>
      <c r="O4227" t="s">
        <v>307</v>
      </c>
      <c r="P4227" t="s">
        <v>307</v>
      </c>
      <c r="Q4227" t="s">
        <v>307</v>
      </c>
      <c r="R4227" t="s">
        <v>307</v>
      </c>
      <c r="S4227" t="s">
        <v>307</v>
      </c>
      <c r="T4227" t="s">
        <v>307</v>
      </c>
      <c r="U4227" t="s">
        <v>307</v>
      </c>
      <c r="V4227" t="s">
        <v>307</v>
      </c>
      <c r="W4227" t="s">
        <v>307</v>
      </c>
      <c r="X4227" t="s">
        <v>307</v>
      </c>
      <c r="Y4227" t="s">
        <v>307</v>
      </c>
      <c r="Z4227" t="s">
        <v>307</v>
      </c>
      <c r="AA4227" t="s">
        <v>307</v>
      </c>
      <c r="AB4227" t="s">
        <v>307</v>
      </c>
      <c r="AC4227" t="s">
        <v>307</v>
      </c>
      <c r="AD4227" t="s">
        <v>307</v>
      </c>
      <c r="AE4227" t="s">
        <v>307</v>
      </c>
      <c r="AF4227" t="s">
        <v>307</v>
      </c>
      <c r="AG4227" t="s">
        <v>307</v>
      </c>
      <c r="AH4227" t="s">
        <v>307</v>
      </c>
      <c r="AI4227" t="s">
        <v>307</v>
      </c>
      <c r="AJ4227" t="s">
        <v>307</v>
      </c>
      <c r="AK4227" t="s">
        <v>307</v>
      </c>
      <c r="AL4227" t="s">
        <v>307</v>
      </c>
      <c r="AM4227" t="s">
        <v>307</v>
      </c>
      <c r="AN4227" t="s">
        <v>307</v>
      </c>
      <c r="AO4227" t="s">
        <v>307</v>
      </c>
      <c r="AP4227" t="s">
        <v>307</v>
      </c>
      <c r="AQ4227" t="s">
        <v>307</v>
      </c>
      <c r="AR4227" t="s">
        <v>307</v>
      </c>
      <c r="AS4227" t="s">
        <v>307</v>
      </c>
    </row>
    <row r="4228" spans="1:45" x14ac:dyDescent="0.25">
      <c r="A4228">
        <v>600</v>
      </c>
      <c r="B4228" t="s">
        <v>229</v>
      </c>
      <c r="C4228" t="s">
        <v>37</v>
      </c>
      <c r="D4228" t="s">
        <v>47</v>
      </c>
      <c r="E4228" t="s">
        <v>307</v>
      </c>
      <c r="F4228" t="s">
        <v>307</v>
      </c>
      <c r="G4228" t="s">
        <v>307</v>
      </c>
      <c r="H4228" t="s">
        <v>307</v>
      </c>
      <c r="I4228" t="s">
        <v>307</v>
      </c>
      <c r="J4228" t="s">
        <v>307</v>
      </c>
      <c r="K4228" t="s">
        <v>307</v>
      </c>
      <c r="L4228" t="s">
        <v>307</v>
      </c>
      <c r="M4228" t="s">
        <v>307</v>
      </c>
      <c r="N4228" t="s">
        <v>307</v>
      </c>
      <c r="O4228" t="s">
        <v>307</v>
      </c>
      <c r="P4228" t="s">
        <v>307</v>
      </c>
      <c r="Q4228" t="s">
        <v>307</v>
      </c>
      <c r="R4228" t="s">
        <v>307</v>
      </c>
      <c r="S4228" t="s">
        <v>307</v>
      </c>
      <c r="T4228" t="s">
        <v>307</v>
      </c>
      <c r="U4228" t="s">
        <v>307</v>
      </c>
      <c r="V4228" t="s">
        <v>307</v>
      </c>
      <c r="W4228" t="s">
        <v>307</v>
      </c>
      <c r="X4228" t="s">
        <v>307</v>
      </c>
      <c r="Y4228" t="s">
        <v>307</v>
      </c>
      <c r="Z4228" t="s">
        <v>307</v>
      </c>
      <c r="AA4228" t="s">
        <v>307</v>
      </c>
      <c r="AB4228" t="s">
        <v>307</v>
      </c>
      <c r="AC4228" t="s">
        <v>307</v>
      </c>
      <c r="AD4228" t="s">
        <v>307</v>
      </c>
      <c r="AE4228" t="s">
        <v>307</v>
      </c>
      <c r="AF4228" t="s">
        <v>307</v>
      </c>
      <c r="AG4228" t="s">
        <v>307</v>
      </c>
      <c r="AH4228" t="s">
        <v>307</v>
      </c>
      <c r="AI4228" t="s">
        <v>307</v>
      </c>
      <c r="AJ4228" t="s">
        <v>307</v>
      </c>
      <c r="AK4228" t="s">
        <v>307</v>
      </c>
      <c r="AL4228" t="s">
        <v>307</v>
      </c>
      <c r="AM4228" t="s">
        <v>307</v>
      </c>
      <c r="AN4228" t="s">
        <v>307</v>
      </c>
      <c r="AO4228" t="s">
        <v>307</v>
      </c>
      <c r="AP4228" t="s">
        <v>307</v>
      </c>
      <c r="AQ4228" t="s">
        <v>307</v>
      </c>
      <c r="AR4228" t="s">
        <v>307</v>
      </c>
      <c r="AS4228" t="s">
        <v>307</v>
      </c>
    </row>
    <row r="4229" spans="1:45" x14ac:dyDescent="0.25">
      <c r="A4229">
        <v>600</v>
      </c>
      <c r="B4229" t="s">
        <v>229</v>
      </c>
      <c r="C4229" t="s">
        <v>37</v>
      </c>
      <c r="D4229" t="s">
        <v>48</v>
      </c>
      <c r="E4229" t="s">
        <v>307</v>
      </c>
      <c r="F4229" t="s">
        <v>307</v>
      </c>
      <c r="G4229" t="s">
        <v>307</v>
      </c>
      <c r="H4229" t="s">
        <v>307</v>
      </c>
      <c r="I4229" t="s">
        <v>307</v>
      </c>
      <c r="J4229" t="s">
        <v>307</v>
      </c>
      <c r="K4229" t="s">
        <v>307</v>
      </c>
      <c r="L4229" t="s">
        <v>307</v>
      </c>
      <c r="M4229" t="s">
        <v>307</v>
      </c>
      <c r="N4229" t="s">
        <v>307</v>
      </c>
      <c r="O4229" t="s">
        <v>307</v>
      </c>
      <c r="P4229" t="s">
        <v>307</v>
      </c>
      <c r="Q4229" t="s">
        <v>307</v>
      </c>
      <c r="R4229" t="s">
        <v>307</v>
      </c>
      <c r="S4229" t="s">
        <v>307</v>
      </c>
      <c r="T4229" t="s">
        <v>307</v>
      </c>
      <c r="U4229" t="s">
        <v>307</v>
      </c>
      <c r="V4229" t="s">
        <v>307</v>
      </c>
      <c r="W4229" t="s">
        <v>307</v>
      </c>
      <c r="X4229" t="s">
        <v>307</v>
      </c>
      <c r="Y4229" t="s">
        <v>307</v>
      </c>
      <c r="Z4229" t="s">
        <v>307</v>
      </c>
      <c r="AA4229" t="s">
        <v>307</v>
      </c>
      <c r="AB4229" t="s">
        <v>307</v>
      </c>
      <c r="AC4229" t="s">
        <v>307</v>
      </c>
      <c r="AD4229" t="s">
        <v>307</v>
      </c>
      <c r="AE4229" t="s">
        <v>307</v>
      </c>
      <c r="AF4229" t="s">
        <v>307</v>
      </c>
      <c r="AG4229" t="s">
        <v>307</v>
      </c>
      <c r="AH4229" t="s">
        <v>307</v>
      </c>
      <c r="AI4229" t="s">
        <v>307</v>
      </c>
      <c r="AJ4229" t="s">
        <v>307</v>
      </c>
      <c r="AK4229" t="s">
        <v>307</v>
      </c>
      <c r="AL4229" t="s">
        <v>307</v>
      </c>
      <c r="AM4229" t="s">
        <v>307</v>
      </c>
      <c r="AN4229" t="s">
        <v>307</v>
      </c>
      <c r="AO4229" t="s">
        <v>307</v>
      </c>
      <c r="AP4229" t="s">
        <v>307</v>
      </c>
      <c r="AQ4229" t="s">
        <v>307</v>
      </c>
      <c r="AR4229" t="s">
        <v>307</v>
      </c>
      <c r="AS4229" t="s">
        <v>307</v>
      </c>
    </row>
    <row r="4230" spans="1:45" x14ac:dyDescent="0.25">
      <c r="A4230">
        <v>600</v>
      </c>
      <c r="B4230" t="s">
        <v>229</v>
      </c>
      <c r="C4230" t="s">
        <v>37</v>
      </c>
      <c r="D4230" t="s">
        <v>49</v>
      </c>
      <c r="E4230" t="s">
        <v>307</v>
      </c>
      <c r="F4230" t="s">
        <v>307</v>
      </c>
      <c r="G4230" t="s">
        <v>307</v>
      </c>
      <c r="H4230" t="s">
        <v>307</v>
      </c>
      <c r="I4230" t="s">
        <v>307</v>
      </c>
      <c r="J4230" t="s">
        <v>307</v>
      </c>
      <c r="K4230" t="s">
        <v>307</v>
      </c>
      <c r="L4230" t="s">
        <v>307</v>
      </c>
      <c r="M4230" t="s">
        <v>307</v>
      </c>
      <c r="N4230" t="s">
        <v>307</v>
      </c>
      <c r="O4230" t="s">
        <v>307</v>
      </c>
      <c r="P4230" t="s">
        <v>307</v>
      </c>
      <c r="Q4230" t="s">
        <v>307</v>
      </c>
      <c r="R4230" t="s">
        <v>307</v>
      </c>
      <c r="S4230" t="s">
        <v>307</v>
      </c>
      <c r="T4230" t="s">
        <v>307</v>
      </c>
      <c r="U4230" t="s">
        <v>307</v>
      </c>
      <c r="V4230" t="s">
        <v>307</v>
      </c>
      <c r="W4230" t="s">
        <v>307</v>
      </c>
      <c r="X4230" t="s">
        <v>307</v>
      </c>
      <c r="Y4230" t="s">
        <v>307</v>
      </c>
      <c r="Z4230" t="s">
        <v>307</v>
      </c>
      <c r="AA4230" t="s">
        <v>307</v>
      </c>
      <c r="AB4230" t="s">
        <v>307</v>
      </c>
      <c r="AC4230" t="s">
        <v>307</v>
      </c>
      <c r="AD4230" t="s">
        <v>307</v>
      </c>
      <c r="AE4230" t="s">
        <v>307</v>
      </c>
      <c r="AF4230" t="s">
        <v>307</v>
      </c>
      <c r="AG4230" t="s">
        <v>307</v>
      </c>
      <c r="AH4230" t="s">
        <v>307</v>
      </c>
      <c r="AI4230" t="s">
        <v>307</v>
      </c>
      <c r="AJ4230" t="s">
        <v>307</v>
      </c>
      <c r="AK4230" t="s">
        <v>307</v>
      </c>
      <c r="AL4230" t="s">
        <v>307</v>
      </c>
      <c r="AM4230" t="s">
        <v>307</v>
      </c>
      <c r="AN4230" t="s">
        <v>307</v>
      </c>
      <c r="AO4230" t="s">
        <v>307</v>
      </c>
      <c r="AP4230" t="s">
        <v>307</v>
      </c>
      <c r="AQ4230" t="s">
        <v>307</v>
      </c>
      <c r="AR4230" t="s">
        <v>307</v>
      </c>
      <c r="AS4230" t="s">
        <v>307</v>
      </c>
    </row>
    <row r="4231" spans="1:45" x14ac:dyDescent="0.25">
      <c r="A4231">
        <v>600</v>
      </c>
      <c r="B4231" t="s">
        <v>229</v>
      </c>
      <c r="C4231" t="s">
        <v>476</v>
      </c>
      <c r="D4231" t="s">
        <v>48</v>
      </c>
      <c r="E4231" t="s">
        <v>307</v>
      </c>
      <c r="F4231" t="s">
        <v>307</v>
      </c>
      <c r="G4231" t="s">
        <v>307</v>
      </c>
    </row>
    <row r="4232" spans="1:45" x14ac:dyDescent="0.25">
      <c r="A4232">
        <v>600</v>
      </c>
      <c r="B4232" t="s">
        <v>229</v>
      </c>
      <c r="C4232" t="s">
        <v>477</v>
      </c>
      <c r="D4232" t="s">
        <v>48</v>
      </c>
      <c r="E4232" t="s">
        <v>307</v>
      </c>
      <c r="F4232" t="s">
        <v>307</v>
      </c>
      <c r="G4232" t="s">
        <v>307</v>
      </c>
    </row>
    <row r="4233" spans="1:45" x14ac:dyDescent="0.25">
      <c r="A4233">
        <v>600</v>
      </c>
      <c r="B4233" t="s">
        <v>229</v>
      </c>
      <c r="C4233" t="s">
        <v>45</v>
      </c>
      <c r="D4233" t="s">
        <v>63</v>
      </c>
      <c r="E4233" t="s">
        <v>307</v>
      </c>
      <c r="F4233" t="s">
        <v>307</v>
      </c>
      <c r="G4233" t="s">
        <v>307</v>
      </c>
      <c r="H4233" t="s">
        <v>307</v>
      </c>
      <c r="I4233" t="s">
        <v>307</v>
      </c>
      <c r="J4233" t="s">
        <v>307</v>
      </c>
      <c r="K4233" t="s">
        <v>307</v>
      </c>
      <c r="L4233" t="s">
        <v>307</v>
      </c>
      <c r="M4233" t="s">
        <v>307</v>
      </c>
      <c r="N4233" t="s">
        <v>307</v>
      </c>
      <c r="O4233" t="s">
        <v>307</v>
      </c>
      <c r="P4233" t="s">
        <v>307</v>
      </c>
      <c r="Q4233" t="s">
        <v>307</v>
      </c>
      <c r="R4233" t="s">
        <v>307</v>
      </c>
      <c r="S4233" t="s">
        <v>307</v>
      </c>
      <c r="T4233" t="s">
        <v>307</v>
      </c>
      <c r="U4233" t="s">
        <v>307</v>
      </c>
      <c r="V4233" t="s">
        <v>307</v>
      </c>
      <c r="W4233" t="s">
        <v>307</v>
      </c>
    </row>
    <row r="4234" spans="1:45" x14ac:dyDescent="0.25">
      <c r="A4234">
        <v>600</v>
      </c>
      <c r="B4234" t="s">
        <v>229</v>
      </c>
      <c r="C4234" t="s">
        <v>45</v>
      </c>
      <c r="D4234" t="s">
        <v>64</v>
      </c>
      <c r="E4234" t="s">
        <v>307</v>
      </c>
      <c r="F4234" t="s">
        <v>307</v>
      </c>
      <c r="G4234" t="s">
        <v>307</v>
      </c>
      <c r="H4234" t="s">
        <v>307</v>
      </c>
      <c r="I4234" t="s">
        <v>307</v>
      </c>
      <c r="J4234" t="s">
        <v>307</v>
      </c>
      <c r="K4234" t="s">
        <v>307</v>
      </c>
      <c r="L4234" t="s">
        <v>307</v>
      </c>
      <c r="M4234" t="s">
        <v>307</v>
      </c>
      <c r="N4234" t="s">
        <v>307</v>
      </c>
      <c r="O4234" t="s">
        <v>307</v>
      </c>
      <c r="P4234" t="s">
        <v>307</v>
      </c>
      <c r="Q4234" t="s">
        <v>307</v>
      </c>
      <c r="R4234" t="s">
        <v>307</v>
      </c>
      <c r="S4234" t="s">
        <v>307</v>
      </c>
      <c r="T4234" t="s">
        <v>307</v>
      </c>
      <c r="U4234" t="s">
        <v>307</v>
      </c>
      <c r="V4234" t="s">
        <v>307</v>
      </c>
      <c r="W4234" t="s">
        <v>307</v>
      </c>
    </row>
    <row r="4235" spans="1:45" x14ac:dyDescent="0.25">
      <c r="A4235">
        <v>600</v>
      </c>
      <c r="B4235" t="s">
        <v>229</v>
      </c>
      <c r="C4235" t="s">
        <v>40</v>
      </c>
      <c r="D4235" t="s">
        <v>52</v>
      </c>
      <c r="E4235" t="s">
        <v>307</v>
      </c>
      <c r="F4235" t="s">
        <v>307</v>
      </c>
      <c r="G4235" t="s">
        <v>307</v>
      </c>
      <c r="H4235" t="s">
        <v>307</v>
      </c>
      <c r="I4235" t="s">
        <v>307</v>
      </c>
      <c r="J4235" t="s">
        <v>307</v>
      </c>
      <c r="K4235" t="s">
        <v>307</v>
      </c>
      <c r="L4235" t="s">
        <v>307</v>
      </c>
      <c r="M4235" t="s">
        <v>307</v>
      </c>
      <c r="N4235" t="s">
        <v>307</v>
      </c>
      <c r="O4235" t="s">
        <v>307</v>
      </c>
      <c r="P4235" t="s">
        <v>307</v>
      </c>
      <c r="Q4235" t="s">
        <v>307</v>
      </c>
      <c r="R4235" t="s">
        <v>307</v>
      </c>
      <c r="S4235" t="s">
        <v>307</v>
      </c>
      <c r="T4235" t="s">
        <v>307</v>
      </c>
      <c r="U4235" t="s">
        <v>307</v>
      </c>
      <c r="V4235" t="s">
        <v>307</v>
      </c>
      <c r="W4235" t="s">
        <v>307</v>
      </c>
      <c r="X4235" t="s">
        <v>307</v>
      </c>
      <c r="Y4235" t="s">
        <v>307</v>
      </c>
      <c r="Z4235" t="s">
        <v>307</v>
      </c>
    </row>
    <row r="4236" spans="1:45" x14ac:dyDescent="0.25">
      <c r="A4236">
        <v>600</v>
      </c>
      <c r="B4236" t="s">
        <v>229</v>
      </c>
      <c r="C4236" t="s">
        <v>40</v>
      </c>
      <c r="D4236" t="s">
        <v>53</v>
      </c>
      <c r="E4236" t="s">
        <v>307</v>
      </c>
      <c r="F4236" t="s">
        <v>307</v>
      </c>
      <c r="G4236" t="s">
        <v>307</v>
      </c>
      <c r="H4236" t="s">
        <v>307</v>
      </c>
      <c r="I4236" t="s">
        <v>307</v>
      </c>
      <c r="J4236" t="s">
        <v>307</v>
      </c>
      <c r="K4236" t="s">
        <v>307</v>
      </c>
      <c r="L4236" t="s">
        <v>307</v>
      </c>
      <c r="M4236" t="s">
        <v>307</v>
      </c>
      <c r="N4236" t="s">
        <v>307</v>
      </c>
      <c r="O4236" t="s">
        <v>307</v>
      </c>
      <c r="P4236" t="s">
        <v>307</v>
      </c>
      <c r="Q4236" t="s">
        <v>307</v>
      </c>
      <c r="R4236" t="s">
        <v>307</v>
      </c>
      <c r="S4236" t="s">
        <v>307</v>
      </c>
      <c r="T4236" t="s">
        <v>307</v>
      </c>
      <c r="U4236" t="s">
        <v>307</v>
      </c>
      <c r="V4236" t="s">
        <v>307</v>
      </c>
      <c r="W4236" t="s">
        <v>307</v>
      </c>
      <c r="X4236" t="s">
        <v>307</v>
      </c>
      <c r="Y4236" t="s">
        <v>307</v>
      </c>
      <c r="Z4236" t="s">
        <v>307</v>
      </c>
    </row>
    <row r="4237" spans="1:45" x14ac:dyDescent="0.25">
      <c r="A4237">
        <v>600</v>
      </c>
      <c r="B4237" t="s">
        <v>229</v>
      </c>
      <c r="C4237" t="s">
        <v>39</v>
      </c>
      <c r="D4237" t="s">
        <v>50</v>
      </c>
      <c r="E4237" t="s">
        <v>307</v>
      </c>
      <c r="F4237" t="s">
        <v>307</v>
      </c>
      <c r="G4237" t="s">
        <v>307</v>
      </c>
      <c r="H4237" t="s">
        <v>307</v>
      </c>
      <c r="I4237" t="s">
        <v>307</v>
      </c>
      <c r="J4237" t="s">
        <v>307</v>
      </c>
      <c r="K4237" t="s">
        <v>307</v>
      </c>
      <c r="L4237" t="s">
        <v>307</v>
      </c>
      <c r="M4237" t="s">
        <v>307</v>
      </c>
      <c r="N4237" t="s">
        <v>307</v>
      </c>
      <c r="O4237" t="s">
        <v>307</v>
      </c>
      <c r="P4237" t="s">
        <v>307</v>
      </c>
      <c r="Q4237" t="s">
        <v>307</v>
      </c>
      <c r="R4237" t="s">
        <v>307</v>
      </c>
      <c r="S4237" t="s">
        <v>307</v>
      </c>
      <c r="T4237" t="s">
        <v>307</v>
      </c>
      <c r="U4237" t="s">
        <v>307</v>
      </c>
      <c r="V4237" t="s">
        <v>307</v>
      </c>
      <c r="W4237" t="s">
        <v>307</v>
      </c>
      <c r="X4237" t="s">
        <v>307</v>
      </c>
      <c r="Y4237" t="s">
        <v>307</v>
      </c>
      <c r="Z4237" t="s">
        <v>307</v>
      </c>
      <c r="AA4237" t="s">
        <v>307</v>
      </c>
      <c r="AB4237" t="s">
        <v>307</v>
      </c>
      <c r="AC4237" t="s">
        <v>307</v>
      </c>
      <c r="AD4237" t="s">
        <v>307</v>
      </c>
      <c r="AE4237" t="s">
        <v>307</v>
      </c>
      <c r="AF4237" t="s">
        <v>307</v>
      </c>
      <c r="AG4237" t="s">
        <v>307</v>
      </c>
      <c r="AH4237" t="s">
        <v>307</v>
      </c>
      <c r="AI4237" t="s">
        <v>307</v>
      </c>
      <c r="AJ4237" t="s">
        <v>307</v>
      </c>
      <c r="AK4237" t="s">
        <v>307</v>
      </c>
      <c r="AL4237" t="s">
        <v>307</v>
      </c>
      <c r="AM4237" t="s">
        <v>307</v>
      </c>
      <c r="AN4237" t="s">
        <v>307</v>
      </c>
      <c r="AO4237" t="s">
        <v>307</v>
      </c>
      <c r="AP4237" t="s">
        <v>307</v>
      </c>
    </row>
    <row r="4238" spans="1:45" x14ac:dyDescent="0.25">
      <c r="A4238">
        <v>600</v>
      </c>
      <c r="B4238" t="s">
        <v>229</v>
      </c>
      <c r="C4238" t="s">
        <v>39</v>
      </c>
      <c r="D4238" t="s">
        <v>48</v>
      </c>
      <c r="E4238" t="s">
        <v>307</v>
      </c>
      <c r="F4238" t="s">
        <v>307</v>
      </c>
      <c r="G4238" t="s">
        <v>307</v>
      </c>
      <c r="H4238" t="s">
        <v>307</v>
      </c>
      <c r="I4238" t="s">
        <v>307</v>
      </c>
      <c r="J4238" t="s">
        <v>307</v>
      </c>
      <c r="K4238" t="s">
        <v>307</v>
      </c>
      <c r="L4238" t="s">
        <v>307</v>
      </c>
      <c r="M4238" t="s">
        <v>307</v>
      </c>
      <c r="N4238" t="s">
        <v>307</v>
      </c>
      <c r="O4238" t="s">
        <v>307</v>
      </c>
      <c r="P4238" t="s">
        <v>307</v>
      </c>
      <c r="Q4238" t="s">
        <v>307</v>
      </c>
      <c r="R4238" t="s">
        <v>307</v>
      </c>
      <c r="S4238" t="s">
        <v>307</v>
      </c>
      <c r="T4238" t="s">
        <v>307</v>
      </c>
      <c r="U4238" t="s">
        <v>307</v>
      </c>
      <c r="V4238" t="s">
        <v>307</v>
      </c>
      <c r="W4238" t="s">
        <v>307</v>
      </c>
      <c r="X4238" t="s">
        <v>307</v>
      </c>
      <c r="Y4238" t="s">
        <v>307</v>
      </c>
      <c r="Z4238" t="s">
        <v>307</v>
      </c>
      <c r="AA4238" t="s">
        <v>307</v>
      </c>
      <c r="AB4238" t="s">
        <v>307</v>
      </c>
      <c r="AC4238" t="s">
        <v>307</v>
      </c>
      <c r="AD4238" t="s">
        <v>307</v>
      </c>
      <c r="AE4238" t="s">
        <v>307</v>
      </c>
      <c r="AF4238" t="s">
        <v>307</v>
      </c>
      <c r="AG4238" t="s">
        <v>307</v>
      </c>
      <c r="AH4238" t="s">
        <v>307</v>
      </c>
      <c r="AI4238" t="s">
        <v>307</v>
      </c>
      <c r="AJ4238" t="s">
        <v>307</v>
      </c>
      <c r="AK4238" t="s">
        <v>307</v>
      </c>
      <c r="AL4238" t="s">
        <v>307</v>
      </c>
      <c r="AM4238" t="s">
        <v>307</v>
      </c>
      <c r="AN4238" t="s">
        <v>307</v>
      </c>
      <c r="AO4238" t="s">
        <v>307</v>
      </c>
      <c r="AP4238" t="s">
        <v>307</v>
      </c>
    </row>
    <row r="4239" spans="1:45" x14ac:dyDescent="0.25">
      <c r="A4239">
        <v>600</v>
      </c>
      <c r="B4239" t="s">
        <v>229</v>
      </c>
      <c r="C4239" t="s">
        <v>39</v>
      </c>
      <c r="D4239" t="s">
        <v>51</v>
      </c>
      <c r="E4239" t="s">
        <v>307</v>
      </c>
      <c r="F4239" t="s">
        <v>307</v>
      </c>
      <c r="G4239" t="s">
        <v>307</v>
      </c>
      <c r="H4239" t="s">
        <v>307</v>
      </c>
      <c r="I4239" t="s">
        <v>307</v>
      </c>
      <c r="J4239" t="s">
        <v>307</v>
      </c>
      <c r="K4239" t="s">
        <v>307</v>
      </c>
      <c r="L4239" t="s">
        <v>307</v>
      </c>
      <c r="M4239" t="s">
        <v>307</v>
      </c>
      <c r="N4239" t="s">
        <v>307</v>
      </c>
      <c r="O4239" t="s">
        <v>307</v>
      </c>
      <c r="P4239" t="s">
        <v>307</v>
      </c>
      <c r="Q4239" t="s">
        <v>307</v>
      </c>
      <c r="R4239" t="s">
        <v>307</v>
      </c>
      <c r="S4239" t="s">
        <v>307</v>
      </c>
      <c r="T4239" t="s">
        <v>307</v>
      </c>
      <c r="U4239" t="s">
        <v>307</v>
      </c>
      <c r="V4239" t="s">
        <v>307</v>
      </c>
      <c r="W4239" t="s">
        <v>307</v>
      </c>
      <c r="X4239" t="s">
        <v>307</v>
      </c>
      <c r="Y4239" t="s">
        <v>307</v>
      </c>
      <c r="Z4239" t="s">
        <v>307</v>
      </c>
      <c r="AA4239" t="s">
        <v>307</v>
      </c>
      <c r="AB4239" t="s">
        <v>307</v>
      </c>
      <c r="AC4239" t="s">
        <v>307</v>
      </c>
      <c r="AD4239" t="s">
        <v>307</v>
      </c>
      <c r="AE4239" t="s">
        <v>307</v>
      </c>
      <c r="AF4239" t="s">
        <v>307</v>
      </c>
      <c r="AG4239" t="s">
        <v>307</v>
      </c>
      <c r="AH4239" t="s">
        <v>307</v>
      </c>
      <c r="AI4239" t="s">
        <v>307</v>
      </c>
      <c r="AJ4239" t="s">
        <v>307</v>
      </c>
      <c r="AK4239" t="s">
        <v>307</v>
      </c>
      <c r="AL4239" t="s">
        <v>307</v>
      </c>
      <c r="AM4239" t="s">
        <v>307</v>
      </c>
      <c r="AN4239" t="s">
        <v>307</v>
      </c>
      <c r="AO4239" t="s">
        <v>307</v>
      </c>
      <c r="AP4239" t="s">
        <v>307</v>
      </c>
    </row>
    <row r="4240" spans="1:45" x14ac:dyDescent="0.25">
      <c r="A4240">
        <v>600</v>
      </c>
      <c r="B4240" t="s">
        <v>229</v>
      </c>
      <c r="C4240" t="s">
        <v>46</v>
      </c>
      <c r="D4240" t="s">
        <v>65</v>
      </c>
      <c r="E4240" t="s">
        <v>307</v>
      </c>
      <c r="F4240" t="s">
        <v>307</v>
      </c>
      <c r="G4240" t="s">
        <v>307</v>
      </c>
      <c r="H4240" t="s">
        <v>307</v>
      </c>
      <c r="I4240" t="s">
        <v>307</v>
      </c>
      <c r="J4240" t="s">
        <v>307</v>
      </c>
      <c r="K4240" t="s">
        <v>307</v>
      </c>
      <c r="L4240" t="s">
        <v>307</v>
      </c>
      <c r="M4240" t="s">
        <v>307</v>
      </c>
      <c r="N4240" t="s">
        <v>307</v>
      </c>
      <c r="O4240" t="s">
        <v>307</v>
      </c>
      <c r="P4240" t="s">
        <v>307</v>
      </c>
      <c r="Q4240" t="s">
        <v>307</v>
      </c>
      <c r="R4240" t="s">
        <v>307</v>
      </c>
      <c r="S4240" t="s">
        <v>307</v>
      </c>
      <c r="T4240" t="s">
        <v>307</v>
      </c>
      <c r="U4240" t="s">
        <v>307</v>
      </c>
      <c r="V4240" t="s">
        <v>307</v>
      </c>
      <c r="W4240" t="s">
        <v>307</v>
      </c>
      <c r="X4240" t="s">
        <v>307</v>
      </c>
      <c r="Y4240" t="s">
        <v>307</v>
      </c>
      <c r="Z4240" t="s">
        <v>307</v>
      </c>
    </row>
    <row r="4241" spans="1:26" x14ac:dyDescent="0.25">
      <c r="A4241">
        <v>600</v>
      </c>
      <c r="B4241" t="s">
        <v>229</v>
      </c>
      <c r="C4241" t="s">
        <v>46</v>
      </c>
      <c r="D4241" t="s">
        <v>66</v>
      </c>
      <c r="E4241" t="s">
        <v>307</v>
      </c>
      <c r="F4241" t="s">
        <v>307</v>
      </c>
      <c r="G4241" t="s">
        <v>307</v>
      </c>
      <c r="H4241" t="s">
        <v>307</v>
      </c>
      <c r="I4241" t="s">
        <v>307</v>
      </c>
      <c r="J4241" t="s">
        <v>307</v>
      </c>
      <c r="K4241" t="s">
        <v>307</v>
      </c>
      <c r="L4241" t="s">
        <v>307</v>
      </c>
      <c r="M4241" t="s">
        <v>307</v>
      </c>
      <c r="N4241" t="s">
        <v>307</v>
      </c>
      <c r="O4241" t="s">
        <v>307</v>
      </c>
      <c r="P4241" t="s">
        <v>307</v>
      </c>
      <c r="Q4241" t="s">
        <v>307</v>
      </c>
      <c r="R4241" t="s">
        <v>307</v>
      </c>
      <c r="S4241" t="s">
        <v>307</v>
      </c>
      <c r="T4241" t="s">
        <v>307</v>
      </c>
      <c r="U4241" t="s">
        <v>307</v>
      </c>
      <c r="V4241" t="s">
        <v>307</v>
      </c>
      <c r="W4241" t="s">
        <v>307</v>
      </c>
      <c r="X4241" t="s">
        <v>307</v>
      </c>
      <c r="Y4241" t="s">
        <v>307</v>
      </c>
      <c r="Z4241" t="s">
        <v>307</v>
      </c>
    </row>
    <row r="4242" spans="1:26" x14ac:dyDescent="0.25">
      <c r="A4242">
        <v>600</v>
      </c>
      <c r="B4242" t="s">
        <v>229</v>
      </c>
      <c r="C4242" t="s">
        <v>46</v>
      </c>
      <c r="D4242" t="s">
        <v>67</v>
      </c>
      <c r="E4242" t="s">
        <v>307</v>
      </c>
      <c r="F4242" t="s">
        <v>307</v>
      </c>
      <c r="G4242" t="s">
        <v>307</v>
      </c>
      <c r="H4242" t="s">
        <v>307</v>
      </c>
      <c r="I4242" t="s">
        <v>307</v>
      </c>
      <c r="J4242" t="s">
        <v>307</v>
      </c>
      <c r="K4242" t="s">
        <v>307</v>
      </c>
      <c r="L4242" t="s">
        <v>307</v>
      </c>
      <c r="M4242" t="s">
        <v>307</v>
      </c>
      <c r="N4242" t="s">
        <v>307</v>
      </c>
      <c r="O4242" t="s">
        <v>307</v>
      </c>
      <c r="P4242" t="s">
        <v>307</v>
      </c>
      <c r="Q4242" t="s">
        <v>307</v>
      </c>
      <c r="R4242" t="s">
        <v>307</v>
      </c>
      <c r="S4242" t="s">
        <v>307</v>
      </c>
      <c r="T4242" t="s">
        <v>307</v>
      </c>
      <c r="U4242" t="s">
        <v>307</v>
      </c>
      <c r="V4242" t="s">
        <v>307</v>
      </c>
      <c r="W4242" t="s">
        <v>307</v>
      </c>
      <c r="X4242" t="s">
        <v>307</v>
      </c>
      <c r="Y4242" t="s">
        <v>307</v>
      </c>
      <c r="Z4242" t="s">
        <v>307</v>
      </c>
    </row>
    <row r="4243" spans="1:26" x14ac:dyDescent="0.25">
      <c r="A4243">
        <v>600</v>
      </c>
      <c r="B4243" t="s">
        <v>229</v>
      </c>
      <c r="C4243" t="s">
        <v>46</v>
      </c>
      <c r="D4243" t="s">
        <v>68</v>
      </c>
      <c r="E4243" t="s">
        <v>307</v>
      </c>
      <c r="F4243" t="s">
        <v>307</v>
      </c>
      <c r="G4243" t="s">
        <v>307</v>
      </c>
      <c r="H4243" t="s">
        <v>307</v>
      </c>
      <c r="I4243" t="s">
        <v>307</v>
      </c>
      <c r="J4243" t="s">
        <v>307</v>
      </c>
      <c r="K4243" t="s">
        <v>307</v>
      </c>
      <c r="L4243" t="s">
        <v>307</v>
      </c>
      <c r="M4243" t="s">
        <v>307</v>
      </c>
      <c r="N4243" t="s">
        <v>307</v>
      </c>
      <c r="O4243" t="s">
        <v>307</v>
      </c>
      <c r="P4243" t="s">
        <v>307</v>
      </c>
      <c r="Q4243" t="s">
        <v>307</v>
      </c>
      <c r="R4243" t="s">
        <v>307</v>
      </c>
      <c r="S4243" t="s">
        <v>307</v>
      </c>
      <c r="T4243" t="s">
        <v>307</v>
      </c>
      <c r="U4243" t="s">
        <v>307</v>
      </c>
      <c r="V4243" t="s">
        <v>307</v>
      </c>
      <c r="W4243" t="s">
        <v>307</v>
      </c>
      <c r="X4243" t="s">
        <v>307</v>
      </c>
      <c r="Y4243" t="s">
        <v>307</v>
      </c>
      <c r="Z4243" t="s">
        <v>307</v>
      </c>
    </row>
    <row r="4244" spans="1:26" x14ac:dyDescent="0.25">
      <c r="A4244">
        <v>600</v>
      </c>
      <c r="B4244" t="s">
        <v>229</v>
      </c>
      <c r="C4244" t="s">
        <v>46</v>
      </c>
      <c r="D4244" t="s">
        <v>69</v>
      </c>
      <c r="E4244" t="s">
        <v>307</v>
      </c>
      <c r="F4244" t="s">
        <v>307</v>
      </c>
      <c r="G4244" t="s">
        <v>307</v>
      </c>
      <c r="H4244" t="s">
        <v>307</v>
      </c>
      <c r="I4244" t="s">
        <v>307</v>
      </c>
      <c r="J4244" t="s">
        <v>307</v>
      </c>
      <c r="K4244" t="s">
        <v>307</v>
      </c>
      <c r="L4244" t="s">
        <v>307</v>
      </c>
      <c r="M4244" t="s">
        <v>307</v>
      </c>
      <c r="N4244" t="s">
        <v>307</v>
      </c>
      <c r="O4244" t="s">
        <v>307</v>
      </c>
      <c r="P4244" t="s">
        <v>307</v>
      </c>
      <c r="Q4244" t="s">
        <v>307</v>
      </c>
      <c r="R4244" t="s">
        <v>307</v>
      </c>
      <c r="S4244" t="s">
        <v>307</v>
      </c>
      <c r="T4244" t="s">
        <v>307</v>
      </c>
      <c r="U4244" t="s">
        <v>307</v>
      </c>
      <c r="V4244" t="s">
        <v>307</v>
      </c>
      <c r="W4244" t="s">
        <v>307</v>
      </c>
      <c r="X4244" t="s">
        <v>307</v>
      </c>
      <c r="Y4244" t="s">
        <v>307</v>
      </c>
      <c r="Z4244" t="s">
        <v>307</v>
      </c>
    </row>
    <row r="4245" spans="1:26" x14ac:dyDescent="0.25">
      <c r="A4245">
        <v>600</v>
      </c>
      <c r="B4245" t="s">
        <v>229</v>
      </c>
      <c r="C4245" t="s">
        <v>46</v>
      </c>
      <c r="D4245" t="s">
        <v>70</v>
      </c>
      <c r="E4245" t="s">
        <v>307</v>
      </c>
      <c r="F4245" t="s">
        <v>307</v>
      </c>
      <c r="G4245" t="s">
        <v>307</v>
      </c>
      <c r="H4245" t="s">
        <v>307</v>
      </c>
      <c r="I4245" t="s">
        <v>307</v>
      </c>
      <c r="J4245" t="s">
        <v>307</v>
      </c>
      <c r="K4245" t="s">
        <v>307</v>
      </c>
      <c r="L4245" t="s">
        <v>307</v>
      </c>
      <c r="M4245" t="s">
        <v>307</v>
      </c>
      <c r="N4245" t="s">
        <v>307</v>
      </c>
      <c r="O4245" t="s">
        <v>307</v>
      </c>
      <c r="P4245" t="s">
        <v>307</v>
      </c>
      <c r="Q4245" t="s">
        <v>307</v>
      </c>
      <c r="R4245" t="s">
        <v>307</v>
      </c>
      <c r="S4245" t="s">
        <v>307</v>
      </c>
      <c r="T4245" t="s">
        <v>307</v>
      </c>
      <c r="U4245" t="s">
        <v>307</v>
      </c>
      <c r="V4245" t="s">
        <v>307</v>
      </c>
      <c r="W4245" t="s">
        <v>307</v>
      </c>
      <c r="X4245" t="s">
        <v>307</v>
      </c>
      <c r="Y4245" t="s">
        <v>307</v>
      </c>
      <c r="Z4245" t="s">
        <v>307</v>
      </c>
    </row>
    <row r="4246" spans="1:26" x14ac:dyDescent="0.25">
      <c r="A4246">
        <v>600</v>
      </c>
      <c r="B4246" t="s">
        <v>229</v>
      </c>
      <c r="C4246" t="s">
        <v>46</v>
      </c>
      <c r="D4246" t="s">
        <v>71</v>
      </c>
      <c r="E4246" t="s">
        <v>307</v>
      </c>
      <c r="F4246" t="s">
        <v>307</v>
      </c>
      <c r="G4246" t="s">
        <v>307</v>
      </c>
      <c r="H4246" t="s">
        <v>307</v>
      </c>
      <c r="I4246" t="s">
        <v>307</v>
      </c>
      <c r="J4246" t="s">
        <v>307</v>
      </c>
      <c r="K4246" t="s">
        <v>307</v>
      </c>
      <c r="L4246" t="s">
        <v>307</v>
      </c>
      <c r="M4246" t="s">
        <v>307</v>
      </c>
      <c r="N4246" t="s">
        <v>307</v>
      </c>
      <c r="O4246" t="s">
        <v>307</v>
      </c>
      <c r="P4246" t="s">
        <v>307</v>
      </c>
      <c r="Q4246" t="s">
        <v>307</v>
      </c>
      <c r="R4246" t="s">
        <v>307</v>
      </c>
      <c r="S4246" t="s">
        <v>307</v>
      </c>
      <c r="T4246" t="s">
        <v>307</v>
      </c>
      <c r="U4246" t="s">
        <v>307</v>
      </c>
      <c r="V4246" t="s">
        <v>307</v>
      </c>
      <c r="W4246" t="s">
        <v>307</v>
      </c>
      <c r="X4246" t="s">
        <v>307</v>
      </c>
      <c r="Y4246" t="s">
        <v>307</v>
      </c>
      <c r="Z4246" t="s">
        <v>307</v>
      </c>
    </row>
    <row r="4247" spans="1:26" x14ac:dyDescent="0.25">
      <c r="A4247">
        <v>600</v>
      </c>
      <c r="B4247" t="s">
        <v>229</v>
      </c>
      <c r="C4247" t="s">
        <v>46</v>
      </c>
      <c r="D4247" t="s">
        <v>72</v>
      </c>
      <c r="E4247" t="s">
        <v>307</v>
      </c>
      <c r="F4247" t="s">
        <v>307</v>
      </c>
      <c r="G4247" t="s">
        <v>307</v>
      </c>
      <c r="H4247" t="s">
        <v>307</v>
      </c>
      <c r="I4247" t="s">
        <v>307</v>
      </c>
      <c r="J4247" t="s">
        <v>307</v>
      </c>
      <c r="K4247" t="s">
        <v>307</v>
      </c>
      <c r="L4247" t="s">
        <v>307</v>
      </c>
      <c r="M4247" t="s">
        <v>307</v>
      </c>
      <c r="N4247" t="s">
        <v>307</v>
      </c>
      <c r="O4247" t="s">
        <v>307</v>
      </c>
      <c r="P4247" t="s">
        <v>307</v>
      </c>
      <c r="Q4247" t="s">
        <v>307</v>
      </c>
      <c r="R4247" t="s">
        <v>307</v>
      </c>
      <c r="S4247" t="s">
        <v>307</v>
      </c>
      <c r="T4247" t="s">
        <v>307</v>
      </c>
      <c r="U4247" t="s">
        <v>307</v>
      </c>
      <c r="V4247" t="s">
        <v>307</v>
      </c>
      <c r="W4247" t="s">
        <v>307</v>
      </c>
      <c r="X4247" t="s">
        <v>307</v>
      </c>
      <c r="Y4247" t="s">
        <v>307</v>
      </c>
      <c r="Z4247" t="s">
        <v>307</v>
      </c>
    </row>
    <row r="4248" spans="1:26" x14ac:dyDescent="0.25">
      <c r="A4248">
        <v>600</v>
      </c>
      <c r="B4248" t="s">
        <v>229</v>
      </c>
      <c r="C4248" t="s">
        <v>46</v>
      </c>
      <c r="D4248" t="s">
        <v>47</v>
      </c>
      <c r="E4248" t="s">
        <v>307</v>
      </c>
      <c r="F4248" t="s">
        <v>307</v>
      </c>
      <c r="G4248" t="s">
        <v>307</v>
      </c>
      <c r="H4248" t="s">
        <v>307</v>
      </c>
      <c r="I4248" t="s">
        <v>307</v>
      </c>
      <c r="J4248" t="s">
        <v>307</v>
      </c>
      <c r="K4248" t="s">
        <v>307</v>
      </c>
      <c r="L4248" t="s">
        <v>307</v>
      </c>
      <c r="M4248" t="s">
        <v>307</v>
      </c>
      <c r="N4248" t="s">
        <v>307</v>
      </c>
      <c r="O4248" t="s">
        <v>307</v>
      </c>
      <c r="P4248" t="s">
        <v>307</v>
      </c>
      <c r="Q4248" t="s">
        <v>307</v>
      </c>
      <c r="R4248" t="s">
        <v>307</v>
      </c>
      <c r="S4248" t="s">
        <v>307</v>
      </c>
      <c r="T4248" t="s">
        <v>307</v>
      </c>
      <c r="U4248" t="s">
        <v>307</v>
      </c>
      <c r="V4248" t="s">
        <v>307</v>
      </c>
      <c r="W4248" t="s">
        <v>307</v>
      </c>
      <c r="X4248" t="s">
        <v>307</v>
      </c>
      <c r="Y4248" t="s">
        <v>307</v>
      </c>
      <c r="Z4248" t="s">
        <v>307</v>
      </c>
    </row>
    <row r="4249" spans="1:26" x14ac:dyDescent="0.25">
      <c r="A4249">
        <v>600</v>
      </c>
      <c r="B4249" t="s">
        <v>229</v>
      </c>
      <c r="C4249" t="s">
        <v>46</v>
      </c>
      <c r="D4249" t="s">
        <v>48</v>
      </c>
      <c r="E4249" t="s">
        <v>307</v>
      </c>
      <c r="F4249" t="s">
        <v>307</v>
      </c>
      <c r="G4249" t="s">
        <v>307</v>
      </c>
      <c r="H4249" t="s">
        <v>307</v>
      </c>
      <c r="I4249" t="s">
        <v>307</v>
      </c>
      <c r="J4249" t="s">
        <v>307</v>
      </c>
      <c r="K4249" t="s">
        <v>307</v>
      </c>
      <c r="L4249" t="s">
        <v>307</v>
      </c>
      <c r="M4249" t="s">
        <v>307</v>
      </c>
      <c r="N4249" t="s">
        <v>307</v>
      </c>
      <c r="O4249" t="s">
        <v>307</v>
      </c>
      <c r="P4249" t="s">
        <v>307</v>
      </c>
      <c r="Q4249" t="s">
        <v>307</v>
      </c>
      <c r="R4249" t="s">
        <v>307</v>
      </c>
      <c r="S4249" t="s">
        <v>307</v>
      </c>
      <c r="T4249" t="s">
        <v>307</v>
      </c>
      <c r="U4249" t="s">
        <v>307</v>
      </c>
      <c r="V4249" t="s">
        <v>307</v>
      </c>
      <c r="W4249" t="s">
        <v>307</v>
      </c>
      <c r="X4249" t="s">
        <v>307</v>
      </c>
      <c r="Y4249" t="s">
        <v>307</v>
      </c>
      <c r="Z4249" t="s">
        <v>307</v>
      </c>
    </row>
    <row r="4250" spans="1:26" x14ac:dyDescent="0.25">
      <c r="A4250">
        <v>600</v>
      </c>
      <c r="B4250" t="s">
        <v>229</v>
      </c>
      <c r="C4250" t="s">
        <v>46</v>
      </c>
      <c r="D4250" t="s">
        <v>49</v>
      </c>
      <c r="E4250" t="s">
        <v>307</v>
      </c>
      <c r="F4250" t="s">
        <v>307</v>
      </c>
      <c r="G4250" t="s">
        <v>307</v>
      </c>
      <c r="H4250" t="s">
        <v>307</v>
      </c>
      <c r="I4250" t="s">
        <v>307</v>
      </c>
      <c r="J4250" t="s">
        <v>307</v>
      </c>
      <c r="K4250" t="s">
        <v>307</v>
      </c>
      <c r="L4250" t="s">
        <v>307</v>
      </c>
      <c r="M4250" t="s">
        <v>307</v>
      </c>
      <c r="N4250" t="s">
        <v>307</v>
      </c>
      <c r="O4250" t="s">
        <v>307</v>
      </c>
      <c r="P4250" t="s">
        <v>307</v>
      </c>
      <c r="Q4250" t="s">
        <v>307</v>
      </c>
      <c r="R4250" t="s">
        <v>307</v>
      </c>
      <c r="S4250" t="s">
        <v>307</v>
      </c>
      <c r="T4250" t="s">
        <v>307</v>
      </c>
      <c r="U4250" t="s">
        <v>307</v>
      </c>
      <c r="V4250" t="s">
        <v>307</v>
      </c>
      <c r="W4250" t="s">
        <v>307</v>
      </c>
      <c r="X4250" t="s">
        <v>307</v>
      </c>
      <c r="Y4250" t="s">
        <v>307</v>
      </c>
      <c r="Z4250" t="s">
        <v>307</v>
      </c>
    </row>
    <row r="4251" spans="1:26" x14ac:dyDescent="0.25">
      <c r="A4251">
        <v>600</v>
      </c>
      <c r="B4251" t="s">
        <v>229</v>
      </c>
      <c r="C4251" t="s">
        <v>41</v>
      </c>
      <c r="D4251" t="s">
        <v>48</v>
      </c>
      <c r="E4251" t="s">
        <v>307</v>
      </c>
      <c r="F4251" t="s">
        <v>307</v>
      </c>
      <c r="G4251" t="s">
        <v>307</v>
      </c>
      <c r="H4251" t="s">
        <v>307</v>
      </c>
      <c r="I4251" t="s">
        <v>307</v>
      </c>
      <c r="J4251" t="s">
        <v>307</v>
      </c>
      <c r="K4251" t="s">
        <v>307</v>
      </c>
      <c r="L4251" t="s">
        <v>307</v>
      </c>
      <c r="M4251" t="s">
        <v>307</v>
      </c>
      <c r="N4251" t="s">
        <v>307</v>
      </c>
      <c r="O4251" t="s">
        <v>307</v>
      </c>
      <c r="P4251" t="s">
        <v>307</v>
      </c>
      <c r="Q4251" t="s">
        <v>307</v>
      </c>
      <c r="R4251" t="s">
        <v>307</v>
      </c>
      <c r="S4251" t="s">
        <v>307</v>
      </c>
      <c r="T4251" t="s">
        <v>307</v>
      </c>
      <c r="U4251" t="s">
        <v>307</v>
      </c>
      <c r="V4251" t="s">
        <v>307</v>
      </c>
      <c r="W4251" t="s">
        <v>307</v>
      </c>
      <c r="X4251" t="s">
        <v>307</v>
      </c>
      <c r="Y4251" t="s">
        <v>307</v>
      </c>
      <c r="Z4251" t="s">
        <v>307</v>
      </c>
    </row>
    <row r="4252" spans="1:26" x14ac:dyDescent="0.25">
      <c r="A4252">
        <v>600</v>
      </c>
      <c r="B4252" t="s">
        <v>229</v>
      </c>
      <c r="C4252" t="s">
        <v>459</v>
      </c>
      <c r="D4252" t="s">
        <v>48</v>
      </c>
      <c r="E4252" t="s">
        <v>307</v>
      </c>
      <c r="F4252" t="s">
        <v>307</v>
      </c>
      <c r="G4252" t="s">
        <v>307</v>
      </c>
      <c r="H4252" t="s">
        <v>307</v>
      </c>
      <c r="I4252" t="s">
        <v>307</v>
      </c>
      <c r="J4252" t="s">
        <v>307</v>
      </c>
      <c r="K4252" t="s">
        <v>307</v>
      </c>
      <c r="L4252" t="s">
        <v>307</v>
      </c>
      <c r="M4252" t="s">
        <v>307</v>
      </c>
      <c r="N4252" t="s">
        <v>307</v>
      </c>
      <c r="O4252" t="s">
        <v>307</v>
      </c>
      <c r="P4252" t="s">
        <v>307</v>
      </c>
      <c r="Q4252" t="s">
        <v>307</v>
      </c>
    </row>
    <row r="4253" spans="1:26" x14ac:dyDescent="0.25">
      <c r="A4253">
        <v>600</v>
      </c>
      <c r="B4253" t="s">
        <v>229</v>
      </c>
      <c r="C4253" t="s">
        <v>304</v>
      </c>
      <c r="D4253" t="s">
        <v>48</v>
      </c>
      <c r="E4253" t="s">
        <v>307</v>
      </c>
      <c r="F4253" t="s">
        <v>307</v>
      </c>
      <c r="G4253" t="s">
        <v>307</v>
      </c>
      <c r="H4253" t="s">
        <v>307</v>
      </c>
      <c r="I4253" t="s">
        <v>307</v>
      </c>
      <c r="J4253" t="s">
        <v>307</v>
      </c>
      <c r="K4253" t="s">
        <v>307</v>
      </c>
      <c r="L4253" t="s">
        <v>307</v>
      </c>
      <c r="M4253" t="s">
        <v>307</v>
      </c>
      <c r="N4253" t="s">
        <v>307</v>
      </c>
      <c r="O4253" t="s">
        <v>307</v>
      </c>
      <c r="P4253" t="s">
        <v>307</v>
      </c>
      <c r="Q4253" t="s">
        <v>307</v>
      </c>
    </row>
    <row r="4254" spans="1:26" x14ac:dyDescent="0.25">
      <c r="A4254">
        <v>600</v>
      </c>
      <c r="B4254" t="s">
        <v>229</v>
      </c>
      <c r="C4254" t="s">
        <v>433</v>
      </c>
      <c r="D4254" t="s">
        <v>48</v>
      </c>
      <c r="E4254" t="s">
        <v>307</v>
      </c>
      <c r="F4254" t="s">
        <v>307</v>
      </c>
      <c r="G4254" t="s">
        <v>307</v>
      </c>
      <c r="H4254" t="s">
        <v>307</v>
      </c>
      <c r="I4254" t="s">
        <v>307</v>
      </c>
      <c r="J4254" t="s">
        <v>307</v>
      </c>
      <c r="K4254" t="s">
        <v>307</v>
      </c>
      <c r="L4254" t="s">
        <v>307</v>
      </c>
      <c r="M4254" t="s">
        <v>307</v>
      </c>
      <c r="N4254" t="s">
        <v>307</v>
      </c>
      <c r="O4254" t="s">
        <v>307</v>
      </c>
      <c r="P4254" t="s">
        <v>307</v>
      </c>
      <c r="Q4254" t="s">
        <v>307</v>
      </c>
    </row>
    <row r="4255" spans="1:26" x14ac:dyDescent="0.25">
      <c r="A4255">
        <v>600</v>
      </c>
      <c r="B4255" t="s">
        <v>229</v>
      </c>
      <c r="C4255" t="s">
        <v>305</v>
      </c>
      <c r="D4255" t="s">
        <v>48</v>
      </c>
      <c r="E4255" t="s">
        <v>307</v>
      </c>
      <c r="F4255" t="s">
        <v>307</v>
      </c>
      <c r="G4255" t="s">
        <v>307</v>
      </c>
      <c r="H4255" t="s">
        <v>307</v>
      </c>
      <c r="I4255" t="s">
        <v>307</v>
      </c>
      <c r="J4255" t="s">
        <v>307</v>
      </c>
      <c r="K4255" t="s">
        <v>307</v>
      </c>
      <c r="L4255" t="s">
        <v>307</v>
      </c>
      <c r="M4255" t="s">
        <v>307</v>
      </c>
      <c r="N4255" t="s">
        <v>307</v>
      </c>
      <c r="O4255" t="s">
        <v>307</v>
      </c>
      <c r="P4255" t="s">
        <v>307</v>
      </c>
      <c r="Q4255" t="s">
        <v>307</v>
      </c>
    </row>
    <row r="4256" spans="1:26" x14ac:dyDescent="0.25">
      <c r="A4256">
        <v>600</v>
      </c>
      <c r="B4256" t="s">
        <v>229</v>
      </c>
      <c r="C4256" t="s">
        <v>306</v>
      </c>
      <c r="D4256" t="s">
        <v>48</v>
      </c>
      <c r="E4256" t="s">
        <v>307</v>
      </c>
      <c r="F4256" t="s">
        <v>307</v>
      </c>
      <c r="G4256" t="s">
        <v>307</v>
      </c>
      <c r="H4256" t="s">
        <v>307</v>
      </c>
      <c r="I4256" t="s">
        <v>307</v>
      </c>
      <c r="J4256" t="s">
        <v>307</v>
      </c>
      <c r="K4256" t="s">
        <v>307</v>
      </c>
      <c r="L4256" t="s">
        <v>307</v>
      </c>
      <c r="M4256" t="s">
        <v>307</v>
      </c>
      <c r="N4256" t="s">
        <v>307</v>
      </c>
      <c r="O4256" t="s">
        <v>307</v>
      </c>
      <c r="P4256" t="s">
        <v>307</v>
      </c>
      <c r="Q4256" t="s">
        <v>307</v>
      </c>
    </row>
    <row r="4257" spans="1:45" x14ac:dyDescent="0.25">
      <c r="A4257">
        <v>600</v>
      </c>
      <c r="B4257" t="s">
        <v>229</v>
      </c>
      <c r="C4257" t="s">
        <v>44</v>
      </c>
      <c r="D4257" t="s">
        <v>54</v>
      </c>
      <c r="E4257" t="s">
        <v>307</v>
      </c>
      <c r="F4257" t="s">
        <v>307</v>
      </c>
      <c r="G4257" t="s">
        <v>307</v>
      </c>
      <c r="H4257" t="s">
        <v>307</v>
      </c>
      <c r="I4257" t="s">
        <v>307</v>
      </c>
      <c r="J4257" t="s">
        <v>307</v>
      </c>
      <c r="K4257" t="s">
        <v>307</v>
      </c>
      <c r="L4257" t="s">
        <v>307</v>
      </c>
      <c r="M4257" t="s">
        <v>307</v>
      </c>
      <c r="N4257" t="s">
        <v>307</v>
      </c>
      <c r="O4257" t="s">
        <v>307</v>
      </c>
      <c r="P4257" t="s">
        <v>307</v>
      </c>
      <c r="Q4257" t="s">
        <v>307</v>
      </c>
      <c r="R4257" t="s">
        <v>307</v>
      </c>
      <c r="S4257" t="s">
        <v>307</v>
      </c>
      <c r="T4257" t="s">
        <v>307</v>
      </c>
      <c r="U4257" t="s">
        <v>307</v>
      </c>
      <c r="V4257" t="s">
        <v>307</v>
      </c>
      <c r="W4257" t="s">
        <v>307</v>
      </c>
    </row>
    <row r="4258" spans="1:45" x14ac:dyDescent="0.25">
      <c r="A4258">
        <v>600</v>
      </c>
      <c r="B4258" t="s">
        <v>229</v>
      </c>
      <c r="C4258" t="s">
        <v>44</v>
      </c>
      <c r="D4258" t="s">
        <v>55</v>
      </c>
      <c r="E4258" t="s">
        <v>307</v>
      </c>
      <c r="F4258" t="s">
        <v>307</v>
      </c>
      <c r="G4258" t="s">
        <v>307</v>
      </c>
      <c r="H4258" t="s">
        <v>307</v>
      </c>
      <c r="I4258" t="s">
        <v>307</v>
      </c>
      <c r="J4258" t="s">
        <v>307</v>
      </c>
      <c r="K4258" t="s">
        <v>307</v>
      </c>
      <c r="L4258" t="s">
        <v>307</v>
      </c>
      <c r="M4258" t="s">
        <v>307</v>
      </c>
      <c r="N4258" t="s">
        <v>307</v>
      </c>
      <c r="O4258" t="s">
        <v>307</v>
      </c>
      <c r="P4258" t="s">
        <v>307</v>
      </c>
      <c r="Q4258" t="s">
        <v>307</v>
      </c>
      <c r="R4258" t="s">
        <v>307</v>
      </c>
      <c r="S4258" t="s">
        <v>307</v>
      </c>
      <c r="T4258" t="s">
        <v>307</v>
      </c>
      <c r="U4258" t="s">
        <v>307</v>
      </c>
      <c r="V4258" t="s">
        <v>307</v>
      </c>
      <c r="W4258" t="s">
        <v>307</v>
      </c>
    </row>
    <row r="4259" spans="1:45" x14ac:dyDescent="0.25">
      <c r="A4259">
        <v>600</v>
      </c>
      <c r="B4259" t="s">
        <v>229</v>
      </c>
      <c r="C4259" t="s">
        <v>44</v>
      </c>
      <c r="D4259" t="s">
        <v>56</v>
      </c>
      <c r="E4259" t="s">
        <v>307</v>
      </c>
      <c r="F4259" t="s">
        <v>307</v>
      </c>
      <c r="G4259" t="s">
        <v>307</v>
      </c>
      <c r="H4259" t="s">
        <v>307</v>
      </c>
      <c r="I4259" t="s">
        <v>307</v>
      </c>
      <c r="J4259" t="s">
        <v>307</v>
      </c>
      <c r="K4259" t="s">
        <v>307</v>
      </c>
      <c r="L4259" t="s">
        <v>307</v>
      </c>
      <c r="M4259" t="s">
        <v>307</v>
      </c>
      <c r="N4259" t="s">
        <v>307</v>
      </c>
      <c r="O4259" t="s">
        <v>307</v>
      </c>
      <c r="P4259" t="s">
        <v>307</v>
      </c>
      <c r="Q4259" t="s">
        <v>307</v>
      </c>
      <c r="R4259" t="s">
        <v>307</v>
      </c>
      <c r="S4259" t="s">
        <v>307</v>
      </c>
      <c r="T4259" t="s">
        <v>307</v>
      </c>
      <c r="U4259" t="s">
        <v>307</v>
      </c>
      <c r="V4259" t="s">
        <v>307</v>
      </c>
      <c r="W4259" t="s">
        <v>307</v>
      </c>
    </row>
    <row r="4260" spans="1:45" x14ac:dyDescent="0.25">
      <c r="A4260">
        <v>600</v>
      </c>
      <c r="B4260" t="s">
        <v>229</v>
      </c>
      <c r="C4260" t="s">
        <v>44</v>
      </c>
      <c r="D4260" t="s">
        <v>57</v>
      </c>
      <c r="E4260" t="s">
        <v>307</v>
      </c>
      <c r="F4260" t="s">
        <v>307</v>
      </c>
      <c r="G4260" t="s">
        <v>307</v>
      </c>
      <c r="H4260" t="s">
        <v>307</v>
      </c>
      <c r="I4260" t="s">
        <v>307</v>
      </c>
      <c r="J4260" t="s">
        <v>307</v>
      </c>
      <c r="K4260" t="s">
        <v>307</v>
      </c>
      <c r="L4260" t="s">
        <v>307</v>
      </c>
      <c r="M4260" t="s">
        <v>307</v>
      </c>
      <c r="N4260" t="s">
        <v>307</v>
      </c>
      <c r="O4260" t="s">
        <v>307</v>
      </c>
      <c r="P4260" t="s">
        <v>307</v>
      </c>
      <c r="Q4260" t="s">
        <v>307</v>
      </c>
      <c r="R4260" t="s">
        <v>307</v>
      </c>
      <c r="S4260" t="s">
        <v>307</v>
      </c>
      <c r="T4260" t="s">
        <v>307</v>
      </c>
      <c r="U4260" t="s">
        <v>307</v>
      </c>
      <c r="V4260" t="s">
        <v>307</v>
      </c>
      <c r="W4260" t="s">
        <v>307</v>
      </c>
    </row>
    <row r="4261" spans="1:45" x14ac:dyDescent="0.25">
      <c r="A4261">
        <v>600</v>
      </c>
      <c r="B4261" t="s">
        <v>229</v>
      </c>
      <c r="C4261" t="s">
        <v>44</v>
      </c>
      <c r="D4261" t="s">
        <v>58</v>
      </c>
      <c r="E4261" t="s">
        <v>307</v>
      </c>
      <c r="F4261" t="s">
        <v>307</v>
      </c>
      <c r="G4261" t="s">
        <v>307</v>
      </c>
      <c r="H4261" t="s">
        <v>307</v>
      </c>
      <c r="I4261" t="s">
        <v>307</v>
      </c>
      <c r="J4261" t="s">
        <v>307</v>
      </c>
      <c r="K4261" t="s">
        <v>307</v>
      </c>
      <c r="L4261" t="s">
        <v>307</v>
      </c>
      <c r="M4261" t="s">
        <v>307</v>
      </c>
      <c r="N4261" t="s">
        <v>307</v>
      </c>
      <c r="O4261" t="s">
        <v>307</v>
      </c>
      <c r="P4261" t="s">
        <v>307</v>
      </c>
      <c r="Q4261" t="s">
        <v>307</v>
      </c>
      <c r="R4261" t="s">
        <v>307</v>
      </c>
      <c r="S4261" t="s">
        <v>307</v>
      </c>
      <c r="T4261" t="s">
        <v>307</v>
      </c>
      <c r="U4261" t="s">
        <v>307</v>
      </c>
      <c r="V4261" t="s">
        <v>307</v>
      </c>
      <c r="W4261" t="s">
        <v>307</v>
      </c>
    </row>
    <row r="4262" spans="1:45" x14ac:dyDescent="0.25">
      <c r="A4262">
        <v>600</v>
      </c>
      <c r="B4262" t="s">
        <v>229</v>
      </c>
      <c r="C4262" t="s">
        <v>44</v>
      </c>
      <c r="D4262" t="s">
        <v>59</v>
      </c>
      <c r="E4262" t="s">
        <v>307</v>
      </c>
      <c r="F4262" t="s">
        <v>307</v>
      </c>
      <c r="G4262" t="s">
        <v>307</v>
      </c>
      <c r="H4262" t="s">
        <v>307</v>
      </c>
      <c r="I4262" t="s">
        <v>307</v>
      </c>
      <c r="J4262" t="s">
        <v>307</v>
      </c>
      <c r="K4262" t="s">
        <v>307</v>
      </c>
      <c r="L4262" t="s">
        <v>307</v>
      </c>
      <c r="M4262" t="s">
        <v>307</v>
      </c>
      <c r="N4262" t="s">
        <v>307</v>
      </c>
      <c r="O4262" t="s">
        <v>307</v>
      </c>
      <c r="P4262" t="s">
        <v>307</v>
      </c>
      <c r="Q4262" t="s">
        <v>307</v>
      </c>
      <c r="R4262" t="s">
        <v>307</v>
      </c>
      <c r="S4262" t="s">
        <v>307</v>
      </c>
      <c r="T4262" t="s">
        <v>307</v>
      </c>
      <c r="U4262" t="s">
        <v>307</v>
      </c>
      <c r="V4262" t="s">
        <v>307</v>
      </c>
      <c r="W4262" t="s">
        <v>307</v>
      </c>
    </row>
    <row r="4263" spans="1:45" x14ac:dyDescent="0.25">
      <c r="A4263">
        <v>600</v>
      </c>
      <c r="B4263" t="s">
        <v>229</v>
      </c>
      <c r="C4263" t="s">
        <v>44</v>
      </c>
      <c r="D4263" t="s">
        <v>60</v>
      </c>
      <c r="E4263" t="s">
        <v>307</v>
      </c>
      <c r="F4263" t="s">
        <v>307</v>
      </c>
      <c r="G4263" t="s">
        <v>307</v>
      </c>
      <c r="H4263" t="s">
        <v>307</v>
      </c>
      <c r="I4263" t="s">
        <v>307</v>
      </c>
      <c r="J4263" t="s">
        <v>307</v>
      </c>
      <c r="K4263" t="s">
        <v>307</v>
      </c>
      <c r="L4263" t="s">
        <v>307</v>
      </c>
      <c r="M4263" t="s">
        <v>307</v>
      </c>
      <c r="N4263" t="s">
        <v>307</v>
      </c>
      <c r="O4263" t="s">
        <v>307</v>
      </c>
      <c r="P4263" t="s">
        <v>307</v>
      </c>
      <c r="Q4263" t="s">
        <v>307</v>
      </c>
      <c r="R4263" t="s">
        <v>307</v>
      </c>
      <c r="S4263" t="s">
        <v>307</v>
      </c>
      <c r="T4263" t="s">
        <v>307</v>
      </c>
      <c r="U4263" t="s">
        <v>307</v>
      </c>
      <c r="V4263" t="s">
        <v>307</v>
      </c>
      <c r="W4263" t="s">
        <v>307</v>
      </c>
    </row>
    <row r="4264" spans="1:45" x14ac:dyDescent="0.25">
      <c r="A4264">
        <v>600</v>
      </c>
      <c r="B4264" t="s">
        <v>229</v>
      </c>
      <c r="C4264" t="s">
        <v>44</v>
      </c>
      <c r="D4264" t="s">
        <v>61</v>
      </c>
      <c r="E4264" t="s">
        <v>307</v>
      </c>
      <c r="F4264" t="s">
        <v>307</v>
      </c>
      <c r="G4264" t="s">
        <v>307</v>
      </c>
      <c r="H4264" t="s">
        <v>307</v>
      </c>
      <c r="I4264" t="s">
        <v>307</v>
      </c>
      <c r="J4264" t="s">
        <v>307</v>
      </c>
      <c r="K4264" t="s">
        <v>307</v>
      </c>
      <c r="L4264" t="s">
        <v>307</v>
      </c>
      <c r="M4264" t="s">
        <v>307</v>
      </c>
      <c r="N4264" t="s">
        <v>307</v>
      </c>
      <c r="O4264" t="s">
        <v>307</v>
      </c>
      <c r="P4264" t="s">
        <v>307</v>
      </c>
      <c r="Q4264" t="s">
        <v>307</v>
      </c>
      <c r="R4264" t="s">
        <v>307</v>
      </c>
      <c r="S4264" t="s">
        <v>307</v>
      </c>
      <c r="T4264" t="s">
        <v>307</v>
      </c>
      <c r="U4264" t="s">
        <v>307</v>
      </c>
      <c r="V4264" t="s">
        <v>307</v>
      </c>
      <c r="W4264" t="s">
        <v>307</v>
      </c>
    </row>
    <row r="4265" spans="1:45" x14ac:dyDescent="0.25">
      <c r="A4265">
        <v>600</v>
      </c>
      <c r="B4265" t="s">
        <v>229</v>
      </c>
      <c r="C4265" t="s">
        <v>44</v>
      </c>
      <c r="D4265" t="s">
        <v>62</v>
      </c>
      <c r="E4265" t="s">
        <v>307</v>
      </c>
      <c r="F4265" t="s">
        <v>307</v>
      </c>
      <c r="G4265" t="s">
        <v>307</v>
      </c>
      <c r="H4265" t="s">
        <v>307</v>
      </c>
      <c r="I4265" t="s">
        <v>307</v>
      </c>
      <c r="J4265" t="s">
        <v>307</v>
      </c>
      <c r="K4265" t="s">
        <v>307</v>
      </c>
      <c r="L4265" t="s">
        <v>307</v>
      </c>
      <c r="M4265" t="s">
        <v>307</v>
      </c>
      <c r="N4265" t="s">
        <v>307</v>
      </c>
      <c r="O4265" t="s">
        <v>307</v>
      </c>
      <c r="P4265" t="s">
        <v>307</v>
      </c>
      <c r="Q4265" t="s">
        <v>307</v>
      </c>
      <c r="R4265" t="s">
        <v>307</v>
      </c>
      <c r="S4265" t="s">
        <v>307</v>
      </c>
      <c r="T4265" t="s">
        <v>307</v>
      </c>
      <c r="U4265" t="s">
        <v>307</v>
      </c>
      <c r="V4265" t="s">
        <v>307</v>
      </c>
      <c r="W4265" t="s">
        <v>307</v>
      </c>
    </row>
    <row r="4266" spans="1:45" x14ac:dyDescent="0.25">
      <c r="A4266">
        <v>600</v>
      </c>
      <c r="B4266" t="s">
        <v>229</v>
      </c>
      <c r="C4266" t="s">
        <v>38</v>
      </c>
      <c r="D4266" t="s">
        <v>47</v>
      </c>
      <c r="E4266" t="s">
        <v>307</v>
      </c>
      <c r="F4266" t="s">
        <v>307</v>
      </c>
      <c r="G4266" t="s">
        <v>307</v>
      </c>
      <c r="H4266" t="s">
        <v>307</v>
      </c>
      <c r="I4266" t="s">
        <v>307</v>
      </c>
      <c r="J4266" t="s">
        <v>307</v>
      </c>
      <c r="K4266" t="s">
        <v>307</v>
      </c>
      <c r="L4266" t="s">
        <v>307</v>
      </c>
      <c r="M4266" t="s">
        <v>307</v>
      </c>
      <c r="N4266" t="s">
        <v>307</v>
      </c>
      <c r="O4266" t="s">
        <v>307</v>
      </c>
      <c r="P4266" t="s">
        <v>307</v>
      </c>
      <c r="Q4266" t="s">
        <v>307</v>
      </c>
      <c r="R4266" t="s">
        <v>307</v>
      </c>
      <c r="S4266" t="s">
        <v>307</v>
      </c>
      <c r="T4266" t="s">
        <v>307</v>
      </c>
      <c r="U4266" t="s">
        <v>307</v>
      </c>
      <c r="V4266" t="s">
        <v>307</v>
      </c>
      <c r="W4266" t="s">
        <v>307</v>
      </c>
      <c r="X4266" t="s">
        <v>307</v>
      </c>
      <c r="Y4266" t="s">
        <v>307</v>
      </c>
      <c r="Z4266" t="s">
        <v>307</v>
      </c>
      <c r="AA4266" t="s">
        <v>307</v>
      </c>
      <c r="AB4266" t="s">
        <v>307</v>
      </c>
      <c r="AC4266" t="s">
        <v>307</v>
      </c>
      <c r="AD4266" t="s">
        <v>307</v>
      </c>
      <c r="AE4266" t="s">
        <v>307</v>
      </c>
      <c r="AF4266" t="s">
        <v>307</v>
      </c>
      <c r="AG4266" t="s">
        <v>307</v>
      </c>
      <c r="AH4266" t="s">
        <v>307</v>
      </c>
      <c r="AI4266" t="s">
        <v>307</v>
      </c>
      <c r="AJ4266" t="s">
        <v>307</v>
      </c>
      <c r="AK4266" t="s">
        <v>307</v>
      </c>
      <c r="AL4266" t="s">
        <v>307</v>
      </c>
      <c r="AM4266" t="s">
        <v>307</v>
      </c>
      <c r="AN4266" t="s">
        <v>307</v>
      </c>
      <c r="AO4266" t="s">
        <v>307</v>
      </c>
      <c r="AP4266" t="s">
        <v>307</v>
      </c>
      <c r="AQ4266" t="s">
        <v>307</v>
      </c>
      <c r="AR4266" t="s">
        <v>307</v>
      </c>
      <c r="AS4266" t="s">
        <v>307</v>
      </c>
    </row>
    <row r="4267" spans="1:45" x14ac:dyDescent="0.25">
      <c r="A4267">
        <v>600</v>
      </c>
      <c r="B4267" t="s">
        <v>229</v>
      </c>
      <c r="C4267" t="s">
        <v>38</v>
      </c>
      <c r="D4267" t="s">
        <v>48</v>
      </c>
      <c r="E4267" t="s">
        <v>307</v>
      </c>
      <c r="F4267" t="s">
        <v>307</v>
      </c>
      <c r="G4267" t="s">
        <v>307</v>
      </c>
      <c r="H4267" t="s">
        <v>307</v>
      </c>
      <c r="I4267" t="s">
        <v>307</v>
      </c>
      <c r="J4267" t="s">
        <v>307</v>
      </c>
      <c r="K4267" t="s">
        <v>307</v>
      </c>
      <c r="L4267" t="s">
        <v>307</v>
      </c>
      <c r="M4267" t="s">
        <v>307</v>
      </c>
      <c r="N4267" t="s">
        <v>307</v>
      </c>
      <c r="O4267" t="s">
        <v>307</v>
      </c>
      <c r="P4267" t="s">
        <v>307</v>
      </c>
      <c r="Q4267" t="s">
        <v>307</v>
      </c>
      <c r="R4267" t="s">
        <v>307</v>
      </c>
      <c r="S4267" t="s">
        <v>307</v>
      </c>
      <c r="T4267" t="s">
        <v>307</v>
      </c>
      <c r="U4267" t="s">
        <v>307</v>
      </c>
      <c r="V4267" t="s">
        <v>307</v>
      </c>
      <c r="W4267" t="s">
        <v>307</v>
      </c>
      <c r="X4267" t="s">
        <v>307</v>
      </c>
      <c r="Y4267" t="s">
        <v>307</v>
      </c>
      <c r="Z4267" t="s">
        <v>307</v>
      </c>
      <c r="AA4267" t="s">
        <v>307</v>
      </c>
      <c r="AB4267" t="s">
        <v>307</v>
      </c>
      <c r="AC4267" t="s">
        <v>307</v>
      </c>
      <c r="AD4267" t="s">
        <v>307</v>
      </c>
      <c r="AE4267" t="s">
        <v>307</v>
      </c>
      <c r="AF4267" t="s">
        <v>307</v>
      </c>
      <c r="AG4267" t="s">
        <v>307</v>
      </c>
      <c r="AH4267" t="s">
        <v>307</v>
      </c>
      <c r="AI4267" t="s">
        <v>307</v>
      </c>
      <c r="AJ4267" t="s">
        <v>307</v>
      </c>
      <c r="AK4267" t="s">
        <v>307</v>
      </c>
      <c r="AL4267" t="s">
        <v>307</v>
      </c>
      <c r="AM4267" t="s">
        <v>307</v>
      </c>
      <c r="AN4267" t="s">
        <v>307</v>
      </c>
      <c r="AO4267" t="s">
        <v>307</v>
      </c>
      <c r="AP4267" t="s">
        <v>307</v>
      </c>
      <c r="AQ4267" t="s">
        <v>307</v>
      </c>
      <c r="AR4267" t="s">
        <v>307</v>
      </c>
      <c r="AS4267" t="s">
        <v>307</v>
      </c>
    </row>
    <row r="4268" spans="1:45" x14ac:dyDescent="0.25">
      <c r="A4268">
        <v>600</v>
      </c>
      <c r="B4268" t="s">
        <v>229</v>
      </c>
      <c r="C4268" t="s">
        <v>38</v>
      </c>
      <c r="D4268" t="s">
        <v>49</v>
      </c>
      <c r="E4268" t="s">
        <v>307</v>
      </c>
      <c r="F4268" t="s">
        <v>307</v>
      </c>
      <c r="G4268" t="s">
        <v>307</v>
      </c>
      <c r="H4268" t="s">
        <v>307</v>
      </c>
      <c r="I4268" t="s">
        <v>307</v>
      </c>
      <c r="J4268" t="s">
        <v>307</v>
      </c>
      <c r="K4268" t="s">
        <v>307</v>
      </c>
      <c r="L4268" t="s">
        <v>307</v>
      </c>
      <c r="M4268" t="s">
        <v>307</v>
      </c>
      <c r="N4268" t="s">
        <v>307</v>
      </c>
      <c r="O4268" t="s">
        <v>307</v>
      </c>
      <c r="P4268" t="s">
        <v>307</v>
      </c>
      <c r="Q4268" t="s">
        <v>307</v>
      </c>
      <c r="R4268" t="s">
        <v>307</v>
      </c>
      <c r="S4268" t="s">
        <v>307</v>
      </c>
      <c r="T4268" t="s">
        <v>307</v>
      </c>
      <c r="U4268" t="s">
        <v>307</v>
      </c>
      <c r="V4268" t="s">
        <v>307</v>
      </c>
      <c r="W4268" t="s">
        <v>307</v>
      </c>
      <c r="X4268" t="s">
        <v>307</v>
      </c>
      <c r="Y4268" t="s">
        <v>307</v>
      </c>
      <c r="Z4268" t="s">
        <v>307</v>
      </c>
      <c r="AA4268" t="s">
        <v>307</v>
      </c>
      <c r="AB4268" t="s">
        <v>307</v>
      </c>
      <c r="AC4268" t="s">
        <v>307</v>
      </c>
      <c r="AD4268" t="s">
        <v>307</v>
      </c>
      <c r="AE4268" t="s">
        <v>307</v>
      </c>
      <c r="AF4268" t="s">
        <v>307</v>
      </c>
      <c r="AG4268" t="s">
        <v>307</v>
      </c>
      <c r="AH4268" t="s">
        <v>307</v>
      </c>
      <c r="AI4268" t="s">
        <v>307</v>
      </c>
      <c r="AJ4268" t="s">
        <v>307</v>
      </c>
      <c r="AK4268" t="s">
        <v>307</v>
      </c>
      <c r="AL4268" t="s">
        <v>307</v>
      </c>
      <c r="AM4268" t="s">
        <v>307</v>
      </c>
      <c r="AN4268" t="s">
        <v>307</v>
      </c>
      <c r="AO4268" t="s">
        <v>307</v>
      </c>
      <c r="AP4268" t="s">
        <v>307</v>
      </c>
      <c r="AQ4268" t="s">
        <v>307</v>
      </c>
      <c r="AR4268" t="s">
        <v>307</v>
      </c>
      <c r="AS4268" t="s">
        <v>307</v>
      </c>
    </row>
    <row r="4269" spans="1:45" x14ac:dyDescent="0.25">
      <c r="A4269">
        <v>600</v>
      </c>
      <c r="B4269" t="s">
        <v>229</v>
      </c>
      <c r="C4269" t="s">
        <v>450</v>
      </c>
      <c r="D4269" t="s">
        <v>48</v>
      </c>
      <c r="E4269" t="s">
        <v>307</v>
      </c>
      <c r="F4269" t="s">
        <v>307</v>
      </c>
      <c r="G4269" t="s">
        <v>307</v>
      </c>
      <c r="H4269" t="s">
        <v>307</v>
      </c>
      <c r="I4269" t="s">
        <v>307</v>
      </c>
      <c r="J4269" t="s">
        <v>307</v>
      </c>
      <c r="K4269" t="s">
        <v>307</v>
      </c>
      <c r="L4269" t="s">
        <v>307</v>
      </c>
      <c r="M4269" t="s">
        <v>307</v>
      </c>
      <c r="N4269" t="s">
        <v>307</v>
      </c>
      <c r="O4269" t="s">
        <v>307</v>
      </c>
      <c r="P4269" t="s">
        <v>307</v>
      </c>
      <c r="Q4269" t="s">
        <v>307</v>
      </c>
      <c r="R4269" t="s">
        <v>307</v>
      </c>
    </row>
    <row r="4270" spans="1:45" x14ac:dyDescent="0.25">
      <c r="A4270">
        <v>600</v>
      </c>
      <c r="B4270" t="s">
        <v>229</v>
      </c>
      <c r="C4270" t="s">
        <v>449</v>
      </c>
      <c r="D4270" t="s">
        <v>48</v>
      </c>
      <c r="E4270" t="s">
        <v>307</v>
      </c>
      <c r="F4270" t="s">
        <v>307</v>
      </c>
      <c r="G4270" t="s">
        <v>307</v>
      </c>
      <c r="H4270" t="s">
        <v>307</v>
      </c>
      <c r="I4270" t="s">
        <v>307</v>
      </c>
      <c r="J4270" t="s">
        <v>307</v>
      </c>
      <c r="K4270" t="s">
        <v>307</v>
      </c>
      <c r="L4270" t="s">
        <v>307</v>
      </c>
      <c r="M4270" t="s">
        <v>307</v>
      </c>
      <c r="N4270" t="s">
        <v>307</v>
      </c>
      <c r="O4270" t="s">
        <v>307</v>
      </c>
      <c r="P4270" t="s">
        <v>307</v>
      </c>
      <c r="Q4270" t="s">
        <v>307</v>
      </c>
      <c r="R4270" t="s">
        <v>307</v>
      </c>
    </row>
    <row r="4271" spans="1:45" x14ac:dyDescent="0.25">
      <c r="A4271">
        <v>600</v>
      </c>
      <c r="B4271" t="s">
        <v>229</v>
      </c>
      <c r="C4271" t="s">
        <v>475</v>
      </c>
      <c r="D4271" t="s">
        <v>48</v>
      </c>
      <c r="E4271" t="s">
        <v>307</v>
      </c>
      <c r="F4271" t="s">
        <v>307</v>
      </c>
      <c r="G4271" t="s">
        <v>307</v>
      </c>
    </row>
    <row r="4272" spans="1:45" x14ac:dyDescent="0.25">
      <c r="A4272">
        <v>600</v>
      </c>
      <c r="B4272" t="s">
        <v>229</v>
      </c>
      <c r="C4272" t="s">
        <v>42</v>
      </c>
      <c r="D4272" t="s">
        <v>48</v>
      </c>
      <c r="E4272" t="s">
        <v>307</v>
      </c>
      <c r="F4272" t="s">
        <v>307</v>
      </c>
      <c r="G4272" t="s">
        <v>307</v>
      </c>
      <c r="H4272" t="s">
        <v>307</v>
      </c>
      <c r="I4272" t="s">
        <v>307</v>
      </c>
      <c r="J4272" t="s">
        <v>307</v>
      </c>
      <c r="K4272" t="s">
        <v>307</v>
      </c>
      <c r="L4272" t="s">
        <v>307</v>
      </c>
      <c r="M4272" t="s">
        <v>307</v>
      </c>
      <c r="N4272" t="s">
        <v>307</v>
      </c>
      <c r="O4272" t="s">
        <v>307</v>
      </c>
      <c r="P4272" t="s">
        <v>307</v>
      </c>
      <c r="Q4272" t="s">
        <v>307</v>
      </c>
      <c r="R4272" t="s">
        <v>307</v>
      </c>
      <c r="S4272" t="s">
        <v>307</v>
      </c>
      <c r="T4272" t="s">
        <v>307</v>
      </c>
      <c r="U4272" t="s">
        <v>307</v>
      </c>
      <c r="V4272" t="s">
        <v>307</v>
      </c>
      <c r="W4272" t="s">
        <v>307</v>
      </c>
      <c r="X4272" t="s">
        <v>307</v>
      </c>
      <c r="Y4272" t="s">
        <v>307</v>
      </c>
      <c r="Z4272" t="s">
        <v>307</v>
      </c>
    </row>
    <row r="4273" spans="1:45" x14ac:dyDescent="0.25">
      <c r="A4273">
        <v>601</v>
      </c>
      <c r="B4273" t="s">
        <v>230</v>
      </c>
      <c r="C4273" t="s">
        <v>43</v>
      </c>
      <c r="D4273" t="s">
        <v>54</v>
      </c>
      <c r="E4273" t="s">
        <v>307</v>
      </c>
      <c r="F4273" t="s">
        <v>307</v>
      </c>
      <c r="G4273" t="s">
        <v>307</v>
      </c>
      <c r="H4273" t="s">
        <v>307</v>
      </c>
      <c r="I4273" t="s">
        <v>307</v>
      </c>
      <c r="J4273" t="s">
        <v>307</v>
      </c>
      <c r="K4273" t="s">
        <v>307</v>
      </c>
      <c r="L4273" t="s">
        <v>307</v>
      </c>
      <c r="M4273" t="s">
        <v>307</v>
      </c>
      <c r="N4273" t="s">
        <v>307</v>
      </c>
      <c r="O4273" t="s">
        <v>307</v>
      </c>
      <c r="P4273" t="s">
        <v>307</v>
      </c>
      <c r="Q4273" t="s">
        <v>307</v>
      </c>
      <c r="R4273" t="s">
        <v>307</v>
      </c>
      <c r="S4273" t="s">
        <v>307</v>
      </c>
      <c r="T4273" t="s">
        <v>307</v>
      </c>
      <c r="U4273" t="s">
        <v>307</v>
      </c>
      <c r="V4273" t="s">
        <v>307</v>
      </c>
      <c r="W4273" t="s">
        <v>307</v>
      </c>
    </row>
    <row r="4274" spans="1:45" x14ac:dyDescent="0.25">
      <c r="A4274">
        <v>601</v>
      </c>
      <c r="B4274" t="s">
        <v>230</v>
      </c>
      <c r="C4274" t="s">
        <v>43</v>
      </c>
      <c r="D4274" t="s">
        <v>55</v>
      </c>
      <c r="E4274" t="s">
        <v>307</v>
      </c>
      <c r="F4274" t="s">
        <v>307</v>
      </c>
      <c r="G4274" t="s">
        <v>307</v>
      </c>
      <c r="H4274" t="s">
        <v>307</v>
      </c>
      <c r="I4274" t="s">
        <v>307</v>
      </c>
      <c r="J4274" t="s">
        <v>307</v>
      </c>
      <c r="K4274" t="s">
        <v>307</v>
      </c>
      <c r="L4274" t="s">
        <v>307</v>
      </c>
      <c r="M4274" t="s">
        <v>307</v>
      </c>
      <c r="N4274" t="s">
        <v>307</v>
      </c>
      <c r="O4274" t="s">
        <v>307</v>
      </c>
      <c r="P4274" t="s">
        <v>307</v>
      </c>
      <c r="Q4274" t="s">
        <v>307</v>
      </c>
      <c r="R4274" t="s">
        <v>307</v>
      </c>
      <c r="S4274" t="s">
        <v>307</v>
      </c>
      <c r="T4274" t="s">
        <v>307</v>
      </c>
      <c r="U4274" t="s">
        <v>307</v>
      </c>
      <c r="V4274" t="s">
        <v>307</v>
      </c>
      <c r="W4274" t="s">
        <v>307</v>
      </c>
    </row>
    <row r="4275" spans="1:45" x14ac:dyDescent="0.25">
      <c r="A4275">
        <v>601</v>
      </c>
      <c r="B4275" t="s">
        <v>230</v>
      </c>
      <c r="C4275" t="s">
        <v>43</v>
      </c>
      <c r="D4275" t="s">
        <v>56</v>
      </c>
      <c r="E4275" t="s">
        <v>307</v>
      </c>
      <c r="F4275" t="s">
        <v>307</v>
      </c>
      <c r="G4275" t="s">
        <v>307</v>
      </c>
      <c r="H4275" t="s">
        <v>307</v>
      </c>
      <c r="I4275" t="s">
        <v>307</v>
      </c>
      <c r="J4275" t="s">
        <v>307</v>
      </c>
      <c r="K4275" t="s">
        <v>307</v>
      </c>
      <c r="L4275" t="s">
        <v>307</v>
      </c>
      <c r="M4275" t="s">
        <v>307</v>
      </c>
      <c r="N4275" t="s">
        <v>307</v>
      </c>
      <c r="O4275" t="s">
        <v>307</v>
      </c>
      <c r="P4275" t="s">
        <v>307</v>
      </c>
      <c r="Q4275" t="s">
        <v>307</v>
      </c>
      <c r="R4275" t="s">
        <v>307</v>
      </c>
      <c r="S4275" t="s">
        <v>307</v>
      </c>
      <c r="T4275" t="s">
        <v>307</v>
      </c>
      <c r="U4275" t="s">
        <v>307</v>
      </c>
      <c r="V4275" t="s">
        <v>307</v>
      </c>
      <c r="W4275" t="s">
        <v>307</v>
      </c>
    </row>
    <row r="4276" spans="1:45" x14ac:dyDescent="0.25">
      <c r="A4276">
        <v>601</v>
      </c>
      <c r="B4276" t="s">
        <v>230</v>
      </c>
      <c r="C4276" t="s">
        <v>43</v>
      </c>
      <c r="D4276" t="s">
        <v>57</v>
      </c>
      <c r="E4276" t="s">
        <v>307</v>
      </c>
      <c r="F4276" t="s">
        <v>307</v>
      </c>
      <c r="G4276" t="s">
        <v>307</v>
      </c>
      <c r="H4276" t="s">
        <v>307</v>
      </c>
      <c r="I4276" t="s">
        <v>307</v>
      </c>
      <c r="J4276" t="s">
        <v>307</v>
      </c>
      <c r="K4276" t="s">
        <v>307</v>
      </c>
      <c r="L4276" t="s">
        <v>307</v>
      </c>
      <c r="M4276" t="s">
        <v>307</v>
      </c>
      <c r="N4276" t="s">
        <v>307</v>
      </c>
      <c r="O4276" t="s">
        <v>307</v>
      </c>
      <c r="P4276" t="s">
        <v>307</v>
      </c>
      <c r="Q4276" t="s">
        <v>307</v>
      </c>
      <c r="R4276" t="s">
        <v>307</v>
      </c>
      <c r="S4276" t="s">
        <v>307</v>
      </c>
      <c r="T4276" t="s">
        <v>307</v>
      </c>
      <c r="U4276" t="s">
        <v>307</v>
      </c>
      <c r="V4276" t="s">
        <v>307</v>
      </c>
      <c r="W4276" t="s">
        <v>307</v>
      </c>
    </row>
    <row r="4277" spans="1:45" x14ac:dyDescent="0.25">
      <c r="A4277">
        <v>601</v>
      </c>
      <c r="B4277" t="s">
        <v>230</v>
      </c>
      <c r="C4277" t="s">
        <v>43</v>
      </c>
      <c r="D4277" t="s">
        <v>58</v>
      </c>
      <c r="E4277" t="s">
        <v>307</v>
      </c>
      <c r="F4277" t="s">
        <v>307</v>
      </c>
      <c r="G4277" t="s">
        <v>307</v>
      </c>
      <c r="H4277" t="s">
        <v>307</v>
      </c>
      <c r="I4277" t="s">
        <v>307</v>
      </c>
      <c r="J4277" t="s">
        <v>307</v>
      </c>
      <c r="K4277" t="s">
        <v>307</v>
      </c>
      <c r="L4277" t="s">
        <v>307</v>
      </c>
      <c r="M4277" t="s">
        <v>307</v>
      </c>
      <c r="N4277" t="s">
        <v>307</v>
      </c>
      <c r="O4277" t="s">
        <v>307</v>
      </c>
      <c r="P4277" t="s">
        <v>307</v>
      </c>
      <c r="Q4277" t="s">
        <v>307</v>
      </c>
      <c r="R4277" t="s">
        <v>307</v>
      </c>
      <c r="S4277" t="s">
        <v>307</v>
      </c>
      <c r="T4277" t="s">
        <v>307</v>
      </c>
      <c r="U4277" t="s">
        <v>307</v>
      </c>
      <c r="V4277" t="s">
        <v>307</v>
      </c>
      <c r="W4277" t="s">
        <v>307</v>
      </c>
    </row>
    <row r="4278" spans="1:45" x14ac:dyDescent="0.25">
      <c r="A4278">
        <v>601</v>
      </c>
      <c r="B4278" t="s">
        <v>230</v>
      </c>
      <c r="C4278" t="s">
        <v>43</v>
      </c>
      <c r="D4278" t="s">
        <v>59</v>
      </c>
      <c r="E4278" t="s">
        <v>307</v>
      </c>
      <c r="F4278" t="s">
        <v>307</v>
      </c>
      <c r="G4278" t="s">
        <v>307</v>
      </c>
      <c r="H4278" t="s">
        <v>307</v>
      </c>
      <c r="I4278" t="s">
        <v>307</v>
      </c>
      <c r="J4278" t="s">
        <v>307</v>
      </c>
      <c r="K4278" t="s">
        <v>307</v>
      </c>
      <c r="L4278" t="s">
        <v>307</v>
      </c>
      <c r="M4278" t="s">
        <v>307</v>
      </c>
      <c r="N4278" t="s">
        <v>307</v>
      </c>
      <c r="O4278" t="s">
        <v>307</v>
      </c>
      <c r="P4278" t="s">
        <v>307</v>
      </c>
      <c r="Q4278" t="s">
        <v>307</v>
      </c>
      <c r="R4278" t="s">
        <v>307</v>
      </c>
      <c r="S4278" t="s">
        <v>307</v>
      </c>
      <c r="T4278" t="s">
        <v>307</v>
      </c>
      <c r="U4278" t="s">
        <v>307</v>
      </c>
      <c r="V4278" t="s">
        <v>307</v>
      </c>
      <c r="W4278" t="s">
        <v>307</v>
      </c>
    </row>
    <row r="4279" spans="1:45" x14ac:dyDescent="0.25">
      <c r="A4279">
        <v>601</v>
      </c>
      <c r="B4279" t="s">
        <v>230</v>
      </c>
      <c r="C4279" t="s">
        <v>43</v>
      </c>
      <c r="D4279" t="s">
        <v>60</v>
      </c>
      <c r="E4279" t="s">
        <v>307</v>
      </c>
      <c r="F4279" t="s">
        <v>307</v>
      </c>
      <c r="G4279" t="s">
        <v>307</v>
      </c>
      <c r="H4279" t="s">
        <v>307</v>
      </c>
      <c r="I4279" t="s">
        <v>307</v>
      </c>
      <c r="J4279" t="s">
        <v>307</v>
      </c>
      <c r="K4279" t="s">
        <v>307</v>
      </c>
      <c r="L4279" t="s">
        <v>307</v>
      </c>
      <c r="M4279" t="s">
        <v>307</v>
      </c>
      <c r="N4279" t="s">
        <v>307</v>
      </c>
      <c r="O4279" t="s">
        <v>307</v>
      </c>
      <c r="P4279" t="s">
        <v>307</v>
      </c>
      <c r="Q4279" t="s">
        <v>307</v>
      </c>
      <c r="R4279" t="s">
        <v>307</v>
      </c>
      <c r="S4279" t="s">
        <v>307</v>
      </c>
      <c r="T4279" t="s">
        <v>307</v>
      </c>
      <c r="U4279" t="s">
        <v>307</v>
      </c>
      <c r="V4279" t="s">
        <v>307</v>
      </c>
      <c r="W4279" t="s">
        <v>307</v>
      </c>
    </row>
    <row r="4280" spans="1:45" x14ac:dyDescent="0.25">
      <c r="A4280">
        <v>601</v>
      </c>
      <c r="B4280" t="s">
        <v>230</v>
      </c>
      <c r="C4280" t="s">
        <v>43</v>
      </c>
      <c r="D4280" t="s">
        <v>61</v>
      </c>
      <c r="E4280" t="s">
        <v>307</v>
      </c>
      <c r="F4280" t="s">
        <v>307</v>
      </c>
      <c r="G4280" t="s">
        <v>307</v>
      </c>
      <c r="H4280" t="s">
        <v>307</v>
      </c>
      <c r="I4280" t="s">
        <v>307</v>
      </c>
      <c r="J4280" t="s">
        <v>307</v>
      </c>
      <c r="K4280" t="s">
        <v>307</v>
      </c>
      <c r="L4280" t="s">
        <v>307</v>
      </c>
      <c r="M4280" t="s">
        <v>307</v>
      </c>
      <c r="N4280" t="s">
        <v>307</v>
      </c>
      <c r="O4280" t="s">
        <v>307</v>
      </c>
      <c r="P4280" t="s">
        <v>307</v>
      </c>
      <c r="Q4280" t="s">
        <v>307</v>
      </c>
      <c r="R4280" t="s">
        <v>307</v>
      </c>
      <c r="S4280" t="s">
        <v>307</v>
      </c>
      <c r="T4280" t="s">
        <v>307</v>
      </c>
      <c r="U4280" t="s">
        <v>307</v>
      </c>
      <c r="V4280" t="s">
        <v>307</v>
      </c>
      <c r="W4280" t="s">
        <v>307</v>
      </c>
    </row>
    <row r="4281" spans="1:45" x14ac:dyDescent="0.25">
      <c r="A4281">
        <v>601</v>
      </c>
      <c r="B4281" t="s">
        <v>230</v>
      </c>
      <c r="C4281" t="s">
        <v>43</v>
      </c>
      <c r="D4281" t="s">
        <v>62</v>
      </c>
      <c r="E4281" t="s">
        <v>307</v>
      </c>
      <c r="F4281" t="s">
        <v>307</v>
      </c>
      <c r="G4281" t="s">
        <v>307</v>
      </c>
      <c r="H4281" t="s">
        <v>307</v>
      </c>
      <c r="I4281" t="s">
        <v>307</v>
      </c>
      <c r="J4281" t="s">
        <v>307</v>
      </c>
      <c r="K4281" t="s">
        <v>307</v>
      </c>
      <c r="L4281" t="s">
        <v>307</v>
      </c>
      <c r="M4281" t="s">
        <v>307</v>
      </c>
      <c r="N4281" t="s">
        <v>307</v>
      </c>
      <c r="O4281" t="s">
        <v>307</v>
      </c>
      <c r="P4281" t="s">
        <v>307</v>
      </c>
      <c r="Q4281" t="s">
        <v>307</v>
      </c>
      <c r="R4281" t="s">
        <v>307</v>
      </c>
      <c r="S4281" t="s">
        <v>307</v>
      </c>
      <c r="T4281" t="s">
        <v>307</v>
      </c>
      <c r="U4281" t="s">
        <v>307</v>
      </c>
      <c r="V4281" t="s">
        <v>307</v>
      </c>
      <c r="W4281" t="s">
        <v>307</v>
      </c>
    </row>
    <row r="4282" spans="1:45" x14ac:dyDescent="0.25">
      <c r="A4282">
        <v>601</v>
      </c>
      <c r="B4282" t="s">
        <v>230</v>
      </c>
      <c r="C4282" t="s">
        <v>36</v>
      </c>
      <c r="D4282" t="s">
        <v>47</v>
      </c>
      <c r="E4282" t="s">
        <v>307</v>
      </c>
      <c r="F4282" t="s">
        <v>307</v>
      </c>
      <c r="G4282" t="s">
        <v>307</v>
      </c>
      <c r="H4282" t="s">
        <v>307</v>
      </c>
      <c r="I4282" t="s">
        <v>307</v>
      </c>
      <c r="J4282" t="s">
        <v>307</v>
      </c>
      <c r="K4282" t="s">
        <v>307</v>
      </c>
      <c r="L4282" t="s">
        <v>307</v>
      </c>
      <c r="M4282" t="s">
        <v>307</v>
      </c>
      <c r="N4282" t="s">
        <v>307</v>
      </c>
      <c r="O4282" t="s">
        <v>307</v>
      </c>
      <c r="P4282" t="s">
        <v>307</v>
      </c>
      <c r="Q4282" t="s">
        <v>307</v>
      </c>
      <c r="R4282" t="s">
        <v>307</v>
      </c>
      <c r="S4282" t="s">
        <v>307</v>
      </c>
      <c r="T4282" t="s">
        <v>307</v>
      </c>
      <c r="U4282" t="s">
        <v>307</v>
      </c>
      <c r="V4282" t="s">
        <v>307</v>
      </c>
      <c r="W4282" t="s">
        <v>307</v>
      </c>
      <c r="X4282" t="s">
        <v>307</v>
      </c>
      <c r="Y4282" t="s">
        <v>307</v>
      </c>
      <c r="Z4282" t="s">
        <v>307</v>
      </c>
      <c r="AA4282" t="s">
        <v>307</v>
      </c>
      <c r="AB4282" t="s">
        <v>307</v>
      </c>
      <c r="AC4282" t="s">
        <v>307</v>
      </c>
      <c r="AD4282" t="s">
        <v>307</v>
      </c>
      <c r="AE4282" t="s">
        <v>307</v>
      </c>
      <c r="AF4282" t="s">
        <v>307</v>
      </c>
      <c r="AG4282" t="s">
        <v>307</v>
      </c>
      <c r="AH4282" t="s">
        <v>307</v>
      </c>
      <c r="AI4282" t="s">
        <v>307</v>
      </c>
      <c r="AJ4282" t="s">
        <v>307</v>
      </c>
      <c r="AK4282" t="s">
        <v>307</v>
      </c>
      <c r="AL4282" t="s">
        <v>307</v>
      </c>
      <c r="AM4282" t="s">
        <v>307</v>
      </c>
      <c r="AN4282" t="s">
        <v>307</v>
      </c>
      <c r="AO4282" t="s">
        <v>307</v>
      </c>
      <c r="AP4282" t="s">
        <v>307</v>
      </c>
      <c r="AQ4282" t="s">
        <v>307</v>
      </c>
      <c r="AR4282" t="s">
        <v>307</v>
      </c>
      <c r="AS4282" t="s">
        <v>307</v>
      </c>
    </row>
    <row r="4283" spans="1:45" x14ac:dyDescent="0.25">
      <c r="A4283">
        <v>601</v>
      </c>
      <c r="B4283" t="s">
        <v>230</v>
      </c>
      <c r="C4283" t="s">
        <v>36</v>
      </c>
      <c r="D4283" t="s">
        <v>48</v>
      </c>
      <c r="E4283" t="s">
        <v>307</v>
      </c>
      <c r="F4283" t="s">
        <v>307</v>
      </c>
      <c r="G4283" t="s">
        <v>307</v>
      </c>
      <c r="H4283" t="s">
        <v>307</v>
      </c>
      <c r="I4283" t="s">
        <v>307</v>
      </c>
      <c r="J4283" t="s">
        <v>307</v>
      </c>
      <c r="K4283" t="s">
        <v>307</v>
      </c>
      <c r="L4283" t="s">
        <v>307</v>
      </c>
      <c r="M4283" t="s">
        <v>307</v>
      </c>
      <c r="N4283" t="s">
        <v>307</v>
      </c>
      <c r="O4283" t="s">
        <v>307</v>
      </c>
      <c r="P4283" t="s">
        <v>307</v>
      </c>
      <c r="Q4283" t="s">
        <v>307</v>
      </c>
      <c r="R4283" t="s">
        <v>307</v>
      </c>
      <c r="S4283" t="s">
        <v>307</v>
      </c>
      <c r="T4283" t="s">
        <v>307</v>
      </c>
      <c r="U4283" t="s">
        <v>307</v>
      </c>
      <c r="V4283" t="s">
        <v>307</v>
      </c>
      <c r="W4283" t="s">
        <v>307</v>
      </c>
      <c r="X4283" t="s">
        <v>307</v>
      </c>
      <c r="Y4283" t="s">
        <v>307</v>
      </c>
      <c r="Z4283" t="s">
        <v>307</v>
      </c>
      <c r="AA4283" t="s">
        <v>307</v>
      </c>
      <c r="AB4283" t="s">
        <v>307</v>
      </c>
      <c r="AC4283" t="s">
        <v>307</v>
      </c>
      <c r="AD4283" t="s">
        <v>307</v>
      </c>
      <c r="AE4283" t="s">
        <v>307</v>
      </c>
      <c r="AF4283" t="s">
        <v>307</v>
      </c>
      <c r="AG4283" t="s">
        <v>307</v>
      </c>
      <c r="AH4283" t="s">
        <v>307</v>
      </c>
      <c r="AI4283" t="s">
        <v>307</v>
      </c>
      <c r="AJ4283" t="s">
        <v>307</v>
      </c>
      <c r="AK4283" t="s">
        <v>307</v>
      </c>
      <c r="AL4283" t="s">
        <v>307</v>
      </c>
      <c r="AM4283" t="s">
        <v>307</v>
      </c>
      <c r="AN4283" t="s">
        <v>307</v>
      </c>
      <c r="AO4283" t="s">
        <v>307</v>
      </c>
      <c r="AP4283" t="s">
        <v>307</v>
      </c>
      <c r="AQ4283" t="s">
        <v>307</v>
      </c>
      <c r="AR4283" t="s">
        <v>307</v>
      </c>
      <c r="AS4283" t="s">
        <v>307</v>
      </c>
    </row>
    <row r="4284" spans="1:45" x14ac:dyDescent="0.25">
      <c r="A4284">
        <v>601</v>
      </c>
      <c r="B4284" t="s">
        <v>230</v>
      </c>
      <c r="C4284" t="s">
        <v>36</v>
      </c>
      <c r="D4284" t="s">
        <v>49</v>
      </c>
      <c r="E4284" t="s">
        <v>307</v>
      </c>
      <c r="F4284" t="s">
        <v>307</v>
      </c>
      <c r="G4284" t="s">
        <v>307</v>
      </c>
      <c r="H4284" t="s">
        <v>307</v>
      </c>
      <c r="I4284" t="s">
        <v>307</v>
      </c>
      <c r="J4284" t="s">
        <v>307</v>
      </c>
      <c r="K4284" t="s">
        <v>307</v>
      </c>
      <c r="L4284" t="s">
        <v>307</v>
      </c>
      <c r="M4284" t="s">
        <v>307</v>
      </c>
      <c r="N4284" t="s">
        <v>307</v>
      </c>
      <c r="O4284" t="s">
        <v>307</v>
      </c>
      <c r="P4284" t="s">
        <v>307</v>
      </c>
      <c r="Q4284" t="s">
        <v>307</v>
      </c>
      <c r="R4284" t="s">
        <v>307</v>
      </c>
      <c r="S4284" t="s">
        <v>307</v>
      </c>
      <c r="T4284" t="s">
        <v>307</v>
      </c>
      <c r="U4284" t="s">
        <v>307</v>
      </c>
      <c r="V4284" t="s">
        <v>307</v>
      </c>
      <c r="W4284" t="s">
        <v>307</v>
      </c>
      <c r="X4284" t="s">
        <v>307</v>
      </c>
      <c r="Y4284" t="s">
        <v>307</v>
      </c>
      <c r="Z4284" t="s">
        <v>307</v>
      </c>
      <c r="AA4284" t="s">
        <v>307</v>
      </c>
      <c r="AB4284" t="s">
        <v>307</v>
      </c>
      <c r="AC4284" t="s">
        <v>307</v>
      </c>
      <c r="AD4284" t="s">
        <v>307</v>
      </c>
      <c r="AE4284" t="s">
        <v>307</v>
      </c>
      <c r="AF4284" t="s">
        <v>307</v>
      </c>
      <c r="AG4284" t="s">
        <v>307</v>
      </c>
      <c r="AH4284" t="s">
        <v>307</v>
      </c>
      <c r="AI4284" t="s">
        <v>307</v>
      </c>
      <c r="AJ4284" t="s">
        <v>307</v>
      </c>
      <c r="AK4284" t="s">
        <v>307</v>
      </c>
      <c r="AL4284" t="s">
        <v>307</v>
      </c>
      <c r="AM4284" t="s">
        <v>307</v>
      </c>
      <c r="AN4284" t="s">
        <v>307</v>
      </c>
      <c r="AO4284" t="s">
        <v>307</v>
      </c>
      <c r="AP4284" t="s">
        <v>307</v>
      </c>
      <c r="AQ4284" t="s">
        <v>307</v>
      </c>
      <c r="AR4284" t="s">
        <v>307</v>
      </c>
      <c r="AS4284" t="s">
        <v>307</v>
      </c>
    </row>
    <row r="4285" spans="1:45" x14ac:dyDescent="0.25">
      <c r="A4285">
        <v>601</v>
      </c>
      <c r="B4285" t="s">
        <v>230</v>
      </c>
      <c r="C4285" t="s">
        <v>37</v>
      </c>
      <c r="D4285" t="s">
        <v>47</v>
      </c>
      <c r="E4285" t="s">
        <v>307</v>
      </c>
      <c r="F4285" t="s">
        <v>307</v>
      </c>
      <c r="G4285" t="s">
        <v>307</v>
      </c>
      <c r="H4285" t="s">
        <v>307</v>
      </c>
      <c r="I4285" t="s">
        <v>307</v>
      </c>
      <c r="J4285" t="s">
        <v>307</v>
      </c>
      <c r="K4285" t="s">
        <v>307</v>
      </c>
      <c r="L4285" t="s">
        <v>307</v>
      </c>
      <c r="M4285" t="s">
        <v>307</v>
      </c>
      <c r="N4285" t="s">
        <v>307</v>
      </c>
      <c r="O4285" t="s">
        <v>307</v>
      </c>
      <c r="P4285" t="s">
        <v>307</v>
      </c>
      <c r="Q4285" t="s">
        <v>307</v>
      </c>
      <c r="R4285" t="s">
        <v>307</v>
      </c>
      <c r="S4285" t="s">
        <v>307</v>
      </c>
      <c r="T4285" t="s">
        <v>307</v>
      </c>
      <c r="U4285" t="s">
        <v>307</v>
      </c>
      <c r="V4285" t="s">
        <v>307</v>
      </c>
      <c r="W4285" t="s">
        <v>307</v>
      </c>
      <c r="X4285" t="s">
        <v>307</v>
      </c>
      <c r="Y4285" t="s">
        <v>307</v>
      </c>
      <c r="Z4285" t="s">
        <v>307</v>
      </c>
      <c r="AA4285" t="s">
        <v>307</v>
      </c>
      <c r="AB4285" t="s">
        <v>307</v>
      </c>
      <c r="AC4285" t="s">
        <v>307</v>
      </c>
      <c r="AD4285" t="s">
        <v>307</v>
      </c>
      <c r="AE4285" t="s">
        <v>307</v>
      </c>
      <c r="AF4285" t="s">
        <v>307</v>
      </c>
      <c r="AG4285" t="s">
        <v>307</v>
      </c>
      <c r="AH4285" t="s">
        <v>307</v>
      </c>
      <c r="AI4285" t="s">
        <v>307</v>
      </c>
      <c r="AJ4285" t="s">
        <v>307</v>
      </c>
      <c r="AK4285" t="s">
        <v>307</v>
      </c>
      <c r="AL4285" t="s">
        <v>307</v>
      </c>
      <c r="AM4285" t="s">
        <v>307</v>
      </c>
      <c r="AN4285" t="s">
        <v>307</v>
      </c>
      <c r="AO4285" t="s">
        <v>307</v>
      </c>
      <c r="AP4285" t="s">
        <v>307</v>
      </c>
      <c r="AQ4285" t="s">
        <v>307</v>
      </c>
      <c r="AR4285" t="s">
        <v>307</v>
      </c>
      <c r="AS4285" t="s">
        <v>307</v>
      </c>
    </row>
    <row r="4286" spans="1:45" x14ac:dyDescent="0.25">
      <c r="A4286">
        <v>601</v>
      </c>
      <c r="B4286" t="s">
        <v>230</v>
      </c>
      <c r="C4286" t="s">
        <v>37</v>
      </c>
      <c r="D4286" t="s">
        <v>48</v>
      </c>
      <c r="E4286" t="s">
        <v>307</v>
      </c>
      <c r="F4286" t="s">
        <v>307</v>
      </c>
      <c r="G4286" t="s">
        <v>307</v>
      </c>
      <c r="H4286" t="s">
        <v>307</v>
      </c>
      <c r="I4286" t="s">
        <v>307</v>
      </c>
      <c r="J4286" t="s">
        <v>307</v>
      </c>
      <c r="K4286" t="s">
        <v>307</v>
      </c>
      <c r="L4286" t="s">
        <v>307</v>
      </c>
      <c r="M4286" t="s">
        <v>307</v>
      </c>
      <c r="N4286" t="s">
        <v>307</v>
      </c>
      <c r="O4286" t="s">
        <v>307</v>
      </c>
      <c r="P4286" t="s">
        <v>307</v>
      </c>
      <c r="Q4286" t="s">
        <v>307</v>
      </c>
      <c r="R4286" t="s">
        <v>307</v>
      </c>
      <c r="S4286" t="s">
        <v>307</v>
      </c>
      <c r="T4286" t="s">
        <v>307</v>
      </c>
      <c r="U4286" t="s">
        <v>307</v>
      </c>
      <c r="V4286" t="s">
        <v>307</v>
      </c>
      <c r="W4286" t="s">
        <v>307</v>
      </c>
      <c r="X4286" t="s">
        <v>307</v>
      </c>
      <c r="Y4286" t="s">
        <v>307</v>
      </c>
      <c r="Z4286" t="s">
        <v>307</v>
      </c>
      <c r="AA4286" t="s">
        <v>307</v>
      </c>
      <c r="AB4286" t="s">
        <v>307</v>
      </c>
      <c r="AC4286" t="s">
        <v>307</v>
      </c>
      <c r="AD4286" t="s">
        <v>307</v>
      </c>
      <c r="AE4286" t="s">
        <v>307</v>
      </c>
      <c r="AF4286" t="s">
        <v>307</v>
      </c>
      <c r="AG4286" t="s">
        <v>307</v>
      </c>
      <c r="AH4286" t="s">
        <v>307</v>
      </c>
      <c r="AI4286" t="s">
        <v>307</v>
      </c>
      <c r="AJ4286" t="s">
        <v>307</v>
      </c>
      <c r="AK4286" t="s">
        <v>307</v>
      </c>
      <c r="AL4286" t="s">
        <v>307</v>
      </c>
      <c r="AM4286" t="s">
        <v>307</v>
      </c>
      <c r="AN4286" t="s">
        <v>307</v>
      </c>
      <c r="AO4286" t="s">
        <v>307</v>
      </c>
      <c r="AP4286" t="s">
        <v>307</v>
      </c>
      <c r="AQ4286" t="s">
        <v>307</v>
      </c>
      <c r="AR4286" t="s">
        <v>307</v>
      </c>
      <c r="AS4286" t="s">
        <v>307</v>
      </c>
    </row>
    <row r="4287" spans="1:45" x14ac:dyDescent="0.25">
      <c r="A4287">
        <v>601</v>
      </c>
      <c r="B4287" t="s">
        <v>230</v>
      </c>
      <c r="C4287" t="s">
        <v>37</v>
      </c>
      <c r="D4287" t="s">
        <v>49</v>
      </c>
      <c r="E4287" t="s">
        <v>307</v>
      </c>
      <c r="F4287" t="s">
        <v>307</v>
      </c>
      <c r="G4287" t="s">
        <v>307</v>
      </c>
      <c r="H4287" t="s">
        <v>307</v>
      </c>
      <c r="I4287" t="s">
        <v>307</v>
      </c>
      <c r="J4287" t="s">
        <v>307</v>
      </c>
      <c r="K4287" t="s">
        <v>307</v>
      </c>
      <c r="L4287" t="s">
        <v>307</v>
      </c>
      <c r="M4287" t="s">
        <v>307</v>
      </c>
      <c r="N4287" t="s">
        <v>307</v>
      </c>
      <c r="O4287" t="s">
        <v>307</v>
      </c>
      <c r="P4287" t="s">
        <v>307</v>
      </c>
      <c r="Q4287" t="s">
        <v>307</v>
      </c>
      <c r="R4287" t="s">
        <v>307</v>
      </c>
      <c r="S4287" t="s">
        <v>307</v>
      </c>
      <c r="T4287" t="s">
        <v>307</v>
      </c>
      <c r="U4287" t="s">
        <v>307</v>
      </c>
      <c r="V4287" t="s">
        <v>307</v>
      </c>
      <c r="W4287" t="s">
        <v>307</v>
      </c>
      <c r="X4287" t="s">
        <v>307</v>
      </c>
      <c r="Y4287" t="s">
        <v>307</v>
      </c>
      <c r="Z4287" t="s">
        <v>307</v>
      </c>
      <c r="AA4287" t="s">
        <v>307</v>
      </c>
      <c r="AB4287" t="s">
        <v>307</v>
      </c>
      <c r="AC4287" t="s">
        <v>307</v>
      </c>
      <c r="AD4287" t="s">
        <v>307</v>
      </c>
      <c r="AE4287" t="s">
        <v>307</v>
      </c>
      <c r="AF4287" t="s">
        <v>307</v>
      </c>
      <c r="AG4287" t="s">
        <v>307</v>
      </c>
      <c r="AH4287" t="s">
        <v>307</v>
      </c>
      <c r="AI4287" t="s">
        <v>307</v>
      </c>
      <c r="AJ4287" t="s">
        <v>307</v>
      </c>
      <c r="AK4287" t="s">
        <v>307</v>
      </c>
      <c r="AL4287" t="s">
        <v>307</v>
      </c>
      <c r="AM4287" t="s">
        <v>307</v>
      </c>
      <c r="AN4287" t="s">
        <v>307</v>
      </c>
      <c r="AO4287" t="s">
        <v>307</v>
      </c>
      <c r="AP4287" t="s">
        <v>307</v>
      </c>
      <c r="AQ4287" t="s">
        <v>307</v>
      </c>
      <c r="AR4287" t="s">
        <v>307</v>
      </c>
      <c r="AS4287" t="s">
        <v>307</v>
      </c>
    </row>
    <row r="4288" spans="1:45" x14ac:dyDescent="0.25">
      <c r="A4288">
        <v>601</v>
      </c>
      <c r="B4288" t="s">
        <v>230</v>
      </c>
      <c r="C4288" t="s">
        <v>476</v>
      </c>
      <c r="D4288" t="s">
        <v>48</v>
      </c>
      <c r="E4288" t="s">
        <v>307</v>
      </c>
      <c r="F4288" t="s">
        <v>307</v>
      </c>
      <c r="G4288" t="s">
        <v>307</v>
      </c>
    </row>
    <row r="4289" spans="1:42" x14ac:dyDescent="0.25">
      <c r="A4289">
        <v>601</v>
      </c>
      <c r="B4289" t="s">
        <v>230</v>
      </c>
      <c r="C4289" t="s">
        <v>477</v>
      </c>
      <c r="D4289" t="s">
        <v>48</v>
      </c>
      <c r="E4289" t="s">
        <v>307</v>
      </c>
      <c r="F4289" t="s">
        <v>307</v>
      </c>
      <c r="G4289" t="s">
        <v>307</v>
      </c>
    </row>
    <row r="4290" spans="1:42" x14ac:dyDescent="0.25">
      <c r="A4290">
        <v>601</v>
      </c>
      <c r="B4290" t="s">
        <v>230</v>
      </c>
      <c r="C4290" t="s">
        <v>45</v>
      </c>
      <c r="D4290" t="s">
        <v>63</v>
      </c>
      <c r="E4290" t="s">
        <v>307</v>
      </c>
      <c r="F4290" t="s">
        <v>307</v>
      </c>
      <c r="G4290" t="s">
        <v>307</v>
      </c>
      <c r="H4290" t="s">
        <v>307</v>
      </c>
      <c r="I4290" t="s">
        <v>307</v>
      </c>
      <c r="J4290" t="s">
        <v>307</v>
      </c>
      <c r="K4290" t="s">
        <v>307</v>
      </c>
      <c r="L4290" t="s">
        <v>307</v>
      </c>
      <c r="M4290" t="s">
        <v>307</v>
      </c>
      <c r="N4290" t="s">
        <v>307</v>
      </c>
      <c r="O4290" t="s">
        <v>307</v>
      </c>
      <c r="P4290" t="s">
        <v>307</v>
      </c>
      <c r="Q4290" t="s">
        <v>307</v>
      </c>
      <c r="R4290" t="s">
        <v>307</v>
      </c>
      <c r="S4290" t="s">
        <v>307</v>
      </c>
      <c r="T4290" t="s">
        <v>307</v>
      </c>
      <c r="U4290" t="s">
        <v>307</v>
      </c>
      <c r="V4290" t="s">
        <v>307</v>
      </c>
      <c r="W4290" t="s">
        <v>307</v>
      </c>
    </row>
    <row r="4291" spans="1:42" x14ac:dyDescent="0.25">
      <c r="A4291">
        <v>601</v>
      </c>
      <c r="B4291" t="s">
        <v>230</v>
      </c>
      <c r="C4291" t="s">
        <v>45</v>
      </c>
      <c r="D4291" t="s">
        <v>64</v>
      </c>
      <c r="E4291" t="s">
        <v>307</v>
      </c>
      <c r="F4291" t="s">
        <v>307</v>
      </c>
      <c r="G4291" t="s">
        <v>307</v>
      </c>
      <c r="H4291" t="s">
        <v>307</v>
      </c>
      <c r="I4291" t="s">
        <v>307</v>
      </c>
      <c r="J4291" t="s">
        <v>307</v>
      </c>
      <c r="K4291" t="s">
        <v>307</v>
      </c>
      <c r="L4291" t="s">
        <v>307</v>
      </c>
      <c r="M4291" t="s">
        <v>307</v>
      </c>
      <c r="N4291" t="s">
        <v>307</v>
      </c>
      <c r="O4291" t="s">
        <v>307</v>
      </c>
      <c r="P4291" t="s">
        <v>307</v>
      </c>
      <c r="Q4291" t="s">
        <v>307</v>
      </c>
      <c r="R4291" t="s">
        <v>307</v>
      </c>
      <c r="S4291" t="s">
        <v>307</v>
      </c>
      <c r="T4291" t="s">
        <v>307</v>
      </c>
      <c r="U4291" t="s">
        <v>307</v>
      </c>
      <c r="V4291" t="s">
        <v>307</v>
      </c>
      <c r="W4291" t="s">
        <v>307</v>
      </c>
    </row>
    <row r="4292" spans="1:42" x14ac:dyDescent="0.25">
      <c r="A4292">
        <v>601</v>
      </c>
      <c r="B4292" t="s">
        <v>230</v>
      </c>
      <c r="C4292" t="s">
        <v>40</v>
      </c>
      <c r="D4292" t="s">
        <v>52</v>
      </c>
      <c r="E4292" t="s">
        <v>307</v>
      </c>
      <c r="F4292" t="s">
        <v>307</v>
      </c>
      <c r="G4292" t="s">
        <v>307</v>
      </c>
      <c r="H4292" t="s">
        <v>307</v>
      </c>
      <c r="I4292" t="s">
        <v>307</v>
      </c>
      <c r="J4292" t="s">
        <v>307</v>
      </c>
      <c r="K4292" t="s">
        <v>307</v>
      </c>
      <c r="L4292" t="s">
        <v>307</v>
      </c>
      <c r="M4292" t="s">
        <v>307</v>
      </c>
      <c r="N4292" t="s">
        <v>307</v>
      </c>
      <c r="O4292" t="s">
        <v>307</v>
      </c>
      <c r="P4292" t="s">
        <v>307</v>
      </c>
      <c r="Q4292" t="s">
        <v>307</v>
      </c>
      <c r="R4292" t="s">
        <v>307</v>
      </c>
      <c r="S4292" t="s">
        <v>307</v>
      </c>
      <c r="T4292" t="s">
        <v>307</v>
      </c>
      <c r="U4292" t="s">
        <v>307</v>
      </c>
      <c r="V4292" t="s">
        <v>307</v>
      </c>
      <c r="W4292" t="s">
        <v>307</v>
      </c>
      <c r="X4292" t="s">
        <v>307</v>
      </c>
      <c r="Y4292" t="s">
        <v>307</v>
      </c>
      <c r="Z4292" t="s">
        <v>307</v>
      </c>
    </row>
    <row r="4293" spans="1:42" x14ac:dyDescent="0.25">
      <c r="A4293">
        <v>601</v>
      </c>
      <c r="B4293" t="s">
        <v>230</v>
      </c>
      <c r="C4293" t="s">
        <v>40</v>
      </c>
      <c r="D4293" t="s">
        <v>53</v>
      </c>
      <c r="E4293" t="s">
        <v>307</v>
      </c>
      <c r="F4293" t="s">
        <v>307</v>
      </c>
      <c r="G4293" t="s">
        <v>307</v>
      </c>
      <c r="H4293" t="s">
        <v>307</v>
      </c>
      <c r="I4293" t="s">
        <v>307</v>
      </c>
      <c r="J4293" t="s">
        <v>307</v>
      </c>
      <c r="K4293" t="s">
        <v>307</v>
      </c>
      <c r="L4293" t="s">
        <v>307</v>
      </c>
      <c r="M4293" t="s">
        <v>307</v>
      </c>
      <c r="N4293" t="s">
        <v>307</v>
      </c>
      <c r="O4293" t="s">
        <v>307</v>
      </c>
      <c r="P4293" t="s">
        <v>307</v>
      </c>
      <c r="Q4293" t="s">
        <v>307</v>
      </c>
      <c r="R4293" t="s">
        <v>307</v>
      </c>
      <c r="S4293" t="s">
        <v>307</v>
      </c>
      <c r="T4293" t="s">
        <v>307</v>
      </c>
      <c r="U4293" t="s">
        <v>307</v>
      </c>
      <c r="V4293" t="s">
        <v>307</v>
      </c>
      <c r="W4293" t="s">
        <v>307</v>
      </c>
      <c r="X4293" t="s">
        <v>307</v>
      </c>
      <c r="Y4293" t="s">
        <v>307</v>
      </c>
      <c r="Z4293" t="s">
        <v>307</v>
      </c>
    </row>
    <row r="4294" spans="1:42" x14ac:dyDescent="0.25">
      <c r="A4294">
        <v>601</v>
      </c>
      <c r="B4294" t="s">
        <v>230</v>
      </c>
      <c r="C4294" t="s">
        <v>39</v>
      </c>
      <c r="D4294" t="s">
        <v>50</v>
      </c>
      <c r="E4294" t="s">
        <v>307</v>
      </c>
      <c r="F4294" t="s">
        <v>307</v>
      </c>
      <c r="G4294" t="s">
        <v>307</v>
      </c>
      <c r="H4294" t="s">
        <v>307</v>
      </c>
      <c r="I4294" t="s">
        <v>307</v>
      </c>
      <c r="J4294" t="s">
        <v>307</v>
      </c>
      <c r="K4294" t="s">
        <v>307</v>
      </c>
      <c r="L4294" t="s">
        <v>307</v>
      </c>
      <c r="M4294" t="s">
        <v>307</v>
      </c>
      <c r="N4294" t="s">
        <v>307</v>
      </c>
      <c r="O4294" t="s">
        <v>307</v>
      </c>
      <c r="P4294" t="s">
        <v>307</v>
      </c>
      <c r="Q4294" t="s">
        <v>307</v>
      </c>
      <c r="R4294" t="s">
        <v>307</v>
      </c>
      <c r="S4294" t="s">
        <v>307</v>
      </c>
      <c r="T4294" t="s">
        <v>307</v>
      </c>
      <c r="U4294" t="s">
        <v>307</v>
      </c>
      <c r="V4294" t="s">
        <v>307</v>
      </c>
      <c r="W4294" t="s">
        <v>307</v>
      </c>
      <c r="X4294" t="s">
        <v>307</v>
      </c>
      <c r="Y4294" t="s">
        <v>307</v>
      </c>
      <c r="Z4294" t="s">
        <v>307</v>
      </c>
      <c r="AA4294" t="s">
        <v>307</v>
      </c>
      <c r="AB4294" t="s">
        <v>307</v>
      </c>
      <c r="AC4294" t="s">
        <v>307</v>
      </c>
      <c r="AD4294" t="s">
        <v>307</v>
      </c>
      <c r="AE4294" t="s">
        <v>307</v>
      </c>
      <c r="AF4294" t="s">
        <v>307</v>
      </c>
      <c r="AG4294" t="s">
        <v>307</v>
      </c>
      <c r="AH4294" t="s">
        <v>307</v>
      </c>
      <c r="AI4294" t="s">
        <v>307</v>
      </c>
      <c r="AJ4294" t="s">
        <v>307</v>
      </c>
      <c r="AK4294" t="s">
        <v>307</v>
      </c>
      <c r="AL4294" t="s">
        <v>307</v>
      </c>
      <c r="AM4294" t="s">
        <v>307</v>
      </c>
      <c r="AN4294" t="s">
        <v>307</v>
      </c>
      <c r="AO4294" t="s">
        <v>307</v>
      </c>
      <c r="AP4294" t="s">
        <v>307</v>
      </c>
    </row>
    <row r="4295" spans="1:42" x14ac:dyDescent="0.25">
      <c r="A4295">
        <v>601</v>
      </c>
      <c r="B4295" t="s">
        <v>230</v>
      </c>
      <c r="C4295" t="s">
        <v>39</v>
      </c>
      <c r="D4295" t="s">
        <v>48</v>
      </c>
      <c r="E4295" t="s">
        <v>307</v>
      </c>
      <c r="F4295" t="s">
        <v>307</v>
      </c>
      <c r="G4295" t="s">
        <v>307</v>
      </c>
      <c r="H4295" t="s">
        <v>307</v>
      </c>
      <c r="I4295" t="s">
        <v>307</v>
      </c>
      <c r="J4295" t="s">
        <v>307</v>
      </c>
      <c r="K4295" t="s">
        <v>307</v>
      </c>
      <c r="L4295" t="s">
        <v>307</v>
      </c>
      <c r="M4295" t="s">
        <v>307</v>
      </c>
      <c r="N4295" t="s">
        <v>307</v>
      </c>
      <c r="O4295" t="s">
        <v>307</v>
      </c>
      <c r="P4295" t="s">
        <v>307</v>
      </c>
      <c r="Q4295" t="s">
        <v>307</v>
      </c>
      <c r="R4295" t="s">
        <v>307</v>
      </c>
      <c r="S4295" t="s">
        <v>307</v>
      </c>
      <c r="T4295" t="s">
        <v>307</v>
      </c>
      <c r="U4295" t="s">
        <v>307</v>
      </c>
      <c r="V4295" t="s">
        <v>307</v>
      </c>
      <c r="W4295" t="s">
        <v>307</v>
      </c>
      <c r="X4295" t="s">
        <v>307</v>
      </c>
      <c r="Y4295" t="s">
        <v>307</v>
      </c>
      <c r="Z4295" t="s">
        <v>307</v>
      </c>
      <c r="AA4295" t="s">
        <v>307</v>
      </c>
      <c r="AB4295" t="s">
        <v>307</v>
      </c>
      <c r="AC4295" t="s">
        <v>307</v>
      </c>
      <c r="AD4295" t="s">
        <v>307</v>
      </c>
      <c r="AE4295" t="s">
        <v>307</v>
      </c>
      <c r="AF4295" t="s">
        <v>307</v>
      </c>
      <c r="AG4295" t="s">
        <v>307</v>
      </c>
      <c r="AH4295" t="s">
        <v>307</v>
      </c>
      <c r="AI4295" t="s">
        <v>307</v>
      </c>
      <c r="AJ4295" t="s">
        <v>307</v>
      </c>
      <c r="AK4295" t="s">
        <v>307</v>
      </c>
      <c r="AL4295" t="s">
        <v>307</v>
      </c>
      <c r="AM4295" t="s">
        <v>307</v>
      </c>
      <c r="AN4295" t="s">
        <v>307</v>
      </c>
      <c r="AO4295" t="s">
        <v>307</v>
      </c>
      <c r="AP4295" t="s">
        <v>307</v>
      </c>
    </row>
    <row r="4296" spans="1:42" x14ac:dyDescent="0.25">
      <c r="A4296">
        <v>601</v>
      </c>
      <c r="B4296" t="s">
        <v>230</v>
      </c>
      <c r="C4296" t="s">
        <v>39</v>
      </c>
      <c r="D4296" t="s">
        <v>51</v>
      </c>
      <c r="E4296" t="s">
        <v>307</v>
      </c>
      <c r="F4296" t="s">
        <v>307</v>
      </c>
      <c r="G4296" t="s">
        <v>307</v>
      </c>
      <c r="H4296" t="s">
        <v>307</v>
      </c>
      <c r="I4296" t="s">
        <v>307</v>
      </c>
      <c r="J4296" t="s">
        <v>307</v>
      </c>
      <c r="K4296" t="s">
        <v>307</v>
      </c>
      <c r="L4296" t="s">
        <v>307</v>
      </c>
      <c r="M4296" t="s">
        <v>307</v>
      </c>
      <c r="N4296" t="s">
        <v>307</v>
      </c>
      <c r="O4296" t="s">
        <v>307</v>
      </c>
      <c r="P4296" t="s">
        <v>307</v>
      </c>
      <c r="Q4296" t="s">
        <v>307</v>
      </c>
      <c r="R4296" t="s">
        <v>307</v>
      </c>
      <c r="S4296" t="s">
        <v>307</v>
      </c>
      <c r="T4296" t="s">
        <v>307</v>
      </c>
      <c r="U4296" t="s">
        <v>307</v>
      </c>
      <c r="V4296" t="s">
        <v>307</v>
      </c>
      <c r="W4296" t="s">
        <v>307</v>
      </c>
      <c r="X4296" t="s">
        <v>307</v>
      </c>
      <c r="Y4296" t="s">
        <v>307</v>
      </c>
      <c r="Z4296" t="s">
        <v>307</v>
      </c>
      <c r="AA4296" t="s">
        <v>307</v>
      </c>
      <c r="AB4296" t="s">
        <v>307</v>
      </c>
      <c r="AC4296" t="s">
        <v>307</v>
      </c>
      <c r="AD4296" t="s">
        <v>307</v>
      </c>
      <c r="AE4296" t="s">
        <v>307</v>
      </c>
      <c r="AF4296" t="s">
        <v>307</v>
      </c>
      <c r="AG4296" t="s">
        <v>307</v>
      </c>
      <c r="AH4296" t="s">
        <v>307</v>
      </c>
      <c r="AI4296" t="s">
        <v>307</v>
      </c>
      <c r="AJ4296" t="s">
        <v>307</v>
      </c>
      <c r="AK4296" t="s">
        <v>307</v>
      </c>
      <c r="AL4296" t="s">
        <v>307</v>
      </c>
      <c r="AM4296" t="s">
        <v>307</v>
      </c>
      <c r="AN4296" t="s">
        <v>307</v>
      </c>
      <c r="AO4296" t="s">
        <v>307</v>
      </c>
      <c r="AP4296" t="s">
        <v>307</v>
      </c>
    </row>
    <row r="4297" spans="1:42" x14ac:dyDescent="0.25">
      <c r="A4297">
        <v>601</v>
      </c>
      <c r="B4297" t="s">
        <v>230</v>
      </c>
      <c r="C4297" t="s">
        <v>46</v>
      </c>
      <c r="D4297" t="s">
        <v>65</v>
      </c>
      <c r="E4297" t="s">
        <v>307</v>
      </c>
      <c r="F4297" t="s">
        <v>307</v>
      </c>
      <c r="G4297" t="s">
        <v>307</v>
      </c>
      <c r="H4297" t="s">
        <v>307</v>
      </c>
      <c r="I4297" t="s">
        <v>307</v>
      </c>
      <c r="J4297" t="s">
        <v>307</v>
      </c>
      <c r="K4297" t="s">
        <v>307</v>
      </c>
      <c r="L4297" t="s">
        <v>307</v>
      </c>
      <c r="M4297" t="s">
        <v>307</v>
      </c>
      <c r="N4297" t="s">
        <v>307</v>
      </c>
      <c r="O4297" t="s">
        <v>307</v>
      </c>
      <c r="P4297" t="s">
        <v>307</v>
      </c>
      <c r="Q4297" t="s">
        <v>307</v>
      </c>
      <c r="R4297" t="s">
        <v>307</v>
      </c>
      <c r="S4297" t="s">
        <v>307</v>
      </c>
      <c r="T4297" t="s">
        <v>307</v>
      </c>
      <c r="U4297" t="s">
        <v>307</v>
      </c>
      <c r="V4297" t="s">
        <v>307</v>
      </c>
      <c r="W4297" t="s">
        <v>307</v>
      </c>
      <c r="X4297" t="s">
        <v>307</v>
      </c>
      <c r="Y4297" t="s">
        <v>307</v>
      </c>
      <c r="Z4297" t="s">
        <v>307</v>
      </c>
    </row>
    <row r="4298" spans="1:42" x14ac:dyDescent="0.25">
      <c r="A4298">
        <v>601</v>
      </c>
      <c r="B4298" t="s">
        <v>230</v>
      </c>
      <c r="C4298" t="s">
        <v>46</v>
      </c>
      <c r="D4298" t="s">
        <v>66</v>
      </c>
      <c r="E4298" t="s">
        <v>307</v>
      </c>
      <c r="F4298" t="s">
        <v>307</v>
      </c>
      <c r="G4298" t="s">
        <v>307</v>
      </c>
      <c r="H4298" t="s">
        <v>307</v>
      </c>
      <c r="I4298" t="s">
        <v>307</v>
      </c>
      <c r="J4298" t="s">
        <v>307</v>
      </c>
      <c r="K4298" t="s">
        <v>307</v>
      </c>
      <c r="L4298" t="s">
        <v>307</v>
      </c>
      <c r="M4298" t="s">
        <v>307</v>
      </c>
      <c r="N4298" t="s">
        <v>307</v>
      </c>
      <c r="O4298" t="s">
        <v>307</v>
      </c>
      <c r="P4298" t="s">
        <v>307</v>
      </c>
      <c r="Q4298" t="s">
        <v>307</v>
      </c>
      <c r="R4298" t="s">
        <v>307</v>
      </c>
      <c r="S4298" t="s">
        <v>307</v>
      </c>
      <c r="T4298" t="s">
        <v>307</v>
      </c>
      <c r="U4298" t="s">
        <v>307</v>
      </c>
      <c r="V4298" t="s">
        <v>307</v>
      </c>
      <c r="W4298" t="s">
        <v>307</v>
      </c>
      <c r="X4298" t="s">
        <v>307</v>
      </c>
      <c r="Y4298" t="s">
        <v>307</v>
      </c>
      <c r="Z4298" t="s">
        <v>307</v>
      </c>
    </row>
    <row r="4299" spans="1:42" x14ac:dyDescent="0.25">
      <c r="A4299">
        <v>601</v>
      </c>
      <c r="B4299" t="s">
        <v>230</v>
      </c>
      <c r="C4299" t="s">
        <v>46</v>
      </c>
      <c r="D4299" t="s">
        <v>67</v>
      </c>
      <c r="E4299" t="s">
        <v>307</v>
      </c>
      <c r="F4299" t="s">
        <v>307</v>
      </c>
      <c r="G4299" t="s">
        <v>307</v>
      </c>
      <c r="H4299" t="s">
        <v>307</v>
      </c>
      <c r="I4299" t="s">
        <v>307</v>
      </c>
      <c r="J4299" t="s">
        <v>307</v>
      </c>
      <c r="K4299" t="s">
        <v>307</v>
      </c>
      <c r="L4299" t="s">
        <v>307</v>
      </c>
      <c r="M4299" t="s">
        <v>307</v>
      </c>
      <c r="N4299" t="s">
        <v>307</v>
      </c>
      <c r="O4299" t="s">
        <v>307</v>
      </c>
      <c r="P4299" t="s">
        <v>307</v>
      </c>
      <c r="Q4299" t="s">
        <v>307</v>
      </c>
      <c r="R4299" t="s">
        <v>307</v>
      </c>
      <c r="S4299" t="s">
        <v>307</v>
      </c>
      <c r="T4299" t="s">
        <v>307</v>
      </c>
      <c r="U4299" t="s">
        <v>307</v>
      </c>
      <c r="V4299" t="s">
        <v>307</v>
      </c>
      <c r="W4299" t="s">
        <v>307</v>
      </c>
      <c r="X4299" t="s">
        <v>307</v>
      </c>
      <c r="Y4299" t="s">
        <v>307</v>
      </c>
      <c r="Z4299" t="s">
        <v>307</v>
      </c>
    </row>
    <row r="4300" spans="1:42" x14ac:dyDescent="0.25">
      <c r="A4300">
        <v>601</v>
      </c>
      <c r="B4300" t="s">
        <v>230</v>
      </c>
      <c r="C4300" t="s">
        <v>46</v>
      </c>
      <c r="D4300" t="s">
        <v>68</v>
      </c>
      <c r="E4300" t="s">
        <v>307</v>
      </c>
      <c r="F4300" t="s">
        <v>307</v>
      </c>
      <c r="G4300" t="s">
        <v>307</v>
      </c>
      <c r="H4300" t="s">
        <v>307</v>
      </c>
      <c r="I4300" t="s">
        <v>307</v>
      </c>
      <c r="J4300" t="s">
        <v>307</v>
      </c>
      <c r="K4300" t="s">
        <v>307</v>
      </c>
      <c r="L4300" t="s">
        <v>307</v>
      </c>
      <c r="M4300" t="s">
        <v>307</v>
      </c>
      <c r="N4300" t="s">
        <v>307</v>
      </c>
      <c r="O4300" t="s">
        <v>307</v>
      </c>
      <c r="P4300" t="s">
        <v>307</v>
      </c>
      <c r="Q4300" t="s">
        <v>307</v>
      </c>
      <c r="R4300" t="s">
        <v>307</v>
      </c>
      <c r="S4300" t="s">
        <v>307</v>
      </c>
      <c r="T4300" t="s">
        <v>307</v>
      </c>
      <c r="U4300" t="s">
        <v>307</v>
      </c>
      <c r="V4300" t="s">
        <v>307</v>
      </c>
      <c r="W4300" t="s">
        <v>307</v>
      </c>
      <c r="X4300" t="s">
        <v>307</v>
      </c>
      <c r="Y4300" t="s">
        <v>307</v>
      </c>
      <c r="Z4300" t="s">
        <v>307</v>
      </c>
    </row>
    <row r="4301" spans="1:42" x14ac:dyDescent="0.25">
      <c r="A4301">
        <v>601</v>
      </c>
      <c r="B4301" t="s">
        <v>230</v>
      </c>
      <c r="C4301" t="s">
        <v>46</v>
      </c>
      <c r="D4301" t="s">
        <v>69</v>
      </c>
      <c r="E4301" t="s">
        <v>307</v>
      </c>
      <c r="F4301" t="s">
        <v>307</v>
      </c>
      <c r="G4301" t="s">
        <v>307</v>
      </c>
      <c r="H4301" t="s">
        <v>307</v>
      </c>
      <c r="I4301" t="s">
        <v>307</v>
      </c>
      <c r="J4301" t="s">
        <v>307</v>
      </c>
      <c r="K4301" t="s">
        <v>307</v>
      </c>
      <c r="L4301" t="s">
        <v>307</v>
      </c>
      <c r="M4301" t="s">
        <v>307</v>
      </c>
      <c r="N4301" t="s">
        <v>307</v>
      </c>
      <c r="O4301" t="s">
        <v>307</v>
      </c>
      <c r="P4301" t="s">
        <v>307</v>
      </c>
      <c r="Q4301" t="s">
        <v>307</v>
      </c>
      <c r="R4301" t="s">
        <v>307</v>
      </c>
      <c r="S4301" t="s">
        <v>307</v>
      </c>
      <c r="T4301" t="s">
        <v>307</v>
      </c>
      <c r="U4301" t="s">
        <v>307</v>
      </c>
      <c r="V4301" t="s">
        <v>307</v>
      </c>
      <c r="W4301" t="s">
        <v>307</v>
      </c>
      <c r="X4301" t="s">
        <v>307</v>
      </c>
      <c r="Y4301" t="s">
        <v>307</v>
      </c>
      <c r="Z4301" t="s">
        <v>307</v>
      </c>
    </row>
    <row r="4302" spans="1:42" x14ac:dyDescent="0.25">
      <c r="A4302">
        <v>601</v>
      </c>
      <c r="B4302" t="s">
        <v>230</v>
      </c>
      <c r="C4302" t="s">
        <v>46</v>
      </c>
      <c r="D4302" t="s">
        <v>70</v>
      </c>
      <c r="E4302" t="s">
        <v>307</v>
      </c>
      <c r="F4302" t="s">
        <v>307</v>
      </c>
      <c r="G4302" t="s">
        <v>307</v>
      </c>
      <c r="H4302" t="s">
        <v>307</v>
      </c>
      <c r="I4302" t="s">
        <v>307</v>
      </c>
      <c r="J4302" t="s">
        <v>307</v>
      </c>
      <c r="K4302" t="s">
        <v>307</v>
      </c>
      <c r="L4302" t="s">
        <v>307</v>
      </c>
      <c r="M4302" t="s">
        <v>307</v>
      </c>
      <c r="N4302" t="s">
        <v>307</v>
      </c>
      <c r="O4302" t="s">
        <v>307</v>
      </c>
      <c r="P4302" t="s">
        <v>307</v>
      </c>
      <c r="Q4302" t="s">
        <v>307</v>
      </c>
      <c r="R4302" t="s">
        <v>307</v>
      </c>
      <c r="S4302" t="s">
        <v>307</v>
      </c>
      <c r="T4302" t="s">
        <v>307</v>
      </c>
      <c r="U4302" t="s">
        <v>307</v>
      </c>
      <c r="V4302" t="s">
        <v>307</v>
      </c>
      <c r="W4302" t="s">
        <v>307</v>
      </c>
      <c r="X4302" t="s">
        <v>307</v>
      </c>
      <c r="Y4302" t="s">
        <v>307</v>
      </c>
      <c r="Z4302" t="s">
        <v>307</v>
      </c>
    </row>
    <row r="4303" spans="1:42" x14ac:dyDescent="0.25">
      <c r="A4303">
        <v>601</v>
      </c>
      <c r="B4303" t="s">
        <v>230</v>
      </c>
      <c r="C4303" t="s">
        <v>46</v>
      </c>
      <c r="D4303" t="s">
        <v>71</v>
      </c>
      <c r="E4303" t="s">
        <v>307</v>
      </c>
      <c r="F4303" t="s">
        <v>307</v>
      </c>
      <c r="G4303" t="s">
        <v>307</v>
      </c>
      <c r="H4303" t="s">
        <v>307</v>
      </c>
      <c r="I4303" t="s">
        <v>307</v>
      </c>
      <c r="J4303" t="s">
        <v>307</v>
      </c>
      <c r="K4303" t="s">
        <v>307</v>
      </c>
      <c r="L4303" t="s">
        <v>307</v>
      </c>
      <c r="M4303" t="s">
        <v>307</v>
      </c>
      <c r="N4303" t="s">
        <v>307</v>
      </c>
      <c r="O4303" t="s">
        <v>307</v>
      </c>
      <c r="P4303" t="s">
        <v>307</v>
      </c>
      <c r="Q4303" t="s">
        <v>307</v>
      </c>
      <c r="R4303" t="s">
        <v>307</v>
      </c>
      <c r="S4303" t="s">
        <v>307</v>
      </c>
      <c r="T4303" t="s">
        <v>307</v>
      </c>
      <c r="U4303" t="s">
        <v>307</v>
      </c>
      <c r="V4303" t="s">
        <v>307</v>
      </c>
      <c r="W4303" t="s">
        <v>307</v>
      </c>
      <c r="X4303" t="s">
        <v>307</v>
      </c>
      <c r="Y4303" t="s">
        <v>307</v>
      </c>
      <c r="Z4303" t="s">
        <v>307</v>
      </c>
    </row>
    <row r="4304" spans="1:42" x14ac:dyDescent="0.25">
      <c r="A4304">
        <v>601</v>
      </c>
      <c r="B4304" t="s">
        <v>230</v>
      </c>
      <c r="C4304" t="s">
        <v>46</v>
      </c>
      <c r="D4304" t="s">
        <v>72</v>
      </c>
      <c r="E4304" t="s">
        <v>307</v>
      </c>
      <c r="F4304" t="s">
        <v>307</v>
      </c>
      <c r="G4304" t="s">
        <v>307</v>
      </c>
      <c r="H4304" t="s">
        <v>307</v>
      </c>
      <c r="I4304" t="s">
        <v>307</v>
      </c>
      <c r="J4304" t="s">
        <v>307</v>
      </c>
      <c r="K4304" t="s">
        <v>307</v>
      </c>
      <c r="L4304" t="s">
        <v>307</v>
      </c>
      <c r="M4304" t="s">
        <v>307</v>
      </c>
      <c r="N4304" t="s">
        <v>307</v>
      </c>
      <c r="O4304" t="s">
        <v>307</v>
      </c>
      <c r="P4304" t="s">
        <v>307</v>
      </c>
      <c r="Q4304" t="s">
        <v>307</v>
      </c>
      <c r="R4304" t="s">
        <v>307</v>
      </c>
      <c r="S4304" t="s">
        <v>307</v>
      </c>
      <c r="T4304" t="s">
        <v>307</v>
      </c>
      <c r="U4304" t="s">
        <v>307</v>
      </c>
      <c r="V4304" t="s">
        <v>307</v>
      </c>
      <c r="W4304" t="s">
        <v>307</v>
      </c>
      <c r="X4304" t="s">
        <v>307</v>
      </c>
      <c r="Y4304" t="s">
        <v>307</v>
      </c>
      <c r="Z4304" t="s">
        <v>307</v>
      </c>
    </row>
    <row r="4305" spans="1:26" x14ac:dyDescent="0.25">
      <c r="A4305">
        <v>601</v>
      </c>
      <c r="B4305" t="s">
        <v>230</v>
      </c>
      <c r="C4305" t="s">
        <v>46</v>
      </c>
      <c r="D4305" t="s">
        <v>47</v>
      </c>
      <c r="E4305" t="s">
        <v>307</v>
      </c>
      <c r="F4305" t="s">
        <v>307</v>
      </c>
      <c r="G4305" t="s">
        <v>307</v>
      </c>
      <c r="H4305" t="s">
        <v>307</v>
      </c>
      <c r="I4305" t="s">
        <v>307</v>
      </c>
      <c r="J4305" t="s">
        <v>307</v>
      </c>
      <c r="K4305" t="s">
        <v>307</v>
      </c>
      <c r="L4305" t="s">
        <v>307</v>
      </c>
      <c r="M4305" t="s">
        <v>307</v>
      </c>
      <c r="N4305" t="s">
        <v>307</v>
      </c>
      <c r="O4305" t="s">
        <v>307</v>
      </c>
      <c r="P4305" t="s">
        <v>307</v>
      </c>
      <c r="Q4305" t="s">
        <v>307</v>
      </c>
      <c r="R4305" t="s">
        <v>307</v>
      </c>
      <c r="S4305" t="s">
        <v>307</v>
      </c>
      <c r="T4305" t="s">
        <v>307</v>
      </c>
      <c r="U4305" t="s">
        <v>307</v>
      </c>
      <c r="V4305" t="s">
        <v>307</v>
      </c>
      <c r="W4305" t="s">
        <v>307</v>
      </c>
      <c r="X4305" t="s">
        <v>307</v>
      </c>
      <c r="Y4305" t="s">
        <v>307</v>
      </c>
      <c r="Z4305" t="s">
        <v>307</v>
      </c>
    </row>
    <row r="4306" spans="1:26" x14ac:dyDescent="0.25">
      <c r="A4306">
        <v>601</v>
      </c>
      <c r="B4306" t="s">
        <v>230</v>
      </c>
      <c r="C4306" t="s">
        <v>46</v>
      </c>
      <c r="D4306" t="s">
        <v>48</v>
      </c>
      <c r="E4306" t="s">
        <v>307</v>
      </c>
      <c r="F4306" t="s">
        <v>307</v>
      </c>
      <c r="G4306" t="s">
        <v>307</v>
      </c>
      <c r="H4306" t="s">
        <v>307</v>
      </c>
      <c r="I4306" t="s">
        <v>307</v>
      </c>
      <c r="J4306" t="s">
        <v>307</v>
      </c>
      <c r="K4306" t="s">
        <v>307</v>
      </c>
      <c r="L4306" t="s">
        <v>307</v>
      </c>
      <c r="M4306" t="s">
        <v>307</v>
      </c>
      <c r="N4306" t="s">
        <v>307</v>
      </c>
      <c r="O4306" t="s">
        <v>307</v>
      </c>
      <c r="P4306" t="s">
        <v>307</v>
      </c>
      <c r="Q4306" t="s">
        <v>307</v>
      </c>
      <c r="R4306" t="s">
        <v>307</v>
      </c>
      <c r="S4306" t="s">
        <v>307</v>
      </c>
      <c r="T4306" t="s">
        <v>307</v>
      </c>
      <c r="U4306" t="s">
        <v>307</v>
      </c>
      <c r="V4306" t="s">
        <v>307</v>
      </c>
      <c r="W4306" t="s">
        <v>307</v>
      </c>
      <c r="X4306" t="s">
        <v>307</v>
      </c>
      <c r="Y4306" t="s">
        <v>307</v>
      </c>
      <c r="Z4306" t="s">
        <v>307</v>
      </c>
    </row>
    <row r="4307" spans="1:26" x14ac:dyDescent="0.25">
      <c r="A4307">
        <v>601</v>
      </c>
      <c r="B4307" t="s">
        <v>230</v>
      </c>
      <c r="C4307" t="s">
        <v>46</v>
      </c>
      <c r="D4307" t="s">
        <v>49</v>
      </c>
      <c r="E4307" t="s">
        <v>307</v>
      </c>
      <c r="F4307" t="s">
        <v>307</v>
      </c>
      <c r="G4307" t="s">
        <v>307</v>
      </c>
      <c r="H4307" t="s">
        <v>307</v>
      </c>
      <c r="I4307" t="s">
        <v>307</v>
      </c>
      <c r="J4307" t="s">
        <v>307</v>
      </c>
      <c r="K4307" t="s">
        <v>307</v>
      </c>
      <c r="L4307" t="s">
        <v>307</v>
      </c>
      <c r="M4307" t="s">
        <v>307</v>
      </c>
      <c r="N4307" t="s">
        <v>307</v>
      </c>
      <c r="O4307" t="s">
        <v>307</v>
      </c>
      <c r="P4307" t="s">
        <v>307</v>
      </c>
      <c r="Q4307" t="s">
        <v>307</v>
      </c>
      <c r="R4307" t="s">
        <v>307</v>
      </c>
      <c r="S4307" t="s">
        <v>307</v>
      </c>
      <c r="T4307" t="s">
        <v>307</v>
      </c>
      <c r="U4307" t="s">
        <v>307</v>
      </c>
      <c r="V4307" t="s">
        <v>307</v>
      </c>
      <c r="W4307" t="s">
        <v>307</v>
      </c>
      <c r="X4307" t="s">
        <v>307</v>
      </c>
      <c r="Y4307" t="s">
        <v>307</v>
      </c>
      <c r="Z4307" t="s">
        <v>307</v>
      </c>
    </row>
    <row r="4308" spans="1:26" x14ac:dyDescent="0.25">
      <c r="A4308">
        <v>601</v>
      </c>
      <c r="B4308" t="s">
        <v>230</v>
      </c>
      <c r="C4308" t="s">
        <v>41</v>
      </c>
      <c r="D4308" t="s">
        <v>48</v>
      </c>
      <c r="E4308" t="s">
        <v>307</v>
      </c>
      <c r="F4308" t="s">
        <v>307</v>
      </c>
      <c r="G4308" t="s">
        <v>307</v>
      </c>
      <c r="H4308" t="s">
        <v>307</v>
      </c>
      <c r="I4308" t="s">
        <v>307</v>
      </c>
      <c r="J4308" t="s">
        <v>307</v>
      </c>
      <c r="K4308" t="s">
        <v>307</v>
      </c>
      <c r="L4308" t="s">
        <v>307</v>
      </c>
      <c r="M4308" t="s">
        <v>307</v>
      </c>
      <c r="N4308" t="s">
        <v>307</v>
      </c>
      <c r="O4308" t="s">
        <v>307</v>
      </c>
      <c r="P4308" t="s">
        <v>307</v>
      </c>
      <c r="Q4308" t="s">
        <v>307</v>
      </c>
      <c r="R4308" t="s">
        <v>307</v>
      </c>
      <c r="S4308" t="s">
        <v>307</v>
      </c>
      <c r="T4308" t="s">
        <v>307</v>
      </c>
      <c r="U4308" t="s">
        <v>307</v>
      </c>
      <c r="V4308" t="s">
        <v>307</v>
      </c>
      <c r="W4308" t="s">
        <v>307</v>
      </c>
      <c r="X4308" t="s">
        <v>307</v>
      </c>
      <c r="Y4308" t="s">
        <v>307</v>
      </c>
      <c r="Z4308" t="s">
        <v>307</v>
      </c>
    </row>
    <row r="4309" spans="1:26" x14ac:dyDescent="0.25">
      <c r="A4309">
        <v>601</v>
      </c>
      <c r="B4309" t="s">
        <v>230</v>
      </c>
      <c r="C4309" t="s">
        <v>459</v>
      </c>
      <c r="D4309" t="s">
        <v>48</v>
      </c>
      <c r="E4309" t="s">
        <v>307</v>
      </c>
      <c r="F4309" t="s">
        <v>307</v>
      </c>
      <c r="G4309" t="s">
        <v>307</v>
      </c>
      <c r="H4309" t="s">
        <v>307</v>
      </c>
      <c r="I4309" t="s">
        <v>307</v>
      </c>
      <c r="J4309" t="s">
        <v>307</v>
      </c>
      <c r="K4309" t="s">
        <v>307</v>
      </c>
      <c r="L4309" t="s">
        <v>307</v>
      </c>
      <c r="M4309" t="s">
        <v>307</v>
      </c>
      <c r="N4309" t="s">
        <v>307</v>
      </c>
      <c r="O4309" t="s">
        <v>307</v>
      </c>
      <c r="P4309" t="s">
        <v>307</v>
      </c>
      <c r="Q4309" t="s">
        <v>307</v>
      </c>
    </row>
    <row r="4310" spans="1:26" x14ac:dyDescent="0.25">
      <c r="A4310">
        <v>601</v>
      </c>
      <c r="B4310" t="s">
        <v>230</v>
      </c>
      <c r="C4310" t="s">
        <v>304</v>
      </c>
      <c r="D4310" t="s">
        <v>48</v>
      </c>
      <c r="E4310" t="s">
        <v>307</v>
      </c>
      <c r="F4310" t="s">
        <v>307</v>
      </c>
      <c r="G4310" t="s">
        <v>307</v>
      </c>
      <c r="H4310" t="s">
        <v>307</v>
      </c>
      <c r="I4310" t="s">
        <v>307</v>
      </c>
      <c r="J4310" t="s">
        <v>307</v>
      </c>
      <c r="K4310" t="s">
        <v>307</v>
      </c>
      <c r="L4310" t="s">
        <v>307</v>
      </c>
      <c r="M4310" t="s">
        <v>307</v>
      </c>
      <c r="N4310" t="s">
        <v>307</v>
      </c>
      <c r="O4310" t="s">
        <v>307</v>
      </c>
      <c r="P4310" t="s">
        <v>307</v>
      </c>
      <c r="Q4310" t="s">
        <v>307</v>
      </c>
    </row>
    <row r="4311" spans="1:26" x14ac:dyDescent="0.25">
      <c r="A4311">
        <v>601</v>
      </c>
      <c r="B4311" t="s">
        <v>230</v>
      </c>
      <c r="C4311" t="s">
        <v>433</v>
      </c>
      <c r="D4311" t="s">
        <v>48</v>
      </c>
      <c r="E4311" t="s">
        <v>307</v>
      </c>
      <c r="F4311" t="s">
        <v>307</v>
      </c>
      <c r="G4311" t="s">
        <v>307</v>
      </c>
      <c r="H4311" t="s">
        <v>307</v>
      </c>
      <c r="I4311" t="s">
        <v>307</v>
      </c>
      <c r="J4311" t="s">
        <v>307</v>
      </c>
      <c r="K4311" t="s">
        <v>307</v>
      </c>
      <c r="L4311" t="s">
        <v>307</v>
      </c>
      <c r="M4311" t="s">
        <v>307</v>
      </c>
      <c r="N4311" t="s">
        <v>307</v>
      </c>
      <c r="O4311" t="s">
        <v>307</v>
      </c>
      <c r="P4311" t="s">
        <v>307</v>
      </c>
      <c r="Q4311" t="s">
        <v>307</v>
      </c>
    </row>
    <row r="4312" spans="1:26" x14ac:dyDescent="0.25">
      <c r="A4312">
        <v>601</v>
      </c>
      <c r="B4312" t="s">
        <v>230</v>
      </c>
      <c r="C4312" t="s">
        <v>305</v>
      </c>
      <c r="D4312" t="s">
        <v>48</v>
      </c>
      <c r="E4312" t="s">
        <v>307</v>
      </c>
      <c r="F4312" t="s">
        <v>307</v>
      </c>
      <c r="G4312" t="s">
        <v>307</v>
      </c>
      <c r="H4312" t="s">
        <v>307</v>
      </c>
      <c r="I4312" t="s">
        <v>307</v>
      </c>
      <c r="J4312" t="s">
        <v>307</v>
      </c>
      <c r="K4312" t="s">
        <v>307</v>
      </c>
      <c r="L4312" t="s">
        <v>307</v>
      </c>
      <c r="M4312" t="s">
        <v>307</v>
      </c>
      <c r="N4312" t="s">
        <v>307</v>
      </c>
      <c r="O4312" t="s">
        <v>307</v>
      </c>
      <c r="P4312" t="s">
        <v>307</v>
      </c>
      <c r="Q4312" t="s">
        <v>307</v>
      </c>
    </row>
    <row r="4313" spans="1:26" x14ac:dyDescent="0.25">
      <c r="A4313">
        <v>601</v>
      </c>
      <c r="B4313" t="s">
        <v>230</v>
      </c>
      <c r="C4313" t="s">
        <v>306</v>
      </c>
      <c r="D4313" t="s">
        <v>48</v>
      </c>
      <c r="E4313" t="s">
        <v>307</v>
      </c>
      <c r="F4313" t="s">
        <v>307</v>
      </c>
      <c r="G4313" t="s">
        <v>307</v>
      </c>
      <c r="H4313" t="s">
        <v>307</v>
      </c>
      <c r="I4313" t="s">
        <v>307</v>
      </c>
      <c r="J4313" t="s">
        <v>307</v>
      </c>
      <c r="K4313" t="s">
        <v>307</v>
      </c>
      <c r="L4313" t="s">
        <v>307</v>
      </c>
      <c r="M4313" t="s">
        <v>307</v>
      </c>
      <c r="N4313" t="s">
        <v>307</v>
      </c>
      <c r="O4313" t="s">
        <v>307</v>
      </c>
      <c r="P4313" t="s">
        <v>307</v>
      </c>
      <c r="Q4313" t="s">
        <v>307</v>
      </c>
    </row>
    <row r="4314" spans="1:26" x14ac:dyDescent="0.25">
      <c r="A4314">
        <v>601</v>
      </c>
      <c r="B4314" t="s">
        <v>230</v>
      </c>
      <c r="C4314" t="s">
        <v>44</v>
      </c>
      <c r="D4314" t="s">
        <v>54</v>
      </c>
      <c r="E4314" t="s">
        <v>307</v>
      </c>
      <c r="F4314" t="s">
        <v>307</v>
      </c>
      <c r="G4314" t="s">
        <v>307</v>
      </c>
      <c r="H4314" t="s">
        <v>307</v>
      </c>
      <c r="I4314" t="s">
        <v>307</v>
      </c>
      <c r="J4314" t="s">
        <v>307</v>
      </c>
      <c r="K4314" t="s">
        <v>307</v>
      </c>
      <c r="L4314" t="s">
        <v>307</v>
      </c>
      <c r="M4314" t="s">
        <v>307</v>
      </c>
      <c r="N4314" t="s">
        <v>307</v>
      </c>
      <c r="O4314" t="s">
        <v>307</v>
      </c>
      <c r="P4314" t="s">
        <v>307</v>
      </c>
      <c r="Q4314" t="s">
        <v>307</v>
      </c>
      <c r="R4314" t="s">
        <v>307</v>
      </c>
      <c r="S4314" t="s">
        <v>307</v>
      </c>
      <c r="T4314" t="s">
        <v>307</v>
      </c>
      <c r="U4314" t="s">
        <v>307</v>
      </c>
      <c r="V4314" t="s">
        <v>307</v>
      </c>
      <c r="W4314" t="s">
        <v>307</v>
      </c>
    </row>
    <row r="4315" spans="1:26" x14ac:dyDescent="0.25">
      <c r="A4315">
        <v>601</v>
      </c>
      <c r="B4315" t="s">
        <v>230</v>
      </c>
      <c r="C4315" t="s">
        <v>44</v>
      </c>
      <c r="D4315" t="s">
        <v>55</v>
      </c>
      <c r="E4315" t="s">
        <v>307</v>
      </c>
      <c r="F4315" t="s">
        <v>307</v>
      </c>
      <c r="G4315" t="s">
        <v>307</v>
      </c>
      <c r="H4315" t="s">
        <v>307</v>
      </c>
      <c r="I4315" t="s">
        <v>307</v>
      </c>
      <c r="J4315" t="s">
        <v>307</v>
      </c>
      <c r="K4315" t="s">
        <v>307</v>
      </c>
      <c r="L4315" t="s">
        <v>307</v>
      </c>
      <c r="M4315" t="s">
        <v>307</v>
      </c>
      <c r="N4315" t="s">
        <v>307</v>
      </c>
      <c r="O4315" t="s">
        <v>307</v>
      </c>
      <c r="P4315" t="s">
        <v>307</v>
      </c>
      <c r="Q4315" t="s">
        <v>307</v>
      </c>
      <c r="R4315" t="s">
        <v>307</v>
      </c>
      <c r="S4315" t="s">
        <v>307</v>
      </c>
      <c r="T4315" t="s">
        <v>307</v>
      </c>
      <c r="U4315" t="s">
        <v>307</v>
      </c>
      <c r="V4315" t="s">
        <v>307</v>
      </c>
      <c r="W4315" t="s">
        <v>307</v>
      </c>
    </row>
    <row r="4316" spans="1:26" x14ac:dyDescent="0.25">
      <c r="A4316">
        <v>601</v>
      </c>
      <c r="B4316" t="s">
        <v>230</v>
      </c>
      <c r="C4316" t="s">
        <v>44</v>
      </c>
      <c r="D4316" t="s">
        <v>56</v>
      </c>
      <c r="E4316" t="s">
        <v>307</v>
      </c>
      <c r="F4316" t="s">
        <v>307</v>
      </c>
      <c r="G4316" t="s">
        <v>307</v>
      </c>
      <c r="H4316" t="s">
        <v>307</v>
      </c>
      <c r="I4316" t="s">
        <v>307</v>
      </c>
      <c r="J4316" t="s">
        <v>307</v>
      </c>
      <c r="K4316" t="s">
        <v>307</v>
      </c>
      <c r="L4316" t="s">
        <v>307</v>
      </c>
      <c r="M4316" t="s">
        <v>307</v>
      </c>
      <c r="N4316" t="s">
        <v>307</v>
      </c>
      <c r="O4316" t="s">
        <v>307</v>
      </c>
      <c r="P4316" t="s">
        <v>307</v>
      </c>
      <c r="Q4316" t="s">
        <v>307</v>
      </c>
      <c r="R4316" t="s">
        <v>307</v>
      </c>
      <c r="S4316" t="s">
        <v>307</v>
      </c>
      <c r="T4316" t="s">
        <v>307</v>
      </c>
      <c r="U4316" t="s">
        <v>307</v>
      </c>
      <c r="V4316" t="s">
        <v>307</v>
      </c>
      <c r="W4316" t="s">
        <v>307</v>
      </c>
    </row>
    <row r="4317" spans="1:26" x14ac:dyDescent="0.25">
      <c r="A4317">
        <v>601</v>
      </c>
      <c r="B4317" t="s">
        <v>230</v>
      </c>
      <c r="C4317" t="s">
        <v>44</v>
      </c>
      <c r="D4317" t="s">
        <v>57</v>
      </c>
      <c r="E4317" t="s">
        <v>307</v>
      </c>
      <c r="F4317" t="s">
        <v>307</v>
      </c>
      <c r="G4317" t="s">
        <v>307</v>
      </c>
      <c r="H4317" t="s">
        <v>307</v>
      </c>
      <c r="I4317" t="s">
        <v>307</v>
      </c>
      <c r="J4317" t="s">
        <v>307</v>
      </c>
      <c r="K4317" t="s">
        <v>307</v>
      </c>
      <c r="L4317" t="s">
        <v>307</v>
      </c>
      <c r="M4317" t="s">
        <v>307</v>
      </c>
      <c r="N4317" t="s">
        <v>307</v>
      </c>
      <c r="O4317" t="s">
        <v>307</v>
      </c>
      <c r="P4317" t="s">
        <v>307</v>
      </c>
      <c r="Q4317" t="s">
        <v>307</v>
      </c>
      <c r="R4317" t="s">
        <v>307</v>
      </c>
      <c r="S4317" t="s">
        <v>307</v>
      </c>
      <c r="T4317" t="s">
        <v>307</v>
      </c>
      <c r="U4317" t="s">
        <v>307</v>
      </c>
      <c r="V4317" t="s">
        <v>307</v>
      </c>
      <c r="W4317" t="s">
        <v>307</v>
      </c>
    </row>
    <row r="4318" spans="1:26" x14ac:dyDescent="0.25">
      <c r="A4318">
        <v>601</v>
      </c>
      <c r="B4318" t="s">
        <v>230</v>
      </c>
      <c r="C4318" t="s">
        <v>44</v>
      </c>
      <c r="D4318" t="s">
        <v>58</v>
      </c>
      <c r="E4318" t="s">
        <v>307</v>
      </c>
      <c r="F4318" t="s">
        <v>307</v>
      </c>
      <c r="G4318" t="s">
        <v>307</v>
      </c>
      <c r="H4318" t="s">
        <v>307</v>
      </c>
      <c r="I4318" t="s">
        <v>307</v>
      </c>
      <c r="J4318" t="s">
        <v>307</v>
      </c>
      <c r="K4318" t="s">
        <v>307</v>
      </c>
      <c r="L4318" t="s">
        <v>307</v>
      </c>
      <c r="M4318" t="s">
        <v>307</v>
      </c>
      <c r="N4318" t="s">
        <v>307</v>
      </c>
      <c r="O4318" t="s">
        <v>307</v>
      </c>
      <c r="P4318" t="s">
        <v>307</v>
      </c>
      <c r="Q4318" t="s">
        <v>307</v>
      </c>
      <c r="R4318" t="s">
        <v>307</v>
      </c>
      <c r="S4318" t="s">
        <v>307</v>
      </c>
      <c r="T4318" t="s">
        <v>307</v>
      </c>
      <c r="U4318" t="s">
        <v>307</v>
      </c>
      <c r="V4318" t="s">
        <v>307</v>
      </c>
      <c r="W4318" t="s">
        <v>307</v>
      </c>
    </row>
    <row r="4319" spans="1:26" x14ac:dyDescent="0.25">
      <c r="A4319">
        <v>601</v>
      </c>
      <c r="B4319" t="s">
        <v>230</v>
      </c>
      <c r="C4319" t="s">
        <v>44</v>
      </c>
      <c r="D4319" t="s">
        <v>59</v>
      </c>
      <c r="E4319" t="s">
        <v>307</v>
      </c>
      <c r="F4319" t="s">
        <v>307</v>
      </c>
      <c r="G4319" t="s">
        <v>307</v>
      </c>
      <c r="H4319" t="s">
        <v>307</v>
      </c>
      <c r="I4319" t="s">
        <v>307</v>
      </c>
      <c r="J4319" t="s">
        <v>307</v>
      </c>
      <c r="K4319" t="s">
        <v>307</v>
      </c>
      <c r="L4319" t="s">
        <v>307</v>
      </c>
      <c r="M4319" t="s">
        <v>307</v>
      </c>
      <c r="N4319" t="s">
        <v>307</v>
      </c>
      <c r="O4319" t="s">
        <v>307</v>
      </c>
      <c r="P4319" t="s">
        <v>307</v>
      </c>
      <c r="Q4319" t="s">
        <v>307</v>
      </c>
      <c r="R4319" t="s">
        <v>307</v>
      </c>
      <c r="S4319" t="s">
        <v>307</v>
      </c>
      <c r="T4319" t="s">
        <v>307</v>
      </c>
      <c r="U4319" t="s">
        <v>307</v>
      </c>
      <c r="V4319" t="s">
        <v>307</v>
      </c>
      <c r="W4319" t="s">
        <v>307</v>
      </c>
    </row>
    <row r="4320" spans="1:26" x14ac:dyDescent="0.25">
      <c r="A4320">
        <v>601</v>
      </c>
      <c r="B4320" t="s">
        <v>230</v>
      </c>
      <c r="C4320" t="s">
        <v>44</v>
      </c>
      <c r="D4320" t="s">
        <v>60</v>
      </c>
      <c r="E4320" t="s">
        <v>307</v>
      </c>
      <c r="F4320" t="s">
        <v>307</v>
      </c>
      <c r="G4320" t="s">
        <v>307</v>
      </c>
      <c r="H4320" t="s">
        <v>307</v>
      </c>
      <c r="I4320" t="s">
        <v>307</v>
      </c>
      <c r="J4320" t="s">
        <v>307</v>
      </c>
      <c r="K4320" t="s">
        <v>307</v>
      </c>
      <c r="L4320" t="s">
        <v>307</v>
      </c>
      <c r="M4320" t="s">
        <v>307</v>
      </c>
      <c r="N4320" t="s">
        <v>307</v>
      </c>
      <c r="O4320" t="s">
        <v>307</v>
      </c>
      <c r="P4320" t="s">
        <v>307</v>
      </c>
      <c r="Q4320" t="s">
        <v>307</v>
      </c>
      <c r="R4320" t="s">
        <v>307</v>
      </c>
      <c r="S4320" t="s">
        <v>307</v>
      </c>
      <c r="T4320" t="s">
        <v>307</v>
      </c>
      <c r="U4320" t="s">
        <v>307</v>
      </c>
      <c r="V4320" t="s">
        <v>307</v>
      </c>
      <c r="W4320" t="s">
        <v>307</v>
      </c>
    </row>
    <row r="4321" spans="1:45" x14ac:dyDescent="0.25">
      <c r="A4321">
        <v>601</v>
      </c>
      <c r="B4321" t="s">
        <v>230</v>
      </c>
      <c r="C4321" t="s">
        <v>44</v>
      </c>
      <c r="D4321" t="s">
        <v>61</v>
      </c>
      <c r="E4321" t="s">
        <v>307</v>
      </c>
      <c r="F4321" t="s">
        <v>307</v>
      </c>
      <c r="G4321" t="s">
        <v>307</v>
      </c>
      <c r="H4321" t="s">
        <v>307</v>
      </c>
      <c r="I4321" t="s">
        <v>307</v>
      </c>
      <c r="J4321" t="s">
        <v>307</v>
      </c>
      <c r="K4321" t="s">
        <v>307</v>
      </c>
      <c r="L4321" t="s">
        <v>307</v>
      </c>
      <c r="M4321" t="s">
        <v>307</v>
      </c>
      <c r="N4321" t="s">
        <v>307</v>
      </c>
      <c r="O4321" t="s">
        <v>307</v>
      </c>
      <c r="P4321" t="s">
        <v>307</v>
      </c>
      <c r="Q4321" t="s">
        <v>307</v>
      </c>
      <c r="R4321" t="s">
        <v>307</v>
      </c>
      <c r="S4321" t="s">
        <v>307</v>
      </c>
      <c r="T4321" t="s">
        <v>307</v>
      </c>
      <c r="U4321" t="s">
        <v>307</v>
      </c>
      <c r="V4321" t="s">
        <v>307</v>
      </c>
      <c r="W4321" t="s">
        <v>307</v>
      </c>
    </row>
    <row r="4322" spans="1:45" x14ac:dyDescent="0.25">
      <c r="A4322">
        <v>601</v>
      </c>
      <c r="B4322" t="s">
        <v>230</v>
      </c>
      <c r="C4322" t="s">
        <v>44</v>
      </c>
      <c r="D4322" t="s">
        <v>62</v>
      </c>
      <c r="E4322" t="s">
        <v>307</v>
      </c>
      <c r="F4322" t="s">
        <v>307</v>
      </c>
      <c r="G4322" t="s">
        <v>307</v>
      </c>
      <c r="H4322" t="s">
        <v>307</v>
      </c>
      <c r="I4322" t="s">
        <v>307</v>
      </c>
      <c r="J4322" t="s">
        <v>307</v>
      </c>
      <c r="K4322" t="s">
        <v>307</v>
      </c>
      <c r="L4322" t="s">
        <v>307</v>
      </c>
      <c r="M4322" t="s">
        <v>307</v>
      </c>
      <c r="N4322" t="s">
        <v>307</v>
      </c>
      <c r="O4322" t="s">
        <v>307</v>
      </c>
      <c r="P4322" t="s">
        <v>307</v>
      </c>
      <c r="Q4322" t="s">
        <v>307</v>
      </c>
      <c r="R4322" t="s">
        <v>307</v>
      </c>
      <c r="S4322" t="s">
        <v>307</v>
      </c>
      <c r="T4322" t="s">
        <v>307</v>
      </c>
      <c r="U4322" t="s">
        <v>307</v>
      </c>
      <c r="V4322" t="s">
        <v>307</v>
      </c>
      <c r="W4322" t="s">
        <v>307</v>
      </c>
    </row>
    <row r="4323" spans="1:45" x14ac:dyDescent="0.25">
      <c r="A4323">
        <v>601</v>
      </c>
      <c r="B4323" t="s">
        <v>230</v>
      </c>
      <c r="C4323" t="s">
        <v>38</v>
      </c>
      <c r="D4323" t="s">
        <v>47</v>
      </c>
      <c r="E4323" t="s">
        <v>307</v>
      </c>
      <c r="F4323" t="s">
        <v>307</v>
      </c>
      <c r="G4323" t="s">
        <v>307</v>
      </c>
      <c r="H4323" t="s">
        <v>307</v>
      </c>
      <c r="I4323" t="s">
        <v>307</v>
      </c>
      <c r="J4323" t="s">
        <v>307</v>
      </c>
      <c r="K4323" t="s">
        <v>307</v>
      </c>
      <c r="L4323" t="s">
        <v>307</v>
      </c>
      <c r="M4323" t="s">
        <v>307</v>
      </c>
      <c r="N4323" t="s">
        <v>307</v>
      </c>
      <c r="O4323" t="s">
        <v>307</v>
      </c>
      <c r="P4323" t="s">
        <v>307</v>
      </c>
      <c r="Q4323" t="s">
        <v>307</v>
      </c>
      <c r="R4323" t="s">
        <v>307</v>
      </c>
      <c r="S4323" t="s">
        <v>307</v>
      </c>
      <c r="T4323" t="s">
        <v>307</v>
      </c>
      <c r="U4323" t="s">
        <v>307</v>
      </c>
      <c r="V4323" t="s">
        <v>307</v>
      </c>
      <c r="W4323" t="s">
        <v>307</v>
      </c>
      <c r="X4323" t="s">
        <v>307</v>
      </c>
      <c r="Y4323" t="s">
        <v>307</v>
      </c>
      <c r="Z4323" t="s">
        <v>307</v>
      </c>
      <c r="AA4323" t="s">
        <v>307</v>
      </c>
      <c r="AB4323" t="s">
        <v>307</v>
      </c>
      <c r="AC4323" t="s">
        <v>307</v>
      </c>
      <c r="AD4323" t="s">
        <v>307</v>
      </c>
      <c r="AE4323" t="s">
        <v>307</v>
      </c>
      <c r="AF4323" t="s">
        <v>307</v>
      </c>
      <c r="AG4323" t="s">
        <v>307</v>
      </c>
      <c r="AH4323" t="s">
        <v>307</v>
      </c>
      <c r="AI4323" t="s">
        <v>307</v>
      </c>
      <c r="AJ4323" t="s">
        <v>307</v>
      </c>
      <c r="AK4323" t="s">
        <v>307</v>
      </c>
      <c r="AL4323" t="s">
        <v>307</v>
      </c>
      <c r="AM4323" t="s">
        <v>307</v>
      </c>
      <c r="AN4323" t="s">
        <v>307</v>
      </c>
      <c r="AO4323" t="s">
        <v>307</v>
      </c>
      <c r="AP4323" t="s">
        <v>307</v>
      </c>
      <c r="AQ4323" t="s">
        <v>307</v>
      </c>
      <c r="AR4323" t="s">
        <v>307</v>
      </c>
      <c r="AS4323" t="s">
        <v>307</v>
      </c>
    </row>
    <row r="4324" spans="1:45" x14ac:dyDescent="0.25">
      <c r="A4324">
        <v>601</v>
      </c>
      <c r="B4324" t="s">
        <v>230</v>
      </c>
      <c r="C4324" t="s">
        <v>38</v>
      </c>
      <c r="D4324" t="s">
        <v>48</v>
      </c>
      <c r="E4324" t="s">
        <v>307</v>
      </c>
      <c r="F4324" t="s">
        <v>307</v>
      </c>
      <c r="G4324" t="s">
        <v>307</v>
      </c>
      <c r="H4324" t="s">
        <v>307</v>
      </c>
      <c r="I4324" t="s">
        <v>307</v>
      </c>
      <c r="J4324" t="s">
        <v>307</v>
      </c>
      <c r="K4324" t="s">
        <v>307</v>
      </c>
      <c r="L4324" t="s">
        <v>307</v>
      </c>
      <c r="M4324" t="s">
        <v>307</v>
      </c>
      <c r="N4324" t="s">
        <v>307</v>
      </c>
      <c r="O4324" t="s">
        <v>307</v>
      </c>
      <c r="P4324" t="s">
        <v>307</v>
      </c>
      <c r="Q4324" t="s">
        <v>307</v>
      </c>
      <c r="R4324" t="s">
        <v>307</v>
      </c>
      <c r="S4324" t="s">
        <v>307</v>
      </c>
      <c r="T4324" t="s">
        <v>307</v>
      </c>
      <c r="U4324" t="s">
        <v>307</v>
      </c>
      <c r="V4324" t="s">
        <v>307</v>
      </c>
      <c r="W4324" t="s">
        <v>307</v>
      </c>
      <c r="X4324" t="s">
        <v>307</v>
      </c>
      <c r="Y4324" t="s">
        <v>307</v>
      </c>
      <c r="Z4324" t="s">
        <v>307</v>
      </c>
      <c r="AA4324" t="s">
        <v>307</v>
      </c>
      <c r="AB4324" t="s">
        <v>307</v>
      </c>
      <c r="AC4324" t="s">
        <v>307</v>
      </c>
      <c r="AD4324" t="s">
        <v>307</v>
      </c>
      <c r="AE4324" t="s">
        <v>307</v>
      </c>
      <c r="AF4324" t="s">
        <v>307</v>
      </c>
      <c r="AG4324" t="s">
        <v>307</v>
      </c>
      <c r="AH4324" t="s">
        <v>307</v>
      </c>
      <c r="AI4324" t="s">
        <v>307</v>
      </c>
      <c r="AJ4324" t="s">
        <v>307</v>
      </c>
      <c r="AK4324" t="s">
        <v>307</v>
      </c>
      <c r="AL4324" t="s">
        <v>307</v>
      </c>
      <c r="AM4324" t="s">
        <v>307</v>
      </c>
      <c r="AN4324" t="s">
        <v>307</v>
      </c>
      <c r="AO4324" t="s">
        <v>307</v>
      </c>
      <c r="AP4324" t="s">
        <v>307</v>
      </c>
      <c r="AQ4324" t="s">
        <v>307</v>
      </c>
      <c r="AR4324" t="s">
        <v>307</v>
      </c>
      <c r="AS4324" t="s">
        <v>307</v>
      </c>
    </row>
    <row r="4325" spans="1:45" x14ac:dyDescent="0.25">
      <c r="A4325">
        <v>601</v>
      </c>
      <c r="B4325" t="s">
        <v>230</v>
      </c>
      <c r="C4325" t="s">
        <v>38</v>
      </c>
      <c r="D4325" t="s">
        <v>49</v>
      </c>
      <c r="E4325" t="s">
        <v>307</v>
      </c>
      <c r="F4325" t="s">
        <v>307</v>
      </c>
      <c r="G4325" t="s">
        <v>307</v>
      </c>
      <c r="H4325" t="s">
        <v>307</v>
      </c>
      <c r="I4325" t="s">
        <v>307</v>
      </c>
      <c r="J4325" t="s">
        <v>307</v>
      </c>
      <c r="K4325" t="s">
        <v>307</v>
      </c>
      <c r="L4325" t="s">
        <v>307</v>
      </c>
      <c r="M4325" t="s">
        <v>307</v>
      </c>
      <c r="N4325" t="s">
        <v>307</v>
      </c>
      <c r="O4325" t="s">
        <v>307</v>
      </c>
      <c r="P4325" t="s">
        <v>307</v>
      </c>
      <c r="Q4325" t="s">
        <v>307</v>
      </c>
      <c r="R4325" t="s">
        <v>307</v>
      </c>
      <c r="S4325" t="s">
        <v>307</v>
      </c>
      <c r="T4325" t="s">
        <v>307</v>
      </c>
      <c r="U4325" t="s">
        <v>307</v>
      </c>
      <c r="V4325" t="s">
        <v>307</v>
      </c>
      <c r="W4325" t="s">
        <v>307</v>
      </c>
      <c r="X4325" t="s">
        <v>307</v>
      </c>
      <c r="Y4325" t="s">
        <v>307</v>
      </c>
      <c r="Z4325" t="s">
        <v>307</v>
      </c>
      <c r="AA4325" t="s">
        <v>307</v>
      </c>
      <c r="AB4325" t="s">
        <v>307</v>
      </c>
      <c r="AC4325" t="s">
        <v>307</v>
      </c>
      <c r="AD4325" t="s">
        <v>307</v>
      </c>
      <c r="AE4325" t="s">
        <v>307</v>
      </c>
      <c r="AF4325" t="s">
        <v>307</v>
      </c>
      <c r="AG4325" t="s">
        <v>307</v>
      </c>
      <c r="AH4325" t="s">
        <v>307</v>
      </c>
      <c r="AI4325" t="s">
        <v>307</v>
      </c>
      <c r="AJ4325" t="s">
        <v>307</v>
      </c>
      <c r="AK4325" t="s">
        <v>307</v>
      </c>
      <c r="AL4325" t="s">
        <v>307</v>
      </c>
      <c r="AM4325" t="s">
        <v>307</v>
      </c>
      <c r="AN4325" t="s">
        <v>307</v>
      </c>
      <c r="AO4325" t="s">
        <v>307</v>
      </c>
      <c r="AP4325" t="s">
        <v>307</v>
      </c>
      <c r="AQ4325" t="s">
        <v>307</v>
      </c>
      <c r="AR4325" t="s">
        <v>307</v>
      </c>
      <c r="AS4325" t="s">
        <v>307</v>
      </c>
    </row>
    <row r="4326" spans="1:45" x14ac:dyDescent="0.25">
      <c r="A4326">
        <v>601</v>
      </c>
      <c r="B4326" t="s">
        <v>230</v>
      </c>
      <c r="C4326" t="s">
        <v>450</v>
      </c>
      <c r="D4326" t="s">
        <v>48</v>
      </c>
      <c r="E4326" t="s">
        <v>307</v>
      </c>
      <c r="F4326" t="s">
        <v>307</v>
      </c>
      <c r="G4326" t="s">
        <v>307</v>
      </c>
      <c r="H4326" t="s">
        <v>307</v>
      </c>
      <c r="I4326" t="s">
        <v>307</v>
      </c>
      <c r="J4326" t="s">
        <v>307</v>
      </c>
      <c r="K4326" t="s">
        <v>307</v>
      </c>
      <c r="L4326" t="s">
        <v>307</v>
      </c>
      <c r="M4326" t="s">
        <v>307</v>
      </c>
      <c r="N4326" t="s">
        <v>307</v>
      </c>
      <c r="O4326" t="s">
        <v>307</v>
      </c>
      <c r="P4326" t="s">
        <v>307</v>
      </c>
      <c r="Q4326" t="s">
        <v>307</v>
      </c>
      <c r="R4326" t="s">
        <v>307</v>
      </c>
    </row>
    <row r="4327" spans="1:45" x14ac:dyDescent="0.25">
      <c r="A4327">
        <v>601</v>
      </c>
      <c r="B4327" t="s">
        <v>230</v>
      </c>
      <c r="C4327" t="s">
        <v>449</v>
      </c>
      <c r="D4327" t="s">
        <v>48</v>
      </c>
      <c r="E4327" t="s">
        <v>307</v>
      </c>
      <c r="F4327" t="s">
        <v>307</v>
      </c>
      <c r="G4327" t="s">
        <v>307</v>
      </c>
      <c r="H4327" t="s">
        <v>307</v>
      </c>
      <c r="I4327" t="s">
        <v>307</v>
      </c>
      <c r="J4327" t="s">
        <v>307</v>
      </c>
      <c r="K4327" t="s">
        <v>307</v>
      </c>
      <c r="L4327" t="s">
        <v>307</v>
      </c>
      <c r="M4327" t="s">
        <v>307</v>
      </c>
      <c r="N4327" t="s">
        <v>307</v>
      </c>
      <c r="O4327" t="s">
        <v>307</v>
      </c>
      <c r="P4327" t="s">
        <v>307</v>
      </c>
      <c r="Q4327" t="s">
        <v>307</v>
      </c>
      <c r="R4327" t="s">
        <v>307</v>
      </c>
    </row>
    <row r="4328" spans="1:45" x14ac:dyDescent="0.25">
      <c r="A4328">
        <v>601</v>
      </c>
      <c r="B4328" t="s">
        <v>230</v>
      </c>
      <c r="C4328" t="s">
        <v>475</v>
      </c>
      <c r="D4328" t="s">
        <v>48</v>
      </c>
      <c r="E4328" t="s">
        <v>307</v>
      </c>
      <c r="F4328" t="s">
        <v>307</v>
      </c>
      <c r="G4328" t="s">
        <v>307</v>
      </c>
    </row>
    <row r="4329" spans="1:45" x14ac:dyDescent="0.25">
      <c r="A4329">
        <v>601</v>
      </c>
      <c r="B4329" t="s">
        <v>230</v>
      </c>
      <c r="C4329" t="s">
        <v>42</v>
      </c>
      <c r="D4329" t="s">
        <v>48</v>
      </c>
      <c r="E4329" t="s">
        <v>307</v>
      </c>
      <c r="F4329" t="s">
        <v>307</v>
      </c>
      <c r="G4329" t="s">
        <v>307</v>
      </c>
      <c r="H4329" t="s">
        <v>307</v>
      </c>
      <c r="I4329" t="s">
        <v>307</v>
      </c>
      <c r="J4329" t="s">
        <v>307</v>
      </c>
      <c r="K4329" t="s">
        <v>307</v>
      </c>
      <c r="L4329" t="s">
        <v>307</v>
      </c>
      <c r="M4329" t="s">
        <v>307</v>
      </c>
      <c r="N4329" t="s">
        <v>307</v>
      </c>
      <c r="O4329" t="s">
        <v>307</v>
      </c>
      <c r="P4329" t="s">
        <v>307</v>
      </c>
      <c r="Q4329" t="s">
        <v>307</v>
      </c>
      <c r="R4329" t="s">
        <v>307</v>
      </c>
      <c r="S4329" t="s">
        <v>307</v>
      </c>
      <c r="T4329" t="s">
        <v>307</v>
      </c>
      <c r="U4329" t="s">
        <v>307</v>
      </c>
      <c r="V4329" t="s">
        <v>307</v>
      </c>
      <c r="W4329" t="s">
        <v>307</v>
      </c>
      <c r="X4329" t="s">
        <v>307</v>
      </c>
      <c r="Y4329" t="s">
        <v>307</v>
      </c>
      <c r="Z4329" t="s">
        <v>307</v>
      </c>
    </row>
    <row r="4330" spans="1:45" x14ac:dyDescent="0.25">
      <c r="A4330">
        <v>602</v>
      </c>
      <c r="B4330" t="s">
        <v>231</v>
      </c>
      <c r="C4330" t="s">
        <v>43</v>
      </c>
      <c r="D4330" t="s">
        <v>54</v>
      </c>
      <c r="E4330" t="s">
        <v>307</v>
      </c>
      <c r="F4330" t="s">
        <v>307</v>
      </c>
      <c r="G4330" t="s">
        <v>307</v>
      </c>
      <c r="H4330" t="s">
        <v>307</v>
      </c>
      <c r="I4330" t="s">
        <v>307</v>
      </c>
      <c r="J4330" t="s">
        <v>307</v>
      </c>
      <c r="K4330" t="s">
        <v>307</v>
      </c>
      <c r="L4330" t="s">
        <v>307</v>
      </c>
      <c r="M4330" t="s">
        <v>307</v>
      </c>
      <c r="N4330" t="s">
        <v>307</v>
      </c>
      <c r="O4330" t="s">
        <v>307</v>
      </c>
      <c r="P4330" t="s">
        <v>307</v>
      </c>
      <c r="Q4330" t="s">
        <v>307</v>
      </c>
      <c r="R4330" t="s">
        <v>307</v>
      </c>
      <c r="S4330" t="s">
        <v>307</v>
      </c>
      <c r="T4330" t="s">
        <v>307</v>
      </c>
      <c r="U4330" t="s">
        <v>307</v>
      </c>
      <c r="V4330" t="s">
        <v>307</v>
      </c>
      <c r="W4330" t="s">
        <v>307</v>
      </c>
    </row>
    <row r="4331" spans="1:45" x14ac:dyDescent="0.25">
      <c r="A4331">
        <v>602</v>
      </c>
      <c r="B4331" t="s">
        <v>231</v>
      </c>
      <c r="C4331" t="s">
        <v>43</v>
      </c>
      <c r="D4331" t="s">
        <v>55</v>
      </c>
      <c r="E4331" t="s">
        <v>307</v>
      </c>
      <c r="F4331" t="s">
        <v>307</v>
      </c>
      <c r="G4331" t="s">
        <v>307</v>
      </c>
      <c r="H4331" t="s">
        <v>307</v>
      </c>
      <c r="I4331" t="s">
        <v>307</v>
      </c>
      <c r="J4331" t="s">
        <v>307</v>
      </c>
      <c r="K4331" t="s">
        <v>307</v>
      </c>
      <c r="L4331" t="s">
        <v>307</v>
      </c>
      <c r="M4331" t="s">
        <v>307</v>
      </c>
      <c r="N4331" t="s">
        <v>307</v>
      </c>
      <c r="O4331" t="s">
        <v>307</v>
      </c>
      <c r="P4331" t="s">
        <v>307</v>
      </c>
      <c r="Q4331" t="s">
        <v>307</v>
      </c>
      <c r="R4331" t="s">
        <v>307</v>
      </c>
      <c r="S4331" t="s">
        <v>307</v>
      </c>
      <c r="T4331" t="s">
        <v>307</v>
      </c>
      <c r="U4331" t="s">
        <v>307</v>
      </c>
      <c r="V4331" t="s">
        <v>307</v>
      </c>
      <c r="W4331" t="s">
        <v>307</v>
      </c>
    </row>
    <row r="4332" spans="1:45" x14ac:dyDescent="0.25">
      <c r="A4332">
        <v>602</v>
      </c>
      <c r="B4332" t="s">
        <v>231</v>
      </c>
      <c r="C4332" t="s">
        <v>43</v>
      </c>
      <c r="D4332" t="s">
        <v>56</v>
      </c>
      <c r="E4332" t="s">
        <v>307</v>
      </c>
      <c r="F4332" t="s">
        <v>307</v>
      </c>
      <c r="G4332" t="s">
        <v>307</v>
      </c>
      <c r="H4332" t="s">
        <v>307</v>
      </c>
      <c r="I4332" t="s">
        <v>307</v>
      </c>
      <c r="J4332" t="s">
        <v>307</v>
      </c>
      <c r="K4332" t="s">
        <v>307</v>
      </c>
      <c r="L4332" t="s">
        <v>307</v>
      </c>
      <c r="M4332" t="s">
        <v>307</v>
      </c>
      <c r="N4332" t="s">
        <v>307</v>
      </c>
      <c r="O4332" t="s">
        <v>307</v>
      </c>
      <c r="P4332" t="s">
        <v>307</v>
      </c>
      <c r="Q4332" t="s">
        <v>307</v>
      </c>
      <c r="R4332" t="s">
        <v>307</v>
      </c>
      <c r="S4332" t="s">
        <v>307</v>
      </c>
      <c r="T4332" t="s">
        <v>307</v>
      </c>
      <c r="U4332" t="s">
        <v>307</v>
      </c>
      <c r="V4332" t="s">
        <v>307</v>
      </c>
      <c r="W4332" t="s">
        <v>307</v>
      </c>
    </row>
    <row r="4333" spans="1:45" x14ac:dyDescent="0.25">
      <c r="A4333">
        <v>602</v>
      </c>
      <c r="B4333" t="s">
        <v>231</v>
      </c>
      <c r="C4333" t="s">
        <v>43</v>
      </c>
      <c r="D4333" t="s">
        <v>57</v>
      </c>
      <c r="E4333" t="s">
        <v>307</v>
      </c>
      <c r="F4333" t="s">
        <v>307</v>
      </c>
      <c r="G4333" t="s">
        <v>307</v>
      </c>
      <c r="H4333" t="s">
        <v>307</v>
      </c>
      <c r="I4333" t="s">
        <v>307</v>
      </c>
      <c r="J4333" t="s">
        <v>307</v>
      </c>
      <c r="K4333" t="s">
        <v>307</v>
      </c>
      <c r="L4333" t="s">
        <v>307</v>
      </c>
      <c r="M4333" t="s">
        <v>307</v>
      </c>
      <c r="N4333" t="s">
        <v>307</v>
      </c>
      <c r="O4333" t="s">
        <v>307</v>
      </c>
      <c r="P4333" t="s">
        <v>307</v>
      </c>
      <c r="Q4333" t="s">
        <v>307</v>
      </c>
      <c r="R4333" t="s">
        <v>307</v>
      </c>
      <c r="S4333" t="s">
        <v>307</v>
      </c>
      <c r="T4333" t="s">
        <v>307</v>
      </c>
      <c r="U4333" t="s">
        <v>307</v>
      </c>
      <c r="V4333" t="s">
        <v>307</v>
      </c>
      <c r="W4333" t="s">
        <v>307</v>
      </c>
    </row>
    <row r="4334" spans="1:45" x14ac:dyDescent="0.25">
      <c r="A4334">
        <v>602</v>
      </c>
      <c r="B4334" t="s">
        <v>231</v>
      </c>
      <c r="C4334" t="s">
        <v>43</v>
      </c>
      <c r="D4334" t="s">
        <v>58</v>
      </c>
      <c r="E4334" t="s">
        <v>307</v>
      </c>
      <c r="F4334" t="s">
        <v>307</v>
      </c>
      <c r="G4334" t="s">
        <v>307</v>
      </c>
      <c r="H4334" t="s">
        <v>307</v>
      </c>
      <c r="I4334" t="s">
        <v>307</v>
      </c>
      <c r="J4334" t="s">
        <v>307</v>
      </c>
      <c r="K4334" t="s">
        <v>307</v>
      </c>
      <c r="L4334" t="s">
        <v>307</v>
      </c>
      <c r="M4334" t="s">
        <v>307</v>
      </c>
      <c r="N4334" t="s">
        <v>307</v>
      </c>
      <c r="O4334" t="s">
        <v>307</v>
      </c>
      <c r="P4334" t="s">
        <v>307</v>
      </c>
      <c r="Q4334" t="s">
        <v>307</v>
      </c>
      <c r="R4334" t="s">
        <v>307</v>
      </c>
      <c r="S4334" t="s">
        <v>307</v>
      </c>
      <c r="T4334" t="s">
        <v>307</v>
      </c>
      <c r="U4334" t="s">
        <v>307</v>
      </c>
      <c r="V4334" t="s">
        <v>307</v>
      </c>
      <c r="W4334" t="s">
        <v>307</v>
      </c>
    </row>
    <row r="4335" spans="1:45" x14ac:dyDescent="0.25">
      <c r="A4335">
        <v>602</v>
      </c>
      <c r="B4335" t="s">
        <v>231</v>
      </c>
      <c r="C4335" t="s">
        <v>43</v>
      </c>
      <c r="D4335" t="s">
        <v>59</v>
      </c>
      <c r="E4335" t="s">
        <v>307</v>
      </c>
      <c r="F4335" t="s">
        <v>307</v>
      </c>
      <c r="G4335" t="s">
        <v>307</v>
      </c>
      <c r="H4335" t="s">
        <v>307</v>
      </c>
      <c r="I4335" t="s">
        <v>307</v>
      </c>
      <c r="J4335" t="s">
        <v>307</v>
      </c>
      <c r="K4335" t="s">
        <v>307</v>
      </c>
      <c r="L4335" t="s">
        <v>307</v>
      </c>
      <c r="M4335" t="s">
        <v>307</v>
      </c>
      <c r="N4335" t="s">
        <v>307</v>
      </c>
      <c r="O4335" t="s">
        <v>307</v>
      </c>
      <c r="P4335" t="s">
        <v>307</v>
      </c>
      <c r="Q4335" t="s">
        <v>307</v>
      </c>
      <c r="R4335" t="s">
        <v>307</v>
      </c>
      <c r="S4335" t="s">
        <v>307</v>
      </c>
      <c r="T4335" t="s">
        <v>307</v>
      </c>
      <c r="U4335" t="s">
        <v>307</v>
      </c>
      <c r="V4335" t="s">
        <v>307</v>
      </c>
      <c r="W4335" t="s">
        <v>307</v>
      </c>
    </row>
    <row r="4336" spans="1:45" x14ac:dyDescent="0.25">
      <c r="A4336">
        <v>602</v>
      </c>
      <c r="B4336" t="s">
        <v>231</v>
      </c>
      <c r="C4336" t="s">
        <v>43</v>
      </c>
      <c r="D4336" t="s">
        <v>60</v>
      </c>
      <c r="E4336" t="s">
        <v>307</v>
      </c>
      <c r="F4336" t="s">
        <v>307</v>
      </c>
      <c r="G4336" t="s">
        <v>307</v>
      </c>
      <c r="H4336" t="s">
        <v>307</v>
      </c>
      <c r="I4336" t="s">
        <v>307</v>
      </c>
      <c r="J4336" t="s">
        <v>307</v>
      </c>
      <c r="K4336" t="s">
        <v>307</v>
      </c>
      <c r="L4336" t="s">
        <v>307</v>
      </c>
      <c r="M4336" t="s">
        <v>307</v>
      </c>
      <c r="N4336" t="s">
        <v>307</v>
      </c>
      <c r="O4336" t="s">
        <v>307</v>
      </c>
      <c r="P4336" t="s">
        <v>307</v>
      </c>
      <c r="Q4336" t="s">
        <v>307</v>
      </c>
      <c r="R4336" t="s">
        <v>307</v>
      </c>
      <c r="S4336" t="s">
        <v>307</v>
      </c>
      <c r="T4336" t="s">
        <v>307</v>
      </c>
      <c r="U4336" t="s">
        <v>307</v>
      </c>
      <c r="V4336" t="s">
        <v>307</v>
      </c>
      <c r="W4336" t="s">
        <v>307</v>
      </c>
    </row>
    <row r="4337" spans="1:45" x14ac:dyDescent="0.25">
      <c r="A4337">
        <v>602</v>
      </c>
      <c r="B4337" t="s">
        <v>231</v>
      </c>
      <c r="C4337" t="s">
        <v>43</v>
      </c>
      <c r="D4337" t="s">
        <v>61</v>
      </c>
      <c r="E4337" t="s">
        <v>307</v>
      </c>
      <c r="F4337" t="s">
        <v>307</v>
      </c>
      <c r="G4337" t="s">
        <v>307</v>
      </c>
      <c r="H4337" t="s">
        <v>307</v>
      </c>
      <c r="I4337" t="s">
        <v>307</v>
      </c>
      <c r="J4337" t="s">
        <v>307</v>
      </c>
      <c r="K4337" t="s">
        <v>307</v>
      </c>
      <c r="L4337" t="s">
        <v>307</v>
      </c>
      <c r="M4337" t="s">
        <v>307</v>
      </c>
      <c r="N4337" t="s">
        <v>307</v>
      </c>
      <c r="O4337" t="s">
        <v>307</v>
      </c>
      <c r="P4337" t="s">
        <v>307</v>
      </c>
      <c r="Q4337" t="s">
        <v>307</v>
      </c>
      <c r="R4337" t="s">
        <v>307</v>
      </c>
      <c r="S4337" t="s">
        <v>307</v>
      </c>
      <c r="T4337" t="s">
        <v>307</v>
      </c>
      <c r="U4337" t="s">
        <v>307</v>
      </c>
      <c r="V4337" t="s">
        <v>307</v>
      </c>
      <c r="W4337" t="s">
        <v>307</v>
      </c>
    </row>
    <row r="4338" spans="1:45" x14ac:dyDescent="0.25">
      <c r="A4338">
        <v>602</v>
      </c>
      <c r="B4338" t="s">
        <v>231</v>
      </c>
      <c r="C4338" t="s">
        <v>43</v>
      </c>
      <c r="D4338" t="s">
        <v>62</v>
      </c>
      <c r="E4338" t="s">
        <v>307</v>
      </c>
      <c r="F4338" t="s">
        <v>307</v>
      </c>
      <c r="G4338" t="s">
        <v>307</v>
      </c>
      <c r="H4338" t="s">
        <v>307</v>
      </c>
      <c r="I4338" t="s">
        <v>307</v>
      </c>
      <c r="J4338" t="s">
        <v>307</v>
      </c>
      <c r="K4338" t="s">
        <v>307</v>
      </c>
      <c r="L4338" t="s">
        <v>307</v>
      </c>
      <c r="M4338" t="s">
        <v>307</v>
      </c>
      <c r="N4338" t="s">
        <v>307</v>
      </c>
      <c r="O4338" t="s">
        <v>307</v>
      </c>
      <c r="P4338" t="s">
        <v>307</v>
      </c>
      <c r="Q4338" t="s">
        <v>307</v>
      </c>
      <c r="R4338" t="s">
        <v>307</v>
      </c>
      <c r="S4338" t="s">
        <v>307</v>
      </c>
      <c r="T4338" t="s">
        <v>307</v>
      </c>
      <c r="U4338" t="s">
        <v>307</v>
      </c>
      <c r="V4338" t="s">
        <v>307</v>
      </c>
      <c r="W4338" t="s">
        <v>307</v>
      </c>
    </row>
    <row r="4339" spans="1:45" x14ac:dyDescent="0.25">
      <c r="A4339">
        <v>602</v>
      </c>
      <c r="B4339" t="s">
        <v>231</v>
      </c>
      <c r="C4339" t="s">
        <v>36</v>
      </c>
      <c r="D4339" t="s">
        <v>47</v>
      </c>
      <c r="E4339" t="s">
        <v>307</v>
      </c>
      <c r="F4339" t="s">
        <v>307</v>
      </c>
      <c r="G4339" t="s">
        <v>307</v>
      </c>
      <c r="H4339" t="s">
        <v>307</v>
      </c>
      <c r="I4339" t="s">
        <v>307</v>
      </c>
      <c r="J4339" t="s">
        <v>307</v>
      </c>
      <c r="K4339" t="s">
        <v>307</v>
      </c>
      <c r="L4339" t="s">
        <v>307</v>
      </c>
      <c r="M4339" t="s">
        <v>307</v>
      </c>
      <c r="N4339" t="s">
        <v>307</v>
      </c>
      <c r="O4339" t="s">
        <v>307</v>
      </c>
      <c r="P4339" t="s">
        <v>307</v>
      </c>
      <c r="Q4339" t="s">
        <v>307</v>
      </c>
      <c r="R4339" t="s">
        <v>307</v>
      </c>
      <c r="S4339" t="s">
        <v>307</v>
      </c>
      <c r="T4339" t="s">
        <v>307</v>
      </c>
      <c r="U4339" t="s">
        <v>307</v>
      </c>
      <c r="V4339" t="s">
        <v>307</v>
      </c>
      <c r="W4339" t="s">
        <v>307</v>
      </c>
      <c r="X4339" t="s">
        <v>307</v>
      </c>
      <c r="Y4339" t="s">
        <v>307</v>
      </c>
      <c r="Z4339" t="s">
        <v>307</v>
      </c>
      <c r="AA4339" t="s">
        <v>307</v>
      </c>
      <c r="AB4339" t="s">
        <v>307</v>
      </c>
      <c r="AC4339" t="s">
        <v>307</v>
      </c>
      <c r="AD4339" t="s">
        <v>307</v>
      </c>
      <c r="AE4339" t="s">
        <v>307</v>
      </c>
      <c r="AF4339" t="s">
        <v>307</v>
      </c>
      <c r="AG4339" t="s">
        <v>307</v>
      </c>
      <c r="AH4339" t="s">
        <v>307</v>
      </c>
      <c r="AI4339" t="s">
        <v>307</v>
      </c>
      <c r="AJ4339" t="s">
        <v>307</v>
      </c>
      <c r="AK4339" t="s">
        <v>307</v>
      </c>
      <c r="AL4339" t="s">
        <v>307</v>
      </c>
      <c r="AM4339" t="s">
        <v>307</v>
      </c>
      <c r="AN4339" t="s">
        <v>307</v>
      </c>
      <c r="AO4339" t="s">
        <v>307</v>
      </c>
      <c r="AP4339" t="s">
        <v>307</v>
      </c>
      <c r="AQ4339" t="s">
        <v>307</v>
      </c>
      <c r="AR4339" t="s">
        <v>307</v>
      </c>
      <c r="AS4339" t="s">
        <v>307</v>
      </c>
    </row>
    <row r="4340" spans="1:45" x14ac:dyDescent="0.25">
      <c r="A4340">
        <v>602</v>
      </c>
      <c r="B4340" t="s">
        <v>231</v>
      </c>
      <c r="C4340" t="s">
        <v>36</v>
      </c>
      <c r="D4340" t="s">
        <v>48</v>
      </c>
      <c r="E4340" t="s">
        <v>307</v>
      </c>
      <c r="F4340" t="s">
        <v>307</v>
      </c>
      <c r="G4340" t="s">
        <v>307</v>
      </c>
      <c r="H4340" t="s">
        <v>307</v>
      </c>
      <c r="I4340" t="s">
        <v>307</v>
      </c>
      <c r="J4340" t="s">
        <v>307</v>
      </c>
      <c r="K4340" t="s">
        <v>307</v>
      </c>
      <c r="L4340" t="s">
        <v>307</v>
      </c>
      <c r="M4340" t="s">
        <v>307</v>
      </c>
      <c r="N4340" t="s">
        <v>307</v>
      </c>
      <c r="O4340" t="s">
        <v>307</v>
      </c>
      <c r="P4340" t="s">
        <v>307</v>
      </c>
      <c r="Q4340" t="s">
        <v>307</v>
      </c>
      <c r="R4340" t="s">
        <v>307</v>
      </c>
      <c r="S4340" t="s">
        <v>307</v>
      </c>
      <c r="T4340" t="s">
        <v>307</v>
      </c>
      <c r="U4340" t="s">
        <v>307</v>
      </c>
      <c r="V4340" t="s">
        <v>307</v>
      </c>
      <c r="W4340" t="s">
        <v>307</v>
      </c>
      <c r="X4340" t="s">
        <v>307</v>
      </c>
      <c r="Y4340" t="s">
        <v>307</v>
      </c>
      <c r="Z4340" t="s">
        <v>307</v>
      </c>
      <c r="AA4340" t="s">
        <v>307</v>
      </c>
      <c r="AB4340" t="s">
        <v>307</v>
      </c>
      <c r="AC4340" t="s">
        <v>307</v>
      </c>
      <c r="AD4340" t="s">
        <v>307</v>
      </c>
      <c r="AE4340" t="s">
        <v>307</v>
      </c>
      <c r="AF4340" t="s">
        <v>307</v>
      </c>
      <c r="AG4340" t="s">
        <v>307</v>
      </c>
      <c r="AH4340" t="s">
        <v>307</v>
      </c>
      <c r="AI4340" t="s">
        <v>307</v>
      </c>
      <c r="AJ4340" t="s">
        <v>307</v>
      </c>
      <c r="AK4340" t="s">
        <v>307</v>
      </c>
      <c r="AL4340" t="s">
        <v>307</v>
      </c>
      <c r="AM4340" t="s">
        <v>307</v>
      </c>
      <c r="AN4340" t="s">
        <v>307</v>
      </c>
      <c r="AO4340" t="s">
        <v>307</v>
      </c>
      <c r="AP4340" t="s">
        <v>307</v>
      </c>
      <c r="AQ4340" t="s">
        <v>307</v>
      </c>
      <c r="AR4340" t="s">
        <v>307</v>
      </c>
      <c r="AS4340" t="s">
        <v>307</v>
      </c>
    </row>
    <row r="4341" spans="1:45" x14ac:dyDescent="0.25">
      <c r="A4341">
        <v>602</v>
      </c>
      <c r="B4341" t="s">
        <v>231</v>
      </c>
      <c r="C4341" t="s">
        <v>36</v>
      </c>
      <c r="D4341" t="s">
        <v>49</v>
      </c>
      <c r="E4341" t="s">
        <v>307</v>
      </c>
      <c r="F4341" t="s">
        <v>307</v>
      </c>
      <c r="G4341" t="s">
        <v>307</v>
      </c>
      <c r="H4341" t="s">
        <v>307</v>
      </c>
      <c r="I4341" t="s">
        <v>307</v>
      </c>
      <c r="J4341" t="s">
        <v>307</v>
      </c>
      <c r="K4341" t="s">
        <v>307</v>
      </c>
      <c r="L4341" t="s">
        <v>307</v>
      </c>
      <c r="M4341" t="s">
        <v>307</v>
      </c>
      <c r="N4341" t="s">
        <v>307</v>
      </c>
      <c r="O4341" t="s">
        <v>307</v>
      </c>
      <c r="P4341" t="s">
        <v>307</v>
      </c>
      <c r="Q4341" t="s">
        <v>307</v>
      </c>
      <c r="R4341" t="s">
        <v>307</v>
      </c>
      <c r="S4341" t="s">
        <v>307</v>
      </c>
      <c r="T4341" t="s">
        <v>307</v>
      </c>
      <c r="U4341" t="s">
        <v>307</v>
      </c>
      <c r="V4341" t="s">
        <v>307</v>
      </c>
      <c r="W4341" t="s">
        <v>307</v>
      </c>
      <c r="X4341" t="s">
        <v>307</v>
      </c>
      <c r="Y4341" t="s">
        <v>307</v>
      </c>
      <c r="Z4341" t="s">
        <v>307</v>
      </c>
      <c r="AA4341" t="s">
        <v>307</v>
      </c>
      <c r="AB4341" t="s">
        <v>307</v>
      </c>
      <c r="AC4341" t="s">
        <v>307</v>
      </c>
      <c r="AD4341" t="s">
        <v>307</v>
      </c>
      <c r="AE4341" t="s">
        <v>307</v>
      </c>
      <c r="AF4341" t="s">
        <v>307</v>
      </c>
      <c r="AG4341" t="s">
        <v>307</v>
      </c>
      <c r="AH4341" t="s">
        <v>307</v>
      </c>
      <c r="AI4341" t="s">
        <v>307</v>
      </c>
      <c r="AJ4341" t="s">
        <v>307</v>
      </c>
      <c r="AK4341" t="s">
        <v>307</v>
      </c>
      <c r="AL4341" t="s">
        <v>307</v>
      </c>
      <c r="AM4341" t="s">
        <v>307</v>
      </c>
      <c r="AN4341" t="s">
        <v>307</v>
      </c>
      <c r="AO4341" t="s">
        <v>307</v>
      </c>
      <c r="AP4341" t="s">
        <v>307</v>
      </c>
      <c r="AQ4341" t="s">
        <v>307</v>
      </c>
      <c r="AR4341" t="s">
        <v>307</v>
      </c>
      <c r="AS4341" t="s">
        <v>307</v>
      </c>
    </row>
    <row r="4342" spans="1:45" x14ac:dyDescent="0.25">
      <c r="A4342">
        <v>602</v>
      </c>
      <c r="B4342" t="s">
        <v>231</v>
      </c>
      <c r="C4342" t="s">
        <v>37</v>
      </c>
      <c r="D4342" t="s">
        <v>47</v>
      </c>
      <c r="E4342" t="s">
        <v>307</v>
      </c>
      <c r="F4342" t="s">
        <v>307</v>
      </c>
      <c r="G4342" t="s">
        <v>307</v>
      </c>
      <c r="H4342" t="s">
        <v>307</v>
      </c>
      <c r="I4342" t="s">
        <v>307</v>
      </c>
      <c r="J4342" t="s">
        <v>307</v>
      </c>
      <c r="K4342" t="s">
        <v>307</v>
      </c>
      <c r="L4342" t="s">
        <v>307</v>
      </c>
      <c r="M4342" t="s">
        <v>307</v>
      </c>
      <c r="N4342" t="s">
        <v>307</v>
      </c>
      <c r="O4342" t="s">
        <v>307</v>
      </c>
      <c r="P4342" t="s">
        <v>307</v>
      </c>
      <c r="Q4342" t="s">
        <v>307</v>
      </c>
      <c r="R4342" t="s">
        <v>307</v>
      </c>
      <c r="S4342" t="s">
        <v>307</v>
      </c>
      <c r="T4342" t="s">
        <v>307</v>
      </c>
      <c r="U4342" t="s">
        <v>307</v>
      </c>
      <c r="V4342" t="s">
        <v>307</v>
      </c>
      <c r="W4342" t="s">
        <v>307</v>
      </c>
      <c r="X4342" t="s">
        <v>307</v>
      </c>
      <c r="Y4342" t="s">
        <v>307</v>
      </c>
      <c r="Z4342" t="s">
        <v>307</v>
      </c>
      <c r="AA4342" t="s">
        <v>307</v>
      </c>
      <c r="AB4342" t="s">
        <v>307</v>
      </c>
      <c r="AC4342" t="s">
        <v>307</v>
      </c>
      <c r="AD4342" t="s">
        <v>307</v>
      </c>
      <c r="AE4342" t="s">
        <v>307</v>
      </c>
      <c r="AF4342" t="s">
        <v>307</v>
      </c>
      <c r="AG4342" t="s">
        <v>307</v>
      </c>
      <c r="AH4342" t="s">
        <v>307</v>
      </c>
      <c r="AI4342" t="s">
        <v>307</v>
      </c>
      <c r="AJ4342" t="s">
        <v>307</v>
      </c>
      <c r="AK4342" t="s">
        <v>307</v>
      </c>
      <c r="AL4342" t="s">
        <v>307</v>
      </c>
      <c r="AM4342" t="s">
        <v>307</v>
      </c>
      <c r="AN4342" t="s">
        <v>307</v>
      </c>
      <c r="AO4342" t="s">
        <v>307</v>
      </c>
      <c r="AP4342" t="s">
        <v>307</v>
      </c>
      <c r="AQ4342" t="s">
        <v>307</v>
      </c>
      <c r="AR4342" t="s">
        <v>307</v>
      </c>
      <c r="AS4342" t="s">
        <v>307</v>
      </c>
    </row>
    <row r="4343" spans="1:45" x14ac:dyDescent="0.25">
      <c r="A4343">
        <v>602</v>
      </c>
      <c r="B4343" t="s">
        <v>231</v>
      </c>
      <c r="C4343" t="s">
        <v>37</v>
      </c>
      <c r="D4343" t="s">
        <v>48</v>
      </c>
      <c r="E4343" t="s">
        <v>307</v>
      </c>
      <c r="F4343" t="s">
        <v>307</v>
      </c>
      <c r="G4343" t="s">
        <v>307</v>
      </c>
      <c r="H4343" t="s">
        <v>307</v>
      </c>
      <c r="I4343" t="s">
        <v>307</v>
      </c>
      <c r="J4343" t="s">
        <v>307</v>
      </c>
      <c r="K4343" t="s">
        <v>307</v>
      </c>
      <c r="L4343" t="s">
        <v>307</v>
      </c>
      <c r="M4343" t="s">
        <v>307</v>
      </c>
      <c r="N4343" t="s">
        <v>307</v>
      </c>
      <c r="O4343" t="s">
        <v>307</v>
      </c>
      <c r="P4343" t="s">
        <v>307</v>
      </c>
      <c r="Q4343" t="s">
        <v>307</v>
      </c>
      <c r="R4343" t="s">
        <v>307</v>
      </c>
      <c r="S4343" t="s">
        <v>307</v>
      </c>
      <c r="T4343" t="s">
        <v>307</v>
      </c>
      <c r="U4343" t="s">
        <v>307</v>
      </c>
      <c r="V4343" t="s">
        <v>307</v>
      </c>
      <c r="W4343" t="s">
        <v>307</v>
      </c>
      <c r="X4343" t="s">
        <v>307</v>
      </c>
      <c r="Y4343" t="s">
        <v>307</v>
      </c>
      <c r="Z4343" t="s">
        <v>307</v>
      </c>
      <c r="AA4343" t="s">
        <v>307</v>
      </c>
      <c r="AB4343" t="s">
        <v>307</v>
      </c>
      <c r="AC4343" t="s">
        <v>307</v>
      </c>
      <c r="AD4343" t="s">
        <v>307</v>
      </c>
      <c r="AE4343" t="s">
        <v>307</v>
      </c>
      <c r="AF4343" t="s">
        <v>307</v>
      </c>
      <c r="AG4343" t="s">
        <v>307</v>
      </c>
      <c r="AH4343" t="s">
        <v>307</v>
      </c>
      <c r="AI4343" t="s">
        <v>307</v>
      </c>
      <c r="AJ4343" t="s">
        <v>307</v>
      </c>
      <c r="AK4343" t="s">
        <v>307</v>
      </c>
      <c r="AL4343" t="s">
        <v>307</v>
      </c>
      <c r="AM4343" t="s">
        <v>307</v>
      </c>
      <c r="AN4343" t="s">
        <v>307</v>
      </c>
      <c r="AO4343" t="s">
        <v>307</v>
      </c>
      <c r="AP4343" t="s">
        <v>307</v>
      </c>
      <c r="AQ4343" t="s">
        <v>307</v>
      </c>
      <c r="AR4343" t="s">
        <v>307</v>
      </c>
      <c r="AS4343" t="s">
        <v>307</v>
      </c>
    </row>
    <row r="4344" spans="1:45" x14ac:dyDescent="0.25">
      <c r="A4344">
        <v>602</v>
      </c>
      <c r="B4344" t="s">
        <v>231</v>
      </c>
      <c r="C4344" t="s">
        <v>37</v>
      </c>
      <c r="D4344" t="s">
        <v>49</v>
      </c>
      <c r="E4344" t="s">
        <v>307</v>
      </c>
      <c r="F4344" t="s">
        <v>307</v>
      </c>
      <c r="G4344" t="s">
        <v>307</v>
      </c>
      <c r="H4344" t="s">
        <v>307</v>
      </c>
      <c r="I4344" t="s">
        <v>307</v>
      </c>
      <c r="J4344" t="s">
        <v>307</v>
      </c>
      <c r="K4344" t="s">
        <v>307</v>
      </c>
      <c r="L4344" t="s">
        <v>307</v>
      </c>
      <c r="M4344" t="s">
        <v>307</v>
      </c>
      <c r="N4344" t="s">
        <v>307</v>
      </c>
      <c r="O4344" t="s">
        <v>307</v>
      </c>
      <c r="P4344" t="s">
        <v>307</v>
      </c>
      <c r="Q4344" t="s">
        <v>307</v>
      </c>
      <c r="R4344" t="s">
        <v>307</v>
      </c>
      <c r="S4344" t="s">
        <v>307</v>
      </c>
      <c r="T4344" t="s">
        <v>307</v>
      </c>
      <c r="U4344" t="s">
        <v>307</v>
      </c>
      <c r="V4344" t="s">
        <v>307</v>
      </c>
      <c r="W4344" t="s">
        <v>307</v>
      </c>
      <c r="X4344" t="s">
        <v>307</v>
      </c>
      <c r="Y4344" t="s">
        <v>307</v>
      </c>
      <c r="Z4344" t="s">
        <v>307</v>
      </c>
      <c r="AA4344" t="s">
        <v>307</v>
      </c>
      <c r="AB4344" t="s">
        <v>307</v>
      </c>
      <c r="AC4344" t="s">
        <v>307</v>
      </c>
      <c r="AD4344" t="s">
        <v>307</v>
      </c>
      <c r="AE4344" t="s">
        <v>307</v>
      </c>
      <c r="AF4344" t="s">
        <v>307</v>
      </c>
      <c r="AG4344" t="s">
        <v>307</v>
      </c>
      <c r="AH4344" t="s">
        <v>307</v>
      </c>
      <c r="AI4344" t="s">
        <v>307</v>
      </c>
      <c r="AJ4344" t="s">
        <v>307</v>
      </c>
      <c r="AK4344" t="s">
        <v>307</v>
      </c>
      <c r="AL4344" t="s">
        <v>307</v>
      </c>
      <c r="AM4344" t="s">
        <v>307</v>
      </c>
      <c r="AN4344" t="s">
        <v>307</v>
      </c>
      <c r="AO4344" t="s">
        <v>307</v>
      </c>
      <c r="AP4344" t="s">
        <v>307</v>
      </c>
      <c r="AQ4344" t="s">
        <v>307</v>
      </c>
      <c r="AR4344" t="s">
        <v>307</v>
      </c>
      <c r="AS4344" t="s">
        <v>307</v>
      </c>
    </row>
    <row r="4345" spans="1:45" x14ac:dyDescent="0.25">
      <c r="A4345">
        <v>602</v>
      </c>
      <c r="B4345" t="s">
        <v>231</v>
      </c>
      <c r="C4345" t="s">
        <v>45</v>
      </c>
      <c r="D4345" t="s">
        <v>63</v>
      </c>
      <c r="E4345" t="s">
        <v>307</v>
      </c>
      <c r="F4345" t="s">
        <v>307</v>
      </c>
      <c r="G4345" t="s">
        <v>307</v>
      </c>
      <c r="H4345" t="s">
        <v>307</v>
      </c>
      <c r="I4345" t="s">
        <v>307</v>
      </c>
      <c r="J4345" t="s">
        <v>307</v>
      </c>
      <c r="K4345" t="s">
        <v>307</v>
      </c>
      <c r="L4345" t="s">
        <v>307</v>
      </c>
      <c r="M4345" t="s">
        <v>307</v>
      </c>
      <c r="N4345" t="s">
        <v>307</v>
      </c>
      <c r="O4345" t="s">
        <v>307</v>
      </c>
      <c r="P4345" t="s">
        <v>307</v>
      </c>
      <c r="Q4345" t="s">
        <v>307</v>
      </c>
      <c r="R4345" t="s">
        <v>307</v>
      </c>
      <c r="S4345" t="s">
        <v>307</v>
      </c>
      <c r="T4345" t="s">
        <v>307</v>
      </c>
      <c r="U4345" t="s">
        <v>307</v>
      </c>
      <c r="V4345" t="s">
        <v>307</v>
      </c>
      <c r="W4345" t="s">
        <v>307</v>
      </c>
    </row>
    <row r="4346" spans="1:45" x14ac:dyDescent="0.25">
      <c r="A4346">
        <v>602</v>
      </c>
      <c r="B4346" t="s">
        <v>231</v>
      </c>
      <c r="C4346" t="s">
        <v>45</v>
      </c>
      <c r="D4346" t="s">
        <v>64</v>
      </c>
      <c r="E4346" t="s">
        <v>307</v>
      </c>
      <c r="F4346" t="s">
        <v>307</v>
      </c>
      <c r="G4346" t="s">
        <v>307</v>
      </c>
      <c r="H4346" t="s">
        <v>307</v>
      </c>
      <c r="I4346" t="s">
        <v>307</v>
      </c>
      <c r="J4346" t="s">
        <v>307</v>
      </c>
      <c r="K4346" t="s">
        <v>307</v>
      </c>
      <c r="L4346" t="s">
        <v>307</v>
      </c>
      <c r="M4346" t="s">
        <v>307</v>
      </c>
      <c r="N4346" t="s">
        <v>307</v>
      </c>
      <c r="O4346" t="s">
        <v>307</v>
      </c>
      <c r="P4346" t="s">
        <v>307</v>
      </c>
      <c r="Q4346" t="s">
        <v>307</v>
      </c>
      <c r="R4346" t="s">
        <v>307</v>
      </c>
      <c r="S4346" t="s">
        <v>307</v>
      </c>
      <c r="T4346" t="s">
        <v>307</v>
      </c>
      <c r="U4346" t="s">
        <v>307</v>
      </c>
      <c r="V4346" t="s">
        <v>307</v>
      </c>
      <c r="W4346" t="s">
        <v>307</v>
      </c>
    </row>
    <row r="4347" spans="1:45" x14ac:dyDescent="0.25">
      <c r="A4347">
        <v>602</v>
      </c>
      <c r="B4347" t="s">
        <v>231</v>
      </c>
      <c r="C4347" t="s">
        <v>40</v>
      </c>
      <c r="D4347" t="s">
        <v>52</v>
      </c>
      <c r="E4347" t="s">
        <v>307</v>
      </c>
      <c r="F4347" t="s">
        <v>307</v>
      </c>
      <c r="G4347" t="s">
        <v>307</v>
      </c>
      <c r="H4347" t="s">
        <v>307</v>
      </c>
      <c r="I4347" t="s">
        <v>307</v>
      </c>
      <c r="J4347" t="s">
        <v>307</v>
      </c>
      <c r="K4347" t="s">
        <v>307</v>
      </c>
      <c r="L4347" t="s">
        <v>307</v>
      </c>
      <c r="M4347" t="s">
        <v>307</v>
      </c>
      <c r="N4347" t="s">
        <v>307</v>
      </c>
      <c r="O4347" t="s">
        <v>307</v>
      </c>
      <c r="P4347" t="s">
        <v>307</v>
      </c>
      <c r="Q4347" t="s">
        <v>307</v>
      </c>
      <c r="R4347" t="s">
        <v>307</v>
      </c>
      <c r="S4347" t="s">
        <v>307</v>
      </c>
      <c r="T4347" t="s">
        <v>307</v>
      </c>
      <c r="U4347" t="s">
        <v>307</v>
      </c>
      <c r="V4347" t="s">
        <v>307</v>
      </c>
      <c r="W4347" t="s">
        <v>307</v>
      </c>
      <c r="X4347" t="s">
        <v>307</v>
      </c>
      <c r="Y4347" t="s">
        <v>307</v>
      </c>
      <c r="Z4347" t="s">
        <v>307</v>
      </c>
    </row>
    <row r="4348" spans="1:45" x14ac:dyDescent="0.25">
      <c r="A4348">
        <v>602</v>
      </c>
      <c r="B4348" t="s">
        <v>231</v>
      </c>
      <c r="C4348" t="s">
        <v>40</v>
      </c>
      <c r="D4348" t="s">
        <v>53</v>
      </c>
      <c r="E4348" t="s">
        <v>307</v>
      </c>
      <c r="F4348" t="s">
        <v>307</v>
      </c>
      <c r="G4348" t="s">
        <v>307</v>
      </c>
      <c r="H4348" t="s">
        <v>307</v>
      </c>
      <c r="I4348" t="s">
        <v>307</v>
      </c>
      <c r="J4348" t="s">
        <v>307</v>
      </c>
      <c r="K4348" t="s">
        <v>307</v>
      </c>
      <c r="L4348" t="s">
        <v>307</v>
      </c>
      <c r="M4348" t="s">
        <v>307</v>
      </c>
      <c r="N4348" t="s">
        <v>307</v>
      </c>
      <c r="O4348" t="s">
        <v>307</v>
      </c>
      <c r="P4348" t="s">
        <v>307</v>
      </c>
      <c r="Q4348" t="s">
        <v>307</v>
      </c>
      <c r="R4348" t="s">
        <v>307</v>
      </c>
      <c r="S4348" t="s">
        <v>307</v>
      </c>
      <c r="T4348" t="s">
        <v>307</v>
      </c>
      <c r="U4348" t="s">
        <v>307</v>
      </c>
      <c r="V4348" t="s">
        <v>307</v>
      </c>
      <c r="W4348" t="s">
        <v>307</v>
      </c>
      <c r="X4348" t="s">
        <v>307</v>
      </c>
      <c r="Y4348" t="s">
        <v>307</v>
      </c>
      <c r="Z4348" t="s">
        <v>307</v>
      </c>
    </row>
    <row r="4349" spans="1:45" x14ac:dyDescent="0.25">
      <c r="A4349">
        <v>602</v>
      </c>
      <c r="B4349" t="s">
        <v>231</v>
      </c>
      <c r="C4349" t="s">
        <v>39</v>
      </c>
      <c r="D4349" t="s">
        <v>50</v>
      </c>
      <c r="E4349" t="s">
        <v>307</v>
      </c>
      <c r="F4349" t="s">
        <v>307</v>
      </c>
      <c r="G4349" t="s">
        <v>307</v>
      </c>
      <c r="H4349" t="s">
        <v>307</v>
      </c>
      <c r="I4349" t="s">
        <v>307</v>
      </c>
      <c r="J4349" t="s">
        <v>307</v>
      </c>
      <c r="K4349" t="s">
        <v>307</v>
      </c>
      <c r="L4349" t="s">
        <v>307</v>
      </c>
      <c r="M4349" t="s">
        <v>307</v>
      </c>
      <c r="N4349" t="s">
        <v>307</v>
      </c>
      <c r="O4349" t="s">
        <v>307</v>
      </c>
      <c r="P4349" t="s">
        <v>307</v>
      </c>
      <c r="Q4349" t="s">
        <v>307</v>
      </c>
      <c r="R4349" t="s">
        <v>307</v>
      </c>
      <c r="S4349" t="s">
        <v>307</v>
      </c>
      <c r="T4349" t="s">
        <v>307</v>
      </c>
      <c r="U4349" t="s">
        <v>307</v>
      </c>
      <c r="V4349" t="s">
        <v>307</v>
      </c>
      <c r="W4349" t="s">
        <v>307</v>
      </c>
      <c r="X4349" t="s">
        <v>307</v>
      </c>
      <c r="Y4349" t="s">
        <v>307</v>
      </c>
      <c r="Z4349" t="s">
        <v>307</v>
      </c>
      <c r="AA4349" t="s">
        <v>307</v>
      </c>
      <c r="AB4349" t="s">
        <v>307</v>
      </c>
      <c r="AC4349" t="s">
        <v>307</v>
      </c>
      <c r="AD4349" t="s">
        <v>307</v>
      </c>
      <c r="AE4349" t="s">
        <v>307</v>
      </c>
      <c r="AF4349" t="s">
        <v>307</v>
      </c>
      <c r="AG4349" t="s">
        <v>307</v>
      </c>
      <c r="AH4349" t="s">
        <v>307</v>
      </c>
      <c r="AI4349" t="s">
        <v>307</v>
      </c>
      <c r="AJ4349" t="s">
        <v>307</v>
      </c>
      <c r="AK4349" t="s">
        <v>307</v>
      </c>
      <c r="AL4349" t="s">
        <v>307</v>
      </c>
      <c r="AM4349" t="s">
        <v>307</v>
      </c>
      <c r="AN4349" t="s">
        <v>307</v>
      </c>
      <c r="AO4349" t="s">
        <v>307</v>
      </c>
      <c r="AP4349" t="s">
        <v>307</v>
      </c>
    </row>
    <row r="4350" spans="1:45" x14ac:dyDescent="0.25">
      <c r="A4350">
        <v>602</v>
      </c>
      <c r="B4350" t="s">
        <v>231</v>
      </c>
      <c r="C4350" t="s">
        <v>39</v>
      </c>
      <c r="D4350" t="s">
        <v>48</v>
      </c>
      <c r="E4350" t="s">
        <v>307</v>
      </c>
      <c r="F4350" t="s">
        <v>307</v>
      </c>
      <c r="G4350" t="s">
        <v>307</v>
      </c>
      <c r="H4350" t="s">
        <v>307</v>
      </c>
      <c r="I4350" t="s">
        <v>307</v>
      </c>
      <c r="J4350" t="s">
        <v>307</v>
      </c>
      <c r="K4350" t="s">
        <v>307</v>
      </c>
      <c r="L4350" t="s">
        <v>307</v>
      </c>
      <c r="M4350" t="s">
        <v>307</v>
      </c>
      <c r="N4350" t="s">
        <v>307</v>
      </c>
      <c r="O4350" t="s">
        <v>307</v>
      </c>
      <c r="P4350" t="s">
        <v>307</v>
      </c>
      <c r="Q4350" t="s">
        <v>307</v>
      </c>
      <c r="R4350" t="s">
        <v>307</v>
      </c>
      <c r="S4350" t="s">
        <v>307</v>
      </c>
      <c r="T4350" t="s">
        <v>307</v>
      </c>
      <c r="U4350" t="s">
        <v>307</v>
      </c>
      <c r="V4350" t="s">
        <v>307</v>
      </c>
      <c r="W4350" t="s">
        <v>307</v>
      </c>
      <c r="X4350" t="s">
        <v>307</v>
      </c>
      <c r="Y4350" t="s">
        <v>307</v>
      </c>
      <c r="Z4350" t="s">
        <v>307</v>
      </c>
      <c r="AA4350" t="s">
        <v>307</v>
      </c>
      <c r="AB4350" t="s">
        <v>307</v>
      </c>
      <c r="AC4350" t="s">
        <v>307</v>
      </c>
      <c r="AD4350" t="s">
        <v>307</v>
      </c>
      <c r="AE4350" t="s">
        <v>307</v>
      </c>
      <c r="AF4350" t="s">
        <v>307</v>
      </c>
      <c r="AG4350" t="s">
        <v>307</v>
      </c>
      <c r="AH4350" t="s">
        <v>307</v>
      </c>
      <c r="AI4350" t="s">
        <v>307</v>
      </c>
      <c r="AJ4350" t="s">
        <v>307</v>
      </c>
      <c r="AK4350" t="s">
        <v>307</v>
      </c>
      <c r="AL4350" t="s">
        <v>307</v>
      </c>
      <c r="AM4350" t="s">
        <v>307</v>
      </c>
      <c r="AN4350" t="s">
        <v>307</v>
      </c>
      <c r="AO4350" t="s">
        <v>307</v>
      </c>
      <c r="AP4350" t="s">
        <v>307</v>
      </c>
    </row>
    <row r="4351" spans="1:45" x14ac:dyDescent="0.25">
      <c r="A4351">
        <v>602</v>
      </c>
      <c r="B4351" t="s">
        <v>231</v>
      </c>
      <c r="C4351" t="s">
        <v>39</v>
      </c>
      <c r="D4351" t="s">
        <v>51</v>
      </c>
      <c r="E4351" t="s">
        <v>307</v>
      </c>
      <c r="F4351" t="s">
        <v>307</v>
      </c>
      <c r="G4351" t="s">
        <v>307</v>
      </c>
      <c r="H4351" t="s">
        <v>307</v>
      </c>
      <c r="I4351" t="s">
        <v>307</v>
      </c>
      <c r="J4351" t="s">
        <v>307</v>
      </c>
      <c r="K4351" t="s">
        <v>307</v>
      </c>
      <c r="L4351" t="s">
        <v>307</v>
      </c>
      <c r="M4351" t="s">
        <v>307</v>
      </c>
      <c r="N4351" t="s">
        <v>307</v>
      </c>
      <c r="O4351" t="s">
        <v>307</v>
      </c>
      <c r="P4351" t="s">
        <v>307</v>
      </c>
      <c r="Q4351" t="s">
        <v>307</v>
      </c>
      <c r="R4351" t="s">
        <v>307</v>
      </c>
      <c r="S4351" t="s">
        <v>307</v>
      </c>
      <c r="T4351" t="s">
        <v>307</v>
      </c>
      <c r="U4351" t="s">
        <v>307</v>
      </c>
      <c r="V4351" t="s">
        <v>307</v>
      </c>
      <c r="W4351" t="s">
        <v>307</v>
      </c>
      <c r="X4351" t="s">
        <v>307</v>
      </c>
      <c r="Y4351" t="s">
        <v>307</v>
      </c>
      <c r="Z4351" t="s">
        <v>307</v>
      </c>
      <c r="AA4351" t="s">
        <v>307</v>
      </c>
      <c r="AB4351" t="s">
        <v>307</v>
      </c>
      <c r="AC4351" t="s">
        <v>307</v>
      </c>
      <c r="AD4351" t="s">
        <v>307</v>
      </c>
      <c r="AE4351" t="s">
        <v>307</v>
      </c>
      <c r="AF4351" t="s">
        <v>307</v>
      </c>
      <c r="AG4351" t="s">
        <v>307</v>
      </c>
      <c r="AH4351" t="s">
        <v>307</v>
      </c>
      <c r="AI4351" t="s">
        <v>307</v>
      </c>
      <c r="AJ4351" t="s">
        <v>307</v>
      </c>
      <c r="AK4351" t="s">
        <v>307</v>
      </c>
      <c r="AL4351" t="s">
        <v>307</v>
      </c>
      <c r="AM4351" t="s">
        <v>307</v>
      </c>
      <c r="AN4351" t="s">
        <v>307</v>
      </c>
      <c r="AO4351" t="s">
        <v>307</v>
      </c>
      <c r="AP4351" t="s">
        <v>307</v>
      </c>
    </row>
    <row r="4352" spans="1:45" x14ac:dyDescent="0.25">
      <c r="A4352">
        <v>602</v>
      </c>
      <c r="B4352" t="s">
        <v>231</v>
      </c>
      <c r="C4352" t="s">
        <v>46</v>
      </c>
      <c r="D4352" t="s">
        <v>65</v>
      </c>
      <c r="E4352" t="s">
        <v>307</v>
      </c>
      <c r="F4352" t="s">
        <v>307</v>
      </c>
      <c r="G4352" t="s">
        <v>307</v>
      </c>
      <c r="H4352" t="s">
        <v>307</v>
      </c>
      <c r="I4352" t="s">
        <v>307</v>
      </c>
      <c r="J4352" t="s">
        <v>307</v>
      </c>
      <c r="K4352" t="s">
        <v>307</v>
      </c>
      <c r="L4352" t="s">
        <v>307</v>
      </c>
      <c r="M4352" t="s">
        <v>307</v>
      </c>
      <c r="N4352" t="s">
        <v>307</v>
      </c>
      <c r="O4352" t="s">
        <v>307</v>
      </c>
      <c r="P4352" t="s">
        <v>307</v>
      </c>
      <c r="Q4352" t="s">
        <v>307</v>
      </c>
      <c r="R4352" t="s">
        <v>307</v>
      </c>
      <c r="S4352" t="s">
        <v>307</v>
      </c>
      <c r="T4352" t="s">
        <v>307</v>
      </c>
      <c r="U4352" t="s">
        <v>307</v>
      </c>
      <c r="V4352" t="s">
        <v>307</v>
      </c>
      <c r="W4352" t="s">
        <v>307</v>
      </c>
      <c r="X4352" t="s">
        <v>307</v>
      </c>
      <c r="Y4352" t="s">
        <v>307</v>
      </c>
      <c r="Z4352" t="s">
        <v>307</v>
      </c>
    </row>
    <row r="4353" spans="1:26" x14ac:dyDescent="0.25">
      <c r="A4353">
        <v>602</v>
      </c>
      <c r="B4353" t="s">
        <v>231</v>
      </c>
      <c r="C4353" t="s">
        <v>46</v>
      </c>
      <c r="D4353" t="s">
        <v>66</v>
      </c>
      <c r="E4353" t="s">
        <v>307</v>
      </c>
      <c r="F4353" t="s">
        <v>307</v>
      </c>
      <c r="G4353" t="s">
        <v>307</v>
      </c>
      <c r="H4353" t="s">
        <v>307</v>
      </c>
      <c r="I4353" t="s">
        <v>307</v>
      </c>
      <c r="J4353" t="s">
        <v>307</v>
      </c>
      <c r="K4353" t="s">
        <v>307</v>
      </c>
      <c r="L4353" t="s">
        <v>307</v>
      </c>
      <c r="M4353" t="s">
        <v>307</v>
      </c>
      <c r="N4353" t="s">
        <v>307</v>
      </c>
      <c r="O4353" t="s">
        <v>307</v>
      </c>
      <c r="P4353" t="s">
        <v>307</v>
      </c>
      <c r="Q4353" t="s">
        <v>307</v>
      </c>
      <c r="R4353" t="s">
        <v>307</v>
      </c>
      <c r="S4353" t="s">
        <v>307</v>
      </c>
      <c r="T4353" t="s">
        <v>307</v>
      </c>
      <c r="U4353" t="s">
        <v>307</v>
      </c>
      <c r="V4353" t="s">
        <v>307</v>
      </c>
      <c r="W4353" t="s">
        <v>307</v>
      </c>
      <c r="X4353" t="s">
        <v>307</v>
      </c>
      <c r="Y4353" t="s">
        <v>307</v>
      </c>
      <c r="Z4353" t="s">
        <v>307</v>
      </c>
    </row>
    <row r="4354" spans="1:26" x14ac:dyDescent="0.25">
      <c r="A4354">
        <v>602</v>
      </c>
      <c r="B4354" t="s">
        <v>231</v>
      </c>
      <c r="C4354" t="s">
        <v>46</v>
      </c>
      <c r="D4354" t="s">
        <v>67</v>
      </c>
      <c r="E4354" t="s">
        <v>307</v>
      </c>
      <c r="F4354" t="s">
        <v>307</v>
      </c>
      <c r="G4354" t="s">
        <v>307</v>
      </c>
      <c r="H4354" t="s">
        <v>307</v>
      </c>
      <c r="I4354" t="s">
        <v>307</v>
      </c>
      <c r="J4354" t="s">
        <v>307</v>
      </c>
      <c r="K4354" t="s">
        <v>307</v>
      </c>
      <c r="L4354" t="s">
        <v>307</v>
      </c>
      <c r="M4354" t="s">
        <v>307</v>
      </c>
      <c r="N4354" t="s">
        <v>307</v>
      </c>
      <c r="O4354" t="s">
        <v>307</v>
      </c>
      <c r="P4354" t="s">
        <v>307</v>
      </c>
      <c r="Q4354" t="s">
        <v>307</v>
      </c>
      <c r="R4354" t="s">
        <v>307</v>
      </c>
      <c r="S4354" t="s">
        <v>307</v>
      </c>
      <c r="T4354" t="s">
        <v>307</v>
      </c>
      <c r="U4354" t="s">
        <v>307</v>
      </c>
      <c r="V4354" t="s">
        <v>307</v>
      </c>
      <c r="W4354" t="s">
        <v>307</v>
      </c>
      <c r="X4354" t="s">
        <v>307</v>
      </c>
      <c r="Y4354" t="s">
        <v>307</v>
      </c>
      <c r="Z4354" t="s">
        <v>307</v>
      </c>
    </row>
    <row r="4355" spans="1:26" x14ac:dyDescent="0.25">
      <c r="A4355">
        <v>602</v>
      </c>
      <c r="B4355" t="s">
        <v>231</v>
      </c>
      <c r="C4355" t="s">
        <v>46</v>
      </c>
      <c r="D4355" t="s">
        <v>68</v>
      </c>
      <c r="E4355" t="s">
        <v>307</v>
      </c>
      <c r="F4355" t="s">
        <v>307</v>
      </c>
      <c r="G4355" t="s">
        <v>307</v>
      </c>
      <c r="H4355" t="s">
        <v>307</v>
      </c>
      <c r="I4355" t="s">
        <v>307</v>
      </c>
      <c r="J4355" t="s">
        <v>307</v>
      </c>
      <c r="K4355" t="s">
        <v>307</v>
      </c>
      <c r="L4355" t="s">
        <v>307</v>
      </c>
      <c r="M4355" t="s">
        <v>307</v>
      </c>
      <c r="N4355" t="s">
        <v>307</v>
      </c>
      <c r="O4355" t="s">
        <v>307</v>
      </c>
      <c r="P4355" t="s">
        <v>307</v>
      </c>
      <c r="Q4355" t="s">
        <v>307</v>
      </c>
      <c r="R4355" t="s">
        <v>307</v>
      </c>
      <c r="S4355" t="s">
        <v>307</v>
      </c>
      <c r="T4355" t="s">
        <v>307</v>
      </c>
      <c r="U4355" t="s">
        <v>307</v>
      </c>
      <c r="V4355" t="s">
        <v>307</v>
      </c>
      <c r="W4355" t="s">
        <v>307</v>
      </c>
      <c r="X4355" t="s">
        <v>307</v>
      </c>
      <c r="Y4355" t="s">
        <v>307</v>
      </c>
      <c r="Z4355" t="s">
        <v>307</v>
      </c>
    </row>
    <row r="4356" spans="1:26" x14ac:dyDescent="0.25">
      <c r="A4356">
        <v>602</v>
      </c>
      <c r="B4356" t="s">
        <v>231</v>
      </c>
      <c r="C4356" t="s">
        <v>46</v>
      </c>
      <c r="D4356" t="s">
        <v>69</v>
      </c>
      <c r="E4356" t="s">
        <v>307</v>
      </c>
      <c r="F4356" t="s">
        <v>307</v>
      </c>
      <c r="G4356" t="s">
        <v>307</v>
      </c>
      <c r="H4356" t="s">
        <v>307</v>
      </c>
      <c r="I4356" t="s">
        <v>307</v>
      </c>
      <c r="J4356" t="s">
        <v>307</v>
      </c>
      <c r="K4356" t="s">
        <v>307</v>
      </c>
      <c r="L4356" t="s">
        <v>307</v>
      </c>
      <c r="M4356" t="s">
        <v>307</v>
      </c>
      <c r="N4356" t="s">
        <v>307</v>
      </c>
      <c r="O4356" t="s">
        <v>307</v>
      </c>
      <c r="P4356" t="s">
        <v>307</v>
      </c>
      <c r="Q4356" t="s">
        <v>307</v>
      </c>
      <c r="R4356" t="s">
        <v>307</v>
      </c>
      <c r="S4356" t="s">
        <v>307</v>
      </c>
      <c r="T4356" t="s">
        <v>307</v>
      </c>
      <c r="U4356" t="s">
        <v>307</v>
      </c>
      <c r="V4356" t="s">
        <v>307</v>
      </c>
      <c r="W4356" t="s">
        <v>307</v>
      </c>
      <c r="X4356" t="s">
        <v>307</v>
      </c>
      <c r="Y4356" t="s">
        <v>307</v>
      </c>
      <c r="Z4356" t="s">
        <v>307</v>
      </c>
    </row>
    <row r="4357" spans="1:26" x14ac:dyDescent="0.25">
      <c r="A4357">
        <v>602</v>
      </c>
      <c r="B4357" t="s">
        <v>231</v>
      </c>
      <c r="C4357" t="s">
        <v>46</v>
      </c>
      <c r="D4357" t="s">
        <v>70</v>
      </c>
      <c r="E4357" t="s">
        <v>307</v>
      </c>
      <c r="F4357" t="s">
        <v>307</v>
      </c>
      <c r="G4357" t="s">
        <v>307</v>
      </c>
      <c r="H4357" t="s">
        <v>307</v>
      </c>
      <c r="I4357" t="s">
        <v>307</v>
      </c>
      <c r="J4357" t="s">
        <v>307</v>
      </c>
      <c r="K4357" t="s">
        <v>307</v>
      </c>
      <c r="L4357" t="s">
        <v>307</v>
      </c>
      <c r="M4357" t="s">
        <v>307</v>
      </c>
      <c r="N4357" t="s">
        <v>307</v>
      </c>
      <c r="O4357" t="s">
        <v>307</v>
      </c>
      <c r="P4357" t="s">
        <v>307</v>
      </c>
      <c r="Q4357" t="s">
        <v>307</v>
      </c>
      <c r="R4357" t="s">
        <v>307</v>
      </c>
      <c r="S4357" t="s">
        <v>307</v>
      </c>
      <c r="T4357" t="s">
        <v>307</v>
      </c>
      <c r="U4357" t="s">
        <v>307</v>
      </c>
      <c r="V4357" t="s">
        <v>307</v>
      </c>
      <c r="W4357" t="s">
        <v>307</v>
      </c>
      <c r="X4357" t="s">
        <v>307</v>
      </c>
      <c r="Y4357" t="s">
        <v>307</v>
      </c>
      <c r="Z4357" t="s">
        <v>307</v>
      </c>
    </row>
    <row r="4358" spans="1:26" x14ac:dyDescent="0.25">
      <c r="A4358">
        <v>602</v>
      </c>
      <c r="B4358" t="s">
        <v>231</v>
      </c>
      <c r="C4358" t="s">
        <v>46</v>
      </c>
      <c r="D4358" t="s">
        <v>71</v>
      </c>
      <c r="E4358" t="s">
        <v>307</v>
      </c>
      <c r="F4358" t="s">
        <v>307</v>
      </c>
      <c r="G4358" t="s">
        <v>307</v>
      </c>
      <c r="H4358" t="s">
        <v>307</v>
      </c>
      <c r="I4358" t="s">
        <v>307</v>
      </c>
      <c r="J4358" t="s">
        <v>307</v>
      </c>
      <c r="K4358" t="s">
        <v>307</v>
      </c>
      <c r="L4358" t="s">
        <v>307</v>
      </c>
      <c r="M4358" t="s">
        <v>307</v>
      </c>
      <c r="N4358" t="s">
        <v>307</v>
      </c>
      <c r="O4358" t="s">
        <v>307</v>
      </c>
      <c r="P4358" t="s">
        <v>307</v>
      </c>
      <c r="Q4358" t="s">
        <v>307</v>
      </c>
      <c r="R4358" t="s">
        <v>307</v>
      </c>
      <c r="S4358" t="s">
        <v>307</v>
      </c>
      <c r="T4358" t="s">
        <v>307</v>
      </c>
      <c r="U4358" t="s">
        <v>307</v>
      </c>
      <c r="V4358" t="s">
        <v>307</v>
      </c>
      <c r="W4358" t="s">
        <v>307</v>
      </c>
      <c r="X4358" t="s">
        <v>307</v>
      </c>
      <c r="Y4358" t="s">
        <v>307</v>
      </c>
      <c r="Z4358" t="s">
        <v>307</v>
      </c>
    </row>
    <row r="4359" spans="1:26" x14ac:dyDescent="0.25">
      <c r="A4359">
        <v>602</v>
      </c>
      <c r="B4359" t="s">
        <v>231</v>
      </c>
      <c r="C4359" t="s">
        <v>46</v>
      </c>
      <c r="D4359" t="s">
        <v>72</v>
      </c>
      <c r="E4359" t="s">
        <v>307</v>
      </c>
      <c r="F4359" t="s">
        <v>307</v>
      </c>
      <c r="G4359" t="s">
        <v>307</v>
      </c>
      <c r="H4359" t="s">
        <v>307</v>
      </c>
      <c r="I4359" t="s">
        <v>307</v>
      </c>
      <c r="J4359" t="s">
        <v>307</v>
      </c>
      <c r="K4359" t="s">
        <v>307</v>
      </c>
      <c r="L4359" t="s">
        <v>307</v>
      </c>
      <c r="M4359" t="s">
        <v>307</v>
      </c>
      <c r="N4359" t="s">
        <v>307</v>
      </c>
      <c r="O4359" t="s">
        <v>307</v>
      </c>
      <c r="P4359" t="s">
        <v>307</v>
      </c>
      <c r="Q4359" t="s">
        <v>307</v>
      </c>
      <c r="R4359" t="s">
        <v>307</v>
      </c>
      <c r="S4359" t="s">
        <v>307</v>
      </c>
      <c r="T4359" t="s">
        <v>307</v>
      </c>
      <c r="U4359" t="s">
        <v>307</v>
      </c>
      <c r="V4359" t="s">
        <v>307</v>
      </c>
      <c r="W4359" t="s">
        <v>307</v>
      </c>
      <c r="X4359" t="s">
        <v>307</v>
      </c>
      <c r="Y4359" t="s">
        <v>307</v>
      </c>
      <c r="Z4359" t="s">
        <v>307</v>
      </c>
    </row>
    <row r="4360" spans="1:26" x14ac:dyDescent="0.25">
      <c r="A4360">
        <v>602</v>
      </c>
      <c r="B4360" t="s">
        <v>231</v>
      </c>
      <c r="C4360" t="s">
        <v>46</v>
      </c>
      <c r="D4360" t="s">
        <v>47</v>
      </c>
      <c r="E4360" t="s">
        <v>307</v>
      </c>
      <c r="F4360" t="s">
        <v>307</v>
      </c>
      <c r="G4360" t="s">
        <v>307</v>
      </c>
      <c r="H4360" t="s">
        <v>307</v>
      </c>
      <c r="I4360" t="s">
        <v>307</v>
      </c>
      <c r="J4360" t="s">
        <v>307</v>
      </c>
      <c r="K4360" t="s">
        <v>307</v>
      </c>
      <c r="L4360" t="s">
        <v>307</v>
      </c>
      <c r="M4360" t="s">
        <v>307</v>
      </c>
      <c r="N4360" t="s">
        <v>307</v>
      </c>
      <c r="O4360" t="s">
        <v>307</v>
      </c>
      <c r="P4360" t="s">
        <v>307</v>
      </c>
      <c r="Q4360" t="s">
        <v>307</v>
      </c>
      <c r="R4360" t="s">
        <v>307</v>
      </c>
      <c r="S4360" t="s">
        <v>307</v>
      </c>
      <c r="T4360" t="s">
        <v>307</v>
      </c>
      <c r="U4360" t="s">
        <v>307</v>
      </c>
      <c r="V4360" t="s">
        <v>307</v>
      </c>
      <c r="W4360" t="s">
        <v>307</v>
      </c>
      <c r="X4360" t="s">
        <v>307</v>
      </c>
      <c r="Y4360" t="s">
        <v>307</v>
      </c>
      <c r="Z4360" t="s">
        <v>307</v>
      </c>
    </row>
    <row r="4361" spans="1:26" x14ac:dyDescent="0.25">
      <c r="A4361">
        <v>602</v>
      </c>
      <c r="B4361" t="s">
        <v>231</v>
      </c>
      <c r="C4361" t="s">
        <v>46</v>
      </c>
      <c r="D4361" t="s">
        <v>48</v>
      </c>
      <c r="E4361" t="s">
        <v>307</v>
      </c>
      <c r="F4361" t="s">
        <v>307</v>
      </c>
      <c r="G4361" t="s">
        <v>307</v>
      </c>
      <c r="H4361" t="s">
        <v>307</v>
      </c>
      <c r="I4361" t="s">
        <v>307</v>
      </c>
      <c r="J4361" t="s">
        <v>307</v>
      </c>
      <c r="K4361" t="s">
        <v>307</v>
      </c>
      <c r="L4361" t="s">
        <v>307</v>
      </c>
      <c r="M4361" t="s">
        <v>307</v>
      </c>
      <c r="N4361" t="s">
        <v>307</v>
      </c>
      <c r="O4361" t="s">
        <v>307</v>
      </c>
      <c r="P4361" t="s">
        <v>307</v>
      </c>
      <c r="Q4361" t="s">
        <v>307</v>
      </c>
      <c r="R4361" t="s">
        <v>307</v>
      </c>
      <c r="S4361" t="s">
        <v>307</v>
      </c>
      <c r="T4361" t="s">
        <v>307</v>
      </c>
      <c r="U4361" t="s">
        <v>307</v>
      </c>
      <c r="V4361" t="s">
        <v>307</v>
      </c>
      <c r="W4361" t="s">
        <v>307</v>
      </c>
      <c r="X4361" t="s">
        <v>307</v>
      </c>
      <c r="Y4361" t="s">
        <v>307</v>
      </c>
      <c r="Z4361" t="s">
        <v>307</v>
      </c>
    </row>
    <row r="4362" spans="1:26" x14ac:dyDescent="0.25">
      <c r="A4362">
        <v>602</v>
      </c>
      <c r="B4362" t="s">
        <v>231</v>
      </c>
      <c r="C4362" t="s">
        <v>46</v>
      </c>
      <c r="D4362" t="s">
        <v>49</v>
      </c>
      <c r="E4362" t="s">
        <v>307</v>
      </c>
      <c r="F4362" t="s">
        <v>307</v>
      </c>
      <c r="G4362" t="s">
        <v>307</v>
      </c>
      <c r="H4362" t="s">
        <v>307</v>
      </c>
      <c r="I4362" t="s">
        <v>307</v>
      </c>
      <c r="J4362" t="s">
        <v>307</v>
      </c>
      <c r="K4362" t="s">
        <v>307</v>
      </c>
      <c r="L4362" t="s">
        <v>307</v>
      </c>
      <c r="M4362" t="s">
        <v>307</v>
      </c>
      <c r="N4362" t="s">
        <v>307</v>
      </c>
      <c r="O4362" t="s">
        <v>307</v>
      </c>
      <c r="P4362" t="s">
        <v>307</v>
      </c>
      <c r="Q4362" t="s">
        <v>307</v>
      </c>
      <c r="R4362" t="s">
        <v>307</v>
      </c>
      <c r="S4362" t="s">
        <v>307</v>
      </c>
      <c r="T4362" t="s">
        <v>307</v>
      </c>
      <c r="U4362" t="s">
        <v>307</v>
      </c>
      <c r="V4362" t="s">
        <v>307</v>
      </c>
      <c r="W4362" t="s">
        <v>307</v>
      </c>
      <c r="X4362" t="s">
        <v>307</v>
      </c>
      <c r="Y4362" t="s">
        <v>307</v>
      </c>
      <c r="Z4362" t="s">
        <v>307</v>
      </c>
    </row>
    <row r="4363" spans="1:26" x14ac:dyDescent="0.25">
      <c r="A4363">
        <v>602</v>
      </c>
      <c r="B4363" t="s">
        <v>231</v>
      </c>
      <c r="C4363" t="s">
        <v>41</v>
      </c>
      <c r="D4363" t="s">
        <v>48</v>
      </c>
      <c r="E4363" t="s">
        <v>307</v>
      </c>
      <c r="F4363" t="s">
        <v>307</v>
      </c>
      <c r="G4363" t="s">
        <v>307</v>
      </c>
      <c r="H4363" t="s">
        <v>307</v>
      </c>
      <c r="I4363" t="s">
        <v>307</v>
      </c>
      <c r="J4363" t="s">
        <v>307</v>
      </c>
      <c r="K4363" t="s">
        <v>307</v>
      </c>
      <c r="L4363" t="s">
        <v>307</v>
      </c>
      <c r="M4363" t="s">
        <v>307</v>
      </c>
      <c r="N4363" t="s">
        <v>307</v>
      </c>
      <c r="O4363" t="s">
        <v>307</v>
      </c>
      <c r="P4363" t="s">
        <v>307</v>
      </c>
      <c r="Q4363" t="s">
        <v>307</v>
      </c>
      <c r="R4363" t="s">
        <v>307</v>
      </c>
      <c r="S4363" t="s">
        <v>307</v>
      </c>
      <c r="T4363" t="s">
        <v>307</v>
      </c>
      <c r="U4363" t="s">
        <v>307</v>
      </c>
      <c r="V4363" t="s">
        <v>307</v>
      </c>
      <c r="W4363" t="s">
        <v>307</v>
      </c>
      <c r="X4363" t="s">
        <v>307</v>
      </c>
      <c r="Y4363" t="s">
        <v>307</v>
      </c>
      <c r="Z4363" t="s">
        <v>307</v>
      </c>
    </row>
    <row r="4364" spans="1:26" x14ac:dyDescent="0.25">
      <c r="A4364">
        <v>602</v>
      </c>
      <c r="B4364" t="s">
        <v>231</v>
      </c>
      <c r="C4364" t="s">
        <v>44</v>
      </c>
      <c r="D4364" t="s">
        <v>54</v>
      </c>
      <c r="E4364" t="s">
        <v>307</v>
      </c>
      <c r="F4364" t="s">
        <v>307</v>
      </c>
      <c r="G4364" t="s">
        <v>307</v>
      </c>
      <c r="H4364" t="s">
        <v>307</v>
      </c>
      <c r="I4364" t="s">
        <v>307</v>
      </c>
      <c r="J4364" t="s">
        <v>307</v>
      </c>
      <c r="K4364" t="s">
        <v>307</v>
      </c>
      <c r="L4364" t="s">
        <v>307</v>
      </c>
      <c r="M4364" t="s">
        <v>307</v>
      </c>
      <c r="N4364" t="s">
        <v>307</v>
      </c>
      <c r="O4364" t="s">
        <v>307</v>
      </c>
      <c r="P4364" t="s">
        <v>307</v>
      </c>
      <c r="Q4364" t="s">
        <v>307</v>
      </c>
      <c r="R4364" t="s">
        <v>307</v>
      </c>
      <c r="S4364" t="s">
        <v>307</v>
      </c>
      <c r="T4364" t="s">
        <v>307</v>
      </c>
      <c r="U4364" t="s">
        <v>307</v>
      </c>
      <c r="V4364" t="s">
        <v>307</v>
      </c>
      <c r="W4364" t="s">
        <v>307</v>
      </c>
    </row>
    <row r="4365" spans="1:26" x14ac:dyDescent="0.25">
      <c r="A4365">
        <v>602</v>
      </c>
      <c r="B4365" t="s">
        <v>231</v>
      </c>
      <c r="C4365" t="s">
        <v>44</v>
      </c>
      <c r="D4365" t="s">
        <v>55</v>
      </c>
      <c r="E4365" t="s">
        <v>307</v>
      </c>
      <c r="F4365" t="s">
        <v>307</v>
      </c>
      <c r="G4365" t="s">
        <v>307</v>
      </c>
      <c r="H4365" t="s">
        <v>307</v>
      </c>
      <c r="I4365" t="s">
        <v>307</v>
      </c>
      <c r="J4365" t="s">
        <v>307</v>
      </c>
      <c r="K4365" t="s">
        <v>307</v>
      </c>
      <c r="L4365" t="s">
        <v>307</v>
      </c>
      <c r="M4365" t="s">
        <v>307</v>
      </c>
      <c r="N4365" t="s">
        <v>307</v>
      </c>
      <c r="O4365" t="s">
        <v>307</v>
      </c>
      <c r="P4365" t="s">
        <v>307</v>
      </c>
      <c r="Q4365" t="s">
        <v>307</v>
      </c>
      <c r="R4365" t="s">
        <v>307</v>
      </c>
      <c r="S4365" t="s">
        <v>307</v>
      </c>
      <c r="T4365" t="s">
        <v>307</v>
      </c>
      <c r="U4365" t="s">
        <v>307</v>
      </c>
      <c r="V4365" t="s">
        <v>307</v>
      </c>
      <c r="W4365" t="s">
        <v>307</v>
      </c>
    </row>
    <row r="4366" spans="1:26" x14ac:dyDescent="0.25">
      <c r="A4366">
        <v>602</v>
      </c>
      <c r="B4366" t="s">
        <v>231</v>
      </c>
      <c r="C4366" t="s">
        <v>44</v>
      </c>
      <c r="D4366" t="s">
        <v>56</v>
      </c>
      <c r="E4366" t="s">
        <v>307</v>
      </c>
      <c r="F4366" t="s">
        <v>307</v>
      </c>
      <c r="G4366" t="s">
        <v>307</v>
      </c>
      <c r="H4366" t="s">
        <v>307</v>
      </c>
      <c r="I4366" t="s">
        <v>307</v>
      </c>
      <c r="J4366" t="s">
        <v>307</v>
      </c>
      <c r="K4366" t="s">
        <v>307</v>
      </c>
      <c r="L4366" t="s">
        <v>307</v>
      </c>
      <c r="M4366" t="s">
        <v>307</v>
      </c>
      <c r="N4366" t="s">
        <v>307</v>
      </c>
      <c r="O4366" t="s">
        <v>307</v>
      </c>
      <c r="P4366" t="s">
        <v>307</v>
      </c>
      <c r="Q4366" t="s">
        <v>307</v>
      </c>
      <c r="R4366" t="s">
        <v>307</v>
      </c>
      <c r="S4366" t="s">
        <v>307</v>
      </c>
      <c r="T4366" t="s">
        <v>307</v>
      </c>
      <c r="U4366" t="s">
        <v>307</v>
      </c>
      <c r="V4366" t="s">
        <v>307</v>
      </c>
      <c r="W4366" t="s">
        <v>307</v>
      </c>
    </row>
    <row r="4367" spans="1:26" x14ac:dyDescent="0.25">
      <c r="A4367">
        <v>602</v>
      </c>
      <c r="B4367" t="s">
        <v>231</v>
      </c>
      <c r="C4367" t="s">
        <v>44</v>
      </c>
      <c r="D4367" t="s">
        <v>57</v>
      </c>
      <c r="E4367" t="s">
        <v>307</v>
      </c>
      <c r="F4367" t="s">
        <v>307</v>
      </c>
      <c r="G4367" t="s">
        <v>307</v>
      </c>
      <c r="H4367" t="s">
        <v>307</v>
      </c>
      <c r="I4367" t="s">
        <v>307</v>
      </c>
      <c r="J4367" t="s">
        <v>307</v>
      </c>
      <c r="K4367" t="s">
        <v>307</v>
      </c>
      <c r="L4367" t="s">
        <v>307</v>
      </c>
      <c r="M4367" t="s">
        <v>307</v>
      </c>
      <c r="N4367" t="s">
        <v>307</v>
      </c>
      <c r="O4367" t="s">
        <v>307</v>
      </c>
      <c r="P4367" t="s">
        <v>307</v>
      </c>
      <c r="Q4367" t="s">
        <v>307</v>
      </c>
      <c r="R4367" t="s">
        <v>307</v>
      </c>
      <c r="S4367" t="s">
        <v>307</v>
      </c>
      <c r="T4367" t="s">
        <v>307</v>
      </c>
      <c r="U4367" t="s">
        <v>307</v>
      </c>
      <c r="V4367" t="s">
        <v>307</v>
      </c>
      <c r="W4367" t="s">
        <v>307</v>
      </c>
    </row>
    <row r="4368" spans="1:26" x14ac:dyDescent="0.25">
      <c r="A4368">
        <v>602</v>
      </c>
      <c r="B4368" t="s">
        <v>231</v>
      </c>
      <c r="C4368" t="s">
        <v>44</v>
      </c>
      <c r="D4368" t="s">
        <v>58</v>
      </c>
      <c r="E4368" t="s">
        <v>307</v>
      </c>
      <c r="F4368" t="s">
        <v>307</v>
      </c>
      <c r="G4368" t="s">
        <v>307</v>
      </c>
      <c r="H4368" t="s">
        <v>307</v>
      </c>
      <c r="I4368" t="s">
        <v>307</v>
      </c>
      <c r="J4368" t="s">
        <v>307</v>
      </c>
      <c r="K4368" t="s">
        <v>307</v>
      </c>
      <c r="L4368" t="s">
        <v>307</v>
      </c>
      <c r="M4368" t="s">
        <v>307</v>
      </c>
      <c r="N4368" t="s">
        <v>307</v>
      </c>
      <c r="O4368" t="s">
        <v>307</v>
      </c>
      <c r="P4368" t="s">
        <v>307</v>
      </c>
      <c r="Q4368" t="s">
        <v>307</v>
      </c>
      <c r="R4368" t="s">
        <v>307</v>
      </c>
      <c r="S4368" t="s">
        <v>307</v>
      </c>
      <c r="T4368" t="s">
        <v>307</v>
      </c>
      <c r="U4368" t="s">
        <v>307</v>
      </c>
      <c r="V4368" t="s">
        <v>307</v>
      </c>
      <c r="W4368" t="s">
        <v>307</v>
      </c>
    </row>
    <row r="4369" spans="1:45" x14ac:dyDescent="0.25">
      <c r="A4369">
        <v>602</v>
      </c>
      <c r="B4369" t="s">
        <v>231</v>
      </c>
      <c r="C4369" t="s">
        <v>44</v>
      </c>
      <c r="D4369" t="s">
        <v>59</v>
      </c>
      <c r="E4369" t="s">
        <v>307</v>
      </c>
      <c r="F4369" t="s">
        <v>307</v>
      </c>
      <c r="G4369" t="s">
        <v>307</v>
      </c>
      <c r="H4369" t="s">
        <v>307</v>
      </c>
      <c r="I4369" t="s">
        <v>307</v>
      </c>
      <c r="J4369" t="s">
        <v>307</v>
      </c>
      <c r="K4369" t="s">
        <v>307</v>
      </c>
      <c r="L4369" t="s">
        <v>307</v>
      </c>
      <c r="M4369" t="s">
        <v>307</v>
      </c>
      <c r="N4369" t="s">
        <v>307</v>
      </c>
      <c r="O4369" t="s">
        <v>307</v>
      </c>
      <c r="P4369" t="s">
        <v>307</v>
      </c>
      <c r="Q4369" t="s">
        <v>307</v>
      </c>
      <c r="R4369" t="s">
        <v>307</v>
      </c>
      <c r="S4369" t="s">
        <v>307</v>
      </c>
      <c r="T4369" t="s">
        <v>307</v>
      </c>
      <c r="U4369" t="s">
        <v>307</v>
      </c>
      <c r="V4369" t="s">
        <v>307</v>
      </c>
      <c r="W4369" t="s">
        <v>307</v>
      </c>
    </row>
    <row r="4370" spans="1:45" x14ac:dyDescent="0.25">
      <c r="A4370">
        <v>602</v>
      </c>
      <c r="B4370" t="s">
        <v>231</v>
      </c>
      <c r="C4370" t="s">
        <v>44</v>
      </c>
      <c r="D4370" t="s">
        <v>60</v>
      </c>
      <c r="E4370" t="s">
        <v>307</v>
      </c>
      <c r="F4370" t="s">
        <v>307</v>
      </c>
      <c r="G4370" t="s">
        <v>307</v>
      </c>
      <c r="H4370" t="s">
        <v>307</v>
      </c>
      <c r="I4370" t="s">
        <v>307</v>
      </c>
      <c r="J4370" t="s">
        <v>307</v>
      </c>
      <c r="K4370" t="s">
        <v>307</v>
      </c>
      <c r="L4370" t="s">
        <v>307</v>
      </c>
      <c r="M4370" t="s">
        <v>307</v>
      </c>
      <c r="N4370" t="s">
        <v>307</v>
      </c>
      <c r="O4370" t="s">
        <v>307</v>
      </c>
      <c r="P4370" t="s">
        <v>307</v>
      </c>
      <c r="Q4370" t="s">
        <v>307</v>
      </c>
      <c r="R4370" t="s">
        <v>307</v>
      </c>
      <c r="S4370" t="s">
        <v>307</v>
      </c>
      <c r="T4370" t="s">
        <v>307</v>
      </c>
      <c r="U4370" t="s">
        <v>307</v>
      </c>
      <c r="V4370" t="s">
        <v>307</v>
      </c>
      <c r="W4370" t="s">
        <v>307</v>
      </c>
    </row>
    <row r="4371" spans="1:45" x14ac:dyDescent="0.25">
      <c r="A4371">
        <v>602</v>
      </c>
      <c r="B4371" t="s">
        <v>231</v>
      </c>
      <c r="C4371" t="s">
        <v>44</v>
      </c>
      <c r="D4371" t="s">
        <v>61</v>
      </c>
      <c r="E4371" t="s">
        <v>307</v>
      </c>
      <c r="F4371" t="s">
        <v>307</v>
      </c>
      <c r="G4371" t="s">
        <v>307</v>
      </c>
      <c r="H4371" t="s">
        <v>307</v>
      </c>
      <c r="I4371" t="s">
        <v>307</v>
      </c>
      <c r="J4371" t="s">
        <v>307</v>
      </c>
      <c r="K4371" t="s">
        <v>307</v>
      </c>
      <c r="L4371" t="s">
        <v>307</v>
      </c>
      <c r="M4371" t="s">
        <v>307</v>
      </c>
      <c r="N4371" t="s">
        <v>307</v>
      </c>
      <c r="O4371" t="s">
        <v>307</v>
      </c>
      <c r="P4371" t="s">
        <v>307</v>
      </c>
      <c r="Q4371" t="s">
        <v>307</v>
      </c>
      <c r="R4371" t="s">
        <v>307</v>
      </c>
      <c r="S4371" t="s">
        <v>307</v>
      </c>
      <c r="T4371" t="s">
        <v>307</v>
      </c>
      <c r="U4371" t="s">
        <v>307</v>
      </c>
      <c r="V4371" t="s">
        <v>307</v>
      </c>
      <c r="W4371" t="s">
        <v>307</v>
      </c>
    </row>
    <row r="4372" spans="1:45" x14ac:dyDescent="0.25">
      <c r="A4372">
        <v>602</v>
      </c>
      <c r="B4372" t="s">
        <v>231</v>
      </c>
      <c r="C4372" t="s">
        <v>44</v>
      </c>
      <c r="D4372" t="s">
        <v>62</v>
      </c>
      <c r="E4372" t="s">
        <v>307</v>
      </c>
      <c r="F4372" t="s">
        <v>307</v>
      </c>
      <c r="G4372" t="s">
        <v>307</v>
      </c>
      <c r="H4372" t="s">
        <v>307</v>
      </c>
      <c r="I4372" t="s">
        <v>307</v>
      </c>
      <c r="J4372" t="s">
        <v>307</v>
      </c>
      <c r="K4372" t="s">
        <v>307</v>
      </c>
      <c r="L4372" t="s">
        <v>307</v>
      </c>
      <c r="M4372" t="s">
        <v>307</v>
      </c>
      <c r="N4372" t="s">
        <v>307</v>
      </c>
      <c r="O4372" t="s">
        <v>307</v>
      </c>
      <c r="P4372" t="s">
        <v>307</v>
      </c>
      <c r="Q4372" t="s">
        <v>307</v>
      </c>
      <c r="R4372" t="s">
        <v>307</v>
      </c>
      <c r="S4372" t="s">
        <v>307</v>
      </c>
      <c r="T4372" t="s">
        <v>307</v>
      </c>
      <c r="U4372" t="s">
        <v>307</v>
      </c>
      <c r="V4372" t="s">
        <v>307</v>
      </c>
      <c r="W4372" t="s">
        <v>307</v>
      </c>
    </row>
    <row r="4373" spans="1:45" x14ac:dyDescent="0.25">
      <c r="A4373">
        <v>602</v>
      </c>
      <c r="B4373" t="s">
        <v>231</v>
      </c>
      <c r="C4373" t="s">
        <v>38</v>
      </c>
      <c r="D4373" t="s">
        <v>47</v>
      </c>
      <c r="E4373" t="s">
        <v>307</v>
      </c>
      <c r="F4373" t="s">
        <v>307</v>
      </c>
      <c r="G4373" t="s">
        <v>307</v>
      </c>
      <c r="H4373" t="s">
        <v>307</v>
      </c>
      <c r="I4373" t="s">
        <v>307</v>
      </c>
      <c r="J4373" t="s">
        <v>307</v>
      </c>
      <c r="K4373" t="s">
        <v>307</v>
      </c>
      <c r="L4373" t="s">
        <v>307</v>
      </c>
      <c r="M4373" t="s">
        <v>307</v>
      </c>
      <c r="N4373" t="s">
        <v>307</v>
      </c>
      <c r="O4373" t="s">
        <v>307</v>
      </c>
      <c r="P4373" t="s">
        <v>307</v>
      </c>
      <c r="Q4373" t="s">
        <v>307</v>
      </c>
      <c r="R4373" t="s">
        <v>307</v>
      </c>
      <c r="S4373" t="s">
        <v>307</v>
      </c>
      <c r="T4373" t="s">
        <v>307</v>
      </c>
      <c r="U4373" t="s">
        <v>307</v>
      </c>
      <c r="V4373" t="s">
        <v>307</v>
      </c>
      <c r="W4373" t="s">
        <v>307</v>
      </c>
      <c r="X4373" t="s">
        <v>307</v>
      </c>
      <c r="Y4373" t="s">
        <v>307</v>
      </c>
      <c r="Z4373" t="s">
        <v>307</v>
      </c>
      <c r="AA4373" t="s">
        <v>307</v>
      </c>
      <c r="AB4373" t="s">
        <v>307</v>
      </c>
      <c r="AC4373" t="s">
        <v>307</v>
      </c>
      <c r="AD4373" t="s">
        <v>307</v>
      </c>
      <c r="AE4373" t="s">
        <v>307</v>
      </c>
      <c r="AF4373" t="s">
        <v>307</v>
      </c>
      <c r="AG4373" t="s">
        <v>307</v>
      </c>
      <c r="AH4373" t="s">
        <v>307</v>
      </c>
      <c r="AI4373" t="s">
        <v>307</v>
      </c>
      <c r="AJ4373" t="s">
        <v>307</v>
      </c>
      <c r="AK4373" t="s">
        <v>307</v>
      </c>
      <c r="AL4373" t="s">
        <v>307</v>
      </c>
      <c r="AM4373" t="s">
        <v>307</v>
      </c>
      <c r="AN4373" t="s">
        <v>307</v>
      </c>
      <c r="AO4373" t="s">
        <v>307</v>
      </c>
      <c r="AP4373" t="s">
        <v>307</v>
      </c>
      <c r="AQ4373" t="s">
        <v>307</v>
      </c>
      <c r="AR4373" t="s">
        <v>307</v>
      </c>
      <c r="AS4373" t="s">
        <v>307</v>
      </c>
    </row>
    <row r="4374" spans="1:45" x14ac:dyDescent="0.25">
      <c r="A4374">
        <v>602</v>
      </c>
      <c r="B4374" t="s">
        <v>231</v>
      </c>
      <c r="C4374" t="s">
        <v>38</v>
      </c>
      <c r="D4374" t="s">
        <v>48</v>
      </c>
      <c r="E4374" t="s">
        <v>307</v>
      </c>
      <c r="F4374" t="s">
        <v>307</v>
      </c>
      <c r="G4374" t="s">
        <v>307</v>
      </c>
      <c r="H4374" t="s">
        <v>307</v>
      </c>
      <c r="I4374" t="s">
        <v>307</v>
      </c>
      <c r="J4374" t="s">
        <v>307</v>
      </c>
      <c r="K4374" t="s">
        <v>307</v>
      </c>
      <c r="L4374" t="s">
        <v>307</v>
      </c>
      <c r="M4374" t="s">
        <v>307</v>
      </c>
      <c r="N4374" t="s">
        <v>307</v>
      </c>
      <c r="O4374" t="s">
        <v>307</v>
      </c>
      <c r="P4374" t="s">
        <v>307</v>
      </c>
      <c r="Q4374" t="s">
        <v>307</v>
      </c>
      <c r="R4374" t="s">
        <v>307</v>
      </c>
      <c r="S4374" t="s">
        <v>307</v>
      </c>
      <c r="T4374" t="s">
        <v>307</v>
      </c>
      <c r="U4374" t="s">
        <v>307</v>
      </c>
      <c r="V4374" t="s">
        <v>307</v>
      </c>
      <c r="W4374" t="s">
        <v>307</v>
      </c>
      <c r="X4374" t="s">
        <v>307</v>
      </c>
      <c r="Y4374" t="s">
        <v>307</v>
      </c>
      <c r="Z4374" t="s">
        <v>307</v>
      </c>
      <c r="AA4374" t="s">
        <v>307</v>
      </c>
      <c r="AB4374" t="s">
        <v>307</v>
      </c>
      <c r="AC4374" t="s">
        <v>307</v>
      </c>
      <c r="AD4374" t="s">
        <v>307</v>
      </c>
      <c r="AE4374" t="s">
        <v>307</v>
      </c>
      <c r="AF4374" t="s">
        <v>307</v>
      </c>
      <c r="AG4374" t="s">
        <v>307</v>
      </c>
      <c r="AH4374" t="s">
        <v>307</v>
      </c>
      <c r="AI4374" t="s">
        <v>307</v>
      </c>
      <c r="AJ4374" t="s">
        <v>307</v>
      </c>
      <c r="AK4374" t="s">
        <v>307</v>
      </c>
      <c r="AL4374" t="s">
        <v>307</v>
      </c>
      <c r="AM4374" t="s">
        <v>307</v>
      </c>
      <c r="AN4374" t="s">
        <v>307</v>
      </c>
      <c r="AO4374" t="s">
        <v>307</v>
      </c>
      <c r="AP4374" t="s">
        <v>307</v>
      </c>
      <c r="AQ4374" t="s">
        <v>307</v>
      </c>
      <c r="AR4374" t="s">
        <v>307</v>
      </c>
      <c r="AS4374" t="s">
        <v>307</v>
      </c>
    </row>
    <row r="4375" spans="1:45" x14ac:dyDescent="0.25">
      <c r="A4375">
        <v>602</v>
      </c>
      <c r="B4375" t="s">
        <v>231</v>
      </c>
      <c r="C4375" t="s">
        <v>38</v>
      </c>
      <c r="D4375" t="s">
        <v>49</v>
      </c>
      <c r="E4375" t="s">
        <v>307</v>
      </c>
      <c r="F4375" t="s">
        <v>307</v>
      </c>
      <c r="G4375" t="s">
        <v>307</v>
      </c>
      <c r="H4375" t="s">
        <v>307</v>
      </c>
      <c r="I4375" t="s">
        <v>307</v>
      </c>
      <c r="J4375" t="s">
        <v>307</v>
      </c>
      <c r="K4375" t="s">
        <v>307</v>
      </c>
      <c r="L4375" t="s">
        <v>307</v>
      </c>
      <c r="M4375" t="s">
        <v>307</v>
      </c>
      <c r="N4375" t="s">
        <v>307</v>
      </c>
      <c r="O4375" t="s">
        <v>307</v>
      </c>
      <c r="P4375" t="s">
        <v>307</v>
      </c>
      <c r="Q4375" t="s">
        <v>307</v>
      </c>
      <c r="R4375" t="s">
        <v>307</v>
      </c>
      <c r="S4375" t="s">
        <v>307</v>
      </c>
      <c r="T4375" t="s">
        <v>307</v>
      </c>
      <c r="U4375" t="s">
        <v>307</v>
      </c>
      <c r="V4375" t="s">
        <v>307</v>
      </c>
      <c r="W4375" t="s">
        <v>307</v>
      </c>
      <c r="X4375" t="s">
        <v>307</v>
      </c>
      <c r="Y4375" t="s">
        <v>307</v>
      </c>
      <c r="Z4375" t="s">
        <v>307</v>
      </c>
      <c r="AA4375" t="s">
        <v>307</v>
      </c>
      <c r="AB4375" t="s">
        <v>307</v>
      </c>
      <c r="AC4375" t="s">
        <v>307</v>
      </c>
      <c r="AD4375" t="s">
        <v>307</v>
      </c>
      <c r="AE4375" t="s">
        <v>307</v>
      </c>
      <c r="AF4375" t="s">
        <v>307</v>
      </c>
      <c r="AG4375" t="s">
        <v>307</v>
      </c>
      <c r="AH4375" t="s">
        <v>307</v>
      </c>
      <c r="AI4375" t="s">
        <v>307</v>
      </c>
      <c r="AJ4375" t="s">
        <v>307</v>
      </c>
      <c r="AK4375" t="s">
        <v>307</v>
      </c>
      <c r="AL4375" t="s">
        <v>307</v>
      </c>
      <c r="AM4375" t="s">
        <v>307</v>
      </c>
      <c r="AN4375" t="s">
        <v>307</v>
      </c>
      <c r="AO4375" t="s">
        <v>307</v>
      </c>
      <c r="AP4375" t="s">
        <v>307</v>
      </c>
      <c r="AQ4375" t="s">
        <v>307</v>
      </c>
      <c r="AR4375" t="s">
        <v>307</v>
      </c>
      <c r="AS4375" t="s">
        <v>307</v>
      </c>
    </row>
    <row r="4376" spans="1:45" x14ac:dyDescent="0.25">
      <c r="A4376">
        <v>602</v>
      </c>
      <c r="B4376" t="s">
        <v>231</v>
      </c>
      <c r="C4376" t="s">
        <v>42</v>
      </c>
      <c r="D4376" t="s">
        <v>48</v>
      </c>
      <c r="E4376" t="s">
        <v>307</v>
      </c>
      <c r="F4376" t="s">
        <v>307</v>
      </c>
      <c r="G4376" t="s">
        <v>307</v>
      </c>
      <c r="H4376" t="s">
        <v>307</v>
      </c>
      <c r="I4376" t="s">
        <v>307</v>
      </c>
      <c r="J4376" t="s">
        <v>307</v>
      </c>
      <c r="K4376" t="s">
        <v>307</v>
      </c>
      <c r="L4376" t="s">
        <v>307</v>
      </c>
      <c r="M4376" t="s">
        <v>307</v>
      </c>
      <c r="N4376" t="s">
        <v>307</v>
      </c>
      <c r="O4376" t="s">
        <v>307</v>
      </c>
      <c r="P4376" t="s">
        <v>307</v>
      </c>
      <c r="Q4376" t="s">
        <v>307</v>
      </c>
      <c r="R4376" t="s">
        <v>307</v>
      </c>
      <c r="S4376" t="s">
        <v>307</v>
      </c>
      <c r="T4376" t="s">
        <v>307</v>
      </c>
      <c r="U4376" t="s">
        <v>307</v>
      </c>
      <c r="V4376" t="s">
        <v>307</v>
      </c>
      <c r="W4376" t="s">
        <v>307</v>
      </c>
      <c r="X4376" t="s">
        <v>307</v>
      </c>
      <c r="Y4376" t="s">
        <v>307</v>
      </c>
      <c r="Z4376" t="s">
        <v>307</v>
      </c>
    </row>
    <row r="4377" spans="1:45" x14ac:dyDescent="0.25">
      <c r="A4377">
        <v>603</v>
      </c>
      <c r="B4377" t="s">
        <v>232</v>
      </c>
      <c r="C4377" t="s">
        <v>43</v>
      </c>
      <c r="D4377" t="s">
        <v>54</v>
      </c>
      <c r="E4377" t="s">
        <v>307</v>
      </c>
      <c r="F4377" t="s">
        <v>307</v>
      </c>
      <c r="G4377" t="s">
        <v>307</v>
      </c>
      <c r="H4377" t="s">
        <v>307</v>
      </c>
      <c r="I4377" t="s">
        <v>307</v>
      </c>
      <c r="J4377" t="s">
        <v>307</v>
      </c>
      <c r="K4377" t="s">
        <v>307</v>
      </c>
      <c r="L4377" t="s">
        <v>307</v>
      </c>
      <c r="M4377" t="s">
        <v>307</v>
      </c>
      <c r="N4377" t="s">
        <v>307</v>
      </c>
      <c r="O4377" t="s">
        <v>307</v>
      </c>
      <c r="P4377" t="s">
        <v>307</v>
      </c>
      <c r="Q4377" t="s">
        <v>307</v>
      </c>
      <c r="R4377" t="s">
        <v>307</v>
      </c>
      <c r="S4377" t="s">
        <v>307</v>
      </c>
      <c r="T4377" t="s">
        <v>307</v>
      </c>
      <c r="U4377" t="s">
        <v>307</v>
      </c>
      <c r="V4377" t="s">
        <v>307</v>
      </c>
      <c r="W4377" t="s">
        <v>307</v>
      </c>
    </row>
    <row r="4378" spans="1:45" x14ac:dyDescent="0.25">
      <c r="A4378">
        <v>603</v>
      </c>
      <c r="B4378" t="s">
        <v>232</v>
      </c>
      <c r="C4378" t="s">
        <v>43</v>
      </c>
      <c r="D4378" t="s">
        <v>55</v>
      </c>
      <c r="E4378" t="s">
        <v>307</v>
      </c>
      <c r="F4378" t="s">
        <v>307</v>
      </c>
      <c r="G4378" t="s">
        <v>307</v>
      </c>
      <c r="H4378" t="s">
        <v>307</v>
      </c>
      <c r="I4378" t="s">
        <v>307</v>
      </c>
      <c r="J4378" t="s">
        <v>307</v>
      </c>
      <c r="K4378" t="s">
        <v>307</v>
      </c>
      <c r="L4378" t="s">
        <v>307</v>
      </c>
      <c r="M4378" t="s">
        <v>307</v>
      </c>
      <c r="N4378" t="s">
        <v>307</v>
      </c>
      <c r="O4378" t="s">
        <v>307</v>
      </c>
      <c r="P4378" t="s">
        <v>307</v>
      </c>
      <c r="Q4378" t="s">
        <v>307</v>
      </c>
      <c r="R4378" t="s">
        <v>307</v>
      </c>
      <c r="S4378" t="s">
        <v>307</v>
      </c>
      <c r="T4378" t="s">
        <v>307</v>
      </c>
      <c r="U4378" t="s">
        <v>307</v>
      </c>
      <c r="V4378" t="s">
        <v>307</v>
      </c>
      <c r="W4378" t="s">
        <v>307</v>
      </c>
    </row>
    <row r="4379" spans="1:45" x14ac:dyDescent="0.25">
      <c r="A4379">
        <v>603</v>
      </c>
      <c r="B4379" t="s">
        <v>232</v>
      </c>
      <c r="C4379" t="s">
        <v>43</v>
      </c>
      <c r="D4379" t="s">
        <v>56</v>
      </c>
      <c r="E4379" t="s">
        <v>307</v>
      </c>
      <c r="F4379" t="s">
        <v>307</v>
      </c>
      <c r="G4379" t="s">
        <v>307</v>
      </c>
      <c r="H4379" t="s">
        <v>307</v>
      </c>
      <c r="I4379" t="s">
        <v>307</v>
      </c>
      <c r="J4379" t="s">
        <v>307</v>
      </c>
      <c r="K4379" t="s">
        <v>307</v>
      </c>
      <c r="L4379" t="s">
        <v>307</v>
      </c>
      <c r="M4379" t="s">
        <v>307</v>
      </c>
      <c r="N4379" t="s">
        <v>307</v>
      </c>
      <c r="O4379" t="s">
        <v>307</v>
      </c>
      <c r="P4379" t="s">
        <v>307</v>
      </c>
      <c r="Q4379" t="s">
        <v>307</v>
      </c>
      <c r="R4379" t="s">
        <v>307</v>
      </c>
      <c r="S4379" t="s">
        <v>307</v>
      </c>
      <c r="T4379" t="s">
        <v>307</v>
      </c>
      <c r="U4379" t="s">
        <v>307</v>
      </c>
      <c r="V4379" t="s">
        <v>307</v>
      </c>
      <c r="W4379" t="s">
        <v>307</v>
      </c>
    </row>
    <row r="4380" spans="1:45" x14ac:dyDescent="0.25">
      <c r="A4380">
        <v>603</v>
      </c>
      <c r="B4380" t="s">
        <v>232</v>
      </c>
      <c r="C4380" t="s">
        <v>43</v>
      </c>
      <c r="D4380" t="s">
        <v>57</v>
      </c>
      <c r="E4380" t="s">
        <v>307</v>
      </c>
      <c r="F4380" t="s">
        <v>307</v>
      </c>
      <c r="G4380" t="s">
        <v>307</v>
      </c>
      <c r="H4380" t="s">
        <v>307</v>
      </c>
      <c r="I4380" t="s">
        <v>307</v>
      </c>
      <c r="J4380" t="s">
        <v>307</v>
      </c>
      <c r="K4380" t="s">
        <v>307</v>
      </c>
      <c r="L4380" t="s">
        <v>307</v>
      </c>
      <c r="M4380" t="s">
        <v>307</v>
      </c>
      <c r="N4380" t="s">
        <v>307</v>
      </c>
      <c r="O4380" t="s">
        <v>307</v>
      </c>
      <c r="P4380" t="s">
        <v>307</v>
      </c>
      <c r="Q4380" t="s">
        <v>307</v>
      </c>
      <c r="R4380" t="s">
        <v>307</v>
      </c>
      <c r="S4380" t="s">
        <v>307</v>
      </c>
      <c r="T4380" t="s">
        <v>307</v>
      </c>
      <c r="U4380" t="s">
        <v>307</v>
      </c>
      <c r="V4380" t="s">
        <v>307</v>
      </c>
      <c r="W4380" t="s">
        <v>307</v>
      </c>
    </row>
    <row r="4381" spans="1:45" x14ac:dyDescent="0.25">
      <c r="A4381">
        <v>603</v>
      </c>
      <c r="B4381" t="s">
        <v>232</v>
      </c>
      <c r="C4381" t="s">
        <v>43</v>
      </c>
      <c r="D4381" t="s">
        <v>58</v>
      </c>
      <c r="E4381" t="s">
        <v>307</v>
      </c>
      <c r="F4381" t="s">
        <v>307</v>
      </c>
      <c r="G4381" t="s">
        <v>307</v>
      </c>
      <c r="H4381" t="s">
        <v>307</v>
      </c>
      <c r="I4381" t="s">
        <v>307</v>
      </c>
      <c r="J4381" t="s">
        <v>307</v>
      </c>
      <c r="K4381" t="s">
        <v>307</v>
      </c>
      <c r="L4381" t="s">
        <v>307</v>
      </c>
      <c r="M4381" t="s">
        <v>307</v>
      </c>
      <c r="N4381" t="s">
        <v>307</v>
      </c>
      <c r="O4381" t="s">
        <v>307</v>
      </c>
      <c r="P4381" t="s">
        <v>307</v>
      </c>
      <c r="Q4381" t="s">
        <v>307</v>
      </c>
      <c r="R4381" t="s">
        <v>307</v>
      </c>
      <c r="S4381" t="s">
        <v>307</v>
      </c>
      <c r="T4381" t="s">
        <v>307</v>
      </c>
      <c r="U4381" t="s">
        <v>307</v>
      </c>
      <c r="V4381" t="s">
        <v>307</v>
      </c>
      <c r="W4381" t="s">
        <v>307</v>
      </c>
    </row>
    <row r="4382" spans="1:45" x14ac:dyDescent="0.25">
      <c r="A4382">
        <v>603</v>
      </c>
      <c r="B4382" t="s">
        <v>232</v>
      </c>
      <c r="C4382" t="s">
        <v>43</v>
      </c>
      <c r="D4382" t="s">
        <v>59</v>
      </c>
      <c r="E4382" t="s">
        <v>307</v>
      </c>
      <c r="F4382" t="s">
        <v>307</v>
      </c>
      <c r="G4382" t="s">
        <v>307</v>
      </c>
      <c r="H4382" t="s">
        <v>307</v>
      </c>
      <c r="I4382" t="s">
        <v>307</v>
      </c>
      <c r="J4382" t="s">
        <v>307</v>
      </c>
      <c r="K4382" t="s">
        <v>307</v>
      </c>
      <c r="L4382" t="s">
        <v>307</v>
      </c>
      <c r="M4382" t="s">
        <v>307</v>
      </c>
      <c r="N4382" t="s">
        <v>307</v>
      </c>
      <c r="O4382" t="s">
        <v>307</v>
      </c>
      <c r="P4382" t="s">
        <v>307</v>
      </c>
      <c r="Q4382" t="s">
        <v>307</v>
      </c>
      <c r="R4382" t="s">
        <v>307</v>
      </c>
      <c r="S4382" t="s">
        <v>307</v>
      </c>
      <c r="T4382" t="s">
        <v>307</v>
      </c>
      <c r="U4382" t="s">
        <v>307</v>
      </c>
      <c r="V4382" t="s">
        <v>307</v>
      </c>
      <c r="W4382" t="s">
        <v>307</v>
      </c>
    </row>
    <row r="4383" spans="1:45" x14ac:dyDescent="0.25">
      <c r="A4383">
        <v>603</v>
      </c>
      <c r="B4383" t="s">
        <v>232</v>
      </c>
      <c r="C4383" t="s">
        <v>43</v>
      </c>
      <c r="D4383" t="s">
        <v>60</v>
      </c>
      <c r="E4383" t="s">
        <v>307</v>
      </c>
      <c r="F4383" t="s">
        <v>307</v>
      </c>
      <c r="G4383" t="s">
        <v>307</v>
      </c>
      <c r="H4383" t="s">
        <v>307</v>
      </c>
      <c r="I4383" t="s">
        <v>307</v>
      </c>
      <c r="J4383" t="s">
        <v>307</v>
      </c>
      <c r="K4383" t="s">
        <v>307</v>
      </c>
      <c r="L4383" t="s">
        <v>307</v>
      </c>
      <c r="M4383" t="s">
        <v>307</v>
      </c>
      <c r="N4383" t="s">
        <v>307</v>
      </c>
      <c r="O4383" t="s">
        <v>307</v>
      </c>
      <c r="P4383" t="s">
        <v>307</v>
      </c>
      <c r="Q4383" t="s">
        <v>307</v>
      </c>
      <c r="R4383" t="s">
        <v>307</v>
      </c>
      <c r="S4383" t="s">
        <v>307</v>
      </c>
      <c r="T4383" t="s">
        <v>307</v>
      </c>
      <c r="U4383" t="s">
        <v>307</v>
      </c>
      <c r="V4383" t="s">
        <v>307</v>
      </c>
      <c r="W4383" t="s">
        <v>307</v>
      </c>
    </row>
    <row r="4384" spans="1:45" x14ac:dyDescent="0.25">
      <c r="A4384">
        <v>603</v>
      </c>
      <c r="B4384" t="s">
        <v>232</v>
      </c>
      <c r="C4384" t="s">
        <v>43</v>
      </c>
      <c r="D4384" t="s">
        <v>61</v>
      </c>
      <c r="E4384" t="s">
        <v>307</v>
      </c>
      <c r="F4384" t="s">
        <v>307</v>
      </c>
      <c r="G4384" t="s">
        <v>307</v>
      </c>
      <c r="H4384" t="s">
        <v>307</v>
      </c>
      <c r="I4384" t="s">
        <v>307</v>
      </c>
      <c r="J4384" t="s">
        <v>307</v>
      </c>
      <c r="K4384" t="s">
        <v>307</v>
      </c>
      <c r="L4384" t="s">
        <v>307</v>
      </c>
      <c r="M4384" t="s">
        <v>307</v>
      </c>
      <c r="N4384" t="s">
        <v>307</v>
      </c>
      <c r="O4384" t="s">
        <v>307</v>
      </c>
      <c r="P4384" t="s">
        <v>307</v>
      </c>
      <c r="Q4384" t="s">
        <v>307</v>
      </c>
      <c r="R4384" t="s">
        <v>307</v>
      </c>
      <c r="S4384" t="s">
        <v>307</v>
      </c>
      <c r="T4384" t="s">
        <v>307</v>
      </c>
      <c r="U4384" t="s">
        <v>307</v>
      </c>
      <c r="V4384" t="s">
        <v>307</v>
      </c>
      <c r="W4384" t="s">
        <v>307</v>
      </c>
    </row>
    <row r="4385" spans="1:45" x14ac:dyDescent="0.25">
      <c r="A4385">
        <v>603</v>
      </c>
      <c r="B4385" t="s">
        <v>232</v>
      </c>
      <c r="C4385" t="s">
        <v>43</v>
      </c>
      <c r="D4385" t="s">
        <v>62</v>
      </c>
      <c r="E4385" t="s">
        <v>307</v>
      </c>
      <c r="F4385" t="s">
        <v>307</v>
      </c>
      <c r="G4385" t="s">
        <v>307</v>
      </c>
      <c r="H4385" t="s">
        <v>307</v>
      </c>
      <c r="I4385" t="s">
        <v>307</v>
      </c>
      <c r="J4385" t="s">
        <v>307</v>
      </c>
      <c r="K4385" t="s">
        <v>307</v>
      </c>
      <c r="L4385" t="s">
        <v>307</v>
      </c>
      <c r="M4385" t="s">
        <v>307</v>
      </c>
      <c r="N4385" t="s">
        <v>307</v>
      </c>
      <c r="O4385" t="s">
        <v>307</v>
      </c>
      <c r="P4385" t="s">
        <v>307</v>
      </c>
      <c r="Q4385" t="s">
        <v>307</v>
      </c>
      <c r="R4385" t="s">
        <v>307</v>
      </c>
      <c r="S4385" t="s">
        <v>307</v>
      </c>
      <c r="T4385" t="s">
        <v>307</v>
      </c>
      <c r="U4385" t="s">
        <v>307</v>
      </c>
      <c r="V4385" t="s">
        <v>307</v>
      </c>
      <c r="W4385" t="s">
        <v>307</v>
      </c>
    </row>
    <row r="4386" spans="1:45" x14ac:dyDescent="0.25">
      <c r="A4386">
        <v>603</v>
      </c>
      <c r="B4386" t="s">
        <v>232</v>
      </c>
      <c r="C4386" t="s">
        <v>36</v>
      </c>
      <c r="D4386" t="s">
        <v>47</v>
      </c>
      <c r="E4386" t="s">
        <v>307</v>
      </c>
      <c r="F4386" t="s">
        <v>307</v>
      </c>
      <c r="G4386" t="s">
        <v>307</v>
      </c>
      <c r="H4386" t="s">
        <v>307</v>
      </c>
      <c r="I4386" t="s">
        <v>307</v>
      </c>
      <c r="J4386" t="s">
        <v>307</v>
      </c>
      <c r="K4386" t="s">
        <v>307</v>
      </c>
      <c r="L4386" t="s">
        <v>307</v>
      </c>
      <c r="M4386" t="s">
        <v>307</v>
      </c>
      <c r="N4386" t="s">
        <v>307</v>
      </c>
      <c r="O4386" t="s">
        <v>307</v>
      </c>
      <c r="P4386" t="s">
        <v>307</v>
      </c>
      <c r="Q4386" t="s">
        <v>307</v>
      </c>
      <c r="R4386" t="s">
        <v>307</v>
      </c>
      <c r="S4386" t="s">
        <v>307</v>
      </c>
      <c r="T4386" t="s">
        <v>307</v>
      </c>
      <c r="U4386" t="s">
        <v>307</v>
      </c>
      <c r="V4386" t="s">
        <v>307</v>
      </c>
      <c r="W4386" t="s">
        <v>307</v>
      </c>
      <c r="X4386" t="s">
        <v>307</v>
      </c>
      <c r="Y4386" t="s">
        <v>307</v>
      </c>
      <c r="Z4386" t="s">
        <v>307</v>
      </c>
      <c r="AA4386" t="s">
        <v>307</v>
      </c>
      <c r="AB4386" t="s">
        <v>307</v>
      </c>
      <c r="AC4386" t="s">
        <v>307</v>
      </c>
      <c r="AD4386" t="s">
        <v>307</v>
      </c>
      <c r="AE4386" t="s">
        <v>307</v>
      </c>
      <c r="AF4386" t="s">
        <v>307</v>
      </c>
      <c r="AG4386" t="s">
        <v>307</v>
      </c>
      <c r="AH4386" t="s">
        <v>307</v>
      </c>
      <c r="AI4386" t="s">
        <v>307</v>
      </c>
      <c r="AJ4386" t="s">
        <v>307</v>
      </c>
      <c r="AK4386" t="s">
        <v>307</v>
      </c>
      <c r="AL4386" t="s">
        <v>307</v>
      </c>
      <c r="AM4386" t="s">
        <v>307</v>
      </c>
      <c r="AN4386" t="s">
        <v>307</v>
      </c>
      <c r="AO4386" t="s">
        <v>307</v>
      </c>
      <c r="AP4386" t="s">
        <v>307</v>
      </c>
      <c r="AQ4386" t="s">
        <v>307</v>
      </c>
      <c r="AR4386" t="s">
        <v>307</v>
      </c>
      <c r="AS4386" t="s">
        <v>307</v>
      </c>
    </row>
    <row r="4387" spans="1:45" x14ac:dyDescent="0.25">
      <c r="A4387">
        <v>603</v>
      </c>
      <c r="B4387" t="s">
        <v>232</v>
      </c>
      <c r="C4387" t="s">
        <v>36</v>
      </c>
      <c r="D4387" t="s">
        <v>48</v>
      </c>
      <c r="E4387" t="s">
        <v>307</v>
      </c>
      <c r="F4387" t="s">
        <v>307</v>
      </c>
      <c r="G4387" t="s">
        <v>307</v>
      </c>
      <c r="H4387" t="s">
        <v>307</v>
      </c>
      <c r="I4387" t="s">
        <v>307</v>
      </c>
      <c r="J4387" t="s">
        <v>307</v>
      </c>
      <c r="K4387" t="s">
        <v>307</v>
      </c>
      <c r="L4387" t="s">
        <v>307</v>
      </c>
      <c r="M4387" t="s">
        <v>307</v>
      </c>
      <c r="N4387" t="s">
        <v>307</v>
      </c>
      <c r="O4387" t="s">
        <v>307</v>
      </c>
      <c r="P4387" t="s">
        <v>307</v>
      </c>
      <c r="Q4387" t="s">
        <v>307</v>
      </c>
      <c r="R4387" t="s">
        <v>307</v>
      </c>
      <c r="S4387" t="s">
        <v>307</v>
      </c>
      <c r="T4387" t="s">
        <v>307</v>
      </c>
      <c r="U4387" t="s">
        <v>307</v>
      </c>
      <c r="V4387" t="s">
        <v>307</v>
      </c>
      <c r="W4387" t="s">
        <v>307</v>
      </c>
      <c r="X4387" t="s">
        <v>307</v>
      </c>
      <c r="Y4387" t="s">
        <v>307</v>
      </c>
      <c r="Z4387" t="s">
        <v>307</v>
      </c>
      <c r="AA4387" t="s">
        <v>307</v>
      </c>
      <c r="AB4387" t="s">
        <v>307</v>
      </c>
      <c r="AC4387" t="s">
        <v>307</v>
      </c>
      <c r="AD4387" t="s">
        <v>307</v>
      </c>
      <c r="AE4387" t="s">
        <v>307</v>
      </c>
      <c r="AF4387" t="s">
        <v>307</v>
      </c>
      <c r="AG4387" t="s">
        <v>307</v>
      </c>
      <c r="AH4387" t="s">
        <v>307</v>
      </c>
      <c r="AI4387" t="s">
        <v>307</v>
      </c>
      <c r="AJ4387" t="s">
        <v>307</v>
      </c>
      <c r="AK4387" t="s">
        <v>307</v>
      </c>
      <c r="AL4387" t="s">
        <v>307</v>
      </c>
      <c r="AM4387" t="s">
        <v>307</v>
      </c>
      <c r="AN4387" t="s">
        <v>307</v>
      </c>
      <c r="AO4387" t="s">
        <v>307</v>
      </c>
      <c r="AP4387" t="s">
        <v>307</v>
      </c>
      <c r="AQ4387" t="s">
        <v>307</v>
      </c>
      <c r="AR4387" t="s">
        <v>307</v>
      </c>
      <c r="AS4387" t="s">
        <v>307</v>
      </c>
    </row>
    <row r="4388" spans="1:45" x14ac:dyDescent="0.25">
      <c r="A4388">
        <v>603</v>
      </c>
      <c r="B4388" t="s">
        <v>232</v>
      </c>
      <c r="C4388" t="s">
        <v>36</v>
      </c>
      <c r="D4388" t="s">
        <v>49</v>
      </c>
      <c r="E4388" t="s">
        <v>307</v>
      </c>
      <c r="F4388" t="s">
        <v>307</v>
      </c>
      <c r="G4388" t="s">
        <v>307</v>
      </c>
      <c r="H4388" t="s">
        <v>307</v>
      </c>
      <c r="I4388" t="s">
        <v>307</v>
      </c>
      <c r="J4388" t="s">
        <v>307</v>
      </c>
      <c r="K4388" t="s">
        <v>307</v>
      </c>
      <c r="L4388" t="s">
        <v>307</v>
      </c>
      <c r="M4388" t="s">
        <v>307</v>
      </c>
      <c r="N4388" t="s">
        <v>307</v>
      </c>
      <c r="O4388" t="s">
        <v>307</v>
      </c>
      <c r="P4388" t="s">
        <v>307</v>
      </c>
      <c r="Q4388" t="s">
        <v>307</v>
      </c>
      <c r="R4388" t="s">
        <v>307</v>
      </c>
      <c r="S4388" t="s">
        <v>307</v>
      </c>
      <c r="T4388" t="s">
        <v>307</v>
      </c>
      <c r="U4388" t="s">
        <v>307</v>
      </c>
      <c r="V4388" t="s">
        <v>307</v>
      </c>
      <c r="W4388" t="s">
        <v>307</v>
      </c>
      <c r="X4388" t="s">
        <v>307</v>
      </c>
      <c r="Y4388" t="s">
        <v>307</v>
      </c>
      <c r="Z4388" t="s">
        <v>307</v>
      </c>
      <c r="AA4388" t="s">
        <v>307</v>
      </c>
      <c r="AB4388" t="s">
        <v>307</v>
      </c>
      <c r="AC4388" t="s">
        <v>307</v>
      </c>
      <c r="AD4388" t="s">
        <v>307</v>
      </c>
      <c r="AE4388" t="s">
        <v>307</v>
      </c>
      <c r="AF4388" t="s">
        <v>307</v>
      </c>
      <c r="AG4388" t="s">
        <v>307</v>
      </c>
      <c r="AH4388" t="s">
        <v>307</v>
      </c>
      <c r="AI4388" t="s">
        <v>307</v>
      </c>
      <c r="AJ4388" t="s">
        <v>307</v>
      </c>
      <c r="AK4388" t="s">
        <v>307</v>
      </c>
      <c r="AL4388" t="s">
        <v>307</v>
      </c>
      <c r="AM4388" t="s">
        <v>307</v>
      </c>
      <c r="AN4388" t="s">
        <v>307</v>
      </c>
      <c r="AO4388" t="s">
        <v>307</v>
      </c>
      <c r="AP4388" t="s">
        <v>307</v>
      </c>
      <c r="AQ4388" t="s">
        <v>307</v>
      </c>
      <c r="AR4388" t="s">
        <v>307</v>
      </c>
      <c r="AS4388" t="s">
        <v>307</v>
      </c>
    </row>
    <row r="4389" spans="1:45" x14ac:dyDescent="0.25">
      <c r="A4389">
        <v>603</v>
      </c>
      <c r="B4389" t="s">
        <v>232</v>
      </c>
      <c r="C4389" t="s">
        <v>37</v>
      </c>
      <c r="D4389" t="s">
        <v>47</v>
      </c>
      <c r="E4389" t="s">
        <v>307</v>
      </c>
      <c r="F4389" t="s">
        <v>307</v>
      </c>
      <c r="G4389" t="s">
        <v>307</v>
      </c>
      <c r="H4389" t="s">
        <v>307</v>
      </c>
      <c r="I4389" t="s">
        <v>307</v>
      </c>
      <c r="J4389" t="s">
        <v>307</v>
      </c>
      <c r="K4389" t="s">
        <v>307</v>
      </c>
      <c r="L4389" t="s">
        <v>307</v>
      </c>
      <c r="M4389" t="s">
        <v>307</v>
      </c>
      <c r="N4389" t="s">
        <v>307</v>
      </c>
      <c r="O4389" t="s">
        <v>307</v>
      </c>
      <c r="P4389" t="s">
        <v>307</v>
      </c>
      <c r="Q4389" t="s">
        <v>307</v>
      </c>
      <c r="R4389" t="s">
        <v>307</v>
      </c>
      <c r="S4389" t="s">
        <v>307</v>
      </c>
      <c r="T4389" t="s">
        <v>307</v>
      </c>
      <c r="U4389" t="s">
        <v>307</v>
      </c>
      <c r="V4389" t="s">
        <v>307</v>
      </c>
      <c r="W4389" t="s">
        <v>307</v>
      </c>
      <c r="X4389" t="s">
        <v>307</v>
      </c>
      <c r="Y4389" t="s">
        <v>307</v>
      </c>
      <c r="Z4389" t="s">
        <v>307</v>
      </c>
      <c r="AA4389" t="s">
        <v>307</v>
      </c>
      <c r="AB4389" t="s">
        <v>307</v>
      </c>
      <c r="AC4389" t="s">
        <v>307</v>
      </c>
      <c r="AD4389" t="s">
        <v>307</v>
      </c>
      <c r="AE4389" t="s">
        <v>307</v>
      </c>
      <c r="AF4389" t="s">
        <v>307</v>
      </c>
      <c r="AG4389" t="s">
        <v>307</v>
      </c>
      <c r="AH4389" t="s">
        <v>307</v>
      </c>
      <c r="AI4389" t="s">
        <v>307</v>
      </c>
      <c r="AJ4389" t="s">
        <v>307</v>
      </c>
      <c r="AK4389" t="s">
        <v>307</v>
      </c>
      <c r="AL4389" t="s">
        <v>307</v>
      </c>
      <c r="AM4389" t="s">
        <v>307</v>
      </c>
      <c r="AN4389" t="s">
        <v>307</v>
      </c>
      <c r="AO4389" t="s">
        <v>307</v>
      </c>
      <c r="AP4389" t="s">
        <v>307</v>
      </c>
      <c r="AQ4389" t="s">
        <v>307</v>
      </c>
      <c r="AR4389" t="s">
        <v>307</v>
      </c>
      <c r="AS4389" t="s">
        <v>307</v>
      </c>
    </row>
    <row r="4390" spans="1:45" x14ac:dyDescent="0.25">
      <c r="A4390">
        <v>603</v>
      </c>
      <c r="B4390" t="s">
        <v>232</v>
      </c>
      <c r="C4390" t="s">
        <v>37</v>
      </c>
      <c r="D4390" t="s">
        <v>48</v>
      </c>
      <c r="E4390" t="s">
        <v>307</v>
      </c>
      <c r="F4390" t="s">
        <v>307</v>
      </c>
      <c r="G4390" t="s">
        <v>307</v>
      </c>
      <c r="H4390" t="s">
        <v>307</v>
      </c>
      <c r="I4390" t="s">
        <v>307</v>
      </c>
      <c r="J4390" t="s">
        <v>307</v>
      </c>
      <c r="K4390" t="s">
        <v>307</v>
      </c>
      <c r="L4390" t="s">
        <v>307</v>
      </c>
      <c r="M4390" t="s">
        <v>307</v>
      </c>
      <c r="N4390" t="s">
        <v>307</v>
      </c>
      <c r="O4390" t="s">
        <v>307</v>
      </c>
      <c r="P4390" t="s">
        <v>307</v>
      </c>
      <c r="Q4390" t="s">
        <v>307</v>
      </c>
      <c r="R4390" t="s">
        <v>307</v>
      </c>
      <c r="S4390" t="s">
        <v>307</v>
      </c>
      <c r="T4390" t="s">
        <v>307</v>
      </c>
      <c r="U4390" t="s">
        <v>307</v>
      </c>
      <c r="V4390" t="s">
        <v>307</v>
      </c>
      <c r="W4390" t="s">
        <v>307</v>
      </c>
      <c r="X4390" t="s">
        <v>307</v>
      </c>
      <c r="Y4390" t="s">
        <v>307</v>
      </c>
      <c r="Z4390" t="s">
        <v>307</v>
      </c>
      <c r="AA4390" t="s">
        <v>307</v>
      </c>
      <c r="AB4390" t="s">
        <v>307</v>
      </c>
      <c r="AC4390" t="s">
        <v>307</v>
      </c>
      <c r="AD4390" t="s">
        <v>307</v>
      </c>
      <c r="AE4390" t="s">
        <v>307</v>
      </c>
      <c r="AF4390" t="s">
        <v>307</v>
      </c>
      <c r="AG4390" t="s">
        <v>307</v>
      </c>
      <c r="AH4390" t="s">
        <v>307</v>
      </c>
      <c r="AI4390" t="s">
        <v>307</v>
      </c>
      <c r="AJ4390" t="s">
        <v>307</v>
      </c>
      <c r="AK4390" t="s">
        <v>307</v>
      </c>
      <c r="AL4390" t="s">
        <v>307</v>
      </c>
      <c r="AM4390" t="s">
        <v>307</v>
      </c>
      <c r="AN4390" t="s">
        <v>307</v>
      </c>
      <c r="AO4390" t="s">
        <v>307</v>
      </c>
      <c r="AP4390" t="s">
        <v>307</v>
      </c>
      <c r="AQ4390" t="s">
        <v>307</v>
      </c>
      <c r="AR4390" t="s">
        <v>307</v>
      </c>
      <c r="AS4390" t="s">
        <v>307</v>
      </c>
    </row>
    <row r="4391" spans="1:45" x14ac:dyDescent="0.25">
      <c r="A4391">
        <v>603</v>
      </c>
      <c r="B4391" t="s">
        <v>232</v>
      </c>
      <c r="C4391" t="s">
        <v>37</v>
      </c>
      <c r="D4391" t="s">
        <v>49</v>
      </c>
      <c r="E4391" t="s">
        <v>307</v>
      </c>
      <c r="F4391" t="s">
        <v>307</v>
      </c>
      <c r="G4391" t="s">
        <v>307</v>
      </c>
      <c r="H4391" t="s">
        <v>307</v>
      </c>
      <c r="I4391" t="s">
        <v>307</v>
      </c>
      <c r="J4391" t="s">
        <v>307</v>
      </c>
      <c r="K4391" t="s">
        <v>307</v>
      </c>
      <c r="L4391" t="s">
        <v>307</v>
      </c>
      <c r="M4391" t="s">
        <v>307</v>
      </c>
      <c r="N4391" t="s">
        <v>307</v>
      </c>
      <c r="O4391" t="s">
        <v>307</v>
      </c>
      <c r="P4391" t="s">
        <v>307</v>
      </c>
      <c r="Q4391" t="s">
        <v>307</v>
      </c>
      <c r="R4391" t="s">
        <v>307</v>
      </c>
      <c r="S4391" t="s">
        <v>307</v>
      </c>
      <c r="T4391" t="s">
        <v>307</v>
      </c>
      <c r="U4391" t="s">
        <v>307</v>
      </c>
      <c r="V4391" t="s">
        <v>307</v>
      </c>
      <c r="W4391" t="s">
        <v>307</v>
      </c>
      <c r="X4391" t="s">
        <v>307</v>
      </c>
      <c r="Y4391" t="s">
        <v>307</v>
      </c>
      <c r="Z4391" t="s">
        <v>307</v>
      </c>
      <c r="AA4391" t="s">
        <v>307</v>
      </c>
      <c r="AB4391" t="s">
        <v>307</v>
      </c>
      <c r="AC4391" t="s">
        <v>307</v>
      </c>
      <c r="AD4391" t="s">
        <v>307</v>
      </c>
      <c r="AE4391" t="s">
        <v>307</v>
      </c>
      <c r="AF4391" t="s">
        <v>307</v>
      </c>
      <c r="AG4391" t="s">
        <v>307</v>
      </c>
      <c r="AH4391" t="s">
        <v>307</v>
      </c>
      <c r="AI4391" t="s">
        <v>307</v>
      </c>
      <c r="AJ4391" t="s">
        <v>307</v>
      </c>
      <c r="AK4391" t="s">
        <v>307</v>
      </c>
      <c r="AL4391" t="s">
        <v>307</v>
      </c>
      <c r="AM4391" t="s">
        <v>307</v>
      </c>
      <c r="AN4391" t="s">
        <v>307</v>
      </c>
      <c r="AO4391" t="s">
        <v>307</v>
      </c>
      <c r="AP4391" t="s">
        <v>307</v>
      </c>
      <c r="AQ4391" t="s">
        <v>307</v>
      </c>
      <c r="AR4391" t="s">
        <v>307</v>
      </c>
      <c r="AS4391" t="s">
        <v>307</v>
      </c>
    </row>
    <row r="4392" spans="1:45" x14ac:dyDescent="0.25">
      <c r="A4392">
        <v>603</v>
      </c>
      <c r="B4392" t="s">
        <v>232</v>
      </c>
      <c r="C4392" t="s">
        <v>476</v>
      </c>
      <c r="D4392" t="s">
        <v>48</v>
      </c>
      <c r="E4392" t="s">
        <v>307</v>
      </c>
      <c r="F4392" t="s">
        <v>307</v>
      </c>
      <c r="G4392" t="s">
        <v>307</v>
      </c>
    </row>
    <row r="4393" spans="1:45" x14ac:dyDescent="0.25">
      <c r="A4393">
        <v>603</v>
      </c>
      <c r="B4393" t="s">
        <v>232</v>
      </c>
      <c r="C4393" t="s">
        <v>477</v>
      </c>
      <c r="D4393" t="s">
        <v>48</v>
      </c>
      <c r="E4393" t="s">
        <v>307</v>
      </c>
      <c r="F4393" t="s">
        <v>307</v>
      </c>
      <c r="G4393" t="s">
        <v>307</v>
      </c>
    </row>
    <row r="4394" spans="1:45" x14ac:dyDescent="0.25">
      <c r="A4394">
        <v>603</v>
      </c>
      <c r="B4394" t="s">
        <v>232</v>
      </c>
      <c r="C4394" t="s">
        <v>45</v>
      </c>
      <c r="D4394" t="s">
        <v>63</v>
      </c>
      <c r="E4394" t="s">
        <v>307</v>
      </c>
      <c r="F4394" t="s">
        <v>307</v>
      </c>
      <c r="G4394" t="s">
        <v>307</v>
      </c>
      <c r="H4394" t="s">
        <v>307</v>
      </c>
      <c r="I4394" t="s">
        <v>307</v>
      </c>
      <c r="J4394" t="s">
        <v>307</v>
      </c>
      <c r="K4394" t="s">
        <v>307</v>
      </c>
      <c r="L4394" t="s">
        <v>307</v>
      </c>
      <c r="M4394" t="s">
        <v>307</v>
      </c>
      <c r="N4394" t="s">
        <v>307</v>
      </c>
      <c r="O4394" t="s">
        <v>307</v>
      </c>
      <c r="P4394" t="s">
        <v>307</v>
      </c>
      <c r="Q4394" t="s">
        <v>307</v>
      </c>
      <c r="R4394" t="s">
        <v>307</v>
      </c>
      <c r="S4394" t="s">
        <v>307</v>
      </c>
      <c r="T4394" t="s">
        <v>307</v>
      </c>
      <c r="U4394" t="s">
        <v>307</v>
      </c>
      <c r="V4394" t="s">
        <v>307</v>
      </c>
      <c r="W4394" t="s">
        <v>307</v>
      </c>
    </row>
    <row r="4395" spans="1:45" x14ac:dyDescent="0.25">
      <c r="A4395">
        <v>603</v>
      </c>
      <c r="B4395" t="s">
        <v>232</v>
      </c>
      <c r="C4395" t="s">
        <v>45</v>
      </c>
      <c r="D4395" t="s">
        <v>64</v>
      </c>
      <c r="E4395" t="s">
        <v>307</v>
      </c>
      <c r="F4395" t="s">
        <v>307</v>
      </c>
      <c r="G4395" t="s">
        <v>307</v>
      </c>
      <c r="H4395" t="s">
        <v>307</v>
      </c>
      <c r="I4395" t="s">
        <v>307</v>
      </c>
      <c r="J4395" t="s">
        <v>307</v>
      </c>
      <c r="K4395" t="s">
        <v>307</v>
      </c>
      <c r="L4395" t="s">
        <v>307</v>
      </c>
      <c r="M4395" t="s">
        <v>307</v>
      </c>
      <c r="N4395" t="s">
        <v>307</v>
      </c>
      <c r="O4395" t="s">
        <v>307</v>
      </c>
      <c r="P4395" t="s">
        <v>307</v>
      </c>
      <c r="Q4395" t="s">
        <v>307</v>
      </c>
      <c r="R4395" t="s">
        <v>307</v>
      </c>
      <c r="S4395" t="s">
        <v>307</v>
      </c>
      <c r="T4395" t="s">
        <v>307</v>
      </c>
      <c r="U4395" t="s">
        <v>307</v>
      </c>
      <c r="V4395" t="s">
        <v>307</v>
      </c>
      <c r="W4395" t="s">
        <v>307</v>
      </c>
    </row>
    <row r="4396" spans="1:45" x14ac:dyDescent="0.25">
      <c r="A4396">
        <v>603</v>
      </c>
      <c r="B4396" t="s">
        <v>232</v>
      </c>
      <c r="C4396" t="s">
        <v>40</v>
      </c>
      <c r="D4396" t="s">
        <v>52</v>
      </c>
      <c r="E4396" t="s">
        <v>307</v>
      </c>
      <c r="F4396" t="s">
        <v>307</v>
      </c>
      <c r="G4396" t="s">
        <v>307</v>
      </c>
      <c r="H4396" t="s">
        <v>307</v>
      </c>
      <c r="I4396" t="s">
        <v>307</v>
      </c>
      <c r="J4396" t="s">
        <v>307</v>
      </c>
      <c r="K4396" t="s">
        <v>307</v>
      </c>
      <c r="L4396" t="s">
        <v>307</v>
      </c>
      <c r="M4396" t="s">
        <v>307</v>
      </c>
      <c r="N4396" t="s">
        <v>307</v>
      </c>
      <c r="O4396" t="s">
        <v>307</v>
      </c>
      <c r="P4396" t="s">
        <v>307</v>
      </c>
      <c r="Q4396" t="s">
        <v>307</v>
      </c>
      <c r="R4396" t="s">
        <v>307</v>
      </c>
      <c r="S4396" t="s">
        <v>307</v>
      </c>
      <c r="T4396" t="s">
        <v>307</v>
      </c>
      <c r="U4396" t="s">
        <v>307</v>
      </c>
      <c r="V4396" t="s">
        <v>307</v>
      </c>
      <c r="W4396" t="s">
        <v>307</v>
      </c>
      <c r="X4396" t="s">
        <v>307</v>
      </c>
      <c r="Y4396" t="s">
        <v>307</v>
      </c>
      <c r="Z4396" t="s">
        <v>307</v>
      </c>
    </row>
    <row r="4397" spans="1:45" x14ac:dyDescent="0.25">
      <c r="A4397">
        <v>603</v>
      </c>
      <c r="B4397" t="s">
        <v>232</v>
      </c>
      <c r="C4397" t="s">
        <v>40</v>
      </c>
      <c r="D4397" t="s">
        <v>53</v>
      </c>
      <c r="E4397" t="s">
        <v>307</v>
      </c>
      <c r="F4397" t="s">
        <v>307</v>
      </c>
      <c r="G4397" t="s">
        <v>307</v>
      </c>
      <c r="H4397" t="s">
        <v>307</v>
      </c>
      <c r="I4397" t="s">
        <v>307</v>
      </c>
      <c r="J4397" t="s">
        <v>307</v>
      </c>
      <c r="K4397" t="s">
        <v>307</v>
      </c>
      <c r="L4397" t="s">
        <v>307</v>
      </c>
      <c r="M4397" t="s">
        <v>307</v>
      </c>
      <c r="N4397" t="s">
        <v>307</v>
      </c>
      <c r="O4397" t="s">
        <v>307</v>
      </c>
      <c r="P4397" t="s">
        <v>307</v>
      </c>
      <c r="Q4397" t="s">
        <v>307</v>
      </c>
      <c r="R4397" t="s">
        <v>307</v>
      </c>
      <c r="S4397" t="s">
        <v>307</v>
      </c>
      <c r="T4397" t="s">
        <v>307</v>
      </c>
      <c r="U4397" t="s">
        <v>307</v>
      </c>
      <c r="V4397" t="s">
        <v>307</v>
      </c>
      <c r="W4397" t="s">
        <v>307</v>
      </c>
      <c r="X4397" t="s">
        <v>307</v>
      </c>
      <c r="Y4397" t="s">
        <v>307</v>
      </c>
      <c r="Z4397" t="s">
        <v>307</v>
      </c>
    </row>
    <row r="4398" spans="1:45" x14ac:dyDescent="0.25">
      <c r="A4398">
        <v>603</v>
      </c>
      <c r="B4398" t="s">
        <v>232</v>
      </c>
      <c r="C4398" t="s">
        <v>39</v>
      </c>
      <c r="D4398" t="s">
        <v>50</v>
      </c>
      <c r="E4398" t="s">
        <v>307</v>
      </c>
      <c r="F4398" t="s">
        <v>307</v>
      </c>
      <c r="G4398" t="s">
        <v>307</v>
      </c>
      <c r="H4398" t="s">
        <v>307</v>
      </c>
      <c r="I4398" t="s">
        <v>307</v>
      </c>
      <c r="J4398" t="s">
        <v>307</v>
      </c>
      <c r="K4398" t="s">
        <v>307</v>
      </c>
      <c r="L4398" t="s">
        <v>307</v>
      </c>
      <c r="M4398" t="s">
        <v>307</v>
      </c>
      <c r="N4398" t="s">
        <v>307</v>
      </c>
      <c r="O4398" t="s">
        <v>307</v>
      </c>
      <c r="P4398" t="s">
        <v>307</v>
      </c>
      <c r="Q4398" t="s">
        <v>307</v>
      </c>
      <c r="R4398" t="s">
        <v>307</v>
      </c>
      <c r="S4398" t="s">
        <v>307</v>
      </c>
      <c r="T4398" t="s">
        <v>307</v>
      </c>
      <c r="U4398" t="s">
        <v>307</v>
      </c>
      <c r="V4398" t="s">
        <v>307</v>
      </c>
      <c r="W4398" t="s">
        <v>307</v>
      </c>
      <c r="X4398" t="s">
        <v>307</v>
      </c>
      <c r="Y4398" t="s">
        <v>307</v>
      </c>
      <c r="Z4398" t="s">
        <v>307</v>
      </c>
      <c r="AA4398" t="s">
        <v>307</v>
      </c>
      <c r="AB4398" t="s">
        <v>307</v>
      </c>
      <c r="AC4398" t="s">
        <v>307</v>
      </c>
      <c r="AD4398" t="s">
        <v>307</v>
      </c>
      <c r="AE4398" t="s">
        <v>307</v>
      </c>
      <c r="AF4398" t="s">
        <v>307</v>
      </c>
      <c r="AG4398" t="s">
        <v>307</v>
      </c>
      <c r="AH4398" t="s">
        <v>307</v>
      </c>
      <c r="AI4398" t="s">
        <v>307</v>
      </c>
      <c r="AJ4398" t="s">
        <v>307</v>
      </c>
      <c r="AK4398" t="s">
        <v>307</v>
      </c>
      <c r="AL4398" t="s">
        <v>307</v>
      </c>
      <c r="AM4398" t="s">
        <v>307</v>
      </c>
      <c r="AN4398" t="s">
        <v>307</v>
      </c>
      <c r="AO4398" t="s">
        <v>307</v>
      </c>
      <c r="AP4398" t="s">
        <v>307</v>
      </c>
    </row>
    <row r="4399" spans="1:45" x14ac:dyDescent="0.25">
      <c r="A4399">
        <v>603</v>
      </c>
      <c r="B4399" t="s">
        <v>232</v>
      </c>
      <c r="C4399" t="s">
        <v>39</v>
      </c>
      <c r="D4399" t="s">
        <v>48</v>
      </c>
      <c r="E4399" t="s">
        <v>307</v>
      </c>
      <c r="F4399" t="s">
        <v>307</v>
      </c>
      <c r="G4399" t="s">
        <v>307</v>
      </c>
      <c r="H4399" t="s">
        <v>307</v>
      </c>
      <c r="I4399" t="s">
        <v>307</v>
      </c>
      <c r="J4399" t="s">
        <v>307</v>
      </c>
      <c r="K4399" t="s">
        <v>307</v>
      </c>
      <c r="L4399" t="s">
        <v>307</v>
      </c>
      <c r="M4399" t="s">
        <v>307</v>
      </c>
      <c r="N4399" t="s">
        <v>307</v>
      </c>
      <c r="O4399" t="s">
        <v>307</v>
      </c>
      <c r="P4399" t="s">
        <v>307</v>
      </c>
      <c r="Q4399" t="s">
        <v>307</v>
      </c>
      <c r="R4399" t="s">
        <v>307</v>
      </c>
      <c r="S4399" t="s">
        <v>307</v>
      </c>
      <c r="T4399" t="s">
        <v>307</v>
      </c>
      <c r="U4399" t="s">
        <v>307</v>
      </c>
      <c r="V4399" t="s">
        <v>307</v>
      </c>
      <c r="W4399" t="s">
        <v>307</v>
      </c>
      <c r="X4399" t="s">
        <v>307</v>
      </c>
      <c r="Y4399" t="s">
        <v>307</v>
      </c>
      <c r="Z4399" t="s">
        <v>307</v>
      </c>
      <c r="AA4399" t="s">
        <v>307</v>
      </c>
      <c r="AB4399" t="s">
        <v>307</v>
      </c>
      <c r="AC4399" t="s">
        <v>307</v>
      </c>
      <c r="AD4399" t="s">
        <v>307</v>
      </c>
      <c r="AE4399" t="s">
        <v>307</v>
      </c>
      <c r="AF4399" t="s">
        <v>307</v>
      </c>
      <c r="AG4399" t="s">
        <v>307</v>
      </c>
      <c r="AH4399" t="s">
        <v>307</v>
      </c>
      <c r="AI4399" t="s">
        <v>307</v>
      </c>
      <c r="AJ4399" t="s">
        <v>307</v>
      </c>
      <c r="AK4399" t="s">
        <v>307</v>
      </c>
      <c r="AL4399" t="s">
        <v>307</v>
      </c>
      <c r="AM4399" t="s">
        <v>307</v>
      </c>
      <c r="AN4399" t="s">
        <v>307</v>
      </c>
      <c r="AO4399" t="s">
        <v>307</v>
      </c>
      <c r="AP4399" t="s">
        <v>307</v>
      </c>
    </row>
    <row r="4400" spans="1:45" x14ac:dyDescent="0.25">
      <c r="A4400">
        <v>603</v>
      </c>
      <c r="B4400" t="s">
        <v>232</v>
      </c>
      <c r="C4400" t="s">
        <v>39</v>
      </c>
      <c r="D4400" t="s">
        <v>51</v>
      </c>
      <c r="E4400" t="s">
        <v>307</v>
      </c>
      <c r="F4400" t="s">
        <v>307</v>
      </c>
      <c r="G4400" t="s">
        <v>307</v>
      </c>
      <c r="H4400" t="s">
        <v>307</v>
      </c>
      <c r="I4400" t="s">
        <v>307</v>
      </c>
      <c r="J4400" t="s">
        <v>307</v>
      </c>
      <c r="K4400" t="s">
        <v>307</v>
      </c>
      <c r="L4400" t="s">
        <v>307</v>
      </c>
      <c r="M4400" t="s">
        <v>307</v>
      </c>
      <c r="N4400" t="s">
        <v>307</v>
      </c>
      <c r="O4400" t="s">
        <v>307</v>
      </c>
      <c r="P4400" t="s">
        <v>307</v>
      </c>
      <c r="Q4400" t="s">
        <v>307</v>
      </c>
      <c r="R4400" t="s">
        <v>307</v>
      </c>
      <c r="S4400" t="s">
        <v>307</v>
      </c>
      <c r="T4400" t="s">
        <v>307</v>
      </c>
      <c r="U4400" t="s">
        <v>307</v>
      </c>
      <c r="V4400" t="s">
        <v>307</v>
      </c>
      <c r="W4400" t="s">
        <v>307</v>
      </c>
      <c r="X4400" t="s">
        <v>307</v>
      </c>
      <c r="Y4400" t="s">
        <v>307</v>
      </c>
      <c r="Z4400" t="s">
        <v>307</v>
      </c>
      <c r="AA4400" t="s">
        <v>307</v>
      </c>
      <c r="AB4400" t="s">
        <v>307</v>
      </c>
      <c r="AC4400" t="s">
        <v>307</v>
      </c>
      <c r="AD4400" t="s">
        <v>307</v>
      </c>
      <c r="AE4400" t="s">
        <v>307</v>
      </c>
      <c r="AF4400" t="s">
        <v>307</v>
      </c>
      <c r="AG4400" t="s">
        <v>307</v>
      </c>
      <c r="AH4400" t="s">
        <v>307</v>
      </c>
      <c r="AI4400" t="s">
        <v>307</v>
      </c>
      <c r="AJ4400" t="s">
        <v>307</v>
      </c>
      <c r="AK4400" t="s">
        <v>307</v>
      </c>
      <c r="AL4400" t="s">
        <v>307</v>
      </c>
      <c r="AM4400" t="s">
        <v>307</v>
      </c>
      <c r="AN4400" t="s">
        <v>307</v>
      </c>
      <c r="AO4400" t="s">
        <v>307</v>
      </c>
      <c r="AP4400" t="s">
        <v>307</v>
      </c>
    </row>
    <row r="4401" spans="1:26" x14ac:dyDescent="0.25">
      <c r="A4401">
        <v>603</v>
      </c>
      <c r="B4401" t="s">
        <v>232</v>
      </c>
      <c r="C4401" t="s">
        <v>46</v>
      </c>
      <c r="D4401" t="s">
        <v>65</v>
      </c>
      <c r="E4401" t="s">
        <v>307</v>
      </c>
      <c r="F4401" t="s">
        <v>307</v>
      </c>
      <c r="G4401" t="s">
        <v>307</v>
      </c>
      <c r="H4401" t="s">
        <v>307</v>
      </c>
      <c r="I4401" t="s">
        <v>307</v>
      </c>
      <c r="J4401" t="s">
        <v>307</v>
      </c>
      <c r="K4401" t="s">
        <v>307</v>
      </c>
      <c r="L4401" t="s">
        <v>307</v>
      </c>
      <c r="M4401" t="s">
        <v>307</v>
      </c>
      <c r="N4401" t="s">
        <v>307</v>
      </c>
      <c r="O4401" t="s">
        <v>307</v>
      </c>
      <c r="P4401" t="s">
        <v>307</v>
      </c>
      <c r="Q4401" t="s">
        <v>307</v>
      </c>
      <c r="R4401" t="s">
        <v>307</v>
      </c>
      <c r="S4401" t="s">
        <v>307</v>
      </c>
      <c r="T4401" t="s">
        <v>307</v>
      </c>
      <c r="U4401" t="s">
        <v>307</v>
      </c>
      <c r="V4401" t="s">
        <v>307</v>
      </c>
      <c r="W4401" t="s">
        <v>307</v>
      </c>
      <c r="X4401" t="s">
        <v>307</v>
      </c>
      <c r="Y4401" t="s">
        <v>307</v>
      </c>
      <c r="Z4401" t="s">
        <v>307</v>
      </c>
    </row>
    <row r="4402" spans="1:26" x14ac:dyDescent="0.25">
      <c r="A4402">
        <v>603</v>
      </c>
      <c r="B4402" t="s">
        <v>232</v>
      </c>
      <c r="C4402" t="s">
        <v>46</v>
      </c>
      <c r="D4402" t="s">
        <v>66</v>
      </c>
      <c r="E4402" t="s">
        <v>307</v>
      </c>
      <c r="F4402" t="s">
        <v>307</v>
      </c>
      <c r="G4402" t="s">
        <v>307</v>
      </c>
      <c r="H4402" t="s">
        <v>307</v>
      </c>
      <c r="I4402" t="s">
        <v>307</v>
      </c>
      <c r="J4402" t="s">
        <v>307</v>
      </c>
      <c r="K4402" t="s">
        <v>307</v>
      </c>
      <c r="L4402" t="s">
        <v>307</v>
      </c>
      <c r="M4402" t="s">
        <v>307</v>
      </c>
      <c r="N4402" t="s">
        <v>307</v>
      </c>
      <c r="O4402" t="s">
        <v>307</v>
      </c>
      <c r="P4402" t="s">
        <v>307</v>
      </c>
      <c r="Q4402" t="s">
        <v>307</v>
      </c>
      <c r="R4402" t="s">
        <v>307</v>
      </c>
      <c r="S4402" t="s">
        <v>307</v>
      </c>
      <c r="T4402" t="s">
        <v>307</v>
      </c>
      <c r="U4402" t="s">
        <v>307</v>
      </c>
      <c r="V4402" t="s">
        <v>307</v>
      </c>
      <c r="W4402" t="s">
        <v>307</v>
      </c>
      <c r="X4402" t="s">
        <v>307</v>
      </c>
      <c r="Y4402" t="s">
        <v>307</v>
      </c>
      <c r="Z4402" t="s">
        <v>307</v>
      </c>
    </row>
    <row r="4403" spans="1:26" x14ac:dyDescent="0.25">
      <c r="A4403">
        <v>603</v>
      </c>
      <c r="B4403" t="s">
        <v>232</v>
      </c>
      <c r="C4403" t="s">
        <v>46</v>
      </c>
      <c r="D4403" t="s">
        <v>67</v>
      </c>
      <c r="E4403" t="s">
        <v>307</v>
      </c>
      <c r="F4403" t="s">
        <v>307</v>
      </c>
      <c r="G4403" t="s">
        <v>307</v>
      </c>
      <c r="H4403" t="s">
        <v>307</v>
      </c>
      <c r="I4403" t="s">
        <v>307</v>
      </c>
      <c r="J4403" t="s">
        <v>307</v>
      </c>
      <c r="K4403" t="s">
        <v>307</v>
      </c>
      <c r="L4403" t="s">
        <v>307</v>
      </c>
      <c r="M4403" t="s">
        <v>307</v>
      </c>
      <c r="N4403" t="s">
        <v>307</v>
      </c>
      <c r="O4403" t="s">
        <v>307</v>
      </c>
      <c r="P4403" t="s">
        <v>307</v>
      </c>
      <c r="Q4403" t="s">
        <v>307</v>
      </c>
      <c r="R4403" t="s">
        <v>307</v>
      </c>
      <c r="S4403" t="s">
        <v>307</v>
      </c>
      <c r="T4403" t="s">
        <v>307</v>
      </c>
      <c r="U4403" t="s">
        <v>307</v>
      </c>
      <c r="V4403" t="s">
        <v>307</v>
      </c>
      <c r="W4403" t="s">
        <v>307</v>
      </c>
      <c r="X4403" t="s">
        <v>307</v>
      </c>
      <c r="Y4403" t="s">
        <v>307</v>
      </c>
      <c r="Z4403" t="s">
        <v>307</v>
      </c>
    </row>
    <row r="4404" spans="1:26" x14ac:dyDescent="0.25">
      <c r="A4404">
        <v>603</v>
      </c>
      <c r="B4404" t="s">
        <v>232</v>
      </c>
      <c r="C4404" t="s">
        <v>46</v>
      </c>
      <c r="D4404" t="s">
        <v>68</v>
      </c>
      <c r="E4404" t="s">
        <v>307</v>
      </c>
      <c r="F4404" t="s">
        <v>307</v>
      </c>
      <c r="G4404" t="s">
        <v>307</v>
      </c>
      <c r="H4404" t="s">
        <v>307</v>
      </c>
      <c r="I4404" t="s">
        <v>307</v>
      </c>
      <c r="J4404" t="s">
        <v>307</v>
      </c>
      <c r="K4404" t="s">
        <v>307</v>
      </c>
      <c r="L4404" t="s">
        <v>307</v>
      </c>
      <c r="M4404" t="s">
        <v>307</v>
      </c>
      <c r="N4404" t="s">
        <v>307</v>
      </c>
      <c r="O4404" t="s">
        <v>307</v>
      </c>
      <c r="P4404" t="s">
        <v>307</v>
      </c>
      <c r="Q4404" t="s">
        <v>307</v>
      </c>
      <c r="R4404" t="s">
        <v>307</v>
      </c>
      <c r="S4404" t="s">
        <v>307</v>
      </c>
      <c r="T4404" t="s">
        <v>307</v>
      </c>
      <c r="U4404" t="s">
        <v>307</v>
      </c>
      <c r="V4404" t="s">
        <v>307</v>
      </c>
      <c r="W4404" t="s">
        <v>307</v>
      </c>
      <c r="X4404" t="s">
        <v>307</v>
      </c>
      <c r="Y4404" t="s">
        <v>307</v>
      </c>
      <c r="Z4404" t="s">
        <v>307</v>
      </c>
    </row>
    <row r="4405" spans="1:26" x14ac:dyDescent="0.25">
      <c r="A4405">
        <v>603</v>
      </c>
      <c r="B4405" t="s">
        <v>232</v>
      </c>
      <c r="C4405" t="s">
        <v>46</v>
      </c>
      <c r="D4405" t="s">
        <v>69</v>
      </c>
      <c r="E4405" t="s">
        <v>307</v>
      </c>
      <c r="F4405" t="s">
        <v>307</v>
      </c>
      <c r="G4405" t="s">
        <v>307</v>
      </c>
      <c r="H4405" t="s">
        <v>307</v>
      </c>
      <c r="I4405" t="s">
        <v>307</v>
      </c>
      <c r="J4405" t="s">
        <v>307</v>
      </c>
      <c r="K4405" t="s">
        <v>307</v>
      </c>
      <c r="L4405" t="s">
        <v>307</v>
      </c>
      <c r="M4405" t="s">
        <v>307</v>
      </c>
      <c r="N4405" t="s">
        <v>307</v>
      </c>
      <c r="O4405" t="s">
        <v>307</v>
      </c>
      <c r="P4405" t="s">
        <v>307</v>
      </c>
      <c r="Q4405" t="s">
        <v>307</v>
      </c>
      <c r="R4405" t="s">
        <v>307</v>
      </c>
      <c r="S4405" t="s">
        <v>307</v>
      </c>
      <c r="T4405" t="s">
        <v>307</v>
      </c>
      <c r="U4405" t="s">
        <v>307</v>
      </c>
      <c r="V4405" t="s">
        <v>307</v>
      </c>
      <c r="W4405" t="s">
        <v>307</v>
      </c>
      <c r="X4405" t="s">
        <v>307</v>
      </c>
      <c r="Y4405" t="s">
        <v>307</v>
      </c>
      <c r="Z4405" t="s">
        <v>307</v>
      </c>
    </row>
    <row r="4406" spans="1:26" x14ac:dyDescent="0.25">
      <c r="A4406">
        <v>603</v>
      </c>
      <c r="B4406" t="s">
        <v>232</v>
      </c>
      <c r="C4406" t="s">
        <v>46</v>
      </c>
      <c r="D4406" t="s">
        <v>70</v>
      </c>
      <c r="E4406" t="s">
        <v>307</v>
      </c>
      <c r="F4406" t="s">
        <v>307</v>
      </c>
      <c r="G4406" t="s">
        <v>307</v>
      </c>
      <c r="H4406" t="s">
        <v>307</v>
      </c>
      <c r="I4406" t="s">
        <v>307</v>
      </c>
      <c r="J4406" t="s">
        <v>307</v>
      </c>
      <c r="K4406" t="s">
        <v>307</v>
      </c>
      <c r="L4406" t="s">
        <v>307</v>
      </c>
      <c r="M4406" t="s">
        <v>307</v>
      </c>
      <c r="N4406" t="s">
        <v>307</v>
      </c>
      <c r="O4406" t="s">
        <v>307</v>
      </c>
      <c r="P4406" t="s">
        <v>307</v>
      </c>
      <c r="Q4406" t="s">
        <v>307</v>
      </c>
      <c r="R4406" t="s">
        <v>307</v>
      </c>
      <c r="S4406" t="s">
        <v>307</v>
      </c>
      <c r="T4406" t="s">
        <v>307</v>
      </c>
      <c r="U4406" t="s">
        <v>307</v>
      </c>
      <c r="V4406" t="s">
        <v>307</v>
      </c>
      <c r="W4406" t="s">
        <v>307</v>
      </c>
      <c r="X4406" t="s">
        <v>307</v>
      </c>
      <c r="Y4406" t="s">
        <v>307</v>
      </c>
      <c r="Z4406" t="s">
        <v>307</v>
      </c>
    </row>
    <row r="4407" spans="1:26" x14ac:dyDescent="0.25">
      <c r="A4407">
        <v>603</v>
      </c>
      <c r="B4407" t="s">
        <v>232</v>
      </c>
      <c r="C4407" t="s">
        <v>46</v>
      </c>
      <c r="D4407" t="s">
        <v>71</v>
      </c>
      <c r="E4407" t="s">
        <v>307</v>
      </c>
      <c r="F4407" t="s">
        <v>307</v>
      </c>
      <c r="G4407" t="s">
        <v>307</v>
      </c>
      <c r="H4407" t="s">
        <v>307</v>
      </c>
      <c r="I4407" t="s">
        <v>307</v>
      </c>
      <c r="J4407" t="s">
        <v>307</v>
      </c>
      <c r="K4407" t="s">
        <v>307</v>
      </c>
      <c r="L4407" t="s">
        <v>307</v>
      </c>
      <c r="M4407" t="s">
        <v>307</v>
      </c>
      <c r="N4407" t="s">
        <v>307</v>
      </c>
      <c r="O4407" t="s">
        <v>307</v>
      </c>
      <c r="P4407" t="s">
        <v>307</v>
      </c>
      <c r="Q4407" t="s">
        <v>307</v>
      </c>
      <c r="R4407" t="s">
        <v>307</v>
      </c>
      <c r="S4407" t="s">
        <v>307</v>
      </c>
      <c r="T4407" t="s">
        <v>307</v>
      </c>
      <c r="U4407" t="s">
        <v>307</v>
      </c>
      <c r="V4407" t="s">
        <v>307</v>
      </c>
      <c r="W4407" t="s">
        <v>307</v>
      </c>
      <c r="X4407" t="s">
        <v>307</v>
      </c>
      <c r="Y4407" t="s">
        <v>307</v>
      </c>
      <c r="Z4407" t="s">
        <v>307</v>
      </c>
    </row>
    <row r="4408" spans="1:26" x14ac:dyDescent="0.25">
      <c r="A4408">
        <v>603</v>
      </c>
      <c r="B4408" t="s">
        <v>232</v>
      </c>
      <c r="C4408" t="s">
        <v>46</v>
      </c>
      <c r="D4408" t="s">
        <v>72</v>
      </c>
      <c r="E4408" t="s">
        <v>307</v>
      </c>
      <c r="F4408" t="s">
        <v>307</v>
      </c>
      <c r="G4408" t="s">
        <v>307</v>
      </c>
      <c r="H4408" t="s">
        <v>307</v>
      </c>
      <c r="I4408" t="s">
        <v>307</v>
      </c>
      <c r="J4408" t="s">
        <v>307</v>
      </c>
      <c r="K4408" t="s">
        <v>307</v>
      </c>
      <c r="L4408" t="s">
        <v>307</v>
      </c>
      <c r="M4408" t="s">
        <v>307</v>
      </c>
      <c r="N4408" t="s">
        <v>307</v>
      </c>
      <c r="O4408" t="s">
        <v>307</v>
      </c>
      <c r="P4408" t="s">
        <v>307</v>
      </c>
      <c r="Q4408" t="s">
        <v>307</v>
      </c>
      <c r="R4408" t="s">
        <v>307</v>
      </c>
      <c r="S4408" t="s">
        <v>307</v>
      </c>
      <c r="T4408" t="s">
        <v>307</v>
      </c>
      <c r="U4408" t="s">
        <v>307</v>
      </c>
      <c r="V4408" t="s">
        <v>307</v>
      </c>
      <c r="W4408" t="s">
        <v>307</v>
      </c>
      <c r="X4408" t="s">
        <v>307</v>
      </c>
      <c r="Y4408" t="s">
        <v>307</v>
      </c>
      <c r="Z4408" t="s">
        <v>307</v>
      </c>
    </row>
    <row r="4409" spans="1:26" x14ac:dyDescent="0.25">
      <c r="A4409">
        <v>603</v>
      </c>
      <c r="B4409" t="s">
        <v>232</v>
      </c>
      <c r="C4409" t="s">
        <v>46</v>
      </c>
      <c r="D4409" t="s">
        <v>47</v>
      </c>
      <c r="E4409" t="s">
        <v>307</v>
      </c>
      <c r="F4409" t="s">
        <v>307</v>
      </c>
      <c r="G4409" t="s">
        <v>307</v>
      </c>
      <c r="H4409" t="s">
        <v>307</v>
      </c>
      <c r="I4409" t="s">
        <v>307</v>
      </c>
      <c r="J4409" t="s">
        <v>307</v>
      </c>
      <c r="K4409" t="s">
        <v>307</v>
      </c>
      <c r="L4409" t="s">
        <v>307</v>
      </c>
      <c r="M4409" t="s">
        <v>307</v>
      </c>
      <c r="N4409" t="s">
        <v>307</v>
      </c>
      <c r="O4409" t="s">
        <v>307</v>
      </c>
      <c r="P4409" t="s">
        <v>307</v>
      </c>
      <c r="Q4409" t="s">
        <v>307</v>
      </c>
      <c r="R4409" t="s">
        <v>307</v>
      </c>
      <c r="S4409" t="s">
        <v>307</v>
      </c>
      <c r="T4409" t="s">
        <v>307</v>
      </c>
      <c r="U4409" t="s">
        <v>307</v>
      </c>
      <c r="V4409" t="s">
        <v>307</v>
      </c>
      <c r="W4409" t="s">
        <v>307</v>
      </c>
      <c r="X4409" t="s">
        <v>307</v>
      </c>
      <c r="Y4409" t="s">
        <v>307</v>
      </c>
      <c r="Z4409" t="s">
        <v>307</v>
      </c>
    </row>
    <row r="4410" spans="1:26" x14ac:dyDescent="0.25">
      <c r="A4410">
        <v>603</v>
      </c>
      <c r="B4410" t="s">
        <v>232</v>
      </c>
      <c r="C4410" t="s">
        <v>46</v>
      </c>
      <c r="D4410" t="s">
        <v>48</v>
      </c>
      <c r="E4410" t="s">
        <v>307</v>
      </c>
      <c r="F4410" t="s">
        <v>307</v>
      </c>
      <c r="G4410" t="s">
        <v>307</v>
      </c>
      <c r="H4410" t="s">
        <v>307</v>
      </c>
      <c r="I4410" t="s">
        <v>307</v>
      </c>
      <c r="J4410" t="s">
        <v>307</v>
      </c>
      <c r="K4410" t="s">
        <v>307</v>
      </c>
      <c r="L4410" t="s">
        <v>307</v>
      </c>
      <c r="M4410" t="s">
        <v>307</v>
      </c>
      <c r="N4410" t="s">
        <v>307</v>
      </c>
      <c r="O4410" t="s">
        <v>307</v>
      </c>
      <c r="P4410" t="s">
        <v>307</v>
      </c>
      <c r="Q4410" t="s">
        <v>307</v>
      </c>
      <c r="R4410" t="s">
        <v>307</v>
      </c>
      <c r="S4410" t="s">
        <v>307</v>
      </c>
      <c r="T4410" t="s">
        <v>307</v>
      </c>
      <c r="U4410" t="s">
        <v>307</v>
      </c>
      <c r="V4410" t="s">
        <v>307</v>
      </c>
      <c r="W4410" t="s">
        <v>307</v>
      </c>
      <c r="X4410" t="s">
        <v>307</v>
      </c>
      <c r="Y4410" t="s">
        <v>307</v>
      </c>
      <c r="Z4410" t="s">
        <v>307</v>
      </c>
    </row>
    <row r="4411" spans="1:26" x14ac:dyDescent="0.25">
      <c r="A4411">
        <v>603</v>
      </c>
      <c r="B4411" t="s">
        <v>232</v>
      </c>
      <c r="C4411" t="s">
        <v>46</v>
      </c>
      <c r="D4411" t="s">
        <v>49</v>
      </c>
      <c r="E4411" t="s">
        <v>307</v>
      </c>
      <c r="F4411" t="s">
        <v>307</v>
      </c>
      <c r="G4411" t="s">
        <v>307</v>
      </c>
      <c r="H4411" t="s">
        <v>307</v>
      </c>
      <c r="I4411" t="s">
        <v>307</v>
      </c>
      <c r="J4411" t="s">
        <v>307</v>
      </c>
      <c r="K4411" t="s">
        <v>307</v>
      </c>
      <c r="L4411" t="s">
        <v>307</v>
      </c>
      <c r="M4411" t="s">
        <v>307</v>
      </c>
      <c r="N4411" t="s">
        <v>307</v>
      </c>
      <c r="O4411" t="s">
        <v>307</v>
      </c>
      <c r="P4411" t="s">
        <v>307</v>
      </c>
      <c r="Q4411" t="s">
        <v>307</v>
      </c>
      <c r="R4411" t="s">
        <v>307</v>
      </c>
      <c r="S4411" t="s">
        <v>307</v>
      </c>
      <c r="T4411" t="s">
        <v>307</v>
      </c>
      <c r="U4411" t="s">
        <v>307</v>
      </c>
      <c r="V4411" t="s">
        <v>307</v>
      </c>
      <c r="W4411" t="s">
        <v>307</v>
      </c>
      <c r="X4411" t="s">
        <v>307</v>
      </c>
      <c r="Y4411" t="s">
        <v>307</v>
      </c>
      <c r="Z4411" t="s">
        <v>307</v>
      </c>
    </row>
    <row r="4412" spans="1:26" x14ac:dyDescent="0.25">
      <c r="A4412">
        <v>603</v>
      </c>
      <c r="B4412" t="s">
        <v>232</v>
      </c>
      <c r="C4412" t="s">
        <v>41</v>
      </c>
      <c r="D4412" t="s">
        <v>48</v>
      </c>
      <c r="E4412" t="s">
        <v>307</v>
      </c>
      <c r="F4412" t="s">
        <v>307</v>
      </c>
      <c r="G4412" t="s">
        <v>307</v>
      </c>
      <c r="H4412" t="s">
        <v>307</v>
      </c>
      <c r="I4412" t="s">
        <v>307</v>
      </c>
      <c r="J4412" t="s">
        <v>307</v>
      </c>
      <c r="K4412" t="s">
        <v>307</v>
      </c>
      <c r="L4412" t="s">
        <v>307</v>
      </c>
      <c r="M4412" t="s">
        <v>307</v>
      </c>
      <c r="N4412" t="s">
        <v>307</v>
      </c>
      <c r="O4412" t="s">
        <v>307</v>
      </c>
      <c r="P4412" t="s">
        <v>307</v>
      </c>
      <c r="Q4412" t="s">
        <v>307</v>
      </c>
      <c r="R4412" t="s">
        <v>307</v>
      </c>
      <c r="S4412" t="s">
        <v>307</v>
      </c>
      <c r="T4412" t="s">
        <v>307</v>
      </c>
      <c r="U4412" t="s">
        <v>307</v>
      </c>
      <c r="V4412" t="s">
        <v>307</v>
      </c>
      <c r="W4412" t="s">
        <v>307</v>
      </c>
      <c r="X4412" t="s">
        <v>307</v>
      </c>
      <c r="Y4412" t="s">
        <v>307</v>
      </c>
      <c r="Z4412" t="s">
        <v>307</v>
      </c>
    </row>
    <row r="4413" spans="1:26" x14ac:dyDescent="0.25">
      <c r="A4413">
        <v>603</v>
      </c>
      <c r="B4413" t="s">
        <v>232</v>
      </c>
      <c r="C4413" t="s">
        <v>459</v>
      </c>
      <c r="D4413" t="s">
        <v>48</v>
      </c>
      <c r="E4413" t="s">
        <v>307</v>
      </c>
      <c r="F4413" t="s">
        <v>307</v>
      </c>
      <c r="G4413" t="s">
        <v>307</v>
      </c>
      <c r="H4413" t="s">
        <v>307</v>
      </c>
      <c r="I4413" t="s">
        <v>307</v>
      </c>
      <c r="J4413" t="s">
        <v>307</v>
      </c>
      <c r="K4413" t="s">
        <v>307</v>
      </c>
      <c r="L4413" t="s">
        <v>307</v>
      </c>
      <c r="M4413" t="s">
        <v>307</v>
      </c>
      <c r="N4413" t="s">
        <v>307</v>
      </c>
      <c r="O4413" t="s">
        <v>307</v>
      </c>
      <c r="P4413" t="s">
        <v>307</v>
      </c>
      <c r="Q4413" t="s">
        <v>307</v>
      </c>
    </row>
    <row r="4414" spans="1:26" x14ac:dyDescent="0.25">
      <c r="A4414">
        <v>603</v>
      </c>
      <c r="B4414" t="s">
        <v>232</v>
      </c>
      <c r="C4414" t="s">
        <v>304</v>
      </c>
      <c r="D4414" t="s">
        <v>48</v>
      </c>
      <c r="E4414" t="s">
        <v>307</v>
      </c>
      <c r="F4414" t="s">
        <v>307</v>
      </c>
      <c r="G4414" t="s">
        <v>307</v>
      </c>
      <c r="H4414" t="s">
        <v>307</v>
      </c>
      <c r="I4414" t="s">
        <v>307</v>
      </c>
      <c r="J4414" t="s">
        <v>307</v>
      </c>
      <c r="K4414" t="s">
        <v>307</v>
      </c>
      <c r="L4414" t="s">
        <v>307</v>
      </c>
      <c r="M4414" t="s">
        <v>307</v>
      </c>
      <c r="N4414" t="s">
        <v>307</v>
      </c>
      <c r="O4414" t="s">
        <v>307</v>
      </c>
      <c r="P4414" t="s">
        <v>307</v>
      </c>
      <c r="Q4414" t="s">
        <v>307</v>
      </c>
    </row>
    <row r="4415" spans="1:26" x14ac:dyDescent="0.25">
      <c r="A4415">
        <v>603</v>
      </c>
      <c r="B4415" t="s">
        <v>232</v>
      </c>
      <c r="C4415" t="s">
        <v>433</v>
      </c>
      <c r="D4415" t="s">
        <v>48</v>
      </c>
      <c r="E4415" t="s">
        <v>307</v>
      </c>
      <c r="F4415" t="s">
        <v>307</v>
      </c>
      <c r="G4415" t="s">
        <v>307</v>
      </c>
      <c r="H4415" t="s">
        <v>307</v>
      </c>
      <c r="I4415" t="s">
        <v>307</v>
      </c>
      <c r="J4415" t="s">
        <v>307</v>
      </c>
      <c r="K4415" t="s">
        <v>307</v>
      </c>
      <c r="L4415" t="s">
        <v>307</v>
      </c>
      <c r="M4415" t="s">
        <v>307</v>
      </c>
      <c r="N4415" t="s">
        <v>307</v>
      </c>
      <c r="O4415" t="s">
        <v>307</v>
      </c>
      <c r="P4415" t="s">
        <v>307</v>
      </c>
      <c r="Q4415" t="s">
        <v>307</v>
      </c>
    </row>
    <row r="4416" spans="1:26" x14ac:dyDescent="0.25">
      <c r="A4416">
        <v>603</v>
      </c>
      <c r="B4416" t="s">
        <v>232</v>
      </c>
      <c r="C4416" t="s">
        <v>305</v>
      </c>
      <c r="D4416" t="s">
        <v>48</v>
      </c>
      <c r="E4416" t="s">
        <v>307</v>
      </c>
      <c r="F4416" t="s">
        <v>307</v>
      </c>
      <c r="G4416" t="s">
        <v>307</v>
      </c>
      <c r="H4416" t="s">
        <v>307</v>
      </c>
      <c r="I4416" t="s">
        <v>307</v>
      </c>
      <c r="J4416" t="s">
        <v>307</v>
      </c>
      <c r="K4416" t="s">
        <v>307</v>
      </c>
      <c r="L4416" t="s">
        <v>307</v>
      </c>
      <c r="M4416" t="s">
        <v>307</v>
      </c>
      <c r="N4416" t="s">
        <v>307</v>
      </c>
      <c r="O4416" t="s">
        <v>307</v>
      </c>
      <c r="P4416" t="s">
        <v>307</v>
      </c>
      <c r="Q4416" t="s">
        <v>307</v>
      </c>
    </row>
    <row r="4417" spans="1:45" x14ac:dyDescent="0.25">
      <c r="A4417">
        <v>603</v>
      </c>
      <c r="B4417" t="s">
        <v>232</v>
      </c>
      <c r="C4417" t="s">
        <v>306</v>
      </c>
      <c r="D4417" t="s">
        <v>48</v>
      </c>
      <c r="E4417" t="s">
        <v>307</v>
      </c>
      <c r="F4417" t="s">
        <v>307</v>
      </c>
      <c r="G4417" t="s">
        <v>307</v>
      </c>
      <c r="H4417" t="s">
        <v>307</v>
      </c>
      <c r="I4417" t="s">
        <v>307</v>
      </c>
      <c r="J4417" t="s">
        <v>307</v>
      </c>
      <c r="K4417" t="s">
        <v>307</v>
      </c>
      <c r="L4417" t="s">
        <v>307</v>
      </c>
      <c r="M4417" t="s">
        <v>307</v>
      </c>
      <c r="N4417" t="s">
        <v>307</v>
      </c>
      <c r="O4417" t="s">
        <v>307</v>
      </c>
      <c r="P4417" t="s">
        <v>307</v>
      </c>
      <c r="Q4417" t="s">
        <v>307</v>
      </c>
    </row>
    <row r="4418" spans="1:45" x14ac:dyDescent="0.25">
      <c r="A4418">
        <v>603</v>
      </c>
      <c r="B4418" t="s">
        <v>232</v>
      </c>
      <c r="C4418" t="s">
        <v>44</v>
      </c>
      <c r="D4418" t="s">
        <v>54</v>
      </c>
      <c r="E4418" t="s">
        <v>307</v>
      </c>
      <c r="F4418" t="s">
        <v>307</v>
      </c>
      <c r="G4418" t="s">
        <v>307</v>
      </c>
      <c r="H4418" t="s">
        <v>307</v>
      </c>
      <c r="I4418" t="s">
        <v>307</v>
      </c>
      <c r="J4418" t="s">
        <v>307</v>
      </c>
      <c r="K4418" t="s">
        <v>307</v>
      </c>
      <c r="L4418" t="s">
        <v>307</v>
      </c>
      <c r="M4418" t="s">
        <v>307</v>
      </c>
      <c r="N4418" t="s">
        <v>307</v>
      </c>
      <c r="O4418" t="s">
        <v>307</v>
      </c>
      <c r="P4418" t="s">
        <v>307</v>
      </c>
      <c r="Q4418" t="s">
        <v>307</v>
      </c>
      <c r="R4418" t="s">
        <v>307</v>
      </c>
      <c r="S4418" t="s">
        <v>307</v>
      </c>
      <c r="T4418" t="s">
        <v>307</v>
      </c>
      <c r="U4418" t="s">
        <v>307</v>
      </c>
      <c r="V4418" t="s">
        <v>307</v>
      </c>
      <c r="W4418" t="s">
        <v>307</v>
      </c>
    </row>
    <row r="4419" spans="1:45" x14ac:dyDescent="0.25">
      <c r="A4419">
        <v>603</v>
      </c>
      <c r="B4419" t="s">
        <v>232</v>
      </c>
      <c r="C4419" t="s">
        <v>44</v>
      </c>
      <c r="D4419" t="s">
        <v>55</v>
      </c>
      <c r="E4419" t="s">
        <v>307</v>
      </c>
      <c r="F4419" t="s">
        <v>307</v>
      </c>
      <c r="G4419" t="s">
        <v>307</v>
      </c>
      <c r="H4419" t="s">
        <v>307</v>
      </c>
      <c r="I4419" t="s">
        <v>307</v>
      </c>
      <c r="J4419" t="s">
        <v>307</v>
      </c>
      <c r="K4419" t="s">
        <v>307</v>
      </c>
      <c r="L4419" t="s">
        <v>307</v>
      </c>
      <c r="M4419" t="s">
        <v>307</v>
      </c>
      <c r="N4419" t="s">
        <v>307</v>
      </c>
      <c r="O4419" t="s">
        <v>307</v>
      </c>
      <c r="P4419" t="s">
        <v>307</v>
      </c>
      <c r="Q4419" t="s">
        <v>307</v>
      </c>
      <c r="R4419" t="s">
        <v>307</v>
      </c>
      <c r="S4419" t="s">
        <v>307</v>
      </c>
      <c r="T4419" t="s">
        <v>307</v>
      </c>
      <c r="U4419" t="s">
        <v>307</v>
      </c>
      <c r="V4419" t="s">
        <v>307</v>
      </c>
      <c r="W4419" t="s">
        <v>307</v>
      </c>
    </row>
    <row r="4420" spans="1:45" x14ac:dyDescent="0.25">
      <c r="A4420">
        <v>603</v>
      </c>
      <c r="B4420" t="s">
        <v>232</v>
      </c>
      <c r="C4420" t="s">
        <v>44</v>
      </c>
      <c r="D4420" t="s">
        <v>56</v>
      </c>
      <c r="E4420" t="s">
        <v>307</v>
      </c>
      <c r="F4420" t="s">
        <v>307</v>
      </c>
      <c r="G4420" t="s">
        <v>307</v>
      </c>
      <c r="H4420" t="s">
        <v>307</v>
      </c>
      <c r="I4420" t="s">
        <v>307</v>
      </c>
      <c r="J4420" t="s">
        <v>307</v>
      </c>
      <c r="K4420" t="s">
        <v>307</v>
      </c>
      <c r="L4420" t="s">
        <v>307</v>
      </c>
      <c r="M4420" t="s">
        <v>307</v>
      </c>
      <c r="N4420" t="s">
        <v>307</v>
      </c>
      <c r="O4420" t="s">
        <v>307</v>
      </c>
      <c r="P4420" t="s">
        <v>307</v>
      </c>
      <c r="Q4420" t="s">
        <v>307</v>
      </c>
      <c r="R4420" t="s">
        <v>307</v>
      </c>
      <c r="S4420" t="s">
        <v>307</v>
      </c>
      <c r="T4420" t="s">
        <v>307</v>
      </c>
      <c r="U4420" t="s">
        <v>307</v>
      </c>
      <c r="V4420" t="s">
        <v>307</v>
      </c>
      <c r="W4420" t="s">
        <v>307</v>
      </c>
    </row>
    <row r="4421" spans="1:45" x14ac:dyDescent="0.25">
      <c r="A4421">
        <v>603</v>
      </c>
      <c r="B4421" t="s">
        <v>232</v>
      </c>
      <c r="C4421" t="s">
        <v>44</v>
      </c>
      <c r="D4421" t="s">
        <v>57</v>
      </c>
      <c r="E4421" t="s">
        <v>307</v>
      </c>
      <c r="F4421" t="s">
        <v>307</v>
      </c>
      <c r="G4421" t="s">
        <v>307</v>
      </c>
      <c r="H4421" t="s">
        <v>307</v>
      </c>
      <c r="I4421" t="s">
        <v>307</v>
      </c>
      <c r="J4421" t="s">
        <v>307</v>
      </c>
      <c r="K4421" t="s">
        <v>307</v>
      </c>
      <c r="L4421" t="s">
        <v>307</v>
      </c>
      <c r="M4421" t="s">
        <v>307</v>
      </c>
      <c r="N4421" t="s">
        <v>307</v>
      </c>
      <c r="O4421" t="s">
        <v>307</v>
      </c>
      <c r="P4421" t="s">
        <v>307</v>
      </c>
      <c r="Q4421" t="s">
        <v>307</v>
      </c>
      <c r="R4421" t="s">
        <v>307</v>
      </c>
      <c r="S4421" t="s">
        <v>307</v>
      </c>
      <c r="T4421" t="s">
        <v>307</v>
      </c>
      <c r="U4421" t="s">
        <v>307</v>
      </c>
      <c r="V4421" t="s">
        <v>307</v>
      </c>
      <c r="W4421" t="s">
        <v>307</v>
      </c>
    </row>
    <row r="4422" spans="1:45" x14ac:dyDescent="0.25">
      <c r="A4422">
        <v>603</v>
      </c>
      <c r="B4422" t="s">
        <v>232</v>
      </c>
      <c r="C4422" t="s">
        <v>44</v>
      </c>
      <c r="D4422" t="s">
        <v>58</v>
      </c>
      <c r="E4422" t="s">
        <v>307</v>
      </c>
      <c r="F4422" t="s">
        <v>307</v>
      </c>
      <c r="G4422" t="s">
        <v>307</v>
      </c>
      <c r="H4422" t="s">
        <v>307</v>
      </c>
      <c r="I4422" t="s">
        <v>307</v>
      </c>
      <c r="J4422" t="s">
        <v>307</v>
      </c>
      <c r="K4422" t="s">
        <v>307</v>
      </c>
      <c r="L4422" t="s">
        <v>307</v>
      </c>
      <c r="M4422" t="s">
        <v>307</v>
      </c>
      <c r="N4422" t="s">
        <v>307</v>
      </c>
      <c r="O4422" t="s">
        <v>307</v>
      </c>
      <c r="P4422" t="s">
        <v>307</v>
      </c>
      <c r="Q4422" t="s">
        <v>307</v>
      </c>
      <c r="R4422" t="s">
        <v>307</v>
      </c>
      <c r="S4422" t="s">
        <v>307</v>
      </c>
      <c r="T4422" t="s">
        <v>307</v>
      </c>
      <c r="U4422" t="s">
        <v>307</v>
      </c>
      <c r="V4422" t="s">
        <v>307</v>
      </c>
      <c r="W4422" t="s">
        <v>307</v>
      </c>
    </row>
    <row r="4423" spans="1:45" x14ac:dyDescent="0.25">
      <c r="A4423">
        <v>603</v>
      </c>
      <c r="B4423" t="s">
        <v>232</v>
      </c>
      <c r="C4423" t="s">
        <v>44</v>
      </c>
      <c r="D4423" t="s">
        <v>59</v>
      </c>
      <c r="E4423" t="s">
        <v>307</v>
      </c>
      <c r="F4423" t="s">
        <v>307</v>
      </c>
      <c r="G4423" t="s">
        <v>307</v>
      </c>
      <c r="H4423" t="s">
        <v>307</v>
      </c>
      <c r="I4423" t="s">
        <v>307</v>
      </c>
      <c r="J4423" t="s">
        <v>307</v>
      </c>
      <c r="K4423" t="s">
        <v>307</v>
      </c>
      <c r="L4423" t="s">
        <v>307</v>
      </c>
      <c r="M4423" t="s">
        <v>307</v>
      </c>
      <c r="N4423" t="s">
        <v>307</v>
      </c>
      <c r="O4423" t="s">
        <v>307</v>
      </c>
      <c r="P4423" t="s">
        <v>307</v>
      </c>
      <c r="Q4423" t="s">
        <v>307</v>
      </c>
      <c r="R4423" t="s">
        <v>307</v>
      </c>
      <c r="S4423" t="s">
        <v>307</v>
      </c>
      <c r="T4423" t="s">
        <v>307</v>
      </c>
      <c r="U4423" t="s">
        <v>307</v>
      </c>
      <c r="V4423" t="s">
        <v>307</v>
      </c>
      <c r="W4423" t="s">
        <v>307</v>
      </c>
    </row>
    <row r="4424" spans="1:45" x14ac:dyDescent="0.25">
      <c r="A4424">
        <v>603</v>
      </c>
      <c r="B4424" t="s">
        <v>232</v>
      </c>
      <c r="C4424" t="s">
        <v>44</v>
      </c>
      <c r="D4424" t="s">
        <v>60</v>
      </c>
      <c r="E4424" t="s">
        <v>307</v>
      </c>
      <c r="F4424" t="s">
        <v>307</v>
      </c>
      <c r="G4424" t="s">
        <v>307</v>
      </c>
      <c r="H4424" t="s">
        <v>307</v>
      </c>
      <c r="I4424" t="s">
        <v>307</v>
      </c>
      <c r="J4424" t="s">
        <v>307</v>
      </c>
      <c r="K4424" t="s">
        <v>307</v>
      </c>
      <c r="L4424" t="s">
        <v>307</v>
      </c>
      <c r="M4424" t="s">
        <v>307</v>
      </c>
      <c r="N4424" t="s">
        <v>307</v>
      </c>
      <c r="O4424" t="s">
        <v>307</v>
      </c>
      <c r="P4424" t="s">
        <v>307</v>
      </c>
      <c r="Q4424" t="s">
        <v>307</v>
      </c>
      <c r="R4424" t="s">
        <v>307</v>
      </c>
      <c r="S4424" t="s">
        <v>307</v>
      </c>
      <c r="T4424" t="s">
        <v>307</v>
      </c>
      <c r="U4424" t="s">
        <v>307</v>
      </c>
      <c r="V4424" t="s">
        <v>307</v>
      </c>
      <c r="W4424" t="s">
        <v>307</v>
      </c>
    </row>
    <row r="4425" spans="1:45" x14ac:dyDescent="0.25">
      <c r="A4425">
        <v>603</v>
      </c>
      <c r="B4425" t="s">
        <v>232</v>
      </c>
      <c r="C4425" t="s">
        <v>44</v>
      </c>
      <c r="D4425" t="s">
        <v>61</v>
      </c>
      <c r="E4425" t="s">
        <v>307</v>
      </c>
      <c r="F4425" t="s">
        <v>307</v>
      </c>
      <c r="G4425" t="s">
        <v>307</v>
      </c>
      <c r="H4425" t="s">
        <v>307</v>
      </c>
      <c r="I4425" t="s">
        <v>307</v>
      </c>
      <c r="J4425" t="s">
        <v>307</v>
      </c>
      <c r="K4425" t="s">
        <v>307</v>
      </c>
      <c r="L4425" t="s">
        <v>307</v>
      </c>
      <c r="M4425" t="s">
        <v>307</v>
      </c>
      <c r="N4425" t="s">
        <v>307</v>
      </c>
      <c r="O4425" t="s">
        <v>307</v>
      </c>
      <c r="P4425" t="s">
        <v>307</v>
      </c>
      <c r="Q4425" t="s">
        <v>307</v>
      </c>
      <c r="R4425" t="s">
        <v>307</v>
      </c>
      <c r="S4425" t="s">
        <v>307</v>
      </c>
      <c r="T4425" t="s">
        <v>307</v>
      </c>
      <c r="U4425" t="s">
        <v>307</v>
      </c>
      <c r="V4425" t="s">
        <v>307</v>
      </c>
      <c r="W4425" t="s">
        <v>307</v>
      </c>
    </row>
    <row r="4426" spans="1:45" x14ac:dyDescent="0.25">
      <c r="A4426">
        <v>603</v>
      </c>
      <c r="B4426" t="s">
        <v>232</v>
      </c>
      <c r="C4426" t="s">
        <v>44</v>
      </c>
      <c r="D4426" t="s">
        <v>62</v>
      </c>
      <c r="E4426" t="s">
        <v>307</v>
      </c>
      <c r="F4426" t="s">
        <v>307</v>
      </c>
      <c r="G4426" t="s">
        <v>307</v>
      </c>
      <c r="H4426" t="s">
        <v>307</v>
      </c>
      <c r="I4426" t="s">
        <v>307</v>
      </c>
      <c r="J4426" t="s">
        <v>307</v>
      </c>
      <c r="K4426" t="s">
        <v>307</v>
      </c>
      <c r="L4426" t="s">
        <v>307</v>
      </c>
      <c r="M4426" t="s">
        <v>307</v>
      </c>
      <c r="N4426" t="s">
        <v>307</v>
      </c>
      <c r="O4426" t="s">
        <v>307</v>
      </c>
      <c r="P4426" t="s">
        <v>307</v>
      </c>
      <c r="Q4426" t="s">
        <v>307</v>
      </c>
      <c r="R4426" t="s">
        <v>307</v>
      </c>
      <c r="S4426" t="s">
        <v>307</v>
      </c>
      <c r="T4426" t="s">
        <v>307</v>
      </c>
      <c r="U4426" t="s">
        <v>307</v>
      </c>
      <c r="V4426" t="s">
        <v>307</v>
      </c>
      <c r="W4426" t="s">
        <v>307</v>
      </c>
    </row>
    <row r="4427" spans="1:45" x14ac:dyDescent="0.25">
      <c r="A4427">
        <v>603</v>
      </c>
      <c r="B4427" t="s">
        <v>232</v>
      </c>
      <c r="C4427" t="s">
        <v>38</v>
      </c>
      <c r="D4427" t="s">
        <v>47</v>
      </c>
      <c r="E4427" t="s">
        <v>307</v>
      </c>
      <c r="F4427" t="s">
        <v>307</v>
      </c>
      <c r="G4427" t="s">
        <v>307</v>
      </c>
      <c r="H4427" t="s">
        <v>307</v>
      </c>
      <c r="I4427" t="s">
        <v>307</v>
      </c>
      <c r="J4427" t="s">
        <v>307</v>
      </c>
      <c r="K4427" t="s">
        <v>307</v>
      </c>
      <c r="L4427" t="s">
        <v>307</v>
      </c>
      <c r="M4427" t="s">
        <v>307</v>
      </c>
      <c r="N4427" t="s">
        <v>307</v>
      </c>
      <c r="O4427" t="s">
        <v>307</v>
      </c>
      <c r="P4427" t="s">
        <v>307</v>
      </c>
      <c r="Q4427" t="s">
        <v>307</v>
      </c>
      <c r="R4427" t="s">
        <v>307</v>
      </c>
      <c r="S4427" t="s">
        <v>307</v>
      </c>
      <c r="T4427" t="s">
        <v>307</v>
      </c>
      <c r="U4427" t="s">
        <v>307</v>
      </c>
      <c r="V4427" t="s">
        <v>307</v>
      </c>
      <c r="W4427" t="s">
        <v>307</v>
      </c>
      <c r="X4427" t="s">
        <v>307</v>
      </c>
      <c r="Y4427" t="s">
        <v>307</v>
      </c>
      <c r="Z4427" t="s">
        <v>307</v>
      </c>
      <c r="AA4427" t="s">
        <v>307</v>
      </c>
      <c r="AB4427" t="s">
        <v>307</v>
      </c>
      <c r="AC4427" t="s">
        <v>307</v>
      </c>
      <c r="AD4427" t="s">
        <v>307</v>
      </c>
      <c r="AE4427" t="s">
        <v>307</v>
      </c>
      <c r="AF4427" t="s">
        <v>307</v>
      </c>
      <c r="AG4427" t="s">
        <v>307</v>
      </c>
      <c r="AH4427" t="s">
        <v>307</v>
      </c>
      <c r="AI4427" t="s">
        <v>307</v>
      </c>
      <c r="AJ4427" t="s">
        <v>307</v>
      </c>
      <c r="AK4427" t="s">
        <v>307</v>
      </c>
      <c r="AL4427" t="s">
        <v>307</v>
      </c>
      <c r="AM4427" t="s">
        <v>307</v>
      </c>
      <c r="AN4427" t="s">
        <v>307</v>
      </c>
      <c r="AO4427" t="s">
        <v>307</v>
      </c>
      <c r="AP4427" t="s">
        <v>307</v>
      </c>
      <c r="AQ4427" t="s">
        <v>307</v>
      </c>
      <c r="AR4427" t="s">
        <v>307</v>
      </c>
      <c r="AS4427" t="s">
        <v>307</v>
      </c>
    </row>
    <row r="4428" spans="1:45" x14ac:dyDescent="0.25">
      <c r="A4428">
        <v>603</v>
      </c>
      <c r="B4428" t="s">
        <v>232</v>
      </c>
      <c r="C4428" t="s">
        <v>38</v>
      </c>
      <c r="D4428" t="s">
        <v>48</v>
      </c>
      <c r="E4428" t="s">
        <v>307</v>
      </c>
      <c r="F4428" t="s">
        <v>307</v>
      </c>
      <c r="G4428" t="s">
        <v>307</v>
      </c>
      <c r="H4428" t="s">
        <v>307</v>
      </c>
      <c r="I4428" t="s">
        <v>307</v>
      </c>
      <c r="J4428" t="s">
        <v>307</v>
      </c>
      <c r="K4428" t="s">
        <v>307</v>
      </c>
      <c r="L4428" t="s">
        <v>307</v>
      </c>
      <c r="M4428" t="s">
        <v>307</v>
      </c>
      <c r="N4428" t="s">
        <v>307</v>
      </c>
      <c r="O4428" t="s">
        <v>307</v>
      </c>
      <c r="P4428" t="s">
        <v>307</v>
      </c>
      <c r="Q4428" t="s">
        <v>307</v>
      </c>
      <c r="R4428" t="s">
        <v>307</v>
      </c>
      <c r="S4428" t="s">
        <v>307</v>
      </c>
      <c r="T4428" t="s">
        <v>307</v>
      </c>
      <c r="U4428" t="s">
        <v>307</v>
      </c>
      <c r="V4428" t="s">
        <v>307</v>
      </c>
      <c r="W4428" t="s">
        <v>307</v>
      </c>
      <c r="X4428" t="s">
        <v>307</v>
      </c>
      <c r="Y4428" t="s">
        <v>307</v>
      </c>
      <c r="Z4428" t="s">
        <v>307</v>
      </c>
      <c r="AA4428" t="s">
        <v>307</v>
      </c>
      <c r="AB4428" t="s">
        <v>307</v>
      </c>
      <c r="AC4428" t="s">
        <v>307</v>
      </c>
      <c r="AD4428" t="s">
        <v>307</v>
      </c>
      <c r="AE4428" t="s">
        <v>307</v>
      </c>
      <c r="AF4428" t="s">
        <v>307</v>
      </c>
      <c r="AG4428" t="s">
        <v>307</v>
      </c>
      <c r="AH4428" t="s">
        <v>307</v>
      </c>
      <c r="AI4428" t="s">
        <v>307</v>
      </c>
      <c r="AJ4428" t="s">
        <v>307</v>
      </c>
      <c r="AK4428" t="s">
        <v>307</v>
      </c>
      <c r="AL4428" t="s">
        <v>307</v>
      </c>
      <c r="AM4428" t="s">
        <v>307</v>
      </c>
      <c r="AN4428" t="s">
        <v>307</v>
      </c>
      <c r="AO4428" t="s">
        <v>307</v>
      </c>
      <c r="AP4428" t="s">
        <v>307</v>
      </c>
      <c r="AQ4428" t="s">
        <v>307</v>
      </c>
      <c r="AR4428" t="s">
        <v>307</v>
      </c>
      <c r="AS4428" t="s">
        <v>307</v>
      </c>
    </row>
    <row r="4429" spans="1:45" x14ac:dyDescent="0.25">
      <c r="A4429">
        <v>603</v>
      </c>
      <c r="B4429" t="s">
        <v>232</v>
      </c>
      <c r="C4429" t="s">
        <v>38</v>
      </c>
      <c r="D4429" t="s">
        <v>49</v>
      </c>
      <c r="E4429" t="s">
        <v>307</v>
      </c>
      <c r="F4429" t="s">
        <v>307</v>
      </c>
      <c r="G4429" t="s">
        <v>307</v>
      </c>
      <c r="H4429" t="s">
        <v>307</v>
      </c>
      <c r="I4429" t="s">
        <v>307</v>
      </c>
      <c r="J4429" t="s">
        <v>307</v>
      </c>
      <c r="K4429" t="s">
        <v>307</v>
      </c>
      <c r="L4429" t="s">
        <v>307</v>
      </c>
      <c r="M4429" t="s">
        <v>307</v>
      </c>
      <c r="N4429" t="s">
        <v>307</v>
      </c>
      <c r="O4429" t="s">
        <v>307</v>
      </c>
      <c r="P4429" t="s">
        <v>307</v>
      </c>
      <c r="Q4429" t="s">
        <v>307</v>
      </c>
      <c r="R4429" t="s">
        <v>307</v>
      </c>
      <c r="S4429" t="s">
        <v>307</v>
      </c>
      <c r="T4429" t="s">
        <v>307</v>
      </c>
      <c r="U4429" t="s">
        <v>307</v>
      </c>
      <c r="V4429" t="s">
        <v>307</v>
      </c>
      <c r="W4429" t="s">
        <v>307</v>
      </c>
      <c r="X4429" t="s">
        <v>307</v>
      </c>
      <c r="Y4429" t="s">
        <v>307</v>
      </c>
      <c r="Z4429" t="s">
        <v>307</v>
      </c>
      <c r="AA4429" t="s">
        <v>307</v>
      </c>
      <c r="AB4429" t="s">
        <v>307</v>
      </c>
      <c r="AC4429" t="s">
        <v>307</v>
      </c>
      <c r="AD4429" t="s">
        <v>307</v>
      </c>
      <c r="AE4429" t="s">
        <v>307</v>
      </c>
      <c r="AF4429" t="s">
        <v>307</v>
      </c>
      <c r="AG4429" t="s">
        <v>307</v>
      </c>
      <c r="AH4429" t="s">
        <v>307</v>
      </c>
      <c r="AI4429" t="s">
        <v>307</v>
      </c>
      <c r="AJ4429" t="s">
        <v>307</v>
      </c>
      <c r="AK4429" t="s">
        <v>307</v>
      </c>
      <c r="AL4429" t="s">
        <v>307</v>
      </c>
      <c r="AM4429" t="s">
        <v>307</v>
      </c>
      <c r="AN4429" t="s">
        <v>307</v>
      </c>
      <c r="AO4429" t="s">
        <v>307</v>
      </c>
      <c r="AP4429" t="s">
        <v>307</v>
      </c>
      <c r="AQ4429" t="s">
        <v>307</v>
      </c>
      <c r="AR4429" t="s">
        <v>307</v>
      </c>
      <c r="AS4429" t="s">
        <v>307</v>
      </c>
    </row>
    <row r="4430" spans="1:45" x14ac:dyDescent="0.25">
      <c r="A4430">
        <v>603</v>
      </c>
      <c r="B4430" t="s">
        <v>232</v>
      </c>
      <c r="C4430" t="s">
        <v>450</v>
      </c>
      <c r="D4430" t="s">
        <v>48</v>
      </c>
      <c r="E4430" t="s">
        <v>307</v>
      </c>
      <c r="F4430" t="s">
        <v>307</v>
      </c>
      <c r="G4430" t="s">
        <v>307</v>
      </c>
      <c r="H4430" t="s">
        <v>307</v>
      </c>
      <c r="I4430" t="s">
        <v>307</v>
      </c>
      <c r="J4430" t="s">
        <v>307</v>
      </c>
      <c r="K4430" t="s">
        <v>307</v>
      </c>
      <c r="L4430" t="s">
        <v>307</v>
      </c>
      <c r="M4430" t="s">
        <v>307</v>
      </c>
      <c r="N4430" t="s">
        <v>307</v>
      </c>
      <c r="O4430" t="s">
        <v>307</v>
      </c>
      <c r="P4430" t="s">
        <v>307</v>
      </c>
      <c r="Q4430" t="s">
        <v>307</v>
      </c>
      <c r="R4430" t="s">
        <v>307</v>
      </c>
    </row>
    <row r="4431" spans="1:45" x14ac:dyDescent="0.25">
      <c r="A4431">
        <v>603</v>
      </c>
      <c r="B4431" t="s">
        <v>232</v>
      </c>
      <c r="C4431" t="s">
        <v>449</v>
      </c>
      <c r="D4431" t="s">
        <v>48</v>
      </c>
      <c r="E4431" t="s">
        <v>307</v>
      </c>
      <c r="F4431" t="s">
        <v>307</v>
      </c>
      <c r="G4431" t="s">
        <v>307</v>
      </c>
      <c r="H4431" t="s">
        <v>307</v>
      </c>
      <c r="I4431" t="s">
        <v>307</v>
      </c>
      <c r="J4431" t="s">
        <v>307</v>
      </c>
      <c r="K4431" t="s">
        <v>307</v>
      </c>
      <c r="L4431" t="s">
        <v>307</v>
      </c>
      <c r="M4431" t="s">
        <v>307</v>
      </c>
      <c r="N4431" t="s">
        <v>307</v>
      </c>
      <c r="O4431" t="s">
        <v>307</v>
      </c>
      <c r="P4431" t="s">
        <v>307</v>
      </c>
      <c r="Q4431" t="s">
        <v>307</v>
      </c>
      <c r="R4431" t="s">
        <v>307</v>
      </c>
    </row>
    <row r="4432" spans="1:45" x14ac:dyDescent="0.25">
      <c r="A4432">
        <v>603</v>
      </c>
      <c r="B4432" t="s">
        <v>232</v>
      </c>
      <c r="C4432" t="s">
        <v>475</v>
      </c>
      <c r="D4432" t="s">
        <v>48</v>
      </c>
      <c r="E4432" t="s">
        <v>307</v>
      </c>
      <c r="F4432" t="s">
        <v>307</v>
      </c>
      <c r="G4432" t="s">
        <v>307</v>
      </c>
    </row>
    <row r="4433" spans="1:45" x14ac:dyDescent="0.25">
      <c r="A4433">
        <v>603</v>
      </c>
      <c r="B4433" t="s">
        <v>232</v>
      </c>
      <c r="C4433" t="s">
        <v>42</v>
      </c>
      <c r="D4433" t="s">
        <v>48</v>
      </c>
      <c r="E4433" t="s">
        <v>307</v>
      </c>
      <c r="F4433" t="s">
        <v>307</v>
      </c>
      <c r="G4433" t="s">
        <v>307</v>
      </c>
      <c r="H4433" t="s">
        <v>307</v>
      </c>
      <c r="I4433" t="s">
        <v>307</v>
      </c>
      <c r="J4433" t="s">
        <v>307</v>
      </c>
      <c r="K4433" t="s">
        <v>307</v>
      </c>
      <c r="L4433" t="s">
        <v>307</v>
      </c>
      <c r="M4433" t="s">
        <v>307</v>
      </c>
      <c r="N4433" t="s">
        <v>307</v>
      </c>
      <c r="O4433" t="s">
        <v>307</v>
      </c>
      <c r="P4433" t="s">
        <v>307</v>
      </c>
      <c r="Q4433" t="s">
        <v>307</v>
      </c>
      <c r="R4433" t="s">
        <v>307</v>
      </c>
      <c r="S4433" t="s">
        <v>307</v>
      </c>
      <c r="T4433" t="s">
        <v>307</v>
      </c>
      <c r="U4433" t="s">
        <v>307</v>
      </c>
      <c r="V4433" t="s">
        <v>307</v>
      </c>
      <c r="W4433" t="s">
        <v>307</v>
      </c>
      <c r="X4433" t="s">
        <v>307</v>
      </c>
      <c r="Y4433" t="s">
        <v>307</v>
      </c>
      <c r="Z4433" t="s">
        <v>307</v>
      </c>
    </row>
    <row r="4434" spans="1:45" x14ac:dyDescent="0.25">
      <c r="A4434">
        <v>604</v>
      </c>
      <c r="B4434" t="s">
        <v>233</v>
      </c>
      <c r="C4434" t="s">
        <v>43</v>
      </c>
      <c r="D4434" t="s">
        <v>54</v>
      </c>
      <c r="E4434" t="s">
        <v>307</v>
      </c>
      <c r="F4434" t="s">
        <v>307</v>
      </c>
      <c r="G4434" t="s">
        <v>307</v>
      </c>
      <c r="H4434" t="s">
        <v>307</v>
      </c>
      <c r="I4434" t="s">
        <v>307</v>
      </c>
      <c r="J4434" t="s">
        <v>307</v>
      </c>
      <c r="K4434" t="s">
        <v>307</v>
      </c>
      <c r="L4434" t="s">
        <v>307</v>
      </c>
      <c r="M4434" t="s">
        <v>307</v>
      </c>
      <c r="N4434" t="s">
        <v>307</v>
      </c>
      <c r="O4434" t="s">
        <v>307</v>
      </c>
      <c r="P4434" t="s">
        <v>307</v>
      </c>
      <c r="Q4434" t="s">
        <v>307</v>
      </c>
      <c r="R4434" t="s">
        <v>307</v>
      </c>
      <c r="S4434" t="s">
        <v>307</v>
      </c>
      <c r="T4434" t="s">
        <v>307</v>
      </c>
      <c r="U4434" t="s">
        <v>307</v>
      </c>
      <c r="V4434" t="s">
        <v>307</v>
      </c>
      <c r="W4434" t="s">
        <v>307</v>
      </c>
    </row>
    <row r="4435" spans="1:45" x14ac:dyDescent="0.25">
      <c r="A4435">
        <v>604</v>
      </c>
      <c r="B4435" t="s">
        <v>233</v>
      </c>
      <c r="C4435" t="s">
        <v>43</v>
      </c>
      <c r="D4435" t="s">
        <v>55</v>
      </c>
      <c r="E4435" t="s">
        <v>307</v>
      </c>
      <c r="F4435" t="s">
        <v>307</v>
      </c>
      <c r="G4435" t="s">
        <v>307</v>
      </c>
      <c r="H4435" t="s">
        <v>307</v>
      </c>
      <c r="I4435" t="s">
        <v>307</v>
      </c>
      <c r="J4435" t="s">
        <v>307</v>
      </c>
      <c r="K4435" t="s">
        <v>307</v>
      </c>
      <c r="L4435" t="s">
        <v>307</v>
      </c>
      <c r="M4435" t="s">
        <v>307</v>
      </c>
      <c r="N4435" t="s">
        <v>307</v>
      </c>
      <c r="O4435" t="s">
        <v>307</v>
      </c>
      <c r="P4435" t="s">
        <v>307</v>
      </c>
      <c r="Q4435" t="s">
        <v>307</v>
      </c>
      <c r="R4435" t="s">
        <v>307</v>
      </c>
      <c r="S4435" t="s">
        <v>307</v>
      </c>
      <c r="T4435" t="s">
        <v>307</v>
      </c>
      <c r="U4435" t="s">
        <v>307</v>
      </c>
      <c r="V4435" t="s">
        <v>307</v>
      </c>
      <c r="W4435" t="s">
        <v>307</v>
      </c>
    </row>
    <row r="4436" spans="1:45" x14ac:dyDescent="0.25">
      <c r="A4436">
        <v>604</v>
      </c>
      <c r="B4436" t="s">
        <v>233</v>
      </c>
      <c r="C4436" t="s">
        <v>43</v>
      </c>
      <c r="D4436" t="s">
        <v>56</v>
      </c>
      <c r="E4436" t="s">
        <v>307</v>
      </c>
      <c r="F4436" t="s">
        <v>307</v>
      </c>
      <c r="G4436" t="s">
        <v>307</v>
      </c>
      <c r="H4436" t="s">
        <v>307</v>
      </c>
      <c r="I4436" t="s">
        <v>307</v>
      </c>
      <c r="J4436" t="s">
        <v>307</v>
      </c>
      <c r="K4436" t="s">
        <v>307</v>
      </c>
      <c r="L4436" t="s">
        <v>307</v>
      </c>
      <c r="M4436" t="s">
        <v>307</v>
      </c>
      <c r="N4436" t="s">
        <v>307</v>
      </c>
      <c r="O4436" t="s">
        <v>307</v>
      </c>
      <c r="P4436" t="s">
        <v>307</v>
      </c>
      <c r="Q4436" t="s">
        <v>307</v>
      </c>
      <c r="R4436" t="s">
        <v>307</v>
      </c>
      <c r="S4436" t="s">
        <v>307</v>
      </c>
      <c r="T4436" t="s">
        <v>307</v>
      </c>
      <c r="U4436" t="s">
        <v>307</v>
      </c>
      <c r="V4436" t="s">
        <v>307</v>
      </c>
      <c r="W4436" t="s">
        <v>307</v>
      </c>
    </row>
    <row r="4437" spans="1:45" x14ac:dyDescent="0.25">
      <c r="A4437">
        <v>604</v>
      </c>
      <c r="B4437" t="s">
        <v>233</v>
      </c>
      <c r="C4437" t="s">
        <v>43</v>
      </c>
      <c r="D4437" t="s">
        <v>57</v>
      </c>
      <c r="E4437" t="s">
        <v>307</v>
      </c>
      <c r="F4437" t="s">
        <v>307</v>
      </c>
      <c r="G4437" t="s">
        <v>307</v>
      </c>
      <c r="H4437" t="s">
        <v>307</v>
      </c>
      <c r="I4437" t="s">
        <v>307</v>
      </c>
      <c r="J4437" t="s">
        <v>307</v>
      </c>
      <c r="K4437" t="s">
        <v>307</v>
      </c>
      <c r="L4437" t="s">
        <v>307</v>
      </c>
      <c r="M4437" t="s">
        <v>307</v>
      </c>
      <c r="N4437" t="s">
        <v>307</v>
      </c>
      <c r="O4437" t="s">
        <v>307</v>
      </c>
      <c r="P4437" t="s">
        <v>307</v>
      </c>
      <c r="Q4437" t="s">
        <v>307</v>
      </c>
      <c r="R4437" t="s">
        <v>307</v>
      </c>
      <c r="S4437" t="s">
        <v>307</v>
      </c>
      <c r="T4437" t="s">
        <v>307</v>
      </c>
      <c r="U4437" t="s">
        <v>307</v>
      </c>
      <c r="V4437" t="s">
        <v>307</v>
      </c>
      <c r="W4437" t="s">
        <v>307</v>
      </c>
    </row>
    <row r="4438" spans="1:45" x14ac:dyDescent="0.25">
      <c r="A4438">
        <v>604</v>
      </c>
      <c r="B4438" t="s">
        <v>233</v>
      </c>
      <c r="C4438" t="s">
        <v>43</v>
      </c>
      <c r="D4438" t="s">
        <v>58</v>
      </c>
      <c r="E4438" t="s">
        <v>307</v>
      </c>
      <c r="F4438" t="s">
        <v>307</v>
      </c>
      <c r="G4438" t="s">
        <v>307</v>
      </c>
      <c r="H4438" t="s">
        <v>307</v>
      </c>
      <c r="I4438" t="s">
        <v>307</v>
      </c>
      <c r="J4438" t="s">
        <v>307</v>
      </c>
      <c r="K4438" t="s">
        <v>307</v>
      </c>
      <c r="L4438" t="s">
        <v>307</v>
      </c>
      <c r="M4438" t="s">
        <v>307</v>
      </c>
      <c r="N4438" t="s">
        <v>307</v>
      </c>
      <c r="O4438" t="s">
        <v>307</v>
      </c>
      <c r="P4438" t="s">
        <v>307</v>
      </c>
      <c r="Q4438" t="s">
        <v>307</v>
      </c>
      <c r="R4438" t="s">
        <v>307</v>
      </c>
      <c r="S4438" t="s">
        <v>307</v>
      </c>
      <c r="T4438" t="s">
        <v>307</v>
      </c>
      <c r="U4438" t="s">
        <v>307</v>
      </c>
      <c r="V4438" t="s">
        <v>307</v>
      </c>
      <c r="W4438" t="s">
        <v>307</v>
      </c>
    </row>
    <row r="4439" spans="1:45" x14ac:dyDescent="0.25">
      <c r="A4439">
        <v>604</v>
      </c>
      <c r="B4439" t="s">
        <v>233</v>
      </c>
      <c r="C4439" t="s">
        <v>43</v>
      </c>
      <c r="D4439" t="s">
        <v>59</v>
      </c>
      <c r="E4439" t="s">
        <v>307</v>
      </c>
      <c r="F4439" t="s">
        <v>307</v>
      </c>
      <c r="G4439" t="s">
        <v>307</v>
      </c>
      <c r="H4439" t="s">
        <v>307</v>
      </c>
      <c r="I4439" t="s">
        <v>307</v>
      </c>
      <c r="J4439" t="s">
        <v>307</v>
      </c>
      <c r="K4439" t="s">
        <v>307</v>
      </c>
      <c r="L4439" t="s">
        <v>307</v>
      </c>
      <c r="M4439" t="s">
        <v>307</v>
      </c>
      <c r="N4439" t="s">
        <v>307</v>
      </c>
      <c r="O4439" t="s">
        <v>307</v>
      </c>
      <c r="P4439" t="s">
        <v>307</v>
      </c>
      <c r="Q4439" t="s">
        <v>307</v>
      </c>
      <c r="R4439" t="s">
        <v>307</v>
      </c>
      <c r="S4439" t="s">
        <v>307</v>
      </c>
      <c r="T4439" t="s">
        <v>307</v>
      </c>
      <c r="U4439" t="s">
        <v>307</v>
      </c>
      <c r="V4439" t="s">
        <v>307</v>
      </c>
      <c r="W4439" t="s">
        <v>307</v>
      </c>
    </row>
    <row r="4440" spans="1:45" x14ac:dyDescent="0.25">
      <c r="A4440">
        <v>604</v>
      </c>
      <c r="B4440" t="s">
        <v>233</v>
      </c>
      <c r="C4440" t="s">
        <v>43</v>
      </c>
      <c r="D4440" t="s">
        <v>60</v>
      </c>
      <c r="E4440" t="s">
        <v>307</v>
      </c>
      <c r="F4440" t="s">
        <v>307</v>
      </c>
      <c r="G4440" t="s">
        <v>307</v>
      </c>
      <c r="H4440" t="s">
        <v>307</v>
      </c>
      <c r="I4440" t="s">
        <v>307</v>
      </c>
      <c r="J4440" t="s">
        <v>307</v>
      </c>
      <c r="K4440" t="s">
        <v>307</v>
      </c>
      <c r="L4440" t="s">
        <v>307</v>
      </c>
      <c r="M4440" t="s">
        <v>307</v>
      </c>
      <c r="N4440" t="s">
        <v>307</v>
      </c>
      <c r="O4440" t="s">
        <v>307</v>
      </c>
      <c r="P4440" t="s">
        <v>307</v>
      </c>
      <c r="Q4440" t="s">
        <v>307</v>
      </c>
      <c r="R4440" t="s">
        <v>307</v>
      </c>
      <c r="S4440" t="s">
        <v>307</v>
      </c>
      <c r="T4440" t="s">
        <v>307</v>
      </c>
      <c r="U4440" t="s">
        <v>307</v>
      </c>
      <c r="V4440" t="s">
        <v>307</v>
      </c>
      <c r="W4440" t="s">
        <v>307</v>
      </c>
    </row>
    <row r="4441" spans="1:45" x14ac:dyDescent="0.25">
      <c r="A4441">
        <v>604</v>
      </c>
      <c r="B4441" t="s">
        <v>233</v>
      </c>
      <c r="C4441" t="s">
        <v>43</v>
      </c>
      <c r="D4441" t="s">
        <v>61</v>
      </c>
      <c r="E4441" t="s">
        <v>307</v>
      </c>
      <c r="F4441" t="s">
        <v>307</v>
      </c>
      <c r="G4441" t="s">
        <v>307</v>
      </c>
      <c r="H4441" t="s">
        <v>307</v>
      </c>
      <c r="I4441" t="s">
        <v>307</v>
      </c>
      <c r="J4441" t="s">
        <v>307</v>
      </c>
      <c r="K4441" t="s">
        <v>307</v>
      </c>
      <c r="L4441" t="s">
        <v>307</v>
      </c>
      <c r="M4441" t="s">
        <v>307</v>
      </c>
      <c r="N4441" t="s">
        <v>307</v>
      </c>
      <c r="O4441" t="s">
        <v>307</v>
      </c>
      <c r="P4441" t="s">
        <v>307</v>
      </c>
      <c r="Q4441" t="s">
        <v>307</v>
      </c>
      <c r="R4441" t="s">
        <v>307</v>
      </c>
      <c r="S4441" t="s">
        <v>307</v>
      </c>
      <c r="T4441" t="s">
        <v>307</v>
      </c>
      <c r="U4441" t="s">
        <v>307</v>
      </c>
      <c r="V4441" t="s">
        <v>307</v>
      </c>
      <c r="W4441" t="s">
        <v>307</v>
      </c>
    </row>
    <row r="4442" spans="1:45" x14ac:dyDescent="0.25">
      <c r="A4442">
        <v>604</v>
      </c>
      <c r="B4442" t="s">
        <v>233</v>
      </c>
      <c r="C4442" t="s">
        <v>43</v>
      </c>
      <c r="D4442" t="s">
        <v>62</v>
      </c>
      <c r="E4442" t="s">
        <v>307</v>
      </c>
      <c r="F4442" t="s">
        <v>307</v>
      </c>
      <c r="G4442" t="s">
        <v>307</v>
      </c>
      <c r="H4442" t="s">
        <v>307</v>
      </c>
      <c r="I4442" t="s">
        <v>307</v>
      </c>
      <c r="J4442" t="s">
        <v>307</v>
      </c>
      <c r="K4442" t="s">
        <v>307</v>
      </c>
      <c r="L4442" t="s">
        <v>307</v>
      </c>
      <c r="M4442" t="s">
        <v>307</v>
      </c>
      <c r="N4442" t="s">
        <v>307</v>
      </c>
      <c r="O4442" t="s">
        <v>307</v>
      </c>
      <c r="P4442" t="s">
        <v>307</v>
      </c>
      <c r="Q4442" t="s">
        <v>307</v>
      </c>
      <c r="R4442" t="s">
        <v>307</v>
      </c>
      <c r="S4442" t="s">
        <v>307</v>
      </c>
      <c r="T4442" t="s">
        <v>307</v>
      </c>
      <c r="U4442" t="s">
        <v>307</v>
      </c>
      <c r="V4442" t="s">
        <v>307</v>
      </c>
      <c r="W4442" t="s">
        <v>307</v>
      </c>
    </row>
    <row r="4443" spans="1:45" x14ac:dyDescent="0.25">
      <c r="A4443">
        <v>604</v>
      </c>
      <c r="B4443" t="s">
        <v>233</v>
      </c>
      <c r="C4443" t="s">
        <v>36</v>
      </c>
      <c r="D4443" t="s">
        <v>47</v>
      </c>
      <c r="E4443" t="s">
        <v>307</v>
      </c>
      <c r="F4443" t="s">
        <v>307</v>
      </c>
      <c r="G4443" t="s">
        <v>307</v>
      </c>
      <c r="H4443" t="s">
        <v>307</v>
      </c>
      <c r="I4443" t="s">
        <v>307</v>
      </c>
      <c r="J4443" t="s">
        <v>307</v>
      </c>
      <c r="K4443" t="s">
        <v>307</v>
      </c>
      <c r="L4443" t="s">
        <v>307</v>
      </c>
      <c r="M4443" t="s">
        <v>307</v>
      </c>
      <c r="N4443" t="s">
        <v>307</v>
      </c>
      <c r="O4443" t="s">
        <v>307</v>
      </c>
      <c r="P4443" t="s">
        <v>307</v>
      </c>
      <c r="Q4443" t="s">
        <v>307</v>
      </c>
      <c r="R4443" t="s">
        <v>307</v>
      </c>
      <c r="S4443" t="s">
        <v>307</v>
      </c>
      <c r="T4443" t="s">
        <v>307</v>
      </c>
      <c r="U4443" t="s">
        <v>307</v>
      </c>
      <c r="V4443" t="s">
        <v>307</v>
      </c>
      <c r="W4443" t="s">
        <v>307</v>
      </c>
      <c r="X4443" t="s">
        <v>307</v>
      </c>
      <c r="Y4443" t="s">
        <v>307</v>
      </c>
      <c r="Z4443" t="s">
        <v>307</v>
      </c>
      <c r="AA4443" t="s">
        <v>307</v>
      </c>
      <c r="AB4443" t="s">
        <v>307</v>
      </c>
      <c r="AC4443" t="s">
        <v>307</v>
      </c>
      <c r="AD4443" t="s">
        <v>307</v>
      </c>
      <c r="AE4443" t="s">
        <v>307</v>
      </c>
      <c r="AF4443" t="s">
        <v>307</v>
      </c>
      <c r="AG4443" t="s">
        <v>307</v>
      </c>
      <c r="AH4443" t="s">
        <v>307</v>
      </c>
      <c r="AI4443" t="s">
        <v>307</v>
      </c>
      <c r="AJ4443" t="s">
        <v>307</v>
      </c>
      <c r="AK4443" t="s">
        <v>307</v>
      </c>
      <c r="AL4443" t="s">
        <v>307</v>
      </c>
      <c r="AM4443" t="s">
        <v>307</v>
      </c>
      <c r="AN4443" t="s">
        <v>307</v>
      </c>
      <c r="AO4443" t="s">
        <v>307</v>
      </c>
      <c r="AP4443" t="s">
        <v>307</v>
      </c>
      <c r="AQ4443" t="s">
        <v>307</v>
      </c>
      <c r="AR4443" t="s">
        <v>307</v>
      </c>
      <c r="AS4443" t="s">
        <v>307</v>
      </c>
    </row>
    <row r="4444" spans="1:45" x14ac:dyDescent="0.25">
      <c r="A4444">
        <v>604</v>
      </c>
      <c r="B4444" t="s">
        <v>233</v>
      </c>
      <c r="C4444" t="s">
        <v>36</v>
      </c>
      <c r="D4444" t="s">
        <v>48</v>
      </c>
      <c r="E4444" t="s">
        <v>307</v>
      </c>
      <c r="F4444" t="s">
        <v>307</v>
      </c>
      <c r="G4444" t="s">
        <v>307</v>
      </c>
      <c r="H4444" t="s">
        <v>307</v>
      </c>
      <c r="I4444" t="s">
        <v>307</v>
      </c>
      <c r="J4444" t="s">
        <v>307</v>
      </c>
      <c r="K4444" t="s">
        <v>307</v>
      </c>
      <c r="L4444" t="s">
        <v>307</v>
      </c>
      <c r="M4444" t="s">
        <v>307</v>
      </c>
      <c r="N4444" t="s">
        <v>307</v>
      </c>
      <c r="O4444" t="s">
        <v>307</v>
      </c>
      <c r="P4444" t="s">
        <v>307</v>
      </c>
      <c r="Q4444" t="s">
        <v>307</v>
      </c>
      <c r="R4444" t="s">
        <v>307</v>
      </c>
      <c r="S4444" t="s">
        <v>307</v>
      </c>
      <c r="T4444" t="s">
        <v>307</v>
      </c>
      <c r="U4444" t="s">
        <v>307</v>
      </c>
      <c r="V4444" t="s">
        <v>307</v>
      </c>
      <c r="W4444" t="s">
        <v>307</v>
      </c>
      <c r="X4444" t="s">
        <v>307</v>
      </c>
      <c r="Y4444" t="s">
        <v>307</v>
      </c>
      <c r="Z4444" t="s">
        <v>307</v>
      </c>
      <c r="AA4444" t="s">
        <v>307</v>
      </c>
      <c r="AB4444" t="s">
        <v>307</v>
      </c>
      <c r="AC4444" t="s">
        <v>307</v>
      </c>
      <c r="AD4444" t="s">
        <v>307</v>
      </c>
      <c r="AE4444" t="s">
        <v>307</v>
      </c>
      <c r="AF4444" t="s">
        <v>307</v>
      </c>
      <c r="AG4444" t="s">
        <v>307</v>
      </c>
      <c r="AH4444" t="s">
        <v>307</v>
      </c>
      <c r="AI4444" t="s">
        <v>307</v>
      </c>
      <c r="AJ4444" t="s">
        <v>307</v>
      </c>
      <c r="AK4444" t="s">
        <v>307</v>
      </c>
      <c r="AL4444" t="s">
        <v>307</v>
      </c>
      <c r="AM4444" t="s">
        <v>307</v>
      </c>
      <c r="AN4444" t="s">
        <v>307</v>
      </c>
      <c r="AO4444" t="s">
        <v>307</v>
      </c>
      <c r="AP4444" t="s">
        <v>307</v>
      </c>
      <c r="AQ4444" t="s">
        <v>307</v>
      </c>
      <c r="AR4444" t="s">
        <v>307</v>
      </c>
      <c r="AS4444" t="s">
        <v>307</v>
      </c>
    </row>
    <row r="4445" spans="1:45" x14ac:dyDescent="0.25">
      <c r="A4445">
        <v>604</v>
      </c>
      <c r="B4445" t="s">
        <v>233</v>
      </c>
      <c r="C4445" t="s">
        <v>36</v>
      </c>
      <c r="D4445" t="s">
        <v>49</v>
      </c>
      <c r="E4445" t="s">
        <v>307</v>
      </c>
      <c r="F4445" t="s">
        <v>307</v>
      </c>
      <c r="G4445" t="s">
        <v>307</v>
      </c>
      <c r="H4445" t="s">
        <v>307</v>
      </c>
      <c r="I4445" t="s">
        <v>307</v>
      </c>
      <c r="J4445" t="s">
        <v>307</v>
      </c>
      <c r="K4445" t="s">
        <v>307</v>
      </c>
      <c r="L4445" t="s">
        <v>307</v>
      </c>
      <c r="M4445" t="s">
        <v>307</v>
      </c>
      <c r="N4445" t="s">
        <v>307</v>
      </c>
      <c r="O4445" t="s">
        <v>307</v>
      </c>
      <c r="P4445" t="s">
        <v>307</v>
      </c>
      <c r="Q4445" t="s">
        <v>307</v>
      </c>
      <c r="R4445" t="s">
        <v>307</v>
      </c>
      <c r="S4445" t="s">
        <v>307</v>
      </c>
      <c r="T4445" t="s">
        <v>307</v>
      </c>
      <c r="U4445" t="s">
        <v>307</v>
      </c>
      <c r="V4445" t="s">
        <v>307</v>
      </c>
      <c r="W4445" t="s">
        <v>307</v>
      </c>
      <c r="X4445" t="s">
        <v>307</v>
      </c>
      <c r="Y4445" t="s">
        <v>307</v>
      </c>
      <c r="Z4445" t="s">
        <v>307</v>
      </c>
      <c r="AA4445" t="s">
        <v>307</v>
      </c>
      <c r="AB4445" t="s">
        <v>307</v>
      </c>
      <c r="AC4445" t="s">
        <v>307</v>
      </c>
      <c r="AD4445" t="s">
        <v>307</v>
      </c>
      <c r="AE4445" t="s">
        <v>307</v>
      </c>
      <c r="AF4445" t="s">
        <v>307</v>
      </c>
      <c r="AG4445" t="s">
        <v>307</v>
      </c>
      <c r="AH4445" t="s">
        <v>307</v>
      </c>
      <c r="AI4445" t="s">
        <v>307</v>
      </c>
      <c r="AJ4445" t="s">
        <v>307</v>
      </c>
      <c r="AK4445" t="s">
        <v>307</v>
      </c>
      <c r="AL4445" t="s">
        <v>307</v>
      </c>
      <c r="AM4445" t="s">
        <v>307</v>
      </c>
      <c r="AN4445" t="s">
        <v>307</v>
      </c>
      <c r="AO4445" t="s">
        <v>307</v>
      </c>
      <c r="AP4445" t="s">
        <v>307</v>
      </c>
      <c r="AQ4445" t="s">
        <v>307</v>
      </c>
      <c r="AR4445" t="s">
        <v>307</v>
      </c>
      <c r="AS4445" t="s">
        <v>307</v>
      </c>
    </row>
    <row r="4446" spans="1:45" x14ac:dyDescent="0.25">
      <c r="A4446">
        <v>604</v>
      </c>
      <c r="B4446" t="s">
        <v>233</v>
      </c>
      <c r="C4446" t="s">
        <v>37</v>
      </c>
      <c r="D4446" t="s">
        <v>47</v>
      </c>
      <c r="E4446" t="s">
        <v>307</v>
      </c>
      <c r="F4446" t="s">
        <v>307</v>
      </c>
      <c r="G4446" t="s">
        <v>307</v>
      </c>
      <c r="H4446" t="s">
        <v>307</v>
      </c>
      <c r="I4446" t="s">
        <v>307</v>
      </c>
      <c r="J4446" t="s">
        <v>307</v>
      </c>
      <c r="K4446" t="s">
        <v>307</v>
      </c>
      <c r="L4446" t="s">
        <v>307</v>
      </c>
      <c r="M4446" t="s">
        <v>307</v>
      </c>
      <c r="N4446" t="s">
        <v>307</v>
      </c>
      <c r="O4446" t="s">
        <v>307</v>
      </c>
      <c r="P4446" t="s">
        <v>307</v>
      </c>
      <c r="Q4446" t="s">
        <v>307</v>
      </c>
      <c r="R4446" t="s">
        <v>307</v>
      </c>
      <c r="S4446" t="s">
        <v>307</v>
      </c>
      <c r="T4446" t="s">
        <v>307</v>
      </c>
      <c r="U4446" t="s">
        <v>307</v>
      </c>
      <c r="V4446" t="s">
        <v>307</v>
      </c>
      <c r="W4446" t="s">
        <v>307</v>
      </c>
      <c r="X4446" t="s">
        <v>307</v>
      </c>
      <c r="Y4446" t="s">
        <v>307</v>
      </c>
      <c r="Z4446" t="s">
        <v>307</v>
      </c>
      <c r="AA4446" t="s">
        <v>307</v>
      </c>
      <c r="AB4446" t="s">
        <v>307</v>
      </c>
      <c r="AC4446" t="s">
        <v>307</v>
      </c>
      <c r="AD4446" t="s">
        <v>307</v>
      </c>
      <c r="AE4446" t="s">
        <v>307</v>
      </c>
      <c r="AF4446" t="s">
        <v>307</v>
      </c>
      <c r="AG4446" t="s">
        <v>307</v>
      </c>
      <c r="AH4446" t="s">
        <v>307</v>
      </c>
      <c r="AI4446" t="s">
        <v>307</v>
      </c>
      <c r="AJ4446" t="s">
        <v>307</v>
      </c>
      <c r="AK4446" t="s">
        <v>307</v>
      </c>
      <c r="AL4446" t="s">
        <v>307</v>
      </c>
      <c r="AM4446" t="s">
        <v>307</v>
      </c>
      <c r="AN4446" t="s">
        <v>307</v>
      </c>
      <c r="AO4446" t="s">
        <v>307</v>
      </c>
      <c r="AP4446" t="s">
        <v>307</v>
      </c>
      <c r="AQ4446" t="s">
        <v>307</v>
      </c>
      <c r="AR4446" t="s">
        <v>307</v>
      </c>
      <c r="AS4446" t="s">
        <v>307</v>
      </c>
    </row>
    <row r="4447" spans="1:45" x14ac:dyDescent="0.25">
      <c r="A4447">
        <v>604</v>
      </c>
      <c r="B4447" t="s">
        <v>233</v>
      </c>
      <c r="C4447" t="s">
        <v>37</v>
      </c>
      <c r="D4447" t="s">
        <v>48</v>
      </c>
      <c r="E4447" t="s">
        <v>307</v>
      </c>
      <c r="F4447" t="s">
        <v>307</v>
      </c>
      <c r="G4447" t="s">
        <v>307</v>
      </c>
      <c r="H4447" t="s">
        <v>307</v>
      </c>
      <c r="I4447" t="s">
        <v>307</v>
      </c>
      <c r="J4447" t="s">
        <v>307</v>
      </c>
      <c r="K4447" t="s">
        <v>307</v>
      </c>
      <c r="L4447" t="s">
        <v>307</v>
      </c>
      <c r="M4447" t="s">
        <v>307</v>
      </c>
      <c r="N4447" t="s">
        <v>307</v>
      </c>
      <c r="O4447" t="s">
        <v>307</v>
      </c>
      <c r="P4447" t="s">
        <v>307</v>
      </c>
      <c r="Q4447" t="s">
        <v>307</v>
      </c>
      <c r="R4447" t="s">
        <v>307</v>
      </c>
      <c r="S4447" t="s">
        <v>307</v>
      </c>
      <c r="T4447" t="s">
        <v>307</v>
      </c>
      <c r="U4447" t="s">
        <v>307</v>
      </c>
      <c r="V4447" t="s">
        <v>307</v>
      </c>
      <c r="W4447" t="s">
        <v>307</v>
      </c>
      <c r="X4447" t="s">
        <v>307</v>
      </c>
      <c r="Y4447" t="s">
        <v>307</v>
      </c>
      <c r="Z4447" t="s">
        <v>307</v>
      </c>
      <c r="AA4447" t="s">
        <v>307</v>
      </c>
      <c r="AB4447" t="s">
        <v>307</v>
      </c>
      <c r="AC4447" t="s">
        <v>307</v>
      </c>
      <c r="AD4447" t="s">
        <v>307</v>
      </c>
      <c r="AE4447" t="s">
        <v>307</v>
      </c>
      <c r="AF4447" t="s">
        <v>307</v>
      </c>
      <c r="AG4447" t="s">
        <v>307</v>
      </c>
      <c r="AH4447" t="s">
        <v>307</v>
      </c>
      <c r="AI4447" t="s">
        <v>307</v>
      </c>
      <c r="AJ4447" t="s">
        <v>307</v>
      </c>
      <c r="AK4447" t="s">
        <v>307</v>
      </c>
      <c r="AL4447" t="s">
        <v>307</v>
      </c>
      <c r="AM4447" t="s">
        <v>307</v>
      </c>
      <c r="AN4447" t="s">
        <v>307</v>
      </c>
      <c r="AO4447" t="s">
        <v>307</v>
      </c>
      <c r="AP4447" t="s">
        <v>307</v>
      </c>
      <c r="AQ4447" t="s">
        <v>307</v>
      </c>
      <c r="AR4447" t="s">
        <v>307</v>
      </c>
      <c r="AS4447" t="s">
        <v>307</v>
      </c>
    </row>
    <row r="4448" spans="1:45" x14ac:dyDescent="0.25">
      <c r="A4448">
        <v>604</v>
      </c>
      <c r="B4448" t="s">
        <v>233</v>
      </c>
      <c r="C4448" t="s">
        <v>37</v>
      </c>
      <c r="D4448" t="s">
        <v>49</v>
      </c>
      <c r="E4448" t="s">
        <v>307</v>
      </c>
      <c r="F4448" t="s">
        <v>307</v>
      </c>
      <c r="G4448" t="s">
        <v>307</v>
      </c>
      <c r="H4448" t="s">
        <v>307</v>
      </c>
      <c r="I4448" t="s">
        <v>307</v>
      </c>
      <c r="J4448" t="s">
        <v>307</v>
      </c>
      <c r="K4448" t="s">
        <v>307</v>
      </c>
      <c r="L4448" t="s">
        <v>307</v>
      </c>
      <c r="M4448" t="s">
        <v>307</v>
      </c>
      <c r="N4448" t="s">
        <v>307</v>
      </c>
      <c r="O4448" t="s">
        <v>307</v>
      </c>
      <c r="P4448" t="s">
        <v>307</v>
      </c>
      <c r="Q4448" t="s">
        <v>307</v>
      </c>
      <c r="R4448" t="s">
        <v>307</v>
      </c>
      <c r="S4448" t="s">
        <v>307</v>
      </c>
      <c r="T4448" t="s">
        <v>307</v>
      </c>
      <c r="U4448" t="s">
        <v>307</v>
      </c>
      <c r="V4448" t="s">
        <v>307</v>
      </c>
      <c r="W4448" t="s">
        <v>307</v>
      </c>
      <c r="X4448" t="s">
        <v>307</v>
      </c>
      <c r="Y4448" t="s">
        <v>307</v>
      </c>
      <c r="Z4448" t="s">
        <v>307</v>
      </c>
      <c r="AA4448" t="s">
        <v>307</v>
      </c>
      <c r="AB4448" t="s">
        <v>307</v>
      </c>
      <c r="AC4448" t="s">
        <v>307</v>
      </c>
      <c r="AD4448" t="s">
        <v>307</v>
      </c>
      <c r="AE4448" t="s">
        <v>307</v>
      </c>
      <c r="AF4448" t="s">
        <v>307</v>
      </c>
      <c r="AG4448" t="s">
        <v>307</v>
      </c>
      <c r="AH4448" t="s">
        <v>307</v>
      </c>
      <c r="AI4448" t="s">
        <v>307</v>
      </c>
      <c r="AJ4448" t="s">
        <v>307</v>
      </c>
      <c r="AK4448" t="s">
        <v>307</v>
      </c>
      <c r="AL4448" t="s">
        <v>307</v>
      </c>
      <c r="AM4448" t="s">
        <v>307</v>
      </c>
      <c r="AN4448" t="s">
        <v>307</v>
      </c>
      <c r="AO4448" t="s">
        <v>307</v>
      </c>
      <c r="AP4448" t="s">
        <v>307</v>
      </c>
      <c r="AQ4448" t="s">
        <v>307</v>
      </c>
      <c r="AR4448" t="s">
        <v>307</v>
      </c>
      <c r="AS4448" t="s">
        <v>307</v>
      </c>
    </row>
    <row r="4449" spans="1:42" x14ac:dyDescent="0.25">
      <c r="A4449">
        <v>604</v>
      </c>
      <c r="B4449" t="s">
        <v>233</v>
      </c>
      <c r="C4449" t="s">
        <v>45</v>
      </c>
      <c r="D4449" t="s">
        <v>63</v>
      </c>
      <c r="E4449" t="s">
        <v>307</v>
      </c>
      <c r="F4449" t="s">
        <v>307</v>
      </c>
      <c r="G4449" t="s">
        <v>307</v>
      </c>
      <c r="H4449" t="s">
        <v>307</v>
      </c>
      <c r="I4449" t="s">
        <v>307</v>
      </c>
      <c r="J4449" t="s">
        <v>307</v>
      </c>
      <c r="K4449" t="s">
        <v>307</v>
      </c>
      <c r="L4449" t="s">
        <v>307</v>
      </c>
      <c r="M4449" t="s">
        <v>307</v>
      </c>
      <c r="N4449" t="s">
        <v>307</v>
      </c>
      <c r="O4449" t="s">
        <v>307</v>
      </c>
      <c r="P4449" t="s">
        <v>307</v>
      </c>
      <c r="Q4449" t="s">
        <v>307</v>
      </c>
      <c r="R4449" t="s">
        <v>307</v>
      </c>
      <c r="S4449" t="s">
        <v>307</v>
      </c>
      <c r="T4449" t="s">
        <v>307</v>
      </c>
      <c r="U4449" t="s">
        <v>307</v>
      </c>
      <c r="V4449" t="s">
        <v>307</v>
      </c>
      <c r="W4449" t="s">
        <v>307</v>
      </c>
    </row>
    <row r="4450" spans="1:42" x14ac:dyDescent="0.25">
      <c r="A4450">
        <v>604</v>
      </c>
      <c r="B4450" t="s">
        <v>233</v>
      </c>
      <c r="C4450" t="s">
        <v>45</v>
      </c>
      <c r="D4450" t="s">
        <v>64</v>
      </c>
      <c r="E4450" t="s">
        <v>307</v>
      </c>
      <c r="F4450" t="s">
        <v>307</v>
      </c>
      <c r="G4450" t="s">
        <v>307</v>
      </c>
      <c r="H4450" t="s">
        <v>307</v>
      </c>
      <c r="I4450" t="s">
        <v>307</v>
      </c>
      <c r="J4450" t="s">
        <v>307</v>
      </c>
      <c r="K4450" t="s">
        <v>307</v>
      </c>
      <c r="L4450" t="s">
        <v>307</v>
      </c>
      <c r="M4450" t="s">
        <v>307</v>
      </c>
      <c r="N4450" t="s">
        <v>307</v>
      </c>
      <c r="O4450" t="s">
        <v>307</v>
      </c>
      <c r="P4450" t="s">
        <v>307</v>
      </c>
      <c r="Q4450" t="s">
        <v>307</v>
      </c>
      <c r="R4450" t="s">
        <v>307</v>
      </c>
      <c r="S4450" t="s">
        <v>307</v>
      </c>
      <c r="T4450" t="s">
        <v>307</v>
      </c>
      <c r="U4450" t="s">
        <v>307</v>
      </c>
      <c r="V4450" t="s">
        <v>307</v>
      </c>
      <c r="W4450" t="s">
        <v>307</v>
      </c>
    </row>
    <row r="4451" spans="1:42" x14ac:dyDescent="0.25">
      <c r="A4451">
        <v>604</v>
      </c>
      <c r="B4451" t="s">
        <v>233</v>
      </c>
      <c r="C4451" t="s">
        <v>40</v>
      </c>
      <c r="D4451" t="s">
        <v>52</v>
      </c>
      <c r="E4451" t="s">
        <v>307</v>
      </c>
      <c r="F4451" t="s">
        <v>307</v>
      </c>
      <c r="G4451" t="s">
        <v>307</v>
      </c>
      <c r="H4451" t="s">
        <v>307</v>
      </c>
      <c r="I4451" t="s">
        <v>307</v>
      </c>
      <c r="J4451" t="s">
        <v>307</v>
      </c>
      <c r="K4451" t="s">
        <v>307</v>
      </c>
      <c r="L4451" t="s">
        <v>307</v>
      </c>
      <c r="M4451" t="s">
        <v>307</v>
      </c>
      <c r="N4451" t="s">
        <v>307</v>
      </c>
      <c r="O4451" t="s">
        <v>307</v>
      </c>
      <c r="P4451" t="s">
        <v>307</v>
      </c>
      <c r="Q4451" t="s">
        <v>307</v>
      </c>
      <c r="R4451" t="s">
        <v>307</v>
      </c>
      <c r="S4451" t="s">
        <v>307</v>
      </c>
      <c r="T4451" t="s">
        <v>307</v>
      </c>
      <c r="U4451" t="s">
        <v>307</v>
      </c>
      <c r="V4451" t="s">
        <v>307</v>
      </c>
      <c r="W4451" t="s">
        <v>307</v>
      </c>
      <c r="X4451" t="s">
        <v>307</v>
      </c>
      <c r="Y4451" t="s">
        <v>307</v>
      </c>
      <c r="Z4451" t="s">
        <v>307</v>
      </c>
    </row>
    <row r="4452" spans="1:42" x14ac:dyDescent="0.25">
      <c r="A4452">
        <v>604</v>
      </c>
      <c r="B4452" t="s">
        <v>233</v>
      </c>
      <c r="C4452" t="s">
        <v>40</v>
      </c>
      <c r="D4452" t="s">
        <v>53</v>
      </c>
      <c r="E4452" t="s">
        <v>307</v>
      </c>
      <c r="F4452" t="s">
        <v>307</v>
      </c>
      <c r="G4452" t="s">
        <v>307</v>
      </c>
      <c r="H4452" t="s">
        <v>307</v>
      </c>
      <c r="I4452" t="s">
        <v>307</v>
      </c>
      <c r="J4452" t="s">
        <v>307</v>
      </c>
      <c r="K4452" t="s">
        <v>307</v>
      </c>
      <c r="L4452" t="s">
        <v>307</v>
      </c>
      <c r="M4452" t="s">
        <v>307</v>
      </c>
      <c r="N4452" t="s">
        <v>307</v>
      </c>
      <c r="O4452" t="s">
        <v>307</v>
      </c>
      <c r="P4452" t="s">
        <v>307</v>
      </c>
      <c r="Q4452" t="s">
        <v>307</v>
      </c>
      <c r="R4452" t="s">
        <v>307</v>
      </c>
      <c r="S4452" t="s">
        <v>307</v>
      </c>
      <c r="T4452" t="s">
        <v>307</v>
      </c>
      <c r="U4452" t="s">
        <v>307</v>
      </c>
      <c r="V4452" t="s">
        <v>307</v>
      </c>
      <c r="W4452" t="s">
        <v>307</v>
      </c>
      <c r="X4452" t="s">
        <v>307</v>
      </c>
      <c r="Y4452" t="s">
        <v>307</v>
      </c>
      <c r="Z4452" t="s">
        <v>307</v>
      </c>
    </row>
    <row r="4453" spans="1:42" x14ac:dyDescent="0.25">
      <c r="A4453">
        <v>604</v>
      </c>
      <c r="B4453" t="s">
        <v>233</v>
      </c>
      <c r="C4453" t="s">
        <v>39</v>
      </c>
      <c r="D4453" t="s">
        <v>50</v>
      </c>
      <c r="E4453" t="s">
        <v>307</v>
      </c>
      <c r="F4453" t="s">
        <v>307</v>
      </c>
      <c r="G4453" t="s">
        <v>307</v>
      </c>
      <c r="H4453" t="s">
        <v>307</v>
      </c>
      <c r="I4453" t="s">
        <v>307</v>
      </c>
      <c r="J4453" t="s">
        <v>307</v>
      </c>
      <c r="K4453" t="s">
        <v>307</v>
      </c>
      <c r="L4453" t="s">
        <v>307</v>
      </c>
      <c r="M4453" t="s">
        <v>307</v>
      </c>
      <c r="N4453" t="s">
        <v>307</v>
      </c>
      <c r="O4453" t="s">
        <v>307</v>
      </c>
      <c r="P4453" t="s">
        <v>307</v>
      </c>
      <c r="Q4453" t="s">
        <v>307</v>
      </c>
      <c r="R4453" t="s">
        <v>307</v>
      </c>
      <c r="S4453" t="s">
        <v>307</v>
      </c>
      <c r="T4453" t="s">
        <v>307</v>
      </c>
      <c r="U4453" t="s">
        <v>307</v>
      </c>
      <c r="V4453" t="s">
        <v>307</v>
      </c>
      <c r="W4453" t="s">
        <v>307</v>
      </c>
      <c r="X4453" t="s">
        <v>307</v>
      </c>
      <c r="Y4453" t="s">
        <v>307</v>
      </c>
      <c r="Z4453" t="s">
        <v>307</v>
      </c>
      <c r="AA4453" t="s">
        <v>307</v>
      </c>
      <c r="AB4453" t="s">
        <v>307</v>
      </c>
      <c r="AC4453" t="s">
        <v>307</v>
      </c>
      <c r="AD4453" t="s">
        <v>307</v>
      </c>
      <c r="AE4453" t="s">
        <v>307</v>
      </c>
      <c r="AF4453" t="s">
        <v>307</v>
      </c>
      <c r="AG4453" t="s">
        <v>307</v>
      </c>
      <c r="AH4453" t="s">
        <v>307</v>
      </c>
      <c r="AI4453" t="s">
        <v>307</v>
      </c>
      <c r="AJ4453" t="s">
        <v>307</v>
      </c>
      <c r="AK4453" t="s">
        <v>307</v>
      </c>
      <c r="AL4453" t="s">
        <v>307</v>
      </c>
      <c r="AM4453" t="s">
        <v>307</v>
      </c>
      <c r="AN4453" t="s">
        <v>307</v>
      </c>
      <c r="AO4453" t="s">
        <v>307</v>
      </c>
      <c r="AP4453" t="s">
        <v>307</v>
      </c>
    </row>
    <row r="4454" spans="1:42" x14ac:dyDescent="0.25">
      <c r="A4454">
        <v>604</v>
      </c>
      <c r="B4454" t="s">
        <v>233</v>
      </c>
      <c r="C4454" t="s">
        <v>39</v>
      </c>
      <c r="D4454" t="s">
        <v>48</v>
      </c>
      <c r="E4454" t="s">
        <v>307</v>
      </c>
      <c r="F4454" t="s">
        <v>307</v>
      </c>
      <c r="G4454" t="s">
        <v>307</v>
      </c>
      <c r="H4454" t="s">
        <v>307</v>
      </c>
      <c r="I4454" t="s">
        <v>307</v>
      </c>
      <c r="J4454" t="s">
        <v>307</v>
      </c>
      <c r="K4454" t="s">
        <v>307</v>
      </c>
      <c r="L4454" t="s">
        <v>307</v>
      </c>
      <c r="M4454" t="s">
        <v>307</v>
      </c>
      <c r="N4454" t="s">
        <v>307</v>
      </c>
      <c r="O4454" t="s">
        <v>307</v>
      </c>
      <c r="P4454" t="s">
        <v>307</v>
      </c>
      <c r="Q4454" t="s">
        <v>307</v>
      </c>
      <c r="R4454" t="s">
        <v>307</v>
      </c>
      <c r="S4454" t="s">
        <v>307</v>
      </c>
      <c r="T4454" t="s">
        <v>307</v>
      </c>
      <c r="U4454" t="s">
        <v>307</v>
      </c>
      <c r="V4454" t="s">
        <v>307</v>
      </c>
      <c r="W4454" t="s">
        <v>307</v>
      </c>
      <c r="X4454" t="s">
        <v>307</v>
      </c>
      <c r="Y4454" t="s">
        <v>307</v>
      </c>
      <c r="Z4454" t="s">
        <v>307</v>
      </c>
      <c r="AA4454" t="s">
        <v>307</v>
      </c>
      <c r="AB4454" t="s">
        <v>307</v>
      </c>
      <c r="AC4454" t="s">
        <v>307</v>
      </c>
      <c r="AD4454" t="s">
        <v>307</v>
      </c>
      <c r="AE4454" t="s">
        <v>307</v>
      </c>
      <c r="AF4454" t="s">
        <v>307</v>
      </c>
      <c r="AG4454" t="s">
        <v>307</v>
      </c>
      <c r="AH4454" t="s">
        <v>307</v>
      </c>
      <c r="AI4454" t="s">
        <v>307</v>
      </c>
      <c r="AJ4454" t="s">
        <v>307</v>
      </c>
      <c r="AK4454" t="s">
        <v>307</v>
      </c>
      <c r="AL4454" t="s">
        <v>307</v>
      </c>
      <c r="AM4454" t="s">
        <v>307</v>
      </c>
      <c r="AN4454" t="s">
        <v>307</v>
      </c>
      <c r="AO4454" t="s">
        <v>307</v>
      </c>
      <c r="AP4454" t="s">
        <v>307</v>
      </c>
    </row>
    <row r="4455" spans="1:42" x14ac:dyDescent="0.25">
      <c r="A4455">
        <v>604</v>
      </c>
      <c r="B4455" t="s">
        <v>233</v>
      </c>
      <c r="C4455" t="s">
        <v>39</v>
      </c>
      <c r="D4455" t="s">
        <v>51</v>
      </c>
      <c r="E4455" t="s">
        <v>307</v>
      </c>
      <c r="F4455" t="s">
        <v>307</v>
      </c>
      <c r="G4455" t="s">
        <v>307</v>
      </c>
      <c r="H4455" t="s">
        <v>307</v>
      </c>
      <c r="I4455" t="s">
        <v>307</v>
      </c>
      <c r="J4455" t="s">
        <v>307</v>
      </c>
      <c r="K4455" t="s">
        <v>307</v>
      </c>
      <c r="L4455" t="s">
        <v>307</v>
      </c>
      <c r="M4455" t="s">
        <v>307</v>
      </c>
      <c r="N4455" t="s">
        <v>307</v>
      </c>
      <c r="O4455" t="s">
        <v>307</v>
      </c>
      <c r="P4455" t="s">
        <v>307</v>
      </c>
      <c r="Q4455" t="s">
        <v>307</v>
      </c>
      <c r="R4455" t="s">
        <v>307</v>
      </c>
      <c r="S4455" t="s">
        <v>307</v>
      </c>
      <c r="T4455" t="s">
        <v>307</v>
      </c>
      <c r="U4455" t="s">
        <v>307</v>
      </c>
      <c r="V4455" t="s">
        <v>307</v>
      </c>
      <c r="W4455" t="s">
        <v>307</v>
      </c>
      <c r="X4455" t="s">
        <v>307</v>
      </c>
      <c r="Y4455" t="s">
        <v>307</v>
      </c>
      <c r="Z4455" t="s">
        <v>307</v>
      </c>
      <c r="AA4455" t="s">
        <v>307</v>
      </c>
      <c r="AB4455" t="s">
        <v>307</v>
      </c>
      <c r="AC4455" t="s">
        <v>307</v>
      </c>
      <c r="AD4455" t="s">
        <v>307</v>
      </c>
      <c r="AE4455" t="s">
        <v>307</v>
      </c>
      <c r="AF4455" t="s">
        <v>307</v>
      </c>
      <c r="AG4455" t="s">
        <v>307</v>
      </c>
      <c r="AH4455" t="s">
        <v>307</v>
      </c>
      <c r="AI4455" t="s">
        <v>307</v>
      </c>
      <c r="AJ4455" t="s">
        <v>307</v>
      </c>
      <c r="AK4455" t="s">
        <v>307</v>
      </c>
      <c r="AL4455" t="s">
        <v>307</v>
      </c>
      <c r="AM4455" t="s">
        <v>307</v>
      </c>
      <c r="AN4455" t="s">
        <v>307</v>
      </c>
      <c r="AO4455" t="s">
        <v>307</v>
      </c>
      <c r="AP4455" t="s">
        <v>307</v>
      </c>
    </row>
    <row r="4456" spans="1:42" x14ac:dyDescent="0.25">
      <c r="A4456">
        <v>604</v>
      </c>
      <c r="B4456" t="s">
        <v>233</v>
      </c>
      <c r="C4456" t="s">
        <v>46</v>
      </c>
      <c r="D4456" t="s">
        <v>65</v>
      </c>
      <c r="E4456" t="s">
        <v>307</v>
      </c>
      <c r="F4456" t="s">
        <v>307</v>
      </c>
      <c r="G4456" t="s">
        <v>307</v>
      </c>
      <c r="H4456" t="s">
        <v>307</v>
      </c>
      <c r="I4456" t="s">
        <v>307</v>
      </c>
      <c r="J4456" t="s">
        <v>307</v>
      </c>
      <c r="K4456" t="s">
        <v>307</v>
      </c>
      <c r="L4456" t="s">
        <v>307</v>
      </c>
      <c r="M4456" t="s">
        <v>307</v>
      </c>
      <c r="N4456" t="s">
        <v>307</v>
      </c>
      <c r="O4456" t="s">
        <v>307</v>
      </c>
      <c r="P4456" t="s">
        <v>307</v>
      </c>
      <c r="Q4456" t="s">
        <v>307</v>
      </c>
      <c r="R4456" t="s">
        <v>307</v>
      </c>
      <c r="S4456" t="s">
        <v>307</v>
      </c>
      <c r="T4456" t="s">
        <v>307</v>
      </c>
      <c r="U4456" t="s">
        <v>307</v>
      </c>
      <c r="V4456" t="s">
        <v>307</v>
      </c>
      <c r="W4456" t="s">
        <v>307</v>
      </c>
      <c r="X4456" t="s">
        <v>307</v>
      </c>
      <c r="Y4456" t="s">
        <v>307</v>
      </c>
      <c r="Z4456" t="s">
        <v>307</v>
      </c>
    </row>
    <row r="4457" spans="1:42" x14ac:dyDescent="0.25">
      <c r="A4457">
        <v>604</v>
      </c>
      <c r="B4457" t="s">
        <v>233</v>
      </c>
      <c r="C4457" t="s">
        <v>46</v>
      </c>
      <c r="D4457" t="s">
        <v>66</v>
      </c>
      <c r="E4457" t="s">
        <v>307</v>
      </c>
      <c r="F4457" t="s">
        <v>307</v>
      </c>
      <c r="G4457" t="s">
        <v>307</v>
      </c>
      <c r="H4457" t="s">
        <v>307</v>
      </c>
      <c r="I4457" t="s">
        <v>307</v>
      </c>
      <c r="J4457" t="s">
        <v>307</v>
      </c>
      <c r="K4457" t="s">
        <v>307</v>
      </c>
      <c r="L4457" t="s">
        <v>307</v>
      </c>
      <c r="M4457" t="s">
        <v>307</v>
      </c>
      <c r="N4457" t="s">
        <v>307</v>
      </c>
      <c r="O4457" t="s">
        <v>307</v>
      </c>
      <c r="P4457" t="s">
        <v>307</v>
      </c>
      <c r="Q4457" t="s">
        <v>307</v>
      </c>
      <c r="R4457" t="s">
        <v>307</v>
      </c>
      <c r="S4457" t="s">
        <v>307</v>
      </c>
      <c r="T4457" t="s">
        <v>307</v>
      </c>
      <c r="U4457" t="s">
        <v>307</v>
      </c>
      <c r="V4457" t="s">
        <v>307</v>
      </c>
      <c r="W4457" t="s">
        <v>307</v>
      </c>
      <c r="X4457" t="s">
        <v>307</v>
      </c>
      <c r="Y4457" t="s">
        <v>307</v>
      </c>
      <c r="Z4457" t="s">
        <v>307</v>
      </c>
    </row>
    <row r="4458" spans="1:42" x14ac:dyDescent="0.25">
      <c r="A4458">
        <v>604</v>
      </c>
      <c r="B4458" t="s">
        <v>233</v>
      </c>
      <c r="C4458" t="s">
        <v>46</v>
      </c>
      <c r="D4458" t="s">
        <v>67</v>
      </c>
      <c r="E4458" t="s">
        <v>307</v>
      </c>
      <c r="F4458" t="s">
        <v>307</v>
      </c>
      <c r="G4458" t="s">
        <v>307</v>
      </c>
      <c r="H4458" t="s">
        <v>307</v>
      </c>
      <c r="I4458" t="s">
        <v>307</v>
      </c>
      <c r="J4458" t="s">
        <v>307</v>
      </c>
      <c r="K4458" t="s">
        <v>307</v>
      </c>
      <c r="L4458" t="s">
        <v>307</v>
      </c>
      <c r="M4458" t="s">
        <v>307</v>
      </c>
      <c r="N4458" t="s">
        <v>307</v>
      </c>
      <c r="O4458" t="s">
        <v>307</v>
      </c>
      <c r="P4458" t="s">
        <v>307</v>
      </c>
      <c r="Q4458" t="s">
        <v>307</v>
      </c>
      <c r="R4458" t="s">
        <v>307</v>
      </c>
      <c r="S4458" t="s">
        <v>307</v>
      </c>
      <c r="T4458" t="s">
        <v>307</v>
      </c>
      <c r="U4458" t="s">
        <v>307</v>
      </c>
      <c r="V4458" t="s">
        <v>307</v>
      </c>
      <c r="W4458" t="s">
        <v>307</v>
      </c>
      <c r="X4458" t="s">
        <v>307</v>
      </c>
      <c r="Y4458" t="s">
        <v>307</v>
      </c>
      <c r="Z4458" t="s">
        <v>307</v>
      </c>
    </row>
    <row r="4459" spans="1:42" x14ac:dyDescent="0.25">
      <c r="A4459">
        <v>604</v>
      </c>
      <c r="B4459" t="s">
        <v>233</v>
      </c>
      <c r="C4459" t="s">
        <v>46</v>
      </c>
      <c r="D4459" t="s">
        <v>68</v>
      </c>
      <c r="E4459" t="s">
        <v>307</v>
      </c>
      <c r="F4459" t="s">
        <v>307</v>
      </c>
      <c r="G4459" t="s">
        <v>307</v>
      </c>
      <c r="H4459" t="s">
        <v>307</v>
      </c>
      <c r="I4459" t="s">
        <v>307</v>
      </c>
      <c r="J4459" t="s">
        <v>307</v>
      </c>
      <c r="K4459" t="s">
        <v>307</v>
      </c>
      <c r="L4459" t="s">
        <v>307</v>
      </c>
      <c r="M4459" t="s">
        <v>307</v>
      </c>
      <c r="N4459" t="s">
        <v>307</v>
      </c>
      <c r="O4459" t="s">
        <v>307</v>
      </c>
      <c r="P4459" t="s">
        <v>307</v>
      </c>
      <c r="Q4459" t="s">
        <v>307</v>
      </c>
      <c r="R4459" t="s">
        <v>307</v>
      </c>
      <c r="S4459" t="s">
        <v>307</v>
      </c>
      <c r="T4459" t="s">
        <v>307</v>
      </c>
      <c r="U4459" t="s">
        <v>307</v>
      </c>
      <c r="V4459" t="s">
        <v>307</v>
      </c>
      <c r="W4459" t="s">
        <v>307</v>
      </c>
      <c r="X4459" t="s">
        <v>307</v>
      </c>
      <c r="Y4459" t="s">
        <v>307</v>
      </c>
      <c r="Z4459" t="s">
        <v>307</v>
      </c>
    </row>
    <row r="4460" spans="1:42" x14ac:dyDescent="0.25">
      <c r="A4460">
        <v>604</v>
      </c>
      <c r="B4460" t="s">
        <v>233</v>
      </c>
      <c r="C4460" t="s">
        <v>46</v>
      </c>
      <c r="D4460" t="s">
        <v>69</v>
      </c>
      <c r="E4460" t="s">
        <v>307</v>
      </c>
      <c r="F4460" t="s">
        <v>307</v>
      </c>
      <c r="G4460" t="s">
        <v>307</v>
      </c>
      <c r="H4460" t="s">
        <v>307</v>
      </c>
      <c r="I4460" t="s">
        <v>307</v>
      </c>
      <c r="J4460" t="s">
        <v>307</v>
      </c>
      <c r="K4460" t="s">
        <v>307</v>
      </c>
      <c r="L4460" t="s">
        <v>307</v>
      </c>
      <c r="M4460" t="s">
        <v>307</v>
      </c>
      <c r="N4460" t="s">
        <v>307</v>
      </c>
      <c r="O4460" t="s">
        <v>307</v>
      </c>
      <c r="P4460" t="s">
        <v>307</v>
      </c>
      <c r="Q4460" t="s">
        <v>307</v>
      </c>
      <c r="R4460" t="s">
        <v>307</v>
      </c>
      <c r="S4460" t="s">
        <v>307</v>
      </c>
      <c r="T4460" t="s">
        <v>307</v>
      </c>
      <c r="U4460" t="s">
        <v>307</v>
      </c>
      <c r="V4460" t="s">
        <v>307</v>
      </c>
      <c r="W4460" t="s">
        <v>307</v>
      </c>
      <c r="X4460" t="s">
        <v>307</v>
      </c>
      <c r="Y4460" t="s">
        <v>307</v>
      </c>
      <c r="Z4460" t="s">
        <v>307</v>
      </c>
    </row>
    <row r="4461" spans="1:42" x14ac:dyDescent="0.25">
      <c r="A4461">
        <v>604</v>
      </c>
      <c r="B4461" t="s">
        <v>233</v>
      </c>
      <c r="C4461" t="s">
        <v>46</v>
      </c>
      <c r="D4461" t="s">
        <v>70</v>
      </c>
      <c r="E4461" t="s">
        <v>307</v>
      </c>
      <c r="F4461" t="s">
        <v>307</v>
      </c>
      <c r="G4461" t="s">
        <v>307</v>
      </c>
      <c r="H4461" t="s">
        <v>307</v>
      </c>
      <c r="I4461" t="s">
        <v>307</v>
      </c>
      <c r="J4461" t="s">
        <v>307</v>
      </c>
      <c r="K4461" t="s">
        <v>307</v>
      </c>
      <c r="L4461" t="s">
        <v>307</v>
      </c>
      <c r="M4461" t="s">
        <v>307</v>
      </c>
      <c r="N4461" t="s">
        <v>307</v>
      </c>
      <c r="O4461" t="s">
        <v>307</v>
      </c>
      <c r="P4461" t="s">
        <v>307</v>
      </c>
      <c r="Q4461" t="s">
        <v>307</v>
      </c>
      <c r="R4461" t="s">
        <v>307</v>
      </c>
      <c r="S4461" t="s">
        <v>307</v>
      </c>
      <c r="T4461" t="s">
        <v>307</v>
      </c>
      <c r="U4461" t="s">
        <v>307</v>
      </c>
      <c r="V4461" t="s">
        <v>307</v>
      </c>
      <c r="W4461" t="s">
        <v>307</v>
      </c>
      <c r="X4461" t="s">
        <v>307</v>
      </c>
      <c r="Y4461" t="s">
        <v>307</v>
      </c>
      <c r="Z4461" t="s">
        <v>307</v>
      </c>
    </row>
    <row r="4462" spans="1:42" x14ac:dyDescent="0.25">
      <c r="A4462">
        <v>604</v>
      </c>
      <c r="B4462" t="s">
        <v>233</v>
      </c>
      <c r="C4462" t="s">
        <v>46</v>
      </c>
      <c r="D4462" t="s">
        <v>71</v>
      </c>
      <c r="E4462" t="s">
        <v>307</v>
      </c>
      <c r="F4462" t="s">
        <v>307</v>
      </c>
      <c r="G4462" t="s">
        <v>307</v>
      </c>
      <c r="H4462" t="s">
        <v>307</v>
      </c>
      <c r="I4462" t="s">
        <v>307</v>
      </c>
      <c r="J4462" t="s">
        <v>307</v>
      </c>
      <c r="K4462" t="s">
        <v>307</v>
      </c>
      <c r="L4462" t="s">
        <v>307</v>
      </c>
      <c r="M4462" t="s">
        <v>307</v>
      </c>
      <c r="N4462" t="s">
        <v>307</v>
      </c>
      <c r="O4462" t="s">
        <v>307</v>
      </c>
      <c r="P4462" t="s">
        <v>307</v>
      </c>
      <c r="Q4462" t="s">
        <v>307</v>
      </c>
      <c r="R4462" t="s">
        <v>307</v>
      </c>
      <c r="S4462" t="s">
        <v>307</v>
      </c>
      <c r="T4462" t="s">
        <v>307</v>
      </c>
      <c r="U4462" t="s">
        <v>307</v>
      </c>
      <c r="V4462" t="s">
        <v>307</v>
      </c>
      <c r="W4462" t="s">
        <v>307</v>
      </c>
      <c r="X4462" t="s">
        <v>307</v>
      </c>
      <c r="Y4462" t="s">
        <v>307</v>
      </c>
      <c r="Z4462" t="s">
        <v>307</v>
      </c>
    </row>
    <row r="4463" spans="1:42" x14ac:dyDescent="0.25">
      <c r="A4463">
        <v>604</v>
      </c>
      <c r="B4463" t="s">
        <v>233</v>
      </c>
      <c r="C4463" t="s">
        <v>46</v>
      </c>
      <c r="D4463" t="s">
        <v>72</v>
      </c>
      <c r="E4463" t="s">
        <v>307</v>
      </c>
      <c r="F4463" t="s">
        <v>307</v>
      </c>
      <c r="G4463" t="s">
        <v>307</v>
      </c>
      <c r="H4463" t="s">
        <v>307</v>
      </c>
      <c r="I4463" t="s">
        <v>307</v>
      </c>
      <c r="J4463" t="s">
        <v>307</v>
      </c>
      <c r="K4463" t="s">
        <v>307</v>
      </c>
      <c r="L4463" t="s">
        <v>307</v>
      </c>
      <c r="M4463" t="s">
        <v>307</v>
      </c>
      <c r="N4463" t="s">
        <v>307</v>
      </c>
      <c r="O4463" t="s">
        <v>307</v>
      </c>
      <c r="P4463" t="s">
        <v>307</v>
      </c>
      <c r="Q4463" t="s">
        <v>307</v>
      </c>
      <c r="R4463" t="s">
        <v>307</v>
      </c>
      <c r="S4463" t="s">
        <v>307</v>
      </c>
      <c r="T4463" t="s">
        <v>307</v>
      </c>
      <c r="U4463" t="s">
        <v>307</v>
      </c>
      <c r="V4463" t="s">
        <v>307</v>
      </c>
      <c r="W4463" t="s">
        <v>307</v>
      </c>
      <c r="X4463" t="s">
        <v>307</v>
      </c>
      <c r="Y4463" t="s">
        <v>307</v>
      </c>
      <c r="Z4463" t="s">
        <v>307</v>
      </c>
    </row>
    <row r="4464" spans="1:42" x14ac:dyDescent="0.25">
      <c r="A4464">
        <v>604</v>
      </c>
      <c r="B4464" t="s">
        <v>233</v>
      </c>
      <c r="C4464" t="s">
        <v>46</v>
      </c>
      <c r="D4464" t="s">
        <v>47</v>
      </c>
      <c r="E4464" t="s">
        <v>307</v>
      </c>
      <c r="F4464" t="s">
        <v>307</v>
      </c>
      <c r="G4464" t="s">
        <v>307</v>
      </c>
      <c r="H4464" t="s">
        <v>307</v>
      </c>
      <c r="I4464" t="s">
        <v>307</v>
      </c>
      <c r="J4464" t="s">
        <v>307</v>
      </c>
      <c r="K4464" t="s">
        <v>307</v>
      </c>
      <c r="L4464" t="s">
        <v>307</v>
      </c>
      <c r="M4464" t="s">
        <v>307</v>
      </c>
      <c r="N4464" t="s">
        <v>307</v>
      </c>
      <c r="O4464" t="s">
        <v>307</v>
      </c>
      <c r="P4464" t="s">
        <v>307</v>
      </c>
      <c r="Q4464" t="s">
        <v>307</v>
      </c>
      <c r="R4464" t="s">
        <v>307</v>
      </c>
      <c r="S4464" t="s">
        <v>307</v>
      </c>
      <c r="T4464" t="s">
        <v>307</v>
      </c>
      <c r="U4464" t="s">
        <v>307</v>
      </c>
      <c r="V4464" t="s">
        <v>307</v>
      </c>
      <c r="W4464" t="s">
        <v>307</v>
      </c>
      <c r="X4464" t="s">
        <v>307</v>
      </c>
      <c r="Y4464" t="s">
        <v>307</v>
      </c>
      <c r="Z4464" t="s">
        <v>307</v>
      </c>
    </row>
    <row r="4465" spans="1:45" x14ac:dyDescent="0.25">
      <c r="A4465">
        <v>604</v>
      </c>
      <c r="B4465" t="s">
        <v>233</v>
      </c>
      <c r="C4465" t="s">
        <v>46</v>
      </c>
      <c r="D4465" t="s">
        <v>48</v>
      </c>
      <c r="E4465" t="s">
        <v>307</v>
      </c>
      <c r="F4465" t="s">
        <v>307</v>
      </c>
      <c r="G4465" t="s">
        <v>307</v>
      </c>
      <c r="H4465" t="s">
        <v>307</v>
      </c>
      <c r="I4465" t="s">
        <v>307</v>
      </c>
      <c r="J4465" t="s">
        <v>307</v>
      </c>
      <c r="K4465" t="s">
        <v>307</v>
      </c>
      <c r="L4465" t="s">
        <v>307</v>
      </c>
      <c r="M4465" t="s">
        <v>307</v>
      </c>
      <c r="N4465" t="s">
        <v>307</v>
      </c>
      <c r="O4465" t="s">
        <v>307</v>
      </c>
      <c r="P4465" t="s">
        <v>307</v>
      </c>
      <c r="Q4465" t="s">
        <v>307</v>
      </c>
      <c r="R4465" t="s">
        <v>307</v>
      </c>
      <c r="S4465" t="s">
        <v>307</v>
      </c>
      <c r="T4465" t="s">
        <v>307</v>
      </c>
      <c r="U4465" t="s">
        <v>307</v>
      </c>
      <c r="V4465" t="s">
        <v>307</v>
      </c>
      <c r="W4465" t="s">
        <v>307</v>
      </c>
      <c r="X4465" t="s">
        <v>307</v>
      </c>
      <c r="Y4465" t="s">
        <v>307</v>
      </c>
      <c r="Z4465" t="s">
        <v>307</v>
      </c>
    </row>
    <row r="4466" spans="1:45" x14ac:dyDescent="0.25">
      <c r="A4466">
        <v>604</v>
      </c>
      <c r="B4466" t="s">
        <v>233</v>
      </c>
      <c r="C4466" t="s">
        <v>46</v>
      </c>
      <c r="D4466" t="s">
        <v>49</v>
      </c>
      <c r="E4466" t="s">
        <v>307</v>
      </c>
      <c r="F4466" t="s">
        <v>307</v>
      </c>
      <c r="G4466" t="s">
        <v>307</v>
      </c>
      <c r="H4466" t="s">
        <v>307</v>
      </c>
      <c r="I4466" t="s">
        <v>307</v>
      </c>
      <c r="J4466" t="s">
        <v>307</v>
      </c>
      <c r="K4466" t="s">
        <v>307</v>
      </c>
      <c r="L4466" t="s">
        <v>307</v>
      </c>
      <c r="M4466" t="s">
        <v>307</v>
      </c>
      <c r="N4466" t="s">
        <v>307</v>
      </c>
      <c r="O4466" t="s">
        <v>307</v>
      </c>
      <c r="P4466" t="s">
        <v>307</v>
      </c>
      <c r="Q4466" t="s">
        <v>307</v>
      </c>
      <c r="R4466" t="s">
        <v>307</v>
      </c>
      <c r="S4466" t="s">
        <v>307</v>
      </c>
      <c r="T4466" t="s">
        <v>307</v>
      </c>
      <c r="U4466" t="s">
        <v>307</v>
      </c>
      <c r="V4466" t="s">
        <v>307</v>
      </c>
      <c r="W4466" t="s">
        <v>307</v>
      </c>
      <c r="X4466" t="s">
        <v>307</v>
      </c>
      <c r="Y4466" t="s">
        <v>307</v>
      </c>
      <c r="Z4466" t="s">
        <v>307</v>
      </c>
    </row>
    <row r="4467" spans="1:45" x14ac:dyDescent="0.25">
      <c r="A4467">
        <v>604</v>
      </c>
      <c r="B4467" t="s">
        <v>233</v>
      </c>
      <c r="C4467" t="s">
        <v>41</v>
      </c>
      <c r="D4467" t="s">
        <v>48</v>
      </c>
      <c r="E4467" t="s">
        <v>307</v>
      </c>
      <c r="F4467" t="s">
        <v>307</v>
      </c>
      <c r="G4467" t="s">
        <v>307</v>
      </c>
      <c r="H4467" t="s">
        <v>307</v>
      </c>
      <c r="I4467" t="s">
        <v>307</v>
      </c>
      <c r="J4467" t="s">
        <v>307</v>
      </c>
      <c r="K4467" t="s">
        <v>307</v>
      </c>
      <c r="L4467" t="s">
        <v>307</v>
      </c>
      <c r="M4467" t="s">
        <v>307</v>
      </c>
      <c r="N4467" t="s">
        <v>307</v>
      </c>
      <c r="O4467" t="s">
        <v>307</v>
      </c>
      <c r="P4467" t="s">
        <v>307</v>
      </c>
      <c r="Q4467" t="s">
        <v>307</v>
      </c>
      <c r="R4467" t="s">
        <v>307</v>
      </c>
      <c r="S4467" t="s">
        <v>307</v>
      </c>
      <c r="T4467" t="s">
        <v>307</v>
      </c>
      <c r="U4467" t="s">
        <v>307</v>
      </c>
      <c r="V4467" t="s">
        <v>307</v>
      </c>
      <c r="W4467" t="s">
        <v>307</v>
      </c>
      <c r="X4467" t="s">
        <v>307</v>
      </c>
      <c r="Y4467" t="s">
        <v>307</v>
      </c>
      <c r="Z4467" t="s">
        <v>307</v>
      </c>
    </row>
    <row r="4468" spans="1:45" x14ac:dyDescent="0.25">
      <c r="A4468">
        <v>604</v>
      </c>
      <c r="B4468" t="s">
        <v>233</v>
      </c>
      <c r="C4468" t="s">
        <v>44</v>
      </c>
      <c r="D4468" t="s">
        <v>54</v>
      </c>
      <c r="E4468" t="s">
        <v>307</v>
      </c>
      <c r="F4468" t="s">
        <v>307</v>
      </c>
      <c r="G4468" t="s">
        <v>307</v>
      </c>
      <c r="H4468" t="s">
        <v>307</v>
      </c>
      <c r="I4468" t="s">
        <v>307</v>
      </c>
      <c r="J4468" t="s">
        <v>307</v>
      </c>
      <c r="K4468" t="s">
        <v>307</v>
      </c>
      <c r="L4468" t="s">
        <v>307</v>
      </c>
      <c r="M4468" t="s">
        <v>307</v>
      </c>
      <c r="N4468" t="s">
        <v>307</v>
      </c>
      <c r="O4468" t="s">
        <v>307</v>
      </c>
      <c r="P4468" t="s">
        <v>307</v>
      </c>
      <c r="Q4468" t="s">
        <v>307</v>
      </c>
      <c r="R4468" t="s">
        <v>307</v>
      </c>
      <c r="S4468" t="s">
        <v>307</v>
      </c>
      <c r="T4468" t="s">
        <v>307</v>
      </c>
      <c r="U4468" t="s">
        <v>307</v>
      </c>
      <c r="V4468" t="s">
        <v>307</v>
      </c>
      <c r="W4468" t="s">
        <v>307</v>
      </c>
    </row>
    <row r="4469" spans="1:45" x14ac:dyDescent="0.25">
      <c r="A4469">
        <v>604</v>
      </c>
      <c r="B4469" t="s">
        <v>233</v>
      </c>
      <c r="C4469" t="s">
        <v>44</v>
      </c>
      <c r="D4469" t="s">
        <v>55</v>
      </c>
      <c r="E4469" t="s">
        <v>307</v>
      </c>
      <c r="F4469" t="s">
        <v>307</v>
      </c>
      <c r="G4469" t="s">
        <v>307</v>
      </c>
      <c r="H4469" t="s">
        <v>307</v>
      </c>
      <c r="I4469" t="s">
        <v>307</v>
      </c>
      <c r="J4469" t="s">
        <v>307</v>
      </c>
      <c r="K4469" t="s">
        <v>307</v>
      </c>
      <c r="L4469" t="s">
        <v>307</v>
      </c>
      <c r="M4469" t="s">
        <v>307</v>
      </c>
      <c r="N4469" t="s">
        <v>307</v>
      </c>
      <c r="O4469" t="s">
        <v>307</v>
      </c>
      <c r="P4469" t="s">
        <v>307</v>
      </c>
      <c r="Q4469" t="s">
        <v>307</v>
      </c>
      <c r="R4469" t="s">
        <v>307</v>
      </c>
      <c r="S4469" t="s">
        <v>307</v>
      </c>
      <c r="T4469" t="s">
        <v>307</v>
      </c>
      <c r="U4469" t="s">
        <v>307</v>
      </c>
      <c r="V4469" t="s">
        <v>307</v>
      </c>
      <c r="W4469" t="s">
        <v>307</v>
      </c>
    </row>
    <row r="4470" spans="1:45" x14ac:dyDescent="0.25">
      <c r="A4470">
        <v>604</v>
      </c>
      <c r="B4470" t="s">
        <v>233</v>
      </c>
      <c r="C4470" t="s">
        <v>44</v>
      </c>
      <c r="D4470" t="s">
        <v>56</v>
      </c>
      <c r="E4470" t="s">
        <v>307</v>
      </c>
      <c r="F4470" t="s">
        <v>307</v>
      </c>
      <c r="G4470" t="s">
        <v>307</v>
      </c>
      <c r="H4470" t="s">
        <v>307</v>
      </c>
      <c r="I4470" t="s">
        <v>307</v>
      </c>
      <c r="J4470" t="s">
        <v>307</v>
      </c>
      <c r="K4470" t="s">
        <v>307</v>
      </c>
      <c r="L4470" t="s">
        <v>307</v>
      </c>
      <c r="M4470" t="s">
        <v>307</v>
      </c>
      <c r="N4470" t="s">
        <v>307</v>
      </c>
      <c r="O4470" t="s">
        <v>307</v>
      </c>
      <c r="P4470" t="s">
        <v>307</v>
      </c>
      <c r="Q4470" t="s">
        <v>307</v>
      </c>
      <c r="R4470" t="s">
        <v>307</v>
      </c>
      <c r="S4470" t="s">
        <v>307</v>
      </c>
      <c r="T4470" t="s">
        <v>307</v>
      </c>
      <c r="U4470" t="s">
        <v>307</v>
      </c>
      <c r="V4470" t="s">
        <v>307</v>
      </c>
      <c r="W4470" t="s">
        <v>307</v>
      </c>
    </row>
    <row r="4471" spans="1:45" x14ac:dyDescent="0.25">
      <c r="A4471">
        <v>604</v>
      </c>
      <c r="B4471" t="s">
        <v>233</v>
      </c>
      <c r="C4471" t="s">
        <v>44</v>
      </c>
      <c r="D4471" t="s">
        <v>57</v>
      </c>
      <c r="E4471" t="s">
        <v>307</v>
      </c>
      <c r="F4471" t="s">
        <v>307</v>
      </c>
      <c r="G4471" t="s">
        <v>307</v>
      </c>
      <c r="H4471" t="s">
        <v>307</v>
      </c>
      <c r="I4471" t="s">
        <v>307</v>
      </c>
      <c r="J4471" t="s">
        <v>307</v>
      </c>
      <c r="K4471" t="s">
        <v>307</v>
      </c>
      <c r="L4471" t="s">
        <v>307</v>
      </c>
      <c r="M4471" t="s">
        <v>307</v>
      </c>
      <c r="N4471" t="s">
        <v>307</v>
      </c>
      <c r="O4471" t="s">
        <v>307</v>
      </c>
      <c r="P4471" t="s">
        <v>307</v>
      </c>
      <c r="Q4471" t="s">
        <v>307</v>
      </c>
      <c r="R4471" t="s">
        <v>307</v>
      </c>
      <c r="S4471" t="s">
        <v>307</v>
      </c>
      <c r="T4471" t="s">
        <v>307</v>
      </c>
      <c r="U4471" t="s">
        <v>307</v>
      </c>
      <c r="V4471" t="s">
        <v>307</v>
      </c>
      <c r="W4471" t="s">
        <v>307</v>
      </c>
    </row>
    <row r="4472" spans="1:45" x14ac:dyDescent="0.25">
      <c r="A4472">
        <v>604</v>
      </c>
      <c r="B4472" t="s">
        <v>233</v>
      </c>
      <c r="C4472" t="s">
        <v>44</v>
      </c>
      <c r="D4472" t="s">
        <v>58</v>
      </c>
      <c r="E4472" t="s">
        <v>307</v>
      </c>
      <c r="F4472" t="s">
        <v>307</v>
      </c>
      <c r="G4472" t="s">
        <v>307</v>
      </c>
      <c r="H4472" t="s">
        <v>307</v>
      </c>
      <c r="I4472" t="s">
        <v>307</v>
      </c>
      <c r="J4472" t="s">
        <v>307</v>
      </c>
      <c r="K4472" t="s">
        <v>307</v>
      </c>
      <c r="L4472" t="s">
        <v>307</v>
      </c>
      <c r="M4472" t="s">
        <v>307</v>
      </c>
      <c r="N4472" t="s">
        <v>307</v>
      </c>
      <c r="O4472" t="s">
        <v>307</v>
      </c>
      <c r="P4472" t="s">
        <v>307</v>
      </c>
      <c r="Q4472" t="s">
        <v>307</v>
      </c>
      <c r="R4472" t="s">
        <v>307</v>
      </c>
      <c r="S4472" t="s">
        <v>307</v>
      </c>
      <c r="T4472" t="s">
        <v>307</v>
      </c>
      <c r="U4472" t="s">
        <v>307</v>
      </c>
      <c r="V4472" t="s">
        <v>307</v>
      </c>
      <c r="W4472" t="s">
        <v>307</v>
      </c>
    </row>
    <row r="4473" spans="1:45" x14ac:dyDescent="0.25">
      <c r="A4473">
        <v>604</v>
      </c>
      <c r="B4473" t="s">
        <v>233</v>
      </c>
      <c r="C4473" t="s">
        <v>44</v>
      </c>
      <c r="D4473" t="s">
        <v>59</v>
      </c>
      <c r="E4473" t="s">
        <v>307</v>
      </c>
      <c r="F4473" t="s">
        <v>307</v>
      </c>
      <c r="G4473" t="s">
        <v>307</v>
      </c>
      <c r="H4473" t="s">
        <v>307</v>
      </c>
      <c r="I4473" t="s">
        <v>307</v>
      </c>
      <c r="J4473" t="s">
        <v>307</v>
      </c>
      <c r="K4473" t="s">
        <v>307</v>
      </c>
      <c r="L4473" t="s">
        <v>307</v>
      </c>
      <c r="M4473" t="s">
        <v>307</v>
      </c>
      <c r="N4473" t="s">
        <v>307</v>
      </c>
      <c r="O4473" t="s">
        <v>307</v>
      </c>
      <c r="P4473" t="s">
        <v>307</v>
      </c>
      <c r="Q4473" t="s">
        <v>307</v>
      </c>
      <c r="R4473" t="s">
        <v>307</v>
      </c>
      <c r="S4473" t="s">
        <v>307</v>
      </c>
      <c r="T4473" t="s">
        <v>307</v>
      </c>
      <c r="U4473" t="s">
        <v>307</v>
      </c>
      <c r="V4473" t="s">
        <v>307</v>
      </c>
      <c r="W4473" t="s">
        <v>307</v>
      </c>
    </row>
    <row r="4474" spans="1:45" x14ac:dyDescent="0.25">
      <c r="A4474">
        <v>604</v>
      </c>
      <c r="B4474" t="s">
        <v>233</v>
      </c>
      <c r="C4474" t="s">
        <v>44</v>
      </c>
      <c r="D4474" t="s">
        <v>60</v>
      </c>
      <c r="E4474" t="s">
        <v>307</v>
      </c>
      <c r="F4474" t="s">
        <v>307</v>
      </c>
      <c r="G4474" t="s">
        <v>307</v>
      </c>
      <c r="H4474" t="s">
        <v>307</v>
      </c>
      <c r="I4474" t="s">
        <v>307</v>
      </c>
      <c r="J4474" t="s">
        <v>307</v>
      </c>
      <c r="K4474" t="s">
        <v>307</v>
      </c>
      <c r="L4474" t="s">
        <v>307</v>
      </c>
      <c r="M4474" t="s">
        <v>307</v>
      </c>
      <c r="N4474" t="s">
        <v>307</v>
      </c>
      <c r="O4474" t="s">
        <v>307</v>
      </c>
      <c r="P4474" t="s">
        <v>307</v>
      </c>
      <c r="Q4474" t="s">
        <v>307</v>
      </c>
      <c r="R4474" t="s">
        <v>307</v>
      </c>
      <c r="S4474" t="s">
        <v>307</v>
      </c>
      <c r="T4474" t="s">
        <v>307</v>
      </c>
      <c r="U4474" t="s">
        <v>307</v>
      </c>
      <c r="V4474" t="s">
        <v>307</v>
      </c>
      <c r="W4474" t="s">
        <v>307</v>
      </c>
    </row>
    <row r="4475" spans="1:45" x14ac:dyDescent="0.25">
      <c r="A4475">
        <v>604</v>
      </c>
      <c r="B4475" t="s">
        <v>233</v>
      </c>
      <c r="C4475" t="s">
        <v>44</v>
      </c>
      <c r="D4475" t="s">
        <v>61</v>
      </c>
      <c r="E4475" t="s">
        <v>307</v>
      </c>
      <c r="F4475" t="s">
        <v>307</v>
      </c>
      <c r="G4475" t="s">
        <v>307</v>
      </c>
      <c r="H4475" t="s">
        <v>307</v>
      </c>
      <c r="I4475" t="s">
        <v>307</v>
      </c>
      <c r="J4475" t="s">
        <v>307</v>
      </c>
      <c r="K4475" t="s">
        <v>307</v>
      </c>
      <c r="L4475" t="s">
        <v>307</v>
      </c>
      <c r="M4475" t="s">
        <v>307</v>
      </c>
      <c r="N4475" t="s">
        <v>307</v>
      </c>
      <c r="O4475" t="s">
        <v>307</v>
      </c>
      <c r="P4475" t="s">
        <v>307</v>
      </c>
      <c r="Q4475" t="s">
        <v>307</v>
      </c>
      <c r="R4475" t="s">
        <v>307</v>
      </c>
      <c r="S4475" t="s">
        <v>307</v>
      </c>
      <c r="T4475" t="s">
        <v>307</v>
      </c>
      <c r="U4475" t="s">
        <v>307</v>
      </c>
      <c r="V4475" t="s">
        <v>307</v>
      </c>
      <c r="W4475" t="s">
        <v>307</v>
      </c>
    </row>
    <row r="4476" spans="1:45" x14ac:dyDescent="0.25">
      <c r="A4476">
        <v>604</v>
      </c>
      <c r="B4476" t="s">
        <v>233</v>
      </c>
      <c r="C4476" t="s">
        <v>44</v>
      </c>
      <c r="D4476" t="s">
        <v>62</v>
      </c>
      <c r="E4476" t="s">
        <v>307</v>
      </c>
      <c r="F4476" t="s">
        <v>307</v>
      </c>
      <c r="G4476" t="s">
        <v>307</v>
      </c>
      <c r="H4476" t="s">
        <v>307</v>
      </c>
      <c r="I4476" t="s">
        <v>307</v>
      </c>
      <c r="J4476" t="s">
        <v>307</v>
      </c>
      <c r="K4476" t="s">
        <v>307</v>
      </c>
      <c r="L4476" t="s">
        <v>307</v>
      </c>
      <c r="M4476" t="s">
        <v>307</v>
      </c>
      <c r="N4476" t="s">
        <v>307</v>
      </c>
      <c r="O4476" t="s">
        <v>307</v>
      </c>
      <c r="P4476" t="s">
        <v>307</v>
      </c>
      <c r="Q4476" t="s">
        <v>307</v>
      </c>
      <c r="R4476" t="s">
        <v>307</v>
      </c>
      <c r="S4476" t="s">
        <v>307</v>
      </c>
      <c r="T4476" t="s">
        <v>307</v>
      </c>
      <c r="U4476" t="s">
        <v>307</v>
      </c>
      <c r="V4476" t="s">
        <v>307</v>
      </c>
      <c r="W4476" t="s">
        <v>307</v>
      </c>
    </row>
    <row r="4477" spans="1:45" x14ac:dyDescent="0.25">
      <c r="A4477">
        <v>604</v>
      </c>
      <c r="B4477" t="s">
        <v>233</v>
      </c>
      <c r="C4477" t="s">
        <v>38</v>
      </c>
      <c r="D4477" t="s">
        <v>47</v>
      </c>
      <c r="E4477" t="s">
        <v>307</v>
      </c>
      <c r="F4477" t="s">
        <v>307</v>
      </c>
      <c r="G4477" t="s">
        <v>307</v>
      </c>
      <c r="H4477" t="s">
        <v>307</v>
      </c>
      <c r="I4477" t="s">
        <v>307</v>
      </c>
      <c r="J4477" t="s">
        <v>307</v>
      </c>
      <c r="K4477" t="s">
        <v>307</v>
      </c>
      <c r="L4477" t="s">
        <v>307</v>
      </c>
      <c r="M4477" t="s">
        <v>307</v>
      </c>
      <c r="N4477" t="s">
        <v>307</v>
      </c>
      <c r="O4477" t="s">
        <v>307</v>
      </c>
      <c r="P4477" t="s">
        <v>307</v>
      </c>
      <c r="Q4477" t="s">
        <v>307</v>
      </c>
      <c r="R4477" t="s">
        <v>307</v>
      </c>
      <c r="S4477" t="s">
        <v>307</v>
      </c>
      <c r="T4477" t="s">
        <v>307</v>
      </c>
      <c r="U4477" t="s">
        <v>307</v>
      </c>
      <c r="V4477" t="s">
        <v>307</v>
      </c>
      <c r="W4477" t="s">
        <v>307</v>
      </c>
      <c r="X4477" t="s">
        <v>307</v>
      </c>
      <c r="Y4477" t="s">
        <v>307</v>
      </c>
      <c r="Z4477" t="s">
        <v>307</v>
      </c>
      <c r="AA4477" t="s">
        <v>307</v>
      </c>
      <c r="AB4477" t="s">
        <v>307</v>
      </c>
      <c r="AC4477" t="s">
        <v>307</v>
      </c>
      <c r="AD4477" t="s">
        <v>307</v>
      </c>
      <c r="AE4477" t="s">
        <v>307</v>
      </c>
      <c r="AF4477" t="s">
        <v>307</v>
      </c>
      <c r="AG4477" t="s">
        <v>307</v>
      </c>
      <c r="AH4477" t="s">
        <v>307</v>
      </c>
      <c r="AI4477" t="s">
        <v>307</v>
      </c>
      <c r="AJ4477" t="s">
        <v>307</v>
      </c>
      <c r="AK4477" t="s">
        <v>307</v>
      </c>
      <c r="AL4477" t="s">
        <v>307</v>
      </c>
      <c r="AM4477" t="s">
        <v>307</v>
      </c>
      <c r="AN4477" t="s">
        <v>307</v>
      </c>
      <c r="AO4477" t="s">
        <v>307</v>
      </c>
      <c r="AP4477" t="s">
        <v>307</v>
      </c>
      <c r="AQ4477" t="s">
        <v>307</v>
      </c>
      <c r="AR4477" t="s">
        <v>307</v>
      </c>
      <c r="AS4477" t="s">
        <v>307</v>
      </c>
    </row>
    <row r="4478" spans="1:45" x14ac:dyDescent="0.25">
      <c r="A4478">
        <v>604</v>
      </c>
      <c r="B4478" t="s">
        <v>233</v>
      </c>
      <c r="C4478" t="s">
        <v>38</v>
      </c>
      <c r="D4478" t="s">
        <v>48</v>
      </c>
      <c r="E4478" t="s">
        <v>307</v>
      </c>
      <c r="F4478" t="s">
        <v>307</v>
      </c>
      <c r="G4478" t="s">
        <v>307</v>
      </c>
      <c r="H4478" t="s">
        <v>307</v>
      </c>
      <c r="I4478" t="s">
        <v>307</v>
      </c>
      <c r="J4478" t="s">
        <v>307</v>
      </c>
      <c r="K4478" t="s">
        <v>307</v>
      </c>
      <c r="L4478" t="s">
        <v>307</v>
      </c>
      <c r="M4478" t="s">
        <v>307</v>
      </c>
      <c r="N4478" t="s">
        <v>307</v>
      </c>
      <c r="O4478" t="s">
        <v>307</v>
      </c>
      <c r="P4478" t="s">
        <v>307</v>
      </c>
      <c r="Q4478" t="s">
        <v>307</v>
      </c>
      <c r="R4478" t="s">
        <v>307</v>
      </c>
      <c r="S4478" t="s">
        <v>307</v>
      </c>
      <c r="T4478" t="s">
        <v>307</v>
      </c>
      <c r="U4478" t="s">
        <v>307</v>
      </c>
      <c r="V4478" t="s">
        <v>307</v>
      </c>
      <c r="W4478" t="s">
        <v>307</v>
      </c>
      <c r="X4478" t="s">
        <v>307</v>
      </c>
      <c r="Y4478" t="s">
        <v>307</v>
      </c>
      <c r="Z4478" t="s">
        <v>307</v>
      </c>
      <c r="AA4478" t="s">
        <v>307</v>
      </c>
      <c r="AB4478" t="s">
        <v>307</v>
      </c>
      <c r="AC4478" t="s">
        <v>307</v>
      </c>
      <c r="AD4478" t="s">
        <v>307</v>
      </c>
      <c r="AE4478" t="s">
        <v>307</v>
      </c>
      <c r="AF4478" t="s">
        <v>307</v>
      </c>
      <c r="AG4478" t="s">
        <v>307</v>
      </c>
      <c r="AH4478" t="s">
        <v>307</v>
      </c>
      <c r="AI4478" t="s">
        <v>307</v>
      </c>
      <c r="AJ4478" t="s">
        <v>307</v>
      </c>
      <c r="AK4478" t="s">
        <v>307</v>
      </c>
      <c r="AL4478" t="s">
        <v>307</v>
      </c>
      <c r="AM4478" t="s">
        <v>307</v>
      </c>
      <c r="AN4478" t="s">
        <v>307</v>
      </c>
      <c r="AO4478" t="s">
        <v>307</v>
      </c>
      <c r="AP4478" t="s">
        <v>307</v>
      </c>
      <c r="AQ4478" t="s">
        <v>307</v>
      </c>
      <c r="AR4478" t="s">
        <v>307</v>
      </c>
      <c r="AS4478" t="s">
        <v>307</v>
      </c>
    </row>
    <row r="4479" spans="1:45" x14ac:dyDescent="0.25">
      <c r="A4479">
        <v>604</v>
      </c>
      <c r="B4479" t="s">
        <v>233</v>
      </c>
      <c r="C4479" t="s">
        <v>38</v>
      </c>
      <c r="D4479" t="s">
        <v>49</v>
      </c>
      <c r="E4479" t="s">
        <v>307</v>
      </c>
      <c r="F4479" t="s">
        <v>307</v>
      </c>
      <c r="G4479" t="s">
        <v>307</v>
      </c>
      <c r="H4479" t="s">
        <v>307</v>
      </c>
      <c r="I4479" t="s">
        <v>307</v>
      </c>
      <c r="J4479" t="s">
        <v>307</v>
      </c>
      <c r="K4479" t="s">
        <v>307</v>
      </c>
      <c r="L4479" t="s">
        <v>307</v>
      </c>
      <c r="M4479" t="s">
        <v>307</v>
      </c>
      <c r="N4479" t="s">
        <v>307</v>
      </c>
      <c r="O4479" t="s">
        <v>307</v>
      </c>
      <c r="P4479" t="s">
        <v>307</v>
      </c>
      <c r="Q4479" t="s">
        <v>307</v>
      </c>
      <c r="R4479" t="s">
        <v>307</v>
      </c>
      <c r="S4479" t="s">
        <v>307</v>
      </c>
      <c r="T4479" t="s">
        <v>307</v>
      </c>
      <c r="U4479" t="s">
        <v>307</v>
      </c>
      <c r="V4479" t="s">
        <v>307</v>
      </c>
      <c r="W4479" t="s">
        <v>307</v>
      </c>
      <c r="X4479" t="s">
        <v>307</v>
      </c>
      <c r="Y4479" t="s">
        <v>307</v>
      </c>
      <c r="Z4479" t="s">
        <v>307</v>
      </c>
      <c r="AA4479" t="s">
        <v>307</v>
      </c>
      <c r="AB4479" t="s">
        <v>307</v>
      </c>
      <c r="AC4479" t="s">
        <v>307</v>
      </c>
      <c r="AD4479" t="s">
        <v>307</v>
      </c>
      <c r="AE4479" t="s">
        <v>307</v>
      </c>
      <c r="AF4479" t="s">
        <v>307</v>
      </c>
      <c r="AG4479" t="s">
        <v>307</v>
      </c>
      <c r="AH4479" t="s">
        <v>307</v>
      </c>
      <c r="AI4479" t="s">
        <v>307</v>
      </c>
      <c r="AJ4479" t="s">
        <v>307</v>
      </c>
      <c r="AK4479" t="s">
        <v>307</v>
      </c>
      <c r="AL4479" t="s">
        <v>307</v>
      </c>
      <c r="AM4479" t="s">
        <v>307</v>
      </c>
      <c r="AN4479" t="s">
        <v>307</v>
      </c>
      <c r="AO4479" t="s">
        <v>307</v>
      </c>
      <c r="AP4479" t="s">
        <v>307</v>
      </c>
      <c r="AQ4479" t="s">
        <v>307</v>
      </c>
      <c r="AR4479" t="s">
        <v>307</v>
      </c>
      <c r="AS4479" t="s">
        <v>307</v>
      </c>
    </row>
    <row r="4480" spans="1:45" x14ac:dyDescent="0.25">
      <c r="A4480">
        <v>604</v>
      </c>
      <c r="B4480" t="s">
        <v>233</v>
      </c>
      <c r="C4480" t="s">
        <v>42</v>
      </c>
      <c r="D4480" t="s">
        <v>48</v>
      </c>
      <c r="E4480" t="s">
        <v>307</v>
      </c>
      <c r="F4480" t="s">
        <v>307</v>
      </c>
      <c r="G4480" t="s">
        <v>307</v>
      </c>
      <c r="H4480" t="s">
        <v>307</v>
      </c>
      <c r="I4480" t="s">
        <v>307</v>
      </c>
      <c r="J4480" t="s">
        <v>307</v>
      </c>
      <c r="K4480" t="s">
        <v>307</v>
      </c>
      <c r="L4480" t="s">
        <v>307</v>
      </c>
      <c r="M4480" t="s">
        <v>307</v>
      </c>
      <c r="N4480" t="s">
        <v>307</v>
      </c>
      <c r="O4480" t="s">
        <v>307</v>
      </c>
      <c r="P4480" t="s">
        <v>307</v>
      </c>
      <c r="Q4480" t="s">
        <v>307</v>
      </c>
      <c r="R4480" t="s">
        <v>307</v>
      </c>
      <c r="S4480" t="s">
        <v>307</v>
      </c>
      <c r="T4480" t="s">
        <v>307</v>
      </c>
      <c r="U4480" t="s">
        <v>307</v>
      </c>
      <c r="V4480" t="s">
        <v>307</v>
      </c>
      <c r="W4480" t="s">
        <v>307</v>
      </c>
      <c r="X4480" t="s">
        <v>307</v>
      </c>
      <c r="Y4480" t="s">
        <v>307</v>
      </c>
      <c r="Z4480" t="s">
        <v>307</v>
      </c>
    </row>
    <row r="4481" spans="1:45" x14ac:dyDescent="0.25">
      <c r="A4481">
        <v>605</v>
      </c>
      <c r="B4481" t="s">
        <v>234</v>
      </c>
      <c r="C4481" t="s">
        <v>43</v>
      </c>
      <c r="D4481" t="s">
        <v>54</v>
      </c>
      <c r="E4481" t="s">
        <v>307</v>
      </c>
      <c r="F4481" t="s">
        <v>307</v>
      </c>
      <c r="G4481" t="s">
        <v>307</v>
      </c>
      <c r="H4481" t="s">
        <v>307</v>
      </c>
      <c r="I4481" t="s">
        <v>307</v>
      </c>
      <c r="J4481" t="s">
        <v>307</v>
      </c>
      <c r="K4481" t="s">
        <v>307</v>
      </c>
      <c r="L4481" t="s">
        <v>307</v>
      </c>
      <c r="M4481" t="s">
        <v>307</v>
      </c>
      <c r="N4481" t="s">
        <v>307</v>
      </c>
      <c r="O4481" t="s">
        <v>307</v>
      </c>
      <c r="P4481" t="s">
        <v>307</v>
      </c>
      <c r="Q4481" t="s">
        <v>307</v>
      </c>
      <c r="R4481" t="s">
        <v>307</v>
      </c>
      <c r="S4481" t="s">
        <v>307</v>
      </c>
      <c r="T4481" t="s">
        <v>307</v>
      </c>
      <c r="U4481" t="s">
        <v>307</v>
      </c>
      <c r="V4481" t="s">
        <v>307</v>
      </c>
      <c r="W4481" t="s">
        <v>307</v>
      </c>
    </row>
    <row r="4482" spans="1:45" x14ac:dyDescent="0.25">
      <c r="A4482">
        <v>605</v>
      </c>
      <c r="B4482" t="s">
        <v>234</v>
      </c>
      <c r="C4482" t="s">
        <v>43</v>
      </c>
      <c r="D4482" t="s">
        <v>55</v>
      </c>
      <c r="E4482" t="s">
        <v>307</v>
      </c>
      <c r="F4482" t="s">
        <v>307</v>
      </c>
      <c r="G4482" t="s">
        <v>307</v>
      </c>
      <c r="H4482" t="s">
        <v>307</v>
      </c>
      <c r="I4482" t="s">
        <v>307</v>
      </c>
      <c r="J4482" t="s">
        <v>307</v>
      </c>
      <c r="K4482" t="s">
        <v>307</v>
      </c>
      <c r="L4482" t="s">
        <v>307</v>
      </c>
      <c r="M4482" t="s">
        <v>307</v>
      </c>
      <c r="N4482" t="s">
        <v>307</v>
      </c>
      <c r="O4482" t="s">
        <v>307</v>
      </c>
      <c r="P4482" t="s">
        <v>307</v>
      </c>
      <c r="Q4482" t="s">
        <v>307</v>
      </c>
      <c r="R4482" t="s">
        <v>307</v>
      </c>
      <c r="S4482" t="s">
        <v>307</v>
      </c>
      <c r="T4482" t="s">
        <v>307</v>
      </c>
      <c r="U4482" t="s">
        <v>307</v>
      </c>
      <c r="V4482" t="s">
        <v>307</v>
      </c>
      <c r="W4482" t="s">
        <v>307</v>
      </c>
    </row>
    <row r="4483" spans="1:45" x14ac:dyDescent="0.25">
      <c r="A4483">
        <v>605</v>
      </c>
      <c r="B4483" t="s">
        <v>234</v>
      </c>
      <c r="C4483" t="s">
        <v>43</v>
      </c>
      <c r="D4483" t="s">
        <v>56</v>
      </c>
      <c r="E4483" t="s">
        <v>307</v>
      </c>
      <c r="F4483" t="s">
        <v>307</v>
      </c>
      <c r="G4483" t="s">
        <v>307</v>
      </c>
      <c r="H4483" t="s">
        <v>307</v>
      </c>
      <c r="I4483" t="s">
        <v>307</v>
      </c>
      <c r="J4483" t="s">
        <v>307</v>
      </c>
      <c r="K4483" t="s">
        <v>307</v>
      </c>
      <c r="L4483" t="s">
        <v>307</v>
      </c>
      <c r="M4483" t="s">
        <v>307</v>
      </c>
      <c r="N4483" t="s">
        <v>307</v>
      </c>
      <c r="O4483" t="s">
        <v>307</v>
      </c>
      <c r="P4483" t="s">
        <v>307</v>
      </c>
      <c r="Q4483" t="s">
        <v>307</v>
      </c>
      <c r="R4483" t="s">
        <v>307</v>
      </c>
      <c r="S4483" t="s">
        <v>307</v>
      </c>
      <c r="T4483" t="s">
        <v>307</v>
      </c>
      <c r="U4483" t="s">
        <v>307</v>
      </c>
      <c r="V4483" t="s">
        <v>307</v>
      </c>
      <c r="W4483" t="s">
        <v>307</v>
      </c>
    </row>
    <row r="4484" spans="1:45" x14ac:dyDescent="0.25">
      <c r="A4484">
        <v>605</v>
      </c>
      <c r="B4484" t="s">
        <v>234</v>
      </c>
      <c r="C4484" t="s">
        <v>43</v>
      </c>
      <c r="D4484" t="s">
        <v>57</v>
      </c>
      <c r="E4484" t="s">
        <v>307</v>
      </c>
      <c r="F4484" t="s">
        <v>307</v>
      </c>
      <c r="G4484" t="s">
        <v>307</v>
      </c>
      <c r="H4484" t="s">
        <v>307</v>
      </c>
      <c r="I4484" t="s">
        <v>307</v>
      </c>
      <c r="J4484" t="s">
        <v>307</v>
      </c>
      <c r="K4484" t="s">
        <v>307</v>
      </c>
      <c r="L4484" t="s">
        <v>307</v>
      </c>
      <c r="M4484" t="s">
        <v>307</v>
      </c>
      <c r="N4484" t="s">
        <v>307</v>
      </c>
      <c r="O4484" t="s">
        <v>307</v>
      </c>
      <c r="P4484" t="s">
        <v>307</v>
      </c>
      <c r="Q4484" t="s">
        <v>307</v>
      </c>
      <c r="R4484" t="s">
        <v>307</v>
      </c>
      <c r="S4484" t="s">
        <v>307</v>
      </c>
      <c r="T4484" t="s">
        <v>307</v>
      </c>
      <c r="U4484" t="s">
        <v>307</v>
      </c>
      <c r="V4484" t="s">
        <v>307</v>
      </c>
      <c r="W4484" t="s">
        <v>307</v>
      </c>
    </row>
    <row r="4485" spans="1:45" x14ac:dyDescent="0.25">
      <c r="A4485">
        <v>605</v>
      </c>
      <c r="B4485" t="s">
        <v>234</v>
      </c>
      <c r="C4485" t="s">
        <v>43</v>
      </c>
      <c r="D4485" t="s">
        <v>58</v>
      </c>
      <c r="E4485" t="s">
        <v>307</v>
      </c>
      <c r="F4485" t="s">
        <v>307</v>
      </c>
      <c r="G4485" t="s">
        <v>307</v>
      </c>
      <c r="H4485" t="s">
        <v>307</v>
      </c>
      <c r="I4485" t="s">
        <v>307</v>
      </c>
      <c r="J4485" t="s">
        <v>307</v>
      </c>
      <c r="K4485" t="s">
        <v>307</v>
      </c>
      <c r="L4485" t="s">
        <v>307</v>
      </c>
      <c r="M4485" t="s">
        <v>307</v>
      </c>
      <c r="N4485" t="s">
        <v>307</v>
      </c>
      <c r="O4485" t="s">
        <v>307</v>
      </c>
      <c r="P4485" t="s">
        <v>307</v>
      </c>
      <c r="Q4485" t="s">
        <v>307</v>
      </c>
      <c r="R4485" t="s">
        <v>307</v>
      </c>
      <c r="S4485" t="s">
        <v>307</v>
      </c>
      <c r="T4485" t="s">
        <v>307</v>
      </c>
      <c r="U4485" t="s">
        <v>307</v>
      </c>
      <c r="V4485" t="s">
        <v>307</v>
      </c>
      <c r="W4485" t="s">
        <v>307</v>
      </c>
    </row>
    <row r="4486" spans="1:45" x14ac:dyDescent="0.25">
      <c r="A4486">
        <v>605</v>
      </c>
      <c r="B4486" t="s">
        <v>234</v>
      </c>
      <c r="C4486" t="s">
        <v>43</v>
      </c>
      <c r="D4486" t="s">
        <v>59</v>
      </c>
      <c r="E4486" t="s">
        <v>307</v>
      </c>
      <c r="F4486" t="s">
        <v>307</v>
      </c>
      <c r="G4486" t="s">
        <v>307</v>
      </c>
      <c r="H4486" t="s">
        <v>307</v>
      </c>
      <c r="I4486" t="s">
        <v>307</v>
      </c>
      <c r="J4486" t="s">
        <v>307</v>
      </c>
      <c r="K4486" t="s">
        <v>307</v>
      </c>
      <c r="L4486" t="s">
        <v>307</v>
      </c>
      <c r="M4486" t="s">
        <v>307</v>
      </c>
      <c r="N4486" t="s">
        <v>307</v>
      </c>
      <c r="O4486" t="s">
        <v>307</v>
      </c>
      <c r="P4486" t="s">
        <v>307</v>
      </c>
      <c r="Q4486" t="s">
        <v>307</v>
      </c>
      <c r="R4486" t="s">
        <v>307</v>
      </c>
      <c r="S4486" t="s">
        <v>307</v>
      </c>
      <c r="T4486" t="s">
        <v>307</v>
      </c>
      <c r="U4486" t="s">
        <v>307</v>
      </c>
      <c r="V4486" t="s">
        <v>307</v>
      </c>
      <c r="W4486" t="s">
        <v>307</v>
      </c>
    </row>
    <row r="4487" spans="1:45" x14ac:dyDescent="0.25">
      <c r="A4487">
        <v>605</v>
      </c>
      <c r="B4487" t="s">
        <v>234</v>
      </c>
      <c r="C4487" t="s">
        <v>43</v>
      </c>
      <c r="D4487" t="s">
        <v>60</v>
      </c>
      <c r="E4487" t="s">
        <v>307</v>
      </c>
      <c r="F4487" t="s">
        <v>307</v>
      </c>
      <c r="G4487" t="s">
        <v>307</v>
      </c>
      <c r="H4487" t="s">
        <v>307</v>
      </c>
      <c r="I4487" t="s">
        <v>307</v>
      </c>
      <c r="J4487" t="s">
        <v>307</v>
      </c>
      <c r="K4487" t="s">
        <v>307</v>
      </c>
      <c r="L4487" t="s">
        <v>307</v>
      </c>
      <c r="M4487" t="s">
        <v>307</v>
      </c>
      <c r="N4487" t="s">
        <v>307</v>
      </c>
      <c r="O4487" t="s">
        <v>307</v>
      </c>
      <c r="P4487" t="s">
        <v>307</v>
      </c>
      <c r="Q4487" t="s">
        <v>307</v>
      </c>
      <c r="R4487" t="s">
        <v>307</v>
      </c>
      <c r="S4487" t="s">
        <v>307</v>
      </c>
      <c r="T4487" t="s">
        <v>307</v>
      </c>
      <c r="U4487" t="s">
        <v>307</v>
      </c>
      <c r="V4487" t="s">
        <v>307</v>
      </c>
      <c r="W4487" t="s">
        <v>307</v>
      </c>
    </row>
    <row r="4488" spans="1:45" x14ac:dyDescent="0.25">
      <c r="A4488">
        <v>605</v>
      </c>
      <c r="B4488" t="s">
        <v>234</v>
      </c>
      <c r="C4488" t="s">
        <v>43</v>
      </c>
      <c r="D4488" t="s">
        <v>61</v>
      </c>
      <c r="E4488" t="s">
        <v>307</v>
      </c>
      <c r="F4488" t="s">
        <v>307</v>
      </c>
      <c r="G4488" t="s">
        <v>307</v>
      </c>
      <c r="H4488" t="s">
        <v>307</v>
      </c>
      <c r="I4488" t="s">
        <v>307</v>
      </c>
      <c r="J4488" t="s">
        <v>307</v>
      </c>
      <c r="K4488" t="s">
        <v>307</v>
      </c>
      <c r="L4488" t="s">
        <v>307</v>
      </c>
      <c r="M4488" t="s">
        <v>307</v>
      </c>
      <c r="N4488" t="s">
        <v>307</v>
      </c>
      <c r="O4488" t="s">
        <v>307</v>
      </c>
      <c r="P4488" t="s">
        <v>307</v>
      </c>
      <c r="Q4488" t="s">
        <v>307</v>
      </c>
      <c r="R4488" t="s">
        <v>307</v>
      </c>
      <c r="S4488" t="s">
        <v>307</v>
      </c>
      <c r="T4488" t="s">
        <v>307</v>
      </c>
      <c r="U4488" t="s">
        <v>307</v>
      </c>
      <c r="V4488" t="s">
        <v>307</v>
      </c>
      <c r="W4488" t="s">
        <v>307</v>
      </c>
    </row>
    <row r="4489" spans="1:45" x14ac:dyDescent="0.25">
      <c r="A4489">
        <v>605</v>
      </c>
      <c r="B4489" t="s">
        <v>234</v>
      </c>
      <c r="C4489" t="s">
        <v>43</v>
      </c>
      <c r="D4489" t="s">
        <v>62</v>
      </c>
      <c r="E4489" t="s">
        <v>307</v>
      </c>
      <c r="F4489" t="s">
        <v>307</v>
      </c>
      <c r="G4489" t="s">
        <v>307</v>
      </c>
      <c r="H4489" t="s">
        <v>307</v>
      </c>
      <c r="I4489" t="s">
        <v>307</v>
      </c>
      <c r="J4489" t="s">
        <v>307</v>
      </c>
      <c r="K4489" t="s">
        <v>307</v>
      </c>
      <c r="L4489" t="s">
        <v>307</v>
      </c>
      <c r="M4489" t="s">
        <v>307</v>
      </c>
      <c r="N4489" t="s">
        <v>307</v>
      </c>
      <c r="O4489" t="s">
        <v>307</v>
      </c>
      <c r="P4489" t="s">
        <v>307</v>
      </c>
      <c r="Q4489" t="s">
        <v>307</v>
      </c>
      <c r="R4489" t="s">
        <v>307</v>
      </c>
      <c r="S4489" t="s">
        <v>307</v>
      </c>
      <c r="T4489" t="s">
        <v>307</v>
      </c>
      <c r="U4489" t="s">
        <v>307</v>
      </c>
      <c r="V4489" t="s">
        <v>307</v>
      </c>
      <c r="W4489" t="s">
        <v>307</v>
      </c>
    </row>
    <row r="4490" spans="1:45" x14ac:dyDescent="0.25">
      <c r="A4490">
        <v>605</v>
      </c>
      <c r="B4490" t="s">
        <v>234</v>
      </c>
      <c r="C4490" t="s">
        <v>36</v>
      </c>
      <c r="D4490" t="s">
        <v>47</v>
      </c>
      <c r="E4490" t="s">
        <v>307</v>
      </c>
      <c r="F4490" t="s">
        <v>307</v>
      </c>
      <c r="G4490" t="s">
        <v>307</v>
      </c>
      <c r="H4490" t="s">
        <v>307</v>
      </c>
      <c r="I4490" t="s">
        <v>307</v>
      </c>
      <c r="J4490" t="s">
        <v>307</v>
      </c>
      <c r="K4490" t="s">
        <v>307</v>
      </c>
      <c r="L4490" t="s">
        <v>307</v>
      </c>
      <c r="M4490" t="s">
        <v>307</v>
      </c>
      <c r="N4490" t="s">
        <v>307</v>
      </c>
      <c r="O4490" t="s">
        <v>307</v>
      </c>
      <c r="P4490" t="s">
        <v>307</v>
      </c>
      <c r="Q4490" t="s">
        <v>307</v>
      </c>
      <c r="R4490" t="s">
        <v>307</v>
      </c>
      <c r="S4490" t="s">
        <v>307</v>
      </c>
      <c r="T4490" t="s">
        <v>307</v>
      </c>
      <c r="U4490" t="s">
        <v>307</v>
      </c>
      <c r="V4490" t="s">
        <v>307</v>
      </c>
      <c r="W4490" t="s">
        <v>307</v>
      </c>
      <c r="X4490" t="s">
        <v>307</v>
      </c>
      <c r="Y4490" t="s">
        <v>307</v>
      </c>
      <c r="Z4490" t="s">
        <v>307</v>
      </c>
      <c r="AA4490" t="s">
        <v>307</v>
      </c>
      <c r="AB4490" t="s">
        <v>307</v>
      </c>
      <c r="AC4490" t="s">
        <v>307</v>
      </c>
      <c r="AD4490" t="s">
        <v>307</v>
      </c>
      <c r="AE4490" t="s">
        <v>307</v>
      </c>
      <c r="AF4490" t="s">
        <v>307</v>
      </c>
      <c r="AG4490" t="s">
        <v>307</v>
      </c>
      <c r="AH4490" t="s">
        <v>307</v>
      </c>
      <c r="AI4490" t="s">
        <v>307</v>
      </c>
      <c r="AJ4490" t="s">
        <v>307</v>
      </c>
      <c r="AK4490" t="s">
        <v>307</v>
      </c>
      <c r="AL4490" t="s">
        <v>307</v>
      </c>
      <c r="AM4490" t="s">
        <v>307</v>
      </c>
      <c r="AN4490" t="s">
        <v>307</v>
      </c>
      <c r="AO4490" t="s">
        <v>307</v>
      </c>
      <c r="AP4490" t="s">
        <v>307</v>
      </c>
      <c r="AQ4490" t="s">
        <v>307</v>
      </c>
      <c r="AR4490" t="s">
        <v>307</v>
      </c>
      <c r="AS4490" t="s">
        <v>307</v>
      </c>
    </row>
    <row r="4491" spans="1:45" x14ac:dyDescent="0.25">
      <c r="A4491">
        <v>605</v>
      </c>
      <c r="B4491" t="s">
        <v>234</v>
      </c>
      <c r="C4491" t="s">
        <v>36</v>
      </c>
      <c r="D4491" t="s">
        <v>48</v>
      </c>
      <c r="E4491" t="s">
        <v>307</v>
      </c>
      <c r="F4491" t="s">
        <v>307</v>
      </c>
      <c r="G4491" t="s">
        <v>307</v>
      </c>
      <c r="H4491" t="s">
        <v>307</v>
      </c>
      <c r="I4491" t="s">
        <v>307</v>
      </c>
      <c r="J4491" t="s">
        <v>307</v>
      </c>
      <c r="K4491" t="s">
        <v>307</v>
      </c>
      <c r="L4491" t="s">
        <v>307</v>
      </c>
      <c r="M4491" t="s">
        <v>307</v>
      </c>
      <c r="N4491" t="s">
        <v>307</v>
      </c>
      <c r="O4491" t="s">
        <v>307</v>
      </c>
      <c r="P4491" t="s">
        <v>307</v>
      </c>
      <c r="Q4491" t="s">
        <v>307</v>
      </c>
      <c r="R4491" t="s">
        <v>307</v>
      </c>
      <c r="S4491" t="s">
        <v>307</v>
      </c>
      <c r="T4491" t="s">
        <v>307</v>
      </c>
      <c r="U4491" t="s">
        <v>307</v>
      </c>
      <c r="V4491" t="s">
        <v>307</v>
      </c>
      <c r="W4491" t="s">
        <v>307</v>
      </c>
      <c r="X4491" t="s">
        <v>307</v>
      </c>
      <c r="Y4491" t="s">
        <v>307</v>
      </c>
      <c r="Z4491" t="s">
        <v>307</v>
      </c>
      <c r="AA4491" t="s">
        <v>307</v>
      </c>
      <c r="AB4491" t="s">
        <v>307</v>
      </c>
      <c r="AC4491" t="s">
        <v>307</v>
      </c>
      <c r="AD4491" t="s">
        <v>307</v>
      </c>
      <c r="AE4491" t="s">
        <v>307</v>
      </c>
      <c r="AF4491" t="s">
        <v>307</v>
      </c>
      <c r="AG4491" t="s">
        <v>307</v>
      </c>
      <c r="AH4491" t="s">
        <v>307</v>
      </c>
      <c r="AI4491" t="s">
        <v>307</v>
      </c>
      <c r="AJ4491" t="s">
        <v>307</v>
      </c>
      <c r="AK4491" t="s">
        <v>307</v>
      </c>
      <c r="AL4491" t="s">
        <v>307</v>
      </c>
      <c r="AM4491" t="s">
        <v>307</v>
      </c>
      <c r="AN4491" t="s">
        <v>307</v>
      </c>
      <c r="AO4491" t="s">
        <v>307</v>
      </c>
      <c r="AP4491" t="s">
        <v>307</v>
      </c>
      <c r="AQ4491" t="s">
        <v>307</v>
      </c>
      <c r="AR4491" t="s">
        <v>307</v>
      </c>
      <c r="AS4491" t="s">
        <v>307</v>
      </c>
    </row>
    <row r="4492" spans="1:45" x14ac:dyDescent="0.25">
      <c r="A4492">
        <v>605</v>
      </c>
      <c r="B4492" t="s">
        <v>234</v>
      </c>
      <c r="C4492" t="s">
        <v>36</v>
      </c>
      <c r="D4492" t="s">
        <v>49</v>
      </c>
      <c r="E4492" t="s">
        <v>307</v>
      </c>
      <c r="F4492" t="s">
        <v>307</v>
      </c>
      <c r="G4492" t="s">
        <v>307</v>
      </c>
      <c r="H4492" t="s">
        <v>307</v>
      </c>
      <c r="I4492" t="s">
        <v>307</v>
      </c>
      <c r="J4492" t="s">
        <v>307</v>
      </c>
      <c r="K4492" t="s">
        <v>307</v>
      </c>
      <c r="L4492" t="s">
        <v>307</v>
      </c>
      <c r="M4492" t="s">
        <v>307</v>
      </c>
      <c r="N4492" t="s">
        <v>307</v>
      </c>
      <c r="O4492" t="s">
        <v>307</v>
      </c>
      <c r="P4492" t="s">
        <v>307</v>
      </c>
      <c r="Q4492" t="s">
        <v>307</v>
      </c>
      <c r="R4492" t="s">
        <v>307</v>
      </c>
      <c r="S4492" t="s">
        <v>307</v>
      </c>
      <c r="T4492" t="s">
        <v>307</v>
      </c>
      <c r="U4492" t="s">
        <v>307</v>
      </c>
      <c r="V4492" t="s">
        <v>307</v>
      </c>
      <c r="W4492" t="s">
        <v>307</v>
      </c>
      <c r="X4492" t="s">
        <v>307</v>
      </c>
      <c r="Y4492" t="s">
        <v>307</v>
      </c>
      <c r="Z4492" t="s">
        <v>307</v>
      </c>
      <c r="AA4492" t="s">
        <v>307</v>
      </c>
      <c r="AB4492" t="s">
        <v>307</v>
      </c>
      <c r="AC4492" t="s">
        <v>307</v>
      </c>
      <c r="AD4492" t="s">
        <v>307</v>
      </c>
      <c r="AE4492" t="s">
        <v>307</v>
      </c>
      <c r="AF4492" t="s">
        <v>307</v>
      </c>
      <c r="AG4492" t="s">
        <v>307</v>
      </c>
      <c r="AH4492" t="s">
        <v>307</v>
      </c>
      <c r="AI4492" t="s">
        <v>307</v>
      </c>
      <c r="AJ4492" t="s">
        <v>307</v>
      </c>
      <c r="AK4492" t="s">
        <v>307</v>
      </c>
      <c r="AL4492" t="s">
        <v>307</v>
      </c>
      <c r="AM4492" t="s">
        <v>307</v>
      </c>
      <c r="AN4492" t="s">
        <v>307</v>
      </c>
      <c r="AO4492" t="s">
        <v>307</v>
      </c>
      <c r="AP4492" t="s">
        <v>307</v>
      </c>
      <c r="AQ4492" t="s">
        <v>307</v>
      </c>
      <c r="AR4492" t="s">
        <v>307</v>
      </c>
      <c r="AS4492" t="s">
        <v>307</v>
      </c>
    </row>
    <row r="4493" spans="1:45" x14ac:dyDescent="0.25">
      <c r="A4493">
        <v>605</v>
      </c>
      <c r="B4493" t="s">
        <v>234</v>
      </c>
      <c r="C4493" t="s">
        <v>37</v>
      </c>
      <c r="D4493" t="s">
        <v>47</v>
      </c>
      <c r="E4493" t="s">
        <v>307</v>
      </c>
      <c r="F4493" t="s">
        <v>307</v>
      </c>
      <c r="G4493" t="s">
        <v>307</v>
      </c>
      <c r="H4493" t="s">
        <v>307</v>
      </c>
      <c r="I4493" t="s">
        <v>307</v>
      </c>
      <c r="J4493" t="s">
        <v>307</v>
      </c>
      <c r="K4493" t="s">
        <v>307</v>
      </c>
      <c r="L4493" t="s">
        <v>307</v>
      </c>
      <c r="M4493" t="s">
        <v>307</v>
      </c>
      <c r="N4493" t="s">
        <v>307</v>
      </c>
      <c r="O4493" t="s">
        <v>307</v>
      </c>
      <c r="P4493" t="s">
        <v>307</v>
      </c>
      <c r="Q4493" t="s">
        <v>307</v>
      </c>
      <c r="R4493" t="s">
        <v>307</v>
      </c>
      <c r="S4493" t="s">
        <v>307</v>
      </c>
      <c r="T4493" t="s">
        <v>307</v>
      </c>
      <c r="U4493" t="s">
        <v>307</v>
      </c>
      <c r="V4493" t="s">
        <v>307</v>
      </c>
      <c r="W4493" t="s">
        <v>307</v>
      </c>
      <c r="X4493" t="s">
        <v>307</v>
      </c>
      <c r="Y4493" t="s">
        <v>307</v>
      </c>
      <c r="Z4493" t="s">
        <v>307</v>
      </c>
      <c r="AA4493" t="s">
        <v>307</v>
      </c>
      <c r="AB4493" t="s">
        <v>307</v>
      </c>
      <c r="AC4493" t="s">
        <v>307</v>
      </c>
      <c r="AD4493" t="s">
        <v>307</v>
      </c>
      <c r="AE4493" t="s">
        <v>307</v>
      </c>
      <c r="AF4493" t="s">
        <v>307</v>
      </c>
      <c r="AG4493" t="s">
        <v>307</v>
      </c>
      <c r="AH4493" t="s">
        <v>307</v>
      </c>
      <c r="AI4493" t="s">
        <v>307</v>
      </c>
      <c r="AJ4493" t="s">
        <v>307</v>
      </c>
      <c r="AK4493" t="s">
        <v>307</v>
      </c>
      <c r="AL4493" t="s">
        <v>307</v>
      </c>
      <c r="AM4493" t="s">
        <v>307</v>
      </c>
      <c r="AN4493" t="s">
        <v>307</v>
      </c>
      <c r="AO4493" t="s">
        <v>307</v>
      </c>
      <c r="AP4493" t="s">
        <v>307</v>
      </c>
      <c r="AQ4493" t="s">
        <v>307</v>
      </c>
      <c r="AR4493" t="s">
        <v>307</v>
      </c>
      <c r="AS4493" t="s">
        <v>307</v>
      </c>
    </row>
    <row r="4494" spans="1:45" x14ac:dyDescent="0.25">
      <c r="A4494">
        <v>605</v>
      </c>
      <c r="B4494" t="s">
        <v>234</v>
      </c>
      <c r="C4494" t="s">
        <v>37</v>
      </c>
      <c r="D4494" t="s">
        <v>48</v>
      </c>
      <c r="E4494" t="s">
        <v>307</v>
      </c>
      <c r="F4494" t="s">
        <v>307</v>
      </c>
      <c r="G4494" t="s">
        <v>307</v>
      </c>
      <c r="H4494" t="s">
        <v>307</v>
      </c>
      <c r="I4494" t="s">
        <v>307</v>
      </c>
      <c r="J4494" t="s">
        <v>307</v>
      </c>
      <c r="K4494" t="s">
        <v>307</v>
      </c>
      <c r="L4494" t="s">
        <v>307</v>
      </c>
      <c r="M4494" t="s">
        <v>307</v>
      </c>
      <c r="N4494" t="s">
        <v>307</v>
      </c>
      <c r="O4494" t="s">
        <v>307</v>
      </c>
      <c r="P4494" t="s">
        <v>307</v>
      </c>
      <c r="Q4494" t="s">
        <v>307</v>
      </c>
      <c r="R4494" t="s">
        <v>307</v>
      </c>
      <c r="S4494" t="s">
        <v>307</v>
      </c>
      <c r="T4494" t="s">
        <v>307</v>
      </c>
      <c r="U4494" t="s">
        <v>307</v>
      </c>
      <c r="V4494" t="s">
        <v>307</v>
      </c>
      <c r="W4494" t="s">
        <v>307</v>
      </c>
      <c r="X4494" t="s">
        <v>307</v>
      </c>
      <c r="Y4494" t="s">
        <v>307</v>
      </c>
      <c r="Z4494" t="s">
        <v>307</v>
      </c>
      <c r="AA4494" t="s">
        <v>307</v>
      </c>
      <c r="AB4494" t="s">
        <v>307</v>
      </c>
      <c r="AC4494" t="s">
        <v>307</v>
      </c>
      <c r="AD4494" t="s">
        <v>307</v>
      </c>
      <c r="AE4494" t="s">
        <v>307</v>
      </c>
      <c r="AF4494" t="s">
        <v>307</v>
      </c>
      <c r="AG4494" t="s">
        <v>307</v>
      </c>
      <c r="AH4494" t="s">
        <v>307</v>
      </c>
      <c r="AI4494" t="s">
        <v>307</v>
      </c>
      <c r="AJ4494" t="s">
        <v>307</v>
      </c>
      <c r="AK4494" t="s">
        <v>307</v>
      </c>
      <c r="AL4494" t="s">
        <v>307</v>
      </c>
      <c r="AM4494" t="s">
        <v>307</v>
      </c>
      <c r="AN4494" t="s">
        <v>307</v>
      </c>
      <c r="AO4494" t="s">
        <v>307</v>
      </c>
      <c r="AP4494" t="s">
        <v>307</v>
      </c>
      <c r="AQ4494" t="s">
        <v>307</v>
      </c>
      <c r="AR4494" t="s">
        <v>307</v>
      </c>
      <c r="AS4494" t="s">
        <v>307</v>
      </c>
    </row>
    <row r="4495" spans="1:45" x14ac:dyDescent="0.25">
      <c r="A4495">
        <v>605</v>
      </c>
      <c r="B4495" t="s">
        <v>234</v>
      </c>
      <c r="C4495" t="s">
        <v>37</v>
      </c>
      <c r="D4495" t="s">
        <v>49</v>
      </c>
      <c r="E4495" t="s">
        <v>307</v>
      </c>
      <c r="F4495" t="s">
        <v>307</v>
      </c>
      <c r="G4495" t="s">
        <v>307</v>
      </c>
      <c r="H4495" t="s">
        <v>307</v>
      </c>
      <c r="I4495" t="s">
        <v>307</v>
      </c>
      <c r="J4495" t="s">
        <v>307</v>
      </c>
      <c r="K4495" t="s">
        <v>307</v>
      </c>
      <c r="L4495" t="s">
        <v>307</v>
      </c>
      <c r="M4495" t="s">
        <v>307</v>
      </c>
      <c r="N4495" t="s">
        <v>307</v>
      </c>
      <c r="O4495" t="s">
        <v>307</v>
      </c>
      <c r="P4495" t="s">
        <v>307</v>
      </c>
      <c r="Q4495" t="s">
        <v>307</v>
      </c>
      <c r="R4495" t="s">
        <v>307</v>
      </c>
      <c r="S4495" t="s">
        <v>307</v>
      </c>
      <c r="T4495" t="s">
        <v>307</v>
      </c>
      <c r="U4495" t="s">
        <v>307</v>
      </c>
      <c r="V4495" t="s">
        <v>307</v>
      </c>
      <c r="W4495" t="s">
        <v>307</v>
      </c>
      <c r="X4495" t="s">
        <v>307</v>
      </c>
      <c r="Y4495" t="s">
        <v>307</v>
      </c>
      <c r="Z4495" t="s">
        <v>307</v>
      </c>
      <c r="AA4495" t="s">
        <v>307</v>
      </c>
      <c r="AB4495" t="s">
        <v>307</v>
      </c>
      <c r="AC4495" t="s">
        <v>307</v>
      </c>
      <c r="AD4495" t="s">
        <v>307</v>
      </c>
      <c r="AE4495" t="s">
        <v>307</v>
      </c>
      <c r="AF4495" t="s">
        <v>307</v>
      </c>
      <c r="AG4495" t="s">
        <v>307</v>
      </c>
      <c r="AH4495" t="s">
        <v>307</v>
      </c>
      <c r="AI4495" t="s">
        <v>307</v>
      </c>
      <c r="AJ4495" t="s">
        <v>307</v>
      </c>
      <c r="AK4495" t="s">
        <v>307</v>
      </c>
      <c r="AL4495" t="s">
        <v>307</v>
      </c>
      <c r="AM4495" t="s">
        <v>307</v>
      </c>
      <c r="AN4495" t="s">
        <v>307</v>
      </c>
      <c r="AO4495" t="s">
        <v>307</v>
      </c>
      <c r="AP4495" t="s">
        <v>307</v>
      </c>
      <c r="AQ4495" t="s">
        <v>307</v>
      </c>
      <c r="AR4495" t="s">
        <v>307</v>
      </c>
      <c r="AS4495" t="s">
        <v>307</v>
      </c>
    </row>
    <row r="4496" spans="1:45" x14ac:dyDescent="0.25">
      <c r="A4496">
        <v>605</v>
      </c>
      <c r="B4496" t="s">
        <v>234</v>
      </c>
      <c r="C4496" t="s">
        <v>45</v>
      </c>
      <c r="D4496" t="s">
        <v>63</v>
      </c>
      <c r="E4496" t="s">
        <v>307</v>
      </c>
      <c r="F4496" t="s">
        <v>307</v>
      </c>
      <c r="G4496" t="s">
        <v>307</v>
      </c>
      <c r="H4496" t="s">
        <v>307</v>
      </c>
      <c r="I4496" t="s">
        <v>307</v>
      </c>
      <c r="J4496" t="s">
        <v>307</v>
      </c>
      <c r="K4496" t="s">
        <v>307</v>
      </c>
      <c r="L4496" t="s">
        <v>307</v>
      </c>
      <c r="M4496" t="s">
        <v>307</v>
      </c>
      <c r="N4496" t="s">
        <v>307</v>
      </c>
      <c r="O4496" t="s">
        <v>307</v>
      </c>
      <c r="P4496" t="s">
        <v>307</v>
      </c>
      <c r="Q4496" t="s">
        <v>307</v>
      </c>
      <c r="R4496" t="s">
        <v>307</v>
      </c>
      <c r="S4496" t="s">
        <v>307</v>
      </c>
      <c r="T4496" t="s">
        <v>307</v>
      </c>
      <c r="U4496" t="s">
        <v>307</v>
      </c>
      <c r="V4496" t="s">
        <v>307</v>
      </c>
      <c r="W4496" t="s">
        <v>307</v>
      </c>
    </row>
    <row r="4497" spans="1:42" x14ac:dyDescent="0.25">
      <c r="A4497">
        <v>605</v>
      </c>
      <c r="B4497" t="s">
        <v>234</v>
      </c>
      <c r="C4497" t="s">
        <v>45</v>
      </c>
      <c r="D4497" t="s">
        <v>64</v>
      </c>
      <c r="E4497" t="s">
        <v>307</v>
      </c>
      <c r="F4497" t="s">
        <v>307</v>
      </c>
      <c r="G4497" t="s">
        <v>307</v>
      </c>
      <c r="H4497" t="s">
        <v>307</v>
      </c>
      <c r="I4497" t="s">
        <v>307</v>
      </c>
      <c r="J4497" t="s">
        <v>307</v>
      </c>
      <c r="K4497" t="s">
        <v>307</v>
      </c>
      <c r="L4497" t="s">
        <v>307</v>
      </c>
      <c r="M4497" t="s">
        <v>307</v>
      </c>
      <c r="N4497" t="s">
        <v>307</v>
      </c>
      <c r="O4497" t="s">
        <v>307</v>
      </c>
      <c r="P4497" t="s">
        <v>307</v>
      </c>
      <c r="Q4497" t="s">
        <v>307</v>
      </c>
      <c r="R4497" t="s">
        <v>307</v>
      </c>
      <c r="S4497" t="s">
        <v>307</v>
      </c>
      <c r="T4497" t="s">
        <v>307</v>
      </c>
      <c r="U4497" t="s">
        <v>307</v>
      </c>
      <c r="V4497" t="s">
        <v>307</v>
      </c>
      <c r="W4497" t="s">
        <v>307</v>
      </c>
    </row>
    <row r="4498" spans="1:42" x14ac:dyDescent="0.25">
      <c r="A4498">
        <v>605</v>
      </c>
      <c r="B4498" t="s">
        <v>234</v>
      </c>
      <c r="C4498" t="s">
        <v>40</v>
      </c>
      <c r="D4498" t="s">
        <v>52</v>
      </c>
      <c r="E4498" t="s">
        <v>307</v>
      </c>
      <c r="F4498" t="s">
        <v>307</v>
      </c>
      <c r="G4498" t="s">
        <v>307</v>
      </c>
      <c r="H4498" t="s">
        <v>307</v>
      </c>
      <c r="I4498" t="s">
        <v>307</v>
      </c>
      <c r="J4498" t="s">
        <v>307</v>
      </c>
      <c r="K4498" t="s">
        <v>307</v>
      </c>
      <c r="L4498" t="s">
        <v>307</v>
      </c>
      <c r="M4498" t="s">
        <v>307</v>
      </c>
      <c r="N4498" t="s">
        <v>307</v>
      </c>
      <c r="O4498" t="s">
        <v>307</v>
      </c>
      <c r="P4498" t="s">
        <v>307</v>
      </c>
      <c r="Q4498" t="s">
        <v>307</v>
      </c>
      <c r="R4498" t="s">
        <v>307</v>
      </c>
      <c r="S4498" t="s">
        <v>307</v>
      </c>
      <c r="T4498" t="s">
        <v>307</v>
      </c>
      <c r="U4498" t="s">
        <v>307</v>
      </c>
      <c r="V4498" t="s">
        <v>307</v>
      </c>
      <c r="W4498" t="s">
        <v>307</v>
      </c>
      <c r="X4498" t="s">
        <v>307</v>
      </c>
      <c r="Y4498" t="s">
        <v>307</v>
      </c>
      <c r="Z4498" t="s">
        <v>307</v>
      </c>
    </row>
    <row r="4499" spans="1:42" x14ac:dyDescent="0.25">
      <c r="A4499">
        <v>605</v>
      </c>
      <c r="B4499" t="s">
        <v>234</v>
      </c>
      <c r="C4499" t="s">
        <v>40</v>
      </c>
      <c r="D4499" t="s">
        <v>53</v>
      </c>
      <c r="E4499" t="s">
        <v>307</v>
      </c>
      <c r="F4499" t="s">
        <v>307</v>
      </c>
      <c r="G4499" t="s">
        <v>307</v>
      </c>
      <c r="H4499" t="s">
        <v>307</v>
      </c>
      <c r="I4499" t="s">
        <v>307</v>
      </c>
      <c r="J4499" t="s">
        <v>307</v>
      </c>
      <c r="K4499" t="s">
        <v>307</v>
      </c>
      <c r="L4499" t="s">
        <v>307</v>
      </c>
      <c r="M4499" t="s">
        <v>307</v>
      </c>
      <c r="N4499" t="s">
        <v>307</v>
      </c>
      <c r="O4499" t="s">
        <v>307</v>
      </c>
      <c r="P4499" t="s">
        <v>307</v>
      </c>
      <c r="Q4499" t="s">
        <v>307</v>
      </c>
      <c r="R4499" t="s">
        <v>307</v>
      </c>
      <c r="S4499" t="s">
        <v>307</v>
      </c>
      <c r="T4499" t="s">
        <v>307</v>
      </c>
      <c r="U4499" t="s">
        <v>307</v>
      </c>
      <c r="V4499" t="s">
        <v>307</v>
      </c>
      <c r="W4499" t="s">
        <v>307</v>
      </c>
      <c r="X4499" t="s">
        <v>307</v>
      </c>
      <c r="Y4499" t="s">
        <v>307</v>
      </c>
      <c r="Z4499" t="s">
        <v>307</v>
      </c>
    </row>
    <row r="4500" spans="1:42" x14ac:dyDescent="0.25">
      <c r="A4500">
        <v>605</v>
      </c>
      <c r="B4500" t="s">
        <v>234</v>
      </c>
      <c r="C4500" t="s">
        <v>39</v>
      </c>
      <c r="D4500" t="s">
        <v>50</v>
      </c>
      <c r="E4500" t="s">
        <v>307</v>
      </c>
      <c r="F4500" t="s">
        <v>307</v>
      </c>
      <c r="G4500" t="s">
        <v>307</v>
      </c>
      <c r="H4500" t="s">
        <v>307</v>
      </c>
      <c r="I4500" t="s">
        <v>307</v>
      </c>
      <c r="J4500" t="s">
        <v>307</v>
      </c>
      <c r="K4500" t="s">
        <v>307</v>
      </c>
      <c r="L4500" t="s">
        <v>307</v>
      </c>
      <c r="M4500" t="s">
        <v>307</v>
      </c>
      <c r="N4500" t="s">
        <v>307</v>
      </c>
      <c r="O4500" t="s">
        <v>307</v>
      </c>
      <c r="P4500" t="s">
        <v>307</v>
      </c>
      <c r="Q4500" t="s">
        <v>307</v>
      </c>
      <c r="R4500" t="s">
        <v>307</v>
      </c>
      <c r="S4500" t="s">
        <v>307</v>
      </c>
      <c r="T4500" t="s">
        <v>307</v>
      </c>
      <c r="U4500" t="s">
        <v>307</v>
      </c>
      <c r="V4500" t="s">
        <v>307</v>
      </c>
      <c r="W4500" t="s">
        <v>307</v>
      </c>
      <c r="X4500" t="s">
        <v>307</v>
      </c>
      <c r="Y4500" t="s">
        <v>307</v>
      </c>
      <c r="Z4500" t="s">
        <v>307</v>
      </c>
      <c r="AA4500" t="s">
        <v>307</v>
      </c>
      <c r="AB4500" t="s">
        <v>307</v>
      </c>
      <c r="AC4500" t="s">
        <v>307</v>
      </c>
      <c r="AD4500" t="s">
        <v>307</v>
      </c>
      <c r="AE4500" t="s">
        <v>307</v>
      </c>
      <c r="AF4500" t="s">
        <v>307</v>
      </c>
      <c r="AG4500" t="s">
        <v>307</v>
      </c>
      <c r="AH4500" t="s">
        <v>307</v>
      </c>
      <c r="AI4500" t="s">
        <v>307</v>
      </c>
      <c r="AJ4500" t="s">
        <v>307</v>
      </c>
      <c r="AK4500" t="s">
        <v>307</v>
      </c>
      <c r="AL4500" t="s">
        <v>307</v>
      </c>
      <c r="AM4500" t="s">
        <v>307</v>
      </c>
      <c r="AN4500" t="s">
        <v>307</v>
      </c>
      <c r="AO4500" t="s">
        <v>307</v>
      </c>
      <c r="AP4500" t="s">
        <v>307</v>
      </c>
    </row>
    <row r="4501" spans="1:42" x14ac:dyDescent="0.25">
      <c r="A4501">
        <v>605</v>
      </c>
      <c r="B4501" t="s">
        <v>234</v>
      </c>
      <c r="C4501" t="s">
        <v>39</v>
      </c>
      <c r="D4501" t="s">
        <v>48</v>
      </c>
      <c r="E4501" t="s">
        <v>307</v>
      </c>
      <c r="F4501" t="s">
        <v>307</v>
      </c>
      <c r="G4501" t="s">
        <v>307</v>
      </c>
      <c r="H4501" t="s">
        <v>307</v>
      </c>
      <c r="I4501" t="s">
        <v>307</v>
      </c>
      <c r="J4501" t="s">
        <v>307</v>
      </c>
      <c r="K4501" t="s">
        <v>307</v>
      </c>
      <c r="L4501" t="s">
        <v>307</v>
      </c>
      <c r="M4501" t="s">
        <v>307</v>
      </c>
      <c r="N4501" t="s">
        <v>307</v>
      </c>
      <c r="O4501" t="s">
        <v>307</v>
      </c>
      <c r="P4501" t="s">
        <v>307</v>
      </c>
      <c r="Q4501" t="s">
        <v>307</v>
      </c>
      <c r="R4501" t="s">
        <v>307</v>
      </c>
      <c r="S4501" t="s">
        <v>307</v>
      </c>
      <c r="T4501" t="s">
        <v>307</v>
      </c>
      <c r="U4501" t="s">
        <v>307</v>
      </c>
      <c r="V4501" t="s">
        <v>307</v>
      </c>
      <c r="W4501" t="s">
        <v>307</v>
      </c>
      <c r="X4501" t="s">
        <v>307</v>
      </c>
      <c r="Y4501" t="s">
        <v>307</v>
      </c>
      <c r="Z4501" t="s">
        <v>307</v>
      </c>
      <c r="AA4501" t="s">
        <v>307</v>
      </c>
      <c r="AB4501" t="s">
        <v>307</v>
      </c>
      <c r="AC4501" t="s">
        <v>307</v>
      </c>
      <c r="AD4501" t="s">
        <v>307</v>
      </c>
      <c r="AE4501" t="s">
        <v>307</v>
      </c>
      <c r="AF4501" t="s">
        <v>307</v>
      </c>
      <c r="AG4501" t="s">
        <v>307</v>
      </c>
      <c r="AH4501" t="s">
        <v>307</v>
      </c>
      <c r="AI4501" t="s">
        <v>307</v>
      </c>
      <c r="AJ4501" t="s">
        <v>307</v>
      </c>
      <c r="AK4501" t="s">
        <v>307</v>
      </c>
      <c r="AL4501" t="s">
        <v>307</v>
      </c>
      <c r="AM4501" t="s">
        <v>307</v>
      </c>
      <c r="AN4501" t="s">
        <v>307</v>
      </c>
      <c r="AO4501" t="s">
        <v>307</v>
      </c>
      <c r="AP4501" t="s">
        <v>307</v>
      </c>
    </row>
    <row r="4502" spans="1:42" x14ac:dyDescent="0.25">
      <c r="A4502">
        <v>605</v>
      </c>
      <c r="B4502" t="s">
        <v>234</v>
      </c>
      <c r="C4502" t="s">
        <v>39</v>
      </c>
      <c r="D4502" t="s">
        <v>51</v>
      </c>
      <c r="E4502" t="s">
        <v>307</v>
      </c>
      <c r="F4502" t="s">
        <v>307</v>
      </c>
      <c r="G4502" t="s">
        <v>307</v>
      </c>
      <c r="H4502" t="s">
        <v>307</v>
      </c>
      <c r="I4502" t="s">
        <v>307</v>
      </c>
      <c r="J4502" t="s">
        <v>307</v>
      </c>
      <c r="K4502" t="s">
        <v>307</v>
      </c>
      <c r="L4502" t="s">
        <v>307</v>
      </c>
      <c r="M4502" t="s">
        <v>307</v>
      </c>
      <c r="N4502" t="s">
        <v>307</v>
      </c>
      <c r="O4502" t="s">
        <v>307</v>
      </c>
      <c r="P4502" t="s">
        <v>307</v>
      </c>
      <c r="Q4502" t="s">
        <v>307</v>
      </c>
      <c r="R4502" t="s">
        <v>307</v>
      </c>
      <c r="S4502" t="s">
        <v>307</v>
      </c>
      <c r="T4502" t="s">
        <v>307</v>
      </c>
      <c r="U4502" t="s">
        <v>307</v>
      </c>
      <c r="V4502" t="s">
        <v>307</v>
      </c>
      <c r="W4502" t="s">
        <v>307</v>
      </c>
      <c r="X4502" t="s">
        <v>307</v>
      </c>
      <c r="Y4502" t="s">
        <v>307</v>
      </c>
      <c r="Z4502" t="s">
        <v>307</v>
      </c>
      <c r="AA4502" t="s">
        <v>307</v>
      </c>
      <c r="AB4502" t="s">
        <v>307</v>
      </c>
      <c r="AC4502" t="s">
        <v>307</v>
      </c>
      <c r="AD4502" t="s">
        <v>307</v>
      </c>
      <c r="AE4502" t="s">
        <v>307</v>
      </c>
      <c r="AF4502" t="s">
        <v>307</v>
      </c>
      <c r="AG4502" t="s">
        <v>307</v>
      </c>
      <c r="AH4502" t="s">
        <v>307</v>
      </c>
      <c r="AI4502" t="s">
        <v>307</v>
      </c>
      <c r="AJ4502" t="s">
        <v>307</v>
      </c>
      <c r="AK4502" t="s">
        <v>307</v>
      </c>
      <c r="AL4502" t="s">
        <v>307</v>
      </c>
      <c r="AM4502" t="s">
        <v>307</v>
      </c>
      <c r="AN4502" t="s">
        <v>307</v>
      </c>
      <c r="AO4502" t="s">
        <v>307</v>
      </c>
      <c r="AP4502" t="s">
        <v>307</v>
      </c>
    </row>
    <row r="4503" spans="1:42" x14ac:dyDescent="0.25">
      <c r="A4503">
        <v>605</v>
      </c>
      <c r="B4503" t="s">
        <v>234</v>
      </c>
      <c r="C4503" t="s">
        <v>46</v>
      </c>
      <c r="D4503" t="s">
        <v>65</v>
      </c>
      <c r="E4503" t="s">
        <v>307</v>
      </c>
      <c r="F4503" t="s">
        <v>307</v>
      </c>
      <c r="G4503" t="s">
        <v>307</v>
      </c>
      <c r="H4503" t="s">
        <v>307</v>
      </c>
      <c r="I4503" t="s">
        <v>307</v>
      </c>
      <c r="J4503" t="s">
        <v>307</v>
      </c>
      <c r="K4503" t="s">
        <v>307</v>
      </c>
      <c r="L4503" t="s">
        <v>307</v>
      </c>
      <c r="M4503" t="s">
        <v>307</v>
      </c>
      <c r="N4503" t="s">
        <v>307</v>
      </c>
      <c r="O4503" t="s">
        <v>307</v>
      </c>
      <c r="P4503" t="s">
        <v>307</v>
      </c>
      <c r="Q4503" t="s">
        <v>307</v>
      </c>
      <c r="R4503" t="s">
        <v>307</v>
      </c>
      <c r="S4503" t="s">
        <v>307</v>
      </c>
      <c r="T4503" t="s">
        <v>307</v>
      </c>
      <c r="U4503" t="s">
        <v>307</v>
      </c>
      <c r="V4503" t="s">
        <v>307</v>
      </c>
      <c r="W4503" t="s">
        <v>307</v>
      </c>
      <c r="X4503" t="s">
        <v>307</v>
      </c>
      <c r="Y4503" t="s">
        <v>307</v>
      </c>
      <c r="Z4503" t="s">
        <v>307</v>
      </c>
    </row>
    <row r="4504" spans="1:42" x14ac:dyDescent="0.25">
      <c r="A4504">
        <v>605</v>
      </c>
      <c r="B4504" t="s">
        <v>234</v>
      </c>
      <c r="C4504" t="s">
        <v>46</v>
      </c>
      <c r="D4504" t="s">
        <v>66</v>
      </c>
      <c r="E4504" t="s">
        <v>307</v>
      </c>
      <c r="F4504" t="s">
        <v>307</v>
      </c>
      <c r="G4504" t="s">
        <v>307</v>
      </c>
      <c r="H4504" t="s">
        <v>307</v>
      </c>
      <c r="I4504" t="s">
        <v>307</v>
      </c>
      <c r="J4504" t="s">
        <v>307</v>
      </c>
      <c r="K4504" t="s">
        <v>307</v>
      </c>
      <c r="L4504" t="s">
        <v>307</v>
      </c>
      <c r="M4504" t="s">
        <v>307</v>
      </c>
      <c r="N4504" t="s">
        <v>307</v>
      </c>
      <c r="O4504" t="s">
        <v>307</v>
      </c>
      <c r="P4504" t="s">
        <v>307</v>
      </c>
      <c r="Q4504" t="s">
        <v>307</v>
      </c>
      <c r="R4504" t="s">
        <v>307</v>
      </c>
      <c r="S4504" t="s">
        <v>307</v>
      </c>
      <c r="T4504" t="s">
        <v>307</v>
      </c>
      <c r="U4504" t="s">
        <v>307</v>
      </c>
      <c r="V4504" t="s">
        <v>307</v>
      </c>
      <c r="W4504" t="s">
        <v>307</v>
      </c>
      <c r="X4504" t="s">
        <v>307</v>
      </c>
      <c r="Y4504" t="s">
        <v>307</v>
      </c>
      <c r="Z4504" t="s">
        <v>307</v>
      </c>
    </row>
    <row r="4505" spans="1:42" x14ac:dyDescent="0.25">
      <c r="A4505">
        <v>605</v>
      </c>
      <c r="B4505" t="s">
        <v>234</v>
      </c>
      <c r="C4505" t="s">
        <v>46</v>
      </c>
      <c r="D4505" t="s">
        <v>67</v>
      </c>
      <c r="E4505" t="s">
        <v>307</v>
      </c>
      <c r="F4505" t="s">
        <v>307</v>
      </c>
      <c r="G4505" t="s">
        <v>307</v>
      </c>
      <c r="H4505" t="s">
        <v>307</v>
      </c>
      <c r="I4505" t="s">
        <v>307</v>
      </c>
      <c r="J4505" t="s">
        <v>307</v>
      </c>
      <c r="K4505" t="s">
        <v>307</v>
      </c>
      <c r="L4505" t="s">
        <v>307</v>
      </c>
      <c r="M4505" t="s">
        <v>307</v>
      </c>
      <c r="N4505" t="s">
        <v>307</v>
      </c>
      <c r="O4505" t="s">
        <v>307</v>
      </c>
      <c r="P4505" t="s">
        <v>307</v>
      </c>
      <c r="Q4505" t="s">
        <v>307</v>
      </c>
      <c r="R4505" t="s">
        <v>307</v>
      </c>
      <c r="S4505" t="s">
        <v>307</v>
      </c>
      <c r="T4505" t="s">
        <v>307</v>
      </c>
      <c r="U4505" t="s">
        <v>307</v>
      </c>
      <c r="V4505" t="s">
        <v>307</v>
      </c>
      <c r="W4505" t="s">
        <v>307</v>
      </c>
      <c r="X4505" t="s">
        <v>307</v>
      </c>
      <c r="Y4505" t="s">
        <v>307</v>
      </c>
      <c r="Z4505" t="s">
        <v>307</v>
      </c>
    </row>
    <row r="4506" spans="1:42" x14ac:dyDescent="0.25">
      <c r="A4506">
        <v>605</v>
      </c>
      <c r="B4506" t="s">
        <v>234</v>
      </c>
      <c r="C4506" t="s">
        <v>46</v>
      </c>
      <c r="D4506" t="s">
        <v>68</v>
      </c>
      <c r="E4506" t="s">
        <v>307</v>
      </c>
      <c r="F4506" t="s">
        <v>307</v>
      </c>
      <c r="G4506" t="s">
        <v>307</v>
      </c>
      <c r="H4506" t="s">
        <v>307</v>
      </c>
      <c r="I4506" t="s">
        <v>307</v>
      </c>
      <c r="J4506" t="s">
        <v>307</v>
      </c>
      <c r="K4506" t="s">
        <v>307</v>
      </c>
      <c r="L4506" t="s">
        <v>307</v>
      </c>
      <c r="M4506" t="s">
        <v>307</v>
      </c>
      <c r="N4506" t="s">
        <v>307</v>
      </c>
      <c r="O4506" t="s">
        <v>307</v>
      </c>
      <c r="P4506" t="s">
        <v>307</v>
      </c>
      <c r="Q4506" t="s">
        <v>307</v>
      </c>
      <c r="R4506" t="s">
        <v>307</v>
      </c>
      <c r="S4506" t="s">
        <v>307</v>
      </c>
      <c r="T4506" t="s">
        <v>307</v>
      </c>
      <c r="U4506" t="s">
        <v>307</v>
      </c>
      <c r="V4506" t="s">
        <v>307</v>
      </c>
      <c r="W4506" t="s">
        <v>307</v>
      </c>
      <c r="X4506" t="s">
        <v>307</v>
      </c>
      <c r="Y4506" t="s">
        <v>307</v>
      </c>
      <c r="Z4506" t="s">
        <v>307</v>
      </c>
    </row>
    <row r="4507" spans="1:42" x14ac:dyDescent="0.25">
      <c r="A4507">
        <v>605</v>
      </c>
      <c r="B4507" t="s">
        <v>234</v>
      </c>
      <c r="C4507" t="s">
        <v>46</v>
      </c>
      <c r="D4507" t="s">
        <v>69</v>
      </c>
      <c r="E4507" t="s">
        <v>307</v>
      </c>
      <c r="F4507" t="s">
        <v>307</v>
      </c>
      <c r="G4507" t="s">
        <v>307</v>
      </c>
      <c r="H4507" t="s">
        <v>307</v>
      </c>
      <c r="I4507" t="s">
        <v>307</v>
      </c>
      <c r="J4507" t="s">
        <v>307</v>
      </c>
      <c r="K4507" t="s">
        <v>307</v>
      </c>
      <c r="L4507" t="s">
        <v>307</v>
      </c>
      <c r="M4507" t="s">
        <v>307</v>
      </c>
      <c r="N4507" t="s">
        <v>307</v>
      </c>
      <c r="O4507" t="s">
        <v>307</v>
      </c>
      <c r="P4507" t="s">
        <v>307</v>
      </c>
      <c r="Q4507" t="s">
        <v>307</v>
      </c>
      <c r="R4507" t="s">
        <v>307</v>
      </c>
      <c r="S4507" t="s">
        <v>307</v>
      </c>
      <c r="T4507" t="s">
        <v>307</v>
      </c>
      <c r="U4507" t="s">
        <v>307</v>
      </c>
      <c r="V4507" t="s">
        <v>307</v>
      </c>
      <c r="W4507" t="s">
        <v>307</v>
      </c>
      <c r="X4507" t="s">
        <v>307</v>
      </c>
      <c r="Y4507" t="s">
        <v>307</v>
      </c>
      <c r="Z4507" t="s">
        <v>307</v>
      </c>
    </row>
    <row r="4508" spans="1:42" x14ac:dyDescent="0.25">
      <c r="A4508">
        <v>605</v>
      </c>
      <c r="B4508" t="s">
        <v>234</v>
      </c>
      <c r="C4508" t="s">
        <v>46</v>
      </c>
      <c r="D4508" t="s">
        <v>70</v>
      </c>
      <c r="E4508" t="s">
        <v>307</v>
      </c>
      <c r="F4508" t="s">
        <v>307</v>
      </c>
      <c r="G4508" t="s">
        <v>307</v>
      </c>
      <c r="H4508" t="s">
        <v>307</v>
      </c>
      <c r="I4508" t="s">
        <v>307</v>
      </c>
      <c r="J4508" t="s">
        <v>307</v>
      </c>
      <c r="K4508" t="s">
        <v>307</v>
      </c>
      <c r="L4508" t="s">
        <v>307</v>
      </c>
      <c r="M4508" t="s">
        <v>307</v>
      </c>
      <c r="N4508" t="s">
        <v>307</v>
      </c>
      <c r="O4508" t="s">
        <v>307</v>
      </c>
      <c r="P4508" t="s">
        <v>307</v>
      </c>
      <c r="Q4508" t="s">
        <v>307</v>
      </c>
      <c r="R4508" t="s">
        <v>307</v>
      </c>
      <c r="S4508" t="s">
        <v>307</v>
      </c>
      <c r="T4508" t="s">
        <v>307</v>
      </c>
      <c r="U4508" t="s">
        <v>307</v>
      </c>
      <c r="V4508" t="s">
        <v>307</v>
      </c>
      <c r="W4508" t="s">
        <v>307</v>
      </c>
      <c r="X4508" t="s">
        <v>307</v>
      </c>
      <c r="Y4508" t="s">
        <v>307</v>
      </c>
      <c r="Z4508" t="s">
        <v>307</v>
      </c>
    </row>
    <row r="4509" spans="1:42" x14ac:dyDescent="0.25">
      <c r="A4509">
        <v>605</v>
      </c>
      <c r="B4509" t="s">
        <v>234</v>
      </c>
      <c r="C4509" t="s">
        <v>46</v>
      </c>
      <c r="D4509" t="s">
        <v>71</v>
      </c>
      <c r="E4509" t="s">
        <v>307</v>
      </c>
      <c r="F4509" t="s">
        <v>307</v>
      </c>
      <c r="G4509" t="s">
        <v>307</v>
      </c>
      <c r="H4509" t="s">
        <v>307</v>
      </c>
      <c r="I4509" t="s">
        <v>307</v>
      </c>
      <c r="J4509" t="s">
        <v>307</v>
      </c>
      <c r="K4509" t="s">
        <v>307</v>
      </c>
      <c r="L4509" t="s">
        <v>307</v>
      </c>
      <c r="M4509" t="s">
        <v>307</v>
      </c>
      <c r="N4509" t="s">
        <v>307</v>
      </c>
      <c r="O4509" t="s">
        <v>307</v>
      </c>
      <c r="P4509" t="s">
        <v>307</v>
      </c>
      <c r="Q4509" t="s">
        <v>307</v>
      </c>
      <c r="R4509" t="s">
        <v>307</v>
      </c>
      <c r="S4509" t="s">
        <v>307</v>
      </c>
      <c r="T4509" t="s">
        <v>307</v>
      </c>
      <c r="U4509" t="s">
        <v>307</v>
      </c>
      <c r="V4509" t="s">
        <v>307</v>
      </c>
      <c r="W4509" t="s">
        <v>307</v>
      </c>
      <c r="X4509" t="s">
        <v>307</v>
      </c>
      <c r="Y4509" t="s">
        <v>307</v>
      </c>
      <c r="Z4509" t="s">
        <v>307</v>
      </c>
    </row>
    <row r="4510" spans="1:42" x14ac:dyDescent="0.25">
      <c r="A4510">
        <v>605</v>
      </c>
      <c r="B4510" t="s">
        <v>234</v>
      </c>
      <c r="C4510" t="s">
        <v>46</v>
      </c>
      <c r="D4510" t="s">
        <v>72</v>
      </c>
      <c r="E4510" t="s">
        <v>307</v>
      </c>
      <c r="F4510" t="s">
        <v>307</v>
      </c>
      <c r="G4510" t="s">
        <v>307</v>
      </c>
      <c r="H4510" t="s">
        <v>307</v>
      </c>
      <c r="I4510" t="s">
        <v>307</v>
      </c>
      <c r="J4510" t="s">
        <v>307</v>
      </c>
      <c r="K4510" t="s">
        <v>307</v>
      </c>
      <c r="L4510" t="s">
        <v>307</v>
      </c>
      <c r="M4510" t="s">
        <v>307</v>
      </c>
      <c r="N4510" t="s">
        <v>307</v>
      </c>
      <c r="O4510" t="s">
        <v>307</v>
      </c>
      <c r="P4510" t="s">
        <v>307</v>
      </c>
      <c r="Q4510" t="s">
        <v>307</v>
      </c>
      <c r="R4510" t="s">
        <v>307</v>
      </c>
      <c r="S4510" t="s">
        <v>307</v>
      </c>
      <c r="T4510" t="s">
        <v>307</v>
      </c>
      <c r="U4510" t="s">
        <v>307</v>
      </c>
      <c r="V4510" t="s">
        <v>307</v>
      </c>
      <c r="W4510" t="s">
        <v>307</v>
      </c>
      <c r="X4510" t="s">
        <v>307</v>
      </c>
      <c r="Y4510" t="s">
        <v>307</v>
      </c>
      <c r="Z4510" t="s">
        <v>307</v>
      </c>
    </row>
    <row r="4511" spans="1:42" x14ac:dyDescent="0.25">
      <c r="A4511">
        <v>605</v>
      </c>
      <c r="B4511" t="s">
        <v>234</v>
      </c>
      <c r="C4511" t="s">
        <v>46</v>
      </c>
      <c r="D4511" t="s">
        <v>47</v>
      </c>
      <c r="E4511" t="s">
        <v>307</v>
      </c>
      <c r="F4511" t="s">
        <v>307</v>
      </c>
      <c r="G4511" t="s">
        <v>307</v>
      </c>
      <c r="H4511" t="s">
        <v>307</v>
      </c>
      <c r="I4511" t="s">
        <v>307</v>
      </c>
      <c r="J4511" t="s">
        <v>307</v>
      </c>
      <c r="K4511" t="s">
        <v>307</v>
      </c>
      <c r="L4511" t="s">
        <v>307</v>
      </c>
      <c r="M4511" t="s">
        <v>307</v>
      </c>
      <c r="N4511" t="s">
        <v>307</v>
      </c>
      <c r="O4511" t="s">
        <v>307</v>
      </c>
      <c r="P4511" t="s">
        <v>307</v>
      </c>
      <c r="Q4511" t="s">
        <v>307</v>
      </c>
      <c r="R4511" t="s">
        <v>307</v>
      </c>
      <c r="S4511" t="s">
        <v>307</v>
      </c>
      <c r="T4511" t="s">
        <v>307</v>
      </c>
      <c r="U4511" t="s">
        <v>307</v>
      </c>
      <c r="V4511" t="s">
        <v>307</v>
      </c>
      <c r="W4511" t="s">
        <v>307</v>
      </c>
      <c r="X4511" t="s">
        <v>307</v>
      </c>
      <c r="Y4511" t="s">
        <v>307</v>
      </c>
      <c r="Z4511" t="s">
        <v>307</v>
      </c>
    </row>
    <row r="4512" spans="1:42" x14ac:dyDescent="0.25">
      <c r="A4512">
        <v>605</v>
      </c>
      <c r="B4512" t="s">
        <v>234</v>
      </c>
      <c r="C4512" t="s">
        <v>46</v>
      </c>
      <c r="D4512" t="s">
        <v>48</v>
      </c>
      <c r="E4512" t="s">
        <v>307</v>
      </c>
      <c r="F4512" t="s">
        <v>307</v>
      </c>
      <c r="G4512" t="s">
        <v>307</v>
      </c>
      <c r="H4512" t="s">
        <v>307</v>
      </c>
      <c r="I4512" t="s">
        <v>307</v>
      </c>
      <c r="J4512" t="s">
        <v>307</v>
      </c>
      <c r="K4512" t="s">
        <v>307</v>
      </c>
      <c r="L4512" t="s">
        <v>307</v>
      </c>
      <c r="M4512" t="s">
        <v>307</v>
      </c>
      <c r="N4512" t="s">
        <v>307</v>
      </c>
      <c r="O4512" t="s">
        <v>307</v>
      </c>
      <c r="P4512" t="s">
        <v>307</v>
      </c>
      <c r="Q4512" t="s">
        <v>307</v>
      </c>
      <c r="R4512" t="s">
        <v>307</v>
      </c>
      <c r="S4512" t="s">
        <v>307</v>
      </c>
      <c r="T4512" t="s">
        <v>307</v>
      </c>
      <c r="U4512" t="s">
        <v>307</v>
      </c>
      <c r="V4512" t="s">
        <v>307</v>
      </c>
      <c r="W4512" t="s">
        <v>307</v>
      </c>
      <c r="X4512" t="s">
        <v>307</v>
      </c>
      <c r="Y4512" t="s">
        <v>307</v>
      </c>
      <c r="Z4512" t="s">
        <v>307</v>
      </c>
    </row>
    <row r="4513" spans="1:45" x14ac:dyDescent="0.25">
      <c r="A4513">
        <v>605</v>
      </c>
      <c r="B4513" t="s">
        <v>234</v>
      </c>
      <c r="C4513" t="s">
        <v>46</v>
      </c>
      <c r="D4513" t="s">
        <v>49</v>
      </c>
      <c r="E4513" t="s">
        <v>307</v>
      </c>
      <c r="F4513" t="s">
        <v>307</v>
      </c>
      <c r="G4513" t="s">
        <v>307</v>
      </c>
      <c r="H4513" t="s">
        <v>307</v>
      </c>
      <c r="I4513" t="s">
        <v>307</v>
      </c>
      <c r="J4513" t="s">
        <v>307</v>
      </c>
      <c r="K4513" t="s">
        <v>307</v>
      </c>
      <c r="L4513" t="s">
        <v>307</v>
      </c>
      <c r="M4513" t="s">
        <v>307</v>
      </c>
      <c r="N4513" t="s">
        <v>307</v>
      </c>
      <c r="O4513" t="s">
        <v>307</v>
      </c>
      <c r="P4513" t="s">
        <v>307</v>
      </c>
      <c r="Q4513" t="s">
        <v>307</v>
      </c>
      <c r="R4513" t="s">
        <v>307</v>
      </c>
      <c r="S4513" t="s">
        <v>307</v>
      </c>
      <c r="T4513" t="s">
        <v>307</v>
      </c>
      <c r="U4513" t="s">
        <v>307</v>
      </c>
      <c r="V4513" t="s">
        <v>307</v>
      </c>
      <c r="W4513" t="s">
        <v>307</v>
      </c>
      <c r="X4513" t="s">
        <v>307</v>
      </c>
      <c r="Y4513" t="s">
        <v>307</v>
      </c>
      <c r="Z4513" t="s">
        <v>307</v>
      </c>
    </row>
    <row r="4514" spans="1:45" x14ac:dyDescent="0.25">
      <c r="A4514">
        <v>605</v>
      </c>
      <c r="B4514" t="s">
        <v>234</v>
      </c>
      <c r="C4514" t="s">
        <v>41</v>
      </c>
      <c r="D4514" t="s">
        <v>48</v>
      </c>
      <c r="E4514" t="s">
        <v>307</v>
      </c>
      <c r="F4514" t="s">
        <v>307</v>
      </c>
      <c r="G4514" t="s">
        <v>307</v>
      </c>
      <c r="H4514" t="s">
        <v>307</v>
      </c>
      <c r="I4514" t="s">
        <v>307</v>
      </c>
      <c r="J4514" t="s">
        <v>307</v>
      </c>
      <c r="K4514" t="s">
        <v>307</v>
      </c>
      <c r="L4514" t="s">
        <v>307</v>
      </c>
      <c r="M4514" t="s">
        <v>307</v>
      </c>
      <c r="N4514" t="s">
        <v>307</v>
      </c>
      <c r="O4514" t="s">
        <v>307</v>
      </c>
      <c r="P4514" t="s">
        <v>307</v>
      </c>
      <c r="Q4514" t="s">
        <v>307</v>
      </c>
      <c r="R4514" t="s">
        <v>307</v>
      </c>
      <c r="S4514" t="s">
        <v>307</v>
      </c>
      <c r="T4514" t="s">
        <v>307</v>
      </c>
      <c r="U4514" t="s">
        <v>307</v>
      </c>
      <c r="V4514" t="s">
        <v>307</v>
      </c>
      <c r="W4514" t="s">
        <v>307</v>
      </c>
      <c r="X4514" t="s">
        <v>307</v>
      </c>
      <c r="Y4514" t="s">
        <v>307</v>
      </c>
      <c r="Z4514" t="s">
        <v>307</v>
      </c>
    </row>
    <row r="4515" spans="1:45" x14ac:dyDescent="0.25">
      <c r="A4515">
        <v>605</v>
      </c>
      <c r="B4515" t="s">
        <v>234</v>
      </c>
      <c r="C4515" t="s">
        <v>44</v>
      </c>
      <c r="D4515" t="s">
        <v>54</v>
      </c>
      <c r="E4515" t="s">
        <v>307</v>
      </c>
      <c r="F4515" t="s">
        <v>307</v>
      </c>
      <c r="G4515" t="s">
        <v>307</v>
      </c>
      <c r="H4515" t="s">
        <v>307</v>
      </c>
      <c r="I4515" t="s">
        <v>307</v>
      </c>
      <c r="J4515" t="s">
        <v>307</v>
      </c>
      <c r="K4515" t="s">
        <v>307</v>
      </c>
      <c r="L4515" t="s">
        <v>307</v>
      </c>
      <c r="M4515" t="s">
        <v>307</v>
      </c>
      <c r="N4515" t="s">
        <v>307</v>
      </c>
      <c r="O4515" t="s">
        <v>307</v>
      </c>
      <c r="P4515" t="s">
        <v>307</v>
      </c>
      <c r="Q4515" t="s">
        <v>307</v>
      </c>
      <c r="R4515" t="s">
        <v>307</v>
      </c>
      <c r="S4515" t="s">
        <v>307</v>
      </c>
      <c r="T4515" t="s">
        <v>307</v>
      </c>
      <c r="U4515" t="s">
        <v>307</v>
      </c>
      <c r="V4515" t="s">
        <v>307</v>
      </c>
      <c r="W4515" t="s">
        <v>307</v>
      </c>
    </row>
    <row r="4516" spans="1:45" x14ac:dyDescent="0.25">
      <c r="A4516">
        <v>605</v>
      </c>
      <c r="B4516" t="s">
        <v>234</v>
      </c>
      <c r="C4516" t="s">
        <v>44</v>
      </c>
      <c r="D4516" t="s">
        <v>55</v>
      </c>
      <c r="E4516" t="s">
        <v>307</v>
      </c>
      <c r="F4516" t="s">
        <v>307</v>
      </c>
      <c r="G4516" t="s">
        <v>307</v>
      </c>
      <c r="H4516" t="s">
        <v>307</v>
      </c>
      <c r="I4516" t="s">
        <v>307</v>
      </c>
      <c r="J4516" t="s">
        <v>307</v>
      </c>
      <c r="K4516" t="s">
        <v>307</v>
      </c>
      <c r="L4516" t="s">
        <v>307</v>
      </c>
      <c r="M4516" t="s">
        <v>307</v>
      </c>
      <c r="N4516" t="s">
        <v>307</v>
      </c>
      <c r="O4516" t="s">
        <v>307</v>
      </c>
      <c r="P4516" t="s">
        <v>307</v>
      </c>
      <c r="Q4516" t="s">
        <v>307</v>
      </c>
      <c r="R4516" t="s">
        <v>307</v>
      </c>
      <c r="S4516" t="s">
        <v>307</v>
      </c>
      <c r="T4516" t="s">
        <v>307</v>
      </c>
      <c r="U4516" t="s">
        <v>307</v>
      </c>
      <c r="V4516" t="s">
        <v>307</v>
      </c>
      <c r="W4516" t="s">
        <v>307</v>
      </c>
    </row>
    <row r="4517" spans="1:45" x14ac:dyDescent="0.25">
      <c r="A4517">
        <v>605</v>
      </c>
      <c r="B4517" t="s">
        <v>234</v>
      </c>
      <c r="C4517" t="s">
        <v>44</v>
      </c>
      <c r="D4517" t="s">
        <v>56</v>
      </c>
      <c r="E4517" t="s">
        <v>307</v>
      </c>
      <c r="F4517" t="s">
        <v>307</v>
      </c>
      <c r="G4517" t="s">
        <v>307</v>
      </c>
      <c r="H4517" t="s">
        <v>307</v>
      </c>
      <c r="I4517" t="s">
        <v>307</v>
      </c>
      <c r="J4517" t="s">
        <v>307</v>
      </c>
      <c r="K4517" t="s">
        <v>307</v>
      </c>
      <c r="L4517" t="s">
        <v>307</v>
      </c>
      <c r="M4517" t="s">
        <v>307</v>
      </c>
      <c r="N4517" t="s">
        <v>307</v>
      </c>
      <c r="O4517" t="s">
        <v>307</v>
      </c>
      <c r="P4517" t="s">
        <v>307</v>
      </c>
      <c r="Q4517" t="s">
        <v>307</v>
      </c>
      <c r="R4517" t="s">
        <v>307</v>
      </c>
      <c r="S4517" t="s">
        <v>307</v>
      </c>
      <c r="T4517" t="s">
        <v>307</v>
      </c>
      <c r="U4517" t="s">
        <v>307</v>
      </c>
      <c r="V4517" t="s">
        <v>307</v>
      </c>
      <c r="W4517" t="s">
        <v>307</v>
      </c>
    </row>
    <row r="4518" spans="1:45" x14ac:dyDescent="0.25">
      <c r="A4518">
        <v>605</v>
      </c>
      <c r="B4518" t="s">
        <v>234</v>
      </c>
      <c r="C4518" t="s">
        <v>44</v>
      </c>
      <c r="D4518" t="s">
        <v>57</v>
      </c>
      <c r="E4518" t="s">
        <v>307</v>
      </c>
      <c r="F4518" t="s">
        <v>307</v>
      </c>
      <c r="G4518" t="s">
        <v>307</v>
      </c>
      <c r="H4518" t="s">
        <v>307</v>
      </c>
      <c r="I4518" t="s">
        <v>307</v>
      </c>
      <c r="J4518" t="s">
        <v>307</v>
      </c>
      <c r="K4518" t="s">
        <v>307</v>
      </c>
      <c r="L4518" t="s">
        <v>307</v>
      </c>
      <c r="M4518" t="s">
        <v>307</v>
      </c>
      <c r="N4518" t="s">
        <v>307</v>
      </c>
      <c r="O4518" t="s">
        <v>307</v>
      </c>
      <c r="P4518" t="s">
        <v>307</v>
      </c>
      <c r="Q4518" t="s">
        <v>307</v>
      </c>
      <c r="R4518" t="s">
        <v>307</v>
      </c>
      <c r="S4518" t="s">
        <v>307</v>
      </c>
      <c r="T4518" t="s">
        <v>307</v>
      </c>
      <c r="U4518" t="s">
        <v>307</v>
      </c>
      <c r="V4518" t="s">
        <v>307</v>
      </c>
      <c r="W4518" t="s">
        <v>307</v>
      </c>
    </row>
    <row r="4519" spans="1:45" x14ac:dyDescent="0.25">
      <c r="A4519">
        <v>605</v>
      </c>
      <c r="B4519" t="s">
        <v>234</v>
      </c>
      <c r="C4519" t="s">
        <v>44</v>
      </c>
      <c r="D4519" t="s">
        <v>58</v>
      </c>
      <c r="E4519" t="s">
        <v>307</v>
      </c>
      <c r="F4519" t="s">
        <v>307</v>
      </c>
      <c r="G4519" t="s">
        <v>307</v>
      </c>
      <c r="H4519" t="s">
        <v>307</v>
      </c>
      <c r="I4519" t="s">
        <v>307</v>
      </c>
      <c r="J4519" t="s">
        <v>307</v>
      </c>
      <c r="K4519" t="s">
        <v>307</v>
      </c>
      <c r="L4519" t="s">
        <v>307</v>
      </c>
      <c r="M4519" t="s">
        <v>307</v>
      </c>
      <c r="N4519" t="s">
        <v>307</v>
      </c>
      <c r="O4519" t="s">
        <v>307</v>
      </c>
      <c r="P4519" t="s">
        <v>307</v>
      </c>
      <c r="Q4519" t="s">
        <v>307</v>
      </c>
      <c r="R4519" t="s">
        <v>307</v>
      </c>
      <c r="S4519" t="s">
        <v>307</v>
      </c>
      <c r="T4519" t="s">
        <v>307</v>
      </c>
      <c r="U4519" t="s">
        <v>307</v>
      </c>
      <c r="V4519" t="s">
        <v>307</v>
      </c>
      <c r="W4519" t="s">
        <v>307</v>
      </c>
    </row>
    <row r="4520" spans="1:45" x14ac:dyDescent="0.25">
      <c r="A4520">
        <v>605</v>
      </c>
      <c r="B4520" t="s">
        <v>234</v>
      </c>
      <c r="C4520" t="s">
        <v>44</v>
      </c>
      <c r="D4520" t="s">
        <v>59</v>
      </c>
      <c r="E4520" t="s">
        <v>307</v>
      </c>
      <c r="F4520" t="s">
        <v>307</v>
      </c>
      <c r="G4520" t="s">
        <v>307</v>
      </c>
      <c r="H4520" t="s">
        <v>307</v>
      </c>
      <c r="I4520" t="s">
        <v>307</v>
      </c>
      <c r="J4520" t="s">
        <v>307</v>
      </c>
      <c r="K4520" t="s">
        <v>307</v>
      </c>
      <c r="L4520" t="s">
        <v>307</v>
      </c>
      <c r="M4520" t="s">
        <v>307</v>
      </c>
      <c r="N4520" t="s">
        <v>307</v>
      </c>
      <c r="O4520" t="s">
        <v>307</v>
      </c>
      <c r="P4520" t="s">
        <v>307</v>
      </c>
      <c r="Q4520" t="s">
        <v>307</v>
      </c>
      <c r="R4520" t="s">
        <v>307</v>
      </c>
      <c r="S4520" t="s">
        <v>307</v>
      </c>
      <c r="T4520" t="s">
        <v>307</v>
      </c>
      <c r="U4520" t="s">
        <v>307</v>
      </c>
      <c r="V4520" t="s">
        <v>307</v>
      </c>
      <c r="W4520" t="s">
        <v>307</v>
      </c>
    </row>
    <row r="4521" spans="1:45" x14ac:dyDescent="0.25">
      <c r="A4521">
        <v>605</v>
      </c>
      <c r="B4521" t="s">
        <v>234</v>
      </c>
      <c r="C4521" t="s">
        <v>44</v>
      </c>
      <c r="D4521" t="s">
        <v>60</v>
      </c>
      <c r="E4521" t="s">
        <v>307</v>
      </c>
      <c r="F4521" t="s">
        <v>307</v>
      </c>
      <c r="G4521" t="s">
        <v>307</v>
      </c>
      <c r="H4521" t="s">
        <v>307</v>
      </c>
      <c r="I4521" t="s">
        <v>307</v>
      </c>
      <c r="J4521" t="s">
        <v>307</v>
      </c>
      <c r="K4521" t="s">
        <v>307</v>
      </c>
      <c r="L4521" t="s">
        <v>307</v>
      </c>
      <c r="M4521" t="s">
        <v>307</v>
      </c>
      <c r="N4521" t="s">
        <v>307</v>
      </c>
      <c r="O4521" t="s">
        <v>307</v>
      </c>
      <c r="P4521" t="s">
        <v>307</v>
      </c>
      <c r="Q4521" t="s">
        <v>307</v>
      </c>
      <c r="R4521" t="s">
        <v>307</v>
      </c>
      <c r="S4521" t="s">
        <v>307</v>
      </c>
      <c r="T4521" t="s">
        <v>307</v>
      </c>
      <c r="U4521" t="s">
        <v>307</v>
      </c>
      <c r="V4521" t="s">
        <v>307</v>
      </c>
      <c r="W4521" t="s">
        <v>307</v>
      </c>
    </row>
    <row r="4522" spans="1:45" x14ac:dyDescent="0.25">
      <c r="A4522">
        <v>605</v>
      </c>
      <c r="B4522" t="s">
        <v>234</v>
      </c>
      <c r="C4522" t="s">
        <v>44</v>
      </c>
      <c r="D4522" t="s">
        <v>61</v>
      </c>
      <c r="E4522" t="s">
        <v>307</v>
      </c>
      <c r="F4522" t="s">
        <v>307</v>
      </c>
      <c r="G4522" t="s">
        <v>307</v>
      </c>
      <c r="H4522" t="s">
        <v>307</v>
      </c>
      <c r="I4522" t="s">
        <v>307</v>
      </c>
      <c r="J4522" t="s">
        <v>307</v>
      </c>
      <c r="K4522" t="s">
        <v>307</v>
      </c>
      <c r="L4522" t="s">
        <v>307</v>
      </c>
      <c r="M4522" t="s">
        <v>307</v>
      </c>
      <c r="N4522" t="s">
        <v>307</v>
      </c>
      <c r="O4522" t="s">
        <v>307</v>
      </c>
      <c r="P4522" t="s">
        <v>307</v>
      </c>
      <c r="Q4522" t="s">
        <v>307</v>
      </c>
      <c r="R4522" t="s">
        <v>307</v>
      </c>
      <c r="S4522" t="s">
        <v>307</v>
      </c>
      <c r="T4522" t="s">
        <v>307</v>
      </c>
      <c r="U4522" t="s">
        <v>307</v>
      </c>
      <c r="V4522" t="s">
        <v>307</v>
      </c>
      <c r="W4522" t="s">
        <v>307</v>
      </c>
    </row>
    <row r="4523" spans="1:45" x14ac:dyDescent="0.25">
      <c r="A4523">
        <v>605</v>
      </c>
      <c r="B4523" t="s">
        <v>234</v>
      </c>
      <c r="C4523" t="s">
        <v>44</v>
      </c>
      <c r="D4523" t="s">
        <v>62</v>
      </c>
      <c r="E4523" t="s">
        <v>307</v>
      </c>
      <c r="F4523" t="s">
        <v>307</v>
      </c>
      <c r="G4523" t="s">
        <v>307</v>
      </c>
      <c r="H4523" t="s">
        <v>307</v>
      </c>
      <c r="I4523" t="s">
        <v>307</v>
      </c>
      <c r="J4523" t="s">
        <v>307</v>
      </c>
      <c r="K4523" t="s">
        <v>307</v>
      </c>
      <c r="L4523" t="s">
        <v>307</v>
      </c>
      <c r="M4523" t="s">
        <v>307</v>
      </c>
      <c r="N4523" t="s">
        <v>307</v>
      </c>
      <c r="O4523" t="s">
        <v>307</v>
      </c>
      <c r="P4523" t="s">
        <v>307</v>
      </c>
      <c r="Q4523" t="s">
        <v>307</v>
      </c>
      <c r="R4523" t="s">
        <v>307</v>
      </c>
      <c r="S4523" t="s">
        <v>307</v>
      </c>
      <c r="T4523" t="s">
        <v>307</v>
      </c>
      <c r="U4523" t="s">
        <v>307</v>
      </c>
      <c r="V4523" t="s">
        <v>307</v>
      </c>
      <c r="W4523" t="s">
        <v>307</v>
      </c>
    </row>
    <row r="4524" spans="1:45" x14ac:dyDescent="0.25">
      <c r="A4524">
        <v>605</v>
      </c>
      <c r="B4524" t="s">
        <v>234</v>
      </c>
      <c r="C4524" t="s">
        <v>38</v>
      </c>
      <c r="D4524" t="s">
        <v>47</v>
      </c>
      <c r="E4524" t="s">
        <v>307</v>
      </c>
      <c r="F4524" t="s">
        <v>307</v>
      </c>
      <c r="G4524" t="s">
        <v>307</v>
      </c>
      <c r="H4524" t="s">
        <v>307</v>
      </c>
      <c r="I4524" t="s">
        <v>307</v>
      </c>
      <c r="J4524" t="s">
        <v>307</v>
      </c>
      <c r="K4524" t="s">
        <v>307</v>
      </c>
      <c r="L4524" t="s">
        <v>307</v>
      </c>
      <c r="M4524" t="s">
        <v>307</v>
      </c>
      <c r="N4524" t="s">
        <v>307</v>
      </c>
      <c r="O4524" t="s">
        <v>307</v>
      </c>
      <c r="P4524" t="s">
        <v>307</v>
      </c>
      <c r="Q4524" t="s">
        <v>307</v>
      </c>
      <c r="R4524" t="s">
        <v>307</v>
      </c>
      <c r="S4524" t="s">
        <v>307</v>
      </c>
      <c r="T4524" t="s">
        <v>307</v>
      </c>
      <c r="U4524" t="s">
        <v>307</v>
      </c>
      <c r="V4524" t="s">
        <v>307</v>
      </c>
      <c r="W4524" t="s">
        <v>307</v>
      </c>
      <c r="X4524" t="s">
        <v>307</v>
      </c>
      <c r="Y4524" t="s">
        <v>307</v>
      </c>
      <c r="Z4524" t="s">
        <v>307</v>
      </c>
      <c r="AA4524" t="s">
        <v>307</v>
      </c>
      <c r="AB4524" t="s">
        <v>307</v>
      </c>
      <c r="AC4524" t="s">
        <v>307</v>
      </c>
      <c r="AD4524" t="s">
        <v>307</v>
      </c>
      <c r="AE4524" t="s">
        <v>307</v>
      </c>
      <c r="AF4524" t="s">
        <v>307</v>
      </c>
      <c r="AG4524" t="s">
        <v>307</v>
      </c>
      <c r="AH4524" t="s">
        <v>307</v>
      </c>
      <c r="AI4524" t="s">
        <v>307</v>
      </c>
      <c r="AJ4524" t="s">
        <v>307</v>
      </c>
      <c r="AK4524" t="s">
        <v>307</v>
      </c>
      <c r="AL4524" t="s">
        <v>307</v>
      </c>
      <c r="AM4524" t="s">
        <v>307</v>
      </c>
      <c r="AN4524" t="s">
        <v>307</v>
      </c>
      <c r="AO4524" t="s">
        <v>307</v>
      </c>
      <c r="AP4524" t="s">
        <v>307</v>
      </c>
      <c r="AQ4524" t="s">
        <v>307</v>
      </c>
      <c r="AR4524" t="s">
        <v>307</v>
      </c>
      <c r="AS4524" t="s">
        <v>307</v>
      </c>
    </row>
    <row r="4525" spans="1:45" x14ac:dyDescent="0.25">
      <c r="A4525">
        <v>605</v>
      </c>
      <c r="B4525" t="s">
        <v>234</v>
      </c>
      <c r="C4525" t="s">
        <v>38</v>
      </c>
      <c r="D4525" t="s">
        <v>48</v>
      </c>
      <c r="E4525" t="s">
        <v>307</v>
      </c>
      <c r="F4525" t="s">
        <v>307</v>
      </c>
      <c r="G4525" t="s">
        <v>307</v>
      </c>
      <c r="H4525" t="s">
        <v>307</v>
      </c>
      <c r="I4525" t="s">
        <v>307</v>
      </c>
      <c r="J4525" t="s">
        <v>307</v>
      </c>
      <c r="K4525" t="s">
        <v>307</v>
      </c>
      <c r="L4525" t="s">
        <v>307</v>
      </c>
      <c r="M4525" t="s">
        <v>307</v>
      </c>
      <c r="N4525" t="s">
        <v>307</v>
      </c>
      <c r="O4525" t="s">
        <v>307</v>
      </c>
      <c r="P4525" t="s">
        <v>307</v>
      </c>
      <c r="Q4525" t="s">
        <v>307</v>
      </c>
      <c r="R4525" t="s">
        <v>307</v>
      </c>
      <c r="S4525" t="s">
        <v>307</v>
      </c>
      <c r="T4525" t="s">
        <v>307</v>
      </c>
      <c r="U4525" t="s">
        <v>307</v>
      </c>
      <c r="V4525" t="s">
        <v>307</v>
      </c>
      <c r="W4525" t="s">
        <v>307</v>
      </c>
      <c r="X4525" t="s">
        <v>307</v>
      </c>
      <c r="Y4525" t="s">
        <v>307</v>
      </c>
      <c r="Z4525" t="s">
        <v>307</v>
      </c>
      <c r="AA4525" t="s">
        <v>307</v>
      </c>
      <c r="AB4525" t="s">
        <v>307</v>
      </c>
      <c r="AC4525" t="s">
        <v>307</v>
      </c>
      <c r="AD4525" t="s">
        <v>307</v>
      </c>
      <c r="AE4525" t="s">
        <v>307</v>
      </c>
      <c r="AF4525" t="s">
        <v>307</v>
      </c>
      <c r="AG4525" t="s">
        <v>307</v>
      </c>
      <c r="AH4525" t="s">
        <v>307</v>
      </c>
      <c r="AI4525" t="s">
        <v>307</v>
      </c>
      <c r="AJ4525" t="s">
        <v>307</v>
      </c>
      <c r="AK4525" t="s">
        <v>307</v>
      </c>
      <c r="AL4525" t="s">
        <v>307</v>
      </c>
      <c r="AM4525" t="s">
        <v>307</v>
      </c>
      <c r="AN4525" t="s">
        <v>307</v>
      </c>
      <c r="AO4525" t="s">
        <v>307</v>
      </c>
      <c r="AP4525" t="s">
        <v>307</v>
      </c>
      <c r="AQ4525" t="s">
        <v>307</v>
      </c>
      <c r="AR4525" t="s">
        <v>307</v>
      </c>
      <c r="AS4525" t="s">
        <v>307</v>
      </c>
    </row>
    <row r="4526" spans="1:45" x14ac:dyDescent="0.25">
      <c r="A4526">
        <v>605</v>
      </c>
      <c r="B4526" t="s">
        <v>234</v>
      </c>
      <c r="C4526" t="s">
        <v>38</v>
      </c>
      <c r="D4526" t="s">
        <v>49</v>
      </c>
      <c r="E4526" t="s">
        <v>307</v>
      </c>
      <c r="F4526" t="s">
        <v>307</v>
      </c>
      <c r="G4526" t="s">
        <v>307</v>
      </c>
      <c r="H4526" t="s">
        <v>307</v>
      </c>
      <c r="I4526" t="s">
        <v>307</v>
      </c>
      <c r="J4526" t="s">
        <v>307</v>
      </c>
      <c r="K4526" t="s">
        <v>307</v>
      </c>
      <c r="L4526" t="s">
        <v>307</v>
      </c>
      <c r="M4526" t="s">
        <v>307</v>
      </c>
      <c r="N4526" t="s">
        <v>307</v>
      </c>
      <c r="O4526" t="s">
        <v>307</v>
      </c>
      <c r="P4526" t="s">
        <v>307</v>
      </c>
      <c r="Q4526" t="s">
        <v>307</v>
      </c>
      <c r="R4526" t="s">
        <v>307</v>
      </c>
      <c r="S4526" t="s">
        <v>307</v>
      </c>
      <c r="T4526" t="s">
        <v>307</v>
      </c>
      <c r="U4526" t="s">
        <v>307</v>
      </c>
      <c r="V4526" t="s">
        <v>307</v>
      </c>
      <c r="W4526" t="s">
        <v>307</v>
      </c>
      <c r="X4526" t="s">
        <v>307</v>
      </c>
      <c r="Y4526" t="s">
        <v>307</v>
      </c>
      <c r="Z4526" t="s">
        <v>307</v>
      </c>
      <c r="AA4526" t="s">
        <v>307</v>
      </c>
      <c r="AB4526" t="s">
        <v>307</v>
      </c>
      <c r="AC4526" t="s">
        <v>307</v>
      </c>
      <c r="AD4526" t="s">
        <v>307</v>
      </c>
      <c r="AE4526" t="s">
        <v>307</v>
      </c>
      <c r="AF4526" t="s">
        <v>307</v>
      </c>
      <c r="AG4526" t="s">
        <v>307</v>
      </c>
      <c r="AH4526" t="s">
        <v>307</v>
      </c>
      <c r="AI4526" t="s">
        <v>307</v>
      </c>
      <c r="AJ4526" t="s">
        <v>307</v>
      </c>
      <c r="AK4526" t="s">
        <v>307</v>
      </c>
      <c r="AL4526" t="s">
        <v>307</v>
      </c>
      <c r="AM4526" t="s">
        <v>307</v>
      </c>
      <c r="AN4526" t="s">
        <v>307</v>
      </c>
      <c r="AO4526" t="s">
        <v>307</v>
      </c>
      <c r="AP4526" t="s">
        <v>307</v>
      </c>
      <c r="AQ4526" t="s">
        <v>307</v>
      </c>
      <c r="AR4526" t="s">
        <v>307</v>
      </c>
      <c r="AS4526" t="s">
        <v>307</v>
      </c>
    </row>
    <row r="4527" spans="1:45" x14ac:dyDescent="0.25">
      <c r="A4527">
        <v>605</v>
      </c>
      <c r="B4527" t="s">
        <v>234</v>
      </c>
      <c r="C4527" t="s">
        <v>42</v>
      </c>
      <c r="D4527" t="s">
        <v>48</v>
      </c>
      <c r="E4527" t="s">
        <v>307</v>
      </c>
      <c r="F4527" t="s">
        <v>307</v>
      </c>
      <c r="G4527" t="s">
        <v>307</v>
      </c>
      <c r="H4527" t="s">
        <v>307</v>
      </c>
      <c r="I4527" t="s">
        <v>307</v>
      </c>
      <c r="J4527" t="s">
        <v>307</v>
      </c>
      <c r="K4527" t="s">
        <v>307</v>
      </c>
      <c r="L4527" t="s">
        <v>307</v>
      </c>
      <c r="M4527" t="s">
        <v>307</v>
      </c>
      <c r="N4527" t="s">
        <v>307</v>
      </c>
      <c r="O4527" t="s">
        <v>307</v>
      </c>
      <c r="P4527" t="s">
        <v>307</v>
      </c>
      <c r="Q4527" t="s">
        <v>307</v>
      </c>
      <c r="R4527" t="s">
        <v>307</v>
      </c>
      <c r="S4527" t="s">
        <v>307</v>
      </c>
      <c r="T4527" t="s">
        <v>307</v>
      </c>
      <c r="U4527" t="s">
        <v>307</v>
      </c>
      <c r="V4527" t="s">
        <v>307</v>
      </c>
      <c r="W4527" t="s">
        <v>307</v>
      </c>
      <c r="X4527" t="s">
        <v>307</v>
      </c>
      <c r="Y4527" t="s">
        <v>307</v>
      </c>
      <c r="Z4527" t="s">
        <v>307</v>
      </c>
    </row>
    <row r="4528" spans="1:45" x14ac:dyDescent="0.25">
      <c r="A4528">
        <v>606</v>
      </c>
      <c r="B4528" t="s">
        <v>235</v>
      </c>
      <c r="C4528" t="s">
        <v>43</v>
      </c>
      <c r="D4528" t="s">
        <v>54</v>
      </c>
      <c r="E4528" t="s">
        <v>307</v>
      </c>
      <c r="F4528" t="s">
        <v>307</v>
      </c>
      <c r="G4528" t="s">
        <v>307</v>
      </c>
      <c r="H4528" t="s">
        <v>307</v>
      </c>
      <c r="I4528" t="s">
        <v>307</v>
      </c>
      <c r="J4528" t="s">
        <v>307</v>
      </c>
      <c r="K4528" t="s">
        <v>307</v>
      </c>
      <c r="L4528" t="s">
        <v>307</v>
      </c>
      <c r="M4528" t="s">
        <v>307</v>
      </c>
      <c r="N4528" t="s">
        <v>307</v>
      </c>
      <c r="O4528" t="s">
        <v>307</v>
      </c>
      <c r="P4528" t="s">
        <v>307</v>
      </c>
      <c r="Q4528" t="s">
        <v>307</v>
      </c>
      <c r="R4528" t="s">
        <v>307</v>
      </c>
      <c r="S4528" t="s">
        <v>307</v>
      </c>
      <c r="T4528" t="s">
        <v>307</v>
      </c>
      <c r="U4528" t="s">
        <v>307</v>
      </c>
      <c r="V4528" t="s">
        <v>307</v>
      </c>
      <c r="W4528" t="s">
        <v>307</v>
      </c>
    </row>
    <row r="4529" spans="1:45" x14ac:dyDescent="0.25">
      <c r="A4529">
        <v>606</v>
      </c>
      <c r="B4529" t="s">
        <v>235</v>
      </c>
      <c r="C4529" t="s">
        <v>43</v>
      </c>
      <c r="D4529" t="s">
        <v>55</v>
      </c>
      <c r="E4529" t="s">
        <v>307</v>
      </c>
      <c r="F4529" t="s">
        <v>307</v>
      </c>
      <c r="G4529" t="s">
        <v>307</v>
      </c>
      <c r="H4529" t="s">
        <v>307</v>
      </c>
      <c r="I4529" t="s">
        <v>307</v>
      </c>
      <c r="J4529" t="s">
        <v>307</v>
      </c>
      <c r="K4529" t="s">
        <v>307</v>
      </c>
      <c r="L4529" t="s">
        <v>307</v>
      </c>
      <c r="M4529" t="s">
        <v>307</v>
      </c>
      <c r="N4529" t="s">
        <v>307</v>
      </c>
      <c r="O4529" t="s">
        <v>307</v>
      </c>
      <c r="P4529" t="s">
        <v>307</v>
      </c>
      <c r="Q4529" t="s">
        <v>307</v>
      </c>
      <c r="R4529" t="s">
        <v>307</v>
      </c>
      <c r="S4529" t="s">
        <v>307</v>
      </c>
      <c r="T4529" t="s">
        <v>307</v>
      </c>
      <c r="U4529" t="s">
        <v>307</v>
      </c>
      <c r="V4529" t="s">
        <v>307</v>
      </c>
      <c r="W4529" t="s">
        <v>307</v>
      </c>
    </row>
    <row r="4530" spans="1:45" x14ac:dyDescent="0.25">
      <c r="A4530">
        <v>606</v>
      </c>
      <c r="B4530" t="s">
        <v>235</v>
      </c>
      <c r="C4530" t="s">
        <v>43</v>
      </c>
      <c r="D4530" t="s">
        <v>56</v>
      </c>
      <c r="E4530" t="s">
        <v>307</v>
      </c>
      <c r="F4530" t="s">
        <v>307</v>
      </c>
      <c r="G4530" t="s">
        <v>307</v>
      </c>
      <c r="H4530" t="s">
        <v>307</v>
      </c>
      <c r="I4530" t="s">
        <v>307</v>
      </c>
      <c r="J4530" t="s">
        <v>307</v>
      </c>
      <c r="K4530" t="s">
        <v>307</v>
      </c>
      <c r="L4530" t="s">
        <v>307</v>
      </c>
      <c r="M4530" t="s">
        <v>307</v>
      </c>
      <c r="N4530" t="s">
        <v>307</v>
      </c>
      <c r="O4530" t="s">
        <v>307</v>
      </c>
      <c r="P4530" t="s">
        <v>307</v>
      </c>
      <c r="Q4530" t="s">
        <v>307</v>
      </c>
      <c r="R4530" t="s">
        <v>307</v>
      </c>
      <c r="S4530" t="s">
        <v>307</v>
      </c>
      <c r="T4530" t="s">
        <v>307</v>
      </c>
      <c r="U4530" t="s">
        <v>307</v>
      </c>
      <c r="V4530" t="s">
        <v>307</v>
      </c>
      <c r="W4530" t="s">
        <v>307</v>
      </c>
    </row>
    <row r="4531" spans="1:45" x14ac:dyDescent="0.25">
      <c r="A4531">
        <v>606</v>
      </c>
      <c r="B4531" t="s">
        <v>235</v>
      </c>
      <c r="C4531" t="s">
        <v>43</v>
      </c>
      <c r="D4531" t="s">
        <v>57</v>
      </c>
      <c r="E4531" t="s">
        <v>307</v>
      </c>
      <c r="F4531" t="s">
        <v>307</v>
      </c>
      <c r="G4531" t="s">
        <v>307</v>
      </c>
      <c r="H4531" t="s">
        <v>307</v>
      </c>
      <c r="I4531" t="s">
        <v>307</v>
      </c>
      <c r="J4531" t="s">
        <v>307</v>
      </c>
      <c r="K4531" t="s">
        <v>307</v>
      </c>
      <c r="L4531" t="s">
        <v>307</v>
      </c>
      <c r="M4531" t="s">
        <v>307</v>
      </c>
      <c r="N4531" t="s">
        <v>307</v>
      </c>
      <c r="O4531" t="s">
        <v>307</v>
      </c>
      <c r="P4531" t="s">
        <v>307</v>
      </c>
      <c r="Q4531" t="s">
        <v>307</v>
      </c>
      <c r="R4531" t="s">
        <v>307</v>
      </c>
      <c r="S4531" t="s">
        <v>307</v>
      </c>
      <c r="T4531" t="s">
        <v>307</v>
      </c>
      <c r="U4531" t="s">
        <v>307</v>
      </c>
      <c r="V4531" t="s">
        <v>307</v>
      </c>
      <c r="W4531" t="s">
        <v>307</v>
      </c>
    </row>
    <row r="4532" spans="1:45" x14ac:dyDescent="0.25">
      <c r="A4532">
        <v>606</v>
      </c>
      <c r="B4532" t="s">
        <v>235</v>
      </c>
      <c r="C4532" t="s">
        <v>43</v>
      </c>
      <c r="D4532" t="s">
        <v>58</v>
      </c>
      <c r="E4532" t="s">
        <v>307</v>
      </c>
      <c r="F4532" t="s">
        <v>307</v>
      </c>
      <c r="G4532" t="s">
        <v>307</v>
      </c>
      <c r="H4532" t="s">
        <v>307</v>
      </c>
      <c r="I4532" t="s">
        <v>307</v>
      </c>
      <c r="J4532" t="s">
        <v>307</v>
      </c>
      <c r="K4532" t="s">
        <v>307</v>
      </c>
      <c r="L4532" t="s">
        <v>307</v>
      </c>
      <c r="M4532" t="s">
        <v>307</v>
      </c>
      <c r="N4532" t="s">
        <v>307</v>
      </c>
      <c r="O4532" t="s">
        <v>307</v>
      </c>
      <c r="P4532" t="s">
        <v>307</v>
      </c>
      <c r="Q4532" t="s">
        <v>307</v>
      </c>
      <c r="R4532" t="s">
        <v>307</v>
      </c>
      <c r="S4532" t="s">
        <v>307</v>
      </c>
      <c r="T4532" t="s">
        <v>307</v>
      </c>
      <c r="U4532" t="s">
        <v>307</v>
      </c>
      <c r="V4532" t="s">
        <v>307</v>
      </c>
      <c r="W4532" t="s">
        <v>307</v>
      </c>
    </row>
    <row r="4533" spans="1:45" x14ac:dyDescent="0.25">
      <c r="A4533">
        <v>606</v>
      </c>
      <c r="B4533" t="s">
        <v>235</v>
      </c>
      <c r="C4533" t="s">
        <v>43</v>
      </c>
      <c r="D4533" t="s">
        <v>59</v>
      </c>
      <c r="E4533" t="s">
        <v>307</v>
      </c>
      <c r="F4533" t="s">
        <v>307</v>
      </c>
      <c r="G4533" t="s">
        <v>307</v>
      </c>
      <c r="H4533" t="s">
        <v>307</v>
      </c>
      <c r="I4533" t="s">
        <v>307</v>
      </c>
      <c r="J4533" t="s">
        <v>307</v>
      </c>
      <c r="K4533" t="s">
        <v>307</v>
      </c>
      <c r="L4533" t="s">
        <v>307</v>
      </c>
      <c r="M4533" t="s">
        <v>307</v>
      </c>
      <c r="N4533" t="s">
        <v>307</v>
      </c>
      <c r="O4533" t="s">
        <v>307</v>
      </c>
      <c r="P4533" t="s">
        <v>307</v>
      </c>
      <c r="Q4533" t="s">
        <v>307</v>
      </c>
      <c r="R4533" t="s">
        <v>307</v>
      </c>
      <c r="S4533" t="s">
        <v>307</v>
      </c>
      <c r="T4533" t="s">
        <v>307</v>
      </c>
      <c r="U4533" t="s">
        <v>307</v>
      </c>
      <c r="V4533" t="s">
        <v>307</v>
      </c>
      <c r="W4533" t="s">
        <v>307</v>
      </c>
    </row>
    <row r="4534" spans="1:45" x14ac:dyDescent="0.25">
      <c r="A4534">
        <v>606</v>
      </c>
      <c r="B4534" t="s">
        <v>235</v>
      </c>
      <c r="C4534" t="s">
        <v>43</v>
      </c>
      <c r="D4534" t="s">
        <v>60</v>
      </c>
      <c r="E4534" t="s">
        <v>307</v>
      </c>
      <c r="F4534" t="s">
        <v>307</v>
      </c>
      <c r="G4534" t="s">
        <v>307</v>
      </c>
      <c r="H4534" t="s">
        <v>307</v>
      </c>
      <c r="I4534" t="s">
        <v>307</v>
      </c>
      <c r="J4534" t="s">
        <v>307</v>
      </c>
      <c r="K4534" t="s">
        <v>307</v>
      </c>
      <c r="L4534" t="s">
        <v>307</v>
      </c>
      <c r="M4534" t="s">
        <v>307</v>
      </c>
      <c r="N4534" t="s">
        <v>307</v>
      </c>
      <c r="O4534" t="s">
        <v>307</v>
      </c>
      <c r="P4534" t="s">
        <v>307</v>
      </c>
      <c r="Q4534" t="s">
        <v>307</v>
      </c>
      <c r="R4534" t="s">
        <v>307</v>
      </c>
      <c r="S4534" t="s">
        <v>307</v>
      </c>
      <c r="T4534" t="s">
        <v>307</v>
      </c>
      <c r="U4534" t="s">
        <v>307</v>
      </c>
      <c r="V4534" t="s">
        <v>307</v>
      </c>
      <c r="W4534" t="s">
        <v>307</v>
      </c>
    </row>
    <row r="4535" spans="1:45" x14ac:dyDescent="0.25">
      <c r="A4535">
        <v>606</v>
      </c>
      <c r="B4535" t="s">
        <v>235</v>
      </c>
      <c r="C4535" t="s">
        <v>43</v>
      </c>
      <c r="D4535" t="s">
        <v>61</v>
      </c>
      <c r="E4535" t="s">
        <v>307</v>
      </c>
      <c r="F4535" t="s">
        <v>307</v>
      </c>
      <c r="G4535" t="s">
        <v>307</v>
      </c>
      <c r="H4535" t="s">
        <v>307</v>
      </c>
      <c r="I4535" t="s">
        <v>307</v>
      </c>
      <c r="J4535" t="s">
        <v>307</v>
      </c>
      <c r="K4535" t="s">
        <v>307</v>
      </c>
      <c r="L4535" t="s">
        <v>307</v>
      </c>
      <c r="M4535" t="s">
        <v>307</v>
      </c>
      <c r="N4535" t="s">
        <v>307</v>
      </c>
      <c r="O4535" t="s">
        <v>307</v>
      </c>
      <c r="P4535" t="s">
        <v>307</v>
      </c>
      <c r="Q4535" t="s">
        <v>307</v>
      </c>
      <c r="R4535" t="s">
        <v>307</v>
      </c>
      <c r="S4535" t="s">
        <v>307</v>
      </c>
      <c r="T4535" t="s">
        <v>307</v>
      </c>
      <c r="U4535" t="s">
        <v>307</v>
      </c>
      <c r="V4535" t="s">
        <v>307</v>
      </c>
      <c r="W4535" t="s">
        <v>307</v>
      </c>
    </row>
    <row r="4536" spans="1:45" x14ac:dyDescent="0.25">
      <c r="A4536">
        <v>606</v>
      </c>
      <c r="B4536" t="s">
        <v>235</v>
      </c>
      <c r="C4536" t="s">
        <v>43</v>
      </c>
      <c r="D4536" t="s">
        <v>62</v>
      </c>
      <c r="E4536" t="s">
        <v>307</v>
      </c>
      <c r="F4536" t="s">
        <v>307</v>
      </c>
      <c r="G4536" t="s">
        <v>307</v>
      </c>
      <c r="H4536" t="s">
        <v>307</v>
      </c>
      <c r="I4536" t="s">
        <v>307</v>
      </c>
      <c r="J4536" t="s">
        <v>307</v>
      </c>
      <c r="K4536" t="s">
        <v>307</v>
      </c>
      <c r="L4536" t="s">
        <v>307</v>
      </c>
      <c r="M4536" t="s">
        <v>307</v>
      </c>
      <c r="N4536" t="s">
        <v>307</v>
      </c>
      <c r="O4536" t="s">
        <v>307</v>
      </c>
      <c r="P4536" t="s">
        <v>307</v>
      </c>
      <c r="Q4536" t="s">
        <v>307</v>
      </c>
      <c r="R4536" t="s">
        <v>307</v>
      </c>
      <c r="S4536" t="s">
        <v>307</v>
      </c>
      <c r="T4536" t="s">
        <v>307</v>
      </c>
      <c r="U4536" t="s">
        <v>307</v>
      </c>
      <c r="V4536" t="s">
        <v>307</v>
      </c>
      <c r="W4536" t="s">
        <v>307</v>
      </c>
    </row>
    <row r="4537" spans="1:45" x14ac:dyDescent="0.25">
      <c r="A4537">
        <v>606</v>
      </c>
      <c r="B4537" t="s">
        <v>235</v>
      </c>
      <c r="C4537" t="s">
        <v>36</v>
      </c>
      <c r="D4537" t="s">
        <v>47</v>
      </c>
      <c r="E4537" t="s">
        <v>307</v>
      </c>
      <c r="F4537" t="s">
        <v>307</v>
      </c>
      <c r="G4537" t="s">
        <v>307</v>
      </c>
      <c r="H4537" t="s">
        <v>307</v>
      </c>
      <c r="I4537" t="s">
        <v>307</v>
      </c>
      <c r="J4537" t="s">
        <v>307</v>
      </c>
      <c r="K4537" t="s">
        <v>307</v>
      </c>
      <c r="L4537" t="s">
        <v>307</v>
      </c>
      <c r="M4537" t="s">
        <v>307</v>
      </c>
      <c r="N4537" t="s">
        <v>307</v>
      </c>
      <c r="O4537" t="s">
        <v>307</v>
      </c>
      <c r="P4537" t="s">
        <v>307</v>
      </c>
      <c r="Q4537" t="s">
        <v>307</v>
      </c>
      <c r="R4537" t="s">
        <v>307</v>
      </c>
      <c r="S4537" t="s">
        <v>307</v>
      </c>
      <c r="T4537" t="s">
        <v>307</v>
      </c>
      <c r="U4537" t="s">
        <v>307</v>
      </c>
      <c r="V4537" t="s">
        <v>307</v>
      </c>
      <c r="W4537" t="s">
        <v>307</v>
      </c>
      <c r="X4537" t="s">
        <v>307</v>
      </c>
      <c r="Y4537" t="s">
        <v>307</v>
      </c>
      <c r="Z4537" t="s">
        <v>307</v>
      </c>
      <c r="AA4537" t="s">
        <v>307</v>
      </c>
      <c r="AB4537" t="s">
        <v>307</v>
      </c>
      <c r="AC4537" t="s">
        <v>307</v>
      </c>
      <c r="AD4537" t="s">
        <v>307</v>
      </c>
      <c r="AE4537" t="s">
        <v>307</v>
      </c>
      <c r="AF4537" t="s">
        <v>307</v>
      </c>
      <c r="AG4537" t="s">
        <v>307</v>
      </c>
      <c r="AH4537" t="s">
        <v>307</v>
      </c>
      <c r="AI4537" t="s">
        <v>307</v>
      </c>
      <c r="AJ4537" t="s">
        <v>307</v>
      </c>
      <c r="AK4537" t="s">
        <v>307</v>
      </c>
      <c r="AL4537" t="s">
        <v>307</v>
      </c>
      <c r="AM4537" t="s">
        <v>307</v>
      </c>
      <c r="AN4537" t="s">
        <v>307</v>
      </c>
      <c r="AO4537" t="s">
        <v>307</v>
      </c>
      <c r="AP4537" t="s">
        <v>307</v>
      </c>
      <c r="AQ4537" t="s">
        <v>307</v>
      </c>
      <c r="AR4537" t="s">
        <v>307</v>
      </c>
      <c r="AS4537" t="s">
        <v>307</v>
      </c>
    </row>
    <row r="4538" spans="1:45" x14ac:dyDescent="0.25">
      <c r="A4538">
        <v>606</v>
      </c>
      <c r="B4538" t="s">
        <v>235</v>
      </c>
      <c r="C4538" t="s">
        <v>36</v>
      </c>
      <c r="D4538" t="s">
        <v>48</v>
      </c>
      <c r="E4538" t="s">
        <v>307</v>
      </c>
      <c r="F4538" t="s">
        <v>307</v>
      </c>
      <c r="G4538" t="s">
        <v>307</v>
      </c>
      <c r="H4538" t="s">
        <v>307</v>
      </c>
      <c r="I4538" t="s">
        <v>307</v>
      </c>
      <c r="J4538" t="s">
        <v>307</v>
      </c>
      <c r="K4538" t="s">
        <v>307</v>
      </c>
      <c r="L4538" t="s">
        <v>307</v>
      </c>
      <c r="M4538" t="s">
        <v>307</v>
      </c>
      <c r="N4538" t="s">
        <v>307</v>
      </c>
      <c r="O4538" t="s">
        <v>307</v>
      </c>
      <c r="P4538" t="s">
        <v>307</v>
      </c>
      <c r="Q4538" t="s">
        <v>307</v>
      </c>
      <c r="R4538" t="s">
        <v>307</v>
      </c>
      <c r="S4538" t="s">
        <v>307</v>
      </c>
      <c r="T4538" t="s">
        <v>307</v>
      </c>
      <c r="U4538" t="s">
        <v>307</v>
      </c>
      <c r="V4538" t="s">
        <v>307</v>
      </c>
      <c r="W4538" t="s">
        <v>307</v>
      </c>
      <c r="X4538" t="s">
        <v>307</v>
      </c>
      <c r="Y4538" t="s">
        <v>307</v>
      </c>
      <c r="Z4538" t="s">
        <v>307</v>
      </c>
      <c r="AA4538" t="s">
        <v>307</v>
      </c>
      <c r="AB4538" t="s">
        <v>307</v>
      </c>
      <c r="AC4538" t="s">
        <v>307</v>
      </c>
      <c r="AD4538" t="s">
        <v>307</v>
      </c>
      <c r="AE4538" t="s">
        <v>307</v>
      </c>
      <c r="AF4538" t="s">
        <v>307</v>
      </c>
      <c r="AG4538" t="s">
        <v>307</v>
      </c>
      <c r="AH4538" t="s">
        <v>307</v>
      </c>
      <c r="AI4538" t="s">
        <v>307</v>
      </c>
      <c r="AJ4538" t="s">
        <v>307</v>
      </c>
      <c r="AK4538" t="s">
        <v>307</v>
      </c>
      <c r="AL4538" t="s">
        <v>307</v>
      </c>
      <c r="AM4538" t="s">
        <v>307</v>
      </c>
      <c r="AN4538" t="s">
        <v>307</v>
      </c>
      <c r="AO4538" t="s">
        <v>307</v>
      </c>
      <c r="AP4538" t="s">
        <v>307</v>
      </c>
      <c r="AQ4538" t="s">
        <v>307</v>
      </c>
      <c r="AR4538" t="s">
        <v>307</v>
      </c>
      <c r="AS4538" t="s">
        <v>307</v>
      </c>
    </row>
    <row r="4539" spans="1:45" x14ac:dyDescent="0.25">
      <c r="A4539">
        <v>606</v>
      </c>
      <c r="B4539" t="s">
        <v>235</v>
      </c>
      <c r="C4539" t="s">
        <v>36</v>
      </c>
      <c r="D4539" t="s">
        <v>49</v>
      </c>
      <c r="E4539" t="s">
        <v>307</v>
      </c>
      <c r="F4539" t="s">
        <v>307</v>
      </c>
      <c r="G4539" t="s">
        <v>307</v>
      </c>
      <c r="H4539" t="s">
        <v>307</v>
      </c>
      <c r="I4539" t="s">
        <v>307</v>
      </c>
      <c r="J4539" t="s">
        <v>307</v>
      </c>
      <c r="K4539" t="s">
        <v>307</v>
      </c>
      <c r="L4539" t="s">
        <v>307</v>
      </c>
      <c r="M4539" t="s">
        <v>307</v>
      </c>
      <c r="N4539" t="s">
        <v>307</v>
      </c>
      <c r="O4539" t="s">
        <v>307</v>
      </c>
      <c r="P4539" t="s">
        <v>307</v>
      </c>
      <c r="Q4539" t="s">
        <v>307</v>
      </c>
      <c r="R4539" t="s">
        <v>307</v>
      </c>
      <c r="S4539" t="s">
        <v>307</v>
      </c>
      <c r="T4539" t="s">
        <v>307</v>
      </c>
      <c r="U4539" t="s">
        <v>307</v>
      </c>
      <c r="V4539" t="s">
        <v>307</v>
      </c>
      <c r="W4539" t="s">
        <v>307</v>
      </c>
      <c r="X4539" t="s">
        <v>307</v>
      </c>
      <c r="Y4539" t="s">
        <v>307</v>
      </c>
      <c r="Z4539" t="s">
        <v>307</v>
      </c>
      <c r="AA4539" t="s">
        <v>307</v>
      </c>
      <c r="AB4539" t="s">
        <v>307</v>
      </c>
      <c r="AC4539" t="s">
        <v>307</v>
      </c>
      <c r="AD4539" t="s">
        <v>307</v>
      </c>
      <c r="AE4539" t="s">
        <v>307</v>
      </c>
      <c r="AF4539" t="s">
        <v>307</v>
      </c>
      <c r="AG4539" t="s">
        <v>307</v>
      </c>
      <c r="AH4539" t="s">
        <v>307</v>
      </c>
      <c r="AI4539" t="s">
        <v>307</v>
      </c>
      <c r="AJ4539" t="s">
        <v>307</v>
      </c>
      <c r="AK4539" t="s">
        <v>307</v>
      </c>
      <c r="AL4539" t="s">
        <v>307</v>
      </c>
      <c r="AM4539" t="s">
        <v>307</v>
      </c>
      <c r="AN4539" t="s">
        <v>307</v>
      </c>
      <c r="AO4539" t="s">
        <v>307</v>
      </c>
      <c r="AP4539" t="s">
        <v>307</v>
      </c>
      <c r="AQ4539" t="s">
        <v>307</v>
      </c>
      <c r="AR4539" t="s">
        <v>307</v>
      </c>
      <c r="AS4539" t="s">
        <v>307</v>
      </c>
    </row>
    <row r="4540" spans="1:45" x14ac:dyDescent="0.25">
      <c r="A4540">
        <v>606</v>
      </c>
      <c r="B4540" t="s">
        <v>235</v>
      </c>
      <c r="C4540" t="s">
        <v>37</v>
      </c>
      <c r="D4540" t="s">
        <v>47</v>
      </c>
      <c r="E4540" t="s">
        <v>307</v>
      </c>
      <c r="F4540" t="s">
        <v>307</v>
      </c>
      <c r="G4540" t="s">
        <v>307</v>
      </c>
      <c r="H4540" t="s">
        <v>307</v>
      </c>
      <c r="I4540" t="s">
        <v>307</v>
      </c>
      <c r="J4540" t="s">
        <v>307</v>
      </c>
      <c r="K4540" t="s">
        <v>307</v>
      </c>
      <c r="L4540" t="s">
        <v>307</v>
      </c>
      <c r="M4540" t="s">
        <v>307</v>
      </c>
      <c r="N4540" t="s">
        <v>307</v>
      </c>
      <c r="O4540" t="s">
        <v>307</v>
      </c>
      <c r="P4540" t="s">
        <v>307</v>
      </c>
      <c r="Q4540" t="s">
        <v>307</v>
      </c>
      <c r="R4540" t="s">
        <v>307</v>
      </c>
      <c r="S4540" t="s">
        <v>307</v>
      </c>
      <c r="T4540" t="s">
        <v>307</v>
      </c>
      <c r="U4540" t="s">
        <v>307</v>
      </c>
      <c r="V4540" t="s">
        <v>307</v>
      </c>
      <c r="W4540" t="s">
        <v>307</v>
      </c>
      <c r="X4540" t="s">
        <v>307</v>
      </c>
      <c r="Y4540" t="s">
        <v>307</v>
      </c>
      <c r="Z4540" t="s">
        <v>307</v>
      </c>
      <c r="AA4540" t="s">
        <v>307</v>
      </c>
      <c r="AB4540" t="s">
        <v>307</v>
      </c>
      <c r="AC4540" t="s">
        <v>307</v>
      </c>
      <c r="AD4540" t="s">
        <v>307</v>
      </c>
      <c r="AE4540" t="s">
        <v>307</v>
      </c>
      <c r="AF4540" t="s">
        <v>307</v>
      </c>
      <c r="AG4540" t="s">
        <v>307</v>
      </c>
      <c r="AH4540" t="s">
        <v>307</v>
      </c>
      <c r="AI4540" t="s">
        <v>307</v>
      </c>
      <c r="AJ4540" t="s">
        <v>307</v>
      </c>
      <c r="AK4540" t="s">
        <v>307</v>
      </c>
      <c r="AL4540" t="s">
        <v>307</v>
      </c>
      <c r="AM4540" t="s">
        <v>307</v>
      </c>
      <c r="AN4540" t="s">
        <v>307</v>
      </c>
      <c r="AO4540" t="s">
        <v>307</v>
      </c>
      <c r="AP4540" t="s">
        <v>307</v>
      </c>
      <c r="AQ4540" t="s">
        <v>307</v>
      </c>
      <c r="AR4540" t="s">
        <v>307</v>
      </c>
      <c r="AS4540" t="s">
        <v>307</v>
      </c>
    </row>
    <row r="4541" spans="1:45" x14ac:dyDescent="0.25">
      <c r="A4541">
        <v>606</v>
      </c>
      <c r="B4541" t="s">
        <v>235</v>
      </c>
      <c r="C4541" t="s">
        <v>37</v>
      </c>
      <c r="D4541" t="s">
        <v>48</v>
      </c>
      <c r="E4541" t="s">
        <v>307</v>
      </c>
      <c r="F4541" t="s">
        <v>307</v>
      </c>
      <c r="G4541" t="s">
        <v>307</v>
      </c>
      <c r="H4541" t="s">
        <v>307</v>
      </c>
      <c r="I4541" t="s">
        <v>307</v>
      </c>
      <c r="J4541" t="s">
        <v>307</v>
      </c>
      <c r="K4541" t="s">
        <v>307</v>
      </c>
      <c r="L4541" t="s">
        <v>307</v>
      </c>
      <c r="M4541" t="s">
        <v>307</v>
      </c>
      <c r="N4541" t="s">
        <v>307</v>
      </c>
      <c r="O4541" t="s">
        <v>307</v>
      </c>
      <c r="P4541" t="s">
        <v>307</v>
      </c>
      <c r="Q4541" t="s">
        <v>307</v>
      </c>
      <c r="R4541" t="s">
        <v>307</v>
      </c>
      <c r="S4541" t="s">
        <v>307</v>
      </c>
      <c r="T4541" t="s">
        <v>307</v>
      </c>
      <c r="U4541" t="s">
        <v>307</v>
      </c>
      <c r="V4541" t="s">
        <v>307</v>
      </c>
      <c r="W4541" t="s">
        <v>307</v>
      </c>
      <c r="X4541" t="s">
        <v>307</v>
      </c>
      <c r="Y4541" t="s">
        <v>307</v>
      </c>
      <c r="Z4541" t="s">
        <v>307</v>
      </c>
      <c r="AA4541" t="s">
        <v>307</v>
      </c>
      <c r="AB4541" t="s">
        <v>307</v>
      </c>
      <c r="AC4541" t="s">
        <v>307</v>
      </c>
      <c r="AD4541" t="s">
        <v>307</v>
      </c>
      <c r="AE4541" t="s">
        <v>307</v>
      </c>
      <c r="AF4541" t="s">
        <v>307</v>
      </c>
      <c r="AG4541" t="s">
        <v>307</v>
      </c>
      <c r="AH4541" t="s">
        <v>307</v>
      </c>
      <c r="AI4541" t="s">
        <v>307</v>
      </c>
      <c r="AJ4541" t="s">
        <v>307</v>
      </c>
      <c r="AK4541" t="s">
        <v>307</v>
      </c>
      <c r="AL4541" t="s">
        <v>307</v>
      </c>
      <c r="AM4541" t="s">
        <v>307</v>
      </c>
      <c r="AN4541" t="s">
        <v>307</v>
      </c>
      <c r="AO4541" t="s">
        <v>307</v>
      </c>
      <c r="AP4541" t="s">
        <v>307</v>
      </c>
      <c r="AQ4541" t="s">
        <v>307</v>
      </c>
      <c r="AR4541" t="s">
        <v>307</v>
      </c>
      <c r="AS4541" t="s">
        <v>307</v>
      </c>
    </row>
    <row r="4542" spans="1:45" x14ac:dyDescent="0.25">
      <c r="A4542">
        <v>606</v>
      </c>
      <c r="B4542" t="s">
        <v>235</v>
      </c>
      <c r="C4542" t="s">
        <v>37</v>
      </c>
      <c r="D4542" t="s">
        <v>49</v>
      </c>
      <c r="E4542" t="s">
        <v>307</v>
      </c>
      <c r="F4542" t="s">
        <v>307</v>
      </c>
      <c r="G4542" t="s">
        <v>307</v>
      </c>
      <c r="H4542" t="s">
        <v>307</v>
      </c>
      <c r="I4542" t="s">
        <v>307</v>
      </c>
      <c r="J4542" t="s">
        <v>307</v>
      </c>
      <c r="K4542" t="s">
        <v>307</v>
      </c>
      <c r="L4542" t="s">
        <v>307</v>
      </c>
      <c r="M4542" t="s">
        <v>307</v>
      </c>
      <c r="N4542" t="s">
        <v>307</v>
      </c>
      <c r="O4542" t="s">
        <v>307</v>
      </c>
      <c r="P4542" t="s">
        <v>307</v>
      </c>
      <c r="Q4542" t="s">
        <v>307</v>
      </c>
      <c r="R4542" t="s">
        <v>307</v>
      </c>
      <c r="S4542" t="s">
        <v>307</v>
      </c>
      <c r="T4542" t="s">
        <v>307</v>
      </c>
      <c r="U4542" t="s">
        <v>307</v>
      </c>
      <c r="V4542" t="s">
        <v>307</v>
      </c>
      <c r="W4542" t="s">
        <v>307</v>
      </c>
      <c r="X4542" t="s">
        <v>307</v>
      </c>
      <c r="Y4542" t="s">
        <v>307</v>
      </c>
      <c r="Z4542" t="s">
        <v>307</v>
      </c>
      <c r="AA4542" t="s">
        <v>307</v>
      </c>
      <c r="AB4542" t="s">
        <v>307</v>
      </c>
      <c r="AC4542" t="s">
        <v>307</v>
      </c>
      <c r="AD4542" t="s">
        <v>307</v>
      </c>
      <c r="AE4542" t="s">
        <v>307</v>
      </c>
      <c r="AF4542" t="s">
        <v>307</v>
      </c>
      <c r="AG4542" t="s">
        <v>307</v>
      </c>
      <c r="AH4542" t="s">
        <v>307</v>
      </c>
      <c r="AI4542" t="s">
        <v>307</v>
      </c>
      <c r="AJ4542" t="s">
        <v>307</v>
      </c>
      <c r="AK4542" t="s">
        <v>307</v>
      </c>
      <c r="AL4542" t="s">
        <v>307</v>
      </c>
      <c r="AM4542" t="s">
        <v>307</v>
      </c>
      <c r="AN4542" t="s">
        <v>307</v>
      </c>
      <c r="AO4542" t="s">
        <v>307</v>
      </c>
      <c r="AP4542" t="s">
        <v>307</v>
      </c>
      <c r="AQ4542" t="s">
        <v>307</v>
      </c>
      <c r="AR4542" t="s">
        <v>307</v>
      </c>
      <c r="AS4542" t="s">
        <v>307</v>
      </c>
    </row>
    <row r="4543" spans="1:45" x14ac:dyDescent="0.25">
      <c r="A4543">
        <v>606</v>
      </c>
      <c r="B4543" t="s">
        <v>235</v>
      </c>
      <c r="C4543" t="s">
        <v>476</v>
      </c>
      <c r="D4543" t="s">
        <v>48</v>
      </c>
      <c r="E4543" t="s">
        <v>307</v>
      </c>
      <c r="F4543" t="s">
        <v>307</v>
      </c>
      <c r="G4543" t="s">
        <v>307</v>
      </c>
    </row>
    <row r="4544" spans="1:45" x14ac:dyDescent="0.25">
      <c r="A4544">
        <v>606</v>
      </c>
      <c r="B4544" t="s">
        <v>235</v>
      </c>
      <c r="C4544" t="s">
        <v>477</v>
      </c>
      <c r="D4544" t="s">
        <v>48</v>
      </c>
      <c r="E4544" t="s">
        <v>307</v>
      </c>
      <c r="F4544" t="s">
        <v>307</v>
      </c>
      <c r="G4544" t="s">
        <v>307</v>
      </c>
    </row>
    <row r="4545" spans="1:42" x14ac:dyDescent="0.25">
      <c r="A4545">
        <v>606</v>
      </c>
      <c r="B4545" t="s">
        <v>235</v>
      </c>
      <c r="C4545" t="s">
        <v>45</v>
      </c>
      <c r="D4545" t="s">
        <v>63</v>
      </c>
      <c r="E4545" t="s">
        <v>307</v>
      </c>
      <c r="F4545" t="s">
        <v>307</v>
      </c>
      <c r="G4545" t="s">
        <v>307</v>
      </c>
      <c r="H4545" t="s">
        <v>307</v>
      </c>
      <c r="I4545" t="s">
        <v>307</v>
      </c>
      <c r="J4545" t="s">
        <v>307</v>
      </c>
      <c r="K4545" t="s">
        <v>307</v>
      </c>
      <c r="L4545" t="s">
        <v>307</v>
      </c>
      <c r="M4545" t="s">
        <v>307</v>
      </c>
      <c r="N4545" t="s">
        <v>307</v>
      </c>
      <c r="O4545" t="s">
        <v>307</v>
      </c>
      <c r="P4545" t="s">
        <v>307</v>
      </c>
      <c r="Q4545" t="s">
        <v>307</v>
      </c>
      <c r="R4545" t="s">
        <v>307</v>
      </c>
      <c r="S4545" t="s">
        <v>307</v>
      </c>
      <c r="T4545" t="s">
        <v>307</v>
      </c>
      <c r="U4545" t="s">
        <v>307</v>
      </c>
      <c r="V4545" t="s">
        <v>307</v>
      </c>
      <c r="W4545" t="s">
        <v>307</v>
      </c>
    </row>
    <row r="4546" spans="1:42" x14ac:dyDescent="0.25">
      <c r="A4546">
        <v>606</v>
      </c>
      <c r="B4546" t="s">
        <v>235</v>
      </c>
      <c r="C4546" t="s">
        <v>45</v>
      </c>
      <c r="D4546" t="s">
        <v>64</v>
      </c>
      <c r="E4546" t="s">
        <v>307</v>
      </c>
      <c r="F4546" t="s">
        <v>307</v>
      </c>
      <c r="G4546" t="s">
        <v>307</v>
      </c>
      <c r="H4546" t="s">
        <v>307</v>
      </c>
      <c r="I4546" t="s">
        <v>307</v>
      </c>
      <c r="J4546" t="s">
        <v>307</v>
      </c>
      <c r="K4546" t="s">
        <v>307</v>
      </c>
      <c r="L4546" t="s">
        <v>307</v>
      </c>
      <c r="M4546" t="s">
        <v>307</v>
      </c>
      <c r="N4546" t="s">
        <v>307</v>
      </c>
      <c r="O4546" t="s">
        <v>307</v>
      </c>
      <c r="P4546" t="s">
        <v>307</v>
      </c>
      <c r="Q4546" t="s">
        <v>307</v>
      </c>
      <c r="R4546" t="s">
        <v>307</v>
      </c>
      <c r="S4546" t="s">
        <v>307</v>
      </c>
      <c r="T4546" t="s">
        <v>307</v>
      </c>
      <c r="U4546" t="s">
        <v>307</v>
      </c>
      <c r="V4546" t="s">
        <v>307</v>
      </c>
      <c r="W4546" t="s">
        <v>307</v>
      </c>
    </row>
    <row r="4547" spans="1:42" x14ac:dyDescent="0.25">
      <c r="A4547">
        <v>606</v>
      </c>
      <c r="B4547" t="s">
        <v>235</v>
      </c>
      <c r="C4547" t="s">
        <v>40</v>
      </c>
      <c r="D4547" t="s">
        <v>52</v>
      </c>
      <c r="E4547" t="s">
        <v>307</v>
      </c>
      <c r="F4547" t="s">
        <v>307</v>
      </c>
      <c r="G4547" t="s">
        <v>307</v>
      </c>
      <c r="H4547" t="s">
        <v>307</v>
      </c>
      <c r="I4547" t="s">
        <v>307</v>
      </c>
      <c r="J4547" t="s">
        <v>307</v>
      </c>
      <c r="K4547" t="s">
        <v>307</v>
      </c>
      <c r="L4547" t="s">
        <v>307</v>
      </c>
      <c r="M4547" t="s">
        <v>307</v>
      </c>
      <c r="N4547" t="s">
        <v>307</v>
      </c>
      <c r="O4547" t="s">
        <v>307</v>
      </c>
      <c r="P4547" t="s">
        <v>307</v>
      </c>
      <c r="Q4547" t="s">
        <v>307</v>
      </c>
      <c r="R4547" t="s">
        <v>307</v>
      </c>
      <c r="S4547" t="s">
        <v>307</v>
      </c>
      <c r="T4547" t="s">
        <v>307</v>
      </c>
      <c r="U4547" t="s">
        <v>307</v>
      </c>
      <c r="V4547" t="s">
        <v>307</v>
      </c>
      <c r="W4547" t="s">
        <v>307</v>
      </c>
      <c r="X4547" t="s">
        <v>307</v>
      </c>
      <c r="Y4547" t="s">
        <v>307</v>
      </c>
      <c r="Z4547" t="s">
        <v>307</v>
      </c>
    </row>
    <row r="4548" spans="1:42" x14ac:dyDescent="0.25">
      <c r="A4548">
        <v>606</v>
      </c>
      <c r="B4548" t="s">
        <v>235</v>
      </c>
      <c r="C4548" t="s">
        <v>40</v>
      </c>
      <c r="D4548" t="s">
        <v>53</v>
      </c>
      <c r="E4548" t="s">
        <v>307</v>
      </c>
      <c r="F4548" t="s">
        <v>307</v>
      </c>
      <c r="G4548" t="s">
        <v>307</v>
      </c>
      <c r="H4548" t="s">
        <v>307</v>
      </c>
      <c r="I4548" t="s">
        <v>307</v>
      </c>
      <c r="J4548" t="s">
        <v>307</v>
      </c>
      <c r="K4548" t="s">
        <v>307</v>
      </c>
      <c r="L4548" t="s">
        <v>307</v>
      </c>
      <c r="M4548" t="s">
        <v>307</v>
      </c>
      <c r="N4548" t="s">
        <v>307</v>
      </c>
      <c r="O4548" t="s">
        <v>307</v>
      </c>
      <c r="P4548" t="s">
        <v>307</v>
      </c>
      <c r="Q4548" t="s">
        <v>307</v>
      </c>
      <c r="R4548" t="s">
        <v>307</v>
      </c>
      <c r="S4548" t="s">
        <v>307</v>
      </c>
      <c r="T4548" t="s">
        <v>307</v>
      </c>
      <c r="U4548" t="s">
        <v>307</v>
      </c>
      <c r="V4548" t="s">
        <v>307</v>
      </c>
      <c r="W4548" t="s">
        <v>307</v>
      </c>
      <c r="X4548" t="s">
        <v>307</v>
      </c>
      <c r="Y4548" t="s">
        <v>307</v>
      </c>
      <c r="Z4548" t="s">
        <v>307</v>
      </c>
    </row>
    <row r="4549" spans="1:42" x14ac:dyDescent="0.25">
      <c r="A4549">
        <v>606</v>
      </c>
      <c r="B4549" t="s">
        <v>235</v>
      </c>
      <c r="C4549" t="s">
        <v>39</v>
      </c>
      <c r="D4549" t="s">
        <v>50</v>
      </c>
      <c r="E4549" t="s">
        <v>307</v>
      </c>
      <c r="F4549" t="s">
        <v>307</v>
      </c>
      <c r="G4549" t="s">
        <v>307</v>
      </c>
      <c r="H4549" t="s">
        <v>307</v>
      </c>
      <c r="I4549" t="s">
        <v>307</v>
      </c>
      <c r="J4549" t="s">
        <v>307</v>
      </c>
      <c r="K4549" t="s">
        <v>307</v>
      </c>
      <c r="L4549" t="s">
        <v>307</v>
      </c>
      <c r="M4549" t="s">
        <v>307</v>
      </c>
      <c r="N4549" t="s">
        <v>307</v>
      </c>
      <c r="O4549" t="s">
        <v>307</v>
      </c>
      <c r="P4549" t="s">
        <v>307</v>
      </c>
      <c r="Q4549" t="s">
        <v>307</v>
      </c>
      <c r="R4549" t="s">
        <v>307</v>
      </c>
      <c r="S4549" t="s">
        <v>307</v>
      </c>
      <c r="T4549" t="s">
        <v>307</v>
      </c>
      <c r="U4549" t="s">
        <v>307</v>
      </c>
      <c r="V4549" t="s">
        <v>307</v>
      </c>
      <c r="W4549" t="s">
        <v>307</v>
      </c>
      <c r="X4549" t="s">
        <v>307</v>
      </c>
      <c r="Y4549" t="s">
        <v>307</v>
      </c>
      <c r="Z4549" t="s">
        <v>307</v>
      </c>
      <c r="AA4549" t="s">
        <v>307</v>
      </c>
      <c r="AB4549" t="s">
        <v>307</v>
      </c>
      <c r="AC4549" t="s">
        <v>307</v>
      </c>
      <c r="AD4549" t="s">
        <v>307</v>
      </c>
      <c r="AE4549" t="s">
        <v>307</v>
      </c>
      <c r="AF4549" t="s">
        <v>307</v>
      </c>
      <c r="AG4549" t="s">
        <v>307</v>
      </c>
      <c r="AH4549" t="s">
        <v>307</v>
      </c>
      <c r="AI4549" t="s">
        <v>307</v>
      </c>
      <c r="AJ4549" t="s">
        <v>307</v>
      </c>
      <c r="AK4549" t="s">
        <v>307</v>
      </c>
      <c r="AL4549" t="s">
        <v>307</v>
      </c>
      <c r="AM4549" t="s">
        <v>307</v>
      </c>
      <c r="AN4549" t="s">
        <v>307</v>
      </c>
      <c r="AO4549" t="s">
        <v>307</v>
      </c>
      <c r="AP4549" t="s">
        <v>307</v>
      </c>
    </row>
    <row r="4550" spans="1:42" x14ac:dyDescent="0.25">
      <c r="A4550">
        <v>606</v>
      </c>
      <c r="B4550" t="s">
        <v>235</v>
      </c>
      <c r="C4550" t="s">
        <v>39</v>
      </c>
      <c r="D4550" t="s">
        <v>48</v>
      </c>
      <c r="E4550" t="s">
        <v>307</v>
      </c>
      <c r="F4550" t="s">
        <v>307</v>
      </c>
      <c r="G4550" t="s">
        <v>307</v>
      </c>
      <c r="H4550" t="s">
        <v>307</v>
      </c>
      <c r="I4550" t="s">
        <v>307</v>
      </c>
      <c r="J4550" t="s">
        <v>307</v>
      </c>
      <c r="K4550" t="s">
        <v>307</v>
      </c>
      <c r="L4550" t="s">
        <v>307</v>
      </c>
      <c r="M4550" t="s">
        <v>307</v>
      </c>
      <c r="N4550" t="s">
        <v>307</v>
      </c>
      <c r="O4550" t="s">
        <v>307</v>
      </c>
      <c r="P4550" t="s">
        <v>307</v>
      </c>
      <c r="Q4550" t="s">
        <v>307</v>
      </c>
      <c r="R4550" t="s">
        <v>307</v>
      </c>
      <c r="S4550" t="s">
        <v>307</v>
      </c>
      <c r="T4550" t="s">
        <v>307</v>
      </c>
      <c r="U4550" t="s">
        <v>307</v>
      </c>
      <c r="V4550" t="s">
        <v>307</v>
      </c>
      <c r="W4550" t="s">
        <v>307</v>
      </c>
      <c r="X4550" t="s">
        <v>307</v>
      </c>
      <c r="Y4550" t="s">
        <v>307</v>
      </c>
      <c r="Z4550" t="s">
        <v>307</v>
      </c>
      <c r="AA4550" t="s">
        <v>307</v>
      </c>
      <c r="AB4550" t="s">
        <v>307</v>
      </c>
      <c r="AC4550" t="s">
        <v>307</v>
      </c>
      <c r="AD4550" t="s">
        <v>307</v>
      </c>
      <c r="AE4550" t="s">
        <v>307</v>
      </c>
      <c r="AF4550" t="s">
        <v>307</v>
      </c>
      <c r="AG4550" t="s">
        <v>307</v>
      </c>
      <c r="AH4550" t="s">
        <v>307</v>
      </c>
      <c r="AI4550" t="s">
        <v>307</v>
      </c>
      <c r="AJ4550" t="s">
        <v>307</v>
      </c>
      <c r="AK4550" t="s">
        <v>307</v>
      </c>
      <c r="AL4550" t="s">
        <v>307</v>
      </c>
      <c r="AM4550" t="s">
        <v>307</v>
      </c>
      <c r="AN4550" t="s">
        <v>307</v>
      </c>
      <c r="AO4550" t="s">
        <v>307</v>
      </c>
      <c r="AP4550" t="s">
        <v>307</v>
      </c>
    </row>
    <row r="4551" spans="1:42" x14ac:dyDescent="0.25">
      <c r="A4551">
        <v>606</v>
      </c>
      <c r="B4551" t="s">
        <v>235</v>
      </c>
      <c r="C4551" t="s">
        <v>39</v>
      </c>
      <c r="D4551" t="s">
        <v>51</v>
      </c>
      <c r="E4551" t="s">
        <v>307</v>
      </c>
      <c r="F4551" t="s">
        <v>307</v>
      </c>
      <c r="G4551" t="s">
        <v>307</v>
      </c>
      <c r="H4551" t="s">
        <v>307</v>
      </c>
      <c r="I4551" t="s">
        <v>307</v>
      </c>
      <c r="J4551" t="s">
        <v>307</v>
      </c>
      <c r="K4551" t="s">
        <v>307</v>
      </c>
      <c r="L4551" t="s">
        <v>307</v>
      </c>
      <c r="M4551" t="s">
        <v>307</v>
      </c>
      <c r="N4551" t="s">
        <v>307</v>
      </c>
      <c r="O4551" t="s">
        <v>307</v>
      </c>
      <c r="P4551" t="s">
        <v>307</v>
      </c>
      <c r="Q4551" t="s">
        <v>307</v>
      </c>
      <c r="R4551" t="s">
        <v>307</v>
      </c>
      <c r="S4551" t="s">
        <v>307</v>
      </c>
      <c r="T4551" t="s">
        <v>307</v>
      </c>
      <c r="U4551" t="s">
        <v>307</v>
      </c>
      <c r="V4551" t="s">
        <v>307</v>
      </c>
      <c r="W4551" t="s">
        <v>307</v>
      </c>
      <c r="X4551" t="s">
        <v>307</v>
      </c>
      <c r="Y4551" t="s">
        <v>307</v>
      </c>
      <c r="Z4551" t="s">
        <v>307</v>
      </c>
      <c r="AA4551" t="s">
        <v>307</v>
      </c>
      <c r="AB4551" t="s">
        <v>307</v>
      </c>
      <c r="AC4551" t="s">
        <v>307</v>
      </c>
      <c r="AD4551" t="s">
        <v>307</v>
      </c>
      <c r="AE4551" t="s">
        <v>307</v>
      </c>
      <c r="AF4551" t="s">
        <v>307</v>
      </c>
      <c r="AG4551" t="s">
        <v>307</v>
      </c>
      <c r="AH4551" t="s">
        <v>307</v>
      </c>
      <c r="AI4551" t="s">
        <v>307</v>
      </c>
      <c r="AJ4551" t="s">
        <v>307</v>
      </c>
      <c r="AK4551" t="s">
        <v>307</v>
      </c>
      <c r="AL4551" t="s">
        <v>307</v>
      </c>
      <c r="AM4551" t="s">
        <v>307</v>
      </c>
      <c r="AN4551" t="s">
        <v>307</v>
      </c>
      <c r="AO4551" t="s">
        <v>307</v>
      </c>
      <c r="AP4551" t="s">
        <v>307</v>
      </c>
    </row>
    <row r="4552" spans="1:42" x14ac:dyDescent="0.25">
      <c r="A4552">
        <v>606</v>
      </c>
      <c r="B4552" t="s">
        <v>235</v>
      </c>
      <c r="C4552" t="s">
        <v>46</v>
      </c>
      <c r="D4552" t="s">
        <v>65</v>
      </c>
      <c r="E4552" t="s">
        <v>307</v>
      </c>
      <c r="F4552" t="s">
        <v>307</v>
      </c>
      <c r="G4552" t="s">
        <v>307</v>
      </c>
      <c r="H4552" t="s">
        <v>307</v>
      </c>
      <c r="I4552" t="s">
        <v>307</v>
      </c>
      <c r="J4552" t="s">
        <v>307</v>
      </c>
      <c r="K4552" t="s">
        <v>307</v>
      </c>
      <c r="L4552" t="s">
        <v>307</v>
      </c>
      <c r="M4552" t="s">
        <v>307</v>
      </c>
      <c r="N4552" t="s">
        <v>307</v>
      </c>
      <c r="O4552" t="s">
        <v>307</v>
      </c>
      <c r="P4552" t="s">
        <v>307</v>
      </c>
      <c r="Q4552" t="s">
        <v>307</v>
      </c>
      <c r="R4552" t="s">
        <v>307</v>
      </c>
      <c r="S4552" t="s">
        <v>307</v>
      </c>
      <c r="T4552" t="s">
        <v>307</v>
      </c>
      <c r="U4552" t="s">
        <v>307</v>
      </c>
      <c r="V4552" t="s">
        <v>307</v>
      </c>
      <c r="W4552" t="s">
        <v>307</v>
      </c>
      <c r="X4552" t="s">
        <v>307</v>
      </c>
      <c r="Y4552" t="s">
        <v>307</v>
      </c>
      <c r="Z4552" t="s">
        <v>307</v>
      </c>
    </row>
    <row r="4553" spans="1:42" x14ac:dyDescent="0.25">
      <c r="A4553">
        <v>606</v>
      </c>
      <c r="B4553" t="s">
        <v>235</v>
      </c>
      <c r="C4553" t="s">
        <v>46</v>
      </c>
      <c r="D4553" t="s">
        <v>66</v>
      </c>
      <c r="E4553" t="s">
        <v>307</v>
      </c>
      <c r="F4553" t="s">
        <v>307</v>
      </c>
      <c r="G4553" t="s">
        <v>307</v>
      </c>
      <c r="H4553" t="s">
        <v>307</v>
      </c>
      <c r="I4553" t="s">
        <v>307</v>
      </c>
      <c r="J4553" t="s">
        <v>307</v>
      </c>
      <c r="K4553" t="s">
        <v>307</v>
      </c>
      <c r="L4553" t="s">
        <v>307</v>
      </c>
      <c r="M4553" t="s">
        <v>307</v>
      </c>
      <c r="N4553" t="s">
        <v>307</v>
      </c>
      <c r="O4553" t="s">
        <v>307</v>
      </c>
      <c r="P4553" t="s">
        <v>307</v>
      </c>
      <c r="Q4553" t="s">
        <v>307</v>
      </c>
      <c r="R4553" t="s">
        <v>307</v>
      </c>
      <c r="S4553" t="s">
        <v>307</v>
      </c>
      <c r="T4553" t="s">
        <v>307</v>
      </c>
      <c r="U4553" t="s">
        <v>307</v>
      </c>
      <c r="V4553" t="s">
        <v>307</v>
      </c>
      <c r="W4553" t="s">
        <v>307</v>
      </c>
      <c r="X4553" t="s">
        <v>307</v>
      </c>
      <c r="Y4553" t="s">
        <v>307</v>
      </c>
      <c r="Z4553" t="s">
        <v>307</v>
      </c>
    </row>
    <row r="4554" spans="1:42" x14ac:dyDescent="0.25">
      <c r="A4554">
        <v>606</v>
      </c>
      <c r="B4554" t="s">
        <v>235</v>
      </c>
      <c r="C4554" t="s">
        <v>46</v>
      </c>
      <c r="D4554" t="s">
        <v>67</v>
      </c>
      <c r="E4554" t="s">
        <v>307</v>
      </c>
      <c r="F4554" t="s">
        <v>307</v>
      </c>
      <c r="G4554" t="s">
        <v>307</v>
      </c>
      <c r="H4554" t="s">
        <v>307</v>
      </c>
      <c r="I4554" t="s">
        <v>307</v>
      </c>
      <c r="J4554" t="s">
        <v>307</v>
      </c>
      <c r="K4554" t="s">
        <v>307</v>
      </c>
      <c r="L4554" t="s">
        <v>307</v>
      </c>
      <c r="M4554" t="s">
        <v>307</v>
      </c>
      <c r="N4554" t="s">
        <v>307</v>
      </c>
      <c r="O4554" t="s">
        <v>307</v>
      </c>
      <c r="P4554" t="s">
        <v>307</v>
      </c>
      <c r="Q4554" t="s">
        <v>307</v>
      </c>
      <c r="R4554" t="s">
        <v>307</v>
      </c>
      <c r="S4554" t="s">
        <v>307</v>
      </c>
      <c r="T4554" t="s">
        <v>307</v>
      </c>
      <c r="U4554" t="s">
        <v>307</v>
      </c>
      <c r="V4554" t="s">
        <v>307</v>
      </c>
      <c r="W4554" t="s">
        <v>307</v>
      </c>
      <c r="X4554" t="s">
        <v>307</v>
      </c>
      <c r="Y4554" t="s">
        <v>307</v>
      </c>
      <c r="Z4554" t="s">
        <v>307</v>
      </c>
    </row>
    <row r="4555" spans="1:42" x14ac:dyDescent="0.25">
      <c r="A4555">
        <v>606</v>
      </c>
      <c r="B4555" t="s">
        <v>235</v>
      </c>
      <c r="C4555" t="s">
        <v>46</v>
      </c>
      <c r="D4555" t="s">
        <v>68</v>
      </c>
      <c r="E4555" t="s">
        <v>307</v>
      </c>
      <c r="F4555" t="s">
        <v>307</v>
      </c>
      <c r="G4555" t="s">
        <v>307</v>
      </c>
      <c r="H4555" t="s">
        <v>307</v>
      </c>
      <c r="I4555" t="s">
        <v>307</v>
      </c>
      <c r="J4555" t="s">
        <v>307</v>
      </c>
      <c r="K4555" t="s">
        <v>307</v>
      </c>
      <c r="L4555" t="s">
        <v>307</v>
      </c>
      <c r="M4555" t="s">
        <v>307</v>
      </c>
      <c r="N4555" t="s">
        <v>307</v>
      </c>
      <c r="O4555" t="s">
        <v>307</v>
      </c>
      <c r="P4555" t="s">
        <v>307</v>
      </c>
      <c r="Q4555" t="s">
        <v>307</v>
      </c>
      <c r="R4555" t="s">
        <v>307</v>
      </c>
      <c r="S4555" t="s">
        <v>307</v>
      </c>
      <c r="T4555" t="s">
        <v>307</v>
      </c>
      <c r="U4555" t="s">
        <v>307</v>
      </c>
      <c r="V4555" t="s">
        <v>307</v>
      </c>
      <c r="W4555" t="s">
        <v>307</v>
      </c>
      <c r="X4555" t="s">
        <v>307</v>
      </c>
      <c r="Y4555" t="s">
        <v>307</v>
      </c>
      <c r="Z4555" t="s">
        <v>307</v>
      </c>
    </row>
    <row r="4556" spans="1:42" x14ac:dyDescent="0.25">
      <c r="A4556">
        <v>606</v>
      </c>
      <c r="B4556" t="s">
        <v>235</v>
      </c>
      <c r="C4556" t="s">
        <v>46</v>
      </c>
      <c r="D4556" t="s">
        <v>69</v>
      </c>
      <c r="E4556" t="s">
        <v>307</v>
      </c>
      <c r="F4556" t="s">
        <v>307</v>
      </c>
      <c r="G4556" t="s">
        <v>307</v>
      </c>
      <c r="H4556" t="s">
        <v>307</v>
      </c>
      <c r="I4556" t="s">
        <v>307</v>
      </c>
      <c r="J4556" t="s">
        <v>307</v>
      </c>
      <c r="K4556" t="s">
        <v>307</v>
      </c>
      <c r="L4556" t="s">
        <v>307</v>
      </c>
      <c r="M4556" t="s">
        <v>307</v>
      </c>
      <c r="N4556" t="s">
        <v>307</v>
      </c>
      <c r="O4556" t="s">
        <v>307</v>
      </c>
      <c r="P4556" t="s">
        <v>307</v>
      </c>
      <c r="Q4556" t="s">
        <v>307</v>
      </c>
      <c r="R4556" t="s">
        <v>307</v>
      </c>
      <c r="S4556" t="s">
        <v>307</v>
      </c>
      <c r="T4556" t="s">
        <v>307</v>
      </c>
      <c r="U4556" t="s">
        <v>307</v>
      </c>
      <c r="V4556" t="s">
        <v>307</v>
      </c>
      <c r="W4556" t="s">
        <v>307</v>
      </c>
      <c r="X4556" t="s">
        <v>307</v>
      </c>
      <c r="Y4556" t="s">
        <v>307</v>
      </c>
      <c r="Z4556" t="s">
        <v>307</v>
      </c>
    </row>
    <row r="4557" spans="1:42" x14ac:dyDescent="0.25">
      <c r="A4557">
        <v>606</v>
      </c>
      <c r="B4557" t="s">
        <v>235</v>
      </c>
      <c r="C4557" t="s">
        <v>46</v>
      </c>
      <c r="D4557" t="s">
        <v>70</v>
      </c>
      <c r="E4557" t="s">
        <v>307</v>
      </c>
      <c r="F4557" t="s">
        <v>307</v>
      </c>
      <c r="G4557" t="s">
        <v>307</v>
      </c>
      <c r="H4557" t="s">
        <v>307</v>
      </c>
      <c r="I4557" t="s">
        <v>307</v>
      </c>
      <c r="J4557" t="s">
        <v>307</v>
      </c>
      <c r="K4557" t="s">
        <v>307</v>
      </c>
      <c r="L4557" t="s">
        <v>307</v>
      </c>
      <c r="M4557" t="s">
        <v>307</v>
      </c>
      <c r="N4557" t="s">
        <v>307</v>
      </c>
      <c r="O4557" t="s">
        <v>307</v>
      </c>
      <c r="P4557" t="s">
        <v>307</v>
      </c>
      <c r="Q4557" t="s">
        <v>307</v>
      </c>
      <c r="R4557" t="s">
        <v>307</v>
      </c>
      <c r="S4557" t="s">
        <v>307</v>
      </c>
      <c r="T4557" t="s">
        <v>307</v>
      </c>
      <c r="U4557" t="s">
        <v>307</v>
      </c>
      <c r="V4557" t="s">
        <v>307</v>
      </c>
      <c r="W4557" t="s">
        <v>307</v>
      </c>
      <c r="X4557" t="s">
        <v>307</v>
      </c>
      <c r="Y4557" t="s">
        <v>307</v>
      </c>
      <c r="Z4557" t="s">
        <v>307</v>
      </c>
    </row>
    <row r="4558" spans="1:42" x14ac:dyDescent="0.25">
      <c r="A4558">
        <v>606</v>
      </c>
      <c r="B4558" t="s">
        <v>235</v>
      </c>
      <c r="C4558" t="s">
        <v>46</v>
      </c>
      <c r="D4558" t="s">
        <v>71</v>
      </c>
      <c r="E4558" t="s">
        <v>307</v>
      </c>
      <c r="F4558" t="s">
        <v>307</v>
      </c>
      <c r="G4558" t="s">
        <v>307</v>
      </c>
      <c r="H4558" t="s">
        <v>307</v>
      </c>
      <c r="I4558" t="s">
        <v>307</v>
      </c>
      <c r="J4558" t="s">
        <v>307</v>
      </c>
      <c r="K4558" t="s">
        <v>307</v>
      </c>
      <c r="L4558" t="s">
        <v>307</v>
      </c>
      <c r="M4558" t="s">
        <v>307</v>
      </c>
      <c r="N4558" t="s">
        <v>307</v>
      </c>
      <c r="O4558" t="s">
        <v>307</v>
      </c>
      <c r="P4558" t="s">
        <v>307</v>
      </c>
      <c r="Q4558" t="s">
        <v>307</v>
      </c>
      <c r="R4558" t="s">
        <v>307</v>
      </c>
      <c r="S4558" t="s">
        <v>307</v>
      </c>
      <c r="T4558" t="s">
        <v>307</v>
      </c>
      <c r="U4558" t="s">
        <v>307</v>
      </c>
      <c r="V4558" t="s">
        <v>307</v>
      </c>
      <c r="W4558" t="s">
        <v>307</v>
      </c>
      <c r="X4558" t="s">
        <v>307</v>
      </c>
      <c r="Y4558" t="s">
        <v>307</v>
      </c>
      <c r="Z4558" t="s">
        <v>307</v>
      </c>
    </row>
    <row r="4559" spans="1:42" x14ac:dyDescent="0.25">
      <c r="A4559">
        <v>606</v>
      </c>
      <c r="B4559" t="s">
        <v>235</v>
      </c>
      <c r="C4559" t="s">
        <v>46</v>
      </c>
      <c r="D4559" t="s">
        <v>72</v>
      </c>
      <c r="E4559" t="s">
        <v>307</v>
      </c>
      <c r="F4559" t="s">
        <v>307</v>
      </c>
      <c r="G4559" t="s">
        <v>307</v>
      </c>
      <c r="H4559" t="s">
        <v>307</v>
      </c>
      <c r="I4559" t="s">
        <v>307</v>
      </c>
      <c r="J4559" t="s">
        <v>307</v>
      </c>
      <c r="K4559" t="s">
        <v>307</v>
      </c>
      <c r="L4559" t="s">
        <v>307</v>
      </c>
      <c r="M4559" t="s">
        <v>307</v>
      </c>
      <c r="N4559" t="s">
        <v>307</v>
      </c>
      <c r="O4559" t="s">
        <v>307</v>
      </c>
      <c r="P4559" t="s">
        <v>307</v>
      </c>
      <c r="Q4559" t="s">
        <v>307</v>
      </c>
      <c r="R4559" t="s">
        <v>307</v>
      </c>
      <c r="S4559" t="s">
        <v>307</v>
      </c>
      <c r="T4559" t="s">
        <v>307</v>
      </c>
      <c r="U4559" t="s">
        <v>307</v>
      </c>
      <c r="V4559" t="s">
        <v>307</v>
      </c>
      <c r="W4559" t="s">
        <v>307</v>
      </c>
      <c r="X4559" t="s">
        <v>307</v>
      </c>
      <c r="Y4559" t="s">
        <v>307</v>
      </c>
      <c r="Z4559" t="s">
        <v>307</v>
      </c>
    </row>
    <row r="4560" spans="1:42" x14ac:dyDescent="0.25">
      <c r="A4560">
        <v>606</v>
      </c>
      <c r="B4560" t="s">
        <v>235</v>
      </c>
      <c r="C4560" t="s">
        <v>46</v>
      </c>
      <c r="D4560" t="s">
        <v>47</v>
      </c>
      <c r="E4560" t="s">
        <v>307</v>
      </c>
      <c r="F4560" t="s">
        <v>307</v>
      </c>
      <c r="G4560" t="s">
        <v>307</v>
      </c>
      <c r="H4560" t="s">
        <v>307</v>
      </c>
      <c r="I4560" t="s">
        <v>307</v>
      </c>
      <c r="J4560" t="s">
        <v>307</v>
      </c>
      <c r="K4560" t="s">
        <v>307</v>
      </c>
      <c r="L4560" t="s">
        <v>307</v>
      </c>
      <c r="M4560" t="s">
        <v>307</v>
      </c>
      <c r="N4560" t="s">
        <v>307</v>
      </c>
      <c r="O4560" t="s">
        <v>307</v>
      </c>
      <c r="P4560" t="s">
        <v>307</v>
      </c>
      <c r="Q4560" t="s">
        <v>307</v>
      </c>
      <c r="R4560" t="s">
        <v>307</v>
      </c>
      <c r="S4560" t="s">
        <v>307</v>
      </c>
      <c r="T4560" t="s">
        <v>307</v>
      </c>
      <c r="U4560" t="s">
        <v>307</v>
      </c>
      <c r="V4560" t="s">
        <v>307</v>
      </c>
      <c r="W4560" t="s">
        <v>307</v>
      </c>
      <c r="X4560" t="s">
        <v>307</v>
      </c>
      <c r="Y4560" t="s">
        <v>307</v>
      </c>
      <c r="Z4560" t="s">
        <v>307</v>
      </c>
    </row>
    <row r="4561" spans="1:26" x14ac:dyDescent="0.25">
      <c r="A4561">
        <v>606</v>
      </c>
      <c r="B4561" t="s">
        <v>235</v>
      </c>
      <c r="C4561" t="s">
        <v>46</v>
      </c>
      <c r="D4561" t="s">
        <v>48</v>
      </c>
      <c r="E4561" t="s">
        <v>307</v>
      </c>
      <c r="F4561" t="s">
        <v>307</v>
      </c>
      <c r="G4561" t="s">
        <v>307</v>
      </c>
      <c r="H4561" t="s">
        <v>307</v>
      </c>
      <c r="I4561" t="s">
        <v>307</v>
      </c>
      <c r="J4561" t="s">
        <v>307</v>
      </c>
      <c r="K4561" t="s">
        <v>307</v>
      </c>
      <c r="L4561" t="s">
        <v>307</v>
      </c>
      <c r="M4561" t="s">
        <v>307</v>
      </c>
      <c r="N4561" t="s">
        <v>307</v>
      </c>
      <c r="O4561" t="s">
        <v>307</v>
      </c>
      <c r="P4561" t="s">
        <v>307</v>
      </c>
      <c r="Q4561" t="s">
        <v>307</v>
      </c>
      <c r="R4561" t="s">
        <v>307</v>
      </c>
      <c r="S4561" t="s">
        <v>307</v>
      </c>
      <c r="T4561" t="s">
        <v>307</v>
      </c>
      <c r="U4561" t="s">
        <v>307</v>
      </c>
      <c r="V4561" t="s">
        <v>307</v>
      </c>
      <c r="W4561" t="s">
        <v>307</v>
      </c>
      <c r="X4561" t="s">
        <v>307</v>
      </c>
      <c r="Y4561" t="s">
        <v>307</v>
      </c>
      <c r="Z4561" t="s">
        <v>307</v>
      </c>
    </row>
    <row r="4562" spans="1:26" x14ac:dyDescent="0.25">
      <c r="A4562">
        <v>606</v>
      </c>
      <c r="B4562" t="s">
        <v>235</v>
      </c>
      <c r="C4562" t="s">
        <v>46</v>
      </c>
      <c r="D4562" t="s">
        <v>49</v>
      </c>
      <c r="E4562" t="s">
        <v>307</v>
      </c>
      <c r="F4562" t="s">
        <v>307</v>
      </c>
      <c r="G4562" t="s">
        <v>307</v>
      </c>
      <c r="H4562" t="s">
        <v>307</v>
      </c>
      <c r="I4562" t="s">
        <v>307</v>
      </c>
      <c r="J4562" t="s">
        <v>307</v>
      </c>
      <c r="K4562" t="s">
        <v>307</v>
      </c>
      <c r="L4562" t="s">
        <v>307</v>
      </c>
      <c r="M4562" t="s">
        <v>307</v>
      </c>
      <c r="N4562" t="s">
        <v>307</v>
      </c>
      <c r="O4562" t="s">
        <v>307</v>
      </c>
      <c r="P4562" t="s">
        <v>307</v>
      </c>
      <c r="Q4562" t="s">
        <v>307</v>
      </c>
      <c r="R4562" t="s">
        <v>307</v>
      </c>
      <c r="S4562" t="s">
        <v>307</v>
      </c>
      <c r="T4562" t="s">
        <v>307</v>
      </c>
      <c r="U4562" t="s">
        <v>307</v>
      </c>
      <c r="V4562" t="s">
        <v>307</v>
      </c>
      <c r="W4562" t="s">
        <v>307</v>
      </c>
      <c r="X4562" t="s">
        <v>307</v>
      </c>
      <c r="Y4562" t="s">
        <v>307</v>
      </c>
      <c r="Z4562" t="s">
        <v>307</v>
      </c>
    </row>
    <row r="4563" spans="1:26" x14ac:dyDescent="0.25">
      <c r="A4563">
        <v>606</v>
      </c>
      <c r="B4563" t="s">
        <v>235</v>
      </c>
      <c r="C4563" t="s">
        <v>41</v>
      </c>
      <c r="D4563" t="s">
        <v>48</v>
      </c>
      <c r="E4563" t="s">
        <v>307</v>
      </c>
      <c r="F4563" t="s">
        <v>307</v>
      </c>
      <c r="G4563" t="s">
        <v>307</v>
      </c>
      <c r="H4563" t="s">
        <v>307</v>
      </c>
      <c r="I4563" t="s">
        <v>307</v>
      </c>
      <c r="J4563" t="s">
        <v>307</v>
      </c>
      <c r="K4563" t="s">
        <v>307</v>
      </c>
      <c r="L4563" t="s">
        <v>307</v>
      </c>
      <c r="M4563" t="s">
        <v>307</v>
      </c>
      <c r="N4563" t="s">
        <v>307</v>
      </c>
      <c r="O4563" t="s">
        <v>307</v>
      </c>
      <c r="P4563" t="s">
        <v>307</v>
      </c>
      <c r="Q4563" t="s">
        <v>307</v>
      </c>
      <c r="R4563" t="s">
        <v>307</v>
      </c>
      <c r="S4563" t="s">
        <v>307</v>
      </c>
      <c r="T4563" t="s">
        <v>307</v>
      </c>
      <c r="U4563" t="s">
        <v>307</v>
      </c>
      <c r="V4563" t="s">
        <v>307</v>
      </c>
      <c r="W4563" t="s">
        <v>307</v>
      </c>
      <c r="X4563" t="s">
        <v>307</v>
      </c>
      <c r="Y4563" t="s">
        <v>307</v>
      </c>
      <c r="Z4563" t="s">
        <v>307</v>
      </c>
    </row>
    <row r="4564" spans="1:26" x14ac:dyDescent="0.25">
      <c r="A4564">
        <v>606</v>
      </c>
      <c r="B4564" t="s">
        <v>235</v>
      </c>
      <c r="C4564" t="s">
        <v>459</v>
      </c>
      <c r="D4564" t="s">
        <v>48</v>
      </c>
      <c r="E4564" t="s">
        <v>307</v>
      </c>
      <c r="F4564" t="s">
        <v>307</v>
      </c>
      <c r="G4564" t="s">
        <v>307</v>
      </c>
      <c r="H4564" t="s">
        <v>307</v>
      </c>
      <c r="I4564" t="s">
        <v>307</v>
      </c>
      <c r="J4564" t="s">
        <v>307</v>
      </c>
      <c r="K4564" t="s">
        <v>307</v>
      </c>
      <c r="L4564" t="s">
        <v>307</v>
      </c>
      <c r="M4564" t="s">
        <v>307</v>
      </c>
      <c r="N4564" t="s">
        <v>307</v>
      </c>
      <c r="O4564" t="s">
        <v>307</v>
      </c>
      <c r="P4564" t="s">
        <v>307</v>
      </c>
      <c r="Q4564" t="s">
        <v>307</v>
      </c>
    </row>
    <row r="4565" spans="1:26" x14ac:dyDescent="0.25">
      <c r="A4565">
        <v>606</v>
      </c>
      <c r="B4565" t="s">
        <v>235</v>
      </c>
      <c r="C4565" t="s">
        <v>304</v>
      </c>
      <c r="D4565" t="s">
        <v>48</v>
      </c>
      <c r="E4565" t="s">
        <v>307</v>
      </c>
      <c r="F4565" t="s">
        <v>307</v>
      </c>
      <c r="G4565" t="s">
        <v>307</v>
      </c>
      <c r="H4565" t="s">
        <v>307</v>
      </c>
      <c r="I4565" t="s">
        <v>307</v>
      </c>
      <c r="J4565" t="s">
        <v>307</v>
      </c>
      <c r="K4565" t="s">
        <v>307</v>
      </c>
      <c r="L4565" t="s">
        <v>307</v>
      </c>
      <c r="M4565" t="s">
        <v>307</v>
      </c>
      <c r="N4565" t="s">
        <v>307</v>
      </c>
      <c r="O4565" t="s">
        <v>307</v>
      </c>
      <c r="P4565" t="s">
        <v>307</v>
      </c>
      <c r="Q4565" t="s">
        <v>307</v>
      </c>
    </row>
    <row r="4566" spans="1:26" x14ac:dyDescent="0.25">
      <c r="A4566">
        <v>606</v>
      </c>
      <c r="B4566" t="s">
        <v>235</v>
      </c>
      <c r="C4566" t="s">
        <v>433</v>
      </c>
      <c r="D4566" t="s">
        <v>48</v>
      </c>
      <c r="E4566" t="s">
        <v>307</v>
      </c>
      <c r="F4566" t="s">
        <v>307</v>
      </c>
      <c r="G4566" t="s">
        <v>307</v>
      </c>
      <c r="H4566" t="s">
        <v>307</v>
      </c>
      <c r="I4566" t="s">
        <v>307</v>
      </c>
      <c r="J4566" t="s">
        <v>307</v>
      </c>
      <c r="K4566" t="s">
        <v>307</v>
      </c>
      <c r="L4566" t="s">
        <v>307</v>
      </c>
      <c r="M4566" t="s">
        <v>307</v>
      </c>
      <c r="N4566" t="s">
        <v>307</v>
      </c>
      <c r="O4566" t="s">
        <v>307</v>
      </c>
      <c r="P4566" t="s">
        <v>307</v>
      </c>
      <c r="Q4566" t="s">
        <v>307</v>
      </c>
    </row>
    <row r="4567" spans="1:26" x14ac:dyDescent="0.25">
      <c r="A4567">
        <v>606</v>
      </c>
      <c r="B4567" t="s">
        <v>235</v>
      </c>
      <c r="C4567" t="s">
        <v>305</v>
      </c>
      <c r="D4567" t="s">
        <v>48</v>
      </c>
      <c r="E4567" t="s">
        <v>307</v>
      </c>
      <c r="F4567" t="s">
        <v>307</v>
      </c>
      <c r="G4567" t="s">
        <v>307</v>
      </c>
      <c r="H4567" t="s">
        <v>307</v>
      </c>
      <c r="I4567" t="s">
        <v>307</v>
      </c>
      <c r="J4567" t="s">
        <v>307</v>
      </c>
      <c r="K4567" t="s">
        <v>307</v>
      </c>
      <c r="L4567" t="s">
        <v>307</v>
      </c>
      <c r="M4567" t="s">
        <v>307</v>
      </c>
      <c r="N4567" t="s">
        <v>307</v>
      </c>
      <c r="O4567" t="s">
        <v>307</v>
      </c>
      <c r="P4567" t="s">
        <v>307</v>
      </c>
      <c r="Q4567" t="s">
        <v>307</v>
      </c>
    </row>
    <row r="4568" spans="1:26" x14ac:dyDescent="0.25">
      <c r="A4568">
        <v>606</v>
      </c>
      <c r="B4568" t="s">
        <v>235</v>
      </c>
      <c r="C4568" t="s">
        <v>306</v>
      </c>
      <c r="D4568" t="s">
        <v>48</v>
      </c>
      <c r="E4568" t="s">
        <v>307</v>
      </c>
      <c r="F4568" t="s">
        <v>307</v>
      </c>
      <c r="G4568" t="s">
        <v>307</v>
      </c>
      <c r="H4568" t="s">
        <v>307</v>
      </c>
      <c r="I4568" t="s">
        <v>307</v>
      </c>
      <c r="J4568" t="s">
        <v>307</v>
      </c>
      <c r="K4568" t="s">
        <v>307</v>
      </c>
      <c r="L4568" t="s">
        <v>307</v>
      </c>
      <c r="M4568" t="s">
        <v>307</v>
      </c>
      <c r="N4568" t="s">
        <v>307</v>
      </c>
      <c r="O4568" t="s">
        <v>307</v>
      </c>
      <c r="P4568" t="s">
        <v>307</v>
      </c>
      <c r="Q4568" t="s">
        <v>307</v>
      </c>
    </row>
    <row r="4569" spans="1:26" x14ac:dyDescent="0.25">
      <c r="A4569">
        <v>606</v>
      </c>
      <c r="B4569" t="s">
        <v>235</v>
      </c>
      <c r="C4569" t="s">
        <v>44</v>
      </c>
      <c r="D4569" t="s">
        <v>54</v>
      </c>
      <c r="E4569" t="s">
        <v>307</v>
      </c>
      <c r="F4569" t="s">
        <v>307</v>
      </c>
      <c r="G4569" t="s">
        <v>307</v>
      </c>
      <c r="H4569" t="s">
        <v>307</v>
      </c>
      <c r="I4569" t="s">
        <v>307</v>
      </c>
      <c r="J4569" t="s">
        <v>307</v>
      </c>
      <c r="K4569" t="s">
        <v>307</v>
      </c>
      <c r="L4569" t="s">
        <v>307</v>
      </c>
      <c r="M4569" t="s">
        <v>307</v>
      </c>
      <c r="N4569" t="s">
        <v>307</v>
      </c>
      <c r="O4569" t="s">
        <v>307</v>
      </c>
      <c r="P4569" t="s">
        <v>307</v>
      </c>
      <c r="Q4569" t="s">
        <v>307</v>
      </c>
      <c r="R4569" t="s">
        <v>307</v>
      </c>
      <c r="S4569" t="s">
        <v>307</v>
      </c>
      <c r="T4569" t="s">
        <v>307</v>
      </c>
      <c r="U4569" t="s">
        <v>307</v>
      </c>
      <c r="V4569" t="s">
        <v>307</v>
      </c>
      <c r="W4569" t="s">
        <v>307</v>
      </c>
    </row>
    <row r="4570" spans="1:26" x14ac:dyDescent="0.25">
      <c r="A4570">
        <v>606</v>
      </c>
      <c r="B4570" t="s">
        <v>235</v>
      </c>
      <c r="C4570" t="s">
        <v>44</v>
      </c>
      <c r="D4570" t="s">
        <v>55</v>
      </c>
      <c r="E4570" t="s">
        <v>307</v>
      </c>
      <c r="F4570" t="s">
        <v>307</v>
      </c>
      <c r="G4570" t="s">
        <v>307</v>
      </c>
      <c r="H4570" t="s">
        <v>307</v>
      </c>
      <c r="I4570" t="s">
        <v>307</v>
      </c>
      <c r="J4570" t="s">
        <v>307</v>
      </c>
      <c r="K4570" t="s">
        <v>307</v>
      </c>
      <c r="L4570" t="s">
        <v>307</v>
      </c>
      <c r="M4570" t="s">
        <v>307</v>
      </c>
      <c r="N4570" t="s">
        <v>307</v>
      </c>
      <c r="O4570" t="s">
        <v>307</v>
      </c>
      <c r="P4570" t="s">
        <v>307</v>
      </c>
      <c r="Q4570" t="s">
        <v>307</v>
      </c>
      <c r="R4570" t="s">
        <v>307</v>
      </c>
      <c r="S4570" t="s">
        <v>307</v>
      </c>
      <c r="T4570" t="s">
        <v>307</v>
      </c>
      <c r="U4570" t="s">
        <v>307</v>
      </c>
      <c r="V4570" t="s">
        <v>307</v>
      </c>
      <c r="W4570" t="s">
        <v>307</v>
      </c>
    </row>
    <row r="4571" spans="1:26" x14ac:dyDescent="0.25">
      <c r="A4571">
        <v>606</v>
      </c>
      <c r="B4571" t="s">
        <v>235</v>
      </c>
      <c r="C4571" t="s">
        <v>44</v>
      </c>
      <c r="D4571" t="s">
        <v>56</v>
      </c>
      <c r="E4571" t="s">
        <v>307</v>
      </c>
      <c r="F4571" t="s">
        <v>307</v>
      </c>
      <c r="G4571" t="s">
        <v>307</v>
      </c>
      <c r="H4571" t="s">
        <v>307</v>
      </c>
      <c r="I4571" t="s">
        <v>307</v>
      </c>
      <c r="J4571" t="s">
        <v>307</v>
      </c>
      <c r="K4571" t="s">
        <v>307</v>
      </c>
      <c r="L4571" t="s">
        <v>307</v>
      </c>
      <c r="M4571" t="s">
        <v>307</v>
      </c>
      <c r="N4571" t="s">
        <v>307</v>
      </c>
      <c r="O4571" t="s">
        <v>307</v>
      </c>
      <c r="P4571" t="s">
        <v>307</v>
      </c>
      <c r="Q4571" t="s">
        <v>307</v>
      </c>
      <c r="R4571" t="s">
        <v>307</v>
      </c>
      <c r="S4571" t="s">
        <v>307</v>
      </c>
      <c r="T4571" t="s">
        <v>307</v>
      </c>
      <c r="U4571" t="s">
        <v>307</v>
      </c>
      <c r="V4571" t="s">
        <v>307</v>
      </c>
      <c r="W4571" t="s">
        <v>307</v>
      </c>
    </row>
    <row r="4572" spans="1:26" x14ac:dyDescent="0.25">
      <c r="A4572">
        <v>606</v>
      </c>
      <c r="B4572" t="s">
        <v>235</v>
      </c>
      <c r="C4572" t="s">
        <v>44</v>
      </c>
      <c r="D4572" t="s">
        <v>57</v>
      </c>
      <c r="E4572" t="s">
        <v>307</v>
      </c>
      <c r="F4572" t="s">
        <v>307</v>
      </c>
      <c r="G4572" t="s">
        <v>307</v>
      </c>
      <c r="H4572" t="s">
        <v>307</v>
      </c>
      <c r="I4572" t="s">
        <v>307</v>
      </c>
      <c r="J4572" t="s">
        <v>307</v>
      </c>
      <c r="K4572" t="s">
        <v>307</v>
      </c>
      <c r="L4572" t="s">
        <v>307</v>
      </c>
      <c r="M4572" t="s">
        <v>307</v>
      </c>
      <c r="N4572" t="s">
        <v>307</v>
      </c>
      <c r="O4572" t="s">
        <v>307</v>
      </c>
      <c r="P4572" t="s">
        <v>307</v>
      </c>
      <c r="Q4572" t="s">
        <v>307</v>
      </c>
      <c r="R4572" t="s">
        <v>307</v>
      </c>
      <c r="S4572" t="s">
        <v>307</v>
      </c>
      <c r="T4572" t="s">
        <v>307</v>
      </c>
      <c r="U4572" t="s">
        <v>307</v>
      </c>
      <c r="V4572" t="s">
        <v>307</v>
      </c>
      <c r="W4572" t="s">
        <v>307</v>
      </c>
    </row>
    <row r="4573" spans="1:26" x14ac:dyDescent="0.25">
      <c r="A4573">
        <v>606</v>
      </c>
      <c r="B4573" t="s">
        <v>235</v>
      </c>
      <c r="C4573" t="s">
        <v>44</v>
      </c>
      <c r="D4573" t="s">
        <v>58</v>
      </c>
      <c r="E4573" t="s">
        <v>307</v>
      </c>
      <c r="F4573" t="s">
        <v>307</v>
      </c>
      <c r="G4573" t="s">
        <v>307</v>
      </c>
      <c r="H4573" t="s">
        <v>307</v>
      </c>
      <c r="I4573" t="s">
        <v>307</v>
      </c>
      <c r="J4573" t="s">
        <v>307</v>
      </c>
      <c r="K4573" t="s">
        <v>307</v>
      </c>
      <c r="L4573" t="s">
        <v>307</v>
      </c>
      <c r="M4573" t="s">
        <v>307</v>
      </c>
      <c r="N4573" t="s">
        <v>307</v>
      </c>
      <c r="O4573" t="s">
        <v>307</v>
      </c>
      <c r="P4573" t="s">
        <v>307</v>
      </c>
      <c r="Q4573" t="s">
        <v>307</v>
      </c>
      <c r="R4573" t="s">
        <v>307</v>
      </c>
      <c r="S4573" t="s">
        <v>307</v>
      </c>
      <c r="T4573" t="s">
        <v>307</v>
      </c>
      <c r="U4573" t="s">
        <v>307</v>
      </c>
      <c r="V4573" t="s">
        <v>307</v>
      </c>
      <c r="W4573" t="s">
        <v>307</v>
      </c>
    </row>
    <row r="4574" spans="1:26" x14ac:dyDescent="0.25">
      <c r="A4574">
        <v>606</v>
      </c>
      <c r="B4574" t="s">
        <v>235</v>
      </c>
      <c r="C4574" t="s">
        <v>44</v>
      </c>
      <c r="D4574" t="s">
        <v>59</v>
      </c>
      <c r="E4574" t="s">
        <v>307</v>
      </c>
      <c r="F4574" t="s">
        <v>307</v>
      </c>
      <c r="G4574" t="s">
        <v>307</v>
      </c>
      <c r="H4574" t="s">
        <v>307</v>
      </c>
      <c r="I4574" t="s">
        <v>307</v>
      </c>
      <c r="J4574" t="s">
        <v>307</v>
      </c>
      <c r="K4574" t="s">
        <v>307</v>
      </c>
      <c r="L4574" t="s">
        <v>307</v>
      </c>
      <c r="M4574" t="s">
        <v>307</v>
      </c>
      <c r="N4574" t="s">
        <v>307</v>
      </c>
      <c r="O4574" t="s">
        <v>307</v>
      </c>
      <c r="P4574" t="s">
        <v>307</v>
      </c>
      <c r="Q4574" t="s">
        <v>307</v>
      </c>
      <c r="R4574" t="s">
        <v>307</v>
      </c>
      <c r="S4574" t="s">
        <v>307</v>
      </c>
      <c r="T4574" t="s">
        <v>307</v>
      </c>
      <c r="U4574" t="s">
        <v>307</v>
      </c>
      <c r="V4574" t="s">
        <v>307</v>
      </c>
      <c r="W4574" t="s">
        <v>307</v>
      </c>
    </row>
    <row r="4575" spans="1:26" x14ac:dyDescent="0.25">
      <c r="A4575">
        <v>606</v>
      </c>
      <c r="B4575" t="s">
        <v>235</v>
      </c>
      <c r="C4575" t="s">
        <v>44</v>
      </c>
      <c r="D4575" t="s">
        <v>60</v>
      </c>
      <c r="E4575" t="s">
        <v>307</v>
      </c>
      <c r="F4575" t="s">
        <v>307</v>
      </c>
      <c r="G4575" t="s">
        <v>307</v>
      </c>
      <c r="H4575" t="s">
        <v>307</v>
      </c>
      <c r="I4575" t="s">
        <v>307</v>
      </c>
      <c r="J4575" t="s">
        <v>307</v>
      </c>
      <c r="K4575" t="s">
        <v>307</v>
      </c>
      <c r="L4575" t="s">
        <v>307</v>
      </c>
      <c r="M4575" t="s">
        <v>307</v>
      </c>
      <c r="N4575" t="s">
        <v>307</v>
      </c>
      <c r="O4575" t="s">
        <v>307</v>
      </c>
      <c r="P4575" t="s">
        <v>307</v>
      </c>
      <c r="Q4575" t="s">
        <v>307</v>
      </c>
      <c r="R4575" t="s">
        <v>307</v>
      </c>
      <c r="S4575" t="s">
        <v>307</v>
      </c>
      <c r="T4575" t="s">
        <v>307</v>
      </c>
      <c r="U4575" t="s">
        <v>307</v>
      </c>
      <c r="V4575" t="s">
        <v>307</v>
      </c>
      <c r="W4575" t="s">
        <v>307</v>
      </c>
    </row>
    <row r="4576" spans="1:26" x14ac:dyDescent="0.25">
      <c r="A4576">
        <v>606</v>
      </c>
      <c r="B4576" t="s">
        <v>235</v>
      </c>
      <c r="C4576" t="s">
        <v>44</v>
      </c>
      <c r="D4576" t="s">
        <v>61</v>
      </c>
      <c r="E4576" t="s">
        <v>307</v>
      </c>
      <c r="F4576" t="s">
        <v>307</v>
      </c>
      <c r="G4576" t="s">
        <v>307</v>
      </c>
      <c r="H4576" t="s">
        <v>307</v>
      </c>
      <c r="I4576" t="s">
        <v>307</v>
      </c>
      <c r="J4576" t="s">
        <v>307</v>
      </c>
      <c r="K4576" t="s">
        <v>307</v>
      </c>
      <c r="L4576" t="s">
        <v>307</v>
      </c>
      <c r="M4576" t="s">
        <v>307</v>
      </c>
      <c r="N4576" t="s">
        <v>307</v>
      </c>
      <c r="O4576" t="s">
        <v>307</v>
      </c>
      <c r="P4576" t="s">
        <v>307</v>
      </c>
      <c r="Q4576" t="s">
        <v>307</v>
      </c>
      <c r="R4576" t="s">
        <v>307</v>
      </c>
      <c r="S4576" t="s">
        <v>307</v>
      </c>
      <c r="T4576" t="s">
        <v>307</v>
      </c>
      <c r="U4576" t="s">
        <v>307</v>
      </c>
      <c r="V4576" t="s">
        <v>307</v>
      </c>
      <c r="W4576" t="s">
        <v>307</v>
      </c>
    </row>
    <row r="4577" spans="1:45" x14ac:dyDescent="0.25">
      <c r="A4577">
        <v>606</v>
      </c>
      <c r="B4577" t="s">
        <v>235</v>
      </c>
      <c r="C4577" t="s">
        <v>44</v>
      </c>
      <c r="D4577" t="s">
        <v>62</v>
      </c>
      <c r="E4577" t="s">
        <v>307</v>
      </c>
      <c r="F4577" t="s">
        <v>307</v>
      </c>
      <c r="G4577" t="s">
        <v>307</v>
      </c>
      <c r="H4577" t="s">
        <v>307</v>
      </c>
      <c r="I4577" t="s">
        <v>307</v>
      </c>
      <c r="J4577" t="s">
        <v>307</v>
      </c>
      <c r="K4577" t="s">
        <v>307</v>
      </c>
      <c r="L4577" t="s">
        <v>307</v>
      </c>
      <c r="M4577" t="s">
        <v>307</v>
      </c>
      <c r="N4577" t="s">
        <v>307</v>
      </c>
      <c r="O4577" t="s">
        <v>307</v>
      </c>
      <c r="P4577" t="s">
        <v>307</v>
      </c>
      <c r="Q4577" t="s">
        <v>307</v>
      </c>
      <c r="R4577" t="s">
        <v>307</v>
      </c>
      <c r="S4577" t="s">
        <v>307</v>
      </c>
      <c r="T4577" t="s">
        <v>307</v>
      </c>
      <c r="U4577" t="s">
        <v>307</v>
      </c>
      <c r="V4577" t="s">
        <v>307</v>
      </c>
      <c r="W4577" t="s">
        <v>307</v>
      </c>
    </row>
    <row r="4578" spans="1:45" x14ac:dyDescent="0.25">
      <c r="A4578">
        <v>606</v>
      </c>
      <c r="B4578" t="s">
        <v>235</v>
      </c>
      <c r="C4578" t="s">
        <v>38</v>
      </c>
      <c r="D4578" t="s">
        <v>47</v>
      </c>
      <c r="E4578" t="s">
        <v>307</v>
      </c>
      <c r="F4578" t="s">
        <v>307</v>
      </c>
      <c r="G4578" t="s">
        <v>307</v>
      </c>
      <c r="H4578" t="s">
        <v>307</v>
      </c>
      <c r="I4578" t="s">
        <v>307</v>
      </c>
      <c r="J4578" t="s">
        <v>307</v>
      </c>
      <c r="K4578" t="s">
        <v>307</v>
      </c>
      <c r="L4578" t="s">
        <v>307</v>
      </c>
      <c r="M4578" t="s">
        <v>307</v>
      </c>
      <c r="N4578" t="s">
        <v>307</v>
      </c>
      <c r="O4578" t="s">
        <v>307</v>
      </c>
      <c r="P4578" t="s">
        <v>307</v>
      </c>
      <c r="Q4578" t="s">
        <v>307</v>
      </c>
      <c r="R4578" t="s">
        <v>307</v>
      </c>
      <c r="S4578" t="s">
        <v>307</v>
      </c>
      <c r="T4578" t="s">
        <v>307</v>
      </c>
      <c r="U4578" t="s">
        <v>307</v>
      </c>
      <c r="V4578" t="s">
        <v>307</v>
      </c>
      <c r="W4578" t="s">
        <v>307</v>
      </c>
      <c r="X4578" t="s">
        <v>307</v>
      </c>
      <c r="Y4578" t="s">
        <v>307</v>
      </c>
      <c r="Z4578" t="s">
        <v>307</v>
      </c>
      <c r="AA4578" t="s">
        <v>307</v>
      </c>
      <c r="AB4578" t="s">
        <v>307</v>
      </c>
      <c r="AC4578" t="s">
        <v>307</v>
      </c>
      <c r="AD4578" t="s">
        <v>307</v>
      </c>
      <c r="AE4578" t="s">
        <v>307</v>
      </c>
      <c r="AF4578" t="s">
        <v>307</v>
      </c>
      <c r="AG4578" t="s">
        <v>307</v>
      </c>
      <c r="AH4578" t="s">
        <v>307</v>
      </c>
      <c r="AI4578" t="s">
        <v>307</v>
      </c>
      <c r="AJ4578" t="s">
        <v>307</v>
      </c>
      <c r="AK4578" t="s">
        <v>307</v>
      </c>
      <c r="AL4578" t="s">
        <v>307</v>
      </c>
      <c r="AM4578" t="s">
        <v>307</v>
      </c>
      <c r="AN4578" t="s">
        <v>307</v>
      </c>
      <c r="AO4578" t="s">
        <v>307</v>
      </c>
      <c r="AP4578" t="s">
        <v>307</v>
      </c>
      <c r="AQ4578" t="s">
        <v>307</v>
      </c>
      <c r="AR4578" t="s">
        <v>307</v>
      </c>
      <c r="AS4578" t="s">
        <v>307</v>
      </c>
    </row>
    <row r="4579" spans="1:45" x14ac:dyDescent="0.25">
      <c r="A4579">
        <v>606</v>
      </c>
      <c r="B4579" t="s">
        <v>235</v>
      </c>
      <c r="C4579" t="s">
        <v>38</v>
      </c>
      <c r="D4579" t="s">
        <v>48</v>
      </c>
      <c r="E4579" t="s">
        <v>307</v>
      </c>
      <c r="F4579" t="s">
        <v>307</v>
      </c>
      <c r="G4579" t="s">
        <v>307</v>
      </c>
      <c r="H4579" t="s">
        <v>307</v>
      </c>
      <c r="I4579" t="s">
        <v>307</v>
      </c>
      <c r="J4579" t="s">
        <v>307</v>
      </c>
      <c r="K4579" t="s">
        <v>307</v>
      </c>
      <c r="L4579" t="s">
        <v>307</v>
      </c>
      <c r="M4579" t="s">
        <v>307</v>
      </c>
      <c r="N4579" t="s">
        <v>307</v>
      </c>
      <c r="O4579" t="s">
        <v>307</v>
      </c>
      <c r="P4579" t="s">
        <v>307</v>
      </c>
      <c r="Q4579" t="s">
        <v>307</v>
      </c>
      <c r="R4579" t="s">
        <v>307</v>
      </c>
      <c r="S4579" t="s">
        <v>307</v>
      </c>
      <c r="T4579" t="s">
        <v>307</v>
      </c>
      <c r="U4579" t="s">
        <v>307</v>
      </c>
      <c r="V4579" t="s">
        <v>307</v>
      </c>
      <c r="W4579" t="s">
        <v>307</v>
      </c>
      <c r="X4579" t="s">
        <v>307</v>
      </c>
      <c r="Y4579" t="s">
        <v>307</v>
      </c>
      <c r="Z4579" t="s">
        <v>307</v>
      </c>
      <c r="AA4579" t="s">
        <v>307</v>
      </c>
      <c r="AB4579" t="s">
        <v>307</v>
      </c>
      <c r="AC4579" t="s">
        <v>307</v>
      </c>
      <c r="AD4579" t="s">
        <v>307</v>
      </c>
      <c r="AE4579" t="s">
        <v>307</v>
      </c>
      <c r="AF4579" t="s">
        <v>307</v>
      </c>
      <c r="AG4579" t="s">
        <v>307</v>
      </c>
      <c r="AH4579" t="s">
        <v>307</v>
      </c>
      <c r="AI4579" t="s">
        <v>307</v>
      </c>
      <c r="AJ4579" t="s">
        <v>307</v>
      </c>
      <c r="AK4579" t="s">
        <v>307</v>
      </c>
      <c r="AL4579" t="s">
        <v>307</v>
      </c>
      <c r="AM4579" t="s">
        <v>307</v>
      </c>
      <c r="AN4579" t="s">
        <v>307</v>
      </c>
      <c r="AO4579" t="s">
        <v>307</v>
      </c>
      <c r="AP4579" t="s">
        <v>307</v>
      </c>
      <c r="AQ4579" t="s">
        <v>307</v>
      </c>
      <c r="AR4579" t="s">
        <v>307</v>
      </c>
      <c r="AS4579" t="s">
        <v>307</v>
      </c>
    </row>
    <row r="4580" spans="1:45" x14ac:dyDescent="0.25">
      <c r="A4580">
        <v>606</v>
      </c>
      <c r="B4580" t="s">
        <v>235</v>
      </c>
      <c r="C4580" t="s">
        <v>38</v>
      </c>
      <c r="D4580" t="s">
        <v>49</v>
      </c>
      <c r="E4580" t="s">
        <v>307</v>
      </c>
      <c r="F4580" t="s">
        <v>307</v>
      </c>
      <c r="G4580" t="s">
        <v>307</v>
      </c>
      <c r="H4580" t="s">
        <v>307</v>
      </c>
      <c r="I4580" t="s">
        <v>307</v>
      </c>
      <c r="J4580" t="s">
        <v>307</v>
      </c>
      <c r="K4580" t="s">
        <v>307</v>
      </c>
      <c r="L4580" t="s">
        <v>307</v>
      </c>
      <c r="M4580" t="s">
        <v>307</v>
      </c>
      <c r="N4580" t="s">
        <v>307</v>
      </c>
      <c r="O4580" t="s">
        <v>307</v>
      </c>
      <c r="P4580" t="s">
        <v>307</v>
      </c>
      <c r="Q4580" t="s">
        <v>307</v>
      </c>
      <c r="R4580" t="s">
        <v>307</v>
      </c>
      <c r="S4580" t="s">
        <v>307</v>
      </c>
      <c r="T4580" t="s">
        <v>307</v>
      </c>
      <c r="U4580" t="s">
        <v>307</v>
      </c>
      <c r="V4580" t="s">
        <v>307</v>
      </c>
      <c r="W4580" t="s">
        <v>307</v>
      </c>
      <c r="X4580" t="s">
        <v>307</v>
      </c>
      <c r="Y4580" t="s">
        <v>307</v>
      </c>
      <c r="Z4580" t="s">
        <v>307</v>
      </c>
      <c r="AA4580" t="s">
        <v>307</v>
      </c>
      <c r="AB4580" t="s">
        <v>307</v>
      </c>
      <c r="AC4580" t="s">
        <v>307</v>
      </c>
      <c r="AD4580" t="s">
        <v>307</v>
      </c>
      <c r="AE4580" t="s">
        <v>307</v>
      </c>
      <c r="AF4580" t="s">
        <v>307</v>
      </c>
      <c r="AG4580" t="s">
        <v>307</v>
      </c>
      <c r="AH4580" t="s">
        <v>307</v>
      </c>
      <c r="AI4580" t="s">
        <v>307</v>
      </c>
      <c r="AJ4580" t="s">
        <v>307</v>
      </c>
      <c r="AK4580" t="s">
        <v>307</v>
      </c>
      <c r="AL4580" t="s">
        <v>307</v>
      </c>
      <c r="AM4580" t="s">
        <v>307</v>
      </c>
      <c r="AN4580" t="s">
        <v>307</v>
      </c>
      <c r="AO4580" t="s">
        <v>307</v>
      </c>
      <c r="AP4580" t="s">
        <v>307</v>
      </c>
      <c r="AQ4580" t="s">
        <v>307</v>
      </c>
      <c r="AR4580" t="s">
        <v>307</v>
      </c>
      <c r="AS4580" t="s">
        <v>307</v>
      </c>
    </row>
    <row r="4581" spans="1:45" x14ac:dyDescent="0.25">
      <c r="A4581">
        <v>606</v>
      </c>
      <c r="B4581" t="s">
        <v>235</v>
      </c>
      <c r="C4581" t="s">
        <v>450</v>
      </c>
      <c r="D4581" t="s">
        <v>48</v>
      </c>
      <c r="E4581" t="s">
        <v>307</v>
      </c>
      <c r="F4581" t="s">
        <v>307</v>
      </c>
      <c r="G4581" t="s">
        <v>307</v>
      </c>
      <c r="H4581" t="s">
        <v>307</v>
      </c>
      <c r="I4581" t="s">
        <v>307</v>
      </c>
      <c r="J4581" t="s">
        <v>307</v>
      </c>
      <c r="K4581" t="s">
        <v>307</v>
      </c>
      <c r="L4581" t="s">
        <v>307</v>
      </c>
      <c r="M4581" t="s">
        <v>307</v>
      </c>
      <c r="N4581" t="s">
        <v>307</v>
      </c>
      <c r="O4581" t="s">
        <v>307</v>
      </c>
      <c r="P4581" t="s">
        <v>307</v>
      </c>
      <c r="Q4581" t="s">
        <v>307</v>
      </c>
      <c r="R4581" t="s">
        <v>307</v>
      </c>
    </row>
    <row r="4582" spans="1:45" x14ac:dyDescent="0.25">
      <c r="A4582">
        <v>606</v>
      </c>
      <c r="B4582" t="s">
        <v>235</v>
      </c>
      <c r="C4582" t="s">
        <v>449</v>
      </c>
      <c r="D4582" t="s">
        <v>48</v>
      </c>
      <c r="E4582" t="s">
        <v>307</v>
      </c>
      <c r="F4582" t="s">
        <v>307</v>
      </c>
      <c r="G4582" t="s">
        <v>307</v>
      </c>
      <c r="H4582" t="s">
        <v>307</v>
      </c>
      <c r="I4582" t="s">
        <v>307</v>
      </c>
      <c r="J4582" t="s">
        <v>307</v>
      </c>
      <c r="K4582" t="s">
        <v>307</v>
      </c>
      <c r="L4582" t="s">
        <v>307</v>
      </c>
      <c r="M4582" t="s">
        <v>307</v>
      </c>
      <c r="N4582" t="s">
        <v>307</v>
      </c>
      <c r="O4582" t="s">
        <v>307</v>
      </c>
      <c r="P4582" t="s">
        <v>307</v>
      </c>
      <c r="Q4582" t="s">
        <v>307</v>
      </c>
      <c r="R4582" t="s">
        <v>307</v>
      </c>
    </row>
    <row r="4583" spans="1:45" x14ac:dyDescent="0.25">
      <c r="A4583">
        <v>606</v>
      </c>
      <c r="B4583" t="s">
        <v>235</v>
      </c>
      <c r="C4583" t="s">
        <v>475</v>
      </c>
      <c r="D4583" t="s">
        <v>48</v>
      </c>
      <c r="E4583" t="s">
        <v>307</v>
      </c>
      <c r="F4583" t="s">
        <v>307</v>
      </c>
      <c r="G4583" t="s">
        <v>307</v>
      </c>
    </row>
    <row r="4584" spans="1:45" x14ac:dyDescent="0.25">
      <c r="A4584">
        <v>606</v>
      </c>
      <c r="B4584" t="s">
        <v>235</v>
      </c>
      <c r="C4584" t="s">
        <v>42</v>
      </c>
      <c r="D4584" t="s">
        <v>48</v>
      </c>
      <c r="E4584" t="s">
        <v>307</v>
      </c>
      <c r="F4584" t="s">
        <v>307</v>
      </c>
      <c r="G4584" t="s">
        <v>307</v>
      </c>
      <c r="H4584" t="s">
        <v>307</v>
      </c>
      <c r="I4584" t="s">
        <v>307</v>
      </c>
      <c r="J4584" t="s">
        <v>307</v>
      </c>
      <c r="K4584" t="s">
        <v>307</v>
      </c>
      <c r="L4584" t="s">
        <v>307</v>
      </c>
      <c r="M4584" t="s">
        <v>307</v>
      </c>
      <c r="N4584" t="s">
        <v>307</v>
      </c>
      <c r="O4584" t="s">
        <v>307</v>
      </c>
      <c r="P4584" t="s">
        <v>307</v>
      </c>
      <c r="Q4584" t="s">
        <v>307</v>
      </c>
      <c r="R4584" t="s">
        <v>307</v>
      </c>
      <c r="S4584" t="s">
        <v>307</v>
      </c>
      <c r="T4584" t="s">
        <v>307</v>
      </c>
      <c r="U4584" t="s">
        <v>307</v>
      </c>
      <c r="V4584" t="s">
        <v>307</v>
      </c>
      <c r="W4584" t="s">
        <v>307</v>
      </c>
      <c r="X4584" t="s">
        <v>307</v>
      </c>
      <c r="Y4584" t="s">
        <v>307</v>
      </c>
      <c r="Z4584" t="s">
        <v>307</v>
      </c>
    </row>
    <row r="4585" spans="1:45" x14ac:dyDescent="0.25">
      <c r="A4585">
        <v>607</v>
      </c>
      <c r="B4585" t="s">
        <v>236</v>
      </c>
      <c r="C4585" t="s">
        <v>43</v>
      </c>
      <c r="D4585" t="s">
        <v>54</v>
      </c>
      <c r="E4585" t="s">
        <v>307</v>
      </c>
      <c r="F4585" t="s">
        <v>307</v>
      </c>
      <c r="G4585" t="s">
        <v>307</v>
      </c>
      <c r="H4585" t="s">
        <v>307</v>
      </c>
      <c r="I4585" t="s">
        <v>307</v>
      </c>
      <c r="J4585" t="s">
        <v>307</v>
      </c>
      <c r="K4585" t="s">
        <v>307</v>
      </c>
      <c r="L4585" t="s">
        <v>307</v>
      </c>
      <c r="M4585" t="s">
        <v>307</v>
      </c>
      <c r="N4585" t="s">
        <v>307</v>
      </c>
      <c r="O4585" t="s">
        <v>307</v>
      </c>
      <c r="P4585" t="s">
        <v>307</v>
      </c>
      <c r="Q4585" t="s">
        <v>307</v>
      </c>
      <c r="R4585" t="s">
        <v>307</v>
      </c>
      <c r="S4585" t="s">
        <v>307</v>
      </c>
      <c r="T4585" t="s">
        <v>307</v>
      </c>
      <c r="U4585" t="s">
        <v>307</v>
      </c>
      <c r="V4585" t="s">
        <v>307</v>
      </c>
      <c r="W4585" t="s">
        <v>307</v>
      </c>
    </row>
    <row r="4586" spans="1:45" x14ac:dyDescent="0.25">
      <c r="A4586">
        <v>607</v>
      </c>
      <c r="B4586" t="s">
        <v>236</v>
      </c>
      <c r="C4586" t="s">
        <v>43</v>
      </c>
      <c r="D4586" t="s">
        <v>55</v>
      </c>
      <c r="E4586" t="s">
        <v>307</v>
      </c>
      <c r="F4586" t="s">
        <v>307</v>
      </c>
      <c r="G4586" t="s">
        <v>307</v>
      </c>
      <c r="H4586" t="s">
        <v>307</v>
      </c>
      <c r="I4586" t="s">
        <v>307</v>
      </c>
      <c r="J4586" t="s">
        <v>307</v>
      </c>
      <c r="K4586" t="s">
        <v>307</v>
      </c>
      <c r="L4586" t="s">
        <v>307</v>
      </c>
      <c r="M4586" t="s">
        <v>307</v>
      </c>
      <c r="N4586" t="s">
        <v>307</v>
      </c>
      <c r="O4586" t="s">
        <v>307</v>
      </c>
      <c r="P4586" t="s">
        <v>307</v>
      </c>
      <c r="Q4586" t="s">
        <v>307</v>
      </c>
      <c r="R4586" t="s">
        <v>307</v>
      </c>
      <c r="S4586" t="s">
        <v>307</v>
      </c>
      <c r="T4586" t="s">
        <v>307</v>
      </c>
      <c r="U4586" t="s">
        <v>307</v>
      </c>
      <c r="V4586" t="s">
        <v>307</v>
      </c>
      <c r="W4586" t="s">
        <v>307</v>
      </c>
    </row>
    <row r="4587" spans="1:45" x14ac:dyDescent="0.25">
      <c r="A4587">
        <v>607</v>
      </c>
      <c r="B4587" t="s">
        <v>236</v>
      </c>
      <c r="C4587" t="s">
        <v>43</v>
      </c>
      <c r="D4587" t="s">
        <v>56</v>
      </c>
      <c r="E4587" t="s">
        <v>307</v>
      </c>
      <c r="F4587" t="s">
        <v>307</v>
      </c>
      <c r="G4587" t="s">
        <v>307</v>
      </c>
      <c r="H4587" t="s">
        <v>307</v>
      </c>
      <c r="I4587" t="s">
        <v>307</v>
      </c>
      <c r="J4587" t="s">
        <v>307</v>
      </c>
      <c r="K4587" t="s">
        <v>307</v>
      </c>
      <c r="L4587" t="s">
        <v>307</v>
      </c>
      <c r="M4587" t="s">
        <v>307</v>
      </c>
      <c r="N4587" t="s">
        <v>307</v>
      </c>
      <c r="O4587" t="s">
        <v>307</v>
      </c>
      <c r="P4587" t="s">
        <v>307</v>
      </c>
      <c r="Q4587" t="s">
        <v>307</v>
      </c>
      <c r="R4587" t="s">
        <v>307</v>
      </c>
      <c r="S4587" t="s">
        <v>307</v>
      </c>
      <c r="T4587" t="s">
        <v>307</v>
      </c>
      <c r="U4587" t="s">
        <v>307</v>
      </c>
      <c r="V4587" t="s">
        <v>307</v>
      </c>
      <c r="W4587" t="s">
        <v>307</v>
      </c>
    </row>
    <row r="4588" spans="1:45" x14ac:dyDescent="0.25">
      <c r="A4588">
        <v>607</v>
      </c>
      <c r="B4588" t="s">
        <v>236</v>
      </c>
      <c r="C4588" t="s">
        <v>43</v>
      </c>
      <c r="D4588" t="s">
        <v>57</v>
      </c>
      <c r="E4588" t="s">
        <v>307</v>
      </c>
      <c r="F4588" t="s">
        <v>307</v>
      </c>
      <c r="G4588" t="s">
        <v>307</v>
      </c>
      <c r="H4588" t="s">
        <v>307</v>
      </c>
      <c r="I4588" t="s">
        <v>307</v>
      </c>
      <c r="J4588" t="s">
        <v>307</v>
      </c>
      <c r="K4588" t="s">
        <v>307</v>
      </c>
      <c r="L4588" t="s">
        <v>307</v>
      </c>
      <c r="M4588" t="s">
        <v>307</v>
      </c>
      <c r="N4588" t="s">
        <v>307</v>
      </c>
      <c r="O4588" t="s">
        <v>307</v>
      </c>
      <c r="P4588" t="s">
        <v>307</v>
      </c>
      <c r="Q4588" t="s">
        <v>307</v>
      </c>
      <c r="R4588" t="s">
        <v>307</v>
      </c>
      <c r="S4588" t="s">
        <v>307</v>
      </c>
      <c r="T4588" t="s">
        <v>307</v>
      </c>
      <c r="U4588" t="s">
        <v>307</v>
      </c>
      <c r="V4588" t="s">
        <v>307</v>
      </c>
      <c r="W4588" t="s">
        <v>307</v>
      </c>
    </row>
    <row r="4589" spans="1:45" x14ac:dyDescent="0.25">
      <c r="A4589">
        <v>607</v>
      </c>
      <c r="B4589" t="s">
        <v>236</v>
      </c>
      <c r="C4589" t="s">
        <v>43</v>
      </c>
      <c r="D4589" t="s">
        <v>58</v>
      </c>
      <c r="E4589" t="s">
        <v>307</v>
      </c>
      <c r="F4589" t="s">
        <v>307</v>
      </c>
      <c r="G4589" t="s">
        <v>307</v>
      </c>
      <c r="H4589" t="s">
        <v>307</v>
      </c>
      <c r="I4589" t="s">
        <v>307</v>
      </c>
      <c r="J4589" t="s">
        <v>307</v>
      </c>
      <c r="K4589" t="s">
        <v>307</v>
      </c>
      <c r="L4589" t="s">
        <v>307</v>
      </c>
      <c r="M4589" t="s">
        <v>307</v>
      </c>
      <c r="N4589" t="s">
        <v>307</v>
      </c>
      <c r="O4589" t="s">
        <v>307</v>
      </c>
      <c r="P4589" t="s">
        <v>307</v>
      </c>
      <c r="Q4589" t="s">
        <v>307</v>
      </c>
      <c r="R4589" t="s">
        <v>307</v>
      </c>
      <c r="S4589" t="s">
        <v>307</v>
      </c>
      <c r="T4589" t="s">
        <v>307</v>
      </c>
      <c r="U4589" t="s">
        <v>307</v>
      </c>
      <c r="V4589" t="s">
        <v>307</v>
      </c>
      <c r="W4589" t="s">
        <v>307</v>
      </c>
    </row>
    <row r="4590" spans="1:45" x14ac:dyDescent="0.25">
      <c r="A4590">
        <v>607</v>
      </c>
      <c r="B4590" t="s">
        <v>236</v>
      </c>
      <c r="C4590" t="s">
        <v>43</v>
      </c>
      <c r="D4590" t="s">
        <v>59</v>
      </c>
      <c r="E4590" t="s">
        <v>307</v>
      </c>
      <c r="F4590" t="s">
        <v>307</v>
      </c>
      <c r="G4590" t="s">
        <v>307</v>
      </c>
      <c r="H4590" t="s">
        <v>307</v>
      </c>
      <c r="I4590" t="s">
        <v>307</v>
      </c>
      <c r="J4590" t="s">
        <v>307</v>
      </c>
      <c r="K4590" t="s">
        <v>307</v>
      </c>
      <c r="L4590" t="s">
        <v>307</v>
      </c>
      <c r="M4590" t="s">
        <v>307</v>
      </c>
      <c r="N4590" t="s">
        <v>307</v>
      </c>
      <c r="O4590" t="s">
        <v>307</v>
      </c>
      <c r="P4590" t="s">
        <v>307</v>
      </c>
      <c r="Q4590" t="s">
        <v>307</v>
      </c>
      <c r="R4590" t="s">
        <v>307</v>
      </c>
      <c r="S4590" t="s">
        <v>307</v>
      </c>
      <c r="T4590" t="s">
        <v>307</v>
      </c>
      <c r="U4590" t="s">
        <v>307</v>
      </c>
      <c r="V4590" t="s">
        <v>307</v>
      </c>
      <c r="W4590" t="s">
        <v>307</v>
      </c>
    </row>
    <row r="4591" spans="1:45" x14ac:dyDescent="0.25">
      <c r="A4591">
        <v>607</v>
      </c>
      <c r="B4591" t="s">
        <v>236</v>
      </c>
      <c r="C4591" t="s">
        <v>43</v>
      </c>
      <c r="D4591" t="s">
        <v>60</v>
      </c>
      <c r="E4591" t="s">
        <v>307</v>
      </c>
      <c r="F4591" t="s">
        <v>307</v>
      </c>
      <c r="G4591" t="s">
        <v>307</v>
      </c>
      <c r="H4591" t="s">
        <v>307</v>
      </c>
      <c r="I4591" t="s">
        <v>307</v>
      </c>
      <c r="J4591" t="s">
        <v>307</v>
      </c>
      <c r="K4591" t="s">
        <v>307</v>
      </c>
      <c r="L4591" t="s">
        <v>307</v>
      </c>
      <c r="M4591" t="s">
        <v>307</v>
      </c>
      <c r="N4591" t="s">
        <v>307</v>
      </c>
      <c r="O4591" t="s">
        <v>307</v>
      </c>
      <c r="P4591" t="s">
        <v>307</v>
      </c>
      <c r="Q4591" t="s">
        <v>307</v>
      </c>
      <c r="R4591" t="s">
        <v>307</v>
      </c>
      <c r="S4591" t="s">
        <v>307</v>
      </c>
      <c r="T4591" t="s">
        <v>307</v>
      </c>
      <c r="U4591" t="s">
        <v>307</v>
      </c>
      <c r="V4591" t="s">
        <v>307</v>
      </c>
      <c r="W4591" t="s">
        <v>307</v>
      </c>
    </row>
    <row r="4592" spans="1:45" x14ac:dyDescent="0.25">
      <c r="A4592">
        <v>607</v>
      </c>
      <c r="B4592" t="s">
        <v>236</v>
      </c>
      <c r="C4592" t="s">
        <v>43</v>
      </c>
      <c r="D4592" t="s">
        <v>61</v>
      </c>
      <c r="E4592" t="s">
        <v>307</v>
      </c>
      <c r="F4592" t="s">
        <v>307</v>
      </c>
      <c r="G4592" t="s">
        <v>307</v>
      </c>
      <c r="H4592" t="s">
        <v>307</v>
      </c>
      <c r="I4592" t="s">
        <v>307</v>
      </c>
      <c r="J4592" t="s">
        <v>307</v>
      </c>
      <c r="K4592" t="s">
        <v>307</v>
      </c>
      <c r="L4592" t="s">
        <v>307</v>
      </c>
      <c r="M4592" t="s">
        <v>307</v>
      </c>
      <c r="N4592" t="s">
        <v>307</v>
      </c>
      <c r="O4592" t="s">
        <v>307</v>
      </c>
      <c r="P4592" t="s">
        <v>307</v>
      </c>
      <c r="Q4592" t="s">
        <v>307</v>
      </c>
      <c r="R4592" t="s">
        <v>307</v>
      </c>
      <c r="S4592" t="s">
        <v>307</v>
      </c>
      <c r="T4592" t="s">
        <v>307</v>
      </c>
      <c r="U4592" t="s">
        <v>307</v>
      </c>
      <c r="V4592" t="s">
        <v>307</v>
      </c>
      <c r="W4592" t="s">
        <v>307</v>
      </c>
    </row>
    <row r="4593" spans="1:45" x14ac:dyDescent="0.25">
      <c r="A4593">
        <v>607</v>
      </c>
      <c r="B4593" t="s">
        <v>236</v>
      </c>
      <c r="C4593" t="s">
        <v>43</v>
      </c>
      <c r="D4593" t="s">
        <v>62</v>
      </c>
      <c r="E4593" t="s">
        <v>307</v>
      </c>
      <c r="F4593" t="s">
        <v>307</v>
      </c>
      <c r="G4593" t="s">
        <v>307</v>
      </c>
      <c r="H4593" t="s">
        <v>307</v>
      </c>
      <c r="I4593" t="s">
        <v>307</v>
      </c>
      <c r="J4593" t="s">
        <v>307</v>
      </c>
      <c r="K4593" t="s">
        <v>307</v>
      </c>
      <c r="L4593" t="s">
        <v>307</v>
      </c>
      <c r="M4593" t="s">
        <v>307</v>
      </c>
      <c r="N4593" t="s">
        <v>307</v>
      </c>
      <c r="O4593" t="s">
        <v>307</v>
      </c>
      <c r="P4593" t="s">
        <v>307</v>
      </c>
      <c r="Q4593" t="s">
        <v>307</v>
      </c>
      <c r="R4593" t="s">
        <v>307</v>
      </c>
      <c r="S4593" t="s">
        <v>307</v>
      </c>
      <c r="T4593" t="s">
        <v>307</v>
      </c>
      <c r="U4593" t="s">
        <v>307</v>
      </c>
      <c r="V4593" t="s">
        <v>307</v>
      </c>
      <c r="W4593" t="s">
        <v>307</v>
      </c>
    </row>
    <row r="4594" spans="1:45" x14ac:dyDescent="0.25">
      <c r="A4594">
        <v>607</v>
      </c>
      <c r="B4594" t="s">
        <v>236</v>
      </c>
      <c r="C4594" t="s">
        <v>36</v>
      </c>
      <c r="D4594" t="s">
        <v>47</v>
      </c>
      <c r="E4594" t="s">
        <v>307</v>
      </c>
      <c r="F4594" t="s">
        <v>307</v>
      </c>
      <c r="G4594" t="s">
        <v>307</v>
      </c>
      <c r="H4594" t="s">
        <v>307</v>
      </c>
      <c r="I4594" t="s">
        <v>307</v>
      </c>
      <c r="J4594" t="s">
        <v>307</v>
      </c>
      <c r="K4594" t="s">
        <v>307</v>
      </c>
      <c r="L4594" t="s">
        <v>307</v>
      </c>
      <c r="M4594" t="s">
        <v>307</v>
      </c>
      <c r="N4594" t="s">
        <v>307</v>
      </c>
      <c r="O4594" t="s">
        <v>307</v>
      </c>
      <c r="P4594" t="s">
        <v>307</v>
      </c>
      <c r="Q4594" t="s">
        <v>307</v>
      </c>
      <c r="R4594" t="s">
        <v>307</v>
      </c>
      <c r="S4594" t="s">
        <v>307</v>
      </c>
      <c r="T4594" t="s">
        <v>307</v>
      </c>
      <c r="U4594" t="s">
        <v>307</v>
      </c>
      <c r="V4594" t="s">
        <v>307</v>
      </c>
      <c r="W4594" t="s">
        <v>307</v>
      </c>
      <c r="X4594" t="s">
        <v>307</v>
      </c>
      <c r="Y4594" t="s">
        <v>307</v>
      </c>
      <c r="Z4594" t="s">
        <v>307</v>
      </c>
      <c r="AA4594" t="s">
        <v>307</v>
      </c>
      <c r="AB4594" t="s">
        <v>307</v>
      </c>
      <c r="AC4594" t="s">
        <v>307</v>
      </c>
      <c r="AD4594" t="s">
        <v>307</v>
      </c>
      <c r="AE4594" t="s">
        <v>307</v>
      </c>
      <c r="AF4594" t="s">
        <v>307</v>
      </c>
      <c r="AG4594" t="s">
        <v>307</v>
      </c>
      <c r="AH4594" t="s">
        <v>307</v>
      </c>
      <c r="AI4594" t="s">
        <v>307</v>
      </c>
      <c r="AJ4594" t="s">
        <v>307</v>
      </c>
      <c r="AK4594" t="s">
        <v>307</v>
      </c>
      <c r="AL4594" t="s">
        <v>307</v>
      </c>
      <c r="AM4594" t="s">
        <v>307</v>
      </c>
      <c r="AN4594" t="s">
        <v>307</v>
      </c>
      <c r="AO4594" t="s">
        <v>307</v>
      </c>
      <c r="AP4594" t="s">
        <v>307</v>
      </c>
      <c r="AQ4594" t="s">
        <v>307</v>
      </c>
      <c r="AR4594" t="s">
        <v>307</v>
      </c>
      <c r="AS4594" t="s">
        <v>307</v>
      </c>
    </row>
    <row r="4595" spans="1:45" x14ac:dyDescent="0.25">
      <c r="A4595">
        <v>607</v>
      </c>
      <c r="B4595" t="s">
        <v>236</v>
      </c>
      <c r="C4595" t="s">
        <v>36</v>
      </c>
      <c r="D4595" t="s">
        <v>48</v>
      </c>
      <c r="E4595" t="s">
        <v>307</v>
      </c>
      <c r="F4595" t="s">
        <v>307</v>
      </c>
      <c r="G4595" t="s">
        <v>307</v>
      </c>
      <c r="H4595" t="s">
        <v>307</v>
      </c>
      <c r="I4595" t="s">
        <v>307</v>
      </c>
      <c r="J4595" t="s">
        <v>307</v>
      </c>
      <c r="K4595" t="s">
        <v>307</v>
      </c>
      <c r="L4595" t="s">
        <v>307</v>
      </c>
      <c r="M4595" t="s">
        <v>307</v>
      </c>
      <c r="N4595" t="s">
        <v>307</v>
      </c>
      <c r="O4595" t="s">
        <v>307</v>
      </c>
      <c r="P4595" t="s">
        <v>307</v>
      </c>
      <c r="Q4595" t="s">
        <v>307</v>
      </c>
      <c r="R4595" t="s">
        <v>307</v>
      </c>
      <c r="S4595" t="s">
        <v>307</v>
      </c>
      <c r="T4595" t="s">
        <v>307</v>
      </c>
      <c r="U4595" t="s">
        <v>307</v>
      </c>
      <c r="V4595" t="s">
        <v>307</v>
      </c>
      <c r="W4595" t="s">
        <v>307</v>
      </c>
      <c r="X4595" t="s">
        <v>307</v>
      </c>
      <c r="Y4595" t="s">
        <v>307</v>
      </c>
      <c r="Z4595" t="s">
        <v>307</v>
      </c>
      <c r="AA4595" t="s">
        <v>307</v>
      </c>
      <c r="AB4595" t="s">
        <v>307</v>
      </c>
      <c r="AC4595" t="s">
        <v>307</v>
      </c>
      <c r="AD4595" t="s">
        <v>307</v>
      </c>
      <c r="AE4595" t="s">
        <v>307</v>
      </c>
      <c r="AF4595" t="s">
        <v>307</v>
      </c>
      <c r="AG4595" t="s">
        <v>307</v>
      </c>
      <c r="AH4595" t="s">
        <v>307</v>
      </c>
      <c r="AI4595" t="s">
        <v>307</v>
      </c>
      <c r="AJ4595" t="s">
        <v>307</v>
      </c>
      <c r="AK4595" t="s">
        <v>307</v>
      </c>
      <c r="AL4595" t="s">
        <v>307</v>
      </c>
      <c r="AM4595" t="s">
        <v>307</v>
      </c>
      <c r="AN4595" t="s">
        <v>307</v>
      </c>
      <c r="AO4595" t="s">
        <v>307</v>
      </c>
      <c r="AP4595" t="s">
        <v>307</v>
      </c>
      <c r="AQ4595" t="s">
        <v>307</v>
      </c>
      <c r="AR4595" t="s">
        <v>307</v>
      </c>
      <c r="AS4595" t="s">
        <v>307</v>
      </c>
    </row>
    <row r="4596" spans="1:45" x14ac:dyDescent="0.25">
      <c r="A4596">
        <v>607</v>
      </c>
      <c r="B4596" t="s">
        <v>236</v>
      </c>
      <c r="C4596" t="s">
        <v>36</v>
      </c>
      <c r="D4596" t="s">
        <v>49</v>
      </c>
      <c r="E4596" t="s">
        <v>307</v>
      </c>
      <c r="F4596" t="s">
        <v>307</v>
      </c>
      <c r="G4596" t="s">
        <v>307</v>
      </c>
      <c r="H4596" t="s">
        <v>307</v>
      </c>
      <c r="I4596" t="s">
        <v>307</v>
      </c>
      <c r="J4596" t="s">
        <v>307</v>
      </c>
      <c r="K4596" t="s">
        <v>307</v>
      </c>
      <c r="L4596" t="s">
        <v>307</v>
      </c>
      <c r="M4596" t="s">
        <v>307</v>
      </c>
      <c r="N4596" t="s">
        <v>307</v>
      </c>
      <c r="O4596" t="s">
        <v>307</v>
      </c>
      <c r="P4596" t="s">
        <v>307</v>
      </c>
      <c r="Q4596" t="s">
        <v>307</v>
      </c>
      <c r="R4596" t="s">
        <v>307</v>
      </c>
      <c r="S4596" t="s">
        <v>307</v>
      </c>
      <c r="T4596" t="s">
        <v>307</v>
      </c>
      <c r="U4596" t="s">
        <v>307</v>
      </c>
      <c r="V4596" t="s">
        <v>307</v>
      </c>
      <c r="W4596" t="s">
        <v>307</v>
      </c>
      <c r="X4596" t="s">
        <v>307</v>
      </c>
      <c r="Y4596" t="s">
        <v>307</v>
      </c>
      <c r="Z4596" t="s">
        <v>307</v>
      </c>
      <c r="AA4596" t="s">
        <v>307</v>
      </c>
      <c r="AB4596" t="s">
        <v>307</v>
      </c>
      <c r="AC4596" t="s">
        <v>307</v>
      </c>
      <c r="AD4596" t="s">
        <v>307</v>
      </c>
      <c r="AE4596" t="s">
        <v>307</v>
      </c>
      <c r="AF4596" t="s">
        <v>307</v>
      </c>
      <c r="AG4596" t="s">
        <v>307</v>
      </c>
      <c r="AH4596" t="s">
        <v>307</v>
      </c>
      <c r="AI4596" t="s">
        <v>307</v>
      </c>
      <c r="AJ4596" t="s">
        <v>307</v>
      </c>
      <c r="AK4596" t="s">
        <v>307</v>
      </c>
      <c r="AL4596" t="s">
        <v>307</v>
      </c>
      <c r="AM4596" t="s">
        <v>307</v>
      </c>
      <c r="AN4596" t="s">
        <v>307</v>
      </c>
      <c r="AO4596" t="s">
        <v>307</v>
      </c>
      <c r="AP4596" t="s">
        <v>307</v>
      </c>
      <c r="AQ4596" t="s">
        <v>307</v>
      </c>
      <c r="AR4596" t="s">
        <v>307</v>
      </c>
      <c r="AS4596" t="s">
        <v>307</v>
      </c>
    </row>
    <row r="4597" spans="1:45" x14ac:dyDescent="0.25">
      <c r="A4597">
        <v>607</v>
      </c>
      <c r="B4597" t="s">
        <v>236</v>
      </c>
      <c r="C4597" t="s">
        <v>37</v>
      </c>
      <c r="D4597" t="s">
        <v>47</v>
      </c>
      <c r="E4597" t="s">
        <v>307</v>
      </c>
      <c r="F4597" t="s">
        <v>307</v>
      </c>
      <c r="G4597" t="s">
        <v>307</v>
      </c>
      <c r="H4597" t="s">
        <v>307</v>
      </c>
      <c r="I4597" t="s">
        <v>307</v>
      </c>
      <c r="J4597" t="s">
        <v>307</v>
      </c>
      <c r="K4597" t="s">
        <v>307</v>
      </c>
      <c r="L4597" t="s">
        <v>307</v>
      </c>
      <c r="M4597" t="s">
        <v>307</v>
      </c>
      <c r="N4597" t="s">
        <v>307</v>
      </c>
      <c r="O4597" t="s">
        <v>307</v>
      </c>
      <c r="P4597" t="s">
        <v>307</v>
      </c>
      <c r="Q4597" t="s">
        <v>307</v>
      </c>
      <c r="R4597" t="s">
        <v>307</v>
      </c>
      <c r="S4597" t="s">
        <v>307</v>
      </c>
      <c r="T4597" t="s">
        <v>307</v>
      </c>
      <c r="U4597" t="s">
        <v>307</v>
      </c>
      <c r="V4597" t="s">
        <v>307</v>
      </c>
      <c r="W4597" t="s">
        <v>307</v>
      </c>
      <c r="X4597" t="s">
        <v>307</v>
      </c>
      <c r="Y4597" t="s">
        <v>307</v>
      </c>
      <c r="Z4597" t="s">
        <v>307</v>
      </c>
      <c r="AA4597" t="s">
        <v>307</v>
      </c>
      <c r="AB4597" t="s">
        <v>307</v>
      </c>
      <c r="AC4597" t="s">
        <v>307</v>
      </c>
      <c r="AD4597" t="s">
        <v>307</v>
      </c>
      <c r="AE4597" t="s">
        <v>307</v>
      </c>
      <c r="AF4597" t="s">
        <v>307</v>
      </c>
      <c r="AG4597" t="s">
        <v>307</v>
      </c>
      <c r="AH4597" t="s">
        <v>307</v>
      </c>
      <c r="AI4597" t="s">
        <v>307</v>
      </c>
      <c r="AJ4597" t="s">
        <v>307</v>
      </c>
      <c r="AK4597" t="s">
        <v>307</v>
      </c>
      <c r="AL4597" t="s">
        <v>307</v>
      </c>
      <c r="AM4597" t="s">
        <v>307</v>
      </c>
      <c r="AN4597" t="s">
        <v>307</v>
      </c>
      <c r="AO4597" t="s">
        <v>307</v>
      </c>
      <c r="AP4597" t="s">
        <v>307</v>
      </c>
      <c r="AQ4597" t="s">
        <v>307</v>
      </c>
      <c r="AR4597" t="s">
        <v>307</v>
      </c>
      <c r="AS4597" t="s">
        <v>307</v>
      </c>
    </row>
    <row r="4598" spans="1:45" x14ac:dyDescent="0.25">
      <c r="A4598">
        <v>607</v>
      </c>
      <c r="B4598" t="s">
        <v>236</v>
      </c>
      <c r="C4598" t="s">
        <v>37</v>
      </c>
      <c r="D4598" t="s">
        <v>48</v>
      </c>
      <c r="E4598" t="s">
        <v>307</v>
      </c>
      <c r="F4598" t="s">
        <v>307</v>
      </c>
      <c r="G4598" t="s">
        <v>307</v>
      </c>
      <c r="H4598" t="s">
        <v>307</v>
      </c>
      <c r="I4598" t="s">
        <v>307</v>
      </c>
      <c r="J4598" t="s">
        <v>307</v>
      </c>
      <c r="K4598" t="s">
        <v>307</v>
      </c>
      <c r="L4598" t="s">
        <v>307</v>
      </c>
      <c r="M4598" t="s">
        <v>307</v>
      </c>
      <c r="N4598" t="s">
        <v>307</v>
      </c>
      <c r="O4598" t="s">
        <v>307</v>
      </c>
      <c r="P4598" t="s">
        <v>307</v>
      </c>
      <c r="Q4598" t="s">
        <v>307</v>
      </c>
      <c r="R4598" t="s">
        <v>307</v>
      </c>
      <c r="S4598" t="s">
        <v>307</v>
      </c>
      <c r="T4598" t="s">
        <v>307</v>
      </c>
      <c r="U4598" t="s">
        <v>307</v>
      </c>
      <c r="V4598" t="s">
        <v>307</v>
      </c>
      <c r="W4598" t="s">
        <v>307</v>
      </c>
      <c r="X4598" t="s">
        <v>307</v>
      </c>
      <c r="Y4598" t="s">
        <v>307</v>
      </c>
      <c r="Z4598" t="s">
        <v>307</v>
      </c>
      <c r="AA4598" t="s">
        <v>307</v>
      </c>
      <c r="AB4598" t="s">
        <v>307</v>
      </c>
      <c r="AC4598" t="s">
        <v>307</v>
      </c>
      <c r="AD4598" t="s">
        <v>307</v>
      </c>
      <c r="AE4598" t="s">
        <v>307</v>
      </c>
      <c r="AF4598" t="s">
        <v>307</v>
      </c>
      <c r="AG4598" t="s">
        <v>307</v>
      </c>
      <c r="AH4598" t="s">
        <v>307</v>
      </c>
      <c r="AI4598" t="s">
        <v>307</v>
      </c>
      <c r="AJ4598" t="s">
        <v>307</v>
      </c>
      <c r="AK4598" t="s">
        <v>307</v>
      </c>
      <c r="AL4598" t="s">
        <v>307</v>
      </c>
      <c r="AM4598" t="s">
        <v>307</v>
      </c>
      <c r="AN4598" t="s">
        <v>307</v>
      </c>
      <c r="AO4598" t="s">
        <v>307</v>
      </c>
      <c r="AP4598" t="s">
        <v>307</v>
      </c>
      <c r="AQ4598" t="s">
        <v>307</v>
      </c>
      <c r="AR4598" t="s">
        <v>307</v>
      </c>
      <c r="AS4598" t="s">
        <v>307</v>
      </c>
    </row>
    <row r="4599" spans="1:45" x14ac:dyDescent="0.25">
      <c r="A4599">
        <v>607</v>
      </c>
      <c r="B4599" t="s">
        <v>236</v>
      </c>
      <c r="C4599" t="s">
        <v>37</v>
      </c>
      <c r="D4599" t="s">
        <v>49</v>
      </c>
      <c r="E4599" t="s">
        <v>307</v>
      </c>
      <c r="F4599" t="s">
        <v>307</v>
      </c>
      <c r="G4599" t="s">
        <v>307</v>
      </c>
      <c r="H4599" t="s">
        <v>307</v>
      </c>
      <c r="I4599" t="s">
        <v>307</v>
      </c>
      <c r="J4599" t="s">
        <v>307</v>
      </c>
      <c r="K4599" t="s">
        <v>307</v>
      </c>
      <c r="L4599" t="s">
        <v>307</v>
      </c>
      <c r="M4599" t="s">
        <v>307</v>
      </c>
      <c r="N4599" t="s">
        <v>307</v>
      </c>
      <c r="O4599" t="s">
        <v>307</v>
      </c>
      <c r="P4599" t="s">
        <v>307</v>
      </c>
      <c r="Q4599" t="s">
        <v>307</v>
      </c>
      <c r="R4599" t="s">
        <v>307</v>
      </c>
      <c r="S4599" t="s">
        <v>307</v>
      </c>
      <c r="T4599" t="s">
        <v>307</v>
      </c>
      <c r="U4599" t="s">
        <v>307</v>
      </c>
      <c r="V4599" t="s">
        <v>307</v>
      </c>
      <c r="W4599" t="s">
        <v>307</v>
      </c>
      <c r="X4599" t="s">
        <v>307</v>
      </c>
      <c r="Y4599" t="s">
        <v>307</v>
      </c>
      <c r="Z4599" t="s">
        <v>307</v>
      </c>
      <c r="AA4599" t="s">
        <v>307</v>
      </c>
      <c r="AB4599" t="s">
        <v>307</v>
      </c>
      <c r="AC4599" t="s">
        <v>307</v>
      </c>
      <c r="AD4599" t="s">
        <v>307</v>
      </c>
      <c r="AE4599" t="s">
        <v>307</v>
      </c>
      <c r="AF4599" t="s">
        <v>307</v>
      </c>
      <c r="AG4599" t="s">
        <v>307</v>
      </c>
      <c r="AH4599" t="s">
        <v>307</v>
      </c>
      <c r="AI4599" t="s">
        <v>307</v>
      </c>
      <c r="AJ4599" t="s">
        <v>307</v>
      </c>
      <c r="AK4599" t="s">
        <v>307</v>
      </c>
      <c r="AL4599" t="s">
        <v>307</v>
      </c>
      <c r="AM4599" t="s">
        <v>307</v>
      </c>
      <c r="AN4599" t="s">
        <v>307</v>
      </c>
      <c r="AO4599" t="s">
        <v>307</v>
      </c>
      <c r="AP4599" t="s">
        <v>307</v>
      </c>
      <c r="AQ4599" t="s">
        <v>307</v>
      </c>
      <c r="AR4599" t="s">
        <v>307</v>
      </c>
      <c r="AS4599" t="s">
        <v>307</v>
      </c>
    </row>
    <row r="4600" spans="1:45" x14ac:dyDescent="0.25">
      <c r="A4600">
        <v>607</v>
      </c>
      <c r="B4600" t="s">
        <v>236</v>
      </c>
      <c r="C4600" t="s">
        <v>45</v>
      </c>
      <c r="D4600" t="s">
        <v>63</v>
      </c>
      <c r="E4600" t="s">
        <v>307</v>
      </c>
      <c r="F4600" t="s">
        <v>307</v>
      </c>
      <c r="G4600" t="s">
        <v>307</v>
      </c>
      <c r="H4600" t="s">
        <v>307</v>
      </c>
      <c r="I4600" t="s">
        <v>307</v>
      </c>
      <c r="J4600" t="s">
        <v>307</v>
      </c>
      <c r="K4600" t="s">
        <v>307</v>
      </c>
      <c r="L4600" t="s">
        <v>307</v>
      </c>
      <c r="M4600" t="s">
        <v>307</v>
      </c>
      <c r="N4600" t="s">
        <v>307</v>
      </c>
      <c r="O4600" t="s">
        <v>307</v>
      </c>
      <c r="P4600" t="s">
        <v>307</v>
      </c>
      <c r="Q4600" t="s">
        <v>307</v>
      </c>
      <c r="R4600" t="s">
        <v>307</v>
      </c>
      <c r="S4600" t="s">
        <v>307</v>
      </c>
      <c r="T4600" t="s">
        <v>307</v>
      </c>
      <c r="U4600" t="s">
        <v>307</v>
      </c>
      <c r="V4600" t="s">
        <v>307</v>
      </c>
      <c r="W4600" t="s">
        <v>307</v>
      </c>
    </row>
    <row r="4601" spans="1:45" x14ac:dyDescent="0.25">
      <c r="A4601">
        <v>607</v>
      </c>
      <c r="B4601" t="s">
        <v>236</v>
      </c>
      <c r="C4601" t="s">
        <v>45</v>
      </c>
      <c r="D4601" t="s">
        <v>64</v>
      </c>
      <c r="E4601" t="s">
        <v>307</v>
      </c>
      <c r="F4601" t="s">
        <v>307</v>
      </c>
      <c r="G4601" t="s">
        <v>307</v>
      </c>
      <c r="H4601" t="s">
        <v>307</v>
      </c>
      <c r="I4601" t="s">
        <v>307</v>
      </c>
      <c r="J4601" t="s">
        <v>307</v>
      </c>
      <c r="K4601" t="s">
        <v>307</v>
      </c>
      <c r="L4601" t="s">
        <v>307</v>
      </c>
      <c r="M4601" t="s">
        <v>307</v>
      </c>
      <c r="N4601" t="s">
        <v>307</v>
      </c>
      <c r="O4601" t="s">
        <v>307</v>
      </c>
      <c r="P4601" t="s">
        <v>307</v>
      </c>
      <c r="Q4601" t="s">
        <v>307</v>
      </c>
      <c r="R4601" t="s">
        <v>307</v>
      </c>
      <c r="S4601" t="s">
        <v>307</v>
      </c>
      <c r="T4601" t="s">
        <v>307</v>
      </c>
      <c r="U4601" t="s">
        <v>307</v>
      </c>
      <c r="V4601" t="s">
        <v>307</v>
      </c>
      <c r="W4601" t="s">
        <v>307</v>
      </c>
    </row>
    <row r="4602" spans="1:45" x14ac:dyDescent="0.25">
      <c r="A4602">
        <v>607</v>
      </c>
      <c r="B4602" t="s">
        <v>236</v>
      </c>
      <c r="C4602" t="s">
        <v>40</v>
      </c>
      <c r="D4602" t="s">
        <v>52</v>
      </c>
      <c r="E4602" t="s">
        <v>307</v>
      </c>
      <c r="F4602" t="s">
        <v>307</v>
      </c>
      <c r="G4602" t="s">
        <v>307</v>
      </c>
      <c r="H4602" t="s">
        <v>307</v>
      </c>
      <c r="I4602" t="s">
        <v>307</v>
      </c>
      <c r="J4602" t="s">
        <v>307</v>
      </c>
      <c r="K4602" t="s">
        <v>307</v>
      </c>
      <c r="L4602" t="s">
        <v>307</v>
      </c>
      <c r="M4602" t="s">
        <v>307</v>
      </c>
      <c r="N4602" t="s">
        <v>307</v>
      </c>
      <c r="O4602" t="s">
        <v>307</v>
      </c>
      <c r="P4602" t="s">
        <v>307</v>
      </c>
      <c r="Q4602" t="s">
        <v>307</v>
      </c>
      <c r="R4602" t="s">
        <v>307</v>
      </c>
      <c r="S4602" t="s">
        <v>307</v>
      </c>
      <c r="T4602" t="s">
        <v>307</v>
      </c>
      <c r="U4602" t="s">
        <v>307</v>
      </c>
      <c r="V4602" t="s">
        <v>307</v>
      </c>
      <c r="W4602" t="s">
        <v>307</v>
      </c>
      <c r="X4602" t="s">
        <v>307</v>
      </c>
      <c r="Y4602" t="s">
        <v>307</v>
      </c>
      <c r="Z4602" t="s">
        <v>307</v>
      </c>
    </row>
    <row r="4603" spans="1:45" x14ac:dyDescent="0.25">
      <c r="A4603">
        <v>607</v>
      </c>
      <c r="B4603" t="s">
        <v>236</v>
      </c>
      <c r="C4603" t="s">
        <v>40</v>
      </c>
      <c r="D4603" t="s">
        <v>53</v>
      </c>
      <c r="E4603" t="s">
        <v>307</v>
      </c>
      <c r="F4603" t="s">
        <v>307</v>
      </c>
      <c r="G4603" t="s">
        <v>307</v>
      </c>
      <c r="H4603" t="s">
        <v>307</v>
      </c>
      <c r="I4603" t="s">
        <v>307</v>
      </c>
      <c r="J4603" t="s">
        <v>307</v>
      </c>
      <c r="K4603" t="s">
        <v>307</v>
      </c>
      <c r="L4603" t="s">
        <v>307</v>
      </c>
      <c r="M4603" t="s">
        <v>307</v>
      </c>
      <c r="N4603" t="s">
        <v>307</v>
      </c>
      <c r="O4603" t="s">
        <v>307</v>
      </c>
      <c r="P4603" t="s">
        <v>307</v>
      </c>
      <c r="Q4603" t="s">
        <v>307</v>
      </c>
      <c r="R4603" t="s">
        <v>307</v>
      </c>
      <c r="S4603" t="s">
        <v>307</v>
      </c>
      <c r="T4603" t="s">
        <v>307</v>
      </c>
      <c r="U4603" t="s">
        <v>307</v>
      </c>
      <c r="V4603" t="s">
        <v>307</v>
      </c>
      <c r="W4603" t="s">
        <v>307</v>
      </c>
      <c r="X4603" t="s">
        <v>307</v>
      </c>
      <c r="Y4603" t="s">
        <v>307</v>
      </c>
      <c r="Z4603" t="s">
        <v>307</v>
      </c>
    </row>
    <row r="4604" spans="1:45" x14ac:dyDescent="0.25">
      <c r="A4604">
        <v>607</v>
      </c>
      <c r="B4604" t="s">
        <v>236</v>
      </c>
      <c r="C4604" t="s">
        <v>39</v>
      </c>
      <c r="D4604" t="s">
        <v>50</v>
      </c>
      <c r="E4604" t="s">
        <v>307</v>
      </c>
      <c r="F4604" t="s">
        <v>307</v>
      </c>
      <c r="G4604" t="s">
        <v>307</v>
      </c>
      <c r="H4604" t="s">
        <v>307</v>
      </c>
      <c r="I4604" t="s">
        <v>307</v>
      </c>
      <c r="J4604" t="s">
        <v>307</v>
      </c>
      <c r="K4604" t="s">
        <v>307</v>
      </c>
      <c r="L4604" t="s">
        <v>307</v>
      </c>
      <c r="M4604" t="s">
        <v>307</v>
      </c>
      <c r="N4604" t="s">
        <v>307</v>
      </c>
      <c r="O4604" t="s">
        <v>307</v>
      </c>
      <c r="P4604" t="s">
        <v>307</v>
      </c>
      <c r="Q4604" t="s">
        <v>307</v>
      </c>
      <c r="R4604" t="s">
        <v>307</v>
      </c>
      <c r="S4604" t="s">
        <v>307</v>
      </c>
      <c r="T4604" t="s">
        <v>307</v>
      </c>
      <c r="U4604" t="s">
        <v>307</v>
      </c>
      <c r="V4604" t="s">
        <v>307</v>
      </c>
      <c r="W4604" t="s">
        <v>307</v>
      </c>
      <c r="X4604" t="s">
        <v>307</v>
      </c>
      <c r="Y4604" t="s">
        <v>307</v>
      </c>
      <c r="Z4604" t="s">
        <v>307</v>
      </c>
      <c r="AA4604" t="s">
        <v>307</v>
      </c>
      <c r="AB4604" t="s">
        <v>307</v>
      </c>
      <c r="AC4604" t="s">
        <v>307</v>
      </c>
      <c r="AD4604" t="s">
        <v>307</v>
      </c>
      <c r="AE4604" t="s">
        <v>307</v>
      </c>
      <c r="AF4604" t="s">
        <v>307</v>
      </c>
      <c r="AG4604" t="s">
        <v>307</v>
      </c>
      <c r="AH4604" t="s">
        <v>307</v>
      </c>
      <c r="AI4604" t="s">
        <v>307</v>
      </c>
      <c r="AJ4604" t="s">
        <v>307</v>
      </c>
      <c r="AK4604" t="s">
        <v>307</v>
      </c>
      <c r="AL4604" t="s">
        <v>307</v>
      </c>
      <c r="AM4604" t="s">
        <v>307</v>
      </c>
      <c r="AN4604" t="s">
        <v>307</v>
      </c>
      <c r="AO4604" t="s">
        <v>307</v>
      </c>
      <c r="AP4604" t="s">
        <v>307</v>
      </c>
    </row>
    <row r="4605" spans="1:45" x14ac:dyDescent="0.25">
      <c r="A4605">
        <v>607</v>
      </c>
      <c r="B4605" t="s">
        <v>236</v>
      </c>
      <c r="C4605" t="s">
        <v>39</v>
      </c>
      <c r="D4605" t="s">
        <v>48</v>
      </c>
      <c r="E4605" t="s">
        <v>307</v>
      </c>
      <c r="F4605" t="s">
        <v>307</v>
      </c>
      <c r="G4605" t="s">
        <v>307</v>
      </c>
      <c r="H4605" t="s">
        <v>307</v>
      </c>
      <c r="I4605" t="s">
        <v>307</v>
      </c>
      <c r="J4605" t="s">
        <v>307</v>
      </c>
      <c r="K4605" t="s">
        <v>307</v>
      </c>
      <c r="L4605" t="s">
        <v>307</v>
      </c>
      <c r="M4605" t="s">
        <v>307</v>
      </c>
      <c r="N4605" t="s">
        <v>307</v>
      </c>
      <c r="O4605" t="s">
        <v>307</v>
      </c>
      <c r="P4605" t="s">
        <v>307</v>
      </c>
      <c r="Q4605" t="s">
        <v>307</v>
      </c>
      <c r="R4605" t="s">
        <v>307</v>
      </c>
      <c r="S4605" t="s">
        <v>307</v>
      </c>
      <c r="T4605" t="s">
        <v>307</v>
      </c>
      <c r="U4605" t="s">
        <v>307</v>
      </c>
      <c r="V4605" t="s">
        <v>307</v>
      </c>
      <c r="W4605" t="s">
        <v>307</v>
      </c>
      <c r="X4605" t="s">
        <v>307</v>
      </c>
      <c r="Y4605" t="s">
        <v>307</v>
      </c>
      <c r="Z4605" t="s">
        <v>307</v>
      </c>
      <c r="AA4605" t="s">
        <v>307</v>
      </c>
      <c r="AB4605" t="s">
        <v>307</v>
      </c>
      <c r="AC4605" t="s">
        <v>307</v>
      </c>
      <c r="AD4605" t="s">
        <v>307</v>
      </c>
      <c r="AE4605" t="s">
        <v>307</v>
      </c>
      <c r="AF4605" t="s">
        <v>307</v>
      </c>
      <c r="AG4605" t="s">
        <v>307</v>
      </c>
      <c r="AH4605" t="s">
        <v>307</v>
      </c>
      <c r="AI4605" t="s">
        <v>307</v>
      </c>
      <c r="AJ4605" t="s">
        <v>307</v>
      </c>
      <c r="AK4605" t="s">
        <v>307</v>
      </c>
      <c r="AL4605" t="s">
        <v>307</v>
      </c>
      <c r="AM4605" t="s">
        <v>307</v>
      </c>
      <c r="AN4605" t="s">
        <v>307</v>
      </c>
      <c r="AO4605" t="s">
        <v>307</v>
      </c>
      <c r="AP4605" t="s">
        <v>307</v>
      </c>
    </row>
    <row r="4606" spans="1:45" x14ac:dyDescent="0.25">
      <c r="A4606">
        <v>607</v>
      </c>
      <c r="B4606" t="s">
        <v>236</v>
      </c>
      <c r="C4606" t="s">
        <v>39</v>
      </c>
      <c r="D4606" t="s">
        <v>51</v>
      </c>
      <c r="E4606" t="s">
        <v>307</v>
      </c>
      <c r="F4606" t="s">
        <v>307</v>
      </c>
      <c r="G4606" t="s">
        <v>307</v>
      </c>
      <c r="H4606" t="s">
        <v>307</v>
      </c>
      <c r="I4606" t="s">
        <v>307</v>
      </c>
      <c r="J4606" t="s">
        <v>307</v>
      </c>
      <c r="K4606" t="s">
        <v>307</v>
      </c>
      <c r="L4606" t="s">
        <v>307</v>
      </c>
      <c r="M4606" t="s">
        <v>307</v>
      </c>
      <c r="N4606" t="s">
        <v>307</v>
      </c>
      <c r="O4606" t="s">
        <v>307</v>
      </c>
      <c r="P4606" t="s">
        <v>307</v>
      </c>
      <c r="Q4606" t="s">
        <v>307</v>
      </c>
      <c r="R4606" t="s">
        <v>307</v>
      </c>
      <c r="S4606" t="s">
        <v>307</v>
      </c>
      <c r="T4606" t="s">
        <v>307</v>
      </c>
      <c r="U4606" t="s">
        <v>307</v>
      </c>
      <c r="V4606" t="s">
        <v>307</v>
      </c>
      <c r="W4606" t="s">
        <v>307</v>
      </c>
      <c r="X4606" t="s">
        <v>307</v>
      </c>
      <c r="Y4606" t="s">
        <v>307</v>
      </c>
      <c r="Z4606" t="s">
        <v>307</v>
      </c>
      <c r="AA4606" t="s">
        <v>307</v>
      </c>
      <c r="AB4606" t="s">
        <v>307</v>
      </c>
      <c r="AC4606" t="s">
        <v>307</v>
      </c>
      <c r="AD4606" t="s">
        <v>307</v>
      </c>
      <c r="AE4606" t="s">
        <v>307</v>
      </c>
      <c r="AF4606" t="s">
        <v>307</v>
      </c>
      <c r="AG4606" t="s">
        <v>307</v>
      </c>
      <c r="AH4606" t="s">
        <v>307</v>
      </c>
      <c r="AI4606" t="s">
        <v>307</v>
      </c>
      <c r="AJ4606" t="s">
        <v>307</v>
      </c>
      <c r="AK4606" t="s">
        <v>307</v>
      </c>
      <c r="AL4606" t="s">
        <v>307</v>
      </c>
      <c r="AM4606" t="s">
        <v>307</v>
      </c>
      <c r="AN4606" t="s">
        <v>307</v>
      </c>
      <c r="AO4606" t="s">
        <v>307</v>
      </c>
      <c r="AP4606" t="s">
        <v>307</v>
      </c>
    </row>
    <row r="4607" spans="1:45" x14ac:dyDescent="0.25">
      <c r="A4607">
        <v>607</v>
      </c>
      <c r="B4607" t="s">
        <v>236</v>
      </c>
      <c r="C4607" t="s">
        <v>46</v>
      </c>
      <c r="D4607" t="s">
        <v>65</v>
      </c>
      <c r="E4607" t="s">
        <v>307</v>
      </c>
      <c r="F4607" t="s">
        <v>307</v>
      </c>
      <c r="G4607" t="s">
        <v>307</v>
      </c>
      <c r="H4607" t="s">
        <v>307</v>
      </c>
      <c r="I4607" t="s">
        <v>307</v>
      </c>
      <c r="J4607" t="s">
        <v>307</v>
      </c>
      <c r="K4607" t="s">
        <v>307</v>
      </c>
      <c r="L4607" t="s">
        <v>307</v>
      </c>
      <c r="M4607" t="s">
        <v>307</v>
      </c>
      <c r="N4607" t="s">
        <v>307</v>
      </c>
      <c r="O4607" t="s">
        <v>307</v>
      </c>
      <c r="P4607" t="s">
        <v>307</v>
      </c>
      <c r="Q4607" t="s">
        <v>307</v>
      </c>
      <c r="R4607" t="s">
        <v>307</v>
      </c>
      <c r="S4607" t="s">
        <v>307</v>
      </c>
      <c r="T4607" t="s">
        <v>307</v>
      </c>
      <c r="U4607" t="s">
        <v>307</v>
      </c>
      <c r="V4607" t="s">
        <v>307</v>
      </c>
      <c r="W4607" t="s">
        <v>307</v>
      </c>
      <c r="X4607" t="s">
        <v>307</v>
      </c>
      <c r="Y4607" t="s">
        <v>307</v>
      </c>
      <c r="Z4607" t="s">
        <v>307</v>
      </c>
    </row>
    <row r="4608" spans="1:45" x14ac:dyDescent="0.25">
      <c r="A4608">
        <v>607</v>
      </c>
      <c r="B4608" t="s">
        <v>236</v>
      </c>
      <c r="C4608" t="s">
        <v>46</v>
      </c>
      <c r="D4608" t="s">
        <v>66</v>
      </c>
      <c r="E4608" t="s">
        <v>307</v>
      </c>
      <c r="F4608" t="s">
        <v>307</v>
      </c>
      <c r="G4608" t="s">
        <v>307</v>
      </c>
      <c r="H4608" t="s">
        <v>307</v>
      </c>
      <c r="I4608" t="s">
        <v>307</v>
      </c>
      <c r="J4608" t="s">
        <v>307</v>
      </c>
      <c r="K4608" t="s">
        <v>307</v>
      </c>
      <c r="L4608" t="s">
        <v>307</v>
      </c>
      <c r="M4608" t="s">
        <v>307</v>
      </c>
      <c r="N4608" t="s">
        <v>307</v>
      </c>
      <c r="O4608" t="s">
        <v>307</v>
      </c>
      <c r="P4608" t="s">
        <v>307</v>
      </c>
      <c r="Q4608" t="s">
        <v>307</v>
      </c>
      <c r="R4608" t="s">
        <v>307</v>
      </c>
      <c r="S4608" t="s">
        <v>307</v>
      </c>
      <c r="T4608" t="s">
        <v>307</v>
      </c>
      <c r="U4608" t="s">
        <v>307</v>
      </c>
      <c r="V4608" t="s">
        <v>307</v>
      </c>
      <c r="W4608" t="s">
        <v>307</v>
      </c>
      <c r="X4608" t="s">
        <v>307</v>
      </c>
      <c r="Y4608" t="s">
        <v>307</v>
      </c>
      <c r="Z4608" t="s">
        <v>307</v>
      </c>
    </row>
    <row r="4609" spans="1:26" x14ac:dyDescent="0.25">
      <c r="A4609">
        <v>607</v>
      </c>
      <c r="B4609" t="s">
        <v>236</v>
      </c>
      <c r="C4609" t="s">
        <v>46</v>
      </c>
      <c r="D4609" t="s">
        <v>67</v>
      </c>
      <c r="E4609" t="s">
        <v>307</v>
      </c>
      <c r="F4609" t="s">
        <v>307</v>
      </c>
      <c r="G4609" t="s">
        <v>307</v>
      </c>
      <c r="H4609" t="s">
        <v>307</v>
      </c>
      <c r="I4609" t="s">
        <v>307</v>
      </c>
      <c r="J4609" t="s">
        <v>307</v>
      </c>
      <c r="K4609" t="s">
        <v>307</v>
      </c>
      <c r="L4609" t="s">
        <v>307</v>
      </c>
      <c r="M4609" t="s">
        <v>307</v>
      </c>
      <c r="N4609" t="s">
        <v>307</v>
      </c>
      <c r="O4609" t="s">
        <v>307</v>
      </c>
      <c r="P4609" t="s">
        <v>307</v>
      </c>
      <c r="Q4609" t="s">
        <v>307</v>
      </c>
      <c r="R4609" t="s">
        <v>307</v>
      </c>
      <c r="S4609" t="s">
        <v>307</v>
      </c>
      <c r="T4609" t="s">
        <v>307</v>
      </c>
      <c r="U4609" t="s">
        <v>307</v>
      </c>
      <c r="V4609" t="s">
        <v>307</v>
      </c>
      <c r="W4609" t="s">
        <v>307</v>
      </c>
      <c r="X4609" t="s">
        <v>307</v>
      </c>
      <c r="Y4609" t="s">
        <v>307</v>
      </c>
      <c r="Z4609" t="s">
        <v>307</v>
      </c>
    </row>
    <row r="4610" spans="1:26" x14ac:dyDescent="0.25">
      <c r="A4610">
        <v>607</v>
      </c>
      <c r="B4610" t="s">
        <v>236</v>
      </c>
      <c r="C4610" t="s">
        <v>46</v>
      </c>
      <c r="D4610" t="s">
        <v>68</v>
      </c>
      <c r="E4610" t="s">
        <v>307</v>
      </c>
      <c r="F4610" t="s">
        <v>307</v>
      </c>
      <c r="G4610" t="s">
        <v>307</v>
      </c>
      <c r="H4610" t="s">
        <v>307</v>
      </c>
      <c r="I4610" t="s">
        <v>307</v>
      </c>
      <c r="J4610" t="s">
        <v>307</v>
      </c>
      <c r="K4610" t="s">
        <v>307</v>
      </c>
      <c r="L4610" t="s">
        <v>307</v>
      </c>
      <c r="M4610" t="s">
        <v>307</v>
      </c>
      <c r="N4610" t="s">
        <v>307</v>
      </c>
      <c r="O4610" t="s">
        <v>307</v>
      </c>
      <c r="P4610" t="s">
        <v>307</v>
      </c>
      <c r="Q4610" t="s">
        <v>307</v>
      </c>
      <c r="R4610" t="s">
        <v>307</v>
      </c>
      <c r="S4610" t="s">
        <v>307</v>
      </c>
      <c r="T4610" t="s">
        <v>307</v>
      </c>
      <c r="U4610" t="s">
        <v>307</v>
      </c>
      <c r="V4610" t="s">
        <v>307</v>
      </c>
      <c r="W4610" t="s">
        <v>307</v>
      </c>
      <c r="X4610" t="s">
        <v>307</v>
      </c>
      <c r="Y4610" t="s">
        <v>307</v>
      </c>
      <c r="Z4610" t="s">
        <v>307</v>
      </c>
    </row>
    <row r="4611" spans="1:26" x14ac:dyDescent="0.25">
      <c r="A4611">
        <v>607</v>
      </c>
      <c r="B4611" t="s">
        <v>236</v>
      </c>
      <c r="C4611" t="s">
        <v>46</v>
      </c>
      <c r="D4611" t="s">
        <v>69</v>
      </c>
      <c r="E4611" t="s">
        <v>307</v>
      </c>
      <c r="F4611" t="s">
        <v>307</v>
      </c>
      <c r="G4611" t="s">
        <v>307</v>
      </c>
      <c r="H4611" t="s">
        <v>307</v>
      </c>
      <c r="I4611" t="s">
        <v>307</v>
      </c>
      <c r="J4611" t="s">
        <v>307</v>
      </c>
      <c r="K4611" t="s">
        <v>307</v>
      </c>
      <c r="L4611" t="s">
        <v>307</v>
      </c>
      <c r="M4611" t="s">
        <v>307</v>
      </c>
      <c r="N4611" t="s">
        <v>307</v>
      </c>
      <c r="O4611" t="s">
        <v>307</v>
      </c>
      <c r="P4611" t="s">
        <v>307</v>
      </c>
      <c r="Q4611" t="s">
        <v>307</v>
      </c>
      <c r="R4611" t="s">
        <v>307</v>
      </c>
      <c r="S4611" t="s">
        <v>307</v>
      </c>
      <c r="T4611" t="s">
        <v>307</v>
      </c>
      <c r="U4611" t="s">
        <v>307</v>
      </c>
      <c r="V4611" t="s">
        <v>307</v>
      </c>
      <c r="W4611" t="s">
        <v>307</v>
      </c>
      <c r="X4611" t="s">
        <v>307</v>
      </c>
      <c r="Y4611" t="s">
        <v>307</v>
      </c>
      <c r="Z4611" t="s">
        <v>307</v>
      </c>
    </row>
    <row r="4612" spans="1:26" x14ac:dyDescent="0.25">
      <c r="A4612">
        <v>607</v>
      </c>
      <c r="B4612" t="s">
        <v>236</v>
      </c>
      <c r="C4612" t="s">
        <v>46</v>
      </c>
      <c r="D4612" t="s">
        <v>70</v>
      </c>
      <c r="E4612" t="s">
        <v>307</v>
      </c>
      <c r="F4612" t="s">
        <v>307</v>
      </c>
      <c r="G4612" t="s">
        <v>307</v>
      </c>
      <c r="H4612" t="s">
        <v>307</v>
      </c>
      <c r="I4612" t="s">
        <v>307</v>
      </c>
      <c r="J4612" t="s">
        <v>307</v>
      </c>
      <c r="K4612" t="s">
        <v>307</v>
      </c>
      <c r="L4612" t="s">
        <v>307</v>
      </c>
      <c r="M4612" t="s">
        <v>307</v>
      </c>
      <c r="N4612" t="s">
        <v>307</v>
      </c>
      <c r="O4612" t="s">
        <v>307</v>
      </c>
      <c r="P4612" t="s">
        <v>307</v>
      </c>
      <c r="Q4612" t="s">
        <v>307</v>
      </c>
      <c r="R4612" t="s">
        <v>307</v>
      </c>
      <c r="S4612" t="s">
        <v>307</v>
      </c>
      <c r="T4612" t="s">
        <v>307</v>
      </c>
      <c r="U4612" t="s">
        <v>307</v>
      </c>
      <c r="V4612" t="s">
        <v>307</v>
      </c>
      <c r="W4612" t="s">
        <v>307</v>
      </c>
      <c r="X4612" t="s">
        <v>307</v>
      </c>
      <c r="Y4612" t="s">
        <v>307</v>
      </c>
      <c r="Z4612" t="s">
        <v>307</v>
      </c>
    </row>
    <row r="4613" spans="1:26" x14ac:dyDescent="0.25">
      <c r="A4613">
        <v>607</v>
      </c>
      <c r="B4613" t="s">
        <v>236</v>
      </c>
      <c r="C4613" t="s">
        <v>46</v>
      </c>
      <c r="D4613" t="s">
        <v>71</v>
      </c>
      <c r="E4613" t="s">
        <v>307</v>
      </c>
      <c r="F4613" t="s">
        <v>307</v>
      </c>
      <c r="G4613" t="s">
        <v>307</v>
      </c>
      <c r="H4613" t="s">
        <v>307</v>
      </c>
      <c r="I4613" t="s">
        <v>307</v>
      </c>
      <c r="J4613" t="s">
        <v>307</v>
      </c>
      <c r="K4613" t="s">
        <v>307</v>
      </c>
      <c r="L4613" t="s">
        <v>307</v>
      </c>
      <c r="M4613" t="s">
        <v>307</v>
      </c>
      <c r="N4613" t="s">
        <v>307</v>
      </c>
      <c r="O4613" t="s">
        <v>307</v>
      </c>
      <c r="P4613" t="s">
        <v>307</v>
      </c>
      <c r="Q4613" t="s">
        <v>307</v>
      </c>
      <c r="R4613" t="s">
        <v>307</v>
      </c>
      <c r="S4613" t="s">
        <v>307</v>
      </c>
      <c r="T4613" t="s">
        <v>307</v>
      </c>
      <c r="U4613" t="s">
        <v>307</v>
      </c>
      <c r="V4613" t="s">
        <v>307</v>
      </c>
      <c r="W4613" t="s">
        <v>307</v>
      </c>
      <c r="X4613" t="s">
        <v>307</v>
      </c>
      <c r="Y4613" t="s">
        <v>307</v>
      </c>
      <c r="Z4613" t="s">
        <v>307</v>
      </c>
    </row>
    <row r="4614" spans="1:26" x14ac:dyDescent="0.25">
      <c r="A4614">
        <v>607</v>
      </c>
      <c r="B4614" t="s">
        <v>236</v>
      </c>
      <c r="C4614" t="s">
        <v>46</v>
      </c>
      <c r="D4614" t="s">
        <v>72</v>
      </c>
      <c r="E4614" t="s">
        <v>307</v>
      </c>
      <c r="F4614" t="s">
        <v>307</v>
      </c>
      <c r="G4614" t="s">
        <v>307</v>
      </c>
      <c r="H4614" t="s">
        <v>307</v>
      </c>
      <c r="I4614" t="s">
        <v>307</v>
      </c>
      <c r="J4614" t="s">
        <v>307</v>
      </c>
      <c r="K4614" t="s">
        <v>307</v>
      </c>
      <c r="L4614" t="s">
        <v>307</v>
      </c>
      <c r="M4614" t="s">
        <v>307</v>
      </c>
      <c r="N4614" t="s">
        <v>307</v>
      </c>
      <c r="O4614" t="s">
        <v>307</v>
      </c>
      <c r="P4614" t="s">
        <v>307</v>
      </c>
      <c r="Q4614" t="s">
        <v>307</v>
      </c>
      <c r="R4614" t="s">
        <v>307</v>
      </c>
      <c r="S4614" t="s">
        <v>307</v>
      </c>
      <c r="T4614" t="s">
        <v>307</v>
      </c>
      <c r="U4614" t="s">
        <v>307</v>
      </c>
      <c r="V4614" t="s">
        <v>307</v>
      </c>
      <c r="W4614" t="s">
        <v>307</v>
      </c>
      <c r="X4614" t="s">
        <v>307</v>
      </c>
      <c r="Y4614" t="s">
        <v>307</v>
      </c>
      <c r="Z4614" t="s">
        <v>307</v>
      </c>
    </row>
    <row r="4615" spans="1:26" x14ac:dyDescent="0.25">
      <c r="A4615">
        <v>607</v>
      </c>
      <c r="B4615" t="s">
        <v>236</v>
      </c>
      <c r="C4615" t="s">
        <v>46</v>
      </c>
      <c r="D4615" t="s">
        <v>47</v>
      </c>
      <c r="E4615" t="s">
        <v>307</v>
      </c>
      <c r="F4615" t="s">
        <v>307</v>
      </c>
      <c r="G4615" t="s">
        <v>307</v>
      </c>
      <c r="H4615" t="s">
        <v>307</v>
      </c>
      <c r="I4615" t="s">
        <v>307</v>
      </c>
      <c r="J4615" t="s">
        <v>307</v>
      </c>
      <c r="K4615" t="s">
        <v>307</v>
      </c>
      <c r="L4615" t="s">
        <v>307</v>
      </c>
      <c r="M4615" t="s">
        <v>307</v>
      </c>
      <c r="N4615" t="s">
        <v>307</v>
      </c>
      <c r="O4615" t="s">
        <v>307</v>
      </c>
      <c r="P4615" t="s">
        <v>307</v>
      </c>
      <c r="Q4615" t="s">
        <v>307</v>
      </c>
      <c r="R4615" t="s">
        <v>307</v>
      </c>
      <c r="S4615" t="s">
        <v>307</v>
      </c>
      <c r="T4615" t="s">
        <v>307</v>
      </c>
      <c r="U4615" t="s">
        <v>307</v>
      </c>
      <c r="V4615" t="s">
        <v>307</v>
      </c>
      <c r="W4615" t="s">
        <v>307</v>
      </c>
      <c r="X4615" t="s">
        <v>307</v>
      </c>
      <c r="Y4615" t="s">
        <v>307</v>
      </c>
      <c r="Z4615" t="s">
        <v>307</v>
      </c>
    </row>
    <row r="4616" spans="1:26" x14ac:dyDescent="0.25">
      <c r="A4616">
        <v>607</v>
      </c>
      <c r="B4616" t="s">
        <v>236</v>
      </c>
      <c r="C4616" t="s">
        <v>46</v>
      </c>
      <c r="D4616" t="s">
        <v>48</v>
      </c>
      <c r="E4616" t="s">
        <v>307</v>
      </c>
      <c r="F4616" t="s">
        <v>307</v>
      </c>
      <c r="G4616" t="s">
        <v>307</v>
      </c>
      <c r="H4616" t="s">
        <v>307</v>
      </c>
      <c r="I4616" t="s">
        <v>307</v>
      </c>
      <c r="J4616" t="s">
        <v>307</v>
      </c>
      <c r="K4616" t="s">
        <v>307</v>
      </c>
      <c r="L4616" t="s">
        <v>307</v>
      </c>
      <c r="M4616" t="s">
        <v>307</v>
      </c>
      <c r="N4616" t="s">
        <v>307</v>
      </c>
      <c r="O4616" t="s">
        <v>307</v>
      </c>
      <c r="P4616" t="s">
        <v>307</v>
      </c>
      <c r="Q4616" t="s">
        <v>307</v>
      </c>
      <c r="R4616" t="s">
        <v>307</v>
      </c>
      <c r="S4616" t="s">
        <v>307</v>
      </c>
      <c r="T4616" t="s">
        <v>307</v>
      </c>
      <c r="U4616" t="s">
        <v>307</v>
      </c>
      <c r="V4616" t="s">
        <v>307</v>
      </c>
      <c r="W4616" t="s">
        <v>307</v>
      </c>
      <c r="X4616" t="s">
        <v>307</v>
      </c>
      <c r="Y4616" t="s">
        <v>307</v>
      </c>
      <c r="Z4616" t="s">
        <v>307</v>
      </c>
    </row>
    <row r="4617" spans="1:26" x14ac:dyDescent="0.25">
      <c r="A4617">
        <v>607</v>
      </c>
      <c r="B4617" t="s">
        <v>236</v>
      </c>
      <c r="C4617" t="s">
        <v>46</v>
      </c>
      <c r="D4617" t="s">
        <v>49</v>
      </c>
      <c r="E4617" t="s">
        <v>307</v>
      </c>
      <c r="F4617" t="s">
        <v>307</v>
      </c>
      <c r="G4617" t="s">
        <v>307</v>
      </c>
      <c r="H4617" t="s">
        <v>307</v>
      </c>
      <c r="I4617" t="s">
        <v>307</v>
      </c>
      <c r="J4617" t="s">
        <v>307</v>
      </c>
      <c r="K4617" t="s">
        <v>307</v>
      </c>
      <c r="L4617" t="s">
        <v>307</v>
      </c>
      <c r="M4617" t="s">
        <v>307</v>
      </c>
      <c r="N4617" t="s">
        <v>307</v>
      </c>
      <c r="O4617" t="s">
        <v>307</v>
      </c>
      <c r="P4617" t="s">
        <v>307</v>
      </c>
      <c r="Q4617" t="s">
        <v>307</v>
      </c>
      <c r="R4617" t="s">
        <v>307</v>
      </c>
      <c r="S4617" t="s">
        <v>307</v>
      </c>
      <c r="T4617" t="s">
        <v>307</v>
      </c>
      <c r="U4617" t="s">
        <v>307</v>
      </c>
      <c r="V4617" t="s">
        <v>307</v>
      </c>
      <c r="W4617" t="s">
        <v>307</v>
      </c>
      <c r="X4617" t="s">
        <v>307</v>
      </c>
      <c r="Y4617" t="s">
        <v>307</v>
      </c>
      <c r="Z4617" t="s">
        <v>307</v>
      </c>
    </row>
    <row r="4618" spans="1:26" x14ac:dyDescent="0.25">
      <c r="A4618">
        <v>607</v>
      </c>
      <c r="B4618" t="s">
        <v>236</v>
      </c>
      <c r="C4618" t="s">
        <v>41</v>
      </c>
      <c r="D4618" t="s">
        <v>48</v>
      </c>
      <c r="E4618" t="s">
        <v>307</v>
      </c>
      <c r="F4618" t="s">
        <v>307</v>
      </c>
      <c r="G4618" t="s">
        <v>307</v>
      </c>
      <c r="H4618" t="s">
        <v>307</v>
      </c>
      <c r="I4618" t="s">
        <v>307</v>
      </c>
      <c r="J4618" t="s">
        <v>307</v>
      </c>
      <c r="K4618" t="s">
        <v>307</v>
      </c>
      <c r="L4618" t="s">
        <v>307</v>
      </c>
      <c r="M4618" t="s">
        <v>307</v>
      </c>
      <c r="N4618" t="s">
        <v>307</v>
      </c>
      <c r="O4618" t="s">
        <v>307</v>
      </c>
      <c r="P4618" t="s">
        <v>307</v>
      </c>
      <c r="Q4618" t="s">
        <v>307</v>
      </c>
      <c r="R4618" t="s">
        <v>307</v>
      </c>
      <c r="S4618" t="s">
        <v>307</v>
      </c>
      <c r="T4618" t="s">
        <v>307</v>
      </c>
      <c r="U4618" t="s">
        <v>307</v>
      </c>
      <c r="V4618" t="s">
        <v>307</v>
      </c>
      <c r="W4618" t="s">
        <v>307</v>
      </c>
      <c r="X4618" t="s">
        <v>307</v>
      </c>
      <c r="Y4618" t="s">
        <v>307</v>
      </c>
      <c r="Z4618" t="s">
        <v>307</v>
      </c>
    </row>
    <row r="4619" spans="1:26" x14ac:dyDescent="0.25">
      <c r="A4619">
        <v>607</v>
      </c>
      <c r="B4619" t="s">
        <v>236</v>
      </c>
      <c r="C4619" t="s">
        <v>44</v>
      </c>
      <c r="D4619" t="s">
        <v>54</v>
      </c>
      <c r="E4619" t="s">
        <v>307</v>
      </c>
      <c r="F4619" t="s">
        <v>307</v>
      </c>
      <c r="G4619" t="s">
        <v>307</v>
      </c>
      <c r="H4619" t="s">
        <v>307</v>
      </c>
      <c r="I4619" t="s">
        <v>307</v>
      </c>
      <c r="J4619" t="s">
        <v>307</v>
      </c>
      <c r="K4619" t="s">
        <v>307</v>
      </c>
      <c r="L4619" t="s">
        <v>307</v>
      </c>
      <c r="M4619" t="s">
        <v>307</v>
      </c>
      <c r="N4619" t="s">
        <v>307</v>
      </c>
      <c r="O4619" t="s">
        <v>307</v>
      </c>
      <c r="P4619" t="s">
        <v>307</v>
      </c>
      <c r="Q4619" t="s">
        <v>307</v>
      </c>
      <c r="R4619" t="s">
        <v>307</v>
      </c>
      <c r="S4619" t="s">
        <v>307</v>
      </c>
      <c r="T4619" t="s">
        <v>307</v>
      </c>
      <c r="U4619" t="s">
        <v>307</v>
      </c>
      <c r="V4619" t="s">
        <v>307</v>
      </c>
      <c r="W4619" t="s">
        <v>307</v>
      </c>
    </row>
    <row r="4620" spans="1:26" x14ac:dyDescent="0.25">
      <c r="A4620">
        <v>607</v>
      </c>
      <c r="B4620" t="s">
        <v>236</v>
      </c>
      <c r="C4620" t="s">
        <v>44</v>
      </c>
      <c r="D4620" t="s">
        <v>55</v>
      </c>
      <c r="E4620" t="s">
        <v>307</v>
      </c>
      <c r="F4620" t="s">
        <v>307</v>
      </c>
      <c r="G4620" t="s">
        <v>307</v>
      </c>
      <c r="H4620" t="s">
        <v>307</v>
      </c>
      <c r="I4620" t="s">
        <v>307</v>
      </c>
      <c r="J4620" t="s">
        <v>307</v>
      </c>
      <c r="K4620" t="s">
        <v>307</v>
      </c>
      <c r="L4620" t="s">
        <v>307</v>
      </c>
      <c r="M4620" t="s">
        <v>307</v>
      </c>
      <c r="N4620" t="s">
        <v>307</v>
      </c>
      <c r="O4620" t="s">
        <v>307</v>
      </c>
      <c r="P4620" t="s">
        <v>307</v>
      </c>
      <c r="Q4620" t="s">
        <v>307</v>
      </c>
      <c r="R4620" t="s">
        <v>307</v>
      </c>
      <c r="S4620" t="s">
        <v>307</v>
      </c>
      <c r="T4620" t="s">
        <v>307</v>
      </c>
      <c r="U4620" t="s">
        <v>307</v>
      </c>
      <c r="V4620" t="s">
        <v>307</v>
      </c>
      <c r="W4620" t="s">
        <v>307</v>
      </c>
    </row>
    <row r="4621" spans="1:26" x14ac:dyDescent="0.25">
      <c r="A4621">
        <v>607</v>
      </c>
      <c r="B4621" t="s">
        <v>236</v>
      </c>
      <c r="C4621" t="s">
        <v>44</v>
      </c>
      <c r="D4621" t="s">
        <v>56</v>
      </c>
      <c r="E4621" t="s">
        <v>307</v>
      </c>
      <c r="F4621" t="s">
        <v>307</v>
      </c>
      <c r="G4621" t="s">
        <v>307</v>
      </c>
      <c r="H4621" t="s">
        <v>307</v>
      </c>
      <c r="I4621" t="s">
        <v>307</v>
      </c>
      <c r="J4621" t="s">
        <v>307</v>
      </c>
      <c r="K4621" t="s">
        <v>307</v>
      </c>
      <c r="L4621" t="s">
        <v>307</v>
      </c>
      <c r="M4621" t="s">
        <v>307</v>
      </c>
      <c r="N4621" t="s">
        <v>307</v>
      </c>
      <c r="O4621" t="s">
        <v>307</v>
      </c>
      <c r="P4621" t="s">
        <v>307</v>
      </c>
      <c r="Q4621" t="s">
        <v>307</v>
      </c>
      <c r="R4621" t="s">
        <v>307</v>
      </c>
      <c r="S4621" t="s">
        <v>307</v>
      </c>
      <c r="T4621" t="s">
        <v>307</v>
      </c>
      <c r="U4621" t="s">
        <v>307</v>
      </c>
      <c r="V4621" t="s">
        <v>307</v>
      </c>
      <c r="W4621" t="s">
        <v>307</v>
      </c>
    </row>
    <row r="4622" spans="1:26" x14ac:dyDescent="0.25">
      <c r="A4622">
        <v>607</v>
      </c>
      <c r="B4622" t="s">
        <v>236</v>
      </c>
      <c r="C4622" t="s">
        <v>44</v>
      </c>
      <c r="D4622" t="s">
        <v>57</v>
      </c>
      <c r="E4622" t="s">
        <v>307</v>
      </c>
      <c r="F4622" t="s">
        <v>307</v>
      </c>
      <c r="G4622" t="s">
        <v>307</v>
      </c>
      <c r="H4622" t="s">
        <v>307</v>
      </c>
      <c r="I4622" t="s">
        <v>307</v>
      </c>
      <c r="J4622" t="s">
        <v>307</v>
      </c>
      <c r="K4622" t="s">
        <v>307</v>
      </c>
      <c r="L4622" t="s">
        <v>307</v>
      </c>
      <c r="M4622" t="s">
        <v>307</v>
      </c>
      <c r="N4622" t="s">
        <v>307</v>
      </c>
      <c r="O4622" t="s">
        <v>307</v>
      </c>
      <c r="P4622" t="s">
        <v>307</v>
      </c>
      <c r="Q4622" t="s">
        <v>307</v>
      </c>
      <c r="R4622" t="s">
        <v>307</v>
      </c>
      <c r="S4622" t="s">
        <v>307</v>
      </c>
      <c r="T4622" t="s">
        <v>307</v>
      </c>
      <c r="U4622" t="s">
        <v>307</v>
      </c>
      <c r="V4622" t="s">
        <v>307</v>
      </c>
      <c r="W4622" t="s">
        <v>307</v>
      </c>
    </row>
    <row r="4623" spans="1:26" x14ac:dyDescent="0.25">
      <c r="A4623">
        <v>607</v>
      </c>
      <c r="B4623" t="s">
        <v>236</v>
      </c>
      <c r="C4623" t="s">
        <v>44</v>
      </c>
      <c r="D4623" t="s">
        <v>58</v>
      </c>
      <c r="E4623" t="s">
        <v>307</v>
      </c>
      <c r="F4623" t="s">
        <v>307</v>
      </c>
      <c r="G4623" t="s">
        <v>307</v>
      </c>
      <c r="H4623" t="s">
        <v>307</v>
      </c>
      <c r="I4623" t="s">
        <v>307</v>
      </c>
      <c r="J4623" t="s">
        <v>307</v>
      </c>
      <c r="K4623" t="s">
        <v>307</v>
      </c>
      <c r="L4623" t="s">
        <v>307</v>
      </c>
      <c r="M4623" t="s">
        <v>307</v>
      </c>
      <c r="N4623" t="s">
        <v>307</v>
      </c>
      <c r="O4623" t="s">
        <v>307</v>
      </c>
      <c r="P4623" t="s">
        <v>307</v>
      </c>
      <c r="Q4623" t="s">
        <v>307</v>
      </c>
      <c r="R4623" t="s">
        <v>307</v>
      </c>
      <c r="S4623" t="s">
        <v>307</v>
      </c>
      <c r="T4623" t="s">
        <v>307</v>
      </c>
      <c r="U4623" t="s">
        <v>307</v>
      </c>
      <c r="V4623" t="s">
        <v>307</v>
      </c>
      <c r="W4623" t="s">
        <v>307</v>
      </c>
    </row>
    <row r="4624" spans="1:26" x14ac:dyDescent="0.25">
      <c r="A4624">
        <v>607</v>
      </c>
      <c r="B4624" t="s">
        <v>236</v>
      </c>
      <c r="C4624" t="s">
        <v>44</v>
      </c>
      <c r="D4624" t="s">
        <v>59</v>
      </c>
      <c r="E4624" t="s">
        <v>307</v>
      </c>
      <c r="F4624" t="s">
        <v>307</v>
      </c>
      <c r="G4624" t="s">
        <v>307</v>
      </c>
      <c r="H4624" t="s">
        <v>307</v>
      </c>
      <c r="I4624" t="s">
        <v>307</v>
      </c>
      <c r="J4624" t="s">
        <v>307</v>
      </c>
      <c r="K4624" t="s">
        <v>307</v>
      </c>
      <c r="L4624" t="s">
        <v>307</v>
      </c>
      <c r="M4624" t="s">
        <v>307</v>
      </c>
      <c r="N4624" t="s">
        <v>307</v>
      </c>
      <c r="O4624" t="s">
        <v>307</v>
      </c>
      <c r="P4624" t="s">
        <v>307</v>
      </c>
      <c r="Q4624" t="s">
        <v>307</v>
      </c>
      <c r="R4624" t="s">
        <v>307</v>
      </c>
      <c r="S4624" t="s">
        <v>307</v>
      </c>
      <c r="T4624" t="s">
        <v>307</v>
      </c>
      <c r="U4624" t="s">
        <v>307</v>
      </c>
      <c r="V4624" t="s">
        <v>307</v>
      </c>
      <c r="W4624" t="s">
        <v>307</v>
      </c>
    </row>
    <row r="4625" spans="1:45" x14ac:dyDescent="0.25">
      <c r="A4625">
        <v>607</v>
      </c>
      <c r="B4625" t="s">
        <v>236</v>
      </c>
      <c r="C4625" t="s">
        <v>44</v>
      </c>
      <c r="D4625" t="s">
        <v>60</v>
      </c>
      <c r="E4625" t="s">
        <v>307</v>
      </c>
      <c r="F4625" t="s">
        <v>307</v>
      </c>
      <c r="G4625" t="s">
        <v>307</v>
      </c>
      <c r="H4625" t="s">
        <v>307</v>
      </c>
      <c r="I4625" t="s">
        <v>307</v>
      </c>
      <c r="J4625" t="s">
        <v>307</v>
      </c>
      <c r="K4625" t="s">
        <v>307</v>
      </c>
      <c r="L4625" t="s">
        <v>307</v>
      </c>
      <c r="M4625" t="s">
        <v>307</v>
      </c>
      <c r="N4625" t="s">
        <v>307</v>
      </c>
      <c r="O4625" t="s">
        <v>307</v>
      </c>
      <c r="P4625" t="s">
        <v>307</v>
      </c>
      <c r="Q4625" t="s">
        <v>307</v>
      </c>
      <c r="R4625" t="s">
        <v>307</v>
      </c>
      <c r="S4625" t="s">
        <v>307</v>
      </c>
      <c r="T4625" t="s">
        <v>307</v>
      </c>
      <c r="U4625" t="s">
        <v>307</v>
      </c>
      <c r="V4625" t="s">
        <v>307</v>
      </c>
      <c r="W4625" t="s">
        <v>307</v>
      </c>
    </row>
    <row r="4626" spans="1:45" x14ac:dyDescent="0.25">
      <c r="A4626">
        <v>607</v>
      </c>
      <c r="B4626" t="s">
        <v>236</v>
      </c>
      <c r="C4626" t="s">
        <v>44</v>
      </c>
      <c r="D4626" t="s">
        <v>61</v>
      </c>
      <c r="E4626" t="s">
        <v>307</v>
      </c>
      <c r="F4626" t="s">
        <v>307</v>
      </c>
      <c r="G4626" t="s">
        <v>307</v>
      </c>
      <c r="H4626" t="s">
        <v>307</v>
      </c>
      <c r="I4626" t="s">
        <v>307</v>
      </c>
      <c r="J4626" t="s">
        <v>307</v>
      </c>
      <c r="K4626" t="s">
        <v>307</v>
      </c>
      <c r="L4626" t="s">
        <v>307</v>
      </c>
      <c r="M4626" t="s">
        <v>307</v>
      </c>
      <c r="N4626" t="s">
        <v>307</v>
      </c>
      <c r="O4626" t="s">
        <v>307</v>
      </c>
      <c r="P4626" t="s">
        <v>307</v>
      </c>
      <c r="Q4626" t="s">
        <v>307</v>
      </c>
      <c r="R4626" t="s">
        <v>307</v>
      </c>
      <c r="S4626" t="s">
        <v>307</v>
      </c>
      <c r="T4626" t="s">
        <v>307</v>
      </c>
      <c r="U4626" t="s">
        <v>307</v>
      </c>
      <c r="V4626" t="s">
        <v>307</v>
      </c>
      <c r="W4626" t="s">
        <v>307</v>
      </c>
    </row>
    <row r="4627" spans="1:45" x14ac:dyDescent="0.25">
      <c r="A4627">
        <v>607</v>
      </c>
      <c r="B4627" t="s">
        <v>236</v>
      </c>
      <c r="C4627" t="s">
        <v>44</v>
      </c>
      <c r="D4627" t="s">
        <v>62</v>
      </c>
      <c r="E4627" t="s">
        <v>307</v>
      </c>
      <c r="F4627" t="s">
        <v>307</v>
      </c>
      <c r="G4627" t="s">
        <v>307</v>
      </c>
      <c r="H4627" t="s">
        <v>307</v>
      </c>
      <c r="I4627" t="s">
        <v>307</v>
      </c>
      <c r="J4627" t="s">
        <v>307</v>
      </c>
      <c r="K4627" t="s">
        <v>307</v>
      </c>
      <c r="L4627" t="s">
        <v>307</v>
      </c>
      <c r="M4627" t="s">
        <v>307</v>
      </c>
      <c r="N4627" t="s">
        <v>307</v>
      </c>
      <c r="O4627" t="s">
        <v>307</v>
      </c>
      <c r="P4627" t="s">
        <v>307</v>
      </c>
      <c r="Q4627" t="s">
        <v>307</v>
      </c>
      <c r="R4627" t="s">
        <v>307</v>
      </c>
      <c r="S4627" t="s">
        <v>307</v>
      </c>
      <c r="T4627" t="s">
        <v>307</v>
      </c>
      <c r="U4627" t="s">
        <v>307</v>
      </c>
      <c r="V4627" t="s">
        <v>307</v>
      </c>
      <c r="W4627" t="s">
        <v>307</v>
      </c>
    </row>
    <row r="4628" spans="1:45" x14ac:dyDescent="0.25">
      <c r="A4628">
        <v>607</v>
      </c>
      <c r="B4628" t="s">
        <v>236</v>
      </c>
      <c r="C4628" t="s">
        <v>38</v>
      </c>
      <c r="D4628" t="s">
        <v>47</v>
      </c>
      <c r="E4628" t="s">
        <v>307</v>
      </c>
      <c r="F4628" t="s">
        <v>307</v>
      </c>
      <c r="G4628" t="s">
        <v>307</v>
      </c>
      <c r="H4628" t="s">
        <v>307</v>
      </c>
      <c r="I4628" t="s">
        <v>307</v>
      </c>
      <c r="J4628" t="s">
        <v>307</v>
      </c>
      <c r="K4628" t="s">
        <v>307</v>
      </c>
      <c r="L4628" t="s">
        <v>307</v>
      </c>
      <c r="M4628" t="s">
        <v>307</v>
      </c>
      <c r="N4628" t="s">
        <v>307</v>
      </c>
      <c r="O4628" t="s">
        <v>307</v>
      </c>
      <c r="P4628" t="s">
        <v>307</v>
      </c>
      <c r="Q4628" t="s">
        <v>307</v>
      </c>
      <c r="R4628" t="s">
        <v>307</v>
      </c>
      <c r="S4628" t="s">
        <v>307</v>
      </c>
      <c r="T4628" t="s">
        <v>307</v>
      </c>
      <c r="U4628" t="s">
        <v>307</v>
      </c>
      <c r="V4628" t="s">
        <v>307</v>
      </c>
      <c r="W4628" t="s">
        <v>307</v>
      </c>
      <c r="X4628" t="s">
        <v>307</v>
      </c>
      <c r="Y4628" t="s">
        <v>307</v>
      </c>
      <c r="Z4628" t="s">
        <v>307</v>
      </c>
      <c r="AA4628" t="s">
        <v>307</v>
      </c>
      <c r="AB4628" t="s">
        <v>307</v>
      </c>
      <c r="AC4628" t="s">
        <v>307</v>
      </c>
      <c r="AD4628" t="s">
        <v>307</v>
      </c>
      <c r="AE4628" t="s">
        <v>307</v>
      </c>
      <c r="AF4628" t="s">
        <v>307</v>
      </c>
      <c r="AG4628" t="s">
        <v>307</v>
      </c>
      <c r="AH4628" t="s">
        <v>307</v>
      </c>
      <c r="AI4628" t="s">
        <v>307</v>
      </c>
      <c r="AJ4628" t="s">
        <v>307</v>
      </c>
      <c r="AK4628" t="s">
        <v>307</v>
      </c>
      <c r="AL4628" t="s">
        <v>307</v>
      </c>
      <c r="AM4628" t="s">
        <v>307</v>
      </c>
      <c r="AN4628" t="s">
        <v>307</v>
      </c>
      <c r="AO4628" t="s">
        <v>307</v>
      </c>
      <c r="AP4628" t="s">
        <v>307</v>
      </c>
      <c r="AQ4628" t="s">
        <v>307</v>
      </c>
      <c r="AR4628" t="s">
        <v>307</v>
      </c>
      <c r="AS4628" t="s">
        <v>307</v>
      </c>
    </row>
    <row r="4629" spans="1:45" x14ac:dyDescent="0.25">
      <c r="A4629">
        <v>607</v>
      </c>
      <c r="B4629" t="s">
        <v>236</v>
      </c>
      <c r="C4629" t="s">
        <v>38</v>
      </c>
      <c r="D4629" t="s">
        <v>48</v>
      </c>
      <c r="E4629" t="s">
        <v>307</v>
      </c>
      <c r="F4629" t="s">
        <v>307</v>
      </c>
      <c r="G4629" t="s">
        <v>307</v>
      </c>
      <c r="H4629" t="s">
        <v>307</v>
      </c>
      <c r="I4629" t="s">
        <v>307</v>
      </c>
      <c r="J4629" t="s">
        <v>307</v>
      </c>
      <c r="K4629" t="s">
        <v>307</v>
      </c>
      <c r="L4629" t="s">
        <v>307</v>
      </c>
      <c r="M4629" t="s">
        <v>307</v>
      </c>
      <c r="N4629" t="s">
        <v>307</v>
      </c>
      <c r="O4629" t="s">
        <v>307</v>
      </c>
      <c r="P4629" t="s">
        <v>307</v>
      </c>
      <c r="Q4629" t="s">
        <v>307</v>
      </c>
      <c r="R4629" t="s">
        <v>307</v>
      </c>
      <c r="S4629" t="s">
        <v>307</v>
      </c>
      <c r="T4629" t="s">
        <v>307</v>
      </c>
      <c r="U4629" t="s">
        <v>307</v>
      </c>
      <c r="V4629" t="s">
        <v>307</v>
      </c>
      <c r="W4629" t="s">
        <v>307</v>
      </c>
      <c r="X4629" t="s">
        <v>307</v>
      </c>
      <c r="Y4629" t="s">
        <v>307</v>
      </c>
      <c r="Z4629" t="s">
        <v>307</v>
      </c>
      <c r="AA4629" t="s">
        <v>307</v>
      </c>
      <c r="AB4629" t="s">
        <v>307</v>
      </c>
      <c r="AC4629" t="s">
        <v>307</v>
      </c>
      <c r="AD4629" t="s">
        <v>307</v>
      </c>
      <c r="AE4629" t="s">
        <v>307</v>
      </c>
      <c r="AF4629" t="s">
        <v>307</v>
      </c>
      <c r="AG4629" t="s">
        <v>307</v>
      </c>
      <c r="AH4629" t="s">
        <v>307</v>
      </c>
      <c r="AI4629" t="s">
        <v>307</v>
      </c>
      <c r="AJ4629" t="s">
        <v>307</v>
      </c>
      <c r="AK4629" t="s">
        <v>307</v>
      </c>
      <c r="AL4629" t="s">
        <v>307</v>
      </c>
      <c r="AM4629" t="s">
        <v>307</v>
      </c>
      <c r="AN4629" t="s">
        <v>307</v>
      </c>
      <c r="AO4629" t="s">
        <v>307</v>
      </c>
      <c r="AP4629" t="s">
        <v>307</v>
      </c>
      <c r="AQ4629" t="s">
        <v>307</v>
      </c>
      <c r="AR4629" t="s">
        <v>307</v>
      </c>
      <c r="AS4629" t="s">
        <v>307</v>
      </c>
    </row>
    <row r="4630" spans="1:45" x14ac:dyDescent="0.25">
      <c r="A4630">
        <v>607</v>
      </c>
      <c r="B4630" t="s">
        <v>236</v>
      </c>
      <c r="C4630" t="s">
        <v>38</v>
      </c>
      <c r="D4630" t="s">
        <v>49</v>
      </c>
      <c r="E4630" t="s">
        <v>307</v>
      </c>
      <c r="F4630" t="s">
        <v>307</v>
      </c>
      <c r="G4630" t="s">
        <v>307</v>
      </c>
      <c r="H4630" t="s">
        <v>307</v>
      </c>
      <c r="I4630" t="s">
        <v>307</v>
      </c>
      <c r="J4630" t="s">
        <v>307</v>
      </c>
      <c r="K4630" t="s">
        <v>307</v>
      </c>
      <c r="L4630" t="s">
        <v>307</v>
      </c>
      <c r="M4630" t="s">
        <v>307</v>
      </c>
      <c r="N4630" t="s">
        <v>307</v>
      </c>
      <c r="O4630" t="s">
        <v>307</v>
      </c>
      <c r="P4630" t="s">
        <v>307</v>
      </c>
      <c r="Q4630" t="s">
        <v>307</v>
      </c>
      <c r="R4630" t="s">
        <v>307</v>
      </c>
      <c r="S4630" t="s">
        <v>307</v>
      </c>
      <c r="T4630" t="s">
        <v>307</v>
      </c>
      <c r="U4630" t="s">
        <v>307</v>
      </c>
      <c r="V4630" t="s">
        <v>307</v>
      </c>
      <c r="W4630" t="s">
        <v>307</v>
      </c>
      <c r="X4630" t="s">
        <v>307</v>
      </c>
      <c r="Y4630" t="s">
        <v>307</v>
      </c>
      <c r="Z4630" t="s">
        <v>307</v>
      </c>
      <c r="AA4630" t="s">
        <v>307</v>
      </c>
      <c r="AB4630" t="s">
        <v>307</v>
      </c>
      <c r="AC4630" t="s">
        <v>307</v>
      </c>
      <c r="AD4630" t="s">
        <v>307</v>
      </c>
      <c r="AE4630" t="s">
        <v>307</v>
      </c>
      <c r="AF4630" t="s">
        <v>307</v>
      </c>
      <c r="AG4630" t="s">
        <v>307</v>
      </c>
      <c r="AH4630" t="s">
        <v>307</v>
      </c>
      <c r="AI4630" t="s">
        <v>307</v>
      </c>
      <c r="AJ4630" t="s">
        <v>307</v>
      </c>
      <c r="AK4630" t="s">
        <v>307</v>
      </c>
      <c r="AL4630" t="s">
        <v>307</v>
      </c>
      <c r="AM4630" t="s">
        <v>307</v>
      </c>
      <c r="AN4630" t="s">
        <v>307</v>
      </c>
      <c r="AO4630" t="s">
        <v>307</v>
      </c>
      <c r="AP4630" t="s">
        <v>307</v>
      </c>
      <c r="AQ4630" t="s">
        <v>307</v>
      </c>
      <c r="AR4630" t="s">
        <v>307</v>
      </c>
      <c r="AS4630" t="s">
        <v>307</v>
      </c>
    </row>
    <row r="4631" spans="1:45" x14ac:dyDescent="0.25">
      <c r="A4631">
        <v>607</v>
      </c>
      <c r="B4631" t="s">
        <v>236</v>
      </c>
      <c r="C4631" t="s">
        <v>42</v>
      </c>
      <c r="D4631" t="s">
        <v>48</v>
      </c>
      <c r="E4631" t="s">
        <v>307</v>
      </c>
      <c r="F4631" t="s">
        <v>307</v>
      </c>
      <c r="G4631" t="s">
        <v>307</v>
      </c>
      <c r="H4631" t="s">
        <v>307</v>
      </c>
      <c r="I4631" t="s">
        <v>307</v>
      </c>
      <c r="J4631" t="s">
        <v>307</v>
      </c>
      <c r="K4631" t="s">
        <v>307</v>
      </c>
      <c r="L4631" t="s">
        <v>307</v>
      </c>
      <c r="M4631" t="s">
        <v>307</v>
      </c>
      <c r="N4631" t="s">
        <v>307</v>
      </c>
      <c r="O4631" t="s">
        <v>307</v>
      </c>
      <c r="P4631" t="s">
        <v>307</v>
      </c>
      <c r="Q4631" t="s">
        <v>307</v>
      </c>
      <c r="R4631" t="s">
        <v>307</v>
      </c>
      <c r="S4631" t="s">
        <v>307</v>
      </c>
      <c r="T4631" t="s">
        <v>307</v>
      </c>
      <c r="U4631" t="s">
        <v>307</v>
      </c>
      <c r="V4631" t="s">
        <v>307</v>
      </c>
      <c r="W4631" t="s">
        <v>307</v>
      </c>
      <c r="X4631" t="s">
        <v>307</v>
      </c>
      <c r="Y4631" t="s">
        <v>307</v>
      </c>
      <c r="Z4631" t="s">
        <v>307</v>
      </c>
    </row>
    <row r="4632" spans="1:45" x14ac:dyDescent="0.25">
      <c r="A4632">
        <v>608</v>
      </c>
      <c r="B4632" t="s">
        <v>237</v>
      </c>
      <c r="C4632" t="s">
        <v>43</v>
      </c>
      <c r="D4632" t="s">
        <v>54</v>
      </c>
      <c r="E4632" t="s">
        <v>307</v>
      </c>
      <c r="F4632" t="s">
        <v>307</v>
      </c>
      <c r="G4632" t="s">
        <v>307</v>
      </c>
      <c r="H4632" t="s">
        <v>307</v>
      </c>
      <c r="I4632" t="s">
        <v>307</v>
      </c>
      <c r="J4632" t="s">
        <v>307</v>
      </c>
      <c r="K4632" t="s">
        <v>307</v>
      </c>
      <c r="L4632" t="s">
        <v>307</v>
      </c>
      <c r="M4632" t="s">
        <v>307</v>
      </c>
      <c r="N4632" t="s">
        <v>307</v>
      </c>
      <c r="O4632" t="s">
        <v>307</v>
      </c>
      <c r="P4632" t="s">
        <v>307</v>
      </c>
      <c r="Q4632" t="s">
        <v>307</v>
      </c>
      <c r="R4632" t="s">
        <v>307</v>
      </c>
      <c r="S4632" t="s">
        <v>307</v>
      </c>
      <c r="T4632" t="s">
        <v>307</v>
      </c>
      <c r="U4632" t="s">
        <v>307</v>
      </c>
      <c r="V4632" t="s">
        <v>307</v>
      </c>
      <c r="W4632" t="s">
        <v>307</v>
      </c>
    </row>
    <row r="4633" spans="1:45" x14ac:dyDescent="0.25">
      <c r="A4633">
        <v>608</v>
      </c>
      <c r="B4633" t="s">
        <v>237</v>
      </c>
      <c r="C4633" t="s">
        <v>43</v>
      </c>
      <c r="D4633" t="s">
        <v>55</v>
      </c>
      <c r="E4633" t="s">
        <v>307</v>
      </c>
      <c r="F4633" t="s">
        <v>307</v>
      </c>
      <c r="G4633" t="s">
        <v>307</v>
      </c>
      <c r="H4633" t="s">
        <v>307</v>
      </c>
      <c r="I4633" t="s">
        <v>307</v>
      </c>
      <c r="J4633" t="s">
        <v>307</v>
      </c>
      <c r="K4633" t="s">
        <v>307</v>
      </c>
      <c r="L4633" t="s">
        <v>307</v>
      </c>
      <c r="M4633" t="s">
        <v>307</v>
      </c>
      <c r="N4633" t="s">
        <v>307</v>
      </c>
      <c r="O4633" t="s">
        <v>307</v>
      </c>
      <c r="P4633" t="s">
        <v>307</v>
      </c>
      <c r="Q4633" t="s">
        <v>307</v>
      </c>
      <c r="R4633" t="s">
        <v>307</v>
      </c>
      <c r="S4633" t="s">
        <v>307</v>
      </c>
      <c r="T4633" t="s">
        <v>307</v>
      </c>
      <c r="U4633" t="s">
        <v>307</v>
      </c>
      <c r="V4633" t="s">
        <v>307</v>
      </c>
      <c r="W4633" t="s">
        <v>307</v>
      </c>
    </row>
    <row r="4634" spans="1:45" x14ac:dyDescent="0.25">
      <c r="A4634">
        <v>608</v>
      </c>
      <c r="B4634" t="s">
        <v>237</v>
      </c>
      <c r="C4634" t="s">
        <v>43</v>
      </c>
      <c r="D4634" t="s">
        <v>56</v>
      </c>
      <c r="E4634" t="s">
        <v>307</v>
      </c>
      <c r="F4634" t="s">
        <v>307</v>
      </c>
      <c r="G4634" t="s">
        <v>307</v>
      </c>
      <c r="H4634" t="s">
        <v>307</v>
      </c>
      <c r="I4634" t="s">
        <v>307</v>
      </c>
      <c r="J4634" t="s">
        <v>307</v>
      </c>
      <c r="K4634" t="s">
        <v>307</v>
      </c>
      <c r="L4634" t="s">
        <v>307</v>
      </c>
      <c r="M4634" t="s">
        <v>307</v>
      </c>
      <c r="N4634" t="s">
        <v>307</v>
      </c>
      <c r="O4634" t="s">
        <v>307</v>
      </c>
      <c r="P4634" t="s">
        <v>307</v>
      </c>
      <c r="Q4634" t="s">
        <v>307</v>
      </c>
      <c r="R4634" t="s">
        <v>307</v>
      </c>
      <c r="S4634" t="s">
        <v>307</v>
      </c>
      <c r="T4634" t="s">
        <v>307</v>
      </c>
      <c r="U4634" t="s">
        <v>307</v>
      </c>
      <c r="V4634" t="s">
        <v>307</v>
      </c>
      <c r="W4634" t="s">
        <v>307</v>
      </c>
    </row>
    <row r="4635" spans="1:45" x14ac:dyDescent="0.25">
      <c r="A4635">
        <v>608</v>
      </c>
      <c r="B4635" t="s">
        <v>237</v>
      </c>
      <c r="C4635" t="s">
        <v>43</v>
      </c>
      <c r="D4635" t="s">
        <v>57</v>
      </c>
      <c r="E4635" t="s">
        <v>307</v>
      </c>
      <c r="F4635" t="s">
        <v>307</v>
      </c>
      <c r="G4635" t="s">
        <v>307</v>
      </c>
      <c r="H4635" t="s">
        <v>307</v>
      </c>
      <c r="I4635" t="s">
        <v>307</v>
      </c>
      <c r="J4635" t="s">
        <v>307</v>
      </c>
      <c r="K4635" t="s">
        <v>307</v>
      </c>
      <c r="L4635" t="s">
        <v>307</v>
      </c>
      <c r="M4635" t="s">
        <v>307</v>
      </c>
      <c r="N4635" t="s">
        <v>307</v>
      </c>
      <c r="O4635" t="s">
        <v>307</v>
      </c>
      <c r="P4635" t="s">
        <v>307</v>
      </c>
      <c r="Q4635" t="s">
        <v>307</v>
      </c>
      <c r="R4635" t="s">
        <v>307</v>
      </c>
      <c r="S4635" t="s">
        <v>307</v>
      </c>
      <c r="T4635" t="s">
        <v>307</v>
      </c>
      <c r="U4635" t="s">
        <v>307</v>
      </c>
      <c r="V4635" t="s">
        <v>307</v>
      </c>
      <c r="W4635" t="s">
        <v>307</v>
      </c>
    </row>
    <row r="4636" spans="1:45" x14ac:dyDescent="0.25">
      <c r="A4636">
        <v>608</v>
      </c>
      <c r="B4636" t="s">
        <v>237</v>
      </c>
      <c r="C4636" t="s">
        <v>43</v>
      </c>
      <c r="D4636" t="s">
        <v>58</v>
      </c>
      <c r="E4636" t="s">
        <v>307</v>
      </c>
      <c r="F4636" t="s">
        <v>307</v>
      </c>
      <c r="G4636" t="s">
        <v>307</v>
      </c>
      <c r="H4636" t="s">
        <v>307</v>
      </c>
      <c r="I4636" t="s">
        <v>307</v>
      </c>
      <c r="J4636" t="s">
        <v>307</v>
      </c>
      <c r="K4636" t="s">
        <v>307</v>
      </c>
      <c r="L4636" t="s">
        <v>307</v>
      </c>
      <c r="M4636" t="s">
        <v>307</v>
      </c>
      <c r="N4636" t="s">
        <v>307</v>
      </c>
      <c r="O4636" t="s">
        <v>307</v>
      </c>
      <c r="P4636" t="s">
        <v>307</v>
      </c>
      <c r="Q4636" t="s">
        <v>307</v>
      </c>
      <c r="R4636" t="s">
        <v>307</v>
      </c>
      <c r="S4636" t="s">
        <v>307</v>
      </c>
      <c r="T4636" t="s">
        <v>307</v>
      </c>
      <c r="U4636" t="s">
        <v>307</v>
      </c>
      <c r="V4636" t="s">
        <v>307</v>
      </c>
      <c r="W4636" t="s">
        <v>307</v>
      </c>
    </row>
    <row r="4637" spans="1:45" x14ac:dyDescent="0.25">
      <c r="A4637">
        <v>608</v>
      </c>
      <c r="B4637" t="s">
        <v>237</v>
      </c>
      <c r="C4637" t="s">
        <v>43</v>
      </c>
      <c r="D4637" t="s">
        <v>59</v>
      </c>
      <c r="E4637" t="s">
        <v>307</v>
      </c>
      <c r="F4637" t="s">
        <v>307</v>
      </c>
      <c r="G4637" t="s">
        <v>307</v>
      </c>
      <c r="H4637" t="s">
        <v>307</v>
      </c>
      <c r="I4637" t="s">
        <v>307</v>
      </c>
      <c r="J4637" t="s">
        <v>307</v>
      </c>
      <c r="K4637" t="s">
        <v>307</v>
      </c>
      <c r="L4637" t="s">
        <v>307</v>
      </c>
      <c r="M4637" t="s">
        <v>307</v>
      </c>
      <c r="N4637" t="s">
        <v>307</v>
      </c>
      <c r="O4637" t="s">
        <v>307</v>
      </c>
      <c r="P4637" t="s">
        <v>307</v>
      </c>
      <c r="Q4637" t="s">
        <v>307</v>
      </c>
      <c r="R4637" t="s">
        <v>307</v>
      </c>
      <c r="S4637" t="s">
        <v>307</v>
      </c>
      <c r="T4637" t="s">
        <v>307</v>
      </c>
      <c r="U4637" t="s">
        <v>307</v>
      </c>
      <c r="V4637" t="s">
        <v>307</v>
      </c>
      <c r="W4637" t="s">
        <v>307</v>
      </c>
    </row>
    <row r="4638" spans="1:45" x14ac:dyDescent="0.25">
      <c r="A4638">
        <v>608</v>
      </c>
      <c r="B4638" t="s">
        <v>237</v>
      </c>
      <c r="C4638" t="s">
        <v>43</v>
      </c>
      <c r="D4638" t="s">
        <v>60</v>
      </c>
      <c r="E4638" t="s">
        <v>307</v>
      </c>
      <c r="F4638" t="s">
        <v>307</v>
      </c>
      <c r="G4638" t="s">
        <v>307</v>
      </c>
      <c r="H4638" t="s">
        <v>307</v>
      </c>
      <c r="I4638" t="s">
        <v>307</v>
      </c>
      <c r="J4638" t="s">
        <v>307</v>
      </c>
      <c r="K4638" t="s">
        <v>307</v>
      </c>
      <c r="L4638" t="s">
        <v>307</v>
      </c>
      <c r="M4638" t="s">
        <v>307</v>
      </c>
      <c r="N4638" t="s">
        <v>307</v>
      </c>
      <c r="O4638" t="s">
        <v>307</v>
      </c>
      <c r="P4638" t="s">
        <v>307</v>
      </c>
      <c r="Q4638" t="s">
        <v>307</v>
      </c>
      <c r="R4638" t="s">
        <v>307</v>
      </c>
      <c r="S4638" t="s">
        <v>307</v>
      </c>
      <c r="T4638" t="s">
        <v>307</v>
      </c>
      <c r="U4638" t="s">
        <v>307</v>
      </c>
      <c r="V4638" t="s">
        <v>307</v>
      </c>
      <c r="W4638" t="s">
        <v>307</v>
      </c>
    </row>
    <row r="4639" spans="1:45" x14ac:dyDescent="0.25">
      <c r="A4639">
        <v>608</v>
      </c>
      <c r="B4639" t="s">
        <v>237</v>
      </c>
      <c r="C4639" t="s">
        <v>43</v>
      </c>
      <c r="D4639" t="s">
        <v>61</v>
      </c>
      <c r="E4639" t="s">
        <v>307</v>
      </c>
      <c r="F4639" t="s">
        <v>307</v>
      </c>
      <c r="G4639" t="s">
        <v>307</v>
      </c>
      <c r="H4639" t="s">
        <v>307</v>
      </c>
      <c r="I4639" t="s">
        <v>307</v>
      </c>
      <c r="J4639" t="s">
        <v>307</v>
      </c>
      <c r="K4639" t="s">
        <v>307</v>
      </c>
      <c r="L4639" t="s">
        <v>307</v>
      </c>
      <c r="M4639" t="s">
        <v>307</v>
      </c>
      <c r="N4639" t="s">
        <v>307</v>
      </c>
      <c r="O4639" t="s">
        <v>307</v>
      </c>
      <c r="P4639" t="s">
        <v>307</v>
      </c>
      <c r="Q4639" t="s">
        <v>307</v>
      </c>
      <c r="R4639" t="s">
        <v>307</v>
      </c>
      <c r="S4639" t="s">
        <v>307</v>
      </c>
      <c r="T4639" t="s">
        <v>307</v>
      </c>
      <c r="U4639" t="s">
        <v>307</v>
      </c>
      <c r="V4639" t="s">
        <v>307</v>
      </c>
      <c r="W4639" t="s">
        <v>307</v>
      </c>
    </row>
    <row r="4640" spans="1:45" x14ac:dyDescent="0.25">
      <c r="A4640">
        <v>608</v>
      </c>
      <c r="B4640" t="s">
        <v>237</v>
      </c>
      <c r="C4640" t="s">
        <v>43</v>
      </c>
      <c r="D4640" t="s">
        <v>62</v>
      </c>
      <c r="E4640" t="s">
        <v>307</v>
      </c>
      <c r="F4640" t="s">
        <v>307</v>
      </c>
      <c r="G4640" t="s">
        <v>307</v>
      </c>
      <c r="H4640" t="s">
        <v>307</v>
      </c>
      <c r="I4640" t="s">
        <v>307</v>
      </c>
      <c r="J4640" t="s">
        <v>307</v>
      </c>
      <c r="K4640" t="s">
        <v>307</v>
      </c>
      <c r="L4640" t="s">
        <v>307</v>
      </c>
      <c r="M4640" t="s">
        <v>307</v>
      </c>
      <c r="N4640" t="s">
        <v>307</v>
      </c>
      <c r="O4640" t="s">
        <v>307</v>
      </c>
      <c r="P4640" t="s">
        <v>307</v>
      </c>
      <c r="Q4640" t="s">
        <v>307</v>
      </c>
      <c r="R4640" t="s">
        <v>307</v>
      </c>
      <c r="S4640" t="s">
        <v>307</v>
      </c>
      <c r="T4640" t="s">
        <v>307</v>
      </c>
      <c r="U4640" t="s">
        <v>307</v>
      </c>
      <c r="V4640" t="s">
        <v>307</v>
      </c>
      <c r="W4640" t="s">
        <v>307</v>
      </c>
    </row>
    <row r="4641" spans="1:45" x14ac:dyDescent="0.25">
      <c r="A4641">
        <v>608</v>
      </c>
      <c r="B4641" t="s">
        <v>237</v>
      </c>
      <c r="C4641" t="s">
        <v>36</v>
      </c>
      <c r="D4641" t="s">
        <v>47</v>
      </c>
      <c r="E4641" t="s">
        <v>307</v>
      </c>
      <c r="F4641" t="s">
        <v>307</v>
      </c>
      <c r="G4641" t="s">
        <v>307</v>
      </c>
      <c r="H4641" t="s">
        <v>307</v>
      </c>
      <c r="I4641" t="s">
        <v>307</v>
      </c>
      <c r="J4641" t="s">
        <v>307</v>
      </c>
      <c r="K4641" t="s">
        <v>307</v>
      </c>
      <c r="L4641" t="s">
        <v>307</v>
      </c>
      <c r="M4641" t="s">
        <v>307</v>
      </c>
      <c r="N4641" t="s">
        <v>307</v>
      </c>
      <c r="O4641" t="s">
        <v>307</v>
      </c>
      <c r="P4641" t="s">
        <v>307</v>
      </c>
      <c r="Q4641" t="s">
        <v>307</v>
      </c>
      <c r="R4641" t="s">
        <v>307</v>
      </c>
      <c r="S4641" t="s">
        <v>307</v>
      </c>
      <c r="T4641" t="s">
        <v>307</v>
      </c>
      <c r="U4641" t="s">
        <v>307</v>
      </c>
      <c r="V4641" t="s">
        <v>307</v>
      </c>
      <c r="W4641" t="s">
        <v>307</v>
      </c>
      <c r="X4641" t="s">
        <v>307</v>
      </c>
      <c r="Y4641" t="s">
        <v>307</v>
      </c>
      <c r="Z4641" t="s">
        <v>307</v>
      </c>
      <c r="AA4641" t="s">
        <v>307</v>
      </c>
      <c r="AB4641" t="s">
        <v>307</v>
      </c>
      <c r="AC4641" t="s">
        <v>307</v>
      </c>
      <c r="AD4641" t="s">
        <v>307</v>
      </c>
      <c r="AE4641" t="s">
        <v>307</v>
      </c>
      <c r="AF4641" t="s">
        <v>307</v>
      </c>
      <c r="AG4641" t="s">
        <v>307</v>
      </c>
      <c r="AH4641" t="s">
        <v>307</v>
      </c>
      <c r="AI4641" t="s">
        <v>307</v>
      </c>
      <c r="AJ4641" t="s">
        <v>307</v>
      </c>
      <c r="AK4641" t="s">
        <v>307</v>
      </c>
      <c r="AL4641" t="s">
        <v>307</v>
      </c>
      <c r="AM4641" t="s">
        <v>307</v>
      </c>
      <c r="AN4641" t="s">
        <v>307</v>
      </c>
      <c r="AO4641" t="s">
        <v>307</v>
      </c>
      <c r="AP4641" t="s">
        <v>307</v>
      </c>
      <c r="AQ4641" t="s">
        <v>307</v>
      </c>
      <c r="AR4641" t="s">
        <v>307</v>
      </c>
      <c r="AS4641" t="s">
        <v>307</v>
      </c>
    </row>
    <row r="4642" spans="1:45" x14ac:dyDescent="0.25">
      <c r="A4642">
        <v>608</v>
      </c>
      <c r="B4642" t="s">
        <v>237</v>
      </c>
      <c r="C4642" t="s">
        <v>36</v>
      </c>
      <c r="D4642" t="s">
        <v>48</v>
      </c>
      <c r="E4642" t="s">
        <v>307</v>
      </c>
      <c r="F4642" t="s">
        <v>307</v>
      </c>
      <c r="G4642" t="s">
        <v>307</v>
      </c>
      <c r="H4642" t="s">
        <v>307</v>
      </c>
      <c r="I4642" t="s">
        <v>307</v>
      </c>
      <c r="J4642" t="s">
        <v>307</v>
      </c>
      <c r="K4642" t="s">
        <v>307</v>
      </c>
      <c r="L4642" t="s">
        <v>307</v>
      </c>
      <c r="M4642" t="s">
        <v>307</v>
      </c>
      <c r="N4642" t="s">
        <v>307</v>
      </c>
      <c r="O4642" t="s">
        <v>307</v>
      </c>
      <c r="P4642" t="s">
        <v>307</v>
      </c>
      <c r="Q4642" t="s">
        <v>307</v>
      </c>
      <c r="R4642" t="s">
        <v>307</v>
      </c>
      <c r="S4642" t="s">
        <v>307</v>
      </c>
      <c r="T4642" t="s">
        <v>307</v>
      </c>
      <c r="U4642" t="s">
        <v>307</v>
      </c>
      <c r="V4642" t="s">
        <v>307</v>
      </c>
      <c r="W4642" t="s">
        <v>307</v>
      </c>
      <c r="X4642" t="s">
        <v>307</v>
      </c>
      <c r="Y4642" t="s">
        <v>307</v>
      </c>
      <c r="Z4642" t="s">
        <v>307</v>
      </c>
      <c r="AA4642" t="s">
        <v>307</v>
      </c>
      <c r="AB4642" t="s">
        <v>307</v>
      </c>
      <c r="AC4642" t="s">
        <v>307</v>
      </c>
      <c r="AD4642" t="s">
        <v>307</v>
      </c>
      <c r="AE4642" t="s">
        <v>307</v>
      </c>
      <c r="AF4642" t="s">
        <v>307</v>
      </c>
      <c r="AG4642" t="s">
        <v>307</v>
      </c>
      <c r="AH4642" t="s">
        <v>307</v>
      </c>
      <c r="AI4642" t="s">
        <v>307</v>
      </c>
      <c r="AJ4642" t="s">
        <v>307</v>
      </c>
      <c r="AK4642" t="s">
        <v>307</v>
      </c>
      <c r="AL4642" t="s">
        <v>307</v>
      </c>
      <c r="AM4642" t="s">
        <v>307</v>
      </c>
      <c r="AN4642" t="s">
        <v>307</v>
      </c>
      <c r="AO4642" t="s">
        <v>307</v>
      </c>
      <c r="AP4642" t="s">
        <v>307</v>
      </c>
      <c r="AQ4642" t="s">
        <v>307</v>
      </c>
      <c r="AR4642" t="s">
        <v>307</v>
      </c>
      <c r="AS4642" t="s">
        <v>307</v>
      </c>
    </row>
    <row r="4643" spans="1:45" x14ac:dyDescent="0.25">
      <c r="A4643">
        <v>608</v>
      </c>
      <c r="B4643" t="s">
        <v>237</v>
      </c>
      <c r="C4643" t="s">
        <v>36</v>
      </c>
      <c r="D4643" t="s">
        <v>49</v>
      </c>
      <c r="E4643" t="s">
        <v>307</v>
      </c>
      <c r="F4643" t="s">
        <v>307</v>
      </c>
      <c r="G4643" t="s">
        <v>307</v>
      </c>
      <c r="H4643" t="s">
        <v>307</v>
      </c>
      <c r="I4643" t="s">
        <v>307</v>
      </c>
      <c r="J4643" t="s">
        <v>307</v>
      </c>
      <c r="K4643" t="s">
        <v>307</v>
      </c>
      <c r="L4643" t="s">
        <v>307</v>
      </c>
      <c r="M4643" t="s">
        <v>307</v>
      </c>
      <c r="N4643" t="s">
        <v>307</v>
      </c>
      <c r="O4643" t="s">
        <v>307</v>
      </c>
      <c r="P4643" t="s">
        <v>307</v>
      </c>
      <c r="Q4643" t="s">
        <v>307</v>
      </c>
      <c r="R4643" t="s">
        <v>307</v>
      </c>
      <c r="S4643" t="s">
        <v>307</v>
      </c>
      <c r="T4643" t="s">
        <v>307</v>
      </c>
      <c r="U4643" t="s">
        <v>307</v>
      </c>
      <c r="V4643" t="s">
        <v>307</v>
      </c>
      <c r="W4643" t="s">
        <v>307</v>
      </c>
      <c r="X4643" t="s">
        <v>307</v>
      </c>
      <c r="Y4643" t="s">
        <v>307</v>
      </c>
      <c r="Z4643" t="s">
        <v>307</v>
      </c>
      <c r="AA4643" t="s">
        <v>307</v>
      </c>
      <c r="AB4643" t="s">
        <v>307</v>
      </c>
      <c r="AC4643" t="s">
        <v>307</v>
      </c>
      <c r="AD4643" t="s">
        <v>307</v>
      </c>
      <c r="AE4643" t="s">
        <v>307</v>
      </c>
      <c r="AF4643" t="s">
        <v>307</v>
      </c>
      <c r="AG4643" t="s">
        <v>307</v>
      </c>
      <c r="AH4643" t="s">
        <v>307</v>
      </c>
      <c r="AI4643" t="s">
        <v>307</v>
      </c>
      <c r="AJ4643" t="s">
        <v>307</v>
      </c>
      <c r="AK4643" t="s">
        <v>307</v>
      </c>
      <c r="AL4643" t="s">
        <v>307</v>
      </c>
      <c r="AM4643" t="s">
        <v>307</v>
      </c>
      <c r="AN4643" t="s">
        <v>307</v>
      </c>
      <c r="AO4643" t="s">
        <v>307</v>
      </c>
      <c r="AP4643" t="s">
        <v>307</v>
      </c>
      <c r="AQ4643" t="s">
        <v>307</v>
      </c>
      <c r="AR4643" t="s">
        <v>307</v>
      </c>
      <c r="AS4643" t="s">
        <v>307</v>
      </c>
    </row>
    <row r="4644" spans="1:45" x14ac:dyDescent="0.25">
      <c r="A4644">
        <v>608</v>
      </c>
      <c r="B4644" t="s">
        <v>237</v>
      </c>
      <c r="C4644" t="s">
        <v>37</v>
      </c>
      <c r="D4644" t="s">
        <v>47</v>
      </c>
      <c r="E4644" t="s">
        <v>307</v>
      </c>
      <c r="F4644" t="s">
        <v>307</v>
      </c>
      <c r="G4644" t="s">
        <v>307</v>
      </c>
      <c r="H4644" t="s">
        <v>307</v>
      </c>
      <c r="I4644" t="s">
        <v>307</v>
      </c>
      <c r="J4644" t="s">
        <v>307</v>
      </c>
      <c r="K4644" t="s">
        <v>307</v>
      </c>
      <c r="L4644" t="s">
        <v>307</v>
      </c>
      <c r="M4644" t="s">
        <v>307</v>
      </c>
      <c r="N4644" t="s">
        <v>307</v>
      </c>
      <c r="O4644" t="s">
        <v>307</v>
      </c>
      <c r="P4644" t="s">
        <v>307</v>
      </c>
      <c r="Q4644" t="s">
        <v>307</v>
      </c>
      <c r="R4644" t="s">
        <v>307</v>
      </c>
      <c r="S4644" t="s">
        <v>307</v>
      </c>
      <c r="T4644" t="s">
        <v>307</v>
      </c>
      <c r="U4644" t="s">
        <v>307</v>
      </c>
      <c r="V4644" t="s">
        <v>307</v>
      </c>
      <c r="W4644" t="s">
        <v>307</v>
      </c>
      <c r="X4644" t="s">
        <v>307</v>
      </c>
      <c r="Y4644" t="s">
        <v>307</v>
      </c>
      <c r="Z4644" t="s">
        <v>307</v>
      </c>
      <c r="AA4644" t="s">
        <v>307</v>
      </c>
      <c r="AB4644" t="s">
        <v>307</v>
      </c>
      <c r="AC4644" t="s">
        <v>307</v>
      </c>
      <c r="AD4644" t="s">
        <v>307</v>
      </c>
      <c r="AE4644" t="s">
        <v>307</v>
      </c>
      <c r="AF4644" t="s">
        <v>307</v>
      </c>
      <c r="AG4644" t="s">
        <v>307</v>
      </c>
      <c r="AH4644" t="s">
        <v>307</v>
      </c>
      <c r="AI4644" t="s">
        <v>307</v>
      </c>
      <c r="AJ4644" t="s">
        <v>307</v>
      </c>
      <c r="AK4644" t="s">
        <v>307</v>
      </c>
      <c r="AL4644" t="s">
        <v>307</v>
      </c>
      <c r="AM4644" t="s">
        <v>307</v>
      </c>
      <c r="AN4644" t="s">
        <v>307</v>
      </c>
      <c r="AO4644" t="s">
        <v>307</v>
      </c>
      <c r="AP4644" t="s">
        <v>307</v>
      </c>
      <c r="AQ4644" t="s">
        <v>307</v>
      </c>
      <c r="AR4644" t="s">
        <v>307</v>
      </c>
      <c r="AS4644" t="s">
        <v>307</v>
      </c>
    </row>
    <row r="4645" spans="1:45" x14ac:dyDescent="0.25">
      <c r="A4645">
        <v>608</v>
      </c>
      <c r="B4645" t="s">
        <v>237</v>
      </c>
      <c r="C4645" t="s">
        <v>37</v>
      </c>
      <c r="D4645" t="s">
        <v>48</v>
      </c>
      <c r="E4645" t="s">
        <v>307</v>
      </c>
      <c r="F4645" t="s">
        <v>307</v>
      </c>
      <c r="G4645" t="s">
        <v>307</v>
      </c>
      <c r="H4645" t="s">
        <v>307</v>
      </c>
      <c r="I4645" t="s">
        <v>307</v>
      </c>
      <c r="J4645" t="s">
        <v>307</v>
      </c>
      <c r="K4645" t="s">
        <v>307</v>
      </c>
      <c r="L4645" t="s">
        <v>307</v>
      </c>
      <c r="M4645" t="s">
        <v>307</v>
      </c>
      <c r="N4645" t="s">
        <v>307</v>
      </c>
      <c r="O4645" t="s">
        <v>307</v>
      </c>
      <c r="P4645" t="s">
        <v>307</v>
      </c>
      <c r="Q4645" t="s">
        <v>307</v>
      </c>
      <c r="R4645" t="s">
        <v>307</v>
      </c>
      <c r="S4645" t="s">
        <v>307</v>
      </c>
      <c r="T4645" t="s">
        <v>307</v>
      </c>
      <c r="U4645" t="s">
        <v>307</v>
      </c>
      <c r="V4645" t="s">
        <v>307</v>
      </c>
      <c r="W4645" t="s">
        <v>307</v>
      </c>
      <c r="X4645" t="s">
        <v>307</v>
      </c>
      <c r="Y4645" t="s">
        <v>307</v>
      </c>
      <c r="Z4645" t="s">
        <v>307</v>
      </c>
      <c r="AA4645" t="s">
        <v>307</v>
      </c>
      <c r="AB4645" t="s">
        <v>307</v>
      </c>
      <c r="AC4645" t="s">
        <v>307</v>
      </c>
      <c r="AD4645" t="s">
        <v>307</v>
      </c>
      <c r="AE4645" t="s">
        <v>307</v>
      </c>
      <c r="AF4645" t="s">
        <v>307</v>
      </c>
      <c r="AG4645" t="s">
        <v>307</v>
      </c>
      <c r="AH4645" t="s">
        <v>307</v>
      </c>
      <c r="AI4645" t="s">
        <v>307</v>
      </c>
      <c r="AJ4645" t="s">
        <v>307</v>
      </c>
      <c r="AK4645" t="s">
        <v>307</v>
      </c>
      <c r="AL4645" t="s">
        <v>307</v>
      </c>
      <c r="AM4645" t="s">
        <v>307</v>
      </c>
      <c r="AN4645" t="s">
        <v>307</v>
      </c>
      <c r="AO4645" t="s">
        <v>307</v>
      </c>
      <c r="AP4645" t="s">
        <v>307</v>
      </c>
      <c r="AQ4645" t="s">
        <v>307</v>
      </c>
      <c r="AR4645" t="s">
        <v>307</v>
      </c>
      <c r="AS4645" t="s">
        <v>307</v>
      </c>
    </row>
    <row r="4646" spans="1:45" x14ac:dyDescent="0.25">
      <c r="A4646">
        <v>608</v>
      </c>
      <c r="B4646" t="s">
        <v>237</v>
      </c>
      <c r="C4646" t="s">
        <v>37</v>
      </c>
      <c r="D4646" t="s">
        <v>49</v>
      </c>
      <c r="E4646" t="s">
        <v>307</v>
      </c>
      <c r="F4646" t="s">
        <v>307</v>
      </c>
      <c r="G4646" t="s">
        <v>307</v>
      </c>
      <c r="H4646" t="s">
        <v>307</v>
      </c>
      <c r="I4646" t="s">
        <v>307</v>
      </c>
      <c r="J4646" t="s">
        <v>307</v>
      </c>
      <c r="K4646" t="s">
        <v>307</v>
      </c>
      <c r="L4646" t="s">
        <v>307</v>
      </c>
      <c r="M4646" t="s">
        <v>307</v>
      </c>
      <c r="N4646" t="s">
        <v>307</v>
      </c>
      <c r="O4646" t="s">
        <v>307</v>
      </c>
      <c r="P4646" t="s">
        <v>307</v>
      </c>
      <c r="Q4646" t="s">
        <v>307</v>
      </c>
      <c r="R4646" t="s">
        <v>307</v>
      </c>
      <c r="S4646" t="s">
        <v>307</v>
      </c>
      <c r="T4646" t="s">
        <v>307</v>
      </c>
      <c r="U4646" t="s">
        <v>307</v>
      </c>
      <c r="V4646" t="s">
        <v>307</v>
      </c>
      <c r="W4646" t="s">
        <v>307</v>
      </c>
      <c r="X4646" t="s">
        <v>307</v>
      </c>
      <c r="Y4646" t="s">
        <v>307</v>
      </c>
      <c r="Z4646" t="s">
        <v>307</v>
      </c>
      <c r="AA4646" t="s">
        <v>307</v>
      </c>
      <c r="AB4646" t="s">
        <v>307</v>
      </c>
      <c r="AC4646" t="s">
        <v>307</v>
      </c>
      <c r="AD4646" t="s">
        <v>307</v>
      </c>
      <c r="AE4646" t="s">
        <v>307</v>
      </c>
      <c r="AF4646" t="s">
        <v>307</v>
      </c>
      <c r="AG4646" t="s">
        <v>307</v>
      </c>
      <c r="AH4646" t="s">
        <v>307</v>
      </c>
      <c r="AI4646" t="s">
        <v>307</v>
      </c>
      <c r="AJ4646" t="s">
        <v>307</v>
      </c>
      <c r="AK4646" t="s">
        <v>307</v>
      </c>
      <c r="AL4646" t="s">
        <v>307</v>
      </c>
      <c r="AM4646" t="s">
        <v>307</v>
      </c>
      <c r="AN4646" t="s">
        <v>307</v>
      </c>
      <c r="AO4646" t="s">
        <v>307</v>
      </c>
      <c r="AP4646" t="s">
        <v>307</v>
      </c>
      <c r="AQ4646" t="s">
        <v>307</v>
      </c>
      <c r="AR4646" t="s">
        <v>307</v>
      </c>
      <c r="AS4646" t="s">
        <v>307</v>
      </c>
    </row>
    <row r="4647" spans="1:45" x14ac:dyDescent="0.25">
      <c r="A4647">
        <v>608</v>
      </c>
      <c r="B4647" t="s">
        <v>237</v>
      </c>
      <c r="C4647" t="s">
        <v>45</v>
      </c>
      <c r="D4647" t="s">
        <v>63</v>
      </c>
      <c r="E4647" t="s">
        <v>307</v>
      </c>
      <c r="F4647" t="s">
        <v>307</v>
      </c>
      <c r="G4647" t="s">
        <v>307</v>
      </c>
      <c r="H4647" t="s">
        <v>307</v>
      </c>
      <c r="I4647" t="s">
        <v>307</v>
      </c>
      <c r="J4647" t="s">
        <v>307</v>
      </c>
      <c r="K4647" t="s">
        <v>307</v>
      </c>
      <c r="L4647" t="s">
        <v>307</v>
      </c>
      <c r="M4647" t="s">
        <v>307</v>
      </c>
      <c r="N4647" t="s">
        <v>307</v>
      </c>
      <c r="O4647" t="s">
        <v>307</v>
      </c>
      <c r="P4647" t="s">
        <v>307</v>
      </c>
      <c r="Q4647" t="s">
        <v>307</v>
      </c>
      <c r="R4647" t="s">
        <v>307</v>
      </c>
      <c r="S4647" t="s">
        <v>307</v>
      </c>
      <c r="T4647" t="s">
        <v>307</v>
      </c>
      <c r="U4647" t="s">
        <v>307</v>
      </c>
      <c r="V4647" t="s">
        <v>307</v>
      </c>
      <c r="W4647" t="s">
        <v>307</v>
      </c>
    </row>
    <row r="4648" spans="1:45" x14ac:dyDescent="0.25">
      <c r="A4648">
        <v>608</v>
      </c>
      <c r="B4648" t="s">
        <v>237</v>
      </c>
      <c r="C4648" t="s">
        <v>45</v>
      </c>
      <c r="D4648" t="s">
        <v>64</v>
      </c>
      <c r="E4648" t="s">
        <v>307</v>
      </c>
      <c r="F4648" t="s">
        <v>307</v>
      </c>
      <c r="G4648" t="s">
        <v>307</v>
      </c>
      <c r="H4648" t="s">
        <v>307</v>
      </c>
      <c r="I4648" t="s">
        <v>307</v>
      </c>
      <c r="J4648" t="s">
        <v>307</v>
      </c>
      <c r="K4648" t="s">
        <v>307</v>
      </c>
      <c r="L4648" t="s">
        <v>307</v>
      </c>
      <c r="M4648" t="s">
        <v>307</v>
      </c>
      <c r="N4648" t="s">
        <v>307</v>
      </c>
      <c r="O4648" t="s">
        <v>307</v>
      </c>
      <c r="P4648" t="s">
        <v>307</v>
      </c>
      <c r="Q4648" t="s">
        <v>307</v>
      </c>
      <c r="R4648" t="s">
        <v>307</v>
      </c>
      <c r="S4648" t="s">
        <v>307</v>
      </c>
      <c r="T4648" t="s">
        <v>307</v>
      </c>
      <c r="U4648" t="s">
        <v>307</v>
      </c>
      <c r="V4648" t="s">
        <v>307</v>
      </c>
      <c r="W4648" t="s">
        <v>307</v>
      </c>
    </row>
    <row r="4649" spans="1:45" x14ac:dyDescent="0.25">
      <c r="A4649">
        <v>608</v>
      </c>
      <c r="B4649" t="s">
        <v>237</v>
      </c>
      <c r="C4649" t="s">
        <v>40</v>
      </c>
      <c r="D4649" t="s">
        <v>52</v>
      </c>
      <c r="E4649" t="s">
        <v>307</v>
      </c>
      <c r="F4649" t="s">
        <v>307</v>
      </c>
      <c r="G4649" t="s">
        <v>307</v>
      </c>
      <c r="H4649" t="s">
        <v>307</v>
      </c>
      <c r="I4649" t="s">
        <v>307</v>
      </c>
      <c r="J4649" t="s">
        <v>307</v>
      </c>
      <c r="K4649" t="s">
        <v>307</v>
      </c>
      <c r="L4649" t="s">
        <v>307</v>
      </c>
      <c r="M4649" t="s">
        <v>307</v>
      </c>
      <c r="N4649" t="s">
        <v>307</v>
      </c>
      <c r="O4649" t="s">
        <v>307</v>
      </c>
      <c r="P4649" t="s">
        <v>307</v>
      </c>
      <c r="Q4649" t="s">
        <v>307</v>
      </c>
      <c r="R4649" t="s">
        <v>307</v>
      </c>
      <c r="S4649" t="s">
        <v>307</v>
      </c>
      <c r="T4649" t="s">
        <v>307</v>
      </c>
      <c r="U4649" t="s">
        <v>307</v>
      </c>
      <c r="V4649" t="s">
        <v>307</v>
      </c>
      <c r="W4649" t="s">
        <v>307</v>
      </c>
      <c r="X4649" t="s">
        <v>307</v>
      </c>
      <c r="Y4649" t="s">
        <v>307</v>
      </c>
      <c r="Z4649" t="s">
        <v>307</v>
      </c>
    </row>
    <row r="4650" spans="1:45" x14ac:dyDescent="0.25">
      <c r="A4650">
        <v>608</v>
      </c>
      <c r="B4650" t="s">
        <v>237</v>
      </c>
      <c r="C4650" t="s">
        <v>40</v>
      </c>
      <c r="D4650" t="s">
        <v>53</v>
      </c>
      <c r="E4650" t="s">
        <v>307</v>
      </c>
      <c r="F4650" t="s">
        <v>307</v>
      </c>
      <c r="G4650" t="s">
        <v>307</v>
      </c>
      <c r="H4650" t="s">
        <v>307</v>
      </c>
      <c r="I4650" t="s">
        <v>307</v>
      </c>
      <c r="J4650" t="s">
        <v>307</v>
      </c>
      <c r="K4650" t="s">
        <v>307</v>
      </c>
      <c r="L4650" t="s">
        <v>307</v>
      </c>
      <c r="M4650" t="s">
        <v>307</v>
      </c>
      <c r="N4650" t="s">
        <v>307</v>
      </c>
      <c r="O4650" t="s">
        <v>307</v>
      </c>
      <c r="P4650" t="s">
        <v>307</v>
      </c>
      <c r="Q4650" t="s">
        <v>307</v>
      </c>
      <c r="R4650" t="s">
        <v>307</v>
      </c>
      <c r="S4650" t="s">
        <v>307</v>
      </c>
      <c r="T4650" t="s">
        <v>307</v>
      </c>
      <c r="U4650" t="s">
        <v>307</v>
      </c>
      <c r="V4650" t="s">
        <v>307</v>
      </c>
      <c r="W4650" t="s">
        <v>307</v>
      </c>
      <c r="X4650" t="s">
        <v>307</v>
      </c>
      <c r="Y4650" t="s">
        <v>307</v>
      </c>
      <c r="Z4650" t="s">
        <v>307</v>
      </c>
    </row>
    <row r="4651" spans="1:45" x14ac:dyDescent="0.25">
      <c r="A4651">
        <v>608</v>
      </c>
      <c r="B4651" t="s">
        <v>237</v>
      </c>
      <c r="C4651" t="s">
        <v>39</v>
      </c>
      <c r="D4651" t="s">
        <v>50</v>
      </c>
      <c r="E4651" t="s">
        <v>307</v>
      </c>
      <c r="F4651" t="s">
        <v>307</v>
      </c>
      <c r="G4651" t="s">
        <v>307</v>
      </c>
      <c r="H4651" t="s">
        <v>307</v>
      </c>
      <c r="I4651" t="s">
        <v>307</v>
      </c>
      <c r="J4651" t="s">
        <v>307</v>
      </c>
      <c r="K4651" t="s">
        <v>307</v>
      </c>
      <c r="L4651" t="s">
        <v>307</v>
      </c>
      <c r="M4651" t="s">
        <v>307</v>
      </c>
      <c r="N4651" t="s">
        <v>307</v>
      </c>
      <c r="O4651" t="s">
        <v>307</v>
      </c>
      <c r="P4651" t="s">
        <v>307</v>
      </c>
      <c r="Q4651" t="s">
        <v>307</v>
      </c>
      <c r="R4651" t="s">
        <v>307</v>
      </c>
      <c r="S4651" t="s">
        <v>307</v>
      </c>
      <c r="T4651" t="s">
        <v>307</v>
      </c>
      <c r="U4651" t="s">
        <v>307</v>
      </c>
      <c r="V4651" t="s">
        <v>307</v>
      </c>
      <c r="W4651" t="s">
        <v>307</v>
      </c>
      <c r="X4651" t="s">
        <v>307</v>
      </c>
      <c r="Y4651" t="s">
        <v>307</v>
      </c>
      <c r="Z4651" t="s">
        <v>307</v>
      </c>
      <c r="AA4651" t="s">
        <v>307</v>
      </c>
      <c r="AB4651" t="s">
        <v>307</v>
      </c>
      <c r="AC4651" t="s">
        <v>307</v>
      </c>
      <c r="AD4651" t="s">
        <v>307</v>
      </c>
      <c r="AE4651" t="s">
        <v>307</v>
      </c>
      <c r="AF4651" t="s">
        <v>307</v>
      </c>
      <c r="AG4651" t="s">
        <v>307</v>
      </c>
      <c r="AH4651" t="s">
        <v>307</v>
      </c>
      <c r="AI4651" t="s">
        <v>307</v>
      </c>
      <c r="AJ4651" t="s">
        <v>307</v>
      </c>
      <c r="AK4651" t="s">
        <v>307</v>
      </c>
      <c r="AL4651" t="s">
        <v>307</v>
      </c>
      <c r="AM4651" t="s">
        <v>307</v>
      </c>
      <c r="AN4651" t="s">
        <v>307</v>
      </c>
      <c r="AO4651" t="s">
        <v>307</v>
      </c>
      <c r="AP4651" t="s">
        <v>307</v>
      </c>
    </row>
    <row r="4652" spans="1:45" x14ac:dyDescent="0.25">
      <c r="A4652">
        <v>608</v>
      </c>
      <c r="B4652" t="s">
        <v>237</v>
      </c>
      <c r="C4652" t="s">
        <v>39</v>
      </c>
      <c r="D4652" t="s">
        <v>48</v>
      </c>
      <c r="E4652" t="s">
        <v>307</v>
      </c>
      <c r="F4652" t="s">
        <v>307</v>
      </c>
      <c r="G4652" t="s">
        <v>307</v>
      </c>
      <c r="H4652" t="s">
        <v>307</v>
      </c>
      <c r="I4652" t="s">
        <v>307</v>
      </c>
      <c r="J4652" t="s">
        <v>307</v>
      </c>
      <c r="K4652" t="s">
        <v>307</v>
      </c>
      <c r="L4652" t="s">
        <v>307</v>
      </c>
      <c r="M4652" t="s">
        <v>307</v>
      </c>
      <c r="N4652" t="s">
        <v>307</v>
      </c>
      <c r="O4652" t="s">
        <v>307</v>
      </c>
      <c r="P4652" t="s">
        <v>307</v>
      </c>
      <c r="Q4652" t="s">
        <v>307</v>
      </c>
      <c r="R4652" t="s">
        <v>307</v>
      </c>
      <c r="S4652" t="s">
        <v>307</v>
      </c>
      <c r="T4652" t="s">
        <v>307</v>
      </c>
      <c r="U4652" t="s">
        <v>307</v>
      </c>
      <c r="V4652" t="s">
        <v>307</v>
      </c>
      <c r="W4652" t="s">
        <v>307</v>
      </c>
      <c r="X4652" t="s">
        <v>307</v>
      </c>
      <c r="Y4652" t="s">
        <v>307</v>
      </c>
      <c r="Z4652" t="s">
        <v>307</v>
      </c>
      <c r="AA4652" t="s">
        <v>307</v>
      </c>
      <c r="AB4652" t="s">
        <v>307</v>
      </c>
      <c r="AC4652" t="s">
        <v>307</v>
      </c>
      <c r="AD4652" t="s">
        <v>307</v>
      </c>
      <c r="AE4652" t="s">
        <v>307</v>
      </c>
      <c r="AF4652" t="s">
        <v>307</v>
      </c>
      <c r="AG4652" t="s">
        <v>307</v>
      </c>
      <c r="AH4652" t="s">
        <v>307</v>
      </c>
      <c r="AI4652" t="s">
        <v>307</v>
      </c>
      <c r="AJ4652" t="s">
        <v>307</v>
      </c>
      <c r="AK4652" t="s">
        <v>307</v>
      </c>
      <c r="AL4652" t="s">
        <v>307</v>
      </c>
      <c r="AM4652" t="s">
        <v>307</v>
      </c>
      <c r="AN4652" t="s">
        <v>307</v>
      </c>
      <c r="AO4652" t="s">
        <v>307</v>
      </c>
      <c r="AP4652" t="s">
        <v>307</v>
      </c>
    </row>
    <row r="4653" spans="1:45" x14ac:dyDescent="0.25">
      <c r="A4653">
        <v>608</v>
      </c>
      <c r="B4653" t="s">
        <v>237</v>
      </c>
      <c r="C4653" t="s">
        <v>39</v>
      </c>
      <c r="D4653" t="s">
        <v>51</v>
      </c>
      <c r="E4653" t="s">
        <v>307</v>
      </c>
      <c r="F4653" t="s">
        <v>307</v>
      </c>
      <c r="G4653" t="s">
        <v>307</v>
      </c>
      <c r="H4653" t="s">
        <v>307</v>
      </c>
      <c r="I4653" t="s">
        <v>307</v>
      </c>
      <c r="J4653" t="s">
        <v>307</v>
      </c>
      <c r="K4653" t="s">
        <v>307</v>
      </c>
      <c r="L4653" t="s">
        <v>307</v>
      </c>
      <c r="M4653" t="s">
        <v>307</v>
      </c>
      <c r="N4653" t="s">
        <v>307</v>
      </c>
      <c r="O4653" t="s">
        <v>307</v>
      </c>
      <c r="P4653" t="s">
        <v>307</v>
      </c>
      <c r="Q4653" t="s">
        <v>307</v>
      </c>
      <c r="R4653" t="s">
        <v>307</v>
      </c>
      <c r="S4653" t="s">
        <v>307</v>
      </c>
      <c r="T4653" t="s">
        <v>307</v>
      </c>
      <c r="U4653" t="s">
        <v>307</v>
      </c>
      <c r="V4653" t="s">
        <v>307</v>
      </c>
      <c r="W4653" t="s">
        <v>307</v>
      </c>
      <c r="X4653" t="s">
        <v>307</v>
      </c>
      <c r="Y4653" t="s">
        <v>307</v>
      </c>
      <c r="Z4653" t="s">
        <v>307</v>
      </c>
      <c r="AA4653" t="s">
        <v>307</v>
      </c>
      <c r="AB4653" t="s">
        <v>307</v>
      </c>
      <c r="AC4653" t="s">
        <v>307</v>
      </c>
      <c r="AD4653" t="s">
        <v>307</v>
      </c>
      <c r="AE4653" t="s">
        <v>307</v>
      </c>
      <c r="AF4653" t="s">
        <v>307</v>
      </c>
      <c r="AG4653" t="s">
        <v>307</v>
      </c>
      <c r="AH4653" t="s">
        <v>307</v>
      </c>
      <c r="AI4653" t="s">
        <v>307</v>
      </c>
      <c r="AJ4653" t="s">
        <v>307</v>
      </c>
      <c r="AK4653" t="s">
        <v>307</v>
      </c>
      <c r="AL4653" t="s">
        <v>307</v>
      </c>
      <c r="AM4653" t="s">
        <v>307</v>
      </c>
      <c r="AN4653" t="s">
        <v>307</v>
      </c>
      <c r="AO4653" t="s">
        <v>307</v>
      </c>
      <c r="AP4653" t="s">
        <v>307</v>
      </c>
    </row>
    <row r="4654" spans="1:45" x14ac:dyDescent="0.25">
      <c r="A4654">
        <v>608</v>
      </c>
      <c r="B4654" t="s">
        <v>237</v>
      </c>
      <c r="C4654" t="s">
        <v>46</v>
      </c>
      <c r="D4654" t="s">
        <v>65</v>
      </c>
      <c r="E4654" t="s">
        <v>307</v>
      </c>
      <c r="F4654" t="s">
        <v>307</v>
      </c>
      <c r="G4654" t="s">
        <v>307</v>
      </c>
      <c r="H4654" t="s">
        <v>307</v>
      </c>
      <c r="I4654" t="s">
        <v>307</v>
      </c>
      <c r="J4654" t="s">
        <v>307</v>
      </c>
      <c r="K4654" t="s">
        <v>307</v>
      </c>
      <c r="L4654" t="s">
        <v>307</v>
      </c>
      <c r="M4654" t="s">
        <v>307</v>
      </c>
      <c r="N4654" t="s">
        <v>307</v>
      </c>
      <c r="O4654" t="s">
        <v>307</v>
      </c>
      <c r="P4654" t="s">
        <v>307</v>
      </c>
      <c r="Q4654" t="s">
        <v>307</v>
      </c>
      <c r="R4654" t="s">
        <v>307</v>
      </c>
      <c r="S4654" t="s">
        <v>307</v>
      </c>
      <c r="T4654" t="s">
        <v>307</v>
      </c>
      <c r="U4654" t="s">
        <v>307</v>
      </c>
      <c r="V4654" t="s">
        <v>307</v>
      </c>
      <c r="W4654" t="s">
        <v>307</v>
      </c>
      <c r="X4654" t="s">
        <v>307</v>
      </c>
      <c r="Y4654" t="s">
        <v>307</v>
      </c>
      <c r="Z4654" t="s">
        <v>307</v>
      </c>
    </row>
    <row r="4655" spans="1:45" x14ac:dyDescent="0.25">
      <c r="A4655">
        <v>608</v>
      </c>
      <c r="B4655" t="s">
        <v>237</v>
      </c>
      <c r="C4655" t="s">
        <v>46</v>
      </c>
      <c r="D4655" t="s">
        <v>66</v>
      </c>
      <c r="E4655" t="s">
        <v>307</v>
      </c>
      <c r="F4655" t="s">
        <v>307</v>
      </c>
      <c r="G4655" t="s">
        <v>307</v>
      </c>
      <c r="H4655" t="s">
        <v>307</v>
      </c>
      <c r="I4655" t="s">
        <v>307</v>
      </c>
      <c r="J4655" t="s">
        <v>307</v>
      </c>
      <c r="K4655" t="s">
        <v>307</v>
      </c>
      <c r="L4655" t="s">
        <v>307</v>
      </c>
      <c r="M4655" t="s">
        <v>307</v>
      </c>
      <c r="N4655" t="s">
        <v>307</v>
      </c>
      <c r="O4655" t="s">
        <v>307</v>
      </c>
      <c r="P4655" t="s">
        <v>307</v>
      </c>
      <c r="Q4655" t="s">
        <v>307</v>
      </c>
      <c r="R4655" t="s">
        <v>307</v>
      </c>
      <c r="S4655" t="s">
        <v>307</v>
      </c>
      <c r="T4655" t="s">
        <v>307</v>
      </c>
      <c r="U4655" t="s">
        <v>307</v>
      </c>
      <c r="V4655" t="s">
        <v>307</v>
      </c>
      <c r="W4655" t="s">
        <v>307</v>
      </c>
      <c r="X4655" t="s">
        <v>307</v>
      </c>
      <c r="Y4655" t="s">
        <v>307</v>
      </c>
      <c r="Z4655" t="s">
        <v>307</v>
      </c>
    </row>
    <row r="4656" spans="1:45" x14ac:dyDescent="0.25">
      <c r="A4656">
        <v>608</v>
      </c>
      <c r="B4656" t="s">
        <v>237</v>
      </c>
      <c r="C4656" t="s">
        <v>46</v>
      </c>
      <c r="D4656" t="s">
        <v>67</v>
      </c>
      <c r="E4656" t="s">
        <v>307</v>
      </c>
      <c r="F4656" t="s">
        <v>307</v>
      </c>
      <c r="G4656" t="s">
        <v>307</v>
      </c>
      <c r="H4656" t="s">
        <v>307</v>
      </c>
      <c r="I4656" t="s">
        <v>307</v>
      </c>
      <c r="J4656" t="s">
        <v>307</v>
      </c>
      <c r="K4656" t="s">
        <v>307</v>
      </c>
      <c r="L4656" t="s">
        <v>307</v>
      </c>
      <c r="M4656" t="s">
        <v>307</v>
      </c>
      <c r="N4656" t="s">
        <v>307</v>
      </c>
      <c r="O4656" t="s">
        <v>307</v>
      </c>
      <c r="P4656" t="s">
        <v>307</v>
      </c>
      <c r="Q4656" t="s">
        <v>307</v>
      </c>
      <c r="R4656" t="s">
        <v>307</v>
      </c>
      <c r="S4656" t="s">
        <v>307</v>
      </c>
      <c r="T4656" t="s">
        <v>307</v>
      </c>
      <c r="U4656" t="s">
        <v>307</v>
      </c>
      <c r="V4656" t="s">
        <v>307</v>
      </c>
      <c r="W4656" t="s">
        <v>307</v>
      </c>
      <c r="X4656" t="s">
        <v>307</v>
      </c>
      <c r="Y4656" t="s">
        <v>307</v>
      </c>
      <c r="Z4656" t="s">
        <v>307</v>
      </c>
    </row>
    <row r="4657" spans="1:26" x14ac:dyDescent="0.25">
      <c r="A4657">
        <v>608</v>
      </c>
      <c r="B4657" t="s">
        <v>237</v>
      </c>
      <c r="C4657" t="s">
        <v>46</v>
      </c>
      <c r="D4657" t="s">
        <v>68</v>
      </c>
      <c r="E4657" t="s">
        <v>307</v>
      </c>
      <c r="F4657" t="s">
        <v>307</v>
      </c>
      <c r="G4657" t="s">
        <v>307</v>
      </c>
      <c r="H4657" t="s">
        <v>307</v>
      </c>
      <c r="I4657" t="s">
        <v>307</v>
      </c>
      <c r="J4657" t="s">
        <v>307</v>
      </c>
      <c r="K4657" t="s">
        <v>307</v>
      </c>
      <c r="L4657" t="s">
        <v>307</v>
      </c>
      <c r="M4657" t="s">
        <v>307</v>
      </c>
      <c r="N4657" t="s">
        <v>307</v>
      </c>
      <c r="O4657" t="s">
        <v>307</v>
      </c>
      <c r="P4657" t="s">
        <v>307</v>
      </c>
      <c r="Q4657" t="s">
        <v>307</v>
      </c>
      <c r="R4657" t="s">
        <v>307</v>
      </c>
      <c r="S4657" t="s">
        <v>307</v>
      </c>
      <c r="T4657" t="s">
        <v>307</v>
      </c>
      <c r="U4657" t="s">
        <v>307</v>
      </c>
      <c r="V4657" t="s">
        <v>307</v>
      </c>
      <c r="W4657" t="s">
        <v>307</v>
      </c>
      <c r="X4657" t="s">
        <v>307</v>
      </c>
      <c r="Y4657" t="s">
        <v>307</v>
      </c>
      <c r="Z4657" t="s">
        <v>307</v>
      </c>
    </row>
    <row r="4658" spans="1:26" x14ac:dyDescent="0.25">
      <c r="A4658">
        <v>608</v>
      </c>
      <c r="B4658" t="s">
        <v>237</v>
      </c>
      <c r="C4658" t="s">
        <v>46</v>
      </c>
      <c r="D4658" t="s">
        <v>69</v>
      </c>
      <c r="E4658" t="s">
        <v>307</v>
      </c>
      <c r="F4658" t="s">
        <v>307</v>
      </c>
      <c r="G4658" t="s">
        <v>307</v>
      </c>
      <c r="H4658" t="s">
        <v>307</v>
      </c>
      <c r="I4658" t="s">
        <v>307</v>
      </c>
      <c r="J4658" t="s">
        <v>307</v>
      </c>
      <c r="K4658" t="s">
        <v>307</v>
      </c>
      <c r="L4658" t="s">
        <v>307</v>
      </c>
      <c r="M4658" t="s">
        <v>307</v>
      </c>
      <c r="N4658" t="s">
        <v>307</v>
      </c>
      <c r="O4658" t="s">
        <v>307</v>
      </c>
      <c r="P4658" t="s">
        <v>307</v>
      </c>
      <c r="Q4658" t="s">
        <v>307</v>
      </c>
      <c r="R4658" t="s">
        <v>307</v>
      </c>
      <c r="S4658" t="s">
        <v>307</v>
      </c>
      <c r="T4658" t="s">
        <v>307</v>
      </c>
      <c r="U4658" t="s">
        <v>307</v>
      </c>
      <c r="V4658" t="s">
        <v>307</v>
      </c>
      <c r="W4658" t="s">
        <v>307</v>
      </c>
      <c r="X4658" t="s">
        <v>307</v>
      </c>
      <c r="Y4658" t="s">
        <v>307</v>
      </c>
      <c r="Z4658" t="s">
        <v>307</v>
      </c>
    </row>
    <row r="4659" spans="1:26" x14ac:dyDescent="0.25">
      <c r="A4659">
        <v>608</v>
      </c>
      <c r="B4659" t="s">
        <v>237</v>
      </c>
      <c r="C4659" t="s">
        <v>46</v>
      </c>
      <c r="D4659" t="s">
        <v>70</v>
      </c>
      <c r="E4659" t="s">
        <v>307</v>
      </c>
      <c r="F4659" t="s">
        <v>307</v>
      </c>
      <c r="G4659" t="s">
        <v>307</v>
      </c>
      <c r="H4659" t="s">
        <v>307</v>
      </c>
      <c r="I4659" t="s">
        <v>307</v>
      </c>
      <c r="J4659" t="s">
        <v>307</v>
      </c>
      <c r="K4659" t="s">
        <v>307</v>
      </c>
      <c r="L4659" t="s">
        <v>307</v>
      </c>
      <c r="M4659" t="s">
        <v>307</v>
      </c>
      <c r="N4659" t="s">
        <v>307</v>
      </c>
      <c r="O4659" t="s">
        <v>307</v>
      </c>
      <c r="P4659" t="s">
        <v>307</v>
      </c>
      <c r="Q4659" t="s">
        <v>307</v>
      </c>
      <c r="R4659" t="s">
        <v>307</v>
      </c>
      <c r="S4659" t="s">
        <v>307</v>
      </c>
      <c r="T4659" t="s">
        <v>307</v>
      </c>
      <c r="U4659" t="s">
        <v>307</v>
      </c>
      <c r="V4659" t="s">
        <v>307</v>
      </c>
      <c r="W4659" t="s">
        <v>307</v>
      </c>
      <c r="X4659" t="s">
        <v>307</v>
      </c>
      <c r="Y4659" t="s">
        <v>307</v>
      </c>
      <c r="Z4659" t="s">
        <v>307</v>
      </c>
    </row>
    <row r="4660" spans="1:26" x14ac:dyDescent="0.25">
      <c r="A4660">
        <v>608</v>
      </c>
      <c r="B4660" t="s">
        <v>237</v>
      </c>
      <c r="C4660" t="s">
        <v>46</v>
      </c>
      <c r="D4660" t="s">
        <v>71</v>
      </c>
      <c r="E4660" t="s">
        <v>307</v>
      </c>
      <c r="F4660" t="s">
        <v>307</v>
      </c>
      <c r="G4660" t="s">
        <v>307</v>
      </c>
      <c r="H4660" t="s">
        <v>307</v>
      </c>
      <c r="I4660" t="s">
        <v>307</v>
      </c>
      <c r="J4660" t="s">
        <v>307</v>
      </c>
      <c r="K4660" t="s">
        <v>307</v>
      </c>
      <c r="L4660" t="s">
        <v>307</v>
      </c>
      <c r="M4660" t="s">
        <v>307</v>
      </c>
      <c r="N4660" t="s">
        <v>307</v>
      </c>
      <c r="O4660" t="s">
        <v>307</v>
      </c>
      <c r="P4660" t="s">
        <v>307</v>
      </c>
      <c r="Q4660" t="s">
        <v>307</v>
      </c>
      <c r="R4660" t="s">
        <v>307</v>
      </c>
      <c r="S4660" t="s">
        <v>307</v>
      </c>
      <c r="T4660" t="s">
        <v>307</v>
      </c>
      <c r="U4660" t="s">
        <v>307</v>
      </c>
      <c r="V4660" t="s">
        <v>307</v>
      </c>
      <c r="W4660" t="s">
        <v>307</v>
      </c>
      <c r="X4660" t="s">
        <v>307</v>
      </c>
      <c r="Y4660" t="s">
        <v>307</v>
      </c>
      <c r="Z4660" t="s">
        <v>307</v>
      </c>
    </row>
    <row r="4661" spans="1:26" x14ac:dyDescent="0.25">
      <c r="A4661">
        <v>608</v>
      </c>
      <c r="B4661" t="s">
        <v>237</v>
      </c>
      <c r="C4661" t="s">
        <v>46</v>
      </c>
      <c r="D4661" t="s">
        <v>72</v>
      </c>
      <c r="E4661" t="s">
        <v>307</v>
      </c>
      <c r="F4661" t="s">
        <v>307</v>
      </c>
      <c r="G4661" t="s">
        <v>307</v>
      </c>
      <c r="H4661" t="s">
        <v>307</v>
      </c>
      <c r="I4661" t="s">
        <v>307</v>
      </c>
      <c r="J4661" t="s">
        <v>307</v>
      </c>
      <c r="K4661" t="s">
        <v>307</v>
      </c>
      <c r="L4661" t="s">
        <v>307</v>
      </c>
      <c r="M4661" t="s">
        <v>307</v>
      </c>
      <c r="N4661" t="s">
        <v>307</v>
      </c>
      <c r="O4661" t="s">
        <v>307</v>
      </c>
      <c r="P4661" t="s">
        <v>307</v>
      </c>
      <c r="Q4661" t="s">
        <v>307</v>
      </c>
      <c r="R4661" t="s">
        <v>307</v>
      </c>
      <c r="S4661" t="s">
        <v>307</v>
      </c>
      <c r="T4661" t="s">
        <v>307</v>
      </c>
      <c r="U4661" t="s">
        <v>307</v>
      </c>
      <c r="V4661" t="s">
        <v>307</v>
      </c>
      <c r="W4661" t="s">
        <v>307</v>
      </c>
      <c r="X4661" t="s">
        <v>307</v>
      </c>
      <c r="Y4661" t="s">
        <v>307</v>
      </c>
      <c r="Z4661" t="s">
        <v>307</v>
      </c>
    </row>
    <row r="4662" spans="1:26" x14ac:dyDescent="0.25">
      <c r="A4662">
        <v>608</v>
      </c>
      <c r="B4662" t="s">
        <v>237</v>
      </c>
      <c r="C4662" t="s">
        <v>46</v>
      </c>
      <c r="D4662" t="s">
        <v>47</v>
      </c>
      <c r="E4662" t="s">
        <v>307</v>
      </c>
      <c r="F4662" t="s">
        <v>307</v>
      </c>
      <c r="G4662" t="s">
        <v>307</v>
      </c>
      <c r="H4662" t="s">
        <v>307</v>
      </c>
      <c r="I4662" t="s">
        <v>307</v>
      </c>
      <c r="J4662" t="s">
        <v>307</v>
      </c>
      <c r="K4662" t="s">
        <v>307</v>
      </c>
      <c r="L4662" t="s">
        <v>307</v>
      </c>
      <c r="M4662" t="s">
        <v>307</v>
      </c>
      <c r="N4662" t="s">
        <v>307</v>
      </c>
      <c r="O4662" t="s">
        <v>307</v>
      </c>
      <c r="P4662" t="s">
        <v>307</v>
      </c>
      <c r="Q4662" t="s">
        <v>307</v>
      </c>
      <c r="R4662" t="s">
        <v>307</v>
      </c>
      <c r="S4662" t="s">
        <v>307</v>
      </c>
      <c r="T4662" t="s">
        <v>307</v>
      </c>
      <c r="U4662" t="s">
        <v>307</v>
      </c>
      <c r="V4662" t="s">
        <v>307</v>
      </c>
      <c r="W4662" t="s">
        <v>307</v>
      </c>
      <c r="X4662" t="s">
        <v>307</v>
      </c>
      <c r="Y4662" t="s">
        <v>307</v>
      </c>
      <c r="Z4662" t="s">
        <v>307</v>
      </c>
    </row>
    <row r="4663" spans="1:26" x14ac:dyDescent="0.25">
      <c r="A4663">
        <v>608</v>
      </c>
      <c r="B4663" t="s">
        <v>237</v>
      </c>
      <c r="C4663" t="s">
        <v>46</v>
      </c>
      <c r="D4663" t="s">
        <v>48</v>
      </c>
      <c r="E4663" t="s">
        <v>307</v>
      </c>
      <c r="F4663" t="s">
        <v>307</v>
      </c>
      <c r="G4663" t="s">
        <v>307</v>
      </c>
      <c r="H4663" t="s">
        <v>307</v>
      </c>
      <c r="I4663" t="s">
        <v>307</v>
      </c>
      <c r="J4663" t="s">
        <v>307</v>
      </c>
      <c r="K4663" t="s">
        <v>307</v>
      </c>
      <c r="L4663" t="s">
        <v>307</v>
      </c>
      <c r="M4663" t="s">
        <v>307</v>
      </c>
      <c r="N4663" t="s">
        <v>307</v>
      </c>
      <c r="O4663" t="s">
        <v>307</v>
      </c>
      <c r="P4663" t="s">
        <v>307</v>
      </c>
      <c r="Q4663" t="s">
        <v>307</v>
      </c>
      <c r="R4663" t="s">
        <v>307</v>
      </c>
      <c r="S4663" t="s">
        <v>307</v>
      </c>
      <c r="T4663" t="s">
        <v>307</v>
      </c>
      <c r="U4663" t="s">
        <v>307</v>
      </c>
      <c r="V4663" t="s">
        <v>307</v>
      </c>
      <c r="W4663" t="s">
        <v>307</v>
      </c>
      <c r="X4663" t="s">
        <v>307</v>
      </c>
      <c r="Y4663" t="s">
        <v>307</v>
      </c>
      <c r="Z4663" t="s">
        <v>307</v>
      </c>
    </row>
    <row r="4664" spans="1:26" x14ac:dyDescent="0.25">
      <c r="A4664">
        <v>608</v>
      </c>
      <c r="B4664" t="s">
        <v>237</v>
      </c>
      <c r="C4664" t="s">
        <v>46</v>
      </c>
      <c r="D4664" t="s">
        <v>49</v>
      </c>
      <c r="E4664" t="s">
        <v>307</v>
      </c>
      <c r="F4664" t="s">
        <v>307</v>
      </c>
      <c r="G4664" t="s">
        <v>307</v>
      </c>
      <c r="H4664" t="s">
        <v>307</v>
      </c>
      <c r="I4664" t="s">
        <v>307</v>
      </c>
      <c r="J4664" t="s">
        <v>307</v>
      </c>
      <c r="K4664" t="s">
        <v>307</v>
      </c>
      <c r="L4664" t="s">
        <v>307</v>
      </c>
      <c r="M4664" t="s">
        <v>307</v>
      </c>
      <c r="N4664" t="s">
        <v>307</v>
      </c>
      <c r="O4664" t="s">
        <v>307</v>
      </c>
      <c r="P4664" t="s">
        <v>307</v>
      </c>
      <c r="Q4664" t="s">
        <v>307</v>
      </c>
      <c r="R4664" t="s">
        <v>307</v>
      </c>
      <c r="S4664" t="s">
        <v>307</v>
      </c>
      <c r="T4664" t="s">
        <v>307</v>
      </c>
      <c r="U4664" t="s">
        <v>307</v>
      </c>
      <c r="V4664" t="s">
        <v>307</v>
      </c>
      <c r="W4664" t="s">
        <v>307</v>
      </c>
      <c r="X4664" t="s">
        <v>307</v>
      </c>
      <c r="Y4664" t="s">
        <v>307</v>
      </c>
      <c r="Z4664" t="s">
        <v>307</v>
      </c>
    </row>
    <row r="4665" spans="1:26" x14ac:dyDescent="0.25">
      <c r="A4665">
        <v>608</v>
      </c>
      <c r="B4665" t="s">
        <v>237</v>
      </c>
      <c r="C4665" t="s">
        <v>41</v>
      </c>
      <c r="D4665" t="s">
        <v>48</v>
      </c>
      <c r="E4665" t="s">
        <v>307</v>
      </c>
      <c r="F4665" t="s">
        <v>307</v>
      </c>
      <c r="G4665" t="s">
        <v>307</v>
      </c>
      <c r="H4665" t="s">
        <v>307</v>
      </c>
      <c r="I4665" t="s">
        <v>307</v>
      </c>
      <c r="J4665" t="s">
        <v>307</v>
      </c>
      <c r="K4665" t="s">
        <v>307</v>
      </c>
      <c r="L4665" t="s">
        <v>307</v>
      </c>
      <c r="M4665" t="s">
        <v>307</v>
      </c>
      <c r="N4665" t="s">
        <v>307</v>
      </c>
      <c r="O4665" t="s">
        <v>307</v>
      </c>
      <c r="P4665" t="s">
        <v>307</v>
      </c>
      <c r="Q4665" t="s">
        <v>307</v>
      </c>
      <c r="R4665" t="s">
        <v>307</v>
      </c>
      <c r="S4665" t="s">
        <v>307</v>
      </c>
      <c r="T4665" t="s">
        <v>307</v>
      </c>
      <c r="U4665" t="s">
        <v>307</v>
      </c>
      <c r="V4665" t="s">
        <v>307</v>
      </c>
      <c r="W4665" t="s">
        <v>307</v>
      </c>
      <c r="X4665" t="s">
        <v>307</v>
      </c>
      <c r="Y4665" t="s">
        <v>307</v>
      </c>
      <c r="Z4665" t="s">
        <v>307</v>
      </c>
    </row>
    <row r="4666" spans="1:26" x14ac:dyDescent="0.25">
      <c r="A4666">
        <v>608</v>
      </c>
      <c r="B4666" t="s">
        <v>237</v>
      </c>
      <c r="C4666" t="s">
        <v>44</v>
      </c>
      <c r="D4666" t="s">
        <v>54</v>
      </c>
      <c r="E4666" t="s">
        <v>307</v>
      </c>
      <c r="F4666" t="s">
        <v>307</v>
      </c>
      <c r="G4666" t="s">
        <v>307</v>
      </c>
      <c r="H4666" t="s">
        <v>307</v>
      </c>
      <c r="I4666" t="s">
        <v>307</v>
      </c>
      <c r="J4666" t="s">
        <v>307</v>
      </c>
      <c r="K4666" t="s">
        <v>307</v>
      </c>
      <c r="L4666" t="s">
        <v>307</v>
      </c>
      <c r="M4666" t="s">
        <v>307</v>
      </c>
      <c r="N4666" t="s">
        <v>307</v>
      </c>
      <c r="O4666" t="s">
        <v>307</v>
      </c>
      <c r="P4666" t="s">
        <v>307</v>
      </c>
      <c r="Q4666" t="s">
        <v>307</v>
      </c>
      <c r="R4666" t="s">
        <v>307</v>
      </c>
      <c r="S4666" t="s">
        <v>307</v>
      </c>
      <c r="T4666" t="s">
        <v>307</v>
      </c>
      <c r="U4666" t="s">
        <v>307</v>
      </c>
      <c r="V4666" t="s">
        <v>307</v>
      </c>
      <c r="W4666" t="s">
        <v>307</v>
      </c>
    </row>
    <row r="4667" spans="1:26" x14ac:dyDescent="0.25">
      <c r="A4667">
        <v>608</v>
      </c>
      <c r="B4667" t="s">
        <v>237</v>
      </c>
      <c r="C4667" t="s">
        <v>44</v>
      </c>
      <c r="D4667" t="s">
        <v>55</v>
      </c>
      <c r="E4667" t="s">
        <v>307</v>
      </c>
      <c r="F4667" t="s">
        <v>307</v>
      </c>
      <c r="G4667" t="s">
        <v>307</v>
      </c>
      <c r="H4667" t="s">
        <v>307</v>
      </c>
      <c r="I4667" t="s">
        <v>307</v>
      </c>
      <c r="J4667" t="s">
        <v>307</v>
      </c>
      <c r="K4667" t="s">
        <v>307</v>
      </c>
      <c r="L4667" t="s">
        <v>307</v>
      </c>
      <c r="M4667" t="s">
        <v>307</v>
      </c>
      <c r="N4667" t="s">
        <v>307</v>
      </c>
      <c r="O4667" t="s">
        <v>307</v>
      </c>
      <c r="P4667" t="s">
        <v>307</v>
      </c>
      <c r="Q4667" t="s">
        <v>307</v>
      </c>
      <c r="R4667" t="s">
        <v>307</v>
      </c>
      <c r="S4667" t="s">
        <v>307</v>
      </c>
      <c r="T4667" t="s">
        <v>307</v>
      </c>
      <c r="U4667" t="s">
        <v>307</v>
      </c>
      <c r="V4667" t="s">
        <v>307</v>
      </c>
      <c r="W4667" t="s">
        <v>307</v>
      </c>
    </row>
    <row r="4668" spans="1:26" x14ac:dyDescent="0.25">
      <c r="A4668">
        <v>608</v>
      </c>
      <c r="B4668" t="s">
        <v>237</v>
      </c>
      <c r="C4668" t="s">
        <v>44</v>
      </c>
      <c r="D4668" t="s">
        <v>56</v>
      </c>
      <c r="E4668" t="s">
        <v>307</v>
      </c>
      <c r="F4668" t="s">
        <v>307</v>
      </c>
      <c r="G4668" t="s">
        <v>307</v>
      </c>
      <c r="H4668" t="s">
        <v>307</v>
      </c>
      <c r="I4668" t="s">
        <v>307</v>
      </c>
      <c r="J4668" t="s">
        <v>307</v>
      </c>
      <c r="K4668" t="s">
        <v>307</v>
      </c>
      <c r="L4668" t="s">
        <v>307</v>
      </c>
      <c r="M4668" t="s">
        <v>307</v>
      </c>
      <c r="N4668" t="s">
        <v>307</v>
      </c>
      <c r="O4668" t="s">
        <v>307</v>
      </c>
      <c r="P4668" t="s">
        <v>307</v>
      </c>
      <c r="Q4668" t="s">
        <v>307</v>
      </c>
      <c r="R4668" t="s">
        <v>307</v>
      </c>
      <c r="S4668" t="s">
        <v>307</v>
      </c>
      <c r="T4668" t="s">
        <v>307</v>
      </c>
      <c r="U4668" t="s">
        <v>307</v>
      </c>
      <c r="V4668" t="s">
        <v>307</v>
      </c>
      <c r="W4668" t="s">
        <v>307</v>
      </c>
    </row>
    <row r="4669" spans="1:26" x14ac:dyDescent="0.25">
      <c r="A4669">
        <v>608</v>
      </c>
      <c r="B4669" t="s">
        <v>237</v>
      </c>
      <c r="C4669" t="s">
        <v>44</v>
      </c>
      <c r="D4669" t="s">
        <v>57</v>
      </c>
      <c r="E4669" t="s">
        <v>307</v>
      </c>
      <c r="F4669" t="s">
        <v>307</v>
      </c>
      <c r="G4669" t="s">
        <v>307</v>
      </c>
      <c r="H4669" t="s">
        <v>307</v>
      </c>
      <c r="I4669" t="s">
        <v>307</v>
      </c>
      <c r="J4669" t="s">
        <v>307</v>
      </c>
      <c r="K4669" t="s">
        <v>307</v>
      </c>
      <c r="L4669" t="s">
        <v>307</v>
      </c>
      <c r="M4669" t="s">
        <v>307</v>
      </c>
      <c r="N4669" t="s">
        <v>307</v>
      </c>
      <c r="O4669" t="s">
        <v>307</v>
      </c>
      <c r="P4669" t="s">
        <v>307</v>
      </c>
      <c r="Q4669" t="s">
        <v>307</v>
      </c>
      <c r="R4669" t="s">
        <v>307</v>
      </c>
      <c r="S4669" t="s">
        <v>307</v>
      </c>
      <c r="T4669" t="s">
        <v>307</v>
      </c>
      <c r="U4669" t="s">
        <v>307</v>
      </c>
      <c r="V4669" t="s">
        <v>307</v>
      </c>
      <c r="W4669" t="s">
        <v>307</v>
      </c>
    </row>
    <row r="4670" spans="1:26" x14ac:dyDescent="0.25">
      <c r="A4670">
        <v>608</v>
      </c>
      <c r="B4670" t="s">
        <v>237</v>
      </c>
      <c r="C4670" t="s">
        <v>44</v>
      </c>
      <c r="D4670" t="s">
        <v>58</v>
      </c>
      <c r="E4670" t="s">
        <v>307</v>
      </c>
      <c r="F4670" t="s">
        <v>307</v>
      </c>
      <c r="G4670" t="s">
        <v>307</v>
      </c>
      <c r="H4670" t="s">
        <v>307</v>
      </c>
      <c r="I4670" t="s">
        <v>307</v>
      </c>
      <c r="J4670" t="s">
        <v>307</v>
      </c>
      <c r="K4670" t="s">
        <v>307</v>
      </c>
      <c r="L4670" t="s">
        <v>307</v>
      </c>
      <c r="M4670" t="s">
        <v>307</v>
      </c>
      <c r="N4670" t="s">
        <v>307</v>
      </c>
      <c r="O4670" t="s">
        <v>307</v>
      </c>
      <c r="P4670" t="s">
        <v>307</v>
      </c>
      <c r="Q4670" t="s">
        <v>307</v>
      </c>
      <c r="R4670" t="s">
        <v>307</v>
      </c>
      <c r="S4670" t="s">
        <v>307</v>
      </c>
      <c r="T4670" t="s">
        <v>307</v>
      </c>
      <c r="U4670" t="s">
        <v>307</v>
      </c>
      <c r="V4670" t="s">
        <v>307</v>
      </c>
      <c r="W4670" t="s">
        <v>307</v>
      </c>
    </row>
    <row r="4671" spans="1:26" x14ac:dyDescent="0.25">
      <c r="A4671">
        <v>608</v>
      </c>
      <c r="B4671" t="s">
        <v>237</v>
      </c>
      <c r="C4671" t="s">
        <v>44</v>
      </c>
      <c r="D4671" t="s">
        <v>59</v>
      </c>
      <c r="E4671" t="s">
        <v>307</v>
      </c>
      <c r="F4671" t="s">
        <v>307</v>
      </c>
      <c r="G4671" t="s">
        <v>307</v>
      </c>
      <c r="H4671" t="s">
        <v>307</v>
      </c>
      <c r="I4671" t="s">
        <v>307</v>
      </c>
      <c r="J4671" t="s">
        <v>307</v>
      </c>
      <c r="K4671" t="s">
        <v>307</v>
      </c>
      <c r="L4671" t="s">
        <v>307</v>
      </c>
      <c r="M4671" t="s">
        <v>307</v>
      </c>
      <c r="N4671" t="s">
        <v>307</v>
      </c>
      <c r="O4671" t="s">
        <v>307</v>
      </c>
      <c r="P4671" t="s">
        <v>307</v>
      </c>
      <c r="Q4671" t="s">
        <v>307</v>
      </c>
      <c r="R4671" t="s">
        <v>307</v>
      </c>
      <c r="S4671" t="s">
        <v>307</v>
      </c>
      <c r="T4671" t="s">
        <v>307</v>
      </c>
      <c r="U4671" t="s">
        <v>307</v>
      </c>
      <c r="V4671" t="s">
        <v>307</v>
      </c>
      <c r="W4671" t="s">
        <v>307</v>
      </c>
    </row>
    <row r="4672" spans="1:26" x14ac:dyDescent="0.25">
      <c r="A4672">
        <v>608</v>
      </c>
      <c r="B4672" t="s">
        <v>237</v>
      </c>
      <c r="C4672" t="s">
        <v>44</v>
      </c>
      <c r="D4672" t="s">
        <v>60</v>
      </c>
      <c r="E4672" t="s">
        <v>307</v>
      </c>
      <c r="F4672" t="s">
        <v>307</v>
      </c>
      <c r="G4672" t="s">
        <v>307</v>
      </c>
      <c r="H4672" t="s">
        <v>307</v>
      </c>
      <c r="I4672" t="s">
        <v>307</v>
      </c>
      <c r="J4672" t="s">
        <v>307</v>
      </c>
      <c r="K4672" t="s">
        <v>307</v>
      </c>
      <c r="L4672" t="s">
        <v>307</v>
      </c>
      <c r="M4672" t="s">
        <v>307</v>
      </c>
      <c r="N4672" t="s">
        <v>307</v>
      </c>
      <c r="O4672" t="s">
        <v>307</v>
      </c>
      <c r="P4672" t="s">
        <v>307</v>
      </c>
      <c r="Q4672" t="s">
        <v>307</v>
      </c>
      <c r="R4672" t="s">
        <v>307</v>
      </c>
      <c r="S4672" t="s">
        <v>307</v>
      </c>
      <c r="T4672" t="s">
        <v>307</v>
      </c>
      <c r="U4672" t="s">
        <v>307</v>
      </c>
      <c r="V4672" t="s">
        <v>307</v>
      </c>
      <c r="W4672" t="s">
        <v>307</v>
      </c>
    </row>
    <row r="4673" spans="1:45" x14ac:dyDescent="0.25">
      <c r="A4673">
        <v>608</v>
      </c>
      <c r="B4673" t="s">
        <v>237</v>
      </c>
      <c r="C4673" t="s">
        <v>44</v>
      </c>
      <c r="D4673" t="s">
        <v>61</v>
      </c>
      <c r="E4673" t="s">
        <v>307</v>
      </c>
      <c r="F4673" t="s">
        <v>307</v>
      </c>
      <c r="G4673" t="s">
        <v>307</v>
      </c>
      <c r="H4673" t="s">
        <v>307</v>
      </c>
      <c r="I4673" t="s">
        <v>307</v>
      </c>
      <c r="J4673" t="s">
        <v>307</v>
      </c>
      <c r="K4673" t="s">
        <v>307</v>
      </c>
      <c r="L4673" t="s">
        <v>307</v>
      </c>
      <c r="M4673" t="s">
        <v>307</v>
      </c>
      <c r="N4673" t="s">
        <v>307</v>
      </c>
      <c r="O4673" t="s">
        <v>307</v>
      </c>
      <c r="P4673" t="s">
        <v>307</v>
      </c>
      <c r="Q4673" t="s">
        <v>307</v>
      </c>
      <c r="R4673" t="s">
        <v>307</v>
      </c>
      <c r="S4673" t="s">
        <v>307</v>
      </c>
      <c r="T4673" t="s">
        <v>307</v>
      </c>
      <c r="U4673" t="s">
        <v>307</v>
      </c>
      <c r="V4673" t="s">
        <v>307</v>
      </c>
      <c r="W4673" t="s">
        <v>307</v>
      </c>
    </row>
    <row r="4674" spans="1:45" x14ac:dyDescent="0.25">
      <c r="A4674">
        <v>608</v>
      </c>
      <c r="B4674" t="s">
        <v>237</v>
      </c>
      <c r="C4674" t="s">
        <v>44</v>
      </c>
      <c r="D4674" t="s">
        <v>62</v>
      </c>
      <c r="E4674" t="s">
        <v>307</v>
      </c>
      <c r="F4674" t="s">
        <v>307</v>
      </c>
      <c r="G4674" t="s">
        <v>307</v>
      </c>
      <c r="H4674" t="s">
        <v>307</v>
      </c>
      <c r="I4674" t="s">
        <v>307</v>
      </c>
      <c r="J4674" t="s">
        <v>307</v>
      </c>
      <c r="K4674" t="s">
        <v>307</v>
      </c>
      <c r="L4674" t="s">
        <v>307</v>
      </c>
      <c r="M4674" t="s">
        <v>307</v>
      </c>
      <c r="N4674" t="s">
        <v>307</v>
      </c>
      <c r="O4674" t="s">
        <v>307</v>
      </c>
      <c r="P4674" t="s">
        <v>307</v>
      </c>
      <c r="Q4674" t="s">
        <v>307</v>
      </c>
      <c r="R4674" t="s">
        <v>307</v>
      </c>
      <c r="S4674" t="s">
        <v>307</v>
      </c>
      <c r="T4674" t="s">
        <v>307</v>
      </c>
      <c r="U4674" t="s">
        <v>307</v>
      </c>
      <c r="V4674" t="s">
        <v>307</v>
      </c>
      <c r="W4674" t="s">
        <v>307</v>
      </c>
    </row>
    <row r="4675" spans="1:45" x14ac:dyDescent="0.25">
      <c r="A4675">
        <v>608</v>
      </c>
      <c r="B4675" t="s">
        <v>237</v>
      </c>
      <c r="C4675" t="s">
        <v>38</v>
      </c>
      <c r="D4675" t="s">
        <v>47</v>
      </c>
      <c r="E4675" t="s">
        <v>307</v>
      </c>
      <c r="F4675" t="s">
        <v>307</v>
      </c>
      <c r="G4675" t="s">
        <v>307</v>
      </c>
      <c r="H4675" t="s">
        <v>307</v>
      </c>
      <c r="I4675" t="s">
        <v>307</v>
      </c>
      <c r="J4675" t="s">
        <v>307</v>
      </c>
      <c r="K4675" t="s">
        <v>307</v>
      </c>
      <c r="L4675" t="s">
        <v>307</v>
      </c>
      <c r="M4675" t="s">
        <v>307</v>
      </c>
      <c r="N4675" t="s">
        <v>307</v>
      </c>
      <c r="O4675" t="s">
        <v>307</v>
      </c>
      <c r="P4675" t="s">
        <v>307</v>
      </c>
      <c r="Q4675" t="s">
        <v>307</v>
      </c>
      <c r="R4675" t="s">
        <v>307</v>
      </c>
      <c r="S4675" t="s">
        <v>307</v>
      </c>
      <c r="T4675" t="s">
        <v>307</v>
      </c>
      <c r="U4675" t="s">
        <v>307</v>
      </c>
      <c r="V4675" t="s">
        <v>307</v>
      </c>
      <c r="W4675" t="s">
        <v>307</v>
      </c>
      <c r="X4675" t="s">
        <v>307</v>
      </c>
      <c r="Y4675" t="s">
        <v>307</v>
      </c>
      <c r="Z4675" t="s">
        <v>307</v>
      </c>
      <c r="AA4675" t="s">
        <v>307</v>
      </c>
      <c r="AB4675" t="s">
        <v>307</v>
      </c>
      <c r="AC4675" t="s">
        <v>307</v>
      </c>
      <c r="AD4675" t="s">
        <v>307</v>
      </c>
      <c r="AE4675" t="s">
        <v>307</v>
      </c>
      <c r="AF4675" t="s">
        <v>307</v>
      </c>
      <c r="AG4675" t="s">
        <v>307</v>
      </c>
      <c r="AH4675" t="s">
        <v>307</v>
      </c>
      <c r="AI4675" t="s">
        <v>307</v>
      </c>
      <c r="AJ4675" t="s">
        <v>307</v>
      </c>
      <c r="AK4675" t="s">
        <v>307</v>
      </c>
      <c r="AL4675" t="s">
        <v>307</v>
      </c>
      <c r="AM4675" t="s">
        <v>307</v>
      </c>
      <c r="AN4675" t="s">
        <v>307</v>
      </c>
      <c r="AO4675" t="s">
        <v>307</v>
      </c>
      <c r="AP4675" t="s">
        <v>307</v>
      </c>
      <c r="AQ4675" t="s">
        <v>307</v>
      </c>
      <c r="AR4675" t="s">
        <v>307</v>
      </c>
      <c r="AS4675" t="s">
        <v>307</v>
      </c>
    </row>
    <row r="4676" spans="1:45" x14ac:dyDescent="0.25">
      <c r="A4676">
        <v>608</v>
      </c>
      <c r="B4676" t="s">
        <v>237</v>
      </c>
      <c r="C4676" t="s">
        <v>38</v>
      </c>
      <c r="D4676" t="s">
        <v>48</v>
      </c>
      <c r="E4676" t="s">
        <v>307</v>
      </c>
      <c r="F4676" t="s">
        <v>307</v>
      </c>
      <c r="G4676" t="s">
        <v>307</v>
      </c>
      <c r="H4676" t="s">
        <v>307</v>
      </c>
      <c r="I4676" t="s">
        <v>307</v>
      </c>
      <c r="J4676" t="s">
        <v>307</v>
      </c>
      <c r="K4676" t="s">
        <v>307</v>
      </c>
      <c r="L4676" t="s">
        <v>307</v>
      </c>
      <c r="M4676" t="s">
        <v>307</v>
      </c>
      <c r="N4676" t="s">
        <v>307</v>
      </c>
      <c r="O4676" t="s">
        <v>307</v>
      </c>
      <c r="P4676" t="s">
        <v>307</v>
      </c>
      <c r="Q4676" t="s">
        <v>307</v>
      </c>
      <c r="R4676" t="s">
        <v>307</v>
      </c>
      <c r="S4676" t="s">
        <v>307</v>
      </c>
      <c r="T4676" t="s">
        <v>307</v>
      </c>
      <c r="U4676" t="s">
        <v>307</v>
      </c>
      <c r="V4676" t="s">
        <v>307</v>
      </c>
      <c r="W4676" t="s">
        <v>307</v>
      </c>
      <c r="X4676" t="s">
        <v>307</v>
      </c>
      <c r="Y4676" t="s">
        <v>307</v>
      </c>
      <c r="Z4676" t="s">
        <v>307</v>
      </c>
      <c r="AA4676" t="s">
        <v>307</v>
      </c>
      <c r="AB4676" t="s">
        <v>307</v>
      </c>
      <c r="AC4676" t="s">
        <v>307</v>
      </c>
      <c r="AD4676" t="s">
        <v>307</v>
      </c>
      <c r="AE4676" t="s">
        <v>307</v>
      </c>
      <c r="AF4676" t="s">
        <v>307</v>
      </c>
      <c r="AG4676" t="s">
        <v>307</v>
      </c>
      <c r="AH4676" t="s">
        <v>307</v>
      </c>
      <c r="AI4676" t="s">
        <v>307</v>
      </c>
      <c r="AJ4676" t="s">
        <v>307</v>
      </c>
      <c r="AK4676" t="s">
        <v>307</v>
      </c>
      <c r="AL4676" t="s">
        <v>307</v>
      </c>
      <c r="AM4676" t="s">
        <v>307</v>
      </c>
      <c r="AN4676" t="s">
        <v>307</v>
      </c>
      <c r="AO4676" t="s">
        <v>307</v>
      </c>
      <c r="AP4676" t="s">
        <v>307</v>
      </c>
      <c r="AQ4676" t="s">
        <v>307</v>
      </c>
      <c r="AR4676" t="s">
        <v>307</v>
      </c>
      <c r="AS4676" t="s">
        <v>307</v>
      </c>
    </row>
    <row r="4677" spans="1:45" x14ac:dyDescent="0.25">
      <c r="A4677">
        <v>608</v>
      </c>
      <c r="B4677" t="s">
        <v>237</v>
      </c>
      <c r="C4677" t="s">
        <v>38</v>
      </c>
      <c r="D4677" t="s">
        <v>49</v>
      </c>
      <c r="E4677" t="s">
        <v>307</v>
      </c>
      <c r="F4677" t="s">
        <v>307</v>
      </c>
      <c r="G4677" t="s">
        <v>307</v>
      </c>
      <c r="H4677" t="s">
        <v>307</v>
      </c>
      <c r="I4677" t="s">
        <v>307</v>
      </c>
      <c r="J4677" t="s">
        <v>307</v>
      </c>
      <c r="K4677" t="s">
        <v>307</v>
      </c>
      <c r="L4677" t="s">
        <v>307</v>
      </c>
      <c r="M4677" t="s">
        <v>307</v>
      </c>
      <c r="N4677" t="s">
        <v>307</v>
      </c>
      <c r="O4677" t="s">
        <v>307</v>
      </c>
      <c r="P4677" t="s">
        <v>307</v>
      </c>
      <c r="Q4677" t="s">
        <v>307</v>
      </c>
      <c r="R4677" t="s">
        <v>307</v>
      </c>
      <c r="S4677" t="s">
        <v>307</v>
      </c>
      <c r="T4677" t="s">
        <v>307</v>
      </c>
      <c r="U4677" t="s">
        <v>307</v>
      </c>
      <c r="V4677" t="s">
        <v>307</v>
      </c>
      <c r="W4677" t="s">
        <v>307</v>
      </c>
      <c r="X4677" t="s">
        <v>307</v>
      </c>
      <c r="Y4677" t="s">
        <v>307</v>
      </c>
      <c r="Z4677" t="s">
        <v>307</v>
      </c>
      <c r="AA4677" t="s">
        <v>307</v>
      </c>
      <c r="AB4677" t="s">
        <v>307</v>
      </c>
      <c r="AC4677" t="s">
        <v>307</v>
      </c>
      <c r="AD4677" t="s">
        <v>307</v>
      </c>
      <c r="AE4677" t="s">
        <v>307</v>
      </c>
      <c r="AF4677" t="s">
        <v>307</v>
      </c>
      <c r="AG4677" t="s">
        <v>307</v>
      </c>
      <c r="AH4677" t="s">
        <v>307</v>
      </c>
      <c r="AI4677" t="s">
        <v>307</v>
      </c>
      <c r="AJ4677" t="s">
        <v>307</v>
      </c>
      <c r="AK4677" t="s">
        <v>307</v>
      </c>
      <c r="AL4677" t="s">
        <v>307</v>
      </c>
      <c r="AM4677" t="s">
        <v>307</v>
      </c>
      <c r="AN4677" t="s">
        <v>307</v>
      </c>
      <c r="AO4677" t="s">
        <v>307</v>
      </c>
      <c r="AP4677" t="s">
        <v>307</v>
      </c>
      <c r="AQ4677" t="s">
        <v>307</v>
      </c>
      <c r="AR4677" t="s">
        <v>307</v>
      </c>
      <c r="AS4677" t="s">
        <v>307</v>
      </c>
    </row>
    <row r="4678" spans="1:45" x14ac:dyDescent="0.25">
      <c r="A4678">
        <v>608</v>
      </c>
      <c r="B4678" t="s">
        <v>237</v>
      </c>
      <c r="C4678" t="s">
        <v>42</v>
      </c>
      <c r="D4678" t="s">
        <v>48</v>
      </c>
      <c r="E4678" t="s">
        <v>307</v>
      </c>
      <c r="F4678" t="s">
        <v>307</v>
      </c>
      <c r="G4678" t="s">
        <v>307</v>
      </c>
      <c r="H4678" t="s">
        <v>307</v>
      </c>
      <c r="I4678" t="s">
        <v>307</v>
      </c>
      <c r="J4678" t="s">
        <v>307</v>
      </c>
      <c r="K4678" t="s">
        <v>307</v>
      </c>
      <c r="L4678" t="s">
        <v>307</v>
      </c>
      <c r="M4678" t="s">
        <v>307</v>
      </c>
      <c r="N4678" t="s">
        <v>307</v>
      </c>
      <c r="O4678" t="s">
        <v>307</v>
      </c>
      <c r="P4678" t="s">
        <v>307</v>
      </c>
      <c r="Q4678" t="s">
        <v>307</v>
      </c>
      <c r="R4678" t="s">
        <v>307</v>
      </c>
      <c r="S4678" t="s">
        <v>307</v>
      </c>
      <c r="T4678" t="s">
        <v>307</v>
      </c>
      <c r="U4678" t="s">
        <v>307</v>
      </c>
      <c r="V4678" t="s">
        <v>307</v>
      </c>
      <c r="W4678" t="s">
        <v>307</v>
      </c>
      <c r="X4678" t="s">
        <v>307</v>
      </c>
      <c r="Y4678" t="s">
        <v>307</v>
      </c>
      <c r="Z4678" t="s">
        <v>307</v>
      </c>
    </row>
    <row r="4679" spans="1:45" x14ac:dyDescent="0.25">
      <c r="A4679">
        <v>609</v>
      </c>
      <c r="B4679" t="s">
        <v>238</v>
      </c>
      <c r="C4679" t="s">
        <v>43</v>
      </c>
      <c r="D4679" t="s">
        <v>54</v>
      </c>
      <c r="E4679" t="s">
        <v>307</v>
      </c>
      <c r="F4679" t="s">
        <v>307</v>
      </c>
      <c r="G4679" t="s">
        <v>307</v>
      </c>
      <c r="H4679" t="s">
        <v>307</v>
      </c>
      <c r="I4679" t="s">
        <v>307</v>
      </c>
      <c r="J4679" t="s">
        <v>307</v>
      </c>
      <c r="K4679" t="s">
        <v>307</v>
      </c>
      <c r="L4679" t="s">
        <v>307</v>
      </c>
      <c r="M4679" t="s">
        <v>307</v>
      </c>
      <c r="N4679" t="s">
        <v>307</v>
      </c>
      <c r="O4679" t="s">
        <v>307</v>
      </c>
      <c r="P4679" t="s">
        <v>307</v>
      </c>
      <c r="Q4679" t="s">
        <v>307</v>
      </c>
      <c r="R4679" t="s">
        <v>307</v>
      </c>
      <c r="S4679" t="s">
        <v>307</v>
      </c>
      <c r="T4679" t="s">
        <v>307</v>
      </c>
      <c r="U4679" t="s">
        <v>307</v>
      </c>
      <c r="V4679" t="s">
        <v>307</v>
      </c>
      <c r="W4679" t="s">
        <v>307</v>
      </c>
    </row>
    <row r="4680" spans="1:45" x14ac:dyDescent="0.25">
      <c r="A4680">
        <v>609</v>
      </c>
      <c r="B4680" t="s">
        <v>238</v>
      </c>
      <c r="C4680" t="s">
        <v>43</v>
      </c>
      <c r="D4680" t="s">
        <v>55</v>
      </c>
      <c r="E4680" t="s">
        <v>307</v>
      </c>
      <c r="F4680" t="s">
        <v>307</v>
      </c>
      <c r="G4680" t="s">
        <v>307</v>
      </c>
      <c r="H4680" t="s">
        <v>307</v>
      </c>
      <c r="I4680" t="s">
        <v>307</v>
      </c>
      <c r="J4680" t="s">
        <v>307</v>
      </c>
      <c r="K4680" t="s">
        <v>307</v>
      </c>
      <c r="L4680" t="s">
        <v>307</v>
      </c>
      <c r="M4680" t="s">
        <v>307</v>
      </c>
      <c r="N4680" t="s">
        <v>307</v>
      </c>
      <c r="O4680" t="s">
        <v>307</v>
      </c>
      <c r="P4680" t="s">
        <v>307</v>
      </c>
      <c r="Q4680" t="s">
        <v>307</v>
      </c>
      <c r="R4680" t="s">
        <v>307</v>
      </c>
      <c r="S4680" t="s">
        <v>307</v>
      </c>
      <c r="T4680" t="s">
        <v>307</v>
      </c>
      <c r="U4680" t="s">
        <v>307</v>
      </c>
      <c r="V4680" t="s">
        <v>307</v>
      </c>
      <c r="W4680" t="s">
        <v>307</v>
      </c>
    </row>
    <row r="4681" spans="1:45" x14ac:dyDescent="0.25">
      <c r="A4681">
        <v>609</v>
      </c>
      <c r="B4681" t="s">
        <v>238</v>
      </c>
      <c r="C4681" t="s">
        <v>43</v>
      </c>
      <c r="D4681" t="s">
        <v>56</v>
      </c>
      <c r="E4681" t="s">
        <v>307</v>
      </c>
      <c r="F4681" t="s">
        <v>307</v>
      </c>
      <c r="G4681" t="s">
        <v>307</v>
      </c>
      <c r="H4681" t="s">
        <v>307</v>
      </c>
      <c r="I4681" t="s">
        <v>307</v>
      </c>
      <c r="J4681" t="s">
        <v>307</v>
      </c>
      <c r="K4681" t="s">
        <v>307</v>
      </c>
      <c r="L4681" t="s">
        <v>307</v>
      </c>
      <c r="M4681" t="s">
        <v>307</v>
      </c>
      <c r="N4681" t="s">
        <v>307</v>
      </c>
      <c r="O4681" t="s">
        <v>307</v>
      </c>
      <c r="P4681" t="s">
        <v>307</v>
      </c>
      <c r="Q4681" t="s">
        <v>307</v>
      </c>
      <c r="R4681" t="s">
        <v>307</v>
      </c>
      <c r="S4681" t="s">
        <v>307</v>
      </c>
      <c r="T4681" t="s">
        <v>307</v>
      </c>
      <c r="U4681" t="s">
        <v>307</v>
      </c>
      <c r="V4681" t="s">
        <v>307</v>
      </c>
      <c r="W4681" t="s">
        <v>307</v>
      </c>
    </row>
    <row r="4682" spans="1:45" x14ac:dyDescent="0.25">
      <c r="A4682">
        <v>609</v>
      </c>
      <c r="B4682" t="s">
        <v>238</v>
      </c>
      <c r="C4682" t="s">
        <v>43</v>
      </c>
      <c r="D4682" t="s">
        <v>57</v>
      </c>
      <c r="E4682" t="s">
        <v>307</v>
      </c>
      <c r="F4682" t="s">
        <v>307</v>
      </c>
      <c r="G4682" t="s">
        <v>307</v>
      </c>
      <c r="H4682" t="s">
        <v>307</v>
      </c>
      <c r="I4682" t="s">
        <v>307</v>
      </c>
      <c r="J4682" t="s">
        <v>307</v>
      </c>
      <c r="K4682" t="s">
        <v>307</v>
      </c>
      <c r="L4682" t="s">
        <v>307</v>
      </c>
      <c r="M4682" t="s">
        <v>307</v>
      </c>
      <c r="N4682" t="s">
        <v>307</v>
      </c>
      <c r="O4682" t="s">
        <v>307</v>
      </c>
      <c r="P4682" t="s">
        <v>307</v>
      </c>
      <c r="Q4682" t="s">
        <v>307</v>
      </c>
      <c r="R4682" t="s">
        <v>307</v>
      </c>
      <c r="S4682" t="s">
        <v>307</v>
      </c>
      <c r="T4682" t="s">
        <v>307</v>
      </c>
      <c r="U4682" t="s">
        <v>307</v>
      </c>
      <c r="V4682" t="s">
        <v>307</v>
      </c>
      <c r="W4682" t="s">
        <v>307</v>
      </c>
    </row>
    <row r="4683" spans="1:45" x14ac:dyDescent="0.25">
      <c r="A4683">
        <v>609</v>
      </c>
      <c r="B4683" t="s">
        <v>238</v>
      </c>
      <c r="C4683" t="s">
        <v>43</v>
      </c>
      <c r="D4683" t="s">
        <v>58</v>
      </c>
      <c r="E4683" t="s">
        <v>307</v>
      </c>
      <c r="F4683" t="s">
        <v>307</v>
      </c>
      <c r="G4683" t="s">
        <v>307</v>
      </c>
      <c r="H4683" t="s">
        <v>307</v>
      </c>
      <c r="I4683" t="s">
        <v>307</v>
      </c>
      <c r="J4683" t="s">
        <v>307</v>
      </c>
      <c r="K4683" t="s">
        <v>307</v>
      </c>
      <c r="L4683" t="s">
        <v>307</v>
      </c>
      <c r="M4683" t="s">
        <v>307</v>
      </c>
      <c r="N4683" t="s">
        <v>307</v>
      </c>
      <c r="O4683" t="s">
        <v>307</v>
      </c>
      <c r="P4683" t="s">
        <v>307</v>
      </c>
      <c r="Q4683" t="s">
        <v>307</v>
      </c>
      <c r="R4683" t="s">
        <v>307</v>
      </c>
      <c r="S4683" t="s">
        <v>307</v>
      </c>
      <c r="T4683" t="s">
        <v>307</v>
      </c>
      <c r="U4683" t="s">
        <v>307</v>
      </c>
      <c r="V4683" t="s">
        <v>307</v>
      </c>
      <c r="W4683" t="s">
        <v>307</v>
      </c>
    </row>
    <row r="4684" spans="1:45" x14ac:dyDescent="0.25">
      <c r="A4684">
        <v>609</v>
      </c>
      <c r="B4684" t="s">
        <v>238</v>
      </c>
      <c r="C4684" t="s">
        <v>43</v>
      </c>
      <c r="D4684" t="s">
        <v>59</v>
      </c>
      <c r="E4684" t="s">
        <v>307</v>
      </c>
      <c r="F4684" t="s">
        <v>307</v>
      </c>
      <c r="G4684" t="s">
        <v>307</v>
      </c>
      <c r="H4684" t="s">
        <v>307</v>
      </c>
      <c r="I4684" t="s">
        <v>307</v>
      </c>
      <c r="J4684" t="s">
        <v>307</v>
      </c>
      <c r="K4684" t="s">
        <v>307</v>
      </c>
      <c r="L4684" t="s">
        <v>307</v>
      </c>
      <c r="M4684" t="s">
        <v>307</v>
      </c>
      <c r="N4684" t="s">
        <v>307</v>
      </c>
      <c r="O4684" t="s">
        <v>307</v>
      </c>
      <c r="P4684" t="s">
        <v>307</v>
      </c>
      <c r="Q4684" t="s">
        <v>307</v>
      </c>
      <c r="R4684" t="s">
        <v>307</v>
      </c>
      <c r="S4684" t="s">
        <v>307</v>
      </c>
      <c r="T4684" t="s">
        <v>307</v>
      </c>
      <c r="U4684" t="s">
        <v>307</v>
      </c>
      <c r="V4684" t="s">
        <v>307</v>
      </c>
      <c r="W4684" t="s">
        <v>307</v>
      </c>
    </row>
    <row r="4685" spans="1:45" x14ac:dyDescent="0.25">
      <c r="A4685">
        <v>609</v>
      </c>
      <c r="B4685" t="s">
        <v>238</v>
      </c>
      <c r="C4685" t="s">
        <v>43</v>
      </c>
      <c r="D4685" t="s">
        <v>60</v>
      </c>
      <c r="E4685" t="s">
        <v>307</v>
      </c>
      <c r="F4685" t="s">
        <v>307</v>
      </c>
      <c r="G4685" t="s">
        <v>307</v>
      </c>
      <c r="H4685" t="s">
        <v>307</v>
      </c>
      <c r="I4685" t="s">
        <v>307</v>
      </c>
      <c r="J4685" t="s">
        <v>307</v>
      </c>
      <c r="K4685" t="s">
        <v>307</v>
      </c>
      <c r="L4685" t="s">
        <v>307</v>
      </c>
      <c r="M4685" t="s">
        <v>307</v>
      </c>
      <c r="N4685" t="s">
        <v>307</v>
      </c>
      <c r="O4685" t="s">
        <v>307</v>
      </c>
      <c r="P4685" t="s">
        <v>307</v>
      </c>
      <c r="Q4685" t="s">
        <v>307</v>
      </c>
      <c r="R4685" t="s">
        <v>307</v>
      </c>
      <c r="S4685" t="s">
        <v>307</v>
      </c>
      <c r="T4685" t="s">
        <v>307</v>
      </c>
      <c r="U4685" t="s">
        <v>307</v>
      </c>
      <c r="V4685" t="s">
        <v>307</v>
      </c>
      <c r="W4685" t="s">
        <v>307</v>
      </c>
    </row>
    <row r="4686" spans="1:45" x14ac:dyDescent="0.25">
      <c r="A4686">
        <v>609</v>
      </c>
      <c r="B4686" t="s">
        <v>238</v>
      </c>
      <c r="C4686" t="s">
        <v>43</v>
      </c>
      <c r="D4686" t="s">
        <v>61</v>
      </c>
      <c r="E4686" t="s">
        <v>307</v>
      </c>
      <c r="F4686" t="s">
        <v>307</v>
      </c>
      <c r="G4686" t="s">
        <v>307</v>
      </c>
      <c r="H4686" t="s">
        <v>307</v>
      </c>
      <c r="I4686" t="s">
        <v>307</v>
      </c>
      <c r="J4686" t="s">
        <v>307</v>
      </c>
      <c r="K4686" t="s">
        <v>307</v>
      </c>
      <c r="L4686" t="s">
        <v>307</v>
      </c>
      <c r="M4686" t="s">
        <v>307</v>
      </c>
      <c r="N4686" t="s">
        <v>307</v>
      </c>
      <c r="O4686" t="s">
        <v>307</v>
      </c>
      <c r="P4686" t="s">
        <v>307</v>
      </c>
      <c r="Q4686" t="s">
        <v>307</v>
      </c>
      <c r="R4686" t="s">
        <v>307</v>
      </c>
      <c r="S4686" t="s">
        <v>307</v>
      </c>
      <c r="T4686" t="s">
        <v>307</v>
      </c>
      <c r="U4686" t="s">
        <v>307</v>
      </c>
      <c r="V4686" t="s">
        <v>307</v>
      </c>
      <c r="W4686" t="s">
        <v>307</v>
      </c>
    </row>
    <row r="4687" spans="1:45" x14ac:dyDescent="0.25">
      <c r="A4687">
        <v>609</v>
      </c>
      <c r="B4687" t="s">
        <v>238</v>
      </c>
      <c r="C4687" t="s">
        <v>43</v>
      </c>
      <c r="D4687" t="s">
        <v>62</v>
      </c>
      <c r="E4687" t="s">
        <v>307</v>
      </c>
      <c r="F4687" t="s">
        <v>307</v>
      </c>
      <c r="G4687" t="s">
        <v>307</v>
      </c>
      <c r="H4687" t="s">
        <v>307</v>
      </c>
      <c r="I4687" t="s">
        <v>307</v>
      </c>
      <c r="J4687" t="s">
        <v>307</v>
      </c>
      <c r="K4687" t="s">
        <v>307</v>
      </c>
      <c r="L4687" t="s">
        <v>307</v>
      </c>
      <c r="M4687" t="s">
        <v>307</v>
      </c>
      <c r="N4687" t="s">
        <v>307</v>
      </c>
      <c r="O4687" t="s">
        <v>307</v>
      </c>
      <c r="P4687" t="s">
        <v>307</v>
      </c>
      <c r="Q4687" t="s">
        <v>307</v>
      </c>
      <c r="R4687" t="s">
        <v>307</v>
      </c>
      <c r="S4687" t="s">
        <v>307</v>
      </c>
      <c r="T4687" t="s">
        <v>307</v>
      </c>
      <c r="U4687" t="s">
        <v>307</v>
      </c>
      <c r="V4687" t="s">
        <v>307</v>
      </c>
      <c r="W4687" t="s">
        <v>307</v>
      </c>
    </row>
    <row r="4688" spans="1:45" x14ac:dyDescent="0.25">
      <c r="A4688">
        <v>609</v>
      </c>
      <c r="B4688" t="s">
        <v>238</v>
      </c>
      <c r="C4688" t="s">
        <v>36</v>
      </c>
      <c r="D4688" t="s">
        <v>47</v>
      </c>
      <c r="E4688" t="s">
        <v>307</v>
      </c>
      <c r="F4688" t="s">
        <v>307</v>
      </c>
      <c r="G4688" t="s">
        <v>307</v>
      </c>
      <c r="H4688" t="s">
        <v>307</v>
      </c>
      <c r="I4688" t="s">
        <v>307</v>
      </c>
      <c r="J4688" t="s">
        <v>307</v>
      </c>
      <c r="K4688" t="s">
        <v>307</v>
      </c>
      <c r="L4688" t="s">
        <v>307</v>
      </c>
      <c r="M4688" t="s">
        <v>307</v>
      </c>
      <c r="N4688" t="s">
        <v>307</v>
      </c>
      <c r="O4688" t="s">
        <v>307</v>
      </c>
      <c r="P4688" t="s">
        <v>307</v>
      </c>
      <c r="Q4688" t="s">
        <v>307</v>
      </c>
      <c r="R4688" t="s">
        <v>307</v>
      </c>
      <c r="S4688" t="s">
        <v>307</v>
      </c>
      <c r="T4688" t="s">
        <v>307</v>
      </c>
      <c r="U4688" t="s">
        <v>307</v>
      </c>
      <c r="V4688" t="s">
        <v>307</v>
      </c>
      <c r="W4688" t="s">
        <v>307</v>
      </c>
      <c r="X4688" t="s">
        <v>307</v>
      </c>
      <c r="Y4688" t="s">
        <v>307</v>
      </c>
      <c r="Z4688" t="s">
        <v>307</v>
      </c>
      <c r="AA4688" t="s">
        <v>307</v>
      </c>
      <c r="AB4688" t="s">
        <v>307</v>
      </c>
      <c r="AC4688" t="s">
        <v>307</v>
      </c>
      <c r="AD4688" t="s">
        <v>307</v>
      </c>
      <c r="AE4688" t="s">
        <v>307</v>
      </c>
      <c r="AF4688" t="s">
        <v>307</v>
      </c>
      <c r="AG4688" t="s">
        <v>307</v>
      </c>
      <c r="AH4688" t="s">
        <v>307</v>
      </c>
      <c r="AI4688" t="s">
        <v>307</v>
      </c>
      <c r="AJ4688" t="s">
        <v>307</v>
      </c>
      <c r="AK4688" t="s">
        <v>307</v>
      </c>
      <c r="AL4688" t="s">
        <v>307</v>
      </c>
      <c r="AM4688" t="s">
        <v>307</v>
      </c>
      <c r="AN4688" t="s">
        <v>307</v>
      </c>
      <c r="AO4688" t="s">
        <v>307</v>
      </c>
      <c r="AP4688" t="s">
        <v>307</v>
      </c>
      <c r="AQ4688" t="s">
        <v>307</v>
      </c>
      <c r="AR4688" t="s">
        <v>307</v>
      </c>
      <c r="AS4688" t="s">
        <v>307</v>
      </c>
    </row>
    <row r="4689" spans="1:45" x14ac:dyDescent="0.25">
      <c r="A4689">
        <v>609</v>
      </c>
      <c r="B4689" t="s">
        <v>238</v>
      </c>
      <c r="C4689" t="s">
        <v>36</v>
      </c>
      <c r="D4689" t="s">
        <v>48</v>
      </c>
      <c r="E4689" t="s">
        <v>307</v>
      </c>
      <c r="F4689" t="s">
        <v>307</v>
      </c>
      <c r="G4689" t="s">
        <v>307</v>
      </c>
      <c r="H4689" t="s">
        <v>307</v>
      </c>
      <c r="I4689" t="s">
        <v>307</v>
      </c>
      <c r="J4689" t="s">
        <v>307</v>
      </c>
      <c r="K4689" t="s">
        <v>307</v>
      </c>
      <c r="L4689" t="s">
        <v>307</v>
      </c>
      <c r="M4689" t="s">
        <v>307</v>
      </c>
      <c r="N4689" t="s">
        <v>307</v>
      </c>
      <c r="O4689" t="s">
        <v>307</v>
      </c>
      <c r="P4689" t="s">
        <v>307</v>
      </c>
      <c r="Q4689" t="s">
        <v>307</v>
      </c>
      <c r="R4689" t="s">
        <v>307</v>
      </c>
      <c r="S4689" t="s">
        <v>307</v>
      </c>
      <c r="T4689" t="s">
        <v>307</v>
      </c>
      <c r="U4689" t="s">
        <v>307</v>
      </c>
      <c r="V4689" t="s">
        <v>307</v>
      </c>
      <c r="W4689" t="s">
        <v>307</v>
      </c>
      <c r="X4689" t="s">
        <v>307</v>
      </c>
      <c r="Y4689" t="s">
        <v>307</v>
      </c>
      <c r="Z4689" t="s">
        <v>307</v>
      </c>
      <c r="AA4689" t="s">
        <v>307</v>
      </c>
      <c r="AB4689" t="s">
        <v>307</v>
      </c>
      <c r="AC4689" t="s">
        <v>307</v>
      </c>
      <c r="AD4689" t="s">
        <v>307</v>
      </c>
      <c r="AE4689" t="s">
        <v>307</v>
      </c>
      <c r="AF4689" t="s">
        <v>307</v>
      </c>
      <c r="AG4689" t="s">
        <v>307</v>
      </c>
      <c r="AH4689" t="s">
        <v>307</v>
      </c>
      <c r="AI4689" t="s">
        <v>307</v>
      </c>
      <c r="AJ4689" t="s">
        <v>307</v>
      </c>
      <c r="AK4689" t="s">
        <v>307</v>
      </c>
      <c r="AL4689" t="s">
        <v>307</v>
      </c>
      <c r="AM4689" t="s">
        <v>307</v>
      </c>
      <c r="AN4689" t="s">
        <v>307</v>
      </c>
      <c r="AO4689" t="s">
        <v>307</v>
      </c>
      <c r="AP4689" t="s">
        <v>307</v>
      </c>
      <c r="AQ4689" t="s">
        <v>307</v>
      </c>
      <c r="AR4689" t="s">
        <v>307</v>
      </c>
      <c r="AS4689" t="s">
        <v>307</v>
      </c>
    </row>
    <row r="4690" spans="1:45" x14ac:dyDescent="0.25">
      <c r="A4690">
        <v>609</v>
      </c>
      <c r="B4690" t="s">
        <v>238</v>
      </c>
      <c r="C4690" t="s">
        <v>36</v>
      </c>
      <c r="D4690" t="s">
        <v>49</v>
      </c>
      <c r="E4690" t="s">
        <v>307</v>
      </c>
      <c r="F4690" t="s">
        <v>307</v>
      </c>
      <c r="G4690" t="s">
        <v>307</v>
      </c>
      <c r="H4690" t="s">
        <v>307</v>
      </c>
      <c r="I4690" t="s">
        <v>307</v>
      </c>
      <c r="J4690" t="s">
        <v>307</v>
      </c>
      <c r="K4690" t="s">
        <v>307</v>
      </c>
      <c r="L4690" t="s">
        <v>307</v>
      </c>
      <c r="M4690" t="s">
        <v>307</v>
      </c>
      <c r="N4690" t="s">
        <v>307</v>
      </c>
      <c r="O4690" t="s">
        <v>307</v>
      </c>
      <c r="P4690" t="s">
        <v>307</v>
      </c>
      <c r="Q4690" t="s">
        <v>307</v>
      </c>
      <c r="R4690" t="s">
        <v>307</v>
      </c>
      <c r="S4690" t="s">
        <v>307</v>
      </c>
      <c r="T4690" t="s">
        <v>307</v>
      </c>
      <c r="U4690" t="s">
        <v>307</v>
      </c>
      <c r="V4690" t="s">
        <v>307</v>
      </c>
      <c r="W4690" t="s">
        <v>307</v>
      </c>
      <c r="X4690" t="s">
        <v>307</v>
      </c>
      <c r="Y4690" t="s">
        <v>307</v>
      </c>
      <c r="Z4690" t="s">
        <v>307</v>
      </c>
      <c r="AA4690" t="s">
        <v>307</v>
      </c>
      <c r="AB4690" t="s">
        <v>307</v>
      </c>
      <c r="AC4690" t="s">
        <v>307</v>
      </c>
      <c r="AD4690" t="s">
        <v>307</v>
      </c>
      <c r="AE4690" t="s">
        <v>307</v>
      </c>
      <c r="AF4690" t="s">
        <v>307</v>
      </c>
      <c r="AG4690" t="s">
        <v>307</v>
      </c>
      <c r="AH4690" t="s">
        <v>307</v>
      </c>
      <c r="AI4690" t="s">
        <v>307</v>
      </c>
      <c r="AJ4690" t="s">
        <v>307</v>
      </c>
      <c r="AK4690" t="s">
        <v>307</v>
      </c>
      <c r="AL4690" t="s">
        <v>307</v>
      </c>
      <c r="AM4690" t="s">
        <v>307</v>
      </c>
      <c r="AN4690" t="s">
        <v>307</v>
      </c>
      <c r="AO4690" t="s">
        <v>307</v>
      </c>
      <c r="AP4690" t="s">
        <v>307</v>
      </c>
      <c r="AQ4690" t="s">
        <v>307</v>
      </c>
      <c r="AR4690" t="s">
        <v>307</v>
      </c>
      <c r="AS4690" t="s">
        <v>307</v>
      </c>
    </row>
    <row r="4691" spans="1:45" x14ac:dyDescent="0.25">
      <c r="A4691">
        <v>609</v>
      </c>
      <c r="B4691" t="s">
        <v>238</v>
      </c>
      <c r="C4691" t="s">
        <v>37</v>
      </c>
      <c r="D4691" t="s">
        <v>47</v>
      </c>
      <c r="E4691" t="s">
        <v>307</v>
      </c>
      <c r="F4691" t="s">
        <v>307</v>
      </c>
      <c r="G4691" t="s">
        <v>307</v>
      </c>
      <c r="H4691" t="s">
        <v>307</v>
      </c>
      <c r="I4691" t="s">
        <v>307</v>
      </c>
      <c r="J4691" t="s">
        <v>307</v>
      </c>
      <c r="K4691" t="s">
        <v>307</v>
      </c>
      <c r="L4691" t="s">
        <v>307</v>
      </c>
      <c r="M4691" t="s">
        <v>307</v>
      </c>
      <c r="N4691" t="s">
        <v>307</v>
      </c>
      <c r="O4691" t="s">
        <v>307</v>
      </c>
      <c r="P4691" t="s">
        <v>307</v>
      </c>
      <c r="Q4691" t="s">
        <v>307</v>
      </c>
      <c r="R4691" t="s">
        <v>307</v>
      </c>
      <c r="S4691" t="s">
        <v>307</v>
      </c>
      <c r="T4691" t="s">
        <v>307</v>
      </c>
      <c r="U4691" t="s">
        <v>307</v>
      </c>
      <c r="V4691" t="s">
        <v>307</v>
      </c>
      <c r="W4691" t="s">
        <v>307</v>
      </c>
      <c r="X4691" t="s">
        <v>307</v>
      </c>
      <c r="Y4691" t="s">
        <v>307</v>
      </c>
      <c r="Z4691" t="s">
        <v>307</v>
      </c>
      <c r="AA4691" t="s">
        <v>307</v>
      </c>
      <c r="AB4691" t="s">
        <v>307</v>
      </c>
      <c r="AC4691" t="s">
        <v>307</v>
      </c>
      <c r="AD4691" t="s">
        <v>307</v>
      </c>
      <c r="AE4691" t="s">
        <v>307</v>
      </c>
      <c r="AF4691" t="s">
        <v>307</v>
      </c>
      <c r="AG4691" t="s">
        <v>307</v>
      </c>
      <c r="AH4691" t="s">
        <v>307</v>
      </c>
      <c r="AI4691" t="s">
        <v>307</v>
      </c>
      <c r="AJ4691" t="s">
        <v>307</v>
      </c>
      <c r="AK4691" t="s">
        <v>307</v>
      </c>
      <c r="AL4691" t="s">
        <v>307</v>
      </c>
      <c r="AM4691" t="s">
        <v>307</v>
      </c>
      <c r="AN4691" t="s">
        <v>307</v>
      </c>
      <c r="AO4691" t="s">
        <v>307</v>
      </c>
      <c r="AP4691" t="s">
        <v>307</v>
      </c>
      <c r="AQ4691" t="s">
        <v>307</v>
      </c>
      <c r="AR4691" t="s">
        <v>307</v>
      </c>
      <c r="AS4691" t="s">
        <v>307</v>
      </c>
    </row>
    <row r="4692" spans="1:45" x14ac:dyDescent="0.25">
      <c r="A4692">
        <v>609</v>
      </c>
      <c r="B4692" t="s">
        <v>238</v>
      </c>
      <c r="C4692" t="s">
        <v>37</v>
      </c>
      <c r="D4692" t="s">
        <v>48</v>
      </c>
      <c r="E4692" t="s">
        <v>307</v>
      </c>
      <c r="F4692" t="s">
        <v>307</v>
      </c>
      <c r="G4692" t="s">
        <v>307</v>
      </c>
      <c r="H4692" t="s">
        <v>307</v>
      </c>
      <c r="I4692" t="s">
        <v>307</v>
      </c>
      <c r="J4692" t="s">
        <v>307</v>
      </c>
      <c r="K4692" t="s">
        <v>307</v>
      </c>
      <c r="L4692" t="s">
        <v>307</v>
      </c>
      <c r="M4692" t="s">
        <v>307</v>
      </c>
      <c r="N4692" t="s">
        <v>307</v>
      </c>
      <c r="O4692" t="s">
        <v>307</v>
      </c>
      <c r="P4692" t="s">
        <v>307</v>
      </c>
      <c r="Q4692" t="s">
        <v>307</v>
      </c>
      <c r="R4692" t="s">
        <v>307</v>
      </c>
      <c r="S4692" t="s">
        <v>307</v>
      </c>
      <c r="T4692" t="s">
        <v>307</v>
      </c>
      <c r="U4692" t="s">
        <v>307</v>
      </c>
      <c r="V4692" t="s">
        <v>307</v>
      </c>
      <c r="W4692" t="s">
        <v>307</v>
      </c>
      <c r="X4692" t="s">
        <v>307</v>
      </c>
      <c r="Y4692" t="s">
        <v>307</v>
      </c>
      <c r="Z4692" t="s">
        <v>307</v>
      </c>
      <c r="AA4692" t="s">
        <v>307</v>
      </c>
      <c r="AB4692" t="s">
        <v>307</v>
      </c>
      <c r="AC4692" t="s">
        <v>307</v>
      </c>
      <c r="AD4692" t="s">
        <v>307</v>
      </c>
      <c r="AE4692" t="s">
        <v>307</v>
      </c>
      <c r="AF4692" t="s">
        <v>307</v>
      </c>
      <c r="AG4692" t="s">
        <v>307</v>
      </c>
      <c r="AH4692" t="s">
        <v>307</v>
      </c>
      <c r="AI4692" t="s">
        <v>307</v>
      </c>
      <c r="AJ4692" t="s">
        <v>307</v>
      </c>
      <c r="AK4692" t="s">
        <v>307</v>
      </c>
      <c r="AL4692" t="s">
        <v>307</v>
      </c>
      <c r="AM4692" t="s">
        <v>307</v>
      </c>
      <c r="AN4692" t="s">
        <v>307</v>
      </c>
      <c r="AO4692" t="s">
        <v>307</v>
      </c>
      <c r="AP4692" t="s">
        <v>307</v>
      </c>
      <c r="AQ4692" t="s">
        <v>307</v>
      </c>
      <c r="AR4692" t="s">
        <v>307</v>
      </c>
      <c r="AS4692" t="s">
        <v>307</v>
      </c>
    </row>
    <row r="4693" spans="1:45" x14ac:dyDescent="0.25">
      <c r="A4693">
        <v>609</v>
      </c>
      <c r="B4693" t="s">
        <v>238</v>
      </c>
      <c r="C4693" t="s">
        <v>37</v>
      </c>
      <c r="D4693" t="s">
        <v>49</v>
      </c>
      <c r="E4693" t="s">
        <v>307</v>
      </c>
      <c r="F4693" t="s">
        <v>307</v>
      </c>
      <c r="G4693" t="s">
        <v>307</v>
      </c>
      <c r="H4693" t="s">
        <v>307</v>
      </c>
      <c r="I4693" t="s">
        <v>307</v>
      </c>
      <c r="J4693" t="s">
        <v>307</v>
      </c>
      <c r="K4693" t="s">
        <v>307</v>
      </c>
      <c r="L4693" t="s">
        <v>307</v>
      </c>
      <c r="M4693" t="s">
        <v>307</v>
      </c>
      <c r="N4693" t="s">
        <v>307</v>
      </c>
      <c r="O4693" t="s">
        <v>307</v>
      </c>
      <c r="P4693" t="s">
        <v>307</v>
      </c>
      <c r="Q4693" t="s">
        <v>307</v>
      </c>
      <c r="R4693" t="s">
        <v>307</v>
      </c>
      <c r="S4693" t="s">
        <v>307</v>
      </c>
      <c r="T4693" t="s">
        <v>307</v>
      </c>
      <c r="U4693" t="s">
        <v>307</v>
      </c>
      <c r="V4693" t="s">
        <v>307</v>
      </c>
      <c r="W4693" t="s">
        <v>307</v>
      </c>
      <c r="X4693" t="s">
        <v>307</v>
      </c>
      <c r="Y4693" t="s">
        <v>307</v>
      </c>
      <c r="Z4693" t="s">
        <v>307</v>
      </c>
      <c r="AA4693" t="s">
        <v>307</v>
      </c>
      <c r="AB4693" t="s">
        <v>307</v>
      </c>
      <c r="AC4693" t="s">
        <v>307</v>
      </c>
      <c r="AD4693" t="s">
        <v>307</v>
      </c>
      <c r="AE4693" t="s">
        <v>307</v>
      </c>
      <c r="AF4693" t="s">
        <v>307</v>
      </c>
      <c r="AG4693" t="s">
        <v>307</v>
      </c>
      <c r="AH4693" t="s">
        <v>307</v>
      </c>
      <c r="AI4693" t="s">
        <v>307</v>
      </c>
      <c r="AJ4693" t="s">
        <v>307</v>
      </c>
      <c r="AK4693" t="s">
        <v>307</v>
      </c>
      <c r="AL4693" t="s">
        <v>307</v>
      </c>
      <c r="AM4693" t="s">
        <v>307</v>
      </c>
      <c r="AN4693" t="s">
        <v>307</v>
      </c>
      <c r="AO4693" t="s">
        <v>307</v>
      </c>
      <c r="AP4693" t="s">
        <v>307</v>
      </c>
      <c r="AQ4693" t="s">
        <v>307</v>
      </c>
      <c r="AR4693" t="s">
        <v>307</v>
      </c>
      <c r="AS4693" t="s">
        <v>307</v>
      </c>
    </row>
    <row r="4694" spans="1:45" x14ac:dyDescent="0.25">
      <c r="A4694">
        <v>609</v>
      </c>
      <c r="B4694" t="s">
        <v>238</v>
      </c>
      <c r="C4694" t="s">
        <v>45</v>
      </c>
      <c r="D4694" t="s">
        <v>63</v>
      </c>
      <c r="E4694" t="s">
        <v>307</v>
      </c>
      <c r="F4694" t="s">
        <v>307</v>
      </c>
      <c r="G4694" t="s">
        <v>307</v>
      </c>
      <c r="H4694" t="s">
        <v>307</v>
      </c>
      <c r="I4694" t="s">
        <v>307</v>
      </c>
      <c r="J4694" t="s">
        <v>307</v>
      </c>
      <c r="K4694" t="s">
        <v>307</v>
      </c>
      <c r="L4694" t="s">
        <v>307</v>
      </c>
      <c r="M4694" t="s">
        <v>307</v>
      </c>
      <c r="N4694" t="s">
        <v>307</v>
      </c>
      <c r="O4694" t="s">
        <v>307</v>
      </c>
      <c r="P4694" t="s">
        <v>307</v>
      </c>
      <c r="Q4694" t="s">
        <v>307</v>
      </c>
      <c r="R4694" t="s">
        <v>307</v>
      </c>
      <c r="S4694" t="s">
        <v>307</v>
      </c>
      <c r="T4694" t="s">
        <v>307</v>
      </c>
      <c r="U4694" t="s">
        <v>307</v>
      </c>
      <c r="V4694" t="s">
        <v>307</v>
      </c>
      <c r="W4694" t="s">
        <v>307</v>
      </c>
    </row>
    <row r="4695" spans="1:45" x14ac:dyDescent="0.25">
      <c r="A4695">
        <v>609</v>
      </c>
      <c r="B4695" t="s">
        <v>238</v>
      </c>
      <c r="C4695" t="s">
        <v>45</v>
      </c>
      <c r="D4695" t="s">
        <v>64</v>
      </c>
      <c r="E4695" t="s">
        <v>307</v>
      </c>
      <c r="F4695" t="s">
        <v>307</v>
      </c>
      <c r="G4695" t="s">
        <v>307</v>
      </c>
      <c r="H4695" t="s">
        <v>307</v>
      </c>
      <c r="I4695" t="s">
        <v>307</v>
      </c>
      <c r="J4695" t="s">
        <v>307</v>
      </c>
      <c r="K4695" t="s">
        <v>307</v>
      </c>
      <c r="L4695" t="s">
        <v>307</v>
      </c>
      <c r="M4695" t="s">
        <v>307</v>
      </c>
      <c r="N4695" t="s">
        <v>307</v>
      </c>
      <c r="O4695" t="s">
        <v>307</v>
      </c>
      <c r="P4695" t="s">
        <v>307</v>
      </c>
      <c r="Q4695" t="s">
        <v>307</v>
      </c>
      <c r="R4695" t="s">
        <v>307</v>
      </c>
      <c r="S4695" t="s">
        <v>307</v>
      </c>
      <c r="T4695" t="s">
        <v>307</v>
      </c>
      <c r="U4695" t="s">
        <v>307</v>
      </c>
      <c r="V4695" t="s">
        <v>307</v>
      </c>
      <c r="W4695" t="s">
        <v>307</v>
      </c>
    </row>
    <row r="4696" spans="1:45" x14ac:dyDescent="0.25">
      <c r="A4696">
        <v>609</v>
      </c>
      <c r="B4696" t="s">
        <v>238</v>
      </c>
      <c r="C4696" t="s">
        <v>40</v>
      </c>
      <c r="D4696" t="s">
        <v>52</v>
      </c>
      <c r="E4696" t="s">
        <v>307</v>
      </c>
      <c r="F4696" t="s">
        <v>307</v>
      </c>
      <c r="G4696" t="s">
        <v>307</v>
      </c>
      <c r="H4696" t="s">
        <v>307</v>
      </c>
      <c r="I4696" t="s">
        <v>307</v>
      </c>
      <c r="J4696" t="s">
        <v>307</v>
      </c>
      <c r="K4696" t="s">
        <v>307</v>
      </c>
      <c r="L4696" t="s">
        <v>307</v>
      </c>
      <c r="M4696" t="s">
        <v>307</v>
      </c>
      <c r="N4696" t="s">
        <v>307</v>
      </c>
      <c r="O4696" t="s">
        <v>307</v>
      </c>
      <c r="P4696" t="s">
        <v>307</v>
      </c>
      <c r="Q4696" t="s">
        <v>307</v>
      </c>
      <c r="R4696" t="s">
        <v>307</v>
      </c>
      <c r="S4696" t="s">
        <v>307</v>
      </c>
      <c r="T4696" t="s">
        <v>307</v>
      </c>
      <c r="U4696" t="s">
        <v>307</v>
      </c>
      <c r="V4696" t="s">
        <v>307</v>
      </c>
      <c r="W4696" t="s">
        <v>307</v>
      </c>
      <c r="X4696" t="s">
        <v>307</v>
      </c>
      <c r="Y4696" t="s">
        <v>307</v>
      </c>
      <c r="Z4696" t="s">
        <v>307</v>
      </c>
    </row>
    <row r="4697" spans="1:45" x14ac:dyDescent="0.25">
      <c r="A4697">
        <v>609</v>
      </c>
      <c r="B4697" t="s">
        <v>238</v>
      </c>
      <c r="C4697" t="s">
        <v>40</v>
      </c>
      <c r="D4697" t="s">
        <v>53</v>
      </c>
      <c r="E4697" t="s">
        <v>307</v>
      </c>
      <c r="F4697" t="s">
        <v>307</v>
      </c>
      <c r="G4697" t="s">
        <v>307</v>
      </c>
      <c r="H4697" t="s">
        <v>307</v>
      </c>
      <c r="I4697" t="s">
        <v>307</v>
      </c>
      <c r="J4697" t="s">
        <v>307</v>
      </c>
      <c r="K4697" t="s">
        <v>307</v>
      </c>
      <c r="L4697" t="s">
        <v>307</v>
      </c>
      <c r="M4697" t="s">
        <v>307</v>
      </c>
      <c r="N4697" t="s">
        <v>307</v>
      </c>
      <c r="O4697" t="s">
        <v>307</v>
      </c>
      <c r="P4697" t="s">
        <v>307</v>
      </c>
      <c r="Q4697" t="s">
        <v>307</v>
      </c>
      <c r="R4697" t="s">
        <v>307</v>
      </c>
      <c r="S4697" t="s">
        <v>307</v>
      </c>
      <c r="T4697" t="s">
        <v>307</v>
      </c>
      <c r="U4697" t="s">
        <v>307</v>
      </c>
      <c r="V4697" t="s">
        <v>307</v>
      </c>
      <c r="W4697" t="s">
        <v>307</v>
      </c>
      <c r="X4697" t="s">
        <v>307</v>
      </c>
      <c r="Y4697" t="s">
        <v>307</v>
      </c>
      <c r="Z4697" t="s">
        <v>307</v>
      </c>
    </row>
    <row r="4698" spans="1:45" x14ac:dyDescent="0.25">
      <c r="A4698">
        <v>609</v>
      </c>
      <c r="B4698" t="s">
        <v>238</v>
      </c>
      <c r="C4698" t="s">
        <v>39</v>
      </c>
      <c r="D4698" t="s">
        <v>50</v>
      </c>
      <c r="E4698" t="s">
        <v>307</v>
      </c>
      <c r="F4698" t="s">
        <v>307</v>
      </c>
      <c r="G4698" t="s">
        <v>307</v>
      </c>
      <c r="H4698" t="s">
        <v>307</v>
      </c>
      <c r="I4698" t="s">
        <v>307</v>
      </c>
      <c r="J4698" t="s">
        <v>307</v>
      </c>
      <c r="K4698" t="s">
        <v>307</v>
      </c>
      <c r="L4698" t="s">
        <v>307</v>
      </c>
      <c r="M4698" t="s">
        <v>307</v>
      </c>
      <c r="N4698" t="s">
        <v>307</v>
      </c>
      <c r="O4698" t="s">
        <v>307</v>
      </c>
      <c r="P4698" t="s">
        <v>307</v>
      </c>
      <c r="Q4698" t="s">
        <v>307</v>
      </c>
      <c r="R4698" t="s">
        <v>307</v>
      </c>
      <c r="S4698" t="s">
        <v>307</v>
      </c>
      <c r="T4698" t="s">
        <v>307</v>
      </c>
      <c r="U4698" t="s">
        <v>307</v>
      </c>
      <c r="V4698" t="s">
        <v>307</v>
      </c>
      <c r="W4698" t="s">
        <v>307</v>
      </c>
      <c r="X4698" t="s">
        <v>307</v>
      </c>
      <c r="Y4698" t="s">
        <v>307</v>
      </c>
      <c r="Z4698" t="s">
        <v>307</v>
      </c>
      <c r="AA4698" t="s">
        <v>307</v>
      </c>
      <c r="AB4698" t="s">
        <v>307</v>
      </c>
      <c r="AC4698" t="s">
        <v>307</v>
      </c>
      <c r="AD4698" t="s">
        <v>307</v>
      </c>
      <c r="AE4698" t="s">
        <v>307</v>
      </c>
      <c r="AF4698" t="s">
        <v>307</v>
      </c>
      <c r="AG4698" t="s">
        <v>307</v>
      </c>
      <c r="AH4698" t="s">
        <v>307</v>
      </c>
      <c r="AI4698" t="s">
        <v>307</v>
      </c>
      <c r="AJ4698" t="s">
        <v>307</v>
      </c>
      <c r="AK4698" t="s">
        <v>307</v>
      </c>
      <c r="AL4698" t="s">
        <v>307</v>
      </c>
      <c r="AM4698" t="s">
        <v>307</v>
      </c>
      <c r="AN4698" t="s">
        <v>307</v>
      </c>
      <c r="AO4698" t="s">
        <v>307</v>
      </c>
      <c r="AP4698" t="s">
        <v>307</v>
      </c>
    </row>
    <row r="4699" spans="1:45" x14ac:dyDescent="0.25">
      <c r="A4699">
        <v>609</v>
      </c>
      <c r="B4699" t="s">
        <v>238</v>
      </c>
      <c r="C4699" t="s">
        <v>39</v>
      </c>
      <c r="D4699" t="s">
        <v>48</v>
      </c>
      <c r="E4699" t="s">
        <v>307</v>
      </c>
      <c r="F4699" t="s">
        <v>307</v>
      </c>
      <c r="G4699" t="s">
        <v>307</v>
      </c>
      <c r="H4699" t="s">
        <v>307</v>
      </c>
      <c r="I4699" t="s">
        <v>307</v>
      </c>
      <c r="J4699" t="s">
        <v>307</v>
      </c>
      <c r="K4699" t="s">
        <v>307</v>
      </c>
      <c r="L4699" t="s">
        <v>307</v>
      </c>
      <c r="M4699" t="s">
        <v>307</v>
      </c>
      <c r="N4699" t="s">
        <v>307</v>
      </c>
      <c r="O4699" t="s">
        <v>307</v>
      </c>
      <c r="P4699" t="s">
        <v>307</v>
      </c>
      <c r="Q4699" t="s">
        <v>307</v>
      </c>
      <c r="R4699" t="s">
        <v>307</v>
      </c>
      <c r="S4699" t="s">
        <v>307</v>
      </c>
      <c r="T4699" t="s">
        <v>307</v>
      </c>
      <c r="U4699" t="s">
        <v>307</v>
      </c>
      <c r="V4699" t="s">
        <v>307</v>
      </c>
      <c r="W4699" t="s">
        <v>307</v>
      </c>
      <c r="X4699" t="s">
        <v>307</v>
      </c>
      <c r="Y4699" t="s">
        <v>307</v>
      </c>
      <c r="Z4699" t="s">
        <v>307</v>
      </c>
      <c r="AA4699" t="s">
        <v>307</v>
      </c>
      <c r="AB4699" t="s">
        <v>307</v>
      </c>
      <c r="AC4699" t="s">
        <v>307</v>
      </c>
      <c r="AD4699" t="s">
        <v>307</v>
      </c>
      <c r="AE4699" t="s">
        <v>307</v>
      </c>
      <c r="AF4699" t="s">
        <v>307</v>
      </c>
      <c r="AG4699" t="s">
        <v>307</v>
      </c>
      <c r="AH4699" t="s">
        <v>307</v>
      </c>
      <c r="AI4699" t="s">
        <v>307</v>
      </c>
      <c r="AJ4699" t="s">
        <v>307</v>
      </c>
      <c r="AK4699" t="s">
        <v>307</v>
      </c>
      <c r="AL4699" t="s">
        <v>307</v>
      </c>
      <c r="AM4699" t="s">
        <v>307</v>
      </c>
      <c r="AN4699" t="s">
        <v>307</v>
      </c>
      <c r="AO4699" t="s">
        <v>307</v>
      </c>
      <c r="AP4699" t="s">
        <v>307</v>
      </c>
    </row>
    <row r="4700" spans="1:45" x14ac:dyDescent="0.25">
      <c r="A4700">
        <v>609</v>
      </c>
      <c r="B4700" t="s">
        <v>238</v>
      </c>
      <c r="C4700" t="s">
        <v>39</v>
      </c>
      <c r="D4700" t="s">
        <v>51</v>
      </c>
      <c r="E4700" t="s">
        <v>307</v>
      </c>
      <c r="F4700" t="s">
        <v>307</v>
      </c>
      <c r="G4700" t="s">
        <v>307</v>
      </c>
      <c r="H4700" t="s">
        <v>307</v>
      </c>
      <c r="I4700" t="s">
        <v>307</v>
      </c>
      <c r="J4700" t="s">
        <v>307</v>
      </c>
      <c r="K4700" t="s">
        <v>307</v>
      </c>
      <c r="L4700" t="s">
        <v>307</v>
      </c>
      <c r="M4700" t="s">
        <v>307</v>
      </c>
      <c r="N4700" t="s">
        <v>307</v>
      </c>
      <c r="O4700" t="s">
        <v>307</v>
      </c>
      <c r="P4700" t="s">
        <v>307</v>
      </c>
      <c r="Q4700" t="s">
        <v>307</v>
      </c>
      <c r="R4700" t="s">
        <v>307</v>
      </c>
      <c r="S4700" t="s">
        <v>307</v>
      </c>
      <c r="T4700" t="s">
        <v>307</v>
      </c>
      <c r="U4700" t="s">
        <v>307</v>
      </c>
      <c r="V4700" t="s">
        <v>307</v>
      </c>
      <c r="W4700" t="s">
        <v>307</v>
      </c>
      <c r="X4700" t="s">
        <v>307</v>
      </c>
      <c r="Y4700" t="s">
        <v>307</v>
      </c>
      <c r="Z4700" t="s">
        <v>307</v>
      </c>
      <c r="AA4700" t="s">
        <v>307</v>
      </c>
      <c r="AB4700" t="s">
        <v>307</v>
      </c>
      <c r="AC4700" t="s">
        <v>307</v>
      </c>
      <c r="AD4700" t="s">
        <v>307</v>
      </c>
      <c r="AE4700" t="s">
        <v>307</v>
      </c>
      <c r="AF4700" t="s">
        <v>307</v>
      </c>
      <c r="AG4700" t="s">
        <v>307</v>
      </c>
      <c r="AH4700" t="s">
        <v>307</v>
      </c>
      <c r="AI4700" t="s">
        <v>307</v>
      </c>
      <c r="AJ4700" t="s">
        <v>307</v>
      </c>
      <c r="AK4700" t="s">
        <v>307</v>
      </c>
      <c r="AL4700" t="s">
        <v>307</v>
      </c>
      <c r="AM4700" t="s">
        <v>307</v>
      </c>
      <c r="AN4700" t="s">
        <v>307</v>
      </c>
      <c r="AO4700" t="s">
        <v>307</v>
      </c>
      <c r="AP4700" t="s">
        <v>307</v>
      </c>
    </row>
    <row r="4701" spans="1:45" x14ac:dyDescent="0.25">
      <c r="A4701">
        <v>609</v>
      </c>
      <c r="B4701" t="s">
        <v>238</v>
      </c>
      <c r="C4701" t="s">
        <v>46</v>
      </c>
      <c r="D4701" t="s">
        <v>65</v>
      </c>
      <c r="E4701" t="s">
        <v>307</v>
      </c>
      <c r="F4701" t="s">
        <v>307</v>
      </c>
      <c r="G4701" t="s">
        <v>307</v>
      </c>
      <c r="H4701" t="s">
        <v>307</v>
      </c>
      <c r="I4701" t="s">
        <v>307</v>
      </c>
      <c r="J4701" t="s">
        <v>307</v>
      </c>
      <c r="K4701" t="s">
        <v>307</v>
      </c>
      <c r="L4701" t="s">
        <v>307</v>
      </c>
      <c r="M4701" t="s">
        <v>307</v>
      </c>
      <c r="N4701" t="s">
        <v>307</v>
      </c>
      <c r="O4701" t="s">
        <v>307</v>
      </c>
      <c r="P4701" t="s">
        <v>307</v>
      </c>
      <c r="Q4701" t="s">
        <v>307</v>
      </c>
      <c r="R4701" t="s">
        <v>307</v>
      </c>
      <c r="S4701" t="s">
        <v>307</v>
      </c>
      <c r="T4701" t="s">
        <v>307</v>
      </c>
      <c r="U4701" t="s">
        <v>307</v>
      </c>
      <c r="V4701" t="s">
        <v>307</v>
      </c>
      <c r="W4701" t="s">
        <v>307</v>
      </c>
      <c r="X4701" t="s">
        <v>307</v>
      </c>
      <c r="Y4701" t="s">
        <v>307</v>
      </c>
      <c r="Z4701" t="s">
        <v>307</v>
      </c>
    </row>
    <row r="4702" spans="1:45" x14ac:dyDescent="0.25">
      <c r="A4702">
        <v>609</v>
      </c>
      <c r="B4702" t="s">
        <v>238</v>
      </c>
      <c r="C4702" t="s">
        <v>46</v>
      </c>
      <c r="D4702" t="s">
        <v>66</v>
      </c>
      <c r="E4702" t="s">
        <v>307</v>
      </c>
      <c r="F4702" t="s">
        <v>307</v>
      </c>
      <c r="G4702" t="s">
        <v>307</v>
      </c>
      <c r="H4702" t="s">
        <v>307</v>
      </c>
      <c r="I4702" t="s">
        <v>307</v>
      </c>
      <c r="J4702" t="s">
        <v>307</v>
      </c>
      <c r="K4702" t="s">
        <v>307</v>
      </c>
      <c r="L4702" t="s">
        <v>307</v>
      </c>
      <c r="M4702" t="s">
        <v>307</v>
      </c>
      <c r="N4702" t="s">
        <v>307</v>
      </c>
      <c r="O4702" t="s">
        <v>307</v>
      </c>
      <c r="P4702" t="s">
        <v>307</v>
      </c>
      <c r="Q4702" t="s">
        <v>307</v>
      </c>
      <c r="R4702" t="s">
        <v>307</v>
      </c>
      <c r="S4702" t="s">
        <v>307</v>
      </c>
      <c r="T4702" t="s">
        <v>307</v>
      </c>
      <c r="U4702" t="s">
        <v>307</v>
      </c>
      <c r="V4702" t="s">
        <v>307</v>
      </c>
      <c r="W4702" t="s">
        <v>307</v>
      </c>
      <c r="X4702" t="s">
        <v>307</v>
      </c>
      <c r="Y4702" t="s">
        <v>307</v>
      </c>
      <c r="Z4702" t="s">
        <v>307</v>
      </c>
    </row>
    <row r="4703" spans="1:45" x14ac:dyDescent="0.25">
      <c r="A4703">
        <v>609</v>
      </c>
      <c r="B4703" t="s">
        <v>238</v>
      </c>
      <c r="C4703" t="s">
        <v>46</v>
      </c>
      <c r="D4703" t="s">
        <v>67</v>
      </c>
      <c r="E4703" t="s">
        <v>307</v>
      </c>
      <c r="F4703" t="s">
        <v>307</v>
      </c>
      <c r="G4703" t="s">
        <v>307</v>
      </c>
      <c r="H4703" t="s">
        <v>307</v>
      </c>
      <c r="I4703" t="s">
        <v>307</v>
      </c>
      <c r="J4703" t="s">
        <v>307</v>
      </c>
      <c r="K4703" t="s">
        <v>307</v>
      </c>
      <c r="L4703" t="s">
        <v>307</v>
      </c>
      <c r="M4703" t="s">
        <v>307</v>
      </c>
      <c r="N4703" t="s">
        <v>307</v>
      </c>
      <c r="O4703" t="s">
        <v>307</v>
      </c>
      <c r="P4703" t="s">
        <v>307</v>
      </c>
      <c r="Q4703" t="s">
        <v>307</v>
      </c>
      <c r="R4703" t="s">
        <v>307</v>
      </c>
      <c r="S4703" t="s">
        <v>307</v>
      </c>
      <c r="T4703" t="s">
        <v>307</v>
      </c>
      <c r="U4703" t="s">
        <v>307</v>
      </c>
      <c r="V4703" t="s">
        <v>307</v>
      </c>
      <c r="W4703" t="s">
        <v>307</v>
      </c>
      <c r="X4703" t="s">
        <v>307</v>
      </c>
      <c r="Y4703" t="s">
        <v>307</v>
      </c>
      <c r="Z4703" t="s">
        <v>307</v>
      </c>
    </row>
    <row r="4704" spans="1:45" x14ac:dyDescent="0.25">
      <c r="A4704">
        <v>609</v>
      </c>
      <c r="B4704" t="s">
        <v>238</v>
      </c>
      <c r="C4704" t="s">
        <v>46</v>
      </c>
      <c r="D4704" t="s">
        <v>68</v>
      </c>
      <c r="E4704" t="s">
        <v>307</v>
      </c>
      <c r="F4704" t="s">
        <v>307</v>
      </c>
      <c r="G4704" t="s">
        <v>307</v>
      </c>
      <c r="H4704" t="s">
        <v>307</v>
      </c>
      <c r="I4704" t="s">
        <v>307</v>
      </c>
      <c r="J4704" t="s">
        <v>307</v>
      </c>
      <c r="K4704" t="s">
        <v>307</v>
      </c>
      <c r="L4704" t="s">
        <v>307</v>
      </c>
      <c r="M4704" t="s">
        <v>307</v>
      </c>
      <c r="N4704" t="s">
        <v>307</v>
      </c>
      <c r="O4704" t="s">
        <v>307</v>
      </c>
      <c r="P4704" t="s">
        <v>307</v>
      </c>
      <c r="Q4704" t="s">
        <v>307</v>
      </c>
      <c r="R4704" t="s">
        <v>307</v>
      </c>
      <c r="S4704" t="s">
        <v>307</v>
      </c>
      <c r="T4704" t="s">
        <v>307</v>
      </c>
      <c r="U4704" t="s">
        <v>307</v>
      </c>
      <c r="V4704" t="s">
        <v>307</v>
      </c>
      <c r="W4704" t="s">
        <v>307</v>
      </c>
      <c r="X4704" t="s">
        <v>307</v>
      </c>
      <c r="Y4704" t="s">
        <v>307</v>
      </c>
      <c r="Z4704" t="s">
        <v>307</v>
      </c>
    </row>
    <row r="4705" spans="1:26" x14ac:dyDescent="0.25">
      <c r="A4705">
        <v>609</v>
      </c>
      <c r="B4705" t="s">
        <v>238</v>
      </c>
      <c r="C4705" t="s">
        <v>46</v>
      </c>
      <c r="D4705" t="s">
        <v>69</v>
      </c>
      <c r="E4705" t="s">
        <v>307</v>
      </c>
      <c r="F4705" t="s">
        <v>307</v>
      </c>
      <c r="G4705" t="s">
        <v>307</v>
      </c>
      <c r="H4705" t="s">
        <v>307</v>
      </c>
      <c r="I4705" t="s">
        <v>307</v>
      </c>
      <c r="J4705" t="s">
        <v>307</v>
      </c>
      <c r="K4705" t="s">
        <v>307</v>
      </c>
      <c r="L4705" t="s">
        <v>307</v>
      </c>
      <c r="M4705" t="s">
        <v>307</v>
      </c>
      <c r="N4705" t="s">
        <v>307</v>
      </c>
      <c r="O4705" t="s">
        <v>307</v>
      </c>
      <c r="P4705" t="s">
        <v>307</v>
      </c>
      <c r="Q4705" t="s">
        <v>307</v>
      </c>
      <c r="R4705" t="s">
        <v>307</v>
      </c>
      <c r="S4705" t="s">
        <v>307</v>
      </c>
      <c r="T4705" t="s">
        <v>307</v>
      </c>
      <c r="U4705" t="s">
        <v>307</v>
      </c>
      <c r="V4705" t="s">
        <v>307</v>
      </c>
      <c r="W4705" t="s">
        <v>307</v>
      </c>
      <c r="X4705" t="s">
        <v>307</v>
      </c>
      <c r="Y4705" t="s">
        <v>307</v>
      </c>
      <c r="Z4705" t="s">
        <v>307</v>
      </c>
    </row>
    <row r="4706" spans="1:26" x14ac:dyDescent="0.25">
      <c r="A4706">
        <v>609</v>
      </c>
      <c r="B4706" t="s">
        <v>238</v>
      </c>
      <c r="C4706" t="s">
        <v>46</v>
      </c>
      <c r="D4706" t="s">
        <v>70</v>
      </c>
      <c r="E4706" t="s">
        <v>307</v>
      </c>
      <c r="F4706" t="s">
        <v>307</v>
      </c>
      <c r="G4706" t="s">
        <v>307</v>
      </c>
      <c r="H4706" t="s">
        <v>307</v>
      </c>
      <c r="I4706" t="s">
        <v>307</v>
      </c>
      <c r="J4706" t="s">
        <v>307</v>
      </c>
      <c r="K4706" t="s">
        <v>307</v>
      </c>
      <c r="L4706" t="s">
        <v>307</v>
      </c>
      <c r="M4706" t="s">
        <v>307</v>
      </c>
      <c r="N4706" t="s">
        <v>307</v>
      </c>
      <c r="O4706" t="s">
        <v>307</v>
      </c>
      <c r="P4706" t="s">
        <v>307</v>
      </c>
      <c r="Q4706" t="s">
        <v>307</v>
      </c>
      <c r="R4706" t="s">
        <v>307</v>
      </c>
      <c r="S4706" t="s">
        <v>307</v>
      </c>
      <c r="T4706" t="s">
        <v>307</v>
      </c>
      <c r="U4706" t="s">
        <v>307</v>
      </c>
      <c r="V4706" t="s">
        <v>307</v>
      </c>
      <c r="W4706" t="s">
        <v>307</v>
      </c>
      <c r="X4706" t="s">
        <v>307</v>
      </c>
      <c r="Y4706" t="s">
        <v>307</v>
      </c>
      <c r="Z4706" t="s">
        <v>307</v>
      </c>
    </row>
    <row r="4707" spans="1:26" x14ac:dyDescent="0.25">
      <c r="A4707">
        <v>609</v>
      </c>
      <c r="B4707" t="s">
        <v>238</v>
      </c>
      <c r="C4707" t="s">
        <v>46</v>
      </c>
      <c r="D4707" t="s">
        <v>71</v>
      </c>
      <c r="E4707" t="s">
        <v>307</v>
      </c>
      <c r="F4707" t="s">
        <v>307</v>
      </c>
      <c r="G4707" t="s">
        <v>307</v>
      </c>
      <c r="H4707" t="s">
        <v>307</v>
      </c>
      <c r="I4707" t="s">
        <v>307</v>
      </c>
      <c r="J4707" t="s">
        <v>307</v>
      </c>
      <c r="K4707" t="s">
        <v>307</v>
      </c>
      <c r="L4707" t="s">
        <v>307</v>
      </c>
      <c r="M4707" t="s">
        <v>307</v>
      </c>
      <c r="N4707" t="s">
        <v>307</v>
      </c>
      <c r="O4707" t="s">
        <v>307</v>
      </c>
      <c r="P4707" t="s">
        <v>307</v>
      </c>
      <c r="Q4707" t="s">
        <v>307</v>
      </c>
      <c r="R4707" t="s">
        <v>307</v>
      </c>
      <c r="S4707" t="s">
        <v>307</v>
      </c>
      <c r="T4707" t="s">
        <v>307</v>
      </c>
      <c r="U4707" t="s">
        <v>307</v>
      </c>
      <c r="V4707" t="s">
        <v>307</v>
      </c>
      <c r="W4707" t="s">
        <v>307</v>
      </c>
      <c r="X4707" t="s">
        <v>307</v>
      </c>
      <c r="Y4707" t="s">
        <v>307</v>
      </c>
      <c r="Z4707" t="s">
        <v>307</v>
      </c>
    </row>
    <row r="4708" spans="1:26" x14ac:dyDescent="0.25">
      <c r="A4708">
        <v>609</v>
      </c>
      <c r="B4708" t="s">
        <v>238</v>
      </c>
      <c r="C4708" t="s">
        <v>46</v>
      </c>
      <c r="D4708" t="s">
        <v>72</v>
      </c>
      <c r="E4708" t="s">
        <v>307</v>
      </c>
      <c r="F4708" t="s">
        <v>307</v>
      </c>
      <c r="G4708" t="s">
        <v>307</v>
      </c>
      <c r="H4708" t="s">
        <v>307</v>
      </c>
      <c r="I4708" t="s">
        <v>307</v>
      </c>
      <c r="J4708" t="s">
        <v>307</v>
      </c>
      <c r="K4708" t="s">
        <v>307</v>
      </c>
      <c r="L4708" t="s">
        <v>307</v>
      </c>
      <c r="M4708" t="s">
        <v>307</v>
      </c>
      <c r="N4708" t="s">
        <v>307</v>
      </c>
      <c r="O4708" t="s">
        <v>307</v>
      </c>
      <c r="P4708" t="s">
        <v>307</v>
      </c>
      <c r="Q4708" t="s">
        <v>307</v>
      </c>
      <c r="R4708" t="s">
        <v>307</v>
      </c>
      <c r="S4708" t="s">
        <v>307</v>
      </c>
      <c r="T4708" t="s">
        <v>307</v>
      </c>
      <c r="U4708" t="s">
        <v>307</v>
      </c>
      <c r="V4708" t="s">
        <v>307</v>
      </c>
      <c r="W4708" t="s">
        <v>307</v>
      </c>
      <c r="X4708" t="s">
        <v>307</v>
      </c>
      <c r="Y4708" t="s">
        <v>307</v>
      </c>
      <c r="Z4708" t="s">
        <v>307</v>
      </c>
    </row>
    <row r="4709" spans="1:26" x14ac:dyDescent="0.25">
      <c r="A4709">
        <v>609</v>
      </c>
      <c r="B4709" t="s">
        <v>238</v>
      </c>
      <c r="C4709" t="s">
        <v>46</v>
      </c>
      <c r="D4709" t="s">
        <v>47</v>
      </c>
      <c r="E4709" t="s">
        <v>307</v>
      </c>
      <c r="F4709" t="s">
        <v>307</v>
      </c>
      <c r="G4709" t="s">
        <v>307</v>
      </c>
      <c r="H4709" t="s">
        <v>307</v>
      </c>
      <c r="I4709" t="s">
        <v>307</v>
      </c>
      <c r="J4709" t="s">
        <v>307</v>
      </c>
      <c r="K4709" t="s">
        <v>307</v>
      </c>
      <c r="L4709" t="s">
        <v>307</v>
      </c>
      <c r="M4709" t="s">
        <v>307</v>
      </c>
      <c r="N4709" t="s">
        <v>307</v>
      </c>
      <c r="O4709" t="s">
        <v>307</v>
      </c>
      <c r="P4709" t="s">
        <v>307</v>
      </c>
      <c r="Q4709" t="s">
        <v>307</v>
      </c>
      <c r="R4709" t="s">
        <v>307</v>
      </c>
      <c r="S4709" t="s">
        <v>307</v>
      </c>
      <c r="T4709" t="s">
        <v>307</v>
      </c>
      <c r="U4709" t="s">
        <v>307</v>
      </c>
      <c r="V4709" t="s">
        <v>307</v>
      </c>
      <c r="W4709" t="s">
        <v>307</v>
      </c>
      <c r="X4709" t="s">
        <v>307</v>
      </c>
      <c r="Y4709" t="s">
        <v>307</v>
      </c>
      <c r="Z4709" t="s">
        <v>307</v>
      </c>
    </row>
    <row r="4710" spans="1:26" x14ac:dyDescent="0.25">
      <c r="A4710">
        <v>609</v>
      </c>
      <c r="B4710" t="s">
        <v>238</v>
      </c>
      <c r="C4710" t="s">
        <v>46</v>
      </c>
      <c r="D4710" t="s">
        <v>48</v>
      </c>
      <c r="E4710" t="s">
        <v>307</v>
      </c>
      <c r="F4710" t="s">
        <v>307</v>
      </c>
      <c r="G4710" t="s">
        <v>307</v>
      </c>
      <c r="H4710" t="s">
        <v>307</v>
      </c>
      <c r="I4710" t="s">
        <v>307</v>
      </c>
      <c r="J4710" t="s">
        <v>307</v>
      </c>
      <c r="K4710" t="s">
        <v>307</v>
      </c>
      <c r="L4710" t="s">
        <v>307</v>
      </c>
      <c r="M4710" t="s">
        <v>307</v>
      </c>
      <c r="N4710" t="s">
        <v>307</v>
      </c>
      <c r="O4710" t="s">
        <v>307</v>
      </c>
      <c r="P4710" t="s">
        <v>307</v>
      </c>
      <c r="Q4710" t="s">
        <v>307</v>
      </c>
      <c r="R4710" t="s">
        <v>307</v>
      </c>
      <c r="S4710" t="s">
        <v>307</v>
      </c>
      <c r="T4710" t="s">
        <v>307</v>
      </c>
      <c r="U4710" t="s">
        <v>307</v>
      </c>
      <c r="V4710" t="s">
        <v>307</v>
      </c>
      <c r="W4710" t="s">
        <v>307</v>
      </c>
      <c r="X4710" t="s">
        <v>307</v>
      </c>
      <c r="Y4710" t="s">
        <v>307</v>
      </c>
      <c r="Z4710" t="s">
        <v>307</v>
      </c>
    </row>
    <row r="4711" spans="1:26" x14ac:dyDescent="0.25">
      <c r="A4711">
        <v>609</v>
      </c>
      <c r="B4711" t="s">
        <v>238</v>
      </c>
      <c r="C4711" t="s">
        <v>46</v>
      </c>
      <c r="D4711" t="s">
        <v>49</v>
      </c>
      <c r="E4711" t="s">
        <v>307</v>
      </c>
      <c r="F4711" t="s">
        <v>307</v>
      </c>
      <c r="G4711" t="s">
        <v>307</v>
      </c>
      <c r="H4711" t="s">
        <v>307</v>
      </c>
      <c r="I4711" t="s">
        <v>307</v>
      </c>
      <c r="J4711" t="s">
        <v>307</v>
      </c>
      <c r="K4711" t="s">
        <v>307</v>
      </c>
      <c r="L4711" t="s">
        <v>307</v>
      </c>
      <c r="M4711" t="s">
        <v>307</v>
      </c>
      <c r="N4711" t="s">
        <v>307</v>
      </c>
      <c r="O4711" t="s">
        <v>307</v>
      </c>
      <c r="P4711" t="s">
        <v>307</v>
      </c>
      <c r="Q4711" t="s">
        <v>307</v>
      </c>
      <c r="R4711" t="s">
        <v>307</v>
      </c>
      <c r="S4711" t="s">
        <v>307</v>
      </c>
      <c r="T4711" t="s">
        <v>307</v>
      </c>
      <c r="U4711" t="s">
        <v>307</v>
      </c>
      <c r="V4711" t="s">
        <v>307</v>
      </c>
      <c r="W4711" t="s">
        <v>307</v>
      </c>
      <c r="X4711" t="s">
        <v>307</v>
      </c>
      <c r="Y4711" t="s">
        <v>307</v>
      </c>
      <c r="Z4711" t="s">
        <v>307</v>
      </c>
    </row>
    <row r="4712" spans="1:26" x14ac:dyDescent="0.25">
      <c r="A4712">
        <v>609</v>
      </c>
      <c r="B4712" t="s">
        <v>238</v>
      </c>
      <c r="C4712" t="s">
        <v>41</v>
      </c>
      <c r="D4712" t="s">
        <v>48</v>
      </c>
      <c r="E4712" t="s">
        <v>307</v>
      </c>
      <c r="F4712" t="s">
        <v>307</v>
      </c>
      <c r="G4712" t="s">
        <v>307</v>
      </c>
      <c r="H4712" t="s">
        <v>307</v>
      </c>
      <c r="I4712" t="s">
        <v>307</v>
      </c>
      <c r="J4712" t="s">
        <v>307</v>
      </c>
      <c r="K4712" t="s">
        <v>307</v>
      </c>
      <c r="L4712" t="s">
        <v>307</v>
      </c>
      <c r="M4712" t="s">
        <v>307</v>
      </c>
      <c r="N4712" t="s">
        <v>307</v>
      </c>
      <c r="O4712" t="s">
        <v>307</v>
      </c>
      <c r="P4712" t="s">
        <v>307</v>
      </c>
      <c r="Q4712" t="s">
        <v>307</v>
      </c>
      <c r="R4712" t="s">
        <v>307</v>
      </c>
      <c r="S4712" t="s">
        <v>307</v>
      </c>
      <c r="T4712" t="s">
        <v>307</v>
      </c>
      <c r="U4712" t="s">
        <v>307</v>
      </c>
      <c r="V4712" t="s">
        <v>307</v>
      </c>
      <c r="W4712" t="s">
        <v>307</v>
      </c>
      <c r="X4712" t="s">
        <v>307</v>
      </c>
      <c r="Y4712" t="s">
        <v>307</v>
      </c>
      <c r="Z4712" t="s">
        <v>307</v>
      </c>
    </row>
    <row r="4713" spans="1:26" x14ac:dyDescent="0.25">
      <c r="A4713">
        <v>609</v>
      </c>
      <c r="B4713" t="s">
        <v>238</v>
      </c>
      <c r="C4713" t="s">
        <v>44</v>
      </c>
      <c r="D4713" t="s">
        <v>54</v>
      </c>
      <c r="E4713" t="s">
        <v>307</v>
      </c>
      <c r="F4713" t="s">
        <v>307</v>
      </c>
      <c r="G4713" t="s">
        <v>307</v>
      </c>
      <c r="H4713" t="s">
        <v>307</v>
      </c>
      <c r="I4713" t="s">
        <v>307</v>
      </c>
      <c r="J4713" t="s">
        <v>307</v>
      </c>
      <c r="K4713" t="s">
        <v>307</v>
      </c>
      <c r="L4713" t="s">
        <v>307</v>
      </c>
      <c r="M4713" t="s">
        <v>307</v>
      </c>
      <c r="N4713" t="s">
        <v>307</v>
      </c>
      <c r="O4713" t="s">
        <v>307</v>
      </c>
      <c r="P4713" t="s">
        <v>307</v>
      </c>
      <c r="Q4713" t="s">
        <v>307</v>
      </c>
      <c r="R4713" t="s">
        <v>307</v>
      </c>
      <c r="S4713" t="s">
        <v>307</v>
      </c>
      <c r="T4713" t="s">
        <v>307</v>
      </c>
      <c r="U4713" t="s">
        <v>307</v>
      </c>
      <c r="V4713" t="s">
        <v>307</v>
      </c>
      <c r="W4713" t="s">
        <v>307</v>
      </c>
    </row>
    <row r="4714" spans="1:26" x14ac:dyDescent="0.25">
      <c r="A4714">
        <v>609</v>
      </c>
      <c r="B4714" t="s">
        <v>238</v>
      </c>
      <c r="C4714" t="s">
        <v>44</v>
      </c>
      <c r="D4714" t="s">
        <v>55</v>
      </c>
      <c r="E4714" t="s">
        <v>307</v>
      </c>
      <c r="F4714" t="s">
        <v>307</v>
      </c>
      <c r="G4714" t="s">
        <v>307</v>
      </c>
      <c r="H4714" t="s">
        <v>307</v>
      </c>
      <c r="I4714" t="s">
        <v>307</v>
      </c>
      <c r="J4714" t="s">
        <v>307</v>
      </c>
      <c r="K4714" t="s">
        <v>307</v>
      </c>
      <c r="L4714" t="s">
        <v>307</v>
      </c>
      <c r="M4714" t="s">
        <v>307</v>
      </c>
      <c r="N4714" t="s">
        <v>307</v>
      </c>
      <c r="O4714" t="s">
        <v>307</v>
      </c>
      <c r="P4714" t="s">
        <v>307</v>
      </c>
      <c r="Q4714" t="s">
        <v>307</v>
      </c>
      <c r="R4714" t="s">
        <v>307</v>
      </c>
      <c r="S4714" t="s">
        <v>307</v>
      </c>
      <c r="T4714" t="s">
        <v>307</v>
      </c>
      <c r="U4714" t="s">
        <v>307</v>
      </c>
      <c r="V4714" t="s">
        <v>307</v>
      </c>
      <c r="W4714" t="s">
        <v>307</v>
      </c>
    </row>
    <row r="4715" spans="1:26" x14ac:dyDescent="0.25">
      <c r="A4715">
        <v>609</v>
      </c>
      <c r="B4715" t="s">
        <v>238</v>
      </c>
      <c r="C4715" t="s">
        <v>44</v>
      </c>
      <c r="D4715" t="s">
        <v>56</v>
      </c>
      <c r="E4715" t="s">
        <v>307</v>
      </c>
      <c r="F4715" t="s">
        <v>307</v>
      </c>
      <c r="G4715" t="s">
        <v>307</v>
      </c>
      <c r="H4715" t="s">
        <v>307</v>
      </c>
      <c r="I4715" t="s">
        <v>307</v>
      </c>
      <c r="J4715" t="s">
        <v>307</v>
      </c>
      <c r="K4715" t="s">
        <v>307</v>
      </c>
      <c r="L4715" t="s">
        <v>307</v>
      </c>
      <c r="M4715" t="s">
        <v>307</v>
      </c>
      <c r="N4715" t="s">
        <v>307</v>
      </c>
      <c r="O4715" t="s">
        <v>307</v>
      </c>
      <c r="P4715" t="s">
        <v>307</v>
      </c>
      <c r="Q4715" t="s">
        <v>307</v>
      </c>
      <c r="R4715" t="s">
        <v>307</v>
      </c>
      <c r="S4715" t="s">
        <v>307</v>
      </c>
      <c r="T4715" t="s">
        <v>307</v>
      </c>
      <c r="U4715" t="s">
        <v>307</v>
      </c>
      <c r="V4715" t="s">
        <v>307</v>
      </c>
      <c r="W4715" t="s">
        <v>307</v>
      </c>
    </row>
    <row r="4716" spans="1:26" x14ac:dyDescent="0.25">
      <c r="A4716">
        <v>609</v>
      </c>
      <c r="B4716" t="s">
        <v>238</v>
      </c>
      <c r="C4716" t="s">
        <v>44</v>
      </c>
      <c r="D4716" t="s">
        <v>57</v>
      </c>
      <c r="E4716" t="s">
        <v>307</v>
      </c>
      <c r="F4716" t="s">
        <v>307</v>
      </c>
      <c r="G4716" t="s">
        <v>307</v>
      </c>
      <c r="H4716" t="s">
        <v>307</v>
      </c>
      <c r="I4716" t="s">
        <v>307</v>
      </c>
      <c r="J4716" t="s">
        <v>307</v>
      </c>
      <c r="K4716" t="s">
        <v>307</v>
      </c>
      <c r="L4716" t="s">
        <v>307</v>
      </c>
      <c r="M4716" t="s">
        <v>307</v>
      </c>
      <c r="N4716" t="s">
        <v>307</v>
      </c>
      <c r="O4716" t="s">
        <v>307</v>
      </c>
      <c r="P4716" t="s">
        <v>307</v>
      </c>
      <c r="Q4716" t="s">
        <v>307</v>
      </c>
      <c r="R4716" t="s">
        <v>307</v>
      </c>
      <c r="S4716" t="s">
        <v>307</v>
      </c>
      <c r="T4716" t="s">
        <v>307</v>
      </c>
      <c r="U4716" t="s">
        <v>307</v>
      </c>
      <c r="V4716" t="s">
        <v>307</v>
      </c>
      <c r="W4716" t="s">
        <v>307</v>
      </c>
    </row>
    <row r="4717" spans="1:26" x14ac:dyDescent="0.25">
      <c r="A4717">
        <v>609</v>
      </c>
      <c r="B4717" t="s">
        <v>238</v>
      </c>
      <c r="C4717" t="s">
        <v>44</v>
      </c>
      <c r="D4717" t="s">
        <v>58</v>
      </c>
      <c r="E4717" t="s">
        <v>307</v>
      </c>
      <c r="F4717" t="s">
        <v>307</v>
      </c>
      <c r="G4717" t="s">
        <v>307</v>
      </c>
      <c r="H4717" t="s">
        <v>307</v>
      </c>
      <c r="I4717" t="s">
        <v>307</v>
      </c>
      <c r="J4717" t="s">
        <v>307</v>
      </c>
      <c r="K4717" t="s">
        <v>307</v>
      </c>
      <c r="L4717" t="s">
        <v>307</v>
      </c>
      <c r="M4717" t="s">
        <v>307</v>
      </c>
      <c r="N4717" t="s">
        <v>307</v>
      </c>
      <c r="O4717" t="s">
        <v>307</v>
      </c>
      <c r="P4717" t="s">
        <v>307</v>
      </c>
      <c r="Q4717" t="s">
        <v>307</v>
      </c>
      <c r="R4717" t="s">
        <v>307</v>
      </c>
      <c r="S4717" t="s">
        <v>307</v>
      </c>
      <c r="T4717" t="s">
        <v>307</v>
      </c>
      <c r="U4717" t="s">
        <v>307</v>
      </c>
      <c r="V4717" t="s">
        <v>307</v>
      </c>
      <c r="W4717" t="s">
        <v>307</v>
      </c>
    </row>
    <row r="4718" spans="1:26" x14ac:dyDescent="0.25">
      <c r="A4718">
        <v>609</v>
      </c>
      <c r="B4718" t="s">
        <v>238</v>
      </c>
      <c r="C4718" t="s">
        <v>44</v>
      </c>
      <c r="D4718" t="s">
        <v>59</v>
      </c>
      <c r="E4718" t="s">
        <v>307</v>
      </c>
      <c r="F4718" t="s">
        <v>307</v>
      </c>
      <c r="G4718" t="s">
        <v>307</v>
      </c>
      <c r="H4718" t="s">
        <v>307</v>
      </c>
      <c r="I4718" t="s">
        <v>307</v>
      </c>
      <c r="J4718" t="s">
        <v>307</v>
      </c>
      <c r="K4718" t="s">
        <v>307</v>
      </c>
      <c r="L4718" t="s">
        <v>307</v>
      </c>
      <c r="M4718" t="s">
        <v>307</v>
      </c>
      <c r="N4718" t="s">
        <v>307</v>
      </c>
      <c r="O4718" t="s">
        <v>307</v>
      </c>
      <c r="P4718" t="s">
        <v>307</v>
      </c>
      <c r="Q4718" t="s">
        <v>307</v>
      </c>
      <c r="R4718" t="s">
        <v>307</v>
      </c>
      <c r="S4718" t="s">
        <v>307</v>
      </c>
      <c r="T4718" t="s">
        <v>307</v>
      </c>
      <c r="U4718" t="s">
        <v>307</v>
      </c>
      <c r="V4718" t="s">
        <v>307</v>
      </c>
      <c r="W4718" t="s">
        <v>307</v>
      </c>
    </row>
    <row r="4719" spans="1:26" x14ac:dyDescent="0.25">
      <c r="A4719">
        <v>609</v>
      </c>
      <c r="B4719" t="s">
        <v>238</v>
      </c>
      <c r="C4719" t="s">
        <v>44</v>
      </c>
      <c r="D4719" t="s">
        <v>60</v>
      </c>
      <c r="E4719" t="s">
        <v>307</v>
      </c>
      <c r="F4719" t="s">
        <v>307</v>
      </c>
      <c r="G4719" t="s">
        <v>307</v>
      </c>
      <c r="H4719" t="s">
        <v>307</v>
      </c>
      <c r="I4719" t="s">
        <v>307</v>
      </c>
      <c r="J4719" t="s">
        <v>307</v>
      </c>
      <c r="K4719" t="s">
        <v>307</v>
      </c>
      <c r="L4719" t="s">
        <v>307</v>
      </c>
      <c r="M4719" t="s">
        <v>307</v>
      </c>
      <c r="N4719" t="s">
        <v>307</v>
      </c>
      <c r="O4719" t="s">
        <v>307</v>
      </c>
      <c r="P4719" t="s">
        <v>307</v>
      </c>
      <c r="Q4719" t="s">
        <v>307</v>
      </c>
      <c r="R4719" t="s">
        <v>307</v>
      </c>
      <c r="S4719" t="s">
        <v>307</v>
      </c>
      <c r="T4719" t="s">
        <v>307</v>
      </c>
      <c r="U4719" t="s">
        <v>307</v>
      </c>
      <c r="V4719" t="s">
        <v>307</v>
      </c>
      <c r="W4719" t="s">
        <v>307</v>
      </c>
    </row>
    <row r="4720" spans="1:26" x14ac:dyDescent="0.25">
      <c r="A4720">
        <v>609</v>
      </c>
      <c r="B4720" t="s">
        <v>238</v>
      </c>
      <c r="C4720" t="s">
        <v>44</v>
      </c>
      <c r="D4720" t="s">
        <v>61</v>
      </c>
      <c r="E4720" t="s">
        <v>307</v>
      </c>
      <c r="F4720" t="s">
        <v>307</v>
      </c>
      <c r="G4720" t="s">
        <v>307</v>
      </c>
      <c r="H4720" t="s">
        <v>307</v>
      </c>
      <c r="I4720" t="s">
        <v>307</v>
      </c>
      <c r="J4720" t="s">
        <v>307</v>
      </c>
      <c r="K4720" t="s">
        <v>307</v>
      </c>
      <c r="L4720" t="s">
        <v>307</v>
      </c>
      <c r="M4720" t="s">
        <v>307</v>
      </c>
      <c r="N4720" t="s">
        <v>307</v>
      </c>
      <c r="O4720" t="s">
        <v>307</v>
      </c>
      <c r="P4720" t="s">
        <v>307</v>
      </c>
      <c r="Q4720" t="s">
        <v>307</v>
      </c>
      <c r="R4720" t="s">
        <v>307</v>
      </c>
      <c r="S4720" t="s">
        <v>307</v>
      </c>
      <c r="T4720" t="s">
        <v>307</v>
      </c>
      <c r="U4720" t="s">
        <v>307</v>
      </c>
      <c r="V4720" t="s">
        <v>307</v>
      </c>
      <c r="W4720" t="s">
        <v>307</v>
      </c>
    </row>
    <row r="4721" spans="1:45" x14ac:dyDescent="0.25">
      <c r="A4721">
        <v>609</v>
      </c>
      <c r="B4721" t="s">
        <v>238</v>
      </c>
      <c r="C4721" t="s">
        <v>44</v>
      </c>
      <c r="D4721" t="s">
        <v>62</v>
      </c>
      <c r="E4721" t="s">
        <v>307</v>
      </c>
      <c r="F4721" t="s">
        <v>307</v>
      </c>
      <c r="G4721" t="s">
        <v>307</v>
      </c>
      <c r="H4721" t="s">
        <v>307</v>
      </c>
      <c r="I4721" t="s">
        <v>307</v>
      </c>
      <c r="J4721" t="s">
        <v>307</v>
      </c>
      <c r="K4721" t="s">
        <v>307</v>
      </c>
      <c r="L4721" t="s">
        <v>307</v>
      </c>
      <c r="M4721" t="s">
        <v>307</v>
      </c>
      <c r="N4721" t="s">
        <v>307</v>
      </c>
      <c r="O4721" t="s">
        <v>307</v>
      </c>
      <c r="P4721" t="s">
        <v>307</v>
      </c>
      <c r="Q4721" t="s">
        <v>307</v>
      </c>
      <c r="R4721" t="s">
        <v>307</v>
      </c>
      <c r="S4721" t="s">
        <v>307</v>
      </c>
      <c r="T4721" t="s">
        <v>307</v>
      </c>
      <c r="U4721" t="s">
        <v>307</v>
      </c>
      <c r="V4721" t="s">
        <v>307</v>
      </c>
      <c r="W4721" t="s">
        <v>307</v>
      </c>
    </row>
    <row r="4722" spans="1:45" x14ac:dyDescent="0.25">
      <c r="A4722">
        <v>609</v>
      </c>
      <c r="B4722" t="s">
        <v>238</v>
      </c>
      <c r="C4722" t="s">
        <v>38</v>
      </c>
      <c r="D4722" t="s">
        <v>47</v>
      </c>
      <c r="E4722" t="s">
        <v>307</v>
      </c>
      <c r="F4722" t="s">
        <v>307</v>
      </c>
      <c r="G4722" t="s">
        <v>307</v>
      </c>
      <c r="H4722" t="s">
        <v>307</v>
      </c>
      <c r="I4722" t="s">
        <v>307</v>
      </c>
      <c r="J4722" t="s">
        <v>307</v>
      </c>
      <c r="K4722" t="s">
        <v>307</v>
      </c>
      <c r="L4722" t="s">
        <v>307</v>
      </c>
      <c r="M4722" t="s">
        <v>307</v>
      </c>
      <c r="N4722" t="s">
        <v>307</v>
      </c>
      <c r="O4722" t="s">
        <v>307</v>
      </c>
      <c r="P4722" t="s">
        <v>307</v>
      </c>
      <c r="Q4722" t="s">
        <v>307</v>
      </c>
      <c r="R4722" t="s">
        <v>307</v>
      </c>
      <c r="S4722" t="s">
        <v>307</v>
      </c>
      <c r="T4722" t="s">
        <v>307</v>
      </c>
      <c r="U4722" t="s">
        <v>307</v>
      </c>
      <c r="V4722" t="s">
        <v>307</v>
      </c>
      <c r="W4722" t="s">
        <v>307</v>
      </c>
      <c r="X4722" t="s">
        <v>307</v>
      </c>
      <c r="Y4722" t="s">
        <v>307</v>
      </c>
      <c r="Z4722" t="s">
        <v>307</v>
      </c>
      <c r="AA4722" t="s">
        <v>307</v>
      </c>
      <c r="AB4722" t="s">
        <v>307</v>
      </c>
      <c r="AC4722" t="s">
        <v>307</v>
      </c>
      <c r="AD4722" t="s">
        <v>307</v>
      </c>
      <c r="AE4722" t="s">
        <v>307</v>
      </c>
      <c r="AF4722" t="s">
        <v>307</v>
      </c>
      <c r="AG4722" t="s">
        <v>307</v>
      </c>
      <c r="AH4722" t="s">
        <v>307</v>
      </c>
      <c r="AI4722" t="s">
        <v>307</v>
      </c>
      <c r="AJ4722" t="s">
        <v>307</v>
      </c>
      <c r="AK4722" t="s">
        <v>307</v>
      </c>
      <c r="AL4722" t="s">
        <v>307</v>
      </c>
      <c r="AM4722" t="s">
        <v>307</v>
      </c>
      <c r="AN4722" t="s">
        <v>307</v>
      </c>
      <c r="AO4722" t="s">
        <v>307</v>
      </c>
      <c r="AP4722" t="s">
        <v>307</v>
      </c>
      <c r="AQ4722" t="s">
        <v>307</v>
      </c>
      <c r="AR4722" t="s">
        <v>307</v>
      </c>
      <c r="AS4722" t="s">
        <v>307</v>
      </c>
    </row>
    <row r="4723" spans="1:45" x14ac:dyDescent="0.25">
      <c r="A4723">
        <v>609</v>
      </c>
      <c r="B4723" t="s">
        <v>238</v>
      </c>
      <c r="C4723" t="s">
        <v>38</v>
      </c>
      <c r="D4723" t="s">
        <v>48</v>
      </c>
      <c r="E4723" t="s">
        <v>307</v>
      </c>
      <c r="F4723" t="s">
        <v>307</v>
      </c>
      <c r="G4723" t="s">
        <v>307</v>
      </c>
      <c r="H4723" t="s">
        <v>307</v>
      </c>
      <c r="I4723" t="s">
        <v>307</v>
      </c>
      <c r="J4723" t="s">
        <v>307</v>
      </c>
      <c r="K4723" t="s">
        <v>307</v>
      </c>
      <c r="L4723" t="s">
        <v>307</v>
      </c>
      <c r="M4723" t="s">
        <v>307</v>
      </c>
      <c r="N4723" t="s">
        <v>307</v>
      </c>
      <c r="O4723" t="s">
        <v>307</v>
      </c>
      <c r="P4723" t="s">
        <v>307</v>
      </c>
      <c r="Q4723" t="s">
        <v>307</v>
      </c>
      <c r="R4723" t="s">
        <v>307</v>
      </c>
      <c r="S4723" t="s">
        <v>307</v>
      </c>
      <c r="T4723" t="s">
        <v>307</v>
      </c>
      <c r="U4723" t="s">
        <v>307</v>
      </c>
      <c r="V4723" t="s">
        <v>307</v>
      </c>
      <c r="W4723" t="s">
        <v>307</v>
      </c>
      <c r="X4723" t="s">
        <v>307</v>
      </c>
      <c r="Y4723" t="s">
        <v>307</v>
      </c>
      <c r="Z4723" t="s">
        <v>307</v>
      </c>
      <c r="AA4723" t="s">
        <v>307</v>
      </c>
      <c r="AB4723" t="s">
        <v>307</v>
      </c>
      <c r="AC4723" t="s">
        <v>307</v>
      </c>
      <c r="AD4723" t="s">
        <v>307</v>
      </c>
      <c r="AE4723" t="s">
        <v>307</v>
      </c>
      <c r="AF4723" t="s">
        <v>307</v>
      </c>
      <c r="AG4723" t="s">
        <v>307</v>
      </c>
      <c r="AH4723" t="s">
        <v>307</v>
      </c>
      <c r="AI4723" t="s">
        <v>307</v>
      </c>
      <c r="AJ4723" t="s">
        <v>307</v>
      </c>
      <c r="AK4723" t="s">
        <v>307</v>
      </c>
      <c r="AL4723" t="s">
        <v>307</v>
      </c>
      <c r="AM4723" t="s">
        <v>307</v>
      </c>
      <c r="AN4723" t="s">
        <v>307</v>
      </c>
      <c r="AO4723" t="s">
        <v>307</v>
      </c>
      <c r="AP4723" t="s">
        <v>307</v>
      </c>
      <c r="AQ4723" t="s">
        <v>307</v>
      </c>
      <c r="AR4723" t="s">
        <v>307</v>
      </c>
      <c r="AS4723" t="s">
        <v>307</v>
      </c>
    </row>
    <row r="4724" spans="1:45" x14ac:dyDescent="0.25">
      <c r="A4724">
        <v>609</v>
      </c>
      <c r="B4724" t="s">
        <v>238</v>
      </c>
      <c r="C4724" t="s">
        <v>38</v>
      </c>
      <c r="D4724" t="s">
        <v>49</v>
      </c>
      <c r="E4724" t="s">
        <v>307</v>
      </c>
      <c r="F4724" t="s">
        <v>307</v>
      </c>
      <c r="G4724" t="s">
        <v>307</v>
      </c>
      <c r="H4724" t="s">
        <v>307</v>
      </c>
      <c r="I4724" t="s">
        <v>307</v>
      </c>
      <c r="J4724" t="s">
        <v>307</v>
      </c>
      <c r="K4724" t="s">
        <v>307</v>
      </c>
      <c r="L4724" t="s">
        <v>307</v>
      </c>
      <c r="M4724" t="s">
        <v>307</v>
      </c>
      <c r="N4724" t="s">
        <v>307</v>
      </c>
      <c r="O4724" t="s">
        <v>307</v>
      </c>
      <c r="P4724" t="s">
        <v>307</v>
      </c>
      <c r="Q4724" t="s">
        <v>307</v>
      </c>
      <c r="R4724" t="s">
        <v>307</v>
      </c>
      <c r="S4724" t="s">
        <v>307</v>
      </c>
      <c r="T4724" t="s">
        <v>307</v>
      </c>
      <c r="U4724" t="s">
        <v>307</v>
      </c>
      <c r="V4724" t="s">
        <v>307</v>
      </c>
      <c r="W4724" t="s">
        <v>307</v>
      </c>
      <c r="X4724" t="s">
        <v>307</v>
      </c>
      <c r="Y4724" t="s">
        <v>307</v>
      </c>
      <c r="Z4724" t="s">
        <v>307</v>
      </c>
      <c r="AA4724" t="s">
        <v>307</v>
      </c>
      <c r="AB4724" t="s">
        <v>307</v>
      </c>
      <c r="AC4724" t="s">
        <v>307</v>
      </c>
      <c r="AD4724" t="s">
        <v>307</v>
      </c>
      <c r="AE4724" t="s">
        <v>307</v>
      </c>
      <c r="AF4724" t="s">
        <v>307</v>
      </c>
      <c r="AG4724" t="s">
        <v>307</v>
      </c>
      <c r="AH4724" t="s">
        <v>307</v>
      </c>
      <c r="AI4724" t="s">
        <v>307</v>
      </c>
      <c r="AJ4724" t="s">
        <v>307</v>
      </c>
      <c r="AK4724" t="s">
        <v>307</v>
      </c>
      <c r="AL4724" t="s">
        <v>307</v>
      </c>
      <c r="AM4724" t="s">
        <v>307</v>
      </c>
      <c r="AN4724" t="s">
        <v>307</v>
      </c>
      <c r="AO4724" t="s">
        <v>307</v>
      </c>
      <c r="AP4724" t="s">
        <v>307</v>
      </c>
      <c r="AQ4724" t="s">
        <v>307</v>
      </c>
      <c r="AR4724" t="s">
        <v>307</v>
      </c>
      <c r="AS4724" t="s">
        <v>307</v>
      </c>
    </row>
    <row r="4725" spans="1:45" x14ac:dyDescent="0.25">
      <c r="A4725">
        <v>609</v>
      </c>
      <c r="B4725" t="s">
        <v>238</v>
      </c>
      <c r="C4725" t="s">
        <v>42</v>
      </c>
      <c r="D4725" t="s">
        <v>48</v>
      </c>
      <c r="E4725" t="s">
        <v>307</v>
      </c>
      <c r="F4725" t="s">
        <v>307</v>
      </c>
      <c r="G4725" t="s">
        <v>307</v>
      </c>
      <c r="H4725" t="s">
        <v>307</v>
      </c>
      <c r="I4725" t="s">
        <v>307</v>
      </c>
      <c r="J4725" t="s">
        <v>307</v>
      </c>
      <c r="K4725" t="s">
        <v>307</v>
      </c>
      <c r="L4725" t="s">
        <v>307</v>
      </c>
      <c r="M4725" t="s">
        <v>307</v>
      </c>
      <c r="N4725" t="s">
        <v>307</v>
      </c>
      <c r="O4725" t="s">
        <v>307</v>
      </c>
      <c r="P4725" t="s">
        <v>307</v>
      </c>
      <c r="Q4725" t="s">
        <v>307</v>
      </c>
      <c r="R4725" t="s">
        <v>307</v>
      </c>
      <c r="S4725" t="s">
        <v>307</v>
      </c>
      <c r="T4725" t="s">
        <v>307</v>
      </c>
      <c r="U4725" t="s">
        <v>307</v>
      </c>
      <c r="V4725" t="s">
        <v>307</v>
      </c>
      <c r="W4725" t="s">
        <v>307</v>
      </c>
      <c r="X4725" t="s">
        <v>307</v>
      </c>
      <c r="Y4725" t="s">
        <v>307</v>
      </c>
      <c r="Z4725" t="s">
        <v>307</v>
      </c>
    </row>
    <row r="4726" spans="1:45" x14ac:dyDescent="0.25">
      <c r="A4726">
        <v>610</v>
      </c>
      <c r="B4726" t="s">
        <v>239</v>
      </c>
      <c r="C4726" t="s">
        <v>43</v>
      </c>
      <c r="D4726" t="s">
        <v>54</v>
      </c>
      <c r="E4726" t="s">
        <v>307</v>
      </c>
      <c r="F4726" t="s">
        <v>307</v>
      </c>
      <c r="G4726" t="s">
        <v>307</v>
      </c>
      <c r="H4726" t="s">
        <v>307</v>
      </c>
      <c r="I4726" t="s">
        <v>307</v>
      </c>
      <c r="J4726" t="s">
        <v>307</v>
      </c>
      <c r="K4726" t="s">
        <v>307</v>
      </c>
      <c r="L4726" t="s">
        <v>307</v>
      </c>
      <c r="M4726" t="s">
        <v>307</v>
      </c>
      <c r="N4726" t="s">
        <v>307</v>
      </c>
      <c r="O4726" t="s">
        <v>307</v>
      </c>
      <c r="P4726" t="s">
        <v>307</v>
      </c>
      <c r="Q4726" t="s">
        <v>307</v>
      </c>
      <c r="R4726" t="s">
        <v>307</v>
      </c>
      <c r="S4726" t="s">
        <v>307</v>
      </c>
      <c r="T4726" t="s">
        <v>307</v>
      </c>
      <c r="U4726" t="s">
        <v>307</v>
      </c>
      <c r="V4726" t="s">
        <v>307</v>
      </c>
      <c r="W4726" t="s">
        <v>307</v>
      </c>
    </row>
    <row r="4727" spans="1:45" x14ac:dyDescent="0.25">
      <c r="A4727">
        <v>610</v>
      </c>
      <c r="B4727" t="s">
        <v>239</v>
      </c>
      <c r="C4727" t="s">
        <v>43</v>
      </c>
      <c r="D4727" t="s">
        <v>55</v>
      </c>
      <c r="E4727" t="s">
        <v>307</v>
      </c>
      <c r="F4727" t="s">
        <v>307</v>
      </c>
      <c r="G4727" t="s">
        <v>307</v>
      </c>
      <c r="H4727" t="s">
        <v>307</v>
      </c>
      <c r="I4727" t="s">
        <v>307</v>
      </c>
      <c r="J4727" t="s">
        <v>307</v>
      </c>
      <c r="K4727" t="s">
        <v>307</v>
      </c>
      <c r="L4727" t="s">
        <v>307</v>
      </c>
      <c r="M4727" t="s">
        <v>307</v>
      </c>
      <c r="N4727" t="s">
        <v>307</v>
      </c>
      <c r="O4727" t="s">
        <v>307</v>
      </c>
      <c r="P4727" t="s">
        <v>307</v>
      </c>
      <c r="Q4727" t="s">
        <v>307</v>
      </c>
      <c r="R4727" t="s">
        <v>307</v>
      </c>
      <c r="S4727" t="s">
        <v>307</v>
      </c>
      <c r="T4727" t="s">
        <v>307</v>
      </c>
      <c r="U4727" t="s">
        <v>307</v>
      </c>
      <c r="V4727" t="s">
        <v>307</v>
      </c>
      <c r="W4727" t="s">
        <v>307</v>
      </c>
    </row>
    <row r="4728" spans="1:45" x14ac:dyDescent="0.25">
      <c r="A4728">
        <v>610</v>
      </c>
      <c r="B4728" t="s">
        <v>239</v>
      </c>
      <c r="C4728" t="s">
        <v>43</v>
      </c>
      <c r="D4728" t="s">
        <v>56</v>
      </c>
      <c r="E4728" t="s">
        <v>307</v>
      </c>
      <c r="F4728" t="s">
        <v>307</v>
      </c>
      <c r="G4728" t="s">
        <v>307</v>
      </c>
      <c r="H4728" t="s">
        <v>307</v>
      </c>
      <c r="I4728" t="s">
        <v>307</v>
      </c>
      <c r="J4728" t="s">
        <v>307</v>
      </c>
      <c r="K4728" t="s">
        <v>307</v>
      </c>
      <c r="L4728" t="s">
        <v>307</v>
      </c>
      <c r="M4728" t="s">
        <v>307</v>
      </c>
      <c r="N4728" t="s">
        <v>307</v>
      </c>
      <c r="O4728" t="s">
        <v>307</v>
      </c>
      <c r="P4728" t="s">
        <v>307</v>
      </c>
      <c r="Q4728" t="s">
        <v>307</v>
      </c>
      <c r="R4728" t="s">
        <v>307</v>
      </c>
      <c r="S4728" t="s">
        <v>307</v>
      </c>
      <c r="T4728" t="s">
        <v>307</v>
      </c>
      <c r="U4728" t="s">
        <v>307</v>
      </c>
      <c r="V4728" t="s">
        <v>307</v>
      </c>
      <c r="W4728" t="s">
        <v>307</v>
      </c>
    </row>
    <row r="4729" spans="1:45" x14ac:dyDescent="0.25">
      <c r="A4729">
        <v>610</v>
      </c>
      <c r="B4729" t="s">
        <v>239</v>
      </c>
      <c r="C4729" t="s">
        <v>43</v>
      </c>
      <c r="D4729" t="s">
        <v>57</v>
      </c>
      <c r="E4729" t="s">
        <v>307</v>
      </c>
      <c r="F4729" t="s">
        <v>307</v>
      </c>
      <c r="G4729" t="s">
        <v>307</v>
      </c>
      <c r="H4729" t="s">
        <v>307</v>
      </c>
      <c r="I4729" t="s">
        <v>307</v>
      </c>
      <c r="J4729" t="s">
        <v>307</v>
      </c>
      <c r="K4729" t="s">
        <v>307</v>
      </c>
      <c r="L4729" t="s">
        <v>307</v>
      </c>
      <c r="M4729" t="s">
        <v>307</v>
      </c>
      <c r="N4729" t="s">
        <v>307</v>
      </c>
      <c r="O4729" t="s">
        <v>307</v>
      </c>
      <c r="P4729" t="s">
        <v>307</v>
      </c>
      <c r="Q4729" t="s">
        <v>307</v>
      </c>
      <c r="R4729" t="s">
        <v>307</v>
      </c>
      <c r="S4729" t="s">
        <v>307</v>
      </c>
      <c r="T4729" t="s">
        <v>307</v>
      </c>
      <c r="U4729" t="s">
        <v>307</v>
      </c>
      <c r="V4729" t="s">
        <v>307</v>
      </c>
      <c r="W4729" t="s">
        <v>307</v>
      </c>
    </row>
    <row r="4730" spans="1:45" x14ac:dyDescent="0.25">
      <c r="A4730">
        <v>610</v>
      </c>
      <c r="B4730" t="s">
        <v>239</v>
      </c>
      <c r="C4730" t="s">
        <v>43</v>
      </c>
      <c r="D4730" t="s">
        <v>58</v>
      </c>
      <c r="E4730" t="s">
        <v>307</v>
      </c>
      <c r="F4730" t="s">
        <v>307</v>
      </c>
      <c r="G4730" t="s">
        <v>307</v>
      </c>
      <c r="H4730" t="s">
        <v>307</v>
      </c>
      <c r="I4730" t="s">
        <v>307</v>
      </c>
      <c r="J4730" t="s">
        <v>307</v>
      </c>
      <c r="K4730" t="s">
        <v>307</v>
      </c>
      <c r="L4730" t="s">
        <v>307</v>
      </c>
      <c r="M4730" t="s">
        <v>307</v>
      </c>
      <c r="N4730" t="s">
        <v>307</v>
      </c>
      <c r="O4730" t="s">
        <v>307</v>
      </c>
      <c r="P4730" t="s">
        <v>307</v>
      </c>
      <c r="Q4730" t="s">
        <v>307</v>
      </c>
      <c r="R4730" t="s">
        <v>307</v>
      </c>
      <c r="S4730" t="s">
        <v>307</v>
      </c>
      <c r="T4730" t="s">
        <v>307</v>
      </c>
      <c r="U4730" t="s">
        <v>307</v>
      </c>
      <c r="V4730" t="s">
        <v>307</v>
      </c>
      <c r="W4730" t="s">
        <v>307</v>
      </c>
    </row>
    <row r="4731" spans="1:45" x14ac:dyDescent="0.25">
      <c r="A4731">
        <v>610</v>
      </c>
      <c r="B4731" t="s">
        <v>239</v>
      </c>
      <c r="C4731" t="s">
        <v>43</v>
      </c>
      <c r="D4731" t="s">
        <v>59</v>
      </c>
      <c r="E4731" t="s">
        <v>307</v>
      </c>
      <c r="F4731" t="s">
        <v>307</v>
      </c>
      <c r="G4731" t="s">
        <v>307</v>
      </c>
      <c r="H4731" t="s">
        <v>307</v>
      </c>
      <c r="I4731" t="s">
        <v>307</v>
      </c>
      <c r="J4731" t="s">
        <v>307</v>
      </c>
      <c r="K4731" t="s">
        <v>307</v>
      </c>
      <c r="L4731" t="s">
        <v>307</v>
      </c>
      <c r="M4731" t="s">
        <v>307</v>
      </c>
      <c r="N4731" t="s">
        <v>307</v>
      </c>
      <c r="O4731" t="s">
        <v>307</v>
      </c>
      <c r="P4731" t="s">
        <v>307</v>
      </c>
      <c r="Q4731" t="s">
        <v>307</v>
      </c>
      <c r="R4731" t="s">
        <v>307</v>
      </c>
      <c r="S4731" t="s">
        <v>307</v>
      </c>
      <c r="T4731" t="s">
        <v>307</v>
      </c>
      <c r="U4731" t="s">
        <v>307</v>
      </c>
      <c r="V4731" t="s">
        <v>307</v>
      </c>
      <c r="W4731" t="s">
        <v>307</v>
      </c>
    </row>
    <row r="4732" spans="1:45" x14ac:dyDescent="0.25">
      <c r="A4732">
        <v>610</v>
      </c>
      <c r="B4732" t="s">
        <v>239</v>
      </c>
      <c r="C4732" t="s">
        <v>43</v>
      </c>
      <c r="D4732" t="s">
        <v>60</v>
      </c>
      <c r="E4732" t="s">
        <v>307</v>
      </c>
      <c r="F4732" t="s">
        <v>307</v>
      </c>
      <c r="G4732" t="s">
        <v>307</v>
      </c>
      <c r="H4732" t="s">
        <v>307</v>
      </c>
      <c r="I4732" t="s">
        <v>307</v>
      </c>
      <c r="J4732" t="s">
        <v>307</v>
      </c>
      <c r="K4732" t="s">
        <v>307</v>
      </c>
      <c r="L4732" t="s">
        <v>307</v>
      </c>
      <c r="M4732" t="s">
        <v>307</v>
      </c>
      <c r="N4732" t="s">
        <v>307</v>
      </c>
      <c r="O4732" t="s">
        <v>307</v>
      </c>
      <c r="P4732" t="s">
        <v>307</v>
      </c>
      <c r="Q4732" t="s">
        <v>307</v>
      </c>
      <c r="R4732" t="s">
        <v>307</v>
      </c>
      <c r="S4732" t="s">
        <v>307</v>
      </c>
      <c r="T4732" t="s">
        <v>307</v>
      </c>
      <c r="U4732" t="s">
        <v>307</v>
      </c>
      <c r="V4732" t="s">
        <v>307</v>
      </c>
      <c r="W4732" t="s">
        <v>307</v>
      </c>
    </row>
    <row r="4733" spans="1:45" x14ac:dyDescent="0.25">
      <c r="A4733">
        <v>610</v>
      </c>
      <c r="B4733" t="s">
        <v>239</v>
      </c>
      <c r="C4733" t="s">
        <v>43</v>
      </c>
      <c r="D4733" t="s">
        <v>61</v>
      </c>
      <c r="E4733" t="s">
        <v>307</v>
      </c>
      <c r="F4733" t="s">
        <v>307</v>
      </c>
      <c r="G4733" t="s">
        <v>307</v>
      </c>
      <c r="H4733" t="s">
        <v>307</v>
      </c>
      <c r="I4733" t="s">
        <v>307</v>
      </c>
      <c r="J4733" t="s">
        <v>307</v>
      </c>
      <c r="K4733" t="s">
        <v>307</v>
      </c>
      <c r="L4733" t="s">
        <v>307</v>
      </c>
      <c r="M4733" t="s">
        <v>307</v>
      </c>
      <c r="N4733" t="s">
        <v>307</v>
      </c>
      <c r="O4733" t="s">
        <v>307</v>
      </c>
      <c r="P4733" t="s">
        <v>307</v>
      </c>
      <c r="Q4733" t="s">
        <v>307</v>
      </c>
      <c r="R4733" t="s">
        <v>307</v>
      </c>
      <c r="S4733" t="s">
        <v>307</v>
      </c>
      <c r="T4733" t="s">
        <v>307</v>
      </c>
      <c r="U4733" t="s">
        <v>307</v>
      </c>
      <c r="V4733" t="s">
        <v>307</v>
      </c>
      <c r="W4733" t="s">
        <v>307</v>
      </c>
    </row>
    <row r="4734" spans="1:45" x14ac:dyDescent="0.25">
      <c r="A4734">
        <v>610</v>
      </c>
      <c r="B4734" t="s">
        <v>239</v>
      </c>
      <c r="C4734" t="s">
        <v>43</v>
      </c>
      <c r="D4734" t="s">
        <v>62</v>
      </c>
      <c r="E4734" t="s">
        <v>307</v>
      </c>
      <c r="F4734" t="s">
        <v>307</v>
      </c>
      <c r="G4734" t="s">
        <v>307</v>
      </c>
      <c r="H4734" t="s">
        <v>307</v>
      </c>
      <c r="I4734" t="s">
        <v>307</v>
      </c>
      <c r="J4734" t="s">
        <v>307</v>
      </c>
      <c r="K4734" t="s">
        <v>307</v>
      </c>
      <c r="L4734" t="s">
        <v>307</v>
      </c>
      <c r="M4734" t="s">
        <v>307</v>
      </c>
      <c r="N4734" t="s">
        <v>307</v>
      </c>
      <c r="O4734" t="s">
        <v>307</v>
      </c>
      <c r="P4734" t="s">
        <v>307</v>
      </c>
      <c r="Q4734" t="s">
        <v>307</v>
      </c>
      <c r="R4734" t="s">
        <v>307</v>
      </c>
      <c r="S4734" t="s">
        <v>307</v>
      </c>
      <c r="T4734" t="s">
        <v>307</v>
      </c>
      <c r="U4734" t="s">
        <v>307</v>
      </c>
      <c r="V4734" t="s">
        <v>307</v>
      </c>
      <c r="W4734" t="s">
        <v>307</v>
      </c>
    </row>
    <row r="4735" spans="1:45" x14ac:dyDescent="0.25">
      <c r="A4735">
        <v>610</v>
      </c>
      <c r="B4735" t="s">
        <v>239</v>
      </c>
      <c r="C4735" t="s">
        <v>36</v>
      </c>
      <c r="D4735" t="s">
        <v>47</v>
      </c>
      <c r="E4735" t="s">
        <v>307</v>
      </c>
      <c r="F4735" t="s">
        <v>307</v>
      </c>
      <c r="G4735" t="s">
        <v>307</v>
      </c>
      <c r="H4735" t="s">
        <v>307</v>
      </c>
      <c r="I4735" t="s">
        <v>307</v>
      </c>
      <c r="J4735" t="s">
        <v>307</v>
      </c>
      <c r="K4735" t="s">
        <v>307</v>
      </c>
      <c r="L4735" t="s">
        <v>307</v>
      </c>
      <c r="M4735" t="s">
        <v>307</v>
      </c>
      <c r="N4735" t="s">
        <v>307</v>
      </c>
      <c r="O4735" t="s">
        <v>307</v>
      </c>
      <c r="P4735" t="s">
        <v>307</v>
      </c>
      <c r="Q4735" t="s">
        <v>307</v>
      </c>
      <c r="R4735" t="s">
        <v>307</v>
      </c>
      <c r="S4735" t="s">
        <v>307</v>
      </c>
      <c r="T4735" t="s">
        <v>307</v>
      </c>
      <c r="U4735" t="s">
        <v>307</v>
      </c>
      <c r="V4735" t="s">
        <v>307</v>
      </c>
      <c r="W4735" t="s">
        <v>307</v>
      </c>
      <c r="X4735" t="s">
        <v>307</v>
      </c>
      <c r="Y4735" t="s">
        <v>307</v>
      </c>
      <c r="Z4735" t="s">
        <v>307</v>
      </c>
      <c r="AA4735" t="s">
        <v>307</v>
      </c>
      <c r="AB4735" t="s">
        <v>307</v>
      </c>
      <c r="AC4735" t="s">
        <v>307</v>
      </c>
      <c r="AD4735" t="s">
        <v>307</v>
      </c>
      <c r="AE4735" t="s">
        <v>307</v>
      </c>
      <c r="AF4735" t="s">
        <v>307</v>
      </c>
      <c r="AG4735" t="s">
        <v>307</v>
      </c>
      <c r="AH4735" t="s">
        <v>307</v>
      </c>
      <c r="AI4735" t="s">
        <v>307</v>
      </c>
      <c r="AJ4735" t="s">
        <v>307</v>
      </c>
      <c r="AK4735" t="s">
        <v>307</v>
      </c>
      <c r="AL4735" t="s">
        <v>307</v>
      </c>
      <c r="AM4735" t="s">
        <v>307</v>
      </c>
      <c r="AN4735" t="s">
        <v>307</v>
      </c>
      <c r="AO4735" t="s">
        <v>307</v>
      </c>
      <c r="AP4735" t="s">
        <v>307</v>
      </c>
      <c r="AQ4735" t="s">
        <v>307</v>
      </c>
      <c r="AR4735" t="s">
        <v>307</v>
      </c>
      <c r="AS4735" t="s">
        <v>307</v>
      </c>
    </row>
    <row r="4736" spans="1:45" x14ac:dyDescent="0.25">
      <c r="A4736">
        <v>610</v>
      </c>
      <c r="B4736" t="s">
        <v>239</v>
      </c>
      <c r="C4736" t="s">
        <v>36</v>
      </c>
      <c r="D4736" t="s">
        <v>48</v>
      </c>
      <c r="E4736" t="s">
        <v>307</v>
      </c>
      <c r="F4736" t="s">
        <v>307</v>
      </c>
      <c r="G4736" t="s">
        <v>307</v>
      </c>
      <c r="H4736" t="s">
        <v>307</v>
      </c>
      <c r="I4736" t="s">
        <v>307</v>
      </c>
      <c r="J4736" t="s">
        <v>307</v>
      </c>
      <c r="K4736" t="s">
        <v>307</v>
      </c>
      <c r="L4736" t="s">
        <v>307</v>
      </c>
      <c r="M4736" t="s">
        <v>307</v>
      </c>
      <c r="N4736" t="s">
        <v>307</v>
      </c>
      <c r="O4736" t="s">
        <v>307</v>
      </c>
      <c r="P4736" t="s">
        <v>307</v>
      </c>
      <c r="Q4736" t="s">
        <v>307</v>
      </c>
      <c r="R4736" t="s">
        <v>307</v>
      </c>
      <c r="S4736" t="s">
        <v>307</v>
      </c>
      <c r="T4736" t="s">
        <v>307</v>
      </c>
      <c r="U4736" t="s">
        <v>307</v>
      </c>
      <c r="V4736" t="s">
        <v>307</v>
      </c>
      <c r="W4736" t="s">
        <v>307</v>
      </c>
      <c r="X4736" t="s">
        <v>307</v>
      </c>
      <c r="Y4736" t="s">
        <v>307</v>
      </c>
      <c r="Z4736" t="s">
        <v>307</v>
      </c>
      <c r="AA4736" t="s">
        <v>307</v>
      </c>
      <c r="AB4736" t="s">
        <v>307</v>
      </c>
      <c r="AC4736" t="s">
        <v>307</v>
      </c>
      <c r="AD4736" t="s">
        <v>307</v>
      </c>
      <c r="AE4736" t="s">
        <v>307</v>
      </c>
      <c r="AF4736" t="s">
        <v>307</v>
      </c>
      <c r="AG4736" t="s">
        <v>307</v>
      </c>
      <c r="AH4736" t="s">
        <v>307</v>
      </c>
      <c r="AI4736" t="s">
        <v>307</v>
      </c>
      <c r="AJ4736" t="s">
        <v>307</v>
      </c>
      <c r="AK4736" t="s">
        <v>307</v>
      </c>
      <c r="AL4736" t="s">
        <v>307</v>
      </c>
      <c r="AM4736" t="s">
        <v>307</v>
      </c>
      <c r="AN4736" t="s">
        <v>307</v>
      </c>
      <c r="AO4736" t="s">
        <v>307</v>
      </c>
      <c r="AP4736" t="s">
        <v>307</v>
      </c>
      <c r="AQ4736" t="s">
        <v>307</v>
      </c>
      <c r="AR4736" t="s">
        <v>307</v>
      </c>
      <c r="AS4736" t="s">
        <v>307</v>
      </c>
    </row>
    <row r="4737" spans="1:45" x14ac:dyDescent="0.25">
      <c r="A4737">
        <v>610</v>
      </c>
      <c r="B4737" t="s">
        <v>239</v>
      </c>
      <c r="C4737" t="s">
        <v>36</v>
      </c>
      <c r="D4737" t="s">
        <v>49</v>
      </c>
      <c r="E4737" t="s">
        <v>307</v>
      </c>
      <c r="F4737" t="s">
        <v>307</v>
      </c>
      <c r="G4737" t="s">
        <v>307</v>
      </c>
      <c r="H4737" t="s">
        <v>307</v>
      </c>
      <c r="I4737" t="s">
        <v>307</v>
      </c>
      <c r="J4737" t="s">
        <v>307</v>
      </c>
      <c r="K4737" t="s">
        <v>307</v>
      </c>
      <c r="L4737" t="s">
        <v>307</v>
      </c>
      <c r="M4737" t="s">
        <v>307</v>
      </c>
      <c r="N4737" t="s">
        <v>307</v>
      </c>
      <c r="O4737" t="s">
        <v>307</v>
      </c>
      <c r="P4737" t="s">
        <v>307</v>
      </c>
      <c r="Q4737" t="s">
        <v>307</v>
      </c>
      <c r="R4737" t="s">
        <v>307</v>
      </c>
      <c r="S4737" t="s">
        <v>307</v>
      </c>
      <c r="T4737" t="s">
        <v>307</v>
      </c>
      <c r="U4737" t="s">
        <v>307</v>
      </c>
      <c r="V4737" t="s">
        <v>307</v>
      </c>
      <c r="W4737" t="s">
        <v>307</v>
      </c>
      <c r="X4737" t="s">
        <v>307</v>
      </c>
      <c r="Y4737" t="s">
        <v>307</v>
      </c>
      <c r="Z4737" t="s">
        <v>307</v>
      </c>
      <c r="AA4737" t="s">
        <v>307</v>
      </c>
      <c r="AB4737" t="s">
        <v>307</v>
      </c>
      <c r="AC4737" t="s">
        <v>307</v>
      </c>
      <c r="AD4737" t="s">
        <v>307</v>
      </c>
      <c r="AE4737" t="s">
        <v>307</v>
      </c>
      <c r="AF4737" t="s">
        <v>307</v>
      </c>
      <c r="AG4737" t="s">
        <v>307</v>
      </c>
      <c r="AH4737" t="s">
        <v>307</v>
      </c>
      <c r="AI4737" t="s">
        <v>307</v>
      </c>
      <c r="AJ4737" t="s">
        <v>307</v>
      </c>
      <c r="AK4737" t="s">
        <v>307</v>
      </c>
      <c r="AL4737" t="s">
        <v>307</v>
      </c>
      <c r="AM4737" t="s">
        <v>307</v>
      </c>
      <c r="AN4737" t="s">
        <v>307</v>
      </c>
      <c r="AO4737" t="s">
        <v>307</v>
      </c>
      <c r="AP4737" t="s">
        <v>307</v>
      </c>
      <c r="AQ4737" t="s">
        <v>307</v>
      </c>
      <c r="AR4737" t="s">
        <v>307</v>
      </c>
      <c r="AS4737" t="s">
        <v>307</v>
      </c>
    </row>
    <row r="4738" spans="1:45" x14ac:dyDescent="0.25">
      <c r="A4738">
        <v>610</v>
      </c>
      <c r="B4738" t="s">
        <v>239</v>
      </c>
      <c r="C4738" t="s">
        <v>37</v>
      </c>
      <c r="D4738" t="s">
        <v>47</v>
      </c>
      <c r="E4738" t="s">
        <v>307</v>
      </c>
      <c r="F4738" t="s">
        <v>307</v>
      </c>
      <c r="G4738" t="s">
        <v>307</v>
      </c>
      <c r="H4738" t="s">
        <v>307</v>
      </c>
      <c r="I4738" t="s">
        <v>307</v>
      </c>
      <c r="J4738" t="s">
        <v>307</v>
      </c>
      <c r="K4738" t="s">
        <v>307</v>
      </c>
      <c r="L4738" t="s">
        <v>307</v>
      </c>
      <c r="M4738" t="s">
        <v>307</v>
      </c>
      <c r="N4738" t="s">
        <v>307</v>
      </c>
      <c r="O4738" t="s">
        <v>307</v>
      </c>
      <c r="P4738" t="s">
        <v>307</v>
      </c>
      <c r="Q4738" t="s">
        <v>307</v>
      </c>
      <c r="R4738" t="s">
        <v>307</v>
      </c>
      <c r="S4738" t="s">
        <v>307</v>
      </c>
      <c r="T4738" t="s">
        <v>307</v>
      </c>
      <c r="U4738" t="s">
        <v>307</v>
      </c>
      <c r="V4738" t="s">
        <v>307</v>
      </c>
      <c r="W4738" t="s">
        <v>307</v>
      </c>
      <c r="X4738" t="s">
        <v>307</v>
      </c>
      <c r="Y4738" t="s">
        <v>307</v>
      </c>
      <c r="Z4738" t="s">
        <v>307</v>
      </c>
      <c r="AA4738" t="s">
        <v>307</v>
      </c>
      <c r="AB4738" t="s">
        <v>307</v>
      </c>
      <c r="AC4738" t="s">
        <v>307</v>
      </c>
      <c r="AD4738" t="s">
        <v>307</v>
      </c>
      <c r="AE4738" t="s">
        <v>307</v>
      </c>
      <c r="AF4738" t="s">
        <v>307</v>
      </c>
      <c r="AG4738" t="s">
        <v>307</v>
      </c>
      <c r="AH4738" t="s">
        <v>307</v>
      </c>
      <c r="AI4738" t="s">
        <v>307</v>
      </c>
      <c r="AJ4738" t="s">
        <v>307</v>
      </c>
      <c r="AK4738" t="s">
        <v>307</v>
      </c>
      <c r="AL4738" t="s">
        <v>307</v>
      </c>
      <c r="AM4738" t="s">
        <v>307</v>
      </c>
      <c r="AN4738" t="s">
        <v>307</v>
      </c>
      <c r="AO4738" t="s">
        <v>307</v>
      </c>
      <c r="AP4738" t="s">
        <v>307</v>
      </c>
      <c r="AQ4738" t="s">
        <v>307</v>
      </c>
      <c r="AR4738" t="s">
        <v>307</v>
      </c>
      <c r="AS4738" t="s">
        <v>307</v>
      </c>
    </row>
    <row r="4739" spans="1:45" x14ac:dyDescent="0.25">
      <c r="A4739">
        <v>610</v>
      </c>
      <c r="B4739" t="s">
        <v>239</v>
      </c>
      <c r="C4739" t="s">
        <v>37</v>
      </c>
      <c r="D4739" t="s">
        <v>48</v>
      </c>
      <c r="E4739" t="s">
        <v>307</v>
      </c>
      <c r="F4739" t="s">
        <v>307</v>
      </c>
      <c r="G4739" t="s">
        <v>307</v>
      </c>
      <c r="H4739" t="s">
        <v>307</v>
      </c>
      <c r="I4739" t="s">
        <v>307</v>
      </c>
      <c r="J4739" t="s">
        <v>307</v>
      </c>
      <c r="K4739" t="s">
        <v>307</v>
      </c>
      <c r="L4739" t="s">
        <v>307</v>
      </c>
      <c r="M4739" t="s">
        <v>307</v>
      </c>
      <c r="N4739" t="s">
        <v>307</v>
      </c>
      <c r="O4739" t="s">
        <v>307</v>
      </c>
      <c r="P4739" t="s">
        <v>307</v>
      </c>
      <c r="Q4739" t="s">
        <v>307</v>
      </c>
      <c r="R4739" t="s">
        <v>307</v>
      </c>
      <c r="S4739" t="s">
        <v>307</v>
      </c>
      <c r="T4739" t="s">
        <v>307</v>
      </c>
      <c r="U4739" t="s">
        <v>307</v>
      </c>
      <c r="V4739" t="s">
        <v>307</v>
      </c>
      <c r="W4739" t="s">
        <v>307</v>
      </c>
      <c r="X4739" t="s">
        <v>307</v>
      </c>
      <c r="Y4739" t="s">
        <v>307</v>
      </c>
      <c r="Z4739" t="s">
        <v>307</v>
      </c>
      <c r="AA4739" t="s">
        <v>307</v>
      </c>
      <c r="AB4739" t="s">
        <v>307</v>
      </c>
      <c r="AC4739" t="s">
        <v>307</v>
      </c>
      <c r="AD4739" t="s">
        <v>307</v>
      </c>
      <c r="AE4739" t="s">
        <v>307</v>
      </c>
      <c r="AF4739" t="s">
        <v>307</v>
      </c>
      <c r="AG4739" t="s">
        <v>307</v>
      </c>
      <c r="AH4739" t="s">
        <v>307</v>
      </c>
      <c r="AI4739" t="s">
        <v>307</v>
      </c>
      <c r="AJ4739" t="s">
        <v>307</v>
      </c>
      <c r="AK4739" t="s">
        <v>307</v>
      </c>
      <c r="AL4739" t="s">
        <v>307</v>
      </c>
      <c r="AM4739" t="s">
        <v>307</v>
      </c>
      <c r="AN4739" t="s">
        <v>307</v>
      </c>
      <c r="AO4739" t="s">
        <v>307</v>
      </c>
      <c r="AP4739" t="s">
        <v>307</v>
      </c>
      <c r="AQ4739" t="s">
        <v>307</v>
      </c>
      <c r="AR4739" t="s">
        <v>307</v>
      </c>
      <c r="AS4739" t="s">
        <v>307</v>
      </c>
    </row>
    <row r="4740" spans="1:45" x14ac:dyDescent="0.25">
      <c r="A4740">
        <v>610</v>
      </c>
      <c r="B4740" t="s">
        <v>239</v>
      </c>
      <c r="C4740" t="s">
        <v>37</v>
      </c>
      <c r="D4740" t="s">
        <v>49</v>
      </c>
      <c r="E4740" t="s">
        <v>307</v>
      </c>
      <c r="F4740" t="s">
        <v>307</v>
      </c>
      <c r="G4740" t="s">
        <v>307</v>
      </c>
      <c r="H4740" t="s">
        <v>307</v>
      </c>
      <c r="I4740" t="s">
        <v>307</v>
      </c>
      <c r="J4740" t="s">
        <v>307</v>
      </c>
      <c r="K4740" t="s">
        <v>307</v>
      </c>
      <c r="L4740" t="s">
        <v>307</v>
      </c>
      <c r="M4740" t="s">
        <v>307</v>
      </c>
      <c r="N4740" t="s">
        <v>307</v>
      </c>
      <c r="O4740" t="s">
        <v>307</v>
      </c>
      <c r="P4740" t="s">
        <v>307</v>
      </c>
      <c r="Q4740" t="s">
        <v>307</v>
      </c>
      <c r="R4740" t="s">
        <v>307</v>
      </c>
      <c r="S4740" t="s">
        <v>307</v>
      </c>
      <c r="T4740" t="s">
        <v>307</v>
      </c>
      <c r="U4740" t="s">
        <v>307</v>
      </c>
      <c r="V4740" t="s">
        <v>307</v>
      </c>
      <c r="W4740" t="s">
        <v>307</v>
      </c>
      <c r="X4740" t="s">
        <v>307</v>
      </c>
      <c r="Y4740" t="s">
        <v>307</v>
      </c>
      <c r="Z4740" t="s">
        <v>307</v>
      </c>
      <c r="AA4740" t="s">
        <v>307</v>
      </c>
      <c r="AB4740" t="s">
        <v>307</v>
      </c>
      <c r="AC4740" t="s">
        <v>307</v>
      </c>
      <c r="AD4740" t="s">
        <v>307</v>
      </c>
      <c r="AE4740" t="s">
        <v>307</v>
      </c>
      <c r="AF4740" t="s">
        <v>307</v>
      </c>
      <c r="AG4740" t="s">
        <v>307</v>
      </c>
      <c r="AH4740" t="s">
        <v>307</v>
      </c>
      <c r="AI4740" t="s">
        <v>307</v>
      </c>
      <c r="AJ4740" t="s">
        <v>307</v>
      </c>
      <c r="AK4740" t="s">
        <v>307</v>
      </c>
      <c r="AL4740" t="s">
        <v>307</v>
      </c>
      <c r="AM4740" t="s">
        <v>307</v>
      </c>
      <c r="AN4740" t="s">
        <v>307</v>
      </c>
      <c r="AO4740" t="s">
        <v>307</v>
      </c>
      <c r="AP4740" t="s">
        <v>307</v>
      </c>
      <c r="AQ4740" t="s">
        <v>307</v>
      </c>
      <c r="AR4740" t="s">
        <v>307</v>
      </c>
      <c r="AS4740" t="s">
        <v>307</v>
      </c>
    </row>
    <row r="4741" spans="1:45" x14ac:dyDescent="0.25">
      <c r="A4741">
        <v>610</v>
      </c>
      <c r="B4741" t="s">
        <v>239</v>
      </c>
      <c r="C4741" t="s">
        <v>476</v>
      </c>
      <c r="D4741" t="s">
        <v>48</v>
      </c>
      <c r="E4741" t="s">
        <v>307</v>
      </c>
      <c r="F4741" t="s">
        <v>307</v>
      </c>
      <c r="G4741" t="s">
        <v>307</v>
      </c>
    </row>
    <row r="4742" spans="1:45" x14ac:dyDescent="0.25">
      <c r="A4742">
        <v>610</v>
      </c>
      <c r="B4742" t="s">
        <v>239</v>
      </c>
      <c r="C4742" t="s">
        <v>477</v>
      </c>
      <c r="D4742" t="s">
        <v>48</v>
      </c>
      <c r="E4742" t="s">
        <v>307</v>
      </c>
      <c r="F4742" t="s">
        <v>307</v>
      </c>
      <c r="G4742" t="s">
        <v>307</v>
      </c>
    </row>
    <row r="4743" spans="1:45" x14ac:dyDescent="0.25">
      <c r="A4743">
        <v>610</v>
      </c>
      <c r="B4743" t="s">
        <v>239</v>
      </c>
      <c r="C4743" t="s">
        <v>45</v>
      </c>
      <c r="D4743" t="s">
        <v>63</v>
      </c>
      <c r="E4743" t="s">
        <v>307</v>
      </c>
      <c r="F4743" t="s">
        <v>307</v>
      </c>
      <c r="G4743" t="s">
        <v>307</v>
      </c>
      <c r="H4743" t="s">
        <v>307</v>
      </c>
      <c r="I4743" t="s">
        <v>307</v>
      </c>
      <c r="J4743" t="s">
        <v>307</v>
      </c>
      <c r="K4743" t="s">
        <v>307</v>
      </c>
      <c r="L4743" t="s">
        <v>307</v>
      </c>
      <c r="M4743" t="s">
        <v>307</v>
      </c>
      <c r="N4743" t="s">
        <v>307</v>
      </c>
      <c r="O4743" t="s">
        <v>307</v>
      </c>
      <c r="P4743" t="s">
        <v>307</v>
      </c>
      <c r="Q4743" t="s">
        <v>307</v>
      </c>
      <c r="R4743" t="s">
        <v>307</v>
      </c>
      <c r="S4743" t="s">
        <v>307</v>
      </c>
      <c r="T4743" t="s">
        <v>307</v>
      </c>
      <c r="U4743" t="s">
        <v>307</v>
      </c>
      <c r="V4743" t="s">
        <v>307</v>
      </c>
      <c r="W4743" t="s">
        <v>307</v>
      </c>
    </row>
    <row r="4744" spans="1:45" x14ac:dyDescent="0.25">
      <c r="A4744">
        <v>610</v>
      </c>
      <c r="B4744" t="s">
        <v>239</v>
      </c>
      <c r="C4744" t="s">
        <v>45</v>
      </c>
      <c r="D4744" t="s">
        <v>64</v>
      </c>
      <c r="E4744" t="s">
        <v>307</v>
      </c>
      <c r="F4744" t="s">
        <v>307</v>
      </c>
      <c r="G4744" t="s">
        <v>307</v>
      </c>
      <c r="H4744" t="s">
        <v>307</v>
      </c>
      <c r="I4744" t="s">
        <v>307</v>
      </c>
      <c r="J4744" t="s">
        <v>307</v>
      </c>
      <c r="K4744" t="s">
        <v>307</v>
      </c>
      <c r="L4744" t="s">
        <v>307</v>
      </c>
      <c r="M4744" t="s">
        <v>307</v>
      </c>
      <c r="N4744" t="s">
        <v>307</v>
      </c>
      <c r="O4744" t="s">
        <v>307</v>
      </c>
      <c r="P4744" t="s">
        <v>307</v>
      </c>
      <c r="Q4744" t="s">
        <v>307</v>
      </c>
      <c r="R4744" t="s">
        <v>307</v>
      </c>
      <c r="S4744" t="s">
        <v>307</v>
      </c>
      <c r="T4744" t="s">
        <v>307</v>
      </c>
      <c r="U4744" t="s">
        <v>307</v>
      </c>
      <c r="V4744" t="s">
        <v>307</v>
      </c>
      <c r="W4744" t="s">
        <v>307</v>
      </c>
    </row>
    <row r="4745" spans="1:45" x14ac:dyDescent="0.25">
      <c r="A4745">
        <v>610</v>
      </c>
      <c r="B4745" t="s">
        <v>239</v>
      </c>
      <c r="C4745" t="s">
        <v>40</v>
      </c>
      <c r="D4745" t="s">
        <v>52</v>
      </c>
      <c r="E4745" t="s">
        <v>307</v>
      </c>
      <c r="F4745" t="s">
        <v>307</v>
      </c>
      <c r="G4745" t="s">
        <v>307</v>
      </c>
      <c r="H4745" t="s">
        <v>307</v>
      </c>
      <c r="I4745" t="s">
        <v>307</v>
      </c>
      <c r="J4745" t="s">
        <v>307</v>
      </c>
      <c r="K4745" t="s">
        <v>307</v>
      </c>
      <c r="L4745" t="s">
        <v>307</v>
      </c>
      <c r="M4745" t="s">
        <v>307</v>
      </c>
      <c r="N4745" t="s">
        <v>307</v>
      </c>
      <c r="O4745" t="s">
        <v>307</v>
      </c>
      <c r="P4745" t="s">
        <v>307</v>
      </c>
      <c r="Q4745" t="s">
        <v>307</v>
      </c>
      <c r="R4745" t="s">
        <v>307</v>
      </c>
      <c r="S4745" t="s">
        <v>307</v>
      </c>
      <c r="T4745" t="s">
        <v>307</v>
      </c>
      <c r="U4745" t="s">
        <v>307</v>
      </c>
      <c r="V4745" t="s">
        <v>307</v>
      </c>
      <c r="W4745" t="s">
        <v>307</v>
      </c>
      <c r="X4745" t="s">
        <v>307</v>
      </c>
      <c r="Y4745" t="s">
        <v>307</v>
      </c>
      <c r="Z4745" t="s">
        <v>307</v>
      </c>
    </row>
    <row r="4746" spans="1:45" x14ac:dyDescent="0.25">
      <c r="A4746">
        <v>610</v>
      </c>
      <c r="B4746" t="s">
        <v>239</v>
      </c>
      <c r="C4746" t="s">
        <v>40</v>
      </c>
      <c r="D4746" t="s">
        <v>53</v>
      </c>
      <c r="E4746" t="s">
        <v>307</v>
      </c>
      <c r="F4746" t="s">
        <v>307</v>
      </c>
      <c r="G4746" t="s">
        <v>307</v>
      </c>
      <c r="H4746" t="s">
        <v>307</v>
      </c>
      <c r="I4746" t="s">
        <v>307</v>
      </c>
      <c r="J4746" t="s">
        <v>307</v>
      </c>
      <c r="K4746" t="s">
        <v>307</v>
      </c>
      <c r="L4746" t="s">
        <v>307</v>
      </c>
      <c r="M4746" t="s">
        <v>307</v>
      </c>
      <c r="N4746" t="s">
        <v>307</v>
      </c>
      <c r="O4746" t="s">
        <v>307</v>
      </c>
      <c r="P4746" t="s">
        <v>307</v>
      </c>
      <c r="Q4746" t="s">
        <v>307</v>
      </c>
      <c r="R4746" t="s">
        <v>307</v>
      </c>
      <c r="S4746" t="s">
        <v>307</v>
      </c>
      <c r="T4746" t="s">
        <v>307</v>
      </c>
      <c r="U4746" t="s">
        <v>307</v>
      </c>
      <c r="V4746" t="s">
        <v>307</v>
      </c>
      <c r="W4746" t="s">
        <v>307</v>
      </c>
      <c r="X4746" t="s">
        <v>307</v>
      </c>
      <c r="Y4746" t="s">
        <v>307</v>
      </c>
      <c r="Z4746" t="s">
        <v>307</v>
      </c>
    </row>
    <row r="4747" spans="1:45" x14ac:dyDescent="0.25">
      <c r="A4747">
        <v>610</v>
      </c>
      <c r="B4747" t="s">
        <v>239</v>
      </c>
      <c r="C4747" t="s">
        <v>39</v>
      </c>
      <c r="D4747" t="s">
        <v>50</v>
      </c>
      <c r="E4747" t="s">
        <v>307</v>
      </c>
      <c r="F4747" t="s">
        <v>307</v>
      </c>
      <c r="G4747" t="s">
        <v>307</v>
      </c>
      <c r="H4747" t="s">
        <v>307</v>
      </c>
      <c r="I4747" t="s">
        <v>307</v>
      </c>
      <c r="J4747" t="s">
        <v>307</v>
      </c>
      <c r="K4747" t="s">
        <v>307</v>
      </c>
      <c r="L4747" t="s">
        <v>307</v>
      </c>
      <c r="M4747" t="s">
        <v>307</v>
      </c>
      <c r="N4747" t="s">
        <v>307</v>
      </c>
      <c r="O4747" t="s">
        <v>307</v>
      </c>
      <c r="P4747" t="s">
        <v>307</v>
      </c>
      <c r="Q4747" t="s">
        <v>307</v>
      </c>
      <c r="R4747" t="s">
        <v>307</v>
      </c>
      <c r="S4747" t="s">
        <v>307</v>
      </c>
      <c r="T4747" t="s">
        <v>307</v>
      </c>
      <c r="U4747" t="s">
        <v>307</v>
      </c>
      <c r="V4747" t="s">
        <v>307</v>
      </c>
      <c r="W4747" t="s">
        <v>307</v>
      </c>
      <c r="X4747" t="s">
        <v>307</v>
      </c>
      <c r="Y4747" t="s">
        <v>307</v>
      </c>
      <c r="Z4747" t="s">
        <v>307</v>
      </c>
      <c r="AA4747" t="s">
        <v>307</v>
      </c>
      <c r="AB4747" t="s">
        <v>307</v>
      </c>
      <c r="AC4747" t="s">
        <v>307</v>
      </c>
      <c r="AD4747" t="s">
        <v>307</v>
      </c>
      <c r="AE4747" t="s">
        <v>307</v>
      </c>
      <c r="AF4747" t="s">
        <v>307</v>
      </c>
      <c r="AG4747" t="s">
        <v>307</v>
      </c>
      <c r="AH4747" t="s">
        <v>307</v>
      </c>
      <c r="AI4747" t="s">
        <v>307</v>
      </c>
      <c r="AJ4747" t="s">
        <v>307</v>
      </c>
      <c r="AK4747" t="s">
        <v>307</v>
      </c>
      <c r="AL4747" t="s">
        <v>307</v>
      </c>
      <c r="AM4747" t="s">
        <v>307</v>
      </c>
      <c r="AN4747" t="s">
        <v>307</v>
      </c>
      <c r="AO4747" t="s">
        <v>307</v>
      </c>
      <c r="AP4747" t="s">
        <v>307</v>
      </c>
    </row>
    <row r="4748" spans="1:45" x14ac:dyDescent="0.25">
      <c r="A4748">
        <v>610</v>
      </c>
      <c r="B4748" t="s">
        <v>239</v>
      </c>
      <c r="C4748" t="s">
        <v>39</v>
      </c>
      <c r="D4748" t="s">
        <v>48</v>
      </c>
      <c r="E4748" t="s">
        <v>307</v>
      </c>
      <c r="F4748" t="s">
        <v>307</v>
      </c>
      <c r="G4748" t="s">
        <v>307</v>
      </c>
      <c r="H4748" t="s">
        <v>307</v>
      </c>
      <c r="I4748" t="s">
        <v>307</v>
      </c>
      <c r="J4748" t="s">
        <v>307</v>
      </c>
      <c r="K4748" t="s">
        <v>307</v>
      </c>
      <c r="L4748" t="s">
        <v>307</v>
      </c>
      <c r="M4748" t="s">
        <v>307</v>
      </c>
      <c r="N4748" t="s">
        <v>307</v>
      </c>
      <c r="O4748" t="s">
        <v>307</v>
      </c>
      <c r="P4748" t="s">
        <v>307</v>
      </c>
      <c r="Q4748" t="s">
        <v>307</v>
      </c>
      <c r="R4748" t="s">
        <v>307</v>
      </c>
      <c r="S4748" t="s">
        <v>307</v>
      </c>
      <c r="T4748" t="s">
        <v>307</v>
      </c>
      <c r="U4748" t="s">
        <v>307</v>
      </c>
      <c r="V4748" t="s">
        <v>307</v>
      </c>
      <c r="W4748" t="s">
        <v>307</v>
      </c>
      <c r="X4748" t="s">
        <v>307</v>
      </c>
      <c r="Y4748" t="s">
        <v>307</v>
      </c>
      <c r="Z4748" t="s">
        <v>307</v>
      </c>
      <c r="AA4748" t="s">
        <v>307</v>
      </c>
      <c r="AB4748" t="s">
        <v>307</v>
      </c>
      <c r="AC4748" t="s">
        <v>307</v>
      </c>
      <c r="AD4748" t="s">
        <v>307</v>
      </c>
      <c r="AE4748" t="s">
        <v>307</v>
      </c>
      <c r="AF4748" t="s">
        <v>307</v>
      </c>
      <c r="AG4748" t="s">
        <v>307</v>
      </c>
      <c r="AH4748" t="s">
        <v>307</v>
      </c>
      <c r="AI4748" t="s">
        <v>307</v>
      </c>
      <c r="AJ4748" t="s">
        <v>307</v>
      </c>
      <c r="AK4748" t="s">
        <v>307</v>
      </c>
      <c r="AL4748" t="s">
        <v>307</v>
      </c>
      <c r="AM4748" t="s">
        <v>307</v>
      </c>
      <c r="AN4748" t="s">
        <v>307</v>
      </c>
      <c r="AO4748" t="s">
        <v>307</v>
      </c>
      <c r="AP4748" t="s">
        <v>307</v>
      </c>
    </row>
    <row r="4749" spans="1:45" x14ac:dyDescent="0.25">
      <c r="A4749">
        <v>610</v>
      </c>
      <c r="B4749" t="s">
        <v>239</v>
      </c>
      <c r="C4749" t="s">
        <v>39</v>
      </c>
      <c r="D4749" t="s">
        <v>51</v>
      </c>
      <c r="E4749" t="s">
        <v>307</v>
      </c>
      <c r="F4749" t="s">
        <v>307</v>
      </c>
      <c r="G4749" t="s">
        <v>307</v>
      </c>
      <c r="H4749" t="s">
        <v>307</v>
      </c>
      <c r="I4749" t="s">
        <v>307</v>
      </c>
      <c r="J4749" t="s">
        <v>307</v>
      </c>
      <c r="K4749" t="s">
        <v>307</v>
      </c>
      <c r="L4749" t="s">
        <v>307</v>
      </c>
      <c r="M4749" t="s">
        <v>307</v>
      </c>
      <c r="N4749" t="s">
        <v>307</v>
      </c>
      <c r="O4749" t="s">
        <v>307</v>
      </c>
      <c r="P4749" t="s">
        <v>307</v>
      </c>
      <c r="Q4749" t="s">
        <v>307</v>
      </c>
      <c r="R4749" t="s">
        <v>307</v>
      </c>
      <c r="S4749" t="s">
        <v>307</v>
      </c>
      <c r="T4749" t="s">
        <v>307</v>
      </c>
      <c r="U4749" t="s">
        <v>307</v>
      </c>
      <c r="V4749" t="s">
        <v>307</v>
      </c>
      <c r="W4749" t="s">
        <v>307</v>
      </c>
      <c r="X4749" t="s">
        <v>307</v>
      </c>
      <c r="Y4749" t="s">
        <v>307</v>
      </c>
      <c r="Z4749" t="s">
        <v>307</v>
      </c>
      <c r="AA4749" t="s">
        <v>307</v>
      </c>
      <c r="AB4749" t="s">
        <v>307</v>
      </c>
      <c r="AC4749" t="s">
        <v>307</v>
      </c>
      <c r="AD4749" t="s">
        <v>307</v>
      </c>
      <c r="AE4749" t="s">
        <v>307</v>
      </c>
      <c r="AF4749" t="s">
        <v>307</v>
      </c>
      <c r="AG4749" t="s">
        <v>307</v>
      </c>
      <c r="AH4749" t="s">
        <v>307</v>
      </c>
      <c r="AI4749" t="s">
        <v>307</v>
      </c>
      <c r="AJ4749" t="s">
        <v>307</v>
      </c>
      <c r="AK4749" t="s">
        <v>307</v>
      </c>
      <c r="AL4749" t="s">
        <v>307</v>
      </c>
      <c r="AM4749" t="s">
        <v>307</v>
      </c>
      <c r="AN4749" t="s">
        <v>307</v>
      </c>
      <c r="AO4749" t="s">
        <v>307</v>
      </c>
      <c r="AP4749" t="s">
        <v>307</v>
      </c>
    </row>
    <row r="4750" spans="1:45" x14ac:dyDescent="0.25">
      <c r="A4750">
        <v>610</v>
      </c>
      <c r="B4750" t="s">
        <v>239</v>
      </c>
      <c r="C4750" t="s">
        <v>46</v>
      </c>
      <c r="D4750" t="s">
        <v>65</v>
      </c>
      <c r="E4750" t="s">
        <v>307</v>
      </c>
      <c r="F4750" t="s">
        <v>307</v>
      </c>
      <c r="G4750" t="s">
        <v>307</v>
      </c>
      <c r="H4750" t="s">
        <v>307</v>
      </c>
      <c r="I4750" t="s">
        <v>307</v>
      </c>
      <c r="J4750" t="s">
        <v>307</v>
      </c>
      <c r="K4750" t="s">
        <v>307</v>
      </c>
      <c r="L4750" t="s">
        <v>307</v>
      </c>
      <c r="M4750" t="s">
        <v>307</v>
      </c>
      <c r="N4750" t="s">
        <v>307</v>
      </c>
      <c r="O4750" t="s">
        <v>307</v>
      </c>
      <c r="P4750" t="s">
        <v>307</v>
      </c>
      <c r="Q4750" t="s">
        <v>307</v>
      </c>
      <c r="R4750" t="s">
        <v>307</v>
      </c>
      <c r="S4750" t="s">
        <v>307</v>
      </c>
      <c r="T4750" t="s">
        <v>307</v>
      </c>
      <c r="U4750" t="s">
        <v>307</v>
      </c>
      <c r="V4750" t="s">
        <v>307</v>
      </c>
      <c r="W4750" t="s">
        <v>307</v>
      </c>
      <c r="X4750" t="s">
        <v>307</v>
      </c>
      <c r="Y4750" t="s">
        <v>307</v>
      </c>
      <c r="Z4750" t="s">
        <v>307</v>
      </c>
    </row>
    <row r="4751" spans="1:45" x14ac:dyDescent="0.25">
      <c r="A4751">
        <v>610</v>
      </c>
      <c r="B4751" t="s">
        <v>239</v>
      </c>
      <c r="C4751" t="s">
        <v>46</v>
      </c>
      <c r="D4751" t="s">
        <v>66</v>
      </c>
      <c r="E4751" t="s">
        <v>307</v>
      </c>
      <c r="F4751" t="s">
        <v>307</v>
      </c>
      <c r="G4751" t="s">
        <v>307</v>
      </c>
      <c r="H4751" t="s">
        <v>307</v>
      </c>
      <c r="I4751" t="s">
        <v>307</v>
      </c>
      <c r="J4751" t="s">
        <v>307</v>
      </c>
      <c r="K4751" t="s">
        <v>307</v>
      </c>
      <c r="L4751" t="s">
        <v>307</v>
      </c>
      <c r="M4751" t="s">
        <v>307</v>
      </c>
      <c r="N4751" t="s">
        <v>307</v>
      </c>
      <c r="O4751" t="s">
        <v>307</v>
      </c>
      <c r="P4751" t="s">
        <v>307</v>
      </c>
      <c r="Q4751" t="s">
        <v>307</v>
      </c>
      <c r="R4751" t="s">
        <v>307</v>
      </c>
      <c r="S4751" t="s">
        <v>307</v>
      </c>
      <c r="T4751" t="s">
        <v>307</v>
      </c>
      <c r="U4751" t="s">
        <v>307</v>
      </c>
      <c r="V4751" t="s">
        <v>307</v>
      </c>
      <c r="W4751" t="s">
        <v>307</v>
      </c>
      <c r="X4751" t="s">
        <v>307</v>
      </c>
      <c r="Y4751" t="s">
        <v>307</v>
      </c>
      <c r="Z4751" t="s">
        <v>307</v>
      </c>
    </row>
    <row r="4752" spans="1:45" x14ac:dyDescent="0.25">
      <c r="A4752">
        <v>610</v>
      </c>
      <c r="B4752" t="s">
        <v>239</v>
      </c>
      <c r="C4752" t="s">
        <v>46</v>
      </c>
      <c r="D4752" t="s">
        <v>67</v>
      </c>
      <c r="E4752" t="s">
        <v>307</v>
      </c>
      <c r="F4752" t="s">
        <v>307</v>
      </c>
      <c r="G4752" t="s">
        <v>307</v>
      </c>
      <c r="H4752" t="s">
        <v>307</v>
      </c>
      <c r="I4752" t="s">
        <v>307</v>
      </c>
      <c r="J4752" t="s">
        <v>307</v>
      </c>
      <c r="K4752" t="s">
        <v>307</v>
      </c>
      <c r="L4752" t="s">
        <v>307</v>
      </c>
      <c r="M4752" t="s">
        <v>307</v>
      </c>
      <c r="N4752" t="s">
        <v>307</v>
      </c>
      <c r="O4752" t="s">
        <v>307</v>
      </c>
      <c r="P4752" t="s">
        <v>307</v>
      </c>
      <c r="Q4752" t="s">
        <v>307</v>
      </c>
      <c r="R4752" t="s">
        <v>307</v>
      </c>
      <c r="S4752" t="s">
        <v>307</v>
      </c>
      <c r="T4752" t="s">
        <v>307</v>
      </c>
      <c r="U4752" t="s">
        <v>307</v>
      </c>
      <c r="V4752" t="s">
        <v>307</v>
      </c>
      <c r="W4752" t="s">
        <v>307</v>
      </c>
      <c r="X4752" t="s">
        <v>307</v>
      </c>
      <c r="Y4752" t="s">
        <v>307</v>
      </c>
      <c r="Z4752" t="s">
        <v>307</v>
      </c>
    </row>
    <row r="4753" spans="1:26" x14ac:dyDescent="0.25">
      <c r="A4753">
        <v>610</v>
      </c>
      <c r="B4753" t="s">
        <v>239</v>
      </c>
      <c r="C4753" t="s">
        <v>46</v>
      </c>
      <c r="D4753" t="s">
        <v>68</v>
      </c>
      <c r="E4753" t="s">
        <v>307</v>
      </c>
      <c r="F4753" t="s">
        <v>307</v>
      </c>
      <c r="G4753" t="s">
        <v>307</v>
      </c>
      <c r="H4753" t="s">
        <v>307</v>
      </c>
      <c r="I4753" t="s">
        <v>307</v>
      </c>
      <c r="J4753" t="s">
        <v>307</v>
      </c>
      <c r="K4753" t="s">
        <v>307</v>
      </c>
      <c r="L4753" t="s">
        <v>307</v>
      </c>
      <c r="M4753" t="s">
        <v>307</v>
      </c>
      <c r="N4753" t="s">
        <v>307</v>
      </c>
      <c r="O4753" t="s">
        <v>307</v>
      </c>
      <c r="P4753" t="s">
        <v>307</v>
      </c>
      <c r="Q4753" t="s">
        <v>307</v>
      </c>
      <c r="R4753" t="s">
        <v>307</v>
      </c>
      <c r="S4753" t="s">
        <v>307</v>
      </c>
      <c r="T4753" t="s">
        <v>307</v>
      </c>
      <c r="U4753" t="s">
        <v>307</v>
      </c>
      <c r="V4753" t="s">
        <v>307</v>
      </c>
      <c r="W4753" t="s">
        <v>307</v>
      </c>
      <c r="X4753" t="s">
        <v>307</v>
      </c>
      <c r="Y4753" t="s">
        <v>307</v>
      </c>
      <c r="Z4753" t="s">
        <v>307</v>
      </c>
    </row>
    <row r="4754" spans="1:26" x14ac:dyDescent="0.25">
      <c r="A4754">
        <v>610</v>
      </c>
      <c r="B4754" t="s">
        <v>239</v>
      </c>
      <c r="C4754" t="s">
        <v>46</v>
      </c>
      <c r="D4754" t="s">
        <v>69</v>
      </c>
      <c r="E4754" t="s">
        <v>307</v>
      </c>
      <c r="F4754" t="s">
        <v>307</v>
      </c>
      <c r="G4754" t="s">
        <v>307</v>
      </c>
      <c r="H4754" t="s">
        <v>307</v>
      </c>
      <c r="I4754" t="s">
        <v>307</v>
      </c>
      <c r="J4754" t="s">
        <v>307</v>
      </c>
      <c r="K4754" t="s">
        <v>307</v>
      </c>
      <c r="L4754" t="s">
        <v>307</v>
      </c>
      <c r="M4754" t="s">
        <v>307</v>
      </c>
      <c r="N4754" t="s">
        <v>307</v>
      </c>
      <c r="O4754" t="s">
        <v>307</v>
      </c>
      <c r="P4754" t="s">
        <v>307</v>
      </c>
      <c r="Q4754" t="s">
        <v>307</v>
      </c>
      <c r="R4754" t="s">
        <v>307</v>
      </c>
      <c r="S4754" t="s">
        <v>307</v>
      </c>
      <c r="T4754" t="s">
        <v>307</v>
      </c>
      <c r="U4754" t="s">
        <v>307</v>
      </c>
      <c r="V4754" t="s">
        <v>307</v>
      </c>
      <c r="W4754" t="s">
        <v>307</v>
      </c>
      <c r="X4754" t="s">
        <v>307</v>
      </c>
      <c r="Y4754" t="s">
        <v>307</v>
      </c>
      <c r="Z4754" t="s">
        <v>307</v>
      </c>
    </row>
    <row r="4755" spans="1:26" x14ac:dyDescent="0.25">
      <c r="A4755">
        <v>610</v>
      </c>
      <c r="B4755" t="s">
        <v>239</v>
      </c>
      <c r="C4755" t="s">
        <v>46</v>
      </c>
      <c r="D4755" t="s">
        <v>70</v>
      </c>
      <c r="E4755" t="s">
        <v>307</v>
      </c>
      <c r="F4755" t="s">
        <v>307</v>
      </c>
      <c r="G4755" t="s">
        <v>307</v>
      </c>
      <c r="H4755" t="s">
        <v>307</v>
      </c>
      <c r="I4755" t="s">
        <v>307</v>
      </c>
      <c r="J4755" t="s">
        <v>307</v>
      </c>
      <c r="K4755" t="s">
        <v>307</v>
      </c>
      <c r="L4755" t="s">
        <v>307</v>
      </c>
      <c r="M4755" t="s">
        <v>307</v>
      </c>
      <c r="N4755" t="s">
        <v>307</v>
      </c>
      <c r="O4755" t="s">
        <v>307</v>
      </c>
      <c r="P4755" t="s">
        <v>307</v>
      </c>
      <c r="Q4755" t="s">
        <v>307</v>
      </c>
      <c r="R4755" t="s">
        <v>307</v>
      </c>
      <c r="S4755" t="s">
        <v>307</v>
      </c>
      <c r="T4755" t="s">
        <v>307</v>
      </c>
      <c r="U4755" t="s">
        <v>307</v>
      </c>
      <c r="V4755" t="s">
        <v>307</v>
      </c>
      <c r="W4755" t="s">
        <v>307</v>
      </c>
      <c r="X4755" t="s">
        <v>307</v>
      </c>
      <c r="Y4755" t="s">
        <v>307</v>
      </c>
      <c r="Z4755" t="s">
        <v>307</v>
      </c>
    </row>
    <row r="4756" spans="1:26" x14ac:dyDescent="0.25">
      <c r="A4756">
        <v>610</v>
      </c>
      <c r="B4756" t="s">
        <v>239</v>
      </c>
      <c r="C4756" t="s">
        <v>46</v>
      </c>
      <c r="D4756" t="s">
        <v>71</v>
      </c>
      <c r="E4756" t="s">
        <v>307</v>
      </c>
      <c r="F4756" t="s">
        <v>307</v>
      </c>
      <c r="G4756" t="s">
        <v>307</v>
      </c>
      <c r="H4756" t="s">
        <v>307</v>
      </c>
      <c r="I4756" t="s">
        <v>307</v>
      </c>
      <c r="J4756" t="s">
        <v>307</v>
      </c>
      <c r="K4756" t="s">
        <v>307</v>
      </c>
      <c r="L4756" t="s">
        <v>307</v>
      </c>
      <c r="M4756" t="s">
        <v>307</v>
      </c>
      <c r="N4756" t="s">
        <v>307</v>
      </c>
      <c r="O4756" t="s">
        <v>307</v>
      </c>
      <c r="P4756" t="s">
        <v>307</v>
      </c>
      <c r="Q4756" t="s">
        <v>307</v>
      </c>
      <c r="R4756" t="s">
        <v>307</v>
      </c>
      <c r="S4756" t="s">
        <v>307</v>
      </c>
      <c r="T4756" t="s">
        <v>307</v>
      </c>
      <c r="U4756" t="s">
        <v>307</v>
      </c>
      <c r="V4756" t="s">
        <v>307</v>
      </c>
      <c r="W4756" t="s">
        <v>307</v>
      </c>
      <c r="X4756" t="s">
        <v>307</v>
      </c>
      <c r="Y4756" t="s">
        <v>307</v>
      </c>
      <c r="Z4756" t="s">
        <v>307</v>
      </c>
    </row>
    <row r="4757" spans="1:26" x14ac:dyDescent="0.25">
      <c r="A4757">
        <v>610</v>
      </c>
      <c r="B4757" t="s">
        <v>239</v>
      </c>
      <c r="C4757" t="s">
        <v>46</v>
      </c>
      <c r="D4757" t="s">
        <v>72</v>
      </c>
      <c r="E4757" t="s">
        <v>307</v>
      </c>
      <c r="F4757" t="s">
        <v>307</v>
      </c>
      <c r="G4757" t="s">
        <v>307</v>
      </c>
      <c r="H4757" t="s">
        <v>307</v>
      </c>
      <c r="I4757" t="s">
        <v>307</v>
      </c>
      <c r="J4757" t="s">
        <v>307</v>
      </c>
      <c r="K4757" t="s">
        <v>307</v>
      </c>
      <c r="L4757" t="s">
        <v>307</v>
      </c>
      <c r="M4757" t="s">
        <v>307</v>
      </c>
      <c r="N4757" t="s">
        <v>307</v>
      </c>
      <c r="O4757" t="s">
        <v>307</v>
      </c>
      <c r="P4757" t="s">
        <v>307</v>
      </c>
      <c r="Q4757" t="s">
        <v>307</v>
      </c>
      <c r="R4757" t="s">
        <v>307</v>
      </c>
      <c r="S4757" t="s">
        <v>307</v>
      </c>
      <c r="T4757" t="s">
        <v>307</v>
      </c>
      <c r="U4757" t="s">
        <v>307</v>
      </c>
      <c r="V4757" t="s">
        <v>307</v>
      </c>
      <c r="W4757" t="s">
        <v>307</v>
      </c>
      <c r="X4757" t="s">
        <v>307</v>
      </c>
      <c r="Y4757" t="s">
        <v>307</v>
      </c>
      <c r="Z4757" t="s">
        <v>307</v>
      </c>
    </row>
    <row r="4758" spans="1:26" x14ac:dyDescent="0.25">
      <c r="A4758">
        <v>610</v>
      </c>
      <c r="B4758" t="s">
        <v>239</v>
      </c>
      <c r="C4758" t="s">
        <v>46</v>
      </c>
      <c r="D4758" t="s">
        <v>47</v>
      </c>
      <c r="E4758" t="s">
        <v>307</v>
      </c>
      <c r="F4758" t="s">
        <v>307</v>
      </c>
      <c r="G4758" t="s">
        <v>307</v>
      </c>
      <c r="H4758" t="s">
        <v>307</v>
      </c>
      <c r="I4758" t="s">
        <v>307</v>
      </c>
      <c r="J4758" t="s">
        <v>307</v>
      </c>
      <c r="K4758" t="s">
        <v>307</v>
      </c>
      <c r="L4758" t="s">
        <v>307</v>
      </c>
      <c r="M4758" t="s">
        <v>307</v>
      </c>
      <c r="N4758" t="s">
        <v>307</v>
      </c>
      <c r="O4758" t="s">
        <v>307</v>
      </c>
      <c r="P4758" t="s">
        <v>307</v>
      </c>
      <c r="Q4758" t="s">
        <v>307</v>
      </c>
      <c r="R4758" t="s">
        <v>307</v>
      </c>
      <c r="S4758" t="s">
        <v>307</v>
      </c>
      <c r="T4758" t="s">
        <v>307</v>
      </c>
      <c r="U4758" t="s">
        <v>307</v>
      </c>
      <c r="V4758" t="s">
        <v>307</v>
      </c>
      <c r="W4758" t="s">
        <v>307</v>
      </c>
      <c r="X4758" t="s">
        <v>307</v>
      </c>
      <c r="Y4758" t="s">
        <v>307</v>
      </c>
      <c r="Z4758" t="s">
        <v>307</v>
      </c>
    </row>
    <row r="4759" spans="1:26" x14ac:dyDescent="0.25">
      <c r="A4759">
        <v>610</v>
      </c>
      <c r="B4759" t="s">
        <v>239</v>
      </c>
      <c r="C4759" t="s">
        <v>46</v>
      </c>
      <c r="D4759" t="s">
        <v>48</v>
      </c>
      <c r="E4759" t="s">
        <v>307</v>
      </c>
      <c r="F4759" t="s">
        <v>307</v>
      </c>
      <c r="G4759" t="s">
        <v>307</v>
      </c>
      <c r="H4759" t="s">
        <v>307</v>
      </c>
      <c r="I4759" t="s">
        <v>307</v>
      </c>
      <c r="J4759" t="s">
        <v>307</v>
      </c>
      <c r="K4759" t="s">
        <v>307</v>
      </c>
      <c r="L4759" t="s">
        <v>307</v>
      </c>
      <c r="M4759" t="s">
        <v>307</v>
      </c>
      <c r="N4759" t="s">
        <v>307</v>
      </c>
      <c r="O4759" t="s">
        <v>307</v>
      </c>
      <c r="P4759" t="s">
        <v>307</v>
      </c>
      <c r="Q4759" t="s">
        <v>307</v>
      </c>
      <c r="R4759" t="s">
        <v>307</v>
      </c>
      <c r="S4759" t="s">
        <v>307</v>
      </c>
      <c r="T4759" t="s">
        <v>307</v>
      </c>
      <c r="U4759" t="s">
        <v>307</v>
      </c>
      <c r="V4759" t="s">
        <v>307</v>
      </c>
      <c r="W4759" t="s">
        <v>307</v>
      </c>
      <c r="X4759" t="s">
        <v>307</v>
      </c>
      <c r="Y4759" t="s">
        <v>307</v>
      </c>
      <c r="Z4759" t="s">
        <v>307</v>
      </c>
    </row>
    <row r="4760" spans="1:26" x14ac:dyDescent="0.25">
      <c r="A4760">
        <v>610</v>
      </c>
      <c r="B4760" t="s">
        <v>239</v>
      </c>
      <c r="C4760" t="s">
        <v>46</v>
      </c>
      <c r="D4760" t="s">
        <v>49</v>
      </c>
      <c r="E4760" t="s">
        <v>307</v>
      </c>
      <c r="F4760" t="s">
        <v>307</v>
      </c>
      <c r="G4760" t="s">
        <v>307</v>
      </c>
      <c r="H4760" t="s">
        <v>307</v>
      </c>
      <c r="I4760" t="s">
        <v>307</v>
      </c>
      <c r="J4760" t="s">
        <v>307</v>
      </c>
      <c r="K4760" t="s">
        <v>307</v>
      </c>
      <c r="L4760" t="s">
        <v>307</v>
      </c>
      <c r="M4760" t="s">
        <v>307</v>
      </c>
      <c r="N4760" t="s">
        <v>307</v>
      </c>
      <c r="O4760" t="s">
        <v>307</v>
      </c>
      <c r="P4760" t="s">
        <v>307</v>
      </c>
      <c r="Q4760" t="s">
        <v>307</v>
      </c>
      <c r="R4760" t="s">
        <v>307</v>
      </c>
      <c r="S4760" t="s">
        <v>307</v>
      </c>
      <c r="T4760" t="s">
        <v>307</v>
      </c>
      <c r="U4760" t="s">
        <v>307</v>
      </c>
      <c r="V4760" t="s">
        <v>307</v>
      </c>
      <c r="W4760" t="s">
        <v>307</v>
      </c>
      <c r="X4760" t="s">
        <v>307</v>
      </c>
      <c r="Y4760" t="s">
        <v>307</v>
      </c>
      <c r="Z4760" t="s">
        <v>307</v>
      </c>
    </row>
    <row r="4761" spans="1:26" x14ac:dyDescent="0.25">
      <c r="A4761">
        <v>610</v>
      </c>
      <c r="B4761" t="s">
        <v>239</v>
      </c>
      <c r="C4761" t="s">
        <v>41</v>
      </c>
      <c r="D4761" t="s">
        <v>48</v>
      </c>
      <c r="E4761" t="s">
        <v>307</v>
      </c>
      <c r="F4761" t="s">
        <v>307</v>
      </c>
      <c r="G4761" t="s">
        <v>307</v>
      </c>
      <c r="H4761" t="s">
        <v>307</v>
      </c>
      <c r="I4761" t="s">
        <v>307</v>
      </c>
      <c r="J4761" t="s">
        <v>307</v>
      </c>
      <c r="K4761" t="s">
        <v>307</v>
      </c>
      <c r="L4761" t="s">
        <v>307</v>
      </c>
      <c r="M4761" t="s">
        <v>307</v>
      </c>
      <c r="N4761" t="s">
        <v>307</v>
      </c>
      <c r="O4761" t="s">
        <v>307</v>
      </c>
      <c r="P4761" t="s">
        <v>307</v>
      </c>
      <c r="Q4761" t="s">
        <v>307</v>
      </c>
      <c r="R4761" t="s">
        <v>307</v>
      </c>
      <c r="S4761" t="s">
        <v>307</v>
      </c>
      <c r="T4761" t="s">
        <v>307</v>
      </c>
      <c r="U4761" t="s">
        <v>307</v>
      </c>
      <c r="V4761" t="s">
        <v>307</v>
      </c>
      <c r="W4761" t="s">
        <v>307</v>
      </c>
      <c r="X4761" t="s">
        <v>307</v>
      </c>
      <c r="Y4761" t="s">
        <v>307</v>
      </c>
      <c r="Z4761" t="s">
        <v>307</v>
      </c>
    </row>
    <row r="4762" spans="1:26" x14ac:dyDescent="0.25">
      <c r="A4762">
        <v>610</v>
      </c>
      <c r="B4762" t="s">
        <v>239</v>
      </c>
      <c r="C4762" t="s">
        <v>459</v>
      </c>
      <c r="D4762" t="s">
        <v>48</v>
      </c>
      <c r="E4762" t="s">
        <v>307</v>
      </c>
      <c r="F4762" t="s">
        <v>307</v>
      </c>
      <c r="G4762" t="s">
        <v>307</v>
      </c>
      <c r="H4762" t="s">
        <v>307</v>
      </c>
      <c r="I4762" t="s">
        <v>307</v>
      </c>
      <c r="J4762" t="s">
        <v>307</v>
      </c>
      <c r="K4762" t="s">
        <v>307</v>
      </c>
      <c r="L4762" t="s">
        <v>307</v>
      </c>
      <c r="M4762" t="s">
        <v>307</v>
      </c>
      <c r="N4762" t="s">
        <v>307</v>
      </c>
      <c r="O4762" t="s">
        <v>307</v>
      </c>
      <c r="P4762" t="s">
        <v>307</v>
      </c>
      <c r="Q4762" t="s">
        <v>307</v>
      </c>
    </row>
    <row r="4763" spans="1:26" x14ac:dyDescent="0.25">
      <c r="A4763">
        <v>610</v>
      </c>
      <c r="B4763" t="s">
        <v>239</v>
      </c>
      <c r="C4763" t="s">
        <v>304</v>
      </c>
      <c r="D4763" t="s">
        <v>48</v>
      </c>
      <c r="E4763" t="s">
        <v>307</v>
      </c>
      <c r="F4763" t="s">
        <v>307</v>
      </c>
      <c r="G4763" t="s">
        <v>307</v>
      </c>
      <c r="H4763" t="s">
        <v>307</v>
      </c>
      <c r="I4763" t="s">
        <v>307</v>
      </c>
      <c r="J4763" t="s">
        <v>307</v>
      </c>
      <c r="K4763" t="s">
        <v>307</v>
      </c>
      <c r="L4763" t="s">
        <v>307</v>
      </c>
      <c r="M4763" t="s">
        <v>307</v>
      </c>
      <c r="N4763" t="s">
        <v>307</v>
      </c>
      <c r="O4763" t="s">
        <v>307</v>
      </c>
      <c r="P4763" t="s">
        <v>307</v>
      </c>
      <c r="Q4763" t="s">
        <v>307</v>
      </c>
    </row>
    <row r="4764" spans="1:26" x14ac:dyDescent="0.25">
      <c r="A4764">
        <v>610</v>
      </c>
      <c r="B4764" t="s">
        <v>239</v>
      </c>
      <c r="C4764" t="s">
        <v>433</v>
      </c>
      <c r="D4764" t="s">
        <v>48</v>
      </c>
      <c r="E4764" t="s">
        <v>307</v>
      </c>
      <c r="F4764" t="s">
        <v>307</v>
      </c>
      <c r="G4764" t="s">
        <v>307</v>
      </c>
      <c r="H4764" t="s">
        <v>307</v>
      </c>
      <c r="I4764" t="s">
        <v>307</v>
      </c>
      <c r="J4764" t="s">
        <v>307</v>
      </c>
      <c r="K4764" t="s">
        <v>307</v>
      </c>
      <c r="L4764" t="s">
        <v>307</v>
      </c>
      <c r="M4764" t="s">
        <v>307</v>
      </c>
      <c r="N4764" t="s">
        <v>307</v>
      </c>
      <c r="O4764" t="s">
        <v>307</v>
      </c>
      <c r="P4764" t="s">
        <v>307</v>
      </c>
      <c r="Q4764" t="s">
        <v>307</v>
      </c>
    </row>
    <row r="4765" spans="1:26" x14ac:dyDescent="0.25">
      <c r="A4765">
        <v>610</v>
      </c>
      <c r="B4765" t="s">
        <v>239</v>
      </c>
      <c r="C4765" t="s">
        <v>305</v>
      </c>
      <c r="D4765" t="s">
        <v>48</v>
      </c>
      <c r="E4765" t="s">
        <v>307</v>
      </c>
      <c r="F4765" t="s">
        <v>307</v>
      </c>
      <c r="G4765" t="s">
        <v>307</v>
      </c>
      <c r="H4765" t="s">
        <v>307</v>
      </c>
      <c r="I4765" t="s">
        <v>307</v>
      </c>
      <c r="J4765" t="s">
        <v>307</v>
      </c>
      <c r="K4765" t="s">
        <v>307</v>
      </c>
      <c r="L4765" t="s">
        <v>307</v>
      </c>
      <c r="M4765" t="s">
        <v>307</v>
      </c>
      <c r="N4765" t="s">
        <v>307</v>
      </c>
      <c r="O4765" t="s">
        <v>307</v>
      </c>
      <c r="P4765" t="s">
        <v>307</v>
      </c>
      <c r="Q4765" t="s">
        <v>307</v>
      </c>
    </row>
    <row r="4766" spans="1:26" x14ac:dyDescent="0.25">
      <c r="A4766">
        <v>610</v>
      </c>
      <c r="B4766" t="s">
        <v>239</v>
      </c>
      <c r="C4766" t="s">
        <v>306</v>
      </c>
      <c r="D4766" t="s">
        <v>48</v>
      </c>
      <c r="E4766" t="s">
        <v>307</v>
      </c>
      <c r="F4766" t="s">
        <v>307</v>
      </c>
      <c r="G4766" t="s">
        <v>307</v>
      </c>
      <c r="H4766" t="s">
        <v>307</v>
      </c>
      <c r="I4766" t="s">
        <v>307</v>
      </c>
      <c r="J4766" t="s">
        <v>307</v>
      </c>
      <c r="K4766" t="s">
        <v>307</v>
      </c>
      <c r="L4766" t="s">
        <v>307</v>
      </c>
      <c r="M4766" t="s">
        <v>307</v>
      </c>
      <c r="N4766" t="s">
        <v>307</v>
      </c>
      <c r="O4766" t="s">
        <v>307</v>
      </c>
      <c r="P4766" t="s">
        <v>307</v>
      </c>
      <c r="Q4766" t="s">
        <v>307</v>
      </c>
    </row>
    <row r="4767" spans="1:26" x14ac:dyDescent="0.25">
      <c r="A4767">
        <v>610</v>
      </c>
      <c r="B4767" t="s">
        <v>239</v>
      </c>
      <c r="C4767" t="s">
        <v>44</v>
      </c>
      <c r="D4767" t="s">
        <v>54</v>
      </c>
      <c r="E4767" t="s">
        <v>307</v>
      </c>
      <c r="F4767" t="s">
        <v>307</v>
      </c>
      <c r="G4767" t="s">
        <v>307</v>
      </c>
      <c r="H4767" t="s">
        <v>307</v>
      </c>
      <c r="I4767" t="s">
        <v>307</v>
      </c>
      <c r="J4767" t="s">
        <v>307</v>
      </c>
      <c r="K4767" t="s">
        <v>307</v>
      </c>
      <c r="L4767" t="s">
        <v>307</v>
      </c>
      <c r="M4767" t="s">
        <v>307</v>
      </c>
      <c r="N4767" t="s">
        <v>307</v>
      </c>
      <c r="O4767" t="s">
        <v>307</v>
      </c>
      <c r="P4767" t="s">
        <v>307</v>
      </c>
      <c r="Q4767" t="s">
        <v>307</v>
      </c>
      <c r="R4767" t="s">
        <v>307</v>
      </c>
      <c r="S4767" t="s">
        <v>307</v>
      </c>
      <c r="T4767" t="s">
        <v>307</v>
      </c>
      <c r="U4767" t="s">
        <v>307</v>
      </c>
      <c r="V4767" t="s">
        <v>307</v>
      </c>
      <c r="W4767" t="s">
        <v>307</v>
      </c>
    </row>
    <row r="4768" spans="1:26" x14ac:dyDescent="0.25">
      <c r="A4768">
        <v>610</v>
      </c>
      <c r="B4768" t="s">
        <v>239</v>
      </c>
      <c r="C4768" t="s">
        <v>44</v>
      </c>
      <c r="D4768" t="s">
        <v>55</v>
      </c>
      <c r="E4768" t="s">
        <v>307</v>
      </c>
      <c r="F4768" t="s">
        <v>307</v>
      </c>
      <c r="G4768" t="s">
        <v>307</v>
      </c>
      <c r="H4768" t="s">
        <v>307</v>
      </c>
      <c r="I4768" t="s">
        <v>307</v>
      </c>
      <c r="J4768" t="s">
        <v>307</v>
      </c>
      <c r="K4768" t="s">
        <v>307</v>
      </c>
      <c r="L4768" t="s">
        <v>307</v>
      </c>
      <c r="M4768" t="s">
        <v>307</v>
      </c>
      <c r="N4768" t="s">
        <v>307</v>
      </c>
      <c r="O4768" t="s">
        <v>307</v>
      </c>
      <c r="P4768" t="s">
        <v>307</v>
      </c>
      <c r="Q4768" t="s">
        <v>307</v>
      </c>
      <c r="R4768" t="s">
        <v>307</v>
      </c>
      <c r="S4768" t="s">
        <v>307</v>
      </c>
      <c r="T4768" t="s">
        <v>307</v>
      </c>
      <c r="U4768" t="s">
        <v>307</v>
      </c>
      <c r="V4768" t="s">
        <v>307</v>
      </c>
      <c r="W4768" t="s">
        <v>307</v>
      </c>
    </row>
    <row r="4769" spans="1:45" x14ac:dyDescent="0.25">
      <c r="A4769">
        <v>610</v>
      </c>
      <c r="B4769" t="s">
        <v>239</v>
      </c>
      <c r="C4769" t="s">
        <v>44</v>
      </c>
      <c r="D4769" t="s">
        <v>56</v>
      </c>
      <c r="E4769" t="s">
        <v>307</v>
      </c>
      <c r="F4769" t="s">
        <v>307</v>
      </c>
      <c r="G4769" t="s">
        <v>307</v>
      </c>
      <c r="H4769" t="s">
        <v>307</v>
      </c>
      <c r="I4769" t="s">
        <v>307</v>
      </c>
      <c r="J4769" t="s">
        <v>307</v>
      </c>
      <c r="K4769" t="s">
        <v>307</v>
      </c>
      <c r="L4769" t="s">
        <v>307</v>
      </c>
      <c r="M4769" t="s">
        <v>307</v>
      </c>
      <c r="N4769" t="s">
        <v>307</v>
      </c>
      <c r="O4769" t="s">
        <v>307</v>
      </c>
      <c r="P4769" t="s">
        <v>307</v>
      </c>
      <c r="Q4769" t="s">
        <v>307</v>
      </c>
      <c r="R4769" t="s">
        <v>307</v>
      </c>
      <c r="S4769" t="s">
        <v>307</v>
      </c>
      <c r="T4769" t="s">
        <v>307</v>
      </c>
      <c r="U4769" t="s">
        <v>307</v>
      </c>
      <c r="V4769" t="s">
        <v>307</v>
      </c>
      <c r="W4769" t="s">
        <v>307</v>
      </c>
    </row>
    <row r="4770" spans="1:45" x14ac:dyDescent="0.25">
      <c r="A4770">
        <v>610</v>
      </c>
      <c r="B4770" t="s">
        <v>239</v>
      </c>
      <c r="C4770" t="s">
        <v>44</v>
      </c>
      <c r="D4770" t="s">
        <v>57</v>
      </c>
      <c r="E4770" t="s">
        <v>307</v>
      </c>
      <c r="F4770" t="s">
        <v>307</v>
      </c>
      <c r="G4770" t="s">
        <v>307</v>
      </c>
      <c r="H4770" t="s">
        <v>307</v>
      </c>
      <c r="I4770" t="s">
        <v>307</v>
      </c>
      <c r="J4770" t="s">
        <v>307</v>
      </c>
      <c r="K4770" t="s">
        <v>307</v>
      </c>
      <c r="L4770" t="s">
        <v>307</v>
      </c>
      <c r="M4770" t="s">
        <v>307</v>
      </c>
      <c r="N4770" t="s">
        <v>307</v>
      </c>
      <c r="O4770" t="s">
        <v>307</v>
      </c>
      <c r="P4770" t="s">
        <v>307</v>
      </c>
      <c r="Q4770" t="s">
        <v>307</v>
      </c>
      <c r="R4770" t="s">
        <v>307</v>
      </c>
      <c r="S4770" t="s">
        <v>307</v>
      </c>
      <c r="T4770" t="s">
        <v>307</v>
      </c>
      <c r="U4770" t="s">
        <v>307</v>
      </c>
      <c r="V4770" t="s">
        <v>307</v>
      </c>
      <c r="W4770" t="s">
        <v>307</v>
      </c>
    </row>
    <row r="4771" spans="1:45" x14ac:dyDescent="0.25">
      <c r="A4771">
        <v>610</v>
      </c>
      <c r="B4771" t="s">
        <v>239</v>
      </c>
      <c r="C4771" t="s">
        <v>44</v>
      </c>
      <c r="D4771" t="s">
        <v>58</v>
      </c>
      <c r="E4771" t="s">
        <v>307</v>
      </c>
      <c r="F4771" t="s">
        <v>307</v>
      </c>
      <c r="G4771" t="s">
        <v>307</v>
      </c>
      <c r="H4771" t="s">
        <v>307</v>
      </c>
      <c r="I4771" t="s">
        <v>307</v>
      </c>
      <c r="J4771" t="s">
        <v>307</v>
      </c>
      <c r="K4771" t="s">
        <v>307</v>
      </c>
      <c r="L4771" t="s">
        <v>307</v>
      </c>
      <c r="M4771" t="s">
        <v>307</v>
      </c>
      <c r="N4771" t="s">
        <v>307</v>
      </c>
      <c r="O4771" t="s">
        <v>307</v>
      </c>
      <c r="P4771" t="s">
        <v>307</v>
      </c>
      <c r="Q4771" t="s">
        <v>307</v>
      </c>
      <c r="R4771" t="s">
        <v>307</v>
      </c>
      <c r="S4771" t="s">
        <v>307</v>
      </c>
      <c r="T4771" t="s">
        <v>307</v>
      </c>
      <c r="U4771" t="s">
        <v>307</v>
      </c>
      <c r="V4771" t="s">
        <v>307</v>
      </c>
      <c r="W4771" t="s">
        <v>307</v>
      </c>
    </row>
    <row r="4772" spans="1:45" x14ac:dyDescent="0.25">
      <c r="A4772">
        <v>610</v>
      </c>
      <c r="B4772" t="s">
        <v>239</v>
      </c>
      <c r="C4772" t="s">
        <v>44</v>
      </c>
      <c r="D4772" t="s">
        <v>59</v>
      </c>
      <c r="E4772" t="s">
        <v>307</v>
      </c>
      <c r="F4772" t="s">
        <v>307</v>
      </c>
      <c r="G4772" t="s">
        <v>307</v>
      </c>
      <c r="H4772" t="s">
        <v>307</v>
      </c>
      <c r="I4772" t="s">
        <v>307</v>
      </c>
      <c r="J4772" t="s">
        <v>307</v>
      </c>
      <c r="K4772" t="s">
        <v>307</v>
      </c>
      <c r="L4772" t="s">
        <v>307</v>
      </c>
      <c r="M4772" t="s">
        <v>307</v>
      </c>
      <c r="N4772" t="s">
        <v>307</v>
      </c>
      <c r="O4772" t="s">
        <v>307</v>
      </c>
      <c r="P4772" t="s">
        <v>307</v>
      </c>
      <c r="Q4772" t="s">
        <v>307</v>
      </c>
      <c r="R4772" t="s">
        <v>307</v>
      </c>
      <c r="S4772" t="s">
        <v>307</v>
      </c>
      <c r="T4772" t="s">
        <v>307</v>
      </c>
      <c r="U4772" t="s">
        <v>307</v>
      </c>
      <c r="V4772" t="s">
        <v>307</v>
      </c>
      <c r="W4772" t="s">
        <v>307</v>
      </c>
    </row>
    <row r="4773" spans="1:45" x14ac:dyDescent="0.25">
      <c r="A4773">
        <v>610</v>
      </c>
      <c r="B4773" t="s">
        <v>239</v>
      </c>
      <c r="C4773" t="s">
        <v>44</v>
      </c>
      <c r="D4773" t="s">
        <v>60</v>
      </c>
      <c r="E4773" t="s">
        <v>307</v>
      </c>
      <c r="F4773" t="s">
        <v>307</v>
      </c>
      <c r="G4773" t="s">
        <v>307</v>
      </c>
      <c r="H4773" t="s">
        <v>307</v>
      </c>
      <c r="I4773" t="s">
        <v>307</v>
      </c>
      <c r="J4773" t="s">
        <v>307</v>
      </c>
      <c r="K4773" t="s">
        <v>307</v>
      </c>
      <c r="L4773" t="s">
        <v>307</v>
      </c>
      <c r="M4773" t="s">
        <v>307</v>
      </c>
      <c r="N4773" t="s">
        <v>307</v>
      </c>
      <c r="O4773" t="s">
        <v>307</v>
      </c>
      <c r="P4773" t="s">
        <v>307</v>
      </c>
      <c r="Q4773" t="s">
        <v>307</v>
      </c>
      <c r="R4773" t="s">
        <v>307</v>
      </c>
      <c r="S4773" t="s">
        <v>307</v>
      </c>
      <c r="T4773" t="s">
        <v>307</v>
      </c>
      <c r="U4773" t="s">
        <v>307</v>
      </c>
      <c r="V4773" t="s">
        <v>307</v>
      </c>
      <c r="W4773" t="s">
        <v>307</v>
      </c>
    </row>
    <row r="4774" spans="1:45" x14ac:dyDescent="0.25">
      <c r="A4774">
        <v>610</v>
      </c>
      <c r="B4774" t="s">
        <v>239</v>
      </c>
      <c r="C4774" t="s">
        <v>44</v>
      </c>
      <c r="D4774" t="s">
        <v>61</v>
      </c>
      <c r="E4774" t="s">
        <v>307</v>
      </c>
      <c r="F4774" t="s">
        <v>307</v>
      </c>
      <c r="G4774" t="s">
        <v>307</v>
      </c>
      <c r="H4774" t="s">
        <v>307</v>
      </c>
      <c r="I4774" t="s">
        <v>307</v>
      </c>
      <c r="J4774" t="s">
        <v>307</v>
      </c>
      <c r="K4774" t="s">
        <v>307</v>
      </c>
      <c r="L4774" t="s">
        <v>307</v>
      </c>
      <c r="M4774" t="s">
        <v>307</v>
      </c>
      <c r="N4774" t="s">
        <v>307</v>
      </c>
      <c r="O4774" t="s">
        <v>307</v>
      </c>
      <c r="P4774" t="s">
        <v>307</v>
      </c>
      <c r="Q4774" t="s">
        <v>307</v>
      </c>
      <c r="R4774" t="s">
        <v>307</v>
      </c>
      <c r="S4774" t="s">
        <v>307</v>
      </c>
      <c r="T4774" t="s">
        <v>307</v>
      </c>
      <c r="U4774" t="s">
        <v>307</v>
      </c>
      <c r="V4774" t="s">
        <v>307</v>
      </c>
      <c r="W4774" t="s">
        <v>307</v>
      </c>
    </row>
    <row r="4775" spans="1:45" x14ac:dyDescent="0.25">
      <c r="A4775">
        <v>610</v>
      </c>
      <c r="B4775" t="s">
        <v>239</v>
      </c>
      <c r="C4775" t="s">
        <v>44</v>
      </c>
      <c r="D4775" t="s">
        <v>62</v>
      </c>
      <c r="E4775" t="s">
        <v>307</v>
      </c>
      <c r="F4775" t="s">
        <v>307</v>
      </c>
      <c r="G4775" t="s">
        <v>307</v>
      </c>
      <c r="H4775" t="s">
        <v>307</v>
      </c>
      <c r="I4775" t="s">
        <v>307</v>
      </c>
      <c r="J4775" t="s">
        <v>307</v>
      </c>
      <c r="K4775" t="s">
        <v>307</v>
      </c>
      <c r="L4775" t="s">
        <v>307</v>
      </c>
      <c r="M4775" t="s">
        <v>307</v>
      </c>
      <c r="N4775" t="s">
        <v>307</v>
      </c>
      <c r="O4775" t="s">
        <v>307</v>
      </c>
      <c r="P4775" t="s">
        <v>307</v>
      </c>
      <c r="Q4775" t="s">
        <v>307</v>
      </c>
      <c r="R4775" t="s">
        <v>307</v>
      </c>
      <c r="S4775" t="s">
        <v>307</v>
      </c>
      <c r="T4775" t="s">
        <v>307</v>
      </c>
      <c r="U4775" t="s">
        <v>307</v>
      </c>
      <c r="V4775" t="s">
        <v>307</v>
      </c>
      <c r="W4775" t="s">
        <v>307</v>
      </c>
    </row>
    <row r="4776" spans="1:45" x14ac:dyDescent="0.25">
      <c r="A4776">
        <v>610</v>
      </c>
      <c r="B4776" t="s">
        <v>239</v>
      </c>
      <c r="C4776" t="s">
        <v>38</v>
      </c>
      <c r="D4776" t="s">
        <v>47</v>
      </c>
      <c r="E4776" t="s">
        <v>307</v>
      </c>
      <c r="F4776" t="s">
        <v>307</v>
      </c>
      <c r="G4776" t="s">
        <v>307</v>
      </c>
      <c r="H4776" t="s">
        <v>307</v>
      </c>
      <c r="I4776" t="s">
        <v>307</v>
      </c>
      <c r="J4776" t="s">
        <v>307</v>
      </c>
      <c r="K4776" t="s">
        <v>307</v>
      </c>
      <c r="L4776" t="s">
        <v>307</v>
      </c>
      <c r="M4776" t="s">
        <v>307</v>
      </c>
      <c r="N4776" t="s">
        <v>307</v>
      </c>
      <c r="O4776" t="s">
        <v>307</v>
      </c>
      <c r="P4776" t="s">
        <v>307</v>
      </c>
      <c r="Q4776" t="s">
        <v>307</v>
      </c>
      <c r="R4776" t="s">
        <v>307</v>
      </c>
      <c r="S4776" t="s">
        <v>307</v>
      </c>
      <c r="T4776" t="s">
        <v>307</v>
      </c>
      <c r="U4776" t="s">
        <v>307</v>
      </c>
      <c r="V4776" t="s">
        <v>307</v>
      </c>
      <c r="W4776" t="s">
        <v>307</v>
      </c>
      <c r="X4776" t="s">
        <v>307</v>
      </c>
      <c r="Y4776" t="s">
        <v>307</v>
      </c>
      <c r="Z4776" t="s">
        <v>307</v>
      </c>
      <c r="AA4776" t="s">
        <v>307</v>
      </c>
      <c r="AB4776" t="s">
        <v>307</v>
      </c>
      <c r="AC4776" t="s">
        <v>307</v>
      </c>
      <c r="AD4776" t="s">
        <v>307</v>
      </c>
      <c r="AE4776" t="s">
        <v>307</v>
      </c>
      <c r="AF4776" t="s">
        <v>307</v>
      </c>
      <c r="AG4776" t="s">
        <v>307</v>
      </c>
      <c r="AH4776" t="s">
        <v>307</v>
      </c>
      <c r="AI4776" t="s">
        <v>307</v>
      </c>
      <c r="AJ4776" t="s">
        <v>307</v>
      </c>
      <c r="AK4776" t="s">
        <v>307</v>
      </c>
      <c r="AL4776" t="s">
        <v>307</v>
      </c>
      <c r="AM4776" t="s">
        <v>307</v>
      </c>
      <c r="AN4776" t="s">
        <v>307</v>
      </c>
      <c r="AO4776" t="s">
        <v>307</v>
      </c>
      <c r="AP4776" t="s">
        <v>307</v>
      </c>
      <c r="AQ4776" t="s">
        <v>307</v>
      </c>
      <c r="AR4776" t="s">
        <v>307</v>
      </c>
      <c r="AS4776" t="s">
        <v>307</v>
      </c>
    </row>
    <row r="4777" spans="1:45" x14ac:dyDescent="0.25">
      <c r="A4777">
        <v>610</v>
      </c>
      <c r="B4777" t="s">
        <v>239</v>
      </c>
      <c r="C4777" t="s">
        <v>38</v>
      </c>
      <c r="D4777" t="s">
        <v>48</v>
      </c>
      <c r="E4777" t="s">
        <v>307</v>
      </c>
      <c r="F4777" t="s">
        <v>307</v>
      </c>
      <c r="G4777" t="s">
        <v>307</v>
      </c>
      <c r="H4777" t="s">
        <v>307</v>
      </c>
      <c r="I4777" t="s">
        <v>307</v>
      </c>
      <c r="J4777" t="s">
        <v>307</v>
      </c>
      <c r="K4777" t="s">
        <v>307</v>
      </c>
      <c r="L4777" t="s">
        <v>307</v>
      </c>
      <c r="M4777" t="s">
        <v>307</v>
      </c>
      <c r="N4777" t="s">
        <v>307</v>
      </c>
      <c r="O4777" t="s">
        <v>307</v>
      </c>
      <c r="P4777" t="s">
        <v>307</v>
      </c>
      <c r="Q4777" t="s">
        <v>307</v>
      </c>
      <c r="R4777" t="s">
        <v>307</v>
      </c>
      <c r="S4777" t="s">
        <v>307</v>
      </c>
      <c r="T4777" t="s">
        <v>307</v>
      </c>
      <c r="U4777" t="s">
        <v>307</v>
      </c>
      <c r="V4777" t="s">
        <v>307</v>
      </c>
      <c r="W4777" t="s">
        <v>307</v>
      </c>
      <c r="X4777" t="s">
        <v>307</v>
      </c>
      <c r="Y4777" t="s">
        <v>307</v>
      </c>
      <c r="Z4777" t="s">
        <v>307</v>
      </c>
      <c r="AA4777" t="s">
        <v>307</v>
      </c>
      <c r="AB4777" t="s">
        <v>307</v>
      </c>
      <c r="AC4777" t="s">
        <v>307</v>
      </c>
      <c r="AD4777" t="s">
        <v>307</v>
      </c>
      <c r="AE4777" t="s">
        <v>307</v>
      </c>
      <c r="AF4777" t="s">
        <v>307</v>
      </c>
      <c r="AG4777" t="s">
        <v>307</v>
      </c>
      <c r="AH4777" t="s">
        <v>307</v>
      </c>
      <c r="AI4777" t="s">
        <v>307</v>
      </c>
      <c r="AJ4777" t="s">
        <v>307</v>
      </c>
      <c r="AK4777" t="s">
        <v>307</v>
      </c>
      <c r="AL4777" t="s">
        <v>307</v>
      </c>
      <c r="AM4777" t="s">
        <v>307</v>
      </c>
      <c r="AN4777" t="s">
        <v>307</v>
      </c>
      <c r="AO4777" t="s">
        <v>307</v>
      </c>
      <c r="AP4777" t="s">
        <v>307</v>
      </c>
      <c r="AQ4777" t="s">
        <v>307</v>
      </c>
      <c r="AR4777" t="s">
        <v>307</v>
      </c>
      <c r="AS4777" t="s">
        <v>307</v>
      </c>
    </row>
    <row r="4778" spans="1:45" x14ac:dyDescent="0.25">
      <c r="A4778">
        <v>610</v>
      </c>
      <c r="B4778" t="s">
        <v>239</v>
      </c>
      <c r="C4778" t="s">
        <v>38</v>
      </c>
      <c r="D4778" t="s">
        <v>49</v>
      </c>
      <c r="E4778" t="s">
        <v>307</v>
      </c>
      <c r="F4778" t="s">
        <v>307</v>
      </c>
      <c r="G4778" t="s">
        <v>307</v>
      </c>
      <c r="H4778" t="s">
        <v>307</v>
      </c>
      <c r="I4778" t="s">
        <v>307</v>
      </c>
      <c r="J4778" t="s">
        <v>307</v>
      </c>
      <c r="K4778" t="s">
        <v>307</v>
      </c>
      <c r="L4778" t="s">
        <v>307</v>
      </c>
      <c r="M4778" t="s">
        <v>307</v>
      </c>
      <c r="N4778" t="s">
        <v>307</v>
      </c>
      <c r="O4778" t="s">
        <v>307</v>
      </c>
      <c r="P4778" t="s">
        <v>307</v>
      </c>
      <c r="Q4778" t="s">
        <v>307</v>
      </c>
      <c r="R4778" t="s">
        <v>307</v>
      </c>
      <c r="S4778" t="s">
        <v>307</v>
      </c>
      <c r="T4778" t="s">
        <v>307</v>
      </c>
      <c r="U4778" t="s">
        <v>307</v>
      </c>
      <c r="V4778" t="s">
        <v>307</v>
      </c>
      <c r="W4778" t="s">
        <v>307</v>
      </c>
      <c r="X4778" t="s">
        <v>307</v>
      </c>
      <c r="Y4778" t="s">
        <v>307</v>
      </c>
      <c r="Z4778" t="s">
        <v>307</v>
      </c>
      <c r="AA4778" t="s">
        <v>307</v>
      </c>
      <c r="AB4778" t="s">
        <v>307</v>
      </c>
      <c r="AC4778" t="s">
        <v>307</v>
      </c>
      <c r="AD4778" t="s">
        <v>307</v>
      </c>
      <c r="AE4778" t="s">
        <v>307</v>
      </c>
      <c r="AF4778" t="s">
        <v>307</v>
      </c>
      <c r="AG4778" t="s">
        <v>307</v>
      </c>
      <c r="AH4778" t="s">
        <v>307</v>
      </c>
      <c r="AI4778" t="s">
        <v>307</v>
      </c>
      <c r="AJ4778" t="s">
        <v>307</v>
      </c>
      <c r="AK4778" t="s">
        <v>307</v>
      </c>
      <c r="AL4778" t="s">
        <v>307</v>
      </c>
      <c r="AM4778" t="s">
        <v>307</v>
      </c>
      <c r="AN4778" t="s">
        <v>307</v>
      </c>
      <c r="AO4778" t="s">
        <v>307</v>
      </c>
      <c r="AP4778" t="s">
        <v>307</v>
      </c>
      <c r="AQ4778" t="s">
        <v>307</v>
      </c>
      <c r="AR4778" t="s">
        <v>307</v>
      </c>
      <c r="AS4778" t="s">
        <v>307</v>
      </c>
    </row>
    <row r="4779" spans="1:45" x14ac:dyDescent="0.25">
      <c r="A4779">
        <v>610</v>
      </c>
      <c r="B4779" t="s">
        <v>239</v>
      </c>
      <c r="C4779" t="s">
        <v>450</v>
      </c>
      <c r="D4779" t="s">
        <v>48</v>
      </c>
      <c r="E4779" t="s">
        <v>307</v>
      </c>
      <c r="F4779" t="s">
        <v>307</v>
      </c>
      <c r="G4779" t="s">
        <v>307</v>
      </c>
      <c r="H4779" t="s">
        <v>307</v>
      </c>
      <c r="I4779" t="s">
        <v>307</v>
      </c>
      <c r="J4779" t="s">
        <v>307</v>
      </c>
      <c r="K4779" t="s">
        <v>307</v>
      </c>
      <c r="L4779" t="s">
        <v>307</v>
      </c>
      <c r="M4779" t="s">
        <v>307</v>
      </c>
      <c r="N4779" t="s">
        <v>307</v>
      </c>
      <c r="O4779" t="s">
        <v>307</v>
      </c>
      <c r="P4779" t="s">
        <v>307</v>
      </c>
      <c r="Q4779" t="s">
        <v>307</v>
      </c>
      <c r="R4779" t="s">
        <v>307</v>
      </c>
    </row>
    <row r="4780" spans="1:45" x14ac:dyDescent="0.25">
      <c r="A4780">
        <v>610</v>
      </c>
      <c r="B4780" t="s">
        <v>239</v>
      </c>
      <c r="C4780" t="s">
        <v>449</v>
      </c>
      <c r="D4780" t="s">
        <v>48</v>
      </c>
      <c r="E4780" t="s">
        <v>307</v>
      </c>
      <c r="F4780" t="s">
        <v>307</v>
      </c>
      <c r="G4780" t="s">
        <v>307</v>
      </c>
      <c r="H4780" t="s">
        <v>307</v>
      </c>
      <c r="I4780" t="s">
        <v>307</v>
      </c>
      <c r="J4780" t="s">
        <v>307</v>
      </c>
      <c r="K4780" t="s">
        <v>307</v>
      </c>
      <c r="L4780" t="s">
        <v>307</v>
      </c>
      <c r="M4780" t="s">
        <v>307</v>
      </c>
      <c r="N4780" t="s">
        <v>307</v>
      </c>
      <c r="O4780" t="s">
        <v>307</v>
      </c>
      <c r="P4780" t="s">
        <v>307</v>
      </c>
      <c r="Q4780" t="s">
        <v>307</v>
      </c>
      <c r="R4780" t="s">
        <v>307</v>
      </c>
    </row>
    <row r="4781" spans="1:45" x14ac:dyDescent="0.25">
      <c r="A4781">
        <v>610</v>
      </c>
      <c r="B4781" t="s">
        <v>239</v>
      </c>
      <c r="C4781" t="s">
        <v>475</v>
      </c>
      <c r="D4781" t="s">
        <v>48</v>
      </c>
      <c r="E4781" t="s">
        <v>307</v>
      </c>
      <c r="F4781" t="s">
        <v>307</v>
      </c>
      <c r="G4781" t="s">
        <v>307</v>
      </c>
    </row>
    <row r="4782" spans="1:45" x14ac:dyDescent="0.25">
      <c r="A4782">
        <v>610</v>
      </c>
      <c r="B4782" t="s">
        <v>239</v>
      </c>
      <c r="C4782" t="s">
        <v>42</v>
      </c>
      <c r="D4782" t="s">
        <v>48</v>
      </c>
      <c r="E4782" t="s">
        <v>307</v>
      </c>
      <c r="F4782" t="s">
        <v>307</v>
      </c>
      <c r="G4782" t="s">
        <v>307</v>
      </c>
      <c r="H4782" t="s">
        <v>307</v>
      </c>
      <c r="I4782" t="s">
        <v>307</v>
      </c>
      <c r="J4782" t="s">
        <v>307</v>
      </c>
      <c r="K4782" t="s">
        <v>307</v>
      </c>
      <c r="L4782" t="s">
        <v>307</v>
      </c>
      <c r="M4782" t="s">
        <v>307</v>
      </c>
      <c r="N4782" t="s">
        <v>307</v>
      </c>
      <c r="O4782" t="s">
        <v>307</v>
      </c>
      <c r="P4782" t="s">
        <v>307</v>
      </c>
      <c r="Q4782" t="s">
        <v>307</v>
      </c>
      <c r="R4782" t="s">
        <v>307</v>
      </c>
      <c r="S4782" t="s">
        <v>307</v>
      </c>
      <c r="T4782" t="s">
        <v>307</v>
      </c>
      <c r="U4782" t="s">
        <v>307</v>
      </c>
      <c r="V4782" t="s">
        <v>307</v>
      </c>
      <c r="W4782" t="s">
        <v>307</v>
      </c>
      <c r="X4782" t="s">
        <v>307</v>
      </c>
      <c r="Y4782" t="s">
        <v>307</v>
      </c>
      <c r="Z4782" t="s">
        <v>307</v>
      </c>
    </row>
    <row r="4783" spans="1:45" x14ac:dyDescent="0.25">
      <c r="A4783">
        <v>611</v>
      </c>
      <c r="B4783" t="s">
        <v>240</v>
      </c>
      <c r="C4783" t="s">
        <v>43</v>
      </c>
      <c r="D4783" t="s">
        <v>54</v>
      </c>
      <c r="E4783" t="s">
        <v>307</v>
      </c>
      <c r="F4783" t="s">
        <v>307</v>
      </c>
      <c r="G4783" t="s">
        <v>307</v>
      </c>
      <c r="H4783" t="s">
        <v>307</v>
      </c>
      <c r="I4783" t="s">
        <v>307</v>
      </c>
      <c r="J4783" t="s">
        <v>307</v>
      </c>
      <c r="K4783" t="s">
        <v>307</v>
      </c>
      <c r="L4783" t="s">
        <v>307</v>
      </c>
      <c r="M4783" t="s">
        <v>307</v>
      </c>
      <c r="N4783" t="s">
        <v>307</v>
      </c>
      <c r="O4783" t="s">
        <v>307</v>
      </c>
      <c r="P4783" t="s">
        <v>307</v>
      </c>
      <c r="Q4783" t="s">
        <v>307</v>
      </c>
      <c r="R4783" t="s">
        <v>307</v>
      </c>
      <c r="S4783" t="s">
        <v>307</v>
      </c>
      <c r="T4783" t="s">
        <v>307</v>
      </c>
      <c r="U4783" t="s">
        <v>307</v>
      </c>
      <c r="V4783" t="s">
        <v>307</v>
      </c>
      <c r="W4783" t="s">
        <v>307</v>
      </c>
    </row>
    <row r="4784" spans="1:45" x14ac:dyDescent="0.25">
      <c r="A4784">
        <v>611</v>
      </c>
      <c r="B4784" t="s">
        <v>240</v>
      </c>
      <c r="C4784" t="s">
        <v>43</v>
      </c>
      <c r="D4784" t="s">
        <v>55</v>
      </c>
      <c r="E4784" t="s">
        <v>307</v>
      </c>
      <c r="F4784" t="s">
        <v>307</v>
      </c>
      <c r="G4784" t="s">
        <v>307</v>
      </c>
      <c r="H4784" t="s">
        <v>307</v>
      </c>
      <c r="I4784" t="s">
        <v>307</v>
      </c>
      <c r="J4784" t="s">
        <v>307</v>
      </c>
      <c r="K4784" t="s">
        <v>307</v>
      </c>
      <c r="L4784" t="s">
        <v>307</v>
      </c>
      <c r="M4784" t="s">
        <v>307</v>
      </c>
      <c r="N4784" t="s">
        <v>307</v>
      </c>
      <c r="O4784" t="s">
        <v>307</v>
      </c>
      <c r="P4784" t="s">
        <v>307</v>
      </c>
      <c r="Q4784" t="s">
        <v>307</v>
      </c>
      <c r="R4784" t="s">
        <v>307</v>
      </c>
      <c r="S4784" t="s">
        <v>307</v>
      </c>
      <c r="T4784" t="s">
        <v>307</v>
      </c>
      <c r="U4784" t="s">
        <v>307</v>
      </c>
      <c r="V4784" t="s">
        <v>307</v>
      </c>
      <c r="W4784" t="s">
        <v>307</v>
      </c>
    </row>
    <row r="4785" spans="1:45" x14ac:dyDescent="0.25">
      <c r="A4785">
        <v>611</v>
      </c>
      <c r="B4785" t="s">
        <v>240</v>
      </c>
      <c r="C4785" t="s">
        <v>43</v>
      </c>
      <c r="D4785" t="s">
        <v>56</v>
      </c>
      <c r="E4785" t="s">
        <v>307</v>
      </c>
      <c r="F4785" t="s">
        <v>307</v>
      </c>
      <c r="G4785" t="s">
        <v>307</v>
      </c>
      <c r="H4785" t="s">
        <v>307</v>
      </c>
      <c r="I4785" t="s">
        <v>307</v>
      </c>
      <c r="J4785" t="s">
        <v>307</v>
      </c>
      <c r="K4785" t="s">
        <v>307</v>
      </c>
      <c r="L4785" t="s">
        <v>307</v>
      </c>
      <c r="M4785" t="s">
        <v>307</v>
      </c>
      <c r="N4785" t="s">
        <v>307</v>
      </c>
      <c r="O4785" t="s">
        <v>307</v>
      </c>
      <c r="P4785" t="s">
        <v>307</v>
      </c>
      <c r="Q4785" t="s">
        <v>307</v>
      </c>
      <c r="R4785" t="s">
        <v>307</v>
      </c>
      <c r="S4785" t="s">
        <v>307</v>
      </c>
      <c r="T4785" t="s">
        <v>307</v>
      </c>
      <c r="U4785" t="s">
        <v>307</v>
      </c>
      <c r="V4785" t="s">
        <v>307</v>
      </c>
      <c r="W4785" t="s">
        <v>307</v>
      </c>
    </row>
    <row r="4786" spans="1:45" x14ac:dyDescent="0.25">
      <c r="A4786">
        <v>611</v>
      </c>
      <c r="B4786" t="s">
        <v>240</v>
      </c>
      <c r="C4786" t="s">
        <v>43</v>
      </c>
      <c r="D4786" t="s">
        <v>57</v>
      </c>
      <c r="E4786" t="s">
        <v>307</v>
      </c>
      <c r="F4786" t="s">
        <v>307</v>
      </c>
      <c r="G4786" t="s">
        <v>307</v>
      </c>
      <c r="H4786" t="s">
        <v>307</v>
      </c>
      <c r="I4786" t="s">
        <v>307</v>
      </c>
      <c r="J4786" t="s">
        <v>307</v>
      </c>
      <c r="K4786" t="s">
        <v>307</v>
      </c>
      <c r="L4786" t="s">
        <v>307</v>
      </c>
      <c r="M4786" t="s">
        <v>307</v>
      </c>
      <c r="N4786" t="s">
        <v>307</v>
      </c>
      <c r="O4786" t="s">
        <v>307</v>
      </c>
      <c r="P4786" t="s">
        <v>307</v>
      </c>
      <c r="Q4786" t="s">
        <v>307</v>
      </c>
      <c r="R4786" t="s">
        <v>307</v>
      </c>
      <c r="S4786" t="s">
        <v>307</v>
      </c>
      <c r="T4786" t="s">
        <v>307</v>
      </c>
      <c r="U4786" t="s">
        <v>307</v>
      </c>
      <c r="V4786" t="s">
        <v>307</v>
      </c>
      <c r="W4786" t="s">
        <v>307</v>
      </c>
    </row>
    <row r="4787" spans="1:45" x14ac:dyDescent="0.25">
      <c r="A4787">
        <v>611</v>
      </c>
      <c r="B4787" t="s">
        <v>240</v>
      </c>
      <c r="C4787" t="s">
        <v>43</v>
      </c>
      <c r="D4787" t="s">
        <v>58</v>
      </c>
      <c r="E4787" t="s">
        <v>307</v>
      </c>
      <c r="F4787" t="s">
        <v>307</v>
      </c>
      <c r="G4787" t="s">
        <v>307</v>
      </c>
      <c r="H4787" t="s">
        <v>307</v>
      </c>
      <c r="I4787" t="s">
        <v>307</v>
      </c>
      <c r="J4787" t="s">
        <v>307</v>
      </c>
      <c r="K4787" t="s">
        <v>307</v>
      </c>
      <c r="L4787" t="s">
        <v>307</v>
      </c>
      <c r="M4787" t="s">
        <v>307</v>
      </c>
      <c r="N4787" t="s">
        <v>307</v>
      </c>
      <c r="O4787" t="s">
        <v>307</v>
      </c>
      <c r="P4787" t="s">
        <v>307</v>
      </c>
      <c r="Q4787" t="s">
        <v>307</v>
      </c>
      <c r="R4787" t="s">
        <v>307</v>
      </c>
      <c r="S4787" t="s">
        <v>307</v>
      </c>
      <c r="T4787" t="s">
        <v>307</v>
      </c>
      <c r="U4787" t="s">
        <v>307</v>
      </c>
      <c r="V4787" t="s">
        <v>307</v>
      </c>
      <c r="W4787" t="s">
        <v>307</v>
      </c>
    </row>
    <row r="4788" spans="1:45" x14ac:dyDescent="0.25">
      <c r="A4788">
        <v>611</v>
      </c>
      <c r="B4788" t="s">
        <v>240</v>
      </c>
      <c r="C4788" t="s">
        <v>43</v>
      </c>
      <c r="D4788" t="s">
        <v>59</v>
      </c>
      <c r="E4788" t="s">
        <v>307</v>
      </c>
      <c r="F4788" t="s">
        <v>307</v>
      </c>
      <c r="G4788" t="s">
        <v>307</v>
      </c>
      <c r="H4788" t="s">
        <v>307</v>
      </c>
      <c r="I4788" t="s">
        <v>307</v>
      </c>
      <c r="J4788" t="s">
        <v>307</v>
      </c>
      <c r="K4788" t="s">
        <v>307</v>
      </c>
      <c r="L4788" t="s">
        <v>307</v>
      </c>
      <c r="M4788" t="s">
        <v>307</v>
      </c>
      <c r="N4788" t="s">
        <v>307</v>
      </c>
      <c r="O4788" t="s">
        <v>307</v>
      </c>
      <c r="P4788" t="s">
        <v>307</v>
      </c>
      <c r="Q4788" t="s">
        <v>307</v>
      </c>
      <c r="R4788" t="s">
        <v>307</v>
      </c>
      <c r="S4788" t="s">
        <v>307</v>
      </c>
      <c r="T4788" t="s">
        <v>307</v>
      </c>
      <c r="U4788" t="s">
        <v>307</v>
      </c>
      <c r="V4788" t="s">
        <v>307</v>
      </c>
      <c r="W4788" t="s">
        <v>307</v>
      </c>
    </row>
    <row r="4789" spans="1:45" x14ac:dyDescent="0.25">
      <c r="A4789">
        <v>611</v>
      </c>
      <c r="B4789" t="s">
        <v>240</v>
      </c>
      <c r="C4789" t="s">
        <v>43</v>
      </c>
      <c r="D4789" t="s">
        <v>60</v>
      </c>
      <c r="E4789" t="s">
        <v>307</v>
      </c>
      <c r="F4789" t="s">
        <v>307</v>
      </c>
      <c r="G4789" t="s">
        <v>307</v>
      </c>
      <c r="H4789" t="s">
        <v>307</v>
      </c>
      <c r="I4789" t="s">
        <v>307</v>
      </c>
      <c r="J4789" t="s">
        <v>307</v>
      </c>
      <c r="K4789" t="s">
        <v>307</v>
      </c>
      <c r="L4789" t="s">
        <v>307</v>
      </c>
      <c r="M4789" t="s">
        <v>307</v>
      </c>
      <c r="N4789" t="s">
        <v>307</v>
      </c>
      <c r="O4789" t="s">
        <v>307</v>
      </c>
      <c r="P4789" t="s">
        <v>307</v>
      </c>
      <c r="Q4789" t="s">
        <v>307</v>
      </c>
      <c r="R4789" t="s">
        <v>307</v>
      </c>
      <c r="S4789" t="s">
        <v>307</v>
      </c>
      <c r="T4789" t="s">
        <v>307</v>
      </c>
      <c r="U4789" t="s">
        <v>307</v>
      </c>
      <c r="V4789" t="s">
        <v>307</v>
      </c>
      <c r="W4789" t="s">
        <v>307</v>
      </c>
    </row>
    <row r="4790" spans="1:45" x14ac:dyDescent="0.25">
      <c r="A4790">
        <v>611</v>
      </c>
      <c r="B4790" t="s">
        <v>240</v>
      </c>
      <c r="C4790" t="s">
        <v>43</v>
      </c>
      <c r="D4790" t="s">
        <v>61</v>
      </c>
      <c r="E4790" t="s">
        <v>307</v>
      </c>
      <c r="F4790" t="s">
        <v>307</v>
      </c>
      <c r="G4790" t="s">
        <v>307</v>
      </c>
      <c r="H4790" t="s">
        <v>307</v>
      </c>
      <c r="I4790" t="s">
        <v>307</v>
      </c>
      <c r="J4790" t="s">
        <v>307</v>
      </c>
      <c r="K4790" t="s">
        <v>307</v>
      </c>
      <c r="L4790" t="s">
        <v>307</v>
      </c>
      <c r="M4790" t="s">
        <v>307</v>
      </c>
      <c r="N4790" t="s">
        <v>307</v>
      </c>
      <c r="O4790" t="s">
        <v>307</v>
      </c>
      <c r="P4790" t="s">
        <v>307</v>
      </c>
      <c r="Q4790" t="s">
        <v>307</v>
      </c>
      <c r="R4790" t="s">
        <v>307</v>
      </c>
      <c r="S4790" t="s">
        <v>307</v>
      </c>
      <c r="T4790" t="s">
        <v>307</v>
      </c>
      <c r="U4790" t="s">
        <v>307</v>
      </c>
      <c r="V4790" t="s">
        <v>307</v>
      </c>
      <c r="W4790" t="s">
        <v>307</v>
      </c>
    </row>
    <row r="4791" spans="1:45" x14ac:dyDescent="0.25">
      <c r="A4791">
        <v>611</v>
      </c>
      <c r="B4791" t="s">
        <v>240</v>
      </c>
      <c r="C4791" t="s">
        <v>43</v>
      </c>
      <c r="D4791" t="s">
        <v>62</v>
      </c>
      <c r="E4791" t="s">
        <v>307</v>
      </c>
      <c r="F4791" t="s">
        <v>307</v>
      </c>
      <c r="G4791" t="s">
        <v>307</v>
      </c>
      <c r="H4791" t="s">
        <v>307</v>
      </c>
      <c r="I4791" t="s">
        <v>307</v>
      </c>
      <c r="J4791" t="s">
        <v>307</v>
      </c>
      <c r="K4791" t="s">
        <v>307</v>
      </c>
      <c r="L4791" t="s">
        <v>307</v>
      </c>
      <c r="M4791" t="s">
        <v>307</v>
      </c>
      <c r="N4791" t="s">
        <v>307</v>
      </c>
      <c r="O4791" t="s">
        <v>307</v>
      </c>
      <c r="P4791" t="s">
        <v>307</v>
      </c>
      <c r="Q4791" t="s">
        <v>307</v>
      </c>
      <c r="R4791" t="s">
        <v>307</v>
      </c>
      <c r="S4791" t="s">
        <v>307</v>
      </c>
      <c r="T4791" t="s">
        <v>307</v>
      </c>
      <c r="U4791" t="s">
        <v>307</v>
      </c>
      <c r="V4791" t="s">
        <v>307</v>
      </c>
      <c r="W4791" t="s">
        <v>307</v>
      </c>
    </row>
    <row r="4792" spans="1:45" x14ac:dyDescent="0.25">
      <c r="A4792">
        <v>611</v>
      </c>
      <c r="B4792" t="s">
        <v>240</v>
      </c>
      <c r="C4792" t="s">
        <v>36</v>
      </c>
      <c r="D4792" t="s">
        <v>47</v>
      </c>
      <c r="E4792" t="s">
        <v>307</v>
      </c>
      <c r="F4792" t="s">
        <v>307</v>
      </c>
      <c r="G4792" t="s">
        <v>307</v>
      </c>
      <c r="H4792" t="s">
        <v>307</v>
      </c>
      <c r="I4792" t="s">
        <v>307</v>
      </c>
      <c r="J4792" t="s">
        <v>307</v>
      </c>
      <c r="K4792" t="s">
        <v>307</v>
      </c>
      <c r="L4792" t="s">
        <v>307</v>
      </c>
      <c r="M4792" t="s">
        <v>307</v>
      </c>
      <c r="N4792" t="s">
        <v>307</v>
      </c>
      <c r="O4792" t="s">
        <v>307</v>
      </c>
      <c r="P4792" t="s">
        <v>307</v>
      </c>
      <c r="Q4792" t="s">
        <v>307</v>
      </c>
      <c r="R4792" t="s">
        <v>307</v>
      </c>
      <c r="S4792" t="s">
        <v>307</v>
      </c>
      <c r="T4792" t="s">
        <v>307</v>
      </c>
      <c r="U4792" t="s">
        <v>307</v>
      </c>
      <c r="V4792" t="s">
        <v>307</v>
      </c>
      <c r="W4792" t="s">
        <v>307</v>
      </c>
      <c r="X4792" t="s">
        <v>307</v>
      </c>
      <c r="Y4792" t="s">
        <v>307</v>
      </c>
      <c r="Z4792" t="s">
        <v>307</v>
      </c>
      <c r="AA4792" t="s">
        <v>307</v>
      </c>
      <c r="AB4792" t="s">
        <v>307</v>
      </c>
      <c r="AC4792" t="s">
        <v>307</v>
      </c>
      <c r="AD4792" t="s">
        <v>307</v>
      </c>
      <c r="AE4792" t="s">
        <v>307</v>
      </c>
      <c r="AF4792" t="s">
        <v>307</v>
      </c>
      <c r="AG4792" t="s">
        <v>307</v>
      </c>
      <c r="AH4792" t="s">
        <v>307</v>
      </c>
      <c r="AI4792" t="s">
        <v>307</v>
      </c>
      <c r="AJ4792" t="s">
        <v>307</v>
      </c>
      <c r="AK4792" t="s">
        <v>307</v>
      </c>
      <c r="AL4792" t="s">
        <v>307</v>
      </c>
      <c r="AM4792" t="s">
        <v>307</v>
      </c>
      <c r="AN4792" t="s">
        <v>307</v>
      </c>
      <c r="AO4792" t="s">
        <v>307</v>
      </c>
      <c r="AP4792" t="s">
        <v>307</v>
      </c>
      <c r="AQ4792" t="s">
        <v>307</v>
      </c>
      <c r="AR4792" t="s">
        <v>307</v>
      </c>
      <c r="AS4792" t="s">
        <v>307</v>
      </c>
    </row>
    <row r="4793" spans="1:45" x14ac:dyDescent="0.25">
      <c r="A4793">
        <v>611</v>
      </c>
      <c r="B4793" t="s">
        <v>240</v>
      </c>
      <c r="C4793" t="s">
        <v>36</v>
      </c>
      <c r="D4793" t="s">
        <v>48</v>
      </c>
      <c r="E4793" t="s">
        <v>307</v>
      </c>
      <c r="F4793" t="s">
        <v>307</v>
      </c>
      <c r="G4793" t="s">
        <v>307</v>
      </c>
      <c r="H4793" t="s">
        <v>307</v>
      </c>
      <c r="I4793" t="s">
        <v>307</v>
      </c>
      <c r="J4793" t="s">
        <v>307</v>
      </c>
      <c r="K4793" t="s">
        <v>307</v>
      </c>
      <c r="L4793" t="s">
        <v>307</v>
      </c>
      <c r="M4793" t="s">
        <v>307</v>
      </c>
      <c r="N4793" t="s">
        <v>307</v>
      </c>
      <c r="O4793" t="s">
        <v>307</v>
      </c>
      <c r="P4793" t="s">
        <v>307</v>
      </c>
      <c r="Q4793" t="s">
        <v>307</v>
      </c>
      <c r="R4793" t="s">
        <v>307</v>
      </c>
      <c r="S4793" t="s">
        <v>307</v>
      </c>
      <c r="T4793" t="s">
        <v>307</v>
      </c>
      <c r="U4793" t="s">
        <v>307</v>
      </c>
      <c r="V4793" t="s">
        <v>307</v>
      </c>
      <c r="W4793" t="s">
        <v>307</v>
      </c>
      <c r="X4793" t="s">
        <v>307</v>
      </c>
      <c r="Y4793" t="s">
        <v>307</v>
      </c>
      <c r="Z4793" t="s">
        <v>307</v>
      </c>
      <c r="AA4793" t="s">
        <v>307</v>
      </c>
      <c r="AB4793" t="s">
        <v>307</v>
      </c>
      <c r="AC4793" t="s">
        <v>307</v>
      </c>
      <c r="AD4793" t="s">
        <v>307</v>
      </c>
      <c r="AE4793" t="s">
        <v>307</v>
      </c>
      <c r="AF4793" t="s">
        <v>307</v>
      </c>
      <c r="AG4793" t="s">
        <v>307</v>
      </c>
      <c r="AH4793" t="s">
        <v>307</v>
      </c>
      <c r="AI4793" t="s">
        <v>307</v>
      </c>
      <c r="AJ4793" t="s">
        <v>307</v>
      </c>
      <c r="AK4793" t="s">
        <v>307</v>
      </c>
      <c r="AL4793" t="s">
        <v>307</v>
      </c>
      <c r="AM4793" t="s">
        <v>307</v>
      </c>
      <c r="AN4793" t="s">
        <v>307</v>
      </c>
      <c r="AO4793" t="s">
        <v>307</v>
      </c>
      <c r="AP4793" t="s">
        <v>307</v>
      </c>
      <c r="AQ4793" t="s">
        <v>307</v>
      </c>
      <c r="AR4793" t="s">
        <v>307</v>
      </c>
      <c r="AS4793" t="s">
        <v>307</v>
      </c>
    </row>
    <row r="4794" spans="1:45" x14ac:dyDescent="0.25">
      <c r="A4794">
        <v>611</v>
      </c>
      <c r="B4794" t="s">
        <v>240</v>
      </c>
      <c r="C4794" t="s">
        <v>36</v>
      </c>
      <c r="D4794" t="s">
        <v>49</v>
      </c>
      <c r="E4794" t="s">
        <v>307</v>
      </c>
      <c r="F4794" t="s">
        <v>307</v>
      </c>
      <c r="G4794" t="s">
        <v>307</v>
      </c>
      <c r="H4794" t="s">
        <v>307</v>
      </c>
      <c r="I4794" t="s">
        <v>307</v>
      </c>
      <c r="J4794" t="s">
        <v>307</v>
      </c>
      <c r="K4794" t="s">
        <v>307</v>
      </c>
      <c r="L4794" t="s">
        <v>307</v>
      </c>
      <c r="M4794" t="s">
        <v>307</v>
      </c>
      <c r="N4794" t="s">
        <v>307</v>
      </c>
      <c r="O4794" t="s">
        <v>307</v>
      </c>
      <c r="P4794" t="s">
        <v>307</v>
      </c>
      <c r="Q4794" t="s">
        <v>307</v>
      </c>
      <c r="R4794" t="s">
        <v>307</v>
      </c>
      <c r="S4794" t="s">
        <v>307</v>
      </c>
      <c r="T4794" t="s">
        <v>307</v>
      </c>
      <c r="U4794" t="s">
        <v>307</v>
      </c>
      <c r="V4794" t="s">
        <v>307</v>
      </c>
      <c r="W4794" t="s">
        <v>307</v>
      </c>
      <c r="X4794" t="s">
        <v>307</v>
      </c>
      <c r="Y4794" t="s">
        <v>307</v>
      </c>
      <c r="Z4794" t="s">
        <v>307</v>
      </c>
      <c r="AA4794" t="s">
        <v>307</v>
      </c>
      <c r="AB4794" t="s">
        <v>307</v>
      </c>
      <c r="AC4794" t="s">
        <v>307</v>
      </c>
      <c r="AD4794" t="s">
        <v>307</v>
      </c>
      <c r="AE4794" t="s">
        <v>307</v>
      </c>
      <c r="AF4794" t="s">
        <v>307</v>
      </c>
      <c r="AG4794" t="s">
        <v>307</v>
      </c>
      <c r="AH4794" t="s">
        <v>307</v>
      </c>
      <c r="AI4794" t="s">
        <v>307</v>
      </c>
      <c r="AJ4794" t="s">
        <v>307</v>
      </c>
      <c r="AK4794" t="s">
        <v>307</v>
      </c>
      <c r="AL4794" t="s">
        <v>307</v>
      </c>
      <c r="AM4794" t="s">
        <v>307</v>
      </c>
      <c r="AN4794" t="s">
        <v>307</v>
      </c>
      <c r="AO4794" t="s">
        <v>307</v>
      </c>
      <c r="AP4794" t="s">
        <v>307</v>
      </c>
      <c r="AQ4794" t="s">
        <v>307</v>
      </c>
      <c r="AR4794" t="s">
        <v>307</v>
      </c>
      <c r="AS4794" t="s">
        <v>307</v>
      </c>
    </row>
    <row r="4795" spans="1:45" x14ac:dyDescent="0.25">
      <c r="A4795">
        <v>611</v>
      </c>
      <c r="B4795" t="s">
        <v>240</v>
      </c>
      <c r="C4795" t="s">
        <v>37</v>
      </c>
      <c r="D4795" t="s">
        <v>47</v>
      </c>
      <c r="E4795" t="s">
        <v>307</v>
      </c>
      <c r="F4795" t="s">
        <v>307</v>
      </c>
      <c r="G4795" t="s">
        <v>307</v>
      </c>
      <c r="H4795" t="s">
        <v>307</v>
      </c>
      <c r="I4795" t="s">
        <v>307</v>
      </c>
      <c r="J4795" t="s">
        <v>307</v>
      </c>
      <c r="K4795" t="s">
        <v>307</v>
      </c>
      <c r="L4795" t="s">
        <v>307</v>
      </c>
      <c r="M4795" t="s">
        <v>307</v>
      </c>
      <c r="N4795" t="s">
        <v>307</v>
      </c>
      <c r="O4795" t="s">
        <v>307</v>
      </c>
      <c r="P4795" t="s">
        <v>307</v>
      </c>
      <c r="Q4795" t="s">
        <v>307</v>
      </c>
      <c r="R4795" t="s">
        <v>307</v>
      </c>
      <c r="S4795" t="s">
        <v>307</v>
      </c>
      <c r="T4795" t="s">
        <v>307</v>
      </c>
      <c r="U4795" t="s">
        <v>307</v>
      </c>
      <c r="V4795" t="s">
        <v>307</v>
      </c>
      <c r="W4795" t="s">
        <v>307</v>
      </c>
      <c r="X4795" t="s">
        <v>307</v>
      </c>
      <c r="Y4795" t="s">
        <v>307</v>
      </c>
      <c r="Z4795" t="s">
        <v>307</v>
      </c>
      <c r="AA4795" t="s">
        <v>307</v>
      </c>
      <c r="AB4795" t="s">
        <v>307</v>
      </c>
      <c r="AC4795" t="s">
        <v>307</v>
      </c>
      <c r="AD4795" t="s">
        <v>307</v>
      </c>
      <c r="AE4795" t="s">
        <v>307</v>
      </c>
      <c r="AF4795" t="s">
        <v>307</v>
      </c>
      <c r="AG4795" t="s">
        <v>307</v>
      </c>
      <c r="AH4795" t="s">
        <v>307</v>
      </c>
      <c r="AI4795" t="s">
        <v>307</v>
      </c>
      <c r="AJ4795" t="s">
        <v>307</v>
      </c>
      <c r="AK4795" t="s">
        <v>307</v>
      </c>
      <c r="AL4795" t="s">
        <v>307</v>
      </c>
      <c r="AM4795" t="s">
        <v>307</v>
      </c>
      <c r="AN4795" t="s">
        <v>307</v>
      </c>
      <c r="AO4795" t="s">
        <v>307</v>
      </c>
      <c r="AP4795" t="s">
        <v>307</v>
      </c>
      <c r="AQ4795" t="s">
        <v>307</v>
      </c>
      <c r="AR4795" t="s">
        <v>307</v>
      </c>
      <c r="AS4795" t="s">
        <v>307</v>
      </c>
    </row>
    <row r="4796" spans="1:45" x14ac:dyDescent="0.25">
      <c r="A4796">
        <v>611</v>
      </c>
      <c r="B4796" t="s">
        <v>240</v>
      </c>
      <c r="C4796" t="s">
        <v>37</v>
      </c>
      <c r="D4796" t="s">
        <v>48</v>
      </c>
      <c r="E4796" t="s">
        <v>307</v>
      </c>
      <c r="F4796" t="s">
        <v>307</v>
      </c>
      <c r="G4796" t="s">
        <v>307</v>
      </c>
      <c r="H4796" t="s">
        <v>307</v>
      </c>
      <c r="I4796" t="s">
        <v>307</v>
      </c>
      <c r="J4796" t="s">
        <v>307</v>
      </c>
      <c r="K4796" t="s">
        <v>307</v>
      </c>
      <c r="L4796" t="s">
        <v>307</v>
      </c>
      <c r="M4796" t="s">
        <v>307</v>
      </c>
      <c r="N4796" t="s">
        <v>307</v>
      </c>
      <c r="O4796" t="s">
        <v>307</v>
      </c>
      <c r="P4796" t="s">
        <v>307</v>
      </c>
      <c r="Q4796" t="s">
        <v>307</v>
      </c>
      <c r="R4796" t="s">
        <v>307</v>
      </c>
      <c r="S4796" t="s">
        <v>307</v>
      </c>
      <c r="T4796" t="s">
        <v>307</v>
      </c>
      <c r="U4796" t="s">
        <v>307</v>
      </c>
      <c r="V4796" t="s">
        <v>307</v>
      </c>
      <c r="W4796" t="s">
        <v>307</v>
      </c>
      <c r="X4796" t="s">
        <v>307</v>
      </c>
      <c r="Y4796" t="s">
        <v>307</v>
      </c>
      <c r="Z4796" t="s">
        <v>307</v>
      </c>
      <c r="AA4796" t="s">
        <v>307</v>
      </c>
      <c r="AB4796" t="s">
        <v>307</v>
      </c>
      <c r="AC4796" t="s">
        <v>307</v>
      </c>
      <c r="AD4796" t="s">
        <v>307</v>
      </c>
      <c r="AE4796" t="s">
        <v>307</v>
      </c>
      <c r="AF4796" t="s">
        <v>307</v>
      </c>
      <c r="AG4796" t="s">
        <v>307</v>
      </c>
      <c r="AH4796" t="s">
        <v>307</v>
      </c>
      <c r="AI4796" t="s">
        <v>307</v>
      </c>
      <c r="AJ4796" t="s">
        <v>307</v>
      </c>
      <c r="AK4796" t="s">
        <v>307</v>
      </c>
      <c r="AL4796" t="s">
        <v>307</v>
      </c>
      <c r="AM4796" t="s">
        <v>307</v>
      </c>
      <c r="AN4796" t="s">
        <v>307</v>
      </c>
      <c r="AO4796" t="s">
        <v>307</v>
      </c>
      <c r="AP4796" t="s">
        <v>307</v>
      </c>
      <c r="AQ4796" t="s">
        <v>307</v>
      </c>
      <c r="AR4796" t="s">
        <v>307</v>
      </c>
      <c r="AS4796" t="s">
        <v>307</v>
      </c>
    </row>
    <row r="4797" spans="1:45" x14ac:dyDescent="0.25">
      <c r="A4797">
        <v>611</v>
      </c>
      <c r="B4797" t="s">
        <v>240</v>
      </c>
      <c r="C4797" t="s">
        <v>37</v>
      </c>
      <c r="D4797" t="s">
        <v>49</v>
      </c>
      <c r="E4797" t="s">
        <v>307</v>
      </c>
      <c r="F4797" t="s">
        <v>307</v>
      </c>
      <c r="G4797" t="s">
        <v>307</v>
      </c>
      <c r="H4797" t="s">
        <v>307</v>
      </c>
      <c r="I4797" t="s">
        <v>307</v>
      </c>
      <c r="J4797" t="s">
        <v>307</v>
      </c>
      <c r="K4797" t="s">
        <v>307</v>
      </c>
      <c r="L4797" t="s">
        <v>307</v>
      </c>
      <c r="M4797" t="s">
        <v>307</v>
      </c>
      <c r="N4797" t="s">
        <v>307</v>
      </c>
      <c r="O4797" t="s">
        <v>307</v>
      </c>
      <c r="P4797" t="s">
        <v>307</v>
      </c>
      <c r="Q4797" t="s">
        <v>307</v>
      </c>
      <c r="R4797" t="s">
        <v>307</v>
      </c>
      <c r="S4797" t="s">
        <v>307</v>
      </c>
      <c r="T4797" t="s">
        <v>307</v>
      </c>
      <c r="U4797" t="s">
        <v>307</v>
      </c>
      <c r="V4797" t="s">
        <v>307</v>
      </c>
      <c r="W4797" t="s">
        <v>307</v>
      </c>
      <c r="X4797" t="s">
        <v>307</v>
      </c>
      <c r="Y4797" t="s">
        <v>307</v>
      </c>
      <c r="Z4797" t="s">
        <v>307</v>
      </c>
      <c r="AA4797" t="s">
        <v>307</v>
      </c>
      <c r="AB4797" t="s">
        <v>307</v>
      </c>
      <c r="AC4797" t="s">
        <v>307</v>
      </c>
      <c r="AD4797" t="s">
        <v>307</v>
      </c>
      <c r="AE4797" t="s">
        <v>307</v>
      </c>
      <c r="AF4797" t="s">
        <v>307</v>
      </c>
      <c r="AG4797" t="s">
        <v>307</v>
      </c>
      <c r="AH4797" t="s">
        <v>307</v>
      </c>
      <c r="AI4797" t="s">
        <v>307</v>
      </c>
      <c r="AJ4797" t="s">
        <v>307</v>
      </c>
      <c r="AK4797" t="s">
        <v>307</v>
      </c>
      <c r="AL4797" t="s">
        <v>307</v>
      </c>
      <c r="AM4797" t="s">
        <v>307</v>
      </c>
      <c r="AN4797" t="s">
        <v>307</v>
      </c>
      <c r="AO4797" t="s">
        <v>307</v>
      </c>
      <c r="AP4797" t="s">
        <v>307</v>
      </c>
      <c r="AQ4797" t="s">
        <v>307</v>
      </c>
      <c r="AR4797" t="s">
        <v>307</v>
      </c>
      <c r="AS4797" t="s">
        <v>307</v>
      </c>
    </row>
    <row r="4798" spans="1:45" x14ac:dyDescent="0.25">
      <c r="A4798">
        <v>611</v>
      </c>
      <c r="B4798" t="s">
        <v>240</v>
      </c>
      <c r="C4798" t="s">
        <v>476</v>
      </c>
      <c r="D4798" t="s">
        <v>48</v>
      </c>
      <c r="E4798" t="s">
        <v>307</v>
      </c>
      <c r="F4798" t="s">
        <v>307</v>
      </c>
      <c r="G4798" t="s">
        <v>307</v>
      </c>
    </row>
    <row r="4799" spans="1:45" x14ac:dyDescent="0.25">
      <c r="A4799">
        <v>611</v>
      </c>
      <c r="B4799" t="s">
        <v>240</v>
      </c>
      <c r="C4799" t="s">
        <v>477</v>
      </c>
      <c r="D4799" t="s">
        <v>48</v>
      </c>
      <c r="E4799" t="s">
        <v>307</v>
      </c>
      <c r="F4799" t="s">
        <v>307</v>
      </c>
      <c r="G4799" t="s">
        <v>307</v>
      </c>
    </row>
    <row r="4800" spans="1:45" x14ac:dyDescent="0.25">
      <c r="A4800">
        <v>611</v>
      </c>
      <c r="B4800" t="s">
        <v>240</v>
      </c>
      <c r="C4800" t="s">
        <v>45</v>
      </c>
      <c r="D4800" t="s">
        <v>63</v>
      </c>
      <c r="E4800" t="s">
        <v>307</v>
      </c>
      <c r="F4800" t="s">
        <v>307</v>
      </c>
      <c r="G4800" t="s">
        <v>307</v>
      </c>
      <c r="H4800" t="s">
        <v>307</v>
      </c>
      <c r="I4800" t="s">
        <v>307</v>
      </c>
      <c r="J4800" t="s">
        <v>307</v>
      </c>
      <c r="K4800" t="s">
        <v>307</v>
      </c>
      <c r="L4800" t="s">
        <v>307</v>
      </c>
      <c r="M4800" t="s">
        <v>307</v>
      </c>
      <c r="N4800" t="s">
        <v>307</v>
      </c>
      <c r="O4800" t="s">
        <v>307</v>
      </c>
      <c r="P4800" t="s">
        <v>307</v>
      </c>
      <c r="Q4800" t="s">
        <v>307</v>
      </c>
      <c r="R4800" t="s">
        <v>307</v>
      </c>
      <c r="S4800" t="s">
        <v>307</v>
      </c>
      <c r="T4800" t="s">
        <v>307</v>
      </c>
      <c r="U4800" t="s">
        <v>307</v>
      </c>
      <c r="V4800" t="s">
        <v>307</v>
      </c>
      <c r="W4800" t="s">
        <v>307</v>
      </c>
    </row>
    <row r="4801" spans="1:42" x14ac:dyDescent="0.25">
      <c r="A4801">
        <v>611</v>
      </c>
      <c r="B4801" t="s">
        <v>240</v>
      </c>
      <c r="C4801" t="s">
        <v>45</v>
      </c>
      <c r="D4801" t="s">
        <v>64</v>
      </c>
      <c r="E4801" t="s">
        <v>307</v>
      </c>
      <c r="F4801" t="s">
        <v>307</v>
      </c>
      <c r="G4801" t="s">
        <v>307</v>
      </c>
      <c r="H4801" t="s">
        <v>307</v>
      </c>
      <c r="I4801" t="s">
        <v>307</v>
      </c>
      <c r="J4801" t="s">
        <v>307</v>
      </c>
      <c r="K4801" t="s">
        <v>307</v>
      </c>
      <c r="L4801" t="s">
        <v>307</v>
      </c>
      <c r="M4801" t="s">
        <v>307</v>
      </c>
      <c r="N4801" t="s">
        <v>307</v>
      </c>
      <c r="O4801" t="s">
        <v>307</v>
      </c>
      <c r="P4801" t="s">
        <v>307</v>
      </c>
      <c r="Q4801" t="s">
        <v>307</v>
      </c>
      <c r="R4801" t="s">
        <v>307</v>
      </c>
      <c r="S4801" t="s">
        <v>307</v>
      </c>
      <c r="T4801" t="s">
        <v>307</v>
      </c>
      <c r="U4801" t="s">
        <v>307</v>
      </c>
      <c r="V4801" t="s">
        <v>307</v>
      </c>
      <c r="W4801" t="s">
        <v>307</v>
      </c>
    </row>
    <row r="4802" spans="1:42" x14ac:dyDescent="0.25">
      <c r="A4802">
        <v>611</v>
      </c>
      <c r="B4802" t="s">
        <v>240</v>
      </c>
      <c r="C4802" t="s">
        <v>40</v>
      </c>
      <c r="D4802" t="s">
        <v>52</v>
      </c>
      <c r="E4802" t="s">
        <v>307</v>
      </c>
      <c r="F4802" t="s">
        <v>307</v>
      </c>
      <c r="G4802" t="s">
        <v>307</v>
      </c>
      <c r="H4802" t="s">
        <v>307</v>
      </c>
      <c r="I4802" t="s">
        <v>307</v>
      </c>
      <c r="J4802" t="s">
        <v>307</v>
      </c>
      <c r="K4802" t="s">
        <v>307</v>
      </c>
      <c r="L4802" t="s">
        <v>307</v>
      </c>
      <c r="M4802" t="s">
        <v>307</v>
      </c>
      <c r="N4802" t="s">
        <v>307</v>
      </c>
      <c r="O4802" t="s">
        <v>307</v>
      </c>
      <c r="P4802" t="s">
        <v>307</v>
      </c>
      <c r="Q4802" t="s">
        <v>307</v>
      </c>
      <c r="R4802" t="s">
        <v>307</v>
      </c>
      <c r="S4802" t="s">
        <v>307</v>
      </c>
      <c r="T4802" t="s">
        <v>307</v>
      </c>
      <c r="U4802" t="s">
        <v>307</v>
      </c>
      <c r="V4802" t="s">
        <v>307</v>
      </c>
      <c r="W4802" t="s">
        <v>307</v>
      </c>
      <c r="X4802" t="s">
        <v>307</v>
      </c>
      <c r="Y4802" t="s">
        <v>307</v>
      </c>
      <c r="Z4802" t="s">
        <v>307</v>
      </c>
    </row>
    <row r="4803" spans="1:42" x14ac:dyDescent="0.25">
      <c r="A4803">
        <v>611</v>
      </c>
      <c r="B4803" t="s">
        <v>240</v>
      </c>
      <c r="C4803" t="s">
        <v>40</v>
      </c>
      <c r="D4803" t="s">
        <v>53</v>
      </c>
      <c r="E4803" t="s">
        <v>307</v>
      </c>
      <c r="F4803" t="s">
        <v>307</v>
      </c>
      <c r="G4803" t="s">
        <v>307</v>
      </c>
      <c r="H4803" t="s">
        <v>307</v>
      </c>
      <c r="I4803" t="s">
        <v>307</v>
      </c>
      <c r="J4803" t="s">
        <v>307</v>
      </c>
      <c r="K4803" t="s">
        <v>307</v>
      </c>
      <c r="L4803" t="s">
        <v>307</v>
      </c>
      <c r="M4803" t="s">
        <v>307</v>
      </c>
      <c r="N4803" t="s">
        <v>307</v>
      </c>
      <c r="O4803" t="s">
        <v>307</v>
      </c>
      <c r="P4803" t="s">
        <v>307</v>
      </c>
      <c r="Q4803" t="s">
        <v>307</v>
      </c>
      <c r="R4803" t="s">
        <v>307</v>
      </c>
      <c r="S4803" t="s">
        <v>307</v>
      </c>
      <c r="T4803" t="s">
        <v>307</v>
      </c>
      <c r="U4803" t="s">
        <v>307</v>
      </c>
      <c r="V4803" t="s">
        <v>307</v>
      </c>
      <c r="W4803" t="s">
        <v>307</v>
      </c>
      <c r="X4803" t="s">
        <v>307</v>
      </c>
      <c r="Y4803" t="s">
        <v>307</v>
      </c>
      <c r="Z4803" t="s">
        <v>307</v>
      </c>
    </row>
    <row r="4804" spans="1:42" x14ac:dyDescent="0.25">
      <c r="A4804">
        <v>611</v>
      </c>
      <c r="B4804" t="s">
        <v>240</v>
      </c>
      <c r="C4804" t="s">
        <v>39</v>
      </c>
      <c r="D4804" t="s">
        <v>50</v>
      </c>
      <c r="E4804" t="s">
        <v>307</v>
      </c>
      <c r="F4804" t="s">
        <v>307</v>
      </c>
      <c r="G4804" t="s">
        <v>307</v>
      </c>
      <c r="H4804" t="s">
        <v>307</v>
      </c>
      <c r="I4804" t="s">
        <v>307</v>
      </c>
      <c r="J4804" t="s">
        <v>307</v>
      </c>
      <c r="K4804" t="s">
        <v>307</v>
      </c>
      <c r="L4804" t="s">
        <v>307</v>
      </c>
      <c r="M4804" t="s">
        <v>307</v>
      </c>
      <c r="N4804" t="s">
        <v>307</v>
      </c>
      <c r="O4804" t="s">
        <v>307</v>
      </c>
      <c r="P4804" t="s">
        <v>307</v>
      </c>
      <c r="Q4804" t="s">
        <v>307</v>
      </c>
      <c r="R4804" t="s">
        <v>307</v>
      </c>
      <c r="S4804" t="s">
        <v>307</v>
      </c>
      <c r="T4804" t="s">
        <v>307</v>
      </c>
      <c r="U4804" t="s">
        <v>307</v>
      </c>
      <c r="V4804" t="s">
        <v>307</v>
      </c>
      <c r="W4804" t="s">
        <v>307</v>
      </c>
      <c r="X4804" t="s">
        <v>307</v>
      </c>
      <c r="Y4804" t="s">
        <v>307</v>
      </c>
      <c r="Z4804" t="s">
        <v>307</v>
      </c>
      <c r="AA4804" t="s">
        <v>307</v>
      </c>
      <c r="AB4804" t="s">
        <v>307</v>
      </c>
      <c r="AC4804" t="s">
        <v>307</v>
      </c>
      <c r="AD4804" t="s">
        <v>307</v>
      </c>
      <c r="AE4804" t="s">
        <v>307</v>
      </c>
      <c r="AF4804" t="s">
        <v>307</v>
      </c>
      <c r="AG4804" t="s">
        <v>307</v>
      </c>
      <c r="AH4804" t="s">
        <v>307</v>
      </c>
      <c r="AI4804" t="s">
        <v>307</v>
      </c>
      <c r="AJ4804" t="s">
        <v>307</v>
      </c>
      <c r="AK4804" t="s">
        <v>307</v>
      </c>
      <c r="AL4804" t="s">
        <v>307</v>
      </c>
      <c r="AM4804" t="s">
        <v>307</v>
      </c>
      <c r="AN4804" t="s">
        <v>307</v>
      </c>
      <c r="AO4804" t="s">
        <v>307</v>
      </c>
      <c r="AP4804" t="s">
        <v>307</v>
      </c>
    </row>
    <row r="4805" spans="1:42" x14ac:dyDescent="0.25">
      <c r="A4805">
        <v>611</v>
      </c>
      <c r="B4805" t="s">
        <v>240</v>
      </c>
      <c r="C4805" t="s">
        <v>39</v>
      </c>
      <c r="D4805" t="s">
        <v>48</v>
      </c>
      <c r="E4805" t="s">
        <v>307</v>
      </c>
      <c r="F4805" t="s">
        <v>307</v>
      </c>
      <c r="G4805" t="s">
        <v>307</v>
      </c>
      <c r="H4805" t="s">
        <v>307</v>
      </c>
      <c r="I4805" t="s">
        <v>307</v>
      </c>
      <c r="J4805" t="s">
        <v>307</v>
      </c>
      <c r="K4805" t="s">
        <v>307</v>
      </c>
      <c r="L4805" t="s">
        <v>307</v>
      </c>
      <c r="M4805" t="s">
        <v>307</v>
      </c>
      <c r="N4805" t="s">
        <v>307</v>
      </c>
      <c r="O4805" t="s">
        <v>307</v>
      </c>
      <c r="P4805" t="s">
        <v>307</v>
      </c>
      <c r="Q4805" t="s">
        <v>307</v>
      </c>
      <c r="R4805" t="s">
        <v>307</v>
      </c>
      <c r="S4805" t="s">
        <v>307</v>
      </c>
      <c r="T4805" t="s">
        <v>307</v>
      </c>
      <c r="U4805" t="s">
        <v>307</v>
      </c>
      <c r="V4805" t="s">
        <v>307</v>
      </c>
      <c r="W4805" t="s">
        <v>307</v>
      </c>
      <c r="X4805" t="s">
        <v>307</v>
      </c>
      <c r="Y4805" t="s">
        <v>307</v>
      </c>
      <c r="Z4805" t="s">
        <v>307</v>
      </c>
      <c r="AA4805" t="s">
        <v>307</v>
      </c>
      <c r="AB4805" t="s">
        <v>307</v>
      </c>
      <c r="AC4805" t="s">
        <v>307</v>
      </c>
      <c r="AD4805" t="s">
        <v>307</v>
      </c>
      <c r="AE4805" t="s">
        <v>307</v>
      </c>
      <c r="AF4805" t="s">
        <v>307</v>
      </c>
      <c r="AG4805" t="s">
        <v>307</v>
      </c>
      <c r="AH4805" t="s">
        <v>307</v>
      </c>
      <c r="AI4805" t="s">
        <v>307</v>
      </c>
      <c r="AJ4805" t="s">
        <v>307</v>
      </c>
      <c r="AK4805" t="s">
        <v>307</v>
      </c>
      <c r="AL4805" t="s">
        <v>307</v>
      </c>
      <c r="AM4805" t="s">
        <v>307</v>
      </c>
      <c r="AN4805" t="s">
        <v>307</v>
      </c>
      <c r="AO4805" t="s">
        <v>307</v>
      </c>
      <c r="AP4805" t="s">
        <v>307</v>
      </c>
    </row>
    <row r="4806" spans="1:42" x14ac:dyDescent="0.25">
      <c r="A4806">
        <v>611</v>
      </c>
      <c r="B4806" t="s">
        <v>240</v>
      </c>
      <c r="C4806" t="s">
        <v>39</v>
      </c>
      <c r="D4806" t="s">
        <v>51</v>
      </c>
      <c r="E4806" t="s">
        <v>307</v>
      </c>
      <c r="F4806" t="s">
        <v>307</v>
      </c>
      <c r="G4806" t="s">
        <v>307</v>
      </c>
      <c r="H4806" t="s">
        <v>307</v>
      </c>
      <c r="I4806" t="s">
        <v>307</v>
      </c>
      <c r="J4806" t="s">
        <v>307</v>
      </c>
      <c r="K4806" t="s">
        <v>307</v>
      </c>
      <c r="L4806" t="s">
        <v>307</v>
      </c>
      <c r="M4806" t="s">
        <v>307</v>
      </c>
      <c r="N4806" t="s">
        <v>307</v>
      </c>
      <c r="O4806" t="s">
        <v>307</v>
      </c>
      <c r="P4806" t="s">
        <v>307</v>
      </c>
      <c r="Q4806" t="s">
        <v>307</v>
      </c>
      <c r="R4806" t="s">
        <v>307</v>
      </c>
      <c r="S4806" t="s">
        <v>307</v>
      </c>
      <c r="T4806" t="s">
        <v>307</v>
      </c>
      <c r="U4806" t="s">
        <v>307</v>
      </c>
      <c r="V4806" t="s">
        <v>307</v>
      </c>
      <c r="W4806" t="s">
        <v>307</v>
      </c>
      <c r="X4806" t="s">
        <v>307</v>
      </c>
      <c r="Y4806" t="s">
        <v>307</v>
      </c>
      <c r="Z4806" t="s">
        <v>307</v>
      </c>
      <c r="AA4806" t="s">
        <v>307</v>
      </c>
      <c r="AB4806" t="s">
        <v>307</v>
      </c>
      <c r="AC4806" t="s">
        <v>307</v>
      </c>
      <c r="AD4806" t="s">
        <v>307</v>
      </c>
      <c r="AE4806" t="s">
        <v>307</v>
      </c>
      <c r="AF4806" t="s">
        <v>307</v>
      </c>
      <c r="AG4806" t="s">
        <v>307</v>
      </c>
      <c r="AH4806" t="s">
        <v>307</v>
      </c>
      <c r="AI4806" t="s">
        <v>307</v>
      </c>
      <c r="AJ4806" t="s">
        <v>307</v>
      </c>
      <c r="AK4806" t="s">
        <v>307</v>
      </c>
      <c r="AL4806" t="s">
        <v>307</v>
      </c>
      <c r="AM4806" t="s">
        <v>307</v>
      </c>
      <c r="AN4806" t="s">
        <v>307</v>
      </c>
      <c r="AO4806" t="s">
        <v>307</v>
      </c>
      <c r="AP4806" t="s">
        <v>307</v>
      </c>
    </row>
    <row r="4807" spans="1:42" x14ac:dyDescent="0.25">
      <c r="A4807">
        <v>611</v>
      </c>
      <c r="B4807" t="s">
        <v>240</v>
      </c>
      <c r="C4807" t="s">
        <v>46</v>
      </c>
      <c r="D4807" t="s">
        <v>65</v>
      </c>
      <c r="E4807" t="s">
        <v>307</v>
      </c>
      <c r="F4807" t="s">
        <v>307</v>
      </c>
      <c r="G4807" t="s">
        <v>307</v>
      </c>
      <c r="H4807" t="s">
        <v>307</v>
      </c>
      <c r="I4807" t="s">
        <v>307</v>
      </c>
      <c r="J4807" t="s">
        <v>307</v>
      </c>
      <c r="K4807" t="s">
        <v>307</v>
      </c>
      <c r="L4807" t="s">
        <v>307</v>
      </c>
      <c r="M4807" t="s">
        <v>307</v>
      </c>
      <c r="N4807" t="s">
        <v>307</v>
      </c>
      <c r="O4807" t="s">
        <v>307</v>
      </c>
      <c r="P4807" t="s">
        <v>307</v>
      </c>
      <c r="Q4807" t="s">
        <v>307</v>
      </c>
      <c r="R4807" t="s">
        <v>307</v>
      </c>
      <c r="S4807" t="s">
        <v>307</v>
      </c>
      <c r="T4807" t="s">
        <v>307</v>
      </c>
      <c r="U4807" t="s">
        <v>307</v>
      </c>
      <c r="V4807" t="s">
        <v>307</v>
      </c>
      <c r="W4807" t="s">
        <v>307</v>
      </c>
      <c r="X4807" t="s">
        <v>307</v>
      </c>
      <c r="Y4807" t="s">
        <v>307</v>
      </c>
      <c r="Z4807" t="s">
        <v>307</v>
      </c>
    </row>
    <row r="4808" spans="1:42" x14ac:dyDescent="0.25">
      <c r="A4808">
        <v>611</v>
      </c>
      <c r="B4808" t="s">
        <v>240</v>
      </c>
      <c r="C4808" t="s">
        <v>46</v>
      </c>
      <c r="D4808" t="s">
        <v>66</v>
      </c>
      <c r="E4808" t="s">
        <v>307</v>
      </c>
      <c r="F4808" t="s">
        <v>307</v>
      </c>
      <c r="G4808" t="s">
        <v>307</v>
      </c>
      <c r="H4808" t="s">
        <v>307</v>
      </c>
      <c r="I4808" t="s">
        <v>307</v>
      </c>
      <c r="J4808" t="s">
        <v>307</v>
      </c>
      <c r="K4808" t="s">
        <v>307</v>
      </c>
      <c r="L4808" t="s">
        <v>307</v>
      </c>
      <c r="M4808" t="s">
        <v>307</v>
      </c>
      <c r="N4808" t="s">
        <v>307</v>
      </c>
      <c r="O4808" t="s">
        <v>307</v>
      </c>
      <c r="P4808" t="s">
        <v>307</v>
      </c>
      <c r="Q4808" t="s">
        <v>307</v>
      </c>
      <c r="R4808" t="s">
        <v>307</v>
      </c>
      <c r="S4808" t="s">
        <v>307</v>
      </c>
      <c r="T4808" t="s">
        <v>307</v>
      </c>
      <c r="U4808" t="s">
        <v>307</v>
      </c>
      <c r="V4808" t="s">
        <v>307</v>
      </c>
      <c r="W4808" t="s">
        <v>307</v>
      </c>
      <c r="X4808" t="s">
        <v>307</v>
      </c>
      <c r="Y4808" t="s">
        <v>307</v>
      </c>
      <c r="Z4808" t="s">
        <v>307</v>
      </c>
    </row>
    <row r="4809" spans="1:42" x14ac:dyDescent="0.25">
      <c r="A4809">
        <v>611</v>
      </c>
      <c r="B4809" t="s">
        <v>240</v>
      </c>
      <c r="C4809" t="s">
        <v>46</v>
      </c>
      <c r="D4809" t="s">
        <v>67</v>
      </c>
      <c r="E4809" t="s">
        <v>307</v>
      </c>
      <c r="F4809" t="s">
        <v>307</v>
      </c>
      <c r="G4809" t="s">
        <v>307</v>
      </c>
      <c r="H4809" t="s">
        <v>307</v>
      </c>
      <c r="I4809" t="s">
        <v>307</v>
      </c>
      <c r="J4809" t="s">
        <v>307</v>
      </c>
      <c r="K4809" t="s">
        <v>307</v>
      </c>
      <c r="L4809" t="s">
        <v>307</v>
      </c>
      <c r="M4809" t="s">
        <v>307</v>
      </c>
      <c r="N4809" t="s">
        <v>307</v>
      </c>
      <c r="O4809" t="s">
        <v>307</v>
      </c>
      <c r="P4809" t="s">
        <v>307</v>
      </c>
      <c r="Q4809" t="s">
        <v>307</v>
      </c>
      <c r="R4809" t="s">
        <v>307</v>
      </c>
      <c r="S4809" t="s">
        <v>307</v>
      </c>
      <c r="T4809" t="s">
        <v>307</v>
      </c>
      <c r="U4809" t="s">
        <v>307</v>
      </c>
      <c r="V4809" t="s">
        <v>307</v>
      </c>
      <c r="W4809" t="s">
        <v>307</v>
      </c>
      <c r="X4809" t="s">
        <v>307</v>
      </c>
      <c r="Y4809" t="s">
        <v>307</v>
      </c>
      <c r="Z4809" t="s">
        <v>307</v>
      </c>
    </row>
    <row r="4810" spans="1:42" x14ac:dyDescent="0.25">
      <c r="A4810">
        <v>611</v>
      </c>
      <c r="B4810" t="s">
        <v>240</v>
      </c>
      <c r="C4810" t="s">
        <v>46</v>
      </c>
      <c r="D4810" t="s">
        <v>68</v>
      </c>
      <c r="E4810" t="s">
        <v>307</v>
      </c>
      <c r="F4810" t="s">
        <v>307</v>
      </c>
      <c r="G4810" t="s">
        <v>307</v>
      </c>
      <c r="H4810" t="s">
        <v>307</v>
      </c>
      <c r="I4810" t="s">
        <v>307</v>
      </c>
      <c r="J4810" t="s">
        <v>307</v>
      </c>
      <c r="K4810" t="s">
        <v>307</v>
      </c>
      <c r="L4810" t="s">
        <v>307</v>
      </c>
      <c r="M4810" t="s">
        <v>307</v>
      </c>
      <c r="N4810" t="s">
        <v>307</v>
      </c>
      <c r="O4810" t="s">
        <v>307</v>
      </c>
      <c r="P4810" t="s">
        <v>307</v>
      </c>
      <c r="Q4810" t="s">
        <v>307</v>
      </c>
      <c r="R4810" t="s">
        <v>307</v>
      </c>
      <c r="S4810" t="s">
        <v>307</v>
      </c>
      <c r="T4810" t="s">
        <v>307</v>
      </c>
      <c r="U4810" t="s">
        <v>307</v>
      </c>
      <c r="V4810" t="s">
        <v>307</v>
      </c>
      <c r="W4810" t="s">
        <v>307</v>
      </c>
      <c r="X4810" t="s">
        <v>307</v>
      </c>
      <c r="Y4810" t="s">
        <v>307</v>
      </c>
      <c r="Z4810" t="s">
        <v>307</v>
      </c>
    </row>
    <row r="4811" spans="1:42" x14ac:dyDescent="0.25">
      <c r="A4811">
        <v>611</v>
      </c>
      <c r="B4811" t="s">
        <v>240</v>
      </c>
      <c r="C4811" t="s">
        <v>46</v>
      </c>
      <c r="D4811" t="s">
        <v>69</v>
      </c>
      <c r="E4811" t="s">
        <v>307</v>
      </c>
      <c r="F4811" t="s">
        <v>307</v>
      </c>
      <c r="G4811" t="s">
        <v>307</v>
      </c>
      <c r="H4811" t="s">
        <v>307</v>
      </c>
      <c r="I4811" t="s">
        <v>307</v>
      </c>
      <c r="J4811" t="s">
        <v>307</v>
      </c>
      <c r="K4811" t="s">
        <v>307</v>
      </c>
      <c r="L4811" t="s">
        <v>307</v>
      </c>
      <c r="M4811" t="s">
        <v>307</v>
      </c>
      <c r="N4811" t="s">
        <v>307</v>
      </c>
      <c r="O4811" t="s">
        <v>307</v>
      </c>
      <c r="P4811" t="s">
        <v>307</v>
      </c>
      <c r="Q4811" t="s">
        <v>307</v>
      </c>
      <c r="R4811" t="s">
        <v>307</v>
      </c>
      <c r="S4811" t="s">
        <v>307</v>
      </c>
      <c r="T4811" t="s">
        <v>307</v>
      </c>
      <c r="U4811" t="s">
        <v>307</v>
      </c>
      <c r="V4811" t="s">
        <v>307</v>
      </c>
      <c r="W4811" t="s">
        <v>307</v>
      </c>
      <c r="X4811" t="s">
        <v>307</v>
      </c>
      <c r="Y4811" t="s">
        <v>307</v>
      </c>
      <c r="Z4811" t="s">
        <v>307</v>
      </c>
    </row>
    <row r="4812" spans="1:42" x14ac:dyDescent="0.25">
      <c r="A4812">
        <v>611</v>
      </c>
      <c r="B4812" t="s">
        <v>240</v>
      </c>
      <c r="C4812" t="s">
        <v>46</v>
      </c>
      <c r="D4812" t="s">
        <v>70</v>
      </c>
      <c r="E4812" t="s">
        <v>307</v>
      </c>
      <c r="F4812" t="s">
        <v>307</v>
      </c>
      <c r="G4812" t="s">
        <v>307</v>
      </c>
      <c r="H4812" t="s">
        <v>307</v>
      </c>
      <c r="I4812" t="s">
        <v>307</v>
      </c>
      <c r="J4812" t="s">
        <v>307</v>
      </c>
      <c r="K4812" t="s">
        <v>307</v>
      </c>
      <c r="L4812" t="s">
        <v>307</v>
      </c>
      <c r="M4812" t="s">
        <v>307</v>
      </c>
      <c r="N4812" t="s">
        <v>307</v>
      </c>
      <c r="O4812" t="s">
        <v>307</v>
      </c>
      <c r="P4812" t="s">
        <v>307</v>
      </c>
      <c r="Q4812" t="s">
        <v>307</v>
      </c>
      <c r="R4812" t="s">
        <v>307</v>
      </c>
      <c r="S4812" t="s">
        <v>307</v>
      </c>
      <c r="T4812" t="s">
        <v>307</v>
      </c>
      <c r="U4812" t="s">
        <v>307</v>
      </c>
      <c r="V4812" t="s">
        <v>307</v>
      </c>
      <c r="W4812" t="s">
        <v>307</v>
      </c>
      <c r="X4812" t="s">
        <v>307</v>
      </c>
      <c r="Y4812" t="s">
        <v>307</v>
      </c>
      <c r="Z4812" t="s">
        <v>307</v>
      </c>
    </row>
    <row r="4813" spans="1:42" x14ac:dyDescent="0.25">
      <c r="A4813">
        <v>611</v>
      </c>
      <c r="B4813" t="s">
        <v>240</v>
      </c>
      <c r="C4813" t="s">
        <v>46</v>
      </c>
      <c r="D4813" t="s">
        <v>71</v>
      </c>
      <c r="E4813" t="s">
        <v>307</v>
      </c>
      <c r="F4813" t="s">
        <v>307</v>
      </c>
      <c r="G4813" t="s">
        <v>307</v>
      </c>
      <c r="H4813" t="s">
        <v>307</v>
      </c>
      <c r="I4813" t="s">
        <v>307</v>
      </c>
      <c r="J4813" t="s">
        <v>307</v>
      </c>
      <c r="K4813" t="s">
        <v>307</v>
      </c>
      <c r="L4813" t="s">
        <v>307</v>
      </c>
      <c r="M4813" t="s">
        <v>307</v>
      </c>
      <c r="N4813" t="s">
        <v>307</v>
      </c>
      <c r="O4813" t="s">
        <v>307</v>
      </c>
      <c r="P4813" t="s">
        <v>307</v>
      </c>
      <c r="Q4813" t="s">
        <v>307</v>
      </c>
      <c r="R4813" t="s">
        <v>307</v>
      </c>
      <c r="S4813" t="s">
        <v>307</v>
      </c>
      <c r="T4813" t="s">
        <v>307</v>
      </c>
      <c r="U4813" t="s">
        <v>307</v>
      </c>
      <c r="V4813" t="s">
        <v>307</v>
      </c>
      <c r="W4813" t="s">
        <v>307</v>
      </c>
      <c r="X4813" t="s">
        <v>307</v>
      </c>
      <c r="Y4813" t="s">
        <v>307</v>
      </c>
      <c r="Z4813" t="s">
        <v>307</v>
      </c>
    </row>
    <row r="4814" spans="1:42" x14ac:dyDescent="0.25">
      <c r="A4814">
        <v>611</v>
      </c>
      <c r="B4814" t="s">
        <v>240</v>
      </c>
      <c r="C4814" t="s">
        <v>46</v>
      </c>
      <c r="D4814" t="s">
        <v>72</v>
      </c>
      <c r="E4814" t="s">
        <v>307</v>
      </c>
      <c r="F4814" t="s">
        <v>307</v>
      </c>
      <c r="G4814" t="s">
        <v>307</v>
      </c>
      <c r="H4814" t="s">
        <v>307</v>
      </c>
      <c r="I4814" t="s">
        <v>307</v>
      </c>
      <c r="J4814" t="s">
        <v>307</v>
      </c>
      <c r="K4814" t="s">
        <v>307</v>
      </c>
      <c r="L4814" t="s">
        <v>307</v>
      </c>
      <c r="M4814" t="s">
        <v>307</v>
      </c>
      <c r="N4814" t="s">
        <v>307</v>
      </c>
      <c r="O4814" t="s">
        <v>307</v>
      </c>
      <c r="P4814" t="s">
        <v>307</v>
      </c>
      <c r="Q4814" t="s">
        <v>307</v>
      </c>
      <c r="R4814" t="s">
        <v>307</v>
      </c>
      <c r="S4814" t="s">
        <v>307</v>
      </c>
      <c r="T4814" t="s">
        <v>307</v>
      </c>
      <c r="U4814" t="s">
        <v>307</v>
      </c>
      <c r="V4814" t="s">
        <v>307</v>
      </c>
      <c r="W4814" t="s">
        <v>307</v>
      </c>
      <c r="X4814" t="s">
        <v>307</v>
      </c>
      <c r="Y4814" t="s">
        <v>307</v>
      </c>
      <c r="Z4814" t="s">
        <v>307</v>
      </c>
    </row>
    <row r="4815" spans="1:42" x14ac:dyDescent="0.25">
      <c r="A4815">
        <v>611</v>
      </c>
      <c r="B4815" t="s">
        <v>240</v>
      </c>
      <c r="C4815" t="s">
        <v>46</v>
      </c>
      <c r="D4815" t="s">
        <v>47</v>
      </c>
      <c r="E4815" t="s">
        <v>307</v>
      </c>
      <c r="F4815" t="s">
        <v>307</v>
      </c>
      <c r="G4815" t="s">
        <v>307</v>
      </c>
      <c r="H4815" t="s">
        <v>307</v>
      </c>
      <c r="I4815" t="s">
        <v>307</v>
      </c>
      <c r="J4815" t="s">
        <v>307</v>
      </c>
      <c r="K4815" t="s">
        <v>307</v>
      </c>
      <c r="L4815" t="s">
        <v>307</v>
      </c>
      <c r="M4815" t="s">
        <v>307</v>
      </c>
      <c r="N4815" t="s">
        <v>307</v>
      </c>
      <c r="O4815" t="s">
        <v>307</v>
      </c>
      <c r="P4815" t="s">
        <v>307</v>
      </c>
      <c r="Q4815" t="s">
        <v>307</v>
      </c>
      <c r="R4815" t="s">
        <v>307</v>
      </c>
      <c r="S4815" t="s">
        <v>307</v>
      </c>
      <c r="T4815" t="s">
        <v>307</v>
      </c>
      <c r="U4815" t="s">
        <v>307</v>
      </c>
      <c r="V4815" t="s">
        <v>307</v>
      </c>
      <c r="W4815" t="s">
        <v>307</v>
      </c>
      <c r="X4815" t="s">
        <v>307</v>
      </c>
      <c r="Y4815" t="s">
        <v>307</v>
      </c>
      <c r="Z4815" t="s">
        <v>307</v>
      </c>
    </row>
    <row r="4816" spans="1:42" x14ac:dyDescent="0.25">
      <c r="A4816">
        <v>611</v>
      </c>
      <c r="B4816" t="s">
        <v>240</v>
      </c>
      <c r="C4816" t="s">
        <v>46</v>
      </c>
      <c r="D4816" t="s">
        <v>48</v>
      </c>
      <c r="E4816" t="s">
        <v>307</v>
      </c>
      <c r="F4816" t="s">
        <v>307</v>
      </c>
      <c r="G4816" t="s">
        <v>307</v>
      </c>
      <c r="H4816" t="s">
        <v>307</v>
      </c>
      <c r="I4816" t="s">
        <v>307</v>
      </c>
      <c r="J4816" t="s">
        <v>307</v>
      </c>
      <c r="K4816" t="s">
        <v>307</v>
      </c>
      <c r="L4816" t="s">
        <v>307</v>
      </c>
      <c r="M4816" t="s">
        <v>307</v>
      </c>
      <c r="N4816" t="s">
        <v>307</v>
      </c>
      <c r="O4816" t="s">
        <v>307</v>
      </c>
      <c r="P4816" t="s">
        <v>307</v>
      </c>
      <c r="Q4816" t="s">
        <v>307</v>
      </c>
      <c r="R4816" t="s">
        <v>307</v>
      </c>
      <c r="S4816" t="s">
        <v>307</v>
      </c>
      <c r="T4816" t="s">
        <v>307</v>
      </c>
      <c r="U4816" t="s">
        <v>307</v>
      </c>
      <c r="V4816" t="s">
        <v>307</v>
      </c>
      <c r="W4816" t="s">
        <v>307</v>
      </c>
      <c r="X4816" t="s">
        <v>307</v>
      </c>
      <c r="Y4816" t="s">
        <v>307</v>
      </c>
      <c r="Z4816" t="s">
        <v>307</v>
      </c>
    </row>
    <row r="4817" spans="1:26" x14ac:dyDescent="0.25">
      <c r="A4817">
        <v>611</v>
      </c>
      <c r="B4817" t="s">
        <v>240</v>
      </c>
      <c r="C4817" t="s">
        <v>46</v>
      </c>
      <c r="D4817" t="s">
        <v>49</v>
      </c>
      <c r="E4817" t="s">
        <v>307</v>
      </c>
      <c r="F4817" t="s">
        <v>307</v>
      </c>
      <c r="G4817" t="s">
        <v>307</v>
      </c>
      <c r="H4817" t="s">
        <v>307</v>
      </c>
      <c r="I4817" t="s">
        <v>307</v>
      </c>
      <c r="J4817" t="s">
        <v>307</v>
      </c>
      <c r="K4817" t="s">
        <v>307</v>
      </c>
      <c r="L4817" t="s">
        <v>307</v>
      </c>
      <c r="M4817" t="s">
        <v>307</v>
      </c>
      <c r="N4817" t="s">
        <v>307</v>
      </c>
      <c r="O4817" t="s">
        <v>307</v>
      </c>
      <c r="P4817" t="s">
        <v>307</v>
      </c>
      <c r="Q4817" t="s">
        <v>307</v>
      </c>
      <c r="R4817" t="s">
        <v>307</v>
      </c>
      <c r="S4817" t="s">
        <v>307</v>
      </c>
      <c r="T4817" t="s">
        <v>307</v>
      </c>
      <c r="U4817" t="s">
        <v>307</v>
      </c>
      <c r="V4817" t="s">
        <v>307</v>
      </c>
      <c r="W4817" t="s">
        <v>307</v>
      </c>
      <c r="X4817" t="s">
        <v>307</v>
      </c>
      <c r="Y4817" t="s">
        <v>307</v>
      </c>
      <c r="Z4817" t="s">
        <v>307</v>
      </c>
    </row>
    <row r="4818" spans="1:26" x14ac:dyDescent="0.25">
      <c r="A4818">
        <v>611</v>
      </c>
      <c r="B4818" t="s">
        <v>240</v>
      </c>
      <c r="C4818" t="s">
        <v>41</v>
      </c>
      <c r="D4818" t="s">
        <v>48</v>
      </c>
      <c r="E4818" t="s">
        <v>307</v>
      </c>
      <c r="F4818" t="s">
        <v>307</v>
      </c>
      <c r="G4818" t="s">
        <v>307</v>
      </c>
      <c r="H4818" t="s">
        <v>307</v>
      </c>
      <c r="I4818" t="s">
        <v>307</v>
      </c>
      <c r="J4818" t="s">
        <v>307</v>
      </c>
      <c r="K4818" t="s">
        <v>307</v>
      </c>
      <c r="L4818" t="s">
        <v>307</v>
      </c>
      <c r="M4818" t="s">
        <v>307</v>
      </c>
      <c r="N4818" t="s">
        <v>307</v>
      </c>
      <c r="O4818" t="s">
        <v>307</v>
      </c>
      <c r="P4818" t="s">
        <v>307</v>
      </c>
      <c r="Q4818" t="s">
        <v>307</v>
      </c>
      <c r="R4818" t="s">
        <v>307</v>
      </c>
      <c r="S4818" t="s">
        <v>307</v>
      </c>
      <c r="T4818" t="s">
        <v>307</v>
      </c>
      <c r="U4818" t="s">
        <v>307</v>
      </c>
      <c r="V4818" t="s">
        <v>307</v>
      </c>
      <c r="W4818" t="s">
        <v>307</v>
      </c>
      <c r="X4818" t="s">
        <v>307</v>
      </c>
      <c r="Y4818" t="s">
        <v>307</v>
      </c>
      <c r="Z4818" t="s">
        <v>307</v>
      </c>
    </row>
    <row r="4819" spans="1:26" x14ac:dyDescent="0.25">
      <c r="A4819">
        <v>611</v>
      </c>
      <c r="B4819" t="s">
        <v>240</v>
      </c>
      <c r="C4819" t="s">
        <v>459</v>
      </c>
      <c r="D4819" t="s">
        <v>48</v>
      </c>
      <c r="E4819" t="s">
        <v>307</v>
      </c>
      <c r="F4819" t="s">
        <v>307</v>
      </c>
      <c r="G4819" t="s">
        <v>307</v>
      </c>
      <c r="H4819" t="s">
        <v>307</v>
      </c>
      <c r="I4819" t="s">
        <v>307</v>
      </c>
      <c r="J4819" t="s">
        <v>307</v>
      </c>
      <c r="K4819" t="s">
        <v>307</v>
      </c>
      <c r="L4819" t="s">
        <v>307</v>
      </c>
      <c r="M4819" t="s">
        <v>307</v>
      </c>
      <c r="N4819" t="s">
        <v>307</v>
      </c>
      <c r="O4819" t="s">
        <v>307</v>
      </c>
      <c r="P4819" t="s">
        <v>307</v>
      </c>
      <c r="Q4819" t="s">
        <v>307</v>
      </c>
    </row>
    <row r="4820" spans="1:26" x14ac:dyDescent="0.25">
      <c r="A4820">
        <v>611</v>
      </c>
      <c r="B4820" t="s">
        <v>240</v>
      </c>
      <c r="C4820" t="s">
        <v>304</v>
      </c>
      <c r="D4820" t="s">
        <v>48</v>
      </c>
      <c r="E4820" t="s">
        <v>307</v>
      </c>
      <c r="F4820" t="s">
        <v>307</v>
      </c>
      <c r="G4820" t="s">
        <v>307</v>
      </c>
      <c r="H4820" t="s">
        <v>307</v>
      </c>
      <c r="I4820" t="s">
        <v>307</v>
      </c>
      <c r="J4820" t="s">
        <v>307</v>
      </c>
      <c r="K4820" t="s">
        <v>307</v>
      </c>
      <c r="L4820" t="s">
        <v>307</v>
      </c>
      <c r="M4820" t="s">
        <v>307</v>
      </c>
      <c r="N4820" t="s">
        <v>307</v>
      </c>
      <c r="O4820" t="s">
        <v>307</v>
      </c>
      <c r="P4820" t="s">
        <v>307</v>
      </c>
      <c r="Q4820" t="s">
        <v>307</v>
      </c>
    </row>
    <row r="4821" spans="1:26" x14ac:dyDescent="0.25">
      <c r="A4821">
        <v>611</v>
      </c>
      <c r="B4821" t="s">
        <v>240</v>
      </c>
      <c r="C4821" t="s">
        <v>433</v>
      </c>
      <c r="D4821" t="s">
        <v>48</v>
      </c>
      <c r="E4821" t="s">
        <v>307</v>
      </c>
      <c r="F4821" t="s">
        <v>307</v>
      </c>
      <c r="G4821" t="s">
        <v>307</v>
      </c>
      <c r="H4821" t="s">
        <v>307</v>
      </c>
      <c r="I4821" t="s">
        <v>307</v>
      </c>
      <c r="J4821" t="s">
        <v>307</v>
      </c>
      <c r="K4821" t="s">
        <v>307</v>
      </c>
      <c r="L4821" t="s">
        <v>307</v>
      </c>
      <c r="M4821" t="s">
        <v>307</v>
      </c>
      <c r="N4821" t="s">
        <v>307</v>
      </c>
      <c r="O4821" t="s">
        <v>307</v>
      </c>
      <c r="P4821" t="s">
        <v>307</v>
      </c>
      <c r="Q4821" t="s">
        <v>307</v>
      </c>
    </row>
    <row r="4822" spans="1:26" x14ac:dyDescent="0.25">
      <c r="A4822">
        <v>611</v>
      </c>
      <c r="B4822" t="s">
        <v>240</v>
      </c>
      <c r="C4822" t="s">
        <v>305</v>
      </c>
      <c r="D4822" t="s">
        <v>48</v>
      </c>
      <c r="E4822" t="s">
        <v>307</v>
      </c>
      <c r="F4822" t="s">
        <v>307</v>
      </c>
      <c r="G4822" t="s">
        <v>307</v>
      </c>
      <c r="H4822" t="s">
        <v>307</v>
      </c>
      <c r="I4822" t="s">
        <v>307</v>
      </c>
      <c r="J4822" t="s">
        <v>307</v>
      </c>
      <c r="K4822" t="s">
        <v>307</v>
      </c>
      <c r="L4822" t="s">
        <v>307</v>
      </c>
      <c r="M4822" t="s">
        <v>307</v>
      </c>
      <c r="N4822" t="s">
        <v>307</v>
      </c>
      <c r="O4822" t="s">
        <v>307</v>
      </c>
      <c r="P4822" t="s">
        <v>307</v>
      </c>
      <c r="Q4822" t="s">
        <v>307</v>
      </c>
    </row>
    <row r="4823" spans="1:26" x14ac:dyDescent="0.25">
      <c r="A4823">
        <v>611</v>
      </c>
      <c r="B4823" t="s">
        <v>240</v>
      </c>
      <c r="C4823" t="s">
        <v>306</v>
      </c>
      <c r="D4823" t="s">
        <v>48</v>
      </c>
      <c r="E4823" t="s">
        <v>307</v>
      </c>
      <c r="F4823" t="s">
        <v>307</v>
      </c>
      <c r="G4823" t="s">
        <v>307</v>
      </c>
      <c r="H4823" t="s">
        <v>307</v>
      </c>
      <c r="I4823" t="s">
        <v>307</v>
      </c>
      <c r="J4823" t="s">
        <v>307</v>
      </c>
      <c r="K4823" t="s">
        <v>307</v>
      </c>
      <c r="L4823" t="s">
        <v>307</v>
      </c>
      <c r="M4823" t="s">
        <v>307</v>
      </c>
      <c r="N4823" t="s">
        <v>307</v>
      </c>
      <c r="O4823" t="s">
        <v>307</v>
      </c>
      <c r="P4823" t="s">
        <v>307</v>
      </c>
      <c r="Q4823" t="s">
        <v>307</v>
      </c>
    </row>
    <row r="4824" spans="1:26" x14ac:dyDescent="0.25">
      <c r="A4824">
        <v>611</v>
      </c>
      <c r="B4824" t="s">
        <v>240</v>
      </c>
      <c r="C4824" t="s">
        <v>44</v>
      </c>
      <c r="D4824" t="s">
        <v>54</v>
      </c>
      <c r="E4824" t="s">
        <v>307</v>
      </c>
      <c r="F4824" t="s">
        <v>307</v>
      </c>
      <c r="G4824" t="s">
        <v>307</v>
      </c>
      <c r="H4824" t="s">
        <v>307</v>
      </c>
      <c r="I4824" t="s">
        <v>307</v>
      </c>
      <c r="J4824" t="s">
        <v>307</v>
      </c>
      <c r="K4824" t="s">
        <v>307</v>
      </c>
      <c r="L4824" t="s">
        <v>307</v>
      </c>
      <c r="M4824" t="s">
        <v>307</v>
      </c>
      <c r="N4824" t="s">
        <v>307</v>
      </c>
      <c r="O4824" t="s">
        <v>307</v>
      </c>
      <c r="P4824" t="s">
        <v>307</v>
      </c>
      <c r="Q4824" t="s">
        <v>307</v>
      </c>
      <c r="R4824" t="s">
        <v>307</v>
      </c>
      <c r="S4824" t="s">
        <v>307</v>
      </c>
      <c r="T4824" t="s">
        <v>307</v>
      </c>
      <c r="U4824" t="s">
        <v>307</v>
      </c>
      <c r="V4824" t="s">
        <v>307</v>
      </c>
      <c r="W4824" t="s">
        <v>307</v>
      </c>
    </row>
    <row r="4825" spans="1:26" x14ac:dyDescent="0.25">
      <c r="A4825">
        <v>611</v>
      </c>
      <c r="B4825" t="s">
        <v>240</v>
      </c>
      <c r="C4825" t="s">
        <v>44</v>
      </c>
      <c r="D4825" t="s">
        <v>55</v>
      </c>
      <c r="E4825" t="s">
        <v>307</v>
      </c>
      <c r="F4825" t="s">
        <v>307</v>
      </c>
      <c r="G4825" t="s">
        <v>307</v>
      </c>
      <c r="H4825" t="s">
        <v>307</v>
      </c>
      <c r="I4825" t="s">
        <v>307</v>
      </c>
      <c r="J4825" t="s">
        <v>307</v>
      </c>
      <c r="K4825" t="s">
        <v>307</v>
      </c>
      <c r="L4825" t="s">
        <v>307</v>
      </c>
      <c r="M4825" t="s">
        <v>307</v>
      </c>
      <c r="N4825" t="s">
        <v>307</v>
      </c>
      <c r="O4825" t="s">
        <v>307</v>
      </c>
      <c r="P4825" t="s">
        <v>307</v>
      </c>
      <c r="Q4825" t="s">
        <v>307</v>
      </c>
      <c r="R4825" t="s">
        <v>307</v>
      </c>
      <c r="S4825" t="s">
        <v>307</v>
      </c>
      <c r="T4825" t="s">
        <v>307</v>
      </c>
      <c r="U4825" t="s">
        <v>307</v>
      </c>
      <c r="V4825" t="s">
        <v>307</v>
      </c>
      <c r="W4825" t="s">
        <v>307</v>
      </c>
    </row>
    <row r="4826" spans="1:26" x14ac:dyDescent="0.25">
      <c r="A4826">
        <v>611</v>
      </c>
      <c r="B4826" t="s">
        <v>240</v>
      </c>
      <c r="C4826" t="s">
        <v>44</v>
      </c>
      <c r="D4826" t="s">
        <v>56</v>
      </c>
      <c r="E4826" t="s">
        <v>307</v>
      </c>
      <c r="F4826" t="s">
        <v>307</v>
      </c>
      <c r="G4826" t="s">
        <v>307</v>
      </c>
      <c r="H4826" t="s">
        <v>307</v>
      </c>
      <c r="I4826" t="s">
        <v>307</v>
      </c>
      <c r="J4826" t="s">
        <v>307</v>
      </c>
      <c r="K4826" t="s">
        <v>307</v>
      </c>
      <c r="L4826" t="s">
        <v>307</v>
      </c>
      <c r="M4826" t="s">
        <v>307</v>
      </c>
      <c r="N4826" t="s">
        <v>307</v>
      </c>
      <c r="O4826" t="s">
        <v>307</v>
      </c>
      <c r="P4826" t="s">
        <v>307</v>
      </c>
      <c r="Q4826" t="s">
        <v>307</v>
      </c>
      <c r="R4826" t="s">
        <v>307</v>
      </c>
      <c r="S4826" t="s">
        <v>307</v>
      </c>
      <c r="T4826" t="s">
        <v>307</v>
      </c>
      <c r="U4826" t="s">
        <v>307</v>
      </c>
      <c r="V4826" t="s">
        <v>307</v>
      </c>
      <c r="W4826" t="s">
        <v>307</v>
      </c>
    </row>
    <row r="4827" spans="1:26" x14ac:dyDescent="0.25">
      <c r="A4827">
        <v>611</v>
      </c>
      <c r="B4827" t="s">
        <v>240</v>
      </c>
      <c r="C4827" t="s">
        <v>44</v>
      </c>
      <c r="D4827" t="s">
        <v>57</v>
      </c>
      <c r="E4827" t="s">
        <v>307</v>
      </c>
      <c r="F4827" t="s">
        <v>307</v>
      </c>
      <c r="G4827" t="s">
        <v>307</v>
      </c>
      <c r="H4827" t="s">
        <v>307</v>
      </c>
      <c r="I4827" t="s">
        <v>307</v>
      </c>
      <c r="J4827" t="s">
        <v>307</v>
      </c>
      <c r="K4827" t="s">
        <v>307</v>
      </c>
      <c r="L4827" t="s">
        <v>307</v>
      </c>
      <c r="M4827" t="s">
        <v>307</v>
      </c>
      <c r="N4827" t="s">
        <v>307</v>
      </c>
      <c r="O4827" t="s">
        <v>307</v>
      </c>
      <c r="P4827" t="s">
        <v>307</v>
      </c>
      <c r="Q4827" t="s">
        <v>307</v>
      </c>
      <c r="R4827" t="s">
        <v>307</v>
      </c>
      <c r="S4827" t="s">
        <v>307</v>
      </c>
      <c r="T4827" t="s">
        <v>307</v>
      </c>
      <c r="U4827" t="s">
        <v>307</v>
      </c>
      <c r="V4827" t="s">
        <v>307</v>
      </c>
      <c r="W4827" t="s">
        <v>307</v>
      </c>
    </row>
    <row r="4828" spans="1:26" x14ac:dyDescent="0.25">
      <c r="A4828">
        <v>611</v>
      </c>
      <c r="B4828" t="s">
        <v>240</v>
      </c>
      <c r="C4828" t="s">
        <v>44</v>
      </c>
      <c r="D4828" t="s">
        <v>58</v>
      </c>
      <c r="E4828" t="s">
        <v>307</v>
      </c>
      <c r="F4828" t="s">
        <v>307</v>
      </c>
      <c r="G4828" t="s">
        <v>307</v>
      </c>
      <c r="H4828" t="s">
        <v>307</v>
      </c>
      <c r="I4828" t="s">
        <v>307</v>
      </c>
      <c r="J4828" t="s">
        <v>307</v>
      </c>
      <c r="K4828" t="s">
        <v>307</v>
      </c>
      <c r="L4828" t="s">
        <v>307</v>
      </c>
      <c r="M4828" t="s">
        <v>307</v>
      </c>
      <c r="N4828" t="s">
        <v>307</v>
      </c>
      <c r="O4828" t="s">
        <v>307</v>
      </c>
      <c r="P4828" t="s">
        <v>307</v>
      </c>
      <c r="Q4828" t="s">
        <v>307</v>
      </c>
      <c r="R4828" t="s">
        <v>307</v>
      </c>
      <c r="S4828" t="s">
        <v>307</v>
      </c>
      <c r="T4828" t="s">
        <v>307</v>
      </c>
      <c r="U4828" t="s">
        <v>307</v>
      </c>
      <c r="V4828" t="s">
        <v>307</v>
      </c>
      <c r="W4828" t="s">
        <v>307</v>
      </c>
    </row>
    <row r="4829" spans="1:26" x14ac:dyDescent="0.25">
      <c r="A4829">
        <v>611</v>
      </c>
      <c r="B4829" t="s">
        <v>240</v>
      </c>
      <c r="C4829" t="s">
        <v>44</v>
      </c>
      <c r="D4829" t="s">
        <v>59</v>
      </c>
      <c r="E4829" t="s">
        <v>307</v>
      </c>
      <c r="F4829" t="s">
        <v>307</v>
      </c>
      <c r="G4829" t="s">
        <v>307</v>
      </c>
      <c r="H4829" t="s">
        <v>307</v>
      </c>
      <c r="I4829" t="s">
        <v>307</v>
      </c>
      <c r="J4829" t="s">
        <v>307</v>
      </c>
      <c r="K4829" t="s">
        <v>307</v>
      </c>
      <c r="L4829" t="s">
        <v>307</v>
      </c>
      <c r="M4829" t="s">
        <v>307</v>
      </c>
      <c r="N4829" t="s">
        <v>307</v>
      </c>
      <c r="O4829" t="s">
        <v>307</v>
      </c>
      <c r="P4829" t="s">
        <v>307</v>
      </c>
      <c r="Q4829" t="s">
        <v>307</v>
      </c>
      <c r="R4829" t="s">
        <v>307</v>
      </c>
      <c r="S4829" t="s">
        <v>307</v>
      </c>
      <c r="T4829" t="s">
        <v>307</v>
      </c>
      <c r="U4829" t="s">
        <v>307</v>
      </c>
      <c r="V4829" t="s">
        <v>307</v>
      </c>
      <c r="W4829" t="s">
        <v>307</v>
      </c>
    </row>
    <row r="4830" spans="1:26" x14ac:dyDescent="0.25">
      <c r="A4830">
        <v>611</v>
      </c>
      <c r="B4830" t="s">
        <v>240</v>
      </c>
      <c r="C4830" t="s">
        <v>44</v>
      </c>
      <c r="D4830" t="s">
        <v>60</v>
      </c>
      <c r="E4830" t="s">
        <v>307</v>
      </c>
      <c r="F4830" t="s">
        <v>307</v>
      </c>
      <c r="G4830" t="s">
        <v>307</v>
      </c>
      <c r="H4830" t="s">
        <v>307</v>
      </c>
      <c r="I4830" t="s">
        <v>307</v>
      </c>
      <c r="J4830" t="s">
        <v>307</v>
      </c>
      <c r="K4830" t="s">
        <v>307</v>
      </c>
      <c r="L4830" t="s">
        <v>307</v>
      </c>
      <c r="M4830" t="s">
        <v>307</v>
      </c>
      <c r="N4830" t="s">
        <v>307</v>
      </c>
      <c r="O4830" t="s">
        <v>307</v>
      </c>
      <c r="P4830" t="s">
        <v>307</v>
      </c>
      <c r="Q4830" t="s">
        <v>307</v>
      </c>
      <c r="R4830" t="s">
        <v>307</v>
      </c>
      <c r="S4830" t="s">
        <v>307</v>
      </c>
      <c r="T4830" t="s">
        <v>307</v>
      </c>
      <c r="U4830" t="s">
        <v>307</v>
      </c>
      <c r="V4830" t="s">
        <v>307</v>
      </c>
      <c r="W4830" t="s">
        <v>307</v>
      </c>
    </row>
    <row r="4831" spans="1:26" x14ac:dyDescent="0.25">
      <c r="A4831">
        <v>611</v>
      </c>
      <c r="B4831" t="s">
        <v>240</v>
      </c>
      <c r="C4831" t="s">
        <v>44</v>
      </c>
      <c r="D4831" t="s">
        <v>61</v>
      </c>
      <c r="E4831" t="s">
        <v>307</v>
      </c>
      <c r="F4831" t="s">
        <v>307</v>
      </c>
      <c r="G4831" t="s">
        <v>307</v>
      </c>
      <c r="H4831" t="s">
        <v>307</v>
      </c>
      <c r="I4831" t="s">
        <v>307</v>
      </c>
      <c r="J4831" t="s">
        <v>307</v>
      </c>
      <c r="K4831" t="s">
        <v>307</v>
      </c>
      <c r="L4831" t="s">
        <v>307</v>
      </c>
      <c r="M4831" t="s">
        <v>307</v>
      </c>
      <c r="N4831" t="s">
        <v>307</v>
      </c>
      <c r="O4831" t="s">
        <v>307</v>
      </c>
      <c r="P4831" t="s">
        <v>307</v>
      </c>
      <c r="Q4831" t="s">
        <v>307</v>
      </c>
      <c r="R4831" t="s">
        <v>307</v>
      </c>
      <c r="S4831" t="s">
        <v>307</v>
      </c>
      <c r="T4831" t="s">
        <v>307</v>
      </c>
      <c r="U4831" t="s">
        <v>307</v>
      </c>
      <c r="V4831" t="s">
        <v>307</v>
      </c>
      <c r="W4831" t="s">
        <v>307</v>
      </c>
    </row>
    <row r="4832" spans="1:26" x14ac:dyDescent="0.25">
      <c r="A4832">
        <v>611</v>
      </c>
      <c r="B4832" t="s">
        <v>240</v>
      </c>
      <c r="C4832" t="s">
        <v>44</v>
      </c>
      <c r="D4832" t="s">
        <v>62</v>
      </c>
      <c r="E4832" t="s">
        <v>307</v>
      </c>
      <c r="F4832" t="s">
        <v>307</v>
      </c>
      <c r="G4832" t="s">
        <v>307</v>
      </c>
      <c r="H4832" t="s">
        <v>307</v>
      </c>
      <c r="I4832" t="s">
        <v>307</v>
      </c>
      <c r="J4832" t="s">
        <v>307</v>
      </c>
      <c r="K4832" t="s">
        <v>307</v>
      </c>
      <c r="L4832" t="s">
        <v>307</v>
      </c>
      <c r="M4832" t="s">
        <v>307</v>
      </c>
      <c r="N4832" t="s">
        <v>307</v>
      </c>
      <c r="O4832" t="s">
        <v>307</v>
      </c>
      <c r="P4832" t="s">
        <v>307</v>
      </c>
      <c r="Q4832" t="s">
        <v>307</v>
      </c>
      <c r="R4832" t="s">
        <v>307</v>
      </c>
      <c r="S4832" t="s">
        <v>307</v>
      </c>
      <c r="T4832" t="s">
        <v>307</v>
      </c>
      <c r="U4832" t="s">
        <v>307</v>
      </c>
      <c r="V4832" t="s">
        <v>307</v>
      </c>
      <c r="W4832" t="s">
        <v>307</v>
      </c>
    </row>
    <row r="4833" spans="1:45" x14ac:dyDescent="0.25">
      <c r="A4833">
        <v>611</v>
      </c>
      <c r="B4833" t="s">
        <v>240</v>
      </c>
      <c r="C4833" t="s">
        <v>38</v>
      </c>
      <c r="D4833" t="s">
        <v>47</v>
      </c>
      <c r="E4833" t="s">
        <v>307</v>
      </c>
      <c r="F4833" t="s">
        <v>307</v>
      </c>
      <c r="G4833" t="s">
        <v>307</v>
      </c>
      <c r="H4833" t="s">
        <v>307</v>
      </c>
      <c r="I4833" t="s">
        <v>307</v>
      </c>
      <c r="J4833" t="s">
        <v>307</v>
      </c>
      <c r="K4833" t="s">
        <v>307</v>
      </c>
      <c r="L4833" t="s">
        <v>307</v>
      </c>
      <c r="M4833" t="s">
        <v>307</v>
      </c>
      <c r="N4833" t="s">
        <v>307</v>
      </c>
      <c r="O4833" t="s">
        <v>307</v>
      </c>
      <c r="P4833" t="s">
        <v>307</v>
      </c>
      <c r="Q4833" t="s">
        <v>307</v>
      </c>
      <c r="R4833" t="s">
        <v>307</v>
      </c>
      <c r="S4833" t="s">
        <v>307</v>
      </c>
      <c r="T4833" t="s">
        <v>307</v>
      </c>
      <c r="U4833" t="s">
        <v>307</v>
      </c>
      <c r="V4833" t="s">
        <v>307</v>
      </c>
      <c r="W4833" t="s">
        <v>307</v>
      </c>
      <c r="X4833" t="s">
        <v>307</v>
      </c>
      <c r="Y4833" t="s">
        <v>307</v>
      </c>
      <c r="Z4833" t="s">
        <v>307</v>
      </c>
      <c r="AA4833" t="s">
        <v>307</v>
      </c>
      <c r="AB4833" t="s">
        <v>307</v>
      </c>
      <c r="AC4833" t="s">
        <v>307</v>
      </c>
      <c r="AD4833" t="s">
        <v>307</v>
      </c>
      <c r="AE4833" t="s">
        <v>307</v>
      </c>
      <c r="AF4833" t="s">
        <v>307</v>
      </c>
      <c r="AG4833" t="s">
        <v>307</v>
      </c>
      <c r="AH4833" t="s">
        <v>307</v>
      </c>
      <c r="AI4833" t="s">
        <v>307</v>
      </c>
      <c r="AJ4833" t="s">
        <v>307</v>
      </c>
      <c r="AK4833" t="s">
        <v>307</v>
      </c>
      <c r="AL4833" t="s">
        <v>307</v>
      </c>
      <c r="AM4833" t="s">
        <v>307</v>
      </c>
      <c r="AN4833" t="s">
        <v>307</v>
      </c>
      <c r="AO4833" t="s">
        <v>307</v>
      </c>
      <c r="AP4833" t="s">
        <v>307</v>
      </c>
      <c r="AQ4833" t="s">
        <v>307</v>
      </c>
      <c r="AR4833" t="s">
        <v>307</v>
      </c>
      <c r="AS4833" t="s">
        <v>307</v>
      </c>
    </row>
    <row r="4834" spans="1:45" x14ac:dyDescent="0.25">
      <c r="A4834">
        <v>611</v>
      </c>
      <c r="B4834" t="s">
        <v>240</v>
      </c>
      <c r="C4834" t="s">
        <v>38</v>
      </c>
      <c r="D4834" t="s">
        <v>48</v>
      </c>
      <c r="E4834" t="s">
        <v>307</v>
      </c>
      <c r="F4834" t="s">
        <v>307</v>
      </c>
      <c r="G4834" t="s">
        <v>307</v>
      </c>
      <c r="H4834" t="s">
        <v>307</v>
      </c>
      <c r="I4834" t="s">
        <v>307</v>
      </c>
      <c r="J4834" t="s">
        <v>307</v>
      </c>
      <c r="K4834" t="s">
        <v>307</v>
      </c>
      <c r="L4834" t="s">
        <v>307</v>
      </c>
      <c r="M4834" t="s">
        <v>307</v>
      </c>
      <c r="N4834" t="s">
        <v>307</v>
      </c>
      <c r="O4834" t="s">
        <v>307</v>
      </c>
      <c r="P4834" t="s">
        <v>307</v>
      </c>
      <c r="Q4834" t="s">
        <v>307</v>
      </c>
      <c r="R4834" t="s">
        <v>307</v>
      </c>
      <c r="S4834" t="s">
        <v>307</v>
      </c>
      <c r="T4834" t="s">
        <v>307</v>
      </c>
      <c r="U4834" t="s">
        <v>307</v>
      </c>
      <c r="V4834" t="s">
        <v>307</v>
      </c>
      <c r="W4834" t="s">
        <v>307</v>
      </c>
      <c r="X4834" t="s">
        <v>307</v>
      </c>
      <c r="Y4834" t="s">
        <v>307</v>
      </c>
      <c r="Z4834" t="s">
        <v>307</v>
      </c>
      <c r="AA4834" t="s">
        <v>307</v>
      </c>
      <c r="AB4834" t="s">
        <v>307</v>
      </c>
      <c r="AC4834" t="s">
        <v>307</v>
      </c>
      <c r="AD4834" t="s">
        <v>307</v>
      </c>
      <c r="AE4834" t="s">
        <v>307</v>
      </c>
      <c r="AF4834" t="s">
        <v>307</v>
      </c>
      <c r="AG4834" t="s">
        <v>307</v>
      </c>
      <c r="AH4834" t="s">
        <v>307</v>
      </c>
      <c r="AI4834" t="s">
        <v>307</v>
      </c>
      <c r="AJ4834" t="s">
        <v>307</v>
      </c>
      <c r="AK4834" t="s">
        <v>307</v>
      </c>
      <c r="AL4834" t="s">
        <v>307</v>
      </c>
      <c r="AM4834" t="s">
        <v>307</v>
      </c>
      <c r="AN4834" t="s">
        <v>307</v>
      </c>
      <c r="AO4834" t="s">
        <v>307</v>
      </c>
      <c r="AP4834" t="s">
        <v>307</v>
      </c>
      <c r="AQ4834" t="s">
        <v>307</v>
      </c>
      <c r="AR4834" t="s">
        <v>307</v>
      </c>
      <c r="AS4834" t="s">
        <v>307</v>
      </c>
    </row>
    <row r="4835" spans="1:45" x14ac:dyDescent="0.25">
      <c r="A4835">
        <v>611</v>
      </c>
      <c r="B4835" t="s">
        <v>240</v>
      </c>
      <c r="C4835" t="s">
        <v>38</v>
      </c>
      <c r="D4835" t="s">
        <v>49</v>
      </c>
      <c r="E4835" t="s">
        <v>307</v>
      </c>
      <c r="F4835" t="s">
        <v>307</v>
      </c>
      <c r="G4835" t="s">
        <v>307</v>
      </c>
      <c r="H4835" t="s">
        <v>307</v>
      </c>
      <c r="I4835" t="s">
        <v>307</v>
      </c>
      <c r="J4835" t="s">
        <v>307</v>
      </c>
      <c r="K4835" t="s">
        <v>307</v>
      </c>
      <c r="L4835" t="s">
        <v>307</v>
      </c>
      <c r="M4835" t="s">
        <v>307</v>
      </c>
      <c r="N4835" t="s">
        <v>307</v>
      </c>
      <c r="O4835" t="s">
        <v>307</v>
      </c>
      <c r="P4835" t="s">
        <v>307</v>
      </c>
      <c r="Q4835" t="s">
        <v>307</v>
      </c>
      <c r="R4835" t="s">
        <v>307</v>
      </c>
      <c r="S4835" t="s">
        <v>307</v>
      </c>
      <c r="T4835" t="s">
        <v>307</v>
      </c>
      <c r="U4835" t="s">
        <v>307</v>
      </c>
      <c r="V4835" t="s">
        <v>307</v>
      </c>
      <c r="W4835" t="s">
        <v>307</v>
      </c>
      <c r="X4835" t="s">
        <v>307</v>
      </c>
      <c r="Y4835" t="s">
        <v>307</v>
      </c>
      <c r="Z4835" t="s">
        <v>307</v>
      </c>
      <c r="AA4835" t="s">
        <v>307</v>
      </c>
      <c r="AB4835" t="s">
        <v>307</v>
      </c>
      <c r="AC4835" t="s">
        <v>307</v>
      </c>
      <c r="AD4835" t="s">
        <v>307</v>
      </c>
      <c r="AE4835" t="s">
        <v>307</v>
      </c>
      <c r="AF4835" t="s">
        <v>307</v>
      </c>
      <c r="AG4835" t="s">
        <v>307</v>
      </c>
      <c r="AH4835" t="s">
        <v>307</v>
      </c>
      <c r="AI4835" t="s">
        <v>307</v>
      </c>
      <c r="AJ4835" t="s">
        <v>307</v>
      </c>
      <c r="AK4835" t="s">
        <v>307</v>
      </c>
      <c r="AL4835" t="s">
        <v>307</v>
      </c>
      <c r="AM4835" t="s">
        <v>307</v>
      </c>
      <c r="AN4835" t="s">
        <v>307</v>
      </c>
      <c r="AO4835" t="s">
        <v>307</v>
      </c>
      <c r="AP4835" t="s">
        <v>307</v>
      </c>
      <c r="AQ4835" t="s">
        <v>307</v>
      </c>
      <c r="AR4835" t="s">
        <v>307</v>
      </c>
      <c r="AS4835" t="s">
        <v>307</v>
      </c>
    </row>
    <row r="4836" spans="1:45" x14ac:dyDescent="0.25">
      <c r="A4836">
        <v>611</v>
      </c>
      <c r="B4836" t="s">
        <v>240</v>
      </c>
      <c r="C4836" t="s">
        <v>450</v>
      </c>
      <c r="D4836" t="s">
        <v>48</v>
      </c>
      <c r="E4836" t="s">
        <v>307</v>
      </c>
      <c r="F4836" t="s">
        <v>307</v>
      </c>
      <c r="G4836" t="s">
        <v>307</v>
      </c>
      <c r="H4836" t="s">
        <v>307</v>
      </c>
      <c r="I4836" t="s">
        <v>307</v>
      </c>
      <c r="J4836" t="s">
        <v>307</v>
      </c>
      <c r="K4836" t="s">
        <v>307</v>
      </c>
      <c r="L4836" t="s">
        <v>307</v>
      </c>
      <c r="M4836" t="s">
        <v>307</v>
      </c>
      <c r="N4836" t="s">
        <v>307</v>
      </c>
      <c r="O4836" t="s">
        <v>307</v>
      </c>
      <c r="P4836" t="s">
        <v>307</v>
      </c>
      <c r="Q4836" t="s">
        <v>307</v>
      </c>
      <c r="R4836" t="s">
        <v>307</v>
      </c>
    </row>
    <row r="4837" spans="1:45" x14ac:dyDescent="0.25">
      <c r="A4837">
        <v>611</v>
      </c>
      <c r="B4837" t="s">
        <v>240</v>
      </c>
      <c r="C4837" t="s">
        <v>449</v>
      </c>
      <c r="D4837" t="s">
        <v>48</v>
      </c>
      <c r="E4837" t="s">
        <v>307</v>
      </c>
      <c r="F4837" t="s">
        <v>307</v>
      </c>
      <c r="G4837" t="s">
        <v>307</v>
      </c>
      <c r="H4837" t="s">
        <v>307</v>
      </c>
      <c r="I4837" t="s">
        <v>307</v>
      </c>
      <c r="J4837" t="s">
        <v>307</v>
      </c>
      <c r="K4837" t="s">
        <v>307</v>
      </c>
      <c r="L4837" t="s">
        <v>307</v>
      </c>
      <c r="M4837" t="s">
        <v>307</v>
      </c>
      <c r="N4837" t="s">
        <v>307</v>
      </c>
      <c r="O4837" t="s">
        <v>307</v>
      </c>
      <c r="P4837" t="s">
        <v>307</v>
      </c>
      <c r="Q4837" t="s">
        <v>307</v>
      </c>
      <c r="R4837" t="s">
        <v>307</v>
      </c>
    </row>
    <row r="4838" spans="1:45" x14ac:dyDescent="0.25">
      <c r="A4838">
        <v>611</v>
      </c>
      <c r="B4838" t="s">
        <v>240</v>
      </c>
      <c r="C4838" t="s">
        <v>475</v>
      </c>
      <c r="D4838" t="s">
        <v>48</v>
      </c>
      <c r="E4838" t="s">
        <v>307</v>
      </c>
      <c r="F4838" t="s">
        <v>307</v>
      </c>
      <c r="G4838" t="s">
        <v>307</v>
      </c>
    </row>
    <row r="4839" spans="1:45" x14ac:dyDescent="0.25">
      <c r="A4839">
        <v>611</v>
      </c>
      <c r="B4839" t="s">
        <v>240</v>
      </c>
      <c r="C4839" t="s">
        <v>42</v>
      </c>
      <c r="D4839" t="s">
        <v>48</v>
      </c>
      <c r="E4839" t="s">
        <v>307</v>
      </c>
      <c r="F4839" t="s">
        <v>307</v>
      </c>
      <c r="G4839" t="s">
        <v>307</v>
      </c>
      <c r="H4839" t="s">
        <v>307</v>
      </c>
      <c r="I4839" t="s">
        <v>307</v>
      </c>
      <c r="J4839" t="s">
        <v>307</v>
      </c>
      <c r="K4839" t="s">
        <v>307</v>
      </c>
      <c r="L4839" t="s">
        <v>307</v>
      </c>
      <c r="M4839" t="s">
        <v>307</v>
      </c>
      <c r="N4839" t="s">
        <v>307</v>
      </c>
      <c r="O4839" t="s">
        <v>307</v>
      </c>
      <c r="P4839" t="s">
        <v>307</v>
      </c>
      <c r="Q4839" t="s">
        <v>307</v>
      </c>
      <c r="R4839" t="s">
        <v>307</v>
      </c>
      <c r="S4839" t="s">
        <v>307</v>
      </c>
      <c r="T4839" t="s">
        <v>307</v>
      </c>
      <c r="U4839" t="s">
        <v>307</v>
      </c>
      <c r="V4839" t="s">
        <v>307</v>
      </c>
      <c r="W4839" t="s">
        <v>307</v>
      </c>
      <c r="X4839" t="s">
        <v>307</v>
      </c>
      <c r="Y4839" t="s">
        <v>307</v>
      </c>
      <c r="Z4839" t="s">
        <v>307</v>
      </c>
    </row>
    <row r="4840" spans="1:45" x14ac:dyDescent="0.25">
      <c r="A4840">
        <v>612</v>
      </c>
      <c r="B4840" t="s">
        <v>241</v>
      </c>
      <c r="C4840" t="s">
        <v>43</v>
      </c>
      <c r="D4840" t="s">
        <v>54</v>
      </c>
      <c r="E4840" t="s">
        <v>307</v>
      </c>
      <c r="F4840" t="s">
        <v>307</v>
      </c>
      <c r="G4840" t="s">
        <v>307</v>
      </c>
      <c r="H4840" t="s">
        <v>307</v>
      </c>
      <c r="I4840" t="s">
        <v>307</v>
      </c>
      <c r="J4840" t="s">
        <v>307</v>
      </c>
      <c r="K4840" t="s">
        <v>307</v>
      </c>
      <c r="L4840" t="s">
        <v>307</v>
      </c>
      <c r="M4840" t="s">
        <v>307</v>
      </c>
      <c r="N4840" t="s">
        <v>307</v>
      </c>
      <c r="O4840" t="s">
        <v>307</v>
      </c>
      <c r="P4840" t="s">
        <v>307</v>
      </c>
      <c r="Q4840" t="s">
        <v>307</v>
      </c>
      <c r="R4840" t="s">
        <v>307</v>
      </c>
      <c r="S4840" t="s">
        <v>307</v>
      </c>
      <c r="T4840" t="s">
        <v>307</v>
      </c>
      <c r="U4840" t="s">
        <v>307</v>
      </c>
      <c r="V4840" t="s">
        <v>307</v>
      </c>
      <c r="W4840" t="s">
        <v>307</v>
      </c>
    </row>
    <row r="4841" spans="1:45" x14ac:dyDescent="0.25">
      <c r="A4841">
        <v>612</v>
      </c>
      <c r="B4841" t="s">
        <v>241</v>
      </c>
      <c r="C4841" t="s">
        <v>43</v>
      </c>
      <c r="D4841" t="s">
        <v>55</v>
      </c>
      <c r="E4841" t="s">
        <v>307</v>
      </c>
      <c r="F4841" t="s">
        <v>307</v>
      </c>
      <c r="G4841" t="s">
        <v>307</v>
      </c>
      <c r="H4841" t="s">
        <v>307</v>
      </c>
      <c r="I4841" t="s">
        <v>307</v>
      </c>
      <c r="J4841" t="s">
        <v>307</v>
      </c>
      <c r="K4841" t="s">
        <v>307</v>
      </c>
      <c r="L4841" t="s">
        <v>307</v>
      </c>
      <c r="M4841" t="s">
        <v>307</v>
      </c>
      <c r="N4841" t="s">
        <v>307</v>
      </c>
      <c r="O4841" t="s">
        <v>307</v>
      </c>
      <c r="P4841" t="s">
        <v>307</v>
      </c>
      <c r="Q4841" t="s">
        <v>307</v>
      </c>
      <c r="R4841" t="s">
        <v>307</v>
      </c>
      <c r="S4841" t="s">
        <v>307</v>
      </c>
      <c r="T4841" t="s">
        <v>307</v>
      </c>
      <c r="U4841" t="s">
        <v>307</v>
      </c>
      <c r="V4841" t="s">
        <v>307</v>
      </c>
      <c r="W4841" t="s">
        <v>307</v>
      </c>
    </row>
    <row r="4842" spans="1:45" x14ac:dyDescent="0.25">
      <c r="A4842">
        <v>612</v>
      </c>
      <c r="B4842" t="s">
        <v>241</v>
      </c>
      <c r="C4842" t="s">
        <v>43</v>
      </c>
      <c r="D4842" t="s">
        <v>56</v>
      </c>
      <c r="E4842" t="s">
        <v>307</v>
      </c>
      <c r="F4842" t="s">
        <v>307</v>
      </c>
      <c r="G4842" t="s">
        <v>307</v>
      </c>
      <c r="H4842" t="s">
        <v>307</v>
      </c>
      <c r="I4842" t="s">
        <v>307</v>
      </c>
      <c r="J4842" t="s">
        <v>307</v>
      </c>
      <c r="K4842" t="s">
        <v>307</v>
      </c>
      <c r="L4842" t="s">
        <v>307</v>
      </c>
      <c r="M4842" t="s">
        <v>307</v>
      </c>
      <c r="N4842" t="s">
        <v>307</v>
      </c>
      <c r="O4842" t="s">
        <v>307</v>
      </c>
      <c r="P4842" t="s">
        <v>307</v>
      </c>
      <c r="Q4842" t="s">
        <v>307</v>
      </c>
      <c r="R4842" t="s">
        <v>307</v>
      </c>
      <c r="S4842" t="s">
        <v>307</v>
      </c>
      <c r="T4842" t="s">
        <v>307</v>
      </c>
      <c r="U4842" t="s">
        <v>307</v>
      </c>
      <c r="V4842" t="s">
        <v>307</v>
      </c>
      <c r="W4842" t="s">
        <v>307</v>
      </c>
    </row>
    <row r="4843" spans="1:45" x14ac:dyDescent="0.25">
      <c r="A4843">
        <v>612</v>
      </c>
      <c r="B4843" t="s">
        <v>241</v>
      </c>
      <c r="C4843" t="s">
        <v>43</v>
      </c>
      <c r="D4843" t="s">
        <v>57</v>
      </c>
      <c r="E4843" t="s">
        <v>307</v>
      </c>
      <c r="F4843" t="s">
        <v>307</v>
      </c>
      <c r="G4843" t="s">
        <v>307</v>
      </c>
      <c r="H4843" t="s">
        <v>307</v>
      </c>
      <c r="I4843" t="s">
        <v>307</v>
      </c>
      <c r="J4843" t="s">
        <v>307</v>
      </c>
      <c r="K4843" t="s">
        <v>307</v>
      </c>
      <c r="L4843" t="s">
        <v>307</v>
      </c>
      <c r="M4843" t="s">
        <v>307</v>
      </c>
      <c r="N4843" t="s">
        <v>307</v>
      </c>
      <c r="O4843" t="s">
        <v>307</v>
      </c>
      <c r="P4843" t="s">
        <v>307</v>
      </c>
      <c r="Q4843" t="s">
        <v>307</v>
      </c>
      <c r="R4843" t="s">
        <v>307</v>
      </c>
      <c r="S4843" t="s">
        <v>307</v>
      </c>
      <c r="T4843" t="s">
        <v>307</v>
      </c>
      <c r="U4843" t="s">
        <v>307</v>
      </c>
      <c r="V4843" t="s">
        <v>307</v>
      </c>
      <c r="W4843" t="s">
        <v>307</v>
      </c>
    </row>
    <row r="4844" spans="1:45" x14ac:dyDescent="0.25">
      <c r="A4844">
        <v>612</v>
      </c>
      <c r="B4844" t="s">
        <v>241</v>
      </c>
      <c r="C4844" t="s">
        <v>43</v>
      </c>
      <c r="D4844" t="s">
        <v>58</v>
      </c>
      <c r="E4844" t="s">
        <v>307</v>
      </c>
      <c r="F4844" t="s">
        <v>307</v>
      </c>
      <c r="G4844" t="s">
        <v>307</v>
      </c>
      <c r="H4844" t="s">
        <v>307</v>
      </c>
      <c r="I4844" t="s">
        <v>307</v>
      </c>
      <c r="J4844" t="s">
        <v>307</v>
      </c>
      <c r="K4844" t="s">
        <v>307</v>
      </c>
      <c r="L4844" t="s">
        <v>307</v>
      </c>
      <c r="M4844" t="s">
        <v>307</v>
      </c>
      <c r="N4844" t="s">
        <v>307</v>
      </c>
      <c r="O4844" t="s">
        <v>307</v>
      </c>
      <c r="P4844" t="s">
        <v>307</v>
      </c>
      <c r="Q4844" t="s">
        <v>307</v>
      </c>
      <c r="R4844" t="s">
        <v>307</v>
      </c>
      <c r="S4844" t="s">
        <v>307</v>
      </c>
      <c r="T4844" t="s">
        <v>307</v>
      </c>
      <c r="U4844" t="s">
        <v>307</v>
      </c>
      <c r="V4844" t="s">
        <v>307</v>
      </c>
      <c r="W4844" t="s">
        <v>307</v>
      </c>
    </row>
    <row r="4845" spans="1:45" x14ac:dyDescent="0.25">
      <c r="A4845">
        <v>612</v>
      </c>
      <c r="B4845" t="s">
        <v>241</v>
      </c>
      <c r="C4845" t="s">
        <v>43</v>
      </c>
      <c r="D4845" t="s">
        <v>59</v>
      </c>
      <c r="E4845" t="s">
        <v>307</v>
      </c>
      <c r="F4845" t="s">
        <v>307</v>
      </c>
      <c r="G4845" t="s">
        <v>307</v>
      </c>
      <c r="H4845" t="s">
        <v>307</v>
      </c>
      <c r="I4845" t="s">
        <v>307</v>
      </c>
      <c r="J4845" t="s">
        <v>307</v>
      </c>
      <c r="K4845" t="s">
        <v>307</v>
      </c>
      <c r="L4845" t="s">
        <v>307</v>
      </c>
      <c r="M4845" t="s">
        <v>307</v>
      </c>
      <c r="N4845" t="s">
        <v>307</v>
      </c>
      <c r="O4845" t="s">
        <v>307</v>
      </c>
      <c r="P4845" t="s">
        <v>307</v>
      </c>
      <c r="Q4845" t="s">
        <v>307</v>
      </c>
      <c r="R4845" t="s">
        <v>307</v>
      </c>
      <c r="S4845" t="s">
        <v>307</v>
      </c>
      <c r="T4845" t="s">
        <v>307</v>
      </c>
      <c r="U4845" t="s">
        <v>307</v>
      </c>
      <c r="V4845" t="s">
        <v>307</v>
      </c>
      <c r="W4845" t="s">
        <v>307</v>
      </c>
    </row>
    <row r="4846" spans="1:45" x14ac:dyDescent="0.25">
      <c r="A4846">
        <v>612</v>
      </c>
      <c r="B4846" t="s">
        <v>241</v>
      </c>
      <c r="C4846" t="s">
        <v>43</v>
      </c>
      <c r="D4846" t="s">
        <v>60</v>
      </c>
      <c r="E4846" t="s">
        <v>307</v>
      </c>
      <c r="F4846" t="s">
        <v>307</v>
      </c>
      <c r="G4846" t="s">
        <v>307</v>
      </c>
      <c r="H4846" t="s">
        <v>307</v>
      </c>
      <c r="I4846" t="s">
        <v>307</v>
      </c>
      <c r="J4846" t="s">
        <v>307</v>
      </c>
      <c r="K4846" t="s">
        <v>307</v>
      </c>
      <c r="L4846" t="s">
        <v>307</v>
      </c>
      <c r="M4846" t="s">
        <v>307</v>
      </c>
      <c r="N4846" t="s">
        <v>307</v>
      </c>
      <c r="O4846" t="s">
        <v>307</v>
      </c>
      <c r="P4846" t="s">
        <v>307</v>
      </c>
      <c r="Q4846" t="s">
        <v>307</v>
      </c>
      <c r="R4846" t="s">
        <v>307</v>
      </c>
      <c r="S4846" t="s">
        <v>307</v>
      </c>
      <c r="T4846" t="s">
        <v>307</v>
      </c>
      <c r="U4846" t="s">
        <v>307</v>
      </c>
      <c r="V4846" t="s">
        <v>307</v>
      </c>
      <c r="W4846" t="s">
        <v>307</v>
      </c>
    </row>
    <row r="4847" spans="1:45" x14ac:dyDescent="0.25">
      <c r="A4847">
        <v>612</v>
      </c>
      <c r="B4847" t="s">
        <v>241</v>
      </c>
      <c r="C4847" t="s">
        <v>43</v>
      </c>
      <c r="D4847" t="s">
        <v>61</v>
      </c>
      <c r="E4847" t="s">
        <v>307</v>
      </c>
      <c r="F4847" t="s">
        <v>307</v>
      </c>
      <c r="G4847" t="s">
        <v>307</v>
      </c>
      <c r="H4847" t="s">
        <v>307</v>
      </c>
      <c r="I4847" t="s">
        <v>307</v>
      </c>
      <c r="J4847" t="s">
        <v>307</v>
      </c>
      <c r="K4847" t="s">
        <v>307</v>
      </c>
      <c r="L4847" t="s">
        <v>307</v>
      </c>
      <c r="M4847" t="s">
        <v>307</v>
      </c>
      <c r="N4847" t="s">
        <v>307</v>
      </c>
      <c r="O4847" t="s">
        <v>307</v>
      </c>
      <c r="P4847" t="s">
        <v>307</v>
      </c>
      <c r="Q4847" t="s">
        <v>307</v>
      </c>
      <c r="R4847" t="s">
        <v>307</v>
      </c>
      <c r="S4847" t="s">
        <v>307</v>
      </c>
      <c r="T4847" t="s">
        <v>307</v>
      </c>
      <c r="U4847" t="s">
        <v>307</v>
      </c>
      <c r="V4847" t="s">
        <v>307</v>
      </c>
      <c r="W4847" t="s">
        <v>307</v>
      </c>
    </row>
    <row r="4848" spans="1:45" x14ac:dyDescent="0.25">
      <c r="A4848">
        <v>612</v>
      </c>
      <c r="B4848" t="s">
        <v>241</v>
      </c>
      <c r="C4848" t="s">
        <v>43</v>
      </c>
      <c r="D4848" t="s">
        <v>62</v>
      </c>
      <c r="E4848" t="s">
        <v>307</v>
      </c>
      <c r="F4848" t="s">
        <v>307</v>
      </c>
      <c r="G4848" t="s">
        <v>307</v>
      </c>
      <c r="H4848" t="s">
        <v>307</v>
      </c>
      <c r="I4848" t="s">
        <v>307</v>
      </c>
      <c r="J4848" t="s">
        <v>307</v>
      </c>
      <c r="K4848" t="s">
        <v>307</v>
      </c>
      <c r="L4848" t="s">
        <v>307</v>
      </c>
      <c r="M4848" t="s">
        <v>307</v>
      </c>
      <c r="N4848" t="s">
        <v>307</v>
      </c>
      <c r="O4848" t="s">
        <v>307</v>
      </c>
      <c r="P4848" t="s">
        <v>307</v>
      </c>
      <c r="Q4848" t="s">
        <v>307</v>
      </c>
      <c r="R4848" t="s">
        <v>307</v>
      </c>
      <c r="S4848" t="s">
        <v>307</v>
      </c>
      <c r="T4848" t="s">
        <v>307</v>
      </c>
      <c r="U4848" t="s">
        <v>307</v>
      </c>
      <c r="V4848" t="s">
        <v>307</v>
      </c>
      <c r="W4848" t="s">
        <v>307</v>
      </c>
    </row>
    <row r="4849" spans="1:45" x14ac:dyDescent="0.25">
      <c r="A4849">
        <v>612</v>
      </c>
      <c r="B4849" t="s">
        <v>241</v>
      </c>
      <c r="C4849" t="s">
        <v>36</v>
      </c>
      <c r="D4849" t="s">
        <v>47</v>
      </c>
      <c r="E4849" t="s">
        <v>307</v>
      </c>
      <c r="F4849" t="s">
        <v>307</v>
      </c>
      <c r="G4849" t="s">
        <v>307</v>
      </c>
      <c r="H4849" t="s">
        <v>307</v>
      </c>
      <c r="I4849" t="s">
        <v>307</v>
      </c>
      <c r="J4849" t="s">
        <v>307</v>
      </c>
      <c r="K4849" t="s">
        <v>307</v>
      </c>
      <c r="L4849" t="s">
        <v>307</v>
      </c>
      <c r="M4849" t="s">
        <v>307</v>
      </c>
      <c r="N4849" t="s">
        <v>307</v>
      </c>
      <c r="O4849" t="s">
        <v>307</v>
      </c>
      <c r="P4849" t="s">
        <v>307</v>
      </c>
      <c r="Q4849" t="s">
        <v>307</v>
      </c>
      <c r="R4849" t="s">
        <v>307</v>
      </c>
      <c r="S4849" t="s">
        <v>307</v>
      </c>
      <c r="T4849" t="s">
        <v>307</v>
      </c>
      <c r="U4849" t="s">
        <v>307</v>
      </c>
      <c r="V4849" t="s">
        <v>307</v>
      </c>
      <c r="W4849" t="s">
        <v>307</v>
      </c>
      <c r="X4849" t="s">
        <v>307</v>
      </c>
      <c r="Y4849" t="s">
        <v>307</v>
      </c>
      <c r="Z4849" t="s">
        <v>307</v>
      </c>
      <c r="AA4849" t="s">
        <v>307</v>
      </c>
      <c r="AB4849" t="s">
        <v>307</v>
      </c>
      <c r="AC4849" t="s">
        <v>307</v>
      </c>
      <c r="AD4849" t="s">
        <v>307</v>
      </c>
      <c r="AE4849" t="s">
        <v>307</v>
      </c>
      <c r="AF4849" t="s">
        <v>307</v>
      </c>
      <c r="AG4849" t="s">
        <v>307</v>
      </c>
      <c r="AH4849" t="s">
        <v>307</v>
      </c>
      <c r="AI4849" t="s">
        <v>307</v>
      </c>
      <c r="AJ4849" t="s">
        <v>307</v>
      </c>
      <c r="AK4849" t="s">
        <v>307</v>
      </c>
      <c r="AL4849" t="s">
        <v>307</v>
      </c>
      <c r="AM4849" t="s">
        <v>307</v>
      </c>
      <c r="AN4849" t="s">
        <v>307</v>
      </c>
      <c r="AO4849" t="s">
        <v>307</v>
      </c>
      <c r="AP4849" t="s">
        <v>307</v>
      </c>
      <c r="AQ4849" t="s">
        <v>307</v>
      </c>
      <c r="AR4849" t="s">
        <v>307</v>
      </c>
      <c r="AS4849" t="s">
        <v>307</v>
      </c>
    </row>
    <row r="4850" spans="1:45" x14ac:dyDescent="0.25">
      <c r="A4850">
        <v>612</v>
      </c>
      <c r="B4850" t="s">
        <v>241</v>
      </c>
      <c r="C4850" t="s">
        <v>36</v>
      </c>
      <c r="D4850" t="s">
        <v>48</v>
      </c>
      <c r="E4850" t="s">
        <v>307</v>
      </c>
      <c r="F4850" t="s">
        <v>307</v>
      </c>
      <c r="G4850" t="s">
        <v>307</v>
      </c>
      <c r="H4850" t="s">
        <v>307</v>
      </c>
      <c r="I4850" t="s">
        <v>307</v>
      </c>
      <c r="J4850" t="s">
        <v>307</v>
      </c>
      <c r="K4850" t="s">
        <v>307</v>
      </c>
      <c r="L4850" t="s">
        <v>307</v>
      </c>
      <c r="M4850" t="s">
        <v>307</v>
      </c>
      <c r="N4850" t="s">
        <v>307</v>
      </c>
      <c r="O4850" t="s">
        <v>307</v>
      </c>
      <c r="P4850" t="s">
        <v>307</v>
      </c>
      <c r="Q4850" t="s">
        <v>307</v>
      </c>
      <c r="R4850" t="s">
        <v>307</v>
      </c>
      <c r="S4850" t="s">
        <v>307</v>
      </c>
      <c r="T4850" t="s">
        <v>307</v>
      </c>
      <c r="U4850" t="s">
        <v>307</v>
      </c>
      <c r="V4850" t="s">
        <v>307</v>
      </c>
      <c r="W4850" t="s">
        <v>307</v>
      </c>
      <c r="X4850" t="s">
        <v>307</v>
      </c>
      <c r="Y4850" t="s">
        <v>307</v>
      </c>
      <c r="Z4850" t="s">
        <v>307</v>
      </c>
      <c r="AA4850" t="s">
        <v>307</v>
      </c>
      <c r="AB4850" t="s">
        <v>307</v>
      </c>
      <c r="AC4850" t="s">
        <v>307</v>
      </c>
      <c r="AD4850" t="s">
        <v>307</v>
      </c>
      <c r="AE4850" t="s">
        <v>307</v>
      </c>
      <c r="AF4850" t="s">
        <v>307</v>
      </c>
      <c r="AG4850" t="s">
        <v>307</v>
      </c>
      <c r="AH4850" t="s">
        <v>307</v>
      </c>
      <c r="AI4850" t="s">
        <v>307</v>
      </c>
      <c r="AJ4850" t="s">
        <v>307</v>
      </c>
      <c r="AK4850" t="s">
        <v>307</v>
      </c>
      <c r="AL4850" t="s">
        <v>307</v>
      </c>
      <c r="AM4850" t="s">
        <v>307</v>
      </c>
      <c r="AN4850" t="s">
        <v>307</v>
      </c>
      <c r="AO4850" t="s">
        <v>307</v>
      </c>
      <c r="AP4850" t="s">
        <v>307</v>
      </c>
      <c r="AQ4850" t="s">
        <v>307</v>
      </c>
      <c r="AR4850" t="s">
        <v>307</v>
      </c>
      <c r="AS4850" t="s">
        <v>307</v>
      </c>
    </row>
    <row r="4851" spans="1:45" x14ac:dyDescent="0.25">
      <c r="A4851">
        <v>612</v>
      </c>
      <c r="B4851" t="s">
        <v>241</v>
      </c>
      <c r="C4851" t="s">
        <v>36</v>
      </c>
      <c r="D4851" t="s">
        <v>49</v>
      </c>
      <c r="E4851" t="s">
        <v>307</v>
      </c>
      <c r="F4851" t="s">
        <v>307</v>
      </c>
      <c r="G4851" t="s">
        <v>307</v>
      </c>
      <c r="H4851" t="s">
        <v>307</v>
      </c>
      <c r="I4851" t="s">
        <v>307</v>
      </c>
      <c r="J4851" t="s">
        <v>307</v>
      </c>
      <c r="K4851" t="s">
        <v>307</v>
      </c>
      <c r="L4851" t="s">
        <v>307</v>
      </c>
      <c r="M4851" t="s">
        <v>307</v>
      </c>
      <c r="N4851" t="s">
        <v>307</v>
      </c>
      <c r="O4851" t="s">
        <v>307</v>
      </c>
      <c r="P4851" t="s">
        <v>307</v>
      </c>
      <c r="Q4851" t="s">
        <v>307</v>
      </c>
      <c r="R4851" t="s">
        <v>307</v>
      </c>
      <c r="S4851" t="s">
        <v>307</v>
      </c>
      <c r="T4851" t="s">
        <v>307</v>
      </c>
      <c r="U4851" t="s">
        <v>307</v>
      </c>
      <c r="V4851" t="s">
        <v>307</v>
      </c>
      <c r="W4851" t="s">
        <v>307</v>
      </c>
      <c r="X4851" t="s">
        <v>307</v>
      </c>
      <c r="Y4851" t="s">
        <v>307</v>
      </c>
      <c r="Z4851" t="s">
        <v>307</v>
      </c>
      <c r="AA4851" t="s">
        <v>307</v>
      </c>
      <c r="AB4851" t="s">
        <v>307</v>
      </c>
      <c r="AC4851" t="s">
        <v>307</v>
      </c>
      <c r="AD4851" t="s">
        <v>307</v>
      </c>
      <c r="AE4851" t="s">
        <v>307</v>
      </c>
      <c r="AF4851" t="s">
        <v>307</v>
      </c>
      <c r="AG4851" t="s">
        <v>307</v>
      </c>
      <c r="AH4851" t="s">
        <v>307</v>
      </c>
      <c r="AI4851" t="s">
        <v>307</v>
      </c>
      <c r="AJ4851" t="s">
        <v>307</v>
      </c>
      <c r="AK4851" t="s">
        <v>307</v>
      </c>
      <c r="AL4851" t="s">
        <v>307</v>
      </c>
      <c r="AM4851" t="s">
        <v>307</v>
      </c>
      <c r="AN4851" t="s">
        <v>307</v>
      </c>
      <c r="AO4851" t="s">
        <v>307</v>
      </c>
      <c r="AP4851" t="s">
        <v>307</v>
      </c>
      <c r="AQ4851" t="s">
        <v>307</v>
      </c>
      <c r="AR4851" t="s">
        <v>307</v>
      </c>
      <c r="AS4851" t="s">
        <v>307</v>
      </c>
    </row>
    <row r="4852" spans="1:45" x14ac:dyDescent="0.25">
      <c r="A4852">
        <v>612</v>
      </c>
      <c r="B4852" t="s">
        <v>241</v>
      </c>
      <c r="C4852" t="s">
        <v>37</v>
      </c>
      <c r="D4852" t="s">
        <v>47</v>
      </c>
      <c r="E4852" t="s">
        <v>307</v>
      </c>
      <c r="F4852" t="s">
        <v>307</v>
      </c>
      <c r="G4852" t="s">
        <v>307</v>
      </c>
      <c r="H4852" t="s">
        <v>307</v>
      </c>
      <c r="I4852" t="s">
        <v>307</v>
      </c>
      <c r="J4852" t="s">
        <v>307</v>
      </c>
      <c r="K4852" t="s">
        <v>307</v>
      </c>
      <c r="L4852" t="s">
        <v>307</v>
      </c>
      <c r="M4852" t="s">
        <v>307</v>
      </c>
      <c r="N4852" t="s">
        <v>307</v>
      </c>
      <c r="O4852" t="s">
        <v>307</v>
      </c>
      <c r="P4852" t="s">
        <v>307</v>
      </c>
      <c r="Q4852" t="s">
        <v>307</v>
      </c>
      <c r="R4852" t="s">
        <v>307</v>
      </c>
      <c r="S4852" t="s">
        <v>307</v>
      </c>
      <c r="T4852" t="s">
        <v>307</v>
      </c>
      <c r="U4852" t="s">
        <v>307</v>
      </c>
      <c r="V4852" t="s">
        <v>307</v>
      </c>
      <c r="W4852" t="s">
        <v>307</v>
      </c>
      <c r="X4852" t="s">
        <v>307</v>
      </c>
      <c r="Y4852" t="s">
        <v>307</v>
      </c>
      <c r="Z4852" t="s">
        <v>307</v>
      </c>
      <c r="AA4852" t="s">
        <v>307</v>
      </c>
      <c r="AB4852" t="s">
        <v>307</v>
      </c>
      <c r="AC4852" t="s">
        <v>307</v>
      </c>
      <c r="AD4852" t="s">
        <v>307</v>
      </c>
      <c r="AE4852" t="s">
        <v>307</v>
      </c>
      <c r="AF4852" t="s">
        <v>307</v>
      </c>
      <c r="AG4852" t="s">
        <v>307</v>
      </c>
      <c r="AH4852" t="s">
        <v>307</v>
      </c>
      <c r="AI4852" t="s">
        <v>307</v>
      </c>
      <c r="AJ4852" t="s">
        <v>307</v>
      </c>
      <c r="AK4852" t="s">
        <v>307</v>
      </c>
      <c r="AL4852" t="s">
        <v>307</v>
      </c>
      <c r="AM4852" t="s">
        <v>307</v>
      </c>
      <c r="AN4852" t="s">
        <v>307</v>
      </c>
      <c r="AO4852" t="s">
        <v>307</v>
      </c>
      <c r="AP4852" t="s">
        <v>307</v>
      </c>
      <c r="AQ4852" t="s">
        <v>307</v>
      </c>
      <c r="AR4852" t="s">
        <v>307</v>
      </c>
      <c r="AS4852" t="s">
        <v>307</v>
      </c>
    </row>
    <row r="4853" spans="1:45" x14ac:dyDescent="0.25">
      <c r="A4853">
        <v>612</v>
      </c>
      <c r="B4853" t="s">
        <v>241</v>
      </c>
      <c r="C4853" t="s">
        <v>37</v>
      </c>
      <c r="D4853" t="s">
        <v>48</v>
      </c>
      <c r="E4853" t="s">
        <v>307</v>
      </c>
      <c r="F4853" t="s">
        <v>307</v>
      </c>
      <c r="G4853" t="s">
        <v>307</v>
      </c>
      <c r="H4853" t="s">
        <v>307</v>
      </c>
      <c r="I4853" t="s">
        <v>307</v>
      </c>
      <c r="J4853" t="s">
        <v>307</v>
      </c>
      <c r="K4853" t="s">
        <v>307</v>
      </c>
      <c r="L4853" t="s">
        <v>307</v>
      </c>
      <c r="M4853" t="s">
        <v>307</v>
      </c>
      <c r="N4853" t="s">
        <v>307</v>
      </c>
      <c r="O4853" t="s">
        <v>307</v>
      </c>
      <c r="P4853" t="s">
        <v>307</v>
      </c>
      <c r="Q4853" t="s">
        <v>307</v>
      </c>
      <c r="R4853" t="s">
        <v>307</v>
      </c>
      <c r="S4853" t="s">
        <v>307</v>
      </c>
      <c r="T4853" t="s">
        <v>307</v>
      </c>
      <c r="U4853" t="s">
        <v>307</v>
      </c>
      <c r="V4853" t="s">
        <v>307</v>
      </c>
      <c r="W4853" t="s">
        <v>307</v>
      </c>
      <c r="X4853" t="s">
        <v>307</v>
      </c>
      <c r="Y4853" t="s">
        <v>307</v>
      </c>
      <c r="Z4853" t="s">
        <v>307</v>
      </c>
      <c r="AA4853" t="s">
        <v>307</v>
      </c>
      <c r="AB4853" t="s">
        <v>307</v>
      </c>
      <c r="AC4853" t="s">
        <v>307</v>
      </c>
      <c r="AD4853" t="s">
        <v>307</v>
      </c>
      <c r="AE4853" t="s">
        <v>307</v>
      </c>
      <c r="AF4853" t="s">
        <v>307</v>
      </c>
      <c r="AG4853" t="s">
        <v>307</v>
      </c>
      <c r="AH4853" t="s">
        <v>307</v>
      </c>
      <c r="AI4853" t="s">
        <v>307</v>
      </c>
      <c r="AJ4853" t="s">
        <v>307</v>
      </c>
      <c r="AK4853" t="s">
        <v>307</v>
      </c>
      <c r="AL4853" t="s">
        <v>307</v>
      </c>
      <c r="AM4853" t="s">
        <v>307</v>
      </c>
      <c r="AN4853" t="s">
        <v>307</v>
      </c>
      <c r="AO4853" t="s">
        <v>307</v>
      </c>
      <c r="AP4853" t="s">
        <v>307</v>
      </c>
      <c r="AQ4853" t="s">
        <v>307</v>
      </c>
      <c r="AR4853" t="s">
        <v>307</v>
      </c>
      <c r="AS4853" t="s">
        <v>307</v>
      </c>
    </row>
    <row r="4854" spans="1:45" x14ac:dyDescent="0.25">
      <c r="A4854">
        <v>612</v>
      </c>
      <c r="B4854" t="s">
        <v>241</v>
      </c>
      <c r="C4854" t="s">
        <v>37</v>
      </c>
      <c r="D4854" t="s">
        <v>49</v>
      </c>
      <c r="E4854" t="s">
        <v>307</v>
      </c>
      <c r="F4854" t="s">
        <v>307</v>
      </c>
      <c r="G4854" t="s">
        <v>307</v>
      </c>
      <c r="H4854" t="s">
        <v>307</v>
      </c>
      <c r="I4854" t="s">
        <v>307</v>
      </c>
      <c r="J4854" t="s">
        <v>307</v>
      </c>
      <c r="K4854" t="s">
        <v>307</v>
      </c>
      <c r="L4854" t="s">
        <v>307</v>
      </c>
      <c r="M4854" t="s">
        <v>307</v>
      </c>
      <c r="N4854" t="s">
        <v>307</v>
      </c>
      <c r="O4854" t="s">
        <v>307</v>
      </c>
      <c r="P4854" t="s">
        <v>307</v>
      </c>
      <c r="Q4854" t="s">
        <v>307</v>
      </c>
      <c r="R4854" t="s">
        <v>307</v>
      </c>
      <c r="S4854" t="s">
        <v>307</v>
      </c>
      <c r="T4854" t="s">
        <v>307</v>
      </c>
      <c r="U4854" t="s">
        <v>307</v>
      </c>
      <c r="V4854" t="s">
        <v>307</v>
      </c>
      <c r="W4854" t="s">
        <v>307</v>
      </c>
      <c r="X4854" t="s">
        <v>307</v>
      </c>
      <c r="Y4854" t="s">
        <v>307</v>
      </c>
      <c r="Z4854" t="s">
        <v>307</v>
      </c>
      <c r="AA4854" t="s">
        <v>307</v>
      </c>
      <c r="AB4854" t="s">
        <v>307</v>
      </c>
      <c r="AC4854" t="s">
        <v>307</v>
      </c>
      <c r="AD4854" t="s">
        <v>307</v>
      </c>
      <c r="AE4854" t="s">
        <v>307</v>
      </c>
      <c r="AF4854" t="s">
        <v>307</v>
      </c>
      <c r="AG4854" t="s">
        <v>307</v>
      </c>
      <c r="AH4854" t="s">
        <v>307</v>
      </c>
      <c r="AI4854" t="s">
        <v>307</v>
      </c>
      <c r="AJ4854" t="s">
        <v>307</v>
      </c>
      <c r="AK4854" t="s">
        <v>307</v>
      </c>
      <c r="AL4854" t="s">
        <v>307</v>
      </c>
      <c r="AM4854" t="s">
        <v>307</v>
      </c>
      <c r="AN4854" t="s">
        <v>307</v>
      </c>
      <c r="AO4854" t="s">
        <v>307</v>
      </c>
      <c r="AP4854" t="s">
        <v>307</v>
      </c>
      <c r="AQ4854" t="s">
        <v>307</v>
      </c>
      <c r="AR4854" t="s">
        <v>307</v>
      </c>
      <c r="AS4854" t="s">
        <v>307</v>
      </c>
    </row>
    <row r="4855" spans="1:45" x14ac:dyDescent="0.25">
      <c r="A4855">
        <v>612</v>
      </c>
      <c r="B4855" t="s">
        <v>241</v>
      </c>
      <c r="C4855" t="s">
        <v>476</v>
      </c>
      <c r="D4855" t="s">
        <v>48</v>
      </c>
      <c r="E4855" t="s">
        <v>307</v>
      </c>
      <c r="F4855" t="s">
        <v>307</v>
      </c>
      <c r="G4855" t="s">
        <v>307</v>
      </c>
    </row>
    <row r="4856" spans="1:45" x14ac:dyDescent="0.25">
      <c r="A4856">
        <v>612</v>
      </c>
      <c r="B4856" t="s">
        <v>241</v>
      </c>
      <c r="C4856" t="s">
        <v>477</v>
      </c>
      <c r="D4856" t="s">
        <v>48</v>
      </c>
      <c r="E4856" t="s">
        <v>307</v>
      </c>
      <c r="F4856" t="s">
        <v>307</v>
      </c>
      <c r="G4856" t="s">
        <v>307</v>
      </c>
    </row>
    <row r="4857" spans="1:45" x14ac:dyDescent="0.25">
      <c r="A4857">
        <v>612</v>
      </c>
      <c r="B4857" t="s">
        <v>241</v>
      </c>
      <c r="C4857" t="s">
        <v>45</v>
      </c>
      <c r="D4857" t="s">
        <v>63</v>
      </c>
      <c r="E4857" t="s">
        <v>307</v>
      </c>
      <c r="F4857" t="s">
        <v>307</v>
      </c>
      <c r="G4857" t="s">
        <v>307</v>
      </c>
      <c r="H4857" t="s">
        <v>307</v>
      </c>
      <c r="I4857" t="s">
        <v>307</v>
      </c>
      <c r="J4857" t="s">
        <v>307</v>
      </c>
      <c r="K4857" t="s">
        <v>307</v>
      </c>
      <c r="L4857" t="s">
        <v>307</v>
      </c>
      <c r="M4857" t="s">
        <v>307</v>
      </c>
      <c r="N4857" t="s">
        <v>307</v>
      </c>
      <c r="O4857" t="s">
        <v>307</v>
      </c>
      <c r="P4857" t="s">
        <v>307</v>
      </c>
      <c r="Q4857" t="s">
        <v>307</v>
      </c>
      <c r="R4857" t="s">
        <v>307</v>
      </c>
      <c r="S4857" t="s">
        <v>307</v>
      </c>
      <c r="T4857" t="s">
        <v>307</v>
      </c>
      <c r="U4857" t="s">
        <v>307</v>
      </c>
      <c r="V4857" t="s">
        <v>307</v>
      </c>
      <c r="W4857" t="s">
        <v>307</v>
      </c>
    </row>
    <row r="4858" spans="1:45" x14ac:dyDescent="0.25">
      <c r="A4858">
        <v>612</v>
      </c>
      <c r="B4858" t="s">
        <v>241</v>
      </c>
      <c r="C4858" t="s">
        <v>45</v>
      </c>
      <c r="D4858" t="s">
        <v>64</v>
      </c>
      <c r="E4858" t="s">
        <v>307</v>
      </c>
      <c r="F4858" t="s">
        <v>307</v>
      </c>
      <c r="G4858" t="s">
        <v>307</v>
      </c>
      <c r="H4858" t="s">
        <v>307</v>
      </c>
      <c r="I4858" t="s">
        <v>307</v>
      </c>
      <c r="J4858" t="s">
        <v>307</v>
      </c>
      <c r="K4858" t="s">
        <v>307</v>
      </c>
      <c r="L4858" t="s">
        <v>307</v>
      </c>
      <c r="M4858" t="s">
        <v>307</v>
      </c>
      <c r="N4858" t="s">
        <v>307</v>
      </c>
      <c r="O4858" t="s">
        <v>307</v>
      </c>
      <c r="P4858" t="s">
        <v>307</v>
      </c>
      <c r="Q4858" t="s">
        <v>307</v>
      </c>
      <c r="R4858" t="s">
        <v>307</v>
      </c>
      <c r="S4858" t="s">
        <v>307</v>
      </c>
      <c r="T4858" t="s">
        <v>307</v>
      </c>
      <c r="U4858" t="s">
        <v>307</v>
      </c>
      <c r="V4858" t="s">
        <v>307</v>
      </c>
      <c r="W4858" t="s">
        <v>307</v>
      </c>
    </row>
    <row r="4859" spans="1:45" x14ac:dyDescent="0.25">
      <c r="A4859">
        <v>612</v>
      </c>
      <c r="B4859" t="s">
        <v>241</v>
      </c>
      <c r="C4859" t="s">
        <v>40</v>
      </c>
      <c r="D4859" t="s">
        <v>52</v>
      </c>
      <c r="E4859" t="s">
        <v>307</v>
      </c>
      <c r="F4859" t="s">
        <v>307</v>
      </c>
      <c r="G4859" t="s">
        <v>307</v>
      </c>
      <c r="H4859" t="s">
        <v>307</v>
      </c>
      <c r="I4859" t="s">
        <v>307</v>
      </c>
      <c r="J4859" t="s">
        <v>307</v>
      </c>
      <c r="K4859" t="s">
        <v>307</v>
      </c>
      <c r="L4859" t="s">
        <v>307</v>
      </c>
      <c r="M4859" t="s">
        <v>307</v>
      </c>
      <c r="N4859" t="s">
        <v>307</v>
      </c>
      <c r="O4859" t="s">
        <v>307</v>
      </c>
      <c r="P4859" t="s">
        <v>307</v>
      </c>
      <c r="Q4859" t="s">
        <v>307</v>
      </c>
      <c r="R4859" t="s">
        <v>307</v>
      </c>
      <c r="S4859" t="s">
        <v>307</v>
      </c>
      <c r="T4859" t="s">
        <v>307</v>
      </c>
      <c r="U4859" t="s">
        <v>307</v>
      </c>
      <c r="V4859" t="s">
        <v>307</v>
      </c>
      <c r="W4859" t="s">
        <v>307</v>
      </c>
      <c r="X4859" t="s">
        <v>307</v>
      </c>
      <c r="Y4859" t="s">
        <v>307</v>
      </c>
      <c r="Z4859" t="s">
        <v>307</v>
      </c>
    </row>
    <row r="4860" spans="1:45" x14ac:dyDescent="0.25">
      <c r="A4860">
        <v>612</v>
      </c>
      <c r="B4860" t="s">
        <v>241</v>
      </c>
      <c r="C4860" t="s">
        <v>40</v>
      </c>
      <c r="D4860" t="s">
        <v>53</v>
      </c>
      <c r="E4860" t="s">
        <v>307</v>
      </c>
      <c r="F4860" t="s">
        <v>307</v>
      </c>
      <c r="G4860" t="s">
        <v>307</v>
      </c>
      <c r="H4860" t="s">
        <v>307</v>
      </c>
      <c r="I4860" t="s">
        <v>307</v>
      </c>
      <c r="J4860" t="s">
        <v>307</v>
      </c>
      <c r="K4860" t="s">
        <v>307</v>
      </c>
      <c r="L4860" t="s">
        <v>307</v>
      </c>
      <c r="M4860" t="s">
        <v>307</v>
      </c>
      <c r="N4860" t="s">
        <v>307</v>
      </c>
      <c r="O4860" t="s">
        <v>307</v>
      </c>
      <c r="P4860" t="s">
        <v>307</v>
      </c>
      <c r="Q4860" t="s">
        <v>307</v>
      </c>
      <c r="R4860" t="s">
        <v>307</v>
      </c>
      <c r="S4860" t="s">
        <v>307</v>
      </c>
      <c r="T4860" t="s">
        <v>307</v>
      </c>
      <c r="U4860" t="s">
        <v>307</v>
      </c>
      <c r="V4860" t="s">
        <v>307</v>
      </c>
      <c r="W4860" t="s">
        <v>307</v>
      </c>
      <c r="X4860" t="s">
        <v>307</v>
      </c>
      <c r="Y4860" t="s">
        <v>307</v>
      </c>
      <c r="Z4860" t="s">
        <v>307</v>
      </c>
    </row>
    <row r="4861" spans="1:45" x14ac:dyDescent="0.25">
      <c r="A4861">
        <v>612</v>
      </c>
      <c r="B4861" t="s">
        <v>241</v>
      </c>
      <c r="C4861" t="s">
        <v>39</v>
      </c>
      <c r="D4861" t="s">
        <v>50</v>
      </c>
      <c r="E4861" t="s">
        <v>307</v>
      </c>
      <c r="F4861" t="s">
        <v>307</v>
      </c>
      <c r="G4861" t="s">
        <v>307</v>
      </c>
      <c r="H4861" t="s">
        <v>307</v>
      </c>
      <c r="I4861" t="s">
        <v>307</v>
      </c>
      <c r="J4861" t="s">
        <v>307</v>
      </c>
      <c r="K4861" t="s">
        <v>307</v>
      </c>
      <c r="L4861" t="s">
        <v>307</v>
      </c>
      <c r="M4861" t="s">
        <v>307</v>
      </c>
      <c r="N4861" t="s">
        <v>307</v>
      </c>
      <c r="O4861" t="s">
        <v>307</v>
      </c>
      <c r="P4861" t="s">
        <v>307</v>
      </c>
      <c r="Q4861" t="s">
        <v>307</v>
      </c>
      <c r="R4861" t="s">
        <v>307</v>
      </c>
      <c r="S4861" t="s">
        <v>307</v>
      </c>
      <c r="T4861" t="s">
        <v>307</v>
      </c>
      <c r="U4861" t="s">
        <v>307</v>
      </c>
      <c r="V4861" t="s">
        <v>307</v>
      </c>
      <c r="W4861" t="s">
        <v>307</v>
      </c>
      <c r="X4861" t="s">
        <v>307</v>
      </c>
      <c r="Y4861" t="s">
        <v>307</v>
      </c>
      <c r="Z4861" t="s">
        <v>307</v>
      </c>
      <c r="AA4861" t="s">
        <v>307</v>
      </c>
      <c r="AB4861" t="s">
        <v>307</v>
      </c>
      <c r="AC4861" t="s">
        <v>307</v>
      </c>
      <c r="AD4861" t="s">
        <v>307</v>
      </c>
      <c r="AE4861" t="s">
        <v>307</v>
      </c>
      <c r="AF4861" t="s">
        <v>307</v>
      </c>
      <c r="AG4861" t="s">
        <v>307</v>
      </c>
      <c r="AH4861" t="s">
        <v>307</v>
      </c>
      <c r="AI4861" t="s">
        <v>307</v>
      </c>
      <c r="AJ4861" t="s">
        <v>307</v>
      </c>
      <c r="AK4861" t="s">
        <v>307</v>
      </c>
      <c r="AL4861" t="s">
        <v>307</v>
      </c>
      <c r="AM4861" t="s">
        <v>307</v>
      </c>
      <c r="AN4861" t="s">
        <v>307</v>
      </c>
      <c r="AO4861" t="s">
        <v>307</v>
      </c>
      <c r="AP4861" t="s">
        <v>307</v>
      </c>
    </row>
    <row r="4862" spans="1:45" x14ac:dyDescent="0.25">
      <c r="A4862">
        <v>612</v>
      </c>
      <c r="B4862" t="s">
        <v>241</v>
      </c>
      <c r="C4862" t="s">
        <v>39</v>
      </c>
      <c r="D4862" t="s">
        <v>48</v>
      </c>
      <c r="E4862" t="s">
        <v>307</v>
      </c>
      <c r="F4862" t="s">
        <v>307</v>
      </c>
      <c r="G4862" t="s">
        <v>307</v>
      </c>
      <c r="H4862" t="s">
        <v>307</v>
      </c>
      <c r="I4862" t="s">
        <v>307</v>
      </c>
      <c r="J4862" t="s">
        <v>307</v>
      </c>
      <c r="K4862" t="s">
        <v>307</v>
      </c>
      <c r="L4862" t="s">
        <v>307</v>
      </c>
      <c r="M4862" t="s">
        <v>307</v>
      </c>
      <c r="N4862" t="s">
        <v>307</v>
      </c>
      <c r="O4862" t="s">
        <v>307</v>
      </c>
      <c r="P4862" t="s">
        <v>307</v>
      </c>
      <c r="Q4862" t="s">
        <v>307</v>
      </c>
      <c r="R4862" t="s">
        <v>307</v>
      </c>
      <c r="S4862" t="s">
        <v>307</v>
      </c>
      <c r="T4862" t="s">
        <v>307</v>
      </c>
      <c r="U4862" t="s">
        <v>307</v>
      </c>
      <c r="V4862" t="s">
        <v>307</v>
      </c>
      <c r="W4862" t="s">
        <v>307</v>
      </c>
      <c r="X4862" t="s">
        <v>307</v>
      </c>
      <c r="Y4862" t="s">
        <v>307</v>
      </c>
      <c r="Z4862" t="s">
        <v>307</v>
      </c>
      <c r="AA4862" t="s">
        <v>307</v>
      </c>
      <c r="AB4862" t="s">
        <v>307</v>
      </c>
      <c r="AC4862" t="s">
        <v>307</v>
      </c>
      <c r="AD4862" t="s">
        <v>307</v>
      </c>
      <c r="AE4862" t="s">
        <v>307</v>
      </c>
      <c r="AF4862" t="s">
        <v>307</v>
      </c>
      <c r="AG4862" t="s">
        <v>307</v>
      </c>
      <c r="AH4862" t="s">
        <v>307</v>
      </c>
      <c r="AI4862" t="s">
        <v>307</v>
      </c>
      <c r="AJ4862" t="s">
        <v>307</v>
      </c>
      <c r="AK4862" t="s">
        <v>307</v>
      </c>
      <c r="AL4862" t="s">
        <v>307</v>
      </c>
      <c r="AM4862" t="s">
        <v>307</v>
      </c>
      <c r="AN4862" t="s">
        <v>307</v>
      </c>
      <c r="AO4862" t="s">
        <v>307</v>
      </c>
      <c r="AP4862" t="s">
        <v>307</v>
      </c>
    </row>
    <row r="4863" spans="1:45" x14ac:dyDescent="0.25">
      <c r="A4863">
        <v>612</v>
      </c>
      <c r="B4863" t="s">
        <v>241</v>
      </c>
      <c r="C4863" t="s">
        <v>39</v>
      </c>
      <c r="D4863" t="s">
        <v>51</v>
      </c>
      <c r="E4863" t="s">
        <v>307</v>
      </c>
      <c r="F4863" t="s">
        <v>307</v>
      </c>
      <c r="G4863" t="s">
        <v>307</v>
      </c>
      <c r="H4863" t="s">
        <v>307</v>
      </c>
      <c r="I4863" t="s">
        <v>307</v>
      </c>
      <c r="J4863" t="s">
        <v>307</v>
      </c>
      <c r="K4863" t="s">
        <v>307</v>
      </c>
      <c r="L4863" t="s">
        <v>307</v>
      </c>
      <c r="M4863" t="s">
        <v>307</v>
      </c>
      <c r="N4863" t="s">
        <v>307</v>
      </c>
      <c r="O4863" t="s">
        <v>307</v>
      </c>
      <c r="P4863" t="s">
        <v>307</v>
      </c>
      <c r="Q4863" t="s">
        <v>307</v>
      </c>
      <c r="R4863" t="s">
        <v>307</v>
      </c>
      <c r="S4863" t="s">
        <v>307</v>
      </c>
      <c r="T4863" t="s">
        <v>307</v>
      </c>
      <c r="U4863" t="s">
        <v>307</v>
      </c>
      <c r="V4863" t="s">
        <v>307</v>
      </c>
      <c r="W4863" t="s">
        <v>307</v>
      </c>
      <c r="X4863" t="s">
        <v>307</v>
      </c>
      <c r="Y4863" t="s">
        <v>307</v>
      </c>
      <c r="Z4863" t="s">
        <v>307</v>
      </c>
      <c r="AA4863" t="s">
        <v>307</v>
      </c>
      <c r="AB4863" t="s">
        <v>307</v>
      </c>
      <c r="AC4863" t="s">
        <v>307</v>
      </c>
      <c r="AD4863" t="s">
        <v>307</v>
      </c>
      <c r="AE4863" t="s">
        <v>307</v>
      </c>
      <c r="AF4863" t="s">
        <v>307</v>
      </c>
      <c r="AG4863" t="s">
        <v>307</v>
      </c>
      <c r="AH4863" t="s">
        <v>307</v>
      </c>
      <c r="AI4863" t="s">
        <v>307</v>
      </c>
      <c r="AJ4863" t="s">
        <v>307</v>
      </c>
      <c r="AK4863" t="s">
        <v>307</v>
      </c>
      <c r="AL4863" t="s">
        <v>307</v>
      </c>
      <c r="AM4863" t="s">
        <v>307</v>
      </c>
      <c r="AN4863" t="s">
        <v>307</v>
      </c>
      <c r="AO4863" t="s">
        <v>307</v>
      </c>
      <c r="AP4863" t="s">
        <v>307</v>
      </c>
    </row>
    <row r="4864" spans="1:45" x14ac:dyDescent="0.25">
      <c r="A4864">
        <v>612</v>
      </c>
      <c r="B4864" t="s">
        <v>241</v>
      </c>
      <c r="C4864" t="s">
        <v>46</v>
      </c>
      <c r="D4864" t="s">
        <v>65</v>
      </c>
      <c r="E4864" t="s">
        <v>307</v>
      </c>
      <c r="F4864" t="s">
        <v>307</v>
      </c>
      <c r="G4864" t="s">
        <v>307</v>
      </c>
      <c r="H4864" t="s">
        <v>307</v>
      </c>
      <c r="I4864" t="s">
        <v>307</v>
      </c>
      <c r="J4864" t="s">
        <v>307</v>
      </c>
      <c r="K4864" t="s">
        <v>307</v>
      </c>
      <c r="L4864" t="s">
        <v>307</v>
      </c>
      <c r="M4864" t="s">
        <v>307</v>
      </c>
      <c r="N4864" t="s">
        <v>307</v>
      </c>
      <c r="O4864" t="s">
        <v>307</v>
      </c>
      <c r="P4864" t="s">
        <v>307</v>
      </c>
      <c r="Q4864" t="s">
        <v>307</v>
      </c>
      <c r="R4864" t="s">
        <v>307</v>
      </c>
      <c r="S4864" t="s">
        <v>307</v>
      </c>
      <c r="T4864" t="s">
        <v>307</v>
      </c>
      <c r="U4864" t="s">
        <v>307</v>
      </c>
      <c r="V4864" t="s">
        <v>307</v>
      </c>
      <c r="W4864" t="s">
        <v>307</v>
      </c>
      <c r="X4864" t="s">
        <v>307</v>
      </c>
      <c r="Y4864" t="s">
        <v>307</v>
      </c>
      <c r="Z4864" t="s">
        <v>307</v>
      </c>
    </row>
    <row r="4865" spans="1:26" x14ac:dyDescent="0.25">
      <c r="A4865">
        <v>612</v>
      </c>
      <c r="B4865" t="s">
        <v>241</v>
      </c>
      <c r="C4865" t="s">
        <v>46</v>
      </c>
      <c r="D4865" t="s">
        <v>66</v>
      </c>
      <c r="E4865" t="s">
        <v>307</v>
      </c>
      <c r="F4865" t="s">
        <v>307</v>
      </c>
      <c r="G4865" t="s">
        <v>307</v>
      </c>
      <c r="H4865" t="s">
        <v>307</v>
      </c>
      <c r="I4865" t="s">
        <v>307</v>
      </c>
      <c r="J4865" t="s">
        <v>307</v>
      </c>
      <c r="K4865" t="s">
        <v>307</v>
      </c>
      <c r="L4865" t="s">
        <v>307</v>
      </c>
      <c r="M4865" t="s">
        <v>307</v>
      </c>
      <c r="N4865" t="s">
        <v>307</v>
      </c>
      <c r="O4865" t="s">
        <v>307</v>
      </c>
      <c r="P4865" t="s">
        <v>307</v>
      </c>
      <c r="Q4865" t="s">
        <v>307</v>
      </c>
      <c r="R4865" t="s">
        <v>307</v>
      </c>
      <c r="S4865" t="s">
        <v>307</v>
      </c>
      <c r="T4865" t="s">
        <v>307</v>
      </c>
      <c r="U4865" t="s">
        <v>307</v>
      </c>
      <c r="V4865" t="s">
        <v>307</v>
      </c>
      <c r="W4865" t="s">
        <v>307</v>
      </c>
      <c r="X4865" t="s">
        <v>307</v>
      </c>
      <c r="Y4865" t="s">
        <v>307</v>
      </c>
      <c r="Z4865" t="s">
        <v>307</v>
      </c>
    </row>
    <row r="4866" spans="1:26" x14ac:dyDescent="0.25">
      <c r="A4866">
        <v>612</v>
      </c>
      <c r="B4866" t="s">
        <v>241</v>
      </c>
      <c r="C4866" t="s">
        <v>46</v>
      </c>
      <c r="D4866" t="s">
        <v>67</v>
      </c>
      <c r="E4866" t="s">
        <v>307</v>
      </c>
      <c r="F4866" t="s">
        <v>307</v>
      </c>
      <c r="G4866" t="s">
        <v>307</v>
      </c>
      <c r="H4866" t="s">
        <v>307</v>
      </c>
      <c r="I4866" t="s">
        <v>307</v>
      </c>
      <c r="J4866" t="s">
        <v>307</v>
      </c>
      <c r="K4866" t="s">
        <v>307</v>
      </c>
      <c r="L4866" t="s">
        <v>307</v>
      </c>
      <c r="M4866" t="s">
        <v>307</v>
      </c>
      <c r="N4866" t="s">
        <v>307</v>
      </c>
      <c r="O4866" t="s">
        <v>307</v>
      </c>
      <c r="P4866" t="s">
        <v>307</v>
      </c>
      <c r="Q4866" t="s">
        <v>307</v>
      </c>
      <c r="R4866" t="s">
        <v>307</v>
      </c>
      <c r="S4866" t="s">
        <v>307</v>
      </c>
      <c r="T4866" t="s">
        <v>307</v>
      </c>
      <c r="U4866" t="s">
        <v>307</v>
      </c>
      <c r="V4866" t="s">
        <v>307</v>
      </c>
      <c r="W4866" t="s">
        <v>307</v>
      </c>
      <c r="X4866" t="s">
        <v>307</v>
      </c>
      <c r="Y4866" t="s">
        <v>307</v>
      </c>
      <c r="Z4866" t="s">
        <v>307</v>
      </c>
    </row>
    <row r="4867" spans="1:26" x14ac:dyDescent="0.25">
      <c r="A4867">
        <v>612</v>
      </c>
      <c r="B4867" t="s">
        <v>241</v>
      </c>
      <c r="C4867" t="s">
        <v>46</v>
      </c>
      <c r="D4867" t="s">
        <v>68</v>
      </c>
      <c r="E4867" t="s">
        <v>307</v>
      </c>
      <c r="F4867" t="s">
        <v>307</v>
      </c>
      <c r="G4867" t="s">
        <v>307</v>
      </c>
      <c r="H4867" t="s">
        <v>307</v>
      </c>
      <c r="I4867" t="s">
        <v>307</v>
      </c>
      <c r="J4867" t="s">
        <v>307</v>
      </c>
      <c r="K4867" t="s">
        <v>307</v>
      </c>
      <c r="L4867" t="s">
        <v>307</v>
      </c>
      <c r="M4867" t="s">
        <v>307</v>
      </c>
      <c r="N4867" t="s">
        <v>307</v>
      </c>
      <c r="O4867" t="s">
        <v>307</v>
      </c>
      <c r="P4867" t="s">
        <v>307</v>
      </c>
      <c r="Q4867" t="s">
        <v>307</v>
      </c>
      <c r="R4867" t="s">
        <v>307</v>
      </c>
      <c r="S4867" t="s">
        <v>307</v>
      </c>
      <c r="T4867" t="s">
        <v>307</v>
      </c>
      <c r="U4867" t="s">
        <v>307</v>
      </c>
      <c r="V4867" t="s">
        <v>307</v>
      </c>
      <c r="W4867" t="s">
        <v>307</v>
      </c>
      <c r="X4867" t="s">
        <v>307</v>
      </c>
      <c r="Y4867" t="s">
        <v>307</v>
      </c>
      <c r="Z4867" t="s">
        <v>307</v>
      </c>
    </row>
    <row r="4868" spans="1:26" x14ac:dyDescent="0.25">
      <c r="A4868">
        <v>612</v>
      </c>
      <c r="B4868" t="s">
        <v>241</v>
      </c>
      <c r="C4868" t="s">
        <v>46</v>
      </c>
      <c r="D4868" t="s">
        <v>69</v>
      </c>
      <c r="E4868" t="s">
        <v>307</v>
      </c>
      <c r="F4868" t="s">
        <v>307</v>
      </c>
      <c r="G4868" t="s">
        <v>307</v>
      </c>
      <c r="H4868" t="s">
        <v>307</v>
      </c>
      <c r="I4868" t="s">
        <v>307</v>
      </c>
      <c r="J4868" t="s">
        <v>307</v>
      </c>
      <c r="K4868" t="s">
        <v>307</v>
      </c>
      <c r="L4868" t="s">
        <v>307</v>
      </c>
      <c r="M4868" t="s">
        <v>307</v>
      </c>
      <c r="N4868" t="s">
        <v>307</v>
      </c>
      <c r="O4868" t="s">
        <v>307</v>
      </c>
      <c r="P4868" t="s">
        <v>307</v>
      </c>
      <c r="Q4868" t="s">
        <v>307</v>
      </c>
      <c r="R4868" t="s">
        <v>307</v>
      </c>
      <c r="S4868" t="s">
        <v>307</v>
      </c>
      <c r="T4868" t="s">
        <v>307</v>
      </c>
      <c r="U4868" t="s">
        <v>307</v>
      </c>
      <c r="V4868" t="s">
        <v>307</v>
      </c>
      <c r="W4868" t="s">
        <v>307</v>
      </c>
      <c r="X4868" t="s">
        <v>307</v>
      </c>
      <c r="Y4868" t="s">
        <v>307</v>
      </c>
      <c r="Z4868" t="s">
        <v>307</v>
      </c>
    </row>
    <row r="4869" spans="1:26" x14ac:dyDescent="0.25">
      <c r="A4869">
        <v>612</v>
      </c>
      <c r="B4869" t="s">
        <v>241</v>
      </c>
      <c r="C4869" t="s">
        <v>46</v>
      </c>
      <c r="D4869" t="s">
        <v>70</v>
      </c>
      <c r="E4869" t="s">
        <v>307</v>
      </c>
      <c r="F4869" t="s">
        <v>307</v>
      </c>
      <c r="G4869" t="s">
        <v>307</v>
      </c>
      <c r="H4869" t="s">
        <v>307</v>
      </c>
      <c r="I4869" t="s">
        <v>307</v>
      </c>
      <c r="J4869" t="s">
        <v>307</v>
      </c>
      <c r="K4869" t="s">
        <v>307</v>
      </c>
      <c r="L4869" t="s">
        <v>307</v>
      </c>
      <c r="M4869" t="s">
        <v>307</v>
      </c>
      <c r="N4869" t="s">
        <v>307</v>
      </c>
      <c r="O4869" t="s">
        <v>307</v>
      </c>
      <c r="P4869" t="s">
        <v>307</v>
      </c>
      <c r="Q4869" t="s">
        <v>307</v>
      </c>
      <c r="R4869" t="s">
        <v>307</v>
      </c>
      <c r="S4869" t="s">
        <v>307</v>
      </c>
      <c r="T4869" t="s">
        <v>307</v>
      </c>
      <c r="U4869" t="s">
        <v>307</v>
      </c>
      <c r="V4869" t="s">
        <v>307</v>
      </c>
      <c r="W4869" t="s">
        <v>307</v>
      </c>
      <c r="X4869" t="s">
        <v>307</v>
      </c>
      <c r="Y4869" t="s">
        <v>307</v>
      </c>
      <c r="Z4869" t="s">
        <v>307</v>
      </c>
    </row>
    <row r="4870" spans="1:26" x14ac:dyDescent="0.25">
      <c r="A4870">
        <v>612</v>
      </c>
      <c r="B4870" t="s">
        <v>241</v>
      </c>
      <c r="C4870" t="s">
        <v>46</v>
      </c>
      <c r="D4870" t="s">
        <v>71</v>
      </c>
      <c r="E4870" t="s">
        <v>307</v>
      </c>
      <c r="F4870" t="s">
        <v>307</v>
      </c>
      <c r="G4870" t="s">
        <v>307</v>
      </c>
      <c r="H4870" t="s">
        <v>307</v>
      </c>
      <c r="I4870" t="s">
        <v>307</v>
      </c>
      <c r="J4870" t="s">
        <v>307</v>
      </c>
      <c r="K4870" t="s">
        <v>307</v>
      </c>
      <c r="L4870" t="s">
        <v>307</v>
      </c>
      <c r="M4870" t="s">
        <v>307</v>
      </c>
      <c r="N4870" t="s">
        <v>307</v>
      </c>
      <c r="O4870" t="s">
        <v>307</v>
      </c>
      <c r="P4870" t="s">
        <v>307</v>
      </c>
      <c r="Q4870" t="s">
        <v>307</v>
      </c>
      <c r="R4870" t="s">
        <v>307</v>
      </c>
      <c r="S4870" t="s">
        <v>307</v>
      </c>
      <c r="T4870" t="s">
        <v>307</v>
      </c>
      <c r="U4870" t="s">
        <v>307</v>
      </c>
      <c r="V4870" t="s">
        <v>307</v>
      </c>
      <c r="W4870" t="s">
        <v>307</v>
      </c>
      <c r="X4870" t="s">
        <v>307</v>
      </c>
      <c r="Y4870" t="s">
        <v>307</v>
      </c>
      <c r="Z4870" t="s">
        <v>307</v>
      </c>
    </row>
    <row r="4871" spans="1:26" x14ac:dyDescent="0.25">
      <c r="A4871">
        <v>612</v>
      </c>
      <c r="B4871" t="s">
        <v>241</v>
      </c>
      <c r="C4871" t="s">
        <v>46</v>
      </c>
      <c r="D4871" t="s">
        <v>72</v>
      </c>
      <c r="E4871" t="s">
        <v>307</v>
      </c>
      <c r="F4871" t="s">
        <v>307</v>
      </c>
      <c r="G4871" t="s">
        <v>307</v>
      </c>
      <c r="H4871" t="s">
        <v>307</v>
      </c>
      <c r="I4871" t="s">
        <v>307</v>
      </c>
      <c r="J4871" t="s">
        <v>307</v>
      </c>
      <c r="K4871" t="s">
        <v>307</v>
      </c>
      <c r="L4871" t="s">
        <v>307</v>
      </c>
      <c r="M4871" t="s">
        <v>307</v>
      </c>
      <c r="N4871" t="s">
        <v>307</v>
      </c>
      <c r="O4871" t="s">
        <v>307</v>
      </c>
      <c r="P4871" t="s">
        <v>307</v>
      </c>
      <c r="Q4871" t="s">
        <v>307</v>
      </c>
      <c r="R4871" t="s">
        <v>307</v>
      </c>
      <c r="S4871" t="s">
        <v>307</v>
      </c>
      <c r="T4871" t="s">
        <v>307</v>
      </c>
      <c r="U4871" t="s">
        <v>307</v>
      </c>
      <c r="V4871" t="s">
        <v>307</v>
      </c>
      <c r="W4871" t="s">
        <v>307</v>
      </c>
      <c r="X4871" t="s">
        <v>307</v>
      </c>
      <c r="Y4871" t="s">
        <v>307</v>
      </c>
      <c r="Z4871" t="s">
        <v>307</v>
      </c>
    </row>
    <row r="4872" spans="1:26" x14ac:dyDescent="0.25">
      <c r="A4872">
        <v>612</v>
      </c>
      <c r="B4872" t="s">
        <v>241</v>
      </c>
      <c r="C4872" t="s">
        <v>46</v>
      </c>
      <c r="D4872" t="s">
        <v>47</v>
      </c>
      <c r="E4872" t="s">
        <v>307</v>
      </c>
      <c r="F4872" t="s">
        <v>307</v>
      </c>
      <c r="G4872" t="s">
        <v>307</v>
      </c>
      <c r="H4872" t="s">
        <v>307</v>
      </c>
      <c r="I4872" t="s">
        <v>307</v>
      </c>
      <c r="J4872" t="s">
        <v>307</v>
      </c>
      <c r="K4872" t="s">
        <v>307</v>
      </c>
      <c r="L4872" t="s">
        <v>307</v>
      </c>
      <c r="M4872" t="s">
        <v>307</v>
      </c>
      <c r="N4872" t="s">
        <v>307</v>
      </c>
      <c r="O4872" t="s">
        <v>307</v>
      </c>
      <c r="P4872" t="s">
        <v>307</v>
      </c>
      <c r="Q4872" t="s">
        <v>307</v>
      </c>
      <c r="R4872" t="s">
        <v>307</v>
      </c>
      <c r="S4872" t="s">
        <v>307</v>
      </c>
      <c r="T4872" t="s">
        <v>307</v>
      </c>
      <c r="U4872" t="s">
        <v>307</v>
      </c>
      <c r="V4872" t="s">
        <v>307</v>
      </c>
      <c r="W4872" t="s">
        <v>307</v>
      </c>
      <c r="X4872" t="s">
        <v>307</v>
      </c>
      <c r="Y4872" t="s">
        <v>307</v>
      </c>
      <c r="Z4872" t="s">
        <v>307</v>
      </c>
    </row>
    <row r="4873" spans="1:26" x14ac:dyDescent="0.25">
      <c r="A4873">
        <v>612</v>
      </c>
      <c r="B4873" t="s">
        <v>241</v>
      </c>
      <c r="C4873" t="s">
        <v>46</v>
      </c>
      <c r="D4873" t="s">
        <v>48</v>
      </c>
      <c r="E4873" t="s">
        <v>307</v>
      </c>
      <c r="F4873" t="s">
        <v>307</v>
      </c>
      <c r="G4873" t="s">
        <v>307</v>
      </c>
      <c r="H4873" t="s">
        <v>307</v>
      </c>
      <c r="I4873" t="s">
        <v>307</v>
      </c>
      <c r="J4873" t="s">
        <v>307</v>
      </c>
      <c r="K4873" t="s">
        <v>307</v>
      </c>
      <c r="L4873" t="s">
        <v>307</v>
      </c>
      <c r="M4873" t="s">
        <v>307</v>
      </c>
      <c r="N4873" t="s">
        <v>307</v>
      </c>
      <c r="O4873" t="s">
        <v>307</v>
      </c>
      <c r="P4873" t="s">
        <v>307</v>
      </c>
      <c r="Q4873" t="s">
        <v>307</v>
      </c>
      <c r="R4873" t="s">
        <v>307</v>
      </c>
      <c r="S4873" t="s">
        <v>307</v>
      </c>
      <c r="T4873" t="s">
        <v>307</v>
      </c>
      <c r="U4873" t="s">
        <v>307</v>
      </c>
      <c r="V4873" t="s">
        <v>307</v>
      </c>
      <c r="W4873" t="s">
        <v>307</v>
      </c>
      <c r="X4873" t="s">
        <v>307</v>
      </c>
      <c r="Y4873" t="s">
        <v>307</v>
      </c>
      <c r="Z4873" t="s">
        <v>307</v>
      </c>
    </row>
    <row r="4874" spans="1:26" x14ac:dyDescent="0.25">
      <c r="A4874">
        <v>612</v>
      </c>
      <c r="B4874" t="s">
        <v>241</v>
      </c>
      <c r="C4874" t="s">
        <v>46</v>
      </c>
      <c r="D4874" t="s">
        <v>49</v>
      </c>
      <c r="E4874" t="s">
        <v>307</v>
      </c>
      <c r="F4874" t="s">
        <v>307</v>
      </c>
      <c r="G4874" t="s">
        <v>307</v>
      </c>
      <c r="H4874" t="s">
        <v>307</v>
      </c>
      <c r="I4874" t="s">
        <v>307</v>
      </c>
      <c r="J4874" t="s">
        <v>307</v>
      </c>
      <c r="K4874" t="s">
        <v>307</v>
      </c>
      <c r="L4874" t="s">
        <v>307</v>
      </c>
      <c r="M4874" t="s">
        <v>307</v>
      </c>
      <c r="N4874" t="s">
        <v>307</v>
      </c>
      <c r="O4874" t="s">
        <v>307</v>
      </c>
      <c r="P4874" t="s">
        <v>307</v>
      </c>
      <c r="Q4874" t="s">
        <v>307</v>
      </c>
      <c r="R4874" t="s">
        <v>307</v>
      </c>
      <c r="S4874" t="s">
        <v>307</v>
      </c>
      <c r="T4874" t="s">
        <v>307</v>
      </c>
      <c r="U4874" t="s">
        <v>307</v>
      </c>
      <c r="V4874" t="s">
        <v>307</v>
      </c>
      <c r="W4874" t="s">
        <v>307</v>
      </c>
      <c r="X4874" t="s">
        <v>307</v>
      </c>
      <c r="Y4874" t="s">
        <v>307</v>
      </c>
      <c r="Z4874" t="s">
        <v>307</v>
      </c>
    </row>
    <row r="4875" spans="1:26" x14ac:dyDescent="0.25">
      <c r="A4875">
        <v>612</v>
      </c>
      <c r="B4875" t="s">
        <v>241</v>
      </c>
      <c r="C4875" t="s">
        <v>41</v>
      </c>
      <c r="D4875" t="s">
        <v>48</v>
      </c>
      <c r="E4875" t="s">
        <v>307</v>
      </c>
      <c r="F4875" t="s">
        <v>307</v>
      </c>
      <c r="G4875" t="s">
        <v>307</v>
      </c>
      <c r="H4875" t="s">
        <v>307</v>
      </c>
      <c r="I4875" t="s">
        <v>307</v>
      </c>
      <c r="J4875" t="s">
        <v>307</v>
      </c>
      <c r="K4875" t="s">
        <v>307</v>
      </c>
      <c r="L4875" t="s">
        <v>307</v>
      </c>
      <c r="M4875" t="s">
        <v>307</v>
      </c>
      <c r="N4875" t="s">
        <v>307</v>
      </c>
      <c r="O4875" t="s">
        <v>307</v>
      </c>
      <c r="P4875" t="s">
        <v>307</v>
      </c>
      <c r="Q4875" t="s">
        <v>307</v>
      </c>
      <c r="R4875" t="s">
        <v>307</v>
      </c>
      <c r="S4875" t="s">
        <v>307</v>
      </c>
      <c r="T4875" t="s">
        <v>307</v>
      </c>
      <c r="U4875" t="s">
        <v>307</v>
      </c>
      <c r="V4875" t="s">
        <v>307</v>
      </c>
      <c r="W4875" t="s">
        <v>307</v>
      </c>
      <c r="X4875" t="s">
        <v>307</v>
      </c>
      <c r="Y4875" t="s">
        <v>307</v>
      </c>
      <c r="Z4875" t="s">
        <v>307</v>
      </c>
    </row>
    <row r="4876" spans="1:26" x14ac:dyDescent="0.25">
      <c r="A4876">
        <v>612</v>
      </c>
      <c r="B4876" t="s">
        <v>241</v>
      </c>
      <c r="C4876" t="s">
        <v>459</v>
      </c>
      <c r="D4876" t="s">
        <v>48</v>
      </c>
      <c r="E4876" t="s">
        <v>307</v>
      </c>
      <c r="F4876" t="s">
        <v>307</v>
      </c>
      <c r="G4876" t="s">
        <v>307</v>
      </c>
      <c r="H4876" t="s">
        <v>307</v>
      </c>
      <c r="I4876" t="s">
        <v>307</v>
      </c>
      <c r="J4876" t="s">
        <v>307</v>
      </c>
      <c r="K4876" t="s">
        <v>307</v>
      </c>
      <c r="L4876" t="s">
        <v>307</v>
      </c>
      <c r="M4876" t="s">
        <v>307</v>
      </c>
      <c r="N4876" t="s">
        <v>307</v>
      </c>
      <c r="O4876" t="s">
        <v>307</v>
      </c>
      <c r="P4876" t="s">
        <v>307</v>
      </c>
      <c r="Q4876" t="s">
        <v>307</v>
      </c>
    </row>
    <row r="4877" spans="1:26" x14ac:dyDescent="0.25">
      <c r="A4877">
        <v>612</v>
      </c>
      <c r="B4877" t="s">
        <v>241</v>
      </c>
      <c r="C4877" t="s">
        <v>304</v>
      </c>
      <c r="D4877" t="s">
        <v>48</v>
      </c>
      <c r="E4877" t="s">
        <v>307</v>
      </c>
      <c r="F4877" t="s">
        <v>307</v>
      </c>
      <c r="G4877" t="s">
        <v>307</v>
      </c>
      <c r="H4877" t="s">
        <v>307</v>
      </c>
      <c r="I4877" t="s">
        <v>307</v>
      </c>
      <c r="J4877" t="s">
        <v>307</v>
      </c>
      <c r="K4877" t="s">
        <v>307</v>
      </c>
      <c r="L4877" t="s">
        <v>307</v>
      </c>
      <c r="M4877" t="s">
        <v>307</v>
      </c>
      <c r="N4877" t="s">
        <v>307</v>
      </c>
      <c r="O4877" t="s">
        <v>307</v>
      </c>
      <c r="P4877" t="s">
        <v>307</v>
      </c>
      <c r="Q4877" t="s">
        <v>307</v>
      </c>
    </row>
    <row r="4878" spans="1:26" x14ac:dyDescent="0.25">
      <c r="A4878">
        <v>612</v>
      </c>
      <c r="B4878" t="s">
        <v>241</v>
      </c>
      <c r="C4878" t="s">
        <v>433</v>
      </c>
      <c r="D4878" t="s">
        <v>48</v>
      </c>
      <c r="E4878" t="s">
        <v>307</v>
      </c>
      <c r="F4878" t="s">
        <v>307</v>
      </c>
      <c r="G4878" t="s">
        <v>307</v>
      </c>
      <c r="H4878" t="s">
        <v>307</v>
      </c>
      <c r="I4878" t="s">
        <v>307</v>
      </c>
      <c r="J4878" t="s">
        <v>307</v>
      </c>
      <c r="K4878" t="s">
        <v>307</v>
      </c>
      <c r="L4878" t="s">
        <v>307</v>
      </c>
      <c r="M4878" t="s">
        <v>307</v>
      </c>
      <c r="N4878" t="s">
        <v>307</v>
      </c>
      <c r="O4878" t="s">
        <v>307</v>
      </c>
      <c r="P4878" t="s">
        <v>307</v>
      </c>
      <c r="Q4878" t="s">
        <v>307</v>
      </c>
    </row>
    <row r="4879" spans="1:26" x14ac:dyDescent="0.25">
      <c r="A4879">
        <v>612</v>
      </c>
      <c r="B4879" t="s">
        <v>241</v>
      </c>
      <c r="C4879" t="s">
        <v>305</v>
      </c>
      <c r="D4879" t="s">
        <v>48</v>
      </c>
      <c r="E4879" t="s">
        <v>307</v>
      </c>
      <c r="F4879" t="s">
        <v>307</v>
      </c>
      <c r="G4879" t="s">
        <v>307</v>
      </c>
      <c r="H4879" t="s">
        <v>307</v>
      </c>
      <c r="I4879" t="s">
        <v>307</v>
      </c>
      <c r="J4879" t="s">
        <v>307</v>
      </c>
      <c r="K4879" t="s">
        <v>307</v>
      </c>
      <c r="L4879" t="s">
        <v>307</v>
      </c>
      <c r="M4879" t="s">
        <v>307</v>
      </c>
      <c r="N4879" t="s">
        <v>307</v>
      </c>
      <c r="O4879" t="s">
        <v>307</v>
      </c>
      <c r="P4879" t="s">
        <v>307</v>
      </c>
      <c r="Q4879" t="s">
        <v>307</v>
      </c>
    </row>
    <row r="4880" spans="1:26" x14ac:dyDescent="0.25">
      <c r="A4880">
        <v>612</v>
      </c>
      <c r="B4880" t="s">
        <v>241</v>
      </c>
      <c r="C4880" t="s">
        <v>306</v>
      </c>
      <c r="D4880" t="s">
        <v>48</v>
      </c>
      <c r="E4880" t="s">
        <v>307</v>
      </c>
      <c r="F4880" t="s">
        <v>307</v>
      </c>
      <c r="G4880" t="s">
        <v>307</v>
      </c>
      <c r="H4880" t="s">
        <v>307</v>
      </c>
      <c r="I4880" t="s">
        <v>307</v>
      </c>
      <c r="J4880" t="s">
        <v>307</v>
      </c>
      <c r="K4880" t="s">
        <v>307</v>
      </c>
      <c r="L4880" t="s">
        <v>307</v>
      </c>
      <c r="M4880" t="s">
        <v>307</v>
      </c>
      <c r="N4880" t="s">
        <v>307</v>
      </c>
      <c r="O4880" t="s">
        <v>307</v>
      </c>
      <c r="P4880" t="s">
        <v>307</v>
      </c>
      <c r="Q4880" t="s">
        <v>307</v>
      </c>
    </row>
    <row r="4881" spans="1:45" x14ac:dyDescent="0.25">
      <c r="A4881">
        <v>612</v>
      </c>
      <c r="B4881" t="s">
        <v>241</v>
      </c>
      <c r="C4881" t="s">
        <v>44</v>
      </c>
      <c r="D4881" t="s">
        <v>54</v>
      </c>
      <c r="E4881" t="s">
        <v>307</v>
      </c>
      <c r="F4881" t="s">
        <v>307</v>
      </c>
      <c r="G4881" t="s">
        <v>307</v>
      </c>
      <c r="H4881" t="s">
        <v>307</v>
      </c>
      <c r="I4881" t="s">
        <v>307</v>
      </c>
      <c r="J4881" t="s">
        <v>307</v>
      </c>
      <c r="K4881" t="s">
        <v>307</v>
      </c>
      <c r="L4881" t="s">
        <v>307</v>
      </c>
      <c r="M4881" t="s">
        <v>307</v>
      </c>
      <c r="N4881" t="s">
        <v>307</v>
      </c>
      <c r="O4881" t="s">
        <v>307</v>
      </c>
      <c r="P4881" t="s">
        <v>307</v>
      </c>
      <c r="Q4881" t="s">
        <v>307</v>
      </c>
      <c r="R4881" t="s">
        <v>307</v>
      </c>
      <c r="S4881" t="s">
        <v>307</v>
      </c>
      <c r="T4881" t="s">
        <v>307</v>
      </c>
      <c r="U4881" t="s">
        <v>307</v>
      </c>
      <c r="V4881" t="s">
        <v>307</v>
      </c>
      <c r="W4881" t="s">
        <v>307</v>
      </c>
    </row>
    <row r="4882" spans="1:45" x14ac:dyDescent="0.25">
      <c r="A4882">
        <v>612</v>
      </c>
      <c r="B4882" t="s">
        <v>241</v>
      </c>
      <c r="C4882" t="s">
        <v>44</v>
      </c>
      <c r="D4882" t="s">
        <v>55</v>
      </c>
      <c r="E4882" t="s">
        <v>307</v>
      </c>
      <c r="F4882" t="s">
        <v>307</v>
      </c>
      <c r="G4882" t="s">
        <v>307</v>
      </c>
      <c r="H4882" t="s">
        <v>307</v>
      </c>
      <c r="I4882" t="s">
        <v>307</v>
      </c>
      <c r="J4882" t="s">
        <v>307</v>
      </c>
      <c r="K4882" t="s">
        <v>307</v>
      </c>
      <c r="L4882" t="s">
        <v>307</v>
      </c>
      <c r="M4882" t="s">
        <v>307</v>
      </c>
      <c r="N4882" t="s">
        <v>307</v>
      </c>
      <c r="O4882" t="s">
        <v>307</v>
      </c>
      <c r="P4882" t="s">
        <v>307</v>
      </c>
      <c r="Q4882" t="s">
        <v>307</v>
      </c>
      <c r="R4882" t="s">
        <v>307</v>
      </c>
      <c r="S4882" t="s">
        <v>307</v>
      </c>
      <c r="T4882" t="s">
        <v>307</v>
      </c>
      <c r="U4882" t="s">
        <v>307</v>
      </c>
      <c r="V4882" t="s">
        <v>307</v>
      </c>
      <c r="W4882" t="s">
        <v>307</v>
      </c>
    </row>
    <row r="4883" spans="1:45" x14ac:dyDescent="0.25">
      <c r="A4883">
        <v>612</v>
      </c>
      <c r="B4883" t="s">
        <v>241</v>
      </c>
      <c r="C4883" t="s">
        <v>44</v>
      </c>
      <c r="D4883" t="s">
        <v>56</v>
      </c>
      <c r="E4883" t="s">
        <v>307</v>
      </c>
      <c r="F4883" t="s">
        <v>307</v>
      </c>
      <c r="G4883" t="s">
        <v>307</v>
      </c>
      <c r="H4883" t="s">
        <v>307</v>
      </c>
      <c r="I4883" t="s">
        <v>307</v>
      </c>
      <c r="J4883" t="s">
        <v>307</v>
      </c>
      <c r="K4883" t="s">
        <v>307</v>
      </c>
      <c r="L4883" t="s">
        <v>307</v>
      </c>
      <c r="M4883" t="s">
        <v>307</v>
      </c>
      <c r="N4883" t="s">
        <v>307</v>
      </c>
      <c r="O4883" t="s">
        <v>307</v>
      </c>
      <c r="P4883" t="s">
        <v>307</v>
      </c>
      <c r="Q4883" t="s">
        <v>307</v>
      </c>
      <c r="R4883" t="s">
        <v>307</v>
      </c>
      <c r="S4883" t="s">
        <v>307</v>
      </c>
      <c r="T4883" t="s">
        <v>307</v>
      </c>
      <c r="U4883" t="s">
        <v>307</v>
      </c>
      <c r="V4883" t="s">
        <v>307</v>
      </c>
      <c r="W4883" t="s">
        <v>307</v>
      </c>
    </row>
    <row r="4884" spans="1:45" x14ac:dyDescent="0.25">
      <c r="A4884">
        <v>612</v>
      </c>
      <c r="B4884" t="s">
        <v>241</v>
      </c>
      <c r="C4884" t="s">
        <v>44</v>
      </c>
      <c r="D4884" t="s">
        <v>57</v>
      </c>
      <c r="E4884" t="s">
        <v>307</v>
      </c>
      <c r="F4884" t="s">
        <v>307</v>
      </c>
      <c r="G4884" t="s">
        <v>307</v>
      </c>
      <c r="H4884" t="s">
        <v>307</v>
      </c>
      <c r="I4884" t="s">
        <v>307</v>
      </c>
      <c r="J4884" t="s">
        <v>307</v>
      </c>
      <c r="K4884" t="s">
        <v>307</v>
      </c>
      <c r="L4884" t="s">
        <v>307</v>
      </c>
      <c r="M4884" t="s">
        <v>307</v>
      </c>
      <c r="N4884" t="s">
        <v>307</v>
      </c>
      <c r="O4884" t="s">
        <v>307</v>
      </c>
      <c r="P4884" t="s">
        <v>307</v>
      </c>
      <c r="Q4884" t="s">
        <v>307</v>
      </c>
      <c r="R4884" t="s">
        <v>307</v>
      </c>
      <c r="S4884" t="s">
        <v>307</v>
      </c>
      <c r="T4884" t="s">
        <v>307</v>
      </c>
      <c r="U4884" t="s">
        <v>307</v>
      </c>
      <c r="V4884" t="s">
        <v>307</v>
      </c>
      <c r="W4884" t="s">
        <v>307</v>
      </c>
    </row>
    <row r="4885" spans="1:45" x14ac:dyDescent="0.25">
      <c r="A4885">
        <v>612</v>
      </c>
      <c r="B4885" t="s">
        <v>241</v>
      </c>
      <c r="C4885" t="s">
        <v>44</v>
      </c>
      <c r="D4885" t="s">
        <v>58</v>
      </c>
      <c r="E4885" t="s">
        <v>307</v>
      </c>
      <c r="F4885" t="s">
        <v>307</v>
      </c>
      <c r="G4885" t="s">
        <v>307</v>
      </c>
      <c r="H4885" t="s">
        <v>307</v>
      </c>
      <c r="I4885" t="s">
        <v>307</v>
      </c>
      <c r="J4885" t="s">
        <v>307</v>
      </c>
      <c r="K4885" t="s">
        <v>307</v>
      </c>
      <c r="L4885" t="s">
        <v>307</v>
      </c>
      <c r="M4885" t="s">
        <v>307</v>
      </c>
      <c r="N4885" t="s">
        <v>307</v>
      </c>
      <c r="O4885" t="s">
        <v>307</v>
      </c>
      <c r="P4885" t="s">
        <v>307</v>
      </c>
      <c r="Q4885" t="s">
        <v>307</v>
      </c>
      <c r="R4885" t="s">
        <v>307</v>
      </c>
      <c r="S4885" t="s">
        <v>307</v>
      </c>
      <c r="T4885" t="s">
        <v>307</v>
      </c>
      <c r="U4885" t="s">
        <v>307</v>
      </c>
      <c r="V4885" t="s">
        <v>307</v>
      </c>
      <c r="W4885" t="s">
        <v>307</v>
      </c>
    </row>
    <row r="4886" spans="1:45" x14ac:dyDescent="0.25">
      <c r="A4886">
        <v>612</v>
      </c>
      <c r="B4886" t="s">
        <v>241</v>
      </c>
      <c r="C4886" t="s">
        <v>44</v>
      </c>
      <c r="D4886" t="s">
        <v>59</v>
      </c>
      <c r="E4886" t="s">
        <v>307</v>
      </c>
      <c r="F4886" t="s">
        <v>307</v>
      </c>
      <c r="G4886" t="s">
        <v>307</v>
      </c>
      <c r="H4886" t="s">
        <v>307</v>
      </c>
      <c r="I4886" t="s">
        <v>307</v>
      </c>
      <c r="J4886" t="s">
        <v>307</v>
      </c>
      <c r="K4886" t="s">
        <v>307</v>
      </c>
      <c r="L4886" t="s">
        <v>307</v>
      </c>
      <c r="M4886" t="s">
        <v>307</v>
      </c>
      <c r="N4886" t="s">
        <v>307</v>
      </c>
      <c r="O4886" t="s">
        <v>307</v>
      </c>
      <c r="P4886" t="s">
        <v>307</v>
      </c>
      <c r="Q4886" t="s">
        <v>307</v>
      </c>
      <c r="R4886" t="s">
        <v>307</v>
      </c>
      <c r="S4886" t="s">
        <v>307</v>
      </c>
      <c r="T4886" t="s">
        <v>307</v>
      </c>
      <c r="U4886" t="s">
        <v>307</v>
      </c>
      <c r="V4886" t="s">
        <v>307</v>
      </c>
      <c r="W4886" t="s">
        <v>307</v>
      </c>
    </row>
    <row r="4887" spans="1:45" x14ac:dyDescent="0.25">
      <c r="A4887">
        <v>612</v>
      </c>
      <c r="B4887" t="s">
        <v>241</v>
      </c>
      <c r="C4887" t="s">
        <v>44</v>
      </c>
      <c r="D4887" t="s">
        <v>60</v>
      </c>
      <c r="E4887" t="s">
        <v>307</v>
      </c>
      <c r="F4887" t="s">
        <v>307</v>
      </c>
      <c r="G4887" t="s">
        <v>307</v>
      </c>
      <c r="H4887" t="s">
        <v>307</v>
      </c>
      <c r="I4887" t="s">
        <v>307</v>
      </c>
      <c r="J4887" t="s">
        <v>307</v>
      </c>
      <c r="K4887" t="s">
        <v>307</v>
      </c>
      <c r="L4887" t="s">
        <v>307</v>
      </c>
      <c r="M4887" t="s">
        <v>307</v>
      </c>
      <c r="N4887" t="s">
        <v>307</v>
      </c>
      <c r="O4887" t="s">
        <v>307</v>
      </c>
      <c r="P4887" t="s">
        <v>307</v>
      </c>
      <c r="Q4887" t="s">
        <v>307</v>
      </c>
      <c r="R4887" t="s">
        <v>307</v>
      </c>
      <c r="S4887" t="s">
        <v>307</v>
      </c>
      <c r="T4887" t="s">
        <v>307</v>
      </c>
      <c r="U4887" t="s">
        <v>307</v>
      </c>
      <c r="V4887" t="s">
        <v>307</v>
      </c>
      <c r="W4887" t="s">
        <v>307</v>
      </c>
    </row>
    <row r="4888" spans="1:45" x14ac:dyDescent="0.25">
      <c r="A4888">
        <v>612</v>
      </c>
      <c r="B4888" t="s">
        <v>241</v>
      </c>
      <c r="C4888" t="s">
        <v>44</v>
      </c>
      <c r="D4888" t="s">
        <v>61</v>
      </c>
      <c r="E4888" t="s">
        <v>307</v>
      </c>
      <c r="F4888" t="s">
        <v>307</v>
      </c>
      <c r="G4888" t="s">
        <v>307</v>
      </c>
      <c r="H4888" t="s">
        <v>307</v>
      </c>
      <c r="I4888" t="s">
        <v>307</v>
      </c>
      <c r="J4888" t="s">
        <v>307</v>
      </c>
      <c r="K4888" t="s">
        <v>307</v>
      </c>
      <c r="L4888" t="s">
        <v>307</v>
      </c>
      <c r="M4888" t="s">
        <v>307</v>
      </c>
      <c r="N4888" t="s">
        <v>307</v>
      </c>
      <c r="O4888" t="s">
        <v>307</v>
      </c>
      <c r="P4888" t="s">
        <v>307</v>
      </c>
      <c r="Q4888" t="s">
        <v>307</v>
      </c>
      <c r="R4888" t="s">
        <v>307</v>
      </c>
      <c r="S4888" t="s">
        <v>307</v>
      </c>
      <c r="T4888" t="s">
        <v>307</v>
      </c>
      <c r="U4888" t="s">
        <v>307</v>
      </c>
      <c r="V4888" t="s">
        <v>307</v>
      </c>
      <c r="W4888" t="s">
        <v>307</v>
      </c>
    </row>
    <row r="4889" spans="1:45" x14ac:dyDescent="0.25">
      <c r="A4889">
        <v>612</v>
      </c>
      <c r="B4889" t="s">
        <v>241</v>
      </c>
      <c r="C4889" t="s">
        <v>44</v>
      </c>
      <c r="D4889" t="s">
        <v>62</v>
      </c>
      <c r="E4889" t="s">
        <v>307</v>
      </c>
      <c r="F4889" t="s">
        <v>307</v>
      </c>
      <c r="G4889" t="s">
        <v>307</v>
      </c>
      <c r="H4889" t="s">
        <v>307</v>
      </c>
      <c r="I4889" t="s">
        <v>307</v>
      </c>
      <c r="J4889" t="s">
        <v>307</v>
      </c>
      <c r="K4889" t="s">
        <v>307</v>
      </c>
      <c r="L4889" t="s">
        <v>307</v>
      </c>
      <c r="M4889" t="s">
        <v>307</v>
      </c>
      <c r="N4889" t="s">
        <v>307</v>
      </c>
      <c r="O4889" t="s">
        <v>307</v>
      </c>
      <c r="P4889" t="s">
        <v>307</v>
      </c>
      <c r="Q4889" t="s">
        <v>307</v>
      </c>
      <c r="R4889" t="s">
        <v>307</v>
      </c>
      <c r="S4889" t="s">
        <v>307</v>
      </c>
      <c r="T4889" t="s">
        <v>307</v>
      </c>
      <c r="U4889" t="s">
        <v>307</v>
      </c>
      <c r="V4889" t="s">
        <v>307</v>
      </c>
      <c r="W4889" t="s">
        <v>307</v>
      </c>
    </row>
    <row r="4890" spans="1:45" x14ac:dyDescent="0.25">
      <c r="A4890">
        <v>612</v>
      </c>
      <c r="B4890" t="s">
        <v>241</v>
      </c>
      <c r="C4890" t="s">
        <v>38</v>
      </c>
      <c r="D4890" t="s">
        <v>47</v>
      </c>
      <c r="E4890" t="s">
        <v>307</v>
      </c>
      <c r="F4890" t="s">
        <v>307</v>
      </c>
      <c r="G4890" t="s">
        <v>307</v>
      </c>
      <c r="H4890" t="s">
        <v>307</v>
      </c>
      <c r="I4890" t="s">
        <v>307</v>
      </c>
      <c r="J4890" t="s">
        <v>307</v>
      </c>
      <c r="K4890" t="s">
        <v>307</v>
      </c>
      <c r="L4890" t="s">
        <v>307</v>
      </c>
      <c r="M4890" t="s">
        <v>307</v>
      </c>
      <c r="N4890" t="s">
        <v>307</v>
      </c>
      <c r="O4890" t="s">
        <v>307</v>
      </c>
      <c r="P4890" t="s">
        <v>307</v>
      </c>
      <c r="Q4890" t="s">
        <v>307</v>
      </c>
      <c r="R4890" t="s">
        <v>307</v>
      </c>
      <c r="S4890" t="s">
        <v>307</v>
      </c>
      <c r="T4890" t="s">
        <v>307</v>
      </c>
      <c r="U4890" t="s">
        <v>307</v>
      </c>
      <c r="V4890" t="s">
        <v>307</v>
      </c>
      <c r="W4890" t="s">
        <v>307</v>
      </c>
      <c r="X4890" t="s">
        <v>307</v>
      </c>
      <c r="Y4890" t="s">
        <v>307</v>
      </c>
      <c r="Z4890" t="s">
        <v>307</v>
      </c>
      <c r="AA4890" t="s">
        <v>307</v>
      </c>
      <c r="AB4890" t="s">
        <v>307</v>
      </c>
      <c r="AC4890" t="s">
        <v>307</v>
      </c>
      <c r="AD4890" t="s">
        <v>307</v>
      </c>
      <c r="AE4890" t="s">
        <v>307</v>
      </c>
      <c r="AF4890" t="s">
        <v>307</v>
      </c>
      <c r="AG4890" t="s">
        <v>307</v>
      </c>
      <c r="AH4890" t="s">
        <v>307</v>
      </c>
      <c r="AI4890" t="s">
        <v>307</v>
      </c>
      <c r="AJ4890" t="s">
        <v>307</v>
      </c>
      <c r="AK4890" t="s">
        <v>307</v>
      </c>
      <c r="AL4890" t="s">
        <v>307</v>
      </c>
      <c r="AM4890" t="s">
        <v>307</v>
      </c>
      <c r="AN4890" t="s">
        <v>307</v>
      </c>
      <c r="AO4890" t="s">
        <v>307</v>
      </c>
      <c r="AP4890" t="s">
        <v>307</v>
      </c>
      <c r="AQ4890" t="s">
        <v>307</v>
      </c>
      <c r="AR4890" t="s">
        <v>307</v>
      </c>
      <c r="AS4890" t="s">
        <v>307</v>
      </c>
    </row>
    <row r="4891" spans="1:45" x14ac:dyDescent="0.25">
      <c r="A4891">
        <v>612</v>
      </c>
      <c r="B4891" t="s">
        <v>241</v>
      </c>
      <c r="C4891" t="s">
        <v>38</v>
      </c>
      <c r="D4891" t="s">
        <v>48</v>
      </c>
      <c r="E4891" t="s">
        <v>307</v>
      </c>
      <c r="F4891" t="s">
        <v>307</v>
      </c>
      <c r="G4891" t="s">
        <v>307</v>
      </c>
      <c r="H4891" t="s">
        <v>307</v>
      </c>
      <c r="I4891" t="s">
        <v>307</v>
      </c>
      <c r="J4891" t="s">
        <v>307</v>
      </c>
      <c r="K4891" t="s">
        <v>307</v>
      </c>
      <c r="L4891" t="s">
        <v>307</v>
      </c>
      <c r="M4891" t="s">
        <v>307</v>
      </c>
      <c r="N4891" t="s">
        <v>307</v>
      </c>
      <c r="O4891" t="s">
        <v>307</v>
      </c>
      <c r="P4891" t="s">
        <v>307</v>
      </c>
      <c r="Q4891" t="s">
        <v>307</v>
      </c>
      <c r="R4891" t="s">
        <v>307</v>
      </c>
      <c r="S4891" t="s">
        <v>307</v>
      </c>
      <c r="T4891" t="s">
        <v>307</v>
      </c>
      <c r="U4891" t="s">
        <v>307</v>
      </c>
      <c r="V4891" t="s">
        <v>307</v>
      </c>
      <c r="W4891" t="s">
        <v>307</v>
      </c>
      <c r="X4891" t="s">
        <v>307</v>
      </c>
      <c r="Y4891" t="s">
        <v>307</v>
      </c>
      <c r="Z4891" t="s">
        <v>307</v>
      </c>
      <c r="AA4891" t="s">
        <v>307</v>
      </c>
      <c r="AB4891" t="s">
        <v>307</v>
      </c>
      <c r="AC4891" t="s">
        <v>307</v>
      </c>
      <c r="AD4891" t="s">
        <v>307</v>
      </c>
      <c r="AE4891" t="s">
        <v>307</v>
      </c>
      <c r="AF4891" t="s">
        <v>307</v>
      </c>
      <c r="AG4891" t="s">
        <v>307</v>
      </c>
      <c r="AH4891" t="s">
        <v>307</v>
      </c>
      <c r="AI4891" t="s">
        <v>307</v>
      </c>
      <c r="AJ4891" t="s">
        <v>307</v>
      </c>
      <c r="AK4891" t="s">
        <v>307</v>
      </c>
      <c r="AL4891" t="s">
        <v>307</v>
      </c>
      <c r="AM4891" t="s">
        <v>307</v>
      </c>
      <c r="AN4891" t="s">
        <v>307</v>
      </c>
      <c r="AO4891" t="s">
        <v>307</v>
      </c>
      <c r="AP4891" t="s">
        <v>307</v>
      </c>
      <c r="AQ4891" t="s">
        <v>307</v>
      </c>
      <c r="AR4891" t="s">
        <v>307</v>
      </c>
      <c r="AS4891" t="s">
        <v>307</v>
      </c>
    </row>
    <row r="4892" spans="1:45" x14ac:dyDescent="0.25">
      <c r="A4892">
        <v>612</v>
      </c>
      <c r="B4892" t="s">
        <v>241</v>
      </c>
      <c r="C4892" t="s">
        <v>38</v>
      </c>
      <c r="D4892" t="s">
        <v>49</v>
      </c>
      <c r="E4892" t="s">
        <v>307</v>
      </c>
      <c r="F4892" t="s">
        <v>307</v>
      </c>
      <c r="G4892" t="s">
        <v>307</v>
      </c>
      <c r="H4892" t="s">
        <v>307</v>
      </c>
      <c r="I4892" t="s">
        <v>307</v>
      </c>
      <c r="J4892" t="s">
        <v>307</v>
      </c>
      <c r="K4892" t="s">
        <v>307</v>
      </c>
      <c r="L4892" t="s">
        <v>307</v>
      </c>
      <c r="M4892" t="s">
        <v>307</v>
      </c>
      <c r="N4892" t="s">
        <v>307</v>
      </c>
      <c r="O4892" t="s">
        <v>307</v>
      </c>
      <c r="P4892" t="s">
        <v>307</v>
      </c>
      <c r="Q4892" t="s">
        <v>307</v>
      </c>
      <c r="R4892" t="s">
        <v>307</v>
      </c>
      <c r="S4892" t="s">
        <v>307</v>
      </c>
      <c r="T4892" t="s">
        <v>307</v>
      </c>
      <c r="U4892" t="s">
        <v>307</v>
      </c>
      <c r="V4892" t="s">
        <v>307</v>
      </c>
      <c r="W4892" t="s">
        <v>307</v>
      </c>
      <c r="X4892" t="s">
        <v>307</v>
      </c>
      <c r="Y4892" t="s">
        <v>307</v>
      </c>
      <c r="Z4892" t="s">
        <v>307</v>
      </c>
      <c r="AA4892" t="s">
        <v>307</v>
      </c>
      <c r="AB4892" t="s">
        <v>307</v>
      </c>
      <c r="AC4892" t="s">
        <v>307</v>
      </c>
      <c r="AD4892" t="s">
        <v>307</v>
      </c>
      <c r="AE4892" t="s">
        <v>307</v>
      </c>
      <c r="AF4892" t="s">
        <v>307</v>
      </c>
      <c r="AG4892" t="s">
        <v>307</v>
      </c>
      <c r="AH4892" t="s">
        <v>307</v>
      </c>
      <c r="AI4892" t="s">
        <v>307</v>
      </c>
      <c r="AJ4892" t="s">
        <v>307</v>
      </c>
      <c r="AK4892" t="s">
        <v>307</v>
      </c>
      <c r="AL4892" t="s">
        <v>307</v>
      </c>
      <c r="AM4892" t="s">
        <v>307</v>
      </c>
      <c r="AN4892" t="s">
        <v>307</v>
      </c>
      <c r="AO4892" t="s">
        <v>307</v>
      </c>
      <c r="AP4892" t="s">
        <v>307</v>
      </c>
      <c r="AQ4892" t="s">
        <v>307</v>
      </c>
      <c r="AR4892" t="s">
        <v>307</v>
      </c>
      <c r="AS4892" t="s">
        <v>307</v>
      </c>
    </row>
    <row r="4893" spans="1:45" x14ac:dyDescent="0.25">
      <c r="A4893">
        <v>612</v>
      </c>
      <c r="B4893" t="s">
        <v>241</v>
      </c>
      <c r="C4893" t="s">
        <v>450</v>
      </c>
      <c r="D4893" t="s">
        <v>48</v>
      </c>
      <c r="E4893" t="s">
        <v>307</v>
      </c>
      <c r="F4893" t="s">
        <v>307</v>
      </c>
      <c r="G4893" t="s">
        <v>307</v>
      </c>
      <c r="H4893" t="s">
        <v>307</v>
      </c>
      <c r="I4893" t="s">
        <v>307</v>
      </c>
      <c r="J4893" t="s">
        <v>307</v>
      </c>
      <c r="K4893" t="s">
        <v>307</v>
      </c>
      <c r="L4893" t="s">
        <v>307</v>
      </c>
      <c r="M4893" t="s">
        <v>307</v>
      </c>
      <c r="N4893" t="s">
        <v>307</v>
      </c>
      <c r="O4893" t="s">
        <v>307</v>
      </c>
      <c r="P4893" t="s">
        <v>307</v>
      </c>
      <c r="Q4893" t="s">
        <v>307</v>
      </c>
      <c r="R4893" t="s">
        <v>307</v>
      </c>
    </row>
    <row r="4894" spans="1:45" x14ac:dyDescent="0.25">
      <c r="A4894">
        <v>612</v>
      </c>
      <c r="B4894" t="s">
        <v>241</v>
      </c>
      <c r="C4894" t="s">
        <v>449</v>
      </c>
      <c r="D4894" t="s">
        <v>48</v>
      </c>
      <c r="E4894" t="s">
        <v>307</v>
      </c>
      <c r="F4894" t="s">
        <v>307</v>
      </c>
      <c r="G4894" t="s">
        <v>307</v>
      </c>
      <c r="H4894" t="s">
        <v>307</v>
      </c>
      <c r="I4894" t="s">
        <v>307</v>
      </c>
      <c r="J4894" t="s">
        <v>307</v>
      </c>
      <c r="K4894" t="s">
        <v>307</v>
      </c>
      <c r="L4894" t="s">
        <v>307</v>
      </c>
      <c r="M4894" t="s">
        <v>307</v>
      </c>
      <c r="N4894" t="s">
        <v>307</v>
      </c>
      <c r="O4894" t="s">
        <v>307</v>
      </c>
      <c r="P4894" t="s">
        <v>307</v>
      </c>
      <c r="Q4894" t="s">
        <v>307</v>
      </c>
      <c r="R4894" t="s">
        <v>307</v>
      </c>
    </row>
    <row r="4895" spans="1:45" x14ac:dyDescent="0.25">
      <c r="A4895">
        <v>612</v>
      </c>
      <c r="B4895" t="s">
        <v>241</v>
      </c>
      <c r="C4895" t="s">
        <v>475</v>
      </c>
      <c r="D4895" t="s">
        <v>48</v>
      </c>
      <c r="E4895" t="s">
        <v>307</v>
      </c>
      <c r="F4895" t="s">
        <v>307</v>
      </c>
      <c r="G4895" t="s">
        <v>307</v>
      </c>
    </row>
    <row r="4896" spans="1:45" x14ac:dyDescent="0.25">
      <c r="A4896">
        <v>612</v>
      </c>
      <c r="B4896" t="s">
        <v>241</v>
      </c>
      <c r="C4896" t="s">
        <v>42</v>
      </c>
      <c r="D4896" t="s">
        <v>48</v>
      </c>
      <c r="E4896" t="s">
        <v>307</v>
      </c>
      <c r="F4896" t="s">
        <v>307</v>
      </c>
      <c r="G4896" t="s">
        <v>307</v>
      </c>
      <c r="H4896" t="s">
        <v>307</v>
      </c>
      <c r="I4896" t="s">
        <v>307</v>
      </c>
      <c r="J4896" t="s">
        <v>307</v>
      </c>
      <c r="K4896" t="s">
        <v>307</v>
      </c>
      <c r="L4896" t="s">
        <v>307</v>
      </c>
      <c r="M4896" t="s">
        <v>307</v>
      </c>
      <c r="N4896" t="s">
        <v>307</v>
      </c>
      <c r="O4896" t="s">
        <v>307</v>
      </c>
      <c r="P4896" t="s">
        <v>307</v>
      </c>
      <c r="Q4896" t="s">
        <v>307</v>
      </c>
      <c r="R4896" t="s">
        <v>307</v>
      </c>
      <c r="S4896" t="s">
        <v>307</v>
      </c>
      <c r="T4896" t="s">
        <v>307</v>
      </c>
      <c r="U4896" t="s">
        <v>307</v>
      </c>
      <c r="V4896" t="s">
        <v>307</v>
      </c>
      <c r="W4896" t="s">
        <v>307</v>
      </c>
      <c r="X4896" t="s">
        <v>307</v>
      </c>
      <c r="Y4896" t="s">
        <v>307</v>
      </c>
      <c r="Z4896" t="s">
        <v>307</v>
      </c>
    </row>
    <row r="4897" spans="1:45" x14ac:dyDescent="0.25">
      <c r="A4897">
        <v>613</v>
      </c>
      <c r="B4897" t="s">
        <v>242</v>
      </c>
      <c r="C4897" t="s">
        <v>43</v>
      </c>
      <c r="D4897" t="s">
        <v>54</v>
      </c>
      <c r="E4897" t="s">
        <v>307</v>
      </c>
      <c r="F4897" t="s">
        <v>307</v>
      </c>
      <c r="G4897" t="s">
        <v>307</v>
      </c>
      <c r="H4897" t="s">
        <v>307</v>
      </c>
      <c r="I4897" t="s">
        <v>307</v>
      </c>
      <c r="J4897" t="s">
        <v>307</v>
      </c>
      <c r="K4897" t="s">
        <v>307</v>
      </c>
      <c r="L4897" t="s">
        <v>307</v>
      </c>
      <c r="M4897" t="s">
        <v>307</v>
      </c>
      <c r="N4897" t="s">
        <v>307</v>
      </c>
      <c r="O4897" t="s">
        <v>307</v>
      </c>
      <c r="P4897" t="s">
        <v>307</v>
      </c>
      <c r="Q4897" t="s">
        <v>307</v>
      </c>
      <c r="R4897" t="s">
        <v>307</v>
      </c>
      <c r="S4897" t="s">
        <v>307</v>
      </c>
      <c r="T4897" t="s">
        <v>307</v>
      </c>
      <c r="U4897" t="s">
        <v>307</v>
      </c>
      <c r="V4897" t="s">
        <v>307</v>
      </c>
      <c r="W4897" t="s">
        <v>307</v>
      </c>
    </row>
    <row r="4898" spans="1:45" x14ac:dyDescent="0.25">
      <c r="A4898">
        <v>613</v>
      </c>
      <c r="B4898" t="s">
        <v>242</v>
      </c>
      <c r="C4898" t="s">
        <v>43</v>
      </c>
      <c r="D4898" t="s">
        <v>55</v>
      </c>
      <c r="E4898" t="s">
        <v>307</v>
      </c>
      <c r="F4898" t="s">
        <v>307</v>
      </c>
      <c r="G4898" t="s">
        <v>307</v>
      </c>
      <c r="H4898" t="s">
        <v>307</v>
      </c>
      <c r="I4898" t="s">
        <v>307</v>
      </c>
      <c r="J4898" t="s">
        <v>307</v>
      </c>
      <c r="K4898" t="s">
        <v>307</v>
      </c>
      <c r="L4898" t="s">
        <v>307</v>
      </c>
      <c r="M4898" t="s">
        <v>307</v>
      </c>
      <c r="N4898" t="s">
        <v>307</v>
      </c>
      <c r="O4898" t="s">
        <v>307</v>
      </c>
      <c r="P4898" t="s">
        <v>307</v>
      </c>
      <c r="Q4898" t="s">
        <v>307</v>
      </c>
      <c r="R4898" t="s">
        <v>307</v>
      </c>
      <c r="S4898" t="s">
        <v>307</v>
      </c>
      <c r="T4898" t="s">
        <v>307</v>
      </c>
      <c r="U4898" t="s">
        <v>307</v>
      </c>
      <c r="V4898" t="s">
        <v>307</v>
      </c>
      <c r="W4898" t="s">
        <v>307</v>
      </c>
    </row>
    <row r="4899" spans="1:45" x14ac:dyDescent="0.25">
      <c r="A4899">
        <v>613</v>
      </c>
      <c r="B4899" t="s">
        <v>242</v>
      </c>
      <c r="C4899" t="s">
        <v>43</v>
      </c>
      <c r="D4899" t="s">
        <v>56</v>
      </c>
      <c r="E4899" t="s">
        <v>307</v>
      </c>
      <c r="F4899" t="s">
        <v>307</v>
      </c>
      <c r="G4899" t="s">
        <v>307</v>
      </c>
      <c r="H4899" t="s">
        <v>307</v>
      </c>
      <c r="I4899" t="s">
        <v>307</v>
      </c>
      <c r="J4899" t="s">
        <v>307</v>
      </c>
      <c r="K4899" t="s">
        <v>307</v>
      </c>
      <c r="L4899" t="s">
        <v>307</v>
      </c>
      <c r="M4899" t="s">
        <v>307</v>
      </c>
      <c r="N4899" t="s">
        <v>307</v>
      </c>
      <c r="O4899" t="s">
        <v>307</v>
      </c>
      <c r="P4899" t="s">
        <v>307</v>
      </c>
      <c r="Q4899" t="s">
        <v>307</v>
      </c>
      <c r="R4899" t="s">
        <v>307</v>
      </c>
      <c r="S4899" t="s">
        <v>307</v>
      </c>
      <c r="T4899" t="s">
        <v>307</v>
      </c>
      <c r="U4899" t="s">
        <v>307</v>
      </c>
      <c r="V4899" t="s">
        <v>307</v>
      </c>
      <c r="W4899" t="s">
        <v>307</v>
      </c>
    </row>
    <row r="4900" spans="1:45" x14ac:dyDescent="0.25">
      <c r="A4900">
        <v>613</v>
      </c>
      <c r="B4900" t="s">
        <v>242</v>
      </c>
      <c r="C4900" t="s">
        <v>43</v>
      </c>
      <c r="D4900" t="s">
        <v>57</v>
      </c>
      <c r="E4900" t="s">
        <v>307</v>
      </c>
      <c r="F4900" t="s">
        <v>307</v>
      </c>
      <c r="G4900" t="s">
        <v>307</v>
      </c>
      <c r="H4900" t="s">
        <v>307</v>
      </c>
      <c r="I4900" t="s">
        <v>307</v>
      </c>
      <c r="J4900" t="s">
        <v>307</v>
      </c>
      <c r="K4900" t="s">
        <v>307</v>
      </c>
      <c r="L4900" t="s">
        <v>307</v>
      </c>
      <c r="M4900" t="s">
        <v>307</v>
      </c>
      <c r="N4900" t="s">
        <v>307</v>
      </c>
      <c r="O4900" t="s">
        <v>307</v>
      </c>
      <c r="P4900" t="s">
        <v>307</v>
      </c>
      <c r="Q4900" t="s">
        <v>307</v>
      </c>
      <c r="R4900" t="s">
        <v>307</v>
      </c>
      <c r="S4900" t="s">
        <v>307</v>
      </c>
      <c r="T4900" t="s">
        <v>307</v>
      </c>
      <c r="U4900" t="s">
        <v>307</v>
      </c>
      <c r="V4900" t="s">
        <v>307</v>
      </c>
      <c r="W4900" t="s">
        <v>307</v>
      </c>
    </row>
    <row r="4901" spans="1:45" x14ac:dyDescent="0.25">
      <c r="A4901">
        <v>613</v>
      </c>
      <c r="B4901" t="s">
        <v>242</v>
      </c>
      <c r="C4901" t="s">
        <v>43</v>
      </c>
      <c r="D4901" t="s">
        <v>58</v>
      </c>
      <c r="E4901" t="s">
        <v>307</v>
      </c>
      <c r="F4901" t="s">
        <v>307</v>
      </c>
      <c r="G4901" t="s">
        <v>307</v>
      </c>
      <c r="H4901" t="s">
        <v>307</v>
      </c>
      <c r="I4901" t="s">
        <v>307</v>
      </c>
      <c r="J4901" t="s">
        <v>307</v>
      </c>
      <c r="K4901" t="s">
        <v>307</v>
      </c>
      <c r="L4901" t="s">
        <v>307</v>
      </c>
      <c r="M4901" t="s">
        <v>307</v>
      </c>
      <c r="N4901" t="s">
        <v>307</v>
      </c>
      <c r="O4901" t="s">
        <v>307</v>
      </c>
      <c r="P4901" t="s">
        <v>307</v>
      </c>
      <c r="Q4901" t="s">
        <v>307</v>
      </c>
      <c r="R4901" t="s">
        <v>307</v>
      </c>
      <c r="S4901" t="s">
        <v>307</v>
      </c>
      <c r="T4901" t="s">
        <v>307</v>
      </c>
      <c r="U4901" t="s">
        <v>307</v>
      </c>
      <c r="V4901" t="s">
        <v>307</v>
      </c>
      <c r="W4901" t="s">
        <v>307</v>
      </c>
    </row>
    <row r="4902" spans="1:45" x14ac:dyDescent="0.25">
      <c r="A4902">
        <v>613</v>
      </c>
      <c r="B4902" t="s">
        <v>242</v>
      </c>
      <c r="C4902" t="s">
        <v>43</v>
      </c>
      <c r="D4902" t="s">
        <v>59</v>
      </c>
      <c r="E4902" t="s">
        <v>307</v>
      </c>
      <c r="F4902" t="s">
        <v>307</v>
      </c>
      <c r="G4902" t="s">
        <v>307</v>
      </c>
      <c r="H4902" t="s">
        <v>307</v>
      </c>
      <c r="I4902" t="s">
        <v>307</v>
      </c>
      <c r="J4902" t="s">
        <v>307</v>
      </c>
      <c r="K4902" t="s">
        <v>307</v>
      </c>
      <c r="L4902" t="s">
        <v>307</v>
      </c>
      <c r="M4902" t="s">
        <v>307</v>
      </c>
      <c r="N4902" t="s">
        <v>307</v>
      </c>
      <c r="O4902" t="s">
        <v>307</v>
      </c>
      <c r="P4902" t="s">
        <v>307</v>
      </c>
      <c r="Q4902" t="s">
        <v>307</v>
      </c>
      <c r="R4902" t="s">
        <v>307</v>
      </c>
      <c r="S4902" t="s">
        <v>307</v>
      </c>
      <c r="T4902" t="s">
        <v>307</v>
      </c>
      <c r="U4902" t="s">
        <v>307</v>
      </c>
      <c r="V4902" t="s">
        <v>307</v>
      </c>
      <c r="W4902" t="s">
        <v>307</v>
      </c>
    </row>
    <row r="4903" spans="1:45" x14ac:dyDescent="0.25">
      <c r="A4903">
        <v>613</v>
      </c>
      <c r="B4903" t="s">
        <v>242</v>
      </c>
      <c r="C4903" t="s">
        <v>43</v>
      </c>
      <c r="D4903" t="s">
        <v>60</v>
      </c>
      <c r="E4903" t="s">
        <v>307</v>
      </c>
      <c r="F4903" t="s">
        <v>307</v>
      </c>
      <c r="G4903" t="s">
        <v>307</v>
      </c>
      <c r="H4903" t="s">
        <v>307</v>
      </c>
      <c r="I4903" t="s">
        <v>307</v>
      </c>
      <c r="J4903" t="s">
        <v>307</v>
      </c>
      <c r="K4903" t="s">
        <v>307</v>
      </c>
      <c r="L4903" t="s">
        <v>307</v>
      </c>
      <c r="M4903" t="s">
        <v>307</v>
      </c>
      <c r="N4903" t="s">
        <v>307</v>
      </c>
      <c r="O4903" t="s">
        <v>307</v>
      </c>
      <c r="P4903" t="s">
        <v>307</v>
      </c>
      <c r="Q4903" t="s">
        <v>307</v>
      </c>
      <c r="R4903" t="s">
        <v>307</v>
      </c>
      <c r="S4903" t="s">
        <v>307</v>
      </c>
      <c r="T4903" t="s">
        <v>307</v>
      </c>
      <c r="U4903" t="s">
        <v>307</v>
      </c>
      <c r="V4903" t="s">
        <v>307</v>
      </c>
      <c r="W4903" t="s">
        <v>307</v>
      </c>
    </row>
    <row r="4904" spans="1:45" x14ac:dyDescent="0.25">
      <c r="A4904">
        <v>613</v>
      </c>
      <c r="B4904" t="s">
        <v>242</v>
      </c>
      <c r="C4904" t="s">
        <v>43</v>
      </c>
      <c r="D4904" t="s">
        <v>61</v>
      </c>
      <c r="E4904" t="s">
        <v>307</v>
      </c>
      <c r="F4904" t="s">
        <v>307</v>
      </c>
      <c r="G4904" t="s">
        <v>307</v>
      </c>
      <c r="H4904" t="s">
        <v>307</v>
      </c>
      <c r="I4904" t="s">
        <v>307</v>
      </c>
      <c r="J4904" t="s">
        <v>307</v>
      </c>
      <c r="K4904" t="s">
        <v>307</v>
      </c>
      <c r="L4904" t="s">
        <v>307</v>
      </c>
      <c r="M4904" t="s">
        <v>307</v>
      </c>
      <c r="N4904" t="s">
        <v>307</v>
      </c>
      <c r="O4904" t="s">
        <v>307</v>
      </c>
      <c r="P4904" t="s">
        <v>307</v>
      </c>
      <c r="Q4904" t="s">
        <v>307</v>
      </c>
      <c r="R4904" t="s">
        <v>307</v>
      </c>
      <c r="S4904" t="s">
        <v>307</v>
      </c>
      <c r="T4904" t="s">
        <v>307</v>
      </c>
      <c r="U4904" t="s">
        <v>307</v>
      </c>
      <c r="V4904" t="s">
        <v>307</v>
      </c>
      <c r="W4904" t="s">
        <v>307</v>
      </c>
    </row>
    <row r="4905" spans="1:45" x14ac:dyDescent="0.25">
      <c r="A4905">
        <v>613</v>
      </c>
      <c r="B4905" t="s">
        <v>242</v>
      </c>
      <c r="C4905" t="s">
        <v>43</v>
      </c>
      <c r="D4905" t="s">
        <v>62</v>
      </c>
      <c r="E4905" t="s">
        <v>307</v>
      </c>
      <c r="F4905" t="s">
        <v>307</v>
      </c>
      <c r="G4905" t="s">
        <v>307</v>
      </c>
      <c r="H4905" t="s">
        <v>307</v>
      </c>
      <c r="I4905" t="s">
        <v>307</v>
      </c>
      <c r="J4905" t="s">
        <v>307</v>
      </c>
      <c r="K4905" t="s">
        <v>307</v>
      </c>
      <c r="L4905" t="s">
        <v>307</v>
      </c>
      <c r="M4905" t="s">
        <v>307</v>
      </c>
      <c r="N4905" t="s">
        <v>307</v>
      </c>
      <c r="O4905" t="s">
        <v>307</v>
      </c>
      <c r="P4905" t="s">
        <v>307</v>
      </c>
      <c r="Q4905" t="s">
        <v>307</v>
      </c>
      <c r="R4905" t="s">
        <v>307</v>
      </c>
      <c r="S4905" t="s">
        <v>307</v>
      </c>
      <c r="T4905" t="s">
        <v>307</v>
      </c>
      <c r="U4905" t="s">
        <v>307</v>
      </c>
      <c r="V4905" t="s">
        <v>307</v>
      </c>
      <c r="W4905" t="s">
        <v>307</v>
      </c>
    </row>
    <row r="4906" spans="1:45" x14ac:dyDescent="0.25">
      <c r="A4906">
        <v>613</v>
      </c>
      <c r="B4906" t="s">
        <v>242</v>
      </c>
      <c r="C4906" t="s">
        <v>36</v>
      </c>
      <c r="D4906" t="s">
        <v>47</v>
      </c>
      <c r="E4906" t="s">
        <v>307</v>
      </c>
      <c r="F4906" t="s">
        <v>307</v>
      </c>
      <c r="G4906" t="s">
        <v>307</v>
      </c>
      <c r="H4906" t="s">
        <v>307</v>
      </c>
      <c r="I4906" t="s">
        <v>307</v>
      </c>
      <c r="J4906" t="s">
        <v>307</v>
      </c>
      <c r="K4906" t="s">
        <v>307</v>
      </c>
      <c r="L4906" t="s">
        <v>307</v>
      </c>
      <c r="M4906" t="s">
        <v>307</v>
      </c>
      <c r="N4906" t="s">
        <v>307</v>
      </c>
      <c r="O4906" t="s">
        <v>307</v>
      </c>
      <c r="P4906" t="s">
        <v>307</v>
      </c>
      <c r="Q4906" t="s">
        <v>307</v>
      </c>
      <c r="R4906" t="s">
        <v>307</v>
      </c>
      <c r="S4906" t="s">
        <v>307</v>
      </c>
      <c r="T4906" t="s">
        <v>307</v>
      </c>
      <c r="U4906" t="s">
        <v>307</v>
      </c>
      <c r="V4906" t="s">
        <v>307</v>
      </c>
      <c r="W4906" t="s">
        <v>307</v>
      </c>
      <c r="X4906" t="s">
        <v>307</v>
      </c>
      <c r="Y4906" t="s">
        <v>307</v>
      </c>
      <c r="Z4906" t="s">
        <v>307</v>
      </c>
      <c r="AA4906" t="s">
        <v>307</v>
      </c>
      <c r="AB4906" t="s">
        <v>307</v>
      </c>
      <c r="AC4906" t="s">
        <v>307</v>
      </c>
      <c r="AD4906" t="s">
        <v>307</v>
      </c>
      <c r="AE4906" t="s">
        <v>307</v>
      </c>
      <c r="AF4906" t="s">
        <v>307</v>
      </c>
      <c r="AG4906" t="s">
        <v>307</v>
      </c>
      <c r="AH4906" t="s">
        <v>307</v>
      </c>
      <c r="AI4906" t="s">
        <v>307</v>
      </c>
      <c r="AJ4906" t="s">
        <v>307</v>
      </c>
      <c r="AK4906" t="s">
        <v>307</v>
      </c>
      <c r="AL4906" t="s">
        <v>307</v>
      </c>
      <c r="AM4906" t="s">
        <v>307</v>
      </c>
      <c r="AN4906" t="s">
        <v>307</v>
      </c>
      <c r="AO4906" t="s">
        <v>307</v>
      </c>
      <c r="AP4906" t="s">
        <v>307</v>
      </c>
      <c r="AQ4906" t="s">
        <v>307</v>
      </c>
      <c r="AR4906" t="s">
        <v>307</v>
      </c>
      <c r="AS4906" t="s">
        <v>307</v>
      </c>
    </row>
    <row r="4907" spans="1:45" x14ac:dyDescent="0.25">
      <c r="A4907">
        <v>613</v>
      </c>
      <c r="B4907" t="s">
        <v>242</v>
      </c>
      <c r="C4907" t="s">
        <v>36</v>
      </c>
      <c r="D4907" t="s">
        <v>48</v>
      </c>
      <c r="E4907" t="s">
        <v>307</v>
      </c>
      <c r="F4907" t="s">
        <v>307</v>
      </c>
      <c r="G4907" t="s">
        <v>307</v>
      </c>
      <c r="H4907" t="s">
        <v>307</v>
      </c>
      <c r="I4907" t="s">
        <v>307</v>
      </c>
      <c r="J4907" t="s">
        <v>307</v>
      </c>
      <c r="K4907" t="s">
        <v>307</v>
      </c>
      <c r="L4907" t="s">
        <v>307</v>
      </c>
      <c r="M4907" t="s">
        <v>307</v>
      </c>
      <c r="N4907" t="s">
        <v>307</v>
      </c>
      <c r="O4907" t="s">
        <v>307</v>
      </c>
      <c r="P4907" t="s">
        <v>307</v>
      </c>
      <c r="Q4907" t="s">
        <v>307</v>
      </c>
      <c r="R4907" t="s">
        <v>307</v>
      </c>
      <c r="S4907" t="s">
        <v>307</v>
      </c>
      <c r="T4907" t="s">
        <v>307</v>
      </c>
      <c r="U4907" t="s">
        <v>307</v>
      </c>
      <c r="V4907" t="s">
        <v>307</v>
      </c>
      <c r="W4907" t="s">
        <v>307</v>
      </c>
      <c r="X4907" t="s">
        <v>307</v>
      </c>
      <c r="Y4907" t="s">
        <v>307</v>
      </c>
      <c r="Z4907" t="s">
        <v>307</v>
      </c>
      <c r="AA4907" t="s">
        <v>307</v>
      </c>
      <c r="AB4907" t="s">
        <v>307</v>
      </c>
      <c r="AC4907" t="s">
        <v>307</v>
      </c>
      <c r="AD4907" t="s">
        <v>307</v>
      </c>
      <c r="AE4907" t="s">
        <v>307</v>
      </c>
      <c r="AF4907" t="s">
        <v>307</v>
      </c>
      <c r="AG4907" t="s">
        <v>307</v>
      </c>
      <c r="AH4907" t="s">
        <v>307</v>
      </c>
      <c r="AI4907" t="s">
        <v>307</v>
      </c>
      <c r="AJ4907" t="s">
        <v>307</v>
      </c>
      <c r="AK4907" t="s">
        <v>307</v>
      </c>
      <c r="AL4907" t="s">
        <v>307</v>
      </c>
      <c r="AM4907" t="s">
        <v>307</v>
      </c>
      <c r="AN4907" t="s">
        <v>307</v>
      </c>
      <c r="AO4907" t="s">
        <v>307</v>
      </c>
      <c r="AP4907" t="s">
        <v>307</v>
      </c>
      <c r="AQ4907" t="s">
        <v>307</v>
      </c>
      <c r="AR4907" t="s">
        <v>307</v>
      </c>
      <c r="AS4907" t="s">
        <v>307</v>
      </c>
    </row>
    <row r="4908" spans="1:45" x14ac:dyDescent="0.25">
      <c r="A4908">
        <v>613</v>
      </c>
      <c r="B4908" t="s">
        <v>242</v>
      </c>
      <c r="C4908" t="s">
        <v>36</v>
      </c>
      <c r="D4908" t="s">
        <v>49</v>
      </c>
      <c r="E4908" t="s">
        <v>307</v>
      </c>
      <c r="F4908" t="s">
        <v>307</v>
      </c>
      <c r="G4908" t="s">
        <v>307</v>
      </c>
      <c r="H4908" t="s">
        <v>307</v>
      </c>
      <c r="I4908" t="s">
        <v>307</v>
      </c>
      <c r="J4908" t="s">
        <v>307</v>
      </c>
      <c r="K4908" t="s">
        <v>307</v>
      </c>
      <c r="L4908" t="s">
        <v>307</v>
      </c>
      <c r="M4908" t="s">
        <v>307</v>
      </c>
      <c r="N4908" t="s">
        <v>307</v>
      </c>
      <c r="O4908" t="s">
        <v>307</v>
      </c>
      <c r="P4908" t="s">
        <v>307</v>
      </c>
      <c r="Q4908" t="s">
        <v>307</v>
      </c>
      <c r="R4908" t="s">
        <v>307</v>
      </c>
      <c r="S4908" t="s">
        <v>307</v>
      </c>
      <c r="T4908" t="s">
        <v>307</v>
      </c>
      <c r="U4908" t="s">
        <v>307</v>
      </c>
      <c r="V4908" t="s">
        <v>307</v>
      </c>
      <c r="W4908" t="s">
        <v>307</v>
      </c>
      <c r="X4908" t="s">
        <v>307</v>
      </c>
      <c r="Y4908" t="s">
        <v>307</v>
      </c>
      <c r="Z4908" t="s">
        <v>307</v>
      </c>
      <c r="AA4908" t="s">
        <v>307</v>
      </c>
      <c r="AB4908" t="s">
        <v>307</v>
      </c>
      <c r="AC4908" t="s">
        <v>307</v>
      </c>
      <c r="AD4908" t="s">
        <v>307</v>
      </c>
      <c r="AE4908" t="s">
        <v>307</v>
      </c>
      <c r="AF4908" t="s">
        <v>307</v>
      </c>
      <c r="AG4908" t="s">
        <v>307</v>
      </c>
      <c r="AH4908" t="s">
        <v>307</v>
      </c>
      <c r="AI4908" t="s">
        <v>307</v>
      </c>
      <c r="AJ4908" t="s">
        <v>307</v>
      </c>
      <c r="AK4908" t="s">
        <v>307</v>
      </c>
      <c r="AL4908" t="s">
        <v>307</v>
      </c>
      <c r="AM4908" t="s">
        <v>307</v>
      </c>
      <c r="AN4908" t="s">
        <v>307</v>
      </c>
      <c r="AO4908" t="s">
        <v>307</v>
      </c>
      <c r="AP4908" t="s">
        <v>307</v>
      </c>
      <c r="AQ4908" t="s">
        <v>307</v>
      </c>
      <c r="AR4908" t="s">
        <v>307</v>
      </c>
      <c r="AS4908" t="s">
        <v>307</v>
      </c>
    </row>
    <row r="4909" spans="1:45" x14ac:dyDescent="0.25">
      <c r="A4909">
        <v>613</v>
      </c>
      <c r="B4909" t="s">
        <v>242</v>
      </c>
      <c r="C4909" t="s">
        <v>37</v>
      </c>
      <c r="D4909" t="s">
        <v>47</v>
      </c>
      <c r="E4909" t="s">
        <v>307</v>
      </c>
      <c r="F4909" t="s">
        <v>307</v>
      </c>
      <c r="G4909" t="s">
        <v>307</v>
      </c>
      <c r="H4909" t="s">
        <v>307</v>
      </c>
      <c r="I4909" t="s">
        <v>307</v>
      </c>
      <c r="J4909" t="s">
        <v>307</v>
      </c>
      <c r="K4909" t="s">
        <v>307</v>
      </c>
      <c r="L4909" t="s">
        <v>307</v>
      </c>
      <c r="M4909" t="s">
        <v>307</v>
      </c>
      <c r="N4909" t="s">
        <v>307</v>
      </c>
      <c r="O4909" t="s">
        <v>307</v>
      </c>
      <c r="P4909" t="s">
        <v>307</v>
      </c>
      <c r="Q4909" t="s">
        <v>307</v>
      </c>
      <c r="R4909" t="s">
        <v>307</v>
      </c>
      <c r="S4909" t="s">
        <v>307</v>
      </c>
      <c r="T4909" t="s">
        <v>307</v>
      </c>
      <c r="U4909" t="s">
        <v>307</v>
      </c>
      <c r="V4909" t="s">
        <v>307</v>
      </c>
      <c r="W4909" t="s">
        <v>307</v>
      </c>
      <c r="X4909" t="s">
        <v>307</v>
      </c>
      <c r="Y4909" t="s">
        <v>307</v>
      </c>
      <c r="Z4909" t="s">
        <v>307</v>
      </c>
      <c r="AA4909" t="s">
        <v>307</v>
      </c>
      <c r="AB4909" t="s">
        <v>307</v>
      </c>
      <c r="AC4909" t="s">
        <v>307</v>
      </c>
      <c r="AD4909" t="s">
        <v>307</v>
      </c>
      <c r="AE4909" t="s">
        <v>307</v>
      </c>
      <c r="AF4909" t="s">
        <v>307</v>
      </c>
      <c r="AG4909" t="s">
        <v>307</v>
      </c>
      <c r="AH4909" t="s">
        <v>307</v>
      </c>
      <c r="AI4909" t="s">
        <v>307</v>
      </c>
      <c r="AJ4909" t="s">
        <v>307</v>
      </c>
      <c r="AK4909" t="s">
        <v>307</v>
      </c>
      <c r="AL4909" t="s">
        <v>307</v>
      </c>
      <c r="AM4909" t="s">
        <v>307</v>
      </c>
      <c r="AN4909" t="s">
        <v>307</v>
      </c>
      <c r="AO4909" t="s">
        <v>307</v>
      </c>
      <c r="AP4909" t="s">
        <v>307</v>
      </c>
      <c r="AQ4909" t="s">
        <v>307</v>
      </c>
      <c r="AR4909" t="s">
        <v>307</v>
      </c>
      <c r="AS4909" t="s">
        <v>307</v>
      </c>
    </row>
    <row r="4910" spans="1:45" x14ac:dyDescent="0.25">
      <c r="A4910">
        <v>613</v>
      </c>
      <c r="B4910" t="s">
        <v>242</v>
      </c>
      <c r="C4910" t="s">
        <v>37</v>
      </c>
      <c r="D4910" t="s">
        <v>48</v>
      </c>
      <c r="E4910" t="s">
        <v>307</v>
      </c>
      <c r="F4910" t="s">
        <v>307</v>
      </c>
      <c r="G4910" t="s">
        <v>307</v>
      </c>
      <c r="H4910" t="s">
        <v>307</v>
      </c>
      <c r="I4910" t="s">
        <v>307</v>
      </c>
      <c r="J4910" t="s">
        <v>307</v>
      </c>
      <c r="K4910" t="s">
        <v>307</v>
      </c>
      <c r="L4910" t="s">
        <v>307</v>
      </c>
      <c r="M4910" t="s">
        <v>307</v>
      </c>
      <c r="N4910" t="s">
        <v>307</v>
      </c>
      <c r="O4910" t="s">
        <v>307</v>
      </c>
      <c r="P4910" t="s">
        <v>307</v>
      </c>
      <c r="Q4910" t="s">
        <v>307</v>
      </c>
      <c r="R4910" t="s">
        <v>307</v>
      </c>
      <c r="S4910" t="s">
        <v>307</v>
      </c>
      <c r="T4910" t="s">
        <v>307</v>
      </c>
      <c r="U4910" t="s">
        <v>307</v>
      </c>
      <c r="V4910" t="s">
        <v>307</v>
      </c>
      <c r="W4910" t="s">
        <v>307</v>
      </c>
      <c r="X4910" t="s">
        <v>307</v>
      </c>
      <c r="Y4910" t="s">
        <v>307</v>
      </c>
      <c r="Z4910" t="s">
        <v>307</v>
      </c>
      <c r="AA4910" t="s">
        <v>307</v>
      </c>
      <c r="AB4910" t="s">
        <v>307</v>
      </c>
      <c r="AC4910" t="s">
        <v>307</v>
      </c>
      <c r="AD4910" t="s">
        <v>307</v>
      </c>
      <c r="AE4910" t="s">
        <v>307</v>
      </c>
      <c r="AF4910" t="s">
        <v>307</v>
      </c>
      <c r="AG4910" t="s">
        <v>307</v>
      </c>
      <c r="AH4910" t="s">
        <v>307</v>
      </c>
      <c r="AI4910" t="s">
        <v>307</v>
      </c>
      <c r="AJ4910" t="s">
        <v>307</v>
      </c>
      <c r="AK4910" t="s">
        <v>307</v>
      </c>
      <c r="AL4910" t="s">
        <v>307</v>
      </c>
      <c r="AM4910" t="s">
        <v>307</v>
      </c>
      <c r="AN4910" t="s">
        <v>307</v>
      </c>
      <c r="AO4910" t="s">
        <v>307</v>
      </c>
      <c r="AP4910" t="s">
        <v>307</v>
      </c>
      <c r="AQ4910" t="s">
        <v>307</v>
      </c>
      <c r="AR4910" t="s">
        <v>307</v>
      </c>
      <c r="AS4910" t="s">
        <v>307</v>
      </c>
    </row>
    <row r="4911" spans="1:45" x14ac:dyDescent="0.25">
      <c r="A4911">
        <v>613</v>
      </c>
      <c r="B4911" t="s">
        <v>242</v>
      </c>
      <c r="C4911" t="s">
        <v>37</v>
      </c>
      <c r="D4911" t="s">
        <v>49</v>
      </c>
      <c r="E4911" t="s">
        <v>307</v>
      </c>
      <c r="F4911" t="s">
        <v>307</v>
      </c>
      <c r="G4911" t="s">
        <v>307</v>
      </c>
      <c r="H4911" t="s">
        <v>307</v>
      </c>
      <c r="I4911" t="s">
        <v>307</v>
      </c>
      <c r="J4911" t="s">
        <v>307</v>
      </c>
      <c r="K4911" t="s">
        <v>307</v>
      </c>
      <c r="L4911" t="s">
        <v>307</v>
      </c>
      <c r="M4911" t="s">
        <v>307</v>
      </c>
      <c r="N4911" t="s">
        <v>307</v>
      </c>
      <c r="O4911" t="s">
        <v>307</v>
      </c>
      <c r="P4911" t="s">
        <v>307</v>
      </c>
      <c r="Q4911" t="s">
        <v>307</v>
      </c>
      <c r="R4911" t="s">
        <v>307</v>
      </c>
      <c r="S4911" t="s">
        <v>307</v>
      </c>
      <c r="T4911" t="s">
        <v>307</v>
      </c>
      <c r="U4911" t="s">
        <v>307</v>
      </c>
      <c r="V4911" t="s">
        <v>307</v>
      </c>
      <c r="W4911" t="s">
        <v>307</v>
      </c>
      <c r="X4911" t="s">
        <v>307</v>
      </c>
      <c r="Y4911" t="s">
        <v>307</v>
      </c>
      <c r="Z4911" t="s">
        <v>307</v>
      </c>
      <c r="AA4911" t="s">
        <v>307</v>
      </c>
      <c r="AB4911" t="s">
        <v>307</v>
      </c>
      <c r="AC4911" t="s">
        <v>307</v>
      </c>
      <c r="AD4911" t="s">
        <v>307</v>
      </c>
      <c r="AE4911" t="s">
        <v>307</v>
      </c>
      <c r="AF4911" t="s">
        <v>307</v>
      </c>
      <c r="AG4911" t="s">
        <v>307</v>
      </c>
      <c r="AH4911" t="s">
        <v>307</v>
      </c>
      <c r="AI4911" t="s">
        <v>307</v>
      </c>
      <c r="AJ4911" t="s">
        <v>307</v>
      </c>
      <c r="AK4911" t="s">
        <v>307</v>
      </c>
      <c r="AL4911" t="s">
        <v>307</v>
      </c>
      <c r="AM4911" t="s">
        <v>307</v>
      </c>
      <c r="AN4911" t="s">
        <v>307</v>
      </c>
      <c r="AO4911" t="s">
        <v>307</v>
      </c>
      <c r="AP4911" t="s">
        <v>307</v>
      </c>
      <c r="AQ4911" t="s">
        <v>307</v>
      </c>
      <c r="AR4911" t="s">
        <v>307</v>
      </c>
      <c r="AS4911" t="s">
        <v>307</v>
      </c>
    </row>
    <row r="4912" spans="1:45" x14ac:dyDescent="0.25">
      <c r="A4912">
        <v>613</v>
      </c>
      <c r="B4912" t="s">
        <v>242</v>
      </c>
      <c r="C4912" t="s">
        <v>45</v>
      </c>
      <c r="D4912" t="s">
        <v>63</v>
      </c>
      <c r="E4912" t="s">
        <v>307</v>
      </c>
      <c r="F4912" t="s">
        <v>307</v>
      </c>
      <c r="G4912" t="s">
        <v>307</v>
      </c>
      <c r="H4912" t="s">
        <v>307</v>
      </c>
      <c r="I4912" t="s">
        <v>307</v>
      </c>
      <c r="J4912" t="s">
        <v>307</v>
      </c>
      <c r="K4912" t="s">
        <v>307</v>
      </c>
      <c r="L4912" t="s">
        <v>307</v>
      </c>
      <c r="M4912" t="s">
        <v>307</v>
      </c>
      <c r="N4912" t="s">
        <v>307</v>
      </c>
      <c r="O4912" t="s">
        <v>307</v>
      </c>
      <c r="P4912" t="s">
        <v>307</v>
      </c>
      <c r="Q4912" t="s">
        <v>307</v>
      </c>
      <c r="R4912" t="s">
        <v>307</v>
      </c>
      <c r="S4912" t="s">
        <v>307</v>
      </c>
      <c r="T4912" t="s">
        <v>307</v>
      </c>
      <c r="U4912" t="s">
        <v>307</v>
      </c>
      <c r="V4912" t="s">
        <v>307</v>
      </c>
      <c r="W4912" t="s">
        <v>307</v>
      </c>
    </row>
    <row r="4913" spans="1:42" x14ac:dyDescent="0.25">
      <c r="A4913">
        <v>613</v>
      </c>
      <c r="B4913" t="s">
        <v>242</v>
      </c>
      <c r="C4913" t="s">
        <v>45</v>
      </c>
      <c r="D4913" t="s">
        <v>64</v>
      </c>
      <c r="E4913" t="s">
        <v>307</v>
      </c>
      <c r="F4913" t="s">
        <v>307</v>
      </c>
      <c r="G4913" t="s">
        <v>307</v>
      </c>
      <c r="H4913" t="s">
        <v>307</v>
      </c>
      <c r="I4913" t="s">
        <v>307</v>
      </c>
      <c r="J4913" t="s">
        <v>307</v>
      </c>
      <c r="K4913" t="s">
        <v>307</v>
      </c>
      <c r="L4913" t="s">
        <v>307</v>
      </c>
      <c r="M4913" t="s">
        <v>307</v>
      </c>
      <c r="N4913" t="s">
        <v>307</v>
      </c>
      <c r="O4913" t="s">
        <v>307</v>
      </c>
      <c r="P4913" t="s">
        <v>307</v>
      </c>
      <c r="Q4913" t="s">
        <v>307</v>
      </c>
      <c r="R4913" t="s">
        <v>307</v>
      </c>
      <c r="S4913" t="s">
        <v>307</v>
      </c>
      <c r="T4913" t="s">
        <v>307</v>
      </c>
      <c r="U4913" t="s">
        <v>307</v>
      </c>
      <c r="V4913" t="s">
        <v>307</v>
      </c>
      <c r="W4913" t="s">
        <v>307</v>
      </c>
    </row>
    <row r="4914" spans="1:42" x14ac:dyDescent="0.25">
      <c r="A4914">
        <v>613</v>
      </c>
      <c r="B4914" t="s">
        <v>242</v>
      </c>
      <c r="C4914" t="s">
        <v>40</v>
      </c>
      <c r="D4914" t="s">
        <v>52</v>
      </c>
      <c r="E4914" t="s">
        <v>307</v>
      </c>
      <c r="F4914" t="s">
        <v>307</v>
      </c>
      <c r="G4914" t="s">
        <v>307</v>
      </c>
      <c r="H4914" t="s">
        <v>307</v>
      </c>
      <c r="I4914" t="s">
        <v>307</v>
      </c>
      <c r="J4914" t="s">
        <v>307</v>
      </c>
      <c r="K4914" t="s">
        <v>307</v>
      </c>
      <c r="L4914" t="s">
        <v>307</v>
      </c>
      <c r="M4914" t="s">
        <v>307</v>
      </c>
      <c r="N4914" t="s">
        <v>307</v>
      </c>
      <c r="O4914" t="s">
        <v>307</v>
      </c>
      <c r="P4914" t="s">
        <v>307</v>
      </c>
      <c r="Q4914" t="s">
        <v>307</v>
      </c>
      <c r="R4914" t="s">
        <v>307</v>
      </c>
      <c r="S4914" t="s">
        <v>307</v>
      </c>
      <c r="T4914" t="s">
        <v>307</v>
      </c>
      <c r="U4914" t="s">
        <v>307</v>
      </c>
      <c r="V4914" t="s">
        <v>307</v>
      </c>
      <c r="W4914" t="s">
        <v>307</v>
      </c>
      <c r="X4914" t="s">
        <v>307</v>
      </c>
      <c r="Y4914" t="s">
        <v>307</v>
      </c>
      <c r="Z4914" t="s">
        <v>307</v>
      </c>
    </row>
    <row r="4915" spans="1:42" x14ac:dyDescent="0.25">
      <c r="A4915">
        <v>613</v>
      </c>
      <c r="B4915" t="s">
        <v>242</v>
      </c>
      <c r="C4915" t="s">
        <v>40</v>
      </c>
      <c r="D4915" t="s">
        <v>53</v>
      </c>
      <c r="E4915" t="s">
        <v>307</v>
      </c>
      <c r="F4915" t="s">
        <v>307</v>
      </c>
      <c r="G4915" t="s">
        <v>307</v>
      </c>
      <c r="H4915" t="s">
        <v>307</v>
      </c>
      <c r="I4915" t="s">
        <v>307</v>
      </c>
      <c r="J4915" t="s">
        <v>307</v>
      </c>
      <c r="K4915" t="s">
        <v>307</v>
      </c>
      <c r="L4915" t="s">
        <v>307</v>
      </c>
      <c r="M4915" t="s">
        <v>307</v>
      </c>
      <c r="N4915" t="s">
        <v>307</v>
      </c>
      <c r="O4915" t="s">
        <v>307</v>
      </c>
      <c r="P4915" t="s">
        <v>307</v>
      </c>
      <c r="Q4915" t="s">
        <v>307</v>
      </c>
      <c r="R4915" t="s">
        <v>307</v>
      </c>
      <c r="S4915" t="s">
        <v>307</v>
      </c>
      <c r="T4915" t="s">
        <v>307</v>
      </c>
      <c r="U4915" t="s">
        <v>307</v>
      </c>
      <c r="V4915" t="s">
        <v>307</v>
      </c>
      <c r="W4915" t="s">
        <v>307</v>
      </c>
      <c r="X4915" t="s">
        <v>307</v>
      </c>
      <c r="Y4915" t="s">
        <v>307</v>
      </c>
      <c r="Z4915" t="s">
        <v>307</v>
      </c>
    </row>
    <row r="4916" spans="1:42" x14ac:dyDescent="0.25">
      <c r="A4916">
        <v>613</v>
      </c>
      <c r="B4916" t="s">
        <v>242</v>
      </c>
      <c r="C4916" t="s">
        <v>39</v>
      </c>
      <c r="D4916" t="s">
        <v>50</v>
      </c>
      <c r="E4916" t="s">
        <v>307</v>
      </c>
      <c r="F4916" t="s">
        <v>307</v>
      </c>
      <c r="G4916" t="s">
        <v>307</v>
      </c>
      <c r="H4916" t="s">
        <v>307</v>
      </c>
      <c r="I4916" t="s">
        <v>307</v>
      </c>
      <c r="J4916" t="s">
        <v>307</v>
      </c>
      <c r="K4916" t="s">
        <v>307</v>
      </c>
      <c r="L4916" t="s">
        <v>307</v>
      </c>
      <c r="M4916" t="s">
        <v>307</v>
      </c>
      <c r="N4916" t="s">
        <v>307</v>
      </c>
      <c r="O4916" t="s">
        <v>307</v>
      </c>
      <c r="P4916" t="s">
        <v>307</v>
      </c>
      <c r="Q4916" t="s">
        <v>307</v>
      </c>
      <c r="R4916" t="s">
        <v>307</v>
      </c>
      <c r="S4916" t="s">
        <v>307</v>
      </c>
      <c r="T4916" t="s">
        <v>307</v>
      </c>
      <c r="U4916" t="s">
        <v>307</v>
      </c>
      <c r="V4916" t="s">
        <v>307</v>
      </c>
      <c r="W4916" t="s">
        <v>307</v>
      </c>
      <c r="X4916" t="s">
        <v>307</v>
      </c>
      <c r="Y4916" t="s">
        <v>307</v>
      </c>
      <c r="Z4916" t="s">
        <v>307</v>
      </c>
      <c r="AA4916" t="s">
        <v>307</v>
      </c>
      <c r="AB4916" t="s">
        <v>307</v>
      </c>
      <c r="AC4916" t="s">
        <v>307</v>
      </c>
      <c r="AD4916" t="s">
        <v>307</v>
      </c>
      <c r="AE4916" t="s">
        <v>307</v>
      </c>
      <c r="AF4916" t="s">
        <v>307</v>
      </c>
      <c r="AG4916" t="s">
        <v>307</v>
      </c>
      <c r="AH4916" t="s">
        <v>307</v>
      </c>
      <c r="AI4916" t="s">
        <v>307</v>
      </c>
      <c r="AJ4916" t="s">
        <v>307</v>
      </c>
      <c r="AK4916" t="s">
        <v>307</v>
      </c>
      <c r="AL4916" t="s">
        <v>307</v>
      </c>
      <c r="AM4916" t="s">
        <v>307</v>
      </c>
      <c r="AN4916" t="s">
        <v>307</v>
      </c>
      <c r="AO4916" t="s">
        <v>307</v>
      </c>
      <c r="AP4916" t="s">
        <v>307</v>
      </c>
    </row>
    <row r="4917" spans="1:42" x14ac:dyDescent="0.25">
      <c r="A4917">
        <v>613</v>
      </c>
      <c r="B4917" t="s">
        <v>242</v>
      </c>
      <c r="C4917" t="s">
        <v>39</v>
      </c>
      <c r="D4917" t="s">
        <v>48</v>
      </c>
      <c r="E4917" t="s">
        <v>307</v>
      </c>
      <c r="F4917" t="s">
        <v>307</v>
      </c>
      <c r="G4917" t="s">
        <v>307</v>
      </c>
      <c r="H4917" t="s">
        <v>307</v>
      </c>
      <c r="I4917" t="s">
        <v>307</v>
      </c>
      <c r="J4917" t="s">
        <v>307</v>
      </c>
      <c r="K4917" t="s">
        <v>307</v>
      </c>
      <c r="L4917" t="s">
        <v>307</v>
      </c>
      <c r="M4917" t="s">
        <v>307</v>
      </c>
      <c r="N4917" t="s">
        <v>307</v>
      </c>
      <c r="O4917" t="s">
        <v>307</v>
      </c>
      <c r="P4917" t="s">
        <v>307</v>
      </c>
      <c r="Q4917" t="s">
        <v>307</v>
      </c>
      <c r="R4917" t="s">
        <v>307</v>
      </c>
      <c r="S4917" t="s">
        <v>307</v>
      </c>
      <c r="T4917" t="s">
        <v>307</v>
      </c>
      <c r="U4917" t="s">
        <v>307</v>
      </c>
      <c r="V4917" t="s">
        <v>307</v>
      </c>
      <c r="W4917" t="s">
        <v>307</v>
      </c>
      <c r="X4917" t="s">
        <v>307</v>
      </c>
      <c r="Y4917" t="s">
        <v>307</v>
      </c>
      <c r="Z4917" t="s">
        <v>307</v>
      </c>
      <c r="AA4917" t="s">
        <v>307</v>
      </c>
      <c r="AB4917" t="s">
        <v>307</v>
      </c>
      <c r="AC4917" t="s">
        <v>307</v>
      </c>
      <c r="AD4917" t="s">
        <v>307</v>
      </c>
      <c r="AE4917" t="s">
        <v>307</v>
      </c>
      <c r="AF4917" t="s">
        <v>307</v>
      </c>
      <c r="AG4917" t="s">
        <v>307</v>
      </c>
      <c r="AH4917" t="s">
        <v>307</v>
      </c>
      <c r="AI4917" t="s">
        <v>307</v>
      </c>
      <c r="AJ4917" t="s">
        <v>307</v>
      </c>
      <c r="AK4917" t="s">
        <v>307</v>
      </c>
      <c r="AL4917" t="s">
        <v>307</v>
      </c>
      <c r="AM4917" t="s">
        <v>307</v>
      </c>
      <c r="AN4917" t="s">
        <v>307</v>
      </c>
      <c r="AO4917" t="s">
        <v>307</v>
      </c>
      <c r="AP4917" t="s">
        <v>307</v>
      </c>
    </row>
    <row r="4918" spans="1:42" x14ac:dyDescent="0.25">
      <c r="A4918">
        <v>613</v>
      </c>
      <c r="B4918" t="s">
        <v>242</v>
      </c>
      <c r="C4918" t="s">
        <v>39</v>
      </c>
      <c r="D4918" t="s">
        <v>51</v>
      </c>
      <c r="E4918" t="s">
        <v>307</v>
      </c>
      <c r="F4918" t="s">
        <v>307</v>
      </c>
      <c r="G4918" t="s">
        <v>307</v>
      </c>
      <c r="H4918" t="s">
        <v>307</v>
      </c>
      <c r="I4918" t="s">
        <v>307</v>
      </c>
      <c r="J4918" t="s">
        <v>307</v>
      </c>
      <c r="K4918" t="s">
        <v>307</v>
      </c>
      <c r="L4918" t="s">
        <v>307</v>
      </c>
      <c r="M4918" t="s">
        <v>307</v>
      </c>
      <c r="N4918" t="s">
        <v>307</v>
      </c>
      <c r="O4918" t="s">
        <v>307</v>
      </c>
      <c r="P4918" t="s">
        <v>307</v>
      </c>
      <c r="Q4918" t="s">
        <v>307</v>
      </c>
      <c r="R4918" t="s">
        <v>307</v>
      </c>
      <c r="S4918" t="s">
        <v>307</v>
      </c>
      <c r="T4918" t="s">
        <v>307</v>
      </c>
      <c r="U4918" t="s">
        <v>307</v>
      </c>
      <c r="V4918" t="s">
        <v>307</v>
      </c>
      <c r="W4918" t="s">
        <v>307</v>
      </c>
      <c r="X4918" t="s">
        <v>307</v>
      </c>
      <c r="Y4918" t="s">
        <v>307</v>
      </c>
      <c r="Z4918" t="s">
        <v>307</v>
      </c>
      <c r="AA4918" t="s">
        <v>307</v>
      </c>
      <c r="AB4918" t="s">
        <v>307</v>
      </c>
      <c r="AC4918" t="s">
        <v>307</v>
      </c>
      <c r="AD4918" t="s">
        <v>307</v>
      </c>
      <c r="AE4918" t="s">
        <v>307</v>
      </c>
      <c r="AF4918" t="s">
        <v>307</v>
      </c>
      <c r="AG4918" t="s">
        <v>307</v>
      </c>
      <c r="AH4918" t="s">
        <v>307</v>
      </c>
      <c r="AI4918" t="s">
        <v>307</v>
      </c>
      <c r="AJ4918" t="s">
        <v>307</v>
      </c>
      <c r="AK4918" t="s">
        <v>307</v>
      </c>
      <c r="AL4918" t="s">
        <v>307</v>
      </c>
      <c r="AM4918" t="s">
        <v>307</v>
      </c>
      <c r="AN4918" t="s">
        <v>307</v>
      </c>
      <c r="AO4918" t="s">
        <v>307</v>
      </c>
      <c r="AP4918" t="s">
        <v>307</v>
      </c>
    </row>
    <row r="4919" spans="1:42" x14ac:dyDescent="0.25">
      <c r="A4919">
        <v>613</v>
      </c>
      <c r="B4919" t="s">
        <v>242</v>
      </c>
      <c r="C4919" t="s">
        <v>46</v>
      </c>
      <c r="D4919" t="s">
        <v>65</v>
      </c>
      <c r="E4919" t="s">
        <v>307</v>
      </c>
      <c r="F4919" t="s">
        <v>307</v>
      </c>
      <c r="G4919" t="s">
        <v>307</v>
      </c>
      <c r="H4919" t="s">
        <v>307</v>
      </c>
      <c r="I4919" t="s">
        <v>307</v>
      </c>
      <c r="J4919" t="s">
        <v>307</v>
      </c>
      <c r="K4919" t="s">
        <v>307</v>
      </c>
      <c r="L4919" t="s">
        <v>307</v>
      </c>
      <c r="M4919" t="s">
        <v>307</v>
      </c>
      <c r="N4919" t="s">
        <v>307</v>
      </c>
      <c r="O4919" t="s">
        <v>307</v>
      </c>
      <c r="P4919" t="s">
        <v>307</v>
      </c>
      <c r="Q4919" t="s">
        <v>307</v>
      </c>
      <c r="R4919" t="s">
        <v>307</v>
      </c>
      <c r="S4919" t="s">
        <v>307</v>
      </c>
      <c r="T4919" t="s">
        <v>307</v>
      </c>
      <c r="U4919" t="s">
        <v>307</v>
      </c>
      <c r="V4919" t="s">
        <v>307</v>
      </c>
      <c r="W4919" t="s">
        <v>307</v>
      </c>
      <c r="X4919" t="s">
        <v>307</v>
      </c>
      <c r="Y4919" t="s">
        <v>307</v>
      </c>
      <c r="Z4919" t="s">
        <v>307</v>
      </c>
    </row>
    <row r="4920" spans="1:42" x14ac:dyDescent="0.25">
      <c r="A4920">
        <v>613</v>
      </c>
      <c r="B4920" t="s">
        <v>242</v>
      </c>
      <c r="C4920" t="s">
        <v>46</v>
      </c>
      <c r="D4920" t="s">
        <v>66</v>
      </c>
      <c r="E4920" t="s">
        <v>307</v>
      </c>
      <c r="F4920" t="s">
        <v>307</v>
      </c>
      <c r="G4920" t="s">
        <v>307</v>
      </c>
      <c r="H4920" t="s">
        <v>307</v>
      </c>
      <c r="I4920" t="s">
        <v>307</v>
      </c>
      <c r="J4920" t="s">
        <v>307</v>
      </c>
      <c r="K4920" t="s">
        <v>307</v>
      </c>
      <c r="L4920" t="s">
        <v>307</v>
      </c>
      <c r="M4920" t="s">
        <v>307</v>
      </c>
      <c r="N4920" t="s">
        <v>307</v>
      </c>
      <c r="O4920" t="s">
        <v>307</v>
      </c>
      <c r="P4920" t="s">
        <v>307</v>
      </c>
      <c r="Q4920" t="s">
        <v>307</v>
      </c>
      <c r="R4920" t="s">
        <v>307</v>
      </c>
      <c r="S4920" t="s">
        <v>307</v>
      </c>
      <c r="T4920" t="s">
        <v>307</v>
      </c>
      <c r="U4920" t="s">
        <v>307</v>
      </c>
      <c r="V4920" t="s">
        <v>307</v>
      </c>
      <c r="W4920" t="s">
        <v>307</v>
      </c>
      <c r="X4920" t="s">
        <v>307</v>
      </c>
      <c r="Y4920" t="s">
        <v>307</v>
      </c>
      <c r="Z4920" t="s">
        <v>307</v>
      </c>
    </row>
    <row r="4921" spans="1:42" x14ac:dyDescent="0.25">
      <c r="A4921">
        <v>613</v>
      </c>
      <c r="B4921" t="s">
        <v>242</v>
      </c>
      <c r="C4921" t="s">
        <v>46</v>
      </c>
      <c r="D4921" t="s">
        <v>67</v>
      </c>
      <c r="E4921" t="s">
        <v>307</v>
      </c>
      <c r="F4921" t="s">
        <v>307</v>
      </c>
      <c r="G4921" t="s">
        <v>307</v>
      </c>
      <c r="H4921" t="s">
        <v>307</v>
      </c>
      <c r="I4921" t="s">
        <v>307</v>
      </c>
      <c r="J4921" t="s">
        <v>307</v>
      </c>
      <c r="K4921" t="s">
        <v>307</v>
      </c>
      <c r="L4921" t="s">
        <v>307</v>
      </c>
      <c r="M4921" t="s">
        <v>307</v>
      </c>
      <c r="N4921" t="s">
        <v>307</v>
      </c>
      <c r="O4921" t="s">
        <v>307</v>
      </c>
      <c r="P4921" t="s">
        <v>307</v>
      </c>
      <c r="Q4921" t="s">
        <v>307</v>
      </c>
      <c r="R4921" t="s">
        <v>307</v>
      </c>
      <c r="S4921" t="s">
        <v>307</v>
      </c>
      <c r="T4921" t="s">
        <v>307</v>
      </c>
      <c r="U4921" t="s">
        <v>307</v>
      </c>
      <c r="V4921" t="s">
        <v>307</v>
      </c>
      <c r="W4921" t="s">
        <v>307</v>
      </c>
      <c r="X4921" t="s">
        <v>307</v>
      </c>
      <c r="Y4921" t="s">
        <v>307</v>
      </c>
      <c r="Z4921" t="s">
        <v>307</v>
      </c>
    </row>
    <row r="4922" spans="1:42" x14ac:dyDescent="0.25">
      <c r="A4922">
        <v>613</v>
      </c>
      <c r="B4922" t="s">
        <v>242</v>
      </c>
      <c r="C4922" t="s">
        <v>46</v>
      </c>
      <c r="D4922" t="s">
        <v>68</v>
      </c>
      <c r="E4922" t="s">
        <v>307</v>
      </c>
      <c r="F4922" t="s">
        <v>307</v>
      </c>
      <c r="G4922" t="s">
        <v>307</v>
      </c>
      <c r="H4922" t="s">
        <v>307</v>
      </c>
      <c r="I4922" t="s">
        <v>307</v>
      </c>
      <c r="J4922" t="s">
        <v>307</v>
      </c>
      <c r="K4922" t="s">
        <v>307</v>
      </c>
      <c r="L4922" t="s">
        <v>307</v>
      </c>
      <c r="M4922" t="s">
        <v>307</v>
      </c>
      <c r="N4922" t="s">
        <v>307</v>
      </c>
      <c r="O4922" t="s">
        <v>307</v>
      </c>
      <c r="P4922" t="s">
        <v>307</v>
      </c>
      <c r="Q4922" t="s">
        <v>307</v>
      </c>
      <c r="R4922" t="s">
        <v>307</v>
      </c>
      <c r="S4922" t="s">
        <v>307</v>
      </c>
      <c r="T4922" t="s">
        <v>307</v>
      </c>
      <c r="U4922" t="s">
        <v>307</v>
      </c>
      <c r="V4922" t="s">
        <v>307</v>
      </c>
      <c r="W4922" t="s">
        <v>307</v>
      </c>
      <c r="X4922" t="s">
        <v>307</v>
      </c>
      <c r="Y4922" t="s">
        <v>307</v>
      </c>
      <c r="Z4922" t="s">
        <v>307</v>
      </c>
    </row>
    <row r="4923" spans="1:42" x14ac:dyDescent="0.25">
      <c r="A4923">
        <v>613</v>
      </c>
      <c r="B4923" t="s">
        <v>242</v>
      </c>
      <c r="C4923" t="s">
        <v>46</v>
      </c>
      <c r="D4923" t="s">
        <v>69</v>
      </c>
      <c r="E4923" t="s">
        <v>307</v>
      </c>
      <c r="F4923" t="s">
        <v>307</v>
      </c>
      <c r="G4923" t="s">
        <v>307</v>
      </c>
      <c r="H4923" t="s">
        <v>307</v>
      </c>
      <c r="I4923" t="s">
        <v>307</v>
      </c>
      <c r="J4923" t="s">
        <v>307</v>
      </c>
      <c r="K4923" t="s">
        <v>307</v>
      </c>
      <c r="L4923" t="s">
        <v>307</v>
      </c>
      <c r="M4923" t="s">
        <v>307</v>
      </c>
      <c r="N4923" t="s">
        <v>307</v>
      </c>
      <c r="O4923" t="s">
        <v>307</v>
      </c>
      <c r="P4923" t="s">
        <v>307</v>
      </c>
      <c r="Q4923" t="s">
        <v>307</v>
      </c>
      <c r="R4923" t="s">
        <v>307</v>
      </c>
      <c r="S4923" t="s">
        <v>307</v>
      </c>
      <c r="T4923" t="s">
        <v>307</v>
      </c>
      <c r="U4923" t="s">
        <v>307</v>
      </c>
      <c r="V4923" t="s">
        <v>307</v>
      </c>
      <c r="W4923" t="s">
        <v>307</v>
      </c>
      <c r="X4923" t="s">
        <v>307</v>
      </c>
      <c r="Y4923" t="s">
        <v>307</v>
      </c>
      <c r="Z4923" t="s">
        <v>307</v>
      </c>
    </row>
    <row r="4924" spans="1:42" x14ac:dyDescent="0.25">
      <c r="A4924">
        <v>613</v>
      </c>
      <c r="B4924" t="s">
        <v>242</v>
      </c>
      <c r="C4924" t="s">
        <v>46</v>
      </c>
      <c r="D4924" t="s">
        <v>70</v>
      </c>
      <c r="E4924" t="s">
        <v>307</v>
      </c>
      <c r="F4924" t="s">
        <v>307</v>
      </c>
      <c r="G4924" t="s">
        <v>307</v>
      </c>
      <c r="H4924" t="s">
        <v>307</v>
      </c>
      <c r="I4924" t="s">
        <v>307</v>
      </c>
      <c r="J4924" t="s">
        <v>307</v>
      </c>
      <c r="K4924" t="s">
        <v>307</v>
      </c>
      <c r="L4924" t="s">
        <v>307</v>
      </c>
      <c r="M4924" t="s">
        <v>307</v>
      </c>
      <c r="N4924" t="s">
        <v>307</v>
      </c>
      <c r="O4924" t="s">
        <v>307</v>
      </c>
      <c r="P4924" t="s">
        <v>307</v>
      </c>
      <c r="Q4924" t="s">
        <v>307</v>
      </c>
      <c r="R4924" t="s">
        <v>307</v>
      </c>
      <c r="S4924" t="s">
        <v>307</v>
      </c>
      <c r="T4924" t="s">
        <v>307</v>
      </c>
      <c r="U4924" t="s">
        <v>307</v>
      </c>
      <c r="V4924" t="s">
        <v>307</v>
      </c>
      <c r="W4924" t="s">
        <v>307</v>
      </c>
      <c r="X4924" t="s">
        <v>307</v>
      </c>
      <c r="Y4924" t="s">
        <v>307</v>
      </c>
      <c r="Z4924" t="s">
        <v>307</v>
      </c>
    </row>
    <row r="4925" spans="1:42" x14ac:dyDescent="0.25">
      <c r="A4925">
        <v>613</v>
      </c>
      <c r="B4925" t="s">
        <v>242</v>
      </c>
      <c r="C4925" t="s">
        <v>46</v>
      </c>
      <c r="D4925" t="s">
        <v>71</v>
      </c>
      <c r="E4925" t="s">
        <v>307</v>
      </c>
      <c r="F4925" t="s">
        <v>307</v>
      </c>
      <c r="G4925" t="s">
        <v>307</v>
      </c>
      <c r="H4925" t="s">
        <v>307</v>
      </c>
      <c r="I4925" t="s">
        <v>307</v>
      </c>
      <c r="J4925" t="s">
        <v>307</v>
      </c>
      <c r="K4925" t="s">
        <v>307</v>
      </c>
      <c r="L4925" t="s">
        <v>307</v>
      </c>
      <c r="M4925" t="s">
        <v>307</v>
      </c>
      <c r="N4925" t="s">
        <v>307</v>
      </c>
      <c r="O4925" t="s">
        <v>307</v>
      </c>
      <c r="P4925" t="s">
        <v>307</v>
      </c>
      <c r="Q4925" t="s">
        <v>307</v>
      </c>
      <c r="R4925" t="s">
        <v>307</v>
      </c>
      <c r="S4925" t="s">
        <v>307</v>
      </c>
      <c r="T4925" t="s">
        <v>307</v>
      </c>
      <c r="U4925" t="s">
        <v>307</v>
      </c>
      <c r="V4925" t="s">
        <v>307</v>
      </c>
      <c r="W4925" t="s">
        <v>307</v>
      </c>
      <c r="X4925" t="s">
        <v>307</v>
      </c>
      <c r="Y4925" t="s">
        <v>307</v>
      </c>
      <c r="Z4925" t="s">
        <v>307</v>
      </c>
    </row>
    <row r="4926" spans="1:42" x14ac:dyDescent="0.25">
      <c r="A4926">
        <v>613</v>
      </c>
      <c r="B4926" t="s">
        <v>242</v>
      </c>
      <c r="C4926" t="s">
        <v>46</v>
      </c>
      <c r="D4926" t="s">
        <v>72</v>
      </c>
      <c r="E4926" t="s">
        <v>307</v>
      </c>
      <c r="F4926" t="s">
        <v>307</v>
      </c>
      <c r="G4926" t="s">
        <v>307</v>
      </c>
      <c r="H4926" t="s">
        <v>307</v>
      </c>
      <c r="I4926" t="s">
        <v>307</v>
      </c>
      <c r="J4926" t="s">
        <v>307</v>
      </c>
      <c r="K4926" t="s">
        <v>307</v>
      </c>
      <c r="L4926" t="s">
        <v>307</v>
      </c>
      <c r="M4926" t="s">
        <v>307</v>
      </c>
      <c r="N4926" t="s">
        <v>307</v>
      </c>
      <c r="O4926" t="s">
        <v>307</v>
      </c>
      <c r="P4926" t="s">
        <v>307</v>
      </c>
      <c r="Q4926" t="s">
        <v>307</v>
      </c>
      <c r="R4926" t="s">
        <v>307</v>
      </c>
      <c r="S4926" t="s">
        <v>307</v>
      </c>
      <c r="T4926" t="s">
        <v>307</v>
      </c>
      <c r="U4926" t="s">
        <v>307</v>
      </c>
      <c r="V4926" t="s">
        <v>307</v>
      </c>
      <c r="W4926" t="s">
        <v>307</v>
      </c>
      <c r="X4926" t="s">
        <v>307</v>
      </c>
      <c r="Y4926" t="s">
        <v>307</v>
      </c>
      <c r="Z4926" t="s">
        <v>307</v>
      </c>
    </row>
    <row r="4927" spans="1:42" x14ac:dyDescent="0.25">
      <c r="A4927">
        <v>613</v>
      </c>
      <c r="B4927" t="s">
        <v>242</v>
      </c>
      <c r="C4927" t="s">
        <v>46</v>
      </c>
      <c r="D4927" t="s">
        <v>47</v>
      </c>
      <c r="E4927" t="s">
        <v>307</v>
      </c>
      <c r="F4927" t="s">
        <v>307</v>
      </c>
      <c r="G4927" t="s">
        <v>307</v>
      </c>
      <c r="H4927" t="s">
        <v>307</v>
      </c>
      <c r="I4927" t="s">
        <v>307</v>
      </c>
      <c r="J4927" t="s">
        <v>307</v>
      </c>
      <c r="K4927" t="s">
        <v>307</v>
      </c>
      <c r="L4927" t="s">
        <v>307</v>
      </c>
      <c r="M4927" t="s">
        <v>307</v>
      </c>
      <c r="N4927" t="s">
        <v>307</v>
      </c>
      <c r="O4927" t="s">
        <v>307</v>
      </c>
      <c r="P4927" t="s">
        <v>307</v>
      </c>
      <c r="Q4927" t="s">
        <v>307</v>
      </c>
      <c r="R4927" t="s">
        <v>307</v>
      </c>
      <c r="S4927" t="s">
        <v>307</v>
      </c>
      <c r="T4927" t="s">
        <v>307</v>
      </c>
      <c r="U4927" t="s">
        <v>307</v>
      </c>
      <c r="V4927" t="s">
        <v>307</v>
      </c>
      <c r="W4927" t="s">
        <v>307</v>
      </c>
      <c r="X4927" t="s">
        <v>307</v>
      </c>
      <c r="Y4927" t="s">
        <v>307</v>
      </c>
      <c r="Z4927" t="s">
        <v>307</v>
      </c>
    </row>
    <row r="4928" spans="1:42" x14ac:dyDescent="0.25">
      <c r="A4928">
        <v>613</v>
      </c>
      <c r="B4928" t="s">
        <v>242</v>
      </c>
      <c r="C4928" t="s">
        <v>46</v>
      </c>
      <c r="D4928" t="s">
        <v>48</v>
      </c>
      <c r="E4928" t="s">
        <v>307</v>
      </c>
      <c r="F4928" t="s">
        <v>307</v>
      </c>
      <c r="G4928" t="s">
        <v>307</v>
      </c>
      <c r="H4928" t="s">
        <v>307</v>
      </c>
      <c r="I4928" t="s">
        <v>307</v>
      </c>
      <c r="J4928" t="s">
        <v>307</v>
      </c>
      <c r="K4928" t="s">
        <v>307</v>
      </c>
      <c r="L4928" t="s">
        <v>307</v>
      </c>
      <c r="M4928" t="s">
        <v>307</v>
      </c>
      <c r="N4928" t="s">
        <v>307</v>
      </c>
      <c r="O4928" t="s">
        <v>307</v>
      </c>
      <c r="P4928" t="s">
        <v>307</v>
      </c>
      <c r="Q4928" t="s">
        <v>307</v>
      </c>
      <c r="R4928" t="s">
        <v>307</v>
      </c>
      <c r="S4928" t="s">
        <v>307</v>
      </c>
      <c r="T4928" t="s">
        <v>307</v>
      </c>
      <c r="U4928" t="s">
        <v>307</v>
      </c>
      <c r="V4928" t="s">
        <v>307</v>
      </c>
      <c r="W4928" t="s">
        <v>307</v>
      </c>
      <c r="X4928" t="s">
        <v>307</v>
      </c>
      <c r="Y4928" t="s">
        <v>307</v>
      </c>
      <c r="Z4928" t="s">
        <v>307</v>
      </c>
    </row>
    <row r="4929" spans="1:45" x14ac:dyDescent="0.25">
      <c r="A4929">
        <v>613</v>
      </c>
      <c r="B4929" t="s">
        <v>242</v>
      </c>
      <c r="C4929" t="s">
        <v>46</v>
      </c>
      <c r="D4929" t="s">
        <v>49</v>
      </c>
      <c r="E4929" t="s">
        <v>307</v>
      </c>
      <c r="F4929" t="s">
        <v>307</v>
      </c>
      <c r="G4929" t="s">
        <v>307</v>
      </c>
      <c r="H4929" t="s">
        <v>307</v>
      </c>
      <c r="I4929" t="s">
        <v>307</v>
      </c>
      <c r="J4929" t="s">
        <v>307</v>
      </c>
      <c r="K4929" t="s">
        <v>307</v>
      </c>
      <c r="L4929" t="s">
        <v>307</v>
      </c>
      <c r="M4929" t="s">
        <v>307</v>
      </c>
      <c r="N4929" t="s">
        <v>307</v>
      </c>
      <c r="O4929" t="s">
        <v>307</v>
      </c>
      <c r="P4929" t="s">
        <v>307</v>
      </c>
      <c r="Q4929" t="s">
        <v>307</v>
      </c>
      <c r="R4929" t="s">
        <v>307</v>
      </c>
      <c r="S4929" t="s">
        <v>307</v>
      </c>
      <c r="T4929" t="s">
        <v>307</v>
      </c>
      <c r="U4929" t="s">
        <v>307</v>
      </c>
      <c r="V4929" t="s">
        <v>307</v>
      </c>
      <c r="W4929" t="s">
        <v>307</v>
      </c>
      <c r="X4929" t="s">
        <v>307</v>
      </c>
      <c r="Y4929" t="s">
        <v>307</v>
      </c>
      <c r="Z4929" t="s">
        <v>307</v>
      </c>
    </row>
    <row r="4930" spans="1:45" x14ac:dyDescent="0.25">
      <c r="A4930">
        <v>613</v>
      </c>
      <c r="B4930" t="s">
        <v>242</v>
      </c>
      <c r="C4930" t="s">
        <v>41</v>
      </c>
      <c r="D4930" t="s">
        <v>48</v>
      </c>
      <c r="E4930" t="s">
        <v>307</v>
      </c>
      <c r="F4930" t="s">
        <v>307</v>
      </c>
      <c r="G4930" t="s">
        <v>307</v>
      </c>
      <c r="H4930" t="s">
        <v>307</v>
      </c>
      <c r="I4930" t="s">
        <v>307</v>
      </c>
      <c r="J4930" t="s">
        <v>307</v>
      </c>
      <c r="K4930" t="s">
        <v>307</v>
      </c>
      <c r="L4930" t="s">
        <v>307</v>
      </c>
      <c r="M4930" t="s">
        <v>307</v>
      </c>
      <c r="N4930" t="s">
        <v>307</v>
      </c>
      <c r="O4930" t="s">
        <v>307</v>
      </c>
      <c r="P4930" t="s">
        <v>307</v>
      </c>
      <c r="Q4930" t="s">
        <v>307</v>
      </c>
      <c r="R4930" t="s">
        <v>307</v>
      </c>
      <c r="S4930" t="s">
        <v>307</v>
      </c>
      <c r="T4930" t="s">
        <v>307</v>
      </c>
      <c r="U4930" t="s">
        <v>307</v>
      </c>
      <c r="V4930" t="s">
        <v>307</v>
      </c>
      <c r="W4930" t="s">
        <v>307</v>
      </c>
      <c r="X4930" t="s">
        <v>307</v>
      </c>
      <c r="Y4930" t="s">
        <v>307</v>
      </c>
      <c r="Z4930" t="s">
        <v>307</v>
      </c>
    </row>
    <row r="4931" spans="1:45" x14ac:dyDescent="0.25">
      <c r="A4931">
        <v>613</v>
      </c>
      <c r="B4931" t="s">
        <v>242</v>
      </c>
      <c r="C4931" t="s">
        <v>44</v>
      </c>
      <c r="D4931" t="s">
        <v>54</v>
      </c>
      <c r="E4931" t="s">
        <v>307</v>
      </c>
      <c r="F4931" t="s">
        <v>307</v>
      </c>
      <c r="G4931" t="s">
        <v>307</v>
      </c>
      <c r="H4931" t="s">
        <v>307</v>
      </c>
      <c r="I4931" t="s">
        <v>307</v>
      </c>
      <c r="J4931" t="s">
        <v>307</v>
      </c>
      <c r="K4931" t="s">
        <v>307</v>
      </c>
      <c r="L4931" t="s">
        <v>307</v>
      </c>
      <c r="M4931" t="s">
        <v>307</v>
      </c>
      <c r="N4931" t="s">
        <v>307</v>
      </c>
      <c r="O4931" t="s">
        <v>307</v>
      </c>
      <c r="P4931" t="s">
        <v>307</v>
      </c>
      <c r="Q4931" t="s">
        <v>307</v>
      </c>
      <c r="R4931" t="s">
        <v>307</v>
      </c>
      <c r="S4931" t="s">
        <v>307</v>
      </c>
      <c r="T4931" t="s">
        <v>307</v>
      </c>
      <c r="U4931" t="s">
        <v>307</v>
      </c>
      <c r="V4931" t="s">
        <v>307</v>
      </c>
      <c r="W4931" t="s">
        <v>307</v>
      </c>
    </row>
    <row r="4932" spans="1:45" x14ac:dyDescent="0.25">
      <c r="A4932">
        <v>613</v>
      </c>
      <c r="B4932" t="s">
        <v>242</v>
      </c>
      <c r="C4932" t="s">
        <v>44</v>
      </c>
      <c r="D4932" t="s">
        <v>55</v>
      </c>
      <c r="E4932" t="s">
        <v>307</v>
      </c>
      <c r="F4932" t="s">
        <v>307</v>
      </c>
      <c r="G4932" t="s">
        <v>307</v>
      </c>
      <c r="H4932" t="s">
        <v>307</v>
      </c>
      <c r="I4932" t="s">
        <v>307</v>
      </c>
      <c r="J4932" t="s">
        <v>307</v>
      </c>
      <c r="K4932" t="s">
        <v>307</v>
      </c>
      <c r="L4932" t="s">
        <v>307</v>
      </c>
      <c r="M4932" t="s">
        <v>307</v>
      </c>
      <c r="N4932" t="s">
        <v>307</v>
      </c>
      <c r="O4932" t="s">
        <v>307</v>
      </c>
      <c r="P4932" t="s">
        <v>307</v>
      </c>
      <c r="Q4932" t="s">
        <v>307</v>
      </c>
      <c r="R4932" t="s">
        <v>307</v>
      </c>
      <c r="S4932" t="s">
        <v>307</v>
      </c>
      <c r="T4932" t="s">
        <v>307</v>
      </c>
      <c r="U4932" t="s">
        <v>307</v>
      </c>
      <c r="V4932" t="s">
        <v>307</v>
      </c>
      <c r="W4932" t="s">
        <v>307</v>
      </c>
    </row>
    <row r="4933" spans="1:45" x14ac:dyDescent="0.25">
      <c r="A4933">
        <v>613</v>
      </c>
      <c r="B4933" t="s">
        <v>242</v>
      </c>
      <c r="C4933" t="s">
        <v>44</v>
      </c>
      <c r="D4933" t="s">
        <v>56</v>
      </c>
      <c r="E4933" t="s">
        <v>307</v>
      </c>
      <c r="F4933" t="s">
        <v>307</v>
      </c>
      <c r="G4933" t="s">
        <v>307</v>
      </c>
      <c r="H4933" t="s">
        <v>307</v>
      </c>
      <c r="I4933" t="s">
        <v>307</v>
      </c>
      <c r="J4933" t="s">
        <v>307</v>
      </c>
      <c r="K4933" t="s">
        <v>307</v>
      </c>
      <c r="L4933" t="s">
        <v>307</v>
      </c>
      <c r="M4933" t="s">
        <v>307</v>
      </c>
      <c r="N4933" t="s">
        <v>307</v>
      </c>
      <c r="O4933" t="s">
        <v>307</v>
      </c>
      <c r="P4933" t="s">
        <v>307</v>
      </c>
      <c r="Q4933" t="s">
        <v>307</v>
      </c>
      <c r="R4933" t="s">
        <v>307</v>
      </c>
      <c r="S4933" t="s">
        <v>307</v>
      </c>
      <c r="T4933" t="s">
        <v>307</v>
      </c>
      <c r="U4933" t="s">
        <v>307</v>
      </c>
      <c r="V4933" t="s">
        <v>307</v>
      </c>
      <c r="W4933" t="s">
        <v>307</v>
      </c>
    </row>
    <row r="4934" spans="1:45" x14ac:dyDescent="0.25">
      <c r="A4934">
        <v>613</v>
      </c>
      <c r="B4934" t="s">
        <v>242</v>
      </c>
      <c r="C4934" t="s">
        <v>44</v>
      </c>
      <c r="D4934" t="s">
        <v>57</v>
      </c>
      <c r="E4934" t="s">
        <v>307</v>
      </c>
      <c r="F4934" t="s">
        <v>307</v>
      </c>
      <c r="G4934" t="s">
        <v>307</v>
      </c>
      <c r="H4934" t="s">
        <v>307</v>
      </c>
      <c r="I4934" t="s">
        <v>307</v>
      </c>
      <c r="J4934" t="s">
        <v>307</v>
      </c>
      <c r="K4934" t="s">
        <v>307</v>
      </c>
      <c r="L4934" t="s">
        <v>307</v>
      </c>
      <c r="M4934" t="s">
        <v>307</v>
      </c>
      <c r="N4934" t="s">
        <v>307</v>
      </c>
      <c r="O4934" t="s">
        <v>307</v>
      </c>
      <c r="P4934" t="s">
        <v>307</v>
      </c>
      <c r="Q4934" t="s">
        <v>307</v>
      </c>
      <c r="R4934" t="s">
        <v>307</v>
      </c>
      <c r="S4934" t="s">
        <v>307</v>
      </c>
      <c r="T4934" t="s">
        <v>307</v>
      </c>
      <c r="U4934" t="s">
        <v>307</v>
      </c>
      <c r="V4934" t="s">
        <v>307</v>
      </c>
      <c r="W4934" t="s">
        <v>307</v>
      </c>
    </row>
    <row r="4935" spans="1:45" x14ac:dyDescent="0.25">
      <c r="A4935">
        <v>613</v>
      </c>
      <c r="B4935" t="s">
        <v>242</v>
      </c>
      <c r="C4935" t="s">
        <v>44</v>
      </c>
      <c r="D4935" t="s">
        <v>58</v>
      </c>
      <c r="E4935" t="s">
        <v>307</v>
      </c>
      <c r="F4935" t="s">
        <v>307</v>
      </c>
      <c r="G4935" t="s">
        <v>307</v>
      </c>
      <c r="H4935" t="s">
        <v>307</v>
      </c>
      <c r="I4935" t="s">
        <v>307</v>
      </c>
      <c r="J4935" t="s">
        <v>307</v>
      </c>
      <c r="K4935" t="s">
        <v>307</v>
      </c>
      <c r="L4935" t="s">
        <v>307</v>
      </c>
      <c r="M4935" t="s">
        <v>307</v>
      </c>
      <c r="N4935" t="s">
        <v>307</v>
      </c>
      <c r="O4935" t="s">
        <v>307</v>
      </c>
      <c r="P4935" t="s">
        <v>307</v>
      </c>
      <c r="Q4935" t="s">
        <v>307</v>
      </c>
      <c r="R4935" t="s">
        <v>307</v>
      </c>
      <c r="S4935" t="s">
        <v>307</v>
      </c>
      <c r="T4935" t="s">
        <v>307</v>
      </c>
      <c r="U4935" t="s">
        <v>307</v>
      </c>
      <c r="V4935" t="s">
        <v>307</v>
      </c>
      <c r="W4935" t="s">
        <v>307</v>
      </c>
    </row>
    <row r="4936" spans="1:45" x14ac:dyDescent="0.25">
      <c r="A4936">
        <v>613</v>
      </c>
      <c r="B4936" t="s">
        <v>242</v>
      </c>
      <c r="C4936" t="s">
        <v>44</v>
      </c>
      <c r="D4936" t="s">
        <v>59</v>
      </c>
      <c r="E4936" t="s">
        <v>307</v>
      </c>
      <c r="F4936" t="s">
        <v>307</v>
      </c>
      <c r="G4936" t="s">
        <v>307</v>
      </c>
      <c r="H4936" t="s">
        <v>307</v>
      </c>
      <c r="I4936" t="s">
        <v>307</v>
      </c>
      <c r="J4936" t="s">
        <v>307</v>
      </c>
      <c r="K4936" t="s">
        <v>307</v>
      </c>
      <c r="L4936" t="s">
        <v>307</v>
      </c>
      <c r="M4936" t="s">
        <v>307</v>
      </c>
      <c r="N4936" t="s">
        <v>307</v>
      </c>
      <c r="O4936" t="s">
        <v>307</v>
      </c>
      <c r="P4936" t="s">
        <v>307</v>
      </c>
      <c r="Q4936" t="s">
        <v>307</v>
      </c>
      <c r="R4936" t="s">
        <v>307</v>
      </c>
      <c r="S4936" t="s">
        <v>307</v>
      </c>
      <c r="T4936" t="s">
        <v>307</v>
      </c>
      <c r="U4936" t="s">
        <v>307</v>
      </c>
      <c r="V4936" t="s">
        <v>307</v>
      </c>
      <c r="W4936" t="s">
        <v>307</v>
      </c>
    </row>
    <row r="4937" spans="1:45" x14ac:dyDescent="0.25">
      <c r="A4937">
        <v>613</v>
      </c>
      <c r="B4937" t="s">
        <v>242</v>
      </c>
      <c r="C4937" t="s">
        <v>44</v>
      </c>
      <c r="D4937" t="s">
        <v>60</v>
      </c>
      <c r="E4937" t="s">
        <v>307</v>
      </c>
      <c r="F4937" t="s">
        <v>307</v>
      </c>
      <c r="G4937" t="s">
        <v>307</v>
      </c>
      <c r="H4937" t="s">
        <v>307</v>
      </c>
      <c r="I4937" t="s">
        <v>307</v>
      </c>
      <c r="J4937" t="s">
        <v>307</v>
      </c>
      <c r="K4937" t="s">
        <v>307</v>
      </c>
      <c r="L4937" t="s">
        <v>307</v>
      </c>
      <c r="M4937" t="s">
        <v>307</v>
      </c>
      <c r="N4937" t="s">
        <v>307</v>
      </c>
      <c r="O4937" t="s">
        <v>307</v>
      </c>
      <c r="P4937" t="s">
        <v>307</v>
      </c>
      <c r="Q4937" t="s">
        <v>307</v>
      </c>
      <c r="R4937" t="s">
        <v>307</v>
      </c>
      <c r="S4937" t="s">
        <v>307</v>
      </c>
      <c r="T4937" t="s">
        <v>307</v>
      </c>
      <c r="U4937" t="s">
        <v>307</v>
      </c>
      <c r="V4937" t="s">
        <v>307</v>
      </c>
      <c r="W4937" t="s">
        <v>307</v>
      </c>
    </row>
    <row r="4938" spans="1:45" x14ac:dyDescent="0.25">
      <c r="A4938">
        <v>613</v>
      </c>
      <c r="B4938" t="s">
        <v>242</v>
      </c>
      <c r="C4938" t="s">
        <v>44</v>
      </c>
      <c r="D4938" t="s">
        <v>61</v>
      </c>
      <c r="E4938" t="s">
        <v>307</v>
      </c>
      <c r="F4938" t="s">
        <v>307</v>
      </c>
      <c r="G4938" t="s">
        <v>307</v>
      </c>
      <c r="H4938" t="s">
        <v>307</v>
      </c>
      <c r="I4938" t="s">
        <v>307</v>
      </c>
      <c r="J4938" t="s">
        <v>307</v>
      </c>
      <c r="K4938" t="s">
        <v>307</v>
      </c>
      <c r="L4938" t="s">
        <v>307</v>
      </c>
      <c r="M4938" t="s">
        <v>307</v>
      </c>
      <c r="N4938" t="s">
        <v>307</v>
      </c>
      <c r="O4938" t="s">
        <v>307</v>
      </c>
      <c r="P4938" t="s">
        <v>307</v>
      </c>
      <c r="Q4938" t="s">
        <v>307</v>
      </c>
      <c r="R4938" t="s">
        <v>307</v>
      </c>
      <c r="S4938" t="s">
        <v>307</v>
      </c>
      <c r="T4938" t="s">
        <v>307</v>
      </c>
      <c r="U4938" t="s">
        <v>307</v>
      </c>
      <c r="V4938" t="s">
        <v>307</v>
      </c>
      <c r="W4938" t="s">
        <v>307</v>
      </c>
    </row>
    <row r="4939" spans="1:45" x14ac:dyDescent="0.25">
      <c r="A4939">
        <v>613</v>
      </c>
      <c r="B4939" t="s">
        <v>242</v>
      </c>
      <c r="C4939" t="s">
        <v>44</v>
      </c>
      <c r="D4939" t="s">
        <v>62</v>
      </c>
      <c r="E4939" t="s">
        <v>307</v>
      </c>
      <c r="F4939" t="s">
        <v>307</v>
      </c>
      <c r="G4939" t="s">
        <v>307</v>
      </c>
      <c r="H4939" t="s">
        <v>307</v>
      </c>
      <c r="I4939" t="s">
        <v>307</v>
      </c>
      <c r="J4939" t="s">
        <v>307</v>
      </c>
      <c r="K4939" t="s">
        <v>307</v>
      </c>
      <c r="L4939" t="s">
        <v>307</v>
      </c>
      <c r="M4939" t="s">
        <v>307</v>
      </c>
      <c r="N4939" t="s">
        <v>307</v>
      </c>
      <c r="O4939" t="s">
        <v>307</v>
      </c>
      <c r="P4939" t="s">
        <v>307</v>
      </c>
      <c r="Q4939" t="s">
        <v>307</v>
      </c>
      <c r="R4939" t="s">
        <v>307</v>
      </c>
      <c r="S4939" t="s">
        <v>307</v>
      </c>
      <c r="T4939" t="s">
        <v>307</v>
      </c>
      <c r="U4939" t="s">
        <v>307</v>
      </c>
      <c r="V4939" t="s">
        <v>307</v>
      </c>
      <c r="W4939" t="s">
        <v>307</v>
      </c>
    </row>
    <row r="4940" spans="1:45" x14ac:dyDescent="0.25">
      <c r="A4940">
        <v>613</v>
      </c>
      <c r="B4940" t="s">
        <v>242</v>
      </c>
      <c r="C4940" t="s">
        <v>38</v>
      </c>
      <c r="D4940" t="s">
        <v>47</v>
      </c>
      <c r="E4940" t="s">
        <v>307</v>
      </c>
      <c r="F4940" t="s">
        <v>307</v>
      </c>
      <c r="G4940" t="s">
        <v>307</v>
      </c>
      <c r="H4940" t="s">
        <v>307</v>
      </c>
      <c r="I4940" t="s">
        <v>307</v>
      </c>
      <c r="J4940" t="s">
        <v>307</v>
      </c>
      <c r="K4940" t="s">
        <v>307</v>
      </c>
      <c r="L4940" t="s">
        <v>307</v>
      </c>
      <c r="M4940" t="s">
        <v>307</v>
      </c>
      <c r="N4940" t="s">
        <v>307</v>
      </c>
      <c r="O4940" t="s">
        <v>307</v>
      </c>
      <c r="P4940" t="s">
        <v>307</v>
      </c>
      <c r="Q4940" t="s">
        <v>307</v>
      </c>
      <c r="R4940" t="s">
        <v>307</v>
      </c>
      <c r="S4940" t="s">
        <v>307</v>
      </c>
      <c r="T4940" t="s">
        <v>307</v>
      </c>
      <c r="U4940" t="s">
        <v>307</v>
      </c>
      <c r="V4940" t="s">
        <v>307</v>
      </c>
      <c r="W4940" t="s">
        <v>307</v>
      </c>
      <c r="X4940" t="s">
        <v>307</v>
      </c>
      <c r="Y4940" t="s">
        <v>307</v>
      </c>
      <c r="Z4940" t="s">
        <v>307</v>
      </c>
      <c r="AA4940" t="s">
        <v>307</v>
      </c>
      <c r="AB4940" t="s">
        <v>307</v>
      </c>
      <c r="AC4940" t="s">
        <v>307</v>
      </c>
      <c r="AD4940" t="s">
        <v>307</v>
      </c>
      <c r="AE4940" t="s">
        <v>307</v>
      </c>
      <c r="AF4940" t="s">
        <v>307</v>
      </c>
      <c r="AG4940" t="s">
        <v>307</v>
      </c>
      <c r="AH4940" t="s">
        <v>307</v>
      </c>
      <c r="AI4940" t="s">
        <v>307</v>
      </c>
      <c r="AJ4940" t="s">
        <v>307</v>
      </c>
      <c r="AK4940" t="s">
        <v>307</v>
      </c>
      <c r="AL4940" t="s">
        <v>307</v>
      </c>
      <c r="AM4940" t="s">
        <v>307</v>
      </c>
      <c r="AN4940" t="s">
        <v>307</v>
      </c>
      <c r="AO4940" t="s">
        <v>307</v>
      </c>
      <c r="AP4940" t="s">
        <v>307</v>
      </c>
      <c r="AQ4940" t="s">
        <v>307</v>
      </c>
      <c r="AR4940" t="s">
        <v>307</v>
      </c>
      <c r="AS4940" t="s">
        <v>307</v>
      </c>
    </row>
    <row r="4941" spans="1:45" x14ac:dyDescent="0.25">
      <c r="A4941">
        <v>613</v>
      </c>
      <c r="B4941" t="s">
        <v>242</v>
      </c>
      <c r="C4941" t="s">
        <v>38</v>
      </c>
      <c r="D4941" t="s">
        <v>48</v>
      </c>
      <c r="E4941" t="s">
        <v>307</v>
      </c>
      <c r="F4941" t="s">
        <v>307</v>
      </c>
      <c r="G4941" t="s">
        <v>307</v>
      </c>
      <c r="H4941" t="s">
        <v>307</v>
      </c>
      <c r="I4941" t="s">
        <v>307</v>
      </c>
      <c r="J4941" t="s">
        <v>307</v>
      </c>
      <c r="K4941" t="s">
        <v>307</v>
      </c>
      <c r="L4941" t="s">
        <v>307</v>
      </c>
      <c r="M4941" t="s">
        <v>307</v>
      </c>
      <c r="N4941" t="s">
        <v>307</v>
      </c>
      <c r="O4941" t="s">
        <v>307</v>
      </c>
      <c r="P4941" t="s">
        <v>307</v>
      </c>
      <c r="Q4941" t="s">
        <v>307</v>
      </c>
      <c r="R4941" t="s">
        <v>307</v>
      </c>
      <c r="S4941" t="s">
        <v>307</v>
      </c>
      <c r="T4941" t="s">
        <v>307</v>
      </c>
      <c r="U4941" t="s">
        <v>307</v>
      </c>
      <c r="V4941" t="s">
        <v>307</v>
      </c>
      <c r="W4941" t="s">
        <v>307</v>
      </c>
      <c r="X4941" t="s">
        <v>307</v>
      </c>
      <c r="Y4941" t="s">
        <v>307</v>
      </c>
      <c r="Z4941" t="s">
        <v>307</v>
      </c>
      <c r="AA4941" t="s">
        <v>307</v>
      </c>
      <c r="AB4941" t="s">
        <v>307</v>
      </c>
      <c r="AC4941" t="s">
        <v>307</v>
      </c>
      <c r="AD4941" t="s">
        <v>307</v>
      </c>
      <c r="AE4941" t="s">
        <v>307</v>
      </c>
      <c r="AF4941" t="s">
        <v>307</v>
      </c>
      <c r="AG4941" t="s">
        <v>307</v>
      </c>
      <c r="AH4941" t="s">
        <v>307</v>
      </c>
      <c r="AI4941" t="s">
        <v>307</v>
      </c>
      <c r="AJ4941" t="s">
        <v>307</v>
      </c>
      <c r="AK4941" t="s">
        <v>307</v>
      </c>
      <c r="AL4941" t="s">
        <v>307</v>
      </c>
      <c r="AM4941" t="s">
        <v>307</v>
      </c>
      <c r="AN4941" t="s">
        <v>307</v>
      </c>
      <c r="AO4941" t="s">
        <v>307</v>
      </c>
      <c r="AP4941" t="s">
        <v>307</v>
      </c>
      <c r="AQ4941" t="s">
        <v>307</v>
      </c>
      <c r="AR4941" t="s">
        <v>307</v>
      </c>
      <c r="AS4941" t="s">
        <v>307</v>
      </c>
    </row>
    <row r="4942" spans="1:45" x14ac:dyDescent="0.25">
      <c r="A4942">
        <v>613</v>
      </c>
      <c r="B4942" t="s">
        <v>242</v>
      </c>
      <c r="C4942" t="s">
        <v>38</v>
      </c>
      <c r="D4942" t="s">
        <v>49</v>
      </c>
      <c r="E4942" t="s">
        <v>307</v>
      </c>
      <c r="F4942" t="s">
        <v>307</v>
      </c>
      <c r="G4942" t="s">
        <v>307</v>
      </c>
      <c r="H4942" t="s">
        <v>307</v>
      </c>
      <c r="I4942" t="s">
        <v>307</v>
      </c>
      <c r="J4942" t="s">
        <v>307</v>
      </c>
      <c r="K4942" t="s">
        <v>307</v>
      </c>
      <c r="L4942" t="s">
        <v>307</v>
      </c>
      <c r="M4942" t="s">
        <v>307</v>
      </c>
      <c r="N4942" t="s">
        <v>307</v>
      </c>
      <c r="O4942" t="s">
        <v>307</v>
      </c>
      <c r="P4942" t="s">
        <v>307</v>
      </c>
      <c r="Q4942" t="s">
        <v>307</v>
      </c>
      <c r="R4942" t="s">
        <v>307</v>
      </c>
      <c r="S4942" t="s">
        <v>307</v>
      </c>
      <c r="T4942" t="s">
        <v>307</v>
      </c>
      <c r="U4942" t="s">
        <v>307</v>
      </c>
      <c r="V4942" t="s">
        <v>307</v>
      </c>
      <c r="W4942" t="s">
        <v>307</v>
      </c>
      <c r="X4942" t="s">
        <v>307</v>
      </c>
      <c r="Y4942" t="s">
        <v>307</v>
      </c>
      <c r="Z4942" t="s">
        <v>307</v>
      </c>
      <c r="AA4942" t="s">
        <v>307</v>
      </c>
      <c r="AB4942" t="s">
        <v>307</v>
      </c>
      <c r="AC4942" t="s">
        <v>307</v>
      </c>
      <c r="AD4942" t="s">
        <v>307</v>
      </c>
      <c r="AE4942" t="s">
        <v>307</v>
      </c>
      <c r="AF4942" t="s">
        <v>307</v>
      </c>
      <c r="AG4942" t="s">
        <v>307</v>
      </c>
      <c r="AH4942" t="s">
        <v>307</v>
      </c>
      <c r="AI4942" t="s">
        <v>307</v>
      </c>
      <c r="AJ4942" t="s">
        <v>307</v>
      </c>
      <c r="AK4942" t="s">
        <v>307</v>
      </c>
      <c r="AL4942" t="s">
        <v>307</v>
      </c>
      <c r="AM4942" t="s">
        <v>307</v>
      </c>
      <c r="AN4942" t="s">
        <v>307</v>
      </c>
      <c r="AO4942" t="s">
        <v>307</v>
      </c>
      <c r="AP4942" t="s">
        <v>307</v>
      </c>
      <c r="AQ4942" t="s">
        <v>307</v>
      </c>
      <c r="AR4942" t="s">
        <v>307</v>
      </c>
      <c r="AS4942" t="s">
        <v>307</v>
      </c>
    </row>
    <row r="4943" spans="1:45" x14ac:dyDescent="0.25">
      <c r="A4943">
        <v>613</v>
      </c>
      <c r="B4943" t="s">
        <v>242</v>
      </c>
      <c r="C4943" t="s">
        <v>42</v>
      </c>
      <c r="D4943" t="s">
        <v>48</v>
      </c>
      <c r="E4943" t="s">
        <v>307</v>
      </c>
      <c r="F4943" t="s">
        <v>307</v>
      </c>
      <c r="G4943" t="s">
        <v>307</v>
      </c>
      <c r="H4943" t="s">
        <v>307</v>
      </c>
      <c r="I4943" t="s">
        <v>307</v>
      </c>
      <c r="J4943" t="s">
        <v>307</v>
      </c>
      <c r="K4943" t="s">
        <v>307</v>
      </c>
      <c r="L4943" t="s">
        <v>307</v>
      </c>
      <c r="M4943" t="s">
        <v>307</v>
      </c>
      <c r="N4943" t="s">
        <v>307</v>
      </c>
      <c r="O4943" t="s">
        <v>307</v>
      </c>
      <c r="P4943" t="s">
        <v>307</v>
      </c>
      <c r="Q4943" t="s">
        <v>307</v>
      </c>
      <c r="R4943" t="s">
        <v>307</v>
      </c>
      <c r="S4943" t="s">
        <v>307</v>
      </c>
      <c r="T4943" t="s">
        <v>307</v>
      </c>
      <c r="U4943" t="s">
        <v>307</v>
      </c>
      <c r="V4943" t="s">
        <v>307</v>
      </c>
      <c r="W4943" t="s">
        <v>307</v>
      </c>
      <c r="X4943" t="s">
        <v>307</v>
      </c>
      <c r="Y4943" t="s">
        <v>307</v>
      </c>
      <c r="Z4943" t="s">
        <v>307</v>
      </c>
    </row>
    <row r="4944" spans="1:45" x14ac:dyDescent="0.25">
      <c r="A4944">
        <v>614</v>
      </c>
      <c r="B4944" t="s">
        <v>243</v>
      </c>
      <c r="C4944" t="s">
        <v>43</v>
      </c>
      <c r="D4944" t="s">
        <v>54</v>
      </c>
      <c r="E4944" t="s">
        <v>307</v>
      </c>
      <c r="F4944" t="s">
        <v>307</v>
      </c>
      <c r="G4944" t="s">
        <v>307</v>
      </c>
      <c r="H4944" t="s">
        <v>307</v>
      </c>
      <c r="I4944" t="s">
        <v>307</v>
      </c>
      <c r="J4944" t="s">
        <v>307</v>
      </c>
      <c r="K4944" t="s">
        <v>307</v>
      </c>
      <c r="L4944" t="s">
        <v>307</v>
      </c>
      <c r="M4944" t="s">
        <v>307</v>
      </c>
      <c r="N4944" t="s">
        <v>307</v>
      </c>
      <c r="O4944" t="s">
        <v>307</v>
      </c>
      <c r="P4944" t="s">
        <v>307</v>
      </c>
      <c r="Q4944" t="s">
        <v>307</v>
      </c>
      <c r="R4944" t="s">
        <v>307</v>
      </c>
      <c r="S4944" t="s">
        <v>307</v>
      </c>
      <c r="T4944" t="s">
        <v>307</v>
      </c>
      <c r="U4944" t="s">
        <v>307</v>
      </c>
      <c r="V4944" t="s">
        <v>307</v>
      </c>
      <c r="W4944" t="s">
        <v>307</v>
      </c>
    </row>
    <row r="4945" spans="1:45" x14ac:dyDescent="0.25">
      <c r="A4945">
        <v>614</v>
      </c>
      <c r="B4945" t="s">
        <v>243</v>
      </c>
      <c r="C4945" t="s">
        <v>43</v>
      </c>
      <c r="D4945" t="s">
        <v>55</v>
      </c>
      <c r="E4945" t="s">
        <v>307</v>
      </c>
      <c r="F4945" t="s">
        <v>307</v>
      </c>
      <c r="G4945" t="s">
        <v>307</v>
      </c>
      <c r="H4945" t="s">
        <v>307</v>
      </c>
      <c r="I4945" t="s">
        <v>307</v>
      </c>
      <c r="J4945" t="s">
        <v>307</v>
      </c>
      <c r="K4945" t="s">
        <v>307</v>
      </c>
      <c r="L4945" t="s">
        <v>307</v>
      </c>
      <c r="M4945" t="s">
        <v>307</v>
      </c>
      <c r="N4945" t="s">
        <v>307</v>
      </c>
      <c r="O4945" t="s">
        <v>307</v>
      </c>
      <c r="P4945" t="s">
        <v>307</v>
      </c>
      <c r="Q4945" t="s">
        <v>307</v>
      </c>
      <c r="R4945" t="s">
        <v>307</v>
      </c>
      <c r="S4945" t="s">
        <v>307</v>
      </c>
      <c r="T4945" t="s">
        <v>307</v>
      </c>
      <c r="U4945" t="s">
        <v>307</v>
      </c>
      <c r="V4945" t="s">
        <v>307</v>
      </c>
      <c r="W4945" t="s">
        <v>307</v>
      </c>
    </row>
    <row r="4946" spans="1:45" x14ac:dyDescent="0.25">
      <c r="A4946">
        <v>614</v>
      </c>
      <c r="B4946" t="s">
        <v>243</v>
      </c>
      <c r="C4946" t="s">
        <v>43</v>
      </c>
      <c r="D4946" t="s">
        <v>56</v>
      </c>
      <c r="E4946" t="s">
        <v>307</v>
      </c>
      <c r="F4946" t="s">
        <v>307</v>
      </c>
      <c r="G4946" t="s">
        <v>307</v>
      </c>
      <c r="H4946" t="s">
        <v>307</v>
      </c>
      <c r="I4946" t="s">
        <v>307</v>
      </c>
      <c r="J4946" t="s">
        <v>307</v>
      </c>
      <c r="K4946" t="s">
        <v>307</v>
      </c>
      <c r="L4946" t="s">
        <v>307</v>
      </c>
      <c r="M4946" t="s">
        <v>307</v>
      </c>
      <c r="N4946" t="s">
        <v>307</v>
      </c>
      <c r="O4946" t="s">
        <v>307</v>
      </c>
      <c r="P4946" t="s">
        <v>307</v>
      </c>
      <c r="Q4946" t="s">
        <v>307</v>
      </c>
      <c r="R4946" t="s">
        <v>307</v>
      </c>
      <c r="S4946" t="s">
        <v>307</v>
      </c>
      <c r="T4946" t="s">
        <v>307</v>
      </c>
      <c r="U4946" t="s">
        <v>307</v>
      </c>
      <c r="V4946" t="s">
        <v>307</v>
      </c>
      <c r="W4946" t="s">
        <v>307</v>
      </c>
    </row>
    <row r="4947" spans="1:45" x14ac:dyDescent="0.25">
      <c r="A4947">
        <v>614</v>
      </c>
      <c r="B4947" t="s">
        <v>243</v>
      </c>
      <c r="C4947" t="s">
        <v>43</v>
      </c>
      <c r="D4947" t="s">
        <v>57</v>
      </c>
      <c r="E4947" t="s">
        <v>307</v>
      </c>
      <c r="F4947" t="s">
        <v>307</v>
      </c>
      <c r="G4947" t="s">
        <v>307</v>
      </c>
      <c r="H4947" t="s">
        <v>307</v>
      </c>
      <c r="I4947" t="s">
        <v>307</v>
      </c>
      <c r="J4947" t="s">
        <v>307</v>
      </c>
      <c r="K4947" t="s">
        <v>307</v>
      </c>
      <c r="L4947" t="s">
        <v>307</v>
      </c>
      <c r="M4947" t="s">
        <v>307</v>
      </c>
      <c r="N4947" t="s">
        <v>307</v>
      </c>
      <c r="O4947" t="s">
        <v>307</v>
      </c>
      <c r="P4947" t="s">
        <v>307</v>
      </c>
      <c r="Q4947" t="s">
        <v>307</v>
      </c>
      <c r="R4947" t="s">
        <v>307</v>
      </c>
      <c r="S4947" t="s">
        <v>307</v>
      </c>
      <c r="T4947" t="s">
        <v>307</v>
      </c>
      <c r="U4947" t="s">
        <v>307</v>
      </c>
      <c r="V4947" t="s">
        <v>307</v>
      </c>
      <c r="W4947" t="s">
        <v>307</v>
      </c>
    </row>
    <row r="4948" spans="1:45" x14ac:dyDescent="0.25">
      <c r="A4948">
        <v>614</v>
      </c>
      <c r="B4948" t="s">
        <v>243</v>
      </c>
      <c r="C4948" t="s">
        <v>43</v>
      </c>
      <c r="D4948" t="s">
        <v>58</v>
      </c>
      <c r="E4948" t="s">
        <v>307</v>
      </c>
      <c r="F4948" t="s">
        <v>307</v>
      </c>
      <c r="G4948" t="s">
        <v>307</v>
      </c>
      <c r="H4948" t="s">
        <v>307</v>
      </c>
      <c r="I4948" t="s">
        <v>307</v>
      </c>
      <c r="J4948" t="s">
        <v>307</v>
      </c>
      <c r="K4948" t="s">
        <v>307</v>
      </c>
      <c r="L4948" t="s">
        <v>307</v>
      </c>
      <c r="M4948" t="s">
        <v>307</v>
      </c>
      <c r="N4948" t="s">
        <v>307</v>
      </c>
      <c r="O4948" t="s">
        <v>307</v>
      </c>
      <c r="P4948" t="s">
        <v>307</v>
      </c>
      <c r="Q4948" t="s">
        <v>307</v>
      </c>
      <c r="R4948" t="s">
        <v>307</v>
      </c>
      <c r="S4948" t="s">
        <v>307</v>
      </c>
      <c r="T4948" t="s">
        <v>307</v>
      </c>
      <c r="U4948" t="s">
        <v>307</v>
      </c>
      <c r="V4948" t="s">
        <v>307</v>
      </c>
      <c r="W4948" t="s">
        <v>307</v>
      </c>
    </row>
    <row r="4949" spans="1:45" x14ac:dyDescent="0.25">
      <c r="A4949">
        <v>614</v>
      </c>
      <c r="B4949" t="s">
        <v>243</v>
      </c>
      <c r="C4949" t="s">
        <v>43</v>
      </c>
      <c r="D4949" t="s">
        <v>59</v>
      </c>
      <c r="E4949" t="s">
        <v>307</v>
      </c>
      <c r="F4949" t="s">
        <v>307</v>
      </c>
      <c r="G4949" t="s">
        <v>307</v>
      </c>
      <c r="H4949" t="s">
        <v>307</v>
      </c>
      <c r="I4949" t="s">
        <v>307</v>
      </c>
      <c r="J4949" t="s">
        <v>307</v>
      </c>
      <c r="K4949" t="s">
        <v>307</v>
      </c>
      <c r="L4949" t="s">
        <v>307</v>
      </c>
      <c r="M4949" t="s">
        <v>307</v>
      </c>
      <c r="N4949" t="s">
        <v>307</v>
      </c>
      <c r="O4949" t="s">
        <v>307</v>
      </c>
      <c r="P4949" t="s">
        <v>307</v>
      </c>
      <c r="Q4949" t="s">
        <v>307</v>
      </c>
      <c r="R4949" t="s">
        <v>307</v>
      </c>
      <c r="S4949" t="s">
        <v>307</v>
      </c>
      <c r="T4949" t="s">
        <v>307</v>
      </c>
      <c r="U4949" t="s">
        <v>307</v>
      </c>
      <c r="V4949" t="s">
        <v>307</v>
      </c>
      <c r="W4949" t="s">
        <v>307</v>
      </c>
    </row>
    <row r="4950" spans="1:45" x14ac:dyDescent="0.25">
      <c r="A4950">
        <v>614</v>
      </c>
      <c r="B4950" t="s">
        <v>243</v>
      </c>
      <c r="C4950" t="s">
        <v>43</v>
      </c>
      <c r="D4950" t="s">
        <v>60</v>
      </c>
      <c r="E4950" t="s">
        <v>307</v>
      </c>
      <c r="F4950" t="s">
        <v>307</v>
      </c>
      <c r="G4950" t="s">
        <v>307</v>
      </c>
      <c r="H4950" t="s">
        <v>307</v>
      </c>
      <c r="I4950" t="s">
        <v>307</v>
      </c>
      <c r="J4950" t="s">
        <v>307</v>
      </c>
      <c r="K4950" t="s">
        <v>307</v>
      </c>
      <c r="L4950" t="s">
        <v>307</v>
      </c>
      <c r="M4950" t="s">
        <v>307</v>
      </c>
      <c r="N4950" t="s">
        <v>307</v>
      </c>
      <c r="O4950" t="s">
        <v>307</v>
      </c>
      <c r="P4950" t="s">
        <v>307</v>
      </c>
      <c r="Q4950" t="s">
        <v>307</v>
      </c>
      <c r="R4950" t="s">
        <v>307</v>
      </c>
      <c r="S4950" t="s">
        <v>307</v>
      </c>
      <c r="T4950" t="s">
        <v>307</v>
      </c>
      <c r="U4950" t="s">
        <v>307</v>
      </c>
      <c r="V4950" t="s">
        <v>307</v>
      </c>
      <c r="W4950" t="s">
        <v>307</v>
      </c>
    </row>
    <row r="4951" spans="1:45" x14ac:dyDescent="0.25">
      <c r="A4951">
        <v>614</v>
      </c>
      <c r="B4951" t="s">
        <v>243</v>
      </c>
      <c r="C4951" t="s">
        <v>43</v>
      </c>
      <c r="D4951" t="s">
        <v>61</v>
      </c>
      <c r="E4951" t="s">
        <v>307</v>
      </c>
      <c r="F4951" t="s">
        <v>307</v>
      </c>
      <c r="G4951" t="s">
        <v>307</v>
      </c>
      <c r="H4951" t="s">
        <v>307</v>
      </c>
      <c r="I4951" t="s">
        <v>307</v>
      </c>
      <c r="J4951" t="s">
        <v>307</v>
      </c>
      <c r="K4951" t="s">
        <v>307</v>
      </c>
      <c r="L4951" t="s">
        <v>307</v>
      </c>
      <c r="M4951" t="s">
        <v>307</v>
      </c>
      <c r="N4951" t="s">
        <v>307</v>
      </c>
      <c r="O4951" t="s">
        <v>307</v>
      </c>
      <c r="P4951" t="s">
        <v>307</v>
      </c>
      <c r="Q4951" t="s">
        <v>307</v>
      </c>
      <c r="R4951" t="s">
        <v>307</v>
      </c>
      <c r="S4951" t="s">
        <v>307</v>
      </c>
      <c r="T4951" t="s">
        <v>307</v>
      </c>
      <c r="U4951" t="s">
        <v>307</v>
      </c>
      <c r="V4951" t="s">
        <v>307</v>
      </c>
      <c r="W4951" t="s">
        <v>307</v>
      </c>
    </row>
    <row r="4952" spans="1:45" x14ac:dyDescent="0.25">
      <c r="A4952">
        <v>614</v>
      </c>
      <c r="B4952" t="s">
        <v>243</v>
      </c>
      <c r="C4952" t="s">
        <v>43</v>
      </c>
      <c r="D4952" t="s">
        <v>62</v>
      </c>
      <c r="E4952" t="s">
        <v>307</v>
      </c>
      <c r="F4952" t="s">
        <v>307</v>
      </c>
      <c r="G4952" t="s">
        <v>307</v>
      </c>
      <c r="H4952" t="s">
        <v>307</v>
      </c>
      <c r="I4952" t="s">
        <v>307</v>
      </c>
      <c r="J4952" t="s">
        <v>307</v>
      </c>
      <c r="K4952" t="s">
        <v>307</v>
      </c>
      <c r="L4952" t="s">
        <v>307</v>
      </c>
      <c r="M4952" t="s">
        <v>307</v>
      </c>
      <c r="N4952" t="s">
        <v>307</v>
      </c>
      <c r="O4952" t="s">
        <v>307</v>
      </c>
      <c r="P4952" t="s">
        <v>307</v>
      </c>
      <c r="Q4952" t="s">
        <v>307</v>
      </c>
      <c r="R4952" t="s">
        <v>307</v>
      </c>
      <c r="S4952" t="s">
        <v>307</v>
      </c>
      <c r="T4952" t="s">
        <v>307</v>
      </c>
      <c r="U4952" t="s">
        <v>307</v>
      </c>
      <c r="V4952" t="s">
        <v>307</v>
      </c>
      <c r="W4952" t="s">
        <v>307</v>
      </c>
    </row>
    <row r="4953" spans="1:45" x14ac:dyDescent="0.25">
      <c r="A4953">
        <v>614</v>
      </c>
      <c r="B4953" t="s">
        <v>243</v>
      </c>
      <c r="C4953" t="s">
        <v>36</v>
      </c>
      <c r="D4953" t="s">
        <v>47</v>
      </c>
      <c r="E4953" t="s">
        <v>307</v>
      </c>
      <c r="F4953" t="s">
        <v>307</v>
      </c>
      <c r="G4953" t="s">
        <v>307</v>
      </c>
      <c r="H4953" t="s">
        <v>307</v>
      </c>
      <c r="I4953" t="s">
        <v>307</v>
      </c>
      <c r="J4953" t="s">
        <v>307</v>
      </c>
      <c r="K4953" t="s">
        <v>307</v>
      </c>
      <c r="L4953" t="s">
        <v>307</v>
      </c>
      <c r="M4953" t="s">
        <v>307</v>
      </c>
      <c r="N4953" t="s">
        <v>307</v>
      </c>
      <c r="O4953" t="s">
        <v>307</v>
      </c>
      <c r="P4953" t="s">
        <v>307</v>
      </c>
      <c r="Q4953" t="s">
        <v>307</v>
      </c>
      <c r="R4953" t="s">
        <v>307</v>
      </c>
      <c r="S4953" t="s">
        <v>307</v>
      </c>
      <c r="T4953" t="s">
        <v>307</v>
      </c>
      <c r="U4953" t="s">
        <v>307</v>
      </c>
      <c r="V4953" t="s">
        <v>307</v>
      </c>
      <c r="W4953" t="s">
        <v>307</v>
      </c>
      <c r="X4953" t="s">
        <v>307</v>
      </c>
      <c r="Y4953" t="s">
        <v>307</v>
      </c>
      <c r="Z4953" t="s">
        <v>307</v>
      </c>
      <c r="AA4953" t="s">
        <v>307</v>
      </c>
      <c r="AB4953" t="s">
        <v>307</v>
      </c>
      <c r="AC4953" t="s">
        <v>307</v>
      </c>
      <c r="AD4953" t="s">
        <v>307</v>
      </c>
      <c r="AE4953" t="s">
        <v>307</v>
      </c>
      <c r="AF4953" t="s">
        <v>307</v>
      </c>
      <c r="AG4953" t="s">
        <v>307</v>
      </c>
      <c r="AH4953" t="s">
        <v>307</v>
      </c>
      <c r="AI4953" t="s">
        <v>307</v>
      </c>
      <c r="AJ4953" t="s">
        <v>307</v>
      </c>
      <c r="AK4953" t="s">
        <v>307</v>
      </c>
      <c r="AL4953" t="s">
        <v>307</v>
      </c>
      <c r="AM4953" t="s">
        <v>307</v>
      </c>
      <c r="AN4953" t="s">
        <v>307</v>
      </c>
      <c r="AO4953" t="s">
        <v>307</v>
      </c>
      <c r="AP4953" t="s">
        <v>307</v>
      </c>
      <c r="AQ4953" t="s">
        <v>307</v>
      </c>
      <c r="AR4953" t="s">
        <v>307</v>
      </c>
      <c r="AS4953" t="s">
        <v>307</v>
      </c>
    </row>
    <row r="4954" spans="1:45" x14ac:dyDescent="0.25">
      <c r="A4954">
        <v>614</v>
      </c>
      <c r="B4954" t="s">
        <v>243</v>
      </c>
      <c r="C4954" t="s">
        <v>36</v>
      </c>
      <c r="D4954" t="s">
        <v>48</v>
      </c>
      <c r="E4954" t="s">
        <v>307</v>
      </c>
      <c r="F4954" t="s">
        <v>307</v>
      </c>
      <c r="G4954" t="s">
        <v>307</v>
      </c>
      <c r="H4954" t="s">
        <v>307</v>
      </c>
      <c r="I4954" t="s">
        <v>307</v>
      </c>
      <c r="J4954" t="s">
        <v>307</v>
      </c>
      <c r="K4954" t="s">
        <v>307</v>
      </c>
      <c r="L4954" t="s">
        <v>307</v>
      </c>
      <c r="M4954" t="s">
        <v>307</v>
      </c>
      <c r="N4954" t="s">
        <v>307</v>
      </c>
      <c r="O4954" t="s">
        <v>307</v>
      </c>
      <c r="P4954" t="s">
        <v>307</v>
      </c>
      <c r="Q4954" t="s">
        <v>307</v>
      </c>
      <c r="R4954" t="s">
        <v>307</v>
      </c>
      <c r="S4954" t="s">
        <v>307</v>
      </c>
      <c r="T4954" t="s">
        <v>307</v>
      </c>
      <c r="U4954" t="s">
        <v>307</v>
      </c>
      <c r="V4954" t="s">
        <v>307</v>
      </c>
      <c r="W4954" t="s">
        <v>307</v>
      </c>
      <c r="X4954" t="s">
        <v>307</v>
      </c>
      <c r="Y4954" t="s">
        <v>307</v>
      </c>
      <c r="Z4954" t="s">
        <v>307</v>
      </c>
      <c r="AA4954" t="s">
        <v>307</v>
      </c>
      <c r="AB4954" t="s">
        <v>307</v>
      </c>
      <c r="AC4954" t="s">
        <v>307</v>
      </c>
      <c r="AD4954" t="s">
        <v>307</v>
      </c>
      <c r="AE4954" t="s">
        <v>307</v>
      </c>
      <c r="AF4954" t="s">
        <v>307</v>
      </c>
      <c r="AG4954" t="s">
        <v>307</v>
      </c>
      <c r="AH4954" t="s">
        <v>307</v>
      </c>
      <c r="AI4954" t="s">
        <v>307</v>
      </c>
      <c r="AJ4954" t="s">
        <v>307</v>
      </c>
      <c r="AK4954" t="s">
        <v>307</v>
      </c>
      <c r="AL4954" t="s">
        <v>307</v>
      </c>
      <c r="AM4954" t="s">
        <v>307</v>
      </c>
      <c r="AN4954" t="s">
        <v>307</v>
      </c>
      <c r="AO4954" t="s">
        <v>307</v>
      </c>
      <c r="AP4954" t="s">
        <v>307</v>
      </c>
      <c r="AQ4954" t="s">
        <v>307</v>
      </c>
      <c r="AR4954" t="s">
        <v>307</v>
      </c>
      <c r="AS4954" t="s">
        <v>307</v>
      </c>
    </row>
    <row r="4955" spans="1:45" x14ac:dyDescent="0.25">
      <c r="A4955">
        <v>614</v>
      </c>
      <c r="B4955" t="s">
        <v>243</v>
      </c>
      <c r="C4955" t="s">
        <v>36</v>
      </c>
      <c r="D4955" t="s">
        <v>49</v>
      </c>
      <c r="E4955" t="s">
        <v>307</v>
      </c>
      <c r="F4955" t="s">
        <v>307</v>
      </c>
      <c r="G4955" t="s">
        <v>307</v>
      </c>
      <c r="H4955" t="s">
        <v>307</v>
      </c>
      <c r="I4955" t="s">
        <v>307</v>
      </c>
      <c r="J4955" t="s">
        <v>307</v>
      </c>
      <c r="K4955" t="s">
        <v>307</v>
      </c>
      <c r="L4955" t="s">
        <v>307</v>
      </c>
      <c r="M4955" t="s">
        <v>307</v>
      </c>
      <c r="N4955" t="s">
        <v>307</v>
      </c>
      <c r="O4955" t="s">
        <v>307</v>
      </c>
      <c r="P4955" t="s">
        <v>307</v>
      </c>
      <c r="Q4955" t="s">
        <v>307</v>
      </c>
      <c r="R4955" t="s">
        <v>307</v>
      </c>
      <c r="S4955" t="s">
        <v>307</v>
      </c>
      <c r="T4955" t="s">
        <v>307</v>
      </c>
      <c r="U4955" t="s">
        <v>307</v>
      </c>
      <c r="V4955" t="s">
        <v>307</v>
      </c>
      <c r="W4955" t="s">
        <v>307</v>
      </c>
      <c r="X4955" t="s">
        <v>307</v>
      </c>
      <c r="Y4955" t="s">
        <v>307</v>
      </c>
      <c r="Z4955" t="s">
        <v>307</v>
      </c>
      <c r="AA4955" t="s">
        <v>307</v>
      </c>
      <c r="AB4955" t="s">
        <v>307</v>
      </c>
      <c r="AC4955" t="s">
        <v>307</v>
      </c>
      <c r="AD4955" t="s">
        <v>307</v>
      </c>
      <c r="AE4955" t="s">
        <v>307</v>
      </c>
      <c r="AF4955" t="s">
        <v>307</v>
      </c>
      <c r="AG4955" t="s">
        <v>307</v>
      </c>
      <c r="AH4955" t="s">
        <v>307</v>
      </c>
      <c r="AI4955" t="s">
        <v>307</v>
      </c>
      <c r="AJ4955" t="s">
        <v>307</v>
      </c>
      <c r="AK4955" t="s">
        <v>307</v>
      </c>
      <c r="AL4955" t="s">
        <v>307</v>
      </c>
      <c r="AM4955" t="s">
        <v>307</v>
      </c>
      <c r="AN4955" t="s">
        <v>307</v>
      </c>
      <c r="AO4955" t="s">
        <v>307</v>
      </c>
      <c r="AP4955" t="s">
        <v>307</v>
      </c>
      <c r="AQ4955" t="s">
        <v>307</v>
      </c>
      <c r="AR4955" t="s">
        <v>307</v>
      </c>
      <c r="AS4955" t="s">
        <v>307</v>
      </c>
    </row>
    <row r="4956" spans="1:45" x14ac:dyDescent="0.25">
      <c r="A4956">
        <v>614</v>
      </c>
      <c r="B4956" t="s">
        <v>243</v>
      </c>
      <c r="C4956" t="s">
        <v>37</v>
      </c>
      <c r="D4956" t="s">
        <v>47</v>
      </c>
      <c r="E4956" t="s">
        <v>307</v>
      </c>
      <c r="F4956" t="s">
        <v>307</v>
      </c>
      <c r="G4956" t="s">
        <v>307</v>
      </c>
      <c r="H4956" t="s">
        <v>307</v>
      </c>
      <c r="I4956" t="s">
        <v>307</v>
      </c>
      <c r="J4956" t="s">
        <v>307</v>
      </c>
      <c r="K4956" t="s">
        <v>307</v>
      </c>
      <c r="L4956" t="s">
        <v>307</v>
      </c>
      <c r="M4956" t="s">
        <v>307</v>
      </c>
      <c r="N4956" t="s">
        <v>307</v>
      </c>
      <c r="O4956" t="s">
        <v>307</v>
      </c>
      <c r="P4956" t="s">
        <v>307</v>
      </c>
      <c r="Q4956" t="s">
        <v>307</v>
      </c>
      <c r="R4956" t="s">
        <v>307</v>
      </c>
      <c r="S4956" t="s">
        <v>307</v>
      </c>
      <c r="T4956" t="s">
        <v>307</v>
      </c>
      <c r="U4956" t="s">
        <v>307</v>
      </c>
      <c r="V4956" t="s">
        <v>307</v>
      </c>
      <c r="W4956" t="s">
        <v>307</v>
      </c>
      <c r="X4956" t="s">
        <v>307</v>
      </c>
      <c r="Y4956" t="s">
        <v>307</v>
      </c>
      <c r="Z4956" t="s">
        <v>307</v>
      </c>
      <c r="AA4956" t="s">
        <v>307</v>
      </c>
      <c r="AB4956" t="s">
        <v>307</v>
      </c>
      <c r="AC4956" t="s">
        <v>307</v>
      </c>
      <c r="AD4956" t="s">
        <v>307</v>
      </c>
      <c r="AE4956" t="s">
        <v>307</v>
      </c>
      <c r="AF4956" t="s">
        <v>307</v>
      </c>
      <c r="AG4956" t="s">
        <v>307</v>
      </c>
      <c r="AH4956" t="s">
        <v>307</v>
      </c>
      <c r="AI4956" t="s">
        <v>307</v>
      </c>
      <c r="AJ4956" t="s">
        <v>307</v>
      </c>
      <c r="AK4956" t="s">
        <v>307</v>
      </c>
      <c r="AL4956" t="s">
        <v>307</v>
      </c>
      <c r="AM4956" t="s">
        <v>307</v>
      </c>
      <c r="AN4956" t="s">
        <v>307</v>
      </c>
      <c r="AO4956" t="s">
        <v>307</v>
      </c>
      <c r="AP4956" t="s">
        <v>307</v>
      </c>
      <c r="AQ4956" t="s">
        <v>307</v>
      </c>
      <c r="AR4956" t="s">
        <v>307</v>
      </c>
      <c r="AS4956" t="s">
        <v>307</v>
      </c>
    </row>
    <row r="4957" spans="1:45" x14ac:dyDescent="0.25">
      <c r="A4957">
        <v>614</v>
      </c>
      <c r="B4957" t="s">
        <v>243</v>
      </c>
      <c r="C4957" t="s">
        <v>37</v>
      </c>
      <c r="D4957" t="s">
        <v>48</v>
      </c>
      <c r="E4957" t="s">
        <v>307</v>
      </c>
      <c r="F4957" t="s">
        <v>307</v>
      </c>
      <c r="G4957" t="s">
        <v>307</v>
      </c>
      <c r="H4957" t="s">
        <v>307</v>
      </c>
      <c r="I4957" t="s">
        <v>307</v>
      </c>
      <c r="J4957" t="s">
        <v>307</v>
      </c>
      <c r="K4957" t="s">
        <v>307</v>
      </c>
      <c r="L4957" t="s">
        <v>307</v>
      </c>
      <c r="M4957" t="s">
        <v>307</v>
      </c>
      <c r="N4957" t="s">
        <v>307</v>
      </c>
      <c r="O4957" t="s">
        <v>307</v>
      </c>
      <c r="P4957" t="s">
        <v>307</v>
      </c>
      <c r="Q4957" t="s">
        <v>307</v>
      </c>
      <c r="R4957" t="s">
        <v>307</v>
      </c>
      <c r="S4957" t="s">
        <v>307</v>
      </c>
      <c r="T4957" t="s">
        <v>307</v>
      </c>
      <c r="U4957" t="s">
        <v>307</v>
      </c>
      <c r="V4957" t="s">
        <v>307</v>
      </c>
      <c r="W4957" t="s">
        <v>307</v>
      </c>
      <c r="X4957" t="s">
        <v>307</v>
      </c>
      <c r="Y4957" t="s">
        <v>307</v>
      </c>
      <c r="Z4957" t="s">
        <v>307</v>
      </c>
      <c r="AA4957" t="s">
        <v>307</v>
      </c>
      <c r="AB4957" t="s">
        <v>307</v>
      </c>
      <c r="AC4957" t="s">
        <v>307</v>
      </c>
      <c r="AD4957" t="s">
        <v>307</v>
      </c>
      <c r="AE4957" t="s">
        <v>307</v>
      </c>
      <c r="AF4957" t="s">
        <v>307</v>
      </c>
      <c r="AG4957" t="s">
        <v>307</v>
      </c>
      <c r="AH4957" t="s">
        <v>307</v>
      </c>
      <c r="AI4957" t="s">
        <v>307</v>
      </c>
      <c r="AJ4957" t="s">
        <v>307</v>
      </c>
      <c r="AK4957" t="s">
        <v>307</v>
      </c>
      <c r="AL4957" t="s">
        <v>307</v>
      </c>
      <c r="AM4957" t="s">
        <v>307</v>
      </c>
      <c r="AN4957" t="s">
        <v>307</v>
      </c>
      <c r="AO4957" t="s">
        <v>307</v>
      </c>
      <c r="AP4957" t="s">
        <v>307</v>
      </c>
      <c r="AQ4957" t="s">
        <v>307</v>
      </c>
      <c r="AR4957" t="s">
        <v>307</v>
      </c>
      <c r="AS4957" t="s">
        <v>307</v>
      </c>
    </row>
    <row r="4958" spans="1:45" x14ac:dyDescent="0.25">
      <c r="A4958">
        <v>614</v>
      </c>
      <c r="B4958" t="s">
        <v>243</v>
      </c>
      <c r="C4958" t="s">
        <v>37</v>
      </c>
      <c r="D4958" t="s">
        <v>49</v>
      </c>
      <c r="E4958" t="s">
        <v>307</v>
      </c>
      <c r="F4958" t="s">
        <v>307</v>
      </c>
      <c r="G4958" t="s">
        <v>307</v>
      </c>
      <c r="H4958" t="s">
        <v>307</v>
      </c>
      <c r="I4958" t="s">
        <v>307</v>
      </c>
      <c r="J4958" t="s">
        <v>307</v>
      </c>
      <c r="K4958" t="s">
        <v>307</v>
      </c>
      <c r="L4958" t="s">
        <v>307</v>
      </c>
      <c r="M4958" t="s">
        <v>307</v>
      </c>
      <c r="N4958" t="s">
        <v>307</v>
      </c>
      <c r="O4958" t="s">
        <v>307</v>
      </c>
      <c r="P4958" t="s">
        <v>307</v>
      </c>
      <c r="Q4958" t="s">
        <v>307</v>
      </c>
      <c r="R4958" t="s">
        <v>307</v>
      </c>
      <c r="S4958" t="s">
        <v>307</v>
      </c>
      <c r="T4958" t="s">
        <v>307</v>
      </c>
      <c r="U4958" t="s">
        <v>307</v>
      </c>
      <c r="V4958" t="s">
        <v>307</v>
      </c>
      <c r="W4958" t="s">
        <v>307</v>
      </c>
      <c r="X4958" t="s">
        <v>307</v>
      </c>
      <c r="Y4958" t="s">
        <v>307</v>
      </c>
      <c r="Z4958" t="s">
        <v>307</v>
      </c>
      <c r="AA4958" t="s">
        <v>307</v>
      </c>
      <c r="AB4958" t="s">
        <v>307</v>
      </c>
      <c r="AC4958" t="s">
        <v>307</v>
      </c>
      <c r="AD4958" t="s">
        <v>307</v>
      </c>
      <c r="AE4958" t="s">
        <v>307</v>
      </c>
      <c r="AF4958" t="s">
        <v>307</v>
      </c>
      <c r="AG4958" t="s">
        <v>307</v>
      </c>
      <c r="AH4958" t="s">
        <v>307</v>
      </c>
      <c r="AI4958" t="s">
        <v>307</v>
      </c>
      <c r="AJ4958" t="s">
        <v>307</v>
      </c>
      <c r="AK4958" t="s">
        <v>307</v>
      </c>
      <c r="AL4958" t="s">
        <v>307</v>
      </c>
      <c r="AM4958" t="s">
        <v>307</v>
      </c>
      <c r="AN4958" t="s">
        <v>307</v>
      </c>
      <c r="AO4958" t="s">
        <v>307</v>
      </c>
      <c r="AP4958" t="s">
        <v>307</v>
      </c>
      <c r="AQ4958" t="s">
        <v>307</v>
      </c>
      <c r="AR4958" t="s">
        <v>307</v>
      </c>
      <c r="AS4958" t="s">
        <v>307</v>
      </c>
    </row>
    <row r="4959" spans="1:45" x14ac:dyDescent="0.25">
      <c r="A4959">
        <v>614</v>
      </c>
      <c r="B4959" t="s">
        <v>243</v>
      </c>
      <c r="C4959" t="s">
        <v>476</v>
      </c>
      <c r="D4959" t="s">
        <v>48</v>
      </c>
      <c r="E4959" t="s">
        <v>307</v>
      </c>
      <c r="F4959" t="s">
        <v>307</v>
      </c>
      <c r="G4959" t="s">
        <v>307</v>
      </c>
    </row>
    <row r="4960" spans="1:45" x14ac:dyDescent="0.25">
      <c r="A4960">
        <v>614</v>
      </c>
      <c r="B4960" t="s">
        <v>243</v>
      </c>
      <c r="C4960" t="s">
        <v>477</v>
      </c>
      <c r="D4960" t="s">
        <v>48</v>
      </c>
      <c r="E4960" t="s">
        <v>307</v>
      </c>
      <c r="F4960" t="s">
        <v>307</v>
      </c>
      <c r="G4960" t="s">
        <v>307</v>
      </c>
    </row>
    <row r="4961" spans="1:42" x14ac:dyDescent="0.25">
      <c r="A4961">
        <v>614</v>
      </c>
      <c r="B4961" t="s">
        <v>243</v>
      </c>
      <c r="C4961" t="s">
        <v>45</v>
      </c>
      <c r="D4961" t="s">
        <v>63</v>
      </c>
      <c r="E4961" t="s">
        <v>307</v>
      </c>
      <c r="F4961" t="s">
        <v>307</v>
      </c>
      <c r="G4961" t="s">
        <v>307</v>
      </c>
      <c r="H4961" t="s">
        <v>307</v>
      </c>
      <c r="I4961" t="s">
        <v>307</v>
      </c>
      <c r="J4961" t="s">
        <v>307</v>
      </c>
      <c r="K4961" t="s">
        <v>307</v>
      </c>
      <c r="L4961" t="s">
        <v>307</v>
      </c>
      <c r="M4961" t="s">
        <v>307</v>
      </c>
      <c r="N4961" t="s">
        <v>307</v>
      </c>
      <c r="O4961" t="s">
        <v>307</v>
      </c>
      <c r="P4961" t="s">
        <v>307</v>
      </c>
      <c r="Q4961" t="s">
        <v>307</v>
      </c>
      <c r="R4961" t="s">
        <v>307</v>
      </c>
      <c r="S4961" t="s">
        <v>307</v>
      </c>
      <c r="T4961" t="s">
        <v>307</v>
      </c>
      <c r="U4961" t="s">
        <v>307</v>
      </c>
      <c r="V4961" t="s">
        <v>307</v>
      </c>
      <c r="W4961" t="s">
        <v>307</v>
      </c>
    </row>
    <row r="4962" spans="1:42" x14ac:dyDescent="0.25">
      <c r="A4962">
        <v>614</v>
      </c>
      <c r="B4962" t="s">
        <v>243</v>
      </c>
      <c r="C4962" t="s">
        <v>45</v>
      </c>
      <c r="D4962" t="s">
        <v>64</v>
      </c>
      <c r="E4962" t="s">
        <v>307</v>
      </c>
      <c r="F4962" t="s">
        <v>307</v>
      </c>
      <c r="G4962" t="s">
        <v>307</v>
      </c>
      <c r="H4962" t="s">
        <v>307</v>
      </c>
      <c r="I4962" t="s">
        <v>307</v>
      </c>
      <c r="J4962" t="s">
        <v>307</v>
      </c>
      <c r="K4962" t="s">
        <v>307</v>
      </c>
      <c r="L4962" t="s">
        <v>307</v>
      </c>
      <c r="M4962" t="s">
        <v>307</v>
      </c>
      <c r="N4962" t="s">
        <v>307</v>
      </c>
      <c r="O4962" t="s">
        <v>307</v>
      </c>
      <c r="P4962" t="s">
        <v>307</v>
      </c>
      <c r="Q4962" t="s">
        <v>307</v>
      </c>
      <c r="R4962" t="s">
        <v>307</v>
      </c>
      <c r="S4962" t="s">
        <v>307</v>
      </c>
      <c r="T4962" t="s">
        <v>307</v>
      </c>
      <c r="U4962" t="s">
        <v>307</v>
      </c>
      <c r="V4962" t="s">
        <v>307</v>
      </c>
      <c r="W4962" t="s">
        <v>307</v>
      </c>
    </row>
    <row r="4963" spans="1:42" x14ac:dyDescent="0.25">
      <c r="A4963">
        <v>614</v>
      </c>
      <c r="B4963" t="s">
        <v>243</v>
      </c>
      <c r="C4963" t="s">
        <v>40</v>
      </c>
      <c r="D4963" t="s">
        <v>52</v>
      </c>
      <c r="E4963" t="s">
        <v>307</v>
      </c>
      <c r="F4963" t="s">
        <v>307</v>
      </c>
      <c r="G4963" t="s">
        <v>307</v>
      </c>
      <c r="H4963" t="s">
        <v>307</v>
      </c>
      <c r="I4963" t="s">
        <v>307</v>
      </c>
      <c r="J4963" t="s">
        <v>307</v>
      </c>
      <c r="K4963" t="s">
        <v>307</v>
      </c>
      <c r="L4963" t="s">
        <v>307</v>
      </c>
      <c r="M4963" t="s">
        <v>307</v>
      </c>
      <c r="N4963" t="s">
        <v>307</v>
      </c>
      <c r="O4963" t="s">
        <v>307</v>
      </c>
      <c r="P4963" t="s">
        <v>307</v>
      </c>
      <c r="Q4963" t="s">
        <v>307</v>
      </c>
      <c r="R4963" t="s">
        <v>307</v>
      </c>
      <c r="S4963" t="s">
        <v>307</v>
      </c>
      <c r="T4963" t="s">
        <v>307</v>
      </c>
      <c r="U4963" t="s">
        <v>307</v>
      </c>
      <c r="V4963" t="s">
        <v>307</v>
      </c>
      <c r="W4963" t="s">
        <v>307</v>
      </c>
      <c r="X4963" t="s">
        <v>307</v>
      </c>
      <c r="Y4963" t="s">
        <v>307</v>
      </c>
      <c r="Z4963" t="s">
        <v>307</v>
      </c>
    </row>
    <row r="4964" spans="1:42" x14ac:dyDescent="0.25">
      <c r="A4964">
        <v>614</v>
      </c>
      <c r="B4964" t="s">
        <v>243</v>
      </c>
      <c r="C4964" t="s">
        <v>40</v>
      </c>
      <c r="D4964" t="s">
        <v>53</v>
      </c>
      <c r="E4964" t="s">
        <v>307</v>
      </c>
      <c r="F4964" t="s">
        <v>307</v>
      </c>
      <c r="G4964" t="s">
        <v>307</v>
      </c>
      <c r="H4964" t="s">
        <v>307</v>
      </c>
      <c r="I4964" t="s">
        <v>307</v>
      </c>
      <c r="J4964" t="s">
        <v>307</v>
      </c>
      <c r="K4964" t="s">
        <v>307</v>
      </c>
      <c r="L4964" t="s">
        <v>307</v>
      </c>
      <c r="M4964" t="s">
        <v>307</v>
      </c>
      <c r="N4964" t="s">
        <v>307</v>
      </c>
      <c r="O4964" t="s">
        <v>307</v>
      </c>
      <c r="P4964" t="s">
        <v>307</v>
      </c>
      <c r="Q4964" t="s">
        <v>307</v>
      </c>
      <c r="R4964" t="s">
        <v>307</v>
      </c>
      <c r="S4964" t="s">
        <v>307</v>
      </c>
      <c r="T4964" t="s">
        <v>307</v>
      </c>
      <c r="U4964" t="s">
        <v>307</v>
      </c>
      <c r="V4964" t="s">
        <v>307</v>
      </c>
      <c r="W4964" t="s">
        <v>307</v>
      </c>
      <c r="X4964" t="s">
        <v>307</v>
      </c>
      <c r="Y4964" t="s">
        <v>307</v>
      </c>
      <c r="Z4964" t="s">
        <v>307</v>
      </c>
    </row>
    <row r="4965" spans="1:42" x14ac:dyDescent="0.25">
      <c r="A4965">
        <v>614</v>
      </c>
      <c r="B4965" t="s">
        <v>243</v>
      </c>
      <c r="C4965" t="s">
        <v>39</v>
      </c>
      <c r="D4965" t="s">
        <v>50</v>
      </c>
      <c r="E4965" t="s">
        <v>307</v>
      </c>
      <c r="F4965" t="s">
        <v>307</v>
      </c>
      <c r="G4965" t="s">
        <v>307</v>
      </c>
      <c r="H4965" t="s">
        <v>307</v>
      </c>
      <c r="I4965" t="s">
        <v>307</v>
      </c>
      <c r="J4965" t="s">
        <v>307</v>
      </c>
      <c r="K4965" t="s">
        <v>307</v>
      </c>
      <c r="L4965" t="s">
        <v>307</v>
      </c>
      <c r="M4965" t="s">
        <v>307</v>
      </c>
      <c r="N4965" t="s">
        <v>307</v>
      </c>
      <c r="O4965" t="s">
        <v>307</v>
      </c>
      <c r="P4965" t="s">
        <v>307</v>
      </c>
      <c r="Q4965" t="s">
        <v>307</v>
      </c>
      <c r="R4965" t="s">
        <v>307</v>
      </c>
      <c r="S4965" t="s">
        <v>307</v>
      </c>
      <c r="T4965" t="s">
        <v>307</v>
      </c>
      <c r="U4965" t="s">
        <v>307</v>
      </c>
      <c r="V4965" t="s">
        <v>307</v>
      </c>
      <c r="W4965" t="s">
        <v>307</v>
      </c>
      <c r="X4965" t="s">
        <v>307</v>
      </c>
      <c r="Y4965" t="s">
        <v>307</v>
      </c>
      <c r="Z4965" t="s">
        <v>307</v>
      </c>
      <c r="AA4965" t="s">
        <v>307</v>
      </c>
      <c r="AB4965" t="s">
        <v>307</v>
      </c>
      <c r="AC4965" t="s">
        <v>307</v>
      </c>
      <c r="AD4965" t="s">
        <v>307</v>
      </c>
      <c r="AE4965" t="s">
        <v>307</v>
      </c>
      <c r="AF4965" t="s">
        <v>307</v>
      </c>
      <c r="AG4965" t="s">
        <v>307</v>
      </c>
      <c r="AH4965" t="s">
        <v>307</v>
      </c>
      <c r="AI4965" t="s">
        <v>307</v>
      </c>
      <c r="AJ4965" t="s">
        <v>307</v>
      </c>
      <c r="AK4965" t="s">
        <v>307</v>
      </c>
      <c r="AL4965" t="s">
        <v>307</v>
      </c>
      <c r="AM4965" t="s">
        <v>307</v>
      </c>
      <c r="AN4965" t="s">
        <v>307</v>
      </c>
      <c r="AO4965" t="s">
        <v>307</v>
      </c>
      <c r="AP4965" t="s">
        <v>307</v>
      </c>
    </row>
    <row r="4966" spans="1:42" x14ac:dyDescent="0.25">
      <c r="A4966">
        <v>614</v>
      </c>
      <c r="B4966" t="s">
        <v>243</v>
      </c>
      <c r="C4966" t="s">
        <v>39</v>
      </c>
      <c r="D4966" t="s">
        <v>48</v>
      </c>
      <c r="E4966" t="s">
        <v>307</v>
      </c>
      <c r="F4966" t="s">
        <v>307</v>
      </c>
      <c r="G4966" t="s">
        <v>307</v>
      </c>
      <c r="H4966" t="s">
        <v>307</v>
      </c>
      <c r="I4966" t="s">
        <v>307</v>
      </c>
      <c r="J4966" t="s">
        <v>307</v>
      </c>
      <c r="K4966" t="s">
        <v>307</v>
      </c>
      <c r="L4966" t="s">
        <v>307</v>
      </c>
      <c r="M4966" t="s">
        <v>307</v>
      </c>
      <c r="N4966" t="s">
        <v>307</v>
      </c>
      <c r="O4966" t="s">
        <v>307</v>
      </c>
      <c r="P4966" t="s">
        <v>307</v>
      </c>
      <c r="Q4966" t="s">
        <v>307</v>
      </c>
      <c r="R4966" t="s">
        <v>307</v>
      </c>
      <c r="S4966" t="s">
        <v>307</v>
      </c>
      <c r="T4966" t="s">
        <v>307</v>
      </c>
      <c r="U4966" t="s">
        <v>307</v>
      </c>
      <c r="V4966" t="s">
        <v>307</v>
      </c>
      <c r="W4966" t="s">
        <v>307</v>
      </c>
      <c r="X4966" t="s">
        <v>307</v>
      </c>
      <c r="Y4966" t="s">
        <v>307</v>
      </c>
      <c r="Z4966" t="s">
        <v>307</v>
      </c>
      <c r="AA4966" t="s">
        <v>307</v>
      </c>
      <c r="AB4966" t="s">
        <v>307</v>
      </c>
      <c r="AC4966" t="s">
        <v>307</v>
      </c>
      <c r="AD4966" t="s">
        <v>307</v>
      </c>
      <c r="AE4966" t="s">
        <v>307</v>
      </c>
      <c r="AF4966" t="s">
        <v>307</v>
      </c>
      <c r="AG4966" t="s">
        <v>307</v>
      </c>
      <c r="AH4966" t="s">
        <v>307</v>
      </c>
      <c r="AI4966" t="s">
        <v>307</v>
      </c>
      <c r="AJ4966" t="s">
        <v>307</v>
      </c>
      <c r="AK4966" t="s">
        <v>307</v>
      </c>
      <c r="AL4966" t="s">
        <v>307</v>
      </c>
      <c r="AM4966" t="s">
        <v>307</v>
      </c>
      <c r="AN4966" t="s">
        <v>307</v>
      </c>
      <c r="AO4966" t="s">
        <v>307</v>
      </c>
      <c r="AP4966" t="s">
        <v>307</v>
      </c>
    </row>
    <row r="4967" spans="1:42" x14ac:dyDescent="0.25">
      <c r="A4967">
        <v>614</v>
      </c>
      <c r="B4967" t="s">
        <v>243</v>
      </c>
      <c r="C4967" t="s">
        <v>39</v>
      </c>
      <c r="D4967" t="s">
        <v>51</v>
      </c>
      <c r="E4967" t="s">
        <v>307</v>
      </c>
      <c r="F4967" t="s">
        <v>307</v>
      </c>
      <c r="G4967" t="s">
        <v>307</v>
      </c>
      <c r="H4967" t="s">
        <v>307</v>
      </c>
      <c r="I4967" t="s">
        <v>307</v>
      </c>
      <c r="J4967" t="s">
        <v>307</v>
      </c>
      <c r="K4967" t="s">
        <v>307</v>
      </c>
      <c r="L4967" t="s">
        <v>307</v>
      </c>
      <c r="M4967" t="s">
        <v>307</v>
      </c>
      <c r="N4967" t="s">
        <v>307</v>
      </c>
      <c r="O4967" t="s">
        <v>307</v>
      </c>
      <c r="P4967" t="s">
        <v>307</v>
      </c>
      <c r="Q4967" t="s">
        <v>307</v>
      </c>
      <c r="R4967" t="s">
        <v>307</v>
      </c>
      <c r="S4967" t="s">
        <v>307</v>
      </c>
      <c r="T4967" t="s">
        <v>307</v>
      </c>
      <c r="U4967" t="s">
        <v>307</v>
      </c>
      <c r="V4967" t="s">
        <v>307</v>
      </c>
      <c r="W4967" t="s">
        <v>307</v>
      </c>
      <c r="X4967" t="s">
        <v>307</v>
      </c>
      <c r="Y4967" t="s">
        <v>307</v>
      </c>
      <c r="Z4967" t="s">
        <v>307</v>
      </c>
      <c r="AA4967" t="s">
        <v>307</v>
      </c>
      <c r="AB4967" t="s">
        <v>307</v>
      </c>
      <c r="AC4967" t="s">
        <v>307</v>
      </c>
      <c r="AD4967" t="s">
        <v>307</v>
      </c>
      <c r="AE4967" t="s">
        <v>307</v>
      </c>
      <c r="AF4967" t="s">
        <v>307</v>
      </c>
      <c r="AG4967" t="s">
        <v>307</v>
      </c>
      <c r="AH4967" t="s">
        <v>307</v>
      </c>
      <c r="AI4967" t="s">
        <v>307</v>
      </c>
      <c r="AJ4967" t="s">
        <v>307</v>
      </c>
      <c r="AK4967" t="s">
        <v>307</v>
      </c>
      <c r="AL4967" t="s">
        <v>307</v>
      </c>
      <c r="AM4967" t="s">
        <v>307</v>
      </c>
      <c r="AN4967" t="s">
        <v>307</v>
      </c>
      <c r="AO4967" t="s">
        <v>307</v>
      </c>
      <c r="AP4967" t="s">
        <v>307</v>
      </c>
    </row>
    <row r="4968" spans="1:42" x14ac:dyDescent="0.25">
      <c r="A4968">
        <v>614</v>
      </c>
      <c r="B4968" t="s">
        <v>243</v>
      </c>
      <c r="C4968" t="s">
        <v>46</v>
      </c>
      <c r="D4968" t="s">
        <v>65</v>
      </c>
      <c r="E4968" t="s">
        <v>307</v>
      </c>
      <c r="F4968" t="s">
        <v>307</v>
      </c>
      <c r="G4968" t="s">
        <v>307</v>
      </c>
      <c r="H4968" t="s">
        <v>307</v>
      </c>
      <c r="I4968" t="s">
        <v>307</v>
      </c>
      <c r="J4968" t="s">
        <v>307</v>
      </c>
      <c r="K4968" t="s">
        <v>307</v>
      </c>
      <c r="L4968" t="s">
        <v>307</v>
      </c>
      <c r="M4968" t="s">
        <v>307</v>
      </c>
      <c r="N4968" t="s">
        <v>307</v>
      </c>
      <c r="O4968" t="s">
        <v>307</v>
      </c>
      <c r="P4968" t="s">
        <v>307</v>
      </c>
      <c r="Q4968" t="s">
        <v>307</v>
      </c>
      <c r="R4968" t="s">
        <v>307</v>
      </c>
      <c r="S4968" t="s">
        <v>307</v>
      </c>
      <c r="T4968" t="s">
        <v>307</v>
      </c>
      <c r="U4968" t="s">
        <v>307</v>
      </c>
      <c r="V4968" t="s">
        <v>307</v>
      </c>
      <c r="W4968" t="s">
        <v>307</v>
      </c>
      <c r="X4968" t="s">
        <v>307</v>
      </c>
      <c r="Y4968" t="s">
        <v>307</v>
      </c>
      <c r="Z4968" t="s">
        <v>307</v>
      </c>
    </row>
    <row r="4969" spans="1:42" x14ac:dyDescent="0.25">
      <c r="A4969">
        <v>614</v>
      </c>
      <c r="B4969" t="s">
        <v>243</v>
      </c>
      <c r="C4969" t="s">
        <v>46</v>
      </c>
      <c r="D4969" t="s">
        <v>66</v>
      </c>
      <c r="E4969" t="s">
        <v>307</v>
      </c>
      <c r="F4969" t="s">
        <v>307</v>
      </c>
      <c r="G4969" t="s">
        <v>307</v>
      </c>
      <c r="H4969" t="s">
        <v>307</v>
      </c>
      <c r="I4969" t="s">
        <v>307</v>
      </c>
      <c r="J4969" t="s">
        <v>307</v>
      </c>
      <c r="K4969" t="s">
        <v>307</v>
      </c>
      <c r="L4969" t="s">
        <v>307</v>
      </c>
      <c r="M4969" t="s">
        <v>307</v>
      </c>
      <c r="N4969" t="s">
        <v>307</v>
      </c>
      <c r="O4969" t="s">
        <v>307</v>
      </c>
      <c r="P4969" t="s">
        <v>307</v>
      </c>
      <c r="Q4969" t="s">
        <v>307</v>
      </c>
      <c r="R4969" t="s">
        <v>307</v>
      </c>
      <c r="S4969" t="s">
        <v>307</v>
      </c>
      <c r="T4969" t="s">
        <v>307</v>
      </c>
      <c r="U4969" t="s">
        <v>307</v>
      </c>
      <c r="V4969" t="s">
        <v>307</v>
      </c>
      <c r="W4969" t="s">
        <v>307</v>
      </c>
      <c r="X4969" t="s">
        <v>307</v>
      </c>
      <c r="Y4969" t="s">
        <v>307</v>
      </c>
      <c r="Z4969" t="s">
        <v>307</v>
      </c>
    </row>
    <row r="4970" spans="1:42" x14ac:dyDescent="0.25">
      <c r="A4970">
        <v>614</v>
      </c>
      <c r="B4970" t="s">
        <v>243</v>
      </c>
      <c r="C4970" t="s">
        <v>46</v>
      </c>
      <c r="D4970" t="s">
        <v>67</v>
      </c>
      <c r="E4970" t="s">
        <v>307</v>
      </c>
      <c r="F4970" t="s">
        <v>307</v>
      </c>
      <c r="G4970" t="s">
        <v>307</v>
      </c>
      <c r="H4970" t="s">
        <v>307</v>
      </c>
      <c r="I4970" t="s">
        <v>307</v>
      </c>
      <c r="J4970" t="s">
        <v>307</v>
      </c>
      <c r="K4970" t="s">
        <v>307</v>
      </c>
      <c r="L4970" t="s">
        <v>307</v>
      </c>
      <c r="M4970" t="s">
        <v>307</v>
      </c>
      <c r="N4970" t="s">
        <v>307</v>
      </c>
      <c r="O4970" t="s">
        <v>307</v>
      </c>
      <c r="P4970" t="s">
        <v>307</v>
      </c>
      <c r="Q4970" t="s">
        <v>307</v>
      </c>
      <c r="R4970" t="s">
        <v>307</v>
      </c>
      <c r="S4970" t="s">
        <v>307</v>
      </c>
      <c r="T4970" t="s">
        <v>307</v>
      </c>
      <c r="U4970" t="s">
        <v>307</v>
      </c>
      <c r="V4970" t="s">
        <v>307</v>
      </c>
      <c r="W4970" t="s">
        <v>307</v>
      </c>
      <c r="X4970" t="s">
        <v>307</v>
      </c>
      <c r="Y4970" t="s">
        <v>307</v>
      </c>
      <c r="Z4970" t="s">
        <v>307</v>
      </c>
    </row>
    <row r="4971" spans="1:42" x14ac:dyDescent="0.25">
      <c r="A4971">
        <v>614</v>
      </c>
      <c r="B4971" t="s">
        <v>243</v>
      </c>
      <c r="C4971" t="s">
        <v>46</v>
      </c>
      <c r="D4971" t="s">
        <v>68</v>
      </c>
      <c r="E4971" t="s">
        <v>307</v>
      </c>
      <c r="F4971" t="s">
        <v>307</v>
      </c>
      <c r="G4971" t="s">
        <v>307</v>
      </c>
      <c r="H4971" t="s">
        <v>307</v>
      </c>
      <c r="I4971" t="s">
        <v>307</v>
      </c>
      <c r="J4971" t="s">
        <v>307</v>
      </c>
      <c r="K4971" t="s">
        <v>307</v>
      </c>
      <c r="L4971" t="s">
        <v>307</v>
      </c>
      <c r="M4971" t="s">
        <v>307</v>
      </c>
      <c r="N4971" t="s">
        <v>307</v>
      </c>
      <c r="O4971" t="s">
        <v>307</v>
      </c>
      <c r="P4971" t="s">
        <v>307</v>
      </c>
      <c r="Q4971" t="s">
        <v>307</v>
      </c>
      <c r="R4971" t="s">
        <v>307</v>
      </c>
      <c r="S4971" t="s">
        <v>307</v>
      </c>
      <c r="T4971" t="s">
        <v>307</v>
      </c>
      <c r="U4971" t="s">
        <v>307</v>
      </c>
      <c r="V4971" t="s">
        <v>307</v>
      </c>
      <c r="W4971" t="s">
        <v>307</v>
      </c>
      <c r="X4971" t="s">
        <v>307</v>
      </c>
      <c r="Y4971" t="s">
        <v>307</v>
      </c>
      <c r="Z4971" t="s">
        <v>307</v>
      </c>
    </row>
    <row r="4972" spans="1:42" x14ac:dyDescent="0.25">
      <c r="A4972">
        <v>614</v>
      </c>
      <c r="B4972" t="s">
        <v>243</v>
      </c>
      <c r="C4972" t="s">
        <v>46</v>
      </c>
      <c r="D4972" t="s">
        <v>69</v>
      </c>
      <c r="E4972" t="s">
        <v>307</v>
      </c>
      <c r="F4972" t="s">
        <v>307</v>
      </c>
      <c r="G4972" t="s">
        <v>307</v>
      </c>
      <c r="H4972" t="s">
        <v>307</v>
      </c>
      <c r="I4972" t="s">
        <v>307</v>
      </c>
      <c r="J4972" t="s">
        <v>307</v>
      </c>
      <c r="K4972" t="s">
        <v>307</v>
      </c>
      <c r="L4972" t="s">
        <v>307</v>
      </c>
      <c r="M4972" t="s">
        <v>307</v>
      </c>
      <c r="N4972" t="s">
        <v>307</v>
      </c>
      <c r="O4972" t="s">
        <v>307</v>
      </c>
      <c r="P4972" t="s">
        <v>307</v>
      </c>
      <c r="Q4972" t="s">
        <v>307</v>
      </c>
      <c r="R4972" t="s">
        <v>307</v>
      </c>
      <c r="S4972" t="s">
        <v>307</v>
      </c>
      <c r="T4972" t="s">
        <v>307</v>
      </c>
      <c r="U4972" t="s">
        <v>307</v>
      </c>
      <c r="V4972" t="s">
        <v>307</v>
      </c>
      <c r="W4972" t="s">
        <v>307</v>
      </c>
      <c r="X4972" t="s">
        <v>307</v>
      </c>
      <c r="Y4972" t="s">
        <v>307</v>
      </c>
      <c r="Z4972" t="s">
        <v>307</v>
      </c>
    </row>
    <row r="4973" spans="1:42" x14ac:dyDescent="0.25">
      <c r="A4973">
        <v>614</v>
      </c>
      <c r="B4973" t="s">
        <v>243</v>
      </c>
      <c r="C4973" t="s">
        <v>46</v>
      </c>
      <c r="D4973" t="s">
        <v>70</v>
      </c>
      <c r="E4973" t="s">
        <v>307</v>
      </c>
      <c r="F4973" t="s">
        <v>307</v>
      </c>
      <c r="G4973" t="s">
        <v>307</v>
      </c>
      <c r="H4973" t="s">
        <v>307</v>
      </c>
      <c r="I4973" t="s">
        <v>307</v>
      </c>
      <c r="J4973" t="s">
        <v>307</v>
      </c>
      <c r="K4973" t="s">
        <v>307</v>
      </c>
      <c r="L4973" t="s">
        <v>307</v>
      </c>
      <c r="M4973" t="s">
        <v>307</v>
      </c>
      <c r="N4973" t="s">
        <v>307</v>
      </c>
      <c r="O4973" t="s">
        <v>307</v>
      </c>
      <c r="P4973" t="s">
        <v>307</v>
      </c>
      <c r="Q4973" t="s">
        <v>307</v>
      </c>
      <c r="R4973" t="s">
        <v>307</v>
      </c>
      <c r="S4973" t="s">
        <v>307</v>
      </c>
      <c r="T4973" t="s">
        <v>307</v>
      </c>
      <c r="U4973" t="s">
        <v>307</v>
      </c>
      <c r="V4973" t="s">
        <v>307</v>
      </c>
      <c r="W4973" t="s">
        <v>307</v>
      </c>
      <c r="X4973" t="s">
        <v>307</v>
      </c>
      <c r="Y4973" t="s">
        <v>307</v>
      </c>
      <c r="Z4973" t="s">
        <v>307</v>
      </c>
    </row>
    <row r="4974" spans="1:42" x14ac:dyDescent="0.25">
      <c r="A4974">
        <v>614</v>
      </c>
      <c r="B4974" t="s">
        <v>243</v>
      </c>
      <c r="C4974" t="s">
        <v>46</v>
      </c>
      <c r="D4974" t="s">
        <v>71</v>
      </c>
      <c r="E4974" t="s">
        <v>307</v>
      </c>
      <c r="F4974" t="s">
        <v>307</v>
      </c>
      <c r="G4974" t="s">
        <v>307</v>
      </c>
      <c r="H4974" t="s">
        <v>307</v>
      </c>
      <c r="I4974" t="s">
        <v>307</v>
      </c>
      <c r="J4974" t="s">
        <v>307</v>
      </c>
      <c r="K4974" t="s">
        <v>307</v>
      </c>
      <c r="L4974" t="s">
        <v>307</v>
      </c>
      <c r="M4974" t="s">
        <v>307</v>
      </c>
      <c r="N4974" t="s">
        <v>307</v>
      </c>
      <c r="O4974" t="s">
        <v>307</v>
      </c>
      <c r="P4974" t="s">
        <v>307</v>
      </c>
      <c r="Q4974" t="s">
        <v>307</v>
      </c>
      <c r="R4974" t="s">
        <v>307</v>
      </c>
      <c r="S4974" t="s">
        <v>307</v>
      </c>
      <c r="T4974" t="s">
        <v>307</v>
      </c>
      <c r="U4974" t="s">
        <v>307</v>
      </c>
      <c r="V4974" t="s">
        <v>307</v>
      </c>
      <c r="W4974" t="s">
        <v>307</v>
      </c>
      <c r="X4974" t="s">
        <v>307</v>
      </c>
      <c r="Y4974" t="s">
        <v>307</v>
      </c>
      <c r="Z4974" t="s">
        <v>307</v>
      </c>
    </row>
    <row r="4975" spans="1:42" x14ac:dyDescent="0.25">
      <c r="A4975">
        <v>614</v>
      </c>
      <c r="B4975" t="s">
        <v>243</v>
      </c>
      <c r="C4975" t="s">
        <v>46</v>
      </c>
      <c r="D4975" t="s">
        <v>72</v>
      </c>
      <c r="E4975" t="s">
        <v>307</v>
      </c>
      <c r="F4975" t="s">
        <v>307</v>
      </c>
      <c r="G4975" t="s">
        <v>307</v>
      </c>
      <c r="H4975" t="s">
        <v>307</v>
      </c>
      <c r="I4975" t="s">
        <v>307</v>
      </c>
      <c r="J4975" t="s">
        <v>307</v>
      </c>
      <c r="K4975" t="s">
        <v>307</v>
      </c>
      <c r="L4975" t="s">
        <v>307</v>
      </c>
      <c r="M4975" t="s">
        <v>307</v>
      </c>
      <c r="N4975" t="s">
        <v>307</v>
      </c>
      <c r="O4975" t="s">
        <v>307</v>
      </c>
      <c r="P4975" t="s">
        <v>307</v>
      </c>
      <c r="Q4975" t="s">
        <v>307</v>
      </c>
      <c r="R4975" t="s">
        <v>307</v>
      </c>
      <c r="S4975" t="s">
        <v>307</v>
      </c>
      <c r="T4975" t="s">
        <v>307</v>
      </c>
      <c r="U4975" t="s">
        <v>307</v>
      </c>
      <c r="V4975" t="s">
        <v>307</v>
      </c>
      <c r="W4975" t="s">
        <v>307</v>
      </c>
      <c r="X4975" t="s">
        <v>307</v>
      </c>
      <c r="Y4975" t="s">
        <v>307</v>
      </c>
      <c r="Z4975" t="s">
        <v>307</v>
      </c>
    </row>
    <row r="4976" spans="1:42" x14ac:dyDescent="0.25">
      <c r="A4976">
        <v>614</v>
      </c>
      <c r="B4976" t="s">
        <v>243</v>
      </c>
      <c r="C4976" t="s">
        <v>46</v>
      </c>
      <c r="D4976" t="s">
        <v>47</v>
      </c>
      <c r="E4976" t="s">
        <v>307</v>
      </c>
      <c r="F4976" t="s">
        <v>307</v>
      </c>
      <c r="G4976" t="s">
        <v>307</v>
      </c>
      <c r="H4976" t="s">
        <v>307</v>
      </c>
      <c r="I4976" t="s">
        <v>307</v>
      </c>
      <c r="J4976" t="s">
        <v>307</v>
      </c>
      <c r="K4976" t="s">
        <v>307</v>
      </c>
      <c r="L4976" t="s">
        <v>307</v>
      </c>
      <c r="M4976" t="s">
        <v>307</v>
      </c>
      <c r="N4976" t="s">
        <v>307</v>
      </c>
      <c r="O4976" t="s">
        <v>307</v>
      </c>
      <c r="P4976" t="s">
        <v>307</v>
      </c>
      <c r="Q4976" t="s">
        <v>307</v>
      </c>
      <c r="R4976" t="s">
        <v>307</v>
      </c>
      <c r="S4976" t="s">
        <v>307</v>
      </c>
      <c r="T4976" t="s">
        <v>307</v>
      </c>
      <c r="U4976" t="s">
        <v>307</v>
      </c>
      <c r="V4976" t="s">
        <v>307</v>
      </c>
      <c r="W4976" t="s">
        <v>307</v>
      </c>
      <c r="X4976" t="s">
        <v>307</v>
      </c>
      <c r="Y4976" t="s">
        <v>307</v>
      </c>
      <c r="Z4976" t="s">
        <v>307</v>
      </c>
    </row>
    <row r="4977" spans="1:26" x14ac:dyDescent="0.25">
      <c r="A4977">
        <v>614</v>
      </c>
      <c r="B4977" t="s">
        <v>243</v>
      </c>
      <c r="C4977" t="s">
        <v>46</v>
      </c>
      <c r="D4977" t="s">
        <v>48</v>
      </c>
      <c r="E4977" t="s">
        <v>307</v>
      </c>
      <c r="F4977" t="s">
        <v>307</v>
      </c>
      <c r="G4977" t="s">
        <v>307</v>
      </c>
      <c r="H4977" t="s">
        <v>307</v>
      </c>
      <c r="I4977" t="s">
        <v>307</v>
      </c>
      <c r="J4977" t="s">
        <v>307</v>
      </c>
      <c r="K4977" t="s">
        <v>307</v>
      </c>
      <c r="L4977" t="s">
        <v>307</v>
      </c>
      <c r="M4977" t="s">
        <v>307</v>
      </c>
      <c r="N4977" t="s">
        <v>307</v>
      </c>
      <c r="O4977" t="s">
        <v>307</v>
      </c>
      <c r="P4977" t="s">
        <v>307</v>
      </c>
      <c r="Q4977" t="s">
        <v>307</v>
      </c>
      <c r="R4977" t="s">
        <v>307</v>
      </c>
      <c r="S4977" t="s">
        <v>307</v>
      </c>
      <c r="T4977" t="s">
        <v>307</v>
      </c>
      <c r="U4977" t="s">
        <v>307</v>
      </c>
      <c r="V4977" t="s">
        <v>307</v>
      </c>
      <c r="W4977" t="s">
        <v>307</v>
      </c>
      <c r="X4977" t="s">
        <v>307</v>
      </c>
      <c r="Y4977" t="s">
        <v>307</v>
      </c>
      <c r="Z4977" t="s">
        <v>307</v>
      </c>
    </row>
    <row r="4978" spans="1:26" x14ac:dyDescent="0.25">
      <c r="A4978">
        <v>614</v>
      </c>
      <c r="B4978" t="s">
        <v>243</v>
      </c>
      <c r="C4978" t="s">
        <v>46</v>
      </c>
      <c r="D4978" t="s">
        <v>49</v>
      </c>
      <c r="E4978" t="s">
        <v>307</v>
      </c>
      <c r="F4978" t="s">
        <v>307</v>
      </c>
      <c r="G4978" t="s">
        <v>307</v>
      </c>
      <c r="H4978" t="s">
        <v>307</v>
      </c>
      <c r="I4978" t="s">
        <v>307</v>
      </c>
      <c r="J4978" t="s">
        <v>307</v>
      </c>
      <c r="K4978" t="s">
        <v>307</v>
      </c>
      <c r="L4978" t="s">
        <v>307</v>
      </c>
      <c r="M4978" t="s">
        <v>307</v>
      </c>
      <c r="N4978" t="s">
        <v>307</v>
      </c>
      <c r="O4978" t="s">
        <v>307</v>
      </c>
      <c r="P4978" t="s">
        <v>307</v>
      </c>
      <c r="Q4978" t="s">
        <v>307</v>
      </c>
      <c r="R4978" t="s">
        <v>307</v>
      </c>
      <c r="S4978" t="s">
        <v>307</v>
      </c>
      <c r="T4978" t="s">
        <v>307</v>
      </c>
      <c r="U4978" t="s">
        <v>307</v>
      </c>
      <c r="V4978" t="s">
        <v>307</v>
      </c>
      <c r="W4978" t="s">
        <v>307</v>
      </c>
      <c r="X4978" t="s">
        <v>307</v>
      </c>
      <c r="Y4978" t="s">
        <v>307</v>
      </c>
      <c r="Z4978" t="s">
        <v>307</v>
      </c>
    </row>
    <row r="4979" spans="1:26" x14ac:dyDescent="0.25">
      <c r="A4979">
        <v>614</v>
      </c>
      <c r="B4979" t="s">
        <v>243</v>
      </c>
      <c r="C4979" t="s">
        <v>41</v>
      </c>
      <c r="D4979" t="s">
        <v>48</v>
      </c>
      <c r="E4979" t="s">
        <v>307</v>
      </c>
      <c r="F4979" t="s">
        <v>307</v>
      </c>
      <c r="G4979" t="s">
        <v>307</v>
      </c>
      <c r="H4979" t="s">
        <v>307</v>
      </c>
      <c r="I4979" t="s">
        <v>307</v>
      </c>
      <c r="J4979" t="s">
        <v>307</v>
      </c>
      <c r="K4979" t="s">
        <v>307</v>
      </c>
      <c r="L4979" t="s">
        <v>307</v>
      </c>
      <c r="M4979" t="s">
        <v>307</v>
      </c>
      <c r="N4979" t="s">
        <v>307</v>
      </c>
      <c r="O4979" t="s">
        <v>307</v>
      </c>
      <c r="P4979" t="s">
        <v>307</v>
      </c>
      <c r="Q4979" t="s">
        <v>307</v>
      </c>
      <c r="R4979" t="s">
        <v>307</v>
      </c>
      <c r="S4979" t="s">
        <v>307</v>
      </c>
      <c r="T4979" t="s">
        <v>307</v>
      </c>
      <c r="U4979" t="s">
        <v>307</v>
      </c>
      <c r="V4979" t="s">
        <v>307</v>
      </c>
      <c r="W4979" t="s">
        <v>307</v>
      </c>
      <c r="X4979" t="s">
        <v>307</v>
      </c>
      <c r="Y4979" t="s">
        <v>307</v>
      </c>
      <c r="Z4979" t="s">
        <v>307</v>
      </c>
    </row>
    <row r="4980" spans="1:26" x14ac:dyDescent="0.25">
      <c r="A4980">
        <v>614</v>
      </c>
      <c r="B4980" t="s">
        <v>243</v>
      </c>
      <c r="C4980" t="s">
        <v>459</v>
      </c>
      <c r="D4980" t="s">
        <v>48</v>
      </c>
      <c r="E4980" t="s">
        <v>307</v>
      </c>
      <c r="F4980" t="s">
        <v>307</v>
      </c>
      <c r="G4980" t="s">
        <v>307</v>
      </c>
      <c r="H4980" t="s">
        <v>307</v>
      </c>
      <c r="I4980" t="s">
        <v>307</v>
      </c>
      <c r="J4980" t="s">
        <v>307</v>
      </c>
      <c r="K4980" t="s">
        <v>307</v>
      </c>
      <c r="L4980" t="s">
        <v>307</v>
      </c>
      <c r="M4980" t="s">
        <v>307</v>
      </c>
      <c r="N4980" t="s">
        <v>307</v>
      </c>
      <c r="O4980" t="s">
        <v>307</v>
      </c>
      <c r="P4980" t="s">
        <v>307</v>
      </c>
      <c r="Q4980" t="s">
        <v>307</v>
      </c>
    </row>
    <row r="4981" spans="1:26" x14ac:dyDescent="0.25">
      <c r="A4981">
        <v>614</v>
      </c>
      <c r="B4981" t="s">
        <v>243</v>
      </c>
      <c r="C4981" t="s">
        <v>304</v>
      </c>
      <c r="D4981" t="s">
        <v>48</v>
      </c>
      <c r="E4981" t="s">
        <v>307</v>
      </c>
      <c r="F4981" t="s">
        <v>307</v>
      </c>
      <c r="G4981" t="s">
        <v>307</v>
      </c>
      <c r="H4981" t="s">
        <v>307</v>
      </c>
      <c r="I4981" t="s">
        <v>307</v>
      </c>
      <c r="J4981" t="s">
        <v>307</v>
      </c>
      <c r="K4981" t="s">
        <v>307</v>
      </c>
      <c r="L4981" t="s">
        <v>307</v>
      </c>
      <c r="M4981" t="s">
        <v>307</v>
      </c>
      <c r="N4981" t="s">
        <v>307</v>
      </c>
      <c r="O4981" t="s">
        <v>307</v>
      </c>
      <c r="P4981" t="s">
        <v>307</v>
      </c>
      <c r="Q4981" t="s">
        <v>307</v>
      </c>
    </row>
    <row r="4982" spans="1:26" x14ac:dyDescent="0.25">
      <c r="A4982">
        <v>614</v>
      </c>
      <c r="B4982" t="s">
        <v>243</v>
      </c>
      <c r="C4982" t="s">
        <v>433</v>
      </c>
      <c r="D4982" t="s">
        <v>48</v>
      </c>
      <c r="E4982" t="s">
        <v>307</v>
      </c>
      <c r="F4982" t="s">
        <v>307</v>
      </c>
      <c r="G4982" t="s">
        <v>307</v>
      </c>
      <c r="H4982" t="s">
        <v>307</v>
      </c>
      <c r="I4982" t="s">
        <v>307</v>
      </c>
      <c r="J4982" t="s">
        <v>307</v>
      </c>
      <c r="K4982" t="s">
        <v>307</v>
      </c>
      <c r="L4982" t="s">
        <v>307</v>
      </c>
      <c r="M4982" t="s">
        <v>307</v>
      </c>
      <c r="N4982" t="s">
        <v>307</v>
      </c>
      <c r="O4982" t="s">
        <v>307</v>
      </c>
      <c r="P4982" t="s">
        <v>307</v>
      </c>
      <c r="Q4982" t="s">
        <v>307</v>
      </c>
    </row>
    <row r="4983" spans="1:26" x14ac:dyDescent="0.25">
      <c r="A4983">
        <v>614</v>
      </c>
      <c r="B4983" t="s">
        <v>243</v>
      </c>
      <c r="C4983" t="s">
        <v>305</v>
      </c>
      <c r="D4983" t="s">
        <v>48</v>
      </c>
      <c r="E4983" t="s">
        <v>307</v>
      </c>
      <c r="F4983" t="s">
        <v>307</v>
      </c>
      <c r="G4983" t="s">
        <v>307</v>
      </c>
      <c r="H4983" t="s">
        <v>307</v>
      </c>
      <c r="I4983" t="s">
        <v>307</v>
      </c>
      <c r="J4983" t="s">
        <v>307</v>
      </c>
      <c r="K4983" t="s">
        <v>307</v>
      </c>
      <c r="L4983" t="s">
        <v>307</v>
      </c>
      <c r="M4983" t="s">
        <v>307</v>
      </c>
      <c r="N4983" t="s">
        <v>307</v>
      </c>
      <c r="O4983" t="s">
        <v>307</v>
      </c>
      <c r="P4983" t="s">
        <v>307</v>
      </c>
      <c r="Q4983" t="s">
        <v>307</v>
      </c>
    </row>
    <row r="4984" spans="1:26" x14ac:dyDescent="0.25">
      <c r="A4984">
        <v>614</v>
      </c>
      <c r="B4984" t="s">
        <v>243</v>
      </c>
      <c r="C4984" t="s">
        <v>306</v>
      </c>
      <c r="D4984" t="s">
        <v>48</v>
      </c>
      <c r="E4984" t="s">
        <v>307</v>
      </c>
      <c r="F4984" t="s">
        <v>307</v>
      </c>
      <c r="G4984" t="s">
        <v>307</v>
      </c>
      <c r="H4984" t="s">
        <v>307</v>
      </c>
      <c r="I4984" t="s">
        <v>307</v>
      </c>
      <c r="J4984" t="s">
        <v>307</v>
      </c>
      <c r="K4984" t="s">
        <v>307</v>
      </c>
      <c r="L4984" t="s">
        <v>307</v>
      </c>
      <c r="M4984" t="s">
        <v>307</v>
      </c>
      <c r="N4984" t="s">
        <v>307</v>
      </c>
      <c r="O4984" t="s">
        <v>307</v>
      </c>
      <c r="P4984" t="s">
        <v>307</v>
      </c>
      <c r="Q4984" t="s">
        <v>307</v>
      </c>
    </row>
    <row r="4985" spans="1:26" x14ac:dyDescent="0.25">
      <c r="A4985">
        <v>614</v>
      </c>
      <c r="B4985" t="s">
        <v>243</v>
      </c>
      <c r="C4985" t="s">
        <v>44</v>
      </c>
      <c r="D4985" t="s">
        <v>54</v>
      </c>
      <c r="E4985" t="s">
        <v>307</v>
      </c>
      <c r="F4985" t="s">
        <v>307</v>
      </c>
      <c r="G4985" t="s">
        <v>307</v>
      </c>
      <c r="H4985" t="s">
        <v>307</v>
      </c>
      <c r="I4985" t="s">
        <v>307</v>
      </c>
      <c r="J4985" t="s">
        <v>307</v>
      </c>
      <c r="K4985" t="s">
        <v>307</v>
      </c>
      <c r="L4985" t="s">
        <v>307</v>
      </c>
      <c r="M4985" t="s">
        <v>307</v>
      </c>
      <c r="N4985" t="s">
        <v>307</v>
      </c>
      <c r="O4985" t="s">
        <v>307</v>
      </c>
      <c r="P4985" t="s">
        <v>307</v>
      </c>
      <c r="Q4985" t="s">
        <v>307</v>
      </c>
      <c r="R4985" t="s">
        <v>307</v>
      </c>
      <c r="S4985" t="s">
        <v>307</v>
      </c>
      <c r="T4985" t="s">
        <v>307</v>
      </c>
      <c r="U4985" t="s">
        <v>307</v>
      </c>
      <c r="V4985" t="s">
        <v>307</v>
      </c>
      <c r="W4985" t="s">
        <v>307</v>
      </c>
    </row>
    <row r="4986" spans="1:26" x14ac:dyDescent="0.25">
      <c r="A4986">
        <v>614</v>
      </c>
      <c r="B4986" t="s">
        <v>243</v>
      </c>
      <c r="C4986" t="s">
        <v>44</v>
      </c>
      <c r="D4986" t="s">
        <v>55</v>
      </c>
      <c r="E4986" t="s">
        <v>307</v>
      </c>
      <c r="F4986" t="s">
        <v>307</v>
      </c>
      <c r="G4986" t="s">
        <v>307</v>
      </c>
      <c r="H4986" t="s">
        <v>307</v>
      </c>
      <c r="I4986" t="s">
        <v>307</v>
      </c>
      <c r="J4986" t="s">
        <v>307</v>
      </c>
      <c r="K4986" t="s">
        <v>307</v>
      </c>
      <c r="L4986" t="s">
        <v>307</v>
      </c>
      <c r="M4986" t="s">
        <v>307</v>
      </c>
      <c r="N4986" t="s">
        <v>307</v>
      </c>
      <c r="O4986" t="s">
        <v>307</v>
      </c>
      <c r="P4986" t="s">
        <v>307</v>
      </c>
      <c r="Q4986" t="s">
        <v>307</v>
      </c>
      <c r="R4986" t="s">
        <v>307</v>
      </c>
      <c r="S4986" t="s">
        <v>307</v>
      </c>
      <c r="T4986" t="s">
        <v>307</v>
      </c>
      <c r="U4986" t="s">
        <v>307</v>
      </c>
      <c r="V4986" t="s">
        <v>307</v>
      </c>
      <c r="W4986" t="s">
        <v>307</v>
      </c>
    </row>
    <row r="4987" spans="1:26" x14ac:dyDescent="0.25">
      <c r="A4987">
        <v>614</v>
      </c>
      <c r="B4987" t="s">
        <v>243</v>
      </c>
      <c r="C4987" t="s">
        <v>44</v>
      </c>
      <c r="D4987" t="s">
        <v>56</v>
      </c>
      <c r="E4987" t="s">
        <v>307</v>
      </c>
      <c r="F4987" t="s">
        <v>307</v>
      </c>
      <c r="G4987" t="s">
        <v>307</v>
      </c>
      <c r="H4987" t="s">
        <v>307</v>
      </c>
      <c r="I4987" t="s">
        <v>307</v>
      </c>
      <c r="J4987" t="s">
        <v>307</v>
      </c>
      <c r="K4987" t="s">
        <v>307</v>
      </c>
      <c r="L4987" t="s">
        <v>307</v>
      </c>
      <c r="M4987" t="s">
        <v>307</v>
      </c>
      <c r="N4987" t="s">
        <v>307</v>
      </c>
      <c r="O4987" t="s">
        <v>307</v>
      </c>
      <c r="P4987" t="s">
        <v>307</v>
      </c>
      <c r="Q4987" t="s">
        <v>307</v>
      </c>
      <c r="R4987" t="s">
        <v>307</v>
      </c>
      <c r="S4987" t="s">
        <v>307</v>
      </c>
      <c r="T4987" t="s">
        <v>307</v>
      </c>
      <c r="U4987" t="s">
        <v>307</v>
      </c>
      <c r="V4987" t="s">
        <v>307</v>
      </c>
      <c r="W4987" t="s">
        <v>307</v>
      </c>
    </row>
    <row r="4988" spans="1:26" x14ac:dyDescent="0.25">
      <c r="A4988">
        <v>614</v>
      </c>
      <c r="B4988" t="s">
        <v>243</v>
      </c>
      <c r="C4988" t="s">
        <v>44</v>
      </c>
      <c r="D4988" t="s">
        <v>57</v>
      </c>
      <c r="E4988" t="s">
        <v>307</v>
      </c>
      <c r="F4988" t="s">
        <v>307</v>
      </c>
      <c r="G4988" t="s">
        <v>307</v>
      </c>
      <c r="H4988" t="s">
        <v>307</v>
      </c>
      <c r="I4988" t="s">
        <v>307</v>
      </c>
      <c r="J4988" t="s">
        <v>307</v>
      </c>
      <c r="K4988" t="s">
        <v>307</v>
      </c>
      <c r="L4988" t="s">
        <v>307</v>
      </c>
      <c r="M4988" t="s">
        <v>307</v>
      </c>
      <c r="N4988" t="s">
        <v>307</v>
      </c>
      <c r="O4988" t="s">
        <v>307</v>
      </c>
      <c r="P4988" t="s">
        <v>307</v>
      </c>
      <c r="Q4988" t="s">
        <v>307</v>
      </c>
      <c r="R4988" t="s">
        <v>307</v>
      </c>
      <c r="S4988" t="s">
        <v>307</v>
      </c>
      <c r="T4988" t="s">
        <v>307</v>
      </c>
      <c r="U4988" t="s">
        <v>307</v>
      </c>
      <c r="V4988" t="s">
        <v>307</v>
      </c>
      <c r="W4988" t="s">
        <v>307</v>
      </c>
    </row>
    <row r="4989" spans="1:26" x14ac:dyDescent="0.25">
      <c r="A4989">
        <v>614</v>
      </c>
      <c r="B4989" t="s">
        <v>243</v>
      </c>
      <c r="C4989" t="s">
        <v>44</v>
      </c>
      <c r="D4989" t="s">
        <v>58</v>
      </c>
      <c r="E4989" t="s">
        <v>307</v>
      </c>
      <c r="F4989" t="s">
        <v>307</v>
      </c>
      <c r="G4989" t="s">
        <v>307</v>
      </c>
      <c r="H4989" t="s">
        <v>307</v>
      </c>
      <c r="I4989" t="s">
        <v>307</v>
      </c>
      <c r="J4989" t="s">
        <v>307</v>
      </c>
      <c r="K4989" t="s">
        <v>307</v>
      </c>
      <c r="L4989" t="s">
        <v>307</v>
      </c>
      <c r="M4989" t="s">
        <v>307</v>
      </c>
      <c r="N4989" t="s">
        <v>307</v>
      </c>
      <c r="O4989" t="s">
        <v>307</v>
      </c>
      <c r="P4989" t="s">
        <v>307</v>
      </c>
      <c r="Q4989" t="s">
        <v>307</v>
      </c>
      <c r="R4989" t="s">
        <v>307</v>
      </c>
      <c r="S4989" t="s">
        <v>307</v>
      </c>
      <c r="T4989" t="s">
        <v>307</v>
      </c>
      <c r="U4989" t="s">
        <v>307</v>
      </c>
      <c r="V4989" t="s">
        <v>307</v>
      </c>
      <c r="W4989" t="s">
        <v>307</v>
      </c>
    </row>
    <row r="4990" spans="1:26" x14ac:dyDescent="0.25">
      <c r="A4990">
        <v>614</v>
      </c>
      <c r="B4990" t="s">
        <v>243</v>
      </c>
      <c r="C4990" t="s">
        <v>44</v>
      </c>
      <c r="D4990" t="s">
        <v>59</v>
      </c>
      <c r="E4990" t="s">
        <v>307</v>
      </c>
      <c r="F4990" t="s">
        <v>307</v>
      </c>
      <c r="G4990" t="s">
        <v>307</v>
      </c>
      <c r="H4990" t="s">
        <v>307</v>
      </c>
      <c r="I4990" t="s">
        <v>307</v>
      </c>
      <c r="J4990" t="s">
        <v>307</v>
      </c>
      <c r="K4990" t="s">
        <v>307</v>
      </c>
      <c r="L4990" t="s">
        <v>307</v>
      </c>
      <c r="M4990" t="s">
        <v>307</v>
      </c>
      <c r="N4990" t="s">
        <v>307</v>
      </c>
      <c r="O4990" t="s">
        <v>307</v>
      </c>
      <c r="P4990" t="s">
        <v>307</v>
      </c>
      <c r="Q4990" t="s">
        <v>307</v>
      </c>
      <c r="R4990" t="s">
        <v>307</v>
      </c>
      <c r="S4990" t="s">
        <v>307</v>
      </c>
      <c r="T4990" t="s">
        <v>307</v>
      </c>
      <c r="U4990" t="s">
        <v>307</v>
      </c>
      <c r="V4990" t="s">
        <v>307</v>
      </c>
      <c r="W4990" t="s">
        <v>307</v>
      </c>
    </row>
    <row r="4991" spans="1:26" x14ac:dyDescent="0.25">
      <c r="A4991">
        <v>614</v>
      </c>
      <c r="B4991" t="s">
        <v>243</v>
      </c>
      <c r="C4991" t="s">
        <v>44</v>
      </c>
      <c r="D4991" t="s">
        <v>60</v>
      </c>
      <c r="E4991" t="s">
        <v>307</v>
      </c>
      <c r="F4991" t="s">
        <v>307</v>
      </c>
      <c r="G4991" t="s">
        <v>307</v>
      </c>
      <c r="H4991" t="s">
        <v>307</v>
      </c>
      <c r="I4991" t="s">
        <v>307</v>
      </c>
      <c r="J4991" t="s">
        <v>307</v>
      </c>
      <c r="K4991" t="s">
        <v>307</v>
      </c>
      <c r="L4991" t="s">
        <v>307</v>
      </c>
      <c r="M4991" t="s">
        <v>307</v>
      </c>
      <c r="N4991" t="s">
        <v>307</v>
      </c>
      <c r="O4991" t="s">
        <v>307</v>
      </c>
      <c r="P4991" t="s">
        <v>307</v>
      </c>
      <c r="Q4991" t="s">
        <v>307</v>
      </c>
      <c r="R4991" t="s">
        <v>307</v>
      </c>
      <c r="S4991" t="s">
        <v>307</v>
      </c>
      <c r="T4991" t="s">
        <v>307</v>
      </c>
      <c r="U4991" t="s">
        <v>307</v>
      </c>
      <c r="V4991" t="s">
        <v>307</v>
      </c>
      <c r="W4991" t="s">
        <v>307</v>
      </c>
    </row>
    <row r="4992" spans="1:26" x14ac:dyDescent="0.25">
      <c r="A4992">
        <v>614</v>
      </c>
      <c r="B4992" t="s">
        <v>243</v>
      </c>
      <c r="C4992" t="s">
        <v>44</v>
      </c>
      <c r="D4992" t="s">
        <v>61</v>
      </c>
      <c r="E4992" t="s">
        <v>307</v>
      </c>
      <c r="F4992" t="s">
        <v>307</v>
      </c>
      <c r="G4992" t="s">
        <v>307</v>
      </c>
      <c r="H4992" t="s">
        <v>307</v>
      </c>
      <c r="I4992" t="s">
        <v>307</v>
      </c>
      <c r="J4992" t="s">
        <v>307</v>
      </c>
      <c r="K4992" t="s">
        <v>307</v>
      </c>
      <c r="L4992" t="s">
        <v>307</v>
      </c>
      <c r="M4992" t="s">
        <v>307</v>
      </c>
      <c r="N4992" t="s">
        <v>307</v>
      </c>
      <c r="O4992" t="s">
        <v>307</v>
      </c>
      <c r="P4992" t="s">
        <v>307</v>
      </c>
      <c r="Q4992" t="s">
        <v>307</v>
      </c>
      <c r="R4992" t="s">
        <v>307</v>
      </c>
      <c r="S4992" t="s">
        <v>307</v>
      </c>
      <c r="T4992" t="s">
        <v>307</v>
      </c>
      <c r="U4992" t="s">
        <v>307</v>
      </c>
      <c r="V4992" t="s">
        <v>307</v>
      </c>
      <c r="W4992" t="s">
        <v>307</v>
      </c>
    </row>
    <row r="4993" spans="1:45" x14ac:dyDescent="0.25">
      <c r="A4993">
        <v>614</v>
      </c>
      <c r="B4993" t="s">
        <v>243</v>
      </c>
      <c r="C4993" t="s">
        <v>44</v>
      </c>
      <c r="D4993" t="s">
        <v>62</v>
      </c>
      <c r="E4993" t="s">
        <v>307</v>
      </c>
      <c r="F4993" t="s">
        <v>307</v>
      </c>
      <c r="G4993" t="s">
        <v>307</v>
      </c>
      <c r="H4993" t="s">
        <v>307</v>
      </c>
      <c r="I4993" t="s">
        <v>307</v>
      </c>
      <c r="J4993" t="s">
        <v>307</v>
      </c>
      <c r="K4993" t="s">
        <v>307</v>
      </c>
      <c r="L4993" t="s">
        <v>307</v>
      </c>
      <c r="M4993" t="s">
        <v>307</v>
      </c>
      <c r="N4993" t="s">
        <v>307</v>
      </c>
      <c r="O4993" t="s">
        <v>307</v>
      </c>
      <c r="P4993" t="s">
        <v>307</v>
      </c>
      <c r="Q4993" t="s">
        <v>307</v>
      </c>
      <c r="R4993" t="s">
        <v>307</v>
      </c>
      <c r="S4993" t="s">
        <v>307</v>
      </c>
      <c r="T4993" t="s">
        <v>307</v>
      </c>
      <c r="U4993" t="s">
        <v>307</v>
      </c>
      <c r="V4993" t="s">
        <v>307</v>
      </c>
      <c r="W4993" t="s">
        <v>307</v>
      </c>
    </row>
    <row r="4994" spans="1:45" x14ac:dyDescent="0.25">
      <c r="A4994">
        <v>614</v>
      </c>
      <c r="B4994" t="s">
        <v>243</v>
      </c>
      <c r="C4994" t="s">
        <v>38</v>
      </c>
      <c r="D4994" t="s">
        <v>47</v>
      </c>
      <c r="E4994" t="s">
        <v>307</v>
      </c>
      <c r="F4994" t="s">
        <v>307</v>
      </c>
      <c r="G4994" t="s">
        <v>307</v>
      </c>
      <c r="H4994" t="s">
        <v>307</v>
      </c>
      <c r="I4994" t="s">
        <v>307</v>
      </c>
      <c r="J4994" t="s">
        <v>307</v>
      </c>
      <c r="K4994" t="s">
        <v>307</v>
      </c>
      <c r="L4994" t="s">
        <v>307</v>
      </c>
      <c r="M4994" t="s">
        <v>307</v>
      </c>
      <c r="N4994" t="s">
        <v>307</v>
      </c>
      <c r="O4994" t="s">
        <v>307</v>
      </c>
      <c r="P4994" t="s">
        <v>307</v>
      </c>
      <c r="Q4994" t="s">
        <v>307</v>
      </c>
      <c r="R4994" t="s">
        <v>307</v>
      </c>
      <c r="S4994" t="s">
        <v>307</v>
      </c>
      <c r="T4994" t="s">
        <v>307</v>
      </c>
      <c r="U4994" t="s">
        <v>307</v>
      </c>
      <c r="V4994" t="s">
        <v>307</v>
      </c>
      <c r="W4994" t="s">
        <v>307</v>
      </c>
      <c r="X4994" t="s">
        <v>307</v>
      </c>
      <c r="Y4994" t="s">
        <v>307</v>
      </c>
      <c r="Z4994" t="s">
        <v>307</v>
      </c>
      <c r="AA4994" t="s">
        <v>307</v>
      </c>
      <c r="AB4994" t="s">
        <v>307</v>
      </c>
      <c r="AC4994" t="s">
        <v>307</v>
      </c>
      <c r="AD4994" t="s">
        <v>307</v>
      </c>
      <c r="AE4994" t="s">
        <v>307</v>
      </c>
      <c r="AF4994" t="s">
        <v>307</v>
      </c>
      <c r="AG4994" t="s">
        <v>307</v>
      </c>
      <c r="AH4994" t="s">
        <v>307</v>
      </c>
      <c r="AI4994" t="s">
        <v>307</v>
      </c>
      <c r="AJ4994" t="s">
        <v>307</v>
      </c>
      <c r="AK4994" t="s">
        <v>307</v>
      </c>
      <c r="AL4994" t="s">
        <v>307</v>
      </c>
      <c r="AM4994" t="s">
        <v>307</v>
      </c>
      <c r="AN4994" t="s">
        <v>307</v>
      </c>
      <c r="AO4994" t="s">
        <v>307</v>
      </c>
      <c r="AP4994" t="s">
        <v>307</v>
      </c>
      <c r="AQ4994" t="s">
        <v>307</v>
      </c>
      <c r="AR4994" t="s">
        <v>307</v>
      </c>
      <c r="AS4994" t="s">
        <v>307</v>
      </c>
    </row>
    <row r="4995" spans="1:45" x14ac:dyDescent="0.25">
      <c r="A4995">
        <v>614</v>
      </c>
      <c r="B4995" t="s">
        <v>243</v>
      </c>
      <c r="C4995" t="s">
        <v>38</v>
      </c>
      <c r="D4995" t="s">
        <v>48</v>
      </c>
      <c r="E4995" t="s">
        <v>307</v>
      </c>
      <c r="F4995" t="s">
        <v>307</v>
      </c>
      <c r="G4995" t="s">
        <v>307</v>
      </c>
      <c r="H4995" t="s">
        <v>307</v>
      </c>
      <c r="I4995" t="s">
        <v>307</v>
      </c>
      <c r="J4995" t="s">
        <v>307</v>
      </c>
      <c r="K4995" t="s">
        <v>307</v>
      </c>
      <c r="L4995" t="s">
        <v>307</v>
      </c>
      <c r="M4995" t="s">
        <v>307</v>
      </c>
      <c r="N4995" t="s">
        <v>307</v>
      </c>
      <c r="O4995" t="s">
        <v>307</v>
      </c>
      <c r="P4995" t="s">
        <v>307</v>
      </c>
      <c r="Q4995" t="s">
        <v>307</v>
      </c>
      <c r="R4995" t="s">
        <v>307</v>
      </c>
      <c r="S4995" t="s">
        <v>307</v>
      </c>
      <c r="T4995" t="s">
        <v>307</v>
      </c>
      <c r="U4995" t="s">
        <v>307</v>
      </c>
      <c r="V4995" t="s">
        <v>307</v>
      </c>
      <c r="W4995" t="s">
        <v>307</v>
      </c>
      <c r="X4995" t="s">
        <v>307</v>
      </c>
      <c r="Y4995" t="s">
        <v>307</v>
      </c>
      <c r="Z4995" t="s">
        <v>307</v>
      </c>
      <c r="AA4995" t="s">
        <v>307</v>
      </c>
      <c r="AB4995" t="s">
        <v>307</v>
      </c>
      <c r="AC4995" t="s">
        <v>307</v>
      </c>
      <c r="AD4995" t="s">
        <v>307</v>
      </c>
      <c r="AE4995" t="s">
        <v>307</v>
      </c>
      <c r="AF4995" t="s">
        <v>307</v>
      </c>
      <c r="AG4995" t="s">
        <v>307</v>
      </c>
      <c r="AH4995" t="s">
        <v>307</v>
      </c>
      <c r="AI4995" t="s">
        <v>307</v>
      </c>
      <c r="AJ4995" t="s">
        <v>307</v>
      </c>
      <c r="AK4995" t="s">
        <v>307</v>
      </c>
      <c r="AL4995" t="s">
        <v>307</v>
      </c>
      <c r="AM4995" t="s">
        <v>307</v>
      </c>
      <c r="AN4995" t="s">
        <v>307</v>
      </c>
      <c r="AO4995" t="s">
        <v>307</v>
      </c>
      <c r="AP4995" t="s">
        <v>307</v>
      </c>
      <c r="AQ4995" t="s">
        <v>307</v>
      </c>
      <c r="AR4995" t="s">
        <v>307</v>
      </c>
      <c r="AS4995" t="s">
        <v>307</v>
      </c>
    </row>
    <row r="4996" spans="1:45" x14ac:dyDescent="0.25">
      <c r="A4996">
        <v>614</v>
      </c>
      <c r="B4996" t="s">
        <v>243</v>
      </c>
      <c r="C4996" t="s">
        <v>38</v>
      </c>
      <c r="D4996" t="s">
        <v>49</v>
      </c>
      <c r="E4996" t="s">
        <v>307</v>
      </c>
      <c r="F4996" t="s">
        <v>307</v>
      </c>
      <c r="G4996" t="s">
        <v>307</v>
      </c>
      <c r="H4996" t="s">
        <v>307</v>
      </c>
      <c r="I4996" t="s">
        <v>307</v>
      </c>
      <c r="J4996" t="s">
        <v>307</v>
      </c>
      <c r="K4996" t="s">
        <v>307</v>
      </c>
      <c r="L4996" t="s">
        <v>307</v>
      </c>
      <c r="M4996" t="s">
        <v>307</v>
      </c>
      <c r="N4996" t="s">
        <v>307</v>
      </c>
      <c r="O4996" t="s">
        <v>307</v>
      </c>
      <c r="P4996" t="s">
        <v>307</v>
      </c>
      <c r="Q4996" t="s">
        <v>307</v>
      </c>
      <c r="R4996" t="s">
        <v>307</v>
      </c>
      <c r="S4996" t="s">
        <v>307</v>
      </c>
      <c r="T4996" t="s">
        <v>307</v>
      </c>
      <c r="U4996" t="s">
        <v>307</v>
      </c>
      <c r="V4996" t="s">
        <v>307</v>
      </c>
      <c r="W4996" t="s">
        <v>307</v>
      </c>
      <c r="X4996" t="s">
        <v>307</v>
      </c>
      <c r="Y4996" t="s">
        <v>307</v>
      </c>
      <c r="Z4996" t="s">
        <v>307</v>
      </c>
      <c r="AA4996" t="s">
        <v>307</v>
      </c>
      <c r="AB4996" t="s">
        <v>307</v>
      </c>
      <c r="AC4996" t="s">
        <v>307</v>
      </c>
      <c r="AD4996" t="s">
        <v>307</v>
      </c>
      <c r="AE4996" t="s">
        <v>307</v>
      </c>
      <c r="AF4996" t="s">
        <v>307</v>
      </c>
      <c r="AG4996" t="s">
        <v>307</v>
      </c>
      <c r="AH4996" t="s">
        <v>307</v>
      </c>
      <c r="AI4996" t="s">
        <v>307</v>
      </c>
      <c r="AJ4996" t="s">
        <v>307</v>
      </c>
      <c r="AK4996" t="s">
        <v>307</v>
      </c>
      <c r="AL4996" t="s">
        <v>307</v>
      </c>
      <c r="AM4996" t="s">
        <v>307</v>
      </c>
      <c r="AN4996" t="s">
        <v>307</v>
      </c>
      <c r="AO4996" t="s">
        <v>307</v>
      </c>
      <c r="AP4996" t="s">
        <v>307</v>
      </c>
      <c r="AQ4996" t="s">
        <v>307</v>
      </c>
      <c r="AR4996" t="s">
        <v>307</v>
      </c>
      <c r="AS4996" t="s">
        <v>307</v>
      </c>
    </row>
    <row r="4997" spans="1:45" x14ac:dyDescent="0.25">
      <c r="A4997">
        <v>614</v>
      </c>
      <c r="B4997" t="s">
        <v>243</v>
      </c>
      <c r="C4997" t="s">
        <v>450</v>
      </c>
      <c r="D4997" t="s">
        <v>48</v>
      </c>
      <c r="E4997" t="s">
        <v>307</v>
      </c>
      <c r="F4997" t="s">
        <v>307</v>
      </c>
      <c r="G4997" t="s">
        <v>307</v>
      </c>
      <c r="H4997" t="s">
        <v>307</v>
      </c>
      <c r="I4997" t="s">
        <v>307</v>
      </c>
      <c r="J4997" t="s">
        <v>307</v>
      </c>
      <c r="K4997" t="s">
        <v>307</v>
      </c>
      <c r="L4997" t="s">
        <v>307</v>
      </c>
      <c r="M4997" t="s">
        <v>307</v>
      </c>
      <c r="N4997" t="s">
        <v>307</v>
      </c>
      <c r="O4997" t="s">
        <v>307</v>
      </c>
      <c r="P4997" t="s">
        <v>307</v>
      </c>
      <c r="Q4997" t="s">
        <v>307</v>
      </c>
      <c r="R4997" t="s">
        <v>307</v>
      </c>
    </row>
    <row r="4998" spans="1:45" x14ac:dyDescent="0.25">
      <c r="A4998">
        <v>614</v>
      </c>
      <c r="B4998" t="s">
        <v>243</v>
      </c>
      <c r="C4998" t="s">
        <v>449</v>
      </c>
      <c r="D4998" t="s">
        <v>48</v>
      </c>
      <c r="E4998" t="s">
        <v>307</v>
      </c>
      <c r="F4998" t="s">
        <v>307</v>
      </c>
      <c r="G4998" t="s">
        <v>307</v>
      </c>
      <c r="H4998" t="s">
        <v>307</v>
      </c>
      <c r="I4998" t="s">
        <v>307</v>
      </c>
      <c r="J4998" t="s">
        <v>307</v>
      </c>
      <c r="K4998" t="s">
        <v>307</v>
      </c>
      <c r="L4998" t="s">
        <v>307</v>
      </c>
      <c r="M4998" t="s">
        <v>307</v>
      </c>
      <c r="N4998" t="s">
        <v>307</v>
      </c>
      <c r="O4998" t="s">
        <v>307</v>
      </c>
      <c r="P4998" t="s">
        <v>307</v>
      </c>
      <c r="Q4998" t="s">
        <v>307</v>
      </c>
      <c r="R4998" t="s">
        <v>307</v>
      </c>
    </row>
    <row r="4999" spans="1:45" x14ac:dyDescent="0.25">
      <c r="A4999">
        <v>614</v>
      </c>
      <c r="B4999" t="s">
        <v>243</v>
      </c>
      <c r="C4999" t="s">
        <v>475</v>
      </c>
      <c r="D4999" t="s">
        <v>48</v>
      </c>
      <c r="E4999" t="s">
        <v>307</v>
      </c>
      <c r="F4999" t="s">
        <v>307</v>
      </c>
      <c r="G4999" t="s">
        <v>307</v>
      </c>
    </row>
    <row r="5000" spans="1:45" x14ac:dyDescent="0.25">
      <c r="A5000">
        <v>614</v>
      </c>
      <c r="B5000" t="s">
        <v>243</v>
      </c>
      <c r="C5000" t="s">
        <v>42</v>
      </c>
      <c r="D5000" t="s">
        <v>48</v>
      </c>
      <c r="E5000" t="s">
        <v>307</v>
      </c>
      <c r="F5000" t="s">
        <v>307</v>
      </c>
      <c r="G5000" t="s">
        <v>307</v>
      </c>
      <c r="H5000" t="s">
        <v>307</v>
      </c>
      <c r="I5000" t="s">
        <v>307</v>
      </c>
      <c r="J5000" t="s">
        <v>307</v>
      </c>
      <c r="K5000" t="s">
        <v>307</v>
      </c>
      <c r="L5000" t="s">
        <v>307</v>
      </c>
      <c r="M5000" t="s">
        <v>307</v>
      </c>
      <c r="N5000" t="s">
        <v>307</v>
      </c>
      <c r="O5000" t="s">
        <v>307</v>
      </c>
      <c r="P5000" t="s">
        <v>307</v>
      </c>
      <c r="Q5000" t="s">
        <v>307</v>
      </c>
      <c r="R5000" t="s">
        <v>307</v>
      </c>
      <c r="S5000" t="s">
        <v>307</v>
      </c>
      <c r="T5000" t="s">
        <v>307</v>
      </c>
      <c r="U5000" t="s">
        <v>307</v>
      </c>
      <c r="V5000" t="s">
        <v>307</v>
      </c>
      <c r="W5000" t="s">
        <v>307</v>
      </c>
      <c r="X5000" t="s">
        <v>307</v>
      </c>
      <c r="Y5000" t="s">
        <v>307</v>
      </c>
      <c r="Z5000" t="s">
        <v>307</v>
      </c>
    </row>
    <row r="5001" spans="1:45" x14ac:dyDescent="0.25">
      <c r="A5001">
        <v>615</v>
      </c>
      <c r="B5001" t="s">
        <v>244</v>
      </c>
      <c r="C5001" t="s">
        <v>43</v>
      </c>
      <c r="D5001" t="s">
        <v>54</v>
      </c>
      <c r="E5001" t="s">
        <v>307</v>
      </c>
      <c r="F5001" t="s">
        <v>307</v>
      </c>
      <c r="G5001" t="s">
        <v>307</v>
      </c>
      <c r="H5001" t="s">
        <v>307</v>
      </c>
      <c r="I5001" t="s">
        <v>307</v>
      </c>
      <c r="J5001" t="s">
        <v>307</v>
      </c>
      <c r="K5001" t="s">
        <v>307</v>
      </c>
      <c r="L5001" t="s">
        <v>307</v>
      </c>
      <c r="M5001" t="s">
        <v>307</v>
      </c>
      <c r="N5001" t="s">
        <v>307</v>
      </c>
      <c r="O5001" t="s">
        <v>307</v>
      </c>
      <c r="P5001" t="s">
        <v>307</v>
      </c>
      <c r="Q5001" t="s">
        <v>307</v>
      </c>
      <c r="R5001" t="s">
        <v>307</v>
      </c>
      <c r="S5001" t="s">
        <v>307</v>
      </c>
      <c r="T5001" t="s">
        <v>307</v>
      </c>
      <c r="U5001" t="s">
        <v>307</v>
      </c>
      <c r="V5001" t="s">
        <v>307</v>
      </c>
      <c r="W5001" t="s">
        <v>307</v>
      </c>
    </row>
    <row r="5002" spans="1:45" x14ac:dyDescent="0.25">
      <c r="A5002">
        <v>615</v>
      </c>
      <c r="B5002" t="s">
        <v>244</v>
      </c>
      <c r="C5002" t="s">
        <v>43</v>
      </c>
      <c r="D5002" t="s">
        <v>55</v>
      </c>
      <c r="E5002" t="s">
        <v>307</v>
      </c>
      <c r="F5002" t="s">
        <v>307</v>
      </c>
      <c r="G5002" t="s">
        <v>307</v>
      </c>
      <c r="H5002" t="s">
        <v>307</v>
      </c>
      <c r="I5002" t="s">
        <v>307</v>
      </c>
      <c r="J5002" t="s">
        <v>307</v>
      </c>
      <c r="K5002" t="s">
        <v>307</v>
      </c>
      <c r="L5002" t="s">
        <v>307</v>
      </c>
      <c r="M5002" t="s">
        <v>307</v>
      </c>
      <c r="N5002" t="s">
        <v>307</v>
      </c>
      <c r="O5002" t="s">
        <v>307</v>
      </c>
      <c r="P5002" t="s">
        <v>307</v>
      </c>
      <c r="Q5002" t="s">
        <v>307</v>
      </c>
      <c r="R5002" t="s">
        <v>307</v>
      </c>
      <c r="S5002" t="s">
        <v>307</v>
      </c>
      <c r="T5002" t="s">
        <v>307</v>
      </c>
      <c r="U5002" t="s">
        <v>307</v>
      </c>
      <c r="V5002" t="s">
        <v>307</v>
      </c>
      <c r="W5002" t="s">
        <v>307</v>
      </c>
    </row>
    <row r="5003" spans="1:45" x14ac:dyDescent="0.25">
      <c r="A5003">
        <v>615</v>
      </c>
      <c r="B5003" t="s">
        <v>244</v>
      </c>
      <c r="C5003" t="s">
        <v>43</v>
      </c>
      <c r="D5003" t="s">
        <v>56</v>
      </c>
      <c r="E5003" t="s">
        <v>307</v>
      </c>
      <c r="F5003" t="s">
        <v>307</v>
      </c>
      <c r="G5003" t="s">
        <v>307</v>
      </c>
      <c r="H5003" t="s">
        <v>307</v>
      </c>
      <c r="I5003" t="s">
        <v>307</v>
      </c>
      <c r="J5003" t="s">
        <v>307</v>
      </c>
      <c r="K5003" t="s">
        <v>307</v>
      </c>
      <c r="L5003" t="s">
        <v>307</v>
      </c>
      <c r="M5003" t="s">
        <v>307</v>
      </c>
      <c r="N5003" t="s">
        <v>307</v>
      </c>
      <c r="O5003" t="s">
        <v>307</v>
      </c>
      <c r="P5003" t="s">
        <v>307</v>
      </c>
      <c r="Q5003" t="s">
        <v>307</v>
      </c>
      <c r="R5003" t="s">
        <v>307</v>
      </c>
      <c r="S5003" t="s">
        <v>307</v>
      </c>
      <c r="T5003" t="s">
        <v>307</v>
      </c>
      <c r="U5003" t="s">
        <v>307</v>
      </c>
      <c r="V5003" t="s">
        <v>307</v>
      </c>
      <c r="W5003" t="s">
        <v>307</v>
      </c>
    </row>
    <row r="5004" spans="1:45" x14ac:dyDescent="0.25">
      <c r="A5004">
        <v>615</v>
      </c>
      <c r="B5004" t="s">
        <v>244</v>
      </c>
      <c r="C5004" t="s">
        <v>43</v>
      </c>
      <c r="D5004" t="s">
        <v>57</v>
      </c>
      <c r="E5004" t="s">
        <v>307</v>
      </c>
      <c r="F5004" t="s">
        <v>307</v>
      </c>
      <c r="G5004" t="s">
        <v>307</v>
      </c>
      <c r="H5004" t="s">
        <v>307</v>
      </c>
      <c r="I5004" t="s">
        <v>307</v>
      </c>
      <c r="J5004" t="s">
        <v>307</v>
      </c>
      <c r="K5004" t="s">
        <v>307</v>
      </c>
      <c r="L5004" t="s">
        <v>307</v>
      </c>
      <c r="M5004" t="s">
        <v>307</v>
      </c>
      <c r="N5004" t="s">
        <v>307</v>
      </c>
      <c r="O5004" t="s">
        <v>307</v>
      </c>
      <c r="P5004" t="s">
        <v>307</v>
      </c>
      <c r="Q5004" t="s">
        <v>307</v>
      </c>
      <c r="R5004" t="s">
        <v>307</v>
      </c>
      <c r="S5004" t="s">
        <v>307</v>
      </c>
      <c r="T5004" t="s">
        <v>307</v>
      </c>
      <c r="U5004" t="s">
        <v>307</v>
      </c>
      <c r="V5004" t="s">
        <v>307</v>
      </c>
      <c r="W5004" t="s">
        <v>307</v>
      </c>
    </row>
    <row r="5005" spans="1:45" x14ac:dyDescent="0.25">
      <c r="A5005">
        <v>615</v>
      </c>
      <c r="B5005" t="s">
        <v>244</v>
      </c>
      <c r="C5005" t="s">
        <v>43</v>
      </c>
      <c r="D5005" t="s">
        <v>58</v>
      </c>
      <c r="E5005" t="s">
        <v>307</v>
      </c>
      <c r="F5005" t="s">
        <v>307</v>
      </c>
      <c r="G5005" t="s">
        <v>307</v>
      </c>
      <c r="H5005" t="s">
        <v>307</v>
      </c>
      <c r="I5005" t="s">
        <v>307</v>
      </c>
      <c r="J5005" t="s">
        <v>307</v>
      </c>
      <c r="K5005" t="s">
        <v>307</v>
      </c>
      <c r="L5005" t="s">
        <v>307</v>
      </c>
      <c r="M5005" t="s">
        <v>307</v>
      </c>
      <c r="N5005" t="s">
        <v>307</v>
      </c>
      <c r="O5005" t="s">
        <v>307</v>
      </c>
      <c r="P5005" t="s">
        <v>307</v>
      </c>
      <c r="Q5005" t="s">
        <v>307</v>
      </c>
      <c r="R5005" t="s">
        <v>307</v>
      </c>
      <c r="S5005" t="s">
        <v>307</v>
      </c>
      <c r="T5005" t="s">
        <v>307</v>
      </c>
      <c r="U5005" t="s">
        <v>307</v>
      </c>
      <c r="V5005" t="s">
        <v>307</v>
      </c>
      <c r="W5005" t="s">
        <v>307</v>
      </c>
    </row>
    <row r="5006" spans="1:45" x14ac:dyDescent="0.25">
      <c r="A5006">
        <v>615</v>
      </c>
      <c r="B5006" t="s">
        <v>244</v>
      </c>
      <c r="C5006" t="s">
        <v>43</v>
      </c>
      <c r="D5006" t="s">
        <v>59</v>
      </c>
      <c r="E5006" t="s">
        <v>307</v>
      </c>
      <c r="F5006" t="s">
        <v>307</v>
      </c>
      <c r="G5006" t="s">
        <v>307</v>
      </c>
      <c r="H5006" t="s">
        <v>307</v>
      </c>
      <c r="I5006" t="s">
        <v>307</v>
      </c>
      <c r="J5006" t="s">
        <v>307</v>
      </c>
      <c r="K5006" t="s">
        <v>307</v>
      </c>
      <c r="L5006" t="s">
        <v>307</v>
      </c>
      <c r="M5006" t="s">
        <v>307</v>
      </c>
      <c r="N5006" t="s">
        <v>307</v>
      </c>
      <c r="O5006" t="s">
        <v>307</v>
      </c>
      <c r="P5006" t="s">
        <v>307</v>
      </c>
      <c r="Q5006" t="s">
        <v>307</v>
      </c>
      <c r="R5006" t="s">
        <v>307</v>
      </c>
      <c r="S5006" t="s">
        <v>307</v>
      </c>
      <c r="T5006" t="s">
        <v>307</v>
      </c>
      <c r="U5006" t="s">
        <v>307</v>
      </c>
      <c r="V5006" t="s">
        <v>307</v>
      </c>
      <c r="W5006" t="s">
        <v>307</v>
      </c>
    </row>
    <row r="5007" spans="1:45" x14ac:dyDescent="0.25">
      <c r="A5007">
        <v>615</v>
      </c>
      <c r="B5007" t="s">
        <v>244</v>
      </c>
      <c r="C5007" t="s">
        <v>43</v>
      </c>
      <c r="D5007" t="s">
        <v>60</v>
      </c>
      <c r="E5007" t="s">
        <v>307</v>
      </c>
      <c r="F5007" t="s">
        <v>307</v>
      </c>
      <c r="G5007" t="s">
        <v>307</v>
      </c>
      <c r="H5007" t="s">
        <v>307</v>
      </c>
      <c r="I5007" t="s">
        <v>307</v>
      </c>
      <c r="J5007" t="s">
        <v>307</v>
      </c>
      <c r="K5007" t="s">
        <v>307</v>
      </c>
      <c r="L5007" t="s">
        <v>307</v>
      </c>
      <c r="M5007" t="s">
        <v>307</v>
      </c>
      <c r="N5007" t="s">
        <v>307</v>
      </c>
      <c r="O5007" t="s">
        <v>307</v>
      </c>
      <c r="P5007" t="s">
        <v>307</v>
      </c>
      <c r="Q5007" t="s">
        <v>307</v>
      </c>
      <c r="R5007" t="s">
        <v>307</v>
      </c>
      <c r="S5007" t="s">
        <v>307</v>
      </c>
      <c r="T5007" t="s">
        <v>307</v>
      </c>
      <c r="U5007" t="s">
        <v>307</v>
      </c>
      <c r="V5007" t="s">
        <v>307</v>
      </c>
      <c r="W5007" t="s">
        <v>307</v>
      </c>
    </row>
    <row r="5008" spans="1:45" x14ac:dyDescent="0.25">
      <c r="A5008">
        <v>615</v>
      </c>
      <c r="B5008" t="s">
        <v>244</v>
      </c>
      <c r="C5008" t="s">
        <v>43</v>
      </c>
      <c r="D5008" t="s">
        <v>61</v>
      </c>
      <c r="E5008" t="s">
        <v>307</v>
      </c>
      <c r="F5008" t="s">
        <v>307</v>
      </c>
      <c r="G5008" t="s">
        <v>307</v>
      </c>
      <c r="H5008" t="s">
        <v>307</v>
      </c>
      <c r="I5008" t="s">
        <v>307</v>
      </c>
      <c r="J5008" t="s">
        <v>307</v>
      </c>
      <c r="K5008" t="s">
        <v>307</v>
      </c>
      <c r="L5008" t="s">
        <v>307</v>
      </c>
      <c r="M5008" t="s">
        <v>307</v>
      </c>
      <c r="N5008" t="s">
        <v>307</v>
      </c>
      <c r="O5008" t="s">
        <v>307</v>
      </c>
      <c r="P5008" t="s">
        <v>307</v>
      </c>
      <c r="Q5008" t="s">
        <v>307</v>
      </c>
      <c r="R5008" t="s">
        <v>307</v>
      </c>
      <c r="S5008" t="s">
        <v>307</v>
      </c>
      <c r="T5008" t="s">
        <v>307</v>
      </c>
      <c r="U5008" t="s">
        <v>307</v>
      </c>
      <c r="V5008" t="s">
        <v>307</v>
      </c>
      <c r="W5008" t="s">
        <v>307</v>
      </c>
    </row>
    <row r="5009" spans="1:45" x14ac:dyDescent="0.25">
      <c r="A5009">
        <v>615</v>
      </c>
      <c r="B5009" t="s">
        <v>244</v>
      </c>
      <c r="C5009" t="s">
        <v>43</v>
      </c>
      <c r="D5009" t="s">
        <v>62</v>
      </c>
      <c r="E5009" t="s">
        <v>307</v>
      </c>
      <c r="F5009" t="s">
        <v>307</v>
      </c>
      <c r="G5009" t="s">
        <v>307</v>
      </c>
      <c r="H5009" t="s">
        <v>307</v>
      </c>
      <c r="I5009" t="s">
        <v>307</v>
      </c>
      <c r="J5009" t="s">
        <v>307</v>
      </c>
      <c r="K5009" t="s">
        <v>307</v>
      </c>
      <c r="L5009" t="s">
        <v>307</v>
      </c>
      <c r="M5009" t="s">
        <v>307</v>
      </c>
      <c r="N5009" t="s">
        <v>307</v>
      </c>
      <c r="O5009" t="s">
        <v>307</v>
      </c>
      <c r="P5009" t="s">
        <v>307</v>
      </c>
      <c r="Q5009" t="s">
        <v>307</v>
      </c>
      <c r="R5009" t="s">
        <v>307</v>
      </c>
      <c r="S5009" t="s">
        <v>307</v>
      </c>
      <c r="T5009" t="s">
        <v>307</v>
      </c>
      <c r="U5009" t="s">
        <v>307</v>
      </c>
      <c r="V5009" t="s">
        <v>307</v>
      </c>
      <c r="W5009" t="s">
        <v>307</v>
      </c>
    </row>
    <row r="5010" spans="1:45" x14ac:dyDescent="0.25">
      <c r="A5010">
        <v>615</v>
      </c>
      <c r="B5010" t="s">
        <v>244</v>
      </c>
      <c r="C5010" t="s">
        <v>36</v>
      </c>
      <c r="D5010" t="s">
        <v>47</v>
      </c>
      <c r="E5010" t="s">
        <v>307</v>
      </c>
      <c r="F5010" t="s">
        <v>307</v>
      </c>
      <c r="G5010" t="s">
        <v>307</v>
      </c>
      <c r="H5010" t="s">
        <v>307</v>
      </c>
      <c r="I5010" t="s">
        <v>307</v>
      </c>
      <c r="J5010" t="s">
        <v>307</v>
      </c>
      <c r="K5010" t="s">
        <v>307</v>
      </c>
      <c r="L5010" t="s">
        <v>307</v>
      </c>
      <c r="M5010" t="s">
        <v>307</v>
      </c>
      <c r="N5010" t="s">
        <v>307</v>
      </c>
      <c r="O5010" t="s">
        <v>307</v>
      </c>
      <c r="P5010" t="s">
        <v>307</v>
      </c>
      <c r="Q5010" t="s">
        <v>307</v>
      </c>
      <c r="R5010" t="s">
        <v>307</v>
      </c>
      <c r="S5010" t="s">
        <v>307</v>
      </c>
      <c r="T5010" t="s">
        <v>307</v>
      </c>
      <c r="U5010" t="s">
        <v>307</v>
      </c>
      <c r="V5010" t="s">
        <v>307</v>
      </c>
      <c r="W5010" t="s">
        <v>307</v>
      </c>
      <c r="X5010" t="s">
        <v>307</v>
      </c>
      <c r="Y5010" t="s">
        <v>307</v>
      </c>
      <c r="Z5010" t="s">
        <v>307</v>
      </c>
      <c r="AA5010" t="s">
        <v>307</v>
      </c>
      <c r="AB5010" t="s">
        <v>307</v>
      </c>
      <c r="AC5010" t="s">
        <v>307</v>
      </c>
      <c r="AD5010" t="s">
        <v>307</v>
      </c>
      <c r="AE5010" t="s">
        <v>307</v>
      </c>
      <c r="AF5010" t="s">
        <v>307</v>
      </c>
      <c r="AG5010" t="s">
        <v>307</v>
      </c>
      <c r="AH5010" t="s">
        <v>307</v>
      </c>
      <c r="AI5010" t="s">
        <v>307</v>
      </c>
      <c r="AJ5010" t="s">
        <v>307</v>
      </c>
      <c r="AK5010" t="s">
        <v>307</v>
      </c>
      <c r="AL5010" t="s">
        <v>307</v>
      </c>
      <c r="AM5010" t="s">
        <v>307</v>
      </c>
      <c r="AN5010" t="s">
        <v>307</v>
      </c>
      <c r="AO5010" t="s">
        <v>307</v>
      </c>
      <c r="AP5010" t="s">
        <v>307</v>
      </c>
      <c r="AQ5010" t="s">
        <v>307</v>
      </c>
      <c r="AR5010" t="s">
        <v>307</v>
      </c>
      <c r="AS5010" t="s">
        <v>307</v>
      </c>
    </row>
    <row r="5011" spans="1:45" x14ac:dyDescent="0.25">
      <c r="A5011">
        <v>615</v>
      </c>
      <c r="B5011" t="s">
        <v>244</v>
      </c>
      <c r="C5011" t="s">
        <v>36</v>
      </c>
      <c r="D5011" t="s">
        <v>48</v>
      </c>
      <c r="E5011" t="s">
        <v>307</v>
      </c>
      <c r="F5011" t="s">
        <v>307</v>
      </c>
      <c r="G5011" t="s">
        <v>307</v>
      </c>
      <c r="H5011" t="s">
        <v>307</v>
      </c>
      <c r="I5011" t="s">
        <v>307</v>
      </c>
      <c r="J5011" t="s">
        <v>307</v>
      </c>
      <c r="K5011" t="s">
        <v>307</v>
      </c>
      <c r="L5011" t="s">
        <v>307</v>
      </c>
      <c r="M5011" t="s">
        <v>307</v>
      </c>
      <c r="N5011" t="s">
        <v>307</v>
      </c>
      <c r="O5011" t="s">
        <v>307</v>
      </c>
      <c r="P5011" t="s">
        <v>307</v>
      </c>
      <c r="Q5011" t="s">
        <v>307</v>
      </c>
      <c r="R5011" t="s">
        <v>307</v>
      </c>
      <c r="S5011" t="s">
        <v>307</v>
      </c>
      <c r="T5011" t="s">
        <v>307</v>
      </c>
      <c r="U5011" t="s">
        <v>307</v>
      </c>
      <c r="V5011" t="s">
        <v>307</v>
      </c>
      <c r="W5011" t="s">
        <v>307</v>
      </c>
      <c r="X5011" t="s">
        <v>307</v>
      </c>
      <c r="Y5011" t="s">
        <v>307</v>
      </c>
      <c r="Z5011" t="s">
        <v>307</v>
      </c>
      <c r="AA5011" t="s">
        <v>307</v>
      </c>
      <c r="AB5011" t="s">
        <v>307</v>
      </c>
      <c r="AC5011" t="s">
        <v>307</v>
      </c>
      <c r="AD5011" t="s">
        <v>307</v>
      </c>
      <c r="AE5011" t="s">
        <v>307</v>
      </c>
      <c r="AF5011" t="s">
        <v>307</v>
      </c>
      <c r="AG5011" t="s">
        <v>307</v>
      </c>
      <c r="AH5011" t="s">
        <v>307</v>
      </c>
      <c r="AI5011" t="s">
        <v>307</v>
      </c>
      <c r="AJ5011" t="s">
        <v>307</v>
      </c>
      <c r="AK5011" t="s">
        <v>307</v>
      </c>
      <c r="AL5011" t="s">
        <v>307</v>
      </c>
      <c r="AM5011" t="s">
        <v>307</v>
      </c>
      <c r="AN5011" t="s">
        <v>307</v>
      </c>
      <c r="AO5011" t="s">
        <v>307</v>
      </c>
      <c r="AP5011" t="s">
        <v>307</v>
      </c>
      <c r="AQ5011" t="s">
        <v>307</v>
      </c>
      <c r="AR5011" t="s">
        <v>307</v>
      </c>
      <c r="AS5011" t="s">
        <v>307</v>
      </c>
    </row>
    <row r="5012" spans="1:45" x14ac:dyDescent="0.25">
      <c r="A5012">
        <v>615</v>
      </c>
      <c r="B5012" t="s">
        <v>244</v>
      </c>
      <c r="C5012" t="s">
        <v>36</v>
      </c>
      <c r="D5012" t="s">
        <v>49</v>
      </c>
      <c r="E5012" t="s">
        <v>307</v>
      </c>
      <c r="F5012" t="s">
        <v>307</v>
      </c>
      <c r="G5012" t="s">
        <v>307</v>
      </c>
      <c r="H5012" t="s">
        <v>307</v>
      </c>
      <c r="I5012" t="s">
        <v>307</v>
      </c>
      <c r="J5012" t="s">
        <v>307</v>
      </c>
      <c r="K5012" t="s">
        <v>307</v>
      </c>
      <c r="L5012" t="s">
        <v>307</v>
      </c>
      <c r="M5012" t="s">
        <v>307</v>
      </c>
      <c r="N5012" t="s">
        <v>307</v>
      </c>
      <c r="O5012" t="s">
        <v>307</v>
      </c>
      <c r="P5012" t="s">
        <v>307</v>
      </c>
      <c r="Q5012" t="s">
        <v>307</v>
      </c>
      <c r="R5012" t="s">
        <v>307</v>
      </c>
      <c r="S5012" t="s">
        <v>307</v>
      </c>
      <c r="T5012" t="s">
        <v>307</v>
      </c>
      <c r="U5012" t="s">
        <v>307</v>
      </c>
      <c r="V5012" t="s">
        <v>307</v>
      </c>
      <c r="W5012" t="s">
        <v>307</v>
      </c>
      <c r="X5012" t="s">
        <v>307</v>
      </c>
      <c r="Y5012" t="s">
        <v>307</v>
      </c>
      <c r="Z5012" t="s">
        <v>307</v>
      </c>
      <c r="AA5012" t="s">
        <v>307</v>
      </c>
      <c r="AB5012" t="s">
        <v>307</v>
      </c>
      <c r="AC5012" t="s">
        <v>307</v>
      </c>
      <c r="AD5012" t="s">
        <v>307</v>
      </c>
      <c r="AE5012" t="s">
        <v>307</v>
      </c>
      <c r="AF5012" t="s">
        <v>307</v>
      </c>
      <c r="AG5012" t="s">
        <v>307</v>
      </c>
      <c r="AH5012" t="s">
        <v>307</v>
      </c>
      <c r="AI5012" t="s">
        <v>307</v>
      </c>
      <c r="AJ5012" t="s">
        <v>307</v>
      </c>
      <c r="AK5012" t="s">
        <v>307</v>
      </c>
      <c r="AL5012" t="s">
        <v>307</v>
      </c>
      <c r="AM5012" t="s">
        <v>307</v>
      </c>
      <c r="AN5012" t="s">
        <v>307</v>
      </c>
      <c r="AO5012" t="s">
        <v>307</v>
      </c>
      <c r="AP5012" t="s">
        <v>307</v>
      </c>
      <c r="AQ5012" t="s">
        <v>307</v>
      </c>
      <c r="AR5012" t="s">
        <v>307</v>
      </c>
      <c r="AS5012" t="s">
        <v>307</v>
      </c>
    </row>
    <row r="5013" spans="1:45" x14ac:dyDescent="0.25">
      <c r="A5013">
        <v>615</v>
      </c>
      <c r="B5013" t="s">
        <v>244</v>
      </c>
      <c r="C5013" t="s">
        <v>37</v>
      </c>
      <c r="D5013" t="s">
        <v>47</v>
      </c>
      <c r="E5013" t="s">
        <v>307</v>
      </c>
      <c r="F5013" t="s">
        <v>307</v>
      </c>
      <c r="G5013" t="s">
        <v>307</v>
      </c>
      <c r="H5013" t="s">
        <v>307</v>
      </c>
      <c r="I5013" t="s">
        <v>307</v>
      </c>
      <c r="J5013" t="s">
        <v>307</v>
      </c>
      <c r="K5013" t="s">
        <v>307</v>
      </c>
      <c r="L5013" t="s">
        <v>307</v>
      </c>
      <c r="M5013" t="s">
        <v>307</v>
      </c>
      <c r="N5013" t="s">
        <v>307</v>
      </c>
      <c r="O5013" t="s">
        <v>307</v>
      </c>
      <c r="P5013" t="s">
        <v>307</v>
      </c>
      <c r="Q5013" t="s">
        <v>307</v>
      </c>
      <c r="R5013" t="s">
        <v>307</v>
      </c>
      <c r="S5013" t="s">
        <v>307</v>
      </c>
      <c r="T5013" t="s">
        <v>307</v>
      </c>
      <c r="U5013" t="s">
        <v>307</v>
      </c>
      <c r="V5013" t="s">
        <v>307</v>
      </c>
      <c r="W5013" t="s">
        <v>307</v>
      </c>
      <c r="X5013" t="s">
        <v>307</v>
      </c>
      <c r="Y5013" t="s">
        <v>307</v>
      </c>
      <c r="Z5013" t="s">
        <v>307</v>
      </c>
      <c r="AA5013" t="s">
        <v>307</v>
      </c>
      <c r="AB5013" t="s">
        <v>307</v>
      </c>
      <c r="AC5013" t="s">
        <v>307</v>
      </c>
      <c r="AD5013" t="s">
        <v>307</v>
      </c>
      <c r="AE5013" t="s">
        <v>307</v>
      </c>
      <c r="AF5013" t="s">
        <v>307</v>
      </c>
      <c r="AG5013" t="s">
        <v>307</v>
      </c>
      <c r="AH5013" t="s">
        <v>307</v>
      </c>
      <c r="AI5013" t="s">
        <v>307</v>
      </c>
      <c r="AJ5013" t="s">
        <v>307</v>
      </c>
      <c r="AK5013" t="s">
        <v>307</v>
      </c>
      <c r="AL5013" t="s">
        <v>307</v>
      </c>
      <c r="AM5013" t="s">
        <v>307</v>
      </c>
      <c r="AN5013" t="s">
        <v>307</v>
      </c>
      <c r="AO5013" t="s">
        <v>307</v>
      </c>
      <c r="AP5013" t="s">
        <v>307</v>
      </c>
      <c r="AQ5013" t="s">
        <v>307</v>
      </c>
      <c r="AR5013" t="s">
        <v>307</v>
      </c>
      <c r="AS5013" t="s">
        <v>307</v>
      </c>
    </row>
    <row r="5014" spans="1:45" x14ac:dyDescent="0.25">
      <c r="A5014">
        <v>615</v>
      </c>
      <c r="B5014" t="s">
        <v>244</v>
      </c>
      <c r="C5014" t="s">
        <v>37</v>
      </c>
      <c r="D5014" t="s">
        <v>48</v>
      </c>
      <c r="E5014" t="s">
        <v>307</v>
      </c>
      <c r="F5014" t="s">
        <v>307</v>
      </c>
      <c r="G5014" t="s">
        <v>307</v>
      </c>
      <c r="H5014" t="s">
        <v>307</v>
      </c>
      <c r="I5014" t="s">
        <v>307</v>
      </c>
      <c r="J5014" t="s">
        <v>307</v>
      </c>
      <c r="K5014" t="s">
        <v>307</v>
      </c>
      <c r="L5014" t="s">
        <v>307</v>
      </c>
      <c r="M5014" t="s">
        <v>307</v>
      </c>
      <c r="N5014" t="s">
        <v>307</v>
      </c>
      <c r="O5014" t="s">
        <v>307</v>
      </c>
      <c r="P5014" t="s">
        <v>307</v>
      </c>
      <c r="Q5014" t="s">
        <v>307</v>
      </c>
      <c r="R5014" t="s">
        <v>307</v>
      </c>
      <c r="S5014" t="s">
        <v>307</v>
      </c>
      <c r="T5014" t="s">
        <v>307</v>
      </c>
      <c r="U5014" t="s">
        <v>307</v>
      </c>
      <c r="V5014" t="s">
        <v>307</v>
      </c>
      <c r="W5014" t="s">
        <v>307</v>
      </c>
      <c r="X5014" t="s">
        <v>307</v>
      </c>
      <c r="Y5014" t="s">
        <v>307</v>
      </c>
      <c r="Z5014" t="s">
        <v>307</v>
      </c>
      <c r="AA5014" t="s">
        <v>307</v>
      </c>
      <c r="AB5014" t="s">
        <v>307</v>
      </c>
      <c r="AC5014" t="s">
        <v>307</v>
      </c>
      <c r="AD5014" t="s">
        <v>307</v>
      </c>
      <c r="AE5014" t="s">
        <v>307</v>
      </c>
      <c r="AF5014" t="s">
        <v>307</v>
      </c>
      <c r="AG5014" t="s">
        <v>307</v>
      </c>
      <c r="AH5014" t="s">
        <v>307</v>
      </c>
      <c r="AI5014" t="s">
        <v>307</v>
      </c>
      <c r="AJ5014" t="s">
        <v>307</v>
      </c>
      <c r="AK5014" t="s">
        <v>307</v>
      </c>
      <c r="AL5014" t="s">
        <v>307</v>
      </c>
      <c r="AM5014" t="s">
        <v>307</v>
      </c>
      <c r="AN5014" t="s">
        <v>307</v>
      </c>
      <c r="AO5014" t="s">
        <v>307</v>
      </c>
      <c r="AP5014" t="s">
        <v>307</v>
      </c>
      <c r="AQ5014" t="s">
        <v>307</v>
      </c>
      <c r="AR5014" t="s">
        <v>307</v>
      </c>
      <c r="AS5014" t="s">
        <v>307</v>
      </c>
    </row>
    <row r="5015" spans="1:45" x14ac:dyDescent="0.25">
      <c r="A5015">
        <v>615</v>
      </c>
      <c r="B5015" t="s">
        <v>244</v>
      </c>
      <c r="C5015" t="s">
        <v>37</v>
      </c>
      <c r="D5015" t="s">
        <v>49</v>
      </c>
      <c r="E5015" t="s">
        <v>307</v>
      </c>
      <c r="F5015" t="s">
        <v>307</v>
      </c>
      <c r="G5015" t="s">
        <v>307</v>
      </c>
      <c r="H5015" t="s">
        <v>307</v>
      </c>
      <c r="I5015" t="s">
        <v>307</v>
      </c>
      <c r="J5015" t="s">
        <v>307</v>
      </c>
      <c r="K5015" t="s">
        <v>307</v>
      </c>
      <c r="L5015" t="s">
        <v>307</v>
      </c>
      <c r="M5015" t="s">
        <v>307</v>
      </c>
      <c r="N5015" t="s">
        <v>307</v>
      </c>
      <c r="O5015" t="s">
        <v>307</v>
      </c>
      <c r="P5015" t="s">
        <v>307</v>
      </c>
      <c r="Q5015" t="s">
        <v>307</v>
      </c>
      <c r="R5015" t="s">
        <v>307</v>
      </c>
      <c r="S5015" t="s">
        <v>307</v>
      </c>
      <c r="T5015" t="s">
        <v>307</v>
      </c>
      <c r="U5015" t="s">
        <v>307</v>
      </c>
      <c r="V5015" t="s">
        <v>307</v>
      </c>
      <c r="W5015" t="s">
        <v>307</v>
      </c>
      <c r="X5015" t="s">
        <v>307</v>
      </c>
      <c r="Y5015" t="s">
        <v>307</v>
      </c>
      <c r="Z5015" t="s">
        <v>307</v>
      </c>
      <c r="AA5015" t="s">
        <v>307</v>
      </c>
      <c r="AB5015" t="s">
        <v>307</v>
      </c>
      <c r="AC5015" t="s">
        <v>307</v>
      </c>
      <c r="AD5015" t="s">
        <v>307</v>
      </c>
      <c r="AE5015" t="s">
        <v>307</v>
      </c>
      <c r="AF5015" t="s">
        <v>307</v>
      </c>
      <c r="AG5015" t="s">
        <v>307</v>
      </c>
      <c r="AH5015" t="s">
        <v>307</v>
      </c>
      <c r="AI5015" t="s">
        <v>307</v>
      </c>
      <c r="AJ5015" t="s">
        <v>307</v>
      </c>
      <c r="AK5015" t="s">
        <v>307</v>
      </c>
      <c r="AL5015" t="s">
        <v>307</v>
      </c>
      <c r="AM5015" t="s">
        <v>307</v>
      </c>
      <c r="AN5015" t="s">
        <v>307</v>
      </c>
      <c r="AO5015" t="s">
        <v>307</v>
      </c>
      <c r="AP5015" t="s">
        <v>307</v>
      </c>
      <c r="AQ5015" t="s">
        <v>307</v>
      </c>
      <c r="AR5015" t="s">
        <v>307</v>
      </c>
      <c r="AS5015" t="s">
        <v>307</v>
      </c>
    </row>
    <row r="5016" spans="1:45" x14ac:dyDescent="0.25">
      <c r="A5016">
        <v>615</v>
      </c>
      <c r="B5016" t="s">
        <v>244</v>
      </c>
      <c r="C5016" t="s">
        <v>45</v>
      </c>
      <c r="D5016" t="s">
        <v>63</v>
      </c>
      <c r="E5016" t="s">
        <v>307</v>
      </c>
      <c r="F5016" t="s">
        <v>307</v>
      </c>
      <c r="G5016" t="s">
        <v>307</v>
      </c>
      <c r="H5016" t="s">
        <v>307</v>
      </c>
      <c r="I5016" t="s">
        <v>307</v>
      </c>
      <c r="J5016" t="s">
        <v>307</v>
      </c>
      <c r="K5016" t="s">
        <v>307</v>
      </c>
      <c r="L5016" t="s">
        <v>307</v>
      </c>
      <c r="M5016" t="s">
        <v>307</v>
      </c>
      <c r="N5016" t="s">
        <v>307</v>
      </c>
      <c r="O5016" t="s">
        <v>307</v>
      </c>
      <c r="P5016" t="s">
        <v>307</v>
      </c>
      <c r="Q5016" t="s">
        <v>307</v>
      </c>
      <c r="R5016" t="s">
        <v>307</v>
      </c>
      <c r="S5016" t="s">
        <v>307</v>
      </c>
      <c r="T5016" t="s">
        <v>307</v>
      </c>
      <c r="U5016" t="s">
        <v>307</v>
      </c>
      <c r="V5016" t="s">
        <v>307</v>
      </c>
      <c r="W5016" t="s">
        <v>307</v>
      </c>
    </row>
    <row r="5017" spans="1:45" x14ac:dyDescent="0.25">
      <c r="A5017">
        <v>615</v>
      </c>
      <c r="B5017" t="s">
        <v>244</v>
      </c>
      <c r="C5017" t="s">
        <v>45</v>
      </c>
      <c r="D5017" t="s">
        <v>64</v>
      </c>
      <c r="E5017" t="s">
        <v>307</v>
      </c>
      <c r="F5017" t="s">
        <v>307</v>
      </c>
      <c r="G5017" t="s">
        <v>307</v>
      </c>
      <c r="H5017" t="s">
        <v>307</v>
      </c>
      <c r="I5017" t="s">
        <v>307</v>
      </c>
      <c r="J5017" t="s">
        <v>307</v>
      </c>
      <c r="K5017" t="s">
        <v>307</v>
      </c>
      <c r="L5017" t="s">
        <v>307</v>
      </c>
      <c r="M5017" t="s">
        <v>307</v>
      </c>
      <c r="N5017" t="s">
        <v>307</v>
      </c>
      <c r="O5017" t="s">
        <v>307</v>
      </c>
      <c r="P5017" t="s">
        <v>307</v>
      </c>
      <c r="Q5017" t="s">
        <v>307</v>
      </c>
      <c r="R5017" t="s">
        <v>307</v>
      </c>
      <c r="S5017" t="s">
        <v>307</v>
      </c>
      <c r="T5017" t="s">
        <v>307</v>
      </c>
      <c r="U5017" t="s">
        <v>307</v>
      </c>
      <c r="V5017" t="s">
        <v>307</v>
      </c>
      <c r="W5017" t="s">
        <v>307</v>
      </c>
    </row>
    <row r="5018" spans="1:45" x14ac:dyDescent="0.25">
      <c r="A5018">
        <v>615</v>
      </c>
      <c r="B5018" t="s">
        <v>244</v>
      </c>
      <c r="C5018" t="s">
        <v>40</v>
      </c>
      <c r="D5018" t="s">
        <v>52</v>
      </c>
      <c r="E5018" t="s">
        <v>307</v>
      </c>
      <c r="F5018" t="s">
        <v>307</v>
      </c>
      <c r="G5018" t="s">
        <v>307</v>
      </c>
      <c r="H5018" t="s">
        <v>307</v>
      </c>
      <c r="I5018" t="s">
        <v>307</v>
      </c>
      <c r="J5018" t="s">
        <v>307</v>
      </c>
      <c r="K5018" t="s">
        <v>307</v>
      </c>
      <c r="L5018" t="s">
        <v>307</v>
      </c>
      <c r="M5018" t="s">
        <v>307</v>
      </c>
      <c r="N5018" t="s">
        <v>307</v>
      </c>
      <c r="O5018" t="s">
        <v>307</v>
      </c>
      <c r="P5018" t="s">
        <v>307</v>
      </c>
      <c r="Q5018" t="s">
        <v>307</v>
      </c>
      <c r="R5018" t="s">
        <v>307</v>
      </c>
      <c r="S5018" t="s">
        <v>307</v>
      </c>
      <c r="T5018" t="s">
        <v>307</v>
      </c>
      <c r="U5018" t="s">
        <v>307</v>
      </c>
      <c r="V5018" t="s">
        <v>307</v>
      </c>
      <c r="W5018" t="s">
        <v>307</v>
      </c>
      <c r="X5018" t="s">
        <v>307</v>
      </c>
      <c r="Y5018" t="s">
        <v>307</v>
      </c>
      <c r="Z5018" t="s">
        <v>307</v>
      </c>
    </row>
    <row r="5019" spans="1:45" x14ac:dyDescent="0.25">
      <c r="A5019">
        <v>615</v>
      </c>
      <c r="B5019" t="s">
        <v>244</v>
      </c>
      <c r="C5019" t="s">
        <v>40</v>
      </c>
      <c r="D5019" t="s">
        <v>53</v>
      </c>
      <c r="E5019" t="s">
        <v>307</v>
      </c>
      <c r="F5019" t="s">
        <v>307</v>
      </c>
      <c r="G5019" t="s">
        <v>307</v>
      </c>
      <c r="H5019" t="s">
        <v>307</v>
      </c>
      <c r="I5019" t="s">
        <v>307</v>
      </c>
      <c r="J5019" t="s">
        <v>307</v>
      </c>
      <c r="K5019" t="s">
        <v>307</v>
      </c>
      <c r="L5019" t="s">
        <v>307</v>
      </c>
      <c r="M5019" t="s">
        <v>307</v>
      </c>
      <c r="N5019" t="s">
        <v>307</v>
      </c>
      <c r="O5019" t="s">
        <v>307</v>
      </c>
      <c r="P5019" t="s">
        <v>307</v>
      </c>
      <c r="Q5019" t="s">
        <v>307</v>
      </c>
      <c r="R5019" t="s">
        <v>307</v>
      </c>
      <c r="S5019" t="s">
        <v>307</v>
      </c>
      <c r="T5019" t="s">
        <v>307</v>
      </c>
      <c r="U5019" t="s">
        <v>307</v>
      </c>
      <c r="V5019" t="s">
        <v>307</v>
      </c>
      <c r="W5019" t="s">
        <v>307</v>
      </c>
      <c r="X5019" t="s">
        <v>307</v>
      </c>
      <c r="Y5019" t="s">
        <v>307</v>
      </c>
      <c r="Z5019" t="s">
        <v>307</v>
      </c>
    </row>
    <row r="5020" spans="1:45" x14ac:dyDescent="0.25">
      <c r="A5020">
        <v>615</v>
      </c>
      <c r="B5020" t="s">
        <v>244</v>
      </c>
      <c r="C5020" t="s">
        <v>39</v>
      </c>
      <c r="D5020" t="s">
        <v>50</v>
      </c>
      <c r="E5020" t="s">
        <v>307</v>
      </c>
      <c r="F5020" t="s">
        <v>307</v>
      </c>
      <c r="G5020" t="s">
        <v>307</v>
      </c>
      <c r="H5020" t="s">
        <v>307</v>
      </c>
      <c r="I5020" t="s">
        <v>307</v>
      </c>
      <c r="J5020" t="s">
        <v>307</v>
      </c>
      <c r="K5020" t="s">
        <v>307</v>
      </c>
      <c r="L5020" t="s">
        <v>307</v>
      </c>
      <c r="M5020" t="s">
        <v>307</v>
      </c>
      <c r="N5020" t="s">
        <v>307</v>
      </c>
      <c r="O5020" t="s">
        <v>307</v>
      </c>
      <c r="P5020" t="s">
        <v>307</v>
      </c>
      <c r="Q5020" t="s">
        <v>307</v>
      </c>
      <c r="R5020" t="s">
        <v>307</v>
      </c>
      <c r="S5020" t="s">
        <v>307</v>
      </c>
      <c r="T5020" t="s">
        <v>307</v>
      </c>
      <c r="U5020" t="s">
        <v>307</v>
      </c>
      <c r="V5020" t="s">
        <v>307</v>
      </c>
      <c r="W5020" t="s">
        <v>307</v>
      </c>
      <c r="X5020" t="s">
        <v>307</v>
      </c>
      <c r="Y5020" t="s">
        <v>307</v>
      </c>
      <c r="Z5020" t="s">
        <v>307</v>
      </c>
      <c r="AA5020" t="s">
        <v>307</v>
      </c>
      <c r="AB5020" t="s">
        <v>307</v>
      </c>
      <c r="AC5020" t="s">
        <v>307</v>
      </c>
      <c r="AD5020" t="s">
        <v>307</v>
      </c>
      <c r="AE5020" t="s">
        <v>307</v>
      </c>
      <c r="AF5020" t="s">
        <v>307</v>
      </c>
      <c r="AG5020" t="s">
        <v>307</v>
      </c>
      <c r="AH5020" t="s">
        <v>307</v>
      </c>
      <c r="AI5020" t="s">
        <v>307</v>
      </c>
      <c r="AJ5020" t="s">
        <v>307</v>
      </c>
      <c r="AK5020" t="s">
        <v>307</v>
      </c>
      <c r="AL5020" t="s">
        <v>307</v>
      </c>
      <c r="AM5020" t="s">
        <v>307</v>
      </c>
      <c r="AN5020" t="s">
        <v>307</v>
      </c>
      <c r="AO5020" t="s">
        <v>307</v>
      </c>
      <c r="AP5020" t="s">
        <v>307</v>
      </c>
    </row>
    <row r="5021" spans="1:45" x14ac:dyDescent="0.25">
      <c r="A5021">
        <v>615</v>
      </c>
      <c r="B5021" t="s">
        <v>244</v>
      </c>
      <c r="C5021" t="s">
        <v>39</v>
      </c>
      <c r="D5021" t="s">
        <v>48</v>
      </c>
      <c r="E5021" t="s">
        <v>307</v>
      </c>
      <c r="F5021" t="s">
        <v>307</v>
      </c>
      <c r="G5021" t="s">
        <v>307</v>
      </c>
      <c r="H5021" t="s">
        <v>307</v>
      </c>
      <c r="I5021" t="s">
        <v>307</v>
      </c>
      <c r="J5021" t="s">
        <v>307</v>
      </c>
      <c r="K5021" t="s">
        <v>307</v>
      </c>
      <c r="L5021" t="s">
        <v>307</v>
      </c>
      <c r="M5021" t="s">
        <v>307</v>
      </c>
      <c r="N5021" t="s">
        <v>307</v>
      </c>
      <c r="O5021" t="s">
        <v>307</v>
      </c>
      <c r="P5021" t="s">
        <v>307</v>
      </c>
      <c r="Q5021" t="s">
        <v>307</v>
      </c>
      <c r="R5021" t="s">
        <v>307</v>
      </c>
      <c r="S5021" t="s">
        <v>307</v>
      </c>
      <c r="T5021" t="s">
        <v>307</v>
      </c>
      <c r="U5021" t="s">
        <v>307</v>
      </c>
      <c r="V5021" t="s">
        <v>307</v>
      </c>
      <c r="W5021" t="s">
        <v>307</v>
      </c>
      <c r="X5021" t="s">
        <v>307</v>
      </c>
      <c r="Y5021" t="s">
        <v>307</v>
      </c>
      <c r="Z5021" t="s">
        <v>307</v>
      </c>
      <c r="AA5021" t="s">
        <v>307</v>
      </c>
      <c r="AB5021" t="s">
        <v>307</v>
      </c>
      <c r="AC5021" t="s">
        <v>307</v>
      </c>
      <c r="AD5021" t="s">
        <v>307</v>
      </c>
      <c r="AE5021" t="s">
        <v>307</v>
      </c>
      <c r="AF5021" t="s">
        <v>307</v>
      </c>
      <c r="AG5021" t="s">
        <v>307</v>
      </c>
      <c r="AH5021" t="s">
        <v>307</v>
      </c>
      <c r="AI5021" t="s">
        <v>307</v>
      </c>
      <c r="AJ5021" t="s">
        <v>307</v>
      </c>
      <c r="AK5021" t="s">
        <v>307</v>
      </c>
      <c r="AL5021" t="s">
        <v>307</v>
      </c>
      <c r="AM5021" t="s">
        <v>307</v>
      </c>
      <c r="AN5021" t="s">
        <v>307</v>
      </c>
      <c r="AO5021" t="s">
        <v>307</v>
      </c>
      <c r="AP5021" t="s">
        <v>307</v>
      </c>
    </row>
    <row r="5022" spans="1:45" x14ac:dyDescent="0.25">
      <c r="A5022">
        <v>615</v>
      </c>
      <c r="B5022" t="s">
        <v>244</v>
      </c>
      <c r="C5022" t="s">
        <v>39</v>
      </c>
      <c r="D5022" t="s">
        <v>51</v>
      </c>
      <c r="E5022" t="s">
        <v>307</v>
      </c>
      <c r="F5022" t="s">
        <v>307</v>
      </c>
      <c r="G5022" t="s">
        <v>307</v>
      </c>
      <c r="H5022" t="s">
        <v>307</v>
      </c>
      <c r="I5022" t="s">
        <v>307</v>
      </c>
      <c r="J5022" t="s">
        <v>307</v>
      </c>
      <c r="K5022" t="s">
        <v>307</v>
      </c>
      <c r="L5022" t="s">
        <v>307</v>
      </c>
      <c r="M5022" t="s">
        <v>307</v>
      </c>
      <c r="N5022" t="s">
        <v>307</v>
      </c>
      <c r="O5022" t="s">
        <v>307</v>
      </c>
      <c r="P5022" t="s">
        <v>307</v>
      </c>
      <c r="Q5022" t="s">
        <v>307</v>
      </c>
      <c r="R5022" t="s">
        <v>307</v>
      </c>
      <c r="S5022" t="s">
        <v>307</v>
      </c>
      <c r="T5022" t="s">
        <v>307</v>
      </c>
      <c r="U5022" t="s">
        <v>307</v>
      </c>
      <c r="V5022" t="s">
        <v>307</v>
      </c>
      <c r="W5022" t="s">
        <v>307</v>
      </c>
      <c r="X5022" t="s">
        <v>307</v>
      </c>
      <c r="Y5022" t="s">
        <v>307</v>
      </c>
      <c r="Z5022" t="s">
        <v>307</v>
      </c>
      <c r="AA5022" t="s">
        <v>307</v>
      </c>
      <c r="AB5022" t="s">
        <v>307</v>
      </c>
      <c r="AC5022" t="s">
        <v>307</v>
      </c>
      <c r="AD5022" t="s">
        <v>307</v>
      </c>
      <c r="AE5022" t="s">
        <v>307</v>
      </c>
      <c r="AF5022" t="s">
        <v>307</v>
      </c>
      <c r="AG5022" t="s">
        <v>307</v>
      </c>
      <c r="AH5022" t="s">
        <v>307</v>
      </c>
      <c r="AI5022" t="s">
        <v>307</v>
      </c>
      <c r="AJ5022" t="s">
        <v>307</v>
      </c>
      <c r="AK5022" t="s">
        <v>307</v>
      </c>
      <c r="AL5022" t="s">
        <v>307</v>
      </c>
      <c r="AM5022" t="s">
        <v>307</v>
      </c>
      <c r="AN5022" t="s">
        <v>307</v>
      </c>
      <c r="AO5022" t="s">
        <v>307</v>
      </c>
      <c r="AP5022" t="s">
        <v>307</v>
      </c>
    </row>
    <row r="5023" spans="1:45" x14ac:dyDescent="0.25">
      <c r="A5023">
        <v>615</v>
      </c>
      <c r="B5023" t="s">
        <v>244</v>
      </c>
      <c r="C5023" t="s">
        <v>46</v>
      </c>
      <c r="D5023" t="s">
        <v>65</v>
      </c>
      <c r="E5023" t="s">
        <v>307</v>
      </c>
      <c r="F5023" t="s">
        <v>307</v>
      </c>
      <c r="G5023" t="s">
        <v>307</v>
      </c>
      <c r="H5023" t="s">
        <v>307</v>
      </c>
      <c r="I5023" t="s">
        <v>307</v>
      </c>
      <c r="J5023" t="s">
        <v>307</v>
      </c>
      <c r="K5023" t="s">
        <v>307</v>
      </c>
      <c r="L5023" t="s">
        <v>307</v>
      </c>
      <c r="M5023" t="s">
        <v>307</v>
      </c>
      <c r="N5023" t="s">
        <v>307</v>
      </c>
      <c r="O5023" t="s">
        <v>307</v>
      </c>
      <c r="P5023" t="s">
        <v>307</v>
      </c>
      <c r="Q5023" t="s">
        <v>307</v>
      </c>
      <c r="R5023" t="s">
        <v>307</v>
      </c>
      <c r="S5023" t="s">
        <v>307</v>
      </c>
      <c r="T5023" t="s">
        <v>307</v>
      </c>
      <c r="U5023" t="s">
        <v>307</v>
      </c>
      <c r="V5023" t="s">
        <v>307</v>
      </c>
      <c r="W5023" t="s">
        <v>307</v>
      </c>
      <c r="X5023" t="s">
        <v>307</v>
      </c>
      <c r="Y5023" t="s">
        <v>307</v>
      </c>
      <c r="Z5023" t="s">
        <v>307</v>
      </c>
    </row>
    <row r="5024" spans="1:45" x14ac:dyDescent="0.25">
      <c r="A5024">
        <v>615</v>
      </c>
      <c r="B5024" t="s">
        <v>244</v>
      </c>
      <c r="C5024" t="s">
        <v>46</v>
      </c>
      <c r="D5024" t="s">
        <v>66</v>
      </c>
      <c r="E5024" t="s">
        <v>307</v>
      </c>
      <c r="F5024" t="s">
        <v>307</v>
      </c>
      <c r="G5024" t="s">
        <v>307</v>
      </c>
      <c r="H5024" t="s">
        <v>307</v>
      </c>
      <c r="I5024" t="s">
        <v>307</v>
      </c>
      <c r="J5024" t="s">
        <v>307</v>
      </c>
      <c r="K5024" t="s">
        <v>307</v>
      </c>
      <c r="L5024" t="s">
        <v>307</v>
      </c>
      <c r="M5024" t="s">
        <v>307</v>
      </c>
      <c r="N5024" t="s">
        <v>307</v>
      </c>
      <c r="O5024" t="s">
        <v>307</v>
      </c>
      <c r="P5024" t="s">
        <v>307</v>
      </c>
      <c r="Q5024" t="s">
        <v>307</v>
      </c>
      <c r="R5024" t="s">
        <v>307</v>
      </c>
      <c r="S5024" t="s">
        <v>307</v>
      </c>
      <c r="T5024" t="s">
        <v>307</v>
      </c>
      <c r="U5024" t="s">
        <v>307</v>
      </c>
      <c r="V5024" t="s">
        <v>307</v>
      </c>
      <c r="W5024" t="s">
        <v>307</v>
      </c>
      <c r="X5024" t="s">
        <v>307</v>
      </c>
      <c r="Y5024" t="s">
        <v>307</v>
      </c>
      <c r="Z5024" t="s">
        <v>307</v>
      </c>
    </row>
    <row r="5025" spans="1:26" x14ac:dyDescent="0.25">
      <c r="A5025">
        <v>615</v>
      </c>
      <c r="B5025" t="s">
        <v>244</v>
      </c>
      <c r="C5025" t="s">
        <v>46</v>
      </c>
      <c r="D5025" t="s">
        <v>67</v>
      </c>
      <c r="E5025" t="s">
        <v>307</v>
      </c>
      <c r="F5025" t="s">
        <v>307</v>
      </c>
      <c r="G5025" t="s">
        <v>307</v>
      </c>
      <c r="H5025" t="s">
        <v>307</v>
      </c>
      <c r="I5025" t="s">
        <v>307</v>
      </c>
      <c r="J5025" t="s">
        <v>307</v>
      </c>
      <c r="K5025" t="s">
        <v>307</v>
      </c>
      <c r="L5025" t="s">
        <v>307</v>
      </c>
      <c r="M5025" t="s">
        <v>307</v>
      </c>
      <c r="N5025" t="s">
        <v>307</v>
      </c>
      <c r="O5025" t="s">
        <v>307</v>
      </c>
      <c r="P5025" t="s">
        <v>307</v>
      </c>
      <c r="Q5025" t="s">
        <v>307</v>
      </c>
      <c r="R5025" t="s">
        <v>307</v>
      </c>
      <c r="S5025" t="s">
        <v>307</v>
      </c>
      <c r="T5025" t="s">
        <v>307</v>
      </c>
      <c r="U5025" t="s">
        <v>307</v>
      </c>
      <c r="V5025" t="s">
        <v>307</v>
      </c>
      <c r="W5025" t="s">
        <v>307</v>
      </c>
      <c r="X5025" t="s">
        <v>307</v>
      </c>
      <c r="Y5025" t="s">
        <v>307</v>
      </c>
      <c r="Z5025" t="s">
        <v>307</v>
      </c>
    </row>
    <row r="5026" spans="1:26" x14ac:dyDescent="0.25">
      <c r="A5026">
        <v>615</v>
      </c>
      <c r="B5026" t="s">
        <v>244</v>
      </c>
      <c r="C5026" t="s">
        <v>46</v>
      </c>
      <c r="D5026" t="s">
        <v>68</v>
      </c>
      <c r="E5026" t="s">
        <v>307</v>
      </c>
      <c r="F5026" t="s">
        <v>307</v>
      </c>
      <c r="G5026" t="s">
        <v>307</v>
      </c>
      <c r="H5026" t="s">
        <v>307</v>
      </c>
      <c r="I5026" t="s">
        <v>307</v>
      </c>
      <c r="J5026" t="s">
        <v>307</v>
      </c>
      <c r="K5026" t="s">
        <v>307</v>
      </c>
      <c r="L5026" t="s">
        <v>307</v>
      </c>
      <c r="M5026" t="s">
        <v>307</v>
      </c>
      <c r="N5026" t="s">
        <v>307</v>
      </c>
      <c r="O5026" t="s">
        <v>307</v>
      </c>
      <c r="P5026" t="s">
        <v>307</v>
      </c>
      <c r="Q5026" t="s">
        <v>307</v>
      </c>
      <c r="R5026" t="s">
        <v>307</v>
      </c>
      <c r="S5026" t="s">
        <v>307</v>
      </c>
      <c r="T5026" t="s">
        <v>307</v>
      </c>
      <c r="U5026" t="s">
        <v>307</v>
      </c>
      <c r="V5026" t="s">
        <v>307</v>
      </c>
      <c r="W5026" t="s">
        <v>307</v>
      </c>
      <c r="X5026" t="s">
        <v>307</v>
      </c>
      <c r="Y5026" t="s">
        <v>307</v>
      </c>
      <c r="Z5026" t="s">
        <v>307</v>
      </c>
    </row>
    <row r="5027" spans="1:26" x14ac:dyDescent="0.25">
      <c r="A5027">
        <v>615</v>
      </c>
      <c r="B5027" t="s">
        <v>244</v>
      </c>
      <c r="C5027" t="s">
        <v>46</v>
      </c>
      <c r="D5027" t="s">
        <v>69</v>
      </c>
      <c r="E5027" t="s">
        <v>307</v>
      </c>
      <c r="F5027" t="s">
        <v>307</v>
      </c>
      <c r="G5027" t="s">
        <v>307</v>
      </c>
      <c r="H5027" t="s">
        <v>307</v>
      </c>
      <c r="I5027" t="s">
        <v>307</v>
      </c>
      <c r="J5027" t="s">
        <v>307</v>
      </c>
      <c r="K5027" t="s">
        <v>307</v>
      </c>
      <c r="L5027" t="s">
        <v>307</v>
      </c>
      <c r="M5027" t="s">
        <v>307</v>
      </c>
      <c r="N5027" t="s">
        <v>307</v>
      </c>
      <c r="O5027" t="s">
        <v>307</v>
      </c>
      <c r="P5027" t="s">
        <v>307</v>
      </c>
      <c r="Q5027" t="s">
        <v>307</v>
      </c>
      <c r="R5027" t="s">
        <v>307</v>
      </c>
      <c r="S5027" t="s">
        <v>307</v>
      </c>
      <c r="T5027" t="s">
        <v>307</v>
      </c>
      <c r="U5027" t="s">
        <v>307</v>
      </c>
      <c r="V5027" t="s">
        <v>307</v>
      </c>
      <c r="W5027" t="s">
        <v>307</v>
      </c>
      <c r="X5027" t="s">
        <v>307</v>
      </c>
      <c r="Y5027" t="s">
        <v>307</v>
      </c>
      <c r="Z5027" t="s">
        <v>307</v>
      </c>
    </row>
    <row r="5028" spans="1:26" x14ac:dyDescent="0.25">
      <c r="A5028">
        <v>615</v>
      </c>
      <c r="B5028" t="s">
        <v>244</v>
      </c>
      <c r="C5028" t="s">
        <v>46</v>
      </c>
      <c r="D5028" t="s">
        <v>70</v>
      </c>
      <c r="E5028" t="s">
        <v>307</v>
      </c>
      <c r="F5028" t="s">
        <v>307</v>
      </c>
      <c r="G5028" t="s">
        <v>307</v>
      </c>
      <c r="H5028" t="s">
        <v>307</v>
      </c>
      <c r="I5028" t="s">
        <v>307</v>
      </c>
      <c r="J5028" t="s">
        <v>307</v>
      </c>
      <c r="K5028" t="s">
        <v>307</v>
      </c>
      <c r="L5028" t="s">
        <v>307</v>
      </c>
      <c r="M5028" t="s">
        <v>307</v>
      </c>
      <c r="N5028" t="s">
        <v>307</v>
      </c>
      <c r="O5028" t="s">
        <v>307</v>
      </c>
      <c r="P5028" t="s">
        <v>307</v>
      </c>
      <c r="Q5028" t="s">
        <v>307</v>
      </c>
      <c r="R5028" t="s">
        <v>307</v>
      </c>
      <c r="S5028" t="s">
        <v>307</v>
      </c>
      <c r="T5028" t="s">
        <v>307</v>
      </c>
      <c r="U5028" t="s">
        <v>307</v>
      </c>
      <c r="V5028" t="s">
        <v>307</v>
      </c>
      <c r="W5028" t="s">
        <v>307</v>
      </c>
      <c r="X5028" t="s">
        <v>307</v>
      </c>
      <c r="Y5028" t="s">
        <v>307</v>
      </c>
      <c r="Z5028" t="s">
        <v>307</v>
      </c>
    </row>
    <row r="5029" spans="1:26" x14ac:dyDescent="0.25">
      <c r="A5029">
        <v>615</v>
      </c>
      <c r="B5029" t="s">
        <v>244</v>
      </c>
      <c r="C5029" t="s">
        <v>46</v>
      </c>
      <c r="D5029" t="s">
        <v>71</v>
      </c>
      <c r="E5029" t="s">
        <v>307</v>
      </c>
      <c r="F5029" t="s">
        <v>307</v>
      </c>
      <c r="G5029" t="s">
        <v>307</v>
      </c>
      <c r="H5029" t="s">
        <v>307</v>
      </c>
      <c r="I5029" t="s">
        <v>307</v>
      </c>
      <c r="J5029" t="s">
        <v>307</v>
      </c>
      <c r="K5029" t="s">
        <v>307</v>
      </c>
      <c r="L5029" t="s">
        <v>307</v>
      </c>
      <c r="M5029" t="s">
        <v>307</v>
      </c>
      <c r="N5029" t="s">
        <v>307</v>
      </c>
      <c r="O5029" t="s">
        <v>307</v>
      </c>
      <c r="P5029" t="s">
        <v>307</v>
      </c>
      <c r="Q5029" t="s">
        <v>307</v>
      </c>
      <c r="R5029" t="s">
        <v>307</v>
      </c>
      <c r="S5029" t="s">
        <v>307</v>
      </c>
      <c r="T5029" t="s">
        <v>307</v>
      </c>
      <c r="U5029" t="s">
        <v>307</v>
      </c>
      <c r="V5029" t="s">
        <v>307</v>
      </c>
      <c r="W5029" t="s">
        <v>307</v>
      </c>
      <c r="X5029" t="s">
        <v>307</v>
      </c>
      <c r="Y5029" t="s">
        <v>307</v>
      </c>
      <c r="Z5029" t="s">
        <v>307</v>
      </c>
    </row>
    <row r="5030" spans="1:26" x14ac:dyDescent="0.25">
      <c r="A5030">
        <v>615</v>
      </c>
      <c r="B5030" t="s">
        <v>244</v>
      </c>
      <c r="C5030" t="s">
        <v>46</v>
      </c>
      <c r="D5030" t="s">
        <v>72</v>
      </c>
      <c r="E5030" t="s">
        <v>307</v>
      </c>
      <c r="F5030" t="s">
        <v>307</v>
      </c>
      <c r="G5030" t="s">
        <v>307</v>
      </c>
      <c r="H5030" t="s">
        <v>307</v>
      </c>
      <c r="I5030" t="s">
        <v>307</v>
      </c>
      <c r="J5030" t="s">
        <v>307</v>
      </c>
      <c r="K5030" t="s">
        <v>307</v>
      </c>
      <c r="L5030" t="s">
        <v>307</v>
      </c>
      <c r="M5030" t="s">
        <v>307</v>
      </c>
      <c r="N5030" t="s">
        <v>307</v>
      </c>
      <c r="O5030" t="s">
        <v>307</v>
      </c>
      <c r="P5030" t="s">
        <v>307</v>
      </c>
      <c r="Q5030" t="s">
        <v>307</v>
      </c>
      <c r="R5030" t="s">
        <v>307</v>
      </c>
      <c r="S5030" t="s">
        <v>307</v>
      </c>
      <c r="T5030" t="s">
        <v>307</v>
      </c>
      <c r="U5030" t="s">
        <v>307</v>
      </c>
      <c r="V5030" t="s">
        <v>307</v>
      </c>
      <c r="W5030" t="s">
        <v>307</v>
      </c>
      <c r="X5030" t="s">
        <v>307</v>
      </c>
      <c r="Y5030" t="s">
        <v>307</v>
      </c>
      <c r="Z5030" t="s">
        <v>307</v>
      </c>
    </row>
    <row r="5031" spans="1:26" x14ac:dyDescent="0.25">
      <c r="A5031">
        <v>615</v>
      </c>
      <c r="B5031" t="s">
        <v>244</v>
      </c>
      <c r="C5031" t="s">
        <v>46</v>
      </c>
      <c r="D5031" t="s">
        <v>47</v>
      </c>
      <c r="E5031" t="s">
        <v>307</v>
      </c>
      <c r="F5031" t="s">
        <v>307</v>
      </c>
      <c r="G5031" t="s">
        <v>307</v>
      </c>
      <c r="H5031" t="s">
        <v>307</v>
      </c>
      <c r="I5031" t="s">
        <v>307</v>
      </c>
      <c r="J5031" t="s">
        <v>307</v>
      </c>
      <c r="K5031" t="s">
        <v>307</v>
      </c>
      <c r="L5031" t="s">
        <v>307</v>
      </c>
      <c r="M5031" t="s">
        <v>307</v>
      </c>
      <c r="N5031" t="s">
        <v>307</v>
      </c>
      <c r="O5031" t="s">
        <v>307</v>
      </c>
      <c r="P5031" t="s">
        <v>307</v>
      </c>
      <c r="Q5031" t="s">
        <v>307</v>
      </c>
      <c r="R5031" t="s">
        <v>307</v>
      </c>
      <c r="S5031" t="s">
        <v>307</v>
      </c>
      <c r="T5031" t="s">
        <v>307</v>
      </c>
      <c r="U5031" t="s">
        <v>307</v>
      </c>
      <c r="V5031" t="s">
        <v>307</v>
      </c>
      <c r="W5031" t="s">
        <v>307</v>
      </c>
      <c r="X5031" t="s">
        <v>307</v>
      </c>
      <c r="Y5031" t="s">
        <v>307</v>
      </c>
      <c r="Z5031" t="s">
        <v>307</v>
      </c>
    </row>
    <row r="5032" spans="1:26" x14ac:dyDescent="0.25">
      <c r="A5032">
        <v>615</v>
      </c>
      <c r="B5032" t="s">
        <v>244</v>
      </c>
      <c r="C5032" t="s">
        <v>46</v>
      </c>
      <c r="D5032" t="s">
        <v>48</v>
      </c>
      <c r="E5032" t="s">
        <v>307</v>
      </c>
      <c r="F5032" t="s">
        <v>307</v>
      </c>
      <c r="G5032" t="s">
        <v>307</v>
      </c>
      <c r="H5032" t="s">
        <v>307</v>
      </c>
      <c r="I5032" t="s">
        <v>307</v>
      </c>
      <c r="J5032" t="s">
        <v>307</v>
      </c>
      <c r="K5032" t="s">
        <v>307</v>
      </c>
      <c r="L5032" t="s">
        <v>307</v>
      </c>
      <c r="M5032" t="s">
        <v>307</v>
      </c>
      <c r="N5032" t="s">
        <v>307</v>
      </c>
      <c r="O5032" t="s">
        <v>307</v>
      </c>
      <c r="P5032" t="s">
        <v>307</v>
      </c>
      <c r="Q5032" t="s">
        <v>307</v>
      </c>
      <c r="R5032" t="s">
        <v>307</v>
      </c>
      <c r="S5032" t="s">
        <v>307</v>
      </c>
      <c r="T5032" t="s">
        <v>307</v>
      </c>
      <c r="U5032" t="s">
        <v>307</v>
      </c>
      <c r="V5032" t="s">
        <v>307</v>
      </c>
      <c r="W5032" t="s">
        <v>307</v>
      </c>
      <c r="X5032" t="s">
        <v>307</v>
      </c>
      <c r="Y5032" t="s">
        <v>307</v>
      </c>
      <c r="Z5032" t="s">
        <v>307</v>
      </c>
    </row>
    <row r="5033" spans="1:26" x14ac:dyDescent="0.25">
      <c r="A5033">
        <v>615</v>
      </c>
      <c r="B5033" t="s">
        <v>244</v>
      </c>
      <c r="C5033" t="s">
        <v>46</v>
      </c>
      <c r="D5033" t="s">
        <v>49</v>
      </c>
      <c r="E5033" t="s">
        <v>307</v>
      </c>
      <c r="F5033" t="s">
        <v>307</v>
      </c>
      <c r="G5033" t="s">
        <v>307</v>
      </c>
      <c r="H5033" t="s">
        <v>307</v>
      </c>
      <c r="I5033" t="s">
        <v>307</v>
      </c>
      <c r="J5033" t="s">
        <v>307</v>
      </c>
      <c r="K5033" t="s">
        <v>307</v>
      </c>
      <c r="L5033" t="s">
        <v>307</v>
      </c>
      <c r="M5033" t="s">
        <v>307</v>
      </c>
      <c r="N5033" t="s">
        <v>307</v>
      </c>
      <c r="O5033" t="s">
        <v>307</v>
      </c>
      <c r="P5033" t="s">
        <v>307</v>
      </c>
      <c r="Q5033" t="s">
        <v>307</v>
      </c>
      <c r="R5033" t="s">
        <v>307</v>
      </c>
      <c r="S5033" t="s">
        <v>307</v>
      </c>
      <c r="T5033" t="s">
        <v>307</v>
      </c>
      <c r="U5033" t="s">
        <v>307</v>
      </c>
      <c r="V5033" t="s">
        <v>307</v>
      </c>
      <c r="W5033" t="s">
        <v>307</v>
      </c>
      <c r="X5033" t="s">
        <v>307</v>
      </c>
      <c r="Y5033" t="s">
        <v>307</v>
      </c>
      <c r="Z5033" t="s">
        <v>307</v>
      </c>
    </row>
    <row r="5034" spans="1:26" x14ac:dyDescent="0.25">
      <c r="A5034">
        <v>615</v>
      </c>
      <c r="B5034" t="s">
        <v>244</v>
      </c>
      <c r="C5034" t="s">
        <v>41</v>
      </c>
      <c r="D5034" t="s">
        <v>48</v>
      </c>
      <c r="E5034" t="s">
        <v>307</v>
      </c>
      <c r="F5034" t="s">
        <v>307</v>
      </c>
      <c r="G5034" t="s">
        <v>307</v>
      </c>
      <c r="H5034" t="s">
        <v>307</v>
      </c>
      <c r="I5034" t="s">
        <v>307</v>
      </c>
      <c r="J5034" t="s">
        <v>307</v>
      </c>
      <c r="K5034" t="s">
        <v>307</v>
      </c>
      <c r="L5034" t="s">
        <v>307</v>
      </c>
      <c r="M5034" t="s">
        <v>307</v>
      </c>
      <c r="N5034" t="s">
        <v>307</v>
      </c>
      <c r="O5034" t="s">
        <v>307</v>
      </c>
      <c r="P5034" t="s">
        <v>307</v>
      </c>
      <c r="Q5034" t="s">
        <v>307</v>
      </c>
      <c r="R5034" t="s">
        <v>307</v>
      </c>
      <c r="S5034" t="s">
        <v>307</v>
      </c>
      <c r="T5034" t="s">
        <v>307</v>
      </c>
      <c r="U5034" t="s">
        <v>307</v>
      </c>
      <c r="V5034" t="s">
        <v>307</v>
      </c>
      <c r="W5034" t="s">
        <v>307</v>
      </c>
      <c r="X5034" t="s">
        <v>307</v>
      </c>
      <c r="Y5034" t="s">
        <v>307</v>
      </c>
      <c r="Z5034" t="s">
        <v>307</v>
      </c>
    </row>
    <row r="5035" spans="1:26" x14ac:dyDescent="0.25">
      <c r="A5035">
        <v>615</v>
      </c>
      <c r="B5035" t="s">
        <v>244</v>
      </c>
      <c r="C5035" t="s">
        <v>44</v>
      </c>
      <c r="D5035" t="s">
        <v>54</v>
      </c>
      <c r="E5035" t="s">
        <v>307</v>
      </c>
      <c r="F5035" t="s">
        <v>307</v>
      </c>
      <c r="G5035" t="s">
        <v>307</v>
      </c>
      <c r="H5035" t="s">
        <v>307</v>
      </c>
      <c r="I5035" t="s">
        <v>307</v>
      </c>
      <c r="J5035" t="s">
        <v>307</v>
      </c>
      <c r="K5035" t="s">
        <v>307</v>
      </c>
      <c r="L5035" t="s">
        <v>307</v>
      </c>
      <c r="M5035" t="s">
        <v>307</v>
      </c>
      <c r="N5035" t="s">
        <v>307</v>
      </c>
      <c r="O5035" t="s">
        <v>307</v>
      </c>
      <c r="P5035" t="s">
        <v>307</v>
      </c>
      <c r="Q5035" t="s">
        <v>307</v>
      </c>
      <c r="R5035" t="s">
        <v>307</v>
      </c>
      <c r="S5035" t="s">
        <v>307</v>
      </c>
      <c r="T5035" t="s">
        <v>307</v>
      </c>
      <c r="U5035" t="s">
        <v>307</v>
      </c>
      <c r="V5035" t="s">
        <v>307</v>
      </c>
      <c r="W5035" t="s">
        <v>307</v>
      </c>
    </row>
    <row r="5036" spans="1:26" x14ac:dyDescent="0.25">
      <c r="A5036">
        <v>615</v>
      </c>
      <c r="B5036" t="s">
        <v>244</v>
      </c>
      <c r="C5036" t="s">
        <v>44</v>
      </c>
      <c r="D5036" t="s">
        <v>55</v>
      </c>
      <c r="E5036" t="s">
        <v>307</v>
      </c>
      <c r="F5036" t="s">
        <v>307</v>
      </c>
      <c r="G5036" t="s">
        <v>307</v>
      </c>
      <c r="H5036" t="s">
        <v>307</v>
      </c>
      <c r="I5036" t="s">
        <v>307</v>
      </c>
      <c r="J5036" t="s">
        <v>307</v>
      </c>
      <c r="K5036" t="s">
        <v>307</v>
      </c>
      <c r="L5036" t="s">
        <v>307</v>
      </c>
      <c r="M5036" t="s">
        <v>307</v>
      </c>
      <c r="N5036" t="s">
        <v>307</v>
      </c>
      <c r="O5036" t="s">
        <v>307</v>
      </c>
      <c r="P5036" t="s">
        <v>307</v>
      </c>
      <c r="Q5036" t="s">
        <v>307</v>
      </c>
      <c r="R5036" t="s">
        <v>307</v>
      </c>
      <c r="S5036" t="s">
        <v>307</v>
      </c>
      <c r="T5036" t="s">
        <v>307</v>
      </c>
      <c r="U5036" t="s">
        <v>307</v>
      </c>
      <c r="V5036" t="s">
        <v>307</v>
      </c>
      <c r="W5036" t="s">
        <v>307</v>
      </c>
    </row>
    <row r="5037" spans="1:26" x14ac:dyDescent="0.25">
      <c r="A5037">
        <v>615</v>
      </c>
      <c r="B5037" t="s">
        <v>244</v>
      </c>
      <c r="C5037" t="s">
        <v>44</v>
      </c>
      <c r="D5037" t="s">
        <v>56</v>
      </c>
      <c r="E5037" t="s">
        <v>307</v>
      </c>
      <c r="F5037" t="s">
        <v>307</v>
      </c>
      <c r="G5037" t="s">
        <v>307</v>
      </c>
      <c r="H5037" t="s">
        <v>307</v>
      </c>
      <c r="I5037" t="s">
        <v>307</v>
      </c>
      <c r="J5037" t="s">
        <v>307</v>
      </c>
      <c r="K5037" t="s">
        <v>307</v>
      </c>
      <c r="L5037" t="s">
        <v>307</v>
      </c>
      <c r="M5037" t="s">
        <v>307</v>
      </c>
      <c r="N5037" t="s">
        <v>307</v>
      </c>
      <c r="O5037" t="s">
        <v>307</v>
      </c>
      <c r="P5037" t="s">
        <v>307</v>
      </c>
      <c r="Q5037" t="s">
        <v>307</v>
      </c>
      <c r="R5037" t="s">
        <v>307</v>
      </c>
      <c r="S5037" t="s">
        <v>307</v>
      </c>
      <c r="T5037" t="s">
        <v>307</v>
      </c>
      <c r="U5037" t="s">
        <v>307</v>
      </c>
      <c r="V5037" t="s">
        <v>307</v>
      </c>
      <c r="W5037" t="s">
        <v>307</v>
      </c>
    </row>
    <row r="5038" spans="1:26" x14ac:dyDescent="0.25">
      <c r="A5038">
        <v>615</v>
      </c>
      <c r="B5038" t="s">
        <v>244</v>
      </c>
      <c r="C5038" t="s">
        <v>44</v>
      </c>
      <c r="D5038" t="s">
        <v>57</v>
      </c>
      <c r="E5038" t="s">
        <v>307</v>
      </c>
      <c r="F5038" t="s">
        <v>307</v>
      </c>
      <c r="G5038" t="s">
        <v>307</v>
      </c>
      <c r="H5038" t="s">
        <v>307</v>
      </c>
      <c r="I5038" t="s">
        <v>307</v>
      </c>
      <c r="J5038" t="s">
        <v>307</v>
      </c>
      <c r="K5038" t="s">
        <v>307</v>
      </c>
      <c r="L5038" t="s">
        <v>307</v>
      </c>
      <c r="M5038" t="s">
        <v>307</v>
      </c>
      <c r="N5038" t="s">
        <v>307</v>
      </c>
      <c r="O5038" t="s">
        <v>307</v>
      </c>
      <c r="P5038" t="s">
        <v>307</v>
      </c>
      <c r="Q5038" t="s">
        <v>307</v>
      </c>
      <c r="R5038" t="s">
        <v>307</v>
      </c>
      <c r="S5038" t="s">
        <v>307</v>
      </c>
      <c r="T5038" t="s">
        <v>307</v>
      </c>
      <c r="U5038" t="s">
        <v>307</v>
      </c>
      <c r="V5038" t="s">
        <v>307</v>
      </c>
      <c r="W5038" t="s">
        <v>307</v>
      </c>
    </row>
    <row r="5039" spans="1:26" x14ac:dyDescent="0.25">
      <c r="A5039">
        <v>615</v>
      </c>
      <c r="B5039" t="s">
        <v>244</v>
      </c>
      <c r="C5039" t="s">
        <v>44</v>
      </c>
      <c r="D5039" t="s">
        <v>58</v>
      </c>
      <c r="E5039" t="s">
        <v>307</v>
      </c>
      <c r="F5039" t="s">
        <v>307</v>
      </c>
      <c r="G5039" t="s">
        <v>307</v>
      </c>
      <c r="H5039" t="s">
        <v>307</v>
      </c>
      <c r="I5039" t="s">
        <v>307</v>
      </c>
      <c r="J5039" t="s">
        <v>307</v>
      </c>
      <c r="K5039" t="s">
        <v>307</v>
      </c>
      <c r="L5039" t="s">
        <v>307</v>
      </c>
      <c r="M5039" t="s">
        <v>307</v>
      </c>
      <c r="N5039" t="s">
        <v>307</v>
      </c>
      <c r="O5039" t="s">
        <v>307</v>
      </c>
      <c r="P5039" t="s">
        <v>307</v>
      </c>
      <c r="Q5039" t="s">
        <v>307</v>
      </c>
      <c r="R5039" t="s">
        <v>307</v>
      </c>
      <c r="S5039" t="s">
        <v>307</v>
      </c>
      <c r="T5039" t="s">
        <v>307</v>
      </c>
      <c r="U5039" t="s">
        <v>307</v>
      </c>
      <c r="V5039" t="s">
        <v>307</v>
      </c>
      <c r="W5039" t="s">
        <v>307</v>
      </c>
    </row>
    <row r="5040" spans="1:26" x14ac:dyDescent="0.25">
      <c r="A5040">
        <v>615</v>
      </c>
      <c r="B5040" t="s">
        <v>244</v>
      </c>
      <c r="C5040" t="s">
        <v>44</v>
      </c>
      <c r="D5040" t="s">
        <v>59</v>
      </c>
      <c r="E5040" t="s">
        <v>307</v>
      </c>
      <c r="F5040" t="s">
        <v>307</v>
      </c>
      <c r="G5040" t="s">
        <v>307</v>
      </c>
      <c r="H5040" t="s">
        <v>307</v>
      </c>
      <c r="I5040" t="s">
        <v>307</v>
      </c>
      <c r="J5040" t="s">
        <v>307</v>
      </c>
      <c r="K5040" t="s">
        <v>307</v>
      </c>
      <c r="L5040" t="s">
        <v>307</v>
      </c>
      <c r="M5040" t="s">
        <v>307</v>
      </c>
      <c r="N5040" t="s">
        <v>307</v>
      </c>
      <c r="O5040" t="s">
        <v>307</v>
      </c>
      <c r="P5040" t="s">
        <v>307</v>
      </c>
      <c r="Q5040" t="s">
        <v>307</v>
      </c>
      <c r="R5040" t="s">
        <v>307</v>
      </c>
      <c r="S5040" t="s">
        <v>307</v>
      </c>
      <c r="T5040" t="s">
        <v>307</v>
      </c>
      <c r="U5040" t="s">
        <v>307</v>
      </c>
      <c r="V5040" t="s">
        <v>307</v>
      </c>
      <c r="W5040" t="s">
        <v>307</v>
      </c>
    </row>
    <row r="5041" spans="1:45" x14ac:dyDescent="0.25">
      <c r="A5041">
        <v>615</v>
      </c>
      <c r="B5041" t="s">
        <v>244</v>
      </c>
      <c r="C5041" t="s">
        <v>44</v>
      </c>
      <c r="D5041" t="s">
        <v>60</v>
      </c>
      <c r="E5041" t="s">
        <v>307</v>
      </c>
      <c r="F5041" t="s">
        <v>307</v>
      </c>
      <c r="G5041" t="s">
        <v>307</v>
      </c>
      <c r="H5041" t="s">
        <v>307</v>
      </c>
      <c r="I5041" t="s">
        <v>307</v>
      </c>
      <c r="J5041" t="s">
        <v>307</v>
      </c>
      <c r="K5041" t="s">
        <v>307</v>
      </c>
      <c r="L5041" t="s">
        <v>307</v>
      </c>
      <c r="M5041" t="s">
        <v>307</v>
      </c>
      <c r="N5041" t="s">
        <v>307</v>
      </c>
      <c r="O5041" t="s">
        <v>307</v>
      </c>
      <c r="P5041" t="s">
        <v>307</v>
      </c>
      <c r="Q5041" t="s">
        <v>307</v>
      </c>
      <c r="R5041" t="s">
        <v>307</v>
      </c>
      <c r="S5041" t="s">
        <v>307</v>
      </c>
      <c r="T5041" t="s">
        <v>307</v>
      </c>
      <c r="U5041" t="s">
        <v>307</v>
      </c>
      <c r="V5041" t="s">
        <v>307</v>
      </c>
      <c r="W5041" t="s">
        <v>307</v>
      </c>
    </row>
    <row r="5042" spans="1:45" x14ac:dyDescent="0.25">
      <c r="A5042">
        <v>615</v>
      </c>
      <c r="B5042" t="s">
        <v>244</v>
      </c>
      <c r="C5042" t="s">
        <v>44</v>
      </c>
      <c r="D5042" t="s">
        <v>61</v>
      </c>
      <c r="E5042" t="s">
        <v>307</v>
      </c>
      <c r="F5042" t="s">
        <v>307</v>
      </c>
      <c r="G5042" t="s">
        <v>307</v>
      </c>
      <c r="H5042" t="s">
        <v>307</v>
      </c>
      <c r="I5042" t="s">
        <v>307</v>
      </c>
      <c r="J5042" t="s">
        <v>307</v>
      </c>
      <c r="K5042" t="s">
        <v>307</v>
      </c>
      <c r="L5042" t="s">
        <v>307</v>
      </c>
      <c r="M5042" t="s">
        <v>307</v>
      </c>
      <c r="N5042" t="s">
        <v>307</v>
      </c>
      <c r="O5042" t="s">
        <v>307</v>
      </c>
      <c r="P5042" t="s">
        <v>307</v>
      </c>
      <c r="Q5042" t="s">
        <v>307</v>
      </c>
      <c r="R5042" t="s">
        <v>307</v>
      </c>
      <c r="S5042" t="s">
        <v>307</v>
      </c>
      <c r="T5042" t="s">
        <v>307</v>
      </c>
      <c r="U5042" t="s">
        <v>307</v>
      </c>
      <c r="V5042" t="s">
        <v>307</v>
      </c>
      <c r="W5042" t="s">
        <v>307</v>
      </c>
    </row>
    <row r="5043" spans="1:45" x14ac:dyDescent="0.25">
      <c r="A5043">
        <v>615</v>
      </c>
      <c r="B5043" t="s">
        <v>244</v>
      </c>
      <c r="C5043" t="s">
        <v>44</v>
      </c>
      <c r="D5043" t="s">
        <v>62</v>
      </c>
      <c r="E5043" t="s">
        <v>307</v>
      </c>
      <c r="F5043" t="s">
        <v>307</v>
      </c>
      <c r="G5043" t="s">
        <v>307</v>
      </c>
      <c r="H5043" t="s">
        <v>307</v>
      </c>
      <c r="I5043" t="s">
        <v>307</v>
      </c>
      <c r="J5043" t="s">
        <v>307</v>
      </c>
      <c r="K5043" t="s">
        <v>307</v>
      </c>
      <c r="L5043" t="s">
        <v>307</v>
      </c>
      <c r="M5043" t="s">
        <v>307</v>
      </c>
      <c r="N5043" t="s">
        <v>307</v>
      </c>
      <c r="O5043" t="s">
        <v>307</v>
      </c>
      <c r="P5043" t="s">
        <v>307</v>
      </c>
      <c r="Q5043" t="s">
        <v>307</v>
      </c>
      <c r="R5043" t="s">
        <v>307</v>
      </c>
      <c r="S5043" t="s">
        <v>307</v>
      </c>
      <c r="T5043" t="s">
        <v>307</v>
      </c>
      <c r="U5043" t="s">
        <v>307</v>
      </c>
      <c r="V5043" t="s">
        <v>307</v>
      </c>
      <c r="W5043" t="s">
        <v>307</v>
      </c>
    </row>
    <row r="5044" spans="1:45" x14ac:dyDescent="0.25">
      <c r="A5044">
        <v>615</v>
      </c>
      <c r="B5044" t="s">
        <v>244</v>
      </c>
      <c r="C5044" t="s">
        <v>38</v>
      </c>
      <c r="D5044" t="s">
        <v>47</v>
      </c>
      <c r="E5044" t="s">
        <v>307</v>
      </c>
      <c r="F5044" t="s">
        <v>307</v>
      </c>
      <c r="G5044" t="s">
        <v>307</v>
      </c>
      <c r="H5044" t="s">
        <v>307</v>
      </c>
      <c r="I5044" t="s">
        <v>307</v>
      </c>
      <c r="J5044" t="s">
        <v>307</v>
      </c>
      <c r="K5044" t="s">
        <v>307</v>
      </c>
      <c r="L5044" t="s">
        <v>307</v>
      </c>
      <c r="M5044" t="s">
        <v>307</v>
      </c>
      <c r="N5044" t="s">
        <v>307</v>
      </c>
      <c r="O5044" t="s">
        <v>307</v>
      </c>
      <c r="P5044" t="s">
        <v>307</v>
      </c>
      <c r="Q5044" t="s">
        <v>307</v>
      </c>
      <c r="R5044" t="s">
        <v>307</v>
      </c>
      <c r="S5044" t="s">
        <v>307</v>
      </c>
      <c r="T5044" t="s">
        <v>307</v>
      </c>
      <c r="U5044" t="s">
        <v>307</v>
      </c>
      <c r="V5044" t="s">
        <v>307</v>
      </c>
      <c r="W5044" t="s">
        <v>307</v>
      </c>
      <c r="X5044" t="s">
        <v>307</v>
      </c>
      <c r="Y5044" t="s">
        <v>307</v>
      </c>
      <c r="Z5044" t="s">
        <v>307</v>
      </c>
      <c r="AA5044" t="s">
        <v>307</v>
      </c>
      <c r="AB5044" t="s">
        <v>307</v>
      </c>
      <c r="AC5044" t="s">
        <v>307</v>
      </c>
      <c r="AD5044" t="s">
        <v>307</v>
      </c>
      <c r="AE5044" t="s">
        <v>307</v>
      </c>
      <c r="AF5044" t="s">
        <v>307</v>
      </c>
      <c r="AG5044" t="s">
        <v>307</v>
      </c>
      <c r="AH5044" t="s">
        <v>307</v>
      </c>
      <c r="AI5044" t="s">
        <v>307</v>
      </c>
      <c r="AJ5044" t="s">
        <v>307</v>
      </c>
      <c r="AK5044" t="s">
        <v>307</v>
      </c>
      <c r="AL5044" t="s">
        <v>307</v>
      </c>
      <c r="AM5044" t="s">
        <v>307</v>
      </c>
      <c r="AN5044" t="s">
        <v>307</v>
      </c>
      <c r="AO5044" t="s">
        <v>307</v>
      </c>
      <c r="AP5044" t="s">
        <v>307</v>
      </c>
      <c r="AQ5044" t="s">
        <v>307</v>
      </c>
      <c r="AR5044" t="s">
        <v>307</v>
      </c>
      <c r="AS5044" t="s">
        <v>307</v>
      </c>
    </row>
    <row r="5045" spans="1:45" x14ac:dyDescent="0.25">
      <c r="A5045">
        <v>615</v>
      </c>
      <c r="B5045" t="s">
        <v>244</v>
      </c>
      <c r="C5045" t="s">
        <v>38</v>
      </c>
      <c r="D5045" t="s">
        <v>48</v>
      </c>
      <c r="E5045" t="s">
        <v>307</v>
      </c>
      <c r="F5045" t="s">
        <v>307</v>
      </c>
      <c r="G5045" t="s">
        <v>307</v>
      </c>
      <c r="H5045" t="s">
        <v>307</v>
      </c>
      <c r="I5045" t="s">
        <v>307</v>
      </c>
      <c r="J5045" t="s">
        <v>307</v>
      </c>
      <c r="K5045" t="s">
        <v>307</v>
      </c>
      <c r="L5045" t="s">
        <v>307</v>
      </c>
      <c r="M5045" t="s">
        <v>307</v>
      </c>
      <c r="N5045" t="s">
        <v>307</v>
      </c>
      <c r="O5045" t="s">
        <v>307</v>
      </c>
      <c r="P5045" t="s">
        <v>307</v>
      </c>
      <c r="Q5045" t="s">
        <v>307</v>
      </c>
      <c r="R5045" t="s">
        <v>307</v>
      </c>
      <c r="S5045" t="s">
        <v>307</v>
      </c>
      <c r="T5045" t="s">
        <v>307</v>
      </c>
      <c r="U5045" t="s">
        <v>307</v>
      </c>
      <c r="V5045" t="s">
        <v>307</v>
      </c>
      <c r="W5045" t="s">
        <v>307</v>
      </c>
      <c r="X5045" t="s">
        <v>307</v>
      </c>
      <c r="Y5045" t="s">
        <v>307</v>
      </c>
      <c r="Z5045" t="s">
        <v>307</v>
      </c>
      <c r="AA5045" t="s">
        <v>307</v>
      </c>
      <c r="AB5045" t="s">
        <v>307</v>
      </c>
      <c r="AC5045" t="s">
        <v>307</v>
      </c>
      <c r="AD5045" t="s">
        <v>307</v>
      </c>
      <c r="AE5045" t="s">
        <v>307</v>
      </c>
      <c r="AF5045" t="s">
        <v>307</v>
      </c>
      <c r="AG5045" t="s">
        <v>307</v>
      </c>
      <c r="AH5045" t="s">
        <v>307</v>
      </c>
      <c r="AI5045" t="s">
        <v>307</v>
      </c>
      <c r="AJ5045" t="s">
        <v>307</v>
      </c>
      <c r="AK5045" t="s">
        <v>307</v>
      </c>
      <c r="AL5045" t="s">
        <v>307</v>
      </c>
      <c r="AM5045" t="s">
        <v>307</v>
      </c>
      <c r="AN5045" t="s">
        <v>307</v>
      </c>
      <c r="AO5045" t="s">
        <v>307</v>
      </c>
      <c r="AP5045" t="s">
        <v>307</v>
      </c>
      <c r="AQ5045" t="s">
        <v>307</v>
      </c>
      <c r="AR5045" t="s">
        <v>307</v>
      </c>
      <c r="AS5045" t="s">
        <v>307</v>
      </c>
    </row>
    <row r="5046" spans="1:45" x14ac:dyDescent="0.25">
      <c r="A5046">
        <v>615</v>
      </c>
      <c r="B5046" t="s">
        <v>244</v>
      </c>
      <c r="C5046" t="s">
        <v>38</v>
      </c>
      <c r="D5046" t="s">
        <v>49</v>
      </c>
      <c r="E5046" t="s">
        <v>307</v>
      </c>
      <c r="F5046" t="s">
        <v>307</v>
      </c>
      <c r="G5046" t="s">
        <v>307</v>
      </c>
      <c r="H5046" t="s">
        <v>307</v>
      </c>
      <c r="I5046" t="s">
        <v>307</v>
      </c>
      <c r="J5046" t="s">
        <v>307</v>
      </c>
      <c r="K5046" t="s">
        <v>307</v>
      </c>
      <c r="L5046" t="s">
        <v>307</v>
      </c>
      <c r="M5046" t="s">
        <v>307</v>
      </c>
      <c r="N5046" t="s">
        <v>307</v>
      </c>
      <c r="O5046" t="s">
        <v>307</v>
      </c>
      <c r="P5046" t="s">
        <v>307</v>
      </c>
      <c r="Q5046" t="s">
        <v>307</v>
      </c>
      <c r="R5046" t="s">
        <v>307</v>
      </c>
      <c r="S5046" t="s">
        <v>307</v>
      </c>
      <c r="T5046" t="s">
        <v>307</v>
      </c>
      <c r="U5046" t="s">
        <v>307</v>
      </c>
      <c r="V5046" t="s">
        <v>307</v>
      </c>
      <c r="W5046" t="s">
        <v>307</v>
      </c>
      <c r="X5046" t="s">
        <v>307</v>
      </c>
      <c r="Y5046" t="s">
        <v>307</v>
      </c>
      <c r="Z5046" t="s">
        <v>307</v>
      </c>
      <c r="AA5046" t="s">
        <v>307</v>
      </c>
      <c r="AB5046" t="s">
        <v>307</v>
      </c>
      <c r="AC5046" t="s">
        <v>307</v>
      </c>
      <c r="AD5046" t="s">
        <v>307</v>
      </c>
      <c r="AE5046" t="s">
        <v>307</v>
      </c>
      <c r="AF5046" t="s">
        <v>307</v>
      </c>
      <c r="AG5046" t="s">
        <v>307</v>
      </c>
      <c r="AH5046" t="s">
        <v>307</v>
      </c>
      <c r="AI5046" t="s">
        <v>307</v>
      </c>
      <c r="AJ5046" t="s">
        <v>307</v>
      </c>
      <c r="AK5046" t="s">
        <v>307</v>
      </c>
      <c r="AL5046" t="s">
        <v>307</v>
      </c>
      <c r="AM5046" t="s">
        <v>307</v>
      </c>
      <c r="AN5046" t="s">
        <v>307</v>
      </c>
      <c r="AO5046" t="s">
        <v>307</v>
      </c>
      <c r="AP5046" t="s">
        <v>307</v>
      </c>
      <c r="AQ5046" t="s">
        <v>307</v>
      </c>
      <c r="AR5046" t="s">
        <v>307</v>
      </c>
      <c r="AS5046" t="s">
        <v>307</v>
      </c>
    </row>
    <row r="5047" spans="1:45" x14ac:dyDescent="0.25">
      <c r="A5047">
        <v>615</v>
      </c>
      <c r="B5047" t="s">
        <v>244</v>
      </c>
      <c r="C5047" t="s">
        <v>42</v>
      </c>
      <c r="D5047" t="s">
        <v>48</v>
      </c>
      <c r="E5047" t="s">
        <v>307</v>
      </c>
      <c r="F5047" t="s">
        <v>307</v>
      </c>
      <c r="G5047" t="s">
        <v>307</v>
      </c>
      <c r="H5047" t="s">
        <v>307</v>
      </c>
      <c r="I5047" t="s">
        <v>307</v>
      </c>
      <c r="J5047" t="s">
        <v>307</v>
      </c>
      <c r="K5047" t="s">
        <v>307</v>
      </c>
      <c r="L5047" t="s">
        <v>307</v>
      </c>
      <c r="M5047" t="s">
        <v>307</v>
      </c>
      <c r="N5047" t="s">
        <v>307</v>
      </c>
      <c r="O5047" t="s">
        <v>307</v>
      </c>
      <c r="P5047" t="s">
        <v>307</v>
      </c>
      <c r="Q5047" t="s">
        <v>307</v>
      </c>
      <c r="R5047" t="s">
        <v>307</v>
      </c>
      <c r="S5047" t="s">
        <v>307</v>
      </c>
      <c r="T5047" t="s">
        <v>307</v>
      </c>
      <c r="U5047" t="s">
        <v>307</v>
      </c>
      <c r="V5047" t="s">
        <v>307</v>
      </c>
      <c r="W5047" t="s">
        <v>307</v>
      </c>
      <c r="X5047" t="s">
        <v>307</v>
      </c>
      <c r="Y5047" t="s">
        <v>307</v>
      </c>
      <c r="Z5047" t="s">
        <v>307</v>
      </c>
    </row>
    <row r="5048" spans="1:45" x14ac:dyDescent="0.25">
      <c r="A5048">
        <v>616</v>
      </c>
      <c r="B5048" t="s">
        <v>245</v>
      </c>
      <c r="C5048" t="s">
        <v>43</v>
      </c>
      <c r="D5048" t="s">
        <v>54</v>
      </c>
      <c r="E5048" t="s">
        <v>307</v>
      </c>
      <c r="F5048" t="s">
        <v>307</v>
      </c>
      <c r="G5048" t="s">
        <v>307</v>
      </c>
      <c r="H5048" t="s">
        <v>307</v>
      </c>
      <c r="I5048" t="s">
        <v>307</v>
      </c>
      <c r="J5048" t="s">
        <v>307</v>
      </c>
      <c r="K5048" t="s">
        <v>307</v>
      </c>
      <c r="L5048" t="s">
        <v>307</v>
      </c>
      <c r="M5048" t="s">
        <v>307</v>
      </c>
      <c r="N5048" t="s">
        <v>307</v>
      </c>
      <c r="O5048" t="s">
        <v>307</v>
      </c>
      <c r="P5048" t="s">
        <v>307</v>
      </c>
      <c r="Q5048" t="s">
        <v>307</v>
      </c>
      <c r="R5048" t="s">
        <v>307</v>
      </c>
      <c r="S5048" t="s">
        <v>307</v>
      </c>
      <c r="T5048" t="s">
        <v>307</v>
      </c>
      <c r="U5048" t="s">
        <v>307</v>
      </c>
      <c r="V5048" t="s">
        <v>307</v>
      </c>
      <c r="W5048" t="s">
        <v>307</v>
      </c>
    </row>
    <row r="5049" spans="1:45" x14ac:dyDescent="0.25">
      <c r="A5049">
        <v>616</v>
      </c>
      <c r="B5049" t="s">
        <v>245</v>
      </c>
      <c r="C5049" t="s">
        <v>43</v>
      </c>
      <c r="D5049" t="s">
        <v>55</v>
      </c>
      <c r="E5049" t="s">
        <v>307</v>
      </c>
      <c r="F5049" t="s">
        <v>307</v>
      </c>
      <c r="G5049" t="s">
        <v>307</v>
      </c>
      <c r="H5049" t="s">
        <v>307</v>
      </c>
      <c r="I5049" t="s">
        <v>307</v>
      </c>
      <c r="J5049" t="s">
        <v>307</v>
      </c>
      <c r="K5049" t="s">
        <v>307</v>
      </c>
      <c r="L5049" t="s">
        <v>307</v>
      </c>
      <c r="M5049" t="s">
        <v>307</v>
      </c>
      <c r="N5049" t="s">
        <v>307</v>
      </c>
      <c r="O5049" t="s">
        <v>307</v>
      </c>
      <c r="P5049" t="s">
        <v>307</v>
      </c>
      <c r="Q5049" t="s">
        <v>307</v>
      </c>
      <c r="R5049" t="s">
        <v>307</v>
      </c>
      <c r="S5049" t="s">
        <v>307</v>
      </c>
      <c r="T5049" t="s">
        <v>307</v>
      </c>
      <c r="U5049" t="s">
        <v>307</v>
      </c>
      <c r="V5049" t="s">
        <v>307</v>
      </c>
      <c r="W5049" t="s">
        <v>307</v>
      </c>
    </row>
    <row r="5050" spans="1:45" x14ac:dyDescent="0.25">
      <c r="A5050">
        <v>616</v>
      </c>
      <c r="B5050" t="s">
        <v>245</v>
      </c>
      <c r="C5050" t="s">
        <v>43</v>
      </c>
      <c r="D5050" t="s">
        <v>56</v>
      </c>
      <c r="E5050" t="s">
        <v>307</v>
      </c>
      <c r="F5050" t="s">
        <v>307</v>
      </c>
      <c r="G5050" t="s">
        <v>307</v>
      </c>
      <c r="H5050" t="s">
        <v>307</v>
      </c>
      <c r="I5050" t="s">
        <v>307</v>
      </c>
      <c r="J5050" t="s">
        <v>307</v>
      </c>
      <c r="K5050" t="s">
        <v>307</v>
      </c>
      <c r="L5050" t="s">
        <v>307</v>
      </c>
      <c r="M5050" t="s">
        <v>307</v>
      </c>
      <c r="N5050" t="s">
        <v>307</v>
      </c>
      <c r="O5050" t="s">
        <v>307</v>
      </c>
      <c r="P5050" t="s">
        <v>307</v>
      </c>
      <c r="Q5050" t="s">
        <v>307</v>
      </c>
      <c r="R5050" t="s">
        <v>307</v>
      </c>
      <c r="S5050" t="s">
        <v>307</v>
      </c>
      <c r="T5050" t="s">
        <v>307</v>
      </c>
      <c r="U5050" t="s">
        <v>307</v>
      </c>
      <c r="V5050" t="s">
        <v>307</v>
      </c>
      <c r="W5050" t="s">
        <v>307</v>
      </c>
    </row>
    <row r="5051" spans="1:45" x14ac:dyDescent="0.25">
      <c r="A5051">
        <v>616</v>
      </c>
      <c r="B5051" t="s">
        <v>245</v>
      </c>
      <c r="C5051" t="s">
        <v>43</v>
      </c>
      <c r="D5051" t="s">
        <v>57</v>
      </c>
      <c r="E5051" t="s">
        <v>307</v>
      </c>
      <c r="F5051" t="s">
        <v>307</v>
      </c>
      <c r="G5051" t="s">
        <v>307</v>
      </c>
      <c r="H5051" t="s">
        <v>307</v>
      </c>
      <c r="I5051" t="s">
        <v>307</v>
      </c>
      <c r="J5051" t="s">
        <v>307</v>
      </c>
      <c r="K5051" t="s">
        <v>307</v>
      </c>
      <c r="L5051" t="s">
        <v>307</v>
      </c>
      <c r="M5051" t="s">
        <v>307</v>
      </c>
      <c r="N5051" t="s">
        <v>307</v>
      </c>
      <c r="O5051" t="s">
        <v>307</v>
      </c>
      <c r="P5051" t="s">
        <v>307</v>
      </c>
      <c r="Q5051" t="s">
        <v>307</v>
      </c>
      <c r="R5051" t="s">
        <v>307</v>
      </c>
      <c r="S5051" t="s">
        <v>307</v>
      </c>
      <c r="T5051" t="s">
        <v>307</v>
      </c>
      <c r="U5051" t="s">
        <v>307</v>
      </c>
      <c r="V5051" t="s">
        <v>307</v>
      </c>
      <c r="W5051" t="s">
        <v>307</v>
      </c>
    </row>
    <row r="5052" spans="1:45" x14ac:dyDescent="0.25">
      <c r="A5052">
        <v>616</v>
      </c>
      <c r="B5052" t="s">
        <v>245</v>
      </c>
      <c r="C5052" t="s">
        <v>43</v>
      </c>
      <c r="D5052" t="s">
        <v>58</v>
      </c>
      <c r="E5052" t="s">
        <v>307</v>
      </c>
      <c r="F5052" t="s">
        <v>307</v>
      </c>
      <c r="G5052" t="s">
        <v>307</v>
      </c>
      <c r="H5052" t="s">
        <v>307</v>
      </c>
      <c r="I5052" t="s">
        <v>307</v>
      </c>
      <c r="J5052" t="s">
        <v>307</v>
      </c>
      <c r="K5052" t="s">
        <v>307</v>
      </c>
      <c r="L5052" t="s">
        <v>307</v>
      </c>
      <c r="M5052" t="s">
        <v>307</v>
      </c>
      <c r="N5052" t="s">
        <v>307</v>
      </c>
      <c r="O5052" t="s">
        <v>307</v>
      </c>
      <c r="P5052" t="s">
        <v>307</v>
      </c>
      <c r="Q5052" t="s">
        <v>307</v>
      </c>
      <c r="R5052" t="s">
        <v>307</v>
      </c>
      <c r="S5052" t="s">
        <v>307</v>
      </c>
      <c r="T5052" t="s">
        <v>307</v>
      </c>
      <c r="U5052" t="s">
        <v>307</v>
      </c>
      <c r="V5052" t="s">
        <v>307</v>
      </c>
      <c r="W5052" t="s">
        <v>307</v>
      </c>
    </row>
    <row r="5053" spans="1:45" x14ac:dyDescent="0.25">
      <c r="A5053">
        <v>616</v>
      </c>
      <c r="B5053" t="s">
        <v>245</v>
      </c>
      <c r="C5053" t="s">
        <v>43</v>
      </c>
      <c r="D5053" t="s">
        <v>59</v>
      </c>
      <c r="E5053" t="s">
        <v>307</v>
      </c>
      <c r="F5053" t="s">
        <v>307</v>
      </c>
      <c r="G5053" t="s">
        <v>307</v>
      </c>
      <c r="H5053" t="s">
        <v>307</v>
      </c>
      <c r="I5053" t="s">
        <v>307</v>
      </c>
      <c r="J5053" t="s">
        <v>307</v>
      </c>
      <c r="K5053" t="s">
        <v>307</v>
      </c>
      <c r="L5053" t="s">
        <v>307</v>
      </c>
      <c r="M5053" t="s">
        <v>307</v>
      </c>
      <c r="N5053" t="s">
        <v>307</v>
      </c>
      <c r="O5053" t="s">
        <v>307</v>
      </c>
      <c r="P5053" t="s">
        <v>307</v>
      </c>
      <c r="Q5053" t="s">
        <v>307</v>
      </c>
      <c r="R5053" t="s">
        <v>307</v>
      </c>
      <c r="S5053" t="s">
        <v>307</v>
      </c>
      <c r="T5053" t="s">
        <v>307</v>
      </c>
      <c r="U5053" t="s">
        <v>307</v>
      </c>
      <c r="V5053" t="s">
        <v>307</v>
      </c>
      <c r="W5053" t="s">
        <v>307</v>
      </c>
    </row>
    <row r="5054" spans="1:45" x14ac:dyDescent="0.25">
      <c r="A5054">
        <v>616</v>
      </c>
      <c r="B5054" t="s">
        <v>245</v>
      </c>
      <c r="C5054" t="s">
        <v>43</v>
      </c>
      <c r="D5054" t="s">
        <v>60</v>
      </c>
      <c r="E5054" t="s">
        <v>307</v>
      </c>
      <c r="F5054" t="s">
        <v>307</v>
      </c>
      <c r="G5054" t="s">
        <v>307</v>
      </c>
      <c r="H5054" t="s">
        <v>307</v>
      </c>
      <c r="I5054" t="s">
        <v>307</v>
      </c>
      <c r="J5054" t="s">
        <v>307</v>
      </c>
      <c r="K5054" t="s">
        <v>307</v>
      </c>
      <c r="L5054" t="s">
        <v>307</v>
      </c>
      <c r="M5054" t="s">
        <v>307</v>
      </c>
      <c r="N5054" t="s">
        <v>307</v>
      </c>
      <c r="O5054" t="s">
        <v>307</v>
      </c>
      <c r="P5054" t="s">
        <v>307</v>
      </c>
      <c r="Q5054" t="s">
        <v>307</v>
      </c>
      <c r="R5054" t="s">
        <v>307</v>
      </c>
      <c r="S5054" t="s">
        <v>307</v>
      </c>
      <c r="T5054" t="s">
        <v>307</v>
      </c>
      <c r="U5054" t="s">
        <v>307</v>
      </c>
      <c r="V5054" t="s">
        <v>307</v>
      </c>
      <c r="W5054" t="s">
        <v>307</v>
      </c>
    </row>
    <row r="5055" spans="1:45" x14ac:dyDescent="0.25">
      <c r="A5055">
        <v>616</v>
      </c>
      <c r="B5055" t="s">
        <v>245</v>
      </c>
      <c r="C5055" t="s">
        <v>43</v>
      </c>
      <c r="D5055" t="s">
        <v>61</v>
      </c>
      <c r="E5055" t="s">
        <v>307</v>
      </c>
      <c r="F5055" t="s">
        <v>307</v>
      </c>
      <c r="G5055" t="s">
        <v>307</v>
      </c>
      <c r="H5055" t="s">
        <v>307</v>
      </c>
      <c r="I5055" t="s">
        <v>307</v>
      </c>
      <c r="J5055" t="s">
        <v>307</v>
      </c>
      <c r="K5055" t="s">
        <v>307</v>
      </c>
      <c r="L5055" t="s">
        <v>307</v>
      </c>
      <c r="M5055" t="s">
        <v>307</v>
      </c>
      <c r="N5055" t="s">
        <v>307</v>
      </c>
      <c r="O5055" t="s">
        <v>307</v>
      </c>
      <c r="P5055" t="s">
        <v>307</v>
      </c>
      <c r="Q5055" t="s">
        <v>307</v>
      </c>
      <c r="R5055" t="s">
        <v>307</v>
      </c>
      <c r="S5055" t="s">
        <v>307</v>
      </c>
      <c r="T5055" t="s">
        <v>307</v>
      </c>
      <c r="U5055" t="s">
        <v>307</v>
      </c>
      <c r="V5055" t="s">
        <v>307</v>
      </c>
      <c r="W5055" t="s">
        <v>307</v>
      </c>
    </row>
    <row r="5056" spans="1:45" x14ac:dyDescent="0.25">
      <c r="A5056">
        <v>616</v>
      </c>
      <c r="B5056" t="s">
        <v>245</v>
      </c>
      <c r="C5056" t="s">
        <v>43</v>
      </c>
      <c r="D5056" t="s">
        <v>62</v>
      </c>
      <c r="E5056" t="s">
        <v>307</v>
      </c>
      <c r="F5056" t="s">
        <v>307</v>
      </c>
      <c r="G5056" t="s">
        <v>307</v>
      </c>
      <c r="H5056" t="s">
        <v>307</v>
      </c>
      <c r="I5056" t="s">
        <v>307</v>
      </c>
      <c r="J5056" t="s">
        <v>307</v>
      </c>
      <c r="K5056" t="s">
        <v>307</v>
      </c>
      <c r="L5056" t="s">
        <v>307</v>
      </c>
      <c r="M5056" t="s">
        <v>307</v>
      </c>
      <c r="N5056" t="s">
        <v>307</v>
      </c>
      <c r="O5056" t="s">
        <v>307</v>
      </c>
      <c r="P5056" t="s">
        <v>307</v>
      </c>
      <c r="Q5056" t="s">
        <v>307</v>
      </c>
      <c r="R5056" t="s">
        <v>307</v>
      </c>
      <c r="S5056" t="s">
        <v>307</v>
      </c>
      <c r="T5056" t="s">
        <v>307</v>
      </c>
      <c r="U5056" t="s">
        <v>307</v>
      </c>
      <c r="V5056" t="s">
        <v>307</v>
      </c>
      <c r="W5056" t="s">
        <v>307</v>
      </c>
    </row>
    <row r="5057" spans="1:45" x14ac:dyDescent="0.25">
      <c r="A5057">
        <v>616</v>
      </c>
      <c r="B5057" t="s">
        <v>245</v>
      </c>
      <c r="C5057" t="s">
        <v>36</v>
      </c>
      <c r="D5057" t="s">
        <v>47</v>
      </c>
      <c r="E5057" t="s">
        <v>307</v>
      </c>
      <c r="F5057" t="s">
        <v>307</v>
      </c>
      <c r="G5057" t="s">
        <v>307</v>
      </c>
      <c r="H5057" t="s">
        <v>307</v>
      </c>
      <c r="I5057" t="s">
        <v>307</v>
      </c>
      <c r="J5057" t="s">
        <v>307</v>
      </c>
      <c r="K5057" t="s">
        <v>307</v>
      </c>
      <c r="L5057" t="s">
        <v>307</v>
      </c>
      <c r="M5057" t="s">
        <v>307</v>
      </c>
      <c r="N5057" t="s">
        <v>307</v>
      </c>
      <c r="O5057" t="s">
        <v>307</v>
      </c>
      <c r="P5057" t="s">
        <v>307</v>
      </c>
      <c r="Q5057" t="s">
        <v>307</v>
      </c>
      <c r="R5057" t="s">
        <v>307</v>
      </c>
      <c r="S5057" t="s">
        <v>307</v>
      </c>
      <c r="T5057" t="s">
        <v>307</v>
      </c>
      <c r="U5057" t="s">
        <v>307</v>
      </c>
      <c r="V5057" t="s">
        <v>307</v>
      </c>
      <c r="W5057" t="s">
        <v>307</v>
      </c>
      <c r="X5057" t="s">
        <v>307</v>
      </c>
      <c r="Y5057" t="s">
        <v>307</v>
      </c>
      <c r="Z5057" t="s">
        <v>307</v>
      </c>
      <c r="AA5057" t="s">
        <v>307</v>
      </c>
      <c r="AB5057" t="s">
        <v>307</v>
      </c>
      <c r="AC5057" t="s">
        <v>307</v>
      </c>
      <c r="AD5057" t="s">
        <v>307</v>
      </c>
      <c r="AE5057" t="s">
        <v>307</v>
      </c>
      <c r="AF5057" t="s">
        <v>307</v>
      </c>
      <c r="AG5057" t="s">
        <v>307</v>
      </c>
      <c r="AH5057" t="s">
        <v>307</v>
      </c>
      <c r="AI5057" t="s">
        <v>307</v>
      </c>
      <c r="AJ5057" t="s">
        <v>307</v>
      </c>
      <c r="AK5057" t="s">
        <v>307</v>
      </c>
      <c r="AL5057" t="s">
        <v>307</v>
      </c>
      <c r="AM5057" t="s">
        <v>307</v>
      </c>
      <c r="AN5057" t="s">
        <v>307</v>
      </c>
      <c r="AO5057" t="s">
        <v>307</v>
      </c>
      <c r="AP5057" t="s">
        <v>307</v>
      </c>
      <c r="AQ5057" t="s">
        <v>307</v>
      </c>
      <c r="AR5057" t="s">
        <v>307</v>
      </c>
      <c r="AS5057" t="s">
        <v>307</v>
      </c>
    </row>
    <row r="5058" spans="1:45" x14ac:dyDescent="0.25">
      <c r="A5058">
        <v>616</v>
      </c>
      <c r="B5058" t="s">
        <v>245</v>
      </c>
      <c r="C5058" t="s">
        <v>36</v>
      </c>
      <c r="D5058" t="s">
        <v>48</v>
      </c>
      <c r="E5058" t="s">
        <v>307</v>
      </c>
      <c r="F5058" t="s">
        <v>307</v>
      </c>
      <c r="G5058" t="s">
        <v>307</v>
      </c>
      <c r="H5058" t="s">
        <v>307</v>
      </c>
      <c r="I5058" t="s">
        <v>307</v>
      </c>
      <c r="J5058" t="s">
        <v>307</v>
      </c>
      <c r="K5058" t="s">
        <v>307</v>
      </c>
      <c r="L5058" t="s">
        <v>307</v>
      </c>
      <c r="M5058" t="s">
        <v>307</v>
      </c>
      <c r="N5058" t="s">
        <v>307</v>
      </c>
      <c r="O5058" t="s">
        <v>307</v>
      </c>
      <c r="P5058" t="s">
        <v>307</v>
      </c>
      <c r="Q5058" t="s">
        <v>307</v>
      </c>
      <c r="R5058" t="s">
        <v>307</v>
      </c>
      <c r="S5058" t="s">
        <v>307</v>
      </c>
      <c r="T5058" t="s">
        <v>307</v>
      </c>
      <c r="U5058" t="s">
        <v>307</v>
      </c>
      <c r="V5058" t="s">
        <v>307</v>
      </c>
      <c r="W5058" t="s">
        <v>307</v>
      </c>
      <c r="X5058" t="s">
        <v>307</v>
      </c>
      <c r="Y5058" t="s">
        <v>307</v>
      </c>
      <c r="Z5058" t="s">
        <v>307</v>
      </c>
      <c r="AA5058" t="s">
        <v>307</v>
      </c>
      <c r="AB5058" t="s">
        <v>307</v>
      </c>
      <c r="AC5058" t="s">
        <v>307</v>
      </c>
      <c r="AD5058" t="s">
        <v>307</v>
      </c>
      <c r="AE5058" t="s">
        <v>307</v>
      </c>
      <c r="AF5058" t="s">
        <v>307</v>
      </c>
      <c r="AG5058" t="s">
        <v>307</v>
      </c>
      <c r="AH5058" t="s">
        <v>307</v>
      </c>
      <c r="AI5058" t="s">
        <v>307</v>
      </c>
      <c r="AJ5058" t="s">
        <v>307</v>
      </c>
      <c r="AK5058" t="s">
        <v>307</v>
      </c>
      <c r="AL5058" t="s">
        <v>307</v>
      </c>
      <c r="AM5058" t="s">
        <v>307</v>
      </c>
      <c r="AN5058" t="s">
        <v>307</v>
      </c>
      <c r="AO5058" t="s">
        <v>307</v>
      </c>
      <c r="AP5058" t="s">
        <v>307</v>
      </c>
      <c r="AQ5058" t="s">
        <v>307</v>
      </c>
      <c r="AR5058" t="s">
        <v>307</v>
      </c>
      <c r="AS5058" t="s">
        <v>307</v>
      </c>
    </row>
    <row r="5059" spans="1:45" x14ac:dyDescent="0.25">
      <c r="A5059">
        <v>616</v>
      </c>
      <c r="B5059" t="s">
        <v>245</v>
      </c>
      <c r="C5059" t="s">
        <v>36</v>
      </c>
      <c r="D5059" t="s">
        <v>49</v>
      </c>
      <c r="E5059" t="s">
        <v>307</v>
      </c>
      <c r="F5059" t="s">
        <v>307</v>
      </c>
      <c r="G5059" t="s">
        <v>307</v>
      </c>
      <c r="H5059" t="s">
        <v>307</v>
      </c>
      <c r="I5059" t="s">
        <v>307</v>
      </c>
      <c r="J5059" t="s">
        <v>307</v>
      </c>
      <c r="K5059" t="s">
        <v>307</v>
      </c>
      <c r="L5059" t="s">
        <v>307</v>
      </c>
      <c r="M5059" t="s">
        <v>307</v>
      </c>
      <c r="N5059" t="s">
        <v>307</v>
      </c>
      <c r="O5059" t="s">
        <v>307</v>
      </c>
      <c r="P5059" t="s">
        <v>307</v>
      </c>
      <c r="Q5059" t="s">
        <v>307</v>
      </c>
      <c r="R5059" t="s">
        <v>307</v>
      </c>
      <c r="S5059" t="s">
        <v>307</v>
      </c>
      <c r="T5059" t="s">
        <v>307</v>
      </c>
      <c r="U5059" t="s">
        <v>307</v>
      </c>
      <c r="V5059" t="s">
        <v>307</v>
      </c>
      <c r="W5059" t="s">
        <v>307</v>
      </c>
      <c r="X5059" t="s">
        <v>307</v>
      </c>
      <c r="Y5059" t="s">
        <v>307</v>
      </c>
      <c r="Z5059" t="s">
        <v>307</v>
      </c>
      <c r="AA5059" t="s">
        <v>307</v>
      </c>
      <c r="AB5059" t="s">
        <v>307</v>
      </c>
      <c r="AC5059" t="s">
        <v>307</v>
      </c>
      <c r="AD5059" t="s">
        <v>307</v>
      </c>
      <c r="AE5059" t="s">
        <v>307</v>
      </c>
      <c r="AF5059" t="s">
        <v>307</v>
      </c>
      <c r="AG5059" t="s">
        <v>307</v>
      </c>
      <c r="AH5059" t="s">
        <v>307</v>
      </c>
      <c r="AI5059" t="s">
        <v>307</v>
      </c>
      <c r="AJ5059" t="s">
        <v>307</v>
      </c>
      <c r="AK5059" t="s">
        <v>307</v>
      </c>
      <c r="AL5059" t="s">
        <v>307</v>
      </c>
      <c r="AM5059" t="s">
        <v>307</v>
      </c>
      <c r="AN5059" t="s">
        <v>307</v>
      </c>
      <c r="AO5059" t="s">
        <v>307</v>
      </c>
      <c r="AP5059" t="s">
        <v>307</v>
      </c>
      <c r="AQ5059" t="s">
        <v>307</v>
      </c>
      <c r="AR5059" t="s">
        <v>307</v>
      </c>
      <c r="AS5059" t="s">
        <v>307</v>
      </c>
    </row>
    <row r="5060" spans="1:45" x14ac:dyDescent="0.25">
      <c r="A5060">
        <v>616</v>
      </c>
      <c r="B5060" t="s">
        <v>245</v>
      </c>
      <c r="C5060" t="s">
        <v>37</v>
      </c>
      <c r="D5060" t="s">
        <v>47</v>
      </c>
      <c r="E5060" t="s">
        <v>307</v>
      </c>
      <c r="F5060" t="s">
        <v>307</v>
      </c>
      <c r="G5060" t="s">
        <v>307</v>
      </c>
      <c r="H5060" t="s">
        <v>307</v>
      </c>
      <c r="I5060" t="s">
        <v>307</v>
      </c>
      <c r="J5060" t="s">
        <v>307</v>
      </c>
      <c r="K5060" t="s">
        <v>307</v>
      </c>
      <c r="L5060" t="s">
        <v>307</v>
      </c>
      <c r="M5060" t="s">
        <v>307</v>
      </c>
      <c r="N5060" t="s">
        <v>307</v>
      </c>
      <c r="O5060" t="s">
        <v>307</v>
      </c>
      <c r="P5060" t="s">
        <v>307</v>
      </c>
      <c r="Q5060" t="s">
        <v>307</v>
      </c>
      <c r="R5060" t="s">
        <v>307</v>
      </c>
      <c r="S5060" t="s">
        <v>307</v>
      </c>
      <c r="T5060" t="s">
        <v>307</v>
      </c>
      <c r="U5060" t="s">
        <v>307</v>
      </c>
      <c r="V5060" t="s">
        <v>307</v>
      </c>
      <c r="W5060" t="s">
        <v>307</v>
      </c>
      <c r="X5060" t="s">
        <v>307</v>
      </c>
      <c r="Y5060" t="s">
        <v>307</v>
      </c>
      <c r="Z5060" t="s">
        <v>307</v>
      </c>
      <c r="AA5060" t="s">
        <v>307</v>
      </c>
      <c r="AB5060" t="s">
        <v>307</v>
      </c>
      <c r="AC5060" t="s">
        <v>307</v>
      </c>
      <c r="AD5060" t="s">
        <v>307</v>
      </c>
      <c r="AE5060" t="s">
        <v>307</v>
      </c>
      <c r="AF5060" t="s">
        <v>307</v>
      </c>
      <c r="AG5060" t="s">
        <v>307</v>
      </c>
      <c r="AH5060" t="s">
        <v>307</v>
      </c>
      <c r="AI5060" t="s">
        <v>307</v>
      </c>
      <c r="AJ5060" t="s">
        <v>307</v>
      </c>
      <c r="AK5060" t="s">
        <v>307</v>
      </c>
      <c r="AL5060" t="s">
        <v>307</v>
      </c>
      <c r="AM5060" t="s">
        <v>307</v>
      </c>
      <c r="AN5060" t="s">
        <v>307</v>
      </c>
      <c r="AO5060" t="s">
        <v>307</v>
      </c>
      <c r="AP5060" t="s">
        <v>307</v>
      </c>
      <c r="AQ5060" t="s">
        <v>307</v>
      </c>
      <c r="AR5060" t="s">
        <v>307</v>
      </c>
      <c r="AS5060" t="s">
        <v>307</v>
      </c>
    </row>
    <row r="5061" spans="1:45" x14ac:dyDescent="0.25">
      <c r="A5061">
        <v>616</v>
      </c>
      <c r="B5061" t="s">
        <v>245</v>
      </c>
      <c r="C5061" t="s">
        <v>37</v>
      </c>
      <c r="D5061" t="s">
        <v>48</v>
      </c>
      <c r="E5061" t="s">
        <v>307</v>
      </c>
      <c r="F5061" t="s">
        <v>307</v>
      </c>
      <c r="G5061" t="s">
        <v>307</v>
      </c>
      <c r="H5061" t="s">
        <v>307</v>
      </c>
      <c r="I5061" t="s">
        <v>307</v>
      </c>
      <c r="J5061" t="s">
        <v>307</v>
      </c>
      <c r="K5061" t="s">
        <v>307</v>
      </c>
      <c r="L5061" t="s">
        <v>307</v>
      </c>
      <c r="M5061" t="s">
        <v>307</v>
      </c>
      <c r="N5061" t="s">
        <v>307</v>
      </c>
      <c r="O5061" t="s">
        <v>307</v>
      </c>
      <c r="P5061" t="s">
        <v>307</v>
      </c>
      <c r="Q5061" t="s">
        <v>307</v>
      </c>
      <c r="R5061" t="s">
        <v>307</v>
      </c>
      <c r="S5061" t="s">
        <v>307</v>
      </c>
      <c r="T5061" t="s">
        <v>307</v>
      </c>
      <c r="U5061" t="s">
        <v>307</v>
      </c>
      <c r="V5061" t="s">
        <v>307</v>
      </c>
      <c r="W5061" t="s">
        <v>307</v>
      </c>
      <c r="X5061" t="s">
        <v>307</v>
      </c>
      <c r="Y5061" t="s">
        <v>307</v>
      </c>
      <c r="Z5061" t="s">
        <v>307</v>
      </c>
      <c r="AA5061" t="s">
        <v>307</v>
      </c>
      <c r="AB5061" t="s">
        <v>307</v>
      </c>
      <c r="AC5061" t="s">
        <v>307</v>
      </c>
      <c r="AD5061" t="s">
        <v>307</v>
      </c>
      <c r="AE5061" t="s">
        <v>307</v>
      </c>
      <c r="AF5061" t="s">
        <v>307</v>
      </c>
      <c r="AG5061" t="s">
        <v>307</v>
      </c>
      <c r="AH5061" t="s">
        <v>307</v>
      </c>
      <c r="AI5061" t="s">
        <v>307</v>
      </c>
      <c r="AJ5061" t="s">
        <v>307</v>
      </c>
      <c r="AK5061" t="s">
        <v>307</v>
      </c>
      <c r="AL5061" t="s">
        <v>307</v>
      </c>
      <c r="AM5061" t="s">
        <v>307</v>
      </c>
      <c r="AN5061" t="s">
        <v>307</v>
      </c>
      <c r="AO5061" t="s">
        <v>307</v>
      </c>
      <c r="AP5061" t="s">
        <v>307</v>
      </c>
      <c r="AQ5061" t="s">
        <v>307</v>
      </c>
      <c r="AR5061" t="s">
        <v>307</v>
      </c>
      <c r="AS5061" t="s">
        <v>307</v>
      </c>
    </row>
    <row r="5062" spans="1:45" x14ac:dyDescent="0.25">
      <c r="A5062">
        <v>616</v>
      </c>
      <c r="B5062" t="s">
        <v>245</v>
      </c>
      <c r="C5062" t="s">
        <v>37</v>
      </c>
      <c r="D5062" t="s">
        <v>49</v>
      </c>
      <c r="E5062" t="s">
        <v>307</v>
      </c>
      <c r="F5062" t="s">
        <v>307</v>
      </c>
      <c r="G5062" t="s">
        <v>307</v>
      </c>
      <c r="H5062" t="s">
        <v>307</v>
      </c>
      <c r="I5062" t="s">
        <v>307</v>
      </c>
      <c r="J5062" t="s">
        <v>307</v>
      </c>
      <c r="K5062" t="s">
        <v>307</v>
      </c>
      <c r="L5062" t="s">
        <v>307</v>
      </c>
      <c r="M5062" t="s">
        <v>307</v>
      </c>
      <c r="N5062" t="s">
        <v>307</v>
      </c>
      <c r="O5062" t="s">
        <v>307</v>
      </c>
      <c r="P5062" t="s">
        <v>307</v>
      </c>
      <c r="Q5062" t="s">
        <v>307</v>
      </c>
      <c r="R5062" t="s">
        <v>307</v>
      </c>
      <c r="S5062" t="s">
        <v>307</v>
      </c>
      <c r="T5062" t="s">
        <v>307</v>
      </c>
      <c r="U5062" t="s">
        <v>307</v>
      </c>
      <c r="V5062" t="s">
        <v>307</v>
      </c>
      <c r="W5062" t="s">
        <v>307</v>
      </c>
      <c r="X5062" t="s">
        <v>307</v>
      </c>
      <c r="Y5062" t="s">
        <v>307</v>
      </c>
      <c r="Z5062" t="s">
        <v>307</v>
      </c>
      <c r="AA5062" t="s">
        <v>307</v>
      </c>
      <c r="AB5062" t="s">
        <v>307</v>
      </c>
      <c r="AC5062" t="s">
        <v>307</v>
      </c>
      <c r="AD5062" t="s">
        <v>307</v>
      </c>
      <c r="AE5062" t="s">
        <v>307</v>
      </c>
      <c r="AF5062" t="s">
        <v>307</v>
      </c>
      <c r="AG5062" t="s">
        <v>307</v>
      </c>
      <c r="AH5062" t="s">
        <v>307</v>
      </c>
      <c r="AI5062" t="s">
        <v>307</v>
      </c>
      <c r="AJ5062" t="s">
        <v>307</v>
      </c>
      <c r="AK5062" t="s">
        <v>307</v>
      </c>
      <c r="AL5062" t="s">
        <v>307</v>
      </c>
      <c r="AM5062" t="s">
        <v>307</v>
      </c>
      <c r="AN5062" t="s">
        <v>307</v>
      </c>
      <c r="AO5062" t="s">
        <v>307</v>
      </c>
      <c r="AP5062" t="s">
        <v>307</v>
      </c>
      <c r="AQ5062" t="s">
        <v>307</v>
      </c>
      <c r="AR5062" t="s">
        <v>307</v>
      </c>
      <c r="AS5062" t="s">
        <v>307</v>
      </c>
    </row>
    <row r="5063" spans="1:45" x14ac:dyDescent="0.25">
      <c r="A5063">
        <v>616</v>
      </c>
      <c r="B5063" t="s">
        <v>245</v>
      </c>
      <c r="C5063" t="s">
        <v>476</v>
      </c>
      <c r="D5063" t="s">
        <v>48</v>
      </c>
      <c r="E5063" t="s">
        <v>307</v>
      </c>
      <c r="F5063" t="s">
        <v>307</v>
      </c>
      <c r="G5063" t="s">
        <v>307</v>
      </c>
    </row>
    <row r="5064" spans="1:45" x14ac:dyDescent="0.25">
      <c r="A5064">
        <v>616</v>
      </c>
      <c r="B5064" t="s">
        <v>245</v>
      </c>
      <c r="C5064" t="s">
        <v>477</v>
      </c>
      <c r="D5064" t="s">
        <v>48</v>
      </c>
      <c r="E5064" t="s">
        <v>307</v>
      </c>
      <c r="F5064" t="s">
        <v>307</v>
      </c>
      <c r="G5064" t="s">
        <v>307</v>
      </c>
    </row>
    <row r="5065" spans="1:45" x14ac:dyDescent="0.25">
      <c r="A5065">
        <v>616</v>
      </c>
      <c r="B5065" t="s">
        <v>245</v>
      </c>
      <c r="C5065" t="s">
        <v>45</v>
      </c>
      <c r="D5065" t="s">
        <v>63</v>
      </c>
      <c r="E5065" t="s">
        <v>307</v>
      </c>
      <c r="F5065" t="s">
        <v>307</v>
      </c>
      <c r="G5065" t="s">
        <v>307</v>
      </c>
      <c r="H5065" t="s">
        <v>307</v>
      </c>
      <c r="I5065" t="s">
        <v>307</v>
      </c>
      <c r="J5065" t="s">
        <v>307</v>
      </c>
      <c r="K5065" t="s">
        <v>307</v>
      </c>
      <c r="L5065" t="s">
        <v>307</v>
      </c>
      <c r="M5065" t="s">
        <v>307</v>
      </c>
      <c r="N5065" t="s">
        <v>307</v>
      </c>
      <c r="O5065" t="s">
        <v>307</v>
      </c>
      <c r="P5065" t="s">
        <v>307</v>
      </c>
      <c r="Q5065" t="s">
        <v>307</v>
      </c>
      <c r="R5065" t="s">
        <v>307</v>
      </c>
      <c r="S5065" t="s">
        <v>307</v>
      </c>
      <c r="T5065" t="s">
        <v>307</v>
      </c>
      <c r="U5065" t="s">
        <v>307</v>
      </c>
      <c r="V5065" t="s">
        <v>307</v>
      </c>
      <c r="W5065" t="s">
        <v>307</v>
      </c>
    </row>
    <row r="5066" spans="1:45" x14ac:dyDescent="0.25">
      <c r="A5066">
        <v>616</v>
      </c>
      <c r="B5066" t="s">
        <v>245</v>
      </c>
      <c r="C5066" t="s">
        <v>45</v>
      </c>
      <c r="D5066" t="s">
        <v>64</v>
      </c>
      <c r="E5066" t="s">
        <v>307</v>
      </c>
      <c r="F5066" t="s">
        <v>307</v>
      </c>
      <c r="G5066" t="s">
        <v>307</v>
      </c>
      <c r="H5066" t="s">
        <v>307</v>
      </c>
      <c r="I5066" t="s">
        <v>307</v>
      </c>
      <c r="J5066" t="s">
        <v>307</v>
      </c>
      <c r="K5066" t="s">
        <v>307</v>
      </c>
      <c r="L5066" t="s">
        <v>307</v>
      </c>
      <c r="M5066" t="s">
        <v>307</v>
      </c>
      <c r="N5066" t="s">
        <v>307</v>
      </c>
      <c r="O5066" t="s">
        <v>307</v>
      </c>
      <c r="P5066" t="s">
        <v>307</v>
      </c>
      <c r="Q5066" t="s">
        <v>307</v>
      </c>
      <c r="R5066" t="s">
        <v>307</v>
      </c>
      <c r="S5066" t="s">
        <v>307</v>
      </c>
      <c r="T5066" t="s">
        <v>307</v>
      </c>
      <c r="U5066" t="s">
        <v>307</v>
      </c>
      <c r="V5066" t="s">
        <v>307</v>
      </c>
      <c r="W5066" t="s">
        <v>307</v>
      </c>
    </row>
    <row r="5067" spans="1:45" x14ac:dyDescent="0.25">
      <c r="A5067">
        <v>616</v>
      </c>
      <c r="B5067" t="s">
        <v>245</v>
      </c>
      <c r="C5067" t="s">
        <v>40</v>
      </c>
      <c r="D5067" t="s">
        <v>52</v>
      </c>
      <c r="E5067" t="s">
        <v>307</v>
      </c>
      <c r="F5067" t="s">
        <v>307</v>
      </c>
      <c r="G5067" t="s">
        <v>307</v>
      </c>
      <c r="H5067" t="s">
        <v>307</v>
      </c>
      <c r="I5067" t="s">
        <v>307</v>
      </c>
      <c r="J5067" t="s">
        <v>307</v>
      </c>
      <c r="K5067" t="s">
        <v>307</v>
      </c>
      <c r="L5067" t="s">
        <v>307</v>
      </c>
      <c r="M5067" t="s">
        <v>307</v>
      </c>
      <c r="N5067" t="s">
        <v>307</v>
      </c>
      <c r="O5067" t="s">
        <v>307</v>
      </c>
      <c r="P5067" t="s">
        <v>307</v>
      </c>
      <c r="Q5067" t="s">
        <v>307</v>
      </c>
      <c r="R5067" t="s">
        <v>307</v>
      </c>
      <c r="S5067" t="s">
        <v>307</v>
      </c>
      <c r="T5067" t="s">
        <v>307</v>
      </c>
      <c r="U5067" t="s">
        <v>307</v>
      </c>
      <c r="V5067" t="s">
        <v>307</v>
      </c>
      <c r="W5067" t="s">
        <v>307</v>
      </c>
      <c r="X5067" t="s">
        <v>307</v>
      </c>
      <c r="Y5067" t="s">
        <v>307</v>
      </c>
      <c r="Z5067" t="s">
        <v>307</v>
      </c>
    </row>
    <row r="5068" spans="1:45" x14ac:dyDescent="0.25">
      <c r="A5068">
        <v>616</v>
      </c>
      <c r="B5068" t="s">
        <v>245</v>
      </c>
      <c r="C5068" t="s">
        <v>40</v>
      </c>
      <c r="D5068" t="s">
        <v>53</v>
      </c>
      <c r="E5068" t="s">
        <v>307</v>
      </c>
      <c r="F5068" t="s">
        <v>307</v>
      </c>
      <c r="G5068" t="s">
        <v>307</v>
      </c>
      <c r="H5068" t="s">
        <v>307</v>
      </c>
      <c r="I5068" t="s">
        <v>307</v>
      </c>
      <c r="J5068" t="s">
        <v>307</v>
      </c>
      <c r="K5068" t="s">
        <v>307</v>
      </c>
      <c r="L5068" t="s">
        <v>307</v>
      </c>
      <c r="M5068" t="s">
        <v>307</v>
      </c>
      <c r="N5068" t="s">
        <v>307</v>
      </c>
      <c r="O5068" t="s">
        <v>307</v>
      </c>
      <c r="P5068" t="s">
        <v>307</v>
      </c>
      <c r="Q5068" t="s">
        <v>307</v>
      </c>
      <c r="R5068" t="s">
        <v>307</v>
      </c>
      <c r="S5068" t="s">
        <v>307</v>
      </c>
      <c r="T5068" t="s">
        <v>307</v>
      </c>
      <c r="U5068" t="s">
        <v>307</v>
      </c>
      <c r="V5068" t="s">
        <v>307</v>
      </c>
      <c r="W5068" t="s">
        <v>307</v>
      </c>
      <c r="X5068" t="s">
        <v>307</v>
      </c>
      <c r="Y5068" t="s">
        <v>307</v>
      </c>
      <c r="Z5068" t="s">
        <v>307</v>
      </c>
    </row>
    <row r="5069" spans="1:45" x14ac:dyDescent="0.25">
      <c r="A5069">
        <v>616</v>
      </c>
      <c r="B5069" t="s">
        <v>245</v>
      </c>
      <c r="C5069" t="s">
        <v>39</v>
      </c>
      <c r="D5069" t="s">
        <v>50</v>
      </c>
      <c r="E5069" t="s">
        <v>307</v>
      </c>
      <c r="F5069" t="s">
        <v>307</v>
      </c>
      <c r="G5069" t="s">
        <v>307</v>
      </c>
      <c r="H5069" t="s">
        <v>307</v>
      </c>
      <c r="I5069" t="s">
        <v>307</v>
      </c>
      <c r="J5069" t="s">
        <v>307</v>
      </c>
      <c r="K5069" t="s">
        <v>307</v>
      </c>
      <c r="L5069" t="s">
        <v>307</v>
      </c>
      <c r="M5069" t="s">
        <v>307</v>
      </c>
      <c r="N5069" t="s">
        <v>307</v>
      </c>
      <c r="O5069" t="s">
        <v>307</v>
      </c>
      <c r="P5069" t="s">
        <v>307</v>
      </c>
      <c r="Q5069" t="s">
        <v>307</v>
      </c>
      <c r="R5069" t="s">
        <v>307</v>
      </c>
      <c r="S5069" t="s">
        <v>307</v>
      </c>
      <c r="T5069" t="s">
        <v>307</v>
      </c>
      <c r="U5069" t="s">
        <v>307</v>
      </c>
      <c r="V5069" t="s">
        <v>307</v>
      </c>
      <c r="W5069" t="s">
        <v>307</v>
      </c>
      <c r="X5069" t="s">
        <v>307</v>
      </c>
      <c r="Y5069" t="s">
        <v>307</v>
      </c>
      <c r="Z5069" t="s">
        <v>307</v>
      </c>
      <c r="AA5069" t="s">
        <v>307</v>
      </c>
      <c r="AB5069" t="s">
        <v>307</v>
      </c>
      <c r="AC5069" t="s">
        <v>307</v>
      </c>
      <c r="AD5069" t="s">
        <v>307</v>
      </c>
      <c r="AE5069" t="s">
        <v>307</v>
      </c>
      <c r="AF5069" t="s">
        <v>307</v>
      </c>
      <c r="AG5069" t="s">
        <v>307</v>
      </c>
      <c r="AH5069" t="s">
        <v>307</v>
      </c>
      <c r="AI5069" t="s">
        <v>307</v>
      </c>
      <c r="AJ5069" t="s">
        <v>307</v>
      </c>
      <c r="AK5069" t="s">
        <v>307</v>
      </c>
      <c r="AL5069" t="s">
        <v>307</v>
      </c>
      <c r="AM5069" t="s">
        <v>307</v>
      </c>
      <c r="AN5069" t="s">
        <v>307</v>
      </c>
      <c r="AO5069" t="s">
        <v>307</v>
      </c>
      <c r="AP5069" t="s">
        <v>307</v>
      </c>
    </row>
    <row r="5070" spans="1:45" x14ac:dyDescent="0.25">
      <c r="A5070">
        <v>616</v>
      </c>
      <c r="B5070" t="s">
        <v>245</v>
      </c>
      <c r="C5070" t="s">
        <v>39</v>
      </c>
      <c r="D5070" t="s">
        <v>48</v>
      </c>
      <c r="E5070" t="s">
        <v>307</v>
      </c>
      <c r="F5070" t="s">
        <v>307</v>
      </c>
      <c r="G5070" t="s">
        <v>307</v>
      </c>
      <c r="H5070" t="s">
        <v>307</v>
      </c>
      <c r="I5070" t="s">
        <v>307</v>
      </c>
      <c r="J5070" t="s">
        <v>307</v>
      </c>
      <c r="K5070" t="s">
        <v>307</v>
      </c>
      <c r="L5070" t="s">
        <v>307</v>
      </c>
      <c r="M5070" t="s">
        <v>307</v>
      </c>
      <c r="N5070" t="s">
        <v>307</v>
      </c>
      <c r="O5070" t="s">
        <v>307</v>
      </c>
      <c r="P5070" t="s">
        <v>307</v>
      </c>
      <c r="Q5070" t="s">
        <v>307</v>
      </c>
      <c r="R5070" t="s">
        <v>307</v>
      </c>
      <c r="S5070" t="s">
        <v>307</v>
      </c>
      <c r="T5070" t="s">
        <v>307</v>
      </c>
      <c r="U5070" t="s">
        <v>307</v>
      </c>
      <c r="V5070" t="s">
        <v>307</v>
      </c>
      <c r="W5070" t="s">
        <v>307</v>
      </c>
      <c r="X5070" t="s">
        <v>307</v>
      </c>
      <c r="Y5070" t="s">
        <v>307</v>
      </c>
      <c r="Z5070" t="s">
        <v>307</v>
      </c>
      <c r="AA5070" t="s">
        <v>307</v>
      </c>
      <c r="AB5070" t="s">
        <v>307</v>
      </c>
      <c r="AC5070" t="s">
        <v>307</v>
      </c>
      <c r="AD5070" t="s">
        <v>307</v>
      </c>
      <c r="AE5070" t="s">
        <v>307</v>
      </c>
      <c r="AF5070" t="s">
        <v>307</v>
      </c>
      <c r="AG5070" t="s">
        <v>307</v>
      </c>
      <c r="AH5070" t="s">
        <v>307</v>
      </c>
      <c r="AI5070" t="s">
        <v>307</v>
      </c>
      <c r="AJ5070" t="s">
        <v>307</v>
      </c>
      <c r="AK5070" t="s">
        <v>307</v>
      </c>
      <c r="AL5070" t="s">
        <v>307</v>
      </c>
      <c r="AM5070" t="s">
        <v>307</v>
      </c>
      <c r="AN5070" t="s">
        <v>307</v>
      </c>
      <c r="AO5070" t="s">
        <v>307</v>
      </c>
      <c r="AP5070" t="s">
        <v>307</v>
      </c>
    </row>
    <row r="5071" spans="1:45" x14ac:dyDescent="0.25">
      <c r="A5071">
        <v>616</v>
      </c>
      <c r="B5071" t="s">
        <v>245</v>
      </c>
      <c r="C5071" t="s">
        <v>39</v>
      </c>
      <c r="D5071" t="s">
        <v>51</v>
      </c>
      <c r="E5071" t="s">
        <v>307</v>
      </c>
      <c r="F5071" t="s">
        <v>307</v>
      </c>
      <c r="G5071" t="s">
        <v>307</v>
      </c>
      <c r="H5071" t="s">
        <v>307</v>
      </c>
      <c r="I5071" t="s">
        <v>307</v>
      </c>
      <c r="J5071" t="s">
        <v>307</v>
      </c>
      <c r="K5071" t="s">
        <v>307</v>
      </c>
      <c r="L5071" t="s">
        <v>307</v>
      </c>
      <c r="M5071" t="s">
        <v>307</v>
      </c>
      <c r="N5071" t="s">
        <v>307</v>
      </c>
      <c r="O5071" t="s">
        <v>307</v>
      </c>
      <c r="P5071" t="s">
        <v>307</v>
      </c>
      <c r="Q5071" t="s">
        <v>307</v>
      </c>
      <c r="R5071" t="s">
        <v>307</v>
      </c>
      <c r="S5071" t="s">
        <v>307</v>
      </c>
      <c r="T5071" t="s">
        <v>307</v>
      </c>
      <c r="U5071" t="s">
        <v>307</v>
      </c>
      <c r="V5071" t="s">
        <v>307</v>
      </c>
      <c r="W5071" t="s">
        <v>307</v>
      </c>
      <c r="X5071" t="s">
        <v>307</v>
      </c>
      <c r="Y5071" t="s">
        <v>307</v>
      </c>
      <c r="Z5071" t="s">
        <v>307</v>
      </c>
      <c r="AA5071" t="s">
        <v>307</v>
      </c>
      <c r="AB5071" t="s">
        <v>307</v>
      </c>
      <c r="AC5071" t="s">
        <v>307</v>
      </c>
      <c r="AD5071" t="s">
        <v>307</v>
      </c>
      <c r="AE5071" t="s">
        <v>307</v>
      </c>
      <c r="AF5071" t="s">
        <v>307</v>
      </c>
      <c r="AG5071" t="s">
        <v>307</v>
      </c>
      <c r="AH5071" t="s">
        <v>307</v>
      </c>
      <c r="AI5071" t="s">
        <v>307</v>
      </c>
      <c r="AJ5071" t="s">
        <v>307</v>
      </c>
      <c r="AK5071" t="s">
        <v>307</v>
      </c>
      <c r="AL5071" t="s">
        <v>307</v>
      </c>
      <c r="AM5071" t="s">
        <v>307</v>
      </c>
      <c r="AN5071" t="s">
        <v>307</v>
      </c>
      <c r="AO5071" t="s">
        <v>307</v>
      </c>
      <c r="AP5071" t="s">
        <v>307</v>
      </c>
    </row>
    <row r="5072" spans="1:45" x14ac:dyDescent="0.25">
      <c r="A5072">
        <v>616</v>
      </c>
      <c r="B5072" t="s">
        <v>245</v>
      </c>
      <c r="C5072" t="s">
        <v>46</v>
      </c>
      <c r="D5072" t="s">
        <v>65</v>
      </c>
      <c r="E5072" t="s">
        <v>307</v>
      </c>
      <c r="F5072" t="s">
        <v>307</v>
      </c>
      <c r="G5072" t="s">
        <v>307</v>
      </c>
      <c r="H5072" t="s">
        <v>307</v>
      </c>
      <c r="I5072" t="s">
        <v>307</v>
      </c>
      <c r="J5072" t="s">
        <v>307</v>
      </c>
      <c r="K5072" t="s">
        <v>307</v>
      </c>
      <c r="L5072" t="s">
        <v>307</v>
      </c>
      <c r="M5072" t="s">
        <v>307</v>
      </c>
      <c r="N5072" t="s">
        <v>307</v>
      </c>
      <c r="O5072" t="s">
        <v>307</v>
      </c>
      <c r="P5072" t="s">
        <v>307</v>
      </c>
      <c r="Q5072" t="s">
        <v>307</v>
      </c>
      <c r="R5072" t="s">
        <v>307</v>
      </c>
      <c r="S5072" t="s">
        <v>307</v>
      </c>
      <c r="T5072" t="s">
        <v>307</v>
      </c>
      <c r="U5072" t="s">
        <v>307</v>
      </c>
      <c r="V5072" t="s">
        <v>307</v>
      </c>
      <c r="W5072" t="s">
        <v>307</v>
      </c>
      <c r="X5072" t="s">
        <v>307</v>
      </c>
      <c r="Y5072" t="s">
        <v>307</v>
      </c>
      <c r="Z5072" t="s">
        <v>307</v>
      </c>
    </row>
    <row r="5073" spans="1:26" x14ac:dyDescent="0.25">
      <c r="A5073">
        <v>616</v>
      </c>
      <c r="B5073" t="s">
        <v>245</v>
      </c>
      <c r="C5073" t="s">
        <v>46</v>
      </c>
      <c r="D5073" t="s">
        <v>66</v>
      </c>
      <c r="E5073" t="s">
        <v>307</v>
      </c>
      <c r="F5073" t="s">
        <v>307</v>
      </c>
      <c r="G5073" t="s">
        <v>307</v>
      </c>
      <c r="H5073" t="s">
        <v>307</v>
      </c>
      <c r="I5073" t="s">
        <v>307</v>
      </c>
      <c r="J5073" t="s">
        <v>307</v>
      </c>
      <c r="K5073" t="s">
        <v>307</v>
      </c>
      <c r="L5073" t="s">
        <v>307</v>
      </c>
      <c r="M5073" t="s">
        <v>307</v>
      </c>
      <c r="N5073" t="s">
        <v>307</v>
      </c>
      <c r="O5073" t="s">
        <v>307</v>
      </c>
      <c r="P5073" t="s">
        <v>307</v>
      </c>
      <c r="Q5073" t="s">
        <v>307</v>
      </c>
      <c r="R5073" t="s">
        <v>307</v>
      </c>
      <c r="S5073" t="s">
        <v>307</v>
      </c>
      <c r="T5073" t="s">
        <v>307</v>
      </c>
      <c r="U5073" t="s">
        <v>307</v>
      </c>
      <c r="V5073" t="s">
        <v>307</v>
      </c>
      <c r="W5073" t="s">
        <v>307</v>
      </c>
      <c r="X5073" t="s">
        <v>307</v>
      </c>
      <c r="Y5073" t="s">
        <v>307</v>
      </c>
      <c r="Z5073" t="s">
        <v>307</v>
      </c>
    </row>
    <row r="5074" spans="1:26" x14ac:dyDescent="0.25">
      <c r="A5074">
        <v>616</v>
      </c>
      <c r="B5074" t="s">
        <v>245</v>
      </c>
      <c r="C5074" t="s">
        <v>46</v>
      </c>
      <c r="D5074" t="s">
        <v>67</v>
      </c>
      <c r="E5074" t="s">
        <v>307</v>
      </c>
      <c r="F5074" t="s">
        <v>307</v>
      </c>
      <c r="G5074" t="s">
        <v>307</v>
      </c>
      <c r="H5074" t="s">
        <v>307</v>
      </c>
      <c r="I5074" t="s">
        <v>307</v>
      </c>
      <c r="J5074" t="s">
        <v>307</v>
      </c>
      <c r="K5074" t="s">
        <v>307</v>
      </c>
      <c r="L5074" t="s">
        <v>307</v>
      </c>
      <c r="M5074" t="s">
        <v>307</v>
      </c>
      <c r="N5074" t="s">
        <v>307</v>
      </c>
      <c r="O5074" t="s">
        <v>307</v>
      </c>
      <c r="P5074" t="s">
        <v>307</v>
      </c>
      <c r="Q5074" t="s">
        <v>307</v>
      </c>
      <c r="R5074" t="s">
        <v>307</v>
      </c>
      <c r="S5074" t="s">
        <v>307</v>
      </c>
      <c r="T5074" t="s">
        <v>307</v>
      </c>
      <c r="U5074" t="s">
        <v>307</v>
      </c>
      <c r="V5074" t="s">
        <v>307</v>
      </c>
      <c r="W5074" t="s">
        <v>307</v>
      </c>
      <c r="X5074" t="s">
        <v>307</v>
      </c>
      <c r="Y5074" t="s">
        <v>307</v>
      </c>
      <c r="Z5074" t="s">
        <v>307</v>
      </c>
    </row>
    <row r="5075" spans="1:26" x14ac:dyDescent="0.25">
      <c r="A5075">
        <v>616</v>
      </c>
      <c r="B5075" t="s">
        <v>245</v>
      </c>
      <c r="C5075" t="s">
        <v>46</v>
      </c>
      <c r="D5075" t="s">
        <v>68</v>
      </c>
      <c r="E5075" t="s">
        <v>307</v>
      </c>
      <c r="F5075" t="s">
        <v>307</v>
      </c>
      <c r="G5075" t="s">
        <v>307</v>
      </c>
      <c r="H5075" t="s">
        <v>307</v>
      </c>
      <c r="I5075" t="s">
        <v>307</v>
      </c>
      <c r="J5075" t="s">
        <v>307</v>
      </c>
      <c r="K5075" t="s">
        <v>307</v>
      </c>
      <c r="L5075" t="s">
        <v>307</v>
      </c>
      <c r="M5075" t="s">
        <v>307</v>
      </c>
      <c r="N5075" t="s">
        <v>307</v>
      </c>
      <c r="O5075" t="s">
        <v>307</v>
      </c>
      <c r="P5075" t="s">
        <v>307</v>
      </c>
      <c r="Q5075" t="s">
        <v>307</v>
      </c>
      <c r="R5075" t="s">
        <v>307</v>
      </c>
      <c r="S5075" t="s">
        <v>307</v>
      </c>
      <c r="T5075" t="s">
        <v>307</v>
      </c>
      <c r="U5075" t="s">
        <v>307</v>
      </c>
      <c r="V5075" t="s">
        <v>307</v>
      </c>
      <c r="W5075" t="s">
        <v>307</v>
      </c>
      <c r="X5075" t="s">
        <v>307</v>
      </c>
      <c r="Y5075" t="s">
        <v>307</v>
      </c>
      <c r="Z5075" t="s">
        <v>307</v>
      </c>
    </row>
    <row r="5076" spans="1:26" x14ac:dyDescent="0.25">
      <c r="A5076">
        <v>616</v>
      </c>
      <c r="B5076" t="s">
        <v>245</v>
      </c>
      <c r="C5076" t="s">
        <v>46</v>
      </c>
      <c r="D5076" t="s">
        <v>69</v>
      </c>
      <c r="E5076" t="s">
        <v>307</v>
      </c>
      <c r="F5076" t="s">
        <v>307</v>
      </c>
      <c r="G5076" t="s">
        <v>307</v>
      </c>
      <c r="H5076" t="s">
        <v>307</v>
      </c>
      <c r="I5076" t="s">
        <v>307</v>
      </c>
      <c r="J5076" t="s">
        <v>307</v>
      </c>
      <c r="K5076" t="s">
        <v>307</v>
      </c>
      <c r="L5076" t="s">
        <v>307</v>
      </c>
      <c r="M5076" t="s">
        <v>307</v>
      </c>
      <c r="N5076" t="s">
        <v>307</v>
      </c>
      <c r="O5076" t="s">
        <v>307</v>
      </c>
      <c r="P5076" t="s">
        <v>307</v>
      </c>
      <c r="Q5076" t="s">
        <v>307</v>
      </c>
      <c r="R5076" t="s">
        <v>307</v>
      </c>
      <c r="S5076" t="s">
        <v>307</v>
      </c>
      <c r="T5076" t="s">
        <v>307</v>
      </c>
      <c r="U5076" t="s">
        <v>307</v>
      </c>
      <c r="V5076" t="s">
        <v>307</v>
      </c>
      <c r="W5076" t="s">
        <v>307</v>
      </c>
      <c r="X5076" t="s">
        <v>307</v>
      </c>
      <c r="Y5076" t="s">
        <v>307</v>
      </c>
      <c r="Z5076" t="s">
        <v>307</v>
      </c>
    </row>
    <row r="5077" spans="1:26" x14ac:dyDescent="0.25">
      <c r="A5077">
        <v>616</v>
      </c>
      <c r="B5077" t="s">
        <v>245</v>
      </c>
      <c r="C5077" t="s">
        <v>46</v>
      </c>
      <c r="D5077" t="s">
        <v>70</v>
      </c>
      <c r="E5077" t="s">
        <v>307</v>
      </c>
      <c r="F5077" t="s">
        <v>307</v>
      </c>
      <c r="G5077" t="s">
        <v>307</v>
      </c>
      <c r="H5077" t="s">
        <v>307</v>
      </c>
      <c r="I5077" t="s">
        <v>307</v>
      </c>
      <c r="J5077" t="s">
        <v>307</v>
      </c>
      <c r="K5077" t="s">
        <v>307</v>
      </c>
      <c r="L5077" t="s">
        <v>307</v>
      </c>
      <c r="M5077" t="s">
        <v>307</v>
      </c>
      <c r="N5077" t="s">
        <v>307</v>
      </c>
      <c r="O5077" t="s">
        <v>307</v>
      </c>
      <c r="P5077" t="s">
        <v>307</v>
      </c>
      <c r="Q5077" t="s">
        <v>307</v>
      </c>
      <c r="R5077" t="s">
        <v>307</v>
      </c>
      <c r="S5077" t="s">
        <v>307</v>
      </c>
      <c r="T5077" t="s">
        <v>307</v>
      </c>
      <c r="U5077" t="s">
        <v>307</v>
      </c>
      <c r="V5077" t="s">
        <v>307</v>
      </c>
      <c r="W5077" t="s">
        <v>307</v>
      </c>
      <c r="X5077" t="s">
        <v>307</v>
      </c>
      <c r="Y5077" t="s">
        <v>307</v>
      </c>
      <c r="Z5077" t="s">
        <v>307</v>
      </c>
    </row>
    <row r="5078" spans="1:26" x14ac:dyDescent="0.25">
      <c r="A5078">
        <v>616</v>
      </c>
      <c r="B5078" t="s">
        <v>245</v>
      </c>
      <c r="C5078" t="s">
        <v>46</v>
      </c>
      <c r="D5078" t="s">
        <v>71</v>
      </c>
      <c r="E5078" t="s">
        <v>307</v>
      </c>
      <c r="F5078" t="s">
        <v>307</v>
      </c>
      <c r="G5078" t="s">
        <v>307</v>
      </c>
      <c r="H5078" t="s">
        <v>307</v>
      </c>
      <c r="I5078" t="s">
        <v>307</v>
      </c>
      <c r="J5078" t="s">
        <v>307</v>
      </c>
      <c r="K5078" t="s">
        <v>307</v>
      </c>
      <c r="L5078" t="s">
        <v>307</v>
      </c>
      <c r="M5078" t="s">
        <v>307</v>
      </c>
      <c r="N5078" t="s">
        <v>307</v>
      </c>
      <c r="O5078" t="s">
        <v>307</v>
      </c>
      <c r="P5078" t="s">
        <v>307</v>
      </c>
      <c r="Q5078" t="s">
        <v>307</v>
      </c>
      <c r="R5078" t="s">
        <v>307</v>
      </c>
      <c r="S5078" t="s">
        <v>307</v>
      </c>
      <c r="T5078" t="s">
        <v>307</v>
      </c>
      <c r="U5078" t="s">
        <v>307</v>
      </c>
      <c r="V5078" t="s">
        <v>307</v>
      </c>
      <c r="W5078" t="s">
        <v>307</v>
      </c>
      <c r="X5078" t="s">
        <v>307</v>
      </c>
      <c r="Y5078" t="s">
        <v>307</v>
      </c>
      <c r="Z5078" t="s">
        <v>307</v>
      </c>
    </row>
    <row r="5079" spans="1:26" x14ac:dyDescent="0.25">
      <c r="A5079">
        <v>616</v>
      </c>
      <c r="B5079" t="s">
        <v>245</v>
      </c>
      <c r="C5079" t="s">
        <v>46</v>
      </c>
      <c r="D5079" t="s">
        <v>72</v>
      </c>
      <c r="E5079" t="s">
        <v>307</v>
      </c>
      <c r="F5079" t="s">
        <v>307</v>
      </c>
      <c r="G5079" t="s">
        <v>307</v>
      </c>
      <c r="H5079" t="s">
        <v>307</v>
      </c>
      <c r="I5079" t="s">
        <v>307</v>
      </c>
      <c r="J5079" t="s">
        <v>307</v>
      </c>
      <c r="K5079" t="s">
        <v>307</v>
      </c>
      <c r="L5079" t="s">
        <v>307</v>
      </c>
      <c r="M5079" t="s">
        <v>307</v>
      </c>
      <c r="N5079" t="s">
        <v>307</v>
      </c>
      <c r="O5079" t="s">
        <v>307</v>
      </c>
      <c r="P5079" t="s">
        <v>307</v>
      </c>
      <c r="Q5079" t="s">
        <v>307</v>
      </c>
      <c r="R5079" t="s">
        <v>307</v>
      </c>
      <c r="S5079" t="s">
        <v>307</v>
      </c>
      <c r="T5079" t="s">
        <v>307</v>
      </c>
      <c r="U5079" t="s">
        <v>307</v>
      </c>
      <c r="V5079" t="s">
        <v>307</v>
      </c>
      <c r="W5079" t="s">
        <v>307</v>
      </c>
      <c r="X5079" t="s">
        <v>307</v>
      </c>
      <c r="Y5079" t="s">
        <v>307</v>
      </c>
      <c r="Z5079" t="s">
        <v>307</v>
      </c>
    </row>
    <row r="5080" spans="1:26" x14ac:dyDescent="0.25">
      <c r="A5080">
        <v>616</v>
      </c>
      <c r="B5080" t="s">
        <v>245</v>
      </c>
      <c r="C5080" t="s">
        <v>46</v>
      </c>
      <c r="D5080" t="s">
        <v>47</v>
      </c>
      <c r="E5080" t="s">
        <v>307</v>
      </c>
      <c r="F5080" t="s">
        <v>307</v>
      </c>
      <c r="G5080" t="s">
        <v>307</v>
      </c>
      <c r="H5080" t="s">
        <v>307</v>
      </c>
      <c r="I5080" t="s">
        <v>307</v>
      </c>
      <c r="J5080" t="s">
        <v>307</v>
      </c>
      <c r="K5080" t="s">
        <v>307</v>
      </c>
      <c r="L5080" t="s">
        <v>307</v>
      </c>
      <c r="M5080" t="s">
        <v>307</v>
      </c>
      <c r="N5080" t="s">
        <v>307</v>
      </c>
      <c r="O5080" t="s">
        <v>307</v>
      </c>
      <c r="P5080" t="s">
        <v>307</v>
      </c>
      <c r="Q5080" t="s">
        <v>307</v>
      </c>
      <c r="R5080" t="s">
        <v>307</v>
      </c>
      <c r="S5080" t="s">
        <v>307</v>
      </c>
      <c r="T5080" t="s">
        <v>307</v>
      </c>
      <c r="U5080" t="s">
        <v>307</v>
      </c>
      <c r="V5080" t="s">
        <v>307</v>
      </c>
      <c r="W5080" t="s">
        <v>307</v>
      </c>
      <c r="X5080" t="s">
        <v>307</v>
      </c>
      <c r="Y5080" t="s">
        <v>307</v>
      </c>
      <c r="Z5080" t="s">
        <v>307</v>
      </c>
    </row>
    <row r="5081" spans="1:26" x14ac:dyDescent="0.25">
      <c r="A5081">
        <v>616</v>
      </c>
      <c r="B5081" t="s">
        <v>245</v>
      </c>
      <c r="C5081" t="s">
        <v>46</v>
      </c>
      <c r="D5081" t="s">
        <v>48</v>
      </c>
      <c r="E5081" t="s">
        <v>307</v>
      </c>
      <c r="F5081" t="s">
        <v>307</v>
      </c>
      <c r="G5081" t="s">
        <v>307</v>
      </c>
      <c r="H5081" t="s">
        <v>307</v>
      </c>
      <c r="I5081" t="s">
        <v>307</v>
      </c>
      <c r="J5081" t="s">
        <v>307</v>
      </c>
      <c r="K5081" t="s">
        <v>307</v>
      </c>
      <c r="L5081" t="s">
        <v>307</v>
      </c>
      <c r="M5081" t="s">
        <v>307</v>
      </c>
      <c r="N5081" t="s">
        <v>307</v>
      </c>
      <c r="O5081" t="s">
        <v>307</v>
      </c>
      <c r="P5081" t="s">
        <v>307</v>
      </c>
      <c r="Q5081" t="s">
        <v>307</v>
      </c>
      <c r="R5081" t="s">
        <v>307</v>
      </c>
      <c r="S5081" t="s">
        <v>307</v>
      </c>
      <c r="T5081" t="s">
        <v>307</v>
      </c>
      <c r="U5081" t="s">
        <v>307</v>
      </c>
      <c r="V5081" t="s">
        <v>307</v>
      </c>
      <c r="W5081" t="s">
        <v>307</v>
      </c>
      <c r="X5081" t="s">
        <v>307</v>
      </c>
      <c r="Y5081" t="s">
        <v>307</v>
      </c>
      <c r="Z5081" t="s">
        <v>307</v>
      </c>
    </row>
    <row r="5082" spans="1:26" x14ac:dyDescent="0.25">
      <c r="A5082">
        <v>616</v>
      </c>
      <c r="B5082" t="s">
        <v>245</v>
      </c>
      <c r="C5082" t="s">
        <v>46</v>
      </c>
      <c r="D5082" t="s">
        <v>49</v>
      </c>
      <c r="E5082" t="s">
        <v>307</v>
      </c>
      <c r="F5082" t="s">
        <v>307</v>
      </c>
      <c r="G5082" t="s">
        <v>307</v>
      </c>
      <c r="H5082" t="s">
        <v>307</v>
      </c>
      <c r="I5082" t="s">
        <v>307</v>
      </c>
      <c r="J5082" t="s">
        <v>307</v>
      </c>
      <c r="K5082" t="s">
        <v>307</v>
      </c>
      <c r="L5082" t="s">
        <v>307</v>
      </c>
      <c r="M5082" t="s">
        <v>307</v>
      </c>
      <c r="N5082" t="s">
        <v>307</v>
      </c>
      <c r="O5082" t="s">
        <v>307</v>
      </c>
      <c r="P5082" t="s">
        <v>307</v>
      </c>
      <c r="Q5082" t="s">
        <v>307</v>
      </c>
      <c r="R5082" t="s">
        <v>307</v>
      </c>
      <c r="S5082" t="s">
        <v>307</v>
      </c>
      <c r="T5082" t="s">
        <v>307</v>
      </c>
      <c r="U5082" t="s">
        <v>307</v>
      </c>
      <c r="V5082" t="s">
        <v>307</v>
      </c>
      <c r="W5082" t="s">
        <v>307</v>
      </c>
      <c r="X5082" t="s">
        <v>307</v>
      </c>
      <c r="Y5082" t="s">
        <v>307</v>
      </c>
      <c r="Z5082" t="s">
        <v>307</v>
      </c>
    </row>
    <row r="5083" spans="1:26" x14ac:dyDescent="0.25">
      <c r="A5083">
        <v>616</v>
      </c>
      <c r="B5083" t="s">
        <v>245</v>
      </c>
      <c r="C5083" t="s">
        <v>41</v>
      </c>
      <c r="D5083" t="s">
        <v>48</v>
      </c>
      <c r="E5083" t="s">
        <v>307</v>
      </c>
      <c r="F5083" t="s">
        <v>307</v>
      </c>
      <c r="G5083" t="s">
        <v>307</v>
      </c>
      <c r="H5083" t="s">
        <v>307</v>
      </c>
      <c r="I5083" t="s">
        <v>307</v>
      </c>
      <c r="J5083" t="s">
        <v>307</v>
      </c>
      <c r="K5083" t="s">
        <v>307</v>
      </c>
      <c r="L5083" t="s">
        <v>307</v>
      </c>
      <c r="M5083" t="s">
        <v>307</v>
      </c>
      <c r="N5083" t="s">
        <v>307</v>
      </c>
      <c r="O5083" t="s">
        <v>307</v>
      </c>
      <c r="P5083" t="s">
        <v>307</v>
      </c>
      <c r="Q5083" t="s">
        <v>307</v>
      </c>
      <c r="R5083" t="s">
        <v>307</v>
      </c>
      <c r="S5083" t="s">
        <v>307</v>
      </c>
      <c r="T5083" t="s">
        <v>307</v>
      </c>
      <c r="U5083" t="s">
        <v>307</v>
      </c>
      <c r="V5083" t="s">
        <v>307</v>
      </c>
      <c r="W5083" t="s">
        <v>307</v>
      </c>
      <c r="X5083" t="s">
        <v>307</v>
      </c>
      <c r="Y5083" t="s">
        <v>307</v>
      </c>
      <c r="Z5083" t="s">
        <v>307</v>
      </c>
    </row>
    <row r="5084" spans="1:26" x14ac:dyDescent="0.25">
      <c r="A5084">
        <v>616</v>
      </c>
      <c r="B5084" t="s">
        <v>245</v>
      </c>
      <c r="C5084" t="s">
        <v>459</v>
      </c>
      <c r="D5084" t="s">
        <v>48</v>
      </c>
      <c r="E5084" t="s">
        <v>307</v>
      </c>
      <c r="F5084" t="s">
        <v>307</v>
      </c>
      <c r="G5084" t="s">
        <v>307</v>
      </c>
      <c r="H5084" t="s">
        <v>307</v>
      </c>
      <c r="I5084" t="s">
        <v>307</v>
      </c>
      <c r="J5084" t="s">
        <v>307</v>
      </c>
      <c r="K5084" t="s">
        <v>307</v>
      </c>
      <c r="L5084" t="s">
        <v>307</v>
      </c>
      <c r="M5084" t="s">
        <v>307</v>
      </c>
      <c r="N5084" t="s">
        <v>307</v>
      </c>
      <c r="O5084" t="s">
        <v>307</v>
      </c>
      <c r="P5084" t="s">
        <v>307</v>
      </c>
      <c r="Q5084" t="s">
        <v>307</v>
      </c>
    </row>
    <row r="5085" spans="1:26" x14ac:dyDescent="0.25">
      <c r="A5085">
        <v>616</v>
      </c>
      <c r="B5085" t="s">
        <v>245</v>
      </c>
      <c r="C5085" t="s">
        <v>304</v>
      </c>
      <c r="D5085" t="s">
        <v>48</v>
      </c>
      <c r="E5085" t="s">
        <v>307</v>
      </c>
      <c r="F5085" t="s">
        <v>307</v>
      </c>
      <c r="G5085" t="s">
        <v>307</v>
      </c>
      <c r="H5085" t="s">
        <v>307</v>
      </c>
      <c r="I5085" t="s">
        <v>307</v>
      </c>
      <c r="J5085" t="s">
        <v>307</v>
      </c>
      <c r="K5085" t="s">
        <v>307</v>
      </c>
      <c r="L5085" t="s">
        <v>307</v>
      </c>
      <c r="M5085" t="s">
        <v>307</v>
      </c>
      <c r="N5085" t="s">
        <v>307</v>
      </c>
      <c r="O5085" t="s">
        <v>307</v>
      </c>
      <c r="P5085" t="s">
        <v>307</v>
      </c>
      <c r="Q5085" t="s">
        <v>307</v>
      </c>
    </row>
    <row r="5086" spans="1:26" x14ac:dyDescent="0.25">
      <c r="A5086">
        <v>616</v>
      </c>
      <c r="B5086" t="s">
        <v>245</v>
      </c>
      <c r="C5086" t="s">
        <v>433</v>
      </c>
      <c r="D5086" t="s">
        <v>48</v>
      </c>
      <c r="E5086" t="s">
        <v>307</v>
      </c>
      <c r="F5086" t="s">
        <v>307</v>
      </c>
      <c r="G5086" t="s">
        <v>307</v>
      </c>
      <c r="H5086" t="s">
        <v>307</v>
      </c>
      <c r="I5086" t="s">
        <v>307</v>
      </c>
      <c r="J5086" t="s">
        <v>307</v>
      </c>
      <c r="K5086" t="s">
        <v>307</v>
      </c>
      <c r="L5086" t="s">
        <v>307</v>
      </c>
      <c r="M5086" t="s">
        <v>307</v>
      </c>
      <c r="N5086" t="s">
        <v>307</v>
      </c>
      <c r="O5086" t="s">
        <v>307</v>
      </c>
      <c r="P5086" t="s">
        <v>307</v>
      </c>
      <c r="Q5086" t="s">
        <v>307</v>
      </c>
    </row>
    <row r="5087" spans="1:26" x14ac:dyDescent="0.25">
      <c r="A5087">
        <v>616</v>
      </c>
      <c r="B5087" t="s">
        <v>245</v>
      </c>
      <c r="C5087" t="s">
        <v>305</v>
      </c>
      <c r="D5087" t="s">
        <v>48</v>
      </c>
      <c r="E5087" t="s">
        <v>307</v>
      </c>
      <c r="F5087" t="s">
        <v>307</v>
      </c>
      <c r="G5087" t="s">
        <v>307</v>
      </c>
      <c r="H5087" t="s">
        <v>307</v>
      </c>
      <c r="I5087" t="s">
        <v>307</v>
      </c>
      <c r="J5087" t="s">
        <v>307</v>
      </c>
      <c r="K5087" t="s">
        <v>307</v>
      </c>
      <c r="L5087" t="s">
        <v>307</v>
      </c>
      <c r="M5087" t="s">
        <v>307</v>
      </c>
      <c r="N5087" t="s">
        <v>307</v>
      </c>
      <c r="O5087" t="s">
        <v>307</v>
      </c>
      <c r="P5087" t="s">
        <v>307</v>
      </c>
      <c r="Q5087" t="s">
        <v>307</v>
      </c>
    </row>
    <row r="5088" spans="1:26" x14ac:dyDescent="0.25">
      <c r="A5088">
        <v>616</v>
      </c>
      <c r="B5088" t="s">
        <v>245</v>
      </c>
      <c r="C5088" t="s">
        <v>306</v>
      </c>
      <c r="D5088" t="s">
        <v>48</v>
      </c>
      <c r="E5088" t="s">
        <v>307</v>
      </c>
      <c r="F5088" t="s">
        <v>307</v>
      </c>
      <c r="G5088" t="s">
        <v>307</v>
      </c>
      <c r="H5088" t="s">
        <v>307</v>
      </c>
      <c r="I5088" t="s">
        <v>307</v>
      </c>
      <c r="J5088" t="s">
        <v>307</v>
      </c>
      <c r="K5088" t="s">
        <v>307</v>
      </c>
      <c r="L5088" t="s">
        <v>307</v>
      </c>
      <c r="M5088" t="s">
        <v>307</v>
      </c>
      <c r="N5088" t="s">
        <v>307</v>
      </c>
      <c r="O5088" t="s">
        <v>307</v>
      </c>
      <c r="P5088" t="s">
        <v>307</v>
      </c>
      <c r="Q5088" t="s">
        <v>307</v>
      </c>
    </row>
    <row r="5089" spans="1:45" x14ac:dyDescent="0.25">
      <c r="A5089">
        <v>616</v>
      </c>
      <c r="B5089" t="s">
        <v>245</v>
      </c>
      <c r="C5089" t="s">
        <v>44</v>
      </c>
      <c r="D5089" t="s">
        <v>54</v>
      </c>
      <c r="E5089" t="s">
        <v>307</v>
      </c>
      <c r="F5089" t="s">
        <v>307</v>
      </c>
      <c r="G5089" t="s">
        <v>307</v>
      </c>
      <c r="H5089" t="s">
        <v>307</v>
      </c>
      <c r="I5089" t="s">
        <v>307</v>
      </c>
      <c r="J5089" t="s">
        <v>307</v>
      </c>
      <c r="K5089" t="s">
        <v>307</v>
      </c>
      <c r="L5089" t="s">
        <v>307</v>
      </c>
      <c r="M5089" t="s">
        <v>307</v>
      </c>
      <c r="N5089" t="s">
        <v>307</v>
      </c>
      <c r="O5089" t="s">
        <v>307</v>
      </c>
      <c r="P5089" t="s">
        <v>307</v>
      </c>
      <c r="Q5089" t="s">
        <v>307</v>
      </c>
      <c r="R5089" t="s">
        <v>307</v>
      </c>
      <c r="S5089" t="s">
        <v>307</v>
      </c>
      <c r="T5089" t="s">
        <v>307</v>
      </c>
      <c r="U5089" t="s">
        <v>307</v>
      </c>
      <c r="V5089" t="s">
        <v>307</v>
      </c>
      <c r="W5089" t="s">
        <v>307</v>
      </c>
    </row>
    <row r="5090" spans="1:45" x14ac:dyDescent="0.25">
      <c r="A5090">
        <v>616</v>
      </c>
      <c r="B5090" t="s">
        <v>245</v>
      </c>
      <c r="C5090" t="s">
        <v>44</v>
      </c>
      <c r="D5090" t="s">
        <v>55</v>
      </c>
      <c r="E5090" t="s">
        <v>307</v>
      </c>
      <c r="F5090" t="s">
        <v>307</v>
      </c>
      <c r="G5090" t="s">
        <v>307</v>
      </c>
      <c r="H5090" t="s">
        <v>307</v>
      </c>
      <c r="I5090" t="s">
        <v>307</v>
      </c>
      <c r="J5090" t="s">
        <v>307</v>
      </c>
      <c r="K5090" t="s">
        <v>307</v>
      </c>
      <c r="L5090" t="s">
        <v>307</v>
      </c>
      <c r="M5090" t="s">
        <v>307</v>
      </c>
      <c r="N5090" t="s">
        <v>307</v>
      </c>
      <c r="O5090" t="s">
        <v>307</v>
      </c>
      <c r="P5090" t="s">
        <v>307</v>
      </c>
      <c r="Q5090" t="s">
        <v>307</v>
      </c>
      <c r="R5090" t="s">
        <v>307</v>
      </c>
      <c r="S5090" t="s">
        <v>307</v>
      </c>
      <c r="T5090" t="s">
        <v>307</v>
      </c>
      <c r="U5090" t="s">
        <v>307</v>
      </c>
      <c r="V5090" t="s">
        <v>307</v>
      </c>
      <c r="W5090" t="s">
        <v>307</v>
      </c>
    </row>
    <row r="5091" spans="1:45" x14ac:dyDescent="0.25">
      <c r="A5091">
        <v>616</v>
      </c>
      <c r="B5091" t="s">
        <v>245</v>
      </c>
      <c r="C5091" t="s">
        <v>44</v>
      </c>
      <c r="D5091" t="s">
        <v>56</v>
      </c>
      <c r="E5091" t="s">
        <v>307</v>
      </c>
      <c r="F5091" t="s">
        <v>307</v>
      </c>
      <c r="G5091" t="s">
        <v>307</v>
      </c>
      <c r="H5091" t="s">
        <v>307</v>
      </c>
      <c r="I5091" t="s">
        <v>307</v>
      </c>
      <c r="J5091" t="s">
        <v>307</v>
      </c>
      <c r="K5091" t="s">
        <v>307</v>
      </c>
      <c r="L5091" t="s">
        <v>307</v>
      </c>
      <c r="M5091" t="s">
        <v>307</v>
      </c>
      <c r="N5091" t="s">
        <v>307</v>
      </c>
      <c r="O5091" t="s">
        <v>307</v>
      </c>
      <c r="P5091" t="s">
        <v>307</v>
      </c>
      <c r="Q5091" t="s">
        <v>307</v>
      </c>
      <c r="R5091" t="s">
        <v>307</v>
      </c>
      <c r="S5091" t="s">
        <v>307</v>
      </c>
      <c r="T5091" t="s">
        <v>307</v>
      </c>
      <c r="U5091" t="s">
        <v>307</v>
      </c>
      <c r="V5091" t="s">
        <v>307</v>
      </c>
      <c r="W5091" t="s">
        <v>307</v>
      </c>
    </row>
    <row r="5092" spans="1:45" x14ac:dyDescent="0.25">
      <c r="A5092">
        <v>616</v>
      </c>
      <c r="B5092" t="s">
        <v>245</v>
      </c>
      <c r="C5092" t="s">
        <v>44</v>
      </c>
      <c r="D5092" t="s">
        <v>57</v>
      </c>
      <c r="E5092" t="s">
        <v>307</v>
      </c>
      <c r="F5092" t="s">
        <v>307</v>
      </c>
      <c r="G5092" t="s">
        <v>307</v>
      </c>
      <c r="H5092" t="s">
        <v>307</v>
      </c>
      <c r="I5092" t="s">
        <v>307</v>
      </c>
      <c r="J5092" t="s">
        <v>307</v>
      </c>
      <c r="K5092" t="s">
        <v>307</v>
      </c>
      <c r="L5092" t="s">
        <v>307</v>
      </c>
      <c r="M5092" t="s">
        <v>307</v>
      </c>
      <c r="N5092" t="s">
        <v>307</v>
      </c>
      <c r="O5092" t="s">
        <v>307</v>
      </c>
      <c r="P5092" t="s">
        <v>307</v>
      </c>
      <c r="Q5092" t="s">
        <v>307</v>
      </c>
      <c r="R5092" t="s">
        <v>307</v>
      </c>
      <c r="S5092" t="s">
        <v>307</v>
      </c>
      <c r="T5092" t="s">
        <v>307</v>
      </c>
      <c r="U5092" t="s">
        <v>307</v>
      </c>
      <c r="V5092" t="s">
        <v>307</v>
      </c>
      <c r="W5092" t="s">
        <v>307</v>
      </c>
    </row>
    <row r="5093" spans="1:45" x14ac:dyDescent="0.25">
      <c r="A5093">
        <v>616</v>
      </c>
      <c r="B5093" t="s">
        <v>245</v>
      </c>
      <c r="C5093" t="s">
        <v>44</v>
      </c>
      <c r="D5093" t="s">
        <v>58</v>
      </c>
      <c r="E5093" t="s">
        <v>307</v>
      </c>
      <c r="F5093" t="s">
        <v>307</v>
      </c>
      <c r="G5093" t="s">
        <v>307</v>
      </c>
      <c r="H5093" t="s">
        <v>307</v>
      </c>
      <c r="I5093" t="s">
        <v>307</v>
      </c>
      <c r="J5093" t="s">
        <v>307</v>
      </c>
      <c r="K5093" t="s">
        <v>307</v>
      </c>
      <c r="L5093" t="s">
        <v>307</v>
      </c>
      <c r="M5093" t="s">
        <v>307</v>
      </c>
      <c r="N5093" t="s">
        <v>307</v>
      </c>
      <c r="O5093" t="s">
        <v>307</v>
      </c>
      <c r="P5093" t="s">
        <v>307</v>
      </c>
      <c r="Q5093" t="s">
        <v>307</v>
      </c>
      <c r="R5093" t="s">
        <v>307</v>
      </c>
      <c r="S5093" t="s">
        <v>307</v>
      </c>
      <c r="T5093" t="s">
        <v>307</v>
      </c>
      <c r="U5093" t="s">
        <v>307</v>
      </c>
      <c r="V5093" t="s">
        <v>307</v>
      </c>
      <c r="W5093" t="s">
        <v>307</v>
      </c>
    </row>
    <row r="5094" spans="1:45" x14ac:dyDescent="0.25">
      <c r="A5094">
        <v>616</v>
      </c>
      <c r="B5094" t="s">
        <v>245</v>
      </c>
      <c r="C5094" t="s">
        <v>44</v>
      </c>
      <c r="D5094" t="s">
        <v>59</v>
      </c>
      <c r="E5094" t="s">
        <v>307</v>
      </c>
      <c r="F5094" t="s">
        <v>307</v>
      </c>
      <c r="G5094" t="s">
        <v>307</v>
      </c>
      <c r="H5094" t="s">
        <v>307</v>
      </c>
      <c r="I5094" t="s">
        <v>307</v>
      </c>
      <c r="J5094" t="s">
        <v>307</v>
      </c>
      <c r="K5094" t="s">
        <v>307</v>
      </c>
      <c r="L5094" t="s">
        <v>307</v>
      </c>
      <c r="M5094" t="s">
        <v>307</v>
      </c>
      <c r="N5094" t="s">
        <v>307</v>
      </c>
      <c r="O5094" t="s">
        <v>307</v>
      </c>
      <c r="P5094" t="s">
        <v>307</v>
      </c>
      <c r="Q5094" t="s">
        <v>307</v>
      </c>
      <c r="R5094" t="s">
        <v>307</v>
      </c>
      <c r="S5094" t="s">
        <v>307</v>
      </c>
      <c r="T5094" t="s">
        <v>307</v>
      </c>
      <c r="U5094" t="s">
        <v>307</v>
      </c>
      <c r="V5094" t="s">
        <v>307</v>
      </c>
      <c r="W5094" t="s">
        <v>307</v>
      </c>
    </row>
    <row r="5095" spans="1:45" x14ac:dyDescent="0.25">
      <c r="A5095">
        <v>616</v>
      </c>
      <c r="B5095" t="s">
        <v>245</v>
      </c>
      <c r="C5095" t="s">
        <v>44</v>
      </c>
      <c r="D5095" t="s">
        <v>60</v>
      </c>
      <c r="E5095" t="s">
        <v>307</v>
      </c>
      <c r="F5095" t="s">
        <v>307</v>
      </c>
      <c r="G5095" t="s">
        <v>307</v>
      </c>
      <c r="H5095" t="s">
        <v>307</v>
      </c>
      <c r="I5095" t="s">
        <v>307</v>
      </c>
      <c r="J5095" t="s">
        <v>307</v>
      </c>
      <c r="K5095" t="s">
        <v>307</v>
      </c>
      <c r="L5095" t="s">
        <v>307</v>
      </c>
      <c r="M5095" t="s">
        <v>307</v>
      </c>
      <c r="N5095" t="s">
        <v>307</v>
      </c>
      <c r="O5095" t="s">
        <v>307</v>
      </c>
      <c r="P5095" t="s">
        <v>307</v>
      </c>
      <c r="Q5095" t="s">
        <v>307</v>
      </c>
      <c r="R5095" t="s">
        <v>307</v>
      </c>
      <c r="S5095" t="s">
        <v>307</v>
      </c>
      <c r="T5095" t="s">
        <v>307</v>
      </c>
      <c r="U5095" t="s">
        <v>307</v>
      </c>
      <c r="V5095" t="s">
        <v>307</v>
      </c>
      <c r="W5095" t="s">
        <v>307</v>
      </c>
    </row>
    <row r="5096" spans="1:45" x14ac:dyDescent="0.25">
      <c r="A5096">
        <v>616</v>
      </c>
      <c r="B5096" t="s">
        <v>245</v>
      </c>
      <c r="C5096" t="s">
        <v>44</v>
      </c>
      <c r="D5096" t="s">
        <v>61</v>
      </c>
      <c r="E5096" t="s">
        <v>307</v>
      </c>
      <c r="F5096" t="s">
        <v>307</v>
      </c>
      <c r="G5096" t="s">
        <v>307</v>
      </c>
      <c r="H5096" t="s">
        <v>307</v>
      </c>
      <c r="I5096" t="s">
        <v>307</v>
      </c>
      <c r="J5096" t="s">
        <v>307</v>
      </c>
      <c r="K5096" t="s">
        <v>307</v>
      </c>
      <c r="L5096" t="s">
        <v>307</v>
      </c>
      <c r="M5096" t="s">
        <v>307</v>
      </c>
      <c r="N5096" t="s">
        <v>307</v>
      </c>
      <c r="O5096" t="s">
        <v>307</v>
      </c>
      <c r="P5096" t="s">
        <v>307</v>
      </c>
      <c r="Q5096" t="s">
        <v>307</v>
      </c>
      <c r="R5096" t="s">
        <v>307</v>
      </c>
      <c r="S5096" t="s">
        <v>307</v>
      </c>
      <c r="T5096" t="s">
        <v>307</v>
      </c>
      <c r="U5096" t="s">
        <v>307</v>
      </c>
      <c r="V5096" t="s">
        <v>307</v>
      </c>
      <c r="W5096" t="s">
        <v>307</v>
      </c>
    </row>
    <row r="5097" spans="1:45" x14ac:dyDescent="0.25">
      <c r="A5097">
        <v>616</v>
      </c>
      <c r="B5097" t="s">
        <v>245</v>
      </c>
      <c r="C5097" t="s">
        <v>44</v>
      </c>
      <c r="D5097" t="s">
        <v>62</v>
      </c>
      <c r="E5097" t="s">
        <v>307</v>
      </c>
      <c r="F5097" t="s">
        <v>307</v>
      </c>
      <c r="G5097" t="s">
        <v>307</v>
      </c>
      <c r="H5097" t="s">
        <v>307</v>
      </c>
      <c r="I5097" t="s">
        <v>307</v>
      </c>
      <c r="J5097" t="s">
        <v>307</v>
      </c>
      <c r="K5097" t="s">
        <v>307</v>
      </c>
      <c r="L5097" t="s">
        <v>307</v>
      </c>
      <c r="M5097" t="s">
        <v>307</v>
      </c>
      <c r="N5097" t="s">
        <v>307</v>
      </c>
      <c r="O5097" t="s">
        <v>307</v>
      </c>
      <c r="P5097" t="s">
        <v>307</v>
      </c>
      <c r="Q5097" t="s">
        <v>307</v>
      </c>
      <c r="R5097" t="s">
        <v>307</v>
      </c>
      <c r="S5097" t="s">
        <v>307</v>
      </c>
      <c r="T5097" t="s">
        <v>307</v>
      </c>
      <c r="U5097" t="s">
        <v>307</v>
      </c>
      <c r="V5097" t="s">
        <v>307</v>
      </c>
      <c r="W5097" t="s">
        <v>307</v>
      </c>
    </row>
    <row r="5098" spans="1:45" x14ac:dyDescent="0.25">
      <c r="A5098">
        <v>616</v>
      </c>
      <c r="B5098" t="s">
        <v>245</v>
      </c>
      <c r="C5098" t="s">
        <v>38</v>
      </c>
      <c r="D5098" t="s">
        <v>47</v>
      </c>
      <c r="E5098" t="s">
        <v>307</v>
      </c>
      <c r="F5098" t="s">
        <v>307</v>
      </c>
      <c r="G5098" t="s">
        <v>307</v>
      </c>
      <c r="H5098" t="s">
        <v>307</v>
      </c>
      <c r="I5098" t="s">
        <v>307</v>
      </c>
      <c r="J5098" t="s">
        <v>307</v>
      </c>
      <c r="K5098" t="s">
        <v>307</v>
      </c>
      <c r="L5098" t="s">
        <v>307</v>
      </c>
      <c r="M5098" t="s">
        <v>307</v>
      </c>
      <c r="N5098" t="s">
        <v>307</v>
      </c>
      <c r="O5098" t="s">
        <v>307</v>
      </c>
      <c r="P5098" t="s">
        <v>307</v>
      </c>
      <c r="Q5098" t="s">
        <v>307</v>
      </c>
      <c r="R5098" t="s">
        <v>307</v>
      </c>
      <c r="S5098" t="s">
        <v>307</v>
      </c>
      <c r="T5098" t="s">
        <v>307</v>
      </c>
      <c r="U5098" t="s">
        <v>307</v>
      </c>
      <c r="V5098" t="s">
        <v>307</v>
      </c>
      <c r="W5098" t="s">
        <v>307</v>
      </c>
      <c r="X5098" t="s">
        <v>307</v>
      </c>
      <c r="Y5098" t="s">
        <v>307</v>
      </c>
      <c r="Z5098" t="s">
        <v>307</v>
      </c>
      <c r="AA5098" t="s">
        <v>307</v>
      </c>
      <c r="AB5098" t="s">
        <v>307</v>
      </c>
      <c r="AC5098" t="s">
        <v>307</v>
      </c>
      <c r="AD5098" t="s">
        <v>307</v>
      </c>
      <c r="AE5098" t="s">
        <v>307</v>
      </c>
      <c r="AF5098" t="s">
        <v>307</v>
      </c>
      <c r="AG5098" t="s">
        <v>307</v>
      </c>
      <c r="AH5098" t="s">
        <v>307</v>
      </c>
      <c r="AI5098" t="s">
        <v>307</v>
      </c>
      <c r="AJ5098" t="s">
        <v>307</v>
      </c>
      <c r="AK5098" t="s">
        <v>307</v>
      </c>
      <c r="AL5098" t="s">
        <v>307</v>
      </c>
      <c r="AM5098" t="s">
        <v>307</v>
      </c>
      <c r="AN5098" t="s">
        <v>307</v>
      </c>
      <c r="AO5098" t="s">
        <v>307</v>
      </c>
      <c r="AP5098" t="s">
        <v>307</v>
      </c>
      <c r="AQ5098" t="s">
        <v>307</v>
      </c>
      <c r="AR5098" t="s">
        <v>307</v>
      </c>
      <c r="AS5098" t="s">
        <v>307</v>
      </c>
    </row>
    <row r="5099" spans="1:45" x14ac:dyDescent="0.25">
      <c r="A5099">
        <v>616</v>
      </c>
      <c r="B5099" t="s">
        <v>245</v>
      </c>
      <c r="C5099" t="s">
        <v>38</v>
      </c>
      <c r="D5099" t="s">
        <v>48</v>
      </c>
      <c r="E5099" t="s">
        <v>307</v>
      </c>
      <c r="F5099" t="s">
        <v>307</v>
      </c>
      <c r="G5099" t="s">
        <v>307</v>
      </c>
      <c r="H5099" t="s">
        <v>307</v>
      </c>
      <c r="I5099" t="s">
        <v>307</v>
      </c>
      <c r="J5099" t="s">
        <v>307</v>
      </c>
      <c r="K5099" t="s">
        <v>307</v>
      </c>
      <c r="L5099" t="s">
        <v>307</v>
      </c>
      <c r="M5099" t="s">
        <v>307</v>
      </c>
      <c r="N5099" t="s">
        <v>307</v>
      </c>
      <c r="O5099" t="s">
        <v>307</v>
      </c>
      <c r="P5099" t="s">
        <v>307</v>
      </c>
      <c r="Q5099" t="s">
        <v>307</v>
      </c>
      <c r="R5099" t="s">
        <v>307</v>
      </c>
      <c r="S5099" t="s">
        <v>307</v>
      </c>
      <c r="T5099" t="s">
        <v>307</v>
      </c>
      <c r="U5099" t="s">
        <v>307</v>
      </c>
      <c r="V5099" t="s">
        <v>307</v>
      </c>
      <c r="W5099" t="s">
        <v>307</v>
      </c>
      <c r="X5099" t="s">
        <v>307</v>
      </c>
      <c r="Y5099" t="s">
        <v>307</v>
      </c>
      <c r="Z5099" t="s">
        <v>307</v>
      </c>
      <c r="AA5099" t="s">
        <v>307</v>
      </c>
      <c r="AB5099" t="s">
        <v>307</v>
      </c>
      <c r="AC5099" t="s">
        <v>307</v>
      </c>
      <c r="AD5099" t="s">
        <v>307</v>
      </c>
      <c r="AE5099" t="s">
        <v>307</v>
      </c>
      <c r="AF5099" t="s">
        <v>307</v>
      </c>
      <c r="AG5099" t="s">
        <v>307</v>
      </c>
      <c r="AH5099" t="s">
        <v>307</v>
      </c>
      <c r="AI5099" t="s">
        <v>307</v>
      </c>
      <c r="AJ5099" t="s">
        <v>307</v>
      </c>
      <c r="AK5099" t="s">
        <v>307</v>
      </c>
      <c r="AL5099" t="s">
        <v>307</v>
      </c>
      <c r="AM5099" t="s">
        <v>307</v>
      </c>
      <c r="AN5099" t="s">
        <v>307</v>
      </c>
      <c r="AO5099" t="s">
        <v>307</v>
      </c>
      <c r="AP5099" t="s">
        <v>307</v>
      </c>
      <c r="AQ5099" t="s">
        <v>307</v>
      </c>
      <c r="AR5099" t="s">
        <v>307</v>
      </c>
      <c r="AS5099" t="s">
        <v>307</v>
      </c>
    </row>
    <row r="5100" spans="1:45" x14ac:dyDescent="0.25">
      <c r="A5100">
        <v>616</v>
      </c>
      <c r="B5100" t="s">
        <v>245</v>
      </c>
      <c r="C5100" t="s">
        <v>38</v>
      </c>
      <c r="D5100" t="s">
        <v>49</v>
      </c>
      <c r="E5100" t="s">
        <v>307</v>
      </c>
      <c r="F5100" t="s">
        <v>307</v>
      </c>
      <c r="G5100" t="s">
        <v>307</v>
      </c>
      <c r="H5100" t="s">
        <v>307</v>
      </c>
      <c r="I5100" t="s">
        <v>307</v>
      </c>
      <c r="J5100" t="s">
        <v>307</v>
      </c>
      <c r="K5100" t="s">
        <v>307</v>
      </c>
      <c r="L5100" t="s">
        <v>307</v>
      </c>
      <c r="M5100" t="s">
        <v>307</v>
      </c>
      <c r="N5100" t="s">
        <v>307</v>
      </c>
      <c r="O5100" t="s">
        <v>307</v>
      </c>
      <c r="P5100" t="s">
        <v>307</v>
      </c>
      <c r="Q5100" t="s">
        <v>307</v>
      </c>
      <c r="R5100" t="s">
        <v>307</v>
      </c>
      <c r="S5100" t="s">
        <v>307</v>
      </c>
      <c r="T5100" t="s">
        <v>307</v>
      </c>
      <c r="U5100" t="s">
        <v>307</v>
      </c>
      <c r="V5100" t="s">
        <v>307</v>
      </c>
      <c r="W5100" t="s">
        <v>307</v>
      </c>
      <c r="X5100" t="s">
        <v>307</v>
      </c>
      <c r="Y5100" t="s">
        <v>307</v>
      </c>
      <c r="Z5100" t="s">
        <v>307</v>
      </c>
      <c r="AA5100" t="s">
        <v>307</v>
      </c>
      <c r="AB5100" t="s">
        <v>307</v>
      </c>
      <c r="AC5100" t="s">
        <v>307</v>
      </c>
      <c r="AD5100" t="s">
        <v>307</v>
      </c>
      <c r="AE5100" t="s">
        <v>307</v>
      </c>
      <c r="AF5100" t="s">
        <v>307</v>
      </c>
      <c r="AG5100" t="s">
        <v>307</v>
      </c>
      <c r="AH5100" t="s">
        <v>307</v>
      </c>
      <c r="AI5100" t="s">
        <v>307</v>
      </c>
      <c r="AJ5100" t="s">
        <v>307</v>
      </c>
      <c r="AK5100" t="s">
        <v>307</v>
      </c>
      <c r="AL5100" t="s">
        <v>307</v>
      </c>
      <c r="AM5100" t="s">
        <v>307</v>
      </c>
      <c r="AN5100" t="s">
        <v>307</v>
      </c>
      <c r="AO5100" t="s">
        <v>307</v>
      </c>
      <c r="AP5100" t="s">
        <v>307</v>
      </c>
      <c r="AQ5100" t="s">
        <v>307</v>
      </c>
      <c r="AR5100" t="s">
        <v>307</v>
      </c>
      <c r="AS5100" t="s">
        <v>307</v>
      </c>
    </row>
    <row r="5101" spans="1:45" x14ac:dyDescent="0.25">
      <c r="A5101">
        <v>616</v>
      </c>
      <c r="B5101" t="s">
        <v>245</v>
      </c>
      <c r="C5101" t="s">
        <v>450</v>
      </c>
      <c r="D5101" t="s">
        <v>48</v>
      </c>
      <c r="E5101" t="s">
        <v>307</v>
      </c>
      <c r="F5101" t="s">
        <v>307</v>
      </c>
      <c r="G5101" t="s">
        <v>307</v>
      </c>
      <c r="H5101" t="s">
        <v>307</v>
      </c>
      <c r="I5101" t="s">
        <v>307</v>
      </c>
      <c r="J5101" t="s">
        <v>307</v>
      </c>
      <c r="K5101" t="s">
        <v>307</v>
      </c>
      <c r="L5101" t="s">
        <v>307</v>
      </c>
      <c r="M5101" t="s">
        <v>307</v>
      </c>
      <c r="N5101" t="s">
        <v>307</v>
      </c>
      <c r="O5101" t="s">
        <v>307</v>
      </c>
      <c r="P5101" t="s">
        <v>307</v>
      </c>
      <c r="Q5101" t="s">
        <v>307</v>
      </c>
      <c r="R5101" t="s">
        <v>307</v>
      </c>
    </row>
    <row r="5102" spans="1:45" x14ac:dyDescent="0.25">
      <c r="A5102">
        <v>616</v>
      </c>
      <c r="B5102" t="s">
        <v>245</v>
      </c>
      <c r="C5102" t="s">
        <v>449</v>
      </c>
      <c r="D5102" t="s">
        <v>48</v>
      </c>
      <c r="E5102" t="s">
        <v>307</v>
      </c>
      <c r="F5102" t="s">
        <v>307</v>
      </c>
      <c r="G5102" t="s">
        <v>307</v>
      </c>
      <c r="H5102" t="s">
        <v>307</v>
      </c>
      <c r="I5102" t="s">
        <v>307</v>
      </c>
      <c r="J5102" t="s">
        <v>307</v>
      </c>
      <c r="K5102" t="s">
        <v>307</v>
      </c>
      <c r="L5102" t="s">
        <v>307</v>
      </c>
      <c r="M5102" t="s">
        <v>307</v>
      </c>
      <c r="N5102" t="s">
        <v>307</v>
      </c>
      <c r="O5102" t="s">
        <v>307</v>
      </c>
      <c r="P5102" t="s">
        <v>307</v>
      </c>
      <c r="Q5102" t="s">
        <v>307</v>
      </c>
      <c r="R5102" t="s">
        <v>307</v>
      </c>
    </row>
    <row r="5103" spans="1:45" x14ac:dyDescent="0.25">
      <c r="A5103">
        <v>616</v>
      </c>
      <c r="B5103" t="s">
        <v>245</v>
      </c>
      <c r="C5103" t="s">
        <v>475</v>
      </c>
      <c r="D5103" t="s">
        <v>48</v>
      </c>
      <c r="E5103" t="s">
        <v>307</v>
      </c>
      <c r="F5103" t="s">
        <v>307</v>
      </c>
      <c r="G5103" t="s">
        <v>307</v>
      </c>
    </row>
    <row r="5104" spans="1:45" x14ac:dyDescent="0.25">
      <c r="A5104">
        <v>616</v>
      </c>
      <c r="B5104" t="s">
        <v>245</v>
      </c>
      <c r="C5104" t="s">
        <v>42</v>
      </c>
      <c r="D5104" t="s">
        <v>48</v>
      </c>
      <c r="E5104" t="s">
        <v>307</v>
      </c>
      <c r="F5104" t="s">
        <v>307</v>
      </c>
      <c r="G5104" t="s">
        <v>307</v>
      </c>
      <c r="H5104" t="s">
        <v>307</v>
      </c>
      <c r="I5104" t="s">
        <v>307</v>
      </c>
      <c r="J5104" t="s">
        <v>307</v>
      </c>
      <c r="K5104" t="s">
        <v>307</v>
      </c>
      <c r="L5104" t="s">
        <v>307</v>
      </c>
      <c r="M5104" t="s">
        <v>307</v>
      </c>
      <c r="N5104" t="s">
        <v>307</v>
      </c>
      <c r="O5104" t="s">
        <v>307</v>
      </c>
      <c r="P5104" t="s">
        <v>307</v>
      </c>
      <c r="Q5104" t="s">
        <v>307</v>
      </c>
      <c r="R5104" t="s">
        <v>307</v>
      </c>
      <c r="S5104" t="s">
        <v>307</v>
      </c>
      <c r="T5104" t="s">
        <v>307</v>
      </c>
      <c r="U5104" t="s">
        <v>307</v>
      </c>
      <c r="V5104" t="s">
        <v>307</v>
      </c>
      <c r="W5104" t="s">
        <v>307</v>
      </c>
      <c r="X5104" t="s">
        <v>307</v>
      </c>
      <c r="Y5104" t="s">
        <v>307</v>
      </c>
      <c r="Z5104" t="s">
        <v>307</v>
      </c>
    </row>
    <row r="5105" spans="1:45" x14ac:dyDescent="0.25">
      <c r="A5105">
        <v>617</v>
      </c>
      <c r="B5105" t="s">
        <v>246</v>
      </c>
      <c r="C5105" t="s">
        <v>43</v>
      </c>
      <c r="D5105" t="s">
        <v>54</v>
      </c>
      <c r="E5105" t="s">
        <v>307</v>
      </c>
      <c r="F5105" t="s">
        <v>307</v>
      </c>
      <c r="G5105" t="s">
        <v>307</v>
      </c>
      <c r="H5105" t="s">
        <v>307</v>
      </c>
      <c r="I5105" t="s">
        <v>307</v>
      </c>
      <c r="J5105" t="s">
        <v>307</v>
      </c>
      <c r="K5105" t="s">
        <v>307</v>
      </c>
      <c r="L5105" t="s">
        <v>307</v>
      </c>
      <c r="M5105" t="s">
        <v>307</v>
      </c>
      <c r="N5105" t="s">
        <v>307</v>
      </c>
      <c r="O5105" t="s">
        <v>307</v>
      </c>
      <c r="P5105" t="s">
        <v>307</v>
      </c>
      <c r="Q5105" t="s">
        <v>307</v>
      </c>
      <c r="R5105" t="s">
        <v>307</v>
      </c>
      <c r="S5105" t="s">
        <v>307</v>
      </c>
      <c r="T5105" t="s">
        <v>307</v>
      </c>
      <c r="U5105" t="s">
        <v>307</v>
      </c>
      <c r="V5105" t="s">
        <v>307</v>
      </c>
      <c r="W5105" t="s">
        <v>307</v>
      </c>
    </row>
    <row r="5106" spans="1:45" x14ac:dyDescent="0.25">
      <c r="A5106">
        <v>617</v>
      </c>
      <c r="B5106" t="s">
        <v>246</v>
      </c>
      <c r="C5106" t="s">
        <v>43</v>
      </c>
      <c r="D5106" t="s">
        <v>55</v>
      </c>
      <c r="E5106" t="s">
        <v>307</v>
      </c>
      <c r="F5106" t="s">
        <v>307</v>
      </c>
      <c r="G5106" t="s">
        <v>307</v>
      </c>
      <c r="H5106" t="s">
        <v>307</v>
      </c>
      <c r="I5106" t="s">
        <v>307</v>
      </c>
      <c r="J5106" t="s">
        <v>307</v>
      </c>
      <c r="K5106" t="s">
        <v>307</v>
      </c>
      <c r="L5106" t="s">
        <v>307</v>
      </c>
      <c r="M5106" t="s">
        <v>307</v>
      </c>
      <c r="N5106" t="s">
        <v>307</v>
      </c>
      <c r="O5106" t="s">
        <v>307</v>
      </c>
      <c r="P5106" t="s">
        <v>307</v>
      </c>
      <c r="Q5106" t="s">
        <v>307</v>
      </c>
      <c r="R5106" t="s">
        <v>307</v>
      </c>
      <c r="S5106" t="s">
        <v>307</v>
      </c>
      <c r="T5106" t="s">
        <v>307</v>
      </c>
      <c r="U5106" t="s">
        <v>307</v>
      </c>
      <c r="V5106" t="s">
        <v>307</v>
      </c>
      <c r="W5106" t="s">
        <v>307</v>
      </c>
    </row>
    <row r="5107" spans="1:45" x14ac:dyDescent="0.25">
      <c r="A5107">
        <v>617</v>
      </c>
      <c r="B5107" t="s">
        <v>246</v>
      </c>
      <c r="C5107" t="s">
        <v>43</v>
      </c>
      <c r="D5107" t="s">
        <v>56</v>
      </c>
      <c r="E5107" t="s">
        <v>307</v>
      </c>
      <c r="F5107" t="s">
        <v>307</v>
      </c>
      <c r="G5107" t="s">
        <v>307</v>
      </c>
      <c r="H5107" t="s">
        <v>307</v>
      </c>
      <c r="I5107" t="s">
        <v>307</v>
      </c>
      <c r="J5107" t="s">
        <v>307</v>
      </c>
      <c r="K5107" t="s">
        <v>307</v>
      </c>
      <c r="L5107" t="s">
        <v>307</v>
      </c>
      <c r="M5107" t="s">
        <v>307</v>
      </c>
      <c r="N5107" t="s">
        <v>307</v>
      </c>
      <c r="O5107" t="s">
        <v>307</v>
      </c>
      <c r="P5107" t="s">
        <v>307</v>
      </c>
      <c r="Q5107" t="s">
        <v>307</v>
      </c>
      <c r="R5107" t="s">
        <v>307</v>
      </c>
      <c r="S5107" t="s">
        <v>307</v>
      </c>
      <c r="T5107" t="s">
        <v>307</v>
      </c>
      <c r="U5107" t="s">
        <v>307</v>
      </c>
      <c r="V5107" t="s">
        <v>307</v>
      </c>
      <c r="W5107" t="s">
        <v>307</v>
      </c>
    </row>
    <row r="5108" spans="1:45" x14ac:dyDescent="0.25">
      <c r="A5108">
        <v>617</v>
      </c>
      <c r="B5108" t="s">
        <v>246</v>
      </c>
      <c r="C5108" t="s">
        <v>43</v>
      </c>
      <c r="D5108" t="s">
        <v>57</v>
      </c>
      <c r="E5108" t="s">
        <v>307</v>
      </c>
      <c r="F5108" t="s">
        <v>307</v>
      </c>
      <c r="G5108" t="s">
        <v>307</v>
      </c>
      <c r="H5108" t="s">
        <v>307</v>
      </c>
      <c r="I5108" t="s">
        <v>307</v>
      </c>
      <c r="J5108" t="s">
        <v>307</v>
      </c>
      <c r="K5108" t="s">
        <v>307</v>
      </c>
      <c r="L5108" t="s">
        <v>307</v>
      </c>
      <c r="M5108" t="s">
        <v>307</v>
      </c>
      <c r="N5108" t="s">
        <v>307</v>
      </c>
      <c r="O5108" t="s">
        <v>307</v>
      </c>
      <c r="P5108" t="s">
        <v>307</v>
      </c>
      <c r="Q5108" t="s">
        <v>307</v>
      </c>
      <c r="R5108" t="s">
        <v>307</v>
      </c>
      <c r="S5108" t="s">
        <v>307</v>
      </c>
      <c r="T5108" t="s">
        <v>307</v>
      </c>
      <c r="U5108" t="s">
        <v>307</v>
      </c>
      <c r="V5108" t="s">
        <v>307</v>
      </c>
      <c r="W5108" t="s">
        <v>307</v>
      </c>
    </row>
    <row r="5109" spans="1:45" x14ac:dyDescent="0.25">
      <c r="A5109">
        <v>617</v>
      </c>
      <c r="B5109" t="s">
        <v>246</v>
      </c>
      <c r="C5109" t="s">
        <v>43</v>
      </c>
      <c r="D5109" t="s">
        <v>58</v>
      </c>
      <c r="E5109" t="s">
        <v>307</v>
      </c>
      <c r="F5109" t="s">
        <v>307</v>
      </c>
      <c r="G5109" t="s">
        <v>307</v>
      </c>
      <c r="H5109" t="s">
        <v>307</v>
      </c>
      <c r="I5109" t="s">
        <v>307</v>
      </c>
      <c r="J5109" t="s">
        <v>307</v>
      </c>
      <c r="K5109" t="s">
        <v>307</v>
      </c>
      <c r="L5109" t="s">
        <v>307</v>
      </c>
      <c r="M5109" t="s">
        <v>307</v>
      </c>
      <c r="N5109" t="s">
        <v>307</v>
      </c>
      <c r="O5109" t="s">
        <v>307</v>
      </c>
      <c r="P5109" t="s">
        <v>307</v>
      </c>
      <c r="Q5109" t="s">
        <v>307</v>
      </c>
      <c r="R5109" t="s">
        <v>307</v>
      </c>
      <c r="S5109" t="s">
        <v>307</v>
      </c>
      <c r="T5109" t="s">
        <v>307</v>
      </c>
      <c r="U5109" t="s">
        <v>307</v>
      </c>
      <c r="V5109" t="s">
        <v>307</v>
      </c>
      <c r="W5109" t="s">
        <v>307</v>
      </c>
    </row>
    <row r="5110" spans="1:45" x14ac:dyDescent="0.25">
      <c r="A5110">
        <v>617</v>
      </c>
      <c r="B5110" t="s">
        <v>246</v>
      </c>
      <c r="C5110" t="s">
        <v>43</v>
      </c>
      <c r="D5110" t="s">
        <v>59</v>
      </c>
      <c r="E5110" t="s">
        <v>307</v>
      </c>
      <c r="F5110" t="s">
        <v>307</v>
      </c>
      <c r="G5110" t="s">
        <v>307</v>
      </c>
      <c r="H5110" t="s">
        <v>307</v>
      </c>
      <c r="I5110" t="s">
        <v>307</v>
      </c>
      <c r="J5110" t="s">
        <v>307</v>
      </c>
      <c r="K5110" t="s">
        <v>307</v>
      </c>
      <c r="L5110" t="s">
        <v>307</v>
      </c>
      <c r="M5110" t="s">
        <v>307</v>
      </c>
      <c r="N5110" t="s">
        <v>307</v>
      </c>
      <c r="O5110" t="s">
        <v>307</v>
      </c>
      <c r="P5110" t="s">
        <v>307</v>
      </c>
      <c r="Q5110" t="s">
        <v>307</v>
      </c>
      <c r="R5110" t="s">
        <v>307</v>
      </c>
      <c r="S5110" t="s">
        <v>307</v>
      </c>
      <c r="T5110" t="s">
        <v>307</v>
      </c>
      <c r="U5110" t="s">
        <v>307</v>
      </c>
      <c r="V5110" t="s">
        <v>307</v>
      </c>
      <c r="W5110" t="s">
        <v>307</v>
      </c>
    </row>
    <row r="5111" spans="1:45" x14ac:dyDescent="0.25">
      <c r="A5111">
        <v>617</v>
      </c>
      <c r="B5111" t="s">
        <v>246</v>
      </c>
      <c r="C5111" t="s">
        <v>43</v>
      </c>
      <c r="D5111" t="s">
        <v>60</v>
      </c>
      <c r="E5111" t="s">
        <v>307</v>
      </c>
      <c r="F5111" t="s">
        <v>307</v>
      </c>
      <c r="G5111" t="s">
        <v>307</v>
      </c>
      <c r="H5111" t="s">
        <v>307</v>
      </c>
      <c r="I5111" t="s">
        <v>307</v>
      </c>
      <c r="J5111" t="s">
        <v>307</v>
      </c>
      <c r="K5111" t="s">
        <v>307</v>
      </c>
      <c r="L5111" t="s">
        <v>307</v>
      </c>
      <c r="M5111" t="s">
        <v>307</v>
      </c>
      <c r="N5111" t="s">
        <v>307</v>
      </c>
      <c r="O5111" t="s">
        <v>307</v>
      </c>
      <c r="P5111" t="s">
        <v>307</v>
      </c>
      <c r="Q5111" t="s">
        <v>307</v>
      </c>
      <c r="R5111" t="s">
        <v>307</v>
      </c>
      <c r="S5111" t="s">
        <v>307</v>
      </c>
      <c r="T5111" t="s">
        <v>307</v>
      </c>
      <c r="U5111" t="s">
        <v>307</v>
      </c>
      <c r="V5111" t="s">
        <v>307</v>
      </c>
      <c r="W5111" t="s">
        <v>307</v>
      </c>
    </row>
    <row r="5112" spans="1:45" x14ac:dyDescent="0.25">
      <c r="A5112">
        <v>617</v>
      </c>
      <c r="B5112" t="s">
        <v>246</v>
      </c>
      <c r="C5112" t="s">
        <v>43</v>
      </c>
      <c r="D5112" t="s">
        <v>61</v>
      </c>
      <c r="E5112" t="s">
        <v>307</v>
      </c>
      <c r="F5112" t="s">
        <v>307</v>
      </c>
      <c r="G5112" t="s">
        <v>307</v>
      </c>
      <c r="H5112" t="s">
        <v>307</v>
      </c>
      <c r="I5112" t="s">
        <v>307</v>
      </c>
      <c r="J5112" t="s">
        <v>307</v>
      </c>
      <c r="K5112" t="s">
        <v>307</v>
      </c>
      <c r="L5112" t="s">
        <v>307</v>
      </c>
      <c r="M5112" t="s">
        <v>307</v>
      </c>
      <c r="N5112" t="s">
        <v>307</v>
      </c>
      <c r="O5112" t="s">
        <v>307</v>
      </c>
      <c r="P5112" t="s">
        <v>307</v>
      </c>
      <c r="Q5112" t="s">
        <v>307</v>
      </c>
      <c r="R5112" t="s">
        <v>307</v>
      </c>
      <c r="S5112" t="s">
        <v>307</v>
      </c>
      <c r="T5112" t="s">
        <v>307</v>
      </c>
      <c r="U5112" t="s">
        <v>307</v>
      </c>
      <c r="V5112" t="s">
        <v>307</v>
      </c>
      <c r="W5112" t="s">
        <v>307</v>
      </c>
    </row>
    <row r="5113" spans="1:45" x14ac:dyDescent="0.25">
      <c r="A5113">
        <v>617</v>
      </c>
      <c r="B5113" t="s">
        <v>246</v>
      </c>
      <c r="C5113" t="s">
        <v>43</v>
      </c>
      <c r="D5113" t="s">
        <v>62</v>
      </c>
      <c r="E5113" t="s">
        <v>307</v>
      </c>
      <c r="F5113" t="s">
        <v>307</v>
      </c>
      <c r="G5113" t="s">
        <v>307</v>
      </c>
      <c r="H5113" t="s">
        <v>307</v>
      </c>
      <c r="I5113" t="s">
        <v>307</v>
      </c>
      <c r="J5113" t="s">
        <v>307</v>
      </c>
      <c r="K5113" t="s">
        <v>307</v>
      </c>
      <c r="L5113" t="s">
        <v>307</v>
      </c>
      <c r="M5113" t="s">
        <v>307</v>
      </c>
      <c r="N5113" t="s">
        <v>307</v>
      </c>
      <c r="O5113" t="s">
        <v>307</v>
      </c>
      <c r="P5113" t="s">
        <v>307</v>
      </c>
      <c r="Q5113" t="s">
        <v>307</v>
      </c>
      <c r="R5113" t="s">
        <v>307</v>
      </c>
      <c r="S5113" t="s">
        <v>307</v>
      </c>
      <c r="T5113" t="s">
        <v>307</v>
      </c>
      <c r="U5113" t="s">
        <v>307</v>
      </c>
      <c r="V5113" t="s">
        <v>307</v>
      </c>
      <c r="W5113" t="s">
        <v>307</v>
      </c>
    </row>
    <row r="5114" spans="1:45" x14ac:dyDescent="0.25">
      <c r="A5114">
        <v>617</v>
      </c>
      <c r="B5114" t="s">
        <v>246</v>
      </c>
      <c r="C5114" t="s">
        <v>36</v>
      </c>
      <c r="D5114" t="s">
        <v>47</v>
      </c>
      <c r="E5114" t="s">
        <v>307</v>
      </c>
      <c r="F5114" t="s">
        <v>307</v>
      </c>
      <c r="G5114" t="s">
        <v>307</v>
      </c>
      <c r="H5114" t="s">
        <v>307</v>
      </c>
      <c r="I5114" t="s">
        <v>307</v>
      </c>
      <c r="J5114" t="s">
        <v>307</v>
      </c>
      <c r="K5114" t="s">
        <v>307</v>
      </c>
      <c r="L5114" t="s">
        <v>307</v>
      </c>
      <c r="M5114" t="s">
        <v>307</v>
      </c>
      <c r="N5114" t="s">
        <v>307</v>
      </c>
      <c r="O5114" t="s">
        <v>307</v>
      </c>
      <c r="P5114" t="s">
        <v>307</v>
      </c>
      <c r="Q5114" t="s">
        <v>307</v>
      </c>
      <c r="R5114" t="s">
        <v>307</v>
      </c>
      <c r="S5114" t="s">
        <v>307</v>
      </c>
      <c r="T5114" t="s">
        <v>307</v>
      </c>
      <c r="U5114" t="s">
        <v>307</v>
      </c>
      <c r="V5114" t="s">
        <v>307</v>
      </c>
      <c r="W5114" t="s">
        <v>307</v>
      </c>
      <c r="X5114" t="s">
        <v>307</v>
      </c>
      <c r="Y5114" t="s">
        <v>307</v>
      </c>
      <c r="Z5114" t="s">
        <v>307</v>
      </c>
      <c r="AA5114" t="s">
        <v>307</v>
      </c>
      <c r="AB5114" t="s">
        <v>307</v>
      </c>
      <c r="AC5114" t="s">
        <v>307</v>
      </c>
      <c r="AD5114" t="s">
        <v>307</v>
      </c>
      <c r="AE5114" t="s">
        <v>307</v>
      </c>
      <c r="AF5114" t="s">
        <v>307</v>
      </c>
      <c r="AG5114" t="s">
        <v>307</v>
      </c>
      <c r="AH5114" t="s">
        <v>307</v>
      </c>
      <c r="AI5114" t="s">
        <v>307</v>
      </c>
      <c r="AJ5114" t="s">
        <v>307</v>
      </c>
      <c r="AK5114" t="s">
        <v>307</v>
      </c>
      <c r="AL5114" t="s">
        <v>307</v>
      </c>
      <c r="AM5114" t="s">
        <v>307</v>
      </c>
      <c r="AN5114" t="s">
        <v>307</v>
      </c>
      <c r="AO5114" t="s">
        <v>307</v>
      </c>
      <c r="AP5114" t="s">
        <v>307</v>
      </c>
      <c r="AQ5114" t="s">
        <v>307</v>
      </c>
      <c r="AR5114" t="s">
        <v>307</v>
      </c>
      <c r="AS5114" t="s">
        <v>307</v>
      </c>
    </row>
    <row r="5115" spans="1:45" x14ac:dyDescent="0.25">
      <c r="A5115">
        <v>617</v>
      </c>
      <c r="B5115" t="s">
        <v>246</v>
      </c>
      <c r="C5115" t="s">
        <v>36</v>
      </c>
      <c r="D5115" t="s">
        <v>48</v>
      </c>
      <c r="E5115" t="s">
        <v>307</v>
      </c>
      <c r="F5115" t="s">
        <v>307</v>
      </c>
      <c r="G5115" t="s">
        <v>307</v>
      </c>
      <c r="H5115" t="s">
        <v>307</v>
      </c>
      <c r="I5115" t="s">
        <v>307</v>
      </c>
      <c r="J5115" t="s">
        <v>307</v>
      </c>
      <c r="K5115" t="s">
        <v>307</v>
      </c>
      <c r="L5115" t="s">
        <v>307</v>
      </c>
      <c r="M5115" t="s">
        <v>307</v>
      </c>
      <c r="N5115" t="s">
        <v>307</v>
      </c>
      <c r="O5115" t="s">
        <v>307</v>
      </c>
      <c r="P5115" t="s">
        <v>307</v>
      </c>
      <c r="Q5115" t="s">
        <v>307</v>
      </c>
      <c r="R5115" t="s">
        <v>307</v>
      </c>
      <c r="S5115" t="s">
        <v>307</v>
      </c>
      <c r="T5115" t="s">
        <v>307</v>
      </c>
      <c r="U5115" t="s">
        <v>307</v>
      </c>
      <c r="V5115" t="s">
        <v>307</v>
      </c>
      <c r="W5115" t="s">
        <v>307</v>
      </c>
      <c r="X5115" t="s">
        <v>307</v>
      </c>
      <c r="Y5115" t="s">
        <v>307</v>
      </c>
      <c r="Z5115" t="s">
        <v>307</v>
      </c>
      <c r="AA5115" t="s">
        <v>307</v>
      </c>
      <c r="AB5115" t="s">
        <v>307</v>
      </c>
      <c r="AC5115" t="s">
        <v>307</v>
      </c>
      <c r="AD5115" t="s">
        <v>307</v>
      </c>
      <c r="AE5115" t="s">
        <v>307</v>
      </c>
      <c r="AF5115" t="s">
        <v>307</v>
      </c>
      <c r="AG5115" t="s">
        <v>307</v>
      </c>
      <c r="AH5115" t="s">
        <v>307</v>
      </c>
      <c r="AI5115" t="s">
        <v>307</v>
      </c>
      <c r="AJ5115" t="s">
        <v>307</v>
      </c>
      <c r="AK5115" t="s">
        <v>307</v>
      </c>
      <c r="AL5115" t="s">
        <v>307</v>
      </c>
      <c r="AM5115" t="s">
        <v>307</v>
      </c>
      <c r="AN5115" t="s">
        <v>307</v>
      </c>
      <c r="AO5115" t="s">
        <v>307</v>
      </c>
      <c r="AP5115" t="s">
        <v>307</v>
      </c>
      <c r="AQ5115" t="s">
        <v>307</v>
      </c>
      <c r="AR5115" t="s">
        <v>307</v>
      </c>
      <c r="AS5115" t="s">
        <v>307</v>
      </c>
    </row>
    <row r="5116" spans="1:45" x14ac:dyDescent="0.25">
      <c r="A5116">
        <v>617</v>
      </c>
      <c r="B5116" t="s">
        <v>246</v>
      </c>
      <c r="C5116" t="s">
        <v>36</v>
      </c>
      <c r="D5116" t="s">
        <v>49</v>
      </c>
      <c r="E5116" t="s">
        <v>307</v>
      </c>
      <c r="F5116" t="s">
        <v>307</v>
      </c>
      <c r="G5116" t="s">
        <v>307</v>
      </c>
      <c r="H5116" t="s">
        <v>307</v>
      </c>
      <c r="I5116" t="s">
        <v>307</v>
      </c>
      <c r="J5116" t="s">
        <v>307</v>
      </c>
      <c r="K5116" t="s">
        <v>307</v>
      </c>
      <c r="L5116" t="s">
        <v>307</v>
      </c>
      <c r="M5116" t="s">
        <v>307</v>
      </c>
      <c r="N5116" t="s">
        <v>307</v>
      </c>
      <c r="O5116" t="s">
        <v>307</v>
      </c>
      <c r="P5116" t="s">
        <v>307</v>
      </c>
      <c r="Q5116" t="s">
        <v>307</v>
      </c>
      <c r="R5116" t="s">
        <v>307</v>
      </c>
      <c r="S5116" t="s">
        <v>307</v>
      </c>
      <c r="T5116" t="s">
        <v>307</v>
      </c>
      <c r="U5116" t="s">
        <v>307</v>
      </c>
      <c r="V5116" t="s">
        <v>307</v>
      </c>
      <c r="W5116" t="s">
        <v>307</v>
      </c>
      <c r="X5116" t="s">
        <v>307</v>
      </c>
      <c r="Y5116" t="s">
        <v>307</v>
      </c>
      <c r="Z5116" t="s">
        <v>307</v>
      </c>
      <c r="AA5116" t="s">
        <v>307</v>
      </c>
      <c r="AB5116" t="s">
        <v>307</v>
      </c>
      <c r="AC5116" t="s">
        <v>307</v>
      </c>
      <c r="AD5116" t="s">
        <v>307</v>
      </c>
      <c r="AE5116" t="s">
        <v>307</v>
      </c>
      <c r="AF5116" t="s">
        <v>307</v>
      </c>
      <c r="AG5116" t="s">
        <v>307</v>
      </c>
      <c r="AH5116" t="s">
        <v>307</v>
      </c>
      <c r="AI5116" t="s">
        <v>307</v>
      </c>
      <c r="AJ5116" t="s">
        <v>307</v>
      </c>
      <c r="AK5116" t="s">
        <v>307</v>
      </c>
      <c r="AL5116" t="s">
        <v>307</v>
      </c>
      <c r="AM5116" t="s">
        <v>307</v>
      </c>
      <c r="AN5116" t="s">
        <v>307</v>
      </c>
      <c r="AO5116" t="s">
        <v>307</v>
      </c>
      <c r="AP5116" t="s">
        <v>307</v>
      </c>
      <c r="AQ5116" t="s">
        <v>307</v>
      </c>
      <c r="AR5116" t="s">
        <v>307</v>
      </c>
      <c r="AS5116" t="s">
        <v>307</v>
      </c>
    </row>
    <row r="5117" spans="1:45" x14ac:dyDescent="0.25">
      <c r="A5117">
        <v>617</v>
      </c>
      <c r="B5117" t="s">
        <v>246</v>
      </c>
      <c r="C5117" t="s">
        <v>37</v>
      </c>
      <c r="D5117" t="s">
        <v>47</v>
      </c>
      <c r="E5117" t="s">
        <v>307</v>
      </c>
      <c r="F5117" t="s">
        <v>307</v>
      </c>
      <c r="G5117" t="s">
        <v>307</v>
      </c>
      <c r="H5117" t="s">
        <v>307</v>
      </c>
      <c r="I5117" t="s">
        <v>307</v>
      </c>
      <c r="J5117" t="s">
        <v>307</v>
      </c>
      <c r="K5117" t="s">
        <v>307</v>
      </c>
      <c r="L5117" t="s">
        <v>307</v>
      </c>
      <c r="M5117" t="s">
        <v>307</v>
      </c>
      <c r="N5117" t="s">
        <v>307</v>
      </c>
      <c r="O5117" t="s">
        <v>307</v>
      </c>
      <c r="P5117" t="s">
        <v>307</v>
      </c>
      <c r="Q5117" t="s">
        <v>307</v>
      </c>
      <c r="R5117" t="s">
        <v>307</v>
      </c>
      <c r="S5117" t="s">
        <v>307</v>
      </c>
      <c r="T5117" t="s">
        <v>307</v>
      </c>
      <c r="U5117" t="s">
        <v>307</v>
      </c>
      <c r="V5117" t="s">
        <v>307</v>
      </c>
      <c r="W5117" t="s">
        <v>307</v>
      </c>
      <c r="X5117" t="s">
        <v>307</v>
      </c>
      <c r="Y5117" t="s">
        <v>307</v>
      </c>
      <c r="Z5117" t="s">
        <v>307</v>
      </c>
      <c r="AA5117" t="s">
        <v>307</v>
      </c>
      <c r="AB5117" t="s">
        <v>307</v>
      </c>
      <c r="AC5117" t="s">
        <v>307</v>
      </c>
      <c r="AD5117" t="s">
        <v>307</v>
      </c>
      <c r="AE5117" t="s">
        <v>307</v>
      </c>
      <c r="AF5117" t="s">
        <v>307</v>
      </c>
      <c r="AG5117" t="s">
        <v>307</v>
      </c>
      <c r="AH5117" t="s">
        <v>307</v>
      </c>
      <c r="AI5117" t="s">
        <v>307</v>
      </c>
      <c r="AJ5117" t="s">
        <v>307</v>
      </c>
      <c r="AK5117" t="s">
        <v>307</v>
      </c>
      <c r="AL5117" t="s">
        <v>307</v>
      </c>
      <c r="AM5117" t="s">
        <v>307</v>
      </c>
      <c r="AN5117" t="s">
        <v>307</v>
      </c>
      <c r="AO5117" t="s">
        <v>307</v>
      </c>
      <c r="AP5117" t="s">
        <v>307</v>
      </c>
      <c r="AQ5117" t="s">
        <v>307</v>
      </c>
      <c r="AR5117" t="s">
        <v>307</v>
      </c>
      <c r="AS5117" t="s">
        <v>307</v>
      </c>
    </row>
    <row r="5118" spans="1:45" x14ac:dyDescent="0.25">
      <c r="A5118">
        <v>617</v>
      </c>
      <c r="B5118" t="s">
        <v>246</v>
      </c>
      <c r="C5118" t="s">
        <v>37</v>
      </c>
      <c r="D5118" t="s">
        <v>48</v>
      </c>
      <c r="E5118" t="s">
        <v>307</v>
      </c>
      <c r="F5118" t="s">
        <v>307</v>
      </c>
      <c r="G5118" t="s">
        <v>307</v>
      </c>
      <c r="H5118" t="s">
        <v>307</v>
      </c>
      <c r="I5118" t="s">
        <v>307</v>
      </c>
      <c r="J5118" t="s">
        <v>307</v>
      </c>
      <c r="K5118" t="s">
        <v>307</v>
      </c>
      <c r="L5118" t="s">
        <v>307</v>
      </c>
      <c r="M5118" t="s">
        <v>307</v>
      </c>
      <c r="N5118" t="s">
        <v>307</v>
      </c>
      <c r="O5118" t="s">
        <v>307</v>
      </c>
      <c r="P5118" t="s">
        <v>307</v>
      </c>
      <c r="Q5118" t="s">
        <v>307</v>
      </c>
      <c r="R5118" t="s">
        <v>307</v>
      </c>
      <c r="S5118" t="s">
        <v>307</v>
      </c>
      <c r="T5118" t="s">
        <v>307</v>
      </c>
      <c r="U5118" t="s">
        <v>307</v>
      </c>
      <c r="V5118" t="s">
        <v>307</v>
      </c>
      <c r="W5118" t="s">
        <v>307</v>
      </c>
      <c r="X5118" t="s">
        <v>307</v>
      </c>
      <c r="Y5118" t="s">
        <v>307</v>
      </c>
      <c r="Z5118" t="s">
        <v>307</v>
      </c>
      <c r="AA5118" t="s">
        <v>307</v>
      </c>
      <c r="AB5118" t="s">
        <v>307</v>
      </c>
      <c r="AC5118" t="s">
        <v>307</v>
      </c>
      <c r="AD5118" t="s">
        <v>307</v>
      </c>
      <c r="AE5118" t="s">
        <v>307</v>
      </c>
      <c r="AF5118" t="s">
        <v>307</v>
      </c>
      <c r="AG5118" t="s">
        <v>307</v>
      </c>
      <c r="AH5118" t="s">
        <v>307</v>
      </c>
      <c r="AI5118" t="s">
        <v>307</v>
      </c>
      <c r="AJ5118" t="s">
        <v>307</v>
      </c>
      <c r="AK5118" t="s">
        <v>307</v>
      </c>
      <c r="AL5118" t="s">
        <v>307</v>
      </c>
      <c r="AM5118" t="s">
        <v>307</v>
      </c>
      <c r="AN5118" t="s">
        <v>307</v>
      </c>
      <c r="AO5118" t="s">
        <v>307</v>
      </c>
      <c r="AP5118" t="s">
        <v>307</v>
      </c>
      <c r="AQ5118" t="s">
        <v>307</v>
      </c>
      <c r="AR5118" t="s">
        <v>307</v>
      </c>
      <c r="AS5118" t="s">
        <v>307</v>
      </c>
    </row>
    <row r="5119" spans="1:45" x14ac:dyDescent="0.25">
      <c r="A5119">
        <v>617</v>
      </c>
      <c r="B5119" t="s">
        <v>246</v>
      </c>
      <c r="C5119" t="s">
        <v>37</v>
      </c>
      <c r="D5119" t="s">
        <v>49</v>
      </c>
      <c r="E5119" t="s">
        <v>307</v>
      </c>
      <c r="F5119" t="s">
        <v>307</v>
      </c>
      <c r="G5119" t="s">
        <v>307</v>
      </c>
      <c r="H5119" t="s">
        <v>307</v>
      </c>
      <c r="I5119" t="s">
        <v>307</v>
      </c>
      <c r="J5119" t="s">
        <v>307</v>
      </c>
      <c r="K5119" t="s">
        <v>307</v>
      </c>
      <c r="L5119" t="s">
        <v>307</v>
      </c>
      <c r="M5119" t="s">
        <v>307</v>
      </c>
      <c r="N5119" t="s">
        <v>307</v>
      </c>
      <c r="O5119" t="s">
        <v>307</v>
      </c>
      <c r="P5119" t="s">
        <v>307</v>
      </c>
      <c r="Q5119" t="s">
        <v>307</v>
      </c>
      <c r="R5119" t="s">
        <v>307</v>
      </c>
      <c r="S5119" t="s">
        <v>307</v>
      </c>
      <c r="T5119" t="s">
        <v>307</v>
      </c>
      <c r="U5119" t="s">
        <v>307</v>
      </c>
      <c r="V5119" t="s">
        <v>307</v>
      </c>
      <c r="W5119" t="s">
        <v>307</v>
      </c>
      <c r="X5119" t="s">
        <v>307</v>
      </c>
      <c r="Y5119" t="s">
        <v>307</v>
      </c>
      <c r="Z5119" t="s">
        <v>307</v>
      </c>
      <c r="AA5119" t="s">
        <v>307</v>
      </c>
      <c r="AB5119" t="s">
        <v>307</v>
      </c>
      <c r="AC5119" t="s">
        <v>307</v>
      </c>
      <c r="AD5119" t="s">
        <v>307</v>
      </c>
      <c r="AE5119" t="s">
        <v>307</v>
      </c>
      <c r="AF5119" t="s">
        <v>307</v>
      </c>
      <c r="AG5119" t="s">
        <v>307</v>
      </c>
      <c r="AH5119" t="s">
        <v>307</v>
      </c>
      <c r="AI5119" t="s">
        <v>307</v>
      </c>
      <c r="AJ5119" t="s">
        <v>307</v>
      </c>
      <c r="AK5119" t="s">
        <v>307</v>
      </c>
      <c r="AL5119" t="s">
        <v>307</v>
      </c>
      <c r="AM5119" t="s">
        <v>307</v>
      </c>
      <c r="AN5119" t="s">
        <v>307</v>
      </c>
      <c r="AO5119" t="s">
        <v>307</v>
      </c>
      <c r="AP5119" t="s">
        <v>307</v>
      </c>
      <c r="AQ5119" t="s">
        <v>307</v>
      </c>
      <c r="AR5119" t="s">
        <v>307</v>
      </c>
      <c r="AS5119" t="s">
        <v>307</v>
      </c>
    </row>
    <row r="5120" spans="1:45" x14ac:dyDescent="0.25">
      <c r="A5120">
        <v>617</v>
      </c>
      <c r="B5120" t="s">
        <v>246</v>
      </c>
      <c r="C5120" t="s">
        <v>476</v>
      </c>
      <c r="D5120" t="s">
        <v>48</v>
      </c>
      <c r="E5120" t="s">
        <v>307</v>
      </c>
      <c r="F5120" t="s">
        <v>307</v>
      </c>
      <c r="G5120" t="s">
        <v>307</v>
      </c>
    </row>
    <row r="5121" spans="1:42" x14ac:dyDescent="0.25">
      <c r="A5121">
        <v>617</v>
      </c>
      <c r="B5121" t="s">
        <v>246</v>
      </c>
      <c r="C5121" t="s">
        <v>477</v>
      </c>
      <c r="D5121" t="s">
        <v>48</v>
      </c>
      <c r="E5121" t="s">
        <v>307</v>
      </c>
      <c r="F5121" t="s">
        <v>307</v>
      </c>
      <c r="G5121" t="s">
        <v>307</v>
      </c>
    </row>
    <row r="5122" spans="1:42" x14ac:dyDescent="0.25">
      <c r="A5122">
        <v>617</v>
      </c>
      <c r="B5122" t="s">
        <v>246</v>
      </c>
      <c r="C5122" t="s">
        <v>45</v>
      </c>
      <c r="D5122" t="s">
        <v>63</v>
      </c>
      <c r="E5122" t="s">
        <v>307</v>
      </c>
      <c r="F5122" t="s">
        <v>307</v>
      </c>
      <c r="G5122" t="s">
        <v>307</v>
      </c>
      <c r="H5122" t="s">
        <v>307</v>
      </c>
      <c r="I5122" t="s">
        <v>307</v>
      </c>
      <c r="J5122" t="s">
        <v>307</v>
      </c>
      <c r="K5122" t="s">
        <v>307</v>
      </c>
      <c r="L5122" t="s">
        <v>307</v>
      </c>
      <c r="M5122" t="s">
        <v>307</v>
      </c>
      <c r="N5122" t="s">
        <v>307</v>
      </c>
      <c r="O5122" t="s">
        <v>307</v>
      </c>
      <c r="P5122" t="s">
        <v>307</v>
      </c>
      <c r="Q5122" t="s">
        <v>307</v>
      </c>
      <c r="R5122" t="s">
        <v>307</v>
      </c>
      <c r="S5122" t="s">
        <v>307</v>
      </c>
      <c r="T5122" t="s">
        <v>307</v>
      </c>
      <c r="U5122" t="s">
        <v>307</v>
      </c>
      <c r="V5122" t="s">
        <v>307</v>
      </c>
      <c r="W5122" t="s">
        <v>307</v>
      </c>
    </row>
    <row r="5123" spans="1:42" x14ac:dyDescent="0.25">
      <c r="A5123">
        <v>617</v>
      </c>
      <c r="B5123" t="s">
        <v>246</v>
      </c>
      <c r="C5123" t="s">
        <v>45</v>
      </c>
      <c r="D5123" t="s">
        <v>64</v>
      </c>
      <c r="E5123" t="s">
        <v>307</v>
      </c>
      <c r="F5123" t="s">
        <v>307</v>
      </c>
      <c r="G5123" t="s">
        <v>307</v>
      </c>
      <c r="H5123" t="s">
        <v>307</v>
      </c>
      <c r="I5123" t="s">
        <v>307</v>
      </c>
      <c r="J5123" t="s">
        <v>307</v>
      </c>
      <c r="K5123" t="s">
        <v>307</v>
      </c>
      <c r="L5123" t="s">
        <v>307</v>
      </c>
      <c r="M5123" t="s">
        <v>307</v>
      </c>
      <c r="N5123" t="s">
        <v>307</v>
      </c>
      <c r="O5123" t="s">
        <v>307</v>
      </c>
      <c r="P5123" t="s">
        <v>307</v>
      </c>
      <c r="Q5123" t="s">
        <v>307</v>
      </c>
      <c r="R5123" t="s">
        <v>307</v>
      </c>
      <c r="S5123" t="s">
        <v>307</v>
      </c>
      <c r="T5123" t="s">
        <v>307</v>
      </c>
      <c r="U5123" t="s">
        <v>307</v>
      </c>
      <c r="V5123" t="s">
        <v>307</v>
      </c>
      <c r="W5123" t="s">
        <v>307</v>
      </c>
    </row>
    <row r="5124" spans="1:42" x14ac:dyDescent="0.25">
      <c r="A5124">
        <v>617</v>
      </c>
      <c r="B5124" t="s">
        <v>246</v>
      </c>
      <c r="C5124" t="s">
        <v>40</v>
      </c>
      <c r="D5124" t="s">
        <v>52</v>
      </c>
      <c r="E5124" t="s">
        <v>307</v>
      </c>
      <c r="F5124" t="s">
        <v>307</v>
      </c>
      <c r="G5124" t="s">
        <v>307</v>
      </c>
      <c r="H5124" t="s">
        <v>307</v>
      </c>
      <c r="I5124" t="s">
        <v>307</v>
      </c>
      <c r="J5124" t="s">
        <v>307</v>
      </c>
      <c r="K5124" t="s">
        <v>307</v>
      </c>
      <c r="L5124" t="s">
        <v>307</v>
      </c>
      <c r="M5124" t="s">
        <v>307</v>
      </c>
      <c r="N5124" t="s">
        <v>307</v>
      </c>
      <c r="O5124" t="s">
        <v>307</v>
      </c>
      <c r="P5124" t="s">
        <v>307</v>
      </c>
      <c r="Q5124" t="s">
        <v>307</v>
      </c>
      <c r="R5124" t="s">
        <v>307</v>
      </c>
      <c r="S5124" t="s">
        <v>307</v>
      </c>
      <c r="T5124" t="s">
        <v>307</v>
      </c>
      <c r="U5124" t="s">
        <v>307</v>
      </c>
      <c r="V5124" t="s">
        <v>307</v>
      </c>
      <c r="W5124" t="s">
        <v>307</v>
      </c>
      <c r="X5124" t="s">
        <v>307</v>
      </c>
      <c r="Y5124" t="s">
        <v>307</v>
      </c>
      <c r="Z5124" t="s">
        <v>307</v>
      </c>
    </row>
    <row r="5125" spans="1:42" x14ac:dyDescent="0.25">
      <c r="A5125">
        <v>617</v>
      </c>
      <c r="B5125" t="s">
        <v>246</v>
      </c>
      <c r="C5125" t="s">
        <v>40</v>
      </c>
      <c r="D5125" t="s">
        <v>53</v>
      </c>
      <c r="E5125" t="s">
        <v>307</v>
      </c>
      <c r="F5125" t="s">
        <v>307</v>
      </c>
      <c r="G5125" t="s">
        <v>307</v>
      </c>
      <c r="H5125" t="s">
        <v>307</v>
      </c>
      <c r="I5125" t="s">
        <v>307</v>
      </c>
      <c r="J5125" t="s">
        <v>307</v>
      </c>
      <c r="K5125" t="s">
        <v>307</v>
      </c>
      <c r="L5125" t="s">
        <v>307</v>
      </c>
      <c r="M5125" t="s">
        <v>307</v>
      </c>
      <c r="N5125" t="s">
        <v>307</v>
      </c>
      <c r="O5125" t="s">
        <v>307</v>
      </c>
      <c r="P5125" t="s">
        <v>307</v>
      </c>
      <c r="Q5125" t="s">
        <v>307</v>
      </c>
      <c r="R5125" t="s">
        <v>307</v>
      </c>
      <c r="S5125" t="s">
        <v>307</v>
      </c>
      <c r="T5125" t="s">
        <v>307</v>
      </c>
      <c r="U5125" t="s">
        <v>307</v>
      </c>
      <c r="V5125" t="s">
        <v>307</v>
      </c>
      <c r="W5125" t="s">
        <v>307</v>
      </c>
      <c r="X5125" t="s">
        <v>307</v>
      </c>
      <c r="Y5125" t="s">
        <v>307</v>
      </c>
      <c r="Z5125" t="s">
        <v>307</v>
      </c>
    </row>
    <row r="5126" spans="1:42" x14ac:dyDescent="0.25">
      <c r="A5126">
        <v>617</v>
      </c>
      <c r="B5126" t="s">
        <v>246</v>
      </c>
      <c r="C5126" t="s">
        <v>39</v>
      </c>
      <c r="D5126" t="s">
        <v>50</v>
      </c>
      <c r="E5126" t="s">
        <v>307</v>
      </c>
      <c r="F5126" t="s">
        <v>307</v>
      </c>
      <c r="G5126" t="s">
        <v>307</v>
      </c>
      <c r="H5126" t="s">
        <v>307</v>
      </c>
      <c r="I5126" t="s">
        <v>307</v>
      </c>
      <c r="J5126" t="s">
        <v>307</v>
      </c>
      <c r="K5126" t="s">
        <v>307</v>
      </c>
      <c r="L5126" t="s">
        <v>307</v>
      </c>
      <c r="M5126" t="s">
        <v>307</v>
      </c>
      <c r="N5126" t="s">
        <v>307</v>
      </c>
      <c r="O5126" t="s">
        <v>307</v>
      </c>
      <c r="P5126" t="s">
        <v>307</v>
      </c>
      <c r="Q5126" t="s">
        <v>307</v>
      </c>
      <c r="R5126" t="s">
        <v>307</v>
      </c>
      <c r="S5126" t="s">
        <v>307</v>
      </c>
      <c r="T5126" t="s">
        <v>307</v>
      </c>
      <c r="U5126" t="s">
        <v>307</v>
      </c>
      <c r="V5126" t="s">
        <v>307</v>
      </c>
      <c r="W5126" t="s">
        <v>307</v>
      </c>
      <c r="X5126" t="s">
        <v>307</v>
      </c>
      <c r="Y5126" t="s">
        <v>307</v>
      </c>
      <c r="Z5126" t="s">
        <v>307</v>
      </c>
      <c r="AA5126" t="s">
        <v>307</v>
      </c>
      <c r="AB5126" t="s">
        <v>307</v>
      </c>
      <c r="AC5126" t="s">
        <v>307</v>
      </c>
      <c r="AD5126" t="s">
        <v>307</v>
      </c>
      <c r="AE5126" t="s">
        <v>307</v>
      </c>
      <c r="AF5126" t="s">
        <v>307</v>
      </c>
      <c r="AG5126" t="s">
        <v>307</v>
      </c>
      <c r="AH5126" t="s">
        <v>307</v>
      </c>
      <c r="AI5126" t="s">
        <v>307</v>
      </c>
      <c r="AJ5126" t="s">
        <v>307</v>
      </c>
      <c r="AK5126" t="s">
        <v>307</v>
      </c>
      <c r="AL5126" t="s">
        <v>307</v>
      </c>
      <c r="AM5126" t="s">
        <v>307</v>
      </c>
      <c r="AN5126" t="s">
        <v>307</v>
      </c>
      <c r="AO5126" t="s">
        <v>307</v>
      </c>
      <c r="AP5126" t="s">
        <v>307</v>
      </c>
    </row>
    <row r="5127" spans="1:42" x14ac:dyDescent="0.25">
      <c r="A5127">
        <v>617</v>
      </c>
      <c r="B5127" t="s">
        <v>246</v>
      </c>
      <c r="C5127" t="s">
        <v>39</v>
      </c>
      <c r="D5127" t="s">
        <v>48</v>
      </c>
      <c r="E5127" t="s">
        <v>307</v>
      </c>
      <c r="F5127" t="s">
        <v>307</v>
      </c>
      <c r="G5127" t="s">
        <v>307</v>
      </c>
      <c r="H5127" t="s">
        <v>307</v>
      </c>
      <c r="I5127" t="s">
        <v>307</v>
      </c>
      <c r="J5127" t="s">
        <v>307</v>
      </c>
      <c r="K5127" t="s">
        <v>307</v>
      </c>
      <c r="L5127" t="s">
        <v>307</v>
      </c>
      <c r="M5127" t="s">
        <v>307</v>
      </c>
      <c r="N5127" t="s">
        <v>307</v>
      </c>
      <c r="O5127" t="s">
        <v>307</v>
      </c>
      <c r="P5127" t="s">
        <v>307</v>
      </c>
      <c r="Q5127" t="s">
        <v>307</v>
      </c>
      <c r="R5127" t="s">
        <v>307</v>
      </c>
      <c r="S5127" t="s">
        <v>307</v>
      </c>
      <c r="T5127" t="s">
        <v>307</v>
      </c>
      <c r="U5127" t="s">
        <v>307</v>
      </c>
      <c r="V5127" t="s">
        <v>307</v>
      </c>
      <c r="W5127" t="s">
        <v>307</v>
      </c>
      <c r="X5127" t="s">
        <v>307</v>
      </c>
      <c r="Y5127" t="s">
        <v>307</v>
      </c>
      <c r="Z5127" t="s">
        <v>307</v>
      </c>
      <c r="AA5127" t="s">
        <v>307</v>
      </c>
      <c r="AB5127" t="s">
        <v>307</v>
      </c>
      <c r="AC5127" t="s">
        <v>307</v>
      </c>
      <c r="AD5127" t="s">
        <v>307</v>
      </c>
      <c r="AE5127" t="s">
        <v>307</v>
      </c>
      <c r="AF5127" t="s">
        <v>307</v>
      </c>
      <c r="AG5127" t="s">
        <v>307</v>
      </c>
      <c r="AH5127" t="s">
        <v>307</v>
      </c>
      <c r="AI5127" t="s">
        <v>307</v>
      </c>
      <c r="AJ5127" t="s">
        <v>307</v>
      </c>
      <c r="AK5127" t="s">
        <v>307</v>
      </c>
      <c r="AL5127" t="s">
        <v>307</v>
      </c>
      <c r="AM5127" t="s">
        <v>307</v>
      </c>
      <c r="AN5127" t="s">
        <v>307</v>
      </c>
      <c r="AO5127" t="s">
        <v>307</v>
      </c>
      <c r="AP5127" t="s">
        <v>307</v>
      </c>
    </row>
    <row r="5128" spans="1:42" x14ac:dyDescent="0.25">
      <c r="A5128">
        <v>617</v>
      </c>
      <c r="B5128" t="s">
        <v>246</v>
      </c>
      <c r="C5128" t="s">
        <v>39</v>
      </c>
      <c r="D5128" t="s">
        <v>51</v>
      </c>
      <c r="E5128" t="s">
        <v>307</v>
      </c>
      <c r="F5128" t="s">
        <v>307</v>
      </c>
      <c r="G5128" t="s">
        <v>307</v>
      </c>
      <c r="H5128" t="s">
        <v>307</v>
      </c>
      <c r="I5128" t="s">
        <v>307</v>
      </c>
      <c r="J5128" t="s">
        <v>307</v>
      </c>
      <c r="K5128" t="s">
        <v>307</v>
      </c>
      <c r="L5128" t="s">
        <v>307</v>
      </c>
      <c r="M5128" t="s">
        <v>307</v>
      </c>
      <c r="N5128" t="s">
        <v>307</v>
      </c>
      <c r="O5128" t="s">
        <v>307</v>
      </c>
      <c r="P5128" t="s">
        <v>307</v>
      </c>
      <c r="Q5128" t="s">
        <v>307</v>
      </c>
      <c r="R5128" t="s">
        <v>307</v>
      </c>
      <c r="S5128" t="s">
        <v>307</v>
      </c>
      <c r="T5128" t="s">
        <v>307</v>
      </c>
      <c r="U5128" t="s">
        <v>307</v>
      </c>
      <c r="V5128" t="s">
        <v>307</v>
      </c>
      <c r="W5128" t="s">
        <v>307</v>
      </c>
      <c r="X5128" t="s">
        <v>307</v>
      </c>
      <c r="Y5128" t="s">
        <v>307</v>
      </c>
      <c r="Z5128" t="s">
        <v>307</v>
      </c>
      <c r="AA5128" t="s">
        <v>307</v>
      </c>
      <c r="AB5128" t="s">
        <v>307</v>
      </c>
      <c r="AC5128" t="s">
        <v>307</v>
      </c>
      <c r="AD5128" t="s">
        <v>307</v>
      </c>
      <c r="AE5128" t="s">
        <v>307</v>
      </c>
      <c r="AF5128" t="s">
        <v>307</v>
      </c>
      <c r="AG5128" t="s">
        <v>307</v>
      </c>
      <c r="AH5128" t="s">
        <v>307</v>
      </c>
      <c r="AI5128" t="s">
        <v>307</v>
      </c>
      <c r="AJ5128" t="s">
        <v>307</v>
      </c>
      <c r="AK5128" t="s">
        <v>307</v>
      </c>
      <c r="AL5128" t="s">
        <v>307</v>
      </c>
      <c r="AM5128" t="s">
        <v>307</v>
      </c>
      <c r="AN5128" t="s">
        <v>307</v>
      </c>
      <c r="AO5128" t="s">
        <v>307</v>
      </c>
      <c r="AP5128" t="s">
        <v>307</v>
      </c>
    </row>
    <row r="5129" spans="1:42" x14ac:dyDescent="0.25">
      <c r="A5129">
        <v>617</v>
      </c>
      <c r="B5129" t="s">
        <v>246</v>
      </c>
      <c r="C5129" t="s">
        <v>46</v>
      </c>
      <c r="D5129" t="s">
        <v>65</v>
      </c>
      <c r="E5129" t="s">
        <v>307</v>
      </c>
      <c r="F5129" t="s">
        <v>307</v>
      </c>
      <c r="G5129" t="s">
        <v>307</v>
      </c>
      <c r="H5129" t="s">
        <v>307</v>
      </c>
      <c r="I5129" t="s">
        <v>307</v>
      </c>
      <c r="J5129" t="s">
        <v>307</v>
      </c>
      <c r="K5129" t="s">
        <v>307</v>
      </c>
      <c r="L5129" t="s">
        <v>307</v>
      </c>
      <c r="M5129" t="s">
        <v>307</v>
      </c>
      <c r="N5129" t="s">
        <v>307</v>
      </c>
      <c r="O5129" t="s">
        <v>307</v>
      </c>
      <c r="P5129" t="s">
        <v>307</v>
      </c>
      <c r="Q5129" t="s">
        <v>307</v>
      </c>
      <c r="R5129" t="s">
        <v>307</v>
      </c>
      <c r="S5129" t="s">
        <v>307</v>
      </c>
      <c r="T5129" t="s">
        <v>307</v>
      </c>
      <c r="U5129" t="s">
        <v>307</v>
      </c>
      <c r="V5129" t="s">
        <v>307</v>
      </c>
      <c r="W5129" t="s">
        <v>307</v>
      </c>
      <c r="X5129" t="s">
        <v>307</v>
      </c>
      <c r="Y5129" t="s">
        <v>307</v>
      </c>
      <c r="Z5129" t="s">
        <v>307</v>
      </c>
    </row>
    <row r="5130" spans="1:42" x14ac:dyDescent="0.25">
      <c r="A5130">
        <v>617</v>
      </c>
      <c r="B5130" t="s">
        <v>246</v>
      </c>
      <c r="C5130" t="s">
        <v>46</v>
      </c>
      <c r="D5130" t="s">
        <v>66</v>
      </c>
      <c r="E5130" t="s">
        <v>307</v>
      </c>
      <c r="F5130" t="s">
        <v>307</v>
      </c>
      <c r="G5130" t="s">
        <v>307</v>
      </c>
      <c r="H5130" t="s">
        <v>307</v>
      </c>
      <c r="I5130" t="s">
        <v>307</v>
      </c>
      <c r="J5130" t="s">
        <v>307</v>
      </c>
      <c r="K5130" t="s">
        <v>307</v>
      </c>
      <c r="L5130" t="s">
        <v>307</v>
      </c>
      <c r="M5130" t="s">
        <v>307</v>
      </c>
      <c r="N5130" t="s">
        <v>307</v>
      </c>
      <c r="O5130" t="s">
        <v>307</v>
      </c>
      <c r="P5130" t="s">
        <v>307</v>
      </c>
      <c r="Q5130" t="s">
        <v>307</v>
      </c>
      <c r="R5130" t="s">
        <v>307</v>
      </c>
      <c r="S5130" t="s">
        <v>307</v>
      </c>
      <c r="T5130" t="s">
        <v>307</v>
      </c>
      <c r="U5130" t="s">
        <v>307</v>
      </c>
      <c r="V5130" t="s">
        <v>307</v>
      </c>
      <c r="W5130" t="s">
        <v>307</v>
      </c>
      <c r="X5130" t="s">
        <v>307</v>
      </c>
      <c r="Y5130" t="s">
        <v>307</v>
      </c>
      <c r="Z5130" t="s">
        <v>307</v>
      </c>
    </row>
    <row r="5131" spans="1:42" x14ac:dyDescent="0.25">
      <c r="A5131">
        <v>617</v>
      </c>
      <c r="B5131" t="s">
        <v>246</v>
      </c>
      <c r="C5131" t="s">
        <v>46</v>
      </c>
      <c r="D5131" t="s">
        <v>67</v>
      </c>
      <c r="E5131" t="s">
        <v>307</v>
      </c>
      <c r="F5131" t="s">
        <v>307</v>
      </c>
      <c r="G5131" t="s">
        <v>307</v>
      </c>
      <c r="H5131" t="s">
        <v>307</v>
      </c>
      <c r="I5131" t="s">
        <v>307</v>
      </c>
      <c r="J5131" t="s">
        <v>307</v>
      </c>
      <c r="K5131" t="s">
        <v>307</v>
      </c>
      <c r="L5131" t="s">
        <v>307</v>
      </c>
      <c r="M5131" t="s">
        <v>307</v>
      </c>
      <c r="N5131" t="s">
        <v>307</v>
      </c>
      <c r="O5131" t="s">
        <v>307</v>
      </c>
      <c r="P5131" t="s">
        <v>307</v>
      </c>
      <c r="Q5131" t="s">
        <v>307</v>
      </c>
      <c r="R5131" t="s">
        <v>307</v>
      </c>
      <c r="S5131" t="s">
        <v>307</v>
      </c>
      <c r="T5131" t="s">
        <v>307</v>
      </c>
      <c r="U5131" t="s">
        <v>307</v>
      </c>
      <c r="V5131" t="s">
        <v>307</v>
      </c>
      <c r="W5131" t="s">
        <v>307</v>
      </c>
      <c r="X5131" t="s">
        <v>307</v>
      </c>
      <c r="Y5131" t="s">
        <v>307</v>
      </c>
      <c r="Z5131" t="s">
        <v>307</v>
      </c>
    </row>
    <row r="5132" spans="1:42" x14ac:dyDescent="0.25">
      <c r="A5132">
        <v>617</v>
      </c>
      <c r="B5132" t="s">
        <v>246</v>
      </c>
      <c r="C5132" t="s">
        <v>46</v>
      </c>
      <c r="D5132" t="s">
        <v>68</v>
      </c>
      <c r="E5132" t="s">
        <v>307</v>
      </c>
      <c r="F5132" t="s">
        <v>307</v>
      </c>
      <c r="G5132" t="s">
        <v>307</v>
      </c>
      <c r="H5132" t="s">
        <v>307</v>
      </c>
      <c r="I5132" t="s">
        <v>307</v>
      </c>
      <c r="J5132" t="s">
        <v>307</v>
      </c>
      <c r="K5132" t="s">
        <v>307</v>
      </c>
      <c r="L5132" t="s">
        <v>307</v>
      </c>
      <c r="M5132" t="s">
        <v>307</v>
      </c>
      <c r="N5132" t="s">
        <v>307</v>
      </c>
      <c r="O5132" t="s">
        <v>307</v>
      </c>
      <c r="P5132" t="s">
        <v>307</v>
      </c>
      <c r="Q5132" t="s">
        <v>307</v>
      </c>
      <c r="R5132" t="s">
        <v>307</v>
      </c>
      <c r="S5132" t="s">
        <v>307</v>
      </c>
      <c r="T5132" t="s">
        <v>307</v>
      </c>
      <c r="U5132" t="s">
        <v>307</v>
      </c>
      <c r="V5132" t="s">
        <v>307</v>
      </c>
      <c r="W5132" t="s">
        <v>307</v>
      </c>
      <c r="X5132" t="s">
        <v>307</v>
      </c>
      <c r="Y5132" t="s">
        <v>307</v>
      </c>
      <c r="Z5132" t="s">
        <v>307</v>
      </c>
    </row>
    <row r="5133" spans="1:42" x14ac:dyDescent="0.25">
      <c r="A5133">
        <v>617</v>
      </c>
      <c r="B5133" t="s">
        <v>246</v>
      </c>
      <c r="C5133" t="s">
        <v>46</v>
      </c>
      <c r="D5133" t="s">
        <v>69</v>
      </c>
      <c r="E5133" t="s">
        <v>307</v>
      </c>
      <c r="F5133" t="s">
        <v>307</v>
      </c>
      <c r="G5133" t="s">
        <v>307</v>
      </c>
      <c r="H5133" t="s">
        <v>307</v>
      </c>
      <c r="I5133" t="s">
        <v>307</v>
      </c>
      <c r="J5133" t="s">
        <v>307</v>
      </c>
      <c r="K5133" t="s">
        <v>307</v>
      </c>
      <c r="L5133" t="s">
        <v>307</v>
      </c>
      <c r="M5133" t="s">
        <v>307</v>
      </c>
      <c r="N5133" t="s">
        <v>307</v>
      </c>
      <c r="O5133" t="s">
        <v>307</v>
      </c>
      <c r="P5133" t="s">
        <v>307</v>
      </c>
      <c r="Q5133" t="s">
        <v>307</v>
      </c>
      <c r="R5133" t="s">
        <v>307</v>
      </c>
      <c r="S5133" t="s">
        <v>307</v>
      </c>
      <c r="T5133" t="s">
        <v>307</v>
      </c>
      <c r="U5133" t="s">
        <v>307</v>
      </c>
      <c r="V5133" t="s">
        <v>307</v>
      </c>
      <c r="W5133" t="s">
        <v>307</v>
      </c>
      <c r="X5133" t="s">
        <v>307</v>
      </c>
      <c r="Y5133" t="s">
        <v>307</v>
      </c>
      <c r="Z5133" t="s">
        <v>307</v>
      </c>
    </row>
    <row r="5134" spans="1:42" x14ac:dyDescent="0.25">
      <c r="A5134">
        <v>617</v>
      </c>
      <c r="B5134" t="s">
        <v>246</v>
      </c>
      <c r="C5134" t="s">
        <v>46</v>
      </c>
      <c r="D5134" t="s">
        <v>70</v>
      </c>
      <c r="E5134" t="s">
        <v>307</v>
      </c>
      <c r="F5134" t="s">
        <v>307</v>
      </c>
      <c r="G5134" t="s">
        <v>307</v>
      </c>
      <c r="H5134" t="s">
        <v>307</v>
      </c>
      <c r="I5134" t="s">
        <v>307</v>
      </c>
      <c r="J5134" t="s">
        <v>307</v>
      </c>
      <c r="K5134" t="s">
        <v>307</v>
      </c>
      <c r="L5134" t="s">
        <v>307</v>
      </c>
      <c r="M5134" t="s">
        <v>307</v>
      </c>
      <c r="N5134" t="s">
        <v>307</v>
      </c>
      <c r="O5134" t="s">
        <v>307</v>
      </c>
      <c r="P5134" t="s">
        <v>307</v>
      </c>
      <c r="Q5134" t="s">
        <v>307</v>
      </c>
      <c r="R5134" t="s">
        <v>307</v>
      </c>
      <c r="S5134" t="s">
        <v>307</v>
      </c>
      <c r="T5134" t="s">
        <v>307</v>
      </c>
      <c r="U5134" t="s">
        <v>307</v>
      </c>
      <c r="V5134" t="s">
        <v>307</v>
      </c>
      <c r="W5134" t="s">
        <v>307</v>
      </c>
      <c r="X5134" t="s">
        <v>307</v>
      </c>
      <c r="Y5134" t="s">
        <v>307</v>
      </c>
      <c r="Z5134" t="s">
        <v>307</v>
      </c>
    </row>
    <row r="5135" spans="1:42" x14ac:dyDescent="0.25">
      <c r="A5135">
        <v>617</v>
      </c>
      <c r="B5135" t="s">
        <v>246</v>
      </c>
      <c r="C5135" t="s">
        <v>46</v>
      </c>
      <c r="D5135" t="s">
        <v>71</v>
      </c>
      <c r="E5135" t="s">
        <v>307</v>
      </c>
      <c r="F5135" t="s">
        <v>307</v>
      </c>
      <c r="G5135" t="s">
        <v>307</v>
      </c>
      <c r="H5135" t="s">
        <v>307</v>
      </c>
      <c r="I5135" t="s">
        <v>307</v>
      </c>
      <c r="J5135" t="s">
        <v>307</v>
      </c>
      <c r="K5135" t="s">
        <v>307</v>
      </c>
      <c r="L5135" t="s">
        <v>307</v>
      </c>
      <c r="M5135" t="s">
        <v>307</v>
      </c>
      <c r="N5135" t="s">
        <v>307</v>
      </c>
      <c r="O5135" t="s">
        <v>307</v>
      </c>
      <c r="P5135" t="s">
        <v>307</v>
      </c>
      <c r="Q5135" t="s">
        <v>307</v>
      </c>
      <c r="R5135" t="s">
        <v>307</v>
      </c>
      <c r="S5135" t="s">
        <v>307</v>
      </c>
      <c r="T5135" t="s">
        <v>307</v>
      </c>
      <c r="U5135" t="s">
        <v>307</v>
      </c>
      <c r="V5135" t="s">
        <v>307</v>
      </c>
      <c r="W5135" t="s">
        <v>307</v>
      </c>
      <c r="X5135" t="s">
        <v>307</v>
      </c>
      <c r="Y5135" t="s">
        <v>307</v>
      </c>
      <c r="Z5135" t="s">
        <v>307</v>
      </c>
    </row>
    <row r="5136" spans="1:42" x14ac:dyDescent="0.25">
      <c r="A5136">
        <v>617</v>
      </c>
      <c r="B5136" t="s">
        <v>246</v>
      </c>
      <c r="C5136" t="s">
        <v>46</v>
      </c>
      <c r="D5136" t="s">
        <v>72</v>
      </c>
      <c r="E5136" t="s">
        <v>307</v>
      </c>
      <c r="F5136" t="s">
        <v>307</v>
      </c>
      <c r="G5136" t="s">
        <v>307</v>
      </c>
      <c r="H5136" t="s">
        <v>307</v>
      </c>
      <c r="I5136" t="s">
        <v>307</v>
      </c>
      <c r="J5136" t="s">
        <v>307</v>
      </c>
      <c r="K5136" t="s">
        <v>307</v>
      </c>
      <c r="L5136" t="s">
        <v>307</v>
      </c>
      <c r="M5136" t="s">
        <v>307</v>
      </c>
      <c r="N5136" t="s">
        <v>307</v>
      </c>
      <c r="O5136" t="s">
        <v>307</v>
      </c>
      <c r="P5136" t="s">
        <v>307</v>
      </c>
      <c r="Q5136" t="s">
        <v>307</v>
      </c>
      <c r="R5136" t="s">
        <v>307</v>
      </c>
      <c r="S5136" t="s">
        <v>307</v>
      </c>
      <c r="T5136" t="s">
        <v>307</v>
      </c>
      <c r="U5136" t="s">
        <v>307</v>
      </c>
      <c r="V5136" t="s">
        <v>307</v>
      </c>
      <c r="W5136" t="s">
        <v>307</v>
      </c>
      <c r="X5136" t="s">
        <v>307</v>
      </c>
      <c r="Y5136" t="s">
        <v>307</v>
      </c>
      <c r="Z5136" t="s">
        <v>307</v>
      </c>
    </row>
    <row r="5137" spans="1:26" x14ac:dyDescent="0.25">
      <c r="A5137">
        <v>617</v>
      </c>
      <c r="B5137" t="s">
        <v>246</v>
      </c>
      <c r="C5137" t="s">
        <v>46</v>
      </c>
      <c r="D5137" t="s">
        <v>47</v>
      </c>
      <c r="E5137" t="s">
        <v>307</v>
      </c>
      <c r="F5137" t="s">
        <v>307</v>
      </c>
      <c r="G5137" t="s">
        <v>307</v>
      </c>
      <c r="H5137" t="s">
        <v>307</v>
      </c>
      <c r="I5137" t="s">
        <v>307</v>
      </c>
      <c r="J5137" t="s">
        <v>307</v>
      </c>
      <c r="K5137" t="s">
        <v>307</v>
      </c>
      <c r="L5137" t="s">
        <v>307</v>
      </c>
      <c r="M5137" t="s">
        <v>307</v>
      </c>
      <c r="N5137" t="s">
        <v>307</v>
      </c>
      <c r="O5137" t="s">
        <v>307</v>
      </c>
      <c r="P5137" t="s">
        <v>307</v>
      </c>
      <c r="Q5137" t="s">
        <v>307</v>
      </c>
      <c r="R5137" t="s">
        <v>307</v>
      </c>
      <c r="S5137" t="s">
        <v>307</v>
      </c>
      <c r="T5137" t="s">
        <v>307</v>
      </c>
      <c r="U5137" t="s">
        <v>307</v>
      </c>
      <c r="V5137" t="s">
        <v>307</v>
      </c>
      <c r="W5137" t="s">
        <v>307</v>
      </c>
      <c r="X5137" t="s">
        <v>307</v>
      </c>
      <c r="Y5137" t="s">
        <v>307</v>
      </c>
      <c r="Z5137" t="s">
        <v>307</v>
      </c>
    </row>
    <row r="5138" spans="1:26" x14ac:dyDescent="0.25">
      <c r="A5138">
        <v>617</v>
      </c>
      <c r="B5138" t="s">
        <v>246</v>
      </c>
      <c r="C5138" t="s">
        <v>46</v>
      </c>
      <c r="D5138" t="s">
        <v>48</v>
      </c>
      <c r="E5138" t="s">
        <v>307</v>
      </c>
      <c r="F5138" t="s">
        <v>307</v>
      </c>
      <c r="G5138" t="s">
        <v>307</v>
      </c>
      <c r="H5138" t="s">
        <v>307</v>
      </c>
      <c r="I5138" t="s">
        <v>307</v>
      </c>
      <c r="J5138" t="s">
        <v>307</v>
      </c>
      <c r="K5138" t="s">
        <v>307</v>
      </c>
      <c r="L5138" t="s">
        <v>307</v>
      </c>
      <c r="M5138" t="s">
        <v>307</v>
      </c>
      <c r="N5138" t="s">
        <v>307</v>
      </c>
      <c r="O5138" t="s">
        <v>307</v>
      </c>
      <c r="P5138" t="s">
        <v>307</v>
      </c>
      <c r="Q5138" t="s">
        <v>307</v>
      </c>
      <c r="R5138" t="s">
        <v>307</v>
      </c>
      <c r="S5138" t="s">
        <v>307</v>
      </c>
      <c r="T5138" t="s">
        <v>307</v>
      </c>
      <c r="U5138" t="s">
        <v>307</v>
      </c>
      <c r="V5138" t="s">
        <v>307</v>
      </c>
      <c r="W5138" t="s">
        <v>307</v>
      </c>
      <c r="X5138" t="s">
        <v>307</v>
      </c>
      <c r="Y5138" t="s">
        <v>307</v>
      </c>
      <c r="Z5138" t="s">
        <v>307</v>
      </c>
    </row>
    <row r="5139" spans="1:26" x14ac:dyDescent="0.25">
      <c r="A5139">
        <v>617</v>
      </c>
      <c r="B5139" t="s">
        <v>246</v>
      </c>
      <c r="C5139" t="s">
        <v>46</v>
      </c>
      <c r="D5139" t="s">
        <v>49</v>
      </c>
      <c r="E5139" t="s">
        <v>307</v>
      </c>
      <c r="F5139" t="s">
        <v>307</v>
      </c>
      <c r="G5139" t="s">
        <v>307</v>
      </c>
      <c r="H5139" t="s">
        <v>307</v>
      </c>
      <c r="I5139" t="s">
        <v>307</v>
      </c>
      <c r="J5139" t="s">
        <v>307</v>
      </c>
      <c r="K5139" t="s">
        <v>307</v>
      </c>
      <c r="L5139" t="s">
        <v>307</v>
      </c>
      <c r="M5139" t="s">
        <v>307</v>
      </c>
      <c r="N5139" t="s">
        <v>307</v>
      </c>
      <c r="O5139" t="s">
        <v>307</v>
      </c>
      <c r="P5139" t="s">
        <v>307</v>
      </c>
      <c r="Q5139" t="s">
        <v>307</v>
      </c>
      <c r="R5139" t="s">
        <v>307</v>
      </c>
      <c r="S5139" t="s">
        <v>307</v>
      </c>
      <c r="T5139" t="s">
        <v>307</v>
      </c>
      <c r="U5139" t="s">
        <v>307</v>
      </c>
      <c r="V5139" t="s">
        <v>307</v>
      </c>
      <c r="W5139" t="s">
        <v>307</v>
      </c>
      <c r="X5139" t="s">
        <v>307</v>
      </c>
      <c r="Y5139" t="s">
        <v>307</v>
      </c>
      <c r="Z5139" t="s">
        <v>307</v>
      </c>
    </row>
    <row r="5140" spans="1:26" x14ac:dyDescent="0.25">
      <c r="A5140">
        <v>617</v>
      </c>
      <c r="B5140" t="s">
        <v>246</v>
      </c>
      <c r="C5140" t="s">
        <v>41</v>
      </c>
      <c r="D5140" t="s">
        <v>48</v>
      </c>
      <c r="E5140" t="s">
        <v>307</v>
      </c>
      <c r="F5140" t="s">
        <v>307</v>
      </c>
      <c r="G5140" t="s">
        <v>307</v>
      </c>
      <c r="H5140" t="s">
        <v>307</v>
      </c>
      <c r="I5140" t="s">
        <v>307</v>
      </c>
      <c r="J5140" t="s">
        <v>307</v>
      </c>
      <c r="K5140" t="s">
        <v>307</v>
      </c>
      <c r="L5140" t="s">
        <v>307</v>
      </c>
      <c r="M5140" t="s">
        <v>307</v>
      </c>
      <c r="N5140" t="s">
        <v>307</v>
      </c>
      <c r="O5140" t="s">
        <v>307</v>
      </c>
      <c r="P5140" t="s">
        <v>307</v>
      </c>
      <c r="Q5140" t="s">
        <v>307</v>
      </c>
      <c r="R5140" t="s">
        <v>307</v>
      </c>
      <c r="S5140" t="s">
        <v>307</v>
      </c>
      <c r="T5140" t="s">
        <v>307</v>
      </c>
      <c r="U5140" t="s">
        <v>307</v>
      </c>
      <c r="V5140" t="s">
        <v>307</v>
      </c>
      <c r="W5140" t="s">
        <v>307</v>
      </c>
      <c r="X5140" t="s">
        <v>307</v>
      </c>
      <c r="Y5140" t="s">
        <v>307</v>
      </c>
      <c r="Z5140" t="s">
        <v>307</v>
      </c>
    </row>
    <row r="5141" spans="1:26" x14ac:dyDescent="0.25">
      <c r="A5141">
        <v>617</v>
      </c>
      <c r="B5141" t="s">
        <v>246</v>
      </c>
      <c r="C5141" t="s">
        <v>459</v>
      </c>
      <c r="D5141" t="s">
        <v>48</v>
      </c>
      <c r="E5141" t="s">
        <v>307</v>
      </c>
      <c r="F5141" t="s">
        <v>307</v>
      </c>
      <c r="G5141" t="s">
        <v>307</v>
      </c>
      <c r="H5141" t="s">
        <v>307</v>
      </c>
      <c r="I5141" t="s">
        <v>307</v>
      </c>
      <c r="J5141" t="s">
        <v>307</v>
      </c>
      <c r="K5141" t="s">
        <v>307</v>
      </c>
      <c r="L5141" t="s">
        <v>307</v>
      </c>
      <c r="M5141" t="s">
        <v>307</v>
      </c>
      <c r="N5141" t="s">
        <v>307</v>
      </c>
      <c r="O5141" t="s">
        <v>307</v>
      </c>
      <c r="P5141" t="s">
        <v>307</v>
      </c>
      <c r="Q5141" t="s">
        <v>307</v>
      </c>
    </row>
    <row r="5142" spans="1:26" x14ac:dyDescent="0.25">
      <c r="A5142">
        <v>617</v>
      </c>
      <c r="B5142" t="s">
        <v>246</v>
      </c>
      <c r="C5142" t="s">
        <v>304</v>
      </c>
      <c r="D5142" t="s">
        <v>48</v>
      </c>
      <c r="E5142" t="s">
        <v>307</v>
      </c>
      <c r="F5142" t="s">
        <v>307</v>
      </c>
      <c r="G5142" t="s">
        <v>307</v>
      </c>
      <c r="H5142" t="s">
        <v>307</v>
      </c>
      <c r="I5142" t="s">
        <v>307</v>
      </c>
      <c r="J5142" t="s">
        <v>307</v>
      </c>
      <c r="K5142" t="s">
        <v>307</v>
      </c>
      <c r="L5142" t="s">
        <v>307</v>
      </c>
      <c r="M5142" t="s">
        <v>307</v>
      </c>
      <c r="N5142" t="s">
        <v>307</v>
      </c>
      <c r="O5142" t="s">
        <v>307</v>
      </c>
      <c r="P5142" t="s">
        <v>307</v>
      </c>
      <c r="Q5142" t="s">
        <v>307</v>
      </c>
    </row>
    <row r="5143" spans="1:26" x14ac:dyDescent="0.25">
      <c r="A5143">
        <v>617</v>
      </c>
      <c r="B5143" t="s">
        <v>246</v>
      </c>
      <c r="C5143" t="s">
        <v>433</v>
      </c>
      <c r="D5143" t="s">
        <v>48</v>
      </c>
      <c r="E5143" t="s">
        <v>307</v>
      </c>
      <c r="F5143" t="s">
        <v>307</v>
      </c>
      <c r="G5143" t="s">
        <v>307</v>
      </c>
      <c r="H5143" t="s">
        <v>307</v>
      </c>
      <c r="I5143" t="s">
        <v>307</v>
      </c>
      <c r="J5143" t="s">
        <v>307</v>
      </c>
      <c r="K5143" t="s">
        <v>307</v>
      </c>
      <c r="L5143" t="s">
        <v>307</v>
      </c>
      <c r="M5143" t="s">
        <v>307</v>
      </c>
      <c r="N5143" t="s">
        <v>307</v>
      </c>
      <c r="O5143" t="s">
        <v>307</v>
      </c>
      <c r="P5143" t="s">
        <v>307</v>
      </c>
      <c r="Q5143" t="s">
        <v>307</v>
      </c>
    </row>
    <row r="5144" spans="1:26" x14ac:dyDescent="0.25">
      <c r="A5144">
        <v>617</v>
      </c>
      <c r="B5144" t="s">
        <v>246</v>
      </c>
      <c r="C5144" t="s">
        <v>305</v>
      </c>
      <c r="D5144" t="s">
        <v>48</v>
      </c>
      <c r="E5144" t="s">
        <v>307</v>
      </c>
      <c r="F5144" t="s">
        <v>307</v>
      </c>
      <c r="G5144" t="s">
        <v>307</v>
      </c>
      <c r="H5144" t="s">
        <v>307</v>
      </c>
      <c r="I5144" t="s">
        <v>307</v>
      </c>
      <c r="J5144" t="s">
        <v>307</v>
      </c>
      <c r="K5144" t="s">
        <v>307</v>
      </c>
      <c r="L5144" t="s">
        <v>307</v>
      </c>
      <c r="M5144" t="s">
        <v>307</v>
      </c>
      <c r="N5144" t="s">
        <v>307</v>
      </c>
      <c r="O5144" t="s">
        <v>307</v>
      </c>
      <c r="P5144" t="s">
        <v>307</v>
      </c>
      <c r="Q5144" t="s">
        <v>307</v>
      </c>
    </row>
    <row r="5145" spans="1:26" x14ac:dyDescent="0.25">
      <c r="A5145">
        <v>617</v>
      </c>
      <c r="B5145" t="s">
        <v>246</v>
      </c>
      <c r="C5145" t="s">
        <v>306</v>
      </c>
      <c r="D5145" t="s">
        <v>48</v>
      </c>
      <c r="E5145" t="s">
        <v>307</v>
      </c>
      <c r="F5145" t="s">
        <v>307</v>
      </c>
      <c r="G5145" t="s">
        <v>307</v>
      </c>
      <c r="H5145" t="s">
        <v>307</v>
      </c>
      <c r="I5145" t="s">
        <v>307</v>
      </c>
      <c r="J5145" t="s">
        <v>307</v>
      </c>
      <c r="K5145" t="s">
        <v>307</v>
      </c>
      <c r="L5145" t="s">
        <v>307</v>
      </c>
      <c r="M5145" t="s">
        <v>307</v>
      </c>
      <c r="N5145" t="s">
        <v>307</v>
      </c>
      <c r="O5145" t="s">
        <v>307</v>
      </c>
      <c r="P5145" t="s">
        <v>307</v>
      </c>
      <c r="Q5145" t="s">
        <v>307</v>
      </c>
    </row>
    <row r="5146" spans="1:26" x14ac:dyDescent="0.25">
      <c r="A5146">
        <v>617</v>
      </c>
      <c r="B5146" t="s">
        <v>246</v>
      </c>
      <c r="C5146" t="s">
        <v>44</v>
      </c>
      <c r="D5146" t="s">
        <v>54</v>
      </c>
      <c r="E5146" t="s">
        <v>307</v>
      </c>
      <c r="F5146" t="s">
        <v>307</v>
      </c>
      <c r="G5146" t="s">
        <v>307</v>
      </c>
      <c r="H5146" t="s">
        <v>307</v>
      </c>
      <c r="I5146" t="s">
        <v>307</v>
      </c>
      <c r="J5146" t="s">
        <v>307</v>
      </c>
      <c r="K5146" t="s">
        <v>307</v>
      </c>
      <c r="L5146" t="s">
        <v>307</v>
      </c>
      <c r="M5146" t="s">
        <v>307</v>
      </c>
      <c r="N5146" t="s">
        <v>307</v>
      </c>
      <c r="O5146" t="s">
        <v>307</v>
      </c>
      <c r="P5146" t="s">
        <v>307</v>
      </c>
      <c r="Q5146" t="s">
        <v>307</v>
      </c>
      <c r="R5146" t="s">
        <v>307</v>
      </c>
      <c r="S5146" t="s">
        <v>307</v>
      </c>
      <c r="T5146" t="s">
        <v>307</v>
      </c>
      <c r="U5146" t="s">
        <v>307</v>
      </c>
      <c r="V5146" t="s">
        <v>307</v>
      </c>
      <c r="W5146" t="s">
        <v>307</v>
      </c>
    </row>
    <row r="5147" spans="1:26" x14ac:dyDescent="0.25">
      <c r="A5147">
        <v>617</v>
      </c>
      <c r="B5147" t="s">
        <v>246</v>
      </c>
      <c r="C5147" t="s">
        <v>44</v>
      </c>
      <c r="D5147" t="s">
        <v>55</v>
      </c>
      <c r="E5147" t="s">
        <v>307</v>
      </c>
      <c r="F5147" t="s">
        <v>307</v>
      </c>
      <c r="G5147" t="s">
        <v>307</v>
      </c>
      <c r="H5147" t="s">
        <v>307</v>
      </c>
      <c r="I5147" t="s">
        <v>307</v>
      </c>
      <c r="J5147" t="s">
        <v>307</v>
      </c>
      <c r="K5147" t="s">
        <v>307</v>
      </c>
      <c r="L5147" t="s">
        <v>307</v>
      </c>
      <c r="M5147" t="s">
        <v>307</v>
      </c>
      <c r="N5147" t="s">
        <v>307</v>
      </c>
      <c r="O5147" t="s">
        <v>307</v>
      </c>
      <c r="P5147" t="s">
        <v>307</v>
      </c>
      <c r="Q5147" t="s">
        <v>307</v>
      </c>
      <c r="R5147" t="s">
        <v>307</v>
      </c>
      <c r="S5147" t="s">
        <v>307</v>
      </c>
      <c r="T5147" t="s">
        <v>307</v>
      </c>
      <c r="U5147" t="s">
        <v>307</v>
      </c>
      <c r="V5147" t="s">
        <v>307</v>
      </c>
      <c r="W5147" t="s">
        <v>307</v>
      </c>
    </row>
    <row r="5148" spans="1:26" x14ac:dyDescent="0.25">
      <c r="A5148">
        <v>617</v>
      </c>
      <c r="B5148" t="s">
        <v>246</v>
      </c>
      <c r="C5148" t="s">
        <v>44</v>
      </c>
      <c r="D5148" t="s">
        <v>56</v>
      </c>
      <c r="E5148" t="s">
        <v>307</v>
      </c>
      <c r="F5148" t="s">
        <v>307</v>
      </c>
      <c r="G5148" t="s">
        <v>307</v>
      </c>
      <c r="H5148" t="s">
        <v>307</v>
      </c>
      <c r="I5148" t="s">
        <v>307</v>
      </c>
      <c r="J5148" t="s">
        <v>307</v>
      </c>
      <c r="K5148" t="s">
        <v>307</v>
      </c>
      <c r="L5148" t="s">
        <v>307</v>
      </c>
      <c r="M5148" t="s">
        <v>307</v>
      </c>
      <c r="N5148" t="s">
        <v>307</v>
      </c>
      <c r="O5148" t="s">
        <v>307</v>
      </c>
      <c r="P5148" t="s">
        <v>307</v>
      </c>
      <c r="Q5148" t="s">
        <v>307</v>
      </c>
      <c r="R5148" t="s">
        <v>307</v>
      </c>
      <c r="S5148" t="s">
        <v>307</v>
      </c>
      <c r="T5148" t="s">
        <v>307</v>
      </c>
      <c r="U5148" t="s">
        <v>307</v>
      </c>
      <c r="V5148" t="s">
        <v>307</v>
      </c>
      <c r="W5148" t="s">
        <v>307</v>
      </c>
    </row>
    <row r="5149" spans="1:26" x14ac:dyDescent="0.25">
      <c r="A5149">
        <v>617</v>
      </c>
      <c r="B5149" t="s">
        <v>246</v>
      </c>
      <c r="C5149" t="s">
        <v>44</v>
      </c>
      <c r="D5149" t="s">
        <v>57</v>
      </c>
      <c r="E5149" t="s">
        <v>307</v>
      </c>
      <c r="F5149" t="s">
        <v>307</v>
      </c>
      <c r="G5149" t="s">
        <v>307</v>
      </c>
      <c r="H5149" t="s">
        <v>307</v>
      </c>
      <c r="I5149" t="s">
        <v>307</v>
      </c>
      <c r="J5149" t="s">
        <v>307</v>
      </c>
      <c r="K5149" t="s">
        <v>307</v>
      </c>
      <c r="L5149" t="s">
        <v>307</v>
      </c>
      <c r="M5149" t="s">
        <v>307</v>
      </c>
      <c r="N5149" t="s">
        <v>307</v>
      </c>
      <c r="O5149" t="s">
        <v>307</v>
      </c>
      <c r="P5149" t="s">
        <v>307</v>
      </c>
      <c r="Q5149" t="s">
        <v>307</v>
      </c>
      <c r="R5149" t="s">
        <v>307</v>
      </c>
      <c r="S5149" t="s">
        <v>307</v>
      </c>
      <c r="T5149" t="s">
        <v>307</v>
      </c>
      <c r="U5149" t="s">
        <v>307</v>
      </c>
      <c r="V5149" t="s">
        <v>307</v>
      </c>
      <c r="W5149" t="s">
        <v>307</v>
      </c>
    </row>
    <row r="5150" spans="1:26" x14ac:dyDescent="0.25">
      <c r="A5150">
        <v>617</v>
      </c>
      <c r="B5150" t="s">
        <v>246</v>
      </c>
      <c r="C5150" t="s">
        <v>44</v>
      </c>
      <c r="D5150" t="s">
        <v>58</v>
      </c>
      <c r="E5150" t="s">
        <v>307</v>
      </c>
      <c r="F5150" t="s">
        <v>307</v>
      </c>
      <c r="G5150" t="s">
        <v>307</v>
      </c>
      <c r="H5150" t="s">
        <v>307</v>
      </c>
      <c r="I5150" t="s">
        <v>307</v>
      </c>
      <c r="J5150" t="s">
        <v>307</v>
      </c>
      <c r="K5150" t="s">
        <v>307</v>
      </c>
      <c r="L5150" t="s">
        <v>307</v>
      </c>
      <c r="M5150" t="s">
        <v>307</v>
      </c>
      <c r="N5150" t="s">
        <v>307</v>
      </c>
      <c r="O5150" t="s">
        <v>307</v>
      </c>
      <c r="P5150" t="s">
        <v>307</v>
      </c>
      <c r="Q5150" t="s">
        <v>307</v>
      </c>
      <c r="R5150" t="s">
        <v>307</v>
      </c>
      <c r="S5150" t="s">
        <v>307</v>
      </c>
      <c r="T5150" t="s">
        <v>307</v>
      </c>
      <c r="U5150" t="s">
        <v>307</v>
      </c>
      <c r="V5150" t="s">
        <v>307</v>
      </c>
      <c r="W5150" t="s">
        <v>307</v>
      </c>
    </row>
    <row r="5151" spans="1:26" x14ac:dyDescent="0.25">
      <c r="A5151">
        <v>617</v>
      </c>
      <c r="B5151" t="s">
        <v>246</v>
      </c>
      <c r="C5151" t="s">
        <v>44</v>
      </c>
      <c r="D5151" t="s">
        <v>59</v>
      </c>
      <c r="E5151" t="s">
        <v>307</v>
      </c>
      <c r="F5151" t="s">
        <v>307</v>
      </c>
      <c r="G5151" t="s">
        <v>307</v>
      </c>
      <c r="H5151" t="s">
        <v>307</v>
      </c>
      <c r="I5151" t="s">
        <v>307</v>
      </c>
      <c r="J5151" t="s">
        <v>307</v>
      </c>
      <c r="K5151" t="s">
        <v>307</v>
      </c>
      <c r="L5151" t="s">
        <v>307</v>
      </c>
      <c r="M5151" t="s">
        <v>307</v>
      </c>
      <c r="N5151" t="s">
        <v>307</v>
      </c>
      <c r="O5151" t="s">
        <v>307</v>
      </c>
      <c r="P5151" t="s">
        <v>307</v>
      </c>
      <c r="Q5151" t="s">
        <v>307</v>
      </c>
      <c r="R5151" t="s">
        <v>307</v>
      </c>
      <c r="S5151" t="s">
        <v>307</v>
      </c>
      <c r="T5151" t="s">
        <v>307</v>
      </c>
      <c r="U5151" t="s">
        <v>307</v>
      </c>
      <c r="V5151" t="s">
        <v>307</v>
      </c>
      <c r="W5151" t="s">
        <v>307</v>
      </c>
    </row>
    <row r="5152" spans="1:26" x14ac:dyDescent="0.25">
      <c r="A5152">
        <v>617</v>
      </c>
      <c r="B5152" t="s">
        <v>246</v>
      </c>
      <c r="C5152" t="s">
        <v>44</v>
      </c>
      <c r="D5152" t="s">
        <v>60</v>
      </c>
      <c r="E5152" t="s">
        <v>307</v>
      </c>
      <c r="F5152" t="s">
        <v>307</v>
      </c>
      <c r="G5152" t="s">
        <v>307</v>
      </c>
      <c r="H5152" t="s">
        <v>307</v>
      </c>
      <c r="I5152" t="s">
        <v>307</v>
      </c>
      <c r="J5152" t="s">
        <v>307</v>
      </c>
      <c r="K5152" t="s">
        <v>307</v>
      </c>
      <c r="L5152" t="s">
        <v>307</v>
      </c>
      <c r="M5152" t="s">
        <v>307</v>
      </c>
      <c r="N5152" t="s">
        <v>307</v>
      </c>
      <c r="O5152" t="s">
        <v>307</v>
      </c>
      <c r="P5152" t="s">
        <v>307</v>
      </c>
      <c r="Q5152" t="s">
        <v>307</v>
      </c>
      <c r="R5152" t="s">
        <v>307</v>
      </c>
      <c r="S5152" t="s">
        <v>307</v>
      </c>
      <c r="T5152" t="s">
        <v>307</v>
      </c>
      <c r="U5152" t="s">
        <v>307</v>
      </c>
      <c r="V5152" t="s">
        <v>307</v>
      </c>
      <c r="W5152" t="s">
        <v>307</v>
      </c>
    </row>
    <row r="5153" spans="1:45" x14ac:dyDescent="0.25">
      <c r="A5153">
        <v>617</v>
      </c>
      <c r="B5153" t="s">
        <v>246</v>
      </c>
      <c r="C5153" t="s">
        <v>44</v>
      </c>
      <c r="D5153" t="s">
        <v>61</v>
      </c>
      <c r="E5153" t="s">
        <v>307</v>
      </c>
      <c r="F5153" t="s">
        <v>307</v>
      </c>
      <c r="G5153" t="s">
        <v>307</v>
      </c>
      <c r="H5153" t="s">
        <v>307</v>
      </c>
      <c r="I5153" t="s">
        <v>307</v>
      </c>
      <c r="J5153" t="s">
        <v>307</v>
      </c>
      <c r="K5153" t="s">
        <v>307</v>
      </c>
      <c r="L5153" t="s">
        <v>307</v>
      </c>
      <c r="M5153" t="s">
        <v>307</v>
      </c>
      <c r="N5153" t="s">
        <v>307</v>
      </c>
      <c r="O5153" t="s">
        <v>307</v>
      </c>
      <c r="P5153" t="s">
        <v>307</v>
      </c>
      <c r="Q5153" t="s">
        <v>307</v>
      </c>
      <c r="R5153" t="s">
        <v>307</v>
      </c>
      <c r="S5153" t="s">
        <v>307</v>
      </c>
      <c r="T5153" t="s">
        <v>307</v>
      </c>
      <c r="U5153" t="s">
        <v>307</v>
      </c>
      <c r="V5153" t="s">
        <v>307</v>
      </c>
      <c r="W5153" t="s">
        <v>307</v>
      </c>
    </row>
    <row r="5154" spans="1:45" x14ac:dyDescent="0.25">
      <c r="A5154">
        <v>617</v>
      </c>
      <c r="B5154" t="s">
        <v>246</v>
      </c>
      <c r="C5154" t="s">
        <v>44</v>
      </c>
      <c r="D5154" t="s">
        <v>62</v>
      </c>
      <c r="E5154" t="s">
        <v>307</v>
      </c>
      <c r="F5154" t="s">
        <v>307</v>
      </c>
      <c r="G5154" t="s">
        <v>307</v>
      </c>
      <c r="H5154" t="s">
        <v>307</v>
      </c>
      <c r="I5154" t="s">
        <v>307</v>
      </c>
      <c r="J5154" t="s">
        <v>307</v>
      </c>
      <c r="K5154" t="s">
        <v>307</v>
      </c>
      <c r="L5154" t="s">
        <v>307</v>
      </c>
      <c r="M5154" t="s">
        <v>307</v>
      </c>
      <c r="N5154" t="s">
        <v>307</v>
      </c>
      <c r="O5154" t="s">
        <v>307</v>
      </c>
      <c r="P5154" t="s">
        <v>307</v>
      </c>
      <c r="Q5154" t="s">
        <v>307</v>
      </c>
      <c r="R5154" t="s">
        <v>307</v>
      </c>
      <c r="S5154" t="s">
        <v>307</v>
      </c>
      <c r="T5154" t="s">
        <v>307</v>
      </c>
      <c r="U5154" t="s">
        <v>307</v>
      </c>
      <c r="V5154" t="s">
        <v>307</v>
      </c>
      <c r="W5154" t="s">
        <v>307</v>
      </c>
    </row>
    <row r="5155" spans="1:45" x14ac:dyDescent="0.25">
      <c r="A5155">
        <v>617</v>
      </c>
      <c r="B5155" t="s">
        <v>246</v>
      </c>
      <c r="C5155" t="s">
        <v>38</v>
      </c>
      <c r="D5155" t="s">
        <v>47</v>
      </c>
      <c r="E5155" t="s">
        <v>307</v>
      </c>
      <c r="F5155" t="s">
        <v>307</v>
      </c>
      <c r="G5155" t="s">
        <v>307</v>
      </c>
      <c r="H5155" t="s">
        <v>307</v>
      </c>
      <c r="I5155" t="s">
        <v>307</v>
      </c>
      <c r="J5155" t="s">
        <v>307</v>
      </c>
      <c r="K5155" t="s">
        <v>307</v>
      </c>
      <c r="L5155" t="s">
        <v>307</v>
      </c>
      <c r="M5155" t="s">
        <v>307</v>
      </c>
      <c r="N5155" t="s">
        <v>307</v>
      </c>
      <c r="O5155" t="s">
        <v>307</v>
      </c>
      <c r="P5155" t="s">
        <v>307</v>
      </c>
      <c r="Q5155" t="s">
        <v>307</v>
      </c>
      <c r="R5155" t="s">
        <v>307</v>
      </c>
      <c r="S5155" t="s">
        <v>307</v>
      </c>
      <c r="T5155" t="s">
        <v>307</v>
      </c>
      <c r="U5155" t="s">
        <v>307</v>
      </c>
      <c r="V5155" t="s">
        <v>307</v>
      </c>
      <c r="W5155" t="s">
        <v>307</v>
      </c>
      <c r="X5155" t="s">
        <v>307</v>
      </c>
      <c r="Y5155" t="s">
        <v>307</v>
      </c>
      <c r="Z5155" t="s">
        <v>307</v>
      </c>
      <c r="AA5155" t="s">
        <v>307</v>
      </c>
      <c r="AB5155" t="s">
        <v>307</v>
      </c>
      <c r="AC5155" t="s">
        <v>307</v>
      </c>
      <c r="AD5155" t="s">
        <v>307</v>
      </c>
      <c r="AE5155" t="s">
        <v>307</v>
      </c>
      <c r="AF5155" t="s">
        <v>307</v>
      </c>
      <c r="AG5155" t="s">
        <v>307</v>
      </c>
      <c r="AH5155" t="s">
        <v>307</v>
      </c>
      <c r="AI5155" t="s">
        <v>307</v>
      </c>
      <c r="AJ5155" t="s">
        <v>307</v>
      </c>
      <c r="AK5155" t="s">
        <v>307</v>
      </c>
      <c r="AL5155" t="s">
        <v>307</v>
      </c>
      <c r="AM5155" t="s">
        <v>307</v>
      </c>
      <c r="AN5155" t="s">
        <v>307</v>
      </c>
      <c r="AO5155" t="s">
        <v>307</v>
      </c>
      <c r="AP5155" t="s">
        <v>307</v>
      </c>
      <c r="AQ5155" t="s">
        <v>307</v>
      </c>
      <c r="AR5155" t="s">
        <v>307</v>
      </c>
      <c r="AS5155" t="s">
        <v>307</v>
      </c>
    </row>
    <row r="5156" spans="1:45" x14ac:dyDescent="0.25">
      <c r="A5156">
        <v>617</v>
      </c>
      <c r="B5156" t="s">
        <v>246</v>
      </c>
      <c r="C5156" t="s">
        <v>38</v>
      </c>
      <c r="D5156" t="s">
        <v>48</v>
      </c>
      <c r="E5156" t="s">
        <v>307</v>
      </c>
      <c r="F5156" t="s">
        <v>307</v>
      </c>
      <c r="G5156" t="s">
        <v>307</v>
      </c>
      <c r="H5156" t="s">
        <v>307</v>
      </c>
      <c r="I5156" t="s">
        <v>307</v>
      </c>
      <c r="J5156" t="s">
        <v>307</v>
      </c>
      <c r="K5156" t="s">
        <v>307</v>
      </c>
      <c r="L5156" t="s">
        <v>307</v>
      </c>
      <c r="M5156" t="s">
        <v>307</v>
      </c>
      <c r="N5156" t="s">
        <v>307</v>
      </c>
      <c r="O5156" t="s">
        <v>307</v>
      </c>
      <c r="P5156" t="s">
        <v>307</v>
      </c>
      <c r="Q5156" t="s">
        <v>307</v>
      </c>
      <c r="R5156" t="s">
        <v>307</v>
      </c>
      <c r="S5156" t="s">
        <v>307</v>
      </c>
      <c r="T5156" t="s">
        <v>307</v>
      </c>
      <c r="U5156" t="s">
        <v>307</v>
      </c>
      <c r="V5156" t="s">
        <v>307</v>
      </c>
      <c r="W5156" t="s">
        <v>307</v>
      </c>
      <c r="X5156" t="s">
        <v>307</v>
      </c>
      <c r="Y5156" t="s">
        <v>307</v>
      </c>
      <c r="Z5156" t="s">
        <v>307</v>
      </c>
      <c r="AA5156" t="s">
        <v>307</v>
      </c>
      <c r="AB5156" t="s">
        <v>307</v>
      </c>
      <c r="AC5156" t="s">
        <v>307</v>
      </c>
      <c r="AD5156" t="s">
        <v>307</v>
      </c>
      <c r="AE5156" t="s">
        <v>307</v>
      </c>
      <c r="AF5156" t="s">
        <v>307</v>
      </c>
      <c r="AG5156" t="s">
        <v>307</v>
      </c>
      <c r="AH5156" t="s">
        <v>307</v>
      </c>
      <c r="AI5156" t="s">
        <v>307</v>
      </c>
      <c r="AJ5156" t="s">
        <v>307</v>
      </c>
      <c r="AK5156" t="s">
        <v>307</v>
      </c>
      <c r="AL5156" t="s">
        <v>307</v>
      </c>
      <c r="AM5156" t="s">
        <v>307</v>
      </c>
      <c r="AN5156" t="s">
        <v>307</v>
      </c>
      <c r="AO5156" t="s">
        <v>307</v>
      </c>
      <c r="AP5156" t="s">
        <v>307</v>
      </c>
      <c r="AQ5156" t="s">
        <v>307</v>
      </c>
      <c r="AR5156" t="s">
        <v>307</v>
      </c>
      <c r="AS5156" t="s">
        <v>307</v>
      </c>
    </row>
    <row r="5157" spans="1:45" x14ac:dyDescent="0.25">
      <c r="A5157">
        <v>617</v>
      </c>
      <c r="B5157" t="s">
        <v>246</v>
      </c>
      <c r="C5157" t="s">
        <v>38</v>
      </c>
      <c r="D5157" t="s">
        <v>49</v>
      </c>
      <c r="E5157" t="s">
        <v>307</v>
      </c>
      <c r="F5157" t="s">
        <v>307</v>
      </c>
      <c r="G5157" t="s">
        <v>307</v>
      </c>
      <c r="H5157" t="s">
        <v>307</v>
      </c>
      <c r="I5157" t="s">
        <v>307</v>
      </c>
      <c r="J5157" t="s">
        <v>307</v>
      </c>
      <c r="K5157" t="s">
        <v>307</v>
      </c>
      <c r="L5157" t="s">
        <v>307</v>
      </c>
      <c r="M5157" t="s">
        <v>307</v>
      </c>
      <c r="N5157" t="s">
        <v>307</v>
      </c>
      <c r="O5157" t="s">
        <v>307</v>
      </c>
      <c r="P5157" t="s">
        <v>307</v>
      </c>
      <c r="Q5157" t="s">
        <v>307</v>
      </c>
      <c r="R5157" t="s">
        <v>307</v>
      </c>
      <c r="S5157" t="s">
        <v>307</v>
      </c>
      <c r="T5157" t="s">
        <v>307</v>
      </c>
      <c r="U5157" t="s">
        <v>307</v>
      </c>
      <c r="V5157" t="s">
        <v>307</v>
      </c>
      <c r="W5157" t="s">
        <v>307</v>
      </c>
      <c r="X5157" t="s">
        <v>307</v>
      </c>
      <c r="Y5157" t="s">
        <v>307</v>
      </c>
      <c r="Z5157" t="s">
        <v>307</v>
      </c>
      <c r="AA5157" t="s">
        <v>307</v>
      </c>
      <c r="AB5157" t="s">
        <v>307</v>
      </c>
      <c r="AC5157" t="s">
        <v>307</v>
      </c>
      <c r="AD5157" t="s">
        <v>307</v>
      </c>
      <c r="AE5157" t="s">
        <v>307</v>
      </c>
      <c r="AF5157" t="s">
        <v>307</v>
      </c>
      <c r="AG5157" t="s">
        <v>307</v>
      </c>
      <c r="AH5157" t="s">
        <v>307</v>
      </c>
      <c r="AI5157" t="s">
        <v>307</v>
      </c>
      <c r="AJ5157" t="s">
        <v>307</v>
      </c>
      <c r="AK5157" t="s">
        <v>307</v>
      </c>
      <c r="AL5157" t="s">
        <v>307</v>
      </c>
      <c r="AM5157" t="s">
        <v>307</v>
      </c>
      <c r="AN5157" t="s">
        <v>307</v>
      </c>
      <c r="AO5157" t="s">
        <v>307</v>
      </c>
      <c r="AP5157" t="s">
        <v>307</v>
      </c>
      <c r="AQ5157" t="s">
        <v>307</v>
      </c>
      <c r="AR5157" t="s">
        <v>307</v>
      </c>
      <c r="AS5157" t="s">
        <v>307</v>
      </c>
    </row>
    <row r="5158" spans="1:45" x14ac:dyDescent="0.25">
      <c r="A5158">
        <v>617</v>
      </c>
      <c r="B5158" t="s">
        <v>246</v>
      </c>
      <c r="C5158" t="s">
        <v>450</v>
      </c>
      <c r="D5158" t="s">
        <v>48</v>
      </c>
      <c r="E5158" t="s">
        <v>307</v>
      </c>
      <c r="F5158" t="s">
        <v>307</v>
      </c>
      <c r="G5158" t="s">
        <v>307</v>
      </c>
      <c r="H5158" t="s">
        <v>307</v>
      </c>
      <c r="I5158" t="s">
        <v>307</v>
      </c>
      <c r="J5158" t="s">
        <v>307</v>
      </c>
      <c r="K5158" t="s">
        <v>307</v>
      </c>
      <c r="L5158" t="s">
        <v>307</v>
      </c>
      <c r="M5158" t="s">
        <v>307</v>
      </c>
      <c r="N5158" t="s">
        <v>307</v>
      </c>
      <c r="O5158" t="s">
        <v>307</v>
      </c>
      <c r="P5158" t="s">
        <v>307</v>
      </c>
      <c r="Q5158" t="s">
        <v>307</v>
      </c>
      <c r="R5158" t="s">
        <v>307</v>
      </c>
    </row>
    <row r="5159" spans="1:45" x14ac:dyDescent="0.25">
      <c r="A5159">
        <v>617</v>
      </c>
      <c r="B5159" t="s">
        <v>246</v>
      </c>
      <c r="C5159" t="s">
        <v>449</v>
      </c>
      <c r="D5159" t="s">
        <v>48</v>
      </c>
      <c r="E5159" t="s">
        <v>307</v>
      </c>
      <c r="F5159" t="s">
        <v>307</v>
      </c>
      <c r="G5159" t="s">
        <v>307</v>
      </c>
      <c r="H5159" t="s">
        <v>307</v>
      </c>
      <c r="I5159" t="s">
        <v>307</v>
      </c>
      <c r="J5159" t="s">
        <v>307</v>
      </c>
      <c r="K5159" t="s">
        <v>307</v>
      </c>
      <c r="L5159" t="s">
        <v>307</v>
      </c>
      <c r="M5159" t="s">
        <v>307</v>
      </c>
      <c r="N5159" t="s">
        <v>307</v>
      </c>
      <c r="O5159" t="s">
        <v>307</v>
      </c>
      <c r="P5159" t="s">
        <v>307</v>
      </c>
      <c r="Q5159" t="s">
        <v>307</v>
      </c>
      <c r="R5159" t="s">
        <v>307</v>
      </c>
    </row>
    <row r="5160" spans="1:45" x14ac:dyDescent="0.25">
      <c r="A5160">
        <v>617</v>
      </c>
      <c r="B5160" t="s">
        <v>246</v>
      </c>
      <c r="C5160" t="s">
        <v>475</v>
      </c>
      <c r="D5160" t="s">
        <v>48</v>
      </c>
      <c r="E5160" t="s">
        <v>307</v>
      </c>
      <c r="F5160" t="s">
        <v>307</v>
      </c>
      <c r="G5160" t="s">
        <v>307</v>
      </c>
    </row>
    <row r="5161" spans="1:45" x14ac:dyDescent="0.25">
      <c r="A5161">
        <v>617</v>
      </c>
      <c r="B5161" t="s">
        <v>246</v>
      </c>
      <c r="C5161" t="s">
        <v>42</v>
      </c>
      <c r="D5161" t="s">
        <v>48</v>
      </c>
      <c r="E5161" t="s">
        <v>307</v>
      </c>
      <c r="F5161" t="s">
        <v>307</v>
      </c>
      <c r="G5161" t="s">
        <v>307</v>
      </c>
      <c r="H5161" t="s">
        <v>307</v>
      </c>
      <c r="I5161" t="s">
        <v>307</v>
      </c>
      <c r="J5161" t="s">
        <v>307</v>
      </c>
      <c r="K5161" t="s">
        <v>307</v>
      </c>
      <c r="L5161" t="s">
        <v>307</v>
      </c>
      <c r="M5161" t="s">
        <v>307</v>
      </c>
      <c r="N5161" t="s">
        <v>307</v>
      </c>
      <c r="O5161" t="s">
        <v>307</v>
      </c>
      <c r="P5161" t="s">
        <v>307</v>
      </c>
      <c r="Q5161" t="s">
        <v>307</v>
      </c>
      <c r="R5161" t="s">
        <v>307</v>
      </c>
      <c r="S5161" t="s">
        <v>307</v>
      </c>
      <c r="T5161" t="s">
        <v>307</v>
      </c>
      <c r="U5161" t="s">
        <v>307</v>
      </c>
      <c r="V5161" t="s">
        <v>307</v>
      </c>
      <c r="W5161" t="s">
        <v>307</v>
      </c>
      <c r="X5161" t="s">
        <v>307</v>
      </c>
      <c r="Y5161" t="s">
        <v>307</v>
      </c>
      <c r="Z5161" t="s">
        <v>307</v>
      </c>
    </row>
    <row r="5162" spans="1:45" x14ac:dyDescent="0.25">
      <c r="A5162">
        <v>618</v>
      </c>
      <c r="B5162" t="s">
        <v>247</v>
      </c>
      <c r="C5162" t="s">
        <v>39</v>
      </c>
      <c r="D5162" t="s">
        <v>50</v>
      </c>
      <c r="E5162" t="s">
        <v>307</v>
      </c>
      <c r="F5162" t="s">
        <v>307</v>
      </c>
      <c r="G5162" t="s">
        <v>307</v>
      </c>
      <c r="H5162" t="s">
        <v>307</v>
      </c>
      <c r="I5162" t="s">
        <v>307</v>
      </c>
      <c r="J5162" t="s">
        <v>307</v>
      </c>
      <c r="K5162" t="s">
        <v>307</v>
      </c>
      <c r="L5162" t="s">
        <v>307</v>
      </c>
      <c r="M5162" t="s">
        <v>307</v>
      </c>
      <c r="N5162" t="s">
        <v>307</v>
      </c>
      <c r="O5162" t="s">
        <v>307</v>
      </c>
      <c r="P5162" t="s">
        <v>307</v>
      </c>
      <c r="Q5162" t="s">
        <v>307</v>
      </c>
      <c r="R5162" t="s">
        <v>307</v>
      </c>
      <c r="S5162" t="s">
        <v>307</v>
      </c>
      <c r="T5162" t="s">
        <v>307</v>
      </c>
      <c r="U5162" t="s">
        <v>307</v>
      </c>
      <c r="V5162" t="s">
        <v>307</v>
      </c>
      <c r="W5162" t="s">
        <v>307</v>
      </c>
      <c r="X5162" t="s">
        <v>307</v>
      </c>
      <c r="Y5162" t="s">
        <v>307</v>
      </c>
      <c r="Z5162" t="s">
        <v>307</v>
      </c>
      <c r="AA5162" t="s">
        <v>307</v>
      </c>
      <c r="AB5162" t="s">
        <v>307</v>
      </c>
      <c r="AC5162" t="s">
        <v>307</v>
      </c>
      <c r="AD5162" t="s">
        <v>307</v>
      </c>
      <c r="AE5162" t="s">
        <v>307</v>
      </c>
      <c r="AF5162" t="s">
        <v>307</v>
      </c>
      <c r="AG5162" t="s">
        <v>307</v>
      </c>
      <c r="AH5162" t="s">
        <v>307</v>
      </c>
      <c r="AI5162" t="s">
        <v>307</v>
      </c>
      <c r="AJ5162" t="s">
        <v>307</v>
      </c>
      <c r="AK5162" t="s">
        <v>307</v>
      </c>
      <c r="AL5162" t="s">
        <v>307</v>
      </c>
      <c r="AM5162" t="s">
        <v>307</v>
      </c>
      <c r="AN5162" t="s">
        <v>307</v>
      </c>
      <c r="AO5162" t="s">
        <v>307</v>
      </c>
      <c r="AP5162" t="s">
        <v>307</v>
      </c>
    </row>
    <row r="5163" spans="1:45" x14ac:dyDescent="0.25">
      <c r="A5163">
        <v>618</v>
      </c>
      <c r="B5163" t="s">
        <v>247</v>
      </c>
      <c r="C5163" t="s">
        <v>39</v>
      </c>
      <c r="D5163" t="s">
        <v>48</v>
      </c>
      <c r="E5163" t="s">
        <v>307</v>
      </c>
      <c r="F5163" t="s">
        <v>307</v>
      </c>
      <c r="G5163" t="s">
        <v>307</v>
      </c>
      <c r="H5163" t="s">
        <v>307</v>
      </c>
      <c r="I5163" t="s">
        <v>307</v>
      </c>
      <c r="J5163" t="s">
        <v>307</v>
      </c>
      <c r="K5163" t="s">
        <v>307</v>
      </c>
      <c r="L5163" t="s">
        <v>307</v>
      </c>
      <c r="M5163" t="s">
        <v>307</v>
      </c>
      <c r="N5163" t="s">
        <v>307</v>
      </c>
      <c r="O5163" t="s">
        <v>307</v>
      </c>
      <c r="P5163" t="s">
        <v>307</v>
      </c>
      <c r="Q5163" t="s">
        <v>307</v>
      </c>
      <c r="R5163" t="s">
        <v>307</v>
      </c>
      <c r="S5163" t="s">
        <v>307</v>
      </c>
      <c r="T5163" t="s">
        <v>307</v>
      </c>
      <c r="U5163" t="s">
        <v>307</v>
      </c>
      <c r="V5163" t="s">
        <v>307</v>
      </c>
      <c r="W5163" t="s">
        <v>307</v>
      </c>
      <c r="X5163" t="s">
        <v>307</v>
      </c>
      <c r="Y5163" t="s">
        <v>307</v>
      </c>
      <c r="Z5163" t="s">
        <v>307</v>
      </c>
      <c r="AA5163" t="s">
        <v>307</v>
      </c>
      <c r="AB5163" t="s">
        <v>307</v>
      </c>
      <c r="AC5163" t="s">
        <v>307</v>
      </c>
      <c r="AD5163" t="s">
        <v>307</v>
      </c>
      <c r="AE5163" t="s">
        <v>307</v>
      </c>
      <c r="AF5163" t="s">
        <v>307</v>
      </c>
      <c r="AG5163" t="s">
        <v>307</v>
      </c>
      <c r="AH5163" t="s">
        <v>307</v>
      </c>
      <c r="AI5163" t="s">
        <v>307</v>
      </c>
      <c r="AJ5163" t="s">
        <v>307</v>
      </c>
      <c r="AK5163" t="s">
        <v>307</v>
      </c>
      <c r="AL5163" t="s">
        <v>307</v>
      </c>
      <c r="AM5163" t="s">
        <v>307</v>
      </c>
      <c r="AN5163" t="s">
        <v>307</v>
      </c>
      <c r="AO5163" t="s">
        <v>307</v>
      </c>
      <c r="AP5163" t="s">
        <v>307</v>
      </c>
    </row>
    <row r="5164" spans="1:45" x14ac:dyDescent="0.25">
      <c r="A5164">
        <v>618</v>
      </c>
      <c r="B5164" t="s">
        <v>247</v>
      </c>
      <c r="C5164" t="s">
        <v>39</v>
      </c>
      <c r="D5164" t="s">
        <v>51</v>
      </c>
      <c r="E5164" t="s">
        <v>307</v>
      </c>
      <c r="F5164" t="s">
        <v>307</v>
      </c>
      <c r="G5164" t="s">
        <v>307</v>
      </c>
      <c r="H5164" t="s">
        <v>307</v>
      </c>
      <c r="I5164" t="s">
        <v>307</v>
      </c>
      <c r="J5164" t="s">
        <v>307</v>
      </c>
      <c r="K5164" t="s">
        <v>307</v>
      </c>
      <c r="L5164" t="s">
        <v>307</v>
      </c>
      <c r="M5164" t="s">
        <v>307</v>
      </c>
      <c r="N5164" t="s">
        <v>307</v>
      </c>
      <c r="O5164" t="s">
        <v>307</v>
      </c>
      <c r="P5164" t="s">
        <v>307</v>
      </c>
      <c r="Q5164" t="s">
        <v>307</v>
      </c>
      <c r="R5164" t="s">
        <v>307</v>
      </c>
      <c r="S5164" t="s">
        <v>307</v>
      </c>
      <c r="T5164" t="s">
        <v>307</v>
      </c>
      <c r="U5164" t="s">
        <v>307</v>
      </c>
      <c r="V5164" t="s">
        <v>307</v>
      </c>
      <c r="W5164" t="s">
        <v>307</v>
      </c>
      <c r="X5164" t="s">
        <v>307</v>
      </c>
      <c r="Y5164" t="s">
        <v>307</v>
      </c>
      <c r="Z5164" t="s">
        <v>307</v>
      </c>
      <c r="AA5164" t="s">
        <v>307</v>
      </c>
      <c r="AB5164" t="s">
        <v>307</v>
      </c>
      <c r="AC5164" t="s">
        <v>307</v>
      </c>
      <c r="AD5164" t="s">
        <v>307</v>
      </c>
      <c r="AE5164" t="s">
        <v>307</v>
      </c>
      <c r="AF5164" t="s">
        <v>307</v>
      </c>
      <c r="AG5164" t="s">
        <v>307</v>
      </c>
      <c r="AH5164" t="s">
        <v>307</v>
      </c>
      <c r="AI5164" t="s">
        <v>307</v>
      </c>
      <c r="AJ5164" t="s">
        <v>307</v>
      </c>
      <c r="AK5164" t="s">
        <v>307</v>
      </c>
      <c r="AL5164" t="s">
        <v>307</v>
      </c>
      <c r="AM5164" t="s">
        <v>307</v>
      </c>
      <c r="AN5164" t="s">
        <v>307</v>
      </c>
      <c r="AO5164" t="s">
        <v>307</v>
      </c>
      <c r="AP5164" t="s">
        <v>307</v>
      </c>
    </row>
    <row r="5165" spans="1:45" x14ac:dyDescent="0.25">
      <c r="A5165">
        <v>618</v>
      </c>
      <c r="B5165" t="s">
        <v>247</v>
      </c>
      <c r="C5165" t="s">
        <v>46</v>
      </c>
      <c r="D5165" t="s">
        <v>65</v>
      </c>
      <c r="E5165" t="s">
        <v>307</v>
      </c>
      <c r="F5165" t="s">
        <v>307</v>
      </c>
      <c r="G5165" t="s">
        <v>307</v>
      </c>
      <c r="H5165" t="s">
        <v>307</v>
      </c>
      <c r="I5165" t="s">
        <v>307</v>
      </c>
      <c r="J5165" t="s">
        <v>307</v>
      </c>
      <c r="K5165" t="s">
        <v>307</v>
      </c>
      <c r="L5165" t="s">
        <v>307</v>
      </c>
      <c r="M5165" t="s">
        <v>307</v>
      </c>
      <c r="N5165" t="s">
        <v>307</v>
      </c>
      <c r="O5165" t="s">
        <v>307</v>
      </c>
      <c r="P5165" t="s">
        <v>307</v>
      </c>
      <c r="Q5165" t="s">
        <v>307</v>
      </c>
      <c r="R5165" t="s">
        <v>307</v>
      </c>
      <c r="S5165" t="s">
        <v>307</v>
      </c>
      <c r="T5165" t="s">
        <v>307</v>
      </c>
      <c r="U5165" t="s">
        <v>307</v>
      </c>
      <c r="V5165" t="s">
        <v>307</v>
      </c>
      <c r="W5165" t="s">
        <v>307</v>
      </c>
      <c r="X5165" t="s">
        <v>307</v>
      </c>
      <c r="Y5165" t="s">
        <v>307</v>
      </c>
      <c r="Z5165" t="s">
        <v>307</v>
      </c>
    </row>
    <row r="5166" spans="1:45" x14ac:dyDescent="0.25">
      <c r="A5166">
        <v>618</v>
      </c>
      <c r="B5166" t="s">
        <v>247</v>
      </c>
      <c r="C5166" t="s">
        <v>46</v>
      </c>
      <c r="D5166" t="s">
        <v>66</v>
      </c>
      <c r="E5166" t="s">
        <v>307</v>
      </c>
      <c r="F5166" t="s">
        <v>307</v>
      </c>
      <c r="G5166" t="s">
        <v>307</v>
      </c>
      <c r="H5166" t="s">
        <v>307</v>
      </c>
      <c r="I5166" t="s">
        <v>307</v>
      </c>
      <c r="J5166" t="s">
        <v>307</v>
      </c>
      <c r="K5166" t="s">
        <v>307</v>
      </c>
      <c r="L5166" t="s">
        <v>307</v>
      </c>
      <c r="M5166" t="s">
        <v>307</v>
      </c>
      <c r="N5166" t="s">
        <v>307</v>
      </c>
      <c r="O5166" t="s">
        <v>307</v>
      </c>
      <c r="P5166" t="s">
        <v>307</v>
      </c>
      <c r="Q5166" t="s">
        <v>307</v>
      </c>
      <c r="R5166" t="s">
        <v>307</v>
      </c>
      <c r="S5166" t="s">
        <v>307</v>
      </c>
      <c r="T5166" t="s">
        <v>307</v>
      </c>
      <c r="U5166" t="s">
        <v>307</v>
      </c>
      <c r="V5166" t="s">
        <v>307</v>
      </c>
      <c r="W5166" t="s">
        <v>307</v>
      </c>
      <c r="X5166" t="s">
        <v>307</v>
      </c>
      <c r="Y5166" t="s">
        <v>307</v>
      </c>
      <c r="Z5166" t="s">
        <v>307</v>
      </c>
    </row>
    <row r="5167" spans="1:45" x14ac:dyDescent="0.25">
      <c r="A5167">
        <v>618</v>
      </c>
      <c r="B5167" t="s">
        <v>247</v>
      </c>
      <c r="C5167" t="s">
        <v>46</v>
      </c>
      <c r="D5167" t="s">
        <v>67</v>
      </c>
      <c r="E5167" t="s">
        <v>307</v>
      </c>
      <c r="F5167" t="s">
        <v>307</v>
      </c>
      <c r="G5167" t="s">
        <v>307</v>
      </c>
      <c r="H5167" t="s">
        <v>307</v>
      </c>
      <c r="I5167" t="s">
        <v>307</v>
      </c>
      <c r="J5167" t="s">
        <v>307</v>
      </c>
      <c r="K5167" t="s">
        <v>307</v>
      </c>
      <c r="L5167" t="s">
        <v>307</v>
      </c>
      <c r="M5167" t="s">
        <v>307</v>
      </c>
      <c r="N5167" t="s">
        <v>307</v>
      </c>
      <c r="O5167" t="s">
        <v>307</v>
      </c>
      <c r="P5167" t="s">
        <v>307</v>
      </c>
      <c r="Q5167" t="s">
        <v>307</v>
      </c>
      <c r="R5167" t="s">
        <v>307</v>
      </c>
      <c r="S5167" t="s">
        <v>307</v>
      </c>
      <c r="T5167" t="s">
        <v>307</v>
      </c>
      <c r="U5167" t="s">
        <v>307</v>
      </c>
      <c r="V5167" t="s">
        <v>307</v>
      </c>
      <c r="W5167" t="s">
        <v>307</v>
      </c>
      <c r="X5167" t="s">
        <v>307</v>
      </c>
      <c r="Y5167" t="s">
        <v>307</v>
      </c>
      <c r="Z5167" t="s">
        <v>307</v>
      </c>
    </row>
    <row r="5168" spans="1:45" x14ac:dyDescent="0.25">
      <c r="A5168">
        <v>618</v>
      </c>
      <c r="B5168" t="s">
        <v>247</v>
      </c>
      <c r="C5168" t="s">
        <v>46</v>
      </c>
      <c r="D5168" t="s">
        <v>68</v>
      </c>
      <c r="E5168" t="s">
        <v>307</v>
      </c>
      <c r="F5168" t="s">
        <v>307</v>
      </c>
      <c r="G5168" t="s">
        <v>307</v>
      </c>
      <c r="H5168" t="s">
        <v>307</v>
      </c>
      <c r="I5168" t="s">
        <v>307</v>
      </c>
      <c r="J5168" t="s">
        <v>307</v>
      </c>
      <c r="K5168" t="s">
        <v>307</v>
      </c>
      <c r="L5168" t="s">
        <v>307</v>
      </c>
      <c r="M5168" t="s">
        <v>307</v>
      </c>
      <c r="N5168" t="s">
        <v>307</v>
      </c>
      <c r="O5168" t="s">
        <v>307</v>
      </c>
      <c r="P5168" t="s">
        <v>307</v>
      </c>
      <c r="Q5168" t="s">
        <v>307</v>
      </c>
      <c r="R5168" t="s">
        <v>307</v>
      </c>
      <c r="S5168" t="s">
        <v>307</v>
      </c>
      <c r="T5168" t="s">
        <v>307</v>
      </c>
      <c r="U5168" t="s">
        <v>307</v>
      </c>
      <c r="V5168" t="s">
        <v>307</v>
      </c>
      <c r="W5168" t="s">
        <v>307</v>
      </c>
      <c r="X5168" t="s">
        <v>307</v>
      </c>
      <c r="Y5168" t="s">
        <v>307</v>
      </c>
      <c r="Z5168" t="s">
        <v>307</v>
      </c>
    </row>
    <row r="5169" spans="1:42" x14ac:dyDescent="0.25">
      <c r="A5169">
        <v>618</v>
      </c>
      <c r="B5169" t="s">
        <v>247</v>
      </c>
      <c r="C5169" t="s">
        <v>46</v>
      </c>
      <c r="D5169" t="s">
        <v>69</v>
      </c>
      <c r="E5169" t="s">
        <v>307</v>
      </c>
      <c r="F5169" t="s">
        <v>307</v>
      </c>
      <c r="G5169" t="s">
        <v>307</v>
      </c>
      <c r="H5169" t="s">
        <v>307</v>
      </c>
      <c r="I5169" t="s">
        <v>307</v>
      </c>
      <c r="J5169" t="s">
        <v>307</v>
      </c>
      <c r="K5169" t="s">
        <v>307</v>
      </c>
      <c r="L5169" t="s">
        <v>307</v>
      </c>
      <c r="M5169" t="s">
        <v>307</v>
      </c>
      <c r="N5169" t="s">
        <v>307</v>
      </c>
      <c r="O5169" t="s">
        <v>307</v>
      </c>
      <c r="P5169" t="s">
        <v>307</v>
      </c>
      <c r="Q5169" t="s">
        <v>307</v>
      </c>
      <c r="R5169" t="s">
        <v>307</v>
      </c>
      <c r="S5169" t="s">
        <v>307</v>
      </c>
      <c r="T5169" t="s">
        <v>307</v>
      </c>
      <c r="U5169" t="s">
        <v>307</v>
      </c>
      <c r="V5169" t="s">
        <v>307</v>
      </c>
      <c r="W5169" t="s">
        <v>307</v>
      </c>
      <c r="X5169" t="s">
        <v>307</v>
      </c>
      <c r="Y5169" t="s">
        <v>307</v>
      </c>
      <c r="Z5169" t="s">
        <v>307</v>
      </c>
    </row>
    <row r="5170" spans="1:42" x14ac:dyDescent="0.25">
      <c r="A5170">
        <v>618</v>
      </c>
      <c r="B5170" t="s">
        <v>247</v>
      </c>
      <c r="C5170" t="s">
        <v>46</v>
      </c>
      <c r="D5170" t="s">
        <v>70</v>
      </c>
      <c r="E5170" t="s">
        <v>307</v>
      </c>
      <c r="F5170" t="s">
        <v>307</v>
      </c>
      <c r="G5170" t="s">
        <v>307</v>
      </c>
      <c r="H5170" t="s">
        <v>307</v>
      </c>
      <c r="I5170" t="s">
        <v>307</v>
      </c>
      <c r="J5170" t="s">
        <v>307</v>
      </c>
      <c r="K5170" t="s">
        <v>307</v>
      </c>
      <c r="L5170" t="s">
        <v>307</v>
      </c>
      <c r="M5170" t="s">
        <v>307</v>
      </c>
      <c r="N5170" t="s">
        <v>307</v>
      </c>
      <c r="O5170" t="s">
        <v>307</v>
      </c>
      <c r="P5170" t="s">
        <v>307</v>
      </c>
      <c r="Q5170" t="s">
        <v>307</v>
      </c>
      <c r="R5170" t="s">
        <v>307</v>
      </c>
      <c r="S5170" t="s">
        <v>307</v>
      </c>
      <c r="T5170" t="s">
        <v>307</v>
      </c>
      <c r="U5170" t="s">
        <v>307</v>
      </c>
      <c r="V5170" t="s">
        <v>307</v>
      </c>
      <c r="W5170" t="s">
        <v>307</v>
      </c>
      <c r="X5170" t="s">
        <v>307</v>
      </c>
      <c r="Y5170" t="s">
        <v>307</v>
      </c>
      <c r="Z5170" t="s">
        <v>307</v>
      </c>
    </row>
    <row r="5171" spans="1:42" x14ac:dyDescent="0.25">
      <c r="A5171">
        <v>618</v>
      </c>
      <c r="B5171" t="s">
        <v>247</v>
      </c>
      <c r="C5171" t="s">
        <v>46</v>
      </c>
      <c r="D5171" t="s">
        <v>71</v>
      </c>
      <c r="E5171" t="s">
        <v>307</v>
      </c>
      <c r="F5171" t="s">
        <v>307</v>
      </c>
      <c r="G5171" t="s">
        <v>307</v>
      </c>
      <c r="H5171" t="s">
        <v>307</v>
      </c>
      <c r="I5171" t="s">
        <v>307</v>
      </c>
      <c r="J5171" t="s">
        <v>307</v>
      </c>
      <c r="K5171" t="s">
        <v>307</v>
      </c>
      <c r="L5171" t="s">
        <v>307</v>
      </c>
      <c r="M5171" t="s">
        <v>307</v>
      </c>
      <c r="N5171" t="s">
        <v>307</v>
      </c>
      <c r="O5171" t="s">
        <v>307</v>
      </c>
      <c r="P5171" t="s">
        <v>307</v>
      </c>
      <c r="Q5171" t="s">
        <v>307</v>
      </c>
      <c r="R5171" t="s">
        <v>307</v>
      </c>
      <c r="S5171" t="s">
        <v>307</v>
      </c>
      <c r="T5171" t="s">
        <v>307</v>
      </c>
      <c r="U5171" t="s">
        <v>307</v>
      </c>
      <c r="V5171" t="s">
        <v>307</v>
      </c>
      <c r="W5171" t="s">
        <v>307</v>
      </c>
      <c r="X5171" t="s">
        <v>307</v>
      </c>
      <c r="Y5171" t="s">
        <v>307</v>
      </c>
      <c r="Z5171" t="s">
        <v>307</v>
      </c>
    </row>
    <row r="5172" spans="1:42" x14ac:dyDescent="0.25">
      <c r="A5172">
        <v>618</v>
      </c>
      <c r="B5172" t="s">
        <v>247</v>
      </c>
      <c r="C5172" t="s">
        <v>46</v>
      </c>
      <c r="D5172" t="s">
        <v>72</v>
      </c>
      <c r="E5172" t="s">
        <v>307</v>
      </c>
      <c r="F5172" t="s">
        <v>307</v>
      </c>
      <c r="G5172" t="s">
        <v>307</v>
      </c>
      <c r="H5172" t="s">
        <v>307</v>
      </c>
      <c r="I5172" t="s">
        <v>307</v>
      </c>
      <c r="J5172" t="s">
        <v>307</v>
      </c>
      <c r="K5172" t="s">
        <v>307</v>
      </c>
      <c r="L5172" t="s">
        <v>307</v>
      </c>
      <c r="M5172" t="s">
        <v>307</v>
      </c>
      <c r="N5172" t="s">
        <v>307</v>
      </c>
      <c r="O5172" t="s">
        <v>307</v>
      </c>
      <c r="P5172" t="s">
        <v>307</v>
      </c>
      <c r="Q5172" t="s">
        <v>307</v>
      </c>
      <c r="R5172" t="s">
        <v>307</v>
      </c>
      <c r="S5172" t="s">
        <v>307</v>
      </c>
      <c r="T5172" t="s">
        <v>307</v>
      </c>
      <c r="U5172" t="s">
        <v>307</v>
      </c>
      <c r="V5172" t="s">
        <v>307</v>
      </c>
      <c r="W5172" t="s">
        <v>307</v>
      </c>
      <c r="X5172" t="s">
        <v>307</v>
      </c>
      <c r="Y5172" t="s">
        <v>307</v>
      </c>
      <c r="Z5172" t="s">
        <v>307</v>
      </c>
    </row>
    <row r="5173" spans="1:42" x14ac:dyDescent="0.25">
      <c r="A5173">
        <v>618</v>
      </c>
      <c r="B5173" t="s">
        <v>247</v>
      </c>
      <c r="C5173" t="s">
        <v>46</v>
      </c>
      <c r="D5173" t="s">
        <v>47</v>
      </c>
      <c r="E5173" t="s">
        <v>307</v>
      </c>
      <c r="F5173" t="s">
        <v>307</v>
      </c>
      <c r="G5173" t="s">
        <v>307</v>
      </c>
      <c r="H5173" t="s">
        <v>307</v>
      </c>
      <c r="I5173" t="s">
        <v>307</v>
      </c>
      <c r="J5173" t="s">
        <v>307</v>
      </c>
      <c r="K5173" t="s">
        <v>307</v>
      </c>
      <c r="L5173" t="s">
        <v>307</v>
      </c>
      <c r="M5173" t="s">
        <v>307</v>
      </c>
      <c r="N5173" t="s">
        <v>307</v>
      </c>
      <c r="O5173" t="s">
        <v>307</v>
      </c>
      <c r="P5173" t="s">
        <v>307</v>
      </c>
      <c r="Q5173" t="s">
        <v>307</v>
      </c>
      <c r="R5173" t="s">
        <v>307</v>
      </c>
      <c r="S5173" t="s">
        <v>307</v>
      </c>
      <c r="T5173" t="s">
        <v>307</v>
      </c>
      <c r="U5173" t="s">
        <v>307</v>
      </c>
      <c r="V5173" t="s">
        <v>307</v>
      </c>
      <c r="W5173" t="s">
        <v>307</v>
      </c>
      <c r="X5173" t="s">
        <v>307</v>
      </c>
      <c r="Y5173" t="s">
        <v>307</v>
      </c>
      <c r="Z5173" t="s">
        <v>307</v>
      </c>
    </row>
    <row r="5174" spans="1:42" x14ac:dyDescent="0.25">
      <c r="A5174">
        <v>618</v>
      </c>
      <c r="B5174" t="s">
        <v>247</v>
      </c>
      <c r="C5174" t="s">
        <v>46</v>
      </c>
      <c r="D5174" t="s">
        <v>48</v>
      </c>
      <c r="E5174" t="s">
        <v>307</v>
      </c>
      <c r="F5174" t="s">
        <v>307</v>
      </c>
      <c r="G5174" t="s">
        <v>307</v>
      </c>
      <c r="H5174" t="s">
        <v>307</v>
      </c>
      <c r="I5174" t="s">
        <v>307</v>
      </c>
      <c r="J5174" t="s">
        <v>307</v>
      </c>
      <c r="K5174" t="s">
        <v>307</v>
      </c>
      <c r="L5174" t="s">
        <v>307</v>
      </c>
      <c r="M5174" t="s">
        <v>307</v>
      </c>
      <c r="N5174" t="s">
        <v>307</v>
      </c>
      <c r="O5174" t="s">
        <v>307</v>
      </c>
      <c r="P5174" t="s">
        <v>307</v>
      </c>
      <c r="Q5174" t="s">
        <v>307</v>
      </c>
      <c r="R5174" t="s">
        <v>307</v>
      </c>
      <c r="S5174" t="s">
        <v>307</v>
      </c>
      <c r="T5174" t="s">
        <v>307</v>
      </c>
      <c r="U5174" t="s">
        <v>307</v>
      </c>
      <c r="V5174" t="s">
        <v>307</v>
      </c>
      <c r="W5174" t="s">
        <v>307</v>
      </c>
      <c r="X5174" t="s">
        <v>307</v>
      </c>
      <c r="Y5174" t="s">
        <v>307</v>
      </c>
      <c r="Z5174" t="s">
        <v>307</v>
      </c>
    </row>
    <row r="5175" spans="1:42" x14ac:dyDescent="0.25">
      <c r="A5175">
        <v>618</v>
      </c>
      <c r="B5175" t="s">
        <v>247</v>
      </c>
      <c r="C5175" t="s">
        <v>46</v>
      </c>
      <c r="D5175" t="s">
        <v>49</v>
      </c>
      <c r="E5175" t="s">
        <v>307</v>
      </c>
      <c r="F5175" t="s">
        <v>307</v>
      </c>
      <c r="G5175" t="s">
        <v>307</v>
      </c>
      <c r="H5175" t="s">
        <v>307</v>
      </c>
      <c r="I5175" t="s">
        <v>307</v>
      </c>
      <c r="J5175" t="s">
        <v>307</v>
      </c>
      <c r="K5175" t="s">
        <v>307</v>
      </c>
      <c r="L5175" t="s">
        <v>307</v>
      </c>
      <c r="M5175" t="s">
        <v>307</v>
      </c>
      <c r="N5175" t="s">
        <v>307</v>
      </c>
      <c r="O5175" t="s">
        <v>307</v>
      </c>
      <c r="P5175" t="s">
        <v>307</v>
      </c>
      <c r="Q5175" t="s">
        <v>307</v>
      </c>
      <c r="R5175" t="s">
        <v>307</v>
      </c>
      <c r="S5175" t="s">
        <v>307</v>
      </c>
      <c r="T5175" t="s">
        <v>307</v>
      </c>
      <c r="U5175" t="s">
        <v>307</v>
      </c>
      <c r="V5175" t="s">
        <v>307</v>
      </c>
      <c r="W5175" t="s">
        <v>307</v>
      </c>
      <c r="X5175" t="s">
        <v>307</v>
      </c>
      <c r="Y5175" t="s">
        <v>307</v>
      </c>
      <c r="Z5175" t="s">
        <v>307</v>
      </c>
    </row>
    <row r="5176" spans="1:42" x14ac:dyDescent="0.25">
      <c r="A5176">
        <v>619</v>
      </c>
      <c r="B5176" t="s">
        <v>248</v>
      </c>
      <c r="C5176" t="s">
        <v>39</v>
      </c>
      <c r="D5176" t="s">
        <v>50</v>
      </c>
      <c r="E5176" t="s">
        <v>307</v>
      </c>
      <c r="F5176" t="s">
        <v>307</v>
      </c>
      <c r="G5176" t="s">
        <v>307</v>
      </c>
      <c r="H5176" t="s">
        <v>307</v>
      </c>
      <c r="I5176" t="s">
        <v>307</v>
      </c>
      <c r="J5176" t="s">
        <v>307</v>
      </c>
      <c r="K5176" t="s">
        <v>307</v>
      </c>
      <c r="L5176" t="s">
        <v>307</v>
      </c>
      <c r="M5176" t="s">
        <v>307</v>
      </c>
      <c r="N5176" t="s">
        <v>307</v>
      </c>
      <c r="O5176" t="s">
        <v>307</v>
      </c>
      <c r="P5176" t="s">
        <v>307</v>
      </c>
      <c r="Q5176" t="s">
        <v>307</v>
      </c>
      <c r="R5176" t="s">
        <v>307</v>
      </c>
      <c r="S5176" t="s">
        <v>307</v>
      </c>
      <c r="T5176" t="s">
        <v>307</v>
      </c>
      <c r="U5176" t="s">
        <v>307</v>
      </c>
      <c r="V5176" t="s">
        <v>307</v>
      </c>
      <c r="W5176" t="s">
        <v>307</v>
      </c>
      <c r="X5176" t="s">
        <v>307</v>
      </c>
      <c r="Y5176" t="s">
        <v>307</v>
      </c>
      <c r="Z5176" t="s">
        <v>307</v>
      </c>
      <c r="AA5176" t="s">
        <v>307</v>
      </c>
      <c r="AB5176" t="s">
        <v>307</v>
      </c>
      <c r="AC5176" t="s">
        <v>307</v>
      </c>
      <c r="AD5176" t="s">
        <v>307</v>
      </c>
      <c r="AE5176" t="s">
        <v>307</v>
      </c>
      <c r="AF5176" t="s">
        <v>307</v>
      </c>
      <c r="AG5176" t="s">
        <v>307</v>
      </c>
      <c r="AH5176" t="s">
        <v>307</v>
      </c>
      <c r="AI5176" t="s">
        <v>307</v>
      </c>
      <c r="AJ5176" t="s">
        <v>307</v>
      </c>
      <c r="AK5176" t="s">
        <v>307</v>
      </c>
      <c r="AL5176" t="s">
        <v>307</v>
      </c>
      <c r="AM5176" t="s">
        <v>307</v>
      </c>
      <c r="AN5176" t="s">
        <v>307</v>
      </c>
      <c r="AO5176" t="s">
        <v>307</v>
      </c>
      <c r="AP5176" t="s">
        <v>307</v>
      </c>
    </row>
    <row r="5177" spans="1:42" x14ac:dyDescent="0.25">
      <c r="A5177">
        <v>619</v>
      </c>
      <c r="B5177" t="s">
        <v>248</v>
      </c>
      <c r="C5177" t="s">
        <v>39</v>
      </c>
      <c r="D5177" t="s">
        <v>48</v>
      </c>
      <c r="E5177" t="s">
        <v>307</v>
      </c>
      <c r="F5177" t="s">
        <v>307</v>
      </c>
      <c r="G5177" t="s">
        <v>307</v>
      </c>
      <c r="H5177" t="s">
        <v>307</v>
      </c>
      <c r="I5177" t="s">
        <v>307</v>
      </c>
      <c r="J5177" t="s">
        <v>307</v>
      </c>
      <c r="K5177" t="s">
        <v>307</v>
      </c>
      <c r="L5177" t="s">
        <v>307</v>
      </c>
      <c r="M5177" t="s">
        <v>307</v>
      </c>
      <c r="N5177" t="s">
        <v>307</v>
      </c>
      <c r="O5177" t="s">
        <v>307</v>
      </c>
      <c r="P5177" t="s">
        <v>307</v>
      </c>
      <c r="Q5177" t="s">
        <v>307</v>
      </c>
      <c r="R5177" t="s">
        <v>307</v>
      </c>
      <c r="S5177" t="s">
        <v>307</v>
      </c>
      <c r="T5177" t="s">
        <v>307</v>
      </c>
      <c r="U5177" t="s">
        <v>307</v>
      </c>
      <c r="V5177" t="s">
        <v>307</v>
      </c>
      <c r="W5177" t="s">
        <v>307</v>
      </c>
      <c r="X5177" t="s">
        <v>307</v>
      </c>
      <c r="Y5177" t="s">
        <v>307</v>
      </c>
      <c r="Z5177" t="s">
        <v>307</v>
      </c>
      <c r="AA5177" t="s">
        <v>307</v>
      </c>
      <c r="AB5177" t="s">
        <v>307</v>
      </c>
      <c r="AC5177" t="s">
        <v>307</v>
      </c>
      <c r="AD5177" t="s">
        <v>307</v>
      </c>
      <c r="AE5177" t="s">
        <v>307</v>
      </c>
      <c r="AF5177" t="s">
        <v>307</v>
      </c>
      <c r="AG5177" t="s">
        <v>307</v>
      </c>
      <c r="AH5177" t="s">
        <v>307</v>
      </c>
      <c r="AI5177" t="s">
        <v>307</v>
      </c>
      <c r="AJ5177" t="s">
        <v>307</v>
      </c>
      <c r="AK5177" t="s">
        <v>307</v>
      </c>
      <c r="AL5177" t="s">
        <v>307</v>
      </c>
      <c r="AM5177" t="s">
        <v>307</v>
      </c>
      <c r="AN5177" t="s">
        <v>307</v>
      </c>
      <c r="AO5177" t="s">
        <v>307</v>
      </c>
      <c r="AP5177" t="s">
        <v>307</v>
      </c>
    </row>
    <row r="5178" spans="1:42" x14ac:dyDescent="0.25">
      <c r="A5178">
        <v>619</v>
      </c>
      <c r="B5178" t="s">
        <v>248</v>
      </c>
      <c r="C5178" t="s">
        <v>39</v>
      </c>
      <c r="D5178" t="s">
        <v>51</v>
      </c>
      <c r="E5178" t="s">
        <v>307</v>
      </c>
      <c r="F5178" t="s">
        <v>307</v>
      </c>
      <c r="G5178" t="s">
        <v>307</v>
      </c>
      <c r="H5178" t="s">
        <v>307</v>
      </c>
      <c r="I5178" t="s">
        <v>307</v>
      </c>
      <c r="J5178" t="s">
        <v>307</v>
      </c>
      <c r="K5178" t="s">
        <v>307</v>
      </c>
      <c r="L5178" t="s">
        <v>307</v>
      </c>
      <c r="M5178" t="s">
        <v>307</v>
      </c>
      <c r="N5178" t="s">
        <v>307</v>
      </c>
      <c r="O5178" t="s">
        <v>307</v>
      </c>
      <c r="P5178" t="s">
        <v>307</v>
      </c>
      <c r="Q5178" t="s">
        <v>307</v>
      </c>
      <c r="R5178" t="s">
        <v>307</v>
      </c>
      <c r="S5178" t="s">
        <v>307</v>
      </c>
      <c r="T5178" t="s">
        <v>307</v>
      </c>
      <c r="U5178" t="s">
        <v>307</v>
      </c>
      <c r="V5178" t="s">
        <v>307</v>
      </c>
      <c r="W5178" t="s">
        <v>307</v>
      </c>
      <c r="X5178" t="s">
        <v>307</v>
      </c>
      <c r="Y5178" t="s">
        <v>307</v>
      </c>
      <c r="Z5178" t="s">
        <v>307</v>
      </c>
      <c r="AA5178" t="s">
        <v>307</v>
      </c>
      <c r="AB5178" t="s">
        <v>307</v>
      </c>
      <c r="AC5178" t="s">
        <v>307</v>
      </c>
      <c r="AD5178" t="s">
        <v>307</v>
      </c>
      <c r="AE5178" t="s">
        <v>307</v>
      </c>
      <c r="AF5178" t="s">
        <v>307</v>
      </c>
      <c r="AG5178" t="s">
        <v>307</v>
      </c>
      <c r="AH5178" t="s">
        <v>307</v>
      </c>
      <c r="AI5178" t="s">
        <v>307</v>
      </c>
      <c r="AJ5178" t="s">
        <v>307</v>
      </c>
      <c r="AK5178" t="s">
        <v>307</v>
      </c>
      <c r="AL5178" t="s">
        <v>307</v>
      </c>
      <c r="AM5178" t="s">
        <v>307</v>
      </c>
      <c r="AN5178" t="s">
        <v>307</v>
      </c>
      <c r="AO5178" t="s">
        <v>307</v>
      </c>
      <c r="AP5178" t="s">
        <v>307</v>
      </c>
    </row>
    <row r="5179" spans="1:42" x14ac:dyDescent="0.25">
      <c r="A5179">
        <v>619</v>
      </c>
      <c r="B5179" t="s">
        <v>248</v>
      </c>
      <c r="C5179" t="s">
        <v>46</v>
      </c>
      <c r="D5179" t="s">
        <v>65</v>
      </c>
      <c r="E5179" t="s">
        <v>307</v>
      </c>
      <c r="F5179" t="s">
        <v>307</v>
      </c>
      <c r="G5179" t="s">
        <v>307</v>
      </c>
      <c r="H5179" t="s">
        <v>307</v>
      </c>
      <c r="I5179" t="s">
        <v>307</v>
      </c>
      <c r="J5179" t="s">
        <v>307</v>
      </c>
      <c r="K5179" t="s">
        <v>307</v>
      </c>
      <c r="L5179" t="s">
        <v>307</v>
      </c>
      <c r="M5179" t="s">
        <v>307</v>
      </c>
      <c r="N5179" t="s">
        <v>307</v>
      </c>
      <c r="O5179" t="s">
        <v>307</v>
      </c>
      <c r="P5179" t="s">
        <v>307</v>
      </c>
      <c r="Q5179" t="s">
        <v>307</v>
      </c>
      <c r="R5179" t="s">
        <v>307</v>
      </c>
      <c r="S5179" t="s">
        <v>307</v>
      </c>
      <c r="T5179" t="s">
        <v>307</v>
      </c>
      <c r="U5179" t="s">
        <v>307</v>
      </c>
      <c r="V5179" t="s">
        <v>307</v>
      </c>
      <c r="W5179" t="s">
        <v>307</v>
      </c>
      <c r="X5179" t="s">
        <v>307</v>
      </c>
      <c r="Y5179" t="s">
        <v>307</v>
      </c>
      <c r="Z5179" t="s">
        <v>307</v>
      </c>
    </row>
    <row r="5180" spans="1:42" x14ac:dyDescent="0.25">
      <c r="A5180">
        <v>619</v>
      </c>
      <c r="B5180" t="s">
        <v>248</v>
      </c>
      <c r="C5180" t="s">
        <v>46</v>
      </c>
      <c r="D5180" t="s">
        <v>66</v>
      </c>
      <c r="E5180" t="s">
        <v>307</v>
      </c>
      <c r="F5180" t="s">
        <v>307</v>
      </c>
      <c r="G5180" t="s">
        <v>307</v>
      </c>
      <c r="H5180" t="s">
        <v>307</v>
      </c>
      <c r="I5180" t="s">
        <v>307</v>
      </c>
      <c r="J5180" t="s">
        <v>307</v>
      </c>
      <c r="K5180" t="s">
        <v>307</v>
      </c>
      <c r="L5180" t="s">
        <v>307</v>
      </c>
      <c r="M5180" t="s">
        <v>307</v>
      </c>
      <c r="N5180" t="s">
        <v>307</v>
      </c>
      <c r="O5180" t="s">
        <v>307</v>
      </c>
      <c r="P5180" t="s">
        <v>307</v>
      </c>
      <c r="Q5180" t="s">
        <v>307</v>
      </c>
      <c r="R5180" t="s">
        <v>307</v>
      </c>
      <c r="S5180" t="s">
        <v>307</v>
      </c>
      <c r="T5180" t="s">
        <v>307</v>
      </c>
      <c r="U5180" t="s">
        <v>307</v>
      </c>
      <c r="V5180" t="s">
        <v>307</v>
      </c>
      <c r="W5180" t="s">
        <v>307</v>
      </c>
      <c r="X5180" t="s">
        <v>307</v>
      </c>
      <c r="Y5180" t="s">
        <v>307</v>
      </c>
      <c r="Z5180" t="s">
        <v>307</v>
      </c>
    </row>
    <row r="5181" spans="1:42" x14ac:dyDescent="0.25">
      <c r="A5181">
        <v>619</v>
      </c>
      <c r="B5181" t="s">
        <v>248</v>
      </c>
      <c r="C5181" t="s">
        <v>46</v>
      </c>
      <c r="D5181" t="s">
        <v>67</v>
      </c>
      <c r="E5181" t="s">
        <v>307</v>
      </c>
      <c r="F5181" t="s">
        <v>307</v>
      </c>
      <c r="G5181" t="s">
        <v>307</v>
      </c>
      <c r="H5181" t="s">
        <v>307</v>
      </c>
      <c r="I5181" t="s">
        <v>307</v>
      </c>
      <c r="J5181" t="s">
        <v>307</v>
      </c>
      <c r="K5181" t="s">
        <v>307</v>
      </c>
      <c r="L5181" t="s">
        <v>307</v>
      </c>
      <c r="M5181" t="s">
        <v>307</v>
      </c>
      <c r="N5181" t="s">
        <v>307</v>
      </c>
      <c r="O5181" t="s">
        <v>307</v>
      </c>
      <c r="P5181" t="s">
        <v>307</v>
      </c>
      <c r="Q5181" t="s">
        <v>307</v>
      </c>
      <c r="R5181" t="s">
        <v>307</v>
      </c>
      <c r="S5181" t="s">
        <v>307</v>
      </c>
      <c r="T5181" t="s">
        <v>307</v>
      </c>
      <c r="U5181" t="s">
        <v>307</v>
      </c>
      <c r="V5181" t="s">
        <v>307</v>
      </c>
      <c r="W5181" t="s">
        <v>307</v>
      </c>
      <c r="X5181" t="s">
        <v>307</v>
      </c>
      <c r="Y5181" t="s">
        <v>307</v>
      </c>
      <c r="Z5181" t="s">
        <v>307</v>
      </c>
    </row>
    <row r="5182" spans="1:42" x14ac:dyDescent="0.25">
      <c r="A5182">
        <v>619</v>
      </c>
      <c r="B5182" t="s">
        <v>248</v>
      </c>
      <c r="C5182" t="s">
        <v>46</v>
      </c>
      <c r="D5182" t="s">
        <v>68</v>
      </c>
      <c r="E5182" t="s">
        <v>307</v>
      </c>
      <c r="F5182" t="s">
        <v>307</v>
      </c>
      <c r="G5182" t="s">
        <v>307</v>
      </c>
      <c r="H5182" t="s">
        <v>307</v>
      </c>
      <c r="I5182" t="s">
        <v>307</v>
      </c>
      <c r="J5182" t="s">
        <v>307</v>
      </c>
      <c r="K5182" t="s">
        <v>307</v>
      </c>
      <c r="L5182" t="s">
        <v>307</v>
      </c>
      <c r="M5182" t="s">
        <v>307</v>
      </c>
      <c r="N5182" t="s">
        <v>307</v>
      </c>
      <c r="O5182" t="s">
        <v>307</v>
      </c>
      <c r="P5182" t="s">
        <v>307</v>
      </c>
      <c r="Q5182" t="s">
        <v>307</v>
      </c>
      <c r="R5182" t="s">
        <v>307</v>
      </c>
      <c r="S5182" t="s">
        <v>307</v>
      </c>
      <c r="T5182" t="s">
        <v>307</v>
      </c>
      <c r="U5182" t="s">
        <v>307</v>
      </c>
      <c r="V5182" t="s">
        <v>307</v>
      </c>
      <c r="W5182" t="s">
        <v>307</v>
      </c>
      <c r="X5182" t="s">
        <v>307</v>
      </c>
      <c r="Y5182" t="s">
        <v>307</v>
      </c>
      <c r="Z5182" t="s">
        <v>307</v>
      </c>
    </row>
    <row r="5183" spans="1:42" x14ac:dyDescent="0.25">
      <c r="A5183">
        <v>619</v>
      </c>
      <c r="B5183" t="s">
        <v>248</v>
      </c>
      <c r="C5183" t="s">
        <v>46</v>
      </c>
      <c r="D5183" t="s">
        <v>69</v>
      </c>
      <c r="E5183" t="s">
        <v>307</v>
      </c>
      <c r="F5183" t="s">
        <v>307</v>
      </c>
      <c r="G5183" t="s">
        <v>307</v>
      </c>
      <c r="H5183" t="s">
        <v>307</v>
      </c>
      <c r="I5183" t="s">
        <v>307</v>
      </c>
      <c r="J5183" t="s">
        <v>307</v>
      </c>
      <c r="K5183" t="s">
        <v>307</v>
      </c>
      <c r="L5183" t="s">
        <v>307</v>
      </c>
      <c r="M5183" t="s">
        <v>307</v>
      </c>
      <c r="N5183" t="s">
        <v>307</v>
      </c>
      <c r="O5183" t="s">
        <v>307</v>
      </c>
      <c r="P5183" t="s">
        <v>307</v>
      </c>
      <c r="Q5183" t="s">
        <v>307</v>
      </c>
      <c r="R5183" t="s">
        <v>307</v>
      </c>
      <c r="S5183" t="s">
        <v>307</v>
      </c>
      <c r="T5183" t="s">
        <v>307</v>
      </c>
      <c r="U5183" t="s">
        <v>307</v>
      </c>
      <c r="V5183" t="s">
        <v>307</v>
      </c>
      <c r="W5183" t="s">
        <v>307</v>
      </c>
      <c r="X5183" t="s">
        <v>307</v>
      </c>
      <c r="Y5183" t="s">
        <v>307</v>
      </c>
      <c r="Z5183" t="s">
        <v>307</v>
      </c>
    </row>
    <row r="5184" spans="1:42" x14ac:dyDescent="0.25">
      <c r="A5184">
        <v>619</v>
      </c>
      <c r="B5184" t="s">
        <v>248</v>
      </c>
      <c r="C5184" t="s">
        <v>46</v>
      </c>
      <c r="D5184" t="s">
        <v>70</v>
      </c>
      <c r="E5184" t="s">
        <v>307</v>
      </c>
      <c r="F5184" t="s">
        <v>307</v>
      </c>
      <c r="G5184" t="s">
        <v>307</v>
      </c>
      <c r="H5184" t="s">
        <v>307</v>
      </c>
      <c r="I5184" t="s">
        <v>307</v>
      </c>
      <c r="J5184" t="s">
        <v>307</v>
      </c>
      <c r="K5184" t="s">
        <v>307</v>
      </c>
      <c r="L5184" t="s">
        <v>307</v>
      </c>
      <c r="M5184" t="s">
        <v>307</v>
      </c>
      <c r="N5184" t="s">
        <v>307</v>
      </c>
      <c r="O5184" t="s">
        <v>307</v>
      </c>
      <c r="P5184" t="s">
        <v>307</v>
      </c>
      <c r="Q5184" t="s">
        <v>307</v>
      </c>
      <c r="R5184" t="s">
        <v>307</v>
      </c>
      <c r="S5184" t="s">
        <v>307</v>
      </c>
      <c r="T5184" t="s">
        <v>307</v>
      </c>
      <c r="U5184" t="s">
        <v>307</v>
      </c>
      <c r="V5184" t="s">
        <v>307</v>
      </c>
      <c r="W5184" t="s">
        <v>307</v>
      </c>
      <c r="X5184" t="s">
        <v>307</v>
      </c>
      <c r="Y5184" t="s">
        <v>307</v>
      </c>
      <c r="Z5184" t="s">
        <v>307</v>
      </c>
    </row>
    <row r="5185" spans="1:45" x14ac:dyDescent="0.25">
      <c r="A5185">
        <v>619</v>
      </c>
      <c r="B5185" t="s">
        <v>248</v>
      </c>
      <c r="C5185" t="s">
        <v>46</v>
      </c>
      <c r="D5185" t="s">
        <v>71</v>
      </c>
      <c r="E5185" t="s">
        <v>307</v>
      </c>
      <c r="F5185" t="s">
        <v>307</v>
      </c>
      <c r="G5185" t="s">
        <v>307</v>
      </c>
      <c r="H5185" t="s">
        <v>307</v>
      </c>
      <c r="I5185" t="s">
        <v>307</v>
      </c>
      <c r="J5185" t="s">
        <v>307</v>
      </c>
      <c r="K5185" t="s">
        <v>307</v>
      </c>
      <c r="L5185" t="s">
        <v>307</v>
      </c>
      <c r="M5185" t="s">
        <v>307</v>
      </c>
      <c r="N5185" t="s">
        <v>307</v>
      </c>
      <c r="O5185" t="s">
        <v>307</v>
      </c>
      <c r="P5185" t="s">
        <v>307</v>
      </c>
      <c r="Q5185" t="s">
        <v>307</v>
      </c>
      <c r="R5185" t="s">
        <v>307</v>
      </c>
      <c r="S5185" t="s">
        <v>307</v>
      </c>
      <c r="T5185" t="s">
        <v>307</v>
      </c>
      <c r="U5185" t="s">
        <v>307</v>
      </c>
      <c r="V5185" t="s">
        <v>307</v>
      </c>
      <c r="W5185" t="s">
        <v>307</v>
      </c>
      <c r="X5185" t="s">
        <v>307</v>
      </c>
      <c r="Y5185" t="s">
        <v>307</v>
      </c>
      <c r="Z5185" t="s">
        <v>307</v>
      </c>
    </row>
    <row r="5186" spans="1:45" x14ac:dyDescent="0.25">
      <c r="A5186">
        <v>619</v>
      </c>
      <c r="B5186" t="s">
        <v>248</v>
      </c>
      <c r="C5186" t="s">
        <v>46</v>
      </c>
      <c r="D5186" t="s">
        <v>72</v>
      </c>
      <c r="E5186" t="s">
        <v>307</v>
      </c>
      <c r="F5186" t="s">
        <v>307</v>
      </c>
      <c r="G5186" t="s">
        <v>307</v>
      </c>
      <c r="H5186" t="s">
        <v>307</v>
      </c>
      <c r="I5186" t="s">
        <v>307</v>
      </c>
      <c r="J5186" t="s">
        <v>307</v>
      </c>
      <c r="K5186" t="s">
        <v>307</v>
      </c>
      <c r="L5186" t="s">
        <v>307</v>
      </c>
      <c r="M5186" t="s">
        <v>307</v>
      </c>
      <c r="N5186" t="s">
        <v>307</v>
      </c>
      <c r="O5186" t="s">
        <v>307</v>
      </c>
      <c r="P5186" t="s">
        <v>307</v>
      </c>
      <c r="Q5186" t="s">
        <v>307</v>
      </c>
      <c r="R5186" t="s">
        <v>307</v>
      </c>
      <c r="S5186" t="s">
        <v>307</v>
      </c>
      <c r="T5186" t="s">
        <v>307</v>
      </c>
      <c r="U5186" t="s">
        <v>307</v>
      </c>
      <c r="V5186" t="s">
        <v>307</v>
      </c>
      <c r="W5186" t="s">
        <v>307</v>
      </c>
      <c r="X5186" t="s">
        <v>307</v>
      </c>
      <c r="Y5186" t="s">
        <v>307</v>
      </c>
      <c r="Z5186" t="s">
        <v>307</v>
      </c>
    </row>
    <row r="5187" spans="1:45" x14ac:dyDescent="0.25">
      <c r="A5187">
        <v>619</v>
      </c>
      <c r="B5187" t="s">
        <v>248</v>
      </c>
      <c r="C5187" t="s">
        <v>46</v>
      </c>
      <c r="D5187" t="s">
        <v>47</v>
      </c>
      <c r="E5187" t="s">
        <v>307</v>
      </c>
      <c r="F5187" t="s">
        <v>307</v>
      </c>
      <c r="G5187" t="s">
        <v>307</v>
      </c>
      <c r="H5187" t="s">
        <v>307</v>
      </c>
      <c r="I5187" t="s">
        <v>307</v>
      </c>
      <c r="J5187" t="s">
        <v>307</v>
      </c>
      <c r="K5187" t="s">
        <v>307</v>
      </c>
      <c r="L5187" t="s">
        <v>307</v>
      </c>
      <c r="M5187" t="s">
        <v>307</v>
      </c>
      <c r="N5187" t="s">
        <v>307</v>
      </c>
      <c r="O5187" t="s">
        <v>307</v>
      </c>
      <c r="P5187" t="s">
        <v>307</v>
      </c>
      <c r="Q5187" t="s">
        <v>307</v>
      </c>
      <c r="R5187" t="s">
        <v>307</v>
      </c>
      <c r="S5187" t="s">
        <v>307</v>
      </c>
      <c r="T5187" t="s">
        <v>307</v>
      </c>
      <c r="U5187" t="s">
        <v>307</v>
      </c>
      <c r="V5187" t="s">
        <v>307</v>
      </c>
      <c r="W5187" t="s">
        <v>307</v>
      </c>
      <c r="X5187" t="s">
        <v>307</v>
      </c>
      <c r="Y5187" t="s">
        <v>307</v>
      </c>
      <c r="Z5187" t="s">
        <v>307</v>
      </c>
    </row>
    <row r="5188" spans="1:45" x14ac:dyDescent="0.25">
      <c r="A5188">
        <v>619</v>
      </c>
      <c r="B5188" t="s">
        <v>248</v>
      </c>
      <c r="C5188" t="s">
        <v>46</v>
      </c>
      <c r="D5188" t="s">
        <v>48</v>
      </c>
      <c r="E5188" t="s">
        <v>307</v>
      </c>
      <c r="F5188" t="s">
        <v>307</v>
      </c>
      <c r="G5188" t="s">
        <v>307</v>
      </c>
      <c r="H5188" t="s">
        <v>307</v>
      </c>
      <c r="I5188" t="s">
        <v>307</v>
      </c>
      <c r="J5188" t="s">
        <v>307</v>
      </c>
      <c r="K5188" t="s">
        <v>307</v>
      </c>
      <c r="L5188" t="s">
        <v>307</v>
      </c>
      <c r="M5188" t="s">
        <v>307</v>
      </c>
      <c r="N5188" t="s">
        <v>307</v>
      </c>
      <c r="O5188" t="s">
        <v>307</v>
      </c>
      <c r="P5188" t="s">
        <v>307</v>
      </c>
      <c r="Q5188" t="s">
        <v>307</v>
      </c>
      <c r="R5188" t="s">
        <v>307</v>
      </c>
      <c r="S5188" t="s">
        <v>307</v>
      </c>
      <c r="T5188" t="s">
        <v>307</v>
      </c>
      <c r="U5188" t="s">
        <v>307</v>
      </c>
      <c r="V5188" t="s">
        <v>307</v>
      </c>
      <c r="W5188" t="s">
        <v>307</v>
      </c>
      <c r="X5188" t="s">
        <v>307</v>
      </c>
      <c r="Y5188" t="s">
        <v>307</v>
      </c>
      <c r="Z5188" t="s">
        <v>307</v>
      </c>
    </row>
    <row r="5189" spans="1:45" x14ac:dyDescent="0.25">
      <c r="A5189">
        <v>619</v>
      </c>
      <c r="B5189" t="s">
        <v>248</v>
      </c>
      <c r="C5189" t="s">
        <v>46</v>
      </c>
      <c r="D5189" t="s">
        <v>49</v>
      </c>
      <c r="E5189" t="s">
        <v>307</v>
      </c>
      <c r="F5189" t="s">
        <v>307</v>
      </c>
      <c r="G5189" t="s">
        <v>307</v>
      </c>
      <c r="H5189" t="s">
        <v>307</v>
      </c>
      <c r="I5189" t="s">
        <v>307</v>
      </c>
      <c r="J5189" t="s">
        <v>307</v>
      </c>
      <c r="K5189" t="s">
        <v>307</v>
      </c>
      <c r="L5189" t="s">
        <v>307</v>
      </c>
      <c r="M5189" t="s">
        <v>307</v>
      </c>
      <c r="N5189" t="s">
        <v>307</v>
      </c>
      <c r="O5189" t="s">
        <v>307</v>
      </c>
      <c r="P5189" t="s">
        <v>307</v>
      </c>
      <c r="Q5189" t="s">
        <v>307</v>
      </c>
      <c r="R5189" t="s">
        <v>307</v>
      </c>
      <c r="S5189" t="s">
        <v>307</v>
      </c>
      <c r="T5189" t="s">
        <v>307</v>
      </c>
      <c r="U5189" t="s">
        <v>307</v>
      </c>
      <c r="V5189" t="s">
        <v>307</v>
      </c>
      <c r="W5189" t="s">
        <v>307</v>
      </c>
      <c r="X5189" t="s">
        <v>307</v>
      </c>
      <c r="Y5189" t="s">
        <v>307</v>
      </c>
      <c r="Z5189" t="s">
        <v>307</v>
      </c>
    </row>
    <row r="5190" spans="1:45" x14ac:dyDescent="0.25">
      <c r="A5190">
        <v>620</v>
      </c>
      <c r="B5190" t="s">
        <v>249</v>
      </c>
      <c r="C5190" t="s">
        <v>43</v>
      </c>
      <c r="D5190" t="s">
        <v>54</v>
      </c>
      <c r="E5190" t="s">
        <v>307</v>
      </c>
      <c r="F5190" t="s">
        <v>307</v>
      </c>
      <c r="G5190" t="s">
        <v>307</v>
      </c>
      <c r="H5190" t="s">
        <v>307</v>
      </c>
      <c r="I5190" t="s">
        <v>307</v>
      </c>
      <c r="J5190" t="s">
        <v>307</v>
      </c>
      <c r="K5190" t="s">
        <v>307</v>
      </c>
      <c r="L5190" t="s">
        <v>307</v>
      </c>
      <c r="M5190" t="s">
        <v>307</v>
      </c>
      <c r="N5190" t="s">
        <v>307</v>
      </c>
      <c r="O5190" t="s">
        <v>307</v>
      </c>
      <c r="P5190" t="s">
        <v>307</v>
      </c>
      <c r="Q5190" t="s">
        <v>307</v>
      </c>
      <c r="R5190" t="s">
        <v>307</v>
      </c>
      <c r="S5190" t="s">
        <v>307</v>
      </c>
      <c r="T5190" t="s">
        <v>307</v>
      </c>
      <c r="U5190" t="s">
        <v>307</v>
      </c>
      <c r="V5190" t="s">
        <v>307</v>
      </c>
      <c r="W5190" t="s">
        <v>307</v>
      </c>
    </row>
    <row r="5191" spans="1:45" x14ac:dyDescent="0.25">
      <c r="A5191">
        <v>620</v>
      </c>
      <c r="B5191" t="s">
        <v>249</v>
      </c>
      <c r="C5191" t="s">
        <v>43</v>
      </c>
      <c r="D5191" t="s">
        <v>55</v>
      </c>
      <c r="E5191" t="s">
        <v>307</v>
      </c>
      <c r="F5191" t="s">
        <v>307</v>
      </c>
      <c r="G5191" t="s">
        <v>307</v>
      </c>
      <c r="H5191" t="s">
        <v>307</v>
      </c>
      <c r="I5191" t="s">
        <v>307</v>
      </c>
      <c r="J5191" t="s">
        <v>307</v>
      </c>
      <c r="K5191" t="s">
        <v>307</v>
      </c>
      <c r="L5191" t="s">
        <v>307</v>
      </c>
      <c r="M5191" t="s">
        <v>307</v>
      </c>
      <c r="N5191" t="s">
        <v>307</v>
      </c>
      <c r="O5191" t="s">
        <v>307</v>
      </c>
      <c r="P5191" t="s">
        <v>307</v>
      </c>
      <c r="Q5191" t="s">
        <v>307</v>
      </c>
      <c r="R5191" t="s">
        <v>307</v>
      </c>
      <c r="S5191" t="s">
        <v>307</v>
      </c>
      <c r="T5191" t="s">
        <v>307</v>
      </c>
      <c r="U5191" t="s">
        <v>307</v>
      </c>
      <c r="V5191" t="s">
        <v>307</v>
      </c>
      <c r="W5191" t="s">
        <v>307</v>
      </c>
    </row>
    <row r="5192" spans="1:45" x14ac:dyDescent="0.25">
      <c r="A5192">
        <v>620</v>
      </c>
      <c r="B5192" t="s">
        <v>249</v>
      </c>
      <c r="C5192" t="s">
        <v>43</v>
      </c>
      <c r="D5192" t="s">
        <v>56</v>
      </c>
      <c r="E5192" t="s">
        <v>307</v>
      </c>
      <c r="F5192" t="s">
        <v>307</v>
      </c>
      <c r="G5192" t="s">
        <v>307</v>
      </c>
      <c r="H5192" t="s">
        <v>307</v>
      </c>
      <c r="I5192" t="s">
        <v>307</v>
      </c>
      <c r="J5192" t="s">
        <v>307</v>
      </c>
      <c r="K5192" t="s">
        <v>307</v>
      </c>
      <c r="L5192" t="s">
        <v>307</v>
      </c>
      <c r="M5192" t="s">
        <v>307</v>
      </c>
      <c r="N5192" t="s">
        <v>307</v>
      </c>
      <c r="O5192" t="s">
        <v>307</v>
      </c>
      <c r="P5192" t="s">
        <v>307</v>
      </c>
      <c r="Q5192" t="s">
        <v>307</v>
      </c>
      <c r="R5192" t="s">
        <v>307</v>
      </c>
      <c r="S5192" t="s">
        <v>307</v>
      </c>
      <c r="T5192" t="s">
        <v>307</v>
      </c>
      <c r="U5192" t="s">
        <v>307</v>
      </c>
      <c r="V5192" t="s">
        <v>307</v>
      </c>
      <c r="W5192" t="s">
        <v>307</v>
      </c>
    </row>
    <row r="5193" spans="1:45" x14ac:dyDescent="0.25">
      <c r="A5193">
        <v>620</v>
      </c>
      <c r="B5193" t="s">
        <v>249</v>
      </c>
      <c r="C5193" t="s">
        <v>43</v>
      </c>
      <c r="D5193" t="s">
        <v>57</v>
      </c>
      <c r="E5193" t="s">
        <v>307</v>
      </c>
      <c r="F5193" t="s">
        <v>307</v>
      </c>
      <c r="G5193" t="s">
        <v>307</v>
      </c>
      <c r="H5193" t="s">
        <v>307</v>
      </c>
      <c r="I5193" t="s">
        <v>307</v>
      </c>
      <c r="J5193" t="s">
        <v>307</v>
      </c>
      <c r="K5193" t="s">
        <v>307</v>
      </c>
      <c r="L5193" t="s">
        <v>307</v>
      </c>
      <c r="M5193" t="s">
        <v>307</v>
      </c>
      <c r="N5193" t="s">
        <v>307</v>
      </c>
      <c r="O5193" t="s">
        <v>307</v>
      </c>
      <c r="P5193" t="s">
        <v>307</v>
      </c>
      <c r="Q5193" t="s">
        <v>307</v>
      </c>
      <c r="R5193" t="s">
        <v>307</v>
      </c>
      <c r="S5193" t="s">
        <v>307</v>
      </c>
      <c r="T5193" t="s">
        <v>307</v>
      </c>
      <c r="U5193" t="s">
        <v>307</v>
      </c>
      <c r="V5193" t="s">
        <v>307</v>
      </c>
      <c r="W5193" t="s">
        <v>307</v>
      </c>
    </row>
    <row r="5194" spans="1:45" x14ac:dyDescent="0.25">
      <c r="A5194">
        <v>620</v>
      </c>
      <c r="B5194" t="s">
        <v>249</v>
      </c>
      <c r="C5194" t="s">
        <v>43</v>
      </c>
      <c r="D5194" t="s">
        <v>58</v>
      </c>
      <c r="E5194" t="s">
        <v>307</v>
      </c>
      <c r="F5194" t="s">
        <v>307</v>
      </c>
      <c r="G5194" t="s">
        <v>307</v>
      </c>
      <c r="H5194" t="s">
        <v>307</v>
      </c>
      <c r="I5194" t="s">
        <v>307</v>
      </c>
      <c r="J5194" t="s">
        <v>307</v>
      </c>
      <c r="K5194" t="s">
        <v>307</v>
      </c>
      <c r="L5194" t="s">
        <v>307</v>
      </c>
      <c r="M5194" t="s">
        <v>307</v>
      </c>
      <c r="N5194" t="s">
        <v>307</v>
      </c>
      <c r="O5194" t="s">
        <v>307</v>
      </c>
      <c r="P5194" t="s">
        <v>307</v>
      </c>
      <c r="Q5194" t="s">
        <v>307</v>
      </c>
      <c r="R5194" t="s">
        <v>307</v>
      </c>
      <c r="S5194" t="s">
        <v>307</v>
      </c>
      <c r="T5194" t="s">
        <v>307</v>
      </c>
      <c r="U5194" t="s">
        <v>307</v>
      </c>
      <c r="V5194" t="s">
        <v>307</v>
      </c>
      <c r="W5194" t="s">
        <v>307</v>
      </c>
    </row>
    <row r="5195" spans="1:45" x14ac:dyDescent="0.25">
      <c r="A5195">
        <v>620</v>
      </c>
      <c r="B5195" t="s">
        <v>249</v>
      </c>
      <c r="C5195" t="s">
        <v>43</v>
      </c>
      <c r="D5195" t="s">
        <v>59</v>
      </c>
      <c r="E5195" t="s">
        <v>307</v>
      </c>
      <c r="F5195" t="s">
        <v>307</v>
      </c>
      <c r="G5195" t="s">
        <v>307</v>
      </c>
      <c r="H5195" t="s">
        <v>307</v>
      </c>
      <c r="I5195" t="s">
        <v>307</v>
      </c>
      <c r="J5195" t="s">
        <v>307</v>
      </c>
      <c r="K5195" t="s">
        <v>307</v>
      </c>
      <c r="L5195" t="s">
        <v>307</v>
      </c>
      <c r="M5195" t="s">
        <v>307</v>
      </c>
      <c r="N5195" t="s">
        <v>307</v>
      </c>
      <c r="O5195" t="s">
        <v>307</v>
      </c>
      <c r="P5195" t="s">
        <v>307</v>
      </c>
      <c r="Q5195" t="s">
        <v>307</v>
      </c>
      <c r="R5195" t="s">
        <v>307</v>
      </c>
      <c r="S5195" t="s">
        <v>307</v>
      </c>
      <c r="T5195" t="s">
        <v>307</v>
      </c>
      <c r="U5195" t="s">
        <v>307</v>
      </c>
      <c r="V5195" t="s">
        <v>307</v>
      </c>
      <c r="W5195" t="s">
        <v>307</v>
      </c>
    </row>
    <row r="5196" spans="1:45" x14ac:dyDescent="0.25">
      <c r="A5196">
        <v>620</v>
      </c>
      <c r="B5196" t="s">
        <v>249</v>
      </c>
      <c r="C5196" t="s">
        <v>43</v>
      </c>
      <c r="D5196" t="s">
        <v>60</v>
      </c>
      <c r="E5196" t="s">
        <v>307</v>
      </c>
      <c r="F5196" t="s">
        <v>307</v>
      </c>
      <c r="G5196" t="s">
        <v>307</v>
      </c>
      <c r="H5196" t="s">
        <v>307</v>
      </c>
      <c r="I5196" t="s">
        <v>307</v>
      </c>
      <c r="J5196" t="s">
        <v>307</v>
      </c>
      <c r="K5196" t="s">
        <v>307</v>
      </c>
      <c r="L5196" t="s">
        <v>307</v>
      </c>
      <c r="M5196" t="s">
        <v>307</v>
      </c>
      <c r="N5196" t="s">
        <v>307</v>
      </c>
      <c r="O5196" t="s">
        <v>307</v>
      </c>
      <c r="P5196" t="s">
        <v>307</v>
      </c>
      <c r="Q5196" t="s">
        <v>307</v>
      </c>
      <c r="R5196" t="s">
        <v>307</v>
      </c>
      <c r="S5196" t="s">
        <v>307</v>
      </c>
      <c r="T5196" t="s">
        <v>307</v>
      </c>
      <c r="U5196" t="s">
        <v>307</v>
      </c>
      <c r="V5196" t="s">
        <v>307</v>
      </c>
      <c r="W5196" t="s">
        <v>307</v>
      </c>
    </row>
    <row r="5197" spans="1:45" x14ac:dyDescent="0.25">
      <c r="A5197">
        <v>620</v>
      </c>
      <c r="B5197" t="s">
        <v>249</v>
      </c>
      <c r="C5197" t="s">
        <v>43</v>
      </c>
      <c r="D5197" t="s">
        <v>61</v>
      </c>
      <c r="E5197" t="s">
        <v>307</v>
      </c>
      <c r="F5197" t="s">
        <v>307</v>
      </c>
      <c r="G5197" t="s">
        <v>307</v>
      </c>
      <c r="H5197" t="s">
        <v>307</v>
      </c>
      <c r="I5197" t="s">
        <v>307</v>
      </c>
      <c r="J5197" t="s">
        <v>307</v>
      </c>
      <c r="K5197" t="s">
        <v>307</v>
      </c>
      <c r="L5197" t="s">
        <v>307</v>
      </c>
      <c r="M5197" t="s">
        <v>307</v>
      </c>
      <c r="N5197" t="s">
        <v>307</v>
      </c>
      <c r="O5197" t="s">
        <v>307</v>
      </c>
      <c r="P5197" t="s">
        <v>307</v>
      </c>
      <c r="Q5197" t="s">
        <v>307</v>
      </c>
      <c r="R5197" t="s">
        <v>307</v>
      </c>
      <c r="S5197" t="s">
        <v>307</v>
      </c>
      <c r="T5197" t="s">
        <v>307</v>
      </c>
      <c r="U5197" t="s">
        <v>307</v>
      </c>
      <c r="V5197" t="s">
        <v>307</v>
      </c>
      <c r="W5197" t="s">
        <v>307</v>
      </c>
    </row>
    <row r="5198" spans="1:45" x14ac:dyDescent="0.25">
      <c r="A5198">
        <v>620</v>
      </c>
      <c r="B5198" t="s">
        <v>249</v>
      </c>
      <c r="C5198" t="s">
        <v>43</v>
      </c>
      <c r="D5198" t="s">
        <v>62</v>
      </c>
      <c r="E5198" t="s">
        <v>307</v>
      </c>
      <c r="F5198" t="s">
        <v>307</v>
      </c>
      <c r="G5198" t="s">
        <v>307</v>
      </c>
      <c r="H5198" t="s">
        <v>307</v>
      </c>
      <c r="I5198" t="s">
        <v>307</v>
      </c>
      <c r="J5198" t="s">
        <v>307</v>
      </c>
      <c r="K5198" t="s">
        <v>307</v>
      </c>
      <c r="L5198" t="s">
        <v>307</v>
      </c>
      <c r="M5198" t="s">
        <v>307</v>
      </c>
      <c r="N5198" t="s">
        <v>307</v>
      </c>
      <c r="O5198" t="s">
        <v>307</v>
      </c>
      <c r="P5198" t="s">
        <v>307</v>
      </c>
      <c r="Q5198" t="s">
        <v>307</v>
      </c>
      <c r="R5198" t="s">
        <v>307</v>
      </c>
      <c r="S5198" t="s">
        <v>307</v>
      </c>
      <c r="T5198" t="s">
        <v>307</v>
      </c>
      <c r="U5198" t="s">
        <v>307</v>
      </c>
      <c r="V5198" t="s">
        <v>307</v>
      </c>
      <c r="W5198" t="s">
        <v>307</v>
      </c>
    </row>
    <row r="5199" spans="1:45" x14ac:dyDescent="0.25">
      <c r="A5199">
        <v>620</v>
      </c>
      <c r="B5199" t="s">
        <v>249</v>
      </c>
      <c r="C5199" t="s">
        <v>36</v>
      </c>
      <c r="D5199" t="s">
        <v>47</v>
      </c>
      <c r="E5199" t="s">
        <v>307</v>
      </c>
      <c r="F5199" t="s">
        <v>307</v>
      </c>
      <c r="G5199" t="s">
        <v>307</v>
      </c>
      <c r="H5199" t="s">
        <v>307</v>
      </c>
      <c r="I5199" t="s">
        <v>307</v>
      </c>
      <c r="J5199" t="s">
        <v>307</v>
      </c>
      <c r="K5199" t="s">
        <v>307</v>
      </c>
      <c r="L5199" t="s">
        <v>307</v>
      </c>
      <c r="M5199" t="s">
        <v>307</v>
      </c>
      <c r="N5199" t="s">
        <v>307</v>
      </c>
      <c r="O5199" t="s">
        <v>307</v>
      </c>
      <c r="P5199" t="s">
        <v>307</v>
      </c>
      <c r="Q5199" t="s">
        <v>307</v>
      </c>
      <c r="R5199" t="s">
        <v>307</v>
      </c>
      <c r="S5199" t="s">
        <v>307</v>
      </c>
      <c r="T5199" t="s">
        <v>307</v>
      </c>
      <c r="U5199" t="s">
        <v>307</v>
      </c>
      <c r="V5199" t="s">
        <v>307</v>
      </c>
      <c r="W5199" t="s">
        <v>307</v>
      </c>
      <c r="X5199" t="s">
        <v>307</v>
      </c>
      <c r="Y5199" t="s">
        <v>307</v>
      </c>
      <c r="Z5199" t="s">
        <v>307</v>
      </c>
      <c r="AA5199" t="s">
        <v>307</v>
      </c>
      <c r="AB5199" t="s">
        <v>307</v>
      </c>
      <c r="AC5199" t="s">
        <v>307</v>
      </c>
      <c r="AD5199" t="s">
        <v>307</v>
      </c>
      <c r="AE5199" t="s">
        <v>307</v>
      </c>
      <c r="AF5199" t="s">
        <v>307</v>
      </c>
      <c r="AG5199" t="s">
        <v>307</v>
      </c>
      <c r="AH5199" t="s">
        <v>307</v>
      </c>
      <c r="AI5199" t="s">
        <v>307</v>
      </c>
      <c r="AJ5199" t="s">
        <v>307</v>
      </c>
      <c r="AK5199" t="s">
        <v>307</v>
      </c>
      <c r="AL5199" t="s">
        <v>307</v>
      </c>
      <c r="AM5199" t="s">
        <v>307</v>
      </c>
      <c r="AN5199" t="s">
        <v>307</v>
      </c>
      <c r="AO5199" t="s">
        <v>307</v>
      </c>
      <c r="AP5199" t="s">
        <v>307</v>
      </c>
      <c r="AQ5199" t="s">
        <v>307</v>
      </c>
      <c r="AR5199" t="s">
        <v>307</v>
      </c>
      <c r="AS5199" t="s">
        <v>307</v>
      </c>
    </row>
    <row r="5200" spans="1:45" x14ac:dyDescent="0.25">
      <c r="A5200">
        <v>620</v>
      </c>
      <c r="B5200" t="s">
        <v>249</v>
      </c>
      <c r="C5200" t="s">
        <v>36</v>
      </c>
      <c r="D5200" t="s">
        <v>48</v>
      </c>
      <c r="E5200" t="s">
        <v>307</v>
      </c>
      <c r="F5200" t="s">
        <v>307</v>
      </c>
      <c r="G5200" t="s">
        <v>307</v>
      </c>
      <c r="H5200" t="s">
        <v>307</v>
      </c>
      <c r="I5200" t="s">
        <v>307</v>
      </c>
      <c r="J5200" t="s">
        <v>307</v>
      </c>
      <c r="K5200" t="s">
        <v>307</v>
      </c>
      <c r="L5200" t="s">
        <v>307</v>
      </c>
      <c r="M5200" t="s">
        <v>307</v>
      </c>
      <c r="N5200" t="s">
        <v>307</v>
      </c>
      <c r="O5200" t="s">
        <v>307</v>
      </c>
      <c r="P5200" t="s">
        <v>307</v>
      </c>
      <c r="Q5200" t="s">
        <v>307</v>
      </c>
      <c r="R5200" t="s">
        <v>307</v>
      </c>
      <c r="S5200" t="s">
        <v>307</v>
      </c>
      <c r="T5200" t="s">
        <v>307</v>
      </c>
      <c r="U5200" t="s">
        <v>307</v>
      </c>
      <c r="V5200" t="s">
        <v>307</v>
      </c>
      <c r="W5200" t="s">
        <v>307</v>
      </c>
      <c r="X5200" t="s">
        <v>307</v>
      </c>
      <c r="Y5200" t="s">
        <v>307</v>
      </c>
      <c r="Z5200" t="s">
        <v>307</v>
      </c>
      <c r="AA5200" t="s">
        <v>307</v>
      </c>
      <c r="AB5200" t="s">
        <v>307</v>
      </c>
      <c r="AC5200" t="s">
        <v>307</v>
      </c>
      <c r="AD5200" t="s">
        <v>307</v>
      </c>
      <c r="AE5200" t="s">
        <v>307</v>
      </c>
      <c r="AF5200" t="s">
        <v>307</v>
      </c>
      <c r="AG5200" t="s">
        <v>307</v>
      </c>
      <c r="AH5200" t="s">
        <v>307</v>
      </c>
      <c r="AI5200" t="s">
        <v>307</v>
      </c>
      <c r="AJ5200" t="s">
        <v>307</v>
      </c>
      <c r="AK5200" t="s">
        <v>307</v>
      </c>
      <c r="AL5200" t="s">
        <v>307</v>
      </c>
      <c r="AM5200" t="s">
        <v>307</v>
      </c>
      <c r="AN5200" t="s">
        <v>307</v>
      </c>
      <c r="AO5200" t="s">
        <v>307</v>
      </c>
      <c r="AP5200" t="s">
        <v>307</v>
      </c>
      <c r="AQ5200" t="s">
        <v>307</v>
      </c>
      <c r="AR5200" t="s">
        <v>307</v>
      </c>
      <c r="AS5200" t="s">
        <v>307</v>
      </c>
    </row>
    <row r="5201" spans="1:45" x14ac:dyDescent="0.25">
      <c r="A5201">
        <v>620</v>
      </c>
      <c r="B5201" t="s">
        <v>249</v>
      </c>
      <c r="C5201" t="s">
        <v>36</v>
      </c>
      <c r="D5201" t="s">
        <v>49</v>
      </c>
      <c r="E5201" t="s">
        <v>307</v>
      </c>
      <c r="F5201" t="s">
        <v>307</v>
      </c>
      <c r="G5201" t="s">
        <v>307</v>
      </c>
      <c r="H5201" t="s">
        <v>307</v>
      </c>
      <c r="I5201" t="s">
        <v>307</v>
      </c>
      <c r="J5201" t="s">
        <v>307</v>
      </c>
      <c r="K5201" t="s">
        <v>307</v>
      </c>
      <c r="L5201" t="s">
        <v>307</v>
      </c>
      <c r="M5201" t="s">
        <v>307</v>
      </c>
      <c r="N5201" t="s">
        <v>307</v>
      </c>
      <c r="O5201" t="s">
        <v>307</v>
      </c>
      <c r="P5201" t="s">
        <v>307</v>
      </c>
      <c r="Q5201" t="s">
        <v>307</v>
      </c>
      <c r="R5201" t="s">
        <v>307</v>
      </c>
      <c r="S5201" t="s">
        <v>307</v>
      </c>
      <c r="T5201" t="s">
        <v>307</v>
      </c>
      <c r="U5201" t="s">
        <v>307</v>
      </c>
      <c r="V5201" t="s">
        <v>307</v>
      </c>
      <c r="W5201" t="s">
        <v>307</v>
      </c>
      <c r="X5201" t="s">
        <v>307</v>
      </c>
      <c r="Y5201" t="s">
        <v>307</v>
      </c>
      <c r="Z5201" t="s">
        <v>307</v>
      </c>
      <c r="AA5201" t="s">
        <v>307</v>
      </c>
      <c r="AB5201" t="s">
        <v>307</v>
      </c>
      <c r="AC5201" t="s">
        <v>307</v>
      </c>
      <c r="AD5201" t="s">
        <v>307</v>
      </c>
      <c r="AE5201" t="s">
        <v>307</v>
      </c>
      <c r="AF5201" t="s">
        <v>307</v>
      </c>
      <c r="AG5201" t="s">
        <v>307</v>
      </c>
      <c r="AH5201" t="s">
        <v>307</v>
      </c>
      <c r="AI5201" t="s">
        <v>307</v>
      </c>
      <c r="AJ5201" t="s">
        <v>307</v>
      </c>
      <c r="AK5201" t="s">
        <v>307</v>
      </c>
      <c r="AL5201" t="s">
        <v>307</v>
      </c>
      <c r="AM5201" t="s">
        <v>307</v>
      </c>
      <c r="AN5201" t="s">
        <v>307</v>
      </c>
      <c r="AO5201" t="s">
        <v>307</v>
      </c>
      <c r="AP5201" t="s">
        <v>307</v>
      </c>
      <c r="AQ5201" t="s">
        <v>307</v>
      </c>
      <c r="AR5201" t="s">
        <v>307</v>
      </c>
      <c r="AS5201" t="s">
        <v>307</v>
      </c>
    </row>
    <row r="5202" spans="1:45" x14ac:dyDescent="0.25">
      <c r="A5202">
        <v>620</v>
      </c>
      <c r="B5202" t="s">
        <v>249</v>
      </c>
      <c r="C5202" t="s">
        <v>37</v>
      </c>
      <c r="D5202" t="s">
        <v>47</v>
      </c>
      <c r="E5202" t="s">
        <v>307</v>
      </c>
      <c r="F5202" t="s">
        <v>307</v>
      </c>
      <c r="G5202" t="s">
        <v>307</v>
      </c>
      <c r="H5202" t="s">
        <v>307</v>
      </c>
      <c r="I5202" t="s">
        <v>307</v>
      </c>
      <c r="J5202" t="s">
        <v>307</v>
      </c>
      <c r="K5202" t="s">
        <v>307</v>
      </c>
      <c r="L5202" t="s">
        <v>307</v>
      </c>
      <c r="M5202" t="s">
        <v>307</v>
      </c>
      <c r="N5202" t="s">
        <v>307</v>
      </c>
      <c r="O5202" t="s">
        <v>307</v>
      </c>
      <c r="P5202" t="s">
        <v>307</v>
      </c>
      <c r="Q5202" t="s">
        <v>307</v>
      </c>
      <c r="R5202" t="s">
        <v>307</v>
      </c>
      <c r="S5202" t="s">
        <v>307</v>
      </c>
      <c r="T5202" t="s">
        <v>307</v>
      </c>
      <c r="U5202" t="s">
        <v>307</v>
      </c>
      <c r="V5202" t="s">
        <v>307</v>
      </c>
      <c r="W5202" t="s">
        <v>307</v>
      </c>
      <c r="X5202" t="s">
        <v>307</v>
      </c>
      <c r="Y5202" t="s">
        <v>307</v>
      </c>
      <c r="Z5202" t="s">
        <v>307</v>
      </c>
      <c r="AA5202" t="s">
        <v>307</v>
      </c>
      <c r="AB5202" t="s">
        <v>307</v>
      </c>
      <c r="AC5202" t="s">
        <v>307</v>
      </c>
      <c r="AD5202" t="s">
        <v>307</v>
      </c>
      <c r="AE5202" t="s">
        <v>307</v>
      </c>
      <c r="AF5202" t="s">
        <v>307</v>
      </c>
      <c r="AG5202" t="s">
        <v>307</v>
      </c>
      <c r="AH5202" t="s">
        <v>307</v>
      </c>
      <c r="AI5202" t="s">
        <v>307</v>
      </c>
      <c r="AJ5202" t="s">
        <v>307</v>
      </c>
      <c r="AK5202" t="s">
        <v>307</v>
      </c>
      <c r="AL5202" t="s">
        <v>307</v>
      </c>
      <c r="AM5202" t="s">
        <v>307</v>
      </c>
      <c r="AN5202" t="s">
        <v>307</v>
      </c>
      <c r="AO5202" t="s">
        <v>307</v>
      </c>
      <c r="AP5202" t="s">
        <v>307</v>
      </c>
      <c r="AQ5202" t="s">
        <v>307</v>
      </c>
      <c r="AR5202" t="s">
        <v>307</v>
      </c>
      <c r="AS5202" t="s">
        <v>307</v>
      </c>
    </row>
    <row r="5203" spans="1:45" x14ac:dyDescent="0.25">
      <c r="A5203">
        <v>620</v>
      </c>
      <c r="B5203" t="s">
        <v>249</v>
      </c>
      <c r="C5203" t="s">
        <v>37</v>
      </c>
      <c r="D5203" t="s">
        <v>48</v>
      </c>
      <c r="E5203" t="s">
        <v>307</v>
      </c>
      <c r="F5203" t="s">
        <v>307</v>
      </c>
      <c r="G5203" t="s">
        <v>307</v>
      </c>
      <c r="H5203" t="s">
        <v>307</v>
      </c>
      <c r="I5203" t="s">
        <v>307</v>
      </c>
      <c r="J5203" t="s">
        <v>307</v>
      </c>
      <c r="K5203" t="s">
        <v>307</v>
      </c>
      <c r="L5203" t="s">
        <v>307</v>
      </c>
      <c r="M5203" t="s">
        <v>307</v>
      </c>
      <c r="N5203" t="s">
        <v>307</v>
      </c>
      <c r="O5203" t="s">
        <v>307</v>
      </c>
      <c r="P5203" t="s">
        <v>307</v>
      </c>
      <c r="Q5203" t="s">
        <v>307</v>
      </c>
      <c r="R5203" t="s">
        <v>307</v>
      </c>
      <c r="S5203" t="s">
        <v>307</v>
      </c>
      <c r="T5203" t="s">
        <v>307</v>
      </c>
      <c r="U5203" t="s">
        <v>307</v>
      </c>
      <c r="V5203" t="s">
        <v>307</v>
      </c>
      <c r="W5203" t="s">
        <v>307</v>
      </c>
      <c r="X5203" t="s">
        <v>307</v>
      </c>
      <c r="Y5203" t="s">
        <v>307</v>
      </c>
      <c r="Z5203" t="s">
        <v>307</v>
      </c>
      <c r="AA5203" t="s">
        <v>307</v>
      </c>
      <c r="AB5203" t="s">
        <v>307</v>
      </c>
      <c r="AC5203" t="s">
        <v>307</v>
      </c>
      <c r="AD5203" t="s">
        <v>307</v>
      </c>
      <c r="AE5203" t="s">
        <v>307</v>
      </c>
      <c r="AF5203" t="s">
        <v>307</v>
      </c>
      <c r="AG5203" t="s">
        <v>307</v>
      </c>
      <c r="AH5203" t="s">
        <v>307</v>
      </c>
      <c r="AI5203" t="s">
        <v>307</v>
      </c>
      <c r="AJ5203" t="s">
        <v>307</v>
      </c>
      <c r="AK5203" t="s">
        <v>307</v>
      </c>
      <c r="AL5203" t="s">
        <v>307</v>
      </c>
      <c r="AM5203" t="s">
        <v>307</v>
      </c>
      <c r="AN5203" t="s">
        <v>307</v>
      </c>
      <c r="AO5203" t="s">
        <v>307</v>
      </c>
      <c r="AP5203" t="s">
        <v>307</v>
      </c>
      <c r="AQ5203" t="s">
        <v>307</v>
      </c>
      <c r="AR5203" t="s">
        <v>307</v>
      </c>
      <c r="AS5203" t="s">
        <v>307</v>
      </c>
    </row>
    <row r="5204" spans="1:45" x14ac:dyDescent="0.25">
      <c r="A5204">
        <v>620</v>
      </c>
      <c r="B5204" t="s">
        <v>249</v>
      </c>
      <c r="C5204" t="s">
        <v>37</v>
      </c>
      <c r="D5204" t="s">
        <v>49</v>
      </c>
      <c r="E5204" t="s">
        <v>307</v>
      </c>
      <c r="F5204" t="s">
        <v>307</v>
      </c>
      <c r="G5204" t="s">
        <v>307</v>
      </c>
      <c r="H5204" t="s">
        <v>307</v>
      </c>
      <c r="I5204" t="s">
        <v>307</v>
      </c>
      <c r="J5204" t="s">
        <v>307</v>
      </c>
      <c r="K5204" t="s">
        <v>307</v>
      </c>
      <c r="L5204" t="s">
        <v>307</v>
      </c>
      <c r="M5204" t="s">
        <v>307</v>
      </c>
      <c r="N5204" t="s">
        <v>307</v>
      </c>
      <c r="O5204" t="s">
        <v>307</v>
      </c>
      <c r="P5204" t="s">
        <v>307</v>
      </c>
      <c r="Q5204" t="s">
        <v>307</v>
      </c>
      <c r="R5204" t="s">
        <v>307</v>
      </c>
      <c r="S5204" t="s">
        <v>307</v>
      </c>
      <c r="T5204" t="s">
        <v>307</v>
      </c>
      <c r="U5204" t="s">
        <v>307</v>
      </c>
      <c r="V5204" t="s">
        <v>307</v>
      </c>
      <c r="W5204" t="s">
        <v>307</v>
      </c>
      <c r="X5204" t="s">
        <v>307</v>
      </c>
      <c r="Y5204" t="s">
        <v>307</v>
      </c>
      <c r="Z5204" t="s">
        <v>307</v>
      </c>
      <c r="AA5204" t="s">
        <v>307</v>
      </c>
      <c r="AB5204" t="s">
        <v>307</v>
      </c>
      <c r="AC5204" t="s">
        <v>307</v>
      </c>
      <c r="AD5204" t="s">
        <v>307</v>
      </c>
      <c r="AE5204" t="s">
        <v>307</v>
      </c>
      <c r="AF5204" t="s">
        <v>307</v>
      </c>
      <c r="AG5204" t="s">
        <v>307</v>
      </c>
      <c r="AH5204" t="s">
        <v>307</v>
      </c>
      <c r="AI5204" t="s">
        <v>307</v>
      </c>
      <c r="AJ5204" t="s">
        <v>307</v>
      </c>
      <c r="AK5204" t="s">
        <v>307</v>
      </c>
      <c r="AL5204" t="s">
        <v>307</v>
      </c>
      <c r="AM5204" t="s">
        <v>307</v>
      </c>
      <c r="AN5204" t="s">
        <v>307</v>
      </c>
      <c r="AO5204" t="s">
        <v>307</v>
      </c>
      <c r="AP5204" t="s">
        <v>307</v>
      </c>
      <c r="AQ5204" t="s">
        <v>307</v>
      </c>
      <c r="AR5204" t="s">
        <v>307</v>
      </c>
      <c r="AS5204" t="s">
        <v>307</v>
      </c>
    </row>
    <row r="5205" spans="1:45" x14ac:dyDescent="0.25">
      <c r="A5205">
        <v>620</v>
      </c>
      <c r="B5205" t="s">
        <v>249</v>
      </c>
      <c r="C5205" t="s">
        <v>476</v>
      </c>
      <c r="D5205" t="s">
        <v>48</v>
      </c>
      <c r="E5205" t="s">
        <v>307</v>
      </c>
      <c r="F5205" t="s">
        <v>307</v>
      </c>
      <c r="G5205" t="s">
        <v>307</v>
      </c>
    </row>
    <row r="5206" spans="1:45" x14ac:dyDescent="0.25">
      <c r="A5206">
        <v>620</v>
      </c>
      <c r="B5206" t="s">
        <v>249</v>
      </c>
      <c r="C5206" t="s">
        <v>477</v>
      </c>
      <c r="D5206" t="s">
        <v>48</v>
      </c>
      <c r="E5206" t="s">
        <v>307</v>
      </c>
      <c r="F5206" t="s">
        <v>307</v>
      </c>
      <c r="G5206" t="s">
        <v>307</v>
      </c>
    </row>
    <row r="5207" spans="1:45" x14ac:dyDescent="0.25">
      <c r="A5207">
        <v>620</v>
      </c>
      <c r="B5207" t="s">
        <v>249</v>
      </c>
      <c r="C5207" t="s">
        <v>45</v>
      </c>
      <c r="D5207" t="s">
        <v>63</v>
      </c>
      <c r="E5207" t="s">
        <v>307</v>
      </c>
      <c r="F5207" t="s">
        <v>307</v>
      </c>
      <c r="G5207" t="s">
        <v>307</v>
      </c>
      <c r="H5207" t="s">
        <v>307</v>
      </c>
      <c r="I5207" t="s">
        <v>307</v>
      </c>
      <c r="J5207" t="s">
        <v>307</v>
      </c>
      <c r="K5207" t="s">
        <v>307</v>
      </c>
      <c r="L5207" t="s">
        <v>307</v>
      </c>
      <c r="M5207" t="s">
        <v>307</v>
      </c>
      <c r="N5207" t="s">
        <v>307</v>
      </c>
      <c r="O5207" t="s">
        <v>307</v>
      </c>
      <c r="P5207" t="s">
        <v>307</v>
      </c>
      <c r="Q5207" t="s">
        <v>307</v>
      </c>
      <c r="R5207" t="s">
        <v>307</v>
      </c>
      <c r="S5207" t="s">
        <v>307</v>
      </c>
      <c r="T5207" t="s">
        <v>307</v>
      </c>
      <c r="U5207" t="s">
        <v>307</v>
      </c>
      <c r="V5207" t="s">
        <v>307</v>
      </c>
      <c r="W5207" t="s">
        <v>307</v>
      </c>
    </row>
    <row r="5208" spans="1:45" x14ac:dyDescent="0.25">
      <c r="A5208">
        <v>620</v>
      </c>
      <c r="B5208" t="s">
        <v>249</v>
      </c>
      <c r="C5208" t="s">
        <v>45</v>
      </c>
      <c r="D5208" t="s">
        <v>64</v>
      </c>
      <c r="E5208" t="s">
        <v>307</v>
      </c>
      <c r="F5208" t="s">
        <v>307</v>
      </c>
      <c r="G5208" t="s">
        <v>307</v>
      </c>
      <c r="H5208" t="s">
        <v>307</v>
      </c>
      <c r="I5208" t="s">
        <v>307</v>
      </c>
      <c r="J5208" t="s">
        <v>307</v>
      </c>
      <c r="K5208" t="s">
        <v>307</v>
      </c>
      <c r="L5208" t="s">
        <v>307</v>
      </c>
      <c r="M5208" t="s">
        <v>307</v>
      </c>
      <c r="N5208" t="s">
        <v>307</v>
      </c>
      <c r="O5208" t="s">
        <v>307</v>
      </c>
      <c r="P5208" t="s">
        <v>307</v>
      </c>
      <c r="Q5208" t="s">
        <v>307</v>
      </c>
      <c r="R5208" t="s">
        <v>307</v>
      </c>
      <c r="S5208" t="s">
        <v>307</v>
      </c>
      <c r="T5208" t="s">
        <v>307</v>
      </c>
      <c r="U5208" t="s">
        <v>307</v>
      </c>
      <c r="V5208" t="s">
        <v>307</v>
      </c>
      <c r="W5208" t="s">
        <v>307</v>
      </c>
    </row>
    <row r="5209" spans="1:45" x14ac:dyDescent="0.25">
      <c r="A5209">
        <v>620</v>
      </c>
      <c r="B5209" t="s">
        <v>249</v>
      </c>
      <c r="C5209" t="s">
        <v>40</v>
      </c>
      <c r="D5209" t="s">
        <v>52</v>
      </c>
      <c r="E5209" t="s">
        <v>307</v>
      </c>
      <c r="F5209" t="s">
        <v>307</v>
      </c>
      <c r="G5209" t="s">
        <v>307</v>
      </c>
      <c r="H5209" t="s">
        <v>307</v>
      </c>
      <c r="I5209" t="s">
        <v>307</v>
      </c>
      <c r="J5209" t="s">
        <v>307</v>
      </c>
      <c r="K5209" t="s">
        <v>307</v>
      </c>
      <c r="L5209" t="s">
        <v>307</v>
      </c>
      <c r="M5209" t="s">
        <v>307</v>
      </c>
      <c r="N5209" t="s">
        <v>307</v>
      </c>
      <c r="O5209" t="s">
        <v>307</v>
      </c>
      <c r="P5209" t="s">
        <v>307</v>
      </c>
      <c r="Q5209" t="s">
        <v>307</v>
      </c>
      <c r="R5209" t="s">
        <v>307</v>
      </c>
      <c r="S5209" t="s">
        <v>307</v>
      </c>
      <c r="T5209" t="s">
        <v>307</v>
      </c>
      <c r="U5209" t="s">
        <v>307</v>
      </c>
      <c r="V5209" t="s">
        <v>307</v>
      </c>
      <c r="W5209" t="s">
        <v>307</v>
      </c>
      <c r="X5209" t="s">
        <v>307</v>
      </c>
      <c r="Y5209" t="s">
        <v>307</v>
      </c>
      <c r="Z5209" t="s">
        <v>307</v>
      </c>
    </row>
    <row r="5210" spans="1:45" x14ac:dyDescent="0.25">
      <c r="A5210">
        <v>620</v>
      </c>
      <c r="B5210" t="s">
        <v>249</v>
      </c>
      <c r="C5210" t="s">
        <v>40</v>
      </c>
      <c r="D5210" t="s">
        <v>53</v>
      </c>
      <c r="E5210" t="s">
        <v>307</v>
      </c>
      <c r="F5210" t="s">
        <v>307</v>
      </c>
      <c r="G5210" t="s">
        <v>307</v>
      </c>
      <c r="H5210" t="s">
        <v>307</v>
      </c>
      <c r="I5210" t="s">
        <v>307</v>
      </c>
      <c r="J5210" t="s">
        <v>307</v>
      </c>
      <c r="K5210" t="s">
        <v>307</v>
      </c>
      <c r="L5210" t="s">
        <v>307</v>
      </c>
      <c r="M5210" t="s">
        <v>307</v>
      </c>
      <c r="N5210" t="s">
        <v>307</v>
      </c>
      <c r="O5210" t="s">
        <v>307</v>
      </c>
      <c r="P5210" t="s">
        <v>307</v>
      </c>
      <c r="Q5210" t="s">
        <v>307</v>
      </c>
      <c r="R5210" t="s">
        <v>307</v>
      </c>
      <c r="S5210" t="s">
        <v>307</v>
      </c>
      <c r="T5210" t="s">
        <v>307</v>
      </c>
      <c r="U5210" t="s">
        <v>307</v>
      </c>
      <c r="V5210" t="s">
        <v>307</v>
      </c>
      <c r="W5210" t="s">
        <v>307</v>
      </c>
      <c r="X5210" t="s">
        <v>307</v>
      </c>
      <c r="Y5210" t="s">
        <v>307</v>
      </c>
      <c r="Z5210" t="s">
        <v>307</v>
      </c>
    </row>
    <row r="5211" spans="1:45" x14ac:dyDescent="0.25">
      <c r="A5211">
        <v>620</v>
      </c>
      <c r="B5211" t="s">
        <v>249</v>
      </c>
      <c r="C5211" t="s">
        <v>39</v>
      </c>
      <c r="D5211" t="s">
        <v>50</v>
      </c>
      <c r="E5211" t="s">
        <v>307</v>
      </c>
      <c r="F5211" t="s">
        <v>307</v>
      </c>
      <c r="G5211" t="s">
        <v>307</v>
      </c>
      <c r="H5211" t="s">
        <v>307</v>
      </c>
      <c r="I5211" t="s">
        <v>307</v>
      </c>
      <c r="J5211" t="s">
        <v>307</v>
      </c>
      <c r="K5211" t="s">
        <v>307</v>
      </c>
      <c r="L5211" t="s">
        <v>307</v>
      </c>
      <c r="M5211" t="s">
        <v>307</v>
      </c>
      <c r="N5211" t="s">
        <v>307</v>
      </c>
      <c r="O5211" t="s">
        <v>307</v>
      </c>
      <c r="P5211" t="s">
        <v>307</v>
      </c>
      <c r="Q5211" t="s">
        <v>307</v>
      </c>
      <c r="R5211" t="s">
        <v>307</v>
      </c>
      <c r="S5211" t="s">
        <v>307</v>
      </c>
      <c r="T5211" t="s">
        <v>307</v>
      </c>
      <c r="U5211" t="s">
        <v>307</v>
      </c>
      <c r="V5211" t="s">
        <v>307</v>
      </c>
      <c r="W5211" t="s">
        <v>307</v>
      </c>
      <c r="X5211" t="s">
        <v>307</v>
      </c>
      <c r="Y5211" t="s">
        <v>307</v>
      </c>
      <c r="Z5211" t="s">
        <v>307</v>
      </c>
      <c r="AA5211" t="s">
        <v>307</v>
      </c>
      <c r="AB5211" t="s">
        <v>307</v>
      </c>
      <c r="AC5211" t="s">
        <v>307</v>
      </c>
      <c r="AD5211" t="s">
        <v>307</v>
      </c>
      <c r="AE5211" t="s">
        <v>307</v>
      </c>
      <c r="AF5211" t="s">
        <v>307</v>
      </c>
      <c r="AG5211" t="s">
        <v>307</v>
      </c>
      <c r="AH5211" t="s">
        <v>307</v>
      </c>
      <c r="AI5211" t="s">
        <v>307</v>
      </c>
      <c r="AJ5211" t="s">
        <v>307</v>
      </c>
      <c r="AK5211" t="s">
        <v>307</v>
      </c>
      <c r="AL5211" t="s">
        <v>307</v>
      </c>
      <c r="AM5211" t="s">
        <v>307</v>
      </c>
      <c r="AN5211" t="s">
        <v>307</v>
      </c>
      <c r="AO5211" t="s">
        <v>307</v>
      </c>
      <c r="AP5211" t="s">
        <v>307</v>
      </c>
    </row>
    <row r="5212" spans="1:45" x14ac:dyDescent="0.25">
      <c r="A5212">
        <v>620</v>
      </c>
      <c r="B5212" t="s">
        <v>249</v>
      </c>
      <c r="C5212" t="s">
        <v>39</v>
      </c>
      <c r="D5212" t="s">
        <v>48</v>
      </c>
      <c r="E5212" t="s">
        <v>307</v>
      </c>
      <c r="F5212" t="s">
        <v>307</v>
      </c>
      <c r="G5212" t="s">
        <v>307</v>
      </c>
      <c r="H5212" t="s">
        <v>307</v>
      </c>
      <c r="I5212" t="s">
        <v>307</v>
      </c>
      <c r="J5212" t="s">
        <v>307</v>
      </c>
      <c r="K5212" t="s">
        <v>307</v>
      </c>
      <c r="L5212" t="s">
        <v>307</v>
      </c>
      <c r="M5212" t="s">
        <v>307</v>
      </c>
      <c r="N5212" t="s">
        <v>307</v>
      </c>
      <c r="O5212" t="s">
        <v>307</v>
      </c>
      <c r="P5212" t="s">
        <v>307</v>
      </c>
      <c r="Q5212" t="s">
        <v>307</v>
      </c>
      <c r="R5212" t="s">
        <v>307</v>
      </c>
      <c r="S5212" t="s">
        <v>307</v>
      </c>
      <c r="T5212" t="s">
        <v>307</v>
      </c>
      <c r="U5212" t="s">
        <v>307</v>
      </c>
      <c r="V5212" t="s">
        <v>307</v>
      </c>
      <c r="W5212" t="s">
        <v>307</v>
      </c>
      <c r="X5212" t="s">
        <v>307</v>
      </c>
      <c r="Y5212" t="s">
        <v>307</v>
      </c>
      <c r="Z5212" t="s">
        <v>307</v>
      </c>
      <c r="AA5212" t="s">
        <v>307</v>
      </c>
      <c r="AB5212" t="s">
        <v>307</v>
      </c>
      <c r="AC5212" t="s">
        <v>307</v>
      </c>
      <c r="AD5212" t="s">
        <v>307</v>
      </c>
      <c r="AE5212" t="s">
        <v>307</v>
      </c>
      <c r="AF5212" t="s">
        <v>307</v>
      </c>
      <c r="AG5212" t="s">
        <v>307</v>
      </c>
      <c r="AH5212" t="s">
        <v>307</v>
      </c>
      <c r="AI5212" t="s">
        <v>307</v>
      </c>
      <c r="AJ5212" t="s">
        <v>307</v>
      </c>
      <c r="AK5212" t="s">
        <v>307</v>
      </c>
      <c r="AL5212" t="s">
        <v>307</v>
      </c>
      <c r="AM5212" t="s">
        <v>307</v>
      </c>
      <c r="AN5212" t="s">
        <v>307</v>
      </c>
      <c r="AO5212" t="s">
        <v>307</v>
      </c>
      <c r="AP5212" t="s">
        <v>307</v>
      </c>
    </row>
    <row r="5213" spans="1:45" x14ac:dyDescent="0.25">
      <c r="A5213">
        <v>620</v>
      </c>
      <c r="B5213" t="s">
        <v>249</v>
      </c>
      <c r="C5213" t="s">
        <v>39</v>
      </c>
      <c r="D5213" t="s">
        <v>51</v>
      </c>
      <c r="E5213" t="s">
        <v>307</v>
      </c>
      <c r="F5213" t="s">
        <v>307</v>
      </c>
      <c r="G5213" t="s">
        <v>307</v>
      </c>
      <c r="H5213" t="s">
        <v>307</v>
      </c>
      <c r="I5213" t="s">
        <v>307</v>
      </c>
      <c r="J5213" t="s">
        <v>307</v>
      </c>
      <c r="K5213" t="s">
        <v>307</v>
      </c>
      <c r="L5213" t="s">
        <v>307</v>
      </c>
      <c r="M5213" t="s">
        <v>307</v>
      </c>
      <c r="N5213" t="s">
        <v>307</v>
      </c>
      <c r="O5213" t="s">
        <v>307</v>
      </c>
      <c r="P5213" t="s">
        <v>307</v>
      </c>
      <c r="Q5213" t="s">
        <v>307</v>
      </c>
      <c r="R5213" t="s">
        <v>307</v>
      </c>
      <c r="S5213" t="s">
        <v>307</v>
      </c>
      <c r="T5213" t="s">
        <v>307</v>
      </c>
      <c r="U5213" t="s">
        <v>307</v>
      </c>
      <c r="V5213" t="s">
        <v>307</v>
      </c>
      <c r="W5213" t="s">
        <v>307</v>
      </c>
      <c r="X5213" t="s">
        <v>307</v>
      </c>
      <c r="Y5213" t="s">
        <v>307</v>
      </c>
      <c r="Z5213" t="s">
        <v>307</v>
      </c>
      <c r="AA5213" t="s">
        <v>307</v>
      </c>
      <c r="AB5213" t="s">
        <v>307</v>
      </c>
      <c r="AC5213" t="s">
        <v>307</v>
      </c>
      <c r="AD5213" t="s">
        <v>307</v>
      </c>
      <c r="AE5213" t="s">
        <v>307</v>
      </c>
      <c r="AF5213" t="s">
        <v>307</v>
      </c>
      <c r="AG5213" t="s">
        <v>307</v>
      </c>
      <c r="AH5213" t="s">
        <v>307</v>
      </c>
      <c r="AI5213" t="s">
        <v>307</v>
      </c>
      <c r="AJ5213" t="s">
        <v>307</v>
      </c>
      <c r="AK5213" t="s">
        <v>307</v>
      </c>
      <c r="AL5213" t="s">
        <v>307</v>
      </c>
      <c r="AM5213" t="s">
        <v>307</v>
      </c>
      <c r="AN5213" t="s">
        <v>307</v>
      </c>
      <c r="AO5213" t="s">
        <v>307</v>
      </c>
      <c r="AP5213" t="s">
        <v>307</v>
      </c>
    </row>
    <row r="5214" spans="1:45" x14ac:dyDescent="0.25">
      <c r="A5214">
        <v>620</v>
      </c>
      <c r="B5214" t="s">
        <v>249</v>
      </c>
      <c r="C5214" t="s">
        <v>46</v>
      </c>
      <c r="D5214" t="s">
        <v>65</v>
      </c>
      <c r="E5214" t="s">
        <v>307</v>
      </c>
      <c r="F5214" t="s">
        <v>307</v>
      </c>
      <c r="G5214" t="s">
        <v>307</v>
      </c>
      <c r="H5214" t="s">
        <v>307</v>
      </c>
      <c r="I5214" t="s">
        <v>307</v>
      </c>
      <c r="J5214" t="s">
        <v>307</v>
      </c>
      <c r="K5214" t="s">
        <v>307</v>
      </c>
      <c r="L5214" t="s">
        <v>307</v>
      </c>
      <c r="M5214" t="s">
        <v>307</v>
      </c>
      <c r="N5214" t="s">
        <v>307</v>
      </c>
      <c r="O5214" t="s">
        <v>307</v>
      </c>
      <c r="P5214" t="s">
        <v>307</v>
      </c>
      <c r="Q5214" t="s">
        <v>307</v>
      </c>
      <c r="R5214" t="s">
        <v>307</v>
      </c>
      <c r="S5214" t="s">
        <v>307</v>
      </c>
      <c r="T5214" t="s">
        <v>307</v>
      </c>
      <c r="U5214" t="s">
        <v>307</v>
      </c>
      <c r="V5214" t="s">
        <v>307</v>
      </c>
      <c r="W5214" t="s">
        <v>307</v>
      </c>
      <c r="X5214" t="s">
        <v>307</v>
      </c>
      <c r="Y5214" t="s">
        <v>307</v>
      </c>
      <c r="Z5214" t="s">
        <v>307</v>
      </c>
    </row>
    <row r="5215" spans="1:45" x14ac:dyDescent="0.25">
      <c r="A5215">
        <v>620</v>
      </c>
      <c r="B5215" t="s">
        <v>249</v>
      </c>
      <c r="C5215" t="s">
        <v>46</v>
      </c>
      <c r="D5215" t="s">
        <v>66</v>
      </c>
      <c r="E5215" t="s">
        <v>307</v>
      </c>
      <c r="F5215" t="s">
        <v>307</v>
      </c>
      <c r="G5215" t="s">
        <v>307</v>
      </c>
      <c r="H5215" t="s">
        <v>307</v>
      </c>
      <c r="I5215" t="s">
        <v>307</v>
      </c>
      <c r="J5215" t="s">
        <v>307</v>
      </c>
      <c r="K5215" t="s">
        <v>307</v>
      </c>
      <c r="L5215" t="s">
        <v>307</v>
      </c>
      <c r="M5215" t="s">
        <v>307</v>
      </c>
      <c r="N5215" t="s">
        <v>307</v>
      </c>
      <c r="O5215" t="s">
        <v>307</v>
      </c>
      <c r="P5215" t="s">
        <v>307</v>
      </c>
      <c r="Q5215" t="s">
        <v>307</v>
      </c>
      <c r="R5215" t="s">
        <v>307</v>
      </c>
      <c r="S5215" t="s">
        <v>307</v>
      </c>
      <c r="T5215" t="s">
        <v>307</v>
      </c>
      <c r="U5215" t="s">
        <v>307</v>
      </c>
      <c r="V5215" t="s">
        <v>307</v>
      </c>
      <c r="W5215" t="s">
        <v>307</v>
      </c>
      <c r="X5215" t="s">
        <v>307</v>
      </c>
      <c r="Y5215" t="s">
        <v>307</v>
      </c>
      <c r="Z5215" t="s">
        <v>307</v>
      </c>
    </row>
    <row r="5216" spans="1:45" x14ac:dyDescent="0.25">
      <c r="A5216">
        <v>620</v>
      </c>
      <c r="B5216" t="s">
        <v>249</v>
      </c>
      <c r="C5216" t="s">
        <v>46</v>
      </c>
      <c r="D5216" t="s">
        <v>67</v>
      </c>
      <c r="E5216" t="s">
        <v>307</v>
      </c>
      <c r="F5216" t="s">
        <v>307</v>
      </c>
      <c r="G5216" t="s">
        <v>307</v>
      </c>
      <c r="H5216" t="s">
        <v>307</v>
      </c>
      <c r="I5216" t="s">
        <v>307</v>
      </c>
      <c r="J5216" t="s">
        <v>307</v>
      </c>
      <c r="K5216" t="s">
        <v>307</v>
      </c>
      <c r="L5216" t="s">
        <v>307</v>
      </c>
      <c r="M5216" t="s">
        <v>307</v>
      </c>
      <c r="N5216" t="s">
        <v>307</v>
      </c>
      <c r="O5216" t="s">
        <v>307</v>
      </c>
      <c r="P5216" t="s">
        <v>307</v>
      </c>
      <c r="Q5216" t="s">
        <v>307</v>
      </c>
      <c r="R5216" t="s">
        <v>307</v>
      </c>
      <c r="S5216" t="s">
        <v>307</v>
      </c>
      <c r="T5216" t="s">
        <v>307</v>
      </c>
      <c r="U5216" t="s">
        <v>307</v>
      </c>
      <c r="V5216" t="s">
        <v>307</v>
      </c>
      <c r="W5216" t="s">
        <v>307</v>
      </c>
      <c r="X5216" t="s">
        <v>307</v>
      </c>
      <c r="Y5216" t="s">
        <v>307</v>
      </c>
      <c r="Z5216" t="s">
        <v>307</v>
      </c>
    </row>
    <row r="5217" spans="1:26" x14ac:dyDescent="0.25">
      <c r="A5217">
        <v>620</v>
      </c>
      <c r="B5217" t="s">
        <v>249</v>
      </c>
      <c r="C5217" t="s">
        <v>46</v>
      </c>
      <c r="D5217" t="s">
        <v>68</v>
      </c>
      <c r="E5217" t="s">
        <v>307</v>
      </c>
      <c r="F5217" t="s">
        <v>307</v>
      </c>
      <c r="G5217" t="s">
        <v>307</v>
      </c>
      <c r="H5217" t="s">
        <v>307</v>
      </c>
      <c r="I5217" t="s">
        <v>307</v>
      </c>
      <c r="J5217" t="s">
        <v>307</v>
      </c>
      <c r="K5217" t="s">
        <v>307</v>
      </c>
      <c r="L5217" t="s">
        <v>307</v>
      </c>
      <c r="M5217" t="s">
        <v>307</v>
      </c>
      <c r="N5217" t="s">
        <v>307</v>
      </c>
      <c r="O5217" t="s">
        <v>307</v>
      </c>
      <c r="P5217" t="s">
        <v>307</v>
      </c>
      <c r="Q5217" t="s">
        <v>307</v>
      </c>
      <c r="R5217" t="s">
        <v>307</v>
      </c>
      <c r="S5217" t="s">
        <v>307</v>
      </c>
      <c r="T5217" t="s">
        <v>307</v>
      </c>
      <c r="U5217" t="s">
        <v>307</v>
      </c>
      <c r="V5217" t="s">
        <v>307</v>
      </c>
      <c r="W5217" t="s">
        <v>307</v>
      </c>
      <c r="X5217" t="s">
        <v>307</v>
      </c>
      <c r="Y5217" t="s">
        <v>307</v>
      </c>
      <c r="Z5217" t="s">
        <v>307</v>
      </c>
    </row>
    <row r="5218" spans="1:26" x14ac:dyDescent="0.25">
      <c r="A5218">
        <v>620</v>
      </c>
      <c r="B5218" t="s">
        <v>249</v>
      </c>
      <c r="C5218" t="s">
        <v>46</v>
      </c>
      <c r="D5218" t="s">
        <v>69</v>
      </c>
      <c r="E5218" t="s">
        <v>307</v>
      </c>
      <c r="F5218" t="s">
        <v>307</v>
      </c>
      <c r="G5218" t="s">
        <v>307</v>
      </c>
      <c r="H5218" t="s">
        <v>307</v>
      </c>
      <c r="I5218" t="s">
        <v>307</v>
      </c>
      <c r="J5218" t="s">
        <v>307</v>
      </c>
      <c r="K5218" t="s">
        <v>307</v>
      </c>
      <c r="L5218" t="s">
        <v>307</v>
      </c>
      <c r="M5218" t="s">
        <v>307</v>
      </c>
      <c r="N5218" t="s">
        <v>307</v>
      </c>
      <c r="O5218" t="s">
        <v>307</v>
      </c>
      <c r="P5218" t="s">
        <v>307</v>
      </c>
      <c r="Q5218" t="s">
        <v>307</v>
      </c>
      <c r="R5218" t="s">
        <v>307</v>
      </c>
      <c r="S5218" t="s">
        <v>307</v>
      </c>
      <c r="T5218" t="s">
        <v>307</v>
      </c>
      <c r="U5218" t="s">
        <v>307</v>
      </c>
      <c r="V5218" t="s">
        <v>307</v>
      </c>
      <c r="W5218" t="s">
        <v>307</v>
      </c>
      <c r="X5218" t="s">
        <v>307</v>
      </c>
      <c r="Y5218" t="s">
        <v>307</v>
      </c>
      <c r="Z5218" t="s">
        <v>307</v>
      </c>
    </row>
    <row r="5219" spans="1:26" x14ac:dyDescent="0.25">
      <c r="A5219">
        <v>620</v>
      </c>
      <c r="B5219" t="s">
        <v>249</v>
      </c>
      <c r="C5219" t="s">
        <v>46</v>
      </c>
      <c r="D5219" t="s">
        <v>70</v>
      </c>
      <c r="E5219" t="s">
        <v>307</v>
      </c>
      <c r="F5219" t="s">
        <v>307</v>
      </c>
      <c r="G5219" t="s">
        <v>307</v>
      </c>
      <c r="H5219" t="s">
        <v>307</v>
      </c>
      <c r="I5219" t="s">
        <v>307</v>
      </c>
      <c r="J5219" t="s">
        <v>307</v>
      </c>
      <c r="K5219" t="s">
        <v>307</v>
      </c>
      <c r="L5219" t="s">
        <v>307</v>
      </c>
      <c r="M5219" t="s">
        <v>307</v>
      </c>
      <c r="N5219" t="s">
        <v>307</v>
      </c>
      <c r="O5219" t="s">
        <v>307</v>
      </c>
      <c r="P5219" t="s">
        <v>307</v>
      </c>
      <c r="Q5219" t="s">
        <v>307</v>
      </c>
      <c r="R5219" t="s">
        <v>307</v>
      </c>
      <c r="S5219" t="s">
        <v>307</v>
      </c>
      <c r="T5219" t="s">
        <v>307</v>
      </c>
      <c r="U5219" t="s">
        <v>307</v>
      </c>
      <c r="V5219" t="s">
        <v>307</v>
      </c>
      <c r="W5219" t="s">
        <v>307</v>
      </c>
      <c r="X5219" t="s">
        <v>307</v>
      </c>
      <c r="Y5219" t="s">
        <v>307</v>
      </c>
      <c r="Z5219" t="s">
        <v>307</v>
      </c>
    </row>
    <row r="5220" spans="1:26" x14ac:dyDescent="0.25">
      <c r="A5220">
        <v>620</v>
      </c>
      <c r="B5220" t="s">
        <v>249</v>
      </c>
      <c r="C5220" t="s">
        <v>46</v>
      </c>
      <c r="D5220" t="s">
        <v>71</v>
      </c>
      <c r="E5220" t="s">
        <v>307</v>
      </c>
      <c r="F5220" t="s">
        <v>307</v>
      </c>
      <c r="G5220" t="s">
        <v>307</v>
      </c>
      <c r="H5220" t="s">
        <v>307</v>
      </c>
      <c r="I5220" t="s">
        <v>307</v>
      </c>
      <c r="J5220" t="s">
        <v>307</v>
      </c>
      <c r="K5220" t="s">
        <v>307</v>
      </c>
      <c r="L5220" t="s">
        <v>307</v>
      </c>
      <c r="M5220" t="s">
        <v>307</v>
      </c>
      <c r="N5220" t="s">
        <v>307</v>
      </c>
      <c r="O5220" t="s">
        <v>307</v>
      </c>
      <c r="P5220" t="s">
        <v>307</v>
      </c>
      <c r="Q5220" t="s">
        <v>307</v>
      </c>
      <c r="R5220" t="s">
        <v>307</v>
      </c>
      <c r="S5220" t="s">
        <v>307</v>
      </c>
      <c r="T5220" t="s">
        <v>307</v>
      </c>
      <c r="U5220" t="s">
        <v>307</v>
      </c>
      <c r="V5220" t="s">
        <v>307</v>
      </c>
      <c r="W5220" t="s">
        <v>307</v>
      </c>
      <c r="X5220" t="s">
        <v>307</v>
      </c>
      <c r="Y5220" t="s">
        <v>307</v>
      </c>
      <c r="Z5220" t="s">
        <v>307</v>
      </c>
    </row>
    <row r="5221" spans="1:26" x14ac:dyDescent="0.25">
      <c r="A5221">
        <v>620</v>
      </c>
      <c r="B5221" t="s">
        <v>249</v>
      </c>
      <c r="C5221" t="s">
        <v>46</v>
      </c>
      <c r="D5221" t="s">
        <v>72</v>
      </c>
      <c r="E5221" t="s">
        <v>307</v>
      </c>
      <c r="F5221" t="s">
        <v>307</v>
      </c>
      <c r="G5221" t="s">
        <v>307</v>
      </c>
      <c r="H5221" t="s">
        <v>307</v>
      </c>
      <c r="I5221" t="s">
        <v>307</v>
      </c>
      <c r="J5221" t="s">
        <v>307</v>
      </c>
      <c r="K5221" t="s">
        <v>307</v>
      </c>
      <c r="L5221" t="s">
        <v>307</v>
      </c>
      <c r="M5221" t="s">
        <v>307</v>
      </c>
      <c r="N5221" t="s">
        <v>307</v>
      </c>
      <c r="O5221" t="s">
        <v>307</v>
      </c>
      <c r="P5221" t="s">
        <v>307</v>
      </c>
      <c r="Q5221" t="s">
        <v>307</v>
      </c>
      <c r="R5221" t="s">
        <v>307</v>
      </c>
      <c r="S5221" t="s">
        <v>307</v>
      </c>
      <c r="T5221" t="s">
        <v>307</v>
      </c>
      <c r="U5221" t="s">
        <v>307</v>
      </c>
      <c r="V5221" t="s">
        <v>307</v>
      </c>
      <c r="W5221" t="s">
        <v>307</v>
      </c>
      <c r="X5221" t="s">
        <v>307</v>
      </c>
      <c r="Y5221" t="s">
        <v>307</v>
      </c>
      <c r="Z5221" t="s">
        <v>307</v>
      </c>
    </row>
    <row r="5222" spans="1:26" x14ac:dyDescent="0.25">
      <c r="A5222">
        <v>620</v>
      </c>
      <c r="B5222" t="s">
        <v>249</v>
      </c>
      <c r="C5222" t="s">
        <v>46</v>
      </c>
      <c r="D5222" t="s">
        <v>47</v>
      </c>
      <c r="E5222" t="s">
        <v>307</v>
      </c>
      <c r="F5222" t="s">
        <v>307</v>
      </c>
      <c r="G5222" t="s">
        <v>307</v>
      </c>
      <c r="H5222" t="s">
        <v>307</v>
      </c>
      <c r="I5222" t="s">
        <v>307</v>
      </c>
      <c r="J5222" t="s">
        <v>307</v>
      </c>
      <c r="K5222" t="s">
        <v>307</v>
      </c>
      <c r="L5222" t="s">
        <v>307</v>
      </c>
      <c r="M5222" t="s">
        <v>307</v>
      </c>
      <c r="N5222" t="s">
        <v>307</v>
      </c>
      <c r="O5222" t="s">
        <v>307</v>
      </c>
      <c r="P5222" t="s">
        <v>307</v>
      </c>
      <c r="Q5222" t="s">
        <v>307</v>
      </c>
      <c r="R5222" t="s">
        <v>307</v>
      </c>
      <c r="S5222" t="s">
        <v>307</v>
      </c>
      <c r="T5222" t="s">
        <v>307</v>
      </c>
      <c r="U5222" t="s">
        <v>307</v>
      </c>
      <c r="V5222" t="s">
        <v>307</v>
      </c>
      <c r="W5222" t="s">
        <v>307</v>
      </c>
      <c r="X5222" t="s">
        <v>307</v>
      </c>
      <c r="Y5222" t="s">
        <v>307</v>
      </c>
      <c r="Z5222" t="s">
        <v>307</v>
      </c>
    </row>
    <row r="5223" spans="1:26" x14ac:dyDescent="0.25">
      <c r="A5223">
        <v>620</v>
      </c>
      <c r="B5223" t="s">
        <v>249</v>
      </c>
      <c r="C5223" t="s">
        <v>46</v>
      </c>
      <c r="D5223" t="s">
        <v>48</v>
      </c>
      <c r="E5223" t="s">
        <v>307</v>
      </c>
      <c r="F5223" t="s">
        <v>307</v>
      </c>
      <c r="G5223" t="s">
        <v>307</v>
      </c>
      <c r="H5223" t="s">
        <v>307</v>
      </c>
      <c r="I5223" t="s">
        <v>307</v>
      </c>
      <c r="J5223" t="s">
        <v>307</v>
      </c>
      <c r="K5223" t="s">
        <v>307</v>
      </c>
      <c r="L5223" t="s">
        <v>307</v>
      </c>
      <c r="M5223" t="s">
        <v>307</v>
      </c>
      <c r="N5223" t="s">
        <v>307</v>
      </c>
      <c r="O5223" t="s">
        <v>307</v>
      </c>
      <c r="P5223" t="s">
        <v>307</v>
      </c>
      <c r="Q5223" t="s">
        <v>307</v>
      </c>
      <c r="R5223" t="s">
        <v>307</v>
      </c>
      <c r="S5223" t="s">
        <v>307</v>
      </c>
      <c r="T5223" t="s">
        <v>307</v>
      </c>
      <c r="U5223" t="s">
        <v>307</v>
      </c>
      <c r="V5223" t="s">
        <v>307</v>
      </c>
      <c r="W5223" t="s">
        <v>307</v>
      </c>
      <c r="X5223" t="s">
        <v>307</v>
      </c>
      <c r="Y5223" t="s">
        <v>307</v>
      </c>
      <c r="Z5223" t="s">
        <v>307</v>
      </c>
    </row>
    <row r="5224" spans="1:26" x14ac:dyDescent="0.25">
      <c r="A5224">
        <v>620</v>
      </c>
      <c r="B5224" t="s">
        <v>249</v>
      </c>
      <c r="C5224" t="s">
        <v>46</v>
      </c>
      <c r="D5224" t="s">
        <v>49</v>
      </c>
      <c r="E5224" t="s">
        <v>307</v>
      </c>
      <c r="F5224" t="s">
        <v>307</v>
      </c>
      <c r="G5224" t="s">
        <v>307</v>
      </c>
      <c r="H5224" t="s">
        <v>307</v>
      </c>
      <c r="I5224" t="s">
        <v>307</v>
      </c>
      <c r="J5224" t="s">
        <v>307</v>
      </c>
      <c r="K5224" t="s">
        <v>307</v>
      </c>
      <c r="L5224" t="s">
        <v>307</v>
      </c>
      <c r="M5224" t="s">
        <v>307</v>
      </c>
      <c r="N5224" t="s">
        <v>307</v>
      </c>
      <c r="O5224" t="s">
        <v>307</v>
      </c>
      <c r="P5224" t="s">
        <v>307</v>
      </c>
      <c r="Q5224" t="s">
        <v>307</v>
      </c>
      <c r="R5224" t="s">
        <v>307</v>
      </c>
      <c r="S5224" t="s">
        <v>307</v>
      </c>
      <c r="T5224" t="s">
        <v>307</v>
      </c>
      <c r="U5224" t="s">
        <v>307</v>
      </c>
      <c r="V5224" t="s">
        <v>307</v>
      </c>
      <c r="W5224" t="s">
        <v>307</v>
      </c>
      <c r="X5224" t="s">
        <v>307</v>
      </c>
      <c r="Y5224" t="s">
        <v>307</v>
      </c>
      <c r="Z5224" t="s">
        <v>307</v>
      </c>
    </row>
    <row r="5225" spans="1:26" x14ac:dyDescent="0.25">
      <c r="A5225">
        <v>620</v>
      </c>
      <c r="B5225" t="s">
        <v>249</v>
      </c>
      <c r="C5225" t="s">
        <v>41</v>
      </c>
      <c r="D5225" t="s">
        <v>48</v>
      </c>
      <c r="E5225" t="s">
        <v>307</v>
      </c>
      <c r="F5225" t="s">
        <v>307</v>
      </c>
      <c r="G5225" t="s">
        <v>307</v>
      </c>
      <c r="H5225" t="s">
        <v>307</v>
      </c>
      <c r="I5225" t="s">
        <v>307</v>
      </c>
      <c r="J5225" t="s">
        <v>307</v>
      </c>
      <c r="K5225" t="s">
        <v>307</v>
      </c>
      <c r="L5225" t="s">
        <v>307</v>
      </c>
      <c r="M5225" t="s">
        <v>307</v>
      </c>
      <c r="N5225" t="s">
        <v>307</v>
      </c>
      <c r="O5225" t="s">
        <v>307</v>
      </c>
      <c r="P5225" t="s">
        <v>307</v>
      </c>
      <c r="Q5225" t="s">
        <v>307</v>
      </c>
      <c r="R5225" t="s">
        <v>307</v>
      </c>
      <c r="S5225" t="s">
        <v>307</v>
      </c>
      <c r="T5225" t="s">
        <v>307</v>
      </c>
      <c r="U5225" t="s">
        <v>307</v>
      </c>
      <c r="V5225" t="s">
        <v>307</v>
      </c>
      <c r="W5225" t="s">
        <v>307</v>
      </c>
      <c r="X5225" t="s">
        <v>307</v>
      </c>
      <c r="Y5225" t="s">
        <v>307</v>
      </c>
      <c r="Z5225" t="s">
        <v>307</v>
      </c>
    </row>
    <row r="5226" spans="1:26" x14ac:dyDescent="0.25">
      <c r="A5226">
        <v>620</v>
      </c>
      <c r="B5226" t="s">
        <v>249</v>
      </c>
      <c r="C5226" t="s">
        <v>459</v>
      </c>
      <c r="D5226" t="s">
        <v>48</v>
      </c>
      <c r="E5226" t="s">
        <v>307</v>
      </c>
      <c r="F5226" t="s">
        <v>307</v>
      </c>
      <c r="G5226" t="s">
        <v>307</v>
      </c>
      <c r="H5226" t="s">
        <v>307</v>
      </c>
      <c r="I5226" t="s">
        <v>307</v>
      </c>
      <c r="J5226" t="s">
        <v>307</v>
      </c>
      <c r="K5226" t="s">
        <v>307</v>
      </c>
      <c r="L5226" t="s">
        <v>307</v>
      </c>
      <c r="M5226" t="s">
        <v>307</v>
      </c>
      <c r="N5226" t="s">
        <v>307</v>
      </c>
      <c r="O5226" t="s">
        <v>307</v>
      </c>
      <c r="P5226" t="s">
        <v>307</v>
      </c>
      <c r="Q5226" t="s">
        <v>307</v>
      </c>
    </row>
    <row r="5227" spans="1:26" x14ac:dyDescent="0.25">
      <c r="A5227">
        <v>620</v>
      </c>
      <c r="B5227" t="s">
        <v>249</v>
      </c>
      <c r="C5227" t="s">
        <v>304</v>
      </c>
      <c r="D5227" t="s">
        <v>48</v>
      </c>
      <c r="E5227" t="s">
        <v>307</v>
      </c>
      <c r="F5227" t="s">
        <v>307</v>
      </c>
      <c r="G5227" t="s">
        <v>307</v>
      </c>
      <c r="H5227" t="s">
        <v>307</v>
      </c>
      <c r="I5227" t="s">
        <v>307</v>
      </c>
      <c r="J5227" t="s">
        <v>307</v>
      </c>
      <c r="K5227" t="s">
        <v>307</v>
      </c>
      <c r="L5227" t="s">
        <v>307</v>
      </c>
      <c r="M5227" t="s">
        <v>307</v>
      </c>
      <c r="N5227" t="s">
        <v>307</v>
      </c>
      <c r="O5227" t="s">
        <v>307</v>
      </c>
      <c r="P5227" t="s">
        <v>307</v>
      </c>
      <c r="Q5227" t="s">
        <v>307</v>
      </c>
    </row>
    <row r="5228" spans="1:26" x14ac:dyDescent="0.25">
      <c r="A5228">
        <v>620</v>
      </c>
      <c r="B5228" t="s">
        <v>249</v>
      </c>
      <c r="C5228" t="s">
        <v>433</v>
      </c>
      <c r="D5228" t="s">
        <v>48</v>
      </c>
      <c r="E5228" t="s">
        <v>307</v>
      </c>
      <c r="F5228" t="s">
        <v>307</v>
      </c>
      <c r="G5228" t="s">
        <v>307</v>
      </c>
      <c r="H5228" t="s">
        <v>307</v>
      </c>
      <c r="I5228" t="s">
        <v>307</v>
      </c>
      <c r="J5228" t="s">
        <v>307</v>
      </c>
      <c r="K5228" t="s">
        <v>307</v>
      </c>
      <c r="L5228" t="s">
        <v>307</v>
      </c>
      <c r="M5228" t="s">
        <v>307</v>
      </c>
      <c r="N5228" t="s">
        <v>307</v>
      </c>
      <c r="O5228" t="s">
        <v>307</v>
      </c>
      <c r="P5228" t="s">
        <v>307</v>
      </c>
      <c r="Q5228" t="s">
        <v>307</v>
      </c>
    </row>
    <row r="5229" spans="1:26" x14ac:dyDescent="0.25">
      <c r="A5229">
        <v>620</v>
      </c>
      <c r="B5229" t="s">
        <v>249</v>
      </c>
      <c r="C5229" t="s">
        <v>305</v>
      </c>
      <c r="D5229" t="s">
        <v>48</v>
      </c>
      <c r="E5229" t="s">
        <v>307</v>
      </c>
      <c r="F5229" t="s">
        <v>307</v>
      </c>
      <c r="G5229" t="s">
        <v>307</v>
      </c>
      <c r="H5229" t="s">
        <v>307</v>
      </c>
      <c r="I5229" t="s">
        <v>307</v>
      </c>
      <c r="J5229" t="s">
        <v>307</v>
      </c>
      <c r="K5229" t="s">
        <v>307</v>
      </c>
      <c r="L5229" t="s">
        <v>307</v>
      </c>
      <c r="M5229" t="s">
        <v>307</v>
      </c>
      <c r="N5229" t="s">
        <v>307</v>
      </c>
      <c r="O5229" t="s">
        <v>307</v>
      </c>
      <c r="P5229" t="s">
        <v>307</v>
      </c>
      <c r="Q5229" t="s">
        <v>307</v>
      </c>
    </row>
    <row r="5230" spans="1:26" x14ac:dyDescent="0.25">
      <c r="A5230">
        <v>620</v>
      </c>
      <c r="B5230" t="s">
        <v>249</v>
      </c>
      <c r="C5230" t="s">
        <v>306</v>
      </c>
      <c r="D5230" t="s">
        <v>48</v>
      </c>
      <c r="E5230" t="s">
        <v>307</v>
      </c>
      <c r="F5230" t="s">
        <v>307</v>
      </c>
      <c r="G5230" t="s">
        <v>307</v>
      </c>
      <c r="H5230" t="s">
        <v>307</v>
      </c>
      <c r="I5230" t="s">
        <v>307</v>
      </c>
      <c r="J5230" t="s">
        <v>307</v>
      </c>
      <c r="K5230" t="s">
        <v>307</v>
      </c>
      <c r="L5230" t="s">
        <v>307</v>
      </c>
      <c r="M5230" t="s">
        <v>307</v>
      </c>
      <c r="N5230" t="s">
        <v>307</v>
      </c>
      <c r="O5230" t="s">
        <v>307</v>
      </c>
      <c r="P5230" t="s">
        <v>307</v>
      </c>
      <c r="Q5230" t="s">
        <v>307</v>
      </c>
    </row>
    <row r="5231" spans="1:26" x14ac:dyDescent="0.25">
      <c r="A5231">
        <v>620</v>
      </c>
      <c r="B5231" t="s">
        <v>249</v>
      </c>
      <c r="C5231" t="s">
        <v>44</v>
      </c>
      <c r="D5231" t="s">
        <v>54</v>
      </c>
      <c r="E5231" t="s">
        <v>307</v>
      </c>
      <c r="F5231" t="s">
        <v>307</v>
      </c>
      <c r="G5231" t="s">
        <v>307</v>
      </c>
      <c r="H5231" t="s">
        <v>307</v>
      </c>
      <c r="I5231" t="s">
        <v>307</v>
      </c>
      <c r="J5231" t="s">
        <v>307</v>
      </c>
      <c r="K5231" t="s">
        <v>307</v>
      </c>
      <c r="L5231" t="s">
        <v>307</v>
      </c>
      <c r="M5231" t="s">
        <v>307</v>
      </c>
      <c r="N5231" t="s">
        <v>307</v>
      </c>
      <c r="O5231" t="s">
        <v>307</v>
      </c>
      <c r="P5231" t="s">
        <v>307</v>
      </c>
      <c r="Q5231" t="s">
        <v>307</v>
      </c>
      <c r="R5231" t="s">
        <v>307</v>
      </c>
      <c r="S5231" t="s">
        <v>307</v>
      </c>
      <c r="T5231" t="s">
        <v>307</v>
      </c>
      <c r="U5231" t="s">
        <v>307</v>
      </c>
      <c r="V5231" t="s">
        <v>307</v>
      </c>
      <c r="W5231" t="s">
        <v>307</v>
      </c>
    </row>
    <row r="5232" spans="1:26" x14ac:dyDescent="0.25">
      <c r="A5232">
        <v>620</v>
      </c>
      <c r="B5232" t="s">
        <v>249</v>
      </c>
      <c r="C5232" t="s">
        <v>44</v>
      </c>
      <c r="D5232" t="s">
        <v>55</v>
      </c>
      <c r="E5232" t="s">
        <v>307</v>
      </c>
      <c r="F5232" t="s">
        <v>307</v>
      </c>
      <c r="G5232" t="s">
        <v>307</v>
      </c>
      <c r="H5232" t="s">
        <v>307</v>
      </c>
      <c r="I5232" t="s">
        <v>307</v>
      </c>
      <c r="J5232" t="s">
        <v>307</v>
      </c>
      <c r="K5232" t="s">
        <v>307</v>
      </c>
      <c r="L5232" t="s">
        <v>307</v>
      </c>
      <c r="M5232" t="s">
        <v>307</v>
      </c>
      <c r="N5232" t="s">
        <v>307</v>
      </c>
      <c r="O5232" t="s">
        <v>307</v>
      </c>
      <c r="P5232" t="s">
        <v>307</v>
      </c>
      <c r="Q5232" t="s">
        <v>307</v>
      </c>
      <c r="R5232" t="s">
        <v>307</v>
      </c>
      <c r="S5232" t="s">
        <v>307</v>
      </c>
      <c r="T5232" t="s">
        <v>307</v>
      </c>
      <c r="U5232" t="s">
        <v>307</v>
      </c>
      <c r="V5232" t="s">
        <v>307</v>
      </c>
      <c r="W5232" t="s">
        <v>307</v>
      </c>
    </row>
    <row r="5233" spans="1:45" x14ac:dyDescent="0.25">
      <c r="A5233">
        <v>620</v>
      </c>
      <c r="B5233" t="s">
        <v>249</v>
      </c>
      <c r="C5233" t="s">
        <v>44</v>
      </c>
      <c r="D5233" t="s">
        <v>56</v>
      </c>
      <c r="E5233" t="s">
        <v>307</v>
      </c>
      <c r="F5233" t="s">
        <v>307</v>
      </c>
      <c r="G5233" t="s">
        <v>307</v>
      </c>
      <c r="H5233" t="s">
        <v>307</v>
      </c>
      <c r="I5233" t="s">
        <v>307</v>
      </c>
      <c r="J5233" t="s">
        <v>307</v>
      </c>
      <c r="K5233" t="s">
        <v>307</v>
      </c>
      <c r="L5233" t="s">
        <v>307</v>
      </c>
      <c r="M5233" t="s">
        <v>307</v>
      </c>
      <c r="N5233" t="s">
        <v>307</v>
      </c>
      <c r="O5233" t="s">
        <v>307</v>
      </c>
      <c r="P5233" t="s">
        <v>307</v>
      </c>
      <c r="Q5233" t="s">
        <v>307</v>
      </c>
      <c r="R5233" t="s">
        <v>307</v>
      </c>
      <c r="S5233" t="s">
        <v>307</v>
      </c>
      <c r="T5233" t="s">
        <v>307</v>
      </c>
      <c r="U5233" t="s">
        <v>307</v>
      </c>
      <c r="V5233" t="s">
        <v>307</v>
      </c>
      <c r="W5233" t="s">
        <v>307</v>
      </c>
    </row>
    <row r="5234" spans="1:45" x14ac:dyDescent="0.25">
      <c r="A5234">
        <v>620</v>
      </c>
      <c r="B5234" t="s">
        <v>249</v>
      </c>
      <c r="C5234" t="s">
        <v>44</v>
      </c>
      <c r="D5234" t="s">
        <v>57</v>
      </c>
      <c r="E5234" t="s">
        <v>307</v>
      </c>
      <c r="F5234" t="s">
        <v>307</v>
      </c>
      <c r="G5234" t="s">
        <v>307</v>
      </c>
      <c r="H5234" t="s">
        <v>307</v>
      </c>
      <c r="I5234" t="s">
        <v>307</v>
      </c>
      <c r="J5234" t="s">
        <v>307</v>
      </c>
      <c r="K5234" t="s">
        <v>307</v>
      </c>
      <c r="L5234" t="s">
        <v>307</v>
      </c>
      <c r="M5234" t="s">
        <v>307</v>
      </c>
      <c r="N5234" t="s">
        <v>307</v>
      </c>
      <c r="O5234" t="s">
        <v>307</v>
      </c>
      <c r="P5234" t="s">
        <v>307</v>
      </c>
      <c r="Q5234" t="s">
        <v>307</v>
      </c>
      <c r="R5234" t="s">
        <v>307</v>
      </c>
      <c r="S5234" t="s">
        <v>307</v>
      </c>
      <c r="T5234" t="s">
        <v>307</v>
      </c>
      <c r="U5234" t="s">
        <v>307</v>
      </c>
      <c r="V5234" t="s">
        <v>307</v>
      </c>
      <c r="W5234" t="s">
        <v>307</v>
      </c>
    </row>
    <row r="5235" spans="1:45" x14ac:dyDescent="0.25">
      <c r="A5235">
        <v>620</v>
      </c>
      <c r="B5235" t="s">
        <v>249</v>
      </c>
      <c r="C5235" t="s">
        <v>44</v>
      </c>
      <c r="D5235" t="s">
        <v>58</v>
      </c>
      <c r="E5235" t="s">
        <v>307</v>
      </c>
      <c r="F5235" t="s">
        <v>307</v>
      </c>
      <c r="G5235" t="s">
        <v>307</v>
      </c>
      <c r="H5235" t="s">
        <v>307</v>
      </c>
      <c r="I5235" t="s">
        <v>307</v>
      </c>
      <c r="J5235" t="s">
        <v>307</v>
      </c>
      <c r="K5235" t="s">
        <v>307</v>
      </c>
      <c r="L5235" t="s">
        <v>307</v>
      </c>
      <c r="M5235" t="s">
        <v>307</v>
      </c>
      <c r="N5235" t="s">
        <v>307</v>
      </c>
      <c r="O5235" t="s">
        <v>307</v>
      </c>
      <c r="P5235" t="s">
        <v>307</v>
      </c>
      <c r="Q5235" t="s">
        <v>307</v>
      </c>
      <c r="R5235" t="s">
        <v>307</v>
      </c>
      <c r="S5235" t="s">
        <v>307</v>
      </c>
      <c r="T5235" t="s">
        <v>307</v>
      </c>
      <c r="U5235" t="s">
        <v>307</v>
      </c>
      <c r="V5235" t="s">
        <v>307</v>
      </c>
      <c r="W5235" t="s">
        <v>307</v>
      </c>
    </row>
    <row r="5236" spans="1:45" x14ac:dyDescent="0.25">
      <c r="A5236">
        <v>620</v>
      </c>
      <c r="B5236" t="s">
        <v>249</v>
      </c>
      <c r="C5236" t="s">
        <v>44</v>
      </c>
      <c r="D5236" t="s">
        <v>59</v>
      </c>
      <c r="E5236" t="s">
        <v>307</v>
      </c>
      <c r="F5236" t="s">
        <v>307</v>
      </c>
      <c r="G5236" t="s">
        <v>307</v>
      </c>
      <c r="H5236" t="s">
        <v>307</v>
      </c>
      <c r="I5236" t="s">
        <v>307</v>
      </c>
      <c r="J5236" t="s">
        <v>307</v>
      </c>
      <c r="K5236" t="s">
        <v>307</v>
      </c>
      <c r="L5236" t="s">
        <v>307</v>
      </c>
      <c r="M5236" t="s">
        <v>307</v>
      </c>
      <c r="N5236" t="s">
        <v>307</v>
      </c>
      <c r="O5236" t="s">
        <v>307</v>
      </c>
      <c r="P5236" t="s">
        <v>307</v>
      </c>
      <c r="Q5236" t="s">
        <v>307</v>
      </c>
      <c r="R5236" t="s">
        <v>307</v>
      </c>
      <c r="S5236" t="s">
        <v>307</v>
      </c>
      <c r="T5236" t="s">
        <v>307</v>
      </c>
      <c r="U5236" t="s">
        <v>307</v>
      </c>
      <c r="V5236" t="s">
        <v>307</v>
      </c>
      <c r="W5236" t="s">
        <v>307</v>
      </c>
    </row>
    <row r="5237" spans="1:45" x14ac:dyDescent="0.25">
      <c r="A5237">
        <v>620</v>
      </c>
      <c r="B5237" t="s">
        <v>249</v>
      </c>
      <c r="C5237" t="s">
        <v>44</v>
      </c>
      <c r="D5237" t="s">
        <v>60</v>
      </c>
      <c r="E5237" t="s">
        <v>307</v>
      </c>
      <c r="F5237" t="s">
        <v>307</v>
      </c>
      <c r="G5237" t="s">
        <v>307</v>
      </c>
      <c r="H5237" t="s">
        <v>307</v>
      </c>
      <c r="I5237" t="s">
        <v>307</v>
      </c>
      <c r="J5237" t="s">
        <v>307</v>
      </c>
      <c r="K5237" t="s">
        <v>307</v>
      </c>
      <c r="L5237" t="s">
        <v>307</v>
      </c>
      <c r="M5237" t="s">
        <v>307</v>
      </c>
      <c r="N5237" t="s">
        <v>307</v>
      </c>
      <c r="O5237" t="s">
        <v>307</v>
      </c>
      <c r="P5237" t="s">
        <v>307</v>
      </c>
      <c r="Q5237" t="s">
        <v>307</v>
      </c>
      <c r="R5237" t="s">
        <v>307</v>
      </c>
      <c r="S5237" t="s">
        <v>307</v>
      </c>
      <c r="T5237" t="s">
        <v>307</v>
      </c>
      <c r="U5237" t="s">
        <v>307</v>
      </c>
      <c r="V5237" t="s">
        <v>307</v>
      </c>
      <c r="W5237" t="s">
        <v>307</v>
      </c>
    </row>
    <row r="5238" spans="1:45" x14ac:dyDescent="0.25">
      <c r="A5238">
        <v>620</v>
      </c>
      <c r="B5238" t="s">
        <v>249</v>
      </c>
      <c r="C5238" t="s">
        <v>44</v>
      </c>
      <c r="D5238" t="s">
        <v>61</v>
      </c>
      <c r="E5238" t="s">
        <v>307</v>
      </c>
      <c r="F5238" t="s">
        <v>307</v>
      </c>
      <c r="G5238" t="s">
        <v>307</v>
      </c>
      <c r="H5238" t="s">
        <v>307</v>
      </c>
      <c r="I5238" t="s">
        <v>307</v>
      </c>
      <c r="J5238" t="s">
        <v>307</v>
      </c>
      <c r="K5238" t="s">
        <v>307</v>
      </c>
      <c r="L5238" t="s">
        <v>307</v>
      </c>
      <c r="M5238" t="s">
        <v>307</v>
      </c>
      <c r="N5238" t="s">
        <v>307</v>
      </c>
      <c r="O5238" t="s">
        <v>307</v>
      </c>
      <c r="P5238" t="s">
        <v>307</v>
      </c>
      <c r="Q5238" t="s">
        <v>307</v>
      </c>
      <c r="R5238" t="s">
        <v>307</v>
      </c>
      <c r="S5238" t="s">
        <v>307</v>
      </c>
      <c r="T5238" t="s">
        <v>307</v>
      </c>
      <c r="U5238" t="s">
        <v>307</v>
      </c>
      <c r="V5238" t="s">
        <v>307</v>
      </c>
      <c r="W5238" t="s">
        <v>307</v>
      </c>
    </row>
    <row r="5239" spans="1:45" x14ac:dyDescent="0.25">
      <c r="A5239">
        <v>620</v>
      </c>
      <c r="B5239" t="s">
        <v>249</v>
      </c>
      <c r="C5239" t="s">
        <v>44</v>
      </c>
      <c r="D5239" t="s">
        <v>62</v>
      </c>
      <c r="E5239" t="s">
        <v>307</v>
      </c>
      <c r="F5239" t="s">
        <v>307</v>
      </c>
      <c r="G5239" t="s">
        <v>307</v>
      </c>
      <c r="H5239" t="s">
        <v>307</v>
      </c>
      <c r="I5239" t="s">
        <v>307</v>
      </c>
      <c r="J5239" t="s">
        <v>307</v>
      </c>
      <c r="K5239" t="s">
        <v>307</v>
      </c>
      <c r="L5239" t="s">
        <v>307</v>
      </c>
      <c r="M5239" t="s">
        <v>307</v>
      </c>
      <c r="N5239" t="s">
        <v>307</v>
      </c>
      <c r="O5239" t="s">
        <v>307</v>
      </c>
      <c r="P5239" t="s">
        <v>307</v>
      </c>
      <c r="Q5239" t="s">
        <v>307</v>
      </c>
      <c r="R5239" t="s">
        <v>307</v>
      </c>
      <c r="S5239" t="s">
        <v>307</v>
      </c>
      <c r="T5239" t="s">
        <v>307</v>
      </c>
      <c r="U5239" t="s">
        <v>307</v>
      </c>
      <c r="V5239" t="s">
        <v>307</v>
      </c>
      <c r="W5239" t="s">
        <v>307</v>
      </c>
    </row>
    <row r="5240" spans="1:45" x14ac:dyDescent="0.25">
      <c r="A5240">
        <v>620</v>
      </c>
      <c r="B5240" t="s">
        <v>249</v>
      </c>
      <c r="C5240" t="s">
        <v>38</v>
      </c>
      <c r="D5240" t="s">
        <v>47</v>
      </c>
      <c r="E5240" t="s">
        <v>307</v>
      </c>
      <c r="F5240" t="s">
        <v>307</v>
      </c>
      <c r="G5240" t="s">
        <v>307</v>
      </c>
      <c r="H5240" t="s">
        <v>307</v>
      </c>
      <c r="I5240" t="s">
        <v>307</v>
      </c>
      <c r="J5240" t="s">
        <v>307</v>
      </c>
      <c r="K5240" t="s">
        <v>307</v>
      </c>
      <c r="L5240" t="s">
        <v>307</v>
      </c>
      <c r="M5240" t="s">
        <v>307</v>
      </c>
      <c r="N5240" t="s">
        <v>307</v>
      </c>
      <c r="O5240" t="s">
        <v>307</v>
      </c>
      <c r="P5240" t="s">
        <v>307</v>
      </c>
      <c r="Q5240" t="s">
        <v>307</v>
      </c>
      <c r="R5240" t="s">
        <v>307</v>
      </c>
      <c r="S5240" t="s">
        <v>307</v>
      </c>
      <c r="T5240" t="s">
        <v>307</v>
      </c>
      <c r="U5240" t="s">
        <v>307</v>
      </c>
      <c r="V5240" t="s">
        <v>307</v>
      </c>
      <c r="W5240" t="s">
        <v>307</v>
      </c>
      <c r="X5240" t="s">
        <v>307</v>
      </c>
      <c r="Y5240" t="s">
        <v>307</v>
      </c>
      <c r="Z5240" t="s">
        <v>307</v>
      </c>
      <c r="AA5240" t="s">
        <v>307</v>
      </c>
      <c r="AB5240" t="s">
        <v>307</v>
      </c>
      <c r="AC5240" t="s">
        <v>307</v>
      </c>
      <c r="AD5240" t="s">
        <v>307</v>
      </c>
      <c r="AE5240" t="s">
        <v>307</v>
      </c>
      <c r="AF5240" t="s">
        <v>307</v>
      </c>
      <c r="AG5240" t="s">
        <v>307</v>
      </c>
      <c r="AH5240" t="s">
        <v>307</v>
      </c>
      <c r="AI5240" t="s">
        <v>307</v>
      </c>
      <c r="AJ5240" t="s">
        <v>307</v>
      </c>
      <c r="AK5240" t="s">
        <v>307</v>
      </c>
      <c r="AL5240" t="s">
        <v>307</v>
      </c>
      <c r="AM5240" t="s">
        <v>307</v>
      </c>
      <c r="AN5240" t="s">
        <v>307</v>
      </c>
      <c r="AO5240" t="s">
        <v>307</v>
      </c>
      <c r="AP5240" t="s">
        <v>307</v>
      </c>
      <c r="AQ5240" t="s">
        <v>307</v>
      </c>
      <c r="AR5240" t="s">
        <v>307</v>
      </c>
      <c r="AS5240" t="s">
        <v>307</v>
      </c>
    </row>
    <row r="5241" spans="1:45" x14ac:dyDescent="0.25">
      <c r="A5241">
        <v>620</v>
      </c>
      <c r="B5241" t="s">
        <v>249</v>
      </c>
      <c r="C5241" t="s">
        <v>38</v>
      </c>
      <c r="D5241" t="s">
        <v>48</v>
      </c>
      <c r="E5241" t="s">
        <v>307</v>
      </c>
      <c r="F5241" t="s">
        <v>307</v>
      </c>
      <c r="G5241" t="s">
        <v>307</v>
      </c>
      <c r="H5241" t="s">
        <v>307</v>
      </c>
      <c r="I5241" t="s">
        <v>307</v>
      </c>
      <c r="J5241" t="s">
        <v>307</v>
      </c>
      <c r="K5241" t="s">
        <v>307</v>
      </c>
      <c r="L5241" t="s">
        <v>307</v>
      </c>
      <c r="M5241" t="s">
        <v>307</v>
      </c>
      <c r="N5241" t="s">
        <v>307</v>
      </c>
      <c r="O5241" t="s">
        <v>307</v>
      </c>
      <c r="P5241" t="s">
        <v>307</v>
      </c>
      <c r="Q5241" t="s">
        <v>307</v>
      </c>
      <c r="R5241" t="s">
        <v>307</v>
      </c>
      <c r="S5241" t="s">
        <v>307</v>
      </c>
      <c r="T5241" t="s">
        <v>307</v>
      </c>
      <c r="U5241" t="s">
        <v>307</v>
      </c>
      <c r="V5241" t="s">
        <v>307</v>
      </c>
      <c r="W5241" t="s">
        <v>307</v>
      </c>
      <c r="X5241" t="s">
        <v>307</v>
      </c>
      <c r="Y5241" t="s">
        <v>307</v>
      </c>
      <c r="Z5241" t="s">
        <v>307</v>
      </c>
      <c r="AA5241" t="s">
        <v>307</v>
      </c>
      <c r="AB5241" t="s">
        <v>307</v>
      </c>
      <c r="AC5241" t="s">
        <v>307</v>
      </c>
      <c r="AD5241" t="s">
        <v>307</v>
      </c>
      <c r="AE5241" t="s">
        <v>307</v>
      </c>
      <c r="AF5241" t="s">
        <v>307</v>
      </c>
      <c r="AG5241" t="s">
        <v>307</v>
      </c>
      <c r="AH5241" t="s">
        <v>307</v>
      </c>
      <c r="AI5241" t="s">
        <v>307</v>
      </c>
      <c r="AJ5241" t="s">
        <v>307</v>
      </c>
      <c r="AK5241" t="s">
        <v>307</v>
      </c>
      <c r="AL5241" t="s">
        <v>307</v>
      </c>
      <c r="AM5241" t="s">
        <v>307</v>
      </c>
      <c r="AN5241" t="s">
        <v>307</v>
      </c>
      <c r="AO5241" t="s">
        <v>307</v>
      </c>
      <c r="AP5241" t="s">
        <v>307</v>
      </c>
      <c r="AQ5241" t="s">
        <v>307</v>
      </c>
      <c r="AR5241" t="s">
        <v>307</v>
      </c>
      <c r="AS5241" t="s">
        <v>307</v>
      </c>
    </row>
    <row r="5242" spans="1:45" x14ac:dyDescent="0.25">
      <c r="A5242">
        <v>620</v>
      </c>
      <c r="B5242" t="s">
        <v>249</v>
      </c>
      <c r="C5242" t="s">
        <v>38</v>
      </c>
      <c r="D5242" t="s">
        <v>49</v>
      </c>
      <c r="E5242" t="s">
        <v>307</v>
      </c>
      <c r="F5242" t="s">
        <v>307</v>
      </c>
      <c r="G5242" t="s">
        <v>307</v>
      </c>
      <c r="H5242" t="s">
        <v>307</v>
      </c>
      <c r="I5242" t="s">
        <v>307</v>
      </c>
      <c r="J5242" t="s">
        <v>307</v>
      </c>
      <c r="K5242" t="s">
        <v>307</v>
      </c>
      <c r="L5242" t="s">
        <v>307</v>
      </c>
      <c r="M5242" t="s">
        <v>307</v>
      </c>
      <c r="N5242" t="s">
        <v>307</v>
      </c>
      <c r="O5242" t="s">
        <v>307</v>
      </c>
      <c r="P5242" t="s">
        <v>307</v>
      </c>
      <c r="Q5242" t="s">
        <v>307</v>
      </c>
      <c r="R5242" t="s">
        <v>307</v>
      </c>
      <c r="S5242" t="s">
        <v>307</v>
      </c>
      <c r="T5242" t="s">
        <v>307</v>
      </c>
      <c r="U5242" t="s">
        <v>307</v>
      </c>
      <c r="V5242" t="s">
        <v>307</v>
      </c>
      <c r="W5242" t="s">
        <v>307</v>
      </c>
      <c r="X5242" t="s">
        <v>307</v>
      </c>
      <c r="Y5242" t="s">
        <v>307</v>
      </c>
      <c r="Z5242" t="s">
        <v>307</v>
      </c>
      <c r="AA5242" t="s">
        <v>307</v>
      </c>
      <c r="AB5242" t="s">
        <v>307</v>
      </c>
      <c r="AC5242" t="s">
        <v>307</v>
      </c>
      <c r="AD5242" t="s">
        <v>307</v>
      </c>
      <c r="AE5242" t="s">
        <v>307</v>
      </c>
      <c r="AF5242" t="s">
        <v>307</v>
      </c>
      <c r="AG5242" t="s">
        <v>307</v>
      </c>
      <c r="AH5242" t="s">
        <v>307</v>
      </c>
      <c r="AI5242" t="s">
        <v>307</v>
      </c>
      <c r="AJ5242" t="s">
        <v>307</v>
      </c>
      <c r="AK5242" t="s">
        <v>307</v>
      </c>
      <c r="AL5242" t="s">
        <v>307</v>
      </c>
      <c r="AM5242" t="s">
        <v>307</v>
      </c>
      <c r="AN5242" t="s">
        <v>307</v>
      </c>
      <c r="AO5242" t="s">
        <v>307</v>
      </c>
      <c r="AP5242" t="s">
        <v>307</v>
      </c>
      <c r="AQ5242" t="s">
        <v>307</v>
      </c>
      <c r="AR5242" t="s">
        <v>307</v>
      </c>
      <c r="AS5242" t="s">
        <v>307</v>
      </c>
    </row>
    <row r="5243" spans="1:45" x14ac:dyDescent="0.25">
      <c r="A5243">
        <v>620</v>
      </c>
      <c r="B5243" t="s">
        <v>249</v>
      </c>
      <c r="C5243" t="s">
        <v>450</v>
      </c>
      <c r="D5243" t="s">
        <v>48</v>
      </c>
      <c r="E5243" t="s">
        <v>307</v>
      </c>
      <c r="F5243" t="s">
        <v>307</v>
      </c>
      <c r="G5243" t="s">
        <v>307</v>
      </c>
      <c r="H5243" t="s">
        <v>307</v>
      </c>
      <c r="I5243" t="s">
        <v>307</v>
      </c>
      <c r="J5243" t="s">
        <v>307</v>
      </c>
      <c r="K5243" t="s">
        <v>307</v>
      </c>
      <c r="L5243" t="s">
        <v>307</v>
      </c>
      <c r="M5243" t="s">
        <v>307</v>
      </c>
      <c r="N5243" t="s">
        <v>307</v>
      </c>
      <c r="O5243" t="s">
        <v>307</v>
      </c>
      <c r="P5243" t="s">
        <v>307</v>
      </c>
      <c r="Q5243" t="s">
        <v>307</v>
      </c>
      <c r="R5243" t="s">
        <v>307</v>
      </c>
    </row>
    <row r="5244" spans="1:45" x14ac:dyDescent="0.25">
      <c r="A5244">
        <v>620</v>
      </c>
      <c r="B5244" t="s">
        <v>249</v>
      </c>
      <c r="C5244" t="s">
        <v>449</v>
      </c>
      <c r="D5244" t="s">
        <v>48</v>
      </c>
      <c r="E5244" t="s">
        <v>307</v>
      </c>
      <c r="F5244" t="s">
        <v>307</v>
      </c>
      <c r="G5244" t="s">
        <v>307</v>
      </c>
      <c r="H5244" t="s">
        <v>307</v>
      </c>
      <c r="I5244" t="s">
        <v>307</v>
      </c>
      <c r="J5244" t="s">
        <v>307</v>
      </c>
      <c r="K5244" t="s">
        <v>307</v>
      </c>
      <c r="L5244" t="s">
        <v>307</v>
      </c>
      <c r="M5244" t="s">
        <v>307</v>
      </c>
      <c r="N5244" t="s">
        <v>307</v>
      </c>
      <c r="O5244" t="s">
        <v>307</v>
      </c>
      <c r="P5244" t="s">
        <v>307</v>
      </c>
      <c r="Q5244" t="s">
        <v>307</v>
      </c>
      <c r="R5244" t="s">
        <v>307</v>
      </c>
    </row>
    <row r="5245" spans="1:45" x14ac:dyDescent="0.25">
      <c r="A5245">
        <v>620</v>
      </c>
      <c r="B5245" t="s">
        <v>249</v>
      </c>
      <c r="C5245" t="s">
        <v>475</v>
      </c>
      <c r="D5245" t="s">
        <v>48</v>
      </c>
      <c r="E5245" t="s">
        <v>307</v>
      </c>
      <c r="F5245" t="s">
        <v>307</v>
      </c>
      <c r="G5245" t="s">
        <v>307</v>
      </c>
    </row>
    <row r="5246" spans="1:45" x14ac:dyDescent="0.25">
      <c r="A5246">
        <v>620</v>
      </c>
      <c r="B5246" t="s">
        <v>249</v>
      </c>
      <c r="C5246" t="s">
        <v>42</v>
      </c>
      <c r="D5246" t="s">
        <v>48</v>
      </c>
      <c r="E5246" t="s">
        <v>307</v>
      </c>
      <c r="F5246" t="s">
        <v>307</v>
      </c>
      <c r="G5246" t="s">
        <v>307</v>
      </c>
      <c r="H5246" t="s">
        <v>307</v>
      </c>
      <c r="I5246" t="s">
        <v>307</v>
      </c>
      <c r="J5246" t="s">
        <v>307</v>
      </c>
      <c r="K5246" t="s">
        <v>307</v>
      </c>
      <c r="L5246" t="s">
        <v>307</v>
      </c>
      <c r="M5246" t="s">
        <v>307</v>
      </c>
      <c r="N5246" t="s">
        <v>307</v>
      </c>
      <c r="O5246" t="s">
        <v>307</v>
      </c>
      <c r="P5246" t="s">
        <v>307</v>
      </c>
      <c r="Q5246" t="s">
        <v>307</v>
      </c>
      <c r="R5246" t="s">
        <v>307</v>
      </c>
      <c r="S5246" t="s">
        <v>307</v>
      </c>
      <c r="T5246" t="s">
        <v>307</v>
      </c>
      <c r="U5246" t="s">
        <v>307</v>
      </c>
      <c r="V5246" t="s">
        <v>307</v>
      </c>
      <c r="W5246" t="s">
        <v>307</v>
      </c>
      <c r="X5246" t="s">
        <v>307</v>
      </c>
      <c r="Y5246" t="s">
        <v>307</v>
      </c>
      <c r="Z5246" t="s">
        <v>307</v>
      </c>
    </row>
    <row r="5247" spans="1:45" x14ac:dyDescent="0.25">
      <c r="A5247">
        <v>621</v>
      </c>
      <c r="B5247" t="s">
        <v>250</v>
      </c>
      <c r="C5247" t="s">
        <v>43</v>
      </c>
      <c r="D5247" t="s">
        <v>54</v>
      </c>
      <c r="E5247" t="s">
        <v>307</v>
      </c>
      <c r="F5247" t="s">
        <v>307</v>
      </c>
      <c r="G5247" t="s">
        <v>307</v>
      </c>
      <c r="H5247" t="s">
        <v>307</v>
      </c>
      <c r="I5247" t="s">
        <v>307</v>
      </c>
      <c r="J5247" t="s">
        <v>307</v>
      </c>
      <c r="K5247" t="s">
        <v>307</v>
      </c>
      <c r="L5247" t="s">
        <v>307</v>
      </c>
      <c r="M5247" t="s">
        <v>307</v>
      </c>
      <c r="N5247" t="s">
        <v>307</v>
      </c>
      <c r="O5247" t="s">
        <v>307</v>
      </c>
      <c r="P5247" t="s">
        <v>307</v>
      </c>
      <c r="Q5247" t="s">
        <v>307</v>
      </c>
      <c r="R5247" t="s">
        <v>307</v>
      </c>
      <c r="S5247" t="s">
        <v>307</v>
      </c>
      <c r="T5247" t="s">
        <v>307</v>
      </c>
      <c r="U5247" t="s">
        <v>307</v>
      </c>
      <c r="V5247" t="s">
        <v>307</v>
      </c>
      <c r="W5247" t="s">
        <v>307</v>
      </c>
    </row>
    <row r="5248" spans="1:45" x14ac:dyDescent="0.25">
      <c r="A5248">
        <v>621</v>
      </c>
      <c r="B5248" t="s">
        <v>250</v>
      </c>
      <c r="C5248" t="s">
        <v>43</v>
      </c>
      <c r="D5248" t="s">
        <v>55</v>
      </c>
      <c r="E5248" t="s">
        <v>307</v>
      </c>
      <c r="F5248" t="s">
        <v>307</v>
      </c>
      <c r="G5248" t="s">
        <v>307</v>
      </c>
      <c r="H5248" t="s">
        <v>307</v>
      </c>
      <c r="I5248" t="s">
        <v>307</v>
      </c>
      <c r="J5248" t="s">
        <v>307</v>
      </c>
      <c r="K5248" t="s">
        <v>307</v>
      </c>
      <c r="L5248" t="s">
        <v>307</v>
      </c>
      <c r="M5248" t="s">
        <v>307</v>
      </c>
      <c r="N5248" t="s">
        <v>307</v>
      </c>
      <c r="O5248" t="s">
        <v>307</v>
      </c>
      <c r="P5248" t="s">
        <v>307</v>
      </c>
      <c r="Q5248" t="s">
        <v>307</v>
      </c>
      <c r="R5248" t="s">
        <v>307</v>
      </c>
      <c r="S5248" t="s">
        <v>307</v>
      </c>
      <c r="T5248" t="s">
        <v>307</v>
      </c>
      <c r="U5248" t="s">
        <v>307</v>
      </c>
      <c r="V5248" t="s">
        <v>307</v>
      </c>
      <c r="W5248" t="s">
        <v>307</v>
      </c>
    </row>
    <row r="5249" spans="1:45" x14ac:dyDescent="0.25">
      <c r="A5249">
        <v>621</v>
      </c>
      <c r="B5249" t="s">
        <v>250</v>
      </c>
      <c r="C5249" t="s">
        <v>43</v>
      </c>
      <c r="D5249" t="s">
        <v>56</v>
      </c>
      <c r="E5249" t="s">
        <v>307</v>
      </c>
      <c r="F5249" t="s">
        <v>307</v>
      </c>
      <c r="G5249" t="s">
        <v>307</v>
      </c>
      <c r="H5249" t="s">
        <v>307</v>
      </c>
      <c r="I5249" t="s">
        <v>307</v>
      </c>
      <c r="J5249" t="s">
        <v>307</v>
      </c>
      <c r="K5249" t="s">
        <v>307</v>
      </c>
      <c r="L5249" t="s">
        <v>307</v>
      </c>
      <c r="M5249" t="s">
        <v>307</v>
      </c>
      <c r="N5249" t="s">
        <v>307</v>
      </c>
      <c r="O5249" t="s">
        <v>307</v>
      </c>
      <c r="P5249" t="s">
        <v>307</v>
      </c>
      <c r="Q5249" t="s">
        <v>307</v>
      </c>
      <c r="R5249" t="s">
        <v>307</v>
      </c>
      <c r="S5249" t="s">
        <v>307</v>
      </c>
      <c r="T5249" t="s">
        <v>307</v>
      </c>
      <c r="U5249" t="s">
        <v>307</v>
      </c>
      <c r="V5249" t="s">
        <v>307</v>
      </c>
      <c r="W5249" t="s">
        <v>307</v>
      </c>
    </row>
    <row r="5250" spans="1:45" x14ac:dyDescent="0.25">
      <c r="A5250">
        <v>621</v>
      </c>
      <c r="B5250" t="s">
        <v>250</v>
      </c>
      <c r="C5250" t="s">
        <v>43</v>
      </c>
      <c r="D5250" t="s">
        <v>57</v>
      </c>
      <c r="E5250" t="s">
        <v>307</v>
      </c>
      <c r="F5250" t="s">
        <v>307</v>
      </c>
      <c r="G5250" t="s">
        <v>307</v>
      </c>
      <c r="H5250" t="s">
        <v>307</v>
      </c>
      <c r="I5250" t="s">
        <v>307</v>
      </c>
      <c r="J5250" t="s">
        <v>307</v>
      </c>
      <c r="K5250" t="s">
        <v>307</v>
      </c>
      <c r="L5250" t="s">
        <v>307</v>
      </c>
      <c r="M5250" t="s">
        <v>307</v>
      </c>
      <c r="N5250" t="s">
        <v>307</v>
      </c>
      <c r="O5250" t="s">
        <v>307</v>
      </c>
      <c r="P5250" t="s">
        <v>307</v>
      </c>
      <c r="Q5250" t="s">
        <v>307</v>
      </c>
      <c r="R5250" t="s">
        <v>307</v>
      </c>
      <c r="S5250" t="s">
        <v>307</v>
      </c>
      <c r="T5250" t="s">
        <v>307</v>
      </c>
      <c r="U5250" t="s">
        <v>307</v>
      </c>
      <c r="V5250" t="s">
        <v>307</v>
      </c>
      <c r="W5250" t="s">
        <v>307</v>
      </c>
    </row>
    <row r="5251" spans="1:45" x14ac:dyDescent="0.25">
      <c r="A5251">
        <v>621</v>
      </c>
      <c r="B5251" t="s">
        <v>250</v>
      </c>
      <c r="C5251" t="s">
        <v>43</v>
      </c>
      <c r="D5251" t="s">
        <v>58</v>
      </c>
      <c r="E5251" t="s">
        <v>307</v>
      </c>
      <c r="F5251" t="s">
        <v>307</v>
      </c>
      <c r="G5251" t="s">
        <v>307</v>
      </c>
      <c r="H5251" t="s">
        <v>307</v>
      </c>
      <c r="I5251" t="s">
        <v>307</v>
      </c>
      <c r="J5251" t="s">
        <v>307</v>
      </c>
      <c r="K5251" t="s">
        <v>307</v>
      </c>
      <c r="L5251" t="s">
        <v>307</v>
      </c>
      <c r="M5251" t="s">
        <v>307</v>
      </c>
      <c r="N5251" t="s">
        <v>307</v>
      </c>
      <c r="O5251" t="s">
        <v>307</v>
      </c>
      <c r="P5251" t="s">
        <v>307</v>
      </c>
      <c r="Q5251" t="s">
        <v>307</v>
      </c>
      <c r="R5251" t="s">
        <v>307</v>
      </c>
      <c r="S5251" t="s">
        <v>307</v>
      </c>
      <c r="T5251" t="s">
        <v>307</v>
      </c>
      <c r="U5251" t="s">
        <v>307</v>
      </c>
      <c r="V5251" t="s">
        <v>307</v>
      </c>
      <c r="W5251" t="s">
        <v>307</v>
      </c>
    </row>
    <row r="5252" spans="1:45" x14ac:dyDescent="0.25">
      <c r="A5252">
        <v>621</v>
      </c>
      <c r="B5252" t="s">
        <v>250</v>
      </c>
      <c r="C5252" t="s">
        <v>43</v>
      </c>
      <c r="D5252" t="s">
        <v>59</v>
      </c>
      <c r="E5252" t="s">
        <v>307</v>
      </c>
      <c r="F5252" t="s">
        <v>307</v>
      </c>
      <c r="G5252" t="s">
        <v>307</v>
      </c>
      <c r="H5252" t="s">
        <v>307</v>
      </c>
      <c r="I5252" t="s">
        <v>307</v>
      </c>
      <c r="J5252" t="s">
        <v>307</v>
      </c>
      <c r="K5252" t="s">
        <v>307</v>
      </c>
      <c r="L5252" t="s">
        <v>307</v>
      </c>
      <c r="M5252" t="s">
        <v>307</v>
      </c>
      <c r="N5252" t="s">
        <v>307</v>
      </c>
      <c r="O5252" t="s">
        <v>307</v>
      </c>
      <c r="P5252" t="s">
        <v>307</v>
      </c>
      <c r="Q5252" t="s">
        <v>307</v>
      </c>
      <c r="R5252" t="s">
        <v>307</v>
      </c>
      <c r="S5252" t="s">
        <v>307</v>
      </c>
      <c r="T5252" t="s">
        <v>307</v>
      </c>
      <c r="U5252" t="s">
        <v>307</v>
      </c>
      <c r="V5252" t="s">
        <v>307</v>
      </c>
      <c r="W5252" t="s">
        <v>307</v>
      </c>
    </row>
    <row r="5253" spans="1:45" x14ac:dyDescent="0.25">
      <c r="A5253">
        <v>621</v>
      </c>
      <c r="B5253" t="s">
        <v>250</v>
      </c>
      <c r="C5253" t="s">
        <v>43</v>
      </c>
      <c r="D5253" t="s">
        <v>60</v>
      </c>
      <c r="E5253" t="s">
        <v>307</v>
      </c>
      <c r="F5253" t="s">
        <v>307</v>
      </c>
      <c r="G5253" t="s">
        <v>307</v>
      </c>
      <c r="H5253" t="s">
        <v>307</v>
      </c>
      <c r="I5253" t="s">
        <v>307</v>
      </c>
      <c r="J5253" t="s">
        <v>307</v>
      </c>
      <c r="K5253" t="s">
        <v>307</v>
      </c>
      <c r="L5253" t="s">
        <v>307</v>
      </c>
      <c r="M5253" t="s">
        <v>307</v>
      </c>
      <c r="N5253" t="s">
        <v>307</v>
      </c>
      <c r="O5253" t="s">
        <v>307</v>
      </c>
      <c r="P5253" t="s">
        <v>307</v>
      </c>
      <c r="Q5253" t="s">
        <v>307</v>
      </c>
      <c r="R5253" t="s">
        <v>307</v>
      </c>
      <c r="S5253" t="s">
        <v>307</v>
      </c>
      <c r="T5253" t="s">
        <v>307</v>
      </c>
      <c r="U5253" t="s">
        <v>307</v>
      </c>
      <c r="V5253" t="s">
        <v>307</v>
      </c>
      <c r="W5253" t="s">
        <v>307</v>
      </c>
    </row>
    <row r="5254" spans="1:45" x14ac:dyDescent="0.25">
      <c r="A5254">
        <v>621</v>
      </c>
      <c r="B5254" t="s">
        <v>250</v>
      </c>
      <c r="C5254" t="s">
        <v>43</v>
      </c>
      <c r="D5254" t="s">
        <v>61</v>
      </c>
      <c r="E5254" t="s">
        <v>307</v>
      </c>
      <c r="F5254" t="s">
        <v>307</v>
      </c>
      <c r="G5254" t="s">
        <v>307</v>
      </c>
      <c r="H5254" t="s">
        <v>307</v>
      </c>
      <c r="I5254" t="s">
        <v>307</v>
      </c>
      <c r="J5254" t="s">
        <v>307</v>
      </c>
      <c r="K5254" t="s">
        <v>307</v>
      </c>
      <c r="L5254" t="s">
        <v>307</v>
      </c>
      <c r="M5254" t="s">
        <v>307</v>
      </c>
      <c r="N5254" t="s">
        <v>307</v>
      </c>
      <c r="O5254" t="s">
        <v>307</v>
      </c>
      <c r="P5254" t="s">
        <v>307</v>
      </c>
      <c r="Q5254" t="s">
        <v>307</v>
      </c>
      <c r="R5254" t="s">
        <v>307</v>
      </c>
      <c r="S5254" t="s">
        <v>307</v>
      </c>
      <c r="T5254" t="s">
        <v>307</v>
      </c>
      <c r="U5254" t="s">
        <v>307</v>
      </c>
      <c r="V5254" t="s">
        <v>307</v>
      </c>
      <c r="W5254" t="s">
        <v>307</v>
      </c>
    </row>
    <row r="5255" spans="1:45" x14ac:dyDescent="0.25">
      <c r="A5255">
        <v>621</v>
      </c>
      <c r="B5255" t="s">
        <v>250</v>
      </c>
      <c r="C5255" t="s">
        <v>43</v>
      </c>
      <c r="D5255" t="s">
        <v>62</v>
      </c>
      <c r="E5255" t="s">
        <v>307</v>
      </c>
      <c r="F5255" t="s">
        <v>307</v>
      </c>
      <c r="G5255" t="s">
        <v>307</v>
      </c>
      <c r="H5255" t="s">
        <v>307</v>
      </c>
      <c r="I5255" t="s">
        <v>307</v>
      </c>
      <c r="J5255" t="s">
        <v>307</v>
      </c>
      <c r="K5255" t="s">
        <v>307</v>
      </c>
      <c r="L5255" t="s">
        <v>307</v>
      </c>
      <c r="M5255" t="s">
        <v>307</v>
      </c>
      <c r="N5255" t="s">
        <v>307</v>
      </c>
      <c r="O5255" t="s">
        <v>307</v>
      </c>
      <c r="P5255" t="s">
        <v>307</v>
      </c>
      <c r="Q5255" t="s">
        <v>307</v>
      </c>
      <c r="R5255" t="s">
        <v>307</v>
      </c>
      <c r="S5255" t="s">
        <v>307</v>
      </c>
      <c r="T5255" t="s">
        <v>307</v>
      </c>
      <c r="U5255" t="s">
        <v>307</v>
      </c>
      <c r="V5255" t="s">
        <v>307</v>
      </c>
      <c r="W5255" t="s">
        <v>307</v>
      </c>
    </row>
    <row r="5256" spans="1:45" x14ac:dyDescent="0.25">
      <c r="A5256">
        <v>621</v>
      </c>
      <c r="B5256" t="s">
        <v>250</v>
      </c>
      <c r="C5256" t="s">
        <v>36</v>
      </c>
      <c r="D5256" t="s">
        <v>47</v>
      </c>
      <c r="E5256" t="s">
        <v>307</v>
      </c>
      <c r="F5256" t="s">
        <v>307</v>
      </c>
      <c r="G5256" t="s">
        <v>307</v>
      </c>
      <c r="H5256" t="s">
        <v>307</v>
      </c>
      <c r="I5256" t="s">
        <v>307</v>
      </c>
      <c r="J5256" t="s">
        <v>307</v>
      </c>
      <c r="K5256" t="s">
        <v>307</v>
      </c>
      <c r="L5256" t="s">
        <v>307</v>
      </c>
      <c r="M5256" t="s">
        <v>307</v>
      </c>
      <c r="N5256" t="s">
        <v>307</v>
      </c>
      <c r="O5256" t="s">
        <v>307</v>
      </c>
      <c r="P5256" t="s">
        <v>307</v>
      </c>
      <c r="Q5256" t="s">
        <v>307</v>
      </c>
      <c r="R5256" t="s">
        <v>307</v>
      </c>
      <c r="S5256" t="s">
        <v>307</v>
      </c>
      <c r="T5256" t="s">
        <v>307</v>
      </c>
      <c r="U5256" t="s">
        <v>307</v>
      </c>
      <c r="V5256" t="s">
        <v>307</v>
      </c>
      <c r="W5256" t="s">
        <v>307</v>
      </c>
      <c r="X5256" t="s">
        <v>307</v>
      </c>
      <c r="Y5256" t="s">
        <v>307</v>
      </c>
      <c r="Z5256" t="s">
        <v>307</v>
      </c>
      <c r="AA5256" t="s">
        <v>307</v>
      </c>
      <c r="AB5256" t="s">
        <v>307</v>
      </c>
      <c r="AC5256" t="s">
        <v>307</v>
      </c>
      <c r="AD5256" t="s">
        <v>307</v>
      </c>
      <c r="AE5256" t="s">
        <v>307</v>
      </c>
      <c r="AF5256" t="s">
        <v>307</v>
      </c>
      <c r="AG5256" t="s">
        <v>307</v>
      </c>
      <c r="AH5256" t="s">
        <v>307</v>
      </c>
      <c r="AI5256" t="s">
        <v>307</v>
      </c>
      <c r="AJ5256" t="s">
        <v>307</v>
      </c>
      <c r="AK5256" t="s">
        <v>307</v>
      </c>
      <c r="AL5256" t="s">
        <v>307</v>
      </c>
      <c r="AM5256" t="s">
        <v>307</v>
      </c>
      <c r="AN5256" t="s">
        <v>307</v>
      </c>
      <c r="AO5256" t="s">
        <v>307</v>
      </c>
      <c r="AP5256" t="s">
        <v>307</v>
      </c>
      <c r="AQ5256" t="s">
        <v>307</v>
      </c>
      <c r="AR5256" t="s">
        <v>307</v>
      </c>
      <c r="AS5256" t="s">
        <v>307</v>
      </c>
    </row>
    <row r="5257" spans="1:45" x14ac:dyDescent="0.25">
      <c r="A5257">
        <v>621</v>
      </c>
      <c r="B5257" t="s">
        <v>250</v>
      </c>
      <c r="C5257" t="s">
        <v>36</v>
      </c>
      <c r="D5257" t="s">
        <v>48</v>
      </c>
      <c r="E5257" t="s">
        <v>307</v>
      </c>
      <c r="F5257" t="s">
        <v>307</v>
      </c>
      <c r="G5257" t="s">
        <v>307</v>
      </c>
      <c r="H5257" t="s">
        <v>307</v>
      </c>
      <c r="I5257" t="s">
        <v>307</v>
      </c>
      <c r="J5257" t="s">
        <v>307</v>
      </c>
      <c r="K5257" t="s">
        <v>307</v>
      </c>
      <c r="L5257" t="s">
        <v>307</v>
      </c>
      <c r="M5257" t="s">
        <v>307</v>
      </c>
      <c r="N5257" t="s">
        <v>307</v>
      </c>
      <c r="O5257" t="s">
        <v>307</v>
      </c>
      <c r="P5257" t="s">
        <v>307</v>
      </c>
      <c r="Q5257" t="s">
        <v>307</v>
      </c>
      <c r="R5257" t="s">
        <v>307</v>
      </c>
      <c r="S5257" t="s">
        <v>307</v>
      </c>
      <c r="T5257" t="s">
        <v>307</v>
      </c>
      <c r="U5257" t="s">
        <v>307</v>
      </c>
      <c r="V5257" t="s">
        <v>307</v>
      </c>
      <c r="W5257" t="s">
        <v>307</v>
      </c>
      <c r="X5257" t="s">
        <v>307</v>
      </c>
      <c r="Y5257" t="s">
        <v>307</v>
      </c>
      <c r="Z5257" t="s">
        <v>307</v>
      </c>
      <c r="AA5257" t="s">
        <v>307</v>
      </c>
      <c r="AB5257" t="s">
        <v>307</v>
      </c>
      <c r="AC5257" t="s">
        <v>307</v>
      </c>
      <c r="AD5257" t="s">
        <v>307</v>
      </c>
      <c r="AE5257" t="s">
        <v>307</v>
      </c>
      <c r="AF5257" t="s">
        <v>307</v>
      </c>
      <c r="AG5257" t="s">
        <v>307</v>
      </c>
      <c r="AH5257" t="s">
        <v>307</v>
      </c>
      <c r="AI5257" t="s">
        <v>307</v>
      </c>
      <c r="AJ5257" t="s">
        <v>307</v>
      </c>
      <c r="AK5257" t="s">
        <v>307</v>
      </c>
      <c r="AL5257" t="s">
        <v>307</v>
      </c>
      <c r="AM5257" t="s">
        <v>307</v>
      </c>
      <c r="AN5257" t="s">
        <v>307</v>
      </c>
      <c r="AO5257" t="s">
        <v>307</v>
      </c>
      <c r="AP5257" t="s">
        <v>307</v>
      </c>
      <c r="AQ5257" t="s">
        <v>307</v>
      </c>
      <c r="AR5257" t="s">
        <v>307</v>
      </c>
      <c r="AS5257" t="s">
        <v>307</v>
      </c>
    </row>
    <row r="5258" spans="1:45" x14ac:dyDescent="0.25">
      <c r="A5258">
        <v>621</v>
      </c>
      <c r="B5258" t="s">
        <v>250</v>
      </c>
      <c r="C5258" t="s">
        <v>36</v>
      </c>
      <c r="D5258" t="s">
        <v>49</v>
      </c>
      <c r="E5258" t="s">
        <v>307</v>
      </c>
      <c r="F5258" t="s">
        <v>307</v>
      </c>
      <c r="G5258" t="s">
        <v>307</v>
      </c>
      <c r="H5258" t="s">
        <v>307</v>
      </c>
      <c r="I5258" t="s">
        <v>307</v>
      </c>
      <c r="J5258" t="s">
        <v>307</v>
      </c>
      <c r="K5258" t="s">
        <v>307</v>
      </c>
      <c r="L5258" t="s">
        <v>307</v>
      </c>
      <c r="M5258" t="s">
        <v>307</v>
      </c>
      <c r="N5258" t="s">
        <v>307</v>
      </c>
      <c r="O5258" t="s">
        <v>307</v>
      </c>
      <c r="P5258" t="s">
        <v>307</v>
      </c>
      <c r="Q5258" t="s">
        <v>307</v>
      </c>
      <c r="R5258" t="s">
        <v>307</v>
      </c>
      <c r="S5258" t="s">
        <v>307</v>
      </c>
      <c r="T5258" t="s">
        <v>307</v>
      </c>
      <c r="U5258" t="s">
        <v>307</v>
      </c>
      <c r="V5258" t="s">
        <v>307</v>
      </c>
      <c r="W5258" t="s">
        <v>307</v>
      </c>
      <c r="X5258" t="s">
        <v>307</v>
      </c>
      <c r="Y5258" t="s">
        <v>307</v>
      </c>
      <c r="Z5258" t="s">
        <v>307</v>
      </c>
      <c r="AA5258" t="s">
        <v>307</v>
      </c>
      <c r="AB5258" t="s">
        <v>307</v>
      </c>
      <c r="AC5258" t="s">
        <v>307</v>
      </c>
      <c r="AD5258" t="s">
        <v>307</v>
      </c>
      <c r="AE5258" t="s">
        <v>307</v>
      </c>
      <c r="AF5258" t="s">
        <v>307</v>
      </c>
      <c r="AG5258" t="s">
        <v>307</v>
      </c>
      <c r="AH5258" t="s">
        <v>307</v>
      </c>
      <c r="AI5258" t="s">
        <v>307</v>
      </c>
      <c r="AJ5258" t="s">
        <v>307</v>
      </c>
      <c r="AK5258" t="s">
        <v>307</v>
      </c>
      <c r="AL5258" t="s">
        <v>307</v>
      </c>
      <c r="AM5258" t="s">
        <v>307</v>
      </c>
      <c r="AN5258" t="s">
        <v>307</v>
      </c>
      <c r="AO5258" t="s">
        <v>307</v>
      </c>
      <c r="AP5258" t="s">
        <v>307</v>
      </c>
      <c r="AQ5258" t="s">
        <v>307</v>
      </c>
      <c r="AR5258" t="s">
        <v>307</v>
      </c>
      <c r="AS5258" t="s">
        <v>307</v>
      </c>
    </row>
    <row r="5259" spans="1:45" x14ac:dyDescent="0.25">
      <c r="A5259">
        <v>621</v>
      </c>
      <c r="B5259" t="s">
        <v>250</v>
      </c>
      <c r="C5259" t="s">
        <v>37</v>
      </c>
      <c r="D5259" t="s">
        <v>47</v>
      </c>
      <c r="E5259" t="s">
        <v>307</v>
      </c>
      <c r="F5259" t="s">
        <v>307</v>
      </c>
      <c r="G5259" t="s">
        <v>307</v>
      </c>
      <c r="H5259" t="s">
        <v>307</v>
      </c>
      <c r="I5259" t="s">
        <v>307</v>
      </c>
      <c r="J5259" t="s">
        <v>307</v>
      </c>
      <c r="K5259" t="s">
        <v>307</v>
      </c>
      <c r="L5259" t="s">
        <v>307</v>
      </c>
      <c r="M5259" t="s">
        <v>307</v>
      </c>
      <c r="N5259" t="s">
        <v>307</v>
      </c>
      <c r="O5259" t="s">
        <v>307</v>
      </c>
      <c r="P5259" t="s">
        <v>307</v>
      </c>
      <c r="Q5259" t="s">
        <v>307</v>
      </c>
      <c r="R5259" t="s">
        <v>307</v>
      </c>
      <c r="S5259" t="s">
        <v>307</v>
      </c>
      <c r="T5259" t="s">
        <v>307</v>
      </c>
      <c r="U5259" t="s">
        <v>307</v>
      </c>
      <c r="V5259" t="s">
        <v>307</v>
      </c>
      <c r="W5259" t="s">
        <v>307</v>
      </c>
      <c r="X5259" t="s">
        <v>307</v>
      </c>
      <c r="Y5259" t="s">
        <v>307</v>
      </c>
      <c r="Z5259" t="s">
        <v>307</v>
      </c>
      <c r="AA5259" t="s">
        <v>307</v>
      </c>
      <c r="AB5259" t="s">
        <v>307</v>
      </c>
      <c r="AC5259" t="s">
        <v>307</v>
      </c>
      <c r="AD5259" t="s">
        <v>307</v>
      </c>
      <c r="AE5259" t="s">
        <v>307</v>
      </c>
      <c r="AF5259" t="s">
        <v>307</v>
      </c>
      <c r="AG5259" t="s">
        <v>307</v>
      </c>
      <c r="AH5259" t="s">
        <v>307</v>
      </c>
      <c r="AI5259" t="s">
        <v>307</v>
      </c>
      <c r="AJ5259" t="s">
        <v>307</v>
      </c>
      <c r="AK5259" t="s">
        <v>307</v>
      </c>
      <c r="AL5259" t="s">
        <v>307</v>
      </c>
      <c r="AM5259" t="s">
        <v>307</v>
      </c>
      <c r="AN5259" t="s">
        <v>307</v>
      </c>
      <c r="AO5259" t="s">
        <v>307</v>
      </c>
      <c r="AP5259" t="s">
        <v>307</v>
      </c>
      <c r="AQ5259" t="s">
        <v>307</v>
      </c>
      <c r="AR5259" t="s">
        <v>307</v>
      </c>
      <c r="AS5259" t="s">
        <v>307</v>
      </c>
    </row>
    <row r="5260" spans="1:45" x14ac:dyDescent="0.25">
      <c r="A5260">
        <v>621</v>
      </c>
      <c r="B5260" t="s">
        <v>250</v>
      </c>
      <c r="C5260" t="s">
        <v>37</v>
      </c>
      <c r="D5260" t="s">
        <v>48</v>
      </c>
      <c r="E5260" t="s">
        <v>307</v>
      </c>
      <c r="F5260" t="s">
        <v>307</v>
      </c>
      <c r="G5260" t="s">
        <v>307</v>
      </c>
      <c r="H5260" t="s">
        <v>307</v>
      </c>
      <c r="I5260" t="s">
        <v>307</v>
      </c>
      <c r="J5260" t="s">
        <v>307</v>
      </c>
      <c r="K5260" t="s">
        <v>307</v>
      </c>
      <c r="L5260" t="s">
        <v>307</v>
      </c>
      <c r="M5260" t="s">
        <v>307</v>
      </c>
      <c r="N5260" t="s">
        <v>307</v>
      </c>
      <c r="O5260" t="s">
        <v>307</v>
      </c>
      <c r="P5260" t="s">
        <v>307</v>
      </c>
      <c r="Q5260" t="s">
        <v>307</v>
      </c>
      <c r="R5260" t="s">
        <v>307</v>
      </c>
      <c r="S5260" t="s">
        <v>307</v>
      </c>
      <c r="T5260" t="s">
        <v>307</v>
      </c>
      <c r="U5260" t="s">
        <v>307</v>
      </c>
      <c r="V5260" t="s">
        <v>307</v>
      </c>
      <c r="W5260" t="s">
        <v>307</v>
      </c>
      <c r="X5260" t="s">
        <v>307</v>
      </c>
      <c r="Y5260" t="s">
        <v>307</v>
      </c>
      <c r="Z5260" t="s">
        <v>307</v>
      </c>
      <c r="AA5260" t="s">
        <v>307</v>
      </c>
      <c r="AB5260" t="s">
        <v>307</v>
      </c>
      <c r="AC5260" t="s">
        <v>307</v>
      </c>
      <c r="AD5260" t="s">
        <v>307</v>
      </c>
      <c r="AE5260" t="s">
        <v>307</v>
      </c>
      <c r="AF5260" t="s">
        <v>307</v>
      </c>
      <c r="AG5260" t="s">
        <v>307</v>
      </c>
      <c r="AH5260" t="s">
        <v>307</v>
      </c>
      <c r="AI5260" t="s">
        <v>307</v>
      </c>
      <c r="AJ5260" t="s">
        <v>307</v>
      </c>
      <c r="AK5260" t="s">
        <v>307</v>
      </c>
      <c r="AL5260" t="s">
        <v>307</v>
      </c>
      <c r="AM5260" t="s">
        <v>307</v>
      </c>
      <c r="AN5260" t="s">
        <v>307</v>
      </c>
      <c r="AO5260" t="s">
        <v>307</v>
      </c>
      <c r="AP5260" t="s">
        <v>307</v>
      </c>
      <c r="AQ5260" t="s">
        <v>307</v>
      </c>
      <c r="AR5260" t="s">
        <v>307</v>
      </c>
      <c r="AS5260" t="s">
        <v>307</v>
      </c>
    </row>
    <row r="5261" spans="1:45" x14ac:dyDescent="0.25">
      <c r="A5261">
        <v>621</v>
      </c>
      <c r="B5261" t="s">
        <v>250</v>
      </c>
      <c r="C5261" t="s">
        <v>37</v>
      </c>
      <c r="D5261" t="s">
        <v>49</v>
      </c>
      <c r="E5261" t="s">
        <v>307</v>
      </c>
      <c r="F5261" t="s">
        <v>307</v>
      </c>
      <c r="G5261" t="s">
        <v>307</v>
      </c>
      <c r="H5261" t="s">
        <v>307</v>
      </c>
      <c r="I5261" t="s">
        <v>307</v>
      </c>
      <c r="J5261" t="s">
        <v>307</v>
      </c>
      <c r="K5261" t="s">
        <v>307</v>
      </c>
      <c r="L5261" t="s">
        <v>307</v>
      </c>
      <c r="M5261" t="s">
        <v>307</v>
      </c>
      <c r="N5261" t="s">
        <v>307</v>
      </c>
      <c r="O5261" t="s">
        <v>307</v>
      </c>
      <c r="P5261" t="s">
        <v>307</v>
      </c>
      <c r="Q5261" t="s">
        <v>307</v>
      </c>
      <c r="R5261" t="s">
        <v>307</v>
      </c>
      <c r="S5261" t="s">
        <v>307</v>
      </c>
      <c r="T5261" t="s">
        <v>307</v>
      </c>
      <c r="U5261" t="s">
        <v>307</v>
      </c>
      <c r="V5261" t="s">
        <v>307</v>
      </c>
      <c r="W5261" t="s">
        <v>307</v>
      </c>
      <c r="X5261" t="s">
        <v>307</v>
      </c>
      <c r="Y5261" t="s">
        <v>307</v>
      </c>
      <c r="Z5261" t="s">
        <v>307</v>
      </c>
      <c r="AA5261" t="s">
        <v>307</v>
      </c>
      <c r="AB5261" t="s">
        <v>307</v>
      </c>
      <c r="AC5261" t="s">
        <v>307</v>
      </c>
      <c r="AD5261" t="s">
        <v>307</v>
      </c>
      <c r="AE5261" t="s">
        <v>307</v>
      </c>
      <c r="AF5261" t="s">
        <v>307</v>
      </c>
      <c r="AG5261" t="s">
        <v>307</v>
      </c>
      <c r="AH5261" t="s">
        <v>307</v>
      </c>
      <c r="AI5261" t="s">
        <v>307</v>
      </c>
      <c r="AJ5261" t="s">
        <v>307</v>
      </c>
      <c r="AK5261" t="s">
        <v>307</v>
      </c>
      <c r="AL5261" t="s">
        <v>307</v>
      </c>
      <c r="AM5261" t="s">
        <v>307</v>
      </c>
      <c r="AN5261" t="s">
        <v>307</v>
      </c>
      <c r="AO5261" t="s">
        <v>307</v>
      </c>
      <c r="AP5261" t="s">
        <v>307</v>
      </c>
      <c r="AQ5261" t="s">
        <v>307</v>
      </c>
      <c r="AR5261" t="s">
        <v>307</v>
      </c>
      <c r="AS5261" t="s">
        <v>307</v>
      </c>
    </row>
    <row r="5262" spans="1:45" x14ac:dyDescent="0.25">
      <c r="A5262">
        <v>621</v>
      </c>
      <c r="B5262" t="s">
        <v>250</v>
      </c>
      <c r="C5262" t="s">
        <v>476</v>
      </c>
      <c r="D5262" t="s">
        <v>48</v>
      </c>
      <c r="E5262" t="s">
        <v>307</v>
      </c>
      <c r="F5262" t="s">
        <v>307</v>
      </c>
      <c r="G5262" t="s">
        <v>307</v>
      </c>
    </row>
    <row r="5263" spans="1:45" x14ac:dyDescent="0.25">
      <c r="A5263">
        <v>621</v>
      </c>
      <c r="B5263" t="s">
        <v>250</v>
      </c>
      <c r="C5263" t="s">
        <v>477</v>
      </c>
      <c r="D5263" t="s">
        <v>48</v>
      </c>
      <c r="E5263" t="s">
        <v>307</v>
      </c>
      <c r="F5263" t="s">
        <v>307</v>
      </c>
      <c r="G5263" t="s">
        <v>307</v>
      </c>
    </row>
    <row r="5264" spans="1:45" x14ac:dyDescent="0.25">
      <c r="A5264">
        <v>621</v>
      </c>
      <c r="B5264" t="s">
        <v>250</v>
      </c>
      <c r="C5264" t="s">
        <v>45</v>
      </c>
      <c r="D5264" t="s">
        <v>63</v>
      </c>
      <c r="E5264" t="s">
        <v>307</v>
      </c>
      <c r="F5264" t="s">
        <v>307</v>
      </c>
      <c r="G5264" t="s">
        <v>307</v>
      </c>
      <c r="H5264" t="s">
        <v>307</v>
      </c>
      <c r="I5264" t="s">
        <v>307</v>
      </c>
      <c r="J5264" t="s">
        <v>307</v>
      </c>
      <c r="K5264" t="s">
        <v>307</v>
      </c>
      <c r="L5264" t="s">
        <v>307</v>
      </c>
      <c r="M5264" t="s">
        <v>307</v>
      </c>
      <c r="N5264" t="s">
        <v>307</v>
      </c>
      <c r="O5264" t="s">
        <v>307</v>
      </c>
      <c r="P5264" t="s">
        <v>307</v>
      </c>
      <c r="Q5264" t="s">
        <v>307</v>
      </c>
      <c r="R5264" t="s">
        <v>307</v>
      </c>
      <c r="S5264" t="s">
        <v>307</v>
      </c>
      <c r="T5264" t="s">
        <v>307</v>
      </c>
      <c r="U5264" t="s">
        <v>307</v>
      </c>
      <c r="V5264" t="s">
        <v>307</v>
      </c>
      <c r="W5264" t="s">
        <v>307</v>
      </c>
    </row>
    <row r="5265" spans="1:42" x14ac:dyDescent="0.25">
      <c r="A5265">
        <v>621</v>
      </c>
      <c r="B5265" t="s">
        <v>250</v>
      </c>
      <c r="C5265" t="s">
        <v>45</v>
      </c>
      <c r="D5265" t="s">
        <v>64</v>
      </c>
      <c r="E5265" t="s">
        <v>307</v>
      </c>
      <c r="F5265" t="s">
        <v>307</v>
      </c>
      <c r="G5265" t="s">
        <v>307</v>
      </c>
      <c r="H5265" t="s">
        <v>307</v>
      </c>
      <c r="I5265" t="s">
        <v>307</v>
      </c>
      <c r="J5265" t="s">
        <v>307</v>
      </c>
      <c r="K5265" t="s">
        <v>307</v>
      </c>
      <c r="L5265" t="s">
        <v>307</v>
      </c>
      <c r="M5265" t="s">
        <v>307</v>
      </c>
      <c r="N5265" t="s">
        <v>307</v>
      </c>
      <c r="O5265" t="s">
        <v>307</v>
      </c>
      <c r="P5265" t="s">
        <v>307</v>
      </c>
      <c r="Q5265" t="s">
        <v>307</v>
      </c>
      <c r="R5265" t="s">
        <v>307</v>
      </c>
      <c r="S5265" t="s">
        <v>307</v>
      </c>
      <c r="T5265" t="s">
        <v>307</v>
      </c>
      <c r="U5265" t="s">
        <v>307</v>
      </c>
      <c r="V5265" t="s">
        <v>307</v>
      </c>
      <c r="W5265" t="s">
        <v>307</v>
      </c>
    </row>
    <row r="5266" spans="1:42" x14ac:dyDescent="0.25">
      <c r="A5266">
        <v>621</v>
      </c>
      <c r="B5266" t="s">
        <v>250</v>
      </c>
      <c r="C5266" t="s">
        <v>40</v>
      </c>
      <c r="D5266" t="s">
        <v>52</v>
      </c>
      <c r="E5266" t="s">
        <v>307</v>
      </c>
      <c r="F5266" t="s">
        <v>307</v>
      </c>
      <c r="G5266" t="s">
        <v>307</v>
      </c>
      <c r="H5266" t="s">
        <v>307</v>
      </c>
      <c r="I5266" t="s">
        <v>307</v>
      </c>
      <c r="J5266" t="s">
        <v>307</v>
      </c>
      <c r="K5266" t="s">
        <v>307</v>
      </c>
      <c r="L5266" t="s">
        <v>307</v>
      </c>
      <c r="M5266" t="s">
        <v>307</v>
      </c>
      <c r="N5266" t="s">
        <v>307</v>
      </c>
      <c r="O5266" t="s">
        <v>307</v>
      </c>
      <c r="P5266" t="s">
        <v>307</v>
      </c>
      <c r="Q5266" t="s">
        <v>307</v>
      </c>
      <c r="R5266" t="s">
        <v>307</v>
      </c>
      <c r="S5266" t="s">
        <v>307</v>
      </c>
      <c r="T5266" t="s">
        <v>307</v>
      </c>
      <c r="U5266" t="s">
        <v>307</v>
      </c>
      <c r="V5266" t="s">
        <v>307</v>
      </c>
      <c r="W5266" t="s">
        <v>307</v>
      </c>
      <c r="X5266" t="s">
        <v>307</v>
      </c>
      <c r="Y5266" t="s">
        <v>307</v>
      </c>
      <c r="Z5266" t="s">
        <v>307</v>
      </c>
    </row>
    <row r="5267" spans="1:42" x14ac:dyDescent="0.25">
      <c r="A5267">
        <v>621</v>
      </c>
      <c r="B5267" t="s">
        <v>250</v>
      </c>
      <c r="C5267" t="s">
        <v>40</v>
      </c>
      <c r="D5267" t="s">
        <v>53</v>
      </c>
      <c r="E5267" t="s">
        <v>307</v>
      </c>
      <c r="F5267" t="s">
        <v>307</v>
      </c>
      <c r="G5267" t="s">
        <v>307</v>
      </c>
      <c r="H5267" t="s">
        <v>307</v>
      </c>
      <c r="I5267" t="s">
        <v>307</v>
      </c>
      <c r="J5267" t="s">
        <v>307</v>
      </c>
      <c r="K5267" t="s">
        <v>307</v>
      </c>
      <c r="L5267" t="s">
        <v>307</v>
      </c>
      <c r="M5267" t="s">
        <v>307</v>
      </c>
      <c r="N5267" t="s">
        <v>307</v>
      </c>
      <c r="O5267" t="s">
        <v>307</v>
      </c>
      <c r="P5267" t="s">
        <v>307</v>
      </c>
      <c r="Q5267" t="s">
        <v>307</v>
      </c>
      <c r="R5267" t="s">
        <v>307</v>
      </c>
      <c r="S5267" t="s">
        <v>307</v>
      </c>
      <c r="T5267" t="s">
        <v>307</v>
      </c>
      <c r="U5267" t="s">
        <v>307</v>
      </c>
      <c r="V5267" t="s">
        <v>307</v>
      </c>
      <c r="W5267" t="s">
        <v>307</v>
      </c>
      <c r="X5267" t="s">
        <v>307</v>
      </c>
      <c r="Y5267" t="s">
        <v>307</v>
      </c>
      <c r="Z5267" t="s">
        <v>307</v>
      </c>
    </row>
    <row r="5268" spans="1:42" x14ac:dyDescent="0.25">
      <c r="A5268">
        <v>621</v>
      </c>
      <c r="B5268" t="s">
        <v>250</v>
      </c>
      <c r="C5268" t="s">
        <v>39</v>
      </c>
      <c r="D5268" t="s">
        <v>50</v>
      </c>
      <c r="E5268" t="s">
        <v>307</v>
      </c>
      <c r="F5268" t="s">
        <v>307</v>
      </c>
      <c r="G5268" t="s">
        <v>307</v>
      </c>
      <c r="H5268" t="s">
        <v>307</v>
      </c>
      <c r="I5268" t="s">
        <v>307</v>
      </c>
      <c r="J5268" t="s">
        <v>307</v>
      </c>
      <c r="K5268" t="s">
        <v>307</v>
      </c>
      <c r="L5268" t="s">
        <v>307</v>
      </c>
      <c r="M5268" t="s">
        <v>307</v>
      </c>
      <c r="N5268" t="s">
        <v>307</v>
      </c>
      <c r="O5268" t="s">
        <v>307</v>
      </c>
      <c r="P5268" t="s">
        <v>307</v>
      </c>
      <c r="Q5268" t="s">
        <v>307</v>
      </c>
      <c r="R5268" t="s">
        <v>307</v>
      </c>
      <c r="S5268" t="s">
        <v>307</v>
      </c>
      <c r="T5268" t="s">
        <v>307</v>
      </c>
      <c r="U5268" t="s">
        <v>307</v>
      </c>
      <c r="V5268" t="s">
        <v>307</v>
      </c>
      <c r="W5268" t="s">
        <v>307</v>
      </c>
      <c r="X5268" t="s">
        <v>307</v>
      </c>
      <c r="Y5268" t="s">
        <v>307</v>
      </c>
      <c r="Z5268" t="s">
        <v>307</v>
      </c>
      <c r="AA5268" t="s">
        <v>307</v>
      </c>
      <c r="AB5268" t="s">
        <v>307</v>
      </c>
      <c r="AC5268" t="s">
        <v>307</v>
      </c>
      <c r="AD5268" t="s">
        <v>307</v>
      </c>
      <c r="AE5268" t="s">
        <v>307</v>
      </c>
      <c r="AF5268" t="s">
        <v>307</v>
      </c>
      <c r="AG5268" t="s">
        <v>307</v>
      </c>
      <c r="AH5268" t="s">
        <v>307</v>
      </c>
      <c r="AI5268" t="s">
        <v>307</v>
      </c>
      <c r="AJ5268" t="s">
        <v>307</v>
      </c>
      <c r="AK5268" t="s">
        <v>307</v>
      </c>
      <c r="AL5268" t="s">
        <v>307</v>
      </c>
      <c r="AM5268" t="s">
        <v>307</v>
      </c>
      <c r="AN5268" t="s">
        <v>307</v>
      </c>
      <c r="AO5268" t="s">
        <v>307</v>
      </c>
      <c r="AP5268" t="s">
        <v>307</v>
      </c>
    </row>
    <row r="5269" spans="1:42" x14ac:dyDescent="0.25">
      <c r="A5269">
        <v>621</v>
      </c>
      <c r="B5269" t="s">
        <v>250</v>
      </c>
      <c r="C5269" t="s">
        <v>39</v>
      </c>
      <c r="D5269" t="s">
        <v>48</v>
      </c>
      <c r="E5269" t="s">
        <v>307</v>
      </c>
      <c r="F5269" t="s">
        <v>307</v>
      </c>
      <c r="G5269" t="s">
        <v>307</v>
      </c>
      <c r="H5269" t="s">
        <v>307</v>
      </c>
      <c r="I5269" t="s">
        <v>307</v>
      </c>
      <c r="J5269" t="s">
        <v>307</v>
      </c>
      <c r="K5269" t="s">
        <v>307</v>
      </c>
      <c r="L5269" t="s">
        <v>307</v>
      </c>
      <c r="M5269" t="s">
        <v>307</v>
      </c>
      <c r="N5269" t="s">
        <v>307</v>
      </c>
      <c r="O5269" t="s">
        <v>307</v>
      </c>
      <c r="P5269" t="s">
        <v>307</v>
      </c>
      <c r="Q5269" t="s">
        <v>307</v>
      </c>
      <c r="R5269" t="s">
        <v>307</v>
      </c>
      <c r="S5269" t="s">
        <v>307</v>
      </c>
      <c r="T5269" t="s">
        <v>307</v>
      </c>
      <c r="U5269" t="s">
        <v>307</v>
      </c>
      <c r="V5269" t="s">
        <v>307</v>
      </c>
      <c r="W5269" t="s">
        <v>307</v>
      </c>
      <c r="X5269" t="s">
        <v>307</v>
      </c>
      <c r="Y5269" t="s">
        <v>307</v>
      </c>
      <c r="Z5269" t="s">
        <v>307</v>
      </c>
      <c r="AA5269" t="s">
        <v>307</v>
      </c>
      <c r="AB5269" t="s">
        <v>307</v>
      </c>
      <c r="AC5269" t="s">
        <v>307</v>
      </c>
      <c r="AD5269" t="s">
        <v>307</v>
      </c>
      <c r="AE5269" t="s">
        <v>307</v>
      </c>
      <c r="AF5269" t="s">
        <v>307</v>
      </c>
      <c r="AG5269" t="s">
        <v>307</v>
      </c>
      <c r="AH5269" t="s">
        <v>307</v>
      </c>
      <c r="AI5269" t="s">
        <v>307</v>
      </c>
      <c r="AJ5269" t="s">
        <v>307</v>
      </c>
      <c r="AK5269" t="s">
        <v>307</v>
      </c>
      <c r="AL5269" t="s">
        <v>307</v>
      </c>
      <c r="AM5269" t="s">
        <v>307</v>
      </c>
      <c r="AN5269" t="s">
        <v>307</v>
      </c>
      <c r="AO5269" t="s">
        <v>307</v>
      </c>
      <c r="AP5269" t="s">
        <v>307</v>
      </c>
    </row>
    <row r="5270" spans="1:42" x14ac:dyDescent="0.25">
      <c r="A5270">
        <v>621</v>
      </c>
      <c r="B5270" t="s">
        <v>250</v>
      </c>
      <c r="C5270" t="s">
        <v>39</v>
      </c>
      <c r="D5270" t="s">
        <v>51</v>
      </c>
      <c r="E5270" t="s">
        <v>307</v>
      </c>
      <c r="F5270" t="s">
        <v>307</v>
      </c>
      <c r="G5270" t="s">
        <v>307</v>
      </c>
      <c r="H5270" t="s">
        <v>307</v>
      </c>
      <c r="I5270" t="s">
        <v>307</v>
      </c>
      <c r="J5270" t="s">
        <v>307</v>
      </c>
      <c r="K5270" t="s">
        <v>307</v>
      </c>
      <c r="L5270" t="s">
        <v>307</v>
      </c>
      <c r="M5270" t="s">
        <v>307</v>
      </c>
      <c r="N5270" t="s">
        <v>307</v>
      </c>
      <c r="O5270" t="s">
        <v>307</v>
      </c>
      <c r="P5270" t="s">
        <v>307</v>
      </c>
      <c r="Q5270" t="s">
        <v>307</v>
      </c>
      <c r="R5270" t="s">
        <v>307</v>
      </c>
      <c r="S5270" t="s">
        <v>307</v>
      </c>
      <c r="T5270" t="s">
        <v>307</v>
      </c>
      <c r="U5270" t="s">
        <v>307</v>
      </c>
      <c r="V5270" t="s">
        <v>307</v>
      </c>
      <c r="W5270" t="s">
        <v>307</v>
      </c>
      <c r="X5270" t="s">
        <v>307</v>
      </c>
      <c r="Y5270" t="s">
        <v>307</v>
      </c>
      <c r="Z5270" t="s">
        <v>307</v>
      </c>
      <c r="AA5270" t="s">
        <v>307</v>
      </c>
      <c r="AB5270" t="s">
        <v>307</v>
      </c>
      <c r="AC5270" t="s">
        <v>307</v>
      </c>
      <c r="AD5270" t="s">
        <v>307</v>
      </c>
      <c r="AE5270" t="s">
        <v>307</v>
      </c>
      <c r="AF5270" t="s">
        <v>307</v>
      </c>
      <c r="AG5270" t="s">
        <v>307</v>
      </c>
      <c r="AH5270" t="s">
        <v>307</v>
      </c>
      <c r="AI5270" t="s">
        <v>307</v>
      </c>
      <c r="AJ5270" t="s">
        <v>307</v>
      </c>
      <c r="AK5270" t="s">
        <v>307</v>
      </c>
      <c r="AL5270" t="s">
        <v>307</v>
      </c>
      <c r="AM5270" t="s">
        <v>307</v>
      </c>
      <c r="AN5270" t="s">
        <v>307</v>
      </c>
      <c r="AO5270" t="s">
        <v>307</v>
      </c>
      <c r="AP5270" t="s">
        <v>307</v>
      </c>
    </row>
    <row r="5271" spans="1:42" x14ac:dyDescent="0.25">
      <c r="A5271">
        <v>621</v>
      </c>
      <c r="B5271" t="s">
        <v>250</v>
      </c>
      <c r="C5271" t="s">
        <v>46</v>
      </c>
      <c r="D5271" t="s">
        <v>65</v>
      </c>
      <c r="E5271" t="s">
        <v>307</v>
      </c>
      <c r="F5271" t="s">
        <v>307</v>
      </c>
      <c r="G5271" t="s">
        <v>307</v>
      </c>
      <c r="H5271" t="s">
        <v>307</v>
      </c>
      <c r="I5271" t="s">
        <v>307</v>
      </c>
      <c r="J5271" t="s">
        <v>307</v>
      </c>
      <c r="K5271" t="s">
        <v>307</v>
      </c>
      <c r="L5271" t="s">
        <v>307</v>
      </c>
      <c r="M5271" t="s">
        <v>307</v>
      </c>
      <c r="N5271" t="s">
        <v>307</v>
      </c>
      <c r="O5271" t="s">
        <v>307</v>
      </c>
      <c r="P5271" t="s">
        <v>307</v>
      </c>
      <c r="Q5271" t="s">
        <v>307</v>
      </c>
      <c r="R5271" t="s">
        <v>307</v>
      </c>
      <c r="S5271" t="s">
        <v>307</v>
      </c>
      <c r="T5271" t="s">
        <v>307</v>
      </c>
      <c r="U5271" t="s">
        <v>307</v>
      </c>
      <c r="V5271" t="s">
        <v>307</v>
      </c>
      <c r="W5271" t="s">
        <v>307</v>
      </c>
      <c r="X5271" t="s">
        <v>307</v>
      </c>
      <c r="Y5271" t="s">
        <v>307</v>
      </c>
      <c r="Z5271" t="s">
        <v>307</v>
      </c>
    </row>
    <row r="5272" spans="1:42" x14ac:dyDescent="0.25">
      <c r="A5272">
        <v>621</v>
      </c>
      <c r="B5272" t="s">
        <v>250</v>
      </c>
      <c r="C5272" t="s">
        <v>46</v>
      </c>
      <c r="D5272" t="s">
        <v>66</v>
      </c>
      <c r="E5272" t="s">
        <v>307</v>
      </c>
      <c r="F5272" t="s">
        <v>307</v>
      </c>
      <c r="G5272" t="s">
        <v>307</v>
      </c>
      <c r="H5272" t="s">
        <v>307</v>
      </c>
      <c r="I5272" t="s">
        <v>307</v>
      </c>
      <c r="J5272" t="s">
        <v>307</v>
      </c>
      <c r="K5272" t="s">
        <v>307</v>
      </c>
      <c r="L5272" t="s">
        <v>307</v>
      </c>
      <c r="M5272" t="s">
        <v>307</v>
      </c>
      <c r="N5272" t="s">
        <v>307</v>
      </c>
      <c r="O5272" t="s">
        <v>307</v>
      </c>
      <c r="P5272" t="s">
        <v>307</v>
      </c>
      <c r="Q5272" t="s">
        <v>307</v>
      </c>
      <c r="R5272" t="s">
        <v>307</v>
      </c>
      <c r="S5272" t="s">
        <v>307</v>
      </c>
      <c r="T5272" t="s">
        <v>307</v>
      </c>
      <c r="U5272" t="s">
        <v>307</v>
      </c>
      <c r="V5272" t="s">
        <v>307</v>
      </c>
      <c r="W5272" t="s">
        <v>307</v>
      </c>
      <c r="X5272" t="s">
        <v>307</v>
      </c>
      <c r="Y5272" t="s">
        <v>307</v>
      </c>
      <c r="Z5272" t="s">
        <v>307</v>
      </c>
    </row>
    <row r="5273" spans="1:42" x14ac:dyDescent="0.25">
      <c r="A5273">
        <v>621</v>
      </c>
      <c r="B5273" t="s">
        <v>250</v>
      </c>
      <c r="C5273" t="s">
        <v>46</v>
      </c>
      <c r="D5273" t="s">
        <v>67</v>
      </c>
      <c r="E5273" t="s">
        <v>307</v>
      </c>
      <c r="F5273" t="s">
        <v>307</v>
      </c>
      <c r="G5273" t="s">
        <v>307</v>
      </c>
      <c r="H5273" t="s">
        <v>307</v>
      </c>
      <c r="I5273" t="s">
        <v>307</v>
      </c>
      <c r="J5273" t="s">
        <v>307</v>
      </c>
      <c r="K5273" t="s">
        <v>307</v>
      </c>
      <c r="L5273" t="s">
        <v>307</v>
      </c>
      <c r="M5273" t="s">
        <v>307</v>
      </c>
      <c r="N5273" t="s">
        <v>307</v>
      </c>
      <c r="O5273" t="s">
        <v>307</v>
      </c>
      <c r="P5273" t="s">
        <v>307</v>
      </c>
      <c r="Q5273" t="s">
        <v>307</v>
      </c>
      <c r="R5273" t="s">
        <v>307</v>
      </c>
      <c r="S5273" t="s">
        <v>307</v>
      </c>
      <c r="T5273" t="s">
        <v>307</v>
      </c>
      <c r="U5273" t="s">
        <v>307</v>
      </c>
      <c r="V5273" t="s">
        <v>307</v>
      </c>
      <c r="W5273" t="s">
        <v>307</v>
      </c>
      <c r="X5273" t="s">
        <v>307</v>
      </c>
      <c r="Y5273" t="s">
        <v>307</v>
      </c>
      <c r="Z5273" t="s">
        <v>307</v>
      </c>
    </row>
    <row r="5274" spans="1:42" x14ac:dyDescent="0.25">
      <c r="A5274">
        <v>621</v>
      </c>
      <c r="B5274" t="s">
        <v>250</v>
      </c>
      <c r="C5274" t="s">
        <v>46</v>
      </c>
      <c r="D5274" t="s">
        <v>68</v>
      </c>
      <c r="E5274" t="s">
        <v>307</v>
      </c>
      <c r="F5274" t="s">
        <v>307</v>
      </c>
      <c r="G5274" t="s">
        <v>307</v>
      </c>
      <c r="H5274" t="s">
        <v>307</v>
      </c>
      <c r="I5274" t="s">
        <v>307</v>
      </c>
      <c r="J5274" t="s">
        <v>307</v>
      </c>
      <c r="K5274" t="s">
        <v>307</v>
      </c>
      <c r="L5274" t="s">
        <v>307</v>
      </c>
      <c r="M5274" t="s">
        <v>307</v>
      </c>
      <c r="N5274" t="s">
        <v>307</v>
      </c>
      <c r="O5274" t="s">
        <v>307</v>
      </c>
      <c r="P5274" t="s">
        <v>307</v>
      </c>
      <c r="Q5274" t="s">
        <v>307</v>
      </c>
      <c r="R5274" t="s">
        <v>307</v>
      </c>
      <c r="S5274" t="s">
        <v>307</v>
      </c>
      <c r="T5274" t="s">
        <v>307</v>
      </c>
      <c r="U5274" t="s">
        <v>307</v>
      </c>
      <c r="V5274" t="s">
        <v>307</v>
      </c>
      <c r="W5274" t="s">
        <v>307</v>
      </c>
      <c r="X5274" t="s">
        <v>307</v>
      </c>
      <c r="Y5274" t="s">
        <v>307</v>
      </c>
      <c r="Z5274" t="s">
        <v>307</v>
      </c>
    </row>
    <row r="5275" spans="1:42" x14ac:dyDescent="0.25">
      <c r="A5275">
        <v>621</v>
      </c>
      <c r="B5275" t="s">
        <v>250</v>
      </c>
      <c r="C5275" t="s">
        <v>46</v>
      </c>
      <c r="D5275" t="s">
        <v>69</v>
      </c>
      <c r="E5275" t="s">
        <v>307</v>
      </c>
      <c r="F5275" t="s">
        <v>307</v>
      </c>
      <c r="G5275" t="s">
        <v>307</v>
      </c>
      <c r="H5275" t="s">
        <v>307</v>
      </c>
      <c r="I5275" t="s">
        <v>307</v>
      </c>
      <c r="J5275" t="s">
        <v>307</v>
      </c>
      <c r="K5275" t="s">
        <v>307</v>
      </c>
      <c r="L5275" t="s">
        <v>307</v>
      </c>
      <c r="M5275" t="s">
        <v>307</v>
      </c>
      <c r="N5275" t="s">
        <v>307</v>
      </c>
      <c r="O5275" t="s">
        <v>307</v>
      </c>
      <c r="P5275" t="s">
        <v>307</v>
      </c>
      <c r="Q5275" t="s">
        <v>307</v>
      </c>
      <c r="R5275" t="s">
        <v>307</v>
      </c>
      <c r="S5275" t="s">
        <v>307</v>
      </c>
      <c r="T5275" t="s">
        <v>307</v>
      </c>
      <c r="U5275" t="s">
        <v>307</v>
      </c>
      <c r="V5275" t="s">
        <v>307</v>
      </c>
      <c r="W5275" t="s">
        <v>307</v>
      </c>
      <c r="X5275" t="s">
        <v>307</v>
      </c>
      <c r="Y5275" t="s">
        <v>307</v>
      </c>
      <c r="Z5275" t="s">
        <v>307</v>
      </c>
    </row>
    <row r="5276" spans="1:42" x14ac:dyDescent="0.25">
      <c r="A5276">
        <v>621</v>
      </c>
      <c r="B5276" t="s">
        <v>250</v>
      </c>
      <c r="C5276" t="s">
        <v>46</v>
      </c>
      <c r="D5276" t="s">
        <v>70</v>
      </c>
      <c r="E5276" t="s">
        <v>307</v>
      </c>
      <c r="F5276" t="s">
        <v>307</v>
      </c>
      <c r="G5276" t="s">
        <v>307</v>
      </c>
      <c r="H5276" t="s">
        <v>307</v>
      </c>
      <c r="I5276" t="s">
        <v>307</v>
      </c>
      <c r="J5276" t="s">
        <v>307</v>
      </c>
      <c r="K5276" t="s">
        <v>307</v>
      </c>
      <c r="L5276" t="s">
        <v>307</v>
      </c>
      <c r="M5276" t="s">
        <v>307</v>
      </c>
      <c r="N5276" t="s">
        <v>307</v>
      </c>
      <c r="O5276" t="s">
        <v>307</v>
      </c>
      <c r="P5276" t="s">
        <v>307</v>
      </c>
      <c r="Q5276" t="s">
        <v>307</v>
      </c>
      <c r="R5276" t="s">
        <v>307</v>
      </c>
      <c r="S5276" t="s">
        <v>307</v>
      </c>
      <c r="T5276" t="s">
        <v>307</v>
      </c>
      <c r="U5276" t="s">
        <v>307</v>
      </c>
      <c r="V5276" t="s">
        <v>307</v>
      </c>
      <c r="W5276" t="s">
        <v>307</v>
      </c>
      <c r="X5276" t="s">
        <v>307</v>
      </c>
      <c r="Y5276" t="s">
        <v>307</v>
      </c>
      <c r="Z5276" t="s">
        <v>307</v>
      </c>
    </row>
    <row r="5277" spans="1:42" x14ac:dyDescent="0.25">
      <c r="A5277">
        <v>621</v>
      </c>
      <c r="B5277" t="s">
        <v>250</v>
      </c>
      <c r="C5277" t="s">
        <v>46</v>
      </c>
      <c r="D5277" t="s">
        <v>71</v>
      </c>
      <c r="E5277" t="s">
        <v>307</v>
      </c>
      <c r="F5277" t="s">
        <v>307</v>
      </c>
      <c r="G5277" t="s">
        <v>307</v>
      </c>
      <c r="H5277" t="s">
        <v>307</v>
      </c>
      <c r="I5277" t="s">
        <v>307</v>
      </c>
      <c r="J5277" t="s">
        <v>307</v>
      </c>
      <c r="K5277" t="s">
        <v>307</v>
      </c>
      <c r="L5277" t="s">
        <v>307</v>
      </c>
      <c r="M5277" t="s">
        <v>307</v>
      </c>
      <c r="N5277" t="s">
        <v>307</v>
      </c>
      <c r="O5277" t="s">
        <v>307</v>
      </c>
      <c r="P5277" t="s">
        <v>307</v>
      </c>
      <c r="Q5277" t="s">
        <v>307</v>
      </c>
      <c r="R5277" t="s">
        <v>307</v>
      </c>
      <c r="S5277" t="s">
        <v>307</v>
      </c>
      <c r="T5277" t="s">
        <v>307</v>
      </c>
      <c r="U5277" t="s">
        <v>307</v>
      </c>
      <c r="V5277" t="s">
        <v>307</v>
      </c>
      <c r="W5277" t="s">
        <v>307</v>
      </c>
      <c r="X5277" t="s">
        <v>307</v>
      </c>
      <c r="Y5277" t="s">
        <v>307</v>
      </c>
      <c r="Z5277" t="s">
        <v>307</v>
      </c>
    </row>
    <row r="5278" spans="1:42" x14ac:dyDescent="0.25">
      <c r="A5278">
        <v>621</v>
      </c>
      <c r="B5278" t="s">
        <v>250</v>
      </c>
      <c r="C5278" t="s">
        <v>46</v>
      </c>
      <c r="D5278" t="s">
        <v>72</v>
      </c>
      <c r="E5278" t="s">
        <v>307</v>
      </c>
      <c r="F5278" t="s">
        <v>307</v>
      </c>
      <c r="G5278" t="s">
        <v>307</v>
      </c>
      <c r="H5278" t="s">
        <v>307</v>
      </c>
      <c r="I5278" t="s">
        <v>307</v>
      </c>
      <c r="J5278" t="s">
        <v>307</v>
      </c>
      <c r="K5278" t="s">
        <v>307</v>
      </c>
      <c r="L5278" t="s">
        <v>307</v>
      </c>
      <c r="M5278" t="s">
        <v>307</v>
      </c>
      <c r="N5278" t="s">
        <v>307</v>
      </c>
      <c r="O5278" t="s">
        <v>307</v>
      </c>
      <c r="P5278" t="s">
        <v>307</v>
      </c>
      <c r="Q5278" t="s">
        <v>307</v>
      </c>
      <c r="R5278" t="s">
        <v>307</v>
      </c>
      <c r="S5278" t="s">
        <v>307</v>
      </c>
      <c r="T5278" t="s">
        <v>307</v>
      </c>
      <c r="U5278" t="s">
        <v>307</v>
      </c>
      <c r="V5278" t="s">
        <v>307</v>
      </c>
      <c r="W5278" t="s">
        <v>307</v>
      </c>
      <c r="X5278" t="s">
        <v>307</v>
      </c>
      <c r="Y5278" t="s">
        <v>307</v>
      </c>
      <c r="Z5278" t="s">
        <v>307</v>
      </c>
    </row>
    <row r="5279" spans="1:42" x14ac:dyDescent="0.25">
      <c r="A5279">
        <v>621</v>
      </c>
      <c r="B5279" t="s">
        <v>250</v>
      </c>
      <c r="C5279" t="s">
        <v>46</v>
      </c>
      <c r="D5279" t="s">
        <v>47</v>
      </c>
      <c r="E5279" t="s">
        <v>307</v>
      </c>
      <c r="F5279" t="s">
        <v>307</v>
      </c>
      <c r="G5279" t="s">
        <v>307</v>
      </c>
      <c r="H5279" t="s">
        <v>307</v>
      </c>
      <c r="I5279" t="s">
        <v>307</v>
      </c>
      <c r="J5279" t="s">
        <v>307</v>
      </c>
      <c r="K5279" t="s">
        <v>307</v>
      </c>
      <c r="L5279" t="s">
        <v>307</v>
      </c>
      <c r="M5279" t="s">
        <v>307</v>
      </c>
      <c r="N5279" t="s">
        <v>307</v>
      </c>
      <c r="O5279" t="s">
        <v>307</v>
      </c>
      <c r="P5279" t="s">
        <v>307</v>
      </c>
      <c r="Q5279" t="s">
        <v>307</v>
      </c>
      <c r="R5279" t="s">
        <v>307</v>
      </c>
      <c r="S5279" t="s">
        <v>307</v>
      </c>
      <c r="T5279" t="s">
        <v>307</v>
      </c>
      <c r="U5279" t="s">
        <v>307</v>
      </c>
      <c r="V5279" t="s">
        <v>307</v>
      </c>
      <c r="W5279" t="s">
        <v>307</v>
      </c>
      <c r="X5279" t="s">
        <v>307</v>
      </c>
      <c r="Y5279" t="s">
        <v>307</v>
      </c>
      <c r="Z5279" t="s">
        <v>307</v>
      </c>
    </row>
    <row r="5280" spans="1:42" x14ac:dyDescent="0.25">
      <c r="A5280">
        <v>621</v>
      </c>
      <c r="B5280" t="s">
        <v>250</v>
      </c>
      <c r="C5280" t="s">
        <v>46</v>
      </c>
      <c r="D5280" t="s">
        <v>48</v>
      </c>
      <c r="E5280" t="s">
        <v>307</v>
      </c>
      <c r="F5280" t="s">
        <v>307</v>
      </c>
      <c r="G5280" t="s">
        <v>307</v>
      </c>
      <c r="H5280" t="s">
        <v>307</v>
      </c>
      <c r="I5280" t="s">
        <v>307</v>
      </c>
      <c r="J5280" t="s">
        <v>307</v>
      </c>
      <c r="K5280" t="s">
        <v>307</v>
      </c>
      <c r="L5280" t="s">
        <v>307</v>
      </c>
      <c r="M5280" t="s">
        <v>307</v>
      </c>
      <c r="N5280" t="s">
        <v>307</v>
      </c>
      <c r="O5280" t="s">
        <v>307</v>
      </c>
      <c r="P5280" t="s">
        <v>307</v>
      </c>
      <c r="Q5280" t="s">
        <v>307</v>
      </c>
      <c r="R5280" t="s">
        <v>307</v>
      </c>
      <c r="S5280" t="s">
        <v>307</v>
      </c>
      <c r="T5280" t="s">
        <v>307</v>
      </c>
      <c r="U5280" t="s">
        <v>307</v>
      </c>
      <c r="V5280" t="s">
        <v>307</v>
      </c>
      <c r="W5280" t="s">
        <v>307</v>
      </c>
      <c r="X5280" t="s">
        <v>307</v>
      </c>
      <c r="Y5280" t="s">
        <v>307</v>
      </c>
      <c r="Z5280" t="s">
        <v>307</v>
      </c>
    </row>
    <row r="5281" spans="1:26" x14ac:dyDescent="0.25">
      <c r="A5281">
        <v>621</v>
      </c>
      <c r="B5281" t="s">
        <v>250</v>
      </c>
      <c r="C5281" t="s">
        <v>46</v>
      </c>
      <c r="D5281" t="s">
        <v>49</v>
      </c>
      <c r="E5281" t="s">
        <v>307</v>
      </c>
      <c r="F5281" t="s">
        <v>307</v>
      </c>
      <c r="G5281" t="s">
        <v>307</v>
      </c>
      <c r="H5281" t="s">
        <v>307</v>
      </c>
      <c r="I5281" t="s">
        <v>307</v>
      </c>
      <c r="J5281" t="s">
        <v>307</v>
      </c>
      <c r="K5281" t="s">
        <v>307</v>
      </c>
      <c r="L5281" t="s">
        <v>307</v>
      </c>
      <c r="M5281" t="s">
        <v>307</v>
      </c>
      <c r="N5281" t="s">
        <v>307</v>
      </c>
      <c r="O5281" t="s">
        <v>307</v>
      </c>
      <c r="P5281" t="s">
        <v>307</v>
      </c>
      <c r="Q5281" t="s">
        <v>307</v>
      </c>
      <c r="R5281" t="s">
        <v>307</v>
      </c>
      <c r="S5281" t="s">
        <v>307</v>
      </c>
      <c r="T5281" t="s">
        <v>307</v>
      </c>
      <c r="U5281" t="s">
        <v>307</v>
      </c>
      <c r="V5281" t="s">
        <v>307</v>
      </c>
      <c r="W5281" t="s">
        <v>307</v>
      </c>
      <c r="X5281" t="s">
        <v>307</v>
      </c>
      <c r="Y5281" t="s">
        <v>307</v>
      </c>
      <c r="Z5281" t="s">
        <v>307</v>
      </c>
    </row>
    <row r="5282" spans="1:26" x14ac:dyDescent="0.25">
      <c r="A5282">
        <v>621</v>
      </c>
      <c r="B5282" t="s">
        <v>250</v>
      </c>
      <c r="C5282" t="s">
        <v>41</v>
      </c>
      <c r="D5282" t="s">
        <v>48</v>
      </c>
      <c r="E5282" t="s">
        <v>307</v>
      </c>
      <c r="F5282" t="s">
        <v>307</v>
      </c>
      <c r="G5282" t="s">
        <v>307</v>
      </c>
      <c r="H5282" t="s">
        <v>307</v>
      </c>
      <c r="I5282" t="s">
        <v>307</v>
      </c>
      <c r="J5282" t="s">
        <v>307</v>
      </c>
      <c r="K5282" t="s">
        <v>307</v>
      </c>
      <c r="L5282" t="s">
        <v>307</v>
      </c>
      <c r="M5282" t="s">
        <v>307</v>
      </c>
      <c r="N5282" t="s">
        <v>307</v>
      </c>
      <c r="O5282" t="s">
        <v>307</v>
      </c>
      <c r="P5282" t="s">
        <v>307</v>
      </c>
      <c r="Q5282" t="s">
        <v>307</v>
      </c>
      <c r="R5282" t="s">
        <v>307</v>
      </c>
      <c r="S5282" t="s">
        <v>307</v>
      </c>
      <c r="T5282" t="s">
        <v>307</v>
      </c>
      <c r="U5282" t="s">
        <v>307</v>
      </c>
      <c r="V5282" t="s">
        <v>307</v>
      </c>
      <c r="W5282" t="s">
        <v>307</v>
      </c>
      <c r="X5282" t="s">
        <v>307</v>
      </c>
      <c r="Y5282" t="s">
        <v>307</v>
      </c>
      <c r="Z5282" t="s">
        <v>307</v>
      </c>
    </row>
    <row r="5283" spans="1:26" x14ac:dyDescent="0.25">
      <c r="A5283">
        <v>621</v>
      </c>
      <c r="B5283" t="s">
        <v>250</v>
      </c>
      <c r="C5283" t="s">
        <v>459</v>
      </c>
      <c r="D5283" t="s">
        <v>48</v>
      </c>
      <c r="E5283" t="s">
        <v>307</v>
      </c>
      <c r="F5283" t="s">
        <v>307</v>
      </c>
      <c r="G5283" t="s">
        <v>307</v>
      </c>
      <c r="H5283" t="s">
        <v>307</v>
      </c>
      <c r="I5283" t="s">
        <v>307</v>
      </c>
      <c r="J5283" t="s">
        <v>307</v>
      </c>
      <c r="K5283" t="s">
        <v>307</v>
      </c>
      <c r="L5283" t="s">
        <v>307</v>
      </c>
      <c r="M5283" t="s">
        <v>307</v>
      </c>
      <c r="N5283" t="s">
        <v>307</v>
      </c>
      <c r="O5283" t="s">
        <v>307</v>
      </c>
      <c r="P5283" t="s">
        <v>307</v>
      </c>
      <c r="Q5283" t="s">
        <v>307</v>
      </c>
    </row>
    <row r="5284" spans="1:26" x14ac:dyDescent="0.25">
      <c r="A5284">
        <v>621</v>
      </c>
      <c r="B5284" t="s">
        <v>250</v>
      </c>
      <c r="C5284" t="s">
        <v>304</v>
      </c>
      <c r="D5284" t="s">
        <v>48</v>
      </c>
      <c r="E5284" t="s">
        <v>307</v>
      </c>
      <c r="F5284" t="s">
        <v>307</v>
      </c>
      <c r="G5284" t="s">
        <v>307</v>
      </c>
      <c r="H5284" t="s">
        <v>307</v>
      </c>
      <c r="I5284" t="s">
        <v>307</v>
      </c>
      <c r="J5284" t="s">
        <v>307</v>
      </c>
      <c r="K5284" t="s">
        <v>307</v>
      </c>
      <c r="L5284" t="s">
        <v>307</v>
      </c>
      <c r="M5284" t="s">
        <v>307</v>
      </c>
      <c r="N5284" t="s">
        <v>307</v>
      </c>
      <c r="O5284" t="s">
        <v>307</v>
      </c>
      <c r="P5284" t="s">
        <v>307</v>
      </c>
      <c r="Q5284" t="s">
        <v>307</v>
      </c>
    </row>
    <row r="5285" spans="1:26" x14ac:dyDescent="0.25">
      <c r="A5285">
        <v>621</v>
      </c>
      <c r="B5285" t="s">
        <v>250</v>
      </c>
      <c r="C5285" t="s">
        <v>433</v>
      </c>
      <c r="D5285" t="s">
        <v>48</v>
      </c>
      <c r="E5285" t="s">
        <v>307</v>
      </c>
      <c r="F5285" t="s">
        <v>307</v>
      </c>
      <c r="G5285" t="s">
        <v>307</v>
      </c>
      <c r="H5285" t="s">
        <v>307</v>
      </c>
      <c r="I5285" t="s">
        <v>307</v>
      </c>
      <c r="J5285" t="s">
        <v>307</v>
      </c>
      <c r="K5285" t="s">
        <v>307</v>
      </c>
      <c r="L5285" t="s">
        <v>307</v>
      </c>
      <c r="M5285" t="s">
        <v>307</v>
      </c>
      <c r="N5285" t="s">
        <v>307</v>
      </c>
      <c r="O5285" t="s">
        <v>307</v>
      </c>
      <c r="P5285" t="s">
        <v>307</v>
      </c>
      <c r="Q5285" t="s">
        <v>307</v>
      </c>
    </row>
    <row r="5286" spans="1:26" x14ac:dyDescent="0.25">
      <c r="A5286">
        <v>621</v>
      </c>
      <c r="B5286" t="s">
        <v>250</v>
      </c>
      <c r="C5286" t="s">
        <v>305</v>
      </c>
      <c r="D5286" t="s">
        <v>48</v>
      </c>
      <c r="E5286" t="s">
        <v>307</v>
      </c>
      <c r="F5286" t="s">
        <v>307</v>
      </c>
      <c r="G5286" t="s">
        <v>307</v>
      </c>
      <c r="H5286" t="s">
        <v>307</v>
      </c>
      <c r="I5286" t="s">
        <v>307</v>
      </c>
      <c r="J5286" t="s">
        <v>307</v>
      </c>
      <c r="K5286" t="s">
        <v>307</v>
      </c>
      <c r="L5286" t="s">
        <v>307</v>
      </c>
      <c r="M5286" t="s">
        <v>307</v>
      </c>
      <c r="N5286" t="s">
        <v>307</v>
      </c>
      <c r="O5286" t="s">
        <v>307</v>
      </c>
      <c r="P5286" t="s">
        <v>307</v>
      </c>
      <c r="Q5286" t="s">
        <v>307</v>
      </c>
    </row>
    <row r="5287" spans="1:26" x14ac:dyDescent="0.25">
      <c r="A5287">
        <v>621</v>
      </c>
      <c r="B5287" t="s">
        <v>250</v>
      </c>
      <c r="C5287" t="s">
        <v>306</v>
      </c>
      <c r="D5287" t="s">
        <v>48</v>
      </c>
      <c r="E5287" t="s">
        <v>307</v>
      </c>
      <c r="F5287" t="s">
        <v>307</v>
      </c>
      <c r="G5287" t="s">
        <v>307</v>
      </c>
      <c r="H5287" t="s">
        <v>307</v>
      </c>
      <c r="I5287" t="s">
        <v>307</v>
      </c>
      <c r="J5287" t="s">
        <v>307</v>
      </c>
      <c r="K5287" t="s">
        <v>307</v>
      </c>
      <c r="L5287" t="s">
        <v>307</v>
      </c>
      <c r="M5287" t="s">
        <v>307</v>
      </c>
      <c r="N5287" t="s">
        <v>307</v>
      </c>
      <c r="O5287" t="s">
        <v>307</v>
      </c>
      <c r="P5287" t="s">
        <v>307</v>
      </c>
      <c r="Q5287" t="s">
        <v>307</v>
      </c>
    </row>
    <row r="5288" spans="1:26" x14ac:dyDescent="0.25">
      <c r="A5288">
        <v>621</v>
      </c>
      <c r="B5288" t="s">
        <v>250</v>
      </c>
      <c r="C5288" t="s">
        <v>44</v>
      </c>
      <c r="D5288" t="s">
        <v>54</v>
      </c>
      <c r="E5288" t="s">
        <v>307</v>
      </c>
      <c r="F5288" t="s">
        <v>307</v>
      </c>
      <c r="G5288" t="s">
        <v>307</v>
      </c>
      <c r="H5288" t="s">
        <v>307</v>
      </c>
      <c r="I5288" t="s">
        <v>307</v>
      </c>
      <c r="J5288" t="s">
        <v>307</v>
      </c>
      <c r="K5288" t="s">
        <v>307</v>
      </c>
      <c r="L5288" t="s">
        <v>307</v>
      </c>
      <c r="M5288" t="s">
        <v>307</v>
      </c>
      <c r="N5288" t="s">
        <v>307</v>
      </c>
      <c r="O5288" t="s">
        <v>307</v>
      </c>
      <c r="P5288" t="s">
        <v>307</v>
      </c>
      <c r="Q5288" t="s">
        <v>307</v>
      </c>
      <c r="R5288" t="s">
        <v>307</v>
      </c>
      <c r="S5288" t="s">
        <v>307</v>
      </c>
      <c r="T5288" t="s">
        <v>307</v>
      </c>
      <c r="U5288" t="s">
        <v>307</v>
      </c>
      <c r="V5288" t="s">
        <v>307</v>
      </c>
      <c r="W5288" t="s">
        <v>307</v>
      </c>
    </row>
    <row r="5289" spans="1:26" x14ac:dyDescent="0.25">
      <c r="A5289">
        <v>621</v>
      </c>
      <c r="B5289" t="s">
        <v>250</v>
      </c>
      <c r="C5289" t="s">
        <v>44</v>
      </c>
      <c r="D5289" t="s">
        <v>55</v>
      </c>
      <c r="E5289" t="s">
        <v>307</v>
      </c>
      <c r="F5289" t="s">
        <v>307</v>
      </c>
      <c r="G5289" t="s">
        <v>307</v>
      </c>
      <c r="H5289" t="s">
        <v>307</v>
      </c>
      <c r="I5289" t="s">
        <v>307</v>
      </c>
      <c r="J5289" t="s">
        <v>307</v>
      </c>
      <c r="K5289" t="s">
        <v>307</v>
      </c>
      <c r="L5289" t="s">
        <v>307</v>
      </c>
      <c r="M5289" t="s">
        <v>307</v>
      </c>
      <c r="N5289" t="s">
        <v>307</v>
      </c>
      <c r="O5289" t="s">
        <v>307</v>
      </c>
      <c r="P5289" t="s">
        <v>307</v>
      </c>
      <c r="Q5289" t="s">
        <v>307</v>
      </c>
      <c r="R5289" t="s">
        <v>307</v>
      </c>
      <c r="S5289" t="s">
        <v>307</v>
      </c>
      <c r="T5289" t="s">
        <v>307</v>
      </c>
      <c r="U5289" t="s">
        <v>307</v>
      </c>
      <c r="V5289" t="s">
        <v>307</v>
      </c>
      <c r="W5289" t="s">
        <v>307</v>
      </c>
    </row>
    <row r="5290" spans="1:26" x14ac:dyDescent="0.25">
      <c r="A5290">
        <v>621</v>
      </c>
      <c r="B5290" t="s">
        <v>250</v>
      </c>
      <c r="C5290" t="s">
        <v>44</v>
      </c>
      <c r="D5290" t="s">
        <v>56</v>
      </c>
      <c r="E5290" t="s">
        <v>307</v>
      </c>
      <c r="F5290" t="s">
        <v>307</v>
      </c>
      <c r="G5290" t="s">
        <v>307</v>
      </c>
      <c r="H5290" t="s">
        <v>307</v>
      </c>
      <c r="I5290" t="s">
        <v>307</v>
      </c>
      <c r="J5290" t="s">
        <v>307</v>
      </c>
      <c r="K5290" t="s">
        <v>307</v>
      </c>
      <c r="L5290" t="s">
        <v>307</v>
      </c>
      <c r="M5290" t="s">
        <v>307</v>
      </c>
      <c r="N5290" t="s">
        <v>307</v>
      </c>
      <c r="O5290" t="s">
        <v>307</v>
      </c>
      <c r="P5290" t="s">
        <v>307</v>
      </c>
      <c r="Q5290" t="s">
        <v>307</v>
      </c>
      <c r="R5290" t="s">
        <v>307</v>
      </c>
      <c r="S5290" t="s">
        <v>307</v>
      </c>
      <c r="T5290" t="s">
        <v>307</v>
      </c>
      <c r="U5290" t="s">
        <v>307</v>
      </c>
      <c r="V5290" t="s">
        <v>307</v>
      </c>
      <c r="W5290" t="s">
        <v>307</v>
      </c>
    </row>
    <row r="5291" spans="1:26" x14ac:dyDescent="0.25">
      <c r="A5291">
        <v>621</v>
      </c>
      <c r="B5291" t="s">
        <v>250</v>
      </c>
      <c r="C5291" t="s">
        <v>44</v>
      </c>
      <c r="D5291" t="s">
        <v>57</v>
      </c>
      <c r="E5291" t="s">
        <v>307</v>
      </c>
      <c r="F5291" t="s">
        <v>307</v>
      </c>
      <c r="G5291" t="s">
        <v>307</v>
      </c>
      <c r="H5291" t="s">
        <v>307</v>
      </c>
      <c r="I5291" t="s">
        <v>307</v>
      </c>
      <c r="J5291" t="s">
        <v>307</v>
      </c>
      <c r="K5291" t="s">
        <v>307</v>
      </c>
      <c r="L5291" t="s">
        <v>307</v>
      </c>
      <c r="M5291" t="s">
        <v>307</v>
      </c>
      <c r="N5291" t="s">
        <v>307</v>
      </c>
      <c r="O5291" t="s">
        <v>307</v>
      </c>
      <c r="P5291" t="s">
        <v>307</v>
      </c>
      <c r="Q5291" t="s">
        <v>307</v>
      </c>
      <c r="R5291" t="s">
        <v>307</v>
      </c>
      <c r="S5291" t="s">
        <v>307</v>
      </c>
      <c r="T5291" t="s">
        <v>307</v>
      </c>
      <c r="U5291" t="s">
        <v>307</v>
      </c>
      <c r="V5291" t="s">
        <v>307</v>
      </c>
      <c r="W5291" t="s">
        <v>307</v>
      </c>
    </row>
    <row r="5292" spans="1:26" x14ac:dyDescent="0.25">
      <c r="A5292">
        <v>621</v>
      </c>
      <c r="B5292" t="s">
        <v>250</v>
      </c>
      <c r="C5292" t="s">
        <v>44</v>
      </c>
      <c r="D5292" t="s">
        <v>58</v>
      </c>
      <c r="E5292" t="s">
        <v>307</v>
      </c>
      <c r="F5292" t="s">
        <v>307</v>
      </c>
      <c r="G5292" t="s">
        <v>307</v>
      </c>
      <c r="H5292" t="s">
        <v>307</v>
      </c>
      <c r="I5292" t="s">
        <v>307</v>
      </c>
      <c r="J5292" t="s">
        <v>307</v>
      </c>
      <c r="K5292" t="s">
        <v>307</v>
      </c>
      <c r="L5292" t="s">
        <v>307</v>
      </c>
      <c r="M5292" t="s">
        <v>307</v>
      </c>
      <c r="N5292" t="s">
        <v>307</v>
      </c>
      <c r="O5292" t="s">
        <v>307</v>
      </c>
      <c r="P5292" t="s">
        <v>307</v>
      </c>
      <c r="Q5292" t="s">
        <v>307</v>
      </c>
      <c r="R5292" t="s">
        <v>307</v>
      </c>
      <c r="S5292" t="s">
        <v>307</v>
      </c>
      <c r="T5292" t="s">
        <v>307</v>
      </c>
      <c r="U5292" t="s">
        <v>307</v>
      </c>
      <c r="V5292" t="s">
        <v>307</v>
      </c>
      <c r="W5292" t="s">
        <v>307</v>
      </c>
    </row>
    <row r="5293" spans="1:26" x14ac:dyDescent="0.25">
      <c r="A5293">
        <v>621</v>
      </c>
      <c r="B5293" t="s">
        <v>250</v>
      </c>
      <c r="C5293" t="s">
        <v>44</v>
      </c>
      <c r="D5293" t="s">
        <v>59</v>
      </c>
      <c r="E5293" t="s">
        <v>307</v>
      </c>
      <c r="F5293" t="s">
        <v>307</v>
      </c>
      <c r="G5293" t="s">
        <v>307</v>
      </c>
      <c r="H5293" t="s">
        <v>307</v>
      </c>
      <c r="I5293" t="s">
        <v>307</v>
      </c>
      <c r="J5293" t="s">
        <v>307</v>
      </c>
      <c r="K5293" t="s">
        <v>307</v>
      </c>
      <c r="L5293" t="s">
        <v>307</v>
      </c>
      <c r="M5293" t="s">
        <v>307</v>
      </c>
      <c r="N5293" t="s">
        <v>307</v>
      </c>
      <c r="O5293" t="s">
        <v>307</v>
      </c>
      <c r="P5293" t="s">
        <v>307</v>
      </c>
      <c r="Q5293" t="s">
        <v>307</v>
      </c>
      <c r="R5293" t="s">
        <v>307</v>
      </c>
      <c r="S5293" t="s">
        <v>307</v>
      </c>
      <c r="T5293" t="s">
        <v>307</v>
      </c>
      <c r="U5293" t="s">
        <v>307</v>
      </c>
      <c r="V5293" t="s">
        <v>307</v>
      </c>
      <c r="W5293" t="s">
        <v>307</v>
      </c>
    </row>
    <row r="5294" spans="1:26" x14ac:dyDescent="0.25">
      <c r="A5294">
        <v>621</v>
      </c>
      <c r="B5294" t="s">
        <v>250</v>
      </c>
      <c r="C5294" t="s">
        <v>44</v>
      </c>
      <c r="D5294" t="s">
        <v>60</v>
      </c>
      <c r="E5294" t="s">
        <v>307</v>
      </c>
      <c r="F5294" t="s">
        <v>307</v>
      </c>
      <c r="G5294" t="s">
        <v>307</v>
      </c>
      <c r="H5294" t="s">
        <v>307</v>
      </c>
      <c r="I5294" t="s">
        <v>307</v>
      </c>
      <c r="J5294" t="s">
        <v>307</v>
      </c>
      <c r="K5294" t="s">
        <v>307</v>
      </c>
      <c r="L5294" t="s">
        <v>307</v>
      </c>
      <c r="M5294" t="s">
        <v>307</v>
      </c>
      <c r="N5294" t="s">
        <v>307</v>
      </c>
      <c r="O5294" t="s">
        <v>307</v>
      </c>
      <c r="P5294" t="s">
        <v>307</v>
      </c>
      <c r="Q5294" t="s">
        <v>307</v>
      </c>
      <c r="R5294" t="s">
        <v>307</v>
      </c>
      <c r="S5294" t="s">
        <v>307</v>
      </c>
      <c r="T5294" t="s">
        <v>307</v>
      </c>
      <c r="U5294" t="s">
        <v>307</v>
      </c>
      <c r="V5294" t="s">
        <v>307</v>
      </c>
      <c r="W5294" t="s">
        <v>307</v>
      </c>
    </row>
    <row r="5295" spans="1:26" x14ac:dyDescent="0.25">
      <c r="A5295">
        <v>621</v>
      </c>
      <c r="B5295" t="s">
        <v>250</v>
      </c>
      <c r="C5295" t="s">
        <v>44</v>
      </c>
      <c r="D5295" t="s">
        <v>61</v>
      </c>
      <c r="E5295" t="s">
        <v>307</v>
      </c>
      <c r="F5295" t="s">
        <v>307</v>
      </c>
      <c r="G5295" t="s">
        <v>307</v>
      </c>
      <c r="H5295" t="s">
        <v>307</v>
      </c>
      <c r="I5295" t="s">
        <v>307</v>
      </c>
      <c r="J5295" t="s">
        <v>307</v>
      </c>
      <c r="K5295" t="s">
        <v>307</v>
      </c>
      <c r="L5295" t="s">
        <v>307</v>
      </c>
      <c r="M5295" t="s">
        <v>307</v>
      </c>
      <c r="N5295" t="s">
        <v>307</v>
      </c>
      <c r="O5295" t="s">
        <v>307</v>
      </c>
      <c r="P5295" t="s">
        <v>307</v>
      </c>
      <c r="Q5295" t="s">
        <v>307</v>
      </c>
      <c r="R5295" t="s">
        <v>307</v>
      </c>
      <c r="S5295" t="s">
        <v>307</v>
      </c>
      <c r="T5295" t="s">
        <v>307</v>
      </c>
      <c r="U5295" t="s">
        <v>307</v>
      </c>
      <c r="V5295" t="s">
        <v>307</v>
      </c>
      <c r="W5295" t="s">
        <v>307</v>
      </c>
    </row>
    <row r="5296" spans="1:26" x14ac:dyDescent="0.25">
      <c r="A5296">
        <v>621</v>
      </c>
      <c r="B5296" t="s">
        <v>250</v>
      </c>
      <c r="C5296" t="s">
        <v>44</v>
      </c>
      <c r="D5296" t="s">
        <v>62</v>
      </c>
      <c r="E5296" t="s">
        <v>307</v>
      </c>
      <c r="F5296" t="s">
        <v>307</v>
      </c>
      <c r="G5296" t="s">
        <v>307</v>
      </c>
      <c r="H5296" t="s">
        <v>307</v>
      </c>
      <c r="I5296" t="s">
        <v>307</v>
      </c>
      <c r="J5296" t="s">
        <v>307</v>
      </c>
      <c r="K5296" t="s">
        <v>307</v>
      </c>
      <c r="L5296" t="s">
        <v>307</v>
      </c>
      <c r="M5296" t="s">
        <v>307</v>
      </c>
      <c r="N5296" t="s">
        <v>307</v>
      </c>
      <c r="O5296" t="s">
        <v>307</v>
      </c>
      <c r="P5296" t="s">
        <v>307</v>
      </c>
      <c r="Q5296" t="s">
        <v>307</v>
      </c>
      <c r="R5296" t="s">
        <v>307</v>
      </c>
      <c r="S5296" t="s">
        <v>307</v>
      </c>
      <c r="T5296" t="s">
        <v>307</v>
      </c>
      <c r="U5296" t="s">
        <v>307</v>
      </c>
      <c r="V5296" t="s">
        <v>307</v>
      </c>
      <c r="W5296" t="s">
        <v>307</v>
      </c>
    </row>
    <row r="5297" spans="1:45" x14ac:dyDescent="0.25">
      <c r="A5297">
        <v>621</v>
      </c>
      <c r="B5297" t="s">
        <v>250</v>
      </c>
      <c r="C5297" t="s">
        <v>38</v>
      </c>
      <c r="D5297" t="s">
        <v>47</v>
      </c>
      <c r="E5297" t="s">
        <v>307</v>
      </c>
      <c r="F5297" t="s">
        <v>307</v>
      </c>
      <c r="G5297" t="s">
        <v>307</v>
      </c>
      <c r="H5297" t="s">
        <v>307</v>
      </c>
      <c r="I5297" t="s">
        <v>307</v>
      </c>
      <c r="J5297" t="s">
        <v>307</v>
      </c>
      <c r="K5297" t="s">
        <v>307</v>
      </c>
      <c r="L5297" t="s">
        <v>307</v>
      </c>
      <c r="M5297" t="s">
        <v>307</v>
      </c>
      <c r="N5297" t="s">
        <v>307</v>
      </c>
      <c r="O5297" t="s">
        <v>307</v>
      </c>
      <c r="P5297" t="s">
        <v>307</v>
      </c>
      <c r="Q5297" t="s">
        <v>307</v>
      </c>
      <c r="R5297" t="s">
        <v>307</v>
      </c>
      <c r="S5297" t="s">
        <v>307</v>
      </c>
      <c r="T5297" t="s">
        <v>307</v>
      </c>
      <c r="U5297" t="s">
        <v>307</v>
      </c>
      <c r="V5297" t="s">
        <v>307</v>
      </c>
      <c r="W5297" t="s">
        <v>307</v>
      </c>
      <c r="X5297" t="s">
        <v>307</v>
      </c>
      <c r="Y5297" t="s">
        <v>307</v>
      </c>
      <c r="Z5297" t="s">
        <v>307</v>
      </c>
      <c r="AA5297" t="s">
        <v>307</v>
      </c>
      <c r="AB5297" t="s">
        <v>307</v>
      </c>
      <c r="AC5297" t="s">
        <v>307</v>
      </c>
      <c r="AD5297" t="s">
        <v>307</v>
      </c>
      <c r="AE5297" t="s">
        <v>307</v>
      </c>
      <c r="AF5297" t="s">
        <v>307</v>
      </c>
      <c r="AG5297" t="s">
        <v>307</v>
      </c>
      <c r="AH5297" t="s">
        <v>307</v>
      </c>
      <c r="AI5297" t="s">
        <v>307</v>
      </c>
      <c r="AJ5297" t="s">
        <v>307</v>
      </c>
      <c r="AK5297" t="s">
        <v>307</v>
      </c>
      <c r="AL5297" t="s">
        <v>307</v>
      </c>
      <c r="AM5297" t="s">
        <v>307</v>
      </c>
      <c r="AN5297" t="s">
        <v>307</v>
      </c>
      <c r="AO5297" t="s">
        <v>307</v>
      </c>
      <c r="AP5297" t="s">
        <v>307</v>
      </c>
      <c r="AQ5297" t="s">
        <v>307</v>
      </c>
      <c r="AR5297" t="s">
        <v>307</v>
      </c>
      <c r="AS5297" t="s">
        <v>307</v>
      </c>
    </row>
    <row r="5298" spans="1:45" x14ac:dyDescent="0.25">
      <c r="A5298">
        <v>621</v>
      </c>
      <c r="B5298" t="s">
        <v>250</v>
      </c>
      <c r="C5298" t="s">
        <v>38</v>
      </c>
      <c r="D5298" t="s">
        <v>48</v>
      </c>
      <c r="E5298" t="s">
        <v>307</v>
      </c>
      <c r="F5298" t="s">
        <v>307</v>
      </c>
      <c r="G5298" t="s">
        <v>307</v>
      </c>
      <c r="H5298" t="s">
        <v>307</v>
      </c>
      <c r="I5298" t="s">
        <v>307</v>
      </c>
      <c r="J5298" t="s">
        <v>307</v>
      </c>
      <c r="K5298" t="s">
        <v>307</v>
      </c>
      <c r="L5298" t="s">
        <v>307</v>
      </c>
      <c r="M5298" t="s">
        <v>307</v>
      </c>
      <c r="N5298" t="s">
        <v>307</v>
      </c>
      <c r="O5298" t="s">
        <v>307</v>
      </c>
      <c r="P5298" t="s">
        <v>307</v>
      </c>
      <c r="Q5298" t="s">
        <v>307</v>
      </c>
      <c r="R5298" t="s">
        <v>307</v>
      </c>
      <c r="S5298" t="s">
        <v>307</v>
      </c>
      <c r="T5298" t="s">
        <v>307</v>
      </c>
      <c r="U5298" t="s">
        <v>307</v>
      </c>
      <c r="V5298" t="s">
        <v>307</v>
      </c>
      <c r="W5298" t="s">
        <v>307</v>
      </c>
      <c r="X5298" t="s">
        <v>307</v>
      </c>
      <c r="Y5298" t="s">
        <v>307</v>
      </c>
      <c r="Z5298" t="s">
        <v>307</v>
      </c>
      <c r="AA5298" t="s">
        <v>307</v>
      </c>
      <c r="AB5298" t="s">
        <v>307</v>
      </c>
      <c r="AC5298" t="s">
        <v>307</v>
      </c>
      <c r="AD5298" t="s">
        <v>307</v>
      </c>
      <c r="AE5298" t="s">
        <v>307</v>
      </c>
      <c r="AF5298" t="s">
        <v>307</v>
      </c>
      <c r="AG5298" t="s">
        <v>307</v>
      </c>
      <c r="AH5298" t="s">
        <v>307</v>
      </c>
      <c r="AI5298" t="s">
        <v>307</v>
      </c>
      <c r="AJ5298" t="s">
        <v>307</v>
      </c>
      <c r="AK5298" t="s">
        <v>307</v>
      </c>
      <c r="AL5298" t="s">
        <v>307</v>
      </c>
      <c r="AM5298" t="s">
        <v>307</v>
      </c>
      <c r="AN5298" t="s">
        <v>307</v>
      </c>
      <c r="AO5298" t="s">
        <v>307</v>
      </c>
      <c r="AP5298" t="s">
        <v>307</v>
      </c>
      <c r="AQ5298" t="s">
        <v>307</v>
      </c>
      <c r="AR5298" t="s">
        <v>307</v>
      </c>
      <c r="AS5298" t="s">
        <v>307</v>
      </c>
    </row>
    <row r="5299" spans="1:45" x14ac:dyDescent="0.25">
      <c r="A5299">
        <v>621</v>
      </c>
      <c r="B5299" t="s">
        <v>250</v>
      </c>
      <c r="C5299" t="s">
        <v>38</v>
      </c>
      <c r="D5299" t="s">
        <v>49</v>
      </c>
      <c r="E5299" t="s">
        <v>307</v>
      </c>
      <c r="F5299" t="s">
        <v>307</v>
      </c>
      <c r="G5299" t="s">
        <v>307</v>
      </c>
      <c r="H5299" t="s">
        <v>307</v>
      </c>
      <c r="I5299" t="s">
        <v>307</v>
      </c>
      <c r="J5299" t="s">
        <v>307</v>
      </c>
      <c r="K5299" t="s">
        <v>307</v>
      </c>
      <c r="L5299" t="s">
        <v>307</v>
      </c>
      <c r="M5299" t="s">
        <v>307</v>
      </c>
      <c r="N5299" t="s">
        <v>307</v>
      </c>
      <c r="O5299" t="s">
        <v>307</v>
      </c>
      <c r="P5299" t="s">
        <v>307</v>
      </c>
      <c r="Q5299" t="s">
        <v>307</v>
      </c>
      <c r="R5299" t="s">
        <v>307</v>
      </c>
      <c r="S5299" t="s">
        <v>307</v>
      </c>
      <c r="T5299" t="s">
        <v>307</v>
      </c>
      <c r="U5299" t="s">
        <v>307</v>
      </c>
      <c r="V5299" t="s">
        <v>307</v>
      </c>
      <c r="W5299" t="s">
        <v>307</v>
      </c>
      <c r="X5299" t="s">
        <v>307</v>
      </c>
      <c r="Y5299" t="s">
        <v>307</v>
      </c>
      <c r="Z5299" t="s">
        <v>307</v>
      </c>
      <c r="AA5299" t="s">
        <v>307</v>
      </c>
      <c r="AB5299" t="s">
        <v>307</v>
      </c>
      <c r="AC5299" t="s">
        <v>307</v>
      </c>
      <c r="AD5299" t="s">
        <v>307</v>
      </c>
      <c r="AE5299" t="s">
        <v>307</v>
      </c>
      <c r="AF5299" t="s">
        <v>307</v>
      </c>
      <c r="AG5299" t="s">
        <v>307</v>
      </c>
      <c r="AH5299" t="s">
        <v>307</v>
      </c>
      <c r="AI5299" t="s">
        <v>307</v>
      </c>
      <c r="AJ5299" t="s">
        <v>307</v>
      </c>
      <c r="AK5299" t="s">
        <v>307</v>
      </c>
      <c r="AL5299" t="s">
        <v>307</v>
      </c>
      <c r="AM5299" t="s">
        <v>307</v>
      </c>
      <c r="AN5299" t="s">
        <v>307</v>
      </c>
      <c r="AO5299" t="s">
        <v>307</v>
      </c>
      <c r="AP5299" t="s">
        <v>307</v>
      </c>
      <c r="AQ5299" t="s">
        <v>307</v>
      </c>
      <c r="AR5299" t="s">
        <v>307</v>
      </c>
      <c r="AS5299" t="s">
        <v>307</v>
      </c>
    </row>
    <row r="5300" spans="1:45" x14ac:dyDescent="0.25">
      <c r="A5300">
        <v>621</v>
      </c>
      <c r="B5300" t="s">
        <v>250</v>
      </c>
      <c r="C5300" t="s">
        <v>450</v>
      </c>
      <c r="D5300" t="s">
        <v>48</v>
      </c>
      <c r="E5300" t="s">
        <v>307</v>
      </c>
      <c r="F5300" t="s">
        <v>307</v>
      </c>
      <c r="G5300" t="s">
        <v>307</v>
      </c>
      <c r="H5300" t="s">
        <v>307</v>
      </c>
      <c r="I5300" t="s">
        <v>307</v>
      </c>
      <c r="J5300" t="s">
        <v>307</v>
      </c>
      <c r="K5300" t="s">
        <v>307</v>
      </c>
      <c r="L5300" t="s">
        <v>307</v>
      </c>
      <c r="M5300" t="s">
        <v>307</v>
      </c>
      <c r="N5300" t="s">
        <v>307</v>
      </c>
      <c r="O5300" t="s">
        <v>307</v>
      </c>
      <c r="P5300" t="s">
        <v>307</v>
      </c>
      <c r="Q5300" t="s">
        <v>307</v>
      </c>
      <c r="R5300" t="s">
        <v>307</v>
      </c>
    </row>
    <row r="5301" spans="1:45" x14ac:dyDescent="0.25">
      <c r="A5301">
        <v>621</v>
      </c>
      <c r="B5301" t="s">
        <v>250</v>
      </c>
      <c r="C5301" t="s">
        <v>449</v>
      </c>
      <c r="D5301" t="s">
        <v>48</v>
      </c>
      <c r="E5301" t="s">
        <v>307</v>
      </c>
      <c r="F5301" t="s">
        <v>307</v>
      </c>
      <c r="G5301" t="s">
        <v>307</v>
      </c>
      <c r="H5301" t="s">
        <v>307</v>
      </c>
      <c r="I5301" t="s">
        <v>307</v>
      </c>
      <c r="J5301" t="s">
        <v>307</v>
      </c>
      <c r="K5301" t="s">
        <v>307</v>
      </c>
      <c r="L5301" t="s">
        <v>307</v>
      </c>
      <c r="M5301" t="s">
        <v>307</v>
      </c>
      <c r="N5301" t="s">
        <v>307</v>
      </c>
      <c r="O5301" t="s">
        <v>307</v>
      </c>
      <c r="P5301" t="s">
        <v>307</v>
      </c>
      <c r="Q5301" t="s">
        <v>307</v>
      </c>
      <c r="R5301" t="s">
        <v>307</v>
      </c>
    </row>
    <row r="5302" spans="1:45" x14ac:dyDescent="0.25">
      <c r="A5302">
        <v>621</v>
      </c>
      <c r="B5302" t="s">
        <v>250</v>
      </c>
      <c r="C5302" t="s">
        <v>475</v>
      </c>
      <c r="D5302" t="s">
        <v>48</v>
      </c>
      <c r="E5302" t="s">
        <v>307</v>
      </c>
      <c r="F5302" t="s">
        <v>307</v>
      </c>
      <c r="G5302" t="s">
        <v>307</v>
      </c>
    </row>
    <row r="5303" spans="1:45" x14ac:dyDescent="0.25">
      <c r="A5303">
        <v>621</v>
      </c>
      <c r="B5303" t="s">
        <v>250</v>
      </c>
      <c r="C5303" t="s">
        <v>42</v>
      </c>
      <c r="D5303" t="s">
        <v>48</v>
      </c>
      <c r="E5303" t="s">
        <v>307</v>
      </c>
      <c r="F5303" t="s">
        <v>307</v>
      </c>
      <c r="G5303" t="s">
        <v>307</v>
      </c>
      <c r="H5303" t="s">
        <v>307</v>
      </c>
      <c r="I5303" t="s">
        <v>307</v>
      </c>
      <c r="J5303" t="s">
        <v>307</v>
      </c>
      <c r="K5303" t="s">
        <v>307</v>
      </c>
      <c r="L5303" t="s">
        <v>307</v>
      </c>
      <c r="M5303" t="s">
        <v>307</v>
      </c>
      <c r="N5303" t="s">
        <v>307</v>
      </c>
      <c r="O5303" t="s">
        <v>307</v>
      </c>
      <c r="P5303" t="s">
        <v>307</v>
      </c>
      <c r="Q5303" t="s">
        <v>307</v>
      </c>
      <c r="R5303" t="s">
        <v>307</v>
      </c>
      <c r="S5303" t="s">
        <v>307</v>
      </c>
      <c r="T5303" t="s">
        <v>307</v>
      </c>
      <c r="U5303" t="s">
        <v>307</v>
      </c>
      <c r="V5303" t="s">
        <v>307</v>
      </c>
      <c r="W5303" t="s">
        <v>307</v>
      </c>
      <c r="X5303" t="s">
        <v>307</v>
      </c>
      <c r="Y5303" t="s">
        <v>307</v>
      </c>
      <c r="Z5303" t="s">
        <v>307</v>
      </c>
    </row>
    <row r="5304" spans="1:45" x14ac:dyDescent="0.25">
      <c r="A5304">
        <v>622</v>
      </c>
      <c r="B5304" t="s">
        <v>251</v>
      </c>
      <c r="C5304" t="s">
        <v>43</v>
      </c>
      <c r="D5304" t="s">
        <v>54</v>
      </c>
      <c r="E5304" t="s">
        <v>307</v>
      </c>
      <c r="F5304" t="s">
        <v>307</v>
      </c>
      <c r="G5304" t="s">
        <v>307</v>
      </c>
      <c r="H5304" t="s">
        <v>307</v>
      </c>
      <c r="I5304" t="s">
        <v>307</v>
      </c>
      <c r="J5304" t="s">
        <v>307</v>
      </c>
      <c r="K5304" t="s">
        <v>307</v>
      </c>
      <c r="L5304" t="s">
        <v>307</v>
      </c>
      <c r="M5304" t="s">
        <v>307</v>
      </c>
      <c r="N5304" t="s">
        <v>307</v>
      </c>
      <c r="O5304" t="s">
        <v>307</v>
      </c>
      <c r="P5304" t="s">
        <v>307</v>
      </c>
      <c r="Q5304" t="s">
        <v>307</v>
      </c>
      <c r="R5304" t="s">
        <v>307</v>
      </c>
      <c r="S5304" t="s">
        <v>307</v>
      </c>
      <c r="T5304" t="s">
        <v>307</v>
      </c>
      <c r="U5304" t="s">
        <v>307</v>
      </c>
      <c r="V5304" t="s">
        <v>307</v>
      </c>
      <c r="W5304" t="s">
        <v>307</v>
      </c>
    </row>
    <row r="5305" spans="1:45" x14ac:dyDescent="0.25">
      <c r="A5305">
        <v>622</v>
      </c>
      <c r="B5305" t="s">
        <v>251</v>
      </c>
      <c r="C5305" t="s">
        <v>43</v>
      </c>
      <c r="D5305" t="s">
        <v>55</v>
      </c>
      <c r="E5305" t="s">
        <v>307</v>
      </c>
      <c r="F5305" t="s">
        <v>307</v>
      </c>
      <c r="G5305" t="s">
        <v>307</v>
      </c>
      <c r="H5305" t="s">
        <v>307</v>
      </c>
      <c r="I5305" t="s">
        <v>307</v>
      </c>
      <c r="J5305" t="s">
        <v>307</v>
      </c>
      <c r="K5305" t="s">
        <v>307</v>
      </c>
      <c r="L5305" t="s">
        <v>307</v>
      </c>
      <c r="M5305" t="s">
        <v>307</v>
      </c>
      <c r="N5305" t="s">
        <v>307</v>
      </c>
      <c r="O5305" t="s">
        <v>307</v>
      </c>
      <c r="P5305" t="s">
        <v>307</v>
      </c>
      <c r="Q5305" t="s">
        <v>307</v>
      </c>
      <c r="R5305" t="s">
        <v>307</v>
      </c>
      <c r="S5305" t="s">
        <v>307</v>
      </c>
      <c r="T5305" t="s">
        <v>307</v>
      </c>
      <c r="U5305" t="s">
        <v>307</v>
      </c>
      <c r="V5305" t="s">
        <v>307</v>
      </c>
      <c r="W5305" t="s">
        <v>307</v>
      </c>
    </row>
    <row r="5306" spans="1:45" x14ac:dyDescent="0.25">
      <c r="A5306">
        <v>622</v>
      </c>
      <c r="B5306" t="s">
        <v>251</v>
      </c>
      <c r="C5306" t="s">
        <v>43</v>
      </c>
      <c r="D5306" t="s">
        <v>56</v>
      </c>
      <c r="E5306" t="s">
        <v>307</v>
      </c>
      <c r="F5306" t="s">
        <v>307</v>
      </c>
      <c r="G5306" t="s">
        <v>307</v>
      </c>
      <c r="H5306" t="s">
        <v>307</v>
      </c>
      <c r="I5306" t="s">
        <v>307</v>
      </c>
      <c r="J5306" t="s">
        <v>307</v>
      </c>
      <c r="K5306" t="s">
        <v>307</v>
      </c>
      <c r="L5306" t="s">
        <v>307</v>
      </c>
      <c r="M5306" t="s">
        <v>307</v>
      </c>
      <c r="N5306" t="s">
        <v>307</v>
      </c>
      <c r="O5306" t="s">
        <v>307</v>
      </c>
      <c r="P5306" t="s">
        <v>307</v>
      </c>
      <c r="Q5306" t="s">
        <v>307</v>
      </c>
      <c r="R5306" t="s">
        <v>307</v>
      </c>
      <c r="S5306" t="s">
        <v>307</v>
      </c>
      <c r="T5306" t="s">
        <v>307</v>
      </c>
      <c r="U5306" t="s">
        <v>307</v>
      </c>
      <c r="V5306" t="s">
        <v>307</v>
      </c>
      <c r="W5306" t="s">
        <v>307</v>
      </c>
    </row>
    <row r="5307" spans="1:45" x14ac:dyDescent="0.25">
      <c r="A5307">
        <v>622</v>
      </c>
      <c r="B5307" t="s">
        <v>251</v>
      </c>
      <c r="C5307" t="s">
        <v>43</v>
      </c>
      <c r="D5307" t="s">
        <v>57</v>
      </c>
      <c r="E5307" t="s">
        <v>307</v>
      </c>
      <c r="F5307" t="s">
        <v>307</v>
      </c>
      <c r="G5307" t="s">
        <v>307</v>
      </c>
      <c r="H5307" t="s">
        <v>307</v>
      </c>
      <c r="I5307" t="s">
        <v>307</v>
      </c>
      <c r="J5307" t="s">
        <v>307</v>
      </c>
      <c r="K5307" t="s">
        <v>307</v>
      </c>
      <c r="L5307" t="s">
        <v>307</v>
      </c>
      <c r="M5307" t="s">
        <v>307</v>
      </c>
      <c r="N5307" t="s">
        <v>307</v>
      </c>
      <c r="O5307" t="s">
        <v>307</v>
      </c>
      <c r="P5307" t="s">
        <v>307</v>
      </c>
      <c r="Q5307" t="s">
        <v>307</v>
      </c>
      <c r="R5307" t="s">
        <v>307</v>
      </c>
      <c r="S5307" t="s">
        <v>307</v>
      </c>
      <c r="T5307" t="s">
        <v>307</v>
      </c>
      <c r="U5307" t="s">
        <v>307</v>
      </c>
      <c r="V5307" t="s">
        <v>307</v>
      </c>
      <c r="W5307" t="s">
        <v>307</v>
      </c>
    </row>
    <row r="5308" spans="1:45" x14ac:dyDescent="0.25">
      <c r="A5308">
        <v>622</v>
      </c>
      <c r="B5308" t="s">
        <v>251</v>
      </c>
      <c r="C5308" t="s">
        <v>43</v>
      </c>
      <c r="D5308" t="s">
        <v>58</v>
      </c>
      <c r="E5308" t="s">
        <v>307</v>
      </c>
      <c r="F5308" t="s">
        <v>307</v>
      </c>
      <c r="G5308" t="s">
        <v>307</v>
      </c>
      <c r="H5308" t="s">
        <v>307</v>
      </c>
      <c r="I5308" t="s">
        <v>307</v>
      </c>
      <c r="J5308" t="s">
        <v>307</v>
      </c>
      <c r="K5308" t="s">
        <v>307</v>
      </c>
      <c r="L5308" t="s">
        <v>307</v>
      </c>
      <c r="M5308" t="s">
        <v>307</v>
      </c>
      <c r="N5308" t="s">
        <v>307</v>
      </c>
      <c r="O5308" t="s">
        <v>307</v>
      </c>
      <c r="P5308" t="s">
        <v>307</v>
      </c>
      <c r="Q5308" t="s">
        <v>307</v>
      </c>
      <c r="R5308" t="s">
        <v>307</v>
      </c>
      <c r="S5308" t="s">
        <v>307</v>
      </c>
      <c r="T5308" t="s">
        <v>307</v>
      </c>
      <c r="U5308" t="s">
        <v>307</v>
      </c>
      <c r="V5308" t="s">
        <v>307</v>
      </c>
      <c r="W5308" t="s">
        <v>307</v>
      </c>
    </row>
    <row r="5309" spans="1:45" x14ac:dyDescent="0.25">
      <c r="A5309">
        <v>622</v>
      </c>
      <c r="B5309" t="s">
        <v>251</v>
      </c>
      <c r="C5309" t="s">
        <v>43</v>
      </c>
      <c r="D5309" t="s">
        <v>59</v>
      </c>
      <c r="E5309" t="s">
        <v>307</v>
      </c>
      <c r="F5309" t="s">
        <v>307</v>
      </c>
      <c r="G5309" t="s">
        <v>307</v>
      </c>
      <c r="H5309" t="s">
        <v>307</v>
      </c>
      <c r="I5309" t="s">
        <v>307</v>
      </c>
      <c r="J5309" t="s">
        <v>307</v>
      </c>
      <c r="K5309" t="s">
        <v>307</v>
      </c>
      <c r="L5309" t="s">
        <v>307</v>
      </c>
      <c r="M5309" t="s">
        <v>307</v>
      </c>
      <c r="N5309" t="s">
        <v>307</v>
      </c>
      <c r="O5309" t="s">
        <v>307</v>
      </c>
      <c r="P5309" t="s">
        <v>307</v>
      </c>
      <c r="Q5309" t="s">
        <v>307</v>
      </c>
      <c r="R5309" t="s">
        <v>307</v>
      </c>
      <c r="S5309" t="s">
        <v>307</v>
      </c>
      <c r="T5309" t="s">
        <v>307</v>
      </c>
      <c r="U5309" t="s">
        <v>307</v>
      </c>
      <c r="V5309" t="s">
        <v>307</v>
      </c>
      <c r="W5309" t="s">
        <v>307</v>
      </c>
    </row>
    <row r="5310" spans="1:45" x14ac:dyDescent="0.25">
      <c r="A5310">
        <v>622</v>
      </c>
      <c r="B5310" t="s">
        <v>251</v>
      </c>
      <c r="C5310" t="s">
        <v>43</v>
      </c>
      <c r="D5310" t="s">
        <v>60</v>
      </c>
      <c r="E5310" t="s">
        <v>307</v>
      </c>
      <c r="F5310" t="s">
        <v>307</v>
      </c>
      <c r="G5310" t="s">
        <v>307</v>
      </c>
      <c r="H5310" t="s">
        <v>307</v>
      </c>
      <c r="I5310" t="s">
        <v>307</v>
      </c>
      <c r="J5310" t="s">
        <v>307</v>
      </c>
      <c r="K5310" t="s">
        <v>307</v>
      </c>
      <c r="L5310" t="s">
        <v>307</v>
      </c>
      <c r="M5310" t="s">
        <v>307</v>
      </c>
      <c r="N5310" t="s">
        <v>307</v>
      </c>
      <c r="O5310" t="s">
        <v>307</v>
      </c>
      <c r="P5310" t="s">
        <v>307</v>
      </c>
      <c r="Q5310" t="s">
        <v>307</v>
      </c>
      <c r="R5310" t="s">
        <v>307</v>
      </c>
      <c r="S5310" t="s">
        <v>307</v>
      </c>
      <c r="T5310" t="s">
        <v>307</v>
      </c>
      <c r="U5310" t="s">
        <v>307</v>
      </c>
      <c r="V5310" t="s">
        <v>307</v>
      </c>
      <c r="W5310" t="s">
        <v>307</v>
      </c>
    </row>
    <row r="5311" spans="1:45" x14ac:dyDescent="0.25">
      <c r="A5311">
        <v>622</v>
      </c>
      <c r="B5311" t="s">
        <v>251</v>
      </c>
      <c r="C5311" t="s">
        <v>43</v>
      </c>
      <c r="D5311" t="s">
        <v>61</v>
      </c>
      <c r="E5311" t="s">
        <v>307</v>
      </c>
      <c r="F5311" t="s">
        <v>307</v>
      </c>
      <c r="G5311" t="s">
        <v>307</v>
      </c>
      <c r="H5311" t="s">
        <v>307</v>
      </c>
      <c r="I5311" t="s">
        <v>307</v>
      </c>
      <c r="J5311" t="s">
        <v>307</v>
      </c>
      <c r="K5311" t="s">
        <v>307</v>
      </c>
      <c r="L5311" t="s">
        <v>307</v>
      </c>
      <c r="M5311" t="s">
        <v>307</v>
      </c>
      <c r="N5311" t="s">
        <v>307</v>
      </c>
      <c r="O5311" t="s">
        <v>307</v>
      </c>
      <c r="P5311" t="s">
        <v>307</v>
      </c>
      <c r="Q5311" t="s">
        <v>307</v>
      </c>
      <c r="R5311" t="s">
        <v>307</v>
      </c>
      <c r="S5311" t="s">
        <v>307</v>
      </c>
      <c r="T5311" t="s">
        <v>307</v>
      </c>
      <c r="U5311" t="s">
        <v>307</v>
      </c>
      <c r="V5311" t="s">
        <v>307</v>
      </c>
      <c r="W5311" t="s">
        <v>307</v>
      </c>
    </row>
    <row r="5312" spans="1:45" x14ac:dyDescent="0.25">
      <c r="A5312">
        <v>622</v>
      </c>
      <c r="B5312" t="s">
        <v>251</v>
      </c>
      <c r="C5312" t="s">
        <v>43</v>
      </c>
      <c r="D5312" t="s">
        <v>62</v>
      </c>
      <c r="E5312" t="s">
        <v>307</v>
      </c>
      <c r="F5312" t="s">
        <v>307</v>
      </c>
      <c r="G5312" t="s">
        <v>307</v>
      </c>
      <c r="H5312" t="s">
        <v>307</v>
      </c>
      <c r="I5312" t="s">
        <v>307</v>
      </c>
      <c r="J5312" t="s">
        <v>307</v>
      </c>
      <c r="K5312" t="s">
        <v>307</v>
      </c>
      <c r="L5312" t="s">
        <v>307</v>
      </c>
      <c r="M5312" t="s">
        <v>307</v>
      </c>
      <c r="N5312" t="s">
        <v>307</v>
      </c>
      <c r="O5312" t="s">
        <v>307</v>
      </c>
      <c r="P5312" t="s">
        <v>307</v>
      </c>
      <c r="Q5312" t="s">
        <v>307</v>
      </c>
      <c r="R5312" t="s">
        <v>307</v>
      </c>
      <c r="S5312" t="s">
        <v>307</v>
      </c>
      <c r="T5312" t="s">
        <v>307</v>
      </c>
      <c r="U5312" t="s">
        <v>307</v>
      </c>
      <c r="V5312" t="s">
        <v>307</v>
      </c>
      <c r="W5312" t="s">
        <v>307</v>
      </c>
    </row>
    <row r="5313" spans="1:45" x14ac:dyDescent="0.25">
      <c r="A5313">
        <v>622</v>
      </c>
      <c r="B5313" t="s">
        <v>251</v>
      </c>
      <c r="C5313" t="s">
        <v>36</v>
      </c>
      <c r="D5313" t="s">
        <v>47</v>
      </c>
      <c r="E5313" t="s">
        <v>307</v>
      </c>
      <c r="F5313" t="s">
        <v>307</v>
      </c>
      <c r="G5313" t="s">
        <v>307</v>
      </c>
      <c r="H5313" t="s">
        <v>307</v>
      </c>
      <c r="I5313" t="s">
        <v>307</v>
      </c>
      <c r="J5313" t="s">
        <v>307</v>
      </c>
      <c r="K5313" t="s">
        <v>307</v>
      </c>
      <c r="L5313" t="s">
        <v>307</v>
      </c>
      <c r="M5313" t="s">
        <v>307</v>
      </c>
      <c r="N5313" t="s">
        <v>307</v>
      </c>
      <c r="O5313" t="s">
        <v>307</v>
      </c>
      <c r="P5313" t="s">
        <v>307</v>
      </c>
      <c r="Q5313" t="s">
        <v>307</v>
      </c>
      <c r="R5313" t="s">
        <v>307</v>
      </c>
      <c r="S5313" t="s">
        <v>307</v>
      </c>
      <c r="T5313" t="s">
        <v>307</v>
      </c>
      <c r="U5313" t="s">
        <v>307</v>
      </c>
      <c r="V5313" t="s">
        <v>307</v>
      </c>
      <c r="W5313" t="s">
        <v>307</v>
      </c>
      <c r="X5313" t="s">
        <v>307</v>
      </c>
      <c r="Y5313" t="s">
        <v>307</v>
      </c>
      <c r="Z5313" t="s">
        <v>307</v>
      </c>
      <c r="AA5313" t="s">
        <v>307</v>
      </c>
      <c r="AB5313" t="s">
        <v>307</v>
      </c>
      <c r="AC5313" t="s">
        <v>307</v>
      </c>
      <c r="AD5313" t="s">
        <v>307</v>
      </c>
      <c r="AE5313" t="s">
        <v>307</v>
      </c>
      <c r="AF5313" t="s">
        <v>307</v>
      </c>
      <c r="AG5313" t="s">
        <v>307</v>
      </c>
      <c r="AH5313" t="s">
        <v>307</v>
      </c>
      <c r="AI5313" t="s">
        <v>307</v>
      </c>
      <c r="AJ5313" t="s">
        <v>307</v>
      </c>
      <c r="AK5313" t="s">
        <v>307</v>
      </c>
      <c r="AL5313" t="s">
        <v>307</v>
      </c>
      <c r="AM5313" t="s">
        <v>307</v>
      </c>
      <c r="AN5313" t="s">
        <v>307</v>
      </c>
      <c r="AO5313" t="s">
        <v>307</v>
      </c>
      <c r="AP5313" t="s">
        <v>307</v>
      </c>
      <c r="AQ5313" t="s">
        <v>307</v>
      </c>
      <c r="AR5313" t="s">
        <v>307</v>
      </c>
      <c r="AS5313" t="s">
        <v>307</v>
      </c>
    </row>
    <row r="5314" spans="1:45" x14ac:dyDescent="0.25">
      <c r="A5314">
        <v>622</v>
      </c>
      <c r="B5314" t="s">
        <v>251</v>
      </c>
      <c r="C5314" t="s">
        <v>36</v>
      </c>
      <c r="D5314" t="s">
        <v>48</v>
      </c>
      <c r="E5314" t="s">
        <v>307</v>
      </c>
      <c r="F5314" t="s">
        <v>307</v>
      </c>
      <c r="G5314" t="s">
        <v>307</v>
      </c>
      <c r="H5314" t="s">
        <v>307</v>
      </c>
      <c r="I5314" t="s">
        <v>307</v>
      </c>
      <c r="J5314" t="s">
        <v>307</v>
      </c>
      <c r="K5314" t="s">
        <v>307</v>
      </c>
      <c r="L5314" t="s">
        <v>307</v>
      </c>
      <c r="M5314" t="s">
        <v>307</v>
      </c>
      <c r="N5314" t="s">
        <v>307</v>
      </c>
      <c r="O5314" t="s">
        <v>307</v>
      </c>
      <c r="P5314" t="s">
        <v>307</v>
      </c>
      <c r="Q5314" t="s">
        <v>307</v>
      </c>
      <c r="R5314" t="s">
        <v>307</v>
      </c>
      <c r="S5314" t="s">
        <v>307</v>
      </c>
      <c r="T5314" t="s">
        <v>307</v>
      </c>
      <c r="U5314" t="s">
        <v>307</v>
      </c>
      <c r="V5314" t="s">
        <v>307</v>
      </c>
      <c r="W5314" t="s">
        <v>307</v>
      </c>
      <c r="X5314" t="s">
        <v>307</v>
      </c>
      <c r="Y5314" t="s">
        <v>307</v>
      </c>
      <c r="Z5314" t="s">
        <v>307</v>
      </c>
      <c r="AA5314" t="s">
        <v>307</v>
      </c>
      <c r="AB5314" t="s">
        <v>307</v>
      </c>
      <c r="AC5314" t="s">
        <v>307</v>
      </c>
      <c r="AD5314" t="s">
        <v>307</v>
      </c>
      <c r="AE5314" t="s">
        <v>307</v>
      </c>
      <c r="AF5314" t="s">
        <v>307</v>
      </c>
      <c r="AG5314" t="s">
        <v>307</v>
      </c>
      <c r="AH5314" t="s">
        <v>307</v>
      </c>
      <c r="AI5314" t="s">
        <v>307</v>
      </c>
      <c r="AJ5314" t="s">
        <v>307</v>
      </c>
      <c r="AK5314" t="s">
        <v>307</v>
      </c>
      <c r="AL5314" t="s">
        <v>307</v>
      </c>
      <c r="AM5314" t="s">
        <v>307</v>
      </c>
      <c r="AN5314" t="s">
        <v>307</v>
      </c>
      <c r="AO5314" t="s">
        <v>307</v>
      </c>
      <c r="AP5314" t="s">
        <v>307</v>
      </c>
      <c r="AQ5314" t="s">
        <v>307</v>
      </c>
      <c r="AR5314" t="s">
        <v>307</v>
      </c>
      <c r="AS5314" t="s">
        <v>307</v>
      </c>
    </row>
    <row r="5315" spans="1:45" x14ac:dyDescent="0.25">
      <c r="A5315">
        <v>622</v>
      </c>
      <c r="B5315" t="s">
        <v>251</v>
      </c>
      <c r="C5315" t="s">
        <v>36</v>
      </c>
      <c r="D5315" t="s">
        <v>49</v>
      </c>
      <c r="E5315" t="s">
        <v>307</v>
      </c>
      <c r="F5315" t="s">
        <v>307</v>
      </c>
      <c r="G5315" t="s">
        <v>307</v>
      </c>
      <c r="H5315" t="s">
        <v>307</v>
      </c>
      <c r="I5315" t="s">
        <v>307</v>
      </c>
      <c r="J5315" t="s">
        <v>307</v>
      </c>
      <c r="K5315" t="s">
        <v>307</v>
      </c>
      <c r="L5315" t="s">
        <v>307</v>
      </c>
      <c r="M5315" t="s">
        <v>307</v>
      </c>
      <c r="N5315" t="s">
        <v>307</v>
      </c>
      <c r="O5315" t="s">
        <v>307</v>
      </c>
      <c r="P5315" t="s">
        <v>307</v>
      </c>
      <c r="Q5315" t="s">
        <v>307</v>
      </c>
      <c r="R5315" t="s">
        <v>307</v>
      </c>
      <c r="S5315" t="s">
        <v>307</v>
      </c>
      <c r="T5315" t="s">
        <v>307</v>
      </c>
      <c r="U5315" t="s">
        <v>307</v>
      </c>
      <c r="V5315" t="s">
        <v>307</v>
      </c>
      <c r="W5315" t="s">
        <v>307</v>
      </c>
      <c r="X5315" t="s">
        <v>307</v>
      </c>
      <c r="Y5315" t="s">
        <v>307</v>
      </c>
      <c r="Z5315" t="s">
        <v>307</v>
      </c>
      <c r="AA5315" t="s">
        <v>307</v>
      </c>
      <c r="AB5315" t="s">
        <v>307</v>
      </c>
      <c r="AC5315" t="s">
        <v>307</v>
      </c>
      <c r="AD5315" t="s">
        <v>307</v>
      </c>
      <c r="AE5315" t="s">
        <v>307</v>
      </c>
      <c r="AF5315" t="s">
        <v>307</v>
      </c>
      <c r="AG5315" t="s">
        <v>307</v>
      </c>
      <c r="AH5315" t="s">
        <v>307</v>
      </c>
      <c r="AI5315" t="s">
        <v>307</v>
      </c>
      <c r="AJ5315" t="s">
        <v>307</v>
      </c>
      <c r="AK5315" t="s">
        <v>307</v>
      </c>
      <c r="AL5315" t="s">
        <v>307</v>
      </c>
      <c r="AM5315" t="s">
        <v>307</v>
      </c>
      <c r="AN5315" t="s">
        <v>307</v>
      </c>
      <c r="AO5315" t="s">
        <v>307</v>
      </c>
      <c r="AP5315" t="s">
        <v>307</v>
      </c>
      <c r="AQ5315" t="s">
        <v>307</v>
      </c>
      <c r="AR5315" t="s">
        <v>307</v>
      </c>
      <c r="AS5315" t="s">
        <v>307</v>
      </c>
    </row>
    <row r="5316" spans="1:45" x14ac:dyDescent="0.25">
      <c r="A5316">
        <v>622</v>
      </c>
      <c r="B5316" t="s">
        <v>251</v>
      </c>
      <c r="C5316" t="s">
        <v>37</v>
      </c>
      <c r="D5316" t="s">
        <v>47</v>
      </c>
      <c r="E5316" t="s">
        <v>307</v>
      </c>
      <c r="F5316" t="s">
        <v>307</v>
      </c>
      <c r="G5316" t="s">
        <v>307</v>
      </c>
      <c r="H5316" t="s">
        <v>307</v>
      </c>
      <c r="I5316" t="s">
        <v>307</v>
      </c>
      <c r="J5316" t="s">
        <v>307</v>
      </c>
      <c r="K5316" t="s">
        <v>307</v>
      </c>
      <c r="L5316" t="s">
        <v>307</v>
      </c>
      <c r="M5316" t="s">
        <v>307</v>
      </c>
      <c r="N5316" t="s">
        <v>307</v>
      </c>
      <c r="O5316" t="s">
        <v>307</v>
      </c>
      <c r="P5316" t="s">
        <v>307</v>
      </c>
      <c r="Q5316" t="s">
        <v>307</v>
      </c>
      <c r="R5316" t="s">
        <v>307</v>
      </c>
      <c r="S5316" t="s">
        <v>307</v>
      </c>
      <c r="T5316" t="s">
        <v>307</v>
      </c>
      <c r="U5316" t="s">
        <v>307</v>
      </c>
      <c r="V5316" t="s">
        <v>307</v>
      </c>
      <c r="W5316" t="s">
        <v>307</v>
      </c>
      <c r="X5316" t="s">
        <v>307</v>
      </c>
      <c r="Y5316" t="s">
        <v>307</v>
      </c>
      <c r="Z5316" t="s">
        <v>307</v>
      </c>
      <c r="AA5316" t="s">
        <v>307</v>
      </c>
      <c r="AB5316" t="s">
        <v>307</v>
      </c>
      <c r="AC5316" t="s">
        <v>307</v>
      </c>
      <c r="AD5316" t="s">
        <v>307</v>
      </c>
      <c r="AE5316" t="s">
        <v>307</v>
      </c>
      <c r="AF5316" t="s">
        <v>307</v>
      </c>
      <c r="AG5316" t="s">
        <v>307</v>
      </c>
      <c r="AH5316" t="s">
        <v>307</v>
      </c>
      <c r="AI5316" t="s">
        <v>307</v>
      </c>
      <c r="AJ5316" t="s">
        <v>307</v>
      </c>
      <c r="AK5316" t="s">
        <v>307</v>
      </c>
      <c r="AL5316" t="s">
        <v>307</v>
      </c>
      <c r="AM5316" t="s">
        <v>307</v>
      </c>
      <c r="AN5316" t="s">
        <v>307</v>
      </c>
      <c r="AO5316" t="s">
        <v>307</v>
      </c>
      <c r="AP5316" t="s">
        <v>307</v>
      </c>
      <c r="AQ5316" t="s">
        <v>307</v>
      </c>
      <c r="AR5316" t="s">
        <v>307</v>
      </c>
      <c r="AS5316" t="s">
        <v>307</v>
      </c>
    </row>
    <row r="5317" spans="1:45" x14ac:dyDescent="0.25">
      <c r="A5317">
        <v>622</v>
      </c>
      <c r="B5317" t="s">
        <v>251</v>
      </c>
      <c r="C5317" t="s">
        <v>37</v>
      </c>
      <c r="D5317" t="s">
        <v>48</v>
      </c>
      <c r="E5317" t="s">
        <v>307</v>
      </c>
      <c r="F5317" t="s">
        <v>307</v>
      </c>
      <c r="G5317" t="s">
        <v>307</v>
      </c>
      <c r="H5317" t="s">
        <v>307</v>
      </c>
      <c r="I5317" t="s">
        <v>307</v>
      </c>
      <c r="J5317" t="s">
        <v>307</v>
      </c>
      <c r="K5317" t="s">
        <v>307</v>
      </c>
      <c r="L5317" t="s">
        <v>307</v>
      </c>
      <c r="M5317" t="s">
        <v>307</v>
      </c>
      <c r="N5317" t="s">
        <v>307</v>
      </c>
      <c r="O5317" t="s">
        <v>307</v>
      </c>
      <c r="P5317" t="s">
        <v>307</v>
      </c>
      <c r="Q5317" t="s">
        <v>307</v>
      </c>
      <c r="R5317" t="s">
        <v>307</v>
      </c>
      <c r="S5317" t="s">
        <v>307</v>
      </c>
      <c r="T5317" t="s">
        <v>307</v>
      </c>
      <c r="U5317" t="s">
        <v>307</v>
      </c>
      <c r="V5317" t="s">
        <v>307</v>
      </c>
      <c r="W5317" t="s">
        <v>307</v>
      </c>
      <c r="X5317" t="s">
        <v>307</v>
      </c>
      <c r="Y5317" t="s">
        <v>307</v>
      </c>
      <c r="Z5317" t="s">
        <v>307</v>
      </c>
      <c r="AA5317" t="s">
        <v>307</v>
      </c>
      <c r="AB5317" t="s">
        <v>307</v>
      </c>
      <c r="AC5317" t="s">
        <v>307</v>
      </c>
      <c r="AD5317" t="s">
        <v>307</v>
      </c>
      <c r="AE5317" t="s">
        <v>307</v>
      </c>
      <c r="AF5317" t="s">
        <v>307</v>
      </c>
      <c r="AG5317" t="s">
        <v>307</v>
      </c>
      <c r="AH5317" t="s">
        <v>307</v>
      </c>
      <c r="AI5317" t="s">
        <v>307</v>
      </c>
      <c r="AJ5317" t="s">
        <v>307</v>
      </c>
      <c r="AK5317" t="s">
        <v>307</v>
      </c>
      <c r="AL5317" t="s">
        <v>307</v>
      </c>
      <c r="AM5317" t="s">
        <v>307</v>
      </c>
      <c r="AN5317" t="s">
        <v>307</v>
      </c>
      <c r="AO5317" t="s">
        <v>307</v>
      </c>
      <c r="AP5317" t="s">
        <v>307</v>
      </c>
      <c r="AQ5317" t="s">
        <v>307</v>
      </c>
      <c r="AR5317" t="s">
        <v>307</v>
      </c>
      <c r="AS5317" t="s">
        <v>307</v>
      </c>
    </row>
    <row r="5318" spans="1:45" x14ac:dyDescent="0.25">
      <c r="A5318">
        <v>622</v>
      </c>
      <c r="B5318" t="s">
        <v>251</v>
      </c>
      <c r="C5318" t="s">
        <v>37</v>
      </c>
      <c r="D5318" t="s">
        <v>49</v>
      </c>
      <c r="E5318" t="s">
        <v>307</v>
      </c>
      <c r="F5318" t="s">
        <v>307</v>
      </c>
      <c r="G5318" t="s">
        <v>307</v>
      </c>
      <c r="H5318" t="s">
        <v>307</v>
      </c>
      <c r="I5318" t="s">
        <v>307</v>
      </c>
      <c r="J5318" t="s">
        <v>307</v>
      </c>
      <c r="K5318" t="s">
        <v>307</v>
      </c>
      <c r="L5318" t="s">
        <v>307</v>
      </c>
      <c r="M5318" t="s">
        <v>307</v>
      </c>
      <c r="N5318" t="s">
        <v>307</v>
      </c>
      <c r="O5318" t="s">
        <v>307</v>
      </c>
      <c r="P5318" t="s">
        <v>307</v>
      </c>
      <c r="Q5318" t="s">
        <v>307</v>
      </c>
      <c r="R5318" t="s">
        <v>307</v>
      </c>
      <c r="S5318" t="s">
        <v>307</v>
      </c>
      <c r="T5318" t="s">
        <v>307</v>
      </c>
      <c r="U5318" t="s">
        <v>307</v>
      </c>
      <c r="V5318" t="s">
        <v>307</v>
      </c>
      <c r="W5318" t="s">
        <v>307</v>
      </c>
      <c r="X5318" t="s">
        <v>307</v>
      </c>
      <c r="Y5318" t="s">
        <v>307</v>
      </c>
      <c r="Z5318" t="s">
        <v>307</v>
      </c>
      <c r="AA5318" t="s">
        <v>307</v>
      </c>
      <c r="AB5318" t="s">
        <v>307</v>
      </c>
      <c r="AC5318" t="s">
        <v>307</v>
      </c>
      <c r="AD5318" t="s">
        <v>307</v>
      </c>
      <c r="AE5318" t="s">
        <v>307</v>
      </c>
      <c r="AF5318" t="s">
        <v>307</v>
      </c>
      <c r="AG5318" t="s">
        <v>307</v>
      </c>
      <c r="AH5318" t="s">
        <v>307</v>
      </c>
      <c r="AI5318" t="s">
        <v>307</v>
      </c>
      <c r="AJ5318" t="s">
        <v>307</v>
      </c>
      <c r="AK5318" t="s">
        <v>307</v>
      </c>
      <c r="AL5318" t="s">
        <v>307</v>
      </c>
      <c r="AM5318" t="s">
        <v>307</v>
      </c>
      <c r="AN5318" t="s">
        <v>307</v>
      </c>
      <c r="AO5318" t="s">
        <v>307</v>
      </c>
      <c r="AP5318" t="s">
        <v>307</v>
      </c>
      <c r="AQ5318" t="s">
        <v>307</v>
      </c>
      <c r="AR5318" t="s">
        <v>307</v>
      </c>
      <c r="AS5318" t="s">
        <v>307</v>
      </c>
    </row>
    <row r="5319" spans="1:45" x14ac:dyDescent="0.25">
      <c r="A5319">
        <v>622</v>
      </c>
      <c r="B5319" t="s">
        <v>251</v>
      </c>
      <c r="C5319" t="s">
        <v>476</v>
      </c>
      <c r="D5319" t="s">
        <v>48</v>
      </c>
      <c r="E5319" t="s">
        <v>307</v>
      </c>
      <c r="F5319" t="s">
        <v>307</v>
      </c>
      <c r="G5319" t="s">
        <v>307</v>
      </c>
    </row>
    <row r="5320" spans="1:45" x14ac:dyDescent="0.25">
      <c r="A5320">
        <v>622</v>
      </c>
      <c r="B5320" t="s">
        <v>251</v>
      </c>
      <c r="C5320" t="s">
        <v>477</v>
      </c>
      <c r="D5320" t="s">
        <v>48</v>
      </c>
      <c r="E5320" t="s">
        <v>307</v>
      </c>
      <c r="F5320" t="s">
        <v>307</v>
      </c>
      <c r="G5320" t="s">
        <v>307</v>
      </c>
    </row>
    <row r="5321" spans="1:45" x14ac:dyDescent="0.25">
      <c r="A5321">
        <v>622</v>
      </c>
      <c r="B5321" t="s">
        <v>251</v>
      </c>
      <c r="C5321" t="s">
        <v>45</v>
      </c>
      <c r="D5321" t="s">
        <v>63</v>
      </c>
      <c r="E5321" t="s">
        <v>307</v>
      </c>
      <c r="F5321" t="s">
        <v>307</v>
      </c>
      <c r="G5321" t="s">
        <v>307</v>
      </c>
      <c r="H5321" t="s">
        <v>307</v>
      </c>
      <c r="I5321" t="s">
        <v>307</v>
      </c>
      <c r="J5321" t="s">
        <v>307</v>
      </c>
      <c r="K5321" t="s">
        <v>307</v>
      </c>
      <c r="L5321" t="s">
        <v>307</v>
      </c>
      <c r="M5321" t="s">
        <v>307</v>
      </c>
      <c r="N5321" t="s">
        <v>307</v>
      </c>
      <c r="O5321" t="s">
        <v>307</v>
      </c>
      <c r="P5321" t="s">
        <v>307</v>
      </c>
      <c r="Q5321" t="s">
        <v>307</v>
      </c>
      <c r="R5321" t="s">
        <v>307</v>
      </c>
      <c r="S5321" t="s">
        <v>307</v>
      </c>
      <c r="T5321" t="s">
        <v>307</v>
      </c>
      <c r="U5321" t="s">
        <v>307</v>
      </c>
      <c r="V5321" t="s">
        <v>307</v>
      </c>
      <c r="W5321" t="s">
        <v>307</v>
      </c>
    </row>
    <row r="5322" spans="1:45" x14ac:dyDescent="0.25">
      <c r="A5322">
        <v>622</v>
      </c>
      <c r="B5322" t="s">
        <v>251</v>
      </c>
      <c r="C5322" t="s">
        <v>45</v>
      </c>
      <c r="D5322" t="s">
        <v>64</v>
      </c>
      <c r="E5322" t="s">
        <v>307</v>
      </c>
      <c r="F5322" t="s">
        <v>307</v>
      </c>
      <c r="G5322" t="s">
        <v>307</v>
      </c>
      <c r="H5322" t="s">
        <v>307</v>
      </c>
      <c r="I5322" t="s">
        <v>307</v>
      </c>
      <c r="J5322" t="s">
        <v>307</v>
      </c>
      <c r="K5322" t="s">
        <v>307</v>
      </c>
      <c r="L5322" t="s">
        <v>307</v>
      </c>
      <c r="M5322" t="s">
        <v>307</v>
      </c>
      <c r="N5322" t="s">
        <v>307</v>
      </c>
      <c r="O5322" t="s">
        <v>307</v>
      </c>
      <c r="P5322" t="s">
        <v>307</v>
      </c>
      <c r="Q5322" t="s">
        <v>307</v>
      </c>
      <c r="R5322" t="s">
        <v>307</v>
      </c>
      <c r="S5322" t="s">
        <v>307</v>
      </c>
      <c r="T5322" t="s">
        <v>307</v>
      </c>
      <c r="U5322" t="s">
        <v>307</v>
      </c>
      <c r="V5322" t="s">
        <v>307</v>
      </c>
      <c r="W5322" t="s">
        <v>307</v>
      </c>
    </row>
    <row r="5323" spans="1:45" x14ac:dyDescent="0.25">
      <c r="A5323">
        <v>622</v>
      </c>
      <c r="B5323" t="s">
        <v>251</v>
      </c>
      <c r="C5323" t="s">
        <v>40</v>
      </c>
      <c r="D5323" t="s">
        <v>52</v>
      </c>
      <c r="E5323" t="s">
        <v>307</v>
      </c>
      <c r="F5323" t="s">
        <v>307</v>
      </c>
      <c r="G5323" t="s">
        <v>307</v>
      </c>
      <c r="H5323" t="s">
        <v>307</v>
      </c>
      <c r="I5323" t="s">
        <v>307</v>
      </c>
      <c r="J5323" t="s">
        <v>307</v>
      </c>
      <c r="K5323" t="s">
        <v>307</v>
      </c>
      <c r="L5323" t="s">
        <v>307</v>
      </c>
      <c r="M5323" t="s">
        <v>307</v>
      </c>
      <c r="N5323" t="s">
        <v>307</v>
      </c>
      <c r="O5323" t="s">
        <v>307</v>
      </c>
      <c r="P5323" t="s">
        <v>307</v>
      </c>
      <c r="Q5323" t="s">
        <v>307</v>
      </c>
      <c r="R5323" t="s">
        <v>307</v>
      </c>
      <c r="S5323" t="s">
        <v>307</v>
      </c>
      <c r="T5323" t="s">
        <v>307</v>
      </c>
      <c r="U5323" t="s">
        <v>307</v>
      </c>
      <c r="V5323" t="s">
        <v>307</v>
      </c>
      <c r="W5323" t="s">
        <v>307</v>
      </c>
      <c r="X5323" t="s">
        <v>307</v>
      </c>
      <c r="Y5323" t="s">
        <v>307</v>
      </c>
      <c r="Z5323" t="s">
        <v>307</v>
      </c>
    </row>
    <row r="5324" spans="1:45" x14ac:dyDescent="0.25">
      <c r="A5324">
        <v>622</v>
      </c>
      <c r="B5324" t="s">
        <v>251</v>
      </c>
      <c r="C5324" t="s">
        <v>40</v>
      </c>
      <c r="D5324" t="s">
        <v>53</v>
      </c>
      <c r="E5324" t="s">
        <v>307</v>
      </c>
      <c r="F5324" t="s">
        <v>307</v>
      </c>
      <c r="G5324" t="s">
        <v>307</v>
      </c>
      <c r="H5324" t="s">
        <v>307</v>
      </c>
      <c r="I5324" t="s">
        <v>307</v>
      </c>
      <c r="J5324" t="s">
        <v>307</v>
      </c>
      <c r="K5324" t="s">
        <v>307</v>
      </c>
      <c r="L5324" t="s">
        <v>307</v>
      </c>
      <c r="M5324" t="s">
        <v>307</v>
      </c>
      <c r="N5324" t="s">
        <v>307</v>
      </c>
      <c r="O5324" t="s">
        <v>307</v>
      </c>
      <c r="P5324" t="s">
        <v>307</v>
      </c>
      <c r="Q5324" t="s">
        <v>307</v>
      </c>
      <c r="R5324" t="s">
        <v>307</v>
      </c>
      <c r="S5324" t="s">
        <v>307</v>
      </c>
      <c r="T5324" t="s">
        <v>307</v>
      </c>
      <c r="U5324" t="s">
        <v>307</v>
      </c>
      <c r="V5324" t="s">
        <v>307</v>
      </c>
      <c r="W5324" t="s">
        <v>307</v>
      </c>
      <c r="X5324" t="s">
        <v>307</v>
      </c>
      <c r="Y5324" t="s">
        <v>307</v>
      </c>
      <c r="Z5324" t="s">
        <v>307</v>
      </c>
    </row>
    <row r="5325" spans="1:45" x14ac:dyDescent="0.25">
      <c r="A5325">
        <v>622</v>
      </c>
      <c r="B5325" t="s">
        <v>251</v>
      </c>
      <c r="C5325" t="s">
        <v>39</v>
      </c>
      <c r="D5325" t="s">
        <v>50</v>
      </c>
      <c r="E5325" t="s">
        <v>307</v>
      </c>
      <c r="F5325" t="s">
        <v>307</v>
      </c>
      <c r="G5325" t="s">
        <v>307</v>
      </c>
      <c r="H5325" t="s">
        <v>307</v>
      </c>
      <c r="I5325" t="s">
        <v>307</v>
      </c>
      <c r="J5325" t="s">
        <v>307</v>
      </c>
      <c r="K5325" t="s">
        <v>307</v>
      </c>
      <c r="L5325" t="s">
        <v>307</v>
      </c>
      <c r="M5325" t="s">
        <v>307</v>
      </c>
      <c r="N5325" t="s">
        <v>307</v>
      </c>
      <c r="O5325" t="s">
        <v>307</v>
      </c>
      <c r="P5325" t="s">
        <v>307</v>
      </c>
      <c r="Q5325" t="s">
        <v>307</v>
      </c>
      <c r="R5325" t="s">
        <v>307</v>
      </c>
      <c r="S5325" t="s">
        <v>307</v>
      </c>
      <c r="T5325" t="s">
        <v>307</v>
      </c>
      <c r="U5325" t="s">
        <v>307</v>
      </c>
      <c r="V5325" t="s">
        <v>307</v>
      </c>
      <c r="W5325" t="s">
        <v>307</v>
      </c>
      <c r="X5325" t="s">
        <v>307</v>
      </c>
      <c r="Y5325" t="s">
        <v>307</v>
      </c>
      <c r="Z5325" t="s">
        <v>307</v>
      </c>
      <c r="AA5325" t="s">
        <v>307</v>
      </c>
      <c r="AB5325" t="s">
        <v>307</v>
      </c>
      <c r="AC5325" t="s">
        <v>307</v>
      </c>
      <c r="AD5325" t="s">
        <v>307</v>
      </c>
      <c r="AE5325" t="s">
        <v>307</v>
      </c>
      <c r="AF5325" t="s">
        <v>307</v>
      </c>
      <c r="AG5325" t="s">
        <v>307</v>
      </c>
      <c r="AH5325" t="s">
        <v>307</v>
      </c>
      <c r="AI5325" t="s">
        <v>307</v>
      </c>
      <c r="AJ5325" t="s">
        <v>307</v>
      </c>
      <c r="AK5325" t="s">
        <v>307</v>
      </c>
      <c r="AL5325" t="s">
        <v>307</v>
      </c>
      <c r="AM5325" t="s">
        <v>307</v>
      </c>
      <c r="AN5325" t="s">
        <v>307</v>
      </c>
      <c r="AO5325" t="s">
        <v>307</v>
      </c>
      <c r="AP5325" t="s">
        <v>307</v>
      </c>
    </row>
    <row r="5326" spans="1:45" x14ac:dyDescent="0.25">
      <c r="A5326">
        <v>622</v>
      </c>
      <c r="B5326" t="s">
        <v>251</v>
      </c>
      <c r="C5326" t="s">
        <v>39</v>
      </c>
      <c r="D5326" t="s">
        <v>48</v>
      </c>
      <c r="E5326" t="s">
        <v>307</v>
      </c>
      <c r="F5326" t="s">
        <v>307</v>
      </c>
      <c r="G5326" t="s">
        <v>307</v>
      </c>
      <c r="H5326" t="s">
        <v>307</v>
      </c>
      <c r="I5326" t="s">
        <v>307</v>
      </c>
      <c r="J5326" t="s">
        <v>307</v>
      </c>
      <c r="K5326" t="s">
        <v>307</v>
      </c>
      <c r="L5326" t="s">
        <v>307</v>
      </c>
      <c r="M5326" t="s">
        <v>307</v>
      </c>
      <c r="N5326" t="s">
        <v>307</v>
      </c>
      <c r="O5326" t="s">
        <v>307</v>
      </c>
      <c r="P5326" t="s">
        <v>307</v>
      </c>
      <c r="Q5326" t="s">
        <v>307</v>
      </c>
      <c r="R5326" t="s">
        <v>307</v>
      </c>
      <c r="S5326" t="s">
        <v>307</v>
      </c>
      <c r="T5326" t="s">
        <v>307</v>
      </c>
      <c r="U5326" t="s">
        <v>307</v>
      </c>
      <c r="V5326" t="s">
        <v>307</v>
      </c>
      <c r="W5326" t="s">
        <v>307</v>
      </c>
      <c r="X5326" t="s">
        <v>307</v>
      </c>
      <c r="Y5326" t="s">
        <v>307</v>
      </c>
      <c r="Z5326" t="s">
        <v>307</v>
      </c>
      <c r="AA5326" t="s">
        <v>307</v>
      </c>
      <c r="AB5326" t="s">
        <v>307</v>
      </c>
      <c r="AC5326" t="s">
        <v>307</v>
      </c>
      <c r="AD5326" t="s">
        <v>307</v>
      </c>
      <c r="AE5326" t="s">
        <v>307</v>
      </c>
      <c r="AF5326" t="s">
        <v>307</v>
      </c>
      <c r="AG5326" t="s">
        <v>307</v>
      </c>
      <c r="AH5326" t="s">
        <v>307</v>
      </c>
      <c r="AI5326" t="s">
        <v>307</v>
      </c>
      <c r="AJ5326" t="s">
        <v>307</v>
      </c>
      <c r="AK5326" t="s">
        <v>307</v>
      </c>
      <c r="AL5326" t="s">
        <v>307</v>
      </c>
      <c r="AM5326" t="s">
        <v>307</v>
      </c>
      <c r="AN5326" t="s">
        <v>307</v>
      </c>
      <c r="AO5326" t="s">
        <v>307</v>
      </c>
      <c r="AP5326" t="s">
        <v>307</v>
      </c>
    </row>
    <row r="5327" spans="1:45" x14ac:dyDescent="0.25">
      <c r="A5327">
        <v>622</v>
      </c>
      <c r="B5327" t="s">
        <v>251</v>
      </c>
      <c r="C5327" t="s">
        <v>39</v>
      </c>
      <c r="D5327" t="s">
        <v>51</v>
      </c>
      <c r="E5327" t="s">
        <v>307</v>
      </c>
      <c r="F5327" t="s">
        <v>307</v>
      </c>
      <c r="G5327" t="s">
        <v>307</v>
      </c>
      <c r="H5327" t="s">
        <v>307</v>
      </c>
      <c r="I5327" t="s">
        <v>307</v>
      </c>
      <c r="J5327" t="s">
        <v>307</v>
      </c>
      <c r="K5327" t="s">
        <v>307</v>
      </c>
      <c r="L5327" t="s">
        <v>307</v>
      </c>
      <c r="M5327" t="s">
        <v>307</v>
      </c>
      <c r="N5327" t="s">
        <v>307</v>
      </c>
      <c r="O5327" t="s">
        <v>307</v>
      </c>
      <c r="P5327" t="s">
        <v>307</v>
      </c>
      <c r="Q5327" t="s">
        <v>307</v>
      </c>
      <c r="R5327" t="s">
        <v>307</v>
      </c>
      <c r="S5327" t="s">
        <v>307</v>
      </c>
      <c r="T5327" t="s">
        <v>307</v>
      </c>
      <c r="U5327" t="s">
        <v>307</v>
      </c>
      <c r="V5327" t="s">
        <v>307</v>
      </c>
      <c r="W5327" t="s">
        <v>307</v>
      </c>
      <c r="X5327" t="s">
        <v>307</v>
      </c>
      <c r="Y5327" t="s">
        <v>307</v>
      </c>
      <c r="Z5327" t="s">
        <v>307</v>
      </c>
      <c r="AA5327" t="s">
        <v>307</v>
      </c>
      <c r="AB5327" t="s">
        <v>307</v>
      </c>
      <c r="AC5327" t="s">
        <v>307</v>
      </c>
      <c r="AD5327" t="s">
        <v>307</v>
      </c>
      <c r="AE5327" t="s">
        <v>307</v>
      </c>
      <c r="AF5327" t="s">
        <v>307</v>
      </c>
      <c r="AG5327" t="s">
        <v>307</v>
      </c>
      <c r="AH5327" t="s">
        <v>307</v>
      </c>
      <c r="AI5327" t="s">
        <v>307</v>
      </c>
      <c r="AJ5327" t="s">
        <v>307</v>
      </c>
      <c r="AK5327" t="s">
        <v>307</v>
      </c>
      <c r="AL5327" t="s">
        <v>307</v>
      </c>
      <c r="AM5327" t="s">
        <v>307</v>
      </c>
      <c r="AN5327" t="s">
        <v>307</v>
      </c>
      <c r="AO5327" t="s">
        <v>307</v>
      </c>
      <c r="AP5327" t="s">
        <v>307</v>
      </c>
    </row>
    <row r="5328" spans="1:45" x14ac:dyDescent="0.25">
      <c r="A5328">
        <v>622</v>
      </c>
      <c r="B5328" t="s">
        <v>251</v>
      </c>
      <c r="C5328" t="s">
        <v>46</v>
      </c>
      <c r="D5328" t="s">
        <v>65</v>
      </c>
      <c r="E5328" t="s">
        <v>307</v>
      </c>
      <c r="F5328" t="s">
        <v>307</v>
      </c>
      <c r="G5328" t="s">
        <v>307</v>
      </c>
      <c r="H5328" t="s">
        <v>307</v>
      </c>
      <c r="I5328" t="s">
        <v>307</v>
      </c>
      <c r="J5328" t="s">
        <v>307</v>
      </c>
      <c r="K5328" t="s">
        <v>307</v>
      </c>
      <c r="L5328" t="s">
        <v>307</v>
      </c>
      <c r="M5328" t="s">
        <v>307</v>
      </c>
      <c r="N5328" t="s">
        <v>307</v>
      </c>
      <c r="O5328" t="s">
        <v>307</v>
      </c>
      <c r="P5328" t="s">
        <v>307</v>
      </c>
      <c r="Q5328" t="s">
        <v>307</v>
      </c>
      <c r="R5328" t="s">
        <v>307</v>
      </c>
      <c r="S5328" t="s">
        <v>307</v>
      </c>
      <c r="T5328" t="s">
        <v>307</v>
      </c>
      <c r="U5328" t="s">
        <v>307</v>
      </c>
      <c r="V5328" t="s">
        <v>307</v>
      </c>
      <c r="W5328" t="s">
        <v>307</v>
      </c>
      <c r="X5328" t="s">
        <v>307</v>
      </c>
      <c r="Y5328" t="s">
        <v>307</v>
      </c>
      <c r="Z5328" t="s">
        <v>307</v>
      </c>
    </row>
    <row r="5329" spans="1:26" x14ac:dyDescent="0.25">
      <c r="A5329">
        <v>622</v>
      </c>
      <c r="B5329" t="s">
        <v>251</v>
      </c>
      <c r="C5329" t="s">
        <v>46</v>
      </c>
      <c r="D5329" t="s">
        <v>66</v>
      </c>
      <c r="E5329" t="s">
        <v>307</v>
      </c>
      <c r="F5329" t="s">
        <v>307</v>
      </c>
      <c r="G5329" t="s">
        <v>307</v>
      </c>
      <c r="H5329" t="s">
        <v>307</v>
      </c>
      <c r="I5329" t="s">
        <v>307</v>
      </c>
      <c r="J5329" t="s">
        <v>307</v>
      </c>
      <c r="K5329" t="s">
        <v>307</v>
      </c>
      <c r="L5329" t="s">
        <v>307</v>
      </c>
      <c r="M5329" t="s">
        <v>307</v>
      </c>
      <c r="N5329" t="s">
        <v>307</v>
      </c>
      <c r="O5329" t="s">
        <v>307</v>
      </c>
      <c r="P5329" t="s">
        <v>307</v>
      </c>
      <c r="Q5329" t="s">
        <v>307</v>
      </c>
      <c r="R5329" t="s">
        <v>307</v>
      </c>
      <c r="S5329" t="s">
        <v>307</v>
      </c>
      <c r="T5329" t="s">
        <v>307</v>
      </c>
      <c r="U5329" t="s">
        <v>307</v>
      </c>
      <c r="V5329" t="s">
        <v>307</v>
      </c>
      <c r="W5329" t="s">
        <v>307</v>
      </c>
      <c r="X5329" t="s">
        <v>307</v>
      </c>
      <c r="Y5329" t="s">
        <v>307</v>
      </c>
      <c r="Z5329" t="s">
        <v>307</v>
      </c>
    </row>
    <row r="5330" spans="1:26" x14ac:dyDescent="0.25">
      <c r="A5330">
        <v>622</v>
      </c>
      <c r="B5330" t="s">
        <v>251</v>
      </c>
      <c r="C5330" t="s">
        <v>46</v>
      </c>
      <c r="D5330" t="s">
        <v>67</v>
      </c>
      <c r="E5330" t="s">
        <v>307</v>
      </c>
      <c r="F5330" t="s">
        <v>307</v>
      </c>
      <c r="G5330" t="s">
        <v>307</v>
      </c>
      <c r="H5330" t="s">
        <v>307</v>
      </c>
      <c r="I5330" t="s">
        <v>307</v>
      </c>
      <c r="J5330" t="s">
        <v>307</v>
      </c>
      <c r="K5330" t="s">
        <v>307</v>
      </c>
      <c r="L5330" t="s">
        <v>307</v>
      </c>
      <c r="M5330" t="s">
        <v>307</v>
      </c>
      <c r="N5330" t="s">
        <v>307</v>
      </c>
      <c r="O5330" t="s">
        <v>307</v>
      </c>
      <c r="P5330" t="s">
        <v>307</v>
      </c>
      <c r="Q5330" t="s">
        <v>307</v>
      </c>
      <c r="R5330" t="s">
        <v>307</v>
      </c>
      <c r="S5330" t="s">
        <v>307</v>
      </c>
      <c r="T5330" t="s">
        <v>307</v>
      </c>
      <c r="U5330" t="s">
        <v>307</v>
      </c>
      <c r="V5330" t="s">
        <v>307</v>
      </c>
      <c r="W5330" t="s">
        <v>307</v>
      </c>
      <c r="X5330" t="s">
        <v>307</v>
      </c>
      <c r="Y5330" t="s">
        <v>307</v>
      </c>
      <c r="Z5330" t="s">
        <v>307</v>
      </c>
    </row>
    <row r="5331" spans="1:26" x14ac:dyDescent="0.25">
      <c r="A5331">
        <v>622</v>
      </c>
      <c r="B5331" t="s">
        <v>251</v>
      </c>
      <c r="C5331" t="s">
        <v>46</v>
      </c>
      <c r="D5331" t="s">
        <v>68</v>
      </c>
      <c r="E5331" t="s">
        <v>307</v>
      </c>
      <c r="F5331" t="s">
        <v>307</v>
      </c>
      <c r="G5331" t="s">
        <v>307</v>
      </c>
      <c r="H5331" t="s">
        <v>307</v>
      </c>
      <c r="I5331" t="s">
        <v>307</v>
      </c>
      <c r="J5331" t="s">
        <v>307</v>
      </c>
      <c r="K5331" t="s">
        <v>307</v>
      </c>
      <c r="L5331" t="s">
        <v>307</v>
      </c>
      <c r="M5331" t="s">
        <v>307</v>
      </c>
      <c r="N5331" t="s">
        <v>307</v>
      </c>
      <c r="O5331" t="s">
        <v>307</v>
      </c>
      <c r="P5331" t="s">
        <v>307</v>
      </c>
      <c r="Q5331" t="s">
        <v>307</v>
      </c>
      <c r="R5331" t="s">
        <v>307</v>
      </c>
      <c r="S5331" t="s">
        <v>307</v>
      </c>
      <c r="T5331" t="s">
        <v>307</v>
      </c>
      <c r="U5331" t="s">
        <v>307</v>
      </c>
      <c r="V5331" t="s">
        <v>307</v>
      </c>
      <c r="W5331" t="s">
        <v>307</v>
      </c>
      <c r="X5331" t="s">
        <v>307</v>
      </c>
      <c r="Y5331" t="s">
        <v>307</v>
      </c>
      <c r="Z5331" t="s">
        <v>307</v>
      </c>
    </row>
    <row r="5332" spans="1:26" x14ac:dyDescent="0.25">
      <c r="A5332">
        <v>622</v>
      </c>
      <c r="B5332" t="s">
        <v>251</v>
      </c>
      <c r="C5332" t="s">
        <v>46</v>
      </c>
      <c r="D5332" t="s">
        <v>69</v>
      </c>
      <c r="E5332" t="s">
        <v>307</v>
      </c>
      <c r="F5332" t="s">
        <v>307</v>
      </c>
      <c r="G5332" t="s">
        <v>307</v>
      </c>
      <c r="H5332" t="s">
        <v>307</v>
      </c>
      <c r="I5332" t="s">
        <v>307</v>
      </c>
      <c r="J5332" t="s">
        <v>307</v>
      </c>
      <c r="K5332" t="s">
        <v>307</v>
      </c>
      <c r="L5332" t="s">
        <v>307</v>
      </c>
      <c r="M5332" t="s">
        <v>307</v>
      </c>
      <c r="N5332" t="s">
        <v>307</v>
      </c>
      <c r="O5332" t="s">
        <v>307</v>
      </c>
      <c r="P5332" t="s">
        <v>307</v>
      </c>
      <c r="Q5332" t="s">
        <v>307</v>
      </c>
      <c r="R5332" t="s">
        <v>307</v>
      </c>
      <c r="S5332" t="s">
        <v>307</v>
      </c>
      <c r="T5332" t="s">
        <v>307</v>
      </c>
      <c r="U5332" t="s">
        <v>307</v>
      </c>
      <c r="V5332" t="s">
        <v>307</v>
      </c>
      <c r="W5332" t="s">
        <v>307</v>
      </c>
      <c r="X5332" t="s">
        <v>307</v>
      </c>
      <c r="Y5332" t="s">
        <v>307</v>
      </c>
      <c r="Z5332" t="s">
        <v>307</v>
      </c>
    </row>
    <row r="5333" spans="1:26" x14ac:dyDescent="0.25">
      <c r="A5333">
        <v>622</v>
      </c>
      <c r="B5333" t="s">
        <v>251</v>
      </c>
      <c r="C5333" t="s">
        <v>46</v>
      </c>
      <c r="D5333" t="s">
        <v>70</v>
      </c>
      <c r="E5333" t="s">
        <v>307</v>
      </c>
      <c r="F5333" t="s">
        <v>307</v>
      </c>
      <c r="G5333" t="s">
        <v>307</v>
      </c>
      <c r="H5333" t="s">
        <v>307</v>
      </c>
      <c r="I5333" t="s">
        <v>307</v>
      </c>
      <c r="J5333" t="s">
        <v>307</v>
      </c>
      <c r="K5333" t="s">
        <v>307</v>
      </c>
      <c r="L5333" t="s">
        <v>307</v>
      </c>
      <c r="M5333" t="s">
        <v>307</v>
      </c>
      <c r="N5333" t="s">
        <v>307</v>
      </c>
      <c r="O5333" t="s">
        <v>307</v>
      </c>
      <c r="P5333" t="s">
        <v>307</v>
      </c>
      <c r="Q5333" t="s">
        <v>307</v>
      </c>
      <c r="R5333" t="s">
        <v>307</v>
      </c>
      <c r="S5333" t="s">
        <v>307</v>
      </c>
      <c r="T5333" t="s">
        <v>307</v>
      </c>
      <c r="U5333" t="s">
        <v>307</v>
      </c>
      <c r="V5333" t="s">
        <v>307</v>
      </c>
      <c r="W5333" t="s">
        <v>307</v>
      </c>
      <c r="X5333" t="s">
        <v>307</v>
      </c>
      <c r="Y5333" t="s">
        <v>307</v>
      </c>
      <c r="Z5333" t="s">
        <v>307</v>
      </c>
    </row>
    <row r="5334" spans="1:26" x14ac:dyDescent="0.25">
      <c r="A5334">
        <v>622</v>
      </c>
      <c r="B5334" t="s">
        <v>251</v>
      </c>
      <c r="C5334" t="s">
        <v>46</v>
      </c>
      <c r="D5334" t="s">
        <v>71</v>
      </c>
      <c r="E5334" t="s">
        <v>307</v>
      </c>
      <c r="F5334" t="s">
        <v>307</v>
      </c>
      <c r="G5334" t="s">
        <v>307</v>
      </c>
      <c r="H5334" t="s">
        <v>307</v>
      </c>
      <c r="I5334" t="s">
        <v>307</v>
      </c>
      <c r="J5334" t="s">
        <v>307</v>
      </c>
      <c r="K5334" t="s">
        <v>307</v>
      </c>
      <c r="L5334" t="s">
        <v>307</v>
      </c>
      <c r="M5334" t="s">
        <v>307</v>
      </c>
      <c r="N5334" t="s">
        <v>307</v>
      </c>
      <c r="O5334" t="s">
        <v>307</v>
      </c>
      <c r="P5334" t="s">
        <v>307</v>
      </c>
      <c r="Q5334" t="s">
        <v>307</v>
      </c>
      <c r="R5334" t="s">
        <v>307</v>
      </c>
      <c r="S5334" t="s">
        <v>307</v>
      </c>
      <c r="T5334" t="s">
        <v>307</v>
      </c>
      <c r="U5334" t="s">
        <v>307</v>
      </c>
      <c r="V5334" t="s">
        <v>307</v>
      </c>
      <c r="W5334" t="s">
        <v>307</v>
      </c>
      <c r="X5334" t="s">
        <v>307</v>
      </c>
      <c r="Y5334" t="s">
        <v>307</v>
      </c>
      <c r="Z5334" t="s">
        <v>307</v>
      </c>
    </row>
    <row r="5335" spans="1:26" x14ac:dyDescent="0.25">
      <c r="A5335">
        <v>622</v>
      </c>
      <c r="B5335" t="s">
        <v>251</v>
      </c>
      <c r="C5335" t="s">
        <v>46</v>
      </c>
      <c r="D5335" t="s">
        <v>72</v>
      </c>
      <c r="E5335" t="s">
        <v>307</v>
      </c>
      <c r="F5335" t="s">
        <v>307</v>
      </c>
      <c r="G5335" t="s">
        <v>307</v>
      </c>
      <c r="H5335" t="s">
        <v>307</v>
      </c>
      <c r="I5335" t="s">
        <v>307</v>
      </c>
      <c r="J5335" t="s">
        <v>307</v>
      </c>
      <c r="K5335" t="s">
        <v>307</v>
      </c>
      <c r="L5335" t="s">
        <v>307</v>
      </c>
      <c r="M5335" t="s">
        <v>307</v>
      </c>
      <c r="N5335" t="s">
        <v>307</v>
      </c>
      <c r="O5335" t="s">
        <v>307</v>
      </c>
      <c r="P5335" t="s">
        <v>307</v>
      </c>
      <c r="Q5335" t="s">
        <v>307</v>
      </c>
      <c r="R5335" t="s">
        <v>307</v>
      </c>
      <c r="S5335" t="s">
        <v>307</v>
      </c>
      <c r="T5335" t="s">
        <v>307</v>
      </c>
      <c r="U5335" t="s">
        <v>307</v>
      </c>
      <c r="V5335" t="s">
        <v>307</v>
      </c>
      <c r="W5335" t="s">
        <v>307</v>
      </c>
      <c r="X5335" t="s">
        <v>307</v>
      </c>
      <c r="Y5335" t="s">
        <v>307</v>
      </c>
      <c r="Z5335" t="s">
        <v>307</v>
      </c>
    </row>
    <row r="5336" spans="1:26" x14ac:dyDescent="0.25">
      <c r="A5336">
        <v>622</v>
      </c>
      <c r="B5336" t="s">
        <v>251</v>
      </c>
      <c r="C5336" t="s">
        <v>46</v>
      </c>
      <c r="D5336" t="s">
        <v>47</v>
      </c>
      <c r="E5336" t="s">
        <v>307</v>
      </c>
      <c r="F5336" t="s">
        <v>307</v>
      </c>
      <c r="G5336" t="s">
        <v>307</v>
      </c>
      <c r="H5336" t="s">
        <v>307</v>
      </c>
      <c r="I5336" t="s">
        <v>307</v>
      </c>
      <c r="J5336" t="s">
        <v>307</v>
      </c>
      <c r="K5336" t="s">
        <v>307</v>
      </c>
      <c r="L5336" t="s">
        <v>307</v>
      </c>
      <c r="M5336" t="s">
        <v>307</v>
      </c>
      <c r="N5336" t="s">
        <v>307</v>
      </c>
      <c r="O5336" t="s">
        <v>307</v>
      </c>
      <c r="P5336" t="s">
        <v>307</v>
      </c>
      <c r="Q5336" t="s">
        <v>307</v>
      </c>
      <c r="R5336" t="s">
        <v>307</v>
      </c>
      <c r="S5336" t="s">
        <v>307</v>
      </c>
      <c r="T5336" t="s">
        <v>307</v>
      </c>
      <c r="U5336" t="s">
        <v>307</v>
      </c>
      <c r="V5336" t="s">
        <v>307</v>
      </c>
      <c r="W5336" t="s">
        <v>307</v>
      </c>
      <c r="X5336" t="s">
        <v>307</v>
      </c>
      <c r="Y5336" t="s">
        <v>307</v>
      </c>
      <c r="Z5336" t="s">
        <v>307</v>
      </c>
    </row>
    <row r="5337" spans="1:26" x14ac:dyDescent="0.25">
      <c r="A5337">
        <v>622</v>
      </c>
      <c r="B5337" t="s">
        <v>251</v>
      </c>
      <c r="C5337" t="s">
        <v>46</v>
      </c>
      <c r="D5337" t="s">
        <v>48</v>
      </c>
      <c r="E5337" t="s">
        <v>307</v>
      </c>
      <c r="F5337" t="s">
        <v>307</v>
      </c>
      <c r="G5337" t="s">
        <v>307</v>
      </c>
      <c r="H5337" t="s">
        <v>307</v>
      </c>
      <c r="I5337" t="s">
        <v>307</v>
      </c>
      <c r="J5337" t="s">
        <v>307</v>
      </c>
      <c r="K5337" t="s">
        <v>307</v>
      </c>
      <c r="L5337" t="s">
        <v>307</v>
      </c>
      <c r="M5337" t="s">
        <v>307</v>
      </c>
      <c r="N5337" t="s">
        <v>307</v>
      </c>
      <c r="O5337" t="s">
        <v>307</v>
      </c>
      <c r="P5337" t="s">
        <v>307</v>
      </c>
      <c r="Q5337" t="s">
        <v>307</v>
      </c>
      <c r="R5337" t="s">
        <v>307</v>
      </c>
      <c r="S5337" t="s">
        <v>307</v>
      </c>
      <c r="T5337" t="s">
        <v>307</v>
      </c>
      <c r="U5337" t="s">
        <v>307</v>
      </c>
      <c r="V5337" t="s">
        <v>307</v>
      </c>
      <c r="W5337" t="s">
        <v>307</v>
      </c>
      <c r="X5337" t="s">
        <v>307</v>
      </c>
      <c r="Y5337" t="s">
        <v>307</v>
      </c>
      <c r="Z5337" t="s">
        <v>307</v>
      </c>
    </row>
    <row r="5338" spans="1:26" x14ac:dyDescent="0.25">
      <c r="A5338">
        <v>622</v>
      </c>
      <c r="B5338" t="s">
        <v>251</v>
      </c>
      <c r="C5338" t="s">
        <v>46</v>
      </c>
      <c r="D5338" t="s">
        <v>49</v>
      </c>
      <c r="E5338" t="s">
        <v>307</v>
      </c>
      <c r="F5338" t="s">
        <v>307</v>
      </c>
      <c r="G5338" t="s">
        <v>307</v>
      </c>
      <c r="H5338" t="s">
        <v>307</v>
      </c>
      <c r="I5338" t="s">
        <v>307</v>
      </c>
      <c r="J5338" t="s">
        <v>307</v>
      </c>
      <c r="K5338" t="s">
        <v>307</v>
      </c>
      <c r="L5338" t="s">
        <v>307</v>
      </c>
      <c r="M5338" t="s">
        <v>307</v>
      </c>
      <c r="N5338" t="s">
        <v>307</v>
      </c>
      <c r="O5338" t="s">
        <v>307</v>
      </c>
      <c r="P5338" t="s">
        <v>307</v>
      </c>
      <c r="Q5338" t="s">
        <v>307</v>
      </c>
      <c r="R5338" t="s">
        <v>307</v>
      </c>
      <c r="S5338" t="s">
        <v>307</v>
      </c>
      <c r="T5338" t="s">
        <v>307</v>
      </c>
      <c r="U5338" t="s">
        <v>307</v>
      </c>
      <c r="V5338" t="s">
        <v>307</v>
      </c>
      <c r="W5338" t="s">
        <v>307</v>
      </c>
      <c r="X5338" t="s">
        <v>307</v>
      </c>
      <c r="Y5338" t="s">
        <v>307</v>
      </c>
      <c r="Z5338" t="s">
        <v>307</v>
      </c>
    </row>
    <row r="5339" spans="1:26" x14ac:dyDescent="0.25">
      <c r="A5339">
        <v>622</v>
      </c>
      <c r="B5339" t="s">
        <v>251</v>
      </c>
      <c r="C5339" t="s">
        <v>41</v>
      </c>
      <c r="D5339" t="s">
        <v>48</v>
      </c>
      <c r="E5339" t="s">
        <v>307</v>
      </c>
      <c r="F5339" t="s">
        <v>307</v>
      </c>
      <c r="G5339" t="s">
        <v>307</v>
      </c>
      <c r="H5339" t="s">
        <v>307</v>
      </c>
      <c r="I5339" t="s">
        <v>307</v>
      </c>
      <c r="J5339" t="s">
        <v>307</v>
      </c>
      <c r="K5339" t="s">
        <v>307</v>
      </c>
      <c r="L5339" t="s">
        <v>307</v>
      </c>
      <c r="M5339" t="s">
        <v>307</v>
      </c>
      <c r="N5339" t="s">
        <v>307</v>
      </c>
      <c r="O5339" t="s">
        <v>307</v>
      </c>
      <c r="P5339" t="s">
        <v>307</v>
      </c>
      <c r="Q5339" t="s">
        <v>307</v>
      </c>
      <c r="R5339" t="s">
        <v>307</v>
      </c>
      <c r="S5339" t="s">
        <v>307</v>
      </c>
      <c r="T5339" t="s">
        <v>307</v>
      </c>
      <c r="U5339" t="s">
        <v>307</v>
      </c>
      <c r="V5339" t="s">
        <v>307</v>
      </c>
      <c r="W5339" t="s">
        <v>307</v>
      </c>
      <c r="X5339" t="s">
        <v>307</v>
      </c>
      <c r="Y5339" t="s">
        <v>307</v>
      </c>
      <c r="Z5339" t="s">
        <v>307</v>
      </c>
    </row>
    <row r="5340" spans="1:26" x14ac:dyDescent="0.25">
      <c r="A5340">
        <v>622</v>
      </c>
      <c r="B5340" t="s">
        <v>251</v>
      </c>
      <c r="C5340" t="s">
        <v>459</v>
      </c>
      <c r="D5340" t="s">
        <v>48</v>
      </c>
      <c r="E5340" t="s">
        <v>307</v>
      </c>
      <c r="F5340" t="s">
        <v>307</v>
      </c>
      <c r="G5340" t="s">
        <v>307</v>
      </c>
      <c r="H5340" t="s">
        <v>307</v>
      </c>
      <c r="I5340" t="s">
        <v>307</v>
      </c>
      <c r="J5340" t="s">
        <v>307</v>
      </c>
      <c r="K5340" t="s">
        <v>307</v>
      </c>
      <c r="L5340" t="s">
        <v>307</v>
      </c>
      <c r="M5340" t="s">
        <v>307</v>
      </c>
      <c r="N5340" t="s">
        <v>307</v>
      </c>
      <c r="O5340" t="s">
        <v>307</v>
      </c>
      <c r="P5340" t="s">
        <v>307</v>
      </c>
      <c r="Q5340" t="s">
        <v>307</v>
      </c>
    </row>
    <row r="5341" spans="1:26" x14ac:dyDescent="0.25">
      <c r="A5341">
        <v>622</v>
      </c>
      <c r="B5341" t="s">
        <v>251</v>
      </c>
      <c r="C5341" t="s">
        <v>304</v>
      </c>
      <c r="D5341" t="s">
        <v>48</v>
      </c>
      <c r="E5341" t="s">
        <v>307</v>
      </c>
      <c r="F5341" t="s">
        <v>307</v>
      </c>
      <c r="G5341" t="s">
        <v>307</v>
      </c>
      <c r="H5341" t="s">
        <v>307</v>
      </c>
      <c r="I5341" t="s">
        <v>307</v>
      </c>
      <c r="J5341" t="s">
        <v>307</v>
      </c>
      <c r="K5341" t="s">
        <v>307</v>
      </c>
      <c r="L5341" t="s">
        <v>307</v>
      </c>
      <c r="M5341" t="s">
        <v>307</v>
      </c>
      <c r="N5341" t="s">
        <v>307</v>
      </c>
      <c r="O5341" t="s">
        <v>307</v>
      </c>
      <c r="P5341" t="s">
        <v>307</v>
      </c>
      <c r="Q5341" t="s">
        <v>307</v>
      </c>
    </row>
    <row r="5342" spans="1:26" x14ac:dyDescent="0.25">
      <c r="A5342">
        <v>622</v>
      </c>
      <c r="B5342" t="s">
        <v>251</v>
      </c>
      <c r="C5342" t="s">
        <v>433</v>
      </c>
      <c r="D5342" t="s">
        <v>48</v>
      </c>
      <c r="E5342" t="s">
        <v>307</v>
      </c>
      <c r="F5342" t="s">
        <v>307</v>
      </c>
      <c r="G5342" t="s">
        <v>307</v>
      </c>
      <c r="H5342" t="s">
        <v>307</v>
      </c>
      <c r="I5342" t="s">
        <v>307</v>
      </c>
      <c r="J5342" t="s">
        <v>307</v>
      </c>
      <c r="K5342" t="s">
        <v>307</v>
      </c>
      <c r="L5342" t="s">
        <v>307</v>
      </c>
      <c r="M5342" t="s">
        <v>307</v>
      </c>
      <c r="N5342" t="s">
        <v>307</v>
      </c>
      <c r="O5342" t="s">
        <v>307</v>
      </c>
      <c r="P5342" t="s">
        <v>307</v>
      </c>
      <c r="Q5342" t="s">
        <v>307</v>
      </c>
    </row>
    <row r="5343" spans="1:26" x14ac:dyDescent="0.25">
      <c r="A5343">
        <v>622</v>
      </c>
      <c r="B5343" t="s">
        <v>251</v>
      </c>
      <c r="C5343" t="s">
        <v>305</v>
      </c>
      <c r="D5343" t="s">
        <v>48</v>
      </c>
      <c r="E5343" t="s">
        <v>307</v>
      </c>
      <c r="F5343" t="s">
        <v>307</v>
      </c>
      <c r="G5343" t="s">
        <v>307</v>
      </c>
      <c r="H5343" t="s">
        <v>307</v>
      </c>
      <c r="I5343" t="s">
        <v>307</v>
      </c>
      <c r="J5343" t="s">
        <v>307</v>
      </c>
      <c r="K5343" t="s">
        <v>307</v>
      </c>
      <c r="L5343" t="s">
        <v>307</v>
      </c>
      <c r="M5343" t="s">
        <v>307</v>
      </c>
      <c r="N5343" t="s">
        <v>307</v>
      </c>
      <c r="O5343" t="s">
        <v>307</v>
      </c>
      <c r="P5343" t="s">
        <v>307</v>
      </c>
      <c r="Q5343" t="s">
        <v>307</v>
      </c>
    </row>
    <row r="5344" spans="1:26" x14ac:dyDescent="0.25">
      <c r="A5344">
        <v>622</v>
      </c>
      <c r="B5344" t="s">
        <v>251</v>
      </c>
      <c r="C5344" t="s">
        <v>306</v>
      </c>
      <c r="D5344" t="s">
        <v>48</v>
      </c>
      <c r="E5344" t="s">
        <v>307</v>
      </c>
      <c r="F5344" t="s">
        <v>307</v>
      </c>
      <c r="G5344" t="s">
        <v>307</v>
      </c>
      <c r="H5344" t="s">
        <v>307</v>
      </c>
      <c r="I5344" t="s">
        <v>307</v>
      </c>
      <c r="J5344" t="s">
        <v>307</v>
      </c>
      <c r="K5344" t="s">
        <v>307</v>
      </c>
      <c r="L5344" t="s">
        <v>307</v>
      </c>
      <c r="M5344" t="s">
        <v>307</v>
      </c>
      <c r="N5344" t="s">
        <v>307</v>
      </c>
      <c r="O5344" t="s">
        <v>307</v>
      </c>
      <c r="P5344" t="s">
        <v>307</v>
      </c>
      <c r="Q5344" t="s">
        <v>307</v>
      </c>
    </row>
    <row r="5345" spans="1:45" x14ac:dyDescent="0.25">
      <c r="A5345">
        <v>622</v>
      </c>
      <c r="B5345" t="s">
        <v>251</v>
      </c>
      <c r="C5345" t="s">
        <v>44</v>
      </c>
      <c r="D5345" t="s">
        <v>54</v>
      </c>
      <c r="E5345" t="s">
        <v>307</v>
      </c>
      <c r="F5345" t="s">
        <v>307</v>
      </c>
      <c r="G5345" t="s">
        <v>307</v>
      </c>
      <c r="H5345" t="s">
        <v>307</v>
      </c>
      <c r="I5345" t="s">
        <v>307</v>
      </c>
      <c r="J5345" t="s">
        <v>307</v>
      </c>
      <c r="K5345" t="s">
        <v>307</v>
      </c>
      <c r="L5345" t="s">
        <v>307</v>
      </c>
      <c r="M5345" t="s">
        <v>307</v>
      </c>
      <c r="N5345" t="s">
        <v>307</v>
      </c>
      <c r="O5345" t="s">
        <v>307</v>
      </c>
      <c r="P5345" t="s">
        <v>307</v>
      </c>
      <c r="Q5345" t="s">
        <v>307</v>
      </c>
      <c r="R5345" t="s">
        <v>307</v>
      </c>
      <c r="S5345" t="s">
        <v>307</v>
      </c>
      <c r="T5345" t="s">
        <v>307</v>
      </c>
      <c r="U5345" t="s">
        <v>307</v>
      </c>
      <c r="V5345" t="s">
        <v>307</v>
      </c>
      <c r="W5345" t="s">
        <v>307</v>
      </c>
    </row>
    <row r="5346" spans="1:45" x14ac:dyDescent="0.25">
      <c r="A5346">
        <v>622</v>
      </c>
      <c r="B5346" t="s">
        <v>251</v>
      </c>
      <c r="C5346" t="s">
        <v>44</v>
      </c>
      <c r="D5346" t="s">
        <v>55</v>
      </c>
      <c r="E5346" t="s">
        <v>307</v>
      </c>
      <c r="F5346" t="s">
        <v>307</v>
      </c>
      <c r="G5346" t="s">
        <v>307</v>
      </c>
      <c r="H5346" t="s">
        <v>307</v>
      </c>
      <c r="I5346" t="s">
        <v>307</v>
      </c>
      <c r="J5346" t="s">
        <v>307</v>
      </c>
      <c r="K5346" t="s">
        <v>307</v>
      </c>
      <c r="L5346" t="s">
        <v>307</v>
      </c>
      <c r="M5346" t="s">
        <v>307</v>
      </c>
      <c r="N5346" t="s">
        <v>307</v>
      </c>
      <c r="O5346" t="s">
        <v>307</v>
      </c>
      <c r="P5346" t="s">
        <v>307</v>
      </c>
      <c r="Q5346" t="s">
        <v>307</v>
      </c>
      <c r="R5346" t="s">
        <v>307</v>
      </c>
      <c r="S5346" t="s">
        <v>307</v>
      </c>
      <c r="T5346" t="s">
        <v>307</v>
      </c>
      <c r="U5346" t="s">
        <v>307</v>
      </c>
      <c r="V5346" t="s">
        <v>307</v>
      </c>
      <c r="W5346" t="s">
        <v>307</v>
      </c>
    </row>
    <row r="5347" spans="1:45" x14ac:dyDescent="0.25">
      <c r="A5347">
        <v>622</v>
      </c>
      <c r="B5347" t="s">
        <v>251</v>
      </c>
      <c r="C5347" t="s">
        <v>44</v>
      </c>
      <c r="D5347" t="s">
        <v>56</v>
      </c>
      <c r="E5347" t="s">
        <v>307</v>
      </c>
      <c r="F5347" t="s">
        <v>307</v>
      </c>
      <c r="G5347" t="s">
        <v>307</v>
      </c>
      <c r="H5347" t="s">
        <v>307</v>
      </c>
      <c r="I5347" t="s">
        <v>307</v>
      </c>
      <c r="J5347" t="s">
        <v>307</v>
      </c>
      <c r="K5347" t="s">
        <v>307</v>
      </c>
      <c r="L5347" t="s">
        <v>307</v>
      </c>
      <c r="M5347" t="s">
        <v>307</v>
      </c>
      <c r="N5347" t="s">
        <v>307</v>
      </c>
      <c r="O5347" t="s">
        <v>307</v>
      </c>
      <c r="P5347" t="s">
        <v>307</v>
      </c>
      <c r="Q5347" t="s">
        <v>307</v>
      </c>
      <c r="R5347" t="s">
        <v>307</v>
      </c>
      <c r="S5347" t="s">
        <v>307</v>
      </c>
      <c r="T5347" t="s">
        <v>307</v>
      </c>
      <c r="U5347" t="s">
        <v>307</v>
      </c>
      <c r="V5347" t="s">
        <v>307</v>
      </c>
      <c r="W5347" t="s">
        <v>307</v>
      </c>
    </row>
    <row r="5348" spans="1:45" x14ac:dyDescent="0.25">
      <c r="A5348">
        <v>622</v>
      </c>
      <c r="B5348" t="s">
        <v>251</v>
      </c>
      <c r="C5348" t="s">
        <v>44</v>
      </c>
      <c r="D5348" t="s">
        <v>57</v>
      </c>
      <c r="E5348" t="s">
        <v>307</v>
      </c>
      <c r="F5348" t="s">
        <v>307</v>
      </c>
      <c r="G5348" t="s">
        <v>307</v>
      </c>
      <c r="H5348" t="s">
        <v>307</v>
      </c>
      <c r="I5348" t="s">
        <v>307</v>
      </c>
      <c r="J5348" t="s">
        <v>307</v>
      </c>
      <c r="K5348" t="s">
        <v>307</v>
      </c>
      <c r="L5348" t="s">
        <v>307</v>
      </c>
      <c r="M5348" t="s">
        <v>307</v>
      </c>
      <c r="N5348" t="s">
        <v>307</v>
      </c>
      <c r="O5348" t="s">
        <v>307</v>
      </c>
      <c r="P5348" t="s">
        <v>307</v>
      </c>
      <c r="Q5348" t="s">
        <v>307</v>
      </c>
      <c r="R5348" t="s">
        <v>307</v>
      </c>
      <c r="S5348" t="s">
        <v>307</v>
      </c>
      <c r="T5348" t="s">
        <v>307</v>
      </c>
      <c r="U5348" t="s">
        <v>307</v>
      </c>
      <c r="V5348" t="s">
        <v>307</v>
      </c>
      <c r="W5348" t="s">
        <v>307</v>
      </c>
    </row>
    <row r="5349" spans="1:45" x14ac:dyDescent="0.25">
      <c r="A5349">
        <v>622</v>
      </c>
      <c r="B5349" t="s">
        <v>251</v>
      </c>
      <c r="C5349" t="s">
        <v>44</v>
      </c>
      <c r="D5349" t="s">
        <v>58</v>
      </c>
      <c r="E5349" t="s">
        <v>307</v>
      </c>
      <c r="F5349" t="s">
        <v>307</v>
      </c>
      <c r="G5349" t="s">
        <v>307</v>
      </c>
      <c r="H5349" t="s">
        <v>307</v>
      </c>
      <c r="I5349" t="s">
        <v>307</v>
      </c>
      <c r="J5349" t="s">
        <v>307</v>
      </c>
      <c r="K5349" t="s">
        <v>307</v>
      </c>
      <c r="L5349" t="s">
        <v>307</v>
      </c>
      <c r="M5349" t="s">
        <v>307</v>
      </c>
      <c r="N5349" t="s">
        <v>307</v>
      </c>
      <c r="O5349" t="s">
        <v>307</v>
      </c>
      <c r="P5349" t="s">
        <v>307</v>
      </c>
      <c r="Q5349" t="s">
        <v>307</v>
      </c>
      <c r="R5349" t="s">
        <v>307</v>
      </c>
      <c r="S5349" t="s">
        <v>307</v>
      </c>
      <c r="T5349" t="s">
        <v>307</v>
      </c>
      <c r="U5349" t="s">
        <v>307</v>
      </c>
      <c r="V5349" t="s">
        <v>307</v>
      </c>
      <c r="W5349" t="s">
        <v>307</v>
      </c>
    </row>
    <row r="5350" spans="1:45" x14ac:dyDescent="0.25">
      <c r="A5350">
        <v>622</v>
      </c>
      <c r="B5350" t="s">
        <v>251</v>
      </c>
      <c r="C5350" t="s">
        <v>44</v>
      </c>
      <c r="D5350" t="s">
        <v>59</v>
      </c>
      <c r="E5350" t="s">
        <v>307</v>
      </c>
      <c r="F5350" t="s">
        <v>307</v>
      </c>
      <c r="G5350" t="s">
        <v>307</v>
      </c>
      <c r="H5350" t="s">
        <v>307</v>
      </c>
      <c r="I5350" t="s">
        <v>307</v>
      </c>
      <c r="J5350" t="s">
        <v>307</v>
      </c>
      <c r="K5350" t="s">
        <v>307</v>
      </c>
      <c r="L5350" t="s">
        <v>307</v>
      </c>
      <c r="M5350" t="s">
        <v>307</v>
      </c>
      <c r="N5350" t="s">
        <v>307</v>
      </c>
      <c r="O5350" t="s">
        <v>307</v>
      </c>
      <c r="P5350" t="s">
        <v>307</v>
      </c>
      <c r="Q5350" t="s">
        <v>307</v>
      </c>
      <c r="R5350" t="s">
        <v>307</v>
      </c>
      <c r="S5350" t="s">
        <v>307</v>
      </c>
      <c r="T5350" t="s">
        <v>307</v>
      </c>
      <c r="U5350" t="s">
        <v>307</v>
      </c>
      <c r="V5350" t="s">
        <v>307</v>
      </c>
      <c r="W5350" t="s">
        <v>307</v>
      </c>
    </row>
    <row r="5351" spans="1:45" x14ac:dyDescent="0.25">
      <c r="A5351">
        <v>622</v>
      </c>
      <c r="B5351" t="s">
        <v>251</v>
      </c>
      <c r="C5351" t="s">
        <v>44</v>
      </c>
      <c r="D5351" t="s">
        <v>60</v>
      </c>
      <c r="E5351" t="s">
        <v>307</v>
      </c>
      <c r="F5351" t="s">
        <v>307</v>
      </c>
      <c r="G5351" t="s">
        <v>307</v>
      </c>
      <c r="H5351" t="s">
        <v>307</v>
      </c>
      <c r="I5351" t="s">
        <v>307</v>
      </c>
      <c r="J5351" t="s">
        <v>307</v>
      </c>
      <c r="K5351" t="s">
        <v>307</v>
      </c>
      <c r="L5351" t="s">
        <v>307</v>
      </c>
      <c r="M5351" t="s">
        <v>307</v>
      </c>
      <c r="N5351" t="s">
        <v>307</v>
      </c>
      <c r="O5351" t="s">
        <v>307</v>
      </c>
      <c r="P5351" t="s">
        <v>307</v>
      </c>
      <c r="Q5351" t="s">
        <v>307</v>
      </c>
      <c r="R5351" t="s">
        <v>307</v>
      </c>
      <c r="S5351" t="s">
        <v>307</v>
      </c>
      <c r="T5351" t="s">
        <v>307</v>
      </c>
      <c r="U5351" t="s">
        <v>307</v>
      </c>
      <c r="V5351" t="s">
        <v>307</v>
      </c>
      <c r="W5351" t="s">
        <v>307</v>
      </c>
    </row>
    <row r="5352" spans="1:45" x14ac:dyDescent="0.25">
      <c r="A5352">
        <v>622</v>
      </c>
      <c r="B5352" t="s">
        <v>251</v>
      </c>
      <c r="C5352" t="s">
        <v>44</v>
      </c>
      <c r="D5352" t="s">
        <v>61</v>
      </c>
      <c r="E5352" t="s">
        <v>307</v>
      </c>
      <c r="F5352" t="s">
        <v>307</v>
      </c>
      <c r="G5352" t="s">
        <v>307</v>
      </c>
      <c r="H5352" t="s">
        <v>307</v>
      </c>
      <c r="I5352" t="s">
        <v>307</v>
      </c>
      <c r="J5352" t="s">
        <v>307</v>
      </c>
      <c r="K5352" t="s">
        <v>307</v>
      </c>
      <c r="L5352" t="s">
        <v>307</v>
      </c>
      <c r="M5352" t="s">
        <v>307</v>
      </c>
      <c r="N5352" t="s">
        <v>307</v>
      </c>
      <c r="O5352" t="s">
        <v>307</v>
      </c>
      <c r="P5352" t="s">
        <v>307</v>
      </c>
      <c r="Q5352" t="s">
        <v>307</v>
      </c>
      <c r="R5352" t="s">
        <v>307</v>
      </c>
      <c r="S5352" t="s">
        <v>307</v>
      </c>
      <c r="T5352" t="s">
        <v>307</v>
      </c>
      <c r="U5352" t="s">
        <v>307</v>
      </c>
      <c r="V5352" t="s">
        <v>307</v>
      </c>
      <c r="W5352" t="s">
        <v>307</v>
      </c>
    </row>
    <row r="5353" spans="1:45" x14ac:dyDescent="0.25">
      <c r="A5353">
        <v>622</v>
      </c>
      <c r="B5353" t="s">
        <v>251</v>
      </c>
      <c r="C5353" t="s">
        <v>44</v>
      </c>
      <c r="D5353" t="s">
        <v>62</v>
      </c>
      <c r="E5353" t="s">
        <v>307</v>
      </c>
      <c r="F5353" t="s">
        <v>307</v>
      </c>
      <c r="G5353" t="s">
        <v>307</v>
      </c>
      <c r="H5353" t="s">
        <v>307</v>
      </c>
      <c r="I5353" t="s">
        <v>307</v>
      </c>
      <c r="J5353" t="s">
        <v>307</v>
      </c>
      <c r="K5353" t="s">
        <v>307</v>
      </c>
      <c r="L5353" t="s">
        <v>307</v>
      </c>
      <c r="M5353" t="s">
        <v>307</v>
      </c>
      <c r="N5353" t="s">
        <v>307</v>
      </c>
      <c r="O5353" t="s">
        <v>307</v>
      </c>
      <c r="P5353" t="s">
        <v>307</v>
      </c>
      <c r="Q5353" t="s">
        <v>307</v>
      </c>
      <c r="R5353" t="s">
        <v>307</v>
      </c>
      <c r="S5353" t="s">
        <v>307</v>
      </c>
      <c r="T5353" t="s">
        <v>307</v>
      </c>
      <c r="U5353" t="s">
        <v>307</v>
      </c>
      <c r="V5353" t="s">
        <v>307</v>
      </c>
      <c r="W5353" t="s">
        <v>307</v>
      </c>
    </row>
    <row r="5354" spans="1:45" x14ac:dyDescent="0.25">
      <c r="A5354">
        <v>622</v>
      </c>
      <c r="B5354" t="s">
        <v>251</v>
      </c>
      <c r="C5354" t="s">
        <v>38</v>
      </c>
      <c r="D5354" t="s">
        <v>47</v>
      </c>
      <c r="E5354" t="s">
        <v>307</v>
      </c>
      <c r="F5354" t="s">
        <v>307</v>
      </c>
      <c r="G5354" t="s">
        <v>307</v>
      </c>
      <c r="H5354" t="s">
        <v>307</v>
      </c>
      <c r="I5354" t="s">
        <v>307</v>
      </c>
      <c r="J5354" t="s">
        <v>307</v>
      </c>
      <c r="K5354" t="s">
        <v>307</v>
      </c>
      <c r="L5354" t="s">
        <v>307</v>
      </c>
      <c r="M5354" t="s">
        <v>307</v>
      </c>
      <c r="N5354" t="s">
        <v>307</v>
      </c>
      <c r="O5354" t="s">
        <v>307</v>
      </c>
      <c r="P5354" t="s">
        <v>307</v>
      </c>
      <c r="Q5354" t="s">
        <v>307</v>
      </c>
      <c r="R5354" t="s">
        <v>307</v>
      </c>
      <c r="S5354" t="s">
        <v>307</v>
      </c>
      <c r="T5354" t="s">
        <v>307</v>
      </c>
      <c r="U5354" t="s">
        <v>307</v>
      </c>
      <c r="V5354" t="s">
        <v>307</v>
      </c>
      <c r="W5354" t="s">
        <v>307</v>
      </c>
      <c r="X5354" t="s">
        <v>307</v>
      </c>
      <c r="Y5354" t="s">
        <v>307</v>
      </c>
      <c r="Z5354" t="s">
        <v>307</v>
      </c>
      <c r="AA5354" t="s">
        <v>307</v>
      </c>
      <c r="AB5354" t="s">
        <v>307</v>
      </c>
      <c r="AC5354" t="s">
        <v>307</v>
      </c>
      <c r="AD5354" t="s">
        <v>307</v>
      </c>
      <c r="AE5354" t="s">
        <v>307</v>
      </c>
      <c r="AF5354" t="s">
        <v>307</v>
      </c>
      <c r="AG5354" t="s">
        <v>307</v>
      </c>
      <c r="AH5354" t="s">
        <v>307</v>
      </c>
      <c r="AI5354" t="s">
        <v>307</v>
      </c>
      <c r="AJ5354" t="s">
        <v>307</v>
      </c>
      <c r="AK5354" t="s">
        <v>307</v>
      </c>
      <c r="AL5354" t="s">
        <v>307</v>
      </c>
      <c r="AM5354" t="s">
        <v>307</v>
      </c>
      <c r="AN5354" t="s">
        <v>307</v>
      </c>
      <c r="AO5354" t="s">
        <v>307</v>
      </c>
      <c r="AP5354" t="s">
        <v>307</v>
      </c>
      <c r="AQ5354" t="s">
        <v>307</v>
      </c>
      <c r="AR5354" t="s">
        <v>307</v>
      </c>
      <c r="AS5354" t="s">
        <v>307</v>
      </c>
    </row>
    <row r="5355" spans="1:45" x14ac:dyDescent="0.25">
      <c r="A5355">
        <v>622</v>
      </c>
      <c r="B5355" t="s">
        <v>251</v>
      </c>
      <c r="C5355" t="s">
        <v>38</v>
      </c>
      <c r="D5355" t="s">
        <v>48</v>
      </c>
      <c r="E5355" t="s">
        <v>307</v>
      </c>
      <c r="F5355" t="s">
        <v>307</v>
      </c>
      <c r="G5355" t="s">
        <v>307</v>
      </c>
      <c r="H5355" t="s">
        <v>307</v>
      </c>
      <c r="I5355" t="s">
        <v>307</v>
      </c>
      <c r="J5355" t="s">
        <v>307</v>
      </c>
      <c r="K5355" t="s">
        <v>307</v>
      </c>
      <c r="L5355" t="s">
        <v>307</v>
      </c>
      <c r="M5355" t="s">
        <v>307</v>
      </c>
      <c r="N5355" t="s">
        <v>307</v>
      </c>
      <c r="O5355" t="s">
        <v>307</v>
      </c>
      <c r="P5355" t="s">
        <v>307</v>
      </c>
      <c r="Q5355" t="s">
        <v>307</v>
      </c>
      <c r="R5355" t="s">
        <v>307</v>
      </c>
      <c r="S5355" t="s">
        <v>307</v>
      </c>
      <c r="T5355" t="s">
        <v>307</v>
      </c>
      <c r="U5355" t="s">
        <v>307</v>
      </c>
      <c r="V5355" t="s">
        <v>307</v>
      </c>
      <c r="W5355" t="s">
        <v>307</v>
      </c>
      <c r="X5355" t="s">
        <v>307</v>
      </c>
      <c r="Y5355" t="s">
        <v>307</v>
      </c>
      <c r="Z5355" t="s">
        <v>307</v>
      </c>
      <c r="AA5355" t="s">
        <v>307</v>
      </c>
      <c r="AB5355" t="s">
        <v>307</v>
      </c>
      <c r="AC5355" t="s">
        <v>307</v>
      </c>
      <c r="AD5355" t="s">
        <v>307</v>
      </c>
      <c r="AE5355" t="s">
        <v>307</v>
      </c>
      <c r="AF5355" t="s">
        <v>307</v>
      </c>
      <c r="AG5355" t="s">
        <v>307</v>
      </c>
      <c r="AH5355" t="s">
        <v>307</v>
      </c>
      <c r="AI5355" t="s">
        <v>307</v>
      </c>
      <c r="AJ5355" t="s">
        <v>307</v>
      </c>
      <c r="AK5355" t="s">
        <v>307</v>
      </c>
      <c r="AL5355" t="s">
        <v>307</v>
      </c>
      <c r="AM5355" t="s">
        <v>307</v>
      </c>
      <c r="AN5355" t="s">
        <v>307</v>
      </c>
      <c r="AO5355" t="s">
        <v>307</v>
      </c>
      <c r="AP5355" t="s">
        <v>307</v>
      </c>
      <c r="AQ5355" t="s">
        <v>307</v>
      </c>
      <c r="AR5355" t="s">
        <v>307</v>
      </c>
      <c r="AS5355" t="s">
        <v>307</v>
      </c>
    </row>
    <row r="5356" spans="1:45" x14ac:dyDescent="0.25">
      <c r="A5356">
        <v>622</v>
      </c>
      <c r="B5356" t="s">
        <v>251</v>
      </c>
      <c r="C5356" t="s">
        <v>38</v>
      </c>
      <c r="D5356" t="s">
        <v>49</v>
      </c>
      <c r="E5356" t="s">
        <v>307</v>
      </c>
      <c r="F5356" t="s">
        <v>307</v>
      </c>
      <c r="G5356" t="s">
        <v>307</v>
      </c>
      <c r="H5356" t="s">
        <v>307</v>
      </c>
      <c r="I5356" t="s">
        <v>307</v>
      </c>
      <c r="J5356" t="s">
        <v>307</v>
      </c>
      <c r="K5356" t="s">
        <v>307</v>
      </c>
      <c r="L5356" t="s">
        <v>307</v>
      </c>
      <c r="M5356" t="s">
        <v>307</v>
      </c>
      <c r="N5356" t="s">
        <v>307</v>
      </c>
      <c r="O5356" t="s">
        <v>307</v>
      </c>
      <c r="P5356" t="s">
        <v>307</v>
      </c>
      <c r="Q5356" t="s">
        <v>307</v>
      </c>
      <c r="R5356" t="s">
        <v>307</v>
      </c>
      <c r="S5356" t="s">
        <v>307</v>
      </c>
      <c r="T5356" t="s">
        <v>307</v>
      </c>
      <c r="U5356" t="s">
        <v>307</v>
      </c>
      <c r="V5356" t="s">
        <v>307</v>
      </c>
      <c r="W5356" t="s">
        <v>307</v>
      </c>
      <c r="X5356" t="s">
        <v>307</v>
      </c>
      <c r="Y5356" t="s">
        <v>307</v>
      </c>
      <c r="Z5356" t="s">
        <v>307</v>
      </c>
      <c r="AA5356" t="s">
        <v>307</v>
      </c>
      <c r="AB5356" t="s">
        <v>307</v>
      </c>
      <c r="AC5356" t="s">
        <v>307</v>
      </c>
      <c r="AD5356" t="s">
        <v>307</v>
      </c>
      <c r="AE5356" t="s">
        <v>307</v>
      </c>
      <c r="AF5356" t="s">
        <v>307</v>
      </c>
      <c r="AG5356" t="s">
        <v>307</v>
      </c>
      <c r="AH5356" t="s">
        <v>307</v>
      </c>
      <c r="AI5356" t="s">
        <v>307</v>
      </c>
      <c r="AJ5356" t="s">
        <v>307</v>
      </c>
      <c r="AK5356" t="s">
        <v>307</v>
      </c>
      <c r="AL5356" t="s">
        <v>307</v>
      </c>
      <c r="AM5356" t="s">
        <v>307</v>
      </c>
      <c r="AN5356" t="s">
        <v>307</v>
      </c>
      <c r="AO5356" t="s">
        <v>307</v>
      </c>
      <c r="AP5356" t="s">
        <v>307</v>
      </c>
      <c r="AQ5356" t="s">
        <v>307</v>
      </c>
      <c r="AR5356" t="s">
        <v>307</v>
      </c>
      <c r="AS5356" t="s">
        <v>307</v>
      </c>
    </row>
    <row r="5357" spans="1:45" x14ac:dyDescent="0.25">
      <c r="A5357">
        <v>622</v>
      </c>
      <c r="B5357" t="s">
        <v>251</v>
      </c>
      <c r="C5357" t="s">
        <v>450</v>
      </c>
      <c r="D5357" t="s">
        <v>48</v>
      </c>
      <c r="E5357" t="s">
        <v>307</v>
      </c>
      <c r="F5357" t="s">
        <v>307</v>
      </c>
      <c r="G5357" t="s">
        <v>307</v>
      </c>
      <c r="H5357" t="s">
        <v>307</v>
      </c>
      <c r="I5357" t="s">
        <v>307</v>
      </c>
      <c r="J5357" t="s">
        <v>307</v>
      </c>
      <c r="K5357" t="s">
        <v>307</v>
      </c>
      <c r="L5357" t="s">
        <v>307</v>
      </c>
      <c r="M5357" t="s">
        <v>307</v>
      </c>
      <c r="N5357" t="s">
        <v>307</v>
      </c>
      <c r="O5357" t="s">
        <v>307</v>
      </c>
      <c r="P5357" t="s">
        <v>307</v>
      </c>
      <c r="Q5357" t="s">
        <v>307</v>
      </c>
      <c r="R5357" t="s">
        <v>307</v>
      </c>
    </row>
    <row r="5358" spans="1:45" x14ac:dyDescent="0.25">
      <c r="A5358">
        <v>622</v>
      </c>
      <c r="B5358" t="s">
        <v>251</v>
      </c>
      <c r="C5358" t="s">
        <v>449</v>
      </c>
      <c r="D5358" t="s">
        <v>48</v>
      </c>
      <c r="E5358" t="s">
        <v>307</v>
      </c>
      <c r="F5358" t="s">
        <v>307</v>
      </c>
      <c r="G5358" t="s">
        <v>307</v>
      </c>
      <c r="H5358" t="s">
        <v>307</v>
      </c>
      <c r="I5358" t="s">
        <v>307</v>
      </c>
      <c r="J5358" t="s">
        <v>307</v>
      </c>
      <c r="K5358" t="s">
        <v>307</v>
      </c>
      <c r="L5358" t="s">
        <v>307</v>
      </c>
      <c r="M5358" t="s">
        <v>307</v>
      </c>
      <c r="N5358" t="s">
        <v>307</v>
      </c>
      <c r="O5358" t="s">
        <v>307</v>
      </c>
      <c r="P5358" t="s">
        <v>307</v>
      </c>
      <c r="Q5358" t="s">
        <v>307</v>
      </c>
      <c r="R5358" t="s">
        <v>307</v>
      </c>
    </row>
    <row r="5359" spans="1:45" x14ac:dyDescent="0.25">
      <c r="A5359">
        <v>622</v>
      </c>
      <c r="B5359" t="s">
        <v>251</v>
      </c>
      <c r="C5359" t="s">
        <v>475</v>
      </c>
      <c r="D5359" t="s">
        <v>48</v>
      </c>
      <c r="E5359" t="s">
        <v>307</v>
      </c>
      <c r="F5359" t="s">
        <v>307</v>
      </c>
      <c r="G5359" t="s">
        <v>307</v>
      </c>
    </row>
    <row r="5360" spans="1:45" x14ac:dyDescent="0.25">
      <c r="A5360">
        <v>622</v>
      </c>
      <c r="B5360" t="s">
        <v>251</v>
      </c>
      <c r="C5360" t="s">
        <v>42</v>
      </c>
      <c r="D5360" t="s">
        <v>48</v>
      </c>
      <c r="E5360" t="s">
        <v>307</v>
      </c>
      <c r="F5360" t="s">
        <v>307</v>
      </c>
      <c r="G5360" t="s">
        <v>307</v>
      </c>
      <c r="H5360" t="s">
        <v>307</v>
      </c>
      <c r="I5360" t="s">
        <v>307</v>
      </c>
      <c r="J5360" t="s">
        <v>307</v>
      </c>
      <c r="K5360" t="s">
        <v>307</v>
      </c>
      <c r="L5360" t="s">
        <v>307</v>
      </c>
      <c r="M5360" t="s">
        <v>307</v>
      </c>
      <c r="N5360" t="s">
        <v>307</v>
      </c>
      <c r="O5360" t="s">
        <v>307</v>
      </c>
      <c r="P5360" t="s">
        <v>307</v>
      </c>
      <c r="Q5360" t="s">
        <v>307</v>
      </c>
      <c r="R5360" t="s">
        <v>307</v>
      </c>
      <c r="S5360" t="s">
        <v>307</v>
      </c>
      <c r="T5360" t="s">
        <v>307</v>
      </c>
      <c r="U5360" t="s">
        <v>307</v>
      </c>
      <c r="V5360" t="s">
        <v>307</v>
      </c>
      <c r="W5360" t="s">
        <v>307</v>
      </c>
      <c r="X5360" t="s">
        <v>307</v>
      </c>
      <c r="Y5360" t="s">
        <v>307</v>
      </c>
      <c r="Z5360" t="s">
        <v>307</v>
      </c>
    </row>
    <row r="5361" spans="1:45" x14ac:dyDescent="0.25">
      <c r="A5361">
        <v>623</v>
      </c>
      <c r="B5361" t="s">
        <v>252</v>
      </c>
      <c r="C5361" t="s">
        <v>43</v>
      </c>
      <c r="D5361" t="s">
        <v>54</v>
      </c>
      <c r="E5361" t="s">
        <v>307</v>
      </c>
      <c r="F5361" t="s">
        <v>307</v>
      </c>
      <c r="G5361" t="s">
        <v>307</v>
      </c>
      <c r="H5361" t="s">
        <v>307</v>
      </c>
      <c r="I5361" t="s">
        <v>307</v>
      </c>
      <c r="J5361" t="s">
        <v>307</v>
      </c>
      <c r="K5361" t="s">
        <v>307</v>
      </c>
      <c r="L5361" t="s">
        <v>307</v>
      </c>
      <c r="M5361" t="s">
        <v>307</v>
      </c>
      <c r="N5361" t="s">
        <v>307</v>
      </c>
      <c r="O5361" t="s">
        <v>307</v>
      </c>
      <c r="P5361" t="s">
        <v>307</v>
      </c>
      <c r="Q5361" t="s">
        <v>307</v>
      </c>
      <c r="R5361" t="s">
        <v>307</v>
      </c>
      <c r="S5361" t="s">
        <v>307</v>
      </c>
      <c r="T5361" t="s">
        <v>307</v>
      </c>
      <c r="U5361" t="s">
        <v>307</v>
      </c>
      <c r="V5361" t="s">
        <v>307</v>
      </c>
      <c r="W5361" t="s">
        <v>307</v>
      </c>
    </row>
    <row r="5362" spans="1:45" x14ac:dyDescent="0.25">
      <c r="A5362">
        <v>623</v>
      </c>
      <c r="B5362" t="s">
        <v>252</v>
      </c>
      <c r="C5362" t="s">
        <v>43</v>
      </c>
      <c r="D5362" t="s">
        <v>55</v>
      </c>
      <c r="E5362" t="s">
        <v>307</v>
      </c>
      <c r="F5362" t="s">
        <v>307</v>
      </c>
      <c r="G5362" t="s">
        <v>307</v>
      </c>
      <c r="H5362" t="s">
        <v>307</v>
      </c>
      <c r="I5362" t="s">
        <v>307</v>
      </c>
      <c r="J5362" t="s">
        <v>307</v>
      </c>
      <c r="K5362" t="s">
        <v>307</v>
      </c>
      <c r="L5362" t="s">
        <v>307</v>
      </c>
      <c r="M5362" t="s">
        <v>307</v>
      </c>
      <c r="N5362" t="s">
        <v>307</v>
      </c>
      <c r="O5362" t="s">
        <v>307</v>
      </c>
      <c r="P5362" t="s">
        <v>307</v>
      </c>
      <c r="Q5362" t="s">
        <v>307</v>
      </c>
      <c r="R5362" t="s">
        <v>307</v>
      </c>
      <c r="S5362" t="s">
        <v>307</v>
      </c>
      <c r="T5362" t="s">
        <v>307</v>
      </c>
      <c r="U5362" t="s">
        <v>307</v>
      </c>
      <c r="V5362" t="s">
        <v>307</v>
      </c>
      <c r="W5362" t="s">
        <v>307</v>
      </c>
    </row>
    <row r="5363" spans="1:45" x14ac:dyDescent="0.25">
      <c r="A5363">
        <v>623</v>
      </c>
      <c r="B5363" t="s">
        <v>252</v>
      </c>
      <c r="C5363" t="s">
        <v>43</v>
      </c>
      <c r="D5363" t="s">
        <v>56</v>
      </c>
      <c r="E5363" t="s">
        <v>307</v>
      </c>
      <c r="F5363" t="s">
        <v>307</v>
      </c>
      <c r="G5363" t="s">
        <v>307</v>
      </c>
      <c r="H5363" t="s">
        <v>307</v>
      </c>
      <c r="I5363" t="s">
        <v>307</v>
      </c>
      <c r="J5363" t="s">
        <v>307</v>
      </c>
      <c r="K5363" t="s">
        <v>307</v>
      </c>
      <c r="L5363" t="s">
        <v>307</v>
      </c>
      <c r="M5363" t="s">
        <v>307</v>
      </c>
      <c r="N5363" t="s">
        <v>307</v>
      </c>
      <c r="O5363" t="s">
        <v>307</v>
      </c>
      <c r="P5363" t="s">
        <v>307</v>
      </c>
      <c r="Q5363" t="s">
        <v>307</v>
      </c>
      <c r="R5363" t="s">
        <v>307</v>
      </c>
      <c r="S5363" t="s">
        <v>307</v>
      </c>
      <c r="T5363" t="s">
        <v>307</v>
      </c>
      <c r="U5363" t="s">
        <v>307</v>
      </c>
      <c r="V5363" t="s">
        <v>307</v>
      </c>
      <c r="W5363" t="s">
        <v>307</v>
      </c>
    </row>
    <row r="5364" spans="1:45" x14ac:dyDescent="0.25">
      <c r="A5364">
        <v>623</v>
      </c>
      <c r="B5364" t="s">
        <v>252</v>
      </c>
      <c r="C5364" t="s">
        <v>43</v>
      </c>
      <c r="D5364" t="s">
        <v>57</v>
      </c>
      <c r="E5364" t="s">
        <v>307</v>
      </c>
      <c r="F5364" t="s">
        <v>307</v>
      </c>
      <c r="G5364" t="s">
        <v>307</v>
      </c>
      <c r="H5364" t="s">
        <v>307</v>
      </c>
      <c r="I5364" t="s">
        <v>307</v>
      </c>
      <c r="J5364" t="s">
        <v>307</v>
      </c>
      <c r="K5364" t="s">
        <v>307</v>
      </c>
      <c r="L5364" t="s">
        <v>307</v>
      </c>
      <c r="M5364" t="s">
        <v>307</v>
      </c>
      <c r="N5364" t="s">
        <v>307</v>
      </c>
      <c r="O5364" t="s">
        <v>307</v>
      </c>
      <c r="P5364" t="s">
        <v>307</v>
      </c>
      <c r="Q5364" t="s">
        <v>307</v>
      </c>
      <c r="R5364" t="s">
        <v>307</v>
      </c>
      <c r="S5364" t="s">
        <v>307</v>
      </c>
      <c r="T5364" t="s">
        <v>307</v>
      </c>
      <c r="U5364" t="s">
        <v>307</v>
      </c>
      <c r="V5364" t="s">
        <v>307</v>
      </c>
      <c r="W5364" t="s">
        <v>307</v>
      </c>
    </row>
    <row r="5365" spans="1:45" x14ac:dyDescent="0.25">
      <c r="A5365">
        <v>623</v>
      </c>
      <c r="B5365" t="s">
        <v>252</v>
      </c>
      <c r="C5365" t="s">
        <v>43</v>
      </c>
      <c r="D5365" t="s">
        <v>58</v>
      </c>
      <c r="E5365" t="s">
        <v>307</v>
      </c>
      <c r="F5365" t="s">
        <v>307</v>
      </c>
      <c r="G5365" t="s">
        <v>307</v>
      </c>
      <c r="H5365" t="s">
        <v>307</v>
      </c>
      <c r="I5365" t="s">
        <v>307</v>
      </c>
      <c r="J5365" t="s">
        <v>307</v>
      </c>
      <c r="K5365" t="s">
        <v>307</v>
      </c>
      <c r="L5365" t="s">
        <v>307</v>
      </c>
      <c r="M5365" t="s">
        <v>307</v>
      </c>
      <c r="N5365" t="s">
        <v>307</v>
      </c>
      <c r="O5365" t="s">
        <v>307</v>
      </c>
      <c r="P5365" t="s">
        <v>307</v>
      </c>
      <c r="Q5365" t="s">
        <v>307</v>
      </c>
      <c r="R5365" t="s">
        <v>307</v>
      </c>
      <c r="S5365" t="s">
        <v>307</v>
      </c>
      <c r="T5365" t="s">
        <v>307</v>
      </c>
      <c r="U5365" t="s">
        <v>307</v>
      </c>
      <c r="V5365" t="s">
        <v>307</v>
      </c>
      <c r="W5365" t="s">
        <v>307</v>
      </c>
    </row>
    <row r="5366" spans="1:45" x14ac:dyDescent="0.25">
      <c r="A5366">
        <v>623</v>
      </c>
      <c r="B5366" t="s">
        <v>252</v>
      </c>
      <c r="C5366" t="s">
        <v>43</v>
      </c>
      <c r="D5366" t="s">
        <v>59</v>
      </c>
      <c r="E5366" t="s">
        <v>307</v>
      </c>
      <c r="F5366" t="s">
        <v>307</v>
      </c>
      <c r="G5366" t="s">
        <v>307</v>
      </c>
      <c r="H5366" t="s">
        <v>307</v>
      </c>
      <c r="I5366" t="s">
        <v>307</v>
      </c>
      <c r="J5366" t="s">
        <v>307</v>
      </c>
      <c r="K5366" t="s">
        <v>307</v>
      </c>
      <c r="L5366" t="s">
        <v>307</v>
      </c>
      <c r="M5366" t="s">
        <v>307</v>
      </c>
      <c r="N5366" t="s">
        <v>307</v>
      </c>
      <c r="O5366" t="s">
        <v>307</v>
      </c>
      <c r="P5366" t="s">
        <v>307</v>
      </c>
      <c r="Q5366" t="s">
        <v>307</v>
      </c>
      <c r="R5366" t="s">
        <v>307</v>
      </c>
      <c r="S5366" t="s">
        <v>307</v>
      </c>
      <c r="T5366" t="s">
        <v>307</v>
      </c>
      <c r="U5366" t="s">
        <v>307</v>
      </c>
      <c r="V5366" t="s">
        <v>307</v>
      </c>
      <c r="W5366" t="s">
        <v>307</v>
      </c>
    </row>
    <row r="5367" spans="1:45" x14ac:dyDescent="0.25">
      <c r="A5367">
        <v>623</v>
      </c>
      <c r="B5367" t="s">
        <v>252</v>
      </c>
      <c r="C5367" t="s">
        <v>43</v>
      </c>
      <c r="D5367" t="s">
        <v>60</v>
      </c>
      <c r="E5367" t="s">
        <v>307</v>
      </c>
      <c r="F5367" t="s">
        <v>307</v>
      </c>
      <c r="G5367" t="s">
        <v>307</v>
      </c>
      <c r="H5367" t="s">
        <v>307</v>
      </c>
      <c r="I5367" t="s">
        <v>307</v>
      </c>
      <c r="J5367" t="s">
        <v>307</v>
      </c>
      <c r="K5367" t="s">
        <v>307</v>
      </c>
      <c r="L5367" t="s">
        <v>307</v>
      </c>
      <c r="M5367" t="s">
        <v>307</v>
      </c>
      <c r="N5367" t="s">
        <v>307</v>
      </c>
      <c r="O5367" t="s">
        <v>307</v>
      </c>
      <c r="P5367" t="s">
        <v>307</v>
      </c>
      <c r="Q5367" t="s">
        <v>307</v>
      </c>
      <c r="R5367" t="s">
        <v>307</v>
      </c>
      <c r="S5367" t="s">
        <v>307</v>
      </c>
      <c r="T5367" t="s">
        <v>307</v>
      </c>
      <c r="U5367" t="s">
        <v>307</v>
      </c>
      <c r="V5367" t="s">
        <v>307</v>
      </c>
      <c r="W5367" t="s">
        <v>307</v>
      </c>
    </row>
    <row r="5368" spans="1:45" x14ac:dyDescent="0.25">
      <c r="A5368">
        <v>623</v>
      </c>
      <c r="B5368" t="s">
        <v>252</v>
      </c>
      <c r="C5368" t="s">
        <v>43</v>
      </c>
      <c r="D5368" t="s">
        <v>61</v>
      </c>
      <c r="E5368" t="s">
        <v>307</v>
      </c>
      <c r="F5368" t="s">
        <v>307</v>
      </c>
      <c r="G5368" t="s">
        <v>307</v>
      </c>
      <c r="H5368" t="s">
        <v>307</v>
      </c>
      <c r="I5368" t="s">
        <v>307</v>
      </c>
      <c r="J5368" t="s">
        <v>307</v>
      </c>
      <c r="K5368" t="s">
        <v>307</v>
      </c>
      <c r="L5368" t="s">
        <v>307</v>
      </c>
      <c r="M5368" t="s">
        <v>307</v>
      </c>
      <c r="N5368" t="s">
        <v>307</v>
      </c>
      <c r="O5368" t="s">
        <v>307</v>
      </c>
      <c r="P5368" t="s">
        <v>307</v>
      </c>
      <c r="Q5368" t="s">
        <v>307</v>
      </c>
      <c r="R5368" t="s">
        <v>307</v>
      </c>
      <c r="S5368" t="s">
        <v>307</v>
      </c>
      <c r="T5368" t="s">
        <v>307</v>
      </c>
      <c r="U5368" t="s">
        <v>307</v>
      </c>
      <c r="V5368" t="s">
        <v>307</v>
      </c>
      <c r="W5368" t="s">
        <v>307</v>
      </c>
    </row>
    <row r="5369" spans="1:45" x14ac:dyDescent="0.25">
      <c r="A5369">
        <v>623</v>
      </c>
      <c r="B5369" t="s">
        <v>252</v>
      </c>
      <c r="C5369" t="s">
        <v>43</v>
      </c>
      <c r="D5369" t="s">
        <v>62</v>
      </c>
      <c r="E5369" t="s">
        <v>307</v>
      </c>
      <c r="F5369" t="s">
        <v>307</v>
      </c>
      <c r="G5369" t="s">
        <v>307</v>
      </c>
      <c r="H5369" t="s">
        <v>307</v>
      </c>
      <c r="I5369" t="s">
        <v>307</v>
      </c>
      <c r="J5369" t="s">
        <v>307</v>
      </c>
      <c r="K5369" t="s">
        <v>307</v>
      </c>
      <c r="L5369" t="s">
        <v>307</v>
      </c>
      <c r="M5369" t="s">
        <v>307</v>
      </c>
      <c r="N5369" t="s">
        <v>307</v>
      </c>
      <c r="O5369" t="s">
        <v>307</v>
      </c>
      <c r="P5369" t="s">
        <v>307</v>
      </c>
      <c r="Q5369" t="s">
        <v>307</v>
      </c>
      <c r="R5369" t="s">
        <v>307</v>
      </c>
      <c r="S5369" t="s">
        <v>307</v>
      </c>
      <c r="T5369" t="s">
        <v>307</v>
      </c>
      <c r="U5369" t="s">
        <v>307</v>
      </c>
      <c r="V5369" t="s">
        <v>307</v>
      </c>
      <c r="W5369" t="s">
        <v>307</v>
      </c>
    </row>
    <row r="5370" spans="1:45" x14ac:dyDescent="0.25">
      <c r="A5370">
        <v>623</v>
      </c>
      <c r="B5370" t="s">
        <v>252</v>
      </c>
      <c r="C5370" t="s">
        <v>36</v>
      </c>
      <c r="D5370" t="s">
        <v>47</v>
      </c>
      <c r="E5370" t="s">
        <v>307</v>
      </c>
      <c r="F5370" t="s">
        <v>307</v>
      </c>
      <c r="G5370" t="s">
        <v>307</v>
      </c>
      <c r="H5370" t="s">
        <v>307</v>
      </c>
      <c r="I5370" t="s">
        <v>307</v>
      </c>
      <c r="J5370" t="s">
        <v>307</v>
      </c>
      <c r="K5370" t="s">
        <v>307</v>
      </c>
      <c r="L5370" t="s">
        <v>307</v>
      </c>
      <c r="M5370" t="s">
        <v>307</v>
      </c>
      <c r="N5370" t="s">
        <v>307</v>
      </c>
      <c r="O5370" t="s">
        <v>307</v>
      </c>
      <c r="P5370" t="s">
        <v>307</v>
      </c>
      <c r="Q5370" t="s">
        <v>307</v>
      </c>
      <c r="R5370" t="s">
        <v>307</v>
      </c>
      <c r="S5370" t="s">
        <v>307</v>
      </c>
      <c r="T5370" t="s">
        <v>307</v>
      </c>
      <c r="U5370" t="s">
        <v>307</v>
      </c>
      <c r="V5370" t="s">
        <v>307</v>
      </c>
      <c r="W5370" t="s">
        <v>307</v>
      </c>
      <c r="X5370" t="s">
        <v>307</v>
      </c>
      <c r="Y5370" t="s">
        <v>307</v>
      </c>
      <c r="Z5370" t="s">
        <v>307</v>
      </c>
      <c r="AA5370" t="s">
        <v>307</v>
      </c>
      <c r="AB5370" t="s">
        <v>307</v>
      </c>
      <c r="AC5370" t="s">
        <v>307</v>
      </c>
      <c r="AD5370" t="s">
        <v>307</v>
      </c>
      <c r="AE5370" t="s">
        <v>307</v>
      </c>
      <c r="AF5370" t="s">
        <v>307</v>
      </c>
      <c r="AG5370" t="s">
        <v>307</v>
      </c>
      <c r="AH5370" t="s">
        <v>307</v>
      </c>
      <c r="AI5370" t="s">
        <v>307</v>
      </c>
      <c r="AJ5370" t="s">
        <v>307</v>
      </c>
      <c r="AK5370" t="s">
        <v>307</v>
      </c>
      <c r="AL5370" t="s">
        <v>307</v>
      </c>
      <c r="AM5370" t="s">
        <v>307</v>
      </c>
      <c r="AN5370" t="s">
        <v>307</v>
      </c>
      <c r="AO5370" t="s">
        <v>307</v>
      </c>
      <c r="AP5370" t="s">
        <v>307</v>
      </c>
      <c r="AQ5370" t="s">
        <v>307</v>
      </c>
      <c r="AR5370" t="s">
        <v>307</v>
      </c>
      <c r="AS5370" t="s">
        <v>307</v>
      </c>
    </row>
    <row r="5371" spans="1:45" x14ac:dyDescent="0.25">
      <c r="A5371">
        <v>623</v>
      </c>
      <c r="B5371" t="s">
        <v>252</v>
      </c>
      <c r="C5371" t="s">
        <v>36</v>
      </c>
      <c r="D5371" t="s">
        <v>48</v>
      </c>
      <c r="E5371" t="s">
        <v>307</v>
      </c>
      <c r="F5371" t="s">
        <v>307</v>
      </c>
      <c r="G5371" t="s">
        <v>307</v>
      </c>
      <c r="H5371" t="s">
        <v>307</v>
      </c>
      <c r="I5371" t="s">
        <v>307</v>
      </c>
      <c r="J5371" t="s">
        <v>307</v>
      </c>
      <c r="K5371" t="s">
        <v>307</v>
      </c>
      <c r="L5371" t="s">
        <v>307</v>
      </c>
      <c r="M5371" t="s">
        <v>307</v>
      </c>
      <c r="N5371" t="s">
        <v>307</v>
      </c>
      <c r="O5371" t="s">
        <v>307</v>
      </c>
      <c r="P5371" t="s">
        <v>307</v>
      </c>
      <c r="Q5371" t="s">
        <v>307</v>
      </c>
      <c r="R5371" t="s">
        <v>307</v>
      </c>
      <c r="S5371" t="s">
        <v>307</v>
      </c>
      <c r="T5371" t="s">
        <v>307</v>
      </c>
      <c r="U5371" t="s">
        <v>307</v>
      </c>
      <c r="V5371" t="s">
        <v>307</v>
      </c>
      <c r="W5371" t="s">
        <v>307</v>
      </c>
      <c r="X5371" t="s">
        <v>307</v>
      </c>
      <c r="Y5371" t="s">
        <v>307</v>
      </c>
      <c r="Z5371" t="s">
        <v>307</v>
      </c>
      <c r="AA5371" t="s">
        <v>307</v>
      </c>
      <c r="AB5371" t="s">
        <v>307</v>
      </c>
      <c r="AC5371" t="s">
        <v>307</v>
      </c>
      <c r="AD5371" t="s">
        <v>307</v>
      </c>
      <c r="AE5371" t="s">
        <v>307</v>
      </c>
      <c r="AF5371" t="s">
        <v>307</v>
      </c>
      <c r="AG5371" t="s">
        <v>307</v>
      </c>
      <c r="AH5371" t="s">
        <v>307</v>
      </c>
      <c r="AI5371" t="s">
        <v>307</v>
      </c>
      <c r="AJ5371" t="s">
        <v>307</v>
      </c>
      <c r="AK5371" t="s">
        <v>307</v>
      </c>
      <c r="AL5371" t="s">
        <v>307</v>
      </c>
      <c r="AM5371" t="s">
        <v>307</v>
      </c>
      <c r="AN5371" t="s">
        <v>307</v>
      </c>
      <c r="AO5371" t="s">
        <v>307</v>
      </c>
      <c r="AP5371" t="s">
        <v>307</v>
      </c>
      <c r="AQ5371" t="s">
        <v>307</v>
      </c>
      <c r="AR5371" t="s">
        <v>307</v>
      </c>
      <c r="AS5371" t="s">
        <v>307</v>
      </c>
    </row>
    <row r="5372" spans="1:45" x14ac:dyDescent="0.25">
      <c r="A5372">
        <v>623</v>
      </c>
      <c r="B5372" t="s">
        <v>252</v>
      </c>
      <c r="C5372" t="s">
        <v>36</v>
      </c>
      <c r="D5372" t="s">
        <v>49</v>
      </c>
      <c r="E5372" t="s">
        <v>307</v>
      </c>
      <c r="F5372" t="s">
        <v>307</v>
      </c>
      <c r="G5372" t="s">
        <v>307</v>
      </c>
      <c r="H5372" t="s">
        <v>307</v>
      </c>
      <c r="I5372" t="s">
        <v>307</v>
      </c>
      <c r="J5372" t="s">
        <v>307</v>
      </c>
      <c r="K5372" t="s">
        <v>307</v>
      </c>
      <c r="L5372" t="s">
        <v>307</v>
      </c>
      <c r="M5372" t="s">
        <v>307</v>
      </c>
      <c r="N5372" t="s">
        <v>307</v>
      </c>
      <c r="O5372" t="s">
        <v>307</v>
      </c>
      <c r="P5372" t="s">
        <v>307</v>
      </c>
      <c r="Q5372" t="s">
        <v>307</v>
      </c>
      <c r="R5372" t="s">
        <v>307</v>
      </c>
      <c r="S5372" t="s">
        <v>307</v>
      </c>
      <c r="T5372" t="s">
        <v>307</v>
      </c>
      <c r="U5372" t="s">
        <v>307</v>
      </c>
      <c r="V5372" t="s">
        <v>307</v>
      </c>
      <c r="W5372" t="s">
        <v>307</v>
      </c>
      <c r="X5372" t="s">
        <v>307</v>
      </c>
      <c r="Y5372" t="s">
        <v>307</v>
      </c>
      <c r="Z5372" t="s">
        <v>307</v>
      </c>
      <c r="AA5372" t="s">
        <v>307</v>
      </c>
      <c r="AB5372" t="s">
        <v>307</v>
      </c>
      <c r="AC5372" t="s">
        <v>307</v>
      </c>
      <c r="AD5372" t="s">
        <v>307</v>
      </c>
      <c r="AE5372" t="s">
        <v>307</v>
      </c>
      <c r="AF5372" t="s">
        <v>307</v>
      </c>
      <c r="AG5372" t="s">
        <v>307</v>
      </c>
      <c r="AH5372" t="s">
        <v>307</v>
      </c>
      <c r="AI5372" t="s">
        <v>307</v>
      </c>
      <c r="AJ5372" t="s">
        <v>307</v>
      </c>
      <c r="AK5372" t="s">
        <v>307</v>
      </c>
      <c r="AL5372" t="s">
        <v>307</v>
      </c>
      <c r="AM5372" t="s">
        <v>307</v>
      </c>
      <c r="AN5372" t="s">
        <v>307</v>
      </c>
      <c r="AO5372" t="s">
        <v>307</v>
      </c>
      <c r="AP5372" t="s">
        <v>307</v>
      </c>
      <c r="AQ5372" t="s">
        <v>307</v>
      </c>
      <c r="AR5372" t="s">
        <v>307</v>
      </c>
      <c r="AS5372" t="s">
        <v>307</v>
      </c>
    </row>
    <row r="5373" spans="1:45" x14ac:dyDescent="0.25">
      <c r="A5373">
        <v>623</v>
      </c>
      <c r="B5373" t="s">
        <v>252</v>
      </c>
      <c r="C5373" t="s">
        <v>37</v>
      </c>
      <c r="D5373" t="s">
        <v>47</v>
      </c>
      <c r="E5373" t="s">
        <v>307</v>
      </c>
      <c r="F5373" t="s">
        <v>307</v>
      </c>
      <c r="G5373" t="s">
        <v>307</v>
      </c>
      <c r="H5373" t="s">
        <v>307</v>
      </c>
      <c r="I5373" t="s">
        <v>307</v>
      </c>
      <c r="J5373" t="s">
        <v>307</v>
      </c>
      <c r="K5373" t="s">
        <v>307</v>
      </c>
      <c r="L5373" t="s">
        <v>307</v>
      </c>
      <c r="M5373" t="s">
        <v>307</v>
      </c>
      <c r="N5373" t="s">
        <v>307</v>
      </c>
      <c r="O5373" t="s">
        <v>307</v>
      </c>
      <c r="P5373" t="s">
        <v>307</v>
      </c>
      <c r="Q5373" t="s">
        <v>307</v>
      </c>
      <c r="R5373" t="s">
        <v>307</v>
      </c>
      <c r="S5373" t="s">
        <v>307</v>
      </c>
      <c r="T5373" t="s">
        <v>307</v>
      </c>
      <c r="U5373" t="s">
        <v>307</v>
      </c>
      <c r="V5373" t="s">
        <v>307</v>
      </c>
      <c r="W5373" t="s">
        <v>307</v>
      </c>
      <c r="X5373" t="s">
        <v>307</v>
      </c>
      <c r="Y5373" t="s">
        <v>307</v>
      </c>
      <c r="Z5373" t="s">
        <v>307</v>
      </c>
      <c r="AA5373" t="s">
        <v>307</v>
      </c>
      <c r="AB5373" t="s">
        <v>307</v>
      </c>
      <c r="AC5373" t="s">
        <v>307</v>
      </c>
      <c r="AD5373" t="s">
        <v>307</v>
      </c>
      <c r="AE5373" t="s">
        <v>307</v>
      </c>
      <c r="AF5373" t="s">
        <v>307</v>
      </c>
      <c r="AG5373" t="s">
        <v>307</v>
      </c>
      <c r="AH5373" t="s">
        <v>307</v>
      </c>
      <c r="AI5373" t="s">
        <v>307</v>
      </c>
      <c r="AJ5373" t="s">
        <v>307</v>
      </c>
      <c r="AK5373" t="s">
        <v>307</v>
      </c>
      <c r="AL5373" t="s">
        <v>307</v>
      </c>
      <c r="AM5373" t="s">
        <v>307</v>
      </c>
      <c r="AN5373" t="s">
        <v>307</v>
      </c>
      <c r="AO5373" t="s">
        <v>307</v>
      </c>
      <c r="AP5373" t="s">
        <v>307</v>
      </c>
      <c r="AQ5373" t="s">
        <v>307</v>
      </c>
      <c r="AR5373" t="s">
        <v>307</v>
      </c>
      <c r="AS5373" t="s">
        <v>307</v>
      </c>
    </row>
    <row r="5374" spans="1:45" x14ac:dyDescent="0.25">
      <c r="A5374">
        <v>623</v>
      </c>
      <c r="B5374" t="s">
        <v>252</v>
      </c>
      <c r="C5374" t="s">
        <v>37</v>
      </c>
      <c r="D5374" t="s">
        <v>48</v>
      </c>
      <c r="E5374" t="s">
        <v>307</v>
      </c>
      <c r="F5374" t="s">
        <v>307</v>
      </c>
      <c r="G5374" t="s">
        <v>307</v>
      </c>
      <c r="H5374" t="s">
        <v>307</v>
      </c>
      <c r="I5374" t="s">
        <v>307</v>
      </c>
      <c r="J5374" t="s">
        <v>307</v>
      </c>
      <c r="K5374" t="s">
        <v>307</v>
      </c>
      <c r="L5374" t="s">
        <v>307</v>
      </c>
      <c r="M5374" t="s">
        <v>307</v>
      </c>
      <c r="N5374" t="s">
        <v>307</v>
      </c>
      <c r="O5374" t="s">
        <v>307</v>
      </c>
      <c r="P5374" t="s">
        <v>307</v>
      </c>
      <c r="Q5374" t="s">
        <v>307</v>
      </c>
      <c r="R5374" t="s">
        <v>307</v>
      </c>
      <c r="S5374" t="s">
        <v>307</v>
      </c>
      <c r="T5374" t="s">
        <v>307</v>
      </c>
      <c r="U5374" t="s">
        <v>307</v>
      </c>
      <c r="V5374" t="s">
        <v>307</v>
      </c>
      <c r="W5374" t="s">
        <v>307</v>
      </c>
      <c r="X5374" t="s">
        <v>307</v>
      </c>
      <c r="Y5374" t="s">
        <v>307</v>
      </c>
      <c r="Z5374" t="s">
        <v>307</v>
      </c>
      <c r="AA5374" t="s">
        <v>307</v>
      </c>
      <c r="AB5374" t="s">
        <v>307</v>
      </c>
      <c r="AC5374" t="s">
        <v>307</v>
      </c>
      <c r="AD5374" t="s">
        <v>307</v>
      </c>
      <c r="AE5374" t="s">
        <v>307</v>
      </c>
      <c r="AF5374" t="s">
        <v>307</v>
      </c>
      <c r="AG5374" t="s">
        <v>307</v>
      </c>
      <c r="AH5374" t="s">
        <v>307</v>
      </c>
      <c r="AI5374" t="s">
        <v>307</v>
      </c>
      <c r="AJ5374" t="s">
        <v>307</v>
      </c>
      <c r="AK5374" t="s">
        <v>307</v>
      </c>
      <c r="AL5374" t="s">
        <v>307</v>
      </c>
      <c r="AM5374" t="s">
        <v>307</v>
      </c>
      <c r="AN5374" t="s">
        <v>307</v>
      </c>
      <c r="AO5374" t="s">
        <v>307</v>
      </c>
      <c r="AP5374" t="s">
        <v>307</v>
      </c>
      <c r="AQ5374" t="s">
        <v>307</v>
      </c>
      <c r="AR5374" t="s">
        <v>307</v>
      </c>
      <c r="AS5374" t="s">
        <v>307</v>
      </c>
    </row>
    <row r="5375" spans="1:45" x14ac:dyDescent="0.25">
      <c r="A5375">
        <v>623</v>
      </c>
      <c r="B5375" t="s">
        <v>252</v>
      </c>
      <c r="C5375" t="s">
        <v>37</v>
      </c>
      <c r="D5375" t="s">
        <v>49</v>
      </c>
      <c r="E5375" t="s">
        <v>307</v>
      </c>
      <c r="F5375" t="s">
        <v>307</v>
      </c>
      <c r="G5375" t="s">
        <v>307</v>
      </c>
      <c r="H5375" t="s">
        <v>307</v>
      </c>
      <c r="I5375" t="s">
        <v>307</v>
      </c>
      <c r="J5375" t="s">
        <v>307</v>
      </c>
      <c r="K5375" t="s">
        <v>307</v>
      </c>
      <c r="L5375" t="s">
        <v>307</v>
      </c>
      <c r="M5375" t="s">
        <v>307</v>
      </c>
      <c r="N5375" t="s">
        <v>307</v>
      </c>
      <c r="O5375" t="s">
        <v>307</v>
      </c>
      <c r="P5375" t="s">
        <v>307</v>
      </c>
      <c r="Q5375" t="s">
        <v>307</v>
      </c>
      <c r="R5375" t="s">
        <v>307</v>
      </c>
      <c r="S5375" t="s">
        <v>307</v>
      </c>
      <c r="T5375" t="s">
        <v>307</v>
      </c>
      <c r="U5375" t="s">
        <v>307</v>
      </c>
      <c r="V5375" t="s">
        <v>307</v>
      </c>
      <c r="W5375" t="s">
        <v>307</v>
      </c>
      <c r="X5375" t="s">
        <v>307</v>
      </c>
      <c r="Y5375" t="s">
        <v>307</v>
      </c>
      <c r="Z5375" t="s">
        <v>307</v>
      </c>
      <c r="AA5375" t="s">
        <v>307</v>
      </c>
      <c r="AB5375" t="s">
        <v>307</v>
      </c>
      <c r="AC5375" t="s">
        <v>307</v>
      </c>
      <c r="AD5375" t="s">
        <v>307</v>
      </c>
      <c r="AE5375" t="s">
        <v>307</v>
      </c>
      <c r="AF5375" t="s">
        <v>307</v>
      </c>
      <c r="AG5375" t="s">
        <v>307</v>
      </c>
      <c r="AH5375" t="s">
        <v>307</v>
      </c>
      <c r="AI5375" t="s">
        <v>307</v>
      </c>
      <c r="AJ5375" t="s">
        <v>307</v>
      </c>
      <c r="AK5375" t="s">
        <v>307</v>
      </c>
      <c r="AL5375" t="s">
        <v>307</v>
      </c>
      <c r="AM5375" t="s">
        <v>307</v>
      </c>
      <c r="AN5375" t="s">
        <v>307</v>
      </c>
      <c r="AO5375" t="s">
        <v>307</v>
      </c>
      <c r="AP5375" t="s">
        <v>307</v>
      </c>
      <c r="AQ5375" t="s">
        <v>307</v>
      </c>
      <c r="AR5375" t="s">
        <v>307</v>
      </c>
      <c r="AS5375" t="s">
        <v>307</v>
      </c>
    </row>
    <row r="5376" spans="1:45" x14ac:dyDescent="0.25">
      <c r="A5376">
        <v>623</v>
      </c>
      <c r="B5376" t="s">
        <v>252</v>
      </c>
      <c r="C5376" t="s">
        <v>476</v>
      </c>
      <c r="D5376" t="s">
        <v>48</v>
      </c>
      <c r="E5376" t="s">
        <v>307</v>
      </c>
      <c r="F5376" t="s">
        <v>307</v>
      </c>
      <c r="G5376" t="s">
        <v>307</v>
      </c>
    </row>
    <row r="5377" spans="1:42" x14ac:dyDescent="0.25">
      <c r="A5377">
        <v>623</v>
      </c>
      <c r="B5377" t="s">
        <v>252</v>
      </c>
      <c r="C5377" t="s">
        <v>477</v>
      </c>
      <c r="D5377" t="s">
        <v>48</v>
      </c>
      <c r="E5377" t="s">
        <v>307</v>
      </c>
      <c r="F5377" t="s">
        <v>307</v>
      </c>
      <c r="G5377" t="s">
        <v>307</v>
      </c>
    </row>
    <row r="5378" spans="1:42" x14ac:dyDescent="0.25">
      <c r="A5378">
        <v>623</v>
      </c>
      <c r="B5378" t="s">
        <v>252</v>
      </c>
      <c r="C5378" t="s">
        <v>45</v>
      </c>
      <c r="D5378" t="s">
        <v>63</v>
      </c>
      <c r="E5378" t="s">
        <v>307</v>
      </c>
      <c r="F5378" t="s">
        <v>307</v>
      </c>
      <c r="G5378" t="s">
        <v>307</v>
      </c>
      <c r="H5378" t="s">
        <v>307</v>
      </c>
      <c r="I5378" t="s">
        <v>307</v>
      </c>
      <c r="J5378" t="s">
        <v>307</v>
      </c>
      <c r="K5378" t="s">
        <v>307</v>
      </c>
      <c r="L5378" t="s">
        <v>307</v>
      </c>
      <c r="M5378" t="s">
        <v>307</v>
      </c>
      <c r="N5378" t="s">
        <v>307</v>
      </c>
      <c r="O5378" t="s">
        <v>307</v>
      </c>
      <c r="P5378" t="s">
        <v>307</v>
      </c>
      <c r="Q5378" t="s">
        <v>307</v>
      </c>
      <c r="R5378" t="s">
        <v>307</v>
      </c>
      <c r="S5378" t="s">
        <v>307</v>
      </c>
      <c r="T5378" t="s">
        <v>307</v>
      </c>
      <c r="U5378" t="s">
        <v>307</v>
      </c>
      <c r="V5378" t="s">
        <v>307</v>
      </c>
      <c r="W5378" t="s">
        <v>307</v>
      </c>
    </row>
    <row r="5379" spans="1:42" x14ac:dyDescent="0.25">
      <c r="A5379">
        <v>623</v>
      </c>
      <c r="B5379" t="s">
        <v>252</v>
      </c>
      <c r="C5379" t="s">
        <v>45</v>
      </c>
      <c r="D5379" t="s">
        <v>64</v>
      </c>
      <c r="E5379" t="s">
        <v>307</v>
      </c>
      <c r="F5379" t="s">
        <v>307</v>
      </c>
      <c r="G5379" t="s">
        <v>307</v>
      </c>
      <c r="H5379" t="s">
        <v>307</v>
      </c>
      <c r="I5379" t="s">
        <v>307</v>
      </c>
      <c r="J5379" t="s">
        <v>307</v>
      </c>
      <c r="K5379" t="s">
        <v>307</v>
      </c>
      <c r="L5379" t="s">
        <v>307</v>
      </c>
      <c r="M5379" t="s">
        <v>307</v>
      </c>
      <c r="N5379" t="s">
        <v>307</v>
      </c>
      <c r="O5379" t="s">
        <v>307</v>
      </c>
      <c r="P5379" t="s">
        <v>307</v>
      </c>
      <c r="Q5379" t="s">
        <v>307</v>
      </c>
      <c r="R5379" t="s">
        <v>307</v>
      </c>
      <c r="S5379" t="s">
        <v>307</v>
      </c>
      <c r="T5379" t="s">
        <v>307</v>
      </c>
      <c r="U5379" t="s">
        <v>307</v>
      </c>
      <c r="V5379" t="s">
        <v>307</v>
      </c>
      <c r="W5379" t="s">
        <v>307</v>
      </c>
    </row>
    <row r="5380" spans="1:42" x14ac:dyDescent="0.25">
      <c r="A5380">
        <v>623</v>
      </c>
      <c r="B5380" t="s">
        <v>252</v>
      </c>
      <c r="C5380" t="s">
        <v>40</v>
      </c>
      <c r="D5380" t="s">
        <v>52</v>
      </c>
      <c r="E5380" t="s">
        <v>307</v>
      </c>
      <c r="F5380" t="s">
        <v>307</v>
      </c>
      <c r="G5380" t="s">
        <v>307</v>
      </c>
      <c r="H5380" t="s">
        <v>307</v>
      </c>
      <c r="I5380" t="s">
        <v>307</v>
      </c>
      <c r="J5380" t="s">
        <v>307</v>
      </c>
      <c r="K5380" t="s">
        <v>307</v>
      </c>
      <c r="L5380" t="s">
        <v>307</v>
      </c>
      <c r="M5380" t="s">
        <v>307</v>
      </c>
      <c r="N5380" t="s">
        <v>307</v>
      </c>
      <c r="O5380" t="s">
        <v>307</v>
      </c>
      <c r="P5380" t="s">
        <v>307</v>
      </c>
      <c r="Q5380" t="s">
        <v>307</v>
      </c>
      <c r="R5380" t="s">
        <v>307</v>
      </c>
      <c r="S5380" t="s">
        <v>307</v>
      </c>
      <c r="T5380" t="s">
        <v>307</v>
      </c>
      <c r="U5380" t="s">
        <v>307</v>
      </c>
      <c r="V5380" t="s">
        <v>307</v>
      </c>
      <c r="W5380" t="s">
        <v>307</v>
      </c>
      <c r="X5380" t="s">
        <v>307</v>
      </c>
      <c r="Y5380" t="s">
        <v>307</v>
      </c>
      <c r="Z5380" t="s">
        <v>307</v>
      </c>
    </row>
    <row r="5381" spans="1:42" x14ac:dyDescent="0.25">
      <c r="A5381">
        <v>623</v>
      </c>
      <c r="B5381" t="s">
        <v>252</v>
      </c>
      <c r="C5381" t="s">
        <v>40</v>
      </c>
      <c r="D5381" t="s">
        <v>53</v>
      </c>
      <c r="E5381" t="s">
        <v>307</v>
      </c>
      <c r="F5381" t="s">
        <v>307</v>
      </c>
      <c r="G5381" t="s">
        <v>307</v>
      </c>
      <c r="H5381" t="s">
        <v>307</v>
      </c>
      <c r="I5381" t="s">
        <v>307</v>
      </c>
      <c r="J5381" t="s">
        <v>307</v>
      </c>
      <c r="K5381" t="s">
        <v>307</v>
      </c>
      <c r="L5381" t="s">
        <v>307</v>
      </c>
      <c r="M5381" t="s">
        <v>307</v>
      </c>
      <c r="N5381" t="s">
        <v>307</v>
      </c>
      <c r="O5381" t="s">
        <v>307</v>
      </c>
      <c r="P5381" t="s">
        <v>307</v>
      </c>
      <c r="Q5381" t="s">
        <v>307</v>
      </c>
      <c r="R5381" t="s">
        <v>307</v>
      </c>
      <c r="S5381" t="s">
        <v>307</v>
      </c>
      <c r="T5381" t="s">
        <v>307</v>
      </c>
      <c r="U5381" t="s">
        <v>307</v>
      </c>
      <c r="V5381" t="s">
        <v>307</v>
      </c>
      <c r="W5381" t="s">
        <v>307</v>
      </c>
      <c r="X5381" t="s">
        <v>307</v>
      </c>
      <c r="Y5381" t="s">
        <v>307</v>
      </c>
      <c r="Z5381" t="s">
        <v>307</v>
      </c>
    </row>
    <row r="5382" spans="1:42" x14ac:dyDescent="0.25">
      <c r="A5382">
        <v>623</v>
      </c>
      <c r="B5382" t="s">
        <v>252</v>
      </c>
      <c r="C5382" t="s">
        <v>39</v>
      </c>
      <c r="D5382" t="s">
        <v>50</v>
      </c>
      <c r="E5382" t="s">
        <v>307</v>
      </c>
      <c r="F5382" t="s">
        <v>307</v>
      </c>
      <c r="G5382" t="s">
        <v>307</v>
      </c>
      <c r="H5382" t="s">
        <v>307</v>
      </c>
      <c r="I5382" t="s">
        <v>307</v>
      </c>
      <c r="J5382" t="s">
        <v>307</v>
      </c>
      <c r="K5382" t="s">
        <v>307</v>
      </c>
      <c r="L5382" t="s">
        <v>307</v>
      </c>
      <c r="M5382" t="s">
        <v>307</v>
      </c>
      <c r="N5382" t="s">
        <v>307</v>
      </c>
      <c r="O5382" t="s">
        <v>307</v>
      </c>
      <c r="P5382" t="s">
        <v>307</v>
      </c>
      <c r="Q5382" t="s">
        <v>307</v>
      </c>
      <c r="R5382" t="s">
        <v>307</v>
      </c>
      <c r="S5382" t="s">
        <v>307</v>
      </c>
      <c r="T5382" t="s">
        <v>307</v>
      </c>
      <c r="U5382" t="s">
        <v>307</v>
      </c>
      <c r="V5382" t="s">
        <v>307</v>
      </c>
      <c r="W5382" t="s">
        <v>307</v>
      </c>
      <c r="X5382" t="s">
        <v>307</v>
      </c>
      <c r="Y5382" t="s">
        <v>307</v>
      </c>
      <c r="Z5382" t="s">
        <v>307</v>
      </c>
      <c r="AA5382" t="s">
        <v>307</v>
      </c>
      <c r="AB5382" t="s">
        <v>307</v>
      </c>
      <c r="AC5382" t="s">
        <v>307</v>
      </c>
      <c r="AD5382" t="s">
        <v>307</v>
      </c>
      <c r="AE5382" t="s">
        <v>307</v>
      </c>
      <c r="AF5382" t="s">
        <v>307</v>
      </c>
      <c r="AG5382" t="s">
        <v>307</v>
      </c>
      <c r="AH5382" t="s">
        <v>307</v>
      </c>
      <c r="AI5382" t="s">
        <v>307</v>
      </c>
      <c r="AJ5382" t="s">
        <v>307</v>
      </c>
      <c r="AK5382" t="s">
        <v>307</v>
      </c>
      <c r="AL5382" t="s">
        <v>307</v>
      </c>
      <c r="AM5382" t="s">
        <v>307</v>
      </c>
      <c r="AN5382" t="s">
        <v>307</v>
      </c>
      <c r="AO5382" t="s">
        <v>307</v>
      </c>
      <c r="AP5382" t="s">
        <v>307</v>
      </c>
    </row>
    <row r="5383" spans="1:42" x14ac:dyDescent="0.25">
      <c r="A5383">
        <v>623</v>
      </c>
      <c r="B5383" t="s">
        <v>252</v>
      </c>
      <c r="C5383" t="s">
        <v>39</v>
      </c>
      <c r="D5383" t="s">
        <v>48</v>
      </c>
      <c r="E5383" t="s">
        <v>307</v>
      </c>
      <c r="F5383" t="s">
        <v>307</v>
      </c>
      <c r="G5383" t="s">
        <v>307</v>
      </c>
      <c r="H5383" t="s">
        <v>307</v>
      </c>
      <c r="I5383" t="s">
        <v>307</v>
      </c>
      <c r="J5383" t="s">
        <v>307</v>
      </c>
      <c r="K5383" t="s">
        <v>307</v>
      </c>
      <c r="L5383" t="s">
        <v>307</v>
      </c>
      <c r="M5383" t="s">
        <v>307</v>
      </c>
      <c r="N5383" t="s">
        <v>307</v>
      </c>
      <c r="O5383" t="s">
        <v>307</v>
      </c>
      <c r="P5383" t="s">
        <v>307</v>
      </c>
      <c r="Q5383" t="s">
        <v>307</v>
      </c>
      <c r="R5383" t="s">
        <v>307</v>
      </c>
      <c r="S5383" t="s">
        <v>307</v>
      </c>
      <c r="T5383" t="s">
        <v>307</v>
      </c>
      <c r="U5383" t="s">
        <v>307</v>
      </c>
      <c r="V5383" t="s">
        <v>307</v>
      </c>
      <c r="W5383" t="s">
        <v>307</v>
      </c>
      <c r="X5383" t="s">
        <v>307</v>
      </c>
      <c r="Y5383" t="s">
        <v>307</v>
      </c>
      <c r="Z5383" t="s">
        <v>307</v>
      </c>
      <c r="AA5383" t="s">
        <v>307</v>
      </c>
      <c r="AB5383" t="s">
        <v>307</v>
      </c>
      <c r="AC5383" t="s">
        <v>307</v>
      </c>
      <c r="AD5383" t="s">
        <v>307</v>
      </c>
      <c r="AE5383" t="s">
        <v>307</v>
      </c>
      <c r="AF5383" t="s">
        <v>307</v>
      </c>
      <c r="AG5383" t="s">
        <v>307</v>
      </c>
      <c r="AH5383" t="s">
        <v>307</v>
      </c>
      <c r="AI5383" t="s">
        <v>307</v>
      </c>
      <c r="AJ5383" t="s">
        <v>307</v>
      </c>
      <c r="AK5383" t="s">
        <v>307</v>
      </c>
      <c r="AL5383" t="s">
        <v>307</v>
      </c>
      <c r="AM5383" t="s">
        <v>307</v>
      </c>
      <c r="AN5383" t="s">
        <v>307</v>
      </c>
      <c r="AO5383" t="s">
        <v>307</v>
      </c>
      <c r="AP5383" t="s">
        <v>307</v>
      </c>
    </row>
    <row r="5384" spans="1:42" x14ac:dyDescent="0.25">
      <c r="A5384">
        <v>623</v>
      </c>
      <c r="B5384" t="s">
        <v>252</v>
      </c>
      <c r="C5384" t="s">
        <v>39</v>
      </c>
      <c r="D5384" t="s">
        <v>51</v>
      </c>
      <c r="E5384" t="s">
        <v>307</v>
      </c>
      <c r="F5384" t="s">
        <v>307</v>
      </c>
      <c r="G5384" t="s">
        <v>307</v>
      </c>
      <c r="H5384" t="s">
        <v>307</v>
      </c>
      <c r="I5384" t="s">
        <v>307</v>
      </c>
      <c r="J5384" t="s">
        <v>307</v>
      </c>
      <c r="K5384" t="s">
        <v>307</v>
      </c>
      <c r="L5384" t="s">
        <v>307</v>
      </c>
      <c r="M5384" t="s">
        <v>307</v>
      </c>
      <c r="N5384" t="s">
        <v>307</v>
      </c>
      <c r="O5384" t="s">
        <v>307</v>
      </c>
      <c r="P5384" t="s">
        <v>307</v>
      </c>
      <c r="Q5384" t="s">
        <v>307</v>
      </c>
      <c r="R5384" t="s">
        <v>307</v>
      </c>
      <c r="S5384" t="s">
        <v>307</v>
      </c>
      <c r="T5384" t="s">
        <v>307</v>
      </c>
      <c r="U5384" t="s">
        <v>307</v>
      </c>
      <c r="V5384" t="s">
        <v>307</v>
      </c>
      <c r="W5384" t="s">
        <v>307</v>
      </c>
      <c r="X5384" t="s">
        <v>307</v>
      </c>
      <c r="Y5384" t="s">
        <v>307</v>
      </c>
      <c r="Z5384" t="s">
        <v>307</v>
      </c>
      <c r="AA5384" t="s">
        <v>307</v>
      </c>
      <c r="AB5384" t="s">
        <v>307</v>
      </c>
      <c r="AC5384" t="s">
        <v>307</v>
      </c>
      <c r="AD5384" t="s">
        <v>307</v>
      </c>
      <c r="AE5384" t="s">
        <v>307</v>
      </c>
      <c r="AF5384" t="s">
        <v>307</v>
      </c>
      <c r="AG5384" t="s">
        <v>307</v>
      </c>
      <c r="AH5384" t="s">
        <v>307</v>
      </c>
      <c r="AI5384" t="s">
        <v>307</v>
      </c>
      <c r="AJ5384" t="s">
        <v>307</v>
      </c>
      <c r="AK5384" t="s">
        <v>307</v>
      </c>
      <c r="AL5384" t="s">
        <v>307</v>
      </c>
      <c r="AM5384" t="s">
        <v>307</v>
      </c>
      <c r="AN5384" t="s">
        <v>307</v>
      </c>
      <c r="AO5384" t="s">
        <v>307</v>
      </c>
      <c r="AP5384" t="s">
        <v>307</v>
      </c>
    </row>
    <row r="5385" spans="1:42" x14ac:dyDescent="0.25">
      <c r="A5385">
        <v>623</v>
      </c>
      <c r="B5385" t="s">
        <v>252</v>
      </c>
      <c r="C5385" t="s">
        <v>46</v>
      </c>
      <c r="D5385" t="s">
        <v>65</v>
      </c>
      <c r="E5385" t="s">
        <v>307</v>
      </c>
      <c r="F5385" t="s">
        <v>307</v>
      </c>
      <c r="G5385" t="s">
        <v>307</v>
      </c>
      <c r="H5385" t="s">
        <v>307</v>
      </c>
      <c r="I5385" t="s">
        <v>307</v>
      </c>
      <c r="J5385" t="s">
        <v>307</v>
      </c>
      <c r="K5385" t="s">
        <v>307</v>
      </c>
      <c r="L5385" t="s">
        <v>307</v>
      </c>
      <c r="M5385" t="s">
        <v>307</v>
      </c>
      <c r="N5385" t="s">
        <v>307</v>
      </c>
      <c r="O5385" t="s">
        <v>307</v>
      </c>
      <c r="P5385" t="s">
        <v>307</v>
      </c>
      <c r="Q5385" t="s">
        <v>307</v>
      </c>
      <c r="R5385" t="s">
        <v>307</v>
      </c>
      <c r="S5385" t="s">
        <v>307</v>
      </c>
      <c r="T5385" t="s">
        <v>307</v>
      </c>
      <c r="U5385" t="s">
        <v>307</v>
      </c>
      <c r="V5385" t="s">
        <v>307</v>
      </c>
      <c r="W5385" t="s">
        <v>307</v>
      </c>
      <c r="X5385" t="s">
        <v>307</v>
      </c>
      <c r="Y5385" t="s">
        <v>307</v>
      </c>
      <c r="Z5385" t="s">
        <v>307</v>
      </c>
    </row>
    <row r="5386" spans="1:42" x14ac:dyDescent="0.25">
      <c r="A5386">
        <v>623</v>
      </c>
      <c r="B5386" t="s">
        <v>252</v>
      </c>
      <c r="C5386" t="s">
        <v>46</v>
      </c>
      <c r="D5386" t="s">
        <v>66</v>
      </c>
      <c r="E5386" t="s">
        <v>307</v>
      </c>
      <c r="F5386" t="s">
        <v>307</v>
      </c>
      <c r="G5386" t="s">
        <v>307</v>
      </c>
      <c r="H5386" t="s">
        <v>307</v>
      </c>
      <c r="I5386" t="s">
        <v>307</v>
      </c>
      <c r="J5386" t="s">
        <v>307</v>
      </c>
      <c r="K5386" t="s">
        <v>307</v>
      </c>
      <c r="L5386" t="s">
        <v>307</v>
      </c>
      <c r="M5386" t="s">
        <v>307</v>
      </c>
      <c r="N5386" t="s">
        <v>307</v>
      </c>
      <c r="O5386" t="s">
        <v>307</v>
      </c>
      <c r="P5386" t="s">
        <v>307</v>
      </c>
      <c r="Q5386" t="s">
        <v>307</v>
      </c>
      <c r="R5386" t="s">
        <v>307</v>
      </c>
      <c r="S5386" t="s">
        <v>307</v>
      </c>
      <c r="T5386" t="s">
        <v>307</v>
      </c>
      <c r="U5386" t="s">
        <v>307</v>
      </c>
      <c r="V5386" t="s">
        <v>307</v>
      </c>
      <c r="W5386" t="s">
        <v>307</v>
      </c>
      <c r="X5386" t="s">
        <v>307</v>
      </c>
      <c r="Y5386" t="s">
        <v>307</v>
      </c>
      <c r="Z5386" t="s">
        <v>307</v>
      </c>
    </row>
    <row r="5387" spans="1:42" x14ac:dyDescent="0.25">
      <c r="A5387">
        <v>623</v>
      </c>
      <c r="B5387" t="s">
        <v>252</v>
      </c>
      <c r="C5387" t="s">
        <v>46</v>
      </c>
      <c r="D5387" t="s">
        <v>67</v>
      </c>
      <c r="E5387" t="s">
        <v>307</v>
      </c>
      <c r="F5387" t="s">
        <v>307</v>
      </c>
      <c r="G5387" t="s">
        <v>307</v>
      </c>
      <c r="H5387" t="s">
        <v>307</v>
      </c>
      <c r="I5387" t="s">
        <v>307</v>
      </c>
      <c r="J5387" t="s">
        <v>307</v>
      </c>
      <c r="K5387" t="s">
        <v>307</v>
      </c>
      <c r="L5387" t="s">
        <v>307</v>
      </c>
      <c r="M5387" t="s">
        <v>307</v>
      </c>
      <c r="N5387" t="s">
        <v>307</v>
      </c>
      <c r="O5387" t="s">
        <v>307</v>
      </c>
      <c r="P5387" t="s">
        <v>307</v>
      </c>
      <c r="Q5387" t="s">
        <v>307</v>
      </c>
      <c r="R5387" t="s">
        <v>307</v>
      </c>
      <c r="S5387" t="s">
        <v>307</v>
      </c>
      <c r="T5387" t="s">
        <v>307</v>
      </c>
      <c r="U5387" t="s">
        <v>307</v>
      </c>
      <c r="V5387" t="s">
        <v>307</v>
      </c>
      <c r="W5387" t="s">
        <v>307</v>
      </c>
      <c r="X5387" t="s">
        <v>307</v>
      </c>
      <c r="Y5387" t="s">
        <v>307</v>
      </c>
      <c r="Z5387" t="s">
        <v>307</v>
      </c>
    </row>
    <row r="5388" spans="1:42" x14ac:dyDescent="0.25">
      <c r="A5388">
        <v>623</v>
      </c>
      <c r="B5388" t="s">
        <v>252</v>
      </c>
      <c r="C5388" t="s">
        <v>46</v>
      </c>
      <c r="D5388" t="s">
        <v>68</v>
      </c>
      <c r="E5388" t="s">
        <v>307</v>
      </c>
      <c r="F5388" t="s">
        <v>307</v>
      </c>
      <c r="G5388" t="s">
        <v>307</v>
      </c>
      <c r="H5388" t="s">
        <v>307</v>
      </c>
      <c r="I5388" t="s">
        <v>307</v>
      </c>
      <c r="J5388" t="s">
        <v>307</v>
      </c>
      <c r="K5388" t="s">
        <v>307</v>
      </c>
      <c r="L5388" t="s">
        <v>307</v>
      </c>
      <c r="M5388" t="s">
        <v>307</v>
      </c>
      <c r="N5388" t="s">
        <v>307</v>
      </c>
      <c r="O5388" t="s">
        <v>307</v>
      </c>
      <c r="P5388" t="s">
        <v>307</v>
      </c>
      <c r="Q5388" t="s">
        <v>307</v>
      </c>
      <c r="R5388" t="s">
        <v>307</v>
      </c>
      <c r="S5388" t="s">
        <v>307</v>
      </c>
      <c r="T5388" t="s">
        <v>307</v>
      </c>
      <c r="U5388" t="s">
        <v>307</v>
      </c>
      <c r="V5388" t="s">
        <v>307</v>
      </c>
      <c r="W5388" t="s">
        <v>307</v>
      </c>
      <c r="X5388" t="s">
        <v>307</v>
      </c>
      <c r="Y5388" t="s">
        <v>307</v>
      </c>
      <c r="Z5388" t="s">
        <v>307</v>
      </c>
    </row>
    <row r="5389" spans="1:42" x14ac:dyDescent="0.25">
      <c r="A5389">
        <v>623</v>
      </c>
      <c r="B5389" t="s">
        <v>252</v>
      </c>
      <c r="C5389" t="s">
        <v>46</v>
      </c>
      <c r="D5389" t="s">
        <v>69</v>
      </c>
      <c r="E5389" t="s">
        <v>307</v>
      </c>
      <c r="F5389" t="s">
        <v>307</v>
      </c>
      <c r="G5389" t="s">
        <v>307</v>
      </c>
      <c r="H5389" t="s">
        <v>307</v>
      </c>
      <c r="I5389" t="s">
        <v>307</v>
      </c>
      <c r="J5389" t="s">
        <v>307</v>
      </c>
      <c r="K5389" t="s">
        <v>307</v>
      </c>
      <c r="L5389" t="s">
        <v>307</v>
      </c>
      <c r="M5389" t="s">
        <v>307</v>
      </c>
      <c r="N5389" t="s">
        <v>307</v>
      </c>
      <c r="O5389" t="s">
        <v>307</v>
      </c>
      <c r="P5389" t="s">
        <v>307</v>
      </c>
      <c r="Q5389" t="s">
        <v>307</v>
      </c>
      <c r="R5389" t="s">
        <v>307</v>
      </c>
      <c r="S5389" t="s">
        <v>307</v>
      </c>
      <c r="T5389" t="s">
        <v>307</v>
      </c>
      <c r="U5389" t="s">
        <v>307</v>
      </c>
      <c r="V5389" t="s">
        <v>307</v>
      </c>
      <c r="W5389" t="s">
        <v>307</v>
      </c>
      <c r="X5389" t="s">
        <v>307</v>
      </c>
      <c r="Y5389" t="s">
        <v>307</v>
      </c>
      <c r="Z5389" t="s">
        <v>307</v>
      </c>
    </row>
    <row r="5390" spans="1:42" x14ac:dyDescent="0.25">
      <c r="A5390">
        <v>623</v>
      </c>
      <c r="B5390" t="s">
        <v>252</v>
      </c>
      <c r="C5390" t="s">
        <v>46</v>
      </c>
      <c r="D5390" t="s">
        <v>70</v>
      </c>
      <c r="E5390" t="s">
        <v>307</v>
      </c>
      <c r="F5390" t="s">
        <v>307</v>
      </c>
      <c r="G5390" t="s">
        <v>307</v>
      </c>
      <c r="H5390" t="s">
        <v>307</v>
      </c>
      <c r="I5390" t="s">
        <v>307</v>
      </c>
      <c r="J5390" t="s">
        <v>307</v>
      </c>
      <c r="K5390" t="s">
        <v>307</v>
      </c>
      <c r="L5390" t="s">
        <v>307</v>
      </c>
      <c r="M5390" t="s">
        <v>307</v>
      </c>
      <c r="N5390" t="s">
        <v>307</v>
      </c>
      <c r="O5390" t="s">
        <v>307</v>
      </c>
      <c r="P5390" t="s">
        <v>307</v>
      </c>
      <c r="Q5390" t="s">
        <v>307</v>
      </c>
      <c r="R5390" t="s">
        <v>307</v>
      </c>
      <c r="S5390" t="s">
        <v>307</v>
      </c>
      <c r="T5390" t="s">
        <v>307</v>
      </c>
      <c r="U5390" t="s">
        <v>307</v>
      </c>
      <c r="V5390" t="s">
        <v>307</v>
      </c>
      <c r="W5390" t="s">
        <v>307</v>
      </c>
      <c r="X5390" t="s">
        <v>307</v>
      </c>
      <c r="Y5390" t="s">
        <v>307</v>
      </c>
      <c r="Z5390" t="s">
        <v>307</v>
      </c>
    </row>
    <row r="5391" spans="1:42" x14ac:dyDescent="0.25">
      <c r="A5391">
        <v>623</v>
      </c>
      <c r="B5391" t="s">
        <v>252</v>
      </c>
      <c r="C5391" t="s">
        <v>46</v>
      </c>
      <c r="D5391" t="s">
        <v>71</v>
      </c>
      <c r="E5391" t="s">
        <v>307</v>
      </c>
      <c r="F5391" t="s">
        <v>307</v>
      </c>
      <c r="G5391" t="s">
        <v>307</v>
      </c>
      <c r="H5391" t="s">
        <v>307</v>
      </c>
      <c r="I5391" t="s">
        <v>307</v>
      </c>
      <c r="J5391" t="s">
        <v>307</v>
      </c>
      <c r="K5391" t="s">
        <v>307</v>
      </c>
      <c r="L5391" t="s">
        <v>307</v>
      </c>
      <c r="M5391" t="s">
        <v>307</v>
      </c>
      <c r="N5391" t="s">
        <v>307</v>
      </c>
      <c r="O5391" t="s">
        <v>307</v>
      </c>
      <c r="P5391" t="s">
        <v>307</v>
      </c>
      <c r="Q5391" t="s">
        <v>307</v>
      </c>
      <c r="R5391" t="s">
        <v>307</v>
      </c>
      <c r="S5391" t="s">
        <v>307</v>
      </c>
      <c r="T5391" t="s">
        <v>307</v>
      </c>
      <c r="U5391" t="s">
        <v>307</v>
      </c>
      <c r="V5391" t="s">
        <v>307</v>
      </c>
      <c r="W5391" t="s">
        <v>307</v>
      </c>
      <c r="X5391" t="s">
        <v>307</v>
      </c>
      <c r="Y5391" t="s">
        <v>307</v>
      </c>
      <c r="Z5391" t="s">
        <v>307</v>
      </c>
    </row>
    <row r="5392" spans="1:42" x14ac:dyDescent="0.25">
      <c r="A5392">
        <v>623</v>
      </c>
      <c r="B5392" t="s">
        <v>252</v>
      </c>
      <c r="C5392" t="s">
        <v>46</v>
      </c>
      <c r="D5392" t="s">
        <v>72</v>
      </c>
      <c r="E5392" t="s">
        <v>307</v>
      </c>
      <c r="F5392" t="s">
        <v>307</v>
      </c>
      <c r="G5392" t="s">
        <v>307</v>
      </c>
      <c r="H5392" t="s">
        <v>307</v>
      </c>
      <c r="I5392" t="s">
        <v>307</v>
      </c>
      <c r="J5392" t="s">
        <v>307</v>
      </c>
      <c r="K5392" t="s">
        <v>307</v>
      </c>
      <c r="L5392" t="s">
        <v>307</v>
      </c>
      <c r="M5392" t="s">
        <v>307</v>
      </c>
      <c r="N5392" t="s">
        <v>307</v>
      </c>
      <c r="O5392" t="s">
        <v>307</v>
      </c>
      <c r="P5392" t="s">
        <v>307</v>
      </c>
      <c r="Q5392" t="s">
        <v>307</v>
      </c>
      <c r="R5392" t="s">
        <v>307</v>
      </c>
      <c r="S5392" t="s">
        <v>307</v>
      </c>
      <c r="T5392" t="s">
        <v>307</v>
      </c>
      <c r="U5392" t="s">
        <v>307</v>
      </c>
      <c r="V5392" t="s">
        <v>307</v>
      </c>
      <c r="W5392" t="s">
        <v>307</v>
      </c>
      <c r="X5392" t="s">
        <v>307</v>
      </c>
      <c r="Y5392" t="s">
        <v>307</v>
      </c>
      <c r="Z5392" t="s">
        <v>307</v>
      </c>
    </row>
    <row r="5393" spans="1:26" x14ac:dyDescent="0.25">
      <c r="A5393">
        <v>623</v>
      </c>
      <c r="B5393" t="s">
        <v>252</v>
      </c>
      <c r="C5393" t="s">
        <v>46</v>
      </c>
      <c r="D5393" t="s">
        <v>47</v>
      </c>
      <c r="E5393" t="s">
        <v>307</v>
      </c>
      <c r="F5393" t="s">
        <v>307</v>
      </c>
      <c r="G5393" t="s">
        <v>307</v>
      </c>
      <c r="H5393" t="s">
        <v>307</v>
      </c>
      <c r="I5393" t="s">
        <v>307</v>
      </c>
      <c r="J5393" t="s">
        <v>307</v>
      </c>
      <c r="K5393" t="s">
        <v>307</v>
      </c>
      <c r="L5393" t="s">
        <v>307</v>
      </c>
      <c r="M5393" t="s">
        <v>307</v>
      </c>
      <c r="N5393" t="s">
        <v>307</v>
      </c>
      <c r="O5393" t="s">
        <v>307</v>
      </c>
      <c r="P5393" t="s">
        <v>307</v>
      </c>
      <c r="Q5393" t="s">
        <v>307</v>
      </c>
      <c r="R5393" t="s">
        <v>307</v>
      </c>
      <c r="S5393" t="s">
        <v>307</v>
      </c>
      <c r="T5393" t="s">
        <v>307</v>
      </c>
      <c r="U5393" t="s">
        <v>307</v>
      </c>
      <c r="V5393" t="s">
        <v>307</v>
      </c>
      <c r="W5393" t="s">
        <v>307</v>
      </c>
      <c r="X5393" t="s">
        <v>307</v>
      </c>
      <c r="Y5393" t="s">
        <v>307</v>
      </c>
      <c r="Z5393" t="s">
        <v>307</v>
      </c>
    </row>
    <row r="5394" spans="1:26" x14ac:dyDescent="0.25">
      <c r="A5394">
        <v>623</v>
      </c>
      <c r="B5394" t="s">
        <v>252</v>
      </c>
      <c r="C5394" t="s">
        <v>46</v>
      </c>
      <c r="D5394" t="s">
        <v>48</v>
      </c>
      <c r="E5394" t="s">
        <v>307</v>
      </c>
      <c r="F5394" t="s">
        <v>307</v>
      </c>
      <c r="G5394" t="s">
        <v>307</v>
      </c>
      <c r="H5394" t="s">
        <v>307</v>
      </c>
      <c r="I5394" t="s">
        <v>307</v>
      </c>
      <c r="J5394" t="s">
        <v>307</v>
      </c>
      <c r="K5394" t="s">
        <v>307</v>
      </c>
      <c r="L5394" t="s">
        <v>307</v>
      </c>
      <c r="M5394" t="s">
        <v>307</v>
      </c>
      <c r="N5394" t="s">
        <v>307</v>
      </c>
      <c r="O5394" t="s">
        <v>307</v>
      </c>
      <c r="P5394" t="s">
        <v>307</v>
      </c>
      <c r="Q5394" t="s">
        <v>307</v>
      </c>
      <c r="R5394" t="s">
        <v>307</v>
      </c>
      <c r="S5394" t="s">
        <v>307</v>
      </c>
      <c r="T5394" t="s">
        <v>307</v>
      </c>
      <c r="U5394" t="s">
        <v>307</v>
      </c>
      <c r="V5394" t="s">
        <v>307</v>
      </c>
      <c r="W5394" t="s">
        <v>307</v>
      </c>
      <c r="X5394" t="s">
        <v>307</v>
      </c>
      <c r="Y5394" t="s">
        <v>307</v>
      </c>
      <c r="Z5394" t="s">
        <v>307</v>
      </c>
    </row>
    <row r="5395" spans="1:26" x14ac:dyDescent="0.25">
      <c r="A5395">
        <v>623</v>
      </c>
      <c r="B5395" t="s">
        <v>252</v>
      </c>
      <c r="C5395" t="s">
        <v>46</v>
      </c>
      <c r="D5395" t="s">
        <v>49</v>
      </c>
      <c r="E5395" t="s">
        <v>307</v>
      </c>
      <c r="F5395" t="s">
        <v>307</v>
      </c>
      <c r="G5395" t="s">
        <v>307</v>
      </c>
      <c r="H5395" t="s">
        <v>307</v>
      </c>
      <c r="I5395" t="s">
        <v>307</v>
      </c>
      <c r="J5395" t="s">
        <v>307</v>
      </c>
      <c r="K5395" t="s">
        <v>307</v>
      </c>
      <c r="L5395" t="s">
        <v>307</v>
      </c>
      <c r="M5395" t="s">
        <v>307</v>
      </c>
      <c r="N5395" t="s">
        <v>307</v>
      </c>
      <c r="O5395" t="s">
        <v>307</v>
      </c>
      <c r="P5395" t="s">
        <v>307</v>
      </c>
      <c r="Q5395" t="s">
        <v>307</v>
      </c>
      <c r="R5395" t="s">
        <v>307</v>
      </c>
      <c r="S5395" t="s">
        <v>307</v>
      </c>
      <c r="T5395" t="s">
        <v>307</v>
      </c>
      <c r="U5395" t="s">
        <v>307</v>
      </c>
      <c r="V5395" t="s">
        <v>307</v>
      </c>
      <c r="W5395" t="s">
        <v>307</v>
      </c>
      <c r="X5395" t="s">
        <v>307</v>
      </c>
      <c r="Y5395" t="s">
        <v>307</v>
      </c>
      <c r="Z5395" t="s">
        <v>307</v>
      </c>
    </row>
    <row r="5396" spans="1:26" x14ac:dyDescent="0.25">
      <c r="A5396">
        <v>623</v>
      </c>
      <c r="B5396" t="s">
        <v>252</v>
      </c>
      <c r="C5396" t="s">
        <v>41</v>
      </c>
      <c r="D5396" t="s">
        <v>48</v>
      </c>
      <c r="E5396" t="s">
        <v>307</v>
      </c>
      <c r="F5396" t="s">
        <v>307</v>
      </c>
      <c r="G5396" t="s">
        <v>307</v>
      </c>
      <c r="H5396" t="s">
        <v>307</v>
      </c>
      <c r="I5396" t="s">
        <v>307</v>
      </c>
      <c r="J5396" t="s">
        <v>307</v>
      </c>
      <c r="K5396" t="s">
        <v>307</v>
      </c>
      <c r="L5396" t="s">
        <v>307</v>
      </c>
      <c r="M5396" t="s">
        <v>307</v>
      </c>
      <c r="N5396" t="s">
        <v>307</v>
      </c>
      <c r="O5396" t="s">
        <v>307</v>
      </c>
      <c r="P5396" t="s">
        <v>307</v>
      </c>
      <c r="Q5396" t="s">
        <v>307</v>
      </c>
      <c r="R5396" t="s">
        <v>307</v>
      </c>
      <c r="S5396" t="s">
        <v>307</v>
      </c>
      <c r="T5396" t="s">
        <v>307</v>
      </c>
      <c r="U5396" t="s">
        <v>307</v>
      </c>
      <c r="V5396" t="s">
        <v>307</v>
      </c>
      <c r="W5396" t="s">
        <v>307</v>
      </c>
      <c r="X5396" t="s">
        <v>307</v>
      </c>
      <c r="Y5396" t="s">
        <v>307</v>
      </c>
      <c r="Z5396" t="s">
        <v>307</v>
      </c>
    </row>
    <row r="5397" spans="1:26" x14ac:dyDescent="0.25">
      <c r="A5397">
        <v>623</v>
      </c>
      <c r="B5397" t="s">
        <v>252</v>
      </c>
      <c r="C5397" t="s">
        <v>459</v>
      </c>
      <c r="D5397" t="s">
        <v>48</v>
      </c>
      <c r="E5397" t="s">
        <v>307</v>
      </c>
      <c r="F5397" t="s">
        <v>307</v>
      </c>
      <c r="G5397" t="s">
        <v>307</v>
      </c>
      <c r="H5397" t="s">
        <v>307</v>
      </c>
      <c r="I5397" t="s">
        <v>307</v>
      </c>
      <c r="J5397" t="s">
        <v>307</v>
      </c>
      <c r="K5397" t="s">
        <v>307</v>
      </c>
      <c r="L5397" t="s">
        <v>307</v>
      </c>
      <c r="M5397" t="s">
        <v>307</v>
      </c>
      <c r="N5397" t="s">
        <v>307</v>
      </c>
      <c r="O5397" t="s">
        <v>307</v>
      </c>
      <c r="P5397" t="s">
        <v>307</v>
      </c>
      <c r="Q5397" t="s">
        <v>307</v>
      </c>
    </row>
    <row r="5398" spans="1:26" x14ac:dyDescent="0.25">
      <c r="A5398">
        <v>623</v>
      </c>
      <c r="B5398" t="s">
        <v>252</v>
      </c>
      <c r="C5398" t="s">
        <v>304</v>
      </c>
      <c r="D5398" t="s">
        <v>48</v>
      </c>
      <c r="E5398" t="s">
        <v>307</v>
      </c>
      <c r="F5398" t="s">
        <v>307</v>
      </c>
      <c r="G5398" t="s">
        <v>307</v>
      </c>
      <c r="H5398" t="s">
        <v>307</v>
      </c>
      <c r="I5398" t="s">
        <v>307</v>
      </c>
      <c r="J5398" t="s">
        <v>307</v>
      </c>
      <c r="K5398" t="s">
        <v>307</v>
      </c>
      <c r="L5398" t="s">
        <v>307</v>
      </c>
      <c r="M5398" t="s">
        <v>307</v>
      </c>
      <c r="N5398" t="s">
        <v>307</v>
      </c>
      <c r="O5398" t="s">
        <v>307</v>
      </c>
      <c r="P5398" t="s">
        <v>307</v>
      </c>
      <c r="Q5398" t="s">
        <v>307</v>
      </c>
    </row>
    <row r="5399" spans="1:26" x14ac:dyDescent="0.25">
      <c r="A5399">
        <v>623</v>
      </c>
      <c r="B5399" t="s">
        <v>252</v>
      </c>
      <c r="C5399" t="s">
        <v>433</v>
      </c>
      <c r="D5399" t="s">
        <v>48</v>
      </c>
      <c r="E5399" t="s">
        <v>307</v>
      </c>
      <c r="F5399" t="s">
        <v>307</v>
      </c>
      <c r="G5399" t="s">
        <v>307</v>
      </c>
      <c r="H5399" t="s">
        <v>307</v>
      </c>
      <c r="I5399" t="s">
        <v>307</v>
      </c>
      <c r="J5399" t="s">
        <v>307</v>
      </c>
      <c r="K5399" t="s">
        <v>307</v>
      </c>
      <c r="L5399" t="s">
        <v>307</v>
      </c>
      <c r="M5399" t="s">
        <v>307</v>
      </c>
      <c r="N5399" t="s">
        <v>307</v>
      </c>
      <c r="O5399" t="s">
        <v>307</v>
      </c>
      <c r="P5399" t="s">
        <v>307</v>
      </c>
      <c r="Q5399" t="s">
        <v>307</v>
      </c>
    </row>
    <row r="5400" spans="1:26" x14ac:dyDescent="0.25">
      <c r="A5400">
        <v>623</v>
      </c>
      <c r="B5400" t="s">
        <v>252</v>
      </c>
      <c r="C5400" t="s">
        <v>305</v>
      </c>
      <c r="D5400" t="s">
        <v>48</v>
      </c>
      <c r="E5400" t="s">
        <v>307</v>
      </c>
      <c r="F5400" t="s">
        <v>307</v>
      </c>
      <c r="G5400" t="s">
        <v>307</v>
      </c>
      <c r="H5400" t="s">
        <v>307</v>
      </c>
      <c r="I5400" t="s">
        <v>307</v>
      </c>
      <c r="J5400" t="s">
        <v>307</v>
      </c>
      <c r="K5400" t="s">
        <v>307</v>
      </c>
      <c r="L5400" t="s">
        <v>307</v>
      </c>
      <c r="M5400" t="s">
        <v>307</v>
      </c>
      <c r="N5400" t="s">
        <v>307</v>
      </c>
      <c r="O5400" t="s">
        <v>307</v>
      </c>
      <c r="P5400" t="s">
        <v>307</v>
      </c>
      <c r="Q5400" t="s">
        <v>307</v>
      </c>
    </row>
    <row r="5401" spans="1:26" x14ac:dyDescent="0.25">
      <c r="A5401">
        <v>623</v>
      </c>
      <c r="B5401" t="s">
        <v>252</v>
      </c>
      <c r="C5401" t="s">
        <v>306</v>
      </c>
      <c r="D5401" t="s">
        <v>48</v>
      </c>
      <c r="E5401" t="s">
        <v>307</v>
      </c>
      <c r="F5401" t="s">
        <v>307</v>
      </c>
      <c r="G5401" t="s">
        <v>307</v>
      </c>
      <c r="H5401" t="s">
        <v>307</v>
      </c>
      <c r="I5401" t="s">
        <v>307</v>
      </c>
      <c r="J5401" t="s">
        <v>307</v>
      </c>
      <c r="K5401" t="s">
        <v>307</v>
      </c>
      <c r="L5401" t="s">
        <v>307</v>
      </c>
      <c r="M5401" t="s">
        <v>307</v>
      </c>
      <c r="N5401" t="s">
        <v>307</v>
      </c>
      <c r="O5401" t="s">
        <v>307</v>
      </c>
      <c r="P5401" t="s">
        <v>307</v>
      </c>
      <c r="Q5401" t="s">
        <v>307</v>
      </c>
    </row>
    <row r="5402" spans="1:26" x14ac:dyDescent="0.25">
      <c r="A5402">
        <v>623</v>
      </c>
      <c r="B5402" t="s">
        <v>252</v>
      </c>
      <c r="C5402" t="s">
        <v>44</v>
      </c>
      <c r="D5402" t="s">
        <v>54</v>
      </c>
      <c r="E5402" t="s">
        <v>307</v>
      </c>
      <c r="F5402" t="s">
        <v>307</v>
      </c>
      <c r="G5402" t="s">
        <v>307</v>
      </c>
      <c r="H5402" t="s">
        <v>307</v>
      </c>
      <c r="I5402" t="s">
        <v>307</v>
      </c>
      <c r="J5402" t="s">
        <v>307</v>
      </c>
      <c r="K5402" t="s">
        <v>307</v>
      </c>
      <c r="L5402" t="s">
        <v>307</v>
      </c>
      <c r="M5402" t="s">
        <v>307</v>
      </c>
      <c r="N5402" t="s">
        <v>307</v>
      </c>
      <c r="O5402" t="s">
        <v>307</v>
      </c>
      <c r="P5402" t="s">
        <v>307</v>
      </c>
      <c r="Q5402" t="s">
        <v>307</v>
      </c>
      <c r="R5402" t="s">
        <v>307</v>
      </c>
      <c r="S5402" t="s">
        <v>307</v>
      </c>
      <c r="T5402" t="s">
        <v>307</v>
      </c>
      <c r="U5402" t="s">
        <v>307</v>
      </c>
      <c r="V5402" t="s">
        <v>307</v>
      </c>
      <c r="W5402" t="s">
        <v>307</v>
      </c>
    </row>
    <row r="5403" spans="1:26" x14ac:dyDescent="0.25">
      <c r="A5403">
        <v>623</v>
      </c>
      <c r="B5403" t="s">
        <v>252</v>
      </c>
      <c r="C5403" t="s">
        <v>44</v>
      </c>
      <c r="D5403" t="s">
        <v>55</v>
      </c>
      <c r="E5403" t="s">
        <v>307</v>
      </c>
      <c r="F5403" t="s">
        <v>307</v>
      </c>
      <c r="G5403" t="s">
        <v>307</v>
      </c>
      <c r="H5403" t="s">
        <v>307</v>
      </c>
      <c r="I5403" t="s">
        <v>307</v>
      </c>
      <c r="J5403" t="s">
        <v>307</v>
      </c>
      <c r="K5403" t="s">
        <v>307</v>
      </c>
      <c r="L5403" t="s">
        <v>307</v>
      </c>
      <c r="M5403" t="s">
        <v>307</v>
      </c>
      <c r="N5403" t="s">
        <v>307</v>
      </c>
      <c r="O5403" t="s">
        <v>307</v>
      </c>
      <c r="P5403" t="s">
        <v>307</v>
      </c>
      <c r="Q5403" t="s">
        <v>307</v>
      </c>
      <c r="R5403" t="s">
        <v>307</v>
      </c>
      <c r="S5403" t="s">
        <v>307</v>
      </c>
      <c r="T5403" t="s">
        <v>307</v>
      </c>
      <c r="U5403" t="s">
        <v>307</v>
      </c>
      <c r="V5403" t="s">
        <v>307</v>
      </c>
      <c r="W5403" t="s">
        <v>307</v>
      </c>
    </row>
    <row r="5404" spans="1:26" x14ac:dyDescent="0.25">
      <c r="A5404">
        <v>623</v>
      </c>
      <c r="B5404" t="s">
        <v>252</v>
      </c>
      <c r="C5404" t="s">
        <v>44</v>
      </c>
      <c r="D5404" t="s">
        <v>56</v>
      </c>
      <c r="E5404" t="s">
        <v>307</v>
      </c>
      <c r="F5404" t="s">
        <v>307</v>
      </c>
      <c r="G5404" t="s">
        <v>307</v>
      </c>
      <c r="H5404" t="s">
        <v>307</v>
      </c>
      <c r="I5404" t="s">
        <v>307</v>
      </c>
      <c r="J5404" t="s">
        <v>307</v>
      </c>
      <c r="K5404" t="s">
        <v>307</v>
      </c>
      <c r="L5404" t="s">
        <v>307</v>
      </c>
      <c r="M5404" t="s">
        <v>307</v>
      </c>
      <c r="N5404" t="s">
        <v>307</v>
      </c>
      <c r="O5404" t="s">
        <v>307</v>
      </c>
      <c r="P5404" t="s">
        <v>307</v>
      </c>
      <c r="Q5404" t="s">
        <v>307</v>
      </c>
      <c r="R5404" t="s">
        <v>307</v>
      </c>
      <c r="S5404" t="s">
        <v>307</v>
      </c>
      <c r="T5404" t="s">
        <v>307</v>
      </c>
      <c r="U5404" t="s">
        <v>307</v>
      </c>
      <c r="V5404" t="s">
        <v>307</v>
      </c>
      <c r="W5404" t="s">
        <v>307</v>
      </c>
    </row>
    <row r="5405" spans="1:26" x14ac:dyDescent="0.25">
      <c r="A5405">
        <v>623</v>
      </c>
      <c r="B5405" t="s">
        <v>252</v>
      </c>
      <c r="C5405" t="s">
        <v>44</v>
      </c>
      <c r="D5405" t="s">
        <v>57</v>
      </c>
      <c r="E5405" t="s">
        <v>307</v>
      </c>
      <c r="F5405" t="s">
        <v>307</v>
      </c>
      <c r="G5405" t="s">
        <v>307</v>
      </c>
      <c r="H5405" t="s">
        <v>307</v>
      </c>
      <c r="I5405" t="s">
        <v>307</v>
      </c>
      <c r="J5405" t="s">
        <v>307</v>
      </c>
      <c r="K5405" t="s">
        <v>307</v>
      </c>
      <c r="L5405" t="s">
        <v>307</v>
      </c>
      <c r="M5405" t="s">
        <v>307</v>
      </c>
      <c r="N5405" t="s">
        <v>307</v>
      </c>
      <c r="O5405" t="s">
        <v>307</v>
      </c>
      <c r="P5405" t="s">
        <v>307</v>
      </c>
      <c r="Q5405" t="s">
        <v>307</v>
      </c>
      <c r="R5405" t="s">
        <v>307</v>
      </c>
      <c r="S5405" t="s">
        <v>307</v>
      </c>
      <c r="T5405" t="s">
        <v>307</v>
      </c>
      <c r="U5405" t="s">
        <v>307</v>
      </c>
      <c r="V5405" t="s">
        <v>307</v>
      </c>
      <c r="W5405" t="s">
        <v>307</v>
      </c>
    </row>
    <row r="5406" spans="1:26" x14ac:dyDescent="0.25">
      <c r="A5406">
        <v>623</v>
      </c>
      <c r="B5406" t="s">
        <v>252</v>
      </c>
      <c r="C5406" t="s">
        <v>44</v>
      </c>
      <c r="D5406" t="s">
        <v>58</v>
      </c>
      <c r="E5406" t="s">
        <v>307</v>
      </c>
      <c r="F5406" t="s">
        <v>307</v>
      </c>
      <c r="G5406" t="s">
        <v>307</v>
      </c>
      <c r="H5406" t="s">
        <v>307</v>
      </c>
      <c r="I5406" t="s">
        <v>307</v>
      </c>
      <c r="J5406" t="s">
        <v>307</v>
      </c>
      <c r="K5406" t="s">
        <v>307</v>
      </c>
      <c r="L5406" t="s">
        <v>307</v>
      </c>
      <c r="M5406" t="s">
        <v>307</v>
      </c>
      <c r="N5406" t="s">
        <v>307</v>
      </c>
      <c r="O5406" t="s">
        <v>307</v>
      </c>
      <c r="P5406" t="s">
        <v>307</v>
      </c>
      <c r="Q5406" t="s">
        <v>307</v>
      </c>
      <c r="R5406" t="s">
        <v>307</v>
      </c>
      <c r="S5406" t="s">
        <v>307</v>
      </c>
      <c r="T5406" t="s">
        <v>307</v>
      </c>
      <c r="U5406" t="s">
        <v>307</v>
      </c>
      <c r="V5406" t="s">
        <v>307</v>
      </c>
      <c r="W5406" t="s">
        <v>307</v>
      </c>
    </row>
    <row r="5407" spans="1:26" x14ac:dyDescent="0.25">
      <c r="A5407">
        <v>623</v>
      </c>
      <c r="B5407" t="s">
        <v>252</v>
      </c>
      <c r="C5407" t="s">
        <v>44</v>
      </c>
      <c r="D5407" t="s">
        <v>59</v>
      </c>
      <c r="E5407" t="s">
        <v>307</v>
      </c>
      <c r="F5407" t="s">
        <v>307</v>
      </c>
      <c r="G5407" t="s">
        <v>307</v>
      </c>
      <c r="H5407" t="s">
        <v>307</v>
      </c>
      <c r="I5407" t="s">
        <v>307</v>
      </c>
      <c r="J5407" t="s">
        <v>307</v>
      </c>
      <c r="K5407" t="s">
        <v>307</v>
      </c>
      <c r="L5407" t="s">
        <v>307</v>
      </c>
      <c r="M5407" t="s">
        <v>307</v>
      </c>
      <c r="N5407" t="s">
        <v>307</v>
      </c>
      <c r="O5407" t="s">
        <v>307</v>
      </c>
      <c r="P5407" t="s">
        <v>307</v>
      </c>
      <c r="Q5407" t="s">
        <v>307</v>
      </c>
      <c r="R5407" t="s">
        <v>307</v>
      </c>
      <c r="S5407" t="s">
        <v>307</v>
      </c>
      <c r="T5407" t="s">
        <v>307</v>
      </c>
      <c r="U5407" t="s">
        <v>307</v>
      </c>
      <c r="V5407" t="s">
        <v>307</v>
      </c>
      <c r="W5407" t="s">
        <v>307</v>
      </c>
    </row>
    <row r="5408" spans="1:26" x14ac:dyDescent="0.25">
      <c r="A5408">
        <v>623</v>
      </c>
      <c r="B5408" t="s">
        <v>252</v>
      </c>
      <c r="C5408" t="s">
        <v>44</v>
      </c>
      <c r="D5408" t="s">
        <v>60</v>
      </c>
      <c r="E5408" t="s">
        <v>307</v>
      </c>
      <c r="F5408" t="s">
        <v>307</v>
      </c>
      <c r="G5408" t="s">
        <v>307</v>
      </c>
      <c r="H5408" t="s">
        <v>307</v>
      </c>
      <c r="I5408" t="s">
        <v>307</v>
      </c>
      <c r="J5408" t="s">
        <v>307</v>
      </c>
      <c r="K5408" t="s">
        <v>307</v>
      </c>
      <c r="L5408" t="s">
        <v>307</v>
      </c>
      <c r="M5408" t="s">
        <v>307</v>
      </c>
      <c r="N5408" t="s">
        <v>307</v>
      </c>
      <c r="O5408" t="s">
        <v>307</v>
      </c>
      <c r="P5408" t="s">
        <v>307</v>
      </c>
      <c r="Q5408" t="s">
        <v>307</v>
      </c>
      <c r="R5408" t="s">
        <v>307</v>
      </c>
      <c r="S5408" t="s">
        <v>307</v>
      </c>
      <c r="T5408" t="s">
        <v>307</v>
      </c>
      <c r="U5408" t="s">
        <v>307</v>
      </c>
      <c r="V5408" t="s">
        <v>307</v>
      </c>
      <c r="W5408" t="s">
        <v>307</v>
      </c>
    </row>
    <row r="5409" spans="1:45" x14ac:dyDescent="0.25">
      <c r="A5409">
        <v>623</v>
      </c>
      <c r="B5409" t="s">
        <v>252</v>
      </c>
      <c r="C5409" t="s">
        <v>44</v>
      </c>
      <c r="D5409" t="s">
        <v>61</v>
      </c>
      <c r="E5409" t="s">
        <v>307</v>
      </c>
      <c r="F5409" t="s">
        <v>307</v>
      </c>
      <c r="G5409" t="s">
        <v>307</v>
      </c>
      <c r="H5409" t="s">
        <v>307</v>
      </c>
      <c r="I5409" t="s">
        <v>307</v>
      </c>
      <c r="J5409" t="s">
        <v>307</v>
      </c>
      <c r="K5409" t="s">
        <v>307</v>
      </c>
      <c r="L5409" t="s">
        <v>307</v>
      </c>
      <c r="M5409" t="s">
        <v>307</v>
      </c>
      <c r="N5409" t="s">
        <v>307</v>
      </c>
      <c r="O5409" t="s">
        <v>307</v>
      </c>
      <c r="P5409" t="s">
        <v>307</v>
      </c>
      <c r="Q5409" t="s">
        <v>307</v>
      </c>
      <c r="R5409" t="s">
        <v>307</v>
      </c>
      <c r="S5409" t="s">
        <v>307</v>
      </c>
      <c r="T5409" t="s">
        <v>307</v>
      </c>
      <c r="U5409" t="s">
        <v>307</v>
      </c>
      <c r="V5409" t="s">
        <v>307</v>
      </c>
      <c r="W5409" t="s">
        <v>307</v>
      </c>
    </row>
    <row r="5410" spans="1:45" x14ac:dyDescent="0.25">
      <c r="A5410">
        <v>623</v>
      </c>
      <c r="B5410" t="s">
        <v>252</v>
      </c>
      <c r="C5410" t="s">
        <v>44</v>
      </c>
      <c r="D5410" t="s">
        <v>62</v>
      </c>
      <c r="E5410" t="s">
        <v>307</v>
      </c>
      <c r="F5410" t="s">
        <v>307</v>
      </c>
      <c r="G5410" t="s">
        <v>307</v>
      </c>
      <c r="H5410" t="s">
        <v>307</v>
      </c>
      <c r="I5410" t="s">
        <v>307</v>
      </c>
      <c r="J5410" t="s">
        <v>307</v>
      </c>
      <c r="K5410" t="s">
        <v>307</v>
      </c>
      <c r="L5410" t="s">
        <v>307</v>
      </c>
      <c r="M5410" t="s">
        <v>307</v>
      </c>
      <c r="N5410" t="s">
        <v>307</v>
      </c>
      <c r="O5410" t="s">
        <v>307</v>
      </c>
      <c r="P5410" t="s">
        <v>307</v>
      </c>
      <c r="Q5410" t="s">
        <v>307</v>
      </c>
      <c r="R5410" t="s">
        <v>307</v>
      </c>
      <c r="S5410" t="s">
        <v>307</v>
      </c>
      <c r="T5410" t="s">
        <v>307</v>
      </c>
      <c r="U5410" t="s">
        <v>307</v>
      </c>
      <c r="V5410" t="s">
        <v>307</v>
      </c>
      <c r="W5410" t="s">
        <v>307</v>
      </c>
    </row>
    <row r="5411" spans="1:45" x14ac:dyDescent="0.25">
      <c r="A5411">
        <v>623</v>
      </c>
      <c r="B5411" t="s">
        <v>252</v>
      </c>
      <c r="C5411" t="s">
        <v>38</v>
      </c>
      <c r="D5411" t="s">
        <v>47</v>
      </c>
      <c r="E5411" t="s">
        <v>307</v>
      </c>
      <c r="F5411" t="s">
        <v>307</v>
      </c>
      <c r="G5411" t="s">
        <v>307</v>
      </c>
      <c r="H5411" t="s">
        <v>307</v>
      </c>
      <c r="I5411" t="s">
        <v>307</v>
      </c>
      <c r="J5411" t="s">
        <v>307</v>
      </c>
      <c r="K5411" t="s">
        <v>307</v>
      </c>
      <c r="L5411" t="s">
        <v>307</v>
      </c>
      <c r="M5411" t="s">
        <v>307</v>
      </c>
      <c r="N5411" t="s">
        <v>307</v>
      </c>
      <c r="O5411" t="s">
        <v>307</v>
      </c>
      <c r="P5411" t="s">
        <v>307</v>
      </c>
      <c r="Q5411" t="s">
        <v>307</v>
      </c>
      <c r="R5411" t="s">
        <v>307</v>
      </c>
      <c r="S5411" t="s">
        <v>307</v>
      </c>
      <c r="T5411" t="s">
        <v>307</v>
      </c>
      <c r="U5411" t="s">
        <v>307</v>
      </c>
      <c r="V5411" t="s">
        <v>307</v>
      </c>
      <c r="W5411" t="s">
        <v>307</v>
      </c>
      <c r="X5411" t="s">
        <v>307</v>
      </c>
      <c r="Y5411" t="s">
        <v>307</v>
      </c>
      <c r="Z5411" t="s">
        <v>307</v>
      </c>
      <c r="AA5411" t="s">
        <v>307</v>
      </c>
      <c r="AB5411" t="s">
        <v>307</v>
      </c>
      <c r="AC5411" t="s">
        <v>307</v>
      </c>
      <c r="AD5411" t="s">
        <v>307</v>
      </c>
      <c r="AE5411" t="s">
        <v>307</v>
      </c>
      <c r="AF5411" t="s">
        <v>307</v>
      </c>
      <c r="AG5411" t="s">
        <v>307</v>
      </c>
      <c r="AH5411" t="s">
        <v>307</v>
      </c>
      <c r="AI5411" t="s">
        <v>307</v>
      </c>
      <c r="AJ5411" t="s">
        <v>307</v>
      </c>
      <c r="AK5411" t="s">
        <v>307</v>
      </c>
      <c r="AL5411" t="s">
        <v>307</v>
      </c>
      <c r="AM5411" t="s">
        <v>307</v>
      </c>
      <c r="AN5411" t="s">
        <v>307</v>
      </c>
      <c r="AO5411" t="s">
        <v>307</v>
      </c>
      <c r="AP5411" t="s">
        <v>307</v>
      </c>
      <c r="AQ5411" t="s">
        <v>307</v>
      </c>
      <c r="AR5411" t="s">
        <v>307</v>
      </c>
      <c r="AS5411" t="s">
        <v>307</v>
      </c>
    </row>
    <row r="5412" spans="1:45" x14ac:dyDescent="0.25">
      <c r="A5412">
        <v>623</v>
      </c>
      <c r="B5412" t="s">
        <v>252</v>
      </c>
      <c r="C5412" t="s">
        <v>38</v>
      </c>
      <c r="D5412" t="s">
        <v>48</v>
      </c>
      <c r="E5412" t="s">
        <v>307</v>
      </c>
      <c r="F5412" t="s">
        <v>307</v>
      </c>
      <c r="G5412" t="s">
        <v>307</v>
      </c>
      <c r="H5412" t="s">
        <v>307</v>
      </c>
      <c r="I5412" t="s">
        <v>307</v>
      </c>
      <c r="J5412" t="s">
        <v>307</v>
      </c>
      <c r="K5412" t="s">
        <v>307</v>
      </c>
      <c r="L5412" t="s">
        <v>307</v>
      </c>
      <c r="M5412" t="s">
        <v>307</v>
      </c>
      <c r="N5412" t="s">
        <v>307</v>
      </c>
      <c r="O5412" t="s">
        <v>307</v>
      </c>
      <c r="P5412" t="s">
        <v>307</v>
      </c>
      <c r="Q5412" t="s">
        <v>307</v>
      </c>
      <c r="R5412" t="s">
        <v>307</v>
      </c>
      <c r="S5412" t="s">
        <v>307</v>
      </c>
      <c r="T5412" t="s">
        <v>307</v>
      </c>
      <c r="U5412" t="s">
        <v>307</v>
      </c>
      <c r="V5412" t="s">
        <v>307</v>
      </c>
      <c r="W5412" t="s">
        <v>307</v>
      </c>
      <c r="X5412" t="s">
        <v>307</v>
      </c>
      <c r="Y5412" t="s">
        <v>307</v>
      </c>
      <c r="Z5412" t="s">
        <v>307</v>
      </c>
      <c r="AA5412" t="s">
        <v>307</v>
      </c>
      <c r="AB5412" t="s">
        <v>307</v>
      </c>
      <c r="AC5412" t="s">
        <v>307</v>
      </c>
      <c r="AD5412" t="s">
        <v>307</v>
      </c>
      <c r="AE5412" t="s">
        <v>307</v>
      </c>
      <c r="AF5412" t="s">
        <v>307</v>
      </c>
      <c r="AG5412" t="s">
        <v>307</v>
      </c>
      <c r="AH5412" t="s">
        <v>307</v>
      </c>
      <c r="AI5412" t="s">
        <v>307</v>
      </c>
      <c r="AJ5412" t="s">
        <v>307</v>
      </c>
      <c r="AK5412" t="s">
        <v>307</v>
      </c>
      <c r="AL5412" t="s">
        <v>307</v>
      </c>
      <c r="AM5412" t="s">
        <v>307</v>
      </c>
      <c r="AN5412" t="s">
        <v>307</v>
      </c>
      <c r="AO5412" t="s">
        <v>307</v>
      </c>
      <c r="AP5412" t="s">
        <v>307</v>
      </c>
      <c r="AQ5412" t="s">
        <v>307</v>
      </c>
      <c r="AR5412" t="s">
        <v>307</v>
      </c>
      <c r="AS5412" t="s">
        <v>307</v>
      </c>
    </row>
    <row r="5413" spans="1:45" x14ac:dyDescent="0.25">
      <c r="A5413">
        <v>623</v>
      </c>
      <c r="B5413" t="s">
        <v>252</v>
      </c>
      <c r="C5413" t="s">
        <v>38</v>
      </c>
      <c r="D5413" t="s">
        <v>49</v>
      </c>
      <c r="E5413" t="s">
        <v>307</v>
      </c>
      <c r="F5413" t="s">
        <v>307</v>
      </c>
      <c r="G5413" t="s">
        <v>307</v>
      </c>
      <c r="H5413" t="s">
        <v>307</v>
      </c>
      <c r="I5413" t="s">
        <v>307</v>
      </c>
      <c r="J5413" t="s">
        <v>307</v>
      </c>
      <c r="K5413" t="s">
        <v>307</v>
      </c>
      <c r="L5413" t="s">
        <v>307</v>
      </c>
      <c r="M5413" t="s">
        <v>307</v>
      </c>
      <c r="N5413" t="s">
        <v>307</v>
      </c>
      <c r="O5413" t="s">
        <v>307</v>
      </c>
      <c r="P5413" t="s">
        <v>307</v>
      </c>
      <c r="Q5413" t="s">
        <v>307</v>
      </c>
      <c r="R5413" t="s">
        <v>307</v>
      </c>
      <c r="S5413" t="s">
        <v>307</v>
      </c>
      <c r="T5413" t="s">
        <v>307</v>
      </c>
      <c r="U5413" t="s">
        <v>307</v>
      </c>
      <c r="V5413" t="s">
        <v>307</v>
      </c>
      <c r="W5413" t="s">
        <v>307</v>
      </c>
      <c r="X5413" t="s">
        <v>307</v>
      </c>
      <c r="Y5413" t="s">
        <v>307</v>
      </c>
      <c r="Z5413" t="s">
        <v>307</v>
      </c>
      <c r="AA5413" t="s">
        <v>307</v>
      </c>
      <c r="AB5413" t="s">
        <v>307</v>
      </c>
      <c r="AC5413" t="s">
        <v>307</v>
      </c>
      <c r="AD5413" t="s">
        <v>307</v>
      </c>
      <c r="AE5413" t="s">
        <v>307</v>
      </c>
      <c r="AF5413" t="s">
        <v>307</v>
      </c>
      <c r="AG5413" t="s">
        <v>307</v>
      </c>
      <c r="AH5413" t="s">
        <v>307</v>
      </c>
      <c r="AI5413" t="s">
        <v>307</v>
      </c>
      <c r="AJ5413" t="s">
        <v>307</v>
      </c>
      <c r="AK5413" t="s">
        <v>307</v>
      </c>
      <c r="AL5413" t="s">
        <v>307</v>
      </c>
      <c r="AM5413" t="s">
        <v>307</v>
      </c>
      <c r="AN5413" t="s">
        <v>307</v>
      </c>
      <c r="AO5413" t="s">
        <v>307</v>
      </c>
      <c r="AP5413" t="s">
        <v>307</v>
      </c>
      <c r="AQ5413" t="s">
        <v>307</v>
      </c>
      <c r="AR5413" t="s">
        <v>307</v>
      </c>
      <c r="AS5413" t="s">
        <v>307</v>
      </c>
    </row>
    <row r="5414" spans="1:45" x14ac:dyDescent="0.25">
      <c r="A5414">
        <v>623</v>
      </c>
      <c r="B5414" t="s">
        <v>252</v>
      </c>
      <c r="C5414" t="s">
        <v>450</v>
      </c>
      <c r="D5414" t="s">
        <v>48</v>
      </c>
      <c r="E5414" t="s">
        <v>307</v>
      </c>
      <c r="F5414" t="s">
        <v>307</v>
      </c>
      <c r="G5414" t="s">
        <v>307</v>
      </c>
      <c r="H5414" t="s">
        <v>307</v>
      </c>
      <c r="I5414" t="s">
        <v>307</v>
      </c>
      <c r="J5414" t="s">
        <v>307</v>
      </c>
      <c r="K5414" t="s">
        <v>307</v>
      </c>
      <c r="L5414" t="s">
        <v>307</v>
      </c>
      <c r="M5414" t="s">
        <v>307</v>
      </c>
      <c r="N5414" t="s">
        <v>307</v>
      </c>
      <c r="O5414" t="s">
        <v>307</v>
      </c>
      <c r="P5414" t="s">
        <v>307</v>
      </c>
      <c r="Q5414" t="s">
        <v>307</v>
      </c>
      <c r="R5414" t="s">
        <v>307</v>
      </c>
    </row>
    <row r="5415" spans="1:45" x14ac:dyDescent="0.25">
      <c r="A5415">
        <v>623</v>
      </c>
      <c r="B5415" t="s">
        <v>252</v>
      </c>
      <c r="C5415" t="s">
        <v>449</v>
      </c>
      <c r="D5415" t="s">
        <v>48</v>
      </c>
      <c r="E5415" t="s">
        <v>307</v>
      </c>
      <c r="F5415" t="s">
        <v>307</v>
      </c>
      <c r="G5415" t="s">
        <v>307</v>
      </c>
      <c r="H5415" t="s">
        <v>307</v>
      </c>
      <c r="I5415" t="s">
        <v>307</v>
      </c>
      <c r="J5415" t="s">
        <v>307</v>
      </c>
      <c r="K5415" t="s">
        <v>307</v>
      </c>
      <c r="L5415" t="s">
        <v>307</v>
      </c>
      <c r="M5415" t="s">
        <v>307</v>
      </c>
      <c r="N5415" t="s">
        <v>307</v>
      </c>
      <c r="O5415" t="s">
        <v>307</v>
      </c>
      <c r="P5415" t="s">
        <v>307</v>
      </c>
      <c r="Q5415" t="s">
        <v>307</v>
      </c>
      <c r="R5415" t="s">
        <v>307</v>
      </c>
    </row>
    <row r="5416" spans="1:45" x14ac:dyDescent="0.25">
      <c r="A5416">
        <v>623</v>
      </c>
      <c r="B5416" t="s">
        <v>252</v>
      </c>
      <c r="C5416" t="s">
        <v>475</v>
      </c>
      <c r="D5416" t="s">
        <v>48</v>
      </c>
      <c r="E5416" t="s">
        <v>307</v>
      </c>
      <c r="F5416" t="s">
        <v>307</v>
      </c>
      <c r="G5416" t="s">
        <v>307</v>
      </c>
    </row>
    <row r="5417" spans="1:45" x14ac:dyDescent="0.25">
      <c r="A5417">
        <v>623</v>
      </c>
      <c r="B5417" t="s">
        <v>252</v>
      </c>
      <c r="C5417" t="s">
        <v>42</v>
      </c>
      <c r="D5417" t="s">
        <v>48</v>
      </c>
      <c r="E5417" t="s">
        <v>307</v>
      </c>
      <c r="F5417" t="s">
        <v>307</v>
      </c>
      <c r="G5417" t="s">
        <v>307</v>
      </c>
      <c r="H5417" t="s">
        <v>307</v>
      </c>
      <c r="I5417" t="s">
        <v>307</v>
      </c>
      <c r="J5417" t="s">
        <v>307</v>
      </c>
      <c r="K5417" t="s">
        <v>307</v>
      </c>
      <c r="L5417" t="s">
        <v>307</v>
      </c>
      <c r="M5417" t="s">
        <v>307</v>
      </c>
      <c r="N5417" t="s">
        <v>307</v>
      </c>
      <c r="O5417" t="s">
        <v>307</v>
      </c>
      <c r="P5417" t="s">
        <v>307</v>
      </c>
      <c r="Q5417" t="s">
        <v>307</v>
      </c>
      <c r="R5417" t="s">
        <v>307</v>
      </c>
      <c r="S5417" t="s">
        <v>307</v>
      </c>
      <c r="T5417" t="s">
        <v>307</v>
      </c>
      <c r="U5417" t="s">
        <v>307</v>
      </c>
      <c r="V5417" t="s">
        <v>307</v>
      </c>
      <c r="W5417" t="s">
        <v>307</v>
      </c>
      <c r="X5417" t="s">
        <v>307</v>
      </c>
      <c r="Y5417" t="s">
        <v>307</v>
      </c>
      <c r="Z5417" t="s">
        <v>307</v>
      </c>
    </row>
    <row r="5418" spans="1:45" x14ac:dyDescent="0.25">
      <c r="A5418">
        <v>652</v>
      </c>
      <c r="B5418" t="s">
        <v>253</v>
      </c>
      <c r="C5418" t="s">
        <v>39</v>
      </c>
      <c r="D5418" t="s">
        <v>50</v>
      </c>
      <c r="E5418" t="s">
        <v>307</v>
      </c>
      <c r="F5418" t="s">
        <v>307</v>
      </c>
      <c r="G5418" t="s">
        <v>307</v>
      </c>
      <c r="H5418" t="s">
        <v>307</v>
      </c>
      <c r="I5418" t="s">
        <v>307</v>
      </c>
      <c r="J5418" t="s">
        <v>307</v>
      </c>
      <c r="K5418" t="s">
        <v>307</v>
      </c>
      <c r="L5418" t="s">
        <v>307</v>
      </c>
      <c r="M5418" t="s">
        <v>307</v>
      </c>
      <c r="N5418" t="s">
        <v>307</v>
      </c>
      <c r="O5418" t="s">
        <v>307</v>
      </c>
      <c r="P5418" t="s">
        <v>307</v>
      </c>
      <c r="Q5418" t="s">
        <v>307</v>
      </c>
      <c r="R5418" t="s">
        <v>307</v>
      </c>
      <c r="S5418" t="s">
        <v>307</v>
      </c>
      <c r="T5418" t="s">
        <v>307</v>
      </c>
      <c r="U5418" t="s">
        <v>307</v>
      </c>
      <c r="V5418" t="s">
        <v>307</v>
      </c>
      <c r="W5418" t="s">
        <v>307</v>
      </c>
      <c r="X5418" t="s">
        <v>307</v>
      </c>
      <c r="Y5418" t="s">
        <v>307</v>
      </c>
      <c r="Z5418" t="s">
        <v>307</v>
      </c>
      <c r="AA5418" t="s">
        <v>307</v>
      </c>
      <c r="AB5418" t="s">
        <v>307</v>
      </c>
      <c r="AC5418" t="s">
        <v>307</v>
      </c>
      <c r="AD5418" t="s">
        <v>307</v>
      </c>
      <c r="AE5418" t="s">
        <v>307</v>
      </c>
      <c r="AF5418" t="s">
        <v>307</v>
      </c>
      <c r="AG5418" t="s">
        <v>307</v>
      </c>
      <c r="AH5418" t="s">
        <v>307</v>
      </c>
      <c r="AI5418" t="s">
        <v>307</v>
      </c>
      <c r="AJ5418" t="s">
        <v>307</v>
      </c>
      <c r="AK5418" t="s">
        <v>307</v>
      </c>
      <c r="AL5418" t="s">
        <v>307</v>
      </c>
      <c r="AM5418" t="s">
        <v>307</v>
      </c>
      <c r="AN5418" t="s">
        <v>307</v>
      </c>
      <c r="AO5418" t="s">
        <v>307</v>
      </c>
      <c r="AP5418" t="s">
        <v>307</v>
      </c>
    </row>
    <row r="5419" spans="1:45" x14ac:dyDescent="0.25">
      <c r="A5419">
        <v>652</v>
      </c>
      <c r="B5419" t="s">
        <v>253</v>
      </c>
      <c r="C5419" t="s">
        <v>39</v>
      </c>
      <c r="D5419" t="s">
        <v>48</v>
      </c>
      <c r="E5419" t="s">
        <v>307</v>
      </c>
      <c r="F5419" t="s">
        <v>307</v>
      </c>
      <c r="G5419" t="s">
        <v>307</v>
      </c>
      <c r="H5419" t="s">
        <v>307</v>
      </c>
      <c r="I5419" t="s">
        <v>307</v>
      </c>
      <c r="J5419" t="s">
        <v>307</v>
      </c>
      <c r="K5419" t="s">
        <v>307</v>
      </c>
      <c r="L5419" t="s">
        <v>307</v>
      </c>
      <c r="M5419" t="s">
        <v>307</v>
      </c>
      <c r="N5419" t="s">
        <v>307</v>
      </c>
      <c r="O5419" t="s">
        <v>307</v>
      </c>
      <c r="P5419" t="s">
        <v>307</v>
      </c>
      <c r="Q5419" t="s">
        <v>307</v>
      </c>
      <c r="R5419" t="s">
        <v>307</v>
      </c>
      <c r="S5419" t="s">
        <v>307</v>
      </c>
      <c r="T5419" t="s">
        <v>307</v>
      </c>
      <c r="U5419" t="s">
        <v>307</v>
      </c>
      <c r="V5419" t="s">
        <v>307</v>
      </c>
      <c r="W5419" t="s">
        <v>307</v>
      </c>
      <c r="X5419" t="s">
        <v>307</v>
      </c>
      <c r="Y5419" t="s">
        <v>307</v>
      </c>
      <c r="Z5419" t="s">
        <v>307</v>
      </c>
      <c r="AA5419" t="s">
        <v>307</v>
      </c>
      <c r="AB5419" t="s">
        <v>307</v>
      </c>
      <c r="AC5419" t="s">
        <v>307</v>
      </c>
      <c r="AD5419" t="s">
        <v>307</v>
      </c>
      <c r="AE5419" t="s">
        <v>307</v>
      </c>
      <c r="AF5419" t="s">
        <v>307</v>
      </c>
      <c r="AG5419" t="s">
        <v>307</v>
      </c>
      <c r="AH5419" t="s">
        <v>307</v>
      </c>
      <c r="AI5419" t="s">
        <v>307</v>
      </c>
      <c r="AJ5419" t="s">
        <v>307</v>
      </c>
      <c r="AK5419" t="s">
        <v>307</v>
      </c>
      <c r="AL5419" t="s">
        <v>307</v>
      </c>
      <c r="AM5419" t="s">
        <v>307</v>
      </c>
      <c r="AN5419" t="s">
        <v>307</v>
      </c>
      <c r="AO5419" t="s">
        <v>307</v>
      </c>
      <c r="AP5419" t="s">
        <v>307</v>
      </c>
    </row>
    <row r="5420" spans="1:45" x14ac:dyDescent="0.25">
      <c r="A5420">
        <v>652</v>
      </c>
      <c r="B5420" t="s">
        <v>253</v>
      </c>
      <c r="C5420" t="s">
        <v>39</v>
      </c>
      <c r="D5420" t="s">
        <v>51</v>
      </c>
      <c r="E5420" t="s">
        <v>307</v>
      </c>
      <c r="F5420" t="s">
        <v>307</v>
      </c>
      <c r="G5420" t="s">
        <v>307</v>
      </c>
      <c r="H5420" t="s">
        <v>307</v>
      </c>
      <c r="I5420" t="s">
        <v>307</v>
      </c>
      <c r="J5420" t="s">
        <v>307</v>
      </c>
      <c r="K5420" t="s">
        <v>307</v>
      </c>
      <c r="L5420" t="s">
        <v>307</v>
      </c>
      <c r="M5420" t="s">
        <v>307</v>
      </c>
      <c r="N5420" t="s">
        <v>307</v>
      </c>
      <c r="O5420" t="s">
        <v>307</v>
      </c>
      <c r="P5420" t="s">
        <v>307</v>
      </c>
      <c r="Q5420" t="s">
        <v>307</v>
      </c>
      <c r="R5420" t="s">
        <v>307</v>
      </c>
      <c r="S5420" t="s">
        <v>307</v>
      </c>
      <c r="T5420" t="s">
        <v>307</v>
      </c>
      <c r="U5420" t="s">
        <v>307</v>
      </c>
      <c r="V5420" t="s">
        <v>307</v>
      </c>
      <c r="W5420" t="s">
        <v>307</v>
      </c>
      <c r="X5420" t="s">
        <v>307</v>
      </c>
      <c r="Y5420" t="s">
        <v>307</v>
      </c>
      <c r="Z5420" t="s">
        <v>307</v>
      </c>
      <c r="AA5420" t="s">
        <v>307</v>
      </c>
      <c r="AB5420" t="s">
        <v>307</v>
      </c>
      <c r="AC5420" t="s">
        <v>307</v>
      </c>
      <c r="AD5420" t="s">
        <v>307</v>
      </c>
      <c r="AE5420" t="s">
        <v>307</v>
      </c>
      <c r="AF5420" t="s">
        <v>307</v>
      </c>
      <c r="AG5420" t="s">
        <v>307</v>
      </c>
      <c r="AH5420" t="s">
        <v>307</v>
      </c>
      <c r="AI5420" t="s">
        <v>307</v>
      </c>
      <c r="AJ5420" t="s">
        <v>307</v>
      </c>
      <c r="AK5420" t="s">
        <v>307</v>
      </c>
      <c r="AL5420" t="s">
        <v>307</v>
      </c>
      <c r="AM5420" t="s">
        <v>307</v>
      </c>
      <c r="AN5420" t="s">
        <v>307</v>
      </c>
      <c r="AO5420" t="s">
        <v>307</v>
      </c>
      <c r="AP5420" t="s">
        <v>307</v>
      </c>
    </row>
    <row r="5421" spans="1:45" x14ac:dyDescent="0.25">
      <c r="A5421">
        <v>652</v>
      </c>
      <c r="B5421" t="s">
        <v>253</v>
      </c>
      <c r="C5421" t="s">
        <v>46</v>
      </c>
      <c r="D5421" t="s">
        <v>65</v>
      </c>
      <c r="E5421" t="s">
        <v>307</v>
      </c>
      <c r="F5421" t="s">
        <v>307</v>
      </c>
      <c r="G5421" t="s">
        <v>307</v>
      </c>
      <c r="H5421" t="s">
        <v>307</v>
      </c>
      <c r="I5421" t="s">
        <v>307</v>
      </c>
      <c r="J5421" t="s">
        <v>307</v>
      </c>
      <c r="K5421" t="s">
        <v>307</v>
      </c>
      <c r="L5421" t="s">
        <v>307</v>
      </c>
      <c r="M5421" t="s">
        <v>307</v>
      </c>
      <c r="N5421" t="s">
        <v>307</v>
      </c>
      <c r="O5421" t="s">
        <v>307</v>
      </c>
      <c r="P5421" t="s">
        <v>307</v>
      </c>
      <c r="Q5421" t="s">
        <v>307</v>
      </c>
      <c r="R5421" t="s">
        <v>307</v>
      </c>
      <c r="S5421" t="s">
        <v>307</v>
      </c>
      <c r="T5421" t="s">
        <v>307</v>
      </c>
      <c r="U5421" t="s">
        <v>307</v>
      </c>
      <c r="V5421" t="s">
        <v>307</v>
      </c>
      <c r="W5421" t="s">
        <v>307</v>
      </c>
      <c r="X5421" t="s">
        <v>307</v>
      </c>
      <c r="Y5421" t="s">
        <v>307</v>
      </c>
      <c r="Z5421" t="s">
        <v>307</v>
      </c>
    </row>
    <row r="5422" spans="1:45" x14ac:dyDescent="0.25">
      <c r="A5422">
        <v>652</v>
      </c>
      <c r="B5422" t="s">
        <v>253</v>
      </c>
      <c r="C5422" t="s">
        <v>46</v>
      </c>
      <c r="D5422" t="s">
        <v>66</v>
      </c>
      <c r="E5422" t="s">
        <v>307</v>
      </c>
      <c r="F5422" t="s">
        <v>307</v>
      </c>
      <c r="G5422" t="s">
        <v>307</v>
      </c>
      <c r="H5422" t="s">
        <v>307</v>
      </c>
      <c r="I5422" t="s">
        <v>307</v>
      </c>
      <c r="J5422" t="s">
        <v>307</v>
      </c>
      <c r="K5422" t="s">
        <v>307</v>
      </c>
      <c r="L5422" t="s">
        <v>307</v>
      </c>
      <c r="M5422" t="s">
        <v>307</v>
      </c>
      <c r="N5422" t="s">
        <v>307</v>
      </c>
      <c r="O5422" t="s">
        <v>307</v>
      </c>
      <c r="P5422" t="s">
        <v>307</v>
      </c>
      <c r="Q5422" t="s">
        <v>307</v>
      </c>
      <c r="R5422" t="s">
        <v>307</v>
      </c>
      <c r="S5422" t="s">
        <v>307</v>
      </c>
      <c r="T5422" t="s">
        <v>307</v>
      </c>
      <c r="U5422" t="s">
        <v>307</v>
      </c>
      <c r="V5422" t="s">
        <v>307</v>
      </c>
      <c r="W5422" t="s">
        <v>307</v>
      </c>
      <c r="X5422" t="s">
        <v>307</v>
      </c>
      <c r="Y5422" t="s">
        <v>307</v>
      </c>
      <c r="Z5422" t="s">
        <v>307</v>
      </c>
    </row>
    <row r="5423" spans="1:45" x14ac:dyDescent="0.25">
      <c r="A5423">
        <v>652</v>
      </c>
      <c r="B5423" t="s">
        <v>253</v>
      </c>
      <c r="C5423" t="s">
        <v>46</v>
      </c>
      <c r="D5423" t="s">
        <v>67</v>
      </c>
      <c r="E5423" t="s">
        <v>307</v>
      </c>
      <c r="F5423" t="s">
        <v>307</v>
      </c>
      <c r="G5423" t="s">
        <v>307</v>
      </c>
      <c r="H5423" t="s">
        <v>307</v>
      </c>
      <c r="I5423" t="s">
        <v>307</v>
      </c>
      <c r="J5423" t="s">
        <v>307</v>
      </c>
      <c r="K5423" t="s">
        <v>307</v>
      </c>
      <c r="L5423" t="s">
        <v>307</v>
      </c>
      <c r="M5423" t="s">
        <v>307</v>
      </c>
      <c r="N5423" t="s">
        <v>307</v>
      </c>
      <c r="O5423" t="s">
        <v>307</v>
      </c>
      <c r="P5423" t="s">
        <v>307</v>
      </c>
      <c r="Q5423" t="s">
        <v>307</v>
      </c>
      <c r="R5423" t="s">
        <v>307</v>
      </c>
      <c r="S5423" t="s">
        <v>307</v>
      </c>
      <c r="T5423" t="s">
        <v>307</v>
      </c>
      <c r="U5423" t="s">
        <v>307</v>
      </c>
      <c r="V5423" t="s">
        <v>307</v>
      </c>
      <c r="W5423" t="s">
        <v>307</v>
      </c>
      <c r="X5423" t="s">
        <v>307</v>
      </c>
      <c r="Y5423" t="s">
        <v>307</v>
      </c>
      <c r="Z5423" t="s">
        <v>307</v>
      </c>
    </row>
    <row r="5424" spans="1:45" x14ac:dyDescent="0.25">
      <c r="A5424">
        <v>652</v>
      </c>
      <c r="B5424" t="s">
        <v>253</v>
      </c>
      <c r="C5424" t="s">
        <v>46</v>
      </c>
      <c r="D5424" t="s">
        <v>68</v>
      </c>
      <c r="E5424" t="s">
        <v>307</v>
      </c>
      <c r="F5424" t="s">
        <v>307</v>
      </c>
      <c r="G5424" t="s">
        <v>307</v>
      </c>
      <c r="H5424" t="s">
        <v>307</v>
      </c>
      <c r="I5424" t="s">
        <v>307</v>
      </c>
      <c r="J5424" t="s">
        <v>307</v>
      </c>
      <c r="K5424" t="s">
        <v>307</v>
      </c>
      <c r="L5424" t="s">
        <v>307</v>
      </c>
      <c r="M5424" t="s">
        <v>307</v>
      </c>
      <c r="N5424" t="s">
        <v>307</v>
      </c>
      <c r="O5424" t="s">
        <v>307</v>
      </c>
      <c r="P5424" t="s">
        <v>307</v>
      </c>
      <c r="Q5424" t="s">
        <v>307</v>
      </c>
      <c r="R5424" t="s">
        <v>307</v>
      </c>
      <c r="S5424" t="s">
        <v>307</v>
      </c>
      <c r="T5424" t="s">
        <v>307</v>
      </c>
      <c r="U5424" t="s">
        <v>307</v>
      </c>
      <c r="V5424" t="s">
        <v>307</v>
      </c>
      <c r="W5424" t="s">
        <v>307</v>
      </c>
      <c r="X5424" t="s">
        <v>307</v>
      </c>
      <c r="Y5424" t="s">
        <v>307</v>
      </c>
      <c r="Z5424" t="s">
        <v>307</v>
      </c>
    </row>
    <row r="5425" spans="1:45" x14ac:dyDescent="0.25">
      <c r="A5425">
        <v>652</v>
      </c>
      <c r="B5425" t="s">
        <v>253</v>
      </c>
      <c r="C5425" t="s">
        <v>46</v>
      </c>
      <c r="D5425" t="s">
        <v>69</v>
      </c>
      <c r="E5425" t="s">
        <v>307</v>
      </c>
      <c r="F5425" t="s">
        <v>307</v>
      </c>
      <c r="G5425" t="s">
        <v>307</v>
      </c>
      <c r="H5425" t="s">
        <v>307</v>
      </c>
      <c r="I5425" t="s">
        <v>307</v>
      </c>
      <c r="J5425" t="s">
        <v>307</v>
      </c>
      <c r="K5425" t="s">
        <v>307</v>
      </c>
      <c r="L5425" t="s">
        <v>307</v>
      </c>
      <c r="M5425" t="s">
        <v>307</v>
      </c>
      <c r="N5425" t="s">
        <v>307</v>
      </c>
      <c r="O5425" t="s">
        <v>307</v>
      </c>
      <c r="P5425" t="s">
        <v>307</v>
      </c>
      <c r="Q5425" t="s">
        <v>307</v>
      </c>
      <c r="R5425" t="s">
        <v>307</v>
      </c>
      <c r="S5425" t="s">
        <v>307</v>
      </c>
      <c r="T5425" t="s">
        <v>307</v>
      </c>
      <c r="U5425" t="s">
        <v>307</v>
      </c>
      <c r="V5425" t="s">
        <v>307</v>
      </c>
      <c r="W5425" t="s">
        <v>307</v>
      </c>
      <c r="X5425" t="s">
        <v>307</v>
      </c>
      <c r="Y5425" t="s">
        <v>307</v>
      </c>
      <c r="Z5425" t="s">
        <v>307</v>
      </c>
    </row>
    <row r="5426" spans="1:45" x14ac:dyDescent="0.25">
      <c r="A5426">
        <v>652</v>
      </c>
      <c r="B5426" t="s">
        <v>253</v>
      </c>
      <c r="C5426" t="s">
        <v>46</v>
      </c>
      <c r="D5426" t="s">
        <v>70</v>
      </c>
      <c r="E5426" t="s">
        <v>307</v>
      </c>
      <c r="F5426" t="s">
        <v>307</v>
      </c>
      <c r="G5426" t="s">
        <v>307</v>
      </c>
      <c r="H5426" t="s">
        <v>307</v>
      </c>
      <c r="I5426" t="s">
        <v>307</v>
      </c>
      <c r="J5426" t="s">
        <v>307</v>
      </c>
      <c r="K5426" t="s">
        <v>307</v>
      </c>
      <c r="L5426" t="s">
        <v>307</v>
      </c>
      <c r="M5426" t="s">
        <v>307</v>
      </c>
      <c r="N5426" t="s">
        <v>307</v>
      </c>
      <c r="O5426" t="s">
        <v>307</v>
      </c>
      <c r="P5426" t="s">
        <v>307</v>
      </c>
      <c r="Q5426" t="s">
        <v>307</v>
      </c>
      <c r="R5426" t="s">
        <v>307</v>
      </c>
      <c r="S5426" t="s">
        <v>307</v>
      </c>
      <c r="T5426" t="s">
        <v>307</v>
      </c>
      <c r="U5426" t="s">
        <v>307</v>
      </c>
      <c r="V5426" t="s">
        <v>307</v>
      </c>
      <c r="W5426" t="s">
        <v>307</v>
      </c>
      <c r="X5426" t="s">
        <v>307</v>
      </c>
      <c r="Y5426" t="s">
        <v>307</v>
      </c>
      <c r="Z5426" t="s">
        <v>307</v>
      </c>
    </row>
    <row r="5427" spans="1:45" x14ac:dyDescent="0.25">
      <c r="A5427">
        <v>652</v>
      </c>
      <c r="B5427" t="s">
        <v>253</v>
      </c>
      <c r="C5427" t="s">
        <v>46</v>
      </c>
      <c r="D5427" t="s">
        <v>71</v>
      </c>
      <c r="E5427" t="s">
        <v>307</v>
      </c>
      <c r="F5427" t="s">
        <v>307</v>
      </c>
      <c r="G5427" t="s">
        <v>307</v>
      </c>
      <c r="H5427" t="s">
        <v>307</v>
      </c>
      <c r="I5427" t="s">
        <v>307</v>
      </c>
      <c r="J5427" t="s">
        <v>307</v>
      </c>
      <c r="K5427" t="s">
        <v>307</v>
      </c>
      <c r="L5427" t="s">
        <v>307</v>
      </c>
      <c r="M5427" t="s">
        <v>307</v>
      </c>
      <c r="N5427" t="s">
        <v>307</v>
      </c>
      <c r="O5427" t="s">
        <v>307</v>
      </c>
      <c r="P5427" t="s">
        <v>307</v>
      </c>
      <c r="Q5427" t="s">
        <v>307</v>
      </c>
      <c r="R5427" t="s">
        <v>307</v>
      </c>
      <c r="S5427" t="s">
        <v>307</v>
      </c>
      <c r="T5427" t="s">
        <v>307</v>
      </c>
      <c r="U5427" t="s">
        <v>307</v>
      </c>
      <c r="V5427" t="s">
        <v>307</v>
      </c>
      <c r="W5427" t="s">
        <v>307</v>
      </c>
      <c r="X5427" t="s">
        <v>307</v>
      </c>
      <c r="Y5427" t="s">
        <v>307</v>
      </c>
      <c r="Z5427" t="s">
        <v>307</v>
      </c>
    </row>
    <row r="5428" spans="1:45" x14ac:dyDescent="0.25">
      <c r="A5428">
        <v>652</v>
      </c>
      <c r="B5428" t="s">
        <v>253</v>
      </c>
      <c r="C5428" t="s">
        <v>46</v>
      </c>
      <c r="D5428" t="s">
        <v>72</v>
      </c>
      <c r="E5428" t="s">
        <v>307</v>
      </c>
      <c r="F5428" t="s">
        <v>307</v>
      </c>
      <c r="G5428" t="s">
        <v>307</v>
      </c>
      <c r="H5428" t="s">
        <v>307</v>
      </c>
      <c r="I5428" t="s">
        <v>307</v>
      </c>
      <c r="J5428" t="s">
        <v>307</v>
      </c>
      <c r="K5428" t="s">
        <v>307</v>
      </c>
      <c r="L5428" t="s">
        <v>307</v>
      </c>
      <c r="M5428" t="s">
        <v>307</v>
      </c>
      <c r="N5428" t="s">
        <v>307</v>
      </c>
      <c r="O5428" t="s">
        <v>307</v>
      </c>
      <c r="P5428" t="s">
        <v>307</v>
      </c>
      <c r="Q5428" t="s">
        <v>307</v>
      </c>
      <c r="R5428" t="s">
        <v>307</v>
      </c>
      <c r="S5428" t="s">
        <v>307</v>
      </c>
      <c r="T5428" t="s">
        <v>307</v>
      </c>
      <c r="U5428" t="s">
        <v>307</v>
      </c>
      <c r="V5428" t="s">
        <v>307</v>
      </c>
      <c r="W5428" t="s">
        <v>307</v>
      </c>
      <c r="X5428" t="s">
        <v>307</v>
      </c>
      <c r="Y5428" t="s">
        <v>307</v>
      </c>
      <c r="Z5428" t="s">
        <v>307</v>
      </c>
    </row>
    <row r="5429" spans="1:45" x14ac:dyDescent="0.25">
      <c r="A5429">
        <v>652</v>
      </c>
      <c r="B5429" t="s">
        <v>253</v>
      </c>
      <c r="C5429" t="s">
        <v>46</v>
      </c>
      <c r="D5429" t="s">
        <v>47</v>
      </c>
      <c r="E5429" t="s">
        <v>307</v>
      </c>
      <c r="F5429" t="s">
        <v>307</v>
      </c>
      <c r="G5429" t="s">
        <v>307</v>
      </c>
      <c r="H5429" t="s">
        <v>307</v>
      </c>
      <c r="I5429" t="s">
        <v>307</v>
      </c>
      <c r="J5429" t="s">
        <v>307</v>
      </c>
      <c r="K5429" t="s">
        <v>307</v>
      </c>
      <c r="L5429" t="s">
        <v>307</v>
      </c>
      <c r="M5429" t="s">
        <v>307</v>
      </c>
      <c r="N5429" t="s">
        <v>307</v>
      </c>
      <c r="O5429" t="s">
        <v>307</v>
      </c>
      <c r="P5429" t="s">
        <v>307</v>
      </c>
      <c r="Q5429" t="s">
        <v>307</v>
      </c>
      <c r="R5429" t="s">
        <v>307</v>
      </c>
      <c r="S5429" t="s">
        <v>307</v>
      </c>
      <c r="T5429" t="s">
        <v>307</v>
      </c>
      <c r="U5429" t="s">
        <v>307</v>
      </c>
      <c r="V5429" t="s">
        <v>307</v>
      </c>
      <c r="W5429" t="s">
        <v>307</v>
      </c>
      <c r="X5429" t="s">
        <v>307</v>
      </c>
      <c r="Y5429" t="s">
        <v>307</v>
      </c>
      <c r="Z5429" t="s">
        <v>307</v>
      </c>
    </row>
    <row r="5430" spans="1:45" x14ac:dyDescent="0.25">
      <c r="A5430">
        <v>652</v>
      </c>
      <c r="B5430" t="s">
        <v>253</v>
      </c>
      <c r="C5430" t="s">
        <v>46</v>
      </c>
      <c r="D5430" t="s">
        <v>48</v>
      </c>
      <c r="E5430" t="s">
        <v>307</v>
      </c>
      <c r="F5430" t="s">
        <v>307</v>
      </c>
      <c r="G5430" t="s">
        <v>307</v>
      </c>
      <c r="H5430" t="s">
        <v>307</v>
      </c>
      <c r="I5430" t="s">
        <v>307</v>
      </c>
      <c r="J5430" t="s">
        <v>307</v>
      </c>
      <c r="K5430" t="s">
        <v>307</v>
      </c>
      <c r="L5430" t="s">
        <v>307</v>
      </c>
      <c r="M5430" t="s">
        <v>307</v>
      </c>
      <c r="N5430" t="s">
        <v>307</v>
      </c>
      <c r="O5430" t="s">
        <v>307</v>
      </c>
      <c r="P5430" t="s">
        <v>307</v>
      </c>
      <c r="Q5430" t="s">
        <v>307</v>
      </c>
      <c r="R5430" t="s">
        <v>307</v>
      </c>
      <c r="S5430" t="s">
        <v>307</v>
      </c>
      <c r="T5430" t="s">
        <v>307</v>
      </c>
      <c r="U5430" t="s">
        <v>307</v>
      </c>
      <c r="V5430" t="s">
        <v>307</v>
      </c>
      <c r="W5430" t="s">
        <v>307</v>
      </c>
      <c r="X5430" t="s">
        <v>307</v>
      </c>
      <c r="Y5430" t="s">
        <v>307</v>
      </c>
      <c r="Z5430" t="s">
        <v>307</v>
      </c>
    </row>
    <row r="5431" spans="1:45" x14ac:dyDescent="0.25">
      <c r="A5431">
        <v>652</v>
      </c>
      <c r="B5431" t="s">
        <v>253</v>
      </c>
      <c r="C5431" t="s">
        <v>46</v>
      </c>
      <c r="D5431" t="s">
        <v>49</v>
      </c>
      <c r="E5431" t="s">
        <v>307</v>
      </c>
      <c r="F5431" t="s">
        <v>307</v>
      </c>
      <c r="G5431" t="s">
        <v>307</v>
      </c>
      <c r="H5431" t="s">
        <v>307</v>
      </c>
      <c r="I5431" t="s">
        <v>307</v>
      </c>
      <c r="J5431" t="s">
        <v>307</v>
      </c>
      <c r="K5431" t="s">
        <v>307</v>
      </c>
      <c r="L5431" t="s">
        <v>307</v>
      </c>
      <c r="M5431" t="s">
        <v>307</v>
      </c>
      <c r="N5431" t="s">
        <v>307</v>
      </c>
      <c r="O5431" t="s">
        <v>307</v>
      </c>
      <c r="P5431" t="s">
        <v>307</v>
      </c>
      <c r="Q5431" t="s">
        <v>307</v>
      </c>
      <c r="R5431" t="s">
        <v>307</v>
      </c>
      <c r="S5431" t="s">
        <v>307</v>
      </c>
      <c r="T5431" t="s">
        <v>307</v>
      </c>
      <c r="U5431" t="s">
        <v>307</v>
      </c>
      <c r="V5431" t="s">
        <v>307</v>
      </c>
      <c r="W5431" t="s">
        <v>307</v>
      </c>
      <c r="X5431" t="s">
        <v>307</v>
      </c>
      <c r="Y5431" t="s">
        <v>307</v>
      </c>
      <c r="Z5431" t="s">
        <v>307</v>
      </c>
    </row>
    <row r="5432" spans="1:45" x14ac:dyDescent="0.25">
      <c r="A5432">
        <v>690</v>
      </c>
      <c r="B5432" t="s">
        <v>254</v>
      </c>
      <c r="C5432" t="s">
        <v>38</v>
      </c>
      <c r="D5432" t="s">
        <v>47</v>
      </c>
      <c r="E5432" t="s">
        <v>307</v>
      </c>
      <c r="F5432" t="s">
        <v>307</v>
      </c>
      <c r="G5432" t="s">
        <v>307</v>
      </c>
      <c r="H5432" t="s">
        <v>307</v>
      </c>
      <c r="I5432" t="s">
        <v>307</v>
      </c>
      <c r="J5432" t="s">
        <v>307</v>
      </c>
      <c r="K5432" t="s">
        <v>307</v>
      </c>
      <c r="L5432" t="s">
        <v>307</v>
      </c>
      <c r="M5432" t="s">
        <v>307</v>
      </c>
      <c r="N5432" t="s">
        <v>307</v>
      </c>
      <c r="O5432" t="s">
        <v>307</v>
      </c>
      <c r="P5432" t="s">
        <v>307</v>
      </c>
      <c r="Q5432" t="s">
        <v>307</v>
      </c>
      <c r="R5432" t="s">
        <v>307</v>
      </c>
      <c r="S5432" t="s">
        <v>307</v>
      </c>
      <c r="T5432" t="s">
        <v>307</v>
      </c>
      <c r="U5432" t="s">
        <v>307</v>
      </c>
      <c r="V5432" t="s">
        <v>307</v>
      </c>
      <c r="W5432" t="s">
        <v>307</v>
      </c>
      <c r="X5432" t="s">
        <v>307</v>
      </c>
      <c r="Y5432" t="s">
        <v>307</v>
      </c>
      <c r="Z5432" t="s">
        <v>307</v>
      </c>
      <c r="AA5432" t="s">
        <v>307</v>
      </c>
      <c r="AB5432" t="s">
        <v>307</v>
      </c>
      <c r="AC5432" t="s">
        <v>307</v>
      </c>
      <c r="AD5432" t="s">
        <v>307</v>
      </c>
      <c r="AE5432" t="s">
        <v>307</v>
      </c>
      <c r="AF5432" t="s">
        <v>307</v>
      </c>
      <c r="AG5432" t="s">
        <v>307</v>
      </c>
      <c r="AH5432" t="s">
        <v>307</v>
      </c>
      <c r="AI5432" t="s">
        <v>307</v>
      </c>
      <c r="AJ5432" t="s">
        <v>307</v>
      </c>
      <c r="AK5432" t="s">
        <v>307</v>
      </c>
      <c r="AL5432" t="s">
        <v>307</v>
      </c>
      <c r="AM5432" t="s">
        <v>307</v>
      </c>
      <c r="AN5432" t="s">
        <v>307</v>
      </c>
      <c r="AO5432" t="s">
        <v>307</v>
      </c>
      <c r="AP5432" t="s">
        <v>307</v>
      </c>
      <c r="AQ5432" t="s">
        <v>307</v>
      </c>
      <c r="AR5432" t="s">
        <v>307</v>
      </c>
      <c r="AS5432" t="s">
        <v>307</v>
      </c>
    </row>
    <row r="5433" spans="1:45" x14ac:dyDescent="0.25">
      <c r="A5433">
        <v>690</v>
      </c>
      <c r="B5433" t="s">
        <v>254</v>
      </c>
      <c r="C5433" t="s">
        <v>38</v>
      </c>
      <c r="D5433" t="s">
        <v>48</v>
      </c>
      <c r="E5433" t="s">
        <v>307</v>
      </c>
      <c r="F5433" t="s">
        <v>307</v>
      </c>
      <c r="G5433" t="s">
        <v>307</v>
      </c>
      <c r="H5433" t="s">
        <v>307</v>
      </c>
      <c r="I5433" t="s">
        <v>307</v>
      </c>
      <c r="J5433" t="s">
        <v>307</v>
      </c>
      <c r="K5433" t="s">
        <v>307</v>
      </c>
      <c r="L5433" t="s">
        <v>307</v>
      </c>
      <c r="M5433" t="s">
        <v>307</v>
      </c>
      <c r="N5433" t="s">
        <v>307</v>
      </c>
      <c r="O5433" t="s">
        <v>307</v>
      </c>
      <c r="P5433" t="s">
        <v>307</v>
      </c>
      <c r="Q5433" t="s">
        <v>307</v>
      </c>
      <c r="R5433" t="s">
        <v>307</v>
      </c>
      <c r="S5433" t="s">
        <v>307</v>
      </c>
      <c r="T5433" t="s">
        <v>307</v>
      </c>
      <c r="U5433" t="s">
        <v>307</v>
      </c>
      <c r="V5433" t="s">
        <v>307</v>
      </c>
      <c r="W5433" t="s">
        <v>307</v>
      </c>
      <c r="X5433" t="s">
        <v>307</v>
      </c>
      <c r="Y5433" t="s">
        <v>307</v>
      </c>
      <c r="Z5433" t="s">
        <v>307</v>
      </c>
      <c r="AA5433" t="s">
        <v>307</v>
      </c>
      <c r="AB5433" t="s">
        <v>307</v>
      </c>
      <c r="AC5433" t="s">
        <v>307</v>
      </c>
      <c r="AD5433" t="s">
        <v>307</v>
      </c>
      <c r="AE5433" t="s">
        <v>307</v>
      </c>
      <c r="AF5433" t="s">
        <v>307</v>
      </c>
      <c r="AG5433" t="s">
        <v>307</v>
      </c>
      <c r="AH5433" t="s">
        <v>307</v>
      </c>
      <c r="AI5433" t="s">
        <v>307</v>
      </c>
      <c r="AJ5433" t="s">
        <v>307</v>
      </c>
      <c r="AK5433" t="s">
        <v>307</v>
      </c>
      <c r="AL5433" t="s">
        <v>307</v>
      </c>
      <c r="AM5433" t="s">
        <v>307</v>
      </c>
      <c r="AN5433" t="s">
        <v>307</v>
      </c>
      <c r="AO5433" t="s">
        <v>307</v>
      </c>
      <c r="AP5433" t="s">
        <v>307</v>
      </c>
      <c r="AQ5433" t="s">
        <v>307</v>
      </c>
      <c r="AR5433" t="s">
        <v>307</v>
      </c>
      <c r="AS5433" t="s">
        <v>307</v>
      </c>
    </row>
    <row r="5434" spans="1:45" x14ac:dyDescent="0.25">
      <c r="A5434">
        <v>690</v>
      </c>
      <c r="B5434" t="s">
        <v>254</v>
      </c>
      <c r="C5434" t="s">
        <v>38</v>
      </c>
      <c r="D5434" t="s">
        <v>49</v>
      </c>
      <c r="E5434" t="s">
        <v>307</v>
      </c>
      <c r="F5434" t="s">
        <v>307</v>
      </c>
      <c r="G5434" t="s">
        <v>307</v>
      </c>
      <c r="H5434" t="s">
        <v>307</v>
      </c>
      <c r="I5434" t="s">
        <v>307</v>
      </c>
      <c r="J5434" t="s">
        <v>307</v>
      </c>
      <c r="K5434" t="s">
        <v>307</v>
      </c>
      <c r="L5434" t="s">
        <v>307</v>
      </c>
      <c r="M5434" t="s">
        <v>307</v>
      </c>
      <c r="N5434" t="s">
        <v>307</v>
      </c>
      <c r="O5434" t="s">
        <v>307</v>
      </c>
      <c r="P5434" t="s">
        <v>307</v>
      </c>
      <c r="Q5434" t="s">
        <v>307</v>
      </c>
      <c r="R5434" t="s">
        <v>307</v>
      </c>
      <c r="S5434" t="s">
        <v>307</v>
      </c>
      <c r="T5434" t="s">
        <v>307</v>
      </c>
      <c r="U5434" t="s">
        <v>307</v>
      </c>
      <c r="V5434" t="s">
        <v>307</v>
      </c>
      <c r="W5434" t="s">
        <v>307</v>
      </c>
      <c r="X5434" t="s">
        <v>307</v>
      </c>
      <c r="Y5434" t="s">
        <v>307</v>
      </c>
      <c r="Z5434" t="s">
        <v>307</v>
      </c>
      <c r="AA5434" t="s">
        <v>307</v>
      </c>
      <c r="AB5434" t="s">
        <v>307</v>
      </c>
      <c r="AC5434" t="s">
        <v>307</v>
      </c>
      <c r="AD5434" t="s">
        <v>307</v>
      </c>
      <c r="AE5434" t="s">
        <v>307</v>
      </c>
      <c r="AF5434" t="s">
        <v>307</v>
      </c>
      <c r="AG5434" t="s">
        <v>307</v>
      </c>
      <c r="AH5434" t="s">
        <v>307</v>
      </c>
      <c r="AI5434" t="s">
        <v>307</v>
      </c>
      <c r="AJ5434" t="s">
        <v>307</v>
      </c>
      <c r="AK5434" t="s">
        <v>307</v>
      </c>
      <c r="AL5434" t="s">
        <v>307</v>
      </c>
      <c r="AM5434" t="s">
        <v>307</v>
      </c>
      <c r="AN5434" t="s">
        <v>307</v>
      </c>
      <c r="AO5434" t="s">
        <v>307</v>
      </c>
      <c r="AP5434" t="s">
        <v>307</v>
      </c>
      <c r="AQ5434" t="s">
        <v>307</v>
      </c>
      <c r="AR5434" t="s">
        <v>307</v>
      </c>
      <c r="AS5434" t="s">
        <v>307</v>
      </c>
    </row>
    <row r="5435" spans="1:45" x14ac:dyDescent="0.25">
      <c r="A5435">
        <v>699</v>
      </c>
      <c r="B5435" t="s">
        <v>255</v>
      </c>
      <c r="C5435" t="s">
        <v>39</v>
      </c>
      <c r="D5435" t="s">
        <v>50</v>
      </c>
      <c r="E5435" t="s">
        <v>307</v>
      </c>
      <c r="F5435" t="s">
        <v>307</v>
      </c>
      <c r="G5435" t="s">
        <v>307</v>
      </c>
      <c r="H5435" t="s">
        <v>307</v>
      </c>
      <c r="I5435" t="s">
        <v>307</v>
      </c>
      <c r="J5435" t="s">
        <v>307</v>
      </c>
      <c r="K5435" t="s">
        <v>307</v>
      </c>
      <c r="L5435" t="s">
        <v>307</v>
      </c>
      <c r="M5435" t="s">
        <v>307</v>
      </c>
      <c r="N5435" t="s">
        <v>307</v>
      </c>
      <c r="O5435" t="s">
        <v>307</v>
      </c>
      <c r="P5435" t="s">
        <v>307</v>
      </c>
      <c r="Q5435" t="s">
        <v>307</v>
      </c>
      <c r="R5435" t="s">
        <v>307</v>
      </c>
      <c r="S5435" t="s">
        <v>307</v>
      </c>
      <c r="T5435" t="s">
        <v>307</v>
      </c>
      <c r="U5435" t="s">
        <v>307</v>
      </c>
      <c r="V5435" t="s">
        <v>307</v>
      </c>
      <c r="W5435" t="s">
        <v>307</v>
      </c>
      <c r="X5435" t="s">
        <v>307</v>
      </c>
      <c r="Y5435" t="s">
        <v>307</v>
      </c>
      <c r="Z5435" t="s">
        <v>307</v>
      </c>
      <c r="AA5435" t="s">
        <v>307</v>
      </c>
      <c r="AB5435" t="s">
        <v>307</v>
      </c>
      <c r="AC5435" t="s">
        <v>307</v>
      </c>
      <c r="AD5435" t="s">
        <v>307</v>
      </c>
      <c r="AE5435" t="s">
        <v>307</v>
      </c>
      <c r="AF5435" t="s">
        <v>307</v>
      </c>
      <c r="AG5435" t="s">
        <v>307</v>
      </c>
      <c r="AH5435" t="s">
        <v>307</v>
      </c>
      <c r="AI5435" t="s">
        <v>307</v>
      </c>
      <c r="AJ5435" t="s">
        <v>307</v>
      </c>
      <c r="AK5435" t="s">
        <v>307</v>
      </c>
      <c r="AL5435" t="s">
        <v>307</v>
      </c>
      <c r="AM5435" t="s">
        <v>307</v>
      </c>
      <c r="AN5435" t="s">
        <v>307</v>
      </c>
      <c r="AO5435" t="s">
        <v>307</v>
      </c>
      <c r="AP5435" t="s">
        <v>307</v>
      </c>
    </row>
    <row r="5436" spans="1:45" x14ac:dyDescent="0.25">
      <c r="A5436">
        <v>699</v>
      </c>
      <c r="B5436" t="s">
        <v>255</v>
      </c>
      <c r="C5436" t="s">
        <v>39</v>
      </c>
      <c r="D5436" t="s">
        <v>48</v>
      </c>
      <c r="E5436" t="s">
        <v>307</v>
      </c>
      <c r="F5436" t="s">
        <v>307</v>
      </c>
      <c r="G5436" t="s">
        <v>307</v>
      </c>
      <c r="H5436" t="s">
        <v>307</v>
      </c>
      <c r="I5436" t="s">
        <v>307</v>
      </c>
      <c r="J5436" t="s">
        <v>307</v>
      </c>
      <c r="K5436" t="s">
        <v>307</v>
      </c>
      <c r="L5436" t="s">
        <v>307</v>
      </c>
      <c r="M5436" t="s">
        <v>307</v>
      </c>
      <c r="N5436" t="s">
        <v>307</v>
      </c>
      <c r="O5436" t="s">
        <v>307</v>
      </c>
      <c r="P5436" t="s">
        <v>307</v>
      </c>
      <c r="Q5436" t="s">
        <v>307</v>
      </c>
      <c r="R5436" t="s">
        <v>307</v>
      </c>
      <c r="S5436" t="s">
        <v>307</v>
      </c>
      <c r="T5436" t="s">
        <v>307</v>
      </c>
      <c r="U5436" t="s">
        <v>307</v>
      </c>
      <c r="V5436" t="s">
        <v>307</v>
      </c>
      <c r="W5436" t="s">
        <v>307</v>
      </c>
      <c r="X5436" t="s">
        <v>307</v>
      </c>
      <c r="Y5436" t="s">
        <v>307</v>
      </c>
      <c r="Z5436" t="s">
        <v>307</v>
      </c>
      <c r="AA5436" t="s">
        <v>307</v>
      </c>
      <c r="AB5436" t="s">
        <v>307</v>
      </c>
      <c r="AC5436" t="s">
        <v>307</v>
      </c>
      <c r="AD5436" t="s">
        <v>307</v>
      </c>
      <c r="AE5436" t="s">
        <v>307</v>
      </c>
      <c r="AF5436" t="s">
        <v>307</v>
      </c>
      <c r="AG5436" t="s">
        <v>307</v>
      </c>
      <c r="AH5436" t="s">
        <v>307</v>
      </c>
      <c r="AI5436" t="s">
        <v>307</v>
      </c>
      <c r="AJ5436" t="s">
        <v>307</v>
      </c>
      <c r="AK5436" t="s">
        <v>307</v>
      </c>
      <c r="AL5436" t="s">
        <v>307</v>
      </c>
      <c r="AM5436" t="s">
        <v>307</v>
      </c>
      <c r="AN5436" t="s">
        <v>307</v>
      </c>
      <c r="AO5436" t="s">
        <v>307</v>
      </c>
      <c r="AP5436" t="s">
        <v>307</v>
      </c>
    </row>
    <row r="5437" spans="1:45" x14ac:dyDescent="0.25">
      <c r="A5437">
        <v>699</v>
      </c>
      <c r="B5437" t="s">
        <v>255</v>
      </c>
      <c r="C5437" t="s">
        <v>39</v>
      </c>
      <c r="D5437" t="s">
        <v>51</v>
      </c>
      <c r="E5437" t="s">
        <v>307</v>
      </c>
      <c r="F5437" t="s">
        <v>307</v>
      </c>
      <c r="G5437" t="s">
        <v>307</v>
      </c>
      <c r="H5437" t="s">
        <v>307</v>
      </c>
      <c r="I5437" t="s">
        <v>307</v>
      </c>
      <c r="J5437" t="s">
        <v>307</v>
      </c>
      <c r="K5437" t="s">
        <v>307</v>
      </c>
      <c r="L5437" t="s">
        <v>307</v>
      </c>
      <c r="M5437" t="s">
        <v>307</v>
      </c>
      <c r="N5437" t="s">
        <v>307</v>
      </c>
      <c r="O5437" t="s">
        <v>307</v>
      </c>
      <c r="P5437" t="s">
        <v>307</v>
      </c>
      <c r="Q5437" t="s">
        <v>307</v>
      </c>
      <c r="R5437" t="s">
        <v>307</v>
      </c>
      <c r="S5437" t="s">
        <v>307</v>
      </c>
      <c r="T5437" t="s">
        <v>307</v>
      </c>
      <c r="U5437" t="s">
        <v>307</v>
      </c>
      <c r="V5437" t="s">
        <v>307</v>
      </c>
      <c r="W5437" t="s">
        <v>307</v>
      </c>
      <c r="X5437" t="s">
        <v>307</v>
      </c>
      <c r="Y5437" t="s">
        <v>307</v>
      </c>
      <c r="Z5437" t="s">
        <v>307</v>
      </c>
      <c r="AA5437" t="s">
        <v>307</v>
      </c>
      <c r="AB5437" t="s">
        <v>307</v>
      </c>
      <c r="AC5437" t="s">
        <v>307</v>
      </c>
      <c r="AD5437" t="s">
        <v>307</v>
      </c>
      <c r="AE5437" t="s">
        <v>307</v>
      </c>
      <c r="AF5437" t="s">
        <v>307</v>
      </c>
      <c r="AG5437" t="s">
        <v>307</v>
      </c>
      <c r="AH5437" t="s">
        <v>307</v>
      </c>
      <c r="AI5437" t="s">
        <v>307</v>
      </c>
      <c r="AJ5437" t="s">
        <v>307</v>
      </c>
      <c r="AK5437" t="s">
        <v>307</v>
      </c>
      <c r="AL5437" t="s">
        <v>307</v>
      </c>
      <c r="AM5437" t="s">
        <v>307</v>
      </c>
      <c r="AN5437" t="s">
        <v>307</v>
      </c>
      <c r="AO5437" t="s">
        <v>307</v>
      </c>
      <c r="AP5437" t="s">
        <v>307</v>
      </c>
    </row>
    <row r="5438" spans="1:45" x14ac:dyDescent="0.25">
      <c r="A5438">
        <v>699</v>
      </c>
      <c r="B5438" t="s">
        <v>255</v>
      </c>
      <c r="C5438" t="s">
        <v>46</v>
      </c>
      <c r="D5438" t="s">
        <v>65</v>
      </c>
      <c r="E5438" t="s">
        <v>307</v>
      </c>
      <c r="F5438" t="s">
        <v>307</v>
      </c>
      <c r="G5438" t="s">
        <v>307</v>
      </c>
      <c r="H5438" t="s">
        <v>307</v>
      </c>
      <c r="I5438" t="s">
        <v>307</v>
      </c>
      <c r="J5438" t="s">
        <v>307</v>
      </c>
      <c r="K5438" t="s">
        <v>307</v>
      </c>
      <c r="L5438" t="s">
        <v>307</v>
      </c>
      <c r="M5438" t="s">
        <v>307</v>
      </c>
      <c r="N5438" t="s">
        <v>307</v>
      </c>
      <c r="O5438" t="s">
        <v>307</v>
      </c>
      <c r="P5438" t="s">
        <v>307</v>
      </c>
      <c r="Q5438" t="s">
        <v>307</v>
      </c>
      <c r="R5438" t="s">
        <v>307</v>
      </c>
      <c r="S5438" t="s">
        <v>307</v>
      </c>
      <c r="T5438" t="s">
        <v>307</v>
      </c>
      <c r="U5438" t="s">
        <v>307</v>
      </c>
      <c r="V5438" t="s">
        <v>307</v>
      </c>
      <c r="W5438" t="s">
        <v>307</v>
      </c>
      <c r="X5438" t="s">
        <v>307</v>
      </c>
      <c r="Y5438" t="s">
        <v>307</v>
      </c>
      <c r="Z5438" t="s">
        <v>307</v>
      </c>
    </row>
    <row r="5439" spans="1:45" x14ac:dyDescent="0.25">
      <c r="A5439">
        <v>699</v>
      </c>
      <c r="B5439" t="s">
        <v>255</v>
      </c>
      <c r="C5439" t="s">
        <v>46</v>
      </c>
      <c r="D5439" t="s">
        <v>66</v>
      </c>
      <c r="E5439" t="s">
        <v>307</v>
      </c>
      <c r="F5439" t="s">
        <v>307</v>
      </c>
      <c r="G5439" t="s">
        <v>307</v>
      </c>
      <c r="H5439" t="s">
        <v>307</v>
      </c>
      <c r="I5439" t="s">
        <v>307</v>
      </c>
      <c r="J5439" t="s">
        <v>307</v>
      </c>
      <c r="K5439" t="s">
        <v>307</v>
      </c>
      <c r="L5439" t="s">
        <v>307</v>
      </c>
      <c r="M5439" t="s">
        <v>307</v>
      </c>
      <c r="N5439" t="s">
        <v>307</v>
      </c>
      <c r="O5439" t="s">
        <v>307</v>
      </c>
      <c r="P5439" t="s">
        <v>307</v>
      </c>
      <c r="Q5439" t="s">
        <v>307</v>
      </c>
      <c r="R5439" t="s">
        <v>307</v>
      </c>
      <c r="S5439" t="s">
        <v>307</v>
      </c>
      <c r="T5439" t="s">
        <v>307</v>
      </c>
      <c r="U5439" t="s">
        <v>307</v>
      </c>
      <c r="V5439" t="s">
        <v>307</v>
      </c>
      <c r="W5439" t="s">
        <v>307</v>
      </c>
      <c r="X5439" t="s">
        <v>307</v>
      </c>
      <c r="Y5439" t="s">
        <v>307</v>
      </c>
      <c r="Z5439" t="s">
        <v>307</v>
      </c>
    </row>
    <row r="5440" spans="1:45" x14ac:dyDescent="0.25">
      <c r="A5440">
        <v>699</v>
      </c>
      <c r="B5440" t="s">
        <v>255</v>
      </c>
      <c r="C5440" t="s">
        <v>46</v>
      </c>
      <c r="D5440" t="s">
        <v>67</v>
      </c>
      <c r="E5440" t="s">
        <v>307</v>
      </c>
      <c r="F5440" t="s">
        <v>307</v>
      </c>
      <c r="G5440" t="s">
        <v>307</v>
      </c>
      <c r="H5440" t="s">
        <v>307</v>
      </c>
      <c r="I5440" t="s">
        <v>307</v>
      </c>
      <c r="J5440" t="s">
        <v>307</v>
      </c>
      <c r="K5440" t="s">
        <v>307</v>
      </c>
      <c r="L5440" t="s">
        <v>307</v>
      </c>
      <c r="M5440" t="s">
        <v>307</v>
      </c>
      <c r="N5440" t="s">
        <v>307</v>
      </c>
      <c r="O5440" t="s">
        <v>307</v>
      </c>
      <c r="P5440" t="s">
        <v>307</v>
      </c>
      <c r="Q5440" t="s">
        <v>307</v>
      </c>
      <c r="R5440" t="s">
        <v>307</v>
      </c>
      <c r="S5440" t="s">
        <v>307</v>
      </c>
      <c r="T5440" t="s">
        <v>307</v>
      </c>
      <c r="U5440" t="s">
        <v>307</v>
      </c>
      <c r="V5440" t="s">
        <v>307</v>
      </c>
      <c r="W5440" t="s">
        <v>307</v>
      </c>
      <c r="X5440" t="s">
        <v>307</v>
      </c>
      <c r="Y5440" t="s">
        <v>307</v>
      </c>
      <c r="Z5440" t="s">
        <v>307</v>
      </c>
    </row>
    <row r="5441" spans="1:45" x14ac:dyDescent="0.25">
      <c r="A5441">
        <v>699</v>
      </c>
      <c r="B5441" t="s">
        <v>255</v>
      </c>
      <c r="C5441" t="s">
        <v>46</v>
      </c>
      <c r="D5441" t="s">
        <v>68</v>
      </c>
      <c r="E5441" t="s">
        <v>307</v>
      </c>
      <c r="F5441" t="s">
        <v>307</v>
      </c>
      <c r="G5441" t="s">
        <v>307</v>
      </c>
      <c r="H5441" t="s">
        <v>307</v>
      </c>
      <c r="I5441" t="s">
        <v>307</v>
      </c>
      <c r="J5441" t="s">
        <v>307</v>
      </c>
      <c r="K5441" t="s">
        <v>307</v>
      </c>
      <c r="L5441" t="s">
        <v>307</v>
      </c>
      <c r="M5441" t="s">
        <v>307</v>
      </c>
      <c r="N5441" t="s">
        <v>307</v>
      </c>
      <c r="O5441" t="s">
        <v>307</v>
      </c>
      <c r="P5441" t="s">
        <v>307</v>
      </c>
      <c r="Q5441" t="s">
        <v>307</v>
      </c>
      <c r="R5441" t="s">
        <v>307</v>
      </c>
      <c r="S5441" t="s">
        <v>307</v>
      </c>
      <c r="T5441" t="s">
        <v>307</v>
      </c>
      <c r="U5441" t="s">
        <v>307</v>
      </c>
      <c r="V5441" t="s">
        <v>307</v>
      </c>
      <c r="W5441" t="s">
        <v>307</v>
      </c>
      <c r="X5441" t="s">
        <v>307</v>
      </c>
      <c r="Y5441" t="s">
        <v>307</v>
      </c>
      <c r="Z5441" t="s">
        <v>307</v>
      </c>
    </row>
    <row r="5442" spans="1:45" x14ac:dyDescent="0.25">
      <c r="A5442">
        <v>699</v>
      </c>
      <c r="B5442" t="s">
        <v>255</v>
      </c>
      <c r="C5442" t="s">
        <v>46</v>
      </c>
      <c r="D5442" t="s">
        <v>69</v>
      </c>
      <c r="E5442" t="s">
        <v>307</v>
      </c>
      <c r="F5442" t="s">
        <v>307</v>
      </c>
      <c r="G5442" t="s">
        <v>307</v>
      </c>
      <c r="H5442" t="s">
        <v>307</v>
      </c>
      <c r="I5442" t="s">
        <v>307</v>
      </c>
      <c r="J5442" t="s">
        <v>307</v>
      </c>
      <c r="K5442" t="s">
        <v>307</v>
      </c>
      <c r="L5442" t="s">
        <v>307</v>
      </c>
      <c r="M5442" t="s">
        <v>307</v>
      </c>
      <c r="N5442" t="s">
        <v>307</v>
      </c>
      <c r="O5442" t="s">
        <v>307</v>
      </c>
      <c r="P5442" t="s">
        <v>307</v>
      </c>
      <c r="Q5442" t="s">
        <v>307</v>
      </c>
      <c r="R5442" t="s">
        <v>307</v>
      </c>
      <c r="S5442" t="s">
        <v>307</v>
      </c>
      <c r="T5442" t="s">
        <v>307</v>
      </c>
      <c r="U5442" t="s">
        <v>307</v>
      </c>
      <c r="V5442" t="s">
        <v>307</v>
      </c>
      <c r="W5442" t="s">
        <v>307</v>
      </c>
      <c r="X5442" t="s">
        <v>307</v>
      </c>
      <c r="Y5442" t="s">
        <v>307</v>
      </c>
      <c r="Z5442" t="s">
        <v>307</v>
      </c>
    </row>
    <row r="5443" spans="1:45" x14ac:dyDescent="0.25">
      <c r="A5443">
        <v>699</v>
      </c>
      <c r="B5443" t="s">
        <v>255</v>
      </c>
      <c r="C5443" t="s">
        <v>46</v>
      </c>
      <c r="D5443" t="s">
        <v>70</v>
      </c>
      <c r="E5443" t="s">
        <v>307</v>
      </c>
      <c r="F5443" t="s">
        <v>307</v>
      </c>
      <c r="G5443" t="s">
        <v>307</v>
      </c>
      <c r="H5443" t="s">
        <v>307</v>
      </c>
      <c r="I5443" t="s">
        <v>307</v>
      </c>
      <c r="J5443" t="s">
        <v>307</v>
      </c>
      <c r="K5443" t="s">
        <v>307</v>
      </c>
      <c r="L5443" t="s">
        <v>307</v>
      </c>
      <c r="M5443" t="s">
        <v>307</v>
      </c>
      <c r="N5443" t="s">
        <v>307</v>
      </c>
      <c r="O5443" t="s">
        <v>307</v>
      </c>
      <c r="P5443" t="s">
        <v>307</v>
      </c>
      <c r="Q5443" t="s">
        <v>307</v>
      </c>
      <c r="R5443" t="s">
        <v>307</v>
      </c>
      <c r="S5443" t="s">
        <v>307</v>
      </c>
      <c r="T5443" t="s">
        <v>307</v>
      </c>
      <c r="U5443" t="s">
        <v>307</v>
      </c>
      <c r="V5443" t="s">
        <v>307</v>
      </c>
      <c r="W5443" t="s">
        <v>307</v>
      </c>
      <c r="X5443" t="s">
        <v>307</v>
      </c>
      <c r="Y5443" t="s">
        <v>307</v>
      </c>
      <c r="Z5443" t="s">
        <v>307</v>
      </c>
    </row>
    <row r="5444" spans="1:45" x14ac:dyDescent="0.25">
      <c r="A5444">
        <v>699</v>
      </c>
      <c r="B5444" t="s">
        <v>255</v>
      </c>
      <c r="C5444" t="s">
        <v>46</v>
      </c>
      <c r="D5444" t="s">
        <v>71</v>
      </c>
      <c r="E5444" t="s">
        <v>307</v>
      </c>
      <c r="F5444" t="s">
        <v>307</v>
      </c>
      <c r="G5444" t="s">
        <v>307</v>
      </c>
      <c r="H5444" t="s">
        <v>307</v>
      </c>
      <c r="I5444" t="s">
        <v>307</v>
      </c>
      <c r="J5444" t="s">
        <v>307</v>
      </c>
      <c r="K5444" t="s">
        <v>307</v>
      </c>
      <c r="L5444" t="s">
        <v>307</v>
      </c>
      <c r="M5444" t="s">
        <v>307</v>
      </c>
      <c r="N5444" t="s">
        <v>307</v>
      </c>
      <c r="O5444" t="s">
        <v>307</v>
      </c>
      <c r="P5444" t="s">
        <v>307</v>
      </c>
      <c r="Q5444" t="s">
        <v>307</v>
      </c>
      <c r="R5444" t="s">
        <v>307</v>
      </c>
      <c r="S5444" t="s">
        <v>307</v>
      </c>
      <c r="T5444" t="s">
        <v>307</v>
      </c>
      <c r="U5444" t="s">
        <v>307</v>
      </c>
      <c r="V5444" t="s">
        <v>307</v>
      </c>
      <c r="W5444" t="s">
        <v>307</v>
      </c>
      <c r="X5444" t="s">
        <v>307</v>
      </c>
      <c r="Y5444" t="s">
        <v>307</v>
      </c>
      <c r="Z5444" t="s">
        <v>307</v>
      </c>
    </row>
    <row r="5445" spans="1:45" x14ac:dyDescent="0.25">
      <c r="A5445">
        <v>699</v>
      </c>
      <c r="B5445" t="s">
        <v>255</v>
      </c>
      <c r="C5445" t="s">
        <v>46</v>
      </c>
      <c r="D5445" t="s">
        <v>72</v>
      </c>
      <c r="E5445" t="s">
        <v>307</v>
      </c>
      <c r="F5445" t="s">
        <v>307</v>
      </c>
      <c r="G5445" t="s">
        <v>307</v>
      </c>
      <c r="H5445" t="s">
        <v>307</v>
      </c>
      <c r="I5445" t="s">
        <v>307</v>
      </c>
      <c r="J5445" t="s">
        <v>307</v>
      </c>
      <c r="K5445" t="s">
        <v>307</v>
      </c>
      <c r="L5445" t="s">
        <v>307</v>
      </c>
      <c r="M5445" t="s">
        <v>307</v>
      </c>
      <c r="N5445" t="s">
        <v>307</v>
      </c>
      <c r="O5445" t="s">
        <v>307</v>
      </c>
      <c r="P5445" t="s">
        <v>307</v>
      </c>
      <c r="Q5445" t="s">
        <v>307</v>
      </c>
      <c r="R5445" t="s">
        <v>307</v>
      </c>
      <c r="S5445" t="s">
        <v>307</v>
      </c>
      <c r="T5445" t="s">
        <v>307</v>
      </c>
      <c r="U5445" t="s">
        <v>307</v>
      </c>
      <c r="V5445" t="s">
        <v>307</v>
      </c>
      <c r="W5445" t="s">
        <v>307</v>
      </c>
      <c r="X5445" t="s">
        <v>307</v>
      </c>
      <c r="Y5445" t="s">
        <v>307</v>
      </c>
      <c r="Z5445" t="s">
        <v>307</v>
      </c>
    </row>
    <row r="5446" spans="1:45" x14ac:dyDescent="0.25">
      <c r="A5446">
        <v>699</v>
      </c>
      <c r="B5446" t="s">
        <v>255</v>
      </c>
      <c r="C5446" t="s">
        <v>46</v>
      </c>
      <c r="D5446" t="s">
        <v>47</v>
      </c>
      <c r="E5446" t="s">
        <v>307</v>
      </c>
      <c r="F5446" t="s">
        <v>307</v>
      </c>
      <c r="G5446" t="s">
        <v>307</v>
      </c>
      <c r="H5446" t="s">
        <v>307</v>
      </c>
      <c r="I5446" t="s">
        <v>307</v>
      </c>
      <c r="J5446" t="s">
        <v>307</v>
      </c>
      <c r="K5446" t="s">
        <v>307</v>
      </c>
      <c r="L5446" t="s">
        <v>307</v>
      </c>
      <c r="M5446" t="s">
        <v>307</v>
      </c>
      <c r="N5446" t="s">
        <v>307</v>
      </c>
      <c r="O5446" t="s">
        <v>307</v>
      </c>
      <c r="P5446" t="s">
        <v>307</v>
      </c>
      <c r="Q5446" t="s">
        <v>307</v>
      </c>
      <c r="R5446" t="s">
        <v>307</v>
      </c>
      <c r="S5446" t="s">
        <v>307</v>
      </c>
      <c r="T5446" t="s">
        <v>307</v>
      </c>
      <c r="U5446" t="s">
        <v>307</v>
      </c>
      <c r="V5446" t="s">
        <v>307</v>
      </c>
      <c r="W5446" t="s">
        <v>307</v>
      </c>
      <c r="X5446" t="s">
        <v>307</v>
      </c>
      <c r="Y5446" t="s">
        <v>307</v>
      </c>
      <c r="Z5446" t="s">
        <v>307</v>
      </c>
    </row>
    <row r="5447" spans="1:45" x14ac:dyDescent="0.25">
      <c r="A5447">
        <v>699</v>
      </c>
      <c r="B5447" t="s">
        <v>255</v>
      </c>
      <c r="C5447" t="s">
        <v>46</v>
      </c>
      <c r="D5447" t="s">
        <v>48</v>
      </c>
      <c r="E5447" t="s">
        <v>307</v>
      </c>
      <c r="F5447" t="s">
        <v>307</v>
      </c>
      <c r="G5447" t="s">
        <v>307</v>
      </c>
      <c r="H5447" t="s">
        <v>307</v>
      </c>
      <c r="I5447" t="s">
        <v>307</v>
      </c>
      <c r="J5447" t="s">
        <v>307</v>
      </c>
      <c r="K5447" t="s">
        <v>307</v>
      </c>
      <c r="L5447" t="s">
        <v>307</v>
      </c>
      <c r="M5447" t="s">
        <v>307</v>
      </c>
      <c r="N5447" t="s">
        <v>307</v>
      </c>
      <c r="O5447" t="s">
        <v>307</v>
      </c>
      <c r="P5447" t="s">
        <v>307</v>
      </c>
      <c r="Q5447" t="s">
        <v>307</v>
      </c>
      <c r="R5447" t="s">
        <v>307</v>
      </c>
      <c r="S5447" t="s">
        <v>307</v>
      </c>
      <c r="T5447" t="s">
        <v>307</v>
      </c>
      <c r="U5447" t="s">
        <v>307</v>
      </c>
      <c r="V5447" t="s">
        <v>307</v>
      </c>
      <c r="W5447" t="s">
        <v>307</v>
      </c>
      <c r="X5447" t="s">
        <v>307</v>
      </c>
      <c r="Y5447" t="s">
        <v>307</v>
      </c>
      <c r="Z5447" t="s">
        <v>307</v>
      </c>
    </row>
    <row r="5448" spans="1:45" x14ac:dyDescent="0.25">
      <c r="A5448">
        <v>699</v>
      </c>
      <c r="B5448" t="s">
        <v>255</v>
      </c>
      <c r="C5448" t="s">
        <v>46</v>
      </c>
      <c r="D5448" t="s">
        <v>49</v>
      </c>
      <c r="E5448" t="s">
        <v>307</v>
      </c>
      <c r="F5448" t="s">
        <v>307</v>
      </c>
      <c r="G5448" t="s">
        <v>307</v>
      </c>
      <c r="H5448" t="s">
        <v>307</v>
      </c>
      <c r="I5448" t="s">
        <v>307</v>
      </c>
      <c r="J5448" t="s">
        <v>307</v>
      </c>
      <c r="K5448" t="s">
        <v>307</v>
      </c>
      <c r="L5448" t="s">
        <v>307</v>
      </c>
      <c r="M5448" t="s">
        <v>307</v>
      </c>
      <c r="N5448" t="s">
        <v>307</v>
      </c>
      <c r="O5448" t="s">
        <v>307</v>
      </c>
      <c r="P5448" t="s">
        <v>307</v>
      </c>
      <c r="Q5448" t="s">
        <v>307</v>
      </c>
      <c r="R5448" t="s">
        <v>307</v>
      </c>
      <c r="S5448" t="s">
        <v>307</v>
      </c>
      <c r="T5448" t="s">
        <v>307</v>
      </c>
      <c r="U5448" t="s">
        <v>307</v>
      </c>
      <c r="V5448" t="s">
        <v>307</v>
      </c>
      <c r="W5448" t="s">
        <v>307</v>
      </c>
      <c r="X5448" t="s">
        <v>307</v>
      </c>
      <c r="Y5448" t="s">
        <v>307</v>
      </c>
      <c r="Z5448" t="s">
        <v>307</v>
      </c>
    </row>
    <row r="5449" spans="1:45" x14ac:dyDescent="0.25">
      <c r="A5449">
        <v>699</v>
      </c>
      <c r="B5449" t="s">
        <v>255</v>
      </c>
      <c r="C5449" t="s">
        <v>38</v>
      </c>
      <c r="D5449" t="s">
        <v>47</v>
      </c>
      <c r="E5449" t="s">
        <v>307</v>
      </c>
      <c r="F5449" t="s">
        <v>307</v>
      </c>
      <c r="G5449" t="s">
        <v>307</v>
      </c>
      <c r="H5449" t="s">
        <v>307</v>
      </c>
      <c r="I5449" t="s">
        <v>307</v>
      </c>
      <c r="J5449" t="s">
        <v>307</v>
      </c>
      <c r="K5449" t="s">
        <v>307</v>
      </c>
      <c r="L5449" t="s">
        <v>307</v>
      </c>
      <c r="M5449" t="s">
        <v>307</v>
      </c>
      <c r="N5449" t="s">
        <v>307</v>
      </c>
      <c r="O5449" t="s">
        <v>307</v>
      </c>
      <c r="P5449" t="s">
        <v>307</v>
      </c>
      <c r="Q5449" t="s">
        <v>307</v>
      </c>
      <c r="R5449" t="s">
        <v>307</v>
      </c>
      <c r="S5449" t="s">
        <v>307</v>
      </c>
      <c r="T5449" t="s">
        <v>307</v>
      </c>
      <c r="U5449" t="s">
        <v>307</v>
      </c>
      <c r="V5449" t="s">
        <v>307</v>
      </c>
      <c r="W5449" t="s">
        <v>307</v>
      </c>
      <c r="X5449" t="s">
        <v>307</v>
      </c>
      <c r="Y5449" t="s">
        <v>307</v>
      </c>
      <c r="Z5449" t="s">
        <v>307</v>
      </c>
      <c r="AA5449" t="s">
        <v>307</v>
      </c>
      <c r="AB5449" t="s">
        <v>307</v>
      </c>
      <c r="AC5449" t="s">
        <v>307</v>
      </c>
      <c r="AD5449" t="s">
        <v>307</v>
      </c>
      <c r="AE5449" t="s">
        <v>307</v>
      </c>
      <c r="AF5449" t="s">
        <v>307</v>
      </c>
      <c r="AG5449" t="s">
        <v>307</v>
      </c>
      <c r="AH5449" t="s">
        <v>307</v>
      </c>
      <c r="AI5449" t="s">
        <v>307</v>
      </c>
      <c r="AJ5449" t="s">
        <v>307</v>
      </c>
      <c r="AK5449" t="s">
        <v>307</v>
      </c>
      <c r="AL5449" t="s">
        <v>307</v>
      </c>
      <c r="AM5449" t="s">
        <v>307</v>
      </c>
      <c r="AN5449" t="s">
        <v>307</v>
      </c>
      <c r="AO5449" t="s">
        <v>307</v>
      </c>
      <c r="AP5449" t="s">
        <v>307</v>
      </c>
      <c r="AQ5449" t="s">
        <v>307</v>
      </c>
      <c r="AR5449" t="s">
        <v>307</v>
      </c>
      <c r="AS5449" t="s">
        <v>307</v>
      </c>
    </row>
    <row r="5450" spans="1:45" x14ac:dyDescent="0.25">
      <c r="A5450">
        <v>699</v>
      </c>
      <c r="B5450" t="s">
        <v>255</v>
      </c>
      <c r="C5450" t="s">
        <v>38</v>
      </c>
      <c r="D5450" t="s">
        <v>48</v>
      </c>
      <c r="E5450" t="s">
        <v>307</v>
      </c>
      <c r="F5450" t="s">
        <v>307</v>
      </c>
      <c r="G5450" t="s">
        <v>307</v>
      </c>
      <c r="H5450" t="s">
        <v>307</v>
      </c>
      <c r="I5450" t="s">
        <v>307</v>
      </c>
      <c r="J5450" t="s">
        <v>307</v>
      </c>
      <c r="K5450" t="s">
        <v>307</v>
      </c>
      <c r="L5450" t="s">
        <v>307</v>
      </c>
      <c r="M5450" t="s">
        <v>307</v>
      </c>
      <c r="N5450" t="s">
        <v>307</v>
      </c>
      <c r="O5450" t="s">
        <v>307</v>
      </c>
      <c r="P5450" t="s">
        <v>307</v>
      </c>
      <c r="Q5450" t="s">
        <v>307</v>
      </c>
      <c r="R5450" t="s">
        <v>307</v>
      </c>
      <c r="S5450" t="s">
        <v>307</v>
      </c>
      <c r="T5450" t="s">
        <v>307</v>
      </c>
      <c r="U5450" t="s">
        <v>307</v>
      </c>
      <c r="V5450" t="s">
        <v>307</v>
      </c>
      <c r="W5450" t="s">
        <v>307</v>
      </c>
      <c r="X5450" t="s">
        <v>307</v>
      </c>
      <c r="Y5450" t="s">
        <v>307</v>
      </c>
      <c r="Z5450" t="s">
        <v>307</v>
      </c>
      <c r="AA5450" t="s">
        <v>307</v>
      </c>
      <c r="AB5450" t="s">
        <v>307</v>
      </c>
      <c r="AC5450" t="s">
        <v>307</v>
      </c>
      <c r="AD5450" t="s">
        <v>307</v>
      </c>
      <c r="AE5450" t="s">
        <v>307</v>
      </c>
      <c r="AF5450" t="s">
        <v>307</v>
      </c>
      <c r="AG5450" t="s">
        <v>307</v>
      </c>
      <c r="AH5450" t="s">
        <v>307</v>
      </c>
      <c r="AI5450" t="s">
        <v>307</v>
      </c>
      <c r="AJ5450" t="s">
        <v>307</v>
      </c>
      <c r="AK5450" t="s">
        <v>307</v>
      </c>
      <c r="AL5450" t="s">
        <v>307</v>
      </c>
      <c r="AM5450" t="s">
        <v>307</v>
      </c>
      <c r="AN5450" t="s">
        <v>307</v>
      </c>
      <c r="AO5450" t="s">
        <v>307</v>
      </c>
      <c r="AP5450" t="s">
        <v>307</v>
      </c>
      <c r="AQ5450" t="s">
        <v>307</v>
      </c>
      <c r="AR5450" t="s">
        <v>307</v>
      </c>
      <c r="AS5450" t="s">
        <v>307</v>
      </c>
    </row>
    <row r="5451" spans="1:45" x14ac:dyDescent="0.25">
      <c r="A5451">
        <v>699</v>
      </c>
      <c r="B5451" t="s">
        <v>255</v>
      </c>
      <c r="C5451" t="s">
        <v>38</v>
      </c>
      <c r="D5451" t="s">
        <v>49</v>
      </c>
      <c r="E5451" t="s">
        <v>307</v>
      </c>
      <c r="F5451" t="s">
        <v>307</v>
      </c>
      <c r="G5451" t="s">
        <v>307</v>
      </c>
      <c r="H5451" t="s">
        <v>307</v>
      </c>
      <c r="I5451" t="s">
        <v>307</v>
      </c>
      <c r="J5451" t="s">
        <v>307</v>
      </c>
      <c r="K5451" t="s">
        <v>307</v>
      </c>
      <c r="L5451" t="s">
        <v>307</v>
      </c>
      <c r="M5451" t="s">
        <v>307</v>
      </c>
      <c r="N5451" t="s">
        <v>307</v>
      </c>
      <c r="O5451" t="s">
        <v>307</v>
      </c>
      <c r="P5451" t="s">
        <v>307</v>
      </c>
      <c r="Q5451" t="s">
        <v>307</v>
      </c>
      <c r="R5451" t="s">
        <v>307</v>
      </c>
      <c r="S5451" t="s">
        <v>307</v>
      </c>
      <c r="T5451" t="s">
        <v>307</v>
      </c>
      <c r="U5451" t="s">
        <v>307</v>
      </c>
      <c r="V5451" t="s">
        <v>307</v>
      </c>
      <c r="W5451" t="s">
        <v>307</v>
      </c>
      <c r="X5451" t="s">
        <v>307</v>
      </c>
      <c r="Y5451" t="s">
        <v>307</v>
      </c>
      <c r="Z5451" t="s">
        <v>307</v>
      </c>
      <c r="AA5451" t="s">
        <v>307</v>
      </c>
      <c r="AB5451" t="s">
        <v>307</v>
      </c>
      <c r="AC5451" t="s">
        <v>307</v>
      </c>
      <c r="AD5451" t="s">
        <v>307</v>
      </c>
      <c r="AE5451" t="s">
        <v>307</v>
      </c>
      <c r="AF5451" t="s">
        <v>307</v>
      </c>
      <c r="AG5451" t="s">
        <v>307</v>
      </c>
      <c r="AH5451" t="s">
        <v>307</v>
      </c>
      <c r="AI5451" t="s">
        <v>307</v>
      </c>
      <c r="AJ5451" t="s">
        <v>307</v>
      </c>
      <c r="AK5451" t="s">
        <v>307</v>
      </c>
      <c r="AL5451" t="s">
        <v>307</v>
      </c>
      <c r="AM5451" t="s">
        <v>307</v>
      </c>
      <c r="AN5451" t="s">
        <v>307</v>
      </c>
      <c r="AO5451" t="s">
        <v>307</v>
      </c>
      <c r="AP5451" t="s">
        <v>307</v>
      </c>
      <c r="AQ5451" t="s">
        <v>307</v>
      </c>
      <c r="AR5451" t="s">
        <v>307</v>
      </c>
      <c r="AS5451" t="s">
        <v>307</v>
      </c>
    </row>
    <row r="5452" spans="1:45" x14ac:dyDescent="0.25">
      <c r="A5452">
        <v>700</v>
      </c>
      <c r="B5452" t="s">
        <v>256</v>
      </c>
      <c r="C5452" t="s">
        <v>43</v>
      </c>
      <c r="D5452" t="s">
        <v>54</v>
      </c>
      <c r="E5452" t="s">
        <v>307</v>
      </c>
      <c r="F5452" t="s">
        <v>307</v>
      </c>
      <c r="G5452" t="s">
        <v>307</v>
      </c>
      <c r="H5452" t="s">
        <v>307</v>
      </c>
      <c r="I5452" t="s">
        <v>307</v>
      </c>
      <c r="J5452" t="s">
        <v>307</v>
      </c>
      <c r="K5452" t="s">
        <v>307</v>
      </c>
      <c r="L5452" t="s">
        <v>307</v>
      </c>
      <c r="M5452" t="s">
        <v>307</v>
      </c>
      <c r="N5452" t="s">
        <v>307</v>
      </c>
      <c r="O5452" t="s">
        <v>307</v>
      </c>
      <c r="P5452" t="s">
        <v>307</v>
      </c>
      <c r="Q5452" t="s">
        <v>307</v>
      </c>
      <c r="R5452" t="s">
        <v>307</v>
      </c>
      <c r="S5452" t="s">
        <v>307</v>
      </c>
      <c r="T5452" t="s">
        <v>307</v>
      </c>
      <c r="U5452" t="s">
        <v>307</v>
      </c>
      <c r="V5452" t="s">
        <v>307</v>
      </c>
      <c r="W5452" t="s">
        <v>307</v>
      </c>
    </row>
    <row r="5453" spans="1:45" x14ac:dyDescent="0.25">
      <c r="A5453">
        <v>700</v>
      </c>
      <c r="B5453" t="s">
        <v>256</v>
      </c>
      <c r="C5453" t="s">
        <v>43</v>
      </c>
      <c r="D5453" t="s">
        <v>55</v>
      </c>
      <c r="E5453" t="s">
        <v>307</v>
      </c>
      <c r="F5453" t="s">
        <v>307</v>
      </c>
      <c r="G5453" t="s">
        <v>307</v>
      </c>
      <c r="H5453" t="s">
        <v>307</v>
      </c>
      <c r="I5453" t="s">
        <v>307</v>
      </c>
      <c r="J5453" t="s">
        <v>307</v>
      </c>
      <c r="K5453" t="s">
        <v>307</v>
      </c>
      <c r="L5453" t="s">
        <v>307</v>
      </c>
      <c r="M5453" t="s">
        <v>307</v>
      </c>
      <c r="N5453" t="s">
        <v>307</v>
      </c>
      <c r="O5453" t="s">
        <v>307</v>
      </c>
      <c r="P5453" t="s">
        <v>307</v>
      </c>
      <c r="Q5453" t="s">
        <v>307</v>
      </c>
      <c r="R5453" t="s">
        <v>307</v>
      </c>
      <c r="S5453" t="s">
        <v>307</v>
      </c>
      <c r="T5453" t="s">
        <v>307</v>
      </c>
      <c r="U5453" t="s">
        <v>307</v>
      </c>
      <c r="V5453" t="s">
        <v>307</v>
      </c>
      <c r="W5453" t="s">
        <v>307</v>
      </c>
    </row>
    <row r="5454" spans="1:45" x14ac:dyDescent="0.25">
      <c r="A5454">
        <v>700</v>
      </c>
      <c r="B5454" t="s">
        <v>256</v>
      </c>
      <c r="C5454" t="s">
        <v>43</v>
      </c>
      <c r="D5454" t="s">
        <v>56</v>
      </c>
      <c r="E5454" t="s">
        <v>307</v>
      </c>
      <c r="F5454" t="s">
        <v>307</v>
      </c>
      <c r="G5454" t="s">
        <v>307</v>
      </c>
      <c r="H5454" t="s">
        <v>307</v>
      </c>
      <c r="I5454" t="s">
        <v>307</v>
      </c>
      <c r="J5454" t="s">
        <v>307</v>
      </c>
      <c r="K5454" t="s">
        <v>307</v>
      </c>
      <c r="L5454" t="s">
        <v>307</v>
      </c>
      <c r="M5454" t="s">
        <v>307</v>
      </c>
      <c r="N5454" t="s">
        <v>307</v>
      </c>
      <c r="O5454" t="s">
        <v>307</v>
      </c>
      <c r="P5454" t="s">
        <v>307</v>
      </c>
      <c r="Q5454" t="s">
        <v>307</v>
      </c>
      <c r="R5454" t="s">
        <v>307</v>
      </c>
      <c r="S5454" t="s">
        <v>307</v>
      </c>
      <c r="T5454" t="s">
        <v>307</v>
      </c>
      <c r="U5454" t="s">
        <v>307</v>
      </c>
      <c r="V5454" t="s">
        <v>307</v>
      </c>
      <c r="W5454" t="s">
        <v>307</v>
      </c>
    </row>
    <row r="5455" spans="1:45" x14ac:dyDescent="0.25">
      <c r="A5455">
        <v>700</v>
      </c>
      <c r="B5455" t="s">
        <v>256</v>
      </c>
      <c r="C5455" t="s">
        <v>43</v>
      </c>
      <c r="D5455" t="s">
        <v>57</v>
      </c>
      <c r="E5455" t="s">
        <v>307</v>
      </c>
      <c r="F5455" t="s">
        <v>307</v>
      </c>
      <c r="G5455" t="s">
        <v>307</v>
      </c>
      <c r="H5455" t="s">
        <v>307</v>
      </c>
      <c r="I5455" t="s">
        <v>307</v>
      </c>
      <c r="J5455" t="s">
        <v>307</v>
      </c>
      <c r="K5455" t="s">
        <v>307</v>
      </c>
      <c r="L5455" t="s">
        <v>307</v>
      </c>
      <c r="M5455" t="s">
        <v>307</v>
      </c>
      <c r="N5455" t="s">
        <v>307</v>
      </c>
      <c r="O5455" t="s">
        <v>307</v>
      </c>
      <c r="P5455" t="s">
        <v>307</v>
      </c>
      <c r="Q5455" t="s">
        <v>307</v>
      </c>
      <c r="R5455" t="s">
        <v>307</v>
      </c>
      <c r="S5455" t="s">
        <v>307</v>
      </c>
      <c r="T5455" t="s">
        <v>307</v>
      </c>
      <c r="U5455" t="s">
        <v>307</v>
      </c>
      <c r="V5455" t="s">
        <v>307</v>
      </c>
      <c r="W5455" t="s">
        <v>307</v>
      </c>
    </row>
    <row r="5456" spans="1:45" x14ac:dyDescent="0.25">
      <c r="A5456">
        <v>700</v>
      </c>
      <c r="B5456" t="s">
        <v>256</v>
      </c>
      <c r="C5456" t="s">
        <v>43</v>
      </c>
      <c r="D5456" t="s">
        <v>58</v>
      </c>
      <c r="E5456" t="s">
        <v>307</v>
      </c>
      <c r="F5456" t="s">
        <v>307</v>
      </c>
      <c r="G5456" t="s">
        <v>307</v>
      </c>
      <c r="H5456" t="s">
        <v>307</v>
      </c>
      <c r="I5456" t="s">
        <v>307</v>
      </c>
      <c r="J5456" t="s">
        <v>307</v>
      </c>
      <c r="K5456" t="s">
        <v>307</v>
      </c>
      <c r="L5456" t="s">
        <v>307</v>
      </c>
      <c r="M5456" t="s">
        <v>307</v>
      </c>
      <c r="N5456" t="s">
        <v>307</v>
      </c>
      <c r="O5456" t="s">
        <v>307</v>
      </c>
      <c r="P5456" t="s">
        <v>307</v>
      </c>
      <c r="Q5456" t="s">
        <v>307</v>
      </c>
      <c r="R5456" t="s">
        <v>307</v>
      </c>
      <c r="S5456" t="s">
        <v>307</v>
      </c>
      <c r="T5456" t="s">
        <v>307</v>
      </c>
      <c r="U5456" t="s">
        <v>307</v>
      </c>
      <c r="V5456" t="s">
        <v>307</v>
      </c>
      <c r="W5456" t="s">
        <v>307</v>
      </c>
    </row>
    <row r="5457" spans="1:45" x14ac:dyDescent="0.25">
      <c r="A5457">
        <v>700</v>
      </c>
      <c r="B5457" t="s">
        <v>256</v>
      </c>
      <c r="C5457" t="s">
        <v>43</v>
      </c>
      <c r="D5457" t="s">
        <v>59</v>
      </c>
      <c r="E5457" t="s">
        <v>307</v>
      </c>
      <c r="F5457" t="s">
        <v>307</v>
      </c>
      <c r="G5457" t="s">
        <v>307</v>
      </c>
      <c r="H5457" t="s">
        <v>307</v>
      </c>
      <c r="I5457" t="s">
        <v>307</v>
      </c>
      <c r="J5457" t="s">
        <v>307</v>
      </c>
      <c r="K5457" t="s">
        <v>307</v>
      </c>
      <c r="L5457" t="s">
        <v>307</v>
      </c>
      <c r="M5457" t="s">
        <v>307</v>
      </c>
      <c r="N5457" t="s">
        <v>307</v>
      </c>
      <c r="O5457" t="s">
        <v>307</v>
      </c>
      <c r="P5457" t="s">
        <v>307</v>
      </c>
      <c r="Q5457" t="s">
        <v>307</v>
      </c>
      <c r="R5457" t="s">
        <v>307</v>
      </c>
      <c r="S5457" t="s">
        <v>307</v>
      </c>
      <c r="T5457" t="s">
        <v>307</v>
      </c>
      <c r="U5457" t="s">
        <v>307</v>
      </c>
      <c r="V5457" t="s">
        <v>307</v>
      </c>
      <c r="W5457" t="s">
        <v>307</v>
      </c>
    </row>
    <row r="5458" spans="1:45" x14ac:dyDescent="0.25">
      <c r="A5458">
        <v>700</v>
      </c>
      <c r="B5458" t="s">
        <v>256</v>
      </c>
      <c r="C5458" t="s">
        <v>43</v>
      </c>
      <c r="D5458" t="s">
        <v>60</v>
      </c>
      <c r="E5458" t="s">
        <v>307</v>
      </c>
      <c r="F5458" t="s">
        <v>307</v>
      </c>
      <c r="G5458" t="s">
        <v>307</v>
      </c>
      <c r="H5458" t="s">
        <v>307</v>
      </c>
      <c r="I5458" t="s">
        <v>307</v>
      </c>
      <c r="J5458" t="s">
        <v>307</v>
      </c>
      <c r="K5458" t="s">
        <v>307</v>
      </c>
      <c r="L5458" t="s">
        <v>307</v>
      </c>
      <c r="M5458" t="s">
        <v>307</v>
      </c>
      <c r="N5458" t="s">
        <v>307</v>
      </c>
      <c r="O5458" t="s">
        <v>307</v>
      </c>
      <c r="P5458" t="s">
        <v>307</v>
      </c>
      <c r="Q5458" t="s">
        <v>307</v>
      </c>
      <c r="R5458" t="s">
        <v>307</v>
      </c>
      <c r="S5458" t="s">
        <v>307</v>
      </c>
      <c r="T5458" t="s">
        <v>307</v>
      </c>
      <c r="U5458" t="s">
        <v>307</v>
      </c>
      <c r="V5458" t="s">
        <v>307</v>
      </c>
      <c r="W5458" t="s">
        <v>307</v>
      </c>
    </row>
    <row r="5459" spans="1:45" x14ac:dyDescent="0.25">
      <c r="A5459">
        <v>700</v>
      </c>
      <c r="B5459" t="s">
        <v>256</v>
      </c>
      <c r="C5459" t="s">
        <v>43</v>
      </c>
      <c r="D5459" t="s">
        <v>61</v>
      </c>
      <c r="E5459" t="s">
        <v>307</v>
      </c>
      <c r="F5459" t="s">
        <v>307</v>
      </c>
      <c r="G5459" t="s">
        <v>307</v>
      </c>
      <c r="H5459" t="s">
        <v>307</v>
      </c>
      <c r="I5459" t="s">
        <v>307</v>
      </c>
      <c r="J5459" t="s">
        <v>307</v>
      </c>
      <c r="K5459" t="s">
        <v>307</v>
      </c>
      <c r="L5459" t="s">
        <v>307</v>
      </c>
      <c r="M5459" t="s">
        <v>307</v>
      </c>
      <c r="N5459" t="s">
        <v>307</v>
      </c>
      <c r="O5459" t="s">
        <v>307</v>
      </c>
      <c r="P5459" t="s">
        <v>307</v>
      </c>
      <c r="Q5459" t="s">
        <v>307</v>
      </c>
      <c r="R5459" t="s">
        <v>307</v>
      </c>
      <c r="S5459" t="s">
        <v>307</v>
      </c>
      <c r="T5459" t="s">
        <v>307</v>
      </c>
      <c r="U5459" t="s">
        <v>307</v>
      </c>
      <c r="V5459" t="s">
        <v>307</v>
      </c>
      <c r="W5459" t="s">
        <v>307</v>
      </c>
    </row>
    <row r="5460" spans="1:45" x14ac:dyDescent="0.25">
      <c r="A5460">
        <v>700</v>
      </c>
      <c r="B5460" t="s">
        <v>256</v>
      </c>
      <c r="C5460" t="s">
        <v>43</v>
      </c>
      <c r="D5460" t="s">
        <v>62</v>
      </c>
      <c r="E5460" t="s">
        <v>307</v>
      </c>
      <c r="F5460" t="s">
        <v>307</v>
      </c>
      <c r="G5460" t="s">
        <v>307</v>
      </c>
      <c r="H5460" t="s">
        <v>307</v>
      </c>
      <c r="I5460" t="s">
        <v>307</v>
      </c>
      <c r="J5460" t="s">
        <v>307</v>
      </c>
      <c r="K5460" t="s">
        <v>307</v>
      </c>
      <c r="L5460" t="s">
        <v>307</v>
      </c>
      <c r="M5460" t="s">
        <v>307</v>
      </c>
      <c r="N5460" t="s">
        <v>307</v>
      </c>
      <c r="O5460" t="s">
        <v>307</v>
      </c>
      <c r="P5460" t="s">
        <v>307</v>
      </c>
      <c r="Q5460" t="s">
        <v>307</v>
      </c>
      <c r="R5460" t="s">
        <v>307</v>
      </c>
      <c r="S5460" t="s">
        <v>307</v>
      </c>
      <c r="T5460" t="s">
        <v>307</v>
      </c>
      <c r="U5460" t="s">
        <v>307</v>
      </c>
      <c r="V5460" t="s">
        <v>307</v>
      </c>
      <c r="W5460" t="s">
        <v>307</v>
      </c>
    </row>
    <row r="5461" spans="1:45" x14ac:dyDescent="0.25">
      <c r="A5461">
        <v>700</v>
      </c>
      <c r="B5461" t="s">
        <v>256</v>
      </c>
      <c r="C5461" t="s">
        <v>36</v>
      </c>
      <c r="D5461" t="s">
        <v>47</v>
      </c>
      <c r="E5461" t="s">
        <v>307</v>
      </c>
      <c r="F5461" t="s">
        <v>307</v>
      </c>
      <c r="G5461" t="s">
        <v>307</v>
      </c>
      <c r="H5461" t="s">
        <v>307</v>
      </c>
      <c r="I5461" t="s">
        <v>307</v>
      </c>
      <c r="J5461" t="s">
        <v>307</v>
      </c>
      <c r="K5461" t="s">
        <v>307</v>
      </c>
      <c r="L5461" t="s">
        <v>307</v>
      </c>
      <c r="M5461" t="s">
        <v>307</v>
      </c>
      <c r="N5461" t="s">
        <v>307</v>
      </c>
      <c r="O5461" t="s">
        <v>307</v>
      </c>
      <c r="P5461" t="s">
        <v>307</v>
      </c>
      <c r="Q5461" t="s">
        <v>307</v>
      </c>
      <c r="R5461" t="s">
        <v>307</v>
      </c>
      <c r="S5461" t="s">
        <v>307</v>
      </c>
      <c r="T5461" t="s">
        <v>307</v>
      </c>
      <c r="U5461" t="s">
        <v>307</v>
      </c>
      <c r="V5461" t="s">
        <v>307</v>
      </c>
      <c r="W5461" t="s">
        <v>307</v>
      </c>
      <c r="X5461" t="s">
        <v>307</v>
      </c>
      <c r="Y5461" t="s">
        <v>307</v>
      </c>
      <c r="Z5461" t="s">
        <v>307</v>
      </c>
      <c r="AA5461" t="s">
        <v>307</v>
      </c>
      <c r="AB5461" t="s">
        <v>307</v>
      </c>
      <c r="AC5461" t="s">
        <v>307</v>
      </c>
      <c r="AD5461" t="s">
        <v>307</v>
      </c>
      <c r="AE5461" t="s">
        <v>307</v>
      </c>
      <c r="AF5461" t="s">
        <v>307</v>
      </c>
      <c r="AG5461" t="s">
        <v>307</v>
      </c>
      <c r="AH5461" t="s">
        <v>307</v>
      </c>
      <c r="AI5461" t="s">
        <v>307</v>
      </c>
      <c r="AJ5461" t="s">
        <v>307</v>
      </c>
      <c r="AK5461" t="s">
        <v>307</v>
      </c>
      <c r="AL5461" t="s">
        <v>307</v>
      </c>
      <c r="AM5461" t="s">
        <v>307</v>
      </c>
      <c r="AN5461" t="s">
        <v>307</v>
      </c>
      <c r="AO5461" t="s">
        <v>307</v>
      </c>
      <c r="AP5461" t="s">
        <v>307</v>
      </c>
      <c r="AQ5461" t="s">
        <v>307</v>
      </c>
      <c r="AR5461" t="s">
        <v>307</v>
      </c>
      <c r="AS5461" t="s">
        <v>307</v>
      </c>
    </row>
    <row r="5462" spans="1:45" x14ac:dyDescent="0.25">
      <c r="A5462">
        <v>700</v>
      </c>
      <c r="B5462" t="s">
        <v>256</v>
      </c>
      <c r="C5462" t="s">
        <v>36</v>
      </c>
      <c r="D5462" t="s">
        <v>48</v>
      </c>
      <c r="E5462" t="s">
        <v>307</v>
      </c>
      <c r="F5462" t="s">
        <v>307</v>
      </c>
      <c r="G5462" t="s">
        <v>307</v>
      </c>
      <c r="H5462" t="s">
        <v>307</v>
      </c>
      <c r="I5462" t="s">
        <v>307</v>
      </c>
      <c r="J5462" t="s">
        <v>307</v>
      </c>
      <c r="K5462" t="s">
        <v>307</v>
      </c>
      <c r="L5462" t="s">
        <v>307</v>
      </c>
      <c r="M5462" t="s">
        <v>307</v>
      </c>
      <c r="N5462" t="s">
        <v>307</v>
      </c>
      <c r="O5462" t="s">
        <v>307</v>
      </c>
      <c r="P5462" t="s">
        <v>307</v>
      </c>
      <c r="Q5462" t="s">
        <v>307</v>
      </c>
      <c r="R5462" t="s">
        <v>307</v>
      </c>
      <c r="S5462" t="s">
        <v>307</v>
      </c>
      <c r="T5462" t="s">
        <v>307</v>
      </c>
      <c r="U5462" t="s">
        <v>307</v>
      </c>
      <c r="V5462" t="s">
        <v>307</v>
      </c>
      <c r="W5462" t="s">
        <v>307</v>
      </c>
      <c r="X5462" t="s">
        <v>307</v>
      </c>
      <c r="Y5462" t="s">
        <v>307</v>
      </c>
      <c r="Z5462" t="s">
        <v>307</v>
      </c>
      <c r="AA5462" t="s">
        <v>307</v>
      </c>
      <c r="AB5462" t="s">
        <v>307</v>
      </c>
      <c r="AC5462" t="s">
        <v>307</v>
      </c>
      <c r="AD5462" t="s">
        <v>307</v>
      </c>
      <c r="AE5462" t="s">
        <v>307</v>
      </c>
      <c r="AF5462" t="s">
        <v>307</v>
      </c>
      <c r="AG5462" t="s">
        <v>307</v>
      </c>
      <c r="AH5462" t="s">
        <v>307</v>
      </c>
      <c r="AI5462" t="s">
        <v>307</v>
      </c>
      <c r="AJ5462" t="s">
        <v>307</v>
      </c>
      <c r="AK5462" t="s">
        <v>307</v>
      </c>
      <c r="AL5462" t="s">
        <v>307</v>
      </c>
      <c r="AM5462" t="s">
        <v>307</v>
      </c>
      <c r="AN5462" t="s">
        <v>307</v>
      </c>
      <c r="AO5462" t="s">
        <v>307</v>
      </c>
      <c r="AP5462" t="s">
        <v>307</v>
      </c>
      <c r="AQ5462" t="s">
        <v>307</v>
      </c>
      <c r="AR5462" t="s">
        <v>307</v>
      </c>
      <c r="AS5462" t="s">
        <v>307</v>
      </c>
    </row>
    <row r="5463" spans="1:45" x14ac:dyDescent="0.25">
      <c r="A5463">
        <v>700</v>
      </c>
      <c r="B5463" t="s">
        <v>256</v>
      </c>
      <c r="C5463" t="s">
        <v>36</v>
      </c>
      <c r="D5463" t="s">
        <v>49</v>
      </c>
      <c r="E5463" t="s">
        <v>307</v>
      </c>
      <c r="F5463" t="s">
        <v>307</v>
      </c>
      <c r="G5463" t="s">
        <v>307</v>
      </c>
      <c r="H5463" t="s">
        <v>307</v>
      </c>
      <c r="I5463" t="s">
        <v>307</v>
      </c>
      <c r="J5463" t="s">
        <v>307</v>
      </c>
      <c r="K5463" t="s">
        <v>307</v>
      </c>
      <c r="L5463" t="s">
        <v>307</v>
      </c>
      <c r="M5463" t="s">
        <v>307</v>
      </c>
      <c r="N5463" t="s">
        <v>307</v>
      </c>
      <c r="O5463" t="s">
        <v>307</v>
      </c>
      <c r="P5463" t="s">
        <v>307</v>
      </c>
      <c r="Q5463" t="s">
        <v>307</v>
      </c>
      <c r="R5463" t="s">
        <v>307</v>
      </c>
      <c r="S5463" t="s">
        <v>307</v>
      </c>
      <c r="T5463" t="s">
        <v>307</v>
      </c>
      <c r="U5463" t="s">
        <v>307</v>
      </c>
      <c r="V5463" t="s">
        <v>307</v>
      </c>
      <c r="W5463" t="s">
        <v>307</v>
      </c>
      <c r="X5463" t="s">
        <v>307</v>
      </c>
      <c r="Y5463" t="s">
        <v>307</v>
      </c>
      <c r="Z5463" t="s">
        <v>307</v>
      </c>
      <c r="AA5463" t="s">
        <v>307</v>
      </c>
      <c r="AB5463" t="s">
        <v>307</v>
      </c>
      <c r="AC5463" t="s">
        <v>307</v>
      </c>
      <c r="AD5463" t="s">
        <v>307</v>
      </c>
      <c r="AE5463" t="s">
        <v>307</v>
      </c>
      <c r="AF5463" t="s">
        <v>307</v>
      </c>
      <c r="AG5463" t="s">
        <v>307</v>
      </c>
      <c r="AH5463" t="s">
        <v>307</v>
      </c>
      <c r="AI5463" t="s">
        <v>307</v>
      </c>
      <c r="AJ5463" t="s">
        <v>307</v>
      </c>
      <c r="AK5463" t="s">
        <v>307</v>
      </c>
      <c r="AL5463" t="s">
        <v>307</v>
      </c>
      <c r="AM5463" t="s">
        <v>307</v>
      </c>
      <c r="AN5463" t="s">
        <v>307</v>
      </c>
      <c r="AO5463" t="s">
        <v>307</v>
      </c>
      <c r="AP5463" t="s">
        <v>307</v>
      </c>
      <c r="AQ5463" t="s">
        <v>307</v>
      </c>
      <c r="AR5463" t="s">
        <v>307</v>
      </c>
      <c r="AS5463" t="s">
        <v>307</v>
      </c>
    </row>
    <row r="5464" spans="1:45" x14ac:dyDescent="0.25">
      <c r="A5464">
        <v>700</v>
      </c>
      <c r="B5464" t="s">
        <v>256</v>
      </c>
      <c r="C5464" t="s">
        <v>37</v>
      </c>
      <c r="D5464" t="s">
        <v>47</v>
      </c>
      <c r="E5464" t="s">
        <v>307</v>
      </c>
      <c r="F5464" t="s">
        <v>307</v>
      </c>
      <c r="G5464" t="s">
        <v>307</v>
      </c>
      <c r="H5464" t="s">
        <v>307</v>
      </c>
      <c r="I5464" t="s">
        <v>307</v>
      </c>
      <c r="J5464" t="s">
        <v>307</v>
      </c>
      <c r="K5464" t="s">
        <v>307</v>
      </c>
      <c r="L5464" t="s">
        <v>307</v>
      </c>
      <c r="M5464" t="s">
        <v>307</v>
      </c>
      <c r="N5464" t="s">
        <v>307</v>
      </c>
      <c r="O5464" t="s">
        <v>307</v>
      </c>
      <c r="P5464" t="s">
        <v>307</v>
      </c>
      <c r="Q5464" t="s">
        <v>307</v>
      </c>
      <c r="R5464" t="s">
        <v>307</v>
      </c>
      <c r="S5464" t="s">
        <v>307</v>
      </c>
      <c r="T5464" t="s">
        <v>307</v>
      </c>
      <c r="U5464" t="s">
        <v>307</v>
      </c>
      <c r="V5464" t="s">
        <v>307</v>
      </c>
      <c r="W5464" t="s">
        <v>307</v>
      </c>
      <c r="X5464" t="s">
        <v>307</v>
      </c>
      <c r="Y5464" t="s">
        <v>307</v>
      </c>
      <c r="Z5464" t="s">
        <v>307</v>
      </c>
      <c r="AA5464" t="s">
        <v>307</v>
      </c>
      <c r="AB5464" t="s">
        <v>307</v>
      </c>
      <c r="AC5464" t="s">
        <v>307</v>
      </c>
      <c r="AD5464" t="s">
        <v>307</v>
      </c>
      <c r="AE5464" t="s">
        <v>307</v>
      </c>
      <c r="AF5464" t="s">
        <v>307</v>
      </c>
      <c r="AG5464" t="s">
        <v>307</v>
      </c>
      <c r="AH5464" t="s">
        <v>307</v>
      </c>
      <c r="AI5464" t="s">
        <v>307</v>
      </c>
      <c r="AJ5464" t="s">
        <v>307</v>
      </c>
      <c r="AK5464" t="s">
        <v>307</v>
      </c>
      <c r="AL5464" t="s">
        <v>307</v>
      </c>
      <c r="AM5464" t="s">
        <v>307</v>
      </c>
      <c r="AN5464" t="s">
        <v>307</v>
      </c>
      <c r="AO5464" t="s">
        <v>307</v>
      </c>
      <c r="AP5464" t="s">
        <v>307</v>
      </c>
      <c r="AQ5464" t="s">
        <v>307</v>
      </c>
      <c r="AR5464" t="s">
        <v>307</v>
      </c>
      <c r="AS5464" t="s">
        <v>307</v>
      </c>
    </row>
    <row r="5465" spans="1:45" x14ac:dyDescent="0.25">
      <c r="A5465">
        <v>700</v>
      </c>
      <c r="B5465" t="s">
        <v>256</v>
      </c>
      <c r="C5465" t="s">
        <v>37</v>
      </c>
      <c r="D5465" t="s">
        <v>48</v>
      </c>
      <c r="E5465" t="s">
        <v>307</v>
      </c>
      <c r="F5465" t="s">
        <v>307</v>
      </c>
      <c r="G5465" t="s">
        <v>307</v>
      </c>
      <c r="H5465" t="s">
        <v>307</v>
      </c>
      <c r="I5465" t="s">
        <v>307</v>
      </c>
      <c r="J5465" t="s">
        <v>307</v>
      </c>
      <c r="K5465" t="s">
        <v>307</v>
      </c>
      <c r="L5465" t="s">
        <v>307</v>
      </c>
      <c r="M5465" t="s">
        <v>307</v>
      </c>
      <c r="N5465" t="s">
        <v>307</v>
      </c>
      <c r="O5465" t="s">
        <v>307</v>
      </c>
      <c r="P5465" t="s">
        <v>307</v>
      </c>
      <c r="Q5465" t="s">
        <v>307</v>
      </c>
      <c r="R5465" t="s">
        <v>307</v>
      </c>
      <c r="S5465" t="s">
        <v>307</v>
      </c>
      <c r="T5465" t="s">
        <v>307</v>
      </c>
      <c r="U5465" t="s">
        <v>307</v>
      </c>
      <c r="V5465" t="s">
        <v>307</v>
      </c>
      <c r="W5465" t="s">
        <v>307</v>
      </c>
      <c r="X5465" t="s">
        <v>307</v>
      </c>
      <c r="Y5465" t="s">
        <v>307</v>
      </c>
      <c r="Z5465" t="s">
        <v>307</v>
      </c>
      <c r="AA5465" t="s">
        <v>307</v>
      </c>
      <c r="AB5465" t="s">
        <v>307</v>
      </c>
      <c r="AC5465" t="s">
        <v>307</v>
      </c>
      <c r="AD5465" t="s">
        <v>307</v>
      </c>
      <c r="AE5465" t="s">
        <v>307</v>
      </c>
      <c r="AF5465" t="s">
        <v>307</v>
      </c>
      <c r="AG5465" t="s">
        <v>307</v>
      </c>
      <c r="AH5465" t="s">
        <v>307</v>
      </c>
      <c r="AI5465" t="s">
        <v>307</v>
      </c>
      <c r="AJ5465" t="s">
        <v>307</v>
      </c>
      <c r="AK5465" t="s">
        <v>307</v>
      </c>
      <c r="AL5465" t="s">
        <v>307</v>
      </c>
      <c r="AM5465" t="s">
        <v>307</v>
      </c>
      <c r="AN5465" t="s">
        <v>307</v>
      </c>
      <c r="AO5465" t="s">
        <v>307</v>
      </c>
      <c r="AP5465" t="s">
        <v>307</v>
      </c>
      <c r="AQ5465" t="s">
        <v>307</v>
      </c>
      <c r="AR5465" t="s">
        <v>307</v>
      </c>
      <c r="AS5465" t="s">
        <v>307</v>
      </c>
    </row>
    <row r="5466" spans="1:45" x14ac:dyDescent="0.25">
      <c r="A5466">
        <v>700</v>
      </c>
      <c r="B5466" t="s">
        <v>256</v>
      </c>
      <c r="C5466" t="s">
        <v>37</v>
      </c>
      <c r="D5466" t="s">
        <v>49</v>
      </c>
      <c r="E5466" t="s">
        <v>307</v>
      </c>
      <c r="F5466" t="s">
        <v>307</v>
      </c>
      <c r="G5466" t="s">
        <v>307</v>
      </c>
      <c r="H5466" t="s">
        <v>307</v>
      </c>
      <c r="I5466" t="s">
        <v>307</v>
      </c>
      <c r="J5466" t="s">
        <v>307</v>
      </c>
      <c r="K5466" t="s">
        <v>307</v>
      </c>
      <c r="L5466" t="s">
        <v>307</v>
      </c>
      <c r="M5466" t="s">
        <v>307</v>
      </c>
      <c r="N5466" t="s">
        <v>307</v>
      </c>
      <c r="O5466" t="s">
        <v>307</v>
      </c>
      <c r="P5466" t="s">
        <v>307</v>
      </c>
      <c r="Q5466" t="s">
        <v>307</v>
      </c>
      <c r="R5466" t="s">
        <v>307</v>
      </c>
      <c r="S5466" t="s">
        <v>307</v>
      </c>
      <c r="T5466" t="s">
        <v>307</v>
      </c>
      <c r="U5466" t="s">
        <v>307</v>
      </c>
      <c r="V5466" t="s">
        <v>307</v>
      </c>
      <c r="W5466" t="s">
        <v>307</v>
      </c>
      <c r="X5466" t="s">
        <v>307</v>
      </c>
      <c r="Y5466" t="s">
        <v>307</v>
      </c>
      <c r="Z5466" t="s">
        <v>307</v>
      </c>
      <c r="AA5466" t="s">
        <v>307</v>
      </c>
      <c r="AB5466" t="s">
        <v>307</v>
      </c>
      <c r="AC5466" t="s">
        <v>307</v>
      </c>
      <c r="AD5466" t="s">
        <v>307</v>
      </c>
      <c r="AE5466" t="s">
        <v>307</v>
      </c>
      <c r="AF5466" t="s">
        <v>307</v>
      </c>
      <c r="AG5466" t="s">
        <v>307</v>
      </c>
      <c r="AH5466" t="s">
        <v>307</v>
      </c>
      <c r="AI5466" t="s">
        <v>307</v>
      </c>
      <c r="AJ5466" t="s">
        <v>307</v>
      </c>
      <c r="AK5466" t="s">
        <v>307</v>
      </c>
      <c r="AL5466" t="s">
        <v>307</v>
      </c>
      <c r="AM5466" t="s">
        <v>307</v>
      </c>
      <c r="AN5466" t="s">
        <v>307</v>
      </c>
      <c r="AO5466" t="s">
        <v>307</v>
      </c>
      <c r="AP5466" t="s">
        <v>307</v>
      </c>
      <c r="AQ5466" t="s">
        <v>307</v>
      </c>
      <c r="AR5466" t="s">
        <v>307</v>
      </c>
      <c r="AS5466" t="s">
        <v>307</v>
      </c>
    </row>
    <row r="5467" spans="1:45" x14ac:dyDescent="0.25">
      <c r="A5467">
        <v>700</v>
      </c>
      <c r="B5467" t="s">
        <v>256</v>
      </c>
      <c r="C5467" t="s">
        <v>476</v>
      </c>
      <c r="D5467" t="s">
        <v>48</v>
      </c>
      <c r="E5467" t="s">
        <v>307</v>
      </c>
      <c r="F5467" t="s">
        <v>307</v>
      </c>
      <c r="G5467" t="s">
        <v>307</v>
      </c>
    </row>
    <row r="5468" spans="1:45" x14ac:dyDescent="0.25">
      <c r="A5468">
        <v>700</v>
      </c>
      <c r="B5468" t="s">
        <v>256</v>
      </c>
      <c r="C5468" t="s">
        <v>477</v>
      </c>
      <c r="D5468" t="s">
        <v>48</v>
      </c>
      <c r="E5468" t="s">
        <v>307</v>
      </c>
      <c r="F5468" t="s">
        <v>307</v>
      </c>
      <c r="G5468" t="s">
        <v>307</v>
      </c>
    </row>
    <row r="5469" spans="1:45" x14ac:dyDescent="0.25">
      <c r="A5469">
        <v>700</v>
      </c>
      <c r="B5469" t="s">
        <v>256</v>
      </c>
      <c r="C5469" t="s">
        <v>45</v>
      </c>
      <c r="D5469" t="s">
        <v>63</v>
      </c>
      <c r="E5469" t="s">
        <v>307</v>
      </c>
      <c r="F5469" t="s">
        <v>307</v>
      </c>
      <c r="G5469" t="s">
        <v>307</v>
      </c>
      <c r="H5469" t="s">
        <v>307</v>
      </c>
      <c r="I5469" t="s">
        <v>307</v>
      </c>
      <c r="J5469" t="s">
        <v>307</v>
      </c>
      <c r="K5469" t="s">
        <v>307</v>
      </c>
      <c r="L5469" t="s">
        <v>307</v>
      </c>
      <c r="M5469" t="s">
        <v>307</v>
      </c>
      <c r="N5469" t="s">
        <v>307</v>
      </c>
      <c r="O5469" t="s">
        <v>307</v>
      </c>
      <c r="P5469" t="s">
        <v>307</v>
      </c>
      <c r="Q5469" t="s">
        <v>307</v>
      </c>
      <c r="R5469" t="s">
        <v>307</v>
      </c>
      <c r="S5469" t="s">
        <v>307</v>
      </c>
      <c r="T5469" t="s">
        <v>307</v>
      </c>
      <c r="U5469" t="s">
        <v>307</v>
      </c>
      <c r="V5469" t="s">
        <v>307</v>
      </c>
      <c r="W5469" t="s">
        <v>307</v>
      </c>
    </row>
    <row r="5470" spans="1:45" x14ac:dyDescent="0.25">
      <c r="A5470">
        <v>700</v>
      </c>
      <c r="B5470" t="s">
        <v>256</v>
      </c>
      <c r="C5470" t="s">
        <v>45</v>
      </c>
      <c r="D5470" t="s">
        <v>64</v>
      </c>
      <c r="E5470" t="s">
        <v>307</v>
      </c>
      <c r="F5470" t="s">
        <v>307</v>
      </c>
      <c r="G5470" t="s">
        <v>307</v>
      </c>
      <c r="H5470" t="s">
        <v>307</v>
      </c>
      <c r="I5470" t="s">
        <v>307</v>
      </c>
      <c r="J5470" t="s">
        <v>307</v>
      </c>
      <c r="K5470" t="s">
        <v>307</v>
      </c>
      <c r="L5470" t="s">
        <v>307</v>
      </c>
      <c r="M5470" t="s">
        <v>307</v>
      </c>
      <c r="N5470" t="s">
        <v>307</v>
      </c>
      <c r="O5470" t="s">
        <v>307</v>
      </c>
      <c r="P5470" t="s">
        <v>307</v>
      </c>
      <c r="Q5470" t="s">
        <v>307</v>
      </c>
      <c r="R5470" t="s">
        <v>307</v>
      </c>
      <c r="S5470" t="s">
        <v>307</v>
      </c>
      <c r="T5470" t="s">
        <v>307</v>
      </c>
      <c r="U5470" t="s">
        <v>307</v>
      </c>
      <c r="V5470" t="s">
        <v>307</v>
      </c>
      <c r="W5470" t="s">
        <v>307</v>
      </c>
    </row>
    <row r="5471" spans="1:45" x14ac:dyDescent="0.25">
      <c r="A5471">
        <v>700</v>
      </c>
      <c r="B5471" t="s">
        <v>256</v>
      </c>
      <c r="C5471" t="s">
        <v>40</v>
      </c>
      <c r="D5471" t="s">
        <v>52</v>
      </c>
      <c r="E5471" t="s">
        <v>307</v>
      </c>
      <c r="F5471" t="s">
        <v>307</v>
      </c>
      <c r="G5471" t="s">
        <v>307</v>
      </c>
      <c r="H5471" t="s">
        <v>307</v>
      </c>
      <c r="I5471" t="s">
        <v>307</v>
      </c>
      <c r="J5471" t="s">
        <v>307</v>
      </c>
      <c r="K5471" t="s">
        <v>307</v>
      </c>
      <c r="L5471" t="s">
        <v>307</v>
      </c>
      <c r="M5471" t="s">
        <v>307</v>
      </c>
      <c r="N5471" t="s">
        <v>307</v>
      </c>
      <c r="O5471" t="s">
        <v>307</v>
      </c>
      <c r="P5471" t="s">
        <v>307</v>
      </c>
      <c r="Q5471" t="s">
        <v>307</v>
      </c>
      <c r="R5471" t="s">
        <v>307</v>
      </c>
      <c r="S5471" t="s">
        <v>307</v>
      </c>
      <c r="T5471" t="s">
        <v>307</v>
      </c>
      <c r="U5471" t="s">
        <v>307</v>
      </c>
      <c r="V5471" t="s">
        <v>307</v>
      </c>
      <c r="W5471" t="s">
        <v>307</v>
      </c>
      <c r="X5471" t="s">
        <v>307</v>
      </c>
      <c r="Y5471" t="s">
        <v>307</v>
      </c>
      <c r="Z5471" t="s">
        <v>307</v>
      </c>
    </row>
    <row r="5472" spans="1:45" x14ac:dyDescent="0.25">
      <c r="A5472">
        <v>700</v>
      </c>
      <c r="B5472" t="s">
        <v>256</v>
      </c>
      <c r="C5472" t="s">
        <v>40</v>
      </c>
      <c r="D5472" t="s">
        <v>53</v>
      </c>
      <c r="E5472" t="s">
        <v>307</v>
      </c>
      <c r="F5472" t="s">
        <v>307</v>
      </c>
      <c r="G5472" t="s">
        <v>307</v>
      </c>
      <c r="H5472" t="s">
        <v>307</v>
      </c>
      <c r="I5472" t="s">
        <v>307</v>
      </c>
      <c r="J5472" t="s">
        <v>307</v>
      </c>
      <c r="K5472" t="s">
        <v>307</v>
      </c>
      <c r="L5472" t="s">
        <v>307</v>
      </c>
      <c r="M5472" t="s">
        <v>307</v>
      </c>
      <c r="N5472" t="s">
        <v>307</v>
      </c>
      <c r="O5472" t="s">
        <v>307</v>
      </c>
      <c r="P5472" t="s">
        <v>307</v>
      </c>
      <c r="Q5472" t="s">
        <v>307</v>
      </c>
      <c r="R5472" t="s">
        <v>307</v>
      </c>
      <c r="S5472" t="s">
        <v>307</v>
      </c>
      <c r="T5472" t="s">
        <v>307</v>
      </c>
      <c r="U5472" t="s">
        <v>307</v>
      </c>
      <c r="V5472" t="s">
        <v>307</v>
      </c>
      <c r="W5472" t="s">
        <v>307</v>
      </c>
      <c r="X5472" t="s">
        <v>307</v>
      </c>
      <c r="Y5472" t="s">
        <v>307</v>
      </c>
      <c r="Z5472" t="s">
        <v>307</v>
      </c>
    </row>
    <row r="5473" spans="1:42" x14ac:dyDescent="0.25">
      <c r="A5473">
        <v>700</v>
      </c>
      <c r="B5473" t="s">
        <v>256</v>
      </c>
      <c r="C5473" t="s">
        <v>39</v>
      </c>
      <c r="D5473" t="s">
        <v>50</v>
      </c>
      <c r="E5473" t="s">
        <v>307</v>
      </c>
      <c r="F5473" t="s">
        <v>307</v>
      </c>
      <c r="G5473" t="s">
        <v>307</v>
      </c>
      <c r="H5473" t="s">
        <v>307</v>
      </c>
      <c r="I5473" t="s">
        <v>307</v>
      </c>
      <c r="J5473" t="s">
        <v>307</v>
      </c>
      <c r="K5473" t="s">
        <v>307</v>
      </c>
      <c r="L5473" t="s">
        <v>307</v>
      </c>
      <c r="M5473" t="s">
        <v>307</v>
      </c>
      <c r="N5473" t="s">
        <v>307</v>
      </c>
      <c r="O5473" t="s">
        <v>307</v>
      </c>
      <c r="P5473" t="s">
        <v>307</v>
      </c>
      <c r="Q5473" t="s">
        <v>307</v>
      </c>
      <c r="R5473" t="s">
        <v>307</v>
      </c>
      <c r="S5473" t="s">
        <v>307</v>
      </c>
      <c r="T5473" t="s">
        <v>307</v>
      </c>
      <c r="U5473" t="s">
        <v>307</v>
      </c>
      <c r="V5473" t="s">
        <v>307</v>
      </c>
      <c r="W5473" t="s">
        <v>307</v>
      </c>
      <c r="X5473" t="s">
        <v>307</v>
      </c>
      <c r="Y5473" t="s">
        <v>307</v>
      </c>
      <c r="Z5473" t="s">
        <v>307</v>
      </c>
      <c r="AA5473" t="s">
        <v>307</v>
      </c>
      <c r="AB5473" t="s">
        <v>307</v>
      </c>
      <c r="AC5473" t="s">
        <v>307</v>
      </c>
      <c r="AD5473" t="s">
        <v>307</v>
      </c>
      <c r="AE5473" t="s">
        <v>307</v>
      </c>
      <c r="AF5473" t="s">
        <v>307</v>
      </c>
      <c r="AG5473" t="s">
        <v>307</v>
      </c>
      <c r="AH5473" t="s">
        <v>307</v>
      </c>
      <c r="AI5473" t="s">
        <v>307</v>
      </c>
      <c r="AJ5473" t="s">
        <v>307</v>
      </c>
      <c r="AK5473" t="s">
        <v>307</v>
      </c>
      <c r="AL5473" t="s">
        <v>307</v>
      </c>
      <c r="AM5473" t="s">
        <v>307</v>
      </c>
      <c r="AN5473" t="s">
        <v>307</v>
      </c>
      <c r="AO5473" t="s">
        <v>307</v>
      </c>
      <c r="AP5473" t="s">
        <v>307</v>
      </c>
    </row>
    <row r="5474" spans="1:42" x14ac:dyDescent="0.25">
      <c r="A5474">
        <v>700</v>
      </c>
      <c r="B5474" t="s">
        <v>256</v>
      </c>
      <c r="C5474" t="s">
        <v>39</v>
      </c>
      <c r="D5474" t="s">
        <v>48</v>
      </c>
      <c r="E5474" t="s">
        <v>307</v>
      </c>
      <c r="F5474" t="s">
        <v>307</v>
      </c>
      <c r="G5474" t="s">
        <v>307</v>
      </c>
      <c r="H5474" t="s">
        <v>307</v>
      </c>
      <c r="I5474" t="s">
        <v>307</v>
      </c>
      <c r="J5474" t="s">
        <v>307</v>
      </c>
      <c r="K5474" t="s">
        <v>307</v>
      </c>
      <c r="L5474" t="s">
        <v>307</v>
      </c>
      <c r="M5474" t="s">
        <v>307</v>
      </c>
      <c r="N5474" t="s">
        <v>307</v>
      </c>
      <c r="O5474" t="s">
        <v>307</v>
      </c>
      <c r="P5474" t="s">
        <v>307</v>
      </c>
      <c r="Q5474" t="s">
        <v>307</v>
      </c>
      <c r="R5474" t="s">
        <v>307</v>
      </c>
      <c r="S5474" t="s">
        <v>307</v>
      </c>
      <c r="T5474" t="s">
        <v>307</v>
      </c>
      <c r="U5474" t="s">
        <v>307</v>
      </c>
      <c r="V5474" t="s">
        <v>307</v>
      </c>
      <c r="W5474" t="s">
        <v>307</v>
      </c>
      <c r="X5474" t="s">
        <v>307</v>
      </c>
      <c r="Y5474" t="s">
        <v>307</v>
      </c>
      <c r="Z5474" t="s">
        <v>307</v>
      </c>
      <c r="AA5474" t="s">
        <v>307</v>
      </c>
      <c r="AB5474" t="s">
        <v>307</v>
      </c>
      <c r="AC5474" t="s">
        <v>307</v>
      </c>
      <c r="AD5474" t="s">
        <v>307</v>
      </c>
      <c r="AE5474" t="s">
        <v>307</v>
      </c>
      <c r="AF5474" t="s">
        <v>307</v>
      </c>
      <c r="AG5474" t="s">
        <v>307</v>
      </c>
      <c r="AH5474" t="s">
        <v>307</v>
      </c>
      <c r="AI5474" t="s">
        <v>307</v>
      </c>
      <c r="AJ5474" t="s">
        <v>307</v>
      </c>
      <c r="AK5474" t="s">
        <v>307</v>
      </c>
      <c r="AL5474" t="s">
        <v>307</v>
      </c>
      <c r="AM5474" t="s">
        <v>307</v>
      </c>
      <c r="AN5474" t="s">
        <v>307</v>
      </c>
      <c r="AO5474" t="s">
        <v>307</v>
      </c>
      <c r="AP5474" t="s">
        <v>307</v>
      </c>
    </row>
    <row r="5475" spans="1:42" x14ac:dyDescent="0.25">
      <c r="A5475">
        <v>700</v>
      </c>
      <c r="B5475" t="s">
        <v>256</v>
      </c>
      <c r="C5475" t="s">
        <v>39</v>
      </c>
      <c r="D5475" t="s">
        <v>51</v>
      </c>
      <c r="E5475" t="s">
        <v>307</v>
      </c>
      <c r="F5475" t="s">
        <v>307</v>
      </c>
      <c r="G5475" t="s">
        <v>307</v>
      </c>
      <c r="H5475" t="s">
        <v>307</v>
      </c>
      <c r="I5475" t="s">
        <v>307</v>
      </c>
      <c r="J5475" t="s">
        <v>307</v>
      </c>
      <c r="K5475" t="s">
        <v>307</v>
      </c>
      <c r="L5475" t="s">
        <v>307</v>
      </c>
      <c r="M5475" t="s">
        <v>307</v>
      </c>
      <c r="N5475" t="s">
        <v>307</v>
      </c>
      <c r="O5475" t="s">
        <v>307</v>
      </c>
      <c r="P5475" t="s">
        <v>307</v>
      </c>
      <c r="Q5475" t="s">
        <v>307</v>
      </c>
      <c r="R5475" t="s">
        <v>307</v>
      </c>
      <c r="S5475" t="s">
        <v>307</v>
      </c>
      <c r="T5475" t="s">
        <v>307</v>
      </c>
      <c r="U5475" t="s">
        <v>307</v>
      </c>
      <c r="V5475" t="s">
        <v>307</v>
      </c>
      <c r="W5475" t="s">
        <v>307</v>
      </c>
      <c r="X5475" t="s">
        <v>307</v>
      </c>
      <c r="Y5475" t="s">
        <v>307</v>
      </c>
      <c r="Z5475" t="s">
        <v>307</v>
      </c>
      <c r="AA5475" t="s">
        <v>307</v>
      </c>
      <c r="AB5475" t="s">
        <v>307</v>
      </c>
      <c r="AC5475" t="s">
        <v>307</v>
      </c>
      <c r="AD5475" t="s">
        <v>307</v>
      </c>
      <c r="AE5475" t="s">
        <v>307</v>
      </c>
      <c r="AF5475" t="s">
        <v>307</v>
      </c>
      <c r="AG5475" t="s">
        <v>307</v>
      </c>
      <c r="AH5475" t="s">
        <v>307</v>
      </c>
      <c r="AI5475" t="s">
        <v>307</v>
      </c>
      <c r="AJ5475" t="s">
        <v>307</v>
      </c>
      <c r="AK5475" t="s">
        <v>307</v>
      </c>
      <c r="AL5475" t="s">
        <v>307</v>
      </c>
      <c r="AM5475" t="s">
        <v>307</v>
      </c>
      <c r="AN5475" t="s">
        <v>307</v>
      </c>
      <c r="AO5475" t="s">
        <v>307</v>
      </c>
      <c r="AP5475" t="s">
        <v>307</v>
      </c>
    </row>
    <row r="5476" spans="1:42" x14ac:dyDescent="0.25">
      <c r="A5476">
        <v>700</v>
      </c>
      <c r="B5476" t="s">
        <v>256</v>
      </c>
      <c r="C5476" t="s">
        <v>46</v>
      </c>
      <c r="D5476" t="s">
        <v>65</v>
      </c>
      <c r="E5476" t="s">
        <v>307</v>
      </c>
      <c r="F5476" t="s">
        <v>307</v>
      </c>
      <c r="G5476" t="s">
        <v>307</v>
      </c>
      <c r="H5476" t="s">
        <v>307</v>
      </c>
      <c r="I5476" t="s">
        <v>307</v>
      </c>
      <c r="J5476" t="s">
        <v>307</v>
      </c>
      <c r="K5476" t="s">
        <v>307</v>
      </c>
      <c r="L5476" t="s">
        <v>307</v>
      </c>
      <c r="M5476" t="s">
        <v>307</v>
      </c>
      <c r="N5476" t="s">
        <v>307</v>
      </c>
      <c r="O5476" t="s">
        <v>307</v>
      </c>
      <c r="P5476" t="s">
        <v>307</v>
      </c>
      <c r="Q5476" t="s">
        <v>307</v>
      </c>
      <c r="R5476" t="s">
        <v>307</v>
      </c>
      <c r="S5476" t="s">
        <v>307</v>
      </c>
      <c r="T5476" t="s">
        <v>307</v>
      </c>
      <c r="U5476" t="s">
        <v>307</v>
      </c>
      <c r="V5476" t="s">
        <v>307</v>
      </c>
      <c r="W5476" t="s">
        <v>307</v>
      </c>
      <c r="X5476" t="s">
        <v>307</v>
      </c>
      <c r="Y5476" t="s">
        <v>307</v>
      </c>
      <c r="Z5476" t="s">
        <v>307</v>
      </c>
    </row>
    <row r="5477" spans="1:42" x14ac:dyDescent="0.25">
      <c r="A5477">
        <v>700</v>
      </c>
      <c r="B5477" t="s">
        <v>256</v>
      </c>
      <c r="C5477" t="s">
        <v>46</v>
      </c>
      <c r="D5477" t="s">
        <v>66</v>
      </c>
      <c r="E5477" t="s">
        <v>307</v>
      </c>
      <c r="F5477" t="s">
        <v>307</v>
      </c>
      <c r="G5477" t="s">
        <v>307</v>
      </c>
      <c r="H5477" t="s">
        <v>307</v>
      </c>
      <c r="I5477" t="s">
        <v>307</v>
      </c>
      <c r="J5477" t="s">
        <v>307</v>
      </c>
      <c r="K5477" t="s">
        <v>307</v>
      </c>
      <c r="L5477" t="s">
        <v>307</v>
      </c>
      <c r="M5477" t="s">
        <v>307</v>
      </c>
      <c r="N5477" t="s">
        <v>307</v>
      </c>
      <c r="O5477" t="s">
        <v>307</v>
      </c>
      <c r="P5477" t="s">
        <v>307</v>
      </c>
      <c r="Q5477" t="s">
        <v>307</v>
      </c>
      <c r="R5477" t="s">
        <v>307</v>
      </c>
      <c r="S5477" t="s">
        <v>307</v>
      </c>
      <c r="T5477" t="s">
        <v>307</v>
      </c>
      <c r="U5477" t="s">
        <v>307</v>
      </c>
      <c r="V5477" t="s">
        <v>307</v>
      </c>
      <c r="W5477" t="s">
        <v>307</v>
      </c>
      <c r="X5477" t="s">
        <v>307</v>
      </c>
      <c r="Y5477" t="s">
        <v>307</v>
      </c>
      <c r="Z5477" t="s">
        <v>307</v>
      </c>
    </row>
    <row r="5478" spans="1:42" x14ac:dyDescent="0.25">
      <c r="A5478">
        <v>700</v>
      </c>
      <c r="B5478" t="s">
        <v>256</v>
      </c>
      <c r="C5478" t="s">
        <v>46</v>
      </c>
      <c r="D5478" t="s">
        <v>67</v>
      </c>
      <c r="E5478" t="s">
        <v>307</v>
      </c>
      <c r="F5478" t="s">
        <v>307</v>
      </c>
      <c r="G5478" t="s">
        <v>307</v>
      </c>
      <c r="H5478" t="s">
        <v>307</v>
      </c>
      <c r="I5478" t="s">
        <v>307</v>
      </c>
      <c r="J5478" t="s">
        <v>307</v>
      </c>
      <c r="K5478" t="s">
        <v>307</v>
      </c>
      <c r="L5478" t="s">
        <v>307</v>
      </c>
      <c r="M5478" t="s">
        <v>307</v>
      </c>
      <c r="N5478" t="s">
        <v>307</v>
      </c>
      <c r="O5478" t="s">
        <v>307</v>
      </c>
      <c r="P5478" t="s">
        <v>307</v>
      </c>
      <c r="Q5478" t="s">
        <v>307</v>
      </c>
      <c r="R5478" t="s">
        <v>307</v>
      </c>
      <c r="S5478" t="s">
        <v>307</v>
      </c>
      <c r="T5478" t="s">
        <v>307</v>
      </c>
      <c r="U5478" t="s">
        <v>307</v>
      </c>
      <c r="V5478" t="s">
        <v>307</v>
      </c>
      <c r="W5478" t="s">
        <v>307</v>
      </c>
      <c r="X5478" t="s">
        <v>307</v>
      </c>
      <c r="Y5478" t="s">
        <v>307</v>
      </c>
      <c r="Z5478" t="s">
        <v>307</v>
      </c>
    </row>
    <row r="5479" spans="1:42" x14ac:dyDescent="0.25">
      <c r="A5479">
        <v>700</v>
      </c>
      <c r="B5479" t="s">
        <v>256</v>
      </c>
      <c r="C5479" t="s">
        <v>46</v>
      </c>
      <c r="D5479" t="s">
        <v>68</v>
      </c>
      <c r="E5479" t="s">
        <v>307</v>
      </c>
      <c r="F5479" t="s">
        <v>307</v>
      </c>
      <c r="G5479" t="s">
        <v>307</v>
      </c>
      <c r="H5479" t="s">
        <v>307</v>
      </c>
      <c r="I5479" t="s">
        <v>307</v>
      </c>
      <c r="J5479" t="s">
        <v>307</v>
      </c>
      <c r="K5479" t="s">
        <v>307</v>
      </c>
      <c r="L5479" t="s">
        <v>307</v>
      </c>
      <c r="M5479" t="s">
        <v>307</v>
      </c>
      <c r="N5479" t="s">
        <v>307</v>
      </c>
      <c r="O5479" t="s">
        <v>307</v>
      </c>
      <c r="P5479" t="s">
        <v>307</v>
      </c>
      <c r="Q5479" t="s">
        <v>307</v>
      </c>
      <c r="R5479" t="s">
        <v>307</v>
      </c>
      <c r="S5479" t="s">
        <v>307</v>
      </c>
      <c r="T5479" t="s">
        <v>307</v>
      </c>
      <c r="U5479" t="s">
        <v>307</v>
      </c>
      <c r="V5479" t="s">
        <v>307</v>
      </c>
      <c r="W5479" t="s">
        <v>307</v>
      </c>
      <c r="X5479" t="s">
        <v>307</v>
      </c>
      <c r="Y5479" t="s">
        <v>307</v>
      </c>
      <c r="Z5479" t="s">
        <v>307</v>
      </c>
    </row>
    <row r="5480" spans="1:42" x14ac:dyDescent="0.25">
      <c r="A5480">
        <v>700</v>
      </c>
      <c r="B5480" t="s">
        <v>256</v>
      </c>
      <c r="C5480" t="s">
        <v>46</v>
      </c>
      <c r="D5480" t="s">
        <v>69</v>
      </c>
      <c r="E5480" t="s">
        <v>307</v>
      </c>
      <c r="F5480" t="s">
        <v>307</v>
      </c>
      <c r="G5480" t="s">
        <v>307</v>
      </c>
      <c r="H5480" t="s">
        <v>307</v>
      </c>
      <c r="I5480" t="s">
        <v>307</v>
      </c>
      <c r="J5480" t="s">
        <v>307</v>
      </c>
      <c r="K5480" t="s">
        <v>307</v>
      </c>
      <c r="L5480" t="s">
        <v>307</v>
      </c>
      <c r="M5480" t="s">
        <v>307</v>
      </c>
      <c r="N5480" t="s">
        <v>307</v>
      </c>
      <c r="O5480" t="s">
        <v>307</v>
      </c>
      <c r="P5480" t="s">
        <v>307</v>
      </c>
      <c r="Q5480" t="s">
        <v>307</v>
      </c>
      <c r="R5480" t="s">
        <v>307</v>
      </c>
      <c r="S5480" t="s">
        <v>307</v>
      </c>
      <c r="T5480" t="s">
        <v>307</v>
      </c>
      <c r="U5480" t="s">
        <v>307</v>
      </c>
      <c r="V5480" t="s">
        <v>307</v>
      </c>
      <c r="W5480" t="s">
        <v>307</v>
      </c>
      <c r="X5480" t="s">
        <v>307</v>
      </c>
      <c r="Y5480" t="s">
        <v>307</v>
      </c>
      <c r="Z5480" t="s">
        <v>307</v>
      </c>
    </row>
    <row r="5481" spans="1:42" x14ac:dyDescent="0.25">
      <c r="A5481">
        <v>700</v>
      </c>
      <c r="B5481" t="s">
        <v>256</v>
      </c>
      <c r="C5481" t="s">
        <v>46</v>
      </c>
      <c r="D5481" t="s">
        <v>70</v>
      </c>
      <c r="E5481" t="s">
        <v>307</v>
      </c>
      <c r="F5481" t="s">
        <v>307</v>
      </c>
      <c r="G5481" t="s">
        <v>307</v>
      </c>
      <c r="H5481" t="s">
        <v>307</v>
      </c>
      <c r="I5481" t="s">
        <v>307</v>
      </c>
      <c r="J5481" t="s">
        <v>307</v>
      </c>
      <c r="K5481" t="s">
        <v>307</v>
      </c>
      <c r="L5481" t="s">
        <v>307</v>
      </c>
      <c r="M5481" t="s">
        <v>307</v>
      </c>
      <c r="N5481" t="s">
        <v>307</v>
      </c>
      <c r="O5481" t="s">
        <v>307</v>
      </c>
      <c r="P5481" t="s">
        <v>307</v>
      </c>
      <c r="Q5481" t="s">
        <v>307</v>
      </c>
      <c r="R5481" t="s">
        <v>307</v>
      </c>
      <c r="S5481" t="s">
        <v>307</v>
      </c>
      <c r="T5481" t="s">
        <v>307</v>
      </c>
      <c r="U5481" t="s">
        <v>307</v>
      </c>
      <c r="V5481" t="s">
        <v>307</v>
      </c>
      <c r="W5481" t="s">
        <v>307</v>
      </c>
      <c r="X5481" t="s">
        <v>307</v>
      </c>
      <c r="Y5481" t="s">
        <v>307</v>
      </c>
      <c r="Z5481" t="s">
        <v>307</v>
      </c>
    </row>
    <row r="5482" spans="1:42" x14ac:dyDescent="0.25">
      <c r="A5482">
        <v>700</v>
      </c>
      <c r="B5482" t="s">
        <v>256</v>
      </c>
      <c r="C5482" t="s">
        <v>46</v>
      </c>
      <c r="D5482" t="s">
        <v>71</v>
      </c>
      <c r="E5482" t="s">
        <v>307</v>
      </c>
      <c r="F5482" t="s">
        <v>307</v>
      </c>
      <c r="G5482" t="s">
        <v>307</v>
      </c>
      <c r="H5482" t="s">
        <v>307</v>
      </c>
      <c r="I5482" t="s">
        <v>307</v>
      </c>
      <c r="J5482" t="s">
        <v>307</v>
      </c>
      <c r="K5482" t="s">
        <v>307</v>
      </c>
      <c r="L5482" t="s">
        <v>307</v>
      </c>
      <c r="M5482" t="s">
        <v>307</v>
      </c>
      <c r="N5482" t="s">
        <v>307</v>
      </c>
      <c r="O5482" t="s">
        <v>307</v>
      </c>
      <c r="P5482" t="s">
        <v>307</v>
      </c>
      <c r="Q5482" t="s">
        <v>307</v>
      </c>
      <c r="R5482" t="s">
        <v>307</v>
      </c>
      <c r="S5482" t="s">
        <v>307</v>
      </c>
      <c r="T5482" t="s">
        <v>307</v>
      </c>
      <c r="U5482" t="s">
        <v>307</v>
      </c>
      <c r="V5482" t="s">
        <v>307</v>
      </c>
      <c r="W5482" t="s">
        <v>307</v>
      </c>
      <c r="X5482" t="s">
        <v>307</v>
      </c>
      <c r="Y5482" t="s">
        <v>307</v>
      </c>
      <c r="Z5482" t="s">
        <v>307</v>
      </c>
    </row>
    <row r="5483" spans="1:42" x14ac:dyDescent="0.25">
      <c r="A5483">
        <v>700</v>
      </c>
      <c r="B5483" t="s">
        <v>256</v>
      </c>
      <c r="C5483" t="s">
        <v>46</v>
      </c>
      <c r="D5483" t="s">
        <v>72</v>
      </c>
      <c r="E5483" t="s">
        <v>307</v>
      </c>
      <c r="F5483" t="s">
        <v>307</v>
      </c>
      <c r="G5483" t="s">
        <v>307</v>
      </c>
      <c r="H5483" t="s">
        <v>307</v>
      </c>
      <c r="I5483" t="s">
        <v>307</v>
      </c>
      <c r="J5483" t="s">
        <v>307</v>
      </c>
      <c r="K5483" t="s">
        <v>307</v>
      </c>
      <c r="L5483" t="s">
        <v>307</v>
      </c>
      <c r="M5483" t="s">
        <v>307</v>
      </c>
      <c r="N5483" t="s">
        <v>307</v>
      </c>
      <c r="O5483" t="s">
        <v>307</v>
      </c>
      <c r="P5483" t="s">
        <v>307</v>
      </c>
      <c r="Q5483" t="s">
        <v>307</v>
      </c>
      <c r="R5483" t="s">
        <v>307</v>
      </c>
      <c r="S5483" t="s">
        <v>307</v>
      </c>
      <c r="T5483" t="s">
        <v>307</v>
      </c>
      <c r="U5483" t="s">
        <v>307</v>
      </c>
      <c r="V5483" t="s">
        <v>307</v>
      </c>
      <c r="W5483" t="s">
        <v>307</v>
      </c>
      <c r="X5483" t="s">
        <v>307</v>
      </c>
      <c r="Y5483" t="s">
        <v>307</v>
      </c>
      <c r="Z5483" t="s">
        <v>307</v>
      </c>
    </row>
    <row r="5484" spans="1:42" x14ac:dyDescent="0.25">
      <c r="A5484">
        <v>700</v>
      </c>
      <c r="B5484" t="s">
        <v>256</v>
      </c>
      <c r="C5484" t="s">
        <v>46</v>
      </c>
      <c r="D5484" t="s">
        <v>47</v>
      </c>
      <c r="E5484" t="s">
        <v>307</v>
      </c>
      <c r="F5484" t="s">
        <v>307</v>
      </c>
      <c r="G5484" t="s">
        <v>307</v>
      </c>
      <c r="H5484" t="s">
        <v>307</v>
      </c>
      <c r="I5484" t="s">
        <v>307</v>
      </c>
      <c r="J5484" t="s">
        <v>307</v>
      </c>
      <c r="K5484" t="s">
        <v>307</v>
      </c>
      <c r="L5484" t="s">
        <v>307</v>
      </c>
      <c r="M5484" t="s">
        <v>307</v>
      </c>
      <c r="N5484" t="s">
        <v>307</v>
      </c>
      <c r="O5484" t="s">
        <v>307</v>
      </c>
      <c r="P5484" t="s">
        <v>307</v>
      </c>
      <c r="Q5484" t="s">
        <v>307</v>
      </c>
      <c r="R5484" t="s">
        <v>307</v>
      </c>
      <c r="S5484" t="s">
        <v>307</v>
      </c>
      <c r="T5484" t="s">
        <v>307</v>
      </c>
      <c r="U5484" t="s">
        <v>307</v>
      </c>
      <c r="V5484" t="s">
        <v>307</v>
      </c>
      <c r="W5484" t="s">
        <v>307</v>
      </c>
      <c r="X5484" t="s">
        <v>307</v>
      </c>
      <c r="Y5484" t="s">
        <v>307</v>
      </c>
      <c r="Z5484" t="s">
        <v>307</v>
      </c>
    </row>
    <row r="5485" spans="1:42" x14ac:dyDescent="0.25">
      <c r="A5485">
        <v>700</v>
      </c>
      <c r="B5485" t="s">
        <v>256</v>
      </c>
      <c r="C5485" t="s">
        <v>46</v>
      </c>
      <c r="D5485" t="s">
        <v>48</v>
      </c>
      <c r="E5485" t="s">
        <v>307</v>
      </c>
      <c r="F5485" t="s">
        <v>307</v>
      </c>
      <c r="G5485" t="s">
        <v>307</v>
      </c>
      <c r="H5485" t="s">
        <v>307</v>
      </c>
      <c r="I5485" t="s">
        <v>307</v>
      </c>
      <c r="J5485" t="s">
        <v>307</v>
      </c>
      <c r="K5485" t="s">
        <v>307</v>
      </c>
      <c r="L5485" t="s">
        <v>307</v>
      </c>
      <c r="M5485" t="s">
        <v>307</v>
      </c>
      <c r="N5485" t="s">
        <v>307</v>
      </c>
      <c r="O5485" t="s">
        <v>307</v>
      </c>
      <c r="P5485" t="s">
        <v>307</v>
      </c>
      <c r="Q5485" t="s">
        <v>307</v>
      </c>
      <c r="R5485" t="s">
        <v>307</v>
      </c>
      <c r="S5485" t="s">
        <v>307</v>
      </c>
      <c r="T5485" t="s">
        <v>307</v>
      </c>
      <c r="U5485" t="s">
        <v>307</v>
      </c>
      <c r="V5485" t="s">
        <v>307</v>
      </c>
      <c r="W5485" t="s">
        <v>307</v>
      </c>
      <c r="X5485" t="s">
        <v>307</v>
      </c>
      <c r="Y5485" t="s">
        <v>307</v>
      </c>
      <c r="Z5485" t="s">
        <v>307</v>
      </c>
    </row>
    <row r="5486" spans="1:42" x14ac:dyDescent="0.25">
      <c r="A5486">
        <v>700</v>
      </c>
      <c r="B5486" t="s">
        <v>256</v>
      </c>
      <c r="C5486" t="s">
        <v>46</v>
      </c>
      <c r="D5486" t="s">
        <v>49</v>
      </c>
      <c r="E5486" t="s">
        <v>307</v>
      </c>
      <c r="F5486" t="s">
        <v>307</v>
      </c>
      <c r="G5486" t="s">
        <v>307</v>
      </c>
      <c r="H5486" t="s">
        <v>307</v>
      </c>
      <c r="I5486" t="s">
        <v>307</v>
      </c>
      <c r="J5486" t="s">
        <v>307</v>
      </c>
      <c r="K5486" t="s">
        <v>307</v>
      </c>
      <c r="L5486" t="s">
        <v>307</v>
      </c>
      <c r="M5486" t="s">
        <v>307</v>
      </c>
      <c r="N5486" t="s">
        <v>307</v>
      </c>
      <c r="O5486" t="s">
        <v>307</v>
      </c>
      <c r="P5486" t="s">
        <v>307</v>
      </c>
      <c r="Q5486" t="s">
        <v>307</v>
      </c>
      <c r="R5486" t="s">
        <v>307</v>
      </c>
      <c r="S5486" t="s">
        <v>307</v>
      </c>
      <c r="T5486" t="s">
        <v>307</v>
      </c>
      <c r="U5486" t="s">
        <v>307</v>
      </c>
      <c r="V5486" t="s">
        <v>307</v>
      </c>
      <c r="W5486" t="s">
        <v>307</v>
      </c>
      <c r="X5486" t="s">
        <v>307</v>
      </c>
      <c r="Y5486" t="s">
        <v>307</v>
      </c>
      <c r="Z5486" t="s">
        <v>307</v>
      </c>
    </row>
    <row r="5487" spans="1:42" x14ac:dyDescent="0.25">
      <c r="A5487">
        <v>700</v>
      </c>
      <c r="B5487" t="s">
        <v>256</v>
      </c>
      <c r="C5487" t="s">
        <v>41</v>
      </c>
      <c r="D5487" t="s">
        <v>48</v>
      </c>
      <c r="E5487" t="s">
        <v>307</v>
      </c>
      <c r="F5487" t="s">
        <v>307</v>
      </c>
      <c r="G5487" t="s">
        <v>307</v>
      </c>
      <c r="H5487" t="s">
        <v>307</v>
      </c>
      <c r="I5487" t="s">
        <v>307</v>
      </c>
      <c r="J5487" t="s">
        <v>307</v>
      </c>
      <c r="K5487" t="s">
        <v>307</v>
      </c>
      <c r="L5487" t="s">
        <v>307</v>
      </c>
      <c r="M5487" t="s">
        <v>307</v>
      </c>
      <c r="N5487" t="s">
        <v>307</v>
      </c>
      <c r="O5487" t="s">
        <v>307</v>
      </c>
      <c r="P5487" t="s">
        <v>307</v>
      </c>
      <c r="Q5487" t="s">
        <v>307</v>
      </c>
      <c r="R5487" t="s">
        <v>307</v>
      </c>
      <c r="S5487" t="s">
        <v>307</v>
      </c>
      <c r="T5487" t="s">
        <v>307</v>
      </c>
      <c r="U5487" t="s">
        <v>307</v>
      </c>
      <c r="V5487" t="s">
        <v>307</v>
      </c>
      <c r="W5487" t="s">
        <v>307</v>
      </c>
      <c r="X5487" t="s">
        <v>307</v>
      </c>
      <c r="Y5487" t="s">
        <v>307</v>
      </c>
      <c r="Z5487" t="s">
        <v>307</v>
      </c>
    </row>
    <row r="5488" spans="1:42" x14ac:dyDescent="0.25">
      <c r="A5488">
        <v>700</v>
      </c>
      <c r="B5488" t="s">
        <v>256</v>
      </c>
      <c r="C5488" t="s">
        <v>459</v>
      </c>
      <c r="D5488" t="s">
        <v>48</v>
      </c>
      <c r="E5488" t="s">
        <v>307</v>
      </c>
      <c r="F5488" t="s">
        <v>307</v>
      </c>
      <c r="G5488" t="s">
        <v>307</v>
      </c>
      <c r="H5488" t="s">
        <v>307</v>
      </c>
      <c r="I5488" t="s">
        <v>307</v>
      </c>
      <c r="J5488" t="s">
        <v>307</v>
      </c>
      <c r="K5488" t="s">
        <v>307</v>
      </c>
      <c r="L5488" t="s">
        <v>307</v>
      </c>
      <c r="M5488" t="s">
        <v>307</v>
      </c>
      <c r="N5488" t="s">
        <v>307</v>
      </c>
      <c r="O5488" t="s">
        <v>307</v>
      </c>
      <c r="P5488" t="s">
        <v>307</v>
      </c>
      <c r="Q5488" t="s">
        <v>307</v>
      </c>
    </row>
    <row r="5489" spans="1:45" x14ac:dyDescent="0.25">
      <c r="A5489">
        <v>700</v>
      </c>
      <c r="B5489" t="s">
        <v>256</v>
      </c>
      <c r="C5489" t="s">
        <v>304</v>
      </c>
      <c r="D5489" t="s">
        <v>48</v>
      </c>
      <c r="E5489" t="s">
        <v>307</v>
      </c>
      <c r="F5489" t="s">
        <v>307</v>
      </c>
      <c r="G5489" t="s">
        <v>307</v>
      </c>
      <c r="H5489" t="s">
        <v>307</v>
      </c>
      <c r="I5489" t="s">
        <v>307</v>
      </c>
      <c r="J5489" t="s">
        <v>307</v>
      </c>
      <c r="K5489" t="s">
        <v>307</v>
      </c>
      <c r="L5489" t="s">
        <v>307</v>
      </c>
      <c r="M5489" t="s">
        <v>307</v>
      </c>
      <c r="N5489" t="s">
        <v>307</v>
      </c>
      <c r="O5489" t="s">
        <v>307</v>
      </c>
      <c r="P5489" t="s">
        <v>307</v>
      </c>
      <c r="Q5489" t="s">
        <v>307</v>
      </c>
    </row>
    <row r="5490" spans="1:45" x14ac:dyDescent="0.25">
      <c r="A5490">
        <v>700</v>
      </c>
      <c r="B5490" t="s">
        <v>256</v>
      </c>
      <c r="C5490" t="s">
        <v>433</v>
      </c>
      <c r="D5490" t="s">
        <v>48</v>
      </c>
      <c r="E5490" t="s">
        <v>307</v>
      </c>
      <c r="F5490" t="s">
        <v>307</v>
      </c>
      <c r="G5490" t="s">
        <v>307</v>
      </c>
      <c r="H5490" t="s">
        <v>307</v>
      </c>
      <c r="I5490" t="s">
        <v>307</v>
      </c>
      <c r="J5490" t="s">
        <v>307</v>
      </c>
      <c r="K5490" t="s">
        <v>307</v>
      </c>
      <c r="L5490" t="s">
        <v>307</v>
      </c>
      <c r="M5490" t="s">
        <v>307</v>
      </c>
      <c r="N5490" t="s">
        <v>307</v>
      </c>
      <c r="O5490" t="s">
        <v>307</v>
      </c>
      <c r="P5490" t="s">
        <v>307</v>
      </c>
      <c r="Q5490" t="s">
        <v>307</v>
      </c>
    </row>
    <row r="5491" spans="1:45" x14ac:dyDescent="0.25">
      <c r="A5491">
        <v>700</v>
      </c>
      <c r="B5491" t="s">
        <v>256</v>
      </c>
      <c r="C5491" t="s">
        <v>305</v>
      </c>
      <c r="D5491" t="s">
        <v>48</v>
      </c>
      <c r="E5491" t="s">
        <v>307</v>
      </c>
      <c r="F5491" t="s">
        <v>307</v>
      </c>
      <c r="G5491" t="s">
        <v>307</v>
      </c>
      <c r="H5491" t="s">
        <v>307</v>
      </c>
      <c r="I5491" t="s">
        <v>307</v>
      </c>
      <c r="J5491" t="s">
        <v>307</v>
      </c>
      <c r="K5491" t="s">
        <v>307</v>
      </c>
      <c r="L5491" t="s">
        <v>307</v>
      </c>
      <c r="M5491" t="s">
        <v>307</v>
      </c>
      <c r="N5491" t="s">
        <v>307</v>
      </c>
      <c r="O5491" t="s">
        <v>307</v>
      </c>
      <c r="P5491" t="s">
        <v>307</v>
      </c>
      <c r="Q5491" t="s">
        <v>307</v>
      </c>
    </row>
    <row r="5492" spans="1:45" x14ac:dyDescent="0.25">
      <c r="A5492">
        <v>700</v>
      </c>
      <c r="B5492" t="s">
        <v>256</v>
      </c>
      <c r="C5492" t="s">
        <v>306</v>
      </c>
      <c r="D5492" t="s">
        <v>48</v>
      </c>
      <c r="E5492" t="s">
        <v>307</v>
      </c>
      <c r="F5492" t="s">
        <v>307</v>
      </c>
      <c r="G5492" t="s">
        <v>307</v>
      </c>
      <c r="H5492" t="s">
        <v>307</v>
      </c>
      <c r="I5492" t="s">
        <v>307</v>
      </c>
      <c r="J5492" t="s">
        <v>307</v>
      </c>
      <c r="K5492" t="s">
        <v>307</v>
      </c>
      <c r="L5492" t="s">
        <v>307</v>
      </c>
      <c r="M5492" t="s">
        <v>307</v>
      </c>
      <c r="N5492" t="s">
        <v>307</v>
      </c>
      <c r="O5492" t="s">
        <v>307</v>
      </c>
      <c r="P5492" t="s">
        <v>307</v>
      </c>
      <c r="Q5492" t="s">
        <v>307</v>
      </c>
    </row>
    <row r="5493" spans="1:45" x14ac:dyDescent="0.25">
      <c r="A5493">
        <v>700</v>
      </c>
      <c r="B5493" t="s">
        <v>256</v>
      </c>
      <c r="C5493" t="s">
        <v>44</v>
      </c>
      <c r="D5493" t="s">
        <v>54</v>
      </c>
      <c r="E5493" t="s">
        <v>307</v>
      </c>
      <c r="F5493" t="s">
        <v>307</v>
      </c>
      <c r="G5493" t="s">
        <v>307</v>
      </c>
      <c r="H5493" t="s">
        <v>307</v>
      </c>
      <c r="I5493" t="s">
        <v>307</v>
      </c>
      <c r="J5493" t="s">
        <v>307</v>
      </c>
      <c r="K5493" t="s">
        <v>307</v>
      </c>
      <c r="L5493" t="s">
        <v>307</v>
      </c>
      <c r="M5493" t="s">
        <v>307</v>
      </c>
      <c r="N5493" t="s">
        <v>307</v>
      </c>
      <c r="O5493" t="s">
        <v>307</v>
      </c>
      <c r="P5493" t="s">
        <v>307</v>
      </c>
      <c r="Q5493" t="s">
        <v>307</v>
      </c>
      <c r="R5493" t="s">
        <v>307</v>
      </c>
      <c r="S5493" t="s">
        <v>307</v>
      </c>
      <c r="T5493" t="s">
        <v>307</v>
      </c>
      <c r="U5493" t="s">
        <v>307</v>
      </c>
      <c r="V5493" t="s">
        <v>307</v>
      </c>
      <c r="W5493" t="s">
        <v>307</v>
      </c>
    </row>
    <row r="5494" spans="1:45" x14ac:dyDescent="0.25">
      <c r="A5494">
        <v>700</v>
      </c>
      <c r="B5494" t="s">
        <v>256</v>
      </c>
      <c r="C5494" t="s">
        <v>44</v>
      </c>
      <c r="D5494" t="s">
        <v>55</v>
      </c>
      <c r="E5494" t="s">
        <v>307</v>
      </c>
      <c r="F5494" t="s">
        <v>307</v>
      </c>
      <c r="G5494" t="s">
        <v>307</v>
      </c>
      <c r="H5494" t="s">
        <v>307</v>
      </c>
      <c r="I5494" t="s">
        <v>307</v>
      </c>
      <c r="J5494" t="s">
        <v>307</v>
      </c>
      <c r="K5494" t="s">
        <v>307</v>
      </c>
      <c r="L5494" t="s">
        <v>307</v>
      </c>
      <c r="M5494" t="s">
        <v>307</v>
      </c>
      <c r="N5494" t="s">
        <v>307</v>
      </c>
      <c r="O5494" t="s">
        <v>307</v>
      </c>
      <c r="P5494" t="s">
        <v>307</v>
      </c>
      <c r="Q5494" t="s">
        <v>307</v>
      </c>
      <c r="R5494" t="s">
        <v>307</v>
      </c>
      <c r="S5494" t="s">
        <v>307</v>
      </c>
      <c r="T5494" t="s">
        <v>307</v>
      </c>
      <c r="U5494" t="s">
        <v>307</v>
      </c>
      <c r="V5494" t="s">
        <v>307</v>
      </c>
      <c r="W5494" t="s">
        <v>307</v>
      </c>
    </row>
    <row r="5495" spans="1:45" x14ac:dyDescent="0.25">
      <c r="A5495">
        <v>700</v>
      </c>
      <c r="B5495" t="s">
        <v>256</v>
      </c>
      <c r="C5495" t="s">
        <v>44</v>
      </c>
      <c r="D5495" t="s">
        <v>56</v>
      </c>
      <c r="E5495" t="s">
        <v>307</v>
      </c>
      <c r="F5495" t="s">
        <v>307</v>
      </c>
      <c r="G5495" t="s">
        <v>307</v>
      </c>
      <c r="H5495" t="s">
        <v>307</v>
      </c>
      <c r="I5495" t="s">
        <v>307</v>
      </c>
      <c r="J5495" t="s">
        <v>307</v>
      </c>
      <c r="K5495" t="s">
        <v>307</v>
      </c>
      <c r="L5495" t="s">
        <v>307</v>
      </c>
      <c r="M5495" t="s">
        <v>307</v>
      </c>
      <c r="N5495" t="s">
        <v>307</v>
      </c>
      <c r="O5495" t="s">
        <v>307</v>
      </c>
      <c r="P5495" t="s">
        <v>307</v>
      </c>
      <c r="Q5495" t="s">
        <v>307</v>
      </c>
      <c r="R5495" t="s">
        <v>307</v>
      </c>
      <c r="S5495" t="s">
        <v>307</v>
      </c>
      <c r="T5495" t="s">
        <v>307</v>
      </c>
      <c r="U5495" t="s">
        <v>307</v>
      </c>
      <c r="V5495" t="s">
        <v>307</v>
      </c>
      <c r="W5495" t="s">
        <v>307</v>
      </c>
    </row>
    <row r="5496" spans="1:45" x14ac:dyDescent="0.25">
      <c r="A5496">
        <v>700</v>
      </c>
      <c r="B5496" t="s">
        <v>256</v>
      </c>
      <c r="C5496" t="s">
        <v>44</v>
      </c>
      <c r="D5496" t="s">
        <v>57</v>
      </c>
      <c r="E5496" t="s">
        <v>307</v>
      </c>
      <c r="F5496" t="s">
        <v>307</v>
      </c>
      <c r="G5496" t="s">
        <v>307</v>
      </c>
      <c r="H5496" t="s">
        <v>307</v>
      </c>
      <c r="I5496" t="s">
        <v>307</v>
      </c>
      <c r="J5496" t="s">
        <v>307</v>
      </c>
      <c r="K5496" t="s">
        <v>307</v>
      </c>
      <c r="L5496" t="s">
        <v>307</v>
      </c>
      <c r="M5496" t="s">
        <v>307</v>
      </c>
      <c r="N5496" t="s">
        <v>307</v>
      </c>
      <c r="O5496" t="s">
        <v>307</v>
      </c>
      <c r="P5496" t="s">
        <v>307</v>
      </c>
      <c r="Q5496" t="s">
        <v>307</v>
      </c>
      <c r="R5496" t="s">
        <v>307</v>
      </c>
      <c r="S5496" t="s">
        <v>307</v>
      </c>
      <c r="T5496" t="s">
        <v>307</v>
      </c>
      <c r="U5496" t="s">
        <v>307</v>
      </c>
      <c r="V5496" t="s">
        <v>307</v>
      </c>
      <c r="W5496" t="s">
        <v>307</v>
      </c>
    </row>
    <row r="5497" spans="1:45" x14ac:dyDescent="0.25">
      <c r="A5497">
        <v>700</v>
      </c>
      <c r="B5497" t="s">
        <v>256</v>
      </c>
      <c r="C5497" t="s">
        <v>44</v>
      </c>
      <c r="D5497" t="s">
        <v>58</v>
      </c>
      <c r="E5497" t="s">
        <v>307</v>
      </c>
      <c r="F5497" t="s">
        <v>307</v>
      </c>
      <c r="G5497" t="s">
        <v>307</v>
      </c>
      <c r="H5497" t="s">
        <v>307</v>
      </c>
      <c r="I5497" t="s">
        <v>307</v>
      </c>
      <c r="J5497" t="s">
        <v>307</v>
      </c>
      <c r="K5497" t="s">
        <v>307</v>
      </c>
      <c r="L5497" t="s">
        <v>307</v>
      </c>
      <c r="M5497" t="s">
        <v>307</v>
      </c>
      <c r="N5497" t="s">
        <v>307</v>
      </c>
      <c r="O5497" t="s">
        <v>307</v>
      </c>
      <c r="P5497" t="s">
        <v>307</v>
      </c>
      <c r="Q5497" t="s">
        <v>307</v>
      </c>
      <c r="R5497" t="s">
        <v>307</v>
      </c>
      <c r="S5497" t="s">
        <v>307</v>
      </c>
      <c r="T5497" t="s">
        <v>307</v>
      </c>
      <c r="U5497" t="s">
        <v>307</v>
      </c>
      <c r="V5497" t="s">
        <v>307</v>
      </c>
      <c r="W5497" t="s">
        <v>307</v>
      </c>
    </row>
    <row r="5498" spans="1:45" x14ac:dyDescent="0.25">
      <c r="A5498">
        <v>700</v>
      </c>
      <c r="B5498" t="s">
        <v>256</v>
      </c>
      <c r="C5498" t="s">
        <v>44</v>
      </c>
      <c r="D5498" t="s">
        <v>59</v>
      </c>
      <c r="E5498" t="s">
        <v>307</v>
      </c>
      <c r="F5498" t="s">
        <v>307</v>
      </c>
      <c r="G5498" t="s">
        <v>307</v>
      </c>
      <c r="H5498" t="s">
        <v>307</v>
      </c>
      <c r="I5498" t="s">
        <v>307</v>
      </c>
      <c r="J5498" t="s">
        <v>307</v>
      </c>
      <c r="K5498" t="s">
        <v>307</v>
      </c>
      <c r="L5498" t="s">
        <v>307</v>
      </c>
      <c r="M5498" t="s">
        <v>307</v>
      </c>
      <c r="N5498" t="s">
        <v>307</v>
      </c>
      <c r="O5498" t="s">
        <v>307</v>
      </c>
      <c r="P5498" t="s">
        <v>307</v>
      </c>
      <c r="Q5498" t="s">
        <v>307</v>
      </c>
      <c r="R5498" t="s">
        <v>307</v>
      </c>
      <c r="S5498" t="s">
        <v>307</v>
      </c>
      <c r="T5498" t="s">
        <v>307</v>
      </c>
      <c r="U5498" t="s">
        <v>307</v>
      </c>
      <c r="V5498" t="s">
        <v>307</v>
      </c>
      <c r="W5498" t="s">
        <v>307</v>
      </c>
    </row>
    <row r="5499" spans="1:45" x14ac:dyDescent="0.25">
      <c r="A5499">
        <v>700</v>
      </c>
      <c r="B5499" t="s">
        <v>256</v>
      </c>
      <c r="C5499" t="s">
        <v>44</v>
      </c>
      <c r="D5499" t="s">
        <v>60</v>
      </c>
      <c r="E5499" t="s">
        <v>307</v>
      </c>
      <c r="F5499" t="s">
        <v>307</v>
      </c>
      <c r="G5499" t="s">
        <v>307</v>
      </c>
      <c r="H5499" t="s">
        <v>307</v>
      </c>
      <c r="I5499" t="s">
        <v>307</v>
      </c>
      <c r="J5499" t="s">
        <v>307</v>
      </c>
      <c r="K5499" t="s">
        <v>307</v>
      </c>
      <c r="L5499" t="s">
        <v>307</v>
      </c>
      <c r="M5499" t="s">
        <v>307</v>
      </c>
      <c r="N5499" t="s">
        <v>307</v>
      </c>
      <c r="O5499" t="s">
        <v>307</v>
      </c>
      <c r="P5499" t="s">
        <v>307</v>
      </c>
      <c r="Q5499" t="s">
        <v>307</v>
      </c>
      <c r="R5499" t="s">
        <v>307</v>
      </c>
      <c r="S5499" t="s">
        <v>307</v>
      </c>
      <c r="T5499" t="s">
        <v>307</v>
      </c>
      <c r="U5499" t="s">
        <v>307</v>
      </c>
      <c r="V5499" t="s">
        <v>307</v>
      </c>
      <c r="W5499" t="s">
        <v>307</v>
      </c>
    </row>
    <row r="5500" spans="1:45" x14ac:dyDescent="0.25">
      <c r="A5500">
        <v>700</v>
      </c>
      <c r="B5500" t="s">
        <v>256</v>
      </c>
      <c r="C5500" t="s">
        <v>44</v>
      </c>
      <c r="D5500" t="s">
        <v>61</v>
      </c>
      <c r="E5500" t="s">
        <v>307</v>
      </c>
      <c r="F5500" t="s">
        <v>307</v>
      </c>
      <c r="G5500" t="s">
        <v>307</v>
      </c>
      <c r="H5500" t="s">
        <v>307</v>
      </c>
      <c r="I5500" t="s">
        <v>307</v>
      </c>
      <c r="J5500" t="s">
        <v>307</v>
      </c>
      <c r="K5500" t="s">
        <v>307</v>
      </c>
      <c r="L5500" t="s">
        <v>307</v>
      </c>
      <c r="M5500" t="s">
        <v>307</v>
      </c>
      <c r="N5500" t="s">
        <v>307</v>
      </c>
      <c r="O5500" t="s">
        <v>307</v>
      </c>
      <c r="P5500" t="s">
        <v>307</v>
      </c>
      <c r="Q5500" t="s">
        <v>307</v>
      </c>
      <c r="R5500" t="s">
        <v>307</v>
      </c>
      <c r="S5500" t="s">
        <v>307</v>
      </c>
      <c r="T5500" t="s">
        <v>307</v>
      </c>
      <c r="U5500" t="s">
        <v>307</v>
      </c>
      <c r="V5500" t="s">
        <v>307</v>
      </c>
      <c r="W5500" t="s">
        <v>307</v>
      </c>
    </row>
    <row r="5501" spans="1:45" x14ac:dyDescent="0.25">
      <c r="A5501">
        <v>700</v>
      </c>
      <c r="B5501" t="s">
        <v>256</v>
      </c>
      <c r="C5501" t="s">
        <v>44</v>
      </c>
      <c r="D5501" t="s">
        <v>62</v>
      </c>
      <c r="E5501" t="s">
        <v>307</v>
      </c>
      <c r="F5501" t="s">
        <v>307</v>
      </c>
      <c r="G5501" t="s">
        <v>307</v>
      </c>
      <c r="H5501" t="s">
        <v>307</v>
      </c>
      <c r="I5501" t="s">
        <v>307</v>
      </c>
      <c r="J5501" t="s">
        <v>307</v>
      </c>
      <c r="K5501" t="s">
        <v>307</v>
      </c>
      <c r="L5501" t="s">
        <v>307</v>
      </c>
      <c r="M5501" t="s">
        <v>307</v>
      </c>
      <c r="N5501" t="s">
        <v>307</v>
      </c>
      <c r="O5501" t="s">
        <v>307</v>
      </c>
      <c r="P5501" t="s">
        <v>307</v>
      </c>
      <c r="Q5501" t="s">
        <v>307</v>
      </c>
      <c r="R5501" t="s">
        <v>307</v>
      </c>
      <c r="S5501" t="s">
        <v>307</v>
      </c>
      <c r="T5501" t="s">
        <v>307</v>
      </c>
      <c r="U5501" t="s">
        <v>307</v>
      </c>
      <c r="V5501" t="s">
        <v>307</v>
      </c>
      <c r="W5501" t="s">
        <v>307</v>
      </c>
    </row>
    <row r="5502" spans="1:45" x14ac:dyDescent="0.25">
      <c r="A5502">
        <v>700</v>
      </c>
      <c r="B5502" t="s">
        <v>256</v>
      </c>
      <c r="C5502" t="s">
        <v>38</v>
      </c>
      <c r="D5502" t="s">
        <v>47</v>
      </c>
      <c r="E5502" t="s">
        <v>307</v>
      </c>
      <c r="F5502" t="s">
        <v>307</v>
      </c>
      <c r="G5502" t="s">
        <v>307</v>
      </c>
      <c r="H5502" t="s">
        <v>307</v>
      </c>
      <c r="I5502" t="s">
        <v>307</v>
      </c>
      <c r="J5502" t="s">
        <v>307</v>
      </c>
      <c r="K5502" t="s">
        <v>307</v>
      </c>
      <c r="L5502" t="s">
        <v>307</v>
      </c>
      <c r="M5502" t="s">
        <v>307</v>
      </c>
      <c r="N5502" t="s">
        <v>307</v>
      </c>
      <c r="O5502" t="s">
        <v>307</v>
      </c>
      <c r="P5502" t="s">
        <v>307</v>
      </c>
      <c r="Q5502" t="s">
        <v>307</v>
      </c>
      <c r="R5502" t="s">
        <v>307</v>
      </c>
      <c r="S5502" t="s">
        <v>307</v>
      </c>
      <c r="T5502" t="s">
        <v>307</v>
      </c>
      <c r="U5502" t="s">
        <v>307</v>
      </c>
      <c r="V5502" t="s">
        <v>307</v>
      </c>
      <c r="W5502" t="s">
        <v>307</v>
      </c>
      <c r="X5502" t="s">
        <v>307</v>
      </c>
      <c r="Y5502" t="s">
        <v>307</v>
      </c>
      <c r="Z5502" t="s">
        <v>307</v>
      </c>
      <c r="AA5502" t="s">
        <v>307</v>
      </c>
      <c r="AB5502" t="s">
        <v>307</v>
      </c>
      <c r="AC5502" t="s">
        <v>307</v>
      </c>
      <c r="AD5502" t="s">
        <v>307</v>
      </c>
      <c r="AE5502" t="s">
        <v>307</v>
      </c>
      <c r="AF5502" t="s">
        <v>307</v>
      </c>
      <c r="AG5502" t="s">
        <v>307</v>
      </c>
      <c r="AH5502" t="s">
        <v>307</v>
      </c>
      <c r="AI5502" t="s">
        <v>307</v>
      </c>
      <c r="AJ5502" t="s">
        <v>307</v>
      </c>
      <c r="AK5502" t="s">
        <v>307</v>
      </c>
      <c r="AL5502" t="s">
        <v>307</v>
      </c>
      <c r="AM5502" t="s">
        <v>307</v>
      </c>
      <c r="AN5502" t="s">
        <v>307</v>
      </c>
      <c r="AO5502" t="s">
        <v>307</v>
      </c>
      <c r="AP5502" t="s">
        <v>307</v>
      </c>
      <c r="AQ5502" t="s">
        <v>307</v>
      </c>
      <c r="AR5502" t="s">
        <v>307</v>
      </c>
      <c r="AS5502" t="s">
        <v>307</v>
      </c>
    </row>
    <row r="5503" spans="1:45" x14ac:dyDescent="0.25">
      <c r="A5503">
        <v>700</v>
      </c>
      <c r="B5503" t="s">
        <v>256</v>
      </c>
      <c r="C5503" t="s">
        <v>38</v>
      </c>
      <c r="D5503" t="s">
        <v>48</v>
      </c>
      <c r="E5503" t="s">
        <v>307</v>
      </c>
      <c r="F5503" t="s">
        <v>307</v>
      </c>
      <c r="G5503" t="s">
        <v>307</v>
      </c>
      <c r="H5503" t="s">
        <v>307</v>
      </c>
      <c r="I5503" t="s">
        <v>307</v>
      </c>
      <c r="J5503" t="s">
        <v>307</v>
      </c>
      <c r="K5503" t="s">
        <v>307</v>
      </c>
      <c r="L5503" t="s">
        <v>307</v>
      </c>
      <c r="M5503" t="s">
        <v>307</v>
      </c>
      <c r="N5503" t="s">
        <v>307</v>
      </c>
      <c r="O5503" t="s">
        <v>307</v>
      </c>
      <c r="P5503" t="s">
        <v>307</v>
      </c>
      <c r="Q5503" t="s">
        <v>307</v>
      </c>
      <c r="R5503" t="s">
        <v>307</v>
      </c>
      <c r="S5503" t="s">
        <v>307</v>
      </c>
      <c r="T5503" t="s">
        <v>307</v>
      </c>
      <c r="U5503" t="s">
        <v>307</v>
      </c>
      <c r="V5503" t="s">
        <v>307</v>
      </c>
      <c r="W5503" t="s">
        <v>307</v>
      </c>
      <c r="X5503" t="s">
        <v>307</v>
      </c>
      <c r="Y5503" t="s">
        <v>307</v>
      </c>
      <c r="Z5503" t="s">
        <v>307</v>
      </c>
      <c r="AA5503" t="s">
        <v>307</v>
      </c>
      <c r="AB5503" t="s">
        <v>307</v>
      </c>
      <c r="AC5503" t="s">
        <v>307</v>
      </c>
      <c r="AD5503" t="s">
        <v>307</v>
      </c>
      <c r="AE5503" t="s">
        <v>307</v>
      </c>
      <c r="AF5503" t="s">
        <v>307</v>
      </c>
      <c r="AG5503" t="s">
        <v>307</v>
      </c>
      <c r="AH5503" t="s">
        <v>307</v>
      </c>
      <c r="AI5503" t="s">
        <v>307</v>
      </c>
      <c r="AJ5503" t="s">
        <v>307</v>
      </c>
      <c r="AK5503" t="s">
        <v>307</v>
      </c>
      <c r="AL5503" t="s">
        <v>307</v>
      </c>
      <c r="AM5503" t="s">
        <v>307</v>
      </c>
      <c r="AN5503" t="s">
        <v>307</v>
      </c>
      <c r="AO5503" t="s">
        <v>307</v>
      </c>
      <c r="AP5503" t="s">
        <v>307</v>
      </c>
      <c r="AQ5503" t="s">
        <v>307</v>
      </c>
      <c r="AR5503" t="s">
        <v>307</v>
      </c>
      <c r="AS5503" t="s">
        <v>307</v>
      </c>
    </row>
    <row r="5504" spans="1:45" x14ac:dyDescent="0.25">
      <c r="A5504">
        <v>700</v>
      </c>
      <c r="B5504" t="s">
        <v>256</v>
      </c>
      <c r="C5504" t="s">
        <v>38</v>
      </c>
      <c r="D5504" t="s">
        <v>49</v>
      </c>
      <c r="E5504" t="s">
        <v>307</v>
      </c>
      <c r="F5504" t="s">
        <v>307</v>
      </c>
      <c r="G5504" t="s">
        <v>307</v>
      </c>
      <c r="H5504" t="s">
        <v>307</v>
      </c>
      <c r="I5504" t="s">
        <v>307</v>
      </c>
      <c r="J5504" t="s">
        <v>307</v>
      </c>
      <c r="K5504" t="s">
        <v>307</v>
      </c>
      <c r="L5504" t="s">
        <v>307</v>
      </c>
      <c r="M5504" t="s">
        <v>307</v>
      </c>
      <c r="N5504" t="s">
        <v>307</v>
      </c>
      <c r="O5504" t="s">
        <v>307</v>
      </c>
      <c r="P5504" t="s">
        <v>307</v>
      </c>
      <c r="Q5504" t="s">
        <v>307</v>
      </c>
      <c r="R5504" t="s">
        <v>307</v>
      </c>
      <c r="S5504" t="s">
        <v>307</v>
      </c>
      <c r="T5504" t="s">
        <v>307</v>
      </c>
      <c r="U5504" t="s">
        <v>307</v>
      </c>
      <c r="V5504" t="s">
        <v>307</v>
      </c>
      <c r="W5504" t="s">
        <v>307</v>
      </c>
      <c r="X5504" t="s">
        <v>307</v>
      </c>
      <c r="Y5504" t="s">
        <v>307</v>
      </c>
      <c r="Z5504" t="s">
        <v>307</v>
      </c>
      <c r="AA5504" t="s">
        <v>307</v>
      </c>
      <c r="AB5504" t="s">
        <v>307</v>
      </c>
      <c r="AC5504" t="s">
        <v>307</v>
      </c>
      <c r="AD5504" t="s">
        <v>307</v>
      </c>
      <c r="AE5504" t="s">
        <v>307</v>
      </c>
      <c r="AF5504" t="s">
        <v>307</v>
      </c>
      <c r="AG5504" t="s">
        <v>307</v>
      </c>
      <c r="AH5504" t="s">
        <v>307</v>
      </c>
      <c r="AI5504" t="s">
        <v>307</v>
      </c>
      <c r="AJ5504" t="s">
        <v>307</v>
      </c>
      <c r="AK5504" t="s">
        <v>307</v>
      </c>
      <c r="AL5504" t="s">
        <v>307</v>
      </c>
      <c r="AM5504" t="s">
        <v>307</v>
      </c>
      <c r="AN5504" t="s">
        <v>307</v>
      </c>
      <c r="AO5504" t="s">
        <v>307</v>
      </c>
      <c r="AP5504" t="s">
        <v>307</v>
      </c>
      <c r="AQ5504" t="s">
        <v>307</v>
      </c>
      <c r="AR5504" t="s">
        <v>307</v>
      </c>
      <c r="AS5504" t="s">
        <v>307</v>
      </c>
    </row>
    <row r="5505" spans="1:45" x14ac:dyDescent="0.25">
      <c r="A5505">
        <v>700</v>
      </c>
      <c r="B5505" t="s">
        <v>256</v>
      </c>
      <c r="C5505" t="s">
        <v>450</v>
      </c>
      <c r="D5505" t="s">
        <v>48</v>
      </c>
      <c r="E5505" t="s">
        <v>307</v>
      </c>
      <c r="F5505" t="s">
        <v>307</v>
      </c>
      <c r="G5505" t="s">
        <v>307</v>
      </c>
      <c r="H5505" t="s">
        <v>307</v>
      </c>
      <c r="I5505" t="s">
        <v>307</v>
      </c>
      <c r="J5505" t="s">
        <v>307</v>
      </c>
      <c r="K5505" t="s">
        <v>307</v>
      </c>
      <c r="L5505" t="s">
        <v>307</v>
      </c>
      <c r="M5505" t="s">
        <v>307</v>
      </c>
      <c r="N5505" t="s">
        <v>307</v>
      </c>
      <c r="O5505" t="s">
        <v>307</v>
      </c>
      <c r="P5505" t="s">
        <v>307</v>
      </c>
      <c r="Q5505" t="s">
        <v>307</v>
      </c>
      <c r="R5505" t="s">
        <v>307</v>
      </c>
    </row>
    <row r="5506" spans="1:45" x14ac:dyDescent="0.25">
      <c r="A5506">
        <v>700</v>
      </c>
      <c r="B5506" t="s">
        <v>256</v>
      </c>
      <c r="C5506" t="s">
        <v>449</v>
      </c>
      <c r="D5506" t="s">
        <v>48</v>
      </c>
      <c r="E5506" t="s">
        <v>307</v>
      </c>
      <c r="F5506" t="s">
        <v>307</v>
      </c>
      <c r="G5506" t="s">
        <v>307</v>
      </c>
      <c r="H5506" t="s">
        <v>307</v>
      </c>
      <c r="I5506" t="s">
        <v>307</v>
      </c>
      <c r="J5506" t="s">
        <v>307</v>
      </c>
      <c r="K5506" t="s">
        <v>307</v>
      </c>
      <c r="L5506" t="s">
        <v>307</v>
      </c>
      <c r="M5506" t="s">
        <v>307</v>
      </c>
      <c r="N5506" t="s">
        <v>307</v>
      </c>
      <c r="O5506" t="s">
        <v>307</v>
      </c>
      <c r="P5506" t="s">
        <v>307</v>
      </c>
      <c r="Q5506" t="s">
        <v>307</v>
      </c>
      <c r="R5506" t="s">
        <v>307</v>
      </c>
    </row>
    <row r="5507" spans="1:45" x14ac:dyDescent="0.25">
      <c r="A5507">
        <v>700</v>
      </c>
      <c r="B5507" t="s">
        <v>256</v>
      </c>
      <c r="C5507" t="s">
        <v>475</v>
      </c>
      <c r="D5507" t="s">
        <v>48</v>
      </c>
      <c r="E5507" t="s">
        <v>307</v>
      </c>
      <c r="F5507" t="s">
        <v>307</v>
      </c>
      <c r="G5507" t="s">
        <v>307</v>
      </c>
    </row>
    <row r="5508" spans="1:45" x14ac:dyDescent="0.25">
      <c r="A5508">
        <v>700</v>
      </c>
      <c r="B5508" t="s">
        <v>256</v>
      </c>
      <c r="C5508" t="s">
        <v>42</v>
      </c>
      <c r="D5508" t="s">
        <v>48</v>
      </c>
      <c r="E5508" t="s">
        <v>307</v>
      </c>
      <c r="F5508" t="s">
        <v>307</v>
      </c>
      <c r="G5508" t="s">
        <v>307</v>
      </c>
      <c r="H5508" t="s">
        <v>307</v>
      </c>
      <c r="I5508" t="s">
        <v>307</v>
      </c>
      <c r="J5508" t="s">
        <v>307</v>
      </c>
      <c r="K5508" t="s">
        <v>307</v>
      </c>
      <c r="L5508" t="s">
        <v>307</v>
      </c>
      <c r="M5508" t="s">
        <v>307</v>
      </c>
      <c r="N5508" t="s">
        <v>307</v>
      </c>
      <c r="O5508" t="s">
        <v>307</v>
      </c>
      <c r="P5508" t="s">
        <v>307</v>
      </c>
      <c r="Q5508" t="s">
        <v>307</v>
      </c>
      <c r="R5508" t="s">
        <v>307</v>
      </c>
      <c r="S5508" t="s">
        <v>307</v>
      </c>
      <c r="T5508" t="s">
        <v>307</v>
      </c>
      <c r="U5508" t="s">
        <v>307</v>
      </c>
      <c r="V5508" t="s">
        <v>307</v>
      </c>
      <c r="W5508" t="s">
        <v>307</v>
      </c>
      <c r="X5508" t="s">
        <v>307</v>
      </c>
      <c r="Y5508" t="s">
        <v>307</v>
      </c>
      <c r="Z5508" t="s">
        <v>307</v>
      </c>
    </row>
    <row r="5509" spans="1:45" x14ac:dyDescent="0.25">
      <c r="A5509">
        <v>701</v>
      </c>
      <c r="B5509" t="s">
        <v>257</v>
      </c>
      <c r="C5509" t="s">
        <v>43</v>
      </c>
      <c r="D5509" t="s">
        <v>54</v>
      </c>
      <c r="E5509" t="s">
        <v>307</v>
      </c>
      <c r="F5509" t="s">
        <v>307</v>
      </c>
      <c r="G5509" t="s">
        <v>307</v>
      </c>
      <c r="H5509" t="s">
        <v>307</v>
      </c>
      <c r="I5509" t="s">
        <v>307</v>
      </c>
      <c r="J5509" t="s">
        <v>307</v>
      </c>
      <c r="K5509" t="s">
        <v>307</v>
      </c>
      <c r="L5509" t="s">
        <v>307</v>
      </c>
      <c r="M5509" t="s">
        <v>307</v>
      </c>
      <c r="N5509" t="s">
        <v>307</v>
      </c>
      <c r="O5509" t="s">
        <v>307</v>
      </c>
      <c r="P5509" t="s">
        <v>307</v>
      </c>
      <c r="Q5509" t="s">
        <v>307</v>
      </c>
      <c r="R5509" t="s">
        <v>307</v>
      </c>
      <c r="S5509" t="s">
        <v>307</v>
      </c>
      <c r="T5509" t="s">
        <v>307</v>
      </c>
      <c r="U5509" t="s">
        <v>307</v>
      </c>
      <c r="V5509" t="s">
        <v>307</v>
      </c>
      <c r="W5509" t="s">
        <v>307</v>
      </c>
    </row>
    <row r="5510" spans="1:45" x14ac:dyDescent="0.25">
      <c r="A5510">
        <v>701</v>
      </c>
      <c r="B5510" t="s">
        <v>257</v>
      </c>
      <c r="C5510" t="s">
        <v>43</v>
      </c>
      <c r="D5510" t="s">
        <v>55</v>
      </c>
      <c r="E5510" t="s">
        <v>307</v>
      </c>
      <c r="F5510" t="s">
        <v>307</v>
      </c>
      <c r="G5510" t="s">
        <v>307</v>
      </c>
      <c r="H5510" t="s">
        <v>307</v>
      </c>
      <c r="I5510" t="s">
        <v>307</v>
      </c>
      <c r="J5510" t="s">
        <v>307</v>
      </c>
      <c r="K5510" t="s">
        <v>307</v>
      </c>
      <c r="L5510" t="s">
        <v>307</v>
      </c>
      <c r="M5510" t="s">
        <v>307</v>
      </c>
      <c r="N5510" t="s">
        <v>307</v>
      </c>
      <c r="O5510" t="s">
        <v>307</v>
      </c>
      <c r="P5510" t="s">
        <v>307</v>
      </c>
      <c r="Q5510" t="s">
        <v>307</v>
      </c>
      <c r="R5510" t="s">
        <v>307</v>
      </c>
      <c r="S5510" t="s">
        <v>307</v>
      </c>
      <c r="T5510" t="s">
        <v>307</v>
      </c>
      <c r="U5510" t="s">
        <v>307</v>
      </c>
      <c r="V5510" t="s">
        <v>307</v>
      </c>
      <c r="W5510" t="s">
        <v>307</v>
      </c>
    </row>
    <row r="5511" spans="1:45" x14ac:dyDescent="0.25">
      <c r="A5511">
        <v>701</v>
      </c>
      <c r="B5511" t="s">
        <v>257</v>
      </c>
      <c r="C5511" t="s">
        <v>43</v>
      </c>
      <c r="D5511" t="s">
        <v>56</v>
      </c>
      <c r="E5511" t="s">
        <v>307</v>
      </c>
      <c r="F5511" t="s">
        <v>307</v>
      </c>
      <c r="G5511" t="s">
        <v>307</v>
      </c>
      <c r="H5511" t="s">
        <v>307</v>
      </c>
      <c r="I5511" t="s">
        <v>307</v>
      </c>
      <c r="J5511" t="s">
        <v>307</v>
      </c>
      <c r="K5511" t="s">
        <v>307</v>
      </c>
      <c r="L5511" t="s">
        <v>307</v>
      </c>
      <c r="M5511" t="s">
        <v>307</v>
      </c>
      <c r="N5511" t="s">
        <v>307</v>
      </c>
      <c r="O5511" t="s">
        <v>307</v>
      </c>
      <c r="P5511" t="s">
        <v>307</v>
      </c>
      <c r="Q5511" t="s">
        <v>307</v>
      </c>
      <c r="R5511" t="s">
        <v>307</v>
      </c>
      <c r="S5511" t="s">
        <v>307</v>
      </c>
      <c r="T5511" t="s">
        <v>307</v>
      </c>
      <c r="U5511" t="s">
        <v>307</v>
      </c>
      <c r="V5511" t="s">
        <v>307</v>
      </c>
      <c r="W5511" t="s">
        <v>307</v>
      </c>
    </row>
    <row r="5512" spans="1:45" x14ac:dyDescent="0.25">
      <c r="A5512">
        <v>701</v>
      </c>
      <c r="B5512" t="s">
        <v>257</v>
      </c>
      <c r="C5512" t="s">
        <v>43</v>
      </c>
      <c r="D5512" t="s">
        <v>57</v>
      </c>
      <c r="E5512" t="s">
        <v>307</v>
      </c>
      <c r="F5512" t="s">
        <v>307</v>
      </c>
      <c r="G5512" t="s">
        <v>307</v>
      </c>
      <c r="H5512" t="s">
        <v>307</v>
      </c>
      <c r="I5512" t="s">
        <v>307</v>
      </c>
      <c r="J5512" t="s">
        <v>307</v>
      </c>
      <c r="K5512" t="s">
        <v>307</v>
      </c>
      <c r="L5512" t="s">
        <v>307</v>
      </c>
      <c r="M5512" t="s">
        <v>307</v>
      </c>
      <c r="N5512" t="s">
        <v>307</v>
      </c>
      <c r="O5512" t="s">
        <v>307</v>
      </c>
      <c r="P5512" t="s">
        <v>307</v>
      </c>
      <c r="Q5512" t="s">
        <v>307</v>
      </c>
      <c r="R5512" t="s">
        <v>307</v>
      </c>
      <c r="S5512" t="s">
        <v>307</v>
      </c>
      <c r="T5512" t="s">
        <v>307</v>
      </c>
      <c r="U5512" t="s">
        <v>307</v>
      </c>
      <c r="V5512" t="s">
        <v>307</v>
      </c>
      <c r="W5512" t="s">
        <v>307</v>
      </c>
    </row>
    <row r="5513" spans="1:45" x14ac:dyDescent="0.25">
      <c r="A5513">
        <v>701</v>
      </c>
      <c r="B5513" t="s">
        <v>257</v>
      </c>
      <c r="C5513" t="s">
        <v>43</v>
      </c>
      <c r="D5513" t="s">
        <v>58</v>
      </c>
      <c r="E5513" t="s">
        <v>307</v>
      </c>
      <c r="F5513" t="s">
        <v>307</v>
      </c>
      <c r="G5513" t="s">
        <v>307</v>
      </c>
      <c r="H5513" t="s">
        <v>307</v>
      </c>
      <c r="I5513" t="s">
        <v>307</v>
      </c>
      <c r="J5513" t="s">
        <v>307</v>
      </c>
      <c r="K5513" t="s">
        <v>307</v>
      </c>
      <c r="L5513" t="s">
        <v>307</v>
      </c>
      <c r="M5513" t="s">
        <v>307</v>
      </c>
      <c r="N5513" t="s">
        <v>307</v>
      </c>
      <c r="O5513" t="s">
        <v>307</v>
      </c>
      <c r="P5513" t="s">
        <v>307</v>
      </c>
      <c r="Q5513" t="s">
        <v>307</v>
      </c>
      <c r="R5513" t="s">
        <v>307</v>
      </c>
      <c r="S5513" t="s">
        <v>307</v>
      </c>
      <c r="T5513" t="s">
        <v>307</v>
      </c>
      <c r="U5513" t="s">
        <v>307</v>
      </c>
      <c r="V5513" t="s">
        <v>307</v>
      </c>
      <c r="W5513" t="s">
        <v>307</v>
      </c>
    </row>
    <row r="5514" spans="1:45" x14ac:dyDescent="0.25">
      <c r="A5514">
        <v>701</v>
      </c>
      <c r="B5514" t="s">
        <v>257</v>
      </c>
      <c r="C5514" t="s">
        <v>43</v>
      </c>
      <c r="D5514" t="s">
        <v>59</v>
      </c>
      <c r="E5514" t="s">
        <v>307</v>
      </c>
      <c r="F5514" t="s">
        <v>307</v>
      </c>
      <c r="G5514" t="s">
        <v>307</v>
      </c>
      <c r="H5514" t="s">
        <v>307</v>
      </c>
      <c r="I5514" t="s">
        <v>307</v>
      </c>
      <c r="J5514" t="s">
        <v>307</v>
      </c>
      <c r="K5514" t="s">
        <v>307</v>
      </c>
      <c r="L5514" t="s">
        <v>307</v>
      </c>
      <c r="M5514" t="s">
        <v>307</v>
      </c>
      <c r="N5514" t="s">
        <v>307</v>
      </c>
      <c r="O5514" t="s">
        <v>307</v>
      </c>
      <c r="P5514" t="s">
        <v>307</v>
      </c>
      <c r="Q5514" t="s">
        <v>307</v>
      </c>
      <c r="R5514" t="s">
        <v>307</v>
      </c>
      <c r="S5514" t="s">
        <v>307</v>
      </c>
      <c r="T5514" t="s">
        <v>307</v>
      </c>
      <c r="U5514" t="s">
        <v>307</v>
      </c>
      <c r="V5514" t="s">
        <v>307</v>
      </c>
      <c r="W5514" t="s">
        <v>307</v>
      </c>
    </row>
    <row r="5515" spans="1:45" x14ac:dyDescent="0.25">
      <c r="A5515">
        <v>701</v>
      </c>
      <c r="B5515" t="s">
        <v>257</v>
      </c>
      <c r="C5515" t="s">
        <v>43</v>
      </c>
      <c r="D5515" t="s">
        <v>60</v>
      </c>
      <c r="E5515" t="s">
        <v>307</v>
      </c>
      <c r="F5515" t="s">
        <v>307</v>
      </c>
      <c r="G5515" t="s">
        <v>307</v>
      </c>
      <c r="H5515" t="s">
        <v>307</v>
      </c>
      <c r="I5515" t="s">
        <v>307</v>
      </c>
      <c r="J5515" t="s">
        <v>307</v>
      </c>
      <c r="K5515" t="s">
        <v>307</v>
      </c>
      <c r="L5515" t="s">
        <v>307</v>
      </c>
      <c r="M5515" t="s">
        <v>307</v>
      </c>
      <c r="N5515" t="s">
        <v>307</v>
      </c>
      <c r="O5515" t="s">
        <v>307</v>
      </c>
      <c r="P5515" t="s">
        <v>307</v>
      </c>
      <c r="Q5515" t="s">
        <v>307</v>
      </c>
      <c r="R5515" t="s">
        <v>307</v>
      </c>
      <c r="S5515" t="s">
        <v>307</v>
      </c>
      <c r="T5515" t="s">
        <v>307</v>
      </c>
      <c r="U5515" t="s">
        <v>307</v>
      </c>
      <c r="V5515" t="s">
        <v>307</v>
      </c>
      <c r="W5515" t="s">
        <v>307</v>
      </c>
    </row>
    <row r="5516" spans="1:45" x14ac:dyDescent="0.25">
      <c r="A5516">
        <v>701</v>
      </c>
      <c r="B5516" t="s">
        <v>257</v>
      </c>
      <c r="C5516" t="s">
        <v>43</v>
      </c>
      <c r="D5516" t="s">
        <v>61</v>
      </c>
      <c r="E5516" t="s">
        <v>307</v>
      </c>
      <c r="F5516" t="s">
        <v>307</v>
      </c>
      <c r="G5516" t="s">
        <v>307</v>
      </c>
      <c r="H5516" t="s">
        <v>307</v>
      </c>
      <c r="I5516" t="s">
        <v>307</v>
      </c>
      <c r="J5516" t="s">
        <v>307</v>
      </c>
      <c r="K5516" t="s">
        <v>307</v>
      </c>
      <c r="L5516" t="s">
        <v>307</v>
      </c>
      <c r="M5516" t="s">
        <v>307</v>
      </c>
      <c r="N5516" t="s">
        <v>307</v>
      </c>
      <c r="O5516" t="s">
        <v>307</v>
      </c>
      <c r="P5516" t="s">
        <v>307</v>
      </c>
      <c r="Q5516" t="s">
        <v>307</v>
      </c>
      <c r="R5516" t="s">
        <v>307</v>
      </c>
      <c r="S5516" t="s">
        <v>307</v>
      </c>
      <c r="T5516" t="s">
        <v>307</v>
      </c>
      <c r="U5516" t="s">
        <v>307</v>
      </c>
      <c r="V5516" t="s">
        <v>307</v>
      </c>
      <c r="W5516" t="s">
        <v>307</v>
      </c>
    </row>
    <row r="5517" spans="1:45" x14ac:dyDescent="0.25">
      <c r="A5517">
        <v>701</v>
      </c>
      <c r="B5517" t="s">
        <v>257</v>
      </c>
      <c r="C5517" t="s">
        <v>43</v>
      </c>
      <c r="D5517" t="s">
        <v>62</v>
      </c>
      <c r="E5517" t="s">
        <v>307</v>
      </c>
      <c r="F5517" t="s">
        <v>307</v>
      </c>
      <c r="G5517" t="s">
        <v>307</v>
      </c>
      <c r="H5517" t="s">
        <v>307</v>
      </c>
      <c r="I5517" t="s">
        <v>307</v>
      </c>
      <c r="J5517" t="s">
        <v>307</v>
      </c>
      <c r="K5517" t="s">
        <v>307</v>
      </c>
      <c r="L5517" t="s">
        <v>307</v>
      </c>
      <c r="M5517" t="s">
        <v>307</v>
      </c>
      <c r="N5517" t="s">
        <v>307</v>
      </c>
      <c r="O5517" t="s">
        <v>307</v>
      </c>
      <c r="P5517" t="s">
        <v>307</v>
      </c>
      <c r="Q5517" t="s">
        <v>307</v>
      </c>
      <c r="R5517" t="s">
        <v>307</v>
      </c>
      <c r="S5517" t="s">
        <v>307</v>
      </c>
      <c r="T5517" t="s">
        <v>307</v>
      </c>
      <c r="U5517" t="s">
        <v>307</v>
      </c>
      <c r="V5517" t="s">
        <v>307</v>
      </c>
      <c r="W5517" t="s">
        <v>307</v>
      </c>
    </row>
    <row r="5518" spans="1:45" x14ac:dyDescent="0.25">
      <c r="A5518">
        <v>701</v>
      </c>
      <c r="B5518" t="s">
        <v>257</v>
      </c>
      <c r="C5518" t="s">
        <v>36</v>
      </c>
      <c r="D5518" t="s">
        <v>47</v>
      </c>
      <c r="E5518" t="s">
        <v>307</v>
      </c>
      <c r="F5518" t="s">
        <v>307</v>
      </c>
      <c r="G5518" t="s">
        <v>307</v>
      </c>
      <c r="H5518" t="s">
        <v>307</v>
      </c>
      <c r="I5518" t="s">
        <v>307</v>
      </c>
      <c r="J5518" t="s">
        <v>307</v>
      </c>
      <c r="K5518" t="s">
        <v>307</v>
      </c>
      <c r="L5518" t="s">
        <v>307</v>
      </c>
      <c r="M5518" t="s">
        <v>307</v>
      </c>
      <c r="N5518" t="s">
        <v>307</v>
      </c>
      <c r="O5518" t="s">
        <v>307</v>
      </c>
      <c r="P5518" t="s">
        <v>307</v>
      </c>
      <c r="Q5518" t="s">
        <v>307</v>
      </c>
      <c r="R5518" t="s">
        <v>307</v>
      </c>
      <c r="S5518" t="s">
        <v>307</v>
      </c>
      <c r="T5518" t="s">
        <v>307</v>
      </c>
      <c r="U5518" t="s">
        <v>307</v>
      </c>
      <c r="V5518" t="s">
        <v>307</v>
      </c>
      <c r="W5518" t="s">
        <v>307</v>
      </c>
      <c r="X5518" t="s">
        <v>307</v>
      </c>
      <c r="Y5518" t="s">
        <v>307</v>
      </c>
      <c r="Z5518" t="s">
        <v>307</v>
      </c>
      <c r="AA5518" t="s">
        <v>307</v>
      </c>
      <c r="AB5518" t="s">
        <v>307</v>
      </c>
      <c r="AC5518" t="s">
        <v>307</v>
      </c>
      <c r="AD5518" t="s">
        <v>307</v>
      </c>
      <c r="AE5518" t="s">
        <v>307</v>
      </c>
      <c r="AF5518" t="s">
        <v>307</v>
      </c>
      <c r="AG5518" t="s">
        <v>307</v>
      </c>
      <c r="AH5518" t="s">
        <v>307</v>
      </c>
      <c r="AI5518" t="s">
        <v>307</v>
      </c>
      <c r="AJ5518" t="s">
        <v>307</v>
      </c>
      <c r="AK5518" t="s">
        <v>307</v>
      </c>
      <c r="AL5518" t="s">
        <v>307</v>
      </c>
      <c r="AM5518" t="s">
        <v>307</v>
      </c>
      <c r="AN5518" t="s">
        <v>307</v>
      </c>
      <c r="AO5518" t="s">
        <v>307</v>
      </c>
      <c r="AP5518" t="s">
        <v>307</v>
      </c>
      <c r="AQ5518" t="s">
        <v>307</v>
      </c>
      <c r="AR5518" t="s">
        <v>307</v>
      </c>
      <c r="AS5518" t="s">
        <v>307</v>
      </c>
    </row>
    <row r="5519" spans="1:45" x14ac:dyDescent="0.25">
      <c r="A5519">
        <v>701</v>
      </c>
      <c r="B5519" t="s">
        <v>257</v>
      </c>
      <c r="C5519" t="s">
        <v>36</v>
      </c>
      <c r="D5519" t="s">
        <v>48</v>
      </c>
      <c r="E5519" t="s">
        <v>307</v>
      </c>
      <c r="F5519" t="s">
        <v>307</v>
      </c>
      <c r="G5519" t="s">
        <v>307</v>
      </c>
      <c r="H5519" t="s">
        <v>307</v>
      </c>
      <c r="I5519" t="s">
        <v>307</v>
      </c>
      <c r="J5519" t="s">
        <v>307</v>
      </c>
      <c r="K5519" t="s">
        <v>307</v>
      </c>
      <c r="L5519" t="s">
        <v>307</v>
      </c>
      <c r="M5519" t="s">
        <v>307</v>
      </c>
      <c r="N5519" t="s">
        <v>307</v>
      </c>
      <c r="O5519" t="s">
        <v>307</v>
      </c>
      <c r="P5519" t="s">
        <v>307</v>
      </c>
      <c r="Q5519" t="s">
        <v>307</v>
      </c>
      <c r="R5519" t="s">
        <v>307</v>
      </c>
      <c r="S5519" t="s">
        <v>307</v>
      </c>
      <c r="T5519" t="s">
        <v>307</v>
      </c>
      <c r="U5519" t="s">
        <v>307</v>
      </c>
      <c r="V5519" t="s">
        <v>307</v>
      </c>
      <c r="W5519" t="s">
        <v>307</v>
      </c>
      <c r="X5519" t="s">
        <v>307</v>
      </c>
      <c r="Y5519" t="s">
        <v>307</v>
      </c>
      <c r="Z5519" t="s">
        <v>307</v>
      </c>
      <c r="AA5519" t="s">
        <v>307</v>
      </c>
      <c r="AB5519" t="s">
        <v>307</v>
      </c>
      <c r="AC5519" t="s">
        <v>307</v>
      </c>
      <c r="AD5519" t="s">
        <v>307</v>
      </c>
      <c r="AE5519" t="s">
        <v>307</v>
      </c>
      <c r="AF5519" t="s">
        <v>307</v>
      </c>
      <c r="AG5519" t="s">
        <v>307</v>
      </c>
      <c r="AH5519" t="s">
        <v>307</v>
      </c>
      <c r="AI5519" t="s">
        <v>307</v>
      </c>
      <c r="AJ5519" t="s">
        <v>307</v>
      </c>
      <c r="AK5519" t="s">
        <v>307</v>
      </c>
      <c r="AL5519" t="s">
        <v>307</v>
      </c>
      <c r="AM5519" t="s">
        <v>307</v>
      </c>
      <c r="AN5519" t="s">
        <v>307</v>
      </c>
      <c r="AO5519" t="s">
        <v>307</v>
      </c>
      <c r="AP5519" t="s">
        <v>307</v>
      </c>
      <c r="AQ5519" t="s">
        <v>307</v>
      </c>
      <c r="AR5519" t="s">
        <v>307</v>
      </c>
      <c r="AS5519" t="s">
        <v>307</v>
      </c>
    </row>
    <row r="5520" spans="1:45" x14ac:dyDescent="0.25">
      <c r="A5520">
        <v>701</v>
      </c>
      <c r="B5520" t="s">
        <v>257</v>
      </c>
      <c r="C5520" t="s">
        <v>36</v>
      </c>
      <c r="D5520" t="s">
        <v>49</v>
      </c>
      <c r="E5520" t="s">
        <v>307</v>
      </c>
      <c r="F5520" t="s">
        <v>307</v>
      </c>
      <c r="G5520" t="s">
        <v>307</v>
      </c>
      <c r="H5520" t="s">
        <v>307</v>
      </c>
      <c r="I5520" t="s">
        <v>307</v>
      </c>
      <c r="J5520" t="s">
        <v>307</v>
      </c>
      <c r="K5520" t="s">
        <v>307</v>
      </c>
      <c r="L5520" t="s">
        <v>307</v>
      </c>
      <c r="M5520" t="s">
        <v>307</v>
      </c>
      <c r="N5520" t="s">
        <v>307</v>
      </c>
      <c r="O5520" t="s">
        <v>307</v>
      </c>
      <c r="P5520" t="s">
        <v>307</v>
      </c>
      <c r="Q5520" t="s">
        <v>307</v>
      </c>
      <c r="R5520" t="s">
        <v>307</v>
      </c>
      <c r="S5520" t="s">
        <v>307</v>
      </c>
      <c r="T5520" t="s">
        <v>307</v>
      </c>
      <c r="U5520" t="s">
        <v>307</v>
      </c>
      <c r="V5520" t="s">
        <v>307</v>
      </c>
      <c r="W5520" t="s">
        <v>307</v>
      </c>
      <c r="X5520" t="s">
        <v>307</v>
      </c>
      <c r="Y5520" t="s">
        <v>307</v>
      </c>
      <c r="Z5520" t="s">
        <v>307</v>
      </c>
      <c r="AA5520" t="s">
        <v>307</v>
      </c>
      <c r="AB5520" t="s">
        <v>307</v>
      </c>
      <c r="AC5520" t="s">
        <v>307</v>
      </c>
      <c r="AD5520" t="s">
        <v>307</v>
      </c>
      <c r="AE5520" t="s">
        <v>307</v>
      </c>
      <c r="AF5520" t="s">
        <v>307</v>
      </c>
      <c r="AG5520" t="s">
        <v>307</v>
      </c>
      <c r="AH5520" t="s">
        <v>307</v>
      </c>
      <c r="AI5520" t="s">
        <v>307</v>
      </c>
      <c r="AJ5520" t="s">
        <v>307</v>
      </c>
      <c r="AK5520" t="s">
        <v>307</v>
      </c>
      <c r="AL5520" t="s">
        <v>307</v>
      </c>
      <c r="AM5520" t="s">
        <v>307</v>
      </c>
      <c r="AN5520" t="s">
        <v>307</v>
      </c>
      <c r="AO5520" t="s">
        <v>307</v>
      </c>
      <c r="AP5520" t="s">
        <v>307</v>
      </c>
      <c r="AQ5520" t="s">
        <v>307</v>
      </c>
      <c r="AR5520" t="s">
        <v>307</v>
      </c>
      <c r="AS5520" t="s">
        <v>307</v>
      </c>
    </row>
    <row r="5521" spans="1:45" x14ac:dyDescent="0.25">
      <c r="A5521">
        <v>701</v>
      </c>
      <c r="B5521" t="s">
        <v>257</v>
      </c>
      <c r="C5521" t="s">
        <v>37</v>
      </c>
      <c r="D5521" t="s">
        <v>47</v>
      </c>
      <c r="E5521" t="s">
        <v>307</v>
      </c>
      <c r="F5521" t="s">
        <v>307</v>
      </c>
      <c r="G5521" t="s">
        <v>307</v>
      </c>
      <c r="H5521" t="s">
        <v>307</v>
      </c>
      <c r="I5521" t="s">
        <v>307</v>
      </c>
      <c r="J5521" t="s">
        <v>307</v>
      </c>
      <c r="K5521" t="s">
        <v>307</v>
      </c>
      <c r="L5521" t="s">
        <v>307</v>
      </c>
      <c r="M5521" t="s">
        <v>307</v>
      </c>
      <c r="N5521" t="s">
        <v>307</v>
      </c>
      <c r="O5521" t="s">
        <v>307</v>
      </c>
      <c r="P5521" t="s">
        <v>307</v>
      </c>
      <c r="Q5521" t="s">
        <v>307</v>
      </c>
      <c r="R5521" t="s">
        <v>307</v>
      </c>
      <c r="S5521" t="s">
        <v>307</v>
      </c>
      <c r="T5521" t="s">
        <v>307</v>
      </c>
      <c r="U5521" t="s">
        <v>307</v>
      </c>
      <c r="V5521" t="s">
        <v>307</v>
      </c>
      <c r="W5521" t="s">
        <v>307</v>
      </c>
      <c r="X5521" t="s">
        <v>307</v>
      </c>
      <c r="Y5521" t="s">
        <v>307</v>
      </c>
      <c r="Z5521" t="s">
        <v>307</v>
      </c>
      <c r="AA5521" t="s">
        <v>307</v>
      </c>
      <c r="AB5521" t="s">
        <v>307</v>
      </c>
      <c r="AC5521" t="s">
        <v>307</v>
      </c>
      <c r="AD5521" t="s">
        <v>307</v>
      </c>
      <c r="AE5521" t="s">
        <v>307</v>
      </c>
      <c r="AF5521" t="s">
        <v>307</v>
      </c>
      <c r="AG5521" t="s">
        <v>307</v>
      </c>
      <c r="AH5521" t="s">
        <v>307</v>
      </c>
      <c r="AI5521" t="s">
        <v>307</v>
      </c>
      <c r="AJ5521" t="s">
        <v>307</v>
      </c>
      <c r="AK5521" t="s">
        <v>307</v>
      </c>
      <c r="AL5521" t="s">
        <v>307</v>
      </c>
      <c r="AM5521" t="s">
        <v>307</v>
      </c>
      <c r="AN5521" t="s">
        <v>307</v>
      </c>
      <c r="AO5521" t="s">
        <v>307</v>
      </c>
      <c r="AP5521" t="s">
        <v>307</v>
      </c>
      <c r="AQ5521" t="s">
        <v>307</v>
      </c>
      <c r="AR5521" t="s">
        <v>307</v>
      </c>
      <c r="AS5521" t="s">
        <v>307</v>
      </c>
    </row>
    <row r="5522" spans="1:45" x14ac:dyDescent="0.25">
      <c r="A5522">
        <v>701</v>
      </c>
      <c r="B5522" t="s">
        <v>257</v>
      </c>
      <c r="C5522" t="s">
        <v>37</v>
      </c>
      <c r="D5522" t="s">
        <v>48</v>
      </c>
      <c r="E5522" t="s">
        <v>307</v>
      </c>
      <c r="F5522" t="s">
        <v>307</v>
      </c>
      <c r="G5522" t="s">
        <v>307</v>
      </c>
      <c r="H5522" t="s">
        <v>307</v>
      </c>
      <c r="I5522" t="s">
        <v>307</v>
      </c>
      <c r="J5522" t="s">
        <v>307</v>
      </c>
      <c r="K5522" t="s">
        <v>307</v>
      </c>
      <c r="L5522" t="s">
        <v>307</v>
      </c>
      <c r="M5522" t="s">
        <v>307</v>
      </c>
      <c r="N5522" t="s">
        <v>307</v>
      </c>
      <c r="O5522" t="s">
        <v>307</v>
      </c>
      <c r="P5522" t="s">
        <v>307</v>
      </c>
      <c r="Q5522" t="s">
        <v>307</v>
      </c>
      <c r="R5522" t="s">
        <v>307</v>
      </c>
      <c r="S5522" t="s">
        <v>307</v>
      </c>
      <c r="T5522" t="s">
        <v>307</v>
      </c>
      <c r="U5522" t="s">
        <v>307</v>
      </c>
      <c r="V5522" t="s">
        <v>307</v>
      </c>
      <c r="W5522" t="s">
        <v>307</v>
      </c>
      <c r="X5522" t="s">
        <v>307</v>
      </c>
      <c r="Y5522" t="s">
        <v>307</v>
      </c>
      <c r="Z5522" t="s">
        <v>307</v>
      </c>
      <c r="AA5522" t="s">
        <v>307</v>
      </c>
      <c r="AB5522" t="s">
        <v>307</v>
      </c>
      <c r="AC5522" t="s">
        <v>307</v>
      </c>
      <c r="AD5522" t="s">
        <v>307</v>
      </c>
      <c r="AE5522" t="s">
        <v>307</v>
      </c>
      <c r="AF5522" t="s">
        <v>307</v>
      </c>
      <c r="AG5522" t="s">
        <v>307</v>
      </c>
      <c r="AH5522" t="s">
        <v>307</v>
      </c>
      <c r="AI5522" t="s">
        <v>307</v>
      </c>
      <c r="AJ5522" t="s">
        <v>307</v>
      </c>
      <c r="AK5522" t="s">
        <v>307</v>
      </c>
      <c r="AL5522" t="s">
        <v>307</v>
      </c>
      <c r="AM5522" t="s">
        <v>307</v>
      </c>
      <c r="AN5522" t="s">
        <v>307</v>
      </c>
      <c r="AO5522" t="s">
        <v>307</v>
      </c>
      <c r="AP5522" t="s">
        <v>307</v>
      </c>
      <c r="AQ5522" t="s">
        <v>307</v>
      </c>
      <c r="AR5522" t="s">
        <v>307</v>
      </c>
      <c r="AS5522" t="s">
        <v>307</v>
      </c>
    </row>
    <row r="5523" spans="1:45" x14ac:dyDescent="0.25">
      <c r="A5523">
        <v>701</v>
      </c>
      <c r="B5523" t="s">
        <v>257</v>
      </c>
      <c r="C5523" t="s">
        <v>37</v>
      </c>
      <c r="D5523" t="s">
        <v>49</v>
      </c>
      <c r="E5523" t="s">
        <v>307</v>
      </c>
      <c r="F5523" t="s">
        <v>307</v>
      </c>
      <c r="G5523" t="s">
        <v>307</v>
      </c>
      <c r="H5523" t="s">
        <v>307</v>
      </c>
      <c r="I5523" t="s">
        <v>307</v>
      </c>
      <c r="J5523" t="s">
        <v>307</v>
      </c>
      <c r="K5523" t="s">
        <v>307</v>
      </c>
      <c r="L5523" t="s">
        <v>307</v>
      </c>
      <c r="M5523" t="s">
        <v>307</v>
      </c>
      <c r="N5523" t="s">
        <v>307</v>
      </c>
      <c r="O5523" t="s">
        <v>307</v>
      </c>
      <c r="P5523" t="s">
        <v>307</v>
      </c>
      <c r="Q5523" t="s">
        <v>307</v>
      </c>
      <c r="R5523" t="s">
        <v>307</v>
      </c>
      <c r="S5523" t="s">
        <v>307</v>
      </c>
      <c r="T5523" t="s">
        <v>307</v>
      </c>
      <c r="U5523" t="s">
        <v>307</v>
      </c>
      <c r="V5523" t="s">
        <v>307</v>
      </c>
      <c r="W5523" t="s">
        <v>307</v>
      </c>
      <c r="X5523" t="s">
        <v>307</v>
      </c>
      <c r="Y5523" t="s">
        <v>307</v>
      </c>
      <c r="Z5523" t="s">
        <v>307</v>
      </c>
      <c r="AA5523" t="s">
        <v>307</v>
      </c>
      <c r="AB5523" t="s">
        <v>307</v>
      </c>
      <c r="AC5523" t="s">
        <v>307</v>
      </c>
      <c r="AD5523" t="s">
        <v>307</v>
      </c>
      <c r="AE5523" t="s">
        <v>307</v>
      </c>
      <c r="AF5523" t="s">
        <v>307</v>
      </c>
      <c r="AG5523" t="s">
        <v>307</v>
      </c>
      <c r="AH5523" t="s">
        <v>307</v>
      </c>
      <c r="AI5523" t="s">
        <v>307</v>
      </c>
      <c r="AJ5523" t="s">
        <v>307</v>
      </c>
      <c r="AK5523" t="s">
        <v>307</v>
      </c>
      <c r="AL5523" t="s">
        <v>307</v>
      </c>
      <c r="AM5523" t="s">
        <v>307</v>
      </c>
      <c r="AN5523" t="s">
        <v>307</v>
      </c>
      <c r="AO5523" t="s">
        <v>307</v>
      </c>
      <c r="AP5523" t="s">
        <v>307</v>
      </c>
      <c r="AQ5523" t="s">
        <v>307</v>
      </c>
      <c r="AR5523" t="s">
        <v>307</v>
      </c>
      <c r="AS5523" t="s">
        <v>307</v>
      </c>
    </row>
    <row r="5524" spans="1:45" x14ac:dyDescent="0.25">
      <c r="A5524">
        <v>701</v>
      </c>
      <c r="B5524" t="s">
        <v>257</v>
      </c>
      <c r="C5524" t="s">
        <v>476</v>
      </c>
      <c r="D5524" t="s">
        <v>48</v>
      </c>
      <c r="E5524" t="s">
        <v>307</v>
      </c>
      <c r="F5524" t="s">
        <v>307</v>
      </c>
      <c r="G5524" t="s">
        <v>307</v>
      </c>
    </row>
    <row r="5525" spans="1:45" x14ac:dyDescent="0.25">
      <c r="A5525">
        <v>701</v>
      </c>
      <c r="B5525" t="s">
        <v>257</v>
      </c>
      <c r="C5525" t="s">
        <v>477</v>
      </c>
      <c r="D5525" t="s">
        <v>48</v>
      </c>
      <c r="E5525" t="s">
        <v>307</v>
      </c>
      <c r="F5525" t="s">
        <v>307</v>
      </c>
      <c r="G5525" t="s">
        <v>307</v>
      </c>
    </row>
    <row r="5526" spans="1:45" x14ac:dyDescent="0.25">
      <c r="A5526">
        <v>701</v>
      </c>
      <c r="B5526" t="s">
        <v>257</v>
      </c>
      <c r="C5526" t="s">
        <v>45</v>
      </c>
      <c r="D5526" t="s">
        <v>63</v>
      </c>
      <c r="E5526" t="s">
        <v>307</v>
      </c>
      <c r="F5526" t="s">
        <v>307</v>
      </c>
      <c r="G5526" t="s">
        <v>307</v>
      </c>
      <c r="H5526" t="s">
        <v>307</v>
      </c>
      <c r="I5526" t="s">
        <v>307</v>
      </c>
      <c r="J5526" t="s">
        <v>307</v>
      </c>
      <c r="K5526" t="s">
        <v>307</v>
      </c>
      <c r="L5526" t="s">
        <v>307</v>
      </c>
      <c r="M5526" t="s">
        <v>307</v>
      </c>
      <c r="N5526" t="s">
        <v>307</v>
      </c>
      <c r="O5526" t="s">
        <v>307</v>
      </c>
      <c r="P5526" t="s">
        <v>307</v>
      </c>
      <c r="Q5526" t="s">
        <v>307</v>
      </c>
      <c r="R5526" t="s">
        <v>307</v>
      </c>
      <c r="S5526" t="s">
        <v>307</v>
      </c>
      <c r="T5526" t="s">
        <v>307</v>
      </c>
      <c r="U5526" t="s">
        <v>307</v>
      </c>
      <c r="V5526" t="s">
        <v>307</v>
      </c>
      <c r="W5526" t="s">
        <v>307</v>
      </c>
    </row>
    <row r="5527" spans="1:45" x14ac:dyDescent="0.25">
      <c r="A5527">
        <v>701</v>
      </c>
      <c r="B5527" t="s">
        <v>257</v>
      </c>
      <c r="C5527" t="s">
        <v>45</v>
      </c>
      <c r="D5527" t="s">
        <v>64</v>
      </c>
      <c r="E5527" t="s">
        <v>307</v>
      </c>
      <c r="F5527" t="s">
        <v>307</v>
      </c>
      <c r="G5527" t="s">
        <v>307</v>
      </c>
      <c r="H5527" t="s">
        <v>307</v>
      </c>
      <c r="I5527" t="s">
        <v>307</v>
      </c>
      <c r="J5527" t="s">
        <v>307</v>
      </c>
      <c r="K5527" t="s">
        <v>307</v>
      </c>
      <c r="L5527" t="s">
        <v>307</v>
      </c>
      <c r="M5527" t="s">
        <v>307</v>
      </c>
      <c r="N5527" t="s">
        <v>307</v>
      </c>
      <c r="O5527" t="s">
        <v>307</v>
      </c>
      <c r="P5527" t="s">
        <v>307</v>
      </c>
      <c r="Q5527" t="s">
        <v>307</v>
      </c>
      <c r="R5527" t="s">
        <v>307</v>
      </c>
      <c r="S5527" t="s">
        <v>307</v>
      </c>
      <c r="T5527" t="s">
        <v>307</v>
      </c>
      <c r="U5527" t="s">
        <v>307</v>
      </c>
      <c r="V5527" t="s">
        <v>307</v>
      </c>
      <c r="W5527" t="s">
        <v>307</v>
      </c>
    </row>
    <row r="5528" spans="1:45" x14ac:dyDescent="0.25">
      <c r="A5528">
        <v>701</v>
      </c>
      <c r="B5528" t="s">
        <v>257</v>
      </c>
      <c r="C5528" t="s">
        <v>40</v>
      </c>
      <c r="D5528" t="s">
        <v>52</v>
      </c>
      <c r="E5528" t="s">
        <v>307</v>
      </c>
      <c r="F5528" t="s">
        <v>307</v>
      </c>
      <c r="G5528" t="s">
        <v>307</v>
      </c>
      <c r="H5528" t="s">
        <v>307</v>
      </c>
      <c r="I5528" t="s">
        <v>307</v>
      </c>
      <c r="J5528" t="s">
        <v>307</v>
      </c>
      <c r="K5528" t="s">
        <v>307</v>
      </c>
      <c r="L5528" t="s">
        <v>307</v>
      </c>
      <c r="M5528" t="s">
        <v>307</v>
      </c>
      <c r="N5528" t="s">
        <v>307</v>
      </c>
      <c r="O5528" t="s">
        <v>307</v>
      </c>
      <c r="P5528" t="s">
        <v>307</v>
      </c>
      <c r="Q5528" t="s">
        <v>307</v>
      </c>
      <c r="R5528" t="s">
        <v>307</v>
      </c>
      <c r="S5528" t="s">
        <v>307</v>
      </c>
      <c r="T5528" t="s">
        <v>307</v>
      </c>
      <c r="U5528" t="s">
        <v>307</v>
      </c>
      <c r="V5528" t="s">
        <v>307</v>
      </c>
      <c r="W5528" t="s">
        <v>307</v>
      </c>
      <c r="X5528" t="s">
        <v>307</v>
      </c>
      <c r="Y5528" t="s">
        <v>307</v>
      </c>
      <c r="Z5528" t="s">
        <v>307</v>
      </c>
    </row>
    <row r="5529" spans="1:45" x14ac:dyDescent="0.25">
      <c r="A5529">
        <v>701</v>
      </c>
      <c r="B5529" t="s">
        <v>257</v>
      </c>
      <c r="C5529" t="s">
        <v>40</v>
      </c>
      <c r="D5529" t="s">
        <v>53</v>
      </c>
      <c r="E5529" t="s">
        <v>307</v>
      </c>
      <c r="F5529" t="s">
        <v>307</v>
      </c>
      <c r="G5529" t="s">
        <v>307</v>
      </c>
      <c r="H5529" t="s">
        <v>307</v>
      </c>
      <c r="I5529" t="s">
        <v>307</v>
      </c>
      <c r="J5529" t="s">
        <v>307</v>
      </c>
      <c r="K5529" t="s">
        <v>307</v>
      </c>
      <c r="L5529" t="s">
        <v>307</v>
      </c>
      <c r="M5529" t="s">
        <v>307</v>
      </c>
      <c r="N5529" t="s">
        <v>307</v>
      </c>
      <c r="O5529" t="s">
        <v>307</v>
      </c>
      <c r="P5529" t="s">
        <v>307</v>
      </c>
      <c r="Q5529" t="s">
        <v>307</v>
      </c>
      <c r="R5529" t="s">
        <v>307</v>
      </c>
      <c r="S5529" t="s">
        <v>307</v>
      </c>
      <c r="T5529" t="s">
        <v>307</v>
      </c>
      <c r="U5529" t="s">
        <v>307</v>
      </c>
      <c r="V5529" t="s">
        <v>307</v>
      </c>
      <c r="W5529" t="s">
        <v>307</v>
      </c>
      <c r="X5529" t="s">
        <v>307</v>
      </c>
      <c r="Y5529" t="s">
        <v>307</v>
      </c>
      <c r="Z5529" t="s">
        <v>307</v>
      </c>
    </row>
    <row r="5530" spans="1:45" x14ac:dyDescent="0.25">
      <c r="A5530">
        <v>701</v>
      </c>
      <c r="B5530" t="s">
        <v>257</v>
      </c>
      <c r="C5530" t="s">
        <v>39</v>
      </c>
      <c r="D5530" t="s">
        <v>50</v>
      </c>
      <c r="E5530" t="s">
        <v>307</v>
      </c>
      <c r="F5530" t="s">
        <v>307</v>
      </c>
      <c r="G5530" t="s">
        <v>307</v>
      </c>
      <c r="H5530" t="s">
        <v>307</v>
      </c>
      <c r="I5530" t="s">
        <v>307</v>
      </c>
      <c r="J5530" t="s">
        <v>307</v>
      </c>
      <c r="K5530" t="s">
        <v>307</v>
      </c>
      <c r="L5530" t="s">
        <v>307</v>
      </c>
      <c r="M5530" t="s">
        <v>307</v>
      </c>
      <c r="N5530" t="s">
        <v>307</v>
      </c>
      <c r="O5530" t="s">
        <v>307</v>
      </c>
      <c r="P5530" t="s">
        <v>307</v>
      </c>
      <c r="Q5530" t="s">
        <v>307</v>
      </c>
      <c r="R5530" t="s">
        <v>307</v>
      </c>
      <c r="S5530" t="s">
        <v>307</v>
      </c>
      <c r="T5530" t="s">
        <v>307</v>
      </c>
      <c r="U5530" t="s">
        <v>307</v>
      </c>
      <c r="V5530" t="s">
        <v>307</v>
      </c>
      <c r="W5530" t="s">
        <v>307</v>
      </c>
      <c r="X5530" t="s">
        <v>307</v>
      </c>
      <c r="Y5530" t="s">
        <v>307</v>
      </c>
      <c r="Z5530" t="s">
        <v>307</v>
      </c>
      <c r="AA5530" t="s">
        <v>307</v>
      </c>
      <c r="AB5530" t="s">
        <v>307</v>
      </c>
      <c r="AC5530" t="s">
        <v>307</v>
      </c>
      <c r="AD5530" t="s">
        <v>307</v>
      </c>
      <c r="AE5530" t="s">
        <v>307</v>
      </c>
      <c r="AF5530" t="s">
        <v>307</v>
      </c>
      <c r="AG5530" t="s">
        <v>307</v>
      </c>
      <c r="AH5530" t="s">
        <v>307</v>
      </c>
      <c r="AI5530" t="s">
        <v>307</v>
      </c>
      <c r="AJ5530" t="s">
        <v>307</v>
      </c>
      <c r="AK5530" t="s">
        <v>307</v>
      </c>
      <c r="AL5530" t="s">
        <v>307</v>
      </c>
      <c r="AM5530" t="s">
        <v>307</v>
      </c>
      <c r="AN5530" t="s">
        <v>307</v>
      </c>
      <c r="AO5530" t="s">
        <v>307</v>
      </c>
      <c r="AP5530" t="s">
        <v>307</v>
      </c>
    </row>
    <row r="5531" spans="1:45" x14ac:dyDescent="0.25">
      <c r="A5531">
        <v>701</v>
      </c>
      <c r="B5531" t="s">
        <v>257</v>
      </c>
      <c r="C5531" t="s">
        <v>39</v>
      </c>
      <c r="D5531" t="s">
        <v>48</v>
      </c>
      <c r="E5531" t="s">
        <v>307</v>
      </c>
      <c r="F5531" t="s">
        <v>307</v>
      </c>
      <c r="G5531" t="s">
        <v>307</v>
      </c>
      <c r="H5531" t="s">
        <v>307</v>
      </c>
      <c r="I5531" t="s">
        <v>307</v>
      </c>
      <c r="J5531" t="s">
        <v>307</v>
      </c>
      <c r="K5531" t="s">
        <v>307</v>
      </c>
      <c r="L5531" t="s">
        <v>307</v>
      </c>
      <c r="M5531" t="s">
        <v>307</v>
      </c>
      <c r="N5531" t="s">
        <v>307</v>
      </c>
      <c r="O5531" t="s">
        <v>307</v>
      </c>
      <c r="P5531" t="s">
        <v>307</v>
      </c>
      <c r="Q5531" t="s">
        <v>307</v>
      </c>
      <c r="R5531" t="s">
        <v>307</v>
      </c>
      <c r="S5531" t="s">
        <v>307</v>
      </c>
      <c r="T5531" t="s">
        <v>307</v>
      </c>
      <c r="U5531" t="s">
        <v>307</v>
      </c>
      <c r="V5531" t="s">
        <v>307</v>
      </c>
      <c r="W5531" t="s">
        <v>307</v>
      </c>
      <c r="X5531" t="s">
        <v>307</v>
      </c>
      <c r="Y5531" t="s">
        <v>307</v>
      </c>
      <c r="Z5531" t="s">
        <v>307</v>
      </c>
      <c r="AA5531" t="s">
        <v>307</v>
      </c>
      <c r="AB5531" t="s">
        <v>307</v>
      </c>
      <c r="AC5531" t="s">
        <v>307</v>
      </c>
      <c r="AD5531" t="s">
        <v>307</v>
      </c>
      <c r="AE5531" t="s">
        <v>307</v>
      </c>
      <c r="AF5531" t="s">
        <v>307</v>
      </c>
      <c r="AG5531" t="s">
        <v>307</v>
      </c>
      <c r="AH5531" t="s">
        <v>307</v>
      </c>
      <c r="AI5531" t="s">
        <v>307</v>
      </c>
      <c r="AJ5531" t="s">
        <v>307</v>
      </c>
      <c r="AK5531" t="s">
        <v>307</v>
      </c>
      <c r="AL5531" t="s">
        <v>307</v>
      </c>
      <c r="AM5531" t="s">
        <v>307</v>
      </c>
      <c r="AN5531" t="s">
        <v>307</v>
      </c>
      <c r="AO5531" t="s">
        <v>307</v>
      </c>
      <c r="AP5531" t="s">
        <v>307</v>
      </c>
    </row>
    <row r="5532" spans="1:45" x14ac:dyDescent="0.25">
      <c r="A5532">
        <v>701</v>
      </c>
      <c r="B5532" t="s">
        <v>257</v>
      </c>
      <c r="C5532" t="s">
        <v>39</v>
      </c>
      <c r="D5532" t="s">
        <v>51</v>
      </c>
      <c r="E5532" t="s">
        <v>307</v>
      </c>
      <c r="F5532" t="s">
        <v>307</v>
      </c>
      <c r="G5532" t="s">
        <v>307</v>
      </c>
      <c r="H5532" t="s">
        <v>307</v>
      </c>
      <c r="I5532" t="s">
        <v>307</v>
      </c>
      <c r="J5532" t="s">
        <v>307</v>
      </c>
      <c r="K5532" t="s">
        <v>307</v>
      </c>
      <c r="L5532" t="s">
        <v>307</v>
      </c>
      <c r="M5532" t="s">
        <v>307</v>
      </c>
      <c r="N5532" t="s">
        <v>307</v>
      </c>
      <c r="O5532" t="s">
        <v>307</v>
      </c>
      <c r="P5532" t="s">
        <v>307</v>
      </c>
      <c r="Q5532" t="s">
        <v>307</v>
      </c>
      <c r="R5532" t="s">
        <v>307</v>
      </c>
      <c r="S5532" t="s">
        <v>307</v>
      </c>
      <c r="T5532" t="s">
        <v>307</v>
      </c>
      <c r="U5532" t="s">
        <v>307</v>
      </c>
      <c r="V5532" t="s">
        <v>307</v>
      </c>
      <c r="W5532" t="s">
        <v>307</v>
      </c>
      <c r="X5532" t="s">
        <v>307</v>
      </c>
      <c r="Y5532" t="s">
        <v>307</v>
      </c>
      <c r="Z5532" t="s">
        <v>307</v>
      </c>
      <c r="AA5532" t="s">
        <v>307</v>
      </c>
      <c r="AB5532" t="s">
        <v>307</v>
      </c>
      <c r="AC5532" t="s">
        <v>307</v>
      </c>
      <c r="AD5532" t="s">
        <v>307</v>
      </c>
      <c r="AE5532" t="s">
        <v>307</v>
      </c>
      <c r="AF5532" t="s">
        <v>307</v>
      </c>
      <c r="AG5532" t="s">
        <v>307</v>
      </c>
      <c r="AH5532" t="s">
        <v>307</v>
      </c>
      <c r="AI5532" t="s">
        <v>307</v>
      </c>
      <c r="AJ5532" t="s">
        <v>307</v>
      </c>
      <c r="AK5532" t="s">
        <v>307</v>
      </c>
      <c r="AL5532" t="s">
        <v>307</v>
      </c>
      <c r="AM5532" t="s">
        <v>307</v>
      </c>
      <c r="AN5532" t="s">
        <v>307</v>
      </c>
      <c r="AO5532" t="s">
        <v>307</v>
      </c>
      <c r="AP5532" t="s">
        <v>307</v>
      </c>
    </row>
    <row r="5533" spans="1:45" x14ac:dyDescent="0.25">
      <c r="A5533">
        <v>701</v>
      </c>
      <c r="B5533" t="s">
        <v>257</v>
      </c>
      <c r="C5533" t="s">
        <v>46</v>
      </c>
      <c r="D5533" t="s">
        <v>65</v>
      </c>
      <c r="E5533" t="s">
        <v>307</v>
      </c>
      <c r="F5533" t="s">
        <v>307</v>
      </c>
      <c r="G5533" t="s">
        <v>307</v>
      </c>
      <c r="H5533" t="s">
        <v>307</v>
      </c>
      <c r="I5533" t="s">
        <v>307</v>
      </c>
      <c r="J5533" t="s">
        <v>307</v>
      </c>
      <c r="K5533" t="s">
        <v>307</v>
      </c>
      <c r="L5533" t="s">
        <v>307</v>
      </c>
      <c r="M5533" t="s">
        <v>307</v>
      </c>
      <c r="N5533" t="s">
        <v>307</v>
      </c>
      <c r="O5533" t="s">
        <v>307</v>
      </c>
      <c r="P5533" t="s">
        <v>307</v>
      </c>
      <c r="Q5533" t="s">
        <v>307</v>
      </c>
      <c r="R5533" t="s">
        <v>307</v>
      </c>
      <c r="S5533" t="s">
        <v>307</v>
      </c>
      <c r="T5533" t="s">
        <v>307</v>
      </c>
      <c r="U5533" t="s">
        <v>307</v>
      </c>
      <c r="V5533" t="s">
        <v>307</v>
      </c>
      <c r="W5533" t="s">
        <v>307</v>
      </c>
      <c r="X5533" t="s">
        <v>307</v>
      </c>
      <c r="Y5533" t="s">
        <v>307</v>
      </c>
      <c r="Z5533" t="s">
        <v>307</v>
      </c>
    </row>
    <row r="5534" spans="1:45" x14ac:dyDescent="0.25">
      <c r="A5534">
        <v>701</v>
      </c>
      <c r="B5534" t="s">
        <v>257</v>
      </c>
      <c r="C5534" t="s">
        <v>46</v>
      </c>
      <c r="D5534" t="s">
        <v>66</v>
      </c>
      <c r="E5534" t="s">
        <v>307</v>
      </c>
      <c r="F5534" t="s">
        <v>307</v>
      </c>
      <c r="G5534" t="s">
        <v>307</v>
      </c>
      <c r="H5534" t="s">
        <v>307</v>
      </c>
      <c r="I5534" t="s">
        <v>307</v>
      </c>
      <c r="J5534" t="s">
        <v>307</v>
      </c>
      <c r="K5534" t="s">
        <v>307</v>
      </c>
      <c r="L5534" t="s">
        <v>307</v>
      </c>
      <c r="M5534" t="s">
        <v>307</v>
      </c>
      <c r="N5534" t="s">
        <v>307</v>
      </c>
      <c r="O5534" t="s">
        <v>307</v>
      </c>
      <c r="P5534" t="s">
        <v>307</v>
      </c>
      <c r="Q5534" t="s">
        <v>307</v>
      </c>
      <c r="R5534" t="s">
        <v>307</v>
      </c>
      <c r="S5534" t="s">
        <v>307</v>
      </c>
      <c r="T5534" t="s">
        <v>307</v>
      </c>
      <c r="U5534" t="s">
        <v>307</v>
      </c>
      <c r="V5534" t="s">
        <v>307</v>
      </c>
      <c r="W5534" t="s">
        <v>307</v>
      </c>
      <c r="X5534" t="s">
        <v>307</v>
      </c>
      <c r="Y5534" t="s">
        <v>307</v>
      </c>
      <c r="Z5534" t="s">
        <v>307</v>
      </c>
    </row>
    <row r="5535" spans="1:45" x14ac:dyDescent="0.25">
      <c r="A5535">
        <v>701</v>
      </c>
      <c r="B5535" t="s">
        <v>257</v>
      </c>
      <c r="C5535" t="s">
        <v>46</v>
      </c>
      <c r="D5535" t="s">
        <v>67</v>
      </c>
      <c r="E5535" t="s">
        <v>307</v>
      </c>
      <c r="F5535" t="s">
        <v>307</v>
      </c>
      <c r="G5535" t="s">
        <v>307</v>
      </c>
      <c r="H5535" t="s">
        <v>307</v>
      </c>
      <c r="I5535" t="s">
        <v>307</v>
      </c>
      <c r="J5535" t="s">
        <v>307</v>
      </c>
      <c r="K5535" t="s">
        <v>307</v>
      </c>
      <c r="L5535" t="s">
        <v>307</v>
      </c>
      <c r="M5535" t="s">
        <v>307</v>
      </c>
      <c r="N5535" t="s">
        <v>307</v>
      </c>
      <c r="O5535" t="s">
        <v>307</v>
      </c>
      <c r="P5535" t="s">
        <v>307</v>
      </c>
      <c r="Q5535" t="s">
        <v>307</v>
      </c>
      <c r="R5535" t="s">
        <v>307</v>
      </c>
      <c r="S5535" t="s">
        <v>307</v>
      </c>
      <c r="T5535" t="s">
        <v>307</v>
      </c>
      <c r="U5535" t="s">
        <v>307</v>
      </c>
      <c r="V5535" t="s">
        <v>307</v>
      </c>
      <c r="W5535" t="s">
        <v>307</v>
      </c>
      <c r="X5535" t="s">
        <v>307</v>
      </c>
      <c r="Y5535" t="s">
        <v>307</v>
      </c>
      <c r="Z5535" t="s">
        <v>307</v>
      </c>
    </row>
    <row r="5536" spans="1:45" x14ac:dyDescent="0.25">
      <c r="A5536">
        <v>701</v>
      </c>
      <c r="B5536" t="s">
        <v>257</v>
      </c>
      <c r="C5536" t="s">
        <v>46</v>
      </c>
      <c r="D5536" t="s">
        <v>68</v>
      </c>
      <c r="E5536" t="s">
        <v>307</v>
      </c>
      <c r="F5536" t="s">
        <v>307</v>
      </c>
      <c r="G5536" t="s">
        <v>307</v>
      </c>
      <c r="H5536" t="s">
        <v>307</v>
      </c>
      <c r="I5536" t="s">
        <v>307</v>
      </c>
      <c r="J5536" t="s">
        <v>307</v>
      </c>
      <c r="K5536" t="s">
        <v>307</v>
      </c>
      <c r="L5536" t="s">
        <v>307</v>
      </c>
      <c r="M5536" t="s">
        <v>307</v>
      </c>
      <c r="N5536" t="s">
        <v>307</v>
      </c>
      <c r="O5536" t="s">
        <v>307</v>
      </c>
      <c r="P5536" t="s">
        <v>307</v>
      </c>
      <c r="Q5536" t="s">
        <v>307</v>
      </c>
      <c r="R5536" t="s">
        <v>307</v>
      </c>
      <c r="S5536" t="s">
        <v>307</v>
      </c>
      <c r="T5536" t="s">
        <v>307</v>
      </c>
      <c r="U5536" t="s">
        <v>307</v>
      </c>
      <c r="V5536" t="s">
        <v>307</v>
      </c>
      <c r="W5536" t="s">
        <v>307</v>
      </c>
      <c r="X5536" t="s">
        <v>307</v>
      </c>
      <c r="Y5536" t="s">
        <v>307</v>
      </c>
      <c r="Z5536" t="s">
        <v>307</v>
      </c>
    </row>
    <row r="5537" spans="1:26" x14ac:dyDescent="0.25">
      <c r="A5537">
        <v>701</v>
      </c>
      <c r="B5537" t="s">
        <v>257</v>
      </c>
      <c r="C5537" t="s">
        <v>46</v>
      </c>
      <c r="D5537" t="s">
        <v>69</v>
      </c>
      <c r="E5537" t="s">
        <v>307</v>
      </c>
      <c r="F5537" t="s">
        <v>307</v>
      </c>
      <c r="G5537" t="s">
        <v>307</v>
      </c>
      <c r="H5537" t="s">
        <v>307</v>
      </c>
      <c r="I5537" t="s">
        <v>307</v>
      </c>
      <c r="J5537" t="s">
        <v>307</v>
      </c>
      <c r="K5537" t="s">
        <v>307</v>
      </c>
      <c r="L5537" t="s">
        <v>307</v>
      </c>
      <c r="M5537" t="s">
        <v>307</v>
      </c>
      <c r="N5537" t="s">
        <v>307</v>
      </c>
      <c r="O5537" t="s">
        <v>307</v>
      </c>
      <c r="P5537" t="s">
        <v>307</v>
      </c>
      <c r="Q5537" t="s">
        <v>307</v>
      </c>
      <c r="R5537" t="s">
        <v>307</v>
      </c>
      <c r="S5537" t="s">
        <v>307</v>
      </c>
      <c r="T5537" t="s">
        <v>307</v>
      </c>
      <c r="U5537" t="s">
        <v>307</v>
      </c>
      <c r="V5537" t="s">
        <v>307</v>
      </c>
      <c r="W5537" t="s">
        <v>307</v>
      </c>
      <c r="X5537" t="s">
        <v>307</v>
      </c>
      <c r="Y5537" t="s">
        <v>307</v>
      </c>
      <c r="Z5537" t="s">
        <v>307</v>
      </c>
    </row>
    <row r="5538" spans="1:26" x14ac:dyDescent="0.25">
      <c r="A5538">
        <v>701</v>
      </c>
      <c r="B5538" t="s">
        <v>257</v>
      </c>
      <c r="C5538" t="s">
        <v>46</v>
      </c>
      <c r="D5538" t="s">
        <v>70</v>
      </c>
      <c r="E5538" t="s">
        <v>307</v>
      </c>
      <c r="F5538" t="s">
        <v>307</v>
      </c>
      <c r="G5538" t="s">
        <v>307</v>
      </c>
      <c r="H5538" t="s">
        <v>307</v>
      </c>
      <c r="I5538" t="s">
        <v>307</v>
      </c>
      <c r="J5538" t="s">
        <v>307</v>
      </c>
      <c r="K5538" t="s">
        <v>307</v>
      </c>
      <c r="L5538" t="s">
        <v>307</v>
      </c>
      <c r="M5538" t="s">
        <v>307</v>
      </c>
      <c r="N5538" t="s">
        <v>307</v>
      </c>
      <c r="O5538" t="s">
        <v>307</v>
      </c>
      <c r="P5538" t="s">
        <v>307</v>
      </c>
      <c r="Q5538" t="s">
        <v>307</v>
      </c>
      <c r="R5538" t="s">
        <v>307</v>
      </c>
      <c r="S5538" t="s">
        <v>307</v>
      </c>
      <c r="T5538" t="s">
        <v>307</v>
      </c>
      <c r="U5538" t="s">
        <v>307</v>
      </c>
      <c r="V5538" t="s">
        <v>307</v>
      </c>
      <c r="W5538" t="s">
        <v>307</v>
      </c>
      <c r="X5538" t="s">
        <v>307</v>
      </c>
      <c r="Y5538" t="s">
        <v>307</v>
      </c>
      <c r="Z5538" t="s">
        <v>307</v>
      </c>
    </row>
    <row r="5539" spans="1:26" x14ac:dyDescent="0.25">
      <c r="A5539">
        <v>701</v>
      </c>
      <c r="B5539" t="s">
        <v>257</v>
      </c>
      <c r="C5539" t="s">
        <v>46</v>
      </c>
      <c r="D5539" t="s">
        <v>71</v>
      </c>
      <c r="E5539" t="s">
        <v>307</v>
      </c>
      <c r="F5539" t="s">
        <v>307</v>
      </c>
      <c r="G5539" t="s">
        <v>307</v>
      </c>
      <c r="H5539" t="s">
        <v>307</v>
      </c>
      <c r="I5539" t="s">
        <v>307</v>
      </c>
      <c r="J5539" t="s">
        <v>307</v>
      </c>
      <c r="K5539" t="s">
        <v>307</v>
      </c>
      <c r="L5539" t="s">
        <v>307</v>
      </c>
      <c r="M5539" t="s">
        <v>307</v>
      </c>
      <c r="N5539" t="s">
        <v>307</v>
      </c>
      <c r="O5539" t="s">
        <v>307</v>
      </c>
      <c r="P5539" t="s">
        <v>307</v>
      </c>
      <c r="Q5539" t="s">
        <v>307</v>
      </c>
      <c r="R5539" t="s">
        <v>307</v>
      </c>
      <c r="S5539" t="s">
        <v>307</v>
      </c>
      <c r="T5539" t="s">
        <v>307</v>
      </c>
      <c r="U5539" t="s">
        <v>307</v>
      </c>
      <c r="V5539" t="s">
        <v>307</v>
      </c>
      <c r="W5539" t="s">
        <v>307</v>
      </c>
      <c r="X5539" t="s">
        <v>307</v>
      </c>
      <c r="Y5539" t="s">
        <v>307</v>
      </c>
      <c r="Z5539" t="s">
        <v>307</v>
      </c>
    </row>
    <row r="5540" spans="1:26" x14ac:dyDescent="0.25">
      <c r="A5540">
        <v>701</v>
      </c>
      <c r="B5540" t="s">
        <v>257</v>
      </c>
      <c r="C5540" t="s">
        <v>46</v>
      </c>
      <c r="D5540" t="s">
        <v>72</v>
      </c>
      <c r="E5540" t="s">
        <v>307</v>
      </c>
      <c r="F5540" t="s">
        <v>307</v>
      </c>
      <c r="G5540" t="s">
        <v>307</v>
      </c>
      <c r="H5540" t="s">
        <v>307</v>
      </c>
      <c r="I5540" t="s">
        <v>307</v>
      </c>
      <c r="J5540" t="s">
        <v>307</v>
      </c>
      <c r="K5540" t="s">
        <v>307</v>
      </c>
      <c r="L5540" t="s">
        <v>307</v>
      </c>
      <c r="M5540" t="s">
        <v>307</v>
      </c>
      <c r="N5540" t="s">
        <v>307</v>
      </c>
      <c r="O5540" t="s">
        <v>307</v>
      </c>
      <c r="P5540" t="s">
        <v>307</v>
      </c>
      <c r="Q5540" t="s">
        <v>307</v>
      </c>
      <c r="R5540" t="s">
        <v>307</v>
      </c>
      <c r="S5540" t="s">
        <v>307</v>
      </c>
      <c r="T5540" t="s">
        <v>307</v>
      </c>
      <c r="U5540" t="s">
        <v>307</v>
      </c>
      <c r="V5540" t="s">
        <v>307</v>
      </c>
      <c r="W5540" t="s">
        <v>307</v>
      </c>
      <c r="X5540" t="s">
        <v>307</v>
      </c>
      <c r="Y5540" t="s">
        <v>307</v>
      </c>
      <c r="Z5540" t="s">
        <v>307</v>
      </c>
    </row>
    <row r="5541" spans="1:26" x14ac:dyDescent="0.25">
      <c r="A5541">
        <v>701</v>
      </c>
      <c r="B5541" t="s">
        <v>257</v>
      </c>
      <c r="C5541" t="s">
        <v>46</v>
      </c>
      <c r="D5541" t="s">
        <v>47</v>
      </c>
      <c r="E5541" t="s">
        <v>307</v>
      </c>
      <c r="F5541" t="s">
        <v>307</v>
      </c>
      <c r="G5541" t="s">
        <v>307</v>
      </c>
      <c r="H5541" t="s">
        <v>307</v>
      </c>
      <c r="I5541" t="s">
        <v>307</v>
      </c>
      <c r="J5541" t="s">
        <v>307</v>
      </c>
      <c r="K5541" t="s">
        <v>307</v>
      </c>
      <c r="L5541" t="s">
        <v>307</v>
      </c>
      <c r="M5541" t="s">
        <v>307</v>
      </c>
      <c r="N5541" t="s">
        <v>307</v>
      </c>
      <c r="O5541" t="s">
        <v>307</v>
      </c>
      <c r="P5541" t="s">
        <v>307</v>
      </c>
      <c r="Q5541" t="s">
        <v>307</v>
      </c>
      <c r="R5541" t="s">
        <v>307</v>
      </c>
      <c r="S5541" t="s">
        <v>307</v>
      </c>
      <c r="T5541" t="s">
        <v>307</v>
      </c>
      <c r="U5541" t="s">
        <v>307</v>
      </c>
      <c r="V5541" t="s">
        <v>307</v>
      </c>
      <c r="W5541" t="s">
        <v>307</v>
      </c>
      <c r="X5541" t="s">
        <v>307</v>
      </c>
      <c r="Y5541" t="s">
        <v>307</v>
      </c>
      <c r="Z5541" t="s">
        <v>307</v>
      </c>
    </row>
    <row r="5542" spans="1:26" x14ac:dyDescent="0.25">
      <c r="A5542">
        <v>701</v>
      </c>
      <c r="B5542" t="s">
        <v>257</v>
      </c>
      <c r="C5542" t="s">
        <v>46</v>
      </c>
      <c r="D5542" t="s">
        <v>48</v>
      </c>
      <c r="E5542" t="s">
        <v>307</v>
      </c>
      <c r="F5542" t="s">
        <v>307</v>
      </c>
      <c r="G5542" t="s">
        <v>307</v>
      </c>
      <c r="H5542" t="s">
        <v>307</v>
      </c>
      <c r="I5542" t="s">
        <v>307</v>
      </c>
      <c r="J5542" t="s">
        <v>307</v>
      </c>
      <c r="K5542" t="s">
        <v>307</v>
      </c>
      <c r="L5542" t="s">
        <v>307</v>
      </c>
      <c r="M5542" t="s">
        <v>307</v>
      </c>
      <c r="N5542" t="s">
        <v>307</v>
      </c>
      <c r="O5542" t="s">
        <v>307</v>
      </c>
      <c r="P5542" t="s">
        <v>307</v>
      </c>
      <c r="Q5542" t="s">
        <v>307</v>
      </c>
      <c r="R5542" t="s">
        <v>307</v>
      </c>
      <c r="S5542" t="s">
        <v>307</v>
      </c>
      <c r="T5542" t="s">
        <v>307</v>
      </c>
      <c r="U5542" t="s">
        <v>307</v>
      </c>
      <c r="V5542" t="s">
        <v>307</v>
      </c>
      <c r="W5542" t="s">
        <v>307</v>
      </c>
      <c r="X5542" t="s">
        <v>307</v>
      </c>
      <c r="Y5542" t="s">
        <v>307</v>
      </c>
      <c r="Z5542" t="s">
        <v>307</v>
      </c>
    </row>
    <row r="5543" spans="1:26" x14ac:dyDescent="0.25">
      <c r="A5543">
        <v>701</v>
      </c>
      <c r="B5543" t="s">
        <v>257</v>
      </c>
      <c r="C5543" t="s">
        <v>46</v>
      </c>
      <c r="D5543" t="s">
        <v>49</v>
      </c>
      <c r="E5543" t="s">
        <v>307</v>
      </c>
      <c r="F5543" t="s">
        <v>307</v>
      </c>
      <c r="G5543" t="s">
        <v>307</v>
      </c>
      <c r="H5543" t="s">
        <v>307</v>
      </c>
      <c r="I5543" t="s">
        <v>307</v>
      </c>
      <c r="J5543" t="s">
        <v>307</v>
      </c>
      <c r="K5543" t="s">
        <v>307</v>
      </c>
      <c r="L5543" t="s">
        <v>307</v>
      </c>
      <c r="M5543" t="s">
        <v>307</v>
      </c>
      <c r="N5543" t="s">
        <v>307</v>
      </c>
      <c r="O5543" t="s">
        <v>307</v>
      </c>
      <c r="P5543" t="s">
        <v>307</v>
      </c>
      <c r="Q5543" t="s">
        <v>307</v>
      </c>
      <c r="R5543" t="s">
        <v>307</v>
      </c>
      <c r="S5543" t="s">
        <v>307</v>
      </c>
      <c r="T5543" t="s">
        <v>307</v>
      </c>
      <c r="U5543" t="s">
        <v>307</v>
      </c>
      <c r="V5543" t="s">
        <v>307</v>
      </c>
      <c r="W5543" t="s">
        <v>307</v>
      </c>
      <c r="X5543" t="s">
        <v>307</v>
      </c>
      <c r="Y5543" t="s">
        <v>307</v>
      </c>
      <c r="Z5543" t="s">
        <v>307</v>
      </c>
    </row>
    <row r="5544" spans="1:26" x14ac:dyDescent="0.25">
      <c r="A5544">
        <v>701</v>
      </c>
      <c r="B5544" t="s">
        <v>257</v>
      </c>
      <c r="C5544" t="s">
        <v>41</v>
      </c>
      <c r="D5544" t="s">
        <v>48</v>
      </c>
      <c r="E5544" t="s">
        <v>307</v>
      </c>
      <c r="F5544" t="s">
        <v>307</v>
      </c>
      <c r="G5544" t="s">
        <v>307</v>
      </c>
      <c r="H5544" t="s">
        <v>307</v>
      </c>
      <c r="I5544" t="s">
        <v>307</v>
      </c>
      <c r="J5544" t="s">
        <v>307</v>
      </c>
      <c r="K5544" t="s">
        <v>307</v>
      </c>
      <c r="L5544" t="s">
        <v>307</v>
      </c>
      <c r="M5544" t="s">
        <v>307</v>
      </c>
      <c r="N5544" t="s">
        <v>307</v>
      </c>
      <c r="O5544" t="s">
        <v>307</v>
      </c>
      <c r="P5544" t="s">
        <v>307</v>
      </c>
      <c r="Q5544" t="s">
        <v>307</v>
      </c>
      <c r="R5544" t="s">
        <v>307</v>
      </c>
      <c r="S5544" t="s">
        <v>307</v>
      </c>
      <c r="T5544" t="s">
        <v>307</v>
      </c>
      <c r="U5544" t="s">
        <v>307</v>
      </c>
      <c r="V5544" t="s">
        <v>307</v>
      </c>
      <c r="W5544" t="s">
        <v>307</v>
      </c>
      <c r="X5544" t="s">
        <v>307</v>
      </c>
      <c r="Y5544" t="s">
        <v>307</v>
      </c>
      <c r="Z5544" t="s">
        <v>307</v>
      </c>
    </row>
    <row r="5545" spans="1:26" x14ac:dyDescent="0.25">
      <c r="A5545">
        <v>701</v>
      </c>
      <c r="B5545" t="s">
        <v>257</v>
      </c>
      <c r="C5545" t="s">
        <v>459</v>
      </c>
      <c r="D5545" t="s">
        <v>48</v>
      </c>
      <c r="E5545" t="s">
        <v>307</v>
      </c>
      <c r="F5545" t="s">
        <v>307</v>
      </c>
      <c r="G5545" t="s">
        <v>307</v>
      </c>
      <c r="H5545" t="s">
        <v>307</v>
      </c>
      <c r="I5545" t="s">
        <v>307</v>
      </c>
      <c r="J5545" t="s">
        <v>307</v>
      </c>
      <c r="K5545" t="s">
        <v>307</v>
      </c>
      <c r="L5545" t="s">
        <v>307</v>
      </c>
      <c r="M5545" t="s">
        <v>307</v>
      </c>
      <c r="N5545" t="s">
        <v>307</v>
      </c>
      <c r="O5545" t="s">
        <v>307</v>
      </c>
      <c r="P5545" t="s">
        <v>307</v>
      </c>
      <c r="Q5545" t="s">
        <v>307</v>
      </c>
    </row>
    <row r="5546" spans="1:26" x14ac:dyDescent="0.25">
      <c r="A5546">
        <v>701</v>
      </c>
      <c r="B5546" t="s">
        <v>257</v>
      </c>
      <c r="C5546" t="s">
        <v>304</v>
      </c>
      <c r="D5546" t="s">
        <v>48</v>
      </c>
      <c r="E5546" t="s">
        <v>307</v>
      </c>
      <c r="F5546" t="s">
        <v>307</v>
      </c>
      <c r="G5546" t="s">
        <v>307</v>
      </c>
      <c r="H5546" t="s">
        <v>307</v>
      </c>
      <c r="I5546" t="s">
        <v>307</v>
      </c>
      <c r="J5546" t="s">
        <v>307</v>
      </c>
      <c r="K5546" t="s">
        <v>307</v>
      </c>
      <c r="L5546" t="s">
        <v>307</v>
      </c>
      <c r="M5546" t="s">
        <v>307</v>
      </c>
      <c r="N5546" t="s">
        <v>307</v>
      </c>
      <c r="O5546" t="s">
        <v>307</v>
      </c>
      <c r="P5546" t="s">
        <v>307</v>
      </c>
      <c r="Q5546" t="s">
        <v>307</v>
      </c>
    </row>
    <row r="5547" spans="1:26" x14ac:dyDescent="0.25">
      <c r="A5547">
        <v>701</v>
      </c>
      <c r="B5547" t="s">
        <v>257</v>
      </c>
      <c r="C5547" t="s">
        <v>433</v>
      </c>
      <c r="D5547" t="s">
        <v>48</v>
      </c>
      <c r="E5547" t="s">
        <v>307</v>
      </c>
      <c r="F5547" t="s">
        <v>307</v>
      </c>
      <c r="G5547" t="s">
        <v>307</v>
      </c>
      <c r="H5547" t="s">
        <v>307</v>
      </c>
      <c r="I5547" t="s">
        <v>307</v>
      </c>
      <c r="J5547" t="s">
        <v>307</v>
      </c>
      <c r="K5547" t="s">
        <v>307</v>
      </c>
      <c r="L5547" t="s">
        <v>307</v>
      </c>
      <c r="M5547" t="s">
        <v>307</v>
      </c>
      <c r="N5547" t="s">
        <v>307</v>
      </c>
      <c r="O5547" t="s">
        <v>307</v>
      </c>
      <c r="P5547" t="s">
        <v>307</v>
      </c>
      <c r="Q5547" t="s">
        <v>307</v>
      </c>
    </row>
    <row r="5548" spans="1:26" x14ac:dyDescent="0.25">
      <c r="A5548">
        <v>701</v>
      </c>
      <c r="B5548" t="s">
        <v>257</v>
      </c>
      <c r="C5548" t="s">
        <v>305</v>
      </c>
      <c r="D5548" t="s">
        <v>48</v>
      </c>
      <c r="E5548" t="s">
        <v>307</v>
      </c>
      <c r="F5548" t="s">
        <v>307</v>
      </c>
      <c r="G5548" t="s">
        <v>307</v>
      </c>
      <c r="H5548" t="s">
        <v>307</v>
      </c>
      <c r="I5548" t="s">
        <v>307</v>
      </c>
      <c r="J5548" t="s">
        <v>307</v>
      </c>
      <c r="K5548" t="s">
        <v>307</v>
      </c>
      <c r="L5548" t="s">
        <v>307</v>
      </c>
      <c r="M5548" t="s">
        <v>307</v>
      </c>
      <c r="N5548" t="s">
        <v>307</v>
      </c>
      <c r="O5548" t="s">
        <v>307</v>
      </c>
      <c r="P5548" t="s">
        <v>307</v>
      </c>
      <c r="Q5548" t="s">
        <v>307</v>
      </c>
    </row>
    <row r="5549" spans="1:26" x14ac:dyDescent="0.25">
      <c r="A5549">
        <v>701</v>
      </c>
      <c r="B5549" t="s">
        <v>257</v>
      </c>
      <c r="C5549" t="s">
        <v>306</v>
      </c>
      <c r="D5549" t="s">
        <v>48</v>
      </c>
      <c r="E5549" t="s">
        <v>307</v>
      </c>
      <c r="F5549" t="s">
        <v>307</v>
      </c>
      <c r="G5549" t="s">
        <v>307</v>
      </c>
      <c r="H5549" t="s">
        <v>307</v>
      </c>
      <c r="I5549" t="s">
        <v>307</v>
      </c>
      <c r="J5549" t="s">
        <v>307</v>
      </c>
      <c r="K5549" t="s">
        <v>307</v>
      </c>
      <c r="L5549" t="s">
        <v>307</v>
      </c>
      <c r="M5549" t="s">
        <v>307</v>
      </c>
      <c r="N5549" t="s">
        <v>307</v>
      </c>
      <c r="O5549" t="s">
        <v>307</v>
      </c>
      <c r="P5549" t="s">
        <v>307</v>
      </c>
      <c r="Q5549" t="s">
        <v>307</v>
      </c>
    </row>
    <row r="5550" spans="1:26" x14ac:dyDescent="0.25">
      <c r="A5550">
        <v>701</v>
      </c>
      <c r="B5550" t="s">
        <v>257</v>
      </c>
      <c r="C5550" t="s">
        <v>44</v>
      </c>
      <c r="D5550" t="s">
        <v>54</v>
      </c>
      <c r="E5550" t="s">
        <v>307</v>
      </c>
      <c r="F5550" t="s">
        <v>307</v>
      </c>
      <c r="G5550" t="s">
        <v>307</v>
      </c>
      <c r="H5550" t="s">
        <v>307</v>
      </c>
      <c r="I5550" t="s">
        <v>307</v>
      </c>
      <c r="J5550" t="s">
        <v>307</v>
      </c>
      <c r="K5550" t="s">
        <v>307</v>
      </c>
      <c r="L5550" t="s">
        <v>307</v>
      </c>
      <c r="M5550" t="s">
        <v>307</v>
      </c>
      <c r="N5550" t="s">
        <v>307</v>
      </c>
      <c r="O5550" t="s">
        <v>307</v>
      </c>
      <c r="P5550" t="s">
        <v>307</v>
      </c>
      <c r="Q5550" t="s">
        <v>307</v>
      </c>
      <c r="R5550" t="s">
        <v>307</v>
      </c>
      <c r="S5550" t="s">
        <v>307</v>
      </c>
      <c r="T5550" t="s">
        <v>307</v>
      </c>
      <c r="U5550" t="s">
        <v>307</v>
      </c>
      <c r="V5550" t="s">
        <v>307</v>
      </c>
      <c r="W5550" t="s">
        <v>307</v>
      </c>
    </row>
    <row r="5551" spans="1:26" x14ac:dyDescent="0.25">
      <c r="A5551">
        <v>701</v>
      </c>
      <c r="B5551" t="s">
        <v>257</v>
      </c>
      <c r="C5551" t="s">
        <v>44</v>
      </c>
      <c r="D5551" t="s">
        <v>55</v>
      </c>
      <c r="E5551" t="s">
        <v>307</v>
      </c>
      <c r="F5551" t="s">
        <v>307</v>
      </c>
      <c r="G5551" t="s">
        <v>307</v>
      </c>
      <c r="H5551" t="s">
        <v>307</v>
      </c>
      <c r="I5551" t="s">
        <v>307</v>
      </c>
      <c r="J5551" t="s">
        <v>307</v>
      </c>
      <c r="K5551" t="s">
        <v>307</v>
      </c>
      <c r="L5551" t="s">
        <v>307</v>
      </c>
      <c r="M5551" t="s">
        <v>307</v>
      </c>
      <c r="N5551" t="s">
        <v>307</v>
      </c>
      <c r="O5551" t="s">
        <v>307</v>
      </c>
      <c r="P5551" t="s">
        <v>307</v>
      </c>
      <c r="Q5551" t="s">
        <v>307</v>
      </c>
      <c r="R5551" t="s">
        <v>307</v>
      </c>
      <c r="S5551" t="s">
        <v>307</v>
      </c>
      <c r="T5551" t="s">
        <v>307</v>
      </c>
      <c r="U5551" t="s">
        <v>307</v>
      </c>
      <c r="V5551" t="s">
        <v>307</v>
      </c>
      <c r="W5551" t="s">
        <v>307</v>
      </c>
    </row>
    <row r="5552" spans="1:26" x14ac:dyDescent="0.25">
      <c r="A5552">
        <v>701</v>
      </c>
      <c r="B5552" t="s">
        <v>257</v>
      </c>
      <c r="C5552" t="s">
        <v>44</v>
      </c>
      <c r="D5552" t="s">
        <v>56</v>
      </c>
      <c r="E5552" t="s">
        <v>307</v>
      </c>
      <c r="F5552" t="s">
        <v>307</v>
      </c>
      <c r="G5552" t="s">
        <v>307</v>
      </c>
      <c r="H5552" t="s">
        <v>307</v>
      </c>
      <c r="I5552" t="s">
        <v>307</v>
      </c>
      <c r="J5552" t="s">
        <v>307</v>
      </c>
      <c r="K5552" t="s">
        <v>307</v>
      </c>
      <c r="L5552" t="s">
        <v>307</v>
      </c>
      <c r="M5552" t="s">
        <v>307</v>
      </c>
      <c r="N5552" t="s">
        <v>307</v>
      </c>
      <c r="O5552" t="s">
        <v>307</v>
      </c>
      <c r="P5552" t="s">
        <v>307</v>
      </c>
      <c r="Q5552" t="s">
        <v>307</v>
      </c>
      <c r="R5552" t="s">
        <v>307</v>
      </c>
      <c r="S5552" t="s">
        <v>307</v>
      </c>
      <c r="T5552" t="s">
        <v>307</v>
      </c>
      <c r="U5552" t="s">
        <v>307</v>
      </c>
      <c r="V5552" t="s">
        <v>307</v>
      </c>
      <c r="W5552" t="s">
        <v>307</v>
      </c>
    </row>
    <row r="5553" spans="1:45" x14ac:dyDescent="0.25">
      <c r="A5553">
        <v>701</v>
      </c>
      <c r="B5553" t="s">
        <v>257</v>
      </c>
      <c r="C5553" t="s">
        <v>44</v>
      </c>
      <c r="D5553" t="s">
        <v>57</v>
      </c>
      <c r="E5553" t="s">
        <v>307</v>
      </c>
      <c r="F5553" t="s">
        <v>307</v>
      </c>
      <c r="G5553" t="s">
        <v>307</v>
      </c>
      <c r="H5553" t="s">
        <v>307</v>
      </c>
      <c r="I5553" t="s">
        <v>307</v>
      </c>
      <c r="J5553" t="s">
        <v>307</v>
      </c>
      <c r="K5553" t="s">
        <v>307</v>
      </c>
      <c r="L5553" t="s">
        <v>307</v>
      </c>
      <c r="M5553" t="s">
        <v>307</v>
      </c>
      <c r="N5553" t="s">
        <v>307</v>
      </c>
      <c r="O5553" t="s">
        <v>307</v>
      </c>
      <c r="P5553" t="s">
        <v>307</v>
      </c>
      <c r="Q5553" t="s">
        <v>307</v>
      </c>
      <c r="R5553" t="s">
        <v>307</v>
      </c>
      <c r="S5553" t="s">
        <v>307</v>
      </c>
      <c r="T5553" t="s">
        <v>307</v>
      </c>
      <c r="U5553" t="s">
        <v>307</v>
      </c>
      <c r="V5553" t="s">
        <v>307</v>
      </c>
      <c r="W5553" t="s">
        <v>307</v>
      </c>
    </row>
    <row r="5554" spans="1:45" x14ac:dyDescent="0.25">
      <c r="A5554">
        <v>701</v>
      </c>
      <c r="B5554" t="s">
        <v>257</v>
      </c>
      <c r="C5554" t="s">
        <v>44</v>
      </c>
      <c r="D5554" t="s">
        <v>58</v>
      </c>
      <c r="E5554" t="s">
        <v>307</v>
      </c>
      <c r="F5554" t="s">
        <v>307</v>
      </c>
      <c r="G5554" t="s">
        <v>307</v>
      </c>
      <c r="H5554" t="s">
        <v>307</v>
      </c>
      <c r="I5554" t="s">
        <v>307</v>
      </c>
      <c r="J5554" t="s">
        <v>307</v>
      </c>
      <c r="K5554" t="s">
        <v>307</v>
      </c>
      <c r="L5554" t="s">
        <v>307</v>
      </c>
      <c r="M5554" t="s">
        <v>307</v>
      </c>
      <c r="N5554" t="s">
        <v>307</v>
      </c>
      <c r="O5554" t="s">
        <v>307</v>
      </c>
      <c r="P5554" t="s">
        <v>307</v>
      </c>
      <c r="Q5554" t="s">
        <v>307</v>
      </c>
      <c r="R5554" t="s">
        <v>307</v>
      </c>
      <c r="S5554" t="s">
        <v>307</v>
      </c>
      <c r="T5554" t="s">
        <v>307</v>
      </c>
      <c r="U5554" t="s">
        <v>307</v>
      </c>
      <c r="V5554" t="s">
        <v>307</v>
      </c>
      <c r="W5554" t="s">
        <v>307</v>
      </c>
    </row>
    <row r="5555" spans="1:45" x14ac:dyDescent="0.25">
      <c r="A5555">
        <v>701</v>
      </c>
      <c r="B5555" t="s">
        <v>257</v>
      </c>
      <c r="C5555" t="s">
        <v>44</v>
      </c>
      <c r="D5555" t="s">
        <v>59</v>
      </c>
      <c r="E5555" t="s">
        <v>307</v>
      </c>
      <c r="F5555" t="s">
        <v>307</v>
      </c>
      <c r="G5555" t="s">
        <v>307</v>
      </c>
      <c r="H5555" t="s">
        <v>307</v>
      </c>
      <c r="I5555" t="s">
        <v>307</v>
      </c>
      <c r="J5555" t="s">
        <v>307</v>
      </c>
      <c r="K5555" t="s">
        <v>307</v>
      </c>
      <c r="L5555" t="s">
        <v>307</v>
      </c>
      <c r="M5555" t="s">
        <v>307</v>
      </c>
      <c r="N5555" t="s">
        <v>307</v>
      </c>
      <c r="O5555" t="s">
        <v>307</v>
      </c>
      <c r="P5555" t="s">
        <v>307</v>
      </c>
      <c r="Q5555" t="s">
        <v>307</v>
      </c>
      <c r="R5555" t="s">
        <v>307</v>
      </c>
      <c r="S5555" t="s">
        <v>307</v>
      </c>
      <c r="T5555" t="s">
        <v>307</v>
      </c>
      <c r="U5555" t="s">
        <v>307</v>
      </c>
      <c r="V5555" t="s">
        <v>307</v>
      </c>
      <c r="W5555" t="s">
        <v>307</v>
      </c>
    </row>
    <row r="5556" spans="1:45" x14ac:dyDescent="0.25">
      <c r="A5556">
        <v>701</v>
      </c>
      <c r="B5556" t="s">
        <v>257</v>
      </c>
      <c r="C5556" t="s">
        <v>44</v>
      </c>
      <c r="D5556" t="s">
        <v>60</v>
      </c>
      <c r="E5556" t="s">
        <v>307</v>
      </c>
      <c r="F5556" t="s">
        <v>307</v>
      </c>
      <c r="G5556" t="s">
        <v>307</v>
      </c>
      <c r="H5556" t="s">
        <v>307</v>
      </c>
      <c r="I5556" t="s">
        <v>307</v>
      </c>
      <c r="J5556" t="s">
        <v>307</v>
      </c>
      <c r="K5556" t="s">
        <v>307</v>
      </c>
      <c r="L5556" t="s">
        <v>307</v>
      </c>
      <c r="M5556" t="s">
        <v>307</v>
      </c>
      <c r="N5556" t="s">
        <v>307</v>
      </c>
      <c r="O5556" t="s">
        <v>307</v>
      </c>
      <c r="P5556" t="s">
        <v>307</v>
      </c>
      <c r="Q5556" t="s">
        <v>307</v>
      </c>
      <c r="R5556" t="s">
        <v>307</v>
      </c>
      <c r="S5556" t="s">
        <v>307</v>
      </c>
      <c r="T5556" t="s">
        <v>307</v>
      </c>
      <c r="U5556" t="s">
        <v>307</v>
      </c>
      <c r="V5556" t="s">
        <v>307</v>
      </c>
      <c r="W5556" t="s">
        <v>307</v>
      </c>
    </row>
    <row r="5557" spans="1:45" x14ac:dyDescent="0.25">
      <c r="A5557">
        <v>701</v>
      </c>
      <c r="B5557" t="s">
        <v>257</v>
      </c>
      <c r="C5557" t="s">
        <v>44</v>
      </c>
      <c r="D5557" t="s">
        <v>61</v>
      </c>
      <c r="E5557" t="s">
        <v>307</v>
      </c>
      <c r="F5557" t="s">
        <v>307</v>
      </c>
      <c r="G5557" t="s">
        <v>307</v>
      </c>
      <c r="H5557" t="s">
        <v>307</v>
      </c>
      <c r="I5557" t="s">
        <v>307</v>
      </c>
      <c r="J5557" t="s">
        <v>307</v>
      </c>
      <c r="K5557" t="s">
        <v>307</v>
      </c>
      <c r="L5557" t="s">
        <v>307</v>
      </c>
      <c r="M5557" t="s">
        <v>307</v>
      </c>
      <c r="N5557" t="s">
        <v>307</v>
      </c>
      <c r="O5557" t="s">
        <v>307</v>
      </c>
      <c r="P5557" t="s">
        <v>307</v>
      </c>
      <c r="Q5557" t="s">
        <v>307</v>
      </c>
      <c r="R5557" t="s">
        <v>307</v>
      </c>
      <c r="S5557" t="s">
        <v>307</v>
      </c>
      <c r="T5557" t="s">
        <v>307</v>
      </c>
      <c r="U5557" t="s">
        <v>307</v>
      </c>
      <c r="V5557" t="s">
        <v>307</v>
      </c>
      <c r="W5557" t="s">
        <v>307</v>
      </c>
    </row>
    <row r="5558" spans="1:45" x14ac:dyDescent="0.25">
      <c r="A5558">
        <v>701</v>
      </c>
      <c r="B5558" t="s">
        <v>257</v>
      </c>
      <c r="C5558" t="s">
        <v>44</v>
      </c>
      <c r="D5558" t="s">
        <v>62</v>
      </c>
      <c r="E5558" t="s">
        <v>307</v>
      </c>
      <c r="F5558" t="s">
        <v>307</v>
      </c>
      <c r="G5558" t="s">
        <v>307</v>
      </c>
      <c r="H5558" t="s">
        <v>307</v>
      </c>
      <c r="I5558" t="s">
        <v>307</v>
      </c>
      <c r="J5558" t="s">
        <v>307</v>
      </c>
      <c r="K5558" t="s">
        <v>307</v>
      </c>
      <c r="L5558" t="s">
        <v>307</v>
      </c>
      <c r="M5558" t="s">
        <v>307</v>
      </c>
      <c r="N5558" t="s">
        <v>307</v>
      </c>
      <c r="O5558" t="s">
        <v>307</v>
      </c>
      <c r="P5558" t="s">
        <v>307</v>
      </c>
      <c r="Q5558" t="s">
        <v>307</v>
      </c>
      <c r="R5558" t="s">
        <v>307</v>
      </c>
      <c r="S5558" t="s">
        <v>307</v>
      </c>
      <c r="T5558" t="s">
        <v>307</v>
      </c>
      <c r="U5558" t="s">
        <v>307</v>
      </c>
      <c r="V5558" t="s">
        <v>307</v>
      </c>
      <c r="W5558" t="s">
        <v>307</v>
      </c>
    </row>
    <row r="5559" spans="1:45" x14ac:dyDescent="0.25">
      <c r="A5559">
        <v>701</v>
      </c>
      <c r="B5559" t="s">
        <v>257</v>
      </c>
      <c r="C5559" t="s">
        <v>38</v>
      </c>
      <c r="D5559" t="s">
        <v>47</v>
      </c>
      <c r="E5559" t="s">
        <v>307</v>
      </c>
      <c r="F5559" t="s">
        <v>307</v>
      </c>
      <c r="G5559" t="s">
        <v>307</v>
      </c>
      <c r="H5559" t="s">
        <v>307</v>
      </c>
      <c r="I5559" t="s">
        <v>307</v>
      </c>
      <c r="J5559" t="s">
        <v>307</v>
      </c>
      <c r="K5559" t="s">
        <v>307</v>
      </c>
      <c r="L5559" t="s">
        <v>307</v>
      </c>
      <c r="M5559" t="s">
        <v>307</v>
      </c>
      <c r="N5559" t="s">
        <v>307</v>
      </c>
      <c r="O5559" t="s">
        <v>307</v>
      </c>
      <c r="P5559" t="s">
        <v>307</v>
      </c>
      <c r="Q5559" t="s">
        <v>307</v>
      </c>
      <c r="R5559" t="s">
        <v>307</v>
      </c>
      <c r="S5559" t="s">
        <v>307</v>
      </c>
      <c r="T5559" t="s">
        <v>307</v>
      </c>
      <c r="U5559" t="s">
        <v>307</v>
      </c>
      <c r="V5559" t="s">
        <v>307</v>
      </c>
      <c r="W5559" t="s">
        <v>307</v>
      </c>
      <c r="X5559" t="s">
        <v>307</v>
      </c>
      <c r="Y5559" t="s">
        <v>307</v>
      </c>
      <c r="Z5559" t="s">
        <v>307</v>
      </c>
      <c r="AA5559" t="s">
        <v>307</v>
      </c>
      <c r="AB5559" t="s">
        <v>307</v>
      </c>
      <c r="AC5559" t="s">
        <v>307</v>
      </c>
      <c r="AD5559" t="s">
        <v>307</v>
      </c>
      <c r="AE5559" t="s">
        <v>307</v>
      </c>
      <c r="AF5559" t="s">
        <v>307</v>
      </c>
      <c r="AG5559" t="s">
        <v>307</v>
      </c>
      <c r="AH5559" t="s">
        <v>307</v>
      </c>
      <c r="AI5559" t="s">
        <v>307</v>
      </c>
      <c r="AJ5559" t="s">
        <v>307</v>
      </c>
      <c r="AK5559" t="s">
        <v>307</v>
      </c>
      <c r="AL5559" t="s">
        <v>307</v>
      </c>
      <c r="AM5559" t="s">
        <v>307</v>
      </c>
      <c r="AN5559" t="s">
        <v>307</v>
      </c>
      <c r="AO5559" t="s">
        <v>307</v>
      </c>
      <c r="AP5559" t="s">
        <v>307</v>
      </c>
      <c r="AQ5559" t="s">
        <v>307</v>
      </c>
      <c r="AR5559" t="s">
        <v>307</v>
      </c>
      <c r="AS5559" t="s">
        <v>307</v>
      </c>
    </row>
    <row r="5560" spans="1:45" x14ac:dyDescent="0.25">
      <c r="A5560">
        <v>701</v>
      </c>
      <c r="B5560" t="s">
        <v>257</v>
      </c>
      <c r="C5560" t="s">
        <v>38</v>
      </c>
      <c r="D5560" t="s">
        <v>48</v>
      </c>
      <c r="E5560" t="s">
        <v>307</v>
      </c>
      <c r="F5560" t="s">
        <v>307</v>
      </c>
      <c r="G5560" t="s">
        <v>307</v>
      </c>
      <c r="H5560" t="s">
        <v>307</v>
      </c>
      <c r="I5560" t="s">
        <v>307</v>
      </c>
      <c r="J5560" t="s">
        <v>307</v>
      </c>
      <c r="K5560" t="s">
        <v>307</v>
      </c>
      <c r="L5560" t="s">
        <v>307</v>
      </c>
      <c r="M5560" t="s">
        <v>307</v>
      </c>
      <c r="N5560" t="s">
        <v>307</v>
      </c>
      <c r="O5560" t="s">
        <v>307</v>
      </c>
      <c r="P5560" t="s">
        <v>307</v>
      </c>
      <c r="Q5560" t="s">
        <v>307</v>
      </c>
      <c r="R5560" t="s">
        <v>307</v>
      </c>
      <c r="S5560" t="s">
        <v>307</v>
      </c>
      <c r="T5560" t="s">
        <v>307</v>
      </c>
      <c r="U5560" t="s">
        <v>307</v>
      </c>
      <c r="V5560" t="s">
        <v>307</v>
      </c>
      <c r="W5560" t="s">
        <v>307</v>
      </c>
      <c r="X5560" t="s">
        <v>307</v>
      </c>
      <c r="Y5560" t="s">
        <v>307</v>
      </c>
      <c r="Z5560" t="s">
        <v>307</v>
      </c>
      <c r="AA5560" t="s">
        <v>307</v>
      </c>
      <c r="AB5560" t="s">
        <v>307</v>
      </c>
      <c r="AC5560" t="s">
        <v>307</v>
      </c>
      <c r="AD5560" t="s">
        <v>307</v>
      </c>
      <c r="AE5560" t="s">
        <v>307</v>
      </c>
      <c r="AF5560" t="s">
        <v>307</v>
      </c>
      <c r="AG5560" t="s">
        <v>307</v>
      </c>
      <c r="AH5560" t="s">
        <v>307</v>
      </c>
      <c r="AI5560" t="s">
        <v>307</v>
      </c>
      <c r="AJ5560" t="s">
        <v>307</v>
      </c>
      <c r="AK5560" t="s">
        <v>307</v>
      </c>
      <c r="AL5560" t="s">
        <v>307</v>
      </c>
      <c r="AM5560" t="s">
        <v>307</v>
      </c>
      <c r="AN5560" t="s">
        <v>307</v>
      </c>
      <c r="AO5560" t="s">
        <v>307</v>
      </c>
      <c r="AP5560" t="s">
        <v>307</v>
      </c>
      <c r="AQ5560" t="s">
        <v>307</v>
      </c>
      <c r="AR5560" t="s">
        <v>307</v>
      </c>
      <c r="AS5560" t="s">
        <v>307</v>
      </c>
    </row>
    <row r="5561" spans="1:45" x14ac:dyDescent="0.25">
      <c r="A5561">
        <v>701</v>
      </c>
      <c r="B5561" t="s">
        <v>257</v>
      </c>
      <c r="C5561" t="s">
        <v>38</v>
      </c>
      <c r="D5561" t="s">
        <v>49</v>
      </c>
      <c r="E5561" t="s">
        <v>307</v>
      </c>
      <c r="F5561" t="s">
        <v>307</v>
      </c>
      <c r="G5561" t="s">
        <v>307</v>
      </c>
      <c r="H5561" t="s">
        <v>307</v>
      </c>
      <c r="I5561" t="s">
        <v>307</v>
      </c>
      <c r="J5561" t="s">
        <v>307</v>
      </c>
      <c r="K5561" t="s">
        <v>307</v>
      </c>
      <c r="L5561" t="s">
        <v>307</v>
      </c>
      <c r="M5561" t="s">
        <v>307</v>
      </c>
      <c r="N5561" t="s">
        <v>307</v>
      </c>
      <c r="O5561" t="s">
        <v>307</v>
      </c>
      <c r="P5561" t="s">
        <v>307</v>
      </c>
      <c r="Q5561" t="s">
        <v>307</v>
      </c>
      <c r="R5561" t="s">
        <v>307</v>
      </c>
      <c r="S5561" t="s">
        <v>307</v>
      </c>
      <c r="T5561" t="s">
        <v>307</v>
      </c>
      <c r="U5561" t="s">
        <v>307</v>
      </c>
      <c r="V5561" t="s">
        <v>307</v>
      </c>
      <c r="W5561" t="s">
        <v>307</v>
      </c>
      <c r="X5561" t="s">
        <v>307</v>
      </c>
      <c r="Y5561" t="s">
        <v>307</v>
      </c>
      <c r="Z5561" t="s">
        <v>307</v>
      </c>
      <c r="AA5561" t="s">
        <v>307</v>
      </c>
      <c r="AB5561" t="s">
        <v>307</v>
      </c>
      <c r="AC5561" t="s">
        <v>307</v>
      </c>
      <c r="AD5561" t="s">
        <v>307</v>
      </c>
      <c r="AE5561" t="s">
        <v>307</v>
      </c>
      <c r="AF5561" t="s">
        <v>307</v>
      </c>
      <c r="AG5561" t="s">
        <v>307</v>
      </c>
      <c r="AH5561" t="s">
        <v>307</v>
      </c>
      <c r="AI5561" t="s">
        <v>307</v>
      </c>
      <c r="AJ5561" t="s">
        <v>307</v>
      </c>
      <c r="AK5561" t="s">
        <v>307</v>
      </c>
      <c r="AL5561" t="s">
        <v>307</v>
      </c>
      <c r="AM5561" t="s">
        <v>307</v>
      </c>
      <c r="AN5561" t="s">
        <v>307</v>
      </c>
      <c r="AO5561" t="s">
        <v>307</v>
      </c>
      <c r="AP5561" t="s">
        <v>307</v>
      </c>
      <c r="AQ5561" t="s">
        <v>307</v>
      </c>
      <c r="AR5561" t="s">
        <v>307</v>
      </c>
      <c r="AS5561" t="s">
        <v>307</v>
      </c>
    </row>
    <row r="5562" spans="1:45" x14ac:dyDescent="0.25">
      <c r="A5562">
        <v>701</v>
      </c>
      <c r="B5562" t="s">
        <v>257</v>
      </c>
      <c r="C5562" t="s">
        <v>450</v>
      </c>
      <c r="D5562" t="s">
        <v>48</v>
      </c>
      <c r="E5562" t="s">
        <v>307</v>
      </c>
      <c r="F5562" t="s">
        <v>307</v>
      </c>
      <c r="G5562" t="s">
        <v>307</v>
      </c>
      <c r="H5562" t="s">
        <v>307</v>
      </c>
      <c r="I5562" t="s">
        <v>307</v>
      </c>
      <c r="J5562" t="s">
        <v>307</v>
      </c>
      <c r="K5562" t="s">
        <v>307</v>
      </c>
      <c r="L5562" t="s">
        <v>307</v>
      </c>
      <c r="M5562" t="s">
        <v>307</v>
      </c>
      <c r="N5562" t="s">
        <v>307</v>
      </c>
      <c r="O5562" t="s">
        <v>307</v>
      </c>
      <c r="P5562" t="s">
        <v>307</v>
      </c>
      <c r="Q5562" t="s">
        <v>307</v>
      </c>
      <c r="R5562" t="s">
        <v>307</v>
      </c>
    </row>
    <row r="5563" spans="1:45" x14ac:dyDescent="0.25">
      <c r="A5563">
        <v>701</v>
      </c>
      <c r="B5563" t="s">
        <v>257</v>
      </c>
      <c r="C5563" t="s">
        <v>449</v>
      </c>
      <c r="D5563" t="s">
        <v>48</v>
      </c>
      <c r="E5563" t="s">
        <v>307</v>
      </c>
      <c r="F5563" t="s">
        <v>307</v>
      </c>
      <c r="G5563" t="s">
        <v>307</v>
      </c>
      <c r="H5563" t="s">
        <v>307</v>
      </c>
      <c r="I5563" t="s">
        <v>307</v>
      </c>
      <c r="J5563" t="s">
        <v>307</v>
      </c>
      <c r="K5563" t="s">
        <v>307</v>
      </c>
      <c r="L5563" t="s">
        <v>307</v>
      </c>
      <c r="M5563" t="s">
        <v>307</v>
      </c>
      <c r="N5563" t="s">
        <v>307</v>
      </c>
      <c r="O5563" t="s">
        <v>307</v>
      </c>
      <c r="P5563" t="s">
        <v>307</v>
      </c>
      <c r="Q5563" t="s">
        <v>307</v>
      </c>
      <c r="R5563" t="s">
        <v>307</v>
      </c>
    </row>
    <row r="5564" spans="1:45" x14ac:dyDescent="0.25">
      <c r="A5564">
        <v>701</v>
      </c>
      <c r="B5564" t="s">
        <v>257</v>
      </c>
      <c r="C5564" t="s">
        <v>475</v>
      </c>
      <c r="D5564" t="s">
        <v>48</v>
      </c>
      <c r="E5564" t="s">
        <v>307</v>
      </c>
      <c r="F5564" t="s">
        <v>307</v>
      </c>
      <c r="G5564" t="s">
        <v>307</v>
      </c>
    </row>
    <row r="5565" spans="1:45" x14ac:dyDescent="0.25">
      <c r="A5565">
        <v>701</v>
      </c>
      <c r="B5565" t="s">
        <v>257</v>
      </c>
      <c r="C5565" t="s">
        <v>42</v>
      </c>
      <c r="D5565" t="s">
        <v>48</v>
      </c>
      <c r="E5565" t="s">
        <v>307</v>
      </c>
      <c r="F5565" t="s">
        <v>307</v>
      </c>
      <c r="G5565" t="s">
        <v>307</v>
      </c>
      <c r="H5565" t="s">
        <v>307</v>
      </c>
      <c r="I5565" t="s">
        <v>307</v>
      </c>
      <c r="J5565" t="s">
        <v>307</v>
      </c>
      <c r="K5565" t="s">
        <v>307</v>
      </c>
      <c r="L5565" t="s">
        <v>307</v>
      </c>
      <c r="M5565" t="s">
        <v>307</v>
      </c>
      <c r="N5565" t="s">
        <v>307</v>
      </c>
      <c r="O5565" t="s">
        <v>307</v>
      </c>
      <c r="P5565" t="s">
        <v>307</v>
      </c>
      <c r="Q5565" t="s">
        <v>307</v>
      </c>
      <c r="R5565" t="s">
        <v>307</v>
      </c>
      <c r="S5565" t="s">
        <v>307</v>
      </c>
      <c r="T5565" t="s">
        <v>307</v>
      </c>
      <c r="U5565" t="s">
        <v>307</v>
      </c>
      <c r="V5565" t="s">
        <v>307</v>
      </c>
      <c r="W5565" t="s">
        <v>307</v>
      </c>
      <c r="X5565" t="s">
        <v>307</v>
      </c>
      <c r="Y5565" t="s">
        <v>307</v>
      </c>
      <c r="Z5565" t="s">
        <v>307</v>
      </c>
    </row>
    <row r="5566" spans="1:45" x14ac:dyDescent="0.25">
      <c r="A5566">
        <v>702</v>
      </c>
      <c r="B5566" t="s">
        <v>258</v>
      </c>
      <c r="C5566" t="s">
        <v>43</v>
      </c>
      <c r="D5566" t="s">
        <v>54</v>
      </c>
      <c r="E5566" t="s">
        <v>307</v>
      </c>
      <c r="F5566" t="s">
        <v>307</v>
      </c>
      <c r="G5566" t="s">
        <v>307</v>
      </c>
      <c r="H5566" t="s">
        <v>307</v>
      </c>
      <c r="I5566" t="s">
        <v>307</v>
      </c>
      <c r="J5566" t="s">
        <v>307</v>
      </c>
      <c r="K5566" t="s">
        <v>307</v>
      </c>
      <c r="L5566" t="s">
        <v>307</v>
      </c>
      <c r="M5566" t="s">
        <v>307</v>
      </c>
      <c r="N5566" t="s">
        <v>307</v>
      </c>
      <c r="O5566" t="s">
        <v>307</v>
      </c>
      <c r="P5566" t="s">
        <v>307</v>
      </c>
      <c r="Q5566" t="s">
        <v>307</v>
      </c>
      <c r="R5566" t="s">
        <v>307</v>
      </c>
      <c r="S5566" t="s">
        <v>307</v>
      </c>
      <c r="T5566" t="s">
        <v>307</v>
      </c>
      <c r="U5566" t="s">
        <v>307</v>
      </c>
      <c r="V5566" t="s">
        <v>307</v>
      </c>
      <c r="W5566" t="s">
        <v>307</v>
      </c>
    </row>
    <row r="5567" spans="1:45" x14ac:dyDescent="0.25">
      <c r="A5567">
        <v>702</v>
      </c>
      <c r="B5567" t="s">
        <v>258</v>
      </c>
      <c r="C5567" t="s">
        <v>43</v>
      </c>
      <c r="D5567" t="s">
        <v>55</v>
      </c>
      <c r="E5567" t="s">
        <v>307</v>
      </c>
      <c r="F5567" t="s">
        <v>307</v>
      </c>
      <c r="G5567" t="s">
        <v>307</v>
      </c>
      <c r="H5567" t="s">
        <v>307</v>
      </c>
      <c r="I5567" t="s">
        <v>307</v>
      </c>
      <c r="J5567" t="s">
        <v>307</v>
      </c>
      <c r="K5567" t="s">
        <v>307</v>
      </c>
      <c r="L5567" t="s">
        <v>307</v>
      </c>
      <c r="M5567" t="s">
        <v>307</v>
      </c>
      <c r="N5567" t="s">
        <v>307</v>
      </c>
      <c r="O5567" t="s">
        <v>307</v>
      </c>
      <c r="P5567" t="s">
        <v>307</v>
      </c>
      <c r="Q5567" t="s">
        <v>307</v>
      </c>
      <c r="R5567" t="s">
        <v>307</v>
      </c>
      <c r="S5567" t="s">
        <v>307</v>
      </c>
      <c r="T5567" t="s">
        <v>307</v>
      </c>
      <c r="U5567" t="s">
        <v>307</v>
      </c>
      <c r="V5567" t="s">
        <v>307</v>
      </c>
      <c r="W5567" t="s">
        <v>307</v>
      </c>
    </row>
    <row r="5568" spans="1:45" x14ac:dyDescent="0.25">
      <c r="A5568">
        <v>702</v>
      </c>
      <c r="B5568" t="s">
        <v>258</v>
      </c>
      <c r="C5568" t="s">
        <v>43</v>
      </c>
      <c r="D5568" t="s">
        <v>56</v>
      </c>
      <c r="E5568" t="s">
        <v>307</v>
      </c>
      <c r="F5568" t="s">
        <v>307</v>
      </c>
      <c r="G5568" t="s">
        <v>307</v>
      </c>
      <c r="H5568" t="s">
        <v>307</v>
      </c>
      <c r="I5568" t="s">
        <v>307</v>
      </c>
      <c r="J5568" t="s">
        <v>307</v>
      </c>
      <c r="K5568" t="s">
        <v>307</v>
      </c>
      <c r="L5568" t="s">
        <v>307</v>
      </c>
      <c r="M5568" t="s">
        <v>307</v>
      </c>
      <c r="N5568" t="s">
        <v>307</v>
      </c>
      <c r="O5568" t="s">
        <v>307</v>
      </c>
      <c r="P5568" t="s">
        <v>307</v>
      </c>
      <c r="Q5568" t="s">
        <v>307</v>
      </c>
      <c r="R5568" t="s">
        <v>307</v>
      </c>
      <c r="S5568" t="s">
        <v>307</v>
      </c>
      <c r="T5568" t="s">
        <v>307</v>
      </c>
      <c r="U5568" t="s">
        <v>307</v>
      </c>
      <c r="V5568" t="s">
        <v>307</v>
      </c>
      <c r="W5568" t="s">
        <v>307</v>
      </c>
    </row>
    <row r="5569" spans="1:45" x14ac:dyDescent="0.25">
      <c r="A5569">
        <v>702</v>
      </c>
      <c r="B5569" t="s">
        <v>258</v>
      </c>
      <c r="C5569" t="s">
        <v>43</v>
      </c>
      <c r="D5569" t="s">
        <v>57</v>
      </c>
      <c r="E5569" t="s">
        <v>307</v>
      </c>
      <c r="F5569" t="s">
        <v>307</v>
      </c>
      <c r="G5569" t="s">
        <v>307</v>
      </c>
      <c r="H5569" t="s">
        <v>307</v>
      </c>
      <c r="I5569" t="s">
        <v>307</v>
      </c>
      <c r="J5569" t="s">
        <v>307</v>
      </c>
      <c r="K5569" t="s">
        <v>307</v>
      </c>
      <c r="L5569" t="s">
        <v>307</v>
      </c>
      <c r="M5569" t="s">
        <v>307</v>
      </c>
      <c r="N5569" t="s">
        <v>307</v>
      </c>
      <c r="O5569" t="s">
        <v>307</v>
      </c>
      <c r="P5569" t="s">
        <v>307</v>
      </c>
      <c r="Q5569" t="s">
        <v>307</v>
      </c>
      <c r="R5569" t="s">
        <v>307</v>
      </c>
      <c r="S5569" t="s">
        <v>307</v>
      </c>
      <c r="T5569" t="s">
        <v>307</v>
      </c>
      <c r="U5569" t="s">
        <v>307</v>
      </c>
      <c r="V5569" t="s">
        <v>307</v>
      </c>
      <c r="W5569" t="s">
        <v>307</v>
      </c>
    </row>
    <row r="5570" spans="1:45" x14ac:dyDescent="0.25">
      <c r="A5570">
        <v>702</v>
      </c>
      <c r="B5570" t="s">
        <v>258</v>
      </c>
      <c r="C5570" t="s">
        <v>43</v>
      </c>
      <c r="D5570" t="s">
        <v>58</v>
      </c>
      <c r="E5570" t="s">
        <v>307</v>
      </c>
      <c r="F5570" t="s">
        <v>307</v>
      </c>
      <c r="G5570" t="s">
        <v>307</v>
      </c>
      <c r="H5570" t="s">
        <v>307</v>
      </c>
      <c r="I5570" t="s">
        <v>307</v>
      </c>
      <c r="J5570" t="s">
        <v>307</v>
      </c>
      <c r="K5570" t="s">
        <v>307</v>
      </c>
      <c r="L5570" t="s">
        <v>307</v>
      </c>
      <c r="M5570" t="s">
        <v>307</v>
      </c>
      <c r="N5570" t="s">
        <v>307</v>
      </c>
      <c r="O5570" t="s">
        <v>307</v>
      </c>
      <c r="P5570" t="s">
        <v>307</v>
      </c>
      <c r="Q5570" t="s">
        <v>307</v>
      </c>
      <c r="R5570" t="s">
        <v>307</v>
      </c>
      <c r="S5570" t="s">
        <v>307</v>
      </c>
      <c r="T5570" t="s">
        <v>307</v>
      </c>
      <c r="U5570" t="s">
        <v>307</v>
      </c>
      <c r="V5570" t="s">
        <v>307</v>
      </c>
      <c r="W5570" t="s">
        <v>307</v>
      </c>
    </row>
    <row r="5571" spans="1:45" x14ac:dyDescent="0.25">
      <c r="A5571">
        <v>702</v>
      </c>
      <c r="B5571" t="s">
        <v>258</v>
      </c>
      <c r="C5571" t="s">
        <v>43</v>
      </c>
      <c r="D5571" t="s">
        <v>59</v>
      </c>
      <c r="E5571" t="s">
        <v>307</v>
      </c>
      <c r="F5571" t="s">
        <v>307</v>
      </c>
      <c r="G5571" t="s">
        <v>307</v>
      </c>
      <c r="H5571" t="s">
        <v>307</v>
      </c>
      <c r="I5571" t="s">
        <v>307</v>
      </c>
      <c r="J5571" t="s">
        <v>307</v>
      </c>
      <c r="K5571" t="s">
        <v>307</v>
      </c>
      <c r="L5571" t="s">
        <v>307</v>
      </c>
      <c r="M5571" t="s">
        <v>307</v>
      </c>
      <c r="N5571" t="s">
        <v>307</v>
      </c>
      <c r="O5571" t="s">
        <v>307</v>
      </c>
      <c r="P5571" t="s">
        <v>307</v>
      </c>
      <c r="Q5571" t="s">
        <v>307</v>
      </c>
      <c r="R5571" t="s">
        <v>307</v>
      </c>
      <c r="S5571" t="s">
        <v>307</v>
      </c>
      <c r="T5571" t="s">
        <v>307</v>
      </c>
      <c r="U5571" t="s">
        <v>307</v>
      </c>
      <c r="V5571" t="s">
        <v>307</v>
      </c>
      <c r="W5571" t="s">
        <v>307</v>
      </c>
    </row>
    <row r="5572" spans="1:45" x14ac:dyDescent="0.25">
      <c r="A5572">
        <v>702</v>
      </c>
      <c r="B5572" t="s">
        <v>258</v>
      </c>
      <c r="C5572" t="s">
        <v>43</v>
      </c>
      <c r="D5572" t="s">
        <v>60</v>
      </c>
      <c r="E5572" t="s">
        <v>307</v>
      </c>
      <c r="F5572" t="s">
        <v>307</v>
      </c>
      <c r="G5572" t="s">
        <v>307</v>
      </c>
      <c r="H5572" t="s">
        <v>307</v>
      </c>
      <c r="I5572" t="s">
        <v>307</v>
      </c>
      <c r="J5572" t="s">
        <v>307</v>
      </c>
      <c r="K5572" t="s">
        <v>307</v>
      </c>
      <c r="L5572" t="s">
        <v>307</v>
      </c>
      <c r="M5572" t="s">
        <v>307</v>
      </c>
      <c r="N5572" t="s">
        <v>307</v>
      </c>
      <c r="O5572" t="s">
        <v>307</v>
      </c>
      <c r="P5572" t="s">
        <v>307</v>
      </c>
      <c r="Q5572" t="s">
        <v>307</v>
      </c>
      <c r="R5572" t="s">
        <v>307</v>
      </c>
      <c r="S5572" t="s">
        <v>307</v>
      </c>
      <c r="T5572" t="s">
        <v>307</v>
      </c>
      <c r="U5572" t="s">
        <v>307</v>
      </c>
      <c r="V5572" t="s">
        <v>307</v>
      </c>
      <c r="W5572" t="s">
        <v>307</v>
      </c>
    </row>
    <row r="5573" spans="1:45" x14ac:dyDescent="0.25">
      <c r="A5573">
        <v>702</v>
      </c>
      <c r="B5573" t="s">
        <v>258</v>
      </c>
      <c r="C5573" t="s">
        <v>43</v>
      </c>
      <c r="D5573" t="s">
        <v>61</v>
      </c>
      <c r="E5573" t="s">
        <v>307</v>
      </c>
      <c r="F5573" t="s">
        <v>307</v>
      </c>
      <c r="G5573" t="s">
        <v>307</v>
      </c>
      <c r="H5573" t="s">
        <v>307</v>
      </c>
      <c r="I5573" t="s">
        <v>307</v>
      </c>
      <c r="J5573" t="s">
        <v>307</v>
      </c>
      <c r="K5573" t="s">
        <v>307</v>
      </c>
      <c r="L5573" t="s">
        <v>307</v>
      </c>
      <c r="M5573" t="s">
        <v>307</v>
      </c>
      <c r="N5573" t="s">
        <v>307</v>
      </c>
      <c r="O5573" t="s">
        <v>307</v>
      </c>
      <c r="P5573" t="s">
        <v>307</v>
      </c>
      <c r="Q5573" t="s">
        <v>307</v>
      </c>
      <c r="R5573" t="s">
        <v>307</v>
      </c>
      <c r="S5573" t="s">
        <v>307</v>
      </c>
      <c r="T5573" t="s">
        <v>307</v>
      </c>
      <c r="U5573" t="s">
        <v>307</v>
      </c>
      <c r="V5573" t="s">
        <v>307</v>
      </c>
      <c r="W5573" t="s">
        <v>307</v>
      </c>
    </row>
    <row r="5574" spans="1:45" x14ac:dyDescent="0.25">
      <c r="A5574">
        <v>702</v>
      </c>
      <c r="B5574" t="s">
        <v>258</v>
      </c>
      <c r="C5574" t="s">
        <v>43</v>
      </c>
      <c r="D5574" t="s">
        <v>62</v>
      </c>
      <c r="E5574" t="s">
        <v>307</v>
      </c>
      <c r="F5574" t="s">
        <v>307</v>
      </c>
      <c r="G5574" t="s">
        <v>307</v>
      </c>
      <c r="H5574" t="s">
        <v>307</v>
      </c>
      <c r="I5574" t="s">
        <v>307</v>
      </c>
      <c r="J5574" t="s">
        <v>307</v>
      </c>
      <c r="K5574" t="s">
        <v>307</v>
      </c>
      <c r="L5574" t="s">
        <v>307</v>
      </c>
      <c r="M5574" t="s">
        <v>307</v>
      </c>
      <c r="N5574" t="s">
        <v>307</v>
      </c>
      <c r="O5574" t="s">
        <v>307</v>
      </c>
      <c r="P5574" t="s">
        <v>307</v>
      </c>
      <c r="Q5574" t="s">
        <v>307</v>
      </c>
      <c r="R5574" t="s">
        <v>307</v>
      </c>
      <c r="S5574" t="s">
        <v>307</v>
      </c>
      <c r="T5574" t="s">
        <v>307</v>
      </c>
      <c r="U5574" t="s">
        <v>307</v>
      </c>
      <c r="V5574" t="s">
        <v>307</v>
      </c>
      <c r="W5574" t="s">
        <v>307</v>
      </c>
    </row>
    <row r="5575" spans="1:45" x14ac:dyDescent="0.25">
      <c r="A5575">
        <v>702</v>
      </c>
      <c r="B5575" t="s">
        <v>258</v>
      </c>
      <c r="C5575" t="s">
        <v>36</v>
      </c>
      <c r="D5575" t="s">
        <v>47</v>
      </c>
      <c r="E5575" t="s">
        <v>307</v>
      </c>
      <c r="F5575" t="s">
        <v>307</v>
      </c>
      <c r="G5575" t="s">
        <v>307</v>
      </c>
      <c r="H5575" t="s">
        <v>307</v>
      </c>
      <c r="I5575" t="s">
        <v>307</v>
      </c>
      <c r="J5575" t="s">
        <v>307</v>
      </c>
      <c r="K5575" t="s">
        <v>307</v>
      </c>
      <c r="L5575" t="s">
        <v>307</v>
      </c>
      <c r="M5575" t="s">
        <v>307</v>
      </c>
      <c r="N5575" t="s">
        <v>307</v>
      </c>
      <c r="O5575" t="s">
        <v>307</v>
      </c>
      <c r="P5575" t="s">
        <v>307</v>
      </c>
      <c r="Q5575" t="s">
        <v>307</v>
      </c>
      <c r="R5575" t="s">
        <v>307</v>
      </c>
      <c r="S5575" t="s">
        <v>307</v>
      </c>
      <c r="T5575" t="s">
        <v>307</v>
      </c>
      <c r="U5575" t="s">
        <v>307</v>
      </c>
      <c r="V5575" t="s">
        <v>307</v>
      </c>
      <c r="W5575" t="s">
        <v>307</v>
      </c>
      <c r="X5575" t="s">
        <v>307</v>
      </c>
      <c r="Y5575" t="s">
        <v>307</v>
      </c>
      <c r="Z5575" t="s">
        <v>307</v>
      </c>
      <c r="AA5575" t="s">
        <v>307</v>
      </c>
      <c r="AB5575" t="s">
        <v>307</v>
      </c>
      <c r="AC5575" t="s">
        <v>307</v>
      </c>
      <c r="AD5575" t="s">
        <v>307</v>
      </c>
      <c r="AE5575" t="s">
        <v>307</v>
      </c>
      <c r="AF5575" t="s">
        <v>307</v>
      </c>
      <c r="AG5575" t="s">
        <v>307</v>
      </c>
      <c r="AH5575" t="s">
        <v>307</v>
      </c>
      <c r="AI5575" t="s">
        <v>307</v>
      </c>
      <c r="AJ5575" t="s">
        <v>307</v>
      </c>
      <c r="AK5575" t="s">
        <v>307</v>
      </c>
      <c r="AL5575" t="s">
        <v>307</v>
      </c>
      <c r="AM5575" t="s">
        <v>307</v>
      </c>
      <c r="AN5575" t="s">
        <v>307</v>
      </c>
      <c r="AO5575" t="s">
        <v>307</v>
      </c>
      <c r="AP5575" t="s">
        <v>307</v>
      </c>
      <c r="AQ5575" t="s">
        <v>307</v>
      </c>
      <c r="AR5575" t="s">
        <v>307</v>
      </c>
      <c r="AS5575" t="s">
        <v>307</v>
      </c>
    </row>
    <row r="5576" spans="1:45" x14ac:dyDescent="0.25">
      <c r="A5576">
        <v>702</v>
      </c>
      <c r="B5576" t="s">
        <v>258</v>
      </c>
      <c r="C5576" t="s">
        <v>36</v>
      </c>
      <c r="D5576" t="s">
        <v>48</v>
      </c>
      <c r="E5576" t="s">
        <v>307</v>
      </c>
      <c r="F5576" t="s">
        <v>307</v>
      </c>
      <c r="G5576" t="s">
        <v>307</v>
      </c>
      <c r="H5576" t="s">
        <v>307</v>
      </c>
      <c r="I5576" t="s">
        <v>307</v>
      </c>
      <c r="J5576" t="s">
        <v>307</v>
      </c>
      <c r="K5576" t="s">
        <v>307</v>
      </c>
      <c r="L5576" t="s">
        <v>307</v>
      </c>
      <c r="M5576" t="s">
        <v>307</v>
      </c>
      <c r="N5576" t="s">
        <v>307</v>
      </c>
      <c r="O5576" t="s">
        <v>307</v>
      </c>
      <c r="P5576" t="s">
        <v>307</v>
      </c>
      <c r="Q5576" t="s">
        <v>307</v>
      </c>
      <c r="R5576" t="s">
        <v>307</v>
      </c>
      <c r="S5576" t="s">
        <v>307</v>
      </c>
      <c r="T5576" t="s">
        <v>307</v>
      </c>
      <c r="U5576" t="s">
        <v>307</v>
      </c>
      <c r="V5576" t="s">
        <v>307</v>
      </c>
      <c r="W5576" t="s">
        <v>307</v>
      </c>
      <c r="X5576" t="s">
        <v>307</v>
      </c>
      <c r="Y5576" t="s">
        <v>307</v>
      </c>
      <c r="Z5576" t="s">
        <v>307</v>
      </c>
      <c r="AA5576" t="s">
        <v>307</v>
      </c>
      <c r="AB5576" t="s">
        <v>307</v>
      </c>
      <c r="AC5576" t="s">
        <v>307</v>
      </c>
      <c r="AD5576" t="s">
        <v>307</v>
      </c>
      <c r="AE5576" t="s">
        <v>307</v>
      </c>
      <c r="AF5576" t="s">
        <v>307</v>
      </c>
      <c r="AG5576" t="s">
        <v>307</v>
      </c>
      <c r="AH5576" t="s">
        <v>307</v>
      </c>
      <c r="AI5576" t="s">
        <v>307</v>
      </c>
      <c r="AJ5576" t="s">
        <v>307</v>
      </c>
      <c r="AK5576" t="s">
        <v>307</v>
      </c>
      <c r="AL5576" t="s">
        <v>307</v>
      </c>
      <c r="AM5576" t="s">
        <v>307</v>
      </c>
      <c r="AN5576" t="s">
        <v>307</v>
      </c>
      <c r="AO5576" t="s">
        <v>307</v>
      </c>
      <c r="AP5576" t="s">
        <v>307</v>
      </c>
      <c r="AQ5576" t="s">
        <v>307</v>
      </c>
      <c r="AR5576" t="s">
        <v>307</v>
      </c>
      <c r="AS5576" t="s">
        <v>307</v>
      </c>
    </row>
    <row r="5577" spans="1:45" x14ac:dyDescent="0.25">
      <c r="A5577">
        <v>702</v>
      </c>
      <c r="B5577" t="s">
        <v>258</v>
      </c>
      <c r="C5577" t="s">
        <v>36</v>
      </c>
      <c r="D5577" t="s">
        <v>49</v>
      </c>
      <c r="E5577" t="s">
        <v>307</v>
      </c>
      <c r="F5577" t="s">
        <v>307</v>
      </c>
      <c r="G5577" t="s">
        <v>307</v>
      </c>
      <c r="H5577" t="s">
        <v>307</v>
      </c>
      <c r="I5577" t="s">
        <v>307</v>
      </c>
      <c r="J5577" t="s">
        <v>307</v>
      </c>
      <c r="K5577" t="s">
        <v>307</v>
      </c>
      <c r="L5577" t="s">
        <v>307</v>
      </c>
      <c r="M5577" t="s">
        <v>307</v>
      </c>
      <c r="N5577" t="s">
        <v>307</v>
      </c>
      <c r="O5577" t="s">
        <v>307</v>
      </c>
      <c r="P5577" t="s">
        <v>307</v>
      </c>
      <c r="Q5577" t="s">
        <v>307</v>
      </c>
      <c r="R5577" t="s">
        <v>307</v>
      </c>
      <c r="S5577" t="s">
        <v>307</v>
      </c>
      <c r="T5577" t="s">
        <v>307</v>
      </c>
      <c r="U5577" t="s">
        <v>307</v>
      </c>
      <c r="V5577" t="s">
        <v>307</v>
      </c>
      <c r="W5577" t="s">
        <v>307</v>
      </c>
      <c r="X5577" t="s">
        <v>307</v>
      </c>
      <c r="Y5577" t="s">
        <v>307</v>
      </c>
      <c r="Z5577" t="s">
        <v>307</v>
      </c>
      <c r="AA5577" t="s">
        <v>307</v>
      </c>
      <c r="AB5577" t="s">
        <v>307</v>
      </c>
      <c r="AC5577" t="s">
        <v>307</v>
      </c>
      <c r="AD5577" t="s">
        <v>307</v>
      </c>
      <c r="AE5577" t="s">
        <v>307</v>
      </c>
      <c r="AF5577" t="s">
        <v>307</v>
      </c>
      <c r="AG5577" t="s">
        <v>307</v>
      </c>
      <c r="AH5577" t="s">
        <v>307</v>
      </c>
      <c r="AI5577" t="s">
        <v>307</v>
      </c>
      <c r="AJ5577" t="s">
        <v>307</v>
      </c>
      <c r="AK5577" t="s">
        <v>307</v>
      </c>
      <c r="AL5577" t="s">
        <v>307</v>
      </c>
      <c r="AM5577" t="s">
        <v>307</v>
      </c>
      <c r="AN5577" t="s">
        <v>307</v>
      </c>
      <c r="AO5577" t="s">
        <v>307</v>
      </c>
      <c r="AP5577" t="s">
        <v>307</v>
      </c>
      <c r="AQ5577" t="s">
        <v>307</v>
      </c>
      <c r="AR5577" t="s">
        <v>307</v>
      </c>
      <c r="AS5577" t="s">
        <v>307</v>
      </c>
    </row>
    <row r="5578" spans="1:45" x14ac:dyDescent="0.25">
      <c r="A5578">
        <v>702</v>
      </c>
      <c r="B5578" t="s">
        <v>258</v>
      </c>
      <c r="C5578" t="s">
        <v>37</v>
      </c>
      <c r="D5578" t="s">
        <v>47</v>
      </c>
      <c r="E5578" t="s">
        <v>307</v>
      </c>
      <c r="F5578" t="s">
        <v>307</v>
      </c>
      <c r="G5578" t="s">
        <v>307</v>
      </c>
      <c r="H5578" t="s">
        <v>307</v>
      </c>
      <c r="I5578" t="s">
        <v>307</v>
      </c>
      <c r="J5578" t="s">
        <v>307</v>
      </c>
      <c r="K5578" t="s">
        <v>307</v>
      </c>
      <c r="L5578" t="s">
        <v>307</v>
      </c>
      <c r="M5578" t="s">
        <v>307</v>
      </c>
      <c r="N5578" t="s">
        <v>307</v>
      </c>
      <c r="O5578" t="s">
        <v>307</v>
      </c>
      <c r="P5578" t="s">
        <v>307</v>
      </c>
      <c r="Q5578" t="s">
        <v>307</v>
      </c>
      <c r="R5578" t="s">
        <v>307</v>
      </c>
      <c r="S5578" t="s">
        <v>307</v>
      </c>
      <c r="T5578" t="s">
        <v>307</v>
      </c>
      <c r="U5578" t="s">
        <v>307</v>
      </c>
      <c r="V5578" t="s">
        <v>307</v>
      </c>
      <c r="W5578" t="s">
        <v>307</v>
      </c>
      <c r="X5578" t="s">
        <v>307</v>
      </c>
      <c r="Y5578" t="s">
        <v>307</v>
      </c>
      <c r="Z5578" t="s">
        <v>307</v>
      </c>
      <c r="AA5578" t="s">
        <v>307</v>
      </c>
      <c r="AB5578" t="s">
        <v>307</v>
      </c>
      <c r="AC5578" t="s">
        <v>307</v>
      </c>
      <c r="AD5578" t="s">
        <v>307</v>
      </c>
      <c r="AE5578" t="s">
        <v>307</v>
      </c>
      <c r="AF5578" t="s">
        <v>307</v>
      </c>
      <c r="AG5578" t="s">
        <v>307</v>
      </c>
      <c r="AH5578" t="s">
        <v>307</v>
      </c>
      <c r="AI5578" t="s">
        <v>307</v>
      </c>
      <c r="AJ5578" t="s">
        <v>307</v>
      </c>
      <c r="AK5578" t="s">
        <v>307</v>
      </c>
      <c r="AL5578" t="s">
        <v>307</v>
      </c>
      <c r="AM5578" t="s">
        <v>307</v>
      </c>
      <c r="AN5578" t="s">
        <v>307</v>
      </c>
      <c r="AO5578" t="s">
        <v>307</v>
      </c>
      <c r="AP5578" t="s">
        <v>307</v>
      </c>
      <c r="AQ5578" t="s">
        <v>307</v>
      </c>
      <c r="AR5578" t="s">
        <v>307</v>
      </c>
      <c r="AS5578" t="s">
        <v>307</v>
      </c>
    </row>
    <row r="5579" spans="1:45" x14ac:dyDescent="0.25">
      <c r="A5579">
        <v>702</v>
      </c>
      <c r="B5579" t="s">
        <v>258</v>
      </c>
      <c r="C5579" t="s">
        <v>37</v>
      </c>
      <c r="D5579" t="s">
        <v>48</v>
      </c>
      <c r="E5579" t="s">
        <v>307</v>
      </c>
      <c r="F5579" t="s">
        <v>307</v>
      </c>
      <c r="G5579" t="s">
        <v>307</v>
      </c>
      <c r="H5579" t="s">
        <v>307</v>
      </c>
      <c r="I5579" t="s">
        <v>307</v>
      </c>
      <c r="J5579" t="s">
        <v>307</v>
      </c>
      <c r="K5579" t="s">
        <v>307</v>
      </c>
      <c r="L5579" t="s">
        <v>307</v>
      </c>
      <c r="M5579" t="s">
        <v>307</v>
      </c>
      <c r="N5579" t="s">
        <v>307</v>
      </c>
      <c r="O5579" t="s">
        <v>307</v>
      </c>
      <c r="P5579" t="s">
        <v>307</v>
      </c>
      <c r="Q5579" t="s">
        <v>307</v>
      </c>
      <c r="R5579" t="s">
        <v>307</v>
      </c>
      <c r="S5579" t="s">
        <v>307</v>
      </c>
      <c r="T5579" t="s">
        <v>307</v>
      </c>
      <c r="U5579" t="s">
        <v>307</v>
      </c>
      <c r="V5579" t="s">
        <v>307</v>
      </c>
      <c r="W5579" t="s">
        <v>307</v>
      </c>
      <c r="X5579" t="s">
        <v>307</v>
      </c>
      <c r="Y5579" t="s">
        <v>307</v>
      </c>
      <c r="Z5579" t="s">
        <v>307</v>
      </c>
      <c r="AA5579" t="s">
        <v>307</v>
      </c>
      <c r="AB5579" t="s">
        <v>307</v>
      </c>
      <c r="AC5579" t="s">
        <v>307</v>
      </c>
      <c r="AD5579" t="s">
        <v>307</v>
      </c>
      <c r="AE5579" t="s">
        <v>307</v>
      </c>
      <c r="AF5579" t="s">
        <v>307</v>
      </c>
      <c r="AG5579" t="s">
        <v>307</v>
      </c>
      <c r="AH5579" t="s">
        <v>307</v>
      </c>
      <c r="AI5579" t="s">
        <v>307</v>
      </c>
      <c r="AJ5579" t="s">
        <v>307</v>
      </c>
      <c r="AK5579" t="s">
        <v>307</v>
      </c>
      <c r="AL5579" t="s">
        <v>307</v>
      </c>
      <c r="AM5579" t="s">
        <v>307</v>
      </c>
      <c r="AN5579" t="s">
        <v>307</v>
      </c>
      <c r="AO5579" t="s">
        <v>307</v>
      </c>
      <c r="AP5579" t="s">
        <v>307</v>
      </c>
      <c r="AQ5579" t="s">
        <v>307</v>
      </c>
      <c r="AR5579" t="s">
        <v>307</v>
      </c>
      <c r="AS5579" t="s">
        <v>307</v>
      </c>
    </row>
    <row r="5580" spans="1:45" x14ac:dyDescent="0.25">
      <c r="A5580">
        <v>702</v>
      </c>
      <c r="B5580" t="s">
        <v>258</v>
      </c>
      <c r="C5580" t="s">
        <v>37</v>
      </c>
      <c r="D5580" t="s">
        <v>49</v>
      </c>
      <c r="E5580" t="s">
        <v>307</v>
      </c>
      <c r="F5580" t="s">
        <v>307</v>
      </c>
      <c r="G5580" t="s">
        <v>307</v>
      </c>
      <c r="H5580" t="s">
        <v>307</v>
      </c>
      <c r="I5580" t="s">
        <v>307</v>
      </c>
      <c r="J5580" t="s">
        <v>307</v>
      </c>
      <c r="K5580" t="s">
        <v>307</v>
      </c>
      <c r="L5580" t="s">
        <v>307</v>
      </c>
      <c r="M5580" t="s">
        <v>307</v>
      </c>
      <c r="N5580" t="s">
        <v>307</v>
      </c>
      <c r="O5580" t="s">
        <v>307</v>
      </c>
      <c r="P5580" t="s">
        <v>307</v>
      </c>
      <c r="Q5580" t="s">
        <v>307</v>
      </c>
      <c r="R5580" t="s">
        <v>307</v>
      </c>
      <c r="S5580" t="s">
        <v>307</v>
      </c>
      <c r="T5580" t="s">
        <v>307</v>
      </c>
      <c r="U5580" t="s">
        <v>307</v>
      </c>
      <c r="V5580" t="s">
        <v>307</v>
      </c>
      <c r="W5580" t="s">
        <v>307</v>
      </c>
      <c r="X5580" t="s">
        <v>307</v>
      </c>
      <c r="Y5580" t="s">
        <v>307</v>
      </c>
      <c r="Z5580" t="s">
        <v>307</v>
      </c>
      <c r="AA5580" t="s">
        <v>307</v>
      </c>
      <c r="AB5580" t="s">
        <v>307</v>
      </c>
      <c r="AC5580" t="s">
        <v>307</v>
      </c>
      <c r="AD5580" t="s">
        <v>307</v>
      </c>
      <c r="AE5580" t="s">
        <v>307</v>
      </c>
      <c r="AF5580" t="s">
        <v>307</v>
      </c>
      <c r="AG5580" t="s">
        <v>307</v>
      </c>
      <c r="AH5580" t="s">
        <v>307</v>
      </c>
      <c r="AI5580" t="s">
        <v>307</v>
      </c>
      <c r="AJ5580" t="s">
        <v>307</v>
      </c>
      <c r="AK5580" t="s">
        <v>307</v>
      </c>
      <c r="AL5580" t="s">
        <v>307</v>
      </c>
      <c r="AM5580" t="s">
        <v>307</v>
      </c>
      <c r="AN5580" t="s">
        <v>307</v>
      </c>
      <c r="AO5580" t="s">
        <v>307</v>
      </c>
      <c r="AP5580" t="s">
        <v>307</v>
      </c>
      <c r="AQ5580" t="s">
        <v>307</v>
      </c>
      <c r="AR5580" t="s">
        <v>307</v>
      </c>
      <c r="AS5580" t="s">
        <v>307</v>
      </c>
    </row>
    <row r="5581" spans="1:45" x14ac:dyDescent="0.25">
      <c r="A5581">
        <v>702</v>
      </c>
      <c r="B5581" t="s">
        <v>258</v>
      </c>
      <c r="C5581" t="s">
        <v>476</v>
      </c>
      <c r="D5581" t="s">
        <v>48</v>
      </c>
      <c r="E5581" t="s">
        <v>307</v>
      </c>
      <c r="F5581" t="s">
        <v>307</v>
      </c>
      <c r="G5581" t="s">
        <v>307</v>
      </c>
    </row>
    <row r="5582" spans="1:45" x14ac:dyDescent="0.25">
      <c r="A5582">
        <v>702</v>
      </c>
      <c r="B5582" t="s">
        <v>258</v>
      </c>
      <c r="C5582" t="s">
        <v>477</v>
      </c>
      <c r="D5582" t="s">
        <v>48</v>
      </c>
      <c r="E5582" t="s">
        <v>307</v>
      </c>
      <c r="F5582" t="s">
        <v>307</v>
      </c>
      <c r="G5582" t="s">
        <v>307</v>
      </c>
    </row>
    <row r="5583" spans="1:45" x14ac:dyDescent="0.25">
      <c r="A5583">
        <v>702</v>
      </c>
      <c r="B5583" t="s">
        <v>258</v>
      </c>
      <c r="C5583" t="s">
        <v>45</v>
      </c>
      <c r="D5583" t="s">
        <v>63</v>
      </c>
      <c r="E5583" t="s">
        <v>307</v>
      </c>
      <c r="F5583" t="s">
        <v>307</v>
      </c>
      <c r="G5583" t="s">
        <v>307</v>
      </c>
      <c r="H5583" t="s">
        <v>307</v>
      </c>
      <c r="I5583" t="s">
        <v>307</v>
      </c>
      <c r="J5583" t="s">
        <v>307</v>
      </c>
      <c r="K5583" t="s">
        <v>307</v>
      </c>
      <c r="L5583" t="s">
        <v>307</v>
      </c>
      <c r="M5583" t="s">
        <v>307</v>
      </c>
      <c r="N5583" t="s">
        <v>307</v>
      </c>
      <c r="O5583" t="s">
        <v>307</v>
      </c>
      <c r="P5583" t="s">
        <v>307</v>
      </c>
      <c r="Q5583" t="s">
        <v>307</v>
      </c>
      <c r="R5583" t="s">
        <v>307</v>
      </c>
      <c r="S5583" t="s">
        <v>307</v>
      </c>
      <c r="T5583" t="s">
        <v>307</v>
      </c>
      <c r="U5583" t="s">
        <v>307</v>
      </c>
      <c r="V5583" t="s">
        <v>307</v>
      </c>
      <c r="W5583" t="s">
        <v>307</v>
      </c>
    </row>
    <row r="5584" spans="1:45" x14ac:dyDescent="0.25">
      <c r="A5584">
        <v>702</v>
      </c>
      <c r="B5584" t="s">
        <v>258</v>
      </c>
      <c r="C5584" t="s">
        <v>45</v>
      </c>
      <c r="D5584" t="s">
        <v>64</v>
      </c>
      <c r="E5584" t="s">
        <v>307</v>
      </c>
      <c r="F5584" t="s">
        <v>307</v>
      </c>
      <c r="G5584" t="s">
        <v>307</v>
      </c>
      <c r="H5584" t="s">
        <v>307</v>
      </c>
      <c r="I5584" t="s">
        <v>307</v>
      </c>
      <c r="J5584" t="s">
        <v>307</v>
      </c>
      <c r="K5584" t="s">
        <v>307</v>
      </c>
      <c r="L5584" t="s">
        <v>307</v>
      </c>
      <c r="M5584" t="s">
        <v>307</v>
      </c>
      <c r="N5584" t="s">
        <v>307</v>
      </c>
      <c r="O5584" t="s">
        <v>307</v>
      </c>
      <c r="P5584" t="s">
        <v>307</v>
      </c>
      <c r="Q5584" t="s">
        <v>307</v>
      </c>
      <c r="R5584" t="s">
        <v>307</v>
      </c>
      <c r="S5584" t="s">
        <v>307</v>
      </c>
      <c r="T5584" t="s">
        <v>307</v>
      </c>
      <c r="U5584" t="s">
        <v>307</v>
      </c>
      <c r="V5584" t="s">
        <v>307</v>
      </c>
      <c r="W5584" t="s">
        <v>307</v>
      </c>
    </row>
    <row r="5585" spans="1:42" x14ac:dyDescent="0.25">
      <c r="A5585">
        <v>702</v>
      </c>
      <c r="B5585" t="s">
        <v>258</v>
      </c>
      <c r="C5585" t="s">
        <v>40</v>
      </c>
      <c r="D5585" t="s">
        <v>52</v>
      </c>
      <c r="E5585" t="s">
        <v>307</v>
      </c>
      <c r="F5585" t="s">
        <v>307</v>
      </c>
      <c r="G5585" t="s">
        <v>307</v>
      </c>
      <c r="H5585" t="s">
        <v>307</v>
      </c>
      <c r="I5585" t="s">
        <v>307</v>
      </c>
      <c r="J5585" t="s">
        <v>307</v>
      </c>
      <c r="K5585" t="s">
        <v>307</v>
      </c>
      <c r="L5585" t="s">
        <v>307</v>
      </c>
      <c r="M5585" t="s">
        <v>307</v>
      </c>
      <c r="N5585" t="s">
        <v>307</v>
      </c>
      <c r="O5585" t="s">
        <v>307</v>
      </c>
      <c r="P5585" t="s">
        <v>307</v>
      </c>
      <c r="Q5585" t="s">
        <v>307</v>
      </c>
      <c r="R5585" t="s">
        <v>307</v>
      </c>
      <c r="S5585" t="s">
        <v>307</v>
      </c>
      <c r="T5585" t="s">
        <v>307</v>
      </c>
      <c r="U5585" t="s">
        <v>307</v>
      </c>
      <c r="V5585" t="s">
        <v>307</v>
      </c>
      <c r="W5585" t="s">
        <v>307</v>
      </c>
      <c r="X5585" t="s">
        <v>307</v>
      </c>
      <c r="Y5585" t="s">
        <v>307</v>
      </c>
      <c r="Z5585" t="s">
        <v>307</v>
      </c>
    </row>
    <row r="5586" spans="1:42" x14ac:dyDescent="0.25">
      <c r="A5586">
        <v>702</v>
      </c>
      <c r="B5586" t="s">
        <v>258</v>
      </c>
      <c r="C5586" t="s">
        <v>40</v>
      </c>
      <c r="D5586" t="s">
        <v>53</v>
      </c>
      <c r="E5586" t="s">
        <v>307</v>
      </c>
      <c r="F5586" t="s">
        <v>307</v>
      </c>
      <c r="G5586" t="s">
        <v>307</v>
      </c>
      <c r="H5586" t="s">
        <v>307</v>
      </c>
      <c r="I5586" t="s">
        <v>307</v>
      </c>
      <c r="J5586" t="s">
        <v>307</v>
      </c>
      <c r="K5586" t="s">
        <v>307</v>
      </c>
      <c r="L5586" t="s">
        <v>307</v>
      </c>
      <c r="M5586" t="s">
        <v>307</v>
      </c>
      <c r="N5586" t="s">
        <v>307</v>
      </c>
      <c r="O5586" t="s">
        <v>307</v>
      </c>
      <c r="P5586" t="s">
        <v>307</v>
      </c>
      <c r="Q5586" t="s">
        <v>307</v>
      </c>
      <c r="R5586" t="s">
        <v>307</v>
      </c>
      <c r="S5586" t="s">
        <v>307</v>
      </c>
      <c r="T5586" t="s">
        <v>307</v>
      </c>
      <c r="U5586" t="s">
        <v>307</v>
      </c>
      <c r="V5586" t="s">
        <v>307</v>
      </c>
      <c r="W5586" t="s">
        <v>307</v>
      </c>
      <c r="X5586" t="s">
        <v>307</v>
      </c>
      <c r="Y5586" t="s">
        <v>307</v>
      </c>
      <c r="Z5586" t="s">
        <v>307</v>
      </c>
    </row>
    <row r="5587" spans="1:42" x14ac:dyDescent="0.25">
      <c r="A5587">
        <v>702</v>
      </c>
      <c r="B5587" t="s">
        <v>258</v>
      </c>
      <c r="C5587" t="s">
        <v>39</v>
      </c>
      <c r="D5587" t="s">
        <v>50</v>
      </c>
      <c r="E5587" t="s">
        <v>307</v>
      </c>
      <c r="F5587" t="s">
        <v>307</v>
      </c>
      <c r="G5587" t="s">
        <v>307</v>
      </c>
      <c r="H5587" t="s">
        <v>307</v>
      </c>
      <c r="I5587" t="s">
        <v>307</v>
      </c>
      <c r="J5587" t="s">
        <v>307</v>
      </c>
      <c r="K5587" t="s">
        <v>307</v>
      </c>
      <c r="L5587" t="s">
        <v>307</v>
      </c>
      <c r="M5587" t="s">
        <v>307</v>
      </c>
      <c r="N5587" t="s">
        <v>307</v>
      </c>
      <c r="O5587" t="s">
        <v>307</v>
      </c>
      <c r="P5587" t="s">
        <v>307</v>
      </c>
      <c r="Q5587" t="s">
        <v>307</v>
      </c>
      <c r="R5587" t="s">
        <v>307</v>
      </c>
      <c r="S5587" t="s">
        <v>307</v>
      </c>
      <c r="T5587" t="s">
        <v>307</v>
      </c>
      <c r="U5587" t="s">
        <v>307</v>
      </c>
      <c r="V5587" t="s">
        <v>307</v>
      </c>
      <c r="W5587" t="s">
        <v>307</v>
      </c>
      <c r="X5587" t="s">
        <v>307</v>
      </c>
      <c r="Y5587" t="s">
        <v>307</v>
      </c>
      <c r="Z5587" t="s">
        <v>307</v>
      </c>
      <c r="AA5587" t="s">
        <v>307</v>
      </c>
      <c r="AB5587" t="s">
        <v>307</v>
      </c>
      <c r="AC5587" t="s">
        <v>307</v>
      </c>
      <c r="AD5587" t="s">
        <v>307</v>
      </c>
      <c r="AE5587" t="s">
        <v>307</v>
      </c>
      <c r="AF5587" t="s">
        <v>307</v>
      </c>
      <c r="AG5587" t="s">
        <v>307</v>
      </c>
      <c r="AH5587" t="s">
        <v>307</v>
      </c>
      <c r="AI5587" t="s">
        <v>307</v>
      </c>
      <c r="AJ5587" t="s">
        <v>307</v>
      </c>
      <c r="AK5587" t="s">
        <v>307</v>
      </c>
      <c r="AL5587" t="s">
        <v>307</v>
      </c>
      <c r="AM5587" t="s">
        <v>307</v>
      </c>
      <c r="AN5587" t="s">
        <v>307</v>
      </c>
      <c r="AO5587" t="s">
        <v>307</v>
      </c>
      <c r="AP5587" t="s">
        <v>307</v>
      </c>
    </row>
    <row r="5588" spans="1:42" x14ac:dyDescent="0.25">
      <c r="A5588">
        <v>702</v>
      </c>
      <c r="B5588" t="s">
        <v>258</v>
      </c>
      <c r="C5588" t="s">
        <v>39</v>
      </c>
      <c r="D5588" t="s">
        <v>48</v>
      </c>
      <c r="E5588" t="s">
        <v>307</v>
      </c>
      <c r="F5588" t="s">
        <v>307</v>
      </c>
      <c r="G5588" t="s">
        <v>307</v>
      </c>
      <c r="H5588" t="s">
        <v>307</v>
      </c>
      <c r="I5588" t="s">
        <v>307</v>
      </c>
      <c r="J5588" t="s">
        <v>307</v>
      </c>
      <c r="K5588" t="s">
        <v>307</v>
      </c>
      <c r="L5588" t="s">
        <v>307</v>
      </c>
      <c r="M5588" t="s">
        <v>307</v>
      </c>
      <c r="N5588" t="s">
        <v>307</v>
      </c>
      <c r="O5588" t="s">
        <v>307</v>
      </c>
      <c r="P5588" t="s">
        <v>307</v>
      </c>
      <c r="Q5588" t="s">
        <v>307</v>
      </c>
      <c r="R5588" t="s">
        <v>307</v>
      </c>
      <c r="S5588" t="s">
        <v>307</v>
      </c>
      <c r="T5588" t="s">
        <v>307</v>
      </c>
      <c r="U5588" t="s">
        <v>307</v>
      </c>
      <c r="V5588" t="s">
        <v>307</v>
      </c>
      <c r="W5588" t="s">
        <v>307</v>
      </c>
      <c r="X5588" t="s">
        <v>307</v>
      </c>
      <c r="Y5588" t="s">
        <v>307</v>
      </c>
      <c r="Z5588" t="s">
        <v>307</v>
      </c>
      <c r="AA5588" t="s">
        <v>307</v>
      </c>
      <c r="AB5588" t="s">
        <v>307</v>
      </c>
      <c r="AC5588" t="s">
        <v>307</v>
      </c>
      <c r="AD5588" t="s">
        <v>307</v>
      </c>
      <c r="AE5588" t="s">
        <v>307</v>
      </c>
      <c r="AF5588" t="s">
        <v>307</v>
      </c>
      <c r="AG5588" t="s">
        <v>307</v>
      </c>
      <c r="AH5588" t="s">
        <v>307</v>
      </c>
      <c r="AI5588" t="s">
        <v>307</v>
      </c>
      <c r="AJ5588" t="s">
        <v>307</v>
      </c>
      <c r="AK5588" t="s">
        <v>307</v>
      </c>
      <c r="AL5588" t="s">
        <v>307</v>
      </c>
      <c r="AM5588" t="s">
        <v>307</v>
      </c>
      <c r="AN5588" t="s">
        <v>307</v>
      </c>
      <c r="AO5588" t="s">
        <v>307</v>
      </c>
      <c r="AP5588" t="s">
        <v>307</v>
      </c>
    </row>
    <row r="5589" spans="1:42" x14ac:dyDescent="0.25">
      <c r="A5589">
        <v>702</v>
      </c>
      <c r="B5589" t="s">
        <v>258</v>
      </c>
      <c r="C5589" t="s">
        <v>39</v>
      </c>
      <c r="D5589" t="s">
        <v>51</v>
      </c>
      <c r="E5589" t="s">
        <v>307</v>
      </c>
      <c r="F5589" t="s">
        <v>307</v>
      </c>
      <c r="G5589" t="s">
        <v>307</v>
      </c>
      <c r="H5589" t="s">
        <v>307</v>
      </c>
      <c r="I5589" t="s">
        <v>307</v>
      </c>
      <c r="J5589" t="s">
        <v>307</v>
      </c>
      <c r="K5589" t="s">
        <v>307</v>
      </c>
      <c r="L5589" t="s">
        <v>307</v>
      </c>
      <c r="M5589" t="s">
        <v>307</v>
      </c>
      <c r="N5589" t="s">
        <v>307</v>
      </c>
      <c r="O5589" t="s">
        <v>307</v>
      </c>
      <c r="P5589" t="s">
        <v>307</v>
      </c>
      <c r="Q5589" t="s">
        <v>307</v>
      </c>
      <c r="R5589" t="s">
        <v>307</v>
      </c>
      <c r="S5589" t="s">
        <v>307</v>
      </c>
      <c r="T5589" t="s">
        <v>307</v>
      </c>
      <c r="U5589" t="s">
        <v>307</v>
      </c>
      <c r="V5589" t="s">
        <v>307</v>
      </c>
      <c r="W5589" t="s">
        <v>307</v>
      </c>
      <c r="X5589" t="s">
        <v>307</v>
      </c>
      <c r="Y5589" t="s">
        <v>307</v>
      </c>
      <c r="Z5589" t="s">
        <v>307</v>
      </c>
      <c r="AA5589" t="s">
        <v>307</v>
      </c>
      <c r="AB5589" t="s">
        <v>307</v>
      </c>
      <c r="AC5589" t="s">
        <v>307</v>
      </c>
      <c r="AD5589" t="s">
        <v>307</v>
      </c>
      <c r="AE5589" t="s">
        <v>307</v>
      </c>
      <c r="AF5589" t="s">
        <v>307</v>
      </c>
      <c r="AG5589" t="s">
        <v>307</v>
      </c>
      <c r="AH5589" t="s">
        <v>307</v>
      </c>
      <c r="AI5589" t="s">
        <v>307</v>
      </c>
      <c r="AJ5589" t="s">
        <v>307</v>
      </c>
      <c r="AK5589" t="s">
        <v>307</v>
      </c>
      <c r="AL5589" t="s">
        <v>307</v>
      </c>
      <c r="AM5589" t="s">
        <v>307</v>
      </c>
      <c r="AN5589" t="s">
        <v>307</v>
      </c>
      <c r="AO5589" t="s">
        <v>307</v>
      </c>
      <c r="AP5589" t="s">
        <v>307</v>
      </c>
    </row>
    <row r="5590" spans="1:42" x14ac:dyDescent="0.25">
      <c r="A5590">
        <v>702</v>
      </c>
      <c r="B5590" t="s">
        <v>258</v>
      </c>
      <c r="C5590" t="s">
        <v>46</v>
      </c>
      <c r="D5590" t="s">
        <v>65</v>
      </c>
      <c r="E5590" t="s">
        <v>307</v>
      </c>
      <c r="F5590" t="s">
        <v>307</v>
      </c>
      <c r="G5590" t="s">
        <v>307</v>
      </c>
      <c r="H5590" t="s">
        <v>307</v>
      </c>
      <c r="I5590" t="s">
        <v>307</v>
      </c>
      <c r="J5590" t="s">
        <v>307</v>
      </c>
      <c r="K5590" t="s">
        <v>307</v>
      </c>
      <c r="L5590" t="s">
        <v>307</v>
      </c>
      <c r="M5590" t="s">
        <v>307</v>
      </c>
      <c r="N5590" t="s">
        <v>307</v>
      </c>
      <c r="O5590" t="s">
        <v>307</v>
      </c>
      <c r="P5590" t="s">
        <v>307</v>
      </c>
      <c r="Q5590" t="s">
        <v>307</v>
      </c>
      <c r="R5590" t="s">
        <v>307</v>
      </c>
      <c r="S5590" t="s">
        <v>307</v>
      </c>
      <c r="T5590" t="s">
        <v>307</v>
      </c>
      <c r="U5590" t="s">
        <v>307</v>
      </c>
      <c r="V5590" t="s">
        <v>307</v>
      </c>
      <c r="W5590" t="s">
        <v>307</v>
      </c>
      <c r="X5590" t="s">
        <v>307</v>
      </c>
      <c r="Y5590" t="s">
        <v>307</v>
      </c>
      <c r="Z5590" t="s">
        <v>307</v>
      </c>
    </row>
    <row r="5591" spans="1:42" x14ac:dyDescent="0.25">
      <c r="A5591">
        <v>702</v>
      </c>
      <c r="B5591" t="s">
        <v>258</v>
      </c>
      <c r="C5591" t="s">
        <v>46</v>
      </c>
      <c r="D5591" t="s">
        <v>66</v>
      </c>
      <c r="E5591" t="s">
        <v>307</v>
      </c>
      <c r="F5591" t="s">
        <v>307</v>
      </c>
      <c r="G5591" t="s">
        <v>307</v>
      </c>
      <c r="H5591" t="s">
        <v>307</v>
      </c>
      <c r="I5591" t="s">
        <v>307</v>
      </c>
      <c r="J5591" t="s">
        <v>307</v>
      </c>
      <c r="K5591" t="s">
        <v>307</v>
      </c>
      <c r="L5591" t="s">
        <v>307</v>
      </c>
      <c r="M5591" t="s">
        <v>307</v>
      </c>
      <c r="N5591" t="s">
        <v>307</v>
      </c>
      <c r="O5591" t="s">
        <v>307</v>
      </c>
      <c r="P5591" t="s">
        <v>307</v>
      </c>
      <c r="Q5591" t="s">
        <v>307</v>
      </c>
      <c r="R5591" t="s">
        <v>307</v>
      </c>
      <c r="S5591" t="s">
        <v>307</v>
      </c>
      <c r="T5591" t="s">
        <v>307</v>
      </c>
      <c r="U5591" t="s">
        <v>307</v>
      </c>
      <c r="V5591" t="s">
        <v>307</v>
      </c>
      <c r="W5591" t="s">
        <v>307</v>
      </c>
      <c r="X5591" t="s">
        <v>307</v>
      </c>
      <c r="Y5591" t="s">
        <v>307</v>
      </c>
      <c r="Z5591" t="s">
        <v>307</v>
      </c>
    </row>
    <row r="5592" spans="1:42" x14ac:dyDescent="0.25">
      <c r="A5592">
        <v>702</v>
      </c>
      <c r="B5592" t="s">
        <v>258</v>
      </c>
      <c r="C5592" t="s">
        <v>46</v>
      </c>
      <c r="D5592" t="s">
        <v>67</v>
      </c>
      <c r="E5592" t="s">
        <v>307</v>
      </c>
      <c r="F5592" t="s">
        <v>307</v>
      </c>
      <c r="G5592" t="s">
        <v>307</v>
      </c>
      <c r="H5592" t="s">
        <v>307</v>
      </c>
      <c r="I5592" t="s">
        <v>307</v>
      </c>
      <c r="J5592" t="s">
        <v>307</v>
      </c>
      <c r="K5592" t="s">
        <v>307</v>
      </c>
      <c r="L5592" t="s">
        <v>307</v>
      </c>
      <c r="M5592" t="s">
        <v>307</v>
      </c>
      <c r="N5592" t="s">
        <v>307</v>
      </c>
      <c r="O5592" t="s">
        <v>307</v>
      </c>
      <c r="P5592" t="s">
        <v>307</v>
      </c>
      <c r="Q5592" t="s">
        <v>307</v>
      </c>
      <c r="R5592" t="s">
        <v>307</v>
      </c>
      <c r="S5592" t="s">
        <v>307</v>
      </c>
      <c r="T5592" t="s">
        <v>307</v>
      </c>
      <c r="U5592" t="s">
        <v>307</v>
      </c>
      <c r="V5592" t="s">
        <v>307</v>
      </c>
      <c r="W5592" t="s">
        <v>307</v>
      </c>
      <c r="X5592" t="s">
        <v>307</v>
      </c>
      <c r="Y5592" t="s">
        <v>307</v>
      </c>
      <c r="Z5592" t="s">
        <v>307</v>
      </c>
    </row>
    <row r="5593" spans="1:42" x14ac:dyDescent="0.25">
      <c r="A5593">
        <v>702</v>
      </c>
      <c r="B5593" t="s">
        <v>258</v>
      </c>
      <c r="C5593" t="s">
        <v>46</v>
      </c>
      <c r="D5593" t="s">
        <v>68</v>
      </c>
      <c r="E5593" t="s">
        <v>307</v>
      </c>
      <c r="F5593" t="s">
        <v>307</v>
      </c>
      <c r="G5593" t="s">
        <v>307</v>
      </c>
      <c r="H5593" t="s">
        <v>307</v>
      </c>
      <c r="I5593" t="s">
        <v>307</v>
      </c>
      <c r="J5593" t="s">
        <v>307</v>
      </c>
      <c r="K5593" t="s">
        <v>307</v>
      </c>
      <c r="L5593" t="s">
        <v>307</v>
      </c>
      <c r="M5593" t="s">
        <v>307</v>
      </c>
      <c r="N5593" t="s">
        <v>307</v>
      </c>
      <c r="O5593" t="s">
        <v>307</v>
      </c>
      <c r="P5593" t="s">
        <v>307</v>
      </c>
      <c r="Q5593" t="s">
        <v>307</v>
      </c>
      <c r="R5593" t="s">
        <v>307</v>
      </c>
      <c r="S5593" t="s">
        <v>307</v>
      </c>
      <c r="T5593" t="s">
        <v>307</v>
      </c>
      <c r="U5593" t="s">
        <v>307</v>
      </c>
      <c r="V5593" t="s">
        <v>307</v>
      </c>
      <c r="W5593" t="s">
        <v>307</v>
      </c>
      <c r="X5593" t="s">
        <v>307</v>
      </c>
      <c r="Y5593" t="s">
        <v>307</v>
      </c>
      <c r="Z5593" t="s">
        <v>307</v>
      </c>
    </row>
    <row r="5594" spans="1:42" x14ac:dyDescent="0.25">
      <c r="A5594">
        <v>702</v>
      </c>
      <c r="B5594" t="s">
        <v>258</v>
      </c>
      <c r="C5594" t="s">
        <v>46</v>
      </c>
      <c r="D5594" t="s">
        <v>69</v>
      </c>
      <c r="E5594" t="s">
        <v>307</v>
      </c>
      <c r="F5594" t="s">
        <v>307</v>
      </c>
      <c r="G5594" t="s">
        <v>307</v>
      </c>
      <c r="H5594" t="s">
        <v>307</v>
      </c>
      <c r="I5594" t="s">
        <v>307</v>
      </c>
      <c r="J5594" t="s">
        <v>307</v>
      </c>
      <c r="K5594" t="s">
        <v>307</v>
      </c>
      <c r="L5594" t="s">
        <v>307</v>
      </c>
      <c r="M5594" t="s">
        <v>307</v>
      </c>
      <c r="N5594" t="s">
        <v>307</v>
      </c>
      <c r="O5594" t="s">
        <v>307</v>
      </c>
      <c r="P5594" t="s">
        <v>307</v>
      </c>
      <c r="Q5594" t="s">
        <v>307</v>
      </c>
      <c r="R5594" t="s">
        <v>307</v>
      </c>
      <c r="S5594" t="s">
        <v>307</v>
      </c>
      <c r="T5594" t="s">
        <v>307</v>
      </c>
      <c r="U5594" t="s">
        <v>307</v>
      </c>
      <c r="V5594" t="s">
        <v>307</v>
      </c>
      <c r="W5594" t="s">
        <v>307</v>
      </c>
      <c r="X5594" t="s">
        <v>307</v>
      </c>
      <c r="Y5594" t="s">
        <v>307</v>
      </c>
      <c r="Z5594" t="s">
        <v>307</v>
      </c>
    </row>
    <row r="5595" spans="1:42" x14ac:dyDescent="0.25">
      <c r="A5595">
        <v>702</v>
      </c>
      <c r="B5595" t="s">
        <v>258</v>
      </c>
      <c r="C5595" t="s">
        <v>46</v>
      </c>
      <c r="D5595" t="s">
        <v>70</v>
      </c>
      <c r="E5595" t="s">
        <v>307</v>
      </c>
      <c r="F5595" t="s">
        <v>307</v>
      </c>
      <c r="G5595" t="s">
        <v>307</v>
      </c>
      <c r="H5595" t="s">
        <v>307</v>
      </c>
      <c r="I5595" t="s">
        <v>307</v>
      </c>
      <c r="J5595" t="s">
        <v>307</v>
      </c>
      <c r="K5595" t="s">
        <v>307</v>
      </c>
      <c r="L5595" t="s">
        <v>307</v>
      </c>
      <c r="M5595" t="s">
        <v>307</v>
      </c>
      <c r="N5595" t="s">
        <v>307</v>
      </c>
      <c r="O5595" t="s">
        <v>307</v>
      </c>
      <c r="P5595" t="s">
        <v>307</v>
      </c>
      <c r="Q5595" t="s">
        <v>307</v>
      </c>
      <c r="R5595" t="s">
        <v>307</v>
      </c>
      <c r="S5595" t="s">
        <v>307</v>
      </c>
      <c r="T5595" t="s">
        <v>307</v>
      </c>
      <c r="U5595" t="s">
        <v>307</v>
      </c>
      <c r="V5595" t="s">
        <v>307</v>
      </c>
      <c r="W5595" t="s">
        <v>307</v>
      </c>
      <c r="X5595" t="s">
        <v>307</v>
      </c>
      <c r="Y5595" t="s">
        <v>307</v>
      </c>
      <c r="Z5595" t="s">
        <v>307</v>
      </c>
    </row>
    <row r="5596" spans="1:42" x14ac:dyDescent="0.25">
      <c r="A5596">
        <v>702</v>
      </c>
      <c r="B5596" t="s">
        <v>258</v>
      </c>
      <c r="C5596" t="s">
        <v>46</v>
      </c>
      <c r="D5596" t="s">
        <v>71</v>
      </c>
      <c r="E5596" t="s">
        <v>307</v>
      </c>
      <c r="F5596" t="s">
        <v>307</v>
      </c>
      <c r="G5596" t="s">
        <v>307</v>
      </c>
      <c r="H5596" t="s">
        <v>307</v>
      </c>
      <c r="I5596" t="s">
        <v>307</v>
      </c>
      <c r="J5596" t="s">
        <v>307</v>
      </c>
      <c r="K5596" t="s">
        <v>307</v>
      </c>
      <c r="L5596" t="s">
        <v>307</v>
      </c>
      <c r="M5596" t="s">
        <v>307</v>
      </c>
      <c r="N5596" t="s">
        <v>307</v>
      </c>
      <c r="O5596" t="s">
        <v>307</v>
      </c>
      <c r="P5596" t="s">
        <v>307</v>
      </c>
      <c r="Q5596" t="s">
        <v>307</v>
      </c>
      <c r="R5596" t="s">
        <v>307</v>
      </c>
      <c r="S5596" t="s">
        <v>307</v>
      </c>
      <c r="T5596" t="s">
        <v>307</v>
      </c>
      <c r="U5596" t="s">
        <v>307</v>
      </c>
      <c r="V5596" t="s">
        <v>307</v>
      </c>
      <c r="W5596" t="s">
        <v>307</v>
      </c>
      <c r="X5596" t="s">
        <v>307</v>
      </c>
      <c r="Y5596" t="s">
        <v>307</v>
      </c>
      <c r="Z5596" t="s">
        <v>307</v>
      </c>
    </row>
    <row r="5597" spans="1:42" x14ac:dyDescent="0.25">
      <c r="A5597">
        <v>702</v>
      </c>
      <c r="B5597" t="s">
        <v>258</v>
      </c>
      <c r="C5597" t="s">
        <v>46</v>
      </c>
      <c r="D5597" t="s">
        <v>72</v>
      </c>
      <c r="E5597" t="s">
        <v>307</v>
      </c>
      <c r="F5597" t="s">
        <v>307</v>
      </c>
      <c r="G5597" t="s">
        <v>307</v>
      </c>
      <c r="H5597" t="s">
        <v>307</v>
      </c>
      <c r="I5597" t="s">
        <v>307</v>
      </c>
      <c r="J5597" t="s">
        <v>307</v>
      </c>
      <c r="K5597" t="s">
        <v>307</v>
      </c>
      <c r="L5597" t="s">
        <v>307</v>
      </c>
      <c r="M5597" t="s">
        <v>307</v>
      </c>
      <c r="N5597" t="s">
        <v>307</v>
      </c>
      <c r="O5597" t="s">
        <v>307</v>
      </c>
      <c r="P5597" t="s">
        <v>307</v>
      </c>
      <c r="Q5597" t="s">
        <v>307</v>
      </c>
      <c r="R5597" t="s">
        <v>307</v>
      </c>
      <c r="S5597" t="s">
        <v>307</v>
      </c>
      <c r="T5597" t="s">
        <v>307</v>
      </c>
      <c r="U5597" t="s">
        <v>307</v>
      </c>
      <c r="V5597" t="s">
        <v>307</v>
      </c>
      <c r="W5597" t="s">
        <v>307</v>
      </c>
      <c r="X5597" t="s">
        <v>307</v>
      </c>
      <c r="Y5597" t="s">
        <v>307</v>
      </c>
      <c r="Z5597" t="s">
        <v>307</v>
      </c>
    </row>
    <row r="5598" spans="1:42" x14ac:dyDescent="0.25">
      <c r="A5598">
        <v>702</v>
      </c>
      <c r="B5598" t="s">
        <v>258</v>
      </c>
      <c r="C5598" t="s">
        <v>46</v>
      </c>
      <c r="D5598" t="s">
        <v>47</v>
      </c>
      <c r="E5598" t="s">
        <v>307</v>
      </c>
      <c r="F5598" t="s">
        <v>307</v>
      </c>
      <c r="G5598" t="s">
        <v>307</v>
      </c>
      <c r="H5598" t="s">
        <v>307</v>
      </c>
      <c r="I5598" t="s">
        <v>307</v>
      </c>
      <c r="J5598" t="s">
        <v>307</v>
      </c>
      <c r="K5598" t="s">
        <v>307</v>
      </c>
      <c r="L5598" t="s">
        <v>307</v>
      </c>
      <c r="M5598" t="s">
        <v>307</v>
      </c>
      <c r="N5598" t="s">
        <v>307</v>
      </c>
      <c r="O5598" t="s">
        <v>307</v>
      </c>
      <c r="P5598" t="s">
        <v>307</v>
      </c>
      <c r="Q5598" t="s">
        <v>307</v>
      </c>
      <c r="R5598" t="s">
        <v>307</v>
      </c>
      <c r="S5598" t="s">
        <v>307</v>
      </c>
      <c r="T5598" t="s">
        <v>307</v>
      </c>
      <c r="U5598" t="s">
        <v>307</v>
      </c>
      <c r="V5598" t="s">
        <v>307</v>
      </c>
      <c r="W5598" t="s">
        <v>307</v>
      </c>
      <c r="X5598" t="s">
        <v>307</v>
      </c>
      <c r="Y5598" t="s">
        <v>307</v>
      </c>
      <c r="Z5598" t="s">
        <v>307</v>
      </c>
    </row>
    <row r="5599" spans="1:42" x14ac:dyDescent="0.25">
      <c r="A5599">
        <v>702</v>
      </c>
      <c r="B5599" t="s">
        <v>258</v>
      </c>
      <c r="C5599" t="s">
        <v>46</v>
      </c>
      <c r="D5599" t="s">
        <v>48</v>
      </c>
      <c r="E5599" t="s">
        <v>307</v>
      </c>
      <c r="F5599" t="s">
        <v>307</v>
      </c>
      <c r="G5599" t="s">
        <v>307</v>
      </c>
      <c r="H5599" t="s">
        <v>307</v>
      </c>
      <c r="I5599" t="s">
        <v>307</v>
      </c>
      <c r="J5599" t="s">
        <v>307</v>
      </c>
      <c r="K5599" t="s">
        <v>307</v>
      </c>
      <c r="L5599" t="s">
        <v>307</v>
      </c>
      <c r="M5599" t="s">
        <v>307</v>
      </c>
      <c r="N5599" t="s">
        <v>307</v>
      </c>
      <c r="O5599" t="s">
        <v>307</v>
      </c>
      <c r="P5599" t="s">
        <v>307</v>
      </c>
      <c r="Q5599" t="s">
        <v>307</v>
      </c>
      <c r="R5599" t="s">
        <v>307</v>
      </c>
      <c r="S5599" t="s">
        <v>307</v>
      </c>
      <c r="T5599" t="s">
        <v>307</v>
      </c>
      <c r="U5599" t="s">
        <v>307</v>
      </c>
      <c r="V5599" t="s">
        <v>307</v>
      </c>
      <c r="W5599" t="s">
        <v>307</v>
      </c>
      <c r="X5599" t="s">
        <v>307</v>
      </c>
      <c r="Y5599" t="s">
        <v>307</v>
      </c>
      <c r="Z5599" t="s">
        <v>307</v>
      </c>
    </row>
    <row r="5600" spans="1:42" x14ac:dyDescent="0.25">
      <c r="A5600">
        <v>702</v>
      </c>
      <c r="B5600" t="s">
        <v>258</v>
      </c>
      <c r="C5600" t="s">
        <v>46</v>
      </c>
      <c r="D5600" t="s">
        <v>49</v>
      </c>
      <c r="E5600" t="s">
        <v>307</v>
      </c>
      <c r="F5600" t="s">
        <v>307</v>
      </c>
      <c r="G5600" t="s">
        <v>307</v>
      </c>
      <c r="H5600" t="s">
        <v>307</v>
      </c>
      <c r="I5600" t="s">
        <v>307</v>
      </c>
      <c r="J5600" t="s">
        <v>307</v>
      </c>
      <c r="K5600" t="s">
        <v>307</v>
      </c>
      <c r="L5600" t="s">
        <v>307</v>
      </c>
      <c r="M5600" t="s">
        <v>307</v>
      </c>
      <c r="N5600" t="s">
        <v>307</v>
      </c>
      <c r="O5600" t="s">
        <v>307</v>
      </c>
      <c r="P5600" t="s">
        <v>307</v>
      </c>
      <c r="Q5600" t="s">
        <v>307</v>
      </c>
      <c r="R5600" t="s">
        <v>307</v>
      </c>
      <c r="S5600" t="s">
        <v>307</v>
      </c>
      <c r="T5600" t="s">
        <v>307</v>
      </c>
      <c r="U5600" t="s">
        <v>307</v>
      </c>
      <c r="V5600" t="s">
        <v>307</v>
      </c>
      <c r="W5600" t="s">
        <v>307</v>
      </c>
      <c r="X5600" t="s">
        <v>307</v>
      </c>
      <c r="Y5600" t="s">
        <v>307</v>
      </c>
      <c r="Z5600" t="s">
        <v>307</v>
      </c>
    </row>
    <row r="5601" spans="1:45" x14ac:dyDescent="0.25">
      <c r="A5601">
        <v>702</v>
      </c>
      <c r="B5601" t="s">
        <v>258</v>
      </c>
      <c r="C5601" t="s">
        <v>41</v>
      </c>
      <c r="D5601" t="s">
        <v>48</v>
      </c>
      <c r="E5601" t="s">
        <v>307</v>
      </c>
      <c r="F5601" t="s">
        <v>307</v>
      </c>
      <c r="G5601" t="s">
        <v>307</v>
      </c>
      <c r="H5601" t="s">
        <v>307</v>
      </c>
      <c r="I5601" t="s">
        <v>307</v>
      </c>
      <c r="J5601" t="s">
        <v>307</v>
      </c>
      <c r="K5601" t="s">
        <v>307</v>
      </c>
      <c r="L5601" t="s">
        <v>307</v>
      </c>
      <c r="M5601" t="s">
        <v>307</v>
      </c>
      <c r="N5601" t="s">
        <v>307</v>
      </c>
      <c r="O5601" t="s">
        <v>307</v>
      </c>
      <c r="P5601" t="s">
        <v>307</v>
      </c>
      <c r="Q5601" t="s">
        <v>307</v>
      </c>
      <c r="R5601" t="s">
        <v>307</v>
      </c>
      <c r="S5601" t="s">
        <v>307</v>
      </c>
      <c r="T5601" t="s">
        <v>307</v>
      </c>
      <c r="U5601" t="s">
        <v>307</v>
      </c>
      <c r="V5601" t="s">
        <v>307</v>
      </c>
      <c r="W5601" t="s">
        <v>307</v>
      </c>
      <c r="X5601" t="s">
        <v>307</v>
      </c>
      <c r="Y5601" t="s">
        <v>307</v>
      </c>
      <c r="Z5601" t="s">
        <v>307</v>
      </c>
    </row>
    <row r="5602" spans="1:45" x14ac:dyDescent="0.25">
      <c r="A5602">
        <v>702</v>
      </c>
      <c r="B5602" t="s">
        <v>258</v>
      </c>
      <c r="C5602" t="s">
        <v>459</v>
      </c>
      <c r="D5602" t="s">
        <v>48</v>
      </c>
      <c r="E5602" t="s">
        <v>307</v>
      </c>
      <c r="F5602" t="s">
        <v>307</v>
      </c>
      <c r="G5602" t="s">
        <v>307</v>
      </c>
      <c r="H5602" t="s">
        <v>307</v>
      </c>
      <c r="I5602" t="s">
        <v>307</v>
      </c>
      <c r="J5602" t="s">
        <v>307</v>
      </c>
      <c r="K5602" t="s">
        <v>307</v>
      </c>
      <c r="L5602" t="s">
        <v>307</v>
      </c>
      <c r="M5602" t="s">
        <v>307</v>
      </c>
      <c r="N5602" t="s">
        <v>307</v>
      </c>
      <c r="O5602" t="s">
        <v>307</v>
      </c>
      <c r="P5602" t="s">
        <v>307</v>
      </c>
      <c r="Q5602" t="s">
        <v>307</v>
      </c>
    </row>
    <row r="5603" spans="1:45" x14ac:dyDescent="0.25">
      <c r="A5603">
        <v>702</v>
      </c>
      <c r="B5603" t="s">
        <v>258</v>
      </c>
      <c r="C5603" t="s">
        <v>304</v>
      </c>
      <c r="D5603" t="s">
        <v>48</v>
      </c>
      <c r="E5603" t="s">
        <v>307</v>
      </c>
      <c r="F5603" t="s">
        <v>307</v>
      </c>
      <c r="G5603" t="s">
        <v>307</v>
      </c>
      <c r="H5603" t="s">
        <v>307</v>
      </c>
      <c r="I5603" t="s">
        <v>307</v>
      </c>
      <c r="J5603" t="s">
        <v>307</v>
      </c>
      <c r="K5603" t="s">
        <v>307</v>
      </c>
      <c r="L5603" t="s">
        <v>307</v>
      </c>
      <c r="M5603" t="s">
        <v>307</v>
      </c>
      <c r="N5603" t="s">
        <v>307</v>
      </c>
      <c r="O5603" t="s">
        <v>307</v>
      </c>
      <c r="P5603" t="s">
        <v>307</v>
      </c>
      <c r="Q5603" t="s">
        <v>307</v>
      </c>
    </row>
    <row r="5604" spans="1:45" x14ac:dyDescent="0.25">
      <c r="A5604">
        <v>702</v>
      </c>
      <c r="B5604" t="s">
        <v>258</v>
      </c>
      <c r="C5604" t="s">
        <v>433</v>
      </c>
      <c r="D5604" t="s">
        <v>48</v>
      </c>
      <c r="E5604" t="s">
        <v>307</v>
      </c>
      <c r="F5604" t="s">
        <v>307</v>
      </c>
      <c r="G5604" t="s">
        <v>307</v>
      </c>
      <c r="H5604" t="s">
        <v>307</v>
      </c>
      <c r="I5604" t="s">
        <v>307</v>
      </c>
      <c r="J5604" t="s">
        <v>307</v>
      </c>
      <c r="K5604" t="s">
        <v>307</v>
      </c>
      <c r="L5604" t="s">
        <v>307</v>
      </c>
      <c r="M5604" t="s">
        <v>307</v>
      </c>
      <c r="N5604" t="s">
        <v>307</v>
      </c>
      <c r="O5604" t="s">
        <v>307</v>
      </c>
      <c r="P5604" t="s">
        <v>307</v>
      </c>
      <c r="Q5604" t="s">
        <v>307</v>
      </c>
    </row>
    <row r="5605" spans="1:45" x14ac:dyDescent="0.25">
      <c r="A5605">
        <v>702</v>
      </c>
      <c r="B5605" t="s">
        <v>258</v>
      </c>
      <c r="C5605" t="s">
        <v>305</v>
      </c>
      <c r="D5605" t="s">
        <v>48</v>
      </c>
      <c r="E5605" t="s">
        <v>307</v>
      </c>
      <c r="F5605" t="s">
        <v>307</v>
      </c>
      <c r="G5605" t="s">
        <v>307</v>
      </c>
      <c r="H5605" t="s">
        <v>307</v>
      </c>
      <c r="I5605" t="s">
        <v>307</v>
      </c>
      <c r="J5605" t="s">
        <v>307</v>
      </c>
      <c r="K5605" t="s">
        <v>307</v>
      </c>
      <c r="L5605" t="s">
        <v>307</v>
      </c>
      <c r="M5605" t="s">
        <v>307</v>
      </c>
      <c r="N5605" t="s">
        <v>307</v>
      </c>
      <c r="O5605" t="s">
        <v>307</v>
      </c>
      <c r="P5605" t="s">
        <v>307</v>
      </c>
      <c r="Q5605" t="s">
        <v>307</v>
      </c>
    </row>
    <row r="5606" spans="1:45" x14ac:dyDescent="0.25">
      <c r="A5606">
        <v>702</v>
      </c>
      <c r="B5606" t="s">
        <v>258</v>
      </c>
      <c r="C5606" t="s">
        <v>306</v>
      </c>
      <c r="D5606" t="s">
        <v>48</v>
      </c>
      <c r="E5606" t="s">
        <v>307</v>
      </c>
      <c r="F5606" t="s">
        <v>307</v>
      </c>
      <c r="G5606" t="s">
        <v>307</v>
      </c>
      <c r="H5606" t="s">
        <v>307</v>
      </c>
      <c r="I5606" t="s">
        <v>307</v>
      </c>
      <c r="J5606" t="s">
        <v>307</v>
      </c>
      <c r="K5606" t="s">
        <v>307</v>
      </c>
      <c r="L5606" t="s">
        <v>307</v>
      </c>
      <c r="M5606" t="s">
        <v>307</v>
      </c>
      <c r="N5606" t="s">
        <v>307</v>
      </c>
      <c r="O5606" t="s">
        <v>307</v>
      </c>
      <c r="P5606" t="s">
        <v>307</v>
      </c>
      <c r="Q5606" t="s">
        <v>307</v>
      </c>
    </row>
    <row r="5607" spans="1:45" x14ac:dyDescent="0.25">
      <c r="A5607">
        <v>702</v>
      </c>
      <c r="B5607" t="s">
        <v>258</v>
      </c>
      <c r="C5607" t="s">
        <v>44</v>
      </c>
      <c r="D5607" t="s">
        <v>54</v>
      </c>
      <c r="E5607" t="s">
        <v>307</v>
      </c>
      <c r="F5607" t="s">
        <v>307</v>
      </c>
      <c r="G5607" t="s">
        <v>307</v>
      </c>
      <c r="H5607" t="s">
        <v>307</v>
      </c>
      <c r="I5607" t="s">
        <v>307</v>
      </c>
      <c r="J5607" t="s">
        <v>307</v>
      </c>
      <c r="K5607" t="s">
        <v>307</v>
      </c>
      <c r="L5607" t="s">
        <v>307</v>
      </c>
      <c r="M5607" t="s">
        <v>307</v>
      </c>
      <c r="N5607" t="s">
        <v>307</v>
      </c>
      <c r="O5607" t="s">
        <v>307</v>
      </c>
      <c r="P5607" t="s">
        <v>307</v>
      </c>
      <c r="Q5607" t="s">
        <v>307</v>
      </c>
      <c r="R5607" t="s">
        <v>307</v>
      </c>
      <c r="S5607" t="s">
        <v>307</v>
      </c>
      <c r="T5607" t="s">
        <v>307</v>
      </c>
      <c r="U5607" t="s">
        <v>307</v>
      </c>
      <c r="V5607" t="s">
        <v>307</v>
      </c>
      <c r="W5607" t="s">
        <v>307</v>
      </c>
    </row>
    <row r="5608" spans="1:45" x14ac:dyDescent="0.25">
      <c r="A5608">
        <v>702</v>
      </c>
      <c r="B5608" t="s">
        <v>258</v>
      </c>
      <c r="C5608" t="s">
        <v>44</v>
      </c>
      <c r="D5608" t="s">
        <v>55</v>
      </c>
      <c r="E5608" t="s">
        <v>307</v>
      </c>
      <c r="F5608" t="s">
        <v>307</v>
      </c>
      <c r="G5608" t="s">
        <v>307</v>
      </c>
      <c r="H5608" t="s">
        <v>307</v>
      </c>
      <c r="I5608" t="s">
        <v>307</v>
      </c>
      <c r="J5608" t="s">
        <v>307</v>
      </c>
      <c r="K5608" t="s">
        <v>307</v>
      </c>
      <c r="L5608" t="s">
        <v>307</v>
      </c>
      <c r="M5608" t="s">
        <v>307</v>
      </c>
      <c r="N5608" t="s">
        <v>307</v>
      </c>
      <c r="O5608" t="s">
        <v>307</v>
      </c>
      <c r="P5608" t="s">
        <v>307</v>
      </c>
      <c r="Q5608" t="s">
        <v>307</v>
      </c>
      <c r="R5608" t="s">
        <v>307</v>
      </c>
      <c r="S5608" t="s">
        <v>307</v>
      </c>
      <c r="T5608" t="s">
        <v>307</v>
      </c>
      <c r="U5608" t="s">
        <v>307</v>
      </c>
      <c r="V5608" t="s">
        <v>307</v>
      </c>
      <c r="W5608" t="s">
        <v>307</v>
      </c>
    </row>
    <row r="5609" spans="1:45" x14ac:dyDescent="0.25">
      <c r="A5609">
        <v>702</v>
      </c>
      <c r="B5609" t="s">
        <v>258</v>
      </c>
      <c r="C5609" t="s">
        <v>44</v>
      </c>
      <c r="D5609" t="s">
        <v>56</v>
      </c>
      <c r="E5609" t="s">
        <v>307</v>
      </c>
      <c r="F5609" t="s">
        <v>307</v>
      </c>
      <c r="G5609" t="s">
        <v>307</v>
      </c>
      <c r="H5609" t="s">
        <v>307</v>
      </c>
      <c r="I5609" t="s">
        <v>307</v>
      </c>
      <c r="J5609" t="s">
        <v>307</v>
      </c>
      <c r="K5609" t="s">
        <v>307</v>
      </c>
      <c r="L5609" t="s">
        <v>307</v>
      </c>
      <c r="M5609" t="s">
        <v>307</v>
      </c>
      <c r="N5609" t="s">
        <v>307</v>
      </c>
      <c r="O5609" t="s">
        <v>307</v>
      </c>
      <c r="P5609" t="s">
        <v>307</v>
      </c>
      <c r="Q5609" t="s">
        <v>307</v>
      </c>
      <c r="R5609" t="s">
        <v>307</v>
      </c>
      <c r="S5609" t="s">
        <v>307</v>
      </c>
      <c r="T5609" t="s">
        <v>307</v>
      </c>
      <c r="U5609" t="s">
        <v>307</v>
      </c>
      <c r="V5609" t="s">
        <v>307</v>
      </c>
      <c r="W5609" t="s">
        <v>307</v>
      </c>
    </row>
    <row r="5610" spans="1:45" x14ac:dyDescent="0.25">
      <c r="A5610">
        <v>702</v>
      </c>
      <c r="B5610" t="s">
        <v>258</v>
      </c>
      <c r="C5610" t="s">
        <v>44</v>
      </c>
      <c r="D5610" t="s">
        <v>57</v>
      </c>
      <c r="E5610" t="s">
        <v>307</v>
      </c>
      <c r="F5610" t="s">
        <v>307</v>
      </c>
      <c r="G5610" t="s">
        <v>307</v>
      </c>
      <c r="H5610" t="s">
        <v>307</v>
      </c>
      <c r="I5610" t="s">
        <v>307</v>
      </c>
      <c r="J5610" t="s">
        <v>307</v>
      </c>
      <c r="K5610" t="s">
        <v>307</v>
      </c>
      <c r="L5610" t="s">
        <v>307</v>
      </c>
      <c r="M5610" t="s">
        <v>307</v>
      </c>
      <c r="N5610" t="s">
        <v>307</v>
      </c>
      <c r="O5610" t="s">
        <v>307</v>
      </c>
      <c r="P5610" t="s">
        <v>307</v>
      </c>
      <c r="Q5610" t="s">
        <v>307</v>
      </c>
      <c r="R5610" t="s">
        <v>307</v>
      </c>
      <c r="S5610" t="s">
        <v>307</v>
      </c>
      <c r="T5610" t="s">
        <v>307</v>
      </c>
      <c r="U5610" t="s">
        <v>307</v>
      </c>
      <c r="V5610" t="s">
        <v>307</v>
      </c>
      <c r="W5610" t="s">
        <v>307</v>
      </c>
    </row>
    <row r="5611" spans="1:45" x14ac:dyDescent="0.25">
      <c r="A5611">
        <v>702</v>
      </c>
      <c r="B5611" t="s">
        <v>258</v>
      </c>
      <c r="C5611" t="s">
        <v>44</v>
      </c>
      <c r="D5611" t="s">
        <v>58</v>
      </c>
      <c r="E5611" t="s">
        <v>307</v>
      </c>
      <c r="F5611" t="s">
        <v>307</v>
      </c>
      <c r="G5611" t="s">
        <v>307</v>
      </c>
      <c r="H5611" t="s">
        <v>307</v>
      </c>
      <c r="I5611" t="s">
        <v>307</v>
      </c>
      <c r="J5611" t="s">
        <v>307</v>
      </c>
      <c r="K5611" t="s">
        <v>307</v>
      </c>
      <c r="L5611" t="s">
        <v>307</v>
      </c>
      <c r="M5611" t="s">
        <v>307</v>
      </c>
      <c r="N5611" t="s">
        <v>307</v>
      </c>
      <c r="O5611" t="s">
        <v>307</v>
      </c>
      <c r="P5611" t="s">
        <v>307</v>
      </c>
      <c r="Q5611" t="s">
        <v>307</v>
      </c>
      <c r="R5611" t="s">
        <v>307</v>
      </c>
      <c r="S5611" t="s">
        <v>307</v>
      </c>
      <c r="T5611" t="s">
        <v>307</v>
      </c>
      <c r="U5611" t="s">
        <v>307</v>
      </c>
      <c r="V5611" t="s">
        <v>307</v>
      </c>
      <c r="W5611" t="s">
        <v>307</v>
      </c>
    </row>
    <row r="5612" spans="1:45" x14ac:dyDescent="0.25">
      <c r="A5612">
        <v>702</v>
      </c>
      <c r="B5612" t="s">
        <v>258</v>
      </c>
      <c r="C5612" t="s">
        <v>44</v>
      </c>
      <c r="D5612" t="s">
        <v>59</v>
      </c>
      <c r="E5612" t="s">
        <v>307</v>
      </c>
      <c r="F5612" t="s">
        <v>307</v>
      </c>
      <c r="G5612" t="s">
        <v>307</v>
      </c>
      <c r="H5612" t="s">
        <v>307</v>
      </c>
      <c r="I5612" t="s">
        <v>307</v>
      </c>
      <c r="J5612" t="s">
        <v>307</v>
      </c>
      <c r="K5612" t="s">
        <v>307</v>
      </c>
      <c r="L5612" t="s">
        <v>307</v>
      </c>
      <c r="M5612" t="s">
        <v>307</v>
      </c>
      <c r="N5612" t="s">
        <v>307</v>
      </c>
      <c r="O5612" t="s">
        <v>307</v>
      </c>
      <c r="P5612" t="s">
        <v>307</v>
      </c>
      <c r="Q5612" t="s">
        <v>307</v>
      </c>
      <c r="R5612" t="s">
        <v>307</v>
      </c>
      <c r="S5612" t="s">
        <v>307</v>
      </c>
      <c r="T5612" t="s">
        <v>307</v>
      </c>
      <c r="U5612" t="s">
        <v>307</v>
      </c>
      <c r="V5612" t="s">
        <v>307</v>
      </c>
      <c r="W5612" t="s">
        <v>307</v>
      </c>
    </row>
    <row r="5613" spans="1:45" x14ac:dyDescent="0.25">
      <c r="A5613">
        <v>702</v>
      </c>
      <c r="B5613" t="s">
        <v>258</v>
      </c>
      <c r="C5613" t="s">
        <v>44</v>
      </c>
      <c r="D5613" t="s">
        <v>60</v>
      </c>
      <c r="E5613" t="s">
        <v>307</v>
      </c>
      <c r="F5613" t="s">
        <v>307</v>
      </c>
      <c r="G5613" t="s">
        <v>307</v>
      </c>
      <c r="H5613" t="s">
        <v>307</v>
      </c>
      <c r="I5613" t="s">
        <v>307</v>
      </c>
      <c r="J5613" t="s">
        <v>307</v>
      </c>
      <c r="K5613" t="s">
        <v>307</v>
      </c>
      <c r="L5613" t="s">
        <v>307</v>
      </c>
      <c r="M5613" t="s">
        <v>307</v>
      </c>
      <c r="N5613" t="s">
        <v>307</v>
      </c>
      <c r="O5613" t="s">
        <v>307</v>
      </c>
      <c r="P5613" t="s">
        <v>307</v>
      </c>
      <c r="Q5613" t="s">
        <v>307</v>
      </c>
      <c r="R5613" t="s">
        <v>307</v>
      </c>
      <c r="S5613" t="s">
        <v>307</v>
      </c>
      <c r="T5613" t="s">
        <v>307</v>
      </c>
      <c r="U5613" t="s">
        <v>307</v>
      </c>
      <c r="V5613" t="s">
        <v>307</v>
      </c>
      <c r="W5613" t="s">
        <v>307</v>
      </c>
    </row>
    <row r="5614" spans="1:45" x14ac:dyDescent="0.25">
      <c r="A5614">
        <v>702</v>
      </c>
      <c r="B5614" t="s">
        <v>258</v>
      </c>
      <c r="C5614" t="s">
        <v>44</v>
      </c>
      <c r="D5614" t="s">
        <v>61</v>
      </c>
      <c r="E5614" t="s">
        <v>307</v>
      </c>
      <c r="F5614" t="s">
        <v>307</v>
      </c>
      <c r="G5614" t="s">
        <v>307</v>
      </c>
      <c r="H5614" t="s">
        <v>307</v>
      </c>
      <c r="I5614" t="s">
        <v>307</v>
      </c>
      <c r="J5614" t="s">
        <v>307</v>
      </c>
      <c r="K5614" t="s">
        <v>307</v>
      </c>
      <c r="L5614" t="s">
        <v>307</v>
      </c>
      <c r="M5614" t="s">
        <v>307</v>
      </c>
      <c r="N5614" t="s">
        <v>307</v>
      </c>
      <c r="O5614" t="s">
        <v>307</v>
      </c>
      <c r="P5614" t="s">
        <v>307</v>
      </c>
      <c r="Q5614" t="s">
        <v>307</v>
      </c>
      <c r="R5614" t="s">
        <v>307</v>
      </c>
      <c r="S5614" t="s">
        <v>307</v>
      </c>
      <c r="T5614" t="s">
        <v>307</v>
      </c>
      <c r="U5614" t="s">
        <v>307</v>
      </c>
      <c r="V5614" t="s">
        <v>307</v>
      </c>
      <c r="W5614" t="s">
        <v>307</v>
      </c>
    </row>
    <row r="5615" spans="1:45" x14ac:dyDescent="0.25">
      <c r="A5615">
        <v>702</v>
      </c>
      <c r="B5615" t="s">
        <v>258</v>
      </c>
      <c r="C5615" t="s">
        <v>44</v>
      </c>
      <c r="D5615" t="s">
        <v>62</v>
      </c>
      <c r="E5615" t="s">
        <v>307</v>
      </c>
      <c r="F5615" t="s">
        <v>307</v>
      </c>
      <c r="G5615" t="s">
        <v>307</v>
      </c>
      <c r="H5615" t="s">
        <v>307</v>
      </c>
      <c r="I5615" t="s">
        <v>307</v>
      </c>
      <c r="J5615" t="s">
        <v>307</v>
      </c>
      <c r="K5615" t="s">
        <v>307</v>
      </c>
      <c r="L5615" t="s">
        <v>307</v>
      </c>
      <c r="M5615" t="s">
        <v>307</v>
      </c>
      <c r="N5615" t="s">
        <v>307</v>
      </c>
      <c r="O5615" t="s">
        <v>307</v>
      </c>
      <c r="P5615" t="s">
        <v>307</v>
      </c>
      <c r="Q5615" t="s">
        <v>307</v>
      </c>
      <c r="R5615" t="s">
        <v>307</v>
      </c>
      <c r="S5615" t="s">
        <v>307</v>
      </c>
      <c r="T5615" t="s">
        <v>307</v>
      </c>
      <c r="U5615" t="s">
        <v>307</v>
      </c>
      <c r="V5615" t="s">
        <v>307</v>
      </c>
      <c r="W5615" t="s">
        <v>307</v>
      </c>
    </row>
    <row r="5616" spans="1:45" x14ac:dyDescent="0.25">
      <c r="A5616">
        <v>702</v>
      </c>
      <c r="B5616" t="s">
        <v>258</v>
      </c>
      <c r="C5616" t="s">
        <v>38</v>
      </c>
      <c r="D5616" t="s">
        <v>47</v>
      </c>
      <c r="E5616" t="s">
        <v>307</v>
      </c>
      <c r="F5616" t="s">
        <v>307</v>
      </c>
      <c r="G5616" t="s">
        <v>307</v>
      </c>
      <c r="H5616" t="s">
        <v>307</v>
      </c>
      <c r="I5616" t="s">
        <v>307</v>
      </c>
      <c r="J5616" t="s">
        <v>307</v>
      </c>
      <c r="K5616" t="s">
        <v>307</v>
      </c>
      <c r="L5616" t="s">
        <v>307</v>
      </c>
      <c r="M5616" t="s">
        <v>307</v>
      </c>
      <c r="N5616" t="s">
        <v>307</v>
      </c>
      <c r="O5616" t="s">
        <v>307</v>
      </c>
      <c r="P5616" t="s">
        <v>307</v>
      </c>
      <c r="Q5616" t="s">
        <v>307</v>
      </c>
      <c r="R5616" t="s">
        <v>307</v>
      </c>
      <c r="S5616" t="s">
        <v>307</v>
      </c>
      <c r="T5616" t="s">
        <v>307</v>
      </c>
      <c r="U5616" t="s">
        <v>307</v>
      </c>
      <c r="V5616" t="s">
        <v>307</v>
      </c>
      <c r="W5616" t="s">
        <v>307</v>
      </c>
      <c r="X5616" t="s">
        <v>307</v>
      </c>
      <c r="Y5616" t="s">
        <v>307</v>
      </c>
      <c r="Z5616" t="s">
        <v>307</v>
      </c>
      <c r="AA5616" t="s">
        <v>307</v>
      </c>
      <c r="AB5616" t="s">
        <v>307</v>
      </c>
      <c r="AC5616" t="s">
        <v>307</v>
      </c>
      <c r="AD5616" t="s">
        <v>307</v>
      </c>
      <c r="AE5616" t="s">
        <v>307</v>
      </c>
      <c r="AF5616" t="s">
        <v>307</v>
      </c>
      <c r="AG5616" t="s">
        <v>307</v>
      </c>
      <c r="AH5616" t="s">
        <v>307</v>
      </c>
      <c r="AI5616" t="s">
        <v>307</v>
      </c>
      <c r="AJ5616" t="s">
        <v>307</v>
      </c>
      <c r="AK5616" t="s">
        <v>307</v>
      </c>
      <c r="AL5616" t="s">
        <v>307</v>
      </c>
      <c r="AM5616" t="s">
        <v>307</v>
      </c>
      <c r="AN5616" t="s">
        <v>307</v>
      </c>
      <c r="AO5616" t="s">
        <v>307</v>
      </c>
      <c r="AP5616" t="s">
        <v>307</v>
      </c>
      <c r="AQ5616" t="s">
        <v>307</v>
      </c>
      <c r="AR5616" t="s">
        <v>307</v>
      </c>
      <c r="AS5616" t="s">
        <v>307</v>
      </c>
    </row>
    <row r="5617" spans="1:45" x14ac:dyDescent="0.25">
      <c r="A5617">
        <v>702</v>
      </c>
      <c r="B5617" t="s">
        <v>258</v>
      </c>
      <c r="C5617" t="s">
        <v>38</v>
      </c>
      <c r="D5617" t="s">
        <v>48</v>
      </c>
      <c r="E5617" t="s">
        <v>307</v>
      </c>
      <c r="F5617" t="s">
        <v>307</v>
      </c>
      <c r="G5617" t="s">
        <v>307</v>
      </c>
      <c r="H5617" t="s">
        <v>307</v>
      </c>
      <c r="I5617" t="s">
        <v>307</v>
      </c>
      <c r="J5617" t="s">
        <v>307</v>
      </c>
      <c r="K5617" t="s">
        <v>307</v>
      </c>
      <c r="L5617" t="s">
        <v>307</v>
      </c>
      <c r="M5617" t="s">
        <v>307</v>
      </c>
      <c r="N5617" t="s">
        <v>307</v>
      </c>
      <c r="O5617" t="s">
        <v>307</v>
      </c>
      <c r="P5617" t="s">
        <v>307</v>
      </c>
      <c r="Q5617" t="s">
        <v>307</v>
      </c>
      <c r="R5617" t="s">
        <v>307</v>
      </c>
      <c r="S5617" t="s">
        <v>307</v>
      </c>
      <c r="T5617" t="s">
        <v>307</v>
      </c>
      <c r="U5617" t="s">
        <v>307</v>
      </c>
      <c r="V5617" t="s">
        <v>307</v>
      </c>
      <c r="W5617" t="s">
        <v>307</v>
      </c>
      <c r="X5617" t="s">
        <v>307</v>
      </c>
      <c r="Y5617" t="s">
        <v>307</v>
      </c>
      <c r="Z5617" t="s">
        <v>307</v>
      </c>
      <c r="AA5617" t="s">
        <v>307</v>
      </c>
      <c r="AB5617" t="s">
        <v>307</v>
      </c>
      <c r="AC5617" t="s">
        <v>307</v>
      </c>
      <c r="AD5617" t="s">
        <v>307</v>
      </c>
      <c r="AE5617" t="s">
        <v>307</v>
      </c>
      <c r="AF5617" t="s">
        <v>307</v>
      </c>
      <c r="AG5617" t="s">
        <v>307</v>
      </c>
      <c r="AH5617" t="s">
        <v>307</v>
      </c>
      <c r="AI5617" t="s">
        <v>307</v>
      </c>
      <c r="AJ5617" t="s">
        <v>307</v>
      </c>
      <c r="AK5617" t="s">
        <v>307</v>
      </c>
      <c r="AL5617" t="s">
        <v>307</v>
      </c>
      <c r="AM5617" t="s">
        <v>307</v>
      </c>
      <c r="AN5617" t="s">
        <v>307</v>
      </c>
      <c r="AO5617" t="s">
        <v>307</v>
      </c>
      <c r="AP5617" t="s">
        <v>307</v>
      </c>
      <c r="AQ5617" t="s">
        <v>307</v>
      </c>
      <c r="AR5617" t="s">
        <v>307</v>
      </c>
      <c r="AS5617" t="s">
        <v>307</v>
      </c>
    </row>
    <row r="5618" spans="1:45" x14ac:dyDescent="0.25">
      <c r="A5618">
        <v>702</v>
      </c>
      <c r="B5618" t="s">
        <v>258</v>
      </c>
      <c r="C5618" t="s">
        <v>38</v>
      </c>
      <c r="D5618" t="s">
        <v>49</v>
      </c>
      <c r="E5618" t="s">
        <v>307</v>
      </c>
      <c r="F5618" t="s">
        <v>307</v>
      </c>
      <c r="G5618" t="s">
        <v>307</v>
      </c>
      <c r="H5618" t="s">
        <v>307</v>
      </c>
      <c r="I5618" t="s">
        <v>307</v>
      </c>
      <c r="J5618" t="s">
        <v>307</v>
      </c>
      <c r="K5618" t="s">
        <v>307</v>
      </c>
      <c r="L5618" t="s">
        <v>307</v>
      </c>
      <c r="M5618" t="s">
        <v>307</v>
      </c>
      <c r="N5618" t="s">
        <v>307</v>
      </c>
      <c r="O5618" t="s">
        <v>307</v>
      </c>
      <c r="P5618" t="s">
        <v>307</v>
      </c>
      <c r="Q5618" t="s">
        <v>307</v>
      </c>
      <c r="R5618" t="s">
        <v>307</v>
      </c>
      <c r="S5618" t="s">
        <v>307</v>
      </c>
      <c r="T5618" t="s">
        <v>307</v>
      </c>
      <c r="U5618" t="s">
        <v>307</v>
      </c>
      <c r="V5618" t="s">
        <v>307</v>
      </c>
      <c r="W5618" t="s">
        <v>307</v>
      </c>
      <c r="X5618" t="s">
        <v>307</v>
      </c>
      <c r="Y5618" t="s">
        <v>307</v>
      </c>
      <c r="Z5618" t="s">
        <v>307</v>
      </c>
      <c r="AA5618" t="s">
        <v>307</v>
      </c>
      <c r="AB5618" t="s">
        <v>307</v>
      </c>
      <c r="AC5618" t="s">
        <v>307</v>
      </c>
      <c r="AD5618" t="s">
        <v>307</v>
      </c>
      <c r="AE5618" t="s">
        <v>307</v>
      </c>
      <c r="AF5618" t="s">
        <v>307</v>
      </c>
      <c r="AG5618" t="s">
        <v>307</v>
      </c>
      <c r="AH5618" t="s">
        <v>307</v>
      </c>
      <c r="AI5618" t="s">
        <v>307</v>
      </c>
      <c r="AJ5618" t="s">
        <v>307</v>
      </c>
      <c r="AK5618" t="s">
        <v>307</v>
      </c>
      <c r="AL5618" t="s">
        <v>307</v>
      </c>
      <c r="AM5618" t="s">
        <v>307</v>
      </c>
      <c r="AN5618" t="s">
        <v>307</v>
      </c>
      <c r="AO5618" t="s">
        <v>307</v>
      </c>
      <c r="AP5618" t="s">
        <v>307</v>
      </c>
      <c r="AQ5618" t="s">
        <v>307</v>
      </c>
      <c r="AR5618" t="s">
        <v>307</v>
      </c>
      <c r="AS5618" t="s">
        <v>307</v>
      </c>
    </row>
    <row r="5619" spans="1:45" x14ac:dyDescent="0.25">
      <c r="A5619">
        <v>702</v>
      </c>
      <c r="B5619" t="s">
        <v>258</v>
      </c>
      <c r="C5619" t="s">
        <v>450</v>
      </c>
      <c r="D5619" t="s">
        <v>48</v>
      </c>
      <c r="E5619" t="s">
        <v>307</v>
      </c>
      <c r="F5619" t="s">
        <v>307</v>
      </c>
      <c r="G5619" t="s">
        <v>307</v>
      </c>
      <c r="H5619" t="s">
        <v>307</v>
      </c>
      <c r="I5619" t="s">
        <v>307</v>
      </c>
      <c r="J5619" t="s">
        <v>307</v>
      </c>
      <c r="K5619" t="s">
        <v>307</v>
      </c>
      <c r="L5619" t="s">
        <v>307</v>
      </c>
      <c r="M5619" t="s">
        <v>307</v>
      </c>
      <c r="N5619" t="s">
        <v>307</v>
      </c>
      <c r="O5619" t="s">
        <v>307</v>
      </c>
      <c r="P5619" t="s">
        <v>307</v>
      </c>
      <c r="Q5619" t="s">
        <v>307</v>
      </c>
      <c r="R5619" t="s">
        <v>307</v>
      </c>
    </row>
    <row r="5620" spans="1:45" x14ac:dyDescent="0.25">
      <c r="A5620">
        <v>702</v>
      </c>
      <c r="B5620" t="s">
        <v>258</v>
      </c>
      <c r="C5620" t="s">
        <v>449</v>
      </c>
      <c r="D5620" t="s">
        <v>48</v>
      </c>
      <c r="E5620" t="s">
        <v>307</v>
      </c>
      <c r="F5620" t="s">
        <v>307</v>
      </c>
      <c r="G5620" t="s">
        <v>307</v>
      </c>
      <c r="H5620" t="s">
        <v>307</v>
      </c>
      <c r="I5620" t="s">
        <v>307</v>
      </c>
      <c r="J5620" t="s">
        <v>307</v>
      </c>
      <c r="K5620" t="s">
        <v>307</v>
      </c>
      <c r="L5620" t="s">
        <v>307</v>
      </c>
      <c r="M5620" t="s">
        <v>307</v>
      </c>
      <c r="N5620" t="s">
        <v>307</v>
      </c>
      <c r="O5620" t="s">
        <v>307</v>
      </c>
      <c r="P5620" t="s">
        <v>307</v>
      </c>
      <c r="Q5620" t="s">
        <v>307</v>
      </c>
      <c r="R5620" t="s">
        <v>307</v>
      </c>
    </row>
    <row r="5621" spans="1:45" x14ac:dyDescent="0.25">
      <c r="A5621">
        <v>702</v>
      </c>
      <c r="B5621" t="s">
        <v>258</v>
      </c>
      <c r="C5621" t="s">
        <v>475</v>
      </c>
      <c r="D5621" t="s">
        <v>48</v>
      </c>
      <c r="E5621" t="s">
        <v>307</v>
      </c>
      <c r="F5621" t="s">
        <v>307</v>
      </c>
      <c r="G5621" t="s">
        <v>307</v>
      </c>
    </row>
    <row r="5622" spans="1:45" x14ac:dyDescent="0.25">
      <c r="A5622">
        <v>702</v>
      </c>
      <c r="B5622" t="s">
        <v>258</v>
      </c>
      <c r="C5622" t="s">
        <v>42</v>
      </c>
      <c r="D5622" t="s">
        <v>48</v>
      </c>
      <c r="E5622" t="s">
        <v>307</v>
      </c>
      <c r="F5622" t="s">
        <v>307</v>
      </c>
      <c r="G5622" t="s">
        <v>307</v>
      </c>
      <c r="H5622" t="s">
        <v>307</v>
      </c>
      <c r="I5622" t="s">
        <v>307</v>
      </c>
      <c r="J5622" t="s">
        <v>307</v>
      </c>
      <c r="K5622" t="s">
        <v>307</v>
      </c>
      <c r="L5622" t="s">
        <v>307</v>
      </c>
      <c r="M5622" t="s">
        <v>307</v>
      </c>
      <c r="N5622" t="s">
        <v>307</v>
      </c>
      <c r="O5622" t="s">
        <v>307</v>
      </c>
      <c r="P5622" t="s">
        <v>307</v>
      </c>
      <c r="Q5622" t="s">
        <v>307</v>
      </c>
      <c r="R5622" t="s">
        <v>307</v>
      </c>
      <c r="S5622" t="s">
        <v>307</v>
      </c>
      <c r="T5622" t="s">
        <v>307</v>
      </c>
      <c r="U5622" t="s">
        <v>307</v>
      </c>
      <c r="V5622" t="s">
        <v>307</v>
      </c>
      <c r="W5622" t="s">
        <v>307</v>
      </c>
      <c r="X5622" t="s">
        <v>307</v>
      </c>
      <c r="Y5622" t="s">
        <v>307</v>
      </c>
      <c r="Z5622" t="s">
        <v>307</v>
      </c>
    </row>
    <row r="5623" spans="1:45" x14ac:dyDescent="0.25">
      <c r="A5623">
        <v>703</v>
      </c>
      <c r="B5623" t="s">
        <v>259</v>
      </c>
      <c r="C5623" t="s">
        <v>43</v>
      </c>
      <c r="D5623" t="s">
        <v>54</v>
      </c>
      <c r="E5623" t="s">
        <v>307</v>
      </c>
      <c r="F5623" t="s">
        <v>307</v>
      </c>
      <c r="G5623" t="s">
        <v>307</v>
      </c>
      <c r="H5623" t="s">
        <v>307</v>
      </c>
      <c r="I5623" t="s">
        <v>307</v>
      </c>
      <c r="J5623" t="s">
        <v>307</v>
      </c>
      <c r="K5623" t="s">
        <v>307</v>
      </c>
      <c r="L5623" t="s">
        <v>307</v>
      </c>
      <c r="M5623" t="s">
        <v>307</v>
      </c>
      <c r="N5623" t="s">
        <v>307</v>
      </c>
      <c r="O5623" t="s">
        <v>307</v>
      </c>
      <c r="P5623" t="s">
        <v>307</v>
      </c>
      <c r="Q5623" t="s">
        <v>307</v>
      </c>
      <c r="R5623" t="s">
        <v>307</v>
      </c>
      <c r="S5623" t="s">
        <v>307</v>
      </c>
      <c r="T5623" t="s">
        <v>307</v>
      </c>
      <c r="U5623" t="s">
        <v>307</v>
      </c>
      <c r="V5623" t="s">
        <v>307</v>
      </c>
      <c r="W5623" t="s">
        <v>307</v>
      </c>
    </row>
    <row r="5624" spans="1:45" x14ac:dyDescent="0.25">
      <c r="A5624">
        <v>703</v>
      </c>
      <c r="B5624" t="s">
        <v>259</v>
      </c>
      <c r="C5624" t="s">
        <v>43</v>
      </c>
      <c r="D5624" t="s">
        <v>55</v>
      </c>
      <c r="E5624" t="s">
        <v>307</v>
      </c>
      <c r="F5624" t="s">
        <v>307</v>
      </c>
      <c r="G5624" t="s">
        <v>307</v>
      </c>
      <c r="H5624" t="s">
        <v>307</v>
      </c>
      <c r="I5624" t="s">
        <v>307</v>
      </c>
      <c r="J5624" t="s">
        <v>307</v>
      </c>
      <c r="K5624" t="s">
        <v>307</v>
      </c>
      <c r="L5624" t="s">
        <v>307</v>
      </c>
      <c r="M5624" t="s">
        <v>307</v>
      </c>
      <c r="N5624" t="s">
        <v>307</v>
      </c>
      <c r="O5624" t="s">
        <v>307</v>
      </c>
      <c r="P5624" t="s">
        <v>307</v>
      </c>
      <c r="Q5624" t="s">
        <v>307</v>
      </c>
      <c r="R5624" t="s">
        <v>307</v>
      </c>
      <c r="S5624" t="s">
        <v>307</v>
      </c>
      <c r="T5624" t="s">
        <v>307</v>
      </c>
      <c r="U5624" t="s">
        <v>307</v>
      </c>
      <c r="V5624" t="s">
        <v>307</v>
      </c>
      <c r="W5624" t="s">
        <v>307</v>
      </c>
    </row>
    <row r="5625" spans="1:45" x14ac:dyDescent="0.25">
      <c r="A5625">
        <v>703</v>
      </c>
      <c r="B5625" t="s">
        <v>259</v>
      </c>
      <c r="C5625" t="s">
        <v>43</v>
      </c>
      <c r="D5625" t="s">
        <v>56</v>
      </c>
      <c r="E5625" t="s">
        <v>307</v>
      </c>
      <c r="F5625" t="s">
        <v>307</v>
      </c>
      <c r="G5625" t="s">
        <v>307</v>
      </c>
      <c r="H5625" t="s">
        <v>307</v>
      </c>
      <c r="I5625" t="s">
        <v>307</v>
      </c>
      <c r="J5625" t="s">
        <v>307</v>
      </c>
      <c r="K5625" t="s">
        <v>307</v>
      </c>
      <c r="L5625" t="s">
        <v>307</v>
      </c>
      <c r="M5625" t="s">
        <v>307</v>
      </c>
      <c r="N5625" t="s">
        <v>307</v>
      </c>
      <c r="O5625" t="s">
        <v>307</v>
      </c>
      <c r="P5625" t="s">
        <v>307</v>
      </c>
      <c r="Q5625" t="s">
        <v>307</v>
      </c>
      <c r="R5625" t="s">
        <v>307</v>
      </c>
      <c r="S5625" t="s">
        <v>307</v>
      </c>
      <c r="T5625" t="s">
        <v>307</v>
      </c>
      <c r="U5625" t="s">
        <v>307</v>
      </c>
      <c r="V5625" t="s">
        <v>307</v>
      </c>
      <c r="W5625" t="s">
        <v>307</v>
      </c>
    </row>
    <row r="5626" spans="1:45" x14ac:dyDescent="0.25">
      <c r="A5626">
        <v>703</v>
      </c>
      <c r="B5626" t="s">
        <v>259</v>
      </c>
      <c r="C5626" t="s">
        <v>43</v>
      </c>
      <c r="D5626" t="s">
        <v>57</v>
      </c>
      <c r="E5626" t="s">
        <v>307</v>
      </c>
      <c r="F5626" t="s">
        <v>307</v>
      </c>
      <c r="G5626" t="s">
        <v>307</v>
      </c>
      <c r="H5626" t="s">
        <v>307</v>
      </c>
      <c r="I5626" t="s">
        <v>307</v>
      </c>
      <c r="J5626" t="s">
        <v>307</v>
      </c>
      <c r="K5626" t="s">
        <v>307</v>
      </c>
      <c r="L5626" t="s">
        <v>307</v>
      </c>
      <c r="M5626" t="s">
        <v>307</v>
      </c>
      <c r="N5626" t="s">
        <v>307</v>
      </c>
      <c r="O5626" t="s">
        <v>307</v>
      </c>
      <c r="P5626" t="s">
        <v>307</v>
      </c>
      <c r="Q5626" t="s">
        <v>307</v>
      </c>
      <c r="R5626" t="s">
        <v>307</v>
      </c>
      <c r="S5626" t="s">
        <v>307</v>
      </c>
      <c r="T5626" t="s">
        <v>307</v>
      </c>
      <c r="U5626" t="s">
        <v>307</v>
      </c>
      <c r="V5626" t="s">
        <v>307</v>
      </c>
      <c r="W5626" t="s">
        <v>307</v>
      </c>
    </row>
    <row r="5627" spans="1:45" x14ac:dyDescent="0.25">
      <c r="A5627">
        <v>703</v>
      </c>
      <c r="B5627" t="s">
        <v>259</v>
      </c>
      <c r="C5627" t="s">
        <v>43</v>
      </c>
      <c r="D5627" t="s">
        <v>58</v>
      </c>
      <c r="E5627" t="s">
        <v>307</v>
      </c>
      <c r="F5627" t="s">
        <v>307</v>
      </c>
      <c r="G5627" t="s">
        <v>307</v>
      </c>
      <c r="H5627" t="s">
        <v>307</v>
      </c>
      <c r="I5627" t="s">
        <v>307</v>
      </c>
      <c r="J5627" t="s">
        <v>307</v>
      </c>
      <c r="K5627" t="s">
        <v>307</v>
      </c>
      <c r="L5627" t="s">
        <v>307</v>
      </c>
      <c r="M5627" t="s">
        <v>307</v>
      </c>
      <c r="N5627" t="s">
        <v>307</v>
      </c>
      <c r="O5627" t="s">
        <v>307</v>
      </c>
      <c r="P5627" t="s">
        <v>307</v>
      </c>
      <c r="Q5627" t="s">
        <v>307</v>
      </c>
      <c r="R5627" t="s">
        <v>307</v>
      </c>
      <c r="S5627" t="s">
        <v>307</v>
      </c>
      <c r="T5627" t="s">
        <v>307</v>
      </c>
      <c r="U5627" t="s">
        <v>307</v>
      </c>
      <c r="V5627" t="s">
        <v>307</v>
      </c>
      <c r="W5627" t="s">
        <v>307</v>
      </c>
    </row>
    <row r="5628" spans="1:45" x14ac:dyDescent="0.25">
      <c r="A5628">
        <v>703</v>
      </c>
      <c r="B5628" t="s">
        <v>259</v>
      </c>
      <c r="C5628" t="s">
        <v>43</v>
      </c>
      <c r="D5628" t="s">
        <v>59</v>
      </c>
      <c r="E5628" t="s">
        <v>307</v>
      </c>
      <c r="F5628" t="s">
        <v>307</v>
      </c>
      <c r="G5628" t="s">
        <v>307</v>
      </c>
      <c r="H5628" t="s">
        <v>307</v>
      </c>
      <c r="I5628" t="s">
        <v>307</v>
      </c>
      <c r="J5628" t="s">
        <v>307</v>
      </c>
      <c r="K5628" t="s">
        <v>307</v>
      </c>
      <c r="L5628" t="s">
        <v>307</v>
      </c>
      <c r="M5628" t="s">
        <v>307</v>
      </c>
      <c r="N5628" t="s">
        <v>307</v>
      </c>
      <c r="O5628" t="s">
        <v>307</v>
      </c>
      <c r="P5628" t="s">
        <v>307</v>
      </c>
      <c r="Q5628" t="s">
        <v>307</v>
      </c>
      <c r="R5628" t="s">
        <v>307</v>
      </c>
      <c r="S5628" t="s">
        <v>307</v>
      </c>
      <c r="T5628" t="s">
        <v>307</v>
      </c>
      <c r="U5628" t="s">
        <v>307</v>
      </c>
      <c r="V5628" t="s">
        <v>307</v>
      </c>
      <c r="W5628" t="s">
        <v>307</v>
      </c>
    </row>
    <row r="5629" spans="1:45" x14ac:dyDescent="0.25">
      <c r="A5629">
        <v>703</v>
      </c>
      <c r="B5629" t="s">
        <v>259</v>
      </c>
      <c r="C5629" t="s">
        <v>43</v>
      </c>
      <c r="D5629" t="s">
        <v>60</v>
      </c>
      <c r="E5629" t="s">
        <v>307</v>
      </c>
      <c r="F5629" t="s">
        <v>307</v>
      </c>
      <c r="G5629" t="s">
        <v>307</v>
      </c>
      <c r="H5629" t="s">
        <v>307</v>
      </c>
      <c r="I5629" t="s">
        <v>307</v>
      </c>
      <c r="J5629" t="s">
        <v>307</v>
      </c>
      <c r="K5629" t="s">
        <v>307</v>
      </c>
      <c r="L5629" t="s">
        <v>307</v>
      </c>
      <c r="M5629" t="s">
        <v>307</v>
      </c>
      <c r="N5629" t="s">
        <v>307</v>
      </c>
      <c r="O5629" t="s">
        <v>307</v>
      </c>
      <c r="P5629" t="s">
        <v>307</v>
      </c>
      <c r="Q5629" t="s">
        <v>307</v>
      </c>
      <c r="R5629" t="s">
        <v>307</v>
      </c>
      <c r="S5629" t="s">
        <v>307</v>
      </c>
      <c r="T5629" t="s">
        <v>307</v>
      </c>
      <c r="U5629" t="s">
        <v>307</v>
      </c>
      <c r="V5629" t="s">
        <v>307</v>
      </c>
      <c r="W5629" t="s">
        <v>307</v>
      </c>
    </row>
    <row r="5630" spans="1:45" x14ac:dyDescent="0.25">
      <c r="A5630">
        <v>703</v>
      </c>
      <c r="B5630" t="s">
        <v>259</v>
      </c>
      <c r="C5630" t="s">
        <v>43</v>
      </c>
      <c r="D5630" t="s">
        <v>61</v>
      </c>
      <c r="E5630" t="s">
        <v>307</v>
      </c>
      <c r="F5630" t="s">
        <v>307</v>
      </c>
      <c r="G5630" t="s">
        <v>307</v>
      </c>
      <c r="H5630" t="s">
        <v>307</v>
      </c>
      <c r="I5630" t="s">
        <v>307</v>
      </c>
      <c r="J5630" t="s">
        <v>307</v>
      </c>
      <c r="K5630" t="s">
        <v>307</v>
      </c>
      <c r="L5630" t="s">
        <v>307</v>
      </c>
      <c r="M5630" t="s">
        <v>307</v>
      </c>
      <c r="N5630" t="s">
        <v>307</v>
      </c>
      <c r="O5630" t="s">
        <v>307</v>
      </c>
      <c r="P5630" t="s">
        <v>307</v>
      </c>
      <c r="Q5630" t="s">
        <v>307</v>
      </c>
      <c r="R5630" t="s">
        <v>307</v>
      </c>
      <c r="S5630" t="s">
        <v>307</v>
      </c>
      <c r="T5630" t="s">
        <v>307</v>
      </c>
      <c r="U5630" t="s">
        <v>307</v>
      </c>
      <c r="V5630" t="s">
        <v>307</v>
      </c>
      <c r="W5630" t="s">
        <v>307</v>
      </c>
    </row>
    <row r="5631" spans="1:45" x14ac:dyDescent="0.25">
      <c r="A5631">
        <v>703</v>
      </c>
      <c r="B5631" t="s">
        <v>259</v>
      </c>
      <c r="C5631" t="s">
        <v>43</v>
      </c>
      <c r="D5631" t="s">
        <v>62</v>
      </c>
      <c r="E5631" t="s">
        <v>307</v>
      </c>
      <c r="F5631" t="s">
        <v>307</v>
      </c>
      <c r="G5631" t="s">
        <v>307</v>
      </c>
      <c r="H5631" t="s">
        <v>307</v>
      </c>
      <c r="I5631" t="s">
        <v>307</v>
      </c>
      <c r="J5631" t="s">
        <v>307</v>
      </c>
      <c r="K5631" t="s">
        <v>307</v>
      </c>
      <c r="L5631" t="s">
        <v>307</v>
      </c>
      <c r="M5631" t="s">
        <v>307</v>
      </c>
      <c r="N5631" t="s">
        <v>307</v>
      </c>
      <c r="O5631" t="s">
        <v>307</v>
      </c>
      <c r="P5631" t="s">
        <v>307</v>
      </c>
      <c r="Q5631" t="s">
        <v>307</v>
      </c>
      <c r="R5631" t="s">
        <v>307</v>
      </c>
      <c r="S5631" t="s">
        <v>307</v>
      </c>
      <c r="T5631" t="s">
        <v>307</v>
      </c>
      <c r="U5631" t="s">
        <v>307</v>
      </c>
      <c r="V5631" t="s">
        <v>307</v>
      </c>
      <c r="W5631" t="s">
        <v>307</v>
      </c>
    </row>
    <row r="5632" spans="1:45" x14ac:dyDescent="0.25">
      <c r="A5632">
        <v>703</v>
      </c>
      <c r="B5632" t="s">
        <v>259</v>
      </c>
      <c r="C5632" t="s">
        <v>36</v>
      </c>
      <c r="D5632" t="s">
        <v>47</v>
      </c>
      <c r="E5632" t="s">
        <v>307</v>
      </c>
      <c r="F5632" t="s">
        <v>307</v>
      </c>
      <c r="G5632" t="s">
        <v>307</v>
      </c>
      <c r="H5632" t="s">
        <v>307</v>
      </c>
      <c r="I5632" t="s">
        <v>307</v>
      </c>
      <c r="J5632" t="s">
        <v>307</v>
      </c>
      <c r="K5632" t="s">
        <v>307</v>
      </c>
      <c r="L5632" t="s">
        <v>307</v>
      </c>
      <c r="M5632" t="s">
        <v>307</v>
      </c>
      <c r="N5632" t="s">
        <v>307</v>
      </c>
      <c r="O5632" t="s">
        <v>307</v>
      </c>
      <c r="P5632" t="s">
        <v>307</v>
      </c>
      <c r="Q5632" t="s">
        <v>307</v>
      </c>
      <c r="R5632" t="s">
        <v>307</v>
      </c>
      <c r="S5632" t="s">
        <v>307</v>
      </c>
      <c r="T5632" t="s">
        <v>307</v>
      </c>
      <c r="U5632" t="s">
        <v>307</v>
      </c>
      <c r="V5632" t="s">
        <v>307</v>
      </c>
      <c r="W5632" t="s">
        <v>307</v>
      </c>
      <c r="X5632" t="s">
        <v>307</v>
      </c>
      <c r="Y5632" t="s">
        <v>307</v>
      </c>
      <c r="Z5632" t="s">
        <v>307</v>
      </c>
      <c r="AA5632" t="s">
        <v>307</v>
      </c>
      <c r="AB5632" t="s">
        <v>307</v>
      </c>
      <c r="AC5632" t="s">
        <v>307</v>
      </c>
      <c r="AD5632" t="s">
        <v>307</v>
      </c>
      <c r="AE5632" t="s">
        <v>307</v>
      </c>
      <c r="AF5632" t="s">
        <v>307</v>
      </c>
      <c r="AG5632" t="s">
        <v>307</v>
      </c>
      <c r="AH5632" t="s">
        <v>307</v>
      </c>
      <c r="AI5632" t="s">
        <v>307</v>
      </c>
      <c r="AJ5632" t="s">
        <v>307</v>
      </c>
      <c r="AK5632" t="s">
        <v>307</v>
      </c>
      <c r="AL5632" t="s">
        <v>307</v>
      </c>
      <c r="AM5632" t="s">
        <v>307</v>
      </c>
      <c r="AN5632" t="s">
        <v>307</v>
      </c>
      <c r="AO5632" t="s">
        <v>307</v>
      </c>
      <c r="AP5632" t="s">
        <v>307</v>
      </c>
      <c r="AQ5632" t="s">
        <v>307</v>
      </c>
      <c r="AR5632" t="s">
        <v>307</v>
      </c>
      <c r="AS5632" t="s">
        <v>307</v>
      </c>
    </row>
    <row r="5633" spans="1:45" x14ac:dyDescent="0.25">
      <c r="A5633">
        <v>703</v>
      </c>
      <c r="B5633" t="s">
        <v>259</v>
      </c>
      <c r="C5633" t="s">
        <v>36</v>
      </c>
      <c r="D5633" t="s">
        <v>48</v>
      </c>
      <c r="E5633" t="s">
        <v>307</v>
      </c>
      <c r="F5633" t="s">
        <v>307</v>
      </c>
      <c r="G5633" t="s">
        <v>307</v>
      </c>
      <c r="H5633" t="s">
        <v>307</v>
      </c>
      <c r="I5633" t="s">
        <v>307</v>
      </c>
      <c r="J5633" t="s">
        <v>307</v>
      </c>
      <c r="K5633" t="s">
        <v>307</v>
      </c>
      <c r="L5633" t="s">
        <v>307</v>
      </c>
      <c r="M5633" t="s">
        <v>307</v>
      </c>
      <c r="N5633" t="s">
        <v>307</v>
      </c>
      <c r="O5633" t="s">
        <v>307</v>
      </c>
      <c r="P5633" t="s">
        <v>307</v>
      </c>
      <c r="Q5633" t="s">
        <v>307</v>
      </c>
      <c r="R5633" t="s">
        <v>307</v>
      </c>
      <c r="S5633" t="s">
        <v>307</v>
      </c>
      <c r="T5633" t="s">
        <v>307</v>
      </c>
      <c r="U5633" t="s">
        <v>307</v>
      </c>
      <c r="V5633" t="s">
        <v>307</v>
      </c>
      <c r="W5633" t="s">
        <v>307</v>
      </c>
      <c r="X5633" t="s">
        <v>307</v>
      </c>
      <c r="Y5633" t="s">
        <v>307</v>
      </c>
      <c r="Z5633" t="s">
        <v>307</v>
      </c>
      <c r="AA5633" t="s">
        <v>307</v>
      </c>
      <c r="AB5633" t="s">
        <v>307</v>
      </c>
      <c r="AC5633" t="s">
        <v>307</v>
      </c>
      <c r="AD5633" t="s">
        <v>307</v>
      </c>
      <c r="AE5633" t="s">
        <v>307</v>
      </c>
      <c r="AF5633" t="s">
        <v>307</v>
      </c>
      <c r="AG5633" t="s">
        <v>307</v>
      </c>
      <c r="AH5633" t="s">
        <v>307</v>
      </c>
      <c r="AI5633" t="s">
        <v>307</v>
      </c>
      <c r="AJ5633" t="s">
        <v>307</v>
      </c>
      <c r="AK5633" t="s">
        <v>307</v>
      </c>
      <c r="AL5633" t="s">
        <v>307</v>
      </c>
      <c r="AM5633" t="s">
        <v>307</v>
      </c>
      <c r="AN5633" t="s">
        <v>307</v>
      </c>
      <c r="AO5633" t="s">
        <v>307</v>
      </c>
      <c r="AP5633" t="s">
        <v>307</v>
      </c>
      <c r="AQ5633" t="s">
        <v>307</v>
      </c>
      <c r="AR5633" t="s">
        <v>307</v>
      </c>
      <c r="AS5633" t="s">
        <v>307</v>
      </c>
    </row>
    <row r="5634" spans="1:45" x14ac:dyDescent="0.25">
      <c r="A5634">
        <v>703</v>
      </c>
      <c r="B5634" t="s">
        <v>259</v>
      </c>
      <c r="C5634" t="s">
        <v>36</v>
      </c>
      <c r="D5634" t="s">
        <v>49</v>
      </c>
      <c r="E5634" t="s">
        <v>307</v>
      </c>
      <c r="F5634" t="s">
        <v>307</v>
      </c>
      <c r="G5634" t="s">
        <v>307</v>
      </c>
      <c r="H5634" t="s">
        <v>307</v>
      </c>
      <c r="I5634" t="s">
        <v>307</v>
      </c>
      <c r="J5634" t="s">
        <v>307</v>
      </c>
      <c r="K5634" t="s">
        <v>307</v>
      </c>
      <c r="L5634" t="s">
        <v>307</v>
      </c>
      <c r="M5634" t="s">
        <v>307</v>
      </c>
      <c r="N5634" t="s">
        <v>307</v>
      </c>
      <c r="O5634" t="s">
        <v>307</v>
      </c>
      <c r="P5634" t="s">
        <v>307</v>
      </c>
      <c r="Q5634" t="s">
        <v>307</v>
      </c>
      <c r="R5634" t="s">
        <v>307</v>
      </c>
      <c r="S5634" t="s">
        <v>307</v>
      </c>
      <c r="T5634" t="s">
        <v>307</v>
      </c>
      <c r="U5634" t="s">
        <v>307</v>
      </c>
      <c r="V5634" t="s">
        <v>307</v>
      </c>
      <c r="W5634" t="s">
        <v>307</v>
      </c>
      <c r="X5634" t="s">
        <v>307</v>
      </c>
      <c r="Y5634" t="s">
        <v>307</v>
      </c>
      <c r="Z5634" t="s">
        <v>307</v>
      </c>
      <c r="AA5634" t="s">
        <v>307</v>
      </c>
      <c r="AB5634" t="s">
        <v>307</v>
      </c>
      <c r="AC5634" t="s">
        <v>307</v>
      </c>
      <c r="AD5634" t="s">
        <v>307</v>
      </c>
      <c r="AE5634" t="s">
        <v>307</v>
      </c>
      <c r="AF5634" t="s">
        <v>307</v>
      </c>
      <c r="AG5634" t="s">
        <v>307</v>
      </c>
      <c r="AH5634" t="s">
        <v>307</v>
      </c>
      <c r="AI5634" t="s">
        <v>307</v>
      </c>
      <c r="AJ5634" t="s">
        <v>307</v>
      </c>
      <c r="AK5634" t="s">
        <v>307</v>
      </c>
      <c r="AL5634" t="s">
        <v>307</v>
      </c>
      <c r="AM5634" t="s">
        <v>307</v>
      </c>
      <c r="AN5634" t="s">
        <v>307</v>
      </c>
      <c r="AO5634" t="s">
        <v>307</v>
      </c>
      <c r="AP5634" t="s">
        <v>307</v>
      </c>
      <c r="AQ5634" t="s">
        <v>307</v>
      </c>
      <c r="AR5634" t="s">
        <v>307</v>
      </c>
      <c r="AS5634" t="s">
        <v>307</v>
      </c>
    </row>
    <row r="5635" spans="1:45" x14ac:dyDescent="0.25">
      <c r="A5635">
        <v>703</v>
      </c>
      <c r="B5635" t="s">
        <v>259</v>
      </c>
      <c r="C5635" t="s">
        <v>37</v>
      </c>
      <c r="D5635" t="s">
        <v>47</v>
      </c>
      <c r="E5635" t="s">
        <v>307</v>
      </c>
      <c r="F5635" t="s">
        <v>307</v>
      </c>
      <c r="G5635" t="s">
        <v>307</v>
      </c>
      <c r="H5635" t="s">
        <v>307</v>
      </c>
      <c r="I5635" t="s">
        <v>307</v>
      </c>
      <c r="J5635" t="s">
        <v>307</v>
      </c>
      <c r="K5635" t="s">
        <v>307</v>
      </c>
      <c r="L5635" t="s">
        <v>307</v>
      </c>
      <c r="M5635" t="s">
        <v>307</v>
      </c>
      <c r="N5635" t="s">
        <v>307</v>
      </c>
      <c r="O5635" t="s">
        <v>307</v>
      </c>
      <c r="P5635" t="s">
        <v>307</v>
      </c>
      <c r="Q5635" t="s">
        <v>307</v>
      </c>
      <c r="R5635" t="s">
        <v>307</v>
      </c>
      <c r="S5635" t="s">
        <v>307</v>
      </c>
      <c r="T5635" t="s">
        <v>307</v>
      </c>
      <c r="U5635" t="s">
        <v>307</v>
      </c>
      <c r="V5635" t="s">
        <v>307</v>
      </c>
      <c r="W5635" t="s">
        <v>307</v>
      </c>
      <c r="X5635" t="s">
        <v>307</v>
      </c>
      <c r="Y5635" t="s">
        <v>307</v>
      </c>
      <c r="Z5635" t="s">
        <v>307</v>
      </c>
      <c r="AA5635" t="s">
        <v>307</v>
      </c>
      <c r="AB5635" t="s">
        <v>307</v>
      </c>
      <c r="AC5635" t="s">
        <v>307</v>
      </c>
      <c r="AD5635" t="s">
        <v>307</v>
      </c>
      <c r="AE5635" t="s">
        <v>307</v>
      </c>
      <c r="AF5635" t="s">
        <v>307</v>
      </c>
      <c r="AG5635" t="s">
        <v>307</v>
      </c>
      <c r="AH5635" t="s">
        <v>307</v>
      </c>
      <c r="AI5635" t="s">
        <v>307</v>
      </c>
      <c r="AJ5635" t="s">
        <v>307</v>
      </c>
      <c r="AK5635" t="s">
        <v>307</v>
      </c>
      <c r="AL5635" t="s">
        <v>307</v>
      </c>
      <c r="AM5635" t="s">
        <v>307</v>
      </c>
      <c r="AN5635" t="s">
        <v>307</v>
      </c>
      <c r="AO5635" t="s">
        <v>307</v>
      </c>
      <c r="AP5635" t="s">
        <v>307</v>
      </c>
      <c r="AQ5635" t="s">
        <v>307</v>
      </c>
      <c r="AR5635" t="s">
        <v>307</v>
      </c>
      <c r="AS5635" t="s">
        <v>307</v>
      </c>
    </row>
    <row r="5636" spans="1:45" x14ac:dyDescent="0.25">
      <c r="A5636">
        <v>703</v>
      </c>
      <c r="B5636" t="s">
        <v>259</v>
      </c>
      <c r="C5636" t="s">
        <v>37</v>
      </c>
      <c r="D5636" t="s">
        <v>48</v>
      </c>
      <c r="E5636" t="s">
        <v>307</v>
      </c>
      <c r="F5636" t="s">
        <v>307</v>
      </c>
      <c r="G5636" t="s">
        <v>307</v>
      </c>
      <c r="H5636" t="s">
        <v>307</v>
      </c>
      <c r="I5636" t="s">
        <v>307</v>
      </c>
      <c r="J5636" t="s">
        <v>307</v>
      </c>
      <c r="K5636" t="s">
        <v>307</v>
      </c>
      <c r="L5636" t="s">
        <v>307</v>
      </c>
      <c r="M5636" t="s">
        <v>307</v>
      </c>
      <c r="N5636" t="s">
        <v>307</v>
      </c>
      <c r="O5636" t="s">
        <v>307</v>
      </c>
      <c r="P5636" t="s">
        <v>307</v>
      </c>
      <c r="Q5636" t="s">
        <v>307</v>
      </c>
      <c r="R5636" t="s">
        <v>307</v>
      </c>
      <c r="S5636" t="s">
        <v>307</v>
      </c>
      <c r="T5636" t="s">
        <v>307</v>
      </c>
      <c r="U5636" t="s">
        <v>307</v>
      </c>
      <c r="V5636" t="s">
        <v>307</v>
      </c>
      <c r="W5636" t="s">
        <v>307</v>
      </c>
      <c r="X5636" t="s">
        <v>307</v>
      </c>
      <c r="Y5636" t="s">
        <v>307</v>
      </c>
      <c r="Z5636" t="s">
        <v>307</v>
      </c>
      <c r="AA5636" t="s">
        <v>307</v>
      </c>
      <c r="AB5636" t="s">
        <v>307</v>
      </c>
      <c r="AC5636" t="s">
        <v>307</v>
      </c>
      <c r="AD5636" t="s">
        <v>307</v>
      </c>
      <c r="AE5636" t="s">
        <v>307</v>
      </c>
      <c r="AF5636" t="s">
        <v>307</v>
      </c>
      <c r="AG5636" t="s">
        <v>307</v>
      </c>
      <c r="AH5636" t="s">
        <v>307</v>
      </c>
      <c r="AI5636" t="s">
        <v>307</v>
      </c>
      <c r="AJ5636" t="s">
        <v>307</v>
      </c>
      <c r="AK5636" t="s">
        <v>307</v>
      </c>
      <c r="AL5636" t="s">
        <v>307</v>
      </c>
      <c r="AM5636" t="s">
        <v>307</v>
      </c>
      <c r="AN5636" t="s">
        <v>307</v>
      </c>
      <c r="AO5636" t="s">
        <v>307</v>
      </c>
      <c r="AP5636" t="s">
        <v>307</v>
      </c>
      <c r="AQ5636" t="s">
        <v>307</v>
      </c>
      <c r="AR5636" t="s">
        <v>307</v>
      </c>
      <c r="AS5636" t="s">
        <v>307</v>
      </c>
    </row>
    <row r="5637" spans="1:45" x14ac:dyDescent="0.25">
      <c r="A5637">
        <v>703</v>
      </c>
      <c r="B5637" t="s">
        <v>259</v>
      </c>
      <c r="C5637" t="s">
        <v>37</v>
      </c>
      <c r="D5637" t="s">
        <v>49</v>
      </c>
      <c r="E5637" t="s">
        <v>307</v>
      </c>
      <c r="F5637" t="s">
        <v>307</v>
      </c>
      <c r="G5637" t="s">
        <v>307</v>
      </c>
      <c r="H5637" t="s">
        <v>307</v>
      </c>
      <c r="I5637" t="s">
        <v>307</v>
      </c>
      <c r="J5637" t="s">
        <v>307</v>
      </c>
      <c r="K5637" t="s">
        <v>307</v>
      </c>
      <c r="L5637" t="s">
        <v>307</v>
      </c>
      <c r="M5637" t="s">
        <v>307</v>
      </c>
      <c r="N5637" t="s">
        <v>307</v>
      </c>
      <c r="O5637" t="s">
        <v>307</v>
      </c>
      <c r="P5637" t="s">
        <v>307</v>
      </c>
      <c r="Q5637" t="s">
        <v>307</v>
      </c>
      <c r="R5637" t="s">
        <v>307</v>
      </c>
      <c r="S5637" t="s">
        <v>307</v>
      </c>
      <c r="T5637" t="s">
        <v>307</v>
      </c>
      <c r="U5637" t="s">
        <v>307</v>
      </c>
      <c r="V5637" t="s">
        <v>307</v>
      </c>
      <c r="W5637" t="s">
        <v>307</v>
      </c>
      <c r="X5637" t="s">
        <v>307</v>
      </c>
      <c r="Y5637" t="s">
        <v>307</v>
      </c>
      <c r="Z5637" t="s">
        <v>307</v>
      </c>
      <c r="AA5637" t="s">
        <v>307</v>
      </c>
      <c r="AB5637" t="s">
        <v>307</v>
      </c>
      <c r="AC5637" t="s">
        <v>307</v>
      </c>
      <c r="AD5637" t="s">
        <v>307</v>
      </c>
      <c r="AE5637" t="s">
        <v>307</v>
      </c>
      <c r="AF5637" t="s">
        <v>307</v>
      </c>
      <c r="AG5637" t="s">
        <v>307</v>
      </c>
      <c r="AH5637" t="s">
        <v>307</v>
      </c>
      <c r="AI5637" t="s">
        <v>307</v>
      </c>
      <c r="AJ5637" t="s">
        <v>307</v>
      </c>
      <c r="AK5637" t="s">
        <v>307</v>
      </c>
      <c r="AL5637" t="s">
        <v>307</v>
      </c>
      <c r="AM5637" t="s">
        <v>307</v>
      </c>
      <c r="AN5637" t="s">
        <v>307</v>
      </c>
      <c r="AO5637" t="s">
        <v>307</v>
      </c>
      <c r="AP5637" t="s">
        <v>307</v>
      </c>
      <c r="AQ5637" t="s">
        <v>307</v>
      </c>
      <c r="AR5637" t="s">
        <v>307</v>
      </c>
      <c r="AS5637" t="s">
        <v>307</v>
      </c>
    </row>
    <row r="5638" spans="1:45" x14ac:dyDescent="0.25">
      <c r="A5638">
        <v>703</v>
      </c>
      <c r="B5638" t="s">
        <v>259</v>
      </c>
      <c r="C5638" t="s">
        <v>476</v>
      </c>
      <c r="D5638" t="s">
        <v>48</v>
      </c>
      <c r="E5638" t="s">
        <v>307</v>
      </c>
      <c r="F5638" t="s">
        <v>307</v>
      </c>
      <c r="G5638" t="s">
        <v>307</v>
      </c>
    </row>
    <row r="5639" spans="1:45" x14ac:dyDescent="0.25">
      <c r="A5639">
        <v>703</v>
      </c>
      <c r="B5639" t="s">
        <v>259</v>
      </c>
      <c r="C5639" t="s">
        <v>477</v>
      </c>
      <c r="D5639" t="s">
        <v>48</v>
      </c>
      <c r="E5639" t="s">
        <v>307</v>
      </c>
      <c r="F5639" t="s">
        <v>307</v>
      </c>
      <c r="G5639" t="s">
        <v>307</v>
      </c>
    </row>
    <row r="5640" spans="1:45" x14ac:dyDescent="0.25">
      <c r="A5640">
        <v>703</v>
      </c>
      <c r="B5640" t="s">
        <v>259</v>
      </c>
      <c r="C5640" t="s">
        <v>45</v>
      </c>
      <c r="D5640" t="s">
        <v>63</v>
      </c>
      <c r="E5640" t="s">
        <v>307</v>
      </c>
      <c r="F5640" t="s">
        <v>307</v>
      </c>
      <c r="G5640" t="s">
        <v>307</v>
      </c>
      <c r="H5640" t="s">
        <v>307</v>
      </c>
      <c r="I5640" t="s">
        <v>307</v>
      </c>
      <c r="J5640" t="s">
        <v>307</v>
      </c>
      <c r="K5640" t="s">
        <v>307</v>
      </c>
      <c r="L5640" t="s">
        <v>307</v>
      </c>
      <c r="M5640" t="s">
        <v>307</v>
      </c>
      <c r="N5640" t="s">
        <v>307</v>
      </c>
      <c r="O5640" t="s">
        <v>307</v>
      </c>
      <c r="P5640" t="s">
        <v>307</v>
      </c>
      <c r="Q5640" t="s">
        <v>307</v>
      </c>
      <c r="R5640" t="s">
        <v>307</v>
      </c>
      <c r="S5640" t="s">
        <v>307</v>
      </c>
      <c r="T5640" t="s">
        <v>307</v>
      </c>
      <c r="U5640" t="s">
        <v>307</v>
      </c>
      <c r="V5640" t="s">
        <v>307</v>
      </c>
      <c r="W5640" t="s">
        <v>307</v>
      </c>
    </row>
    <row r="5641" spans="1:45" x14ac:dyDescent="0.25">
      <c r="A5641">
        <v>703</v>
      </c>
      <c r="B5641" t="s">
        <v>259</v>
      </c>
      <c r="C5641" t="s">
        <v>45</v>
      </c>
      <c r="D5641" t="s">
        <v>64</v>
      </c>
      <c r="E5641" t="s">
        <v>307</v>
      </c>
      <c r="F5641" t="s">
        <v>307</v>
      </c>
      <c r="G5641" t="s">
        <v>307</v>
      </c>
      <c r="H5641" t="s">
        <v>307</v>
      </c>
      <c r="I5641" t="s">
        <v>307</v>
      </c>
      <c r="J5641" t="s">
        <v>307</v>
      </c>
      <c r="K5641" t="s">
        <v>307</v>
      </c>
      <c r="L5641" t="s">
        <v>307</v>
      </c>
      <c r="M5641" t="s">
        <v>307</v>
      </c>
      <c r="N5641" t="s">
        <v>307</v>
      </c>
      <c r="O5641" t="s">
        <v>307</v>
      </c>
      <c r="P5641" t="s">
        <v>307</v>
      </c>
      <c r="Q5641" t="s">
        <v>307</v>
      </c>
      <c r="R5641" t="s">
        <v>307</v>
      </c>
      <c r="S5641" t="s">
        <v>307</v>
      </c>
      <c r="T5641" t="s">
        <v>307</v>
      </c>
      <c r="U5641" t="s">
        <v>307</v>
      </c>
      <c r="V5641" t="s">
        <v>307</v>
      </c>
      <c r="W5641" t="s">
        <v>307</v>
      </c>
    </row>
    <row r="5642" spans="1:45" x14ac:dyDescent="0.25">
      <c r="A5642">
        <v>703</v>
      </c>
      <c r="B5642" t="s">
        <v>259</v>
      </c>
      <c r="C5642" t="s">
        <v>40</v>
      </c>
      <c r="D5642" t="s">
        <v>52</v>
      </c>
      <c r="E5642" t="s">
        <v>307</v>
      </c>
      <c r="F5642" t="s">
        <v>307</v>
      </c>
      <c r="G5642" t="s">
        <v>307</v>
      </c>
      <c r="H5642" t="s">
        <v>307</v>
      </c>
      <c r="I5642" t="s">
        <v>307</v>
      </c>
      <c r="J5642" t="s">
        <v>307</v>
      </c>
      <c r="K5642" t="s">
        <v>307</v>
      </c>
      <c r="L5642" t="s">
        <v>307</v>
      </c>
      <c r="M5642" t="s">
        <v>307</v>
      </c>
      <c r="N5642" t="s">
        <v>307</v>
      </c>
      <c r="O5642" t="s">
        <v>307</v>
      </c>
      <c r="P5642" t="s">
        <v>307</v>
      </c>
      <c r="Q5642" t="s">
        <v>307</v>
      </c>
      <c r="R5642" t="s">
        <v>307</v>
      </c>
      <c r="S5642" t="s">
        <v>307</v>
      </c>
      <c r="T5642" t="s">
        <v>307</v>
      </c>
      <c r="U5642" t="s">
        <v>307</v>
      </c>
      <c r="V5642" t="s">
        <v>307</v>
      </c>
      <c r="W5642" t="s">
        <v>307</v>
      </c>
      <c r="X5642" t="s">
        <v>307</v>
      </c>
      <c r="Y5642" t="s">
        <v>307</v>
      </c>
      <c r="Z5642" t="s">
        <v>307</v>
      </c>
    </row>
    <row r="5643" spans="1:45" x14ac:dyDescent="0.25">
      <c r="A5643">
        <v>703</v>
      </c>
      <c r="B5643" t="s">
        <v>259</v>
      </c>
      <c r="C5643" t="s">
        <v>40</v>
      </c>
      <c r="D5643" t="s">
        <v>53</v>
      </c>
      <c r="E5643" t="s">
        <v>307</v>
      </c>
      <c r="F5643" t="s">
        <v>307</v>
      </c>
      <c r="G5643" t="s">
        <v>307</v>
      </c>
      <c r="H5643" t="s">
        <v>307</v>
      </c>
      <c r="I5643" t="s">
        <v>307</v>
      </c>
      <c r="J5643" t="s">
        <v>307</v>
      </c>
      <c r="K5643" t="s">
        <v>307</v>
      </c>
      <c r="L5643" t="s">
        <v>307</v>
      </c>
      <c r="M5643" t="s">
        <v>307</v>
      </c>
      <c r="N5643" t="s">
        <v>307</v>
      </c>
      <c r="O5643" t="s">
        <v>307</v>
      </c>
      <c r="P5643" t="s">
        <v>307</v>
      </c>
      <c r="Q5643" t="s">
        <v>307</v>
      </c>
      <c r="R5643" t="s">
        <v>307</v>
      </c>
      <c r="S5643" t="s">
        <v>307</v>
      </c>
      <c r="T5643" t="s">
        <v>307</v>
      </c>
      <c r="U5643" t="s">
        <v>307</v>
      </c>
      <c r="V5643" t="s">
        <v>307</v>
      </c>
      <c r="W5643" t="s">
        <v>307</v>
      </c>
      <c r="X5643" t="s">
        <v>307</v>
      </c>
      <c r="Y5643" t="s">
        <v>307</v>
      </c>
      <c r="Z5643" t="s">
        <v>307</v>
      </c>
    </row>
    <row r="5644" spans="1:45" x14ac:dyDescent="0.25">
      <c r="A5644">
        <v>703</v>
      </c>
      <c r="B5644" t="s">
        <v>259</v>
      </c>
      <c r="C5644" t="s">
        <v>39</v>
      </c>
      <c r="D5644" t="s">
        <v>50</v>
      </c>
      <c r="E5644" t="s">
        <v>307</v>
      </c>
      <c r="F5644" t="s">
        <v>307</v>
      </c>
      <c r="G5644" t="s">
        <v>307</v>
      </c>
      <c r="H5644" t="s">
        <v>307</v>
      </c>
      <c r="I5644" t="s">
        <v>307</v>
      </c>
      <c r="J5644" t="s">
        <v>307</v>
      </c>
      <c r="K5644" t="s">
        <v>307</v>
      </c>
      <c r="L5644" t="s">
        <v>307</v>
      </c>
      <c r="M5644" t="s">
        <v>307</v>
      </c>
      <c r="N5644" t="s">
        <v>307</v>
      </c>
      <c r="O5644" t="s">
        <v>307</v>
      </c>
      <c r="P5644" t="s">
        <v>307</v>
      </c>
      <c r="Q5644" t="s">
        <v>307</v>
      </c>
      <c r="R5644" t="s">
        <v>307</v>
      </c>
      <c r="S5644" t="s">
        <v>307</v>
      </c>
      <c r="T5644" t="s">
        <v>307</v>
      </c>
      <c r="U5644" t="s">
        <v>307</v>
      </c>
      <c r="V5644" t="s">
        <v>307</v>
      </c>
      <c r="W5644" t="s">
        <v>307</v>
      </c>
      <c r="X5644" t="s">
        <v>307</v>
      </c>
      <c r="Y5644" t="s">
        <v>307</v>
      </c>
      <c r="Z5644" t="s">
        <v>307</v>
      </c>
      <c r="AA5644" t="s">
        <v>307</v>
      </c>
      <c r="AB5644" t="s">
        <v>307</v>
      </c>
      <c r="AC5644" t="s">
        <v>307</v>
      </c>
      <c r="AD5644" t="s">
        <v>307</v>
      </c>
      <c r="AE5644" t="s">
        <v>307</v>
      </c>
      <c r="AF5644" t="s">
        <v>307</v>
      </c>
      <c r="AG5644" t="s">
        <v>307</v>
      </c>
      <c r="AH5644" t="s">
        <v>307</v>
      </c>
      <c r="AI5644" t="s">
        <v>307</v>
      </c>
      <c r="AJ5644" t="s">
        <v>307</v>
      </c>
      <c r="AK5644" t="s">
        <v>307</v>
      </c>
      <c r="AL5644" t="s">
        <v>307</v>
      </c>
      <c r="AM5644" t="s">
        <v>307</v>
      </c>
      <c r="AN5644" t="s">
        <v>307</v>
      </c>
      <c r="AO5644" t="s">
        <v>307</v>
      </c>
      <c r="AP5644" t="s">
        <v>307</v>
      </c>
    </row>
    <row r="5645" spans="1:45" x14ac:dyDescent="0.25">
      <c r="A5645">
        <v>703</v>
      </c>
      <c r="B5645" t="s">
        <v>259</v>
      </c>
      <c r="C5645" t="s">
        <v>39</v>
      </c>
      <c r="D5645" t="s">
        <v>48</v>
      </c>
      <c r="E5645" t="s">
        <v>307</v>
      </c>
      <c r="F5645" t="s">
        <v>307</v>
      </c>
      <c r="G5645" t="s">
        <v>307</v>
      </c>
      <c r="H5645" t="s">
        <v>307</v>
      </c>
      <c r="I5645" t="s">
        <v>307</v>
      </c>
      <c r="J5645" t="s">
        <v>307</v>
      </c>
      <c r="K5645" t="s">
        <v>307</v>
      </c>
      <c r="L5645" t="s">
        <v>307</v>
      </c>
      <c r="M5645" t="s">
        <v>307</v>
      </c>
      <c r="N5645" t="s">
        <v>307</v>
      </c>
      <c r="O5645" t="s">
        <v>307</v>
      </c>
      <c r="P5645" t="s">
        <v>307</v>
      </c>
      <c r="Q5645" t="s">
        <v>307</v>
      </c>
      <c r="R5645" t="s">
        <v>307</v>
      </c>
      <c r="S5645" t="s">
        <v>307</v>
      </c>
      <c r="T5645" t="s">
        <v>307</v>
      </c>
      <c r="U5645" t="s">
        <v>307</v>
      </c>
      <c r="V5645" t="s">
        <v>307</v>
      </c>
      <c r="W5645" t="s">
        <v>307</v>
      </c>
      <c r="X5645" t="s">
        <v>307</v>
      </c>
      <c r="Y5645" t="s">
        <v>307</v>
      </c>
      <c r="Z5645" t="s">
        <v>307</v>
      </c>
      <c r="AA5645" t="s">
        <v>307</v>
      </c>
      <c r="AB5645" t="s">
        <v>307</v>
      </c>
      <c r="AC5645" t="s">
        <v>307</v>
      </c>
      <c r="AD5645" t="s">
        <v>307</v>
      </c>
      <c r="AE5645" t="s">
        <v>307</v>
      </c>
      <c r="AF5645" t="s">
        <v>307</v>
      </c>
      <c r="AG5645" t="s">
        <v>307</v>
      </c>
      <c r="AH5645" t="s">
        <v>307</v>
      </c>
      <c r="AI5645" t="s">
        <v>307</v>
      </c>
      <c r="AJ5645" t="s">
        <v>307</v>
      </c>
      <c r="AK5645" t="s">
        <v>307</v>
      </c>
      <c r="AL5645" t="s">
        <v>307</v>
      </c>
      <c r="AM5645" t="s">
        <v>307</v>
      </c>
      <c r="AN5645" t="s">
        <v>307</v>
      </c>
      <c r="AO5645" t="s">
        <v>307</v>
      </c>
      <c r="AP5645" t="s">
        <v>307</v>
      </c>
    </row>
    <row r="5646" spans="1:45" x14ac:dyDescent="0.25">
      <c r="A5646">
        <v>703</v>
      </c>
      <c r="B5646" t="s">
        <v>259</v>
      </c>
      <c r="C5646" t="s">
        <v>39</v>
      </c>
      <c r="D5646" t="s">
        <v>51</v>
      </c>
      <c r="E5646" t="s">
        <v>307</v>
      </c>
      <c r="F5646" t="s">
        <v>307</v>
      </c>
      <c r="G5646" t="s">
        <v>307</v>
      </c>
      <c r="H5646" t="s">
        <v>307</v>
      </c>
      <c r="I5646" t="s">
        <v>307</v>
      </c>
      <c r="J5646" t="s">
        <v>307</v>
      </c>
      <c r="K5646" t="s">
        <v>307</v>
      </c>
      <c r="L5646" t="s">
        <v>307</v>
      </c>
      <c r="M5646" t="s">
        <v>307</v>
      </c>
      <c r="N5646" t="s">
        <v>307</v>
      </c>
      <c r="O5646" t="s">
        <v>307</v>
      </c>
      <c r="P5646" t="s">
        <v>307</v>
      </c>
      <c r="Q5646" t="s">
        <v>307</v>
      </c>
      <c r="R5646" t="s">
        <v>307</v>
      </c>
      <c r="S5646" t="s">
        <v>307</v>
      </c>
      <c r="T5646" t="s">
        <v>307</v>
      </c>
      <c r="U5646" t="s">
        <v>307</v>
      </c>
      <c r="V5646" t="s">
        <v>307</v>
      </c>
      <c r="W5646" t="s">
        <v>307</v>
      </c>
      <c r="X5646" t="s">
        <v>307</v>
      </c>
      <c r="Y5646" t="s">
        <v>307</v>
      </c>
      <c r="Z5646" t="s">
        <v>307</v>
      </c>
      <c r="AA5646" t="s">
        <v>307</v>
      </c>
      <c r="AB5646" t="s">
        <v>307</v>
      </c>
      <c r="AC5646" t="s">
        <v>307</v>
      </c>
      <c r="AD5646" t="s">
        <v>307</v>
      </c>
      <c r="AE5646" t="s">
        <v>307</v>
      </c>
      <c r="AF5646" t="s">
        <v>307</v>
      </c>
      <c r="AG5646" t="s">
        <v>307</v>
      </c>
      <c r="AH5646" t="s">
        <v>307</v>
      </c>
      <c r="AI5646" t="s">
        <v>307</v>
      </c>
      <c r="AJ5646" t="s">
        <v>307</v>
      </c>
      <c r="AK5646" t="s">
        <v>307</v>
      </c>
      <c r="AL5646" t="s">
        <v>307</v>
      </c>
      <c r="AM5646" t="s">
        <v>307</v>
      </c>
      <c r="AN5646" t="s">
        <v>307</v>
      </c>
      <c r="AO5646" t="s">
        <v>307</v>
      </c>
      <c r="AP5646" t="s">
        <v>307</v>
      </c>
    </row>
    <row r="5647" spans="1:45" x14ac:dyDescent="0.25">
      <c r="A5647">
        <v>703</v>
      </c>
      <c r="B5647" t="s">
        <v>259</v>
      </c>
      <c r="C5647" t="s">
        <v>46</v>
      </c>
      <c r="D5647" t="s">
        <v>65</v>
      </c>
      <c r="E5647" t="s">
        <v>307</v>
      </c>
      <c r="F5647" t="s">
        <v>307</v>
      </c>
      <c r="G5647" t="s">
        <v>307</v>
      </c>
      <c r="H5647" t="s">
        <v>307</v>
      </c>
      <c r="I5647" t="s">
        <v>307</v>
      </c>
      <c r="J5647" t="s">
        <v>307</v>
      </c>
      <c r="K5647" t="s">
        <v>307</v>
      </c>
      <c r="L5647" t="s">
        <v>307</v>
      </c>
      <c r="M5647" t="s">
        <v>307</v>
      </c>
      <c r="N5647" t="s">
        <v>307</v>
      </c>
      <c r="O5647" t="s">
        <v>307</v>
      </c>
      <c r="P5647" t="s">
        <v>307</v>
      </c>
      <c r="Q5647" t="s">
        <v>307</v>
      </c>
      <c r="R5647" t="s">
        <v>307</v>
      </c>
      <c r="S5647" t="s">
        <v>307</v>
      </c>
      <c r="T5647" t="s">
        <v>307</v>
      </c>
      <c r="U5647" t="s">
        <v>307</v>
      </c>
      <c r="V5647" t="s">
        <v>307</v>
      </c>
      <c r="W5647" t="s">
        <v>307</v>
      </c>
      <c r="X5647" t="s">
        <v>307</v>
      </c>
      <c r="Y5647" t="s">
        <v>307</v>
      </c>
      <c r="Z5647" t="s">
        <v>307</v>
      </c>
    </row>
    <row r="5648" spans="1:45" x14ac:dyDescent="0.25">
      <c r="A5648">
        <v>703</v>
      </c>
      <c r="B5648" t="s">
        <v>259</v>
      </c>
      <c r="C5648" t="s">
        <v>46</v>
      </c>
      <c r="D5648" t="s">
        <v>66</v>
      </c>
      <c r="E5648" t="s">
        <v>307</v>
      </c>
      <c r="F5648" t="s">
        <v>307</v>
      </c>
      <c r="G5648" t="s">
        <v>307</v>
      </c>
      <c r="H5648" t="s">
        <v>307</v>
      </c>
      <c r="I5648" t="s">
        <v>307</v>
      </c>
      <c r="J5648" t="s">
        <v>307</v>
      </c>
      <c r="K5648" t="s">
        <v>307</v>
      </c>
      <c r="L5648" t="s">
        <v>307</v>
      </c>
      <c r="M5648" t="s">
        <v>307</v>
      </c>
      <c r="N5648" t="s">
        <v>307</v>
      </c>
      <c r="O5648" t="s">
        <v>307</v>
      </c>
      <c r="P5648" t="s">
        <v>307</v>
      </c>
      <c r="Q5648" t="s">
        <v>307</v>
      </c>
      <c r="R5648" t="s">
        <v>307</v>
      </c>
      <c r="S5648" t="s">
        <v>307</v>
      </c>
      <c r="T5648" t="s">
        <v>307</v>
      </c>
      <c r="U5648" t="s">
        <v>307</v>
      </c>
      <c r="V5648" t="s">
        <v>307</v>
      </c>
      <c r="W5648" t="s">
        <v>307</v>
      </c>
      <c r="X5648" t="s">
        <v>307</v>
      </c>
      <c r="Y5648" t="s">
        <v>307</v>
      </c>
      <c r="Z5648" t="s">
        <v>307</v>
      </c>
    </row>
    <row r="5649" spans="1:26" x14ac:dyDescent="0.25">
      <c r="A5649">
        <v>703</v>
      </c>
      <c r="B5649" t="s">
        <v>259</v>
      </c>
      <c r="C5649" t="s">
        <v>46</v>
      </c>
      <c r="D5649" t="s">
        <v>67</v>
      </c>
      <c r="E5649" t="s">
        <v>307</v>
      </c>
      <c r="F5649" t="s">
        <v>307</v>
      </c>
      <c r="G5649" t="s">
        <v>307</v>
      </c>
      <c r="H5649" t="s">
        <v>307</v>
      </c>
      <c r="I5649" t="s">
        <v>307</v>
      </c>
      <c r="J5649" t="s">
        <v>307</v>
      </c>
      <c r="K5649" t="s">
        <v>307</v>
      </c>
      <c r="L5649" t="s">
        <v>307</v>
      </c>
      <c r="M5649" t="s">
        <v>307</v>
      </c>
      <c r="N5649" t="s">
        <v>307</v>
      </c>
      <c r="O5649" t="s">
        <v>307</v>
      </c>
      <c r="P5649" t="s">
        <v>307</v>
      </c>
      <c r="Q5649" t="s">
        <v>307</v>
      </c>
      <c r="R5649" t="s">
        <v>307</v>
      </c>
      <c r="S5649" t="s">
        <v>307</v>
      </c>
      <c r="T5649" t="s">
        <v>307</v>
      </c>
      <c r="U5649" t="s">
        <v>307</v>
      </c>
      <c r="V5649" t="s">
        <v>307</v>
      </c>
      <c r="W5649" t="s">
        <v>307</v>
      </c>
      <c r="X5649" t="s">
        <v>307</v>
      </c>
      <c r="Y5649" t="s">
        <v>307</v>
      </c>
      <c r="Z5649" t="s">
        <v>307</v>
      </c>
    </row>
    <row r="5650" spans="1:26" x14ac:dyDescent="0.25">
      <c r="A5650">
        <v>703</v>
      </c>
      <c r="B5650" t="s">
        <v>259</v>
      </c>
      <c r="C5650" t="s">
        <v>46</v>
      </c>
      <c r="D5650" t="s">
        <v>68</v>
      </c>
      <c r="E5650" t="s">
        <v>307</v>
      </c>
      <c r="F5650" t="s">
        <v>307</v>
      </c>
      <c r="G5650" t="s">
        <v>307</v>
      </c>
      <c r="H5650" t="s">
        <v>307</v>
      </c>
      <c r="I5650" t="s">
        <v>307</v>
      </c>
      <c r="J5650" t="s">
        <v>307</v>
      </c>
      <c r="K5650" t="s">
        <v>307</v>
      </c>
      <c r="L5650" t="s">
        <v>307</v>
      </c>
      <c r="M5650" t="s">
        <v>307</v>
      </c>
      <c r="N5650" t="s">
        <v>307</v>
      </c>
      <c r="O5650" t="s">
        <v>307</v>
      </c>
      <c r="P5650" t="s">
        <v>307</v>
      </c>
      <c r="Q5650" t="s">
        <v>307</v>
      </c>
      <c r="R5650" t="s">
        <v>307</v>
      </c>
      <c r="S5650" t="s">
        <v>307</v>
      </c>
      <c r="T5650" t="s">
        <v>307</v>
      </c>
      <c r="U5650" t="s">
        <v>307</v>
      </c>
      <c r="V5650" t="s">
        <v>307</v>
      </c>
      <c r="W5650" t="s">
        <v>307</v>
      </c>
      <c r="X5650" t="s">
        <v>307</v>
      </c>
      <c r="Y5650" t="s">
        <v>307</v>
      </c>
      <c r="Z5650" t="s">
        <v>307</v>
      </c>
    </row>
    <row r="5651" spans="1:26" x14ac:dyDescent="0.25">
      <c r="A5651">
        <v>703</v>
      </c>
      <c r="B5651" t="s">
        <v>259</v>
      </c>
      <c r="C5651" t="s">
        <v>46</v>
      </c>
      <c r="D5651" t="s">
        <v>69</v>
      </c>
      <c r="E5651" t="s">
        <v>307</v>
      </c>
      <c r="F5651" t="s">
        <v>307</v>
      </c>
      <c r="G5651" t="s">
        <v>307</v>
      </c>
      <c r="H5651" t="s">
        <v>307</v>
      </c>
      <c r="I5651" t="s">
        <v>307</v>
      </c>
      <c r="J5651" t="s">
        <v>307</v>
      </c>
      <c r="K5651" t="s">
        <v>307</v>
      </c>
      <c r="L5651" t="s">
        <v>307</v>
      </c>
      <c r="M5651" t="s">
        <v>307</v>
      </c>
      <c r="N5651" t="s">
        <v>307</v>
      </c>
      <c r="O5651" t="s">
        <v>307</v>
      </c>
      <c r="P5651" t="s">
        <v>307</v>
      </c>
      <c r="Q5651" t="s">
        <v>307</v>
      </c>
      <c r="R5651" t="s">
        <v>307</v>
      </c>
      <c r="S5651" t="s">
        <v>307</v>
      </c>
      <c r="T5651" t="s">
        <v>307</v>
      </c>
      <c r="U5651" t="s">
        <v>307</v>
      </c>
      <c r="V5651" t="s">
        <v>307</v>
      </c>
      <c r="W5651" t="s">
        <v>307</v>
      </c>
      <c r="X5651" t="s">
        <v>307</v>
      </c>
      <c r="Y5651" t="s">
        <v>307</v>
      </c>
      <c r="Z5651" t="s">
        <v>307</v>
      </c>
    </row>
    <row r="5652" spans="1:26" x14ac:dyDescent="0.25">
      <c r="A5652">
        <v>703</v>
      </c>
      <c r="B5652" t="s">
        <v>259</v>
      </c>
      <c r="C5652" t="s">
        <v>46</v>
      </c>
      <c r="D5652" t="s">
        <v>70</v>
      </c>
      <c r="E5652" t="s">
        <v>307</v>
      </c>
      <c r="F5652" t="s">
        <v>307</v>
      </c>
      <c r="G5652" t="s">
        <v>307</v>
      </c>
      <c r="H5652" t="s">
        <v>307</v>
      </c>
      <c r="I5652" t="s">
        <v>307</v>
      </c>
      <c r="J5652" t="s">
        <v>307</v>
      </c>
      <c r="K5652" t="s">
        <v>307</v>
      </c>
      <c r="L5652" t="s">
        <v>307</v>
      </c>
      <c r="M5652" t="s">
        <v>307</v>
      </c>
      <c r="N5652" t="s">
        <v>307</v>
      </c>
      <c r="O5652" t="s">
        <v>307</v>
      </c>
      <c r="P5652" t="s">
        <v>307</v>
      </c>
      <c r="Q5652" t="s">
        <v>307</v>
      </c>
      <c r="R5652" t="s">
        <v>307</v>
      </c>
      <c r="S5652" t="s">
        <v>307</v>
      </c>
      <c r="T5652" t="s">
        <v>307</v>
      </c>
      <c r="U5652" t="s">
        <v>307</v>
      </c>
      <c r="V5652" t="s">
        <v>307</v>
      </c>
      <c r="W5652" t="s">
        <v>307</v>
      </c>
      <c r="X5652" t="s">
        <v>307</v>
      </c>
      <c r="Y5652" t="s">
        <v>307</v>
      </c>
      <c r="Z5652" t="s">
        <v>307</v>
      </c>
    </row>
    <row r="5653" spans="1:26" x14ac:dyDescent="0.25">
      <c r="A5653">
        <v>703</v>
      </c>
      <c r="B5653" t="s">
        <v>259</v>
      </c>
      <c r="C5653" t="s">
        <v>46</v>
      </c>
      <c r="D5653" t="s">
        <v>71</v>
      </c>
      <c r="E5653" t="s">
        <v>307</v>
      </c>
      <c r="F5653" t="s">
        <v>307</v>
      </c>
      <c r="G5653" t="s">
        <v>307</v>
      </c>
      <c r="H5653" t="s">
        <v>307</v>
      </c>
      <c r="I5653" t="s">
        <v>307</v>
      </c>
      <c r="J5653" t="s">
        <v>307</v>
      </c>
      <c r="K5653" t="s">
        <v>307</v>
      </c>
      <c r="L5653" t="s">
        <v>307</v>
      </c>
      <c r="M5653" t="s">
        <v>307</v>
      </c>
      <c r="N5653" t="s">
        <v>307</v>
      </c>
      <c r="O5653" t="s">
        <v>307</v>
      </c>
      <c r="P5653" t="s">
        <v>307</v>
      </c>
      <c r="Q5653" t="s">
        <v>307</v>
      </c>
      <c r="R5653" t="s">
        <v>307</v>
      </c>
      <c r="S5653" t="s">
        <v>307</v>
      </c>
      <c r="T5653" t="s">
        <v>307</v>
      </c>
      <c r="U5653" t="s">
        <v>307</v>
      </c>
      <c r="V5653" t="s">
        <v>307</v>
      </c>
      <c r="W5653" t="s">
        <v>307</v>
      </c>
      <c r="X5653" t="s">
        <v>307</v>
      </c>
      <c r="Y5653" t="s">
        <v>307</v>
      </c>
      <c r="Z5653" t="s">
        <v>307</v>
      </c>
    </row>
    <row r="5654" spans="1:26" x14ac:dyDescent="0.25">
      <c r="A5654">
        <v>703</v>
      </c>
      <c r="B5654" t="s">
        <v>259</v>
      </c>
      <c r="C5654" t="s">
        <v>46</v>
      </c>
      <c r="D5654" t="s">
        <v>72</v>
      </c>
      <c r="E5654" t="s">
        <v>307</v>
      </c>
      <c r="F5654" t="s">
        <v>307</v>
      </c>
      <c r="G5654" t="s">
        <v>307</v>
      </c>
      <c r="H5654" t="s">
        <v>307</v>
      </c>
      <c r="I5654" t="s">
        <v>307</v>
      </c>
      <c r="J5654" t="s">
        <v>307</v>
      </c>
      <c r="K5654" t="s">
        <v>307</v>
      </c>
      <c r="L5654" t="s">
        <v>307</v>
      </c>
      <c r="M5654" t="s">
        <v>307</v>
      </c>
      <c r="N5654" t="s">
        <v>307</v>
      </c>
      <c r="O5654" t="s">
        <v>307</v>
      </c>
      <c r="P5654" t="s">
        <v>307</v>
      </c>
      <c r="Q5654" t="s">
        <v>307</v>
      </c>
      <c r="R5654" t="s">
        <v>307</v>
      </c>
      <c r="S5654" t="s">
        <v>307</v>
      </c>
      <c r="T5654" t="s">
        <v>307</v>
      </c>
      <c r="U5654" t="s">
        <v>307</v>
      </c>
      <c r="V5654" t="s">
        <v>307</v>
      </c>
      <c r="W5654" t="s">
        <v>307</v>
      </c>
      <c r="X5654" t="s">
        <v>307</v>
      </c>
      <c r="Y5654" t="s">
        <v>307</v>
      </c>
      <c r="Z5654" t="s">
        <v>307</v>
      </c>
    </row>
    <row r="5655" spans="1:26" x14ac:dyDescent="0.25">
      <c r="A5655">
        <v>703</v>
      </c>
      <c r="B5655" t="s">
        <v>259</v>
      </c>
      <c r="C5655" t="s">
        <v>46</v>
      </c>
      <c r="D5655" t="s">
        <v>47</v>
      </c>
      <c r="E5655" t="s">
        <v>307</v>
      </c>
      <c r="F5655" t="s">
        <v>307</v>
      </c>
      <c r="G5655" t="s">
        <v>307</v>
      </c>
      <c r="H5655" t="s">
        <v>307</v>
      </c>
      <c r="I5655" t="s">
        <v>307</v>
      </c>
      <c r="J5655" t="s">
        <v>307</v>
      </c>
      <c r="K5655" t="s">
        <v>307</v>
      </c>
      <c r="L5655" t="s">
        <v>307</v>
      </c>
      <c r="M5655" t="s">
        <v>307</v>
      </c>
      <c r="N5655" t="s">
        <v>307</v>
      </c>
      <c r="O5655" t="s">
        <v>307</v>
      </c>
      <c r="P5655" t="s">
        <v>307</v>
      </c>
      <c r="Q5655" t="s">
        <v>307</v>
      </c>
      <c r="R5655" t="s">
        <v>307</v>
      </c>
      <c r="S5655" t="s">
        <v>307</v>
      </c>
      <c r="T5655" t="s">
        <v>307</v>
      </c>
      <c r="U5655" t="s">
        <v>307</v>
      </c>
      <c r="V5655" t="s">
        <v>307</v>
      </c>
      <c r="W5655" t="s">
        <v>307</v>
      </c>
      <c r="X5655" t="s">
        <v>307</v>
      </c>
      <c r="Y5655" t="s">
        <v>307</v>
      </c>
      <c r="Z5655" t="s">
        <v>307</v>
      </c>
    </row>
    <row r="5656" spans="1:26" x14ac:dyDescent="0.25">
      <c r="A5656">
        <v>703</v>
      </c>
      <c r="B5656" t="s">
        <v>259</v>
      </c>
      <c r="C5656" t="s">
        <v>46</v>
      </c>
      <c r="D5656" t="s">
        <v>48</v>
      </c>
      <c r="E5656" t="s">
        <v>307</v>
      </c>
      <c r="F5656" t="s">
        <v>307</v>
      </c>
      <c r="G5656" t="s">
        <v>307</v>
      </c>
      <c r="H5656" t="s">
        <v>307</v>
      </c>
      <c r="I5656" t="s">
        <v>307</v>
      </c>
      <c r="J5656" t="s">
        <v>307</v>
      </c>
      <c r="K5656" t="s">
        <v>307</v>
      </c>
      <c r="L5656" t="s">
        <v>307</v>
      </c>
      <c r="M5656" t="s">
        <v>307</v>
      </c>
      <c r="N5656" t="s">
        <v>307</v>
      </c>
      <c r="O5656" t="s">
        <v>307</v>
      </c>
      <c r="P5656" t="s">
        <v>307</v>
      </c>
      <c r="Q5656" t="s">
        <v>307</v>
      </c>
      <c r="R5656" t="s">
        <v>307</v>
      </c>
      <c r="S5656" t="s">
        <v>307</v>
      </c>
      <c r="T5656" t="s">
        <v>307</v>
      </c>
      <c r="U5656" t="s">
        <v>307</v>
      </c>
      <c r="V5656" t="s">
        <v>307</v>
      </c>
      <c r="W5656" t="s">
        <v>307</v>
      </c>
      <c r="X5656" t="s">
        <v>307</v>
      </c>
      <c r="Y5656" t="s">
        <v>307</v>
      </c>
      <c r="Z5656" t="s">
        <v>307</v>
      </c>
    </row>
    <row r="5657" spans="1:26" x14ac:dyDescent="0.25">
      <c r="A5657">
        <v>703</v>
      </c>
      <c r="B5657" t="s">
        <v>259</v>
      </c>
      <c r="C5657" t="s">
        <v>46</v>
      </c>
      <c r="D5657" t="s">
        <v>49</v>
      </c>
      <c r="E5657" t="s">
        <v>307</v>
      </c>
      <c r="F5657" t="s">
        <v>307</v>
      </c>
      <c r="G5657" t="s">
        <v>307</v>
      </c>
      <c r="H5657" t="s">
        <v>307</v>
      </c>
      <c r="I5657" t="s">
        <v>307</v>
      </c>
      <c r="J5657" t="s">
        <v>307</v>
      </c>
      <c r="K5657" t="s">
        <v>307</v>
      </c>
      <c r="L5657" t="s">
        <v>307</v>
      </c>
      <c r="M5657" t="s">
        <v>307</v>
      </c>
      <c r="N5657" t="s">
        <v>307</v>
      </c>
      <c r="O5657" t="s">
        <v>307</v>
      </c>
      <c r="P5657" t="s">
        <v>307</v>
      </c>
      <c r="Q5657" t="s">
        <v>307</v>
      </c>
      <c r="R5657" t="s">
        <v>307</v>
      </c>
      <c r="S5657" t="s">
        <v>307</v>
      </c>
      <c r="T5657" t="s">
        <v>307</v>
      </c>
      <c r="U5657" t="s">
        <v>307</v>
      </c>
      <c r="V5657" t="s">
        <v>307</v>
      </c>
      <c r="W5657" t="s">
        <v>307</v>
      </c>
      <c r="X5657" t="s">
        <v>307</v>
      </c>
      <c r="Y5657" t="s">
        <v>307</v>
      </c>
      <c r="Z5657" t="s">
        <v>307</v>
      </c>
    </row>
    <row r="5658" spans="1:26" x14ac:dyDescent="0.25">
      <c r="A5658">
        <v>703</v>
      </c>
      <c r="B5658" t="s">
        <v>259</v>
      </c>
      <c r="C5658" t="s">
        <v>41</v>
      </c>
      <c r="D5658" t="s">
        <v>48</v>
      </c>
      <c r="E5658" t="s">
        <v>307</v>
      </c>
      <c r="F5658" t="s">
        <v>307</v>
      </c>
      <c r="G5658" t="s">
        <v>307</v>
      </c>
      <c r="H5658" t="s">
        <v>307</v>
      </c>
      <c r="I5658" t="s">
        <v>307</v>
      </c>
      <c r="J5658" t="s">
        <v>307</v>
      </c>
      <c r="K5658" t="s">
        <v>307</v>
      </c>
      <c r="L5658" t="s">
        <v>307</v>
      </c>
      <c r="M5658" t="s">
        <v>307</v>
      </c>
      <c r="N5658" t="s">
        <v>307</v>
      </c>
      <c r="O5658" t="s">
        <v>307</v>
      </c>
      <c r="P5658" t="s">
        <v>307</v>
      </c>
      <c r="Q5658" t="s">
        <v>307</v>
      </c>
      <c r="R5658" t="s">
        <v>307</v>
      </c>
      <c r="S5658" t="s">
        <v>307</v>
      </c>
      <c r="T5658" t="s">
        <v>307</v>
      </c>
      <c r="U5658" t="s">
        <v>307</v>
      </c>
      <c r="V5658" t="s">
        <v>307</v>
      </c>
      <c r="W5658" t="s">
        <v>307</v>
      </c>
      <c r="X5658" t="s">
        <v>307</v>
      </c>
      <c r="Y5658" t="s">
        <v>307</v>
      </c>
      <c r="Z5658" t="s">
        <v>307</v>
      </c>
    </row>
    <row r="5659" spans="1:26" x14ac:dyDescent="0.25">
      <c r="A5659">
        <v>703</v>
      </c>
      <c r="B5659" t="s">
        <v>259</v>
      </c>
      <c r="C5659" t="s">
        <v>459</v>
      </c>
      <c r="D5659" t="s">
        <v>48</v>
      </c>
      <c r="E5659" t="s">
        <v>307</v>
      </c>
      <c r="F5659" t="s">
        <v>307</v>
      </c>
      <c r="G5659" t="s">
        <v>307</v>
      </c>
      <c r="H5659" t="s">
        <v>307</v>
      </c>
      <c r="I5659" t="s">
        <v>307</v>
      </c>
      <c r="J5659" t="s">
        <v>307</v>
      </c>
      <c r="K5659" t="s">
        <v>307</v>
      </c>
      <c r="L5659" t="s">
        <v>307</v>
      </c>
      <c r="M5659" t="s">
        <v>307</v>
      </c>
      <c r="N5659" t="s">
        <v>307</v>
      </c>
      <c r="O5659" t="s">
        <v>307</v>
      </c>
      <c r="P5659" t="s">
        <v>307</v>
      </c>
      <c r="Q5659" t="s">
        <v>307</v>
      </c>
    </row>
    <row r="5660" spans="1:26" x14ac:dyDescent="0.25">
      <c r="A5660">
        <v>703</v>
      </c>
      <c r="B5660" t="s">
        <v>259</v>
      </c>
      <c r="C5660" t="s">
        <v>304</v>
      </c>
      <c r="D5660" t="s">
        <v>48</v>
      </c>
      <c r="E5660" t="s">
        <v>307</v>
      </c>
      <c r="F5660" t="s">
        <v>307</v>
      </c>
      <c r="G5660" t="s">
        <v>307</v>
      </c>
      <c r="H5660" t="s">
        <v>307</v>
      </c>
      <c r="I5660" t="s">
        <v>307</v>
      </c>
      <c r="J5660" t="s">
        <v>307</v>
      </c>
      <c r="K5660" t="s">
        <v>307</v>
      </c>
      <c r="L5660" t="s">
        <v>307</v>
      </c>
      <c r="M5660" t="s">
        <v>307</v>
      </c>
      <c r="N5660" t="s">
        <v>307</v>
      </c>
      <c r="O5660" t="s">
        <v>307</v>
      </c>
      <c r="P5660" t="s">
        <v>307</v>
      </c>
      <c r="Q5660" t="s">
        <v>307</v>
      </c>
    </row>
    <row r="5661" spans="1:26" x14ac:dyDescent="0.25">
      <c r="A5661">
        <v>703</v>
      </c>
      <c r="B5661" t="s">
        <v>259</v>
      </c>
      <c r="C5661" t="s">
        <v>433</v>
      </c>
      <c r="D5661" t="s">
        <v>48</v>
      </c>
      <c r="E5661" t="s">
        <v>307</v>
      </c>
      <c r="F5661" t="s">
        <v>307</v>
      </c>
      <c r="G5661" t="s">
        <v>307</v>
      </c>
      <c r="H5661" t="s">
        <v>307</v>
      </c>
      <c r="I5661" t="s">
        <v>307</v>
      </c>
      <c r="J5661" t="s">
        <v>307</v>
      </c>
      <c r="K5661" t="s">
        <v>307</v>
      </c>
      <c r="L5661" t="s">
        <v>307</v>
      </c>
      <c r="M5661" t="s">
        <v>307</v>
      </c>
      <c r="N5661" t="s">
        <v>307</v>
      </c>
      <c r="O5661" t="s">
        <v>307</v>
      </c>
      <c r="P5661" t="s">
        <v>307</v>
      </c>
      <c r="Q5661" t="s">
        <v>307</v>
      </c>
    </row>
    <row r="5662" spans="1:26" x14ac:dyDescent="0.25">
      <c r="A5662">
        <v>703</v>
      </c>
      <c r="B5662" t="s">
        <v>259</v>
      </c>
      <c r="C5662" t="s">
        <v>305</v>
      </c>
      <c r="D5662" t="s">
        <v>48</v>
      </c>
      <c r="E5662" t="s">
        <v>307</v>
      </c>
      <c r="F5662" t="s">
        <v>307</v>
      </c>
      <c r="G5662" t="s">
        <v>307</v>
      </c>
      <c r="H5662" t="s">
        <v>307</v>
      </c>
      <c r="I5662" t="s">
        <v>307</v>
      </c>
      <c r="J5662" t="s">
        <v>307</v>
      </c>
      <c r="K5662" t="s">
        <v>307</v>
      </c>
      <c r="L5662" t="s">
        <v>307</v>
      </c>
      <c r="M5662" t="s">
        <v>307</v>
      </c>
      <c r="N5662" t="s">
        <v>307</v>
      </c>
      <c r="O5662" t="s">
        <v>307</v>
      </c>
      <c r="P5662" t="s">
        <v>307</v>
      </c>
      <c r="Q5662" t="s">
        <v>307</v>
      </c>
    </row>
    <row r="5663" spans="1:26" x14ac:dyDescent="0.25">
      <c r="A5663">
        <v>703</v>
      </c>
      <c r="B5663" t="s">
        <v>259</v>
      </c>
      <c r="C5663" t="s">
        <v>306</v>
      </c>
      <c r="D5663" t="s">
        <v>48</v>
      </c>
      <c r="E5663" t="s">
        <v>307</v>
      </c>
      <c r="F5663" t="s">
        <v>307</v>
      </c>
      <c r="G5663" t="s">
        <v>307</v>
      </c>
      <c r="H5663" t="s">
        <v>307</v>
      </c>
      <c r="I5663" t="s">
        <v>307</v>
      </c>
      <c r="J5663" t="s">
        <v>307</v>
      </c>
      <c r="K5663" t="s">
        <v>307</v>
      </c>
      <c r="L5663" t="s">
        <v>307</v>
      </c>
      <c r="M5663" t="s">
        <v>307</v>
      </c>
      <c r="N5663" t="s">
        <v>307</v>
      </c>
      <c r="O5663" t="s">
        <v>307</v>
      </c>
      <c r="P5663" t="s">
        <v>307</v>
      </c>
      <c r="Q5663" t="s">
        <v>307</v>
      </c>
    </row>
    <row r="5664" spans="1:26" x14ac:dyDescent="0.25">
      <c r="A5664">
        <v>703</v>
      </c>
      <c r="B5664" t="s">
        <v>259</v>
      </c>
      <c r="C5664" t="s">
        <v>44</v>
      </c>
      <c r="D5664" t="s">
        <v>54</v>
      </c>
      <c r="E5664" t="s">
        <v>307</v>
      </c>
      <c r="F5664" t="s">
        <v>307</v>
      </c>
      <c r="G5664" t="s">
        <v>307</v>
      </c>
      <c r="H5664" t="s">
        <v>307</v>
      </c>
      <c r="I5664" t="s">
        <v>307</v>
      </c>
      <c r="J5664" t="s">
        <v>307</v>
      </c>
      <c r="K5664" t="s">
        <v>307</v>
      </c>
      <c r="L5664" t="s">
        <v>307</v>
      </c>
      <c r="M5664" t="s">
        <v>307</v>
      </c>
      <c r="N5664" t="s">
        <v>307</v>
      </c>
      <c r="O5664" t="s">
        <v>307</v>
      </c>
      <c r="P5664" t="s">
        <v>307</v>
      </c>
      <c r="Q5664" t="s">
        <v>307</v>
      </c>
      <c r="R5664" t="s">
        <v>307</v>
      </c>
      <c r="S5664" t="s">
        <v>307</v>
      </c>
      <c r="T5664" t="s">
        <v>307</v>
      </c>
      <c r="U5664" t="s">
        <v>307</v>
      </c>
      <c r="V5664" t="s">
        <v>307</v>
      </c>
      <c r="W5664" t="s">
        <v>307</v>
      </c>
    </row>
    <row r="5665" spans="1:45" x14ac:dyDescent="0.25">
      <c r="A5665">
        <v>703</v>
      </c>
      <c r="B5665" t="s">
        <v>259</v>
      </c>
      <c r="C5665" t="s">
        <v>44</v>
      </c>
      <c r="D5665" t="s">
        <v>55</v>
      </c>
      <c r="E5665" t="s">
        <v>307</v>
      </c>
      <c r="F5665" t="s">
        <v>307</v>
      </c>
      <c r="G5665" t="s">
        <v>307</v>
      </c>
      <c r="H5665" t="s">
        <v>307</v>
      </c>
      <c r="I5665" t="s">
        <v>307</v>
      </c>
      <c r="J5665" t="s">
        <v>307</v>
      </c>
      <c r="K5665" t="s">
        <v>307</v>
      </c>
      <c r="L5665" t="s">
        <v>307</v>
      </c>
      <c r="M5665" t="s">
        <v>307</v>
      </c>
      <c r="N5665" t="s">
        <v>307</v>
      </c>
      <c r="O5665" t="s">
        <v>307</v>
      </c>
      <c r="P5665" t="s">
        <v>307</v>
      </c>
      <c r="Q5665" t="s">
        <v>307</v>
      </c>
      <c r="R5665" t="s">
        <v>307</v>
      </c>
      <c r="S5665" t="s">
        <v>307</v>
      </c>
      <c r="T5665" t="s">
        <v>307</v>
      </c>
      <c r="U5665" t="s">
        <v>307</v>
      </c>
      <c r="V5665" t="s">
        <v>307</v>
      </c>
      <c r="W5665" t="s">
        <v>307</v>
      </c>
    </row>
    <row r="5666" spans="1:45" x14ac:dyDescent="0.25">
      <c r="A5666">
        <v>703</v>
      </c>
      <c r="B5666" t="s">
        <v>259</v>
      </c>
      <c r="C5666" t="s">
        <v>44</v>
      </c>
      <c r="D5666" t="s">
        <v>56</v>
      </c>
      <c r="E5666" t="s">
        <v>307</v>
      </c>
      <c r="F5666" t="s">
        <v>307</v>
      </c>
      <c r="G5666" t="s">
        <v>307</v>
      </c>
      <c r="H5666" t="s">
        <v>307</v>
      </c>
      <c r="I5666" t="s">
        <v>307</v>
      </c>
      <c r="J5666" t="s">
        <v>307</v>
      </c>
      <c r="K5666" t="s">
        <v>307</v>
      </c>
      <c r="L5666" t="s">
        <v>307</v>
      </c>
      <c r="M5666" t="s">
        <v>307</v>
      </c>
      <c r="N5666" t="s">
        <v>307</v>
      </c>
      <c r="O5666" t="s">
        <v>307</v>
      </c>
      <c r="P5666" t="s">
        <v>307</v>
      </c>
      <c r="Q5666" t="s">
        <v>307</v>
      </c>
      <c r="R5666" t="s">
        <v>307</v>
      </c>
      <c r="S5666" t="s">
        <v>307</v>
      </c>
      <c r="T5666" t="s">
        <v>307</v>
      </c>
      <c r="U5666" t="s">
        <v>307</v>
      </c>
      <c r="V5666" t="s">
        <v>307</v>
      </c>
      <c r="W5666" t="s">
        <v>307</v>
      </c>
    </row>
    <row r="5667" spans="1:45" x14ac:dyDescent="0.25">
      <c r="A5667">
        <v>703</v>
      </c>
      <c r="B5667" t="s">
        <v>259</v>
      </c>
      <c r="C5667" t="s">
        <v>44</v>
      </c>
      <c r="D5667" t="s">
        <v>57</v>
      </c>
      <c r="E5667" t="s">
        <v>307</v>
      </c>
      <c r="F5667" t="s">
        <v>307</v>
      </c>
      <c r="G5667" t="s">
        <v>307</v>
      </c>
      <c r="H5667" t="s">
        <v>307</v>
      </c>
      <c r="I5667" t="s">
        <v>307</v>
      </c>
      <c r="J5667" t="s">
        <v>307</v>
      </c>
      <c r="K5667" t="s">
        <v>307</v>
      </c>
      <c r="L5667" t="s">
        <v>307</v>
      </c>
      <c r="M5667" t="s">
        <v>307</v>
      </c>
      <c r="N5667" t="s">
        <v>307</v>
      </c>
      <c r="O5667" t="s">
        <v>307</v>
      </c>
      <c r="P5667" t="s">
        <v>307</v>
      </c>
      <c r="Q5667" t="s">
        <v>307</v>
      </c>
      <c r="R5667" t="s">
        <v>307</v>
      </c>
      <c r="S5667" t="s">
        <v>307</v>
      </c>
      <c r="T5667" t="s">
        <v>307</v>
      </c>
      <c r="U5667" t="s">
        <v>307</v>
      </c>
      <c r="V5667" t="s">
        <v>307</v>
      </c>
      <c r="W5667" t="s">
        <v>307</v>
      </c>
    </row>
    <row r="5668" spans="1:45" x14ac:dyDescent="0.25">
      <c r="A5668">
        <v>703</v>
      </c>
      <c r="B5668" t="s">
        <v>259</v>
      </c>
      <c r="C5668" t="s">
        <v>44</v>
      </c>
      <c r="D5668" t="s">
        <v>58</v>
      </c>
      <c r="E5668" t="s">
        <v>307</v>
      </c>
      <c r="F5668" t="s">
        <v>307</v>
      </c>
      <c r="G5668" t="s">
        <v>307</v>
      </c>
      <c r="H5668" t="s">
        <v>307</v>
      </c>
      <c r="I5668" t="s">
        <v>307</v>
      </c>
      <c r="J5668" t="s">
        <v>307</v>
      </c>
      <c r="K5668" t="s">
        <v>307</v>
      </c>
      <c r="L5668" t="s">
        <v>307</v>
      </c>
      <c r="M5668" t="s">
        <v>307</v>
      </c>
      <c r="N5668" t="s">
        <v>307</v>
      </c>
      <c r="O5668" t="s">
        <v>307</v>
      </c>
      <c r="P5668" t="s">
        <v>307</v>
      </c>
      <c r="Q5668" t="s">
        <v>307</v>
      </c>
      <c r="R5668" t="s">
        <v>307</v>
      </c>
      <c r="S5668" t="s">
        <v>307</v>
      </c>
      <c r="T5668" t="s">
        <v>307</v>
      </c>
      <c r="U5668" t="s">
        <v>307</v>
      </c>
      <c r="V5668" t="s">
        <v>307</v>
      </c>
      <c r="W5668" t="s">
        <v>307</v>
      </c>
    </row>
    <row r="5669" spans="1:45" x14ac:dyDescent="0.25">
      <c r="A5669">
        <v>703</v>
      </c>
      <c r="B5669" t="s">
        <v>259</v>
      </c>
      <c r="C5669" t="s">
        <v>44</v>
      </c>
      <c r="D5669" t="s">
        <v>59</v>
      </c>
      <c r="E5669" t="s">
        <v>307</v>
      </c>
      <c r="F5669" t="s">
        <v>307</v>
      </c>
      <c r="G5669" t="s">
        <v>307</v>
      </c>
      <c r="H5669" t="s">
        <v>307</v>
      </c>
      <c r="I5669" t="s">
        <v>307</v>
      </c>
      <c r="J5669" t="s">
        <v>307</v>
      </c>
      <c r="K5669" t="s">
        <v>307</v>
      </c>
      <c r="L5669" t="s">
        <v>307</v>
      </c>
      <c r="M5669" t="s">
        <v>307</v>
      </c>
      <c r="N5669" t="s">
        <v>307</v>
      </c>
      <c r="O5669" t="s">
        <v>307</v>
      </c>
      <c r="P5669" t="s">
        <v>307</v>
      </c>
      <c r="Q5669" t="s">
        <v>307</v>
      </c>
      <c r="R5669" t="s">
        <v>307</v>
      </c>
      <c r="S5669" t="s">
        <v>307</v>
      </c>
      <c r="T5669" t="s">
        <v>307</v>
      </c>
      <c r="U5669" t="s">
        <v>307</v>
      </c>
      <c r="V5669" t="s">
        <v>307</v>
      </c>
      <c r="W5669" t="s">
        <v>307</v>
      </c>
    </row>
    <row r="5670" spans="1:45" x14ac:dyDescent="0.25">
      <c r="A5670">
        <v>703</v>
      </c>
      <c r="B5670" t="s">
        <v>259</v>
      </c>
      <c r="C5670" t="s">
        <v>44</v>
      </c>
      <c r="D5670" t="s">
        <v>60</v>
      </c>
      <c r="E5670" t="s">
        <v>307</v>
      </c>
      <c r="F5670" t="s">
        <v>307</v>
      </c>
      <c r="G5670" t="s">
        <v>307</v>
      </c>
      <c r="H5670" t="s">
        <v>307</v>
      </c>
      <c r="I5670" t="s">
        <v>307</v>
      </c>
      <c r="J5670" t="s">
        <v>307</v>
      </c>
      <c r="K5670" t="s">
        <v>307</v>
      </c>
      <c r="L5670" t="s">
        <v>307</v>
      </c>
      <c r="M5670" t="s">
        <v>307</v>
      </c>
      <c r="N5670" t="s">
        <v>307</v>
      </c>
      <c r="O5670" t="s">
        <v>307</v>
      </c>
      <c r="P5670" t="s">
        <v>307</v>
      </c>
      <c r="Q5670" t="s">
        <v>307</v>
      </c>
      <c r="R5670" t="s">
        <v>307</v>
      </c>
      <c r="S5670" t="s">
        <v>307</v>
      </c>
      <c r="T5670" t="s">
        <v>307</v>
      </c>
      <c r="U5670" t="s">
        <v>307</v>
      </c>
      <c r="V5670" t="s">
        <v>307</v>
      </c>
      <c r="W5670" t="s">
        <v>307</v>
      </c>
    </row>
    <row r="5671" spans="1:45" x14ac:dyDescent="0.25">
      <c r="A5671">
        <v>703</v>
      </c>
      <c r="B5671" t="s">
        <v>259</v>
      </c>
      <c r="C5671" t="s">
        <v>44</v>
      </c>
      <c r="D5671" t="s">
        <v>61</v>
      </c>
      <c r="E5671" t="s">
        <v>307</v>
      </c>
      <c r="F5671" t="s">
        <v>307</v>
      </c>
      <c r="G5671" t="s">
        <v>307</v>
      </c>
      <c r="H5671" t="s">
        <v>307</v>
      </c>
      <c r="I5671" t="s">
        <v>307</v>
      </c>
      <c r="J5671" t="s">
        <v>307</v>
      </c>
      <c r="K5671" t="s">
        <v>307</v>
      </c>
      <c r="L5671" t="s">
        <v>307</v>
      </c>
      <c r="M5671" t="s">
        <v>307</v>
      </c>
      <c r="N5671" t="s">
        <v>307</v>
      </c>
      <c r="O5671" t="s">
        <v>307</v>
      </c>
      <c r="P5671" t="s">
        <v>307</v>
      </c>
      <c r="Q5671" t="s">
        <v>307</v>
      </c>
      <c r="R5671" t="s">
        <v>307</v>
      </c>
      <c r="S5671" t="s">
        <v>307</v>
      </c>
      <c r="T5671" t="s">
        <v>307</v>
      </c>
      <c r="U5671" t="s">
        <v>307</v>
      </c>
      <c r="V5671" t="s">
        <v>307</v>
      </c>
      <c r="W5671" t="s">
        <v>307</v>
      </c>
    </row>
    <row r="5672" spans="1:45" x14ac:dyDescent="0.25">
      <c r="A5672">
        <v>703</v>
      </c>
      <c r="B5672" t="s">
        <v>259</v>
      </c>
      <c r="C5672" t="s">
        <v>44</v>
      </c>
      <c r="D5672" t="s">
        <v>62</v>
      </c>
      <c r="E5672" t="s">
        <v>307</v>
      </c>
      <c r="F5672" t="s">
        <v>307</v>
      </c>
      <c r="G5672" t="s">
        <v>307</v>
      </c>
      <c r="H5672" t="s">
        <v>307</v>
      </c>
      <c r="I5672" t="s">
        <v>307</v>
      </c>
      <c r="J5672" t="s">
        <v>307</v>
      </c>
      <c r="K5672" t="s">
        <v>307</v>
      </c>
      <c r="L5672" t="s">
        <v>307</v>
      </c>
      <c r="M5672" t="s">
        <v>307</v>
      </c>
      <c r="N5672" t="s">
        <v>307</v>
      </c>
      <c r="O5672" t="s">
        <v>307</v>
      </c>
      <c r="P5672" t="s">
        <v>307</v>
      </c>
      <c r="Q5672" t="s">
        <v>307</v>
      </c>
      <c r="R5672" t="s">
        <v>307</v>
      </c>
      <c r="S5672" t="s">
        <v>307</v>
      </c>
      <c r="T5672" t="s">
        <v>307</v>
      </c>
      <c r="U5672" t="s">
        <v>307</v>
      </c>
      <c r="V5672" t="s">
        <v>307</v>
      </c>
      <c r="W5672" t="s">
        <v>307</v>
      </c>
    </row>
    <row r="5673" spans="1:45" x14ac:dyDescent="0.25">
      <c r="A5673">
        <v>703</v>
      </c>
      <c r="B5673" t="s">
        <v>259</v>
      </c>
      <c r="C5673" t="s">
        <v>38</v>
      </c>
      <c r="D5673" t="s">
        <v>47</v>
      </c>
      <c r="E5673" t="s">
        <v>307</v>
      </c>
      <c r="F5673" t="s">
        <v>307</v>
      </c>
      <c r="G5673" t="s">
        <v>307</v>
      </c>
      <c r="H5673" t="s">
        <v>307</v>
      </c>
      <c r="I5673" t="s">
        <v>307</v>
      </c>
      <c r="J5673" t="s">
        <v>307</v>
      </c>
      <c r="K5673" t="s">
        <v>307</v>
      </c>
      <c r="L5673" t="s">
        <v>307</v>
      </c>
      <c r="M5673" t="s">
        <v>307</v>
      </c>
      <c r="N5673" t="s">
        <v>307</v>
      </c>
      <c r="O5673" t="s">
        <v>307</v>
      </c>
      <c r="P5673" t="s">
        <v>307</v>
      </c>
      <c r="Q5673" t="s">
        <v>307</v>
      </c>
      <c r="R5673" t="s">
        <v>307</v>
      </c>
      <c r="S5673" t="s">
        <v>307</v>
      </c>
      <c r="T5673" t="s">
        <v>307</v>
      </c>
      <c r="U5673" t="s">
        <v>307</v>
      </c>
      <c r="V5673" t="s">
        <v>307</v>
      </c>
      <c r="W5673" t="s">
        <v>307</v>
      </c>
      <c r="X5673" t="s">
        <v>307</v>
      </c>
      <c r="Y5673" t="s">
        <v>307</v>
      </c>
      <c r="Z5673" t="s">
        <v>307</v>
      </c>
      <c r="AA5673" t="s">
        <v>307</v>
      </c>
      <c r="AB5673" t="s">
        <v>307</v>
      </c>
      <c r="AC5673" t="s">
        <v>307</v>
      </c>
      <c r="AD5673" t="s">
        <v>307</v>
      </c>
      <c r="AE5673" t="s">
        <v>307</v>
      </c>
      <c r="AF5673" t="s">
        <v>307</v>
      </c>
      <c r="AG5673" t="s">
        <v>307</v>
      </c>
      <c r="AH5673" t="s">
        <v>307</v>
      </c>
      <c r="AI5673" t="s">
        <v>307</v>
      </c>
      <c r="AJ5673" t="s">
        <v>307</v>
      </c>
      <c r="AK5673" t="s">
        <v>307</v>
      </c>
      <c r="AL5673" t="s">
        <v>307</v>
      </c>
      <c r="AM5673" t="s">
        <v>307</v>
      </c>
      <c r="AN5673" t="s">
        <v>307</v>
      </c>
      <c r="AO5673" t="s">
        <v>307</v>
      </c>
      <c r="AP5673" t="s">
        <v>307</v>
      </c>
      <c r="AQ5673" t="s">
        <v>307</v>
      </c>
      <c r="AR5673" t="s">
        <v>307</v>
      </c>
      <c r="AS5673" t="s">
        <v>307</v>
      </c>
    </row>
    <row r="5674" spans="1:45" x14ac:dyDescent="0.25">
      <c r="A5674">
        <v>703</v>
      </c>
      <c r="B5674" t="s">
        <v>259</v>
      </c>
      <c r="C5674" t="s">
        <v>38</v>
      </c>
      <c r="D5674" t="s">
        <v>48</v>
      </c>
      <c r="E5674" t="s">
        <v>307</v>
      </c>
      <c r="F5674" t="s">
        <v>307</v>
      </c>
      <c r="G5674" t="s">
        <v>307</v>
      </c>
      <c r="H5674" t="s">
        <v>307</v>
      </c>
      <c r="I5674" t="s">
        <v>307</v>
      </c>
      <c r="J5674" t="s">
        <v>307</v>
      </c>
      <c r="K5674" t="s">
        <v>307</v>
      </c>
      <c r="L5674" t="s">
        <v>307</v>
      </c>
      <c r="M5674" t="s">
        <v>307</v>
      </c>
      <c r="N5674" t="s">
        <v>307</v>
      </c>
      <c r="O5674" t="s">
        <v>307</v>
      </c>
      <c r="P5674" t="s">
        <v>307</v>
      </c>
      <c r="Q5674" t="s">
        <v>307</v>
      </c>
      <c r="R5674" t="s">
        <v>307</v>
      </c>
      <c r="S5674" t="s">
        <v>307</v>
      </c>
      <c r="T5674" t="s">
        <v>307</v>
      </c>
      <c r="U5674" t="s">
        <v>307</v>
      </c>
      <c r="V5674" t="s">
        <v>307</v>
      </c>
      <c r="W5674" t="s">
        <v>307</v>
      </c>
      <c r="X5674" t="s">
        <v>307</v>
      </c>
      <c r="Y5674" t="s">
        <v>307</v>
      </c>
      <c r="Z5674" t="s">
        <v>307</v>
      </c>
      <c r="AA5674" t="s">
        <v>307</v>
      </c>
      <c r="AB5674" t="s">
        <v>307</v>
      </c>
      <c r="AC5674" t="s">
        <v>307</v>
      </c>
      <c r="AD5674" t="s">
        <v>307</v>
      </c>
      <c r="AE5674" t="s">
        <v>307</v>
      </c>
      <c r="AF5674" t="s">
        <v>307</v>
      </c>
      <c r="AG5674" t="s">
        <v>307</v>
      </c>
      <c r="AH5674" t="s">
        <v>307</v>
      </c>
      <c r="AI5674" t="s">
        <v>307</v>
      </c>
      <c r="AJ5674" t="s">
        <v>307</v>
      </c>
      <c r="AK5674" t="s">
        <v>307</v>
      </c>
      <c r="AL5674" t="s">
        <v>307</v>
      </c>
      <c r="AM5674" t="s">
        <v>307</v>
      </c>
      <c r="AN5674" t="s">
        <v>307</v>
      </c>
      <c r="AO5674" t="s">
        <v>307</v>
      </c>
      <c r="AP5674" t="s">
        <v>307</v>
      </c>
      <c r="AQ5674" t="s">
        <v>307</v>
      </c>
      <c r="AR5674" t="s">
        <v>307</v>
      </c>
      <c r="AS5674" t="s">
        <v>307</v>
      </c>
    </row>
    <row r="5675" spans="1:45" x14ac:dyDescent="0.25">
      <c r="A5675">
        <v>703</v>
      </c>
      <c r="B5675" t="s">
        <v>259</v>
      </c>
      <c r="C5675" t="s">
        <v>38</v>
      </c>
      <c r="D5675" t="s">
        <v>49</v>
      </c>
      <c r="E5675" t="s">
        <v>307</v>
      </c>
      <c r="F5675" t="s">
        <v>307</v>
      </c>
      <c r="G5675" t="s">
        <v>307</v>
      </c>
      <c r="H5675" t="s">
        <v>307</v>
      </c>
      <c r="I5675" t="s">
        <v>307</v>
      </c>
      <c r="J5675" t="s">
        <v>307</v>
      </c>
      <c r="K5675" t="s">
        <v>307</v>
      </c>
      <c r="L5675" t="s">
        <v>307</v>
      </c>
      <c r="M5675" t="s">
        <v>307</v>
      </c>
      <c r="N5675" t="s">
        <v>307</v>
      </c>
      <c r="O5675" t="s">
        <v>307</v>
      </c>
      <c r="P5675" t="s">
        <v>307</v>
      </c>
      <c r="Q5675" t="s">
        <v>307</v>
      </c>
      <c r="R5675" t="s">
        <v>307</v>
      </c>
      <c r="S5675" t="s">
        <v>307</v>
      </c>
      <c r="T5675" t="s">
        <v>307</v>
      </c>
      <c r="U5675" t="s">
        <v>307</v>
      </c>
      <c r="V5675" t="s">
        <v>307</v>
      </c>
      <c r="W5675" t="s">
        <v>307</v>
      </c>
      <c r="X5675" t="s">
        <v>307</v>
      </c>
      <c r="Y5675" t="s">
        <v>307</v>
      </c>
      <c r="Z5675" t="s">
        <v>307</v>
      </c>
      <c r="AA5675" t="s">
        <v>307</v>
      </c>
      <c r="AB5675" t="s">
        <v>307</v>
      </c>
      <c r="AC5675" t="s">
        <v>307</v>
      </c>
      <c r="AD5675" t="s">
        <v>307</v>
      </c>
      <c r="AE5675" t="s">
        <v>307</v>
      </c>
      <c r="AF5675" t="s">
        <v>307</v>
      </c>
      <c r="AG5675" t="s">
        <v>307</v>
      </c>
      <c r="AH5675" t="s">
        <v>307</v>
      </c>
      <c r="AI5675" t="s">
        <v>307</v>
      </c>
      <c r="AJ5675" t="s">
        <v>307</v>
      </c>
      <c r="AK5675" t="s">
        <v>307</v>
      </c>
      <c r="AL5675" t="s">
        <v>307</v>
      </c>
      <c r="AM5675" t="s">
        <v>307</v>
      </c>
      <c r="AN5675" t="s">
        <v>307</v>
      </c>
      <c r="AO5675" t="s">
        <v>307</v>
      </c>
      <c r="AP5675" t="s">
        <v>307</v>
      </c>
      <c r="AQ5675" t="s">
        <v>307</v>
      </c>
      <c r="AR5675" t="s">
        <v>307</v>
      </c>
      <c r="AS5675" t="s">
        <v>307</v>
      </c>
    </row>
    <row r="5676" spans="1:45" x14ac:dyDescent="0.25">
      <c r="A5676">
        <v>703</v>
      </c>
      <c r="B5676" t="s">
        <v>259</v>
      </c>
      <c r="C5676" t="s">
        <v>450</v>
      </c>
      <c r="D5676" t="s">
        <v>48</v>
      </c>
      <c r="E5676" t="s">
        <v>307</v>
      </c>
      <c r="F5676" t="s">
        <v>307</v>
      </c>
      <c r="G5676" t="s">
        <v>307</v>
      </c>
      <c r="H5676" t="s">
        <v>307</v>
      </c>
      <c r="I5676" t="s">
        <v>307</v>
      </c>
      <c r="J5676" t="s">
        <v>307</v>
      </c>
      <c r="K5676" t="s">
        <v>307</v>
      </c>
      <c r="L5676" t="s">
        <v>307</v>
      </c>
      <c r="M5676" t="s">
        <v>307</v>
      </c>
      <c r="N5676" t="s">
        <v>307</v>
      </c>
      <c r="O5676" t="s">
        <v>307</v>
      </c>
      <c r="P5676" t="s">
        <v>307</v>
      </c>
      <c r="Q5676" t="s">
        <v>307</v>
      </c>
      <c r="R5676" t="s">
        <v>307</v>
      </c>
    </row>
    <row r="5677" spans="1:45" x14ac:dyDescent="0.25">
      <c r="A5677">
        <v>703</v>
      </c>
      <c r="B5677" t="s">
        <v>259</v>
      </c>
      <c r="C5677" t="s">
        <v>449</v>
      </c>
      <c r="D5677" t="s">
        <v>48</v>
      </c>
      <c r="E5677" t="s">
        <v>307</v>
      </c>
      <c r="F5677" t="s">
        <v>307</v>
      </c>
      <c r="G5677" t="s">
        <v>307</v>
      </c>
      <c r="H5677" t="s">
        <v>307</v>
      </c>
      <c r="I5677" t="s">
        <v>307</v>
      </c>
      <c r="J5677" t="s">
        <v>307</v>
      </c>
      <c r="K5677" t="s">
        <v>307</v>
      </c>
      <c r="L5677" t="s">
        <v>307</v>
      </c>
      <c r="M5677" t="s">
        <v>307</v>
      </c>
      <c r="N5677" t="s">
        <v>307</v>
      </c>
      <c r="O5677" t="s">
        <v>307</v>
      </c>
      <c r="P5677" t="s">
        <v>307</v>
      </c>
      <c r="Q5677" t="s">
        <v>307</v>
      </c>
      <c r="R5677" t="s">
        <v>307</v>
      </c>
    </row>
    <row r="5678" spans="1:45" x14ac:dyDescent="0.25">
      <c r="A5678">
        <v>703</v>
      </c>
      <c r="B5678" t="s">
        <v>259</v>
      </c>
      <c r="C5678" t="s">
        <v>475</v>
      </c>
      <c r="D5678" t="s">
        <v>48</v>
      </c>
      <c r="E5678" t="s">
        <v>307</v>
      </c>
      <c r="F5678" t="s">
        <v>307</v>
      </c>
      <c r="G5678" t="s">
        <v>307</v>
      </c>
    </row>
    <row r="5679" spans="1:45" x14ac:dyDescent="0.25">
      <c r="A5679">
        <v>703</v>
      </c>
      <c r="B5679" t="s">
        <v>259</v>
      </c>
      <c r="C5679" t="s">
        <v>42</v>
      </c>
      <c r="D5679" t="s">
        <v>48</v>
      </c>
      <c r="E5679" t="s">
        <v>307</v>
      </c>
      <c r="F5679" t="s">
        <v>307</v>
      </c>
      <c r="G5679" t="s">
        <v>307</v>
      </c>
      <c r="H5679" t="s">
        <v>307</v>
      </c>
      <c r="I5679" t="s">
        <v>307</v>
      </c>
      <c r="J5679" t="s">
        <v>307</v>
      </c>
      <c r="K5679" t="s">
        <v>307</v>
      </c>
      <c r="L5679" t="s">
        <v>307</v>
      </c>
      <c r="M5679" t="s">
        <v>307</v>
      </c>
      <c r="N5679" t="s">
        <v>307</v>
      </c>
      <c r="O5679" t="s">
        <v>307</v>
      </c>
      <c r="P5679" t="s">
        <v>307</v>
      </c>
      <c r="Q5679" t="s">
        <v>307</v>
      </c>
      <c r="R5679" t="s">
        <v>307</v>
      </c>
      <c r="S5679" t="s">
        <v>307</v>
      </c>
      <c r="T5679" t="s">
        <v>307</v>
      </c>
      <c r="U5679" t="s">
        <v>307</v>
      </c>
      <c r="V5679" t="s">
        <v>307</v>
      </c>
      <c r="W5679" t="s">
        <v>307</v>
      </c>
      <c r="X5679" t="s">
        <v>307</v>
      </c>
      <c r="Y5679" t="s">
        <v>307</v>
      </c>
      <c r="Z5679" t="s">
        <v>307</v>
      </c>
    </row>
    <row r="5680" spans="1:45" x14ac:dyDescent="0.25">
      <c r="A5680">
        <v>704</v>
      </c>
      <c r="B5680" t="s">
        <v>260</v>
      </c>
      <c r="C5680" t="s">
        <v>43</v>
      </c>
      <c r="D5680" t="s">
        <v>54</v>
      </c>
      <c r="E5680" t="s">
        <v>307</v>
      </c>
      <c r="F5680" t="s">
        <v>307</v>
      </c>
      <c r="G5680" t="s">
        <v>307</v>
      </c>
      <c r="H5680" t="s">
        <v>307</v>
      </c>
      <c r="I5680" t="s">
        <v>307</v>
      </c>
      <c r="J5680" t="s">
        <v>307</v>
      </c>
      <c r="K5680" t="s">
        <v>307</v>
      </c>
      <c r="L5680" t="s">
        <v>307</v>
      </c>
      <c r="M5680" t="s">
        <v>307</v>
      </c>
      <c r="N5680" t="s">
        <v>307</v>
      </c>
      <c r="O5680" t="s">
        <v>307</v>
      </c>
      <c r="P5680" t="s">
        <v>307</v>
      </c>
      <c r="Q5680" t="s">
        <v>307</v>
      </c>
      <c r="R5680" t="s">
        <v>307</v>
      </c>
      <c r="S5680" t="s">
        <v>307</v>
      </c>
      <c r="T5680" t="s">
        <v>307</v>
      </c>
      <c r="U5680" t="s">
        <v>307</v>
      </c>
      <c r="V5680" t="s">
        <v>307</v>
      </c>
      <c r="W5680" t="s">
        <v>307</v>
      </c>
    </row>
    <row r="5681" spans="1:45" x14ac:dyDescent="0.25">
      <c r="A5681">
        <v>704</v>
      </c>
      <c r="B5681" t="s">
        <v>260</v>
      </c>
      <c r="C5681" t="s">
        <v>43</v>
      </c>
      <c r="D5681" t="s">
        <v>55</v>
      </c>
      <c r="E5681" t="s">
        <v>307</v>
      </c>
      <c r="F5681" t="s">
        <v>307</v>
      </c>
      <c r="G5681" t="s">
        <v>307</v>
      </c>
      <c r="H5681" t="s">
        <v>307</v>
      </c>
      <c r="I5681" t="s">
        <v>307</v>
      </c>
      <c r="J5681" t="s">
        <v>307</v>
      </c>
      <c r="K5681" t="s">
        <v>307</v>
      </c>
      <c r="L5681" t="s">
        <v>307</v>
      </c>
      <c r="M5681" t="s">
        <v>307</v>
      </c>
      <c r="N5681" t="s">
        <v>307</v>
      </c>
      <c r="O5681" t="s">
        <v>307</v>
      </c>
      <c r="P5681" t="s">
        <v>307</v>
      </c>
      <c r="Q5681" t="s">
        <v>307</v>
      </c>
      <c r="R5681" t="s">
        <v>307</v>
      </c>
      <c r="S5681" t="s">
        <v>307</v>
      </c>
      <c r="T5681" t="s">
        <v>307</v>
      </c>
      <c r="U5681" t="s">
        <v>307</v>
      </c>
      <c r="V5681" t="s">
        <v>307</v>
      </c>
      <c r="W5681" t="s">
        <v>307</v>
      </c>
    </row>
    <row r="5682" spans="1:45" x14ac:dyDescent="0.25">
      <c r="A5682">
        <v>704</v>
      </c>
      <c r="B5682" t="s">
        <v>260</v>
      </c>
      <c r="C5682" t="s">
        <v>43</v>
      </c>
      <c r="D5682" t="s">
        <v>56</v>
      </c>
      <c r="E5682" t="s">
        <v>307</v>
      </c>
      <c r="F5682" t="s">
        <v>307</v>
      </c>
      <c r="G5682" t="s">
        <v>307</v>
      </c>
      <c r="H5682" t="s">
        <v>307</v>
      </c>
      <c r="I5682" t="s">
        <v>307</v>
      </c>
      <c r="J5682" t="s">
        <v>307</v>
      </c>
      <c r="K5682" t="s">
        <v>307</v>
      </c>
      <c r="L5682" t="s">
        <v>307</v>
      </c>
      <c r="M5682" t="s">
        <v>307</v>
      </c>
      <c r="N5682" t="s">
        <v>307</v>
      </c>
      <c r="O5682" t="s">
        <v>307</v>
      </c>
      <c r="P5682" t="s">
        <v>307</v>
      </c>
      <c r="Q5682" t="s">
        <v>307</v>
      </c>
      <c r="R5682" t="s">
        <v>307</v>
      </c>
      <c r="S5682" t="s">
        <v>307</v>
      </c>
      <c r="T5682" t="s">
        <v>307</v>
      </c>
      <c r="U5682" t="s">
        <v>307</v>
      </c>
      <c r="V5682" t="s">
        <v>307</v>
      </c>
      <c r="W5682" t="s">
        <v>307</v>
      </c>
    </row>
    <row r="5683" spans="1:45" x14ac:dyDescent="0.25">
      <c r="A5683">
        <v>704</v>
      </c>
      <c r="B5683" t="s">
        <v>260</v>
      </c>
      <c r="C5683" t="s">
        <v>43</v>
      </c>
      <c r="D5683" t="s">
        <v>57</v>
      </c>
      <c r="E5683" t="s">
        <v>307</v>
      </c>
      <c r="F5683" t="s">
        <v>307</v>
      </c>
      <c r="G5683" t="s">
        <v>307</v>
      </c>
      <c r="H5683" t="s">
        <v>307</v>
      </c>
      <c r="I5683" t="s">
        <v>307</v>
      </c>
      <c r="J5683" t="s">
        <v>307</v>
      </c>
      <c r="K5683" t="s">
        <v>307</v>
      </c>
      <c r="L5683" t="s">
        <v>307</v>
      </c>
      <c r="M5683" t="s">
        <v>307</v>
      </c>
      <c r="N5683" t="s">
        <v>307</v>
      </c>
      <c r="O5683" t="s">
        <v>307</v>
      </c>
      <c r="P5683" t="s">
        <v>307</v>
      </c>
      <c r="Q5683" t="s">
        <v>307</v>
      </c>
      <c r="R5683" t="s">
        <v>307</v>
      </c>
      <c r="S5683" t="s">
        <v>307</v>
      </c>
      <c r="T5683" t="s">
        <v>307</v>
      </c>
      <c r="U5683" t="s">
        <v>307</v>
      </c>
      <c r="V5683" t="s">
        <v>307</v>
      </c>
      <c r="W5683" t="s">
        <v>307</v>
      </c>
    </row>
    <row r="5684" spans="1:45" x14ac:dyDescent="0.25">
      <c r="A5684">
        <v>704</v>
      </c>
      <c r="B5684" t="s">
        <v>260</v>
      </c>
      <c r="C5684" t="s">
        <v>43</v>
      </c>
      <c r="D5684" t="s">
        <v>58</v>
      </c>
      <c r="E5684" t="s">
        <v>307</v>
      </c>
      <c r="F5684" t="s">
        <v>307</v>
      </c>
      <c r="G5684" t="s">
        <v>307</v>
      </c>
      <c r="H5684" t="s">
        <v>307</v>
      </c>
      <c r="I5684" t="s">
        <v>307</v>
      </c>
      <c r="J5684" t="s">
        <v>307</v>
      </c>
      <c r="K5684" t="s">
        <v>307</v>
      </c>
      <c r="L5684" t="s">
        <v>307</v>
      </c>
      <c r="M5684" t="s">
        <v>307</v>
      </c>
      <c r="N5684" t="s">
        <v>307</v>
      </c>
      <c r="O5684" t="s">
        <v>307</v>
      </c>
      <c r="P5684" t="s">
        <v>307</v>
      </c>
      <c r="Q5684" t="s">
        <v>307</v>
      </c>
      <c r="R5684" t="s">
        <v>307</v>
      </c>
      <c r="S5684" t="s">
        <v>307</v>
      </c>
      <c r="T5684" t="s">
        <v>307</v>
      </c>
      <c r="U5684" t="s">
        <v>307</v>
      </c>
      <c r="V5684" t="s">
        <v>307</v>
      </c>
      <c r="W5684" t="s">
        <v>307</v>
      </c>
    </row>
    <row r="5685" spans="1:45" x14ac:dyDescent="0.25">
      <c r="A5685">
        <v>704</v>
      </c>
      <c r="B5685" t="s">
        <v>260</v>
      </c>
      <c r="C5685" t="s">
        <v>43</v>
      </c>
      <c r="D5685" t="s">
        <v>59</v>
      </c>
      <c r="E5685" t="s">
        <v>307</v>
      </c>
      <c r="F5685" t="s">
        <v>307</v>
      </c>
      <c r="G5685" t="s">
        <v>307</v>
      </c>
      <c r="H5685" t="s">
        <v>307</v>
      </c>
      <c r="I5685" t="s">
        <v>307</v>
      </c>
      <c r="J5685" t="s">
        <v>307</v>
      </c>
      <c r="K5685" t="s">
        <v>307</v>
      </c>
      <c r="L5685" t="s">
        <v>307</v>
      </c>
      <c r="M5685" t="s">
        <v>307</v>
      </c>
      <c r="N5685" t="s">
        <v>307</v>
      </c>
      <c r="O5685" t="s">
        <v>307</v>
      </c>
      <c r="P5685" t="s">
        <v>307</v>
      </c>
      <c r="Q5685" t="s">
        <v>307</v>
      </c>
      <c r="R5685" t="s">
        <v>307</v>
      </c>
      <c r="S5685" t="s">
        <v>307</v>
      </c>
      <c r="T5685" t="s">
        <v>307</v>
      </c>
      <c r="U5685" t="s">
        <v>307</v>
      </c>
      <c r="V5685" t="s">
        <v>307</v>
      </c>
      <c r="W5685" t="s">
        <v>307</v>
      </c>
    </row>
    <row r="5686" spans="1:45" x14ac:dyDescent="0.25">
      <c r="A5686">
        <v>704</v>
      </c>
      <c r="B5686" t="s">
        <v>260</v>
      </c>
      <c r="C5686" t="s">
        <v>43</v>
      </c>
      <c r="D5686" t="s">
        <v>60</v>
      </c>
      <c r="E5686" t="s">
        <v>307</v>
      </c>
      <c r="F5686" t="s">
        <v>307</v>
      </c>
      <c r="G5686" t="s">
        <v>307</v>
      </c>
      <c r="H5686" t="s">
        <v>307</v>
      </c>
      <c r="I5686" t="s">
        <v>307</v>
      </c>
      <c r="J5686" t="s">
        <v>307</v>
      </c>
      <c r="K5686" t="s">
        <v>307</v>
      </c>
      <c r="L5686" t="s">
        <v>307</v>
      </c>
      <c r="M5686" t="s">
        <v>307</v>
      </c>
      <c r="N5686" t="s">
        <v>307</v>
      </c>
      <c r="O5686" t="s">
        <v>307</v>
      </c>
      <c r="P5686" t="s">
        <v>307</v>
      </c>
      <c r="Q5686" t="s">
        <v>307</v>
      </c>
      <c r="R5686" t="s">
        <v>307</v>
      </c>
      <c r="S5686" t="s">
        <v>307</v>
      </c>
      <c r="T5686" t="s">
        <v>307</v>
      </c>
      <c r="U5686" t="s">
        <v>307</v>
      </c>
      <c r="V5686" t="s">
        <v>307</v>
      </c>
      <c r="W5686" t="s">
        <v>307</v>
      </c>
    </row>
    <row r="5687" spans="1:45" x14ac:dyDescent="0.25">
      <c r="A5687">
        <v>704</v>
      </c>
      <c r="B5687" t="s">
        <v>260</v>
      </c>
      <c r="C5687" t="s">
        <v>43</v>
      </c>
      <c r="D5687" t="s">
        <v>61</v>
      </c>
      <c r="E5687" t="s">
        <v>307</v>
      </c>
      <c r="F5687" t="s">
        <v>307</v>
      </c>
      <c r="G5687" t="s">
        <v>307</v>
      </c>
      <c r="H5687" t="s">
        <v>307</v>
      </c>
      <c r="I5687" t="s">
        <v>307</v>
      </c>
      <c r="J5687" t="s">
        <v>307</v>
      </c>
      <c r="K5687" t="s">
        <v>307</v>
      </c>
      <c r="L5687" t="s">
        <v>307</v>
      </c>
      <c r="M5687" t="s">
        <v>307</v>
      </c>
      <c r="N5687" t="s">
        <v>307</v>
      </c>
      <c r="O5687" t="s">
        <v>307</v>
      </c>
      <c r="P5687" t="s">
        <v>307</v>
      </c>
      <c r="Q5687" t="s">
        <v>307</v>
      </c>
      <c r="R5687" t="s">
        <v>307</v>
      </c>
      <c r="S5687" t="s">
        <v>307</v>
      </c>
      <c r="T5687" t="s">
        <v>307</v>
      </c>
      <c r="U5687" t="s">
        <v>307</v>
      </c>
      <c r="V5687" t="s">
        <v>307</v>
      </c>
      <c r="W5687" t="s">
        <v>307</v>
      </c>
    </row>
    <row r="5688" spans="1:45" x14ac:dyDescent="0.25">
      <c r="A5688">
        <v>704</v>
      </c>
      <c r="B5688" t="s">
        <v>260</v>
      </c>
      <c r="C5688" t="s">
        <v>43</v>
      </c>
      <c r="D5688" t="s">
        <v>62</v>
      </c>
      <c r="E5688" t="s">
        <v>307</v>
      </c>
      <c r="F5688" t="s">
        <v>307</v>
      </c>
      <c r="G5688" t="s">
        <v>307</v>
      </c>
      <c r="H5688" t="s">
        <v>307</v>
      </c>
      <c r="I5688" t="s">
        <v>307</v>
      </c>
      <c r="J5688" t="s">
        <v>307</v>
      </c>
      <c r="K5688" t="s">
        <v>307</v>
      </c>
      <c r="L5688" t="s">
        <v>307</v>
      </c>
      <c r="M5688" t="s">
        <v>307</v>
      </c>
      <c r="N5688" t="s">
        <v>307</v>
      </c>
      <c r="O5688" t="s">
        <v>307</v>
      </c>
      <c r="P5688" t="s">
        <v>307</v>
      </c>
      <c r="Q5688" t="s">
        <v>307</v>
      </c>
      <c r="R5688" t="s">
        <v>307</v>
      </c>
      <c r="S5688" t="s">
        <v>307</v>
      </c>
      <c r="T5688" t="s">
        <v>307</v>
      </c>
      <c r="U5688" t="s">
        <v>307</v>
      </c>
      <c r="V5688" t="s">
        <v>307</v>
      </c>
      <c r="W5688" t="s">
        <v>307</v>
      </c>
    </row>
    <row r="5689" spans="1:45" x14ac:dyDescent="0.25">
      <c r="A5689">
        <v>704</v>
      </c>
      <c r="B5689" t="s">
        <v>260</v>
      </c>
      <c r="C5689" t="s">
        <v>36</v>
      </c>
      <c r="D5689" t="s">
        <v>47</v>
      </c>
      <c r="E5689" t="s">
        <v>307</v>
      </c>
      <c r="F5689" t="s">
        <v>307</v>
      </c>
      <c r="G5689" t="s">
        <v>307</v>
      </c>
      <c r="H5689" t="s">
        <v>307</v>
      </c>
      <c r="I5689" t="s">
        <v>307</v>
      </c>
      <c r="J5689" t="s">
        <v>307</v>
      </c>
      <c r="K5689" t="s">
        <v>307</v>
      </c>
      <c r="L5689" t="s">
        <v>307</v>
      </c>
      <c r="M5689" t="s">
        <v>307</v>
      </c>
      <c r="N5689" t="s">
        <v>307</v>
      </c>
      <c r="O5689" t="s">
        <v>307</v>
      </c>
      <c r="P5689" t="s">
        <v>307</v>
      </c>
      <c r="Q5689" t="s">
        <v>307</v>
      </c>
      <c r="R5689" t="s">
        <v>307</v>
      </c>
      <c r="S5689" t="s">
        <v>307</v>
      </c>
      <c r="T5689" t="s">
        <v>307</v>
      </c>
      <c r="U5689" t="s">
        <v>307</v>
      </c>
      <c r="V5689" t="s">
        <v>307</v>
      </c>
      <c r="W5689" t="s">
        <v>307</v>
      </c>
      <c r="X5689" t="s">
        <v>307</v>
      </c>
      <c r="Y5689" t="s">
        <v>307</v>
      </c>
      <c r="Z5689" t="s">
        <v>307</v>
      </c>
      <c r="AA5689" t="s">
        <v>307</v>
      </c>
      <c r="AB5689" t="s">
        <v>307</v>
      </c>
      <c r="AC5689" t="s">
        <v>307</v>
      </c>
      <c r="AD5689" t="s">
        <v>307</v>
      </c>
      <c r="AE5689" t="s">
        <v>307</v>
      </c>
      <c r="AF5689" t="s">
        <v>307</v>
      </c>
      <c r="AG5689" t="s">
        <v>307</v>
      </c>
      <c r="AH5689" t="s">
        <v>307</v>
      </c>
      <c r="AI5689" t="s">
        <v>307</v>
      </c>
      <c r="AJ5689" t="s">
        <v>307</v>
      </c>
      <c r="AK5689" t="s">
        <v>307</v>
      </c>
      <c r="AL5689" t="s">
        <v>307</v>
      </c>
      <c r="AM5689" t="s">
        <v>307</v>
      </c>
      <c r="AN5689" t="s">
        <v>307</v>
      </c>
      <c r="AO5689" t="s">
        <v>307</v>
      </c>
      <c r="AP5689" t="s">
        <v>307</v>
      </c>
      <c r="AQ5689" t="s">
        <v>307</v>
      </c>
      <c r="AR5689" t="s">
        <v>307</v>
      </c>
      <c r="AS5689" t="s">
        <v>307</v>
      </c>
    </row>
    <row r="5690" spans="1:45" x14ac:dyDescent="0.25">
      <c r="A5690">
        <v>704</v>
      </c>
      <c r="B5690" t="s">
        <v>260</v>
      </c>
      <c r="C5690" t="s">
        <v>36</v>
      </c>
      <c r="D5690" t="s">
        <v>48</v>
      </c>
      <c r="E5690" t="s">
        <v>307</v>
      </c>
      <c r="F5690" t="s">
        <v>307</v>
      </c>
      <c r="G5690" t="s">
        <v>307</v>
      </c>
      <c r="H5690" t="s">
        <v>307</v>
      </c>
      <c r="I5690" t="s">
        <v>307</v>
      </c>
      <c r="J5690" t="s">
        <v>307</v>
      </c>
      <c r="K5690" t="s">
        <v>307</v>
      </c>
      <c r="L5690" t="s">
        <v>307</v>
      </c>
      <c r="M5690" t="s">
        <v>307</v>
      </c>
      <c r="N5690" t="s">
        <v>307</v>
      </c>
      <c r="O5690" t="s">
        <v>307</v>
      </c>
      <c r="P5690" t="s">
        <v>307</v>
      </c>
      <c r="Q5690" t="s">
        <v>307</v>
      </c>
      <c r="R5690" t="s">
        <v>307</v>
      </c>
      <c r="S5690" t="s">
        <v>307</v>
      </c>
      <c r="T5690" t="s">
        <v>307</v>
      </c>
      <c r="U5690" t="s">
        <v>307</v>
      </c>
      <c r="V5690" t="s">
        <v>307</v>
      </c>
      <c r="W5690" t="s">
        <v>307</v>
      </c>
      <c r="X5690" t="s">
        <v>307</v>
      </c>
      <c r="Y5690" t="s">
        <v>307</v>
      </c>
      <c r="Z5690" t="s">
        <v>307</v>
      </c>
      <c r="AA5690" t="s">
        <v>307</v>
      </c>
      <c r="AB5690" t="s">
        <v>307</v>
      </c>
      <c r="AC5690" t="s">
        <v>307</v>
      </c>
      <c r="AD5690" t="s">
        <v>307</v>
      </c>
      <c r="AE5690" t="s">
        <v>307</v>
      </c>
      <c r="AF5690" t="s">
        <v>307</v>
      </c>
      <c r="AG5690" t="s">
        <v>307</v>
      </c>
      <c r="AH5690" t="s">
        <v>307</v>
      </c>
      <c r="AI5690" t="s">
        <v>307</v>
      </c>
      <c r="AJ5690" t="s">
        <v>307</v>
      </c>
      <c r="AK5690" t="s">
        <v>307</v>
      </c>
      <c r="AL5690" t="s">
        <v>307</v>
      </c>
      <c r="AM5690" t="s">
        <v>307</v>
      </c>
      <c r="AN5690" t="s">
        <v>307</v>
      </c>
      <c r="AO5690" t="s">
        <v>307</v>
      </c>
      <c r="AP5690" t="s">
        <v>307</v>
      </c>
      <c r="AQ5690" t="s">
        <v>307</v>
      </c>
      <c r="AR5690" t="s">
        <v>307</v>
      </c>
      <c r="AS5690" t="s">
        <v>307</v>
      </c>
    </row>
    <row r="5691" spans="1:45" x14ac:dyDescent="0.25">
      <c r="A5691">
        <v>704</v>
      </c>
      <c r="B5691" t="s">
        <v>260</v>
      </c>
      <c r="C5691" t="s">
        <v>36</v>
      </c>
      <c r="D5691" t="s">
        <v>49</v>
      </c>
      <c r="E5691" t="s">
        <v>307</v>
      </c>
      <c r="F5691" t="s">
        <v>307</v>
      </c>
      <c r="G5691" t="s">
        <v>307</v>
      </c>
      <c r="H5691" t="s">
        <v>307</v>
      </c>
      <c r="I5691" t="s">
        <v>307</v>
      </c>
      <c r="J5691" t="s">
        <v>307</v>
      </c>
      <c r="K5691" t="s">
        <v>307</v>
      </c>
      <c r="L5691" t="s">
        <v>307</v>
      </c>
      <c r="M5691" t="s">
        <v>307</v>
      </c>
      <c r="N5691" t="s">
        <v>307</v>
      </c>
      <c r="O5691" t="s">
        <v>307</v>
      </c>
      <c r="P5691" t="s">
        <v>307</v>
      </c>
      <c r="Q5691" t="s">
        <v>307</v>
      </c>
      <c r="R5691" t="s">
        <v>307</v>
      </c>
      <c r="S5691" t="s">
        <v>307</v>
      </c>
      <c r="T5691" t="s">
        <v>307</v>
      </c>
      <c r="U5691" t="s">
        <v>307</v>
      </c>
      <c r="V5691" t="s">
        <v>307</v>
      </c>
      <c r="W5691" t="s">
        <v>307</v>
      </c>
      <c r="X5691" t="s">
        <v>307</v>
      </c>
      <c r="Y5691" t="s">
        <v>307</v>
      </c>
      <c r="Z5691" t="s">
        <v>307</v>
      </c>
      <c r="AA5691" t="s">
        <v>307</v>
      </c>
      <c r="AB5691" t="s">
        <v>307</v>
      </c>
      <c r="AC5691" t="s">
        <v>307</v>
      </c>
      <c r="AD5691" t="s">
        <v>307</v>
      </c>
      <c r="AE5691" t="s">
        <v>307</v>
      </c>
      <c r="AF5691" t="s">
        <v>307</v>
      </c>
      <c r="AG5691" t="s">
        <v>307</v>
      </c>
      <c r="AH5691" t="s">
        <v>307</v>
      </c>
      <c r="AI5691" t="s">
        <v>307</v>
      </c>
      <c r="AJ5691" t="s">
        <v>307</v>
      </c>
      <c r="AK5691" t="s">
        <v>307</v>
      </c>
      <c r="AL5691" t="s">
        <v>307</v>
      </c>
      <c r="AM5691" t="s">
        <v>307</v>
      </c>
      <c r="AN5691" t="s">
        <v>307</v>
      </c>
      <c r="AO5691" t="s">
        <v>307</v>
      </c>
      <c r="AP5691" t="s">
        <v>307</v>
      </c>
      <c r="AQ5691" t="s">
        <v>307</v>
      </c>
      <c r="AR5691" t="s">
        <v>307</v>
      </c>
      <c r="AS5691" t="s">
        <v>307</v>
      </c>
    </row>
    <row r="5692" spans="1:45" x14ac:dyDescent="0.25">
      <c r="A5692">
        <v>704</v>
      </c>
      <c r="B5692" t="s">
        <v>260</v>
      </c>
      <c r="C5692" t="s">
        <v>37</v>
      </c>
      <c r="D5692" t="s">
        <v>47</v>
      </c>
      <c r="E5692" t="s">
        <v>307</v>
      </c>
      <c r="F5692" t="s">
        <v>307</v>
      </c>
      <c r="G5692" t="s">
        <v>307</v>
      </c>
      <c r="H5692" t="s">
        <v>307</v>
      </c>
      <c r="I5692" t="s">
        <v>307</v>
      </c>
      <c r="J5692" t="s">
        <v>307</v>
      </c>
      <c r="K5692" t="s">
        <v>307</v>
      </c>
      <c r="L5692" t="s">
        <v>307</v>
      </c>
      <c r="M5692" t="s">
        <v>307</v>
      </c>
      <c r="N5692" t="s">
        <v>307</v>
      </c>
      <c r="O5692" t="s">
        <v>307</v>
      </c>
      <c r="P5692" t="s">
        <v>307</v>
      </c>
      <c r="Q5692" t="s">
        <v>307</v>
      </c>
      <c r="R5692" t="s">
        <v>307</v>
      </c>
      <c r="S5692" t="s">
        <v>307</v>
      </c>
      <c r="T5692" t="s">
        <v>307</v>
      </c>
      <c r="U5692" t="s">
        <v>307</v>
      </c>
      <c r="V5692" t="s">
        <v>307</v>
      </c>
      <c r="W5692" t="s">
        <v>307</v>
      </c>
      <c r="X5692" t="s">
        <v>307</v>
      </c>
      <c r="Y5692" t="s">
        <v>307</v>
      </c>
      <c r="Z5692" t="s">
        <v>307</v>
      </c>
      <c r="AA5692" t="s">
        <v>307</v>
      </c>
      <c r="AB5692" t="s">
        <v>307</v>
      </c>
      <c r="AC5692" t="s">
        <v>307</v>
      </c>
      <c r="AD5692" t="s">
        <v>307</v>
      </c>
      <c r="AE5692" t="s">
        <v>307</v>
      </c>
      <c r="AF5692" t="s">
        <v>307</v>
      </c>
      <c r="AG5692" t="s">
        <v>307</v>
      </c>
      <c r="AH5692" t="s">
        <v>307</v>
      </c>
      <c r="AI5692" t="s">
        <v>307</v>
      </c>
      <c r="AJ5692" t="s">
        <v>307</v>
      </c>
      <c r="AK5692" t="s">
        <v>307</v>
      </c>
      <c r="AL5692" t="s">
        <v>307</v>
      </c>
      <c r="AM5692" t="s">
        <v>307</v>
      </c>
      <c r="AN5692" t="s">
        <v>307</v>
      </c>
      <c r="AO5692" t="s">
        <v>307</v>
      </c>
      <c r="AP5692" t="s">
        <v>307</v>
      </c>
      <c r="AQ5692" t="s">
        <v>307</v>
      </c>
      <c r="AR5692" t="s">
        <v>307</v>
      </c>
      <c r="AS5692" t="s">
        <v>307</v>
      </c>
    </row>
    <row r="5693" spans="1:45" x14ac:dyDescent="0.25">
      <c r="A5693">
        <v>704</v>
      </c>
      <c r="B5693" t="s">
        <v>260</v>
      </c>
      <c r="C5693" t="s">
        <v>37</v>
      </c>
      <c r="D5693" t="s">
        <v>48</v>
      </c>
      <c r="E5693" t="s">
        <v>307</v>
      </c>
      <c r="F5693" t="s">
        <v>307</v>
      </c>
      <c r="G5693" t="s">
        <v>307</v>
      </c>
      <c r="H5693" t="s">
        <v>307</v>
      </c>
      <c r="I5693" t="s">
        <v>307</v>
      </c>
      <c r="J5693" t="s">
        <v>307</v>
      </c>
      <c r="K5693" t="s">
        <v>307</v>
      </c>
      <c r="L5693" t="s">
        <v>307</v>
      </c>
      <c r="M5693" t="s">
        <v>307</v>
      </c>
      <c r="N5693" t="s">
        <v>307</v>
      </c>
      <c r="O5693" t="s">
        <v>307</v>
      </c>
      <c r="P5693" t="s">
        <v>307</v>
      </c>
      <c r="Q5693" t="s">
        <v>307</v>
      </c>
      <c r="R5693" t="s">
        <v>307</v>
      </c>
      <c r="S5693" t="s">
        <v>307</v>
      </c>
      <c r="T5693" t="s">
        <v>307</v>
      </c>
      <c r="U5693" t="s">
        <v>307</v>
      </c>
      <c r="V5693" t="s">
        <v>307</v>
      </c>
      <c r="W5693" t="s">
        <v>307</v>
      </c>
      <c r="X5693" t="s">
        <v>307</v>
      </c>
      <c r="Y5693" t="s">
        <v>307</v>
      </c>
      <c r="Z5693" t="s">
        <v>307</v>
      </c>
      <c r="AA5693" t="s">
        <v>307</v>
      </c>
      <c r="AB5693" t="s">
        <v>307</v>
      </c>
      <c r="AC5693" t="s">
        <v>307</v>
      </c>
      <c r="AD5693" t="s">
        <v>307</v>
      </c>
      <c r="AE5693" t="s">
        <v>307</v>
      </c>
      <c r="AF5693" t="s">
        <v>307</v>
      </c>
      <c r="AG5693" t="s">
        <v>307</v>
      </c>
      <c r="AH5693" t="s">
        <v>307</v>
      </c>
      <c r="AI5693" t="s">
        <v>307</v>
      </c>
      <c r="AJ5693" t="s">
        <v>307</v>
      </c>
      <c r="AK5693" t="s">
        <v>307</v>
      </c>
      <c r="AL5693" t="s">
        <v>307</v>
      </c>
      <c r="AM5693" t="s">
        <v>307</v>
      </c>
      <c r="AN5693" t="s">
        <v>307</v>
      </c>
      <c r="AO5693" t="s">
        <v>307</v>
      </c>
      <c r="AP5693" t="s">
        <v>307</v>
      </c>
      <c r="AQ5693" t="s">
        <v>307</v>
      </c>
      <c r="AR5693" t="s">
        <v>307</v>
      </c>
      <c r="AS5693" t="s">
        <v>307</v>
      </c>
    </row>
    <row r="5694" spans="1:45" x14ac:dyDescent="0.25">
      <c r="A5694">
        <v>704</v>
      </c>
      <c r="B5694" t="s">
        <v>260</v>
      </c>
      <c r="C5694" t="s">
        <v>37</v>
      </c>
      <c r="D5694" t="s">
        <v>49</v>
      </c>
      <c r="E5694" t="s">
        <v>307</v>
      </c>
      <c r="F5694" t="s">
        <v>307</v>
      </c>
      <c r="G5694" t="s">
        <v>307</v>
      </c>
      <c r="H5694" t="s">
        <v>307</v>
      </c>
      <c r="I5694" t="s">
        <v>307</v>
      </c>
      <c r="J5694" t="s">
        <v>307</v>
      </c>
      <c r="K5694" t="s">
        <v>307</v>
      </c>
      <c r="L5694" t="s">
        <v>307</v>
      </c>
      <c r="M5694" t="s">
        <v>307</v>
      </c>
      <c r="N5694" t="s">
        <v>307</v>
      </c>
      <c r="O5694" t="s">
        <v>307</v>
      </c>
      <c r="P5694" t="s">
        <v>307</v>
      </c>
      <c r="Q5694" t="s">
        <v>307</v>
      </c>
      <c r="R5694" t="s">
        <v>307</v>
      </c>
      <c r="S5694" t="s">
        <v>307</v>
      </c>
      <c r="T5694" t="s">
        <v>307</v>
      </c>
      <c r="U5694" t="s">
        <v>307</v>
      </c>
      <c r="V5694" t="s">
        <v>307</v>
      </c>
      <c r="W5694" t="s">
        <v>307</v>
      </c>
      <c r="X5694" t="s">
        <v>307</v>
      </c>
      <c r="Y5694" t="s">
        <v>307</v>
      </c>
      <c r="Z5694" t="s">
        <v>307</v>
      </c>
      <c r="AA5694" t="s">
        <v>307</v>
      </c>
      <c r="AB5694" t="s">
        <v>307</v>
      </c>
      <c r="AC5694" t="s">
        <v>307</v>
      </c>
      <c r="AD5694" t="s">
        <v>307</v>
      </c>
      <c r="AE5694" t="s">
        <v>307</v>
      </c>
      <c r="AF5694" t="s">
        <v>307</v>
      </c>
      <c r="AG5694" t="s">
        <v>307</v>
      </c>
      <c r="AH5694" t="s">
        <v>307</v>
      </c>
      <c r="AI5694" t="s">
        <v>307</v>
      </c>
      <c r="AJ5694" t="s">
        <v>307</v>
      </c>
      <c r="AK5694" t="s">
        <v>307</v>
      </c>
      <c r="AL5694" t="s">
        <v>307</v>
      </c>
      <c r="AM5694" t="s">
        <v>307</v>
      </c>
      <c r="AN5694" t="s">
        <v>307</v>
      </c>
      <c r="AO5694" t="s">
        <v>307</v>
      </c>
      <c r="AP5694" t="s">
        <v>307</v>
      </c>
      <c r="AQ5694" t="s">
        <v>307</v>
      </c>
      <c r="AR5694" t="s">
        <v>307</v>
      </c>
      <c r="AS5694" t="s">
        <v>307</v>
      </c>
    </row>
    <row r="5695" spans="1:45" x14ac:dyDescent="0.25">
      <c r="A5695">
        <v>704</v>
      </c>
      <c r="B5695" t="s">
        <v>260</v>
      </c>
      <c r="C5695" t="s">
        <v>476</v>
      </c>
      <c r="D5695" t="s">
        <v>48</v>
      </c>
      <c r="E5695" t="s">
        <v>307</v>
      </c>
      <c r="F5695" t="s">
        <v>307</v>
      </c>
      <c r="G5695" t="s">
        <v>307</v>
      </c>
    </row>
    <row r="5696" spans="1:45" x14ac:dyDescent="0.25">
      <c r="A5696">
        <v>704</v>
      </c>
      <c r="B5696" t="s">
        <v>260</v>
      </c>
      <c r="C5696" t="s">
        <v>477</v>
      </c>
      <c r="D5696" t="s">
        <v>48</v>
      </c>
      <c r="E5696" t="s">
        <v>307</v>
      </c>
      <c r="F5696" t="s">
        <v>307</v>
      </c>
      <c r="G5696" t="s">
        <v>307</v>
      </c>
    </row>
    <row r="5697" spans="1:42" x14ac:dyDescent="0.25">
      <c r="A5697">
        <v>704</v>
      </c>
      <c r="B5697" t="s">
        <v>260</v>
      </c>
      <c r="C5697" t="s">
        <v>45</v>
      </c>
      <c r="D5697" t="s">
        <v>63</v>
      </c>
      <c r="E5697" t="s">
        <v>307</v>
      </c>
      <c r="F5697" t="s">
        <v>307</v>
      </c>
      <c r="G5697" t="s">
        <v>307</v>
      </c>
      <c r="H5697" t="s">
        <v>307</v>
      </c>
      <c r="I5697" t="s">
        <v>307</v>
      </c>
      <c r="J5697" t="s">
        <v>307</v>
      </c>
      <c r="K5697" t="s">
        <v>307</v>
      </c>
      <c r="L5697" t="s">
        <v>307</v>
      </c>
      <c r="M5697" t="s">
        <v>307</v>
      </c>
      <c r="N5697" t="s">
        <v>307</v>
      </c>
      <c r="O5697" t="s">
        <v>307</v>
      </c>
      <c r="P5697" t="s">
        <v>307</v>
      </c>
      <c r="Q5697" t="s">
        <v>307</v>
      </c>
      <c r="R5697" t="s">
        <v>307</v>
      </c>
      <c r="S5697" t="s">
        <v>307</v>
      </c>
      <c r="T5697" t="s">
        <v>307</v>
      </c>
      <c r="U5697" t="s">
        <v>307</v>
      </c>
      <c r="V5697" t="s">
        <v>307</v>
      </c>
      <c r="W5697" t="s">
        <v>307</v>
      </c>
    </row>
    <row r="5698" spans="1:42" x14ac:dyDescent="0.25">
      <c r="A5698">
        <v>704</v>
      </c>
      <c r="B5698" t="s">
        <v>260</v>
      </c>
      <c r="C5698" t="s">
        <v>45</v>
      </c>
      <c r="D5698" t="s">
        <v>64</v>
      </c>
      <c r="E5698" t="s">
        <v>307</v>
      </c>
      <c r="F5698" t="s">
        <v>307</v>
      </c>
      <c r="G5698" t="s">
        <v>307</v>
      </c>
      <c r="H5698" t="s">
        <v>307</v>
      </c>
      <c r="I5698" t="s">
        <v>307</v>
      </c>
      <c r="J5698" t="s">
        <v>307</v>
      </c>
      <c r="K5698" t="s">
        <v>307</v>
      </c>
      <c r="L5698" t="s">
        <v>307</v>
      </c>
      <c r="M5698" t="s">
        <v>307</v>
      </c>
      <c r="N5698" t="s">
        <v>307</v>
      </c>
      <c r="O5698" t="s">
        <v>307</v>
      </c>
      <c r="P5698" t="s">
        <v>307</v>
      </c>
      <c r="Q5698" t="s">
        <v>307</v>
      </c>
      <c r="R5698" t="s">
        <v>307</v>
      </c>
      <c r="S5698" t="s">
        <v>307</v>
      </c>
      <c r="T5698" t="s">
        <v>307</v>
      </c>
      <c r="U5698" t="s">
        <v>307</v>
      </c>
      <c r="V5698" t="s">
        <v>307</v>
      </c>
      <c r="W5698" t="s">
        <v>307</v>
      </c>
    </row>
    <row r="5699" spans="1:42" x14ac:dyDescent="0.25">
      <c r="A5699">
        <v>704</v>
      </c>
      <c r="B5699" t="s">
        <v>260</v>
      </c>
      <c r="C5699" t="s">
        <v>40</v>
      </c>
      <c r="D5699" t="s">
        <v>52</v>
      </c>
      <c r="E5699" t="s">
        <v>307</v>
      </c>
      <c r="F5699" t="s">
        <v>307</v>
      </c>
      <c r="G5699" t="s">
        <v>307</v>
      </c>
      <c r="H5699" t="s">
        <v>307</v>
      </c>
      <c r="I5699" t="s">
        <v>307</v>
      </c>
      <c r="J5699" t="s">
        <v>307</v>
      </c>
      <c r="K5699" t="s">
        <v>307</v>
      </c>
      <c r="L5699" t="s">
        <v>307</v>
      </c>
      <c r="M5699" t="s">
        <v>307</v>
      </c>
      <c r="N5699" t="s">
        <v>307</v>
      </c>
      <c r="O5699" t="s">
        <v>307</v>
      </c>
      <c r="P5699" t="s">
        <v>307</v>
      </c>
      <c r="Q5699" t="s">
        <v>307</v>
      </c>
      <c r="R5699" t="s">
        <v>307</v>
      </c>
      <c r="S5699" t="s">
        <v>307</v>
      </c>
      <c r="T5699" t="s">
        <v>307</v>
      </c>
      <c r="U5699" t="s">
        <v>307</v>
      </c>
      <c r="V5699" t="s">
        <v>307</v>
      </c>
      <c r="W5699" t="s">
        <v>307</v>
      </c>
      <c r="X5699" t="s">
        <v>307</v>
      </c>
      <c r="Y5699" t="s">
        <v>307</v>
      </c>
      <c r="Z5699" t="s">
        <v>307</v>
      </c>
    </row>
    <row r="5700" spans="1:42" x14ac:dyDescent="0.25">
      <c r="A5700">
        <v>704</v>
      </c>
      <c r="B5700" t="s">
        <v>260</v>
      </c>
      <c r="C5700" t="s">
        <v>40</v>
      </c>
      <c r="D5700" t="s">
        <v>53</v>
      </c>
      <c r="E5700" t="s">
        <v>307</v>
      </c>
      <c r="F5700" t="s">
        <v>307</v>
      </c>
      <c r="G5700" t="s">
        <v>307</v>
      </c>
      <c r="H5700" t="s">
        <v>307</v>
      </c>
      <c r="I5700" t="s">
        <v>307</v>
      </c>
      <c r="J5700" t="s">
        <v>307</v>
      </c>
      <c r="K5700" t="s">
        <v>307</v>
      </c>
      <c r="L5700" t="s">
        <v>307</v>
      </c>
      <c r="M5700" t="s">
        <v>307</v>
      </c>
      <c r="N5700" t="s">
        <v>307</v>
      </c>
      <c r="O5700" t="s">
        <v>307</v>
      </c>
      <c r="P5700" t="s">
        <v>307</v>
      </c>
      <c r="Q5700" t="s">
        <v>307</v>
      </c>
      <c r="R5700" t="s">
        <v>307</v>
      </c>
      <c r="S5700" t="s">
        <v>307</v>
      </c>
      <c r="T5700" t="s">
        <v>307</v>
      </c>
      <c r="U5700" t="s">
        <v>307</v>
      </c>
      <c r="V5700" t="s">
        <v>307</v>
      </c>
      <c r="W5700" t="s">
        <v>307</v>
      </c>
      <c r="X5700" t="s">
        <v>307</v>
      </c>
      <c r="Y5700" t="s">
        <v>307</v>
      </c>
      <c r="Z5700" t="s">
        <v>307</v>
      </c>
    </row>
    <row r="5701" spans="1:42" x14ac:dyDescent="0.25">
      <c r="A5701">
        <v>704</v>
      </c>
      <c r="B5701" t="s">
        <v>260</v>
      </c>
      <c r="C5701" t="s">
        <v>39</v>
      </c>
      <c r="D5701" t="s">
        <v>50</v>
      </c>
      <c r="E5701" t="s">
        <v>307</v>
      </c>
      <c r="F5701" t="s">
        <v>307</v>
      </c>
      <c r="G5701" t="s">
        <v>307</v>
      </c>
      <c r="H5701" t="s">
        <v>307</v>
      </c>
      <c r="I5701" t="s">
        <v>307</v>
      </c>
      <c r="J5701" t="s">
        <v>307</v>
      </c>
      <c r="K5701" t="s">
        <v>307</v>
      </c>
      <c r="L5701" t="s">
        <v>307</v>
      </c>
      <c r="M5701" t="s">
        <v>307</v>
      </c>
      <c r="N5701" t="s">
        <v>307</v>
      </c>
      <c r="O5701" t="s">
        <v>307</v>
      </c>
      <c r="P5701" t="s">
        <v>307</v>
      </c>
      <c r="Q5701" t="s">
        <v>307</v>
      </c>
      <c r="R5701" t="s">
        <v>307</v>
      </c>
      <c r="S5701" t="s">
        <v>307</v>
      </c>
      <c r="T5701" t="s">
        <v>307</v>
      </c>
      <c r="U5701" t="s">
        <v>307</v>
      </c>
      <c r="V5701" t="s">
        <v>307</v>
      </c>
      <c r="W5701" t="s">
        <v>307</v>
      </c>
      <c r="X5701" t="s">
        <v>307</v>
      </c>
      <c r="Y5701" t="s">
        <v>307</v>
      </c>
      <c r="Z5701" t="s">
        <v>307</v>
      </c>
      <c r="AA5701" t="s">
        <v>307</v>
      </c>
      <c r="AB5701" t="s">
        <v>307</v>
      </c>
      <c r="AC5701" t="s">
        <v>307</v>
      </c>
      <c r="AD5701" t="s">
        <v>307</v>
      </c>
      <c r="AE5701" t="s">
        <v>307</v>
      </c>
      <c r="AF5701" t="s">
        <v>307</v>
      </c>
      <c r="AG5701" t="s">
        <v>307</v>
      </c>
      <c r="AH5701" t="s">
        <v>307</v>
      </c>
      <c r="AI5701" t="s">
        <v>307</v>
      </c>
      <c r="AJ5701" t="s">
        <v>307</v>
      </c>
      <c r="AK5701" t="s">
        <v>307</v>
      </c>
      <c r="AL5701" t="s">
        <v>307</v>
      </c>
      <c r="AM5701" t="s">
        <v>307</v>
      </c>
      <c r="AN5701" t="s">
        <v>307</v>
      </c>
      <c r="AO5701" t="s">
        <v>307</v>
      </c>
      <c r="AP5701" t="s">
        <v>307</v>
      </c>
    </row>
    <row r="5702" spans="1:42" x14ac:dyDescent="0.25">
      <c r="A5702">
        <v>704</v>
      </c>
      <c r="B5702" t="s">
        <v>260</v>
      </c>
      <c r="C5702" t="s">
        <v>39</v>
      </c>
      <c r="D5702" t="s">
        <v>48</v>
      </c>
      <c r="E5702" t="s">
        <v>307</v>
      </c>
      <c r="F5702" t="s">
        <v>307</v>
      </c>
      <c r="G5702" t="s">
        <v>307</v>
      </c>
      <c r="H5702" t="s">
        <v>307</v>
      </c>
      <c r="I5702" t="s">
        <v>307</v>
      </c>
      <c r="J5702" t="s">
        <v>307</v>
      </c>
      <c r="K5702" t="s">
        <v>307</v>
      </c>
      <c r="L5702" t="s">
        <v>307</v>
      </c>
      <c r="M5702" t="s">
        <v>307</v>
      </c>
      <c r="N5702" t="s">
        <v>307</v>
      </c>
      <c r="O5702" t="s">
        <v>307</v>
      </c>
      <c r="P5702" t="s">
        <v>307</v>
      </c>
      <c r="Q5702" t="s">
        <v>307</v>
      </c>
      <c r="R5702" t="s">
        <v>307</v>
      </c>
      <c r="S5702" t="s">
        <v>307</v>
      </c>
      <c r="T5702" t="s">
        <v>307</v>
      </c>
      <c r="U5702" t="s">
        <v>307</v>
      </c>
      <c r="V5702" t="s">
        <v>307</v>
      </c>
      <c r="W5702" t="s">
        <v>307</v>
      </c>
      <c r="X5702" t="s">
        <v>307</v>
      </c>
      <c r="Y5702" t="s">
        <v>307</v>
      </c>
      <c r="Z5702" t="s">
        <v>307</v>
      </c>
      <c r="AA5702" t="s">
        <v>307</v>
      </c>
      <c r="AB5702" t="s">
        <v>307</v>
      </c>
      <c r="AC5702" t="s">
        <v>307</v>
      </c>
      <c r="AD5702" t="s">
        <v>307</v>
      </c>
      <c r="AE5702" t="s">
        <v>307</v>
      </c>
      <c r="AF5702" t="s">
        <v>307</v>
      </c>
      <c r="AG5702" t="s">
        <v>307</v>
      </c>
      <c r="AH5702" t="s">
        <v>307</v>
      </c>
      <c r="AI5702" t="s">
        <v>307</v>
      </c>
      <c r="AJ5702" t="s">
        <v>307</v>
      </c>
      <c r="AK5702" t="s">
        <v>307</v>
      </c>
      <c r="AL5702" t="s">
        <v>307</v>
      </c>
      <c r="AM5702" t="s">
        <v>307</v>
      </c>
      <c r="AN5702" t="s">
        <v>307</v>
      </c>
      <c r="AO5702" t="s">
        <v>307</v>
      </c>
      <c r="AP5702" t="s">
        <v>307</v>
      </c>
    </row>
    <row r="5703" spans="1:42" x14ac:dyDescent="0.25">
      <c r="A5703">
        <v>704</v>
      </c>
      <c r="B5703" t="s">
        <v>260</v>
      </c>
      <c r="C5703" t="s">
        <v>39</v>
      </c>
      <c r="D5703" t="s">
        <v>51</v>
      </c>
      <c r="E5703" t="s">
        <v>307</v>
      </c>
      <c r="F5703" t="s">
        <v>307</v>
      </c>
      <c r="G5703" t="s">
        <v>307</v>
      </c>
      <c r="H5703" t="s">
        <v>307</v>
      </c>
      <c r="I5703" t="s">
        <v>307</v>
      </c>
      <c r="J5703" t="s">
        <v>307</v>
      </c>
      <c r="K5703" t="s">
        <v>307</v>
      </c>
      <c r="L5703" t="s">
        <v>307</v>
      </c>
      <c r="M5703" t="s">
        <v>307</v>
      </c>
      <c r="N5703" t="s">
        <v>307</v>
      </c>
      <c r="O5703" t="s">
        <v>307</v>
      </c>
      <c r="P5703" t="s">
        <v>307</v>
      </c>
      <c r="Q5703" t="s">
        <v>307</v>
      </c>
      <c r="R5703" t="s">
        <v>307</v>
      </c>
      <c r="S5703" t="s">
        <v>307</v>
      </c>
      <c r="T5703" t="s">
        <v>307</v>
      </c>
      <c r="U5703" t="s">
        <v>307</v>
      </c>
      <c r="V5703" t="s">
        <v>307</v>
      </c>
      <c r="W5703" t="s">
        <v>307</v>
      </c>
      <c r="X5703" t="s">
        <v>307</v>
      </c>
      <c r="Y5703" t="s">
        <v>307</v>
      </c>
      <c r="Z5703" t="s">
        <v>307</v>
      </c>
      <c r="AA5703" t="s">
        <v>307</v>
      </c>
      <c r="AB5703" t="s">
        <v>307</v>
      </c>
      <c r="AC5703" t="s">
        <v>307</v>
      </c>
      <c r="AD5703" t="s">
        <v>307</v>
      </c>
      <c r="AE5703" t="s">
        <v>307</v>
      </c>
      <c r="AF5703" t="s">
        <v>307</v>
      </c>
      <c r="AG5703" t="s">
        <v>307</v>
      </c>
      <c r="AH5703" t="s">
        <v>307</v>
      </c>
      <c r="AI5703" t="s">
        <v>307</v>
      </c>
      <c r="AJ5703" t="s">
        <v>307</v>
      </c>
      <c r="AK5703" t="s">
        <v>307</v>
      </c>
      <c r="AL5703" t="s">
        <v>307</v>
      </c>
      <c r="AM5703" t="s">
        <v>307</v>
      </c>
      <c r="AN5703" t="s">
        <v>307</v>
      </c>
      <c r="AO5703" t="s">
        <v>307</v>
      </c>
      <c r="AP5703" t="s">
        <v>307</v>
      </c>
    </row>
    <row r="5704" spans="1:42" x14ac:dyDescent="0.25">
      <c r="A5704">
        <v>704</v>
      </c>
      <c r="B5704" t="s">
        <v>260</v>
      </c>
      <c r="C5704" t="s">
        <v>46</v>
      </c>
      <c r="D5704" t="s">
        <v>65</v>
      </c>
      <c r="E5704" t="s">
        <v>307</v>
      </c>
      <c r="F5704" t="s">
        <v>307</v>
      </c>
      <c r="G5704" t="s">
        <v>307</v>
      </c>
      <c r="H5704" t="s">
        <v>307</v>
      </c>
      <c r="I5704" t="s">
        <v>307</v>
      </c>
      <c r="J5704" t="s">
        <v>307</v>
      </c>
      <c r="K5704" t="s">
        <v>307</v>
      </c>
      <c r="L5704" t="s">
        <v>307</v>
      </c>
      <c r="M5704" t="s">
        <v>307</v>
      </c>
      <c r="N5704" t="s">
        <v>307</v>
      </c>
      <c r="O5704" t="s">
        <v>307</v>
      </c>
      <c r="P5704" t="s">
        <v>307</v>
      </c>
      <c r="Q5704" t="s">
        <v>307</v>
      </c>
      <c r="R5704" t="s">
        <v>307</v>
      </c>
      <c r="S5704" t="s">
        <v>307</v>
      </c>
      <c r="T5704" t="s">
        <v>307</v>
      </c>
      <c r="U5704" t="s">
        <v>307</v>
      </c>
      <c r="V5704" t="s">
        <v>307</v>
      </c>
      <c r="W5704" t="s">
        <v>307</v>
      </c>
      <c r="X5704" t="s">
        <v>307</v>
      </c>
      <c r="Y5704" t="s">
        <v>307</v>
      </c>
      <c r="Z5704" t="s">
        <v>307</v>
      </c>
    </row>
    <row r="5705" spans="1:42" x14ac:dyDescent="0.25">
      <c r="A5705">
        <v>704</v>
      </c>
      <c r="B5705" t="s">
        <v>260</v>
      </c>
      <c r="C5705" t="s">
        <v>46</v>
      </c>
      <c r="D5705" t="s">
        <v>66</v>
      </c>
      <c r="E5705" t="s">
        <v>307</v>
      </c>
      <c r="F5705" t="s">
        <v>307</v>
      </c>
      <c r="G5705" t="s">
        <v>307</v>
      </c>
      <c r="H5705" t="s">
        <v>307</v>
      </c>
      <c r="I5705" t="s">
        <v>307</v>
      </c>
      <c r="J5705" t="s">
        <v>307</v>
      </c>
      <c r="K5705" t="s">
        <v>307</v>
      </c>
      <c r="L5705" t="s">
        <v>307</v>
      </c>
      <c r="M5705" t="s">
        <v>307</v>
      </c>
      <c r="N5705" t="s">
        <v>307</v>
      </c>
      <c r="O5705" t="s">
        <v>307</v>
      </c>
      <c r="P5705" t="s">
        <v>307</v>
      </c>
      <c r="Q5705" t="s">
        <v>307</v>
      </c>
      <c r="R5705" t="s">
        <v>307</v>
      </c>
      <c r="S5705" t="s">
        <v>307</v>
      </c>
      <c r="T5705" t="s">
        <v>307</v>
      </c>
      <c r="U5705" t="s">
        <v>307</v>
      </c>
      <c r="V5705" t="s">
        <v>307</v>
      </c>
      <c r="W5705" t="s">
        <v>307</v>
      </c>
      <c r="X5705" t="s">
        <v>307</v>
      </c>
      <c r="Y5705" t="s">
        <v>307</v>
      </c>
      <c r="Z5705" t="s">
        <v>307</v>
      </c>
    </row>
    <row r="5706" spans="1:42" x14ac:dyDescent="0.25">
      <c r="A5706">
        <v>704</v>
      </c>
      <c r="B5706" t="s">
        <v>260</v>
      </c>
      <c r="C5706" t="s">
        <v>46</v>
      </c>
      <c r="D5706" t="s">
        <v>67</v>
      </c>
      <c r="E5706" t="s">
        <v>307</v>
      </c>
      <c r="F5706" t="s">
        <v>307</v>
      </c>
      <c r="G5706" t="s">
        <v>307</v>
      </c>
      <c r="H5706" t="s">
        <v>307</v>
      </c>
      <c r="I5706" t="s">
        <v>307</v>
      </c>
      <c r="J5706" t="s">
        <v>307</v>
      </c>
      <c r="K5706" t="s">
        <v>307</v>
      </c>
      <c r="L5706" t="s">
        <v>307</v>
      </c>
      <c r="M5706" t="s">
        <v>307</v>
      </c>
      <c r="N5706" t="s">
        <v>307</v>
      </c>
      <c r="O5706" t="s">
        <v>307</v>
      </c>
      <c r="P5706" t="s">
        <v>307</v>
      </c>
      <c r="Q5706" t="s">
        <v>307</v>
      </c>
      <c r="R5706" t="s">
        <v>307</v>
      </c>
      <c r="S5706" t="s">
        <v>307</v>
      </c>
      <c r="T5706" t="s">
        <v>307</v>
      </c>
      <c r="U5706" t="s">
        <v>307</v>
      </c>
      <c r="V5706" t="s">
        <v>307</v>
      </c>
      <c r="W5706" t="s">
        <v>307</v>
      </c>
      <c r="X5706" t="s">
        <v>307</v>
      </c>
      <c r="Y5706" t="s">
        <v>307</v>
      </c>
      <c r="Z5706" t="s">
        <v>307</v>
      </c>
    </row>
    <row r="5707" spans="1:42" x14ac:dyDescent="0.25">
      <c r="A5707">
        <v>704</v>
      </c>
      <c r="B5707" t="s">
        <v>260</v>
      </c>
      <c r="C5707" t="s">
        <v>46</v>
      </c>
      <c r="D5707" t="s">
        <v>68</v>
      </c>
      <c r="E5707" t="s">
        <v>307</v>
      </c>
      <c r="F5707" t="s">
        <v>307</v>
      </c>
      <c r="G5707" t="s">
        <v>307</v>
      </c>
      <c r="H5707" t="s">
        <v>307</v>
      </c>
      <c r="I5707" t="s">
        <v>307</v>
      </c>
      <c r="J5707" t="s">
        <v>307</v>
      </c>
      <c r="K5707" t="s">
        <v>307</v>
      </c>
      <c r="L5707" t="s">
        <v>307</v>
      </c>
      <c r="M5707" t="s">
        <v>307</v>
      </c>
      <c r="N5707" t="s">
        <v>307</v>
      </c>
      <c r="O5707" t="s">
        <v>307</v>
      </c>
      <c r="P5707" t="s">
        <v>307</v>
      </c>
      <c r="Q5707" t="s">
        <v>307</v>
      </c>
      <c r="R5707" t="s">
        <v>307</v>
      </c>
      <c r="S5707" t="s">
        <v>307</v>
      </c>
      <c r="T5707" t="s">
        <v>307</v>
      </c>
      <c r="U5707" t="s">
        <v>307</v>
      </c>
      <c r="V5707" t="s">
        <v>307</v>
      </c>
      <c r="W5707" t="s">
        <v>307</v>
      </c>
      <c r="X5707" t="s">
        <v>307</v>
      </c>
      <c r="Y5707" t="s">
        <v>307</v>
      </c>
      <c r="Z5707" t="s">
        <v>307</v>
      </c>
    </row>
    <row r="5708" spans="1:42" x14ac:dyDescent="0.25">
      <c r="A5708">
        <v>704</v>
      </c>
      <c r="B5708" t="s">
        <v>260</v>
      </c>
      <c r="C5708" t="s">
        <v>46</v>
      </c>
      <c r="D5708" t="s">
        <v>69</v>
      </c>
      <c r="E5708" t="s">
        <v>307</v>
      </c>
      <c r="F5708" t="s">
        <v>307</v>
      </c>
      <c r="G5708" t="s">
        <v>307</v>
      </c>
      <c r="H5708" t="s">
        <v>307</v>
      </c>
      <c r="I5708" t="s">
        <v>307</v>
      </c>
      <c r="J5708" t="s">
        <v>307</v>
      </c>
      <c r="K5708" t="s">
        <v>307</v>
      </c>
      <c r="L5708" t="s">
        <v>307</v>
      </c>
      <c r="M5708" t="s">
        <v>307</v>
      </c>
      <c r="N5708" t="s">
        <v>307</v>
      </c>
      <c r="O5708" t="s">
        <v>307</v>
      </c>
      <c r="P5708" t="s">
        <v>307</v>
      </c>
      <c r="Q5708" t="s">
        <v>307</v>
      </c>
      <c r="R5708" t="s">
        <v>307</v>
      </c>
      <c r="S5708" t="s">
        <v>307</v>
      </c>
      <c r="T5708" t="s">
        <v>307</v>
      </c>
      <c r="U5708" t="s">
        <v>307</v>
      </c>
      <c r="V5708" t="s">
        <v>307</v>
      </c>
      <c r="W5708" t="s">
        <v>307</v>
      </c>
      <c r="X5708" t="s">
        <v>307</v>
      </c>
      <c r="Y5708" t="s">
        <v>307</v>
      </c>
      <c r="Z5708" t="s">
        <v>307</v>
      </c>
    </row>
    <row r="5709" spans="1:42" x14ac:dyDescent="0.25">
      <c r="A5709">
        <v>704</v>
      </c>
      <c r="B5709" t="s">
        <v>260</v>
      </c>
      <c r="C5709" t="s">
        <v>46</v>
      </c>
      <c r="D5709" t="s">
        <v>70</v>
      </c>
      <c r="E5709" t="s">
        <v>307</v>
      </c>
      <c r="F5709" t="s">
        <v>307</v>
      </c>
      <c r="G5709" t="s">
        <v>307</v>
      </c>
      <c r="H5709" t="s">
        <v>307</v>
      </c>
      <c r="I5709" t="s">
        <v>307</v>
      </c>
      <c r="J5709" t="s">
        <v>307</v>
      </c>
      <c r="K5709" t="s">
        <v>307</v>
      </c>
      <c r="L5709" t="s">
        <v>307</v>
      </c>
      <c r="M5709" t="s">
        <v>307</v>
      </c>
      <c r="N5709" t="s">
        <v>307</v>
      </c>
      <c r="O5709" t="s">
        <v>307</v>
      </c>
      <c r="P5709" t="s">
        <v>307</v>
      </c>
      <c r="Q5709" t="s">
        <v>307</v>
      </c>
      <c r="R5709" t="s">
        <v>307</v>
      </c>
      <c r="S5709" t="s">
        <v>307</v>
      </c>
      <c r="T5709" t="s">
        <v>307</v>
      </c>
      <c r="U5709" t="s">
        <v>307</v>
      </c>
      <c r="V5709" t="s">
        <v>307</v>
      </c>
      <c r="W5709" t="s">
        <v>307</v>
      </c>
      <c r="X5709" t="s">
        <v>307</v>
      </c>
      <c r="Y5709" t="s">
        <v>307</v>
      </c>
      <c r="Z5709" t="s">
        <v>307</v>
      </c>
    </row>
    <row r="5710" spans="1:42" x14ac:dyDescent="0.25">
      <c r="A5710">
        <v>704</v>
      </c>
      <c r="B5710" t="s">
        <v>260</v>
      </c>
      <c r="C5710" t="s">
        <v>46</v>
      </c>
      <c r="D5710" t="s">
        <v>71</v>
      </c>
      <c r="E5710" t="s">
        <v>307</v>
      </c>
      <c r="F5710" t="s">
        <v>307</v>
      </c>
      <c r="G5710" t="s">
        <v>307</v>
      </c>
      <c r="H5710" t="s">
        <v>307</v>
      </c>
      <c r="I5710" t="s">
        <v>307</v>
      </c>
      <c r="J5710" t="s">
        <v>307</v>
      </c>
      <c r="K5710" t="s">
        <v>307</v>
      </c>
      <c r="L5710" t="s">
        <v>307</v>
      </c>
      <c r="M5710" t="s">
        <v>307</v>
      </c>
      <c r="N5710" t="s">
        <v>307</v>
      </c>
      <c r="O5710" t="s">
        <v>307</v>
      </c>
      <c r="P5710" t="s">
        <v>307</v>
      </c>
      <c r="Q5710" t="s">
        <v>307</v>
      </c>
      <c r="R5710" t="s">
        <v>307</v>
      </c>
      <c r="S5710" t="s">
        <v>307</v>
      </c>
      <c r="T5710" t="s">
        <v>307</v>
      </c>
      <c r="U5710" t="s">
        <v>307</v>
      </c>
      <c r="V5710" t="s">
        <v>307</v>
      </c>
      <c r="W5710" t="s">
        <v>307</v>
      </c>
      <c r="X5710" t="s">
        <v>307</v>
      </c>
      <c r="Y5710" t="s">
        <v>307</v>
      </c>
      <c r="Z5710" t="s">
        <v>307</v>
      </c>
    </row>
    <row r="5711" spans="1:42" x14ac:dyDescent="0.25">
      <c r="A5711">
        <v>704</v>
      </c>
      <c r="B5711" t="s">
        <v>260</v>
      </c>
      <c r="C5711" t="s">
        <v>46</v>
      </c>
      <c r="D5711" t="s">
        <v>72</v>
      </c>
      <c r="E5711" t="s">
        <v>307</v>
      </c>
      <c r="F5711" t="s">
        <v>307</v>
      </c>
      <c r="G5711" t="s">
        <v>307</v>
      </c>
      <c r="H5711" t="s">
        <v>307</v>
      </c>
      <c r="I5711" t="s">
        <v>307</v>
      </c>
      <c r="J5711" t="s">
        <v>307</v>
      </c>
      <c r="K5711" t="s">
        <v>307</v>
      </c>
      <c r="L5711" t="s">
        <v>307</v>
      </c>
      <c r="M5711" t="s">
        <v>307</v>
      </c>
      <c r="N5711" t="s">
        <v>307</v>
      </c>
      <c r="O5711" t="s">
        <v>307</v>
      </c>
      <c r="P5711" t="s">
        <v>307</v>
      </c>
      <c r="Q5711" t="s">
        <v>307</v>
      </c>
      <c r="R5711" t="s">
        <v>307</v>
      </c>
      <c r="S5711" t="s">
        <v>307</v>
      </c>
      <c r="T5711" t="s">
        <v>307</v>
      </c>
      <c r="U5711" t="s">
        <v>307</v>
      </c>
      <c r="V5711" t="s">
        <v>307</v>
      </c>
      <c r="W5711" t="s">
        <v>307</v>
      </c>
      <c r="X5711" t="s">
        <v>307</v>
      </c>
      <c r="Y5711" t="s">
        <v>307</v>
      </c>
      <c r="Z5711" t="s">
        <v>307</v>
      </c>
    </row>
    <row r="5712" spans="1:42" x14ac:dyDescent="0.25">
      <c r="A5712">
        <v>704</v>
      </c>
      <c r="B5712" t="s">
        <v>260</v>
      </c>
      <c r="C5712" t="s">
        <v>46</v>
      </c>
      <c r="D5712" t="s">
        <v>47</v>
      </c>
      <c r="E5712" t="s">
        <v>307</v>
      </c>
      <c r="F5712" t="s">
        <v>307</v>
      </c>
      <c r="G5712" t="s">
        <v>307</v>
      </c>
      <c r="H5712" t="s">
        <v>307</v>
      </c>
      <c r="I5712" t="s">
        <v>307</v>
      </c>
      <c r="J5712" t="s">
        <v>307</v>
      </c>
      <c r="K5712" t="s">
        <v>307</v>
      </c>
      <c r="L5712" t="s">
        <v>307</v>
      </c>
      <c r="M5712" t="s">
        <v>307</v>
      </c>
      <c r="N5712" t="s">
        <v>307</v>
      </c>
      <c r="O5712" t="s">
        <v>307</v>
      </c>
      <c r="P5712" t="s">
        <v>307</v>
      </c>
      <c r="Q5712" t="s">
        <v>307</v>
      </c>
      <c r="R5712" t="s">
        <v>307</v>
      </c>
      <c r="S5712" t="s">
        <v>307</v>
      </c>
      <c r="T5712" t="s">
        <v>307</v>
      </c>
      <c r="U5712" t="s">
        <v>307</v>
      </c>
      <c r="V5712" t="s">
        <v>307</v>
      </c>
      <c r="W5712" t="s">
        <v>307</v>
      </c>
      <c r="X5712" t="s">
        <v>307</v>
      </c>
      <c r="Y5712" t="s">
        <v>307</v>
      </c>
      <c r="Z5712" t="s">
        <v>307</v>
      </c>
    </row>
    <row r="5713" spans="1:26" x14ac:dyDescent="0.25">
      <c r="A5713">
        <v>704</v>
      </c>
      <c r="B5713" t="s">
        <v>260</v>
      </c>
      <c r="C5713" t="s">
        <v>46</v>
      </c>
      <c r="D5713" t="s">
        <v>48</v>
      </c>
      <c r="E5713" t="s">
        <v>307</v>
      </c>
      <c r="F5713" t="s">
        <v>307</v>
      </c>
      <c r="G5713" t="s">
        <v>307</v>
      </c>
      <c r="H5713" t="s">
        <v>307</v>
      </c>
      <c r="I5713" t="s">
        <v>307</v>
      </c>
      <c r="J5713" t="s">
        <v>307</v>
      </c>
      <c r="K5713" t="s">
        <v>307</v>
      </c>
      <c r="L5713" t="s">
        <v>307</v>
      </c>
      <c r="M5713" t="s">
        <v>307</v>
      </c>
      <c r="N5713" t="s">
        <v>307</v>
      </c>
      <c r="O5713" t="s">
        <v>307</v>
      </c>
      <c r="P5713" t="s">
        <v>307</v>
      </c>
      <c r="Q5713" t="s">
        <v>307</v>
      </c>
      <c r="R5713" t="s">
        <v>307</v>
      </c>
      <c r="S5713" t="s">
        <v>307</v>
      </c>
      <c r="T5713" t="s">
        <v>307</v>
      </c>
      <c r="U5713" t="s">
        <v>307</v>
      </c>
      <c r="V5713" t="s">
        <v>307</v>
      </c>
      <c r="W5713" t="s">
        <v>307</v>
      </c>
      <c r="X5713" t="s">
        <v>307</v>
      </c>
      <c r="Y5713" t="s">
        <v>307</v>
      </c>
      <c r="Z5713" t="s">
        <v>307</v>
      </c>
    </row>
    <row r="5714" spans="1:26" x14ac:dyDescent="0.25">
      <c r="A5714">
        <v>704</v>
      </c>
      <c r="B5714" t="s">
        <v>260</v>
      </c>
      <c r="C5714" t="s">
        <v>46</v>
      </c>
      <c r="D5714" t="s">
        <v>49</v>
      </c>
      <c r="E5714" t="s">
        <v>307</v>
      </c>
      <c r="F5714" t="s">
        <v>307</v>
      </c>
      <c r="G5714" t="s">
        <v>307</v>
      </c>
      <c r="H5714" t="s">
        <v>307</v>
      </c>
      <c r="I5714" t="s">
        <v>307</v>
      </c>
      <c r="J5714" t="s">
        <v>307</v>
      </c>
      <c r="K5714" t="s">
        <v>307</v>
      </c>
      <c r="L5714" t="s">
        <v>307</v>
      </c>
      <c r="M5714" t="s">
        <v>307</v>
      </c>
      <c r="N5714" t="s">
        <v>307</v>
      </c>
      <c r="O5714" t="s">
        <v>307</v>
      </c>
      <c r="P5714" t="s">
        <v>307</v>
      </c>
      <c r="Q5714" t="s">
        <v>307</v>
      </c>
      <c r="R5714" t="s">
        <v>307</v>
      </c>
      <c r="S5714" t="s">
        <v>307</v>
      </c>
      <c r="T5714" t="s">
        <v>307</v>
      </c>
      <c r="U5714" t="s">
        <v>307</v>
      </c>
      <c r="V5714" t="s">
        <v>307</v>
      </c>
      <c r="W5714" t="s">
        <v>307</v>
      </c>
      <c r="X5714" t="s">
        <v>307</v>
      </c>
      <c r="Y5714" t="s">
        <v>307</v>
      </c>
      <c r="Z5714" t="s">
        <v>307</v>
      </c>
    </row>
    <row r="5715" spans="1:26" x14ac:dyDescent="0.25">
      <c r="A5715">
        <v>704</v>
      </c>
      <c r="B5715" t="s">
        <v>260</v>
      </c>
      <c r="C5715" t="s">
        <v>41</v>
      </c>
      <c r="D5715" t="s">
        <v>48</v>
      </c>
      <c r="E5715" t="s">
        <v>307</v>
      </c>
      <c r="F5715" t="s">
        <v>307</v>
      </c>
      <c r="G5715" t="s">
        <v>307</v>
      </c>
      <c r="H5715" t="s">
        <v>307</v>
      </c>
      <c r="I5715" t="s">
        <v>307</v>
      </c>
      <c r="J5715" t="s">
        <v>307</v>
      </c>
      <c r="K5715" t="s">
        <v>307</v>
      </c>
      <c r="L5715" t="s">
        <v>307</v>
      </c>
      <c r="M5715" t="s">
        <v>307</v>
      </c>
      <c r="N5715" t="s">
        <v>307</v>
      </c>
      <c r="O5715" t="s">
        <v>307</v>
      </c>
      <c r="P5715" t="s">
        <v>307</v>
      </c>
      <c r="Q5715" t="s">
        <v>307</v>
      </c>
      <c r="R5715" t="s">
        <v>307</v>
      </c>
      <c r="S5715" t="s">
        <v>307</v>
      </c>
      <c r="T5715" t="s">
        <v>307</v>
      </c>
      <c r="U5715" t="s">
        <v>307</v>
      </c>
      <c r="V5715" t="s">
        <v>307</v>
      </c>
      <c r="W5715" t="s">
        <v>307</v>
      </c>
      <c r="X5715" t="s">
        <v>307</v>
      </c>
      <c r="Y5715" t="s">
        <v>307</v>
      </c>
      <c r="Z5715" t="s">
        <v>307</v>
      </c>
    </row>
    <row r="5716" spans="1:26" x14ac:dyDescent="0.25">
      <c r="A5716">
        <v>704</v>
      </c>
      <c r="B5716" t="s">
        <v>260</v>
      </c>
      <c r="C5716" t="s">
        <v>459</v>
      </c>
      <c r="D5716" t="s">
        <v>48</v>
      </c>
      <c r="E5716" t="s">
        <v>307</v>
      </c>
      <c r="F5716" t="s">
        <v>307</v>
      </c>
      <c r="G5716" t="s">
        <v>307</v>
      </c>
      <c r="H5716" t="s">
        <v>307</v>
      </c>
      <c r="I5716" t="s">
        <v>307</v>
      </c>
      <c r="J5716" t="s">
        <v>307</v>
      </c>
      <c r="K5716" t="s">
        <v>307</v>
      </c>
      <c r="L5716" t="s">
        <v>307</v>
      </c>
      <c r="M5716" t="s">
        <v>307</v>
      </c>
      <c r="N5716" t="s">
        <v>307</v>
      </c>
      <c r="O5716" t="s">
        <v>307</v>
      </c>
      <c r="P5716" t="s">
        <v>307</v>
      </c>
      <c r="Q5716" t="s">
        <v>307</v>
      </c>
    </row>
    <row r="5717" spans="1:26" x14ac:dyDescent="0.25">
      <c r="A5717">
        <v>704</v>
      </c>
      <c r="B5717" t="s">
        <v>260</v>
      </c>
      <c r="C5717" t="s">
        <v>304</v>
      </c>
      <c r="D5717" t="s">
        <v>48</v>
      </c>
      <c r="E5717" t="s">
        <v>307</v>
      </c>
      <c r="F5717" t="s">
        <v>307</v>
      </c>
      <c r="G5717" t="s">
        <v>307</v>
      </c>
      <c r="H5717" t="s">
        <v>307</v>
      </c>
      <c r="I5717" t="s">
        <v>307</v>
      </c>
      <c r="J5717" t="s">
        <v>307</v>
      </c>
      <c r="K5717" t="s">
        <v>307</v>
      </c>
      <c r="L5717" t="s">
        <v>307</v>
      </c>
      <c r="M5717" t="s">
        <v>307</v>
      </c>
      <c r="N5717" t="s">
        <v>307</v>
      </c>
      <c r="O5717" t="s">
        <v>307</v>
      </c>
      <c r="P5717" t="s">
        <v>307</v>
      </c>
      <c r="Q5717" t="s">
        <v>307</v>
      </c>
    </row>
    <row r="5718" spans="1:26" x14ac:dyDescent="0.25">
      <c r="A5718">
        <v>704</v>
      </c>
      <c r="B5718" t="s">
        <v>260</v>
      </c>
      <c r="C5718" t="s">
        <v>433</v>
      </c>
      <c r="D5718" t="s">
        <v>48</v>
      </c>
      <c r="E5718" t="s">
        <v>307</v>
      </c>
      <c r="F5718" t="s">
        <v>307</v>
      </c>
      <c r="G5718" t="s">
        <v>307</v>
      </c>
      <c r="H5718" t="s">
        <v>307</v>
      </c>
      <c r="I5718" t="s">
        <v>307</v>
      </c>
      <c r="J5718" t="s">
        <v>307</v>
      </c>
      <c r="K5718" t="s">
        <v>307</v>
      </c>
      <c r="L5718" t="s">
        <v>307</v>
      </c>
      <c r="M5718" t="s">
        <v>307</v>
      </c>
      <c r="N5718" t="s">
        <v>307</v>
      </c>
      <c r="O5718" t="s">
        <v>307</v>
      </c>
      <c r="P5718" t="s">
        <v>307</v>
      </c>
      <c r="Q5718" t="s">
        <v>307</v>
      </c>
    </row>
    <row r="5719" spans="1:26" x14ac:dyDescent="0.25">
      <c r="A5719">
        <v>704</v>
      </c>
      <c r="B5719" t="s">
        <v>260</v>
      </c>
      <c r="C5719" t="s">
        <v>305</v>
      </c>
      <c r="D5719" t="s">
        <v>48</v>
      </c>
      <c r="E5719" t="s">
        <v>307</v>
      </c>
      <c r="F5719" t="s">
        <v>307</v>
      </c>
      <c r="G5719" t="s">
        <v>307</v>
      </c>
      <c r="H5719" t="s">
        <v>307</v>
      </c>
      <c r="I5719" t="s">
        <v>307</v>
      </c>
      <c r="J5719" t="s">
        <v>307</v>
      </c>
      <c r="K5719" t="s">
        <v>307</v>
      </c>
      <c r="L5719" t="s">
        <v>307</v>
      </c>
      <c r="M5719" t="s">
        <v>307</v>
      </c>
      <c r="N5719" t="s">
        <v>307</v>
      </c>
      <c r="O5719" t="s">
        <v>307</v>
      </c>
      <c r="P5719" t="s">
        <v>307</v>
      </c>
      <c r="Q5719" t="s">
        <v>307</v>
      </c>
    </row>
    <row r="5720" spans="1:26" x14ac:dyDescent="0.25">
      <c r="A5720">
        <v>704</v>
      </c>
      <c r="B5720" t="s">
        <v>260</v>
      </c>
      <c r="C5720" t="s">
        <v>306</v>
      </c>
      <c r="D5720" t="s">
        <v>48</v>
      </c>
      <c r="E5720" t="s">
        <v>307</v>
      </c>
      <c r="F5720" t="s">
        <v>307</v>
      </c>
      <c r="G5720" t="s">
        <v>307</v>
      </c>
      <c r="H5720" t="s">
        <v>307</v>
      </c>
      <c r="I5720" t="s">
        <v>307</v>
      </c>
      <c r="J5720" t="s">
        <v>307</v>
      </c>
      <c r="K5720" t="s">
        <v>307</v>
      </c>
      <c r="L5720" t="s">
        <v>307</v>
      </c>
      <c r="M5720" t="s">
        <v>307</v>
      </c>
      <c r="N5720" t="s">
        <v>307</v>
      </c>
      <c r="O5720" t="s">
        <v>307</v>
      </c>
      <c r="P5720" t="s">
        <v>307</v>
      </c>
      <c r="Q5720" t="s">
        <v>307</v>
      </c>
    </row>
    <row r="5721" spans="1:26" x14ac:dyDescent="0.25">
      <c r="A5721">
        <v>704</v>
      </c>
      <c r="B5721" t="s">
        <v>260</v>
      </c>
      <c r="C5721" t="s">
        <v>44</v>
      </c>
      <c r="D5721" t="s">
        <v>54</v>
      </c>
      <c r="E5721" t="s">
        <v>307</v>
      </c>
      <c r="F5721" t="s">
        <v>307</v>
      </c>
      <c r="G5721" t="s">
        <v>307</v>
      </c>
      <c r="H5721" t="s">
        <v>307</v>
      </c>
      <c r="I5721" t="s">
        <v>307</v>
      </c>
      <c r="J5721" t="s">
        <v>307</v>
      </c>
      <c r="K5721" t="s">
        <v>307</v>
      </c>
      <c r="L5721" t="s">
        <v>307</v>
      </c>
      <c r="M5721" t="s">
        <v>307</v>
      </c>
      <c r="N5721" t="s">
        <v>307</v>
      </c>
      <c r="O5721" t="s">
        <v>307</v>
      </c>
      <c r="P5721" t="s">
        <v>307</v>
      </c>
      <c r="Q5721" t="s">
        <v>307</v>
      </c>
      <c r="R5721" t="s">
        <v>307</v>
      </c>
      <c r="S5721" t="s">
        <v>307</v>
      </c>
      <c r="T5721" t="s">
        <v>307</v>
      </c>
      <c r="U5721" t="s">
        <v>307</v>
      </c>
      <c r="V5721" t="s">
        <v>307</v>
      </c>
      <c r="W5721" t="s">
        <v>307</v>
      </c>
    </row>
    <row r="5722" spans="1:26" x14ac:dyDescent="0.25">
      <c r="A5722">
        <v>704</v>
      </c>
      <c r="B5722" t="s">
        <v>260</v>
      </c>
      <c r="C5722" t="s">
        <v>44</v>
      </c>
      <c r="D5722" t="s">
        <v>55</v>
      </c>
      <c r="E5722" t="s">
        <v>307</v>
      </c>
      <c r="F5722" t="s">
        <v>307</v>
      </c>
      <c r="G5722" t="s">
        <v>307</v>
      </c>
      <c r="H5722" t="s">
        <v>307</v>
      </c>
      <c r="I5722" t="s">
        <v>307</v>
      </c>
      <c r="J5722" t="s">
        <v>307</v>
      </c>
      <c r="K5722" t="s">
        <v>307</v>
      </c>
      <c r="L5722" t="s">
        <v>307</v>
      </c>
      <c r="M5722" t="s">
        <v>307</v>
      </c>
      <c r="N5722" t="s">
        <v>307</v>
      </c>
      <c r="O5722" t="s">
        <v>307</v>
      </c>
      <c r="P5722" t="s">
        <v>307</v>
      </c>
      <c r="Q5722" t="s">
        <v>307</v>
      </c>
      <c r="R5722" t="s">
        <v>307</v>
      </c>
      <c r="S5722" t="s">
        <v>307</v>
      </c>
      <c r="T5722" t="s">
        <v>307</v>
      </c>
      <c r="U5722" t="s">
        <v>307</v>
      </c>
      <c r="V5722" t="s">
        <v>307</v>
      </c>
      <c r="W5722" t="s">
        <v>307</v>
      </c>
    </row>
    <row r="5723" spans="1:26" x14ac:dyDescent="0.25">
      <c r="A5723">
        <v>704</v>
      </c>
      <c r="B5723" t="s">
        <v>260</v>
      </c>
      <c r="C5723" t="s">
        <v>44</v>
      </c>
      <c r="D5723" t="s">
        <v>56</v>
      </c>
      <c r="E5723" t="s">
        <v>307</v>
      </c>
      <c r="F5723" t="s">
        <v>307</v>
      </c>
      <c r="G5723" t="s">
        <v>307</v>
      </c>
      <c r="H5723" t="s">
        <v>307</v>
      </c>
      <c r="I5723" t="s">
        <v>307</v>
      </c>
      <c r="J5723" t="s">
        <v>307</v>
      </c>
      <c r="K5723" t="s">
        <v>307</v>
      </c>
      <c r="L5723" t="s">
        <v>307</v>
      </c>
      <c r="M5723" t="s">
        <v>307</v>
      </c>
      <c r="N5723" t="s">
        <v>307</v>
      </c>
      <c r="O5723" t="s">
        <v>307</v>
      </c>
      <c r="P5723" t="s">
        <v>307</v>
      </c>
      <c r="Q5723" t="s">
        <v>307</v>
      </c>
      <c r="R5723" t="s">
        <v>307</v>
      </c>
      <c r="S5723" t="s">
        <v>307</v>
      </c>
      <c r="T5723" t="s">
        <v>307</v>
      </c>
      <c r="U5723" t="s">
        <v>307</v>
      </c>
      <c r="V5723" t="s">
        <v>307</v>
      </c>
      <c r="W5723" t="s">
        <v>307</v>
      </c>
    </row>
    <row r="5724" spans="1:26" x14ac:dyDescent="0.25">
      <c r="A5724">
        <v>704</v>
      </c>
      <c r="B5724" t="s">
        <v>260</v>
      </c>
      <c r="C5724" t="s">
        <v>44</v>
      </c>
      <c r="D5724" t="s">
        <v>57</v>
      </c>
      <c r="E5724" t="s">
        <v>307</v>
      </c>
      <c r="F5724" t="s">
        <v>307</v>
      </c>
      <c r="G5724" t="s">
        <v>307</v>
      </c>
      <c r="H5724" t="s">
        <v>307</v>
      </c>
      <c r="I5724" t="s">
        <v>307</v>
      </c>
      <c r="J5724" t="s">
        <v>307</v>
      </c>
      <c r="K5724" t="s">
        <v>307</v>
      </c>
      <c r="L5724" t="s">
        <v>307</v>
      </c>
      <c r="M5724" t="s">
        <v>307</v>
      </c>
      <c r="N5724" t="s">
        <v>307</v>
      </c>
      <c r="O5724" t="s">
        <v>307</v>
      </c>
      <c r="P5724" t="s">
        <v>307</v>
      </c>
      <c r="Q5724" t="s">
        <v>307</v>
      </c>
      <c r="R5724" t="s">
        <v>307</v>
      </c>
      <c r="S5724" t="s">
        <v>307</v>
      </c>
      <c r="T5724" t="s">
        <v>307</v>
      </c>
      <c r="U5724" t="s">
        <v>307</v>
      </c>
      <c r="V5724" t="s">
        <v>307</v>
      </c>
      <c r="W5724" t="s">
        <v>307</v>
      </c>
    </row>
    <row r="5725" spans="1:26" x14ac:dyDescent="0.25">
      <c r="A5725">
        <v>704</v>
      </c>
      <c r="B5725" t="s">
        <v>260</v>
      </c>
      <c r="C5725" t="s">
        <v>44</v>
      </c>
      <c r="D5725" t="s">
        <v>58</v>
      </c>
      <c r="E5725" t="s">
        <v>307</v>
      </c>
      <c r="F5725" t="s">
        <v>307</v>
      </c>
      <c r="G5725" t="s">
        <v>307</v>
      </c>
      <c r="H5725" t="s">
        <v>307</v>
      </c>
      <c r="I5725" t="s">
        <v>307</v>
      </c>
      <c r="J5725" t="s">
        <v>307</v>
      </c>
      <c r="K5725" t="s">
        <v>307</v>
      </c>
      <c r="L5725" t="s">
        <v>307</v>
      </c>
      <c r="M5725" t="s">
        <v>307</v>
      </c>
      <c r="N5725" t="s">
        <v>307</v>
      </c>
      <c r="O5725" t="s">
        <v>307</v>
      </c>
      <c r="P5725" t="s">
        <v>307</v>
      </c>
      <c r="Q5725" t="s">
        <v>307</v>
      </c>
      <c r="R5725" t="s">
        <v>307</v>
      </c>
      <c r="S5725" t="s">
        <v>307</v>
      </c>
      <c r="T5725" t="s">
        <v>307</v>
      </c>
      <c r="U5725" t="s">
        <v>307</v>
      </c>
      <c r="V5725" t="s">
        <v>307</v>
      </c>
      <c r="W5725" t="s">
        <v>307</v>
      </c>
    </row>
    <row r="5726" spans="1:26" x14ac:dyDescent="0.25">
      <c r="A5726">
        <v>704</v>
      </c>
      <c r="B5726" t="s">
        <v>260</v>
      </c>
      <c r="C5726" t="s">
        <v>44</v>
      </c>
      <c r="D5726" t="s">
        <v>59</v>
      </c>
      <c r="E5726" t="s">
        <v>307</v>
      </c>
      <c r="F5726" t="s">
        <v>307</v>
      </c>
      <c r="G5726" t="s">
        <v>307</v>
      </c>
      <c r="H5726" t="s">
        <v>307</v>
      </c>
      <c r="I5726" t="s">
        <v>307</v>
      </c>
      <c r="J5726" t="s">
        <v>307</v>
      </c>
      <c r="K5726" t="s">
        <v>307</v>
      </c>
      <c r="L5726" t="s">
        <v>307</v>
      </c>
      <c r="M5726" t="s">
        <v>307</v>
      </c>
      <c r="N5726" t="s">
        <v>307</v>
      </c>
      <c r="O5726" t="s">
        <v>307</v>
      </c>
      <c r="P5726" t="s">
        <v>307</v>
      </c>
      <c r="Q5726" t="s">
        <v>307</v>
      </c>
      <c r="R5726" t="s">
        <v>307</v>
      </c>
      <c r="S5726" t="s">
        <v>307</v>
      </c>
      <c r="T5726" t="s">
        <v>307</v>
      </c>
      <c r="U5726" t="s">
        <v>307</v>
      </c>
      <c r="V5726" t="s">
        <v>307</v>
      </c>
      <c r="W5726" t="s">
        <v>307</v>
      </c>
    </row>
    <row r="5727" spans="1:26" x14ac:dyDescent="0.25">
      <c r="A5727">
        <v>704</v>
      </c>
      <c r="B5727" t="s">
        <v>260</v>
      </c>
      <c r="C5727" t="s">
        <v>44</v>
      </c>
      <c r="D5727" t="s">
        <v>60</v>
      </c>
      <c r="E5727" t="s">
        <v>307</v>
      </c>
      <c r="F5727" t="s">
        <v>307</v>
      </c>
      <c r="G5727" t="s">
        <v>307</v>
      </c>
      <c r="H5727" t="s">
        <v>307</v>
      </c>
      <c r="I5727" t="s">
        <v>307</v>
      </c>
      <c r="J5727" t="s">
        <v>307</v>
      </c>
      <c r="K5727" t="s">
        <v>307</v>
      </c>
      <c r="L5727" t="s">
        <v>307</v>
      </c>
      <c r="M5727" t="s">
        <v>307</v>
      </c>
      <c r="N5727" t="s">
        <v>307</v>
      </c>
      <c r="O5727" t="s">
        <v>307</v>
      </c>
      <c r="P5727" t="s">
        <v>307</v>
      </c>
      <c r="Q5727" t="s">
        <v>307</v>
      </c>
      <c r="R5727" t="s">
        <v>307</v>
      </c>
      <c r="S5727" t="s">
        <v>307</v>
      </c>
      <c r="T5727" t="s">
        <v>307</v>
      </c>
      <c r="U5727" t="s">
        <v>307</v>
      </c>
      <c r="V5727" t="s">
        <v>307</v>
      </c>
      <c r="W5727" t="s">
        <v>307</v>
      </c>
    </row>
    <row r="5728" spans="1:26" x14ac:dyDescent="0.25">
      <c r="A5728">
        <v>704</v>
      </c>
      <c r="B5728" t="s">
        <v>260</v>
      </c>
      <c r="C5728" t="s">
        <v>44</v>
      </c>
      <c r="D5728" t="s">
        <v>61</v>
      </c>
      <c r="E5728" t="s">
        <v>307</v>
      </c>
      <c r="F5728" t="s">
        <v>307</v>
      </c>
      <c r="G5728" t="s">
        <v>307</v>
      </c>
      <c r="H5728" t="s">
        <v>307</v>
      </c>
      <c r="I5728" t="s">
        <v>307</v>
      </c>
      <c r="J5728" t="s">
        <v>307</v>
      </c>
      <c r="K5728" t="s">
        <v>307</v>
      </c>
      <c r="L5728" t="s">
        <v>307</v>
      </c>
      <c r="M5728" t="s">
        <v>307</v>
      </c>
      <c r="N5728" t="s">
        <v>307</v>
      </c>
      <c r="O5728" t="s">
        <v>307</v>
      </c>
      <c r="P5728" t="s">
        <v>307</v>
      </c>
      <c r="Q5728" t="s">
        <v>307</v>
      </c>
      <c r="R5728" t="s">
        <v>307</v>
      </c>
      <c r="S5728" t="s">
        <v>307</v>
      </c>
      <c r="T5728" t="s">
        <v>307</v>
      </c>
      <c r="U5728" t="s">
        <v>307</v>
      </c>
      <c r="V5728" t="s">
        <v>307</v>
      </c>
      <c r="W5728" t="s">
        <v>307</v>
      </c>
    </row>
    <row r="5729" spans="1:45" x14ac:dyDescent="0.25">
      <c r="A5729">
        <v>704</v>
      </c>
      <c r="B5729" t="s">
        <v>260</v>
      </c>
      <c r="C5729" t="s">
        <v>44</v>
      </c>
      <c r="D5729" t="s">
        <v>62</v>
      </c>
      <c r="E5729" t="s">
        <v>307</v>
      </c>
      <c r="F5729" t="s">
        <v>307</v>
      </c>
      <c r="G5729" t="s">
        <v>307</v>
      </c>
      <c r="H5729" t="s">
        <v>307</v>
      </c>
      <c r="I5729" t="s">
        <v>307</v>
      </c>
      <c r="J5729" t="s">
        <v>307</v>
      </c>
      <c r="K5729" t="s">
        <v>307</v>
      </c>
      <c r="L5729" t="s">
        <v>307</v>
      </c>
      <c r="M5729" t="s">
        <v>307</v>
      </c>
      <c r="N5729" t="s">
        <v>307</v>
      </c>
      <c r="O5729" t="s">
        <v>307</v>
      </c>
      <c r="P5729" t="s">
        <v>307</v>
      </c>
      <c r="Q5729" t="s">
        <v>307</v>
      </c>
      <c r="R5729" t="s">
        <v>307</v>
      </c>
      <c r="S5729" t="s">
        <v>307</v>
      </c>
      <c r="T5729" t="s">
        <v>307</v>
      </c>
      <c r="U5729" t="s">
        <v>307</v>
      </c>
      <c r="V5729" t="s">
        <v>307</v>
      </c>
      <c r="W5729" t="s">
        <v>307</v>
      </c>
    </row>
    <row r="5730" spans="1:45" x14ac:dyDescent="0.25">
      <c r="A5730">
        <v>704</v>
      </c>
      <c r="B5730" t="s">
        <v>260</v>
      </c>
      <c r="C5730" t="s">
        <v>38</v>
      </c>
      <c r="D5730" t="s">
        <v>47</v>
      </c>
      <c r="E5730" t="s">
        <v>307</v>
      </c>
      <c r="F5730" t="s">
        <v>307</v>
      </c>
      <c r="G5730" t="s">
        <v>307</v>
      </c>
      <c r="H5730" t="s">
        <v>307</v>
      </c>
      <c r="I5730" t="s">
        <v>307</v>
      </c>
      <c r="J5730" t="s">
        <v>307</v>
      </c>
      <c r="K5730" t="s">
        <v>307</v>
      </c>
      <c r="L5730" t="s">
        <v>307</v>
      </c>
      <c r="M5730" t="s">
        <v>307</v>
      </c>
      <c r="N5730" t="s">
        <v>307</v>
      </c>
      <c r="O5730" t="s">
        <v>307</v>
      </c>
      <c r="P5730" t="s">
        <v>307</v>
      </c>
      <c r="Q5730" t="s">
        <v>307</v>
      </c>
      <c r="R5730" t="s">
        <v>307</v>
      </c>
      <c r="S5730" t="s">
        <v>307</v>
      </c>
      <c r="T5730" t="s">
        <v>307</v>
      </c>
      <c r="U5730" t="s">
        <v>307</v>
      </c>
      <c r="V5730" t="s">
        <v>307</v>
      </c>
      <c r="W5730" t="s">
        <v>307</v>
      </c>
      <c r="X5730" t="s">
        <v>307</v>
      </c>
      <c r="Y5730" t="s">
        <v>307</v>
      </c>
      <c r="Z5730" t="s">
        <v>307</v>
      </c>
      <c r="AA5730" t="s">
        <v>307</v>
      </c>
      <c r="AB5730" t="s">
        <v>307</v>
      </c>
      <c r="AC5730" t="s">
        <v>307</v>
      </c>
      <c r="AD5730" t="s">
        <v>307</v>
      </c>
      <c r="AE5730" t="s">
        <v>307</v>
      </c>
      <c r="AF5730" t="s">
        <v>307</v>
      </c>
      <c r="AG5730" t="s">
        <v>307</v>
      </c>
      <c r="AH5730" t="s">
        <v>307</v>
      </c>
      <c r="AI5730" t="s">
        <v>307</v>
      </c>
      <c r="AJ5730" t="s">
        <v>307</v>
      </c>
      <c r="AK5730" t="s">
        <v>307</v>
      </c>
      <c r="AL5730" t="s">
        <v>307</v>
      </c>
      <c r="AM5730" t="s">
        <v>307</v>
      </c>
      <c r="AN5730" t="s">
        <v>307</v>
      </c>
      <c r="AO5730" t="s">
        <v>307</v>
      </c>
      <c r="AP5730" t="s">
        <v>307</v>
      </c>
      <c r="AQ5730" t="s">
        <v>307</v>
      </c>
      <c r="AR5730" t="s">
        <v>307</v>
      </c>
      <c r="AS5730" t="s">
        <v>307</v>
      </c>
    </row>
    <row r="5731" spans="1:45" x14ac:dyDescent="0.25">
      <c r="A5731">
        <v>704</v>
      </c>
      <c r="B5731" t="s">
        <v>260</v>
      </c>
      <c r="C5731" t="s">
        <v>38</v>
      </c>
      <c r="D5731" t="s">
        <v>48</v>
      </c>
      <c r="E5731" t="s">
        <v>307</v>
      </c>
      <c r="F5731" t="s">
        <v>307</v>
      </c>
      <c r="G5731" t="s">
        <v>307</v>
      </c>
      <c r="H5731" t="s">
        <v>307</v>
      </c>
      <c r="I5731" t="s">
        <v>307</v>
      </c>
      <c r="J5731" t="s">
        <v>307</v>
      </c>
      <c r="K5731" t="s">
        <v>307</v>
      </c>
      <c r="L5731" t="s">
        <v>307</v>
      </c>
      <c r="M5731" t="s">
        <v>307</v>
      </c>
      <c r="N5731" t="s">
        <v>307</v>
      </c>
      <c r="O5731" t="s">
        <v>307</v>
      </c>
      <c r="P5731" t="s">
        <v>307</v>
      </c>
      <c r="Q5731" t="s">
        <v>307</v>
      </c>
      <c r="R5731" t="s">
        <v>307</v>
      </c>
      <c r="S5731" t="s">
        <v>307</v>
      </c>
      <c r="T5731" t="s">
        <v>307</v>
      </c>
      <c r="U5731" t="s">
        <v>307</v>
      </c>
      <c r="V5731" t="s">
        <v>307</v>
      </c>
      <c r="W5731" t="s">
        <v>307</v>
      </c>
      <c r="X5731" t="s">
        <v>307</v>
      </c>
      <c r="Y5731" t="s">
        <v>307</v>
      </c>
      <c r="Z5731" t="s">
        <v>307</v>
      </c>
      <c r="AA5731" t="s">
        <v>307</v>
      </c>
      <c r="AB5731" t="s">
        <v>307</v>
      </c>
      <c r="AC5731" t="s">
        <v>307</v>
      </c>
      <c r="AD5731" t="s">
        <v>307</v>
      </c>
      <c r="AE5731" t="s">
        <v>307</v>
      </c>
      <c r="AF5731" t="s">
        <v>307</v>
      </c>
      <c r="AG5731" t="s">
        <v>307</v>
      </c>
      <c r="AH5731" t="s">
        <v>307</v>
      </c>
      <c r="AI5731" t="s">
        <v>307</v>
      </c>
      <c r="AJ5731" t="s">
        <v>307</v>
      </c>
      <c r="AK5731" t="s">
        <v>307</v>
      </c>
      <c r="AL5731" t="s">
        <v>307</v>
      </c>
      <c r="AM5731" t="s">
        <v>307</v>
      </c>
      <c r="AN5731" t="s">
        <v>307</v>
      </c>
      <c r="AO5731" t="s">
        <v>307</v>
      </c>
      <c r="AP5731" t="s">
        <v>307</v>
      </c>
      <c r="AQ5731" t="s">
        <v>307</v>
      </c>
      <c r="AR5731" t="s">
        <v>307</v>
      </c>
      <c r="AS5731" t="s">
        <v>307</v>
      </c>
    </row>
    <row r="5732" spans="1:45" x14ac:dyDescent="0.25">
      <c r="A5732">
        <v>704</v>
      </c>
      <c r="B5732" t="s">
        <v>260</v>
      </c>
      <c r="C5732" t="s">
        <v>38</v>
      </c>
      <c r="D5732" t="s">
        <v>49</v>
      </c>
      <c r="E5732" t="s">
        <v>307</v>
      </c>
      <c r="F5732" t="s">
        <v>307</v>
      </c>
      <c r="G5732" t="s">
        <v>307</v>
      </c>
      <c r="H5732" t="s">
        <v>307</v>
      </c>
      <c r="I5732" t="s">
        <v>307</v>
      </c>
      <c r="J5732" t="s">
        <v>307</v>
      </c>
      <c r="K5732" t="s">
        <v>307</v>
      </c>
      <c r="L5732" t="s">
        <v>307</v>
      </c>
      <c r="M5732" t="s">
        <v>307</v>
      </c>
      <c r="N5732" t="s">
        <v>307</v>
      </c>
      <c r="O5732" t="s">
        <v>307</v>
      </c>
      <c r="P5732" t="s">
        <v>307</v>
      </c>
      <c r="Q5732" t="s">
        <v>307</v>
      </c>
      <c r="R5732" t="s">
        <v>307</v>
      </c>
      <c r="S5732" t="s">
        <v>307</v>
      </c>
      <c r="T5732" t="s">
        <v>307</v>
      </c>
      <c r="U5732" t="s">
        <v>307</v>
      </c>
      <c r="V5732" t="s">
        <v>307</v>
      </c>
      <c r="W5732" t="s">
        <v>307</v>
      </c>
      <c r="X5732" t="s">
        <v>307</v>
      </c>
      <c r="Y5732" t="s">
        <v>307</v>
      </c>
      <c r="Z5732" t="s">
        <v>307</v>
      </c>
      <c r="AA5732" t="s">
        <v>307</v>
      </c>
      <c r="AB5732" t="s">
        <v>307</v>
      </c>
      <c r="AC5732" t="s">
        <v>307</v>
      </c>
      <c r="AD5732" t="s">
        <v>307</v>
      </c>
      <c r="AE5732" t="s">
        <v>307</v>
      </c>
      <c r="AF5732" t="s">
        <v>307</v>
      </c>
      <c r="AG5732" t="s">
        <v>307</v>
      </c>
      <c r="AH5732" t="s">
        <v>307</v>
      </c>
      <c r="AI5732" t="s">
        <v>307</v>
      </c>
      <c r="AJ5732" t="s">
        <v>307</v>
      </c>
      <c r="AK5732" t="s">
        <v>307</v>
      </c>
      <c r="AL5732" t="s">
        <v>307</v>
      </c>
      <c r="AM5732" t="s">
        <v>307</v>
      </c>
      <c r="AN5732" t="s">
        <v>307</v>
      </c>
      <c r="AO5732" t="s">
        <v>307</v>
      </c>
      <c r="AP5732" t="s">
        <v>307</v>
      </c>
      <c r="AQ5732" t="s">
        <v>307</v>
      </c>
      <c r="AR5732" t="s">
        <v>307</v>
      </c>
      <c r="AS5732" t="s">
        <v>307</v>
      </c>
    </row>
    <row r="5733" spans="1:45" x14ac:dyDescent="0.25">
      <c r="A5733">
        <v>704</v>
      </c>
      <c r="B5733" t="s">
        <v>260</v>
      </c>
      <c r="C5733" t="s">
        <v>450</v>
      </c>
      <c r="D5733" t="s">
        <v>48</v>
      </c>
      <c r="E5733" t="s">
        <v>307</v>
      </c>
      <c r="F5733" t="s">
        <v>307</v>
      </c>
      <c r="G5733" t="s">
        <v>307</v>
      </c>
      <c r="H5733" t="s">
        <v>307</v>
      </c>
      <c r="I5733" t="s">
        <v>307</v>
      </c>
      <c r="J5733" t="s">
        <v>307</v>
      </c>
      <c r="K5733" t="s">
        <v>307</v>
      </c>
      <c r="L5733" t="s">
        <v>307</v>
      </c>
      <c r="M5733" t="s">
        <v>307</v>
      </c>
      <c r="N5733" t="s">
        <v>307</v>
      </c>
      <c r="O5733" t="s">
        <v>307</v>
      </c>
      <c r="P5733" t="s">
        <v>307</v>
      </c>
      <c r="Q5733" t="s">
        <v>307</v>
      </c>
      <c r="R5733" t="s">
        <v>307</v>
      </c>
    </row>
    <row r="5734" spans="1:45" x14ac:dyDescent="0.25">
      <c r="A5734">
        <v>704</v>
      </c>
      <c r="B5734" t="s">
        <v>260</v>
      </c>
      <c r="C5734" t="s">
        <v>449</v>
      </c>
      <c r="D5734" t="s">
        <v>48</v>
      </c>
      <c r="E5734" t="s">
        <v>307</v>
      </c>
      <c r="F5734" t="s">
        <v>307</v>
      </c>
      <c r="G5734" t="s">
        <v>307</v>
      </c>
      <c r="H5734" t="s">
        <v>307</v>
      </c>
      <c r="I5734" t="s">
        <v>307</v>
      </c>
      <c r="J5734" t="s">
        <v>307</v>
      </c>
      <c r="K5734" t="s">
        <v>307</v>
      </c>
      <c r="L5734" t="s">
        <v>307</v>
      </c>
      <c r="M5734" t="s">
        <v>307</v>
      </c>
      <c r="N5734" t="s">
        <v>307</v>
      </c>
      <c r="O5734" t="s">
        <v>307</v>
      </c>
      <c r="P5734" t="s">
        <v>307</v>
      </c>
      <c r="Q5734" t="s">
        <v>307</v>
      </c>
      <c r="R5734" t="s">
        <v>307</v>
      </c>
    </row>
    <row r="5735" spans="1:45" x14ac:dyDescent="0.25">
      <c r="A5735">
        <v>704</v>
      </c>
      <c r="B5735" t="s">
        <v>260</v>
      </c>
      <c r="C5735" t="s">
        <v>475</v>
      </c>
      <c r="D5735" t="s">
        <v>48</v>
      </c>
      <c r="E5735" t="s">
        <v>307</v>
      </c>
      <c r="F5735" t="s">
        <v>307</v>
      </c>
      <c r="G5735" t="s">
        <v>307</v>
      </c>
    </row>
    <row r="5736" spans="1:45" x14ac:dyDescent="0.25">
      <c r="A5736">
        <v>704</v>
      </c>
      <c r="B5736" t="s">
        <v>260</v>
      </c>
      <c r="C5736" t="s">
        <v>42</v>
      </c>
      <c r="D5736" t="s">
        <v>48</v>
      </c>
      <c r="E5736" t="s">
        <v>307</v>
      </c>
      <c r="F5736" t="s">
        <v>307</v>
      </c>
      <c r="G5736" t="s">
        <v>307</v>
      </c>
      <c r="H5736" t="s">
        <v>307</v>
      </c>
      <c r="I5736" t="s">
        <v>307</v>
      </c>
      <c r="J5736" t="s">
        <v>307</v>
      </c>
      <c r="K5736" t="s">
        <v>307</v>
      </c>
      <c r="L5736" t="s">
        <v>307</v>
      </c>
      <c r="M5736" t="s">
        <v>307</v>
      </c>
      <c r="N5736" t="s">
        <v>307</v>
      </c>
      <c r="O5736" t="s">
        <v>307</v>
      </c>
      <c r="P5736" t="s">
        <v>307</v>
      </c>
      <c r="Q5736" t="s">
        <v>307</v>
      </c>
      <c r="R5736" t="s">
        <v>307</v>
      </c>
      <c r="S5736" t="s">
        <v>307</v>
      </c>
      <c r="T5736" t="s">
        <v>307</v>
      </c>
      <c r="U5736" t="s">
        <v>307</v>
      </c>
      <c r="V5736" t="s">
        <v>307</v>
      </c>
      <c r="W5736" t="s">
        <v>307</v>
      </c>
      <c r="X5736" t="s">
        <v>307</v>
      </c>
      <c r="Y5736" t="s">
        <v>307</v>
      </c>
      <c r="Z5736" t="s">
        <v>307</v>
      </c>
    </row>
    <row r="5737" spans="1:45" x14ac:dyDescent="0.25">
      <c r="A5737">
        <v>705</v>
      </c>
      <c r="B5737" t="s">
        <v>261</v>
      </c>
      <c r="C5737" t="s">
        <v>43</v>
      </c>
      <c r="D5737" t="s">
        <v>54</v>
      </c>
      <c r="E5737" t="s">
        <v>307</v>
      </c>
      <c r="F5737" t="s">
        <v>307</v>
      </c>
      <c r="G5737" t="s">
        <v>307</v>
      </c>
      <c r="H5737" t="s">
        <v>307</v>
      </c>
      <c r="I5737" t="s">
        <v>307</v>
      </c>
      <c r="J5737" t="s">
        <v>307</v>
      </c>
      <c r="K5737" t="s">
        <v>307</v>
      </c>
      <c r="L5737" t="s">
        <v>307</v>
      </c>
      <c r="M5737" t="s">
        <v>307</v>
      </c>
      <c r="N5737" t="s">
        <v>307</v>
      </c>
      <c r="O5737" t="s">
        <v>307</v>
      </c>
      <c r="P5737" t="s">
        <v>307</v>
      </c>
      <c r="Q5737" t="s">
        <v>307</v>
      </c>
      <c r="R5737" t="s">
        <v>307</v>
      </c>
      <c r="S5737" t="s">
        <v>307</v>
      </c>
      <c r="T5737" t="s">
        <v>307</v>
      </c>
      <c r="U5737" t="s">
        <v>307</v>
      </c>
      <c r="V5737" t="s">
        <v>307</v>
      </c>
      <c r="W5737" t="s">
        <v>307</v>
      </c>
    </row>
    <row r="5738" spans="1:45" x14ac:dyDescent="0.25">
      <c r="A5738">
        <v>705</v>
      </c>
      <c r="B5738" t="s">
        <v>261</v>
      </c>
      <c r="C5738" t="s">
        <v>43</v>
      </c>
      <c r="D5738" t="s">
        <v>55</v>
      </c>
      <c r="E5738" t="s">
        <v>307</v>
      </c>
      <c r="F5738" t="s">
        <v>307</v>
      </c>
      <c r="G5738" t="s">
        <v>307</v>
      </c>
      <c r="H5738" t="s">
        <v>307</v>
      </c>
      <c r="I5738" t="s">
        <v>307</v>
      </c>
      <c r="J5738" t="s">
        <v>307</v>
      </c>
      <c r="K5738" t="s">
        <v>307</v>
      </c>
      <c r="L5738" t="s">
        <v>307</v>
      </c>
      <c r="M5738" t="s">
        <v>307</v>
      </c>
      <c r="N5738" t="s">
        <v>307</v>
      </c>
      <c r="O5738" t="s">
        <v>307</v>
      </c>
      <c r="P5738" t="s">
        <v>307</v>
      </c>
      <c r="Q5738" t="s">
        <v>307</v>
      </c>
      <c r="R5738" t="s">
        <v>307</v>
      </c>
      <c r="S5738" t="s">
        <v>307</v>
      </c>
      <c r="T5738" t="s">
        <v>307</v>
      </c>
      <c r="U5738" t="s">
        <v>307</v>
      </c>
      <c r="V5738" t="s">
        <v>307</v>
      </c>
      <c r="W5738" t="s">
        <v>307</v>
      </c>
    </row>
    <row r="5739" spans="1:45" x14ac:dyDescent="0.25">
      <c r="A5739">
        <v>705</v>
      </c>
      <c r="B5739" t="s">
        <v>261</v>
      </c>
      <c r="C5739" t="s">
        <v>43</v>
      </c>
      <c r="D5739" t="s">
        <v>56</v>
      </c>
      <c r="E5739" t="s">
        <v>307</v>
      </c>
      <c r="F5739" t="s">
        <v>307</v>
      </c>
      <c r="G5739" t="s">
        <v>307</v>
      </c>
      <c r="H5739" t="s">
        <v>307</v>
      </c>
      <c r="I5739" t="s">
        <v>307</v>
      </c>
      <c r="J5739" t="s">
        <v>307</v>
      </c>
      <c r="K5739" t="s">
        <v>307</v>
      </c>
      <c r="L5739" t="s">
        <v>307</v>
      </c>
      <c r="M5739" t="s">
        <v>307</v>
      </c>
      <c r="N5739" t="s">
        <v>307</v>
      </c>
      <c r="O5739" t="s">
        <v>307</v>
      </c>
      <c r="P5739" t="s">
        <v>307</v>
      </c>
      <c r="Q5739" t="s">
        <v>307</v>
      </c>
      <c r="R5739" t="s">
        <v>307</v>
      </c>
      <c r="S5739" t="s">
        <v>307</v>
      </c>
      <c r="T5739" t="s">
        <v>307</v>
      </c>
      <c r="U5739" t="s">
        <v>307</v>
      </c>
      <c r="V5739" t="s">
        <v>307</v>
      </c>
      <c r="W5739" t="s">
        <v>307</v>
      </c>
    </row>
    <row r="5740" spans="1:45" x14ac:dyDescent="0.25">
      <c r="A5740">
        <v>705</v>
      </c>
      <c r="B5740" t="s">
        <v>261</v>
      </c>
      <c r="C5740" t="s">
        <v>43</v>
      </c>
      <c r="D5740" t="s">
        <v>57</v>
      </c>
      <c r="E5740" t="s">
        <v>307</v>
      </c>
      <c r="F5740" t="s">
        <v>307</v>
      </c>
      <c r="G5740" t="s">
        <v>307</v>
      </c>
      <c r="H5740" t="s">
        <v>307</v>
      </c>
      <c r="I5740" t="s">
        <v>307</v>
      </c>
      <c r="J5740" t="s">
        <v>307</v>
      </c>
      <c r="K5740" t="s">
        <v>307</v>
      </c>
      <c r="L5740" t="s">
        <v>307</v>
      </c>
      <c r="M5740" t="s">
        <v>307</v>
      </c>
      <c r="N5740" t="s">
        <v>307</v>
      </c>
      <c r="O5740" t="s">
        <v>307</v>
      </c>
      <c r="P5740" t="s">
        <v>307</v>
      </c>
      <c r="Q5740" t="s">
        <v>307</v>
      </c>
      <c r="R5740" t="s">
        <v>307</v>
      </c>
      <c r="S5740" t="s">
        <v>307</v>
      </c>
      <c r="T5740" t="s">
        <v>307</v>
      </c>
      <c r="U5740" t="s">
        <v>307</v>
      </c>
      <c r="V5740" t="s">
        <v>307</v>
      </c>
      <c r="W5740" t="s">
        <v>307</v>
      </c>
    </row>
    <row r="5741" spans="1:45" x14ac:dyDescent="0.25">
      <c r="A5741">
        <v>705</v>
      </c>
      <c r="B5741" t="s">
        <v>261</v>
      </c>
      <c r="C5741" t="s">
        <v>43</v>
      </c>
      <c r="D5741" t="s">
        <v>58</v>
      </c>
      <c r="E5741" t="s">
        <v>307</v>
      </c>
      <c r="F5741" t="s">
        <v>307</v>
      </c>
      <c r="G5741" t="s">
        <v>307</v>
      </c>
      <c r="H5741" t="s">
        <v>307</v>
      </c>
      <c r="I5741" t="s">
        <v>307</v>
      </c>
      <c r="J5741" t="s">
        <v>307</v>
      </c>
      <c r="K5741" t="s">
        <v>307</v>
      </c>
      <c r="L5741" t="s">
        <v>307</v>
      </c>
      <c r="M5741" t="s">
        <v>307</v>
      </c>
      <c r="N5741" t="s">
        <v>307</v>
      </c>
      <c r="O5741" t="s">
        <v>307</v>
      </c>
      <c r="P5741" t="s">
        <v>307</v>
      </c>
      <c r="Q5741" t="s">
        <v>307</v>
      </c>
      <c r="R5741" t="s">
        <v>307</v>
      </c>
      <c r="S5741" t="s">
        <v>307</v>
      </c>
      <c r="T5741" t="s">
        <v>307</v>
      </c>
      <c r="U5741" t="s">
        <v>307</v>
      </c>
      <c r="V5741" t="s">
        <v>307</v>
      </c>
      <c r="W5741" t="s">
        <v>307</v>
      </c>
    </row>
    <row r="5742" spans="1:45" x14ac:dyDescent="0.25">
      <c r="A5742">
        <v>705</v>
      </c>
      <c r="B5742" t="s">
        <v>261</v>
      </c>
      <c r="C5742" t="s">
        <v>43</v>
      </c>
      <c r="D5742" t="s">
        <v>59</v>
      </c>
      <c r="E5742" t="s">
        <v>307</v>
      </c>
      <c r="F5742" t="s">
        <v>307</v>
      </c>
      <c r="G5742" t="s">
        <v>307</v>
      </c>
      <c r="H5742" t="s">
        <v>307</v>
      </c>
      <c r="I5742" t="s">
        <v>307</v>
      </c>
      <c r="J5742" t="s">
        <v>307</v>
      </c>
      <c r="K5742" t="s">
        <v>307</v>
      </c>
      <c r="L5742" t="s">
        <v>307</v>
      </c>
      <c r="M5742" t="s">
        <v>307</v>
      </c>
      <c r="N5742" t="s">
        <v>307</v>
      </c>
      <c r="O5742" t="s">
        <v>307</v>
      </c>
      <c r="P5742" t="s">
        <v>307</v>
      </c>
      <c r="Q5742" t="s">
        <v>307</v>
      </c>
      <c r="R5742" t="s">
        <v>307</v>
      </c>
      <c r="S5742" t="s">
        <v>307</v>
      </c>
      <c r="T5742" t="s">
        <v>307</v>
      </c>
      <c r="U5742" t="s">
        <v>307</v>
      </c>
      <c r="V5742" t="s">
        <v>307</v>
      </c>
      <c r="W5742" t="s">
        <v>307</v>
      </c>
    </row>
    <row r="5743" spans="1:45" x14ac:dyDescent="0.25">
      <c r="A5743">
        <v>705</v>
      </c>
      <c r="B5743" t="s">
        <v>261</v>
      </c>
      <c r="C5743" t="s">
        <v>43</v>
      </c>
      <c r="D5743" t="s">
        <v>60</v>
      </c>
      <c r="E5743" t="s">
        <v>307</v>
      </c>
      <c r="F5743" t="s">
        <v>307</v>
      </c>
      <c r="G5743" t="s">
        <v>307</v>
      </c>
      <c r="H5743" t="s">
        <v>307</v>
      </c>
      <c r="I5743" t="s">
        <v>307</v>
      </c>
      <c r="J5743" t="s">
        <v>307</v>
      </c>
      <c r="K5743" t="s">
        <v>307</v>
      </c>
      <c r="L5743" t="s">
        <v>307</v>
      </c>
      <c r="M5743" t="s">
        <v>307</v>
      </c>
      <c r="N5743" t="s">
        <v>307</v>
      </c>
      <c r="O5743" t="s">
        <v>307</v>
      </c>
      <c r="P5743" t="s">
        <v>307</v>
      </c>
      <c r="Q5743" t="s">
        <v>307</v>
      </c>
      <c r="R5743" t="s">
        <v>307</v>
      </c>
      <c r="S5743" t="s">
        <v>307</v>
      </c>
      <c r="T5743" t="s">
        <v>307</v>
      </c>
      <c r="U5743" t="s">
        <v>307</v>
      </c>
      <c r="V5743" t="s">
        <v>307</v>
      </c>
      <c r="W5743" t="s">
        <v>307</v>
      </c>
    </row>
    <row r="5744" spans="1:45" x14ac:dyDescent="0.25">
      <c r="A5744">
        <v>705</v>
      </c>
      <c r="B5744" t="s">
        <v>261</v>
      </c>
      <c r="C5744" t="s">
        <v>43</v>
      </c>
      <c r="D5744" t="s">
        <v>61</v>
      </c>
      <c r="E5744" t="s">
        <v>307</v>
      </c>
      <c r="F5744" t="s">
        <v>307</v>
      </c>
      <c r="G5744" t="s">
        <v>307</v>
      </c>
      <c r="H5744" t="s">
        <v>307</v>
      </c>
      <c r="I5744" t="s">
        <v>307</v>
      </c>
      <c r="J5744" t="s">
        <v>307</v>
      </c>
      <c r="K5744" t="s">
        <v>307</v>
      </c>
      <c r="L5744" t="s">
        <v>307</v>
      </c>
      <c r="M5744" t="s">
        <v>307</v>
      </c>
      <c r="N5744" t="s">
        <v>307</v>
      </c>
      <c r="O5744" t="s">
        <v>307</v>
      </c>
      <c r="P5744" t="s">
        <v>307</v>
      </c>
      <c r="Q5744" t="s">
        <v>307</v>
      </c>
      <c r="R5744" t="s">
        <v>307</v>
      </c>
      <c r="S5744" t="s">
        <v>307</v>
      </c>
      <c r="T5744" t="s">
        <v>307</v>
      </c>
      <c r="U5744" t="s">
        <v>307</v>
      </c>
      <c r="V5744" t="s">
        <v>307</v>
      </c>
      <c r="W5744" t="s">
        <v>307</v>
      </c>
    </row>
    <row r="5745" spans="1:45" x14ac:dyDescent="0.25">
      <c r="A5745">
        <v>705</v>
      </c>
      <c r="B5745" t="s">
        <v>261</v>
      </c>
      <c r="C5745" t="s">
        <v>43</v>
      </c>
      <c r="D5745" t="s">
        <v>62</v>
      </c>
      <c r="E5745" t="s">
        <v>307</v>
      </c>
      <c r="F5745" t="s">
        <v>307</v>
      </c>
      <c r="G5745" t="s">
        <v>307</v>
      </c>
      <c r="H5745" t="s">
        <v>307</v>
      </c>
      <c r="I5745" t="s">
        <v>307</v>
      </c>
      <c r="J5745" t="s">
        <v>307</v>
      </c>
      <c r="K5745" t="s">
        <v>307</v>
      </c>
      <c r="L5745" t="s">
        <v>307</v>
      </c>
      <c r="M5745" t="s">
        <v>307</v>
      </c>
      <c r="N5745" t="s">
        <v>307</v>
      </c>
      <c r="O5745" t="s">
        <v>307</v>
      </c>
      <c r="P5745" t="s">
        <v>307</v>
      </c>
      <c r="Q5745" t="s">
        <v>307</v>
      </c>
      <c r="R5745" t="s">
        <v>307</v>
      </c>
      <c r="S5745" t="s">
        <v>307</v>
      </c>
      <c r="T5745" t="s">
        <v>307</v>
      </c>
      <c r="U5745" t="s">
        <v>307</v>
      </c>
      <c r="V5745" t="s">
        <v>307</v>
      </c>
      <c r="W5745" t="s">
        <v>307</v>
      </c>
    </row>
    <row r="5746" spans="1:45" x14ac:dyDescent="0.25">
      <c r="A5746">
        <v>705</v>
      </c>
      <c r="B5746" t="s">
        <v>261</v>
      </c>
      <c r="C5746" t="s">
        <v>36</v>
      </c>
      <c r="D5746" t="s">
        <v>47</v>
      </c>
      <c r="E5746" t="s">
        <v>307</v>
      </c>
      <c r="F5746" t="s">
        <v>307</v>
      </c>
      <c r="G5746" t="s">
        <v>307</v>
      </c>
      <c r="H5746" t="s">
        <v>307</v>
      </c>
      <c r="I5746" t="s">
        <v>307</v>
      </c>
      <c r="J5746" t="s">
        <v>307</v>
      </c>
      <c r="K5746" t="s">
        <v>307</v>
      </c>
      <c r="L5746" t="s">
        <v>307</v>
      </c>
      <c r="M5746" t="s">
        <v>307</v>
      </c>
      <c r="N5746" t="s">
        <v>307</v>
      </c>
      <c r="O5746" t="s">
        <v>307</v>
      </c>
      <c r="P5746" t="s">
        <v>307</v>
      </c>
      <c r="Q5746" t="s">
        <v>307</v>
      </c>
      <c r="R5746" t="s">
        <v>307</v>
      </c>
      <c r="S5746" t="s">
        <v>307</v>
      </c>
      <c r="T5746" t="s">
        <v>307</v>
      </c>
      <c r="U5746" t="s">
        <v>307</v>
      </c>
      <c r="V5746" t="s">
        <v>307</v>
      </c>
      <c r="W5746" t="s">
        <v>307</v>
      </c>
      <c r="X5746" t="s">
        <v>307</v>
      </c>
      <c r="Y5746" t="s">
        <v>307</v>
      </c>
      <c r="Z5746" t="s">
        <v>307</v>
      </c>
      <c r="AA5746" t="s">
        <v>307</v>
      </c>
      <c r="AB5746" t="s">
        <v>307</v>
      </c>
      <c r="AC5746" t="s">
        <v>307</v>
      </c>
      <c r="AD5746" t="s">
        <v>307</v>
      </c>
      <c r="AE5746" t="s">
        <v>307</v>
      </c>
      <c r="AF5746" t="s">
        <v>307</v>
      </c>
      <c r="AG5746" t="s">
        <v>307</v>
      </c>
      <c r="AH5746" t="s">
        <v>307</v>
      </c>
      <c r="AI5746" t="s">
        <v>307</v>
      </c>
      <c r="AJ5746" t="s">
        <v>307</v>
      </c>
      <c r="AK5746" t="s">
        <v>307</v>
      </c>
      <c r="AL5746" t="s">
        <v>307</v>
      </c>
      <c r="AM5746" t="s">
        <v>307</v>
      </c>
      <c r="AN5746" t="s">
        <v>307</v>
      </c>
      <c r="AO5746" t="s">
        <v>307</v>
      </c>
      <c r="AP5746" t="s">
        <v>307</v>
      </c>
      <c r="AQ5746" t="s">
        <v>307</v>
      </c>
      <c r="AR5746" t="s">
        <v>307</v>
      </c>
      <c r="AS5746" t="s">
        <v>307</v>
      </c>
    </row>
    <row r="5747" spans="1:45" x14ac:dyDescent="0.25">
      <c r="A5747">
        <v>705</v>
      </c>
      <c r="B5747" t="s">
        <v>261</v>
      </c>
      <c r="C5747" t="s">
        <v>36</v>
      </c>
      <c r="D5747" t="s">
        <v>48</v>
      </c>
      <c r="E5747" t="s">
        <v>307</v>
      </c>
      <c r="F5747" t="s">
        <v>307</v>
      </c>
      <c r="G5747" t="s">
        <v>307</v>
      </c>
      <c r="H5747" t="s">
        <v>307</v>
      </c>
      <c r="I5747" t="s">
        <v>307</v>
      </c>
      <c r="J5747" t="s">
        <v>307</v>
      </c>
      <c r="K5747" t="s">
        <v>307</v>
      </c>
      <c r="L5747" t="s">
        <v>307</v>
      </c>
      <c r="M5747" t="s">
        <v>307</v>
      </c>
      <c r="N5747" t="s">
        <v>307</v>
      </c>
      <c r="O5747" t="s">
        <v>307</v>
      </c>
      <c r="P5747" t="s">
        <v>307</v>
      </c>
      <c r="Q5747" t="s">
        <v>307</v>
      </c>
      <c r="R5747" t="s">
        <v>307</v>
      </c>
      <c r="S5747" t="s">
        <v>307</v>
      </c>
      <c r="T5747" t="s">
        <v>307</v>
      </c>
      <c r="U5747" t="s">
        <v>307</v>
      </c>
      <c r="V5747" t="s">
        <v>307</v>
      </c>
      <c r="W5747" t="s">
        <v>307</v>
      </c>
      <c r="X5747" t="s">
        <v>307</v>
      </c>
      <c r="Y5747" t="s">
        <v>307</v>
      </c>
      <c r="Z5747" t="s">
        <v>307</v>
      </c>
      <c r="AA5747" t="s">
        <v>307</v>
      </c>
      <c r="AB5747" t="s">
        <v>307</v>
      </c>
      <c r="AC5747" t="s">
        <v>307</v>
      </c>
      <c r="AD5747" t="s">
        <v>307</v>
      </c>
      <c r="AE5747" t="s">
        <v>307</v>
      </c>
      <c r="AF5747" t="s">
        <v>307</v>
      </c>
      <c r="AG5747" t="s">
        <v>307</v>
      </c>
      <c r="AH5747" t="s">
        <v>307</v>
      </c>
      <c r="AI5747" t="s">
        <v>307</v>
      </c>
      <c r="AJ5747" t="s">
        <v>307</v>
      </c>
      <c r="AK5747" t="s">
        <v>307</v>
      </c>
      <c r="AL5747" t="s">
        <v>307</v>
      </c>
      <c r="AM5747" t="s">
        <v>307</v>
      </c>
      <c r="AN5747" t="s">
        <v>307</v>
      </c>
      <c r="AO5747" t="s">
        <v>307</v>
      </c>
      <c r="AP5747" t="s">
        <v>307</v>
      </c>
      <c r="AQ5747" t="s">
        <v>307</v>
      </c>
      <c r="AR5747" t="s">
        <v>307</v>
      </c>
      <c r="AS5747" t="s">
        <v>307</v>
      </c>
    </row>
    <row r="5748" spans="1:45" x14ac:dyDescent="0.25">
      <c r="A5748">
        <v>705</v>
      </c>
      <c r="B5748" t="s">
        <v>261</v>
      </c>
      <c r="C5748" t="s">
        <v>36</v>
      </c>
      <c r="D5748" t="s">
        <v>49</v>
      </c>
      <c r="E5748" t="s">
        <v>307</v>
      </c>
      <c r="F5748" t="s">
        <v>307</v>
      </c>
      <c r="G5748" t="s">
        <v>307</v>
      </c>
      <c r="H5748" t="s">
        <v>307</v>
      </c>
      <c r="I5748" t="s">
        <v>307</v>
      </c>
      <c r="J5748" t="s">
        <v>307</v>
      </c>
      <c r="K5748" t="s">
        <v>307</v>
      </c>
      <c r="L5748" t="s">
        <v>307</v>
      </c>
      <c r="M5748" t="s">
        <v>307</v>
      </c>
      <c r="N5748" t="s">
        <v>307</v>
      </c>
      <c r="O5748" t="s">
        <v>307</v>
      </c>
      <c r="P5748" t="s">
        <v>307</v>
      </c>
      <c r="Q5748" t="s">
        <v>307</v>
      </c>
      <c r="R5748" t="s">
        <v>307</v>
      </c>
      <c r="S5748" t="s">
        <v>307</v>
      </c>
      <c r="T5748" t="s">
        <v>307</v>
      </c>
      <c r="U5748" t="s">
        <v>307</v>
      </c>
      <c r="V5748" t="s">
        <v>307</v>
      </c>
      <c r="W5748" t="s">
        <v>307</v>
      </c>
      <c r="X5748" t="s">
        <v>307</v>
      </c>
      <c r="Y5748" t="s">
        <v>307</v>
      </c>
      <c r="Z5748" t="s">
        <v>307</v>
      </c>
      <c r="AA5748" t="s">
        <v>307</v>
      </c>
      <c r="AB5748" t="s">
        <v>307</v>
      </c>
      <c r="AC5748" t="s">
        <v>307</v>
      </c>
      <c r="AD5748" t="s">
        <v>307</v>
      </c>
      <c r="AE5748" t="s">
        <v>307</v>
      </c>
      <c r="AF5748" t="s">
        <v>307</v>
      </c>
      <c r="AG5748" t="s">
        <v>307</v>
      </c>
      <c r="AH5748" t="s">
        <v>307</v>
      </c>
      <c r="AI5748" t="s">
        <v>307</v>
      </c>
      <c r="AJ5748" t="s">
        <v>307</v>
      </c>
      <c r="AK5748" t="s">
        <v>307</v>
      </c>
      <c r="AL5748" t="s">
        <v>307</v>
      </c>
      <c r="AM5748" t="s">
        <v>307</v>
      </c>
      <c r="AN5748" t="s">
        <v>307</v>
      </c>
      <c r="AO5748" t="s">
        <v>307</v>
      </c>
      <c r="AP5748" t="s">
        <v>307</v>
      </c>
      <c r="AQ5748" t="s">
        <v>307</v>
      </c>
      <c r="AR5748" t="s">
        <v>307</v>
      </c>
      <c r="AS5748" t="s">
        <v>307</v>
      </c>
    </row>
    <row r="5749" spans="1:45" x14ac:dyDescent="0.25">
      <c r="A5749">
        <v>705</v>
      </c>
      <c r="B5749" t="s">
        <v>261</v>
      </c>
      <c r="C5749" t="s">
        <v>37</v>
      </c>
      <c r="D5749" t="s">
        <v>47</v>
      </c>
      <c r="E5749" t="s">
        <v>307</v>
      </c>
      <c r="F5749" t="s">
        <v>307</v>
      </c>
      <c r="G5749" t="s">
        <v>307</v>
      </c>
      <c r="H5749" t="s">
        <v>307</v>
      </c>
      <c r="I5749" t="s">
        <v>307</v>
      </c>
      <c r="J5749" t="s">
        <v>307</v>
      </c>
      <c r="K5749" t="s">
        <v>307</v>
      </c>
      <c r="L5749" t="s">
        <v>307</v>
      </c>
      <c r="M5749" t="s">
        <v>307</v>
      </c>
      <c r="N5749" t="s">
        <v>307</v>
      </c>
      <c r="O5749" t="s">
        <v>307</v>
      </c>
      <c r="P5749" t="s">
        <v>307</v>
      </c>
      <c r="Q5749" t="s">
        <v>307</v>
      </c>
      <c r="R5749" t="s">
        <v>307</v>
      </c>
      <c r="S5749" t="s">
        <v>307</v>
      </c>
      <c r="T5749" t="s">
        <v>307</v>
      </c>
      <c r="U5749" t="s">
        <v>307</v>
      </c>
      <c r="V5749" t="s">
        <v>307</v>
      </c>
      <c r="W5749" t="s">
        <v>307</v>
      </c>
      <c r="X5749" t="s">
        <v>307</v>
      </c>
      <c r="Y5749" t="s">
        <v>307</v>
      </c>
      <c r="Z5749" t="s">
        <v>307</v>
      </c>
      <c r="AA5749" t="s">
        <v>307</v>
      </c>
      <c r="AB5749" t="s">
        <v>307</v>
      </c>
      <c r="AC5749" t="s">
        <v>307</v>
      </c>
      <c r="AD5749" t="s">
        <v>307</v>
      </c>
      <c r="AE5749" t="s">
        <v>307</v>
      </c>
      <c r="AF5749" t="s">
        <v>307</v>
      </c>
      <c r="AG5749" t="s">
        <v>307</v>
      </c>
      <c r="AH5749" t="s">
        <v>307</v>
      </c>
      <c r="AI5749" t="s">
        <v>307</v>
      </c>
      <c r="AJ5749" t="s">
        <v>307</v>
      </c>
      <c r="AK5749" t="s">
        <v>307</v>
      </c>
      <c r="AL5749" t="s">
        <v>307</v>
      </c>
      <c r="AM5749" t="s">
        <v>307</v>
      </c>
      <c r="AN5749" t="s">
        <v>307</v>
      </c>
      <c r="AO5749" t="s">
        <v>307</v>
      </c>
      <c r="AP5749" t="s">
        <v>307</v>
      </c>
      <c r="AQ5749" t="s">
        <v>307</v>
      </c>
      <c r="AR5749" t="s">
        <v>307</v>
      </c>
      <c r="AS5749" t="s">
        <v>307</v>
      </c>
    </row>
    <row r="5750" spans="1:45" x14ac:dyDescent="0.25">
      <c r="A5750">
        <v>705</v>
      </c>
      <c r="B5750" t="s">
        <v>261</v>
      </c>
      <c r="C5750" t="s">
        <v>37</v>
      </c>
      <c r="D5750" t="s">
        <v>48</v>
      </c>
      <c r="E5750" t="s">
        <v>307</v>
      </c>
      <c r="F5750" t="s">
        <v>307</v>
      </c>
      <c r="G5750" t="s">
        <v>307</v>
      </c>
      <c r="H5750" t="s">
        <v>307</v>
      </c>
      <c r="I5750" t="s">
        <v>307</v>
      </c>
      <c r="J5750" t="s">
        <v>307</v>
      </c>
      <c r="K5750" t="s">
        <v>307</v>
      </c>
      <c r="L5750" t="s">
        <v>307</v>
      </c>
      <c r="M5750" t="s">
        <v>307</v>
      </c>
      <c r="N5750" t="s">
        <v>307</v>
      </c>
      <c r="O5750" t="s">
        <v>307</v>
      </c>
      <c r="P5750" t="s">
        <v>307</v>
      </c>
      <c r="Q5750" t="s">
        <v>307</v>
      </c>
      <c r="R5750" t="s">
        <v>307</v>
      </c>
      <c r="S5750" t="s">
        <v>307</v>
      </c>
      <c r="T5750" t="s">
        <v>307</v>
      </c>
      <c r="U5750" t="s">
        <v>307</v>
      </c>
      <c r="V5750" t="s">
        <v>307</v>
      </c>
      <c r="W5750" t="s">
        <v>307</v>
      </c>
      <c r="X5750" t="s">
        <v>307</v>
      </c>
      <c r="Y5750" t="s">
        <v>307</v>
      </c>
      <c r="Z5750" t="s">
        <v>307</v>
      </c>
      <c r="AA5750" t="s">
        <v>307</v>
      </c>
      <c r="AB5750" t="s">
        <v>307</v>
      </c>
      <c r="AC5750" t="s">
        <v>307</v>
      </c>
      <c r="AD5750" t="s">
        <v>307</v>
      </c>
      <c r="AE5750" t="s">
        <v>307</v>
      </c>
      <c r="AF5750" t="s">
        <v>307</v>
      </c>
      <c r="AG5750" t="s">
        <v>307</v>
      </c>
      <c r="AH5750" t="s">
        <v>307</v>
      </c>
      <c r="AI5750" t="s">
        <v>307</v>
      </c>
      <c r="AJ5750" t="s">
        <v>307</v>
      </c>
      <c r="AK5750" t="s">
        <v>307</v>
      </c>
      <c r="AL5750" t="s">
        <v>307</v>
      </c>
      <c r="AM5750" t="s">
        <v>307</v>
      </c>
      <c r="AN5750" t="s">
        <v>307</v>
      </c>
      <c r="AO5750" t="s">
        <v>307</v>
      </c>
      <c r="AP5750" t="s">
        <v>307</v>
      </c>
      <c r="AQ5750" t="s">
        <v>307</v>
      </c>
      <c r="AR5750" t="s">
        <v>307</v>
      </c>
      <c r="AS5750" t="s">
        <v>307</v>
      </c>
    </row>
    <row r="5751" spans="1:45" x14ac:dyDescent="0.25">
      <c r="A5751">
        <v>705</v>
      </c>
      <c r="B5751" t="s">
        <v>261</v>
      </c>
      <c r="C5751" t="s">
        <v>37</v>
      </c>
      <c r="D5751" t="s">
        <v>49</v>
      </c>
      <c r="E5751" t="s">
        <v>307</v>
      </c>
      <c r="F5751" t="s">
        <v>307</v>
      </c>
      <c r="G5751" t="s">
        <v>307</v>
      </c>
      <c r="H5751" t="s">
        <v>307</v>
      </c>
      <c r="I5751" t="s">
        <v>307</v>
      </c>
      <c r="J5751" t="s">
        <v>307</v>
      </c>
      <c r="K5751" t="s">
        <v>307</v>
      </c>
      <c r="L5751" t="s">
        <v>307</v>
      </c>
      <c r="M5751" t="s">
        <v>307</v>
      </c>
      <c r="N5751" t="s">
        <v>307</v>
      </c>
      <c r="O5751" t="s">
        <v>307</v>
      </c>
      <c r="P5751" t="s">
        <v>307</v>
      </c>
      <c r="Q5751" t="s">
        <v>307</v>
      </c>
      <c r="R5751" t="s">
        <v>307</v>
      </c>
      <c r="S5751" t="s">
        <v>307</v>
      </c>
      <c r="T5751" t="s">
        <v>307</v>
      </c>
      <c r="U5751" t="s">
        <v>307</v>
      </c>
      <c r="V5751" t="s">
        <v>307</v>
      </c>
      <c r="W5751" t="s">
        <v>307</v>
      </c>
      <c r="X5751" t="s">
        <v>307</v>
      </c>
      <c r="Y5751" t="s">
        <v>307</v>
      </c>
      <c r="Z5751" t="s">
        <v>307</v>
      </c>
      <c r="AA5751" t="s">
        <v>307</v>
      </c>
      <c r="AB5751" t="s">
        <v>307</v>
      </c>
      <c r="AC5751" t="s">
        <v>307</v>
      </c>
      <c r="AD5751" t="s">
        <v>307</v>
      </c>
      <c r="AE5751" t="s">
        <v>307</v>
      </c>
      <c r="AF5751" t="s">
        <v>307</v>
      </c>
      <c r="AG5751" t="s">
        <v>307</v>
      </c>
      <c r="AH5751" t="s">
        <v>307</v>
      </c>
      <c r="AI5751" t="s">
        <v>307</v>
      </c>
      <c r="AJ5751" t="s">
        <v>307</v>
      </c>
      <c r="AK5751" t="s">
        <v>307</v>
      </c>
      <c r="AL5751" t="s">
        <v>307</v>
      </c>
      <c r="AM5751" t="s">
        <v>307</v>
      </c>
      <c r="AN5751" t="s">
        <v>307</v>
      </c>
      <c r="AO5751" t="s">
        <v>307</v>
      </c>
      <c r="AP5751" t="s">
        <v>307</v>
      </c>
      <c r="AQ5751" t="s">
        <v>307</v>
      </c>
      <c r="AR5751" t="s">
        <v>307</v>
      </c>
      <c r="AS5751" t="s">
        <v>307</v>
      </c>
    </row>
    <row r="5752" spans="1:45" x14ac:dyDescent="0.25">
      <c r="A5752">
        <v>705</v>
      </c>
      <c r="B5752" t="s">
        <v>261</v>
      </c>
      <c r="C5752" t="s">
        <v>476</v>
      </c>
      <c r="D5752" t="s">
        <v>48</v>
      </c>
      <c r="E5752" t="s">
        <v>307</v>
      </c>
      <c r="F5752" t="s">
        <v>307</v>
      </c>
      <c r="G5752" t="s">
        <v>307</v>
      </c>
    </row>
    <row r="5753" spans="1:45" x14ac:dyDescent="0.25">
      <c r="A5753">
        <v>705</v>
      </c>
      <c r="B5753" t="s">
        <v>261</v>
      </c>
      <c r="C5753" t="s">
        <v>477</v>
      </c>
      <c r="D5753" t="s">
        <v>48</v>
      </c>
      <c r="E5753" t="s">
        <v>307</v>
      </c>
      <c r="F5753" t="s">
        <v>307</v>
      </c>
      <c r="G5753" t="s">
        <v>307</v>
      </c>
    </row>
    <row r="5754" spans="1:45" x14ac:dyDescent="0.25">
      <c r="A5754">
        <v>705</v>
      </c>
      <c r="B5754" t="s">
        <v>261</v>
      </c>
      <c r="C5754" t="s">
        <v>45</v>
      </c>
      <c r="D5754" t="s">
        <v>63</v>
      </c>
      <c r="E5754" t="s">
        <v>307</v>
      </c>
      <c r="F5754" t="s">
        <v>307</v>
      </c>
      <c r="G5754" t="s">
        <v>307</v>
      </c>
      <c r="H5754" t="s">
        <v>307</v>
      </c>
      <c r="I5754" t="s">
        <v>307</v>
      </c>
      <c r="J5754" t="s">
        <v>307</v>
      </c>
      <c r="K5754" t="s">
        <v>307</v>
      </c>
      <c r="L5754" t="s">
        <v>307</v>
      </c>
      <c r="M5754" t="s">
        <v>307</v>
      </c>
      <c r="N5754" t="s">
        <v>307</v>
      </c>
      <c r="O5754" t="s">
        <v>307</v>
      </c>
      <c r="P5754" t="s">
        <v>307</v>
      </c>
      <c r="Q5754" t="s">
        <v>307</v>
      </c>
      <c r="R5754" t="s">
        <v>307</v>
      </c>
      <c r="S5754" t="s">
        <v>307</v>
      </c>
      <c r="T5754" t="s">
        <v>307</v>
      </c>
      <c r="U5754" t="s">
        <v>307</v>
      </c>
      <c r="V5754" t="s">
        <v>307</v>
      </c>
      <c r="W5754" t="s">
        <v>307</v>
      </c>
    </row>
    <row r="5755" spans="1:45" x14ac:dyDescent="0.25">
      <c r="A5755">
        <v>705</v>
      </c>
      <c r="B5755" t="s">
        <v>261</v>
      </c>
      <c r="C5755" t="s">
        <v>45</v>
      </c>
      <c r="D5755" t="s">
        <v>64</v>
      </c>
      <c r="E5755" t="s">
        <v>307</v>
      </c>
      <c r="F5755" t="s">
        <v>307</v>
      </c>
      <c r="G5755" t="s">
        <v>307</v>
      </c>
      <c r="H5755" t="s">
        <v>307</v>
      </c>
      <c r="I5755" t="s">
        <v>307</v>
      </c>
      <c r="J5755" t="s">
        <v>307</v>
      </c>
      <c r="K5755" t="s">
        <v>307</v>
      </c>
      <c r="L5755" t="s">
        <v>307</v>
      </c>
      <c r="M5755" t="s">
        <v>307</v>
      </c>
      <c r="N5755" t="s">
        <v>307</v>
      </c>
      <c r="O5755" t="s">
        <v>307</v>
      </c>
      <c r="P5755" t="s">
        <v>307</v>
      </c>
      <c r="Q5755" t="s">
        <v>307</v>
      </c>
      <c r="R5755" t="s">
        <v>307</v>
      </c>
      <c r="S5755" t="s">
        <v>307</v>
      </c>
      <c r="T5755" t="s">
        <v>307</v>
      </c>
      <c r="U5755" t="s">
        <v>307</v>
      </c>
      <c r="V5755" t="s">
        <v>307</v>
      </c>
      <c r="W5755" t="s">
        <v>307</v>
      </c>
    </row>
    <row r="5756" spans="1:45" x14ac:dyDescent="0.25">
      <c r="A5756">
        <v>705</v>
      </c>
      <c r="B5756" t="s">
        <v>261</v>
      </c>
      <c r="C5756" t="s">
        <v>40</v>
      </c>
      <c r="D5756" t="s">
        <v>52</v>
      </c>
      <c r="E5756" t="s">
        <v>307</v>
      </c>
      <c r="F5756" t="s">
        <v>307</v>
      </c>
      <c r="G5756" t="s">
        <v>307</v>
      </c>
      <c r="H5756" t="s">
        <v>307</v>
      </c>
      <c r="I5756" t="s">
        <v>307</v>
      </c>
      <c r="J5756" t="s">
        <v>307</v>
      </c>
      <c r="K5756" t="s">
        <v>307</v>
      </c>
      <c r="L5756" t="s">
        <v>307</v>
      </c>
      <c r="M5756" t="s">
        <v>307</v>
      </c>
      <c r="N5756" t="s">
        <v>307</v>
      </c>
      <c r="O5756" t="s">
        <v>307</v>
      </c>
      <c r="P5756" t="s">
        <v>307</v>
      </c>
      <c r="Q5756" t="s">
        <v>307</v>
      </c>
      <c r="R5756" t="s">
        <v>307</v>
      </c>
      <c r="S5756" t="s">
        <v>307</v>
      </c>
      <c r="T5756" t="s">
        <v>307</v>
      </c>
      <c r="U5756" t="s">
        <v>307</v>
      </c>
      <c r="V5756" t="s">
        <v>307</v>
      </c>
      <c r="W5756" t="s">
        <v>307</v>
      </c>
      <c r="X5756" t="s">
        <v>307</v>
      </c>
      <c r="Y5756" t="s">
        <v>307</v>
      </c>
      <c r="Z5756" t="s">
        <v>307</v>
      </c>
    </row>
    <row r="5757" spans="1:45" x14ac:dyDescent="0.25">
      <c r="A5757">
        <v>705</v>
      </c>
      <c r="B5757" t="s">
        <v>261</v>
      </c>
      <c r="C5757" t="s">
        <v>40</v>
      </c>
      <c r="D5757" t="s">
        <v>53</v>
      </c>
      <c r="E5757" t="s">
        <v>307</v>
      </c>
      <c r="F5757" t="s">
        <v>307</v>
      </c>
      <c r="G5757" t="s">
        <v>307</v>
      </c>
      <c r="H5757" t="s">
        <v>307</v>
      </c>
      <c r="I5757" t="s">
        <v>307</v>
      </c>
      <c r="J5757" t="s">
        <v>307</v>
      </c>
      <c r="K5757" t="s">
        <v>307</v>
      </c>
      <c r="L5757" t="s">
        <v>307</v>
      </c>
      <c r="M5757" t="s">
        <v>307</v>
      </c>
      <c r="N5757" t="s">
        <v>307</v>
      </c>
      <c r="O5757" t="s">
        <v>307</v>
      </c>
      <c r="P5757" t="s">
        <v>307</v>
      </c>
      <c r="Q5757" t="s">
        <v>307</v>
      </c>
      <c r="R5757" t="s">
        <v>307</v>
      </c>
      <c r="S5757" t="s">
        <v>307</v>
      </c>
      <c r="T5757" t="s">
        <v>307</v>
      </c>
      <c r="U5757" t="s">
        <v>307</v>
      </c>
      <c r="V5757" t="s">
        <v>307</v>
      </c>
      <c r="W5757" t="s">
        <v>307</v>
      </c>
      <c r="X5757" t="s">
        <v>307</v>
      </c>
      <c r="Y5757" t="s">
        <v>307</v>
      </c>
      <c r="Z5757" t="s">
        <v>307</v>
      </c>
    </row>
    <row r="5758" spans="1:45" x14ac:dyDescent="0.25">
      <c r="A5758">
        <v>705</v>
      </c>
      <c r="B5758" t="s">
        <v>261</v>
      </c>
      <c r="C5758" t="s">
        <v>39</v>
      </c>
      <c r="D5758" t="s">
        <v>50</v>
      </c>
      <c r="E5758" t="s">
        <v>307</v>
      </c>
      <c r="F5758" t="s">
        <v>307</v>
      </c>
      <c r="G5758" t="s">
        <v>307</v>
      </c>
      <c r="H5758" t="s">
        <v>307</v>
      </c>
      <c r="I5758" t="s">
        <v>307</v>
      </c>
      <c r="J5758" t="s">
        <v>307</v>
      </c>
      <c r="K5758" t="s">
        <v>307</v>
      </c>
      <c r="L5758" t="s">
        <v>307</v>
      </c>
      <c r="M5758" t="s">
        <v>307</v>
      </c>
      <c r="N5758" t="s">
        <v>307</v>
      </c>
      <c r="O5758" t="s">
        <v>307</v>
      </c>
      <c r="P5758" t="s">
        <v>307</v>
      </c>
      <c r="Q5758" t="s">
        <v>307</v>
      </c>
      <c r="R5758" t="s">
        <v>307</v>
      </c>
      <c r="S5758" t="s">
        <v>307</v>
      </c>
      <c r="T5758" t="s">
        <v>307</v>
      </c>
      <c r="U5758" t="s">
        <v>307</v>
      </c>
      <c r="V5758" t="s">
        <v>307</v>
      </c>
      <c r="W5758" t="s">
        <v>307</v>
      </c>
      <c r="X5758" t="s">
        <v>307</v>
      </c>
      <c r="Y5758" t="s">
        <v>307</v>
      </c>
      <c r="Z5758" t="s">
        <v>307</v>
      </c>
      <c r="AA5758" t="s">
        <v>307</v>
      </c>
      <c r="AB5758" t="s">
        <v>307</v>
      </c>
      <c r="AC5758" t="s">
        <v>307</v>
      </c>
      <c r="AD5758" t="s">
        <v>307</v>
      </c>
      <c r="AE5758" t="s">
        <v>307</v>
      </c>
      <c r="AF5758" t="s">
        <v>307</v>
      </c>
      <c r="AG5758" t="s">
        <v>307</v>
      </c>
      <c r="AH5758" t="s">
        <v>307</v>
      </c>
      <c r="AI5758" t="s">
        <v>307</v>
      </c>
      <c r="AJ5758" t="s">
        <v>307</v>
      </c>
      <c r="AK5758" t="s">
        <v>307</v>
      </c>
      <c r="AL5758" t="s">
        <v>307</v>
      </c>
      <c r="AM5758" t="s">
        <v>307</v>
      </c>
      <c r="AN5758" t="s">
        <v>307</v>
      </c>
      <c r="AO5758" t="s">
        <v>307</v>
      </c>
      <c r="AP5758" t="s">
        <v>307</v>
      </c>
    </row>
    <row r="5759" spans="1:45" x14ac:dyDescent="0.25">
      <c r="A5759">
        <v>705</v>
      </c>
      <c r="B5759" t="s">
        <v>261</v>
      </c>
      <c r="C5759" t="s">
        <v>39</v>
      </c>
      <c r="D5759" t="s">
        <v>48</v>
      </c>
      <c r="E5759" t="s">
        <v>307</v>
      </c>
      <c r="F5759" t="s">
        <v>307</v>
      </c>
      <c r="G5759" t="s">
        <v>307</v>
      </c>
      <c r="H5759" t="s">
        <v>307</v>
      </c>
      <c r="I5759" t="s">
        <v>307</v>
      </c>
      <c r="J5759" t="s">
        <v>307</v>
      </c>
      <c r="K5759" t="s">
        <v>307</v>
      </c>
      <c r="L5759" t="s">
        <v>307</v>
      </c>
      <c r="M5759" t="s">
        <v>307</v>
      </c>
      <c r="N5759" t="s">
        <v>307</v>
      </c>
      <c r="O5759" t="s">
        <v>307</v>
      </c>
      <c r="P5759" t="s">
        <v>307</v>
      </c>
      <c r="Q5759" t="s">
        <v>307</v>
      </c>
      <c r="R5759" t="s">
        <v>307</v>
      </c>
      <c r="S5759" t="s">
        <v>307</v>
      </c>
      <c r="T5759" t="s">
        <v>307</v>
      </c>
      <c r="U5759" t="s">
        <v>307</v>
      </c>
      <c r="V5759" t="s">
        <v>307</v>
      </c>
      <c r="W5759" t="s">
        <v>307</v>
      </c>
      <c r="X5759" t="s">
        <v>307</v>
      </c>
      <c r="Y5759" t="s">
        <v>307</v>
      </c>
      <c r="Z5759" t="s">
        <v>307</v>
      </c>
      <c r="AA5759" t="s">
        <v>307</v>
      </c>
      <c r="AB5759" t="s">
        <v>307</v>
      </c>
      <c r="AC5759" t="s">
        <v>307</v>
      </c>
      <c r="AD5759" t="s">
        <v>307</v>
      </c>
      <c r="AE5759" t="s">
        <v>307</v>
      </c>
      <c r="AF5759" t="s">
        <v>307</v>
      </c>
      <c r="AG5759" t="s">
        <v>307</v>
      </c>
      <c r="AH5759" t="s">
        <v>307</v>
      </c>
      <c r="AI5759" t="s">
        <v>307</v>
      </c>
      <c r="AJ5759" t="s">
        <v>307</v>
      </c>
      <c r="AK5759" t="s">
        <v>307</v>
      </c>
      <c r="AL5759" t="s">
        <v>307</v>
      </c>
      <c r="AM5759" t="s">
        <v>307</v>
      </c>
      <c r="AN5759" t="s">
        <v>307</v>
      </c>
      <c r="AO5759" t="s">
        <v>307</v>
      </c>
      <c r="AP5759" t="s">
        <v>307</v>
      </c>
    </row>
    <row r="5760" spans="1:45" x14ac:dyDescent="0.25">
      <c r="A5760">
        <v>705</v>
      </c>
      <c r="B5760" t="s">
        <v>261</v>
      </c>
      <c r="C5760" t="s">
        <v>39</v>
      </c>
      <c r="D5760" t="s">
        <v>51</v>
      </c>
      <c r="E5760" t="s">
        <v>307</v>
      </c>
      <c r="F5760" t="s">
        <v>307</v>
      </c>
      <c r="G5760" t="s">
        <v>307</v>
      </c>
      <c r="H5760" t="s">
        <v>307</v>
      </c>
      <c r="I5760" t="s">
        <v>307</v>
      </c>
      <c r="J5760" t="s">
        <v>307</v>
      </c>
      <c r="K5760" t="s">
        <v>307</v>
      </c>
      <c r="L5760" t="s">
        <v>307</v>
      </c>
      <c r="M5760" t="s">
        <v>307</v>
      </c>
      <c r="N5760" t="s">
        <v>307</v>
      </c>
      <c r="O5760" t="s">
        <v>307</v>
      </c>
      <c r="P5760" t="s">
        <v>307</v>
      </c>
      <c r="Q5760" t="s">
        <v>307</v>
      </c>
      <c r="R5760" t="s">
        <v>307</v>
      </c>
      <c r="S5760" t="s">
        <v>307</v>
      </c>
      <c r="T5760" t="s">
        <v>307</v>
      </c>
      <c r="U5760" t="s">
        <v>307</v>
      </c>
      <c r="V5760" t="s">
        <v>307</v>
      </c>
      <c r="W5760" t="s">
        <v>307</v>
      </c>
      <c r="X5760" t="s">
        <v>307</v>
      </c>
      <c r="Y5760" t="s">
        <v>307</v>
      </c>
      <c r="Z5760" t="s">
        <v>307</v>
      </c>
      <c r="AA5760" t="s">
        <v>307</v>
      </c>
      <c r="AB5760" t="s">
        <v>307</v>
      </c>
      <c r="AC5760" t="s">
        <v>307</v>
      </c>
      <c r="AD5760" t="s">
        <v>307</v>
      </c>
      <c r="AE5760" t="s">
        <v>307</v>
      </c>
      <c r="AF5760" t="s">
        <v>307</v>
      </c>
      <c r="AG5760" t="s">
        <v>307</v>
      </c>
      <c r="AH5760" t="s">
        <v>307</v>
      </c>
      <c r="AI5760" t="s">
        <v>307</v>
      </c>
      <c r="AJ5760" t="s">
        <v>307</v>
      </c>
      <c r="AK5760" t="s">
        <v>307</v>
      </c>
      <c r="AL5760" t="s">
        <v>307</v>
      </c>
      <c r="AM5760" t="s">
        <v>307</v>
      </c>
      <c r="AN5760" t="s">
        <v>307</v>
      </c>
      <c r="AO5760" t="s">
        <v>307</v>
      </c>
      <c r="AP5760" t="s">
        <v>307</v>
      </c>
    </row>
    <row r="5761" spans="1:26" x14ac:dyDescent="0.25">
      <c r="A5761">
        <v>705</v>
      </c>
      <c r="B5761" t="s">
        <v>261</v>
      </c>
      <c r="C5761" t="s">
        <v>46</v>
      </c>
      <c r="D5761" t="s">
        <v>65</v>
      </c>
      <c r="E5761" t="s">
        <v>307</v>
      </c>
      <c r="F5761" t="s">
        <v>307</v>
      </c>
      <c r="G5761" t="s">
        <v>307</v>
      </c>
      <c r="H5761" t="s">
        <v>307</v>
      </c>
      <c r="I5761" t="s">
        <v>307</v>
      </c>
      <c r="J5761" t="s">
        <v>307</v>
      </c>
      <c r="K5761" t="s">
        <v>307</v>
      </c>
      <c r="L5761" t="s">
        <v>307</v>
      </c>
      <c r="M5761" t="s">
        <v>307</v>
      </c>
      <c r="N5761" t="s">
        <v>307</v>
      </c>
      <c r="O5761" t="s">
        <v>307</v>
      </c>
      <c r="P5761" t="s">
        <v>307</v>
      </c>
      <c r="Q5761" t="s">
        <v>307</v>
      </c>
      <c r="R5761" t="s">
        <v>307</v>
      </c>
      <c r="S5761" t="s">
        <v>307</v>
      </c>
      <c r="T5761" t="s">
        <v>307</v>
      </c>
      <c r="U5761" t="s">
        <v>307</v>
      </c>
      <c r="V5761" t="s">
        <v>307</v>
      </c>
      <c r="W5761" t="s">
        <v>307</v>
      </c>
      <c r="X5761" t="s">
        <v>307</v>
      </c>
      <c r="Y5761" t="s">
        <v>307</v>
      </c>
      <c r="Z5761" t="s">
        <v>307</v>
      </c>
    </row>
    <row r="5762" spans="1:26" x14ac:dyDescent="0.25">
      <c r="A5762">
        <v>705</v>
      </c>
      <c r="B5762" t="s">
        <v>261</v>
      </c>
      <c r="C5762" t="s">
        <v>46</v>
      </c>
      <c r="D5762" t="s">
        <v>66</v>
      </c>
      <c r="E5762" t="s">
        <v>307</v>
      </c>
      <c r="F5762" t="s">
        <v>307</v>
      </c>
      <c r="G5762" t="s">
        <v>307</v>
      </c>
      <c r="H5762" t="s">
        <v>307</v>
      </c>
      <c r="I5762" t="s">
        <v>307</v>
      </c>
      <c r="J5762" t="s">
        <v>307</v>
      </c>
      <c r="K5762" t="s">
        <v>307</v>
      </c>
      <c r="L5762" t="s">
        <v>307</v>
      </c>
      <c r="M5762" t="s">
        <v>307</v>
      </c>
      <c r="N5762" t="s">
        <v>307</v>
      </c>
      <c r="O5762" t="s">
        <v>307</v>
      </c>
      <c r="P5762" t="s">
        <v>307</v>
      </c>
      <c r="Q5762" t="s">
        <v>307</v>
      </c>
      <c r="R5762" t="s">
        <v>307</v>
      </c>
      <c r="S5762" t="s">
        <v>307</v>
      </c>
      <c r="T5762" t="s">
        <v>307</v>
      </c>
      <c r="U5762" t="s">
        <v>307</v>
      </c>
      <c r="V5762" t="s">
        <v>307</v>
      </c>
      <c r="W5762" t="s">
        <v>307</v>
      </c>
      <c r="X5762" t="s">
        <v>307</v>
      </c>
      <c r="Y5762" t="s">
        <v>307</v>
      </c>
      <c r="Z5762" t="s">
        <v>307</v>
      </c>
    </row>
    <row r="5763" spans="1:26" x14ac:dyDescent="0.25">
      <c r="A5763">
        <v>705</v>
      </c>
      <c r="B5763" t="s">
        <v>261</v>
      </c>
      <c r="C5763" t="s">
        <v>46</v>
      </c>
      <c r="D5763" t="s">
        <v>67</v>
      </c>
      <c r="E5763" t="s">
        <v>307</v>
      </c>
      <c r="F5763" t="s">
        <v>307</v>
      </c>
      <c r="G5763" t="s">
        <v>307</v>
      </c>
      <c r="H5763" t="s">
        <v>307</v>
      </c>
      <c r="I5763" t="s">
        <v>307</v>
      </c>
      <c r="J5763" t="s">
        <v>307</v>
      </c>
      <c r="K5763" t="s">
        <v>307</v>
      </c>
      <c r="L5763" t="s">
        <v>307</v>
      </c>
      <c r="M5763" t="s">
        <v>307</v>
      </c>
      <c r="N5763" t="s">
        <v>307</v>
      </c>
      <c r="O5763" t="s">
        <v>307</v>
      </c>
      <c r="P5763" t="s">
        <v>307</v>
      </c>
      <c r="Q5763" t="s">
        <v>307</v>
      </c>
      <c r="R5763" t="s">
        <v>307</v>
      </c>
      <c r="S5763" t="s">
        <v>307</v>
      </c>
      <c r="T5763" t="s">
        <v>307</v>
      </c>
      <c r="U5763" t="s">
        <v>307</v>
      </c>
      <c r="V5763" t="s">
        <v>307</v>
      </c>
      <c r="W5763" t="s">
        <v>307</v>
      </c>
      <c r="X5763" t="s">
        <v>307</v>
      </c>
      <c r="Y5763" t="s">
        <v>307</v>
      </c>
      <c r="Z5763" t="s">
        <v>307</v>
      </c>
    </row>
    <row r="5764" spans="1:26" x14ac:dyDescent="0.25">
      <c r="A5764">
        <v>705</v>
      </c>
      <c r="B5764" t="s">
        <v>261</v>
      </c>
      <c r="C5764" t="s">
        <v>46</v>
      </c>
      <c r="D5764" t="s">
        <v>68</v>
      </c>
      <c r="E5764" t="s">
        <v>307</v>
      </c>
      <c r="F5764" t="s">
        <v>307</v>
      </c>
      <c r="G5764" t="s">
        <v>307</v>
      </c>
      <c r="H5764" t="s">
        <v>307</v>
      </c>
      <c r="I5764" t="s">
        <v>307</v>
      </c>
      <c r="J5764" t="s">
        <v>307</v>
      </c>
      <c r="K5764" t="s">
        <v>307</v>
      </c>
      <c r="L5764" t="s">
        <v>307</v>
      </c>
      <c r="M5764" t="s">
        <v>307</v>
      </c>
      <c r="N5764" t="s">
        <v>307</v>
      </c>
      <c r="O5764" t="s">
        <v>307</v>
      </c>
      <c r="P5764" t="s">
        <v>307</v>
      </c>
      <c r="Q5764" t="s">
        <v>307</v>
      </c>
      <c r="R5764" t="s">
        <v>307</v>
      </c>
      <c r="S5764" t="s">
        <v>307</v>
      </c>
      <c r="T5764" t="s">
        <v>307</v>
      </c>
      <c r="U5764" t="s">
        <v>307</v>
      </c>
      <c r="V5764" t="s">
        <v>307</v>
      </c>
      <c r="W5764" t="s">
        <v>307</v>
      </c>
      <c r="X5764" t="s">
        <v>307</v>
      </c>
      <c r="Y5764" t="s">
        <v>307</v>
      </c>
      <c r="Z5764" t="s">
        <v>307</v>
      </c>
    </row>
    <row r="5765" spans="1:26" x14ac:dyDescent="0.25">
      <c r="A5765">
        <v>705</v>
      </c>
      <c r="B5765" t="s">
        <v>261</v>
      </c>
      <c r="C5765" t="s">
        <v>46</v>
      </c>
      <c r="D5765" t="s">
        <v>69</v>
      </c>
      <c r="E5765" t="s">
        <v>307</v>
      </c>
      <c r="F5765" t="s">
        <v>307</v>
      </c>
      <c r="G5765" t="s">
        <v>307</v>
      </c>
      <c r="H5765" t="s">
        <v>307</v>
      </c>
      <c r="I5765" t="s">
        <v>307</v>
      </c>
      <c r="J5765" t="s">
        <v>307</v>
      </c>
      <c r="K5765" t="s">
        <v>307</v>
      </c>
      <c r="L5765" t="s">
        <v>307</v>
      </c>
      <c r="M5765" t="s">
        <v>307</v>
      </c>
      <c r="N5765" t="s">
        <v>307</v>
      </c>
      <c r="O5765" t="s">
        <v>307</v>
      </c>
      <c r="P5765" t="s">
        <v>307</v>
      </c>
      <c r="Q5765" t="s">
        <v>307</v>
      </c>
      <c r="R5765" t="s">
        <v>307</v>
      </c>
      <c r="S5765" t="s">
        <v>307</v>
      </c>
      <c r="T5765" t="s">
        <v>307</v>
      </c>
      <c r="U5765" t="s">
        <v>307</v>
      </c>
      <c r="V5765" t="s">
        <v>307</v>
      </c>
      <c r="W5765" t="s">
        <v>307</v>
      </c>
      <c r="X5765" t="s">
        <v>307</v>
      </c>
      <c r="Y5765" t="s">
        <v>307</v>
      </c>
      <c r="Z5765" t="s">
        <v>307</v>
      </c>
    </row>
    <row r="5766" spans="1:26" x14ac:dyDescent="0.25">
      <c r="A5766">
        <v>705</v>
      </c>
      <c r="B5766" t="s">
        <v>261</v>
      </c>
      <c r="C5766" t="s">
        <v>46</v>
      </c>
      <c r="D5766" t="s">
        <v>70</v>
      </c>
      <c r="E5766" t="s">
        <v>307</v>
      </c>
      <c r="F5766" t="s">
        <v>307</v>
      </c>
      <c r="G5766" t="s">
        <v>307</v>
      </c>
      <c r="H5766" t="s">
        <v>307</v>
      </c>
      <c r="I5766" t="s">
        <v>307</v>
      </c>
      <c r="J5766" t="s">
        <v>307</v>
      </c>
      <c r="K5766" t="s">
        <v>307</v>
      </c>
      <c r="L5766" t="s">
        <v>307</v>
      </c>
      <c r="M5766" t="s">
        <v>307</v>
      </c>
      <c r="N5766" t="s">
        <v>307</v>
      </c>
      <c r="O5766" t="s">
        <v>307</v>
      </c>
      <c r="P5766" t="s">
        <v>307</v>
      </c>
      <c r="Q5766" t="s">
        <v>307</v>
      </c>
      <c r="R5766" t="s">
        <v>307</v>
      </c>
      <c r="S5766" t="s">
        <v>307</v>
      </c>
      <c r="T5766" t="s">
        <v>307</v>
      </c>
      <c r="U5766" t="s">
        <v>307</v>
      </c>
      <c r="V5766" t="s">
        <v>307</v>
      </c>
      <c r="W5766" t="s">
        <v>307</v>
      </c>
      <c r="X5766" t="s">
        <v>307</v>
      </c>
      <c r="Y5766" t="s">
        <v>307</v>
      </c>
      <c r="Z5766" t="s">
        <v>307</v>
      </c>
    </row>
    <row r="5767" spans="1:26" x14ac:dyDescent="0.25">
      <c r="A5767">
        <v>705</v>
      </c>
      <c r="B5767" t="s">
        <v>261</v>
      </c>
      <c r="C5767" t="s">
        <v>46</v>
      </c>
      <c r="D5767" t="s">
        <v>71</v>
      </c>
      <c r="E5767" t="s">
        <v>307</v>
      </c>
      <c r="F5767" t="s">
        <v>307</v>
      </c>
      <c r="G5767" t="s">
        <v>307</v>
      </c>
      <c r="H5767" t="s">
        <v>307</v>
      </c>
      <c r="I5767" t="s">
        <v>307</v>
      </c>
      <c r="J5767" t="s">
        <v>307</v>
      </c>
      <c r="K5767" t="s">
        <v>307</v>
      </c>
      <c r="L5767" t="s">
        <v>307</v>
      </c>
      <c r="M5767" t="s">
        <v>307</v>
      </c>
      <c r="N5767" t="s">
        <v>307</v>
      </c>
      <c r="O5767" t="s">
        <v>307</v>
      </c>
      <c r="P5767" t="s">
        <v>307</v>
      </c>
      <c r="Q5767" t="s">
        <v>307</v>
      </c>
      <c r="R5767" t="s">
        <v>307</v>
      </c>
      <c r="S5767" t="s">
        <v>307</v>
      </c>
      <c r="T5767" t="s">
        <v>307</v>
      </c>
      <c r="U5767" t="s">
        <v>307</v>
      </c>
      <c r="V5767" t="s">
        <v>307</v>
      </c>
      <c r="W5767" t="s">
        <v>307</v>
      </c>
      <c r="X5767" t="s">
        <v>307</v>
      </c>
      <c r="Y5767" t="s">
        <v>307</v>
      </c>
      <c r="Z5767" t="s">
        <v>307</v>
      </c>
    </row>
    <row r="5768" spans="1:26" x14ac:dyDescent="0.25">
      <c r="A5768">
        <v>705</v>
      </c>
      <c r="B5768" t="s">
        <v>261</v>
      </c>
      <c r="C5768" t="s">
        <v>46</v>
      </c>
      <c r="D5768" t="s">
        <v>72</v>
      </c>
      <c r="E5768" t="s">
        <v>307</v>
      </c>
      <c r="F5768" t="s">
        <v>307</v>
      </c>
      <c r="G5768" t="s">
        <v>307</v>
      </c>
      <c r="H5768" t="s">
        <v>307</v>
      </c>
      <c r="I5768" t="s">
        <v>307</v>
      </c>
      <c r="J5768" t="s">
        <v>307</v>
      </c>
      <c r="K5768" t="s">
        <v>307</v>
      </c>
      <c r="L5768" t="s">
        <v>307</v>
      </c>
      <c r="M5768" t="s">
        <v>307</v>
      </c>
      <c r="N5768" t="s">
        <v>307</v>
      </c>
      <c r="O5768" t="s">
        <v>307</v>
      </c>
      <c r="P5768" t="s">
        <v>307</v>
      </c>
      <c r="Q5768" t="s">
        <v>307</v>
      </c>
      <c r="R5768" t="s">
        <v>307</v>
      </c>
      <c r="S5768" t="s">
        <v>307</v>
      </c>
      <c r="T5768" t="s">
        <v>307</v>
      </c>
      <c r="U5768" t="s">
        <v>307</v>
      </c>
      <c r="V5768" t="s">
        <v>307</v>
      </c>
      <c r="W5768" t="s">
        <v>307</v>
      </c>
      <c r="X5768" t="s">
        <v>307</v>
      </c>
      <c r="Y5768" t="s">
        <v>307</v>
      </c>
      <c r="Z5768" t="s">
        <v>307</v>
      </c>
    </row>
    <row r="5769" spans="1:26" x14ac:dyDescent="0.25">
      <c r="A5769">
        <v>705</v>
      </c>
      <c r="B5769" t="s">
        <v>261</v>
      </c>
      <c r="C5769" t="s">
        <v>46</v>
      </c>
      <c r="D5769" t="s">
        <v>47</v>
      </c>
      <c r="E5769" t="s">
        <v>307</v>
      </c>
      <c r="F5769" t="s">
        <v>307</v>
      </c>
      <c r="G5769" t="s">
        <v>307</v>
      </c>
      <c r="H5769" t="s">
        <v>307</v>
      </c>
      <c r="I5769" t="s">
        <v>307</v>
      </c>
      <c r="J5769" t="s">
        <v>307</v>
      </c>
      <c r="K5769" t="s">
        <v>307</v>
      </c>
      <c r="L5769" t="s">
        <v>307</v>
      </c>
      <c r="M5769" t="s">
        <v>307</v>
      </c>
      <c r="N5769" t="s">
        <v>307</v>
      </c>
      <c r="O5769" t="s">
        <v>307</v>
      </c>
      <c r="P5769" t="s">
        <v>307</v>
      </c>
      <c r="Q5769" t="s">
        <v>307</v>
      </c>
      <c r="R5769" t="s">
        <v>307</v>
      </c>
      <c r="S5769" t="s">
        <v>307</v>
      </c>
      <c r="T5769" t="s">
        <v>307</v>
      </c>
      <c r="U5769" t="s">
        <v>307</v>
      </c>
      <c r="V5769" t="s">
        <v>307</v>
      </c>
      <c r="W5769" t="s">
        <v>307</v>
      </c>
      <c r="X5769" t="s">
        <v>307</v>
      </c>
      <c r="Y5769" t="s">
        <v>307</v>
      </c>
      <c r="Z5769" t="s">
        <v>307</v>
      </c>
    </row>
    <row r="5770" spans="1:26" x14ac:dyDescent="0.25">
      <c r="A5770">
        <v>705</v>
      </c>
      <c r="B5770" t="s">
        <v>261</v>
      </c>
      <c r="C5770" t="s">
        <v>46</v>
      </c>
      <c r="D5770" t="s">
        <v>48</v>
      </c>
      <c r="E5770" t="s">
        <v>307</v>
      </c>
      <c r="F5770" t="s">
        <v>307</v>
      </c>
      <c r="G5770" t="s">
        <v>307</v>
      </c>
      <c r="H5770" t="s">
        <v>307</v>
      </c>
      <c r="I5770" t="s">
        <v>307</v>
      </c>
      <c r="J5770" t="s">
        <v>307</v>
      </c>
      <c r="K5770" t="s">
        <v>307</v>
      </c>
      <c r="L5770" t="s">
        <v>307</v>
      </c>
      <c r="M5770" t="s">
        <v>307</v>
      </c>
      <c r="N5770" t="s">
        <v>307</v>
      </c>
      <c r="O5770" t="s">
        <v>307</v>
      </c>
      <c r="P5770" t="s">
        <v>307</v>
      </c>
      <c r="Q5770" t="s">
        <v>307</v>
      </c>
      <c r="R5770" t="s">
        <v>307</v>
      </c>
      <c r="S5770" t="s">
        <v>307</v>
      </c>
      <c r="T5770" t="s">
        <v>307</v>
      </c>
      <c r="U5770" t="s">
        <v>307</v>
      </c>
      <c r="V5770" t="s">
        <v>307</v>
      </c>
      <c r="W5770" t="s">
        <v>307</v>
      </c>
      <c r="X5770" t="s">
        <v>307</v>
      </c>
      <c r="Y5770" t="s">
        <v>307</v>
      </c>
      <c r="Z5770" t="s">
        <v>307</v>
      </c>
    </row>
    <row r="5771" spans="1:26" x14ac:dyDescent="0.25">
      <c r="A5771">
        <v>705</v>
      </c>
      <c r="B5771" t="s">
        <v>261</v>
      </c>
      <c r="C5771" t="s">
        <v>46</v>
      </c>
      <c r="D5771" t="s">
        <v>49</v>
      </c>
      <c r="E5771" t="s">
        <v>307</v>
      </c>
      <c r="F5771" t="s">
        <v>307</v>
      </c>
      <c r="G5771" t="s">
        <v>307</v>
      </c>
      <c r="H5771" t="s">
        <v>307</v>
      </c>
      <c r="I5771" t="s">
        <v>307</v>
      </c>
      <c r="J5771" t="s">
        <v>307</v>
      </c>
      <c r="K5771" t="s">
        <v>307</v>
      </c>
      <c r="L5771" t="s">
        <v>307</v>
      </c>
      <c r="M5771" t="s">
        <v>307</v>
      </c>
      <c r="N5771" t="s">
        <v>307</v>
      </c>
      <c r="O5771" t="s">
        <v>307</v>
      </c>
      <c r="P5771" t="s">
        <v>307</v>
      </c>
      <c r="Q5771" t="s">
        <v>307</v>
      </c>
      <c r="R5771" t="s">
        <v>307</v>
      </c>
      <c r="S5771" t="s">
        <v>307</v>
      </c>
      <c r="T5771" t="s">
        <v>307</v>
      </c>
      <c r="U5771" t="s">
        <v>307</v>
      </c>
      <c r="V5771" t="s">
        <v>307</v>
      </c>
      <c r="W5771" t="s">
        <v>307</v>
      </c>
      <c r="X5771" t="s">
        <v>307</v>
      </c>
      <c r="Y5771" t="s">
        <v>307</v>
      </c>
      <c r="Z5771" t="s">
        <v>307</v>
      </c>
    </row>
    <row r="5772" spans="1:26" x14ac:dyDescent="0.25">
      <c r="A5772">
        <v>705</v>
      </c>
      <c r="B5772" t="s">
        <v>261</v>
      </c>
      <c r="C5772" t="s">
        <v>41</v>
      </c>
      <c r="D5772" t="s">
        <v>48</v>
      </c>
      <c r="E5772" t="s">
        <v>307</v>
      </c>
      <c r="F5772" t="s">
        <v>307</v>
      </c>
      <c r="G5772" t="s">
        <v>307</v>
      </c>
      <c r="H5772" t="s">
        <v>307</v>
      </c>
      <c r="I5772" t="s">
        <v>307</v>
      </c>
      <c r="J5772" t="s">
        <v>307</v>
      </c>
      <c r="K5772" t="s">
        <v>307</v>
      </c>
      <c r="L5772" t="s">
        <v>307</v>
      </c>
      <c r="M5772" t="s">
        <v>307</v>
      </c>
      <c r="N5772" t="s">
        <v>307</v>
      </c>
      <c r="O5772" t="s">
        <v>307</v>
      </c>
      <c r="P5772" t="s">
        <v>307</v>
      </c>
      <c r="Q5772" t="s">
        <v>307</v>
      </c>
      <c r="R5772" t="s">
        <v>307</v>
      </c>
      <c r="S5772" t="s">
        <v>307</v>
      </c>
      <c r="T5772" t="s">
        <v>307</v>
      </c>
      <c r="U5772" t="s">
        <v>307</v>
      </c>
      <c r="V5772" t="s">
        <v>307</v>
      </c>
      <c r="W5772" t="s">
        <v>307</v>
      </c>
      <c r="X5772" t="s">
        <v>307</v>
      </c>
      <c r="Y5772" t="s">
        <v>307</v>
      </c>
      <c r="Z5772" t="s">
        <v>307</v>
      </c>
    </row>
    <row r="5773" spans="1:26" x14ac:dyDescent="0.25">
      <c r="A5773">
        <v>705</v>
      </c>
      <c r="B5773" t="s">
        <v>261</v>
      </c>
      <c r="C5773" t="s">
        <v>459</v>
      </c>
      <c r="D5773" t="s">
        <v>48</v>
      </c>
      <c r="E5773" t="s">
        <v>307</v>
      </c>
      <c r="F5773" t="s">
        <v>307</v>
      </c>
      <c r="G5773" t="s">
        <v>307</v>
      </c>
      <c r="H5773" t="s">
        <v>307</v>
      </c>
      <c r="I5773" t="s">
        <v>307</v>
      </c>
      <c r="J5773" t="s">
        <v>307</v>
      </c>
      <c r="K5773" t="s">
        <v>307</v>
      </c>
      <c r="L5773" t="s">
        <v>307</v>
      </c>
      <c r="M5773" t="s">
        <v>307</v>
      </c>
      <c r="N5773" t="s">
        <v>307</v>
      </c>
      <c r="O5773" t="s">
        <v>307</v>
      </c>
      <c r="P5773" t="s">
        <v>307</v>
      </c>
      <c r="Q5773" t="s">
        <v>307</v>
      </c>
    </row>
    <row r="5774" spans="1:26" x14ac:dyDescent="0.25">
      <c r="A5774">
        <v>705</v>
      </c>
      <c r="B5774" t="s">
        <v>261</v>
      </c>
      <c r="C5774" t="s">
        <v>304</v>
      </c>
      <c r="D5774" t="s">
        <v>48</v>
      </c>
      <c r="E5774" t="s">
        <v>307</v>
      </c>
      <c r="F5774" t="s">
        <v>307</v>
      </c>
      <c r="G5774" t="s">
        <v>307</v>
      </c>
      <c r="H5774" t="s">
        <v>307</v>
      </c>
      <c r="I5774" t="s">
        <v>307</v>
      </c>
      <c r="J5774" t="s">
        <v>307</v>
      </c>
      <c r="K5774" t="s">
        <v>307</v>
      </c>
      <c r="L5774" t="s">
        <v>307</v>
      </c>
      <c r="M5774" t="s">
        <v>307</v>
      </c>
      <c r="N5774" t="s">
        <v>307</v>
      </c>
      <c r="O5774" t="s">
        <v>307</v>
      </c>
      <c r="P5774" t="s">
        <v>307</v>
      </c>
      <c r="Q5774" t="s">
        <v>307</v>
      </c>
    </row>
    <row r="5775" spans="1:26" x14ac:dyDescent="0.25">
      <c r="A5775">
        <v>705</v>
      </c>
      <c r="B5775" t="s">
        <v>261</v>
      </c>
      <c r="C5775" t="s">
        <v>433</v>
      </c>
      <c r="D5775" t="s">
        <v>48</v>
      </c>
      <c r="E5775" t="s">
        <v>307</v>
      </c>
      <c r="F5775" t="s">
        <v>307</v>
      </c>
      <c r="G5775" t="s">
        <v>307</v>
      </c>
      <c r="H5775" t="s">
        <v>307</v>
      </c>
      <c r="I5775" t="s">
        <v>307</v>
      </c>
      <c r="J5775" t="s">
        <v>307</v>
      </c>
      <c r="K5775" t="s">
        <v>307</v>
      </c>
      <c r="L5775" t="s">
        <v>307</v>
      </c>
      <c r="M5775" t="s">
        <v>307</v>
      </c>
      <c r="N5775" t="s">
        <v>307</v>
      </c>
      <c r="O5775" t="s">
        <v>307</v>
      </c>
      <c r="P5775" t="s">
        <v>307</v>
      </c>
      <c r="Q5775" t="s">
        <v>307</v>
      </c>
    </row>
    <row r="5776" spans="1:26" x14ac:dyDescent="0.25">
      <c r="A5776">
        <v>705</v>
      </c>
      <c r="B5776" t="s">
        <v>261</v>
      </c>
      <c r="C5776" t="s">
        <v>305</v>
      </c>
      <c r="D5776" t="s">
        <v>48</v>
      </c>
      <c r="E5776" t="s">
        <v>307</v>
      </c>
      <c r="F5776" t="s">
        <v>307</v>
      </c>
      <c r="G5776" t="s">
        <v>307</v>
      </c>
      <c r="H5776" t="s">
        <v>307</v>
      </c>
      <c r="I5776" t="s">
        <v>307</v>
      </c>
      <c r="J5776" t="s">
        <v>307</v>
      </c>
      <c r="K5776" t="s">
        <v>307</v>
      </c>
      <c r="L5776" t="s">
        <v>307</v>
      </c>
      <c r="M5776" t="s">
        <v>307</v>
      </c>
      <c r="N5776" t="s">
        <v>307</v>
      </c>
      <c r="O5776" t="s">
        <v>307</v>
      </c>
      <c r="P5776" t="s">
        <v>307</v>
      </c>
      <c r="Q5776" t="s">
        <v>307</v>
      </c>
    </row>
    <row r="5777" spans="1:45" x14ac:dyDescent="0.25">
      <c r="A5777">
        <v>705</v>
      </c>
      <c r="B5777" t="s">
        <v>261</v>
      </c>
      <c r="C5777" t="s">
        <v>306</v>
      </c>
      <c r="D5777" t="s">
        <v>48</v>
      </c>
      <c r="E5777" t="s">
        <v>307</v>
      </c>
      <c r="F5777" t="s">
        <v>307</v>
      </c>
      <c r="G5777" t="s">
        <v>307</v>
      </c>
      <c r="H5777" t="s">
        <v>307</v>
      </c>
      <c r="I5777" t="s">
        <v>307</v>
      </c>
      <c r="J5777" t="s">
        <v>307</v>
      </c>
      <c r="K5777" t="s">
        <v>307</v>
      </c>
      <c r="L5777" t="s">
        <v>307</v>
      </c>
      <c r="M5777" t="s">
        <v>307</v>
      </c>
      <c r="N5777" t="s">
        <v>307</v>
      </c>
      <c r="O5777" t="s">
        <v>307</v>
      </c>
      <c r="P5777" t="s">
        <v>307</v>
      </c>
      <c r="Q5777" t="s">
        <v>307</v>
      </c>
    </row>
    <row r="5778" spans="1:45" x14ac:dyDescent="0.25">
      <c r="A5778">
        <v>705</v>
      </c>
      <c r="B5778" t="s">
        <v>261</v>
      </c>
      <c r="C5778" t="s">
        <v>44</v>
      </c>
      <c r="D5778" t="s">
        <v>54</v>
      </c>
      <c r="E5778" t="s">
        <v>307</v>
      </c>
      <c r="F5778" t="s">
        <v>307</v>
      </c>
      <c r="G5778" t="s">
        <v>307</v>
      </c>
      <c r="H5778" t="s">
        <v>307</v>
      </c>
      <c r="I5778" t="s">
        <v>307</v>
      </c>
      <c r="J5778" t="s">
        <v>307</v>
      </c>
      <c r="K5778" t="s">
        <v>307</v>
      </c>
      <c r="L5778" t="s">
        <v>307</v>
      </c>
      <c r="M5778" t="s">
        <v>307</v>
      </c>
      <c r="N5778" t="s">
        <v>307</v>
      </c>
      <c r="O5778" t="s">
        <v>307</v>
      </c>
      <c r="P5778" t="s">
        <v>307</v>
      </c>
      <c r="Q5778" t="s">
        <v>307</v>
      </c>
      <c r="R5778" t="s">
        <v>307</v>
      </c>
      <c r="S5778" t="s">
        <v>307</v>
      </c>
      <c r="T5778" t="s">
        <v>307</v>
      </c>
      <c r="U5778" t="s">
        <v>307</v>
      </c>
      <c r="V5778" t="s">
        <v>307</v>
      </c>
      <c r="W5778" t="s">
        <v>307</v>
      </c>
    </row>
    <row r="5779" spans="1:45" x14ac:dyDescent="0.25">
      <c r="A5779">
        <v>705</v>
      </c>
      <c r="B5779" t="s">
        <v>261</v>
      </c>
      <c r="C5779" t="s">
        <v>44</v>
      </c>
      <c r="D5779" t="s">
        <v>55</v>
      </c>
      <c r="E5779" t="s">
        <v>307</v>
      </c>
      <c r="F5779" t="s">
        <v>307</v>
      </c>
      <c r="G5779" t="s">
        <v>307</v>
      </c>
      <c r="H5779" t="s">
        <v>307</v>
      </c>
      <c r="I5779" t="s">
        <v>307</v>
      </c>
      <c r="J5779" t="s">
        <v>307</v>
      </c>
      <c r="K5779" t="s">
        <v>307</v>
      </c>
      <c r="L5779" t="s">
        <v>307</v>
      </c>
      <c r="M5779" t="s">
        <v>307</v>
      </c>
      <c r="N5779" t="s">
        <v>307</v>
      </c>
      <c r="O5779" t="s">
        <v>307</v>
      </c>
      <c r="P5779" t="s">
        <v>307</v>
      </c>
      <c r="Q5779" t="s">
        <v>307</v>
      </c>
      <c r="R5779" t="s">
        <v>307</v>
      </c>
      <c r="S5779" t="s">
        <v>307</v>
      </c>
      <c r="T5779" t="s">
        <v>307</v>
      </c>
      <c r="U5779" t="s">
        <v>307</v>
      </c>
      <c r="V5779" t="s">
        <v>307</v>
      </c>
      <c r="W5779" t="s">
        <v>307</v>
      </c>
    </row>
    <row r="5780" spans="1:45" x14ac:dyDescent="0.25">
      <c r="A5780">
        <v>705</v>
      </c>
      <c r="B5780" t="s">
        <v>261</v>
      </c>
      <c r="C5780" t="s">
        <v>44</v>
      </c>
      <c r="D5780" t="s">
        <v>56</v>
      </c>
      <c r="E5780" t="s">
        <v>307</v>
      </c>
      <c r="F5780" t="s">
        <v>307</v>
      </c>
      <c r="G5780" t="s">
        <v>307</v>
      </c>
      <c r="H5780" t="s">
        <v>307</v>
      </c>
      <c r="I5780" t="s">
        <v>307</v>
      </c>
      <c r="J5780" t="s">
        <v>307</v>
      </c>
      <c r="K5780" t="s">
        <v>307</v>
      </c>
      <c r="L5780" t="s">
        <v>307</v>
      </c>
      <c r="M5780" t="s">
        <v>307</v>
      </c>
      <c r="N5780" t="s">
        <v>307</v>
      </c>
      <c r="O5780" t="s">
        <v>307</v>
      </c>
      <c r="P5780" t="s">
        <v>307</v>
      </c>
      <c r="Q5780" t="s">
        <v>307</v>
      </c>
      <c r="R5780" t="s">
        <v>307</v>
      </c>
      <c r="S5780" t="s">
        <v>307</v>
      </c>
      <c r="T5780" t="s">
        <v>307</v>
      </c>
      <c r="U5780" t="s">
        <v>307</v>
      </c>
      <c r="V5780" t="s">
        <v>307</v>
      </c>
      <c r="W5780" t="s">
        <v>307</v>
      </c>
    </row>
    <row r="5781" spans="1:45" x14ac:dyDescent="0.25">
      <c r="A5781">
        <v>705</v>
      </c>
      <c r="B5781" t="s">
        <v>261</v>
      </c>
      <c r="C5781" t="s">
        <v>44</v>
      </c>
      <c r="D5781" t="s">
        <v>57</v>
      </c>
      <c r="E5781" t="s">
        <v>307</v>
      </c>
      <c r="F5781" t="s">
        <v>307</v>
      </c>
      <c r="G5781" t="s">
        <v>307</v>
      </c>
      <c r="H5781" t="s">
        <v>307</v>
      </c>
      <c r="I5781" t="s">
        <v>307</v>
      </c>
      <c r="J5781" t="s">
        <v>307</v>
      </c>
      <c r="K5781" t="s">
        <v>307</v>
      </c>
      <c r="L5781" t="s">
        <v>307</v>
      </c>
      <c r="M5781" t="s">
        <v>307</v>
      </c>
      <c r="N5781" t="s">
        <v>307</v>
      </c>
      <c r="O5781" t="s">
        <v>307</v>
      </c>
      <c r="P5781" t="s">
        <v>307</v>
      </c>
      <c r="Q5781" t="s">
        <v>307</v>
      </c>
      <c r="R5781" t="s">
        <v>307</v>
      </c>
      <c r="S5781" t="s">
        <v>307</v>
      </c>
      <c r="T5781" t="s">
        <v>307</v>
      </c>
      <c r="U5781" t="s">
        <v>307</v>
      </c>
      <c r="V5781" t="s">
        <v>307</v>
      </c>
      <c r="W5781" t="s">
        <v>307</v>
      </c>
    </row>
    <row r="5782" spans="1:45" x14ac:dyDescent="0.25">
      <c r="A5782">
        <v>705</v>
      </c>
      <c r="B5782" t="s">
        <v>261</v>
      </c>
      <c r="C5782" t="s">
        <v>44</v>
      </c>
      <c r="D5782" t="s">
        <v>58</v>
      </c>
      <c r="E5782" t="s">
        <v>307</v>
      </c>
      <c r="F5782" t="s">
        <v>307</v>
      </c>
      <c r="G5782" t="s">
        <v>307</v>
      </c>
      <c r="H5782" t="s">
        <v>307</v>
      </c>
      <c r="I5782" t="s">
        <v>307</v>
      </c>
      <c r="J5782" t="s">
        <v>307</v>
      </c>
      <c r="K5782" t="s">
        <v>307</v>
      </c>
      <c r="L5782" t="s">
        <v>307</v>
      </c>
      <c r="M5782" t="s">
        <v>307</v>
      </c>
      <c r="N5782" t="s">
        <v>307</v>
      </c>
      <c r="O5782" t="s">
        <v>307</v>
      </c>
      <c r="P5782" t="s">
        <v>307</v>
      </c>
      <c r="Q5782" t="s">
        <v>307</v>
      </c>
      <c r="R5782" t="s">
        <v>307</v>
      </c>
      <c r="S5782" t="s">
        <v>307</v>
      </c>
      <c r="T5782" t="s">
        <v>307</v>
      </c>
      <c r="U5782" t="s">
        <v>307</v>
      </c>
      <c r="V5782" t="s">
        <v>307</v>
      </c>
      <c r="W5782" t="s">
        <v>307</v>
      </c>
    </row>
    <row r="5783" spans="1:45" x14ac:dyDescent="0.25">
      <c r="A5783">
        <v>705</v>
      </c>
      <c r="B5783" t="s">
        <v>261</v>
      </c>
      <c r="C5783" t="s">
        <v>44</v>
      </c>
      <c r="D5783" t="s">
        <v>59</v>
      </c>
      <c r="E5783" t="s">
        <v>307</v>
      </c>
      <c r="F5783" t="s">
        <v>307</v>
      </c>
      <c r="G5783" t="s">
        <v>307</v>
      </c>
      <c r="H5783" t="s">
        <v>307</v>
      </c>
      <c r="I5783" t="s">
        <v>307</v>
      </c>
      <c r="J5783" t="s">
        <v>307</v>
      </c>
      <c r="K5783" t="s">
        <v>307</v>
      </c>
      <c r="L5783" t="s">
        <v>307</v>
      </c>
      <c r="M5783" t="s">
        <v>307</v>
      </c>
      <c r="N5783" t="s">
        <v>307</v>
      </c>
      <c r="O5783" t="s">
        <v>307</v>
      </c>
      <c r="P5783" t="s">
        <v>307</v>
      </c>
      <c r="Q5783" t="s">
        <v>307</v>
      </c>
      <c r="R5783" t="s">
        <v>307</v>
      </c>
      <c r="S5783" t="s">
        <v>307</v>
      </c>
      <c r="T5783" t="s">
        <v>307</v>
      </c>
      <c r="U5783" t="s">
        <v>307</v>
      </c>
      <c r="V5783" t="s">
        <v>307</v>
      </c>
      <c r="W5783" t="s">
        <v>307</v>
      </c>
    </row>
    <row r="5784" spans="1:45" x14ac:dyDescent="0.25">
      <c r="A5784">
        <v>705</v>
      </c>
      <c r="B5784" t="s">
        <v>261</v>
      </c>
      <c r="C5784" t="s">
        <v>44</v>
      </c>
      <c r="D5784" t="s">
        <v>60</v>
      </c>
      <c r="E5784" t="s">
        <v>307</v>
      </c>
      <c r="F5784" t="s">
        <v>307</v>
      </c>
      <c r="G5784" t="s">
        <v>307</v>
      </c>
      <c r="H5784" t="s">
        <v>307</v>
      </c>
      <c r="I5784" t="s">
        <v>307</v>
      </c>
      <c r="J5784" t="s">
        <v>307</v>
      </c>
      <c r="K5784" t="s">
        <v>307</v>
      </c>
      <c r="L5784" t="s">
        <v>307</v>
      </c>
      <c r="M5784" t="s">
        <v>307</v>
      </c>
      <c r="N5784" t="s">
        <v>307</v>
      </c>
      <c r="O5784" t="s">
        <v>307</v>
      </c>
      <c r="P5784" t="s">
        <v>307</v>
      </c>
      <c r="Q5784" t="s">
        <v>307</v>
      </c>
      <c r="R5784" t="s">
        <v>307</v>
      </c>
      <c r="S5784" t="s">
        <v>307</v>
      </c>
      <c r="T5784" t="s">
        <v>307</v>
      </c>
      <c r="U5784" t="s">
        <v>307</v>
      </c>
      <c r="V5784" t="s">
        <v>307</v>
      </c>
      <c r="W5784" t="s">
        <v>307</v>
      </c>
    </row>
    <row r="5785" spans="1:45" x14ac:dyDescent="0.25">
      <c r="A5785">
        <v>705</v>
      </c>
      <c r="B5785" t="s">
        <v>261</v>
      </c>
      <c r="C5785" t="s">
        <v>44</v>
      </c>
      <c r="D5785" t="s">
        <v>61</v>
      </c>
      <c r="E5785" t="s">
        <v>307</v>
      </c>
      <c r="F5785" t="s">
        <v>307</v>
      </c>
      <c r="G5785" t="s">
        <v>307</v>
      </c>
      <c r="H5785" t="s">
        <v>307</v>
      </c>
      <c r="I5785" t="s">
        <v>307</v>
      </c>
      <c r="J5785" t="s">
        <v>307</v>
      </c>
      <c r="K5785" t="s">
        <v>307</v>
      </c>
      <c r="L5785" t="s">
        <v>307</v>
      </c>
      <c r="M5785" t="s">
        <v>307</v>
      </c>
      <c r="N5785" t="s">
        <v>307</v>
      </c>
      <c r="O5785" t="s">
        <v>307</v>
      </c>
      <c r="P5785" t="s">
        <v>307</v>
      </c>
      <c r="Q5785" t="s">
        <v>307</v>
      </c>
      <c r="R5785" t="s">
        <v>307</v>
      </c>
      <c r="S5785" t="s">
        <v>307</v>
      </c>
      <c r="T5785" t="s">
        <v>307</v>
      </c>
      <c r="U5785" t="s">
        <v>307</v>
      </c>
      <c r="V5785" t="s">
        <v>307</v>
      </c>
      <c r="W5785" t="s">
        <v>307</v>
      </c>
    </row>
    <row r="5786" spans="1:45" x14ac:dyDescent="0.25">
      <c r="A5786">
        <v>705</v>
      </c>
      <c r="B5786" t="s">
        <v>261</v>
      </c>
      <c r="C5786" t="s">
        <v>44</v>
      </c>
      <c r="D5786" t="s">
        <v>62</v>
      </c>
      <c r="E5786" t="s">
        <v>307</v>
      </c>
      <c r="F5786" t="s">
        <v>307</v>
      </c>
      <c r="G5786" t="s">
        <v>307</v>
      </c>
      <c r="H5786" t="s">
        <v>307</v>
      </c>
      <c r="I5786" t="s">
        <v>307</v>
      </c>
      <c r="J5786" t="s">
        <v>307</v>
      </c>
      <c r="K5786" t="s">
        <v>307</v>
      </c>
      <c r="L5786" t="s">
        <v>307</v>
      </c>
      <c r="M5786" t="s">
        <v>307</v>
      </c>
      <c r="N5786" t="s">
        <v>307</v>
      </c>
      <c r="O5786" t="s">
        <v>307</v>
      </c>
      <c r="P5786" t="s">
        <v>307</v>
      </c>
      <c r="Q5786" t="s">
        <v>307</v>
      </c>
      <c r="R5786" t="s">
        <v>307</v>
      </c>
      <c r="S5786" t="s">
        <v>307</v>
      </c>
      <c r="T5786" t="s">
        <v>307</v>
      </c>
      <c r="U5786" t="s">
        <v>307</v>
      </c>
      <c r="V5786" t="s">
        <v>307</v>
      </c>
      <c r="W5786" t="s">
        <v>307</v>
      </c>
    </row>
    <row r="5787" spans="1:45" x14ac:dyDescent="0.25">
      <c r="A5787">
        <v>705</v>
      </c>
      <c r="B5787" t="s">
        <v>261</v>
      </c>
      <c r="C5787" t="s">
        <v>38</v>
      </c>
      <c r="D5787" t="s">
        <v>47</v>
      </c>
      <c r="E5787" t="s">
        <v>307</v>
      </c>
      <c r="F5787" t="s">
        <v>307</v>
      </c>
      <c r="G5787" t="s">
        <v>307</v>
      </c>
      <c r="H5787" t="s">
        <v>307</v>
      </c>
      <c r="I5787" t="s">
        <v>307</v>
      </c>
      <c r="J5787" t="s">
        <v>307</v>
      </c>
      <c r="K5787" t="s">
        <v>307</v>
      </c>
      <c r="L5787" t="s">
        <v>307</v>
      </c>
      <c r="M5787" t="s">
        <v>307</v>
      </c>
      <c r="N5787" t="s">
        <v>307</v>
      </c>
      <c r="O5787" t="s">
        <v>307</v>
      </c>
      <c r="P5787" t="s">
        <v>307</v>
      </c>
      <c r="Q5787" t="s">
        <v>307</v>
      </c>
      <c r="R5787" t="s">
        <v>307</v>
      </c>
      <c r="S5787" t="s">
        <v>307</v>
      </c>
      <c r="T5787" t="s">
        <v>307</v>
      </c>
      <c r="U5787" t="s">
        <v>307</v>
      </c>
      <c r="V5787" t="s">
        <v>307</v>
      </c>
      <c r="W5787" t="s">
        <v>307</v>
      </c>
      <c r="X5787" t="s">
        <v>307</v>
      </c>
      <c r="Y5787" t="s">
        <v>307</v>
      </c>
      <c r="Z5787" t="s">
        <v>307</v>
      </c>
      <c r="AA5787" t="s">
        <v>307</v>
      </c>
      <c r="AB5787" t="s">
        <v>307</v>
      </c>
      <c r="AC5787" t="s">
        <v>307</v>
      </c>
      <c r="AD5787" t="s">
        <v>307</v>
      </c>
      <c r="AE5787" t="s">
        <v>307</v>
      </c>
      <c r="AF5787" t="s">
        <v>307</v>
      </c>
      <c r="AG5787" t="s">
        <v>307</v>
      </c>
      <c r="AH5787" t="s">
        <v>307</v>
      </c>
      <c r="AI5787" t="s">
        <v>307</v>
      </c>
      <c r="AJ5787" t="s">
        <v>307</v>
      </c>
      <c r="AK5787" t="s">
        <v>307</v>
      </c>
      <c r="AL5787" t="s">
        <v>307</v>
      </c>
      <c r="AM5787" t="s">
        <v>307</v>
      </c>
      <c r="AN5787" t="s">
        <v>307</v>
      </c>
      <c r="AO5787" t="s">
        <v>307</v>
      </c>
      <c r="AP5787" t="s">
        <v>307</v>
      </c>
      <c r="AQ5787" t="s">
        <v>307</v>
      </c>
      <c r="AR5787" t="s">
        <v>307</v>
      </c>
      <c r="AS5787" t="s">
        <v>307</v>
      </c>
    </row>
    <row r="5788" spans="1:45" x14ac:dyDescent="0.25">
      <c r="A5788">
        <v>705</v>
      </c>
      <c r="B5788" t="s">
        <v>261</v>
      </c>
      <c r="C5788" t="s">
        <v>38</v>
      </c>
      <c r="D5788" t="s">
        <v>48</v>
      </c>
      <c r="E5788" t="s">
        <v>307</v>
      </c>
      <c r="F5788" t="s">
        <v>307</v>
      </c>
      <c r="G5788" t="s">
        <v>307</v>
      </c>
      <c r="H5788" t="s">
        <v>307</v>
      </c>
      <c r="I5788" t="s">
        <v>307</v>
      </c>
      <c r="J5788" t="s">
        <v>307</v>
      </c>
      <c r="K5788" t="s">
        <v>307</v>
      </c>
      <c r="L5788" t="s">
        <v>307</v>
      </c>
      <c r="M5788" t="s">
        <v>307</v>
      </c>
      <c r="N5788" t="s">
        <v>307</v>
      </c>
      <c r="O5788" t="s">
        <v>307</v>
      </c>
      <c r="P5788" t="s">
        <v>307</v>
      </c>
      <c r="Q5788" t="s">
        <v>307</v>
      </c>
      <c r="R5788" t="s">
        <v>307</v>
      </c>
      <c r="S5788" t="s">
        <v>307</v>
      </c>
      <c r="T5788" t="s">
        <v>307</v>
      </c>
      <c r="U5788" t="s">
        <v>307</v>
      </c>
      <c r="V5788" t="s">
        <v>307</v>
      </c>
      <c r="W5788" t="s">
        <v>307</v>
      </c>
      <c r="X5788" t="s">
        <v>307</v>
      </c>
      <c r="Y5788" t="s">
        <v>307</v>
      </c>
      <c r="Z5788" t="s">
        <v>307</v>
      </c>
      <c r="AA5788" t="s">
        <v>307</v>
      </c>
      <c r="AB5788" t="s">
        <v>307</v>
      </c>
      <c r="AC5788" t="s">
        <v>307</v>
      </c>
      <c r="AD5788" t="s">
        <v>307</v>
      </c>
      <c r="AE5788" t="s">
        <v>307</v>
      </c>
      <c r="AF5788" t="s">
        <v>307</v>
      </c>
      <c r="AG5788" t="s">
        <v>307</v>
      </c>
      <c r="AH5788" t="s">
        <v>307</v>
      </c>
      <c r="AI5788" t="s">
        <v>307</v>
      </c>
      <c r="AJ5788" t="s">
        <v>307</v>
      </c>
      <c r="AK5788" t="s">
        <v>307</v>
      </c>
      <c r="AL5788" t="s">
        <v>307</v>
      </c>
      <c r="AM5788" t="s">
        <v>307</v>
      </c>
      <c r="AN5788" t="s">
        <v>307</v>
      </c>
      <c r="AO5788" t="s">
        <v>307</v>
      </c>
      <c r="AP5788" t="s">
        <v>307</v>
      </c>
      <c r="AQ5788" t="s">
        <v>307</v>
      </c>
      <c r="AR5788" t="s">
        <v>307</v>
      </c>
      <c r="AS5788" t="s">
        <v>307</v>
      </c>
    </row>
    <row r="5789" spans="1:45" x14ac:dyDescent="0.25">
      <c r="A5789">
        <v>705</v>
      </c>
      <c r="B5789" t="s">
        <v>261</v>
      </c>
      <c r="C5789" t="s">
        <v>38</v>
      </c>
      <c r="D5789" t="s">
        <v>49</v>
      </c>
      <c r="E5789" t="s">
        <v>307</v>
      </c>
      <c r="F5789" t="s">
        <v>307</v>
      </c>
      <c r="G5789" t="s">
        <v>307</v>
      </c>
      <c r="H5789" t="s">
        <v>307</v>
      </c>
      <c r="I5789" t="s">
        <v>307</v>
      </c>
      <c r="J5789" t="s">
        <v>307</v>
      </c>
      <c r="K5789" t="s">
        <v>307</v>
      </c>
      <c r="L5789" t="s">
        <v>307</v>
      </c>
      <c r="M5789" t="s">
        <v>307</v>
      </c>
      <c r="N5789" t="s">
        <v>307</v>
      </c>
      <c r="O5789" t="s">
        <v>307</v>
      </c>
      <c r="P5789" t="s">
        <v>307</v>
      </c>
      <c r="Q5789" t="s">
        <v>307</v>
      </c>
      <c r="R5789" t="s">
        <v>307</v>
      </c>
      <c r="S5789" t="s">
        <v>307</v>
      </c>
      <c r="T5789" t="s">
        <v>307</v>
      </c>
      <c r="U5789" t="s">
        <v>307</v>
      </c>
      <c r="V5789" t="s">
        <v>307</v>
      </c>
      <c r="W5789" t="s">
        <v>307</v>
      </c>
      <c r="X5789" t="s">
        <v>307</v>
      </c>
      <c r="Y5789" t="s">
        <v>307</v>
      </c>
      <c r="Z5789" t="s">
        <v>307</v>
      </c>
      <c r="AA5789" t="s">
        <v>307</v>
      </c>
      <c r="AB5789" t="s">
        <v>307</v>
      </c>
      <c r="AC5789" t="s">
        <v>307</v>
      </c>
      <c r="AD5789" t="s">
        <v>307</v>
      </c>
      <c r="AE5789" t="s">
        <v>307</v>
      </c>
      <c r="AF5789" t="s">
        <v>307</v>
      </c>
      <c r="AG5789" t="s">
        <v>307</v>
      </c>
      <c r="AH5789" t="s">
        <v>307</v>
      </c>
      <c r="AI5789" t="s">
        <v>307</v>
      </c>
      <c r="AJ5789" t="s">
        <v>307</v>
      </c>
      <c r="AK5789" t="s">
        <v>307</v>
      </c>
      <c r="AL5789" t="s">
        <v>307</v>
      </c>
      <c r="AM5789" t="s">
        <v>307</v>
      </c>
      <c r="AN5789" t="s">
        <v>307</v>
      </c>
      <c r="AO5789" t="s">
        <v>307</v>
      </c>
      <c r="AP5789" t="s">
        <v>307</v>
      </c>
      <c r="AQ5789" t="s">
        <v>307</v>
      </c>
      <c r="AR5789" t="s">
        <v>307</v>
      </c>
      <c r="AS5789" t="s">
        <v>307</v>
      </c>
    </row>
    <row r="5790" spans="1:45" x14ac:dyDescent="0.25">
      <c r="A5790">
        <v>705</v>
      </c>
      <c r="B5790" t="s">
        <v>261</v>
      </c>
      <c r="C5790" t="s">
        <v>450</v>
      </c>
      <c r="D5790" t="s">
        <v>48</v>
      </c>
      <c r="E5790" t="s">
        <v>307</v>
      </c>
      <c r="F5790" t="s">
        <v>307</v>
      </c>
      <c r="G5790" t="s">
        <v>307</v>
      </c>
      <c r="H5790" t="s">
        <v>307</v>
      </c>
      <c r="I5790" t="s">
        <v>307</v>
      </c>
      <c r="J5790" t="s">
        <v>307</v>
      </c>
      <c r="K5790" t="s">
        <v>307</v>
      </c>
      <c r="L5790" t="s">
        <v>307</v>
      </c>
      <c r="M5790" t="s">
        <v>307</v>
      </c>
      <c r="N5790" t="s">
        <v>307</v>
      </c>
      <c r="O5790" t="s">
        <v>307</v>
      </c>
      <c r="P5790" t="s">
        <v>307</v>
      </c>
      <c r="Q5790" t="s">
        <v>307</v>
      </c>
      <c r="R5790" t="s">
        <v>307</v>
      </c>
    </row>
    <row r="5791" spans="1:45" x14ac:dyDescent="0.25">
      <c r="A5791">
        <v>705</v>
      </c>
      <c r="B5791" t="s">
        <v>261</v>
      </c>
      <c r="C5791" t="s">
        <v>449</v>
      </c>
      <c r="D5791" t="s">
        <v>48</v>
      </c>
      <c r="E5791" t="s">
        <v>307</v>
      </c>
      <c r="F5791" t="s">
        <v>307</v>
      </c>
      <c r="G5791" t="s">
        <v>307</v>
      </c>
      <c r="H5791" t="s">
        <v>307</v>
      </c>
      <c r="I5791" t="s">
        <v>307</v>
      </c>
      <c r="J5791" t="s">
        <v>307</v>
      </c>
      <c r="K5791" t="s">
        <v>307</v>
      </c>
      <c r="L5791" t="s">
        <v>307</v>
      </c>
      <c r="M5791" t="s">
        <v>307</v>
      </c>
      <c r="N5791" t="s">
        <v>307</v>
      </c>
      <c r="O5791" t="s">
        <v>307</v>
      </c>
      <c r="P5791" t="s">
        <v>307</v>
      </c>
      <c r="Q5791" t="s">
        <v>307</v>
      </c>
      <c r="R5791" t="s">
        <v>307</v>
      </c>
    </row>
    <row r="5792" spans="1:45" x14ac:dyDescent="0.25">
      <c r="A5792">
        <v>705</v>
      </c>
      <c r="B5792" t="s">
        <v>261</v>
      </c>
      <c r="C5792" t="s">
        <v>475</v>
      </c>
      <c r="D5792" t="s">
        <v>48</v>
      </c>
      <c r="E5792" t="s">
        <v>307</v>
      </c>
      <c r="F5792" t="s">
        <v>307</v>
      </c>
      <c r="G5792" t="s">
        <v>307</v>
      </c>
    </row>
    <row r="5793" spans="1:45" x14ac:dyDescent="0.25">
      <c r="A5793">
        <v>705</v>
      </c>
      <c r="B5793" t="s">
        <v>261</v>
      </c>
      <c r="C5793" t="s">
        <v>42</v>
      </c>
      <c r="D5793" t="s">
        <v>48</v>
      </c>
      <c r="E5793" t="s">
        <v>307</v>
      </c>
      <c r="F5793" t="s">
        <v>307</v>
      </c>
      <c r="G5793" t="s">
        <v>307</v>
      </c>
      <c r="H5793" t="s">
        <v>307</v>
      </c>
      <c r="I5793" t="s">
        <v>307</v>
      </c>
      <c r="J5793" t="s">
        <v>307</v>
      </c>
      <c r="K5793" t="s">
        <v>307</v>
      </c>
      <c r="L5793" t="s">
        <v>307</v>
      </c>
      <c r="M5793" t="s">
        <v>307</v>
      </c>
      <c r="N5793" t="s">
        <v>307</v>
      </c>
      <c r="O5793" t="s">
        <v>307</v>
      </c>
      <c r="P5793" t="s">
        <v>307</v>
      </c>
      <c r="Q5793" t="s">
        <v>307</v>
      </c>
      <c r="R5793" t="s">
        <v>307</v>
      </c>
      <c r="S5793" t="s">
        <v>307</v>
      </c>
      <c r="T5793" t="s">
        <v>307</v>
      </c>
      <c r="U5793" t="s">
        <v>307</v>
      </c>
      <c r="V5793" t="s">
        <v>307</v>
      </c>
      <c r="W5793" t="s">
        <v>307</v>
      </c>
      <c r="X5793" t="s">
        <v>307</v>
      </c>
      <c r="Y5793" t="s">
        <v>307</v>
      </c>
      <c r="Z5793" t="s">
        <v>307</v>
      </c>
    </row>
    <row r="5794" spans="1:45" x14ac:dyDescent="0.25">
      <c r="A5794">
        <v>706</v>
      </c>
      <c r="B5794" t="s">
        <v>262</v>
      </c>
      <c r="C5794" t="s">
        <v>43</v>
      </c>
      <c r="D5794" t="s">
        <v>54</v>
      </c>
      <c r="E5794" t="s">
        <v>307</v>
      </c>
      <c r="F5794" t="s">
        <v>307</v>
      </c>
      <c r="G5794" t="s">
        <v>307</v>
      </c>
      <c r="H5794" t="s">
        <v>307</v>
      </c>
      <c r="I5794" t="s">
        <v>307</v>
      </c>
      <c r="J5794" t="s">
        <v>307</v>
      </c>
      <c r="K5794" t="s">
        <v>307</v>
      </c>
      <c r="L5794" t="s">
        <v>307</v>
      </c>
      <c r="M5794" t="s">
        <v>307</v>
      </c>
      <c r="N5794" t="s">
        <v>307</v>
      </c>
      <c r="O5794" t="s">
        <v>307</v>
      </c>
      <c r="P5794" t="s">
        <v>307</v>
      </c>
      <c r="Q5794" t="s">
        <v>307</v>
      </c>
      <c r="R5794" t="s">
        <v>307</v>
      </c>
      <c r="S5794" t="s">
        <v>307</v>
      </c>
      <c r="T5794" t="s">
        <v>307</v>
      </c>
      <c r="U5794" t="s">
        <v>307</v>
      </c>
      <c r="V5794" t="s">
        <v>307</v>
      </c>
      <c r="W5794" t="s">
        <v>307</v>
      </c>
    </row>
    <row r="5795" spans="1:45" x14ac:dyDescent="0.25">
      <c r="A5795">
        <v>706</v>
      </c>
      <c r="B5795" t="s">
        <v>262</v>
      </c>
      <c r="C5795" t="s">
        <v>43</v>
      </c>
      <c r="D5795" t="s">
        <v>55</v>
      </c>
      <c r="E5795" t="s">
        <v>307</v>
      </c>
      <c r="F5795" t="s">
        <v>307</v>
      </c>
      <c r="G5795" t="s">
        <v>307</v>
      </c>
      <c r="H5795" t="s">
        <v>307</v>
      </c>
      <c r="I5795" t="s">
        <v>307</v>
      </c>
      <c r="J5795" t="s">
        <v>307</v>
      </c>
      <c r="K5795" t="s">
        <v>307</v>
      </c>
      <c r="L5795" t="s">
        <v>307</v>
      </c>
      <c r="M5795" t="s">
        <v>307</v>
      </c>
      <c r="N5795" t="s">
        <v>307</v>
      </c>
      <c r="O5795" t="s">
        <v>307</v>
      </c>
      <c r="P5795" t="s">
        <v>307</v>
      </c>
      <c r="Q5795" t="s">
        <v>307</v>
      </c>
      <c r="R5795" t="s">
        <v>307</v>
      </c>
      <c r="S5795" t="s">
        <v>307</v>
      </c>
      <c r="T5795" t="s">
        <v>307</v>
      </c>
      <c r="U5795" t="s">
        <v>307</v>
      </c>
      <c r="V5795" t="s">
        <v>307</v>
      </c>
      <c r="W5795" t="s">
        <v>307</v>
      </c>
    </row>
    <row r="5796" spans="1:45" x14ac:dyDescent="0.25">
      <c r="A5796">
        <v>706</v>
      </c>
      <c r="B5796" t="s">
        <v>262</v>
      </c>
      <c r="C5796" t="s">
        <v>43</v>
      </c>
      <c r="D5796" t="s">
        <v>56</v>
      </c>
      <c r="E5796" t="s">
        <v>307</v>
      </c>
      <c r="F5796" t="s">
        <v>307</v>
      </c>
      <c r="G5796" t="s">
        <v>307</v>
      </c>
      <c r="H5796" t="s">
        <v>307</v>
      </c>
      <c r="I5796" t="s">
        <v>307</v>
      </c>
      <c r="J5796" t="s">
        <v>307</v>
      </c>
      <c r="K5796" t="s">
        <v>307</v>
      </c>
      <c r="L5796" t="s">
        <v>307</v>
      </c>
      <c r="M5796" t="s">
        <v>307</v>
      </c>
      <c r="N5796" t="s">
        <v>307</v>
      </c>
      <c r="O5796" t="s">
        <v>307</v>
      </c>
      <c r="P5796" t="s">
        <v>307</v>
      </c>
      <c r="Q5796" t="s">
        <v>307</v>
      </c>
      <c r="R5796" t="s">
        <v>307</v>
      </c>
      <c r="S5796" t="s">
        <v>307</v>
      </c>
      <c r="T5796" t="s">
        <v>307</v>
      </c>
      <c r="U5796" t="s">
        <v>307</v>
      </c>
      <c r="V5796" t="s">
        <v>307</v>
      </c>
      <c r="W5796" t="s">
        <v>307</v>
      </c>
    </row>
    <row r="5797" spans="1:45" x14ac:dyDescent="0.25">
      <c r="A5797">
        <v>706</v>
      </c>
      <c r="B5797" t="s">
        <v>262</v>
      </c>
      <c r="C5797" t="s">
        <v>43</v>
      </c>
      <c r="D5797" t="s">
        <v>57</v>
      </c>
      <c r="E5797" t="s">
        <v>307</v>
      </c>
      <c r="F5797" t="s">
        <v>307</v>
      </c>
      <c r="G5797" t="s">
        <v>307</v>
      </c>
      <c r="H5797" t="s">
        <v>307</v>
      </c>
      <c r="I5797" t="s">
        <v>307</v>
      </c>
      <c r="J5797" t="s">
        <v>307</v>
      </c>
      <c r="K5797" t="s">
        <v>307</v>
      </c>
      <c r="L5797" t="s">
        <v>307</v>
      </c>
      <c r="M5797" t="s">
        <v>307</v>
      </c>
      <c r="N5797" t="s">
        <v>307</v>
      </c>
      <c r="O5797" t="s">
        <v>307</v>
      </c>
      <c r="P5797" t="s">
        <v>307</v>
      </c>
      <c r="Q5797" t="s">
        <v>307</v>
      </c>
      <c r="R5797" t="s">
        <v>307</v>
      </c>
      <c r="S5797" t="s">
        <v>307</v>
      </c>
      <c r="T5797" t="s">
        <v>307</v>
      </c>
      <c r="U5797" t="s">
        <v>307</v>
      </c>
      <c r="V5797" t="s">
        <v>307</v>
      </c>
      <c r="W5797" t="s">
        <v>307</v>
      </c>
    </row>
    <row r="5798" spans="1:45" x14ac:dyDescent="0.25">
      <c r="A5798">
        <v>706</v>
      </c>
      <c r="B5798" t="s">
        <v>262</v>
      </c>
      <c r="C5798" t="s">
        <v>43</v>
      </c>
      <c r="D5798" t="s">
        <v>58</v>
      </c>
      <c r="E5798" t="s">
        <v>307</v>
      </c>
      <c r="F5798" t="s">
        <v>307</v>
      </c>
      <c r="G5798" t="s">
        <v>307</v>
      </c>
      <c r="H5798" t="s">
        <v>307</v>
      </c>
      <c r="I5798" t="s">
        <v>307</v>
      </c>
      <c r="J5798" t="s">
        <v>307</v>
      </c>
      <c r="K5798" t="s">
        <v>307</v>
      </c>
      <c r="L5798" t="s">
        <v>307</v>
      </c>
      <c r="M5798" t="s">
        <v>307</v>
      </c>
      <c r="N5798" t="s">
        <v>307</v>
      </c>
      <c r="O5798" t="s">
        <v>307</v>
      </c>
      <c r="P5798" t="s">
        <v>307</v>
      </c>
      <c r="Q5798" t="s">
        <v>307</v>
      </c>
      <c r="R5798" t="s">
        <v>307</v>
      </c>
      <c r="S5798" t="s">
        <v>307</v>
      </c>
      <c r="T5798" t="s">
        <v>307</v>
      </c>
      <c r="U5798" t="s">
        <v>307</v>
      </c>
      <c r="V5798" t="s">
        <v>307</v>
      </c>
      <c r="W5798" t="s">
        <v>307</v>
      </c>
    </row>
    <row r="5799" spans="1:45" x14ac:dyDescent="0.25">
      <c r="A5799">
        <v>706</v>
      </c>
      <c r="B5799" t="s">
        <v>262</v>
      </c>
      <c r="C5799" t="s">
        <v>43</v>
      </c>
      <c r="D5799" t="s">
        <v>59</v>
      </c>
      <c r="E5799" t="s">
        <v>307</v>
      </c>
      <c r="F5799" t="s">
        <v>307</v>
      </c>
      <c r="G5799" t="s">
        <v>307</v>
      </c>
      <c r="H5799" t="s">
        <v>307</v>
      </c>
      <c r="I5799" t="s">
        <v>307</v>
      </c>
      <c r="J5799" t="s">
        <v>307</v>
      </c>
      <c r="K5799" t="s">
        <v>307</v>
      </c>
      <c r="L5799" t="s">
        <v>307</v>
      </c>
      <c r="M5799" t="s">
        <v>307</v>
      </c>
      <c r="N5799" t="s">
        <v>307</v>
      </c>
      <c r="O5799" t="s">
        <v>307</v>
      </c>
      <c r="P5799" t="s">
        <v>307</v>
      </c>
      <c r="Q5799" t="s">
        <v>307</v>
      </c>
      <c r="R5799" t="s">
        <v>307</v>
      </c>
      <c r="S5799" t="s">
        <v>307</v>
      </c>
      <c r="T5799" t="s">
        <v>307</v>
      </c>
      <c r="U5799" t="s">
        <v>307</v>
      </c>
      <c r="V5799" t="s">
        <v>307</v>
      </c>
      <c r="W5799" t="s">
        <v>307</v>
      </c>
    </row>
    <row r="5800" spans="1:45" x14ac:dyDescent="0.25">
      <c r="A5800">
        <v>706</v>
      </c>
      <c r="B5800" t="s">
        <v>262</v>
      </c>
      <c r="C5800" t="s">
        <v>43</v>
      </c>
      <c r="D5800" t="s">
        <v>60</v>
      </c>
      <c r="E5800" t="s">
        <v>307</v>
      </c>
      <c r="F5800" t="s">
        <v>307</v>
      </c>
      <c r="G5800" t="s">
        <v>307</v>
      </c>
      <c r="H5800" t="s">
        <v>307</v>
      </c>
      <c r="I5800" t="s">
        <v>307</v>
      </c>
      <c r="J5800" t="s">
        <v>307</v>
      </c>
      <c r="K5800" t="s">
        <v>307</v>
      </c>
      <c r="L5800" t="s">
        <v>307</v>
      </c>
      <c r="M5800" t="s">
        <v>307</v>
      </c>
      <c r="N5800" t="s">
        <v>307</v>
      </c>
      <c r="O5800" t="s">
        <v>307</v>
      </c>
      <c r="P5800" t="s">
        <v>307</v>
      </c>
      <c r="Q5800" t="s">
        <v>307</v>
      </c>
      <c r="R5800" t="s">
        <v>307</v>
      </c>
      <c r="S5800" t="s">
        <v>307</v>
      </c>
      <c r="T5800" t="s">
        <v>307</v>
      </c>
      <c r="U5800" t="s">
        <v>307</v>
      </c>
      <c r="V5800" t="s">
        <v>307</v>
      </c>
      <c r="W5800" t="s">
        <v>307</v>
      </c>
    </row>
    <row r="5801" spans="1:45" x14ac:dyDescent="0.25">
      <c r="A5801">
        <v>706</v>
      </c>
      <c r="B5801" t="s">
        <v>262</v>
      </c>
      <c r="C5801" t="s">
        <v>43</v>
      </c>
      <c r="D5801" t="s">
        <v>61</v>
      </c>
      <c r="E5801" t="s">
        <v>307</v>
      </c>
      <c r="F5801" t="s">
        <v>307</v>
      </c>
      <c r="G5801" t="s">
        <v>307</v>
      </c>
      <c r="H5801" t="s">
        <v>307</v>
      </c>
      <c r="I5801" t="s">
        <v>307</v>
      </c>
      <c r="J5801" t="s">
        <v>307</v>
      </c>
      <c r="K5801" t="s">
        <v>307</v>
      </c>
      <c r="L5801" t="s">
        <v>307</v>
      </c>
      <c r="M5801" t="s">
        <v>307</v>
      </c>
      <c r="N5801" t="s">
        <v>307</v>
      </c>
      <c r="O5801" t="s">
        <v>307</v>
      </c>
      <c r="P5801" t="s">
        <v>307</v>
      </c>
      <c r="Q5801" t="s">
        <v>307</v>
      </c>
      <c r="R5801" t="s">
        <v>307</v>
      </c>
      <c r="S5801" t="s">
        <v>307</v>
      </c>
      <c r="T5801" t="s">
        <v>307</v>
      </c>
      <c r="U5801" t="s">
        <v>307</v>
      </c>
      <c r="V5801" t="s">
        <v>307</v>
      </c>
      <c r="W5801" t="s">
        <v>307</v>
      </c>
    </row>
    <row r="5802" spans="1:45" x14ac:dyDescent="0.25">
      <c r="A5802">
        <v>706</v>
      </c>
      <c r="B5802" t="s">
        <v>262</v>
      </c>
      <c r="C5802" t="s">
        <v>43</v>
      </c>
      <c r="D5802" t="s">
        <v>62</v>
      </c>
      <c r="E5802" t="s">
        <v>307</v>
      </c>
      <c r="F5802" t="s">
        <v>307</v>
      </c>
      <c r="G5802" t="s">
        <v>307</v>
      </c>
      <c r="H5802" t="s">
        <v>307</v>
      </c>
      <c r="I5802" t="s">
        <v>307</v>
      </c>
      <c r="J5802" t="s">
        <v>307</v>
      </c>
      <c r="K5802" t="s">
        <v>307</v>
      </c>
      <c r="L5802" t="s">
        <v>307</v>
      </c>
      <c r="M5802" t="s">
        <v>307</v>
      </c>
      <c r="N5802" t="s">
        <v>307</v>
      </c>
      <c r="O5802" t="s">
        <v>307</v>
      </c>
      <c r="P5802" t="s">
        <v>307</v>
      </c>
      <c r="Q5802" t="s">
        <v>307</v>
      </c>
      <c r="R5802" t="s">
        <v>307</v>
      </c>
      <c r="S5802" t="s">
        <v>307</v>
      </c>
      <c r="T5802" t="s">
        <v>307</v>
      </c>
      <c r="U5802" t="s">
        <v>307</v>
      </c>
      <c r="V5802" t="s">
        <v>307</v>
      </c>
      <c r="W5802" t="s">
        <v>307</v>
      </c>
    </row>
    <row r="5803" spans="1:45" x14ac:dyDescent="0.25">
      <c r="A5803">
        <v>706</v>
      </c>
      <c r="B5803" t="s">
        <v>262</v>
      </c>
      <c r="C5803" t="s">
        <v>36</v>
      </c>
      <c r="D5803" t="s">
        <v>47</v>
      </c>
      <c r="E5803" t="s">
        <v>307</v>
      </c>
      <c r="F5803" t="s">
        <v>307</v>
      </c>
      <c r="G5803" t="s">
        <v>307</v>
      </c>
      <c r="H5803" t="s">
        <v>307</v>
      </c>
      <c r="I5803" t="s">
        <v>307</v>
      </c>
      <c r="J5803" t="s">
        <v>307</v>
      </c>
      <c r="K5803" t="s">
        <v>307</v>
      </c>
      <c r="L5803" t="s">
        <v>307</v>
      </c>
      <c r="M5803" t="s">
        <v>307</v>
      </c>
      <c r="N5803" t="s">
        <v>307</v>
      </c>
      <c r="O5803" t="s">
        <v>307</v>
      </c>
      <c r="P5803" t="s">
        <v>307</v>
      </c>
      <c r="Q5803" t="s">
        <v>307</v>
      </c>
      <c r="R5803" t="s">
        <v>307</v>
      </c>
      <c r="S5803" t="s">
        <v>307</v>
      </c>
      <c r="T5803" t="s">
        <v>307</v>
      </c>
      <c r="U5803" t="s">
        <v>307</v>
      </c>
      <c r="V5803" t="s">
        <v>307</v>
      </c>
      <c r="W5803" t="s">
        <v>307</v>
      </c>
      <c r="X5803" t="s">
        <v>307</v>
      </c>
      <c r="Y5803" t="s">
        <v>307</v>
      </c>
      <c r="Z5803" t="s">
        <v>307</v>
      </c>
      <c r="AA5803" t="s">
        <v>307</v>
      </c>
      <c r="AB5803" t="s">
        <v>307</v>
      </c>
      <c r="AC5803" t="s">
        <v>307</v>
      </c>
      <c r="AD5803" t="s">
        <v>307</v>
      </c>
      <c r="AE5803" t="s">
        <v>307</v>
      </c>
      <c r="AF5803" t="s">
        <v>307</v>
      </c>
      <c r="AG5803" t="s">
        <v>307</v>
      </c>
      <c r="AH5803" t="s">
        <v>307</v>
      </c>
      <c r="AI5803" t="s">
        <v>307</v>
      </c>
      <c r="AJ5803" t="s">
        <v>307</v>
      </c>
      <c r="AK5803" t="s">
        <v>307</v>
      </c>
      <c r="AL5803" t="s">
        <v>307</v>
      </c>
      <c r="AM5803" t="s">
        <v>307</v>
      </c>
      <c r="AN5803" t="s">
        <v>307</v>
      </c>
      <c r="AO5803" t="s">
        <v>307</v>
      </c>
      <c r="AP5803" t="s">
        <v>307</v>
      </c>
      <c r="AQ5803" t="s">
        <v>307</v>
      </c>
      <c r="AR5803" t="s">
        <v>307</v>
      </c>
      <c r="AS5803" t="s">
        <v>307</v>
      </c>
    </row>
    <row r="5804" spans="1:45" x14ac:dyDescent="0.25">
      <c r="A5804">
        <v>706</v>
      </c>
      <c r="B5804" t="s">
        <v>262</v>
      </c>
      <c r="C5804" t="s">
        <v>36</v>
      </c>
      <c r="D5804" t="s">
        <v>48</v>
      </c>
      <c r="E5804" t="s">
        <v>307</v>
      </c>
      <c r="F5804" t="s">
        <v>307</v>
      </c>
      <c r="G5804" t="s">
        <v>307</v>
      </c>
      <c r="H5804" t="s">
        <v>307</v>
      </c>
      <c r="I5804" t="s">
        <v>307</v>
      </c>
      <c r="J5804" t="s">
        <v>307</v>
      </c>
      <c r="K5804" t="s">
        <v>307</v>
      </c>
      <c r="L5804" t="s">
        <v>307</v>
      </c>
      <c r="M5804" t="s">
        <v>307</v>
      </c>
      <c r="N5804" t="s">
        <v>307</v>
      </c>
      <c r="O5804" t="s">
        <v>307</v>
      </c>
      <c r="P5804" t="s">
        <v>307</v>
      </c>
      <c r="Q5804" t="s">
        <v>307</v>
      </c>
      <c r="R5804" t="s">
        <v>307</v>
      </c>
      <c r="S5804" t="s">
        <v>307</v>
      </c>
      <c r="T5804" t="s">
        <v>307</v>
      </c>
      <c r="U5804" t="s">
        <v>307</v>
      </c>
      <c r="V5804" t="s">
        <v>307</v>
      </c>
      <c r="W5804" t="s">
        <v>307</v>
      </c>
      <c r="X5804" t="s">
        <v>307</v>
      </c>
      <c r="Y5804" t="s">
        <v>307</v>
      </c>
      <c r="Z5804" t="s">
        <v>307</v>
      </c>
      <c r="AA5804" t="s">
        <v>307</v>
      </c>
      <c r="AB5804" t="s">
        <v>307</v>
      </c>
      <c r="AC5804" t="s">
        <v>307</v>
      </c>
      <c r="AD5804" t="s">
        <v>307</v>
      </c>
      <c r="AE5804" t="s">
        <v>307</v>
      </c>
      <c r="AF5804" t="s">
        <v>307</v>
      </c>
      <c r="AG5804" t="s">
        <v>307</v>
      </c>
      <c r="AH5804" t="s">
        <v>307</v>
      </c>
      <c r="AI5804" t="s">
        <v>307</v>
      </c>
      <c r="AJ5804" t="s">
        <v>307</v>
      </c>
      <c r="AK5804" t="s">
        <v>307</v>
      </c>
      <c r="AL5804" t="s">
        <v>307</v>
      </c>
      <c r="AM5804" t="s">
        <v>307</v>
      </c>
      <c r="AN5804" t="s">
        <v>307</v>
      </c>
      <c r="AO5804" t="s">
        <v>307</v>
      </c>
      <c r="AP5804" t="s">
        <v>307</v>
      </c>
      <c r="AQ5804" t="s">
        <v>307</v>
      </c>
      <c r="AR5804" t="s">
        <v>307</v>
      </c>
      <c r="AS5804" t="s">
        <v>307</v>
      </c>
    </row>
    <row r="5805" spans="1:45" x14ac:dyDescent="0.25">
      <c r="A5805">
        <v>706</v>
      </c>
      <c r="B5805" t="s">
        <v>262</v>
      </c>
      <c r="C5805" t="s">
        <v>36</v>
      </c>
      <c r="D5805" t="s">
        <v>49</v>
      </c>
      <c r="E5805" t="s">
        <v>307</v>
      </c>
      <c r="F5805" t="s">
        <v>307</v>
      </c>
      <c r="G5805" t="s">
        <v>307</v>
      </c>
      <c r="H5805" t="s">
        <v>307</v>
      </c>
      <c r="I5805" t="s">
        <v>307</v>
      </c>
      <c r="J5805" t="s">
        <v>307</v>
      </c>
      <c r="K5805" t="s">
        <v>307</v>
      </c>
      <c r="L5805" t="s">
        <v>307</v>
      </c>
      <c r="M5805" t="s">
        <v>307</v>
      </c>
      <c r="N5805" t="s">
        <v>307</v>
      </c>
      <c r="O5805" t="s">
        <v>307</v>
      </c>
      <c r="P5805" t="s">
        <v>307</v>
      </c>
      <c r="Q5805" t="s">
        <v>307</v>
      </c>
      <c r="R5805" t="s">
        <v>307</v>
      </c>
      <c r="S5805" t="s">
        <v>307</v>
      </c>
      <c r="T5805" t="s">
        <v>307</v>
      </c>
      <c r="U5805" t="s">
        <v>307</v>
      </c>
      <c r="V5805" t="s">
        <v>307</v>
      </c>
      <c r="W5805" t="s">
        <v>307</v>
      </c>
      <c r="X5805" t="s">
        <v>307</v>
      </c>
      <c r="Y5805" t="s">
        <v>307</v>
      </c>
      <c r="Z5805" t="s">
        <v>307</v>
      </c>
      <c r="AA5805" t="s">
        <v>307</v>
      </c>
      <c r="AB5805" t="s">
        <v>307</v>
      </c>
      <c r="AC5805" t="s">
        <v>307</v>
      </c>
      <c r="AD5805" t="s">
        <v>307</v>
      </c>
      <c r="AE5805" t="s">
        <v>307</v>
      </c>
      <c r="AF5805" t="s">
        <v>307</v>
      </c>
      <c r="AG5805" t="s">
        <v>307</v>
      </c>
      <c r="AH5805" t="s">
        <v>307</v>
      </c>
      <c r="AI5805" t="s">
        <v>307</v>
      </c>
      <c r="AJ5805" t="s">
        <v>307</v>
      </c>
      <c r="AK5805" t="s">
        <v>307</v>
      </c>
      <c r="AL5805" t="s">
        <v>307</v>
      </c>
      <c r="AM5805" t="s">
        <v>307</v>
      </c>
      <c r="AN5805" t="s">
        <v>307</v>
      </c>
      <c r="AO5805" t="s">
        <v>307</v>
      </c>
      <c r="AP5805" t="s">
        <v>307</v>
      </c>
      <c r="AQ5805" t="s">
        <v>307</v>
      </c>
      <c r="AR5805" t="s">
        <v>307</v>
      </c>
      <c r="AS5805" t="s">
        <v>307</v>
      </c>
    </row>
    <row r="5806" spans="1:45" x14ac:dyDescent="0.25">
      <c r="A5806">
        <v>706</v>
      </c>
      <c r="B5806" t="s">
        <v>262</v>
      </c>
      <c r="C5806" t="s">
        <v>37</v>
      </c>
      <c r="D5806" t="s">
        <v>47</v>
      </c>
      <c r="E5806" t="s">
        <v>307</v>
      </c>
      <c r="F5806" t="s">
        <v>307</v>
      </c>
      <c r="G5806" t="s">
        <v>307</v>
      </c>
      <c r="H5806" t="s">
        <v>307</v>
      </c>
      <c r="I5806" t="s">
        <v>307</v>
      </c>
      <c r="J5806" t="s">
        <v>307</v>
      </c>
      <c r="K5806" t="s">
        <v>307</v>
      </c>
      <c r="L5806" t="s">
        <v>307</v>
      </c>
      <c r="M5806" t="s">
        <v>307</v>
      </c>
      <c r="N5806" t="s">
        <v>307</v>
      </c>
      <c r="O5806" t="s">
        <v>307</v>
      </c>
      <c r="P5806" t="s">
        <v>307</v>
      </c>
      <c r="Q5806" t="s">
        <v>307</v>
      </c>
      <c r="R5806" t="s">
        <v>307</v>
      </c>
      <c r="S5806" t="s">
        <v>307</v>
      </c>
      <c r="T5806" t="s">
        <v>307</v>
      </c>
      <c r="U5806" t="s">
        <v>307</v>
      </c>
      <c r="V5806" t="s">
        <v>307</v>
      </c>
      <c r="W5806" t="s">
        <v>307</v>
      </c>
      <c r="X5806" t="s">
        <v>307</v>
      </c>
      <c r="Y5806" t="s">
        <v>307</v>
      </c>
      <c r="Z5806" t="s">
        <v>307</v>
      </c>
      <c r="AA5806" t="s">
        <v>307</v>
      </c>
      <c r="AB5806" t="s">
        <v>307</v>
      </c>
      <c r="AC5806" t="s">
        <v>307</v>
      </c>
      <c r="AD5806" t="s">
        <v>307</v>
      </c>
      <c r="AE5806" t="s">
        <v>307</v>
      </c>
      <c r="AF5806" t="s">
        <v>307</v>
      </c>
      <c r="AG5806" t="s">
        <v>307</v>
      </c>
      <c r="AH5806" t="s">
        <v>307</v>
      </c>
      <c r="AI5806" t="s">
        <v>307</v>
      </c>
      <c r="AJ5806" t="s">
        <v>307</v>
      </c>
      <c r="AK5806" t="s">
        <v>307</v>
      </c>
      <c r="AL5806" t="s">
        <v>307</v>
      </c>
      <c r="AM5806" t="s">
        <v>307</v>
      </c>
      <c r="AN5806" t="s">
        <v>307</v>
      </c>
      <c r="AO5806" t="s">
        <v>307</v>
      </c>
      <c r="AP5806" t="s">
        <v>307</v>
      </c>
      <c r="AQ5806" t="s">
        <v>307</v>
      </c>
      <c r="AR5806" t="s">
        <v>307</v>
      </c>
      <c r="AS5806" t="s">
        <v>307</v>
      </c>
    </row>
    <row r="5807" spans="1:45" x14ac:dyDescent="0.25">
      <c r="A5807">
        <v>706</v>
      </c>
      <c r="B5807" t="s">
        <v>262</v>
      </c>
      <c r="C5807" t="s">
        <v>37</v>
      </c>
      <c r="D5807" t="s">
        <v>48</v>
      </c>
      <c r="E5807" t="s">
        <v>307</v>
      </c>
      <c r="F5807" t="s">
        <v>307</v>
      </c>
      <c r="G5807" t="s">
        <v>307</v>
      </c>
      <c r="H5807" t="s">
        <v>307</v>
      </c>
      <c r="I5807" t="s">
        <v>307</v>
      </c>
      <c r="J5807" t="s">
        <v>307</v>
      </c>
      <c r="K5807" t="s">
        <v>307</v>
      </c>
      <c r="L5807" t="s">
        <v>307</v>
      </c>
      <c r="M5807" t="s">
        <v>307</v>
      </c>
      <c r="N5807" t="s">
        <v>307</v>
      </c>
      <c r="O5807" t="s">
        <v>307</v>
      </c>
      <c r="P5807" t="s">
        <v>307</v>
      </c>
      <c r="Q5807" t="s">
        <v>307</v>
      </c>
      <c r="R5807" t="s">
        <v>307</v>
      </c>
      <c r="S5807" t="s">
        <v>307</v>
      </c>
      <c r="T5807" t="s">
        <v>307</v>
      </c>
      <c r="U5807" t="s">
        <v>307</v>
      </c>
      <c r="V5807" t="s">
        <v>307</v>
      </c>
      <c r="W5807" t="s">
        <v>307</v>
      </c>
      <c r="X5807" t="s">
        <v>307</v>
      </c>
      <c r="Y5807" t="s">
        <v>307</v>
      </c>
      <c r="Z5807" t="s">
        <v>307</v>
      </c>
      <c r="AA5807" t="s">
        <v>307</v>
      </c>
      <c r="AB5807" t="s">
        <v>307</v>
      </c>
      <c r="AC5807" t="s">
        <v>307</v>
      </c>
      <c r="AD5807" t="s">
        <v>307</v>
      </c>
      <c r="AE5807" t="s">
        <v>307</v>
      </c>
      <c r="AF5807" t="s">
        <v>307</v>
      </c>
      <c r="AG5807" t="s">
        <v>307</v>
      </c>
      <c r="AH5807" t="s">
        <v>307</v>
      </c>
      <c r="AI5807" t="s">
        <v>307</v>
      </c>
      <c r="AJ5807" t="s">
        <v>307</v>
      </c>
      <c r="AK5807" t="s">
        <v>307</v>
      </c>
      <c r="AL5807" t="s">
        <v>307</v>
      </c>
      <c r="AM5807" t="s">
        <v>307</v>
      </c>
      <c r="AN5807" t="s">
        <v>307</v>
      </c>
      <c r="AO5807" t="s">
        <v>307</v>
      </c>
      <c r="AP5807" t="s">
        <v>307</v>
      </c>
      <c r="AQ5807" t="s">
        <v>307</v>
      </c>
      <c r="AR5807" t="s">
        <v>307</v>
      </c>
      <c r="AS5807" t="s">
        <v>307</v>
      </c>
    </row>
    <row r="5808" spans="1:45" x14ac:dyDescent="0.25">
      <c r="A5808">
        <v>706</v>
      </c>
      <c r="B5808" t="s">
        <v>262</v>
      </c>
      <c r="C5808" t="s">
        <v>37</v>
      </c>
      <c r="D5808" t="s">
        <v>49</v>
      </c>
      <c r="E5808" t="s">
        <v>307</v>
      </c>
      <c r="F5808" t="s">
        <v>307</v>
      </c>
      <c r="G5808" t="s">
        <v>307</v>
      </c>
      <c r="H5808" t="s">
        <v>307</v>
      </c>
      <c r="I5808" t="s">
        <v>307</v>
      </c>
      <c r="J5808" t="s">
        <v>307</v>
      </c>
      <c r="K5808" t="s">
        <v>307</v>
      </c>
      <c r="L5808" t="s">
        <v>307</v>
      </c>
      <c r="M5808" t="s">
        <v>307</v>
      </c>
      <c r="N5808" t="s">
        <v>307</v>
      </c>
      <c r="O5808" t="s">
        <v>307</v>
      </c>
      <c r="P5808" t="s">
        <v>307</v>
      </c>
      <c r="Q5808" t="s">
        <v>307</v>
      </c>
      <c r="R5808" t="s">
        <v>307</v>
      </c>
      <c r="S5808" t="s">
        <v>307</v>
      </c>
      <c r="T5808" t="s">
        <v>307</v>
      </c>
      <c r="U5808" t="s">
        <v>307</v>
      </c>
      <c r="V5808" t="s">
        <v>307</v>
      </c>
      <c r="W5808" t="s">
        <v>307</v>
      </c>
      <c r="X5808" t="s">
        <v>307</v>
      </c>
      <c r="Y5808" t="s">
        <v>307</v>
      </c>
      <c r="Z5808" t="s">
        <v>307</v>
      </c>
      <c r="AA5808" t="s">
        <v>307</v>
      </c>
      <c r="AB5808" t="s">
        <v>307</v>
      </c>
      <c r="AC5808" t="s">
        <v>307</v>
      </c>
      <c r="AD5808" t="s">
        <v>307</v>
      </c>
      <c r="AE5808" t="s">
        <v>307</v>
      </c>
      <c r="AF5808" t="s">
        <v>307</v>
      </c>
      <c r="AG5808" t="s">
        <v>307</v>
      </c>
      <c r="AH5808" t="s">
        <v>307</v>
      </c>
      <c r="AI5808" t="s">
        <v>307</v>
      </c>
      <c r="AJ5808" t="s">
        <v>307</v>
      </c>
      <c r="AK5808" t="s">
        <v>307</v>
      </c>
      <c r="AL5808" t="s">
        <v>307</v>
      </c>
      <c r="AM5808" t="s">
        <v>307</v>
      </c>
      <c r="AN5808" t="s">
        <v>307</v>
      </c>
      <c r="AO5808" t="s">
        <v>307</v>
      </c>
      <c r="AP5808" t="s">
        <v>307</v>
      </c>
      <c r="AQ5808" t="s">
        <v>307</v>
      </c>
      <c r="AR5808" t="s">
        <v>307</v>
      </c>
      <c r="AS5808" t="s">
        <v>307</v>
      </c>
    </row>
    <row r="5809" spans="1:42" x14ac:dyDescent="0.25">
      <c r="A5809">
        <v>706</v>
      </c>
      <c r="B5809" t="s">
        <v>262</v>
      </c>
      <c r="C5809" t="s">
        <v>476</v>
      </c>
      <c r="D5809" t="s">
        <v>48</v>
      </c>
      <c r="E5809" t="s">
        <v>307</v>
      </c>
      <c r="F5809" t="s">
        <v>307</v>
      </c>
      <c r="G5809" t="s">
        <v>307</v>
      </c>
    </row>
    <row r="5810" spans="1:42" x14ac:dyDescent="0.25">
      <c r="A5810">
        <v>706</v>
      </c>
      <c r="B5810" t="s">
        <v>262</v>
      </c>
      <c r="C5810" t="s">
        <v>477</v>
      </c>
      <c r="D5810" t="s">
        <v>48</v>
      </c>
      <c r="E5810" t="s">
        <v>307</v>
      </c>
      <c r="F5810" t="s">
        <v>307</v>
      </c>
      <c r="G5810" t="s">
        <v>307</v>
      </c>
    </row>
    <row r="5811" spans="1:42" x14ac:dyDescent="0.25">
      <c r="A5811">
        <v>706</v>
      </c>
      <c r="B5811" t="s">
        <v>262</v>
      </c>
      <c r="C5811" t="s">
        <v>45</v>
      </c>
      <c r="D5811" t="s">
        <v>63</v>
      </c>
      <c r="E5811" t="s">
        <v>307</v>
      </c>
      <c r="F5811" t="s">
        <v>307</v>
      </c>
      <c r="G5811" t="s">
        <v>307</v>
      </c>
      <c r="H5811" t="s">
        <v>307</v>
      </c>
      <c r="I5811" t="s">
        <v>307</v>
      </c>
      <c r="J5811" t="s">
        <v>307</v>
      </c>
      <c r="K5811" t="s">
        <v>307</v>
      </c>
      <c r="L5811" t="s">
        <v>307</v>
      </c>
      <c r="M5811" t="s">
        <v>307</v>
      </c>
      <c r="N5811" t="s">
        <v>307</v>
      </c>
      <c r="O5811" t="s">
        <v>307</v>
      </c>
      <c r="P5811" t="s">
        <v>307</v>
      </c>
      <c r="Q5811" t="s">
        <v>307</v>
      </c>
      <c r="R5811" t="s">
        <v>307</v>
      </c>
      <c r="S5811" t="s">
        <v>307</v>
      </c>
      <c r="T5811" t="s">
        <v>307</v>
      </c>
      <c r="U5811" t="s">
        <v>307</v>
      </c>
      <c r="V5811" t="s">
        <v>307</v>
      </c>
      <c r="W5811" t="s">
        <v>307</v>
      </c>
    </row>
    <row r="5812" spans="1:42" x14ac:dyDescent="0.25">
      <c r="A5812">
        <v>706</v>
      </c>
      <c r="B5812" t="s">
        <v>262</v>
      </c>
      <c r="C5812" t="s">
        <v>45</v>
      </c>
      <c r="D5812" t="s">
        <v>64</v>
      </c>
      <c r="E5812" t="s">
        <v>307</v>
      </c>
      <c r="F5812" t="s">
        <v>307</v>
      </c>
      <c r="G5812" t="s">
        <v>307</v>
      </c>
      <c r="H5812" t="s">
        <v>307</v>
      </c>
      <c r="I5812" t="s">
        <v>307</v>
      </c>
      <c r="J5812" t="s">
        <v>307</v>
      </c>
      <c r="K5812" t="s">
        <v>307</v>
      </c>
      <c r="L5812" t="s">
        <v>307</v>
      </c>
      <c r="M5812" t="s">
        <v>307</v>
      </c>
      <c r="N5812" t="s">
        <v>307</v>
      </c>
      <c r="O5812" t="s">
        <v>307</v>
      </c>
      <c r="P5812" t="s">
        <v>307</v>
      </c>
      <c r="Q5812" t="s">
        <v>307</v>
      </c>
      <c r="R5812" t="s">
        <v>307</v>
      </c>
      <c r="S5812" t="s">
        <v>307</v>
      </c>
      <c r="T5812" t="s">
        <v>307</v>
      </c>
      <c r="U5812" t="s">
        <v>307</v>
      </c>
      <c r="V5812" t="s">
        <v>307</v>
      </c>
      <c r="W5812" t="s">
        <v>307</v>
      </c>
    </row>
    <row r="5813" spans="1:42" x14ac:dyDescent="0.25">
      <c r="A5813">
        <v>706</v>
      </c>
      <c r="B5813" t="s">
        <v>262</v>
      </c>
      <c r="C5813" t="s">
        <v>40</v>
      </c>
      <c r="D5813" t="s">
        <v>52</v>
      </c>
      <c r="E5813" t="s">
        <v>307</v>
      </c>
      <c r="F5813" t="s">
        <v>307</v>
      </c>
      <c r="G5813" t="s">
        <v>307</v>
      </c>
      <c r="H5813" t="s">
        <v>307</v>
      </c>
      <c r="I5813" t="s">
        <v>307</v>
      </c>
      <c r="J5813" t="s">
        <v>307</v>
      </c>
      <c r="K5813" t="s">
        <v>307</v>
      </c>
      <c r="L5813" t="s">
        <v>307</v>
      </c>
      <c r="M5813" t="s">
        <v>307</v>
      </c>
      <c r="N5813" t="s">
        <v>307</v>
      </c>
      <c r="O5813" t="s">
        <v>307</v>
      </c>
      <c r="P5813" t="s">
        <v>307</v>
      </c>
      <c r="Q5813" t="s">
        <v>307</v>
      </c>
      <c r="R5813" t="s">
        <v>307</v>
      </c>
      <c r="S5813" t="s">
        <v>307</v>
      </c>
      <c r="T5813" t="s">
        <v>307</v>
      </c>
      <c r="U5813" t="s">
        <v>307</v>
      </c>
      <c r="V5813" t="s">
        <v>307</v>
      </c>
      <c r="W5813" t="s">
        <v>307</v>
      </c>
      <c r="X5813" t="s">
        <v>307</v>
      </c>
      <c r="Y5813" t="s">
        <v>307</v>
      </c>
      <c r="Z5813" t="s">
        <v>307</v>
      </c>
    </row>
    <row r="5814" spans="1:42" x14ac:dyDescent="0.25">
      <c r="A5814">
        <v>706</v>
      </c>
      <c r="B5814" t="s">
        <v>262</v>
      </c>
      <c r="C5814" t="s">
        <v>40</v>
      </c>
      <c r="D5814" t="s">
        <v>53</v>
      </c>
      <c r="E5814" t="s">
        <v>307</v>
      </c>
      <c r="F5814" t="s">
        <v>307</v>
      </c>
      <c r="G5814" t="s">
        <v>307</v>
      </c>
      <c r="H5814" t="s">
        <v>307</v>
      </c>
      <c r="I5814" t="s">
        <v>307</v>
      </c>
      <c r="J5814" t="s">
        <v>307</v>
      </c>
      <c r="K5814" t="s">
        <v>307</v>
      </c>
      <c r="L5814" t="s">
        <v>307</v>
      </c>
      <c r="M5814" t="s">
        <v>307</v>
      </c>
      <c r="N5814" t="s">
        <v>307</v>
      </c>
      <c r="O5814" t="s">
        <v>307</v>
      </c>
      <c r="P5814" t="s">
        <v>307</v>
      </c>
      <c r="Q5814" t="s">
        <v>307</v>
      </c>
      <c r="R5814" t="s">
        <v>307</v>
      </c>
      <c r="S5814" t="s">
        <v>307</v>
      </c>
      <c r="T5814" t="s">
        <v>307</v>
      </c>
      <c r="U5814" t="s">
        <v>307</v>
      </c>
      <c r="V5814" t="s">
        <v>307</v>
      </c>
      <c r="W5814" t="s">
        <v>307</v>
      </c>
      <c r="X5814" t="s">
        <v>307</v>
      </c>
      <c r="Y5814" t="s">
        <v>307</v>
      </c>
      <c r="Z5814" t="s">
        <v>307</v>
      </c>
    </row>
    <row r="5815" spans="1:42" x14ac:dyDescent="0.25">
      <c r="A5815">
        <v>706</v>
      </c>
      <c r="B5815" t="s">
        <v>262</v>
      </c>
      <c r="C5815" t="s">
        <v>39</v>
      </c>
      <c r="D5815" t="s">
        <v>50</v>
      </c>
      <c r="E5815" t="s">
        <v>307</v>
      </c>
      <c r="F5815" t="s">
        <v>307</v>
      </c>
      <c r="G5815" t="s">
        <v>307</v>
      </c>
      <c r="H5815" t="s">
        <v>307</v>
      </c>
      <c r="I5815" t="s">
        <v>307</v>
      </c>
      <c r="J5815" t="s">
        <v>307</v>
      </c>
      <c r="K5815" t="s">
        <v>307</v>
      </c>
      <c r="L5815" t="s">
        <v>307</v>
      </c>
      <c r="M5815" t="s">
        <v>307</v>
      </c>
      <c r="N5815" t="s">
        <v>307</v>
      </c>
      <c r="O5815" t="s">
        <v>307</v>
      </c>
      <c r="P5815" t="s">
        <v>307</v>
      </c>
      <c r="Q5815" t="s">
        <v>307</v>
      </c>
      <c r="R5815" t="s">
        <v>307</v>
      </c>
      <c r="S5815" t="s">
        <v>307</v>
      </c>
      <c r="T5815" t="s">
        <v>307</v>
      </c>
      <c r="U5815" t="s">
        <v>307</v>
      </c>
      <c r="V5815" t="s">
        <v>307</v>
      </c>
      <c r="W5815" t="s">
        <v>307</v>
      </c>
      <c r="X5815" t="s">
        <v>307</v>
      </c>
      <c r="Y5815" t="s">
        <v>307</v>
      </c>
      <c r="Z5815" t="s">
        <v>307</v>
      </c>
      <c r="AA5815" t="s">
        <v>307</v>
      </c>
      <c r="AB5815" t="s">
        <v>307</v>
      </c>
      <c r="AC5815" t="s">
        <v>307</v>
      </c>
      <c r="AD5815" t="s">
        <v>307</v>
      </c>
      <c r="AE5815" t="s">
        <v>307</v>
      </c>
      <c r="AF5815" t="s">
        <v>307</v>
      </c>
      <c r="AG5815" t="s">
        <v>307</v>
      </c>
      <c r="AH5815" t="s">
        <v>307</v>
      </c>
      <c r="AI5815" t="s">
        <v>307</v>
      </c>
      <c r="AJ5815" t="s">
        <v>307</v>
      </c>
      <c r="AK5815" t="s">
        <v>307</v>
      </c>
      <c r="AL5815" t="s">
        <v>307</v>
      </c>
      <c r="AM5815" t="s">
        <v>307</v>
      </c>
      <c r="AN5815" t="s">
        <v>307</v>
      </c>
      <c r="AO5815" t="s">
        <v>307</v>
      </c>
      <c r="AP5815" t="s">
        <v>307</v>
      </c>
    </row>
    <row r="5816" spans="1:42" x14ac:dyDescent="0.25">
      <c r="A5816">
        <v>706</v>
      </c>
      <c r="B5816" t="s">
        <v>262</v>
      </c>
      <c r="C5816" t="s">
        <v>39</v>
      </c>
      <c r="D5816" t="s">
        <v>48</v>
      </c>
      <c r="E5816" t="s">
        <v>307</v>
      </c>
      <c r="F5816" t="s">
        <v>307</v>
      </c>
      <c r="G5816" t="s">
        <v>307</v>
      </c>
      <c r="H5816" t="s">
        <v>307</v>
      </c>
      <c r="I5816" t="s">
        <v>307</v>
      </c>
      <c r="J5816" t="s">
        <v>307</v>
      </c>
      <c r="K5816" t="s">
        <v>307</v>
      </c>
      <c r="L5816" t="s">
        <v>307</v>
      </c>
      <c r="M5816" t="s">
        <v>307</v>
      </c>
      <c r="N5816" t="s">
        <v>307</v>
      </c>
      <c r="O5816" t="s">
        <v>307</v>
      </c>
      <c r="P5816" t="s">
        <v>307</v>
      </c>
      <c r="Q5816" t="s">
        <v>307</v>
      </c>
      <c r="R5816" t="s">
        <v>307</v>
      </c>
      <c r="S5816" t="s">
        <v>307</v>
      </c>
      <c r="T5816" t="s">
        <v>307</v>
      </c>
      <c r="U5816" t="s">
        <v>307</v>
      </c>
      <c r="V5816" t="s">
        <v>307</v>
      </c>
      <c r="W5816" t="s">
        <v>307</v>
      </c>
      <c r="X5816" t="s">
        <v>307</v>
      </c>
      <c r="Y5816" t="s">
        <v>307</v>
      </c>
      <c r="Z5816" t="s">
        <v>307</v>
      </c>
      <c r="AA5816" t="s">
        <v>307</v>
      </c>
      <c r="AB5816" t="s">
        <v>307</v>
      </c>
      <c r="AC5816" t="s">
        <v>307</v>
      </c>
      <c r="AD5816" t="s">
        <v>307</v>
      </c>
      <c r="AE5816" t="s">
        <v>307</v>
      </c>
      <c r="AF5816" t="s">
        <v>307</v>
      </c>
      <c r="AG5816" t="s">
        <v>307</v>
      </c>
      <c r="AH5816" t="s">
        <v>307</v>
      </c>
      <c r="AI5816" t="s">
        <v>307</v>
      </c>
      <c r="AJ5816" t="s">
        <v>307</v>
      </c>
      <c r="AK5816" t="s">
        <v>307</v>
      </c>
      <c r="AL5816" t="s">
        <v>307</v>
      </c>
      <c r="AM5816" t="s">
        <v>307</v>
      </c>
      <c r="AN5816" t="s">
        <v>307</v>
      </c>
      <c r="AO5816" t="s">
        <v>307</v>
      </c>
      <c r="AP5816" t="s">
        <v>307</v>
      </c>
    </row>
    <row r="5817" spans="1:42" x14ac:dyDescent="0.25">
      <c r="A5817">
        <v>706</v>
      </c>
      <c r="B5817" t="s">
        <v>262</v>
      </c>
      <c r="C5817" t="s">
        <v>39</v>
      </c>
      <c r="D5817" t="s">
        <v>51</v>
      </c>
      <c r="E5817" t="s">
        <v>307</v>
      </c>
      <c r="F5817" t="s">
        <v>307</v>
      </c>
      <c r="G5817" t="s">
        <v>307</v>
      </c>
      <c r="H5817" t="s">
        <v>307</v>
      </c>
      <c r="I5817" t="s">
        <v>307</v>
      </c>
      <c r="J5817" t="s">
        <v>307</v>
      </c>
      <c r="K5817" t="s">
        <v>307</v>
      </c>
      <c r="L5817" t="s">
        <v>307</v>
      </c>
      <c r="M5817" t="s">
        <v>307</v>
      </c>
      <c r="N5817" t="s">
        <v>307</v>
      </c>
      <c r="O5817" t="s">
        <v>307</v>
      </c>
      <c r="P5817" t="s">
        <v>307</v>
      </c>
      <c r="Q5817" t="s">
        <v>307</v>
      </c>
      <c r="R5817" t="s">
        <v>307</v>
      </c>
      <c r="S5817" t="s">
        <v>307</v>
      </c>
      <c r="T5817" t="s">
        <v>307</v>
      </c>
      <c r="U5817" t="s">
        <v>307</v>
      </c>
      <c r="V5817" t="s">
        <v>307</v>
      </c>
      <c r="W5817" t="s">
        <v>307</v>
      </c>
      <c r="X5817" t="s">
        <v>307</v>
      </c>
      <c r="Y5817" t="s">
        <v>307</v>
      </c>
      <c r="Z5817" t="s">
        <v>307</v>
      </c>
      <c r="AA5817" t="s">
        <v>307</v>
      </c>
      <c r="AB5817" t="s">
        <v>307</v>
      </c>
      <c r="AC5817" t="s">
        <v>307</v>
      </c>
      <c r="AD5817" t="s">
        <v>307</v>
      </c>
      <c r="AE5817" t="s">
        <v>307</v>
      </c>
      <c r="AF5817" t="s">
        <v>307</v>
      </c>
      <c r="AG5817" t="s">
        <v>307</v>
      </c>
      <c r="AH5817" t="s">
        <v>307</v>
      </c>
      <c r="AI5817" t="s">
        <v>307</v>
      </c>
      <c r="AJ5817" t="s">
        <v>307</v>
      </c>
      <c r="AK5817" t="s">
        <v>307</v>
      </c>
      <c r="AL5817" t="s">
        <v>307</v>
      </c>
      <c r="AM5817" t="s">
        <v>307</v>
      </c>
      <c r="AN5817" t="s">
        <v>307</v>
      </c>
      <c r="AO5817" t="s">
        <v>307</v>
      </c>
      <c r="AP5817" t="s">
        <v>307</v>
      </c>
    </row>
    <row r="5818" spans="1:42" x14ac:dyDescent="0.25">
      <c r="A5818">
        <v>706</v>
      </c>
      <c r="B5818" t="s">
        <v>262</v>
      </c>
      <c r="C5818" t="s">
        <v>46</v>
      </c>
      <c r="D5818" t="s">
        <v>65</v>
      </c>
      <c r="E5818" t="s">
        <v>307</v>
      </c>
      <c r="F5818" t="s">
        <v>307</v>
      </c>
      <c r="G5818" t="s">
        <v>307</v>
      </c>
      <c r="H5818" t="s">
        <v>307</v>
      </c>
      <c r="I5818" t="s">
        <v>307</v>
      </c>
      <c r="J5818" t="s">
        <v>307</v>
      </c>
      <c r="K5818" t="s">
        <v>307</v>
      </c>
      <c r="L5818" t="s">
        <v>307</v>
      </c>
      <c r="M5818" t="s">
        <v>307</v>
      </c>
      <c r="N5818" t="s">
        <v>307</v>
      </c>
      <c r="O5818" t="s">
        <v>307</v>
      </c>
      <c r="P5818" t="s">
        <v>307</v>
      </c>
      <c r="Q5818" t="s">
        <v>307</v>
      </c>
      <c r="R5818" t="s">
        <v>307</v>
      </c>
      <c r="S5818" t="s">
        <v>307</v>
      </c>
      <c r="T5818" t="s">
        <v>307</v>
      </c>
      <c r="U5818" t="s">
        <v>307</v>
      </c>
      <c r="V5818" t="s">
        <v>307</v>
      </c>
      <c r="W5818" t="s">
        <v>307</v>
      </c>
      <c r="X5818" t="s">
        <v>307</v>
      </c>
      <c r="Y5818" t="s">
        <v>307</v>
      </c>
      <c r="Z5818" t="s">
        <v>307</v>
      </c>
    </row>
    <row r="5819" spans="1:42" x14ac:dyDescent="0.25">
      <c r="A5819">
        <v>706</v>
      </c>
      <c r="B5819" t="s">
        <v>262</v>
      </c>
      <c r="C5819" t="s">
        <v>46</v>
      </c>
      <c r="D5819" t="s">
        <v>66</v>
      </c>
      <c r="E5819" t="s">
        <v>307</v>
      </c>
      <c r="F5819" t="s">
        <v>307</v>
      </c>
      <c r="G5819" t="s">
        <v>307</v>
      </c>
      <c r="H5819" t="s">
        <v>307</v>
      </c>
      <c r="I5819" t="s">
        <v>307</v>
      </c>
      <c r="J5819" t="s">
        <v>307</v>
      </c>
      <c r="K5819" t="s">
        <v>307</v>
      </c>
      <c r="L5819" t="s">
        <v>307</v>
      </c>
      <c r="M5819" t="s">
        <v>307</v>
      </c>
      <c r="N5819" t="s">
        <v>307</v>
      </c>
      <c r="O5819" t="s">
        <v>307</v>
      </c>
      <c r="P5819" t="s">
        <v>307</v>
      </c>
      <c r="Q5819" t="s">
        <v>307</v>
      </c>
      <c r="R5819" t="s">
        <v>307</v>
      </c>
      <c r="S5819" t="s">
        <v>307</v>
      </c>
      <c r="T5819" t="s">
        <v>307</v>
      </c>
      <c r="U5819" t="s">
        <v>307</v>
      </c>
      <c r="V5819" t="s">
        <v>307</v>
      </c>
      <c r="W5819" t="s">
        <v>307</v>
      </c>
      <c r="X5819" t="s">
        <v>307</v>
      </c>
      <c r="Y5819" t="s">
        <v>307</v>
      </c>
      <c r="Z5819" t="s">
        <v>307</v>
      </c>
    </row>
    <row r="5820" spans="1:42" x14ac:dyDescent="0.25">
      <c r="A5820">
        <v>706</v>
      </c>
      <c r="B5820" t="s">
        <v>262</v>
      </c>
      <c r="C5820" t="s">
        <v>46</v>
      </c>
      <c r="D5820" t="s">
        <v>67</v>
      </c>
      <c r="E5820" t="s">
        <v>307</v>
      </c>
      <c r="F5820" t="s">
        <v>307</v>
      </c>
      <c r="G5820" t="s">
        <v>307</v>
      </c>
      <c r="H5820" t="s">
        <v>307</v>
      </c>
      <c r="I5820" t="s">
        <v>307</v>
      </c>
      <c r="J5820" t="s">
        <v>307</v>
      </c>
      <c r="K5820" t="s">
        <v>307</v>
      </c>
      <c r="L5820" t="s">
        <v>307</v>
      </c>
      <c r="M5820" t="s">
        <v>307</v>
      </c>
      <c r="N5820" t="s">
        <v>307</v>
      </c>
      <c r="O5820" t="s">
        <v>307</v>
      </c>
      <c r="P5820" t="s">
        <v>307</v>
      </c>
      <c r="Q5820" t="s">
        <v>307</v>
      </c>
      <c r="R5820" t="s">
        <v>307</v>
      </c>
      <c r="S5820" t="s">
        <v>307</v>
      </c>
      <c r="T5820" t="s">
        <v>307</v>
      </c>
      <c r="U5820" t="s">
        <v>307</v>
      </c>
      <c r="V5820" t="s">
        <v>307</v>
      </c>
      <c r="W5820" t="s">
        <v>307</v>
      </c>
      <c r="X5820" t="s">
        <v>307</v>
      </c>
      <c r="Y5820" t="s">
        <v>307</v>
      </c>
      <c r="Z5820" t="s">
        <v>307</v>
      </c>
    </row>
    <row r="5821" spans="1:42" x14ac:dyDescent="0.25">
      <c r="A5821">
        <v>706</v>
      </c>
      <c r="B5821" t="s">
        <v>262</v>
      </c>
      <c r="C5821" t="s">
        <v>46</v>
      </c>
      <c r="D5821" t="s">
        <v>68</v>
      </c>
      <c r="E5821" t="s">
        <v>307</v>
      </c>
      <c r="F5821" t="s">
        <v>307</v>
      </c>
      <c r="G5821" t="s">
        <v>307</v>
      </c>
      <c r="H5821" t="s">
        <v>307</v>
      </c>
      <c r="I5821" t="s">
        <v>307</v>
      </c>
      <c r="J5821" t="s">
        <v>307</v>
      </c>
      <c r="K5821" t="s">
        <v>307</v>
      </c>
      <c r="L5821" t="s">
        <v>307</v>
      </c>
      <c r="M5821" t="s">
        <v>307</v>
      </c>
      <c r="N5821" t="s">
        <v>307</v>
      </c>
      <c r="O5821" t="s">
        <v>307</v>
      </c>
      <c r="P5821" t="s">
        <v>307</v>
      </c>
      <c r="Q5821" t="s">
        <v>307</v>
      </c>
      <c r="R5821" t="s">
        <v>307</v>
      </c>
      <c r="S5821" t="s">
        <v>307</v>
      </c>
      <c r="T5821" t="s">
        <v>307</v>
      </c>
      <c r="U5821" t="s">
        <v>307</v>
      </c>
      <c r="V5821" t="s">
        <v>307</v>
      </c>
      <c r="W5821" t="s">
        <v>307</v>
      </c>
      <c r="X5821" t="s">
        <v>307</v>
      </c>
      <c r="Y5821" t="s">
        <v>307</v>
      </c>
      <c r="Z5821" t="s">
        <v>307</v>
      </c>
    </row>
    <row r="5822" spans="1:42" x14ac:dyDescent="0.25">
      <c r="A5822">
        <v>706</v>
      </c>
      <c r="B5822" t="s">
        <v>262</v>
      </c>
      <c r="C5822" t="s">
        <v>46</v>
      </c>
      <c r="D5822" t="s">
        <v>69</v>
      </c>
      <c r="E5822" t="s">
        <v>307</v>
      </c>
      <c r="F5822" t="s">
        <v>307</v>
      </c>
      <c r="G5822" t="s">
        <v>307</v>
      </c>
      <c r="H5822" t="s">
        <v>307</v>
      </c>
      <c r="I5822" t="s">
        <v>307</v>
      </c>
      <c r="J5822" t="s">
        <v>307</v>
      </c>
      <c r="K5822" t="s">
        <v>307</v>
      </c>
      <c r="L5822" t="s">
        <v>307</v>
      </c>
      <c r="M5822" t="s">
        <v>307</v>
      </c>
      <c r="N5822" t="s">
        <v>307</v>
      </c>
      <c r="O5822" t="s">
        <v>307</v>
      </c>
      <c r="P5822" t="s">
        <v>307</v>
      </c>
      <c r="Q5822" t="s">
        <v>307</v>
      </c>
      <c r="R5822" t="s">
        <v>307</v>
      </c>
      <c r="S5822" t="s">
        <v>307</v>
      </c>
      <c r="T5822" t="s">
        <v>307</v>
      </c>
      <c r="U5822" t="s">
        <v>307</v>
      </c>
      <c r="V5822" t="s">
        <v>307</v>
      </c>
      <c r="W5822" t="s">
        <v>307</v>
      </c>
      <c r="X5822" t="s">
        <v>307</v>
      </c>
      <c r="Y5822" t="s">
        <v>307</v>
      </c>
      <c r="Z5822" t="s">
        <v>307</v>
      </c>
    </row>
    <row r="5823" spans="1:42" x14ac:dyDescent="0.25">
      <c r="A5823">
        <v>706</v>
      </c>
      <c r="B5823" t="s">
        <v>262</v>
      </c>
      <c r="C5823" t="s">
        <v>46</v>
      </c>
      <c r="D5823" t="s">
        <v>70</v>
      </c>
      <c r="E5823" t="s">
        <v>307</v>
      </c>
      <c r="F5823" t="s">
        <v>307</v>
      </c>
      <c r="G5823" t="s">
        <v>307</v>
      </c>
      <c r="H5823" t="s">
        <v>307</v>
      </c>
      <c r="I5823" t="s">
        <v>307</v>
      </c>
      <c r="J5823" t="s">
        <v>307</v>
      </c>
      <c r="K5823" t="s">
        <v>307</v>
      </c>
      <c r="L5823" t="s">
        <v>307</v>
      </c>
      <c r="M5823" t="s">
        <v>307</v>
      </c>
      <c r="N5823" t="s">
        <v>307</v>
      </c>
      <c r="O5823" t="s">
        <v>307</v>
      </c>
      <c r="P5823" t="s">
        <v>307</v>
      </c>
      <c r="Q5823" t="s">
        <v>307</v>
      </c>
      <c r="R5823" t="s">
        <v>307</v>
      </c>
      <c r="S5823" t="s">
        <v>307</v>
      </c>
      <c r="T5823" t="s">
        <v>307</v>
      </c>
      <c r="U5823" t="s">
        <v>307</v>
      </c>
      <c r="V5823" t="s">
        <v>307</v>
      </c>
      <c r="W5823" t="s">
        <v>307</v>
      </c>
      <c r="X5823" t="s">
        <v>307</v>
      </c>
      <c r="Y5823" t="s">
        <v>307</v>
      </c>
      <c r="Z5823" t="s">
        <v>307</v>
      </c>
    </row>
    <row r="5824" spans="1:42" x14ac:dyDescent="0.25">
      <c r="A5824">
        <v>706</v>
      </c>
      <c r="B5824" t="s">
        <v>262</v>
      </c>
      <c r="C5824" t="s">
        <v>46</v>
      </c>
      <c r="D5824" t="s">
        <v>71</v>
      </c>
      <c r="E5824" t="s">
        <v>307</v>
      </c>
      <c r="F5824" t="s">
        <v>307</v>
      </c>
      <c r="G5824" t="s">
        <v>307</v>
      </c>
      <c r="H5824" t="s">
        <v>307</v>
      </c>
      <c r="I5824" t="s">
        <v>307</v>
      </c>
      <c r="J5824" t="s">
        <v>307</v>
      </c>
      <c r="K5824" t="s">
        <v>307</v>
      </c>
      <c r="L5824" t="s">
        <v>307</v>
      </c>
      <c r="M5824" t="s">
        <v>307</v>
      </c>
      <c r="N5824" t="s">
        <v>307</v>
      </c>
      <c r="O5824" t="s">
        <v>307</v>
      </c>
      <c r="P5824" t="s">
        <v>307</v>
      </c>
      <c r="Q5824" t="s">
        <v>307</v>
      </c>
      <c r="R5824" t="s">
        <v>307</v>
      </c>
      <c r="S5824" t="s">
        <v>307</v>
      </c>
      <c r="T5824" t="s">
        <v>307</v>
      </c>
      <c r="U5824" t="s">
        <v>307</v>
      </c>
      <c r="V5824" t="s">
        <v>307</v>
      </c>
      <c r="W5824" t="s">
        <v>307</v>
      </c>
      <c r="X5824" t="s">
        <v>307</v>
      </c>
      <c r="Y5824" t="s">
        <v>307</v>
      </c>
      <c r="Z5824" t="s">
        <v>307</v>
      </c>
    </row>
    <row r="5825" spans="1:26" x14ac:dyDescent="0.25">
      <c r="A5825">
        <v>706</v>
      </c>
      <c r="B5825" t="s">
        <v>262</v>
      </c>
      <c r="C5825" t="s">
        <v>46</v>
      </c>
      <c r="D5825" t="s">
        <v>72</v>
      </c>
      <c r="E5825" t="s">
        <v>307</v>
      </c>
      <c r="F5825" t="s">
        <v>307</v>
      </c>
      <c r="G5825" t="s">
        <v>307</v>
      </c>
      <c r="H5825" t="s">
        <v>307</v>
      </c>
      <c r="I5825" t="s">
        <v>307</v>
      </c>
      <c r="J5825" t="s">
        <v>307</v>
      </c>
      <c r="K5825" t="s">
        <v>307</v>
      </c>
      <c r="L5825" t="s">
        <v>307</v>
      </c>
      <c r="M5825" t="s">
        <v>307</v>
      </c>
      <c r="N5825" t="s">
        <v>307</v>
      </c>
      <c r="O5825" t="s">
        <v>307</v>
      </c>
      <c r="P5825" t="s">
        <v>307</v>
      </c>
      <c r="Q5825" t="s">
        <v>307</v>
      </c>
      <c r="R5825" t="s">
        <v>307</v>
      </c>
      <c r="S5825" t="s">
        <v>307</v>
      </c>
      <c r="T5825" t="s">
        <v>307</v>
      </c>
      <c r="U5825" t="s">
        <v>307</v>
      </c>
      <c r="V5825" t="s">
        <v>307</v>
      </c>
      <c r="W5825" t="s">
        <v>307</v>
      </c>
      <c r="X5825" t="s">
        <v>307</v>
      </c>
      <c r="Y5825" t="s">
        <v>307</v>
      </c>
      <c r="Z5825" t="s">
        <v>307</v>
      </c>
    </row>
    <row r="5826" spans="1:26" x14ac:dyDescent="0.25">
      <c r="A5826">
        <v>706</v>
      </c>
      <c r="B5826" t="s">
        <v>262</v>
      </c>
      <c r="C5826" t="s">
        <v>46</v>
      </c>
      <c r="D5826" t="s">
        <v>47</v>
      </c>
      <c r="E5826" t="s">
        <v>307</v>
      </c>
      <c r="F5826" t="s">
        <v>307</v>
      </c>
      <c r="G5826" t="s">
        <v>307</v>
      </c>
      <c r="H5826" t="s">
        <v>307</v>
      </c>
      <c r="I5826" t="s">
        <v>307</v>
      </c>
      <c r="J5826" t="s">
        <v>307</v>
      </c>
      <c r="K5826" t="s">
        <v>307</v>
      </c>
      <c r="L5826" t="s">
        <v>307</v>
      </c>
      <c r="M5826" t="s">
        <v>307</v>
      </c>
      <c r="N5826" t="s">
        <v>307</v>
      </c>
      <c r="O5826" t="s">
        <v>307</v>
      </c>
      <c r="P5826" t="s">
        <v>307</v>
      </c>
      <c r="Q5826" t="s">
        <v>307</v>
      </c>
      <c r="R5826" t="s">
        <v>307</v>
      </c>
      <c r="S5826" t="s">
        <v>307</v>
      </c>
      <c r="T5826" t="s">
        <v>307</v>
      </c>
      <c r="U5826" t="s">
        <v>307</v>
      </c>
      <c r="V5826" t="s">
        <v>307</v>
      </c>
      <c r="W5826" t="s">
        <v>307</v>
      </c>
      <c r="X5826" t="s">
        <v>307</v>
      </c>
      <c r="Y5826" t="s">
        <v>307</v>
      </c>
      <c r="Z5826" t="s">
        <v>307</v>
      </c>
    </row>
    <row r="5827" spans="1:26" x14ac:dyDescent="0.25">
      <c r="A5827">
        <v>706</v>
      </c>
      <c r="B5827" t="s">
        <v>262</v>
      </c>
      <c r="C5827" t="s">
        <v>46</v>
      </c>
      <c r="D5827" t="s">
        <v>48</v>
      </c>
      <c r="E5827" t="s">
        <v>307</v>
      </c>
      <c r="F5827" t="s">
        <v>307</v>
      </c>
      <c r="G5827" t="s">
        <v>307</v>
      </c>
      <c r="H5827" t="s">
        <v>307</v>
      </c>
      <c r="I5827" t="s">
        <v>307</v>
      </c>
      <c r="J5827" t="s">
        <v>307</v>
      </c>
      <c r="K5827" t="s">
        <v>307</v>
      </c>
      <c r="L5827" t="s">
        <v>307</v>
      </c>
      <c r="M5827" t="s">
        <v>307</v>
      </c>
      <c r="N5827" t="s">
        <v>307</v>
      </c>
      <c r="O5827" t="s">
        <v>307</v>
      </c>
      <c r="P5827" t="s">
        <v>307</v>
      </c>
      <c r="Q5827" t="s">
        <v>307</v>
      </c>
      <c r="R5827" t="s">
        <v>307</v>
      </c>
      <c r="S5827" t="s">
        <v>307</v>
      </c>
      <c r="T5827" t="s">
        <v>307</v>
      </c>
      <c r="U5827" t="s">
        <v>307</v>
      </c>
      <c r="V5827" t="s">
        <v>307</v>
      </c>
      <c r="W5827" t="s">
        <v>307</v>
      </c>
      <c r="X5827" t="s">
        <v>307</v>
      </c>
      <c r="Y5827" t="s">
        <v>307</v>
      </c>
      <c r="Z5827" t="s">
        <v>307</v>
      </c>
    </row>
    <row r="5828" spans="1:26" x14ac:dyDescent="0.25">
      <c r="A5828">
        <v>706</v>
      </c>
      <c r="B5828" t="s">
        <v>262</v>
      </c>
      <c r="C5828" t="s">
        <v>46</v>
      </c>
      <c r="D5828" t="s">
        <v>49</v>
      </c>
      <c r="E5828" t="s">
        <v>307</v>
      </c>
      <c r="F5828" t="s">
        <v>307</v>
      </c>
      <c r="G5828" t="s">
        <v>307</v>
      </c>
      <c r="H5828" t="s">
        <v>307</v>
      </c>
      <c r="I5828" t="s">
        <v>307</v>
      </c>
      <c r="J5828" t="s">
        <v>307</v>
      </c>
      <c r="K5828" t="s">
        <v>307</v>
      </c>
      <c r="L5828" t="s">
        <v>307</v>
      </c>
      <c r="M5828" t="s">
        <v>307</v>
      </c>
      <c r="N5828" t="s">
        <v>307</v>
      </c>
      <c r="O5828" t="s">
        <v>307</v>
      </c>
      <c r="P5828" t="s">
        <v>307</v>
      </c>
      <c r="Q5828" t="s">
        <v>307</v>
      </c>
      <c r="R5828" t="s">
        <v>307</v>
      </c>
      <c r="S5828" t="s">
        <v>307</v>
      </c>
      <c r="T5828" t="s">
        <v>307</v>
      </c>
      <c r="U5828" t="s">
        <v>307</v>
      </c>
      <c r="V5828" t="s">
        <v>307</v>
      </c>
      <c r="W5828" t="s">
        <v>307</v>
      </c>
      <c r="X5828" t="s">
        <v>307</v>
      </c>
      <c r="Y5828" t="s">
        <v>307</v>
      </c>
      <c r="Z5828" t="s">
        <v>307</v>
      </c>
    </row>
    <row r="5829" spans="1:26" x14ac:dyDescent="0.25">
      <c r="A5829">
        <v>706</v>
      </c>
      <c r="B5829" t="s">
        <v>262</v>
      </c>
      <c r="C5829" t="s">
        <v>41</v>
      </c>
      <c r="D5829" t="s">
        <v>48</v>
      </c>
      <c r="E5829" t="s">
        <v>307</v>
      </c>
      <c r="F5829" t="s">
        <v>307</v>
      </c>
      <c r="G5829" t="s">
        <v>307</v>
      </c>
      <c r="H5829" t="s">
        <v>307</v>
      </c>
      <c r="I5829" t="s">
        <v>307</v>
      </c>
      <c r="J5829" t="s">
        <v>307</v>
      </c>
      <c r="K5829" t="s">
        <v>307</v>
      </c>
      <c r="L5829" t="s">
        <v>307</v>
      </c>
      <c r="M5829" t="s">
        <v>307</v>
      </c>
      <c r="N5829" t="s">
        <v>307</v>
      </c>
      <c r="O5829" t="s">
        <v>307</v>
      </c>
      <c r="P5829" t="s">
        <v>307</v>
      </c>
      <c r="Q5829" t="s">
        <v>307</v>
      </c>
      <c r="R5829" t="s">
        <v>307</v>
      </c>
      <c r="S5829" t="s">
        <v>307</v>
      </c>
      <c r="T5829" t="s">
        <v>307</v>
      </c>
      <c r="U5829" t="s">
        <v>307</v>
      </c>
      <c r="V5829" t="s">
        <v>307</v>
      </c>
      <c r="W5829" t="s">
        <v>307</v>
      </c>
      <c r="X5829" t="s">
        <v>307</v>
      </c>
      <c r="Y5829" t="s">
        <v>307</v>
      </c>
      <c r="Z5829" t="s">
        <v>307</v>
      </c>
    </row>
    <row r="5830" spans="1:26" x14ac:dyDescent="0.25">
      <c r="A5830">
        <v>706</v>
      </c>
      <c r="B5830" t="s">
        <v>262</v>
      </c>
      <c r="C5830" t="s">
        <v>459</v>
      </c>
      <c r="D5830" t="s">
        <v>48</v>
      </c>
      <c r="E5830" t="s">
        <v>307</v>
      </c>
      <c r="F5830" t="s">
        <v>307</v>
      </c>
      <c r="G5830" t="s">
        <v>307</v>
      </c>
      <c r="H5830" t="s">
        <v>307</v>
      </c>
      <c r="I5830" t="s">
        <v>307</v>
      </c>
      <c r="J5830" t="s">
        <v>307</v>
      </c>
      <c r="K5830" t="s">
        <v>307</v>
      </c>
      <c r="L5830" t="s">
        <v>307</v>
      </c>
      <c r="M5830" t="s">
        <v>307</v>
      </c>
      <c r="N5830" t="s">
        <v>307</v>
      </c>
      <c r="O5830" t="s">
        <v>307</v>
      </c>
      <c r="P5830" t="s">
        <v>307</v>
      </c>
      <c r="Q5830" t="s">
        <v>307</v>
      </c>
    </row>
    <row r="5831" spans="1:26" x14ac:dyDescent="0.25">
      <c r="A5831">
        <v>706</v>
      </c>
      <c r="B5831" t="s">
        <v>262</v>
      </c>
      <c r="C5831" t="s">
        <v>304</v>
      </c>
      <c r="D5831" t="s">
        <v>48</v>
      </c>
      <c r="E5831" t="s">
        <v>307</v>
      </c>
      <c r="F5831" t="s">
        <v>307</v>
      </c>
      <c r="G5831" t="s">
        <v>307</v>
      </c>
      <c r="H5831" t="s">
        <v>307</v>
      </c>
      <c r="I5831" t="s">
        <v>307</v>
      </c>
      <c r="J5831" t="s">
        <v>307</v>
      </c>
      <c r="K5831" t="s">
        <v>307</v>
      </c>
      <c r="L5831" t="s">
        <v>307</v>
      </c>
      <c r="M5831" t="s">
        <v>307</v>
      </c>
      <c r="N5831" t="s">
        <v>307</v>
      </c>
      <c r="O5831" t="s">
        <v>307</v>
      </c>
      <c r="P5831" t="s">
        <v>307</v>
      </c>
      <c r="Q5831" t="s">
        <v>307</v>
      </c>
    </row>
    <row r="5832" spans="1:26" x14ac:dyDescent="0.25">
      <c r="A5832">
        <v>706</v>
      </c>
      <c r="B5832" t="s">
        <v>262</v>
      </c>
      <c r="C5832" t="s">
        <v>433</v>
      </c>
      <c r="D5832" t="s">
        <v>48</v>
      </c>
      <c r="E5832" t="s">
        <v>307</v>
      </c>
      <c r="F5832" t="s">
        <v>307</v>
      </c>
      <c r="G5832" t="s">
        <v>307</v>
      </c>
      <c r="H5832" t="s">
        <v>307</v>
      </c>
      <c r="I5832" t="s">
        <v>307</v>
      </c>
      <c r="J5832" t="s">
        <v>307</v>
      </c>
      <c r="K5832" t="s">
        <v>307</v>
      </c>
      <c r="L5832" t="s">
        <v>307</v>
      </c>
      <c r="M5832" t="s">
        <v>307</v>
      </c>
      <c r="N5832" t="s">
        <v>307</v>
      </c>
      <c r="O5832" t="s">
        <v>307</v>
      </c>
      <c r="P5832" t="s">
        <v>307</v>
      </c>
      <c r="Q5832" t="s">
        <v>307</v>
      </c>
    </row>
    <row r="5833" spans="1:26" x14ac:dyDescent="0.25">
      <c r="A5833">
        <v>706</v>
      </c>
      <c r="B5833" t="s">
        <v>262</v>
      </c>
      <c r="C5833" t="s">
        <v>305</v>
      </c>
      <c r="D5833" t="s">
        <v>48</v>
      </c>
      <c r="E5833" t="s">
        <v>307</v>
      </c>
      <c r="F5833" t="s">
        <v>307</v>
      </c>
      <c r="G5833" t="s">
        <v>307</v>
      </c>
      <c r="H5833" t="s">
        <v>307</v>
      </c>
      <c r="I5833" t="s">
        <v>307</v>
      </c>
      <c r="J5833" t="s">
        <v>307</v>
      </c>
      <c r="K5833" t="s">
        <v>307</v>
      </c>
      <c r="L5833" t="s">
        <v>307</v>
      </c>
      <c r="M5833" t="s">
        <v>307</v>
      </c>
      <c r="N5833" t="s">
        <v>307</v>
      </c>
      <c r="O5833" t="s">
        <v>307</v>
      </c>
      <c r="P5833" t="s">
        <v>307</v>
      </c>
      <c r="Q5833" t="s">
        <v>307</v>
      </c>
    </row>
    <row r="5834" spans="1:26" x14ac:dyDescent="0.25">
      <c r="A5834">
        <v>706</v>
      </c>
      <c r="B5834" t="s">
        <v>262</v>
      </c>
      <c r="C5834" t="s">
        <v>306</v>
      </c>
      <c r="D5834" t="s">
        <v>48</v>
      </c>
      <c r="E5834" t="s">
        <v>307</v>
      </c>
      <c r="F5834" t="s">
        <v>307</v>
      </c>
      <c r="G5834" t="s">
        <v>307</v>
      </c>
      <c r="H5834" t="s">
        <v>307</v>
      </c>
      <c r="I5834" t="s">
        <v>307</v>
      </c>
      <c r="J5834" t="s">
        <v>307</v>
      </c>
      <c r="K5834" t="s">
        <v>307</v>
      </c>
      <c r="L5834" t="s">
        <v>307</v>
      </c>
      <c r="M5834" t="s">
        <v>307</v>
      </c>
      <c r="N5834" t="s">
        <v>307</v>
      </c>
      <c r="O5834" t="s">
        <v>307</v>
      </c>
      <c r="P5834" t="s">
        <v>307</v>
      </c>
      <c r="Q5834" t="s">
        <v>307</v>
      </c>
    </row>
    <row r="5835" spans="1:26" x14ac:dyDescent="0.25">
      <c r="A5835">
        <v>706</v>
      </c>
      <c r="B5835" t="s">
        <v>262</v>
      </c>
      <c r="C5835" t="s">
        <v>44</v>
      </c>
      <c r="D5835" t="s">
        <v>54</v>
      </c>
      <c r="E5835" t="s">
        <v>307</v>
      </c>
      <c r="F5835" t="s">
        <v>307</v>
      </c>
      <c r="G5835" t="s">
        <v>307</v>
      </c>
      <c r="H5835" t="s">
        <v>307</v>
      </c>
      <c r="I5835" t="s">
        <v>307</v>
      </c>
      <c r="J5835" t="s">
        <v>307</v>
      </c>
      <c r="K5835" t="s">
        <v>307</v>
      </c>
      <c r="L5835" t="s">
        <v>307</v>
      </c>
      <c r="M5835" t="s">
        <v>307</v>
      </c>
      <c r="N5835" t="s">
        <v>307</v>
      </c>
      <c r="O5835" t="s">
        <v>307</v>
      </c>
      <c r="P5835" t="s">
        <v>307</v>
      </c>
      <c r="Q5835" t="s">
        <v>307</v>
      </c>
      <c r="R5835" t="s">
        <v>307</v>
      </c>
      <c r="S5835" t="s">
        <v>307</v>
      </c>
      <c r="T5835" t="s">
        <v>307</v>
      </c>
      <c r="U5835" t="s">
        <v>307</v>
      </c>
      <c r="V5835" t="s">
        <v>307</v>
      </c>
      <c r="W5835" t="s">
        <v>307</v>
      </c>
    </row>
    <row r="5836" spans="1:26" x14ac:dyDescent="0.25">
      <c r="A5836">
        <v>706</v>
      </c>
      <c r="B5836" t="s">
        <v>262</v>
      </c>
      <c r="C5836" t="s">
        <v>44</v>
      </c>
      <c r="D5836" t="s">
        <v>55</v>
      </c>
      <c r="E5836" t="s">
        <v>307</v>
      </c>
      <c r="F5836" t="s">
        <v>307</v>
      </c>
      <c r="G5836" t="s">
        <v>307</v>
      </c>
      <c r="H5836" t="s">
        <v>307</v>
      </c>
      <c r="I5836" t="s">
        <v>307</v>
      </c>
      <c r="J5836" t="s">
        <v>307</v>
      </c>
      <c r="K5836" t="s">
        <v>307</v>
      </c>
      <c r="L5836" t="s">
        <v>307</v>
      </c>
      <c r="M5836" t="s">
        <v>307</v>
      </c>
      <c r="N5836" t="s">
        <v>307</v>
      </c>
      <c r="O5836" t="s">
        <v>307</v>
      </c>
      <c r="P5836" t="s">
        <v>307</v>
      </c>
      <c r="Q5836" t="s">
        <v>307</v>
      </c>
      <c r="R5836" t="s">
        <v>307</v>
      </c>
      <c r="S5836" t="s">
        <v>307</v>
      </c>
      <c r="T5836" t="s">
        <v>307</v>
      </c>
      <c r="U5836" t="s">
        <v>307</v>
      </c>
      <c r="V5836" t="s">
        <v>307</v>
      </c>
      <c r="W5836" t="s">
        <v>307</v>
      </c>
    </row>
    <row r="5837" spans="1:26" x14ac:dyDescent="0.25">
      <c r="A5837">
        <v>706</v>
      </c>
      <c r="B5837" t="s">
        <v>262</v>
      </c>
      <c r="C5837" t="s">
        <v>44</v>
      </c>
      <c r="D5837" t="s">
        <v>56</v>
      </c>
      <c r="E5837" t="s">
        <v>307</v>
      </c>
      <c r="F5837" t="s">
        <v>307</v>
      </c>
      <c r="G5837" t="s">
        <v>307</v>
      </c>
      <c r="H5837" t="s">
        <v>307</v>
      </c>
      <c r="I5837" t="s">
        <v>307</v>
      </c>
      <c r="J5837" t="s">
        <v>307</v>
      </c>
      <c r="K5837" t="s">
        <v>307</v>
      </c>
      <c r="L5837" t="s">
        <v>307</v>
      </c>
      <c r="M5837" t="s">
        <v>307</v>
      </c>
      <c r="N5837" t="s">
        <v>307</v>
      </c>
      <c r="O5837" t="s">
        <v>307</v>
      </c>
      <c r="P5837" t="s">
        <v>307</v>
      </c>
      <c r="Q5837" t="s">
        <v>307</v>
      </c>
      <c r="R5837" t="s">
        <v>307</v>
      </c>
      <c r="S5837" t="s">
        <v>307</v>
      </c>
      <c r="T5837" t="s">
        <v>307</v>
      </c>
      <c r="U5837" t="s">
        <v>307</v>
      </c>
      <c r="V5837" t="s">
        <v>307</v>
      </c>
      <c r="W5837" t="s">
        <v>307</v>
      </c>
    </row>
    <row r="5838" spans="1:26" x14ac:dyDescent="0.25">
      <c r="A5838">
        <v>706</v>
      </c>
      <c r="B5838" t="s">
        <v>262</v>
      </c>
      <c r="C5838" t="s">
        <v>44</v>
      </c>
      <c r="D5838" t="s">
        <v>57</v>
      </c>
      <c r="E5838" t="s">
        <v>307</v>
      </c>
      <c r="F5838" t="s">
        <v>307</v>
      </c>
      <c r="G5838" t="s">
        <v>307</v>
      </c>
      <c r="H5838" t="s">
        <v>307</v>
      </c>
      <c r="I5838" t="s">
        <v>307</v>
      </c>
      <c r="J5838" t="s">
        <v>307</v>
      </c>
      <c r="K5838" t="s">
        <v>307</v>
      </c>
      <c r="L5838" t="s">
        <v>307</v>
      </c>
      <c r="M5838" t="s">
        <v>307</v>
      </c>
      <c r="N5838" t="s">
        <v>307</v>
      </c>
      <c r="O5838" t="s">
        <v>307</v>
      </c>
      <c r="P5838" t="s">
        <v>307</v>
      </c>
      <c r="Q5838" t="s">
        <v>307</v>
      </c>
      <c r="R5838" t="s">
        <v>307</v>
      </c>
      <c r="S5838" t="s">
        <v>307</v>
      </c>
      <c r="T5838" t="s">
        <v>307</v>
      </c>
      <c r="U5838" t="s">
        <v>307</v>
      </c>
      <c r="V5838" t="s">
        <v>307</v>
      </c>
      <c r="W5838" t="s">
        <v>307</v>
      </c>
    </row>
    <row r="5839" spans="1:26" x14ac:dyDescent="0.25">
      <c r="A5839">
        <v>706</v>
      </c>
      <c r="B5839" t="s">
        <v>262</v>
      </c>
      <c r="C5839" t="s">
        <v>44</v>
      </c>
      <c r="D5839" t="s">
        <v>58</v>
      </c>
      <c r="E5839" t="s">
        <v>307</v>
      </c>
      <c r="F5839" t="s">
        <v>307</v>
      </c>
      <c r="G5839" t="s">
        <v>307</v>
      </c>
      <c r="H5839" t="s">
        <v>307</v>
      </c>
      <c r="I5839" t="s">
        <v>307</v>
      </c>
      <c r="J5839" t="s">
        <v>307</v>
      </c>
      <c r="K5839" t="s">
        <v>307</v>
      </c>
      <c r="L5839" t="s">
        <v>307</v>
      </c>
      <c r="M5839" t="s">
        <v>307</v>
      </c>
      <c r="N5839" t="s">
        <v>307</v>
      </c>
      <c r="O5839" t="s">
        <v>307</v>
      </c>
      <c r="P5839" t="s">
        <v>307</v>
      </c>
      <c r="Q5839" t="s">
        <v>307</v>
      </c>
      <c r="R5839" t="s">
        <v>307</v>
      </c>
      <c r="S5839" t="s">
        <v>307</v>
      </c>
      <c r="T5839" t="s">
        <v>307</v>
      </c>
      <c r="U5839" t="s">
        <v>307</v>
      </c>
      <c r="V5839" t="s">
        <v>307</v>
      </c>
      <c r="W5839" t="s">
        <v>307</v>
      </c>
    </row>
    <row r="5840" spans="1:26" x14ac:dyDescent="0.25">
      <c r="A5840">
        <v>706</v>
      </c>
      <c r="B5840" t="s">
        <v>262</v>
      </c>
      <c r="C5840" t="s">
        <v>44</v>
      </c>
      <c r="D5840" t="s">
        <v>59</v>
      </c>
      <c r="E5840" t="s">
        <v>307</v>
      </c>
      <c r="F5840" t="s">
        <v>307</v>
      </c>
      <c r="G5840" t="s">
        <v>307</v>
      </c>
      <c r="H5840" t="s">
        <v>307</v>
      </c>
      <c r="I5840" t="s">
        <v>307</v>
      </c>
      <c r="J5840" t="s">
        <v>307</v>
      </c>
      <c r="K5840" t="s">
        <v>307</v>
      </c>
      <c r="L5840" t="s">
        <v>307</v>
      </c>
      <c r="M5840" t="s">
        <v>307</v>
      </c>
      <c r="N5840" t="s">
        <v>307</v>
      </c>
      <c r="O5840" t="s">
        <v>307</v>
      </c>
      <c r="P5840" t="s">
        <v>307</v>
      </c>
      <c r="Q5840" t="s">
        <v>307</v>
      </c>
      <c r="R5840" t="s">
        <v>307</v>
      </c>
      <c r="S5840" t="s">
        <v>307</v>
      </c>
      <c r="T5840" t="s">
        <v>307</v>
      </c>
      <c r="U5840" t="s">
        <v>307</v>
      </c>
      <c r="V5840" t="s">
        <v>307</v>
      </c>
      <c r="W5840" t="s">
        <v>307</v>
      </c>
    </row>
    <row r="5841" spans="1:45" x14ac:dyDescent="0.25">
      <c r="A5841">
        <v>706</v>
      </c>
      <c r="B5841" t="s">
        <v>262</v>
      </c>
      <c r="C5841" t="s">
        <v>44</v>
      </c>
      <c r="D5841" t="s">
        <v>60</v>
      </c>
      <c r="E5841" t="s">
        <v>307</v>
      </c>
      <c r="F5841" t="s">
        <v>307</v>
      </c>
      <c r="G5841" t="s">
        <v>307</v>
      </c>
      <c r="H5841" t="s">
        <v>307</v>
      </c>
      <c r="I5841" t="s">
        <v>307</v>
      </c>
      <c r="J5841" t="s">
        <v>307</v>
      </c>
      <c r="K5841" t="s">
        <v>307</v>
      </c>
      <c r="L5841" t="s">
        <v>307</v>
      </c>
      <c r="M5841" t="s">
        <v>307</v>
      </c>
      <c r="N5841" t="s">
        <v>307</v>
      </c>
      <c r="O5841" t="s">
        <v>307</v>
      </c>
      <c r="P5841" t="s">
        <v>307</v>
      </c>
      <c r="Q5841" t="s">
        <v>307</v>
      </c>
      <c r="R5841" t="s">
        <v>307</v>
      </c>
      <c r="S5841" t="s">
        <v>307</v>
      </c>
      <c r="T5841" t="s">
        <v>307</v>
      </c>
      <c r="U5841" t="s">
        <v>307</v>
      </c>
      <c r="V5841" t="s">
        <v>307</v>
      </c>
      <c r="W5841" t="s">
        <v>307</v>
      </c>
    </row>
    <row r="5842" spans="1:45" x14ac:dyDescent="0.25">
      <c r="A5842">
        <v>706</v>
      </c>
      <c r="B5842" t="s">
        <v>262</v>
      </c>
      <c r="C5842" t="s">
        <v>44</v>
      </c>
      <c r="D5842" t="s">
        <v>61</v>
      </c>
      <c r="E5842" t="s">
        <v>307</v>
      </c>
      <c r="F5842" t="s">
        <v>307</v>
      </c>
      <c r="G5842" t="s">
        <v>307</v>
      </c>
      <c r="H5842" t="s">
        <v>307</v>
      </c>
      <c r="I5842" t="s">
        <v>307</v>
      </c>
      <c r="J5842" t="s">
        <v>307</v>
      </c>
      <c r="K5842" t="s">
        <v>307</v>
      </c>
      <c r="L5842" t="s">
        <v>307</v>
      </c>
      <c r="M5842" t="s">
        <v>307</v>
      </c>
      <c r="N5842" t="s">
        <v>307</v>
      </c>
      <c r="O5842" t="s">
        <v>307</v>
      </c>
      <c r="P5842" t="s">
        <v>307</v>
      </c>
      <c r="Q5842" t="s">
        <v>307</v>
      </c>
      <c r="R5842" t="s">
        <v>307</v>
      </c>
      <c r="S5842" t="s">
        <v>307</v>
      </c>
      <c r="T5842" t="s">
        <v>307</v>
      </c>
      <c r="U5842" t="s">
        <v>307</v>
      </c>
      <c r="V5842" t="s">
        <v>307</v>
      </c>
      <c r="W5842" t="s">
        <v>307</v>
      </c>
    </row>
    <row r="5843" spans="1:45" x14ac:dyDescent="0.25">
      <c r="A5843">
        <v>706</v>
      </c>
      <c r="B5843" t="s">
        <v>262</v>
      </c>
      <c r="C5843" t="s">
        <v>44</v>
      </c>
      <c r="D5843" t="s">
        <v>62</v>
      </c>
      <c r="E5843" t="s">
        <v>307</v>
      </c>
      <c r="F5843" t="s">
        <v>307</v>
      </c>
      <c r="G5843" t="s">
        <v>307</v>
      </c>
      <c r="H5843" t="s">
        <v>307</v>
      </c>
      <c r="I5843" t="s">
        <v>307</v>
      </c>
      <c r="J5843" t="s">
        <v>307</v>
      </c>
      <c r="K5843" t="s">
        <v>307</v>
      </c>
      <c r="L5843" t="s">
        <v>307</v>
      </c>
      <c r="M5843" t="s">
        <v>307</v>
      </c>
      <c r="N5843" t="s">
        <v>307</v>
      </c>
      <c r="O5843" t="s">
        <v>307</v>
      </c>
      <c r="P5843" t="s">
        <v>307</v>
      </c>
      <c r="Q5843" t="s">
        <v>307</v>
      </c>
      <c r="R5843" t="s">
        <v>307</v>
      </c>
      <c r="S5843" t="s">
        <v>307</v>
      </c>
      <c r="T5843" t="s">
        <v>307</v>
      </c>
      <c r="U5843" t="s">
        <v>307</v>
      </c>
      <c r="V5843" t="s">
        <v>307</v>
      </c>
      <c r="W5843" t="s">
        <v>307</v>
      </c>
    </row>
    <row r="5844" spans="1:45" x14ac:dyDescent="0.25">
      <c r="A5844">
        <v>706</v>
      </c>
      <c r="B5844" t="s">
        <v>262</v>
      </c>
      <c r="C5844" t="s">
        <v>38</v>
      </c>
      <c r="D5844" t="s">
        <v>47</v>
      </c>
      <c r="E5844" t="s">
        <v>307</v>
      </c>
      <c r="F5844" t="s">
        <v>307</v>
      </c>
      <c r="G5844" t="s">
        <v>307</v>
      </c>
      <c r="H5844" t="s">
        <v>307</v>
      </c>
      <c r="I5844" t="s">
        <v>307</v>
      </c>
      <c r="J5844" t="s">
        <v>307</v>
      </c>
      <c r="K5844" t="s">
        <v>307</v>
      </c>
      <c r="L5844" t="s">
        <v>307</v>
      </c>
      <c r="M5844" t="s">
        <v>307</v>
      </c>
      <c r="N5844" t="s">
        <v>307</v>
      </c>
      <c r="O5844" t="s">
        <v>307</v>
      </c>
      <c r="P5844" t="s">
        <v>307</v>
      </c>
      <c r="Q5844" t="s">
        <v>307</v>
      </c>
      <c r="R5844" t="s">
        <v>307</v>
      </c>
      <c r="S5844" t="s">
        <v>307</v>
      </c>
      <c r="T5844" t="s">
        <v>307</v>
      </c>
      <c r="U5844" t="s">
        <v>307</v>
      </c>
      <c r="V5844" t="s">
        <v>307</v>
      </c>
      <c r="W5844" t="s">
        <v>307</v>
      </c>
      <c r="X5844" t="s">
        <v>307</v>
      </c>
      <c r="Y5844" t="s">
        <v>307</v>
      </c>
      <c r="Z5844" t="s">
        <v>307</v>
      </c>
      <c r="AA5844" t="s">
        <v>307</v>
      </c>
      <c r="AB5844" t="s">
        <v>307</v>
      </c>
      <c r="AC5844" t="s">
        <v>307</v>
      </c>
      <c r="AD5844" t="s">
        <v>307</v>
      </c>
      <c r="AE5844" t="s">
        <v>307</v>
      </c>
      <c r="AF5844" t="s">
        <v>307</v>
      </c>
      <c r="AG5844" t="s">
        <v>307</v>
      </c>
      <c r="AH5844" t="s">
        <v>307</v>
      </c>
      <c r="AI5844" t="s">
        <v>307</v>
      </c>
      <c r="AJ5844" t="s">
        <v>307</v>
      </c>
      <c r="AK5844" t="s">
        <v>307</v>
      </c>
      <c r="AL5844" t="s">
        <v>307</v>
      </c>
      <c r="AM5844" t="s">
        <v>307</v>
      </c>
      <c r="AN5844" t="s">
        <v>307</v>
      </c>
      <c r="AO5844" t="s">
        <v>307</v>
      </c>
      <c r="AP5844" t="s">
        <v>307</v>
      </c>
      <c r="AQ5844" t="s">
        <v>307</v>
      </c>
      <c r="AR5844" t="s">
        <v>307</v>
      </c>
      <c r="AS5844" t="s">
        <v>307</v>
      </c>
    </row>
    <row r="5845" spans="1:45" x14ac:dyDescent="0.25">
      <c r="A5845">
        <v>706</v>
      </c>
      <c r="B5845" t="s">
        <v>262</v>
      </c>
      <c r="C5845" t="s">
        <v>38</v>
      </c>
      <c r="D5845" t="s">
        <v>48</v>
      </c>
      <c r="E5845" t="s">
        <v>307</v>
      </c>
      <c r="F5845" t="s">
        <v>307</v>
      </c>
      <c r="G5845" t="s">
        <v>307</v>
      </c>
      <c r="H5845" t="s">
        <v>307</v>
      </c>
      <c r="I5845" t="s">
        <v>307</v>
      </c>
      <c r="J5845" t="s">
        <v>307</v>
      </c>
      <c r="K5845" t="s">
        <v>307</v>
      </c>
      <c r="L5845" t="s">
        <v>307</v>
      </c>
      <c r="M5845" t="s">
        <v>307</v>
      </c>
      <c r="N5845" t="s">
        <v>307</v>
      </c>
      <c r="O5845" t="s">
        <v>307</v>
      </c>
      <c r="P5845" t="s">
        <v>307</v>
      </c>
      <c r="Q5845" t="s">
        <v>307</v>
      </c>
      <c r="R5845" t="s">
        <v>307</v>
      </c>
      <c r="S5845" t="s">
        <v>307</v>
      </c>
      <c r="T5845" t="s">
        <v>307</v>
      </c>
      <c r="U5845" t="s">
        <v>307</v>
      </c>
      <c r="V5845" t="s">
        <v>307</v>
      </c>
      <c r="W5845" t="s">
        <v>307</v>
      </c>
      <c r="X5845" t="s">
        <v>307</v>
      </c>
      <c r="Y5845" t="s">
        <v>307</v>
      </c>
      <c r="Z5845" t="s">
        <v>307</v>
      </c>
      <c r="AA5845" t="s">
        <v>307</v>
      </c>
      <c r="AB5845" t="s">
        <v>307</v>
      </c>
      <c r="AC5845" t="s">
        <v>307</v>
      </c>
      <c r="AD5845" t="s">
        <v>307</v>
      </c>
      <c r="AE5845" t="s">
        <v>307</v>
      </c>
      <c r="AF5845" t="s">
        <v>307</v>
      </c>
      <c r="AG5845" t="s">
        <v>307</v>
      </c>
      <c r="AH5845" t="s">
        <v>307</v>
      </c>
      <c r="AI5845" t="s">
        <v>307</v>
      </c>
      <c r="AJ5845" t="s">
        <v>307</v>
      </c>
      <c r="AK5845" t="s">
        <v>307</v>
      </c>
      <c r="AL5845" t="s">
        <v>307</v>
      </c>
      <c r="AM5845" t="s">
        <v>307</v>
      </c>
      <c r="AN5845" t="s">
        <v>307</v>
      </c>
      <c r="AO5845" t="s">
        <v>307</v>
      </c>
      <c r="AP5845" t="s">
        <v>307</v>
      </c>
      <c r="AQ5845" t="s">
        <v>307</v>
      </c>
      <c r="AR5845" t="s">
        <v>307</v>
      </c>
      <c r="AS5845" t="s">
        <v>307</v>
      </c>
    </row>
    <row r="5846" spans="1:45" x14ac:dyDescent="0.25">
      <c r="A5846">
        <v>706</v>
      </c>
      <c r="B5846" t="s">
        <v>262</v>
      </c>
      <c r="C5846" t="s">
        <v>38</v>
      </c>
      <c r="D5846" t="s">
        <v>49</v>
      </c>
      <c r="E5846" t="s">
        <v>307</v>
      </c>
      <c r="F5846" t="s">
        <v>307</v>
      </c>
      <c r="G5846" t="s">
        <v>307</v>
      </c>
      <c r="H5846" t="s">
        <v>307</v>
      </c>
      <c r="I5846" t="s">
        <v>307</v>
      </c>
      <c r="J5846" t="s">
        <v>307</v>
      </c>
      <c r="K5846" t="s">
        <v>307</v>
      </c>
      <c r="L5846" t="s">
        <v>307</v>
      </c>
      <c r="M5846" t="s">
        <v>307</v>
      </c>
      <c r="N5846" t="s">
        <v>307</v>
      </c>
      <c r="O5846" t="s">
        <v>307</v>
      </c>
      <c r="P5846" t="s">
        <v>307</v>
      </c>
      <c r="Q5846" t="s">
        <v>307</v>
      </c>
      <c r="R5846" t="s">
        <v>307</v>
      </c>
      <c r="S5846" t="s">
        <v>307</v>
      </c>
      <c r="T5846" t="s">
        <v>307</v>
      </c>
      <c r="U5846" t="s">
        <v>307</v>
      </c>
      <c r="V5846" t="s">
        <v>307</v>
      </c>
      <c r="W5846" t="s">
        <v>307</v>
      </c>
      <c r="X5846" t="s">
        <v>307</v>
      </c>
      <c r="Y5846" t="s">
        <v>307</v>
      </c>
      <c r="Z5846" t="s">
        <v>307</v>
      </c>
      <c r="AA5846" t="s">
        <v>307</v>
      </c>
      <c r="AB5846" t="s">
        <v>307</v>
      </c>
      <c r="AC5846" t="s">
        <v>307</v>
      </c>
      <c r="AD5846" t="s">
        <v>307</v>
      </c>
      <c r="AE5846" t="s">
        <v>307</v>
      </c>
      <c r="AF5846" t="s">
        <v>307</v>
      </c>
      <c r="AG5846" t="s">
        <v>307</v>
      </c>
      <c r="AH5846" t="s">
        <v>307</v>
      </c>
      <c r="AI5846" t="s">
        <v>307</v>
      </c>
      <c r="AJ5846" t="s">
        <v>307</v>
      </c>
      <c r="AK5846" t="s">
        <v>307</v>
      </c>
      <c r="AL5846" t="s">
        <v>307</v>
      </c>
      <c r="AM5846" t="s">
        <v>307</v>
      </c>
      <c r="AN5846" t="s">
        <v>307</v>
      </c>
      <c r="AO5846" t="s">
        <v>307</v>
      </c>
      <c r="AP5846" t="s">
        <v>307</v>
      </c>
      <c r="AQ5846" t="s">
        <v>307</v>
      </c>
      <c r="AR5846" t="s">
        <v>307</v>
      </c>
      <c r="AS5846" t="s">
        <v>307</v>
      </c>
    </row>
    <row r="5847" spans="1:45" x14ac:dyDescent="0.25">
      <c r="A5847">
        <v>706</v>
      </c>
      <c r="B5847" t="s">
        <v>262</v>
      </c>
      <c r="C5847" t="s">
        <v>450</v>
      </c>
      <c r="D5847" t="s">
        <v>48</v>
      </c>
      <c r="E5847" t="s">
        <v>307</v>
      </c>
      <c r="F5847" t="s">
        <v>307</v>
      </c>
      <c r="G5847" t="s">
        <v>307</v>
      </c>
      <c r="H5847" t="s">
        <v>307</v>
      </c>
      <c r="I5847" t="s">
        <v>307</v>
      </c>
      <c r="J5847" t="s">
        <v>307</v>
      </c>
      <c r="K5847" t="s">
        <v>307</v>
      </c>
      <c r="L5847" t="s">
        <v>307</v>
      </c>
      <c r="M5847" t="s">
        <v>307</v>
      </c>
      <c r="N5847" t="s">
        <v>307</v>
      </c>
      <c r="O5847" t="s">
        <v>307</v>
      </c>
      <c r="P5847" t="s">
        <v>307</v>
      </c>
      <c r="Q5847" t="s">
        <v>307</v>
      </c>
      <c r="R5847" t="s">
        <v>307</v>
      </c>
    </row>
    <row r="5848" spans="1:45" x14ac:dyDescent="0.25">
      <c r="A5848">
        <v>706</v>
      </c>
      <c r="B5848" t="s">
        <v>262</v>
      </c>
      <c r="C5848" t="s">
        <v>449</v>
      </c>
      <c r="D5848" t="s">
        <v>48</v>
      </c>
      <c r="E5848" t="s">
        <v>307</v>
      </c>
      <c r="F5848" t="s">
        <v>307</v>
      </c>
      <c r="G5848" t="s">
        <v>307</v>
      </c>
      <c r="H5848" t="s">
        <v>307</v>
      </c>
      <c r="I5848" t="s">
        <v>307</v>
      </c>
      <c r="J5848" t="s">
        <v>307</v>
      </c>
      <c r="K5848" t="s">
        <v>307</v>
      </c>
      <c r="L5848" t="s">
        <v>307</v>
      </c>
      <c r="M5848" t="s">
        <v>307</v>
      </c>
      <c r="N5848" t="s">
        <v>307</v>
      </c>
      <c r="O5848" t="s">
        <v>307</v>
      </c>
      <c r="P5848" t="s">
        <v>307</v>
      </c>
      <c r="Q5848" t="s">
        <v>307</v>
      </c>
      <c r="R5848" t="s">
        <v>307</v>
      </c>
    </row>
    <row r="5849" spans="1:45" x14ac:dyDescent="0.25">
      <c r="A5849">
        <v>706</v>
      </c>
      <c r="B5849" t="s">
        <v>262</v>
      </c>
      <c r="C5849" t="s">
        <v>475</v>
      </c>
      <c r="D5849" t="s">
        <v>48</v>
      </c>
      <c r="E5849" t="s">
        <v>307</v>
      </c>
      <c r="F5849" t="s">
        <v>307</v>
      </c>
      <c r="G5849" t="s">
        <v>307</v>
      </c>
    </row>
    <row r="5850" spans="1:45" x14ac:dyDescent="0.25">
      <c r="A5850">
        <v>706</v>
      </c>
      <c r="B5850" t="s">
        <v>262</v>
      </c>
      <c r="C5850" t="s">
        <v>42</v>
      </c>
      <c r="D5850" t="s">
        <v>48</v>
      </c>
      <c r="E5850" t="s">
        <v>307</v>
      </c>
      <c r="F5850" t="s">
        <v>307</v>
      </c>
      <c r="G5850" t="s">
        <v>307</v>
      </c>
      <c r="H5850" t="s">
        <v>307</v>
      </c>
      <c r="I5850" t="s">
        <v>307</v>
      </c>
      <c r="J5850" t="s">
        <v>307</v>
      </c>
      <c r="K5850" t="s">
        <v>307</v>
      </c>
      <c r="L5850" t="s">
        <v>307</v>
      </c>
      <c r="M5850" t="s">
        <v>307</v>
      </c>
      <c r="N5850" t="s">
        <v>307</v>
      </c>
      <c r="O5850" t="s">
        <v>307</v>
      </c>
      <c r="P5850" t="s">
        <v>307</v>
      </c>
      <c r="Q5850" t="s">
        <v>307</v>
      </c>
      <c r="R5850" t="s">
        <v>307</v>
      </c>
      <c r="S5850" t="s">
        <v>307</v>
      </c>
      <c r="T5850" t="s">
        <v>307</v>
      </c>
      <c r="U5850" t="s">
        <v>307</v>
      </c>
      <c r="V5850" t="s">
        <v>307</v>
      </c>
      <c r="W5850" t="s">
        <v>307</v>
      </c>
      <c r="X5850" t="s">
        <v>307</v>
      </c>
      <c r="Y5850" t="s">
        <v>307</v>
      </c>
      <c r="Z5850" t="s">
        <v>307</v>
      </c>
    </row>
    <row r="5851" spans="1:45" x14ac:dyDescent="0.25">
      <c r="A5851">
        <v>707</v>
      </c>
      <c r="B5851" t="s">
        <v>263</v>
      </c>
      <c r="C5851" t="s">
        <v>43</v>
      </c>
      <c r="D5851" t="s">
        <v>54</v>
      </c>
      <c r="E5851" t="s">
        <v>307</v>
      </c>
      <c r="F5851" t="s">
        <v>307</v>
      </c>
      <c r="G5851" t="s">
        <v>307</v>
      </c>
      <c r="H5851" t="s">
        <v>307</v>
      </c>
      <c r="I5851" t="s">
        <v>307</v>
      </c>
      <c r="J5851" t="s">
        <v>307</v>
      </c>
      <c r="K5851" t="s">
        <v>307</v>
      </c>
      <c r="L5851" t="s">
        <v>307</v>
      </c>
      <c r="M5851" t="s">
        <v>307</v>
      </c>
      <c r="N5851" t="s">
        <v>307</v>
      </c>
      <c r="O5851" t="s">
        <v>307</v>
      </c>
      <c r="P5851" t="s">
        <v>307</v>
      </c>
      <c r="Q5851" t="s">
        <v>307</v>
      </c>
      <c r="R5851" t="s">
        <v>307</v>
      </c>
      <c r="S5851" t="s">
        <v>307</v>
      </c>
      <c r="T5851" t="s">
        <v>307</v>
      </c>
      <c r="U5851" t="s">
        <v>307</v>
      </c>
      <c r="V5851" t="s">
        <v>307</v>
      </c>
      <c r="W5851" t="s">
        <v>307</v>
      </c>
    </row>
    <row r="5852" spans="1:45" x14ac:dyDescent="0.25">
      <c r="A5852">
        <v>707</v>
      </c>
      <c r="B5852" t="s">
        <v>263</v>
      </c>
      <c r="C5852" t="s">
        <v>43</v>
      </c>
      <c r="D5852" t="s">
        <v>55</v>
      </c>
      <c r="E5852" t="s">
        <v>307</v>
      </c>
      <c r="F5852" t="s">
        <v>307</v>
      </c>
      <c r="G5852" t="s">
        <v>307</v>
      </c>
      <c r="H5852" t="s">
        <v>307</v>
      </c>
      <c r="I5852" t="s">
        <v>307</v>
      </c>
      <c r="J5852" t="s">
        <v>307</v>
      </c>
      <c r="K5852" t="s">
        <v>307</v>
      </c>
      <c r="L5852" t="s">
        <v>307</v>
      </c>
      <c r="M5852" t="s">
        <v>307</v>
      </c>
      <c r="N5852" t="s">
        <v>307</v>
      </c>
      <c r="O5852" t="s">
        <v>307</v>
      </c>
      <c r="P5852" t="s">
        <v>307</v>
      </c>
      <c r="Q5852" t="s">
        <v>307</v>
      </c>
      <c r="R5852" t="s">
        <v>307</v>
      </c>
      <c r="S5852" t="s">
        <v>307</v>
      </c>
      <c r="T5852" t="s">
        <v>307</v>
      </c>
      <c r="U5852" t="s">
        <v>307</v>
      </c>
      <c r="V5852" t="s">
        <v>307</v>
      </c>
      <c r="W5852" t="s">
        <v>307</v>
      </c>
    </row>
    <row r="5853" spans="1:45" x14ac:dyDescent="0.25">
      <c r="A5853">
        <v>707</v>
      </c>
      <c r="B5853" t="s">
        <v>263</v>
      </c>
      <c r="C5853" t="s">
        <v>43</v>
      </c>
      <c r="D5853" t="s">
        <v>56</v>
      </c>
      <c r="E5853" t="s">
        <v>307</v>
      </c>
      <c r="F5853" t="s">
        <v>307</v>
      </c>
      <c r="G5853" t="s">
        <v>307</v>
      </c>
      <c r="H5853" t="s">
        <v>307</v>
      </c>
      <c r="I5853" t="s">
        <v>307</v>
      </c>
      <c r="J5853" t="s">
        <v>307</v>
      </c>
      <c r="K5853" t="s">
        <v>307</v>
      </c>
      <c r="L5853" t="s">
        <v>307</v>
      </c>
      <c r="M5853" t="s">
        <v>307</v>
      </c>
      <c r="N5853" t="s">
        <v>307</v>
      </c>
      <c r="O5853" t="s">
        <v>307</v>
      </c>
      <c r="P5853" t="s">
        <v>307</v>
      </c>
      <c r="Q5853" t="s">
        <v>307</v>
      </c>
      <c r="R5853" t="s">
        <v>307</v>
      </c>
      <c r="S5853" t="s">
        <v>307</v>
      </c>
      <c r="T5853" t="s">
        <v>307</v>
      </c>
      <c r="U5853" t="s">
        <v>307</v>
      </c>
      <c r="V5853" t="s">
        <v>307</v>
      </c>
      <c r="W5853" t="s">
        <v>307</v>
      </c>
    </row>
    <row r="5854" spans="1:45" x14ac:dyDescent="0.25">
      <c r="A5854">
        <v>707</v>
      </c>
      <c r="B5854" t="s">
        <v>263</v>
      </c>
      <c r="C5854" t="s">
        <v>43</v>
      </c>
      <c r="D5854" t="s">
        <v>57</v>
      </c>
      <c r="E5854" t="s">
        <v>307</v>
      </c>
      <c r="F5854" t="s">
        <v>307</v>
      </c>
      <c r="G5854" t="s">
        <v>307</v>
      </c>
      <c r="H5854" t="s">
        <v>307</v>
      </c>
      <c r="I5854" t="s">
        <v>307</v>
      </c>
      <c r="J5854" t="s">
        <v>307</v>
      </c>
      <c r="K5854" t="s">
        <v>307</v>
      </c>
      <c r="L5854" t="s">
        <v>307</v>
      </c>
      <c r="M5854" t="s">
        <v>307</v>
      </c>
      <c r="N5854" t="s">
        <v>307</v>
      </c>
      <c r="O5854" t="s">
        <v>307</v>
      </c>
      <c r="P5854" t="s">
        <v>307</v>
      </c>
      <c r="Q5854" t="s">
        <v>307</v>
      </c>
      <c r="R5854" t="s">
        <v>307</v>
      </c>
      <c r="S5854" t="s">
        <v>307</v>
      </c>
      <c r="T5854" t="s">
        <v>307</v>
      </c>
      <c r="U5854" t="s">
        <v>307</v>
      </c>
      <c r="V5854" t="s">
        <v>307</v>
      </c>
      <c r="W5854" t="s">
        <v>307</v>
      </c>
    </row>
    <row r="5855" spans="1:45" x14ac:dyDescent="0.25">
      <c r="A5855">
        <v>707</v>
      </c>
      <c r="B5855" t="s">
        <v>263</v>
      </c>
      <c r="C5855" t="s">
        <v>43</v>
      </c>
      <c r="D5855" t="s">
        <v>58</v>
      </c>
      <c r="E5855" t="s">
        <v>307</v>
      </c>
      <c r="F5855" t="s">
        <v>307</v>
      </c>
      <c r="G5855" t="s">
        <v>307</v>
      </c>
      <c r="H5855" t="s">
        <v>307</v>
      </c>
      <c r="I5855" t="s">
        <v>307</v>
      </c>
      <c r="J5855" t="s">
        <v>307</v>
      </c>
      <c r="K5855" t="s">
        <v>307</v>
      </c>
      <c r="L5855" t="s">
        <v>307</v>
      </c>
      <c r="M5855" t="s">
        <v>307</v>
      </c>
      <c r="N5855" t="s">
        <v>307</v>
      </c>
      <c r="O5855" t="s">
        <v>307</v>
      </c>
      <c r="P5855" t="s">
        <v>307</v>
      </c>
      <c r="Q5855" t="s">
        <v>307</v>
      </c>
      <c r="R5855" t="s">
        <v>307</v>
      </c>
      <c r="S5855" t="s">
        <v>307</v>
      </c>
      <c r="T5855" t="s">
        <v>307</v>
      </c>
      <c r="U5855" t="s">
        <v>307</v>
      </c>
      <c r="V5855" t="s">
        <v>307</v>
      </c>
      <c r="W5855" t="s">
        <v>307</v>
      </c>
    </row>
    <row r="5856" spans="1:45" x14ac:dyDescent="0.25">
      <c r="A5856">
        <v>707</v>
      </c>
      <c r="B5856" t="s">
        <v>263</v>
      </c>
      <c r="C5856" t="s">
        <v>43</v>
      </c>
      <c r="D5856" t="s">
        <v>59</v>
      </c>
      <c r="E5856" t="s">
        <v>307</v>
      </c>
      <c r="F5856" t="s">
        <v>307</v>
      </c>
      <c r="G5856" t="s">
        <v>307</v>
      </c>
      <c r="H5856" t="s">
        <v>307</v>
      </c>
      <c r="I5856" t="s">
        <v>307</v>
      </c>
      <c r="J5856" t="s">
        <v>307</v>
      </c>
      <c r="K5856" t="s">
        <v>307</v>
      </c>
      <c r="L5856" t="s">
        <v>307</v>
      </c>
      <c r="M5856" t="s">
        <v>307</v>
      </c>
      <c r="N5856" t="s">
        <v>307</v>
      </c>
      <c r="O5856" t="s">
        <v>307</v>
      </c>
      <c r="P5856" t="s">
        <v>307</v>
      </c>
      <c r="Q5856" t="s">
        <v>307</v>
      </c>
      <c r="R5856" t="s">
        <v>307</v>
      </c>
      <c r="S5856" t="s">
        <v>307</v>
      </c>
      <c r="T5856" t="s">
        <v>307</v>
      </c>
      <c r="U5856" t="s">
        <v>307</v>
      </c>
      <c r="V5856" t="s">
        <v>307</v>
      </c>
      <c r="W5856" t="s">
        <v>307</v>
      </c>
    </row>
    <row r="5857" spans="1:45" x14ac:dyDescent="0.25">
      <c r="A5857">
        <v>707</v>
      </c>
      <c r="B5857" t="s">
        <v>263</v>
      </c>
      <c r="C5857" t="s">
        <v>43</v>
      </c>
      <c r="D5857" t="s">
        <v>60</v>
      </c>
      <c r="E5857" t="s">
        <v>307</v>
      </c>
      <c r="F5857" t="s">
        <v>307</v>
      </c>
      <c r="G5857" t="s">
        <v>307</v>
      </c>
      <c r="H5857" t="s">
        <v>307</v>
      </c>
      <c r="I5857" t="s">
        <v>307</v>
      </c>
      <c r="J5857" t="s">
        <v>307</v>
      </c>
      <c r="K5857" t="s">
        <v>307</v>
      </c>
      <c r="L5857" t="s">
        <v>307</v>
      </c>
      <c r="M5857" t="s">
        <v>307</v>
      </c>
      <c r="N5857" t="s">
        <v>307</v>
      </c>
      <c r="O5857" t="s">
        <v>307</v>
      </c>
      <c r="P5857" t="s">
        <v>307</v>
      </c>
      <c r="Q5857" t="s">
        <v>307</v>
      </c>
      <c r="R5857" t="s">
        <v>307</v>
      </c>
      <c r="S5857" t="s">
        <v>307</v>
      </c>
      <c r="T5857" t="s">
        <v>307</v>
      </c>
      <c r="U5857" t="s">
        <v>307</v>
      </c>
      <c r="V5857" t="s">
        <v>307</v>
      </c>
      <c r="W5857" t="s">
        <v>307</v>
      </c>
    </row>
    <row r="5858" spans="1:45" x14ac:dyDescent="0.25">
      <c r="A5858">
        <v>707</v>
      </c>
      <c r="B5858" t="s">
        <v>263</v>
      </c>
      <c r="C5858" t="s">
        <v>43</v>
      </c>
      <c r="D5858" t="s">
        <v>61</v>
      </c>
      <c r="E5858" t="s">
        <v>307</v>
      </c>
      <c r="F5858" t="s">
        <v>307</v>
      </c>
      <c r="G5858" t="s">
        <v>307</v>
      </c>
      <c r="H5858" t="s">
        <v>307</v>
      </c>
      <c r="I5858" t="s">
        <v>307</v>
      </c>
      <c r="J5858" t="s">
        <v>307</v>
      </c>
      <c r="K5858" t="s">
        <v>307</v>
      </c>
      <c r="L5858" t="s">
        <v>307</v>
      </c>
      <c r="M5858" t="s">
        <v>307</v>
      </c>
      <c r="N5858" t="s">
        <v>307</v>
      </c>
      <c r="O5858" t="s">
        <v>307</v>
      </c>
      <c r="P5858" t="s">
        <v>307</v>
      </c>
      <c r="Q5858" t="s">
        <v>307</v>
      </c>
      <c r="R5858" t="s">
        <v>307</v>
      </c>
      <c r="S5858" t="s">
        <v>307</v>
      </c>
      <c r="T5858" t="s">
        <v>307</v>
      </c>
      <c r="U5858" t="s">
        <v>307</v>
      </c>
      <c r="V5858" t="s">
        <v>307</v>
      </c>
      <c r="W5858" t="s">
        <v>307</v>
      </c>
    </row>
    <row r="5859" spans="1:45" x14ac:dyDescent="0.25">
      <c r="A5859">
        <v>707</v>
      </c>
      <c r="B5859" t="s">
        <v>263</v>
      </c>
      <c r="C5859" t="s">
        <v>43</v>
      </c>
      <c r="D5859" t="s">
        <v>62</v>
      </c>
      <c r="E5859" t="s">
        <v>307</v>
      </c>
      <c r="F5859" t="s">
        <v>307</v>
      </c>
      <c r="G5859" t="s">
        <v>307</v>
      </c>
      <c r="H5859" t="s">
        <v>307</v>
      </c>
      <c r="I5859" t="s">
        <v>307</v>
      </c>
      <c r="J5859" t="s">
        <v>307</v>
      </c>
      <c r="K5859" t="s">
        <v>307</v>
      </c>
      <c r="L5859" t="s">
        <v>307</v>
      </c>
      <c r="M5859" t="s">
        <v>307</v>
      </c>
      <c r="N5859" t="s">
        <v>307</v>
      </c>
      <c r="O5859" t="s">
        <v>307</v>
      </c>
      <c r="P5859" t="s">
        <v>307</v>
      </c>
      <c r="Q5859" t="s">
        <v>307</v>
      </c>
      <c r="R5859" t="s">
        <v>307</v>
      </c>
      <c r="S5859" t="s">
        <v>307</v>
      </c>
      <c r="T5859" t="s">
        <v>307</v>
      </c>
      <c r="U5859" t="s">
        <v>307</v>
      </c>
      <c r="V5859" t="s">
        <v>307</v>
      </c>
      <c r="W5859" t="s">
        <v>307</v>
      </c>
    </row>
    <row r="5860" spans="1:45" x14ac:dyDescent="0.25">
      <c r="A5860">
        <v>707</v>
      </c>
      <c r="B5860" t="s">
        <v>263</v>
      </c>
      <c r="C5860" t="s">
        <v>36</v>
      </c>
      <c r="D5860" t="s">
        <v>47</v>
      </c>
      <c r="E5860" t="s">
        <v>307</v>
      </c>
      <c r="F5860" t="s">
        <v>307</v>
      </c>
      <c r="G5860" t="s">
        <v>307</v>
      </c>
      <c r="H5860" t="s">
        <v>307</v>
      </c>
      <c r="I5860" t="s">
        <v>307</v>
      </c>
      <c r="J5860" t="s">
        <v>307</v>
      </c>
      <c r="K5860" t="s">
        <v>307</v>
      </c>
      <c r="L5860" t="s">
        <v>307</v>
      </c>
      <c r="M5860" t="s">
        <v>307</v>
      </c>
      <c r="N5860" t="s">
        <v>307</v>
      </c>
      <c r="O5860" t="s">
        <v>307</v>
      </c>
      <c r="P5860" t="s">
        <v>307</v>
      </c>
      <c r="Q5860" t="s">
        <v>307</v>
      </c>
      <c r="R5860" t="s">
        <v>307</v>
      </c>
      <c r="S5860" t="s">
        <v>307</v>
      </c>
      <c r="T5860" t="s">
        <v>307</v>
      </c>
      <c r="U5860" t="s">
        <v>307</v>
      </c>
      <c r="V5860" t="s">
        <v>307</v>
      </c>
      <c r="W5860" t="s">
        <v>307</v>
      </c>
      <c r="X5860" t="s">
        <v>307</v>
      </c>
      <c r="Y5860" t="s">
        <v>307</v>
      </c>
      <c r="Z5860" t="s">
        <v>307</v>
      </c>
      <c r="AA5860" t="s">
        <v>307</v>
      </c>
      <c r="AB5860" t="s">
        <v>307</v>
      </c>
      <c r="AC5860" t="s">
        <v>307</v>
      </c>
      <c r="AD5860" t="s">
        <v>307</v>
      </c>
      <c r="AE5860" t="s">
        <v>307</v>
      </c>
      <c r="AF5860" t="s">
        <v>307</v>
      </c>
      <c r="AG5860" t="s">
        <v>307</v>
      </c>
      <c r="AH5860" t="s">
        <v>307</v>
      </c>
      <c r="AI5860" t="s">
        <v>307</v>
      </c>
      <c r="AJ5860" t="s">
        <v>307</v>
      </c>
      <c r="AK5860" t="s">
        <v>307</v>
      </c>
      <c r="AL5860" t="s">
        <v>307</v>
      </c>
      <c r="AM5860" t="s">
        <v>307</v>
      </c>
      <c r="AN5860" t="s">
        <v>307</v>
      </c>
      <c r="AO5860" t="s">
        <v>307</v>
      </c>
      <c r="AP5860" t="s">
        <v>307</v>
      </c>
      <c r="AQ5860" t="s">
        <v>307</v>
      </c>
      <c r="AR5860" t="s">
        <v>307</v>
      </c>
      <c r="AS5860" t="s">
        <v>307</v>
      </c>
    </row>
    <row r="5861" spans="1:45" x14ac:dyDescent="0.25">
      <c r="A5861">
        <v>707</v>
      </c>
      <c r="B5861" t="s">
        <v>263</v>
      </c>
      <c r="C5861" t="s">
        <v>36</v>
      </c>
      <c r="D5861" t="s">
        <v>48</v>
      </c>
      <c r="E5861" t="s">
        <v>307</v>
      </c>
      <c r="F5861" t="s">
        <v>307</v>
      </c>
      <c r="G5861" t="s">
        <v>307</v>
      </c>
      <c r="H5861" t="s">
        <v>307</v>
      </c>
      <c r="I5861" t="s">
        <v>307</v>
      </c>
      <c r="J5861" t="s">
        <v>307</v>
      </c>
      <c r="K5861" t="s">
        <v>307</v>
      </c>
      <c r="L5861" t="s">
        <v>307</v>
      </c>
      <c r="M5861" t="s">
        <v>307</v>
      </c>
      <c r="N5861" t="s">
        <v>307</v>
      </c>
      <c r="O5861" t="s">
        <v>307</v>
      </c>
      <c r="P5861" t="s">
        <v>307</v>
      </c>
      <c r="Q5861" t="s">
        <v>307</v>
      </c>
      <c r="R5861" t="s">
        <v>307</v>
      </c>
      <c r="S5861" t="s">
        <v>307</v>
      </c>
      <c r="T5861" t="s">
        <v>307</v>
      </c>
      <c r="U5861" t="s">
        <v>307</v>
      </c>
      <c r="V5861" t="s">
        <v>307</v>
      </c>
      <c r="W5861" t="s">
        <v>307</v>
      </c>
      <c r="X5861" t="s">
        <v>307</v>
      </c>
      <c r="Y5861" t="s">
        <v>307</v>
      </c>
      <c r="Z5861" t="s">
        <v>307</v>
      </c>
      <c r="AA5861" t="s">
        <v>307</v>
      </c>
      <c r="AB5861" t="s">
        <v>307</v>
      </c>
      <c r="AC5861" t="s">
        <v>307</v>
      </c>
      <c r="AD5861" t="s">
        <v>307</v>
      </c>
      <c r="AE5861" t="s">
        <v>307</v>
      </c>
      <c r="AF5861" t="s">
        <v>307</v>
      </c>
      <c r="AG5861" t="s">
        <v>307</v>
      </c>
      <c r="AH5861" t="s">
        <v>307</v>
      </c>
      <c r="AI5861" t="s">
        <v>307</v>
      </c>
      <c r="AJ5861" t="s">
        <v>307</v>
      </c>
      <c r="AK5861" t="s">
        <v>307</v>
      </c>
      <c r="AL5861" t="s">
        <v>307</v>
      </c>
      <c r="AM5861" t="s">
        <v>307</v>
      </c>
      <c r="AN5861" t="s">
        <v>307</v>
      </c>
      <c r="AO5861" t="s">
        <v>307</v>
      </c>
      <c r="AP5861" t="s">
        <v>307</v>
      </c>
      <c r="AQ5861" t="s">
        <v>307</v>
      </c>
      <c r="AR5861" t="s">
        <v>307</v>
      </c>
      <c r="AS5861" t="s">
        <v>307</v>
      </c>
    </row>
    <row r="5862" spans="1:45" x14ac:dyDescent="0.25">
      <c r="A5862">
        <v>707</v>
      </c>
      <c r="B5862" t="s">
        <v>263</v>
      </c>
      <c r="C5862" t="s">
        <v>36</v>
      </c>
      <c r="D5862" t="s">
        <v>49</v>
      </c>
      <c r="E5862" t="s">
        <v>307</v>
      </c>
      <c r="F5862" t="s">
        <v>307</v>
      </c>
      <c r="G5862" t="s">
        <v>307</v>
      </c>
      <c r="H5862" t="s">
        <v>307</v>
      </c>
      <c r="I5862" t="s">
        <v>307</v>
      </c>
      <c r="J5862" t="s">
        <v>307</v>
      </c>
      <c r="K5862" t="s">
        <v>307</v>
      </c>
      <c r="L5862" t="s">
        <v>307</v>
      </c>
      <c r="M5862" t="s">
        <v>307</v>
      </c>
      <c r="N5862" t="s">
        <v>307</v>
      </c>
      <c r="O5862" t="s">
        <v>307</v>
      </c>
      <c r="P5862" t="s">
        <v>307</v>
      </c>
      <c r="Q5862" t="s">
        <v>307</v>
      </c>
      <c r="R5862" t="s">
        <v>307</v>
      </c>
      <c r="S5862" t="s">
        <v>307</v>
      </c>
      <c r="T5862" t="s">
        <v>307</v>
      </c>
      <c r="U5862" t="s">
        <v>307</v>
      </c>
      <c r="V5862" t="s">
        <v>307</v>
      </c>
      <c r="W5862" t="s">
        <v>307</v>
      </c>
      <c r="X5862" t="s">
        <v>307</v>
      </c>
      <c r="Y5862" t="s">
        <v>307</v>
      </c>
      <c r="Z5862" t="s">
        <v>307</v>
      </c>
      <c r="AA5862" t="s">
        <v>307</v>
      </c>
      <c r="AB5862" t="s">
        <v>307</v>
      </c>
      <c r="AC5862" t="s">
        <v>307</v>
      </c>
      <c r="AD5862" t="s">
        <v>307</v>
      </c>
      <c r="AE5862" t="s">
        <v>307</v>
      </c>
      <c r="AF5862" t="s">
        <v>307</v>
      </c>
      <c r="AG5862" t="s">
        <v>307</v>
      </c>
      <c r="AH5862" t="s">
        <v>307</v>
      </c>
      <c r="AI5862" t="s">
        <v>307</v>
      </c>
      <c r="AJ5862" t="s">
        <v>307</v>
      </c>
      <c r="AK5862" t="s">
        <v>307</v>
      </c>
      <c r="AL5862" t="s">
        <v>307</v>
      </c>
      <c r="AM5862" t="s">
        <v>307</v>
      </c>
      <c r="AN5862" t="s">
        <v>307</v>
      </c>
      <c r="AO5862" t="s">
        <v>307</v>
      </c>
      <c r="AP5862" t="s">
        <v>307</v>
      </c>
      <c r="AQ5862" t="s">
        <v>307</v>
      </c>
      <c r="AR5862" t="s">
        <v>307</v>
      </c>
      <c r="AS5862" t="s">
        <v>307</v>
      </c>
    </row>
    <row r="5863" spans="1:45" x14ac:dyDescent="0.25">
      <c r="A5863">
        <v>707</v>
      </c>
      <c r="B5863" t="s">
        <v>263</v>
      </c>
      <c r="C5863" t="s">
        <v>37</v>
      </c>
      <c r="D5863" t="s">
        <v>47</v>
      </c>
      <c r="E5863" t="s">
        <v>307</v>
      </c>
      <c r="F5863" t="s">
        <v>307</v>
      </c>
      <c r="G5863" t="s">
        <v>307</v>
      </c>
      <c r="H5863" t="s">
        <v>307</v>
      </c>
      <c r="I5863" t="s">
        <v>307</v>
      </c>
      <c r="J5863" t="s">
        <v>307</v>
      </c>
      <c r="K5863" t="s">
        <v>307</v>
      </c>
      <c r="L5863" t="s">
        <v>307</v>
      </c>
      <c r="M5863" t="s">
        <v>307</v>
      </c>
      <c r="N5863" t="s">
        <v>307</v>
      </c>
      <c r="O5863" t="s">
        <v>307</v>
      </c>
      <c r="P5863" t="s">
        <v>307</v>
      </c>
      <c r="Q5863" t="s">
        <v>307</v>
      </c>
      <c r="R5863" t="s">
        <v>307</v>
      </c>
      <c r="S5863" t="s">
        <v>307</v>
      </c>
      <c r="T5863" t="s">
        <v>307</v>
      </c>
      <c r="U5863" t="s">
        <v>307</v>
      </c>
      <c r="V5863" t="s">
        <v>307</v>
      </c>
      <c r="W5863" t="s">
        <v>307</v>
      </c>
      <c r="X5863" t="s">
        <v>307</v>
      </c>
      <c r="Y5863" t="s">
        <v>307</v>
      </c>
      <c r="Z5863" t="s">
        <v>307</v>
      </c>
      <c r="AA5863" t="s">
        <v>307</v>
      </c>
      <c r="AB5863" t="s">
        <v>307</v>
      </c>
      <c r="AC5863" t="s">
        <v>307</v>
      </c>
      <c r="AD5863" t="s">
        <v>307</v>
      </c>
      <c r="AE5863" t="s">
        <v>307</v>
      </c>
      <c r="AF5863" t="s">
        <v>307</v>
      </c>
      <c r="AG5863" t="s">
        <v>307</v>
      </c>
      <c r="AH5863" t="s">
        <v>307</v>
      </c>
      <c r="AI5863" t="s">
        <v>307</v>
      </c>
      <c r="AJ5863" t="s">
        <v>307</v>
      </c>
      <c r="AK5863" t="s">
        <v>307</v>
      </c>
      <c r="AL5863" t="s">
        <v>307</v>
      </c>
      <c r="AM5863" t="s">
        <v>307</v>
      </c>
      <c r="AN5863" t="s">
        <v>307</v>
      </c>
      <c r="AO5863" t="s">
        <v>307</v>
      </c>
      <c r="AP5863" t="s">
        <v>307</v>
      </c>
      <c r="AQ5863" t="s">
        <v>307</v>
      </c>
      <c r="AR5863" t="s">
        <v>307</v>
      </c>
      <c r="AS5863" t="s">
        <v>307</v>
      </c>
    </row>
    <row r="5864" spans="1:45" x14ac:dyDescent="0.25">
      <c r="A5864">
        <v>707</v>
      </c>
      <c r="B5864" t="s">
        <v>263</v>
      </c>
      <c r="C5864" t="s">
        <v>37</v>
      </c>
      <c r="D5864" t="s">
        <v>48</v>
      </c>
      <c r="E5864" t="s">
        <v>307</v>
      </c>
      <c r="F5864" t="s">
        <v>307</v>
      </c>
      <c r="G5864" t="s">
        <v>307</v>
      </c>
      <c r="H5864" t="s">
        <v>307</v>
      </c>
      <c r="I5864" t="s">
        <v>307</v>
      </c>
      <c r="J5864" t="s">
        <v>307</v>
      </c>
      <c r="K5864" t="s">
        <v>307</v>
      </c>
      <c r="L5864" t="s">
        <v>307</v>
      </c>
      <c r="M5864" t="s">
        <v>307</v>
      </c>
      <c r="N5864" t="s">
        <v>307</v>
      </c>
      <c r="O5864" t="s">
        <v>307</v>
      </c>
      <c r="P5864" t="s">
        <v>307</v>
      </c>
      <c r="Q5864" t="s">
        <v>307</v>
      </c>
      <c r="R5864" t="s">
        <v>307</v>
      </c>
      <c r="S5864" t="s">
        <v>307</v>
      </c>
      <c r="T5864" t="s">
        <v>307</v>
      </c>
      <c r="U5864" t="s">
        <v>307</v>
      </c>
      <c r="V5864" t="s">
        <v>307</v>
      </c>
      <c r="W5864" t="s">
        <v>307</v>
      </c>
      <c r="X5864" t="s">
        <v>307</v>
      </c>
      <c r="Y5864" t="s">
        <v>307</v>
      </c>
      <c r="Z5864" t="s">
        <v>307</v>
      </c>
      <c r="AA5864" t="s">
        <v>307</v>
      </c>
      <c r="AB5864" t="s">
        <v>307</v>
      </c>
      <c r="AC5864" t="s">
        <v>307</v>
      </c>
      <c r="AD5864" t="s">
        <v>307</v>
      </c>
      <c r="AE5864" t="s">
        <v>307</v>
      </c>
      <c r="AF5864" t="s">
        <v>307</v>
      </c>
      <c r="AG5864" t="s">
        <v>307</v>
      </c>
      <c r="AH5864" t="s">
        <v>307</v>
      </c>
      <c r="AI5864" t="s">
        <v>307</v>
      </c>
      <c r="AJ5864" t="s">
        <v>307</v>
      </c>
      <c r="AK5864" t="s">
        <v>307</v>
      </c>
      <c r="AL5864" t="s">
        <v>307</v>
      </c>
      <c r="AM5864" t="s">
        <v>307</v>
      </c>
      <c r="AN5864" t="s">
        <v>307</v>
      </c>
      <c r="AO5864" t="s">
        <v>307</v>
      </c>
      <c r="AP5864" t="s">
        <v>307</v>
      </c>
      <c r="AQ5864" t="s">
        <v>307</v>
      </c>
      <c r="AR5864" t="s">
        <v>307</v>
      </c>
      <c r="AS5864" t="s">
        <v>307</v>
      </c>
    </row>
    <row r="5865" spans="1:45" x14ac:dyDescent="0.25">
      <c r="A5865">
        <v>707</v>
      </c>
      <c r="B5865" t="s">
        <v>263</v>
      </c>
      <c r="C5865" t="s">
        <v>37</v>
      </c>
      <c r="D5865" t="s">
        <v>49</v>
      </c>
      <c r="E5865" t="s">
        <v>307</v>
      </c>
      <c r="F5865" t="s">
        <v>307</v>
      </c>
      <c r="G5865" t="s">
        <v>307</v>
      </c>
      <c r="H5865" t="s">
        <v>307</v>
      </c>
      <c r="I5865" t="s">
        <v>307</v>
      </c>
      <c r="J5865" t="s">
        <v>307</v>
      </c>
      <c r="K5865" t="s">
        <v>307</v>
      </c>
      <c r="L5865" t="s">
        <v>307</v>
      </c>
      <c r="M5865" t="s">
        <v>307</v>
      </c>
      <c r="N5865" t="s">
        <v>307</v>
      </c>
      <c r="O5865" t="s">
        <v>307</v>
      </c>
      <c r="P5865" t="s">
        <v>307</v>
      </c>
      <c r="Q5865" t="s">
        <v>307</v>
      </c>
      <c r="R5865" t="s">
        <v>307</v>
      </c>
      <c r="S5865" t="s">
        <v>307</v>
      </c>
      <c r="T5865" t="s">
        <v>307</v>
      </c>
      <c r="U5865" t="s">
        <v>307</v>
      </c>
      <c r="V5865" t="s">
        <v>307</v>
      </c>
      <c r="W5865" t="s">
        <v>307</v>
      </c>
      <c r="X5865" t="s">
        <v>307</v>
      </c>
      <c r="Y5865" t="s">
        <v>307</v>
      </c>
      <c r="Z5865" t="s">
        <v>307</v>
      </c>
      <c r="AA5865" t="s">
        <v>307</v>
      </c>
      <c r="AB5865" t="s">
        <v>307</v>
      </c>
      <c r="AC5865" t="s">
        <v>307</v>
      </c>
      <c r="AD5865" t="s">
        <v>307</v>
      </c>
      <c r="AE5865" t="s">
        <v>307</v>
      </c>
      <c r="AF5865" t="s">
        <v>307</v>
      </c>
      <c r="AG5865" t="s">
        <v>307</v>
      </c>
      <c r="AH5865" t="s">
        <v>307</v>
      </c>
      <c r="AI5865" t="s">
        <v>307</v>
      </c>
      <c r="AJ5865" t="s">
        <v>307</v>
      </c>
      <c r="AK5865" t="s">
        <v>307</v>
      </c>
      <c r="AL5865" t="s">
        <v>307</v>
      </c>
      <c r="AM5865" t="s">
        <v>307</v>
      </c>
      <c r="AN5865" t="s">
        <v>307</v>
      </c>
      <c r="AO5865" t="s">
        <v>307</v>
      </c>
      <c r="AP5865" t="s">
        <v>307</v>
      </c>
      <c r="AQ5865" t="s">
        <v>307</v>
      </c>
      <c r="AR5865" t="s">
        <v>307</v>
      </c>
      <c r="AS5865" t="s">
        <v>307</v>
      </c>
    </row>
    <row r="5866" spans="1:45" x14ac:dyDescent="0.25">
      <c r="A5866">
        <v>707</v>
      </c>
      <c r="B5866" t="s">
        <v>263</v>
      </c>
      <c r="C5866" t="s">
        <v>476</v>
      </c>
      <c r="D5866" t="s">
        <v>48</v>
      </c>
      <c r="E5866" t="s">
        <v>307</v>
      </c>
      <c r="F5866" t="s">
        <v>307</v>
      </c>
      <c r="G5866" t="s">
        <v>307</v>
      </c>
    </row>
    <row r="5867" spans="1:45" x14ac:dyDescent="0.25">
      <c r="A5867">
        <v>707</v>
      </c>
      <c r="B5867" t="s">
        <v>263</v>
      </c>
      <c r="C5867" t="s">
        <v>477</v>
      </c>
      <c r="D5867" t="s">
        <v>48</v>
      </c>
      <c r="E5867" t="s">
        <v>307</v>
      </c>
      <c r="F5867" t="s">
        <v>307</v>
      </c>
      <c r="G5867" t="s">
        <v>307</v>
      </c>
    </row>
    <row r="5868" spans="1:45" x14ac:dyDescent="0.25">
      <c r="A5868">
        <v>707</v>
      </c>
      <c r="B5868" t="s">
        <v>263</v>
      </c>
      <c r="C5868" t="s">
        <v>45</v>
      </c>
      <c r="D5868" t="s">
        <v>63</v>
      </c>
      <c r="E5868" t="s">
        <v>307</v>
      </c>
      <c r="F5868" t="s">
        <v>307</v>
      </c>
      <c r="G5868" t="s">
        <v>307</v>
      </c>
      <c r="H5868" t="s">
        <v>307</v>
      </c>
      <c r="I5868" t="s">
        <v>307</v>
      </c>
      <c r="J5868" t="s">
        <v>307</v>
      </c>
      <c r="K5868" t="s">
        <v>307</v>
      </c>
      <c r="L5868" t="s">
        <v>307</v>
      </c>
      <c r="M5868" t="s">
        <v>307</v>
      </c>
      <c r="N5868" t="s">
        <v>307</v>
      </c>
      <c r="O5868" t="s">
        <v>307</v>
      </c>
      <c r="P5868" t="s">
        <v>307</v>
      </c>
      <c r="Q5868" t="s">
        <v>307</v>
      </c>
      <c r="R5868" t="s">
        <v>307</v>
      </c>
      <c r="S5868" t="s">
        <v>307</v>
      </c>
      <c r="T5868" t="s">
        <v>307</v>
      </c>
      <c r="U5868" t="s">
        <v>307</v>
      </c>
      <c r="V5868" t="s">
        <v>307</v>
      </c>
      <c r="W5868" t="s">
        <v>307</v>
      </c>
    </row>
    <row r="5869" spans="1:45" x14ac:dyDescent="0.25">
      <c r="A5869">
        <v>707</v>
      </c>
      <c r="B5869" t="s">
        <v>263</v>
      </c>
      <c r="C5869" t="s">
        <v>45</v>
      </c>
      <c r="D5869" t="s">
        <v>64</v>
      </c>
      <c r="E5869" t="s">
        <v>307</v>
      </c>
      <c r="F5869" t="s">
        <v>307</v>
      </c>
      <c r="G5869" t="s">
        <v>307</v>
      </c>
      <c r="H5869" t="s">
        <v>307</v>
      </c>
      <c r="I5869" t="s">
        <v>307</v>
      </c>
      <c r="J5869" t="s">
        <v>307</v>
      </c>
      <c r="K5869" t="s">
        <v>307</v>
      </c>
      <c r="L5869" t="s">
        <v>307</v>
      </c>
      <c r="M5869" t="s">
        <v>307</v>
      </c>
      <c r="N5869" t="s">
        <v>307</v>
      </c>
      <c r="O5869" t="s">
        <v>307</v>
      </c>
      <c r="P5869" t="s">
        <v>307</v>
      </c>
      <c r="Q5869" t="s">
        <v>307</v>
      </c>
      <c r="R5869" t="s">
        <v>307</v>
      </c>
      <c r="S5869" t="s">
        <v>307</v>
      </c>
      <c r="T5869" t="s">
        <v>307</v>
      </c>
      <c r="U5869" t="s">
        <v>307</v>
      </c>
      <c r="V5869" t="s">
        <v>307</v>
      </c>
      <c r="W5869" t="s">
        <v>307</v>
      </c>
    </row>
    <row r="5870" spans="1:45" x14ac:dyDescent="0.25">
      <c r="A5870">
        <v>707</v>
      </c>
      <c r="B5870" t="s">
        <v>263</v>
      </c>
      <c r="C5870" t="s">
        <v>40</v>
      </c>
      <c r="D5870" t="s">
        <v>52</v>
      </c>
      <c r="E5870" t="s">
        <v>307</v>
      </c>
      <c r="F5870" t="s">
        <v>307</v>
      </c>
      <c r="G5870" t="s">
        <v>307</v>
      </c>
      <c r="H5870" t="s">
        <v>307</v>
      </c>
      <c r="I5870" t="s">
        <v>307</v>
      </c>
      <c r="J5870" t="s">
        <v>307</v>
      </c>
      <c r="K5870" t="s">
        <v>307</v>
      </c>
      <c r="L5870" t="s">
        <v>307</v>
      </c>
      <c r="M5870" t="s">
        <v>307</v>
      </c>
      <c r="N5870" t="s">
        <v>307</v>
      </c>
      <c r="O5870" t="s">
        <v>307</v>
      </c>
      <c r="P5870" t="s">
        <v>307</v>
      </c>
      <c r="Q5870" t="s">
        <v>307</v>
      </c>
      <c r="R5870" t="s">
        <v>307</v>
      </c>
      <c r="S5870" t="s">
        <v>307</v>
      </c>
      <c r="T5870" t="s">
        <v>307</v>
      </c>
      <c r="U5870" t="s">
        <v>307</v>
      </c>
      <c r="V5870" t="s">
        <v>307</v>
      </c>
      <c r="W5870" t="s">
        <v>307</v>
      </c>
      <c r="X5870" t="s">
        <v>307</v>
      </c>
      <c r="Y5870" t="s">
        <v>307</v>
      </c>
      <c r="Z5870" t="s">
        <v>307</v>
      </c>
    </row>
    <row r="5871" spans="1:45" x14ac:dyDescent="0.25">
      <c r="A5871">
        <v>707</v>
      </c>
      <c r="B5871" t="s">
        <v>263</v>
      </c>
      <c r="C5871" t="s">
        <v>40</v>
      </c>
      <c r="D5871" t="s">
        <v>53</v>
      </c>
      <c r="E5871" t="s">
        <v>307</v>
      </c>
      <c r="F5871" t="s">
        <v>307</v>
      </c>
      <c r="G5871" t="s">
        <v>307</v>
      </c>
      <c r="H5871" t="s">
        <v>307</v>
      </c>
      <c r="I5871" t="s">
        <v>307</v>
      </c>
      <c r="J5871" t="s">
        <v>307</v>
      </c>
      <c r="K5871" t="s">
        <v>307</v>
      </c>
      <c r="L5871" t="s">
        <v>307</v>
      </c>
      <c r="M5871" t="s">
        <v>307</v>
      </c>
      <c r="N5871" t="s">
        <v>307</v>
      </c>
      <c r="O5871" t="s">
        <v>307</v>
      </c>
      <c r="P5871" t="s">
        <v>307</v>
      </c>
      <c r="Q5871" t="s">
        <v>307</v>
      </c>
      <c r="R5871" t="s">
        <v>307</v>
      </c>
      <c r="S5871" t="s">
        <v>307</v>
      </c>
      <c r="T5871" t="s">
        <v>307</v>
      </c>
      <c r="U5871" t="s">
        <v>307</v>
      </c>
      <c r="V5871" t="s">
        <v>307</v>
      </c>
      <c r="W5871" t="s">
        <v>307</v>
      </c>
      <c r="X5871" t="s">
        <v>307</v>
      </c>
      <c r="Y5871" t="s">
        <v>307</v>
      </c>
      <c r="Z5871" t="s">
        <v>307</v>
      </c>
    </row>
    <row r="5872" spans="1:45" x14ac:dyDescent="0.25">
      <c r="A5872">
        <v>707</v>
      </c>
      <c r="B5872" t="s">
        <v>263</v>
      </c>
      <c r="C5872" t="s">
        <v>39</v>
      </c>
      <c r="D5872" t="s">
        <v>50</v>
      </c>
      <c r="E5872" t="s">
        <v>307</v>
      </c>
      <c r="F5872" t="s">
        <v>307</v>
      </c>
      <c r="G5872" t="s">
        <v>307</v>
      </c>
      <c r="H5872" t="s">
        <v>307</v>
      </c>
      <c r="I5872" t="s">
        <v>307</v>
      </c>
      <c r="J5872" t="s">
        <v>307</v>
      </c>
      <c r="K5872" t="s">
        <v>307</v>
      </c>
      <c r="L5872" t="s">
        <v>307</v>
      </c>
      <c r="M5872" t="s">
        <v>307</v>
      </c>
      <c r="N5872" t="s">
        <v>307</v>
      </c>
      <c r="O5872" t="s">
        <v>307</v>
      </c>
      <c r="P5872" t="s">
        <v>307</v>
      </c>
      <c r="Q5872" t="s">
        <v>307</v>
      </c>
      <c r="R5872" t="s">
        <v>307</v>
      </c>
      <c r="S5872" t="s">
        <v>307</v>
      </c>
      <c r="T5872" t="s">
        <v>307</v>
      </c>
      <c r="U5872" t="s">
        <v>307</v>
      </c>
      <c r="V5872" t="s">
        <v>307</v>
      </c>
      <c r="W5872" t="s">
        <v>307</v>
      </c>
      <c r="X5872" t="s">
        <v>307</v>
      </c>
      <c r="Y5872" t="s">
        <v>307</v>
      </c>
      <c r="Z5872" t="s">
        <v>307</v>
      </c>
      <c r="AA5872" t="s">
        <v>307</v>
      </c>
      <c r="AB5872" t="s">
        <v>307</v>
      </c>
      <c r="AC5872" t="s">
        <v>307</v>
      </c>
      <c r="AD5872" t="s">
        <v>307</v>
      </c>
      <c r="AE5872" t="s">
        <v>307</v>
      </c>
      <c r="AF5872" t="s">
        <v>307</v>
      </c>
      <c r="AG5872" t="s">
        <v>307</v>
      </c>
      <c r="AH5872" t="s">
        <v>307</v>
      </c>
      <c r="AI5872" t="s">
        <v>307</v>
      </c>
      <c r="AJ5872" t="s">
        <v>307</v>
      </c>
      <c r="AK5872" t="s">
        <v>307</v>
      </c>
      <c r="AL5872" t="s">
        <v>307</v>
      </c>
      <c r="AM5872" t="s">
        <v>307</v>
      </c>
      <c r="AN5872" t="s">
        <v>307</v>
      </c>
      <c r="AO5872" t="s">
        <v>307</v>
      </c>
      <c r="AP5872" t="s">
        <v>307</v>
      </c>
    </row>
    <row r="5873" spans="1:42" x14ac:dyDescent="0.25">
      <c r="A5873">
        <v>707</v>
      </c>
      <c r="B5873" t="s">
        <v>263</v>
      </c>
      <c r="C5873" t="s">
        <v>39</v>
      </c>
      <c r="D5873" t="s">
        <v>48</v>
      </c>
      <c r="E5873" t="s">
        <v>307</v>
      </c>
      <c r="F5873" t="s">
        <v>307</v>
      </c>
      <c r="G5873" t="s">
        <v>307</v>
      </c>
      <c r="H5873" t="s">
        <v>307</v>
      </c>
      <c r="I5873" t="s">
        <v>307</v>
      </c>
      <c r="J5873" t="s">
        <v>307</v>
      </c>
      <c r="K5873" t="s">
        <v>307</v>
      </c>
      <c r="L5873" t="s">
        <v>307</v>
      </c>
      <c r="M5873" t="s">
        <v>307</v>
      </c>
      <c r="N5873" t="s">
        <v>307</v>
      </c>
      <c r="O5873" t="s">
        <v>307</v>
      </c>
      <c r="P5873" t="s">
        <v>307</v>
      </c>
      <c r="Q5873" t="s">
        <v>307</v>
      </c>
      <c r="R5873" t="s">
        <v>307</v>
      </c>
      <c r="S5873" t="s">
        <v>307</v>
      </c>
      <c r="T5873" t="s">
        <v>307</v>
      </c>
      <c r="U5873" t="s">
        <v>307</v>
      </c>
      <c r="V5873" t="s">
        <v>307</v>
      </c>
      <c r="W5873" t="s">
        <v>307</v>
      </c>
      <c r="X5873" t="s">
        <v>307</v>
      </c>
      <c r="Y5873" t="s">
        <v>307</v>
      </c>
      <c r="Z5873" t="s">
        <v>307</v>
      </c>
      <c r="AA5873" t="s">
        <v>307</v>
      </c>
      <c r="AB5873" t="s">
        <v>307</v>
      </c>
      <c r="AC5873" t="s">
        <v>307</v>
      </c>
      <c r="AD5873" t="s">
        <v>307</v>
      </c>
      <c r="AE5873" t="s">
        <v>307</v>
      </c>
      <c r="AF5873" t="s">
        <v>307</v>
      </c>
      <c r="AG5873" t="s">
        <v>307</v>
      </c>
      <c r="AH5873" t="s">
        <v>307</v>
      </c>
      <c r="AI5873" t="s">
        <v>307</v>
      </c>
      <c r="AJ5873" t="s">
        <v>307</v>
      </c>
      <c r="AK5873" t="s">
        <v>307</v>
      </c>
      <c r="AL5873" t="s">
        <v>307</v>
      </c>
      <c r="AM5873" t="s">
        <v>307</v>
      </c>
      <c r="AN5873" t="s">
        <v>307</v>
      </c>
      <c r="AO5873" t="s">
        <v>307</v>
      </c>
      <c r="AP5873" t="s">
        <v>307</v>
      </c>
    </row>
    <row r="5874" spans="1:42" x14ac:dyDescent="0.25">
      <c r="A5874">
        <v>707</v>
      </c>
      <c r="B5874" t="s">
        <v>263</v>
      </c>
      <c r="C5874" t="s">
        <v>39</v>
      </c>
      <c r="D5874" t="s">
        <v>51</v>
      </c>
      <c r="E5874" t="s">
        <v>307</v>
      </c>
      <c r="F5874" t="s">
        <v>307</v>
      </c>
      <c r="G5874" t="s">
        <v>307</v>
      </c>
      <c r="H5874" t="s">
        <v>307</v>
      </c>
      <c r="I5874" t="s">
        <v>307</v>
      </c>
      <c r="J5874" t="s">
        <v>307</v>
      </c>
      <c r="K5874" t="s">
        <v>307</v>
      </c>
      <c r="L5874" t="s">
        <v>307</v>
      </c>
      <c r="M5874" t="s">
        <v>307</v>
      </c>
      <c r="N5874" t="s">
        <v>307</v>
      </c>
      <c r="O5874" t="s">
        <v>307</v>
      </c>
      <c r="P5874" t="s">
        <v>307</v>
      </c>
      <c r="Q5874" t="s">
        <v>307</v>
      </c>
      <c r="R5874" t="s">
        <v>307</v>
      </c>
      <c r="S5874" t="s">
        <v>307</v>
      </c>
      <c r="T5874" t="s">
        <v>307</v>
      </c>
      <c r="U5874" t="s">
        <v>307</v>
      </c>
      <c r="V5874" t="s">
        <v>307</v>
      </c>
      <c r="W5874" t="s">
        <v>307</v>
      </c>
      <c r="X5874" t="s">
        <v>307</v>
      </c>
      <c r="Y5874" t="s">
        <v>307</v>
      </c>
      <c r="Z5874" t="s">
        <v>307</v>
      </c>
      <c r="AA5874" t="s">
        <v>307</v>
      </c>
      <c r="AB5874" t="s">
        <v>307</v>
      </c>
      <c r="AC5874" t="s">
        <v>307</v>
      </c>
      <c r="AD5874" t="s">
        <v>307</v>
      </c>
      <c r="AE5874" t="s">
        <v>307</v>
      </c>
      <c r="AF5874" t="s">
        <v>307</v>
      </c>
      <c r="AG5874" t="s">
        <v>307</v>
      </c>
      <c r="AH5874" t="s">
        <v>307</v>
      </c>
      <c r="AI5874" t="s">
        <v>307</v>
      </c>
      <c r="AJ5874" t="s">
        <v>307</v>
      </c>
      <c r="AK5874" t="s">
        <v>307</v>
      </c>
      <c r="AL5874" t="s">
        <v>307</v>
      </c>
      <c r="AM5874" t="s">
        <v>307</v>
      </c>
      <c r="AN5874" t="s">
        <v>307</v>
      </c>
      <c r="AO5874" t="s">
        <v>307</v>
      </c>
      <c r="AP5874" t="s">
        <v>307</v>
      </c>
    </row>
    <row r="5875" spans="1:42" x14ac:dyDescent="0.25">
      <c r="A5875">
        <v>707</v>
      </c>
      <c r="B5875" t="s">
        <v>263</v>
      </c>
      <c r="C5875" t="s">
        <v>46</v>
      </c>
      <c r="D5875" t="s">
        <v>65</v>
      </c>
      <c r="E5875" t="s">
        <v>307</v>
      </c>
      <c r="F5875" t="s">
        <v>307</v>
      </c>
      <c r="G5875" t="s">
        <v>307</v>
      </c>
      <c r="H5875" t="s">
        <v>307</v>
      </c>
      <c r="I5875" t="s">
        <v>307</v>
      </c>
      <c r="J5875" t="s">
        <v>307</v>
      </c>
      <c r="K5875" t="s">
        <v>307</v>
      </c>
      <c r="L5875" t="s">
        <v>307</v>
      </c>
      <c r="M5875" t="s">
        <v>307</v>
      </c>
      <c r="N5875" t="s">
        <v>307</v>
      </c>
      <c r="O5875" t="s">
        <v>307</v>
      </c>
      <c r="P5875" t="s">
        <v>307</v>
      </c>
      <c r="Q5875" t="s">
        <v>307</v>
      </c>
      <c r="R5875" t="s">
        <v>307</v>
      </c>
      <c r="S5875" t="s">
        <v>307</v>
      </c>
      <c r="T5875" t="s">
        <v>307</v>
      </c>
      <c r="U5875" t="s">
        <v>307</v>
      </c>
      <c r="V5875" t="s">
        <v>307</v>
      </c>
      <c r="W5875" t="s">
        <v>307</v>
      </c>
      <c r="X5875" t="s">
        <v>307</v>
      </c>
      <c r="Y5875" t="s">
        <v>307</v>
      </c>
      <c r="Z5875" t="s">
        <v>307</v>
      </c>
    </row>
    <row r="5876" spans="1:42" x14ac:dyDescent="0.25">
      <c r="A5876">
        <v>707</v>
      </c>
      <c r="B5876" t="s">
        <v>263</v>
      </c>
      <c r="C5876" t="s">
        <v>46</v>
      </c>
      <c r="D5876" t="s">
        <v>66</v>
      </c>
      <c r="E5876" t="s">
        <v>307</v>
      </c>
      <c r="F5876" t="s">
        <v>307</v>
      </c>
      <c r="G5876" t="s">
        <v>307</v>
      </c>
      <c r="H5876" t="s">
        <v>307</v>
      </c>
      <c r="I5876" t="s">
        <v>307</v>
      </c>
      <c r="J5876" t="s">
        <v>307</v>
      </c>
      <c r="K5876" t="s">
        <v>307</v>
      </c>
      <c r="L5876" t="s">
        <v>307</v>
      </c>
      <c r="M5876" t="s">
        <v>307</v>
      </c>
      <c r="N5876" t="s">
        <v>307</v>
      </c>
      <c r="O5876" t="s">
        <v>307</v>
      </c>
      <c r="P5876" t="s">
        <v>307</v>
      </c>
      <c r="Q5876" t="s">
        <v>307</v>
      </c>
      <c r="R5876" t="s">
        <v>307</v>
      </c>
      <c r="S5876" t="s">
        <v>307</v>
      </c>
      <c r="T5876" t="s">
        <v>307</v>
      </c>
      <c r="U5876" t="s">
        <v>307</v>
      </c>
      <c r="V5876" t="s">
        <v>307</v>
      </c>
      <c r="W5876" t="s">
        <v>307</v>
      </c>
      <c r="X5876" t="s">
        <v>307</v>
      </c>
      <c r="Y5876" t="s">
        <v>307</v>
      </c>
      <c r="Z5876" t="s">
        <v>307</v>
      </c>
    </row>
    <row r="5877" spans="1:42" x14ac:dyDescent="0.25">
      <c r="A5877">
        <v>707</v>
      </c>
      <c r="B5877" t="s">
        <v>263</v>
      </c>
      <c r="C5877" t="s">
        <v>46</v>
      </c>
      <c r="D5877" t="s">
        <v>67</v>
      </c>
      <c r="E5877" t="s">
        <v>307</v>
      </c>
      <c r="F5877" t="s">
        <v>307</v>
      </c>
      <c r="G5877" t="s">
        <v>307</v>
      </c>
      <c r="H5877" t="s">
        <v>307</v>
      </c>
      <c r="I5877" t="s">
        <v>307</v>
      </c>
      <c r="J5877" t="s">
        <v>307</v>
      </c>
      <c r="K5877" t="s">
        <v>307</v>
      </c>
      <c r="L5877" t="s">
        <v>307</v>
      </c>
      <c r="M5877" t="s">
        <v>307</v>
      </c>
      <c r="N5877" t="s">
        <v>307</v>
      </c>
      <c r="O5877" t="s">
        <v>307</v>
      </c>
      <c r="P5877" t="s">
        <v>307</v>
      </c>
      <c r="Q5877" t="s">
        <v>307</v>
      </c>
      <c r="R5877" t="s">
        <v>307</v>
      </c>
      <c r="S5877" t="s">
        <v>307</v>
      </c>
      <c r="T5877" t="s">
        <v>307</v>
      </c>
      <c r="U5877" t="s">
        <v>307</v>
      </c>
      <c r="V5877" t="s">
        <v>307</v>
      </c>
      <c r="W5877" t="s">
        <v>307</v>
      </c>
      <c r="X5877" t="s">
        <v>307</v>
      </c>
      <c r="Y5877" t="s">
        <v>307</v>
      </c>
      <c r="Z5877" t="s">
        <v>307</v>
      </c>
    </row>
    <row r="5878" spans="1:42" x14ac:dyDescent="0.25">
      <c r="A5878">
        <v>707</v>
      </c>
      <c r="B5878" t="s">
        <v>263</v>
      </c>
      <c r="C5878" t="s">
        <v>46</v>
      </c>
      <c r="D5878" t="s">
        <v>68</v>
      </c>
      <c r="E5878" t="s">
        <v>307</v>
      </c>
      <c r="F5878" t="s">
        <v>307</v>
      </c>
      <c r="G5878" t="s">
        <v>307</v>
      </c>
      <c r="H5878" t="s">
        <v>307</v>
      </c>
      <c r="I5878" t="s">
        <v>307</v>
      </c>
      <c r="J5878" t="s">
        <v>307</v>
      </c>
      <c r="K5878" t="s">
        <v>307</v>
      </c>
      <c r="L5878" t="s">
        <v>307</v>
      </c>
      <c r="M5878" t="s">
        <v>307</v>
      </c>
      <c r="N5878" t="s">
        <v>307</v>
      </c>
      <c r="O5878" t="s">
        <v>307</v>
      </c>
      <c r="P5878" t="s">
        <v>307</v>
      </c>
      <c r="Q5878" t="s">
        <v>307</v>
      </c>
      <c r="R5878" t="s">
        <v>307</v>
      </c>
      <c r="S5878" t="s">
        <v>307</v>
      </c>
      <c r="T5878" t="s">
        <v>307</v>
      </c>
      <c r="U5878" t="s">
        <v>307</v>
      </c>
      <c r="V5878" t="s">
        <v>307</v>
      </c>
      <c r="W5878" t="s">
        <v>307</v>
      </c>
      <c r="X5878" t="s">
        <v>307</v>
      </c>
      <c r="Y5878" t="s">
        <v>307</v>
      </c>
      <c r="Z5878" t="s">
        <v>307</v>
      </c>
    </row>
    <row r="5879" spans="1:42" x14ac:dyDescent="0.25">
      <c r="A5879">
        <v>707</v>
      </c>
      <c r="B5879" t="s">
        <v>263</v>
      </c>
      <c r="C5879" t="s">
        <v>46</v>
      </c>
      <c r="D5879" t="s">
        <v>69</v>
      </c>
      <c r="E5879" t="s">
        <v>307</v>
      </c>
      <c r="F5879" t="s">
        <v>307</v>
      </c>
      <c r="G5879" t="s">
        <v>307</v>
      </c>
      <c r="H5879" t="s">
        <v>307</v>
      </c>
      <c r="I5879" t="s">
        <v>307</v>
      </c>
      <c r="J5879" t="s">
        <v>307</v>
      </c>
      <c r="K5879" t="s">
        <v>307</v>
      </c>
      <c r="L5879" t="s">
        <v>307</v>
      </c>
      <c r="M5879" t="s">
        <v>307</v>
      </c>
      <c r="N5879" t="s">
        <v>307</v>
      </c>
      <c r="O5879" t="s">
        <v>307</v>
      </c>
      <c r="P5879" t="s">
        <v>307</v>
      </c>
      <c r="Q5879" t="s">
        <v>307</v>
      </c>
      <c r="R5879" t="s">
        <v>307</v>
      </c>
      <c r="S5879" t="s">
        <v>307</v>
      </c>
      <c r="T5879" t="s">
        <v>307</v>
      </c>
      <c r="U5879" t="s">
        <v>307</v>
      </c>
      <c r="V5879" t="s">
        <v>307</v>
      </c>
      <c r="W5879" t="s">
        <v>307</v>
      </c>
      <c r="X5879" t="s">
        <v>307</v>
      </c>
      <c r="Y5879" t="s">
        <v>307</v>
      </c>
      <c r="Z5879" t="s">
        <v>307</v>
      </c>
    </row>
    <row r="5880" spans="1:42" x14ac:dyDescent="0.25">
      <c r="A5880">
        <v>707</v>
      </c>
      <c r="B5880" t="s">
        <v>263</v>
      </c>
      <c r="C5880" t="s">
        <v>46</v>
      </c>
      <c r="D5880" t="s">
        <v>70</v>
      </c>
      <c r="E5880" t="s">
        <v>307</v>
      </c>
      <c r="F5880" t="s">
        <v>307</v>
      </c>
      <c r="G5880" t="s">
        <v>307</v>
      </c>
      <c r="H5880" t="s">
        <v>307</v>
      </c>
      <c r="I5880" t="s">
        <v>307</v>
      </c>
      <c r="J5880" t="s">
        <v>307</v>
      </c>
      <c r="K5880" t="s">
        <v>307</v>
      </c>
      <c r="L5880" t="s">
        <v>307</v>
      </c>
      <c r="M5880" t="s">
        <v>307</v>
      </c>
      <c r="N5880" t="s">
        <v>307</v>
      </c>
      <c r="O5880" t="s">
        <v>307</v>
      </c>
      <c r="P5880" t="s">
        <v>307</v>
      </c>
      <c r="Q5880" t="s">
        <v>307</v>
      </c>
      <c r="R5880" t="s">
        <v>307</v>
      </c>
      <c r="S5880" t="s">
        <v>307</v>
      </c>
      <c r="T5880" t="s">
        <v>307</v>
      </c>
      <c r="U5880" t="s">
        <v>307</v>
      </c>
      <c r="V5880" t="s">
        <v>307</v>
      </c>
      <c r="W5880" t="s">
        <v>307</v>
      </c>
      <c r="X5880" t="s">
        <v>307</v>
      </c>
      <c r="Y5880" t="s">
        <v>307</v>
      </c>
      <c r="Z5880" t="s">
        <v>307</v>
      </c>
    </row>
    <row r="5881" spans="1:42" x14ac:dyDescent="0.25">
      <c r="A5881">
        <v>707</v>
      </c>
      <c r="B5881" t="s">
        <v>263</v>
      </c>
      <c r="C5881" t="s">
        <v>46</v>
      </c>
      <c r="D5881" t="s">
        <v>71</v>
      </c>
      <c r="E5881" t="s">
        <v>307</v>
      </c>
      <c r="F5881" t="s">
        <v>307</v>
      </c>
      <c r="G5881" t="s">
        <v>307</v>
      </c>
      <c r="H5881" t="s">
        <v>307</v>
      </c>
      <c r="I5881" t="s">
        <v>307</v>
      </c>
      <c r="J5881" t="s">
        <v>307</v>
      </c>
      <c r="K5881" t="s">
        <v>307</v>
      </c>
      <c r="L5881" t="s">
        <v>307</v>
      </c>
      <c r="M5881" t="s">
        <v>307</v>
      </c>
      <c r="N5881" t="s">
        <v>307</v>
      </c>
      <c r="O5881" t="s">
        <v>307</v>
      </c>
      <c r="P5881" t="s">
        <v>307</v>
      </c>
      <c r="Q5881" t="s">
        <v>307</v>
      </c>
      <c r="R5881" t="s">
        <v>307</v>
      </c>
      <c r="S5881" t="s">
        <v>307</v>
      </c>
      <c r="T5881" t="s">
        <v>307</v>
      </c>
      <c r="U5881" t="s">
        <v>307</v>
      </c>
      <c r="V5881" t="s">
        <v>307</v>
      </c>
      <c r="W5881" t="s">
        <v>307</v>
      </c>
      <c r="X5881" t="s">
        <v>307</v>
      </c>
      <c r="Y5881" t="s">
        <v>307</v>
      </c>
      <c r="Z5881" t="s">
        <v>307</v>
      </c>
    </row>
    <row r="5882" spans="1:42" x14ac:dyDescent="0.25">
      <c r="A5882">
        <v>707</v>
      </c>
      <c r="B5882" t="s">
        <v>263</v>
      </c>
      <c r="C5882" t="s">
        <v>46</v>
      </c>
      <c r="D5882" t="s">
        <v>72</v>
      </c>
      <c r="E5882" t="s">
        <v>307</v>
      </c>
      <c r="F5882" t="s">
        <v>307</v>
      </c>
      <c r="G5882" t="s">
        <v>307</v>
      </c>
      <c r="H5882" t="s">
        <v>307</v>
      </c>
      <c r="I5882" t="s">
        <v>307</v>
      </c>
      <c r="J5882" t="s">
        <v>307</v>
      </c>
      <c r="K5882" t="s">
        <v>307</v>
      </c>
      <c r="L5882" t="s">
        <v>307</v>
      </c>
      <c r="M5882" t="s">
        <v>307</v>
      </c>
      <c r="N5882" t="s">
        <v>307</v>
      </c>
      <c r="O5882" t="s">
        <v>307</v>
      </c>
      <c r="P5882" t="s">
        <v>307</v>
      </c>
      <c r="Q5882" t="s">
        <v>307</v>
      </c>
      <c r="R5882" t="s">
        <v>307</v>
      </c>
      <c r="S5882" t="s">
        <v>307</v>
      </c>
      <c r="T5882" t="s">
        <v>307</v>
      </c>
      <c r="U5882" t="s">
        <v>307</v>
      </c>
      <c r="V5882" t="s">
        <v>307</v>
      </c>
      <c r="W5882" t="s">
        <v>307</v>
      </c>
      <c r="X5882" t="s">
        <v>307</v>
      </c>
      <c r="Y5882" t="s">
        <v>307</v>
      </c>
      <c r="Z5882" t="s">
        <v>307</v>
      </c>
    </row>
    <row r="5883" spans="1:42" x14ac:dyDescent="0.25">
      <c r="A5883">
        <v>707</v>
      </c>
      <c r="B5883" t="s">
        <v>263</v>
      </c>
      <c r="C5883" t="s">
        <v>46</v>
      </c>
      <c r="D5883" t="s">
        <v>47</v>
      </c>
      <c r="E5883" t="s">
        <v>307</v>
      </c>
      <c r="F5883" t="s">
        <v>307</v>
      </c>
      <c r="G5883" t="s">
        <v>307</v>
      </c>
      <c r="H5883" t="s">
        <v>307</v>
      </c>
      <c r="I5883" t="s">
        <v>307</v>
      </c>
      <c r="J5883" t="s">
        <v>307</v>
      </c>
      <c r="K5883" t="s">
        <v>307</v>
      </c>
      <c r="L5883" t="s">
        <v>307</v>
      </c>
      <c r="M5883" t="s">
        <v>307</v>
      </c>
      <c r="N5883" t="s">
        <v>307</v>
      </c>
      <c r="O5883" t="s">
        <v>307</v>
      </c>
      <c r="P5883" t="s">
        <v>307</v>
      </c>
      <c r="Q5883" t="s">
        <v>307</v>
      </c>
      <c r="R5883" t="s">
        <v>307</v>
      </c>
      <c r="S5883" t="s">
        <v>307</v>
      </c>
      <c r="T5883" t="s">
        <v>307</v>
      </c>
      <c r="U5883" t="s">
        <v>307</v>
      </c>
      <c r="V5883" t="s">
        <v>307</v>
      </c>
      <c r="W5883" t="s">
        <v>307</v>
      </c>
      <c r="X5883" t="s">
        <v>307</v>
      </c>
      <c r="Y5883" t="s">
        <v>307</v>
      </c>
      <c r="Z5883" t="s">
        <v>307</v>
      </c>
    </row>
    <row r="5884" spans="1:42" x14ac:dyDescent="0.25">
      <c r="A5884">
        <v>707</v>
      </c>
      <c r="B5884" t="s">
        <v>263</v>
      </c>
      <c r="C5884" t="s">
        <v>46</v>
      </c>
      <c r="D5884" t="s">
        <v>48</v>
      </c>
      <c r="E5884" t="s">
        <v>307</v>
      </c>
      <c r="F5884" t="s">
        <v>307</v>
      </c>
      <c r="G5884" t="s">
        <v>307</v>
      </c>
      <c r="H5884" t="s">
        <v>307</v>
      </c>
      <c r="I5884" t="s">
        <v>307</v>
      </c>
      <c r="J5884" t="s">
        <v>307</v>
      </c>
      <c r="K5884" t="s">
        <v>307</v>
      </c>
      <c r="L5884" t="s">
        <v>307</v>
      </c>
      <c r="M5884" t="s">
        <v>307</v>
      </c>
      <c r="N5884" t="s">
        <v>307</v>
      </c>
      <c r="O5884" t="s">
        <v>307</v>
      </c>
      <c r="P5884" t="s">
        <v>307</v>
      </c>
      <c r="Q5884" t="s">
        <v>307</v>
      </c>
      <c r="R5884" t="s">
        <v>307</v>
      </c>
      <c r="S5884" t="s">
        <v>307</v>
      </c>
      <c r="T5884" t="s">
        <v>307</v>
      </c>
      <c r="U5884" t="s">
        <v>307</v>
      </c>
      <c r="V5884" t="s">
        <v>307</v>
      </c>
      <c r="W5884" t="s">
        <v>307</v>
      </c>
      <c r="X5884" t="s">
        <v>307</v>
      </c>
      <c r="Y5884" t="s">
        <v>307</v>
      </c>
      <c r="Z5884" t="s">
        <v>307</v>
      </c>
    </row>
    <row r="5885" spans="1:42" x14ac:dyDescent="0.25">
      <c r="A5885">
        <v>707</v>
      </c>
      <c r="B5885" t="s">
        <v>263</v>
      </c>
      <c r="C5885" t="s">
        <v>46</v>
      </c>
      <c r="D5885" t="s">
        <v>49</v>
      </c>
      <c r="E5885" t="s">
        <v>307</v>
      </c>
      <c r="F5885" t="s">
        <v>307</v>
      </c>
      <c r="G5885" t="s">
        <v>307</v>
      </c>
      <c r="H5885" t="s">
        <v>307</v>
      </c>
      <c r="I5885" t="s">
        <v>307</v>
      </c>
      <c r="J5885" t="s">
        <v>307</v>
      </c>
      <c r="K5885" t="s">
        <v>307</v>
      </c>
      <c r="L5885" t="s">
        <v>307</v>
      </c>
      <c r="M5885" t="s">
        <v>307</v>
      </c>
      <c r="N5885" t="s">
        <v>307</v>
      </c>
      <c r="O5885" t="s">
        <v>307</v>
      </c>
      <c r="P5885" t="s">
        <v>307</v>
      </c>
      <c r="Q5885" t="s">
        <v>307</v>
      </c>
      <c r="R5885" t="s">
        <v>307</v>
      </c>
      <c r="S5885" t="s">
        <v>307</v>
      </c>
      <c r="T5885" t="s">
        <v>307</v>
      </c>
      <c r="U5885" t="s">
        <v>307</v>
      </c>
      <c r="V5885" t="s">
        <v>307</v>
      </c>
      <c r="W5885" t="s">
        <v>307</v>
      </c>
      <c r="X5885" t="s">
        <v>307</v>
      </c>
      <c r="Y5885" t="s">
        <v>307</v>
      </c>
      <c r="Z5885" t="s">
        <v>307</v>
      </c>
    </row>
    <row r="5886" spans="1:42" x14ac:dyDescent="0.25">
      <c r="A5886">
        <v>707</v>
      </c>
      <c r="B5886" t="s">
        <v>263</v>
      </c>
      <c r="C5886" t="s">
        <v>41</v>
      </c>
      <c r="D5886" t="s">
        <v>48</v>
      </c>
      <c r="E5886" t="s">
        <v>307</v>
      </c>
      <c r="F5886" t="s">
        <v>307</v>
      </c>
      <c r="G5886" t="s">
        <v>307</v>
      </c>
      <c r="H5886" t="s">
        <v>307</v>
      </c>
      <c r="I5886" t="s">
        <v>307</v>
      </c>
      <c r="J5886" t="s">
        <v>307</v>
      </c>
      <c r="K5886" t="s">
        <v>307</v>
      </c>
      <c r="L5886" t="s">
        <v>307</v>
      </c>
      <c r="M5886" t="s">
        <v>307</v>
      </c>
      <c r="N5886" t="s">
        <v>307</v>
      </c>
      <c r="O5886" t="s">
        <v>307</v>
      </c>
      <c r="P5886" t="s">
        <v>307</v>
      </c>
      <c r="Q5886" t="s">
        <v>307</v>
      </c>
      <c r="R5886" t="s">
        <v>307</v>
      </c>
      <c r="S5886" t="s">
        <v>307</v>
      </c>
      <c r="T5886" t="s">
        <v>307</v>
      </c>
      <c r="U5886" t="s">
        <v>307</v>
      </c>
      <c r="V5886" t="s">
        <v>307</v>
      </c>
      <c r="W5886" t="s">
        <v>307</v>
      </c>
      <c r="X5886" t="s">
        <v>307</v>
      </c>
      <c r="Y5886" t="s">
        <v>307</v>
      </c>
      <c r="Z5886" t="s">
        <v>307</v>
      </c>
    </row>
    <row r="5887" spans="1:42" x14ac:dyDescent="0.25">
      <c r="A5887">
        <v>707</v>
      </c>
      <c r="B5887" t="s">
        <v>263</v>
      </c>
      <c r="C5887" t="s">
        <v>459</v>
      </c>
      <c r="D5887" t="s">
        <v>48</v>
      </c>
      <c r="E5887" t="s">
        <v>307</v>
      </c>
      <c r="F5887" t="s">
        <v>307</v>
      </c>
      <c r="G5887" t="s">
        <v>307</v>
      </c>
      <c r="H5887" t="s">
        <v>307</v>
      </c>
      <c r="I5887" t="s">
        <v>307</v>
      </c>
      <c r="J5887" t="s">
        <v>307</v>
      </c>
      <c r="K5887" t="s">
        <v>307</v>
      </c>
      <c r="L5887" t="s">
        <v>307</v>
      </c>
      <c r="M5887" t="s">
        <v>307</v>
      </c>
      <c r="N5887" t="s">
        <v>307</v>
      </c>
      <c r="O5887" t="s">
        <v>307</v>
      </c>
      <c r="P5887" t="s">
        <v>307</v>
      </c>
      <c r="Q5887" t="s">
        <v>307</v>
      </c>
    </row>
    <row r="5888" spans="1:42" x14ac:dyDescent="0.25">
      <c r="A5888">
        <v>707</v>
      </c>
      <c r="B5888" t="s">
        <v>263</v>
      </c>
      <c r="C5888" t="s">
        <v>304</v>
      </c>
      <c r="D5888" t="s">
        <v>48</v>
      </c>
      <c r="E5888" t="s">
        <v>307</v>
      </c>
      <c r="F5888" t="s">
        <v>307</v>
      </c>
      <c r="G5888" t="s">
        <v>307</v>
      </c>
      <c r="H5888" t="s">
        <v>307</v>
      </c>
      <c r="I5888" t="s">
        <v>307</v>
      </c>
      <c r="J5888" t="s">
        <v>307</v>
      </c>
      <c r="K5888" t="s">
        <v>307</v>
      </c>
      <c r="L5888" t="s">
        <v>307</v>
      </c>
      <c r="M5888" t="s">
        <v>307</v>
      </c>
      <c r="N5888" t="s">
        <v>307</v>
      </c>
      <c r="O5888" t="s">
        <v>307</v>
      </c>
      <c r="P5888" t="s">
        <v>307</v>
      </c>
      <c r="Q5888" t="s">
        <v>307</v>
      </c>
    </row>
    <row r="5889" spans="1:45" x14ac:dyDescent="0.25">
      <c r="A5889">
        <v>707</v>
      </c>
      <c r="B5889" t="s">
        <v>263</v>
      </c>
      <c r="C5889" t="s">
        <v>433</v>
      </c>
      <c r="D5889" t="s">
        <v>48</v>
      </c>
      <c r="E5889" t="s">
        <v>307</v>
      </c>
      <c r="F5889" t="s">
        <v>307</v>
      </c>
      <c r="G5889" t="s">
        <v>307</v>
      </c>
      <c r="H5889" t="s">
        <v>307</v>
      </c>
      <c r="I5889" t="s">
        <v>307</v>
      </c>
      <c r="J5889" t="s">
        <v>307</v>
      </c>
      <c r="K5889" t="s">
        <v>307</v>
      </c>
      <c r="L5889" t="s">
        <v>307</v>
      </c>
      <c r="M5889" t="s">
        <v>307</v>
      </c>
      <c r="N5889" t="s">
        <v>307</v>
      </c>
      <c r="O5889" t="s">
        <v>307</v>
      </c>
      <c r="P5889" t="s">
        <v>307</v>
      </c>
      <c r="Q5889" t="s">
        <v>307</v>
      </c>
    </row>
    <row r="5890" spans="1:45" x14ac:dyDescent="0.25">
      <c r="A5890">
        <v>707</v>
      </c>
      <c r="B5890" t="s">
        <v>263</v>
      </c>
      <c r="C5890" t="s">
        <v>305</v>
      </c>
      <c r="D5890" t="s">
        <v>48</v>
      </c>
      <c r="E5890" t="s">
        <v>307</v>
      </c>
      <c r="F5890" t="s">
        <v>307</v>
      </c>
      <c r="G5890" t="s">
        <v>307</v>
      </c>
      <c r="H5890" t="s">
        <v>307</v>
      </c>
      <c r="I5890" t="s">
        <v>307</v>
      </c>
      <c r="J5890" t="s">
        <v>307</v>
      </c>
      <c r="K5890" t="s">
        <v>307</v>
      </c>
      <c r="L5890" t="s">
        <v>307</v>
      </c>
      <c r="M5890" t="s">
        <v>307</v>
      </c>
      <c r="N5890" t="s">
        <v>307</v>
      </c>
      <c r="O5890" t="s">
        <v>307</v>
      </c>
      <c r="P5890" t="s">
        <v>307</v>
      </c>
      <c r="Q5890" t="s">
        <v>307</v>
      </c>
    </row>
    <row r="5891" spans="1:45" x14ac:dyDescent="0.25">
      <c r="A5891">
        <v>707</v>
      </c>
      <c r="B5891" t="s">
        <v>263</v>
      </c>
      <c r="C5891" t="s">
        <v>306</v>
      </c>
      <c r="D5891" t="s">
        <v>48</v>
      </c>
      <c r="E5891" t="s">
        <v>307</v>
      </c>
      <c r="F5891" t="s">
        <v>307</v>
      </c>
      <c r="G5891" t="s">
        <v>307</v>
      </c>
      <c r="H5891" t="s">
        <v>307</v>
      </c>
      <c r="I5891" t="s">
        <v>307</v>
      </c>
      <c r="J5891" t="s">
        <v>307</v>
      </c>
      <c r="K5891" t="s">
        <v>307</v>
      </c>
      <c r="L5891" t="s">
        <v>307</v>
      </c>
      <c r="M5891" t="s">
        <v>307</v>
      </c>
      <c r="N5891" t="s">
        <v>307</v>
      </c>
      <c r="O5891" t="s">
        <v>307</v>
      </c>
      <c r="P5891" t="s">
        <v>307</v>
      </c>
      <c r="Q5891" t="s">
        <v>307</v>
      </c>
    </row>
    <row r="5892" spans="1:45" x14ac:dyDescent="0.25">
      <c r="A5892">
        <v>707</v>
      </c>
      <c r="B5892" t="s">
        <v>263</v>
      </c>
      <c r="C5892" t="s">
        <v>44</v>
      </c>
      <c r="D5892" t="s">
        <v>54</v>
      </c>
      <c r="E5892" t="s">
        <v>307</v>
      </c>
      <c r="F5892" t="s">
        <v>307</v>
      </c>
      <c r="G5892" t="s">
        <v>307</v>
      </c>
      <c r="H5892" t="s">
        <v>307</v>
      </c>
      <c r="I5892" t="s">
        <v>307</v>
      </c>
      <c r="J5892" t="s">
        <v>307</v>
      </c>
      <c r="K5892" t="s">
        <v>307</v>
      </c>
      <c r="L5892" t="s">
        <v>307</v>
      </c>
      <c r="M5892" t="s">
        <v>307</v>
      </c>
      <c r="N5892" t="s">
        <v>307</v>
      </c>
      <c r="O5892" t="s">
        <v>307</v>
      </c>
      <c r="P5892" t="s">
        <v>307</v>
      </c>
      <c r="Q5892" t="s">
        <v>307</v>
      </c>
      <c r="R5892" t="s">
        <v>307</v>
      </c>
      <c r="S5892" t="s">
        <v>307</v>
      </c>
      <c r="T5892" t="s">
        <v>307</v>
      </c>
      <c r="U5892" t="s">
        <v>307</v>
      </c>
      <c r="V5892" t="s">
        <v>307</v>
      </c>
      <c r="W5892" t="s">
        <v>307</v>
      </c>
    </row>
    <row r="5893" spans="1:45" x14ac:dyDescent="0.25">
      <c r="A5893">
        <v>707</v>
      </c>
      <c r="B5893" t="s">
        <v>263</v>
      </c>
      <c r="C5893" t="s">
        <v>44</v>
      </c>
      <c r="D5893" t="s">
        <v>55</v>
      </c>
      <c r="E5893" t="s">
        <v>307</v>
      </c>
      <c r="F5893" t="s">
        <v>307</v>
      </c>
      <c r="G5893" t="s">
        <v>307</v>
      </c>
      <c r="H5893" t="s">
        <v>307</v>
      </c>
      <c r="I5893" t="s">
        <v>307</v>
      </c>
      <c r="J5893" t="s">
        <v>307</v>
      </c>
      <c r="K5893" t="s">
        <v>307</v>
      </c>
      <c r="L5893" t="s">
        <v>307</v>
      </c>
      <c r="M5893" t="s">
        <v>307</v>
      </c>
      <c r="N5893" t="s">
        <v>307</v>
      </c>
      <c r="O5893" t="s">
        <v>307</v>
      </c>
      <c r="P5893" t="s">
        <v>307</v>
      </c>
      <c r="Q5893" t="s">
        <v>307</v>
      </c>
      <c r="R5893" t="s">
        <v>307</v>
      </c>
      <c r="S5893" t="s">
        <v>307</v>
      </c>
      <c r="T5893" t="s">
        <v>307</v>
      </c>
      <c r="U5893" t="s">
        <v>307</v>
      </c>
      <c r="V5893" t="s">
        <v>307</v>
      </c>
      <c r="W5893" t="s">
        <v>307</v>
      </c>
    </row>
    <row r="5894" spans="1:45" x14ac:dyDescent="0.25">
      <c r="A5894">
        <v>707</v>
      </c>
      <c r="B5894" t="s">
        <v>263</v>
      </c>
      <c r="C5894" t="s">
        <v>44</v>
      </c>
      <c r="D5894" t="s">
        <v>56</v>
      </c>
      <c r="E5894" t="s">
        <v>307</v>
      </c>
      <c r="F5894" t="s">
        <v>307</v>
      </c>
      <c r="G5894" t="s">
        <v>307</v>
      </c>
      <c r="H5894" t="s">
        <v>307</v>
      </c>
      <c r="I5894" t="s">
        <v>307</v>
      </c>
      <c r="J5894" t="s">
        <v>307</v>
      </c>
      <c r="K5894" t="s">
        <v>307</v>
      </c>
      <c r="L5894" t="s">
        <v>307</v>
      </c>
      <c r="M5894" t="s">
        <v>307</v>
      </c>
      <c r="N5894" t="s">
        <v>307</v>
      </c>
      <c r="O5894" t="s">
        <v>307</v>
      </c>
      <c r="P5894" t="s">
        <v>307</v>
      </c>
      <c r="Q5894" t="s">
        <v>307</v>
      </c>
      <c r="R5894" t="s">
        <v>307</v>
      </c>
      <c r="S5894" t="s">
        <v>307</v>
      </c>
      <c r="T5894" t="s">
        <v>307</v>
      </c>
      <c r="U5894" t="s">
        <v>307</v>
      </c>
      <c r="V5894" t="s">
        <v>307</v>
      </c>
      <c r="W5894" t="s">
        <v>307</v>
      </c>
    </row>
    <row r="5895" spans="1:45" x14ac:dyDescent="0.25">
      <c r="A5895">
        <v>707</v>
      </c>
      <c r="B5895" t="s">
        <v>263</v>
      </c>
      <c r="C5895" t="s">
        <v>44</v>
      </c>
      <c r="D5895" t="s">
        <v>57</v>
      </c>
      <c r="E5895" t="s">
        <v>307</v>
      </c>
      <c r="F5895" t="s">
        <v>307</v>
      </c>
      <c r="G5895" t="s">
        <v>307</v>
      </c>
      <c r="H5895" t="s">
        <v>307</v>
      </c>
      <c r="I5895" t="s">
        <v>307</v>
      </c>
      <c r="J5895" t="s">
        <v>307</v>
      </c>
      <c r="K5895" t="s">
        <v>307</v>
      </c>
      <c r="L5895" t="s">
        <v>307</v>
      </c>
      <c r="M5895" t="s">
        <v>307</v>
      </c>
      <c r="N5895" t="s">
        <v>307</v>
      </c>
      <c r="O5895" t="s">
        <v>307</v>
      </c>
      <c r="P5895" t="s">
        <v>307</v>
      </c>
      <c r="Q5895" t="s">
        <v>307</v>
      </c>
      <c r="R5895" t="s">
        <v>307</v>
      </c>
      <c r="S5895" t="s">
        <v>307</v>
      </c>
      <c r="T5895" t="s">
        <v>307</v>
      </c>
      <c r="U5895" t="s">
        <v>307</v>
      </c>
      <c r="V5895" t="s">
        <v>307</v>
      </c>
      <c r="W5895" t="s">
        <v>307</v>
      </c>
    </row>
    <row r="5896" spans="1:45" x14ac:dyDescent="0.25">
      <c r="A5896">
        <v>707</v>
      </c>
      <c r="B5896" t="s">
        <v>263</v>
      </c>
      <c r="C5896" t="s">
        <v>44</v>
      </c>
      <c r="D5896" t="s">
        <v>58</v>
      </c>
      <c r="E5896" t="s">
        <v>307</v>
      </c>
      <c r="F5896" t="s">
        <v>307</v>
      </c>
      <c r="G5896" t="s">
        <v>307</v>
      </c>
      <c r="H5896" t="s">
        <v>307</v>
      </c>
      <c r="I5896" t="s">
        <v>307</v>
      </c>
      <c r="J5896" t="s">
        <v>307</v>
      </c>
      <c r="K5896" t="s">
        <v>307</v>
      </c>
      <c r="L5896" t="s">
        <v>307</v>
      </c>
      <c r="M5896" t="s">
        <v>307</v>
      </c>
      <c r="N5896" t="s">
        <v>307</v>
      </c>
      <c r="O5896" t="s">
        <v>307</v>
      </c>
      <c r="P5896" t="s">
        <v>307</v>
      </c>
      <c r="Q5896" t="s">
        <v>307</v>
      </c>
      <c r="R5896" t="s">
        <v>307</v>
      </c>
      <c r="S5896" t="s">
        <v>307</v>
      </c>
      <c r="T5896" t="s">
        <v>307</v>
      </c>
      <c r="U5896" t="s">
        <v>307</v>
      </c>
      <c r="V5896" t="s">
        <v>307</v>
      </c>
      <c r="W5896" t="s">
        <v>307</v>
      </c>
    </row>
    <row r="5897" spans="1:45" x14ac:dyDescent="0.25">
      <c r="A5897">
        <v>707</v>
      </c>
      <c r="B5897" t="s">
        <v>263</v>
      </c>
      <c r="C5897" t="s">
        <v>44</v>
      </c>
      <c r="D5897" t="s">
        <v>59</v>
      </c>
      <c r="E5897" t="s">
        <v>307</v>
      </c>
      <c r="F5897" t="s">
        <v>307</v>
      </c>
      <c r="G5897" t="s">
        <v>307</v>
      </c>
      <c r="H5897" t="s">
        <v>307</v>
      </c>
      <c r="I5897" t="s">
        <v>307</v>
      </c>
      <c r="J5897" t="s">
        <v>307</v>
      </c>
      <c r="K5897" t="s">
        <v>307</v>
      </c>
      <c r="L5897" t="s">
        <v>307</v>
      </c>
      <c r="M5897" t="s">
        <v>307</v>
      </c>
      <c r="N5897" t="s">
        <v>307</v>
      </c>
      <c r="O5897" t="s">
        <v>307</v>
      </c>
      <c r="P5897" t="s">
        <v>307</v>
      </c>
      <c r="Q5897" t="s">
        <v>307</v>
      </c>
      <c r="R5897" t="s">
        <v>307</v>
      </c>
      <c r="S5897" t="s">
        <v>307</v>
      </c>
      <c r="T5897" t="s">
        <v>307</v>
      </c>
      <c r="U5897" t="s">
        <v>307</v>
      </c>
      <c r="V5897" t="s">
        <v>307</v>
      </c>
      <c r="W5897" t="s">
        <v>307</v>
      </c>
    </row>
    <row r="5898" spans="1:45" x14ac:dyDescent="0.25">
      <c r="A5898">
        <v>707</v>
      </c>
      <c r="B5898" t="s">
        <v>263</v>
      </c>
      <c r="C5898" t="s">
        <v>44</v>
      </c>
      <c r="D5898" t="s">
        <v>60</v>
      </c>
      <c r="E5898" t="s">
        <v>307</v>
      </c>
      <c r="F5898" t="s">
        <v>307</v>
      </c>
      <c r="G5898" t="s">
        <v>307</v>
      </c>
      <c r="H5898" t="s">
        <v>307</v>
      </c>
      <c r="I5898" t="s">
        <v>307</v>
      </c>
      <c r="J5898" t="s">
        <v>307</v>
      </c>
      <c r="K5898" t="s">
        <v>307</v>
      </c>
      <c r="L5898" t="s">
        <v>307</v>
      </c>
      <c r="M5898" t="s">
        <v>307</v>
      </c>
      <c r="N5898" t="s">
        <v>307</v>
      </c>
      <c r="O5898" t="s">
        <v>307</v>
      </c>
      <c r="P5898" t="s">
        <v>307</v>
      </c>
      <c r="Q5898" t="s">
        <v>307</v>
      </c>
      <c r="R5898" t="s">
        <v>307</v>
      </c>
      <c r="S5898" t="s">
        <v>307</v>
      </c>
      <c r="T5898" t="s">
        <v>307</v>
      </c>
      <c r="U5898" t="s">
        <v>307</v>
      </c>
      <c r="V5898" t="s">
        <v>307</v>
      </c>
      <c r="W5898" t="s">
        <v>307</v>
      </c>
    </row>
    <row r="5899" spans="1:45" x14ac:dyDescent="0.25">
      <c r="A5899">
        <v>707</v>
      </c>
      <c r="B5899" t="s">
        <v>263</v>
      </c>
      <c r="C5899" t="s">
        <v>44</v>
      </c>
      <c r="D5899" t="s">
        <v>61</v>
      </c>
      <c r="E5899" t="s">
        <v>307</v>
      </c>
      <c r="F5899" t="s">
        <v>307</v>
      </c>
      <c r="G5899" t="s">
        <v>307</v>
      </c>
      <c r="H5899" t="s">
        <v>307</v>
      </c>
      <c r="I5899" t="s">
        <v>307</v>
      </c>
      <c r="J5899" t="s">
        <v>307</v>
      </c>
      <c r="K5899" t="s">
        <v>307</v>
      </c>
      <c r="L5899" t="s">
        <v>307</v>
      </c>
      <c r="M5899" t="s">
        <v>307</v>
      </c>
      <c r="N5899" t="s">
        <v>307</v>
      </c>
      <c r="O5899" t="s">
        <v>307</v>
      </c>
      <c r="P5899" t="s">
        <v>307</v>
      </c>
      <c r="Q5899" t="s">
        <v>307</v>
      </c>
      <c r="R5899" t="s">
        <v>307</v>
      </c>
      <c r="S5899" t="s">
        <v>307</v>
      </c>
      <c r="T5899" t="s">
        <v>307</v>
      </c>
      <c r="U5899" t="s">
        <v>307</v>
      </c>
      <c r="V5899" t="s">
        <v>307</v>
      </c>
      <c r="W5899" t="s">
        <v>307</v>
      </c>
    </row>
    <row r="5900" spans="1:45" x14ac:dyDescent="0.25">
      <c r="A5900">
        <v>707</v>
      </c>
      <c r="B5900" t="s">
        <v>263</v>
      </c>
      <c r="C5900" t="s">
        <v>44</v>
      </c>
      <c r="D5900" t="s">
        <v>62</v>
      </c>
      <c r="E5900" t="s">
        <v>307</v>
      </c>
      <c r="F5900" t="s">
        <v>307</v>
      </c>
      <c r="G5900" t="s">
        <v>307</v>
      </c>
      <c r="H5900" t="s">
        <v>307</v>
      </c>
      <c r="I5900" t="s">
        <v>307</v>
      </c>
      <c r="J5900" t="s">
        <v>307</v>
      </c>
      <c r="K5900" t="s">
        <v>307</v>
      </c>
      <c r="L5900" t="s">
        <v>307</v>
      </c>
      <c r="M5900" t="s">
        <v>307</v>
      </c>
      <c r="N5900" t="s">
        <v>307</v>
      </c>
      <c r="O5900" t="s">
        <v>307</v>
      </c>
      <c r="P5900" t="s">
        <v>307</v>
      </c>
      <c r="Q5900" t="s">
        <v>307</v>
      </c>
      <c r="R5900" t="s">
        <v>307</v>
      </c>
      <c r="S5900" t="s">
        <v>307</v>
      </c>
      <c r="T5900" t="s">
        <v>307</v>
      </c>
      <c r="U5900" t="s">
        <v>307</v>
      </c>
      <c r="V5900" t="s">
        <v>307</v>
      </c>
      <c r="W5900" t="s">
        <v>307</v>
      </c>
    </row>
    <row r="5901" spans="1:45" x14ac:dyDescent="0.25">
      <c r="A5901">
        <v>707</v>
      </c>
      <c r="B5901" t="s">
        <v>263</v>
      </c>
      <c r="C5901" t="s">
        <v>38</v>
      </c>
      <c r="D5901" t="s">
        <v>47</v>
      </c>
      <c r="E5901" t="s">
        <v>307</v>
      </c>
      <c r="F5901" t="s">
        <v>307</v>
      </c>
      <c r="G5901" t="s">
        <v>307</v>
      </c>
      <c r="H5901" t="s">
        <v>307</v>
      </c>
      <c r="I5901" t="s">
        <v>307</v>
      </c>
      <c r="J5901" t="s">
        <v>307</v>
      </c>
      <c r="K5901" t="s">
        <v>307</v>
      </c>
      <c r="L5901" t="s">
        <v>307</v>
      </c>
      <c r="M5901" t="s">
        <v>307</v>
      </c>
      <c r="N5901" t="s">
        <v>307</v>
      </c>
      <c r="O5901" t="s">
        <v>307</v>
      </c>
      <c r="P5901" t="s">
        <v>307</v>
      </c>
      <c r="Q5901" t="s">
        <v>307</v>
      </c>
      <c r="R5901" t="s">
        <v>307</v>
      </c>
      <c r="S5901" t="s">
        <v>307</v>
      </c>
      <c r="T5901" t="s">
        <v>307</v>
      </c>
      <c r="U5901" t="s">
        <v>307</v>
      </c>
      <c r="V5901" t="s">
        <v>307</v>
      </c>
      <c r="W5901" t="s">
        <v>307</v>
      </c>
      <c r="X5901" t="s">
        <v>307</v>
      </c>
      <c r="Y5901" t="s">
        <v>307</v>
      </c>
      <c r="Z5901" t="s">
        <v>307</v>
      </c>
      <c r="AA5901" t="s">
        <v>307</v>
      </c>
      <c r="AB5901" t="s">
        <v>307</v>
      </c>
      <c r="AC5901" t="s">
        <v>307</v>
      </c>
      <c r="AD5901" t="s">
        <v>307</v>
      </c>
      <c r="AE5901" t="s">
        <v>307</v>
      </c>
      <c r="AF5901" t="s">
        <v>307</v>
      </c>
      <c r="AG5901" t="s">
        <v>307</v>
      </c>
      <c r="AH5901" t="s">
        <v>307</v>
      </c>
      <c r="AI5901" t="s">
        <v>307</v>
      </c>
      <c r="AJ5901" t="s">
        <v>307</v>
      </c>
      <c r="AK5901" t="s">
        <v>307</v>
      </c>
      <c r="AL5901" t="s">
        <v>307</v>
      </c>
      <c r="AM5901" t="s">
        <v>307</v>
      </c>
      <c r="AN5901" t="s">
        <v>307</v>
      </c>
      <c r="AO5901" t="s">
        <v>307</v>
      </c>
      <c r="AP5901" t="s">
        <v>307</v>
      </c>
      <c r="AQ5901" t="s">
        <v>307</v>
      </c>
      <c r="AR5901" t="s">
        <v>307</v>
      </c>
      <c r="AS5901" t="s">
        <v>307</v>
      </c>
    </row>
    <row r="5902" spans="1:45" x14ac:dyDescent="0.25">
      <c r="A5902">
        <v>707</v>
      </c>
      <c r="B5902" t="s">
        <v>263</v>
      </c>
      <c r="C5902" t="s">
        <v>38</v>
      </c>
      <c r="D5902" t="s">
        <v>48</v>
      </c>
      <c r="E5902" t="s">
        <v>307</v>
      </c>
      <c r="F5902" t="s">
        <v>307</v>
      </c>
      <c r="G5902" t="s">
        <v>307</v>
      </c>
      <c r="H5902" t="s">
        <v>307</v>
      </c>
      <c r="I5902" t="s">
        <v>307</v>
      </c>
      <c r="J5902" t="s">
        <v>307</v>
      </c>
      <c r="K5902" t="s">
        <v>307</v>
      </c>
      <c r="L5902" t="s">
        <v>307</v>
      </c>
      <c r="M5902" t="s">
        <v>307</v>
      </c>
      <c r="N5902" t="s">
        <v>307</v>
      </c>
      <c r="O5902" t="s">
        <v>307</v>
      </c>
      <c r="P5902" t="s">
        <v>307</v>
      </c>
      <c r="Q5902" t="s">
        <v>307</v>
      </c>
      <c r="R5902" t="s">
        <v>307</v>
      </c>
      <c r="S5902" t="s">
        <v>307</v>
      </c>
      <c r="T5902" t="s">
        <v>307</v>
      </c>
      <c r="U5902" t="s">
        <v>307</v>
      </c>
      <c r="V5902" t="s">
        <v>307</v>
      </c>
      <c r="W5902" t="s">
        <v>307</v>
      </c>
      <c r="X5902" t="s">
        <v>307</v>
      </c>
      <c r="Y5902" t="s">
        <v>307</v>
      </c>
      <c r="Z5902" t="s">
        <v>307</v>
      </c>
      <c r="AA5902" t="s">
        <v>307</v>
      </c>
      <c r="AB5902" t="s">
        <v>307</v>
      </c>
      <c r="AC5902" t="s">
        <v>307</v>
      </c>
      <c r="AD5902" t="s">
        <v>307</v>
      </c>
      <c r="AE5902" t="s">
        <v>307</v>
      </c>
      <c r="AF5902" t="s">
        <v>307</v>
      </c>
      <c r="AG5902" t="s">
        <v>307</v>
      </c>
      <c r="AH5902" t="s">
        <v>307</v>
      </c>
      <c r="AI5902" t="s">
        <v>307</v>
      </c>
      <c r="AJ5902" t="s">
        <v>307</v>
      </c>
      <c r="AK5902" t="s">
        <v>307</v>
      </c>
      <c r="AL5902" t="s">
        <v>307</v>
      </c>
      <c r="AM5902" t="s">
        <v>307</v>
      </c>
      <c r="AN5902" t="s">
        <v>307</v>
      </c>
      <c r="AO5902" t="s">
        <v>307</v>
      </c>
      <c r="AP5902" t="s">
        <v>307</v>
      </c>
      <c r="AQ5902" t="s">
        <v>307</v>
      </c>
      <c r="AR5902" t="s">
        <v>307</v>
      </c>
      <c r="AS5902" t="s">
        <v>307</v>
      </c>
    </row>
    <row r="5903" spans="1:45" x14ac:dyDescent="0.25">
      <c r="A5903">
        <v>707</v>
      </c>
      <c r="B5903" t="s">
        <v>263</v>
      </c>
      <c r="C5903" t="s">
        <v>38</v>
      </c>
      <c r="D5903" t="s">
        <v>49</v>
      </c>
      <c r="E5903" t="s">
        <v>307</v>
      </c>
      <c r="F5903" t="s">
        <v>307</v>
      </c>
      <c r="G5903" t="s">
        <v>307</v>
      </c>
      <c r="H5903" t="s">
        <v>307</v>
      </c>
      <c r="I5903" t="s">
        <v>307</v>
      </c>
      <c r="J5903" t="s">
        <v>307</v>
      </c>
      <c r="K5903" t="s">
        <v>307</v>
      </c>
      <c r="L5903" t="s">
        <v>307</v>
      </c>
      <c r="M5903" t="s">
        <v>307</v>
      </c>
      <c r="N5903" t="s">
        <v>307</v>
      </c>
      <c r="O5903" t="s">
        <v>307</v>
      </c>
      <c r="P5903" t="s">
        <v>307</v>
      </c>
      <c r="Q5903" t="s">
        <v>307</v>
      </c>
      <c r="R5903" t="s">
        <v>307</v>
      </c>
      <c r="S5903" t="s">
        <v>307</v>
      </c>
      <c r="T5903" t="s">
        <v>307</v>
      </c>
      <c r="U5903" t="s">
        <v>307</v>
      </c>
      <c r="V5903" t="s">
        <v>307</v>
      </c>
      <c r="W5903" t="s">
        <v>307</v>
      </c>
      <c r="X5903" t="s">
        <v>307</v>
      </c>
      <c r="Y5903" t="s">
        <v>307</v>
      </c>
      <c r="Z5903" t="s">
        <v>307</v>
      </c>
      <c r="AA5903" t="s">
        <v>307</v>
      </c>
      <c r="AB5903" t="s">
        <v>307</v>
      </c>
      <c r="AC5903" t="s">
        <v>307</v>
      </c>
      <c r="AD5903" t="s">
        <v>307</v>
      </c>
      <c r="AE5903" t="s">
        <v>307</v>
      </c>
      <c r="AF5903" t="s">
        <v>307</v>
      </c>
      <c r="AG5903" t="s">
        <v>307</v>
      </c>
      <c r="AH5903" t="s">
        <v>307</v>
      </c>
      <c r="AI5903" t="s">
        <v>307</v>
      </c>
      <c r="AJ5903" t="s">
        <v>307</v>
      </c>
      <c r="AK5903" t="s">
        <v>307</v>
      </c>
      <c r="AL5903" t="s">
        <v>307</v>
      </c>
      <c r="AM5903" t="s">
        <v>307</v>
      </c>
      <c r="AN5903" t="s">
        <v>307</v>
      </c>
      <c r="AO5903" t="s">
        <v>307</v>
      </c>
      <c r="AP5903" t="s">
        <v>307</v>
      </c>
      <c r="AQ5903" t="s">
        <v>307</v>
      </c>
      <c r="AR5903" t="s">
        <v>307</v>
      </c>
      <c r="AS5903" t="s">
        <v>307</v>
      </c>
    </row>
    <row r="5904" spans="1:45" x14ac:dyDescent="0.25">
      <c r="A5904">
        <v>707</v>
      </c>
      <c r="B5904" t="s">
        <v>263</v>
      </c>
      <c r="C5904" t="s">
        <v>450</v>
      </c>
      <c r="D5904" t="s">
        <v>48</v>
      </c>
      <c r="E5904" t="s">
        <v>307</v>
      </c>
      <c r="F5904" t="s">
        <v>307</v>
      </c>
      <c r="G5904" t="s">
        <v>307</v>
      </c>
      <c r="H5904" t="s">
        <v>307</v>
      </c>
      <c r="I5904" t="s">
        <v>307</v>
      </c>
      <c r="J5904" t="s">
        <v>307</v>
      </c>
      <c r="K5904" t="s">
        <v>307</v>
      </c>
      <c r="L5904" t="s">
        <v>307</v>
      </c>
      <c r="M5904" t="s">
        <v>307</v>
      </c>
      <c r="N5904" t="s">
        <v>307</v>
      </c>
      <c r="O5904" t="s">
        <v>307</v>
      </c>
      <c r="P5904" t="s">
        <v>307</v>
      </c>
      <c r="Q5904" t="s">
        <v>307</v>
      </c>
      <c r="R5904" t="s">
        <v>307</v>
      </c>
    </row>
    <row r="5905" spans="1:45" x14ac:dyDescent="0.25">
      <c r="A5905">
        <v>707</v>
      </c>
      <c r="B5905" t="s">
        <v>263</v>
      </c>
      <c r="C5905" t="s">
        <v>449</v>
      </c>
      <c r="D5905" t="s">
        <v>48</v>
      </c>
      <c r="E5905" t="s">
        <v>307</v>
      </c>
      <c r="F5905" t="s">
        <v>307</v>
      </c>
      <c r="G5905" t="s">
        <v>307</v>
      </c>
      <c r="H5905" t="s">
        <v>307</v>
      </c>
      <c r="I5905" t="s">
        <v>307</v>
      </c>
      <c r="J5905" t="s">
        <v>307</v>
      </c>
      <c r="K5905" t="s">
        <v>307</v>
      </c>
      <c r="L5905" t="s">
        <v>307</v>
      </c>
      <c r="M5905" t="s">
        <v>307</v>
      </c>
      <c r="N5905" t="s">
        <v>307</v>
      </c>
      <c r="O5905" t="s">
        <v>307</v>
      </c>
      <c r="P5905" t="s">
        <v>307</v>
      </c>
      <c r="Q5905" t="s">
        <v>307</v>
      </c>
      <c r="R5905" t="s">
        <v>307</v>
      </c>
    </row>
    <row r="5906" spans="1:45" x14ac:dyDescent="0.25">
      <c r="A5906">
        <v>707</v>
      </c>
      <c r="B5906" t="s">
        <v>263</v>
      </c>
      <c r="C5906" t="s">
        <v>475</v>
      </c>
      <c r="D5906" t="s">
        <v>48</v>
      </c>
      <c r="E5906" t="s">
        <v>307</v>
      </c>
      <c r="F5906" t="s">
        <v>307</v>
      </c>
      <c r="G5906" t="s">
        <v>307</v>
      </c>
    </row>
    <row r="5907" spans="1:45" x14ac:dyDescent="0.25">
      <c r="A5907">
        <v>707</v>
      </c>
      <c r="B5907" t="s">
        <v>263</v>
      </c>
      <c r="C5907" t="s">
        <v>42</v>
      </c>
      <c r="D5907" t="s">
        <v>48</v>
      </c>
      <c r="E5907" t="s">
        <v>307</v>
      </c>
      <c r="F5907" t="s">
        <v>307</v>
      </c>
      <c r="G5907" t="s">
        <v>307</v>
      </c>
      <c r="H5907" t="s">
        <v>307</v>
      </c>
      <c r="I5907" t="s">
        <v>307</v>
      </c>
      <c r="J5907" t="s">
        <v>307</v>
      </c>
      <c r="K5907" t="s">
        <v>307</v>
      </c>
      <c r="L5907" t="s">
        <v>307</v>
      </c>
      <c r="M5907" t="s">
        <v>307</v>
      </c>
      <c r="N5907" t="s">
        <v>307</v>
      </c>
      <c r="O5907" t="s">
        <v>307</v>
      </c>
      <c r="P5907" t="s">
        <v>307</v>
      </c>
      <c r="Q5907" t="s">
        <v>307</v>
      </c>
      <c r="R5907" t="s">
        <v>307</v>
      </c>
      <c r="S5907" t="s">
        <v>307</v>
      </c>
      <c r="T5907" t="s">
        <v>307</v>
      </c>
      <c r="U5907" t="s">
        <v>307</v>
      </c>
      <c r="V5907" t="s">
        <v>307</v>
      </c>
      <c r="W5907" t="s">
        <v>307</v>
      </c>
      <c r="X5907" t="s">
        <v>307</v>
      </c>
      <c r="Y5907" t="s">
        <v>307</v>
      </c>
      <c r="Z5907" t="s">
        <v>307</v>
      </c>
    </row>
    <row r="5908" spans="1:45" x14ac:dyDescent="0.25">
      <c r="A5908">
        <v>708</v>
      </c>
      <c r="B5908" t="s">
        <v>264</v>
      </c>
      <c r="C5908" t="s">
        <v>43</v>
      </c>
      <c r="D5908" t="s">
        <v>54</v>
      </c>
      <c r="E5908" t="s">
        <v>307</v>
      </c>
      <c r="F5908" t="s">
        <v>307</v>
      </c>
      <c r="G5908" t="s">
        <v>307</v>
      </c>
      <c r="H5908" t="s">
        <v>307</v>
      </c>
      <c r="I5908" t="s">
        <v>307</v>
      </c>
      <c r="J5908" t="s">
        <v>307</v>
      </c>
      <c r="K5908" t="s">
        <v>307</v>
      </c>
      <c r="L5908" t="s">
        <v>307</v>
      </c>
      <c r="M5908" t="s">
        <v>307</v>
      </c>
      <c r="N5908" t="s">
        <v>307</v>
      </c>
      <c r="O5908" t="s">
        <v>307</v>
      </c>
      <c r="P5908" t="s">
        <v>307</v>
      </c>
      <c r="Q5908" t="s">
        <v>307</v>
      </c>
      <c r="R5908" t="s">
        <v>307</v>
      </c>
      <c r="S5908" t="s">
        <v>307</v>
      </c>
      <c r="T5908" t="s">
        <v>307</v>
      </c>
      <c r="U5908" t="s">
        <v>307</v>
      </c>
      <c r="V5908" t="s">
        <v>307</v>
      </c>
      <c r="W5908" t="s">
        <v>307</v>
      </c>
    </row>
    <row r="5909" spans="1:45" x14ac:dyDescent="0.25">
      <c r="A5909">
        <v>708</v>
      </c>
      <c r="B5909" t="s">
        <v>264</v>
      </c>
      <c r="C5909" t="s">
        <v>43</v>
      </c>
      <c r="D5909" t="s">
        <v>55</v>
      </c>
      <c r="E5909" t="s">
        <v>307</v>
      </c>
      <c r="F5909" t="s">
        <v>307</v>
      </c>
      <c r="G5909" t="s">
        <v>307</v>
      </c>
      <c r="H5909" t="s">
        <v>307</v>
      </c>
      <c r="I5909" t="s">
        <v>307</v>
      </c>
      <c r="J5909" t="s">
        <v>307</v>
      </c>
      <c r="K5909" t="s">
        <v>307</v>
      </c>
      <c r="L5909" t="s">
        <v>307</v>
      </c>
      <c r="M5909" t="s">
        <v>307</v>
      </c>
      <c r="N5909" t="s">
        <v>307</v>
      </c>
      <c r="O5909" t="s">
        <v>307</v>
      </c>
      <c r="P5909" t="s">
        <v>307</v>
      </c>
      <c r="Q5909" t="s">
        <v>307</v>
      </c>
      <c r="R5909" t="s">
        <v>307</v>
      </c>
      <c r="S5909" t="s">
        <v>307</v>
      </c>
      <c r="T5909" t="s">
        <v>307</v>
      </c>
      <c r="U5909" t="s">
        <v>307</v>
      </c>
      <c r="V5909" t="s">
        <v>307</v>
      </c>
      <c r="W5909" t="s">
        <v>307</v>
      </c>
    </row>
    <row r="5910" spans="1:45" x14ac:dyDescent="0.25">
      <c r="A5910">
        <v>708</v>
      </c>
      <c r="B5910" t="s">
        <v>264</v>
      </c>
      <c r="C5910" t="s">
        <v>43</v>
      </c>
      <c r="D5910" t="s">
        <v>56</v>
      </c>
      <c r="E5910" t="s">
        <v>307</v>
      </c>
      <c r="F5910" t="s">
        <v>307</v>
      </c>
      <c r="G5910" t="s">
        <v>307</v>
      </c>
      <c r="H5910" t="s">
        <v>307</v>
      </c>
      <c r="I5910" t="s">
        <v>307</v>
      </c>
      <c r="J5910" t="s">
        <v>307</v>
      </c>
      <c r="K5910" t="s">
        <v>307</v>
      </c>
      <c r="L5910" t="s">
        <v>307</v>
      </c>
      <c r="M5910" t="s">
        <v>307</v>
      </c>
      <c r="N5910" t="s">
        <v>307</v>
      </c>
      <c r="O5910" t="s">
        <v>307</v>
      </c>
      <c r="P5910" t="s">
        <v>307</v>
      </c>
      <c r="Q5910" t="s">
        <v>307</v>
      </c>
      <c r="R5910" t="s">
        <v>307</v>
      </c>
      <c r="S5910" t="s">
        <v>307</v>
      </c>
      <c r="T5910" t="s">
        <v>307</v>
      </c>
      <c r="U5910" t="s">
        <v>307</v>
      </c>
      <c r="V5910" t="s">
        <v>307</v>
      </c>
      <c r="W5910" t="s">
        <v>307</v>
      </c>
    </row>
    <row r="5911" spans="1:45" x14ac:dyDescent="0.25">
      <c r="A5911">
        <v>708</v>
      </c>
      <c r="B5911" t="s">
        <v>264</v>
      </c>
      <c r="C5911" t="s">
        <v>43</v>
      </c>
      <c r="D5911" t="s">
        <v>57</v>
      </c>
      <c r="E5911" t="s">
        <v>307</v>
      </c>
      <c r="F5911" t="s">
        <v>307</v>
      </c>
      <c r="G5911" t="s">
        <v>307</v>
      </c>
      <c r="H5911" t="s">
        <v>307</v>
      </c>
      <c r="I5911" t="s">
        <v>307</v>
      </c>
      <c r="J5911" t="s">
        <v>307</v>
      </c>
      <c r="K5911" t="s">
        <v>307</v>
      </c>
      <c r="L5911" t="s">
        <v>307</v>
      </c>
      <c r="M5911" t="s">
        <v>307</v>
      </c>
      <c r="N5911" t="s">
        <v>307</v>
      </c>
      <c r="O5911" t="s">
        <v>307</v>
      </c>
      <c r="P5911" t="s">
        <v>307</v>
      </c>
      <c r="Q5911" t="s">
        <v>307</v>
      </c>
      <c r="R5911" t="s">
        <v>307</v>
      </c>
      <c r="S5911" t="s">
        <v>307</v>
      </c>
      <c r="T5911" t="s">
        <v>307</v>
      </c>
      <c r="U5911" t="s">
        <v>307</v>
      </c>
      <c r="V5911" t="s">
        <v>307</v>
      </c>
      <c r="W5911" t="s">
        <v>307</v>
      </c>
    </row>
    <row r="5912" spans="1:45" x14ac:dyDescent="0.25">
      <c r="A5912">
        <v>708</v>
      </c>
      <c r="B5912" t="s">
        <v>264</v>
      </c>
      <c r="C5912" t="s">
        <v>43</v>
      </c>
      <c r="D5912" t="s">
        <v>58</v>
      </c>
      <c r="E5912" t="s">
        <v>307</v>
      </c>
      <c r="F5912" t="s">
        <v>307</v>
      </c>
      <c r="G5912" t="s">
        <v>307</v>
      </c>
      <c r="H5912" t="s">
        <v>307</v>
      </c>
      <c r="I5912" t="s">
        <v>307</v>
      </c>
      <c r="J5912" t="s">
        <v>307</v>
      </c>
      <c r="K5912" t="s">
        <v>307</v>
      </c>
      <c r="L5912" t="s">
        <v>307</v>
      </c>
      <c r="M5912" t="s">
        <v>307</v>
      </c>
      <c r="N5912" t="s">
        <v>307</v>
      </c>
      <c r="O5912" t="s">
        <v>307</v>
      </c>
      <c r="P5912" t="s">
        <v>307</v>
      </c>
      <c r="Q5912" t="s">
        <v>307</v>
      </c>
      <c r="R5912" t="s">
        <v>307</v>
      </c>
      <c r="S5912" t="s">
        <v>307</v>
      </c>
      <c r="T5912" t="s">
        <v>307</v>
      </c>
      <c r="U5912" t="s">
        <v>307</v>
      </c>
      <c r="V5912" t="s">
        <v>307</v>
      </c>
      <c r="W5912" t="s">
        <v>307</v>
      </c>
    </row>
    <row r="5913" spans="1:45" x14ac:dyDescent="0.25">
      <c r="A5913">
        <v>708</v>
      </c>
      <c r="B5913" t="s">
        <v>264</v>
      </c>
      <c r="C5913" t="s">
        <v>43</v>
      </c>
      <c r="D5913" t="s">
        <v>59</v>
      </c>
      <c r="E5913" t="s">
        <v>307</v>
      </c>
      <c r="F5913" t="s">
        <v>307</v>
      </c>
      <c r="G5913" t="s">
        <v>307</v>
      </c>
      <c r="H5913" t="s">
        <v>307</v>
      </c>
      <c r="I5913" t="s">
        <v>307</v>
      </c>
      <c r="J5913" t="s">
        <v>307</v>
      </c>
      <c r="K5913" t="s">
        <v>307</v>
      </c>
      <c r="L5913" t="s">
        <v>307</v>
      </c>
      <c r="M5913" t="s">
        <v>307</v>
      </c>
      <c r="N5913" t="s">
        <v>307</v>
      </c>
      <c r="O5913" t="s">
        <v>307</v>
      </c>
      <c r="P5913" t="s">
        <v>307</v>
      </c>
      <c r="Q5913" t="s">
        <v>307</v>
      </c>
      <c r="R5913" t="s">
        <v>307</v>
      </c>
      <c r="S5913" t="s">
        <v>307</v>
      </c>
      <c r="T5913" t="s">
        <v>307</v>
      </c>
      <c r="U5913" t="s">
        <v>307</v>
      </c>
      <c r="V5913" t="s">
        <v>307</v>
      </c>
      <c r="W5913" t="s">
        <v>307</v>
      </c>
    </row>
    <row r="5914" spans="1:45" x14ac:dyDescent="0.25">
      <c r="A5914">
        <v>708</v>
      </c>
      <c r="B5914" t="s">
        <v>264</v>
      </c>
      <c r="C5914" t="s">
        <v>43</v>
      </c>
      <c r="D5914" t="s">
        <v>60</v>
      </c>
      <c r="E5914" t="s">
        <v>307</v>
      </c>
      <c r="F5914" t="s">
        <v>307</v>
      </c>
      <c r="G5914" t="s">
        <v>307</v>
      </c>
      <c r="H5914" t="s">
        <v>307</v>
      </c>
      <c r="I5914" t="s">
        <v>307</v>
      </c>
      <c r="J5914" t="s">
        <v>307</v>
      </c>
      <c r="K5914" t="s">
        <v>307</v>
      </c>
      <c r="L5914" t="s">
        <v>307</v>
      </c>
      <c r="M5914" t="s">
        <v>307</v>
      </c>
      <c r="N5914" t="s">
        <v>307</v>
      </c>
      <c r="O5914" t="s">
        <v>307</v>
      </c>
      <c r="P5914" t="s">
        <v>307</v>
      </c>
      <c r="Q5914" t="s">
        <v>307</v>
      </c>
      <c r="R5914" t="s">
        <v>307</v>
      </c>
      <c r="S5914" t="s">
        <v>307</v>
      </c>
      <c r="T5914" t="s">
        <v>307</v>
      </c>
      <c r="U5914" t="s">
        <v>307</v>
      </c>
      <c r="V5914" t="s">
        <v>307</v>
      </c>
      <c r="W5914" t="s">
        <v>307</v>
      </c>
    </row>
    <row r="5915" spans="1:45" x14ac:dyDescent="0.25">
      <c r="A5915">
        <v>708</v>
      </c>
      <c r="B5915" t="s">
        <v>264</v>
      </c>
      <c r="C5915" t="s">
        <v>43</v>
      </c>
      <c r="D5915" t="s">
        <v>61</v>
      </c>
      <c r="E5915" t="s">
        <v>307</v>
      </c>
      <c r="F5915" t="s">
        <v>307</v>
      </c>
      <c r="G5915" t="s">
        <v>307</v>
      </c>
      <c r="H5915" t="s">
        <v>307</v>
      </c>
      <c r="I5915" t="s">
        <v>307</v>
      </c>
      <c r="J5915" t="s">
        <v>307</v>
      </c>
      <c r="K5915" t="s">
        <v>307</v>
      </c>
      <c r="L5915" t="s">
        <v>307</v>
      </c>
      <c r="M5915" t="s">
        <v>307</v>
      </c>
      <c r="N5915" t="s">
        <v>307</v>
      </c>
      <c r="O5915" t="s">
        <v>307</v>
      </c>
      <c r="P5915" t="s">
        <v>307</v>
      </c>
      <c r="Q5915" t="s">
        <v>307</v>
      </c>
      <c r="R5915" t="s">
        <v>307</v>
      </c>
      <c r="S5915" t="s">
        <v>307</v>
      </c>
      <c r="T5915" t="s">
        <v>307</v>
      </c>
      <c r="U5915" t="s">
        <v>307</v>
      </c>
      <c r="V5915" t="s">
        <v>307</v>
      </c>
      <c r="W5915" t="s">
        <v>307</v>
      </c>
    </row>
    <row r="5916" spans="1:45" x14ac:dyDescent="0.25">
      <c r="A5916">
        <v>708</v>
      </c>
      <c r="B5916" t="s">
        <v>264</v>
      </c>
      <c r="C5916" t="s">
        <v>43</v>
      </c>
      <c r="D5916" t="s">
        <v>62</v>
      </c>
      <c r="E5916" t="s">
        <v>307</v>
      </c>
      <c r="F5916" t="s">
        <v>307</v>
      </c>
      <c r="G5916" t="s">
        <v>307</v>
      </c>
      <c r="H5916" t="s">
        <v>307</v>
      </c>
      <c r="I5916" t="s">
        <v>307</v>
      </c>
      <c r="J5916" t="s">
        <v>307</v>
      </c>
      <c r="K5916" t="s">
        <v>307</v>
      </c>
      <c r="L5916" t="s">
        <v>307</v>
      </c>
      <c r="M5916" t="s">
        <v>307</v>
      </c>
      <c r="N5916" t="s">
        <v>307</v>
      </c>
      <c r="O5916" t="s">
        <v>307</v>
      </c>
      <c r="P5916" t="s">
        <v>307</v>
      </c>
      <c r="Q5916" t="s">
        <v>307</v>
      </c>
      <c r="R5916" t="s">
        <v>307</v>
      </c>
      <c r="S5916" t="s">
        <v>307</v>
      </c>
      <c r="T5916" t="s">
        <v>307</v>
      </c>
      <c r="U5916" t="s">
        <v>307</v>
      </c>
      <c r="V5916" t="s">
        <v>307</v>
      </c>
      <c r="W5916" t="s">
        <v>307</v>
      </c>
    </row>
    <row r="5917" spans="1:45" x14ac:dyDescent="0.25">
      <c r="A5917">
        <v>708</v>
      </c>
      <c r="B5917" t="s">
        <v>264</v>
      </c>
      <c r="C5917" t="s">
        <v>36</v>
      </c>
      <c r="D5917" t="s">
        <v>47</v>
      </c>
      <c r="E5917" t="s">
        <v>307</v>
      </c>
      <c r="F5917" t="s">
        <v>307</v>
      </c>
      <c r="G5917" t="s">
        <v>307</v>
      </c>
      <c r="H5917" t="s">
        <v>307</v>
      </c>
      <c r="I5917" t="s">
        <v>307</v>
      </c>
      <c r="J5917" t="s">
        <v>307</v>
      </c>
      <c r="K5917" t="s">
        <v>307</v>
      </c>
      <c r="L5917" t="s">
        <v>307</v>
      </c>
      <c r="M5917" t="s">
        <v>307</v>
      </c>
      <c r="N5917" t="s">
        <v>307</v>
      </c>
      <c r="O5917" t="s">
        <v>307</v>
      </c>
      <c r="P5917" t="s">
        <v>307</v>
      </c>
      <c r="Q5917" t="s">
        <v>307</v>
      </c>
      <c r="R5917" t="s">
        <v>307</v>
      </c>
      <c r="S5917" t="s">
        <v>307</v>
      </c>
      <c r="T5917" t="s">
        <v>307</v>
      </c>
      <c r="U5917" t="s">
        <v>307</v>
      </c>
      <c r="V5917" t="s">
        <v>307</v>
      </c>
      <c r="W5917" t="s">
        <v>307</v>
      </c>
      <c r="X5917" t="s">
        <v>307</v>
      </c>
      <c r="Y5917" t="s">
        <v>307</v>
      </c>
      <c r="Z5917" t="s">
        <v>307</v>
      </c>
      <c r="AA5917" t="s">
        <v>307</v>
      </c>
      <c r="AB5917" t="s">
        <v>307</v>
      </c>
      <c r="AC5917" t="s">
        <v>307</v>
      </c>
      <c r="AD5917" t="s">
        <v>307</v>
      </c>
      <c r="AE5917" t="s">
        <v>307</v>
      </c>
      <c r="AF5917" t="s">
        <v>307</v>
      </c>
      <c r="AG5917" t="s">
        <v>307</v>
      </c>
      <c r="AH5917" t="s">
        <v>307</v>
      </c>
      <c r="AI5917" t="s">
        <v>307</v>
      </c>
      <c r="AJ5917" t="s">
        <v>307</v>
      </c>
      <c r="AK5917" t="s">
        <v>307</v>
      </c>
      <c r="AL5917" t="s">
        <v>307</v>
      </c>
      <c r="AM5917" t="s">
        <v>307</v>
      </c>
      <c r="AN5917" t="s">
        <v>307</v>
      </c>
      <c r="AO5917" t="s">
        <v>307</v>
      </c>
      <c r="AP5917" t="s">
        <v>307</v>
      </c>
      <c r="AQ5917" t="s">
        <v>307</v>
      </c>
      <c r="AR5917" t="s">
        <v>307</v>
      </c>
      <c r="AS5917" t="s">
        <v>307</v>
      </c>
    </row>
    <row r="5918" spans="1:45" x14ac:dyDescent="0.25">
      <c r="A5918">
        <v>708</v>
      </c>
      <c r="B5918" t="s">
        <v>264</v>
      </c>
      <c r="C5918" t="s">
        <v>36</v>
      </c>
      <c r="D5918" t="s">
        <v>48</v>
      </c>
      <c r="E5918" t="s">
        <v>307</v>
      </c>
      <c r="F5918" t="s">
        <v>307</v>
      </c>
      <c r="G5918" t="s">
        <v>307</v>
      </c>
      <c r="H5918" t="s">
        <v>307</v>
      </c>
      <c r="I5918" t="s">
        <v>307</v>
      </c>
      <c r="J5918" t="s">
        <v>307</v>
      </c>
      <c r="K5918" t="s">
        <v>307</v>
      </c>
      <c r="L5918" t="s">
        <v>307</v>
      </c>
      <c r="M5918" t="s">
        <v>307</v>
      </c>
      <c r="N5918" t="s">
        <v>307</v>
      </c>
      <c r="O5918" t="s">
        <v>307</v>
      </c>
      <c r="P5918" t="s">
        <v>307</v>
      </c>
      <c r="Q5918" t="s">
        <v>307</v>
      </c>
      <c r="R5918" t="s">
        <v>307</v>
      </c>
      <c r="S5918" t="s">
        <v>307</v>
      </c>
      <c r="T5918" t="s">
        <v>307</v>
      </c>
      <c r="U5918" t="s">
        <v>307</v>
      </c>
      <c r="V5918" t="s">
        <v>307</v>
      </c>
      <c r="W5918" t="s">
        <v>307</v>
      </c>
      <c r="X5918" t="s">
        <v>307</v>
      </c>
      <c r="Y5918" t="s">
        <v>307</v>
      </c>
      <c r="Z5918" t="s">
        <v>307</v>
      </c>
      <c r="AA5918" t="s">
        <v>307</v>
      </c>
      <c r="AB5918" t="s">
        <v>307</v>
      </c>
      <c r="AC5918" t="s">
        <v>307</v>
      </c>
      <c r="AD5918" t="s">
        <v>307</v>
      </c>
      <c r="AE5918" t="s">
        <v>307</v>
      </c>
      <c r="AF5918" t="s">
        <v>307</v>
      </c>
      <c r="AG5918" t="s">
        <v>307</v>
      </c>
      <c r="AH5918" t="s">
        <v>307</v>
      </c>
      <c r="AI5918" t="s">
        <v>307</v>
      </c>
      <c r="AJ5918" t="s">
        <v>307</v>
      </c>
      <c r="AK5918" t="s">
        <v>307</v>
      </c>
      <c r="AL5918" t="s">
        <v>307</v>
      </c>
      <c r="AM5918" t="s">
        <v>307</v>
      </c>
      <c r="AN5918" t="s">
        <v>307</v>
      </c>
      <c r="AO5918" t="s">
        <v>307</v>
      </c>
      <c r="AP5918" t="s">
        <v>307</v>
      </c>
      <c r="AQ5918" t="s">
        <v>307</v>
      </c>
      <c r="AR5918" t="s">
        <v>307</v>
      </c>
      <c r="AS5918" t="s">
        <v>307</v>
      </c>
    </row>
    <row r="5919" spans="1:45" x14ac:dyDescent="0.25">
      <c r="A5919">
        <v>708</v>
      </c>
      <c r="B5919" t="s">
        <v>264</v>
      </c>
      <c r="C5919" t="s">
        <v>36</v>
      </c>
      <c r="D5919" t="s">
        <v>49</v>
      </c>
      <c r="E5919" t="s">
        <v>307</v>
      </c>
      <c r="F5919" t="s">
        <v>307</v>
      </c>
      <c r="G5919" t="s">
        <v>307</v>
      </c>
      <c r="H5919" t="s">
        <v>307</v>
      </c>
      <c r="I5919" t="s">
        <v>307</v>
      </c>
      <c r="J5919" t="s">
        <v>307</v>
      </c>
      <c r="K5919" t="s">
        <v>307</v>
      </c>
      <c r="L5919" t="s">
        <v>307</v>
      </c>
      <c r="M5919" t="s">
        <v>307</v>
      </c>
      <c r="N5919" t="s">
        <v>307</v>
      </c>
      <c r="O5919" t="s">
        <v>307</v>
      </c>
      <c r="P5919" t="s">
        <v>307</v>
      </c>
      <c r="Q5919" t="s">
        <v>307</v>
      </c>
      <c r="R5919" t="s">
        <v>307</v>
      </c>
      <c r="S5919" t="s">
        <v>307</v>
      </c>
      <c r="T5919" t="s">
        <v>307</v>
      </c>
      <c r="U5919" t="s">
        <v>307</v>
      </c>
      <c r="V5919" t="s">
        <v>307</v>
      </c>
      <c r="W5919" t="s">
        <v>307</v>
      </c>
      <c r="X5919" t="s">
        <v>307</v>
      </c>
      <c r="Y5919" t="s">
        <v>307</v>
      </c>
      <c r="Z5919" t="s">
        <v>307</v>
      </c>
      <c r="AA5919" t="s">
        <v>307</v>
      </c>
      <c r="AB5919" t="s">
        <v>307</v>
      </c>
      <c r="AC5919" t="s">
        <v>307</v>
      </c>
      <c r="AD5919" t="s">
        <v>307</v>
      </c>
      <c r="AE5919" t="s">
        <v>307</v>
      </c>
      <c r="AF5919" t="s">
        <v>307</v>
      </c>
      <c r="AG5919" t="s">
        <v>307</v>
      </c>
      <c r="AH5919" t="s">
        <v>307</v>
      </c>
      <c r="AI5919" t="s">
        <v>307</v>
      </c>
      <c r="AJ5919" t="s">
        <v>307</v>
      </c>
      <c r="AK5919" t="s">
        <v>307</v>
      </c>
      <c r="AL5919" t="s">
        <v>307</v>
      </c>
      <c r="AM5919" t="s">
        <v>307</v>
      </c>
      <c r="AN5919" t="s">
        <v>307</v>
      </c>
      <c r="AO5919" t="s">
        <v>307</v>
      </c>
      <c r="AP5919" t="s">
        <v>307</v>
      </c>
      <c r="AQ5919" t="s">
        <v>307</v>
      </c>
      <c r="AR5919" t="s">
        <v>307</v>
      </c>
      <c r="AS5919" t="s">
        <v>307</v>
      </c>
    </row>
    <row r="5920" spans="1:45" x14ac:dyDescent="0.25">
      <c r="A5920">
        <v>708</v>
      </c>
      <c r="B5920" t="s">
        <v>264</v>
      </c>
      <c r="C5920" t="s">
        <v>37</v>
      </c>
      <c r="D5920" t="s">
        <v>47</v>
      </c>
      <c r="E5920" t="s">
        <v>307</v>
      </c>
      <c r="F5920" t="s">
        <v>307</v>
      </c>
      <c r="G5920" t="s">
        <v>307</v>
      </c>
      <c r="H5920" t="s">
        <v>307</v>
      </c>
      <c r="I5920" t="s">
        <v>307</v>
      </c>
      <c r="J5920" t="s">
        <v>307</v>
      </c>
      <c r="K5920" t="s">
        <v>307</v>
      </c>
      <c r="L5920" t="s">
        <v>307</v>
      </c>
      <c r="M5920" t="s">
        <v>307</v>
      </c>
      <c r="N5920" t="s">
        <v>307</v>
      </c>
      <c r="O5920" t="s">
        <v>307</v>
      </c>
      <c r="P5920" t="s">
        <v>307</v>
      </c>
      <c r="Q5920" t="s">
        <v>307</v>
      </c>
      <c r="R5920" t="s">
        <v>307</v>
      </c>
      <c r="S5920" t="s">
        <v>307</v>
      </c>
      <c r="T5920" t="s">
        <v>307</v>
      </c>
      <c r="U5920" t="s">
        <v>307</v>
      </c>
      <c r="V5920" t="s">
        <v>307</v>
      </c>
      <c r="W5920" t="s">
        <v>307</v>
      </c>
      <c r="X5920" t="s">
        <v>307</v>
      </c>
      <c r="Y5920" t="s">
        <v>307</v>
      </c>
      <c r="Z5920" t="s">
        <v>307</v>
      </c>
      <c r="AA5920" t="s">
        <v>307</v>
      </c>
      <c r="AB5920" t="s">
        <v>307</v>
      </c>
      <c r="AC5920" t="s">
        <v>307</v>
      </c>
      <c r="AD5920" t="s">
        <v>307</v>
      </c>
      <c r="AE5920" t="s">
        <v>307</v>
      </c>
      <c r="AF5920" t="s">
        <v>307</v>
      </c>
      <c r="AG5920" t="s">
        <v>307</v>
      </c>
      <c r="AH5920" t="s">
        <v>307</v>
      </c>
      <c r="AI5920" t="s">
        <v>307</v>
      </c>
      <c r="AJ5920" t="s">
        <v>307</v>
      </c>
      <c r="AK5920" t="s">
        <v>307</v>
      </c>
      <c r="AL5920" t="s">
        <v>307</v>
      </c>
      <c r="AM5920" t="s">
        <v>307</v>
      </c>
      <c r="AN5920" t="s">
        <v>307</v>
      </c>
      <c r="AO5920" t="s">
        <v>307</v>
      </c>
      <c r="AP5920" t="s">
        <v>307</v>
      </c>
      <c r="AQ5920" t="s">
        <v>307</v>
      </c>
      <c r="AR5920" t="s">
        <v>307</v>
      </c>
      <c r="AS5920" t="s">
        <v>307</v>
      </c>
    </row>
    <row r="5921" spans="1:45" x14ac:dyDescent="0.25">
      <c r="A5921">
        <v>708</v>
      </c>
      <c r="B5921" t="s">
        <v>264</v>
      </c>
      <c r="C5921" t="s">
        <v>37</v>
      </c>
      <c r="D5921" t="s">
        <v>48</v>
      </c>
      <c r="E5921" t="s">
        <v>307</v>
      </c>
      <c r="F5921" t="s">
        <v>307</v>
      </c>
      <c r="G5921" t="s">
        <v>307</v>
      </c>
      <c r="H5921" t="s">
        <v>307</v>
      </c>
      <c r="I5921" t="s">
        <v>307</v>
      </c>
      <c r="J5921" t="s">
        <v>307</v>
      </c>
      <c r="K5921" t="s">
        <v>307</v>
      </c>
      <c r="L5921" t="s">
        <v>307</v>
      </c>
      <c r="M5921" t="s">
        <v>307</v>
      </c>
      <c r="N5921" t="s">
        <v>307</v>
      </c>
      <c r="O5921" t="s">
        <v>307</v>
      </c>
      <c r="P5921" t="s">
        <v>307</v>
      </c>
      <c r="Q5921" t="s">
        <v>307</v>
      </c>
      <c r="R5921" t="s">
        <v>307</v>
      </c>
      <c r="S5921" t="s">
        <v>307</v>
      </c>
      <c r="T5921" t="s">
        <v>307</v>
      </c>
      <c r="U5921" t="s">
        <v>307</v>
      </c>
      <c r="V5921" t="s">
        <v>307</v>
      </c>
      <c r="W5921" t="s">
        <v>307</v>
      </c>
      <c r="X5921" t="s">
        <v>307</v>
      </c>
      <c r="Y5921" t="s">
        <v>307</v>
      </c>
      <c r="Z5921" t="s">
        <v>307</v>
      </c>
      <c r="AA5921" t="s">
        <v>307</v>
      </c>
      <c r="AB5921" t="s">
        <v>307</v>
      </c>
      <c r="AC5921" t="s">
        <v>307</v>
      </c>
      <c r="AD5921" t="s">
        <v>307</v>
      </c>
      <c r="AE5921" t="s">
        <v>307</v>
      </c>
      <c r="AF5921" t="s">
        <v>307</v>
      </c>
      <c r="AG5921" t="s">
        <v>307</v>
      </c>
      <c r="AH5921" t="s">
        <v>307</v>
      </c>
      <c r="AI5921" t="s">
        <v>307</v>
      </c>
      <c r="AJ5921" t="s">
        <v>307</v>
      </c>
      <c r="AK5921" t="s">
        <v>307</v>
      </c>
      <c r="AL5921" t="s">
        <v>307</v>
      </c>
      <c r="AM5921" t="s">
        <v>307</v>
      </c>
      <c r="AN5921" t="s">
        <v>307</v>
      </c>
      <c r="AO5921" t="s">
        <v>307</v>
      </c>
      <c r="AP5921" t="s">
        <v>307</v>
      </c>
      <c r="AQ5921" t="s">
        <v>307</v>
      </c>
      <c r="AR5921" t="s">
        <v>307</v>
      </c>
      <c r="AS5921" t="s">
        <v>307</v>
      </c>
    </row>
    <row r="5922" spans="1:45" x14ac:dyDescent="0.25">
      <c r="A5922">
        <v>708</v>
      </c>
      <c r="B5922" t="s">
        <v>264</v>
      </c>
      <c r="C5922" t="s">
        <v>37</v>
      </c>
      <c r="D5922" t="s">
        <v>49</v>
      </c>
      <c r="E5922" t="s">
        <v>307</v>
      </c>
      <c r="F5922" t="s">
        <v>307</v>
      </c>
      <c r="G5922" t="s">
        <v>307</v>
      </c>
      <c r="H5922" t="s">
        <v>307</v>
      </c>
      <c r="I5922" t="s">
        <v>307</v>
      </c>
      <c r="J5922" t="s">
        <v>307</v>
      </c>
      <c r="K5922" t="s">
        <v>307</v>
      </c>
      <c r="L5922" t="s">
        <v>307</v>
      </c>
      <c r="M5922" t="s">
        <v>307</v>
      </c>
      <c r="N5922" t="s">
        <v>307</v>
      </c>
      <c r="O5922" t="s">
        <v>307</v>
      </c>
      <c r="P5922" t="s">
        <v>307</v>
      </c>
      <c r="Q5922" t="s">
        <v>307</v>
      </c>
      <c r="R5922" t="s">
        <v>307</v>
      </c>
      <c r="S5922" t="s">
        <v>307</v>
      </c>
      <c r="T5922" t="s">
        <v>307</v>
      </c>
      <c r="U5922" t="s">
        <v>307</v>
      </c>
      <c r="V5922" t="s">
        <v>307</v>
      </c>
      <c r="W5922" t="s">
        <v>307</v>
      </c>
      <c r="X5922" t="s">
        <v>307</v>
      </c>
      <c r="Y5922" t="s">
        <v>307</v>
      </c>
      <c r="Z5922" t="s">
        <v>307</v>
      </c>
      <c r="AA5922" t="s">
        <v>307</v>
      </c>
      <c r="AB5922" t="s">
        <v>307</v>
      </c>
      <c r="AC5922" t="s">
        <v>307</v>
      </c>
      <c r="AD5922" t="s">
        <v>307</v>
      </c>
      <c r="AE5922" t="s">
        <v>307</v>
      </c>
      <c r="AF5922" t="s">
        <v>307</v>
      </c>
      <c r="AG5922" t="s">
        <v>307</v>
      </c>
      <c r="AH5922" t="s">
        <v>307</v>
      </c>
      <c r="AI5922" t="s">
        <v>307</v>
      </c>
      <c r="AJ5922" t="s">
        <v>307</v>
      </c>
      <c r="AK5922" t="s">
        <v>307</v>
      </c>
      <c r="AL5922" t="s">
        <v>307</v>
      </c>
      <c r="AM5922" t="s">
        <v>307</v>
      </c>
      <c r="AN5922" t="s">
        <v>307</v>
      </c>
      <c r="AO5922" t="s">
        <v>307</v>
      </c>
      <c r="AP5922" t="s">
        <v>307</v>
      </c>
      <c r="AQ5922" t="s">
        <v>307</v>
      </c>
      <c r="AR5922" t="s">
        <v>307</v>
      </c>
      <c r="AS5922" t="s">
        <v>307</v>
      </c>
    </row>
    <row r="5923" spans="1:45" x14ac:dyDescent="0.25">
      <c r="A5923">
        <v>708</v>
      </c>
      <c r="B5923" t="s">
        <v>264</v>
      </c>
      <c r="C5923" t="s">
        <v>476</v>
      </c>
      <c r="D5923" t="s">
        <v>48</v>
      </c>
      <c r="E5923" t="s">
        <v>307</v>
      </c>
      <c r="F5923" t="s">
        <v>307</v>
      </c>
      <c r="G5923" t="s">
        <v>307</v>
      </c>
    </row>
    <row r="5924" spans="1:45" x14ac:dyDescent="0.25">
      <c r="A5924">
        <v>708</v>
      </c>
      <c r="B5924" t="s">
        <v>264</v>
      </c>
      <c r="C5924" t="s">
        <v>477</v>
      </c>
      <c r="D5924" t="s">
        <v>48</v>
      </c>
      <c r="E5924" t="s">
        <v>307</v>
      </c>
      <c r="F5924" t="s">
        <v>307</v>
      </c>
      <c r="G5924" t="s">
        <v>307</v>
      </c>
    </row>
    <row r="5925" spans="1:45" x14ac:dyDescent="0.25">
      <c r="A5925">
        <v>708</v>
      </c>
      <c r="B5925" t="s">
        <v>264</v>
      </c>
      <c r="C5925" t="s">
        <v>45</v>
      </c>
      <c r="D5925" t="s">
        <v>63</v>
      </c>
      <c r="E5925" t="s">
        <v>307</v>
      </c>
      <c r="F5925" t="s">
        <v>307</v>
      </c>
      <c r="G5925" t="s">
        <v>307</v>
      </c>
      <c r="H5925" t="s">
        <v>307</v>
      </c>
      <c r="I5925" t="s">
        <v>307</v>
      </c>
      <c r="J5925" t="s">
        <v>307</v>
      </c>
      <c r="K5925" t="s">
        <v>307</v>
      </c>
      <c r="L5925" t="s">
        <v>307</v>
      </c>
      <c r="M5925" t="s">
        <v>307</v>
      </c>
      <c r="N5925" t="s">
        <v>307</v>
      </c>
      <c r="O5925" t="s">
        <v>307</v>
      </c>
      <c r="P5925" t="s">
        <v>307</v>
      </c>
      <c r="Q5925" t="s">
        <v>307</v>
      </c>
      <c r="R5925" t="s">
        <v>307</v>
      </c>
      <c r="S5925" t="s">
        <v>307</v>
      </c>
      <c r="T5925" t="s">
        <v>307</v>
      </c>
      <c r="U5925" t="s">
        <v>307</v>
      </c>
      <c r="V5925" t="s">
        <v>307</v>
      </c>
      <c r="W5925" t="s">
        <v>307</v>
      </c>
    </row>
    <row r="5926" spans="1:45" x14ac:dyDescent="0.25">
      <c r="A5926">
        <v>708</v>
      </c>
      <c r="B5926" t="s">
        <v>264</v>
      </c>
      <c r="C5926" t="s">
        <v>45</v>
      </c>
      <c r="D5926" t="s">
        <v>64</v>
      </c>
      <c r="E5926" t="s">
        <v>307</v>
      </c>
      <c r="F5926" t="s">
        <v>307</v>
      </c>
      <c r="G5926" t="s">
        <v>307</v>
      </c>
      <c r="H5926" t="s">
        <v>307</v>
      </c>
      <c r="I5926" t="s">
        <v>307</v>
      </c>
      <c r="J5926" t="s">
        <v>307</v>
      </c>
      <c r="K5926" t="s">
        <v>307</v>
      </c>
      <c r="L5926" t="s">
        <v>307</v>
      </c>
      <c r="M5926" t="s">
        <v>307</v>
      </c>
      <c r="N5926" t="s">
        <v>307</v>
      </c>
      <c r="O5926" t="s">
        <v>307</v>
      </c>
      <c r="P5926" t="s">
        <v>307</v>
      </c>
      <c r="Q5926" t="s">
        <v>307</v>
      </c>
      <c r="R5926" t="s">
        <v>307</v>
      </c>
      <c r="S5926" t="s">
        <v>307</v>
      </c>
      <c r="T5926" t="s">
        <v>307</v>
      </c>
      <c r="U5926" t="s">
        <v>307</v>
      </c>
      <c r="V5926" t="s">
        <v>307</v>
      </c>
      <c r="W5926" t="s">
        <v>307</v>
      </c>
    </row>
    <row r="5927" spans="1:45" x14ac:dyDescent="0.25">
      <c r="A5927">
        <v>708</v>
      </c>
      <c r="B5927" t="s">
        <v>264</v>
      </c>
      <c r="C5927" t="s">
        <v>40</v>
      </c>
      <c r="D5927" t="s">
        <v>52</v>
      </c>
      <c r="E5927" t="s">
        <v>307</v>
      </c>
      <c r="F5927" t="s">
        <v>307</v>
      </c>
      <c r="G5927" t="s">
        <v>307</v>
      </c>
      <c r="H5927" t="s">
        <v>307</v>
      </c>
      <c r="I5927" t="s">
        <v>307</v>
      </c>
      <c r="J5927" t="s">
        <v>307</v>
      </c>
      <c r="K5927" t="s">
        <v>307</v>
      </c>
      <c r="L5927" t="s">
        <v>307</v>
      </c>
      <c r="M5927" t="s">
        <v>307</v>
      </c>
      <c r="N5927" t="s">
        <v>307</v>
      </c>
      <c r="O5927" t="s">
        <v>307</v>
      </c>
      <c r="P5927" t="s">
        <v>307</v>
      </c>
      <c r="Q5927" t="s">
        <v>307</v>
      </c>
      <c r="R5927" t="s">
        <v>307</v>
      </c>
      <c r="S5927" t="s">
        <v>307</v>
      </c>
      <c r="T5927" t="s">
        <v>307</v>
      </c>
      <c r="U5927" t="s">
        <v>307</v>
      </c>
      <c r="V5927" t="s">
        <v>307</v>
      </c>
      <c r="W5927" t="s">
        <v>307</v>
      </c>
      <c r="X5927" t="s">
        <v>307</v>
      </c>
      <c r="Y5927" t="s">
        <v>307</v>
      </c>
      <c r="Z5927" t="s">
        <v>307</v>
      </c>
    </row>
    <row r="5928" spans="1:45" x14ac:dyDescent="0.25">
      <c r="A5928">
        <v>708</v>
      </c>
      <c r="B5928" t="s">
        <v>264</v>
      </c>
      <c r="C5928" t="s">
        <v>40</v>
      </c>
      <c r="D5928" t="s">
        <v>53</v>
      </c>
      <c r="E5928" t="s">
        <v>307</v>
      </c>
      <c r="F5928" t="s">
        <v>307</v>
      </c>
      <c r="G5928" t="s">
        <v>307</v>
      </c>
      <c r="H5928" t="s">
        <v>307</v>
      </c>
      <c r="I5928" t="s">
        <v>307</v>
      </c>
      <c r="J5928" t="s">
        <v>307</v>
      </c>
      <c r="K5928" t="s">
        <v>307</v>
      </c>
      <c r="L5928" t="s">
        <v>307</v>
      </c>
      <c r="M5928" t="s">
        <v>307</v>
      </c>
      <c r="N5928" t="s">
        <v>307</v>
      </c>
      <c r="O5928" t="s">
        <v>307</v>
      </c>
      <c r="P5928" t="s">
        <v>307</v>
      </c>
      <c r="Q5928" t="s">
        <v>307</v>
      </c>
      <c r="R5928" t="s">
        <v>307</v>
      </c>
      <c r="S5928" t="s">
        <v>307</v>
      </c>
      <c r="T5928" t="s">
        <v>307</v>
      </c>
      <c r="U5928" t="s">
        <v>307</v>
      </c>
      <c r="V5928" t="s">
        <v>307</v>
      </c>
      <c r="W5928" t="s">
        <v>307</v>
      </c>
      <c r="X5928" t="s">
        <v>307</v>
      </c>
      <c r="Y5928" t="s">
        <v>307</v>
      </c>
      <c r="Z5928" t="s">
        <v>307</v>
      </c>
    </row>
    <row r="5929" spans="1:45" x14ac:dyDescent="0.25">
      <c r="A5929">
        <v>708</v>
      </c>
      <c r="B5929" t="s">
        <v>264</v>
      </c>
      <c r="C5929" t="s">
        <v>39</v>
      </c>
      <c r="D5929" t="s">
        <v>50</v>
      </c>
      <c r="E5929" t="s">
        <v>307</v>
      </c>
      <c r="F5929" t="s">
        <v>307</v>
      </c>
      <c r="G5929" t="s">
        <v>307</v>
      </c>
      <c r="H5929" t="s">
        <v>307</v>
      </c>
      <c r="I5929" t="s">
        <v>307</v>
      </c>
      <c r="J5929" t="s">
        <v>307</v>
      </c>
      <c r="K5929" t="s">
        <v>307</v>
      </c>
      <c r="L5929" t="s">
        <v>307</v>
      </c>
      <c r="M5929" t="s">
        <v>307</v>
      </c>
      <c r="N5929" t="s">
        <v>307</v>
      </c>
      <c r="O5929" t="s">
        <v>307</v>
      </c>
      <c r="P5929" t="s">
        <v>307</v>
      </c>
      <c r="Q5929" t="s">
        <v>307</v>
      </c>
      <c r="R5929" t="s">
        <v>307</v>
      </c>
      <c r="S5929" t="s">
        <v>307</v>
      </c>
      <c r="T5929" t="s">
        <v>307</v>
      </c>
      <c r="U5929" t="s">
        <v>307</v>
      </c>
      <c r="V5929" t="s">
        <v>307</v>
      </c>
      <c r="W5929" t="s">
        <v>307</v>
      </c>
      <c r="X5929" t="s">
        <v>307</v>
      </c>
      <c r="Y5929" t="s">
        <v>307</v>
      </c>
      <c r="Z5929" t="s">
        <v>307</v>
      </c>
      <c r="AA5929" t="s">
        <v>307</v>
      </c>
      <c r="AB5929" t="s">
        <v>307</v>
      </c>
      <c r="AC5929" t="s">
        <v>307</v>
      </c>
      <c r="AD5929" t="s">
        <v>307</v>
      </c>
      <c r="AE5929" t="s">
        <v>307</v>
      </c>
      <c r="AF5929" t="s">
        <v>307</v>
      </c>
      <c r="AG5929" t="s">
        <v>307</v>
      </c>
      <c r="AH5929" t="s">
        <v>307</v>
      </c>
      <c r="AI5929" t="s">
        <v>307</v>
      </c>
      <c r="AJ5929" t="s">
        <v>307</v>
      </c>
      <c r="AK5929" t="s">
        <v>307</v>
      </c>
      <c r="AL5929" t="s">
        <v>307</v>
      </c>
      <c r="AM5929" t="s">
        <v>307</v>
      </c>
      <c r="AN5929" t="s">
        <v>307</v>
      </c>
      <c r="AO5929" t="s">
        <v>307</v>
      </c>
      <c r="AP5929" t="s">
        <v>307</v>
      </c>
    </row>
    <row r="5930" spans="1:45" x14ac:dyDescent="0.25">
      <c r="A5930">
        <v>708</v>
      </c>
      <c r="B5930" t="s">
        <v>264</v>
      </c>
      <c r="C5930" t="s">
        <v>39</v>
      </c>
      <c r="D5930" t="s">
        <v>48</v>
      </c>
      <c r="E5930" t="s">
        <v>307</v>
      </c>
      <c r="F5930" t="s">
        <v>307</v>
      </c>
      <c r="G5930" t="s">
        <v>307</v>
      </c>
      <c r="H5930" t="s">
        <v>307</v>
      </c>
      <c r="I5930" t="s">
        <v>307</v>
      </c>
      <c r="J5930" t="s">
        <v>307</v>
      </c>
      <c r="K5930" t="s">
        <v>307</v>
      </c>
      <c r="L5930" t="s">
        <v>307</v>
      </c>
      <c r="M5930" t="s">
        <v>307</v>
      </c>
      <c r="N5930" t="s">
        <v>307</v>
      </c>
      <c r="O5930" t="s">
        <v>307</v>
      </c>
      <c r="P5930" t="s">
        <v>307</v>
      </c>
      <c r="Q5930" t="s">
        <v>307</v>
      </c>
      <c r="R5930" t="s">
        <v>307</v>
      </c>
      <c r="S5930" t="s">
        <v>307</v>
      </c>
      <c r="T5930" t="s">
        <v>307</v>
      </c>
      <c r="U5930" t="s">
        <v>307</v>
      </c>
      <c r="V5930" t="s">
        <v>307</v>
      </c>
      <c r="W5930" t="s">
        <v>307</v>
      </c>
      <c r="X5930" t="s">
        <v>307</v>
      </c>
      <c r="Y5930" t="s">
        <v>307</v>
      </c>
      <c r="Z5930" t="s">
        <v>307</v>
      </c>
      <c r="AA5930" t="s">
        <v>307</v>
      </c>
      <c r="AB5930" t="s">
        <v>307</v>
      </c>
      <c r="AC5930" t="s">
        <v>307</v>
      </c>
      <c r="AD5930" t="s">
        <v>307</v>
      </c>
      <c r="AE5930" t="s">
        <v>307</v>
      </c>
      <c r="AF5930" t="s">
        <v>307</v>
      </c>
      <c r="AG5930" t="s">
        <v>307</v>
      </c>
      <c r="AH5930" t="s">
        <v>307</v>
      </c>
      <c r="AI5930" t="s">
        <v>307</v>
      </c>
      <c r="AJ5930" t="s">
        <v>307</v>
      </c>
      <c r="AK5930" t="s">
        <v>307</v>
      </c>
      <c r="AL5930" t="s">
        <v>307</v>
      </c>
      <c r="AM5930" t="s">
        <v>307</v>
      </c>
      <c r="AN5930" t="s">
        <v>307</v>
      </c>
      <c r="AO5930" t="s">
        <v>307</v>
      </c>
      <c r="AP5930" t="s">
        <v>307</v>
      </c>
    </row>
    <row r="5931" spans="1:45" x14ac:dyDescent="0.25">
      <c r="A5931">
        <v>708</v>
      </c>
      <c r="B5931" t="s">
        <v>264</v>
      </c>
      <c r="C5931" t="s">
        <v>39</v>
      </c>
      <c r="D5931" t="s">
        <v>51</v>
      </c>
      <c r="E5931" t="s">
        <v>307</v>
      </c>
      <c r="F5931" t="s">
        <v>307</v>
      </c>
      <c r="G5931" t="s">
        <v>307</v>
      </c>
      <c r="H5931" t="s">
        <v>307</v>
      </c>
      <c r="I5931" t="s">
        <v>307</v>
      </c>
      <c r="J5931" t="s">
        <v>307</v>
      </c>
      <c r="K5931" t="s">
        <v>307</v>
      </c>
      <c r="L5931" t="s">
        <v>307</v>
      </c>
      <c r="M5931" t="s">
        <v>307</v>
      </c>
      <c r="N5931" t="s">
        <v>307</v>
      </c>
      <c r="O5931" t="s">
        <v>307</v>
      </c>
      <c r="P5931" t="s">
        <v>307</v>
      </c>
      <c r="Q5931" t="s">
        <v>307</v>
      </c>
      <c r="R5931" t="s">
        <v>307</v>
      </c>
      <c r="S5931" t="s">
        <v>307</v>
      </c>
      <c r="T5931" t="s">
        <v>307</v>
      </c>
      <c r="U5931" t="s">
        <v>307</v>
      </c>
      <c r="V5931" t="s">
        <v>307</v>
      </c>
      <c r="W5931" t="s">
        <v>307</v>
      </c>
      <c r="X5931" t="s">
        <v>307</v>
      </c>
      <c r="Y5931" t="s">
        <v>307</v>
      </c>
      <c r="Z5931" t="s">
        <v>307</v>
      </c>
      <c r="AA5931" t="s">
        <v>307</v>
      </c>
      <c r="AB5931" t="s">
        <v>307</v>
      </c>
      <c r="AC5931" t="s">
        <v>307</v>
      </c>
      <c r="AD5931" t="s">
        <v>307</v>
      </c>
      <c r="AE5931" t="s">
        <v>307</v>
      </c>
      <c r="AF5931" t="s">
        <v>307</v>
      </c>
      <c r="AG5931" t="s">
        <v>307</v>
      </c>
      <c r="AH5931" t="s">
        <v>307</v>
      </c>
      <c r="AI5931" t="s">
        <v>307</v>
      </c>
      <c r="AJ5931" t="s">
        <v>307</v>
      </c>
      <c r="AK5931" t="s">
        <v>307</v>
      </c>
      <c r="AL5931" t="s">
        <v>307</v>
      </c>
      <c r="AM5931" t="s">
        <v>307</v>
      </c>
      <c r="AN5931" t="s">
        <v>307</v>
      </c>
      <c r="AO5931" t="s">
        <v>307</v>
      </c>
      <c r="AP5931" t="s">
        <v>307</v>
      </c>
    </row>
    <row r="5932" spans="1:45" x14ac:dyDescent="0.25">
      <c r="A5932">
        <v>708</v>
      </c>
      <c r="B5932" t="s">
        <v>264</v>
      </c>
      <c r="C5932" t="s">
        <v>46</v>
      </c>
      <c r="D5932" t="s">
        <v>65</v>
      </c>
      <c r="E5932" t="s">
        <v>307</v>
      </c>
      <c r="F5932" t="s">
        <v>307</v>
      </c>
      <c r="G5932" t="s">
        <v>307</v>
      </c>
      <c r="H5932" t="s">
        <v>307</v>
      </c>
      <c r="I5932" t="s">
        <v>307</v>
      </c>
      <c r="J5932" t="s">
        <v>307</v>
      </c>
      <c r="K5932" t="s">
        <v>307</v>
      </c>
      <c r="L5932" t="s">
        <v>307</v>
      </c>
      <c r="M5932" t="s">
        <v>307</v>
      </c>
      <c r="N5932" t="s">
        <v>307</v>
      </c>
      <c r="O5932" t="s">
        <v>307</v>
      </c>
      <c r="P5932" t="s">
        <v>307</v>
      </c>
      <c r="Q5932" t="s">
        <v>307</v>
      </c>
      <c r="R5932" t="s">
        <v>307</v>
      </c>
      <c r="S5932" t="s">
        <v>307</v>
      </c>
      <c r="T5932" t="s">
        <v>307</v>
      </c>
      <c r="U5932" t="s">
        <v>307</v>
      </c>
      <c r="V5932" t="s">
        <v>307</v>
      </c>
      <c r="W5932" t="s">
        <v>307</v>
      </c>
      <c r="X5932" t="s">
        <v>307</v>
      </c>
      <c r="Y5932" t="s">
        <v>307</v>
      </c>
      <c r="Z5932" t="s">
        <v>307</v>
      </c>
    </row>
    <row r="5933" spans="1:45" x14ac:dyDescent="0.25">
      <c r="A5933">
        <v>708</v>
      </c>
      <c r="B5933" t="s">
        <v>264</v>
      </c>
      <c r="C5933" t="s">
        <v>46</v>
      </c>
      <c r="D5933" t="s">
        <v>66</v>
      </c>
      <c r="E5933" t="s">
        <v>307</v>
      </c>
      <c r="F5933" t="s">
        <v>307</v>
      </c>
      <c r="G5933" t="s">
        <v>307</v>
      </c>
      <c r="H5933" t="s">
        <v>307</v>
      </c>
      <c r="I5933" t="s">
        <v>307</v>
      </c>
      <c r="J5933" t="s">
        <v>307</v>
      </c>
      <c r="K5933" t="s">
        <v>307</v>
      </c>
      <c r="L5933" t="s">
        <v>307</v>
      </c>
      <c r="M5933" t="s">
        <v>307</v>
      </c>
      <c r="N5933" t="s">
        <v>307</v>
      </c>
      <c r="O5933" t="s">
        <v>307</v>
      </c>
      <c r="P5933" t="s">
        <v>307</v>
      </c>
      <c r="Q5933" t="s">
        <v>307</v>
      </c>
      <c r="R5933" t="s">
        <v>307</v>
      </c>
      <c r="S5933" t="s">
        <v>307</v>
      </c>
      <c r="T5933" t="s">
        <v>307</v>
      </c>
      <c r="U5933" t="s">
        <v>307</v>
      </c>
      <c r="V5933" t="s">
        <v>307</v>
      </c>
      <c r="W5933" t="s">
        <v>307</v>
      </c>
      <c r="X5933" t="s">
        <v>307</v>
      </c>
      <c r="Y5933" t="s">
        <v>307</v>
      </c>
      <c r="Z5933" t="s">
        <v>307</v>
      </c>
    </row>
    <row r="5934" spans="1:45" x14ac:dyDescent="0.25">
      <c r="A5934">
        <v>708</v>
      </c>
      <c r="B5934" t="s">
        <v>264</v>
      </c>
      <c r="C5934" t="s">
        <v>46</v>
      </c>
      <c r="D5934" t="s">
        <v>67</v>
      </c>
      <c r="E5934" t="s">
        <v>307</v>
      </c>
      <c r="F5934" t="s">
        <v>307</v>
      </c>
      <c r="G5934" t="s">
        <v>307</v>
      </c>
      <c r="H5934" t="s">
        <v>307</v>
      </c>
      <c r="I5934" t="s">
        <v>307</v>
      </c>
      <c r="J5934" t="s">
        <v>307</v>
      </c>
      <c r="K5934" t="s">
        <v>307</v>
      </c>
      <c r="L5934" t="s">
        <v>307</v>
      </c>
      <c r="M5934" t="s">
        <v>307</v>
      </c>
      <c r="N5934" t="s">
        <v>307</v>
      </c>
      <c r="O5934" t="s">
        <v>307</v>
      </c>
      <c r="P5934" t="s">
        <v>307</v>
      </c>
      <c r="Q5934" t="s">
        <v>307</v>
      </c>
      <c r="R5934" t="s">
        <v>307</v>
      </c>
      <c r="S5934" t="s">
        <v>307</v>
      </c>
      <c r="T5934" t="s">
        <v>307</v>
      </c>
      <c r="U5934" t="s">
        <v>307</v>
      </c>
      <c r="V5934" t="s">
        <v>307</v>
      </c>
      <c r="W5934" t="s">
        <v>307</v>
      </c>
      <c r="X5934" t="s">
        <v>307</v>
      </c>
      <c r="Y5934" t="s">
        <v>307</v>
      </c>
      <c r="Z5934" t="s">
        <v>307</v>
      </c>
    </row>
    <row r="5935" spans="1:45" x14ac:dyDescent="0.25">
      <c r="A5935">
        <v>708</v>
      </c>
      <c r="B5935" t="s">
        <v>264</v>
      </c>
      <c r="C5935" t="s">
        <v>46</v>
      </c>
      <c r="D5935" t="s">
        <v>68</v>
      </c>
      <c r="E5935" t="s">
        <v>307</v>
      </c>
      <c r="F5935" t="s">
        <v>307</v>
      </c>
      <c r="G5935" t="s">
        <v>307</v>
      </c>
      <c r="H5935" t="s">
        <v>307</v>
      </c>
      <c r="I5935" t="s">
        <v>307</v>
      </c>
      <c r="J5935" t="s">
        <v>307</v>
      </c>
      <c r="K5935" t="s">
        <v>307</v>
      </c>
      <c r="L5935" t="s">
        <v>307</v>
      </c>
      <c r="M5935" t="s">
        <v>307</v>
      </c>
      <c r="N5935" t="s">
        <v>307</v>
      </c>
      <c r="O5935" t="s">
        <v>307</v>
      </c>
      <c r="P5935" t="s">
        <v>307</v>
      </c>
      <c r="Q5935" t="s">
        <v>307</v>
      </c>
      <c r="R5935" t="s">
        <v>307</v>
      </c>
      <c r="S5935" t="s">
        <v>307</v>
      </c>
      <c r="T5935" t="s">
        <v>307</v>
      </c>
      <c r="U5935" t="s">
        <v>307</v>
      </c>
      <c r="V5935" t="s">
        <v>307</v>
      </c>
      <c r="W5935" t="s">
        <v>307</v>
      </c>
      <c r="X5935" t="s">
        <v>307</v>
      </c>
      <c r="Y5935" t="s">
        <v>307</v>
      </c>
      <c r="Z5935" t="s">
        <v>307</v>
      </c>
    </row>
    <row r="5936" spans="1:45" x14ac:dyDescent="0.25">
      <c r="A5936">
        <v>708</v>
      </c>
      <c r="B5936" t="s">
        <v>264</v>
      </c>
      <c r="C5936" t="s">
        <v>46</v>
      </c>
      <c r="D5936" t="s">
        <v>69</v>
      </c>
      <c r="E5936" t="s">
        <v>307</v>
      </c>
      <c r="F5936" t="s">
        <v>307</v>
      </c>
      <c r="G5936" t="s">
        <v>307</v>
      </c>
      <c r="H5936" t="s">
        <v>307</v>
      </c>
      <c r="I5936" t="s">
        <v>307</v>
      </c>
      <c r="J5936" t="s">
        <v>307</v>
      </c>
      <c r="K5936" t="s">
        <v>307</v>
      </c>
      <c r="L5936" t="s">
        <v>307</v>
      </c>
      <c r="M5936" t="s">
        <v>307</v>
      </c>
      <c r="N5936" t="s">
        <v>307</v>
      </c>
      <c r="O5936" t="s">
        <v>307</v>
      </c>
      <c r="P5936" t="s">
        <v>307</v>
      </c>
      <c r="Q5936" t="s">
        <v>307</v>
      </c>
      <c r="R5936" t="s">
        <v>307</v>
      </c>
      <c r="S5936" t="s">
        <v>307</v>
      </c>
      <c r="T5936" t="s">
        <v>307</v>
      </c>
      <c r="U5936" t="s">
        <v>307</v>
      </c>
      <c r="V5936" t="s">
        <v>307</v>
      </c>
      <c r="W5936" t="s">
        <v>307</v>
      </c>
      <c r="X5936" t="s">
        <v>307</v>
      </c>
      <c r="Y5936" t="s">
        <v>307</v>
      </c>
      <c r="Z5936" t="s">
        <v>307</v>
      </c>
    </row>
    <row r="5937" spans="1:26" x14ac:dyDescent="0.25">
      <c r="A5937">
        <v>708</v>
      </c>
      <c r="B5937" t="s">
        <v>264</v>
      </c>
      <c r="C5937" t="s">
        <v>46</v>
      </c>
      <c r="D5937" t="s">
        <v>70</v>
      </c>
      <c r="E5937" t="s">
        <v>307</v>
      </c>
      <c r="F5937" t="s">
        <v>307</v>
      </c>
      <c r="G5937" t="s">
        <v>307</v>
      </c>
      <c r="H5937" t="s">
        <v>307</v>
      </c>
      <c r="I5937" t="s">
        <v>307</v>
      </c>
      <c r="J5937" t="s">
        <v>307</v>
      </c>
      <c r="K5937" t="s">
        <v>307</v>
      </c>
      <c r="L5937" t="s">
        <v>307</v>
      </c>
      <c r="M5937" t="s">
        <v>307</v>
      </c>
      <c r="N5937" t="s">
        <v>307</v>
      </c>
      <c r="O5937" t="s">
        <v>307</v>
      </c>
      <c r="P5937" t="s">
        <v>307</v>
      </c>
      <c r="Q5937" t="s">
        <v>307</v>
      </c>
      <c r="R5937" t="s">
        <v>307</v>
      </c>
      <c r="S5937" t="s">
        <v>307</v>
      </c>
      <c r="T5937" t="s">
        <v>307</v>
      </c>
      <c r="U5937" t="s">
        <v>307</v>
      </c>
      <c r="V5937" t="s">
        <v>307</v>
      </c>
      <c r="W5937" t="s">
        <v>307</v>
      </c>
      <c r="X5937" t="s">
        <v>307</v>
      </c>
      <c r="Y5937" t="s">
        <v>307</v>
      </c>
      <c r="Z5937" t="s">
        <v>307</v>
      </c>
    </row>
    <row r="5938" spans="1:26" x14ac:dyDescent="0.25">
      <c r="A5938">
        <v>708</v>
      </c>
      <c r="B5938" t="s">
        <v>264</v>
      </c>
      <c r="C5938" t="s">
        <v>46</v>
      </c>
      <c r="D5938" t="s">
        <v>71</v>
      </c>
      <c r="E5938" t="s">
        <v>307</v>
      </c>
      <c r="F5938" t="s">
        <v>307</v>
      </c>
      <c r="G5938" t="s">
        <v>307</v>
      </c>
      <c r="H5938" t="s">
        <v>307</v>
      </c>
      <c r="I5938" t="s">
        <v>307</v>
      </c>
      <c r="J5938" t="s">
        <v>307</v>
      </c>
      <c r="K5938" t="s">
        <v>307</v>
      </c>
      <c r="L5938" t="s">
        <v>307</v>
      </c>
      <c r="M5938" t="s">
        <v>307</v>
      </c>
      <c r="N5938" t="s">
        <v>307</v>
      </c>
      <c r="O5938" t="s">
        <v>307</v>
      </c>
      <c r="P5938" t="s">
        <v>307</v>
      </c>
      <c r="Q5938" t="s">
        <v>307</v>
      </c>
      <c r="R5938" t="s">
        <v>307</v>
      </c>
      <c r="S5938" t="s">
        <v>307</v>
      </c>
      <c r="T5938" t="s">
        <v>307</v>
      </c>
      <c r="U5938" t="s">
        <v>307</v>
      </c>
      <c r="V5938" t="s">
        <v>307</v>
      </c>
      <c r="W5938" t="s">
        <v>307</v>
      </c>
      <c r="X5938" t="s">
        <v>307</v>
      </c>
      <c r="Y5938" t="s">
        <v>307</v>
      </c>
      <c r="Z5938" t="s">
        <v>307</v>
      </c>
    </row>
    <row r="5939" spans="1:26" x14ac:dyDescent="0.25">
      <c r="A5939">
        <v>708</v>
      </c>
      <c r="B5939" t="s">
        <v>264</v>
      </c>
      <c r="C5939" t="s">
        <v>46</v>
      </c>
      <c r="D5939" t="s">
        <v>72</v>
      </c>
      <c r="E5939" t="s">
        <v>307</v>
      </c>
      <c r="F5939" t="s">
        <v>307</v>
      </c>
      <c r="G5939" t="s">
        <v>307</v>
      </c>
      <c r="H5939" t="s">
        <v>307</v>
      </c>
      <c r="I5939" t="s">
        <v>307</v>
      </c>
      <c r="J5939" t="s">
        <v>307</v>
      </c>
      <c r="K5939" t="s">
        <v>307</v>
      </c>
      <c r="L5939" t="s">
        <v>307</v>
      </c>
      <c r="M5939" t="s">
        <v>307</v>
      </c>
      <c r="N5939" t="s">
        <v>307</v>
      </c>
      <c r="O5939" t="s">
        <v>307</v>
      </c>
      <c r="P5939" t="s">
        <v>307</v>
      </c>
      <c r="Q5939" t="s">
        <v>307</v>
      </c>
      <c r="R5939" t="s">
        <v>307</v>
      </c>
      <c r="S5939" t="s">
        <v>307</v>
      </c>
      <c r="T5939" t="s">
        <v>307</v>
      </c>
      <c r="U5939" t="s">
        <v>307</v>
      </c>
      <c r="V5939" t="s">
        <v>307</v>
      </c>
      <c r="W5939" t="s">
        <v>307</v>
      </c>
      <c r="X5939" t="s">
        <v>307</v>
      </c>
      <c r="Y5939" t="s">
        <v>307</v>
      </c>
      <c r="Z5939" t="s">
        <v>307</v>
      </c>
    </row>
    <row r="5940" spans="1:26" x14ac:dyDescent="0.25">
      <c r="A5940">
        <v>708</v>
      </c>
      <c r="B5940" t="s">
        <v>264</v>
      </c>
      <c r="C5940" t="s">
        <v>46</v>
      </c>
      <c r="D5940" t="s">
        <v>47</v>
      </c>
      <c r="E5940" t="s">
        <v>307</v>
      </c>
      <c r="F5940" t="s">
        <v>307</v>
      </c>
      <c r="G5940" t="s">
        <v>307</v>
      </c>
      <c r="H5940" t="s">
        <v>307</v>
      </c>
      <c r="I5940" t="s">
        <v>307</v>
      </c>
      <c r="J5940" t="s">
        <v>307</v>
      </c>
      <c r="K5940" t="s">
        <v>307</v>
      </c>
      <c r="L5940" t="s">
        <v>307</v>
      </c>
      <c r="M5940" t="s">
        <v>307</v>
      </c>
      <c r="N5940" t="s">
        <v>307</v>
      </c>
      <c r="O5940" t="s">
        <v>307</v>
      </c>
      <c r="P5940" t="s">
        <v>307</v>
      </c>
      <c r="Q5940" t="s">
        <v>307</v>
      </c>
      <c r="R5940" t="s">
        <v>307</v>
      </c>
      <c r="S5940" t="s">
        <v>307</v>
      </c>
      <c r="T5940" t="s">
        <v>307</v>
      </c>
      <c r="U5940" t="s">
        <v>307</v>
      </c>
      <c r="V5940" t="s">
        <v>307</v>
      </c>
      <c r="W5940" t="s">
        <v>307</v>
      </c>
      <c r="X5940" t="s">
        <v>307</v>
      </c>
      <c r="Y5940" t="s">
        <v>307</v>
      </c>
      <c r="Z5940" t="s">
        <v>307</v>
      </c>
    </row>
    <row r="5941" spans="1:26" x14ac:dyDescent="0.25">
      <c r="A5941">
        <v>708</v>
      </c>
      <c r="B5941" t="s">
        <v>264</v>
      </c>
      <c r="C5941" t="s">
        <v>46</v>
      </c>
      <c r="D5941" t="s">
        <v>48</v>
      </c>
      <c r="E5941" t="s">
        <v>307</v>
      </c>
      <c r="F5941" t="s">
        <v>307</v>
      </c>
      <c r="G5941" t="s">
        <v>307</v>
      </c>
      <c r="H5941" t="s">
        <v>307</v>
      </c>
      <c r="I5941" t="s">
        <v>307</v>
      </c>
      <c r="J5941" t="s">
        <v>307</v>
      </c>
      <c r="K5941" t="s">
        <v>307</v>
      </c>
      <c r="L5941" t="s">
        <v>307</v>
      </c>
      <c r="M5941" t="s">
        <v>307</v>
      </c>
      <c r="N5941" t="s">
        <v>307</v>
      </c>
      <c r="O5941" t="s">
        <v>307</v>
      </c>
      <c r="P5941" t="s">
        <v>307</v>
      </c>
      <c r="Q5941" t="s">
        <v>307</v>
      </c>
      <c r="R5941" t="s">
        <v>307</v>
      </c>
      <c r="S5941" t="s">
        <v>307</v>
      </c>
      <c r="T5941" t="s">
        <v>307</v>
      </c>
      <c r="U5941" t="s">
        <v>307</v>
      </c>
      <c r="V5941" t="s">
        <v>307</v>
      </c>
      <c r="W5941" t="s">
        <v>307</v>
      </c>
      <c r="X5941" t="s">
        <v>307</v>
      </c>
      <c r="Y5941" t="s">
        <v>307</v>
      </c>
      <c r="Z5941" t="s">
        <v>307</v>
      </c>
    </row>
    <row r="5942" spans="1:26" x14ac:dyDescent="0.25">
      <c r="A5942">
        <v>708</v>
      </c>
      <c r="B5942" t="s">
        <v>264</v>
      </c>
      <c r="C5942" t="s">
        <v>46</v>
      </c>
      <c r="D5942" t="s">
        <v>49</v>
      </c>
      <c r="E5942" t="s">
        <v>307</v>
      </c>
      <c r="F5942" t="s">
        <v>307</v>
      </c>
      <c r="G5942" t="s">
        <v>307</v>
      </c>
      <c r="H5942" t="s">
        <v>307</v>
      </c>
      <c r="I5942" t="s">
        <v>307</v>
      </c>
      <c r="J5942" t="s">
        <v>307</v>
      </c>
      <c r="K5942" t="s">
        <v>307</v>
      </c>
      <c r="L5942" t="s">
        <v>307</v>
      </c>
      <c r="M5942" t="s">
        <v>307</v>
      </c>
      <c r="N5942" t="s">
        <v>307</v>
      </c>
      <c r="O5942" t="s">
        <v>307</v>
      </c>
      <c r="P5942" t="s">
        <v>307</v>
      </c>
      <c r="Q5942" t="s">
        <v>307</v>
      </c>
      <c r="R5942" t="s">
        <v>307</v>
      </c>
      <c r="S5942" t="s">
        <v>307</v>
      </c>
      <c r="T5942" t="s">
        <v>307</v>
      </c>
      <c r="U5942" t="s">
        <v>307</v>
      </c>
      <c r="V5942" t="s">
        <v>307</v>
      </c>
      <c r="W5942" t="s">
        <v>307</v>
      </c>
      <c r="X5942" t="s">
        <v>307</v>
      </c>
      <c r="Y5942" t="s">
        <v>307</v>
      </c>
      <c r="Z5942" t="s">
        <v>307</v>
      </c>
    </row>
    <row r="5943" spans="1:26" x14ac:dyDescent="0.25">
      <c r="A5943">
        <v>708</v>
      </c>
      <c r="B5943" t="s">
        <v>264</v>
      </c>
      <c r="C5943" t="s">
        <v>41</v>
      </c>
      <c r="D5943" t="s">
        <v>48</v>
      </c>
      <c r="E5943" t="s">
        <v>307</v>
      </c>
      <c r="F5943" t="s">
        <v>307</v>
      </c>
      <c r="G5943" t="s">
        <v>307</v>
      </c>
      <c r="H5943" t="s">
        <v>307</v>
      </c>
      <c r="I5943" t="s">
        <v>307</v>
      </c>
      <c r="J5943" t="s">
        <v>307</v>
      </c>
      <c r="K5943" t="s">
        <v>307</v>
      </c>
      <c r="L5943" t="s">
        <v>307</v>
      </c>
      <c r="M5943" t="s">
        <v>307</v>
      </c>
      <c r="N5943" t="s">
        <v>307</v>
      </c>
      <c r="O5943" t="s">
        <v>307</v>
      </c>
      <c r="P5943" t="s">
        <v>307</v>
      </c>
      <c r="Q5943" t="s">
        <v>307</v>
      </c>
      <c r="R5943" t="s">
        <v>307</v>
      </c>
      <c r="S5943" t="s">
        <v>307</v>
      </c>
      <c r="T5943" t="s">
        <v>307</v>
      </c>
      <c r="U5943" t="s">
        <v>307</v>
      </c>
      <c r="V5943" t="s">
        <v>307</v>
      </c>
      <c r="W5943" t="s">
        <v>307</v>
      </c>
      <c r="X5943" t="s">
        <v>307</v>
      </c>
      <c r="Y5943" t="s">
        <v>307</v>
      </c>
      <c r="Z5943" t="s">
        <v>307</v>
      </c>
    </row>
    <row r="5944" spans="1:26" x14ac:dyDescent="0.25">
      <c r="A5944">
        <v>708</v>
      </c>
      <c r="B5944" t="s">
        <v>264</v>
      </c>
      <c r="C5944" t="s">
        <v>459</v>
      </c>
      <c r="D5944" t="s">
        <v>48</v>
      </c>
      <c r="E5944" t="s">
        <v>307</v>
      </c>
      <c r="F5944" t="s">
        <v>307</v>
      </c>
      <c r="G5944" t="s">
        <v>307</v>
      </c>
      <c r="H5944" t="s">
        <v>307</v>
      </c>
      <c r="I5944" t="s">
        <v>307</v>
      </c>
      <c r="J5944" t="s">
        <v>307</v>
      </c>
      <c r="K5944" t="s">
        <v>307</v>
      </c>
      <c r="L5944" t="s">
        <v>307</v>
      </c>
      <c r="M5944" t="s">
        <v>307</v>
      </c>
      <c r="N5944" t="s">
        <v>307</v>
      </c>
      <c r="O5944" t="s">
        <v>307</v>
      </c>
      <c r="P5944" t="s">
        <v>307</v>
      </c>
      <c r="Q5944" t="s">
        <v>307</v>
      </c>
    </row>
    <row r="5945" spans="1:26" x14ac:dyDescent="0.25">
      <c r="A5945">
        <v>708</v>
      </c>
      <c r="B5945" t="s">
        <v>264</v>
      </c>
      <c r="C5945" t="s">
        <v>304</v>
      </c>
      <c r="D5945" t="s">
        <v>48</v>
      </c>
      <c r="E5945" t="s">
        <v>307</v>
      </c>
      <c r="F5945" t="s">
        <v>307</v>
      </c>
      <c r="G5945" t="s">
        <v>307</v>
      </c>
      <c r="H5945" t="s">
        <v>307</v>
      </c>
      <c r="I5945" t="s">
        <v>307</v>
      </c>
      <c r="J5945" t="s">
        <v>307</v>
      </c>
      <c r="K5945" t="s">
        <v>307</v>
      </c>
      <c r="L5945" t="s">
        <v>307</v>
      </c>
      <c r="M5945" t="s">
        <v>307</v>
      </c>
      <c r="N5945" t="s">
        <v>307</v>
      </c>
      <c r="O5945" t="s">
        <v>307</v>
      </c>
      <c r="P5945" t="s">
        <v>307</v>
      </c>
      <c r="Q5945" t="s">
        <v>307</v>
      </c>
    </row>
    <row r="5946" spans="1:26" x14ac:dyDescent="0.25">
      <c r="A5946">
        <v>708</v>
      </c>
      <c r="B5946" t="s">
        <v>264</v>
      </c>
      <c r="C5946" t="s">
        <v>433</v>
      </c>
      <c r="D5946" t="s">
        <v>48</v>
      </c>
      <c r="E5946" t="s">
        <v>307</v>
      </c>
      <c r="F5946" t="s">
        <v>307</v>
      </c>
      <c r="G5946" t="s">
        <v>307</v>
      </c>
      <c r="H5946" t="s">
        <v>307</v>
      </c>
      <c r="I5946" t="s">
        <v>307</v>
      </c>
      <c r="J5946" t="s">
        <v>307</v>
      </c>
      <c r="K5946" t="s">
        <v>307</v>
      </c>
      <c r="L5946" t="s">
        <v>307</v>
      </c>
      <c r="M5946" t="s">
        <v>307</v>
      </c>
      <c r="N5946" t="s">
        <v>307</v>
      </c>
      <c r="O5946" t="s">
        <v>307</v>
      </c>
      <c r="P5946" t="s">
        <v>307</v>
      </c>
      <c r="Q5946" t="s">
        <v>307</v>
      </c>
    </row>
    <row r="5947" spans="1:26" x14ac:dyDescent="0.25">
      <c r="A5947">
        <v>708</v>
      </c>
      <c r="B5947" t="s">
        <v>264</v>
      </c>
      <c r="C5947" t="s">
        <v>305</v>
      </c>
      <c r="D5947" t="s">
        <v>48</v>
      </c>
      <c r="E5947" t="s">
        <v>307</v>
      </c>
      <c r="F5947" t="s">
        <v>307</v>
      </c>
      <c r="G5947" t="s">
        <v>307</v>
      </c>
      <c r="H5947" t="s">
        <v>307</v>
      </c>
      <c r="I5947" t="s">
        <v>307</v>
      </c>
      <c r="J5947" t="s">
        <v>307</v>
      </c>
      <c r="K5947" t="s">
        <v>307</v>
      </c>
      <c r="L5947" t="s">
        <v>307</v>
      </c>
      <c r="M5947" t="s">
        <v>307</v>
      </c>
      <c r="N5947" t="s">
        <v>307</v>
      </c>
      <c r="O5947" t="s">
        <v>307</v>
      </c>
      <c r="P5947" t="s">
        <v>307</v>
      </c>
      <c r="Q5947" t="s">
        <v>307</v>
      </c>
    </row>
    <row r="5948" spans="1:26" x14ac:dyDescent="0.25">
      <c r="A5948">
        <v>708</v>
      </c>
      <c r="B5948" t="s">
        <v>264</v>
      </c>
      <c r="C5948" t="s">
        <v>306</v>
      </c>
      <c r="D5948" t="s">
        <v>48</v>
      </c>
      <c r="E5948" t="s">
        <v>307</v>
      </c>
      <c r="F5948" t="s">
        <v>307</v>
      </c>
      <c r="G5948" t="s">
        <v>307</v>
      </c>
      <c r="H5948" t="s">
        <v>307</v>
      </c>
      <c r="I5948" t="s">
        <v>307</v>
      </c>
      <c r="J5948" t="s">
        <v>307</v>
      </c>
      <c r="K5948" t="s">
        <v>307</v>
      </c>
      <c r="L5948" t="s">
        <v>307</v>
      </c>
      <c r="M5948" t="s">
        <v>307</v>
      </c>
      <c r="N5948" t="s">
        <v>307</v>
      </c>
      <c r="O5948" t="s">
        <v>307</v>
      </c>
      <c r="P5948" t="s">
        <v>307</v>
      </c>
      <c r="Q5948" t="s">
        <v>307</v>
      </c>
    </row>
    <row r="5949" spans="1:26" x14ac:dyDescent="0.25">
      <c r="A5949">
        <v>708</v>
      </c>
      <c r="B5949" t="s">
        <v>264</v>
      </c>
      <c r="C5949" t="s">
        <v>44</v>
      </c>
      <c r="D5949" t="s">
        <v>54</v>
      </c>
      <c r="E5949" t="s">
        <v>307</v>
      </c>
      <c r="F5949" t="s">
        <v>307</v>
      </c>
      <c r="G5949" t="s">
        <v>307</v>
      </c>
      <c r="H5949" t="s">
        <v>307</v>
      </c>
      <c r="I5949" t="s">
        <v>307</v>
      </c>
      <c r="J5949" t="s">
        <v>307</v>
      </c>
      <c r="K5949" t="s">
        <v>307</v>
      </c>
      <c r="L5949" t="s">
        <v>307</v>
      </c>
      <c r="M5949" t="s">
        <v>307</v>
      </c>
      <c r="N5949" t="s">
        <v>307</v>
      </c>
      <c r="O5949" t="s">
        <v>307</v>
      </c>
      <c r="P5949" t="s">
        <v>307</v>
      </c>
      <c r="Q5949" t="s">
        <v>307</v>
      </c>
      <c r="R5949" t="s">
        <v>307</v>
      </c>
      <c r="S5949" t="s">
        <v>307</v>
      </c>
      <c r="T5949" t="s">
        <v>307</v>
      </c>
      <c r="U5949" t="s">
        <v>307</v>
      </c>
      <c r="V5949" t="s">
        <v>307</v>
      </c>
      <c r="W5949" t="s">
        <v>307</v>
      </c>
    </row>
    <row r="5950" spans="1:26" x14ac:dyDescent="0.25">
      <c r="A5950">
        <v>708</v>
      </c>
      <c r="B5950" t="s">
        <v>264</v>
      </c>
      <c r="C5950" t="s">
        <v>44</v>
      </c>
      <c r="D5950" t="s">
        <v>55</v>
      </c>
      <c r="E5950" t="s">
        <v>307</v>
      </c>
      <c r="F5950" t="s">
        <v>307</v>
      </c>
      <c r="G5950" t="s">
        <v>307</v>
      </c>
      <c r="H5950" t="s">
        <v>307</v>
      </c>
      <c r="I5950" t="s">
        <v>307</v>
      </c>
      <c r="J5950" t="s">
        <v>307</v>
      </c>
      <c r="K5950" t="s">
        <v>307</v>
      </c>
      <c r="L5950" t="s">
        <v>307</v>
      </c>
      <c r="M5950" t="s">
        <v>307</v>
      </c>
      <c r="N5950" t="s">
        <v>307</v>
      </c>
      <c r="O5950" t="s">
        <v>307</v>
      </c>
      <c r="P5950" t="s">
        <v>307</v>
      </c>
      <c r="Q5950" t="s">
        <v>307</v>
      </c>
      <c r="R5950" t="s">
        <v>307</v>
      </c>
      <c r="S5950" t="s">
        <v>307</v>
      </c>
      <c r="T5950" t="s">
        <v>307</v>
      </c>
      <c r="U5950" t="s">
        <v>307</v>
      </c>
      <c r="V5950" t="s">
        <v>307</v>
      </c>
      <c r="W5950" t="s">
        <v>307</v>
      </c>
    </row>
    <row r="5951" spans="1:26" x14ac:dyDescent="0.25">
      <c r="A5951">
        <v>708</v>
      </c>
      <c r="B5951" t="s">
        <v>264</v>
      </c>
      <c r="C5951" t="s">
        <v>44</v>
      </c>
      <c r="D5951" t="s">
        <v>56</v>
      </c>
      <c r="E5951" t="s">
        <v>307</v>
      </c>
      <c r="F5951" t="s">
        <v>307</v>
      </c>
      <c r="G5951" t="s">
        <v>307</v>
      </c>
      <c r="H5951" t="s">
        <v>307</v>
      </c>
      <c r="I5951" t="s">
        <v>307</v>
      </c>
      <c r="J5951" t="s">
        <v>307</v>
      </c>
      <c r="K5951" t="s">
        <v>307</v>
      </c>
      <c r="L5951" t="s">
        <v>307</v>
      </c>
      <c r="M5951" t="s">
        <v>307</v>
      </c>
      <c r="N5951" t="s">
        <v>307</v>
      </c>
      <c r="O5951" t="s">
        <v>307</v>
      </c>
      <c r="P5951" t="s">
        <v>307</v>
      </c>
      <c r="Q5951" t="s">
        <v>307</v>
      </c>
      <c r="R5951" t="s">
        <v>307</v>
      </c>
      <c r="S5951" t="s">
        <v>307</v>
      </c>
      <c r="T5951" t="s">
        <v>307</v>
      </c>
      <c r="U5951" t="s">
        <v>307</v>
      </c>
      <c r="V5951" t="s">
        <v>307</v>
      </c>
      <c r="W5951" t="s">
        <v>307</v>
      </c>
    </row>
    <row r="5952" spans="1:26" x14ac:dyDescent="0.25">
      <c r="A5952">
        <v>708</v>
      </c>
      <c r="B5952" t="s">
        <v>264</v>
      </c>
      <c r="C5952" t="s">
        <v>44</v>
      </c>
      <c r="D5952" t="s">
        <v>57</v>
      </c>
      <c r="E5952" t="s">
        <v>307</v>
      </c>
      <c r="F5952" t="s">
        <v>307</v>
      </c>
      <c r="G5952" t="s">
        <v>307</v>
      </c>
      <c r="H5952" t="s">
        <v>307</v>
      </c>
      <c r="I5952" t="s">
        <v>307</v>
      </c>
      <c r="J5952" t="s">
        <v>307</v>
      </c>
      <c r="K5952" t="s">
        <v>307</v>
      </c>
      <c r="L5952" t="s">
        <v>307</v>
      </c>
      <c r="M5952" t="s">
        <v>307</v>
      </c>
      <c r="N5952" t="s">
        <v>307</v>
      </c>
      <c r="O5952" t="s">
        <v>307</v>
      </c>
      <c r="P5952" t="s">
        <v>307</v>
      </c>
      <c r="Q5952" t="s">
        <v>307</v>
      </c>
      <c r="R5952" t="s">
        <v>307</v>
      </c>
      <c r="S5952" t="s">
        <v>307</v>
      </c>
      <c r="T5952" t="s">
        <v>307</v>
      </c>
      <c r="U5952" t="s">
        <v>307</v>
      </c>
      <c r="V5952" t="s">
        <v>307</v>
      </c>
      <c r="W5952" t="s">
        <v>307</v>
      </c>
    </row>
    <row r="5953" spans="1:45" x14ac:dyDescent="0.25">
      <c r="A5953">
        <v>708</v>
      </c>
      <c r="B5953" t="s">
        <v>264</v>
      </c>
      <c r="C5953" t="s">
        <v>44</v>
      </c>
      <c r="D5953" t="s">
        <v>58</v>
      </c>
      <c r="E5953" t="s">
        <v>307</v>
      </c>
      <c r="F5953" t="s">
        <v>307</v>
      </c>
      <c r="G5953" t="s">
        <v>307</v>
      </c>
      <c r="H5953" t="s">
        <v>307</v>
      </c>
      <c r="I5953" t="s">
        <v>307</v>
      </c>
      <c r="J5953" t="s">
        <v>307</v>
      </c>
      <c r="K5953" t="s">
        <v>307</v>
      </c>
      <c r="L5953" t="s">
        <v>307</v>
      </c>
      <c r="M5953" t="s">
        <v>307</v>
      </c>
      <c r="N5953" t="s">
        <v>307</v>
      </c>
      <c r="O5953" t="s">
        <v>307</v>
      </c>
      <c r="P5953" t="s">
        <v>307</v>
      </c>
      <c r="Q5953" t="s">
        <v>307</v>
      </c>
      <c r="R5953" t="s">
        <v>307</v>
      </c>
      <c r="S5953" t="s">
        <v>307</v>
      </c>
      <c r="T5953" t="s">
        <v>307</v>
      </c>
      <c r="U5953" t="s">
        <v>307</v>
      </c>
      <c r="V5953" t="s">
        <v>307</v>
      </c>
      <c r="W5953" t="s">
        <v>307</v>
      </c>
    </row>
    <row r="5954" spans="1:45" x14ac:dyDescent="0.25">
      <c r="A5954">
        <v>708</v>
      </c>
      <c r="B5954" t="s">
        <v>264</v>
      </c>
      <c r="C5954" t="s">
        <v>44</v>
      </c>
      <c r="D5954" t="s">
        <v>59</v>
      </c>
      <c r="E5954" t="s">
        <v>307</v>
      </c>
      <c r="F5954" t="s">
        <v>307</v>
      </c>
      <c r="G5954" t="s">
        <v>307</v>
      </c>
      <c r="H5954" t="s">
        <v>307</v>
      </c>
      <c r="I5954" t="s">
        <v>307</v>
      </c>
      <c r="J5954" t="s">
        <v>307</v>
      </c>
      <c r="K5954" t="s">
        <v>307</v>
      </c>
      <c r="L5954" t="s">
        <v>307</v>
      </c>
      <c r="M5954" t="s">
        <v>307</v>
      </c>
      <c r="N5954" t="s">
        <v>307</v>
      </c>
      <c r="O5954" t="s">
        <v>307</v>
      </c>
      <c r="P5954" t="s">
        <v>307</v>
      </c>
      <c r="Q5954" t="s">
        <v>307</v>
      </c>
      <c r="R5954" t="s">
        <v>307</v>
      </c>
      <c r="S5954" t="s">
        <v>307</v>
      </c>
      <c r="T5954" t="s">
        <v>307</v>
      </c>
      <c r="U5954" t="s">
        <v>307</v>
      </c>
      <c r="V5954" t="s">
        <v>307</v>
      </c>
      <c r="W5954" t="s">
        <v>307</v>
      </c>
    </row>
    <row r="5955" spans="1:45" x14ac:dyDescent="0.25">
      <c r="A5955">
        <v>708</v>
      </c>
      <c r="B5955" t="s">
        <v>264</v>
      </c>
      <c r="C5955" t="s">
        <v>44</v>
      </c>
      <c r="D5955" t="s">
        <v>60</v>
      </c>
      <c r="E5955" t="s">
        <v>307</v>
      </c>
      <c r="F5955" t="s">
        <v>307</v>
      </c>
      <c r="G5955" t="s">
        <v>307</v>
      </c>
      <c r="H5955" t="s">
        <v>307</v>
      </c>
      <c r="I5955" t="s">
        <v>307</v>
      </c>
      <c r="J5955" t="s">
        <v>307</v>
      </c>
      <c r="K5955" t="s">
        <v>307</v>
      </c>
      <c r="L5955" t="s">
        <v>307</v>
      </c>
      <c r="M5955" t="s">
        <v>307</v>
      </c>
      <c r="N5955" t="s">
        <v>307</v>
      </c>
      <c r="O5955" t="s">
        <v>307</v>
      </c>
      <c r="P5955" t="s">
        <v>307</v>
      </c>
      <c r="Q5955" t="s">
        <v>307</v>
      </c>
      <c r="R5955" t="s">
        <v>307</v>
      </c>
      <c r="S5955" t="s">
        <v>307</v>
      </c>
      <c r="T5955" t="s">
        <v>307</v>
      </c>
      <c r="U5955" t="s">
        <v>307</v>
      </c>
      <c r="V5955" t="s">
        <v>307</v>
      </c>
      <c r="W5955" t="s">
        <v>307</v>
      </c>
    </row>
    <row r="5956" spans="1:45" x14ac:dyDescent="0.25">
      <c r="A5956">
        <v>708</v>
      </c>
      <c r="B5956" t="s">
        <v>264</v>
      </c>
      <c r="C5956" t="s">
        <v>44</v>
      </c>
      <c r="D5956" t="s">
        <v>61</v>
      </c>
      <c r="E5956" t="s">
        <v>307</v>
      </c>
      <c r="F5956" t="s">
        <v>307</v>
      </c>
      <c r="G5956" t="s">
        <v>307</v>
      </c>
      <c r="H5956" t="s">
        <v>307</v>
      </c>
      <c r="I5956" t="s">
        <v>307</v>
      </c>
      <c r="J5956" t="s">
        <v>307</v>
      </c>
      <c r="K5956" t="s">
        <v>307</v>
      </c>
      <c r="L5956" t="s">
        <v>307</v>
      </c>
      <c r="M5956" t="s">
        <v>307</v>
      </c>
      <c r="N5956" t="s">
        <v>307</v>
      </c>
      <c r="O5956" t="s">
        <v>307</v>
      </c>
      <c r="P5956" t="s">
        <v>307</v>
      </c>
      <c r="Q5956" t="s">
        <v>307</v>
      </c>
      <c r="R5956" t="s">
        <v>307</v>
      </c>
      <c r="S5956" t="s">
        <v>307</v>
      </c>
      <c r="T5956" t="s">
        <v>307</v>
      </c>
      <c r="U5956" t="s">
        <v>307</v>
      </c>
      <c r="V5956" t="s">
        <v>307</v>
      </c>
      <c r="W5956" t="s">
        <v>307</v>
      </c>
    </row>
    <row r="5957" spans="1:45" x14ac:dyDescent="0.25">
      <c r="A5957">
        <v>708</v>
      </c>
      <c r="B5957" t="s">
        <v>264</v>
      </c>
      <c r="C5957" t="s">
        <v>44</v>
      </c>
      <c r="D5957" t="s">
        <v>62</v>
      </c>
      <c r="E5957" t="s">
        <v>307</v>
      </c>
      <c r="F5957" t="s">
        <v>307</v>
      </c>
      <c r="G5957" t="s">
        <v>307</v>
      </c>
      <c r="H5957" t="s">
        <v>307</v>
      </c>
      <c r="I5957" t="s">
        <v>307</v>
      </c>
      <c r="J5957" t="s">
        <v>307</v>
      </c>
      <c r="K5957" t="s">
        <v>307</v>
      </c>
      <c r="L5957" t="s">
        <v>307</v>
      </c>
      <c r="M5957" t="s">
        <v>307</v>
      </c>
      <c r="N5957" t="s">
        <v>307</v>
      </c>
      <c r="O5957" t="s">
        <v>307</v>
      </c>
      <c r="P5957" t="s">
        <v>307</v>
      </c>
      <c r="Q5957" t="s">
        <v>307</v>
      </c>
      <c r="R5957" t="s">
        <v>307</v>
      </c>
      <c r="S5957" t="s">
        <v>307</v>
      </c>
      <c r="T5957" t="s">
        <v>307</v>
      </c>
      <c r="U5957" t="s">
        <v>307</v>
      </c>
      <c r="V5957" t="s">
        <v>307</v>
      </c>
      <c r="W5957" t="s">
        <v>307</v>
      </c>
    </row>
    <row r="5958" spans="1:45" x14ac:dyDescent="0.25">
      <c r="A5958">
        <v>708</v>
      </c>
      <c r="B5958" t="s">
        <v>264</v>
      </c>
      <c r="C5958" t="s">
        <v>38</v>
      </c>
      <c r="D5958" t="s">
        <v>47</v>
      </c>
      <c r="E5958" t="s">
        <v>307</v>
      </c>
      <c r="F5958" t="s">
        <v>307</v>
      </c>
      <c r="G5958" t="s">
        <v>307</v>
      </c>
      <c r="H5958" t="s">
        <v>307</v>
      </c>
      <c r="I5958" t="s">
        <v>307</v>
      </c>
      <c r="J5958" t="s">
        <v>307</v>
      </c>
      <c r="K5958" t="s">
        <v>307</v>
      </c>
      <c r="L5958" t="s">
        <v>307</v>
      </c>
      <c r="M5958" t="s">
        <v>307</v>
      </c>
      <c r="N5958" t="s">
        <v>307</v>
      </c>
      <c r="O5958" t="s">
        <v>307</v>
      </c>
      <c r="P5958" t="s">
        <v>307</v>
      </c>
      <c r="Q5958" t="s">
        <v>307</v>
      </c>
      <c r="R5958" t="s">
        <v>307</v>
      </c>
      <c r="S5958" t="s">
        <v>307</v>
      </c>
      <c r="T5958" t="s">
        <v>307</v>
      </c>
      <c r="U5958" t="s">
        <v>307</v>
      </c>
      <c r="V5958" t="s">
        <v>307</v>
      </c>
      <c r="W5958" t="s">
        <v>307</v>
      </c>
      <c r="X5958" t="s">
        <v>307</v>
      </c>
      <c r="Y5958" t="s">
        <v>307</v>
      </c>
      <c r="Z5958" t="s">
        <v>307</v>
      </c>
      <c r="AA5958" t="s">
        <v>307</v>
      </c>
      <c r="AB5958" t="s">
        <v>307</v>
      </c>
      <c r="AC5958" t="s">
        <v>307</v>
      </c>
      <c r="AD5958" t="s">
        <v>307</v>
      </c>
      <c r="AE5958" t="s">
        <v>307</v>
      </c>
      <c r="AF5958" t="s">
        <v>307</v>
      </c>
      <c r="AG5958" t="s">
        <v>307</v>
      </c>
      <c r="AH5958" t="s">
        <v>307</v>
      </c>
      <c r="AI5958" t="s">
        <v>307</v>
      </c>
      <c r="AJ5958" t="s">
        <v>307</v>
      </c>
      <c r="AK5958" t="s">
        <v>307</v>
      </c>
      <c r="AL5958" t="s">
        <v>307</v>
      </c>
      <c r="AM5958" t="s">
        <v>307</v>
      </c>
      <c r="AN5958" t="s">
        <v>307</v>
      </c>
      <c r="AO5958" t="s">
        <v>307</v>
      </c>
      <c r="AP5958" t="s">
        <v>307</v>
      </c>
      <c r="AQ5958" t="s">
        <v>307</v>
      </c>
      <c r="AR5958" t="s">
        <v>307</v>
      </c>
      <c r="AS5958" t="s">
        <v>307</v>
      </c>
    </row>
    <row r="5959" spans="1:45" x14ac:dyDescent="0.25">
      <c r="A5959">
        <v>708</v>
      </c>
      <c r="B5959" t="s">
        <v>264</v>
      </c>
      <c r="C5959" t="s">
        <v>38</v>
      </c>
      <c r="D5959" t="s">
        <v>48</v>
      </c>
      <c r="E5959" t="s">
        <v>307</v>
      </c>
      <c r="F5959" t="s">
        <v>307</v>
      </c>
      <c r="G5959" t="s">
        <v>307</v>
      </c>
      <c r="H5959" t="s">
        <v>307</v>
      </c>
      <c r="I5959" t="s">
        <v>307</v>
      </c>
      <c r="J5959" t="s">
        <v>307</v>
      </c>
      <c r="K5959" t="s">
        <v>307</v>
      </c>
      <c r="L5959" t="s">
        <v>307</v>
      </c>
      <c r="M5959" t="s">
        <v>307</v>
      </c>
      <c r="N5959" t="s">
        <v>307</v>
      </c>
      <c r="O5959" t="s">
        <v>307</v>
      </c>
      <c r="P5959" t="s">
        <v>307</v>
      </c>
      <c r="Q5959" t="s">
        <v>307</v>
      </c>
      <c r="R5959" t="s">
        <v>307</v>
      </c>
      <c r="S5959" t="s">
        <v>307</v>
      </c>
      <c r="T5959" t="s">
        <v>307</v>
      </c>
      <c r="U5959" t="s">
        <v>307</v>
      </c>
      <c r="V5959" t="s">
        <v>307</v>
      </c>
      <c r="W5959" t="s">
        <v>307</v>
      </c>
      <c r="X5959" t="s">
        <v>307</v>
      </c>
      <c r="Y5959" t="s">
        <v>307</v>
      </c>
      <c r="Z5959" t="s">
        <v>307</v>
      </c>
      <c r="AA5959" t="s">
        <v>307</v>
      </c>
      <c r="AB5959" t="s">
        <v>307</v>
      </c>
      <c r="AC5959" t="s">
        <v>307</v>
      </c>
      <c r="AD5959" t="s">
        <v>307</v>
      </c>
      <c r="AE5959" t="s">
        <v>307</v>
      </c>
      <c r="AF5959" t="s">
        <v>307</v>
      </c>
      <c r="AG5959" t="s">
        <v>307</v>
      </c>
      <c r="AH5959" t="s">
        <v>307</v>
      </c>
      <c r="AI5959" t="s">
        <v>307</v>
      </c>
      <c r="AJ5959" t="s">
        <v>307</v>
      </c>
      <c r="AK5959" t="s">
        <v>307</v>
      </c>
      <c r="AL5959" t="s">
        <v>307</v>
      </c>
      <c r="AM5959" t="s">
        <v>307</v>
      </c>
      <c r="AN5959" t="s">
        <v>307</v>
      </c>
      <c r="AO5959" t="s">
        <v>307</v>
      </c>
      <c r="AP5959" t="s">
        <v>307</v>
      </c>
      <c r="AQ5959" t="s">
        <v>307</v>
      </c>
      <c r="AR5959" t="s">
        <v>307</v>
      </c>
      <c r="AS5959" t="s">
        <v>307</v>
      </c>
    </row>
    <row r="5960" spans="1:45" x14ac:dyDescent="0.25">
      <c r="A5960">
        <v>708</v>
      </c>
      <c r="B5960" t="s">
        <v>264</v>
      </c>
      <c r="C5960" t="s">
        <v>38</v>
      </c>
      <c r="D5960" t="s">
        <v>49</v>
      </c>
      <c r="E5960" t="s">
        <v>307</v>
      </c>
      <c r="F5960" t="s">
        <v>307</v>
      </c>
      <c r="G5960" t="s">
        <v>307</v>
      </c>
      <c r="H5960" t="s">
        <v>307</v>
      </c>
      <c r="I5960" t="s">
        <v>307</v>
      </c>
      <c r="J5960" t="s">
        <v>307</v>
      </c>
      <c r="K5960" t="s">
        <v>307</v>
      </c>
      <c r="L5960" t="s">
        <v>307</v>
      </c>
      <c r="M5960" t="s">
        <v>307</v>
      </c>
      <c r="N5960" t="s">
        <v>307</v>
      </c>
      <c r="O5960" t="s">
        <v>307</v>
      </c>
      <c r="P5960" t="s">
        <v>307</v>
      </c>
      <c r="Q5960" t="s">
        <v>307</v>
      </c>
      <c r="R5960" t="s">
        <v>307</v>
      </c>
      <c r="S5960" t="s">
        <v>307</v>
      </c>
      <c r="T5960" t="s">
        <v>307</v>
      </c>
      <c r="U5960" t="s">
        <v>307</v>
      </c>
      <c r="V5960" t="s">
        <v>307</v>
      </c>
      <c r="W5960" t="s">
        <v>307</v>
      </c>
      <c r="X5960" t="s">
        <v>307</v>
      </c>
      <c r="Y5960" t="s">
        <v>307</v>
      </c>
      <c r="Z5960" t="s">
        <v>307</v>
      </c>
      <c r="AA5960" t="s">
        <v>307</v>
      </c>
      <c r="AB5960" t="s">
        <v>307</v>
      </c>
      <c r="AC5960" t="s">
        <v>307</v>
      </c>
      <c r="AD5960" t="s">
        <v>307</v>
      </c>
      <c r="AE5960" t="s">
        <v>307</v>
      </c>
      <c r="AF5960" t="s">
        <v>307</v>
      </c>
      <c r="AG5960" t="s">
        <v>307</v>
      </c>
      <c r="AH5960" t="s">
        <v>307</v>
      </c>
      <c r="AI5960" t="s">
        <v>307</v>
      </c>
      <c r="AJ5960" t="s">
        <v>307</v>
      </c>
      <c r="AK5960" t="s">
        <v>307</v>
      </c>
      <c r="AL5960" t="s">
        <v>307</v>
      </c>
      <c r="AM5960" t="s">
        <v>307</v>
      </c>
      <c r="AN5960" t="s">
        <v>307</v>
      </c>
      <c r="AO5960" t="s">
        <v>307</v>
      </c>
      <c r="AP5960" t="s">
        <v>307</v>
      </c>
      <c r="AQ5960" t="s">
        <v>307</v>
      </c>
      <c r="AR5960" t="s">
        <v>307</v>
      </c>
      <c r="AS5960" t="s">
        <v>307</v>
      </c>
    </row>
    <row r="5961" spans="1:45" x14ac:dyDescent="0.25">
      <c r="A5961">
        <v>708</v>
      </c>
      <c r="B5961" t="s">
        <v>264</v>
      </c>
      <c r="C5961" t="s">
        <v>450</v>
      </c>
      <c r="D5961" t="s">
        <v>48</v>
      </c>
      <c r="E5961" t="s">
        <v>307</v>
      </c>
      <c r="F5961" t="s">
        <v>307</v>
      </c>
      <c r="G5961" t="s">
        <v>307</v>
      </c>
      <c r="H5961" t="s">
        <v>307</v>
      </c>
      <c r="I5961" t="s">
        <v>307</v>
      </c>
      <c r="J5961" t="s">
        <v>307</v>
      </c>
      <c r="K5961" t="s">
        <v>307</v>
      </c>
      <c r="L5961" t="s">
        <v>307</v>
      </c>
      <c r="M5961" t="s">
        <v>307</v>
      </c>
      <c r="N5961" t="s">
        <v>307</v>
      </c>
      <c r="O5961" t="s">
        <v>307</v>
      </c>
      <c r="P5961" t="s">
        <v>307</v>
      </c>
      <c r="Q5961" t="s">
        <v>307</v>
      </c>
      <c r="R5961" t="s">
        <v>307</v>
      </c>
    </row>
    <row r="5962" spans="1:45" x14ac:dyDescent="0.25">
      <c r="A5962">
        <v>708</v>
      </c>
      <c r="B5962" t="s">
        <v>264</v>
      </c>
      <c r="C5962" t="s">
        <v>449</v>
      </c>
      <c r="D5962" t="s">
        <v>48</v>
      </c>
      <c r="E5962" t="s">
        <v>307</v>
      </c>
      <c r="F5962" t="s">
        <v>307</v>
      </c>
      <c r="G5962" t="s">
        <v>307</v>
      </c>
      <c r="H5962" t="s">
        <v>307</v>
      </c>
      <c r="I5962" t="s">
        <v>307</v>
      </c>
      <c r="J5962" t="s">
        <v>307</v>
      </c>
      <c r="K5962" t="s">
        <v>307</v>
      </c>
      <c r="L5962" t="s">
        <v>307</v>
      </c>
      <c r="M5962" t="s">
        <v>307</v>
      </c>
      <c r="N5962" t="s">
        <v>307</v>
      </c>
      <c r="O5962" t="s">
        <v>307</v>
      </c>
      <c r="P5962" t="s">
        <v>307</v>
      </c>
      <c r="Q5962" t="s">
        <v>307</v>
      </c>
      <c r="R5962" t="s">
        <v>307</v>
      </c>
    </row>
    <row r="5963" spans="1:45" x14ac:dyDescent="0.25">
      <c r="A5963">
        <v>708</v>
      </c>
      <c r="B5963" t="s">
        <v>264</v>
      </c>
      <c r="C5963" t="s">
        <v>475</v>
      </c>
      <c r="D5963" t="s">
        <v>48</v>
      </c>
      <c r="E5963" t="s">
        <v>307</v>
      </c>
      <c r="F5963" t="s">
        <v>307</v>
      </c>
      <c r="G5963" t="s">
        <v>307</v>
      </c>
    </row>
    <row r="5964" spans="1:45" x14ac:dyDescent="0.25">
      <c r="A5964">
        <v>708</v>
      </c>
      <c r="B5964" t="s">
        <v>264</v>
      </c>
      <c r="C5964" t="s">
        <v>42</v>
      </c>
      <c r="D5964" t="s">
        <v>48</v>
      </c>
      <c r="E5964" t="s">
        <v>307</v>
      </c>
      <c r="F5964" t="s">
        <v>307</v>
      </c>
      <c r="G5964" t="s">
        <v>307</v>
      </c>
      <c r="H5964" t="s">
        <v>307</v>
      </c>
      <c r="I5964" t="s">
        <v>307</v>
      </c>
      <c r="J5964" t="s">
        <v>307</v>
      </c>
      <c r="K5964" t="s">
        <v>307</v>
      </c>
      <c r="L5964" t="s">
        <v>307</v>
      </c>
      <c r="M5964" t="s">
        <v>307</v>
      </c>
      <c r="N5964" t="s">
        <v>307</v>
      </c>
      <c r="O5964" t="s">
        <v>307</v>
      </c>
      <c r="P5964" t="s">
        <v>307</v>
      </c>
      <c r="Q5964" t="s">
        <v>307</v>
      </c>
      <c r="R5964" t="s">
        <v>307</v>
      </c>
      <c r="S5964" t="s">
        <v>307</v>
      </c>
      <c r="T5964" t="s">
        <v>307</v>
      </c>
      <c r="U5964" t="s">
        <v>307</v>
      </c>
      <c r="V5964" t="s">
        <v>307</v>
      </c>
      <c r="W5964" t="s">
        <v>307</v>
      </c>
      <c r="X5964" t="s">
        <v>307</v>
      </c>
      <c r="Y5964" t="s">
        <v>307</v>
      </c>
      <c r="Z5964" t="s">
        <v>307</v>
      </c>
    </row>
    <row r="5965" spans="1:45" x14ac:dyDescent="0.25">
      <c r="A5965">
        <v>709</v>
      </c>
      <c r="B5965" t="s">
        <v>265</v>
      </c>
      <c r="C5965" t="s">
        <v>43</v>
      </c>
      <c r="D5965" t="s">
        <v>54</v>
      </c>
      <c r="E5965" t="s">
        <v>307</v>
      </c>
      <c r="F5965" t="s">
        <v>307</v>
      </c>
      <c r="G5965" t="s">
        <v>307</v>
      </c>
      <c r="H5965" t="s">
        <v>307</v>
      </c>
      <c r="I5965" t="s">
        <v>307</v>
      </c>
      <c r="J5965" t="s">
        <v>307</v>
      </c>
      <c r="K5965" t="s">
        <v>307</v>
      </c>
      <c r="L5965" t="s">
        <v>307</v>
      </c>
      <c r="M5965" t="s">
        <v>307</v>
      </c>
      <c r="N5965" t="s">
        <v>307</v>
      </c>
      <c r="O5965" t="s">
        <v>307</v>
      </c>
      <c r="P5965" t="s">
        <v>307</v>
      </c>
      <c r="Q5965" t="s">
        <v>307</v>
      </c>
      <c r="R5965" t="s">
        <v>307</v>
      </c>
      <c r="S5965" t="s">
        <v>307</v>
      </c>
      <c r="T5965" t="s">
        <v>307</v>
      </c>
      <c r="U5965" t="s">
        <v>307</v>
      </c>
      <c r="V5965" t="s">
        <v>307</v>
      </c>
      <c r="W5965" t="s">
        <v>307</v>
      </c>
    </row>
    <row r="5966" spans="1:45" x14ac:dyDescent="0.25">
      <c r="A5966">
        <v>709</v>
      </c>
      <c r="B5966" t="s">
        <v>265</v>
      </c>
      <c r="C5966" t="s">
        <v>43</v>
      </c>
      <c r="D5966" t="s">
        <v>55</v>
      </c>
      <c r="E5966" t="s">
        <v>307</v>
      </c>
      <c r="F5966" t="s">
        <v>307</v>
      </c>
      <c r="G5966" t="s">
        <v>307</v>
      </c>
      <c r="H5966" t="s">
        <v>307</v>
      </c>
      <c r="I5966" t="s">
        <v>307</v>
      </c>
      <c r="J5966" t="s">
        <v>307</v>
      </c>
      <c r="K5966" t="s">
        <v>307</v>
      </c>
      <c r="L5966" t="s">
        <v>307</v>
      </c>
      <c r="M5966" t="s">
        <v>307</v>
      </c>
      <c r="N5966" t="s">
        <v>307</v>
      </c>
      <c r="O5966" t="s">
        <v>307</v>
      </c>
      <c r="P5966" t="s">
        <v>307</v>
      </c>
      <c r="Q5966" t="s">
        <v>307</v>
      </c>
      <c r="R5966" t="s">
        <v>307</v>
      </c>
      <c r="S5966" t="s">
        <v>307</v>
      </c>
      <c r="T5966" t="s">
        <v>307</v>
      </c>
      <c r="U5966" t="s">
        <v>307</v>
      </c>
      <c r="V5966" t="s">
        <v>307</v>
      </c>
      <c r="W5966" t="s">
        <v>307</v>
      </c>
    </row>
    <row r="5967" spans="1:45" x14ac:dyDescent="0.25">
      <c r="A5967">
        <v>709</v>
      </c>
      <c r="B5967" t="s">
        <v>265</v>
      </c>
      <c r="C5967" t="s">
        <v>43</v>
      </c>
      <c r="D5967" t="s">
        <v>56</v>
      </c>
      <c r="E5967" t="s">
        <v>307</v>
      </c>
      <c r="F5967" t="s">
        <v>307</v>
      </c>
      <c r="G5967" t="s">
        <v>307</v>
      </c>
      <c r="H5967" t="s">
        <v>307</v>
      </c>
      <c r="I5967" t="s">
        <v>307</v>
      </c>
      <c r="J5967" t="s">
        <v>307</v>
      </c>
      <c r="K5967" t="s">
        <v>307</v>
      </c>
      <c r="L5967" t="s">
        <v>307</v>
      </c>
      <c r="M5967" t="s">
        <v>307</v>
      </c>
      <c r="N5967" t="s">
        <v>307</v>
      </c>
      <c r="O5967" t="s">
        <v>307</v>
      </c>
      <c r="P5967" t="s">
        <v>307</v>
      </c>
      <c r="Q5967" t="s">
        <v>307</v>
      </c>
      <c r="R5967" t="s">
        <v>307</v>
      </c>
      <c r="S5967" t="s">
        <v>307</v>
      </c>
      <c r="T5967" t="s">
        <v>307</v>
      </c>
      <c r="U5967" t="s">
        <v>307</v>
      </c>
      <c r="V5967" t="s">
        <v>307</v>
      </c>
      <c r="W5967" t="s">
        <v>307</v>
      </c>
    </row>
    <row r="5968" spans="1:45" x14ac:dyDescent="0.25">
      <c r="A5968">
        <v>709</v>
      </c>
      <c r="B5968" t="s">
        <v>265</v>
      </c>
      <c r="C5968" t="s">
        <v>43</v>
      </c>
      <c r="D5968" t="s">
        <v>57</v>
      </c>
      <c r="E5968" t="s">
        <v>307</v>
      </c>
      <c r="F5968" t="s">
        <v>307</v>
      </c>
      <c r="G5968" t="s">
        <v>307</v>
      </c>
      <c r="H5968" t="s">
        <v>307</v>
      </c>
      <c r="I5968" t="s">
        <v>307</v>
      </c>
      <c r="J5968" t="s">
        <v>307</v>
      </c>
      <c r="K5968" t="s">
        <v>307</v>
      </c>
      <c r="L5968" t="s">
        <v>307</v>
      </c>
      <c r="M5968" t="s">
        <v>307</v>
      </c>
      <c r="N5968" t="s">
        <v>307</v>
      </c>
      <c r="O5968" t="s">
        <v>307</v>
      </c>
      <c r="P5968" t="s">
        <v>307</v>
      </c>
      <c r="Q5968" t="s">
        <v>307</v>
      </c>
      <c r="R5968" t="s">
        <v>307</v>
      </c>
      <c r="S5968" t="s">
        <v>307</v>
      </c>
      <c r="T5968" t="s">
        <v>307</v>
      </c>
      <c r="U5968" t="s">
        <v>307</v>
      </c>
      <c r="V5968" t="s">
        <v>307</v>
      </c>
      <c r="W5968" t="s">
        <v>307</v>
      </c>
    </row>
    <row r="5969" spans="1:45" x14ac:dyDescent="0.25">
      <c r="A5969">
        <v>709</v>
      </c>
      <c r="B5969" t="s">
        <v>265</v>
      </c>
      <c r="C5969" t="s">
        <v>43</v>
      </c>
      <c r="D5969" t="s">
        <v>58</v>
      </c>
      <c r="E5969" t="s">
        <v>307</v>
      </c>
      <c r="F5969" t="s">
        <v>307</v>
      </c>
      <c r="G5969" t="s">
        <v>307</v>
      </c>
      <c r="H5969" t="s">
        <v>307</v>
      </c>
      <c r="I5969" t="s">
        <v>307</v>
      </c>
      <c r="J5969" t="s">
        <v>307</v>
      </c>
      <c r="K5969" t="s">
        <v>307</v>
      </c>
      <c r="L5969" t="s">
        <v>307</v>
      </c>
      <c r="M5969" t="s">
        <v>307</v>
      </c>
      <c r="N5969" t="s">
        <v>307</v>
      </c>
      <c r="O5969" t="s">
        <v>307</v>
      </c>
      <c r="P5969" t="s">
        <v>307</v>
      </c>
      <c r="Q5969" t="s">
        <v>307</v>
      </c>
      <c r="R5969" t="s">
        <v>307</v>
      </c>
      <c r="S5969" t="s">
        <v>307</v>
      </c>
      <c r="T5969" t="s">
        <v>307</v>
      </c>
      <c r="U5969" t="s">
        <v>307</v>
      </c>
      <c r="V5969" t="s">
        <v>307</v>
      </c>
      <c r="W5969" t="s">
        <v>307</v>
      </c>
    </row>
    <row r="5970" spans="1:45" x14ac:dyDescent="0.25">
      <c r="A5970">
        <v>709</v>
      </c>
      <c r="B5970" t="s">
        <v>265</v>
      </c>
      <c r="C5970" t="s">
        <v>43</v>
      </c>
      <c r="D5970" t="s">
        <v>59</v>
      </c>
      <c r="E5970" t="s">
        <v>307</v>
      </c>
      <c r="F5970" t="s">
        <v>307</v>
      </c>
      <c r="G5970" t="s">
        <v>307</v>
      </c>
      <c r="H5970" t="s">
        <v>307</v>
      </c>
      <c r="I5970" t="s">
        <v>307</v>
      </c>
      <c r="J5970" t="s">
        <v>307</v>
      </c>
      <c r="K5970" t="s">
        <v>307</v>
      </c>
      <c r="L5970" t="s">
        <v>307</v>
      </c>
      <c r="M5970" t="s">
        <v>307</v>
      </c>
      <c r="N5970" t="s">
        <v>307</v>
      </c>
      <c r="O5970" t="s">
        <v>307</v>
      </c>
      <c r="P5970" t="s">
        <v>307</v>
      </c>
      <c r="Q5970" t="s">
        <v>307</v>
      </c>
      <c r="R5970" t="s">
        <v>307</v>
      </c>
      <c r="S5970" t="s">
        <v>307</v>
      </c>
      <c r="T5970" t="s">
        <v>307</v>
      </c>
      <c r="U5970" t="s">
        <v>307</v>
      </c>
      <c r="V5970" t="s">
        <v>307</v>
      </c>
      <c r="W5970" t="s">
        <v>307</v>
      </c>
    </row>
    <row r="5971" spans="1:45" x14ac:dyDescent="0.25">
      <c r="A5971">
        <v>709</v>
      </c>
      <c r="B5971" t="s">
        <v>265</v>
      </c>
      <c r="C5971" t="s">
        <v>43</v>
      </c>
      <c r="D5971" t="s">
        <v>60</v>
      </c>
      <c r="E5971" t="s">
        <v>307</v>
      </c>
      <c r="F5971" t="s">
        <v>307</v>
      </c>
      <c r="G5971" t="s">
        <v>307</v>
      </c>
      <c r="H5971" t="s">
        <v>307</v>
      </c>
      <c r="I5971" t="s">
        <v>307</v>
      </c>
      <c r="J5971" t="s">
        <v>307</v>
      </c>
      <c r="K5971" t="s">
        <v>307</v>
      </c>
      <c r="L5971" t="s">
        <v>307</v>
      </c>
      <c r="M5971" t="s">
        <v>307</v>
      </c>
      <c r="N5971" t="s">
        <v>307</v>
      </c>
      <c r="O5971" t="s">
        <v>307</v>
      </c>
      <c r="P5971" t="s">
        <v>307</v>
      </c>
      <c r="Q5971" t="s">
        <v>307</v>
      </c>
      <c r="R5971" t="s">
        <v>307</v>
      </c>
      <c r="S5971" t="s">
        <v>307</v>
      </c>
      <c r="T5971" t="s">
        <v>307</v>
      </c>
      <c r="U5971" t="s">
        <v>307</v>
      </c>
      <c r="V5971" t="s">
        <v>307</v>
      </c>
      <c r="W5971" t="s">
        <v>307</v>
      </c>
    </row>
    <row r="5972" spans="1:45" x14ac:dyDescent="0.25">
      <c r="A5972">
        <v>709</v>
      </c>
      <c r="B5972" t="s">
        <v>265</v>
      </c>
      <c r="C5972" t="s">
        <v>43</v>
      </c>
      <c r="D5972" t="s">
        <v>61</v>
      </c>
      <c r="E5972" t="s">
        <v>307</v>
      </c>
      <c r="F5972" t="s">
        <v>307</v>
      </c>
      <c r="G5972" t="s">
        <v>307</v>
      </c>
      <c r="H5972" t="s">
        <v>307</v>
      </c>
      <c r="I5972" t="s">
        <v>307</v>
      </c>
      <c r="J5972" t="s">
        <v>307</v>
      </c>
      <c r="K5972" t="s">
        <v>307</v>
      </c>
      <c r="L5972" t="s">
        <v>307</v>
      </c>
      <c r="M5972" t="s">
        <v>307</v>
      </c>
      <c r="N5972" t="s">
        <v>307</v>
      </c>
      <c r="O5972" t="s">
        <v>307</v>
      </c>
      <c r="P5972" t="s">
        <v>307</v>
      </c>
      <c r="Q5972" t="s">
        <v>307</v>
      </c>
      <c r="R5972" t="s">
        <v>307</v>
      </c>
      <c r="S5972" t="s">
        <v>307</v>
      </c>
      <c r="T5972" t="s">
        <v>307</v>
      </c>
      <c r="U5972" t="s">
        <v>307</v>
      </c>
      <c r="V5972" t="s">
        <v>307</v>
      </c>
      <c r="W5972" t="s">
        <v>307</v>
      </c>
    </row>
    <row r="5973" spans="1:45" x14ac:dyDescent="0.25">
      <c r="A5973">
        <v>709</v>
      </c>
      <c r="B5973" t="s">
        <v>265</v>
      </c>
      <c r="C5973" t="s">
        <v>43</v>
      </c>
      <c r="D5973" t="s">
        <v>62</v>
      </c>
      <c r="E5973" t="s">
        <v>307</v>
      </c>
      <c r="F5973" t="s">
        <v>307</v>
      </c>
      <c r="G5973" t="s">
        <v>307</v>
      </c>
      <c r="H5973" t="s">
        <v>307</v>
      </c>
      <c r="I5973" t="s">
        <v>307</v>
      </c>
      <c r="J5973" t="s">
        <v>307</v>
      </c>
      <c r="K5973" t="s">
        <v>307</v>
      </c>
      <c r="L5973" t="s">
        <v>307</v>
      </c>
      <c r="M5973" t="s">
        <v>307</v>
      </c>
      <c r="N5973" t="s">
        <v>307</v>
      </c>
      <c r="O5973" t="s">
        <v>307</v>
      </c>
      <c r="P5973" t="s">
        <v>307</v>
      </c>
      <c r="Q5973" t="s">
        <v>307</v>
      </c>
      <c r="R5973" t="s">
        <v>307</v>
      </c>
      <c r="S5973" t="s">
        <v>307</v>
      </c>
      <c r="T5973" t="s">
        <v>307</v>
      </c>
      <c r="U5973" t="s">
        <v>307</v>
      </c>
      <c r="V5973" t="s">
        <v>307</v>
      </c>
      <c r="W5973" t="s">
        <v>307</v>
      </c>
    </row>
    <row r="5974" spans="1:45" x14ac:dyDescent="0.25">
      <c r="A5974">
        <v>709</v>
      </c>
      <c r="B5974" t="s">
        <v>265</v>
      </c>
      <c r="C5974" t="s">
        <v>36</v>
      </c>
      <c r="D5974" t="s">
        <v>47</v>
      </c>
      <c r="E5974" t="s">
        <v>307</v>
      </c>
      <c r="F5974" t="s">
        <v>307</v>
      </c>
      <c r="G5974" t="s">
        <v>307</v>
      </c>
      <c r="H5974" t="s">
        <v>307</v>
      </c>
      <c r="I5974" t="s">
        <v>307</v>
      </c>
      <c r="J5974" t="s">
        <v>307</v>
      </c>
      <c r="K5974" t="s">
        <v>307</v>
      </c>
      <c r="L5974" t="s">
        <v>307</v>
      </c>
      <c r="M5974" t="s">
        <v>307</v>
      </c>
      <c r="N5974" t="s">
        <v>307</v>
      </c>
      <c r="O5974" t="s">
        <v>307</v>
      </c>
      <c r="P5974" t="s">
        <v>307</v>
      </c>
      <c r="Q5974" t="s">
        <v>307</v>
      </c>
      <c r="R5974" t="s">
        <v>307</v>
      </c>
      <c r="S5974" t="s">
        <v>307</v>
      </c>
      <c r="T5974" t="s">
        <v>307</v>
      </c>
      <c r="U5974" t="s">
        <v>307</v>
      </c>
      <c r="V5974" t="s">
        <v>307</v>
      </c>
      <c r="W5974" t="s">
        <v>307</v>
      </c>
      <c r="X5974" t="s">
        <v>307</v>
      </c>
      <c r="Y5974" t="s">
        <v>307</v>
      </c>
      <c r="Z5974" t="s">
        <v>307</v>
      </c>
      <c r="AA5974" t="s">
        <v>307</v>
      </c>
      <c r="AB5974" t="s">
        <v>307</v>
      </c>
      <c r="AC5974" t="s">
        <v>307</v>
      </c>
      <c r="AD5974" t="s">
        <v>307</v>
      </c>
      <c r="AE5974" t="s">
        <v>307</v>
      </c>
      <c r="AF5974" t="s">
        <v>307</v>
      </c>
      <c r="AG5974" t="s">
        <v>307</v>
      </c>
      <c r="AH5974" t="s">
        <v>307</v>
      </c>
      <c r="AI5974" t="s">
        <v>307</v>
      </c>
      <c r="AJ5974" t="s">
        <v>307</v>
      </c>
      <c r="AK5974" t="s">
        <v>307</v>
      </c>
      <c r="AL5974" t="s">
        <v>307</v>
      </c>
      <c r="AM5974" t="s">
        <v>307</v>
      </c>
      <c r="AN5974" t="s">
        <v>307</v>
      </c>
      <c r="AO5974" t="s">
        <v>307</v>
      </c>
      <c r="AP5974" t="s">
        <v>307</v>
      </c>
      <c r="AQ5974" t="s">
        <v>307</v>
      </c>
      <c r="AR5974" t="s">
        <v>307</v>
      </c>
      <c r="AS5974" t="s">
        <v>307</v>
      </c>
    </row>
    <row r="5975" spans="1:45" x14ac:dyDescent="0.25">
      <c r="A5975">
        <v>709</v>
      </c>
      <c r="B5975" t="s">
        <v>265</v>
      </c>
      <c r="C5975" t="s">
        <v>36</v>
      </c>
      <c r="D5975" t="s">
        <v>48</v>
      </c>
      <c r="E5975" t="s">
        <v>307</v>
      </c>
      <c r="F5975" t="s">
        <v>307</v>
      </c>
      <c r="G5975" t="s">
        <v>307</v>
      </c>
      <c r="H5975" t="s">
        <v>307</v>
      </c>
      <c r="I5975" t="s">
        <v>307</v>
      </c>
      <c r="J5975" t="s">
        <v>307</v>
      </c>
      <c r="K5975" t="s">
        <v>307</v>
      </c>
      <c r="L5975" t="s">
        <v>307</v>
      </c>
      <c r="M5975" t="s">
        <v>307</v>
      </c>
      <c r="N5975" t="s">
        <v>307</v>
      </c>
      <c r="O5975" t="s">
        <v>307</v>
      </c>
      <c r="P5975" t="s">
        <v>307</v>
      </c>
      <c r="Q5975" t="s">
        <v>307</v>
      </c>
      <c r="R5975" t="s">
        <v>307</v>
      </c>
      <c r="S5975" t="s">
        <v>307</v>
      </c>
      <c r="T5975" t="s">
        <v>307</v>
      </c>
      <c r="U5975" t="s">
        <v>307</v>
      </c>
      <c r="V5975" t="s">
        <v>307</v>
      </c>
      <c r="W5975" t="s">
        <v>307</v>
      </c>
      <c r="X5975" t="s">
        <v>307</v>
      </c>
      <c r="Y5975" t="s">
        <v>307</v>
      </c>
      <c r="Z5975" t="s">
        <v>307</v>
      </c>
      <c r="AA5975" t="s">
        <v>307</v>
      </c>
      <c r="AB5975" t="s">
        <v>307</v>
      </c>
      <c r="AC5975" t="s">
        <v>307</v>
      </c>
      <c r="AD5975" t="s">
        <v>307</v>
      </c>
      <c r="AE5975" t="s">
        <v>307</v>
      </c>
      <c r="AF5975" t="s">
        <v>307</v>
      </c>
      <c r="AG5975" t="s">
        <v>307</v>
      </c>
      <c r="AH5975" t="s">
        <v>307</v>
      </c>
      <c r="AI5975" t="s">
        <v>307</v>
      </c>
      <c r="AJ5975" t="s">
        <v>307</v>
      </c>
      <c r="AK5975" t="s">
        <v>307</v>
      </c>
      <c r="AL5975" t="s">
        <v>307</v>
      </c>
      <c r="AM5975" t="s">
        <v>307</v>
      </c>
      <c r="AN5975" t="s">
        <v>307</v>
      </c>
      <c r="AO5975" t="s">
        <v>307</v>
      </c>
      <c r="AP5975" t="s">
        <v>307</v>
      </c>
      <c r="AQ5975" t="s">
        <v>307</v>
      </c>
      <c r="AR5975" t="s">
        <v>307</v>
      </c>
      <c r="AS5975" t="s">
        <v>307</v>
      </c>
    </row>
    <row r="5976" spans="1:45" x14ac:dyDescent="0.25">
      <c r="A5976">
        <v>709</v>
      </c>
      <c r="B5976" t="s">
        <v>265</v>
      </c>
      <c r="C5976" t="s">
        <v>36</v>
      </c>
      <c r="D5976" t="s">
        <v>49</v>
      </c>
      <c r="E5976" t="s">
        <v>307</v>
      </c>
      <c r="F5976" t="s">
        <v>307</v>
      </c>
      <c r="G5976" t="s">
        <v>307</v>
      </c>
      <c r="H5976" t="s">
        <v>307</v>
      </c>
      <c r="I5976" t="s">
        <v>307</v>
      </c>
      <c r="J5976" t="s">
        <v>307</v>
      </c>
      <c r="K5976" t="s">
        <v>307</v>
      </c>
      <c r="L5976" t="s">
        <v>307</v>
      </c>
      <c r="M5976" t="s">
        <v>307</v>
      </c>
      <c r="N5976" t="s">
        <v>307</v>
      </c>
      <c r="O5976" t="s">
        <v>307</v>
      </c>
      <c r="P5976" t="s">
        <v>307</v>
      </c>
      <c r="Q5976" t="s">
        <v>307</v>
      </c>
      <c r="R5976" t="s">
        <v>307</v>
      </c>
      <c r="S5976" t="s">
        <v>307</v>
      </c>
      <c r="T5976" t="s">
        <v>307</v>
      </c>
      <c r="U5976" t="s">
        <v>307</v>
      </c>
      <c r="V5976" t="s">
        <v>307</v>
      </c>
      <c r="W5976" t="s">
        <v>307</v>
      </c>
      <c r="X5976" t="s">
        <v>307</v>
      </c>
      <c r="Y5976" t="s">
        <v>307</v>
      </c>
      <c r="Z5976" t="s">
        <v>307</v>
      </c>
      <c r="AA5976" t="s">
        <v>307</v>
      </c>
      <c r="AB5976" t="s">
        <v>307</v>
      </c>
      <c r="AC5976" t="s">
        <v>307</v>
      </c>
      <c r="AD5976" t="s">
        <v>307</v>
      </c>
      <c r="AE5976" t="s">
        <v>307</v>
      </c>
      <c r="AF5976" t="s">
        <v>307</v>
      </c>
      <c r="AG5976" t="s">
        <v>307</v>
      </c>
      <c r="AH5976" t="s">
        <v>307</v>
      </c>
      <c r="AI5976" t="s">
        <v>307</v>
      </c>
      <c r="AJ5976" t="s">
        <v>307</v>
      </c>
      <c r="AK5976" t="s">
        <v>307</v>
      </c>
      <c r="AL5976" t="s">
        <v>307</v>
      </c>
      <c r="AM5976" t="s">
        <v>307</v>
      </c>
      <c r="AN5976" t="s">
        <v>307</v>
      </c>
      <c r="AO5976" t="s">
        <v>307</v>
      </c>
      <c r="AP5976" t="s">
        <v>307</v>
      </c>
      <c r="AQ5976" t="s">
        <v>307</v>
      </c>
      <c r="AR5976" t="s">
        <v>307</v>
      </c>
      <c r="AS5976" t="s">
        <v>307</v>
      </c>
    </row>
    <row r="5977" spans="1:45" x14ac:dyDescent="0.25">
      <c r="A5977">
        <v>709</v>
      </c>
      <c r="B5977" t="s">
        <v>265</v>
      </c>
      <c r="C5977" t="s">
        <v>37</v>
      </c>
      <c r="D5977" t="s">
        <v>47</v>
      </c>
      <c r="E5977" t="s">
        <v>307</v>
      </c>
      <c r="F5977" t="s">
        <v>307</v>
      </c>
      <c r="G5977" t="s">
        <v>307</v>
      </c>
      <c r="H5977" t="s">
        <v>307</v>
      </c>
      <c r="I5977" t="s">
        <v>307</v>
      </c>
      <c r="J5977" t="s">
        <v>307</v>
      </c>
      <c r="K5977" t="s">
        <v>307</v>
      </c>
      <c r="L5977" t="s">
        <v>307</v>
      </c>
      <c r="M5977" t="s">
        <v>307</v>
      </c>
      <c r="N5977" t="s">
        <v>307</v>
      </c>
      <c r="O5977" t="s">
        <v>307</v>
      </c>
      <c r="P5977" t="s">
        <v>307</v>
      </c>
      <c r="Q5977" t="s">
        <v>307</v>
      </c>
      <c r="R5977" t="s">
        <v>307</v>
      </c>
      <c r="S5977" t="s">
        <v>307</v>
      </c>
      <c r="T5977" t="s">
        <v>307</v>
      </c>
      <c r="U5977" t="s">
        <v>307</v>
      </c>
      <c r="V5977" t="s">
        <v>307</v>
      </c>
      <c r="W5977" t="s">
        <v>307</v>
      </c>
      <c r="X5977" t="s">
        <v>307</v>
      </c>
      <c r="Y5977" t="s">
        <v>307</v>
      </c>
      <c r="Z5977" t="s">
        <v>307</v>
      </c>
      <c r="AA5977" t="s">
        <v>307</v>
      </c>
      <c r="AB5977" t="s">
        <v>307</v>
      </c>
      <c r="AC5977" t="s">
        <v>307</v>
      </c>
      <c r="AD5977" t="s">
        <v>307</v>
      </c>
      <c r="AE5977" t="s">
        <v>307</v>
      </c>
      <c r="AF5977" t="s">
        <v>307</v>
      </c>
      <c r="AG5977" t="s">
        <v>307</v>
      </c>
      <c r="AH5977" t="s">
        <v>307</v>
      </c>
      <c r="AI5977" t="s">
        <v>307</v>
      </c>
      <c r="AJ5977" t="s">
        <v>307</v>
      </c>
      <c r="AK5977" t="s">
        <v>307</v>
      </c>
      <c r="AL5977" t="s">
        <v>307</v>
      </c>
      <c r="AM5977" t="s">
        <v>307</v>
      </c>
      <c r="AN5977" t="s">
        <v>307</v>
      </c>
      <c r="AO5977" t="s">
        <v>307</v>
      </c>
      <c r="AP5977" t="s">
        <v>307</v>
      </c>
      <c r="AQ5977" t="s">
        <v>307</v>
      </c>
      <c r="AR5977" t="s">
        <v>307</v>
      </c>
      <c r="AS5977" t="s">
        <v>307</v>
      </c>
    </row>
    <row r="5978" spans="1:45" x14ac:dyDescent="0.25">
      <c r="A5978">
        <v>709</v>
      </c>
      <c r="B5978" t="s">
        <v>265</v>
      </c>
      <c r="C5978" t="s">
        <v>37</v>
      </c>
      <c r="D5978" t="s">
        <v>48</v>
      </c>
      <c r="E5978" t="s">
        <v>307</v>
      </c>
      <c r="F5978" t="s">
        <v>307</v>
      </c>
      <c r="G5978" t="s">
        <v>307</v>
      </c>
      <c r="H5978" t="s">
        <v>307</v>
      </c>
      <c r="I5978" t="s">
        <v>307</v>
      </c>
      <c r="J5978" t="s">
        <v>307</v>
      </c>
      <c r="K5978" t="s">
        <v>307</v>
      </c>
      <c r="L5978" t="s">
        <v>307</v>
      </c>
      <c r="M5978" t="s">
        <v>307</v>
      </c>
      <c r="N5978" t="s">
        <v>307</v>
      </c>
      <c r="O5978" t="s">
        <v>307</v>
      </c>
      <c r="P5978" t="s">
        <v>307</v>
      </c>
      <c r="Q5978" t="s">
        <v>307</v>
      </c>
      <c r="R5978" t="s">
        <v>307</v>
      </c>
      <c r="S5978" t="s">
        <v>307</v>
      </c>
      <c r="T5978" t="s">
        <v>307</v>
      </c>
      <c r="U5978" t="s">
        <v>307</v>
      </c>
      <c r="V5978" t="s">
        <v>307</v>
      </c>
      <c r="W5978" t="s">
        <v>307</v>
      </c>
      <c r="X5978" t="s">
        <v>307</v>
      </c>
      <c r="Y5978" t="s">
        <v>307</v>
      </c>
      <c r="Z5978" t="s">
        <v>307</v>
      </c>
      <c r="AA5978" t="s">
        <v>307</v>
      </c>
      <c r="AB5978" t="s">
        <v>307</v>
      </c>
      <c r="AC5978" t="s">
        <v>307</v>
      </c>
      <c r="AD5978" t="s">
        <v>307</v>
      </c>
      <c r="AE5978" t="s">
        <v>307</v>
      </c>
      <c r="AF5978" t="s">
        <v>307</v>
      </c>
      <c r="AG5978" t="s">
        <v>307</v>
      </c>
      <c r="AH5978" t="s">
        <v>307</v>
      </c>
      <c r="AI5978" t="s">
        <v>307</v>
      </c>
      <c r="AJ5978" t="s">
        <v>307</v>
      </c>
      <c r="AK5978" t="s">
        <v>307</v>
      </c>
      <c r="AL5978" t="s">
        <v>307</v>
      </c>
      <c r="AM5978" t="s">
        <v>307</v>
      </c>
      <c r="AN5978" t="s">
        <v>307</v>
      </c>
      <c r="AO5978" t="s">
        <v>307</v>
      </c>
      <c r="AP5978" t="s">
        <v>307</v>
      </c>
      <c r="AQ5978" t="s">
        <v>307</v>
      </c>
      <c r="AR5978" t="s">
        <v>307</v>
      </c>
      <c r="AS5978" t="s">
        <v>307</v>
      </c>
    </row>
    <row r="5979" spans="1:45" x14ac:dyDescent="0.25">
      <c r="A5979">
        <v>709</v>
      </c>
      <c r="B5979" t="s">
        <v>265</v>
      </c>
      <c r="C5979" t="s">
        <v>37</v>
      </c>
      <c r="D5979" t="s">
        <v>49</v>
      </c>
      <c r="E5979" t="s">
        <v>307</v>
      </c>
      <c r="F5979" t="s">
        <v>307</v>
      </c>
      <c r="G5979" t="s">
        <v>307</v>
      </c>
      <c r="H5979" t="s">
        <v>307</v>
      </c>
      <c r="I5979" t="s">
        <v>307</v>
      </c>
      <c r="J5979" t="s">
        <v>307</v>
      </c>
      <c r="K5979" t="s">
        <v>307</v>
      </c>
      <c r="L5979" t="s">
        <v>307</v>
      </c>
      <c r="M5979" t="s">
        <v>307</v>
      </c>
      <c r="N5979" t="s">
        <v>307</v>
      </c>
      <c r="O5979" t="s">
        <v>307</v>
      </c>
      <c r="P5979" t="s">
        <v>307</v>
      </c>
      <c r="Q5979" t="s">
        <v>307</v>
      </c>
      <c r="R5979" t="s">
        <v>307</v>
      </c>
      <c r="S5979" t="s">
        <v>307</v>
      </c>
      <c r="T5979" t="s">
        <v>307</v>
      </c>
      <c r="U5979" t="s">
        <v>307</v>
      </c>
      <c r="V5979" t="s">
        <v>307</v>
      </c>
      <c r="W5979" t="s">
        <v>307</v>
      </c>
      <c r="X5979" t="s">
        <v>307</v>
      </c>
      <c r="Y5979" t="s">
        <v>307</v>
      </c>
      <c r="Z5979" t="s">
        <v>307</v>
      </c>
      <c r="AA5979" t="s">
        <v>307</v>
      </c>
      <c r="AB5979" t="s">
        <v>307</v>
      </c>
      <c r="AC5979" t="s">
        <v>307</v>
      </c>
      <c r="AD5979" t="s">
        <v>307</v>
      </c>
      <c r="AE5979" t="s">
        <v>307</v>
      </c>
      <c r="AF5979" t="s">
        <v>307</v>
      </c>
      <c r="AG5979" t="s">
        <v>307</v>
      </c>
      <c r="AH5979" t="s">
        <v>307</v>
      </c>
      <c r="AI5979" t="s">
        <v>307</v>
      </c>
      <c r="AJ5979" t="s">
        <v>307</v>
      </c>
      <c r="AK5979" t="s">
        <v>307</v>
      </c>
      <c r="AL5979" t="s">
        <v>307</v>
      </c>
      <c r="AM5979" t="s">
        <v>307</v>
      </c>
      <c r="AN5979" t="s">
        <v>307</v>
      </c>
      <c r="AO5979" t="s">
        <v>307</v>
      </c>
      <c r="AP5979" t="s">
        <v>307</v>
      </c>
      <c r="AQ5979" t="s">
        <v>307</v>
      </c>
      <c r="AR5979" t="s">
        <v>307</v>
      </c>
      <c r="AS5979" t="s">
        <v>307</v>
      </c>
    </row>
    <row r="5980" spans="1:45" x14ac:dyDescent="0.25">
      <c r="A5980">
        <v>709</v>
      </c>
      <c r="B5980" t="s">
        <v>265</v>
      </c>
      <c r="C5980" t="s">
        <v>476</v>
      </c>
      <c r="D5980" t="s">
        <v>48</v>
      </c>
      <c r="E5980" t="s">
        <v>307</v>
      </c>
      <c r="F5980" t="s">
        <v>307</v>
      </c>
      <c r="G5980" t="s">
        <v>307</v>
      </c>
    </row>
    <row r="5981" spans="1:45" x14ac:dyDescent="0.25">
      <c r="A5981">
        <v>709</v>
      </c>
      <c r="B5981" t="s">
        <v>265</v>
      </c>
      <c r="C5981" t="s">
        <v>477</v>
      </c>
      <c r="D5981" t="s">
        <v>48</v>
      </c>
      <c r="E5981" t="s">
        <v>307</v>
      </c>
      <c r="F5981" t="s">
        <v>307</v>
      </c>
      <c r="G5981" t="s">
        <v>307</v>
      </c>
    </row>
    <row r="5982" spans="1:45" x14ac:dyDescent="0.25">
      <c r="A5982">
        <v>709</v>
      </c>
      <c r="B5982" t="s">
        <v>265</v>
      </c>
      <c r="C5982" t="s">
        <v>45</v>
      </c>
      <c r="D5982" t="s">
        <v>63</v>
      </c>
      <c r="E5982" t="s">
        <v>307</v>
      </c>
      <c r="F5982" t="s">
        <v>307</v>
      </c>
      <c r="G5982" t="s">
        <v>307</v>
      </c>
      <c r="H5982" t="s">
        <v>307</v>
      </c>
      <c r="I5982" t="s">
        <v>307</v>
      </c>
      <c r="J5982" t="s">
        <v>307</v>
      </c>
      <c r="K5982" t="s">
        <v>307</v>
      </c>
      <c r="L5982" t="s">
        <v>307</v>
      </c>
      <c r="M5982" t="s">
        <v>307</v>
      </c>
      <c r="N5982" t="s">
        <v>307</v>
      </c>
      <c r="O5982" t="s">
        <v>307</v>
      </c>
      <c r="P5982" t="s">
        <v>307</v>
      </c>
      <c r="Q5982" t="s">
        <v>307</v>
      </c>
      <c r="R5982" t="s">
        <v>307</v>
      </c>
      <c r="S5982" t="s">
        <v>307</v>
      </c>
      <c r="T5982" t="s">
        <v>307</v>
      </c>
      <c r="U5982" t="s">
        <v>307</v>
      </c>
      <c r="V5982" t="s">
        <v>307</v>
      </c>
      <c r="W5982" t="s">
        <v>307</v>
      </c>
    </row>
    <row r="5983" spans="1:45" x14ac:dyDescent="0.25">
      <c r="A5983">
        <v>709</v>
      </c>
      <c r="B5983" t="s">
        <v>265</v>
      </c>
      <c r="C5983" t="s">
        <v>45</v>
      </c>
      <c r="D5983" t="s">
        <v>64</v>
      </c>
      <c r="E5983" t="s">
        <v>307</v>
      </c>
      <c r="F5983" t="s">
        <v>307</v>
      </c>
      <c r="G5983" t="s">
        <v>307</v>
      </c>
      <c r="H5983" t="s">
        <v>307</v>
      </c>
      <c r="I5983" t="s">
        <v>307</v>
      </c>
      <c r="J5983" t="s">
        <v>307</v>
      </c>
      <c r="K5983" t="s">
        <v>307</v>
      </c>
      <c r="L5983" t="s">
        <v>307</v>
      </c>
      <c r="M5983" t="s">
        <v>307</v>
      </c>
      <c r="N5983" t="s">
        <v>307</v>
      </c>
      <c r="O5983" t="s">
        <v>307</v>
      </c>
      <c r="P5983" t="s">
        <v>307</v>
      </c>
      <c r="Q5983" t="s">
        <v>307</v>
      </c>
      <c r="R5983" t="s">
        <v>307</v>
      </c>
      <c r="S5983" t="s">
        <v>307</v>
      </c>
      <c r="T5983" t="s">
        <v>307</v>
      </c>
      <c r="U5983" t="s">
        <v>307</v>
      </c>
      <c r="V5983" t="s">
        <v>307</v>
      </c>
      <c r="W5983" t="s">
        <v>307</v>
      </c>
    </row>
    <row r="5984" spans="1:45" x14ac:dyDescent="0.25">
      <c r="A5984">
        <v>709</v>
      </c>
      <c r="B5984" t="s">
        <v>265</v>
      </c>
      <c r="C5984" t="s">
        <v>40</v>
      </c>
      <c r="D5984" t="s">
        <v>52</v>
      </c>
      <c r="E5984" t="s">
        <v>307</v>
      </c>
      <c r="F5984" t="s">
        <v>307</v>
      </c>
      <c r="G5984" t="s">
        <v>307</v>
      </c>
      <c r="H5984" t="s">
        <v>307</v>
      </c>
      <c r="I5984" t="s">
        <v>307</v>
      </c>
      <c r="J5984" t="s">
        <v>307</v>
      </c>
      <c r="K5984" t="s">
        <v>307</v>
      </c>
      <c r="L5984" t="s">
        <v>307</v>
      </c>
      <c r="M5984" t="s">
        <v>307</v>
      </c>
      <c r="N5984" t="s">
        <v>307</v>
      </c>
      <c r="O5984" t="s">
        <v>307</v>
      </c>
      <c r="P5984" t="s">
        <v>307</v>
      </c>
      <c r="Q5984" t="s">
        <v>307</v>
      </c>
      <c r="R5984" t="s">
        <v>307</v>
      </c>
      <c r="S5984" t="s">
        <v>307</v>
      </c>
      <c r="T5984" t="s">
        <v>307</v>
      </c>
      <c r="U5984" t="s">
        <v>307</v>
      </c>
      <c r="V5984" t="s">
        <v>307</v>
      </c>
      <c r="W5984" t="s">
        <v>307</v>
      </c>
      <c r="X5984" t="s">
        <v>307</v>
      </c>
      <c r="Y5984" t="s">
        <v>307</v>
      </c>
      <c r="Z5984" t="s">
        <v>307</v>
      </c>
    </row>
    <row r="5985" spans="1:42" x14ac:dyDescent="0.25">
      <c r="A5985">
        <v>709</v>
      </c>
      <c r="B5985" t="s">
        <v>265</v>
      </c>
      <c r="C5985" t="s">
        <v>40</v>
      </c>
      <c r="D5985" t="s">
        <v>53</v>
      </c>
      <c r="E5985" t="s">
        <v>307</v>
      </c>
      <c r="F5985" t="s">
        <v>307</v>
      </c>
      <c r="G5985" t="s">
        <v>307</v>
      </c>
      <c r="H5985" t="s">
        <v>307</v>
      </c>
      <c r="I5985" t="s">
        <v>307</v>
      </c>
      <c r="J5985" t="s">
        <v>307</v>
      </c>
      <c r="K5985" t="s">
        <v>307</v>
      </c>
      <c r="L5985" t="s">
        <v>307</v>
      </c>
      <c r="M5985" t="s">
        <v>307</v>
      </c>
      <c r="N5985" t="s">
        <v>307</v>
      </c>
      <c r="O5985" t="s">
        <v>307</v>
      </c>
      <c r="P5985" t="s">
        <v>307</v>
      </c>
      <c r="Q5985" t="s">
        <v>307</v>
      </c>
      <c r="R5985" t="s">
        <v>307</v>
      </c>
      <c r="S5985" t="s">
        <v>307</v>
      </c>
      <c r="T5985" t="s">
        <v>307</v>
      </c>
      <c r="U5985" t="s">
        <v>307</v>
      </c>
      <c r="V5985" t="s">
        <v>307</v>
      </c>
      <c r="W5985" t="s">
        <v>307</v>
      </c>
      <c r="X5985" t="s">
        <v>307</v>
      </c>
      <c r="Y5985" t="s">
        <v>307</v>
      </c>
      <c r="Z5985" t="s">
        <v>307</v>
      </c>
    </row>
    <row r="5986" spans="1:42" x14ac:dyDescent="0.25">
      <c r="A5986">
        <v>709</v>
      </c>
      <c r="B5986" t="s">
        <v>265</v>
      </c>
      <c r="C5986" t="s">
        <v>39</v>
      </c>
      <c r="D5986" t="s">
        <v>50</v>
      </c>
      <c r="E5986" t="s">
        <v>307</v>
      </c>
      <c r="F5986" t="s">
        <v>307</v>
      </c>
      <c r="G5986" t="s">
        <v>307</v>
      </c>
      <c r="H5986" t="s">
        <v>307</v>
      </c>
      <c r="I5986" t="s">
        <v>307</v>
      </c>
      <c r="J5986" t="s">
        <v>307</v>
      </c>
      <c r="K5986" t="s">
        <v>307</v>
      </c>
      <c r="L5986" t="s">
        <v>307</v>
      </c>
      <c r="M5986" t="s">
        <v>307</v>
      </c>
      <c r="N5986" t="s">
        <v>307</v>
      </c>
      <c r="O5986" t="s">
        <v>307</v>
      </c>
      <c r="P5986" t="s">
        <v>307</v>
      </c>
      <c r="Q5986" t="s">
        <v>307</v>
      </c>
      <c r="R5986" t="s">
        <v>307</v>
      </c>
      <c r="S5986" t="s">
        <v>307</v>
      </c>
      <c r="T5986" t="s">
        <v>307</v>
      </c>
      <c r="U5986" t="s">
        <v>307</v>
      </c>
      <c r="V5986" t="s">
        <v>307</v>
      </c>
      <c r="W5986" t="s">
        <v>307</v>
      </c>
      <c r="X5986" t="s">
        <v>307</v>
      </c>
      <c r="Y5986" t="s">
        <v>307</v>
      </c>
      <c r="Z5986" t="s">
        <v>307</v>
      </c>
      <c r="AA5986" t="s">
        <v>307</v>
      </c>
      <c r="AB5986" t="s">
        <v>307</v>
      </c>
      <c r="AC5986" t="s">
        <v>307</v>
      </c>
      <c r="AD5986" t="s">
        <v>307</v>
      </c>
      <c r="AE5986" t="s">
        <v>307</v>
      </c>
      <c r="AF5986" t="s">
        <v>307</v>
      </c>
      <c r="AG5986" t="s">
        <v>307</v>
      </c>
      <c r="AH5986" t="s">
        <v>307</v>
      </c>
      <c r="AI5986" t="s">
        <v>307</v>
      </c>
      <c r="AJ5986" t="s">
        <v>307</v>
      </c>
      <c r="AK5986" t="s">
        <v>307</v>
      </c>
      <c r="AL5986" t="s">
        <v>307</v>
      </c>
      <c r="AM5986" t="s">
        <v>307</v>
      </c>
      <c r="AN5986" t="s">
        <v>307</v>
      </c>
      <c r="AO5986" t="s">
        <v>307</v>
      </c>
      <c r="AP5986" t="s">
        <v>307</v>
      </c>
    </row>
    <row r="5987" spans="1:42" x14ac:dyDescent="0.25">
      <c r="A5987">
        <v>709</v>
      </c>
      <c r="B5987" t="s">
        <v>265</v>
      </c>
      <c r="C5987" t="s">
        <v>39</v>
      </c>
      <c r="D5987" t="s">
        <v>48</v>
      </c>
      <c r="E5987" t="s">
        <v>307</v>
      </c>
      <c r="F5987" t="s">
        <v>307</v>
      </c>
      <c r="G5987" t="s">
        <v>307</v>
      </c>
      <c r="H5987" t="s">
        <v>307</v>
      </c>
      <c r="I5987" t="s">
        <v>307</v>
      </c>
      <c r="J5987" t="s">
        <v>307</v>
      </c>
      <c r="K5987" t="s">
        <v>307</v>
      </c>
      <c r="L5987" t="s">
        <v>307</v>
      </c>
      <c r="M5987" t="s">
        <v>307</v>
      </c>
      <c r="N5987" t="s">
        <v>307</v>
      </c>
      <c r="O5987" t="s">
        <v>307</v>
      </c>
      <c r="P5987" t="s">
        <v>307</v>
      </c>
      <c r="Q5987" t="s">
        <v>307</v>
      </c>
      <c r="R5987" t="s">
        <v>307</v>
      </c>
      <c r="S5987" t="s">
        <v>307</v>
      </c>
      <c r="T5987" t="s">
        <v>307</v>
      </c>
      <c r="U5987" t="s">
        <v>307</v>
      </c>
      <c r="V5987" t="s">
        <v>307</v>
      </c>
      <c r="W5987" t="s">
        <v>307</v>
      </c>
      <c r="X5987" t="s">
        <v>307</v>
      </c>
      <c r="Y5987" t="s">
        <v>307</v>
      </c>
      <c r="Z5987" t="s">
        <v>307</v>
      </c>
      <c r="AA5987" t="s">
        <v>307</v>
      </c>
      <c r="AB5987" t="s">
        <v>307</v>
      </c>
      <c r="AC5987" t="s">
        <v>307</v>
      </c>
      <c r="AD5987" t="s">
        <v>307</v>
      </c>
      <c r="AE5987" t="s">
        <v>307</v>
      </c>
      <c r="AF5987" t="s">
        <v>307</v>
      </c>
      <c r="AG5987" t="s">
        <v>307</v>
      </c>
      <c r="AH5987" t="s">
        <v>307</v>
      </c>
      <c r="AI5987" t="s">
        <v>307</v>
      </c>
      <c r="AJ5987" t="s">
        <v>307</v>
      </c>
      <c r="AK5987" t="s">
        <v>307</v>
      </c>
      <c r="AL5987" t="s">
        <v>307</v>
      </c>
      <c r="AM5987" t="s">
        <v>307</v>
      </c>
      <c r="AN5987" t="s">
        <v>307</v>
      </c>
      <c r="AO5987" t="s">
        <v>307</v>
      </c>
      <c r="AP5987" t="s">
        <v>307</v>
      </c>
    </row>
    <row r="5988" spans="1:42" x14ac:dyDescent="0.25">
      <c r="A5988">
        <v>709</v>
      </c>
      <c r="B5988" t="s">
        <v>265</v>
      </c>
      <c r="C5988" t="s">
        <v>39</v>
      </c>
      <c r="D5988" t="s">
        <v>51</v>
      </c>
      <c r="E5988" t="s">
        <v>307</v>
      </c>
      <c r="F5988" t="s">
        <v>307</v>
      </c>
      <c r="G5988" t="s">
        <v>307</v>
      </c>
      <c r="H5988" t="s">
        <v>307</v>
      </c>
      <c r="I5988" t="s">
        <v>307</v>
      </c>
      <c r="J5988" t="s">
        <v>307</v>
      </c>
      <c r="K5988" t="s">
        <v>307</v>
      </c>
      <c r="L5988" t="s">
        <v>307</v>
      </c>
      <c r="M5988" t="s">
        <v>307</v>
      </c>
      <c r="N5988" t="s">
        <v>307</v>
      </c>
      <c r="O5988" t="s">
        <v>307</v>
      </c>
      <c r="P5988" t="s">
        <v>307</v>
      </c>
      <c r="Q5988" t="s">
        <v>307</v>
      </c>
      <c r="R5988" t="s">
        <v>307</v>
      </c>
      <c r="S5988" t="s">
        <v>307</v>
      </c>
      <c r="T5988" t="s">
        <v>307</v>
      </c>
      <c r="U5988" t="s">
        <v>307</v>
      </c>
      <c r="V5988" t="s">
        <v>307</v>
      </c>
      <c r="W5988" t="s">
        <v>307</v>
      </c>
      <c r="X5988" t="s">
        <v>307</v>
      </c>
      <c r="Y5988" t="s">
        <v>307</v>
      </c>
      <c r="Z5988" t="s">
        <v>307</v>
      </c>
      <c r="AA5988" t="s">
        <v>307</v>
      </c>
      <c r="AB5988" t="s">
        <v>307</v>
      </c>
      <c r="AC5988" t="s">
        <v>307</v>
      </c>
      <c r="AD5988" t="s">
        <v>307</v>
      </c>
      <c r="AE5988" t="s">
        <v>307</v>
      </c>
      <c r="AF5988" t="s">
        <v>307</v>
      </c>
      <c r="AG5988" t="s">
        <v>307</v>
      </c>
      <c r="AH5988" t="s">
        <v>307</v>
      </c>
      <c r="AI5988" t="s">
        <v>307</v>
      </c>
      <c r="AJ5988" t="s">
        <v>307</v>
      </c>
      <c r="AK5988" t="s">
        <v>307</v>
      </c>
      <c r="AL5988" t="s">
        <v>307</v>
      </c>
      <c r="AM5988" t="s">
        <v>307</v>
      </c>
      <c r="AN5988" t="s">
        <v>307</v>
      </c>
      <c r="AO5988" t="s">
        <v>307</v>
      </c>
      <c r="AP5988" t="s">
        <v>307</v>
      </c>
    </row>
    <row r="5989" spans="1:42" x14ac:dyDescent="0.25">
      <c r="A5989">
        <v>709</v>
      </c>
      <c r="B5989" t="s">
        <v>265</v>
      </c>
      <c r="C5989" t="s">
        <v>46</v>
      </c>
      <c r="D5989" t="s">
        <v>65</v>
      </c>
      <c r="E5989" t="s">
        <v>307</v>
      </c>
      <c r="F5989" t="s">
        <v>307</v>
      </c>
      <c r="G5989" t="s">
        <v>307</v>
      </c>
      <c r="H5989" t="s">
        <v>307</v>
      </c>
      <c r="I5989" t="s">
        <v>307</v>
      </c>
      <c r="J5989" t="s">
        <v>307</v>
      </c>
      <c r="K5989" t="s">
        <v>307</v>
      </c>
      <c r="L5989" t="s">
        <v>307</v>
      </c>
      <c r="M5989" t="s">
        <v>307</v>
      </c>
      <c r="N5989" t="s">
        <v>307</v>
      </c>
      <c r="O5989" t="s">
        <v>307</v>
      </c>
      <c r="P5989" t="s">
        <v>307</v>
      </c>
      <c r="Q5989" t="s">
        <v>307</v>
      </c>
      <c r="R5989" t="s">
        <v>307</v>
      </c>
      <c r="S5989" t="s">
        <v>307</v>
      </c>
      <c r="T5989" t="s">
        <v>307</v>
      </c>
      <c r="U5989" t="s">
        <v>307</v>
      </c>
      <c r="V5989" t="s">
        <v>307</v>
      </c>
      <c r="W5989" t="s">
        <v>307</v>
      </c>
      <c r="X5989" t="s">
        <v>307</v>
      </c>
      <c r="Y5989" t="s">
        <v>307</v>
      </c>
      <c r="Z5989" t="s">
        <v>307</v>
      </c>
    </row>
    <row r="5990" spans="1:42" x14ac:dyDescent="0.25">
      <c r="A5990">
        <v>709</v>
      </c>
      <c r="B5990" t="s">
        <v>265</v>
      </c>
      <c r="C5990" t="s">
        <v>46</v>
      </c>
      <c r="D5990" t="s">
        <v>66</v>
      </c>
      <c r="E5990" t="s">
        <v>307</v>
      </c>
      <c r="F5990" t="s">
        <v>307</v>
      </c>
      <c r="G5990" t="s">
        <v>307</v>
      </c>
      <c r="H5990" t="s">
        <v>307</v>
      </c>
      <c r="I5990" t="s">
        <v>307</v>
      </c>
      <c r="J5990" t="s">
        <v>307</v>
      </c>
      <c r="K5990" t="s">
        <v>307</v>
      </c>
      <c r="L5990" t="s">
        <v>307</v>
      </c>
      <c r="M5990" t="s">
        <v>307</v>
      </c>
      <c r="N5990" t="s">
        <v>307</v>
      </c>
      <c r="O5990" t="s">
        <v>307</v>
      </c>
      <c r="P5990" t="s">
        <v>307</v>
      </c>
      <c r="Q5990" t="s">
        <v>307</v>
      </c>
      <c r="R5990" t="s">
        <v>307</v>
      </c>
      <c r="S5990" t="s">
        <v>307</v>
      </c>
      <c r="T5990" t="s">
        <v>307</v>
      </c>
      <c r="U5990" t="s">
        <v>307</v>
      </c>
      <c r="V5990" t="s">
        <v>307</v>
      </c>
      <c r="W5990" t="s">
        <v>307</v>
      </c>
      <c r="X5990" t="s">
        <v>307</v>
      </c>
      <c r="Y5990" t="s">
        <v>307</v>
      </c>
      <c r="Z5990" t="s">
        <v>307</v>
      </c>
    </row>
    <row r="5991" spans="1:42" x14ac:dyDescent="0.25">
      <c r="A5991">
        <v>709</v>
      </c>
      <c r="B5991" t="s">
        <v>265</v>
      </c>
      <c r="C5991" t="s">
        <v>46</v>
      </c>
      <c r="D5991" t="s">
        <v>67</v>
      </c>
      <c r="E5991" t="s">
        <v>307</v>
      </c>
      <c r="F5991" t="s">
        <v>307</v>
      </c>
      <c r="G5991" t="s">
        <v>307</v>
      </c>
      <c r="H5991" t="s">
        <v>307</v>
      </c>
      <c r="I5991" t="s">
        <v>307</v>
      </c>
      <c r="J5991" t="s">
        <v>307</v>
      </c>
      <c r="K5991" t="s">
        <v>307</v>
      </c>
      <c r="L5991" t="s">
        <v>307</v>
      </c>
      <c r="M5991" t="s">
        <v>307</v>
      </c>
      <c r="N5991" t="s">
        <v>307</v>
      </c>
      <c r="O5991" t="s">
        <v>307</v>
      </c>
      <c r="P5991" t="s">
        <v>307</v>
      </c>
      <c r="Q5991" t="s">
        <v>307</v>
      </c>
      <c r="R5991" t="s">
        <v>307</v>
      </c>
      <c r="S5991" t="s">
        <v>307</v>
      </c>
      <c r="T5991" t="s">
        <v>307</v>
      </c>
      <c r="U5991" t="s">
        <v>307</v>
      </c>
      <c r="V5991" t="s">
        <v>307</v>
      </c>
      <c r="W5991" t="s">
        <v>307</v>
      </c>
      <c r="X5991" t="s">
        <v>307</v>
      </c>
      <c r="Y5991" t="s">
        <v>307</v>
      </c>
      <c r="Z5991" t="s">
        <v>307</v>
      </c>
    </row>
    <row r="5992" spans="1:42" x14ac:dyDescent="0.25">
      <c r="A5992">
        <v>709</v>
      </c>
      <c r="B5992" t="s">
        <v>265</v>
      </c>
      <c r="C5992" t="s">
        <v>46</v>
      </c>
      <c r="D5992" t="s">
        <v>68</v>
      </c>
      <c r="E5992" t="s">
        <v>307</v>
      </c>
      <c r="F5992" t="s">
        <v>307</v>
      </c>
      <c r="G5992" t="s">
        <v>307</v>
      </c>
      <c r="H5992" t="s">
        <v>307</v>
      </c>
      <c r="I5992" t="s">
        <v>307</v>
      </c>
      <c r="J5992" t="s">
        <v>307</v>
      </c>
      <c r="K5992" t="s">
        <v>307</v>
      </c>
      <c r="L5992" t="s">
        <v>307</v>
      </c>
      <c r="M5992" t="s">
        <v>307</v>
      </c>
      <c r="N5992" t="s">
        <v>307</v>
      </c>
      <c r="O5992" t="s">
        <v>307</v>
      </c>
      <c r="P5992" t="s">
        <v>307</v>
      </c>
      <c r="Q5992" t="s">
        <v>307</v>
      </c>
      <c r="R5992" t="s">
        <v>307</v>
      </c>
      <c r="S5992" t="s">
        <v>307</v>
      </c>
      <c r="T5992" t="s">
        <v>307</v>
      </c>
      <c r="U5992" t="s">
        <v>307</v>
      </c>
      <c r="V5992" t="s">
        <v>307</v>
      </c>
      <c r="W5992" t="s">
        <v>307</v>
      </c>
      <c r="X5992" t="s">
        <v>307</v>
      </c>
      <c r="Y5992" t="s">
        <v>307</v>
      </c>
      <c r="Z5992" t="s">
        <v>307</v>
      </c>
    </row>
    <row r="5993" spans="1:42" x14ac:dyDescent="0.25">
      <c r="A5993">
        <v>709</v>
      </c>
      <c r="B5993" t="s">
        <v>265</v>
      </c>
      <c r="C5993" t="s">
        <v>46</v>
      </c>
      <c r="D5993" t="s">
        <v>69</v>
      </c>
      <c r="E5993" t="s">
        <v>307</v>
      </c>
      <c r="F5993" t="s">
        <v>307</v>
      </c>
      <c r="G5993" t="s">
        <v>307</v>
      </c>
      <c r="H5993" t="s">
        <v>307</v>
      </c>
      <c r="I5993" t="s">
        <v>307</v>
      </c>
      <c r="J5993" t="s">
        <v>307</v>
      </c>
      <c r="K5993" t="s">
        <v>307</v>
      </c>
      <c r="L5993" t="s">
        <v>307</v>
      </c>
      <c r="M5993" t="s">
        <v>307</v>
      </c>
      <c r="N5993" t="s">
        <v>307</v>
      </c>
      <c r="O5993" t="s">
        <v>307</v>
      </c>
      <c r="P5993" t="s">
        <v>307</v>
      </c>
      <c r="Q5993" t="s">
        <v>307</v>
      </c>
      <c r="R5993" t="s">
        <v>307</v>
      </c>
      <c r="S5993" t="s">
        <v>307</v>
      </c>
      <c r="T5993" t="s">
        <v>307</v>
      </c>
      <c r="U5993" t="s">
        <v>307</v>
      </c>
      <c r="V5993" t="s">
        <v>307</v>
      </c>
      <c r="W5993" t="s">
        <v>307</v>
      </c>
      <c r="X5993" t="s">
        <v>307</v>
      </c>
      <c r="Y5993" t="s">
        <v>307</v>
      </c>
      <c r="Z5993" t="s">
        <v>307</v>
      </c>
    </row>
    <row r="5994" spans="1:42" x14ac:dyDescent="0.25">
      <c r="A5994">
        <v>709</v>
      </c>
      <c r="B5994" t="s">
        <v>265</v>
      </c>
      <c r="C5994" t="s">
        <v>46</v>
      </c>
      <c r="D5994" t="s">
        <v>70</v>
      </c>
      <c r="E5994" t="s">
        <v>307</v>
      </c>
      <c r="F5994" t="s">
        <v>307</v>
      </c>
      <c r="G5994" t="s">
        <v>307</v>
      </c>
      <c r="H5994" t="s">
        <v>307</v>
      </c>
      <c r="I5994" t="s">
        <v>307</v>
      </c>
      <c r="J5994" t="s">
        <v>307</v>
      </c>
      <c r="K5994" t="s">
        <v>307</v>
      </c>
      <c r="L5994" t="s">
        <v>307</v>
      </c>
      <c r="M5994" t="s">
        <v>307</v>
      </c>
      <c r="N5994" t="s">
        <v>307</v>
      </c>
      <c r="O5994" t="s">
        <v>307</v>
      </c>
      <c r="P5994" t="s">
        <v>307</v>
      </c>
      <c r="Q5994" t="s">
        <v>307</v>
      </c>
      <c r="R5994" t="s">
        <v>307</v>
      </c>
      <c r="S5994" t="s">
        <v>307</v>
      </c>
      <c r="T5994" t="s">
        <v>307</v>
      </c>
      <c r="U5994" t="s">
        <v>307</v>
      </c>
      <c r="V5994" t="s">
        <v>307</v>
      </c>
      <c r="W5994" t="s">
        <v>307</v>
      </c>
      <c r="X5994" t="s">
        <v>307</v>
      </c>
      <c r="Y5994" t="s">
        <v>307</v>
      </c>
      <c r="Z5994" t="s">
        <v>307</v>
      </c>
    </row>
    <row r="5995" spans="1:42" x14ac:dyDescent="0.25">
      <c r="A5995">
        <v>709</v>
      </c>
      <c r="B5995" t="s">
        <v>265</v>
      </c>
      <c r="C5995" t="s">
        <v>46</v>
      </c>
      <c r="D5995" t="s">
        <v>71</v>
      </c>
      <c r="E5995" t="s">
        <v>307</v>
      </c>
      <c r="F5995" t="s">
        <v>307</v>
      </c>
      <c r="G5995" t="s">
        <v>307</v>
      </c>
      <c r="H5995" t="s">
        <v>307</v>
      </c>
      <c r="I5995" t="s">
        <v>307</v>
      </c>
      <c r="J5995" t="s">
        <v>307</v>
      </c>
      <c r="K5995" t="s">
        <v>307</v>
      </c>
      <c r="L5995" t="s">
        <v>307</v>
      </c>
      <c r="M5995" t="s">
        <v>307</v>
      </c>
      <c r="N5995" t="s">
        <v>307</v>
      </c>
      <c r="O5995" t="s">
        <v>307</v>
      </c>
      <c r="P5995" t="s">
        <v>307</v>
      </c>
      <c r="Q5995" t="s">
        <v>307</v>
      </c>
      <c r="R5995" t="s">
        <v>307</v>
      </c>
      <c r="S5995" t="s">
        <v>307</v>
      </c>
      <c r="T5995" t="s">
        <v>307</v>
      </c>
      <c r="U5995" t="s">
        <v>307</v>
      </c>
      <c r="V5995" t="s">
        <v>307</v>
      </c>
      <c r="W5995" t="s">
        <v>307</v>
      </c>
      <c r="X5995" t="s">
        <v>307</v>
      </c>
      <c r="Y5995" t="s">
        <v>307</v>
      </c>
      <c r="Z5995" t="s">
        <v>307</v>
      </c>
    </row>
    <row r="5996" spans="1:42" x14ac:dyDescent="0.25">
      <c r="A5996">
        <v>709</v>
      </c>
      <c r="B5996" t="s">
        <v>265</v>
      </c>
      <c r="C5996" t="s">
        <v>46</v>
      </c>
      <c r="D5996" t="s">
        <v>72</v>
      </c>
      <c r="E5996" t="s">
        <v>307</v>
      </c>
      <c r="F5996" t="s">
        <v>307</v>
      </c>
      <c r="G5996" t="s">
        <v>307</v>
      </c>
      <c r="H5996" t="s">
        <v>307</v>
      </c>
      <c r="I5996" t="s">
        <v>307</v>
      </c>
      <c r="J5996" t="s">
        <v>307</v>
      </c>
      <c r="K5996" t="s">
        <v>307</v>
      </c>
      <c r="L5996" t="s">
        <v>307</v>
      </c>
      <c r="M5996" t="s">
        <v>307</v>
      </c>
      <c r="N5996" t="s">
        <v>307</v>
      </c>
      <c r="O5996" t="s">
        <v>307</v>
      </c>
      <c r="P5996" t="s">
        <v>307</v>
      </c>
      <c r="Q5996" t="s">
        <v>307</v>
      </c>
      <c r="R5996" t="s">
        <v>307</v>
      </c>
      <c r="S5996" t="s">
        <v>307</v>
      </c>
      <c r="T5996" t="s">
        <v>307</v>
      </c>
      <c r="U5996" t="s">
        <v>307</v>
      </c>
      <c r="V5996" t="s">
        <v>307</v>
      </c>
      <c r="W5996" t="s">
        <v>307</v>
      </c>
      <c r="X5996" t="s">
        <v>307</v>
      </c>
      <c r="Y5996" t="s">
        <v>307</v>
      </c>
      <c r="Z5996" t="s">
        <v>307</v>
      </c>
    </row>
    <row r="5997" spans="1:42" x14ac:dyDescent="0.25">
      <c r="A5997">
        <v>709</v>
      </c>
      <c r="B5997" t="s">
        <v>265</v>
      </c>
      <c r="C5997" t="s">
        <v>46</v>
      </c>
      <c r="D5997" t="s">
        <v>47</v>
      </c>
      <c r="E5997" t="s">
        <v>307</v>
      </c>
      <c r="F5997" t="s">
        <v>307</v>
      </c>
      <c r="G5997" t="s">
        <v>307</v>
      </c>
      <c r="H5997" t="s">
        <v>307</v>
      </c>
      <c r="I5997" t="s">
        <v>307</v>
      </c>
      <c r="J5997" t="s">
        <v>307</v>
      </c>
      <c r="K5997" t="s">
        <v>307</v>
      </c>
      <c r="L5997" t="s">
        <v>307</v>
      </c>
      <c r="M5997" t="s">
        <v>307</v>
      </c>
      <c r="N5997" t="s">
        <v>307</v>
      </c>
      <c r="O5997" t="s">
        <v>307</v>
      </c>
      <c r="P5997" t="s">
        <v>307</v>
      </c>
      <c r="Q5997" t="s">
        <v>307</v>
      </c>
      <c r="R5997" t="s">
        <v>307</v>
      </c>
      <c r="S5997" t="s">
        <v>307</v>
      </c>
      <c r="T5997" t="s">
        <v>307</v>
      </c>
      <c r="U5997" t="s">
        <v>307</v>
      </c>
      <c r="V5997" t="s">
        <v>307</v>
      </c>
      <c r="W5997" t="s">
        <v>307</v>
      </c>
      <c r="X5997" t="s">
        <v>307</v>
      </c>
      <c r="Y5997" t="s">
        <v>307</v>
      </c>
      <c r="Z5997" t="s">
        <v>307</v>
      </c>
    </row>
    <row r="5998" spans="1:42" x14ac:dyDescent="0.25">
      <c r="A5998">
        <v>709</v>
      </c>
      <c r="B5998" t="s">
        <v>265</v>
      </c>
      <c r="C5998" t="s">
        <v>46</v>
      </c>
      <c r="D5998" t="s">
        <v>48</v>
      </c>
      <c r="E5998" t="s">
        <v>307</v>
      </c>
      <c r="F5998" t="s">
        <v>307</v>
      </c>
      <c r="G5998" t="s">
        <v>307</v>
      </c>
      <c r="H5998" t="s">
        <v>307</v>
      </c>
      <c r="I5998" t="s">
        <v>307</v>
      </c>
      <c r="J5998" t="s">
        <v>307</v>
      </c>
      <c r="K5998" t="s">
        <v>307</v>
      </c>
      <c r="L5998" t="s">
        <v>307</v>
      </c>
      <c r="M5998" t="s">
        <v>307</v>
      </c>
      <c r="N5998" t="s">
        <v>307</v>
      </c>
      <c r="O5998" t="s">
        <v>307</v>
      </c>
      <c r="P5998" t="s">
        <v>307</v>
      </c>
      <c r="Q5998" t="s">
        <v>307</v>
      </c>
      <c r="R5998" t="s">
        <v>307</v>
      </c>
      <c r="S5998" t="s">
        <v>307</v>
      </c>
      <c r="T5998" t="s">
        <v>307</v>
      </c>
      <c r="U5998" t="s">
        <v>307</v>
      </c>
      <c r="V5998" t="s">
        <v>307</v>
      </c>
      <c r="W5998" t="s">
        <v>307</v>
      </c>
      <c r="X5998" t="s">
        <v>307</v>
      </c>
      <c r="Y5998" t="s">
        <v>307</v>
      </c>
      <c r="Z5998" t="s">
        <v>307</v>
      </c>
    </row>
    <row r="5999" spans="1:42" x14ac:dyDescent="0.25">
      <c r="A5999">
        <v>709</v>
      </c>
      <c r="B5999" t="s">
        <v>265</v>
      </c>
      <c r="C5999" t="s">
        <v>46</v>
      </c>
      <c r="D5999" t="s">
        <v>49</v>
      </c>
      <c r="E5999" t="s">
        <v>307</v>
      </c>
      <c r="F5999" t="s">
        <v>307</v>
      </c>
      <c r="G5999" t="s">
        <v>307</v>
      </c>
      <c r="H5999" t="s">
        <v>307</v>
      </c>
      <c r="I5999" t="s">
        <v>307</v>
      </c>
      <c r="J5999" t="s">
        <v>307</v>
      </c>
      <c r="K5999" t="s">
        <v>307</v>
      </c>
      <c r="L5999" t="s">
        <v>307</v>
      </c>
      <c r="M5999" t="s">
        <v>307</v>
      </c>
      <c r="N5999" t="s">
        <v>307</v>
      </c>
      <c r="O5999" t="s">
        <v>307</v>
      </c>
      <c r="P5999" t="s">
        <v>307</v>
      </c>
      <c r="Q5999" t="s">
        <v>307</v>
      </c>
      <c r="R5999" t="s">
        <v>307</v>
      </c>
      <c r="S5999" t="s">
        <v>307</v>
      </c>
      <c r="T5999" t="s">
        <v>307</v>
      </c>
      <c r="U5999" t="s">
        <v>307</v>
      </c>
      <c r="V5999" t="s">
        <v>307</v>
      </c>
      <c r="W5999" t="s">
        <v>307</v>
      </c>
      <c r="X5999" t="s">
        <v>307</v>
      </c>
      <c r="Y5999" t="s">
        <v>307</v>
      </c>
      <c r="Z5999" t="s">
        <v>307</v>
      </c>
    </row>
    <row r="6000" spans="1:42" x14ac:dyDescent="0.25">
      <c r="A6000">
        <v>709</v>
      </c>
      <c r="B6000" t="s">
        <v>265</v>
      </c>
      <c r="C6000" t="s">
        <v>41</v>
      </c>
      <c r="D6000" t="s">
        <v>48</v>
      </c>
      <c r="E6000" t="s">
        <v>307</v>
      </c>
      <c r="F6000" t="s">
        <v>307</v>
      </c>
      <c r="G6000" t="s">
        <v>307</v>
      </c>
      <c r="H6000" t="s">
        <v>307</v>
      </c>
      <c r="I6000" t="s">
        <v>307</v>
      </c>
      <c r="J6000" t="s">
        <v>307</v>
      </c>
      <c r="K6000" t="s">
        <v>307</v>
      </c>
      <c r="L6000" t="s">
        <v>307</v>
      </c>
      <c r="M6000" t="s">
        <v>307</v>
      </c>
      <c r="N6000" t="s">
        <v>307</v>
      </c>
      <c r="O6000" t="s">
        <v>307</v>
      </c>
      <c r="P6000" t="s">
        <v>307</v>
      </c>
      <c r="Q6000" t="s">
        <v>307</v>
      </c>
      <c r="R6000" t="s">
        <v>307</v>
      </c>
      <c r="S6000" t="s">
        <v>307</v>
      </c>
      <c r="T6000" t="s">
        <v>307</v>
      </c>
      <c r="U6000" t="s">
        <v>307</v>
      </c>
      <c r="V6000" t="s">
        <v>307</v>
      </c>
      <c r="W6000" t="s">
        <v>307</v>
      </c>
      <c r="X6000" t="s">
        <v>307</v>
      </c>
      <c r="Y6000" t="s">
        <v>307</v>
      </c>
      <c r="Z6000" t="s">
        <v>307</v>
      </c>
    </row>
    <row r="6001" spans="1:45" x14ac:dyDescent="0.25">
      <c r="A6001">
        <v>709</v>
      </c>
      <c r="B6001" t="s">
        <v>265</v>
      </c>
      <c r="C6001" t="s">
        <v>459</v>
      </c>
      <c r="D6001" t="s">
        <v>48</v>
      </c>
      <c r="E6001" t="s">
        <v>307</v>
      </c>
      <c r="F6001" t="s">
        <v>307</v>
      </c>
      <c r="G6001" t="s">
        <v>307</v>
      </c>
      <c r="H6001" t="s">
        <v>307</v>
      </c>
      <c r="I6001" t="s">
        <v>307</v>
      </c>
      <c r="J6001" t="s">
        <v>307</v>
      </c>
      <c r="K6001" t="s">
        <v>307</v>
      </c>
      <c r="L6001" t="s">
        <v>307</v>
      </c>
      <c r="M6001" t="s">
        <v>307</v>
      </c>
      <c r="N6001" t="s">
        <v>307</v>
      </c>
      <c r="O6001" t="s">
        <v>307</v>
      </c>
      <c r="P6001" t="s">
        <v>307</v>
      </c>
      <c r="Q6001" t="s">
        <v>307</v>
      </c>
    </row>
    <row r="6002" spans="1:45" x14ac:dyDescent="0.25">
      <c r="A6002">
        <v>709</v>
      </c>
      <c r="B6002" t="s">
        <v>265</v>
      </c>
      <c r="C6002" t="s">
        <v>304</v>
      </c>
      <c r="D6002" t="s">
        <v>48</v>
      </c>
      <c r="E6002" t="s">
        <v>307</v>
      </c>
      <c r="F6002" t="s">
        <v>307</v>
      </c>
      <c r="G6002" t="s">
        <v>307</v>
      </c>
      <c r="H6002" t="s">
        <v>307</v>
      </c>
      <c r="I6002" t="s">
        <v>307</v>
      </c>
      <c r="J6002" t="s">
        <v>307</v>
      </c>
      <c r="K6002" t="s">
        <v>307</v>
      </c>
      <c r="L6002" t="s">
        <v>307</v>
      </c>
      <c r="M6002" t="s">
        <v>307</v>
      </c>
      <c r="N6002" t="s">
        <v>307</v>
      </c>
      <c r="O6002" t="s">
        <v>307</v>
      </c>
      <c r="P6002" t="s">
        <v>307</v>
      </c>
      <c r="Q6002" t="s">
        <v>307</v>
      </c>
    </row>
    <row r="6003" spans="1:45" x14ac:dyDescent="0.25">
      <c r="A6003">
        <v>709</v>
      </c>
      <c r="B6003" t="s">
        <v>265</v>
      </c>
      <c r="C6003" t="s">
        <v>433</v>
      </c>
      <c r="D6003" t="s">
        <v>48</v>
      </c>
      <c r="E6003" t="s">
        <v>307</v>
      </c>
      <c r="F6003" t="s">
        <v>307</v>
      </c>
      <c r="G6003" t="s">
        <v>307</v>
      </c>
      <c r="H6003" t="s">
        <v>307</v>
      </c>
      <c r="I6003" t="s">
        <v>307</v>
      </c>
      <c r="J6003" t="s">
        <v>307</v>
      </c>
      <c r="K6003" t="s">
        <v>307</v>
      </c>
      <c r="L6003" t="s">
        <v>307</v>
      </c>
      <c r="M6003" t="s">
        <v>307</v>
      </c>
      <c r="N6003" t="s">
        <v>307</v>
      </c>
      <c r="O6003" t="s">
        <v>307</v>
      </c>
      <c r="P6003" t="s">
        <v>307</v>
      </c>
      <c r="Q6003" t="s">
        <v>307</v>
      </c>
    </row>
    <row r="6004" spans="1:45" x14ac:dyDescent="0.25">
      <c r="A6004">
        <v>709</v>
      </c>
      <c r="B6004" t="s">
        <v>265</v>
      </c>
      <c r="C6004" t="s">
        <v>305</v>
      </c>
      <c r="D6004" t="s">
        <v>48</v>
      </c>
      <c r="E6004" t="s">
        <v>307</v>
      </c>
      <c r="F6004" t="s">
        <v>307</v>
      </c>
      <c r="G6004" t="s">
        <v>307</v>
      </c>
      <c r="H6004" t="s">
        <v>307</v>
      </c>
      <c r="I6004" t="s">
        <v>307</v>
      </c>
      <c r="J6004" t="s">
        <v>307</v>
      </c>
      <c r="K6004" t="s">
        <v>307</v>
      </c>
      <c r="L6004" t="s">
        <v>307</v>
      </c>
      <c r="M6004" t="s">
        <v>307</v>
      </c>
      <c r="N6004" t="s">
        <v>307</v>
      </c>
      <c r="O6004" t="s">
        <v>307</v>
      </c>
      <c r="P6004" t="s">
        <v>307</v>
      </c>
      <c r="Q6004" t="s">
        <v>307</v>
      </c>
    </row>
    <row r="6005" spans="1:45" x14ac:dyDescent="0.25">
      <c r="A6005">
        <v>709</v>
      </c>
      <c r="B6005" t="s">
        <v>265</v>
      </c>
      <c r="C6005" t="s">
        <v>306</v>
      </c>
      <c r="D6005" t="s">
        <v>48</v>
      </c>
      <c r="E6005" t="s">
        <v>307</v>
      </c>
      <c r="F6005" t="s">
        <v>307</v>
      </c>
      <c r="G6005" t="s">
        <v>307</v>
      </c>
      <c r="H6005" t="s">
        <v>307</v>
      </c>
      <c r="I6005" t="s">
        <v>307</v>
      </c>
      <c r="J6005" t="s">
        <v>307</v>
      </c>
      <c r="K6005" t="s">
        <v>307</v>
      </c>
      <c r="L6005" t="s">
        <v>307</v>
      </c>
      <c r="M6005" t="s">
        <v>307</v>
      </c>
      <c r="N6005" t="s">
        <v>307</v>
      </c>
      <c r="O6005" t="s">
        <v>307</v>
      </c>
      <c r="P6005" t="s">
        <v>307</v>
      </c>
      <c r="Q6005" t="s">
        <v>307</v>
      </c>
    </row>
    <row r="6006" spans="1:45" x14ac:dyDescent="0.25">
      <c r="A6006">
        <v>709</v>
      </c>
      <c r="B6006" t="s">
        <v>265</v>
      </c>
      <c r="C6006" t="s">
        <v>44</v>
      </c>
      <c r="D6006" t="s">
        <v>54</v>
      </c>
      <c r="E6006" t="s">
        <v>307</v>
      </c>
      <c r="F6006" t="s">
        <v>307</v>
      </c>
      <c r="G6006" t="s">
        <v>307</v>
      </c>
      <c r="H6006" t="s">
        <v>307</v>
      </c>
      <c r="I6006" t="s">
        <v>307</v>
      </c>
      <c r="J6006" t="s">
        <v>307</v>
      </c>
      <c r="K6006" t="s">
        <v>307</v>
      </c>
      <c r="L6006" t="s">
        <v>307</v>
      </c>
      <c r="M6006" t="s">
        <v>307</v>
      </c>
      <c r="N6006" t="s">
        <v>307</v>
      </c>
      <c r="O6006" t="s">
        <v>307</v>
      </c>
      <c r="P6006" t="s">
        <v>307</v>
      </c>
      <c r="Q6006" t="s">
        <v>307</v>
      </c>
      <c r="R6006" t="s">
        <v>307</v>
      </c>
      <c r="S6006" t="s">
        <v>307</v>
      </c>
      <c r="T6006" t="s">
        <v>307</v>
      </c>
      <c r="U6006" t="s">
        <v>307</v>
      </c>
      <c r="V6006" t="s">
        <v>307</v>
      </c>
      <c r="W6006" t="s">
        <v>307</v>
      </c>
    </row>
    <row r="6007" spans="1:45" x14ac:dyDescent="0.25">
      <c r="A6007">
        <v>709</v>
      </c>
      <c r="B6007" t="s">
        <v>265</v>
      </c>
      <c r="C6007" t="s">
        <v>44</v>
      </c>
      <c r="D6007" t="s">
        <v>55</v>
      </c>
      <c r="E6007" t="s">
        <v>307</v>
      </c>
      <c r="F6007" t="s">
        <v>307</v>
      </c>
      <c r="G6007" t="s">
        <v>307</v>
      </c>
      <c r="H6007" t="s">
        <v>307</v>
      </c>
      <c r="I6007" t="s">
        <v>307</v>
      </c>
      <c r="J6007" t="s">
        <v>307</v>
      </c>
      <c r="K6007" t="s">
        <v>307</v>
      </c>
      <c r="L6007" t="s">
        <v>307</v>
      </c>
      <c r="M6007" t="s">
        <v>307</v>
      </c>
      <c r="N6007" t="s">
        <v>307</v>
      </c>
      <c r="O6007" t="s">
        <v>307</v>
      </c>
      <c r="P6007" t="s">
        <v>307</v>
      </c>
      <c r="Q6007" t="s">
        <v>307</v>
      </c>
      <c r="R6007" t="s">
        <v>307</v>
      </c>
      <c r="S6007" t="s">
        <v>307</v>
      </c>
      <c r="T6007" t="s">
        <v>307</v>
      </c>
      <c r="U6007" t="s">
        <v>307</v>
      </c>
      <c r="V6007" t="s">
        <v>307</v>
      </c>
      <c r="W6007" t="s">
        <v>307</v>
      </c>
    </row>
    <row r="6008" spans="1:45" x14ac:dyDescent="0.25">
      <c r="A6008">
        <v>709</v>
      </c>
      <c r="B6008" t="s">
        <v>265</v>
      </c>
      <c r="C6008" t="s">
        <v>44</v>
      </c>
      <c r="D6008" t="s">
        <v>56</v>
      </c>
      <c r="E6008" t="s">
        <v>307</v>
      </c>
      <c r="F6008" t="s">
        <v>307</v>
      </c>
      <c r="G6008" t="s">
        <v>307</v>
      </c>
      <c r="H6008" t="s">
        <v>307</v>
      </c>
      <c r="I6008" t="s">
        <v>307</v>
      </c>
      <c r="J6008" t="s">
        <v>307</v>
      </c>
      <c r="K6008" t="s">
        <v>307</v>
      </c>
      <c r="L6008" t="s">
        <v>307</v>
      </c>
      <c r="M6008" t="s">
        <v>307</v>
      </c>
      <c r="N6008" t="s">
        <v>307</v>
      </c>
      <c r="O6008" t="s">
        <v>307</v>
      </c>
      <c r="P6008" t="s">
        <v>307</v>
      </c>
      <c r="Q6008" t="s">
        <v>307</v>
      </c>
      <c r="R6008" t="s">
        <v>307</v>
      </c>
      <c r="S6008" t="s">
        <v>307</v>
      </c>
      <c r="T6008" t="s">
        <v>307</v>
      </c>
      <c r="U6008" t="s">
        <v>307</v>
      </c>
      <c r="V6008" t="s">
        <v>307</v>
      </c>
      <c r="W6008" t="s">
        <v>307</v>
      </c>
    </row>
    <row r="6009" spans="1:45" x14ac:dyDescent="0.25">
      <c r="A6009">
        <v>709</v>
      </c>
      <c r="B6009" t="s">
        <v>265</v>
      </c>
      <c r="C6009" t="s">
        <v>44</v>
      </c>
      <c r="D6009" t="s">
        <v>57</v>
      </c>
      <c r="E6009" t="s">
        <v>307</v>
      </c>
      <c r="F6009" t="s">
        <v>307</v>
      </c>
      <c r="G6009" t="s">
        <v>307</v>
      </c>
      <c r="H6009" t="s">
        <v>307</v>
      </c>
      <c r="I6009" t="s">
        <v>307</v>
      </c>
      <c r="J6009" t="s">
        <v>307</v>
      </c>
      <c r="K6009" t="s">
        <v>307</v>
      </c>
      <c r="L6009" t="s">
        <v>307</v>
      </c>
      <c r="M6009" t="s">
        <v>307</v>
      </c>
      <c r="N6009" t="s">
        <v>307</v>
      </c>
      <c r="O6009" t="s">
        <v>307</v>
      </c>
      <c r="P6009" t="s">
        <v>307</v>
      </c>
      <c r="Q6009" t="s">
        <v>307</v>
      </c>
      <c r="R6009" t="s">
        <v>307</v>
      </c>
      <c r="S6009" t="s">
        <v>307</v>
      </c>
      <c r="T6009" t="s">
        <v>307</v>
      </c>
      <c r="U6009" t="s">
        <v>307</v>
      </c>
      <c r="V6009" t="s">
        <v>307</v>
      </c>
      <c r="W6009" t="s">
        <v>307</v>
      </c>
    </row>
    <row r="6010" spans="1:45" x14ac:dyDescent="0.25">
      <c r="A6010">
        <v>709</v>
      </c>
      <c r="B6010" t="s">
        <v>265</v>
      </c>
      <c r="C6010" t="s">
        <v>44</v>
      </c>
      <c r="D6010" t="s">
        <v>58</v>
      </c>
      <c r="E6010" t="s">
        <v>307</v>
      </c>
      <c r="F6010" t="s">
        <v>307</v>
      </c>
      <c r="G6010" t="s">
        <v>307</v>
      </c>
      <c r="H6010" t="s">
        <v>307</v>
      </c>
      <c r="I6010" t="s">
        <v>307</v>
      </c>
      <c r="J6010" t="s">
        <v>307</v>
      </c>
      <c r="K6010" t="s">
        <v>307</v>
      </c>
      <c r="L6010" t="s">
        <v>307</v>
      </c>
      <c r="M6010" t="s">
        <v>307</v>
      </c>
      <c r="N6010" t="s">
        <v>307</v>
      </c>
      <c r="O6010" t="s">
        <v>307</v>
      </c>
      <c r="P6010" t="s">
        <v>307</v>
      </c>
      <c r="Q6010" t="s">
        <v>307</v>
      </c>
      <c r="R6010" t="s">
        <v>307</v>
      </c>
      <c r="S6010" t="s">
        <v>307</v>
      </c>
      <c r="T6010" t="s">
        <v>307</v>
      </c>
      <c r="U6010" t="s">
        <v>307</v>
      </c>
      <c r="V6010" t="s">
        <v>307</v>
      </c>
      <c r="W6010" t="s">
        <v>307</v>
      </c>
    </row>
    <row r="6011" spans="1:45" x14ac:dyDescent="0.25">
      <c r="A6011">
        <v>709</v>
      </c>
      <c r="B6011" t="s">
        <v>265</v>
      </c>
      <c r="C6011" t="s">
        <v>44</v>
      </c>
      <c r="D6011" t="s">
        <v>59</v>
      </c>
      <c r="E6011" t="s">
        <v>307</v>
      </c>
      <c r="F6011" t="s">
        <v>307</v>
      </c>
      <c r="G6011" t="s">
        <v>307</v>
      </c>
      <c r="H6011" t="s">
        <v>307</v>
      </c>
      <c r="I6011" t="s">
        <v>307</v>
      </c>
      <c r="J6011" t="s">
        <v>307</v>
      </c>
      <c r="K6011" t="s">
        <v>307</v>
      </c>
      <c r="L6011" t="s">
        <v>307</v>
      </c>
      <c r="M6011" t="s">
        <v>307</v>
      </c>
      <c r="N6011" t="s">
        <v>307</v>
      </c>
      <c r="O6011" t="s">
        <v>307</v>
      </c>
      <c r="P6011" t="s">
        <v>307</v>
      </c>
      <c r="Q6011" t="s">
        <v>307</v>
      </c>
      <c r="R6011" t="s">
        <v>307</v>
      </c>
      <c r="S6011" t="s">
        <v>307</v>
      </c>
      <c r="T6011" t="s">
        <v>307</v>
      </c>
      <c r="U6011" t="s">
        <v>307</v>
      </c>
      <c r="V6011" t="s">
        <v>307</v>
      </c>
      <c r="W6011" t="s">
        <v>307</v>
      </c>
    </row>
    <row r="6012" spans="1:45" x14ac:dyDescent="0.25">
      <c r="A6012">
        <v>709</v>
      </c>
      <c r="B6012" t="s">
        <v>265</v>
      </c>
      <c r="C6012" t="s">
        <v>44</v>
      </c>
      <c r="D6012" t="s">
        <v>60</v>
      </c>
      <c r="E6012" t="s">
        <v>307</v>
      </c>
      <c r="F6012" t="s">
        <v>307</v>
      </c>
      <c r="G6012" t="s">
        <v>307</v>
      </c>
      <c r="H6012" t="s">
        <v>307</v>
      </c>
      <c r="I6012" t="s">
        <v>307</v>
      </c>
      <c r="J6012" t="s">
        <v>307</v>
      </c>
      <c r="K6012" t="s">
        <v>307</v>
      </c>
      <c r="L6012" t="s">
        <v>307</v>
      </c>
      <c r="M6012" t="s">
        <v>307</v>
      </c>
      <c r="N6012" t="s">
        <v>307</v>
      </c>
      <c r="O6012" t="s">
        <v>307</v>
      </c>
      <c r="P6012" t="s">
        <v>307</v>
      </c>
      <c r="Q6012" t="s">
        <v>307</v>
      </c>
      <c r="R6012" t="s">
        <v>307</v>
      </c>
      <c r="S6012" t="s">
        <v>307</v>
      </c>
      <c r="T6012" t="s">
        <v>307</v>
      </c>
      <c r="U6012" t="s">
        <v>307</v>
      </c>
      <c r="V6012" t="s">
        <v>307</v>
      </c>
      <c r="W6012" t="s">
        <v>307</v>
      </c>
    </row>
    <row r="6013" spans="1:45" x14ac:dyDescent="0.25">
      <c r="A6013">
        <v>709</v>
      </c>
      <c r="B6013" t="s">
        <v>265</v>
      </c>
      <c r="C6013" t="s">
        <v>44</v>
      </c>
      <c r="D6013" t="s">
        <v>61</v>
      </c>
      <c r="E6013" t="s">
        <v>307</v>
      </c>
      <c r="F6013" t="s">
        <v>307</v>
      </c>
      <c r="G6013" t="s">
        <v>307</v>
      </c>
      <c r="H6013" t="s">
        <v>307</v>
      </c>
      <c r="I6013" t="s">
        <v>307</v>
      </c>
      <c r="J6013" t="s">
        <v>307</v>
      </c>
      <c r="K6013" t="s">
        <v>307</v>
      </c>
      <c r="L6013" t="s">
        <v>307</v>
      </c>
      <c r="M6013" t="s">
        <v>307</v>
      </c>
      <c r="N6013" t="s">
        <v>307</v>
      </c>
      <c r="O6013" t="s">
        <v>307</v>
      </c>
      <c r="P6013" t="s">
        <v>307</v>
      </c>
      <c r="Q6013" t="s">
        <v>307</v>
      </c>
      <c r="R6013" t="s">
        <v>307</v>
      </c>
      <c r="S6013" t="s">
        <v>307</v>
      </c>
      <c r="T6013" t="s">
        <v>307</v>
      </c>
      <c r="U6013" t="s">
        <v>307</v>
      </c>
      <c r="V6013" t="s">
        <v>307</v>
      </c>
      <c r="W6013" t="s">
        <v>307</v>
      </c>
    </row>
    <row r="6014" spans="1:45" x14ac:dyDescent="0.25">
      <c r="A6014">
        <v>709</v>
      </c>
      <c r="B6014" t="s">
        <v>265</v>
      </c>
      <c r="C6014" t="s">
        <v>44</v>
      </c>
      <c r="D6014" t="s">
        <v>62</v>
      </c>
      <c r="E6014" t="s">
        <v>307</v>
      </c>
      <c r="F6014" t="s">
        <v>307</v>
      </c>
      <c r="G6014" t="s">
        <v>307</v>
      </c>
      <c r="H6014" t="s">
        <v>307</v>
      </c>
      <c r="I6014" t="s">
        <v>307</v>
      </c>
      <c r="J6014" t="s">
        <v>307</v>
      </c>
      <c r="K6014" t="s">
        <v>307</v>
      </c>
      <c r="L6014" t="s">
        <v>307</v>
      </c>
      <c r="M6014" t="s">
        <v>307</v>
      </c>
      <c r="N6014" t="s">
        <v>307</v>
      </c>
      <c r="O6014" t="s">
        <v>307</v>
      </c>
      <c r="P6014" t="s">
        <v>307</v>
      </c>
      <c r="Q6014" t="s">
        <v>307</v>
      </c>
      <c r="R6014" t="s">
        <v>307</v>
      </c>
      <c r="S6014" t="s">
        <v>307</v>
      </c>
      <c r="T6014" t="s">
        <v>307</v>
      </c>
      <c r="U6014" t="s">
        <v>307</v>
      </c>
      <c r="V6014" t="s">
        <v>307</v>
      </c>
      <c r="W6014" t="s">
        <v>307</v>
      </c>
    </row>
    <row r="6015" spans="1:45" x14ac:dyDescent="0.25">
      <c r="A6015">
        <v>709</v>
      </c>
      <c r="B6015" t="s">
        <v>265</v>
      </c>
      <c r="C6015" t="s">
        <v>38</v>
      </c>
      <c r="D6015" t="s">
        <v>47</v>
      </c>
      <c r="E6015" t="s">
        <v>307</v>
      </c>
      <c r="F6015" t="s">
        <v>307</v>
      </c>
      <c r="G6015" t="s">
        <v>307</v>
      </c>
      <c r="H6015" t="s">
        <v>307</v>
      </c>
      <c r="I6015" t="s">
        <v>307</v>
      </c>
      <c r="J6015" t="s">
        <v>307</v>
      </c>
      <c r="K6015" t="s">
        <v>307</v>
      </c>
      <c r="L6015" t="s">
        <v>307</v>
      </c>
      <c r="M6015" t="s">
        <v>307</v>
      </c>
      <c r="N6015" t="s">
        <v>307</v>
      </c>
      <c r="O6015" t="s">
        <v>307</v>
      </c>
      <c r="P6015" t="s">
        <v>307</v>
      </c>
      <c r="Q6015" t="s">
        <v>307</v>
      </c>
      <c r="R6015" t="s">
        <v>307</v>
      </c>
      <c r="S6015" t="s">
        <v>307</v>
      </c>
      <c r="T6015" t="s">
        <v>307</v>
      </c>
      <c r="U6015" t="s">
        <v>307</v>
      </c>
      <c r="V6015" t="s">
        <v>307</v>
      </c>
      <c r="W6015" t="s">
        <v>307</v>
      </c>
      <c r="X6015" t="s">
        <v>307</v>
      </c>
      <c r="Y6015" t="s">
        <v>307</v>
      </c>
      <c r="Z6015" t="s">
        <v>307</v>
      </c>
      <c r="AA6015" t="s">
        <v>307</v>
      </c>
      <c r="AB6015" t="s">
        <v>307</v>
      </c>
      <c r="AC6015" t="s">
        <v>307</v>
      </c>
      <c r="AD6015" t="s">
        <v>307</v>
      </c>
      <c r="AE6015" t="s">
        <v>307</v>
      </c>
      <c r="AF6015" t="s">
        <v>307</v>
      </c>
      <c r="AG6015" t="s">
        <v>307</v>
      </c>
      <c r="AH6015" t="s">
        <v>307</v>
      </c>
      <c r="AI6015" t="s">
        <v>307</v>
      </c>
      <c r="AJ6015" t="s">
        <v>307</v>
      </c>
      <c r="AK6015" t="s">
        <v>307</v>
      </c>
      <c r="AL6015" t="s">
        <v>307</v>
      </c>
      <c r="AM6015" t="s">
        <v>307</v>
      </c>
      <c r="AN6015" t="s">
        <v>307</v>
      </c>
      <c r="AO6015" t="s">
        <v>307</v>
      </c>
      <c r="AP6015" t="s">
        <v>307</v>
      </c>
      <c r="AQ6015" t="s">
        <v>307</v>
      </c>
      <c r="AR6015" t="s">
        <v>307</v>
      </c>
      <c r="AS6015" t="s">
        <v>307</v>
      </c>
    </row>
    <row r="6016" spans="1:45" x14ac:dyDescent="0.25">
      <c r="A6016">
        <v>709</v>
      </c>
      <c r="B6016" t="s">
        <v>265</v>
      </c>
      <c r="C6016" t="s">
        <v>38</v>
      </c>
      <c r="D6016" t="s">
        <v>48</v>
      </c>
      <c r="E6016" t="s">
        <v>307</v>
      </c>
      <c r="F6016" t="s">
        <v>307</v>
      </c>
      <c r="G6016" t="s">
        <v>307</v>
      </c>
      <c r="H6016" t="s">
        <v>307</v>
      </c>
      <c r="I6016" t="s">
        <v>307</v>
      </c>
      <c r="J6016" t="s">
        <v>307</v>
      </c>
      <c r="K6016" t="s">
        <v>307</v>
      </c>
      <c r="L6016" t="s">
        <v>307</v>
      </c>
      <c r="M6016" t="s">
        <v>307</v>
      </c>
      <c r="N6016" t="s">
        <v>307</v>
      </c>
      <c r="O6016" t="s">
        <v>307</v>
      </c>
      <c r="P6016" t="s">
        <v>307</v>
      </c>
      <c r="Q6016" t="s">
        <v>307</v>
      </c>
      <c r="R6016" t="s">
        <v>307</v>
      </c>
      <c r="S6016" t="s">
        <v>307</v>
      </c>
      <c r="T6016" t="s">
        <v>307</v>
      </c>
      <c r="U6016" t="s">
        <v>307</v>
      </c>
      <c r="V6016" t="s">
        <v>307</v>
      </c>
      <c r="W6016" t="s">
        <v>307</v>
      </c>
      <c r="X6016" t="s">
        <v>307</v>
      </c>
      <c r="Y6016" t="s">
        <v>307</v>
      </c>
      <c r="Z6016" t="s">
        <v>307</v>
      </c>
      <c r="AA6016" t="s">
        <v>307</v>
      </c>
      <c r="AB6016" t="s">
        <v>307</v>
      </c>
      <c r="AC6016" t="s">
        <v>307</v>
      </c>
      <c r="AD6016" t="s">
        <v>307</v>
      </c>
      <c r="AE6016" t="s">
        <v>307</v>
      </c>
      <c r="AF6016" t="s">
        <v>307</v>
      </c>
      <c r="AG6016" t="s">
        <v>307</v>
      </c>
      <c r="AH6016" t="s">
        <v>307</v>
      </c>
      <c r="AI6016" t="s">
        <v>307</v>
      </c>
      <c r="AJ6016" t="s">
        <v>307</v>
      </c>
      <c r="AK6016" t="s">
        <v>307</v>
      </c>
      <c r="AL6016" t="s">
        <v>307</v>
      </c>
      <c r="AM6016" t="s">
        <v>307</v>
      </c>
      <c r="AN6016" t="s">
        <v>307</v>
      </c>
      <c r="AO6016" t="s">
        <v>307</v>
      </c>
      <c r="AP6016" t="s">
        <v>307</v>
      </c>
      <c r="AQ6016" t="s">
        <v>307</v>
      </c>
      <c r="AR6016" t="s">
        <v>307</v>
      </c>
      <c r="AS6016" t="s">
        <v>307</v>
      </c>
    </row>
    <row r="6017" spans="1:45" x14ac:dyDescent="0.25">
      <c r="A6017">
        <v>709</v>
      </c>
      <c r="B6017" t="s">
        <v>265</v>
      </c>
      <c r="C6017" t="s">
        <v>38</v>
      </c>
      <c r="D6017" t="s">
        <v>49</v>
      </c>
      <c r="E6017" t="s">
        <v>307</v>
      </c>
      <c r="F6017" t="s">
        <v>307</v>
      </c>
      <c r="G6017" t="s">
        <v>307</v>
      </c>
      <c r="H6017" t="s">
        <v>307</v>
      </c>
      <c r="I6017" t="s">
        <v>307</v>
      </c>
      <c r="J6017" t="s">
        <v>307</v>
      </c>
      <c r="K6017" t="s">
        <v>307</v>
      </c>
      <c r="L6017" t="s">
        <v>307</v>
      </c>
      <c r="M6017" t="s">
        <v>307</v>
      </c>
      <c r="N6017" t="s">
        <v>307</v>
      </c>
      <c r="O6017" t="s">
        <v>307</v>
      </c>
      <c r="P6017" t="s">
        <v>307</v>
      </c>
      <c r="Q6017" t="s">
        <v>307</v>
      </c>
      <c r="R6017" t="s">
        <v>307</v>
      </c>
      <c r="S6017" t="s">
        <v>307</v>
      </c>
      <c r="T6017" t="s">
        <v>307</v>
      </c>
      <c r="U6017" t="s">
        <v>307</v>
      </c>
      <c r="V6017" t="s">
        <v>307</v>
      </c>
      <c r="W6017" t="s">
        <v>307</v>
      </c>
      <c r="X6017" t="s">
        <v>307</v>
      </c>
      <c r="Y6017" t="s">
        <v>307</v>
      </c>
      <c r="Z6017" t="s">
        <v>307</v>
      </c>
      <c r="AA6017" t="s">
        <v>307</v>
      </c>
      <c r="AB6017" t="s">
        <v>307</v>
      </c>
      <c r="AC6017" t="s">
        <v>307</v>
      </c>
      <c r="AD6017" t="s">
        <v>307</v>
      </c>
      <c r="AE6017" t="s">
        <v>307</v>
      </c>
      <c r="AF6017" t="s">
        <v>307</v>
      </c>
      <c r="AG6017" t="s">
        <v>307</v>
      </c>
      <c r="AH6017" t="s">
        <v>307</v>
      </c>
      <c r="AI6017" t="s">
        <v>307</v>
      </c>
      <c r="AJ6017" t="s">
        <v>307</v>
      </c>
      <c r="AK6017" t="s">
        <v>307</v>
      </c>
      <c r="AL6017" t="s">
        <v>307</v>
      </c>
      <c r="AM6017" t="s">
        <v>307</v>
      </c>
      <c r="AN6017" t="s">
        <v>307</v>
      </c>
      <c r="AO6017" t="s">
        <v>307</v>
      </c>
      <c r="AP6017" t="s">
        <v>307</v>
      </c>
      <c r="AQ6017" t="s">
        <v>307</v>
      </c>
      <c r="AR6017" t="s">
        <v>307</v>
      </c>
      <c r="AS6017" t="s">
        <v>307</v>
      </c>
    </row>
    <row r="6018" spans="1:45" x14ac:dyDescent="0.25">
      <c r="A6018">
        <v>709</v>
      </c>
      <c r="B6018" t="s">
        <v>265</v>
      </c>
      <c r="C6018" t="s">
        <v>450</v>
      </c>
      <c r="D6018" t="s">
        <v>48</v>
      </c>
      <c r="E6018" t="s">
        <v>307</v>
      </c>
      <c r="F6018" t="s">
        <v>307</v>
      </c>
      <c r="G6018" t="s">
        <v>307</v>
      </c>
      <c r="H6018" t="s">
        <v>307</v>
      </c>
      <c r="I6018" t="s">
        <v>307</v>
      </c>
      <c r="J6018" t="s">
        <v>307</v>
      </c>
      <c r="K6018" t="s">
        <v>307</v>
      </c>
      <c r="L6018" t="s">
        <v>307</v>
      </c>
      <c r="M6018" t="s">
        <v>307</v>
      </c>
      <c r="N6018" t="s">
        <v>307</v>
      </c>
      <c r="O6018" t="s">
        <v>307</v>
      </c>
      <c r="P6018" t="s">
        <v>307</v>
      </c>
      <c r="Q6018" t="s">
        <v>307</v>
      </c>
      <c r="R6018" t="s">
        <v>307</v>
      </c>
    </row>
    <row r="6019" spans="1:45" x14ac:dyDescent="0.25">
      <c r="A6019">
        <v>709</v>
      </c>
      <c r="B6019" t="s">
        <v>265</v>
      </c>
      <c r="C6019" t="s">
        <v>449</v>
      </c>
      <c r="D6019" t="s">
        <v>48</v>
      </c>
      <c r="E6019" t="s">
        <v>307</v>
      </c>
      <c r="F6019" t="s">
        <v>307</v>
      </c>
      <c r="G6019" t="s">
        <v>307</v>
      </c>
      <c r="H6019" t="s">
        <v>307</v>
      </c>
      <c r="I6019" t="s">
        <v>307</v>
      </c>
      <c r="J6019" t="s">
        <v>307</v>
      </c>
      <c r="K6019" t="s">
        <v>307</v>
      </c>
      <c r="L6019" t="s">
        <v>307</v>
      </c>
      <c r="M6019" t="s">
        <v>307</v>
      </c>
      <c r="N6019" t="s">
        <v>307</v>
      </c>
      <c r="O6019" t="s">
        <v>307</v>
      </c>
      <c r="P6019" t="s">
        <v>307</v>
      </c>
      <c r="Q6019" t="s">
        <v>307</v>
      </c>
      <c r="R6019" t="s">
        <v>307</v>
      </c>
    </row>
    <row r="6020" spans="1:45" x14ac:dyDescent="0.25">
      <c r="A6020">
        <v>709</v>
      </c>
      <c r="B6020" t="s">
        <v>265</v>
      </c>
      <c r="C6020" t="s">
        <v>475</v>
      </c>
      <c r="D6020" t="s">
        <v>48</v>
      </c>
      <c r="E6020" t="s">
        <v>307</v>
      </c>
      <c r="F6020" t="s">
        <v>307</v>
      </c>
      <c r="G6020" t="s">
        <v>307</v>
      </c>
    </row>
    <row r="6021" spans="1:45" x14ac:dyDescent="0.25">
      <c r="A6021">
        <v>709</v>
      </c>
      <c r="B6021" t="s">
        <v>265</v>
      </c>
      <c r="C6021" t="s">
        <v>42</v>
      </c>
      <c r="D6021" t="s">
        <v>48</v>
      </c>
      <c r="E6021" t="s">
        <v>307</v>
      </c>
      <c r="F6021" t="s">
        <v>307</v>
      </c>
      <c r="G6021" t="s">
        <v>307</v>
      </c>
      <c r="H6021" t="s">
        <v>307</v>
      </c>
      <c r="I6021" t="s">
        <v>307</v>
      </c>
      <c r="J6021" t="s">
        <v>307</v>
      </c>
      <c r="K6021" t="s">
        <v>307</v>
      </c>
      <c r="L6021" t="s">
        <v>307</v>
      </c>
      <c r="M6021" t="s">
        <v>307</v>
      </c>
      <c r="N6021" t="s">
        <v>307</v>
      </c>
      <c r="O6021" t="s">
        <v>307</v>
      </c>
      <c r="P6021" t="s">
        <v>307</v>
      </c>
      <c r="Q6021" t="s">
        <v>307</v>
      </c>
      <c r="R6021" t="s">
        <v>307</v>
      </c>
      <c r="S6021" t="s">
        <v>307</v>
      </c>
      <c r="T6021" t="s">
        <v>307</v>
      </c>
      <c r="U6021" t="s">
        <v>307</v>
      </c>
      <c r="V6021" t="s">
        <v>307</v>
      </c>
      <c r="W6021" t="s">
        <v>307</v>
      </c>
      <c r="X6021" t="s">
        <v>307</v>
      </c>
      <c r="Y6021" t="s">
        <v>307</v>
      </c>
      <c r="Z6021" t="s">
        <v>307</v>
      </c>
    </row>
    <row r="6022" spans="1:45" x14ac:dyDescent="0.25">
      <c r="A6022">
        <v>790</v>
      </c>
      <c r="B6022" t="s">
        <v>266</v>
      </c>
      <c r="C6022" t="s">
        <v>38</v>
      </c>
      <c r="D6022" t="s">
        <v>47</v>
      </c>
      <c r="E6022" t="s">
        <v>307</v>
      </c>
      <c r="F6022" t="s">
        <v>307</v>
      </c>
      <c r="G6022" t="s">
        <v>307</v>
      </c>
      <c r="H6022" t="s">
        <v>307</v>
      </c>
      <c r="I6022" t="s">
        <v>307</v>
      </c>
      <c r="J6022" t="s">
        <v>307</v>
      </c>
      <c r="K6022" t="s">
        <v>307</v>
      </c>
      <c r="L6022" t="s">
        <v>307</v>
      </c>
      <c r="M6022" t="s">
        <v>307</v>
      </c>
      <c r="N6022" t="s">
        <v>307</v>
      </c>
      <c r="O6022" t="s">
        <v>307</v>
      </c>
      <c r="P6022" t="s">
        <v>307</v>
      </c>
      <c r="Q6022" t="s">
        <v>307</v>
      </c>
      <c r="R6022" t="s">
        <v>307</v>
      </c>
      <c r="S6022" t="s">
        <v>307</v>
      </c>
      <c r="T6022" t="s">
        <v>307</v>
      </c>
      <c r="U6022" t="s">
        <v>307</v>
      </c>
      <c r="V6022" t="s">
        <v>307</v>
      </c>
      <c r="W6022" t="s">
        <v>307</v>
      </c>
      <c r="X6022" t="s">
        <v>307</v>
      </c>
      <c r="Y6022" t="s">
        <v>307</v>
      </c>
      <c r="Z6022" t="s">
        <v>307</v>
      </c>
      <c r="AA6022" t="s">
        <v>307</v>
      </c>
      <c r="AB6022" t="s">
        <v>307</v>
      </c>
      <c r="AC6022" t="s">
        <v>307</v>
      </c>
      <c r="AD6022" t="s">
        <v>307</v>
      </c>
      <c r="AE6022" t="s">
        <v>307</v>
      </c>
      <c r="AF6022" t="s">
        <v>307</v>
      </c>
      <c r="AG6022" t="s">
        <v>307</v>
      </c>
      <c r="AH6022" t="s">
        <v>307</v>
      </c>
      <c r="AI6022" t="s">
        <v>307</v>
      </c>
      <c r="AJ6022" t="s">
        <v>307</v>
      </c>
      <c r="AK6022" t="s">
        <v>307</v>
      </c>
      <c r="AL6022" t="s">
        <v>307</v>
      </c>
      <c r="AM6022" t="s">
        <v>307</v>
      </c>
      <c r="AN6022" t="s">
        <v>307</v>
      </c>
      <c r="AO6022" t="s">
        <v>307</v>
      </c>
      <c r="AP6022" t="s">
        <v>307</v>
      </c>
      <c r="AQ6022" t="s">
        <v>307</v>
      </c>
      <c r="AR6022" t="s">
        <v>307</v>
      </c>
      <c r="AS6022" t="s">
        <v>307</v>
      </c>
    </row>
    <row r="6023" spans="1:45" x14ac:dyDescent="0.25">
      <c r="A6023">
        <v>790</v>
      </c>
      <c r="B6023" t="s">
        <v>266</v>
      </c>
      <c r="C6023" t="s">
        <v>38</v>
      </c>
      <c r="D6023" t="s">
        <v>48</v>
      </c>
      <c r="E6023" t="s">
        <v>307</v>
      </c>
      <c r="F6023" t="s">
        <v>307</v>
      </c>
      <c r="G6023" t="s">
        <v>307</v>
      </c>
      <c r="H6023" t="s">
        <v>307</v>
      </c>
      <c r="I6023" t="s">
        <v>307</v>
      </c>
      <c r="J6023" t="s">
        <v>307</v>
      </c>
      <c r="K6023" t="s">
        <v>307</v>
      </c>
      <c r="L6023" t="s">
        <v>307</v>
      </c>
      <c r="M6023" t="s">
        <v>307</v>
      </c>
      <c r="N6023" t="s">
        <v>307</v>
      </c>
      <c r="O6023" t="s">
        <v>307</v>
      </c>
      <c r="P6023" t="s">
        <v>307</v>
      </c>
      <c r="Q6023" t="s">
        <v>307</v>
      </c>
      <c r="R6023" t="s">
        <v>307</v>
      </c>
      <c r="S6023" t="s">
        <v>307</v>
      </c>
      <c r="T6023" t="s">
        <v>307</v>
      </c>
      <c r="U6023" t="s">
        <v>307</v>
      </c>
      <c r="V6023" t="s">
        <v>307</v>
      </c>
      <c r="W6023" t="s">
        <v>307</v>
      </c>
      <c r="X6023" t="s">
        <v>307</v>
      </c>
      <c r="Y6023" t="s">
        <v>307</v>
      </c>
      <c r="Z6023" t="s">
        <v>307</v>
      </c>
      <c r="AA6023" t="s">
        <v>307</v>
      </c>
      <c r="AB6023" t="s">
        <v>307</v>
      </c>
      <c r="AC6023" t="s">
        <v>307</v>
      </c>
      <c r="AD6023" t="s">
        <v>307</v>
      </c>
      <c r="AE6023" t="s">
        <v>307</v>
      </c>
      <c r="AF6023" t="s">
        <v>307</v>
      </c>
      <c r="AG6023" t="s">
        <v>307</v>
      </c>
      <c r="AH6023" t="s">
        <v>307</v>
      </c>
      <c r="AI6023" t="s">
        <v>307</v>
      </c>
      <c r="AJ6023" t="s">
        <v>307</v>
      </c>
      <c r="AK6023" t="s">
        <v>307</v>
      </c>
      <c r="AL6023" t="s">
        <v>307</v>
      </c>
      <c r="AM6023" t="s">
        <v>307</v>
      </c>
      <c r="AN6023" t="s">
        <v>307</v>
      </c>
      <c r="AO6023" t="s">
        <v>307</v>
      </c>
      <c r="AP6023" t="s">
        <v>307</v>
      </c>
      <c r="AQ6023" t="s">
        <v>307</v>
      </c>
      <c r="AR6023" t="s">
        <v>307</v>
      </c>
      <c r="AS6023" t="s">
        <v>307</v>
      </c>
    </row>
    <row r="6024" spans="1:45" x14ac:dyDescent="0.25">
      <c r="A6024">
        <v>790</v>
      </c>
      <c r="B6024" t="s">
        <v>266</v>
      </c>
      <c r="C6024" t="s">
        <v>38</v>
      </c>
      <c r="D6024" t="s">
        <v>49</v>
      </c>
      <c r="E6024" t="s">
        <v>307</v>
      </c>
      <c r="F6024" t="s">
        <v>307</v>
      </c>
      <c r="G6024" t="s">
        <v>307</v>
      </c>
      <c r="H6024" t="s">
        <v>307</v>
      </c>
      <c r="I6024" t="s">
        <v>307</v>
      </c>
      <c r="J6024" t="s">
        <v>307</v>
      </c>
      <c r="K6024" t="s">
        <v>307</v>
      </c>
      <c r="L6024" t="s">
        <v>307</v>
      </c>
      <c r="M6024" t="s">
        <v>307</v>
      </c>
      <c r="N6024" t="s">
        <v>307</v>
      </c>
      <c r="O6024" t="s">
        <v>307</v>
      </c>
      <c r="P6024" t="s">
        <v>307</v>
      </c>
      <c r="Q6024" t="s">
        <v>307</v>
      </c>
      <c r="R6024" t="s">
        <v>307</v>
      </c>
      <c r="S6024" t="s">
        <v>307</v>
      </c>
      <c r="T6024" t="s">
        <v>307</v>
      </c>
      <c r="U6024" t="s">
        <v>307</v>
      </c>
      <c r="V6024" t="s">
        <v>307</v>
      </c>
      <c r="W6024" t="s">
        <v>307</v>
      </c>
      <c r="X6024" t="s">
        <v>307</v>
      </c>
      <c r="Y6024" t="s">
        <v>307</v>
      </c>
      <c r="Z6024" t="s">
        <v>307</v>
      </c>
      <c r="AA6024" t="s">
        <v>307</v>
      </c>
      <c r="AB6024" t="s">
        <v>307</v>
      </c>
      <c r="AC6024" t="s">
        <v>307</v>
      </c>
      <c r="AD6024" t="s">
        <v>307</v>
      </c>
      <c r="AE6024" t="s">
        <v>307</v>
      </c>
      <c r="AF6024" t="s">
        <v>307</v>
      </c>
      <c r="AG6024" t="s">
        <v>307</v>
      </c>
      <c r="AH6024" t="s">
        <v>307</v>
      </c>
      <c r="AI6024" t="s">
        <v>307</v>
      </c>
      <c r="AJ6024" t="s">
        <v>307</v>
      </c>
      <c r="AK6024" t="s">
        <v>307</v>
      </c>
      <c r="AL6024" t="s">
        <v>307</v>
      </c>
      <c r="AM6024" t="s">
        <v>307</v>
      </c>
      <c r="AN6024" t="s">
        <v>307</v>
      </c>
      <c r="AO6024" t="s">
        <v>307</v>
      </c>
      <c r="AP6024" t="s">
        <v>307</v>
      </c>
      <c r="AQ6024" t="s">
        <v>307</v>
      </c>
      <c r="AR6024" t="s">
        <v>307</v>
      </c>
      <c r="AS6024" t="s">
        <v>307</v>
      </c>
    </row>
    <row r="6025" spans="1:45" x14ac:dyDescent="0.25">
      <c r="A6025">
        <v>799</v>
      </c>
      <c r="B6025" t="s">
        <v>267</v>
      </c>
      <c r="C6025" t="s">
        <v>40</v>
      </c>
      <c r="D6025" t="s">
        <v>52</v>
      </c>
      <c r="E6025" t="s">
        <v>307</v>
      </c>
      <c r="F6025" t="s">
        <v>307</v>
      </c>
      <c r="G6025" t="s">
        <v>307</v>
      </c>
      <c r="H6025" t="s">
        <v>307</v>
      </c>
      <c r="I6025" t="s">
        <v>307</v>
      </c>
      <c r="J6025" t="s">
        <v>307</v>
      </c>
      <c r="K6025" t="s">
        <v>307</v>
      </c>
      <c r="L6025" t="s">
        <v>307</v>
      </c>
      <c r="M6025" t="s">
        <v>307</v>
      </c>
      <c r="N6025" t="s">
        <v>307</v>
      </c>
      <c r="O6025" t="s">
        <v>307</v>
      </c>
      <c r="P6025" t="s">
        <v>307</v>
      </c>
      <c r="Q6025" t="s">
        <v>307</v>
      </c>
      <c r="R6025" t="s">
        <v>307</v>
      </c>
      <c r="S6025" t="s">
        <v>307</v>
      </c>
      <c r="T6025" t="s">
        <v>307</v>
      </c>
      <c r="U6025" t="s">
        <v>307</v>
      </c>
      <c r="V6025" t="s">
        <v>307</v>
      </c>
      <c r="W6025" t="s">
        <v>307</v>
      </c>
      <c r="X6025" t="s">
        <v>307</v>
      </c>
      <c r="Y6025" t="s">
        <v>307</v>
      </c>
      <c r="Z6025" t="s">
        <v>307</v>
      </c>
    </row>
    <row r="6026" spans="1:45" x14ac:dyDescent="0.25">
      <c r="A6026">
        <v>799</v>
      </c>
      <c r="B6026" t="s">
        <v>267</v>
      </c>
      <c r="C6026" t="s">
        <v>39</v>
      </c>
      <c r="D6026" t="s">
        <v>50</v>
      </c>
      <c r="E6026" t="s">
        <v>307</v>
      </c>
      <c r="F6026" t="s">
        <v>307</v>
      </c>
      <c r="G6026" t="s">
        <v>307</v>
      </c>
      <c r="H6026" t="s">
        <v>307</v>
      </c>
      <c r="I6026" t="s">
        <v>307</v>
      </c>
      <c r="J6026" t="s">
        <v>307</v>
      </c>
      <c r="K6026" t="s">
        <v>307</v>
      </c>
      <c r="L6026" t="s">
        <v>307</v>
      </c>
      <c r="M6026" t="s">
        <v>307</v>
      </c>
      <c r="N6026" t="s">
        <v>307</v>
      </c>
      <c r="O6026" t="s">
        <v>307</v>
      </c>
      <c r="P6026" t="s">
        <v>307</v>
      </c>
      <c r="Q6026" t="s">
        <v>307</v>
      </c>
      <c r="R6026" t="s">
        <v>307</v>
      </c>
      <c r="S6026" t="s">
        <v>307</v>
      </c>
      <c r="T6026" t="s">
        <v>307</v>
      </c>
      <c r="U6026" t="s">
        <v>307</v>
      </c>
      <c r="V6026" t="s">
        <v>307</v>
      </c>
      <c r="W6026" t="s">
        <v>307</v>
      </c>
      <c r="X6026" t="s">
        <v>307</v>
      </c>
      <c r="Y6026" t="s">
        <v>307</v>
      </c>
      <c r="Z6026" t="s">
        <v>307</v>
      </c>
      <c r="AA6026" t="s">
        <v>307</v>
      </c>
      <c r="AB6026" t="s">
        <v>307</v>
      </c>
      <c r="AC6026" t="s">
        <v>307</v>
      </c>
      <c r="AD6026" t="s">
        <v>307</v>
      </c>
      <c r="AE6026" t="s">
        <v>307</v>
      </c>
      <c r="AF6026" t="s">
        <v>307</v>
      </c>
      <c r="AG6026" t="s">
        <v>307</v>
      </c>
      <c r="AH6026" t="s">
        <v>307</v>
      </c>
      <c r="AI6026" t="s">
        <v>307</v>
      </c>
      <c r="AJ6026" t="s">
        <v>307</v>
      </c>
      <c r="AK6026" t="s">
        <v>307</v>
      </c>
      <c r="AL6026" t="s">
        <v>307</v>
      </c>
      <c r="AM6026" t="s">
        <v>307</v>
      </c>
      <c r="AN6026" t="s">
        <v>307</v>
      </c>
      <c r="AO6026" t="s">
        <v>307</v>
      </c>
      <c r="AP6026" t="s">
        <v>307</v>
      </c>
    </row>
    <row r="6027" spans="1:45" x14ac:dyDescent="0.25">
      <c r="A6027">
        <v>799</v>
      </c>
      <c r="B6027" t="s">
        <v>267</v>
      </c>
      <c r="C6027" t="s">
        <v>39</v>
      </c>
      <c r="D6027" t="s">
        <v>48</v>
      </c>
      <c r="E6027" t="s">
        <v>307</v>
      </c>
      <c r="F6027" t="s">
        <v>307</v>
      </c>
      <c r="G6027" t="s">
        <v>307</v>
      </c>
      <c r="H6027" t="s">
        <v>307</v>
      </c>
      <c r="I6027" t="s">
        <v>307</v>
      </c>
      <c r="J6027" t="s">
        <v>307</v>
      </c>
      <c r="K6027" t="s">
        <v>307</v>
      </c>
      <c r="L6027" t="s">
        <v>307</v>
      </c>
      <c r="M6027" t="s">
        <v>307</v>
      </c>
      <c r="N6027" t="s">
        <v>307</v>
      </c>
      <c r="O6027" t="s">
        <v>307</v>
      </c>
      <c r="P6027" t="s">
        <v>307</v>
      </c>
      <c r="Q6027" t="s">
        <v>307</v>
      </c>
      <c r="R6027" t="s">
        <v>307</v>
      </c>
      <c r="S6027" t="s">
        <v>307</v>
      </c>
      <c r="T6027" t="s">
        <v>307</v>
      </c>
      <c r="U6027" t="s">
        <v>307</v>
      </c>
      <c r="V6027" t="s">
        <v>307</v>
      </c>
      <c r="W6027" t="s">
        <v>307</v>
      </c>
      <c r="X6027" t="s">
        <v>307</v>
      </c>
      <c r="Y6027" t="s">
        <v>307</v>
      </c>
      <c r="Z6027" t="s">
        <v>307</v>
      </c>
      <c r="AA6027" t="s">
        <v>307</v>
      </c>
      <c r="AB6027" t="s">
        <v>307</v>
      </c>
      <c r="AC6027" t="s">
        <v>307</v>
      </c>
      <c r="AD6027" t="s">
        <v>307</v>
      </c>
      <c r="AE6027" t="s">
        <v>307</v>
      </c>
      <c r="AF6027" t="s">
        <v>307</v>
      </c>
      <c r="AG6027" t="s">
        <v>307</v>
      </c>
      <c r="AH6027" t="s">
        <v>307</v>
      </c>
      <c r="AI6027" t="s">
        <v>307</v>
      </c>
      <c r="AJ6027" t="s">
        <v>307</v>
      </c>
      <c r="AK6027" t="s">
        <v>307</v>
      </c>
      <c r="AL6027" t="s">
        <v>307</v>
      </c>
      <c r="AM6027" t="s">
        <v>307</v>
      </c>
      <c r="AN6027" t="s">
        <v>307</v>
      </c>
      <c r="AO6027" t="s">
        <v>307</v>
      </c>
      <c r="AP6027" t="s">
        <v>307</v>
      </c>
    </row>
    <row r="6028" spans="1:45" x14ac:dyDescent="0.25">
      <c r="A6028">
        <v>799</v>
      </c>
      <c r="B6028" t="s">
        <v>267</v>
      </c>
      <c r="C6028" t="s">
        <v>39</v>
      </c>
      <c r="D6028" t="s">
        <v>51</v>
      </c>
      <c r="E6028" t="s">
        <v>307</v>
      </c>
      <c r="F6028" t="s">
        <v>307</v>
      </c>
      <c r="G6028" t="s">
        <v>307</v>
      </c>
      <c r="H6028" t="s">
        <v>307</v>
      </c>
      <c r="I6028" t="s">
        <v>307</v>
      </c>
      <c r="J6028" t="s">
        <v>307</v>
      </c>
      <c r="K6028" t="s">
        <v>307</v>
      </c>
      <c r="L6028" t="s">
        <v>307</v>
      </c>
      <c r="M6028" t="s">
        <v>307</v>
      </c>
      <c r="N6028" t="s">
        <v>307</v>
      </c>
      <c r="O6028" t="s">
        <v>307</v>
      </c>
      <c r="P6028" t="s">
        <v>307</v>
      </c>
      <c r="Q6028" t="s">
        <v>307</v>
      </c>
      <c r="R6028" t="s">
        <v>307</v>
      </c>
      <c r="S6028" t="s">
        <v>307</v>
      </c>
      <c r="T6028" t="s">
        <v>307</v>
      </c>
      <c r="U6028" t="s">
        <v>307</v>
      </c>
      <c r="V6028" t="s">
        <v>307</v>
      </c>
      <c r="W6028" t="s">
        <v>307</v>
      </c>
      <c r="X6028" t="s">
        <v>307</v>
      </c>
      <c r="Y6028" t="s">
        <v>307</v>
      </c>
      <c r="Z6028" t="s">
        <v>307</v>
      </c>
      <c r="AA6028" t="s">
        <v>307</v>
      </c>
      <c r="AB6028" t="s">
        <v>307</v>
      </c>
      <c r="AC6028" t="s">
        <v>307</v>
      </c>
      <c r="AD6028" t="s">
        <v>307</v>
      </c>
      <c r="AE6028" t="s">
        <v>307</v>
      </c>
      <c r="AF6028" t="s">
        <v>307</v>
      </c>
      <c r="AG6028" t="s">
        <v>307</v>
      </c>
      <c r="AH6028" t="s">
        <v>307</v>
      </c>
      <c r="AI6028" t="s">
        <v>307</v>
      </c>
      <c r="AJ6028" t="s">
        <v>307</v>
      </c>
      <c r="AK6028" t="s">
        <v>307</v>
      </c>
      <c r="AL6028" t="s">
        <v>307</v>
      </c>
      <c r="AM6028" t="s">
        <v>307</v>
      </c>
      <c r="AN6028" t="s">
        <v>307</v>
      </c>
      <c r="AO6028" t="s">
        <v>307</v>
      </c>
      <c r="AP6028" t="s">
        <v>307</v>
      </c>
    </row>
    <row r="6029" spans="1:45" x14ac:dyDescent="0.25">
      <c r="A6029">
        <v>799</v>
      </c>
      <c r="B6029" t="s">
        <v>267</v>
      </c>
      <c r="C6029" t="s">
        <v>46</v>
      </c>
      <c r="D6029" t="s">
        <v>65</v>
      </c>
      <c r="E6029" t="s">
        <v>307</v>
      </c>
      <c r="F6029" t="s">
        <v>307</v>
      </c>
      <c r="G6029" t="s">
        <v>307</v>
      </c>
      <c r="H6029" t="s">
        <v>307</v>
      </c>
      <c r="I6029" t="s">
        <v>307</v>
      </c>
      <c r="J6029" t="s">
        <v>307</v>
      </c>
      <c r="K6029" t="s">
        <v>307</v>
      </c>
      <c r="L6029" t="s">
        <v>307</v>
      </c>
      <c r="M6029" t="s">
        <v>307</v>
      </c>
      <c r="N6029" t="s">
        <v>307</v>
      </c>
      <c r="O6029" t="s">
        <v>307</v>
      </c>
      <c r="P6029" t="s">
        <v>307</v>
      </c>
      <c r="Q6029" t="s">
        <v>307</v>
      </c>
      <c r="R6029" t="s">
        <v>307</v>
      </c>
      <c r="S6029" t="s">
        <v>307</v>
      </c>
      <c r="T6029" t="s">
        <v>307</v>
      </c>
      <c r="U6029" t="s">
        <v>307</v>
      </c>
      <c r="V6029" t="s">
        <v>307</v>
      </c>
      <c r="W6029" t="s">
        <v>307</v>
      </c>
      <c r="X6029" t="s">
        <v>307</v>
      </c>
      <c r="Y6029" t="s">
        <v>307</v>
      </c>
      <c r="Z6029" t="s">
        <v>307</v>
      </c>
    </row>
    <row r="6030" spans="1:45" x14ac:dyDescent="0.25">
      <c r="A6030">
        <v>799</v>
      </c>
      <c r="B6030" t="s">
        <v>267</v>
      </c>
      <c r="C6030" t="s">
        <v>46</v>
      </c>
      <c r="D6030" t="s">
        <v>66</v>
      </c>
      <c r="E6030" t="s">
        <v>307</v>
      </c>
      <c r="F6030" t="s">
        <v>307</v>
      </c>
      <c r="G6030" t="s">
        <v>307</v>
      </c>
      <c r="H6030" t="s">
        <v>307</v>
      </c>
      <c r="I6030" t="s">
        <v>307</v>
      </c>
      <c r="J6030" t="s">
        <v>307</v>
      </c>
      <c r="K6030" t="s">
        <v>307</v>
      </c>
      <c r="L6030" t="s">
        <v>307</v>
      </c>
      <c r="M6030" t="s">
        <v>307</v>
      </c>
      <c r="N6030" t="s">
        <v>307</v>
      </c>
      <c r="O6030" t="s">
        <v>307</v>
      </c>
      <c r="P6030" t="s">
        <v>307</v>
      </c>
      <c r="Q6030" t="s">
        <v>307</v>
      </c>
      <c r="R6030" t="s">
        <v>307</v>
      </c>
      <c r="S6030" t="s">
        <v>307</v>
      </c>
      <c r="T6030" t="s">
        <v>307</v>
      </c>
      <c r="U6030" t="s">
        <v>307</v>
      </c>
      <c r="V6030" t="s">
        <v>307</v>
      </c>
      <c r="W6030" t="s">
        <v>307</v>
      </c>
      <c r="X6030" t="s">
        <v>307</v>
      </c>
      <c r="Y6030" t="s">
        <v>307</v>
      </c>
      <c r="Z6030" t="s">
        <v>307</v>
      </c>
    </row>
    <row r="6031" spans="1:45" x14ac:dyDescent="0.25">
      <c r="A6031">
        <v>799</v>
      </c>
      <c r="B6031" t="s">
        <v>267</v>
      </c>
      <c r="C6031" t="s">
        <v>46</v>
      </c>
      <c r="D6031" t="s">
        <v>67</v>
      </c>
      <c r="E6031" t="s">
        <v>307</v>
      </c>
      <c r="F6031" t="s">
        <v>307</v>
      </c>
      <c r="G6031" t="s">
        <v>307</v>
      </c>
      <c r="H6031" t="s">
        <v>307</v>
      </c>
      <c r="I6031" t="s">
        <v>307</v>
      </c>
      <c r="J6031" t="s">
        <v>307</v>
      </c>
      <c r="K6031" t="s">
        <v>307</v>
      </c>
      <c r="L6031" t="s">
        <v>307</v>
      </c>
      <c r="M6031" t="s">
        <v>307</v>
      </c>
      <c r="N6031" t="s">
        <v>307</v>
      </c>
      <c r="O6031" t="s">
        <v>307</v>
      </c>
      <c r="P6031" t="s">
        <v>307</v>
      </c>
      <c r="Q6031" t="s">
        <v>307</v>
      </c>
      <c r="R6031" t="s">
        <v>307</v>
      </c>
      <c r="S6031" t="s">
        <v>307</v>
      </c>
      <c r="T6031" t="s">
        <v>307</v>
      </c>
      <c r="U6031" t="s">
        <v>307</v>
      </c>
      <c r="V6031" t="s">
        <v>307</v>
      </c>
      <c r="W6031" t="s">
        <v>307</v>
      </c>
      <c r="X6031" t="s">
        <v>307</v>
      </c>
      <c r="Y6031" t="s">
        <v>307</v>
      </c>
      <c r="Z6031" t="s">
        <v>307</v>
      </c>
    </row>
    <row r="6032" spans="1:45" x14ac:dyDescent="0.25">
      <c r="A6032">
        <v>799</v>
      </c>
      <c r="B6032" t="s">
        <v>267</v>
      </c>
      <c r="C6032" t="s">
        <v>46</v>
      </c>
      <c r="D6032" t="s">
        <v>68</v>
      </c>
      <c r="E6032" t="s">
        <v>307</v>
      </c>
      <c r="F6032" t="s">
        <v>307</v>
      </c>
      <c r="G6032" t="s">
        <v>307</v>
      </c>
      <c r="H6032" t="s">
        <v>307</v>
      </c>
      <c r="I6032" t="s">
        <v>307</v>
      </c>
      <c r="J6032" t="s">
        <v>307</v>
      </c>
      <c r="K6032" t="s">
        <v>307</v>
      </c>
      <c r="L6032" t="s">
        <v>307</v>
      </c>
      <c r="M6032" t="s">
        <v>307</v>
      </c>
      <c r="N6032" t="s">
        <v>307</v>
      </c>
      <c r="O6032" t="s">
        <v>307</v>
      </c>
      <c r="P6032" t="s">
        <v>307</v>
      </c>
      <c r="Q6032" t="s">
        <v>307</v>
      </c>
      <c r="R6032" t="s">
        <v>307</v>
      </c>
      <c r="S6032" t="s">
        <v>307</v>
      </c>
      <c r="T6032" t="s">
        <v>307</v>
      </c>
      <c r="U6032" t="s">
        <v>307</v>
      </c>
      <c r="V6032" t="s">
        <v>307</v>
      </c>
      <c r="W6032" t="s">
        <v>307</v>
      </c>
      <c r="X6032" t="s">
        <v>307</v>
      </c>
      <c r="Y6032" t="s">
        <v>307</v>
      </c>
      <c r="Z6032" t="s">
        <v>307</v>
      </c>
    </row>
    <row r="6033" spans="1:45" x14ac:dyDescent="0.25">
      <c r="A6033">
        <v>799</v>
      </c>
      <c r="B6033" t="s">
        <v>267</v>
      </c>
      <c r="C6033" t="s">
        <v>46</v>
      </c>
      <c r="D6033" t="s">
        <v>69</v>
      </c>
      <c r="E6033" t="s">
        <v>307</v>
      </c>
      <c r="F6033" t="s">
        <v>307</v>
      </c>
      <c r="G6033" t="s">
        <v>307</v>
      </c>
      <c r="H6033" t="s">
        <v>307</v>
      </c>
      <c r="I6033" t="s">
        <v>307</v>
      </c>
      <c r="J6033" t="s">
        <v>307</v>
      </c>
      <c r="K6033" t="s">
        <v>307</v>
      </c>
      <c r="L6033" t="s">
        <v>307</v>
      </c>
      <c r="M6033" t="s">
        <v>307</v>
      </c>
      <c r="N6033" t="s">
        <v>307</v>
      </c>
      <c r="O6033" t="s">
        <v>307</v>
      </c>
      <c r="P6033" t="s">
        <v>307</v>
      </c>
      <c r="Q6033" t="s">
        <v>307</v>
      </c>
      <c r="R6033" t="s">
        <v>307</v>
      </c>
      <c r="S6033" t="s">
        <v>307</v>
      </c>
      <c r="T6033" t="s">
        <v>307</v>
      </c>
      <c r="U6033" t="s">
        <v>307</v>
      </c>
      <c r="V6033" t="s">
        <v>307</v>
      </c>
      <c r="W6033" t="s">
        <v>307</v>
      </c>
      <c r="X6033" t="s">
        <v>307</v>
      </c>
      <c r="Y6033" t="s">
        <v>307</v>
      </c>
      <c r="Z6033" t="s">
        <v>307</v>
      </c>
    </row>
    <row r="6034" spans="1:45" x14ac:dyDescent="0.25">
      <c r="A6034">
        <v>799</v>
      </c>
      <c r="B6034" t="s">
        <v>267</v>
      </c>
      <c r="C6034" t="s">
        <v>46</v>
      </c>
      <c r="D6034" t="s">
        <v>70</v>
      </c>
      <c r="E6034" t="s">
        <v>307</v>
      </c>
      <c r="F6034" t="s">
        <v>307</v>
      </c>
      <c r="G6034" t="s">
        <v>307</v>
      </c>
      <c r="H6034" t="s">
        <v>307</v>
      </c>
      <c r="I6034" t="s">
        <v>307</v>
      </c>
      <c r="J6034" t="s">
        <v>307</v>
      </c>
      <c r="K6034" t="s">
        <v>307</v>
      </c>
      <c r="L6034" t="s">
        <v>307</v>
      </c>
      <c r="M6034" t="s">
        <v>307</v>
      </c>
      <c r="N6034" t="s">
        <v>307</v>
      </c>
      <c r="O6034" t="s">
        <v>307</v>
      </c>
      <c r="P6034" t="s">
        <v>307</v>
      </c>
      <c r="Q6034" t="s">
        <v>307</v>
      </c>
      <c r="R6034" t="s">
        <v>307</v>
      </c>
      <c r="S6034" t="s">
        <v>307</v>
      </c>
      <c r="T6034" t="s">
        <v>307</v>
      </c>
      <c r="U6034" t="s">
        <v>307</v>
      </c>
      <c r="V6034" t="s">
        <v>307</v>
      </c>
      <c r="W6034" t="s">
        <v>307</v>
      </c>
      <c r="X6034" t="s">
        <v>307</v>
      </c>
      <c r="Y6034" t="s">
        <v>307</v>
      </c>
      <c r="Z6034" t="s">
        <v>307</v>
      </c>
    </row>
    <row r="6035" spans="1:45" x14ac:dyDescent="0.25">
      <c r="A6035">
        <v>799</v>
      </c>
      <c r="B6035" t="s">
        <v>267</v>
      </c>
      <c r="C6035" t="s">
        <v>46</v>
      </c>
      <c r="D6035" t="s">
        <v>71</v>
      </c>
      <c r="E6035" t="s">
        <v>307</v>
      </c>
      <c r="F6035" t="s">
        <v>307</v>
      </c>
      <c r="G6035" t="s">
        <v>307</v>
      </c>
      <c r="H6035" t="s">
        <v>307</v>
      </c>
      <c r="I6035" t="s">
        <v>307</v>
      </c>
      <c r="J6035" t="s">
        <v>307</v>
      </c>
      <c r="K6035" t="s">
        <v>307</v>
      </c>
      <c r="L6035" t="s">
        <v>307</v>
      </c>
      <c r="M6035" t="s">
        <v>307</v>
      </c>
      <c r="N6035" t="s">
        <v>307</v>
      </c>
      <c r="O6035" t="s">
        <v>307</v>
      </c>
      <c r="P6035" t="s">
        <v>307</v>
      </c>
      <c r="Q6035" t="s">
        <v>307</v>
      </c>
      <c r="R6035" t="s">
        <v>307</v>
      </c>
      <c r="S6035" t="s">
        <v>307</v>
      </c>
      <c r="T6035" t="s">
        <v>307</v>
      </c>
      <c r="U6035" t="s">
        <v>307</v>
      </c>
      <c r="V6035" t="s">
        <v>307</v>
      </c>
      <c r="W6035" t="s">
        <v>307</v>
      </c>
      <c r="X6035" t="s">
        <v>307</v>
      </c>
      <c r="Y6035" t="s">
        <v>307</v>
      </c>
      <c r="Z6035" t="s">
        <v>307</v>
      </c>
    </row>
    <row r="6036" spans="1:45" x14ac:dyDescent="0.25">
      <c r="A6036">
        <v>799</v>
      </c>
      <c r="B6036" t="s">
        <v>267</v>
      </c>
      <c r="C6036" t="s">
        <v>46</v>
      </c>
      <c r="D6036" t="s">
        <v>72</v>
      </c>
      <c r="E6036" t="s">
        <v>307</v>
      </c>
      <c r="F6036" t="s">
        <v>307</v>
      </c>
      <c r="G6036" t="s">
        <v>307</v>
      </c>
      <c r="H6036" t="s">
        <v>307</v>
      </c>
      <c r="I6036" t="s">
        <v>307</v>
      </c>
      <c r="J6036" t="s">
        <v>307</v>
      </c>
      <c r="K6036" t="s">
        <v>307</v>
      </c>
      <c r="L6036" t="s">
        <v>307</v>
      </c>
      <c r="M6036" t="s">
        <v>307</v>
      </c>
      <c r="N6036" t="s">
        <v>307</v>
      </c>
      <c r="O6036" t="s">
        <v>307</v>
      </c>
      <c r="P6036" t="s">
        <v>307</v>
      </c>
      <c r="Q6036" t="s">
        <v>307</v>
      </c>
      <c r="R6036" t="s">
        <v>307</v>
      </c>
      <c r="S6036" t="s">
        <v>307</v>
      </c>
      <c r="T6036" t="s">
        <v>307</v>
      </c>
      <c r="U6036" t="s">
        <v>307</v>
      </c>
      <c r="V6036" t="s">
        <v>307</v>
      </c>
      <c r="W6036" t="s">
        <v>307</v>
      </c>
      <c r="X6036" t="s">
        <v>307</v>
      </c>
      <c r="Y6036" t="s">
        <v>307</v>
      </c>
      <c r="Z6036" t="s">
        <v>307</v>
      </c>
    </row>
    <row r="6037" spans="1:45" x14ac:dyDescent="0.25">
      <c r="A6037">
        <v>799</v>
      </c>
      <c r="B6037" t="s">
        <v>267</v>
      </c>
      <c r="C6037" t="s">
        <v>46</v>
      </c>
      <c r="D6037" t="s">
        <v>47</v>
      </c>
      <c r="E6037" t="s">
        <v>307</v>
      </c>
      <c r="F6037" t="s">
        <v>307</v>
      </c>
      <c r="G6037" t="s">
        <v>307</v>
      </c>
      <c r="H6037" t="s">
        <v>307</v>
      </c>
      <c r="I6037" t="s">
        <v>307</v>
      </c>
      <c r="J6037" t="s">
        <v>307</v>
      </c>
      <c r="K6037" t="s">
        <v>307</v>
      </c>
      <c r="L6037" t="s">
        <v>307</v>
      </c>
      <c r="M6037" t="s">
        <v>307</v>
      </c>
      <c r="N6037" t="s">
        <v>307</v>
      </c>
      <c r="O6037" t="s">
        <v>307</v>
      </c>
      <c r="P6037" t="s">
        <v>307</v>
      </c>
      <c r="Q6037" t="s">
        <v>307</v>
      </c>
      <c r="R6037" t="s">
        <v>307</v>
      </c>
      <c r="S6037" t="s">
        <v>307</v>
      </c>
      <c r="T6037" t="s">
        <v>307</v>
      </c>
      <c r="U6037" t="s">
        <v>307</v>
      </c>
      <c r="V6037" t="s">
        <v>307</v>
      </c>
      <c r="W6037" t="s">
        <v>307</v>
      </c>
      <c r="X6037" t="s">
        <v>307</v>
      </c>
      <c r="Y6037" t="s">
        <v>307</v>
      </c>
      <c r="Z6037" t="s">
        <v>307</v>
      </c>
    </row>
    <row r="6038" spans="1:45" x14ac:dyDescent="0.25">
      <c r="A6038">
        <v>799</v>
      </c>
      <c r="B6038" t="s">
        <v>267</v>
      </c>
      <c r="C6038" t="s">
        <v>46</v>
      </c>
      <c r="D6038" t="s">
        <v>48</v>
      </c>
      <c r="E6038" t="s">
        <v>307</v>
      </c>
      <c r="F6038" t="s">
        <v>307</v>
      </c>
      <c r="G6038" t="s">
        <v>307</v>
      </c>
      <c r="H6038" t="s">
        <v>307</v>
      </c>
      <c r="I6038" t="s">
        <v>307</v>
      </c>
      <c r="J6038" t="s">
        <v>307</v>
      </c>
      <c r="K6038" t="s">
        <v>307</v>
      </c>
      <c r="L6038" t="s">
        <v>307</v>
      </c>
      <c r="M6038" t="s">
        <v>307</v>
      </c>
      <c r="N6038" t="s">
        <v>307</v>
      </c>
      <c r="O6038" t="s">
        <v>307</v>
      </c>
      <c r="P6038" t="s">
        <v>307</v>
      </c>
      <c r="Q6038" t="s">
        <v>307</v>
      </c>
      <c r="R6038" t="s">
        <v>307</v>
      </c>
      <c r="S6038" t="s">
        <v>307</v>
      </c>
      <c r="T6038" t="s">
        <v>307</v>
      </c>
      <c r="U6038" t="s">
        <v>307</v>
      </c>
      <c r="V6038" t="s">
        <v>307</v>
      </c>
      <c r="W6038" t="s">
        <v>307</v>
      </c>
      <c r="X6038" t="s">
        <v>307</v>
      </c>
      <c r="Y6038" t="s">
        <v>307</v>
      </c>
      <c r="Z6038" t="s">
        <v>307</v>
      </c>
    </row>
    <row r="6039" spans="1:45" x14ac:dyDescent="0.25">
      <c r="A6039">
        <v>799</v>
      </c>
      <c r="B6039" t="s">
        <v>267</v>
      </c>
      <c r="C6039" t="s">
        <v>46</v>
      </c>
      <c r="D6039" t="s">
        <v>49</v>
      </c>
      <c r="E6039" t="s">
        <v>307</v>
      </c>
      <c r="F6039" t="s">
        <v>307</v>
      </c>
      <c r="G6039" t="s">
        <v>307</v>
      </c>
      <c r="H6039" t="s">
        <v>307</v>
      </c>
      <c r="I6039" t="s">
        <v>307</v>
      </c>
      <c r="J6039" t="s">
        <v>307</v>
      </c>
      <c r="K6039" t="s">
        <v>307</v>
      </c>
      <c r="L6039" t="s">
        <v>307</v>
      </c>
      <c r="M6039" t="s">
        <v>307</v>
      </c>
      <c r="N6039" t="s">
        <v>307</v>
      </c>
      <c r="O6039" t="s">
        <v>307</v>
      </c>
      <c r="P6039" t="s">
        <v>307</v>
      </c>
      <c r="Q6039" t="s">
        <v>307</v>
      </c>
      <c r="R6039" t="s">
        <v>307</v>
      </c>
      <c r="S6039" t="s">
        <v>307</v>
      </c>
      <c r="T6039" t="s">
        <v>307</v>
      </c>
      <c r="U6039" t="s">
        <v>307</v>
      </c>
      <c r="V6039" t="s">
        <v>307</v>
      </c>
      <c r="W6039" t="s">
        <v>307</v>
      </c>
      <c r="X6039" t="s">
        <v>307</v>
      </c>
      <c r="Y6039" t="s">
        <v>307</v>
      </c>
      <c r="Z6039" t="s">
        <v>307</v>
      </c>
    </row>
    <row r="6040" spans="1:45" x14ac:dyDescent="0.25">
      <c r="A6040">
        <v>799</v>
      </c>
      <c r="B6040" t="s">
        <v>267</v>
      </c>
      <c r="C6040" t="s">
        <v>38</v>
      </c>
      <c r="D6040" t="s">
        <v>48</v>
      </c>
      <c r="E6040" t="s">
        <v>307</v>
      </c>
      <c r="F6040" t="s">
        <v>307</v>
      </c>
      <c r="G6040" t="s">
        <v>307</v>
      </c>
      <c r="H6040" t="s">
        <v>307</v>
      </c>
      <c r="I6040" t="s">
        <v>307</v>
      </c>
      <c r="J6040" t="s">
        <v>307</v>
      </c>
      <c r="K6040" t="s">
        <v>307</v>
      </c>
      <c r="L6040" t="s">
        <v>307</v>
      </c>
      <c r="M6040" t="s">
        <v>307</v>
      </c>
      <c r="N6040" t="s">
        <v>307</v>
      </c>
      <c r="O6040" t="s">
        <v>307</v>
      </c>
      <c r="P6040" t="s">
        <v>307</v>
      </c>
      <c r="Q6040" t="s">
        <v>307</v>
      </c>
      <c r="R6040" t="s">
        <v>307</v>
      </c>
      <c r="S6040" t="s">
        <v>307</v>
      </c>
      <c r="T6040" t="s">
        <v>307</v>
      </c>
      <c r="U6040" t="s">
        <v>307</v>
      </c>
      <c r="V6040" t="s">
        <v>307</v>
      </c>
      <c r="W6040" t="s">
        <v>307</v>
      </c>
      <c r="X6040" t="s">
        <v>307</v>
      </c>
      <c r="Y6040" t="s">
        <v>307</v>
      </c>
      <c r="Z6040" t="s">
        <v>307</v>
      </c>
      <c r="AA6040" t="s">
        <v>307</v>
      </c>
      <c r="AB6040" t="s">
        <v>307</v>
      </c>
      <c r="AC6040" t="s">
        <v>307</v>
      </c>
      <c r="AD6040" t="s">
        <v>307</v>
      </c>
      <c r="AE6040" t="s">
        <v>307</v>
      </c>
      <c r="AF6040" t="s">
        <v>307</v>
      </c>
      <c r="AG6040" t="s">
        <v>307</v>
      </c>
      <c r="AH6040" t="s">
        <v>307</v>
      </c>
      <c r="AI6040" t="s">
        <v>307</v>
      </c>
      <c r="AJ6040" t="s">
        <v>307</v>
      </c>
      <c r="AK6040" t="s">
        <v>307</v>
      </c>
      <c r="AL6040" t="s">
        <v>307</v>
      </c>
      <c r="AM6040" t="s">
        <v>307</v>
      </c>
      <c r="AN6040" t="s">
        <v>307</v>
      </c>
      <c r="AO6040" t="s">
        <v>307</v>
      </c>
      <c r="AP6040" t="s">
        <v>307</v>
      </c>
      <c r="AQ6040" t="s">
        <v>307</v>
      </c>
      <c r="AR6040" t="s">
        <v>307</v>
      </c>
      <c r="AS6040" t="s">
        <v>307</v>
      </c>
    </row>
    <row r="6041" spans="1:45" x14ac:dyDescent="0.25">
      <c r="A6041">
        <v>800</v>
      </c>
      <c r="B6041" t="s">
        <v>268</v>
      </c>
      <c r="C6041" t="s">
        <v>43</v>
      </c>
      <c r="D6041" t="s">
        <v>54</v>
      </c>
      <c r="E6041" t="s">
        <v>307</v>
      </c>
      <c r="F6041" t="s">
        <v>307</v>
      </c>
      <c r="G6041" t="s">
        <v>307</v>
      </c>
      <c r="H6041" t="s">
        <v>307</v>
      </c>
      <c r="I6041" t="s">
        <v>307</v>
      </c>
      <c r="J6041" t="s">
        <v>307</v>
      </c>
      <c r="K6041" t="s">
        <v>307</v>
      </c>
      <c r="L6041" t="s">
        <v>307</v>
      </c>
      <c r="M6041" t="s">
        <v>307</v>
      </c>
      <c r="N6041" t="s">
        <v>307</v>
      </c>
      <c r="O6041" t="s">
        <v>307</v>
      </c>
      <c r="P6041" t="s">
        <v>307</v>
      </c>
      <c r="Q6041" t="s">
        <v>307</v>
      </c>
      <c r="R6041" t="s">
        <v>307</v>
      </c>
      <c r="S6041" t="s">
        <v>307</v>
      </c>
      <c r="T6041" t="s">
        <v>307</v>
      </c>
      <c r="U6041" t="s">
        <v>307</v>
      </c>
      <c r="V6041" t="s">
        <v>307</v>
      </c>
      <c r="W6041" t="s">
        <v>307</v>
      </c>
    </row>
    <row r="6042" spans="1:45" x14ac:dyDescent="0.25">
      <c r="A6042">
        <v>800</v>
      </c>
      <c r="B6042" t="s">
        <v>268</v>
      </c>
      <c r="C6042" t="s">
        <v>43</v>
      </c>
      <c r="D6042" t="s">
        <v>55</v>
      </c>
      <c r="E6042" t="s">
        <v>307</v>
      </c>
      <c r="F6042" t="s">
        <v>307</v>
      </c>
      <c r="G6042" t="s">
        <v>307</v>
      </c>
      <c r="H6042" t="s">
        <v>307</v>
      </c>
      <c r="I6042" t="s">
        <v>307</v>
      </c>
      <c r="J6042" t="s">
        <v>307</v>
      </c>
      <c r="K6042" t="s">
        <v>307</v>
      </c>
      <c r="L6042" t="s">
        <v>307</v>
      </c>
      <c r="M6042" t="s">
        <v>307</v>
      </c>
      <c r="N6042" t="s">
        <v>307</v>
      </c>
      <c r="O6042" t="s">
        <v>307</v>
      </c>
      <c r="P6042" t="s">
        <v>307</v>
      </c>
      <c r="Q6042" t="s">
        <v>307</v>
      </c>
      <c r="R6042" t="s">
        <v>307</v>
      </c>
      <c r="S6042" t="s">
        <v>307</v>
      </c>
      <c r="T6042" t="s">
        <v>307</v>
      </c>
      <c r="U6042" t="s">
        <v>307</v>
      </c>
      <c r="V6042" t="s">
        <v>307</v>
      </c>
      <c r="W6042" t="s">
        <v>307</v>
      </c>
    </row>
    <row r="6043" spans="1:45" x14ac:dyDescent="0.25">
      <c r="A6043">
        <v>800</v>
      </c>
      <c r="B6043" t="s">
        <v>268</v>
      </c>
      <c r="C6043" t="s">
        <v>43</v>
      </c>
      <c r="D6043" t="s">
        <v>56</v>
      </c>
      <c r="E6043" t="s">
        <v>307</v>
      </c>
      <c r="F6043" t="s">
        <v>307</v>
      </c>
      <c r="G6043" t="s">
        <v>307</v>
      </c>
      <c r="H6043" t="s">
        <v>307</v>
      </c>
      <c r="I6043" t="s">
        <v>307</v>
      </c>
      <c r="J6043" t="s">
        <v>307</v>
      </c>
      <c r="K6043" t="s">
        <v>307</v>
      </c>
      <c r="L6043" t="s">
        <v>307</v>
      </c>
      <c r="M6043" t="s">
        <v>307</v>
      </c>
      <c r="N6043" t="s">
        <v>307</v>
      </c>
      <c r="O6043" t="s">
        <v>307</v>
      </c>
      <c r="P6043" t="s">
        <v>307</v>
      </c>
      <c r="Q6043" t="s">
        <v>307</v>
      </c>
      <c r="R6043" t="s">
        <v>307</v>
      </c>
      <c r="S6043" t="s">
        <v>307</v>
      </c>
      <c r="T6043" t="s">
        <v>307</v>
      </c>
      <c r="U6043" t="s">
        <v>307</v>
      </c>
      <c r="V6043" t="s">
        <v>307</v>
      </c>
      <c r="W6043" t="s">
        <v>307</v>
      </c>
    </row>
    <row r="6044" spans="1:45" x14ac:dyDescent="0.25">
      <c r="A6044">
        <v>800</v>
      </c>
      <c r="B6044" t="s">
        <v>268</v>
      </c>
      <c r="C6044" t="s">
        <v>43</v>
      </c>
      <c r="D6044" t="s">
        <v>57</v>
      </c>
      <c r="E6044" t="s">
        <v>307</v>
      </c>
      <c r="F6044" t="s">
        <v>307</v>
      </c>
      <c r="G6044" t="s">
        <v>307</v>
      </c>
      <c r="H6044" t="s">
        <v>307</v>
      </c>
      <c r="I6044" t="s">
        <v>307</v>
      </c>
      <c r="J6044" t="s">
        <v>307</v>
      </c>
      <c r="K6044" t="s">
        <v>307</v>
      </c>
      <c r="L6044" t="s">
        <v>307</v>
      </c>
      <c r="M6044" t="s">
        <v>307</v>
      </c>
      <c r="N6044" t="s">
        <v>307</v>
      </c>
      <c r="O6044" t="s">
        <v>307</v>
      </c>
      <c r="P6044" t="s">
        <v>307</v>
      </c>
      <c r="Q6044" t="s">
        <v>307</v>
      </c>
      <c r="R6044" t="s">
        <v>307</v>
      </c>
      <c r="S6044" t="s">
        <v>307</v>
      </c>
      <c r="T6044" t="s">
        <v>307</v>
      </c>
      <c r="U6044" t="s">
        <v>307</v>
      </c>
      <c r="V6044" t="s">
        <v>307</v>
      </c>
      <c r="W6044" t="s">
        <v>307</v>
      </c>
    </row>
    <row r="6045" spans="1:45" x14ac:dyDescent="0.25">
      <c r="A6045">
        <v>800</v>
      </c>
      <c r="B6045" t="s">
        <v>268</v>
      </c>
      <c r="C6045" t="s">
        <v>43</v>
      </c>
      <c r="D6045" t="s">
        <v>58</v>
      </c>
      <c r="E6045" t="s">
        <v>307</v>
      </c>
      <c r="F6045" t="s">
        <v>307</v>
      </c>
      <c r="G6045" t="s">
        <v>307</v>
      </c>
      <c r="H6045" t="s">
        <v>307</v>
      </c>
      <c r="I6045" t="s">
        <v>307</v>
      </c>
      <c r="J6045" t="s">
        <v>307</v>
      </c>
      <c r="K6045" t="s">
        <v>307</v>
      </c>
      <c r="L6045" t="s">
        <v>307</v>
      </c>
      <c r="M6045" t="s">
        <v>307</v>
      </c>
      <c r="N6045" t="s">
        <v>307</v>
      </c>
      <c r="O6045" t="s">
        <v>307</v>
      </c>
      <c r="P6045" t="s">
        <v>307</v>
      </c>
      <c r="Q6045" t="s">
        <v>307</v>
      </c>
      <c r="R6045" t="s">
        <v>307</v>
      </c>
      <c r="S6045" t="s">
        <v>307</v>
      </c>
      <c r="T6045" t="s">
        <v>307</v>
      </c>
      <c r="U6045" t="s">
        <v>307</v>
      </c>
      <c r="V6045" t="s">
        <v>307</v>
      </c>
      <c r="W6045" t="s">
        <v>307</v>
      </c>
    </row>
    <row r="6046" spans="1:45" x14ac:dyDescent="0.25">
      <c r="A6046">
        <v>800</v>
      </c>
      <c r="B6046" t="s">
        <v>268</v>
      </c>
      <c r="C6046" t="s">
        <v>43</v>
      </c>
      <c r="D6046" t="s">
        <v>59</v>
      </c>
      <c r="E6046" t="s">
        <v>307</v>
      </c>
      <c r="F6046" t="s">
        <v>307</v>
      </c>
      <c r="G6046" t="s">
        <v>307</v>
      </c>
      <c r="H6046" t="s">
        <v>307</v>
      </c>
      <c r="I6046" t="s">
        <v>307</v>
      </c>
      <c r="J6046" t="s">
        <v>307</v>
      </c>
      <c r="K6046" t="s">
        <v>307</v>
      </c>
      <c r="L6046" t="s">
        <v>307</v>
      </c>
      <c r="M6046" t="s">
        <v>307</v>
      </c>
      <c r="N6046" t="s">
        <v>307</v>
      </c>
      <c r="O6046" t="s">
        <v>307</v>
      </c>
      <c r="P6046" t="s">
        <v>307</v>
      </c>
      <c r="Q6046" t="s">
        <v>307</v>
      </c>
      <c r="R6046" t="s">
        <v>307</v>
      </c>
      <c r="S6046" t="s">
        <v>307</v>
      </c>
      <c r="T6046" t="s">
        <v>307</v>
      </c>
      <c r="U6046" t="s">
        <v>307</v>
      </c>
      <c r="V6046" t="s">
        <v>307</v>
      </c>
      <c r="W6046" t="s">
        <v>307</v>
      </c>
    </row>
    <row r="6047" spans="1:45" x14ac:dyDescent="0.25">
      <c r="A6047">
        <v>800</v>
      </c>
      <c r="B6047" t="s">
        <v>268</v>
      </c>
      <c r="C6047" t="s">
        <v>43</v>
      </c>
      <c r="D6047" t="s">
        <v>60</v>
      </c>
      <c r="E6047" t="s">
        <v>307</v>
      </c>
      <c r="F6047" t="s">
        <v>307</v>
      </c>
      <c r="G6047" t="s">
        <v>307</v>
      </c>
      <c r="H6047" t="s">
        <v>307</v>
      </c>
      <c r="I6047" t="s">
        <v>307</v>
      </c>
      <c r="J6047" t="s">
        <v>307</v>
      </c>
      <c r="K6047" t="s">
        <v>307</v>
      </c>
      <c r="L6047" t="s">
        <v>307</v>
      </c>
      <c r="M6047" t="s">
        <v>307</v>
      </c>
      <c r="N6047" t="s">
        <v>307</v>
      </c>
      <c r="O6047" t="s">
        <v>307</v>
      </c>
      <c r="P6047" t="s">
        <v>307</v>
      </c>
      <c r="Q6047" t="s">
        <v>307</v>
      </c>
      <c r="R6047" t="s">
        <v>307</v>
      </c>
      <c r="S6047" t="s">
        <v>307</v>
      </c>
      <c r="T6047" t="s">
        <v>307</v>
      </c>
      <c r="U6047" t="s">
        <v>307</v>
      </c>
      <c r="V6047" t="s">
        <v>307</v>
      </c>
      <c r="W6047" t="s">
        <v>307</v>
      </c>
    </row>
    <row r="6048" spans="1:45" x14ac:dyDescent="0.25">
      <c r="A6048">
        <v>800</v>
      </c>
      <c r="B6048" t="s">
        <v>268</v>
      </c>
      <c r="C6048" t="s">
        <v>43</v>
      </c>
      <c r="D6048" t="s">
        <v>61</v>
      </c>
      <c r="E6048" t="s">
        <v>307</v>
      </c>
      <c r="F6048" t="s">
        <v>307</v>
      </c>
      <c r="G6048" t="s">
        <v>307</v>
      </c>
      <c r="H6048" t="s">
        <v>307</v>
      </c>
      <c r="I6048" t="s">
        <v>307</v>
      </c>
      <c r="J6048" t="s">
        <v>307</v>
      </c>
      <c r="K6048" t="s">
        <v>307</v>
      </c>
      <c r="L6048" t="s">
        <v>307</v>
      </c>
      <c r="M6048" t="s">
        <v>307</v>
      </c>
      <c r="N6048" t="s">
        <v>307</v>
      </c>
      <c r="O6048" t="s">
        <v>307</v>
      </c>
      <c r="P6048" t="s">
        <v>307</v>
      </c>
      <c r="Q6048" t="s">
        <v>307</v>
      </c>
      <c r="R6048" t="s">
        <v>307</v>
      </c>
      <c r="S6048" t="s">
        <v>307</v>
      </c>
      <c r="T6048" t="s">
        <v>307</v>
      </c>
      <c r="U6048" t="s">
        <v>307</v>
      </c>
      <c r="V6048" t="s">
        <v>307</v>
      </c>
      <c r="W6048" t="s">
        <v>307</v>
      </c>
    </row>
    <row r="6049" spans="1:45" x14ac:dyDescent="0.25">
      <c r="A6049">
        <v>800</v>
      </c>
      <c r="B6049" t="s">
        <v>268</v>
      </c>
      <c r="C6049" t="s">
        <v>43</v>
      </c>
      <c r="D6049" t="s">
        <v>62</v>
      </c>
      <c r="E6049" t="s">
        <v>307</v>
      </c>
      <c r="F6049" t="s">
        <v>307</v>
      </c>
      <c r="G6049" t="s">
        <v>307</v>
      </c>
      <c r="H6049" t="s">
        <v>307</v>
      </c>
      <c r="I6049" t="s">
        <v>307</v>
      </c>
      <c r="J6049" t="s">
        <v>307</v>
      </c>
      <c r="K6049" t="s">
        <v>307</v>
      </c>
      <c r="L6049" t="s">
        <v>307</v>
      </c>
      <c r="M6049" t="s">
        <v>307</v>
      </c>
      <c r="N6049" t="s">
        <v>307</v>
      </c>
      <c r="O6049" t="s">
        <v>307</v>
      </c>
      <c r="P6049" t="s">
        <v>307</v>
      </c>
      <c r="Q6049" t="s">
        <v>307</v>
      </c>
      <c r="R6049" t="s">
        <v>307</v>
      </c>
      <c r="S6049" t="s">
        <v>307</v>
      </c>
      <c r="T6049" t="s">
        <v>307</v>
      </c>
      <c r="U6049" t="s">
        <v>307</v>
      </c>
      <c r="V6049" t="s">
        <v>307</v>
      </c>
      <c r="W6049" t="s">
        <v>307</v>
      </c>
    </row>
    <row r="6050" spans="1:45" x14ac:dyDescent="0.25">
      <c r="A6050">
        <v>800</v>
      </c>
      <c r="B6050" t="s">
        <v>268</v>
      </c>
      <c r="C6050" t="s">
        <v>36</v>
      </c>
      <c r="D6050" t="s">
        <v>47</v>
      </c>
      <c r="E6050" t="s">
        <v>307</v>
      </c>
      <c r="F6050" t="s">
        <v>307</v>
      </c>
      <c r="G6050" t="s">
        <v>307</v>
      </c>
      <c r="H6050" t="s">
        <v>307</v>
      </c>
      <c r="I6050" t="s">
        <v>307</v>
      </c>
      <c r="J6050" t="s">
        <v>307</v>
      </c>
      <c r="K6050" t="s">
        <v>307</v>
      </c>
      <c r="L6050" t="s">
        <v>307</v>
      </c>
      <c r="M6050" t="s">
        <v>307</v>
      </c>
      <c r="N6050" t="s">
        <v>307</v>
      </c>
      <c r="O6050" t="s">
        <v>307</v>
      </c>
      <c r="P6050" t="s">
        <v>307</v>
      </c>
      <c r="Q6050" t="s">
        <v>307</v>
      </c>
      <c r="R6050" t="s">
        <v>307</v>
      </c>
      <c r="S6050" t="s">
        <v>307</v>
      </c>
      <c r="T6050" t="s">
        <v>307</v>
      </c>
      <c r="U6050" t="s">
        <v>307</v>
      </c>
      <c r="V6050" t="s">
        <v>307</v>
      </c>
      <c r="W6050" t="s">
        <v>307</v>
      </c>
      <c r="X6050" t="s">
        <v>307</v>
      </c>
      <c r="Y6050" t="s">
        <v>307</v>
      </c>
      <c r="Z6050" t="s">
        <v>307</v>
      </c>
      <c r="AA6050" t="s">
        <v>307</v>
      </c>
      <c r="AB6050" t="s">
        <v>307</v>
      </c>
      <c r="AC6050" t="s">
        <v>307</v>
      </c>
      <c r="AD6050" t="s">
        <v>307</v>
      </c>
      <c r="AE6050" t="s">
        <v>307</v>
      </c>
      <c r="AF6050" t="s">
        <v>307</v>
      </c>
      <c r="AG6050" t="s">
        <v>307</v>
      </c>
      <c r="AH6050" t="s">
        <v>307</v>
      </c>
      <c r="AI6050" t="s">
        <v>307</v>
      </c>
      <c r="AJ6050" t="s">
        <v>307</v>
      </c>
      <c r="AK6050" t="s">
        <v>307</v>
      </c>
      <c r="AL6050" t="s">
        <v>307</v>
      </c>
      <c r="AM6050" t="s">
        <v>307</v>
      </c>
      <c r="AN6050" t="s">
        <v>307</v>
      </c>
      <c r="AO6050" t="s">
        <v>307</v>
      </c>
      <c r="AP6050" t="s">
        <v>307</v>
      </c>
      <c r="AQ6050" t="s">
        <v>307</v>
      </c>
      <c r="AR6050" t="s">
        <v>307</v>
      </c>
      <c r="AS6050" t="s">
        <v>307</v>
      </c>
    </row>
    <row r="6051" spans="1:45" x14ac:dyDescent="0.25">
      <c r="A6051">
        <v>800</v>
      </c>
      <c r="B6051" t="s">
        <v>268</v>
      </c>
      <c r="C6051" t="s">
        <v>36</v>
      </c>
      <c r="D6051" t="s">
        <v>48</v>
      </c>
      <c r="E6051" t="s">
        <v>307</v>
      </c>
      <c r="F6051" t="s">
        <v>307</v>
      </c>
      <c r="G6051" t="s">
        <v>307</v>
      </c>
      <c r="H6051" t="s">
        <v>307</v>
      </c>
      <c r="I6051" t="s">
        <v>307</v>
      </c>
      <c r="J6051" t="s">
        <v>307</v>
      </c>
      <c r="K6051" t="s">
        <v>307</v>
      </c>
      <c r="L6051" t="s">
        <v>307</v>
      </c>
      <c r="M6051" t="s">
        <v>307</v>
      </c>
      <c r="N6051" t="s">
        <v>307</v>
      </c>
      <c r="O6051" t="s">
        <v>307</v>
      </c>
      <c r="P6051" t="s">
        <v>307</v>
      </c>
      <c r="Q6051" t="s">
        <v>307</v>
      </c>
      <c r="R6051" t="s">
        <v>307</v>
      </c>
      <c r="S6051" t="s">
        <v>307</v>
      </c>
      <c r="T6051" t="s">
        <v>307</v>
      </c>
      <c r="U6051" t="s">
        <v>307</v>
      </c>
      <c r="V6051" t="s">
        <v>307</v>
      </c>
      <c r="W6051" t="s">
        <v>307</v>
      </c>
      <c r="X6051" t="s">
        <v>307</v>
      </c>
      <c r="Y6051" t="s">
        <v>307</v>
      </c>
      <c r="Z6051" t="s">
        <v>307</v>
      </c>
      <c r="AA6051" t="s">
        <v>307</v>
      </c>
      <c r="AB6051" t="s">
        <v>307</v>
      </c>
      <c r="AC6051" t="s">
        <v>307</v>
      </c>
      <c r="AD6051" t="s">
        <v>307</v>
      </c>
      <c r="AE6051" t="s">
        <v>307</v>
      </c>
      <c r="AF6051" t="s">
        <v>307</v>
      </c>
      <c r="AG6051" t="s">
        <v>307</v>
      </c>
      <c r="AH6051" t="s">
        <v>307</v>
      </c>
      <c r="AI6051" t="s">
        <v>307</v>
      </c>
      <c r="AJ6051" t="s">
        <v>307</v>
      </c>
      <c r="AK6051" t="s">
        <v>307</v>
      </c>
      <c r="AL6051" t="s">
        <v>307</v>
      </c>
      <c r="AM6051" t="s">
        <v>307</v>
      </c>
      <c r="AN6051" t="s">
        <v>307</v>
      </c>
      <c r="AO6051" t="s">
        <v>307</v>
      </c>
      <c r="AP6051" t="s">
        <v>307</v>
      </c>
      <c r="AQ6051" t="s">
        <v>307</v>
      </c>
      <c r="AR6051" t="s">
        <v>307</v>
      </c>
      <c r="AS6051" t="s">
        <v>307</v>
      </c>
    </row>
    <row r="6052" spans="1:45" x14ac:dyDescent="0.25">
      <c r="A6052">
        <v>800</v>
      </c>
      <c r="B6052" t="s">
        <v>268</v>
      </c>
      <c r="C6052" t="s">
        <v>36</v>
      </c>
      <c r="D6052" t="s">
        <v>49</v>
      </c>
      <c r="E6052" t="s">
        <v>307</v>
      </c>
      <c r="F6052" t="s">
        <v>307</v>
      </c>
      <c r="G6052" t="s">
        <v>307</v>
      </c>
      <c r="H6052" t="s">
        <v>307</v>
      </c>
      <c r="I6052" t="s">
        <v>307</v>
      </c>
      <c r="J6052" t="s">
        <v>307</v>
      </c>
      <c r="K6052" t="s">
        <v>307</v>
      </c>
      <c r="L6052" t="s">
        <v>307</v>
      </c>
      <c r="M6052" t="s">
        <v>307</v>
      </c>
      <c r="N6052" t="s">
        <v>307</v>
      </c>
      <c r="O6052" t="s">
        <v>307</v>
      </c>
      <c r="P6052" t="s">
        <v>307</v>
      </c>
      <c r="Q6052" t="s">
        <v>307</v>
      </c>
      <c r="R6052" t="s">
        <v>307</v>
      </c>
      <c r="S6052" t="s">
        <v>307</v>
      </c>
      <c r="T6052" t="s">
        <v>307</v>
      </c>
      <c r="U6052" t="s">
        <v>307</v>
      </c>
      <c r="V6052" t="s">
        <v>307</v>
      </c>
      <c r="W6052" t="s">
        <v>307</v>
      </c>
      <c r="X6052" t="s">
        <v>307</v>
      </c>
      <c r="Y6052" t="s">
        <v>307</v>
      </c>
      <c r="Z6052" t="s">
        <v>307</v>
      </c>
      <c r="AA6052" t="s">
        <v>307</v>
      </c>
      <c r="AB6052" t="s">
        <v>307</v>
      </c>
      <c r="AC6052" t="s">
        <v>307</v>
      </c>
      <c r="AD6052" t="s">
        <v>307</v>
      </c>
      <c r="AE6052" t="s">
        <v>307</v>
      </c>
      <c r="AF6052" t="s">
        <v>307</v>
      </c>
      <c r="AG6052" t="s">
        <v>307</v>
      </c>
      <c r="AH6052" t="s">
        <v>307</v>
      </c>
      <c r="AI6052" t="s">
        <v>307</v>
      </c>
      <c r="AJ6052" t="s">
        <v>307</v>
      </c>
      <c r="AK6052" t="s">
        <v>307</v>
      </c>
      <c r="AL6052" t="s">
        <v>307</v>
      </c>
      <c r="AM6052" t="s">
        <v>307</v>
      </c>
      <c r="AN6052" t="s">
        <v>307</v>
      </c>
      <c r="AO6052" t="s">
        <v>307</v>
      </c>
      <c r="AP6052" t="s">
        <v>307</v>
      </c>
      <c r="AQ6052" t="s">
        <v>307</v>
      </c>
      <c r="AR6052" t="s">
        <v>307</v>
      </c>
      <c r="AS6052" t="s">
        <v>307</v>
      </c>
    </row>
    <row r="6053" spans="1:45" x14ac:dyDescent="0.25">
      <c r="A6053">
        <v>800</v>
      </c>
      <c r="B6053" t="s">
        <v>268</v>
      </c>
      <c r="C6053" t="s">
        <v>37</v>
      </c>
      <c r="D6053" t="s">
        <v>47</v>
      </c>
      <c r="E6053" t="s">
        <v>307</v>
      </c>
      <c r="F6053" t="s">
        <v>307</v>
      </c>
      <c r="G6053" t="s">
        <v>307</v>
      </c>
      <c r="H6053" t="s">
        <v>307</v>
      </c>
      <c r="I6053" t="s">
        <v>307</v>
      </c>
      <c r="J6053" t="s">
        <v>307</v>
      </c>
      <c r="K6053" t="s">
        <v>307</v>
      </c>
      <c r="L6053" t="s">
        <v>307</v>
      </c>
      <c r="M6053" t="s">
        <v>307</v>
      </c>
      <c r="N6053" t="s">
        <v>307</v>
      </c>
      <c r="O6053" t="s">
        <v>307</v>
      </c>
      <c r="P6053" t="s">
        <v>307</v>
      </c>
      <c r="Q6053" t="s">
        <v>307</v>
      </c>
      <c r="R6053" t="s">
        <v>307</v>
      </c>
      <c r="S6053" t="s">
        <v>307</v>
      </c>
      <c r="T6053" t="s">
        <v>307</v>
      </c>
      <c r="U6053" t="s">
        <v>307</v>
      </c>
      <c r="V6053" t="s">
        <v>307</v>
      </c>
      <c r="W6053" t="s">
        <v>307</v>
      </c>
      <c r="X6053" t="s">
        <v>307</v>
      </c>
      <c r="Y6053" t="s">
        <v>307</v>
      </c>
      <c r="Z6053" t="s">
        <v>307</v>
      </c>
      <c r="AA6053" t="s">
        <v>307</v>
      </c>
      <c r="AB6053" t="s">
        <v>307</v>
      </c>
      <c r="AC6053" t="s">
        <v>307</v>
      </c>
      <c r="AD6053" t="s">
        <v>307</v>
      </c>
      <c r="AE6053" t="s">
        <v>307</v>
      </c>
      <c r="AF6053" t="s">
        <v>307</v>
      </c>
      <c r="AG6053" t="s">
        <v>307</v>
      </c>
      <c r="AH6053" t="s">
        <v>307</v>
      </c>
      <c r="AI6053" t="s">
        <v>307</v>
      </c>
      <c r="AJ6053" t="s">
        <v>307</v>
      </c>
      <c r="AK6053" t="s">
        <v>307</v>
      </c>
      <c r="AL6053" t="s">
        <v>307</v>
      </c>
      <c r="AM6053" t="s">
        <v>307</v>
      </c>
      <c r="AN6053" t="s">
        <v>307</v>
      </c>
      <c r="AO6053" t="s">
        <v>307</v>
      </c>
      <c r="AP6053" t="s">
        <v>307</v>
      </c>
      <c r="AQ6053" t="s">
        <v>307</v>
      </c>
      <c r="AR6053" t="s">
        <v>307</v>
      </c>
      <c r="AS6053" t="s">
        <v>307</v>
      </c>
    </row>
    <row r="6054" spans="1:45" x14ac:dyDescent="0.25">
      <c r="A6054">
        <v>800</v>
      </c>
      <c r="B6054" t="s">
        <v>268</v>
      </c>
      <c r="C6054" t="s">
        <v>37</v>
      </c>
      <c r="D6054" t="s">
        <v>48</v>
      </c>
      <c r="E6054" t="s">
        <v>307</v>
      </c>
      <c r="F6054" t="s">
        <v>307</v>
      </c>
      <c r="G6054" t="s">
        <v>307</v>
      </c>
      <c r="H6054" t="s">
        <v>307</v>
      </c>
      <c r="I6054" t="s">
        <v>307</v>
      </c>
      <c r="J6054" t="s">
        <v>307</v>
      </c>
      <c r="K6054" t="s">
        <v>307</v>
      </c>
      <c r="L6054" t="s">
        <v>307</v>
      </c>
      <c r="M6054" t="s">
        <v>307</v>
      </c>
      <c r="N6054" t="s">
        <v>307</v>
      </c>
      <c r="O6054" t="s">
        <v>307</v>
      </c>
      <c r="P6054" t="s">
        <v>307</v>
      </c>
      <c r="Q6054" t="s">
        <v>307</v>
      </c>
      <c r="R6054" t="s">
        <v>307</v>
      </c>
      <c r="S6054" t="s">
        <v>307</v>
      </c>
      <c r="T6054" t="s">
        <v>307</v>
      </c>
      <c r="U6054" t="s">
        <v>307</v>
      </c>
      <c r="V6054" t="s">
        <v>307</v>
      </c>
      <c r="W6054" t="s">
        <v>307</v>
      </c>
      <c r="X6054" t="s">
        <v>307</v>
      </c>
      <c r="Y6054" t="s">
        <v>307</v>
      </c>
      <c r="Z6054" t="s">
        <v>307</v>
      </c>
      <c r="AA6054" t="s">
        <v>307</v>
      </c>
      <c r="AB6054" t="s">
        <v>307</v>
      </c>
      <c r="AC6054" t="s">
        <v>307</v>
      </c>
      <c r="AD6054" t="s">
        <v>307</v>
      </c>
      <c r="AE6054" t="s">
        <v>307</v>
      </c>
      <c r="AF6054" t="s">
        <v>307</v>
      </c>
      <c r="AG6054" t="s">
        <v>307</v>
      </c>
      <c r="AH6054" t="s">
        <v>307</v>
      </c>
      <c r="AI6054" t="s">
        <v>307</v>
      </c>
      <c r="AJ6054" t="s">
        <v>307</v>
      </c>
      <c r="AK6054" t="s">
        <v>307</v>
      </c>
      <c r="AL6054" t="s">
        <v>307</v>
      </c>
      <c r="AM6054" t="s">
        <v>307</v>
      </c>
      <c r="AN6054" t="s">
        <v>307</v>
      </c>
      <c r="AO6054" t="s">
        <v>307</v>
      </c>
      <c r="AP6054" t="s">
        <v>307</v>
      </c>
      <c r="AQ6054" t="s">
        <v>307</v>
      </c>
      <c r="AR6054" t="s">
        <v>307</v>
      </c>
      <c r="AS6054" t="s">
        <v>307</v>
      </c>
    </row>
    <row r="6055" spans="1:45" x14ac:dyDescent="0.25">
      <c r="A6055">
        <v>800</v>
      </c>
      <c r="B6055" t="s">
        <v>268</v>
      </c>
      <c r="C6055" t="s">
        <v>37</v>
      </c>
      <c r="D6055" t="s">
        <v>49</v>
      </c>
      <c r="E6055" t="s">
        <v>307</v>
      </c>
      <c r="F6055" t="s">
        <v>307</v>
      </c>
      <c r="G6055" t="s">
        <v>307</v>
      </c>
      <c r="H6055" t="s">
        <v>307</v>
      </c>
      <c r="I6055" t="s">
        <v>307</v>
      </c>
      <c r="J6055" t="s">
        <v>307</v>
      </c>
      <c r="K6055" t="s">
        <v>307</v>
      </c>
      <c r="L6055" t="s">
        <v>307</v>
      </c>
      <c r="M6055" t="s">
        <v>307</v>
      </c>
      <c r="N6055" t="s">
        <v>307</v>
      </c>
      <c r="O6055" t="s">
        <v>307</v>
      </c>
      <c r="P6055" t="s">
        <v>307</v>
      </c>
      <c r="Q6055" t="s">
        <v>307</v>
      </c>
      <c r="R6055" t="s">
        <v>307</v>
      </c>
      <c r="S6055" t="s">
        <v>307</v>
      </c>
      <c r="T6055" t="s">
        <v>307</v>
      </c>
      <c r="U6055" t="s">
        <v>307</v>
      </c>
      <c r="V6055" t="s">
        <v>307</v>
      </c>
      <c r="W6055" t="s">
        <v>307</v>
      </c>
      <c r="X6055" t="s">
        <v>307</v>
      </c>
      <c r="Y6055" t="s">
        <v>307</v>
      </c>
      <c r="Z6055" t="s">
        <v>307</v>
      </c>
      <c r="AA6055" t="s">
        <v>307</v>
      </c>
      <c r="AB6055" t="s">
        <v>307</v>
      </c>
      <c r="AC6055" t="s">
        <v>307</v>
      </c>
      <c r="AD6055" t="s">
        <v>307</v>
      </c>
      <c r="AE6055" t="s">
        <v>307</v>
      </c>
      <c r="AF6055" t="s">
        <v>307</v>
      </c>
      <c r="AG6055" t="s">
        <v>307</v>
      </c>
      <c r="AH6055" t="s">
        <v>307</v>
      </c>
      <c r="AI6055" t="s">
        <v>307</v>
      </c>
      <c r="AJ6055" t="s">
        <v>307</v>
      </c>
      <c r="AK6055" t="s">
        <v>307</v>
      </c>
      <c r="AL6055" t="s">
        <v>307</v>
      </c>
      <c r="AM6055" t="s">
        <v>307</v>
      </c>
      <c r="AN6055" t="s">
        <v>307</v>
      </c>
      <c r="AO6055" t="s">
        <v>307</v>
      </c>
      <c r="AP6055" t="s">
        <v>307</v>
      </c>
      <c r="AQ6055" t="s">
        <v>307</v>
      </c>
      <c r="AR6055" t="s">
        <v>307</v>
      </c>
      <c r="AS6055" t="s">
        <v>307</v>
      </c>
    </row>
    <row r="6056" spans="1:45" x14ac:dyDescent="0.25">
      <c r="A6056">
        <v>800</v>
      </c>
      <c r="B6056" t="s">
        <v>268</v>
      </c>
      <c r="C6056" t="s">
        <v>476</v>
      </c>
      <c r="D6056" t="s">
        <v>48</v>
      </c>
      <c r="E6056" t="s">
        <v>307</v>
      </c>
      <c r="F6056" t="s">
        <v>307</v>
      </c>
      <c r="G6056" t="s">
        <v>307</v>
      </c>
    </row>
    <row r="6057" spans="1:45" x14ac:dyDescent="0.25">
      <c r="A6057">
        <v>800</v>
      </c>
      <c r="B6057" t="s">
        <v>268</v>
      </c>
      <c r="C6057" t="s">
        <v>477</v>
      </c>
      <c r="D6057" t="s">
        <v>48</v>
      </c>
      <c r="E6057" t="s">
        <v>307</v>
      </c>
      <c r="F6057" t="s">
        <v>307</v>
      </c>
      <c r="G6057" t="s">
        <v>307</v>
      </c>
    </row>
    <row r="6058" spans="1:45" x14ac:dyDescent="0.25">
      <c r="A6058">
        <v>800</v>
      </c>
      <c r="B6058" t="s">
        <v>268</v>
      </c>
      <c r="C6058" t="s">
        <v>45</v>
      </c>
      <c r="D6058" t="s">
        <v>63</v>
      </c>
      <c r="E6058" t="s">
        <v>307</v>
      </c>
      <c r="F6058" t="s">
        <v>307</v>
      </c>
      <c r="G6058" t="s">
        <v>307</v>
      </c>
      <c r="H6058" t="s">
        <v>307</v>
      </c>
      <c r="I6058" t="s">
        <v>307</v>
      </c>
      <c r="J6058" t="s">
        <v>307</v>
      </c>
      <c r="K6058" t="s">
        <v>307</v>
      </c>
      <c r="L6058" t="s">
        <v>307</v>
      </c>
      <c r="M6058" t="s">
        <v>307</v>
      </c>
      <c r="N6058" t="s">
        <v>307</v>
      </c>
      <c r="O6058" t="s">
        <v>307</v>
      </c>
      <c r="P6058" t="s">
        <v>307</v>
      </c>
      <c r="Q6058" t="s">
        <v>307</v>
      </c>
      <c r="R6058" t="s">
        <v>307</v>
      </c>
      <c r="S6058" t="s">
        <v>307</v>
      </c>
      <c r="T6058" t="s">
        <v>307</v>
      </c>
      <c r="U6058" t="s">
        <v>307</v>
      </c>
      <c r="V6058" t="s">
        <v>307</v>
      </c>
      <c r="W6058" t="s">
        <v>307</v>
      </c>
    </row>
    <row r="6059" spans="1:45" x14ac:dyDescent="0.25">
      <c r="A6059">
        <v>800</v>
      </c>
      <c r="B6059" t="s">
        <v>268</v>
      </c>
      <c r="C6059" t="s">
        <v>45</v>
      </c>
      <c r="D6059" t="s">
        <v>64</v>
      </c>
      <c r="E6059" t="s">
        <v>307</v>
      </c>
      <c r="F6059" t="s">
        <v>307</v>
      </c>
      <c r="G6059" t="s">
        <v>307</v>
      </c>
      <c r="H6059" t="s">
        <v>307</v>
      </c>
      <c r="I6059" t="s">
        <v>307</v>
      </c>
      <c r="J6059" t="s">
        <v>307</v>
      </c>
      <c r="K6059" t="s">
        <v>307</v>
      </c>
      <c r="L6059" t="s">
        <v>307</v>
      </c>
      <c r="M6059" t="s">
        <v>307</v>
      </c>
      <c r="N6059" t="s">
        <v>307</v>
      </c>
      <c r="O6059" t="s">
        <v>307</v>
      </c>
      <c r="P6059" t="s">
        <v>307</v>
      </c>
      <c r="Q6059" t="s">
        <v>307</v>
      </c>
      <c r="R6059" t="s">
        <v>307</v>
      </c>
      <c r="S6059" t="s">
        <v>307</v>
      </c>
      <c r="T6059" t="s">
        <v>307</v>
      </c>
      <c r="U6059" t="s">
        <v>307</v>
      </c>
      <c r="V6059" t="s">
        <v>307</v>
      </c>
      <c r="W6059" t="s">
        <v>307</v>
      </c>
    </row>
    <row r="6060" spans="1:45" x14ac:dyDescent="0.25">
      <c r="A6060">
        <v>800</v>
      </c>
      <c r="B6060" t="s">
        <v>268</v>
      </c>
      <c r="C6060" t="s">
        <v>40</v>
      </c>
      <c r="D6060" t="s">
        <v>52</v>
      </c>
      <c r="E6060" t="s">
        <v>307</v>
      </c>
      <c r="F6060" t="s">
        <v>307</v>
      </c>
      <c r="G6060" t="s">
        <v>307</v>
      </c>
      <c r="H6060" t="s">
        <v>307</v>
      </c>
      <c r="I6060" t="s">
        <v>307</v>
      </c>
      <c r="J6060" t="s">
        <v>307</v>
      </c>
      <c r="K6060" t="s">
        <v>307</v>
      </c>
      <c r="L6060" t="s">
        <v>307</v>
      </c>
      <c r="M6060" t="s">
        <v>307</v>
      </c>
      <c r="N6060" t="s">
        <v>307</v>
      </c>
      <c r="O6060" t="s">
        <v>307</v>
      </c>
      <c r="P6060" t="s">
        <v>307</v>
      </c>
      <c r="Q6060" t="s">
        <v>307</v>
      </c>
      <c r="R6060" t="s">
        <v>307</v>
      </c>
      <c r="S6060" t="s">
        <v>307</v>
      </c>
      <c r="T6060" t="s">
        <v>307</v>
      </c>
      <c r="U6060" t="s">
        <v>307</v>
      </c>
      <c r="V6060" t="s">
        <v>307</v>
      </c>
      <c r="W6060" t="s">
        <v>307</v>
      </c>
      <c r="X6060" t="s">
        <v>307</v>
      </c>
      <c r="Y6060" t="s">
        <v>307</v>
      </c>
      <c r="Z6060" t="s">
        <v>307</v>
      </c>
    </row>
    <row r="6061" spans="1:45" x14ac:dyDescent="0.25">
      <c r="A6061">
        <v>800</v>
      </c>
      <c r="B6061" t="s">
        <v>268</v>
      </c>
      <c r="C6061" t="s">
        <v>40</v>
      </c>
      <c r="D6061" t="s">
        <v>53</v>
      </c>
      <c r="E6061" t="s">
        <v>307</v>
      </c>
      <c r="F6061" t="s">
        <v>307</v>
      </c>
      <c r="G6061" t="s">
        <v>307</v>
      </c>
      <c r="H6061" t="s">
        <v>307</v>
      </c>
      <c r="I6061" t="s">
        <v>307</v>
      </c>
      <c r="J6061" t="s">
        <v>307</v>
      </c>
      <c r="K6061" t="s">
        <v>307</v>
      </c>
      <c r="L6061" t="s">
        <v>307</v>
      </c>
      <c r="M6061" t="s">
        <v>307</v>
      </c>
      <c r="N6061" t="s">
        <v>307</v>
      </c>
      <c r="O6061" t="s">
        <v>307</v>
      </c>
      <c r="P6061" t="s">
        <v>307</v>
      </c>
      <c r="Q6061" t="s">
        <v>307</v>
      </c>
      <c r="R6061" t="s">
        <v>307</v>
      </c>
      <c r="S6061" t="s">
        <v>307</v>
      </c>
      <c r="T6061" t="s">
        <v>307</v>
      </c>
      <c r="U6061" t="s">
        <v>307</v>
      </c>
      <c r="V6061" t="s">
        <v>307</v>
      </c>
      <c r="W6061" t="s">
        <v>307</v>
      </c>
      <c r="X6061" t="s">
        <v>307</v>
      </c>
      <c r="Y6061" t="s">
        <v>307</v>
      </c>
      <c r="Z6061" t="s">
        <v>307</v>
      </c>
    </row>
    <row r="6062" spans="1:45" x14ac:dyDescent="0.25">
      <c r="A6062">
        <v>800</v>
      </c>
      <c r="B6062" t="s">
        <v>268</v>
      </c>
      <c r="C6062" t="s">
        <v>39</v>
      </c>
      <c r="D6062" t="s">
        <v>50</v>
      </c>
      <c r="E6062" t="s">
        <v>307</v>
      </c>
      <c r="F6062" t="s">
        <v>307</v>
      </c>
      <c r="G6062" t="s">
        <v>307</v>
      </c>
      <c r="H6062" t="s">
        <v>307</v>
      </c>
      <c r="I6062" t="s">
        <v>307</v>
      </c>
      <c r="J6062" t="s">
        <v>307</v>
      </c>
      <c r="K6062" t="s">
        <v>307</v>
      </c>
      <c r="L6062" t="s">
        <v>307</v>
      </c>
      <c r="M6062" t="s">
        <v>307</v>
      </c>
      <c r="N6062" t="s">
        <v>307</v>
      </c>
      <c r="O6062" t="s">
        <v>307</v>
      </c>
      <c r="P6062" t="s">
        <v>307</v>
      </c>
      <c r="Q6062" t="s">
        <v>307</v>
      </c>
      <c r="R6062" t="s">
        <v>307</v>
      </c>
      <c r="S6062" t="s">
        <v>307</v>
      </c>
      <c r="T6062" t="s">
        <v>307</v>
      </c>
      <c r="U6062" t="s">
        <v>307</v>
      </c>
      <c r="V6062" t="s">
        <v>307</v>
      </c>
      <c r="W6062" t="s">
        <v>307</v>
      </c>
      <c r="X6062" t="s">
        <v>307</v>
      </c>
      <c r="Y6062" t="s">
        <v>307</v>
      </c>
      <c r="Z6062" t="s">
        <v>307</v>
      </c>
      <c r="AA6062" t="s">
        <v>307</v>
      </c>
      <c r="AB6062" t="s">
        <v>307</v>
      </c>
      <c r="AC6062" t="s">
        <v>307</v>
      </c>
      <c r="AD6062" t="s">
        <v>307</v>
      </c>
      <c r="AE6062" t="s">
        <v>307</v>
      </c>
      <c r="AF6062" t="s">
        <v>307</v>
      </c>
      <c r="AG6062" t="s">
        <v>307</v>
      </c>
      <c r="AH6062" t="s">
        <v>307</v>
      </c>
      <c r="AI6062" t="s">
        <v>307</v>
      </c>
      <c r="AJ6062" t="s">
        <v>307</v>
      </c>
      <c r="AK6062" t="s">
        <v>307</v>
      </c>
      <c r="AL6062" t="s">
        <v>307</v>
      </c>
      <c r="AM6062" t="s">
        <v>307</v>
      </c>
      <c r="AN6062" t="s">
        <v>307</v>
      </c>
      <c r="AO6062" t="s">
        <v>307</v>
      </c>
      <c r="AP6062" t="s">
        <v>307</v>
      </c>
    </row>
    <row r="6063" spans="1:45" x14ac:dyDescent="0.25">
      <c r="A6063">
        <v>800</v>
      </c>
      <c r="B6063" t="s">
        <v>268</v>
      </c>
      <c r="C6063" t="s">
        <v>39</v>
      </c>
      <c r="D6063" t="s">
        <v>48</v>
      </c>
      <c r="E6063" t="s">
        <v>307</v>
      </c>
      <c r="F6063" t="s">
        <v>307</v>
      </c>
      <c r="G6063" t="s">
        <v>307</v>
      </c>
      <c r="H6063" t="s">
        <v>307</v>
      </c>
      <c r="I6063" t="s">
        <v>307</v>
      </c>
      <c r="J6063" t="s">
        <v>307</v>
      </c>
      <c r="K6063" t="s">
        <v>307</v>
      </c>
      <c r="L6063" t="s">
        <v>307</v>
      </c>
      <c r="M6063" t="s">
        <v>307</v>
      </c>
      <c r="N6063" t="s">
        <v>307</v>
      </c>
      <c r="O6063" t="s">
        <v>307</v>
      </c>
      <c r="P6063" t="s">
        <v>307</v>
      </c>
      <c r="Q6063" t="s">
        <v>307</v>
      </c>
      <c r="R6063" t="s">
        <v>307</v>
      </c>
      <c r="S6063" t="s">
        <v>307</v>
      </c>
      <c r="T6063" t="s">
        <v>307</v>
      </c>
      <c r="U6063" t="s">
        <v>307</v>
      </c>
      <c r="V6063" t="s">
        <v>307</v>
      </c>
      <c r="W6063" t="s">
        <v>307</v>
      </c>
      <c r="X6063" t="s">
        <v>307</v>
      </c>
      <c r="Y6063" t="s">
        <v>307</v>
      </c>
      <c r="Z6063" t="s">
        <v>307</v>
      </c>
      <c r="AA6063" t="s">
        <v>307</v>
      </c>
      <c r="AB6063" t="s">
        <v>307</v>
      </c>
      <c r="AC6063" t="s">
        <v>307</v>
      </c>
      <c r="AD6063" t="s">
        <v>307</v>
      </c>
      <c r="AE6063" t="s">
        <v>307</v>
      </c>
      <c r="AF6063" t="s">
        <v>307</v>
      </c>
      <c r="AG6063" t="s">
        <v>307</v>
      </c>
      <c r="AH6063" t="s">
        <v>307</v>
      </c>
      <c r="AI6063" t="s">
        <v>307</v>
      </c>
      <c r="AJ6063" t="s">
        <v>307</v>
      </c>
      <c r="AK6063" t="s">
        <v>307</v>
      </c>
      <c r="AL6063" t="s">
        <v>307</v>
      </c>
      <c r="AM6063" t="s">
        <v>307</v>
      </c>
      <c r="AN6063" t="s">
        <v>307</v>
      </c>
      <c r="AO6063" t="s">
        <v>307</v>
      </c>
      <c r="AP6063" t="s">
        <v>307</v>
      </c>
    </row>
    <row r="6064" spans="1:45" x14ac:dyDescent="0.25">
      <c r="A6064">
        <v>800</v>
      </c>
      <c r="B6064" t="s">
        <v>268</v>
      </c>
      <c r="C6064" t="s">
        <v>39</v>
      </c>
      <c r="D6064" t="s">
        <v>51</v>
      </c>
      <c r="E6064" t="s">
        <v>307</v>
      </c>
      <c r="F6064" t="s">
        <v>307</v>
      </c>
      <c r="G6064" t="s">
        <v>307</v>
      </c>
      <c r="H6064" t="s">
        <v>307</v>
      </c>
      <c r="I6064" t="s">
        <v>307</v>
      </c>
      <c r="J6064" t="s">
        <v>307</v>
      </c>
      <c r="K6064" t="s">
        <v>307</v>
      </c>
      <c r="L6064" t="s">
        <v>307</v>
      </c>
      <c r="M6064" t="s">
        <v>307</v>
      </c>
      <c r="N6064" t="s">
        <v>307</v>
      </c>
      <c r="O6064" t="s">
        <v>307</v>
      </c>
      <c r="P6064" t="s">
        <v>307</v>
      </c>
      <c r="Q6064" t="s">
        <v>307</v>
      </c>
      <c r="R6064" t="s">
        <v>307</v>
      </c>
      <c r="S6064" t="s">
        <v>307</v>
      </c>
      <c r="T6064" t="s">
        <v>307</v>
      </c>
      <c r="U6064" t="s">
        <v>307</v>
      </c>
      <c r="V6064" t="s">
        <v>307</v>
      </c>
      <c r="W6064" t="s">
        <v>307</v>
      </c>
      <c r="X6064" t="s">
        <v>307</v>
      </c>
      <c r="Y6064" t="s">
        <v>307</v>
      </c>
      <c r="Z6064" t="s">
        <v>307</v>
      </c>
      <c r="AA6064" t="s">
        <v>307</v>
      </c>
      <c r="AB6064" t="s">
        <v>307</v>
      </c>
      <c r="AC6064" t="s">
        <v>307</v>
      </c>
      <c r="AD6064" t="s">
        <v>307</v>
      </c>
      <c r="AE6064" t="s">
        <v>307</v>
      </c>
      <c r="AF6064" t="s">
        <v>307</v>
      </c>
      <c r="AG6064" t="s">
        <v>307</v>
      </c>
      <c r="AH6064" t="s">
        <v>307</v>
      </c>
      <c r="AI6064" t="s">
        <v>307</v>
      </c>
      <c r="AJ6064" t="s">
        <v>307</v>
      </c>
      <c r="AK6064" t="s">
        <v>307</v>
      </c>
      <c r="AL6064" t="s">
        <v>307</v>
      </c>
      <c r="AM6064" t="s">
        <v>307</v>
      </c>
      <c r="AN6064" t="s">
        <v>307</v>
      </c>
      <c r="AO6064" t="s">
        <v>307</v>
      </c>
      <c r="AP6064" t="s">
        <v>307</v>
      </c>
    </row>
    <row r="6065" spans="1:26" x14ac:dyDescent="0.25">
      <c r="A6065">
        <v>800</v>
      </c>
      <c r="B6065" t="s">
        <v>268</v>
      </c>
      <c r="C6065" t="s">
        <v>46</v>
      </c>
      <c r="D6065" t="s">
        <v>65</v>
      </c>
      <c r="E6065" t="s">
        <v>307</v>
      </c>
      <c r="F6065" t="s">
        <v>307</v>
      </c>
      <c r="G6065" t="s">
        <v>307</v>
      </c>
      <c r="H6065" t="s">
        <v>307</v>
      </c>
      <c r="I6065" t="s">
        <v>307</v>
      </c>
      <c r="J6065" t="s">
        <v>307</v>
      </c>
      <c r="K6065" t="s">
        <v>307</v>
      </c>
      <c r="L6065" t="s">
        <v>307</v>
      </c>
      <c r="M6065" t="s">
        <v>307</v>
      </c>
      <c r="N6065" t="s">
        <v>307</v>
      </c>
      <c r="O6065" t="s">
        <v>307</v>
      </c>
      <c r="P6065" t="s">
        <v>307</v>
      </c>
      <c r="Q6065" t="s">
        <v>307</v>
      </c>
      <c r="R6065" t="s">
        <v>307</v>
      </c>
      <c r="S6065" t="s">
        <v>307</v>
      </c>
      <c r="T6065" t="s">
        <v>307</v>
      </c>
      <c r="U6065" t="s">
        <v>307</v>
      </c>
      <c r="V6065" t="s">
        <v>307</v>
      </c>
      <c r="W6065" t="s">
        <v>307</v>
      </c>
      <c r="X6065" t="s">
        <v>307</v>
      </c>
      <c r="Y6065" t="s">
        <v>307</v>
      </c>
      <c r="Z6065" t="s">
        <v>307</v>
      </c>
    </row>
    <row r="6066" spans="1:26" x14ac:dyDescent="0.25">
      <c r="A6066">
        <v>800</v>
      </c>
      <c r="B6066" t="s">
        <v>268</v>
      </c>
      <c r="C6066" t="s">
        <v>46</v>
      </c>
      <c r="D6066" t="s">
        <v>66</v>
      </c>
      <c r="E6066" t="s">
        <v>307</v>
      </c>
      <c r="F6066" t="s">
        <v>307</v>
      </c>
      <c r="G6066" t="s">
        <v>307</v>
      </c>
      <c r="H6066" t="s">
        <v>307</v>
      </c>
      <c r="I6066" t="s">
        <v>307</v>
      </c>
      <c r="J6066" t="s">
        <v>307</v>
      </c>
      <c r="K6066" t="s">
        <v>307</v>
      </c>
      <c r="L6066" t="s">
        <v>307</v>
      </c>
      <c r="M6066" t="s">
        <v>307</v>
      </c>
      <c r="N6066" t="s">
        <v>307</v>
      </c>
      <c r="O6066" t="s">
        <v>307</v>
      </c>
      <c r="P6066" t="s">
        <v>307</v>
      </c>
      <c r="Q6066" t="s">
        <v>307</v>
      </c>
      <c r="R6066" t="s">
        <v>307</v>
      </c>
      <c r="S6066" t="s">
        <v>307</v>
      </c>
      <c r="T6066" t="s">
        <v>307</v>
      </c>
      <c r="U6066" t="s">
        <v>307</v>
      </c>
      <c r="V6066" t="s">
        <v>307</v>
      </c>
      <c r="W6066" t="s">
        <v>307</v>
      </c>
      <c r="X6066" t="s">
        <v>307</v>
      </c>
      <c r="Y6066" t="s">
        <v>307</v>
      </c>
      <c r="Z6066" t="s">
        <v>307</v>
      </c>
    </row>
    <row r="6067" spans="1:26" x14ac:dyDescent="0.25">
      <c r="A6067">
        <v>800</v>
      </c>
      <c r="B6067" t="s">
        <v>268</v>
      </c>
      <c r="C6067" t="s">
        <v>46</v>
      </c>
      <c r="D6067" t="s">
        <v>67</v>
      </c>
      <c r="E6067" t="s">
        <v>307</v>
      </c>
      <c r="F6067" t="s">
        <v>307</v>
      </c>
      <c r="G6067" t="s">
        <v>307</v>
      </c>
      <c r="H6067" t="s">
        <v>307</v>
      </c>
      <c r="I6067" t="s">
        <v>307</v>
      </c>
      <c r="J6067" t="s">
        <v>307</v>
      </c>
      <c r="K6067" t="s">
        <v>307</v>
      </c>
      <c r="L6067" t="s">
        <v>307</v>
      </c>
      <c r="M6067" t="s">
        <v>307</v>
      </c>
      <c r="N6067" t="s">
        <v>307</v>
      </c>
      <c r="O6067" t="s">
        <v>307</v>
      </c>
      <c r="P6067" t="s">
        <v>307</v>
      </c>
      <c r="Q6067" t="s">
        <v>307</v>
      </c>
      <c r="R6067" t="s">
        <v>307</v>
      </c>
      <c r="S6067" t="s">
        <v>307</v>
      </c>
      <c r="T6067" t="s">
        <v>307</v>
      </c>
      <c r="U6067" t="s">
        <v>307</v>
      </c>
      <c r="V6067" t="s">
        <v>307</v>
      </c>
      <c r="W6067" t="s">
        <v>307</v>
      </c>
      <c r="X6067" t="s">
        <v>307</v>
      </c>
      <c r="Y6067" t="s">
        <v>307</v>
      </c>
      <c r="Z6067" t="s">
        <v>307</v>
      </c>
    </row>
    <row r="6068" spans="1:26" x14ac:dyDescent="0.25">
      <c r="A6068">
        <v>800</v>
      </c>
      <c r="B6068" t="s">
        <v>268</v>
      </c>
      <c r="C6068" t="s">
        <v>46</v>
      </c>
      <c r="D6068" t="s">
        <v>68</v>
      </c>
      <c r="E6068" t="s">
        <v>307</v>
      </c>
      <c r="F6068" t="s">
        <v>307</v>
      </c>
      <c r="G6068" t="s">
        <v>307</v>
      </c>
      <c r="H6068" t="s">
        <v>307</v>
      </c>
      <c r="I6068" t="s">
        <v>307</v>
      </c>
      <c r="J6068" t="s">
        <v>307</v>
      </c>
      <c r="K6068" t="s">
        <v>307</v>
      </c>
      <c r="L6068" t="s">
        <v>307</v>
      </c>
      <c r="M6068" t="s">
        <v>307</v>
      </c>
      <c r="N6068" t="s">
        <v>307</v>
      </c>
      <c r="O6068" t="s">
        <v>307</v>
      </c>
      <c r="P6068" t="s">
        <v>307</v>
      </c>
      <c r="Q6068" t="s">
        <v>307</v>
      </c>
      <c r="R6068" t="s">
        <v>307</v>
      </c>
      <c r="S6068" t="s">
        <v>307</v>
      </c>
      <c r="T6068" t="s">
        <v>307</v>
      </c>
      <c r="U6068" t="s">
        <v>307</v>
      </c>
      <c r="V6068" t="s">
        <v>307</v>
      </c>
      <c r="W6068" t="s">
        <v>307</v>
      </c>
      <c r="X6068" t="s">
        <v>307</v>
      </c>
      <c r="Y6068" t="s">
        <v>307</v>
      </c>
      <c r="Z6068" t="s">
        <v>307</v>
      </c>
    </row>
    <row r="6069" spans="1:26" x14ac:dyDescent="0.25">
      <c r="A6069">
        <v>800</v>
      </c>
      <c r="B6069" t="s">
        <v>268</v>
      </c>
      <c r="C6069" t="s">
        <v>46</v>
      </c>
      <c r="D6069" t="s">
        <v>69</v>
      </c>
      <c r="E6069" t="s">
        <v>307</v>
      </c>
      <c r="F6069" t="s">
        <v>307</v>
      </c>
      <c r="G6069" t="s">
        <v>307</v>
      </c>
      <c r="H6069" t="s">
        <v>307</v>
      </c>
      <c r="I6069" t="s">
        <v>307</v>
      </c>
      <c r="J6069" t="s">
        <v>307</v>
      </c>
      <c r="K6069" t="s">
        <v>307</v>
      </c>
      <c r="L6069" t="s">
        <v>307</v>
      </c>
      <c r="M6069" t="s">
        <v>307</v>
      </c>
      <c r="N6069" t="s">
        <v>307</v>
      </c>
      <c r="O6069" t="s">
        <v>307</v>
      </c>
      <c r="P6069" t="s">
        <v>307</v>
      </c>
      <c r="Q6069" t="s">
        <v>307</v>
      </c>
      <c r="R6069" t="s">
        <v>307</v>
      </c>
      <c r="S6069" t="s">
        <v>307</v>
      </c>
      <c r="T6069" t="s">
        <v>307</v>
      </c>
      <c r="U6069" t="s">
        <v>307</v>
      </c>
      <c r="V6069" t="s">
        <v>307</v>
      </c>
      <c r="W6069" t="s">
        <v>307</v>
      </c>
      <c r="X6069" t="s">
        <v>307</v>
      </c>
      <c r="Y6069" t="s">
        <v>307</v>
      </c>
      <c r="Z6069" t="s">
        <v>307</v>
      </c>
    </row>
    <row r="6070" spans="1:26" x14ac:dyDescent="0.25">
      <c r="A6070">
        <v>800</v>
      </c>
      <c r="B6070" t="s">
        <v>268</v>
      </c>
      <c r="C6070" t="s">
        <v>46</v>
      </c>
      <c r="D6070" t="s">
        <v>70</v>
      </c>
      <c r="E6070" t="s">
        <v>307</v>
      </c>
      <c r="F6070" t="s">
        <v>307</v>
      </c>
      <c r="G6070" t="s">
        <v>307</v>
      </c>
      <c r="H6070" t="s">
        <v>307</v>
      </c>
      <c r="I6070" t="s">
        <v>307</v>
      </c>
      <c r="J6070" t="s">
        <v>307</v>
      </c>
      <c r="K6070" t="s">
        <v>307</v>
      </c>
      <c r="L6070" t="s">
        <v>307</v>
      </c>
      <c r="M6070" t="s">
        <v>307</v>
      </c>
      <c r="N6070" t="s">
        <v>307</v>
      </c>
      <c r="O6070" t="s">
        <v>307</v>
      </c>
      <c r="P6070" t="s">
        <v>307</v>
      </c>
      <c r="Q6070" t="s">
        <v>307</v>
      </c>
      <c r="R6070" t="s">
        <v>307</v>
      </c>
      <c r="S6070" t="s">
        <v>307</v>
      </c>
      <c r="T6070" t="s">
        <v>307</v>
      </c>
      <c r="U6070" t="s">
        <v>307</v>
      </c>
      <c r="V6070" t="s">
        <v>307</v>
      </c>
      <c r="W6070" t="s">
        <v>307</v>
      </c>
      <c r="X6070" t="s">
        <v>307</v>
      </c>
      <c r="Y6070" t="s">
        <v>307</v>
      </c>
      <c r="Z6070" t="s">
        <v>307</v>
      </c>
    </row>
    <row r="6071" spans="1:26" x14ac:dyDescent="0.25">
      <c r="A6071">
        <v>800</v>
      </c>
      <c r="B6071" t="s">
        <v>268</v>
      </c>
      <c r="C6071" t="s">
        <v>46</v>
      </c>
      <c r="D6071" t="s">
        <v>71</v>
      </c>
      <c r="E6071" t="s">
        <v>307</v>
      </c>
      <c r="F6071" t="s">
        <v>307</v>
      </c>
      <c r="G6071" t="s">
        <v>307</v>
      </c>
      <c r="H6071" t="s">
        <v>307</v>
      </c>
      <c r="I6071" t="s">
        <v>307</v>
      </c>
      <c r="J6071" t="s">
        <v>307</v>
      </c>
      <c r="K6071" t="s">
        <v>307</v>
      </c>
      <c r="L6071" t="s">
        <v>307</v>
      </c>
      <c r="M6071" t="s">
        <v>307</v>
      </c>
      <c r="N6071" t="s">
        <v>307</v>
      </c>
      <c r="O6071" t="s">
        <v>307</v>
      </c>
      <c r="P6071" t="s">
        <v>307</v>
      </c>
      <c r="Q6071" t="s">
        <v>307</v>
      </c>
      <c r="R6071" t="s">
        <v>307</v>
      </c>
      <c r="S6071" t="s">
        <v>307</v>
      </c>
      <c r="T6071" t="s">
        <v>307</v>
      </c>
      <c r="U6071" t="s">
        <v>307</v>
      </c>
      <c r="V6071" t="s">
        <v>307</v>
      </c>
      <c r="W6071" t="s">
        <v>307</v>
      </c>
      <c r="X6071" t="s">
        <v>307</v>
      </c>
      <c r="Y6071" t="s">
        <v>307</v>
      </c>
      <c r="Z6071" t="s">
        <v>307</v>
      </c>
    </row>
    <row r="6072" spans="1:26" x14ac:dyDescent="0.25">
      <c r="A6072">
        <v>800</v>
      </c>
      <c r="B6072" t="s">
        <v>268</v>
      </c>
      <c r="C6072" t="s">
        <v>46</v>
      </c>
      <c r="D6072" t="s">
        <v>72</v>
      </c>
      <c r="E6072" t="s">
        <v>307</v>
      </c>
      <c r="F6072" t="s">
        <v>307</v>
      </c>
      <c r="G6072" t="s">
        <v>307</v>
      </c>
      <c r="H6072" t="s">
        <v>307</v>
      </c>
      <c r="I6072" t="s">
        <v>307</v>
      </c>
      <c r="J6072" t="s">
        <v>307</v>
      </c>
      <c r="K6072" t="s">
        <v>307</v>
      </c>
      <c r="L6072" t="s">
        <v>307</v>
      </c>
      <c r="M6072" t="s">
        <v>307</v>
      </c>
      <c r="N6072" t="s">
        <v>307</v>
      </c>
      <c r="O6072" t="s">
        <v>307</v>
      </c>
      <c r="P6072" t="s">
        <v>307</v>
      </c>
      <c r="Q6072" t="s">
        <v>307</v>
      </c>
      <c r="R6072" t="s">
        <v>307</v>
      </c>
      <c r="S6072" t="s">
        <v>307</v>
      </c>
      <c r="T6072" t="s">
        <v>307</v>
      </c>
      <c r="U6072" t="s">
        <v>307</v>
      </c>
      <c r="V6072" t="s">
        <v>307</v>
      </c>
      <c r="W6072" t="s">
        <v>307</v>
      </c>
      <c r="X6072" t="s">
        <v>307</v>
      </c>
      <c r="Y6072" t="s">
        <v>307</v>
      </c>
      <c r="Z6072" t="s">
        <v>307</v>
      </c>
    </row>
    <row r="6073" spans="1:26" x14ac:dyDescent="0.25">
      <c r="A6073">
        <v>800</v>
      </c>
      <c r="B6073" t="s">
        <v>268</v>
      </c>
      <c r="C6073" t="s">
        <v>46</v>
      </c>
      <c r="D6073" t="s">
        <v>47</v>
      </c>
      <c r="E6073" t="s">
        <v>307</v>
      </c>
      <c r="F6073" t="s">
        <v>307</v>
      </c>
      <c r="G6073" t="s">
        <v>307</v>
      </c>
      <c r="H6073" t="s">
        <v>307</v>
      </c>
      <c r="I6073" t="s">
        <v>307</v>
      </c>
      <c r="J6073" t="s">
        <v>307</v>
      </c>
      <c r="K6073" t="s">
        <v>307</v>
      </c>
      <c r="L6073" t="s">
        <v>307</v>
      </c>
      <c r="M6073" t="s">
        <v>307</v>
      </c>
      <c r="N6073" t="s">
        <v>307</v>
      </c>
      <c r="O6073" t="s">
        <v>307</v>
      </c>
      <c r="P6073" t="s">
        <v>307</v>
      </c>
      <c r="Q6073" t="s">
        <v>307</v>
      </c>
      <c r="R6073" t="s">
        <v>307</v>
      </c>
      <c r="S6073" t="s">
        <v>307</v>
      </c>
      <c r="T6073" t="s">
        <v>307</v>
      </c>
      <c r="U6073" t="s">
        <v>307</v>
      </c>
      <c r="V6073" t="s">
        <v>307</v>
      </c>
      <c r="W6073" t="s">
        <v>307</v>
      </c>
      <c r="X6073" t="s">
        <v>307</v>
      </c>
      <c r="Y6073" t="s">
        <v>307</v>
      </c>
      <c r="Z6073" t="s">
        <v>307</v>
      </c>
    </row>
    <row r="6074" spans="1:26" x14ac:dyDescent="0.25">
      <c r="A6074">
        <v>800</v>
      </c>
      <c r="B6074" t="s">
        <v>268</v>
      </c>
      <c r="C6074" t="s">
        <v>46</v>
      </c>
      <c r="D6074" t="s">
        <v>48</v>
      </c>
      <c r="E6074" t="s">
        <v>307</v>
      </c>
      <c r="F6074" t="s">
        <v>307</v>
      </c>
      <c r="G6074" t="s">
        <v>307</v>
      </c>
      <c r="H6074" t="s">
        <v>307</v>
      </c>
      <c r="I6074" t="s">
        <v>307</v>
      </c>
      <c r="J6074" t="s">
        <v>307</v>
      </c>
      <c r="K6074" t="s">
        <v>307</v>
      </c>
      <c r="L6074" t="s">
        <v>307</v>
      </c>
      <c r="M6074" t="s">
        <v>307</v>
      </c>
      <c r="N6074" t="s">
        <v>307</v>
      </c>
      <c r="O6074" t="s">
        <v>307</v>
      </c>
      <c r="P6074" t="s">
        <v>307</v>
      </c>
      <c r="Q6074" t="s">
        <v>307</v>
      </c>
      <c r="R6074" t="s">
        <v>307</v>
      </c>
      <c r="S6074" t="s">
        <v>307</v>
      </c>
      <c r="T6074" t="s">
        <v>307</v>
      </c>
      <c r="U6074" t="s">
        <v>307</v>
      </c>
      <c r="V6074" t="s">
        <v>307</v>
      </c>
      <c r="W6074" t="s">
        <v>307</v>
      </c>
      <c r="X6074" t="s">
        <v>307</v>
      </c>
      <c r="Y6074" t="s">
        <v>307</v>
      </c>
      <c r="Z6074" t="s">
        <v>307</v>
      </c>
    </row>
    <row r="6075" spans="1:26" x14ac:dyDescent="0.25">
      <c r="A6075">
        <v>800</v>
      </c>
      <c r="B6075" t="s">
        <v>268</v>
      </c>
      <c r="C6075" t="s">
        <v>46</v>
      </c>
      <c r="D6075" t="s">
        <v>49</v>
      </c>
      <c r="E6075" t="s">
        <v>307</v>
      </c>
      <c r="F6075" t="s">
        <v>307</v>
      </c>
      <c r="G6075" t="s">
        <v>307</v>
      </c>
      <c r="H6075" t="s">
        <v>307</v>
      </c>
      <c r="I6075" t="s">
        <v>307</v>
      </c>
      <c r="J6075" t="s">
        <v>307</v>
      </c>
      <c r="K6075" t="s">
        <v>307</v>
      </c>
      <c r="L6075" t="s">
        <v>307</v>
      </c>
      <c r="M6075" t="s">
        <v>307</v>
      </c>
      <c r="N6075" t="s">
        <v>307</v>
      </c>
      <c r="O6075" t="s">
        <v>307</v>
      </c>
      <c r="P6075" t="s">
        <v>307</v>
      </c>
      <c r="Q6075" t="s">
        <v>307</v>
      </c>
      <c r="R6075" t="s">
        <v>307</v>
      </c>
      <c r="S6075" t="s">
        <v>307</v>
      </c>
      <c r="T6075" t="s">
        <v>307</v>
      </c>
      <c r="U6075" t="s">
        <v>307</v>
      </c>
      <c r="V6075" t="s">
        <v>307</v>
      </c>
      <c r="W6075" t="s">
        <v>307</v>
      </c>
      <c r="X6075" t="s">
        <v>307</v>
      </c>
      <c r="Y6075" t="s">
        <v>307</v>
      </c>
      <c r="Z6075" t="s">
        <v>307</v>
      </c>
    </row>
    <row r="6076" spans="1:26" x14ac:dyDescent="0.25">
      <c r="A6076">
        <v>800</v>
      </c>
      <c r="B6076" t="s">
        <v>268</v>
      </c>
      <c r="C6076" t="s">
        <v>41</v>
      </c>
      <c r="D6076" t="s">
        <v>48</v>
      </c>
      <c r="E6076" t="s">
        <v>307</v>
      </c>
      <c r="F6076" t="s">
        <v>307</v>
      </c>
      <c r="G6076" t="s">
        <v>307</v>
      </c>
      <c r="H6076" t="s">
        <v>307</v>
      </c>
      <c r="I6076" t="s">
        <v>307</v>
      </c>
      <c r="J6076" t="s">
        <v>307</v>
      </c>
      <c r="K6076" t="s">
        <v>307</v>
      </c>
      <c r="L6076" t="s">
        <v>307</v>
      </c>
      <c r="M6076" t="s">
        <v>307</v>
      </c>
      <c r="N6076" t="s">
        <v>307</v>
      </c>
      <c r="O6076" t="s">
        <v>307</v>
      </c>
      <c r="P6076" t="s">
        <v>307</v>
      </c>
      <c r="Q6076" t="s">
        <v>307</v>
      </c>
      <c r="R6076" t="s">
        <v>307</v>
      </c>
      <c r="S6076" t="s">
        <v>307</v>
      </c>
      <c r="T6076" t="s">
        <v>307</v>
      </c>
      <c r="U6076" t="s">
        <v>307</v>
      </c>
      <c r="V6076" t="s">
        <v>307</v>
      </c>
      <c r="W6076" t="s">
        <v>307</v>
      </c>
      <c r="X6076" t="s">
        <v>307</v>
      </c>
      <c r="Y6076" t="s">
        <v>307</v>
      </c>
      <c r="Z6076" t="s">
        <v>307</v>
      </c>
    </row>
    <row r="6077" spans="1:26" x14ac:dyDescent="0.25">
      <c r="A6077">
        <v>800</v>
      </c>
      <c r="B6077" t="s">
        <v>268</v>
      </c>
      <c r="C6077" t="s">
        <v>459</v>
      </c>
      <c r="D6077" t="s">
        <v>48</v>
      </c>
      <c r="E6077" t="s">
        <v>307</v>
      </c>
      <c r="F6077" t="s">
        <v>307</v>
      </c>
      <c r="G6077" t="s">
        <v>307</v>
      </c>
      <c r="H6077" t="s">
        <v>307</v>
      </c>
      <c r="I6077" t="s">
        <v>307</v>
      </c>
      <c r="J6077" t="s">
        <v>307</v>
      </c>
      <c r="K6077" t="s">
        <v>307</v>
      </c>
      <c r="L6077" t="s">
        <v>307</v>
      </c>
      <c r="M6077" t="s">
        <v>307</v>
      </c>
      <c r="N6077" t="s">
        <v>307</v>
      </c>
      <c r="O6077" t="s">
        <v>307</v>
      </c>
      <c r="P6077" t="s">
        <v>307</v>
      </c>
      <c r="Q6077" t="s">
        <v>307</v>
      </c>
    </row>
    <row r="6078" spans="1:26" x14ac:dyDescent="0.25">
      <c r="A6078">
        <v>800</v>
      </c>
      <c r="B6078" t="s">
        <v>268</v>
      </c>
      <c r="C6078" t="s">
        <v>304</v>
      </c>
      <c r="D6078" t="s">
        <v>48</v>
      </c>
      <c r="E6078" t="s">
        <v>307</v>
      </c>
      <c r="F6078" t="s">
        <v>307</v>
      </c>
      <c r="G6078" t="s">
        <v>307</v>
      </c>
      <c r="H6078" t="s">
        <v>307</v>
      </c>
      <c r="I6078" t="s">
        <v>307</v>
      </c>
      <c r="J6078" t="s">
        <v>307</v>
      </c>
      <c r="K6078" t="s">
        <v>307</v>
      </c>
      <c r="L6078" t="s">
        <v>307</v>
      </c>
      <c r="M6078" t="s">
        <v>307</v>
      </c>
      <c r="N6078" t="s">
        <v>307</v>
      </c>
      <c r="O6078" t="s">
        <v>307</v>
      </c>
      <c r="P6078" t="s">
        <v>307</v>
      </c>
      <c r="Q6078" t="s">
        <v>307</v>
      </c>
    </row>
    <row r="6079" spans="1:26" x14ac:dyDescent="0.25">
      <c r="A6079">
        <v>800</v>
      </c>
      <c r="B6079" t="s">
        <v>268</v>
      </c>
      <c r="C6079" t="s">
        <v>433</v>
      </c>
      <c r="D6079" t="s">
        <v>48</v>
      </c>
      <c r="E6079" t="s">
        <v>307</v>
      </c>
      <c r="F6079" t="s">
        <v>307</v>
      </c>
      <c r="G6079" t="s">
        <v>307</v>
      </c>
      <c r="H6079" t="s">
        <v>307</v>
      </c>
      <c r="I6079" t="s">
        <v>307</v>
      </c>
      <c r="J6079" t="s">
        <v>307</v>
      </c>
      <c r="K6079" t="s">
        <v>307</v>
      </c>
      <c r="L6079" t="s">
        <v>307</v>
      </c>
      <c r="M6079" t="s">
        <v>307</v>
      </c>
      <c r="N6079" t="s">
        <v>307</v>
      </c>
      <c r="O6079" t="s">
        <v>307</v>
      </c>
      <c r="P6079" t="s">
        <v>307</v>
      </c>
      <c r="Q6079" t="s">
        <v>307</v>
      </c>
    </row>
    <row r="6080" spans="1:26" x14ac:dyDescent="0.25">
      <c r="A6080">
        <v>800</v>
      </c>
      <c r="B6080" t="s">
        <v>268</v>
      </c>
      <c r="C6080" t="s">
        <v>305</v>
      </c>
      <c r="D6080" t="s">
        <v>48</v>
      </c>
      <c r="E6080" t="s">
        <v>307</v>
      </c>
      <c r="F6080" t="s">
        <v>307</v>
      </c>
      <c r="G6080" t="s">
        <v>307</v>
      </c>
      <c r="H6080" t="s">
        <v>307</v>
      </c>
      <c r="I6080" t="s">
        <v>307</v>
      </c>
      <c r="J6080" t="s">
        <v>307</v>
      </c>
      <c r="K6080" t="s">
        <v>307</v>
      </c>
      <c r="L6080" t="s">
        <v>307</v>
      </c>
      <c r="M6080" t="s">
        <v>307</v>
      </c>
      <c r="N6080" t="s">
        <v>307</v>
      </c>
      <c r="O6080" t="s">
        <v>307</v>
      </c>
      <c r="P6080" t="s">
        <v>307</v>
      </c>
      <c r="Q6080" t="s">
        <v>307</v>
      </c>
    </row>
    <row r="6081" spans="1:45" x14ac:dyDescent="0.25">
      <c r="A6081">
        <v>800</v>
      </c>
      <c r="B6081" t="s">
        <v>268</v>
      </c>
      <c r="C6081" t="s">
        <v>306</v>
      </c>
      <c r="D6081" t="s">
        <v>48</v>
      </c>
      <c r="E6081" t="s">
        <v>307</v>
      </c>
      <c r="F6081" t="s">
        <v>307</v>
      </c>
      <c r="G6081" t="s">
        <v>307</v>
      </c>
      <c r="H6081" t="s">
        <v>307</v>
      </c>
      <c r="I6081" t="s">
        <v>307</v>
      </c>
      <c r="J6081" t="s">
        <v>307</v>
      </c>
      <c r="K6081" t="s">
        <v>307</v>
      </c>
      <c r="L6081" t="s">
        <v>307</v>
      </c>
      <c r="M6081" t="s">
        <v>307</v>
      </c>
      <c r="N6081" t="s">
        <v>307</v>
      </c>
      <c r="O6081" t="s">
        <v>307</v>
      </c>
      <c r="P6081" t="s">
        <v>307</v>
      </c>
      <c r="Q6081" t="s">
        <v>307</v>
      </c>
    </row>
    <row r="6082" spans="1:45" x14ac:dyDescent="0.25">
      <c r="A6082">
        <v>800</v>
      </c>
      <c r="B6082" t="s">
        <v>268</v>
      </c>
      <c r="C6082" t="s">
        <v>44</v>
      </c>
      <c r="D6082" t="s">
        <v>54</v>
      </c>
      <c r="E6082" t="s">
        <v>307</v>
      </c>
      <c r="F6082" t="s">
        <v>307</v>
      </c>
      <c r="G6082" t="s">
        <v>307</v>
      </c>
      <c r="H6082" t="s">
        <v>307</v>
      </c>
      <c r="I6082" t="s">
        <v>307</v>
      </c>
      <c r="J6082" t="s">
        <v>307</v>
      </c>
      <c r="K6082" t="s">
        <v>307</v>
      </c>
      <c r="L6082" t="s">
        <v>307</v>
      </c>
      <c r="M6082" t="s">
        <v>307</v>
      </c>
      <c r="N6082" t="s">
        <v>307</v>
      </c>
      <c r="O6082" t="s">
        <v>307</v>
      </c>
      <c r="P6082" t="s">
        <v>307</v>
      </c>
      <c r="Q6082" t="s">
        <v>307</v>
      </c>
      <c r="R6082" t="s">
        <v>307</v>
      </c>
      <c r="S6082" t="s">
        <v>307</v>
      </c>
      <c r="T6082" t="s">
        <v>307</v>
      </c>
      <c r="U6082" t="s">
        <v>307</v>
      </c>
      <c r="V6082" t="s">
        <v>307</v>
      </c>
      <c r="W6082" t="s">
        <v>307</v>
      </c>
    </row>
    <row r="6083" spans="1:45" x14ac:dyDescent="0.25">
      <c r="A6083">
        <v>800</v>
      </c>
      <c r="B6083" t="s">
        <v>268</v>
      </c>
      <c r="C6083" t="s">
        <v>44</v>
      </c>
      <c r="D6083" t="s">
        <v>55</v>
      </c>
      <c r="E6083" t="s">
        <v>307</v>
      </c>
      <c r="F6083" t="s">
        <v>307</v>
      </c>
      <c r="G6083" t="s">
        <v>307</v>
      </c>
      <c r="H6083" t="s">
        <v>307</v>
      </c>
      <c r="I6083" t="s">
        <v>307</v>
      </c>
      <c r="J6083" t="s">
        <v>307</v>
      </c>
      <c r="K6083" t="s">
        <v>307</v>
      </c>
      <c r="L6083" t="s">
        <v>307</v>
      </c>
      <c r="M6083" t="s">
        <v>307</v>
      </c>
      <c r="N6083" t="s">
        <v>307</v>
      </c>
      <c r="O6083" t="s">
        <v>307</v>
      </c>
      <c r="P6083" t="s">
        <v>307</v>
      </c>
      <c r="Q6083" t="s">
        <v>307</v>
      </c>
      <c r="R6083" t="s">
        <v>307</v>
      </c>
      <c r="S6083" t="s">
        <v>307</v>
      </c>
      <c r="T6083" t="s">
        <v>307</v>
      </c>
      <c r="U6083" t="s">
        <v>307</v>
      </c>
      <c r="V6083" t="s">
        <v>307</v>
      </c>
      <c r="W6083" t="s">
        <v>307</v>
      </c>
    </row>
    <row r="6084" spans="1:45" x14ac:dyDescent="0.25">
      <c r="A6084">
        <v>800</v>
      </c>
      <c r="B6084" t="s">
        <v>268</v>
      </c>
      <c r="C6084" t="s">
        <v>44</v>
      </c>
      <c r="D6084" t="s">
        <v>56</v>
      </c>
      <c r="E6084" t="s">
        <v>307</v>
      </c>
      <c r="F6084" t="s">
        <v>307</v>
      </c>
      <c r="G6084" t="s">
        <v>307</v>
      </c>
      <c r="H6084" t="s">
        <v>307</v>
      </c>
      <c r="I6084" t="s">
        <v>307</v>
      </c>
      <c r="J6084" t="s">
        <v>307</v>
      </c>
      <c r="K6084" t="s">
        <v>307</v>
      </c>
      <c r="L6084" t="s">
        <v>307</v>
      </c>
      <c r="M6084" t="s">
        <v>307</v>
      </c>
      <c r="N6084" t="s">
        <v>307</v>
      </c>
      <c r="O6084" t="s">
        <v>307</v>
      </c>
      <c r="P6084" t="s">
        <v>307</v>
      </c>
      <c r="Q6084" t="s">
        <v>307</v>
      </c>
      <c r="R6084" t="s">
        <v>307</v>
      </c>
      <c r="S6084" t="s">
        <v>307</v>
      </c>
      <c r="T6084" t="s">
        <v>307</v>
      </c>
      <c r="U6084" t="s">
        <v>307</v>
      </c>
      <c r="V6084" t="s">
        <v>307</v>
      </c>
      <c r="W6084" t="s">
        <v>307</v>
      </c>
    </row>
    <row r="6085" spans="1:45" x14ac:dyDescent="0.25">
      <c r="A6085">
        <v>800</v>
      </c>
      <c r="B6085" t="s">
        <v>268</v>
      </c>
      <c r="C6085" t="s">
        <v>44</v>
      </c>
      <c r="D6085" t="s">
        <v>57</v>
      </c>
      <c r="E6085" t="s">
        <v>307</v>
      </c>
      <c r="F6085" t="s">
        <v>307</v>
      </c>
      <c r="G6085" t="s">
        <v>307</v>
      </c>
      <c r="H6085" t="s">
        <v>307</v>
      </c>
      <c r="I6085" t="s">
        <v>307</v>
      </c>
      <c r="J6085" t="s">
        <v>307</v>
      </c>
      <c r="K6085" t="s">
        <v>307</v>
      </c>
      <c r="L6085" t="s">
        <v>307</v>
      </c>
      <c r="M6085" t="s">
        <v>307</v>
      </c>
      <c r="N6085" t="s">
        <v>307</v>
      </c>
      <c r="O6085" t="s">
        <v>307</v>
      </c>
      <c r="P6085" t="s">
        <v>307</v>
      </c>
      <c r="Q6085" t="s">
        <v>307</v>
      </c>
      <c r="R6085" t="s">
        <v>307</v>
      </c>
      <c r="S6085" t="s">
        <v>307</v>
      </c>
      <c r="T6085" t="s">
        <v>307</v>
      </c>
      <c r="U6085" t="s">
        <v>307</v>
      </c>
      <c r="V6085" t="s">
        <v>307</v>
      </c>
      <c r="W6085" t="s">
        <v>307</v>
      </c>
    </row>
    <row r="6086" spans="1:45" x14ac:dyDescent="0.25">
      <c r="A6086">
        <v>800</v>
      </c>
      <c r="B6086" t="s">
        <v>268</v>
      </c>
      <c r="C6086" t="s">
        <v>44</v>
      </c>
      <c r="D6086" t="s">
        <v>58</v>
      </c>
      <c r="E6086" t="s">
        <v>307</v>
      </c>
      <c r="F6086" t="s">
        <v>307</v>
      </c>
      <c r="G6086" t="s">
        <v>307</v>
      </c>
      <c r="H6086" t="s">
        <v>307</v>
      </c>
      <c r="I6086" t="s">
        <v>307</v>
      </c>
      <c r="J6086" t="s">
        <v>307</v>
      </c>
      <c r="K6086" t="s">
        <v>307</v>
      </c>
      <c r="L6086" t="s">
        <v>307</v>
      </c>
      <c r="M6086" t="s">
        <v>307</v>
      </c>
      <c r="N6086" t="s">
        <v>307</v>
      </c>
      <c r="O6086" t="s">
        <v>307</v>
      </c>
      <c r="P6086" t="s">
        <v>307</v>
      </c>
      <c r="Q6086" t="s">
        <v>307</v>
      </c>
      <c r="R6086" t="s">
        <v>307</v>
      </c>
      <c r="S6086" t="s">
        <v>307</v>
      </c>
      <c r="T6086" t="s">
        <v>307</v>
      </c>
      <c r="U6086" t="s">
        <v>307</v>
      </c>
      <c r="V6086" t="s">
        <v>307</v>
      </c>
      <c r="W6086" t="s">
        <v>307</v>
      </c>
    </row>
    <row r="6087" spans="1:45" x14ac:dyDescent="0.25">
      <c r="A6087">
        <v>800</v>
      </c>
      <c r="B6087" t="s">
        <v>268</v>
      </c>
      <c r="C6087" t="s">
        <v>44</v>
      </c>
      <c r="D6087" t="s">
        <v>59</v>
      </c>
      <c r="E6087" t="s">
        <v>307</v>
      </c>
      <c r="F6087" t="s">
        <v>307</v>
      </c>
      <c r="G6087" t="s">
        <v>307</v>
      </c>
      <c r="H6087" t="s">
        <v>307</v>
      </c>
      <c r="I6087" t="s">
        <v>307</v>
      </c>
      <c r="J6087" t="s">
        <v>307</v>
      </c>
      <c r="K6087" t="s">
        <v>307</v>
      </c>
      <c r="L6087" t="s">
        <v>307</v>
      </c>
      <c r="M6087" t="s">
        <v>307</v>
      </c>
      <c r="N6087" t="s">
        <v>307</v>
      </c>
      <c r="O6087" t="s">
        <v>307</v>
      </c>
      <c r="P6087" t="s">
        <v>307</v>
      </c>
      <c r="Q6087" t="s">
        <v>307</v>
      </c>
      <c r="R6087" t="s">
        <v>307</v>
      </c>
      <c r="S6087" t="s">
        <v>307</v>
      </c>
      <c r="T6087" t="s">
        <v>307</v>
      </c>
      <c r="U6087" t="s">
        <v>307</v>
      </c>
      <c r="V6087" t="s">
        <v>307</v>
      </c>
      <c r="W6087" t="s">
        <v>307</v>
      </c>
    </row>
    <row r="6088" spans="1:45" x14ac:dyDescent="0.25">
      <c r="A6088">
        <v>800</v>
      </c>
      <c r="B6088" t="s">
        <v>268</v>
      </c>
      <c r="C6088" t="s">
        <v>44</v>
      </c>
      <c r="D6088" t="s">
        <v>60</v>
      </c>
      <c r="E6088" t="s">
        <v>307</v>
      </c>
      <c r="F6088" t="s">
        <v>307</v>
      </c>
      <c r="G6088" t="s">
        <v>307</v>
      </c>
      <c r="H6088" t="s">
        <v>307</v>
      </c>
      <c r="I6088" t="s">
        <v>307</v>
      </c>
      <c r="J6088" t="s">
        <v>307</v>
      </c>
      <c r="K6088" t="s">
        <v>307</v>
      </c>
      <c r="L6088" t="s">
        <v>307</v>
      </c>
      <c r="M6088" t="s">
        <v>307</v>
      </c>
      <c r="N6088" t="s">
        <v>307</v>
      </c>
      <c r="O6088" t="s">
        <v>307</v>
      </c>
      <c r="P6088" t="s">
        <v>307</v>
      </c>
      <c r="Q6088" t="s">
        <v>307</v>
      </c>
      <c r="R6088" t="s">
        <v>307</v>
      </c>
      <c r="S6088" t="s">
        <v>307</v>
      </c>
      <c r="T6088" t="s">
        <v>307</v>
      </c>
      <c r="U6088" t="s">
        <v>307</v>
      </c>
      <c r="V6088" t="s">
        <v>307</v>
      </c>
      <c r="W6088" t="s">
        <v>307</v>
      </c>
    </row>
    <row r="6089" spans="1:45" x14ac:dyDescent="0.25">
      <c r="A6089">
        <v>800</v>
      </c>
      <c r="B6089" t="s">
        <v>268</v>
      </c>
      <c r="C6089" t="s">
        <v>44</v>
      </c>
      <c r="D6089" t="s">
        <v>61</v>
      </c>
      <c r="E6089" t="s">
        <v>307</v>
      </c>
      <c r="F6089" t="s">
        <v>307</v>
      </c>
      <c r="G6089" t="s">
        <v>307</v>
      </c>
      <c r="H6089" t="s">
        <v>307</v>
      </c>
      <c r="I6089" t="s">
        <v>307</v>
      </c>
      <c r="J6089" t="s">
        <v>307</v>
      </c>
      <c r="K6089" t="s">
        <v>307</v>
      </c>
      <c r="L6089" t="s">
        <v>307</v>
      </c>
      <c r="M6089" t="s">
        <v>307</v>
      </c>
      <c r="N6089" t="s">
        <v>307</v>
      </c>
      <c r="O6089" t="s">
        <v>307</v>
      </c>
      <c r="P6089" t="s">
        <v>307</v>
      </c>
      <c r="Q6089" t="s">
        <v>307</v>
      </c>
      <c r="R6089" t="s">
        <v>307</v>
      </c>
      <c r="S6089" t="s">
        <v>307</v>
      </c>
      <c r="T6089" t="s">
        <v>307</v>
      </c>
      <c r="U6089" t="s">
        <v>307</v>
      </c>
      <c r="V6089" t="s">
        <v>307</v>
      </c>
      <c r="W6089" t="s">
        <v>307</v>
      </c>
    </row>
    <row r="6090" spans="1:45" x14ac:dyDescent="0.25">
      <c r="A6090">
        <v>800</v>
      </c>
      <c r="B6090" t="s">
        <v>268</v>
      </c>
      <c r="C6090" t="s">
        <v>44</v>
      </c>
      <c r="D6090" t="s">
        <v>62</v>
      </c>
      <c r="E6090" t="s">
        <v>307</v>
      </c>
      <c r="F6090" t="s">
        <v>307</v>
      </c>
      <c r="G6090" t="s">
        <v>307</v>
      </c>
      <c r="H6090" t="s">
        <v>307</v>
      </c>
      <c r="I6090" t="s">
        <v>307</v>
      </c>
      <c r="J6090" t="s">
        <v>307</v>
      </c>
      <c r="K6090" t="s">
        <v>307</v>
      </c>
      <c r="L6090" t="s">
        <v>307</v>
      </c>
      <c r="M6090" t="s">
        <v>307</v>
      </c>
      <c r="N6090" t="s">
        <v>307</v>
      </c>
      <c r="O6090" t="s">
        <v>307</v>
      </c>
      <c r="P6090" t="s">
        <v>307</v>
      </c>
      <c r="Q6090" t="s">
        <v>307</v>
      </c>
      <c r="R6090" t="s">
        <v>307</v>
      </c>
      <c r="S6090" t="s">
        <v>307</v>
      </c>
      <c r="T6090" t="s">
        <v>307</v>
      </c>
      <c r="U6090" t="s">
        <v>307</v>
      </c>
      <c r="V6090" t="s">
        <v>307</v>
      </c>
      <c r="W6090" t="s">
        <v>307</v>
      </c>
    </row>
    <row r="6091" spans="1:45" x14ac:dyDescent="0.25">
      <c r="A6091">
        <v>800</v>
      </c>
      <c r="B6091" t="s">
        <v>268</v>
      </c>
      <c r="C6091" t="s">
        <v>38</v>
      </c>
      <c r="D6091" t="s">
        <v>47</v>
      </c>
      <c r="E6091" t="s">
        <v>307</v>
      </c>
      <c r="F6091" t="s">
        <v>307</v>
      </c>
      <c r="G6091" t="s">
        <v>307</v>
      </c>
      <c r="H6091" t="s">
        <v>307</v>
      </c>
      <c r="I6091" t="s">
        <v>307</v>
      </c>
      <c r="J6091" t="s">
        <v>307</v>
      </c>
      <c r="K6091" t="s">
        <v>307</v>
      </c>
      <c r="L6091" t="s">
        <v>307</v>
      </c>
      <c r="M6091" t="s">
        <v>307</v>
      </c>
      <c r="N6091" t="s">
        <v>307</v>
      </c>
      <c r="O6091" t="s">
        <v>307</v>
      </c>
      <c r="P6091" t="s">
        <v>307</v>
      </c>
      <c r="Q6091" t="s">
        <v>307</v>
      </c>
      <c r="R6091" t="s">
        <v>307</v>
      </c>
      <c r="S6091" t="s">
        <v>307</v>
      </c>
      <c r="T6091" t="s">
        <v>307</v>
      </c>
      <c r="U6091" t="s">
        <v>307</v>
      </c>
      <c r="V6091" t="s">
        <v>307</v>
      </c>
      <c r="W6091" t="s">
        <v>307</v>
      </c>
      <c r="X6091" t="s">
        <v>307</v>
      </c>
      <c r="Y6091" t="s">
        <v>307</v>
      </c>
      <c r="Z6091" t="s">
        <v>307</v>
      </c>
      <c r="AA6091" t="s">
        <v>307</v>
      </c>
      <c r="AB6091" t="s">
        <v>307</v>
      </c>
      <c r="AC6091" t="s">
        <v>307</v>
      </c>
      <c r="AD6091" t="s">
        <v>307</v>
      </c>
      <c r="AE6091" t="s">
        <v>307</v>
      </c>
      <c r="AF6091" t="s">
        <v>307</v>
      </c>
      <c r="AG6091" t="s">
        <v>307</v>
      </c>
      <c r="AH6091" t="s">
        <v>307</v>
      </c>
      <c r="AI6091" t="s">
        <v>307</v>
      </c>
      <c r="AJ6091" t="s">
        <v>307</v>
      </c>
      <c r="AK6091" t="s">
        <v>307</v>
      </c>
      <c r="AL6091" t="s">
        <v>307</v>
      </c>
      <c r="AM6091" t="s">
        <v>307</v>
      </c>
      <c r="AN6091" t="s">
        <v>307</v>
      </c>
      <c r="AO6091" t="s">
        <v>307</v>
      </c>
      <c r="AP6091" t="s">
        <v>307</v>
      </c>
      <c r="AQ6091" t="s">
        <v>307</v>
      </c>
      <c r="AR6091" t="s">
        <v>307</v>
      </c>
      <c r="AS6091" t="s">
        <v>307</v>
      </c>
    </row>
    <row r="6092" spans="1:45" x14ac:dyDescent="0.25">
      <c r="A6092">
        <v>800</v>
      </c>
      <c r="B6092" t="s">
        <v>268</v>
      </c>
      <c r="C6092" t="s">
        <v>38</v>
      </c>
      <c r="D6092" t="s">
        <v>48</v>
      </c>
      <c r="E6092" t="s">
        <v>307</v>
      </c>
      <c r="F6092" t="s">
        <v>307</v>
      </c>
      <c r="G6092" t="s">
        <v>307</v>
      </c>
      <c r="H6092" t="s">
        <v>307</v>
      </c>
      <c r="I6092" t="s">
        <v>307</v>
      </c>
      <c r="J6092" t="s">
        <v>307</v>
      </c>
      <c r="K6092" t="s">
        <v>307</v>
      </c>
      <c r="L6092" t="s">
        <v>307</v>
      </c>
      <c r="M6092" t="s">
        <v>307</v>
      </c>
      <c r="N6092" t="s">
        <v>307</v>
      </c>
      <c r="O6092" t="s">
        <v>307</v>
      </c>
      <c r="P6092" t="s">
        <v>307</v>
      </c>
      <c r="Q6092" t="s">
        <v>307</v>
      </c>
      <c r="R6092" t="s">
        <v>307</v>
      </c>
      <c r="S6092" t="s">
        <v>307</v>
      </c>
      <c r="T6092" t="s">
        <v>307</v>
      </c>
      <c r="U6092" t="s">
        <v>307</v>
      </c>
      <c r="V6092" t="s">
        <v>307</v>
      </c>
      <c r="W6092" t="s">
        <v>307</v>
      </c>
      <c r="X6092" t="s">
        <v>307</v>
      </c>
      <c r="Y6092" t="s">
        <v>307</v>
      </c>
      <c r="Z6092" t="s">
        <v>307</v>
      </c>
      <c r="AA6092" t="s">
        <v>307</v>
      </c>
      <c r="AB6092" t="s">
        <v>307</v>
      </c>
      <c r="AC6092" t="s">
        <v>307</v>
      </c>
      <c r="AD6092" t="s">
        <v>307</v>
      </c>
      <c r="AE6092" t="s">
        <v>307</v>
      </c>
      <c r="AF6092" t="s">
        <v>307</v>
      </c>
      <c r="AG6092" t="s">
        <v>307</v>
      </c>
      <c r="AH6092" t="s">
        <v>307</v>
      </c>
      <c r="AI6092" t="s">
        <v>307</v>
      </c>
      <c r="AJ6092" t="s">
        <v>307</v>
      </c>
      <c r="AK6092" t="s">
        <v>307</v>
      </c>
      <c r="AL6092" t="s">
        <v>307</v>
      </c>
      <c r="AM6092" t="s">
        <v>307</v>
      </c>
      <c r="AN6092" t="s">
        <v>307</v>
      </c>
      <c r="AO6092" t="s">
        <v>307</v>
      </c>
      <c r="AP6092" t="s">
        <v>307</v>
      </c>
      <c r="AQ6092" t="s">
        <v>307</v>
      </c>
      <c r="AR6092" t="s">
        <v>307</v>
      </c>
      <c r="AS6092" t="s">
        <v>307</v>
      </c>
    </row>
    <row r="6093" spans="1:45" x14ac:dyDescent="0.25">
      <c r="A6093">
        <v>800</v>
      </c>
      <c r="B6093" t="s">
        <v>268</v>
      </c>
      <c r="C6093" t="s">
        <v>38</v>
      </c>
      <c r="D6093" t="s">
        <v>49</v>
      </c>
      <c r="E6093" t="s">
        <v>307</v>
      </c>
      <c r="F6093" t="s">
        <v>307</v>
      </c>
      <c r="G6093" t="s">
        <v>307</v>
      </c>
      <c r="H6093" t="s">
        <v>307</v>
      </c>
      <c r="I6093" t="s">
        <v>307</v>
      </c>
      <c r="J6093" t="s">
        <v>307</v>
      </c>
      <c r="K6093" t="s">
        <v>307</v>
      </c>
      <c r="L6093" t="s">
        <v>307</v>
      </c>
      <c r="M6093" t="s">
        <v>307</v>
      </c>
      <c r="N6093" t="s">
        <v>307</v>
      </c>
      <c r="O6093" t="s">
        <v>307</v>
      </c>
      <c r="P6093" t="s">
        <v>307</v>
      </c>
      <c r="Q6093" t="s">
        <v>307</v>
      </c>
      <c r="R6093" t="s">
        <v>307</v>
      </c>
      <c r="S6093" t="s">
        <v>307</v>
      </c>
      <c r="T6093" t="s">
        <v>307</v>
      </c>
      <c r="U6093" t="s">
        <v>307</v>
      </c>
      <c r="V6093" t="s">
        <v>307</v>
      </c>
      <c r="W6093" t="s">
        <v>307</v>
      </c>
      <c r="X6093" t="s">
        <v>307</v>
      </c>
      <c r="Y6093" t="s">
        <v>307</v>
      </c>
      <c r="Z6093" t="s">
        <v>307</v>
      </c>
      <c r="AA6093" t="s">
        <v>307</v>
      </c>
      <c r="AB6093" t="s">
        <v>307</v>
      </c>
      <c r="AC6093" t="s">
        <v>307</v>
      </c>
      <c r="AD6093" t="s">
        <v>307</v>
      </c>
      <c r="AE6093" t="s">
        <v>307</v>
      </c>
      <c r="AF6093" t="s">
        <v>307</v>
      </c>
      <c r="AG6093" t="s">
        <v>307</v>
      </c>
      <c r="AH6093" t="s">
        <v>307</v>
      </c>
      <c r="AI6093" t="s">
        <v>307</v>
      </c>
      <c r="AJ6093" t="s">
        <v>307</v>
      </c>
      <c r="AK6093" t="s">
        <v>307</v>
      </c>
      <c r="AL6093" t="s">
        <v>307</v>
      </c>
      <c r="AM6093" t="s">
        <v>307</v>
      </c>
      <c r="AN6093" t="s">
        <v>307</v>
      </c>
      <c r="AO6093" t="s">
        <v>307</v>
      </c>
      <c r="AP6093" t="s">
        <v>307</v>
      </c>
      <c r="AQ6093" t="s">
        <v>307</v>
      </c>
      <c r="AR6093" t="s">
        <v>307</v>
      </c>
      <c r="AS6093" t="s">
        <v>307</v>
      </c>
    </row>
    <row r="6094" spans="1:45" x14ac:dyDescent="0.25">
      <c r="A6094">
        <v>800</v>
      </c>
      <c r="B6094" t="s">
        <v>268</v>
      </c>
      <c r="C6094" t="s">
        <v>450</v>
      </c>
      <c r="D6094" t="s">
        <v>48</v>
      </c>
      <c r="E6094" t="s">
        <v>307</v>
      </c>
      <c r="F6094" t="s">
        <v>307</v>
      </c>
      <c r="G6094" t="s">
        <v>307</v>
      </c>
      <c r="H6094" t="s">
        <v>307</v>
      </c>
      <c r="I6094" t="s">
        <v>307</v>
      </c>
      <c r="J6094" t="s">
        <v>307</v>
      </c>
      <c r="K6094" t="s">
        <v>307</v>
      </c>
      <c r="L6094" t="s">
        <v>307</v>
      </c>
      <c r="M6094" t="s">
        <v>307</v>
      </c>
      <c r="N6094" t="s">
        <v>307</v>
      </c>
      <c r="O6094" t="s">
        <v>307</v>
      </c>
      <c r="P6094" t="s">
        <v>307</v>
      </c>
      <c r="Q6094" t="s">
        <v>307</v>
      </c>
      <c r="R6094" t="s">
        <v>307</v>
      </c>
    </row>
    <row r="6095" spans="1:45" x14ac:dyDescent="0.25">
      <c r="A6095">
        <v>800</v>
      </c>
      <c r="B6095" t="s">
        <v>268</v>
      </c>
      <c r="C6095" t="s">
        <v>449</v>
      </c>
      <c r="D6095" t="s">
        <v>48</v>
      </c>
      <c r="E6095" t="s">
        <v>307</v>
      </c>
      <c r="F6095" t="s">
        <v>307</v>
      </c>
      <c r="G6095" t="s">
        <v>307</v>
      </c>
      <c r="H6095" t="s">
        <v>307</v>
      </c>
      <c r="I6095" t="s">
        <v>307</v>
      </c>
      <c r="J6095" t="s">
        <v>307</v>
      </c>
      <c r="K6095" t="s">
        <v>307</v>
      </c>
      <c r="L6095" t="s">
        <v>307</v>
      </c>
      <c r="M6095" t="s">
        <v>307</v>
      </c>
      <c r="N6095" t="s">
        <v>307</v>
      </c>
      <c r="O6095" t="s">
        <v>307</v>
      </c>
      <c r="P6095" t="s">
        <v>307</v>
      </c>
      <c r="Q6095" t="s">
        <v>307</v>
      </c>
      <c r="R6095" t="s">
        <v>307</v>
      </c>
    </row>
    <row r="6096" spans="1:45" x14ac:dyDescent="0.25">
      <c r="A6096">
        <v>800</v>
      </c>
      <c r="B6096" t="s">
        <v>268</v>
      </c>
      <c r="C6096" t="s">
        <v>475</v>
      </c>
      <c r="D6096" t="s">
        <v>48</v>
      </c>
      <c r="E6096" t="s">
        <v>307</v>
      </c>
      <c r="F6096" t="s">
        <v>307</v>
      </c>
      <c r="G6096" t="s">
        <v>307</v>
      </c>
    </row>
    <row r="6097" spans="1:45" x14ac:dyDescent="0.25">
      <c r="A6097">
        <v>800</v>
      </c>
      <c r="B6097" t="s">
        <v>268</v>
      </c>
      <c r="C6097" t="s">
        <v>42</v>
      </c>
      <c r="D6097" t="s">
        <v>48</v>
      </c>
      <c r="E6097" t="s">
        <v>307</v>
      </c>
      <c r="F6097" t="s">
        <v>307</v>
      </c>
      <c r="G6097" t="s">
        <v>307</v>
      </c>
      <c r="H6097" t="s">
        <v>307</v>
      </c>
      <c r="I6097" t="s">
        <v>307</v>
      </c>
      <c r="J6097" t="s">
        <v>307</v>
      </c>
      <c r="K6097" t="s">
        <v>307</v>
      </c>
      <c r="L6097" t="s">
        <v>307</v>
      </c>
      <c r="M6097" t="s">
        <v>307</v>
      </c>
      <c r="N6097" t="s">
        <v>307</v>
      </c>
      <c r="O6097" t="s">
        <v>307</v>
      </c>
      <c r="P6097" t="s">
        <v>307</v>
      </c>
      <c r="Q6097" t="s">
        <v>307</v>
      </c>
      <c r="R6097" t="s">
        <v>307</v>
      </c>
      <c r="S6097" t="s">
        <v>307</v>
      </c>
      <c r="T6097" t="s">
        <v>307</v>
      </c>
      <c r="U6097" t="s">
        <v>307</v>
      </c>
      <c r="V6097" t="s">
        <v>307</v>
      </c>
      <c r="W6097" t="s">
        <v>307</v>
      </c>
      <c r="X6097" t="s">
        <v>307</v>
      </c>
      <c r="Y6097" t="s">
        <v>307</v>
      </c>
      <c r="Z6097" t="s">
        <v>307</v>
      </c>
    </row>
    <row r="6098" spans="1:45" x14ac:dyDescent="0.25">
      <c r="A6098">
        <v>801</v>
      </c>
      <c r="B6098" t="s">
        <v>269</v>
      </c>
      <c r="C6098" t="s">
        <v>43</v>
      </c>
      <c r="D6098" t="s">
        <v>54</v>
      </c>
      <c r="E6098" t="s">
        <v>307</v>
      </c>
      <c r="F6098" t="s">
        <v>307</v>
      </c>
      <c r="G6098" t="s">
        <v>307</v>
      </c>
      <c r="H6098" t="s">
        <v>307</v>
      </c>
      <c r="I6098" t="s">
        <v>307</v>
      </c>
      <c r="J6098" t="s">
        <v>307</v>
      </c>
      <c r="K6098" t="s">
        <v>307</v>
      </c>
      <c r="L6098" t="s">
        <v>307</v>
      </c>
      <c r="M6098" t="s">
        <v>307</v>
      </c>
      <c r="N6098" t="s">
        <v>307</v>
      </c>
      <c r="O6098" t="s">
        <v>307</v>
      </c>
      <c r="P6098" t="s">
        <v>307</v>
      </c>
      <c r="Q6098" t="s">
        <v>307</v>
      </c>
      <c r="R6098" t="s">
        <v>307</v>
      </c>
      <c r="S6098" t="s">
        <v>307</v>
      </c>
      <c r="T6098" t="s">
        <v>307</v>
      </c>
      <c r="U6098" t="s">
        <v>307</v>
      </c>
      <c r="V6098" t="s">
        <v>307</v>
      </c>
      <c r="W6098" t="s">
        <v>307</v>
      </c>
    </row>
    <row r="6099" spans="1:45" x14ac:dyDescent="0.25">
      <c r="A6099">
        <v>801</v>
      </c>
      <c r="B6099" t="s">
        <v>269</v>
      </c>
      <c r="C6099" t="s">
        <v>43</v>
      </c>
      <c r="D6099" t="s">
        <v>55</v>
      </c>
      <c r="E6099" t="s">
        <v>307</v>
      </c>
      <c r="F6099" t="s">
        <v>307</v>
      </c>
      <c r="G6099" t="s">
        <v>307</v>
      </c>
      <c r="H6099" t="s">
        <v>307</v>
      </c>
      <c r="I6099" t="s">
        <v>307</v>
      </c>
      <c r="J6099" t="s">
        <v>307</v>
      </c>
      <c r="K6099" t="s">
        <v>307</v>
      </c>
      <c r="L6099" t="s">
        <v>307</v>
      </c>
      <c r="M6099" t="s">
        <v>307</v>
      </c>
      <c r="N6099" t="s">
        <v>307</v>
      </c>
      <c r="O6099" t="s">
        <v>307</v>
      </c>
      <c r="P6099" t="s">
        <v>307</v>
      </c>
      <c r="Q6099" t="s">
        <v>307</v>
      </c>
      <c r="R6099" t="s">
        <v>307</v>
      </c>
      <c r="S6099" t="s">
        <v>307</v>
      </c>
      <c r="T6099" t="s">
        <v>307</v>
      </c>
      <c r="U6099" t="s">
        <v>307</v>
      </c>
      <c r="V6099" t="s">
        <v>307</v>
      </c>
      <c r="W6099" t="s">
        <v>307</v>
      </c>
    </row>
    <row r="6100" spans="1:45" x14ac:dyDescent="0.25">
      <c r="A6100">
        <v>801</v>
      </c>
      <c r="B6100" t="s">
        <v>269</v>
      </c>
      <c r="C6100" t="s">
        <v>43</v>
      </c>
      <c r="D6100" t="s">
        <v>56</v>
      </c>
      <c r="E6100" t="s">
        <v>307</v>
      </c>
      <c r="F6100" t="s">
        <v>307</v>
      </c>
      <c r="G6100" t="s">
        <v>307</v>
      </c>
      <c r="H6100" t="s">
        <v>307</v>
      </c>
      <c r="I6100" t="s">
        <v>307</v>
      </c>
      <c r="J6100" t="s">
        <v>307</v>
      </c>
      <c r="K6100" t="s">
        <v>307</v>
      </c>
      <c r="L6100" t="s">
        <v>307</v>
      </c>
      <c r="M6100" t="s">
        <v>307</v>
      </c>
      <c r="N6100" t="s">
        <v>307</v>
      </c>
      <c r="O6100" t="s">
        <v>307</v>
      </c>
      <c r="P6100" t="s">
        <v>307</v>
      </c>
      <c r="Q6100" t="s">
        <v>307</v>
      </c>
      <c r="R6100" t="s">
        <v>307</v>
      </c>
      <c r="S6100" t="s">
        <v>307</v>
      </c>
      <c r="T6100" t="s">
        <v>307</v>
      </c>
      <c r="U6100" t="s">
        <v>307</v>
      </c>
      <c r="V6100" t="s">
        <v>307</v>
      </c>
      <c r="W6100" t="s">
        <v>307</v>
      </c>
    </row>
    <row r="6101" spans="1:45" x14ac:dyDescent="0.25">
      <c r="A6101">
        <v>801</v>
      </c>
      <c r="B6101" t="s">
        <v>269</v>
      </c>
      <c r="C6101" t="s">
        <v>43</v>
      </c>
      <c r="D6101" t="s">
        <v>57</v>
      </c>
      <c r="E6101" t="s">
        <v>307</v>
      </c>
      <c r="F6101" t="s">
        <v>307</v>
      </c>
      <c r="G6101" t="s">
        <v>307</v>
      </c>
      <c r="H6101" t="s">
        <v>307</v>
      </c>
      <c r="I6101" t="s">
        <v>307</v>
      </c>
      <c r="J6101" t="s">
        <v>307</v>
      </c>
      <c r="K6101" t="s">
        <v>307</v>
      </c>
      <c r="L6101" t="s">
        <v>307</v>
      </c>
      <c r="M6101" t="s">
        <v>307</v>
      </c>
      <c r="N6101" t="s">
        <v>307</v>
      </c>
      <c r="O6101" t="s">
        <v>307</v>
      </c>
      <c r="P6101" t="s">
        <v>307</v>
      </c>
      <c r="Q6101" t="s">
        <v>307</v>
      </c>
      <c r="R6101" t="s">
        <v>307</v>
      </c>
      <c r="S6101" t="s">
        <v>307</v>
      </c>
      <c r="T6101" t="s">
        <v>307</v>
      </c>
      <c r="U6101" t="s">
        <v>307</v>
      </c>
      <c r="V6101" t="s">
        <v>307</v>
      </c>
      <c r="W6101" t="s">
        <v>307</v>
      </c>
    </row>
    <row r="6102" spans="1:45" x14ac:dyDescent="0.25">
      <c r="A6102">
        <v>801</v>
      </c>
      <c r="B6102" t="s">
        <v>269</v>
      </c>
      <c r="C6102" t="s">
        <v>43</v>
      </c>
      <c r="D6102" t="s">
        <v>58</v>
      </c>
      <c r="E6102" t="s">
        <v>307</v>
      </c>
      <c r="F6102" t="s">
        <v>307</v>
      </c>
      <c r="G6102" t="s">
        <v>307</v>
      </c>
      <c r="H6102" t="s">
        <v>307</v>
      </c>
      <c r="I6102" t="s">
        <v>307</v>
      </c>
      <c r="J6102" t="s">
        <v>307</v>
      </c>
      <c r="K6102" t="s">
        <v>307</v>
      </c>
      <c r="L6102" t="s">
        <v>307</v>
      </c>
      <c r="M6102" t="s">
        <v>307</v>
      </c>
      <c r="N6102" t="s">
        <v>307</v>
      </c>
      <c r="O6102" t="s">
        <v>307</v>
      </c>
      <c r="P6102" t="s">
        <v>307</v>
      </c>
      <c r="Q6102" t="s">
        <v>307</v>
      </c>
      <c r="R6102" t="s">
        <v>307</v>
      </c>
      <c r="S6102" t="s">
        <v>307</v>
      </c>
      <c r="T6102" t="s">
        <v>307</v>
      </c>
      <c r="U6102" t="s">
        <v>307</v>
      </c>
      <c r="V6102" t="s">
        <v>307</v>
      </c>
      <c r="W6102" t="s">
        <v>307</v>
      </c>
    </row>
    <row r="6103" spans="1:45" x14ac:dyDescent="0.25">
      <c r="A6103">
        <v>801</v>
      </c>
      <c r="B6103" t="s">
        <v>269</v>
      </c>
      <c r="C6103" t="s">
        <v>43</v>
      </c>
      <c r="D6103" t="s">
        <v>59</v>
      </c>
      <c r="E6103" t="s">
        <v>307</v>
      </c>
      <c r="F6103" t="s">
        <v>307</v>
      </c>
      <c r="G6103" t="s">
        <v>307</v>
      </c>
      <c r="H6103" t="s">
        <v>307</v>
      </c>
      <c r="I6103" t="s">
        <v>307</v>
      </c>
      <c r="J6103" t="s">
        <v>307</v>
      </c>
      <c r="K6103" t="s">
        <v>307</v>
      </c>
      <c r="L6103" t="s">
        <v>307</v>
      </c>
      <c r="M6103" t="s">
        <v>307</v>
      </c>
      <c r="N6103" t="s">
        <v>307</v>
      </c>
      <c r="O6103" t="s">
        <v>307</v>
      </c>
      <c r="P6103" t="s">
        <v>307</v>
      </c>
      <c r="Q6103" t="s">
        <v>307</v>
      </c>
      <c r="R6103" t="s">
        <v>307</v>
      </c>
      <c r="S6103" t="s">
        <v>307</v>
      </c>
      <c r="T6103" t="s">
        <v>307</v>
      </c>
      <c r="U6103" t="s">
        <v>307</v>
      </c>
      <c r="V6103" t="s">
        <v>307</v>
      </c>
      <c r="W6103" t="s">
        <v>307</v>
      </c>
    </row>
    <row r="6104" spans="1:45" x14ac:dyDescent="0.25">
      <c r="A6104">
        <v>801</v>
      </c>
      <c r="B6104" t="s">
        <v>269</v>
      </c>
      <c r="C6104" t="s">
        <v>43</v>
      </c>
      <c r="D6104" t="s">
        <v>60</v>
      </c>
      <c r="E6104" t="s">
        <v>307</v>
      </c>
      <c r="F6104" t="s">
        <v>307</v>
      </c>
      <c r="G6104" t="s">
        <v>307</v>
      </c>
      <c r="H6104" t="s">
        <v>307</v>
      </c>
      <c r="I6104" t="s">
        <v>307</v>
      </c>
      <c r="J6104" t="s">
        <v>307</v>
      </c>
      <c r="K6104" t="s">
        <v>307</v>
      </c>
      <c r="L6104" t="s">
        <v>307</v>
      </c>
      <c r="M6104" t="s">
        <v>307</v>
      </c>
      <c r="N6104" t="s">
        <v>307</v>
      </c>
      <c r="O6104" t="s">
        <v>307</v>
      </c>
      <c r="P6104" t="s">
        <v>307</v>
      </c>
      <c r="Q6104" t="s">
        <v>307</v>
      </c>
      <c r="R6104" t="s">
        <v>307</v>
      </c>
      <c r="S6104" t="s">
        <v>307</v>
      </c>
      <c r="T6104" t="s">
        <v>307</v>
      </c>
      <c r="U6104" t="s">
        <v>307</v>
      </c>
      <c r="V6104" t="s">
        <v>307</v>
      </c>
      <c r="W6104" t="s">
        <v>307</v>
      </c>
    </row>
    <row r="6105" spans="1:45" x14ac:dyDescent="0.25">
      <c r="A6105">
        <v>801</v>
      </c>
      <c r="B6105" t="s">
        <v>269</v>
      </c>
      <c r="C6105" t="s">
        <v>43</v>
      </c>
      <c r="D6105" t="s">
        <v>61</v>
      </c>
      <c r="E6105" t="s">
        <v>307</v>
      </c>
      <c r="F6105" t="s">
        <v>307</v>
      </c>
      <c r="G6105" t="s">
        <v>307</v>
      </c>
      <c r="H6105" t="s">
        <v>307</v>
      </c>
      <c r="I6105" t="s">
        <v>307</v>
      </c>
      <c r="J6105" t="s">
        <v>307</v>
      </c>
      <c r="K6105" t="s">
        <v>307</v>
      </c>
      <c r="L6105" t="s">
        <v>307</v>
      </c>
      <c r="M6105" t="s">
        <v>307</v>
      </c>
      <c r="N6105" t="s">
        <v>307</v>
      </c>
      <c r="O6105" t="s">
        <v>307</v>
      </c>
      <c r="P6105" t="s">
        <v>307</v>
      </c>
      <c r="Q6105" t="s">
        <v>307</v>
      </c>
      <c r="R6105" t="s">
        <v>307</v>
      </c>
      <c r="S6105" t="s">
        <v>307</v>
      </c>
      <c r="T6105" t="s">
        <v>307</v>
      </c>
      <c r="U6105" t="s">
        <v>307</v>
      </c>
      <c r="V6105" t="s">
        <v>307</v>
      </c>
      <c r="W6105" t="s">
        <v>307</v>
      </c>
    </row>
    <row r="6106" spans="1:45" x14ac:dyDescent="0.25">
      <c r="A6106">
        <v>801</v>
      </c>
      <c r="B6106" t="s">
        <v>269</v>
      </c>
      <c r="C6106" t="s">
        <v>43</v>
      </c>
      <c r="D6106" t="s">
        <v>62</v>
      </c>
      <c r="E6106" t="s">
        <v>307</v>
      </c>
      <c r="F6106" t="s">
        <v>307</v>
      </c>
      <c r="G6106" t="s">
        <v>307</v>
      </c>
      <c r="H6106" t="s">
        <v>307</v>
      </c>
      <c r="I6106" t="s">
        <v>307</v>
      </c>
      <c r="J6106" t="s">
        <v>307</v>
      </c>
      <c r="K6106" t="s">
        <v>307</v>
      </c>
      <c r="L6106" t="s">
        <v>307</v>
      </c>
      <c r="M6106" t="s">
        <v>307</v>
      </c>
      <c r="N6106" t="s">
        <v>307</v>
      </c>
      <c r="O6106" t="s">
        <v>307</v>
      </c>
      <c r="P6106" t="s">
        <v>307</v>
      </c>
      <c r="Q6106" t="s">
        <v>307</v>
      </c>
      <c r="R6106" t="s">
        <v>307</v>
      </c>
      <c r="S6106" t="s">
        <v>307</v>
      </c>
      <c r="T6106" t="s">
        <v>307</v>
      </c>
      <c r="U6106" t="s">
        <v>307</v>
      </c>
      <c r="V6106" t="s">
        <v>307</v>
      </c>
      <c r="W6106" t="s">
        <v>307</v>
      </c>
    </row>
    <row r="6107" spans="1:45" x14ac:dyDescent="0.25">
      <c r="A6107">
        <v>801</v>
      </c>
      <c r="B6107" t="s">
        <v>269</v>
      </c>
      <c r="C6107" t="s">
        <v>36</v>
      </c>
      <c r="D6107" t="s">
        <v>47</v>
      </c>
      <c r="E6107" t="s">
        <v>307</v>
      </c>
      <c r="F6107" t="s">
        <v>307</v>
      </c>
      <c r="G6107" t="s">
        <v>307</v>
      </c>
      <c r="H6107" t="s">
        <v>307</v>
      </c>
      <c r="I6107" t="s">
        <v>307</v>
      </c>
      <c r="J6107" t="s">
        <v>307</v>
      </c>
      <c r="K6107" t="s">
        <v>307</v>
      </c>
      <c r="L6107" t="s">
        <v>307</v>
      </c>
      <c r="M6107" t="s">
        <v>307</v>
      </c>
      <c r="N6107" t="s">
        <v>307</v>
      </c>
      <c r="O6107" t="s">
        <v>307</v>
      </c>
      <c r="P6107" t="s">
        <v>307</v>
      </c>
      <c r="Q6107" t="s">
        <v>307</v>
      </c>
      <c r="R6107" t="s">
        <v>307</v>
      </c>
      <c r="S6107" t="s">
        <v>307</v>
      </c>
      <c r="T6107" t="s">
        <v>307</v>
      </c>
      <c r="U6107" t="s">
        <v>307</v>
      </c>
      <c r="V6107" t="s">
        <v>307</v>
      </c>
      <c r="W6107" t="s">
        <v>307</v>
      </c>
      <c r="X6107" t="s">
        <v>307</v>
      </c>
      <c r="Y6107" t="s">
        <v>307</v>
      </c>
      <c r="Z6107" t="s">
        <v>307</v>
      </c>
      <c r="AA6107" t="s">
        <v>307</v>
      </c>
      <c r="AB6107" t="s">
        <v>307</v>
      </c>
      <c r="AC6107" t="s">
        <v>307</v>
      </c>
      <c r="AD6107" t="s">
        <v>307</v>
      </c>
      <c r="AE6107" t="s">
        <v>307</v>
      </c>
      <c r="AF6107" t="s">
        <v>307</v>
      </c>
      <c r="AG6107" t="s">
        <v>307</v>
      </c>
      <c r="AH6107" t="s">
        <v>307</v>
      </c>
      <c r="AI6107" t="s">
        <v>307</v>
      </c>
      <c r="AJ6107" t="s">
        <v>307</v>
      </c>
      <c r="AK6107" t="s">
        <v>307</v>
      </c>
      <c r="AL6107" t="s">
        <v>307</v>
      </c>
      <c r="AM6107" t="s">
        <v>307</v>
      </c>
      <c r="AN6107" t="s">
        <v>307</v>
      </c>
      <c r="AO6107" t="s">
        <v>307</v>
      </c>
      <c r="AP6107" t="s">
        <v>307</v>
      </c>
      <c r="AQ6107" t="s">
        <v>307</v>
      </c>
      <c r="AR6107" t="s">
        <v>307</v>
      </c>
      <c r="AS6107" t="s">
        <v>307</v>
      </c>
    </row>
    <row r="6108" spans="1:45" x14ac:dyDescent="0.25">
      <c r="A6108">
        <v>801</v>
      </c>
      <c r="B6108" t="s">
        <v>269</v>
      </c>
      <c r="C6108" t="s">
        <v>36</v>
      </c>
      <c r="D6108" t="s">
        <v>48</v>
      </c>
      <c r="E6108" t="s">
        <v>307</v>
      </c>
      <c r="F6108" t="s">
        <v>307</v>
      </c>
      <c r="G6108" t="s">
        <v>307</v>
      </c>
      <c r="H6108" t="s">
        <v>307</v>
      </c>
      <c r="I6108" t="s">
        <v>307</v>
      </c>
      <c r="J6108" t="s">
        <v>307</v>
      </c>
      <c r="K6108" t="s">
        <v>307</v>
      </c>
      <c r="L6108" t="s">
        <v>307</v>
      </c>
      <c r="M6108" t="s">
        <v>307</v>
      </c>
      <c r="N6108" t="s">
        <v>307</v>
      </c>
      <c r="O6108" t="s">
        <v>307</v>
      </c>
      <c r="P6108" t="s">
        <v>307</v>
      </c>
      <c r="Q6108" t="s">
        <v>307</v>
      </c>
      <c r="R6108" t="s">
        <v>307</v>
      </c>
      <c r="S6108" t="s">
        <v>307</v>
      </c>
      <c r="T6108" t="s">
        <v>307</v>
      </c>
      <c r="U6108" t="s">
        <v>307</v>
      </c>
      <c r="V6108" t="s">
        <v>307</v>
      </c>
      <c r="W6108" t="s">
        <v>307</v>
      </c>
      <c r="X6108" t="s">
        <v>307</v>
      </c>
      <c r="Y6108" t="s">
        <v>307</v>
      </c>
      <c r="Z6108" t="s">
        <v>307</v>
      </c>
      <c r="AA6108" t="s">
        <v>307</v>
      </c>
      <c r="AB6108" t="s">
        <v>307</v>
      </c>
      <c r="AC6108" t="s">
        <v>307</v>
      </c>
      <c r="AD6108" t="s">
        <v>307</v>
      </c>
      <c r="AE6108" t="s">
        <v>307</v>
      </c>
      <c r="AF6108" t="s">
        <v>307</v>
      </c>
      <c r="AG6108" t="s">
        <v>307</v>
      </c>
      <c r="AH6108" t="s">
        <v>307</v>
      </c>
      <c r="AI6108" t="s">
        <v>307</v>
      </c>
      <c r="AJ6108" t="s">
        <v>307</v>
      </c>
      <c r="AK6108" t="s">
        <v>307</v>
      </c>
      <c r="AL6108" t="s">
        <v>307</v>
      </c>
      <c r="AM6108" t="s">
        <v>307</v>
      </c>
      <c r="AN6108" t="s">
        <v>307</v>
      </c>
      <c r="AO6108" t="s">
        <v>307</v>
      </c>
      <c r="AP6108" t="s">
        <v>307</v>
      </c>
      <c r="AQ6108" t="s">
        <v>307</v>
      </c>
      <c r="AR6108" t="s">
        <v>307</v>
      </c>
      <c r="AS6108" t="s">
        <v>307</v>
      </c>
    </row>
    <row r="6109" spans="1:45" x14ac:dyDescent="0.25">
      <c r="A6109">
        <v>801</v>
      </c>
      <c r="B6109" t="s">
        <v>269</v>
      </c>
      <c r="C6109" t="s">
        <v>36</v>
      </c>
      <c r="D6109" t="s">
        <v>49</v>
      </c>
      <c r="E6109" t="s">
        <v>307</v>
      </c>
      <c r="F6109" t="s">
        <v>307</v>
      </c>
      <c r="G6109" t="s">
        <v>307</v>
      </c>
      <c r="H6109" t="s">
        <v>307</v>
      </c>
      <c r="I6109" t="s">
        <v>307</v>
      </c>
      <c r="J6109" t="s">
        <v>307</v>
      </c>
      <c r="K6109" t="s">
        <v>307</v>
      </c>
      <c r="L6109" t="s">
        <v>307</v>
      </c>
      <c r="M6109" t="s">
        <v>307</v>
      </c>
      <c r="N6109" t="s">
        <v>307</v>
      </c>
      <c r="O6109" t="s">
        <v>307</v>
      </c>
      <c r="P6109" t="s">
        <v>307</v>
      </c>
      <c r="Q6109" t="s">
        <v>307</v>
      </c>
      <c r="R6109" t="s">
        <v>307</v>
      </c>
      <c r="S6109" t="s">
        <v>307</v>
      </c>
      <c r="T6109" t="s">
        <v>307</v>
      </c>
      <c r="U6109" t="s">
        <v>307</v>
      </c>
      <c r="V6109" t="s">
        <v>307</v>
      </c>
      <c r="W6109" t="s">
        <v>307</v>
      </c>
      <c r="X6109" t="s">
        <v>307</v>
      </c>
      <c r="Y6109" t="s">
        <v>307</v>
      </c>
      <c r="Z6109" t="s">
        <v>307</v>
      </c>
      <c r="AA6109" t="s">
        <v>307</v>
      </c>
      <c r="AB6109" t="s">
        <v>307</v>
      </c>
      <c r="AC6109" t="s">
        <v>307</v>
      </c>
      <c r="AD6109" t="s">
        <v>307</v>
      </c>
      <c r="AE6109" t="s">
        <v>307</v>
      </c>
      <c r="AF6109" t="s">
        <v>307</v>
      </c>
      <c r="AG6109" t="s">
        <v>307</v>
      </c>
      <c r="AH6109" t="s">
        <v>307</v>
      </c>
      <c r="AI6109" t="s">
        <v>307</v>
      </c>
      <c r="AJ6109" t="s">
        <v>307</v>
      </c>
      <c r="AK6109" t="s">
        <v>307</v>
      </c>
      <c r="AL6109" t="s">
        <v>307</v>
      </c>
      <c r="AM6109" t="s">
        <v>307</v>
      </c>
      <c r="AN6109" t="s">
        <v>307</v>
      </c>
      <c r="AO6109" t="s">
        <v>307</v>
      </c>
      <c r="AP6109" t="s">
        <v>307</v>
      </c>
      <c r="AQ6109" t="s">
        <v>307</v>
      </c>
      <c r="AR6109" t="s">
        <v>307</v>
      </c>
      <c r="AS6109" t="s">
        <v>307</v>
      </c>
    </row>
    <row r="6110" spans="1:45" x14ac:dyDescent="0.25">
      <c r="A6110">
        <v>801</v>
      </c>
      <c r="B6110" t="s">
        <v>269</v>
      </c>
      <c r="C6110" t="s">
        <v>37</v>
      </c>
      <c r="D6110" t="s">
        <v>47</v>
      </c>
      <c r="E6110" t="s">
        <v>307</v>
      </c>
      <c r="F6110" t="s">
        <v>307</v>
      </c>
      <c r="G6110" t="s">
        <v>307</v>
      </c>
      <c r="H6110" t="s">
        <v>307</v>
      </c>
      <c r="I6110" t="s">
        <v>307</v>
      </c>
      <c r="J6110" t="s">
        <v>307</v>
      </c>
      <c r="K6110" t="s">
        <v>307</v>
      </c>
      <c r="L6110" t="s">
        <v>307</v>
      </c>
      <c r="M6110" t="s">
        <v>307</v>
      </c>
      <c r="N6110" t="s">
        <v>307</v>
      </c>
      <c r="O6110" t="s">
        <v>307</v>
      </c>
      <c r="P6110" t="s">
        <v>307</v>
      </c>
      <c r="Q6110" t="s">
        <v>307</v>
      </c>
      <c r="R6110" t="s">
        <v>307</v>
      </c>
      <c r="S6110" t="s">
        <v>307</v>
      </c>
      <c r="T6110" t="s">
        <v>307</v>
      </c>
      <c r="U6110" t="s">
        <v>307</v>
      </c>
      <c r="V6110" t="s">
        <v>307</v>
      </c>
      <c r="W6110" t="s">
        <v>307</v>
      </c>
      <c r="X6110" t="s">
        <v>307</v>
      </c>
      <c r="Y6110" t="s">
        <v>307</v>
      </c>
      <c r="Z6110" t="s">
        <v>307</v>
      </c>
      <c r="AA6110" t="s">
        <v>307</v>
      </c>
      <c r="AB6110" t="s">
        <v>307</v>
      </c>
      <c r="AC6110" t="s">
        <v>307</v>
      </c>
      <c r="AD6110" t="s">
        <v>307</v>
      </c>
      <c r="AE6110" t="s">
        <v>307</v>
      </c>
      <c r="AF6110" t="s">
        <v>307</v>
      </c>
      <c r="AG6110" t="s">
        <v>307</v>
      </c>
      <c r="AH6110" t="s">
        <v>307</v>
      </c>
      <c r="AI6110" t="s">
        <v>307</v>
      </c>
      <c r="AJ6110" t="s">
        <v>307</v>
      </c>
      <c r="AK6110" t="s">
        <v>307</v>
      </c>
      <c r="AL6110" t="s">
        <v>307</v>
      </c>
      <c r="AM6110" t="s">
        <v>307</v>
      </c>
      <c r="AN6110" t="s">
        <v>307</v>
      </c>
      <c r="AO6110" t="s">
        <v>307</v>
      </c>
      <c r="AP6110" t="s">
        <v>307</v>
      </c>
      <c r="AQ6110" t="s">
        <v>307</v>
      </c>
      <c r="AR6110" t="s">
        <v>307</v>
      </c>
      <c r="AS6110" t="s">
        <v>307</v>
      </c>
    </row>
    <row r="6111" spans="1:45" x14ac:dyDescent="0.25">
      <c r="A6111">
        <v>801</v>
      </c>
      <c r="B6111" t="s">
        <v>269</v>
      </c>
      <c r="C6111" t="s">
        <v>37</v>
      </c>
      <c r="D6111" t="s">
        <v>48</v>
      </c>
      <c r="E6111" t="s">
        <v>307</v>
      </c>
      <c r="F6111" t="s">
        <v>307</v>
      </c>
      <c r="G6111" t="s">
        <v>307</v>
      </c>
      <c r="H6111" t="s">
        <v>307</v>
      </c>
      <c r="I6111" t="s">
        <v>307</v>
      </c>
      <c r="J6111" t="s">
        <v>307</v>
      </c>
      <c r="K6111" t="s">
        <v>307</v>
      </c>
      <c r="L6111" t="s">
        <v>307</v>
      </c>
      <c r="M6111" t="s">
        <v>307</v>
      </c>
      <c r="N6111" t="s">
        <v>307</v>
      </c>
      <c r="O6111" t="s">
        <v>307</v>
      </c>
      <c r="P6111" t="s">
        <v>307</v>
      </c>
      <c r="Q6111" t="s">
        <v>307</v>
      </c>
      <c r="R6111" t="s">
        <v>307</v>
      </c>
      <c r="S6111" t="s">
        <v>307</v>
      </c>
      <c r="T6111" t="s">
        <v>307</v>
      </c>
      <c r="U6111" t="s">
        <v>307</v>
      </c>
      <c r="V6111" t="s">
        <v>307</v>
      </c>
      <c r="W6111" t="s">
        <v>307</v>
      </c>
      <c r="X6111" t="s">
        <v>307</v>
      </c>
      <c r="Y6111" t="s">
        <v>307</v>
      </c>
      <c r="Z6111" t="s">
        <v>307</v>
      </c>
      <c r="AA6111" t="s">
        <v>307</v>
      </c>
      <c r="AB6111" t="s">
        <v>307</v>
      </c>
      <c r="AC6111" t="s">
        <v>307</v>
      </c>
      <c r="AD6111" t="s">
        <v>307</v>
      </c>
      <c r="AE6111" t="s">
        <v>307</v>
      </c>
      <c r="AF6111" t="s">
        <v>307</v>
      </c>
      <c r="AG6111" t="s">
        <v>307</v>
      </c>
      <c r="AH6111" t="s">
        <v>307</v>
      </c>
      <c r="AI6111" t="s">
        <v>307</v>
      </c>
      <c r="AJ6111" t="s">
        <v>307</v>
      </c>
      <c r="AK6111" t="s">
        <v>307</v>
      </c>
      <c r="AL6111" t="s">
        <v>307</v>
      </c>
      <c r="AM6111" t="s">
        <v>307</v>
      </c>
      <c r="AN6111" t="s">
        <v>307</v>
      </c>
      <c r="AO6111" t="s">
        <v>307</v>
      </c>
      <c r="AP6111" t="s">
        <v>307</v>
      </c>
      <c r="AQ6111" t="s">
        <v>307</v>
      </c>
      <c r="AR6111" t="s">
        <v>307</v>
      </c>
      <c r="AS6111" t="s">
        <v>307</v>
      </c>
    </row>
    <row r="6112" spans="1:45" x14ac:dyDescent="0.25">
      <c r="A6112">
        <v>801</v>
      </c>
      <c r="B6112" t="s">
        <v>269</v>
      </c>
      <c r="C6112" t="s">
        <v>37</v>
      </c>
      <c r="D6112" t="s">
        <v>49</v>
      </c>
      <c r="E6112" t="s">
        <v>307</v>
      </c>
      <c r="F6112" t="s">
        <v>307</v>
      </c>
      <c r="G6112" t="s">
        <v>307</v>
      </c>
      <c r="H6112" t="s">
        <v>307</v>
      </c>
      <c r="I6112" t="s">
        <v>307</v>
      </c>
      <c r="J6112" t="s">
        <v>307</v>
      </c>
      <c r="K6112" t="s">
        <v>307</v>
      </c>
      <c r="L6112" t="s">
        <v>307</v>
      </c>
      <c r="M6112" t="s">
        <v>307</v>
      </c>
      <c r="N6112" t="s">
        <v>307</v>
      </c>
      <c r="O6112" t="s">
        <v>307</v>
      </c>
      <c r="P6112" t="s">
        <v>307</v>
      </c>
      <c r="Q6112" t="s">
        <v>307</v>
      </c>
      <c r="R6112" t="s">
        <v>307</v>
      </c>
      <c r="S6112" t="s">
        <v>307</v>
      </c>
      <c r="T6112" t="s">
        <v>307</v>
      </c>
      <c r="U6112" t="s">
        <v>307</v>
      </c>
      <c r="V6112" t="s">
        <v>307</v>
      </c>
      <c r="W6112" t="s">
        <v>307</v>
      </c>
      <c r="X6112" t="s">
        <v>307</v>
      </c>
      <c r="Y6112" t="s">
        <v>307</v>
      </c>
      <c r="Z6112" t="s">
        <v>307</v>
      </c>
      <c r="AA6112" t="s">
        <v>307</v>
      </c>
      <c r="AB6112" t="s">
        <v>307</v>
      </c>
      <c r="AC6112" t="s">
        <v>307</v>
      </c>
      <c r="AD6112" t="s">
        <v>307</v>
      </c>
      <c r="AE6112" t="s">
        <v>307</v>
      </c>
      <c r="AF6112" t="s">
        <v>307</v>
      </c>
      <c r="AG6112" t="s">
        <v>307</v>
      </c>
      <c r="AH6112" t="s">
        <v>307</v>
      </c>
      <c r="AI6112" t="s">
        <v>307</v>
      </c>
      <c r="AJ6112" t="s">
        <v>307</v>
      </c>
      <c r="AK6112" t="s">
        <v>307</v>
      </c>
      <c r="AL6112" t="s">
        <v>307</v>
      </c>
      <c r="AM6112" t="s">
        <v>307</v>
      </c>
      <c r="AN6112" t="s">
        <v>307</v>
      </c>
      <c r="AO6112" t="s">
        <v>307</v>
      </c>
      <c r="AP6112" t="s">
        <v>307</v>
      </c>
      <c r="AQ6112" t="s">
        <v>307</v>
      </c>
      <c r="AR6112" t="s">
        <v>307</v>
      </c>
      <c r="AS6112" t="s">
        <v>307</v>
      </c>
    </row>
    <row r="6113" spans="1:42" x14ac:dyDescent="0.25">
      <c r="A6113">
        <v>801</v>
      </c>
      <c r="B6113" t="s">
        <v>269</v>
      </c>
      <c r="C6113" t="s">
        <v>476</v>
      </c>
      <c r="D6113" t="s">
        <v>48</v>
      </c>
      <c r="E6113" t="s">
        <v>307</v>
      </c>
      <c r="F6113" t="s">
        <v>307</v>
      </c>
      <c r="G6113" t="s">
        <v>307</v>
      </c>
    </row>
    <row r="6114" spans="1:42" x14ac:dyDescent="0.25">
      <c r="A6114">
        <v>801</v>
      </c>
      <c r="B6114" t="s">
        <v>269</v>
      </c>
      <c r="C6114" t="s">
        <v>477</v>
      </c>
      <c r="D6114" t="s">
        <v>48</v>
      </c>
      <c r="E6114" t="s">
        <v>307</v>
      </c>
      <c r="F6114" t="s">
        <v>307</v>
      </c>
      <c r="G6114" t="s">
        <v>307</v>
      </c>
    </row>
    <row r="6115" spans="1:42" x14ac:dyDescent="0.25">
      <c r="A6115">
        <v>801</v>
      </c>
      <c r="B6115" t="s">
        <v>269</v>
      </c>
      <c r="C6115" t="s">
        <v>45</v>
      </c>
      <c r="D6115" t="s">
        <v>63</v>
      </c>
      <c r="E6115" t="s">
        <v>307</v>
      </c>
      <c r="F6115" t="s">
        <v>307</v>
      </c>
      <c r="G6115" t="s">
        <v>307</v>
      </c>
      <c r="H6115" t="s">
        <v>307</v>
      </c>
      <c r="I6115" t="s">
        <v>307</v>
      </c>
      <c r="J6115" t="s">
        <v>307</v>
      </c>
      <c r="K6115" t="s">
        <v>307</v>
      </c>
      <c r="L6115" t="s">
        <v>307</v>
      </c>
      <c r="M6115" t="s">
        <v>307</v>
      </c>
      <c r="N6115" t="s">
        <v>307</v>
      </c>
      <c r="O6115" t="s">
        <v>307</v>
      </c>
      <c r="P6115" t="s">
        <v>307</v>
      </c>
      <c r="Q6115" t="s">
        <v>307</v>
      </c>
      <c r="R6115" t="s">
        <v>307</v>
      </c>
      <c r="S6115" t="s">
        <v>307</v>
      </c>
      <c r="T6115" t="s">
        <v>307</v>
      </c>
      <c r="U6115" t="s">
        <v>307</v>
      </c>
      <c r="V6115" t="s">
        <v>307</v>
      </c>
      <c r="W6115" t="s">
        <v>307</v>
      </c>
    </row>
    <row r="6116" spans="1:42" x14ac:dyDescent="0.25">
      <c r="A6116">
        <v>801</v>
      </c>
      <c r="B6116" t="s">
        <v>269</v>
      </c>
      <c r="C6116" t="s">
        <v>45</v>
      </c>
      <c r="D6116" t="s">
        <v>64</v>
      </c>
      <c r="E6116" t="s">
        <v>307</v>
      </c>
      <c r="F6116" t="s">
        <v>307</v>
      </c>
      <c r="G6116" t="s">
        <v>307</v>
      </c>
      <c r="H6116" t="s">
        <v>307</v>
      </c>
      <c r="I6116" t="s">
        <v>307</v>
      </c>
      <c r="J6116" t="s">
        <v>307</v>
      </c>
      <c r="K6116" t="s">
        <v>307</v>
      </c>
      <c r="L6116" t="s">
        <v>307</v>
      </c>
      <c r="M6116" t="s">
        <v>307</v>
      </c>
      <c r="N6116" t="s">
        <v>307</v>
      </c>
      <c r="O6116" t="s">
        <v>307</v>
      </c>
      <c r="P6116" t="s">
        <v>307</v>
      </c>
      <c r="Q6116" t="s">
        <v>307</v>
      </c>
      <c r="R6116" t="s">
        <v>307</v>
      </c>
      <c r="S6116" t="s">
        <v>307</v>
      </c>
      <c r="T6116" t="s">
        <v>307</v>
      </c>
      <c r="U6116" t="s">
        <v>307</v>
      </c>
      <c r="V6116" t="s">
        <v>307</v>
      </c>
      <c r="W6116" t="s">
        <v>307</v>
      </c>
    </row>
    <row r="6117" spans="1:42" x14ac:dyDescent="0.25">
      <c r="A6117">
        <v>801</v>
      </c>
      <c r="B6117" t="s">
        <v>269</v>
      </c>
      <c r="C6117" t="s">
        <v>40</v>
      </c>
      <c r="D6117" t="s">
        <v>52</v>
      </c>
      <c r="E6117" t="s">
        <v>307</v>
      </c>
      <c r="F6117" t="s">
        <v>307</v>
      </c>
      <c r="G6117" t="s">
        <v>307</v>
      </c>
      <c r="H6117" t="s">
        <v>307</v>
      </c>
      <c r="I6117" t="s">
        <v>307</v>
      </c>
      <c r="J6117" t="s">
        <v>307</v>
      </c>
      <c r="K6117" t="s">
        <v>307</v>
      </c>
      <c r="L6117" t="s">
        <v>307</v>
      </c>
      <c r="M6117" t="s">
        <v>307</v>
      </c>
      <c r="N6117" t="s">
        <v>307</v>
      </c>
      <c r="O6117" t="s">
        <v>307</v>
      </c>
      <c r="P6117" t="s">
        <v>307</v>
      </c>
      <c r="Q6117" t="s">
        <v>307</v>
      </c>
      <c r="R6117" t="s">
        <v>307</v>
      </c>
      <c r="S6117" t="s">
        <v>307</v>
      </c>
      <c r="T6117" t="s">
        <v>307</v>
      </c>
      <c r="U6117" t="s">
        <v>307</v>
      </c>
      <c r="V6117" t="s">
        <v>307</v>
      </c>
      <c r="W6117" t="s">
        <v>307</v>
      </c>
      <c r="X6117" t="s">
        <v>307</v>
      </c>
      <c r="Y6117" t="s">
        <v>307</v>
      </c>
      <c r="Z6117" t="s">
        <v>307</v>
      </c>
    </row>
    <row r="6118" spans="1:42" x14ac:dyDescent="0.25">
      <c r="A6118">
        <v>801</v>
      </c>
      <c r="B6118" t="s">
        <v>269</v>
      </c>
      <c r="C6118" t="s">
        <v>40</v>
      </c>
      <c r="D6118" t="s">
        <v>53</v>
      </c>
      <c r="E6118" t="s">
        <v>307</v>
      </c>
      <c r="F6118" t="s">
        <v>307</v>
      </c>
      <c r="G6118" t="s">
        <v>307</v>
      </c>
      <c r="H6118" t="s">
        <v>307</v>
      </c>
      <c r="I6118" t="s">
        <v>307</v>
      </c>
      <c r="J6118" t="s">
        <v>307</v>
      </c>
      <c r="K6118" t="s">
        <v>307</v>
      </c>
      <c r="L6118" t="s">
        <v>307</v>
      </c>
      <c r="M6118" t="s">
        <v>307</v>
      </c>
      <c r="N6118" t="s">
        <v>307</v>
      </c>
      <c r="O6118" t="s">
        <v>307</v>
      </c>
      <c r="P6118" t="s">
        <v>307</v>
      </c>
      <c r="Q6118" t="s">
        <v>307</v>
      </c>
      <c r="R6118" t="s">
        <v>307</v>
      </c>
      <c r="S6118" t="s">
        <v>307</v>
      </c>
      <c r="T6118" t="s">
        <v>307</v>
      </c>
      <c r="U6118" t="s">
        <v>307</v>
      </c>
      <c r="V6118" t="s">
        <v>307</v>
      </c>
      <c r="W6118" t="s">
        <v>307</v>
      </c>
      <c r="X6118" t="s">
        <v>307</v>
      </c>
      <c r="Y6118" t="s">
        <v>307</v>
      </c>
      <c r="Z6118" t="s">
        <v>307</v>
      </c>
    </row>
    <row r="6119" spans="1:42" x14ac:dyDescent="0.25">
      <c r="A6119">
        <v>801</v>
      </c>
      <c r="B6119" t="s">
        <v>269</v>
      </c>
      <c r="C6119" t="s">
        <v>39</v>
      </c>
      <c r="D6119" t="s">
        <v>50</v>
      </c>
      <c r="E6119" t="s">
        <v>307</v>
      </c>
      <c r="F6119" t="s">
        <v>307</v>
      </c>
      <c r="G6119" t="s">
        <v>307</v>
      </c>
      <c r="H6119" t="s">
        <v>307</v>
      </c>
      <c r="I6119" t="s">
        <v>307</v>
      </c>
      <c r="J6119" t="s">
        <v>307</v>
      </c>
      <c r="K6119" t="s">
        <v>307</v>
      </c>
      <c r="L6119" t="s">
        <v>307</v>
      </c>
      <c r="M6119" t="s">
        <v>307</v>
      </c>
      <c r="N6119" t="s">
        <v>307</v>
      </c>
      <c r="O6119" t="s">
        <v>307</v>
      </c>
      <c r="P6119" t="s">
        <v>307</v>
      </c>
      <c r="Q6119" t="s">
        <v>307</v>
      </c>
      <c r="R6119" t="s">
        <v>307</v>
      </c>
      <c r="S6119" t="s">
        <v>307</v>
      </c>
      <c r="T6119" t="s">
        <v>307</v>
      </c>
      <c r="U6119" t="s">
        <v>307</v>
      </c>
      <c r="V6119" t="s">
        <v>307</v>
      </c>
      <c r="W6119" t="s">
        <v>307</v>
      </c>
      <c r="X6119" t="s">
        <v>307</v>
      </c>
      <c r="Y6119" t="s">
        <v>307</v>
      </c>
      <c r="Z6119" t="s">
        <v>307</v>
      </c>
      <c r="AA6119" t="s">
        <v>307</v>
      </c>
      <c r="AB6119" t="s">
        <v>307</v>
      </c>
      <c r="AC6119" t="s">
        <v>307</v>
      </c>
      <c r="AD6119" t="s">
        <v>307</v>
      </c>
      <c r="AE6119" t="s">
        <v>307</v>
      </c>
      <c r="AF6119" t="s">
        <v>307</v>
      </c>
      <c r="AG6119" t="s">
        <v>307</v>
      </c>
      <c r="AH6119" t="s">
        <v>307</v>
      </c>
      <c r="AI6119" t="s">
        <v>307</v>
      </c>
      <c r="AJ6119" t="s">
        <v>307</v>
      </c>
      <c r="AK6119" t="s">
        <v>307</v>
      </c>
      <c r="AL6119" t="s">
        <v>307</v>
      </c>
      <c r="AM6119" t="s">
        <v>307</v>
      </c>
      <c r="AN6119" t="s">
        <v>307</v>
      </c>
      <c r="AO6119" t="s">
        <v>307</v>
      </c>
      <c r="AP6119" t="s">
        <v>307</v>
      </c>
    </row>
    <row r="6120" spans="1:42" x14ac:dyDescent="0.25">
      <c r="A6120">
        <v>801</v>
      </c>
      <c r="B6120" t="s">
        <v>269</v>
      </c>
      <c r="C6120" t="s">
        <v>39</v>
      </c>
      <c r="D6120" t="s">
        <v>48</v>
      </c>
      <c r="E6120" t="s">
        <v>307</v>
      </c>
      <c r="F6120" t="s">
        <v>307</v>
      </c>
      <c r="G6120" t="s">
        <v>307</v>
      </c>
      <c r="H6120" t="s">
        <v>307</v>
      </c>
      <c r="I6120" t="s">
        <v>307</v>
      </c>
      <c r="J6120" t="s">
        <v>307</v>
      </c>
      <c r="K6120" t="s">
        <v>307</v>
      </c>
      <c r="L6120" t="s">
        <v>307</v>
      </c>
      <c r="M6120" t="s">
        <v>307</v>
      </c>
      <c r="N6120" t="s">
        <v>307</v>
      </c>
      <c r="O6120" t="s">
        <v>307</v>
      </c>
      <c r="P6120" t="s">
        <v>307</v>
      </c>
      <c r="Q6120" t="s">
        <v>307</v>
      </c>
      <c r="R6120" t="s">
        <v>307</v>
      </c>
      <c r="S6120" t="s">
        <v>307</v>
      </c>
      <c r="T6120" t="s">
        <v>307</v>
      </c>
      <c r="U6120" t="s">
        <v>307</v>
      </c>
      <c r="V6120" t="s">
        <v>307</v>
      </c>
      <c r="W6120" t="s">
        <v>307</v>
      </c>
      <c r="X6120" t="s">
        <v>307</v>
      </c>
      <c r="Y6120" t="s">
        <v>307</v>
      </c>
      <c r="Z6120" t="s">
        <v>307</v>
      </c>
      <c r="AA6120" t="s">
        <v>307</v>
      </c>
      <c r="AB6120" t="s">
        <v>307</v>
      </c>
      <c r="AC6120" t="s">
        <v>307</v>
      </c>
      <c r="AD6120" t="s">
        <v>307</v>
      </c>
      <c r="AE6120" t="s">
        <v>307</v>
      </c>
      <c r="AF6120" t="s">
        <v>307</v>
      </c>
      <c r="AG6120" t="s">
        <v>307</v>
      </c>
      <c r="AH6120" t="s">
        <v>307</v>
      </c>
      <c r="AI6120" t="s">
        <v>307</v>
      </c>
      <c r="AJ6120" t="s">
        <v>307</v>
      </c>
      <c r="AK6120" t="s">
        <v>307</v>
      </c>
      <c r="AL6120" t="s">
        <v>307</v>
      </c>
      <c r="AM6120" t="s">
        <v>307</v>
      </c>
      <c r="AN6120" t="s">
        <v>307</v>
      </c>
      <c r="AO6120" t="s">
        <v>307</v>
      </c>
      <c r="AP6120" t="s">
        <v>307</v>
      </c>
    </row>
    <row r="6121" spans="1:42" x14ac:dyDescent="0.25">
      <c r="A6121">
        <v>801</v>
      </c>
      <c r="B6121" t="s">
        <v>269</v>
      </c>
      <c r="C6121" t="s">
        <v>39</v>
      </c>
      <c r="D6121" t="s">
        <v>51</v>
      </c>
      <c r="E6121" t="s">
        <v>307</v>
      </c>
      <c r="F6121" t="s">
        <v>307</v>
      </c>
      <c r="G6121" t="s">
        <v>307</v>
      </c>
      <c r="H6121" t="s">
        <v>307</v>
      </c>
      <c r="I6121" t="s">
        <v>307</v>
      </c>
      <c r="J6121" t="s">
        <v>307</v>
      </c>
      <c r="K6121" t="s">
        <v>307</v>
      </c>
      <c r="L6121" t="s">
        <v>307</v>
      </c>
      <c r="M6121" t="s">
        <v>307</v>
      </c>
      <c r="N6121" t="s">
        <v>307</v>
      </c>
      <c r="O6121" t="s">
        <v>307</v>
      </c>
      <c r="P6121" t="s">
        <v>307</v>
      </c>
      <c r="Q6121" t="s">
        <v>307</v>
      </c>
      <c r="R6121" t="s">
        <v>307</v>
      </c>
      <c r="S6121" t="s">
        <v>307</v>
      </c>
      <c r="T6121" t="s">
        <v>307</v>
      </c>
      <c r="U6121" t="s">
        <v>307</v>
      </c>
      <c r="V6121" t="s">
        <v>307</v>
      </c>
      <c r="W6121" t="s">
        <v>307</v>
      </c>
      <c r="X6121" t="s">
        <v>307</v>
      </c>
      <c r="Y6121" t="s">
        <v>307</v>
      </c>
      <c r="Z6121" t="s">
        <v>307</v>
      </c>
      <c r="AA6121" t="s">
        <v>307</v>
      </c>
      <c r="AB6121" t="s">
        <v>307</v>
      </c>
      <c r="AC6121" t="s">
        <v>307</v>
      </c>
      <c r="AD6121" t="s">
        <v>307</v>
      </c>
      <c r="AE6121" t="s">
        <v>307</v>
      </c>
      <c r="AF6121" t="s">
        <v>307</v>
      </c>
      <c r="AG6121" t="s">
        <v>307</v>
      </c>
      <c r="AH6121" t="s">
        <v>307</v>
      </c>
      <c r="AI6121" t="s">
        <v>307</v>
      </c>
      <c r="AJ6121" t="s">
        <v>307</v>
      </c>
      <c r="AK6121" t="s">
        <v>307</v>
      </c>
      <c r="AL6121" t="s">
        <v>307</v>
      </c>
      <c r="AM6121" t="s">
        <v>307</v>
      </c>
      <c r="AN6121" t="s">
        <v>307</v>
      </c>
      <c r="AO6121" t="s">
        <v>307</v>
      </c>
      <c r="AP6121" t="s">
        <v>307</v>
      </c>
    </row>
    <row r="6122" spans="1:42" x14ac:dyDescent="0.25">
      <c r="A6122">
        <v>801</v>
      </c>
      <c r="B6122" t="s">
        <v>269</v>
      </c>
      <c r="C6122" t="s">
        <v>46</v>
      </c>
      <c r="D6122" t="s">
        <v>65</v>
      </c>
      <c r="E6122" t="s">
        <v>307</v>
      </c>
      <c r="F6122" t="s">
        <v>307</v>
      </c>
      <c r="G6122" t="s">
        <v>307</v>
      </c>
      <c r="H6122" t="s">
        <v>307</v>
      </c>
      <c r="I6122" t="s">
        <v>307</v>
      </c>
      <c r="J6122" t="s">
        <v>307</v>
      </c>
      <c r="K6122" t="s">
        <v>307</v>
      </c>
      <c r="L6122" t="s">
        <v>307</v>
      </c>
      <c r="M6122" t="s">
        <v>307</v>
      </c>
      <c r="N6122" t="s">
        <v>307</v>
      </c>
      <c r="O6122" t="s">
        <v>307</v>
      </c>
      <c r="P6122" t="s">
        <v>307</v>
      </c>
      <c r="Q6122" t="s">
        <v>307</v>
      </c>
      <c r="R6122" t="s">
        <v>307</v>
      </c>
      <c r="S6122" t="s">
        <v>307</v>
      </c>
      <c r="T6122" t="s">
        <v>307</v>
      </c>
      <c r="U6122" t="s">
        <v>307</v>
      </c>
      <c r="V6122" t="s">
        <v>307</v>
      </c>
      <c r="W6122" t="s">
        <v>307</v>
      </c>
      <c r="X6122" t="s">
        <v>307</v>
      </c>
      <c r="Y6122" t="s">
        <v>307</v>
      </c>
      <c r="Z6122" t="s">
        <v>307</v>
      </c>
    </row>
    <row r="6123" spans="1:42" x14ac:dyDescent="0.25">
      <c r="A6123">
        <v>801</v>
      </c>
      <c r="B6123" t="s">
        <v>269</v>
      </c>
      <c r="C6123" t="s">
        <v>46</v>
      </c>
      <c r="D6123" t="s">
        <v>66</v>
      </c>
      <c r="E6123" t="s">
        <v>307</v>
      </c>
      <c r="F6123" t="s">
        <v>307</v>
      </c>
      <c r="G6123" t="s">
        <v>307</v>
      </c>
      <c r="H6123" t="s">
        <v>307</v>
      </c>
      <c r="I6123" t="s">
        <v>307</v>
      </c>
      <c r="J6123" t="s">
        <v>307</v>
      </c>
      <c r="K6123" t="s">
        <v>307</v>
      </c>
      <c r="L6123" t="s">
        <v>307</v>
      </c>
      <c r="M6123" t="s">
        <v>307</v>
      </c>
      <c r="N6123" t="s">
        <v>307</v>
      </c>
      <c r="O6123" t="s">
        <v>307</v>
      </c>
      <c r="P6123" t="s">
        <v>307</v>
      </c>
      <c r="Q6123" t="s">
        <v>307</v>
      </c>
      <c r="R6123" t="s">
        <v>307</v>
      </c>
      <c r="S6123" t="s">
        <v>307</v>
      </c>
      <c r="T6123" t="s">
        <v>307</v>
      </c>
      <c r="U6123" t="s">
        <v>307</v>
      </c>
      <c r="V6123" t="s">
        <v>307</v>
      </c>
      <c r="W6123" t="s">
        <v>307</v>
      </c>
      <c r="X6123" t="s">
        <v>307</v>
      </c>
      <c r="Y6123" t="s">
        <v>307</v>
      </c>
      <c r="Z6123" t="s">
        <v>307</v>
      </c>
    </row>
    <row r="6124" spans="1:42" x14ac:dyDescent="0.25">
      <c r="A6124">
        <v>801</v>
      </c>
      <c r="B6124" t="s">
        <v>269</v>
      </c>
      <c r="C6124" t="s">
        <v>46</v>
      </c>
      <c r="D6124" t="s">
        <v>67</v>
      </c>
      <c r="E6124" t="s">
        <v>307</v>
      </c>
      <c r="F6124" t="s">
        <v>307</v>
      </c>
      <c r="G6124" t="s">
        <v>307</v>
      </c>
      <c r="H6124" t="s">
        <v>307</v>
      </c>
      <c r="I6124" t="s">
        <v>307</v>
      </c>
      <c r="J6124" t="s">
        <v>307</v>
      </c>
      <c r="K6124" t="s">
        <v>307</v>
      </c>
      <c r="L6124" t="s">
        <v>307</v>
      </c>
      <c r="M6124" t="s">
        <v>307</v>
      </c>
      <c r="N6124" t="s">
        <v>307</v>
      </c>
      <c r="O6124" t="s">
        <v>307</v>
      </c>
      <c r="P6124" t="s">
        <v>307</v>
      </c>
      <c r="Q6124" t="s">
        <v>307</v>
      </c>
      <c r="R6124" t="s">
        <v>307</v>
      </c>
      <c r="S6124" t="s">
        <v>307</v>
      </c>
      <c r="T6124" t="s">
        <v>307</v>
      </c>
      <c r="U6124" t="s">
        <v>307</v>
      </c>
      <c r="V6124" t="s">
        <v>307</v>
      </c>
      <c r="W6124" t="s">
        <v>307</v>
      </c>
      <c r="X6124" t="s">
        <v>307</v>
      </c>
      <c r="Y6124" t="s">
        <v>307</v>
      </c>
      <c r="Z6124" t="s">
        <v>307</v>
      </c>
    </row>
    <row r="6125" spans="1:42" x14ac:dyDescent="0.25">
      <c r="A6125">
        <v>801</v>
      </c>
      <c r="B6125" t="s">
        <v>269</v>
      </c>
      <c r="C6125" t="s">
        <v>46</v>
      </c>
      <c r="D6125" t="s">
        <v>68</v>
      </c>
      <c r="E6125" t="s">
        <v>307</v>
      </c>
      <c r="F6125" t="s">
        <v>307</v>
      </c>
      <c r="G6125" t="s">
        <v>307</v>
      </c>
      <c r="H6125" t="s">
        <v>307</v>
      </c>
      <c r="I6125" t="s">
        <v>307</v>
      </c>
      <c r="J6125" t="s">
        <v>307</v>
      </c>
      <c r="K6125" t="s">
        <v>307</v>
      </c>
      <c r="L6125" t="s">
        <v>307</v>
      </c>
      <c r="M6125" t="s">
        <v>307</v>
      </c>
      <c r="N6125" t="s">
        <v>307</v>
      </c>
      <c r="O6125" t="s">
        <v>307</v>
      </c>
      <c r="P6125" t="s">
        <v>307</v>
      </c>
      <c r="Q6125" t="s">
        <v>307</v>
      </c>
      <c r="R6125" t="s">
        <v>307</v>
      </c>
      <c r="S6125" t="s">
        <v>307</v>
      </c>
      <c r="T6125" t="s">
        <v>307</v>
      </c>
      <c r="U6125" t="s">
        <v>307</v>
      </c>
      <c r="V6125" t="s">
        <v>307</v>
      </c>
      <c r="W6125" t="s">
        <v>307</v>
      </c>
      <c r="X6125" t="s">
        <v>307</v>
      </c>
      <c r="Y6125" t="s">
        <v>307</v>
      </c>
      <c r="Z6125" t="s">
        <v>307</v>
      </c>
    </row>
    <row r="6126" spans="1:42" x14ac:dyDescent="0.25">
      <c r="A6126">
        <v>801</v>
      </c>
      <c r="B6126" t="s">
        <v>269</v>
      </c>
      <c r="C6126" t="s">
        <v>46</v>
      </c>
      <c r="D6126" t="s">
        <v>69</v>
      </c>
      <c r="E6126" t="s">
        <v>307</v>
      </c>
      <c r="F6126" t="s">
        <v>307</v>
      </c>
      <c r="G6126" t="s">
        <v>307</v>
      </c>
      <c r="H6126" t="s">
        <v>307</v>
      </c>
      <c r="I6126" t="s">
        <v>307</v>
      </c>
      <c r="J6126" t="s">
        <v>307</v>
      </c>
      <c r="K6126" t="s">
        <v>307</v>
      </c>
      <c r="L6126" t="s">
        <v>307</v>
      </c>
      <c r="M6126" t="s">
        <v>307</v>
      </c>
      <c r="N6126" t="s">
        <v>307</v>
      </c>
      <c r="O6126" t="s">
        <v>307</v>
      </c>
      <c r="P6126" t="s">
        <v>307</v>
      </c>
      <c r="Q6126" t="s">
        <v>307</v>
      </c>
      <c r="R6126" t="s">
        <v>307</v>
      </c>
      <c r="S6126" t="s">
        <v>307</v>
      </c>
      <c r="T6126" t="s">
        <v>307</v>
      </c>
      <c r="U6126" t="s">
        <v>307</v>
      </c>
      <c r="V6126" t="s">
        <v>307</v>
      </c>
      <c r="W6126" t="s">
        <v>307</v>
      </c>
      <c r="X6126" t="s">
        <v>307</v>
      </c>
      <c r="Y6126" t="s">
        <v>307</v>
      </c>
      <c r="Z6126" t="s">
        <v>307</v>
      </c>
    </row>
    <row r="6127" spans="1:42" x14ac:dyDescent="0.25">
      <c r="A6127">
        <v>801</v>
      </c>
      <c r="B6127" t="s">
        <v>269</v>
      </c>
      <c r="C6127" t="s">
        <v>46</v>
      </c>
      <c r="D6127" t="s">
        <v>70</v>
      </c>
      <c r="E6127" t="s">
        <v>307</v>
      </c>
      <c r="F6127" t="s">
        <v>307</v>
      </c>
      <c r="G6127" t="s">
        <v>307</v>
      </c>
      <c r="H6127" t="s">
        <v>307</v>
      </c>
      <c r="I6127" t="s">
        <v>307</v>
      </c>
      <c r="J6127" t="s">
        <v>307</v>
      </c>
      <c r="K6127" t="s">
        <v>307</v>
      </c>
      <c r="L6127" t="s">
        <v>307</v>
      </c>
      <c r="M6127" t="s">
        <v>307</v>
      </c>
      <c r="N6127" t="s">
        <v>307</v>
      </c>
      <c r="O6127" t="s">
        <v>307</v>
      </c>
      <c r="P6127" t="s">
        <v>307</v>
      </c>
      <c r="Q6127" t="s">
        <v>307</v>
      </c>
      <c r="R6127" t="s">
        <v>307</v>
      </c>
      <c r="S6127" t="s">
        <v>307</v>
      </c>
      <c r="T6127" t="s">
        <v>307</v>
      </c>
      <c r="U6127" t="s">
        <v>307</v>
      </c>
      <c r="V6127" t="s">
        <v>307</v>
      </c>
      <c r="W6127" t="s">
        <v>307</v>
      </c>
      <c r="X6127" t="s">
        <v>307</v>
      </c>
      <c r="Y6127" t="s">
        <v>307</v>
      </c>
      <c r="Z6127" t="s">
        <v>307</v>
      </c>
    </row>
    <row r="6128" spans="1:42" x14ac:dyDescent="0.25">
      <c r="A6128">
        <v>801</v>
      </c>
      <c r="B6128" t="s">
        <v>269</v>
      </c>
      <c r="C6128" t="s">
        <v>46</v>
      </c>
      <c r="D6128" t="s">
        <v>71</v>
      </c>
      <c r="E6128" t="s">
        <v>307</v>
      </c>
      <c r="F6128" t="s">
        <v>307</v>
      </c>
      <c r="G6128" t="s">
        <v>307</v>
      </c>
      <c r="H6128" t="s">
        <v>307</v>
      </c>
      <c r="I6128" t="s">
        <v>307</v>
      </c>
      <c r="J6128" t="s">
        <v>307</v>
      </c>
      <c r="K6128" t="s">
        <v>307</v>
      </c>
      <c r="L6128" t="s">
        <v>307</v>
      </c>
      <c r="M6128" t="s">
        <v>307</v>
      </c>
      <c r="N6128" t="s">
        <v>307</v>
      </c>
      <c r="O6128" t="s">
        <v>307</v>
      </c>
      <c r="P6128" t="s">
        <v>307</v>
      </c>
      <c r="Q6128" t="s">
        <v>307</v>
      </c>
      <c r="R6128" t="s">
        <v>307</v>
      </c>
      <c r="S6128" t="s">
        <v>307</v>
      </c>
      <c r="T6128" t="s">
        <v>307</v>
      </c>
      <c r="U6128" t="s">
        <v>307</v>
      </c>
      <c r="V6128" t="s">
        <v>307</v>
      </c>
      <c r="W6128" t="s">
        <v>307</v>
      </c>
      <c r="X6128" t="s">
        <v>307</v>
      </c>
      <c r="Y6128" t="s">
        <v>307</v>
      </c>
      <c r="Z6128" t="s">
        <v>307</v>
      </c>
    </row>
    <row r="6129" spans="1:26" x14ac:dyDescent="0.25">
      <c r="A6129">
        <v>801</v>
      </c>
      <c r="B6129" t="s">
        <v>269</v>
      </c>
      <c r="C6129" t="s">
        <v>46</v>
      </c>
      <c r="D6129" t="s">
        <v>72</v>
      </c>
      <c r="E6129" t="s">
        <v>307</v>
      </c>
      <c r="F6129" t="s">
        <v>307</v>
      </c>
      <c r="G6129" t="s">
        <v>307</v>
      </c>
      <c r="H6129" t="s">
        <v>307</v>
      </c>
      <c r="I6129" t="s">
        <v>307</v>
      </c>
      <c r="J6129" t="s">
        <v>307</v>
      </c>
      <c r="K6129" t="s">
        <v>307</v>
      </c>
      <c r="L6129" t="s">
        <v>307</v>
      </c>
      <c r="M6129" t="s">
        <v>307</v>
      </c>
      <c r="N6129" t="s">
        <v>307</v>
      </c>
      <c r="O6129" t="s">
        <v>307</v>
      </c>
      <c r="P6129" t="s">
        <v>307</v>
      </c>
      <c r="Q6129" t="s">
        <v>307</v>
      </c>
      <c r="R6129" t="s">
        <v>307</v>
      </c>
      <c r="S6129" t="s">
        <v>307</v>
      </c>
      <c r="T6129" t="s">
        <v>307</v>
      </c>
      <c r="U6129" t="s">
        <v>307</v>
      </c>
      <c r="V6129" t="s">
        <v>307</v>
      </c>
      <c r="W6129" t="s">
        <v>307</v>
      </c>
      <c r="X6129" t="s">
        <v>307</v>
      </c>
      <c r="Y6129" t="s">
        <v>307</v>
      </c>
      <c r="Z6129" t="s">
        <v>307</v>
      </c>
    </row>
    <row r="6130" spans="1:26" x14ac:dyDescent="0.25">
      <c r="A6130">
        <v>801</v>
      </c>
      <c r="B6130" t="s">
        <v>269</v>
      </c>
      <c r="C6130" t="s">
        <v>46</v>
      </c>
      <c r="D6130" t="s">
        <v>47</v>
      </c>
      <c r="E6130" t="s">
        <v>307</v>
      </c>
      <c r="F6130" t="s">
        <v>307</v>
      </c>
      <c r="G6130" t="s">
        <v>307</v>
      </c>
      <c r="H6130" t="s">
        <v>307</v>
      </c>
      <c r="I6130" t="s">
        <v>307</v>
      </c>
      <c r="J6130" t="s">
        <v>307</v>
      </c>
      <c r="K6130" t="s">
        <v>307</v>
      </c>
      <c r="L6130" t="s">
        <v>307</v>
      </c>
      <c r="M6130" t="s">
        <v>307</v>
      </c>
      <c r="N6130" t="s">
        <v>307</v>
      </c>
      <c r="O6130" t="s">
        <v>307</v>
      </c>
      <c r="P6130" t="s">
        <v>307</v>
      </c>
      <c r="Q6130" t="s">
        <v>307</v>
      </c>
      <c r="R6130" t="s">
        <v>307</v>
      </c>
      <c r="S6130" t="s">
        <v>307</v>
      </c>
      <c r="T6130" t="s">
        <v>307</v>
      </c>
      <c r="U6130" t="s">
        <v>307</v>
      </c>
      <c r="V6130" t="s">
        <v>307</v>
      </c>
      <c r="W6130" t="s">
        <v>307</v>
      </c>
      <c r="X6130" t="s">
        <v>307</v>
      </c>
      <c r="Y6130" t="s">
        <v>307</v>
      </c>
      <c r="Z6130" t="s">
        <v>307</v>
      </c>
    </row>
    <row r="6131" spans="1:26" x14ac:dyDescent="0.25">
      <c r="A6131">
        <v>801</v>
      </c>
      <c r="B6131" t="s">
        <v>269</v>
      </c>
      <c r="C6131" t="s">
        <v>46</v>
      </c>
      <c r="D6131" t="s">
        <v>48</v>
      </c>
      <c r="E6131" t="s">
        <v>307</v>
      </c>
      <c r="F6131" t="s">
        <v>307</v>
      </c>
      <c r="G6131" t="s">
        <v>307</v>
      </c>
      <c r="H6131" t="s">
        <v>307</v>
      </c>
      <c r="I6131" t="s">
        <v>307</v>
      </c>
      <c r="J6131" t="s">
        <v>307</v>
      </c>
      <c r="K6131" t="s">
        <v>307</v>
      </c>
      <c r="L6131" t="s">
        <v>307</v>
      </c>
      <c r="M6131" t="s">
        <v>307</v>
      </c>
      <c r="N6131" t="s">
        <v>307</v>
      </c>
      <c r="O6131" t="s">
        <v>307</v>
      </c>
      <c r="P6131" t="s">
        <v>307</v>
      </c>
      <c r="Q6131" t="s">
        <v>307</v>
      </c>
      <c r="R6131" t="s">
        <v>307</v>
      </c>
      <c r="S6131" t="s">
        <v>307</v>
      </c>
      <c r="T6131" t="s">
        <v>307</v>
      </c>
      <c r="U6131" t="s">
        <v>307</v>
      </c>
      <c r="V6131" t="s">
        <v>307</v>
      </c>
      <c r="W6131" t="s">
        <v>307</v>
      </c>
      <c r="X6131" t="s">
        <v>307</v>
      </c>
      <c r="Y6131" t="s">
        <v>307</v>
      </c>
      <c r="Z6131" t="s">
        <v>307</v>
      </c>
    </row>
    <row r="6132" spans="1:26" x14ac:dyDescent="0.25">
      <c r="A6132">
        <v>801</v>
      </c>
      <c r="B6132" t="s">
        <v>269</v>
      </c>
      <c r="C6132" t="s">
        <v>46</v>
      </c>
      <c r="D6132" t="s">
        <v>49</v>
      </c>
      <c r="E6132" t="s">
        <v>307</v>
      </c>
      <c r="F6132" t="s">
        <v>307</v>
      </c>
      <c r="G6132" t="s">
        <v>307</v>
      </c>
      <c r="H6132" t="s">
        <v>307</v>
      </c>
      <c r="I6132" t="s">
        <v>307</v>
      </c>
      <c r="J6132" t="s">
        <v>307</v>
      </c>
      <c r="K6132" t="s">
        <v>307</v>
      </c>
      <c r="L6132" t="s">
        <v>307</v>
      </c>
      <c r="M6132" t="s">
        <v>307</v>
      </c>
      <c r="N6132" t="s">
        <v>307</v>
      </c>
      <c r="O6132" t="s">
        <v>307</v>
      </c>
      <c r="P6132" t="s">
        <v>307</v>
      </c>
      <c r="Q6132" t="s">
        <v>307</v>
      </c>
      <c r="R6132" t="s">
        <v>307</v>
      </c>
      <c r="S6132" t="s">
        <v>307</v>
      </c>
      <c r="T6132" t="s">
        <v>307</v>
      </c>
      <c r="U6132" t="s">
        <v>307</v>
      </c>
      <c r="V6132" t="s">
        <v>307</v>
      </c>
      <c r="W6132" t="s">
        <v>307</v>
      </c>
      <c r="X6132" t="s">
        <v>307</v>
      </c>
      <c r="Y6132" t="s">
        <v>307</v>
      </c>
      <c r="Z6132" t="s">
        <v>307</v>
      </c>
    </row>
    <row r="6133" spans="1:26" x14ac:dyDescent="0.25">
      <c r="A6133">
        <v>801</v>
      </c>
      <c r="B6133" t="s">
        <v>269</v>
      </c>
      <c r="C6133" t="s">
        <v>41</v>
      </c>
      <c r="D6133" t="s">
        <v>48</v>
      </c>
      <c r="E6133" t="s">
        <v>307</v>
      </c>
      <c r="F6133" t="s">
        <v>307</v>
      </c>
      <c r="G6133" t="s">
        <v>307</v>
      </c>
      <c r="H6133" t="s">
        <v>307</v>
      </c>
      <c r="I6133" t="s">
        <v>307</v>
      </c>
      <c r="J6133" t="s">
        <v>307</v>
      </c>
      <c r="K6133" t="s">
        <v>307</v>
      </c>
      <c r="L6133" t="s">
        <v>307</v>
      </c>
      <c r="M6133" t="s">
        <v>307</v>
      </c>
      <c r="N6133" t="s">
        <v>307</v>
      </c>
      <c r="O6133" t="s">
        <v>307</v>
      </c>
      <c r="P6133" t="s">
        <v>307</v>
      </c>
      <c r="Q6133" t="s">
        <v>307</v>
      </c>
      <c r="R6133" t="s">
        <v>307</v>
      </c>
      <c r="S6133" t="s">
        <v>307</v>
      </c>
      <c r="T6133" t="s">
        <v>307</v>
      </c>
      <c r="U6133" t="s">
        <v>307</v>
      </c>
      <c r="V6133" t="s">
        <v>307</v>
      </c>
      <c r="W6133" t="s">
        <v>307</v>
      </c>
      <c r="X6133" t="s">
        <v>307</v>
      </c>
      <c r="Y6133" t="s">
        <v>307</v>
      </c>
      <c r="Z6133" t="s">
        <v>307</v>
      </c>
    </row>
    <row r="6134" spans="1:26" x14ac:dyDescent="0.25">
      <c r="A6134">
        <v>801</v>
      </c>
      <c r="B6134" t="s">
        <v>269</v>
      </c>
      <c r="C6134" t="s">
        <v>459</v>
      </c>
      <c r="D6134" t="s">
        <v>48</v>
      </c>
      <c r="E6134" t="s">
        <v>307</v>
      </c>
      <c r="F6134" t="s">
        <v>307</v>
      </c>
      <c r="G6134" t="s">
        <v>307</v>
      </c>
      <c r="H6134" t="s">
        <v>307</v>
      </c>
      <c r="I6134" t="s">
        <v>307</v>
      </c>
      <c r="J6134" t="s">
        <v>307</v>
      </c>
      <c r="K6134" t="s">
        <v>307</v>
      </c>
      <c r="L6134" t="s">
        <v>307</v>
      </c>
      <c r="M6134" t="s">
        <v>307</v>
      </c>
      <c r="N6134" t="s">
        <v>307</v>
      </c>
      <c r="O6134" t="s">
        <v>307</v>
      </c>
      <c r="P6134" t="s">
        <v>307</v>
      </c>
      <c r="Q6134" t="s">
        <v>307</v>
      </c>
    </row>
    <row r="6135" spans="1:26" x14ac:dyDescent="0.25">
      <c r="A6135">
        <v>801</v>
      </c>
      <c r="B6135" t="s">
        <v>269</v>
      </c>
      <c r="C6135" t="s">
        <v>304</v>
      </c>
      <c r="D6135" t="s">
        <v>48</v>
      </c>
      <c r="E6135" t="s">
        <v>307</v>
      </c>
      <c r="F6135" t="s">
        <v>307</v>
      </c>
      <c r="G6135" t="s">
        <v>307</v>
      </c>
      <c r="H6135" t="s">
        <v>307</v>
      </c>
      <c r="I6135" t="s">
        <v>307</v>
      </c>
      <c r="J6135" t="s">
        <v>307</v>
      </c>
      <c r="K6135" t="s">
        <v>307</v>
      </c>
      <c r="L6135" t="s">
        <v>307</v>
      </c>
      <c r="M6135" t="s">
        <v>307</v>
      </c>
      <c r="N6135" t="s">
        <v>307</v>
      </c>
      <c r="O6135" t="s">
        <v>307</v>
      </c>
      <c r="P6135" t="s">
        <v>307</v>
      </c>
      <c r="Q6135" t="s">
        <v>307</v>
      </c>
    </row>
    <row r="6136" spans="1:26" x14ac:dyDescent="0.25">
      <c r="A6136">
        <v>801</v>
      </c>
      <c r="B6136" t="s">
        <v>269</v>
      </c>
      <c r="C6136" t="s">
        <v>433</v>
      </c>
      <c r="D6136" t="s">
        <v>48</v>
      </c>
      <c r="E6136" t="s">
        <v>307</v>
      </c>
      <c r="F6136" t="s">
        <v>307</v>
      </c>
      <c r="G6136" t="s">
        <v>307</v>
      </c>
      <c r="H6136" t="s">
        <v>307</v>
      </c>
      <c r="I6136" t="s">
        <v>307</v>
      </c>
      <c r="J6136" t="s">
        <v>307</v>
      </c>
      <c r="K6136" t="s">
        <v>307</v>
      </c>
      <c r="L6136" t="s">
        <v>307</v>
      </c>
      <c r="M6136" t="s">
        <v>307</v>
      </c>
      <c r="N6136" t="s">
        <v>307</v>
      </c>
      <c r="O6136" t="s">
        <v>307</v>
      </c>
      <c r="P6136" t="s">
        <v>307</v>
      </c>
      <c r="Q6136" t="s">
        <v>307</v>
      </c>
    </row>
    <row r="6137" spans="1:26" x14ac:dyDescent="0.25">
      <c r="A6137">
        <v>801</v>
      </c>
      <c r="B6137" t="s">
        <v>269</v>
      </c>
      <c r="C6137" t="s">
        <v>305</v>
      </c>
      <c r="D6137" t="s">
        <v>48</v>
      </c>
      <c r="E6137" t="s">
        <v>307</v>
      </c>
      <c r="F6137" t="s">
        <v>307</v>
      </c>
      <c r="G6137" t="s">
        <v>307</v>
      </c>
      <c r="H6137" t="s">
        <v>307</v>
      </c>
      <c r="I6137" t="s">
        <v>307</v>
      </c>
      <c r="J6137" t="s">
        <v>307</v>
      </c>
      <c r="K6137" t="s">
        <v>307</v>
      </c>
      <c r="L6137" t="s">
        <v>307</v>
      </c>
      <c r="M6137" t="s">
        <v>307</v>
      </c>
      <c r="N6137" t="s">
        <v>307</v>
      </c>
      <c r="O6137" t="s">
        <v>307</v>
      </c>
      <c r="P6137" t="s">
        <v>307</v>
      </c>
      <c r="Q6137" t="s">
        <v>307</v>
      </c>
    </row>
    <row r="6138" spans="1:26" x14ac:dyDescent="0.25">
      <c r="A6138">
        <v>801</v>
      </c>
      <c r="B6138" t="s">
        <v>269</v>
      </c>
      <c r="C6138" t="s">
        <v>306</v>
      </c>
      <c r="D6138" t="s">
        <v>48</v>
      </c>
      <c r="E6138" t="s">
        <v>307</v>
      </c>
      <c r="F6138" t="s">
        <v>307</v>
      </c>
      <c r="G6138" t="s">
        <v>307</v>
      </c>
      <c r="H6138" t="s">
        <v>307</v>
      </c>
      <c r="I6138" t="s">
        <v>307</v>
      </c>
      <c r="J6138" t="s">
        <v>307</v>
      </c>
      <c r="K6138" t="s">
        <v>307</v>
      </c>
      <c r="L6138" t="s">
        <v>307</v>
      </c>
      <c r="M6138" t="s">
        <v>307</v>
      </c>
      <c r="N6138" t="s">
        <v>307</v>
      </c>
      <c r="O6138" t="s">
        <v>307</v>
      </c>
      <c r="P6138" t="s">
        <v>307</v>
      </c>
      <c r="Q6138" t="s">
        <v>307</v>
      </c>
    </row>
    <row r="6139" spans="1:26" x14ac:dyDescent="0.25">
      <c r="A6139">
        <v>801</v>
      </c>
      <c r="B6139" t="s">
        <v>269</v>
      </c>
      <c r="C6139" t="s">
        <v>44</v>
      </c>
      <c r="D6139" t="s">
        <v>54</v>
      </c>
      <c r="E6139" t="s">
        <v>307</v>
      </c>
      <c r="F6139" t="s">
        <v>307</v>
      </c>
      <c r="G6139" t="s">
        <v>307</v>
      </c>
      <c r="H6139" t="s">
        <v>307</v>
      </c>
      <c r="I6139" t="s">
        <v>307</v>
      </c>
      <c r="J6139" t="s">
        <v>307</v>
      </c>
      <c r="K6139" t="s">
        <v>307</v>
      </c>
      <c r="L6139" t="s">
        <v>307</v>
      </c>
      <c r="M6139" t="s">
        <v>307</v>
      </c>
      <c r="N6139" t="s">
        <v>307</v>
      </c>
      <c r="O6139" t="s">
        <v>307</v>
      </c>
      <c r="P6139" t="s">
        <v>307</v>
      </c>
      <c r="Q6139" t="s">
        <v>307</v>
      </c>
      <c r="R6139" t="s">
        <v>307</v>
      </c>
      <c r="S6139" t="s">
        <v>307</v>
      </c>
      <c r="T6139" t="s">
        <v>307</v>
      </c>
      <c r="U6139" t="s">
        <v>307</v>
      </c>
      <c r="V6139" t="s">
        <v>307</v>
      </c>
      <c r="W6139" t="s">
        <v>307</v>
      </c>
    </row>
    <row r="6140" spans="1:26" x14ac:dyDescent="0.25">
      <c r="A6140">
        <v>801</v>
      </c>
      <c r="B6140" t="s">
        <v>269</v>
      </c>
      <c r="C6140" t="s">
        <v>44</v>
      </c>
      <c r="D6140" t="s">
        <v>55</v>
      </c>
      <c r="E6140" t="s">
        <v>307</v>
      </c>
      <c r="F6140" t="s">
        <v>307</v>
      </c>
      <c r="G6140" t="s">
        <v>307</v>
      </c>
      <c r="H6140" t="s">
        <v>307</v>
      </c>
      <c r="I6140" t="s">
        <v>307</v>
      </c>
      <c r="J6140" t="s">
        <v>307</v>
      </c>
      <c r="K6140" t="s">
        <v>307</v>
      </c>
      <c r="L6140" t="s">
        <v>307</v>
      </c>
      <c r="M6140" t="s">
        <v>307</v>
      </c>
      <c r="N6140" t="s">
        <v>307</v>
      </c>
      <c r="O6140" t="s">
        <v>307</v>
      </c>
      <c r="P6140" t="s">
        <v>307</v>
      </c>
      <c r="Q6140" t="s">
        <v>307</v>
      </c>
      <c r="R6140" t="s">
        <v>307</v>
      </c>
      <c r="S6140" t="s">
        <v>307</v>
      </c>
      <c r="T6140" t="s">
        <v>307</v>
      </c>
      <c r="U6140" t="s">
        <v>307</v>
      </c>
      <c r="V6140" t="s">
        <v>307</v>
      </c>
      <c r="W6140" t="s">
        <v>307</v>
      </c>
    </row>
    <row r="6141" spans="1:26" x14ac:dyDescent="0.25">
      <c r="A6141">
        <v>801</v>
      </c>
      <c r="B6141" t="s">
        <v>269</v>
      </c>
      <c r="C6141" t="s">
        <v>44</v>
      </c>
      <c r="D6141" t="s">
        <v>56</v>
      </c>
      <c r="E6141" t="s">
        <v>307</v>
      </c>
      <c r="F6141" t="s">
        <v>307</v>
      </c>
      <c r="G6141" t="s">
        <v>307</v>
      </c>
      <c r="H6141" t="s">
        <v>307</v>
      </c>
      <c r="I6141" t="s">
        <v>307</v>
      </c>
      <c r="J6141" t="s">
        <v>307</v>
      </c>
      <c r="K6141" t="s">
        <v>307</v>
      </c>
      <c r="L6141" t="s">
        <v>307</v>
      </c>
      <c r="M6141" t="s">
        <v>307</v>
      </c>
      <c r="N6141" t="s">
        <v>307</v>
      </c>
      <c r="O6141" t="s">
        <v>307</v>
      </c>
      <c r="P6141" t="s">
        <v>307</v>
      </c>
      <c r="Q6141" t="s">
        <v>307</v>
      </c>
      <c r="R6141" t="s">
        <v>307</v>
      </c>
      <c r="S6141" t="s">
        <v>307</v>
      </c>
      <c r="T6141" t="s">
        <v>307</v>
      </c>
      <c r="U6141" t="s">
        <v>307</v>
      </c>
      <c r="V6141" t="s">
        <v>307</v>
      </c>
      <c r="W6141" t="s">
        <v>307</v>
      </c>
    </row>
    <row r="6142" spans="1:26" x14ac:dyDescent="0.25">
      <c r="A6142">
        <v>801</v>
      </c>
      <c r="B6142" t="s">
        <v>269</v>
      </c>
      <c r="C6142" t="s">
        <v>44</v>
      </c>
      <c r="D6142" t="s">
        <v>57</v>
      </c>
      <c r="E6142" t="s">
        <v>307</v>
      </c>
      <c r="F6142" t="s">
        <v>307</v>
      </c>
      <c r="G6142" t="s">
        <v>307</v>
      </c>
      <c r="H6142" t="s">
        <v>307</v>
      </c>
      <c r="I6142" t="s">
        <v>307</v>
      </c>
      <c r="J6142" t="s">
        <v>307</v>
      </c>
      <c r="K6142" t="s">
        <v>307</v>
      </c>
      <c r="L6142" t="s">
        <v>307</v>
      </c>
      <c r="M6142" t="s">
        <v>307</v>
      </c>
      <c r="N6142" t="s">
        <v>307</v>
      </c>
      <c r="O6142" t="s">
        <v>307</v>
      </c>
      <c r="P6142" t="s">
        <v>307</v>
      </c>
      <c r="Q6142" t="s">
        <v>307</v>
      </c>
      <c r="R6142" t="s">
        <v>307</v>
      </c>
      <c r="S6142" t="s">
        <v>307</v>
      </c>
      <c r="T6142" t="s">
        <v>307</v>
      </c>
      <c r="U6142" t="s">
        <v>307</v>
      </c>
      <c r="V6142" t="s">
        <v>307</v>
      </c>
      <c r="W6142" t="s">
        <v>307</v>
      </c>
    </row>
    <row r="6143" spans="1:26" x14ac:dyDescent="0.25">
      <c r="A6143">
        <v>801</v>
      </c>
      <c r="B6143" t="s">
        <v>269</v>
      </c>
      <c r="C6143" t="s">
        <v>44</v>
      </c>
      <c r="D6143" t="s">
        <v>58</v>
      </c>
      <c r="E6143" t="s">
        <v>307</v>
      </c>
      <c r="F6143" t="s">
        <v>307</v>
      </c>
      <c r="G6143" t="s">
        <v>307</v>
      </c>
      <c r="H6143" t="s">
        <v>307</v>
      </c>
      <c r="I6143" t="s">
        <v>307</v>
      </c>
      <c r="J6143" t="s">
        <v>307</v>
      </c>
      <c r="K6143" t="s">
        <v>307</v>
      </c>
      <c r="L6143" t="s">
        <v>307</v>
      </c>
      <c r="M6143" t="s">
        <v>307</v>
      </c>
      <c r="N6143" t="s">
        <v>307</v>
      </c>
      <c r="O6143" t="s">
        <v>307</v>
      </c>
      <c r="P6143" t="s">
        <v>307</v>
      </c>
      <c r="Q6143" t="s">
        <v>307</v>
      </c>
      <c r="R6143" t="s">
        <v>307</v>
      </c>
      <c r="S6143" t="s">
        <v>307</v>
      </c>
      <c r="T6143" t="s">
        <v>307</v>
      </c>
      <c r="U6143" t="s">
        <v>307</v>
      </c>
      <c r="V6143" t="s">
        <v>307</v>
      </c>
      <c r="W6143" t="s">
        <v>307</v>
      </c>
    </row>
    <row r="6144" spans="1:26" x14ac:dyDescent="0.25">
      <c r="A6144">
        <v>801</v>
      </c>
      <c r="B6144" t="s">
        <v>269</v>
      </c>
      <c r="C6144" t="s">
        <v>44</v>
      </c>
      <c r="D6144" t="s">
        <v>59</v>
      </c>
      <c r="E6144" t="s">
        <v>307</v>
      </c>
      <c r="F6144" t="s">
        <v>307</v>
      </c>
      <c r="G6144" t="s">
        <v>307</v>
      </c>
      <c r="H6144" t="s">
        <v>307</v>
      </c>
      <c r="I6144" t="s">
        <v>307</v>
      </c>
      <c r="J6144" t="s">
        <v>307</v>
      </c>
      <c r="K6144" t="s">
        <v>307</v>
      </c>
      <c r="L6144" t="s">
        <v>307</v>
      </c>
      <c r="M6144" t="s">
        <v>307</v>
      </c>
      <c r="N6144" t="s">
        <v>307</v>
      </c>
      <c r="O6144" t="s">
        <v>307</v>
      </c>
      <c r="P6144" t="s">
        <v>307</v>
      </c>
      <c r="Q6144" t="s">
        <v>307</v>
      </c>
      <c r="R6144" t="s">
        <v>307</v>
      </c>
      <c r="S6144" t="s">
        <v>307</v>
      </c>
      <c r="T6144" t="s">
        <v>307</v>
      </c>
      <c r="U6144" t="s">
        <v>307</v>
      </c>
      <c r="V6144" t="s">
        <v>307</v>
      </c>
      <c r="W6144" t="s">
        <v>307</v>
      </c>
    </row>
    <row r="6145" spans="1:45" x14ac:dyDescent="0.25">
      <c r="A6145">
        <v>801</v>
      </c>
      <c r="B6145" t="s">
        <v>269</v>
      </c>
      <c r="C6145" t="s">
        <v>44</v>
      </c>
      <c r="D6145" t="s">
        <v>60</v>
      </c>
      <c r="E6145" t="s">
        <v>307</v>
      </c>
      <c r="F6145" t="s">
        <v>307</v>
      </c>
      <c r="G6145" t="s">
        <v>307</v>
      </c>
      <c r="H6145" t="s">
        <v>307</v>
      </c>
      <c r="I6145" t="s">
        <v>307</v>
      </c>
      <c r="J6145" t="s">
        <v>307</v>
      </c>
      <c r="K6145" t="s">
        <v>307</v>
      </c>
      <c r="L6145" t="s">
        <v>307</v>
      </c>
      <c r="M6145" t="s">
        <v>307</v>
      </c>
      <c r="N6145" t="s">
        <v>307</v>
      </c>
      <c r="O6145" t="s">
        <v>307</v>
      </c>
      <c r="P6145" t="s">
        <v>307</v>
      </c>
      <c r="Q6145" t="s">
        <v>307</v>
      </c>
      <c r="R6145" t="s">
        <v>307</v>
      </c>
      <c r="S6145" t="s">
        <v>307</v>
      </c>
      <c r="T6145" t="s">
        <v>307</v>
      </c>
      <c r="U6145" t="s">
        <v>307</v>
      </c>
      <c r="V6145" t="s">
        <v>307</v>
      </c>
      <c r="W6145" t="s">
        <v>307</v>
      </c>
    </row>
    <row r="6146" spans="1:45" x14ac:dyDescent="0.25">
      <c r="A6146">
        <v>801</v>
      </c>
      <c r="B6146" t="s">
        <v>269</v>
      </c>
      <c r="C6146" t="s">
        <v>44</v>
      </c>
      <c r="D6146" t="s">
        <v>61</v>
      </c>
      <c r="E6146" t="s">
        <v>307</v>
      </c>
      <c r="F6146" t="s">
        <v>307</v>
      </c>
      <c r="G6146" t="s">
        <v>307</v>
      </c>
      <c r="H6146" t="s">
        <v>307</v>
      </c>
      <c r="I6146" t="s">
        <v>307</v>
      </c>
      <c r="J6146" t="s">
        <v>307</v>
      </c>
      <c r="K6146" t="s">
        <v>307</v>
      </c>
      <c r="L6146" t="s">
        <v>307</v>
      </c>
      <c r="M6146" t="s">
        <v>307</v>
      </c>
      <c r="N6146" t="s">
        <v>307</v>
      </c>
      <c r="O6146" t="s">
        <v>307</v>
      </c>
      <c r="P6146" t="s">
        <v>307</v>
      </c>
      <c r="Q6146" t="s">
        <v>307</v>
      </c>
      <c r="R6146" t="s">
        <v>307</v>
      </c>
      <c r="S6146" t="s">
        <v>307</v>
      </c>
      <c r="T6146" t="s">
        <v>307</v>
      </c>
      <c r="U6146" t="s">
        <v>307</v>
      </c>
      <c r="V6146" t="s">
        <v>307</v>
      </c>
      <c r="W6146" t="s">
        <v>307</v>
      </c>
    </row>
    <row r="6147" spans="1:45" x14ac:dyDescent="0.25">
      <c r="A6147">
        <v>801</v>
      </c>
      <c r="B6147" t="s">
        <v>269</v>
      </c>
      <c r="C6147" t="s">
        <v>44</v>
      </c>
      <c r="D6147" t="s">
        <v>62</v>
      </c>
      <c r="E6147" t="s">
        <v>307</v>
      </c>
      <c r="F6147" t="s">
        <v>307</v>
      </c>
      <c r="G6147" t="s">
        <v>307</v>
      </c>
      <c r="H6147" t="s">
        <v>307</v>
      </c>
      <c r="I6147" t="s">
        <v>307</v>
      </c>
      <c r="J6147" t="s">
        <v>307</v>
      </c>
      <c r="K6147" t="s">
        <v>307</v>
      </c>
      <c r="L6147" t="s">
        <v>307</v>
      </c>
      <c r="M6147" t="s">
        <v>307</v>
      </c>
      <c r="N6147" t="s">
        <v>307</v>
      </c>
      <c r="O6147" t="s">
        <v>307</v>
      </c>
      <c r="P6147" t="s">
        <v>307</v>
      </c>
      <c r="Q6147" t="s">
        <v>307</v>
      </c>
      <c r="R6147" t="s">
        <v>307</v>
      </c>
      <c r="S6147" t="s">
        <v>307</v>
      </c>
      <c r="T6147" t="s">
        <v>307</v>
      </c>
      <c r="U6147" t="s">
        <v>307</v>
      </c>
      <c r="V6147" t="s">
        <v>307</v>
      </c>
      <c r="W6147" t="s">
        <v>307</v>
      </c>
    </row>
    <row r="6148" spans="1:45" x14ac:dyDescent="0.25">
      <c r="A6148">
        <v>801</v>
      </c>
      <c r="B6148" t="s">
        <v>269</v>
      </c>
      <c r="C6148" t="s">
        <v>38</v>
      </c>
      <c r="D6148" t="s">
        <v>47</v>
      </c>
      <c r="E6148" t="s">
        <v>307</v>
      </c>
      <c r="F6148" t="s">
        <v>307</v>
      </c>
      <c r="G6148" t="s">
        <v>307</v>
      </c>
      <c r="H6148" t="s">
        <v>307</v>
      </c>
      <c r="I6148" t="s">
        <v>307</v>
      </c>
      <c r="J6148" t="s">
        <v>307</v>
      </c>
      <c r="K6148" t="s">
        <v>307</v>
      </c>
      <c r="L6148" t="s">
        <v>307</v>
      </c>
      <c r="M6148" t="s">
        <v>307</v>
      </c>
      <c r="N6148" t="s">
        <v>307</v>
      </c>
      <c r="O6148" t="s">
        <v>307</v>
      </c>
      <c r="P6148" t="s">
        <v>307</v>
      </c>
      <c r="Q6148" t="s">
        <v>307</v>
      </c>
      <c r="R6148" t="s">
        <v>307</v>
      </c>
      <c r="S6148" t="s">
        <v>307</v>
      </c>
      <c r="T6148" t="s">
        <v>307</v>
      </c>
      <c r="U6148" t="s">
        <v>307</v>
      </c>
      <c r="V6148" t="s">
        <v>307</v>
      </c>
      <c r="W6148" t="s">
        <v>307</v>
      </c>
      <c r="X6148" t="s">
        <v>307</v>
      </c>
      <c r="Y6148" t="s">
        <v>307</v>
      </c>
      <c r="Z6148" t="s">
        <v>307</v>
      </c>
      <c r="AA6148" t="s">
        <v>307</v>
      </c>
      <c r="AB6148" t="s">
        <v>307</v>
      </c>
      <c r="AC6148" t="s">
        <v>307</v>
      </c>
      <c r="AD6148" t="s">
        <v>307</v>
      </c>
      <c r="AE6148" t="s">
        <v>307</v>
      </c>
      <c r="AF6148" t="s">
        <v>307</v>
      </c>
      <c r="AG6148" t="s">
        <v>307</v>
      </c>
      <c r="AH6148" t="s">
        <v>307</v>
      </c>
      <c r="AI6148" t="s">
        <v>307</v>
      </c>
      <c r="AJ6148" t="s">
        <v>307</v>
      </c>
      <c r="AK6148" t="s">
        <v>307</v>
      </c>
      <c r="AL6148" t="s">
        <v>307</v>
      </c>
      <c r="AM6148" t="s">
        <v>307</v>
      </c>
      <c r="AN6148" t="s">
        <v>307</v>
      </c>
      <c r="AO6148" t="s">
        <v>307</v>
      </c>
      <c r="AP6148" t="s">
        <v>307</v>
      </c>
      <c r="AQ6148" t="s">
        <v>307</v>
      </c>
      <c r="AR6148" t="s">
        <v>307</v>
      </c>
      <c r="AS6148" t="s">
        <v>307</v>
      </c>
    </row>
    <row r="6149" spans="1:45" x14ac:dyDescent="0.25">
      <c r="A6149">
        <v>801</v>
      </c>
      <c r="B6149" t="s">
        <v>269</v>
      </c>
      <c r="C6149" t="s">
        <v>38</v>
      </c>
      <c r="D6149" t="s">
        <v>48</v>
      </c>
      <c r="E6149" t="s">
        <v>307</v>
      </c>
      <c r="F6149" t="s">
        <v>307</v>
      </c>
      <c r="G6149" t="s">
        <v>307</v>
      </c>
      <c r="H6149" t="s">
        <v>307</v>
      </c>
      <c r="I6149" t="s">
        <v>307</v>
      </c>
      <c r="J6149" t="s">
        <v>307</v>
      </c>
      <c r="K6149" t="s">
        <v>307</v>
      </c>
      <c r="L6149" t="s">
        <v>307</v>
      </c>
      <c r="M6149" t="s">
        <v>307</v>
      </c>
      <c r="N6149" t="s">
        <v>307</v>
      </c>
      <c r="O6149" t="s">
        <v>307</v>
      </c>
      <c r="P6149" t="s">
        <v>307</v>
      </c>
      <c r="Q6149" t="s">
        <v>307</v>
      </c>
      <c r="R6149" t="s">
        <v>307</v>
      </c>
      <c r="S6149" t="s">
        <v>307</v>
      </c>
      <c r="T6149" t="s">
        <v>307</v>
      </c>
      <c r="U6149" t="s">
        <v>307</v>
      </c>
      <c r="V6149" t="s">
        <v>307</v>
      </c>
      <c r="W6149" t="s">
        <v>307</v>
      </c>
      <c r="X6149" t="s">
        <v>307</v>
      </c>
      <c r="Y6149" t="s">
        <v>307</v>
      </c>
      <c r="Z6149" t="s">
        <v>307</v>
      </c>
      <c r="AA6149" t="s">
        <v>307</v>
      </c>
      <c r="AB6149" t="s">
        <v>307</v>
      </c>
      <c r="AC6149" t="s">
        <v>307</v>
      </c>
      <c r="AD6149" t="s">
        <v>307</v>
      </c>
      <c r="AE6149" t="s">
        <v>307</v>
      </c>
      <c r="AF6149" t="s">
        <v>307</v>
      </c>
      <c r="AG6149" t="s">
        <v>307</v>
      </c>
      <c r="AH6149" t="s">
        <v>307</v>
      </c>
      <c r="AI6149" t="s">
        <v>307</v>
      </c>
      <c r="AJ6149" t="s">
        <v>307</v>
      </c>
      <c r="AK6149" t="s">
        <v>307</v>
      </c>
      <c r="AL6149" t="s">
        <v>307</v>
      </c>
      <c r="AM6149" t="s">
        <v>307</v>
      </c>
      <c r="AN6149" t="s">
        <v>307</v>
      </c>
      <c r="AO6149" t="s">
        <v>307</v>
      </c>
      <c r="AP6149" t="s">
        <v>307</v>
      </c>
      <c r="AQ6149" t="s">
        <v>307</v>
      </c>
      <c r="AR6149" t="s">
        <v>307</v>
      </c>
      <c r="AS6149" t="s">
        <v>307</v>
      </c>
    </row>
    <row r="6150" spans="1:45" x14ac:dyDescent="0.25">
      <c r="A6150">
        <v>801</v>
      </c>
      <c r="B6150" t="s">
        <v>269</v>
      </c>
      <c r="C6150" t="s">
        <v>38</v>
      </c>
      <c r="D6150" t="s">
        <v>49</v>
      </c>
      <c r="E6150" t="s">
        <v>307</v>
      </c>
      <c r="F6150" t="s">
        <v>307</v>
      </c>
      <c r="G6150" t="s">
        <v>307</v>
      </c>
      <c r="H6150" t="s">
        <v>307</v>
      </c>
      <c r="I6150" t="s">
        <v>307</v>
      </c>
      <c r="J6150" t="s">
        <v>307</v>
      </c>
      <c r="K6150" t="s">
        <v>307</v>
      </c>
      <c r="L6150" t="s">
        <v>307</v>
      </c>
      <c r="M6150" t="s">
        <v>307</v>
      </c>
      <c r="N6150" t="s">
        <v>307</v>
      </c>
      <c r="O6150" t="s">
        <v>307</v>
      </c>
      <c r="P6150" t="s">
        <v>307</v>
      </c>
      <c r="Q6150" t="s">
        <v>307</v>
      </c>
      <c r="R6150" t="s">
        <v>307</v>
      </c>
      <c r="S6150" t="s">
        <v>307</v>
      </c>
      <c r="T6150" t="s">
        <v>307</v>
      </c>
      <c r="U6150" t="s">
        <v>307</v>
      </c>
      <c r="V6150" t="s">
        <v>307</v>
      </c>
      <c r="W6150" t="s">
        <v>307</v>
      </c>
      <c r="X6150" t="s">
        <v>307</v>
      </c>
      <c r="Y6150" t="s">
        <v>307</v>
      </c>
      <c r="Z6150" t="s">
        <v>307</v>
      </c>
      <c r="AA6150" t="s">
        <v>307</v>
      </c>
      <c r="AB6150" t="s">
        <v>307</v>
      </c>
      <c r="AC6150" t="s">
        <v>307</v>
      </c>
      <c r="AD6150" t="s">
        <v>307</v>
      </c>
      <c r="AE6150" t="s">
        <v>307</v>
      </c>
      <c r="AF6150" t="s">
        <v>307</v>
      </c>
      <c r="AG6150" t="s">
        <v>307</v>
      </c>
      <c r="AH6150" t="s">
        <v>307</v>
      </c>
      <c r="AI6150" t="s">
        <v>307</v>
      </c>
      <c r="AJ6150" t="s">
        <v>307</v>
      </c>
      <c r="AK6150" t="s">
        <v>307</v>
      </c>
      <c r="AL6150" t="s">
        <v>307</v>
      </c>
      <c r="AM6150" t="s">
        <v>307</v>
      </c>
      <c r="AN6150" t="s">
        <v>307</v>
      </c>
      <c r="AO6150" t="s">
        <v>307</v>
      </c>
      <c r="AP6150" t="s">
        <v>307</v>
      </c>
      <c r="AQ6150" t="s">
        <v>307</v>
      </c>
      <c r="AR6150" t="s">
        <v>307</v>
      </c>
      <c r="AS6150" t="s">
        <v>307</v>
      </c>
    </row>
    <row r="6151" spans="1:45" x14ac:dyDescent="0.25">
      <c r="A6151">
        <v>801</v>
      </c>
      <c r="B6151" t="s">
        <v>269</v>
      </c>
      <c r="C6151" t="s">
        <v>450</v>
      </c>
      <c r="D6151" t="s">
        <v>48</v>
      </c>
      <c r="E6151" t="s">
        <v>307</v>
      </c>
      <c r="F6151" t="s">
        <v>307</v>
      </c>
      <c r="G6151" t="s">
        <v>307</v>
      </c>
      <c r="H6151" t="s">
        <v>307</v>
      </c>
      <c r="I6151" t="s">
        <v>307</v>
      </c>
      <c r="J6151" t="s">
        <v>307</v>
      </c>
      <c r="K6151" t="s">
        <v>307</v>
      </c>
      <c r="L6151" t="s">
        <v>307</v>
      </c>
      <c r="M6151" t="s">
        <v>307</v>
      </c>
      <c r="N6151" t="s">
        <v>307</v>
      </c>
      <c r="O6151" t="s">
        <v>307</v>
      </c>
      <c r="P6151" t="s">
        <v>307</v>
      </c>
      <c r="Q6151" t="s">
        <v>307</v>
      </c>
      <c r="R6151" t="s">
        <v>307</v>
      </c>
    </row>
    <row r="6152" spans="1:45" x14ac:dyDescent="0.25">
      <c r="A6152">
        <v>801</v>
      </c>
      <c r="B6152" t="s">
        <v>269</v>
      </c>
      <c r="C6152" t="s">
        <v>449</v>
      </c>
      <c r="D6152" t="s">
        <v>48</v>
      </c>
      <c r="E6152" t="s">
        <v>307</v>
      </c>
      <c r="F6152" t="s">
        <v>307</v>
      </c>
      <c r="G6152" t="s">
        <v>307</v>
      </c>
      <c r="H6152" t="s">
        <v>307</v>
      </c>
      <c r="I6152" t="s">
        <v>307</v>
      </c>
      <c r="J6152" t="s">
        <v>307</v>
      </c>
      <c r="K6152" t="s">
        <v>307</v>
      </c>
      <c r="L6152" t="s">
        <v>307</v>
      </c>
      <c r="M6152" t="s">
        <v>307</v>
      </c>
      <c r="N6152" t="s">
        <v>307</v>
      </c>
      <c r="O6152" t="s">
        <v>307</v>
      </c>
      <c r="P6152" t="s">
        <v>307</v>
      </c>
      <c r="Q6152" t="s">
        <v>307</v>
      </c>
      <c r="R6152" t="s">
        <v>307</v>
      </c>
    </row>
    <row r="6153" spans="1:45" x14ac:dyDescent="0.25">
      <c r="A6153">
        <v>801</v>
      </c>
      <c r="B6153" t="s">
        <v>269</v>
      </c>
      <c r="C6153" t="s">
        <v>475</v>
      </c>
      <c r="D6153" t="s">
        <v>48</v>
      </c>
      <c r="E6153" t="s">
        <v>307</v>
      </c>
      <c r="F6153" t="s">
        <v>307</v>
      </c>
      <c r="G6153" t="s">
        <v>307</v>
      </c>
    </row>
    <row r="6154" spans="1:45" x14ac:dyDescent="0.25">
      <c r="A6154">
        <v>801</v>
      </c>
      <c r="B6154" t="s">
        <v>269</v>
      </c>
      <c r="C6154" t="s">
        <v>42</v>
      </c>
      <c r="D6154" t="s">
        <v>48</v>
      </c>
      <c r="E6154" t="s">
        <v>307</v>
      </c>
      <c r="F6154" t="s">
        <v>307</v>
      </c>
      <c r="G6154" t="s">
        <v>307</v>
      </c>
      <c r="H6154" t="s">
        <v>307</v>
      </c>
      <c r="I6154" t="s">
        <v>307</v>
      </c>
      <c r="J6154" t="s">
        <v>307</v>
      </c>
      <c r="K6154" t="s">
        <v>307</v>
      </c>
      <c r="L6154" t="s">
        <v>307</v>
      </c>
      <c r="M6154" t="s">
        <v>307</v>
      </c>
      <c r="N6154" t="s">
        <v>307</v>
      </c>
      <c r="O6154" t="s">
        <v>307</v>
      </c>
      <c r="P6154" t="s">
        <v>307</v>
      </c>
      <c r="Q6154" t="s">
        <v>307</v>
      </c>
      <c r="R6154" t="s">
        <v>307</v>
      </c>
      <c r="S6154" t="s">
        <v>307</v>
      </c>
      <c r="T6154" t="s">
        <v>307</v>
      </c>
      <c r="U6154" t="s">
        <v>307</v>
      </c>
      <c r="V6154" t="s">
        <v>307</v>
      </c>
      <c r="W6154" t="s">
        <v>307</v>
      </c>
      <c r="X6154" t="s">
        <v>307</v>
      </c>
      <c r="Y6154" t="s">
        <v>307</v>
      </c>
      <c r="Z6154" t="s">
        <v>307</v>
      </c>
    </row>
    <row r="6155" spans="1:45" x14ac:dyDescent="0.25">
      <c r="A6155">
        <v>802</v>
      </c>
      <c r="B6155" t="s">
        <v>270</v>
      </c>
      <c r="C6155" t="s">
        <v>43</v>
      </c>
      <c r="D6155" t="s">
        <v>54</v>
      </c>
      <c r="E6155" t="s">
        <v>307</v>
      </c>
      <c r="F6155" t="s">
        <v>307</v>
      </c>
      <c r="G6155" t="s">
        <v>307</v>
      </c>
      <c r="H6155" t="s">
        <v>307</v>
      </c>
      <c r="I6155" t="s">
        <v>307</v>
      </c>
      <c r="J6155" t="s">
        <v>307</v>
      </c>
      <c r="K6155" t="s">
        <v>307</v>
      </c>
      <c r="L6155" t="s">
        <v>307</v>
      </c>
      <c r="M6155" t="s">
        <v>307</v>
      </c>
      <c r="N6155" t="s">
        <v>307</v>
      </c>
      <c r="O6155" t="s">
        <v>307</v>
      </c>
      <c r="P6155" t="s">
        <v>307</v>
      </c>
      <c r="Q6155" t="s">
        <v>307</v>
      </c>
      <c r="R6155" t="s">
        <v>307</v>
      </c>
      <c r="S6155" t="s">
        <v>307</v>
      </c>
      <c r="T6155" t="s">
        <v>307</v>
      </c>
      <c r="U6155" t="s">
        <v>307</v>
      </c>
      <c r="V6155" t="s">
        <v>307</v>
      </c>
      <c r="W6155" t="s">
        <v>307</v>
      </c>
    </row>
    <row r="6156" spans="1:45" x14ac:dyDescent="0.25">
      <c r="A6156">
        <v>802</v>
      </c>
      <c r="B6156" t="s">
        <v>270</v>
      </c>
      <c r="C6156" t="s">
        <v>43</v>
      </c>
      <c r="D6156" t="s">
        <v>55</v>
      </c>
      <c r="E6156" t="s">
        <v>307</v>
      </c>
      <c r="F6156" t="s">
        <v>307</v>
      </c>
      <c r="G6156" t="s">
        <v>307</v>
      </c>
      <c r="H6156" t="s">
        <v>307</v>
      </c>
      <c r="I6156" t="s">
        <v>307</v>
      </c>
      <c r="J6156" t="s">
        <v>307</v>
      </c>
      <c r="K6156" t="s">
        <v>307</v>
      </c>
      <c r="L6156" t="s">
        <v>307</v>
      </c>
      <c r="M6156" t="s">
        <v>307</v>
      </c>
      <c r="N6156" t="s">
        <v>307</v>
      </c>
      <c r="O6156" t="s">
        <v>307</v>
      </c>
      <c r="P6156" t="s">
        <v>307</v>
      </c>
      <c r="Q6156" t="s">
        <v>307</v>
      </c>
      <c r="R6156" t="s">
        <v>307</v>
      </c>
      <c r="S6156" t="s">
        <v>307</v>
      </c>
      <c r="T6156" t="s">
        <v>307</v>
      </c>
      <c r="U6156" t="s">
        <v>307</v>
      </c>
      <c r="V6156" t="s">
        <v>307</v>
      </c>
      <c r="W6156" t="s">
        <v>307</v>
      </c>
    </row>
    <row r="6157" spans="1:45" x14ac:dyDescent="0.25">
      <c r="A6157">
        <v>802</v>
      </c>
      <c r="B6157" t="s">
        <v>270</v>
      </c>
      <c r="C6157" t="s">
        <v>43</v>
      </c>
      <c r="D6157" t="s">
        <v>56</v>
      </c>
      <c r="E6157" t="s">
        <v>307</v>
      </c>
      <c r="F6157" t="s">
        <v>307</v>
      </c>
      <c r="G6157" t="s">
        <v>307</v>
      </c>
      <c r="H6157" t="s">
        <v>307</v>
      </c>
      <c r="I6157" t="s">
        <v>307</v>
      </c>
      <c r="J6157" t="s">
        <v>307</v>
      </c>
      <c r="K6157" t="s">
        <v>307</v>
      </c>
      <c r="L6157" t="s">
        <v>307</v>
      </c>
      <c r="M6157" t="s">
        <v>307</v>
      </c>
      <c r="N6157" t="s">
        <v>307</v>
      </c>
      <c r="O6157" t="s">
        <v>307</v>
      </c>
      <c r="P6157" t="s">
        <v>307</v>
      </c>
      <c r="Q6157" t="s">
        <v>307</v>
      </c>
      <c r="R6157" t="s">
        <v>307</v>
      </c>
      <c r="S6157" t="s">
        <v>307</v>
      </c>
      <c r="T6157" t="s">
        <v>307</v>
      </c>
      <c r="U6157" t="s">
        <v>307</v>
      </c>
      <c r="V6157" t="s">
        <v>307</v>
      </c>
      <c r="W6157" t="s">
        <v>307</v>
      </c>
    </row>
    <row r="6158" spans="1:45" x14ac:dyDescent="0.25">
      <c r="A6158">
        <v>802</v>
      </c>
      <c r="B6158" t="s">
        <v>270</v>
      </c>
      <c r="C6158" t="s">
        <v>43</v>
      </c>
      <c r="D6158" t="s">
        <v>57</v>
      </c>
      <c r="E6158" t="s">
        <v>307</v>
      </c>
      <c r="F6158" t="s">
        <v>307</v>
      </c>
      <c r="G6158" t="s">
        <v>307</v>
      </c>
      <c r="H6158" t="s">
        <v>307</v>
      </c>
      <c r="I6158" t="s">
        <v>307</v>
      </c>
      <c r="J6158" t="s">
        <v>307</v>
      </c>
      <c r="K6158" t="s">
        <v>307</v>
      </c>
      <c r="L6158" t="s">
        <v>307</v>
      </c>
      <c r="M6158" t="s">
        <v>307</v>
      </c>
      <c r="N6158" t="s">
        <v>307</v>
      </c>
      <c r="O6158" t="s">
        <v>307</v>
      </c>
      <c r="P6158" t="s">
        <v>307</v>
      </c>
      <c r="Q6158" t="s">
        <v>307</v>
      </c>
      <c r="R6158" t="s">
        <v>307</v>
      </c>
      <c r="S6158" t="s">
        <v>307</v>
      </c>
      <c r="T6158" t="s">
        <v>307</v>
      </c>
      <c r="U6158" t="s">
        <v>307</v>
      </c>
      <c r="V6158" t="s">
        <v>307</v>
      </c>
      <c r="W6158" t="s">
        <v>307</v>
      </c>
    </row>
    <row r="6159" spans="1:45" x14ac:dyDescent="0.25">
      <c r="A6159">
        <v>802</v>
      </c>
      <c r="B6159" t="s">
        <v>270</v>
      </c>
      <c r="C6159" t="s">
        <v>43</v>
      </c>
      <c r="D6159" t="s">
        <v>58</v>
      </c>
      <c r="E6159" t="s">
        <v>307</v>
      </c>
      <c r="F6159" t="s">
        <v>307</v>
      </c>
      <c r="G6159" t="s">
        <v>307</v>
      </c>
      <c r="H6159" t="s">
        <v>307</v>
      </c>
      <c r="I6159" t="s">
        <v>307</v>
      </c>
      <c r="J6159" t="s">
        <v>307</v>
      </c>
      <c r="K6159" t="s">
        <v>307</v>
      </c>
      <c r="L6159" t="s">
        <v>307</v>
      </c>
      <c r="M6159" t="s">
        <v>307</v>
      </c>
      <c r="N6159" t="s">
        <v>307</v>
      </c>
      <c r="O6159" t="s">
        <v>307</v>
      </c>
      <c r="P6159" t="s">
        <v>307</v>
      </c>
      <c r="Q6159" t="s">
        <v>307</v>
      </c>
      <c r="R6159" t="s">
        <v>307</v>
      </c>
      <c r="S6159" t="s">
        <v>307</v>
      </c>
      <c r="T6159" t="s">
        <v>307</v>
      </c>
      <c r="U6159" t="s">
        <v>307</v>
      </c>
      <c r="V6159" t="s">
        <v>307</v>
      </c>
      <c r="W6159" t="s">
        <v>307</v>
      </c>
    </row>
    <row r="6160" spans="1:45" x14ac:dyDescent="0.25">
      <c r="A6160">
        <v>802</v>
      </c>
      <c r="B6160" t="s">
        <v>270</v>
      </c>
      <c r="C6160" t="s">
        <v>43</v>
      </c>
      <c r="D6160" t="s">
        <v>59</v>
      </c>
      <c r="E6160" t="s">
        <v>307</v>
      </c>
      <c r="F6160" t="s">
        <v>307</v>
      </c>
      <c r="G6160" t="s">
        <v>307</v>
      </c>
      <c r="H6160" t="s">
        <v>307</v>
      </c>
      <c r="I6160" t="s">
        <v>307</v>
      </c>
      <c r="J6160" t="s">
        <v>307</v>
      </c>
      <c r="K6160" t="s">
        <v>307</v>
      </c>
      <c r="L6160" t="s">
        <v>307</v>
      </c>
      <c r="M6160" t="s">
        <v>307</v>
      </c>
      <c r="N6160" t="s">
        <v>307</v>
      </c>
      <c r="O6160" t="s">
        <v>307</v>
      </c>
      <c r="P6160" t="s">
        <v>307</v>
      </c>
      <c r="Q6160" t="s">
        <v>307</v>
      </c>
      <c r="R6160" t="s">
        <v>307</v>
      </c>
      <c r="S6160" t="s">
        <v>307</v>
      </c>
      <c r="T6160" t="s">
        <v>307</v>
      </c>
      <c r="U6160" t="s">
        <v>307</v>
      </c>
      <c r="V6160" t="s">
        <v>307</v>
      </c>
      <c r="W6160" t="s">
        <v>307</v>
      </c>
    </row>
    <row r="6161" spans="1:45" x14ac:dyDescent="0.25">
      <c r="A6161">
        <v>802</v>
      </c>
      <c r="B6161" t="s">
        <v>270</v>
      </c>
      <c r="C6161" t="s">
        <v>43</v>
      </c>
      <c r="D6161" t="s">
        <v>60</v>
      </c>
      <c r="E6161" t="s">
        <v>307</v>
      </c>
      <c r="F6161" t="s">
        <v>307</v>
      </c>
      <c r="G6161" t="s">
        <v>307</v>
      </c>
      <c r="H6161" t="s">
        <v>307</v>
      </c>
      <c r="I6161" t="s">
        <v>307</v>
      </c>
      <c r="J6161" t="s">
        <v>307</v>
      </c>
      <c r="K6161" t="s">
        <v>307</v>
      </c>
      <c r="L6161" t="s">
        <v>307</v>
      </c>
      <c r="M6161" t="s">
        <v>307</v>
      </c>
      <c r="N6161" t="s">
        <v>307</v>
      </c>
      <c r="O6161" t="s">
        <v>307</v>
      </c>
      <c r="P6161" t="s">
        <v>307</v>
      </c>
      <c r="Q6161" t="s">
        <v>307</v>
      </c>
      <c r="R6161" t="s">
        <v>307</v>
      </c>
      <c r="S6161" t="s">
        <v>307</v>
      </c>
      <c r="T6161" t="s">
        <v>307</v>
      </c>
      <c r="U6161" t="s">
        <v>307</v>
      </c>
      <c r="V6161" t="s">
        <v>307</v>
      </c>
      <c r="W6161" t="s">
        <v>307</v>
      </c>
    </row>
    <row r="6162" spans="1:45" x14ac:dyDescent="0.25">
      <c r="A6162">
        <v>802</v>
      </c>
      <c r="B6162" t="s">
        <v>270</v>
      </c>
      <c r="C6162" t="s">
        <v>43</v>
      </c>
      <c r="D6162" t="s">
        <v>61</v>
      </c>
      <c r="E6162" t="s">
        <v>307</v>
      </c>
      <c r="F6162" t="s">
        <v>307</v>
      </c>
      <c r="G6162" t="s">
        <v>307</v>
      </c>
      <c r="H6162" t="s">
        <v>307</v>
      </c>
      <c r="I6162" t="s">
        <v>307</v>
      </c>
      <c r="J6162" t="s">
        <v>307</v>
      </c>
      <c r="K6162" t="s">
        <v>307</v>
      </c>
      <c r="L6162" t="s">
        <v>307</v>
      </c>
      <c r="M6162" t="s">
        <v>307</v>
      </c>
      <c r="N6162" t="s">
        <v>307</v>
      </c>
      <c r="O6162" t="s">
        <v>307</v>
      </c>
      <c r="P6162" t="s">
        <v>307</v>
      </c>
      <c r="Q6162" t="s">
        <v>307</v>
      </c>
      <c r="R6162" t="s">
        <v>307</v>
      </c>
      <c r="S6162" t="s">
        <v>307</v>
      </c>
      <c r="T6162" t="s">
        <v>307</v>
      </c>
      <c r="U6162" t="s">
        <v>307</v>
      </c>
      <c r="V6162" t="s">
        <v>307</v>
      </c>
      <c r="W6162" t="s">
        <v>307</v>
      </c>
    </row>
    <row r="6163" spans="1:45" x14ac:dyDescent="0.25">
      <c r="A6163">
        <v>802</v>
      </c>
      <c r="B6163" t="s">
        <v>270</v>
      </c>
      <c r="C6163" t="s">
        <v>43</v>
      </c>
      <c r="D6163" t="s">
        <v>62</v>
      </c>
      <c r="E6163" t="s">
        <v>307</v>
      </c>
      <c r="F6163" t="s">
        <v>307</v>
      </c>
      <c r="G6163" t="s">
        <v>307</v>
      </c>
      <c r="H6163" t="s">
        <v>307</v>
      </c>
      <c r="I6163" t="s">
        <v>307</v>
      </c>
      <c r="J6163" t="s">
        <v>307</v>
      </c>
      <c r="K6163" t="s">
        <v>307</v>
      </c>
      <c r="L6163" t="s">
        <v>307</v>
      </c>
      <c r="M6163" t="s">
        <v>307</v>
      </c>
      <c r="N6163" t="s">
        <v>307</v>
      </c>
      <c r="O6163" t="s">
        <v>307</v>
      </c>
      <c r="P6163" t="s">
        <v>307</v>
      </c>
      <c r="Q6163" t="s">
        <v>307</v>
      </c>
      <c r="R6163" t="s">
        <v>307</v>
      </c>
      <c r="S6163" t="s">
        <v>307</v>
      </c>
      <c r="T6163" t="s">
        <v>307</v>
      </c>
      <c r="U6163" t="s">
        <v>307</v>
      </c>
      <c r="V6163" t="s">
        <v>307</v>
      </c>
      <c r="W6163" t="s">
        <v>307</v>
      </c>
    </row>
    <row r="6164" spans="1:45" x14ac:dyDescent="0.25">
      <c r="A6164">
        <v>802</v>
      </c>
      <c r="B6164" t="s">
        <v>270</v>
      </c>
      <c r="C6164" t="s">
        <v>36</v>
      </c>
      <c r="D6164" t="s">
        <v>47</v>
      </c>
      <c r="E6164" t="s">
        <v>307</v>
      </c>
      <c r="F6164" t="s">
        <v>307</v>
      </c>
      <c r="G6164" t="s">
        <v>307</v>
      </c>
      <c r="H6164" t="s">
        <v>307</v>
      </c>
      <c r="I6164" t="s">
        <v>307</v>
      </c>
      <c r="J6164" t="s">
        <v>307</v>
      </c>
      <c r="K6164" t="s">
        <v>307</v>
      </c>
      <c r="L6164" t="s">
        <v>307</v>
      </c>
      <c r="M6164" t="s">
        <v>307</v>
      </c>
      <c r="N6164" t="s">
        <v>307</v>
      </c>
      <c r="O6164" t="s">
        <v>307</v>
      </c>
      <c r="P6164" t="s">
        <v>307</v>
      </c>
      <c r="Q6164" t="s">
        <v>307</v>
      </c>
      <c r="R6164" t="s">
        <v>307</v>
      </c>
      <c r="S6164" t="s">
        <v>307</v>
      </c>
      <c r="T6164" t="s">
        <v>307</v>
      </c>
      <c r="U6164" t="s">
        <v>307</v>
      </c>
      <c r="V6164" t="s">
        <v>307</v>
      </c>
      <c r="W6164" t="s">
        <v>307</v>
      </c>
      <c r="X6164" t="s">
        <v>307</v>
      </c>
      <c r="Y6164" t="s">
        <v>307</v>
      </c>
      <c r="Z6164" t="s">
        <v>307</v>
      </c>
      <c r="AA6164" t="s">
        <v>307</v>
      </c>
      <c r="AB6164" t="s">
        <v>307</v>
      </c>
      <c r="AC6164" t="s">
        <v>307</v>
      </c>
      <c r="AD6164" t="s">
        <v>307</v>
      </c>
      <c r="AE6164" t="s">
        <v>307</v>
      </c>
      <c r="AF6164" t="s">
        <v>307</v>
      </c>
      <c r="AG6164" t="s">
        <v>307</v>
      </c>
      <c r="AH6164" t="s">
        <v>307</v>
      </c>
      <c r="AI6164" t="s">
        <v>307</v>
      </c>
      <c r="AJ6164" t="s">
        <v>307</v>
      </c>
      <c r="AK6164" t="s">
        <v>307</v>
      </c>
      <c r="AL6164" t="s">
        <v>307</v>
      </c>
      <c r="AM6164" t="s">
        <v>307</v>
      </c>
      <c r="AN6164" t="s">
        <v>307</v>
      </c>
      <c r="AO6164" t="s">
        <v>307</v>
      </c>
      <c r="AP6164" t="s">
        <v>307</v>
      </c>
      <c r="AQ6164" t="s">
        <v>307</v>
      </c>
      <c r="AR6164" t="s">
        <v>307</v>
      </c>
      <c r="AS6164" t="s">
        <v>307</v>
      </c>
    </row>
    <row r="6165" spans="1:45" x14ac:dyDescent="0.25">
      <c r="A6165">
        <v>802</v>
      </c>
      <c r="B6165" t="s">
        <v>270</v>
      </c>
      <c r="C6165" t="s">
        <v>36</v>
      </c>
      <c r="D6165" t="s">
        <v>48</v>
      </c>
      <c r="E6165" t="s">
        <v>307</v>
      </c>
      <c r="F6165" t="s">
        <v>307</v>
      </c>
      <c r="G6165" t="s">
        <v>307</v>
      </c>
      <c r="H6165" t="s">
        <v>307</v>
      </c>
      <c r="I6165" t="s">
        <v>307</v>
      </c>
      <c r="J6165" t="s">
        <v>307</v>
      </c>
      <c r="K6165" t="s">
        <v>307</v>
      </c>
      <c r="L6165" t="s">
        <v>307</v>
      </c>
      <c r="M6165" t="s">
        <v>307</v>
      </c>
      <c r="N6165" t="s">
        <v>307</v>
      </c>
      <c r="O6165" t="s">
        <v>307</v>
      </c>
      <c r="P6165" t="s">
        <v>307</v>
      </c>
      <c r="Q6165" t="s">
        <v>307</v>
      </c>
      <c r="R6165" t="s">
        <v>307</v>
      </c>
      <c r="S6165" t="s">
        <v>307</v>
      </c>
      <c r="T6165" t="s">
        <v>307</v>
      </c>
      <c r="U6165" t="s">
        <v>307</v>
      </c>
      <c r="V6165" t="s">
        <v>307</v>
      </c>
      <c r="W6165" t="s">
        <v>307</v>
      </c>
      <c r="X6165" t="s">
        <v>307</v>
      </c>
      <c r="Y6165" t="s">
        <v>307</v>
      </c>
      <c r="Z6165" t="s">
        <v>307</v>
      </c>
      <c r="AA6165" t="s">
        <v>307</v>
      </c>
      <c r="AB6165" t="s">
        <v>307</v>
      </c>
      <c r="AC6165" t="s">
        <v>307</v>
      </c>
      <c r="AD6165" t="s">
        <v>307</v>
      </c>
      <c r="AE6165" t="s">
        <v>307</v>
      </c>
      <c r="AF6165" t="s">
        <v>307</v>
      </c>
      <c r="AG6165" t="s">
        <v>307</v>
      </c>
      <c r="AH6165" t="s">
        <v>307</v>
      </c>
      <c r="AI6165" t="s">
        <v>307</v>
      </c>
      <c r="AJ6165" t="s">
        <v>307</v>
      </c>
      <c r="AK6165" t="s">
        <v>307</v>
      </c>
      <c r="AL6165" t="s">
        <v>307</v>
      </c>
      <c r="AM6165" t="s">
        <v>307</v>
      </c>
      <c r="AN6165" t="s">
        <v>307</v>
      </c>
      <c r="AO6165" t="s">
        <v>307</v>
      </c>
      <c r="AP6165" t="s">
        <v>307</v>
      </c>
      <c r="AQ6165" t="s">
        <v>307</v>
      </c>
      <c r="AR6165" t="s">
        <v>307</v>
      </c>
      <c r="AS6165" t="s">
        <v>307</v>
      </c>
    </row>
    <row r="6166" spans="1:45" x14ac:dyDescent="0.25">
      <c r="A6166">
        <v>802</v>
      </c>
      <c r="B6166" t="s">
        <v>270</v>
      </c>
      <c r="C6166" t="s">
        <v>36</v>
      </c>
      <c r="D6166" t="s">
        <v>49</v>
      </c>
      <c r="E6166" t="s">
        <v>307</v>
      </c>
      <c r="F6166" t="s">
        <v>307</v>
      </c>
      <c r="G6166" t="s">
        <v>307</v>
      </c>
      <c r="H6166" t="s">
        <v>307</v>
      </c>
      <c r="I6166" t="s">
        <v>307</v>
      </c>
      <c r="J6166" t="s">
        <v>307</v>
      </c>
      <c r="K6166" t="s">
        <v>307</v>
      </c>
      <c r="L6166" t="s">
        <v>307</v>
      </c>
      <c r="M6166" t="s">
        <v>307</v>
      </c>
      <c r="N6166" t="s">
        <v>307</v>
      </c>
      <c r="O6166" t="s">
        <v>307</v>
      </c>
      <c r="P6166" t="s">
        <v>307</v>
      </c>
      <c r="Q6166" t="s">
        <v>307</v>
      </c>
      <c r="R6166" t="s">
        <v>307</v>
      </c>
      <c r="S6166" t="s">
        <v>307</v>
      </c>
      <c r="T6166" t="s">
        <v>307</v>
      </c>
      <c r="U6166" t="s">
        <v>307</v>
      </c>
      <c r="V6166" t="s">
        <v>307</v>
      </c>
      <c r="W6166" t="s">
        <v>307</v>
      </c>
      <c r="X6166" t="s">
        <v>307</v>
      </c>
      <c r="Y6166" t="s">
        <v>307</v>
      </c>
      <c r="Z6166" t="s">
        <v>307</v>
      </c>
      <c r="AA6166" t="s">
        <v>307</v>
      </c>
      <c r="AB6166" t="s">
        <v>307</v>
      </c>
      <c r="AC6166" t="s">
        <v>307</v>
      </c>
      <c r="AD6166" t="s">
        <v>307</v>
      </c>
      <c r="AE6166" t="s">
        <v>307</v>
      </c>
      <c r="AF6166" t="s">
        <v>307</v>
      </c>
      <c r="AG6166" t="s">
        <v>307</v>
      </c>
      <c r="AH6166" t="s">
        <v>307</v>
      </c>
      <c r="AI6166" t="s">
        <v>307</v>
      </c>
      <c r="AJ6166" t="s">
        <v>307</v>
      </c>
      <c r="AK6166" t="s">
        <v>307</v>
      </c>
      <c r="AL6166" t="s">
        <v>307</v>
      </c>
      <c r="AM6166" t="s">
        <v>307</v>
      </c>
      <c r="AN6166" t="s">
        <v>307</v>
      </c>
      <c r="AO6166" t="s">
        <v>307</v>
      </c>
      <c r="AP6166" t="s">
        <v>307</v>
      </c>
      <c r="AQ6166" t="s">
        <v>307</v>
      </c>
      <c r="AR6166" t="s">
        <v>307</v>
      </c>
      <c r="AS6166" t="s">
        <v>307</v>
      </c>
    </row>
    <row r="6167" spans="1:45" x14ac:dyDescent="0.25">
      <c r="A6167">
        <v>802</v>
      </c>
      <c r="B6167" t="s">
        <v>270</v>
      </c>
      <c r="C6167" t="s">
        <v>37</v>
      </c>
      <c r="D6167" t="s">
        <v>47</v>
      </c>
      <c r="E6167" t="s">
        <v>307</v>
      </c>
      <c r="F6167" t="s">
        <v>307</v>
      </c>
      <c r="G6167" t="s">
        <v>307</v>
      </c>
      <c r="H6167" t="s">
        <v>307</v>
      </c>
      <c r="I6167" t="s">
        <v>307</v>
      </c>
      <c r="J6167" t="s">
        <v>307</v>
      </c>
      <c r="K6167" t="s">
        <v>307</v>
      </c>
      <c r="L6167" t="s">
        <v>307</v>
      </c>
      <c r="M6167" t="s">
        <v>307</v>
      </c>
      <c r="N6167" t="s">
        <v>307</v>
      </c>
      <c r="O6167" t="s">
        <v>307</v>
      </c>
      <c r="P6167" t="s">
        <v>307</v>
      </c>
      <c r="Q6167" t="s">
        <v>307</v>
      </c>
      <c r="R6167" t="s">
        <v>307</v>
      </c>
      <c r="S6167" t="s">
        <v>307</v>
      </c>
      <c r="T6167" t="s">
        <v>307</v>
      </c>
      <c r="U6167" t="s">
        <v>307</v>
      </c>
      <c r="V6167" t="s">
        <v>307</v>
      </c>
      <c r="W6167" t="s">
        <v>307</v>
      </c>
      <c r="X6167" t="s">
        <v>307</v>
      </c>
      <c r="Y6167" t="s">
        <v>307</v>
      </c>
      <c r="Z6167" t="s">
        <v>307</v>
      </c>
      <c r="AA6167" t="s">
        <v>307</v>
      </c>
      <c r="AB6167" t="s">
        <v>307</v>
      </c>
      <c r="AC6167" t="s">
        <v>307</v>
      </c>
      <c r="AD6167" t="s">
        <v>307</v>
      </c>
      <c r="AE6167" t="s">
        <v>307</v>
      </c>
      <c r="AF6167" t="s">
        <v>307</v>
      </c>
      <c r="AG6167" t="s">
        <v>307</v>
      </c>
      <c r="AH6167" t="s">
        <v>307</v>
      </c>
      <c r="AI6167" t="s">
        <v>307</v>
      </c>
      <c r="AJ6167" t="s">
        <v>307</v>
      </c>
      <c r="AK6167" t="s">
        <v>307</v>
      </c>
      <c r="AL6167" t="s">
        <v>307</v>
      </c>
      <c r="AM6167" t="s">
        <v>307</v>
      </c>
      <c r="AN6167" t="s">
        <v>307</v>
      </c>
      <c r="AO6167" t="s">
        <v>307</v>
      </c>
      <c r="AP6167" t="s">
        <v>307</v>
      </c>
      <c r="AQ6167" t="s">
        <v>307</v>
      </c>
      <c r="AR6167" t="s">
        <v>307</v>
      </c>
      <c r="AS6167" t="s">
        <v>307</v>
      </c>
    </row>
    <row r="6168" spans="1:45" x14ac:dyDescent="0.25">
      <c r="A6168">
        <v>802</v>
      </c>
      <c r="B6168" t="s">
        <v>270</v>
      </c>
      <c r="C6168" t="s">
        <v>37</v>
      </c>
      <c r="D6168" t="s">
        <v>48</v>
      </c>
      <c r="E6168" t="s">
        <v>307</v>
      </c>
      <c r="F6168" t="s">
        <v>307</v>
      </c>
      <c r="G6168" t="s">
        <v>307</v>
      </c>
      <c r="H6168" t="s">
        <v>307</v>
      </c>
      <c r="I6168" t="s">
        <v>307</v>
      </c>
      <c r="J6168" t="s">
        <v>307</v>
      </c>
      <c r="K6168" t="s">
        <v>307</v>
      </c>
      <c r="L6168" t="s">
        <v>307</v>
      </c>
      <c r="M6168" t="s">
        <v>307</v>
      </c>
      <c r="N6168" t="s">
        <v>307</v>
      </c>
      <c r="O6168" t="s">
        <v>307</v>
      </c>
      <c r="P6168" t="s">
        <v>307</v>
      </c>
      <c r="Q6168" t="s">
        <v>307</v>
      </c>
      <c r="R6168" t="s">
        <v>307</v>
      </c>
      <c r="S6168" t="s">
        <v>307</v>
      </c>
      <c r="T6168" t="s">
        <v>307</v>
      </c>
      <c r="U6168" t="s">
        <v>307</v>
      </c>
      <c r="V6168" t="s">
        <v>307</v>
      </c>
      <c r="W6168" t="s">
        <v>307</v>
      </c>
      <c r="X6168" t="s">
        <v>307</v>
      </c>
      <c r="Y6168" t="s">
        <v>307</v>
      </c>
      <c r="Z6168" t="s">
        <v>307</v>
      </c>
      <c r="AA6168" t="s">
        <v>307</v>
      </c>
      <c r="AB6168" t="s">
        <v>307</v>
      </c>
      <c r="AC6168" t="s">
        <v>307</v>
      </c>
      <c r="AD6168" t="s">
        <v>307</v>
      </c>
      <c r="AE6168" t="s">
        <v>307</v>
      </c>
      <c r="AF6168" t="s">
        <v>307</v>
      </c>
      <c r="AG6168" t="s">
        <v>307</v>
      </c>
      <c r="AH6168" t="s">
        <v>307</v>
      </c>
      <c r="AI6168" t="s">
        <v>307</v>
      </c>
      <c r="AJ6168" t="s">
        <v>307</v>
      </c>
      <c r="AK6168" t="s">
        <v>307</v>
      </c>
      <c r="AL6168" t="s">
        <v>307</v>
      </c>
      <c r="AM6168" t="s">
        <v>307</v>
      </c>
      <c r="AN6168" t="s">
        <v>307</v>
      </c>
      <c r="AO6168" t="s">
        <v>307</v>
      </c>
      <c r="AP6168" t="s">
        <v>307</v>
      </c>
      <c r="AQ6168" t="s">
        <v>307</v>
      </c>
      <c r="AR6168" t="s">
        <v>307</v>
      </c>
      <c r="AS6168" t="s">
        <v>307</v>
      </c>
    </row>
    <row r="6169" spans="1:45" x14ac:dyDescent="0.25">
      <c r="A6169">
        <v>802</v>
      </c>
      <c r="B6169" t="s">
        <v>270</v>
      </c>
      <c r="C6169" t="s">
        <v>37</v>
      </c>
      <c r="D6169" t="s">
        <v>49</v>
      </c>
      <c r="E6169" t="s">
        <v>307</v>
      </c>
      <c r="F6169" t="s">
        <v>307</v>
      </c>
      <c r="G6169" t="s">
        <v>307</v>
      </c>
      <c r="H6169" t="s">
        <v>307</v>
      </c>
      <c r="I6169" t="s">
        <v>307</v>
      </c>
      <c r="J6169" t="s">
        <v>307</v>
      </c>
      <c r="K6169" t="s">
        <v>307</v>
      </c>
      <c r="L6169" t="s">
        <v>307</v>
      </c>
      <c r="M6169" t="s">
        <v>307</v>
      </c>
      <c r="N6169" t="s">
        <v>307</v>
      </c>
      <c r="O6169" t="s">
        <v>307</v>
      </c>
      <c r="P6169" t="s">
        <v>307</v>
      </c>
      <c r="Q6169" t="s">
        <v>307</v>
      </c>
      <c r="R6169" t="s">
        <v>307</v>
      </c>
      <c r="S6169" t="s">
        <v>307</v>
      </c>
      <c r="T6169" t="s">
        <v>307</v>
      </c>
      <c r="U6169" t="s">
        <v>307</v>
      </c>
      <c r="V6169" t="s">
        <v>307</v>
      </c>
      <c r="W6169" t="s">
        <v>307</v>
      </c>
      <c r="X6169" t="s">
        <v>307</v>
      </c>
      <c r="Y6169" t="s">
        <v>307</v>
      </c>
      <c r="Z6169" t="s">
        <v>307</v>
      </c>
      <c r="AA6169" t="s">
        <v>307</v>
      </c>
      <c r="AB6169" t="s">
        <v>307</v>
      </c>
      <c r="AC6169" t="s">
        <v>307</v>
      </c>
      <c r="AD6169" t="s">
        <v>307</v>
      </c>
      <c r="AE6169" t="s">
        <v>307</v>
      </c>
      <c r="AF6169" t="s">
        <v>307</v>
      </c>
      <c r="AG6169" t="s">
        <v>307</v>
      </c>
      <c r="AH6169" t="s">
        <v>307</v>
      </c>
      <c r="AI6169" t="s">
        <v>307</v>
      </c>
      <c r="AJ6169" t="s">
        <v>307</v>
      </c>
      <c r="AK6169" t="s">
        <v>307</v>
      </c>
      <c r="AL6169" t="s">
        <v>307</v>
      </c>
      <c r="AM6169" t="s">
        <v>307</v>
      </c>
      <c r="AN6169" t="s">
        <v>307</v>
      </c>
      <c r="AO6169" t="s">
        <v>307</v>
      </c>
      <c r="AP6169" t="s">
        <v>307</v>
      </c>
      <c r="AQ6169" t="s">
        <v>307</v>
      </c>
      <c r="AR6169" t="s">
        <v>307</v>
      </c>
      <c r="AS6169" t="s">
        <v>307</v>
      </c>
    </row>
    <row r="6170" spans="1:45" x14ac:dyDescent="0.25">
      <c r="A6170">
        <v>802</v>
      </c>
      <c r="B6170" t="s">
        <v>270</v>
      </c>
      <c r="C6170" t="s">
        <v>476</v>
      </c>
      <c r="D6170" t="s">
        <v>48</v>
      </c>
      <c r="E6170" t="s">
        <v>307</v>
      </c>
      <c r="F6170" t="s">
        <v>307</v>
      </c>
      <c r="G6170" t="s">
        <v>307</v>
      </c>
    </row>
    <row r="6171" spans="1:45" x14ac:dyDescent="0.25">
      <c r="A6171">
        <v>802</v>
      </c>
      <c r="B6171" t="s">
        <v>270</v>
      </c>
      <c r="C6171" t="s">
        <v>477</v>
      </c>
      <c r="D6171" t="s">
        <v>48</v>
      </c>
      <c r="E6171" t="s">
        <v>307</v>
      </c>
      <c r="F6171" t="s">
        <v>307</v>
      </c>
      <c r="G6171" t="s">
        <v>307</v>
      </c>
    </row>
    <row r="6172" spans="1:45" x14ac:dyDescent="0.25">
      <c r="A6172">
        <v>802</v>
      </c>
      <c r="B6172" t="s">
        <v>270</v>
      </c>
      <c r="C6172" t="s">
        <v>45</v>
      </c>
      <c r="D6172" t="s">
        <v>63</v>
      </c>
      <c r="E6172" t="s">
        <v>307</v>
      </c>
      <c r="F6172" t="s">
        <v>307</v>
      </c>
      <c r="G6172" t="s">
        <v>307</v>
      </c>
      <c r="H6172" t="s">
        <v>307</v>
      </c>
      <c r="I6172" t="s">
        <v>307</v>
      </c>
      <c r="J6172" t="s">
        <v>307</v>
      </c>
      <c r="K6172" t="s">
        <v>307</v>
      </c>
      <c r="L6172" t="s">
        <v>307</v>
      </c>
      <c r="M6172" t="s">
        <v>307</v>
      </c>
      <c r="N6172" t="s">
        <v>307</v>
      </c>
      <c r="O6172" t="s">
        <v>307</v>
      </c>
      <c r="P6172" t="s">
        <v>307</v>
      </c>
      <c r="Q6172" t="s">
        <v>307</v>
      </c>
      <c r="R6172" t="s">
        <v>307</v>
      </c>
      <c r="S6172" t="s">
        <v>307</v>
      </c>
      <c r="T6172" t="s">
        <v>307</v>
      </c>
      <c r="U6172" t="s">
        <v>307</v>
      </c>
      <c r="V6172" t="s">
        <v>307</v>
      </c>
      <c r="W6172" t="s">
        <v>307</v>
      </c>
    </row>
    <row r="6173" spans="1:45" x14ac:dyDescent="0.25">
      <c r="A6173">
        <v>802</v>
      </c>
      <c r="B6173" t="s">
        <v>270</v>
      </c>
      <c r="C6173" t="s">
        <v>45</v>
      </c>
      <c r="D6173" t="s">
        <v>64</v>
      </c>
      <c r="E6173" t="s">
        <v>307</v>
      </c>
      <c r="F6173" t="s">
        <v>307</v>
      </c>
      <c r="G6173" t="s">
        <v>307</v>
      </c>
      <c r="H6173" t="s">
        <v>307</v>
      </c>
      <c r="I6173" t="s">
        <v>307</v>
      </c>
      <c r="J6173" t="s">
        <v>307</v>
      </c>
      <c r="K6173" t="s">
        <v>307</v>
      </c>
      <c r="L6173" t="s">
        <v>307</v>
      </c>
      <c r="M6173" t="s">
        <v>307</v>
      </c>
      <c r="N6173" t="s">
        <v>307</v>
      </c>
      <c r="O6173" t="s">
        <v>307</v>
      </c>
      <c r="P6173" t="s">
        <v>307</v>
      </c>
      <c r="Q6173" t="s">
        <v>307</v>
      </c>
      <c r="R6173" t="s">
        <v>307</v>
      </c>
      <c r="S6173" t="s">
        <v>307</v>
      </c>
      <c r="T6173" t="s">
        <v>307</v>
      </c>
      <c r="U6173" t="s">
        <v>307</v>
      </c>
      <c r="V6173" t="s">
        <v>307</v>
      </c>
      <c r="W6173" t="s">
        <v>307</v>
      </c>
    </row>
    <row r="6174" spans="1:45" x14ac:dyDescent="0.25">
      <c r="A6174">
        <v>802</v>
      </c>
      <c r="B6174" t="s">
        <v>270</v>
      </c>
      <c r="C6174" t="s">
        <v>40</v>
      </c>
      <c r="D6174" t="s">
        <v>52</v>
      </c>
      <c r="E6174" t="s">
        <v>307</v>
      </c>
      <c r="F6174" t="s">
        <v>307</v>
      </c>
      <c r="G6174" t="s">
        <v>307</v>
      </c>
      <c r="H6174" t="s">
        <v>307</v>
      </c>
      <c r="I6174" t="s">
        <v>307</v>
      </c>
      <c r="J6174" t="s">
        <v>307</v>
      </c>
      <c r="K6174" t="s">
        <v>307</v>
      </c>
      <c r="L6174" t="s">
        <v>307</v>
      </c>
      <c r="M6174" t="s">
        <v>307</v>
      </c>
      <c r="N6174" t="s">
        <v>307</v>
      </c>
      <c r="O6174" t="s">
        <v>307</v>
      </c>
      <c r="P6174" t="s">
        <v>307</v>
      </c>
      <c r="Q6174" t="s">
        <v>307</v>
      </c>
      <c r="R6174" t="s">
        <v>307</v>
      </c>
      <c r="S6174" t="s">
        <v>307</v>
      </c>
      <c r="T6174" t="s">
        <v>307</v>
      </c>
      <c r="U6174" t="s">
        <v>307</v>
      </c>
      <c r="V6174" t="s">
        <v>307</v>
      </c>
      <c r="W6174" t="s">
        <v>307</v>
      </c>
      <c r="X6174" t="s">
        <v>307</v>
      </c>
      <c r="Y6174" t="s">
        <v>307</v>
      </c>
      <c r="Z6174" t="s">
        <v>307</v>
      </c>
    </row>
    <row r="6175" spans="1:45" x14ac:dyDescent="0.25">
      <c r="A6175">
        <v>802</v>
      </c>
      <c r="B6175" t="s">
        <v>270</v>
      </c>
      <c r="C6175" t="s">
        <v>40</v>
      </c>
      <c r="D6175" t="s">
        <v>53</v>
      </c>
      <c r="E6175" t="s">
        <v>307</v>
      </c>
      <c r="F6175" t="s">
        <v>307</v>
      </c>
      <c r="G6175" t="s">
        <v>307</v>
      </c>
      <c r="H6175" t="s">
        <v>307</v>
      </c>
      <c r="I6175" t="s">
        <v>307</v>
      </c>
      <c r="J6175" t="s">
        <v>307</v>
      </c>
      <c r="K6175" t="s">
        <v>307</v>
      </c>
      <c r="L6175" t="s">
        <v>307</v>
      </c>
      <c r="M6175" t="s">
        <v>307</v>
      </c>
      <c r="N6175" t="s">
        <v>307</v>
      </c>
      <c r="O6175" t="s">
        <v>307</v>
      </c>
      <c r="P6175" t="s">
        <v>307</v>
      </c>
      <c r="Q6175" t="s">
        <v>307</v>
      </c>
      <c r="R6175" t="s">
        <v>307</v>
      </c>
      <c r="S6175" t="s">
        <v>307</v>
      </c>
      <c r="T6175" t="s">
        <v>307</v>
      </c>
      <c r="U6175" t="s">
        <v>307</v>
      </c>
      <c r="V6175" t="s">
        <v>307</v>
      </c>
      <c r="W6175" t="s">
        <v>307</v>
      </c>
      <c r="X6175" t="s">
        <v>307</v>
      </c>
      <c r="Y6175" t="s">
        <v>307</v>
      </c>
      <c r="Z6175" t="s">
        <v>307</v>
      </c>
    </row>
    <row r="6176" spans="1:45" x14ac:dyDescent="0.25">
      <c r="A6176">
        <v>802</v>
      </c>
      <c r="B6176" t="s">
        <v>270</v>
      </c>
      <c r="C6176" t="s">
        <v>39</v>
      </c>
      <c r="D6176" t="s">
        <v>50</v>
      </c>
      <c r="E6176" t="s">
        <v>307</v>
      </c>
      <c r="F6176" t="s">
        <v>307</v>
      </c>
      <c r="G6176" t="s">
        <v>307</v>
      </c>
      <c r="H6176" t="s">
        <v>307</v>
      </c>
      <c r="I6176" t="s">
        <v>307</v>
      </c>
      <c r="J6176" t="s">
        <v>307</v>
      </c>
      <c r="K6176" t="s">
        <v>307</v>
      </c>
      <c r="L6176" t="s">
        <v>307</v>
      </c>
      <c r="M6176" t="s">
        <v>307</v>
      </c>
      <c r="N6176" t="s">
        <v>307</v>
      </c>
      <c r="O6176" t="s">
        <v>307</v>
      </c>
      <c r="P6176" t="s">
        <v>307</v>
      </c>
      <c r="Q6176" t="s">
        <v>307</v>
      </c>
      <c r="R6176" t="s">
        <v>307</v>
      </c>
      <c r="S6176" t="s">
        <v>307</v>
      </c>
      <c r="T6176" t="s">
        <v>307</v>
      </c>
      <c r="U6176" t="s">
        <v>307</v>
      </c>
      <c r="V6176" t="s">
        <v>307</v>
      </c>
      <c r="W6176" t="s">
        <v>307</v>
      </c>
      <c r="X6176" t="s">
        <v>307</v>
      </c>
      <c r="Y6176" t="s">
        <v>307</v>
      </c>
      <c r="Z6176" t="s">
        <v>307</v>
      </c>
      <c r="AA6176" t="s">
        <v>307</v>
      </c>
      <c r="AB6176" t="s">
        <v>307</v>
      </c>
      <c r="AC6176" t="s">
        <v>307</v>
      </c>
      <c r="AD6176" t="s">
        <v>307</v>
      </c>
      <c r="AE6176" t="s">
        <v>307</v>
      </c>
      <c r="AF6176" t="s">
        <v>307</v>
      </c>
      <c r="AG6176" t="s">
        <v>307</v>
      </c>
      <c r="AH6176" t="s">
        <v>307</v>
      </c>
      <c r="AI6176" t="s">
        <v>307</v>
      </c>
      <c r="AJ6176" t="s">
        <v>307</v>
      </c>
      <c r="AK6176" t="s">
        <v>307</v>
      </c>
      <c r="AL6176" t="s">
        <v>307</v>
      </c>
      <c r="AM6176" t="s">
        <v>307</v>
      </c>
      <c r="AN6176" t="s">
        <v>307</v>
      </c>
      <c r="AO6176" t="s">
        <v>307</v>
      </c>
      <c r="AP6176" t="s">
        <v>307</v>
      </c>
    </row>
    <row r="6177" spans="1:42" x14ac:dyDescent="0.25">
      <c r="A6177">
        <v>802</v>
      </c>
      <c r="B6177" t="s">
        <v>270</v>
      </c>
      <c r="C6177" t="s">
        <v>39</v>
      </c>
      <c r="D6177" t="s">
        <v>48</v>
      </c>
      <c r="E6177" t="s">
        <v>307</v>
      </c>
      <c r="F6177" t="s">
        <v>307</v>
      </c>
      <c r="G6177" t="s">
        <v>307</v>
      </c>
      <c r="H6177" t="s">
        <v>307</v>
      </c>
      <c r="I6177" t="s">
        <v>307</v>
      </c>
      <c r="J6177" t="s">
        <v>307</v>
      </c>
      <c r="K6177" t="s">
        <v>307</v>
      </c>
      <c r="L6177" t="s">
        <v>307</v>
      </c>
      <c r="M6177" t="s">
        <v>307</v>
      </c>
      <c r="N6177" t="s">
        <v>307</v>
      </c>
      <c r="O6177" t="s">
        <v>307</v>
      </c>
      <c r="P6177" t="s">
        <v>307</v>
      </c>
      <c r="Q6177" t="s">
        <v>307</v>
      </c>
      <c r="R6177" t="s">
        <v>307</v>
      </c>
      <c r="S6177" t="s">
        <v>307</v>
      </c>
      <c r="T6177" t="s">
        <v>307</v>
      </c>
      <c r="U6177" t="s">
        <v>307</v>
      </c>
      <c r="V6177" t="s">
        <v>307</v>
      </c>
      <c r="W6177" t="s">
        <v>307</v>
      </c>
      <c r="X6177" t="s">
        <v>307</v>
      </c>
      <c r="Y6177" t="s">
        <v>307</v>
      </c>
      <c r="Z6177" t="s">
        <v>307</v>
      </c>
      <c r="AA6177" t="s">
        <v>307</v>
      </c>
      <c r="AB6177" t="s">
        <v>307</v>
      </c>
      <c r="AC6177" t="s">
        <v>307</v>
      </c>
      <c r="AD6177" t="s">
        <v>307</v>
      </c>
      <c r="AE6177" t="s">
        <v>307</v>
      </c>
      <c r="AF6177" t="s">
        <v>307</v>
      </c>
      <c r="AG6177" t="s">
        <v>307</v>
      </c>
      <c r="AH6177" t="s">
        <v>307</v>
      </c>
      <c r="AI6177" t="s">
        <v>307</v>
      </c>
      <c r="AJ6177" t="s">
        <v>307</v>
      </c>
      <c r="AK6177" t="s">
        <v>307</v>
      </c>
      <c r="AL6177" t="s">
        <v>307</v>
      </c>
      <c r="AM6177" t="s">
        <v>307</v>
      </c>
      <c r="AN6177" t="s">
        <v>307</v>
      </c>
      <c r="AO6177" t="s">
        <v>307</v>
      </c>
      <c r="AP6177" t="s">
        <v>307</v>
      </c>
    </row>
    <row r="6178" spans="1:42" x14ac:dyDescent="0.25">
      <c r="A6178">
        <v>802</v>
      </c>
      <c r="B6178" t="s">
        <v>270</v>
      </c>
      <c r="C6178" t="s">
        <v>39</v>
      </c>
      <c r="D6178" t="s">
        <v>51</v>
      </c>
      <c r="E6178" t="s">
        <v>307</v>
      </c>
      <c r="F6178" t="s">
        <v>307</v>
      </c>
      <c r="G6178" t="s">
        <v>307</v>
      </c>
      <c r="H6178" t="s">
        <v>307</v>
      </c>
      <c r="I6178" t="s">
        <v>307</v>
      </c>
      <c r="J6178" t="s">
        <v>307</v>
      </c>
      <c r="K6178" t="s">
        <v>307</v>
      </c>
      <c r="L6178" t="s">
        <v>307</v>
      </c>
      <c r="M6178" t="s">
        <v>307</v>
      </c>
      <c r="N6178" t="s">
        <v>307</v>
      </c>
      <c r="O6178" t="s">
        <v>307</v>
      </c>
      <c r="P6178" t="s">
        <v>307</v>
      </c>
      <c r="Q6178" t="s">
        <v>307</v>
      </c>
      <c r="R6178" t="s">
        <v>307</v>
      </c>
      <c r="S6178" t="s">
        <v>307</v>
      </c>
      <c r="T6178" t="s">
        <v>307</v>
      </c>
      <c r="U6178" t="s">
        <v>307</v>
      </c>
      <c r="V6178" t="s">
        <v>307</v>
      </c>
      <c r="W6178" t="s">
        <v>307</v>
      </c>
      <c r="X6178" t="s">
        <v>307</v>
      </c>
      <c r="Y6178" t="s">
        <v>307</v>
      </c>
      <c r="Z6178" t="s">
        <v>307</v>
      </c>
      <c r="AA6178" t="s">
        <v>307</v>
      </c>
      <c r="AB6178" t="s">
        <v>307</v>
      </c>
      <c r="AC6178" t="s">
        <v>307</v>
      </c>
      <c r="AD6178" t="s">
        <v>307</v>
      </c>
      <c r="AE6178" t="s">
        <v>307</v>
      </c>
      <c r="AF6178" t="s">
        <v>307</v>
      </c>
      <c r="AG6178" t="s">
        <v>307</v>
      </c>
      <c r="AH6178" t="s">
        <v>307</v>
      </c>
      <c r="AI6178" t="s">
        <v>307</v>
      </c>
      <c r="AJ6178" t="s">
        <v>307</v>
      </c>
      <c r="AK6178" t="s">
        <v>307</v>
      </c>
      <c r="AL6178" t="s">
        <v>307</v>
      </c>
      <c r="AM6178" t="s">
        <v>307</v>
      </c>
      <c r="AN6178" t="s">
        <v>307</v>
      </c>
      <c r="AO6178" t="s">
        <v>307</v>
      </c>
      <c r="AP6178" t="s">
        <v>307</v>
      </c>
    </row>
    <row r="6179" spans="1:42" x14ac:dyDescent="0.25">
      <c r="A6179">
        <v>802</v>
      </c>
      <c r="B6179" t="s">
        <v>270</v>
      </c>
      <c r="C6179" t="s">
        <v>46</v>
      </c>
      <c r="D6179" t="s">
        <v>65</v>
      </c>
      <c r="E6179" t="s">
        <v>307</v>
      </c>
      <c r="F6179" t="s">
        <v>307</v>
      </c>
      <c r="G6179" t="s">
        <v>307</v>
      </c>
      <c r="H6179" t="s">
        <v>307</v>
      </c>
      <c r="I6179" t="s">
        <v>307</v>
      </c>
      <c r="J6179" t="s">
        <v>307</v>
      </c>
      <c r="K6179" t="s">
        <v>307</v>
      </c>
      <c r="L6179" t="s">
        <v>307</v>
      </c>
      <c r="M6179" t="s">
        <v>307</v>
      </c>
      <c r="N6179" t="s">
        <v>307</v>
      </c>
      <c r="O6179" t="s">
        <v>307</v>
      </c>
      <c r="P6179" t="s">
        <v>307</v>
      </c>
      <c r="Q6179" t="s">
        <v>307</v>
      </c>
      <c r="R6179" t="s">
        <v>307</v>
      </c>
      <c r="S6179" t="s">
        <v>307</v>
      </c>
      <c r="T6179" t="s">
        <v>307</v>
      </c>
      <c r="U6179" t="s">
        <v>307</v>
      </c>
      <c r="V6179" t="s">
        <v>307</v>
      </c>
      <c r="W6179" t="s">
        <v>307</v>
      </c>
      <c r="X6179" t="s">
        <v>307</v>
      </c>
      <c r="Y6179" t="s">
        <v>307</v>
      </c>
      <c r="Z6179" t="s">
        <v>307</v>
      </c>
    </row>
    <row r="6180" spans="1:42" x14ac:dyDescent="0.25">
      <c r="A6180">
        <v>802</v>
      </c>
      <c r="B6180" t="s">
        <v>270</v>
      </c>
      <c r="C6180" t="s">
        <v>46</v>
      </c>
      <c r="D6180" t="s">
        <v>66</v>
      </c>
      <c r="E6180" t="s">
        <v>307</v>
      </c>
      <c r="F6180" t="s">
        <v>307</v>
      </c>
      <c r="G6180" t="s">
        <v>307</v>
      </c>
      <c r="H6180" t="s">
        <v>307</v>
      </c>
      <c r="I6180" t="s">
        <v>307</v>
      </c>
      <c r="J6180" t="s">
        <v>307</v>
      </c>
      <c r="K6180" t="s">
        <v>307</v>
      </c>
      <c r="L6180" t="s">
        <v>307</v>
      </c>
      <c r="M6180" t="s">
        <v>307</v>
      </c>
      <c r="N6180" t="s">
        <v>307</v>
      </c>
      <c r="O6180" t="s">
        <v>307</v>
      </c>
      <c r="P6180" t="s">
        <v>307</v>
      </c>
      <c r="Q6180" t="s">
        <v>307</v>
      </c>
      <c r="R6180" t="s">
        <v>307</v>
      </c>
      <c r="S6180" t="s">
        <v>307</v>
      </c>
      <c r="T6180" t="s">
        <v>307</v>
      </c>
      <c r="U6180" t="s">
        <v>307</v>
      </c>
      <c r="V6180" t="s">
        <v>307</v>
      </c>
      <c r="W6180" t="s">
        <v>307</v>
      </c>
      <c r="X6180" t="s">
        <v>307</v>
      </c>
      <c r="Y6180" t="s">
        <v>307</v>
      </c>
      <c r="Z6180" t="s">
        <v>307</v>
      </c>
    </row>
    <row r="6181" spans="1:42" x14ac:dyDescent="0.25">
      <c r="A6181">
        <v>802</v>
      </c>
      <c r="B6181" t="s">
        <v>270</v>
      </c>
      <c r="C6181" t="s">
        <v>46</v>
      </c>
      <c r="D6181" t="s">
        <v>67</v>
      </c>
      <c r="E6181" t="s">
        <v>307</v>
      </c>
      <c r="F6181" t="s">
        <v>307</v>
      </c>
      <c r="G6181" t="s">
        <v>307</v>
      </c>
      <c r="H6181" t="s">
        <v>307</v>
      </c>
      <c r="I6181" t="s">
        <v>307</v>
      </c>
      <c r="J6181" t="s">
        <v>307</v>
      </c>
      <c r="K6181" t="s">
        <v>307</v>
      </c>
      <c r="L6181" t="s">
        <v>307</v>
      </c>
      <c r="M6181" t="s">
        <v>307</v>
      </c>
      <c r="N6181" t="s">
        <v>307</v>
      </c>
      <c r="O6181" t="s">
        <v>307</v>
      </c>
      <c r="P6181" t="s">
        <v>307</v>
      </c>
      <c r="Q6181" t="s">
        <v>307</v>
      </c>
      <c r="R6181" t="s">
        <v>307</v>
      </c>
      <c r="S6181" t="s">
        <v>307</v>
      </c>
      <c r="T6181" t="s">
        <v>307</v>
      </c>
      <c r="U6181" t="s">
        <v>307</v>
      </c>
      <c r="V6181" t="s">
        <v>307</v>
      </c>
      <c r="W6181" t="s">
        <v>307</v>
      </c>
      <c r="X6181" t="s">
        <v>307</v>
      </c>
      <c r="Y6181" t="s">
        <v>307</v>
      </c>
      <c r="Z6181" t="s">
        <v>307</v>
      </c>
    </row>
    <row r="6182" spans="1:42" x14ac:dyDescent="0.25">
      <c r="A6182">
        <v>802</v>
      </c>
      <c r="B6182" t="s">
        <v>270</v>
      </c>
      <c r="C6182" t="s">
        <v>46</v>
      </c>
      <c r="D6182" t="s">
        <v>68</v>
      </c>
      <c r="E6182" t="s">
        <v>307</v>
      </c>
      <c r="F6182" t="s">
        <v>307</v>
      </c>
      <c r="G6182" t="s">
        <v>307</v>
      </c>
      <c r="H6182" t="s">
        <v>307</v>
      </c>
      <c r="I6182" t="s">
        <v>307</v>
      </c>
      <c r="J6182" t="s">
        <v>307</v>
      </c>
      <c r="K6182" t="s">
        <v>307</v>
      </c>
      <c r="L6182" t="s">
        <v>307</v>
      </c>
      <c r="M6182" t="s">
        <v>307</v>
      </c>
      <c r="N6182" t="s">
        <v>307</v>
      </c>
      <c r="O6182" t="s">
        <v>307</v>
      </c>
      <c r="P6182" t="s">
        <v>307</v>
      </c>
      <c r="Q6182" t="s">
        <v>307</v>
      </c>
      <c r="R6182" t="s">
        <v>307</v>
      </c>
      <c r="S6182" t="s">
        <v>307</v>
      </c>
      <c r="T6182" t="s">
        <v>307</v>
      </c>
      <c r="U6182" t="s">
        <v>307</v>
      </c>
      <c r="V6182" t="s">
        <v>307</v>
      </c>
      <c r="W6182" t="s">
        <v>307</v>
      </c>
      <c r="X6182" t="s">
        <v>307</v>
      </c>
      <c r="Y6182" t="s">
        <v>307</v>
      </c>
      <c r="Z6182" t="s">
        <v>307</v>
      </c>
    </row>
    <row r="6183" spans="1:42" x14ac:dyDescent="0.25">
      <c r="A6183">
        <v>802</v>
      </c>
      <c r="B6183" t="s">
        <v>270</v>
      </c>
      <c r="C6183" t="s">
        <v>46</v>
      </c>
      <c r="D6183" t="s">
        <v>69</v>
      </c>
      <c r="E6183" t="s">
        <v>307</v>
      </c>
      <c r="F6183" t="s">
        <v>307</v>
      </c>
      <c r="G6183" t="s">
        <v>307</v>
      </c>
      <c r="H6183" t="s">
        <v>307</v>
      </c>
      <c r="I6183" t="s">
        <v>307</v>
      </c>
      <c r="J6183" t="s">
        <v>307</v>
      </c>
      <c r="K6183" t="s">
        <v>307</v>
      </c>
      <c r="L6183" t="s">
        <v>307</v>
      </c>
      <c r="M6183" t="s">
        <v>307</v>
      </c>
      <c r="N6183" t="s">
        <v>307</v>
      </c>
      <c r="O6183" t="s">
        <v>307</v>
      </c>
      <c r="P6183" t="s">
        <v>307</v>
      </c>
      <c r="Q6183" t="s">
        <v>307</v>
      </c>
      <c r="R6183" t="s">
        <v>307</v>
      </c>
      <c r="S6183" t="s">
        <v>307</v>
      </c>
      <c r="T6183" t="s">
        <v>307</v>
      </c>
      <c r="U6183" t="s">
        <v>307</v>
      </c>
      <c r="V6183" t="s">
        <v>307</v>
      </c>
      <c r="W6183" t="s">
        <v>307</v>
      </c>
      <c r="X6183" t="s">
        <v>307</v>
      </c>
      <c r="Y6183" t="s">
        <v>307</v>
      </c>
      <c r="Z6183" t="s">
        <v>307</v>
      </c>
    </row>
    <row r="6184" spans="1:42" x14ac:dyDescent="0.25">
      <c r="A6184">
        <v>802</v>
      </c>
      <c r="B6184" t="s">
        <v>270</v>
      </c>
      <c r="C6184" t="s">
        <v>46</v>
      </c>
      <c r="D6184" t="s">
        <v>70</v>
      </c>
      <c r="E6184" t="s">
        <v>307</v>
      </c>
      <c r="F6184" t="s">
        <v>307</v>
      </c>
      <c r="G6184" t="s">
        <v>307</v>
      </c>
      <c r="H6184" t="s">
        <v>307</v>
      </c>
      <c r="I6184" t="s">
        <v>307</v>
      </c>
      <c r="J6184" t="s">
        <v>307</v>
      </c>
      <c r="K6184" t="s">
        <v>307</v>
      </c>
      <c r="L6184" t="s">
        <v>307</v>
      </c>
      <c r="M6184" t="s">
        <v>307</v>
      </c>
      <c r="N6184" t="s">
        <v>307</v>
      </c>
      <c r="O6184" t="s">
        <v>307</v>
      </c>
      <c r="P6184" t="s">
        <v>307</v>
      </c>
      <c r="Q6184" t="s">
        <v>307</v>
      </c>
      <c r="R6184" t="s">
        <v>307</v>
      </c>
      <c r="S6184" t="s">
        <v>307</v>
      </c>
      <c r="T6184" t="s">
        <v>307</v>
      </c>
      <c r="U6184" t="s">
        <v>307</v>
      </c>
      <c r="V6184" t="s">
        <v>307</v>
      </c>
      <c r="W6184" t="s">
        <v>307</v>
      </c>
      <c r="X6184" t="s">
        <v>307</v>
      </c>
      <c r="Y6184" t="s">
        <v>307</v>
      </c>
      <c r="Z6184" t="s">
        <v>307</v>
      </c>
    </row>
    <row r="6185" spans="1:42" x14ac:dyDescent="0.25">
      <c r="A6185">
        <v>802</v>
      </c>
      <c r="B6185" t="s">
        <v>270</v>
      </c>
      <c r="C6185" t="s">
        <v>46</v>
      </c>
      <c r="D6185" t="s">
        <v>71</v>
      </c>
      <c r="E6185" t="s">
        <v>307</v>
      </c>
      <c r="F6185" t="s">
        <v>307</v>
      </c>
      <c r="G6185" t="s">
        <v>307</v>
      </c>
      <c r="H6185" t="s">
        <v>307</v>
      </c>
      <c r="I6185" t="s">
        <v>307</v>
      </c>
      <c r="J6185" t="s">
        <v>307</v>
      </c>
      <c r="K6185" t="s">
        <v>307</v>
      </c>
      <c r="L6185" t="s">
        <v>307</v>
      </c>
      <c r="M6185" t="s">
        <v>307</v>
      </c>
      <c r="N6185" t="s">
        <v>307</v>
      </c>
      <c r="O6185" t="s">
        <v>307</v>
      </c>
      <c r="P6185" t="s">
        <v>307</v>
      </c>
      <c r="Q6185" t="s">
        <v>307</v>
      </c>
      <c r="R6185" t="s">
        <v>307</v>
      </c>
      <c r="S6185" t="s">
        <v>307</v>
      </c>
      <c r="T6185" t="s">
        <v>307</v>
      </c>
      <c r="U6185" t="s">
        <v>307</v>
      </c>
      <c r="V6185" t="s">
        <v>307</v>
      </c>
      <c r="W6185" t="s">
        <v>307</v>
      </c>
      <c r="X6185" t="s">
        <v>307</v>
      </c>
      <c r="Y6185" t="s">
        <v>307</v>
      </c>
      <c r="Z6185" t="s">
        <v>307</v>
      </c>
    </row>
    <row r="6186" spans="1:42" x14ac:dyDescent="0.25">
      <c r="A6186">
        <v>802</v>
      </c>
      <c r="B6186" t="s">
        <v>270</v>
      </c>
      <c r="C6186" t="s">
        <v>46</v>
      </c>
      <c r="D6186" t="s">
        <v>72</v>
      </c>
      <c r="E6186" t="s">
        <v>307</v>
      </c>
      <c r="F6186" t="s">
        <v>307</v>
      </c>
      <c r="G6186" t="s">
        <v>307</v>
      </c>
      <c r="H6186" t="s">
        <v>307</v>
      </c>
      <c r="I6186" t="s">
        <v>307</v>
      </c>
      <c r="J6186" t="s">
        <v>307</v>
      </c>
      <c r="K6186" t="s">
        <v>307</v>
      </c>
      <c r="L6186" t="s">
        <v>307</v>
      </c>
      <c r="M6186" t="s">
        <v>307</v>
      </c>
      <c r="N6186" t="s">
        <v>307</v>
      </c>
      <c r="O6186" t="s">
        <v>307</v>
      </c>
      <c r="P6186" t="s">
        <v>307</v>
      </c>
      <c r="Q6186" t="s">
        <v>307</v>
      </c>
      <c r="R6186" t="s">
        <v>307</v>
      </c>
      <c r="S6186" t="s">
        <v>307</v>
      </c>
      <c r="T6186" t="s">
        <v>307</v>
      </c>
      <c r="U6186" t="s">
        <v>307</v>
      </c>
      <c r="V6186" t="s">
        <v>307</v>
      </c>
      <c r="W6186" t="s">
        <v>307</v>
      </c>
      <c r="X6186" t="s">
        <v>307</v>
      </c>
      <c r="Y6186" t="s">
        <v>307</v>
      </c>
      <c r="Z6186" t="s">
        <v>307</v>
      </c>
    </row>
    <row r="6187" spans="1:42" x14ac:dyDescent="0.25">
      <c r="A6187">
        <v>802</v>
      </c>
      <c r="B6187" t="s">
        <v>270</v>
      </c>
      <c r="C6187" t="s">
        <v>46</v>
      </c>
      <c r="D6187" t="s">
        <v>47</v>
      </c>
      <c r="E6187" t="s">
        <v>307</v>
      </c>
      <c r="F6187" t="s">
        <v>307</v>
      </c>
      <c r="G6187" t="s">
        <v>307</v>
      </c>
      <c r="H6187" t="s">
        <v>307</v>
      </c>
      <c r="I6187" t="s">
        <v>307</v>
      </c>
      <c r="J6187" t="s">
        <v>307</v>
      </c>
      <c r="K6187" t="s">
        <v>307</v>
      </c>
      <c r="L6187" t="s">
        <v>307</v>
      </c>
      <c r="M6187" t="s">
        <v>307</v>
      </c>
      <c r="N6187" t="s">
        <v>307</v>
      </c>
      <c r="O6187" t="s">
        <v>307</v>
      </c>
      <c r="P6187" t="s">
        <v>307</v>
      </c>
      <c r="Q6187" t="s">
        <v>307</v>
      </c>
      <c r="R6187" t="s">
        <v>307</v>
      </c>
      <c r="S6187" t="s">
        <v>307</v>
      </c>
      <c r="T6187" t="s">
        <v>307</v>
      </c>
      <c r="U6187" t="s">
        <v>307</v>
      </c>
      <c r="V6187" t="s">
        <v>307</v>
      </c>
      <c r="W6187" t="s">
        <v>307</v>
      </c>
      <c r="X6187" t="s">
        <v>307</v>
      </c>
      <c r="Y6187" t="s">
        <v>307</v>
      </c>
      <c r="Z6187" t="s">
        <v>307</v>
      </c>
    </row>
    <row r="6188" spans="1:42" x14ac:dyDescent="0.25">
      <c r="A6188">
        <v>802</v>
      </c>
      <c r="B6188" t="s">
        <v>270</v>
      </c>
      <c r="C6188" t="s">
        <v>46</v>
      </c>
      <c r="D6188" t="s">
        <v>48</v>
      </c>
      <c r="E6188" t="s">
        <v>307</v>
      </c>
      <c r="F6188" t="s">
        <v>307</v>
      </c>
      <c r="G6188" t="s">
        <v>307</v>
      </c>
      <c r="H6188" t="s">
        <v>307</v>
      </c>
      <c r="I6188" t="s">
        <v>307</v>
      </c>
      <c r="J6188" t="s">
        <v>307</v>
      </c>
      <c r="K6188" t="s">
        <v>307</v>
      </c>
      <c r="L6188" t="s">
        <v>307</v>
      </c>
      <c r="M6188" t="s">
        <v>307</v>
      </c>
      <c r="N6188" t="s">
        <v>307</v>
      </c>
      <c r="O6188" t="s">
        <v>307</v>
      </c>
      <c r="P6188" t="s">
        <v>307</v>
      </c>
      <c r="Q6188" t="s">
        <v>307</v>
      </c>
      <c r="R6188" t="s">
        <v>307</v>
      </c>
      <c r="S6188" t="s">
        <v>307</v>
      </c>
      <c r="T6188" t="s">
        <v>307</v>
      </c>
      <c r="U6188" t="s">
        <v>307</v>
      </c>
      <c r="V6188" t="s">
        <v>307</v>
      </c>
      <c r="W6188" t="s">
        <v>307</v>
      </c>
      <c r="X6188" t="s">
        <v>307</v>
      </c>
      <c r="Y6188" t="s">
        <v>307</v>
      </c>
      <c r="Z6188" t="s">
        <v>307</v>
      </c>
    </row>
    <row r="6189" spans="1:42" x14ac:dyDescent="0.25">
      <c r="A6189">
        <v>802</v>
      </c>
      <c r="B6189" t="s">
        <v>270</v>
      </c>
      <c r="C6189" t="s">
        <v>46</v>
      </c>
      <c r="D6189" t="s">
        <v>49</v>
      </c>
      <c r="E6189" t="s">
        <v>307</v>
      </c>
      <c r="F6189" t="s">
        <v>307</v>
      </c>
      <c r="G6189" t="s">
        <v>307</v>
      </c>
      <c r="H6189" t="s">
        <v>307</v>
      </c>
      <c r="I6189" t="s">
        <v>307</v>
      </c>
      <c r="J6189" t="s">
        <v>307</v>
      </c>
      <c r="K6189" t="s">
        <v>307</v>
      </c>
      <c r="L6189" t="s">
        <v>307</v>
      </c>
      <c r="M6189" t="s">
        <v>307</v>
      </c>
      <c r="N6189" t="s">
        <v>307</v>
      </c>
      <c r="O6189" t="s">
        <v>307</v>
      </c>
      <c r="P6189" t="s">
        <v>307</v>
      </c>
      <c r="Q6189" t="s">
        <v>307</v>
      </c>
      <c r="R6189" t="s">
        <v>307</v>
      </c>
      <c r="S6189" t="s">
        <v>307</v>
      </c>
      <c r="T6189" t="s">
        <v>307</v>
      </c>
      <c r="U6189" t="s">
        <v>307</v>
      </c>
      <c r="V6189" t="s">
        <v>307</v>
      </c>
      <c r="W6189" t="s">
        <v>307</v>
      </c>
      <c r="X6189" t="s">
        <v>307</v>
      </c>
      <c r="Y6189" t="s">
        <v>307</v>
      </c>
      <c r="Z6189" t="s">
        <v>307</v>
      </c>
    </row>
    <row r="6190" spans="1:42" x14ac:dyDescent="0.25">
      <c r="A6190">
        <v>802</v>
      </c>
      <c r="B6190" t="s">
        <v>270</v>
      </c>
      <c r="C6190" t="s">
        <v>41</v>
      </c>
      <c r="D6190" t="s">
        <v>48</v>
      </c>
      <c r="E6190" t="s">
        <v>307</v>
      </c>
      <c r="F6190" t="s">
        <v>307</v>
      </c>
      <c r="G6190" t="s">
        <v>307</v>
      </c>
      <c r="H6190" t="s">
        <v>307</v>
      </c>
      <c r="I6190" t="s">
        <v>307</v>
      </c>
      <c r="J6190" t="s">
        <v>307</v>
      </c>
      <c r="K6190" t="s">
        <v>307</v>
      </c>
      <c r="L6190" t="s">
        <v>307</v>
      </c>
      <c r="M6190" t="s">
        <v>307</v>
      </c>
      <c r="N6190" t="s">
        <v>307</v>
      </c>
      <c r="O6190" t="s">
        <v>307</v>
      </c>
      <c r="P6190" t="s">
        <v>307</v>
      </c>
      <c r="Q6190" t="s">
        <v>307</v>
      </c>
      <c r="R6190" t="s">
        <v>307</v>
      </c>
      <c r="S6190" t="s">
        <v>307</v>
      </c>
      <c r="T6190" t="s">
        <v>307</v>
      </c>
      <c r="U6190" t="s">
        <v>307</v>
      </c>
      <c r="V6190" t="s">
        <v>307</v>
      </c>
      <c r="W6190" t="s">
        <v>307</v>
      </c>
      <c r="X6190" t="s">
        <v>307</v>
      </c>
      <c r="Y6190" t="s">
        <v>307</v>
      </c>
      <c r="Z6190" t="s">
        <v>307</v>
      </c>
    </row>
    <row r="6191" spans="1:42" x14ac:dyDescent="0.25">
      <c r="A6191">
        <v>802</v>
      </c>
      <c r="B6191" t="s">
        <v>270</v>
      </c>
      <c r="C6191" t="s">
        <v>459</v>
      </c>
      <c r="D6191" t="s">
        <v>48</v>
      </c>
      <c r="E6191" t="s">
        <v>307</v>
      </c>
      <c r="F6191" t="s">
        <v>307</v>
      </c>
      <c r="G6191" t="s">
        <v>307</v>
      </c>
      <c r="H6191" t="s">
        <v>307</v>
      </c>
      <c r="I6191" t="s">
        <v>307</v>
      </c>
      <c r="J6191" t="s">
        <v>307</v>
      </c>
      <c r="K6191" t="s">
        <v>307</v>
      </c>
      <c r="L6191" t="s">
        <v>307</v>
      </c>
      <c r="M6191" t="s">
        <v>307</v>
      </c>
      <c r="N6191" t="s">
        <v>307</v>
      </c>
      <c r="O6191" t="s">
        <v>307</v>
      </c>
      <c r="P6191" t="s">
        <v>307</v>
      </c>
      <c r="Q6191" t="s">
        <v>307</v>
      </c>
    </row>
    <row r="6192" spans="1:42" x14ac:dyDescent="0.25">
      <c r="A6192">
        <v>802</v>
      </c>
      <c r="B6192" t="s">
        <v>270</v>
      </c>
      <c r="C6192" t="s">
        <v>304</v>
      </c>
      <c r="D6192" t="s">
        <v>48</v>
      </c>
      <c r="E6192" t="s">
        <v>307</v>
      </c>
      <c r="F6192" t="s">
        <v>307</v>
      </c>
      <c r="G6192" t="s">
        <v>307</v>
      </c>
      <c r="H6192" t="s">
        <v>307</v>
      </c>
      <c r="I6192" t="s">
        <v>307</v>
      </c>
      <c r="J6192" t="s">
        <v>307</v>
      </c>
      <c r="K6192" t="s">
        <v>307</v>
      </c>
      <c r="L6192" t="s">
        <v>307</v>
      </c>
      <c r="M6192" t="s">
        <v>307</v>
      </c>
      <c r="N6192" t="s">
        <v>307</v>
      </c>
      <c r="O6192" t="s">
        <v>307</v>
      </c>
      <c r="P6192" t="s">
        <v>307</v>
      </c>
      <c r="Q6192" t="s">
        <v>307</v>
      </c>
    </row>
    <row r="6193" spans="1:45" x14ac:dyDescent="0.25">
      <c r="A6193">
        <v>802</v>
      </c>
      <c r="B6193" t="s">
        <v>270</v>
      </c>
      <c r="C6193" t="s">
        <v>433</v>
      </c>
      <c r="D6193" t="s">
        <v>48</v>
      </c>
      <c r="E6193" t="s">
        <v>307</v>
      </c>
      <c r="F6193" t="s">
        <v>307</v>
      </c>
      <c r="G6193" t="s">
        <v>307</v>
      </c>
      <c r="H6193" t="s">
        <v>307</v>
      </c>
      <c r="I6193" t="s">
        <v>307</v>
      </c>
      <c r="J6193" t="s">
        <v>307</v>
      </c>
      <c r="K6193" t="s">
        <v>307</v>
      </c>
      <c r="L6193" t="s">
        <v>307</v>
      </c>
      <c r="M6193" t="s">
        <v>307</v>
      </c>
      <c r="N6193" t="s">
        <v>307</v>
      </c>
      <c r="O6193" t="s">
        <v>307</v>
      </c>
      <c r="P6193" t="s">
        <v>307</v>
      </c>
      <c r="Q6193" t="s">
        <v>307</v>
      </c>
    </row>
    <row r="6194" spans="1:45" x14ac:dyDescent="0.25">
      <c r="A6194">
        <v>802</v>
      </c>
      <c r="B6194" t="s">
        <v>270</v>
      </c>
      <c r="C6194" t="s">
        <v>305</v>
      </c>
      <c r="D6194" t="s">
        <v>48</v>
      </c>
      <c r="E6194" t="s">
        <v>307</v>
      </c>
      <c r="F6194" t="s">
        <v>307</v>
      </c>
      <c r="G6194" t="s">
        <v>307</v>
      </c>
      <c r="H6194" t="s">
        <v>307</v>
      </c>
      <c r="I6194" t="s">
        <v>307</v>
      </c>
      <c r="J6194" t="s">
        <v>307</v>
      </c>
      <c r="K6194" t="s">
        <v>307</v>
      </c>
      <c r="L6194" t="s">
        <v>307</v>
      </c>
      <c r="M6194" t="s">
        <v>307</v>
      </c>
      <c r="N6194" t="s">
        <v>307</v>
      </c>
      <c r="O6194" t="s">
        <v>307</v>
      </c>
      <c r="P6194" t="s">
        <v>307</v>
      </c>
      <c r="Q6194" t="s">
        <v>307</v>
      </c>
    </row>
    <row r="6195" spans="1:45" x14ac:dyDescent="0.25">
      <c r="A6195">
        <v>802</v>
      </c>
      <c r="B6195" t="s">
        <v>270</v>
      </c>
      <c r="C6195" t="s">
        <v>306</v>
      </c>
      <c r="D6195" t="s">
        <v>48</v>
      </c>
      <c r="E6195" t="s">
        <v>307</v>
      </c>
      <c r="F6195" t="s">
        <v>307</v>
      </c>
      <c r="G6195" t="s">
        <v>307</v>
      </c>
      <c r="H6195" t="s">
        <v>307</v>
      </c>
      <c r="I6195" t="s">
        <v>307</v>
      </c>
      <c r="J6195" t="s">
        <v>307</v>
      </c>
      <c r="K6195" t="s">
        <v>307</v>
      </c>
      <c r="L6195" t="s">
        <v>307</v>
      </c>
      <c r="M6195" t="s">
        <v>307</v>
      </c>
      <c r="N6195" t="s">
        <v>307</v>
      </c>
      <c r="O6195" t="s">
        <v>307</v>
      </c>
      <c r="P6195" t="s">
        <v>307</v>
      </c>
      <c r="Q6195" t="s">
        <v>307</v>
      </c>
    </row>
    <row r="6196" spans="1:45" x14ac:dyDescent="0.25">
      <c r="A6196">
        <v>802</v>
      </c>
      <c r="B6196" t="s">
        <v>270</v>
      </c>
      <c r="C6196" t="s">
        <v>44</v>
      </c>
      <c r="D6196" t="s">
        <v>54</v>
      </c>
      <c r="E6196" t="s">
        <v>307</v>
      </c>
      <c r="F6196" t="s">
        <v>307</v>
      </c>
      <c r="G6196" t="s">
        <v>307</v>
      </c>
      <c r="H6196" t="s">
        <v>307</v>
      </c>
      <c r="I6196" t="s">
        <v>307</v>
      </c>
      <c r="J6196" t="s">
        <v>307</v>
      </c>
      <c r="K6196" t="s">
        <v>307</v>
      </c>
      <c r="L6196" t="s">
        <v>307</v>
      </c>
      <c r="M6196" t="s">
        <v>307</v>
      </c>
      <c r="N6196" t="s">
        <v>307</v>
      </c>
      <c r="O6196" t="s">
        <v>307</v>
      </c>
      <c r="P6196" t="s">
        <v>307</v>
      </c>
      <c r="Q6196" t="s">
        <v>307</v>
      </c>
      <c r="R6196" t="s">
        <v>307</v>
      </c>
      <c r="S6196" t="s">
        <v>307</v>
      </c>
      <c r="T6196" t="s">
        <v>307</v>
      </c>
      <c r="U6196" t="s">
        <v>307</v>
      </c>
      <c r="V6196" t="s">
        <v>307</v>
      </c>
      <c r="W6196" t="s">
        <v>307</v>
      </c>
    </row>
    <row r="6197" spans="1:45" x14ac:dyDescent="0.25">
      <c r="A6197">
        <v>802</v>
      </c>
      <c r="B6197" t="s">
        <v>270</v>
      </c>
      <c r="C6197" t="s">
        <v>44</v>
      </c>
      <c r="D6197" t="s">
        <v>55</v>
      </c>
      <c r="E6197" t="s">
        <v>307</v>
      </c>
      <c r="F6197" t="s">
        <v>307</v>
      </c>
      <c r="G6197" t="s">
        <v>307</v>
      </c>
      <c r="H6197" t="s">
        <v>307</v>
      </c>
      <c r="I6197" t="s">
        <v>307</v>
      </c>
      <c r="J6197" t="s">
        <v>307</v>
      </c>
      <c r="K6197" t="s">
        <v>307</v>
      </c>
      <c r="L6197" t="s">
        <v>307</v>
      </c>
      <c r="M6197" t="s">
        <v>307</v>
      </c>
      <c r="N6197" t="s">
        <v>307</v>
      </c>
      <c r="O6197" t="s">
        <v>307</v>
      </c>
      <c r="P6197" t="s">
        <v>307</v>
      </c>
      <c r="Q6197" t="s">
        <v>307</v>
      </c>
      <c r="R6197" t="s">
        <v>307</v>
      </c>
      <c r="S6197" t="s">
        <v>307</v>
      </c>
      <c r="T6197" t="s">
        <v>307</v>
      </c>
      <c r="U6197" t="s">
        <v>307</v>
      </c>
      <c r="V6197" t="s">
        <v>307</v>
      </c>
      <c r="W6197" t="s">
        <v>307</v>
      </c>
    </row>
    <row r="6198" spans="1:45" x14ac:dyDescent="0.25">
      <c r="A6198">
        <v>802</v>
      </c>
      <c r="B6198" t="s">
        <v>270</v>
      </c>
      <c r="C6198" t="s">
        <v>44</v>
      </c>
      <c r="D6198" t="s">
        <v>56</v>
      </c>
      <c r="E6198" t="s">
        <v>307</v>
      </c>
      <c r="F6198" t="s">
        <v>307</v>
      </c>
      <c r="G6198" t="s">
        <v>307</v>
      </c>
      <c r="H6198" t="s">
        <v>307</v>
      </c>
      <c r="I6198" t="s">
        <v>307</v>
      </c>
      <c r="J6198" t="s">
        <v>307</v>
      </c>
      <c r="K6198" t="s">
        <v>307</v>
      </c>
      <c r="L6198" t="s">
        <v>307</v>
      </c>
      <c r="M6198" t="s">
        <v>307</v>
      </c>
      <c r="N6198" t="s">
        <v>307</v>
      </c>
      <c r="O6198" t="s">
        <v>307</v>
      </c>
      <c r="P6198" t="s">
        <v>307</v>
      </c>
      <c r="Q6198" t="s">
        <v>307</v>
      </c>
      <c r="R6198" t="s">
        <v>307</v>
      </c>
      <c r="S6198" t="s">
        <v>307</v>
      </c>
      <c r="T6198" t="s">
        <v>307</v>
      </c>
      <c r="U6198" t="s">
        <v>307</v>
      </c>
      <c r="V6198" t="s">
        <v>307</v>
      </c>
      <c r="W6198" t="s">
        <v>307</v>
      </c>
    </row>
    <row r="6199" spans="1:45" x14ac:dyDescent="0.25">
      <c r="A6199">
        <v>802</v>
      </c>
      <c r="B6199" t="s">
        <v>270</v>
      </c>
      <c r="C6199" t="s">
        <v>44</v>
      </c>
      <c r="D6199" t="s">
        <v>57</v>
      </c>
      <c r="E6199" t="s">
        <v>307</v>
      </c>
      <c r="F6199" t="s">
        <v>307</v>
      </c>
      <c r="G6199" t="s">
        <v>307</v>
      </c>
      <c r="H6199" t="s">
        <v>307</v>
      </c>
      <c r="I6199" t="s">
        <v>307</v>
      </c>
      <c r="J6199" t="s">
        <v>307</v>
      </c>
      <c r="K6199" t="s">
        <v>307</v>
      </c>
      <c r="L6199" t="s">
        <v>307</v>
      </c>
      <c r="M6199" t="s">
        <v>307</v>
      </c>
      <c r="N6199" t="s">
        <v>307</v>
      </c>
      <c r="O6199" t="s">
        <v>307</v>
      </c>
      <c r="P6199" t="s">
        <v>307</v>
      </c>
      <c r="Q6199" t="s">
        <v>307</v>
      </c>
      <c r="R6199" t="s">
        <v>307</v>
      </c>
      <c r="S6199" t="s">
        <v>307</v>
      </c>
      <c r="T6199" t="s">
        <v>307</v>
      </c>
      <c r="U6199" t="s">
        <v>307</v>
      </c>
      <c r="V6199" t="s">
        <v>307</v>
      </c>
      <c r="W6199" t="s">
        <v>307</v>
      </c>
    </row>
    <row r="6200" spans="1:45" x14ac:dyDescent="0.25">
      <c r="A6200">
        <v>802</v>
      </c>
      <c r="B6200" t="s">
        <v>270</v>
      </c>
      <c r="C6200" t="s">
        <v>44</v>
      </c>
      <c r="D6200" t="s">
        <v>58</v>
      </c>
      <c r="E6200" t="s">
        <v>307</v>
      </c>
      <c r="F6200" t="s">
        <v>307</v>
      </c>
      <c r="G6200" t="s">
        <v>307</v>
      </c>
      <c r="H6200" t="s">
        <v>307</v>
      </c>
      <c r="I6200" t="s">
        <v>307</v>
      </c>
      <c r="J6200" t="s">
        <v>307</v>
      </c>
      <c r="K6200" t="s">
        <v>307</v>
      </c>
      <c r="L6200" t="s">
        <v>307</v>
      </c>
      <c r="M6200" t="s">
        <v>307</v>
      </c>
      <c r="N6200" t="s">
        <v>307</v>
      </c>
      <c r="O6200" t="s">
        <v>307</v>
      </c>
      <c r="P6200" t="s">
        <v>307</v>
      </c>
      <c r="Q6200" t="s">
        <v>307</v>
      </c>
      <c r="R6200" t="s">
        <v>307</v>
      </c>
      <c r="S6200" t="s">
        <v>307</v>
      </c>
      <c r="T6200" t="s">
        <v>307</v>
      </c>
      <c r="U6200" t="s">
        <v>307</v>
      </c>
      <c r="V6200" t="s">
        <v>307</v>
      </c>
      <c r="W6200" t="s">
        <v>307</v>
      </c>
    </row>
    <row r="6201" spans="1:45" x14ac:dyDescent="0.25">
      <c r="A6201">
        <v>802</v>
      </c>
      <c r="B6201" t="s">
        <v>270</v>
      </c>
      <c r="C6201" t="s">
        <v>44</v>
      </c>
      <c r="D6201" t="s">
        <v>59</v>
      </c>
      <c r="E6201" t="s">
        <v>307</v>
      </c>
      <c r="F6201" t="s">
        <v>307</v>
      </c>
      <c r="G6201" t="s">
        <v>307</v>
      </c>
      <c r="H6201" t="s">
        <v>307</v>
      </c>
      <c r="I6201" t="s">
        <v>307</v>
      </c>
      <c r="J6201" t="s">
        <v>307</v>
      </c>
      <c r="K6201" t="s">
        <v>307</v>
      </c>
      <c r="L6201" t="s">
        <v>307</v>
      </c>
      <c r="M6201" t="s">
        <v>307</v>
      </c>
      <c r="N6201" t="s">
        <v>307</v>
      </c>
      <c r="O6201" t="s">
        <v>307</v>
      </c>
      <c r="P6201" t="s">
        <v>307</v>
      </c>
      <c r="Q6201" t="s">
        <v>307</v>
      </c>
      <c r="R6201" t="s">
        <v>307</v>
      </c>
      <c r="S6201" t="s">
        <v>307</v>
      </c>
      <c r="T6201" t="s">
        <v>307</v>
      </c>
      <c r="U6201" t="s">
        <v>307</v>
      </c>
      <c r="V6201" t="s">
        <v>307</v>
      </c>
      <c r="W6201" t="s">
        <v>307</v>
      </c>
    </row>
    <row r="6202" spans="1:45" x14ac:dyDescent="0.25">
      <c r="A6202">
        <v>802</v>
      </c>
      <c r="B6202" t="s">
        <v>270</v>
      </c>
      <c r="C6202" t="s">
        <v>44</v>
      </c>
      <c r="D6202" t="s">
        <v>60</v>
      </c>
      <c r="E6202" t="s">
        <v>307</v>
      </c>
      <c r="F6202" t="s">
        <v>307</v>
      </c>
      <c r="G6202" t="s">
        <v>307</v>
      </c>
      <c r="H6202" t="s">
        <v>307</v>
      </c>
      <c r="I6202" t="s">
        <v>307</v>
      </c>
      <c r="J6202" t="s">
        <v>307</v>
      </c>
      <c r="K6202" t="s">
        <v>307</v>
      </c>
      <c r="L6202" t="s">
        <v>307</v>
      </c>
      <c r="M6202" t="s">
        <v>307</v>
      </c>
      <c r="N6202" t="s">
        <v>307</v>
      </c>
      <c r="O6202" t="s">
        <v>307</v>
      </c>
      <c r="P6202" t="s">
        <v>307</v>
      </c>
      <c r="Q6202" t="s">
        <v>307</v>
      </c>
      <c r="R6202" t="s">
        <v>307</v>
      </c>
      <c r="S6202" t="s">
        <v>307</v>
      </c>
      <c r="T6202" t="s">
        <v>307</v>
      </c>
      <c r="U6202" t="s">
        <v>307</v>
      </c>
      <c r="V6202" t="s">
        <v>307</v>
      </c>
      <c r="W6202" t="s">
        <v>307</v>
      </c>
    </row>
    <row r="6203" spans="1:45" x14ac:dyDescent="0.25">
      <c r="A6203">
        <v>802</v>
      </c>
      <c r="B6203" t="s">
        <v>270</v>
      </c>
      <c r="C6203" t="s">
        <v>44</v>
      </c>
      <c r="D6203" t="s">
        <v>61</v>
      </c>
      <c r="E6203" t="s">
        <v>307</v>
      </c>
      <c r="F6203" t="s">
        <v>307</v>
      </c>
      <c r="G6203" t="s">
        <v>307</v>
      </c>
      <c r="H6203" t="s">
        <v>307</v>
      </c>
      <c r="I6203" t="s">
        <v>307</v>
      </c>
      <c r="J6203" t="s">
        <v>307</v>
      </c>
      <c r="K6203" t="s">
        <v>307</v>
      </c>
      <c r="L6203" t="s">
        <v>307</v>
      </c>
      <c r="M6203" t="s">
        <v>307</v>
      </c>
      <c r="N6203" t="s">
        <v>307</v>
      </c>
      <c r="O6203" t="s">
        <v>307</v>
      </c>
      <c r="P6203" t="s">
        <v>307</v>
      </c>
      <c r="Q6203" t="s">
        <v>307</v>
      </c>
      <c r="R6203" t="s">
        <v>307</v>
      </c>
      <c r="S6203" t="s">
        <v>307</v>
      </c>
      <c r="T6203" t="s">
        <v>307</v>
      </c>
      <c r="U6203" t="s">
        <v>307</v>
      </c>
      <c r="V6203" t="s">
        <v>307</v>
      </c>
      <c r="W6203" t="s">
        <v>307</v>
      </c>
    </row>
    <row r="6204" spans="1:45" x14ac:dyDescent="0.25">
      <c r="A6204">
        <v>802</v>
      </c>
      <c r="B6204" t="s">
        <v>270</v>
      </c>
      <c r="C6204" t="s">
        <v>44</v>
      </c>
      <c r="D6204" t="s">
        <v>62</v>
      </c>
      <c r="E6204" t="s">
        <v>307</v>
      </c>
      <c r="F6204" t="s">
        <v>307</v>
      </c>
      <c r="G6204" t="s">
        <v>307</v>
      </c>
      <c r="H6204" t="s">
        <v>307</v>
      </c>
      <c r="I6204" t="s">
        <v>307</v>
      </c>
      <c r="J6204" t="s">
        <v>307</v>
      </c>
      <c r="K6204" t="s">
        <v>307</v>
      </c>
      <c r="L6204" t="s">
        <v>307</v>
      </c>
      <c r="M6204" t="s">
        <v>307</v>
      </c>
      <c r="N6204" t="s">
        <v>307</v>
      </c>
      <c r="O6204" t="s">
        <v>307</v>
      </c>
      <c r="P6204" t="s">
        <v>307</v>
      </c>
      <c r="Q6204" t="s">
        <v>307</v>
      </c>
      <c r="R6204" t="s">
        <v>307</v>
      </c>
      <c r="S6204" t="s">
        <v>307</v>
      </c>
      <c r="T6204" t="s">
        <v>307</v>
      </c>
      <c r="U6204" t="s">
        <v>307</v>
      </c>
      <c r="V6204" t="s">
        <v>307</v>
      </c>
      <c r="W6204" t="s">
        <v>307</v>
      </c>
    </row>
    <row r="6205" spans="1:45" x14ac:dyDescent="0.25">
      <c r="A6205">
        <v>802</v>
      </c>
      <c r="B6205" t="s">
        <v>270</v>
      </c>
      <c r="C6205" t="s">
        <v>38</v>
      </c>
      <c r="D6205" t="s">
        <v>47</v>
      </c>
      <c r="E6205" t="s">
        <v>307</v>
      </c>
      <c r="F6205" t="s">
        <v>307</v>
      </c>
      <c r="G6205" t="s">
        <v>307</v>
      </c>
      <c r="H6205" t="s">
        <v>307</v>
      </c>
      <c r="I6205" t="s">
        <v>307</v>
      </c>
      <c r="J6205" t="s">
        <v>307</v>
      </c>
      <c r="K6205" t="s">
        <v>307</v>
      </c>
      <c r="L6205" t="s">
        <v>307</v>
      </c>
      <c r="M6205" t="s">
        <v>307</v>
      </c>
      <c r="N6205" t="s">
        <v>307</v>
      </c>
      <c r="O6205" t="s">
        <v>307</v>
      </c>
      <c r="P6205" t="s">
        <v>307</v>
      </c>
      <c r="Q6205" t="s">
        <v>307</v>
      </c>
      <c r="R6205" t="s">
        <v>307</v>
      </c>
      <c r="S6205" t="s">
        <v>307</v>
      </c>
      <c r="T6205" t="s">
        <v>307</v>
      </c>
      <c r="U6205" t="s">
        <v>307</v>
      </c>
      <c r="V6205" t="s">
        <v>307</v>
      </c>
      <c r="W6205" t="s">
        <v>307</v>
      </c>
      <c r="X6205" t="s">
        <v>307</v>
      </c>
      <c r="Y6205" t="s">
        <v>307</v>
      </c>
      <c r="Z6205" t="s">
        <v>307</v>
      </c>
      <c r="AA6205" t="s">
        <v>307</v>
      </c>
      <c r="AB6205" t="s">
        <v>307</v>
      </c>
      <c r="AC6205" t="s">
        <v>307</v>
      </c>
      <c r="AD6205" t="s">
        <v>307</v>
      </c>
      <c r="AE6205" t="s">
        <v>307</v>
      </c>
      <c r="AF6205" t="s">
        <v>307</v>
      </c>
      <c r="AG6205" t="s">
        <v>307</v>
      </c>
      <c r="AH6205" t="s">
        <v>307</v>
      </c>
      <c r="AI6205" t="s">
        <v>307</v>
      </c>
      <c r="AJ6205" t="s">
        <v>307</v>
      </c>
      <c r="AK6205" t="s">
        <v>307</v>
      </c>
      <c r="AL6205" t="s">
        <v>307</v>
      </c>
      <c r="AM6205" t="s">
        <v>307</v>
      </c>
      <c r="AN6205" t="s">
        <v>307</v>
      </c>
      <c r="AO6205" t="s">
        <v>307</v>
      </c>
      <c r="AP6205" t="s">
        <v>307</v>
      </c>
      <c r="AQ6205" t="s">
        <v>307</v>
      </c>
      <c r="AR6205" t="s">
        <v>307</v>
      </c>
      <c r="AS6205" t="s">
        <v>307</v>
      </c>
    </row>
    <row r="6206" spans="1:45" x14ac:dyDescent="0.25">
      <c r="A6206">
        <v>802</v>
      </c>
      <c r="B6206" t="s">
        <v>270</v>
      </c>
      <c r="C6206" t="s">
        <v>38</v>
      </c>
      <c r="D6206" t="s">
        <v>48</v>
      </c>
      <c r="E6206" t="s">
        <v>307</v>
      </c>
      <c r="F6206" t="s">
        <v>307</v>
      </c>
      <c r="G6206" t="s">
        <v>307</v>
      </c>
      <c r="H6206" t="s">
        <v>307</v>
      </c>
      <c r="I6206" t="s">
        <v>307</v>
      </c>
      <c r="J6206" t="s">
        <v>307</v>
      </c>
      <c r="K6206" t="s">
        <v>307</v>
      </c>
      <c r="L6206" t="s">
        <v>307</v>
      </c>
      <c r="M6206" t="s">
        <v>307</v>
      </c>
      <c r="N6206" t="s">
        <v>307</v>
      </c>
      <c r="O6206" t="s">
        <v>307</v>
      </c>
      <c r="P6206" t="s">
        <v>307</v>
      </c>
      <c r="Q6206" t="s">
        <v>307</v>
      </c>
      <c r="R6206" t="s">
        <v>307</v>
      </c>
      <c r="S6206" t="s">
        <v>307</v>
      </c>
      <c r="T6206" t="s">
        <v>307</v>
      </c>
      <c r="U6206" t="s">
        <v>307</v>
      </c>
      <c r="V6206" t="s">
        <v>307</v>
      </c>
      <c r="W6206" t="s">
        <v>307</v>
      </c>
      <c r="X6206" t="s">
        <v>307</v>
      </c>
      <c r="Y6206" t="s">
        <v>307</v>
      </c>
      <c r="Z6206" t="s">
        <v>307</v>
      </c>
      <c r="AA6206" t="s">
        <v>307</v>
      </c>
      <c r="AB6206" t="s">
        <v>307</v>
      </c>
      <c r="AC6206" t="s">
        <v>307</v>
      </c>
      <c r="AD6206" t="s">
        <v>307</v>
      </c>
      <c r="AE6206" t="s">
        <v>307</v>
      </c>
      <c r="AF6206" t="s">
        <v>307</v>
      </c>
      <c r="AG6206" t="s">
        <v>307</v>
      </c>
      <c r="AH6206" t="s">
        <v>307</v>
      </c>
      <c r="AI6206" t="s">
        <v>307</v>
      </c>
      <c r="AJ6206" t="s">
        <v>307</v>
      </c>
      <c r="AK6206" t="s">
        <v>307</v>
      </c>
      <c r="AL6206" t="s">
        <v>307</v>
      </c>
      <c r="AM6206" t="s">
        <v>307</v>
      </c>
      <c r="AN6206" t="s">
        <v>307</v>
      </c>
      <c r="AO6206" t="s">
        <v>307</v>
      </c>
      <c r="AP6206" t="s">
        <v>307</v>
      </c>
      <c r="AQ6206" t="s">
        <v>307</v>
      </c>
      <c r="AR6206" t="s">
        <v>307</v>
      </c>
      <c r="AS6206" t="s">
        <v>307</v>
      </c>
    </row>
    <row r="6207" spans="1:45" x14ac:dyDescent="0.25">
      <c r="A6207">
        <v>802</v>
      </c>
      <c r="B6207" t="s">
        <v>270</v>
      </c>
      <c r="C6207" t="s">
        <v>38</v>
      </c>
      <c r="D6207" t="s">
        <v>49</v>
      </c>
      <c r="E6207" t="s">
        <v>307</v>
      </c>
      <c r="F6207" t="s">
        <v>307</v>
      </c>
      <c r="G6207" t="s">
        <v>307</v>
      </c>
      <c r="H6207" t="s">
        <v>307</v>
      </c>
      <c r="I6207" t="s">
        <v>307</v>
      </c>
      <c r="J6207" t="s">
        <v>307</v>
      </c>
      <c r="K6207" t="s">
        <v>307</v>
      </c>
      <c r="L6207" t="s">
        <v>307</v>
      </c>
      <c r="M6207" t="s">
        <v>307</v>
      </c>
      <c r="N6207" t="s">
        <v>307</v>
      </c>
      <c r="O6207" t="s">
        <v>307</v>
      </c>
      <c r="P6207" t="s">
        <v>307</v>
      </c>
      <c r="Q6207" t="s">
        <v>307</v>
      </c>
      <c r="R6207" t="s">
        <v>307</v>
      </c>
      <c r="S6207" t="s">
        <v>307</v>
      </c>
      <c r="T6207" t="s">
        <v>307</v>
      </c>
      <c r="U6207" t="s">
        <v>307</v>
      </c>
      <c r="V6207" t="s">
        <v>307</v>
      </c>
      <c r="W6207" t="s">
        <v>307</v>
      </c>
      <c r="X6207" t="s">
        <v>307</v>
      </c>
      <c r="Y6207" t="s">
        <v>307</v>
      </c>
      <c r="Z6207" t="s">
        <v>307</v>
      </c>
      <c r="AA6207" t="s">
        <v>307</v>
      </c>
      <c r="AB6207" t="s">
        <v>307</v>
      </c>
      <c r="AC6207" t="s">
        <v>307</v>
      </c>
      <c r="AD6207" t="s">
        <v>307</v>
      </c>
      <c r="AE6207" t="s">
        <v>307</v>
      </c>
      <c r="AF6207" t="s">
        <v>307</v>
      </c>
      <c r="AG6207" t="s">
        <v>307</v>
      </c>
      <c r="AH6207" t="s">
        <v>307</v>
      </c>
      <c r="AI6207" t="s">
        <v>307</v>
      </c>
      <c r="AJ6207" t="s">
        <v>307</v>
      </c>
      <c r="AK6207" t="s">
        <v>307</v>
      </c>
      <c r="AL6207" t="s">
        <v>307</v>
      </c>
      <c r="AM6207" t="s">
        <v>307</v>
      </c>
      <c r="AN6207" t="s">
        <v>307</v>
      </c>
      <c r="AO6207" t="s">
        <v>307</v>
      </c>
      <c r="AP6207" t="s">
        <v>307</v>
      </c>
      <c r="AQ6207" t="s">
        <v>307</v>
      </c>
      <c r="AR6207" t="s">
        <v>307</v>
      </c>
      <c r="AS6207" t="s">
        <v>307</v>
      </c>
    </row>
    <row r="6208" spans="1:45" x14ac:dyDescent="0.25">
      <c r="A6208">
        <v>802</v>
      </c>
      <c r="B6208" t="s">
        <v>270</v>
      </c>
      <c r="C6208" t="s">
        <v>450</v>
      </c>
      <c r="D6208" t="s">
        <v>48</v>
      </c>
      <c r="E6208" t="s">
        <v>307</v>
      </c>
      <c r="F6208" t="s">
        <v>307</v>
      </c>
      <c r="G6208" t="s">
        <v>307</v>
      </c>
      <c r="H6208" t="s">
        <v>307</v>
      </c>
      <c r="I6208" t="s">
        <v>307</v>
      </c>
      <c r="J6208" t="s">
        <v>307</v>
      </c>
      <c r="K6208" t="s">
        <v>307</v>
      </c>
      <c r="L6208" t="s">
        <v>307</v>
      </c>
      <c r="M6208" t="s">
        <v>307</v>
      </c>
      <c r="N6208" t="s">
        <v>307</v>
      </c>
      <c r="O6208" t="s">
        <v>307</v>
      </c>
      <c r="P6208" t="s">
        <v>307</v>
      </c>
      <c r="Q6208" t="s">
        <v>307</v>
      </c>
      <c r="R6208" t="s">
        <v>307</v>
      </c>
    </row>
    <row r="6209" spans="1:45" x14ac:dyDescent="0.25">
      <c r="A6209">
        <v>802</v>
      </c>
      <c r="B6209" t="s">
        <v>270</v>
      </c>
      <c r="C6209" t="s">
        <v>449</v>
      </c>
      <c r="D6209" t="s">
        <v>48</v>
      </c>
      <c r="E6209" t="s">
        <v>307</v>
      </c>
      <c r="F6209" t="s">
        <v>307</v>
      </c>
      <c r="G6209" t="s">
        <v>307</v>
      </c>
      <c r="H6209" t="s">
        <v>307</v>
      </c>
      <c r="I6209" t="s">
        <v>307</v>
      </c>
      <c r="J6209" t="s">
        <v>307</v>
      </c>
      <c r="K6209" t="s">
        <v>307</v>
      </c>
      <c r="L6209" t="s">
        <v>307</v>
      </c>
      <c r="M6209" t="s">
        <v>307</v>
      </c>
      <c r="N6209" t="s">
        <v>307</v>
      </c>
      <c r="O6209" t="s">
        <v>307</v>
      </c>
      <c r="P6209" t="s">
        <v>307</v>
      </c>
      <c r="Q6209" t="s">
        <v>307</v>
      </c>
      <c r="R6209" t="s">
        <v>307</v>
      </c>
    </row>
    <row r="6210" spans="1:45" x14ac:dyDescent="0.25">
      <c r="A6210">
        <v>802</v>
      </c>
      <c r="B6210" t="s">
        <v>270</v>
      </c>
      <c r="C6210" t="s">
        <v>475</v>
      </c>
      <c r="D6210" t="s">
        <v>48</v>
      </c>
      <c r="E6210" t="s">
        <v>307</v>
      </c>
      <c r="F6210" t="s">
        <v>307</v>
      </c>
      <c r="G6210" t="s">
        <v>307</v>
      </c>
    </row>
    <row r="6211" spans="1:45" x14ac:dyDescent="0.25">
      <c r="A6211">
        <v>802</v>
      </c>
      <c r="B6211" t="s">
        <v>270</v>
      </c>
      <c r="C6211" t="s">
        <v>42</v>
      </c>
      <c r="D6211" t="s">
        <v>48</v>
      </c>
      <c r="E6211" t="s">
        <v>307</v>
      </c>
      <c r="F6211" t="s">
        <v>307</v>
      </c>
      <c r="G6211" t="s">
        <v>307</v>
      </c>
      <c r="H6211" t="s">
        <v>307</v>
      </c>
      <c r="I6211" t="s">
        <v>307</v>
      </c>
      <c r="J6211" t="s">
        <v>307</v>
      </c>
      <c r="K6211" t="s">
        <v>307</v>
      </c>
      <c r="L6211" t="s">
        <v>307</v>
      </c>
      <c r="M6211" t="s">
        <v>307</v>
      </c>
      <c r="N6211" t="s">
        <v>307</v>
      </c>
      <c r="O6211" t="s">
        <v>307</v>
      </c>
      <c r="P6211" t="s">
        <v>307</v>
      </c>
      <c r="Q6211" t="s">
        <v>307</v>
      </c>
      <c r="R6211" t="s">
        <v>307</v>
      </c>
      <c r="S6211" t="s">
        <v>307</v>
      </c>
      <c r="T6211" t="s">
        <v>307</v>
      </c>
      <c r="U6211" t="s">
        <v>307</v>
      </c>
      <c r="V6211" t="s">
        <v>307</v>
      </c>
      <c r="W6211" t="s">
        <v>307</v>
      </c>
      <c r="X6211" t="s">
        <v>307</v>
      </c>
      <c r="Y6211" t="s">
        <v>307</v>
      </c>
      <c r="Z6211" t="s">
        <v>307</v>
      </c>
    </row>
    <row r="6212" spans="1:45" x14ac:dyDescent="0.25">
      <c r="A6212">
        <v>803</v>
      </c>
      <c r="B6212" t="s">
        <v>271</v>
      </c>
      <c r="C6212" t="s">
        <v>43</v>
      </c>
      <c r="D6212" t="s">
        <v>54</v>
      </c>
      <c r="E6212" t="s">
        <v>307</v>
      </c>
      <c r="F6212" t="s">
        <v>307</v>
      </c>
      <c r="G6212" t="s">
        <v>307</v>
      </c>
      <c r="H6212" t="s">
        <v>307</v>
      </c>
      <c r="I6212" t="s">
        <v>307</v>
      </c>
      <c r="J6212" t="s">
        <v>307</v>
      </c>
      <c r="K6212" t="s">
        <v>307</v>
      </c>
      <c r="L6212" t="s">
        <v>307</v>
      </c>
      <c r="M6212" t="s">
        <v>307</v>
      </c>
      <c r="N6212" t="s">
        <v>307</v>
      </c>
      <c r="O6212" t="s">
        <v>307</v>
      </c>
      <c r="P6212" t="s">
        <v>307</v>
      </c>
      <c r="Q6212" t="s">
        <v>307</v>
      </c>
      <c r="R6212" t="s">
        <v>307</v>
      </c>
      <c r="S6212" t="s">
        <v>307</v>
      </c>
      <c r="T6212" t="s">
        <v>307</v>
      </c>
      <c r="U6212" t="s">
        <v>307</v>
      </c>
      <c r="V6212" t="s">
        <v>307</v>
      </c>
      <c r="W6212" t="s">
        <v>307</v>
      </c>
    </row>
    <row r="6213" spans="1:45" x14ac:dyDescent="0.25">
      <c r="A6213">
        <v>803</v>
      </c>
      <c r="B6213" t="s">
        <v>271</v>
      </c>
      <c r="C6213" t="s">
        <v>43</v>
      </c>
      <c r="D6213" t="s">
        <v>55</v>
      </c>
      <c r="E6213" t="s">
        <v>307</v>
      </c>
      <c r="F6213" t="s">
        <v>307</v>
      </c>
      <c r="G6213" t="s">
        <v>307</v>
      </c>
      <c r="H6213" t="s">
        <v>307</v>
      </c>
      <c r="I6213" t="s">
        <v>307</v>
      </c>
      <c r="J6213" t="s">
        <v>307</v>
      </c>
      <c r="K6213" t="s">
        <v>307</v>
      </c>
      <c r="L6213" t="s">
        <v>307</v>
      </c>
      <c r="M6213" t="s">
        <v>307</v>
      </c>
      <c r="N6213" t="s">
        <v>307</v>
      </c>
      <c r="O6213" t="s">
        <v>307</v>
      </c>
      <c r="P6213" t="s">
        <v>307</v>
      </c>
      <c r="Q6213" t="s">
        <v>307</v>
      </c>
      <c r="R6213" t="s">
        <v>307</v>
      </c>
      <c r="S6213" t="s">
        <v>307</v>
      </c>
      <c r="T6213" t="s">
        <v>307</v>
      </c>
      <c r="U6213" t="s">
        <v>307</v>
      </c>
      <c r="V6213" t="s">
        <v>307</v>
      </c>
      <c r="W6213" t="s">
        <v>307</v>
      </c>
    </row>
    <row r="6214" spans="1:45" x14ac:dyDescent="0.25">
      <c r="A6214">
        <v>803</v>
      </c>
      <c r="B6214" t="s">
        <v>271</v>
      </c>
      <c r="C6214" t="s">
        <v>43</v>
      </c>
      <c r="D6214" t="s">
        <v>56</v>
      </c>
      <c r="E6214" t="s">
        <v>307</v>
      </c>
      <c r="F6214" t="s">
        <v>307</v>
      </c>
      <c r="G6214" t="s">
        <v>307</v>
      </c>
      <c r="H6214" t="s">
        <v>307</v>
      </c>
      <c r="I6214" t="s">
        <v>307</v>
      </c>
      <c r="J6214" t="s">
        <v>307</v>
      </c>
      <c r="K6214" t="s">
        <v>307</v>
      </c>
      <c r="L6214" t="s">
        <v>307</v>
      </c>
      <c r="M6214" t="s">
        <v>307</v>
      </c>
      <c r="N6214" t="s">
        <v>307</v>
      </c>
      <c r="O6214" t="s">
        <v>307</v>
      </c>
      <c r="P6214" t="s">
        <v>307</v>
      </c>
      <c r="Q6214" t="s">
        <v>307</v>
      </c>
      <c r="R6214" t="s">
        <v>307</v>
      </c>
      <c r="S6214" t="s">
        <v>307</v>
      </c>
      <c r="T6214" t="s">
        <v>307</v>
      </c>
      <c r="U6214" t="s">
        <v>307</v>
      </c>
      <c r="V6214" t="s">
        <v>307</v>
      </c>
      <c r="W6214" t="s">
        <v>307</v>
      </c>
    </row>
    <row r="6215" spans="1:45" x14ac:dyDescent="0.25">
      <c r="A6215">
        <v>803</v>
      </c>
      <c r="B6215" t="s">
        <v>271</v>
      </c>
      <c r="C6215" t="s">
        <v>43</v>
      </c>
      <c r="D6215" t="s">
        <v>57</v>
      </c>
      <c r="E6215" t="s">
        <v>307</v>
      </c>
      <c r="F6215" t="s">
        <v>307</v>
      </c>
      <c r="G6215" t="s">
        <v>307</v>
      </c>
      <c r="H6215" t="s">
        <v>307</v>
      </c>
      <c r="I6215" t="s">
        <v>307</v>
      </c>
      <c r="J6215" t="s">
        <v>307</v>
      </c>
      <c r="K6215" t="s">
        <v>307</v>
      </c>
      <c r="L6215" t="s">
        <v>307</v>
      </c>
      <c r="M6215" t="s">
        <v>307</v>
      </c>
      <c r="N6215" t="s">
        <v>307</v>
      </c>
      <c r="O6215" t="s">
        <v>307</v>
      </c>
      <c r="P6215" t="s">
        <v>307</v>
      </c>
      <c r="Q6215" t="s">
        <v>307</v>
      </c>
      <c r="R6215" t="s">
        <v>307</v>
      </c>
      <c r="S6215" t="s">
        <v>307</v>
      </c>
      <c r="T6215" t="s">
        <v>307</v>
      </c>
      <c r="U6215" t="s">
        <v>307</v>
      </c>
      <c r="V6215" t="s">
        <v>307</v>
      </c>
      <c r="W6215" t="s">
        <v>307</v>
      </c>
    </row>
    <row r="6216" spans="1:45" x14ac:dyDescent="0.25">
      <c r="A6216">
        <v>803</v>
      </c>
      <c r="B6216" t="s">
        <v>271</v>
      </c>
      <c r="C6216" t="s">
        <v>43</v>
      </c>
      <c r="D6216" t="s">
        <v>58</v>
      </c>
      <c r="E6216" t="s">
        <v>307</v>
      </c>
      <c r="F6216" t="s">
        <v>307</v>
      </c>
      <c r="G6216" t="s">
        <v>307</v>
      </c>
      <c r="H6216" t="s">
        <v>307</v>
      </c>
      <c r="I6216" t="s">
        <v>307</v>
      </c>
      <c r="J6216" t="s">
        <v>307</v>
      </c>
      <c r="K6216" t="s">
        <v>307</v>
      </c>
      <c r="L6216" t="s">
        <v>307</v>
      </c>
      <c r="M6216" t="s">
        <v>307</v>
      </c>
      <c r="N6216" t="s">
        <v>307</v>
      </c>
      <c r="O6216" t="s">
        <v>307</v>
      </c>
      <c r="P6216" t="s">
        <v>307</v>
      </c>
      <c r="Q6216" t="s">
        <v>307</v>
      </c>
      <c r="R6216" t="s">
        <v>307</v>
      </c>
      <c r="S6216" t="s">
        <v>307</v>
      </c>
      <c r="T6216" t="s">
        <v>307</v>
      </c>
      <c r="U6216" t="s">
        <v>307</v>
      </c>
      <c r="V6216" t="s">
        <v>307</v>
      </c>
      <c r="W6216" t="s">
        <v>307</v>
      </c>
    </row>
    <row r="6217" spans="1:45" x14ac:dyDescent="0.25">
      <c r="A6217">
        <v>803</v>
      </c>
      <c r="B6217" t="s">
        <v>271</v>
      </c>
      <c r="C6217" t="s">
        <v>43</v>
      </c>
      <c r="D6217" t="s">
        <v>59</v>
      </c>
      <c r="E6217" t="s">
        <v>307</v>
      </c>
      <c r="F6217" t="s">
        <v>307</v>
      </c>
      <c r="G6217" t="s">
        <v>307</v>
      </c>
      <c r="H6217" t="s">
        <v>307</v>
      </c>
      <c r="I6217" t="s">
        <v>307</v>
      </c>
      <c r="J6217" t="s">
        <v>307</v>
      </c>
      <c r="K6217" t="s">
        <v>307</v>
      </c>
      <c r="L6217" t="s">
        <v>307</v>
      </c>
      <c r="M6217" t="s">
        <v>307</v>
      </c>
      <c r="N6217" t="s">
        <v>307</v>
      </c>
      <c r="O6217" t="s">
        <v>307</v>
      </c>
      <c r="P6217" t="s">
        <v>307</v>
      </c>
      <c r="Q6217" t="s">
        <v>307</v>
      </c>
      <c r="R6217" t="s">
        <v>307</v>
      </c>
      <c r="S6217" t="s">
        <v>307</v>
      </c>
      <c r="T6217" t="s">
        <v>307</v>
      </c>
      <c r="U6217" t="s">
        <v>307</v>
      </c>
      <c r="V6217" t="s">
        <v>307</v>
      </c>
      <c r="W6217" t="s">
        <v>307</v>
      </c>
    </row>
    <row r="6218" spans="1:45" x14ac:dyDescent="0.25">
      <c r="A6218">
        <v>803</v>
      </c>
      <c r="B6218" t="s">
        <v>271</v>
      </c>
      <c r="C6218" t="s">
        <v>43</v>
      </c>
      <c r="D6218" t="s">
        <v>60</v>
      </c>
      <c r="E6218" t="s">
        <v>307</v>
      </c>
      <c r="F6218" t="s">
        <v>307</v>
      </c>
      <c r="G6218" t="s">
        <v>307</v>
      </c>
      <c r="H6218" t="s">
        <v>307</v>
      </c>
      <c r="I6218" t="s">
        <v>307</v>
      </c>
      <c r="J6218" t="s">
        <v>307</v>
      </c>
      <c r="K6218" t="s">
        <v>307</v>
      </c>
      <c r="L6218" t="s">
        <v>307</v>
      </c>
      <c r="M6218" t="s">
        <v>307</v>
      </c>
      <c r="N6218" t="s">
        <v>307</v>
      </c>
      <c r="O6218" t="s">
        <v>307</v>
      </c>
      <c r="P6218" t="s">
        <v>307</v>
      </c>
      <c r="Q6218" t="s">
        <v>307</v>
      </c>
      <c r="R6218" t="s">
        <v>307</v>
      </c>
      <c r="S6218" t="s">
        <v>307</v>
      </c>
      <c r="T6218" t="s">
        <v>307</v>
      </c>
      <c r="U6218" t="s">
        <v>307</v>
      </c>
      <c r="V6218" t="s">
        <v>307</v>
      </c>
      <c r="W6218" t="s">
        <v>307</v>
      </c>
    </row>
    <row r="6219" spans="1:45" x14ac:dyDescent="0.25">
      <c r="A6219">
        <v>803</v>
      </c>
      <c r="B6219" t="s">
        <v>271</v>
      </c>
      <c r="C6219" t="s">
        <v>43</v>
      </c>
      <c r="D6219" t="s">
        <v>61</v>
      </c>
      <c r="E6219" t="s">
        <v>307</v>
      </c>
      <c r="F6219" t="s">
        <v>307</v>
      </c>
      <c r="G6219" t="s">
        <v>307</v>
      </c>
      <c r="H6219" t="s">
        <v>307</v>
      </c>
      <c r="I6219" t="s">
        <v>307</v>
      </c>
      <c r="J6219" t="s">
        <v>307</v>
      </c>
      <c r="K6219" t="s">
        <v>307</v>
      </c>
      <c r="L6219" t="s">
        <v>307</v>
      </c>
      <c r="M6219" t="s">
        <v>307</v>
      </c>
      <c r="N6219" t="s">
        <v>307</v>
      </c>
      <c r="O6219" t="s">
        <v>307</v>
      </c>
      <c r="P6219" t="s">
        <v>307</v>
      </c>
      <c r="Q6219" t="s">
        <v>307</v>
      </c>
      <c r="R6219" t="s">
        <v>307</v>
      </c>
      <c r="S6219" t="s">
        <v>307</v>
      </c>
      <c r="T6219" t="s">
        <v>307</v>
      </c>
      <c r="U6219" t="s">
        <v>307</v>
      </c>
      <c r="V6219" t="s">
        <v>307</v>
      </c>
      <c r="W6219" t="s">
        <v>307</v>
      </c>
    </row>
    <row r="6220" spans="1:45" x14ac:dyDescent="0.25">
      <c r="A6220">
        <v>803</v>
      </c>
      <c r="B6220" t="s">
        <v>271</v>
      </c>
      <c r="C6220" t="s">
        <v>43</v>
      </c>
      <c r="D6220" t="s">
        <v>62</v>
      </c>
      <c r="E6220" t="s">
        <v>307</v>
      </c>
      <c r="F6220" t="s">
        <v>307</v>
      </c>
      <c r="G6220" t="s">
        <v>307</v>
      </c>
      <c r="H6220" t="s">
        <v>307</v>
      </c>
      <c r="I6220" t="s">
        <v>307</v>
      </c>
      <c r="J6220" t="s">
        <v>307</v>
      </c>
      <c r="K6220" t="s">
        <v>307</v>
      </c>
      <c r="L6220" t="s">
        <v>307</v>
      </c>
      <c r="M6220" t="s">
        <v>307</v>
      </c>
      <c r="N6220" t="s">
        <v>307</v>
      </c>
      <c r="O6220" t="s">
        <v>307</v>
      </c>
      <c r="P6220" t="s">
        <v>307</v>
      </c>
      <c r="Q6220" t="s">
        <v>307</v>
      </c>
      <c r="R6220" t="s">
        <v>307</v>
      </c>
      <c r="S6220" t="s">
        <v>307</v>
      </c>
      <c r="T6220" t="s">
        <v>307</v>
      </c>
      <c r="U6220" t="s">
        <v>307</v>
      </c>
      <c r="V6220" t="s">
        <v>307</v>
      </c>
      <c r="W6220" t="s">
        <v>307</v>
      </c>
    </row>
    <row r="6221" spans="1:45" x14ac:dyDescent="0.25">
      <c r="A6221">
        <v>803</v>
      </c>
      <c r="B6221" t="s">
        <v>271</v>
      </c>
      <c r="C6221" t="s">
        <v>36</v>
      </c>
      <c r="D6221" t="s">
        <v>47</v>
      </c>
      <c r="E6221" t="s">
        <v>307</v>
      </c>
      <c r="F6221" t="s">
        <v>307</v>
      </c>
      <c r="G6221" t="s">
        <v>307</v>
      </c>
      <c r="H6221" t="s">
        <v>307</v>
      </c>
      <c r="I6221" t="s">
        <v>307</v>
      </c>
      <c r="J6221" t="s">
        <v>307</v>
      </c>
      <c r="K6221" t="s">
        <v>307</v>
      </c>
      <c r="L6221" t="s">
        <v>307</v>
      </c>
      <c r="M6221" t="s">
        <v>307</v>
      </c>
      <c r="N6221" t="s">
        <v>307</v>
      </c>
      <c r="O6221" t="s">
        <v>307</v>
      </c>
      <c r="P6221" t="s">
        <v>307</v>
      </c>
      <c r="Q6221" t="s">
        <v>307</v>
      </c>
      <c r="R6221" t="s">
        <v>307</v>
      </c>
      <c r="S6221" t="s">
        <v>307</v>
      </c>
      <c r="T6221" t="s">
        <v>307</v>
      </c>
      <c r="U6221" t="s">
        <v>307</v>
      </c>
      <c r="V6221" t="s">
        <v>307</v>
      </c>
      <c r="W6221" t="s">
        <v>307</v>
      </c>
      <c r="X6221" t="s">
        <v>307</v>
      </c>
      <c r="Y6221" t="s">
        <v>307</v>
      </c>
      <c r="Z6221" t="s">
        <v>307</v>
      </c>
      <c r="AA6221" t="s">
        <v>307</v>
      </c>
      <c r="AB6221" t="s">
        <v>307</v>
      </c>
      <c r="AC6221" t="s">
        <v>307</v>
      </c>
      <c r="AD6221" t="s">
        <v>307</v>
      </c>
      <c r="AE6221" t="s">
        <v>307</v>
      </c>
      <c r="AF6221" t="s">
        <v>307</v>
      </c>
      <c r="AG6221" t="s">
        <v>307</v>
      </c>
      <c r="AH6221" t="s">
        <v>307</v>
      </c>
      <c r="AI6221" t="s">
        <v>307</v>
      </c>
      <c r="AJ6221" t="s">
        <v>307</v>
      </c>
      <c r="AK6221" t="s">
        <v>307</v>
      </c>
      <c r="AL6221" t="s">
        <v>307</v>
      </c>
      <c r="AM6221" t="s">
        <v>307</v>
      </c>
      <c r="AN6221" t="s">
        <v>307</v>
      </c>
      <c r="AO6221" t="s">
        <v>307</v>
      </c>
      <c r="AP6221" t="s">
        <v>307</v>
      </c>
      <c r="AQ6221" t="s">
        <v>307</v>
      </c>
      <c r="AR6221" t="s">
        <v>307</v>
      </c>
      <c r="AS6221" t="s">
        <v>307</v>
      </c>
    </row>
    <row r="6222" spans="1:45" x14ac:dyDescent="0.25">
      <c r="A6222">
        <v>803</v>
      </c>
      <c r="B6222" t="s">
        <v>271</v>
      </c>
      <c r="C6222" t="s">
        <v>36</v>
      </c>
      <c r="D6222" t="s">
        <v>48</v>
      </c>
      <c r="E6222" t="s">
        <v>307</v>
      </c>
      <c r="F6222" t="s">
        <v>307</v>
      </c>
      <c r="G6222" t="s">
        <v>307</v>
      </c>
      <c r="H6222" t="s">
        <v>307</v>
      </c>
      <c r="I6222" t="s">
        <v>307</v>
      </c>
      <c r="J6222" t="s">
        <v>307</v>
      </c>
      <c r="K6222" t="s">
        <v>307</v>
      </c>
      <c r="L6222" t="s">
        <v>307</v>
      </c>
      <c r="M6222" t="s">
        <v>307</v>
      </c>
      <c r="N6222" t="s">
        <v>307</v>
      </c>
      <c r="O6222" t="s">
        <v>307</v>
      </c>
      <c r="P6222" t="s">
        <v>307</v>
      </c>
      <c r="Q6222" t="s">
        <v>307</v>
      </c>
      <c r="R6222" t="s">
        <v>307</v>
      </c>
      <c r="S6222" t="s">
        <v>307</v>
      </c>
      <c r="T6222" t="s">
        <v>307</v>
      </c>
      <c r="U6222" t="s">
        <v>307</v>
      </c>
      <c r="V6222" t="s">
        <v>307</v>
      </c>
      <c r="W6222" t="s">
        <v>307</v>
      </c>
      <c r="X6222" t="s">
        <v>307</v>
      </c>
      <c r="Y6222" t="s">
        <v>307</v>
      </c>
      <c r="Z6222" t="s">
        <v>307</v>
      </c>
      <c r="AA6222" t="s">
        <v>307</v>
      </c>
      <c r="AB6222" t="s">
        <v>307</v>
      </c>
      <c r="AC6222" t="s">
        <v>307</v>
      </c>
      <c r="AD6222" t="s">
        <v>307</v>
      </c>
      <c r="AE6222" t="s">
        <v>307</v>
      </c>
      <c r="AF6222" t="s">
        <v>307</v>
      </c>
      <c r="AG6222" t="s">
        <v>307</v>
      </c>
      <c r="AH6222" t="s">
        <v>307</v>
      </c>
      <c r="AI6222" t="s">
        <v>307</v>
      </c>
      <c r="AJ6222" t="s">
        <v>307</v>
      </c>
      <c r="AK6222" t="s">
        <v>307</v>
      </c>
      <c r="AL6222" t="s">
        <v>307</v>
      </c>
      <c r="AM6222" t="s">
        <v>307</v>
      </c>
      <c r="AN6222" t="s">
        <v>307</v>
      </c>
      <c r="AO6222" t="s">
        <v>307</v>
      </c>
      <c r="AP6222" t="s">
        <v>307</v>
      </c>
      <c r="AQ6222" t="s">
        <v>307</v>
      </c>
      <c r="AR6222" t="s">
        <v>307</v>
      </c>
      <c r="AS6222" t="s">
        <v>307</v>
      </c>
    </row>
    <row r="6223" spans="1:45" x14ac:dyDescent="0.25">
      <c r="A6223">
        <v>803</v>
      </c>
      <c r="B6223" t="s">
        <v>271</v>
      </c>
      <c r="C6223" t="s">
        <v>36</v>
      </c>
      <c r="D6223" t="s">
        <v>49</v>
      </c>
      <c r="E6223" t="s">
        <v>307</v>
      </c>
      <c r="F6223" t="s">
        <v>307</v>
      </c>
      <c r="G6223" t="s">
        <v>307</v>
      </c>
      <c r="H6223" t="s">
        <v>307</v>
      </c>
      <c r="I6223" t="s">
        <v>307</v>
      </c>
      <c r="J6223" t="s">
        <v>307</v>
      </c>
      <c r="K6223" t="s">
        <v>307</v>
      </c>
      <c r="L6223" t="s">
        <v>307</v>
      </c>
      <c r="M6223" t="s">
        <v>307</v>
      </c>
      <c r="N6223" t="s">
        <v>307</v>
      </c>
      <c r="O6223" t="s">
        <v>307</v>
      </c>
      <c r="P6223" t="s">
        <v>307</v>
      </c>
      <c r="Q6223" t="s">
        <v>307</v>
      </c>
      <c r="R6223" t="s">
        <v>307</v>
      </c>
      <c r="S6223" t="s">
        <v>307</v>
      </c>
      <c r="T6223" t="s">
        <v>307</v>
      </c>
      <c r="U6223" t="s">
        <v>307</v>
      </c>
      <c r="V6223" t="s">
        <v>307</v>
      </c>
      <c r="W6223" t="s">
        <v>307</v>
      </c>
      <c r="X6223" t="s">
        <v>307</v>
      </c>
      <c r="Y6223" t="s">
        <v>307</v>
      </c>
      <c r="Z6223" t="s">
        <v>307</v>
      </c>
      <c r="AA6223" t="s">
        <v>307</v>
      </c>
      <c r="AB6223" t="s">
        <v>307</v>
      </c>
      <c r="AC6223" t="s">
        <v>307</v>
      </c>
      <c r="AD6223" t="s">
        <v>307</v>
      </c>
      <c r="AE6223" t="s">
        <v>307</v>
      </c>
      <c r="AF6223" t="s">
        <v>307</v>
      </c>
      <c r="AG6223" t="s">
        <v>307</v>
      </c>
      <c r="AH6223" t="s">
        <v>307</v>
      </c>
      <c r="AI6223" t="s">
        <v>307</v>
      </c>
      <c r="AJ6223" t="s">
        <v>307</v>
      </c>
      <c r="AK6223" t="s">
        <v>307</v>
      </c>
      <c r="AL6223" t="s">
        <v>307</v>
      </c>
      <c r="AM6223" t="s">
        <v>307</v>
      </c>
      <c r="AN6223" t="s">
        <v>307</v>
      </c>
      <c r="AO6223" t="s">
        <v>307</v>
      </c>
      <c r="AP6223" t="s">
        <v>307</v>
      </c>
      <c r="AQ6223" t="s">
        <v>307</v>
      </c>
      <c r="AR6223" t="s">
        <v>307</v>
      </c>
      <c r="AS6223" t="s">
        <v>307</v>
      </c>
    </row>
    <row r="6224" spans="1:45" x14ac:dyDescent="0.25">
      <c r="A6224">
        <v>803</v>
      </c>
      <c r="B6224" t="s">
        <v>271</v>
      </c>
      <c r="C6224" t="s">
        <v>37</v>
      </c>
      <c r="D6224" t="s">
        <v>47</v>
      </c>
      <c r="E6224" t="s">
        <v>307</v>
      </c>
      <c r="F6224" t="s">
        <v>307</v>
      </c>
      <c r="G6224" t="s">
        <v>307</v>
      </c>
      <c r="H6224" t="s">
        <v>307</v>
      </c>
      <c r="I6224" t="s">
        <v>307</v>
      </c>
      <c r="J6224" t="s">
        <v>307</v>
      </c>
      <c r="K6224" t="s">
        <v>307</v>
      </c>
      <c r="L6224" t="s">
        <v>307</v>
      </c>
      <c r="M6224" t="s">
        <v>307</v>
      </c>
      <c r="N6224" t="s">
        <v>307</v>
      </c>
      <c r="O6224" t="s">
        <v>307</v>
      </c>
      <c r="P6224" t="s">
        <v>307</v>
      </c>
      <c r="Q6224" t="s">
        <v>307</v>
      </c>
      <c r="R6224" t="s">
        <v>307</v>
      </c>
      <c r="S6224" t="s">
        <v>307</v>
      </c>
      <c r="T6224" t="s">
        <v>307</v>
      </c>
      <c r="U6224" t="s">
        <v>307</v>
      </c>
      <c r="V6224" t="s">
        <v>307</v>
      </c>
      <c r="W6224" t="s">
        <v>307</v>
      </c>
      <c r="X6224" t="s">
        <v>307</v>
      </c>
      <c r="Y6224" t="s">
        <v>307</v>
      </c>
      <c r="Z6224" t="s">
        <v>307</v>
      </c>
      <c r="AA6224" t="s">
        <v>307</v>
      </c>
      <c r="AB6224" t="s">
        <v>307</v>
      </c>
      <c r="AC6224" t="s">
        <v>307</v>
      </c>
      <c r="AD6224" t="s">
        <v>307</v>
      </c>
      <c r="AE6224" t="s">
        <v>307</v>
      </c>
      <c r="AF6224" t="s">
        <v>307</v>
      </c>
      <c r="AG6224" t="s">
        <v>307</v>
      </c>
      <c r="AH6224" t="s">
        <v>307</v>
      </c>
      <c r="AI6224" t="s">
        <v>307</v>
      </c>
      <c r="AJ6224" t="s">
        <v>307</v>
      </c>
      <c r="AK6224" t="s">
        <v>307</v>
      </c>
      <c r="AL6224" t="s">
        <v>307</v>
      </c>
      <c r="AM6224" t="s">
        <v>307</v>
      </c>
      <c r="AN6224" t="s">
        <v>307</v>
      </c>
      <c r="AO6224" t="s">
        <v>307</v>
      </c>
      <c r="AP6224" t="s">
        <v>307</v>
      </c>
      <c r="AQ6224" t="s">
        <v>307</v>
      </c>
      <c r="AR6224" t="s">
        <v>307</v>
      </c>
      <c r="AS6224" t="s">
        <v>307</v>
      </c>
    </row>
    <row r="6225" spans="1:45" x14ac:dyDescent="0.25">
      <c r="A6225">
        <v>803</v>
      </c>
      <c r="B6225" t="s">
        <v>271</v>
      </c>
      <c r="C6225" t="s">
        <v>37</v>
      </c>
      <c r="D6225" t="s">
        <v>48</v>
      </c>
      <c r="E6225" t="s">
        <v>307</v>
      </c>
      <c r="F6225" t="s">
        <v>307</v>
      </c>
      <c r="G6225" t="s">
        <v>307</v>
      </c>
      <c r="H6225" t="s">
        <v>307</v>
      </c>
      <c r="I6225" t="s">
        <v>307</v>
      </c>
      <c r="J6225" t="s">
        <v>307</v>
      </c>
      <c r="K6225" t="s">
        <v>307</v>
      </c>
      <c r="L6225" t="s">
        <v>307</v>
      </c>
      <c r="M6225" t="s">
        <v>307</v>
      </c>
      <c r="N6225" t="s">
        <v>307</v>
      </c>
      <c r="O6225" t="s">
        <v>307</v>
      </c>
      <c r="P6225" t="s">
        <v>307</v>
      </c>
      <c r="Q6225" t="s">
        <v>307</v>
      </c>
      <c r="R6225" t="s">
        <v>307</v>
      </c>
      <c r="S6225" t="s">
        <v>307</v>
      </c>
      <c r="T6225" t="s">
        <v>307</v>
      </c>
      <c r="U6225" t="s">
        <v>307</v>
      </c>
      <c r="V6225" t="s">
        <v>307</v>
      </c>
      <c r="W6225" t="s">
        <v>307</v>
      </c>
      <c r="X6225" t="s">
        <v>307</v>
      </c>
      <c r="Y6225" t="s">
        <v>307</v>
      </c>
      <c r="Z6225" t="s">
        <v>307</v>
      </c>
      <c r="AA6225" t="s">
        <v>307</v>
      </c>
      <c r="AB6225" t="s">
        <v>307</v>
      </c>
      <c r="AC6225" t="s">
        <v>307</v>
      </c>
      <c r="AD6225" t="s">
        <v>307</v>
      </c>
      <c r="AE6225" t="s">
        <v>307</v>
      </c>
      <c r="AF6225" t="s">
        <v>307</v>
      </c>
      <c r="AG6225" t="s">
        <v>307</v>
      </c>
      <c r="AH6225" t="s">
        <v>307</v>
      </c>
      <c r="AI6225" t="s">
        <v>307</v>
      </c>
      <c r="AJ6225" t="s">
        <v>307</v>
      </c>
      <c r="AK6225" t="s">
        <v>307</v>
      </c>
      <c r="AL6225" t="s">
        <v>307</v>
      </c>
      <c r="AM6225" t="s">
        <v>307</v>
      </c>
      <c r="AN6225" t="s">
        <v>307</v>
      </c>
      <c r="AO6225" t="s">
        <v>307</v>
      </c>
      <c r="AP6225" t="s">
        <v>307</v>
      </c>
      <c r="AQ6225" t="s">
        <v>307</v>
      </c>
      <c r="AR6225" t="s">
        <v>307</v>
      </c>
      <c r="AS6225" t="s">
        <v>307</v>
      </c>
    </row>
    <row r="6226" spans="1:45" x14ac:dyDescent="0.25">
      <c r="A6226">
        <v>803</v>
      </c>
      <c r="B6226" t="s">
        <v>271</v>
      </c>
      <c r="C6226" t="s">
        <v>37</v>
      </c>
      <c r="D6226" t="s">
        <v>49</v>
      </c>
      <c r="E6226" t="s">
        <v>307</v>
      </c>
      <c r="F6226" t="s">
        <v>307</v>
      </c>
      <c r="G6226" t="s">
        <v>307</v>
      </c>
      <c r="H6226" t="s">
        <v>307</v>
      </c>
      <c r="I6226" t="s">
        <v>307</v>
      </c>
      <c r="J6226" t="s">
        <v>307</v>
      </c>
      <c r="K6226" t="s">
        <v>307</v>
      </c>
      <c r="L6226" t="s">
        <v>307</v>
      </c>
      <c r="M6226" t="s">
        <v>307</v>
      </c>
      <c r="N6226" t="s">
        <v>307</v>
      </c>
      <c r="O6226" t="s">
        <v>307</v>
      </c>
      <c r="P6226" t="s">
        <v>307</v>
      </c>
      <c r="Q6226" t="s">
        <v>307</v>
      </c>
      <c r="R6226" t="s">
        <v>307</v>
      </c>
      <c r="S6226" t="s">
        <v>307</v>
      </c>
      <c r="T6226" t="s">
        <v>307</v>
      </c>
      <c r="U6226" t="s">
        <v>307</v>
      </c>
      <c r="V6226" t="s">
        <v>307</v>
      </c>
      <c r="W6226" t="s">
        <v>307</v>
      </c>
      <c r="X6226" t="s">
        <v>307</v>
      </c>
      <c r="Y6226" t="s">
        <v>307</v>
      </c>
      <c r="Z6226" t="s">
        <v>307</v>
      </c>
      <c r="AA6226" t="s">
        <v>307</v>
      </c>
      <c r="AB6226" t="s">
        <v>307</v>
      </c>
      <c r="AC6226" t="s">
        <v>307</v>
      </c>
      <c r="AD6226" t="s">
        <v>307</v>
      </c>
      <c r="AE6226" t="s">
        <v>307</v>
      </c>
      <c r="AF6226" t="s">
        <v>307</v>
      </c>
      <c r="AG6226" t="s">
        <v>307</v>
      </c>
      <c r="AH6226" t="s">
        <v>307</v>
      </c>
      <c r="AI6226" t="s">
        <v>307</v>
      </c>
      <c r="AJ6226" t="s">
        <v>307</v>
      </c>
      <c r="AK6226" t="s">
        <v>307</v>
      </c>
      <c r="AL6226" t="s">
        <v>307</v>
      </c>
      <c r="AM6226" t="s">
        <v>307</v>
      </c>
      <c r="AN6226" t="s">
        <v>307</v>
      </c>
      <c r="AO6226" t="s">
        <v>307</v>
      </c>
      <c r="AP6226" t="s">
        <v>307</v>
      </c>
      <c r="AQ6226" t="s">
        <v>307</v>
      </c>
      <c r="AR6226" t="s">
        <v>307</v>
      </c>
      <c r="AS6226" t="s">
        <v>307</v>
      </c>
    </row>
    <row r="6227" spans="1:45" x14ac:dyDescent="0.25">
      <c r="A6227">
        <v>803</v>
      </c>
      <c r="B6227" t="s">
        <v>271</v>
      </c>
      <c r="C6227" t="s">
        <v>476</v>
      </c>
      <c r="D6227" t="s">
        <v>48</v>
      </c>
      <c r="E6227" t="s">
        <v>307</v>
      </c>
      <c r="F6227" t="s">
        <v>307</v>
      </c>
      <c r="G6227" t="s">
        <v>307</v>
      </c>
    </row>
    <row r="6228" spans="1:45" x14ac:dyDescent="0.25">
      <c r="A6228">
        <v>803</v>
      </c>
      <c r="B6228" t="s">
        <v>271</v>
      </c>
      <c r="C6228" t="s">
        <v>477</v>
      </c>
      <c r="D6228" t="s">
        <v>48</v>
      </c>
      <c r="E6228" t="s">
        <v>307</v>
      </c>
      <c r="F6228" t="s">
        <v>307</v>
      </c>
      <c r="G6228" t="s">
        <v>307</v>
      </c>
    </row>
    <row r="6229" spans="1:45" x14ac:dyDescent="0.25">
      <c r="A6229">
        <v>803</v>
      </c>
      <c r="B6229" t="s">
        <v>271</v>
      </c>
      <c r="C6229" t="s">
        <v>45</v>
      </c>
      <c r="D6229" t="s">
        <v>63</v>
      </c>
      <c r="E6229" t="s">
        <v>307</v>
      </c>
      <c r="F6229" t="s">
        <v>307</v>
      </c>
      <c r="G6229" t="s">
        <v>307</v>
      </c>
      <c r="H6229" t="s">
        <v>307</v>
      </c>
      <c r="I6229" t="s">
        <v>307</v>
      </c>
      <c r="J6229" t="s">
        <v>307</v>
      </c>
      <c r="K6229" t="s">
        <v>307</v>
      </c>
      <c r="L6229" t="s">
        <v>307</v>
      </c>
      <c r="M6229" t="s">
        <v>307</v>
      </c>
      <c r="N6229" t="s">
        <v>307</v>
      </c>
      <c r="O6229" t="s">
        <v>307</v>
      </c>
      <c r="P6229" t="s">
        <v>307</v>
      </c>
      <c r="Q6229" t="s">
        <v>307</v>
      </c>
      <c r="R6229" t="s">
        <v>307</v>
      </c>
      <c r="S6229" t="s">
        <v>307</v>
      </c>
      <c r="T6229" t="s">
        <v>307</v>
      </c>
      <c r="U6229" t="s">
        <v>307</v>
      </c>
      <c r="V6229" t="s">
        <v>307</v>
      </c>
      <c r="W6229" t="s">
        <v>307</v>
      </c>
    </row>
    <row r="6230" spans="1:45" x14ac:dyDescent="0.25">
      <c r="A6230">
        <v>803</v>
      </c>
      <c r="B6230" t="s">
        <v>271</v>
      </c>
      <c r="C6230" t="s">
        <v>45</v>
      </c>
      <c r="D6230" t="s">
        <v>64</v>
      </c>
      <c r="E6230" t="s">
        <v>307</v>
      </c>
      <c r="F6230" t="s">
        <v>307</v>
      </c>
      <c r="G6230" t="s">
        <v>307</v>
      </c>
      <c r="H6230" t="s">
        <v>307</v>
      </c>
      <c r="I6230" t="s">
        <v>307</v>
      </c>
      <c r="J6230" t="s">
        <v>307</v>
      </c>
      <c r="K6230" t="s">
        <v>307</v>
      </c>
      <c r="L6230" t="s">
        <v>307</v>
      </c>
      <c r="M6230" t="s">
        <v>307</v>
      </c>
      <c r="N6230" t="s">
        <v>307</v>
      </c>
      <c r="O6230" t="s">
        <v>307</v>
      </c>
      <c r="P6230" t="s">
        <v>307</v>
      </c>
      <c r="Q6230" t="s">
        <v>307</v>
      </c>
      <c r="R6230" t="s">
        <v>307</v>
      </c>
      <c r="S6230" t="s">
        <v>307</v>
      </c>
      <c r="T6230" t="s">
        <v>307</v>
      </c>
      <c r="U6230" t="s">
        <v>307</v>
      </c>
      <c r="V6230" t="s">
        <v>307</v>
      </c>
      <c r="W6230" t="s">
        <v>307</v>
      </c>
    </row>
    <row r="6231" spans="1:45" x14ac:dyDescent="0.25">
      <c r="A6231">
        <v>803</v>
      </c>
      <c r="B6231" t="s">
        <v>271</v>
      </c>
      <c r="C6231" t="s">
        <v>40</v>
      </c>
      <c r="D6231" t="s">
        <v>52</v>
      </c>
      <c r="E6231" t="s">
        <v>307</v>
      </c>
      <c r="F6231" t="s">
        <v>307</v>
      </c>
      <c r="G6231" t="s">
        <v>307</v>
      </c>
      <c r="H6231" t="s">
        <v>307</v>
      </c>
      <c r="I6231" t="s">
        <v>307</v>
      </c>
      <c r="J6231" t="s">
        <v>307</v>
      </c>
      <c r="K6231" t="s">
        <v>307</v>
      </c>
      <c r="L6231" t="s">
        <v>307</v>
      </c>
      <c r="M6231" t="s">
        <v>307</v>
      </c>
      <c r="N6231" t="s">
        <v>307</v>
      </c>
      <c r="O6231" t="s">
        <v>307</v>
      </c>
      <c r="P6231" t="s">
        <v>307</v>
      </c>
      <c r="Q6231" t="s">
        <v>307</v>
      </c>
      <c r="R6231" t="s">
        <v>307</v>
      </c>
      <c r="S6231" t="s">
        <v>307</v>
      </c>
      <c r="T6231" t="s">
        <v>307</v>
      </c>
      <c r="U6231" t="s">
        <v>307</v>
      </c>
      <c r="V6231" t="s">
        <v>307</v>
      </c>
      <c r="W6231" t="s">
        <v>307</v>
      </c>
      <c r="X6231" t="s">
        <v>307</v>
      </c>
      <c r="Y6231" t="s">
        <v>307</v>
      </c>
      <c r="Z6231" t="s">
        <v>307</v>
      </c>
    </row>
    <row r="6232" spans="1:45" x14ac:dyDescent="0.25">
      <c r="A6232">
        <v>803</v>
      </c>
      <c r="B6232" t="s">
        <v>271</v>
      </c>
      <c r="C6232" t="s">
        <v>40</v>
      </c>
      <c r="D6232" t="s">
        <v>53</v>
      </c>
      <c r="E6232" t="s">
        <v>307</v>
      </c>
      <c r="F6232" t="s">
        <v>307</v>
      </c>
      <c r="G6232" t="s">
        <v>307</v>
      </c>
      <c r="H6232" t="s">
        <v>307</v>
      </c>
      <c r="I6232" t="s">
        <v>307</v>
      </c>
      <c r="J6232" t="s">
        <v>307</v>
      </c>
      <c r="K6232" t="s">
        <v>307</v>
      </c>
      <c r="L6232" t="s">
        <v>307</v>
      </c>
      <c r="M6232" t="s">
        <v>307</v>
      </c>
      <c r="N6232" t="s">
        <v>307</v>
      </c>
      <c r="O6232" t="s">
        <v>307</v>
      </c>
      <c r="P6232" t="s">
        <v>307</v>
      </c>
      <c r="Q6232" t="s">
        <v>307</v>
      </c>
      <c r="R6232" t="s">
        <v>307</v>
      </c>
      <c r="S6232" t="s">
        <v>307</v>
      </c>
      <c r="T6232" t="s">
        <v>307</v>
      </c>
      <c r="U6232" t="s">
        <v>307</v>
      </c>
      <c r="V6232" t="s">
        <v>307</v>
      </c>
      <c r="W6232" t="s">
        <v>307</v>
      </c>
      <c r="X6232" t="s">
        <v>307</v>
      </c>
      <c r="Y6232" t="s">
        <v>307</v>
      </c>
      <c r="Z6232" t="s">
        <v>307</v>
      </c>
    </row>
    <row r="6233" spans="1:45" x14ac:dyDescent="0.25">
      <c r="A6233">
        <v>803</v>
      </c>
      <c r="B6233" t="s">
        <v>271</v>
      </c>
      <c r="C6233" t="s">
        <v>39</v>
      </c>
      <c r="D6233" t="s">
        <v>50</v>
      </c>
      <c r="E6233" t="s">
        <v>307</v>
      </c>
      <c r="F6233" t="s">
        <v>307</v>
      </c>
      <c r="G6233" t="s">
        <v>307</v>
      </c>
      <c r="H6233" t="s">
        <v>307</v>
      </c>
      <c r="I6233" t="s">
        <v>307</v>
      </c>
      <c r="J6233" t="s">
        <v>307</v>
      </c>
      <c r="K6233" t="s">
        <v>307</v>
      </c>
      <c r="L6233" t="s">
        <v>307</v>
      </c>
      <c r="M6233" t="s">
        <v>307</v>
      </c>
      <c r="N6233" t="s">
        <v>307</v>
      </c>
      <c r="O6233" t="s">
        <v>307</v>
      </c>
      <c r="P6233" t="s">
        <v>307</v>
      </c>
      <c r="Q6233" t="s">
        <v>307</v>
      </c>
      <c r="R6233" t="s">
        <v>307</v>
      </c>
      <c r="S6233" t="s">
        <v>307</v>
      </c>
      <c r="T6233" t="s">
        <v>307</v>
      </c>
      <c r="U6233" t="s">
        <v>307</v>
      </c>
      <c r="V6233" t="s">
        <v>307</v>
      </c>
      <c r="W6233" t="s">
        <v>307</v>
      </c>
      <c r="X6233" t="s">
        <v>307</v>
      </c>
      <c r="Y6233" t="s">
        <v>307</v>
      </c>
      <c r="Z6233" t="s">
        <v>307</v>
      </c>
      <c r="AA6233" t="s">
        <v>307</v>
      </c>
      <c r="AB6233" t="s">
        <v>307</v>
      </c>
      <c r="AC6233" t="s">
        <v>307</v>
      </c>
      <c r="AD6233" t="s">
        <v>307</v>
      </c>
      <c r="AE6233" t="s">
        <v>307</v>
      </c>
      <c r="AF6233" t="s">
        <v>307</v>
      </c>
      <c r="AG6233" t="s">
        <v>307</v>
      </c>
      <c r="AH6233" t="s">
        <v>307</v>
      </c>
      <c r="AI6233" t="s">
        <v>307</v>
      </c>
      <c r="AJ6233" t="s">
        <v>307</v>
      </c>
      <c r="AK6233" t="s">
        <v>307</v>
      </c>
      <c r="AL6233" t="s">
        <v>307</v>
      </c>
      <c r="AM6233" t="s">
        <v>307</v>
      </c>
      <c r="AN6233" t="s">
        <v>307</v>
      </c>
      <c r="AO6233" t="s">
        <v>307</v>
      </c>
      <c r="AP6233" t="s">
        <v>307</v>
      </c>
    </row>
    <row r="6234" spans="1:45" x14ac:dyDescent="0.25">
      <c r="A6234">
        <v>803</v>
      </c>
      <c r="B6234" t="s">
        <v>271</v>
      </c>
      <c r="C6234" t="s">
        <v>39</v>
      </c>
      <c r="D6234" t="s">
        <v>48</v>
      </c>
      <c r="E6234" t="s">
        <v>307</v>
      </c>
      <c r="F6234" t="s">
        <v>307</v>
      </c>
      <c r="G6234" t="s">
        <v>307</v>
      </c>
      <c r="H6234" t="s">
        <v>307</v>
      </c>
      <c r="I6234" t="s">
        <v>307</v>
      </c>
      <c r="J6234" t="s">
        <v>307</v>
      </c>
      <c r="K6234" t="s">
        <v>307</v>
      </c>
      <c r="L6234" t="s">
        <v>307</v>
      </c>
      <c r="M6234" t="s">
        <v>307</v>
      </c>
      <c r="N6234" t="s">
        <v>307</v>
      </c>
      <c r="O6234" t="s">
        <v>307</v>
      </c>
      <c r="P6234" t="s">
        <v>307</v>
      </c>
      <c r="Q6234" t="s">
        <v>307</v>
      </c>
      <c r="R6234" t="s">
        <v>307</v>
      </c>
      <c r="S6234" t="s">
        <v>307</v>
      </c>
      <c r="T6234" t="s">
        <v>307</v>
      </c>
      <c r="U6234" t="s">
        <v>307</v>
      </c>
      <c r="V6234" t="s">
        <v>307</v>
      </c>
      <c r="W6234" t="s">
        <v>307</v>
      </c>
      <c r="X6234" t="s">
        <v>307</v>
      </c>
      <c r="Y6234" t="s">
        <v>307</v>
      </c>
      <c r="Z6234" t="s">
        <v>307</v>
      </c>
      <c r="AA6234" t="s">
        <v>307</v>
      </c>
      <c r="AB6234" t="s">
        <v>307</v>
      </c>
      <c r="AC6234" t="s">
        <v>307</v>
      </c>
      <c r="AD6234" t="s">
        <v>307</v>
      </c>
      <c r="AE6234" t="s">
        <v>307</v>
      </c>
      <c r="AF6234" t="s">
        <v>307</v>
      </c>
      <c r="AG6234" t="s">
        <v>307</v>
      </c>
      <c r="AH6234" t="s">
        <v>307</v>
      </c>
      <c r="AI6234" t="s">
        <v>307</v>
      </c>
      <c r="AJ6234" t="s">
        <v>307</v>
      </c>
      <c r="AK6234" t="s">
        <v>307</v>
      </c>
      <c r="AL6234" t="s">
        <v>307</v>
      </c>
      <c r="AM6234" t="s">
        <v>307</v>
      </c>
      <c r="AN6234" t="s">
        <v>307</v>
      </c>
      <c r="AO6234" t="s">
        <v>307</v>
      </c>
      <c r="AP6234" t="s">
        <v>307</v>
      </c>
    </row>
    <row r="6235" spans="1:45" x14ac:dyDescent="0.25">
      <c r="A6235">
        <v>803</v>
      </c>
      <c r="B6235" t="s">
        <v>271</v>
      </c>
      <c r="C6235" t="s">
        <v>39</v>
      </c>
      <c r="D6235" t="s">
        <v>51</v>
      </c>
      <c r="E6235" t="s">
        <v>307</v>
      </c>
      <c r="F6235" t="s">
        <v>307</v>
      </c>
      <c r="G6235" t="s">
        <v>307</v>
      </c>
      <c r="H6235" t="s">
        <v>307</v>
      </c>
      <c r="I6235" t="s">
        <v>307</v>
      </c>
      <c r="J6235" t="s">
        <v>307</v>
      </c>
      <c r="K6235" t="s">
        <v>307</v>
      </c>
      <c r="L6235" t="s">
        <v>307</v>
      </c>
      <c r="M6235" t="s">
        <v>307</v>
      </c>
      <c r="N6235" t="s">
        <v>307</v>
      </c>
      <c r="O6235" t="s">
        <v>307</v>
      </c>
      <c r="P6235" t="s">
        <v>307</v>
      </c>
      <c r="Q6235" t="s">
        <v>307</v>
      </c>
      <c r="R6235" t="s">
        <v>307</v>
      </c>
      <c r="S6235" t="s">
        <v>307</v>
      </c>
      <c r="T6235" t="s">
        <v>307</v>
      </c>
      <c r="U6235" t="s">
        <v>307</v>
      </c>
      <c r="V6235" t="s">
        <v>307</v>
      </c>
      <c r="W6235" t="s">
        <v>307</v>
      </c>
      <c r="X6235" t="s">
        <v>307</v>
      </c>
      <c r="Y6235" t="s">
        <v>307</v>
      </c>
      <c r="Z6235" t="s">
        <v>307</v>
      </c>
      <c r="AA6235" t="s">
        <v>307</v>
      </c>
      <c r="AB6235" t="s">
        <v>307</v>
      </c>
      <c r="AC6235" t="s">
        <v>307</v>
      </c>
      <c r="AD6235" t="s">
        <v>307</v>
      </c>
      <c r="AE6235" t="s">
        <v>307</v>
      </c>
      <c r="AF6235" t="s">
        <v>307</v>
      </c>
      <c r="AG6235" t="s">
        <v>307</v>
      </c>
      <c r="AH6235" t="s">
        <v>307</v>
      </c>
      <c r="AI6235" t="s">
        <v>307</v>
      </c>
      <c r="AJ6235" t="s">
        <v>307</v>
      </c>
      <c r="AK6235" t="s">
        <v>307</v>
      </c>
      <c r="AL6235" t="s">
        <v>307</v>
      </c>
      <c r="AM6235" t="s">
        <v>307</v>
      </c>
      <c r="AN6235" t="s">
        <v>307</v>
      </c>
      <c r="AO6235" t="s">
        <v>307</v>
      </c>
      <c r="AP6235" t="s">
        <v>307</v>
      </c>
    </row>
    <row r="6236" spans="1:45" x14ac:dyDescent="0.25">
      <c r="A6236">
        <v>803</v>
      </c>
      <c r="B6236" t="s">
        <v>271</v>
      </c>
      <c r="C6236" t="s">
        <v>46</v>
      </c>
      <c r="D6236" t="s">
        <v>65</v>
      </c>
      <c r="E6236" t="s">
        <v>307</v>
      </c>
      <c r="F6236" t="s">
        <v>307</v>
      </c>
      <c r="G6236" t="s">
        <v>307</v>
      </c>
      <c r="H6236" t="s">
        <v>307</v>
      </c>
      <c r="I6236" t="s">
        <v>307</v>
      </c>
      <c r="J6236" t="s">
        <v>307</v>
      </c>
      <c r="K6236" t="s">
        <v>307</v>
      </c>
      <c r="L6236" t="s">
        <v>307</v>
      </c>
      <c r="M6236" t="s">
        <v>307</v>
      </c>
      <c r="N6236" t="s">
        <v>307</v>
      </c>
      <c r="O6236" t="s">
        <v>307</v>
      </c>
      <c r="P6236" t="s">
        <v>307</v>
      </c>
      <c r="Q6236" t="s">
        <v>307</v>
      </c>
      <c r="R6236" t="s">
        <v>307</v>
      </c>
      <c r="S6236" t="s">
        <v>307</v>
      </c>
      <c r="T6236" t="s">
        <v>307</v>
      </c>
      <c r="U6236" t="s">
        <v>307</v>
      </c>
      <c r="V6236" t="s">
        <v>307</v>
      </c>
      <c r="W6236" t="s">
        <v>307</v>
      </c>
      <c r="X6236" t="s">
        <v>307</v>
      </c>
      <c r="Y6236" t="s">
        <v>307</v>
      </c>
      <c r="Z6236" t="s">
        <v>307</v>
      </c>
    </row>
    <row r="6237" spans="1:45" x14ac:dyDescent="0.25">
      <c r="A6237">
        <v>803</v>
      </c>
      <c r="B6237" t="s">
        <v>271</v>
      </c>
      <c r="C6237" t="s">
        <v>46</v>
      </c>
      <c r="D6237" t="s">
        <v>66</v>
      </c>
      <c r="E6237" t="s">
        <v>307</v>
      </c>
      <c r="F6237" t="s">
        <v>307</v>
      </c>
      <c r="G6237" t="s">
        <v>307</v>
      </c>
      <c r="H6237" t="s">
        <v>307</v>
      </c>
      <c r="I6237" t="s">
        <v>307</v>
      </c>
      <c r="J6237" t="s">
        <v>307</v>
      </c>
      <c r="K6237" t="s">
        <v>307</v>
      </c>
      <c r="L6237" t="s">
        <v>307</v>
      </c>
      <c r="M6237" t="s">
        <v>307</v>
      </c>
      <c r="N6237" t="s">
        <v>307</v>
      </c>
      <c r="O6237" t="s">
        <v>307</v>
      </c>
      <c r="P6237" t="s">
        <v>307</v>
      </c>
      <c r="Q6237" t="s">
        <v>307</v>
      </c>
      <c r="R6237" t="s">
        <v>307</v>
      </c>
      <c r="S6237" t="s">
        <v>307</v>
      </c>
      <c r="T6237" t="s">
        <v>307</v>
      </c>
      <c r="U6237" t="s">
        <v>307</v>
      </c>
      <c r="V6237" t="s">
        <v>307</v>
      </c>
      <c r="W6237" t="s">
        <v>307</v>
      </c>
      <c r="X6237" t="s">
        <v>307</v>
      </c>
      <c r="Y6237" t="s">
        <v>307</v>
      </c>
      <c r="Z6237" t="s">
        <v>307</v>
      </c>
    </row>
    <row r="6238" spans="1:45" x14ac:dyDescent="0.25">
      <c r="A6238">
        <v>803</v>
      </c>
      <c r="B6238" t="s">
        <v>271</v>
      </c>
      <c r="C6238" t="s">
        <v>46</v>
      </c>
      <c r="D6238" t="s">
        <v>67</v>
      </c>
      <c r="E6238" t="s">
        <v>307</v>
      </c>
      <c r="F6238" t="s">
        <v>307</v>
      </c>
      <c r="G6238" t="s">
        <v>307</v>
      </c>
      <c r="H6238" t="s">
        <v>307</v>
      </c>
      <c r="I6238" t="s">
        <v>307</v>
      </c>
      <c r="J6238" t="s">
        <v>307</v>
      </c>
      <c r="K6238" t="s">
        <v>307</v>
      </c>
      <c r="L6238" t="s">
        <v>307</v>
      </c>
      <c r="M6238" t="s">
        <v>307</v>
      </c>
      <c r="N6238" t="s">
        <v>307</v>
      </c>
      <c r="O6238" t="s">
        <v>307</v>
      </c>
      <c r="P6238" t="s">
        <v>307</v>
      </c>
      <c r="Q6238" t="s">
        <v>307</v>
      </c>
      <c r="R6238" t="s">
        <v>307</v>
      </c>
      <c r="S6238" t="s">
        <v>307</v>
      </c>
      <c r="T6238" t="s">
        <v>307</v>
      </c>
      <c r="U6238" t="s">
        <v>307</v>
      </c>
      <c r="V6238" t="s">
        <v>307</v>
      </c>
      <c r="W6238" t="s">
        <v>307</v>
      </c>
      <c r="X6238" t="s">
        <v>307</v>
      </c>
      <c r="Y6238" t="s">
        <v>307</v>
      </c>
      <c r="Z6238" t="s">
        <v>307</v>
      </c>
    </row>
    <row r="6239" spans="1:45" x14ac:dyDescent="0.25">
      <c r="A6239">
        <v>803</v>
      </c>
      <c r="B6239" t="s">
        <v>271</v>
      </c>
      <c r="C6239" t="s">
        <v>46</v>
      </c>
      <c r="D6239" t="s">
        <v>68</v>
      </c>
      <c r="E6239" t="s">
        <v>307</v>
      </c>
      <c r="F6239" t="s">
        <v>307</v>
      </c>
      <c r="G6239" t="s">
        <v>307</v>
      </c>
      <c r="H6239" t="s">
        <v>307</v>
      </c>
      <c r="I6239" t="s">
        <v>307</v>
      </c>
      <c r="J6239" t="s">
        <v>307</v>
      </c>
      <c r="K6239" t="s">
        <v>307</v>
      </c>
      <c r="L6239" t="s">
        <v>307</v>
      </c>
      <c r="M6239" t="s">
        <v>307</v>
      </c>
      <c r="N6239" t="s">
        <v>307</v>
      </c>
      <c r="O6239" t="s">
        <v>307</v>
      </c>
      <c r="P6239" t="s">
        <v>307</v>
      </c>
      <c r="Q6239" t="s">
        <v>307</v>
      </c>
      <c r="R6239" t="s">
        <v>307</v>
      </c>
      <c r="S6239" t="s">
        <v>307</v>
      </c>
      <c r="T6239" t="s">
        <v>307</v>
      </c>
      <c r="U6239" t="s">
        <v>307</v>
      </c>
      <c r="V6239" t="s">
        <v>307</v>
      </c>
      <c r="W6239" t="s">
        <v>307</v>
      </c>
      <c r="X6239" t="s">
        <v>307</v>
      </c>
      <c r="Y6239" t="s">
        <v>307</v>
      </c>
      <c r="Z6239" t="s">
        <v>307</v>
      </c>
    </row>
    <row r="6240" spans="1:45" x14ac:dyDescent="0.25">
      <c r="A6240">
        <v>803</v>
      </c>
      <c r="B6240" t="s">
        <v>271</v>
      </c>
      <c r="C6240" t="s">
        <v>46</v>
      </c>
      <c r="D6240" t="s">
        <v>69</v>
      </c>
      <c r="E6240" t="s">
        <v>307</v>
      </c>
      <c r="F6240" t="s">
        <v>307</v>
      </c>
      <c r="G6240" t="s">
        <v>307</v>
      </c>
      <c r="H6240" t="s">
        <v>307</v>
      </c>
      <c r="I6240" t="s">
        <v>307</v>
      </c>
      <c r="J6240" t="s">
        <v>307</v>
      </c>
      <c r="K6240" t="s">
        <v>307</v>
      </c>
      <c r="L6240" t="s">
        <v>307</v>
      </c>
      <c r="M6240" t="s">
        <v>307</v>
      </c>
      <c r="N6240" t="s">
        <v>307</v>
      </c>
      <c r="O6240" t="s">
        <v>307</v>
      </c>
      <c r="P6240" t="s">
        <v>307</v>
      </c>
      <c r="Q6240" t="s">
        <v>307</v>
      </c>
      <c r="R6240" t="s">
        <v>307</v>
      </c>
      <c r="S6240" t="s">
        <v>307</v>
      </c>
      <c r="T6240" t="s">
        <v>307</v>
      </c>
      <c r="U6240" t="s">
        <v>307</v>
      </c>
      <c r="V6240" t="s">
        <v>307</v>
      </c>
      <c r="W6240" t="s">
        <v>307</v>
      </c>
      <c r="X6240" t="s">
        <v>307</v>
      </c>
      <c r="Y6240" t="s">
        <v>307</v>
      </c>
      <c r="Z6240" t="s">
        <v>307</v>
      </c>
    </row>
    <row r="6241" spans="1:26" x14ac:dyDescent="0.25">
      <c r="A6241">
        <v>803</v>
      </c>
      <c r="B6241" t="s">
        <v>271</v>
      </c>
      <c r="C6241" t="s">
        <v>46</v>
      </c>
      <c r="D6241" t="s">
        <v>70</v>
      </c>
      <c r="E6241" t="s">
        <v>307</v>
      </c>
      <c r="F6241" t="s">
        <v>307</v>
      </c>
      <c r="G6241" t="s">
        <v>307</v>
      </c>
      <c r="H6241" t="s">
        <v>307</v>
      </c>
      <c r="I6241" t="s">
        <v>307</v>
      </c>
      <c r="J6241" t="s">
        <v>307</v>
      </c>
      <c r="K6241" t="s">
        <v>307</v>
      </c>
      <c r="L6241" t="s">
        <v>307</v>
      </c>
      <c r="M6241" t="s">
        <v>307</v>
      </c>
      <c r="N6241" t="s">
        <v>307</v>
      </c>
      <c r="O6241" t="s">
        <v>307</v>
      </c>
      <c r="P6241" t="s">
        <v>307</v>
      </c>
      <c r="Q6241" t="s">
        <v>307</v>
      </c>
      <c r="R6241" t="s">
        <v>307</v>
      </c>
      <c r="S6241" t="s">
        <v>307</v>
      </c>
      <c r="T6241" t="s">
        <v>307</v>
      </c>
      <c r="U6241" t="s">
        <v>307</v>
      </c>
      <c r="V6241" t="s">
        <v>307</v>
      </c>
      <c r="W6241" t="s">
        <v>307</v>
      </c>
      <c r="X6241" t="s">
        <v>307</v>
      </c>
      <c r="Y6241" t="s">
        <v>307</v>
      </c>
      <c r="Z6241" t="s">
        <v>307</v>
      </c>
    </row>
    <row r="6242" spans="1:26" x14ac:dyDescent="0.25">
      <c r="A6242">
        <v>803</v>
      </c>
      <c r="B6242" t="s">
        <v>271</v>
      </c>
      <c r="C6242" t="s">
        <v>46</v>
      </c>
      <c r="D6242" t="s">
        <v>71</v>
      </c>
      <c r="E6242" t="s">
        <v>307</v>
      </c>
      <c r="F6242" t="s">
        <v>307</v>
      </c>
      <c r="G6242" t="s">
        <v>307</v>
      </c>
      <c r="H6242" t="s">
        <v>307</v>
      </c>
      <c r="I6242" t="s">
        <v>307</v>
      </c>
      <c r="J6242" t="s">
        <v>307</v>
      </c>
      <c r="K6242" t="s">
        <v>307</v>
      </c>
      <c r="L6242" t="s">
        <v>307</v>
      </c>
      <c r="M6242" t="s">
        <v>307</v>
      </c>
      <c r="N6242" t="s">
        <v>307</v>
      </c>
      <c r="O6242" t="s">
        <v>307</v>
      </c>
      <c r="P6242" t="s">
        <v>307</v>
      </c>
      <c r="Q6242" t="s">
        <v>307</v>
      </c>
      <c r="R6242" t="s">
        <v>307</v>
      </c>
      <c r="S6242" t="s">
        <v>307</v>
      </c>
      <c r="T6242" t="s">
        <v>307</v>
      </c>
      <c r="U6242" t="s">
        <v>307</v>
      </c>
      <c r="V6242" t="s">
        <v>307</v>
      </c>
      <c r="W6242" t="s">
        <v>307</v>
      </c>
      <c r="X6242" t="s">
        <v>307</v>
      </c>
      <c r="Y6242" t="s">
        <v>307</v>
      </c>
      <c r="Z6242" t="s">
        <v>307</v>
      </c>
    </row>
    <row r="6243" spans="1:26" x14ac:dyDescent="0.25">
      <c r="A6243">
        <v>803</v>
      </c>
      <c r="B6243" t="s">
        <v>271</v>
      </c>
      <c r="C6243" t="s">
        <v>46</v>
      </c>
      <c r="D6243" t="s">
        <v>72</v>
      </c>
      <c r="E6243" t="s">
        <v>307</v>
      </c>
      <c r="F6243" t="s">
        <v>307</v>
      </c>
      <c r="G6243" t="s">
        <v>307</v>
      </c>
      <c r="H6243" t="s">
        <v>307</v>
      </c>
      <c r="I6243" t="s">
        <v>307</v>
      </c>
      <c r="J6243" t="s">
        <v>307</v>
      </c>
      <c r="K6243" t="s">
        <v>307</v>
      </c>
      <c r="L6243" t="s">
        <v>307</v>
      </c>
      <c r="M6243" t="s">
        <v>307</v>
      </c>
      <c r="N6243" t="s">
        <v>307</v>
      </c>
      <c r="O6243" t="s">
        <v>307</v>
      </c>
      <c r="P6243" t="s">
        <v>307</v>
      </c>
      <c r="Q6243" t="s">
        <v>307</v>
      </c>
      <c r="R6243" t="s">
        <v>307</v>
      </c>
      <c r="S6243" t="s">
        <v>307</v>
      </c>
      <c r="T6243" t="s">
        <v>307</v>
      </c>
      <c r="U6243" t="s">
        <v>307</v>
      </c>
      <c r="V6243" t="s">
        <v>307</v>
      </c>
      <c r="W6243" t="s">
        <v>307</v>
      </c>
      <c r="X6243" t="s">
        <v>307</v>
      </c>
      <c r="Y6243" t="s">
        <v>307</v>
      </c>
      <c r="Z6243" t="s">
        <v>307</v>
      </c>
    </row>
    <row r="6244" spans="1:26" x14ac:dyDescent="0.25">
      <c r="A6244">
        <v>803</v>
      </c>
      <c r="B6244" t="s">
        <v>271</v>
      </c>
      <c r="C6244" t="s">
        <v>46</v>
      </c>
      <c r="D6244" t="s">
        <v>47</v>
      </c>
      <c r="E6244" t="s">
        <v>307</v>
      </c>
      <c r="F6244" t="s">
        <v>307</v>
      </c>
      <c r="G6244" t="s">
        <v>307</v>
      </c>
      <c r="H6244" t="s">
        <v>307</v>
      </c>
      <c r="I6244" t="s">
        <v>307</v>
      </c>
      <c r="J6244" t="s">
        <v>307</v>
      </c>
      <c r="K6244" t="s">
        <v>307</v>
      </c>
      <c r="L6244" t="s">
        <v>307</v>
      </c>
      <c r="M6244" t="s">
        <v>307</v>
      </c>
      <c r="N6244" t="s">
        <v>307</v>
      </c>
      <c r="O6244" t="s">
        <v>307</v>
      </c>
      <c r="P6244" t="s">
        <v>307</v>
      </c>
      <c r="Q6244" t="s">
        <v>307</v>
      </c>
      <c r="R6244" t="s">
        <v>307</v>
      </c>
      <c r="S6244" t="s">
        <v>307</v>
      </c>
      <c r="T6244" t="s">
        <v>307</v>
      </c>
      <c r="U6244" t="s">
        <v>307</v>
      </c>
      <c r="V6244" t="s">
        <v>307</v>
      </c>
      <c r="W6244" t="s">
        <v>307</v>
      </c>
      <c r="X6244" t="s">
        <v>307</v>
      </c>
      <c r="Y6244" t="s">
        <v>307</v>
      </c>
      <c r="Z6244" t="s">
        <v>307</v>
      </c>
    </row>
    <row r="6245" spans="1:26" x14ac:dyDescent="0.25">
      <c r="A6245">
        <v>803</v>
      </c>
      <c r="B6245" t="s">
        <v>271</v>
      </c>
      <c r="C6245" t="s">
        <v>46</v>
      </c>
      <c r="D6245" t="s">
        <v>48</v>
      </c>
      <c r="E6245" t="s">
        <v>307</v>
      </c>
      <c r="F6245" t="s">
        <v>307</v>
      </c>
      <c r="G6245" t="s">
        <v>307</v>
      </c>
      <c r="H6245" t="s">
        <v>307</v>
      </c>
      <c r="I6245" t="s">
        <v>307</v>
      </c>
      <c r="J6245" t="s">
        <v>307</v>
      </c>
      <c r="K6245" t="s">
        <v>307</v>
      </c>
      <c r="L6245" t="s">
        <v>307</v>
      </c>
      <c r="M6245" t="s">
        <v>307</v>
      </c>
      <c r="N6245" t="s">
        <v>307</v>
      </c>
      <c r="O6245" t="s">
        <v>307</v>
      </c>
      <c r="P6245" t="s">
        <v>307</v>
      </c>
      <c r="Q6245" t="s">
        <v>307</v>
      </c>
      <c r="R6245" t="s">
        <v>307</v>
      </c>
      <c r="S6245" t="s">
        <v>307</v>
      </c>
      <c r="T6245" t="s">
        <v>307</v>
      </c>
      <c r="U6245" t="s">
        <v>307</v>
      </c>
      <c r="V6245" t="s">
        <v>307</v>
      </c>
      <c r="W6245" t="s">
        <v>307</v>
      </c>
      <c r="X6245" t="s">
        <v>307</v>
      </c>
      <c r="Y6245" t="s">
        <v>307</v>
      </c>
      <c r="Z6245" t="s">
        <v>307</v>
      </c>
    </row>
    <row r="6246" spans="1:26" x14ac:dyDescent="0.25">
      <c r="A6246">
        <v>803</v>
      </c>
      <c r="B6246" t="s">
        <v>271</v>
      </c>
      <c r="C6246" t="s">
        <v>46</v>
      </c>
      <c r="D6246" t="s">
        <v>49</v>
      </c>
      <c r="E6246" t="s">
        <v>307</v>
      </c>
      <c r="F6246" t="s">
        <v>307</v>
      </c>
      <c r="G6246" t="s">
        <v>307</v>
      </c>
      <c r="H6246" t="s">
        <v>307</v>
      </c>
      <c r="I6246" t="s">
        <v>307</v>
      </c>
      <c r="J6246" t="s">
        <v>307</v>
      </c>
      <c r="K6246" t="s">
        <v>307</v>
      </c>
      <c r="L6246" t="s">
        <v>307</v>
      </c>
      <c r="M6246" t="s">
        <v>307</v>
      </c>
      <c r="N6246" t="s">
        <v>307</v>
      </c>
      <c r="O6246" t="s">
        <v>307</v>
      </c>
      <c r="P6246" t="s">
        <v>307</v>
      </c>
      <c r="Q6246" t="s">
        <v>307</v>
      </c>
      <c r="R6246" t="s">
        <v>307</v>
      </c>
      <c r="S6246" t="s">
        <v>307</v>
      </c>
      <c r="T6246" t="s">
        <v>307</v>
      </c>
      <c r="U6246" t="s">
        <v>307</v>
      </c>
      <c r="V6246" t="s">
        <v>307</v>
      </c>
      <c r="W6246" t="s">
        <v>307</v>
      </c>
      <c r="X6246" t="s">
        <v>307</v>
      </c>
      <c r="Y6246" t="s">
        <v>307</v>
      </c>
      <c r="Z6246" t="s">
        <v>307</v>
      </c>
    </row>
    <row r="6247" spans="1:26" x14ac:dyDescent="0.25">
      <c r="A6247">
        <v>803</v>
      </c>
      <c r="B6247" t="s">
        <v>271</v>
      </c>
      <c r="C6247" t="s">
        <v>41</v>
      </c>
      <c r="D6247" t="s">
        <v>48</v>
      </c>
      <c r="E6247" t="s">
        <v>307</v>
      </c>
      <c r="F6247" t="s">
        <v>307</v>
      </c>
      <c r="G6247" t="s">
        <v>307</v>
      </c>
      <c r="H6247" t="s">
        <v>307</v>
      </c>
      <c r="I6247" t="s">
        <v>307</v>
      </c>
      <c r="J6247" t="s">
        <v>307</v>
      </c>
      <c r="K6247" t="s">
        <v>307</v>
      </c>
      <c r="L6247" t="s">
        <v>307</v>
      </c>
      <c r="M6247" t="s">
        <v>307</v>
      </c>
      <c r="N6247" t="s">
        <v>307</v>
      </c>
      <c r="O6247" t="s">
        <v>307</v>
      </c>
      <c r="P6247" t="s">
        <v>307</v>
      </c>
      <c r="Q6247" t="s">
        <v>307</v>
      </c>
      <c r="R6247" t="s">
        <v>307</v>
      </c>
      <c r="S6247" t="s">
        <v>307</v>
      </c>
      <c r="T6247" t="s">
        <v>307</v>
      </c>
      <c r="U6247" t="s">
        <v>307</v>
      </c>
      <c r="V6247" t="s">
        <v>307</v>
      </c>
      <c r="W6247" t="s">
        <v>307</v>
      </c>
      <c r="X6247" t="s">
        <v>307</v>
      </c>
      <c r="Y6247" t="s">
        <v>307</v>
      </c>
      <c r="Z6247" t="s">
        <v>307</v>
      </c>
    </row>
    <row r="6248" spans="1:26" x14ac:dyDescent="0.25">
      <c r="A6248">
        <v>803</v>
      </c>
      <c r="B6248" t="s">
        <v>271</v>
      </c>
      <c r="C6248" t="s">
        <v>459</v>
      </c>
      <c r="D6248" t="s">
        <v>48</v>
      </c>
      <c r="E6248" t="s">
        <v>307</v>
      </c>
      <c r="F6248" t="s">
        <v>307</v>
      </c>
      <c r="G6248" t="s">
        <v>307</v>
      </c>
      <c r="H6248" t="s">
        <v>307</v>
      </c>
      <c r="I6248" t="s">
        <v>307</v>
      </c>
      <c r="J6248" t="s">
        <v>307</v>
      </c>
      <c r="K6248" t="s">
        <v>307</v>
      </c>
      <c r="L6248" t="s">
        <v>307</v>
      </c>
      <c r="M6248" t="s">
        <v>307</v>
      </c>
      <c r="N6248" t="s">
        <v>307</v>
      </c>
      <c r="O6248" t="s">
        <v>307</v>
      </c>
      <c r="P6248" t="s">
        <v>307</v>
      </c>
      <c r="Q6248" t="s">
        <v>307</v>
      </c>
    </row>
    <row r="6249" spans="1:26" x14ac:dyDescent="0.25">
      <c r="A6249">
        <v>803</v>
      </c>
      <c r="B6249" t="s">
        <v>271</v>
      </c>
      <c r="C6249" t="s">
        <v>304</v>
      </c>
      <c r="D6249" t="s">
        <v>48</v>
      </c>
      <c r="E6249" t="s">
        <v>307</v>
      </c>
      <c r="F6249" t="s">
        <v>307</v>
      </c>
      <c r="G6249" t="s">
        <v>307</v>
      </c>
      <c r="H6249" t="s">
        <v>307</v>
      </c>
      <c r="I6249" t="s">
        <v>307</v>
      </c>
      <c r="J6249" t="s">
        <v>307</v>
      </c>
      <c r="K6249" t="s">
        <v>307</v>
      </c>
      <c r="L6249" t="s">
        <v>307</v>
      </c>
      <c r="M6249" t="s">
        <v>307</v>
      </c>
      <c r="N6249" t="s">
        <v>307</v>
      </c>
      <c r="O6249" t="s">
        <v>307</v>
      </c>
      <c r="P6249" t="s">
        <v>307</v>
      </c>
      <c r="Q6249" t="s">
        <v>307</v>
      </c>
    </row>
    <row r="6250" spans="1:26" x14ac:dyDescent="0.25">
      <c r="A6250">
        <v>803</v>
      </c>
      <c r="B6250" t="s">
        <v>271</v>
      </c>
      <c r="C6250" t="s">
        <v>433</v>
      </c>
      <c r="D6250" t="s">
        <v>48</v>
      </c>
      <c r="E6250" t="s">
        <v>307</v>
      </c>
      <c r="F6250" t="s">
        <v>307</v>
      </c>
      <c r="G6250" t="s">
        <v>307</v>
      </c>
      <c r="H6250" t="s">
        <v>307</v>
      </c>
      <c r="I6250" t="s">
        <v>307</v>
      </c>
      <c r="J6250" t="s">
        <v>307</v>
      </c>
      <c r="K6250" t="s">
        <v>307</v>
      </c>
      <c r="L6250" t="s">
        <v>307</v>
      </c>
      <c r="M6250" t="s">
        <v>307</v>
      </c>
      <c r="N6250" t="s">
        <v>307</v>
      </c>
      <c r="O6250" t="s">
        <v>307</v>
      </c>
      <c r="P6250" t="s">
        <v>307</v>
      </c>
      <c r="Q6250" t="s">
        <v>307</v>
      </c>
    </row>
    <row r="6251" spans="1:26" x14ac:dyDescent="0.25">
      <c r="A6251">
        <v>803</v>
      </c>
      <c r="B6251" t="s">
        <v>271</v>
      </c>
      <c r="C6251" t="s">
        <v>305</v>
      </c>
      <c r="D6251" t="s">
        <v>48</v>
      </c>
      <c r="E6251" t="s">
        <v>307</v>
      </c>
      <c r="F6251" t="s">
        <v>307</v>
      </c>
      <c r="G6251" t="s">
        <v>307</v>
      </c>
      <c r="H6251" t="s">
        <v>307</v>
      </c>
      <c r="I6251" t="s">
        <v>307</v>
      </c>
      <c r="J6251" t="s">
        <v>307</v>
      </c>
      <c r="K6251" t="s">
        <v>307</v>
      </c>
      <c r="L6251" t="s">
        <v>307</v>
      </c>
      <c r="M6251" t="s">
        <v>307</v>
      </c>
      <c r="N6251" t="s">
        <v>307</v>
      </c>
      <c r="O6251" t="s">
        <v>307</v>
      </c>
      <c r="P6251" t="s">
        <v>307</v>
      </c>
      <c r="Q6251" t="s">
        <v>307</v>
      </c>
    </row>
    <row r="6252" spans="1:26" x14ac:dyDescent="0.25">
      <c r="A6252">
        <v>803</v>
      </c>
      <c r="B6252" t="s">
        <v>271</v>
      </c>
      <c r="C6252" t="s">
        <v>306</v>
      </c>
      <c r="D6252" t="s">
        <v>48</v>
      </c>
      <c r="E6252" t="s">
        <v>307</v>
      </c>
      <c r="F6252" t="s">
        <v>307</v>
      </c>
      <c r="G6252" t="s">
        <v>307</v>
      </c>
      <c r="H6252" t="s">
        <v>307</v>
      </c>
      <c r="I6252" t="s">
        <v>307</v>
      </c>
      <c r="J6252" t="s">
        <v>307</v>
      </c>
      <c r="K6252" t="s">
        <v>307</v>
      </c>
      <c r="L6252" t="s">
        <v>307</v>
      </c>
      <c r="M6252" t="s">
        <v>307</v>
      </c>
      <c r="N6252" t="s">
        <v>307</v>
      </c>
      <c r="O6252" t="s">
        <v>307</v>
      </c>
      <c r="P6252" t="s">
        <v>307</v>
      </c>
      <c r="Q6252" t="s">
        <v>307</v>
      </c>
    </row>
    <row r="6253" spans="1:26" x14ac:dyDescent="0.25">
      <c r="A6253">
        <v>803</v>
      </c>
      <c r="B6253" t="s">
        <v>271</v>
      </c>
      <c r="C6253" t="s">
        <v>44</v>
      </c>
      <c r="D6253" t="s">
        <v>54</v>
      </c>
      <c r="E6253" t="s">
        <v>307</v>
      </c>
      <c r="F6253" t="s">
        <v>307</v>
      </c>
      <c r="G6253" t="s">
        <v>307</v>
      </c>
      <c r="H6253" t="s">
        <v>307</v>
      </c>
      <c r="I6253" t="s">
        <v>307</v>
      </c>
      <c r="J6253" t="s">
        <v>307</v>
      </c>
      <c r="K6253" t="s">
        <v>307</v>
      </c>
      <c r="L6253" t="s">
        <v>307</v>
      </c>
      <c r="M6253" t="s">
        <v>307</v>
      </c>
      <c r="N6253" t="s">
        <v>307</v>
      </c>
      <c r="O6253" t="s">
        <v>307</v>
      </c>
      <c r="P6253" t="s">
        <v>307</v>
      </c>
      <c r="Q6253" t="s">
        <v>307</v>
      </c>
      <c r="R6253" t="s">
        <v>307</v>
      </c>
      <c r="S6253" t="s">
        <v>307</v>
      </c>
      <c r="T6253" t="s">
        <v>307</v>
      </c>
      <c r="U6253" t="s">
        <v>307</v>
      </c>
      <c r="V6253" t="s">
        <v>307</v>
      </c>
      <c r="W6253" t="s">
        <v>307</v>
      </c>
    </row>
    <row r="6254" spans="1:26" x14ac:dyDescent="0.25">
      <c r="A6254">
        <v>803</v>
      </c>
      <c r="B6254" t="s">
        <v>271</v>
      </c>
      <c r="C6254" t="s">
        <v>44</v>
      </c>
      <c r="D6254" t="s">
        <v>55</v>
      </c>
      <c r="E6254" t="s">
        <v>307</v>
      </c>
      <c r="F6254" t="s">
        <v>307</v>
      </c>
      <c r="G6254" t="s">
        <v>307</v>
      </c>
      <c r="H6254" t="s">
        <v>307</v>
      </c>
      <c r="I6254" t="s">
        <v>307</v>
      </c>
      <c r="J6254" t="s">
        <v>307</v>
      </c>
      <c r="K6254" t="s">
        <v>307</v>
      </c>
      <c r="L6254" t="s">
        <v>307</v>
      </c>
      <c r="M6254" t="s">
        <v>307</v>
      </c>
      <c r="N6254" t="s">
        <v>307</v>
      </c>
      <c r="O6254" t="s">
        <v>307</v>
      </c>
      <c r="P6254" t="s">
        <v>307</v>
      </c>
      <c r="Q6254" t="s">
        <v>307</v>
      </c>
      <c r="R6254" t="s">
        <v>307</v>
      </c>
      <c r="S6254" t="s">
        <v>307</v>
      </c>
      <c r="T6254" t="s">
        <v>307</v>
      </c>
      <c r="U6254" t="s">
        <v>307</v>
      </c>
      <c r="V6254" t="s">
        <v>307</v>
      </c>
      <c r="W6254" t="s">
        <v>307</v>
      </c>
    </row>
    <row r="6255" spans="1:26" x14ac:dyDescent="0.25">
      <c r="A6255">
        <v>803</v>
      </c>
      <c r="B6255" t="s">
        <v>271</v>
      </c>
      <c r="C6255" t="s">
        <v>44</v>
      </c>
      <c r="D6255" t="s">
        <v>56</v>
      </c>
      <c r="E6255" t="s">
        <v>307</v>
      </c>
      <c r="F6255" t="s">
        <v>307</v>
      </c>
      <c r="G6255" t="s">
        <v>307</v>
      </c>
      <c r="H6255" t="s">
        <v>307</v>
      </c>
      <c r="I6255" t="s">
        <v>307</v>
      </c>
      <c r="J6255" t="s">
        <v>307</v>
      </c>
      <c r="K6255" t="s">
        <v>307</v>
      </c>
      <c r="L6255" t="s">
        <v>307</v>
      </c>
      <c r="M6255" t="s">
        <v>307</v>
      </c>
      <c r="N6255" t="s">
        <v>307</v>
      </c>
      <c r="O6255" t="s">
        <v>307</v>
      </c>
      <c r="P6255" t="s">
        <v>307</v>
      </c>
      <c r="Q6255" t="s">
        <v>307</v>
      </c>
      <c r="R6255" t="s">
        <v>307</v>
      </c>
      <c r="S6255" t="s">
        <v>307</v>
      </c>
      <c r="T6255" t="s">
        <v>307</v>
      </c>
      <c r="U6255" t="s">
        <v>307</v>
      </c>
      <c r="V6255" t="s">
        <v>307</v>
      </c>
      <c r="W6255" t="s">
        <v>307</v>
      </c>
    </row>
    <row r="6256" spans="1:26" x14ac:dyDescent="0.25">
      <c r="A6256">
        <v>803</v>
      </c>
      <c r="B6256" t="s">
        <v>271</v>
      </c>
      <c r="C6256" t="s">
        <v>44</v>
      </c>
      <c r="D6256" t="s">
        <v>57</v>
      </c>
      <c r="E6256" t="s">
        <v>307</v>
      </c>
      <c r="F6256" t="s">
        <v>307</v>
      </c>
      <c r="G6256" t="s">
        <v>307</v>
      </c>
      <c r="H6256" t="s">
        <v>307</v>
      </c>
      <c r="I6256" t="s">
        <v>307</v>
      </c>
      <c r="J6256" t="s">
        <v>307</v>
      </c>
      <c r="K6256" t="s">
        <v>307</v>
      </c>
      <c r="L6256" t="s">
        <v>307</v>
      </c>
      <c r="M6256" t="s">
        <v>307</v>
      </c>
      <c r="N6256" t="s">
        <v>307</v>
      </c>
      <c r="O6256" t="s">
        <v>307</v>
      </c>
      <c r="P6256" t="s">
        <v>307</v>
      </c>
      <c r="Q6256" t="s">
        <v>307</v>
      </c>
      <c r="R6256" t="s">
        <v>307</v>
      </c>
      <c r="S6256" t="s">
        <v>307</v>
      </c>
      <c r="T6256" t="s">
        <v>307</v>
      </c>
      <c r="U6256" t="s">
        <v>307</v>
      </c>
      <c r="V6256" t="s">
        <v>307</v>
      </c>
      <c r="W6256" t="s">
        <v>307</v>
      </c>
    </row>
    <row r="6257" spans="1:45" x14ac:dyDescent="0.25">
      <c r="A6257">
        <v>803</v>
      </c>
      <c r="B6257" t="s">
        <v>271</v>
      </c>
      <c r="C6257" t="s">
        <v>44</v>
      </c>
      <c r="D6257" t="s">
        <v>58</v>
      </c>
      <c r="E6257" t="s">
        <v>307</v>
      </c>
      <c r="F6257" t="s">
        <v>307</v>
      </c>
      <c r="G6257" t="s">
        <v>307</v>
      </c>
      <c r="H6257" t="s">
        <v>307</v>
      </c>
      <c r="I6257" t="s">
        <v>307</v>
      </c>
      <c r="J6257" t="s">
        <v>307</v>
      </c>
      <c r="K6257" t="s">
        <v>307</v>
      </c>
      <c r="L6257" t="s">
        <v>307</v>
      </c>
      <c r="M6257" t="s">
        <v>307</v>
      </c>
      <c r="N6257" t="s">
        <v>307</v>
      </c>
      <c r="O6257" t="s">
        <v>307</v>
      </c>
      <c r="P6257" t="s">
        <v>307</v>
      </c>
      <c r="Q6257" t="s">
        <v>307</v>
      </c>
      <c r="R6257" t="s">
        <v>307</v>
      </c>
      <c r="S6257" t="s">
        <v>307</v>
      </c>
      <c r="T6257" t="s">
        <v>307</v>
      </c>
      <c r="U6257" t="s">
        <v>307</v>
      </c>
      <c r="V6257" t="s">
        <v>307</v>
      </c>
      <c r="W6257" t="s">
        <v>307</v>
      </c>
    </row>
    <row r="6258" spans="1:45" x14ac:dyDescent="0.25">
      <c r="A6258">
        <v>803</v>
      </c>
      <c r="B6258" t="s">
        <v>271</v>
      </c>
      <c r="C6258" t="s">
        <v>44</v>
      </c>
      <c r="D6258" t="s">
        <v>59</v>
      </c>
      <c r="E6258" t="s">
        <v>307</v>
      </c>
      <c r="F6258" t="s">
        <v>307</v>
      </c>
      <c r="G6258" t="s">
        <v>307</v>
      </c>
      <c r="H6258" t="s">
        <v>307</v>
      </c>
      <c r="I6258" t="s">
        <v>307</v>
      </c>
      <c r="J6258" t="s">
        <v>307</v>
      </c>
      <c r="K6258" t="s">
        <v>307</v>
      </c>
      <c r="L6258" t="s">
        <v>307</v>
      </c>
      <c r="M6258" t="s">
        <v>307</v>
      </c>
      <c r="N6258" t="s">
        <v>307</v>
      </c>
      <c r="O6258" t="s">
        <v>307</v>
      </c>
      <c r="P6258" t="s">
        <v>307</v>
      </c>
      <c r="Q6258" t="s">
        <v>307</v>
      </c>
      <c r="R6258" t="s">
        <v>307</v>
      </c>
      <c r="S6258" t="s">
        <v>307</v>
      </c>
      <c r="T6258" t="s">
        <v>307</v>
      </c>
      <c r="U6258" t="s">
        <v>307</v>
      </c>
      <c r="V6258" t="s">
        <v>307</v>
      </c>
      <c r="W6258" t="s">
        <v>307</v>
      </c>
    </row>
    <row r="6259" spans="1:45" x14ac:dyDescent="0.25">
      <c r="A6259">
        <v>803</v>
      </c>
      <c r="B6259" t="s">
        <v>271</v>
      </c>
      <c r="C6259" t="s">
        <v>44</v>
      </c>
      <c r="D6259" t="s">
        <v>60</v>
      </c>
      <c r="E6259" t="s">
        <v>307</v>
      </c>
      <c r="F6259" t="s">
        <v>307</v>
      </c>
      <c r="G6259" t="s">
        <v>307</v>
      </c>
      <c r="H6259" t="s">
        <v>307</v>
      </c>
      <c r="I6259" t="s">
        <v>307</v>
      </c>
      <c r="J6259" t="s">
        <v>307</v>
      </c>
      <c r="K6259" t="s">
        <v>307</v>
      </c>
      <c r="L6259" t="s">
        <v>307</v>
      </c>
      <c r="M6259" t="s">
        <v>307</v>
      </c>
      <c r="N6259" t="s">
        <v>307</v>
      </c>
      <c r="O6259" t="s">
        <v>307</v>
      </c>
      <c r="P6259" t="s">
        <v>307</v>
      </c>
      <c r="Q6259" t="s">
        <v>307</v>
      </c>
      <c r="R6259" t="s">
        <v>307</v>
      </c>
      <c r="S6259" t="s">
        <v>307</v>
      </c>
      <c r="T6259" t="s">
        <v>307</v>
      </c>
      <c r="U6259" t="s">
        <v>307</v>
      </c>
      <c r="V6259" t="s">
        <v>307</v>
      </c>
      <c r="W6259" t="s">
        <v>307</v>
      </c>
    </row>
    <row r="6260" spans="1:45" x14ac:dyDescent="0.25">
      <c r="A6260">
        <v>803</v>
      </c>
      <c r="B6260" t="s">
        <v>271</v>
      </c>
      <c r="C6260" t="s">
        <v>44</v>
      </c>
      <c r="D6260" t="s">
        <v>61</v>
      </c>
      <c r="E6260" t="s">
        <v>307</v>
      </c>
      <c r="F6260" t="s">
        <v>307</v>
      </c>
      <c r="G6260" t="s">
        <v>307</v>
      </c>
      <c r="H6260" t="s">
        <v>307</v>
      </c>
      <c r="I6260" t="s">
        <v>307</v>
      </c>
      <c r="J6260" t="s">
        <v>307</v>
      </c>
      <c r="K6260" t="s">
        <v>307</v>
      </c>
      <c r="L6260" t="s">
        <v>307</v>
      </c>
      <c r="M6260" t="s">
        <v>307</v>
      </c>
      <c r="N6260" t="s">
        <v>307</v>
      </c>
      <c r="O6260" t="s">
        <v>307</v>
      </c>
      <c r="P6260" t="s">
        <v>307</v>
      </c>
      <c r="Q6260" t="s">
        <v>307</v>
      </c>
      <c r="R6260" t="s">
        <v>307</v>
      </c>
      <c r="S6260" t="s">
        <v>307</v>
      </c>
      <c r="T6260" t="s">
        <v>307</v>
      </c>
      <c r="U6260" t="s">
        <v>307</v>
      </c>
      <c r="V6260" t="s">
        <v>307</v>
      </c>
      <c r="W6260" t="s">
        <v>307</v>
      </c>
    </row>
    <row r="6261" spans="1:45" x14ac:dyDescent="0.25">
      <c r="A6261">
        <v>803</v>
      </c>
      <c r="B6261" t="s">
        <v>271</v>
      </c>
      <c r="C6261" t="s">
        <v>44</v>
      </c>
      <c r="D6261" t="s">
        <v>62</v>
      </c>
      <c r="E6261" t="s">
        <v>307</v>
      </c>
      <c r="F6261" t="s">
        <v>307</v>
      </c>
      <c r="G6261" t="s">
        <v>307</v>
      </c>
      <c r="H6261" t="s">
        <v>307</v>
      </c>
      <c r="I6261" t="s">
        <v>307</v>
      </c>
      <c r="J6261" t="s">
        <v>307</v>
      </c>
      <c r="K6261" t="s">
        <v>307</v>
      </c>
      <c r="L6261" t="s">
        <v>307</v>
      </c>
      <c r="M6261" t="s">
        <v>307</v>
      </c>
      <c r="N6261" t="s">
        <v>307</v>
      </c>
      <c r="O6261" t="s">
        <v>307</v>
      </c>
      <c r="P6261" t="s">
        <v>307</v>
      </c>
      <c r="Q6261" t="s">
        <v>307</v>
      </c>
      <c r="R6261" t="s">
        <v>307</v>
      </c>
      <c r="S6261" t="s">
        <v>307</v>
      </c>
      <c r="T6261" t="s">
        <v>307</v>
      </c>
      <c r="U6261" t="s">
        <v>307</v>
      </c>
      <c r="V6261" t="s">
        <v>307</v>
      </c>
      <c r="W6261" t="s">
        <v>307</v>
      </c>
    </row>
    <row r="6262" spans="1:45" x14ac:dyDescent="0.25">
      <c r="A6262">
        <v>803</v>
      </c>
      <c r="B6262" t="s">
        <v>271</v>
      </c>
      <c r="C6262" t="s">
        <v>38</v>
      </c>
      <c r="D6262" t="s">
        <v>47</v>
      </c>
      <c r="E6262" t="s">
        <v>307</v>
      </c>
      <c r="F6262" t="s">
        <v>307</v>
      </c>
      <c r="G6262" t="s">
        <v>307</v>
      </c>
      <c r="H6262" t="s">
        <v>307</v>
      </c>
      <c r="I6262" t="s">
        <v>307</v>
      </c>
      <c r="J6262" t="s">
        <v>307</v>
      </c>
      <c r="K6262" t="s">
        <v>307</v>
      </c>
      <c r="L6262" t="s">
        <v>307</v>
      </c>
      <c r="M6262" t="s">
        <v>307</v>
      </c>
      <c r="N6262" t="s">
        <v>307</v>
      </c>
      <c r="O6262" t="s">
        <v>307</v>
      </c>
      <c r="P6262" t="s">
        <v>307</v>
      </c>
      <c r="Q6262" t="s">
        <v>307</v>
      </c>
      <c r="R6262" t="s">
        <v>307</v>
      </c>
      <c r="S6262" t="s">
        <v>307</v>
      </c>
      <c r="T6262" t="s">
        <v>307</v>
      </c>
      <c r="U6262" t="s">
        <v>307</v>
      </c>
      <c r="V6262" t="s">
        <v>307</v>
      </c>
      <c r="W6262" t="s">
        <v>307</v>
      </c>
      <c r="X6262" t="s">
        <v>307</v>
      </c>
      <c r="Y6262" t="s">
        <v>307</v>
      </c>
      <c r="Z6262" t="s">
        <v>307</v>
      </c>
      <c r="AA6262" t="s">
        <v>307</v>
      </c>
      <c r="AB6262" t="s">
        <v>307</v>
      </c>
      <c r="AC6262" t="s">
        <v>307</v>
      </c>
      <c r="AD6262" t="s">
        <v>307</v>
      </c>
      <c r="AE6262" t="s">
        <v>307</v>
      </c>
      <c r="AF6262" t="s">
        <v>307</v>
      </c>
      <c r="AG6262" t="s">
        <v>307</v>
      </c>
      <c r="AH6262" t="s">
        <v>307</v>
      </c>
      <c r="AI6262" t="s">
        <v>307</v>
      </c>
      <c r="AJ6262" t="s">
        <v>307</v>
      </c>
      <c r="AK6262" t="s">
        <v>307</v>
      </c>
      <c r="AL6262" t="s">
        <v>307</v>
      </c>
      <c r="AM6262" t="s">
        <v>307</v>
      </c>
      <c r="AN6262" t="s">
        <v>307</v>
      </c>
      <c r="AO6262" t="s">
        <v>307</v>
      </c>
      <c r="AP6262" t="s">
        <v>307</v>
      </c>
      <c r="AQ6262" t="s">
        <v>307</v>
      </c>
      <c r="AR6262" t="s">
        <v>307</v>
      </c>
      <c r="AS6262" t="s">
        <v>307</v>
      </c>
    </row>
    <row r="6263" spans="1:45" x14ac:dyDescent="0.25">
      <c r="A6263">
        <v>803</v>
      </c>
      <c r="B6263" t="s">
        <v>271</v>
      </c>
      <c r="C6263" t="s">
        <v>38</v>
      </c>
      <c r="D6263" t="s">
        <v>48</v>
      </c>
      <c r="E6263" t="s">
        <v>307</v>
      </c>
      <c r="F6263" t="s">
        <v>307</v>
      </c>
      <c r="G6263" t="s">
        <v>307</v>
      </c>
      <c r="H6263" t="s">
        <v>307</v>
      </c>
      <c r="I6263" t="s">
        <v>307</v>
      </c>
      <c r="J6263" t="s">
        <v>307</v>
      </c>
      <c r="K6263" t="s">
        <v>307</v>
      </c>
      <c r="L6263" t="s">
        <v>307</v>
      </c>
      <c r="M6263" t="s">
        <v>307</v>
      </c>
      <c r="N6263" t="s">
        <v>307</v>
      </c>
      <c r="O6263" t="s">
        <v>307</v>
      </c>
      <c r="P6263" t="s">
        <v>307</v>
      </c>
      <c r="Q6263" t="s">
        <v>307</v>
      </c>
      <c r="R6263" t="s">
        <v>307</v>
      </c>
      <c r="S6263" t="s">
        <v>307</v>
      </c>
      <c r="T6263" t="s">
        <v>307</v>
      </c>
      <c r="U6263" t="s">
        <v>307</v>
      </c>
      <c r="V6263" t="s">
        <v>307</v>
      </c>
      <c r="W6263" t="s">
        <v>307</v>
      </c>
      <c r="X6263" t="s">
        <v>307</v>
      </c>
      <c r="Y6263" t="s">
        <v>307</v>
      </c>
      <c r="Z6263" t="s">
        <v>307</v>
      </c>
      <c r="AA6263" t="s">
        <v>307</v>
      </c>
      <c r="AB6263" t="s">
        <v>307</v>
      </c>
      <c r="AC6263" t="s">
        <v>307</v>
      </c>
      <c r="AD6263" t="s">
        <v>307</v>
      </c>
      <c r="AE6263" t="s">
        <v>307</v>
      </c>
      <c r="AF6263" t="s">
        <v>307</v>
      </c>
      <c r="AG6263" t="s">
        <v>307</v>
      </c>
      <c r="AH6263" t="s">
        <v>307</v>
      </c>
      <c r="AI6263" t="s">
        <v>307</v>
      </c>
      <c r="AJ6263" t="s">
        <v>307</v>
      </c>
      <c r="AK6263" t="s">
        <v>307</v>
      </c>
      <c r="AL6263" t="s">
        <v>307</v>
      </c>
      <c r="AM6263" t="s">
        <v>307</v>
      </c>
      <c r="AN6263" t="s">
        <v>307</v>
      </c>
      <c r="AO6263" t="s">
        <v>307</v>
      </c>
      <c r="AP6263" t="s">
        <v>307</v>
      </c>
      <c r="AQ6263" t="s">
        <v>307</v>
      </c>
      <c r="AR6263" t="s">
        <v>307</v>
      </c>
      <c r="AS6263" t="s">
        <v>307</v>
      </c>
    </row>
    <row r="6264" spans="1:45" x14ac:dyDescent="0.25">
      <c r="A6264">
        <v>803</v>
      </c>
      <c r="B6264" t="s">
        <v>271</v>
      </c>
      <c r="C6264" t="s">
        <v>38</v>
      </c>
      <c r="D6264" t="s">
        <v>49</v>
      </c>
      <c r="E6264" t="s">
        <v>307</v>
      </c>
      <c r="F6264" t="s">
        <v>307</v>
      </c>
      <c r="G6264" t="s">
        <v>307</v>
      </c>
      <c r="H6264" t="s">
        <v>307</v>
      </c>
      <c r="I6264" t="s">
        <v>307</v>
      </c>
      <c r="J6264" t="s">
        <v>307</v>
      </c>
      <c r="K6264" t="s">
        <v>307</v>
      </c>
      <c r="L6264" t="s">
        <v>307</v>
      </c>
      <c r="M6264" t="s">
        <v>307</v>
      </c>
      <c r="N6264" t="s">
        <v>307</v>
      </c>
      <c r="O6264" t="s">
        <v>307</v>
      </c>
      <c r="P6264" t="s">
        <v>307</v>
      </c>
      <c r="Q6264" t="s">
        <v>307</v>
      </c>
      <c r="R6264" t="s">
        <v>307</v>
      </c>
      <c r="S6264" t="s">
        <v>307</v>
      </c>
      <c r="T6264" t="s">
        <v>307</v>
      </c>
      <c r="U6264" t="s">
        <v>307</v>
      </c>
      <c r="V6264" t="s">
        <v>307</v>
      </c>
      <c r="W6264" t="s">
        <v>307</v>
      </c>
      <c r="X6264" t="s">
        <v>307</v>
      </c>
      <c r="Y6264" t="s">
        <v>307</v>
      </c>
      <c r="Z6264" t="s">
        <v>307</v>
      </c>
      <c r="AA6264" t="s">
        <v>307</v>
      </c>
      <c r="AB6264" t="s">
        <v>307</v>
      </c>
      <c r="AC6264" t="s">
        <v>307</v>
      </c>
      <c r="AD6264" t="s">
        <v>307</v>
      </c>
      <c r="AE6264" t="s">
        <v>307</v>
      </c>
      <c r="AF6264" t="s">
        <v>307</v>
      </c>
      <c r="AG6264" t="s">
        <v>307</v>
      </c>
      <c r="AH6264" t="s">
        <v>307</v>
      </c>
      <c r="AI6264" t="s">
        <v>307</v>
      </c>
      <c r="AJ6264" t="s">
        <v>307</v>
      </c>
      <c r="AK6264" t="s">
        <v>307</v>
      </c>
      <c r="AL6264" t="s">
        <v>307</v>
      </c>
      <c r="AM6264" t="s">
        <v>307</v>
      </c>
      <c r="AN6264" t="s">
        <v>307</v>
      </c>
      <c r="AO6264" t="s">
        <v>307</v>
      </c>
      <c r="AP6264" t="s">
        <v>307</v>
      </c>
      <c r="AQ6264" t="s">
        <v>307</v>
      </c>
      <c r="AR6264" t="s">
        <v>307</v>
      </c>
      <c r="AS6264" t="s">
        <v>307</v>
      </c>
    </row>
    <row r="6265" spans="1:45" x14ac:dyDescent="0.25">
      <c r="A6265">
        <v>803</v>
      </c>
      <c r="B6265" t="s">
        <v>271</v>
      </c>
      <c r="C6265" t="s">
        <v>450</v>
      </c>
      <c r="D6265" t="s">
        <v>48</v>
      </c>
      <c r="E6265" t="s">
        <v>307</v>
      </c>
      <c r="F6265" t="s">
        <v>307</v>
      </c>
      <c r="G6265" t="s">
        <v>307</v>
      </c>
      <c r="H6265" t="s">
        <v>307</v>
      </c>
      <c r="I6265" t="s">
        <v>307</v>
      </c>
      <c r="J6265" t="s">
        <v>307</v>
      </c>
      <c r="K6265" t="s">
        <v>307</v>
      </c>
      <c r="L6265" t="s">
        <v>307</v>
      </c>
      <c r="M6265" t="s">
        <v>307</v>
      </c>
      <c r="N6265" t="s">
        <v>307</v>
      </c>
      <c r="O6265" t="s">
        <v>307</v>
      </c>
      <c r="P6265" t="s">
        <v>307</v>
      </c>
      <c r="Q6265" t="s">
        <v>307</v>
      </c>
      <c r="R6265" t="s">
        <v>307</v>
      </c>
    </row>
    <row r="6266" spans="1:45" x14ac:dyDescent="0.25">
      <c r="A6266">
        <v>803</v>
      </c>
      <c r="B6266" t="s">
        <v>271</v>
      </c>
      <c r="C6266" t="s">
        <v>449</v>
      </c>
      <c r="D6266" t="s">
        <v>48</v>
      </c>
      <c r="E6266" t="s">
        <v>307</v>
      </c>
      <c r="F6266" t="s">
        <v>307</v>
      </c>
      <c r="G6266" t="s">
        <v>307</v>
      </c>
      <c r="H6266" t="s">
        <v>307</v>
      </c>
      <c r="I6266" t="s">
        <v>307</v>
      </c>
      <c r="J6266" t="s">
        <v>307</v>
      </c>
      <c r="K6266" t="s">
        <v>307</v>
      </c>
      <c r="L6266" t="s">
        <v>307</v>
      </c>
      <c r="M6266" t="s">
        <v>307</v>
      </c>
      <c r="N6266" t="s">
        <v>307</v>
      </c>
      <c r="O6266" t="s">
        <v>307</v>
      </c>
      <c r="P6266" t="s">
        <v>307</v>
      </c>
      <c r="Q6266" t="s">
        <v>307</v>
      </c>
      <c r="R6266" t="s">
        <v>307</v>
      </c>
    </row>
    <row r="6267" spans="1:45" x14ac:dyDescent="0.25">
      <c r="A6267">
        <v>803</v>
      </c>
      <c r="B6267" t="s">
        <v>271</v>
      </c>
      <c r="C6267" t="s">
        <v>475</v>
      </c>
      <c r="D6267" t="s">
        <v>48</v>
      </c>
      <c r="E6267" t="s">
        <v>307</v>
      </c>
      <c r="F6267" t="s">
        <v>307</v>
      </c>
      <c r="G6267" t="s">
        <v>307</v>
      </c>
    </row>
    <row r="6268" spans="1:45" x14ac:dyDescent="0.25">
      <c r="A6268">
        <v>803</v>
      </c>
      <c r="B6268" t="s">
        <v>271</v>
      </c>
      <c r="C6268" t="s">
        <v>42</v>
      </c>
      <c r="D6268" t="s">
        <v>48</v>
      </c>
      <c r="E6268" t="s">
        <v>307</v>
      </c>
      <c r="F6268" t="s">
        <v>307</v>
      </c>
      <c r="G6268" t="s">
        <v>307</v>
      </c>
      <c r="H6268" t="s">
        <v>307</v>
      </c>
      <c r="I6268" t="s">
        <v>307</v>
      </c>
      <c r="J6268" t="s">
        <v>307</v>
      </c>
      <c r="K6268" t="s">
        <v>307</v>
      </c>
      <c r="L6268" t="s">
        <v>307</v>
      </c>
      <c r="M6268" t="s">
        <v>307</v>
      </c>
      <c r="N6268" t="s">
        <v>307</v>
      </c>
      <c r="O6268" t="s">
        <v>307</v>
      </c>
      <c r="P6268" t="s">
        <v>307</v>
      </c>
      <c r="Q6268" t="s">
        <v>307</v>
      </c>
      <c r="R6268" t="s">
        <v>307</v>
      </c>
      <c r="S6268" t="s">
        <v>307</v>
      </c>
      <c r="T6268" t="s">
        <v>307</v>
      </c>
      <c r="U6268" t="s">
        <v>307</v>
      </c>
      <c r="V6268" t="s">
        <v>307</v>
      </c>
      <c r="W6268" t="s">
        <v>307</v>
      </c>
      <c r="X6268" t="s">
        <v>307</v>
      </c>
      <c r="Y6268" t="s">
        <v>307</v>
      </c>
      <c r="Z6268" t="s">
        <v>307</v>
      </c>
    </row>
    <row r="6269" spans="1:45" x14ac:dyDescent="0.25">
      <c r="A6269">
        <v>804</v>
      </c>
      <c r="B6269" t="s">
        <v>272</v>
      </c>
      <c r="C6269" t="s">
        <v>43</v>
      </c>
      <c r="D6269" t="s">
        <v>54</v>
      </c>
      <c r="E6269" t="s">
        <v>307</v>
      </c>
      <c r="F6269" t="s">
        <v>307</v>
      </c>
      <c r="G6269" t="s">
        <v>307</v>
      </c>
      <c r="H6269" t="s">
        <v>307</v>
      </c>
      <c r="I6269" t="s">
        <v>307</v>
      </c>
      <c r="J6269" t="s">
        <v>307</v>
      </c>
      <c r="K6269" t="s">
        <v>307</v>
      </c>
      <c r="L6269" t="s">
        <v>307</v>
      </c>
      <c r="M6269" t="s">
        <v>307</v>
      </c>
      <c r="N6269" t="s">
        <v>307</v>
      </c>
      <c r="O6269" t="s">
        <v>307</v>
      </c>
      <c r="P6269" t="s">
        <v>307</v>
      </c>
      <c r="Q6269" t="s">
        <v>307</v>
      </c>
      <c r="R6269" t="s">
        <v>307</v>
      </c>
      <c r="S6269" t="s">
        <v>307</v>
      </c>
      <c r="T6269" t="s">
        <v>307</v>
      </c>
      <c r="U6269" t="s">
        <v>307</v>
      </c>
      <c r="V6269" t="s">
        <v>307</v>
      </c>
      <c r="W6269" t="s">
        <v>307</v>
      </c>
    </row>
    <row r="6270" spans="1:45" x14ac:dyDescent="0.25">
      <c r="A6270">
        <v>804</v>
      </c>
      <c r="B6270" t="s">
        <v>272</v>
      </c>
      <c r="C6270" t="s">
        <v>43</v>
      </c>
      <c r="D6270" t="s">
        <v>55</v>
      </c>
      <c r="E6270" t="s">
        <v>307</v>
      </c>
      <c r="F6270" t="s">
        <v>307</v>
      </c>
      <c r="G6270" t="s">
        <v>307</v>
      </c>
      <c r="H6270" t="s">
        <v>307</v>
      </c>
      <c r="I6270" t="s">
        <v>307</v>
      </c>
      <c r="J6270" t="s">
        <v>307</v>
      </c>
      <c r="K6270" t="s">
        <v>307</v>
      </c>
      <c r="L6270" t="s">
        <v>307</v>
      </c>
      <c r="M6270" t="s">
        <v>307</v>
      </c>
      <c r="N6270" t="s">
        <v>307</v>
      </c>
      <c r="O6270" t="s">
        <v>307</v>
      </c>
      <c r="P6270" t="s">
        <v>307</v>
      </c>
      <c r="Q6270" t="s">
        <v>307</v>
      </c>
      <c r="R6270" t="s">
        <v>307</v>
      </c>
      <c r="S6270" t="s">
        <v>307</v>
      </c>
      <c r="T6270" t="s">
        <v>307</v>
      </c>
      <c r="U6270" t="s">
        <v>307</v>
      </c>
      <c r="V6270" t="s">
        <v>307</v>
      </c>
      <c r="W6270" t="s">
        <v>307</v>
      </c>
    </row>
    <row r="6271" spans="1:45" x14ac:dyDescent="0.25">
      <c r="A6271">
        <v>804</v>
      </c>
      <c r="B6271" t="s">
        <v>272</v>
      </c>
      <c r="C6271" t="s">
        <v>43</v>
      </c>
      <c r="D6271" t="s">
        <v>56</v>
      </c>
      <c r="E6271" t="s">
        <v>307</v>
      </c>
      <c r="F6271" t="s">
        <v>307</v>
      </c>
      <c r="G6271" t="s">
        <v>307</v>
      </c>
      <c r="H6271" t="s">
        <v>307</v>
      </c>
      <c r="I6271" t="s">
        <v>307</v>
      </c>
      <c r="J6271" t="s">
        <v>307</v>
      </c>
      <c r="K6271" t="s">
        <v>307</v>
      </c>
      <c r="L6271" t="s">
        <v>307</v>
      </c>
      <c r="M6271" t="s">
        <v>307</v>
      </c>
      <c r="N6271" t="s">
        <v>307</v>
      </c>
      <c r="O6271" t="s">
        <v>307</v>
      </c>
      <c r="P6271" t="s">
        <v>307</v>
      </c>
      <c r="Q6271" t="s">
        <v>307</v>
      </c>
      <c r="R6271" t="s">
        <v>307</v>
      </c>
      <c r="S6271" t="s">
        <v>307</v>
      </c>
      <c r="T6271" t="s">
        <v>307</v>
      </c>
      <c r="U6271" t="s">
        <v>307</v>
      </c>
      <c r="V6271" t="s">
        <v>307</v>
      </c>
      <c r="W6271" t="s">
        <v>307</v>
      </c>
    </row>
    <row r="6272" spans="1:45" x14ac:dyDescent="0.25">
      <c r="A6272">
        <v>804</v>
      </c>
      <c r="B6272" t="s">
        <v>272</v>
      </c>
      <c r="C6272" t="s">
        <v>43</v>
      </c>
      <c r="D6272" t="s">
        <v>57</v>
      </c>
      <c r="E6272" t="s">
        <v>307</v>
      </c>
      <c r="F6272" t="s">
        <v>307</v>
      </c>
      <c r="G6272" t="s">
        <v>307</v>
      </c>
      <c r="H6272" t="s">
        <v>307</v>
      </c>
      <c r="I6272" t="s">
        <v>307</v>
      </c>
      <c r="J6272" t="s">
        <v>307</v>
      </c>
      <c r="K6272" t="s">
        <v>307</v>
      </c>
      <c r="L6272" t="s">
        <v>307</v>
      </c>
      <c r="M6272" t="s">
        <v>307</v>
      </c>
      <c r="N6272" t="s">
        <v>307</v>
      </c>
      <c r="O6272" t="s">
        <v>307</v>
      </c>
      <c r="P6272" t="s">
        <v>307</v>
      </c>
      <c r="Q6272" t="s">
        <v>307</v>
      </c>
      <c r="R6272" t="s">
        <v>307</v>
      </c>
      <c r="S6272" t="s">
        <v>307</v>
      </c>
      <c r="T6272" t="s">
        <v>307</v>
      </c>
      <c r="U6272" t="s">
        <v>307</v>
      </c>
      <c r="V6272" t="s">
        <v>307</v>
      </c>
      <c r="W6272" t="s">
        <v>307</v>
      </c>
    </row>
    <row r="6273" spans="1:45" x14ac:dyDescent="0.25">
      <c r="A6273">
        <v>804</v>
      </c>
      <c r="B6273" t="s">
        <v>272</v>
      </c>
      <c r="C6273" t="s">
        <v>43</v>
      </c>
      <c r="D6273" t="s">
        <v>58</v>
      </c>
      <c r="E6273" t="s">
        <v>307</v>
      </c>
      <c r="F6273" t="s">
        <v>307</v>
      </c>
      <c r="G6273" t="s">
        <v>307</v>
      </c>
      <c r="H6273" t="s">
        <v>307</v>
      </c>
      <c r="I6273" t="s">
        <v>307</v>
      </c>
      <c r="J6273" t="s">
        <v>307</v>
      </c>
      <c r="K6273" t="s">
        <v>307</v>
      </c>
      <c r="L6273" t="s">
        <v>307</v>
      </c>
      <c r="M6273" t="s">
        <v>307</v>
      </c>
      <c r="N6273" t="s">
        <v>307</v>
      </c>
      <c r="O6273" t="s">
        <v>307</v>
      </c>
      <c r="P6273" t="s">
        <v>307</v>
      </c>
      <c r="Q6273" t="s">
        <v>307</v>
      </c>
      <c r="R6273" t="s">
        <v>307</v>
      </c>
      <c r="S6273" t="s">
        <v>307</v>
      </c>
      <c r="T6273" t="s">
        <v>307</v>
      </c>
      <c r="U6273" t="s">
        <v>307</v>
      </c>
      <c r="V6273" t="s">
        <v>307</v>
      </c>
      <c r="W6273" t="s">
        <v>307</v>
      </c>
    </row>
    <row r="6274" spans="1:45" x14ac:dyDescent="0.25">
      <c r="A6274">
        <v>804</v>
      </c>
      <c r="B6274" t="s">
        <v>272</v>
      </c>
      <c r="C6274" t="s">
        <v>43</v>
      </c>
      <c r="D6274" t="s">
        <v>59</v>
      </c>
      <c r="E6274" t="s">
        <v>307</v>
      </c>
      <c r="F6274" t="s">
        <v>307</v>
      </c>
      <c r="G6274" t="s">
        <v>307</v>
      </c>
      <c r="H6274" t="s">
        <v>307</v>
      </c>
      <c r="I6274" t="s">
        <v>307</v>
      </c>
      <c r="J6274" t="s">
        <v>307</v>
      </c>
      <c r="K6274" t="s">
        <v>307</v>
      </c>
      <c r="L6274" t="s">
        <v>307</v>
      </c>
      <c r="M6274" t="s">
        <v>307</v>
      </c>
      <c r="N6274" t="s">
        <v>307</v>
      </c>
      <c r="O6274" t="s">
        <v>307</v>
      </c>
      <c r="P6274" t="s">
        <v>307</v>
      </c>
      <c r="Q6274" t="s">
        <v>307</v>
      </c>
      <c r="R6274" t="s">
        <v>307</v>
      </c>
      <c r="S6274" t="s">
        <v>307</v>
      </c>
      <c r="T6274" t="s">
        <v>307</v>
      </c>
      <c r="U6274" t="s">
        <v>307</v>
      </c>
      <c r="V6274" t="s">
        <v>307</v>
      </c>
      <c r="W6274" t="s">
        <v>307</v>
      </c>
    </row>
    <row r="6275" spans="1:45" x14ac:dyDescent="0.25">
      <c r="A6275">
        <v>804</v>
      </c>
      <c r="B6275" t="s">
        <v>272</v>
      </c>
      <c r="C6275" t="s">
        <v>43</v>
      </c>
      <c r="D6275" t="s">
        <v>60</v>
      </c>
      <c r="E6275" t="s">
        <v>307</v>
      </c>
      <c r="F6275" t="s">
        <v>307</v>
      </c>
      <c r="G6275" t="s">
        <v>307</v>
      </c>
      <c r="H6275" t="s">
        <v>307</v>
      </c>
      <c r="I6275" t="s">
        <v>307</v>
      </c>
      <c r="J6275" t="s">
        <v>307</v>
      </c>
      <c r="K6275" t="s">
        <v>307</v>
      </c>
      <c r="L6275" t="s">
        <v>307</v>
      </c>
      <c r="M6275" t="s">
        <v>307</v>
      </c>
      <c r="N6275" t="s">
        <v>307</v>
      </c>
      <c r="O6275" t="s">
        <v>307</v>
      </c>
      <c r="P6275" t="s">
        <v>307</v>
      </c>
      <c r="Q6275" t="s">
        <v>307</v>
      </c>
      <c r="R6275" t="s">
        <v>307</v>
      </c>
      <c r="S6275" t="s">
        <v>307</v>
      </c>
      <c r="T6275" t="s">
        <v>307</v>
      </c>
      <c r="U6275" t="s">
        <v>307</v>
      </c>
      <c r="V6275" t="s">
        <v>307</v>
      </c>
      <c r="W6275" t="s">
        <v>307</v>
      </c>
    </row>
    <row r="6276" spans="1:45" x14ac:dyDescent="0.25">
      <c r="A6276">
        <v>804</v>
      </c>
      <c r="B6276" t="s">
        <v>272</v>
      </c>
      <c r="C6276" t="s">
        <v>43</v>
      </c>
      <c r="D6276" t="s">
        <v>61</v>
      </c>
      <c r="E6276" t="s">
        <v>307</v>
      </c>
      <c r="F6276" t="s">
        <v>307</v>
      </c>
      <c r="G6276" t="s">
        <v>307</v>
      </c>
      <c r="H6276" t="s">
        <v>307</v>
      </c>
      <c r="I6276" t="s">
        <v>307</v>
      </c>
      <c r="J6276" t="s">
        <v>307</v>
      </c>
      <c r="K6276" t="s">
        <v>307</v>
      </c>
      <c r="L6276" t="s">
        <v>307</v>
      </c>
      <c r="M6276" t="s">
        <v>307</v>
      </c>
      <c r="N6276" t="s">
        <v>307</v>
      </c>
      <c r="O6276" t="s">
        <v>307</v>
      </c>
      <c r="P6276" t="s">
        <v>307</v>
      </c>
      <c r="Q6276" t="s">
        <v>307</v>
      </c>
      <c r="R6276" t="s">
        <v>307</v>
      </c>
      <c r="S6276" t="s">
        <v>307</v>
      </c>
      <c r="T6276" t="s">
        <v>307</v>
      </c>
      <c r="U6276" t="s">
        <v>307</v>
      </c>
      <c r="V6276" t="s">
        <v>307</v>
      </c>
      <c r="W6276" t="s">
        <v>307</v>
      </c>
    </row>
    <row r="6277" spans="1:45" x14ac:dyDescent="0.25">
      <c r="A6277">
        <v>804</v>
      </c>
      <c r="B6277" t="s">
        <v>272</v>
      </c>
      <c r="C6277" t="s">
        <v>43</v>
      </c>
      <c r="D6277" t="s">
        <v>62</v>
      </c>
      <c r="E6277" t="s">
        <v>307</v>
      </c>
      <c r="F6277" t="s">
        <v>307</v>
      </c>
      <c r="G6277" t="s">
        <v>307</v>
      </c>
      <c r="H6277" t="s">
        <v>307</v>
      </c>
      <c r="I6277" t="s">
        <v>307</v>
      </c>
      <c r="J6277" t="s">
        <v>307</v>
      </c>
      <c r="K6277" t="s">
        <v>307</v>
      </c>
      <c r="L6277" t="s">
        <v>307</v>
      </c>
      <c r="M6277" t="s">
        <v>307</v>
      </c>
      <c r="N6277" t="s">
        <v>307</v>
      </c>
      <c r="O6277" t="s">
        <v>307</v>
      </c>
      <c r="P6277" t="s">
        <v>307</v>
      </c>
      <c r="Q6277" t="s">
        <v>307</v>
      </c>
      <c r="R6277" t="s">
        <v>307</v>
      </c>
      <c r="S6277" t="s">
        <v>307</v>
      </c>
      <c r="T6277" t="s">
        <v>307</v>
      </c>
      <c r="U6277" t="s">
        <v>307</v>
      </c>
      <c r="V6277" t="s">
        <v>307</v>
      </c>
      <c r="W6277" t="s">
        <v>307</v>
      </c>
    </row>
    <row r="6278" spans="1:45" x14ac:dyDescent="0.25">
      <c r="A6278">
        <v>804</v>
      </c>
      <c r="B6278" t="s">
        <v>272</v>
      </c>
      <c r="C6278" t="s">
        <v>36</v>
      </c>
      <c r="D6278" t="s">
        <v>47</v>
      </c>
      <c r="E6278" t="s">
        <v>307</v>
      </c>
      <c r="F6278" t="s">
        <v>307</v>
      </c>
      <c r="G6278" t="s">
        <v>307</v>
      </c>
      <c r="H6278" t="s">
        <v>307</v>
      </c>
      <c r="I6278" t="s">
        <v>307</v>
      </c>
      <c r="J6278" t="s">
        <v>307</v>
      </c>
      <c r="K6278" t="s">
        <v>307</v>
      </c>
      <c r="L6278" t="s">
        <v>307</v>
      </c>
      <c r="M6278" t="s">
        <v>307</v>
      </c>
      <c r="N6278" t="s">
        <v>307</v>
      </c>
      <c r="O6278" t="s">
        <v>307</v>
      </c>
      <c r="P6278" t="s">
        <v>307</v>
      </c>
      <c r="Q6278" t="s">
        <v>307</v>
      </c>
      <c r="R6278" t="s">
        <v>307</v>
      </c>
      <c r="S6278" t="s">
        <v>307</v>
      </c>
      <c r="T6278" t="s">
        <v>307</v>
      </c>
      <c r="U6278" t="s">
        <v>307</v>
      </c>
      <c r="V6278" t="s">
        <v>307</v>
      </c>
      <c r="W6278" t="s">
        <v>307</v>
      </c>
      <c r="X6278" t="s">
        <v>307</v>
      </c>
      <c r="Y6278" t="s">
        <v>307</v>
      </c>
      <c r="Z6278" t="s">
        <v>307</v>
      </c>
      <c r="AA6278" t="s">
        <v>307</v>
      </c>
      <c r="AB6278" t="s">
        <v>307</v>
      </c>
      <c r="AC6278" t="s">
        <v>307</v>
      </c>
      <c r="AD6278" t="s">
        <v>307</v>
      </c>
      <c r="AE6278" t="s">
        <v>307</v>
      </c>
      <c r="AF6278" t="s">
        <v>307</v>
      </c>
      <c r="AG6278" t="s">
        <v>307</v>
      </c>
      <c r="AH6278" t="s">
        <v>307</v>
      </c>
      <c r="AI6278" t="s">
        <v>307</v>
      </c>
      <c r="AJ6278" t="s">
        <v>307</v>
      </c>
      <c r="AK6278" t="s">
        <v>307</v>
      </c>
      <c r="AL6278" t="s">
        <v>307</v>
      </c>
      <c r="AM6278" t="s">
        <v>307</v>
      </c>
      <c r="AN6278" t="s">
        <v>307</v>
      </c>
      <c r="AO6278" t="s">
        <v>307</v>
      </c>
      <c r="AP6278" t="s">
        <v>307</v>
      </c>
      <c r="AQ6278" t="s">
        <v>307</v>
      </c>
      <c r="AR6278" t="s">
        <v>307</v>
      </c>
      <c r="AS6278" t="s">
        <v>307</v>
      </c>
    </row>
    <row r="6279" spans="1:45" x14ac:dyDescent="0.25">
      <c r="A6279">
        <v>804</v>
      </c>
      <c r="B6279" t="s">
        <v>272</v>
      </c>
      <c r="C6279" t="s">
        <v>36</v>
      </c>
      <c r="D6279" t="s">
        <v>48</v>
      </c>
      <c r="E6279" t="s">
        <v>307</v>
      </c>
      <c r="F6279" t="s">
        <v>307</v>
      </c>
      <c r="G6279" t="s">
        <v>307</v>
      </c>
      <c r="H6279" t="s">
        <v>307</v>
      </c>
      <c r="I6279" t="s">
        <v>307</v>
      </c>
      <c r="J6279" t="s">
        <v>307</v>
      </c>
      <c r="K6279" t="s">
        <v>307</v>
      </c>
      <c r="L6279" t="s">
        <v>307</v>
      </c>
      <c r="M6279" t="s">
        <v>307</v>
      </c>
      <c r="N6279" t="s">
        <v>307</v>
      </c>
      <c r="O6279" t="s">
        <v>307</v>
      </c>
      <c r="P6279" t="s">
        <v>307</v>
      </c>
      <c r="Q6279" t="s">
        <v>307</v>
      </c>
      <c r="R6279" t="s">
        <v>307</v>
      </c>
      <c r="S6279" t="s">
        <v>307</v>
      </c>
      <c r="T6279" t="s">
        <v>307</v>
      </c>
      <c r="U6279" t="s">
        <v>307</v>
      </c>
      <c r="V6279" t="s">
        <v>307</v>
      </c>
      <c r="W6279" t="s">
        <v>307</v>
      </c>
      <c r="X6279" t="s">
        <v>307</v>
      </c>
      <c r="Y6279" t="s">
        <v>307</v>
      </c>
      <c r="Z6279" t="s">
        <v>307</v>
      </c>
      <c r="AA6279" t="s">
        <v>307</v>
      </c>
      <c r="AB6279" t="s">
        <v>307</v>
      </c>
      <c r="AC6279" t="s">
        <v>307</v>
      </c>
      <c r="AD6279" t="s">
        <v>307</v>
      </c>
      <c r="AE6279" t="s">
        <v>307</v>
      </c>
      <c r="AF6279" t="s">
        <v>307</v>
      </c>
      <c r="AG6279" t="s">
        <v>307</v>
      </c>
      <c r="AH6279" t="s">
        <v>307</v>
      </c>
      <c r="AI6279" t="s">
        <v>307</v>
      </c>
      <c r="AJ6279" t="s">
        <v>307</v>
      </c>
      <c r="AK6279" t="s">
        <v>307</v>
      </c>
      <c r="AL6279" t="s">
        <v>307</v>
      </c>
      <c r="AM6279" t="s">
        <v>307</v>
      </c>
      <c r="AN6279" t="s">
        <v>307</v>
      </c>
      <c r="AO6279" t="s">
        <v>307</v>
      </c>
      <c r="AP6279" t="s">
        <v>307</v>
      </c>
      <c r="AQ6279" t="s">
        <v>307</v>
      </c>
      <c r="AR6279" t="s">
        <v>307</v>
      </c>
      <c r="AS6279" t="s">
        <v>307</v>
      </c>
    </row>
    <row r="6280" spans="1:45" x14ac:dyDescent="0.25">
      <c r="A6280">
        <v>804</v>
      </c>
      <c r="B6280" t="s">
        <v>272</v>
      </c>
      <c r="C6280" t="s">
        <v>36</v>
      </c>
      <c r="D6280" t="s">
        <v>49</v>
      </c>
      <c r="E6280" t="s">
        <v>307</v>
      </c>
      <c r="F6280" t="s">
        <v>307</v>
      </c>
      <c r="G6280" t="s">
        <v>307</v>
      </c>
      <c r="H6280" t="s">
        <v>307</v>
      </c>
      <c r="I6280" t="s">
        <v>307</v>
      </c>
      <c r="J6280" t="s">
        <v>307</v>
      </c>
      <c r="K6280" t="s">
        <v>307</v>
      </c>
      <c r="L6280" t="s">
        <v>307</v>
      </c>
      <c r="M6280" t="s">
        <v>307</v>
      </c>
      <c r="N6280" t="s">
        <v>307</v>
      </c>
      <c r="O6280" t="s">
        <v>307</v>
      </c>
      <c r="P6280" t="s">
        <v>307</v>
      </c>
      <c r="Q6280" t="s">
        <v>307</v>
      </c>
      <c r="R6280" t="s">
        <v>307</v>
      </c>
      <c r="S6280" t="s">
        <v>307</v>
      </c>
      <c r="T6280" t="s">
        <v>307</v>
      </c>
      <c r="U6280" t="s">
        <v>307</v>
      </c>
      <c r="V6280" t="s">
        <v>307</v>
      </c>
      <c r="W6280" t="s">
        <v>307</v>
      </c>
      <c r="X6280" t="s">
        <v>307</v>
      </c>
      <c r="Y6280" t="s">
        <v>307</v>
      </c>
      <c r="Z6280" t="s">
        <v>307</v>
      </c>
      <c r="AA6280" t="s">
        <v>307</v>
      </c>
      <c r="AB6280" t="s">
        <v>307</v>
      </c>
      <c r="AC6280" t="s">
        <v>307</v>
      </c>
      <c r="AD6280" t="s">
        <v>307</v>
      </c>
      <c r="AE6280" t="s">
        <v>307</v>
      </c>
      <c r="AF6280" t="s">
        <v>307</v>
      </c>
      <c r="AG6280" t="s">
        <v>307</v>
      </c>
      <c r="AH6280" t="s">
        <v>307</v>
      </c>
      <c r="AI6280" t="s">
        <v>307</v>
      </c>
      <c r="AJ6280" t="s">
        <v>307</v>
      </c>
      <c r="AK6280" t="s">
        <v>307</v>
      </c>
      <c r="AL6280" t="s">
        <v>307</v>
      </c>
      <c r="AM6280" t="s">
        <v>307</v>
      </c>
      <c r="AN6280" t="s">
        <v>307</v>
      </c>
      <c r="AO6280" t="s">
        <v>307</v>
      </c>
      <c r="AP6280" t="s">
        <v>307</v>
      </c>
      <c r="AQ6280" t="s">
        <v>307</v>
      </c>
      <c r="AR6280" t="s">
        <v>307</v>
      </c>
      <c r="AS6280" t="s">
        <v>307</v>
      </c>
    </row>
    <row r="6281" spans="1:45" x14ac:dyDescent="0.25">
      <c r="A6281">
        <v>804</v>
      </c>
      <c r="B6281" t="s">
        <v>272</v>
      </c>
      <c r="C6281" t="s">
        <v>37</v>
      </c>
      <c r="D6281" t="s">
        <v>47</v>
      </c>
      <c r="E6281" t="s">
        <v>307</v>
      </c>
      <c r="F6281" t="s">
        <v>307</v>
      </c>
      <c r="G6281" t="s">
        <v>307</v>
      </c>
      <c r="H6281" t="s">
        <v>307</v>
      </c>
      <c r="I6281" t="s">
        <v>307</v>
      </c>
      <c r="J6281" t="s">
        <v>307</v>
      </c>
      <c r="K6281" t="s">
        <v>307</v>
      </c>
      <c r="L6281" t="s">
        <v>307</v>
      </c>
      <c r="M6281" t="s">
        <v>307</v>
      </c>
      <c r="N6281" t="s">
        <v>307</v>
      </c>
      <c r="O6281" t="s">
        <v>307</v>
      </c>
      <c r="P6281" t="s">
        <v>307</v>
      </c>
      <c r="Q6281" t="s">
        <v>307</v>
      </c>
      <c r="R6281" t="s">
        <v>307</v>
      </c>
      <c r="S6281" t="s">
        <v>307</v>
      </c>
      <c r="T6281" t="s">
        <v>307</v>
      </c>
      <c r="U6281" t="s">
        <v>307</v>
      </c>
      <c r="V6281" t="s">
        <v>307</v>
      </c>
      <c r="W6281" t="s">
        <v>307</v>
      </c>
      <c r="X6281" t="s">
        <v>307</v>
      </c>
      <c r="Y6281" t="s">
        <v>307</v>
      </c>
      <c r="Z6281" t="s">
        <v>307</v>
      </c>
      <c r="AA6281" t="s">
        <v>307</v>
      </c>
      <c r="AB6281" t="s">
        <v>307</v>
      </c>
      <c r="AC6281" t="s">
        <v>307</v>
      </c>
      <c r="AD6281" t="s">
        <v>307</v>
      </c>
      <c r="AE6281" t="s">
        <v>307</v>
      </c>
      <c r="AF6281" t="s">
        <v>307</v>
      </c>
      <c r="AG6281" t="s">
        <v>307</v>
      </c>
      <c r="AH6281" t="s">
        <v>307</v>
      </c>
      <c r="AI6281" t="s">
        <v>307</v>
      </c>
      <c r="AJ6281" t="s">
        <v>307</v>
      </c>
      <c r="AK6281" t="s">
        <v>307</v>
      </c>
      <c r="AL6281" t="s">
        <v>307</v>
      </c>
      <c r="AM6281" t="s">
        <v>307</v>
      </c>
      <c r="AN6281" t="s">
        <v>307</v>
      </c>
      <c r="AO6281" t="s">
        <v>307</v>
      </c>
      <c r="AP6281" t="s">
        <v>307</v>
      </c>
      <c r="AQ6281" t="s">
        <v>307</v>
      </c>
      <c r="AR6281" t="s">
        <v>307</v>
      </c>
      <c r="AS6281" t="s">
        <v>307</v>
      </c>
    </row>
    <row r="6282" spans="1:45" x14ac:dyDescent="0.25">
      <c r="A6282">
        <v>804</v>
      </c>
      <c r="B6282" t="s">
        <v>272</v>
      </c>
      <c r="C6282" t="s">
        <v>37</v>
      </c>
      <c r="D6282" t="s">
        <v>48</v>
      </c>
      <c r="E6282" t="s">
        <v>307</v>
      </c>
      <c r="F6282" t="s">
        <v>307</v>
      </c>
      <c r="G6282" t="s">
        <v>307</v>
      </c>
      <c r="H6282" t="s">
        <v>307</v>
      </c>
      <c r="I6282" t="s">
        <v>307</v>
      </c>
      <c r="J6282" t="s">
        <v>307</v>
      </c>
      <c r="K6282" t="s">
        <v>307</v>
      </c>
      <c r="L6282" t="s">
        <v>307</v>
      </c>
      <c r="M6282" t="s">
        <v>307</v>
      </c>
      <c r="N6282" t="s">
        <v>307</v>
      </c>
      <c r="O6282" t="s">
        <v>307</v>
      </c>
      <c r="P6282" t="s">
        <v>307</v>
      </c>
      <c r="Q6282" t="s">
        <v>307</v>
      </c>
      <c r="R6282" t="s">
        <v>307</v>
      </c>
      <c r="S6282" t="s">
        <v>307</v>
      </c>
      <c r="T6282" t="s">
        <v>307</v>
      </c>
      <c r="U6282" t="s">
        <v>307</v>
      </c>
      <c r="V6282" t="s">
        <v>307</v>
      </c>
      <c r="W6282" t="s">
        <v>307</v>
      </c>
      <c r="X6282" t="s">
        <v>307</v>
      </c>
      <c r="Y6282" t="s">
        <v>307</v>
      </c>
      <c r="Z6282" t="s">
        <v>307</v>
      </c>
      <c r="AA6282" t="s">
        <v>307</v>
      </c>
      <c r="AB6282" t="s">
        <v>307</v>
      </c>
      <c r="AC6282" t="s">
        <v>307</v>
      </c>
      <c r="AD6282" t="s">
        <v>307</v>
      </c>
      <c r="AE6282" t="s">
        <v>307</v>
      </c>
      <c r="AF6282" t="s">
        <v>307</v>
      </c>
      <c r="AG6282" t="s">
        <v>307</v>
      </c>
      <c r="AH6282" t="s">
        <v>307</v>
      </c>
      <c r="AI6282" t="s">
        <v>307</v>
      </c>
      <c r="AJ6282" t="s">
        <v>307</v>
      </c>
      <c r="AK6282" t="s">
        <v>307</v>
      </c>
      <c r="AL6282" t="s">
        <v>307</v>
      </c>
      <c r="AM6282" t="s">
        <v>307</v>
      </c>
      <c r="AN6282" t="s">
        <v>307</v>
      </c>
      <c r="AO6282" t="s">
        <v>307</v>
      </c>
      <c r="AP6282" t="s">
        <v>307</v>
      </c>
      <c r="AQ6282" t="s">
        <v>307</v>
      </c>
      <c r="AR6282" t="s">
        <v>307</v>
      </c>
      <c r="AS6282" t="s">
        <v>307</v>
      </c>
    </row>
    <row r="6283" spans="1:45" x14ac:dyDescent="0.25">
      <c r="A6283">
        <v>804</v>
      </c>
      <c r="B6283" t="s">
        <v>272</v>
      </c>
      <c r="C6283" t="s">
        <v>37</v>
      </c>
      <c r="D6283" t="s">
        <v>49</v>
      </c>
      <c r="E6283" t="s">
        <v>307</v>
      </c>
      <c r="F6283" t="s">
        <v>307</v>
      </c>
      <c r="G6283" t="s">
        <v>307</v>
      </c>
      <c r="H6283" t="s">
        <v>307</v>
      </c>
      <c r="I6283" t="s">
        <v>307</v>
      </c>
      <c r="J6283" t="s">
        <v>307</v>
      </c>
      <c r="K6283" t="s">
        <v>307</v>
      </c>
      <c r="L6283" t="s">
        <v>307</v>
      </c>
      <c r="M6283" t="s">
        <v>307</v>
      </c>
      <c r="N6283" t="s">
        <v>307</v>
      </c>
      <c r="O6283" t="s">
        <v>307</v>
      </c>
      <c r="P6283" t="s">
        <v>307</v>
      </c>
      <c r="Q6283" t="s">
        <v>307</v>
      </c>
      <c r="R6283" t="s">
        <v>307</v>
      </c>
      <c r="S6283" t="s">
        <v>307</v>
      </c>
      <c r="T6283" t="s">
        <v>307</v>
      </c>
      <c r="U6283" t="s">
        <v>307</v>
      </c>
      <c r="V6283" t="s">
        <v>307</v>
      </c>
      <c r="W6283" t="s">
        <v>307</v>
      </c>
      <c r="X6283" t="s">
        <v>307</v>
      </c>
      <c r="Y6283" t="s">
        <v>307</v>
      </c>
      <c r="Z6283" t="s">
        <v>307</v>
      </c>
      <c r="AA6283" t="s">
        <v>307</v>
      </c>
      <c r="AB6283" t="s">
        <v>307</v>
      </c>
      <c r="AC6283" t="s">
        <v>307</v>
      </c>
      <c r="AD6283" t="s">
        <v>307</v>
      </c>
      <c r="AE6283" t="s">
        <v>307</v>
      </c>
      <c r="AF6283" t="s">
        <v>307</v>
      </c>
      <c r="AG6283" t="s">
        <v>307</v>
      </c>
      <c r="AH6283" t="s">
        <v>307</v>
      </c>
      <c r="AI6283" t="s">
        <v>307</v>
      </c>
      <c r="AJ6283" t="s">
        <v>307</v>
      </c>
      <c r="AK6283" t="s">
        <v>307</v>
      </c>
      <c r="AL6283" t="s">
        <v>307</v>
      </c>
      <c r="AM6283" t="s">
        <v>307</v>
      </c>
      <c r="AN6283" t="s">
        <v>307</v>
      </c>
      <c r="AO6283" t="s">
        <v>307</v>
      </c>
      <c r="AP6283" t="s">
        <v>307</v>
      </c>
      <c r="AQ6283" t="s">
        <v>307</v>
      </c>
      <c r="AR6283" t="s">
        <v>307</v>
      </c>
      <c r="AS6283" t="s">
        <v>307</v>
      </c>
    </row>
    <row r="6284" spans="1:45" x14ac:dyDescent="0.25">
      <c r="A6284">
        <v>804</v>
      </c>
      <c r="B6284" t="s">
        <v>272</v>
      </c>
      <c r="C6284" t="s">
        <v>476</v>
      </c>
      <c r="D6284" t="s">
        <v>48</v>
      </c>
      <c r="E6284" t="s">
        <v>307</v>
      </c>
      <c r="F6284" t="s">
        <v>307</v>
      </c>
      <c r="G6284" t="s">
        <v>307</v>
      </c>
    </row>
    <row r="6285" spans="1:45" x14ac:dyDescent="0.25">
      <c r="A6285">
        <v>804</v>
      </c>
      <c r="B6285" t="s">
        <v>272</v>
      </c>
      <c r="C6285" t="s">
        <v>477</v>
      </c>
      <c r="D6285" t="s">
        <v>48</v>
      </c>
      <c r="E6285" t="s">
        <v>307</v>
      </c>
      <c r="F6285" t="s">
        <v>307</v>
      </c>
      <c r="G6285" t="s">
        <v>307</v>
      </c>
    </row>
    <row r="6286" spans="1:45" x14ac:dyDescent="0.25">
      <c r="A6286">
        <v>804</v>
      </c>
      <c r="B6286" t="s">
        <v>272</v>
      </c>
      <c r="C6286" t="s">
        <v>45</v>
      </c>
      <c r="D6286" t="s">
        <v>63</v>
      </c>
      <c r="E6286" t="s">
        <v>307</v>
      </c>
      <c r="F6286" t="s">
        <v>307</v>
      </c>
      <c r="G6286" t="s">
        <v>307</v>
      </c>
      <c r="H6286" t="s">
        <v>307</v>
      </c>
      <c r="I6286" t="s">
        <v>307</v>
      </c>
      <c r="J6286" t="s">
        <v>307</v>
      </c>
      <c r="K6286" t="s">
        <v>307</v>
      </c>
      <c r="L6286" t="s">
        <v>307</v>
      </c>
      <c r="M6286" t="s">
        <v>307</v>
      </c>
      <c r="N6286" t="s">
        <v>307</v>
      </c>
      <c r="O6286" t="s">
        <v>307</v>
      </c>
      <c r="P6286" t="s">
        <v>307</v>
      </c>
      <c r="Q6286" t="s">
        <v>307</v>
      </c>
      <c r="R6286" t="s">
        <v>307</v>
      </c>
      <c r="S6286" t="s">
        <v>307</v>
      </c>
      <c r="T6286" t="s">
        <v>307</v>
      </c>
      <c r="U6286" t="s">
        <v>307</v>
      </c>
      <c r="V6286" t="s">
        <v>307</v>
      </c>
      <c r="W6286" t="s">
        <v>307</v>
      </c>
    </row>
    <row r="6287" spans="1:45" x14ac:dyDescent="0.25">
      <c r="A6287">
        <v>804</v>
      </c>
      <c r="B6287" t="s">
        <v>272</v>
      </c>
      <c r="C6287" t="s">
        <v>45</v>
      </c>
      <c r="D6287" t="s">
        <v>64</v>
      </c>
      <c r="E6287" t="s">
        <v>307</v>
      </c>
      <c r="F6287" t="s">
        <v>307</v>
      </c>
      <c r="G6287" t="s">
        <v>307</v>
      </c>
      <c r="H6287" t="s">
        <v>307</v>
      </c>
      <c r="I6287" t="s">
        <v>307</v>
      </c>
      <c r="J6287" t="s">
        <v>307</v>
      </c>
      <c r="K6287" t="s">
        <v>307</v>
      </c>
      <c r="L6287" t="s">
        <v>307</v>
      </c>
      <c r="M6287" t="s">
        <v>307</v>
      </c>
      <c r="N6287" t="s">
        <v>307</v>
      </c>
      <c r="O6287" t="s">
        <v>307</v>
      </c>
      <c r="P6287" t="s">
        <v>307</v>
      </c>
      <c r="Q6287" t="s">
        <v>307</v>
      </c>
      <c r="R6287" t="s">
        <v>307</v>
      </c>
      <c r="S6287" t="s">
        <v>307</v>
      </c>
      <c r="T6287" t="s">
        <v>307</v>
      </c>
      <c r="U6287" t="s">
        <v>307</v>
      </c>
      <c r="V6287" t="s">
        <v>307</v>
      </c>
      <c r="W6287" t="s">
        <v>307</v>
      </c>
    </row>
    <row r="6288" spans="1:45" x14ac:dyDescent="0.25">
      <c r="A6288">
        <v>804</v>
      </c>
      <c r="B6288" t="s">
        <v>272</v>
      </c>
      <c r="C6288" t="s">
        <v>40</v>
      </c>
      <c r="D6288" t="s">
        <v>52</v>
      </c>
      <c r="E6288" t="s">
        <v>307</v>
      </c>
      <c r="F6288" t="s">
        <v>307</v>
      </c>
      <c r="G6288" t="s">
        <v>307</v>
      </c>
      <c r="H6288" t="s">
        <v>307</v>
      </c>
      <c r="I6288" t="s">
        <v>307</v>
      </c>
      <c r="J6288" t="s">
        <v>307</v>
      </c>
      <c r="K6288" t="s">
        <v>307</v>
      </c>
      <c r="L6288" t="s">
        <v>307</v>
      </c>
      <c r="M6288" t="s">
        <v>307</v>
      </c>
      <c r="N6288" t="s">
        <v>307</v>
      </c>
      <c r="O6288" t="s">
        <v>307</v>
      </c>
      <c r="P6288" t="s">
        <v>307</v>
      </c>
      <c r="Q6288" t="s">
        <v>307</v>
      </c>
      <c r="R6288" t="s">
        <v>307</v>
      </c>
      <c r="S6288" t="s">
        <v>307</v>
      </c>
      <c r="T6288" t="s">
        <v>307</v>
      </c>
      <c r="U6288" t="s">
        <v>307</v>
      </c>
      <c r="V6288" t="s">
        <v>307</v>
      </c>
      <c r="W6288" t="s">
        <v>307</v>
      </c>
      <c r="X6288" t="s">
        <v>307</v>
      </c>
      <c r="Y6288" t="s">
        <v>307</v>
      </c>
      <c r="Z6288" t="s">
        <v>307</v>
      </c>
    </row>
    <row r="6289" spans="1:42" x14ac:dyDescent="0.25">
      <c r="A6289">
        <v>804</v>
      </c>
      <c r="B6289" t="s">
        <v>272</v>
      </c>
      <c r="C6289" t="s">
        <v>40</v>
      </c>
      <c r="D6289" t="s">
        <v>53</v>
      </c>
      <c r="E6289" t="s">
        <v>307</v>
      </c>
      <c r="F6289" t="s">
        <v>307</v>
      </c>
      <c r="G6289" t="s">
        <v>307</v>
      </c>
      <c r="H6289" t="s">
        <v>307</v>
      </c>
      <c r="I6289" t="s">
        <v>307</v>
      </c>
      <c r="J6289" t="s">
        <v>307</v>
      </c>
      <c r="K6289" t="s">
        <v>307</v>
      </c>
      <c r="L6289" t="s">
        <v>307</v>
      </c>
      <c r="M6289" t="s">
        <v>307</v>
      </c>
      <c r="N6289" t="s">
        <v>307</v>
      </c>
      <c r="O6289" t="s">
        <v>307</v>
      </c>
      <c r="P6289" t="s">
        <v>307</v>
      </c>
      <c r="Q6289" t="s">
        <v>307</v>
      </c>
      <c r="R6289" t="s">
        <v>307</v>
      </c>
      <c r="S6289" t="s">
        <v>307</v>
      </c>
      <c r="T6289" t="s">
        <v>307</v>
      </c>
      <c r="U6289" t="s">
        <v>307</v>
      </c>
      <c r="V6289" t="s">
        <v>307</v>
      </c>
      <c r="W6289" t="s">
        <v>307</v>
      </c>
      <c r="X6289" t="s">
        <v>307</v>
      </c>
      <c r="Y6289" t="s">
        <v>307</v>
      </c>
      <c r="Z6289" t="s">
        <v>307</v>
      </c>
    </row>
    <row r="6290" spans="1:42" x14ac:dyDescent="0.25">
      <c r="A6290">
        <v>804</v>
      </c>
      <c r="B6290" t="s">
        <v>272</v>
      </c>
      <c r="C6290" t="s">
        <v>39</v>
      </c>
      <c r="D6290" t="s">
        <v>50</v>
      </c>
      <c r="E6290" t="s">
        <v>307</v>
      </c>
      <c r="F6290" t="s">
        <v>307</v>
      </c>
      <c r="G6290" t="s">
        <v>307</v>
      </c>
      <c r="H6290" t="s">
        <v>307</v>
      </c>
      <c r="I6290" t="s">
        <v>307</v>
      </c>
      <c r="J6290" t="s">
        <v>307</v>
      </c>
      <c r="K6290" t="s">
        <v>307</v>
      </c>
      <c r="L6290" t="s">
        <v>307</v>
      </c>
      <c r="M6290" t="s">
        <v>307</v>
      </c>
      <c r="N6290" t="s">
        <v>307</v>
      </c>
      <c r="O6290" t="s">
        <v>307</v>
      </c>
      <c r="P6290" t="s">
        <v>307</v>
      </c>
      <c r="Q6290" t="s">
        <v>307</v>
      </c>
      <c r="R6290" t="s">
        <v>307</v>
      </c>
      <c r="S6290" t="s">
        <v>307</v>
      </c>
      <c r="T6290" t="s">
        <v>307</v>
      </c>
      <c r="U6290" t="s">
        <v>307</v>
      </c>
      <c r="V6290" t="s">
        <v>307</v>
      </c>
      <c r="W6290" t="s">
        <v>307</v>
      </c>
      <c r="X6290" t="s">
        <v>307</v>
      </c>
      <c r="Y6290" t="s">
        <v>307</v>
      </c>
      <c r="Z6290" t="s">
        <v>307</v>
      </c>
      <c r="AA6290" t="s">
        <v>307</v>
      </c>
      <c r="AB6290" t="s">
        <v>307</v>
      </c>
      <c r="AC6290" t="s">
        <v>307</v>
      </c>
      <c r="AD6290" t="s">
        <v>307</v>
      </c>
      <c r="AE6290" t="s">
        <v>307</v>
      </c>
      <c r="AF6290" t="s">
        <v>307</v>
      </c>
      <c r="AG6290" t="s">
        <v>307</v>
      </c>
      <c r="AH6290" t="s">
        <v>307</v>
      </c>
      <c r="AI6290" t="s">
        <v>307</v>
      </c>
      <c r="AJ6290" t="s">
        <v>307</v>
      </c>
      <c r="AK6290" t="s">
        <v>307</v>
      </c>
      <c r="AL6290" t="s">
        <v>307</v>
      </c>
      <c r="AM6290" t="s">
        <v>307</v>
      </c>
      <c r="AN6290" t="s">
        <v>307</v>
      </c>
      <c r="AO6290" t="s">
        <v>307</v>
      </c>
      <c r="AP6290" t="s">
        <v>307</v>
      </c>
    </row>
    <row r="6291" spans="1:42" x14ac:dyDescent="0.25">
      <c r="A6291">
        <v>804</v>
      </c>
      <c r="B6291" t="s">
        <v>272</v>
      </c>
      <c r="C6291" t="s">
        <v>39</v>
      </c>
      <c r="D6291" t="s">
        <v>48</v>
      </c>
      <c r="E6291" t="s">
        <v>307</v>
      </c>
      <c r="F6291" t="s">
        <v>307</v>
      </c>
      <c r="G6291" t="s">
        <v>307</v>
      </c>
      <c r="H6291" t="s">
        <v>307</v>
      </c>
      <c r="I6291" t="s">
        <v>307</v>
      </c>
      <c r="J6291" t="s">
        <v>307</v>
      </c>
      <c r="K6291" t="s">
        <v>307</v>
      </c>
      <c r="L6291" t="s">
        <v>307</v>
      </c>
      <c r="M6291" t="s">
        <v>307</v>
      </c>
      <c r="N6291" t="s">
        <v>307</v>
      </c>
      <c r="O6291" t="s">
        <v>307</v>
      </c>
      <c r="P6291" t="s">
        <v>307</v>
      </c>
      <c r="Q6291" t="s">
        <v>307</v>
      </c>
      <c r="R6291" t="s">
        <v>307</v>
      </c>
      <c r="S6291" t="s">
        <v>307</v>
      </c>
      <c r="T6291" t="s">
        <v>307</v>
      </c>
      <c r="U6291" t="s">
        <v>307</v>
      </c>
      <c r="V6291" t="s">
        <v>307</v>
      </c>
      <c r="W6291" t="s">
        <v>307</v>
      </c>
      <c r="X6291" t="s">
        <v>307</v>
      </c>
      <c r="Y6291" t="s">
        <v>307</v>
      </c>
      <c r="Z6291" t="s">
        <v>307</v>
      </c>
      <c r="AA6291" t="s">
        <v>307</v>
      </c>
      <c r="AB6291" t="s">
        <v>307</v>
      </c>
      <c r="AC6291" t="s">
        <v>307</v>
      </c>
      <c r="AD6291" t="s">
        <v>307</v>
      </c>
      <c r="AE6291" t="s">
        <v>307</v>
      </c>
      <c r="AF6291" t="s">
        <v>307</v>
      </c>
      <c r="AG6291" t="s">
        <v>307</v>
      </c>
      <c r="AH6291" t="s">
        <v>307</v>
      </c>
      <c r="AI6291" t="s">
        <v>307</v>
      </c>
      <c r="AJ6291" t="s">
        <v>307</v>
      </c>
      <c r="AK6291" t="s">
        <v>307</v>
      </c>
      <c r="AL6291" t="s">
        <v>307</v>
      </c>
      <c r="AM6291" t="s">
        <v>307</v>
      </c>
      <c r="AN6291" t="s">
        <v>307</v>
      </c>
      <c r="AO6291" t="s">
        <v>307</v>
      </c>
      <c r="AP6291" t="s">
        <v>307</v>
      </c>
    </row>
    <row r="6292" spans="1:42" x14ac:dyDescent="0.25">
      <c r="A6292">
        <v>804</v>
      </c>
      <c r="B6292" t="s">
        <v>272</v>
      </c>
      <c r="C6292" t="s">
        <v>39</v>
      </c>
      <c r="D6292" t="s">
        <v>51</v>
      </c>
      <c r="E6292" t="s">
        <v>307</v>
      </c>
      <c r="F6292" t="s">
        <v>307</v>
      </c>
      <c r="G6292" t="s">
        <v>307</v>
      </c>
      <c r="H6292" t="s">
        <v>307</v>
      </c>
      <c r="I6292" t="s">
        <v>307</v>
      </c>
      <c r="J6292" t="s">
        <v>307</v>
      </c>
      <c r="K6292" t="s">
        <v>307</v>
      </c>
      <c r="L6292" t="s">
        <v>307</v>
      </c>
      <c r="M6292" t="s">
        <v>307</v>
      </c>
      <c r="N6292" t="s">
        <v>307</v>
      </c>
      <c r="O6292" t="s">
        <v>307</v>
      </c>
      <c r="P6292" t="s">
        <v>307</v>
      </c>
      <c r="Q6292" t="s">
        <v>307</v>
      </c>
      <c r="R6292" t="s">
        <v>307</v>
      </c>
      <c r="S6292" t="s">
        <v>307</v>
      </c>
      <c r="T6292" t="s">
        <v>307</v>
      </c>
      <c r="U6292" t="s">
        <v>307</v>
      </c>
      <c r="V6292" t="s">
        <v>307</v>
      </c>
      <c r="W6292" t="s">
        <v>307</v>
      </c>
      <c r="X6292" t="s">
        <v>307</v>
      </c>
      <c r="Y6292" t="s">
        <v>307</v>
      </c>
      <c r="Z6292" t="s">
        <v>307</v>
      </c>
      <c r="AA6292" t="s">
        <v>307</v>
      </c>
      <c r="AB6292" t="s">
        <v>307</v>
      </c>
      <c r="AC6292" t="s">
        <v>307</v>
      </c>
      <c r="AD6292" t="s">
        <v>307</v>
      </c>
      <c r="AE6292" t="s">
        <v>307</v>
      </c>
      <c r="AF6292" t="s">
        <v>307</v>
      </c>
      <c r="AG6292" t="s">
        <v>307</v>
      </c>
      <c r="AH6292" t="s">
        <v>307</v>
      </c>
      <c r="AI6292" t="s">
        <v>307</v>
      </c>
      <c r="AJ6292" t="s">
        <v>307</v>
      </c>
      <c r="AK6292" t="s">
        <v>307</v>
      </c>
      <c r="AL6292" t="s">
        <v>307</v>
      </c>
      <c r="AM6292" t="s">
        <v>307</v>
      </c>
      <c r="AN6292" t="s">
        <v>307</v>
      </c>
      <c r="AO6292" t="s">
        <v>307</v>
      </c>
      <c r="AP6292" t="s">
        <v>307</v>
      </c>
    </row>
    <row r="6293" spans="1:42" x14ac:dyDescent="0.25">
      <c r="A6293">
        <v>804</v>
      </c>
      <c r="B6293" t="s">
        <v>272</v>
      </c>
      <c r="C6293" t="s">
        <v>46</v>
      </c>
      <c r="D6293" t="s">
        <v>65</v>
      </c>
      <c r="E6293" t="s">
        <v>307</v>
      </c>
      <c r="F6293" t="s">
        <v>307</v>
      </c>
      <c r="G6293" t="s">
        <v>307</v>
      </c>
      <c r="H6293" t="s">
        <v>307</v>
      </c>
      <c r="I6293" t="s">
        <v>307</v>
      </c>
      <c r="J6293" t="s">
        <v>307</v>
      </c>
      <c r="K6293" t="s">
        <v>307</v>
      </c>
      <c r="L6293" t="s">
        <v>307</v>
      </c>
      <c r="M6293" t="s">
        <v>307</v>
      </c>
      <c r="N6293" t="s">
        <v>307</v>
      </c>
      <c r="O6293" t="s">
        <v>307</v>
      </c>
      <c r="P6293" t="s">
        <v>307</v>
      </c>
      <c r="Q6293" t="s">
        <v>307</v>
      </c>
      <c r="R6293" t="s">
        <v>307</v>
      </c>
      <c r="S6293" t="s">
        <v>307</v>
      </c>
      <c r="T6293" t="s">
        <v>307</v>
      </c>
      <c r="U6293" t="s">
        <v>307</v>
      </c>
      <c r="V6293" t="s">
        <v>307</v>
      </c>
      <c r="W6293" t="s">
        <v>307</v>
      </c>
      <c r="X6293" t="s">
        <v>307</v>
      </c>
      <c r="Y6293" t="s">
        <v>307</v>
      </c>
      <c r="Z6293" t="s">
        <v>307</v>
      </c>
    </row>
    <row r="6294" spans="1:42" x14ac:dyDescent="0.25">
      <c r="A6294">
        <v>804</v>
      </c>
      <c r="B6294" t="s">
        <v>272</v>
      </c>
      <c r="C6294" t="s">
        <v>46</v>
      </c>
      <c r="D6294" t="s">
        <v>66</v>
      </c>
      <c r="E6294" t="s">
        <v>307</v>
      </c>
      <c r="F6294" t="s">
        <v>307</v>
      </c>
      <c r="G6294" t="s">
        <v>307</v>
      </c>
      <c r="H6294" t="s">
        <v>307</v>
      </c>
      <c r="I6294" t="s">
        <v>307</v>
      </c>
      <c r="J6294" t="s">
        <v>307</v>
      </c>
      <c r="K6294" t="s">
        <v>307</v>
      </c>
      <c r="L6294" t="s">
        <v>307</v>
      </c>
      <c r="M6294" t="s">
        <v>307</v>
      </c>
      <c r="N6294" t="s">
        <v>307</v>
      </c>
      <c r="O6294" t="s">
        <v>307</v>
      </c>
      <c r="P6294" t="s">
        <v>307</v>
      </c>
      <c r="Q6294" t="s">
        <v>307</v>
      </c>
      <c r="R6294" t="s">
        <v>307</v>
      </c>
      <c r="S6294" t="s">
        <v>307</v>
      </c>
      <c r="T6294" t="s">
        <v>307</v>
      </c>
      <c r="U6294" t="s">
        <v>307</v>
      </c>
      <c r="V6294" t="s">
        <v>307</v>
      </c>
      <c r="W6294" t="s">
        <v>307</v>
      </c>
      <c r="X6294" t="s">
        <v>307</v>
      </c>
      <c r="Y6294" t="s">
        <v>307</v>
      </c>
      <c r="Z6294" t="s">
        <v>307</v>
      </c>
    </row>
    <row r="6295" spans="1:42" x14ac:dyDescent="0.25">
      <c r="A6295">
        <v>804</v>
      </c>
      <c r="B6295" t="s">
        <v>272</v>
      </c>
      <c r="C6295" t="s">
        <v>46</v>
      </c>
      <c r="D6295" t="s">
        <v>67</v>
      </c>
      <c r="E6295" t="s">
        <v>307</v>
      </c>
      <c r="F6295" t="s">
        <v>307</v>
      </c>
      <c r="G6295" t="s">
        <v>307</v>
      </c>
      <c r="H6295" t="s">
        <v>307</v>
      </c>
      <c r="I6295" t="s">
        <v>307</v>
      </c>
      <c r="J6295" t="s">
        <v>307</v>
      </c>
      <c r="K6295" t="s">
        <v>307</v>
      </c>
      <c r="L6295" t="s">
        <v>307</v>
      </c>
      <c r="M6295" t="s">
        <v>307</v>
      </c>
      <c r="N6295" t="s">
        <v>307</v>
      </c>
      <c r="O6295" t="s">
        <v>307</v>
      </c>
      <c r="P6295" t="s">
        <v>307</v>
      </c>
      <c r="Q6295" t="s">
        <v>307</v>
      </c>
      <c r="R6295" t="s">
        <v>307</v>
      </c>
      <c r="S6295" t="s">
        <v>307</v>
      </c>
      <c r="T6295" t="s">
        <v>307</v>
      </c>
      <c r="U6295" t="s">
        <v>307</v>
      </c>
      <c r="V6295" t="s">
        <v>307</v>
      </c>
      <c r="W6295" t="s">
        <v>307</v>
      </c>
      <c r="X6295" t="s">
        <v>307</v>
      </c>
      <c r="Y6295" t="s">
        <v>307</v>
      </c>
      <c r="Z6295" t="s">
        <v>307</v>
      </c>
    </row>
    <row r="6296" spans="1:42" x14ac:dyDescent="0.25">
      <c r="A6296">
        <v>804</v>
      </c>
      <c r="B6296" t="s">
        <v>272</v>
      </c>
      <c r="C6296" t="s">
        <v>46</v>
      </c>
      <c r="D6296" t="s">
        <v>68</v>
      </c>
      <c r="E6296" t="s">
        <v>307</v>
      </c>
      <c r="F6296" t="s">
        <v>307</v>
      </c>
      <c r="G6296" t="s">
        <v>307</v>
      </c>
      <c r="H6296" t="s">
        <v>307</v>
      </c>
      <c r="I6296" t="s">
        <v>307</v>
      </c>
      <c r="J6296" t="s">
        <v>307</v>
      </c>
      <c r="K6296" t="s">
        <v>307</v>
      </c>
      <c r="L6296" t="s">
        <v>307</v>
      </c>
      <c r="M6296" t="s">
        <v>307</v>
      </c>
      <c r="N6296" t="s">
        <v>307</v>
      </c>
      <c r="O6296" t="s">
        <v>307</v>
      </c>
      <c r="P6296" t="s">
        <v>307</v>
      </c>
      <c r="Q6296" t="s">
        <v>307</v>
      </c>
      <c r="R6296" t="s">
        <v>307</v>
      </c>
      <c r="S6296" t="s">
        <v>307</v>
      </c>
      <c r="T6296" t="s">
        <v>307</v>
      </c>
      <c r="U6296" t="s">
        <v>307</v>
      </c>
      <c r="V6296" t="s">
        <v>307</v>
      </c>
      <c r="W6296" t="s">
        <v>307</v>
      </c>
      <c r="X6296" t="s">
        <v>307</v>
      </c>
      <c r="Y6296" t="s">
        <v>307</v>
      </c>
      <c r="Z6296" t="s">
        <v>307</v>
      </c>
    </row>
    <row r="6297" spans="1:42" x14ac:dyDescent="0.25">
      <c r="A6297">
        <v>804</v>
      </c>
      <c r="B6297" t="s">
        <v>272</v>
      </c>
      <c r="C6297" t="s">
        <v>46</v>
      </c>
      <c r="D6297" t="s">
        <v>69</v>
      </c>
      <c r="E6297" t="s">
        <v>307</v>
      </c>
      <c r="F6297" t="s">
        <v>307</v>
      </c>
      <c r="G6297" t="s">
        <v>307</v>
      </c>
      <c r="H6297" t="s">
        <v>307</v>
      </c>
      <c r="I6297" t="s">
        <v>307</v>
      </c>
      <c r="J6297" t="s">
        <v>307</v>
      </c>
      <c r="K6297" t="s">
        <v>307</v>
      </c>
      <c r="L6297" t="s">
        <v>307</v>
      </c>
      <c r="M6297" t="s">
        <v>307</v>
      </c>
      <c r="N6297" t="s">
        <v>307</v>
      </c>
      <c r="O6297" t="s">
        <v>307</v>
      </c>
      <c r="P6297" t="s">
        <v>307</v>
      </c>
      <c r="Q6297" t="s">
        <v>307</v>
      </c>
      <c r="R6297" t="s">
        <v>307</v>
      </c>
      <c r="S6297" t="s">
        <v>307</v>
      </c>
      <c r="T6297" t="s">
        <v>307</v>
      </c>
      <c r="U6297" t="s">
        <v>307</v>
      </c>
      <c r="V6297" t="s">
        <v>307</v>
      </c>
      <c r="W6297" t="s">
        <v>307</v>
      </c>
      <c r="X6297" t="s">
        <v>307</v>
      </c>
      <c r="Y6297" t="s">
        <v>307</v>
      </c>
      <c r="Z6297" t="s">
        <v>307</v>
      </c>
    </row>
    <row r="6298" spans="1:42" x14ac:dyDescent="0.25">
      <c r="A6298">
        <v>804</v>
      </c>
      <c r="B6298" t="s">
        <v>272</v>
      </c>
      <c r="C6298" t="s">
        <v>46</v>
      </c>
      <c r="D6298" t="s">
        <v>70</v>
      </c>
      <c r="E6298" t="s">
        <v>307</v>
      </c>
      <c r="F6298" t="s">
        <v>307</v>
      </c>
      <c r="G6298" t="s">
        <v>307</v>
      </c>
      <c r="H6298" t="s">
        <v>307</v>
      </c>
      <c r="I6298" t="s">
        <v>307</v>
      </c>
      <c r="J6298" t="s">
        <v>307</v>
      </c>
      <c r="K6298" t="s">
        <v>307</v>
      </c>
      <c r="L6298" t="s">
        <v>307</v>
      </c>
      <c r="M6298" t="s">
        <v>307</v>
      </c>
      <c r="N6298" t="s">
        <v>307</v>
      </c>
      <c r="O6298" t="s">
        <v>307</v>
      </c>
      <c r="P6298" t="s">
        <v>307</v>
      </c>
      <c r="Q6298" t="s">
        <v>307</v>
      </c>
      <c r="R6298" t="s">
        <v>307</v>
      </c>
      <c r="S6298" t="s">
        <v>307</v>
      </c>
      <c r="T6298" t="s">
        <v>307</v>
      </c>
      <c r="U6298" t="s">
        <v>307</v>
      </c>
      <c r="V6298" t="s">
        <v>307</v>
      </c>
      <c r="W6298" t="s">
        <v>307</v>
      </c>
      <c r="X6298" t="s">
        <v>307</v>
      </c>
      <c r="Y6298" t="s">
        <v>307</v>
      </c>
      <c r="Z6298" t="s">
        <v>307</v>
      </c>
    </row>
    <row r="6299" spans="1:42" x14ac:dyDescent="0.25">
      <c r="A6299">
        <v>804</v>
      </c>
      <c r="B6299" t="s">
        <v>272</v>
      </c>
      <c r="C6299" t="s">
        <v>46</v>
      </c>
      <c r="D6299" t="s">
        <v>71</v>
      </c>
      <c r="E6299" t="s">
        <v>307</v>
      </c>
      <c r="F6299" t="s">
        <v>307</v>
      </c>
      <c r="G6299" t="s">
        <v>307</v>
      </c>
      <c r="H6299" t="s">
        <v>307</v>
      </c>
      <c r="I6299" t="s">
        <v>307</v>
      </c>
      <c r="J6299" t="s">
        <v>307</v>
      </c>
      <c r="K6299" t="s">
        <v>307</v>
      </c>
      <c r="L6299" t="s">
        <v>307</v>
      </c>
      <c r="M6299" t="s">
        <v>307</v>
      </c>
      <c r="N6299" t="s">
        <v>307</v>
      </c>
      <c r="O6299" t="s">
        <v>307</v>
      </c>
      <c r="P6299" t="s">
        <v>307</v>
      </c>
      <c r="Q6299" t="s">
        <v>307</v>
      </c>
      <c r="R6299" t="s">
        <v>307</v>
      </c>
      <c r="S6299" t="s">
        <v>307</v>
      </c>
      <c r="T6299" t="s">
        <v>307</v>
      </c>
      <c r="U6299" t="s">
        <v>307</v>
      </c>
      <c r="V6299" t="s">
        <v>307</v>
      </c>
      <c r="W6299" t="s">
        <v>307</v>
      </c>
      <c r="X6299" t="s">
        <v>307</v>
      </c>
      <c r="Y6299" t="s">
        <v>307</v>
      </c>
      <c r="Z6299" t="s">
        <v>307</v>
      </c>
    </row>
    <row r="6300" spans="1:42" x14ac:dyDescent="0.25">
      <c r="A6300">
        <v>804</v>
      </c>
      <c r="B6300" t="s">
        <v>272</v>
      </c>
      <c r="C6300" t="s">
        <v>46</v>
      </c>
      <c r="D6300" t="s">
        <v>72</v>
      </c>
      <c r="E6300" t="s">
        <v>307</v>
      </c>
      <c r="F6300" t="s">
        <v>307</v>
      </c>
      <c r="G6300" t="s">
        <v>307</v>
      </c>
      <c r="H6300" t="s">
        <v>307</v>
      </c>
      <c r="I6300" t="s">
        <v>307</v>
      </c>
      <c r="J6300" t="s">
        <v>307</v>
      </c>
      <c r="K6300" t="s">
        <v>307</v>
      </c>
      <c r="L6300" t="s">
        <v>307</v>
      </c>
      <c r="M6300" t="s">
        <v>307</v>
      </c>
      <c r="N6300" t="s">
        <v>307</v>
      </c>
      <c r="O6300" t="s">
        <v>307</v>
      </c>
      <c r="P6300" t="s">
        <v>307</v>
      </c>
      <c r="Q6300" t="s">
        <v>307</v>
      </c>
      <c r="R6300" t="s">
        <v>307</v>
      </c>
      <c r="S6300" t="s">
        <v>307</v>
      </c>
      <c r="T6300" t="s">
        <v>307</v>
      </c>
      <c r="U6300" t="s">
        <v>307</v>
      </c>
      <c r="V6300" t="s">
        <v>307</v>
      </c>
      <c r="W6300" t="s">
        <v>307</v>
      </c>
      <c r="X6300" t="s">
        <v>307</v>
      </c>
      <c r="Y6300" t="s">
        <v>307</v>
      </c>
      <c r="Z6300" t="s">
        <v>307</v>
      </c>
    </row>
    <row r="6301" spans="1:42" x14ac:dyDescent="0.25">
      <c r="A6301">
        <v>804</v>
      </c>
      <c r="B6301" t="s">
        <v>272</v>
      </c>
      <c r="C6301" t="s">
        <v>46</v>
      </c>
      <c r="D6301" t="s">
        <v>47</v>
      </c>
      <c r="E6301" t="s">
        <v>307</v>
      </c>
      <c r="F6301" t="s">
        <v>307</v>
      </c>
      <c r="G6301" t="s">
        <v>307</v>
      </c>
      <c r="H6301" t="s">
        <v>307</v>
      </c>
      <c r="I6301" t="s">
        <v>307</v>
      </c>
      <c r="J6301" t="s">
        <v>307</v>
      </c>
      <c r="K6301" t="s">
        <v>307</v>
      </c>
      <c r="L6301" t="s">
        <v>307</v>
      </c>
      <c r="M6301" t="s">
        <v>307</v>
      </c>
      <c r="N6301" t="s">
        <v>307</v>
      </c>
      <c r="O6301" t="s">
        <v>307</v>
      </c>
      <c r="P6301" t="s">
        <v>307</v>
      </c>
      <c r="Q6301" t="s">
        <v>307</v>
      </c>
      <c r="R6301" t="s">
        <v>307</v>
      </c>
      <c r="S6301" t="s">
        <v>307</v>
      </c>
      <c r="T6301" t="s">
        <v>307</v>
      </c>
      <c r="U6301" t="s">
        <v>307</v>
      </c>
      <c r="V6301" t="s">
        <v>307</v>
      </c>
      <c r="W6301" t="s">
        <v>307</v>
      </c>
      <c r="X6301" t="s">
        <v>307</v>
      </c>
      <c r="Y6301" t="s">
        <v>307</v>
      </c>
      <c r="Z6301" t="s">
        <v>307</v>
      </c>
    </row>
    <row r="6302" spans="1:42" x14ac:dyDescent="0.25">
      <c r="A6302">
        <v>804</v>
      </c>
      <c r="B6302" t="s">
        <v>272</v>
      </c>
      <c r="C6302" t="s">
        <v>46</v>
      </c>
      <c r="D6302" t="s">
        <v>48</v>
      </c>
      <c r="E6302" t="s">
        <v>307</v>
      </c>
      <c r="F6302" t="s">
        <v>307</v>
      </c>
      <c r="G6302" t="s">
        <v>307</v>
      </c>
      <c r="H6302" t="s">
        <v>307</v>
      </c>
      <c r="I6302" t="s">
        <v>307</v>
      </c>
      <c r="J6302" t="s">
        <v>307</v>
      </c>
      <c r="K6302" t="s">
        <v>307</v>
      </c>
      <c r="L6302" t="s">
        <v>307</v>
      </c>
      <c r="M6302" t="s">
        <v>307</v>
      </c>
      <c r="N6302" t="s">
        <v>307</v>
      </c>
      <c r="O6302" t="s">
        <v>307</v>
      </c>
      <c r="P6302" t="s">
        <v>307</v>
      </c>
      <c r="Q6302" t="s">
        <v>307</v>
      </c>
      <c r="R6302" t="s">
        <v>307</v>
      </c>
      <c r="S6302" t="s">
        <v>307</v>
      </c>
      <c r="T6302" t="s">
        <v>307</v>
      </c>
      <c r="U6302" t="s">
        <v>307</v>
      </c>
      <c r="V6302" t="s">
        <v>307</v>
      </c>
      <c r="W6302" t="s">
        <v>307</v>
      </c>
      <c r="X6302" t="s">
        <v>307</v>
      </c>
      <c r="Y6302" t="s">
        <v>307</v>
      </c>
      <c r="Z6302" t="s">
        <v>307</v>
      </c>
    </row>
    <row r="6303" spans="1:42" x14ac:dyDescent="0.25">
      <c r="A6303">
        <v>804</v>
      </c>
      <c r="B6303" t="s">
        <v>272</v>
      </c>
      <c r="C6303" t="s">
        <v>46</v>
      </c>
      <c r="D6303" t="s">
        <v>49</v>
      </c>
      <c r="E6303" t="s">
        <v>307</v>
      </c>
      <c r="F6303" t="s">
        <v>307</v>
      </c>
      <c r="G6303" t="s">
        <v>307</v>
      </c>
      <c r="H6303" t="s">
        <v>307</v>
      </c>
      <c r="I6303" t="s">
        <v>307</v>
      </c>
      <c r="J6303" t="s">
        <v>307</v>
      </c>
      <c r="K6303" t="s">
        <v>307</v>
      </c>
      <c r="L6303" t="s">
        <v>307</v>
      </c>
      <c r="M6303" t="s">
        <v>307</v>
      </c>
      <c r="N6303" t="s">
        <v>307</v>
      </c>
      <c r="O6303" t="s">
        <v>307</v>
      </c>
      <c r="P6303" t="s">
        <v>307</v>
      </c>
      <c r="Q6303" t="s">
        <v>307</v>
      </c>
      <c r="R6303" t="s">
        <v>307</v>
      </c>
      <c r="S6303" t="s">
        <v>307</v>
      </c>
      <c r="T6303" t="s">
        <v>307</v>
      </c>
      <c r="U6303" t="s">
        <v>307</v>
      </c>
      <c r="V6303" t="s">
        <v>307</v>
      </c>
      <c r="W6303" t="s">
        <v>307</v>
      </c>
      <c r="X6303" t="s">
        <v>307</v>
      </c>
      <c r="Y6303" t="s">
        <v>307</v>
      </c>
      <c r="Z6303" t="s">
        <v>307</v>
      </c>
    </row>
    <row r="6304" spans="1:42" x14ac:dyDescent="0.25">
      <c r="A6304">
        <v>804</v>
      </c>
      <c r="B6304" t="s">
        <v>272</v>
      </c>
      <c r="C6304" t="s">
        <v>41</v>
      </c>
      <c r="D6304" t="s">
        <v>48</v>
      </c>
      <c r="E6304" t="s">
        <v>307</v>
      </c>
      <c r="F6304" t="s">
        <v>307</v>
      </c>
      <c r="G6304" t="s">
        <v>307</v>
      </c>
      <c r="H6304" t="s">
        <v>307</v>
      </c>
      <c r="I6304" t="s">
        <v>307</v>
      </c>
      <c r="J6304" t="s">
        <v>307</v>
      </c>
      <c r="K6304" t="s">
        <v>307</v>
      </c>
      <c r="L6304" t="s">
        <v>307</v>
      </c>
      <c r="M6304" t="s">
        <v>307</v>
      </c>
      <c r="N6304" t="s">
        <v>307</v>
      </c>
      <c r="O6304" t="s">
        <v>307</v>
      </c>
      <c r="P6304" t="s">
        <v>307</v>
      </c>
      <c r="Q6304" t="s">
        <v>307</v>
      </c>
      <c r="R6304" t="s">
        <v>307</v>
      </c>
      <c r="S6304" t="s">
        <v>307</v>
      </c>
      <c r="T6304" t="s">
        <v>307</v>
      </c>
      <c r="U6304" t="s">
        <v>307</v>
      </c>
      <c r="V6304" t="s">
        <v>307</v>
      </c>
      <c r="W6304" t="s">
        <v>307</v>
      </c>
      <c r="X6304" t="s">
        <v>307</v>
      </c>
      <c r="Y6304" t="s">
        <v>307</v>
      </c>
      <c r="Z6304" t="s">
        <v>307</v>
      </c>
    </row>
    <row r="6305" spans="1:45" x14ac:dyDescent="0.25">
      <c r="A6305">
        <v>804</v>
      </c>
      <c r="B6305" t="s">
        <v>272</v>
      </c>
      <c r="C6305" t="s">
        <v>459</v>
      </c>
      <c r="D6305" t="s">
        <v>48</v>
      </c>
      <c r="E6305" t="s">
        <v>307</v>
      </c>
      <c r="F6305" t="s">
        <v>307</v>
      </c>
      <c r="G6305" t="s">
        <v>307</v>
      </c>
      <c r="H6305" t="s">
        <v>307</v>
      </c>
      <c r="I6305" t="s">
        <v>307</v>
      </c>
      <c r="J6305" t="s">
        <v>307</v>
      </c>
      <c r="K6305" t="s">
        <v>307</v>
      </c>
      <c r="L6305" t="s">
        <v>307</v>
      </c>
      <c r="M6305" t="s">
        <v>307</v>
      </c>
      <c r="N6305" t="s">
        <v>307</v>
      </c>
      <c r="O6305" t="s">
        <v>307</v>
      </c>
      <c r="P6305" t="s">
        <v>307</v>
      </c>
      <c r="Q6305" t="s">
        <v>307</v>
      </c>
    </row>
    <row r="6306" spans="1:45" x14ac:dyDescent="0.25">
      <c r="A6306">
        <v>804</v>
      </c>
      <c r="B6306" t="s">
        <v>272</v>
      </c>
      <c r="C6306" t="s">
        <v>304</v>
      </c>
      <c r="D6306" t="s">
        <v>48</v>
      </c>
      <c r="E6306" t="s">
        <v>307</v>
      </c>
      <c r="F6306" t="s">
        <v>307</v>
      </c>
      <c r="G6306" t="s">
        <v>307</v>
      </c>
      <c r="H6306" t="s">
        <v>307</v>
      </c>
      <c r="I6306" t="s">
        <v>307</v>
      </c>
      <c r="J6306" t="s">
        <v>307</v>
      </c>
      <c r="K6306" t="s">
        <v>307</v>
      </c>
      <c r="L6306" t="s">
        <v>307</v>
      </c>
      <c r="M6306" t="s">
        <v>307</v>
      </c>
      <c r="N6306" t="s">
        <v>307</v>
      </c>
      <c r="O6306" t="s">
        <v>307</v>
      </c>
      <c r="P6306" t="s">
        <v>307</v>
      </c>
      <c r="Q6306" t="s">
        <v>307</v>
      </c>
    </row>
    <row r="6307" spans="1:45" x14ac:dyDescent="0.25">
      <c r="A6307">
        <v>804</v>
      </c>
      <c r="B6307" t="s">
        <v>272</v>
      </c>
      <c r="C6307" t="s">
        <v>433</v>
      </c>
      <c r="D6307" t="s">
        <v>48</v>
      </c>
      <c r="E6307" t="s">
        <v>307</v>
      </c>
      <c r="F6307" t="s">
        <v>307</v>
      </c>
      <c r="G6307" t="s">
        <v>307</v>
      </c>
      <c r="H6307" t="s">
        <v>307</v>
      </c>
      <c r="I6307" t="s">
        <v>307</v>
      </c>
      <c r="J6307" t="s">
        <v>307</v>
      </c>
      <c r="K6307" t="s">
        <v>307</v>
      </c>
      <c r="L6307" t="s">
        <v>307</v>
      </c>
      <c r="M6307" t="s">
        <v>307</v>
      </c>
      <c r="N6307" t="s">
        <v>307</v>
      </c>
      <c r="O6307" t="s">
        <v>307</v>
      </c>
      <c r="P6307" t="s">
        <v>307</v>
      </c>
      <c r="Q6307" t="s">
        <v>307</v>
      </c>
    </row>
    <row r="6308" spans="1:45" x14ac:dyDescent="0.25">
      <c r="A6308">
        <v>804</v>
      </c>
      <c r="B6308" t="s">
        <v>272</v>
      </c>
      <c r="C6308" t="s">
        <v>305</v>
      </c>
      <c r="D6308" t="s">
        <v>48</v>
      </c>
      <c r="E6308" t="s">
        <v>307</v>
      </c>
      <c r="F6308" t="s">
        <v>307</v>
      </c>
      <c r="G6308" t="s">
        <v>307</v>
      </c>
      <c r="H6308" t="s">
        <v>307</v>
      </c>
      <c r="I6308" t="s">
        <v>307</v>
      </c>
      <c r="J6308" t="s">
        <v>307</v>
      </c>
      <c r="K6308" t="s">
        <v>307</v>
      </c>
      <c r="L6308" t="s">
        <v>307</v>
      </c>
      <c r="M6308" t="s">
        <v>307</v>
      </c>
      <c r="N6308" t="s">
        <v>307</v>
      </c>
      <c r="O6308" t="s">
        <v>307</v>
      </c>
      <c r="P6308" t="s">
        <v>307</v>
      </c>
      <c r="Q6308" t="s">
        <v>307</v>
      </c>
    </row>
    <row r="6309" spans="1:45" x14ac:dyDescent="0.25">
      <c r="A6309">
        <v>804</v>
      </c>
      <c r="B6309" t="s">
        <v>272</v>
      </c>
      <c r="C6309" t="s">
        <v>306</v>
      </c>
      <c r="D6309" t="s">
        <v>48</v>
      </c>
      <c r="E6309" t="s">
        <v>307</v>
      </c>
      <c r="F6309" t="s">
        <v>307</v>
      </c>
      <c r="G6309" t="s">
        <v>307</v>
      </c>
      <c r="H6309" t="s">
        <v>307</v>
      </c>
      <c r="I6309" t="s">
        <v>307</v>
      </c>
      <c r="J6309" t="s">
        <v>307</v>
      </c>
      <c r="K6309" t="s">
        <v>307</v>
      </c>
      <c r="L6309" t="s">
        <v>307</v>
      </c>
      <c r="M6309" t="s">
        <v>307</v>
      </c>
      <c r="N6309" t="s">
        <v>307</v>
      </c>
      <c r="O6309" t="s">
        <v>307</v>
      </c>
      <c r="P6309" t="s">
        <v>307</v>
      </c>
      <c r="Q6309" t="s">
        <v>307</v>
      </c>
    </row>
    <row r="6310" spans="1:45" x14ac:dyDescent="0.25">
      <c r="A6310">
        <v>804</v>
      </c>
      <c r="B6310" t="s">
        <v>272</v>
      </c>
      <c r="C6310" t="s">
        <v>44</v>
      </c>
      <c r="D6310" t="s">
        <v>54</v>
      </c>
      <c r="E6310" t="s">
        <v>307</v>
      </c>
      <c r="F6310" t="s">
        <v>307</v>
      </c>
      <c r="G6310" t="s">
        <v>307</v>
      </c>
      <c r="H6310" t="s">
        <v>307</v>
      </c>
      <c r="I6310" t="s">
        <v>307</v>
      </c>
      <c r="J6310" t="s">
        <v>307</v>
      </c>
      <c r="K6310" t="s">
        <v>307</v>
      </c>
      <c r="L6310" t="s">
        <v>307</v>
      </c>
      <c r="M6310" t="s">
        <v>307</v>
      </c>
      <c r="N6310" t="s">
        <v>307</v>
      </c>
      <c r="O6310" t="s">
        <v>307</v>
      </c>
      <c r="P6310" t="s">
        <v>307</v>
      </c>
      <c r="Q6310" t="s">
        <v>307</v>
      </c>
      <c r="R6310" t="s">
        <v>307</v>
      </c>
      <c r="S6310" t="s">
        <v>307</v>
      </c>
      <c r="T6310" t="s">
        <v>307</v>
      </c>
      <c r="U6310" t="s">
        <v>307</v>
      </c>
      <c r="V6310" t="s">
        <v>307</v>
      </c>
      <c r="W6310" t="s">
        <v>307</v>
      </c>
    </row>
    <row r="6311" spans="1:45" x14ac:dyDescent="0.25">
      <c r="A6311">
        <v>804</v>
      </c>
      <c r="B6311" t="s">
        <v>272</v>
      </c>
      <c r="C6311" t="s">
        <v>44</v>
      </c>
      <c r="D6311" t="s">
        <v>55</v>
      </c>
      <c r="E6311" t="s">
        <v>307</v>
      </c>
      <c r="F6311" t="s">
        <v>307</v>
      </c>
      <c r="G6311" t="s">
        <v>307</v>
      </c>
      <c r="H6311" t="s">
        <v>307</v>
      </c>
      <c r="I6311" t="s">
        <v>307</v>
      </c>
      <c r="J6311" t="s">
        <v>307</v>
      </c>
      <c r="K6311" t="s">
        <v>307</v>
      </c>
      <c r="L6311" t="s">
        <v>307</v>
      </c>
      <c r="M6311" t="s">
        <v>307</v>
      </c>
      <c r="N6311" t="s">
        <v>307</v>
      </c>
      <c r="O6311" t="s">
        <v>307</v>
      </c>
      <c r="P6311" t="s">
        <v>307</v>
      </c>
      <c r="Q6311" t="s">
        <v>307</v>
      </c>
      <c r="R6311" t="s">
        <v>307</v>
      </c>
      <c r="S6311" t="s">
        <v>307</v>
      </c>
      <c r="T6311" t="s">
        <v>307</v>
      </c>
      <c r="U6311" t="s">
        <v>307</v>
      </c>
      <c r="V6311" t="s">
        <v>307</v>
      </c>
      <c r="W6311" t="s">
        <v>307</v>
      </c>
    </row>
    <row r="6312" spans="1:45" x14ac:dyDescent="0.25">
      <c r="A6312">
        <v>804</v>
      </c>
      <c r="B6312" t="s">
        <v>272</v>
      </c>
      <c r="C6312" t="s">
        <v>44</v>
      </c>
      <c r="D6312" t="s">
        <v>56</v>
      </c>
      <c r="E6312" t="s">
        <v>307</v>
      </c>
      <c r="F6312" t="s">
        <v>307</v>
      </c>
      <c r="G6312" t="s">
        <v>307</v>
      </c>
      <c r="H6312" t="s">
        <v>307</v>
      </c>
      <c r="I6312" t="s">
        <v>307</v>
      </c>
      <c r="J6312" t="s">
        <v>307</v>
      </c>
      <c r="K6312" t="s">
        <v>307</v>
      </c>
      <c r="L6312" t="s">
        <v>307</v>
      </c>
      <c r="M6312" t="s">
        <v>307</v>
      </c>
      <c r="N6312" t="s">
        <v>307</v>
      </c>
      <c r="O6312" t="s">
        <v>307</v>
      </c>
      <c r="P6312" t="s">
        <v>307</v>
      </c>
      <c r="Q6312" t="s">
        <v>307</v>
      </c>
      <c r="R6312" t="s">
        <v>307</v>
      </c>
      <c r="S6312" t="s">
        <v>307</v>
      </c>
      <c r="T6312" t="s">
        <v>307</v>
      </c>
      <c r="U6312" t="s">
        <v>307</v>
      </c>
      <c r="V6312" t="s">
        <v>307</v>
      </c>
      <c r="W6312" t="s">
        <v>307</v>
      </c>
    </row>
    <row r="6313" spans="1:45" x14ac:dyDescent="0.25">
      <c r="A6313">
        <v>804</v>
      </c>
      <c r="B6313" t="s">
        <v>272</v>
      </c>
      <c r="C6313" t="s">
        <v>44</v>
      </c>
      <c r="D6313" t="s">
        <v>57</v>
      </c>
      <c r="E6313" t="s">
        <v>307</v>
      </c>
      <c r="F6313" t="s">
        <v>307</v>
      </c>
      <c r="G6313" t="s">
        <v>307</v>
      </c>
      <c r="H6313" t="s">
        <v>307</v>
      </c>
      <c r="I6313" t="s">
        <v>307</v>
      </c>
      <c r="J6313" t="s">
        <v>307</v>
      </c>
      <c r="K6313" t="s">
        <v>307</v>
      </c>
      <c r="L6313" t="s">
        <v>307</v>
      </c>
      <c r="M6313" t="s">
        <v>307</v>
      </c>
      <c r="N6313" t="s">
        <v>307</v>
      </c>
      <c r="O6313" t="s">
        <v>307</v>
      </c>
      <c r="P6313" t="s">
        <v>307</v>
      </c>
      <c r="Q6313" t="s">
        <v>307</v>
      </c>
      <c r="R6313" t="s">
        <v>307</v>
      </c>
      <c r="S6313" t="s">
        <v>307</v>
      </c>
      <c r="T6313" t="s">
        <v>307</v>
      </c>
      <c r="U6313" t="s">
        <v>307</v>
      </c>
      <c r="V6313" t="s">
        <v>307</v>
      </c>
      <c r="W6313" t="s">
        <v>307</v>
      </c>
    </row>
    <row r="6314" spans="1:45" x14ac:dyDescent="0.25">
      <c r="A6314">
        <v>804</v>
      </c>
      <c r="B6314" t="s">
        <v>272</v>
      </c>
      <c r="C6314" t="s">
        <v>44</v>
      </c>
      <c r="D6314" t="s">
        <v>58</v>
      </c>
      <c r="E6314" t="s">
        <v>307</v>
      </c>
      <c r="F6314" t="s">
        <v>307</v>
      </c>
      <c r="G6314" t="s">
        <v>307</v>
      </c>
      <c r="H6314" t="s">
        <v>307</v>
      </c>
      <c r="I6314" t="s">
        <v>307</v>
      </c>
      <c r="J6314" t="s">
        <v>307</v>
      </c>
      <c r="K6314" t="s">
        <v>307</v>
      </c>
      <c r="L6314" t="s">
        <v>307</v>
      </c>
      <c r="M6314" t="s">
        <v>307</v>
      </c>
      <c r="N6314" t="s">
        <v>307</v>
      </c>
      <c r="O6314" t="s">
        <v>307</v>
      </c>
      <c r="P6314" t="s">
        <v>307</v>
      </c>
      <c r="Q6314" t="s">
        <v>307</v>
      </c>
      <c r="R6314" t="s">
        <v>307</v>
      </c>
      <c r="S6314" t="s">
        <v>307</v>
      </c>
      <c r="T6314" t="s">
        <v>307</v>
      </c>
      <c r="U6314" t="s">
        <v>307</v>
      </c>
      <c r="V6314" t="s">
        <v>307</v>
      </c>
      <c r="W6314" t="s">
        <v>307</v>
      </c>
    </row>
    <row r="6315" spans="1:45" x14ac:dyDescent="0.25">
      <c r="A6315">
        <v>804</v>
      </c>
      <c r="B6315" t="s">
        <v>272</v>
      </c>
      <c r="C6315" t="s">
        <v>44</v>
      </c>
      <c r="D6315" t="s">
        <v>59</v>
      </c>
      <c r="E6315" t="s">
        <v>307</v>
      </c>
      <c r="F6315" t="s">
        <v>307</v>
      </c>
      <c r="G6315" t="s">
        <v>307</v>
      </c>
      <c r="H6315" t="s">
        <v>307</v>
      </c>
      <c r="I6315" t="s">
        <v>307</v>
      </c>
      <c r="J6315" t="s">
        <v>307</v>
      </c>
      <c r="K6315" t="s">
        <v>307</v>
      </c>
      <c r="L6315" t="s">
        <v>307</v>
      </c>
      <c r="M6315" t="s">
        <v>307</v>
      </c>
      <c r="N6315" t="s">
        <v>307</v>
      </c>
      <c r="O6315" t="s">
        <v>307</v>
      </c>
      <c r="P6315" t="s">
        <v>307</v>
      </c>
      <c r="Q6315" t="s">
        <v>307</v>
      </c>
      <c r="R6315" t="s">
        <v>307</v>
      </c>
      <c r="S6315" t="s">
        <v>307</v>
      </c>
      <c r="T6315" t="s">
        <v>307</v>
      </c>
      <c r="U6315" t="s">
        <v>307</v>
      </c>
      <c r="V6315" t="s">
        <v>307</v>
      </c>
      <c r="W6315" t="s">
        <v>307</v>
      </c>
    </row>
    <row r="6316" spans="1:45" x14ac:dyDescent="0.25">
      <c r="A6316">
        <v>804</v>
      </c>
      <c r="B6316" t="s">
        <v>272</v>
      </c>
      <c r="C6316" t="s">
        <v>44</v>
      </c>
      <c r="D6316" t="s">
        <v>60</v>
      </c>
      <c r="E6316" t="s">
        <v>307</v>
      </c>
      <c r="F6316" t="s">
        <v>307</v>
      </c>
      <c r="G6316" t="s">
        <v>307</v>
      </c>
      <c r="H6316" t="s">
        <v>307</v>
      </c>
      <c r="I6316" t="s">
        <v>307</v>
      </c>
      <c r="J6316" t="s">
        <v>307</v>
      </c>
      <c r="K6316" t="s">
        <v>307</v>
      </c>
      <c r="L6316" t="s">
        <v>307</v>
      </c>
      <c r="M6316" t="s">
        <v>307</v>
      </c>
      <c r="N6316" t="s">
        <v>307</v>
      </c>
      <c r="O6316" t="s">
        <v>307</v>
      </c>
      <c r="P6316" t="s">
        <v>307</v>
      </c>
      <c r="Q6316" t="s">
        <v>307</v>
      </c>
      <c r="R6316" t="s">
        <v>307</v>
      </c>
      <c r="S6316" t="s">
        <v>307</v>
      </c>
      <c r="T6316" t="s">
        <v>307</v>
      </c>
      <c r="U6316" t="s">
        <v>307</v>
      </c>
      <c r="V6316" t="s">
        <v>307</v>
      </c>
      <c r="W6316" t="s">
        <v>307</v>
      </c>
    </row>
    <row r="6317" spans="1:45" x14ac:dyDescent="0.25">
      <c r="A6317">
        <v>804</v>
      </c>
      <c r="B6317" t="s">
        <v>272</v>
      </c>
      <c r="C6317" t="s">
        <v>44</v>
      </c>
      <c r="D6317" t="s">
        <v>61</v>
      </c>
      <c r="E6317" t="s">
        <v>307</v>
      </c>
      <c r="F6317" t="s">
        <v>307</v>
      </c>
      <c r="G6317" t="s">
        <v>307</v>
      </c>
      <c r="H6317" t="s">
        <v>307</v>
      </c>
      <c r="I6317" t="s">
        <v>307</v>
      </c>
      <c r="J6317" t="s">
        <v>307</v>
      </c>
      <c r="K6317" t="s">
        <v>307</v>
      </c>
      <c r="L6317" t="s">
        <v>307</v>
      </c>
      <c r="M6317" t="s">
        <v>307</v>
      </c>
      <c r="N6317" t="s">
        <v>307</v>
      </c>
      <c r="O6317" t="s">
        <v>307</v>
      </c>
      <c r="P6317" t="s">
        <v>307</v>
      </c>
      <c r="Q6317" t="s">
        <v>307</v>
      </c>
      <c r="R6317" t="s">
        <v>307</v>
      </c>
      <c r="S6317" t="s">
        <v>307</v>
      </c>
      <c r="T6317" t="s">
        <v>307</v>
      </c>
      <c r="U6317" t="s">
        <v>307</v>
      </c>
      <c r="V6317" t="s">
        <v>307</v>
      </c>
      <c r="W6317" t="s">
        <v>307</v>
      </c>
    </row>
    <row r="6318" spans="1:45" x14ac:dyDescent="0.25">
      <c r="A6318">
        <v>804</v>
      </c>
      <c r="B6318" t="s">
        <v>272</v>
      </c>
      <c r="C6318" t="s">
        <v>44</v>
      </c>
      <c r="D6318" t="s">
        <v>62</v>
      </c>
      <c r="E6318" t="s">
        <v>307</v>
      </c>
      <c r="F6318" t="s">
        <v>307</v>
      </c>
      <c r="G6318" t="s">
        <v>307</v>
      </c>
      <c r="H6318" t="s">
        <v>307</v>
      </c>
      <c r="I6318" t="s">
        <v>307</v>
      </c>
      <c r="J6318" t="s">
        <v>307</v>
      </c>
      <c r="K6318" t="s">
        <v>307</v>
      </c>
      <c r="L6318" t="s">
        <v>307</v>
      </c>
      <c r="M6318" t="s">
        <v>307</v>
      </c>
      <c r="N6318" t="s">
        <v>307</v>
      </c>
      <c r="O6318" t="s">
        <v>307</v>
      </c>
      <c r="P6318" t="s">
        <v>307</v>
      </c>
      <c r="Q6318" t="s">
        <v>307</v>
      </c>
      <c r="R6318" t="s">
        <v>307</v>
      </c>
      <c r="S6318" t="s">
        <v>307</v>
      </c>
      <c r="T6318" t="s">
        <v>307</v>
      </c>
      <c r="U6318" t="s">
        <v>307</v>
      </c>
      <c r="V6318" t="s">
        <v>307</v>
      </c>
      <c r="W6318" t="s">
        <v>307</v>
      </c>
    </row>
    <row r="6319" spans="1:45" x14ac:dyDescent="0.25">
      <c r="A6319">
        <v>804</v>
      </c>
      <c r="B6319" t="s">
        <v>272</v>
      </c>
      <c r="C6319" t="s">
        <v>38</v>
      </c>
      <c r="D6319" t="s">
        <v>47</v>
      </c>
      <c r="E6319" t="s">
        <v>307</v>
      </c>
      <c r="F6319" t="s">
        <v>307</v>
      </c>
      <c r="G6319" t="s">
        <v>307</v>
      </c>
      <c r="H6319" t="s">
        <v>307</v>
      </c>
      <c r="I6319" t="s">
        <v>307</v>
      </c>
      <c r="J6319" t="s">
        <v>307</v>
      </c>
      <c r="K6319" t="s">
        <v>307</v>
      </c>
      <c r="L6319" t="s">
        <v>307</v>
      </c>
      <c r="M6319" t="s">
        <v>307</v>
      </c>
      <c r="N6319" t="s">
        <v>307</v>
      </c>
      <c r="O6319" t="s">
        <v>307</v>
      </c>
      <c r="P6319" t="s">
        <v>307</v>
      </c>
      <c r="Q6319" t="s">
        <v>307</v>
      </c>
      <c r="R6319" t="s">
        <v>307</v>
      </c>
      <c r="S6319" t="s">
        <v>307</v>
      </c>
      <c r="T6319" t="s">
        <v>307</v>
      </c>
      <c r="U6319" t="s">
        <v>307</v>
      </c>
      <c r="V6319" t="s">
        <v>307</v>
      </c>
      <c r="W6319" t="s">
        <v>307</v>
      </c>
      <c r="X6319" t="s">
        <v>307</v>
      </c>
      <c r="Y6319" t="s">
        <v>307</v>
      </c>
      <c r="Z6319" t="s">
        <v>307</v>
      </c>
      <c r="AA6319" t="s">
        <v>307</v>
      </c>
      <c r="AB6319" t="s">
        <v>307</v>
      </c>
      <c r="AC6319" t="s">
        <v>307</v>
      </c>
      <c r="AD6319" t="s">
        <v>307</v>
      </c>
      <c r="AE6319" t="s">
        <v>307</v>
      </c>
      <c r="AF6319" t="s">
        <v>307</v>
      </c>
      <c r="AG6319" t="s">
        <v>307</v>
      </c>
      <c r="AH6319" t="s">
        <v>307</v>
      </c>
      <c r="AI6319" t="s">
        <v>307</v>
      </c>
      <c r="AJ6319" t="s">
        <v>307</v>
      </c>
      <c r="AK6319" t="s">
        <v>307</v>
      </c>
      <c r="AL6319" t="s">
        <v>307</v>
      </c>
      <c r="AM6319" t="s">
        <v>307</v>
      </c>
      <c r="AN6319" t="s">
        <v>307</v>
      </c>
      <c r="AO6319" t="s">
        <v>307</v>
      </c>
      <c r="AP6319" t="s">
        <v>307</v>
      </c>
      <c r="AQ6319" t="s">
        <v>307</v>
      </c>
      <c r="AR6319" t="s">
        <v>307</v>
      </c>
      <c r="AS6319" t="s">
        <v>307</v>
      </c>
    </row>
    <row r="6320" spans="1:45" x14ac:dyDescent="0.25">
      <c r="A6320">
        <v>804</v>
      </c>
      <c r="B6320" t="s">
        <v>272</v>
      </c>
      <c r="C6320" t="s">
        <v>38</v>
      </c>
      <c r="D6320" t="s">
        <v>48</v>
      </c>
      <c r="E6320" t="s">
        <v>307</v>
      </c>
      <c r="F6320" t="s">
        <v>307</v>
      </c>
      <c r="G6320" t="s">
        <v>307</v>
      </c>
      <c r="H6320" t="s">
        <v>307</v>
      </c>
      <c r="I6320" t="s">
        <v>307</v>
      </c>
      <c r="J6320" t="s">
        <v>307</v>
      </c>
      <c r="K6320" t="s">
        <v>307</v>
      </c>
      <c r="L6320" t="s">
        <v>307</v>
      </c>
      <c r="M6320" t="s">
        <v>307</v>
      </c>
      <c r="N6320" t="s">
        <v>307</v>
      </c>
      <c r="O6320" t="s">
        <v>307</v>
      </c>
      <c r="P6320" t="s">
        <v>307</v>
      </c>
      <c r="Q6320" t="s">
        <v>307</v>
      </c>
      <c r="R6320" t="s">
        <v>307</v>
      </c>
      <c r="S6320" t="s">
        <v>307</v>
      </c>
      <c r="T6320" t="s">
        <v>307</v>
      </c>
      <c r="U6320" t="s">
        <v>307</v>
      </c>
      <c r="V6320" t="s">
        <v>307</v>
      </c>
      <c r="W6320" t="s">
        <v>307</v>
      </c>
      <c r="X6320" t="s">
        <v>307</v>
      </c>
      <c r="Y6320" t="s">
        <v>307</v>
      </c>
      <c r="Z6320" t="s">
        <v>307</v>
      </c>
      <c r="AA6320" t="s">
        <v>307</v>
      </c>
      <c r="AB6320" t="s">
        <v>307</v>
      </c>
      <c r="AC6320" t="s">
        <v>307</v>
      </c>
      <c r="AD6320" t="s">
        <v>307</v>
      </c>
      <c r="AE6320" t="s">
        <v>307</v>
      </c>
      <c r="AF6320" t="s">
        <v>307</v>
      </c>
      <c r="AG6320" t="s">
        <v>307</v>
      </c>
      <c r="AH6320" t="s">
        <v>307</v>
      </c>
      <c r="AI6320" t="s">
        <v>307</v>
      </c>
      <c r="AJ6320" t="s">
        <v>307</v>
      </c>
      <c r="AK6320" t="s">
        <v>307</v>
      </c>
      <c r="AL6320" t="s">
        <v>307</v>
      </c>
      <c r="AM6320" t="s">
        <v>307</v>
      </c>
      <c r="AN6320" t="s">
        <v>307</v>
      </c>
      <c r="AO6320" t="s">
        <v>307</v>
      </c>
      <c r="AP6320" t="s">
        <v>307</v>
      </c>
      <c r="AQ6320" t="s">
        <v>307</v>
      </c>
      <c r="AR6320" t="s">
        <v>307</v>
      </c>
      <c r="AS6320" t="s">
        <v>307</v>
      </c>
    </row>
    <row r="6321" spans="1:45" x14ac:dyDescent="0.25">
      <c r="A6321">
        <v>804</v>
      </c>
      <c r="B6321" t="s">
        <v>272</v>
      </c>
      <c r="C6321" t="s">
        <v>38</v>
      </c>
      <c r="D6321" t="s">
        <v>49</v>
      </c>
      <c r="E6321" t="s">
        <v>307</v>
      </c>
      <c r="F6321" t="s">
        <v>307</v>
      </c>
      <c r="G6321" t="s">
        <v>307</v>
      </c>
      <c r="H6321" t="s">
        <v>307</v>
      </c>
      <c r="I6321" t="s">
        <v>307</v>
      </c>
      <c r="J6321" t="s">
        <v>307</v>
      </c>
      <c r="K6321" t="s">
        <v>307</v>
      </c>
      <c r="L6321" t="s">
        <v>307</v>
      </c>
      <c r="M6321" t="s">
        <v>307</v>
      </c>
      <c r="N6321" t="s">
        <v>307</v>
      </c>
      <c r="O6321" t="s">
        <v>307</v>
      </c>
      <c r="P6321" t="s">
        <v>307</v>
      </c>
      <c r="Q6321" t="s">
        <v>307</v>
      </c>
      <c r="R6321" t="s">
        <v>307</v>
      </c>
      <c r="S6321" t="s">
        <v>307</v>
      </c>
      <c r="T6321" t="s">
        <v>307</v>
      </c>
      <c r="U6321" t="s">
        <v>307</v>
      </c>
      <c r="V6321" t="s">
        <v>307</v>
      </c>
      <c r="W6321" t="s">
        <v>307</v>
      </c>
      <c r="X6321" t="s">
        <v>307</v>
      </c>
      <c r="Y6321" t="s">
        <v>307</v>
      </c>
      <c r="Z6321" t="s">
        <v>307</v>
      </c>
      <c r="AA6321" t="s">
        <v>307</v>
      </c>
      <c r="AB6321" t="s">
        <v>307</v>
      </c>
      <c r="AC6321" t="s">
        <v>307</v>
      </c>
      <c r="AD6321" t="s">
        <v>307</v>
      </c>
      <c r="AE6321" t="s">
        <v>307</v>
      </c>
      <c r="AF6321" t="s">
        <v>307</v>
      </c>
      <c r="AG6321" t="s">
        <v>307</v>
      </c>
      <c r="AH6321" t="s">
        <v>307</v>
      </c>
      <c r="AI6321" t="s">
        <v>307</v>
      </c>
      <c r="AJ6321" t="s">
        <v>307</v>
      </c>
      <c r="AK6321" t="s">
        <v>307</v>
      </c>
      <c r="AL6321" t="s">
        <v>307</v>
      </c>
      <c r="AM6321" t="s">
        <v>307</v>
      </c>
      <c r="AN6321" t="s">
        <v>307</v>
      </c>
      <c r="AO6321" t="s">
        <v>307</v>
      </c>
      <c r="AP6321" t="s">
        <v>307</v>
      </c>
      <c r="AQ6321" t="s">
        <v>307</v>
      </c>
      <c r="AR6321" t="s">
        <v>307</v>
      </c>
      <c r="AS6321" t="s">
        <v>307</v>
      </c>
    </row>
    <row r="6322" spans="1:45" x14ac:dyDescent="0.25">
      <c r="A6322">
        <v>804</v>
      </c>
      <c r="B6322" t="s">
        <v>272</v>
      </c>
      <c r="C6322" t="s">
        <v>450</v>
      </c>
      <c r="D6322" t="s">
        <v>48</v>
      </c>
      <c r="E6322" t="s">
        <v>307</v>
      </c>
      <c r="F6322" t="s">
        <v>307</v>
      </c>
      <c r="G6322" t="s">
        <v>307</v>
      </c>
      <c r="H6322" t="s">
        <v>307</v>
      </c>
      <c r="I6322" t="s">
        <v>307</v>
      </c>
      <c r="J6322" t="s">
        <v>307</v>
      </c>
      <c r="K6322" t="s">
        <v>307</v>
      </c>
      <c r="L6322" t="s">
        <v>307</v>
      </c>
      <c r="M6322" t="s">
        <v>307</v>
      </c>
      <c r="N6322" t="s">
        <v>307</v>
      </c>
      <c r="O6322" t="s">
        <v>307</v>
      </c>
      <c r="P6322" t="s">
        <v>307</v>
      </c>
      <c r="Q6322" t="s">
        <v>307</v>
      </c>
      <c r="R6322" t="s">
        <v>307</v>
      </c>
    </row>
    <row r="6323" spans="1:45" x14ac:dyDescent="0.25">
      <c r="A6323">
        <v>804</v>
      </c>
      <c r="B6323" t="s">
        <v>272</v>
      </c>
      <c r="C6323" t="s">
        <v>449</v>
      </c>
      <c r="D6323" t="s">
        <v>48</v>
      </c>
      <c r="E6323" t="s">
        <v>307</v>
      </c>
      <c r="F6323" t="s">
        <v>307</v>
      </c>
      <c r="G6323" t="s">
        <v>307</v>
      </c>
      <c r="H6323" t="s">
        <v>307</v>
      </c>
      <c r="I6323" t="s">
        <v>307</v>
      </c>
      <c r="J6323" t="s">
        <v>307</v>
      </c>
      <c r="K6323" t="s">
        <v>307</v>
      </c>
      <c r="L6323" t="s">
        <v>307</v>
      </c>
      <c r="M6323" t="s">
        <v>307</v>
      </c>
      <c r="N6323" t="s">
        <v>307</v>
      </c>
      <c r="O6323" t="s">
        <v>307</v>
      </c>
      <c r="P6323" t="s">
        <v>307</v>
      </c>
      <c r="Q6323" t="s">
        <v>307</v>
      </c>
      <c r="R6323" t="s">
        <v>307</v>
      </c>
    </row>
    <row r="6324" spans="1:45" x14ac:dyDescent="0.25">
      <c r="A6324">
        <v>804</v>
      </c>
      <c r="B6324" t="s">
        <v>272</v>
      </c>
      <c r="C6324" t="s">
        <v>475</v>
      </c>
      <c r="D6324" t="s">
        <v>48</v>
      </c>
      <c r="E6324" t="s">
        <v>307</v>
      </c>
      <c r="F6324" t="s">
        <v>307</v>
      </c>
      <c r="G6324" t="s">
        <v>307</v>
      </c>
    </row>
    <row r="6325" spans="1:45" x14ac:dyDescent="0.25">
      <c r="A6325">
        <v>804</v>
      </c>
      <c r="B6325" t="s">
        <v>272</v>
      </c>
      <c r="C6325" t="s">
        <v>42</v>
      </c>
      <c r="D6325" t="s">
        <v>48</v>
      </c>
      <c r="E6325" t="s">
        <v>307</v>
      </c>
      <c r="F6325" t="s">
        <v>307</v>
      </c>
      <c r="G6325" t="s">
        <v>307</v>
      </c>
      <c r="H6325" t="s">
        <v>307</v>
      </c>
      <c r="I6325" t="s">
        <v>307</v>
      </c>
      <c r="J6325" t="s">
        <v>307</v>
      </c>
      <c r="K6325" t="s">
        <v>307</v>
      </c>
      <c r="L6325" t="s">
        <v>307</v>
      </c>
      <c r="M6325" t="s">
        <v>307</v>
      </c>
      <c r="N6325" t="s">
        <v>307</v>
      </c>
      <c r="O6325" t="s">
        <v>307</v>
      </c>
      <c r="P6325" t="s">
        <v>307</v>
      </c>
      <c r="Q6325" t="s">
        <v>307</v>
      </c>
      <c r="R6325" t="s">
        <v>307</v>
      </c>
      <c r="S6325" t="s">
        <v>307</v>
      </c>
      <c r="T6325" t="s">
        <v>307</v>
      </c>
      <c r="U6325" t="s">
        <v>307</v>
      </c>
      <c r="V6325" t="s">
        <v>307</v>
      </c>
      <c r="W6325" t="s">
        <v>307</v>
      </c>
      <c r="X6325" t="s">
        <v>307</v>
      </c>
      <c r="Y6325" t="s">
        <v>307</v>
      </c>
      <c r="Z6325" t="s">
        <v>307</v>
      </c>
    </row>
    <row r="6326" spans="1:45" x14ac:dyDescent="0.25">
      <c r="A6326">
        <v>890</v>
      </c>
      <c r="B6326" t="s">
        <v>273</v>
      </c>
      <c r="C6326" t="s">
        <v>38</v>
      </c>
      <c r="D6326" t="s">
        <v>47</v>
      </c>
      <c r="E6326" t="s">
        <v>307</v>
      </c>
      <c r="F6326" t="s">
        <v>307</v>
      </c>
      <c r="G6326" t="s">
        <v>307</v>
      </c>
      <c r="H6326" t="s">
        <v>307</v>
      </c>
      <c r="I6326" t="s">
        <v>307</v>
      </c>
      <c r="J6326" t="s">
        <v>307</v>
      </c>
      <c r="K6326" t="s">
        <v>307</v>
      </c>
      <c r="L6326" t="s">
        <v>307</v>
      </c>
      <c r="M6326" t="s">
        <v>307</v>
      </c>
      <c r="N6326" t="s">
        <v>307</v>
      </c>
      <c r="O6326" t="s">
        <v>307</v>
      </c>
      <c r="P6326" t="s">
        <v>307</v>
      </c>
      <c r="Q6326" t="s">
        <v>307</v>
      </c>
      <c r="R6326" t="s">
        <v>307</v>
      </c>
      <c r="S6326" t="s">
        <v>307</v>
      </c>
      <c r="T6326" t="s">
        <v>307</v>
      </c>
      <c r="U6326" t="s">
        <v>307</v>
      </c>
      <c r="V6326" t="s">
        <v>307</v>
      </c>
      <c r="W6326" t="s">
        <v>307</v>
      </c>
      <c r="X6326" t="s">
        <v>307</v>
      </c>
      <c r="Y6326" t="s">
        <v>307</v>
      </c>
      <c r="Z6326" t="s">
        <v>307</v>
      </c>
      <c r="AA6326" t="s">
        <v>307</v>
      </c>
      <c r="AB6326" t="s">
        <v>307</v>
      </c>
      <c r="AC6326" t="s">
        <v>307</v>
      </c>
      <c r="AD6326" t="s">
        <v>307</v>
      </c>
      <c r="AE6326" t="s">
        <v>307</v>
      </c>
      <c r="AF6326" t="s">
        <v>307</v>
      </c>
      <c r="AG6326" t="s">
        <v>307</v>
      </c>
      <c r="AH6326" t="s">
        <v>307</v>
      </c>
      <c r="AI6326" t="s">
        <v>307</v>
      </c>
      <c r="AJ6326" t="s">
        <v>307</v>
      </c>
      <c r="AK6326" t="s">
        <v>307</v>
      </c>
      <c r="AL6326" t="s">
        <v>307</v>
      </c>
      <c r="AM6326" t="s">
        <v>307</v>
      </c>
      <c r="AN6326" t="s">
        <v>307</v>
      </c>
      <c r="AO6326" t="s">
        <v>307</v>
      </c>
      <c r="AP6326" t="s">
        <v>307</v>
      </c>
      <c r="AQ6326" t="s">
        <v>307</v>
      </c>
      <c r="AR6326" t="s">
        <v>307</v>
      </c>
      <c r="AS6326" t="s">
        <v>307</v>
      </c>
    </row>
    <row r="6327" spans="1:45" x14ac:dyDescent="0.25">
      <c r="A6327">
        <v>890</v>
      </c>
      <c r="B6327" t="s">
        <v>273</v>
      </c>
      <c r="C6327" t="s">
        <v>38</v>
      </c>
      <c r="D6327" t="s">
        <v>48</v>
      </c>
      <c r="E6327" t="s">
        <v>307</v>
      </c>
      <c r="F6327" t="s">
        <v>307</v>
      </c>
      <c r="G6327" t="s">
        <v>307</v>
      </c>
      <c r="H6327" t="s">
        <v>307</v>
      </c>
      <c r="I6327" t="s">
        <v>307</v>
      </c>
      <c r="J6327" t="s">
        <v>307</v>
      </c>
      <c r="K6327" t="s">
        <v>307</v>
      </c>
      <c r="L6327" t="s">
        <v>307</v>
      </c>
      <c r="M6327" t="s">
        <v>307</v>
      </c>
      <c r="N6327" t="s">
        <v>307</v>
      </c>
      <c r="O6327" t="s">
        <v>307</v>
      </c>
      <c r="P6327" t="s">
        <v>307</v>
      </c>
      <c r="Q6327" t="s">
        <v>307</v>
      </c>
      <c r="R6327" t="s">
        <v>307</v>
      </c>
      <c r="S6327" t="s">
        <v>307</v>
      </c>
      <c r="T6327" t="s">
        <v>307</v>
      </c>
      <c r="U6327" t="s">
        <v>307</v>
      </c>
      <c r="V6327" t="s">
        <v>307</v>
      </c>
      <c r="W6327" t="s">
        <v>307</v>
      </c>
      <c r="X6327" t="s">
        <v>307</v>
      </c>
      <c r="Y6327" t="s">
        <v>307</v>
      </c>
      <c r="Z6327" t="s">
        <v>307</v>
      </c>
      <c r="AA6327" t="s">
        <v>307</v>
      </c>
      <c r="AB6327" t="s">
        <v>307</v>
      </c>
      <c r="AC6327" t="s">
        <v>307</v>
      </c>
      <c r="AD6327" t="s">
        <v>307</v>
      </c>
      <c r="AE6327" t="s">
        <v>307</v>
      </c>
      <c r="AF6327" t="s">
        <v>307</v>
      </c>
      <c r="AG6327" t="s">
        <v>307</v>
      </c>
      <c r="AH6327" t="s">
        <v>307</v>
      </c>
      <c r="AI6327" t="s">
        <v>307</v>
      </c>
      <c r="AJ6327" t="s">
        <v>307</v>
      </c>
      <c r="AK6327" t="s">
        <v>307</v>
      </c>
      <c r="AL6327" t="s">
        <v>307</v>
      </c>
      <c r="AM6327" t="s">
        <v>307</v>
      </c>
      <c r="AN6327" t="s">
        <v>307</v>
      </c>
      <c r="AO6327" t="s">
        <v>307</v>
      </c>
      <c r="AP6327" t="s">
        <v>307</v>
      </c>
      <c r="AQ6327" t="s">
        <v>307</v>
      </c>
      <c r="AR6327" t="s">
        <v>307</v>
      </c>
      <c r="AS6327" t="s">
        <v>307</v>
      </c>
    </row>
    <row r="6328" spans="1:45" x14ac:dyDescent="0.25">
      <c r="A6328">
        <v>890</v>
      </c>
      <c r="B6328" t="s">
        <v>273</v>
      </c>
      <c r="C6328" t="s">
        <v>38</v>
      </c>
      <c r="D6328" t="s">
        <v>49</v>
      </c>
      <c r="E6328" t="s">
        <v>307</v>
      </c>
      <c r="F6328" t="s">
        <v>307</v>
      </c>
      <c r="G6328" t="s">
        <v>307</v>
      </c>
      <c r="H6328" t="s">
        <v>307</v>
      </c>
      <c r="I6328" t="s">
        <v>307</v>
      </c>
      <c r="J6328" t="s">
        <v>307</v>
      </c>
      <c r="K6328" t="s">
        <v>307</v>
      </c>
      <c r="L6328" t="s">
        <v>307</v>
      </c>
      <c r="M6328" t="s">
        <v>307</v>
      </c>
      <c r="N6328" t="s">
        <v>307</v>
      </c>
      <c r="O6328" t="s">
        <v>307</v>
      </c>
      <c r="P6328" t="s">
        <v>307</v>
      </c>
      <c r="Q6328" t="s">
        <v>307</v>
      </c>
      <c r="R6328" t="s">
        <v>307</v>
      </c>
      <c r="S6328" t="s">
        <v>307</v>
      </c>
      <c r="T6328" t="s">
        <v>307</v>
      </c>
      <c r="U6328" t="s">
        <v>307</v>
      </c>
      <c r="V6328" t="s">
        <v>307</v>
      </c>
      <c r="W6328" t="s">
        <v>307</v>
      </c>
      <c r="X6328" t="s">
        <v>307</v>
      </c>
      <c r="Y6328" t="s">
        <v>307</v>
      </c>
      <c r="Z6328" t="s">
        <v>307</v>
      </c>
      <c r="AA6328" t="s">
        <v>307</v>
      </c>
      <c r="AB6328" t="s">
        <v>307</v>
      </c>
      <c r="AC6328" t="s">
        <v>307</v>
      </c>
      <c r="AD6328" t="s">
        <v>307</v>
      </c>
      <c r="AE6328" t="s">
        <v>307</v>
      </c>
      <c r="AF6328" t="s">
        <v>307</v>
      </c>
      <c r="AG6328" t="s">
        <v>307</v>
      </c>
      <c r="AH6328" t="s">
        <v>307</v>
      </c>
      <c r="AI6328" t="s">
        <v>307</v>
      </c>
      <c r="AJ6328" t="s">
        <v>307</v>
      </c>
      <c r="AK6328" t="s">
        <v>307</v>
      </c>
      <c r="AL6328" t="s">
        <v>307</v>
      </c>
      <c r="AM6328" t="s">
        <v>307</v>
      </c>
      <c r="AN6328" t="s">
        <v>307</v>
      </c>
      <c r="AO6328" t="s">
        <v>307</v>
      </c>
      <c r="AP6328" t="s">
        <v>307</v>
      </c>
      <c r="AQ6328" t="s">
        <v>307</v>
      </c>
      <c r="AR6328" t="s">
        <v>307</v>
      </c>
      <c r="AS6328" t="s">
        <v>307</v>
      </c>
    </row>
    <row r="6329" spans="1:45" x14ac:dyDescent="0.25">
      <c r="A6329">
        <v>899</v>
      </c>
      <c r="B6329" t="s">
        <v>274</v>
      </c>
      <c r="C6329" t="s">
        <v>39</v>
      </c>
      <c r="D6329" t="s">
        <v>50</v>
      </c>
      <c r="E6329" t="s">
        <v>307</v>
      </c>
      <c r="F6329" t="s">
        <v>307</v>
      </c>
      <c r="G6329" t="s">
        <v>307</v>
      </c>
      <c r="H6329" t="s">
        <v>307</v>
      </c>
      <c r="I6329" t="s">
        <v>307</v>
      </c>
      <c r="J6329" t="s">
        <v>307</v>
      </c>
      <c r="K6329" t="s">
        <v>307</v>
      </c>
      <c r="L6329" t="s">
        <v>307</v>
      </c>
      <c r="M6329" t="s">
        <v>307</v>
      </c>
      <c r="N6329" t="s">
        <v>307</v>
      </c>
      <c r="O6329" t="s">
        <v>307</v>
      </c>
      <c r="P6329" t="s">
        <v>307</v>
      </c>
      <c r="Q6329" t="s">
        <v>307</v>
      </c>
      <c r="R6329" t="s">
        <v>307</v>
      </c>
      <c r="S6329" t="s">
        <v>307</v>
      </c>
      <c r="T6329" t="s">
        <v>307</v>
      </c>
      <c r="U6329" t="s">
        <v>307</v>
      </c>
      <c r="V6329" t="s">
        <v>307</v>
      </c>
      <c r="W6329" t="s">
        <v>307</v>
      </c>
      <c r="X6329" t="s">
        <v>307</v>
      </c>
      <c r="Y6329" t="s">
        <v>307</v>
      </c>
      <c r="Z6329" t="s">
        <v>307</v>
      </c>
      <c r="AA6329" t="s">
        <v>307</v>
      </c>
      <c r="AB6329" t="s">
        <v>307</v>
      </c>
      <c r="AC6329" t="s">
        <v>307</v>
      </c>
      <c r="AD6329" t="s">
        <v>307</v>
      </c>
      <c r="AE6329" t="s">
        <v>307</v>
      </c>
      <c r="AF6329" t="s">
        <v>307</v>
      </c>
      <c r="AG6329" t="s">
        <v>307</v>
      </c>
      <c r="AH6329" t="s">
        <v>307</v>
      </c>
      <c r="AI6329" t="s">
        <v>307</v>
      </c>
      <c r="AJ6329" t="s">
        <v>307</v>
      </c>
      <c r="AK6329" t="s">
        <v>307</v>
      </c>
      <c r="AL6329" t="s">
        <v>307</v>
      </c>
      <c r="AM6329" t="s">
        <v>307</v>
      </c>
      <c r="AN6329" t="s">
        <v>307</v>
      </c>
      <c r="AO6329" t="s">
        <v>307</v>
      </c>
      <c r="AP6329" t="s">
        <v>307</v>
      </c>
    </row>
    <row r="6330" spans="1:45" x14ac:dyDescent="0.25">
      <c r="A6330">
        <v>899</v>
      </c>
      <c r="B6330" t="s">
        <v>274</v>
      </c>
      <c r="C6330" t="s">
        <v>39</v>
      </c>
      <c r="D6330" t="s">
        <v>48</v>
      </c>
      <c r="E6330" t="s">
        <v>307</v>
      </c>
      <c r="F6330" t="s">
        <v>307</v>
      </c>
      <c r="G6330" t="s">
        <v>307</v>
      </c>
      <c r="H6330" t="s">
        <v>307</v>
      </c>
      <c r="I6330" t="s">
        <v>307</v>
      </c>
      <c r="J6330" t="s">
        <v>307</v>
      </c>
      <c r="K6330" t="s">
        <v>307</v>
      </c>
      <c r="L6330" t="s">
        <v>307</v>
      </c>
      <c r="M6330" t="s">
        <v>307</v>
      </c>
      <c r="N6330" t="s">
        <v>307</v>
      </c>
      <c r="O6330" t="s">
        <v>307</v>
      </c>
      <c r="P6330" t="s">
        <v>307</v>
      </c>
      <c r="Q6330" t="s">
        <v>307</v>
      </c>
      <c r="R6330" t="s">
        <v>307</v>
      </c>
      <c r="S6330" t="s">
        <v>307</v>
      </c>
      <c r="T6330" t="s">
        <v>307</v>
      </c>
      <c r="U6330" t="s">
        <v>307</v>
      </c>
      <c r="V6330" t="s">
        <v>307</v>
      </c>
      <c r="W6330" t="s">
        <v>307</v>
      </c>
      <c r="X6330" t="s">
        <v>307</v>
      </c>
      <c r="Y6330" t="s">
        <v>307</v>
      </c>
      <c r="Z6330" t="s">
        <v>307</v>
      </c>
      <c r="AA6330" t="s">
        <v>307</v>
      </c>
      <c r="AB6330" t="s">
        <v>307</v>
      </c>
      <c r="AC6330" t="s">
        <v>307</v>
      </c>
      <c r="AD6330" t="s">
        <v>307</v>
      </c>
      <c r="AE6330" t="s">
        <v>307</v>
      </c>
      <c r="AF6330" t="s">
        <v>307</v>
      </c>
      <c r="AG6330" t="s">
        <v>307</v>
      </c>
      <c r="AH6330" t="s">
        <v>307</v>
      </c>
      <c r="AI6330" t="s">
        <v>307</v>
      </c>
      <c r="AJ6330" t="s">
        <v>307</v>
      </c>
      <c r="AK6330" t="s">
        <v>307</v>
      </c>
      <c r="AL6330" t="s">
        <v>307</v>
      </c>
      <c r="AM6330" t="s">
        <v>307</v>
      </c>
      <c r="AN6330" t="s">
        <v>307</v>
      </c>
      <c r="AO6330" t="s">
        <v>307</v>
      </c>
      <c r="AP6330" t="s">
        <v>307</v>
      </c>
    </row>
    <row r="6331" spans="1:45" x14ac:dyDescent="0.25">
      <c r="A6331">
        <v>899</v>
      </c>
      <c r="B6331" t="s">
        <v>274</v>
      </c>
      <c r="C6331" t="s">
        <v>39</v>
      </c>
      <c r="D6331" t="s">
        <v>51</v>
      </c>
      <c r="E6331" t="s">
        <v>307</v>
      </c>
      <c r="F6331" t="s">
        <v>307</v>
      </c>
      <c r="G6331" t="s">
        <v>307</v>
      </c>
      <c r="H6331" t="s">
        <v>307</v>
      </c>
      <c r="I6331" t="s">
        <v>307</v>
      </c>
      <c r="J6331" t="s">
        <v>307</v>
      </c>
      <c r="K6331" t="s">
        <v>307</v>
      </c>
      <c r="L6331" t="s">
        <v>307</v>
      </c>
      <c r="M6331" t="s">
        <v>307</v>
      </c>
      <c r="N6331" t="s">
        <v>307</v>
      </c>
      <c r="O6331" t="s">
        <v>307</v>
      </c>
      <c r="P6331" t="s">
        <v>307</v>
      </c>
      <c r="Q6331" t="s">
        <v>307</v>
      </c>
      <c r="R6331" t="s">
        <v>307</v>
      </c>
      <c r="S6331" t="s">
        <v>307</v>
      </c>
      <c r="T6331" t="s">
        <v>307</v>
      </c>
      <c r="U6331" t="s">
        <v>307</v>
      </c>
      <c r="V6331" t="s">
        <v>307</v>
      </c>
      <c r="W6331" t="s">
        <v>307</v>
      </c>
      <c r="X6331" t="s">
        <v>307</v>
      </c>
      <c r="Y6331" t="s">
        <v>307</v>
      </c>
      <c r="Z6331" t="s">
        <v>307</v>
      </c>
      <c r="AA6331" t="s">
        <v>307</v>
      </c>
      <c r="AB6331" t="s">
        <v>307</v>
      </c>
      <c r="AC6331" t="s">
        <v>307</v>
      </c>
      <c r="AD6331" t="s">
        <v>307</v>
      </c>
      <c r="AE6331" t="s">
        <v>307</v>
      </c>
      <c r="AF6331" t="s">
        <v>307</v>
      </c>
      <c r="AG6331" t="s">
        <v>307</v>
      </c>
      <c r="AH6331" t="s">
        <v>307</v>
      </c>
      <c r="AI6331" t="s">
        <v>307</v>
      </c>
      <c r="AJ6331" t="s">
        <v>307</v>
      </c>
      <c r="AK6331" t="s">
        <v>307</v>
      </c>
      <c r="AL6331" t="s">
        <v>307</v>
      </c>
      <c r="AM6331" t="s">
        <v>307</v>
      </c>
      <c r="AN6331" t="s">
        <v>307</v>
      </c>
      <c r="AO6331" t="s">
        <v>307</v>
      </c>
      <c r="AP6331" t="s">
        <v>307</v>
      </c>
    </row>
    <row r="6332" spans="1:45" x14ac:dyDescent="0.25">
      <c r="A6332">
        <v>899</v>
      </c>
      <c r="B6332" t="s">
        <v>274</v>
      </c>
      <c r="C6332" t="s">
        <v>46</v>
      </c>
      <c r="D6332" t="s">
        <v>65</v>
      </c>
      <c r="E6332" t="s">
        <v>307</v>
      </c>
      <c r="F6332" t="s">
        <v>307</v>
      </c>
      <c r="G6332" t="s">
        <v>307</v>
      </c>
      <c r="H6332" t="s">
        <v>307</v>
      </c>
      <c r="I6332" t="s">
        <v>307</v>
      </c>
      <c r="J6332" t="s">
        <v>307</v>
      </c>
      <c r="K6332" t="s">
        <v>307</v>
      </c>
      <c r="L6332" t="s">
        <v>307</v>
      </c>
      <c r="M6332" t="s">
        <v>307</v>
      </c>
      <c r="N6332" t="s">
        <v>307</v>
      </c>
      <c r="O6332" t="s">
        <v>307</v>
      </c>
      <c r="P6332" t="s">
        <v>307</v>
      </c>
      <c r="Q6332" t="s">
        <v>307</v>
      </c>
      <c r="R6332" t="s">
        <v>307</v>
      </c>
      <c r="S6332" t="s">
        <v>307</v>
      </c>
      <c r="T6332" t="s">
        <v>307</v>
      </c>
      <c r="U6332" t="s">
        <v>307</v>
      </c>
      <c r="V6332" t="s">
        <v>307</v>
      </c>
      <c r="W6332" t="s">
        <v>307</v>
      </c>
      <c r="X6332" t="s">
        <v>307</v>
      </c>
      <c r="Y6332" t="s">
        <v>307</v>
      </c>
      <c r="Z6332" t="s">
        <v>307</v>
      </c>
    </row>
    <row r="6333" spans="1:45" x14ac:dyDescent="0.25">
      <c r="A6333">
        <v>899</v>
      </c>
      <c r="B6333" t="s">
        <v>274</v>
      </c>
      <c r="C6333" t="s">
        <v>46</v>
      </c>
      <c r="D6333" t="s">
        <v>66</v>
      </c>
      <c r="E6333" t="s">
        <v>307</v>
      </c>
      <c r="F6333" t="s">
        <v>307</v>
      </c>
      <c r="G6333" t="s">
        <v>307</v>
      </c>
      <c r="H6333" t="s">
        <v>307</v>
      </c>
      <c r="I6333" t="s">
        <v>307</v>
      </c>
      <c r="J6333" t="s">
        <v>307</v>
      </c>
      <c r="K6333" t="s">
        <v>307</v>
      </c>
      <c r="L6333" t="s">
        <v>307</v>
      </c>
      <c r="M6333" t="s">
        <v>307</v>
      </c>
      <c r="N6333" t="s">
        <v>307</v>
      </c>
      <c r="O6333" t="s">
        <v>307</v>
      </c>
      <c r="P6333" t="s">
        <v>307</v>
      </c>
      <c r="Q6333" t="s">
        <v>307</v>
      </c>
      <c r="R6333" t="s">
        <v>307</v>
      </c>
      <c r="S6333" t="s">
        <v>307</v>
      </c>
      <c r="T6333" t="s">
        <v>307</v>
      </c>
      <c r="U6333" t="s">
        <v>307</v>
      </c>
      <c r="V6333" t="s">
        <v>307</v>
      </c>
      <c r="W6333" t="s">
        <v>307</v>
      </c>
      <c r="X6333" t="s">
        <v>307</v>
      </c>
      <c r="Y6333" t="s">
        <v>307</v>
      </c>
      <c r="Z6333" t="s">
        <v>307</v>
      </c>
    </row>
    <row r="6334" spans="1:45" x14ac:dyDescent="0.25">
      <c r="A6334">
        <v>899</v>
      </c>
      <c r="B6334" t="s">
        <v>274</v>
      </c>
      <c r="C6334" t="s">
        <v>46</v>
      </c>
      <c r="D6334" t="s">
        <v>67</v>
      </c>
      <c r="E6334" t="s">
        <v>307</v>
      </c>
      <c r="F6334" t="s">
        <v>307</v>
      </c>
      <c r="G6334" t="s">
        <v>307</v>
      </c>
      <c r="H6334" t="s">
        <v>307</v>
      </c>
      <c r="I6334" t="s">
        <v>307</v>
      </c>
      <c r="J6334" t="s">
        <v>307</v>
      </c>
      <c r="K6334" t="s">
        <v>307</v>
      </c>
      <c r="L6334" t="s">
        <v>307</v>
      </c>
      <c r="M6334" t="s">
        <v>307</v>
      </c>
      <c r="N6334" t="s">
        <v>307</v>
      </c>
      <c r="O6334" t="s">
        <v>307</v>
      </c>
      <c r="P6334" t="s">
        <v>307</v>
      </c>
      <c r="Q6334" t="s">
        <v>307</v>
      </c>
      <c r="R6334" t="s">
        <v>307</v>
      </c>
      <c r="S6334" t="s">
        <v>307</v>
      </c>
      <c r="T6334" t="s">
        <v>307</v>
      </c>
      <c r="U6334" t="s">
        <v>307</v>
      </c>
      <c r="V6334" t="s">
        <v>307</v>
      </c>
      <c r="W6334" t="s">
        <v>307</v>
      </c>
      <c r="X6334" t="s">
        <v>307</v>
      </c>
      <c r="Y6334" t="s">
        <v>307</v>
      </c>
      <c r="Z6334" t="s">
        <v>307</v>
      </c>
    </row>
    <row r="6335" spans="1:45" x14ac:dyDescent="0.25">
      <c r="A6335">
        <v>899</v>
      </c>
      <c r="B6335" t="s">
        <v>274</v>
      </c>
      <c r="C6335" t="s">
        <v>46</v>
      </c>
      <c r="D6335" t="s">
        <v>68</v>
      </c>
      <c r="E6335" t="s">
        <v>307</v>
      </c>
      <c r="F6335" t="s">
        <v>307</v>
      </c>
      <c r="G6335" t="s">
        <v>307</v>
      </c>
      <c r="H6335" t="s">
        <v>307</v>
      </c>
      <c r="I6335" t="s">
        <v>307</v>
      </c>
      <c r="J6335" t="s">
        <v>307</v>
      </c>
      <c r="K6335" t="s">
        <v>307</v>
      </c>
      <c r="L6335" t="s">
        <v>307</v>
      </c>
      <c r="M6335" t="s">
        <v>307</v>
      </c>
      <c r="N6335" t="s">
        <v>307</v>
      </c>
      <c r="O6335" t="s">
        <v>307</v>
      </c>
      <c r="P6335" t="s">
        <v>307</v>
      </c>
      <c r="Q6335" t="s">
        <v>307</v>
      </c>
      <c r="R6335" t="s">
        <v>307</v>
      </c>
      <c r="S6335" t="s">
        <v>307</v>
      </c>
      <c r="T6335" t="s">
        <v>307</v>
      </c>
      <c r="U6335" t="s">
        <v>307</v>
      </c>
      <c r="V6335" t="s">
        <v>307</v>
      </c>
      <c r="W6335" t="s">
        <v>307</v>
      </c>
      <c r="X6335" t="s">
        <v>307</v>
      </c>
      <c r="Y6335" t="s">
        <v>307</v>
      </c>
      <c r="Z6335" t="s">
        <v>307</v>
      </c>
    </row>
    <row r="6336" spans="1:45" x14ac:dyDescent="0.25">
      <c r="A6336">
        <v>899</v>
      </c>
      <c r="B6336" t="s">
        <v>274</v>
      </c>
      <c r="C6336" t="s">
        <v>46</v>
      </c>
      <c r="D6336" t="s">
        <v>69</v>
      </c>
      <c r="E6336" t="s">
        <v>307</v>
      </c>
      <c r="F6336" t="s">
        <v>307</v>
      </c>
      <c r="G6336" t="s">
        <v>307</v>
      </c>
      <c r="H6336" t="s">
        <v>307</v>
      </c>
      <c r="I6336" t="s">
        <v>307</v>
      </c>
      <c r="J6336" t="s">
        <v>307</v>
      </c>
      <c r="K6336" t="s">
        <v>307</v>
      </c>
      <c r="L6336" t="s">
        <v>307</v>
      </c>
      <c r="M6336" t="s">
        <v>307</v>
      </c>
      <c r="N6336" t="s">
        <v>307</v>
      </c>
      <c r="O6336" t="s">
        <v>307</v>
      </c>
      <c r="P6336" t="s">
        <v>307</v>
      </c>
      <c r="Q6336" t="s">
        <v>307</v>
      </c>
      <c r="R6336" t="s">
        <v>307</v>
      </c>
      <c r="S6336" t="s">
        <v>307</v>
      </c>
      <c r="T6336" t="s">
        <v>307</v>
      </c>
      <c r="U6336" t="s">
        <v>307</v>
      </c>
      <c r="V6336" t="s">
        <v>307</v>
      </c>
      <c r="W6336" t="s">
        <v>307</v>
      </c>
      <c r="X6336" t="s">
        <v>307</v>
      </c>
      <c r="Y6336" t="s">
        <v>307</v>
      </c>
      <c r="Z6336" t="s">
        <v>307</v>
      </c>
    </row>
    <row r="6337" spans="1:45" x14ac:dyDescent="0.25">
      <c r="A6337">
        <v>899</v>
      </c>
      <c r="B6337" t="s">
        <v>274</v>
      </c>
      <c r="C6337" t="s">
        <v>46</v>
      </c>
      <c r="D6337" t="s">
        <v>70</v>
      </c>
      <c r="E6337" t="s">
        <v>307</v>
      </c>
      <c r="F6337" t="s">
        <v>307</v>
      </c>
      <c r="G6337" t="s">
        <v>307</v>
      </c>
      <c r="H6337" t="s">
        <v>307</v>
      </c>
      <c r="I6337" t="s">
        <v>307</v>
      </c>
      <c r="J6337" t="s">
        <v>307</v>
      </c>
      <c r="K6337" t="s">
        <v>307</v>
      </c>
      <c r="L6337" t="s">
        <v>307</v>
      </c>
      <c r="M6337" t="s">
        <v>307</v>
      </c>
      <c r="N6337" t="s">
        <v>307</v>
      </c>
      <c r="O6337" t="s">
        <v>307</v>
      </c>
      <c r="P6337" t="s">
        <v>307</v>
      </c>
      <c r="Q6337" t="s">
        <v>307</v>
      </c>
      <c r="R6337" t="s">
        <v>307</v>
      </c>
      <c r="S6337" t="s">
        <v>307</v>
      </c>
      <c r="T6337" t="s">
        <v>307</v>
      </c>
      <c r="U6337" t="s">
        <v>307</v>
      </c>
      <c r="V6337" t="s">
        <v>307</v>
      </c>
      <c r="W6337" t="s">
        <v>307</v>
      </c>
      <c r="X6337" t="s">
        <v>307</v>
      </c>
      <c r="Y6337" t="s">
        <v>307</v>
      </c>
      <c r="Z6337" t="s">
        <v>307</v>
      </c>
    </row>
    <row r="6338" spans="1:45" x14ac:dyDescent="0.25">
      <c r="A6338">
        <v>899</v>
      </c>
      <c r="B6338" t="s">
        <v>274</v>
      </c>
      <c r="C6338" t="s">
        <v>46</v>
      </c>
      <c r="D6338" t="s">
        <v>71</v>
      </c>
      <c r="E6338" t="s">
        <v>307</v>
      </c>
      <c r="F6338" t="s">
        <v>307</v>
      </c>
      <c r="G6338" t="s">
        <v>307</v>
      </c>
      <c r="H6338" t="s">
        <v>307</v>
      </c>
      <c r="I6338" t="s">
        <v>307</v>
      </c>
      <c r="J6338" t="s">
        <v>307</v>
      </c>
      <c r="K6338" t="s">
        <v>307</v>
      </c>
      <c r="L6338" t="s">
        <v>307</v>
      </c>
      <c r="M6338" t="s">
        <v>307</v>
      </c>
      <c r="N6338" t="s">
        <v>307</v>
      </c>
      <c r="O6338" t="s">
        <v>307</v>
      </c>
      <c r="P6338" t="s">
        <v>307</v>
      </c>
      <c r="Q6338" t="s">
        <v>307</v>
      </c>
      <c r="R6338" t="s">
        <v>307</v>
      </c>
      <c r="S6338" t="s">
        <v>307</v>
      </c>
      <c r="T6338" t="s">
        <v>307</v>
      </c>
      <c r="U6338" t="s">
        <v>307</v>
      </c>
      <c r="V6338" t="s">
        <v>307</v>
      </c>
      <c r="W6338" t="s">
        <v>307</v>
      </c>
      <c r="X6338" t="s">
        <v>307</v>
      </c>
      <c r="Y6338" t="s">
        <v>307</v>
      </c>
      <c r="Z6338" t="s">
        <v>307</v>
      </c>
    </row>
    <row r="6339" spans="1:45" x14ac:dyDescent="0.25">
      <c r="A6339">
        <v>899</v>
      </c>
      <c r="B6339" t="s">
        <v>274</v>
      </c>
      <c r="C6339" t="s">
        <v>46</v>
      </c>
      <c r="D6339" t="s">
        <v>72</v>
      </c>
      <c r="E6339" t="s">
        <v>307</v>
      </c>
      <c r="F6339" t="s">
        <v>307</v>
      </c>
      <c r="G6339" t="s">
        <v>307</v>
      </c>
      <c r="H6339" t="s">
        <v>307</v>
      </c>
      <c r="I6339" t="s">
        <v>307</v>
      </c>
      <c r="J6339" t="s">
        <v>307</v>
      </c>
      <c r="K6339" t="s">
        <v>307</v>
      </c>
      <c r="L6339" t="s">
        <v>307</v>
      </c>
      <c r="M6339" t="s">
        <v>307</v>
      </c>
      <c r="N6339" t="s">
        <v>307</v>
      </c>
      <c r="O6339" t="s">
        <v>307</v>
      </c>
      <c r="P6339" t="s">
        <v>307</v>
      </c>
      <c r="Q6339" t="s">
        <v>307</v>
      </c>
      <c r="R6339" t="s">
        <v>307</v>
      </c>
      <c r="S6339" t="s">
        <v>307</v>
      </c>
      <c r="T6339" t="s">
        <v>307</v>
      </c>
      <c r="U6339" t="s">
        <v>307</v>
      </c>
      <c r="V6339" t="s">
        <v>307</v>
      </c>
      <c r="W6339" t="s">
        <v>307</v>
      </c>
      <c r="X6339" t="s">
        <v>307</v>
      </c>
      <c r="Y6339" t="s">
        <v>307</v>
      </c>
      <c r="Z6339" t="s">
        <v>307</v>
      </c>
    </row>
    <row r="6340" spans="1:45" x14ac:dyDescent="0.25">
      <c r="A6340">
        <v>899</v>
      </c>
      <c r="B6340" t="s">
        <v>274</v>
      </c>
      <c r="C6340" t="s">
        <v>46</v>
      </c>
      <c r="D6340" t="s">
        <v>47</v>
      </c>
      <c r="E6340" t="s">
        <v>307</v>
      </c>
      <c r="F6340" t="s">
        <v>307</v>
      </c>
      <c r="G6340" t="s">
        <v>307</v>
      </c>
      <c r="H6340" t="s">
        <v>307</v>
      </c>
      <c r="I6340" t="s">
        <v>307</v>
      </c>
      <c r="J6340" t="s">
        <v>307</v>
      </c>
      <c r="K6340" t="s">
        <v>307</v>
      </c>
      <c r="L6340" t="s">
        <v>307</v>
      </c>
      <c r="M6340" t="s">
        <v>307</v>
      </c>
      <c r="N6340" t="s">
        <v>307</v>
      </c>
      <c r="O6340" t="s">
        <v>307</v>
      </c>
      <c r="P6340" t="s">
        <v>307</v>
      </c>
      <c r="Q6340" t="s">
        <v>307</v>
      </c>
      <c r="R6340" t="s">
        <v>307</v>
      </c>
      <c r="S6340" t="s">
        <v>307</v>
      </c>
      <c r="T6340" t="s">
        <v>307</v>
      </c>
      <c r="U6340" t="s">
        <v>307</v>
      </c>
      <c r="V6340" t="s">
        <v>307</v>
      </c>
      <c r="W6340" t="s">
        <v>307</v>
      </c>
      <c r="X6340" t="s">
        <v>307</v>
      </c>
      <c r="Y6340" t="s">
        <v>307</v>
      </c>
      <c r="Z6340" t="s">
        <v>307</v>
      </c>
    </row>
    <row r="6341" spans="1:45" x14ac:dyDescent="0.25">
      <c r="A6341">
        <v>899</v>
      </c>
      <c r="B6341" t="s">
        <v>274</v>
      </c>
      <c r="C6341" t="s">
        <v>46</v>
      </c>
      <c r="D6341" t="s">
        <v>48</v>
      </c>
      <c r="E6341" t="s">
        <v>307</v>
      </c>
      <c r="F6341" t="s">
        <v>307</v>
      </c>
      <c r="G6341" t="s">
        <v>307</v>
      </c>
      <c r="H6341" t="s">
        <v>307</v>
      </c>
      <c r="I6341" t="s">
        <v>307</v>
      </c>
      <c r="J6341" t="s">
        <v>307</v>
      </c>
      <c r="K6341" t="s">
        <v>307</v>
      </c>
      <c r="L6341" t="s">
        <v>307</v>
      </c>
      <c r="M6341" t="s">
        <v>307</v>
      </c>
      <c r="N6341" t="s">
        <v>307</v>
      </c>
      <c r="O6341" t="s">
        <v>307</v>
      </c>
      <c r="P6341" t="s">
        <v>307</v>
      </c>
      <c r="Q6341" t="s">
        <v>307</v>
      </c>
      <c r="R6341" t="s">
        <v>307</v>
      </c>
      <c r="S6341" t="s">
        <v>307</v>
      </c>
      <c r="T6341" t="s">
        <v>307</v>
      </c>
      <c r="U6341" t="s">
        <v>307</v>
      </c>
      <c r="V6341" t="s">
        <v>307</v>
      </c>
      <c r="W6341" t="s">
        <v>307</v>
      </c>
      <c r="X6341" t="s">
        <v>307</v>
      </c>
      <c r="Y6341" t="s">
        <v>307</v>
      </c>
      <c r="Z6341" t="s">
        <v>307</v>
      </c>
    </row>
    <row r="6342" spans="1:45" x14ac:dyDescent="0.25">
      <c r="A6342">
        <v>899</v>
      </c>
      <c r="B6342" t="s">
        <v>274</v>
      </c>
      <c r="C6342" t="s">
        <v>46</v>
      </c>
      <c r="D6342" t="s">
        <v>49</v>
      </c>
      <c r="E6342" t="s">
        <v>307</v>
      </c>
      <c r="F6342" t="s">
        <v>307</v>
      </c>
      <c r="G6342" t="s">
        <v>307</v>
      </c>
      <c r="H6342" t="s">
        <v>307</v>
      </c>
      <c r="I6342" t="s">
        <v>307</v>
      </c>
      <c r="J6342" t="s">
        <v>307</v>
      </c>
      <c r="K6342" t="s">
        <v>307</v>
      </c>
      <c r="L6342" t="s">
        <v>307</v>
      </c>
      <c r="M6342" t="s">
        <v>307</v>
      </c>
      <c r="N6342" t="s">
        <v>307</v>
      </c>
      <c r="O6342" t="s">
        <v>307</v>
      </c>
      <c r="P6342" t="s">
        <v>307</v>
      </c>
      <c r="Q6342" t="s">
        <v>307</v>
      </c>
      <c r="R6342" t="s">
        <v>307</v>
      </c>
      <c r="S6342" t="s">
        <v>307</v>
      </c>
      <c r="T6342" t="s">
        <v>307</v>
      </c>
      <c r="U6342" t="s">
        <v>307</v>
      </c>
      <c r="V6342" t="s">
        <v>307</v>
      </c>
      <c r="W6342" t="s">
        <v>307</v>
      </c>
      <c r="X6342" t="s">
        <v>307</v>
      </c>
      <c r="Y6342" t="s">
        <v>307</v>
      </c>
      <c r="Z6342" t="s">
        <v>307</v>
      </c>
    </row>
    <row r="6343" spans="1:45" x14ac:dyDescent="0.25">
      <c r="A6343">
        <v>899</v>
      </c>
      <c r="B6343" t="s">
        <v>274</v>
      </c>
      <c r="C6343" t="s">
        <v>38</v>
      </c>
      <c r="D6343" t="s">
        <v>47</v>
      </c>
      <c r="E6343" t="s">
        <v>307</v>
      </c>
      <c r="F6343" t="s">
        <v>307</v>
      </c>
      <c r="G6343" t="s">
        <v>307</v>
      </c>
      <c r="H6343" t="s">
        <v>307</v>
      </c>
      <c r="I6343" t="s">
        <v>307</v>
      </c>
      <c r="J6343" t="s">
        <v>307</v>
      </c>
      <c r="K6343" t="s">
        <v>307</v>
      </c>
      <c r="L6343" t="s">
        <v>307</v>
      </c>
      <c r="M6343" t="s">
        <v>307</v>
      </c>
      <c r="N6343" t="s">
        <v>307</v>
      </c>
      <c r="O6343" t="s">
        <v>307</v>
      </c>
      <c r="P6343" t="s">
        <v>307</v>
      </c>
      <c r="Q6343" t="s">
        <v>307</v>
      </c>
      <c r="R6343" t="s">
        <v>307</v>
      </c>
      <c r="S6343" t="s">
        <v>307</v>
      </c>
      <c r="T6343" t="s">
        <v>307</v>
      </c>
      <c r="U6343" t="s">
        <v>307</v>
      </c>
      <c r="V6343" t="s">
        <v>307</v>
      </c>
      <c r="W6343" t="s">
        <v>307</v>
      </c>
      <c r="X6343" t="s">
        <v>307</v>
      </c>
      <c r="Y6343" t="s">
        <v>307</v>
      </c>
      <c r="Z6343" t="s">
        <v>307</v>
      </c>
      <c r="AA6343" t="s">
        <v>307</v>
      </c>
      <c r="AB6343" t="s">
        <v>307</v>
      </c>
      <c r="AC6343" t="s">
        <v>307</v>
      </c>
      <c r="AD6343" t="s">
        <v>307</v>
      </c>
      <c r="AE6343" t="s">
        <v>307</v>
      </c>
      <c r="AF6343" t="s">
        <v>307</v>
      </c>
      <c r="AG6343" t="s">
        <v>307</v>
      </c>
      <c r="AH6343" t="s">
        <v>307</v>
      </c>
      <c r="AI6343" t="s">
        <v>307</v>
      </c>
      <c r="AJ6343" t="s">
        <v>307</v>
      </c>
      <c r="AK6343" t="s">
        <v>307</v>
      </c>
      <c r="AL6343" t="s">
        <v>307</v>
      </c>
      <c r="AM6343" t="s">
        <v>307</v>
      </c>
      <c r="AN6343" t="s">
        <v>307</v>
      </c>
      <c r="AO6343" t="s">
        <v>307</v>
      </c>
      <c r="AP6343" t="s">
        <v>307</v>
      </c>
      <c r="AQ6343" t="s">
        <v>307</v>
      </c>
      <c r="AR6343" t="s">
        <v>307</v>
      </c>
      <c r="AS6343" t="s">
        <v>307</v>
      </c>
    </row>
    <row r="6344" spans="1:45" x14ac:dyDescent="0.25">
      <c r="A6344">
        <v>899</v>
      </c>
      <c r="B6344" t="s">
        <v>274</v>
      </c>
      <c r="C6344" t="s">
        <v>38</v>
      </c>
      <c r="D6344" t="s">
        <v>48</v>
      </c>
      <c r="E6344" t="s">
        <v>307</v>
      </c>
      <c r="F6344" t="s">
        <v>307</v>
      </c>
      <c r="G6344" t="s">
        <v>307</v>
      </c>
      <c r="H6344" t="s">
        <v>307</v>
      </c>
      <c r="I6344" t="s">
        <v>307</v>
      </c>
      <c r="J6344" t="s">
        <v>307</v>
      </c>
      <c r="K6344" t="s">
        <v>307</v>
      </c>
      <c r="L6344" t="s">
        <v>307</v>
      </c>
      <c r="M6344" t="s">
        <v>307</v>
      </c>
      <c r="N6344" t="s">
        <v>307</v>
      </c>
      <c r="O6344" t="s">
        <v>307</v>
      </c>
      <c r="P6344" t="s">
        <v>307</v>
      </c>
      <c r="Q6344" t="s">
        <v>307</v>
      </c>
      <c r="R6344" t="s">
        <v>307</v>
      </c>
      <c r="S6344" t="s">
        <v>307</v>
      </c>
      <c r="T6344" t="s">
        <v>307</v>
      </c>
      <c r="U6344" t="s">
        <v>307</v>
      </c>
      <c r="V6344" t="s">
        <v>307</v>
      </c>
      <c r="W6344" t="s">
        <v>307</v>
      </c>
      <c r="X6344" t="s">
        <v>307</v>
      </c>
      <c r="Y6344" t="s">
        <v>307</v>
      </c>
      <c r="Z6344" t="s">
        <v>307</v>
      </c>
      <c r="AA6344" t="s">
        <v>307</v>
      </c>
      <c r="AB6344" t="s">
        <v>307</v>
      </c>
      <c r="AC6344" t="s">
        <v>307</v>
      </c>
      <c r="AD6344" t="s">
        <v>307</v>
      </c>
      <c r="AE6344" t="s">
        <v>307</v>
      </c>
      <c r="AF6344" t="s">
        <v>307</v>
      </c>
      <c r="AG6344" t="s">
        <v>307</v>
      </c>
      <c r="AH6344" t="s">
        <v>307</v>
      </c>
      <c r="AI6344" t="s">
        <v>307</v>
      </c>
      <c r="AJ6344" t="s">
        <v>307</v>
      </c>
      <c r="AK6344" t="s">
        <v>307</v>
      </c>
      <c r="AL6344" t="s">
        <v>307</v>
      </c>
      <c r="AM6344" t="s">
        <v>307</v>
      </c>
      <c r="AN6344" t="s">
        <v>307</v>
      </c>
      <c r="AO6344" t="s">
        <v>307</v>
      </c>
      <c r="AP6344" t="s">
        <v>307</v>
      </c>
      <c r="AQ6344" t="s">
        <v>307</v>
      </c>
      <c r="AR6344" t="s">
        <v>307</v>
      </c>
      <c r="AS6344" t="s">
        <v>307</v>
      </c>
    </row>
    <row r="6345" spans="1:45" x14ac:dyDescent="0.25">
      <c r="A6345">
        <v>899</v>
      </c>
      <c r="B6345" t="s">
        <v>274</v>
      </c>
      <c r="C6345" t="s">
        <v>38</v>
      </c>
      <c r="D6345" t="s">
        <v>49</v>
      </c>
      <c r="E6345" t="s">
        <v>307</v>
      </c>
      <c r="F6345" t="s">
        <v>307</v>
      </c>
      <c r="G6345" t="s">
        <v>307</v>
      </c>
      <c r="H6345" t="s">
        <v>307</v>
      </c>
      <c r="I6345" t="s">
        <v>307</v>
      </c>
      <c r="J6345" t="s">
        <v>307</v>
      </c>
      <c r="K6345" t="s">
        <v>307</v>
      </c>
      <c r="L6345" t="s">
        <v>307</v>
      </c>
      <c r="M6345" t="s">
        <v>307</v>
      </c>
      <c r="N6345" t="s">
        <v>307</v>
      </c>
      <c r="O6345" t="s">
        <v>307</v>
      </c>
      <c r="P6345" t="s">
        <v>307</v>
      </c>
      <c r="Q6345" t="s">
        <v>307</v>
      </c>
      <c r="R6345" t="s">
        <v>307</v>
      </c>
      <c r="S6345" t="s">
        <v>307</v>
      </c>
      <c r="T6345" t="s">
        <v>307</v>
      </c>
      <c r="U6345" t="s">
        <v>307</v>
      </c>
      <c r="V6345" t="s">
        <v>307</v>
      </c>
      <c r="W6345" t="s">
        <v>307</v>
      </c>
      <c r="X6345" t="s">
        <v>307</v>
      </c>
      <c r="Y6345" t="s">
        <v>307</v>
      </c>
      <c r="Z6345" t="s">
        <v>307</v>
      </c>
      <c r="AA6345" t="s">
        <v>307</v>
      </c>
      <c r="AB6345" t="s">
        <v>307</v>
      </c>
      <c r="AC6345" t="s">
        <v>307</v>
      </c>
      <c r="AD6345" t="s">
        <v>307</v>
      </c>
      <c r="AE6345" t="s">
        <v>307</v>
      </c>
      <c r="AF6345" t="s">
        <v>307</v>
      </c>
      <c r="AG6345" t="s">
        <v>307</v>
      </c>
      <c r="AH6345" t="s">
        <v>307</v>
      </c>
      <c r="AI6345" t="s">
        <v>307</v>
      </c>
      <c r="AJ6345" t="s">
        <v>307</v>
      </c>
      <c r="AK6345" t="s">
        <v>307</v>
      </c>
      <c r="AL6345" t="s">
        <v>307</v>
      </c>
      <c r="AM6345" t="s">
        <v>307</v>
      </c>
      <c r="AN6345" t="s">
        <v>307</v>
      </c>
      <c r="AO6345" t="s">
        <v>307</v>
      </c>
      <c r="AP6345" t="s">
        <v>307</v>
      </c>
      <c r="AQ6345" t="s">
        <v>307</v>
      </c>
      <c r="AR6345" t="s">
        <v>307</v>
      </c>
      <c r="AS6345" t="s">
        <v>307</v>
      </c>
    </row>
    <row r="6346" spans="1:45" x14ac:dyDescent="0.25">
      <c r="A6346">
        <v>900</v>
      </c>
      <c r="B6346" t="s">
        <v>275</v>
      </c>
      <c r="C6346" t="s">
        <v>43</v>
      </c>
      <c r="D6346" t="s">
        <v>54</v>
      </c>
      <c r="E6346" t="s">
        <v>307</v>
      </c>
      <c r="F6346" t="s">
        <v>307</v>
      </c>
      <c r="G6346" t="s">
        <v>307</v>
      </c>
      <c r="H6346" t="s">
        <v>307</v>
      </c>
      <c r="I6346" t="s">
        <v>307</v>
      </c>
      <c r="J6346" t="s">
        <v>307</v>
      </c>
      <c r="K6346" t="s">
        <v>307</v>
      </c>
      <c r="L6346" t="s">
        <v>307</v>
      </c>
      <c r="M6346" t="s">
        <v>307</v>
      </c>
      <c r="N6346" t="s">
        <v>307</v>
      </c>
      <c r="O6346" t="s">
        <v>307</v>
      </c>
      <c r="P6346" t="s">
        <v>307</v>
      </c>
      <c r="Q6346" t="s">
        <v>307</v>
      </c>
      <c r="R6346" t="s">
        <v>307</v>
      </c>
      <c r="S6346" t="s">
        <v>307</v>
      </c>
      <c r="T6346" t="s">
        <v>307</v>
      </c>
      <c r="U6346" t="s">
        <v>307</v>
      </c>
      <c r="V6346" t="s">
        <v>307</v>
      </c>
      <c r="W6346" t="s">
        <v>307</v>
      </c>
    </row>
    <row r="6347" spans="1:45" x14ac:dyDescent="0.25">
      <c r="A6347">
        <v>900</v>
      </c>
      <c r="B6347" t="s">
        <v>275</v>
      </c>
      <c r="C6347" t="s">
        <v>43</v>
      </c>
      <c r="D6347" t="s">
        <v>55</v>
      </c>
      <c r="E6347" t="s">
        <v>307</v>
      </c>
      <c r="F6347" t="s">
        <v>307</v>
      </c>
      <c r="G6347" t="s">
        <v>307</v>
      </c>
      <c r="H6347" t="s">
        <v>307</v>
      </c>
      <c r="I6347" t="s">
        <v>307</v>
      </c>
      <c r="J6347" t="s">
        <v>307</v>
      </c>
      <c r="K6347" t="s">
        <v>307</v>
      </c>
      <c r="L6347" t="s">
        <v>307</v>
      </c>
      <c r="M6347" t="s">
        <v>307</v>
      </c>
      <c r="N6347" t="s">
        <v>307</v>
      </c>
      <c r="O6347" t="s">
        <v>307</v>
      </c>
      <c r="P6347" t="s">
        <v>307</v>
      </c>
      <c r="Q6347" t="s">
        <v>307</v>
      </c>
      <c r="R6347" t="s">
        <v>307</v>
      </c>
      <c r="S6347" t="s">
        <v>307</v>
      </c>
      <c r="T6347" t="s">
        <v>307</v>
      </c>
      <c r="U6347" t="s">
        <v>307</v>
      </c>
      <c r="V6347" t="s">
        <v>307</v>
      </c>
      <c r="W6347" t="s">
        <v>307</v>
      </c>
    </row>
    <row r="6348" spans="1:45" x14ac:dyDescent="0.25">
      <c r="A6348">
        <v>900</v>
      </c>
      <c r="B6348" t="s">
        <v>275</v>
      </c>
      <c r="C6348" t="s">
        <v>43</v>
      </c>
      <c r="D6348" t="s">
        <v>56</v>
      </c>
      <c r="E6348" t="s">
        <v>307</v>
      </c>
      <c r="F6348" t="s">
        <v>307</v>
      </c>
      <c r="G6348" t="s">
        <v>307</v>
      </c>
      <c r="H6348" t="s">
        <v>307</v>
      </c>
      <c r="I6348" t="s">
        <v>307</v>
      </c>
      <c r="J6348" t="s">
        <v>307</v>
      </c>
      <c r="K6348" t="s">
        <v>307</v>
      </c>
      <c r="L6348" t="s">
        <v>307</v>
      </c>
      <c r="M6348" t="s">
        <v>307</v>
      </c>
      <c r="N6348" t="s">
        <v>307</v>
      </c>
      <c r="O6348" t="s">
        <v>307</v>
      </c>
      <c r="P6348" t="s">
        <v>307</v>
      </c>
      <c r="Q6348" t="s">
        <v>307</v>
      </c>
      <c r="R6348" t="s">
        <v>307</v>
      </c>
      <c r="S6348" t="s">
        <v>307</v>
      </c>
      <c r="T6348" t="s">
        <v>307</v>
      </c>
      <c r="U6348" t="s">
        <v>307</v>
      </c>
      <c r="V6348" t="s">
        <v>307</v>
      </c>
      <c r="W6348" t="s">
        <v>307</v>
      </c>
    </row>
    <row r="6349" spans="1:45" x14ac:dyDescent="0.25">
      <c r="A6349">
        <v>900</v>
      </c>
      <c r="B6349" t="s">
        <v>275</v>
      </c>
      <c r="C6349" t="s">
        <v>43</v>
      </c>
      <c r="D6349" t="s">
        <v>57</v>
      </c>
      <c r="E6349" t="s">
        <v>307</v>
      </c>
      <c r="F6349" t="s">
        <v>307</v>
      </c>
      <c r="G6349" t="s">
        <v>307</v>
      </c>
      <c r="H6349" t="s">
        <v>307</v>
      </c>
      <c r="I6349" t="s">
        <v>307</v>
      </c>
      <c r="J6349" t="s">
        <v>307</v>
      </c>
      <c r="K6349" t="s">
        <v>307</v>
      </c>
      <c r="L6349" t="s">
        <v>307</v>
      </c>
      <c r="M6349" t="s">
        <v>307</v>
      </c>
      <c r="N6349" t="s">
        <v>307</v>
      </c>
      <c r="O6349" t="s">
        <v>307</v>
      </c>
      <c r="P6349" t="s">
        <v>307</v>
      </c>
      <c r="Q6349" t="s">
        <v>307</v>
      </c>
      <c r="R6349" t="s">
        <v>307</v>
      </c>
      <c r="S6349" t="s">
        <v>307</v>
      </c>
      <c r="T6349" t="s">
        <v>307</v>
      </c>
      <c r="U6349" t="s">
        <v>307</v>
      </c>
      <c r="V6349" t="s">
        <v>307</v>
      </c>
      <c r="W6349" t="s">
        <v>307</v>
      </c>
    </row>
    <row r="6350" spans="1:45" x14ac:dyDescent="0.25">
      <c r="A6350">
        <v>900</v>
      </c>
      <c r="B6350" t="s">
        <v>275</v>
      </c>
      <c r="C6350" t="s">
        <v>43</v>
      </c>
      <c r="D6350" t="s">
        <v>58</v>
      </c>
      <c r="E6350" t="s">
        <v>307</v>
      </c>
      <c r="F6350" t="s">
        <v>307</v>
      </c>
      <c r="G6350" t="s">
        <v>307</v>
      </c>
      <c r="H6350" t="s">
        <v>307</v>
      </c>
      <c r="I6350" t="s">
        <v>307</v>
      </c>
      <c r="J6350" t="s">
        <v>307</v>
      </c>
      <c r="K6350" t="s">
        <v>307</v>
      </c>
      <c r="L6350" t="s">
        <v>307</v>
      </c>
      <c r="M6350" t="s">
        <v>307</v>
      </c>
      <c r="N6350" t="s">
        <v>307</v>
      </c>
      <c r="O6350" t="s">
        <v>307</v>
      </c>
      <c r="P6350" t="s">
        <v>307</v>
      </c>
      <c r="Q6350" t="s">
        <v>307</v>
      </c>
      <c r="R6350" t="s">
        <v>307</v>
      </c>
      <c r="S6350" t="s">
        <v>307</v>
      </c>
      <c r="T6350" t="s">
        <v>307</v>
      </c>
      <c r="U6350" t="s">
        <v>307</v>
      </c>
      <c r="V6350" t="s">
        <v>307</v>
      </c>
      <c r="W6350" t="s">
        <v>307</v>
      </c>
    </row>
    <row r="6351" spans="1:45" x14ac:dyDescent="0.25">
      <c r="A6351">
        <v>900</v>
      </c>
      <c r="B6351" t="s">
        <v>275</v>
      </c>
      <c r="C6351" t="s">
        <v>43</v>
      </c>
      <c r="D6351" t="s">
        <v>59</v>
      </c>
      <c r="E6351" t="s">
        <v>307</v>
      </c>
      <c r="F6351" t="s">
        <v>307</v>
      </c>
      <c r="G6351" t="s">
        <v>307</v>
      </c>
      <c r="H6351" t="s">
        <v>307</v>
      </c>
      <c r="I6351" t="s">
        <v>307</v>
      </c>
      <c r="J6351" t="s">
        <v>307</v>
      </c>
      <c r="K6351" t="s">
        <v>307</v>
      </c>
      <c r="L6351" t="s">
        <v>307</v>
      </c>
      <c r="M6351" t="s">
        <v>307</v>
      </c>
      <c r="N6351" t="s">
        <v>307</v>
      </c>
      <c r="O6351" t="s">
        <v>307</v>
      </c>
      <c r="P6351" t="s">
        <v>307</v>
      </c>
      <c r="Q6351" t="s">
        <v>307</v>
      </c>
      <c r="R6351" t="s">
        <v>307</v>
      </c>
      <c r="S6351" t="s">
        <v>307</v>
      </c>
      <c r="T6351" t="s">
        <v>307</v>
      </c>
      <c r="U6351" t="s">
        <v>307</v>
      </c>
      <c r="V6351" t="s">
        <v>307</v>
      </c>
      <c r="W6351" t="s">
        <v>307</v>
      </c>
    </row>
    <row r="6352" spans="1:45" x14ac:dyDescent="0.25">
      <c r="A6352">
        <v>900</v>
      </c>
      <c r="B6352" t="s">
        <v>275</v>
      </c>
      <c r="C6352" t="s">
        <v>43</v>
      </c>
      <c r="D6352" t="s">
        <v>60</v>
      </c>
      <c r="E6352" t="s">
        <v>307</v>
      </c>
      <c r="F6352" t="s">
        <v>307</v>
      </c>
      <c r="G6352" t="s">
        <v>307</v>
      </c>
      <c r="H6352" t="s">
        <v>307</v>
      </c>
      <c r="I6352" t="s">
        <v>307</v>
      </c>
      <c r="J6352" t="s">
        <v>307</v>
      </c>
      <c r="K6352" t="s">
        <v>307</v>
      </c>
      <c r="L6352" t="s">
        <v>307</v>
      </c>
      <c r="M6352" t="s">
        <v>307</v>
      </c>
      <c r="N6352" t="s">
        <v>307</v>
      </c>
      <c r="O6352" t="s">
        <v>307</v>
      </c>
      <c r="P6352" t="s">
        <v>307</v>
      </c>
      <c r="Q6352" t="s">
        <v>307</v>
      </c>
      <c r="R6352" t="s">
        <v>307</v>
      </c>
      <c r="S6352" t="s">
        <v>307</v>
      </c>
      <c r="T6352" t="s">
        <v>307</v>
      </c>
      <c r="U6352" t="s">
        <v>307</v>
      </c>
      <c r="V6352" t="s">
        <v>307</v>
      </c>
      <c r="W6352" t="s">
        <v>307</v>
      </c>
    </row>
    <row r="6353" spans="1:45" x14ac:dyDescent="0.25">
      <c r="A6353">
        <v>900</v>
      </c>
      <c r="B6353" t="s">
        <v>275</v>
      </c>
      <c r="C6353" t="s">
        <v>43</v>
      </c>
      <c r="D6353" t="s">
        <v>61</v>
      </c>
      <c r="E6353" t="s">
        <v>307</v>
      </c>
      <c r="F6353" t="s">
        <v>307</v>
      </c>
      <c r="G6353" t="s">
        <v>307</v>
      </c>
      <c r="H6353" t="s">
        <v>307</v>
      </c>
      <c r="I6353" t="s">
        <v>307</v>
      </c>
      <c r="J6353" t="s">
        <v>307</v>
      </c>
      <c r="K6353" t="s">
        <v>307</v>
      </c>
      <c r="L6353" t="s">
        <v>307</v>
      </c>
      <c r="M6353" t="s">
        <v>307</v>
      </c>
      <c r="N6353" t="s">
        <v>307</v>
      </c>
      <c r="O6353" t="s">
        <v>307</v>
      </c>
      <c r="P6353" t="s">
        <v>307</v>
      </c>
      <c r="Q6353" t="s">
        <v>307</v>
      </c>
      <c r="R6353" t="s">
        <v>307</v>
      </c>
      <c r="S6353" t="s">
        <v>307</v>
      </c>
      <c r="T6353" t="s">
        <v>307</v>
      </c>
      <c r="U6353" t="s">
        <v>307</v>
      </c>
      <c r="V6353" t="s">
        <v>307</v>
      </c>
      <c r="W6353" t="s">
        <v>307</v>
      </c>
    </row>
    <row r="6354" spans="1:45" x14ac:dyDescent="0.25">
      <c r="A6354">
        <v>900</v>
      </c>
      <c r="B6354" t="s">
        <v>275</v>
      </c>
      <c r="C6354" t="s">
        <v>43</v>
      </c>
      <c r="D6354" t="s">
        <v>62</v>
      </c>
      <c r="E6354" t="s">
        <v>307</v>
      </c>
      <c r="F6354" t="s">
        <v>307</v>
      </c>
      <c r="G6354" t="s">
        <v>307</v>
      </c>
      <c r="H6354" t="s">
        <v>307</v>
      </c>
      <c r="I6354" t="s">
        <v>307</v>
      </c>
      <c r="J6354" t="s">
        <v>307</v>
      </c>
      <c r="K6354" t="s">
        <v>307</v>
      </c>
      <c r="L6354" t="s">
        <v>307</v>
      </c>
      <c r="M6354" t="s">
        <v>307</v>
      </c>
      <c r="N6354" t="s">
        <v>307</v>
      </c>
      <c r="O6354" t="s">
        <v>307</v>
      </c>
      <c r="P6354" t="s">
        <v>307</v>
      </c>
      <c r="Q6354" t="s">
        <v>307</v>
      </c>
      <c r="R6354" t="s">
        <v>307</v>
      </c>
      <c r="S6354" t="s">
        <v>307</v>
      </c>
      <c r="T6354" t="s">
        <v>307</v>
      </c>
      <c r="U6354" t="s">
        <v>307</v>
      </c>
      <c r="V6354" t="s">
        <v>307</v>
      </c>
      <c r="W6354" t="s">
        <v>307</v>
      </c>
    </row>
    <row r="6355" spans="1:45" x14ac:dyDescent="0.25">
      <c r="A6355">
        <v>900</v>
      </c>
      <c r="B6355" t="s">
        <v>275</v>
      </c>
      <c r="C6355" t="s">
        <v>36</v>
      </c>
      <c r="D6355" t="s">
        <v>47</v>
      </c>
      <c r="E6355" t="s">
        <v>307</v>
      </c>
      <c r="F6355" t="s">
        <v>307</v>
      </c>
      <c r="G6355" t="s">
        <v>307</v>
      </c>
      <c r="H6355" t="s">
        <v>307</v>
      </c>
      <c r="I6355" t="s">
        <v>307</v>
      </c>
      <c r="J6355" t="s">
        <v>307</v>
      </c>
      <c r="K6355" t="s">
        <v>307</v>
      </c>
      <c r="L6355" t="s">
        <v>307</v>
      </c>
      <c r="M6355" t="s">
        <v>307</v>
      </c>
      <c r="N6355" t="s">
        <v>307</v>
      </c>
      <c r="O6355" t="s">
        <v>307</v>
      </c>
      <c r="P6355" t="s">
        <v>307</v>
      </c>
      <c r="Q6355" t="s">
        <v>307</v>
      </c>
      <c r="R6355" t="s">
        <v>307</v>
      </c>
      <c r="S6355" t="s">
        <v>307</v>
      </c>
      <c r="T6355" t="s">
        <v>307</v>
      </c>
      <c r="U6355" t="s">
        <v>307</v>
      </c>
      <c r="V6355" t="s">
        <v>307</v>
      </c>
      <c r="W6355" t="s">
        <v>307</v>
      </c>
      <c r="X6355" t="s">
        <v>307</v>
      </c>
      <c r="Y6355" t="s">
        <v>307</v>
      </c>
      <c r="Z6355" t="s">
        <v>307</v>
      </c>
      <c r="AA6355" t="s">
        <v>307</v>
      </c>
      <c r="AB6355" t="s">
        <v>307</v>
      </c>
      <c r="AC6355" t="s">
        <v>307</v>
      </c>
      <c r="AD6355" t="s">
        <v>307</v>
      </c>
      <c r="AE6355" t="s">
        <v>307</v>
      </c>
      <c r="AF6355" t="s">
        <v>307</v>
      </c>
      <c r="AG6355" t="s">
        <v>307</v>
      </c>
      <c r="AH6355" t="s">
        <v>307</v>
      </c>
      <c r="AI6355" t="s">
        <v>307</v>
      </c>
      <c r="AJ6355" t="s">
        <v>307</v>
      </c>
      <c r="AK6355" t="s">
        <v>307</v>
      </c>
      <c r="AL6355" t="s">
        <v>307</v>
      </c>
      <c r="AM6355" t="s">
        <v>307</v>
      </c>
      <c r="AN6355" t="s">
        <v>307</v>
      </c>
      <c r="AO6355" t="s">
        <v>307</v>
      </c>
      <c r="AP6355" t="s">
        <v>307</v>
      </c>
      <c r="AQ6355" t="s">
        <v>307</v>
      </c>
      <c r="AR6355" t="s">
        <v>307</v>
      </c>
      <c r="AS6355" t="s">
        <v>307</v>
      </c>
    </row>
    <row r="6356" spans="1:45" x14ac:dyDescent="0.25">
      <c r="A6356">
        <v>900</v>
      </c>
      <c r="B6356" t="s">
        <v>275</v>
      </c>
      <c r="C6356" t="s">
        <v>36</v>
      </c>
      <c r="D6356" t="s">
        <v>48</v>
      </c>
      <c r="E6356" t="s">
        <v>307</v>
      </c>
      <c r="F6356" t="s">
        <v>307</v>
      </c>
      <c r="G6356" t="s">
        <v>307</v>
      </c>
      <c r="H6356" t="s">
        <v>307</v>
      </c>
      <c r="I6356" t="s">
        <v>307</v>
      </c>
      <c r="J6356" t="s">
        <v>307</v>
      </c>
      <c r="K6356" t="s">
        <v>307</v>
      </c>
      <c r="L6356" t="s">
        <v>307</v>
      </c>
      <c r="M6356" t="s">
        <v>307</v>
      </c>
      <c r="N6356" t="s">
        <v>307</v>
      </c>
      <c r="O6356" t="s">
        <v>307</v>
      </c>
      <c r="P6356" t="s">
        <v>307</v>
      </c>
      <c r="Q6356" t="s">
        <v>307</v>
      </c>
      <c r="R6356" t="s">
        <v>307</v>
      </c>
      <c r="S6356" t="s">
        <v>307</v>
      </c>
      <c r="T6356" t="s">
        <v>307</v>
      </c>
      <c r="U6356" t="s">
        <v>307</v>
      </c>
      <c r="V6356" t="s">
        <v>307</v>
      </c>
      <c r="W6356" t="s">
        <v>307</v>
      </c>
      <c r="X6356" t="s">
        <v>307</v>
      </c>
      <c r="Y6356" t="s">
        <v>307</v>
      </c>
      <c r="Z6356" t="s">
        <v>307</v>
      </c>
      <c r="AA6356" t="s">
        <v>307</v>
      </c>
      <c r="AB6356" t="s">
        <v>307</v>
      </c>
      <c r="AC6356" t="s">
        <v>307</v>
      </c>
      <c r="AD6356" t="s">
        <v>307</v>
      </c>
      <c r="AE6356" t="s">
        <v>307</v>
      </c>
      <c r="AF6356" t="s">
        <v>307</v>
      </c>
      <c r="AG6356" t="s">
        <v>307</v>
      </c>
      <c r="AH6356" t="s">
        <v>307</v>
      </c>
      <c r="AI6356" t="s">
        <v>307</v>
      </c>
      <c r="AJ6356" t="s">
        <v>307</v>
      </c>
      <c r="AK6356" t="s">
        <v>307</v>
      </c>
      <c r="AL6356" t="s">
        <v>307</v>
      </c>
      <c r="AM6356" t="s">
        <v>307</v>
      </c>
      <c r="AN6356" t="s">
        <v>307</v>
      </c>
      <c r="AO6356" t="s">
        <v>307</v>
      </c>
      <c r="AP6356" t="s">
        <v>307</v>
      </c>
      <c r="AQ6356" t="s">
        <v>307</v>
      </c>
      <c r="AR6356" t="s">
        <v>307</v>
      </c>
      <c r="AS6356" t="s">
        <v>307</v>
      </c>
    </row>
    <row r="6357" spans="1:45" x14ac:dyDescent="0.25">
      <c r="A6357">
        <v>900</v>
      </c>
      <c r="B6357" t="s">
        <v>275</v>
      </c>
      <c r="C6357" t="s">
        <v>36</v>
      </c>
      <c r="D6357" t="s">
        <v>49</v>
      </c>
      <c r="E6357" t="s">
        <v>307</v>
      </c>
      <c r="F6357" t="s">
        <v>307</v>
      </c>
      <c r="G6357" t="s">
        <v>307</v>
      </c>
      <c r="H6357" t="s">
        <v>307</v>
      </c>
      <c r="I6357" t="s">
        <v>307</v>
      </c>
      <c r="J6357" t="s">
        <v>307</v>
      </c>
      <c r="K6357" t="s">
        <v>307</v>
      </c>
      <c r="L6357" t="s">
        <v>307</v>
      </c>
      <c r="M6357" t="s">
        <v>307</v>
      </c>
      <c r="N6357" t="s">
        <v>307</v>
      </c>
      <c r="O6357" t="s">
        <v>307</v>
      </c>
      <c r="P6357" t="s">
        <v>307</v>
      </c>
      <c r="Q6357" t="s">
        <v>307</v>
      </c>
      <c r="R6357" t="s">
        <v>307</v>
      </c>
      <c r="S6357" t="s">
        <v>307</v>
      </c>
      <c r="T6357" t="s">
        <v>307</v>
      </c>
      <c r="U6357" t="s">
        <v>307</v>
      </c>
      <c r="V6357" t="s">
        <v>307</v>
      </c>
      <c r="W6357" t="s">
        <v>307</v>
      </c>
      <c r="X6357" t="s">
        <v>307</v>
      </c>
      <c r="Y6357" t="s">
        <v>307</v>
      </c>
      <c r="Z6357" t="s">
        <v>307</v>
      </c>
      <c r="AA6357" t="s">
        <v>307</v>
      </c>
      <c r="AB6357" t="s">
        <v>307</v>
      </c>
      <c r="AC6357" t="s">
        <v>307</v>
      </c>
      <c r="AD6357" t="s">
        <v>307</v>
      </c>
      <c r="AE6357" t="s">
        <v>307</v>
      </c>
      <c r="AF6357" t="s">
        <v>307</v>
      </c>
      <c r="AG6357" t="s">
        <v>307</v>
      </c>
      <c r="AH6357" t="s">
        <v>307</v>
      </c>
      <c r="AI6357" t="s">
        <v>307</v>
      </c>
      <c r="AJ6357" t="s">
        <v>307</v>
      </c>
      <c r="AK6357" t="s">
        <v>307</v>
      </c>
      <c r="AL6357" t="s">
        <v>307</v>
      </c>
      <c r="AM6357" t="s">
        <v>307</v>
      </c>
      <c r="AN6357" t="s">
        <v>307</v>
      </c>
      <c r="AO6357" t="s">
        <v>307</v>
      </c>
      <c r="AP6357" t="s">
        <v>307</v>
      </c>
      <c r="AQ6357" t="s">
        <v>307</v>
      </c>
      <c r="AR6357" t="s">
        <v>307</v>
      </c>
      <c r="AS6357" t="s">
        <v>307</v>
      </c>
    </row>
    <row r="6358" spans="1:45" x14ac:dyDescent="0.25">
      <c r="A6358">
        <v>900</v>
      </c>
      <c r="B6358" t="s">
        <v>275</v>
      </c>
      <c r="C6358" t="s">
        <v>37</v>
      </c>
      <c r="D6358" t="s">
        <v>47</v>
      </c>
      <c r="E6358" t="s">
        <v>307</v>
      </c>
      <c r="F6358" t="s">
        <v>307</v>
      </c>
      <c r="G6358" t="s">
        <v>307</v>
      </c>
      <c r="H6358" t="s">
        <v>307</v>
      </c>
      <c r="I6358" t="s">
        <v>307</v>
      </c>
      <c r="J6358" t="s">
        <v>307</v>
      </c>
      <c r="K6358" t="s">
        <v>307</v>
      </c>
      <c r="L6358" t="s">
        <v>307</v>
      </c>
      <c r="M6358" t="s">
        <v>307</v>
      </c>
      <c r="N6358" t="s">
        <v>307</v>
      </c>
      <c r="O6358" t="s">
        <v>307</v>
      </c>
      <c r="P6358" t="s">
        <v>307</v>
      </c>
      <c r="Q6358" t="s">
        <v>307</v>
      </c>
      <c r="R6358" t="s">
        <v>307</v>
      </c>
      <c r="S6358" t="s">
        <v>307</v>
      </c>
      <c r="T6358" t="s">
        <v>307</v>
      </c>
      <c r="U6358" t="s">
        <v>307</v>
      </c>
      <c r="V6358" t="s">
        <v>307</v>
      </c>
      <c r="W6358" t="s">
        <v>307</v>
      </c>
      <c r="X6358" t="s">
        <v>307</v>
      </c>
      <c r="Y6358" t="s">
        <v>307</v>
      </c>
      <c r="Z6358" t="s">
        <v>307</v>
      </c>
      <c r="AA6358" t="s">
        <v>307</v>
      </c>
      <c r="AB6358" t="s">
        <v>307</v>
      </c>
      <c r="AC6358" t="s">
        <v>307</v>
      </c>
      <c r="AD6358" t="s">
        <v>307</v>
      </c>
      <c r="AE6358" t="s">
        <v>307</v>
      </c>
      <c r="AF6358" t="s">
        <v>307</v>
      </c>
      <c r="AG6358" t="s">
        <v>307</v>
      </c>
      <c r="AH6358" t="s">
        <v>307</v>
      </c>
      <c r="AI6358" t="s">
        <v>307</v>
      </c>
      <c r="AJ6358" t="s">
        <v>307</v>
      </c>
      <c r="AK6358" t="s">
        <v>307</v>
      </c>
      <c r="AL6358" t="s">
        <v>307</v>
      </c>
      <c r="AM6358" t="s">
        <v>307</v>
      </c>
      <c r="AN6358" t="s">
        <v>307</v>
      </c>
      <c r="AO6358" t="s">
        <v>307</v>
      </c>
      <c r="AP6358" t="s">
        <v>307</v>
      </c>
      <c r="AQ6358" t="s">
        <v>307</v>
      </c>
      <c r="AR6358" t="s">
        <v>307</v>
      </c>
      <c r="AS6358" t="s">
        <v>307</v>
      </c>
    </row>
    <row r="6359" spans="1:45" x14ac:dyDescent="0.25">
      <c r="A6359">
        <v>900</v>
      </c>
      <c r="B6359" t="s">
        <v>275</v>
      </c>
      <c r="C6359" t="s">
        <v>37</v>
      </c>
      <c r="D6359" t="s">
        <v>48</v>
      </c>
      <c r="E6359" t="s">
        <v>307</v>
      </c>
      <c r="F6359" t="s">
        <v>307</v>
      </c>
      <c r="G6359" t="s">
        <v>307</v>
      </c>
      <c r="H6359" t="s">
        <v>307</v>
      </c>
      <c r="I6359" t="s">
        <v>307</v>
      </c>
      <c r="J6359" t="s">
        <v>307</v>
      </c>
      <c r="K6359" t="s">
        <v>307</v>
      </c>
      <c r="L6359" t="s">
        <v>307</v>
      </c>
      <c r="M6359" t="s">
        <v>307</v>
      </c>
      <c r="N6359" t="s">
        <v>307</v>
      </c>
      <c r="O6359" t="s">
        <v>307</v>
      </c>
      <c r="P6359" t="s">
        <v>307</v>
      </c>
      <c r="Q6359" t="s">
        <v>307</v>
      </c>
      <c r="R6359" t="s">
        <v>307</v>
      </c>
      <c r="S6359" t="s">
        <v>307</v>
      </c>
      <c r="T6359" t="s">
        <v>307</v>
      </c>
      <c r="U6359" t="s">
        <v>307</v>
      </c>
      <c r="V6359" t="s">
        <v>307</v>
      </c>
      <c r="W6359" t="s">
        <v>307</v>
      </c>
      <c r="X6359" t="s">
        <v>307</v>
      </c>
      <c r="Y6359" t="s">
        <v>307</v>
      </c>
      <c r="Z6359" t="s">
        <v>307</v>
      </c>
      <c r="AA6359" t="s">
        <v>307</v>
      </c>
      <c r="AB6359" t="s">
        <v>307</v>
      </c>
      <c r="AC6359" t="s">
        <v>307</v>
      </c>
      <c r="AD6359" t="s">
        <v>307</v>
      </c>
      <c r="AE6359" t="s">
        <v>307</v>
      </c>
      <c r="AF6359" t="s">
        <v>307</v>
      </c>
      <c r="AG6359" t="s">
        <v>307</v>
      </c>
      <c r="AH6359" t="s">
        <v>307</v>
      </c>
      <c r="AI6359" t="s">
        <v>307</v>
      </c>
      <c r="AJ6359" t="s">
        <v>307</v>
      </c>
      <c r="AK6359" t="s">
        <v>307</v>
      </c>
      <c r="AL6359" t="s">
        <v>307</v>
      </c>
      <c r="AM6359" t="s">
        <v>307</v>
      </c>
      <c r="AN6359" t="s">
        <v>307</v>
      </c>
      <c r="AO6359" t="s">
        <v>307</v>
      </c>
      <c r="AP6359" t="s">
        <v>307</v>
      </c>
      <c r="AQ6359" t="s">
        <v>307</v>
      </c>
      <c r="AR6359" t="s">
        <v>307</v>
      </c>
      <c r="AS6359" t="s">
        <v>307</v>
      </c>
    </row>
    <row r="6360" spans="1:45" x14ac:dyDescent="0.25">
      <c r="A6360">
        <v>900</v>
      </c>
      <c r="B6360" t="s">
        <v>275</v>
      </c>
      <c r="C6360" t="s">
        <v>37</v>
      </c>
      <c r="D6360" t="s">
        <v>49</v>
      </c>
      <c r="E6360" t="s">
        <v>307</v>
      </c>
      <c r="F6360" t="s">
        <v>307</v>
      </c>
      <c r="G6360" t="s">
        <v>307</v>
      </c>
      <c r="H6360" t="s">
        <v>307</v>
      </c>
      <c r="I6360" t="s">
        <v>307</v>
      </c>
      <c r="J6360" t="s">
        <v>307</v>
      </c>
      <c r="K6360" t="s">
        <v>307</v>
      </c>
      <c r="L6360" t="s">
        <v>307</v>
      </c>
      <c r="M6360" t="s">
        <v>307</v>
      </c>
      <c r="N6360" t="s">
        <v>307</v>
      </c>
      <c r="O6360" t="s">
        <v>307</v>
      </c>
      <c r="P6360" t="s">
        <v>307</v>
      </c>
      <c r="Q6360" t="s">
        <v>307</v>
      </c>
      <c r="R6360" t="s">
        <v>307</v>
      </c>
      <c r="S6360" t="s">
        <v>307</v>
      </c>
      <c r="T6360" t="s">
        <v>307</v>
      </c>
      <c r="U6360" t="s">
        <v>307</v>
      </c>
      <c r="V6360" t="s">
        <v>307</v>
      </c>
      <c r="W6360" t="s">
        <v>307</v>
      </c>
      <c r="X6360" t="s">
        <v>307</v>
      </c>
      <c r="Y6360" t="s">
        <v>307</v>
      </c>
      <c r="Z6360" t="s">
        <v>307</v>
      </c>
      <c r="AA6360" t="s">
        <v>307</v>
      </c>
      <c r="AB6360" t="s">
        <v>307</v>
      </c>
      <c r="AC6360" t="s">
        <v>307</v>
      </c>
      <c r="AD6360" t="s">
        <v>307</v>
      </c>
      <c r="AE6360" t="s">
        <v>307</v>
      </c>
      <c r="AF6360" t="s">
        <v>307</v>
      </c>
      <c r="AG6360" t="s">
        <v>307</v>
      </c>
      <c r="AH6360" t="s">
        <v>307</v>
      </c>
      <c r="AI6360" t="s">
        <v>307</v>
      </c>
      <c r="AJ6360" t="s">
        <v>307</v>
      </c>
      <c r="AK6360" t="s">
        <v>307</v>
      </c>
      <c r="AL6360" t="s">
        <v>307</v>
      </c>
      <c r="AM6360" t="s">
        <v>307</v>
      </c>
      <c r="AN6360" t="s">
        <v>307</v>
      </c>
      <c r="AO6360" t="s">
        <v>307</v>
      </c>
      <c r="AP6360" t="s">
        <v>307</v>
      </c>
      <c r="AQ6360" t="s">
        <v>307</v>
      </c>
      <c r="AR6360" t="s">
        <v>307</v>
      </c>
      <c r="AS6360" t="s">
        <v>307</v>
      </c>
    </row>
    <row r="6361" spans="1:45" x14ac:dyDescent="0.25">
      <c r="A6361">
        <v>900</v>
      </c>
      <c r="B6361" t="s">
        <v>275</v>
      </c>
      <c r="C6361" t="s">
        <v>476</v>
      </c>
      <c r="D6361" t="s">
        <v>48</v>
      </c>
      <c r="E6361" t="s">
        <v>307</v>
      </c>
      <c r="F6361" t="s">
        <v>307</v>
      </c>
      <c r="G6361" t="s">
        <v>307</v>
      </c>
    </row>
    <row r="6362" spans="1:45" x14ac:dyDescent="0.25">
      <c r="A6362">
        <v>900</v>
      </c>
      <c r="B6362" t="s">
        <v>275</v>
      </c>
      <c r="C6362" t="s">
        <v>477</v>
      </c>
      <c r="D6362" t="s">
        <v>48</v>
      </c>
      <c r="E6362" t="s">
        <v>307</v>
      </c>
      <c r="F6362" t="s">
        <v>307</v>
      </c>
      <c r="G6362" t="s">
        <v>307</v>
      </c>
    </row>
    <row r="6363" spans="1:45" x14ac:dyDescent="0.25">
      <c r="A6363">
        <v>900</v>
      </c>
      <c r="B6363" t="s">
        <v>275</v>
      </c>
      <c r="C6363" t="s">
        <v>45</v>
      </c>
      <c r="D6363" t="s">
        <v>63</v>
      </c>
      <c r="E6363" t="s">
        <v>307</v>
      </c>
      <c r="F6363" t="s">
        <v>307</v>
      </c>
      <c r="G6363" t="s">
        <v>307</v>
      </c>
      <c r="H6363" t="s">
        <v>307</v>
      </c>
      <c r="I6363" t="s">
        <v>307</v>
      </c>
      <c r="J6363" t="s">
        <v>307</v>
      </c>
      <c r="K6363" t="s">
        <v>307</v>
      </c>
      <c r="L6363" t="s">
        <v>307</v>
      </c>
      <c r="M6363" t="s">
        <v>307</v>
      </c>
      <c r="N6363" t="s">
        <v>307</v>
      </c>
      <c r="O6363" t="s">
        <v>307</v>
      </c>
      <c r="P6363" t="s">
        <v>307</v>
      </c>
      <c r="Q6363" t="s">
        <v>307</v>
      </c>
      <c r="R6363" t="s">
        <v>307</v>
      </c>
      <c r="S6363" t="s">
        <v>307</v>
      </c>
      <c r="T6363" t="s">
        <v>307</v>
      </c>
      <c r="U6363" t="s">
        <v>307</v>
      </c>
      <c r="V6363" t="s">
        <v>307</v>
      </c>
      <c r="W6363" t="s">
        <v>307</v>
      </c>
    </row>
    <row r="6364" spans="1:45" x14ac:dyDescent="0.25">
      <c r="A6364">
        <v>900</v>
      </c>
      <c r="B6364" t="s">
        <v>275</v>
      </c>
      <c r="C6364" t="s">
        <v>45</v>
      </c>
      <c r="D6364" t="s">
        <v>64</v>
      </c>
      <c r="E6364" t="s">
        <v>307</v>
      </c>
      <c r="F6364" t="s">
        <v>307</v>
      </c>
      <c r="G6364" t="s">
        <v>307</v>
      </c>
      <c r="H6364" t="s">
        <v>307</v>
      </c>
      <c r="I6364" t="s">
        <v>307</v>
      </c>
      <c r="J6364" t="s">
        <v>307</v>
      </c>
      <c r="K6364" t="s">
        <v>307</v>
      </c>
      <c r="L6364" t="s">
        <v>307</v>
      </c>
      <c r="M6364" t="s">
        <v>307</v>
      </c>
      <c r="N6364" t="s">
        <v>307</v>
      </c>
      <c r="O6364" t="s">
        <v>307</v>
      </c>
      <c r="P6364" t="s">
        <v>307</v>
      </c>
      <c r="Q6364" t="s">
        <v>307</v>
      </c>
      <c r="R6364" t="s">
        <v>307</v>
      </c>
      <c r="S6364" t="s">
        <v>307</v>
      </c>
      <c r="T6364" t="s">
        <v>307</v>
      </c>
      <c r="U6364" t="s">
        <v>307</v>
      </c>
      <c r="V6364" t="s">
        <v>307</v>
      </c>
      <c r="W6364" t="s">
        <v>307</v>
      </c>
    </row>
    <row r="6365" spans="1:45" x14ac:dyDescent="0.25">
      <c r="A6365">
        <v>900</v>
      </c>
      <c r="B6365" t="s">
        <v>275</v>
      </c>
      <c r="C6365" t="s">
        <v>40</v>
      </c>
      <c r="D6365" t="s">
        <v>52</v>
      </c>
      <c r="E6365" t="s">
        <v>307</v>
      </c>
      <c r="F6365" t="s">
        <v>307</v>
      </c>
      <c r="G6365" t="s">
        <v>307</v>
      </c>
      <c r="H6365" t="s">
        <v>307</v>
      </c>
      <c r="I6365" t="s">
        <v>307</v>
      </c>
      <c r="J6365" t="s">
        <v>307</v>
      </c>
      <c r="K6365" t="s">
        <v>307</v>
      </c>
      <c r="L6365" t="s">
        <v>307</v>
      </c>
      <c r="M6365" t="s">
        <v>307</v>
      </c>
      <c r="N6365" t="s">
        <v>307</v>
      </c>
      <c r="O6365" t="s">
        <v>307</v>
      </c>
      <c r="P6365" t="s">
        <v>307</v>
      </c>
      <c r="Q6365" t="s">
        <v>307</v>
      </c>
      <c r="R6365" t="s">
        <v>307</v>
      </c>
      <c r="S6365" t="s">
        <v>307</v>
      </c>
      <c r="T6365" t="s">
        <v>307</v>
      </c>
      <c r="U6365" t="s">
        <v>307</v>
      </c>
      <c r="V6365" t="s">
        <v>307</v>
      </c>
      <c r="W6365" t="s">
        <v>307</v>
      </c>
      <c r="X6365" t="s">
        <v>307</v>
      </c>
      <c r="Y6365" t="s">
        <v>307</v>
      </c>
      <c r="Z6365" t="s">
        <v>307</v>
      </c>
    </row>
    <row r="6366" spans="1:45" x14ac:dyDescent="0.25">
      <c r="A6366">
        <v>900</v>
      </c>
      <c r="B6366" t="s">
        <v>275</v>
      </c>
      <c r="C6366" t="s">
        <v>40</v>
      </c>
      <c r="D6366" t="s">
        <v>53</v>
      </c>
      <c r="E6366" t="s">
        <v>307</v>
      </c>
      <c r="F6366" t="s">
        <v>307</v>
      </c>
      <c r="G6366" t="s">
        <v>307</v>
      </c>
      <c r="H6366" t="s">
        <v>307</v>
      </c>
      <c r="I6366" t="s">
        <v>307</v>
      </c>
      <c r="J6366" t="s">
        <v>307</v>
      </c>
      <c r="K6366" t="s">
        <v>307</v>
      </c>
      <c r="L6366" t="s">
        <v>307</v>
      </c>
      <c r="M6366" t="s">
        <v>307</v>
      </c>
      <c r="N6366" t="s">
        <v>307</v>
      </c>
      <c r="O6366" t="s">
        <v>307</v>
      </c>
      <c r="P6366" t="s">
        <v>307</v>
      </c>
      <c r="Q6366" t="s">
        <v>307</v>
      </c>
      <c r="R6366" t="s">
        <v>307</v>
      </c>
      <c r="S6366" t="s">
        <v>307</v>
      </c>
      <c r="T6366" t="s">
        <v>307</v>
      </c>
      <c r="U6366" t="s">
        <v>307</v>
      </c>
      <c r="V6366" t="s">
        <v>307</v>
      </c>
      <c r="W6366" t="s">
        <v>307</v>
      </c>
      <c r="X6366" t="s">
        <v>307</v>
      </c>
      <c r="Y6366" t="s">
        <v>307</v>
      </c>
      <c r="Z6366" t="s">
        <v>307</v>
      </c>
    </row>
    <row r="6367" spans="1:45" x14ac:dyDescent="0.25">
      <c r="A6367">
        <v>900</v>
      </c>
      <c r="B6367" t="s">
        <v>275</v>
      </c>
      <c r="C6367" t="s">
        <v>39</v>
      </c>
      <c r="D6367" t="s">
        <v>50</v>
      </c>
      <c r="E6367" t="s">
        <v>307</v>
      </c>
      <c r="F6367" t="s">
        <v>307</v>
      </c>
      <c r="G6367" t="s">
        <v>307</v>
      </c>
      <c r="H6367" t="s">
        <v>307</v>
      </c>
      <c r="I6367" t="s">
        <v>307</v>
      </c>
      <c r="J6367" t="s">
        <v>307</v>
      </c>
      <c r="K6367" t="s">
        <v>307</v>
      </c>
      <c r="L6367" t="s">
        <v>307</v>
      </c>
      <c r="M6367" t="s">
        <v>307</v>
      </c>
      <c r="N6367" t="s">
        <v>307</v>
      </c>
      <c r="O6367" t="s">
        <v>307</v>
      </c>
      <c r="P6367" t="s">
        <v>307</v>
      </c>
      <c r="Q6367" t="s">
        <v>307</v>
      </c>
      <c r="R6367" t="s">
        <v>307</v>
      </c>
      <c r="S6367" t="s">
        <v>307</v>
      </c>
      <c r="T6367" t="s">
        <v>307</v>
      </c>
      <c r="U6367" t="s">
        <v>307</v>
      </c>
      <c r="V6367" t="s">
        <v>307</v>
      </c>
      <c r="W6367" t="s">
        <v>307</v>
      </c>
      <c r="X6367" t="s">
        <v>307</v>
      </c>
      <c r="Y6367" t="s">
        <v>307</v>
      </c>
      <c r="Z6367" t="s">
        <v>307</v>
      </c>
      <c r="AA6367" t="s">
        <v>307</v>
      </c>
      <c r="AB6367" t="s">
        <v>307</v>
      </c>
      <c r="AC6367" t="s">
        <v>307</v>
      </c>
      <c r="AD6367" t="s">
        <v>307</v>
      </c>
      <c r="AE6367" t="s">
        <v>307</v>
      </c>
      <c r="AF6367" t="s">
        <v>307</v>
      </c>
      <c r="AG6367" t="s">
        <v>307</v>
      </c>
      <c r="AH6367" t="s">
        <v>307</v>
      </c>
      <c r="AI6367" t="s">
        <v>307</v>
      </c>
      <c r="AJ6367" t="s">
        <v>307</v>
      </c>
      <c r="AK6367" t="s">
        <v>307</v>
      </c>
      <c r="AL6367" t="s">
        <v>307</v>
      </c>
      <c r="AM6367" t="s">
        <v>307</v>
      </c>
      <c r="AN6367" t="s">
        <v>307</v>
      </c>
      <c r="AO6367" t="s">
        <v>307</v>
      </c>
      <c r="AP6367" t="s">
        <v>307</v>
      </c>
    </row>
    <row r="6368" spans="1:45" x14ac:dyDescent="0.25">
      <c r="A6368">
        <v>900</v>
      </c>
      <c r="B6368" t="s">
        <v>275</v>
      </c>
      <c r="C6368" t="s">
        <v>39</v>
      </c>
      <c r="D6368" t="s">
        <v>48</v>
      </c>
      <c r="E6368" t="s">
        <v>307</v>
      </c>
      <c r="F6368" t="s">
        <v>307</v>
      </c>
      <c r="G6368" t="s">
        <v>307</v>
      </c>
      <c r="H6368" t="s">
        <v>307</v>
      </c>
      <c r="I6368" t="s">
        <v>307</v>
      </c>
      <c r="J6368" t="s">
        <v>307</v>
      </c>
      <c r="K6368" t="s">
        <v>307</v>
      </c>
      <c r="L6368" t="s">
        <v>307</v>
      </c>
      <c r="M6368" t="s">
        <v>307</v>
      </c>
      <c r="N6368" t="s">
        <v>307</v>
      </c>
      <c r="O6368" t="s">
        <v>307</v>
      </c>
      <c r="P6368" t="s">
        <v>307</v>
      </c>
      <c r="Q6368" t="s">
        <v>307</v>
      </c>
      <c r="R6368" t="s">
        <v>307</v>
      </c>
      <c r="S6368" t="s">
        <v>307</v>
      </c>
      <c r="T6368" t="s">
        <v>307</v>
      </c>
      <c r="U6368" t="s">
        <v>307</v>
      </c>
      <c r="V6368" t="s">
        <v>307</v>
      </c>
      <c r="W6368" t="s">
        <v>307</v>
      </c>
      <c r="X6368" t="s">
        <v>307</v>
      </c>
      <c r="Y6368" t="s">
        <v>307</v>
      </c>
      <c r="Z6368" t="s">
        <v>307</v>
      </c>
      <c r="AA6368" t="s">
        <v>307</v>
      </c>
      <c r="AB6368" t="s">
        <v>307</v>
      </c>
      <c r="AC6368" t="s">
        <v>307</v>
      </c>
      <c r="AD6368" t="s">
        <v>307</v>
      </c>
      <c r="AE6368" t="s">
        <v>307</v>
      </c>
      <c r="AF6368" t="s">
        <v>307</v>
      </c>
      <c r="AG6368" t="s">
        <v>307</v>
      </c>
      <c r="AH6368" t="s">
        <v>307</v>
      </c>
      <c r="AI6368" t="s">
        <v>307</v>
      </c>
      <c r="AJ6368" t="s">
        <v>307</v>
      </c>
      <c r="AK6368" t="s">
        <v>307</v>
      </c>
      <c r="AL6368" t="s">
        <v>307</v>
      </c>
      <c r="AM6368" t="s">
        <v>307</v>
      </c>
      <c r="AN6368" t="s">
        <v>307</v>
      </c>
      <c r="AO6368" t="s">
        <v>307</v>
      </c>
      <c r="AP6368" t="s">
        <v>307</v>
      </c>
    </row>
    <row r="6369" spans="1:42" x14ac:dyDescent="0.25">
      <c r="A6369">
        <v>900</v>
      </c>
      <c r="B6369" t="s">
        <v>275</v>
      </c>
      <c r="C6369" t="s">
        <v>39</v>
      </c>
      <c r="D6369" t="s">
        <v>51</v>
      </c>
      <c r="E6369" t="s">
        <v>307</v>
      </c>
      <c r="F6369" t="s">
        <v>307</v>
      </c>
      <c r="G6369" t="s">
        <v>307</v>
      </c>
      <c r="H6369" t="s">
        <v>307</v>
      </c>
      <c r="I6369" t="s">
        <v>307</v>
      </c>
      <c r="J6369" t="s">
        <v>307</v>
      </c>
      <c r="K6369" t="s">
        <v>307</v>
      </c>
      <c r="L6369" t="s">
        <v>307</v>
      </c>
      <c r="M6369" t="s">
        <v>307</v>
      </c>
      <c r="N6369" t="s">
        <v>307</v>
      </c>
      <c r="O6369" t="s">
        <v>307</v>
      </c>
      <c r="P6369" t="s">
        <v>307</v>
      </c>
      <c r="Q6369" t="s">
        <v>307</v>
      </c>
      <c r="R6369" t="s">
        <v>307</v>
      </c>
      <c r="S6369" t="s">
        <v>307</v>
      </c>
      <c r="T6369" t="s">
        <v>307</v>
      </c>
      <c r="U6369" t="s">
        <v>307</v>
      </c>
      <c r="V6369" t="s">
        <v>307</v>
      </c>
      <c r="W6369" t="s">
        <v>307</v>
      </c>
      <c r="X6369" t="s">
        <v>307</v>
      </c>
      <c r="Y6369" t="s">
        <v>307</v>
      </c>
      <c r="Z6369" t="s">
        <v>307</v>
      </c>
      <c r="AA6369" t="s">
        <v>307</v>
      </c>
      <c r="AB6369" t="s">
        <v>307</v>
      </c>
      <c r="AC6369" t="s">
        <v>307</v>
      </c>
      <c r="AD6369" t="s">
        <v>307</v>
      </c>
      <c r="AE6369" t="s">
        <v>307</v>
      </c>
      <c r="AF6369" t="s">
        <v>307</v>
      </c>
      <c r="AG6369" t="s">
        <v>307</v>
      </c>
      <c r="AH6369" t="s">
        <v>307</v>
      </c>
      <c r="AI6369" t="s">
        <v>307</v>
      </c>
      <c r="AJ6369" t="s">
        <v>307</v>
      </c>
      <c r="AK6369" t="s">
        <v>307</v>
      </c>
      <c r="AL6369" t="s">
        <v>307</v>
      </c>
      <c r="AM6369" t="s">
        <v>307</v>
      </c>
      <c r="AN6369" t="s">
        <v>307</v>
      </c>
      <c r="AO6369" t="s">
        <v>307</v>
      </c>
      <c r="AP6369" t="s">
        <v>307</v>
      </c>
    </row>
    <row r="6370" spans="1:42" x14ac:dyDescent="0.25">
      <c r="A6370">
        <v>900</v>
      </c>
      <c r="B6370" t="s">
        <v>275</v>
      </c>
      <c r="C6370" t="s">
        <v>46</v>
      </c>
      <c r="D6370" t="s">
        <v>65</v>
      </c>
      <c r="E6370" t="s">
        <v>307</v>
      </c>
      <c r="F6370" t="s">
        <v>307</v>
      </c>
      <c r="G6370" t="s">
        <v>307</v>
      </c>
      <c r="H6370" t="s">
        <v>307</v>
      </c>
      <c r="I6370" t="s">
        <v>307</v>
      </c>
      <c r="J6370" t="s">
        <v>307</v>
      </c>
      <c r="K6370" t="s">
        <v>307</v>
      </c>
      <c r="L6370" t="s">
        <v>307</v>
      </c>
      <c r="M6370" t="s">
        <v>307</v>
      </c>
      <c r="N6370" t="s">
        <v>307</v>
      </c>
      <c r="O6370" t="s">
        <v>307</v>
      </c>
      <c r="P6370" t="s">
        <v>307</v>
      </c>
      <c r="Q6370" t="s">
        <v>307</v>
      </c>
      <c r="R6370" t="s">
        <v>307</v>
      </c>
      <c r="S6370" t="s">
        <v>307</v>
      </c>
      <c r="T6370" t="s">
        <v>307</v>
      </c>
      <c r="U6370" t="s">
        <v>307</v>
      </c>
      <c r="V6370" t="s">
        <v>307</v>
      </c>
      <c r="W6370" t="s">
        <v>307</v>
      </c>
      <c r="X6370" t="s">
        <v>307</v>
      </c>
      <c r="Y6370" t="s">
        <v>307</v>
      </c>
      <c r="Z6370" t="s">
        <v>307</v>
      </c>
    </row>
    <row r="6371" spans="1:42" x14ac:dyDescent="0.25">
      <c r="A6371">
        <v>900</v>
      </c>
      <c r="B6371" t="s">
        <v>275</v>
      </c>
      <c r="C6371" t="s">
        <v>46</v>
      </c>
      <c r="D6371" t="s">
        <v>66</v>
      </c>
      <c r="E6371" t="s">
        <v>307</v>
      </c>
      <c r="F6371" t="s">
        <v>307</v>
      </c>
      <c r="G6371" t="s">
        <v>307</v>
      </c>
      <c r="H6371" t="s">
        <v>307</v>
      </c>
      <c r="I6371" t="s">
        <v>307</v>
      </c>
      <c r="J6371" t="s">
        <v>307</v>
      </c>
      <c r="K6371" t="s">
        <v>307</v>
      </c>
      <c r="L6371" t="s">
        <v>307</v>
      </c>
      <c r="M6371" t="s">
        <v>307</v>
      </c>
      <c r="N6371" t="s">
        <v>307</v>
      </c>
      <c r="O6371" t="s">
        <v>307</v>
      </c>
      <c r="P6371" t="s">
        <v>307</v>
      </c>
      <c r="Q6371" t="s">
        <v>307</v>
      </c>
      <c r="R6371" t="s">
        <v>307</v>
      </c>
      <c r="S6371" t="s">
        <v>307</v>
      </c>
      <c r="T6371" t="s">
        <v>307</v>
      </c>
      <c r="U6371" t="s">
        <v>307</v>
      </c>
      <c r="V6371" t="s">
        <v>307</v>
      </c>
      <c r="W6371" t="s">
        <v>307</v>
      </c>
      <c r="X6371" t="s">
        <v>307</v>
      </c>
      <c r="Y6371" t="s">
        <v>307</v>
      </c>
      <c r="Z6371" t="s">
        <v>307</v>
      </c>
    </row>
    <row r="6372" spans="1:42" x14ac:dyDescent="0.25">
      <c r="A6372">
        <v>900</v>
      </c>
      <c r="B6372" t="s">
        <v>275</v>
      </c>
      <c r="C6372" t="s">
        <v>46</v>
      </c>
      <c r="D6372" t="s">
        <v>67</v>
      </c>
      <c r="E6372" t="s">
        <v>307</v>
      </c>
      <c r="F6372" t="s">
        <v>307</v>
      </c>
      <c r="G6372" t="s">
        <v>307</v>
      </c>
      <c r="H6372" t="s">
        <v>307</v>
      </c>
      <c r="I6372" t="s">
        <v>307</v>
      </c>
      <c r="J6372" t="s">
        <v>307</v>
      </c>
      <c r="K6372" t="s">
        <v>307</v>
      </c>
      <c r="L6372" t="s">
        <v>307</v>
      </c>
      <c r="M6372" t="s">
        <v>307</v>
      </c>
      <c r="N6372" t="s">
        <v>307</v>
      </c>
      <c r="O6372" t="s">
        <v>307</v>
      </c>
      <c r="P6372" t="s">
        <v>307</v>
      </c>
      <c r="Q6372" t="s">
        <v>307</v>
      </c>
      <c r="R6372" t="s">
        <v>307</v>
      </c>
      <c r="S6372" t="s">
        <v>307</v>
      </c>
      <c r="T6372" t="s">
        <v>307</v>
      </c>
      <c r="U6372" t="s">
        <v>307</v>
      </c>
      <c r="V6372" t="s">
        <v>307</v>
      </c>
      <c r="W6372" t="s">
        <v>307</v>
      </c>
      <c r="X6372" t="s">
        <v>307</v>
      </c>
      <c r="Y6372" t="s">
        <v>307</v>
      </c>
      <c r="Z6372" t="s">
        <v>307</v>
      </c>
    </row>
    <row r="6373" spans="1:42" x14ac:dyDescent="0.25">
      <c r="A6373">
        <v>900</v>
      </c>
      <c r="B6373" t="s">
        <v>275</v>
      </c>
      <c r="C6373" t="s">
        <v>46</v>
      </c>
      <c r="D6373" t="s">
        <v>68</v>
      </c>
      <c r="E6373" t="s">
        <v>307</v>
      </c>
      <c r="F6373" t="s">
        <v>307</v>
      </c>
      <c r="G6373" t="s">
        <v>307</v>
      </c>
      <c r="H6373" t="s">
        <v>307</v>
      </c>
      <c r="I6373" t="s">
        <v>307</v>
      </c>
      <c r="J6373" t="s">
        <v>307</v>
      </c>
      <c r="K6373" t="s">
        <v>307</v>
      </c>
      <c r="L6373" t="s">
        <v>307</v>
      </c>
      <c r="M6373" t="s">
        <v>307</v>
      </c>
      <c r="N6373" t="s">
        <v>307</v>
      </c>
      <c r="O6373" t="s">
        <v>307</v>
      </c>
      <c r="P6373" t="s">
        <v>307</v>
      </c>
      <c r="Q6373" t="s">
        <v>307</v>
      </c>
      <c r="R6373" t="s">
        <v>307</v>
      </c>
      <c r="S6373" t="s">
        <v>307</v>
      </c>
      <c r="T6373" t="s">
        <v>307</v>
      </c>
      <c r="U6373" t="s">
        <v>307</v>
      </c>
      <c r="V6373" t="s">
        <v>307</v>
      </c>
      <c r="W6373" t="s">
        <v>307</v>
      </c>
      <c r="X6373" t="s">
        <v>307</v>
      </c>
      <c r="Y6373" t="s">
        <v>307</v>
      </c>
      <c r="Z6373" t="s">
        <v>307</v>
      </c>
    </row>
    <row r="6374" spans="1:42" x14ac:dyDescent="0.25">
      <c r="A6374">
        <v>900</v>
      </c>
      <c r="B6374" t="s">
        <v>275</v>
      </c>
      <c r="C6374" t="s">
        <v>46</v>
      </c>
      <c r="D6374" t="s">
        <v>69</v>
      </c>
      <c r="E6374" t="s">
        <v>307</v>
      </c>
      <c r="F6374" t="s">
        <v>307</v>
      </c>
      <c r="G6374" t="s">
        <v>307</v>
      </c>
      <c r="H6374" t="s">
        <v>307</v>
      </c>
      <c r="I6374" t="s">
        <v>307</v>
      </c>
      <c r="J6374" t="s">
        <v>307</v>
      </c>
      <c r="K6374" t="s">
        <v>307</v>
      </c>
      <c r="L6374" t="s">
        <v>307</v>
      </c>
      <c r="M6374" t="s">
        <v>307</v>
      </c>
      <c r="N6374" t="s">
        <v>307</v>
      </c>
      <c r="O6374" t="s">
        <v>307</v>
      </c>
      <c r="P6374" t="s">
        <v>307</v>
      </c>
      <c r="Q6374" t="s">
        <v>307</v>
      </c>
      <c r="R6374" t="s">
        <v>307</v>
      </c>
      <c r="S6374" t="s">
        <v>307</v>
      </c>
      <c r="T6374" t="s">
        <v>307</v>
      </c>
      <c r="U6374" t="s">
        <v>307</v>
      </c>
      <c r="V6374" t="s">
        <v>307</v>
      </c>
      <c r="W6374" t="s">
        <v>307</v>
      </c>
      <c r="X6374" t="s">
        <v>307</v>
      </c>
      <c r="Y6374" t="s">
        <v>307</v>
      </c>
      <c r="Z6374" t="s">
        <v>307</v>
      </c>
    </row>
    <row r="6375" spans="1:42" x14ac:dyDescent="0.25">
      <c r="A6375">
        <v>900</v>
      </c>
      <c r="B6375" t="s">
        <v>275</v>
      </c>
      <c r="C6375" t="s">
        <v>46</v>
      </c>
      <c r="D6375" t="s">
        <v>70</v>
      </c>
      <c r="E6375" t="s">
        <v>307</v>
      </c>
      <c r="F6375" t="s">
        <v>307</v>
      </c>
      <c r="G6375" t="s">
        <v>307</v>
      </c>
      <c r="H6375" t="s">
        <v>307</v>
      </c>
      <c r="I6375" t="s">
        <v>307</v>
      </c>
      <c r="J6375" t="s">
        <v>307</v>
      </c>
      <c r="K6375" t="s">
        <v>307</v>
      </c>
      <c r="L6375" t="s">
        <v>307</v>
      </c>
      <c r="M6375" t="s">
        <v>307</v>
      </c>
      <c r="N6375" t="s">
        <v>307</v>
      </c>
      <c r="O6375" t="s">
        <v>307</v>
      </c>
      <c r="P6375" t="s">
        <v>307</v>
      </c>
      <c r="Q6375" t="s">
        <v>307</v>
      </c>
      <c r="R6375" t="s">
        <v>307</v>
      </c>
      <c r="S6375" t="s">
        <v>307</v>
      </c>
      <c r="T6375" t="s">
        <v>307</v>
      </c>
      <c r="U6375" t="s">
        <v>307</v>
      </c>
      <c r="V6375" t="s">
        <v>307</v>
      </c>
      <c r="W6375" t="s">
        <v>307</v>
      </c>
      <c r="X6375" t="s">
        <v>307</v>
      </c>
      <c r="Y6375" t="s">
        <v>307</v>
      </c>
      <c r="Z6375" t="s">
        <v>307</v>
      </c>
    </row>
    <row r="6376" spans="1:42" x14ac:dyDescent="0.25">
      <c r="A6376">
        <v>900</v>
      </c>
      <c r="B6376" t="s">
        <v>275</v>
      </c>
      <c r="C6376" t="s">
        <v>46</v>
      </c>
      <c r="D6376" t="s">
        <v>71</v>
      </c>
      <c r="E6376" t="s">
        <v>307</v>
      </c>
      <c r="F6376" t="s">
        <v>307</v>
      </c>
      <c r="G6376" t="s">
        <v>307</v>
      </c>
      <c r="H6376" t="s">
        <v>307</v>
      </c>
      <c r="I6376" t="s">
        <v>307</v>
      </c>
      <c r="J6376" t="s">
        <v>307</v>
      </c>
      <c r="K6376" t="s">
        <v>307</v>
      </c>
      <c r="L6376" t="s">
        <v>307</v>
      </c>
      <c r="M6376" t="s">
        <v>307</v>
      </c>
      <c r="N6376" t="s">
        <v>307</v>
      </c>
      <c r="O6376" t="s">
        <v>307</v>
      </c>
      <c r="P6376" t="s">
        <v>307</v>
      </c>
      <c r="Q6376" t="s">
        <v>307</v>
      </c>
      <c r="R6376" t="s">
        <v>307</v>
      </c>
      <c r="S6376" t="s">
        <v>307</v>
      </c>
      <c r="T6376" t="s">
        <v>307</v>
      </c>
      <c r="U6376" t="s">
        <v>307</v>
      </c>
      <c r="V6376" t="s">
        <v>307</v>
      </c>
      <c r="W6376" t="s">
        <v>307</v>
      </c>
      <c r="X6376" t="s">
        <v>307</v>
      </c>
      <c r="Y6376" t="s">
        <v>307</v>
      </c>
      <c r="Z6376" t="s">
        <v>307</v>
      </c>
    </row>
    <row r="6377" spans="1:42" x14ac:dyDescent="0.25">
      <c r="A6377">
        <v>900</v>
      </c>
      <c r="B6377" t="s">
        <v>275</v>
      </c>
      <c r="C6377" t="s">
        <v>46</v>
      </c>
      <c r="D6377" t="s">
        <v>72</v>
      </c>
      <c r="E6377" t="s">
        <v>307</v>
      </c>
      <c r="F6377" t="s">
        <v>307</v>
      </c>
      <c r="G6377" t="s">
        <v>307</v>
      </c>
      <c r="H6377" t="s">
        <v>307</v>
      </c>
      <c r="I6377" t="s">
        <v>307</v>
      </c>
      <c r="J6377" t="s">
        <v>307</v>
      </c>
      <c r="K6377" t="s">
        <v>307</v>
      </c>
      <c r="L6377" t="s">
        <v>307</v>
      </c>
      <c r="M6377" t="s">
        <v>307</v>
      </c>
      <c r="N6377" t="s">
        <v>307</v>
      </c>
      <c r="O6377" t="s">
        <v>307</v>
      </c>
      <c r="P6377" t="s">
        <v>307</v>
      </c>
      <c r="Q6377" t="s">
        <v>307</v>
      </c>
      <c r="R6377" t="s">
        <v>307</v>
      </c>
      <c r="S6377" t="s">
        <v>307</v>
      </c>
      <c r="T6377" t="s">
        <v>307</v>
      </c>
      <c r="U6377" t="s">
        <v>307</v>
      </c>
      <c r="V6377" t="s">
        <v>307</v>
      </c>
      <c r="W6377" t="s">
        <v>307</v>
      </c>
      <c r="X6377" t="s">
        <v>307</v>
      </c>
      <c r="Y6377" t="s">
        <v>307</v>
      </c>
      <c r="Z6377" t="s">
        <v>307</v>
      </c>
    </row>
    <row r="6378" spans="1:42" x14ac:dyDescent="0.25">
      <c r="A6378">
        <v>900</v>
      </c>
      <c r="B6378" t="s">
        <v>275</v>
      </c>
      <c r="C6378" t="s">
        <v>46</v>
      </c>
      <c r="D6378" t="s">
        <v>47</v>
      </c>
      <c r="E6378" t="s">
        <v>307</v>
      </c>
      <c r="F6378" t="s">
        <v>307</v>
      </c>
      <c r="G6378" t="s">
        <v>307</v>
      </c>
      <c r="H6378" t="s">
        <v>307</v>
      </c>
      <c r="I6378" t="s">
        <v>307</v>
      </c>
      <c r="J6378" t="s">
        <v>307</v>
      </c>
      <c r="K6378" t="s">
        <v>307</v>
      </c>
      <c r="L6378" t="s">
        <v>307</v>
      </c>
      <c r="M6378" t="s">
        <v>307</v>
      </c>
      <c r="N6378" t="s">
        <v>307</v>
      </c>
      <c r="O6378" t="s">
        <v>307</v>
      </c>
      <c r="P6378" t="s">
        <v>307</v>
      </c>
      <c r="Q6378" t="s">
        <v>307</v>
      </c>
      <c r="R6378" t="s">
        <v>307</v>
      </c>
      <c r="S6378" t="s">
        <v>307</v>
      </c>
      <c r="T6378" t="s">
        <v>307</v>
      </c>
      <c r="U6378" t="s">
        <v>307</v>
      </c>
      <c r="V6378" t="s">
        <v>307</v>
      </c>
      <c r="W6378" t="s">
        <v>307</v>
      </c>
      <c r="X6378" t="s">
        <v>307</v>
      </c>
      <c r="Y6378" t="s">
        <v>307</v>
      </c>
      <c r="Z6378" t="s">
        <v>307</v>
      </c>
    </row>
    <row r="6379" spans="1:42" x14ac:dyDescent="0.25">
      <c r="A6379">
        <v>900</v>
      </c>
      <c r="B6379" t="s">
        <v>275</v>
      </c>
      <c r="C6379" t="s">
        <v>46</v>
      </c>
      <c r="D6379" t="s">
        <v>48</v>
      </c>
      <c r="E6379" t="s">
        <v>307</v>
      </c>
      <c r="F6379" t="s">
        <v>307</v>
      </c>
      <c r="G6379" t="s">
        <v>307</v>
      </c>
      <c r="H6379" t="s">
        <v>307</v>
      </c>
      <c r="I6379" t="s">
        <v>307</v>
      </c>
      <c r="J6379" t="s">
        <v>307</v>
      </c>
      <c r="K6379" t="s">
        <v>307</v>
      </c>
      <c r="L6379" t="s">
        <v>307</v>
      </c>
      <c r="M6379" t="s">
        <v>307</v>
      </c>
      <c r="N6379" t="s">
        <v>307</v>
      </c>
      <c r="O6379" t="s">
        <v>307</v>
      </c>
      <c r="P6379" t="s">
        <v>307</v>
      </c>
      <c r="Q6379" t="s">
        <v>307</v>
      </c>
      <c r="R6379" t="s">
        <v>307</v>
      </c>
      <c r="S6379" t="s">
        <v>307</v>
      </c>
      <c r="T6379" t="s">
        <v>307</v>
      </c>
      <c r="U6379" t="s">
        <v>307</v>
      </c>
      <c r="V6379" t="s">
        <v>307</v>
      </c>
      <c r="W6379" t="s">
        <v>307</v>
      </c>
      <c r="X6379" t="s">
        <v>307</v>
      </c>
      <c r="Y6379" t="s">
        <v>307</v>
      </c>
      <c r="Z6379" t="s">
        <v>307</v>
      </c>
    </row>
    <row r="6380" spans="1:42" x14ac:dyDescent="0.25">
      <c r="A6380">
        <v>900</v>
      </c>
      <c r="B6380" t="s">
        <v>275</v>
      </c>
      <c r="C6380" t="s">
        <v>46</v>
      </c>
      <c r="D6380" t="s">
        <v>49</v>
      </c>
      <c r="E6380" t="s">
        <v>307</v>
      </c>
      <c r="F6380" t="s">
        <v>307</v>
      </c>
      <c r="G6380" t="s">
        <v>307</v>
      </c>
      <c r="H6380" t="s">
        <v>307</v>
      </c>
      <c r="I6380" t="s">
        <v>307</v>
      </c>
      <c r="J6380" t="s">
        <v>307</v>
      </c>
      <c r="K6380" t="s">
        <v>307</v>
      </c>
      <c r="L6380" t="s">
        <v>307</v>
      </c>
      <c r="M6380" t="s">
        <v>307</v>
      </c>
      <c r="N6380" t="s">
        <v>307</v>
      </c>
      <c r="O6380" t="s">
        <v>307</v>
      </c>
      <c r="P6380" t="s">
        <v>307</v>
      </c>
      <c r="Q6380" t="s">
        <v>307</v>
      </c>
      <c r="R6380" t="s">
        <v>307</v>
      </c>
      <c r="S6380" t="s">
        <v>307</v>
      </c>
      <c r="T6380" t="s">
        <v>307</v>
      </c>
      <c r="U6380" t="s">
        <v>307</v>
      </c>
      <c r="V6380" t="s">
        <v>307</v>
      </c>
      <c r="W6380" t="s">
        <v>307</v>
      </c>
      <c r="X6380" t="s">
        <v>307</v>
      </c>
      <c r="Y6380" t="s">
        <v>307</v>
      </c>
      <c r="Z6380" t="s">
        <v>307</v>
      </c>
    </row>
    <row r="6381" spans="1:42" x14ac:dyDescent="0.25">
      <c r="A6381">
        <v>900</v>
      </c>
      <c r="B6381" t="s">
        <v>275</v>
      </c>
      <c r="C6381" t="s">
        <v>41</v>
      </c>
      <c r="D6381" t="s">
        <v>48</v>
      </c>
      <c r="E6381" t="s">
        <v>307</v>
      </c>
      <c r="F6381" t="s">
        <v>307</v>
      </c>
      <c r="G6381" t="s">
        <v>307</v>
      </c>
      <c r="H6381" t="s">
        <v>307</v>
      </c>
      <c r="I6381" t="s">
        <v>307</v>
      </c>
      <c r="J6381" t="s">
        <v>307</v>
      </c>
      <c r="K6381" t="s">
        <v>307</v>
      </c>
      <c r="L6381" t="s">
        <v>307</v>
      </c>
      <c r="M6381" t="s">
        <v>307</v>
      </c>
      <c r="N6381" t="s">
        <v>307</v>
      </c>
      <c r="O6381" t="s">
        <v>307</v>
      </c>
      <c r="P6381" t="s">
        <v>307</v>
      </c>
      <c r="Q6381" t="s">
        <v>307</v>
      </c>
      <c r="R6381" t="s">
        <v>307</v>
      </c>
      <c r="S6381" t="s">
        <v>307</v>
      </c>
      <c r="T6381" t="s">
        <v>307</v>
      </c>
      <c r="U6381" t="s">
        <v>307</v>
      </c>
      <c r="V6381" t="s">
        <v>307</v>
      </c>
      <c r="W6381" t="s">
        <v>307</v>
      </c>
      <c r="X6381" t="s">
        <v>307</v>
      </c>
      <c r="Y6381" t="s">
        <v>307</v>
      </c>
      <c r="Z6381" t="s">
        <v>307</v>
      </c>
    </row>
    <row r="6382" spans="1:42" x14ac:dyDescent="0.25">
      <c r="A6382">
        <v>900</v>
      </c>
      <c r="B6382" t="s">
        <v>275</v>
      </c>
      <c r="C6382" t="s">
        <v>459</v>
      </c>
      <c r="D6382" t="s">
        <v>48</v>
      </c>
      <c r="E6382" t="s">
        <v>307</v>
      </c>
      <c r="F6382" t="s">
        <v>307</v>
      </c>
      <c r="G6382" t="s">
        <v>307</v>
      </c>
      <c r="H6382" t="s">
        <v>307</v>
      </c>
      <c r="I6382" t="s">
        <v>307</v>
      </c>
      <c r="J6382" t="s">
        <v>307</v>
      </c>
      <c r="K6382" t="s">
        <v>307</v>
      </c>
      <c r="L6382" t="s">
        <v>307</v>
      </c>
      <c r="M6382" t="s">
        <v>307</v>
      </c>
      <c r="N6382" t="s">
        <v>307</v>
      </c>
      <c r="O6382" t="s">
        <v>307</v>
      </c>
      <c r="P6382" t="s">
        <v>307</v>
      </c>
      <c r="Q6382" t="s">
        <v>307</v>
      </c>
    </row>
    <row r="6383" spans="1:42" x14ac:dyDescent="0.25">
      <c r="A6383">
        <v>900</v>
      </c>
      <c r="B6383" t="s">
        <v>275</v>
      </c>
      <c r="C6383" t="s">
        <v>304</v>
      </c>
      <c r="D6383" t="s">
        <v>48</v>
      </c>
      <c r="E6383" t="s">
        <v>307</v>
      </c>
      <c r="F6383" t="s">
        <v>307</v>
      </c>
      <c r="G6383" t="s">
        <v>307</v>
      </c>
      <c r="H6383" t="s">
        <v>307</v>
      </c>
      <c r="I6383" t="s">
        <v>307</v>
      </c>
      <c r="J6383" t="s">
        <v>307</v>
      </c>
      <c r="K6383" t="s">
        <v>307</v>
      </c>
      <c r="L6383" t="s">
        <v>307</v>
      </c>
      <c r="M6383" t="s">
        <v>307</v>
      </c>
      <c r="N6383" t="s">
        <v>307</v>
      </c>
      <c r="O6383" t="s">
        <v>307</v>
      </c>
      <c r="P6383" t="s">
        <v>307</v>
      </c>
      <c r="Q6383" t="s">
        <v>307</v>
      </c>
    </row>
    <row r="6384" spans="1:42" x14ac:dyDescent="0.25">
      <c r="A6384">
        <v>900</v>
      </c>
      <c r="B6384" t="s">
        <v>275</v>
      </c>
      <c r="C6384" t="s">
        <v>433</v>
      </c>
      <c r="D6384" t="s">
        <v>48</v>
      </c>
      <c r="E6384" t="s">
        <v>307</v>
      </c>
      <c r="F6384" t="s">
        <v>307</v>
      </c>
      <c r="G6384" t="s">
        <v>307</v>
      </c>
      <c r="H6384" t="s">
        <v>307</v>
      </c>
      <c r="I6384" t="s">
        <v>307</v>
      </c>
      <c r="J6384" t="s">
        <v>307</v>
      </c>
      <c r="K6384" t="s">
        <v>307</v>
      </c>
      <c r="L6384" t="s">
        <v>307</v>
      </c>
      <c r="M6384" t="s">
        <v>307</v>
      </c>
      <c r="N6384" t="s">
        <v>307</v>
      </c>
      <c r="O6384" t="s">
        <v>307</v>
      </c>
      <c r="P6384" t="s">
        <v>307</v>
      </c>
      <c r="Q6384" t="s">
        <v>307</v>
      </c>
    </row>
    <row r="6385" spans="1:45" x14ac:dyDescent="0.25">
      <c r="A6385">
        <v>900</v>
      </c>
      <c r="B6385" t="s">
        <v>275</v>
      </c>
      <c r="C6385" t="s">
        <v>305</v>
      </c>
      <c r="D6385" t="s">
        <v>48</v>
      </c>
      <c r="E6385" t="s">
        <v>307</v>
      </c>
      <c r="F6385" t="s">
        <v>307</v>
      </c>
      <c r="G6385" t="s">
        <v>307</v>
      </c>
      <c r="H6385" t="s">
        <v>307</v>
      </c>
      <c r="I6385" t="s">
        <v>307</v>
      </c>
      <c r="J6385" t="s">
        <v>307</v>
      </c>
      <c r="K6385" t="s">
        <v>307</v>
      </c>
      <c r="L6385" t="s">
        <v>307</v>
      </c>
      <c r="M6385" t="s">
        <v>307</v>
      </c>
      <c r="N6385" t="s">
        <v>307</v>
      </c>
      <c r="O6385" t="s">
        <v>307</v>
      </c>
      <c r="P6385" t="s">
        <v>307</v>
      </c>
      <c r="Q6385" t="s">
        <v>307</v>
      </c>
    </row>
    <row r="6386" spans="1:45" x14ac:dyDescent="0.25">
      <c r="A6386">
        <v>900</v>
      </c>
      <c r="B6386" t="s">
        <v>275</v>
      </c>
      <c r="C6386" t="s">
        <v>306</v>
      </c>
      <c r="D6386" t="s">
        <v>48</v>
      </c>
      <c r="E6386" t="s">
        <v>307</v>
      </c>
      <c r="F6386" t="s">
        <v>307</v>
      </c>
      <c r="G6386" t="s">
        <v>307</v>
      </c>
      <c r="H6386" t="s">
        <v>307</v>
      </c>
      <c r="I6386" t="s">
        <v>307</v>
      </c>
      <c r="J6386" t="s">
        <v>307</v>
      </c>
      <c r="K6386" t="s">
        <v>307</v>
      </c>
      <c r="L6386" t="s">
        <v>307</v>
      </c>
      <c r="M6386" t="s">
        <v>307</v>
      </c>
      <c r="N6386" t="s">
        <v>307</v>
      </c>
      <c r="O6386" t="s">
        <v>307</v>
      </c>
      <c r="P6386" t="s">
        <v>307</v>
      </c>
      <c r="Q6386" t="s">
        <v>307</v>
      </c>
    </row>
    <row r="6387" spans="1:45" x14ac:dyDescent="0.25">
      <c r="A6387">
        <v>900</v>
      </c>
      <c r="B6387" t="s">
        <v>275</v>
      </c>
      <c r="C6387" t="s">
        <v>44</v>
      </c>
      <c r="D6387" t="s">
        <v>54</v>
      </c>
      <c r="E6387" t="s">
        <v>307</v>
      </c>
      <c r="F6387" t="s">
        <v>307</v>
      </c>
      <c r="G6387" t="s">
        <v>307</v>
      </c>
      <c r="H6387" t="s">
        <v>307</v>
      </c>
      <c r="I6387" t="s">
        <v>307</v>
      </c>
      <c r="J6387" t="s">
        <v>307</v>
      </c>
      <c r="K6387" t="s">
        <v>307</v>
      </c>
      <c r="L6387" t="s">
        <v>307</v>
      </c>
      <c r="M6387" t="s">
        <v>307</v>
      </c>
      <c r="N6387" t="s">
        <v>307</v>
      </c>
      <c r="O6387" t="s">
        <v>307</v>
      </c>
      <c r="P6387" t="s">
        <v>307</v>
      </c>
      <c r="Q6387" t="s">
        <v>307</v>
      </c>
      <c r="R6387" t="s">
        <v>307</v>
      </c>
      <c r="S6387" t="s">
        <v>307</v>
      </c>
      <c r="T6387" t="s">
        <v>307</v>
      </c>
      <c r="U6387" t="s">
        <v>307</v>
      </c>
      <c r="V6387" t="s">
        <v>307</v>
      </c>
      <c r="W6387" t="s">
        <v>307</v>
      </c>
    </row>
    <row r="6388" spans="1:45" x14ac:dyDescent="0.25">
      <c r="A6388">
        <v>900</v>
      </c>
      <c r="B6388" t="s">
        <v>275</v>
      </c>
      <c r="C6388" t="s">
        <v>44</v>
      </c>
      <c r="D6388" t="s">
        <v>55</v>
      </c>
      <c r="E6388" t="s">
        <v>307</v>
      </c>
      <c r="F6388" t="s">
        <v>307</v>
      </c>
      <c r="G6388" t="s">
        <v>307</v>
      </c>
      <c r="H6388" t="s">
        <v>307</v>
      </c>
      <c r="I6388" t="s">
        <v>307</v>
      </c>
      <c r="J6388" t="s">
        <v>307</v>
      </c>
      <c r="K6388" t="s">
        <v>307</v>
      </c>
      <c r="L6388" t="s">
        <v>307</v>
      </c>
      <c r="M6388" t="s">
        <v>307</v>
      </c>
      <c r="N6388" t="s">
        <v>307</v>
      </c>
      <c r="O6388" t="s">
        <v>307</v>
      </c>
      <c r="P6388" t="s">
        <v>307</v>
      </c>
      <c r="Q6388" t="s">
        <v>307</v>
      </c>
      <c r="R6388" t="s">
        <v>307</v>
      </c>
      <c r="S6388" t="s">
        <v>307</v>
      </c>
      <c r="T6388" t="s">
        <v>307</v>
      </c>
      <c r="U6388" t="s">
        <v>307</v>
      </c>
      <c r="V6388" t="s">
        <v>307</v>
      </c>
      <c r="W6388" t="s">
        <v>307</v>
      </c>
    </row>
    <row r="6389" spans="1:45" x14ac:dyDescent="0.25">
      <c r="A6389">
        <v>900</v>
      </c>
      <c r="B6389" t="s">
        <v>275</v>
      </c>
      <c r="C6389" t="s">
        <v>44</v>
      </c>
      <c r="D6389" t="s">
        <v>56</v>
      </c>
      <c r="E6389" t="s">
        <v>307</v>
      </c>
      <c r="F6389" t="s">
        <v>307</v>
      </c>
      <c r="G6389" t="s">
        <v>307</v>
      </c>
      <c r="H6389" t="s">
        <v>307</v>
      </c>
      <c r="I6389" t="s">
        <v>307</v>
      </c>
      <c r="J6389" t="s">
        <v>307</v>
      </c>
      <c r="K6389" t="s">
        <v>307</v>
      </c>
      <c r="L6389" t="s">
        <v>307</v>
      </c>
      <c r="M6389" t="s">
        <v>307</v>
      </c>
      <c r="N6389" t="s">
        <v>307</v>
      </c>
      <c r="O6389" t="s">
        <v>307</v>
      </c>
      <c r="P6389" t="s">
        <v>307</v>
      </c>
      <c r="Q6389" t="s">
        <v>307</v>
      </c>
      <c r="R6389" t="s">
        <v>307</v>
      </c>
      <c r="S6389" t="s">
        <v>307</v>
      </c>
      <c r="T6389" t="s">
        <v>307</v>
      </c>
      <c r="U6389" t="s">
        <v>307</v>
      </c>
      <c r="V6389" t="s">
        <v>307</v>
      </c>
      <c r="W6389" t="s">
        <v>307</v>
      </c>
    </row>
    <row r="6390" spans="1:45" x14ac:dyDescent="0.25">
      <c r="A6390">
        <v>900</v>
      </c>
      <c r="B6390" t="s">
        <v>275</v>
      </c>
      <c r="C6390" t="s">
        <v>44</v>
      </c>
      <c r="D6390" t="s">
        <v>57</v>
      </c>
      <c r="E6390" t="s">
        <v>307</v>
      </c>
      <c r="F6390" t="s">
        <v>307</v>
      </c>
      <c r="G6390" t="s">
        <v>307</v>
      </c>
      <c r="H6390" t="s">
        <v>307</v>
      </c>
      <c r="I6390" t="s">
        <v>307</v>
      </c>
      <c r="J6390" t="s">
        <v>307</v>
      </c>
      <c r="K6390" t="s">
        <v>307</v>
      </c>
      <c r="L6390" t="s">
        <v>307</v>
      </c>
      <c r="M6390" t="s">
        <v>307</v>
      </c>
      <c r="N6390" t="s">
        <v>307</v>
      </c>
      <c r="O6390" t="s">
        <v>307</v>
      </c>
      <c r="P6390" t="s">
        <v>307</v>
      </c>
      <c r="Q6390" t="s">
        <v>307</v>
      </c>
      <c r="R6390" t="s">
        <v>307</v>
      </c>
      <c r="S6390" t="s">
        <v>307</v>
      </c>
      <c r="T6390" t="s">
        <v>307</v>
      </c>
      <c r="U6390" t="s">
        <v>307</v>
      </c>
      <c r="V6390" t="s">
        <v>307</v>
      </c>
      <c r="W6390" t="s">
        <v>307</v>
      </c>
    </row>
    <row r="6391" spans="1:45" x14ac:dyDescent="0.25">
      <c r="A6391">
        <v>900</v>
      </c>
      <c r="B6391" t="s">
        <v>275</v>
      </c>
      <c r="C6391" t="s">
        <v>44</v>
      </c>
      <c r="D6391" t="s">
        <v>58</v>
      </c>
      <c r="E6391" t="s">
        <v>307</v>
      </c>
      <c r="F6391" t="s">
        <v>307</v>
      </c>
      <c r="G6391" t="s">
        <v>307</v>
      </c>
      <c r="H6391" t="s">
        <v>307</v>
      </c>
      <c r="I6391" t="s">
        <v>307</v>
      </c>
      <c r="J6391" t="s">
        <v>307</v>
      </c>
      <c r="K6391" t="s">
        <v>307</v>
      </c>
      <c r="L6391" t="s">
        <v>307</v>
      </c>
      <c r="M6391" t="s">
        <v>307</v>
      </c>
      <c r="N6391" t="s">
        <v>307</v>
      </c>
      <c r="O6391" t="s">
        <v>307</v>
      </c>
      <c r="P6391" t="s">
        <v>307</v>
      </c>
      <c r="Q6391" t="s">
        <v>307</v>
      </c>
      <c r="R6391" t="s">
        <v>307</v>
      </c>
      <c r="S6391" t="s">
        <v>307</v>
      </c>
      <c r="T6391" t="s">
        <v>307</v>
      </c>
      <c r="U6391" t="s">
        <v>307</v>
      </c>
      <c r="V6391" t="s">
        <v>307</v>
      </c>
      <c r="W6391" t="s">
        <v>307</v>
      </c>
    </row>
    <row r="6392" spans="1:45" x14ac:dyDescent="0.25">
      <c r="A6392">
        <v>900</v>
      </c>
      <c r="B6392" t="s">
        <v>275</v>
      </c>
      <c r="C6392" t="s">
        <v>44</v>
      </c>
      <c r="D6392" t="s">
        <v>59</v>
      </c>
      <c r="E6392" t="s">
        <v>307</v>
      </c>
      <c r="F6392" t="s">
        <v>307</v>
      </c>
      <c r="G6392" t="s">
        <v>307</v>
      </c>
      <c r="H6392" t="s">
        <v>307</v>
      </c>
      <c r="I6392" t="s">
        <v>307</v>
      </c>
      <c r="J6392" t="s">
        <v>307</v>
      </c>
      <c r="K6392" t="s">
        <v>307</v>
      </c>
      <c r="L6392" t="s">
        <v>307</v>
      </c>
      <c r="M6392" t="s">
        <v>307</v>
      </c>
      <c r="N6392" t="s">
        <v>307</v>
      </c>
      <c r="O6392" t="s">
        <v>307</v>
      </c>
      <c r="P6392" t="s">
        <v>307</v>
      </c>
      <c r="Q6392" t="s">
        <v>307</v>
      </c>
      <c r="R6392" t="s">
        <v>307</v>
      </c>
      <c r="S6392" t="s">
        <v>307</v>
      </c>
      <c r="T6392" t="s">
        <v>307</v>
      </c>
      <c r="U6392" t="s">
        <v>307</v>
      </c>
      <c r="V6392" t="s">
        <v>307</v>
      </c>
      <c r="W6392" t="s">
        <v>307</v>
      </c>
    </row>
    <row r="6393" spans="1:45" x14ac:dyDescent="0.25">
      <c r="A6393">
        <v>900</v>
      </c>
      <c r="B6393" t="s">
        <v>275</v>
      </c>
      <c r="C6393" t="s">
        <v>44</v>
      </c>
      <c r="D6393" t="s">
        <v>60</v>
      </c>
      <c r="E6393" t="s">
        <v>307</v>
      </c>
      <c r="F6393" t="s">
        <v>307</v>
      </c>
      <c r="G6393" t="s">
        <v>307</v>
      </c>
      <c r="H6393" t="s">
        <v>307</v>
      </c>
      <c r="I6393" t="s">
        <v>307</v>
      </c>
      <c r="J6393" t="s">
        <v>307</v>
      </c>
      <c r="K6393" t="s">
        <v>307</v>
      </c>
      <c r="L6393" t="s">
        <v>307</v>
      </c>
      <c r="M6393" t="s">
        <v>307</v>
      </c>
      <c r="N6393" t="s">
        <v>307</v>
      </c>
      <c r="O6393" t="s">
        <v>307</v>
      </c>
      <c r="P6393" t="s">
        <v>307</v>
      </c>
      <c r="Q6393" t="s">
        <v>307</v>
      </c>
      <c r="R6393" t="s">
        <v>307</v>
      </c>
      <c r="S6393" t="s">
        <v>307</v>
      </c>
      <c r="T6393" t="s">
        <v>307</v>
      </c>
      <c r="U6393" t="s">
        <v>307</v>
      </c>
      <c r="V6393" t="s">
        <v>307</v>
      </c>
      <c r="W6393" t="s">
        <v>307</v>
      </c>
    </row>
    <row r="6394" spans="1:45" x14ac:dyDescent="0.25">
      <c r="A6394">
        <v>900</v>
      </c>
      <c r="B6394" t="s">
        <v>275</v>
      </c>
      <c r="C6394" t="s">
        <v>44</v>
      </c>
      <c r="D6394" t="s">
        <v>61</v>
      </c>
      <c r="E6394" t="s">
        <v>307</v>
      </c>
      <c r="F6394" t="s">
        <v>307</v>
      </c>
      <c r="G6394" t="s">
        <v>307</v>
      </c>
      <c r="H6394" t="s">
        <v>307</v>
      </c>
      <c r="I6394" t="s">
        <v>307</v>
      </c>
      <c r="J6394" t="s">
        <v>307</v>
      </c>
      <c r="K6394" t="s">
        <v>307</v>
      </c>
      <c r="L6394" t="s">
        <v>307</v>
      </c>
      <c r="M6394" t="s">
        <v>307</v>
      </c>
      <c r="N6394" t="s">
        <v>307</v>
      </c>
      <c r="O6394" t="s">
        <v>307</v>
      </c>
      <c r="P6394" t="s">
        <v>307</v>
      </c>
      <c r="Q6394" t="s">
        <v>307</v>
      </c>
      <c r="R6394" t="s">
        <v>307</v>
      </c>
      <c r="S6394" t="s">
        <v>307</v>
      </c>
      <c r="T6394" t="s">
        <v>307</v>
      </c>
      <c r="U6394" t="s">
        <v>307</v>
      </c>
      <c r="V6394" t="s">
        <v>307</v>
      </c>
      <c r="W6394" t="s">
        <v>307</v>
      </c>
    </row>
    <row r="6395" spans="1:45" x14ac:dyDescent="0.25">
      <c r="A6395">
        <v>900</v>
      </c>
      <c r="B6395" t="s">
        <v>275</v>
      </c>
      <c r="C6395" t="s">
        <v>44</v>
      </c>
      <c r="D6395" t="s">
        <v>62</v>
      </c>
      <c r="E6395" t="s">
        <v>307</v>
      </c>
      <c r="F6395" t="s">
        <v>307</v>
      </c>
      <c r="G6395" t="s">
        <v>307</v>
      </c>
      <c r="H6395" t="s">
        <v>307</v>
      </c>
      <c r="I6395" t="s">
        <v>307</v>
      </c>
      <c r="J6395" t="s">
        <v>307</v>
      </c>
      <c r="K6395" t="s">
        <v>307</v>
      </c>
      <c r="L6395" t="s">
        <v>307</v>
      </c>
      <c r="M6395" t="s">
        <v>307</v>
      </c>
      <c r="N6395" t="s">
        <v>307</v>
      </c>
      <c r="O6395" t="s">
        <v>307</v>
      </c>
      <c r="P6395" t="s">
        <v>307</v>
      </c>
      <c r="Q6395" t="s">
        <v>307</v>
      </c>
      <c r="R6395" t="s">
        <v>307</v>
      </c>
      <c r="S6395" t="s">
        <v>307</v>
      </c>
      <c r="T6395" t="s">
        <v>307</v>
      </c>
      <c r="U6395" t="s">
        <v>307</v>
      </c>
      <c r="V6395" t="s">
        <v>307</v>
      </c>
      <c r="W6395" t="s">
        <v>307</v>
      </c>
    </row>
    <row r="6396" spans="1:45" x14ac:dyDescent="0.25">
      <c r="A6396">
        <v>900</v>
      </c>
      <c r="B6396" t="s">
        <v>275</v>
      </c>
      <c r="C6396" t="s">
        <v>38</v>
      </c>
      <c r="D6396" t="s">
        <v>47</v>
      </c>
      <c r="E6396" t="s">
        <v>307</v>
      </c>
      <c r="F6396" t="s">
        <v>307</v>
      </c>
      <c r="G6396" t="s">
        <v>307</v>
      </c>
      <c r="H6396" t="s">
        <v>307</v>
      </c>
      <c r="I6396" t="s">
        <v>307</v>
      </c>
      <c r="J6396" t="s">
        <v>307</v>
      </c>
      <c r="K6396" t="s">
        <v>307</v>
      </c>
      <c r="L6396" t="s">
        <v>307</v>
      </c>
      <c r="M6396" t="s">
        <v>307</v>
      </c>
      <c r="N6396" t="s">
        <v>307</v>
      </c>
      <c r="O6396" t="s">
        <v>307</v>
      </c>
      <c r="P6396" t="s">
        <v>307</v>
      </c>
      <c r="Q6396" t="s">
        <v>307</v>
      </c>
      <c r="R6396" t="s">
        <v>307</v>
      </c>
      <c r="S6396" t="s">
        <v>307</v>
      </c>
      <c r="T6396" t="s">
        <v>307</v>
      </c>
      <c r="U6396" t="s">
        <v>307</v>
      </c>
      <c r="V6396" t="s">
        <v>307</v>
      </c>
      <c r="W6396" t="s">
        <v>307</v>
      </c>
      <c r="X6396" t="s">
        <v>307</v>
      </c>
      <c r="Y6396" t="s">
        <v>307</v>
      </c>
      <c r="Z6396" t="s">
        <v>307</v>
      </c>
      <c r="AA6396" t="s">
        <v>307</v>
      </c>
      <c r="AB6396" t="s">
        <v>307</v>
      </c>
      <c r="AC6396" t="s">
        <v>307</v>
      </c>
      <c r="AD6396" t="s">
        <v>307</v>
      </c>
      <c r="AE6396" t="s">
        <v>307</v>
      </c>
      <c r="AF6396" t="s">
        <v>307</v>
      </c>
      <c r="AG6396" t="s">
        <v>307</v>
      </c>
      <c r="AH6396" t="s">
        <v>307</v>
      </c>
      <c r="AI6396" t="s">
        <v>307</v>
      </c>
      <c r="AJ6396" t="s">
        <v>307</v>
      </c>
      <c r="AK6396" t="s">
        <v>307</v>
      </c>
      <c r="AL6396" t="s">
        <v>307</v>
      </c>
      <c r="AM6396" t="s">
        <v>307</v>
      </c>
      <c r="AN6396" t="s">
        <v>307</v>
      </c>
      <c r="AO6396" t="s">
        <v>307</v>
      </c>
      <c r="AP6396" t="s">
        <v>307</v>
      </c>
      <c r="AQ6396" t="s">
        <v>307</v>
      </c>
      <c r="AR6396" t="s">
        <v>307</v>
      </c>
      <c r="AS6396" t="s">
        <v>307</v>
      </c>
    </row>
    <row r="6397" spans="1:45" x14ac:dyDescent="0.25">
      <c r="A6397">
        <v>900</v>
      </c>
      <c r="B6397" t="s">
        <v>275</v>
      </c>
      <c r="C6397" t="s">
        <v>38</v>
      </c>
      <c r="D6397" t="s">
        <v>48</v>
      </c>
      <c r="E6397" t="s">
        <v>307</v>
      </c>
      <c r="F6397" t="s">
        <v>307</v>
      </c>
      <c r="G6397" t="s">
        <v>307</v>
      </c>
      <c r="H6397" t="s">
        <v>307</v>
      </c>
      <c r="I6397" t="s">
        <v>307</v>
      </c>
      <c r="J6397" t="s">
        <v>307</v>
      </c>
      <c r="K6397" t="s">
        <v>307</v>
      </c>
      <c r="L6397" t="s">
        <v>307</v>
      </c>
      <c r="M6397" t="s">
        <v>307</v>
      </c>
      <c r="N6397" t="s">
        <v>307</v>
      </c>
      <c r="O6397" t="s">
        <v>307</v>
      </c>
      <c r="P6397" t="s">
        <v>307</v>
      </c>
      <c r="Q6397" t="s">
        <v>307</v>
      </c>
      <c r="R6397" t="s">
        <v>307</v>
      </c>
      <c r="S6397" t="s">
        <v>307</v>
      </c>
      <c r="T6397" t="s">
        <v>307</v>
      </c>
      <c r="U6397" t="s">
        <v>307</v>
      </c>
      <c r="V6397" t="s">
        <v>307</v>
      </c>
      <c r="W6397" t="s">
        <v>307</v>
      </c>
      <c r="X6397" t="s">
        <v>307</v>
      </c>
      <c r="Y6397" t="s">
        <v>307</v>
      </c>
      <c r="Z6397" t="s">
        <v>307</v>
      </c>
      <c r="AA6397" t="s">
        <v>307</v>
      </c>
      <c r="AB6397" t="s">
        <v>307</v>
      </c>
      <c r="AC6397" t="s">
        <v>307</v>
      </c>
      <c r="AD6397" t="s">
        <v>307</v>
      </c>
      <c r="AE6397" t="s">
        <v>307</v>
      </c>
      <c r="AF6397" t="s">
        <v>307</v>
      </c>
      <c r="AG6397" t="s">
        <v>307</v>
      </c>
      <c r="AH6397" t="s">
        <v>307</v>
      </c>
      <c r="AI6397" t="s">
        <v>307</v>
      </c>
      <c r="AJ6397" t="s">
        <v>307</v>
      </c>
      <c r="AK6397" t="s">
        <v>307</v>
      </c>
      <c r="AL6397" t="s">
        <v>307</v>
      </c>
      <c r="AM6397" t="s">
        <v>307</v>
      </c>
      <c r="AN6397" t="s">
        <v>307</v>
      </c>
      <c r="AO6397" t="s">
        <v>307</v>
      </c>
      <c r="AP6397" t="s">
        <v>307</v>
      </c>
      <c r="AQ6397" t="s">
        <v>307</v>
      </c>
      <c r="AR6397" t="s">
        <v>307</v>
      </c>
      <c r="AS6397" t="s">
        <v>307</v>
      </c>
    </row>
    <row r="6398" spans="1:45" x14ac:dyDescent="0.25">
      <c r="A6398">
        <v>900</v>
      </c>
      <c r="B6398" t="s">
        <v>275</v>
      </c>
      <c r="C6398" t="s">
        <v>38</v>
      </c>
      <c r="D6398" t="s">
        <v>49</v>
      </c>
      <c r="E6398" t="s">
        <v>307</v>
      </c>
      <c r="F6398" t="s">
        <v>307</v>
      </c>
      <c r="G6398" t="s">
        <v>307</v>
      </c>
      <c r="H6398" t="s">
        <v>307</v>
      </c>
      <c r="I6398" t="s">
        <v>307</v>
      </c>
      <c r="J6398" t="s">
        <v>307</v>
      </c>
      <c r="K6398" t="s">
        <v>307</v>
      </c>
      <c r="L6398" t="s">
        <v>307</v>
      </c>
      <c r="M6398" t="s">
        <v>307</v>
      </c>
      <c r="N6398" t="s">
        <v>307</v>
      </c>
      <c r="O6398" t="s">
        <v>307</v>
      </c>
      <c r="P6398" t="s">
        <v>307</v>
      </c>
      <c r="Q6398" t="s">
        <v>307</v>
      </c>
      <c r="R6398" t="s">
        <v>307</v>
      </c>
      <c r="S6398" t="s">
        <v>307</v>
      </c>
      <c r="T6398" t="s">
        <v>307</v>
      </c>
      <c r="U6398" t="s">
        <v>307</v>
      </c>
      <c r="V6398" t="s">
        <v>307</v>
      </c>
      <c r="W6398" t="s">
        <v>307</v>
      </c>
      <c r="X6398" t="s">
        <v>307</v>
      </c>
      <c r="Y6398" t="s">
        <v>307</v>
      </c>
      <c r="Z6398" t="s">
        <v>307</v>
      </c>
      <c r="AA6398" t="s">
        <v>307</v>
      </c>
      <c r="AB6398" t="s">
        <v>307</v>
      </c>
      <c r="AC6398" t="s">
        <v>307</v>
      </c>
      <c r="AD6398" t="s">
        <v>307</v>
      </c>
      <c r="AE6398" t="s">
        <v>307</v>
      </c>
      <c r="AF6398" t="s">
        <v>307</v>
      </c>
      <c r="AG6398" t="s">
        <v>307</v>
      </c>
      <c r="AH6398" t="s">
        <v>307</v>
      </c>
      <c r="AI6398" t="s">
        <v>307</v>
      </c>
      <c r="AJ6398" t="s">
        <v>307</v>
      </c>
      <c r="AK6398" t="s">
        <v>307</v>
      </c>
      <c r="AL6398" t="s">
        <v>307</v>
      </c>
      <c r="AM6398" t="s">
        <v>307</v>
      </c>
      <c r="AN6398" t="s">
        <v>307</v>
      </c>
      <c r="AO6398" t="s">
        <v>307</v>
      </c>
      <c r="AP6398" t="s">
        <v>307</v>
      </c>
      <c r="AQ6398" t="s">
        <v>307</v>
      </c>
      <c r="AR6398" t="s">
        <v>307</v>
      </c>
      <c r="AS6398" t="s">
        <v>307</v>
      </c>
    </row>
    <row r="6399" spans="1:45" x14ac:dyDescent="0.25">
      <c r="A6399">
        <v>900</v>
      </c>
      <c r="B6399" t="s">
        <v>275</v>
      </c>
      <c r="C6399" t="s">
        <v>450</v>
      </c>
      <c r="D6399" t="s">
        <v>48</v>
      </c>
      <c r="E6399" t="s">
        <v>307</v>
      </c>
      <c r="F6399" t="s">
        <v>307</v>
      </c>
      <c r="G6399" t="s">
        <v>307</v>
      </c>
      <c r="H6399" t="s">
        <v>307</v>
      </c>
      <c r="I6399" t="s">
        <v>307</v>
      </c>
      <c r="J6399" t="s">
        <v>307</v>
      </c>
      <c r="K6399" t="s">
        <v>307</v>
      </c>
      <c r="L6399" t="s">
        <v>307</v>
      </c>
      <c r="M6399" t="s">
        <v>307</v>
      </c>
      <c r="N6399" t="s">
        <v>307</v>
      </c>
      <c r="O6399" t="s">
        <v>307</v>
      </c>
      <c r="P6399" t="s">
        <v>307</v>
      </c>
      <c r="Q6399" t="s">
        <v>307</v>
      </c>
      <c r="R6399" t="s">
        <v>307</v>
      </c>
    </row>
    <row r="6400" spans="1:45" x14ac:dyDescent="0.25">
      <c r="A6400">
        <v>900</v>
      </c>
      <c r="B6400" t="s">
        <v>275</v>
      </c>
      <c r="C6400" t="s">
        <v>449</v>
      </c>
      <c r="D6400" t="s">
        <v>48</v>
      </c>
      <c r="E6400" t="s">
        <v>307</v>
      </c>
      <c r="F6400" t="s">
        <v>307</v>
      </c>
      <c r="G6400" t="s">
        <v>307</v>
      </c>
      <c r="H6400" t="s">
        <v>307</v>
      </c>
      <c r="I6400" t="s">
        <v>307</v>
      </c>
      <c r="J6400" t="s">
        <v>307</v>
      </c>
      <c r="K6400" t="s">
        <v>307</v>
      </c>
      <c r="L6400" t="s">
        <v>307</v>
      </c>
      <c r="M6400" t="s">
        <v>307</v>
      </c>
      <c r="N6400" t="s">
        <v>307</v>
      </c>
      <c r="O6400" t="s">
        <v>307</v>
      </c>
      <c r="P6400" t="s">
        <v>307</v>
      </c>
      <c r="Q6400" t="s">
        <v>307</v>
      </c>
      <c r="R6400" t="s">
        <v>307</v>
      </c>
    </row>
    <row r="6401" spans="1:26" x14ac:dyDescent="0.25">
      <c r="A6401">
        <v>900</v>
      </c>
      <c r="B6401" t="s">
        <v>275</v>
      </c>
      <c r="C6401" t="s">
        <v>475</v>
      </c>
      <c r="D6401" t="s">
        <v>48</v>
      </c>
      <c r="E6401" t="s">
        <v>307</v>
      </c>
      <c r="F6401" t="s">
        <v>307</v>
      </c>
      <c r="G6401" t="s">
        <v>307</v>
      </c>
    </row>
    <row r="6402" spans="1:26" x14ac:dyDescent="0.25">
      <c r="A6402">
        <v>900</v>
      </c>
      <c r="B6402" t="s">
        <v>275</v>
      </c>
      <c r="C6402" t="s">
        <v>42</v>
      </c>
      <c r="D6402" t="s">
        <v>48</v>
      </c>
      <c r="E6402" t="s">
        <v>307</v>
      </c>
      <c r="F6402" t="s">
        <v>307</v>
      </c>
      <c r="G6402" t="s">
        <v>307</v>
      </c>
      <c r="H6402" t="s">
        <v>307</v>
      </c>
      <c r="I6402" t="s">
        <v>307</v>
      </c>
      <c r="J6402" t="s">
        <v>307</v>
      </c>
      <c r="K6402" t="s">
        <v>307</v>
      </c>
      <c r="L6402" t="s">
        <v>307</v>
      </c>
      <c r="M6402" t="s">
        <v>307</v>
      </c>
      <c r="N6402" t="s">
        <v>307</v>
      </c>
      <c r="O6402" t="s">
        <v>307</v>
      </c>
      <c r="P6402" t="s">
        <v>307</v>
      </c>
      <c r="Q6402" t="s">
        <v>307</v>
      </c>
      <c r="R6402" t="s">
        <v>307</v>
      </c>
      <c r="S6402" t="s">
        <v>307</v>
      </c>
      <c r="T6402" t="s">
        <v>307</v>
      </c>
      <c r="U6402" t="s">
        <v>307</v>
      </c>
      <c r="V6402" t="s">
        <v>307</v>
      </c>
      <c r="W6402" t="s">
        <v>307</v>
      </c>
      <c r="X6402" t="s">
        <v>307</v>
      </c>
      <c r="Y6402" t="s">
        <v>307</v>
      </c>
      <c r="Z6402" t="s">
        <v>307</v>
      </c>
    </row>
    <row r="6403" spans="1:26" x14ac:dyDescent="0.25">
      <c r="A6403">
        <v>901</v>
      </c>
      <c r="B6403" t="s">
        <v>276</v>
      </c>
      <c r="C6403" t="s">
        <v>43</v>
      </c>
      <c r="D6403" t="s">
        <v>54</v>
      </c>
      <c r="E6403" t="s">
        <v>307</v>
      </c>
      <c r="F6403" t="s">
        <v>307</v>
      </c>
      <c r="G6403" t="s">
        <v>307</v>
      </c>
      <c r="H6403" t="s">
        <v>307</v>
      </c>
      <c r="I6403" t="s">
        <v>307</v>
      </c>
      <c r="J6403" t="s">
        <v>307</v>
      </c>
      <c r="K6403" t="s">
        <v>307</v>
      </c>
      <c r="L6403" t="s">
        <v>307</v>
      </c>
      <c r="M6403" t="s">
        <v>307</v>
      </c>
      <c r="N6403" t="s">
        <v>307</v>
      </c>
      <c r="O6403" t="s">
        <v>307</v>
      </c>
      <c r="P6403" t="s">
        <v>307</v>
      </c>
      <c r="Q6403" t="s">
        <v>307</v>
      </c>
      <c r="R6403" t="s">
        <v>307</v>
      </c>
      <c r="S6403" t="s">
        <v>307</v>
      </c>
      <c r="T6403" t="s">
        <v>307</v>
      </c>
      <c r="U6403" t="s">
        <v>307</v>
      </c>
      <c r="V6403" t="s">
        <v>307</v>
      </c>
      <c r="W6403" t="s">
        <v>307</v>
      </c>
    </row>
    <row r="6404" spans="1:26" x14ac:dyDescent="0.25">
      <c r="A6404">
        <v>901</v>
      </c>
      <c r="B6404" t="s">
        <v>276</v>
      </c>
      <c r="C6404" t="s">
        <v>43</v>
      </c>
      <c r="D6404" t="s">
        <v>55</v>
      </c>
      <c r="E6404" t="s">
        <v>307</v>
      </c>
      <c r="F6404" t="s">
        <v>307</v>
      </c>
      <c r="G6404" t="s">
        <v>307</v>
      </c>
      <c r="H6404" t="s">
        <v>307</v>
      </c>
      <c r="I6404" t="s">
        <v>307</v>
      </c>
      <c r="J6404" t="s">
        <v>307</v>
      </c>
      <c r="K6404" t="s">
        <v>307</v>
      </c>
      <c r="L6404" t="s">
        <v>307</v>
      </c>
      <c r="M6404" t="s">
        <v>307</v>
      </c>
      <c r="N6404" t="s">
        <v>307</v>
      </c>
      <c r="O6404" t="s">
        <v>307</v>
      </c>
      <c r="P6404" t="s">
        <v>307</v>
      </c>
      <c r="Q6404" t="s">
        <v>307</v>
      </c>
      <c r="R6404" t="s">
        <v>307</v>
      </c>
      <c r="S6404" t="s">
        <v>307</v>
      </c>
      <c r="T6404" t="s">
        <v>307</v>
      </c>
      <c r="U6404" t="s">
        <v>307</v>
      </c>
      <c r="V6404" t="s">
        <v>307</v>
      </c>
      <c r="W6404" t="s">
        <v>307</v>
      </c>
    </row>
    <row r="6405" spans="1:26" x14ac:dyDescent="0.25">
      <c r="A6405">
        <v>901</v>
      </c>
      <c r="B6405" t="s">
        <v>276</v>
      </c>
      <c r="C6405" t="s">
        <v>43</v>
      </c>
      <c r="D6405" t="s">
        <v>56</v>
      </c>
      <c r="E6405" t="s">
        <v>307</v>
      </c>
      <c r="F6405" t="s">
        <v>307</v>
      </c>
      <c r="G6405" t="s">
        <v>307</v>
      </c>
      <c r="H6405" t="s">
        <v>307</v>
      </c>
      <c r="I6405" t="s">
        <v>307</v>
      </c>
      <c r="J6405" t="s">
        <v>307</v>
      </c>
      <c r="K6405" t="s">
        <v>307</v>
      </c>
      <c r="L6405" t="s">
        <v>307</v>
      </c>
      <c r="M6405" t="s">
        <v>307</v>
      </c>
      <c r="N6405" t="s">
        <v>307</v>
      </c>
      <c r="O6405" t="s">
        <v>307</v>
      </c>
      <c r="P6405" t="s">
        <v>307</v>
      </c>
      <c r="Q6405" t="s">
        <v>307</v>
      </c>
      <c r="R6405" t="s">
        <v>307</v>
      </c>
      <c r="S6405" t="s">
        <v>307</v>
      </c>
      <c r="T6405" t="s">
        <v>307</v>
      </c>
      <c r="U6405" t="s">
        <v>307</v>
      </c>
      <c r="V6405" t="s">
        <v>307</v>
      </c>
      <c r="W6405" t="s">
        <v>307</v>
      </c>
    </row>
    <row r="6406" spans="1:26" x14ac:dyDescent="0.25">
      <c r="A6406">
        <v>901</v>
      </c>
      <c r="B6406" t="s">
        <v>276</v>
      </c>
      <c r="C6406" t="s">
        <v>43</v>
      </c>
      <c r="D6406" t="s">
        <v>57</v>
      </c>
      <c r="E6406" t="s">
        <v>307</v>
      </c>
      <c r="F6406" t="s">
        <v>307</v>
      </c>
      <c r="G6406" t="s">
        <v>307</v>
      </c>
      <c r="H6406" t="s">
        <v>307</v>
      </c>
      <c r="I6406" t="s">
        <v>307</v>
      </c>
      <c r="J6406" t="s">
        <v>307</v>
      </c>
      <c r="K6406" t="s">
        <v>307</v>
      </c>
      <c r="L6406" t="s">
        <v>307</v>
      </c>
      <c r="M6406" t="s">
        <v>307</v>
      </c>
      <c r="N6406" t="s">
        <v>307</v>
      </c>
      <c r="O6406" t="s">
        <v>307</v>
      </c>
      <c r="P6406" t="s">
        <v>307</v>
      </c>
      <c r="Q6406" t="s">
        <v>307</v>
      </c>
      <c r="R6406" t="s">
        <v>307</v>
      </c>
      <c r="S6406" t="s">
        <v>307</v>
      </c>
      <c r="T6406" t="s">
        <v>307</v>
      </c>
      <c r="U6406" t="s">
        <v>307</v>
      </c>
      <c r="V6406" t="s">
        <v>307</v>
      </c>
      <c r="W6406" t="s">
        <v>307</v>
      </c>
    </row>
    <row r="6407" spans="1:26" x14ac:dyDescent="0.25">
      <c r="A6407">
        <v>901</v>
      </c>
      <c r="B6407" t="s">
        <v>276</v>
      </c>
      <c r="C6407" t="s">
        <v>43</v>
      </c>
      <c r="D6407" t="s">
        <v>58</v>
      </c>
      <c r="E6407" t="s">
        <v>307</v>
      </c>
      <c r="F6407" t="s">
        <v>307</v>
      </c>
      <c r="G6407" t="s">
        <v>307</v>
      </c>
      <c r="H6407" t="s">
        <v>307</v>
      </c>
      <c r="I6407" t="s">
        <v>307</v>
      </c>
      <c r="J6407" t="s">
        <v>307</v>
      </c>
      <c r="K6407" t="s">
        <v>307</v>
      </c>
      <c r="L6407" t="s">
        <v>307</v>
      </c>
      <c r="M6407" t="s">
        <v>307</v>
      </c>
      <c r="N6407" t="s">
        <v>307</v>
      </c>
      <c r="O6407" t="s">
        <v>307</v>
      </c>
      <c r="P6407" t="s">
        <v>307</v>
      </c>
      <c r="Q6407" t="s">
        <v>307</v>
      </c>
      <c r="R6407" t="s">
        <v>307</v>
      </c>
      <c r="S6407" t="s">
        <v>307</v>
      </c>
      <c r="T6407" t="s">
        <v>307</v>
      </c>
      <c r="U6407" t="s">
        <v>307</v>
      </c>
      <c r="V6407" t="s">
        <v>307</v>
      </c>
      <c r="W6407" t="s">
        <v>307</v>
      </c>
    </row>
    <row r="6408" spans="1:26" x14ac:dyDescent="0.25">
      <c r="A6408">
        <v>901</v>
      </c>
      <c r="B6408" t="s">
        <v>276</v>
      </c>
      <c r="C6408" t="s">
        <v>43</v>
      </c>
      <c r="D6408" t="s">
        <v>59</v>
      </c>
      <c r="E6408" t="s">
        <v>307</v>
      </c>
      <c r="F6408" t="s">
        <v>307</v>
      </c>
      <c r="G6408" t="s">
        <v>307</v>
      </c>
      <c r="H6408" t="s">
        <v>307</v>
      </c>
      <c r="I6408" t="s">
        <v>307</v>
      </c>
      <c r="J6408" t="s">
        <v>307</v>
      </c>
      <c r="K6408" t="s">
        <v>307</v>
      </c>
      <c r="L6408" t="s">
        <v>307</v>
      </c>
      <c r="M6408" t="s">
        <v>307</v>
      </c>
      <c r="N6408" t="s">
        <v>307</v>
      </c>
      <c r="O6408" t="s">
        <v>307</v>
      </c>
      <c r="P6408" t="s">
        <v>307</v>
      </c>
      <c r="Q6408" t="s">
        <v>307</v>
      </c>
      <c r="R6408" t="s">
        <v>307</v>
      </c>
      <c r="S6408" t="s">
        <v>307</v>
      </c>
      <c r="T6408" t="s">
        <v>307</v>
      </c>
      <c r="U6408" t="s">
        <v>307</v>
      </c>
      <c r="V6408" t="s">
        <v>307</v>
      </c>
      <c r="W6408" t="s">
        <v>307</v>
      </c>
    </row>
    <row r="6409" spans="1:26" x14ac:dyDescent="0.25">
      <c r="A6409">
        <v>901</v>
      </c>
      <c r="B6409" t="s">
        <v>276</v>
      </c>
      <c r="C6409" t="s">
        <v>43</v>
      </c>
      <c r="D6409" t="s">
        <v>60</v>
      </c>
      <c r="E6409" t="s">
        <v>307</v>
      </c>
      <c r="F6409" t="s">
        <v>307</v>
      </c>
      <c r="G6409" t="s">
        <v>307</v>
      </c>
      <c r="H6409" t="s">
        <v>307</v>
      </c>
      <c r="I6409" t="s">
        <v>307</v>
      </c>
      <c r="J6409" t="s">
        <v>307</v>
      </c>
      <c r="K6409" t="s">
        <v>307</v>
      </c>
      <c r="L6409" t="s">
        <v>307</v>
      </c>
      <c r="M6409" t="s">
        <v>307</v>
      </c>
      <c r="N6409" t="s">
        <v>307</v>
      </c>
      <c r="O6409" t="s">
        <v>307</v>
      </c>
      <c r="P6409" t="s">
        <v>307</v>
      </c>
      <c r="Q6409" t="s">
        <v>307</v>
      </c>
      <c r="R6409" t="s">
        <v>307</v>
      </c>
      <c r="S6409" t="s">
        <v>307</v>
      </c>
      <c r="T6409" t="s">
        <v>307</v>
      </c>
      <c r="U6409" t="s">
        <v>307</v>
      </c>
      <c r="V6409" t="s">
        <v>307</v>
      </c>
      <c r="W6409" t="s">
        <v>307</v>
      </c>
    </row>
    <row r="6410" spans="1:26" x14ac:dyDescent="0.25">
      <c r="A6410">
        <v>901</v>
      </c>
      <c r="B6410" t="s">
        <v>276</v>
      </c>
      <c r="C6410" t="s">
        <v>43</v>
      </c>
      <c r="D6410" t="s">
        <v>61</v>
      </c>
      <c r="E6410" t="s">
        <v>307</v>
      </c>
      <c r="F6410" t="s">
        <v>307</v>
      </c>
      <c r="G6410" t="s">
        <v>307</v>
      </c>
      <c r="H6410" t="s">
        <v>307</v>
      </c>
      <c r="I6410" t="s">
        <v>307</v>
      </c>
      <c r="J6410" t="s">
        <v>307</v>
      </c>
      <c r="K6410" t="s">
        <v>307</v>
      </c>
      <c r="L6410" t="s">
        <v>307</v>
      </c>
      <c r="M6410" t="s">
        <v>307</v>
      </c>
      <c r="N6410" t="s">
        <v>307</v>
      </c>
      <c r="O6410" t="s">
        <v>307</v>
      </c>
      <c r="P6410" t="s">
        <v>307</v>
      </c>
      <c r="Q6410" t="s">
        <v>307</v>
      </c>
      <c r="R6410" t="s">
        <v>307</v>
      </c>
      <c r="S6410" t="s">
        <v>307</v>
      </c>
      <c r="T6410" t="s">
        <v>307</v>
      </c>
      <c r="U6410" t="s">
        <v>307</v>
      </c>
      <c r="V6410" t="s">
        <v>307</v>
      </c>
      <c r="W6410" t="s">
        <v>307</v>
      </c>
    </row>
    <row r="6411" spans="1:26" x14ac:dyDescent="0.25">
      <c r="A6411">
        <v>901</v>
      </c>
      <c r="B6411" t="s">
        <v>276</v>
      </c>
      <c r="C6411" t="s">
        <v>43</v>
      </c>
      <c r="D6411" t="s">
        <v>62</v>
      </c>
      <c r="E6411" t="s">
        <v>307</v>
      </c>
      <c r="F6411" t="s">
        <v>307</v>
      </c>
      <c r="G6411" t="s">
        <v>307</v>
      </c>
      <c r="H6411" t="s">
        <v>307</v>
      </c>
      <c r="I6411" t="s">
        <v>307</v>
      </c>
      <c r="J6411" t="s">
        <v>307</v>
      </c>
      <c r="K6411" t="s">
        <v>307</v>
      </c>
      <c r="L6411" t="s">
        <v>307</v>
      </c>
      <c r="M6411" t="s">
        <v>307</v>
      </c>
      <c r="N6411" t="s">
        <v>307</v>
      </c>
      <c r="O6411" t="s">
        <v>307</v>
      </c>
      <c r="P6411" t="s">
        <v>307</v>
      </c>
      <c r="Q6411" t="s">
        <v>307</v>
      </c>
      <c r="R6411" t="s">
        <v>307</v>
      </c>
      <c r="S6411" t="s">
        <v>307</v>
      </c>
      <c r="T6411" t="s">
        <v>307</v>
      </c>
      <c r="U6411" t="s">
        <v>307</v>
      </c>
      <c r="V6411" t="s">
        <v>307</v>
      </c>
      <c r="W6411" t="s">
        <v>307</v>
      </c>
    </row>
    <row r="6412" spans="1:26" x14ac:dyDescent="0.25">
      <c r="A6412">
        <v>901</v>
      </c>
      <c r="B6412" t="s">
        <v>276</v>
      </c>
      <c r="C6412" t="s">
        <v>476</v>
      </c>
      <c r="D6412" t="s">
        <v>48</v>
      </c>
      <c r="E6412" t="s">
        <v>307</v>
      </c>
      <c r="F6412" t="s">
        <v>307</v>
      </c>
      <c r="G6412" t="s">
        <v>307</v>
      </c>
    </row>
    <row r="6413" spans="1:26" x14ac:dyDescent="0.25">
      <c r="A6413">
        <v>901</v>
      </c>
      <c r="B6413" t="s">
        <v>276</v>
      </c>
      <c r="C6413" t="s">
        <v>477</v>
      </c>
      <c r="D6413" t="s">
        <v>48</v>
      </c>
      <c r="E6413" t="s">
        <v>307</v>
      </c>
      <c r="F6413" t="s">
        <v>307</v>
      </c>
      <c r="G6413" t="s">
        <v>307</v>
      </c>
    </row>
    <row r="6414" spans="1:26" x14ac:dyDescent="0.25">
      <c r="A6414">
        <v>901</v>
      </c>
      <c r="B6414" t="s">
        <v>276</v>
      </c>
      <c r="C6414" t="s">
        <v>45</v>
      </c>
      <c r="D6414" t="s">
        <v>63</v>
      </c>
      <c r="E6414" t="s">
        <v>307</v>
      </c>
      <c r="F6414" t="s">
        <v>307</v>
      </c>
      <c r="G6414" t="s">
        <v>307</v>
      </c>
      <c r="H6414" t="s">
        <v>307</v>
      </c>
      <c r="I6414" t="s">
        <v>307</v>
      </c>
      <c r="J6414" t="s">
        <v>307</v>
      </c>
      <c r="K6414" t="s">
        <v>307</v>
      </c>
      <c r="L6414" t="s">
        <v>307</v>
      </c>
      <c r="M6414" t="s">
        <v>307</v>
      </c>
      <c r="N6414" t="s">
        <v>307</v>
      </c>
      <c r="O6414" t="s">
        <v>307</v>
      </c>
      <c r="P6414" t="s">
        <v>307</v>
      </c>
      <c r="Q6414" t="s">
        <v>307</v>
      </c>
      <c r="R6414" t="s">
        <v>307</v>
      </c>
      <c r="S6414" t="s">
        <v>307</v>
      </c>
      <c r="T6414" t="s">
        <v>307</v>
      </c>
      <c r="U6414" t="s">
        <v>307</v>
      </c>
      <c r="V6414" t="s">
        <v>307</v>
      </c>
      <c r="W6414" t="s">
        <v>307</v>
      </c>
    </row>
    <row r="6415" spans="1:26" x14ac:dyDescent="0.25">
      <c r="A6415">
        <v>901</v>
      </c>
      <c r="B6415" t="s">
        <v>276</v>
      </c>
      <c r="C6415" t="s">
        <v>45</v>
      </c>
      <c r="D6415" t="s">
        <v>64</v>
      </c>
      <c r="E6415" t="s">
        <v>307</v>
      </c>
      <c r="F6415" t="s">
        <v>307</v>
      </c>
      <c r="G6415" t="s">
        <v>307</v>
      </c>
      <c r="H6415" t="s">
        <v>307</v>
      </c>
      <c r="I6415" t="s">
        <v>307</v>
      </c>
      <c r="J6415" t="s">
        <v>307</v>
      </c>
      <c r="K6415" t="s">
        <v>307</v>
      </c>
      <c r="L6415" t="s">
        <v>307</v>
      </c>
      <c r="M6415" t="s">
        <v>307</v>
      </c>
      <c r="N6415" t="s">
        <v>307</v>
      </c>
      <c r="O6415" t="s">
        <v>307</v>
      </c>
      <c r="P6415" t="s">
        <v>307</v>
      </c>
      <c r="Q6415" t="s">
        <v>307</v>
      </c>
      <c r="R6415" t="s">
        <v>307</v>
      </c>
      <c r="S6415" t="s">
        <v>307</v>
      </c>
      <c r="T6415" t="s">
        <v>307</v>
      </c>
      <c r="U6415" t="s">
        <v>307</v>
      </c>
      <c r="V6415" t="s">
        <v>307</v>
      </c>
      <c r="W6415" t="s">
        <v>307</v>
      </c>
    </row>
    <row r="6416" spans="1:26" x14ac:dyDescent="0.25">
      <c r="A6416">
        <v>901</v>
      </c>
      <c r="B6416" t="s">
        <v>276</v>
      </c>
      <c r="C6416" t="s">
        <v>40</v>
      </c>
      <c r="D6416" t="s">
        <v>52</v>
      </c>
      <c r="E6416" t="s">
        <v>307</v>
      </c>
      <c r="F6416" t="s">
        <v>307</v>
      </c>
      <c r="G6416" t="s">
        <v>307</v>
      </c>
      <c r="H6416" t="s">
        <v>307</v>
      </c>
      <c r="I6416" t="s">
        <v>307</v>
      </c>
      <c r="J6416" t="s">
        <v>307</v>
      </c>
      <c r="K6416" t="s">
        <v>307</v>
      </c>
      <c r="L6416" t="s">
        <v>307</v>
      </c>
      <c r="M6416" t="s">
        <v>307</v>
      </c>
      <c r="N6416" t="s">
        <v>307</v>
      </c>
      <c r="O6416" t="s">
        <v>307</v>
      </c>
      <c r="P6416" t="s">
        <v>307</v>
      </c>
      <c r="Q6416" t="s">
        <v>307</v>
      </c>
      <c r="R6416" t="s">
        <v>307</v>
      </c>
      <c r="S6416" t="s">
        <v>307</v>
      </c>
      <c r="T6416" t="s">
        <v>307</v>
      </c>
      <c r="U6416" t="s">
        <v>307</v>
      </c>
      <c r="V6416" t="s">
        <v>307</v>
      </c>
      <c r="W6416" t="s">
        <v>307</v>
      </c>
      <c r="X6416" t="s">
        <v>307</v>
      </c>
      <c r="Y6416" t="s">
        <v>307</v>
      </c>
      <c r="Z6416" t="s">
        <v>307</v>
      </c>
    </row>
    <row r="6417" spans="1:42" x14ac:dyDescent="0.25">
      <c r="A6417">
        <v>901</v>
      </c>
      <c r="B6417" t="s">
        <v>276</v>
      </c>
      <c r="C6417" t="s">
        <v>40</v>
      </c>
      <c r="D6417" t="s">
        <v>53</v>
      </c>
      <c r="E6417" t="s">
        <v>307</v>
      </c>
      <c r="F6417" t="s">
        <v>307</v>
      </c>
      <c r="G6417" t="s">
        <v>307</v>
      </c>
      <c r="H6417" t="s">
        <v>307</v>
      </c>
      <c r="I6417" t="s">
        <v>307</v>
      </c>
      <c r="J6417" t="s">
        <v>307</v>
      </c>
      <c r="K6417" t="s">
        <v>307</v>
      </c>
      <c r="L6417" t="s">
        <v>307</v>
      </c>
      <c r="M6417" t="s">
        <v>307</v>
      </c>
      <c r="N6417" t="s">
        <v>307</v>
      </c>
      <c r="O6417" t="s">
        <v>307</v>
      </c>
      <c r="P6417" t="s">
        <v>307</v>
      </c>
      <c r="Q6417" t="s">
        <v>307</v>
      </c>
      <c r="R6417" t="s">
        <v>307</v>
      </c>
      <c r="S6417" t="s">
        <v>307</v>
      </c>
      <c r="T6417" t="s">
        <v>307</v>
      </c>
      <c r="U6417" t="s">
        <v>307</v>
      </c>
      <c r="V6417" t="s">
        <v>307</v>
      </c>
      <c r="W6417" t="s">
        <v>307</v>
      </c>
      <c r="X6417" t="s">
        <v>307</v>
      </c>
      <c r="Y6417" t="s">
        <v>307</v>
      </c>
      <c r="Z6417" t="s">
        <v>307</v>
      </c>
    </row>
    <row r="6418" spans="1:42" x14ac:dyDescent="0.25">
      <c r="A6418">
        <v>901</v>
      </c>
      <c r="B6418" t="s">
        <v>276</v>
      </c>
      <c r="C6418" t="s">
        <v>39</v>
      </c>
      <c r="D6418" t="s">
        <v>50</v>
      </c>
      <c r="E6418" t="s">
        <v>307</v>
      </c>
      <c r="F6418" t="s">
        <v>307</v>
      </c>
      <c r="G6418" t="s">
        <v>307</v>
      </c>
      <c r="H6418" t="s">
        <v>307</v>
      </c>
      <c r="I6418" t="s">
        <v>307</v>
      </c>
      <c r="J6418" t="s">
        <v>307</v>
      </c>
      <c r="K6418" t="s">
        <v>307</v>
      </c>
      <c r="L6418" t="s">
        <v>307</v>
      </c>
      <c r="M6418" t="s">
        <v>307</v>
      </c>
      <c r="N6418" t="s">
        <v>307</v>
      </c>
      <c r="O6418" t="s">
        <v>307</v>
      </c>
      <c r="P6418" t="s">
        <v>307</v>
      </c>
      <c r="Q6418" t="s">
        <v>307</v>
      </c>
      <c r="R6418" t="s">
        <v>307</v>
      </c>
      <c r="S6418" t="s">
        <v>307</v>
      </c>
      <c r="T6418" t="s">
        <v>307</v>
      </c>
      <c r="U6418" t="s">
        <v>307</v>
      </c>
      <c r="V6418" t="s">
        <v>307</v>
      </c>
      <c r="W6418" t="s">
        <v>307</v>
      </c>
      <c r="X6418" t="s">
        <v>307</v>
      </c>
      <c r="Y6418" t="s">
        <v>307</v>
      </c>
      <c r="Z6418" t="s">
        <v>307</v>
      </c>
      <c r="AA6418" t="s">
        <v>307</v>
      </c>
      <c r="AB6418" t="s">
        <v>307</v>
      </c>
      <c r="AC6418" t="s">
        <v>307</v>
      </c>
      <c r="AD6418" t="s">
        <v>307</v>
      </c>
      <c r="AE6418" t="s">
        <v>307</v>
      </c>
      <c r="AF6418" t="s">
        <v>307</v>
      </c>
      <c r="AG6418" t="s">
        <v>307</v>
      </c>
      <c r="AH6418" t="s">
        <v>307</v>
      </c>
      <c r="AI6418" t="s">
        <v>307</v>
      </c>
      <c r="AJ6418" t="s">
        <v>307</v>
      </c>
      <c r="AK6418" t="s">
        <v>307</v>
      </c>
      <c r="AL6418" t="s">
        <v>307</v>
      </c>
      <c r="AM6418" t="s">
        <v>307</v>
      </c>
      <c r="AN6418" t="s">
        <v>307</v>
      </c>
      <c r="AO6418" t="s">
        <v>307</v>
      </c>
      <c r="AP6418" t="s">
        <v>307</v>
      </c>
    </row>
    <row r="6419" spans="1:42" x14ac:dyDescent="0.25">
      <c r="A6419">
        <v>901</v>
      </c>
      <c r="B6419" t="s">
        <v>276</v>
      </c>
      <c r="C6419" t="s">
        <v>39</v>
      </c>
      <c r="D6419" t="s">
        <v>48</v>
      </c>
      <c r="E6419" t="s">
        <v>307</v>
      </c>
      <c r="F6419" t="s">
        <v>307</v>
      </c>
      <c r="G6419" t="s">
        <v>307</v>
      </c>
      <c r="H6419" t="s">
        <v>307</v>
      </c>
      <c r="I6419" t="s">
        <v>307</v>
      </c>
      <c r="J6419" t="s">
        <v>307</v>
      </c>
      <c r="K6419" t="s">
        <v>307</v>
      </c>
      <c r="L6419" t="s">
        <v>307</v>
      </c>
      <c r="M6419" t="s">
        <v>307</v>
      </c>
      <c r="N6419" t="s">
        <v>307</v>
      </c>
      <c r="O6419" t="s">
        <v>307</v>
      </c>
      <c r="P6419" t="s">
        <v>307</v>
      </c>
      <c r="Q6419" t="s">
        <v>307</v>
      </c>
      <c r="R6419" t="s">
        <v>307</v>
      </c>
      <c r="S6419" t="s">
        <v>307</v>
      </c>
      <c r="T6419" t="s">
        <v>307</v>
      </c>
      <c r="U6419" t="s">
        <v>307</v>
      </c>
      <c r="V6419" t="s">
        <v>307</v>
      </c>
      <c r="W6419" t="s">
        <v>307</v>
      </c>
      <c r="X6419" t="s">
        <v>307</v>
      </c>
      <c r="Y6419" t="s">
        <v>307</v>
      </c>
      <c r="Z6419" t="s">
        <v>307</v>
      </c>
      <c r="AA6419" t="s">
        <v>307</v>
      </c>
      <c r="AB6419" t="s">
        <v>307</v>
      </c>
      <c r="AC6419" t="s">
        <v>307</v>
      </c>
      <c r="AD6419" t="s">
        <v>307</v>
      </c>
      <c r="AE6419" t="s">
        <v>307</v>
      </c>
      <c r="AF6419" t="s">
        <v>307</v>
      </c>
      <c r="AG6419" t="s">
        <v>307</v>
      </c>
      <c r="AH6419" t="s">
        <v>307</v>
      </c>
      <c r="AI6419" t="s">
        <v>307</v>
      </c>
      <c r="AJ6419" t="s">
        <v>307</v>
      </c>
      <c r="AK6419" t="s">
        <v>307</v>
      </c>
      <c r="AL6419" t="s">
        <v>307</v>
      </c>
      <c r="AM6419" t="s">
        <v>307</v>
      </c>
      <c r="AN6419" t="s">
        <v>307</v>
      </c>
      <c r="AO6419" t="s">
        <v>307</v>
      </c>
      <c r="AP6419" t="s">
        <v>307</v>
      </c>
    </row>
    <row r="6420" spans="1:42" x14ac:dyDescent="0.25">
      <c r="A6420">
        <v>901</v>
      </c>
      <c r="B6420" t="s">
        <v>276</v>
      </c>
      <c r="C6420" t="s">
        <v>39</v>
      </c>
      <c r="D6420" t="s">
        <v>51</v>
      </c>
      <c r="E6420" t="s">
        <v>307</v>
      </c>
      <c r="F6420" t="s">
        <v>307</v>
      </c>
      <c r="G6420" t="s">
        <v>307</v>
      </c>
      <c r="H6420" t="s">
        <v>307</v>
      </c>
      <c r="I6420" t="s">
        <v>307</v>
      </c>
      <c r="J6420" t="s">
        <v>307</v>
      </c>
      <c r="K6420" t="s">
        <v>307</v>
      </c>
      <c r="L6420" t="s">
        <v>307</v>
      </c>
      <c r="M6420" t="s">
        <v>307</v>
      </c>
      <c r="N6420" t="s">
        <v>307</v>
      </c>
      <c r="O6420" t="s">
        <v>307</v>
      </c>
      <c r="P6420" t="s">
        <v>307</v>
      </c>
      <c r="Q6420" t="s">
        <v>307</v>
      </c>
      <c r="R6420" t="s">
        <v>307</v>
      </c>
      <c r="S6420" t="s">
        <v>307</v>
      </c>
      <c r="T6420" t="s">
        <v>307</v>
      </c>
      <c r="U6420" t="s">
        <v>307</v>
      </c>
      <c r="V6420" t="s">
        <v>307</v>
      </c>
      <c r="W6420" t="s">
        <v>307</v>
      </c>
      <c r="X6420" t="s">
        <v>307</v>
      </c>
      <c r="Y6420" t="s">
        <v>307</v>
      </c>
      <c r="Z6420" t="s">
        <v>307</v>
      </c>
      <c r="AA6420" t="s">
        <v>307</v>
      </c>
      <c r="AB6420" t="s">
        <v>307</v>
      </c>
      <c r="AC6420" t="s">
        <v>307</v>
      </c>
      <c r="AD6420" t="s">
        <v>307</v>
      </c>
      <c r="AE6420" t="s">
        <v>307</v>
      </c>
      <c r="AF6420" t="s">
        <v>307</v>
      </c>
      <c r="AG6420" t="s">
        <v>307</v>
      </c>
      <c r="AH6420" t="s">
        <v>307</v>
      </c>
      <c r="AI6420" t="s">
        <v>307</v>
      </c>
      <c r="AJ6420" t="s">
        <v>307</v>
      </c>
      <c r="AK6420" t="s">
        <v>307</v>
      </c>
      <c r="AL6420" t="s">
        <v>307</v>
      </c>
      <c r="AM6420" t="s">
        <v>307</v>
      </c>
      <c r="AN6420" t="s">
        <v>307</v>
      </c>
      <c r="AO6420" t="s">
        <v>307</v>
      </c>
      <c r="AP6420" t="s">
        <v>307</v>
      </c>
    </row>
    <row r="6421" spans="1:42" x14ac:dyDescent="0.25">
      <c r="A6421">
        <v>901</v>
      </c>
      <c r="B6421" t="s">
        <v>276</v>
      </c>
      <c r="C6421" t="s">
        <v>46</v>
      </c>
      <c r="D6421" t="s">
        <v>65</v>
      </c>
      <c r="E6421" t="s">
        <v>307</v>
      </c>
      <c r="F6421" t="s">
        <v>307</v>
      </c>
      <c r="G6421" t="s">
        <v>307</v>
      </c>
      <c r="H6421" t="s">
        <v>307</v>
      </c>
      <c r="I6421" t="s">
        <v>307</v>
      </c>
      <c r="J6421" t="s">
        <v>307</v>
      </c>
      <c r="K6421" t="s">
        <v>307</v>
      </c>
      <c r="L6421" t="s">
        <v>307</v>
      </c>
      <c r="M6421" t="s">
        <v>307</v>
      </c>
      <c r="N6421" t="s">
        <v>307</v>
      </c>
      <c r="O6421" t="s">
        <v>307</v>
      </c>
      <c r="P6421" t="s">
        <v>307</v>
      </c>
      <c r="Q6421" t="s">
        <v>307</v>
      </c>
      <c r="R6421" t="s">
        <v>307</v>
      </c>
      <c r="S6421" t="s">
        <v>307</v>
      </c>
      <c r="T6421" t="s">
        <v>307</v>
      </c>
      <c r="U6421" t="s">
        <v>307</v>
      </c>
      <c r="V6421" t="s">
        <v>307</v>
      </c>
      <c r="W6421" t="s">
        <v>307</v>
      </c>
      <c r="X6421" t="s">
        <v>307</v>
      </c>
      <c r="Y6421" t="s">
        <v>307</v>
      </c>
      <c r="Z6421" t="s">
        <v>307</v>
      </c>
    </row>
    <row r="6422" spans="1:42" x14ac:dyDescent="0.25">
      <c r="A6422">
        <v>901</v>
      </c>
      <c r="B6422" t="s">
        <v>276</v>
      </c>
      <c r="C6422" t="s">
        <v>46</v>
      </c>
      <c r="D6422" t="s">
        <v>66</v>
      </c>
      <c r="E6422" t="s">
        <v>307</v>
      </c>
      <c r="F6422" t="s">
        <v>307</v>
      </c>
      <c r="G6422" t="s">
        <v>307</v>
      </c>
      <c r="H6422" t="s">
        <v>307</v>
      </c>
      <c r="I6422" t="s">
        <v>307</v>
      </c>
      <c r="J6422" t="s">
        <v>307</v>
      </c>
      <c r="K6422" t="s">
        <v>307</v>
      </c>
      <c r="L6422" t="s">
        <v>307</v>
      </c>
      <c r="M6422" t="s">
        <v>307</v>
      </c>
      <c r="N6422" t="s">
        <v>307</v>
      </c>
      <c r="O6422" t="s">
        <v>307</v>
      </c>
      <c r="P6422" t="s">
        <v>307</v>
      </c>
      <c r="Q6422" t="s">
        <v>307</v>
      </c>
      <c r="R6422" t="s">
        <v>307</v>
      </c>
      <c r="S6422" t="s">
        <v>307</v>
      </c>
      <c r="T6422" t="s">
        <v>307</v>
      </c>
      <c r="U6422" t="s">
        <v>307</v>
      </c>
      <c r="V6422" t="s">
        <v>307</v>
      </c>
      <c r="W6422" t="s">
        <v>307</v>
      </c>
      <c r="X6422" t="s">
        <v>307</v>
      </c>
      <c r="Y6422" t="s">
        <v>307</v>
      </c>
      <c r="Z6422" t="s">
        <v>307</v>
      </c>
    </row>
    <row r="6423" spans="1:42" x14ac:dyDescent="0.25">
      <c r="A6423">
        <v>901</v>
      </c>
      <c r="B6423" t="s">
        <v>276</v>
      </c>
      <c r="C6423" t="s">
        <v>46</v>
      </c>
      <c r="D6423" t="s">
        <v>67</v>
      </c>
      <c r="E6423" t="s">
        <v>307</v>
      </c>
      <c r="F6423" t="s">
        <v>307</v>
      </c>
      <c r="G6423" t="s">
        <v>307</v>
      </c>
      <c r="H6423" t="s">
        <v>307</v>
      </c>
      <c r="I6423" t="s">
        <v>307</v>
      </c>
      <c r="J6423" t="s">
        <v>307</v>
      </c>
      <c r="K6423" t="s">
        <v>307</v>
      </c>
      <c r="L6423" t="s">
        <v>307</v>
      </c>
      <c r="M6423" t="s">
        <v>307</v>
      </c>
      <c r="N6423" t="s">
        <v>307</v>
      </c>
      <c r="O6423" t="s">
        <v>307</v>
      </c>
      <c r="P6423" t="s">
        <v>307</v>
      </c>
      <c r="Q6423" t="s">
        <v>307</v>
      </c>
      <c r="R6423" t="s">
        <v>307</v>
      </c>
      <c r="S6423" t="s">
        <v>307</v>
      </c>
      <c r="T6423" t="s">
        <v>307</v>
      </c>
      <c r="U6423" t="s">
        <v>307</v>
      </c>
      <c r="V6423" t="s">
        <v>307</v>
      </c>
      <c r="W6423" t="s">
        <v>307</v>
      </c>
      <c r="X6423" t="s">
        <v>307</v>
      </c>
      <c r="Y6423" t="s">
        <v>307</v>
      </c>
      <c r="Z6423" t="s">
        <v>307</v>
      </c>
    </row>
    <row r="6424" spans="1:42" x14ac:dyDescent="0.25">
      <c r="A6424">
        <v>901</v>
      </c>
      <c r="B6424" t="s">
        <v>276</v>
      </c>
      <c r="C6424" t="s">
        <v>46</v>
      </c>
      <c r="D6424" t="s">
        <v>68</v>
      </c>
      <c r="E6424" t="s">
        <v>307</v>
      </c>
      <c r="F6424" t="s">
        <v>307</v>
      </c>
      <c r="G6424" t="s">
        <v>307</v>
      </c>
      <c r="H6424" t="s">
        <v>307</v>
      </c>
      <c r="I6424" t="s">
        <v>307</v>
      </c>
      <c r="J6424" t="s">
        <v>307</v>
      </c>
      <c r="K6424" t="s">
        <v>307</v>
      </c>
      <c r="L6424" t="s">
        <v>307</v>
      </c>
      <c r="M6424" t="s">
        <v>307</v>
      </c>
      <c r="N6424" t="s">
        <v>307</v>
      </c>
      <c r="O6424" t="s">
        <v>307</v>
      </c>
      <c r="P6424" t="s">
        <v>307</v>
      </c>
      <c r="Q6424" t="s">
        <v>307</v>
      </c>
      <c r="R6424" t="s">
        <v>307</v>
      </c>
      <c r="S6424" t="s">
        <v>307</v>
      </c>
      <c r="T6424" t="s">
        <v>307</v>
      </c>
      <c r="U6424" t="s">
        <v>307</v>
      </c>
      <c r="V6424" t="s">
        <v>307</v>
      </c>
      <c r="W6424" t="s">
        <v>307</v>
      </c>
      <c r="X6424" t="s">
        <v>307</v>
      </c>
      <c r="Y6424" t="s">
        <v>307</v>
      </c>
      <c r="Z6424" t="s">
        <v>307</v>
      </c>
    </row>
    <row r="6425" spans="1:42" x14ac:dyDescent="0.25">
      <c r="A6425">
        <v>901</v>
      </c>
      <c r="B6425" t="s">
        <v>276</v>
      </c>
      <c r="C6425" t="s">
        <v>46</v>
      </c>
      <c r="D6425" t="s">
        <v>69</v>
      </c>
      <c r="E6425" t="s">
        <v>307</v>
      </c>
      <c r="F6425" t="s">
        <v>307</v>
      </c>
      <c r="G6425" t="s">
        <v>307</v>
      </c>
      <c r="H6425" t="s">
        <v>307</v>
      </c>
      <c r="I6425" t="s">
        <v>307</v>
      </c>
      <c r="J6425" t="s">
        <v>307</v>
      </c>
      <c r="K6425" t="s">
        <v>307</v>
      </c>
      <c r="L6425" t="s">
        <v>307</v>
      </c>
      <c r="M6425" t="s">
        <v>307</v>
      </c>
      <c r="N6425" t="s">
        <v>307</v>
      </c>
      <c r="O6425" t="s">
        <v>307</v>
      </c>
      <c r="P6425" t="s">
        <v>307</v>
      </c>
      <c r="Q6425" t="s">
        <v>307</v>
      </c>
      <c r="R6425" t="s">
        <v>307</v>
      </c>
      <c r="S6425" t="s">
        <v>307</v>
      </c>
      <c r="T6425" t="s">
        <v>307</v>
      </c>
      <c r="U6425" t="s">
        <v>307</v>
      </c>
      <c r="V6425" t="s">
        <v>307</v>
      </c>
      <c r="W6425" t="s">
        <v>307</v>
      </c>
      <c r="X6425" t="s">
        <v>307</v>
      </c>
      <c r="Y6425" t="s">
        <v>307</v>
      </c>
      <c r="Z6425" t="s">
        <v>307</v>
      </c>
    </row>
    <row r="6426" spans="1:42" x14ac:dyDescent="0.25">
      <c r="A6426">
        <v>901</v>
      </c>
      <c r="B6426" t="s">
        <v>276</v>
      </c>
      <c r="C6426" t="s">
        <v>46</v>
      </c>
      <c r="D6426" t="s">
        <v>70</v>
      </c>
      <c r="E6426" t="s">
        <v>307</v>
      </c>
      <c r="F6426" t="s">
        <v>307</v>
      </c>
      <c r="G6426" t="s">
        <v>307</v>
      </c>
      <c r="H6426" t="s">
        <v>307</v>
      </c>
      <c r="I6426" t="s">
        <v>307</v>
      </c>
      <c r="J6426" t="s">
        <v>307</v>
      </c>
      <c r="K6426" t="s">
        <v>307</v>
      </c>
      <c r="L6426" t="s">
        <v>307</v>
      </c>
      <c r="M6426" t="s">
        <v>307</v>
      </c>
      <c r="N6426" t="s">
        <v>307</v>
      </c>
      <c r="O6426" t="s">
        <v>307</v>
      </c>
      <c r="P6426" t="s">
        <v>307</v>
      </c>
      <c r="Q6426" t="s">
        <v>307</v>
      </c>
      <c r="R6426" t="s">
        <v>307</v>
      </c>
      <c r="S6426" t="s">
        <v>307</v>
      </c>
      <c r="T6426" t="s">
        <v>307</v>
      </c>
      <c r="U6426" t="s">
        <v>307</v>
      </c>
      <c r="V6426" t="s">
        <v>307</v>
      </c>
      <c r="W6426" t="s">
        <v>307</v>
      </c>
      <c r="X6426" t="s">
        <v>307</v>
      </c>
      <c r="Y6426" t="s">
        <v>307</v>
      </c>
      <c r="Z6426" t="s">
        <v>307</v>
      </c>
    </row>
    <row r="6427" spans="1:42" x14ac:dyDescent="0.25">
      <c r="A6427">
        <v>901</v>
      </c>
      <c r="B6427" t="s">
        <v>276</v>
      </c>
      <c r="C6427" t="s">
        <v>46</v>
      </c>
      <c r="D6427" t="s">
        <v>71</v>
      </c>
      <c r="E6427" t="s">
        <v>307</v>
      </c>
      <c r="F6427" t="s">
        <v>307</v>
      </c>
      <c r="G6427" t="s">
        <v>307</v>
      </c>
      <c r="H6427" t="s">
        <v>307</v>
      </c>
      <c r="I6427" t="s">
        <v>307</v>
      </c>
      <c r="J6427" t="s">
        <v>307</v>
      </c>
      <c r="K6427" t="s">
        <v>307</v>
      </c>
      <c r="L6427" t="s">
        <v>307</v>
      </c>
      <c r="M6427" t="s">
        <v>307</v>
      </c>
      <c r="N6427" t="s">
        <v>307</v>
      </c>
      <c r="O6427" t="s">
        <v>307</v>
      </c>
      <c r="P6427" t="s">
        <v>307</v>
      </c>
      <c r="Q6427" t="s">
        <v>307</v>
      </c>
      <c r="R6427" t="s">
        <v>307</v>
      </c>
      <c r="S6427" t="s">
        <v>307</v>
      </c>
      <c r="T6427" t="s">
        <v>307</v>
      </c>
      <c r="U6427" t="s">
        <v>307</v>
      </c>
      <c r="V6427" t="s">
        <v>307</v>
      </c>
      <c r="W6427" t="s">
        <v>307</v>
      </c>
      <c r="X6427" t="s">
        <v>307</v>
      </c>
      <c r="Y6427" t="s">
        <v>307</v>
      </c>
      <c r="Z6427" t="s">
        <v>307</v>
      </c>
    </row>
    <row r="6428" spans="1:42" x14ac:dyDescent="0.25">
      <c r="A6428">
        <v>901</v>
      </c>
      <c r="B6428" t="s">
        <v>276</v>
      </c>
      <c r="C6428" t="s">
        <v>46</v>
      </c>
      <c r="D6428" t="s">
        <v>72</v>
      </c>
      <c r="E6428" t="s">
        <v>307</v>
      </c>
      <c r="F6428" t="s">
        <v>307</v>
      </c>
      <c r="G6428" t="s">
        <v>307</v>
      </c>
      <c r="H6428" t="s">
        <v>307</v>
      </c>
      <c r="I6428" t="s">
        <v>307</v>
      </c>
      <c r="J6428" t="s">
        <v>307</v>
      </c>
      <c r="K6428" t="s">
        <v>307</v>
      </c>
      <c r="L6428" t="s">
        <v>307</v>
      </c>
      <c r="M6428" t="s">
        <v>307</v>
      </c>
      <c r="N6428" t="s">
        <v>307</v>
      </c>
      <c r="O6428" t="s">
        <v>307</v>
      </c>
      <c r="P6428" t="s">
        <v>307</v>
      </c>
      <c r="Q6428" t="s">
        <v>307</v>
      </c>
      <c r="R6428" t="s">
        <v>307</v>
      </c>
      <c r="S6428" t="s">
        <v>307</v>
      </c>
      <c r="T6428" t="s">
        <v>307</v>
      </c>
      <c r="U6428" t="s">
        <v>307</v>
      </c>
      <c r="V6428" t="s">
        <v>307</v>
      </c>
      <c r="W6428" t="s">
        <v>307</v>
      </c>
      <c r="X6428" t="s">
        <v>307</v>
      </c>
      <c r="Y6428" t="s">
        <v>307</v>
      </c>
      <c r="Z6428" t="s">
        <v>307</v>
      </c>
    </row>
    <row r="6429" spans="1:42" x14ac:dyDescent="0.25">
      <c r="A6429">
        <v>901</v>
      </c>
      <c r="B6429" t="s">
        <v>276</v>
      </c>
      <c r="C6429" t="s">
        <v>46</v>
      </c>
      <c r="D6429" t="s">
        <v>47</v>
      </c>
      <c r="E6429" t="s">
        <v>307</v>
      </c>
      <c r="F6429" t="s">
        <v>307</v>
      </c>
      <c r="G6429" t="s">
        <v>307</v>
      </c>
      <c r="H6429" t="s">
        <v>307</v>
      </c>
      <c r="I6429" t="s">
        <v>307</v>
      </c>
      <c r="J6429" t="s">
        <v>307</v>
      </c>
      <c r="K6429" t="s">
        <v>307</v>
      </c>
      <c r="L6429" t="s">
        <v>307</v>
      </c>
      <c r="M6429" t="s">
        <v>307</v>
      </c>
      <c r="N6429" t="s">
        <v>307</v>
      </c>
      <c r="O6429" t="s">
        <v>307</v>
      </c>
      <c r="P6429" t="s">
        <v>307</v>
      </c>
      <c r="Q6429" t="s">
        <v>307</v>
      </c>
      <c r="R6429" t="s">
        <v>307</v>
      </c>
      <c r="S6429" t="s">
        <v>307</v>
      </c>
      <c r="T6429" t="s">
        <v>307</v>
      </c>
      <c r="U6429" t="s">
        <v>307</v>
      </c>
      <c r="V6429" t="s">
        <v>307</v>
      </c>
      <c r="W6429" t="s">
        <v>307</v>
      </c>
      <c r="X6429" t="s">
        <v>307</v>
      </c>
      <c r="Y6429" t="s">
        <v>307</v>
      </c>
      <c r="Z6429" t="s">
        <v>307</v>
      </c>
    </row>
    <row r="6430" spans="1:42" x14ac:dyDescent="0.25">
      <c r="A6430">
        <v>901</v>
      </c>
      <c r="B6430" t="s">
        <v>276</v>
      </c>
      <c r="C6430" t="s">
        <v>46</v>
      </c>
      <c r="D6430" t="s">
        <v>48</v>
      </c>
      <c r="E6430" t="s">
        <v>307</v>
      </c>
      <c r="F6430" t="s">
        <v>307</v>
      </c>
      <c r="G6430" t="s">
        <v>307</v>
      </c>
      <c r="H6430" t="s">
        <v>307</v>
      </c>
      <c r="I6430" t="s">
        <v>307</v>
      </c>
      <c r="J6430" t="s">
        <v>307</v>
      </c>
      <c r="K6430" t="s">
        <v>307</v>
      </c>
      <c r="L6430" t="s">
        <v>307</v>
      </c>
      <c r="M6430" t="s">
        <v>307</v>
      </c>
      <c r="N6430" t="s">
        <v>307</v>
      </c>
      <c r="O6430" t="s">
        <v>307</v>
      </c>
      <c r="P6430" t="s">
        <v>307</v>
      </c>
      <c r="Q6430" t="s">
        <v>307</v>
      </c>
      <c r="R6430" t="s">
        <v>307</v>
      </c>
      <c r="S6430" t="s">
        <v>307</v>
      </c>
      <c r="T6430" t="s">
        <v>307</v>
      </c>
      <c r="U6430" t="s">
        <v>307</v>
      </c>
      <c r="V6430" t="s">
        <v>307</v>
      </c>
      <c r="W6430" t="s">
        <v>307</v>
      </c>
      <c r="X6430" t="s">
        <v>307</v>
      </c>
      <c r="Y6430" t="s">
        <v>307</v>
      </c>
      <c r="Z6430" t="s">
        <v>307</v>
      </c>
    </row>
    <row r="6431" spans="1:42" x14ac:dyDescent="0.25">
      <c r="A6431">
        <v>901</v>
      </c>
      <c r="B6431" t="s">
        <v>276</v>
      </c>
      <c r="C6431" t="s">
        <v>46</v>
      </c>
      <c r="D6431" t="s">
        <v>49</v>
      </c>
      <c r="E6431" t="s">
        <v>307</v>
      </c>
      <c r="F6431" t="s">
        <v>307</v>
      </c>
      <c r="G6431" t="s">
        <v>307</v>
      </c>
      <c r="H6431" t="s">
        <v>307</v>
      </c>
      <c r="I6431" t="s">
        <v>307</v>
      </c>
      <c r="J6431" t="s">
        <v>307</v>
      </c>
      <c r="K6431" t="s">
        <v>307</v>
      </c>
      <c r="L6431" t="s">
        <v>307</v>
      </c>
      <c r="M6431" t="s">
        <v>307</v>
      </c>
      <c r="N6431" t="s">
        <v>307</v>
      </c>
      <c r="O6431" t="s">
        <v>307</v>
      </c>
      <c r="P6431" t="s">
        <v>307</v>
      </c>
      <c r="Q6431" t="s">
        <v>307</v>
      </c>
      <c r="R6431" t="s">
        <v>307</v>
      </c>
      <c r="S6431" t="s">
        <v>307</v>
      </c>
      <c r="T6431" t="s">
        <v>307</v>
      </c>
      <c r="U6431" t="s">
        <v>307</v>
      </c>
      <c r="V6431" t="s">
        <v>307</v>
      </c>
      <c r="W6431" t="s">
        <v>307</v>
      </c>
      <c r="X6431" t="s">
        <v>307</v>
      </c>
      <c r="Y6431" t="s">
        <v>307</v>
      </c>
      <c r="Z6431" t="s">
        <v>307</v>
      </c>
    </row>
    <row r="6432" spans="1:42" x14ac:dyDescent="0.25">
      <c r="A6432">
        <v>901</v>
      </c>
      <c r="B6432" t="s">
        <v>276</v>
      </c>
      <c r="C6432" t="s">
        <v>41</v>
      </c>
      <c r="D6432" t="s">
        <v>48</v>
      </c>
      <c r="E6432" t="s">
        <v>307</v>
      </c>
      <c r="F6432" t="s">
        <v>307</v>
      </c>
      <c r="G6432" t="s">
        <v>307</v>
      </c>
      <c r="H6432" t="s">
        <v>307</v>
      </c>
      <c r="I6432" t="s">
        <v>307</v>
      </c>
      <c r="J6432" t="s">
        <v>307</v>
      </c>
      <c r="K6432" t="s">
        <v>307</v>
      </c>
      <c r="L6432" t="s">
        <v>307</v>
      </c>
      <c r="M6432" t="s">
        <v>307</v>
      </c>
      <c r="N6432" t="s">
        <v>307</v>
      </c>
      <c r="O6432" t="s">
        <v>307</v>
      </c>
      <c r="P6432" t="s">
        <v>307</v>
      </c>
      <c r="Q6432" t="s">
        <v>307</v>
      </c>
      <c r="R6432" t="s">
        <v>307</v>
      </c>
      <c r="S6432" t="s">
        <v>307</v>
      </c>
      <c r="T6432" t="s">
        <v>307</v>
      </c>
      <c r="U6432" t="s">
        <v>307</v>
      </c>
      <c r="V6432" t="s">
        <v>307</v>
      </c>
      <c r="W6432" t="s">
        <v>307</v>
      </c>
      <c r="X6432" t="s">
        <v>307</v>
      </c>
      <c r="Y6432" t="s">
        <v>307</v>
      </c>
      <c r="Z6432" t="s">
        <v>307</v>
      </c>
    </row>
    <row r="6433" spans="1:23" x14ac:dyDescent="0.25">
      <c r="A6433">
        <v>901</v>
      </c>
      <c r="B6433" t="s">
        <v>276</v>
      </c>
      <c r="C6433" t="s">
        <v>459</v>
      </c>
      <c r="D6433" t="s">
        <v>48</v>
      </c>
      <c r="E6433" t="s">
        <v>307</v>
      </c>
      <c r="F6433" t="s">
        <v>307</v>
      </c>
      <c r="G6433" t="s">
        <v>307</v>
      </c>
      <c r="H6433" t="s">
        <v>307</v>
      </c>
      <c r="I6433" t="s">
        <v>307</v>
      </c>
      <c r="J6433" t="s">
        <v>307</v>
      </c>
      <c r="K6433" t="s">
        <v>307</v>
      </c>
      <c r="L6433" t="s">
        <v>307</v>
      </c>
      <c r="M6433" t="s">
        <v>307</v>
      </c>
      <c r="N6433" t="s">
        <v>307</v>
      </c>
      <c r="O6433" t="s">
        <v>307</v>
      </c>
      <c r="P6433" t="s">
        <v>307</v>
      </c>
      <c r="Q6433" t="s">
        <v>307</v>
      </c>
    </row>
    <row r="6434" spans="1:23" x14ac:dyDescent="0.25">
      <c r="A6434">
        <v>901</v>
      </c>
      <c r="B6434" t="s">
        <v>276</v>
      </c>
      <c r="C6434" t="s">
        <v>304</v>
      </c>
      <c r="D6434" t="s">
        <v>48</v>
      </c>
      <c r="E6434" t="s">
        <v>307</v>
      </c>
      <c r="F6434" t="s">
        <v>307</v>
      </c>
      <c r="G6434" t="s">
        <v>307</v>
      </c>
      <c r="H6434" t="s">
        <v>307</v>
      </c>
      <c r="I6434" t="s">
        <v>307</v>
      </c>
      <c r="J6434" t="s">
        <v>307</v>
      </c>
      <c r="K6434" t="s">
        <v>307</v>
      </c>
      <c r="L6434" t="s">
        <v>307</v>
      </c>
      <c r="M6434" t="s">
        <v>307</v>
      </c>
      <c r="N6434" t="s">
        <v>307</v>
      </c>
      <c r="O6434" t="s">
        <v>307</v>
      </c>
      <c r="P6434" t="s">
        <v>307</v>
      </c>
      <c r="Q6434" t="s">
        <v>307</v>
      </c>
    </row>
    <row r="6435" spans="1:23" x14ac:dyDescent="0.25">
      <c r="A6435">
        <v>901</v>
      </c>
      <c r="B6435" t="s">
        <v>276</v>
      </c>
      <c r="C6435" t="s">
        <v>433</v>
      </c>
      <c r="D6435" t="s">
        <v>48</v>
      </c>
      <c r="E6435" t="s">
        <v>307</v>
      </c>
      <c r="F6435" t="s">
        <v>307</v>
      </c>
      <c r="G6435" t="s">
        <v>307</v>
      </c>
      <c r="H6435" t="s">
        <v>307</v>
      </c>
      <c r="I6435" t="s">
        <v>307</v>
      </c>
      <c r="J6435" t="s">
        <v>307</v>
      </c>
      <c r="K6435" t="s">
        <v>307</v>
      </c>
      <c r="L6435" t="s">
        <v>307</v>
      </c>
      <c r="M6435" t="s">
        <v>307</v>
      </c>
      <c r="N6435" t="s">
        <v>307</v>
      </c>
      <c r="O6435" t="s">
        <v>307</v>
      </c>
      <c r="P6435" t="s">
        <v>307</v>
      </c>
      <c r="Q6435" t="s">
        <v>307</v>
      </c>
    </row>
    <row r="6436" spans="1:23" x14ac:dyDescent="0.25">
      <c r="A6436">
        <v>901</v>
      </c>
      <c r="B6436" t="s">
        <v>276</v>
      </c>
      <c r="C6436" t="s">
        <v>305</v>
      </c>
      <c r="D6436" t="s">
        <v>48</v>
      </c>
      <c r="E6436" t="s">
        <v>307</v>
      </c>
      <c r="F6436" t="s">
        <v>307</v>
      </c>
      <c r="G6436" t="s">
        <v>307</v>
      </c>
      <c r="H6436" t="s">
        <v>307</v>
      </c>
      <c r="I6436" t="s">
        <v>307</v>
      </c>
      <c r="J6436" t="s">
        <v>307</v>
      </c>
      <c r="K6436" t="s">
        <v>307</v>
      </c>
      <c r="L6436" t="s">
        <v>307</v>
      </c>
      <c r="M6436" t="s">
        <v>307</v>
      </c>
      <c r="N6436" t="s">
        <v>307</v>
      </c>
      <c r="O6436" t="s">
        <v>307</v>
      </c>
      <c r="P6436" t="s">
        <v>307</v>
      </c>
      <c r="Q6436" t="s">
        <v>307</v>
      </c>
    </row>
    <row r="6437" spans="1:23" x14ac:dyDescent="0.25">
      <c r="A6437">
        <v>901</v>
      </c>
      <c r="B6437" t="s">
        <v>276</v>
      </c>
      <c r="C6437" t="s">
        <v>306</v>
      </c>
      <c r="D6437" t="s">
        <v>48</v>
      </c>
      <c r="E6437" t="s">
        <v>307</v>
      </c>
      <c r="F6437" t="s">
        <v>307</v>
      </c>
      <c r="G6437" t="s">
        <v>307</v>
      </c>
      <c r="H6437" t="s">
        <v>307</v>
      </c>
      <c r="I6437" t="s">
        <v>307</v>
      </c>
      <c r="J6437" t="s">
        <v>307</v>
      </c>
      <c r="K6437" t="s">
        <v>307</v>
      </c>
      <c r="L6437" t="s">
        <v>307</v>
      </c>
      <c r="M6437" t="s">
        <v>307</v>
      </c>
      <c r="N6437" t="s">
        <v>307</v>
      </c>
      <c r="O6437" t="s">
        <v>307</v>
      </c>
      <c r="P6437" t="s">
        <v>307</v>
      </c>
      <c r="Q6437" t="s">
        <v>307</v>
      </c>
    </row>
    <row r="6438" spans="1:23" x14ac:dyDescent="0.25">
      <c r="A6438">
        <v>901</v>
      </c>
      <c r="B6438" t="s">
        <v>276</v>
      </c>
      <c r="C6438" t="s">
        <v>44</v>
      </c>
      <c r="D6438" t="s">
        <v>54</v>
      </c>
      <c r="E6438" t="s">
        <v>307</v>
      </c>
      <c r="F6438" t="s">
        <v>307</v>
      </c>
      <c r="G6438" t="s">
        <v>307</v>
      </c>
      <c r="H6438" t="s">
        <v>307</v>
      </c>
      <c r="I6438" t="s">
        <v>307</v>
      </c>
      <c r="J6438" t="s">
        <v>307</v>
      </c>
      <c r="K6438" t="s">
        <v>307</v>
      </c>
      <c r="L6438" t="s">
        <v>307</v>
      </c>
      <c r="M6438" t="s">
        <v>307</v>
      </c>
      <c r="N6438" t="s">
        <v>307</v>
      </c>
      <c r="O6438" t="s">
        <v>307</v>
      </c>
      <c r="P6438" t="s">
        <v>307</v>
      </c>
      <c r="Q6438" t="s">
        <v>307</v>
      </c>
      <c r="R6438" t="s">
        <v>307</v>
      </c>
      <c r="S6438" t="s">
        <v>307</v>
      </c>
      <c r="T6438" t="s">
        <v>307</v>
      </c>
      <c r="U6438" t="s">
        <v>307</v>
      </c>
      <c r="V6438" t="s">
        <v>307</v>
      </c>
      <c r="W6438" t="s">
        <v>307</v>
      </c>
    </row>
    <row r="6439" spans="1:23" x14ac:dyDescent="0.25">
      <c r="A6439">
        <v>901</v>
      </c>
      <c r="B6439" t="s">
        <v>276</v>
      </c>
      <c r="C6439" t="s">
        <v>44</v>
      </c>
      <c r="D6439" t="s">
        <v>55</v>
      </c>
      <c r="E6439" t="s">
        <v>307</v>
      </c>
      <c r="F6439" t="s">
        <v>307</v>
      </c>
      <c r="G6439" t="s">
        <v>307</v>
      </c>
      <c r="H6439" t="s">
        <v>307</v>
      </c>
      <c r="I6439" t="s">
        <v>307</v>
      </c>
      <c r="J6439" t="s">
        <v>307</v>
      </c>
      <c r="K6439" t="s">
        <v>307</v>
      </c>
      <c r="L6439" t="s">
        <v>307</v>
      </c>
      <c r="M6439" t="s">
        <v>307</v>
      </c>
      <c r="N6439" t="s">
        <v>307</v>
      </c>
      <c r="O6439" t="s">
        <v>307</v>
      </c>
      <c r="P6439" t="s">
        <v>307</v>
      </c>
      <c r="Q6439" t="s">
        <v>307</v>
      </c>
      <c r="R6439" t="s">
        <v>307</v>
      </c>
      <c r="S6439" t="s">
        <v>307</v>
      </c>
      <c r="T6439" t="s">
        <v>307</v>
      </c>
      <c r="U6439" t="s">
        <v>307</v>
      </c>
      <c r="V6439" t="s">
        <v>307</v>
      </c>
      <c r="W6439" t="s">
        <v>307</v>
      </c>
    </row>
    <row r="6440" spans="1:23" x14ac:dyDescent="0.25">
      <c r="A6440">
        <v>901</v>
      </c>
      <c r="B6440" t="s">
        <v>276</v>
      </c>
      <c r="C6440" t="s">
        <v>44</v>
      </c>
      <c r="D6440" t="s">
        <v>56</v>
      </c>
      <c r="E6440" t="s">
        <v>307</v>
      </c>
      <c r="F6440" t="s">
        <v>307</v>
      </c>
      <c r="G6440" t="s">
        <v>307</v>
      </c>
      <c r="H6440" t="s">
        <v>307</v>
      </c>
      <c r="I6440" t="s">
        <v>307</v>
      </c>
      <c r="J6440" t="s">
        <v>307</v>
      </c>
      <c r="K6440" t="s">
        <v>307</v>
      </c>
      <c r="L6440" t="s">
        <v>307</v>
      </c>
      <c r="M6440" t="s">
        <v>307</v>
      </c>
      <c r="N6440" t="s">
        <v>307</v>
      </c>
      <c r="O6440" t="s">
        <v>307</v>
      </c>
      <c r="P6440" t="s">
        <v>307</v>
      </c>
      <c r="Q6440" t="s">
        <v>307</v>
      </c>
      <c r="R6440" t="s">
        <v>307</v>
      </c>
      <c r="S6440" t="s">
        <v>307</v>
      </c>
      <c r="T6440" t="s">
        <v>307</v>
      </c>
      <c r="U6440" t="s">
        <v>307</v>
      </c>
      <c r="V6440" t="s">
        <v>307</v>
      </c>
      <c r="W6440" t="s">
        <v>307</v>
      </c>
    </row>
    <row r="6441" spans="1:23" x14ac:dyDescent="0.25">
      <c r="A6441">
        <v>901</v>
      </c>
      <c r="B6441" t="s">
        <v>276</v>
      </c>
      <c r="C6441" t="s">
        <v>44</v>
      </c>
      <c r="D6441" t="s">
        <v>57</v>
      </c>
      <c r="E6441" t="s">
        <v>307</v>
      </c>
      <c r="F6441" t="s">
        <v>307</v>
      </c>
      <c r="G6441" t="s">
        <v>307</v>
      </c>
      <c r="H6441" t="s">
        <v>307</v>
      </c>
      <c r="I6441" t="s">
        <v>307</v>
      </c>
      <c r="J6441" t="s">
        <v>307</v>
      </c>
      <c r="K6441" t="s">
        <v>307</v>
      </c>
      <c r="L6441" t="s">
        <v>307</v>
      </c>
      <c r="M6441" t="s">
        <v>307</v>
      </c>
      <c r="N6441" t="s">
        <v>307</v>
      </c>
      <c r="O6441" t="s">
        <v>307</v>
      </c>
      <c r="P6441" t="s">
        <v>307</v>
      </c>
      <c r="Q6441" t="s">
        <v>307</v>
      </c>
      <c r="R6441" t="s">
        <v>307</v>
      </c>
      <c r="S6441" t="s">
        <v>307</v>
      </c>
      <c r="T6441" t="s">
        <v>307</v>
      </c>
      <c r="U6441" t="s">
        <v>307</v>
      </c>
      <c r="V6441" t="s">
        <v>307</v>
      </c>
      <c r="W6441" t="s">
        <v>307</v>
      </c>
    </row>
    <row r="6442" spans="1:23" x14ac:dyDescent="0.25">
      <c r="A6442">
        <v>901</v>
      </c>
      <c r="B6442" t="s">
        <v>276</v>
      </c>
      <c r="C6442" t="s">
        <v>44</v>
      </c>
      <c r="D6442" t="s">
        <v>58</v>
      </c>
      <c r="E6442" t="s">
        <v>307</v>
      </c>
      <c r="F6442" t="s">
        <v>307</v>
      </c>
      <c r="G6442" t="s">
        <v>307</v>
      </c>
      <c r="H6442" t="s">
        <v>307</v>
      </c>
      <c r="I6442" t="s">
        <v>307</v>
      </c>
      <c r="J6442" t="s">
        <v>307</v>
      </c>
      <c r="K6442" t="s">
        <v>307</v>
      </c>
      <c r="L6442" t="s">
        <v>307</v>
      </c>
      <c r="M6442" t="s">
        <v>307</v>
      </c>
      <c r="N6442" t="s">
        <v>307</v>
      </c>
      <c r="O6442" t="s">
        <v>307</v>
      </c>
      <c r="P6442" t="s">
        <v>307</v>
      </c>
      <c r="Q6442" t="s">
        <v>307</v>
      </c>
      <c r="R6442" t="s">
        <v>307</v>
      </c>
      <c r="S6442" t="s">
        <v>307</v>
      </c>
      <c r="T6442" t="s">
        <v>307</v>
      </c>
      <c r="U6442" t="s">
        <v>307</v>
      </c>
      <c r="V6442" t="s">
        <v>307</v>
      </c>
      <c r="W6442" t="s">
        <v>307</v>
      </c>
    </row>
    <row r="6443" spans="1:23" x14ac:dyDescent="0.25">
      <c r="A6443">
        <v>901</v>
      </c>
      <c r="B6443" t="s">
        <v>276</v>
      </c>
      <c r="C6443" t="s">
        <v>44</v>
      </c>
      <c r="D6443" t="s">
        <v>59</v>
      </c>
      <c r="E6443" t="s">
        <v>307</v>
      </c>
      <c r="F6443" t="s">
        <v>307</v>
      </c>
      <c r="G6443" t="s">
        <v>307</v>
      </c>
      <c r="H6443" t="s">
        <v>307</v>
      </c>
      <c r="I6443" t="s">
        <v>307</v>
      </c>
      <c r="J6443" t="s">
        <v>307</v>
      </c>
      <c r="K6443" t="s">
        <v>307</v>
      </c>
      <c r="L6443" t="s">
        <v>307</v>
      </c>
      <c r="M6443" t="s">
        <v>307</v>
      </c>
      <c r="N6443" t="s">
        <v>307</v>
      </c>
      <c r="O6443" t="s">
        <v>307</v>
      </c>
      <c r="P6443" t="s">
        <v>307</v>
      </c>
      <c r="Q6443" t="s">
        <v>307</v>
      </c>
      <c r="R6443" t="s">
        <v>307</v>
      </c>
      <c r="S6443" t="s">
        <v>307</v>
      </c>
      <c r="T6443" t="s">
        <v>307</v>
      </c>
      <c r="U6443" t="s">
        <v>307</v>
      </c>
      <c r="V6443" t="s">
        <v>307</v>
      </c>
      <c r="W6443" t="s">
        <v>307</v>
      </c>
    </row>
    <row r="6444" spans="1:23" x14ac:dyDescent="0.25">
      <c r="A6444">
        <v>901</v>
      </c>
      <c r="B6444" t="s">
        <v>276</v>
      </c>
      <c r="C6444" t="s">
        <v>44</v>
      </c>
      <c r="D6444" t="s">
        <v>60</v>
      </c>
      <c r="E6444" t="s">
        <v>307</v>
      </c>
      <c r="F6444" t="s">
        <v>307</v>
      </c>
      <c r="G6444" t="s">
        <v>307</v>
      </c>
      <c r="H6444" t="s">
        <v>307</v>
      </c>
      <c r="I6444" t="s">
        <v>307</v>
      </c>
      <c r="J6444" t="s">
        <v>307</v>
      </c>
      <c r="K6444" t="s">
        <v>307</v>
      </c>
      <c r="L6444" t="s">
        <v>307</v>
      </c>
      <c r="M6444" t="s">
        <v>307</v>
      </c>
      <c r="N6444" t="s">
        <v>307</v>
      </c>
      <c r="O6444" t="s">
        <v>307</v>
      </c>
      <c r="P6444" t="s">
        <v>307</v>
      </c>
      <c r="Q6444" t="s">
        <v>307</v>
      </c>
      <c r="R6444" t="s">
        <v>307</v>
      </c>
      <c r="S6444" t="s">
        <v>307</v>
      </c>
      <c r="T6444" t="s">
        <v>307</v>
      </c>
      <c r="U6444" t="s">
        <v>307</v>
      </c>
      <c r="V6444" t="s">
        <v>307</v>
      </c>
      <c r="W6444" t="s">
        <v>307</v>
      </c>
    </row>
    <row r="6445" spans="1:23" x14ac:dyDescent="0.25">
      <c r="A6445">
        <v>901</v>
      </c>
      <c r="B6445" t="s">
        <v>276</v>
      </c>
      <c r="C6445" t="s">
        <v>44</v>
      </c>
      <c r="D6445" t="s">
        <v>61</v>
      </c>
      <c r="E6445" t="s">
        <v>307</v>
      </c>
      <c r="F6445" t="s">
        <v>307</v>
      </c>
      <c r="G6445" t="s">
        <v>307</v>
      </c>
      <c r="H6445" t="s">
        <v>307</v>
      </c>
      <c r="I6445" t="s">
        <v>307</v>
      </c>
      <c r="J6445" t="s">
        <v>307</v>
      </c>
      <c r="K6445" t="s">
        <v>307</v>
      </c>
      <c r="L6445" t="s">
        <v>307</v>
      </c>
      <c r="M6445" t="s">
        <v>307</v>
      </c>
      <c r="N6445" t="s">
        <v>307</v>
      </c>
      <c r="O6445" t="s">
        <v>307</v>
      </c>
      <c r="P6445" t="s">
        <v>307</v>
      </c>
      <c r="Q6445" t="s">
        <v>307</v>
      </c>
      <c r="R6445" t="s">
        <v>307</v>
      </c>
      <c r="S6445" t="s">
        <v>307</v>
      </c>
      <c r="T6445" t="s">
        <v>307</v>
      </c>
      <c r="U6445" t="s">
        <v>307</v>
      </c>
      <c r="V6445" t="s">
        <v>307</v>
      </c>
      <c r="W6445" t="s">
        <v>307</v>
      </c>
    </row>
    <row r="6446" spans="1:23" x14ac:dyDescent="0.25">
      <c r="A6446">
        <v>901</v>
      </c>
      <c r="B6446" t="s">
        <v>276</v>
      </c>
      <c r="C6446" t="s">
        <v>44</v>
      </c>
      <c r="D6446" t="s">
        <v>62</v>
      </c>
      <c r="E6446" t="s">
        <v>307</v>
      </c>
      <c r="F6446" t="s">
        <v>307</v>
      </c>
      <c r="G6446" t="s">
        <v>307</v>
      </c>
      <c r="H6446" t="s">
        <v>307</v>
      </c>
      <c r="I6446" t="s">
        <v>307</v>
      </c>
      <c r="J6446" t="s">
        <v>307</v>
      </c>
      <c r="K6446" t="s">
        <v>307</v>
      </c>
      <c r="L6446" t="s">
        <v>307</v>
      </c>
      <c r="M6446" t="s">
        <v>307</v>
      </c>
      <c r="N6446" t="s">
        <v>307</v>
      </c>
      <c r="O6446" t="s">
        <v>307</v>
      </c>
      <c r="P6446" t="s">
        <v>307</v>
      </c>
      <c r="Q6446" t="s">
        <v>307</v>
      </c>
      <c r="R6446" t="s">
        <v>307</v>
      </c>
      <c r="S6446" t="s">
        <v>307</v>
      </c>
      <c r="T6446" t="s">
        <v>307</v>
      </c>
      <c r="U6446" t="s">
        <v>307</v>
      </c>
      <c r="V6446" t="s">
        <v>307</v>
      </c>
      <c r="W6446" t="s">
        <v>307</v>
      </c>
    </row>
    <row r="6447" spans="1:23" x14ac:dyDescent="0.25">
      <c r="A6447">
        <v>901</v>
      </c>
      <c r="B6447" t="s">
        <v>276</v>
      </c>
      <c r="C6447" t="s">
        <v>450</v>
      </c>
      <c r="D6447" t="s">
        <v>48</v>
      </c>
      <c r="E6447" t="s">
        <v>307</v>
      </c>
      <c r="F6447" t="s">
        <v>307</v>
      </c>
      <c r="G6447" t="s">
        <v>307</v>
      </c>
      <c r="H6447" t="s">
        <v>307</v>
      </c>
      <c r="I6447" t="s">
        <v>307</v>
      </c>
      <c r="J6447" t="s">
        <v>307</v>
      </c>
      <c r="K6447" t="s">
        <v>307</v>
      </c>
      <c r="L6447" t="s">
        <v>307</v>
      </c>
      <c r="M6447" t="s">
        <v>307</v>
      </c>
      <c r="N6447" t="s">
        <v>307</v>
      </c>
      <c r="O6447" t="s">
        <v>307</v>
      </c>
      <c r="P6447" t="s">
        <v>307</v>
      </c>
      <c r="Q6447" t="s">
        <v>307</v>
      </c>
      <c r="R6447" t="s">
        <v>307</v>
      </c>
    </row>
    <row r="6448" spans="1:23" x14ac:dyDescent="0.25">
      <c r="A6448">
        <v>901</v>
      </c>
      <c r="B6448" t="s">
        <v>276</v>
      </c>
      <c r="C6448" t="s">
        <v>449</v>
      </c>
      <c r="D6448" t="s">
        <v>48</v>
      </c>
      <c r="E6448" t="s">
        <v>307</v>
      </c>
      <c r="F6448" t="s">
        <v>307</v>
      </c>
      <c r="G6448" t="s">
        <v>307</v>
      </c>
      <c r="H6448" t="s">
        <v>307</v>
      </c>
      <c r="I6448" t="s">
        <v>307</v>
      </c>
      <c r="J6448" t="s">
        <v>307</v>
      </c>
      <c r="K6448" t="s">
        <v>307</v>
      </c>
      <c r="L6448" t="s">
        <v>307</v>
      </c>
      <c r="M6448" t="s">
        <v>307</v>
      </c>
      <c r="N6448" t="s">
        <v>307</v>
      </c>
      <c r="O6448" t="s">
        <v>307</v>
      </c>
      <c r="P6448" t="s">
        <v>307</v>
      </c>
      <c r="Q6448" t="s">
        <v>307</v>
      </c>
      <c r="R6448" t="s">
        <v>307</v>
      </c>
    </row>
    <row r="6449" spans="1:26" x14ac:dyDescent="0.25">
      <c r="A6449">
        <v>901</v>
      </c>
      <c r="B6449" t="s">
        <v>276</v>
      </c>
      <c r="C6449" t="s">
        <v>475</v>
      </c>
      <c r="D6449" t="s">
        <v>48</v>
      </c>
      <c r="E6449" t="s">
        <v>307</v>
      </c>
      <c r="F6449" t="s">
        <v>307</v>
      </c>
      <c r="G6449" t="s">
        <v>307</v>
      </c>
    </row>
    <row r="6450" spans="1:26" x14ac:dyDescent="0.25">
      <c r="A6450">
        <v>901</v>
      </c>
      <c r="B6450" t="s">
        <v>276</v>
      </c>
      <c r="C6450" t="s">
        <v>42</v>
      </c>
      <c r="D6450" t="s">
        <v>48</v>
      </c>
      <c r="E6450" t="s">
        <v>307</v>
      </c>
      <c r="F6450" t="s">
        <v>307</v>
      </c>
      <c r="G6450" t="s">
        <v>307</v>
      </c>
      <c r="H6450" t="s">
        <v>307</v>
      </c>
      <c r="I6450" t="s">
        <v>307</v>
      </c>
      <c r="J6450" t="s">
        <v>307</v>
      </c>
      <c r="K6450" t="s">
        <v>307</v>
      </c>
      <c r="L6450" t="s">
        <v>307</v>
      </c>
      <c r="M6450" t="s">
        <v>307</v>
      </c>
      <c r="N6450" t="s">
        <v>307</v>
      </c>
      <c r="O6450" t="s">
        <v>307</v>
      </c>
      <c r="P6450" t="s">
        <v>307</v>
      </c>
      <c r="Q6450" t="s">
        <v>307</v>
      </c>
      <c r="R6450" t="s">
        <v>307</v>
      </c>
      <c r="S6450" t="s">
        <v>307</v>
      </c>
      <c r="T6450" t="s">
        <v>307</v>
      </c>
      <c r="U6450" t="s">
        <v>307</v>
      </c>
      <c r="V6450" t="s">
        <v>307</v>
      </c>
      <c r="W6450" t="s">
        <v>307</v>
      </c>
      <c r="X6450" t="s">
        <v>307</v>
      </c>
      <c r="Y6450" t="s">
        <v>307</v>
      </c>
      <c r="Z6450" t="s">
        <v>307</v>
      </c>
    </row>
    <row r="6451" spans="1:26" x14ac:dyDescent="0.25">
      <c r="A6451">
        <v>902</v>
      </c>
      <c r="B6451" t="s">
        <v>277</v>
      </c>
      <c r="C6451" t="s">
        <v>43</v>
      </c>
      <c r="D6451" t="s">
        <v>54</v>
      </c>
      <c r="E6451" t="s">
        <v>307</v>
      </c>
      <c r="F6451" t="s">
        <v>307</v>
      </c>
      <c r="G6451" t="s">
        <v>307</v>
      </c>
      <c r="H6451" t="s">
        <v>307</v>
      </c>
      <c r="I6451" t="s">
        <v>307</v>
      </c>
      <c r="J6451" t="s">
        <v>307</v>
      </c>
      <c r="K6451" t="s">
        <v>307</v>
      </c>
      <c r="L6451" t="s">
        <v>307</v>
      </c>
      <c r="M6451" t="s">
        <v>307</v>
      </c>
      <c r="N6451" t="s">
        <v>307</v>
      </c>
      <c r="O6451" t="s">
        <v>307</v>
      </c>
      <c r="P6451" t="s">
        <v>307</v>
      </c>
      <c r="Q6451" t="s">
        <v>307</v>
      </c>
      <c r="R6451" t="s">
        <v>307</v>
      </c>
      <c r="S6451" t="s">
        <v>307</v>
      </c>
      <c r="T6451" t="s">
        <v>307</v>
      </c>
      <c r="U6451" t="s">
        <v>307</v>
      </c>
      <c r="V6451" t="s">
        <v>307</v>
      </c>
      <c r="W6451" t="s">
        <v>307</v>
      </c>
    </row>
    <row r="6452" spans="1:26" x14ac:dyDescent="0.25">
      <c r="A6452">
        <v>902</v>
      </c>
      <c r="B6452" t="s">
        <v>277</v>
      </c>
      <c r="C6452" t="s">
        <v>43</v>
      </c>
      <c r="D6452" t="s">
        <v>55</v>
      </c>
      <c r="E6452" t="s">
        <v>307</v>
      </c>
      <c r="F6452" t="s">
        <v>307</v>
      </c>
      <c r="G6452" t="s">
        <v>307</v>
      </c>
      <c r="H6452" t="s">
        <v>307</v>
      </c>
      <c r="I6452" t="s">
        <v>307</v>
      </c>
      <c r="J6452" t="s">
        <v>307</v>
      </c>
      <c r="K6452" t="s">
        <v>307</v>
      </c>
      <c r="L6452" t="s">
        <v>307</v>
      </c>
      <c r="M6452" t="s">
        <v>307</v>
      </c>
      <c r="N6452" t="s">
        <v>307</v>
      </c>
      <c r="O6452" t="s">
        <v>307</v>
      </c>
      <c r="P6452" t="s">
        <v>307</v>
      </c>
      <c r="Q6452" t="s">
        <v>307</v>
      </c>
      <c r="R6452" t="s">
        <v>307</v>
      </c>
      <c r="S6452" t="s">
        <v>307</v>
      </c>
      <c r="T6452" t="s">
        <v>307</v>
      </c>
      <c r="U6452" t="s">
        <v>307</v>
      </c>
      <c r="V6452" t="s">
        <v>307</v>
      </c>
      <c r="W6452" t="s">
        <v>307</v>
      </c>
    </row>
    <row r="6453" spans="1:26" x14ac:dyDescent="0.25">
      <c r="A6453">
        <v>902</v>
      </c>
      <c r="B6453" t="s">
        <v>277</v>
      </c>
      <c r="C6453" t="s">
        <v>43</v>
      </c>
      <c r="D6453" t="s">
        <v>56</v>
      </c>
      <c r="E6453" t="s">
        <v>307</v>
      </c>
      <c r="F6453" t="s">
        <v>307</v>
      </c>
      <c r="G6453" t="s">
        <v>307</v>
      </c>
      <c r="H6453" t="s">
        <v>307</v>
      </c>
      <c r="I6453" t="s">
        <v>307</v>
      </c>
      <c r="J6453" t="s">
        <v>307</v>
      </c>
      <c r="K6453" t="s">
        <v>307</v>
      </c>
      <c r="L6453" t="s">
        <v>307</v>
      </c>
      <c r="M6453" t="s">
        <v>307</v>
      </c>
      <c r="N6453" t="s">
        <v>307</v>
      </c>
      <c r="O6453" t="s">
        <v>307</v>
      </c>
      <c r="P6453" t="s">
        <v>307</v>
      </c>
      <c r="Q6453" t="s">
        <v>307</v>
      </c>
      <c r="R6453" t="s">
        <v>307</v>
      </c>
      <c r="S6453" t="s">
        <v>307</v>
      </c>
      <c r="T6453" t="s">
        <v>307</v>
      </c>
      <c r="U6453" t="s">
        <v>307</v>
      </c>
      <c r="V6453" t="s">
        <v>307</v>
      </c>
      <c r="W6453" t="s">
        <v>307</v>
      </c>
    </row>
    <row r="6454" spans="1:26" x14ac:dyDescent="0.25">
      <c r="A6454">
        <v>902</v>
      </c>
      <c r="B6454" t="s">
        <v>277</v>
      </c>
      <c r="C6454" t="s">
        <v>43</v>
      </c>
      <c r="D6454" t="s">
        <v>57</v>
      </c>
      <c r="E6454" t="s">
        <v>307</v>
      </c>
      <c r="F6454" t="s">
        <v>307</v>
      </c>
      <c r="G6454" t="s">
        <v>307</v>
      </c>
      <c r="H6454" t="s">
        <v>307</v>
      </c>
      <c r="I6454" t="s">
        <v>307</v>
      </c>
      <c r="J6454" t="s">
        <v>307</v>
      </c>
      <c r="K6454" t="s">
        <v>307</v>
      </c>
      <c r="L6454" t="s">
        <v>307</v>
      </c>
      <c r="M6454" t="s">
        <v>307</v>
      </c>
      <c r="N6454" t="s">
        <v>307</v>
      </c>
      <c r="O6454" t="s">
        <v>307</v>
      </c>
      <c r="P6454" t="s">
        <v>307</v>
      </c>
      <c r="Q6454" t="s">
        <v>307</v>
      </c>
      <c r="R6454" t="s">
        <v>307</v>
      </c>
      <c r="S6454" t="s">
        <v>307</v>
      </c>
      <c r="T6454" t="s">
        <v>307</v>
      </c>
      <c r="U6454" t="s">
        <v>307</v>
      </c>
      <c r="V6454" t="s">
        <v>307</v>
      </c>
      <c r="W6454" t="s">
        <v>307</v>
      </c>
    </row>
    <row r="6455" spans="1:26" x14ac:dyDescent="0.25">
      <c r="A6455">
        <v>902</v>
      </c>
      <c r="B6455" t="s">
        <v>277</v>
      </c>
      <c r="C6455" t="s">
        <v>43</v>
      </c>
      <c r="D6455" t="s">
        <v>58</v>
      </c>
      <c r="E6455" t="s">
        <v>307</v>
      </c>
      <c r="F6455" t="s">
        <v>307</v>
      </c>
      <c r="G6455" t="s">
        <v>307</v>
      </c>
      <c r="H6455" t="s">
        <v>307</v>
      </c>
      <c r="I6455" t="s">
        <v>307</v>
      </c>
      <c r="J6455" t="s">
        <v>307</v>
      </c>
      <c r="K6455" t="s">
        <v>307</v>
      </c>
      <c r="L6455" t="s">
        <v>307</v>
      </c>
      <c r="M6455" t="s">
        <v>307</v>
      </c>
      <c r="N6455" t="s">
        <v>307</v>
      </c>
      <c r="O6455" t="s">
        <v>307</v>
      </c>
      <c r="P6455" t="s">
        <v>307</v>
      </c>
      <c r="Q6455" t="s">
        <v>307</v>
      </c>
      <c r="R6455" t="s">
        <v>307</v>
      </c>
      <c r="S6455" t="s">
        <v>307</v>
      </c>
      <c r="T6455" t="s">
        <v>307</v>
      </c>
      <c r="U6455" t="s">
        <v>307</v>
      </c>
      <c r="V6455" t="s">
        <v>307</v>
      </c>
      <c r="W6455" t="s">
        <v>307</v>
      </c>
    </row>
    <row r="6456" spans="1:26" x14ac:dyDescent="0.25">
      <c r="A6456">
        <v>902</v>
      </c>
      <c r="B6456" t="s">
        <v>277</v>
      </c>
      <c r="C6456" t="s">
        <v>43</v>
      </c>
      <c r="D6456" t="s">
        <v>59</v>
      </c>
      <c r="E6456" t="s">
        <v>307</v>
      </c>
      <c r="F6456" t="s">
        <v>307</v>
      </c>
      <c r="G6456" t="s">
        <v>307</v>
      </c>
      <c r="H6456" t="s">
        <v>307</v>
      </c>
      <c r="I6456" t="s">
        <v>307</v>
      </c>
      <c r="J6456" t="s">
        <v>307</v>
      </c>
      <c r="K6456" t="s">
        <v>307</v>
      </c>
      <c r="L6456" t="s">
        <v>307</v>
      </c>
      <c r="M6456" t="s">
        <v>307</v>
      </c>
      <c r="N6456" t="s">
        <v>307</v>
      </c>
      <c r="O6456" t="s">
        <v>307</v>
      </c>
      <c r="P6456" t="s">
        <v>307</v>
      </c>
      <c r="Q6456" t="s">
        <v>307</v>
      </c>
      <c r="R6456" t="s">
        <v>307</v>
      </c>
      <c r="S6456" t="s">
        <v>307</v>
      </c>
      <c r="T6456" t="s">
        <v>307</v>
      </c>
      <c r="U6456" t="s">
        <v>307</v>
      </c>
      <c r="V6456" t="s">
        <v>307</v>
      </c>
      <c r="W6456" t="s">
        <v>307</v>
      </c>
    </row>
    <row r="6457" spans="1:26" x14ac:dyDescent="0.25">
      <c r="A6457">
        <v>902</v>
      </c>
      <c r="B6457" t="s">
        <v>277</v>
      </c>
      <c r="C6457" t="s">
        <v>43</v>
      </c>
      <c r="D6457" t="s">
        <v>60</v>
      </c>
      <c r="E6457" t="s">
        <v>307</v>
      </c>
      <c r="F6457" t="s">
        <v>307</v>
      </c>
      <c r="G6457" t="s">
        <v>307</v>
      </c>
      <c r="H6457" t="s">
        <v>307</v>
      </c>
      <c r="I6457" t="s">
        <v>307</v>
      </c>
      <c r="J6457" t="s">
        <v>307</v>
      </c>
      <c r="K6457" t="s">
        <v>307</v>
      </c>
      <c r="L6457" t="s">
        <v>307</v>
      </c>
      <c r="M6457" t="s">
        <v>307</v>
      </c>
      <c r="N6457" t="s">
        <v>307</v>
      </c>
      <c r="O6457" t="s">
        <v>307</v>
      </c>
      <c r="P6457" t="s">
        <v>307</v>
      </c>
      <c r="Q6457" t="s">
        <v>307</v>
      </c>
      <c r="R6457" t="s">
        <v>307</v>
      </c>
      <c r="S6457" t="s">
        <v>307</v>
      </c>
      <c r="T6457" t="s">
        <v>307</v>
      </c>
      <c r="U6457" t="s">
        <v>307</v>
      </c>
      <c r="V6457" t="s">
        <v>307</v>
      </c>
      <c r="W6457" t="s">
        <v>307</v>
      </c>
    </row>
    <row r="6458" spans="1:26" x14ac:dyDescent="0.25">
      <c r="A6458">
        <v>902</v>
      </c>
      <c r="B6458" t="s">
        <v>277</v>
      </c>
      <c r="C6458" t="s">
        <v>43</v>
      </c>
      <c r="D6458" t="s">
        <v>61</v>
      </c>
      <c r="E6458" t="s">
        <v>307</v>
      </c>
      <c r="F6458" t="s">
        <v>307</v>
      </c>
      <c r="G6458" t="s">
        <v>307</v>
      </c>
      <c r="H6458" t="s">
        <v>307</v>
      </c>
      <c r="I6458" t="s">
        <v>307</v>
      </c>
      <c r="J6458" t="s">
        <v>307</v>
      </c>
      <c r="K6458" t="s">
        <v>307</v>
      </c>
      <c r="L6458" t="s">
        <v>307</v>
      </c>
      <c r="M6458" t="s">
        <v>307</v>
      </c>
      <c r="N6458" t="s">
        <v>307</v>
      </c>
      <c r="O6458" t="s">
        <v>307</v>
      </c>
      <c r="P6458" t="s">
        <v>307</v>
      </c>
      <c r="Q6458" t="s">
        <v>307</v>
      </c>
      <c r="R6458" t="s">
        <v>307</v>
      </c>
      <c r="S6458" t="s">
        <v>307</v>
      </c>
      <c r="T6458" t="s">
        <v>307</v>
      </c>
      <c r="U6458" t="s">
        <v>307</v>
      </c>
      <c r="V6458" t="s">
        <v>307</v>
      </c>
      <c r="W6458" t="s">
        <v>307</v>
      </c>
    </row>
    <row r="6459" spans="1:26" x14ac:dyDescent="0.25">
      <c r="A6459">
        <v>902</v>
      </c>
      <c r="B6459" t="s">
        <v>277</v>
      </c>
      <c r="C6459" t="s">
        <v>43</v>
      </c>
      <c r="D6459" t="s">
        <v>62</v>
      </c>
      <c r="E6459" t="s">
        <v>307</v>
      </c>
      <c r="F6459" t="s">
        <v>307</v>
      </c>
      <c r="G6459" t="s">
        <v>307</v>
      </c>
      <c r="H6459" t="s">
        <v>307</v>
      </c>
      <c r="I6459" t="s">
        <v>307</v>
      </c>
      <c r="J6459" t="s">
        <v>307</v>
      </c>
      <c r="K6459" t="s">
        <v>307</v>
      </c>
      <c r="L6459" t="s">
        <v>307</v>
      </c>
      <c r="M6459" t="s">
        <v>307</v>
      </c>
      <c r="N6459" t="s">
        <v>307</v>
      </c>
      <c r="O6459" t="s">
        <v>307</v>
      </c>
      <c r="P6459" t="s">
        <v>307</v>
      </c>
      <c r="Q6459" t="s">
        <v>307</v>
      </c>
      <c r="R6459" t="s">
        <v>307</v>
      </c>
      <c r="S6459" t="s">
        <v>307</v>
      </c>
      <c r="T6459" t="s">
        <v>307</v>
      </c>
      <c r="U6459" t="s">
        <v>307</v>
      </c>
      <c r="V6459" t="s">
        <v>307</v>
      </c>
      <c r="W6459" t="s">
        <v>307</v>
      </c>
    </row>
    <row r="6460" spans="1:26" x14ac:dyDescent="0.25">
      <c r="A6460">
        <v>902</v>
      </c>
      <c r="B6460" t="s">
        <v>277</v>
      </c>
      <c r="C6460" t="s">
        <v>476</v>
      </c>
      <c r="D6460" t="s">
        <v>48</v>
      </c>
      <c r="E6460" t="s">
        <v>307</v>
      </c>
      <c r="F6460" t="s">
        <v>307</v>
      </c>
      <c r="G6460" t="s">
        <v>307</v>
      </c>
    </row>
    <row r="6461" spans="1:26" x14ac:dyDescent="0.25">
      <c r="A6461">
        <v>902</v>
      </c>
      <c r="B6461" t="s">
        <v>277</v>
      </c>
      <c r="C6461" t="s">
        <v>477</v>
      </c>
      <c r="D6461" t="s">
        <v>48</v>
      </c>
      <c r="E6461" t="s">
        <v>307</v>
      </c>
      <c r="F6461" t="s">
        <v>307</v>
      </c>
      <c r="G6461" t="s">
        <v>307</v>
      </c>
    </row>
    <row r="6462" spans="1:26" x14ac:dyDescent="0.25">
      <c r="A6462">
        <v>902</v>
      </c>
      <c r="B6462" t="s">
        <v>277</v>
      </c>
      <c r="C6462" t="s">
        <v>45</v>
      </c>
      <c r="D6462" t="s">
        <v>63</v>
      </c>
      <c r="E6462" t="s">
        <v>307</v>
      </c>
      <c r="F6462" t="s">
        <v>307</v>
      </c>
      <c r="G6462" t="s">
        <v>307</v>
      </c>
      <c r="H6462" t="s">
        <v>307</v>
      </c>
      <c r="I6462" t="s">
        <v>307</v>
      </c>
      <c r="J6462" t="s">
        <v>307</v>
      </c>
      <c r="K6462" t="s">
        <v>307</v>
      </c>
      <c r="L6462" t="s">
        <v>307</v>
      </c>
      <c r="M6462" t="s">
        <v>307</v>
      </c>
      <c r="N6462" t="s">
        <v>307</v>
      </c>
      <c r="O6462" t="s">
        <v>307</v>
      </c>
      <c r="P6462" t="s">
        <v>307</v>
      </c>
      <c r="Q6462" t="s">
        <v>307</v>
      </c>
      <c r="R6462" t="s">
        <v>307</v>
      </c>
      <c r="S6462" t="s">
        <v>307</v>
      </c>
      <c r="T6462" t="s">
        <v>307</v>
      </c>
      <c r="U6462" t="s">
        <v>307</v>
      </c>
      <c r="V6462" t="s">
        <v>307</v>
      </c>
      <c r="W6462" t="s">
        <v>307</v>
      </c>
    </row>
    <row r="6463" spans="1:26" x14ac:dyDescent="0.25">
      <c r="A6463">
        <v>902</v>
      </c>
      <c r="B6463" t="s">
        <v>277</v>
      </c>
      <c r="C6463" t="s">
        <v>45</v>
      </c>
      <c r="D6463" t="s">
        <v>64</v>
      </c>
      <c r="E6463" t="s">
        <v>307</v>
      </c>
      <c r="F6463" t="s">
        <v>307</v>
      </c>
      <c r="G6463" t="s">
        <v>307</v>
      </c>
      <c r="H6463" t="s">
        <v>307</v>
      </c>
      <c r="I6463" t="s">
        <v>307</v>
      </c>
      <c r="J6463" t="s">
        <v>307</v>
      </c>
      <c r="K6463" t="s">
        <v>307</v>
      </c>
      <c r="L6463" t="s">
        <v>307</v>
      </c>
      <c r="M6463" t="s">
        <v>307</v>
      </c>
      <c r="N6463" t="s">
        <v>307</v>
      </c>
      <c r="O6463" t="s">
        <v>307</v>
      </c>
      <c r="P6463" t="s">
        <v>307</v>
      </c>
      <c r="Q6463" t="s">
        <v>307</v>
      </c>
      <c r="R6463" t="s">
        <v>307</v>
      </c>
      <c r="S6463" t="s">
        <v>307</v>
      </c>
      <c r="T6463" t="s">
        <v>307</v>
      </c>
      <c r="U6463" t="s">
        <v>307</v>
      </c>
      <c r="V6463" t="s">
        <v>307</v>
      </c>
      <c r="W6463" t="s">
        <v>307</v>
      </c>
    </row>
    <row r="6464" spans="1:26" x14ac:dyDescent="0.25">
      <c r="A6464">
        <v>902</v>
      </c>
      <c r="B6464" t="s">
        <v>277</v>
      </c>
      <c r="C6464" t="s">
        <v>40</v>
      </c>
      <c r="D6464" t="s">
        <v>52</v>
      </c>
      <c r="E6464" t="s">
        <v>307</v>
      </c>
      <c r="F6464" t="s">
        <v>307</v>
      </c>
      <c r="G6464" t="s">
        <v>307</v>
      </c>
      <c r="H6464" t="s">
        <v>307</v>
      </c>
      <c r="I6464" t="s">
        <v>307</v>
      </c>
      <c r="J6464" t="s">
        <v>307</v>
      </c>
      <c r="K6464" t="s">
        <v>307</v>
      </c>
      <c r="L6464" t="s">
        <v>307</v>
      </c>
      <c r="M6464" t="s">
        <v>307</v>
      </c>
      <c r="N6464" t="s">
        <v>307</v>
      </c>
      <c r="O6464" t="s">
        <v>307</v>
      </c>
      <c r="P6464" t="s">
        <v>307</v>
      </c>
      <c r="Q6464" t="s">
        <v>307</v>
      </c>
      <c r="R6464" t="s">
        <v>307</v>
      </c>
      <c r="S6464" t="s">
        <v>307</v>
      </c>
      <c r="T6464" t="s">
        <v>307</v>
      </c>
      <c r="U6464" t="s">
        <v>307</v>
      </c>
      <c r="V6464" t="s">
        <v>307</v>
      </c>
      <c r="W6464" t="s">
        <v>307</v>
      </c>
      <c r="X6464" t="s">
        <v>307</v>
      </c>
      <c r="Y6464" t="s">
        <v>307</v>
      </c>
      <c r="Z6464" t="s">
        <v>307</v>
      </c>
    </row>
    <row r="6465" spans="1:42" x14ac:dyDescent="0.25">
      <c r="A6465">
        <v>902</v>
      </c>
      <c r="B6465" t="s">
        <v>277</v>
      </c>
      <c r="C6465" t="s">
        <v>40</v>
      </c>
      <c r="D6465" t="s">
        <v>53</v>
      </c>
      <c r="E6465" t="s">
        <v>307</v>
      </c>
      <c r="F6465" t="s">
        <v>307</v>
      </c>
      <c r="G6465" t="s">
        <v>307</v>
      </c>
      <c r="H6465" t="s">
        <v>307</v>
      </c>
      <c r="I6465" t="s">
        <v>307</v>
      </c>
      <c r="J6465" t="s">
        <v>307</v>
      </c>
      <c r="K6465" t="s">
        <v>307</v>
      </c>
      <c r="L6465" t="s">
        <v>307</v>
      </c>
      <c r="M6465" t="s">
        <v>307</v>
      </c>
      <c r="N6465" t="s">
        <v>307</v>
      </c>
      <c r="O6465" t="s">
        <v>307</v>
      </c>
      <c r="P6465" t="s">
        <v>307</v>
      </c>
      <c r="Q6465" t="s">
        <v>307</v>
      </c>
      <c r="R6465" t="s">
        <v>307</v>
      </c>
      <c r="S6465" t="s">
        <v>307</v>
      </c>
      <c r="T6465" t="s">
        <v>307</v>
      </c>
      <c r="U6465" t="s">
        <v>307</v>
      </c>
      <c r="V6465" t="s">
        <v>307</v>
      </c>
      <c r="W6465" t="s">
        <v>307</v>
      </c>
      <c r="X6465" t="s">
        <v>307</v>
      </c>
      <c r="Y6465" t="s">
        <v>307</v>
      </c>
      <c r="Z6465" t="s">
        <v>307</v>
      </c>
    </row>
    <row r="6466" spans="1:42" x14ac:dyDescent="0.25">
      <c r="A6466">
        <v>902</v>
      </c>
      <c r="B6466" t="s">
        <v>277</v>
      </c>
      <c r="C6466" t="s">
        <v>39</v>
      </c>
      <c r="D6466" t="s">
        <v>50</v>
      </c>
      <c r="E6466" t="s">
        <v>307</v>
      </c>
      <c r="F6466" t="s">
        <v>307</v>
      </c>
      <c r="G6466" t="s">
        <v>307</v>
      </c>
      <c r="H6466" t="s">
        <v>307</v>
      </c>
      <c r="I6466" t="s">
        <v>307</v>
      </c>
      <c r="J6466" t="s">
        <v>307</v>
      </c>
      <c r="K6466" t="s">
        <v>307</v>
      </c>
      <c r="L6466" t="s">
        <v>307</v>
      </c>
      <c r="M6466" t="s">
        <v>307</v>
      </c>
      <c r="N6466" t="s">
        <v>307</v>
      </c>
      <c r="O6466" t="s">
        <v>307</v>
      </c>
      <c r="P6466" t="s">
        <v>307</v>
      </c>
      <c r="Q6466" t="s">
        <v>307</v>
      </c>
      <c r="R6466" t="s">
        <v>307</v>
      </c>
      <c r="S6466" t="s">
        <v>307</v>
      </c>
      <c r="T6466" t="s">
        <v>307</v>
      </c>
      <c r="U6466" t="s">
        <v>307</v>
      </c>
      <c r="V6466" t="s">
        <v>307</v>
      </c>
      <c r="W6466" t="s">
        <v>307</v>
      </c>
      <c r="X6466" t="s">
        <v>307</v>
      </c>
      <c r="Y6466" t="s">
        <v>307</v>
      </c>
      <c r="Z6466" t="s">
        <v>307</v>
      </c>
      <c r="AA6466" t="s">
        <v>307</v>
      </c>
      <c r="AB6466" t="s">
        <v>307</v>
      </c>
      <c r="AC6466" t="s">
        <v>307</v>
      </c>
      <c r="AD6466" t="s">
        <v>307</v>
      </c>
      <c r="AE6466" t="s">
        <v>307</v>
      </c>
      <c r="AF6466" t="s">
        <v>307</v>
      </c>
      <c r="AG6466" t="s">
        <v>307</v>
      </c>
      <c r="AH6466" t="s">
        <v>307</v>
      </c>
      <c r="AI6466" t="s">
        <v>307</v>
      </c>
      <c r="AJ6466" t="s">
        <v>307</v>
      </c>
      <c r="AK6466" t="s">
        <v>307</v>
      </c>
      <c r="AL6466" t="s">
        <v>307</v>
      </c>
      <c r="AM6466" t="s">
        <v>307</v>
      </c>
      <c r="AN6466" t="s">
        <v>307</v>
      </c>
      <c r="AO6466" t="s">
        <v>307</v>
      </c>
      <c r="AP6466" t="s">
        <v>307</v>
      </c>
    </row>
    <row r="6467" spans="1:42" x14ac:dyDescent="0.25">
      <c r="A6467">
        <v>902</v>
      </c>
      <c r="B6467" t="s">
        <v>277</v>
      </c>
      <c r="C6467" t="s">
        <v>39</v>
      </c>
      <c r="D6467" t="s">
        <v>48</v>
      </c>
      <c r="E6467" t="s">
        <v>307</v>
      </c>
      <c r="F6467" t="s">
        <v>307</v>
      </c>
      <c r="G6467" t="s">
        <v>307</v>
      </c>
      <c r="H6467" t="s">
        <v>307</v>
      </c>
      <c r="I6467" t="s">
        <v>307</v>
      </c>
      <c r="J6467" t="s">
        <v>307</v>
      </c>
      <c r="K6467" t="s">
        <v>307</v>
      </c>
      <c r="L6467" t="s">
        <v>307</v>
      </c>
      <c r="M6467" t="s">
        <v>307</v>
      </c>
      <c r="N6467" t="s">
        <v>307</v>
      </c>
      <c r="O6467" t="s">
        <v>307</v>
      </c>
      <c r="P6467" t="s">
        <v>307</v>
      </c>
      <c r="Q6467" t="s">
        <v>307</v>
      </c>
      <c r="R6467" t="s">
        <v>307</v>
      </c>
      <c r="S6467" t="s">
        <v>307</v>
      </c>
      <c r="T6467" t="s">
        <v>307</v>
      </c>
      <c r="U6467" t="s">
        <v>307</v>
      </c>
      <c r="V6467" t="s">
        <v>307</v>
      </c>
      <c r="W6467" t="s">
        <v>307</v>
      </c>
      <c r="X6467" t="s">
        <v>307</v>
      </c>
      <c r="Y6467" t="s">
        <v>307</v>
      </c>
      <c r="Z6467" t="s">
        <v>307</v>
      </c>
      <c r="AA6467" t="s">
        <v>307</v>
      </c>
      <c r="AB6467" t="s">
        <v>307</v>
      </c>
      <c r="AC6467" t="s">
        <v>307</v>
      </c>
      <c r="AD6467" t="s">
        <v>307</v>
      </c>
      <c r="AE6467" t="s">
        <v>307</v>
      </c>
      <c r="AF6467" t="s">
        <v>307</v>
      </c>
      <c r="AG6467" t="s">
        <v>307</v>
      </c>
      <c r="AH6467" t="s">
        <v>307</v>
      </c>
      <c r="AI6467" t="s">
        <v>307</v>
      </c>
      <c r="AJ6467" t="s">
        <v>307</v>
      </c>
      <c r="AK6467" t="s">
        <v>307</v>
      </c>
      <c r="AL6467" t="s">
        <v>307</v>
      </c>
      <c r="AM6467" t="s">
        <v>307</v>
      </c>
      <c r="AN6467" t="s">
        <v>307</v>
      </c>
      <c r="AO6467" t="s">
        <v>307</v>
      </c>
      <c r="AP6467" t="s">
        <v>307</v>
      </c>
    </row>
    <row r="6468" spans="1:42" x14ac:dyDescent="0.25">
      <c r="A6468">
        <v>902</v>
      </c>
      <c r="B6468" t="s">
        <v>277</v>
      </c>
      <c r="C6468" t="s">
        <v>39</v>
      </c>
      <c r="D6468" t="s">
        <v>51</v>
      </c>
      <c r="E6468" t="s">
        <v>307</v>
      </c>
      <c r="F6468" t="s">
        <v>307</v>
      </c>
      <c r="G6468" t="s">
        <v>307</v>
      </c>
      <c r="H6468" t="s">
        <v>307</v>
      </c>
      <c r="I6468" t="s">
        <v>307</v>
      </c>
      <c r="J6468" t="s">
        <v>307</v>
      </c>
      <c r="K6468" t="s">
        <v>307</v>
      </c>
      <c r="L6468" t="s">
        <v>307</v>
      </c>
      <c r="M6468" t="s">
        <v>307</v>
      </c>
      <c r="N6468" t="s">
        <v>307</v>
      </c>
      <c r="O6468" t="s">
        <v>307</v>
      </c>
      <c r="P6468" t="s">
        <v>307</v>
      </c>
      <c r="Q6468" t="s">
        <v>307</v>
      </c>
      <c r="R6468" t="s">
        <v>307</v>
      </c>
      <c r="S6468" t="s">
        <v>307</v>
      </c>
      <c r="T6468" t="s">
        <v>307</v>
      </c>
      <c r="U6468" t="s">
        <v>307</v>
      </c>
      <c r="V6468" t="s">
        <v>307</v>
      </c>
      <c r="W6468" t="s">
        <v>307</v>
      </c>
      <c r="X6468" t="s">
        <v>307</v>
      </c>
      <c r="Y6468" t="s">
        <v>307</v>
      </c>
      <c r="Z6468" t="s">
        <v>307</v>
      </c>
      <c r="AA6468" t="s">
        <v>307</v>
      </c>
      <c r="AB6468" t="s">
        <v>307</v>
      </c>
      <c r="AC6468" t="s">
        <v>307</v>
      </c>
      <c r="AD6468" t="s">
        <v>307</v>
      </c>
      <c r="AE6468" t="s">
        <v>307</v>
      </c>
      <c r="AF6468" t="s">
        <v>307</v>
      </c>
      <c r="AG6468" t="s">
        <v>307</v>
      </c>
      <c r="AH6468" t="s">
        <v>307</v>
      </c>
      <c r="AI6468" t="s">
        <v>307</v>
      </c>
      <c r="AJ6468" t="s">
        <v>307</v>
      </c>
      <c r="AK6468" t="s">
        <v>307</v>
      </c>
      <c r="AL6468" t="s">
        <v>307</v>
      </c>
      <c r="AM6468" t="s">
        <v>307</v>
      </c>
      <c r="AN6468" t="s">
        <v>307</v>
      </c>
      <c r="AO6468" t="s">
        <v>307</v>
      </c>
      <c r="AP6468" t="s">
        <v>307</v>
      </c>
    </row>
    <row r="6469" spans="1:42" x14ac:dyDescent="0.25">
      <c r="A6469">
        <v>902</v>
      </c>
      <c r="B6469" t="s">
        <v>277</v>
      </c>
      <c r="C6469" t="s">
        <v>46</v>
      </c>
      <c r="D6469" t="s">
        <v>65</v>
      </c>
      <c r="E6469" t="s">
        <v>307</v>
      </c>
      <c r="F6469" t="s">
        <v>307</v>
      </c>
      <c r="G6469" t="s">
        <v>307</v>
      </c>
      <c r="H6469" t="s">
        <v>307</v>
      </c>
      <c r="I6469" t="s">
        <v>307</v>
      </c>
      <c r="J6469" t="s">
        <v>307</v>
      </c>
      <c r="K6469" t="s">
        <v>307</v>
      </c>
      <c r="L6469" t="s">
        <v>307</v>
      </c>
      <c r="M6469" t="s">
        <v>307</v>
      </c>
      <c r="N6469" t="s">
        <v>307</v>
      </c>
      <c r="O6469" t="s">
        <v>307</v>
      </c>
      <c r="P6469" t="s">
        <v>307</v>
      </c>
      <c r="Q6469" t="s">
        <v>307</v>
      </c>
      <c r="R6469" t="s">
        <v>307</v>
      </c>
      <c r="S6469" t="s">
        <v>307</v>
      </c>
      <c r="T6469" t="s">
        <v>307</v>
      </c>
      <c r="U6469" t="s">
        <v>307</v>
      </c>
      <c r="V6469" t="s">
        <v>307</v>
      </c>
      <c r="W6469" t="s">
        <v>307</v>
      </c>
      <c r="X6469" t="s">
        <v>307</v>
      </c>
      <c r="Y6469" t="s">
        <v>307</v>
      </c>
      <c r="Z6469" t="s">
        <v>307</v>
      </c>
    </row>
    <row r="6470" spans="1:42" x14ac:dyDescent="0.25">
      <c r="A6470">
        <v>902</v>
      </c>
      <c r="B6470" t="s">
        <v>277</v>
      </c>
      <c r="C6470" t="s">
        <v>46</v>
      </c>
      <c r="D6470" t="s">
        <v>66</v>
      </c>
      <c r="E6470" t="s">
        <v>307</v>
      </c>
      <c r="F6470" t="s">
        <v>307</v>
      </c>
      <c r="G6470" t="s">
        <v>307</v>
      </c>
      <c r="H6470" t="s">
        <v>307</v>
      </c>
      <c r="I6470" t="s">
        <v>307</v>
      </c>
      <c r="J6470" t="s">
        <v>307</v>
      </c>
      <c r="K6470" t="s">
        <v>307</v>
      </c>
      <c r="L6470" t="s">
        <v>307</v>
      </c>
      <c r="M6470" t="s">
        <v>307</v>
      </c>
      <c r="N6470" t="s">
        <v>307</v>
      </c>
      <c r="O6470" t="s">
        <v>307</v>
      </c>
      <c r="P6470" t="s">
        <v>307</v>
      </c>
      <c r="Q6470" t="s">
        <v>307</v>
      </c>
      <c r="R6470" t="s">
        <v>307</v>
      </c>
      <c r="S6470" t="s">
        <v>307</v>
      </c>
      <c r="T6470" t="s">
        <v>307</v>
      </c>
      <c r="U6470" t="s">
        <v>307</v>
      </c>
      <c r="V6470" t="s">
        <v>307</v>
      </c>
      <c r="W6470" t="s">
        <v>307</v>
      </c>
      <c r="X6470" t="s">
        <v>307</v>
      </c>
      <c r="Y6470" t="s">
        <v>307</v>
      </c>
      <c r="Z6470" t="s">
        <v>307</v>
      </c>
    </row>
    <row r="6471" spans="1:42" x14ac:dyDescent="0.25">
      <c r="A6471">
        <v>902</v>
      </c>
      <c r="B6471" t="s">
        <v>277</v>
      </c>
      <c r="C6471" t="s">
        <v>46</v>
      </c>
      <c r="D6471" t="s">
        <v>67</v>
      </c>
      <c r="E6471" t="s">
        <v>307</v>
      </c>
      <c r="F6471" t="s">
        <v>307</v>
      </c>
      <c r="G6471" t="s">
        <v>307</v>
      </c>
      <c r="H6471" t="s">
        <v>307</v>
      </c>
      <c r="I6471" t="s">
        <v>307</v>
      </c>
      <c r="J6471" t="s">
        <v>307</v>
      </c>
      <c r="K6471" t="s">
        <v>307</v>
      </c>
      <c r="L6471" t="s">
        <v>307</v>
      </c>
      <c r="M6471" t="s">
        <v>307</v>
      </c>
      <c r="N6471" t="s">
        <v>307</v>
      </c>
      <c r="O6471" t="s">
        <v>307</v>
      </c>
      <c r="P6471" t="s">
        <v>307</v>
      </c>
      <c r="Q6471" t="s">
        <v>307</v>
      </c>
      <c r="R6471" t="s">
        <v>307</v>
      </c>
      <c r="S6471" t="s">
        <v>307</v>
      </c>
      <c r="T6471" t="s">
        <v>307</v>
      </c>
      <c r="U6471" t="s">
        <v>307</v>
      </c>
      <c r="V6471" t="s">
        <v>307</v>
      </c>
      <c r="W6471" t="s">
        <v>307</v>
      </c>
      <c r="X6471" t="s">
        <v>307</v>
      </c>
      <c r="Y6471" t="s">
        <v>307</v>
      </c>
      <c r="Z6471" t="s">
        <v>307</v>
      </c>
    </row>
    <row r="6472" spans="1:42" x14ac:dyDescent="0.25">
      <c r="A6472">
        <v>902</v>
      </c>
      <c r="B6472" t="s">
        <v>277</v>
      </c>
      <c r="C6472" t="s">
        <v>46</v>
      </c>
      <c r="D6472" t="s">
        <v>68</v>
      </c>
      <c r="E6472" t="s">
        <v>307</v>
      </c>
      <c r="F6472" t="s">
        <v>307</v>
      </c>
      <c r="G6472" t="s">
        <v>307</v>
      </c>
      <c r="H6472" t="s">
        <v>307</v>
      </c>
      <c r="I6472" t="s">
        <v>307</v>
      </c>
      <c r="J6472" t="s">
        <v>307</v>
      </c>
      <c r="K6472" t="s">
        <v>307</v>
      </c>
      <c r="L6472" t="s">
        <v>307</v>
      </c>
      <c r="M6472" t="s">
        <v>307</v>
      </c>
      <c r="N6472" t="s">
        <v>307</v>
      </c>
      <c r="O6472" t="s">
        <v>307</v>
      </c>
      <c r="P6472" t="s">
        <v>307</v>
      </c>
      <c r="Q6472" t="s">
        <v>307</v>
      </c>
      <c r="R6472" t="s">
        <v>307</v>
      </c>
      <c r="S6472" t="s">
        <v>307</v>
      </c>
      <c r="T6472" t="s">
        <v>307</v>
      </c>
      <c r="U6472" t="s">
        <v>307</v>
      </c>
      <c r="V6472" t="s">
        <v>307</v>
      </c>
      <c r="W6472" t="s">
        <v>307</v>
      </c>
      <c r="X6472" t="s">
        <v>307</v>
      </c>
      <c r="Y6472" t="s">
        <v>307</v>
      </c>
      <c r="Z6472" t="s">
        <v>307</v>
      </c>
    </row>
    <row r="6473" spans="1:42" x14ac:dyDescent="0.25">
      <c r="A6473">
        <v>902</v>
      </c>
      <c r="B6473" t="s">
        <v>277</v>
      </c>
      <c r="C6473" t="s">
        <v>46</v>
      </c>
      <c r="D6473" t="s">
        <v>69</v>
      </c>
      <c r="E6473" t="s">
        <v>307</v>
      </c>
      <c r="F6473" t="s">
        <v>307</v>
      </c>
      <c r="G6473" t="s">
        <v>307</v>
      </c>
      <c r="H6473" t="s">
        <v>307</v>
      </c>
      <c r="I6473" t="s">
        <v>307</v>
      </c>
      <c r="J6473" t="s">
        <v>307</v>
      </c>
      <c r="K6473" t="s">
        <v>307</v>
      </c>
      <c r="L6473" t="s">
        <v>307</v>
      </c>
      <c r="M6473" t="s">
        <v>307</v>
      </c>
      <c r="N6473" t="s">
        <v>307</v>
      </c>
      <c r="O6473" t="s">
        <v>307</v>
      </c>
      <c r="P6473" t="s">
        <v>307</v>
      </c>
      <c r="Q6473" t="s">
        <v>307</v>
      </c>
      <c r="R6473" t="s">
        <v>307</v>
      </c>
      <c r="S6473" t="s">
        <v>307</v>
      </c>
      <c r="T6473" t="s">
        <v>307</v>
      </c>
      <c r="U6473" t="s">
        <v>307</v>
      </c>
      <c r="V6473" t="s">
        <v>307</v>
      </c>
      <c r="W6473" t="s">
        <v>307</v>
      </c>
      <c r="X6473" t="s">
        <v>307</v>
      </c>
      <c r="Y6473" t="s">
        <v>307</v>
      </c>
      <c r="Z6473" t="s">
        <v>307</v>
      </c>
    </row>
    <row r="6474" spans="1:42" x14ac:dyDescent="0.25">
      <c r="A6474">
        <v>902</v>
      </c>
      <c r="B6474" t="s">
        <v>277</v>
      </c>
      <c r="C6474" t="s">
        <v>46</v>
      </c>
      <c r="D6474" t="s">
        <v>70</v>
      </c>
      <c r="E6474" t="s">
        <v>307</v>
      </c>
      <c r="F6474" t="s">
        <v>307</v>
      </c>
      <c r="G6474" t="s">
        <v>307</v>
      </c>
      <c r="H6474" t="s">
        <v>307</v>
      </c>
      <c r="I6474" t="s">
        <v>307</v>
      </c>
      <c r="J6474" t="s">
        <v>307</v>
      </c>
      <c r="K6474" t="s">
        <v>307</v>
      </c>
      <c r="L6474" t="s">
        <v>307</v>
      </c>
      <c r="M6474" t="s">
        <v>307</v>
      </c>
      <c r="N6474" t="s">
        <v>307</v>
      </c>
      <c r="O6474" t="s">
        <v>307</v>
      </c>
      <c r="P6474" t="s">
        <v>307</v>
      </c>
      <c r="Q6474" t="s">
        <v>307</v>
      </c>
      <c r="R6474" t="s">
        <v>307</v>
      </c>
      <c r="S6474" t="s">
        <v>307</v>
      </c>
      <c r="T6474" t="s">
        <v>307</v>
      </c>
      <c r="U6474" t="s">
        <v>307</v>
      </c>
      <c r="V6474" t="s">
        <v>307</v>
      </c>
      <c r="W6474" t="s">
        <v>307</v>
      </c>
      <c r="X6474" t="s">
        <v>307</v>
      </c>
      <c r="Y6474" t="s">
        <v>307</v>
      </c>
      <c r="Z6474" t="s">
        <v>307</v>
      </c>
    </row>
    <row r="6475" spans="1:42" x14ac:dyDescent="0.25">
      <c r="A6475">
        <v>902</v>
      </c>
      <c r="B6475" t="s">
        <v>277</v>
      </c>
      <c r="C6475" t="s">
        <v>46</v>
      </c>
      <c r="D6475" t="s">
        <v>71</v>
      </c>
      <c r="E6475" t="s">
        <v>307</v>
      </c>
      <c r="F6475" t="s">
        <v>307</v>
      </c>
      <c r="G6475" t="s">
        <v>307</v>
      </c>
      <c r="H6475" t="s">
        <v>307</v>
      </c>
      <c r="I6475" t="s">
        <v>307</v>
      </c>
      <c r="J6475" t="s">
        <v>307</v>
      </c>
      <c r="K6475" t="s">
        <v>307</v>
      </c>
      <c r="L6475" t="s">
        <v>307</v>
      </c>
      <c r="M6475" t="s">
        <v>307</v>
      </c>
      <c r="N6475" t="s">
        <v>307</v>
      </c>
      <c r="O6475" t="s">
        <v>307</v>
      </c>
      <c r="P6475" t="s">
        <v>307</v>
      </c>
      <c r="Q6475" t="s">
        <v>307</v>
      </c>
      <c r="R6475" t="s">
        <v>307</v>
      </c>
      <c r="S6475" t="s">
        <v>307</v>
      </c>
      <c r="T6475" t="s">
        <v>307</v>
      </c>
      <c r="U6475" t="s">
        <v>307</v>
      </c>
      <c r="V6475" t="s">
        <v>307</v>
      </c>
      <c r="W6475" t="s">
        <v>307</v>
      </c>
      <c r="X6475" t="s">
        <v>307</v>
      </c>
      <c r="Y6475" t="s">
        <v>307</v>
      </c>
      <c r="Z6475" t="s">
        <v>307</v>
      </c>
    </row>
    <row r="6476" spans="1:42" x14ac:dyDescent="0.25">
      <c r="A6476">
        <v>902</v>
      </c>
      <c r="B6476" t="s">
        <v>277</v>
      </c>
      <c r="C6476" t="s">
        <v>46</v>
      </c>
      <c r="D6476" t="s">
        <v>72</v>
      </c>
      <c r="E6476" t="s">
        <v>307</v>
      </c>
      <c r="F6476" t="s">
        <v>307</v>
      </c>
      <c r="G6476" t="s">
        <v>307</v>
      </c>
      <c r="H6476" t="s">
        <v>307</v>
      </c>
      <c r="I6476" t="s">
        <v>307</v>
      </c>
      <c r="J6476" t="s">
        <v>307</v>
      </c>
      <c r="K6476" t="s">
        <v>307</v>
      </c>
      <c r="L6476" t="s">
        <v>307</v>
      </c>
      <c r="M6476" t="s">
        <v>307</v>
      </c>
      <c r="N6476" t="s">
        <v>307</v>
      </c>
      <c r="O6476" t="s">
        <v>307</v>
      </c>
      <c r="P6476" t="s">
        <v>307</v>
      </c>
      <c r="Q6476" t="s">
        <v>307</v>
      </c>
      <c r="R6476" t="s">
        <v>307</v>
      </c>
      <c r="S6476" t="s">
        <v>307</v>
      </c>
      <c r="T6476" t="s">
        <v>307</v>
      </c>
      <c r="U6476" t="s">
        <v>307</v>
      </c>
      <c r="V6476" t="s">
        <v>307</v>
      </c>
      <c r="W6476" t="s">
        <v>307</v>
      </c>
      <c r="X6476" t="s">
        <v>307</v>
      </c>
      <c r="Y6476" t="s">
        <v>307</v>
      </c>
      <c r="Z6476" t="s">
        <v>307</v>
      </c>
    </row>
    <row r="6477" spans="1:42" x14ac:dyDescent="0.25">
      <c r="A6477">
        <v>902</v>
      </c>
      <c r="B6477" t="s">
        <v>277</v>
      </c>
      <c r="C6477" t="s">
        <v>46</v>
      </c>
      <c r="D6477" t="s">
        <v>47</v>
      </c>
      <c r="E6477" t="s">
        <v>307</v>
      </c>
      <c r="F6477" t="s">
        <v>307</v>
      </c>
      <c r="G6477" t="s">
        <v>307</v>
      </c>
      <c r="H6477" t="s">
        <v>307</v>
      </c>
      <c r="I6477" t="s">
        <v>307</v>
      </c>
      <c r="J6477" t="s">
        <v>307</v>
      </c>
      <c r="K6477" t="s">
        <v>307</v>
      </c>
      <c r="L6477" t="s">
        <v>307</v>
      </c>
      <c r="M6477" t="s">
        <v>307</v>
      </c>
      <c r="N6477" t="s">
        <v>307</v>
      </c>
      <c r="O6477" t="s">
        <v>307</v>
      </c>
      <c r="P6477" t="s">
        <v>307</v>
      </c>
      <c r="Q6477" t="s">
        <v>307</v>
      </c>
      <c r="R6477" t="s">
        <v>307</v>
      </c>
      <c r="S6477" t="s">
        <v>307</v>
      </c>
      <c r="T6477" t="s">
        <v>307</v>
      </c>
      <c r="U6477" t="s">
        <v>307</v>
      </c>
      <c r="V6477" t="s">
        <v>307</v>
      </c>
      <c r="W6477" t="s">
        <v>307</v>
      </c>
      <c r="X6477" t="s">
        <v>307</v>
      </c>
      <c r="Y6477" t="s">
        <v>307</v>
      </c>
      <c r="Z6477" t="s">
        <v>307</v>
      </c>
    </row>
    <row r="6478" spans="1:42" x14ac:dyDescent="0.25">
      <c r="A6478">
        <v>902</v>
      </c>
      <c r="B6478" t="s">
        <v>277</v>
      </c>
      <c r="C6478" t="s">
        <v>46</v>
      </c>
      <c r="D6478" t="s">
        <v>48</v>
      </c>
      <c r="E6478" t="s">
        <v>307</v>
      </c>
      <c r="F6478" t="s">
        <v>307</v>
      </c>
      <c r="G6478" t="s">
        <v>307</v>
      </c>
      <c r="H6478" t="s">
        <v>307</v>
      </c>
      <c r="I6478" t="s">
        <v>307</v>
      </c>
      <c r="J6478" t="s">
        <v>307</v>
      </c>
      <c r="K6478" t="s">
        <v>307</v>
      </c>
      <c r="L6478" t="s">
        <v>307</v>
      </c>
      <c r="M6478" t="s">
        <v>307</v>
      </c>
      <c r="N6478" t="s">
        <v>307</v>
      </c>
      <c r="O6478" t="s">
        <v>307</v>
      </c>
      <c r="P6478" t="s">
        <v>307</v>
      </c>
      <c r="Q6478" t="s">
        <v>307</v>
      </c>
      <c r="R6478" t="s">
        <v>307</v>
      </c>
      <c r="S6478" t="s">
        <v>307</v>
      </c>
      <c r="T6478" t="s">
        <v>307</v>
      </c>
      <c r="U6478" t="s">
        <v>307</v>
      </c>
      <c r="V6478" t="s">
        <v>307</v>
      </c>
      <c r="W6478" t="s">
        <v>307</v>
      </c>
      <c r="X6478" t="s">
        <v>307</v>
      </c>
      <c r="Y6478" t="s">
        <v>307</v>
      </c>
      <c r="Z6478" t="s">
        <v>307</v>
      </c>
    </row>
    <row r="6479" spans="1:42" x14ac:dyDescent="0.25">
      <c r="A6479">
        <v>902</v>
      </c>
      <c r="B6479" t="s">
        <v>277</v>
      </c>
      <c r="C6479" t="s">
        <v>46</v>
      </c>
      <c r="D6479" t="s">
        <v>49</v>
      </c>
      <c r="E6479" t="s">
        <v>307</v>
      </c>
      <c r="F6479" t="s">
        <v>307</v>
      </c>
      <c r="G6479" t="s">
        <v>307</v>
      </c>
      <c r="H6479" t="s">
        <v>307</v>
      </c>
      <c r="I6479" t="s">
        <v>307</v>
      </c>
      <c r="J6479" t="s">
        <v>307</v>
      </c>
      <c r="K6479" t="s">
        <v>307</v>
      </c>
      <c r="L6479" t="s">
        <v>307</v>
      </c>
      <c r="M6479" t="s">
        <v>307</v>
      </c>
      <c r="N6479" t="s">
        <v>307</v>
      </c>
      <c r="O6479" t="s">
        <v>307</v>
      </c>
      <c r="P6479" t="s">
        <v>307</v>
      </c>
      <c r="Q6479" t="s">
        <v>307</v>
      </c>
      <c r="R6479" t="s">
        <v>307</v>
      </c>
      <c r="S6479" t="s">
        <v>307</v>
      </c>
      <c r="T6479" t="s">
        <v>307</v>
      </c>
      <c r="U6479" t="s">
        <v>307</v>
      </c>
      <c r="V6479" t="s">
        <v>307</v>
      </c>
      <c r="W6479" t="s">
        <v>307</v>
      </c>
      <c r="X6479" t="s">
        <v>307</v>
      </c>
      <c r="Y6479" t="s">
        <v>307</v>
      </c>
      <c r="Z6479" t="s">
        <v>307</v>
      </c>
    </row>
    <row r="6480" spans="1:42" x14ac:dyDescent="0.25">
      <c r="A6480">
        <v>902</v>
      </c>
      <c r="B6480" t="s">
        <v>277</v>
      </c>
      <c r="C6480" t="s">
        <v>41</v>
      </c>
      <c r="D6480" t="s">
        <v>48</v>
      </c>
      <c r="E6480" t="s">
        <v>307</v>
      </c>
      <c r="F6480" t="s">
        <v>307</v>
      </c>
      <c r="G6480" t="s">
        <v>307</v>
      </c>
      <c r="H6480" t="s">
        <v>307</v>
      </c>
      <c r="I6480" t="s">
        <v>307</v>
      </c>
      <c r="J6480" t="s">
        <v>307</v>
      </c>
      <c r="K6480" t="s">
        <v>307</v>
      </c>
      <c r="L6480" t="s">
        <v>307</v>
      </c>
      <c r="M6480" t="s">
        <v>307</v>
      </c>
      <c r="N6480" t="s">
        <v>307</v>
      </c>
      <c r="O6480" t="s">
        <v>307</v>
      </c>
      <c r="P6480" t="s">
        <v>307</v>
      </c>
      <c r="Q6480" t="s">
        <v>307</v>
      </c>
      <c r="R6480" t="s">
        <v>307</v>
      </c>
      <c r="S6480" t="s">
        <v>307</v>
      </c>
      <c r="T6480" t="s">
        <v>307</v>
      </c>
      <c r="U6480" t="s">
        <v>307</v>
      </c>
      <c r="V6480" t="s">
        <v>307</v>
      </c>
      <c r="W6480" t="s">
        <v>307</v>
      </c>
      <c r="X6480" t="s">
        <v>307</v>
      </c>
      <c r="Y6480" t="s">
        <v>307</v>
      </c>
      <c r="Z6480" t="s">
        <v>307</v>
      </c>
    </row>
    <row r="6481" spans="1:23" x14ac:dyDescent="0.25">
      <c r="A6481">
        <v>902</v>
      </c>
      <c r="B6481" t="s">
        <v>277</v>
      </c>
      <c r="C6481" t="s">
        <v>459</v>
      </c>
      <c r="D6481" t="s">
        <v>48</v>
      </c>
      <c r="E6481" t="s">
        <v>307</v>
      </c>
      <c r="F6481" t="s">
        <v>307</v>
      </c>
      <c r="G6481" t="s">
        <v>307</v>
      </c>
      <c r="H6481" t="s">
        <v>307</v>
      </c>
      <c r="I6481" t="s">
        <v>307</v>
      </c>
      <c r="J6481" t="s">
        <v>307</v>
      </c>
      <c r="K6481" t="s">
        <v>307</v>
      </c>
      <c r="L6481" t="s">
        <v>307</v>
      </c>
      <c r="M6481" t="s">
        <v>307</v>
      </c>
      <c r="N6481" t="s">
        <v>307</v>
      </c>
      <c r="O6481" t="s">
        <v>307</v>
      </c>
      <c r="P6481" t="s">
        <v>307</v>
      </c>
      <c r="Q6481" t="s">
        <v>307</v>
      </c>
    </row>
    <row r="6482" spans="1:23" x14ac:dyDescent="0.25">
      <c r="A6482">
        <v>902</v>
      </c>
      <c r="B6482" t="s">
        <v>277</v>
      </c>
      <c r="C6482" t="s">
        <v>304</v>
      </c>
      <c r="D6482" t="s">
        <v>48</v>
      </c>
      <c r="E6482" t="s">
        <v>307</v>
      </c>
      <c r="F6482" t="s">
        <v>307</v>
      </c>
      <c r="G6482" t="s">
        <v>307</v>
      </c>
      <c r="H6482" t="s">
        <v>307</v>
      </c>
      <c r="I6482" t="s">
        <v>307</v>
      </c>
      <c r="J6482" t="s">
        <v>307</v>
      </c>
      <c r="K6482" t="s">
        <v>307</v>
      </c>
      <c r="L6482" t="s">
        <v>307</v>
      </c>
      <c r="M6482" t="s">
        <v>307</v>
      </c>
      <c r="N6482" t="s">
        <v>307</v>
      </c>
      <c r="O6482" t="s">
        <v>307</v>
      </c>
      <c r="P6482" t="s">
        <v>307</v>
      </c>
      <c r="Q6482" t="s">
        <v>307</v>
      </c>
    </row>
    <row r="6483" spans="1:23" x14ac:dyDescent="0.25">
      <c r="A6483">
        <v>902</v>
      </c>
      <c r="B6483" t="s">
        <v>277</v>
      </c>
      <c r="C6483" t="s">
        <v>433</v>
      </c>
      <c r="D6483" t="s">
        <v>48</v>
      </c>
      <c r="E6483" t="s">
        <v>307</v>
      </c>
      <c r="F6483" t="s">
        <v>307</v>
      </c>
      <c r="G6483" t="s">
        <v>307</v>
      </c>
      <c r="H6483" t="s">
        <v>307</v>
      </c>
      <c r="I6483" t="s">
        <v>307</v>
      </c>
      <c r="J6483" t="s">
        <v>307</v>
      </c>
      <c r="K6483" t="s">
        <v>307</v>
      </c>
      <c r="L6483" t="s">
        <v>307</v>
      </c>
      <c r="M6483" t="s">
        <v>307</v>
      </c>
      <c r="N6483" t="s">
        <v>307</v>
      </c>
      <c r="O6483" t="s">
        <v>307</v>
      </c>
      <c r="P6483" t="s">
        <v>307</v>
      </c>
      <c r="Q6483" t="s">
        <v>307</v>
      </c>
    </row>
    <row r="6484" spans="1:23" x14ac:dyDescent="0.25">
      <c r="A6484">
        <v>902</v>
      </c>
      <c r="B6484" t="s">
        <v>277</v>
      </c>
      <c r="C6484" t="s">
        <v>305</v>
      </c>
      <c r="D6484" t="s">
        <v>48</v>
      </c>
      <c r="E6484" t="s">
        <v>307</v>
      </c>
      <c r="F6484" t="s">
        <v>307</v>
      </c>
      <c r="G6484" t="s">
        <v>307</v>
      </c>
      <c r="H6484" t="s">
        <v>307</v>
      </c>
      <c r="I6484" t="s">
        <v>307</v>
      </c>
      <c r="J6484" t="s">
        <v>307</v>
      </c>
      <c r="K6484" t="s">
        <v>307</v>
      </c>
      <c r="L6484" t="s">
        <v>307</v>
      </c>
      <c r="M6484" t="s">
        <v>307</v>
      </c>
      <c r="N6484" t="s">
        <v>307</v>
      </c>
      <c r="O6484" t="s">
        <v>307</v>
      </c>
      <c r="P6484" t="s">
        <v>307</v>
      </c>
      <c r="Q6484" t="s">
        <v>307</v>
      </c>
    </row>
    <row r="6485" spans="1:23" x14ac:dyDescent="0.25">
      <c r="A6485">
        <v>902</v>
      </c>
      <c r="B6485" t="s">
        <v>277</v>
      </c>
      <c r="C6485" t="s">
        <v>306</v>
      </c>
      <c r="D6485" t="s">
        <v>48</v>
      </c>
      <c r="E6485" t="s">
        <v>307</v>
      </c>
      <c r="F6485" t="s">
        <v>307</v>
      </c>
      <c r="G6485" t="s">
        <v>307</v>
      </c>
      <c r="H6485" t="s">
        <v>307</v>
      </c>
      <c r="I6485" t="s">
        <v>307</v>
      </c>
      <c r="J6485" t="s">
        <v>307</v>
      </c>
      <c r="K6485" t="s">
        <v>307</v>
      </c>
      <c r="L6485" t="s">
        <v>307</v>
      </c>
      <c r="M6485" t="s">
        <v>307</v>
      </c>
      <c r="N6485" t="s">
        <v>307</v>
      </c>
      <c r="O6485" t="s">
        <v>307</v>
      </c>
      <c r="P6485" t="s">
        <v>307</v>
      </c>
      <c r="Q6485" t="s">
        <v>307</v>
      </c>
    </row>
    <row r="6486" spans="1:23" x14ac:dyDescent="0.25">
      <c r="A6486">
        <v>902</v>
      </c>
      <c r="B6486" t="s">
        <v>277</v>
      </c>
      <c r="C6486" t="s">
        <v>44</v>
      </c>
      <c r="D6486" t="s">
        <v>54</v>
      </c>
      <c r="E6486" t="s">
        <v>307</v>
      </c>
      <c r="F6486" t="s">
        <v>307</v>
      </c>
      <c r="G6486" t="s">
        <v>307</v>
      </c>
      <c r="H6486" t="s">
        <v>307</v>
      </c>
      <c r="I6486" t="s">
        <v>307</v>
      </c>
      <c r="J6486" t="s">
        <v>307</v>
      </c>
      <c r="K6486" t="s">
        <v>307</v>
      </c>
      <c r="L6486" t="s">
        <v>307</v>
      </c>
      <c r="M6486" t="s">
        <v>307</v>
      </c>
      <c r="N6486" t="s">
        <v>307</v>
      </c>
      <c r="O6486" t="s">
        <v>307</v>
      </c>
      <c r="P6486" t="s">
        <v>307</v>
      </c>
      <c r="Q6486" t="s">
        <v>307</v>
      </c>
      <c r="R6486" t="s">
        <v>307</v>
      </c>
      <c r="S6486" t="s">
        <v>307</v>
      </c>
      <c r="T6486" t="s">
        <v>307</v>
      </c>
      <c r="U6486" t="s">
        <v>307</v>
      </c>
      <c r="V6486" t="s">
        <v>307</v>
      </c>
      <c r="W6486" t="s">
        <v>307</v>
      </c>
    </row>
    <row r="6487" spans="1:23" x14ac:dyDescent="0.25">
      <c r="A6487">
        <v>902</v>
      </c>
      <c r="B6487" t="s">
        <v>277</v>
      </c>
      <c r="C6487" t="s">
        <v>44</v>
      </c>
      <c r="D6487" t="s">
        <v>55</v>
      </c>
      <c r="E6487" t="s">
        <v>307</v>
      </c>
      <c r="F6487" t="s">
        <v>307</v>
      </c>
      <c r="G6487" t="s">
        <v>307</v>
      </c>
      <c r="H6487" t="s">
        <v>307</v>
      </c>
      <c r="I6487" t="s">
        <v>307</v>
      </c>
      <c r="J6487" t="s">
        <v>307</v>
      </c>
      <c r="K6487" t="s">
        <v>307</v>
      </c>
      <c r="L6487" t="s">
        <v>307</v>
      </c>
      <c r="M6487" t="s">
        <v>307</v>
      </c>
      <c r="N6487" t="s">
        <v>307</v>
      </c>
      <c r="O6487" t="s">
        <v>307</v>
      </c>
      <c r="P6487" t="s">
        <v>307</v>
      </c>
      <c r="Q6487" t="s">
        <v>307</v>
      </c>
      <c r="R6487" t="s">
        <v>307</v>
      </c>
      <c r="S6487" t="s">
        <v>307</v>
      </c>
      <c r="T6487" t="s">
        <v>307</v>
      </c>
      <c r="U6487" t="s">
        <v>307</v>
      </c>
      <c r="V6487" t="s">
        <v>307</v>
      </c>
      <c r="W6487" t="s">
        <v>307</v>
      </c>
    </row>
    <row r="6488" spans="1:23" x14ac:dyDescent="0.25">
      <c r="A6488">
        <v>902</v>
      </c>
      <c r="B6488" t="s">
        <v>277</v>
      </c>
      <c r="C6488" t="s">
        <v>44</v>
      </c>
      <c r="D6488" t="s">
        <v>56</v>
      </c>
      <c r="E6488" t="s">
        <v>307</v>
      </c>
      <c r="F6488" t="s">
        <v>307</v>
      </c>
      <c r="G6488" t="s">
        <v>307</v>
      </c>
      <c r="H6488" t="s">
        <v>307</v>
      </c>
      <c r="I6488" t="s">
        <v>307</v>
      </c>
      <c r="J6488" t="s">
        <v>307</v>
      </c>
      <c r="K6488" t="s">
        <v>307</v>
      </c>
      <c r="L6488" t="s">
        <v>307</v>
      </c>
      <c r="M6488" t="s">
        <v>307</v>
      </c>
      <c r="N6488" t="s">
        <v>307</v>
      </c>
      <c r="O6488" t="s">
        <v>307</v>
      </c>
      <c r="P6488" t="s">
        <v>307</v>
      </c>
      <c r="Q6488" t="s">
        <v>307</v>
      </c>
      <c r="R6488" t="s">
        <v>307</v>
      </c>
      <c r="S6488" t="s">
        <v>307</v>
      </c>
      <c r="T6488" t="s">
        <v>307</v>
      </c>
      <c r="U6488" t="s">
        <v>307</v>
      </c>
      <c r="V6488" t="s">
        <v>307</v>
      </c>
      <c r="W6488" t="s">
        <v>307</v>
      </c>
    </row>
    <row r="6489" spans="1:23" x14ac:dyDescent="0.25">
      <c r="A6489">
        <v>902</v>
      </c>
      <c r="B6489" t="s">
        <v>277</v>
      </c>
      <c r="C6489" t="s">
        <v>44</v>
      </c>
      <c r="D6489" t="s">
        <v>57</v>
      </c>
      <c r="E6489" t="s">
        <v>307</v>
      </c>
      <c r="F6489" t="s">
        <v>307</v>
      </c>
      <c r="G6489" t="s">
        <v>307</v>
      </c>
      <c r="H6489" t="s">
        <v>307</v>
      </c>
      <c r="I6489" t="s">
        <v>307</v>
      </c>
      <c r="J6489" t="s">
        <v>307</v>
      </c>
      <c r="K6489" t="s">
        <v>307</v>
      </c>
      <c r="L6489" t="s">
        <v>307</v>
      </c>
      <c r="M6489" t="s">
        <v>307</v>
      </c>
      <c r="N6489" t="s">
        <v>307</v>
      </c>
      <c r="O6489" t="s">
        <v>307</v>
      </c>
      <c r="P6489" t="s">
        <v>307</v>
      </c>
      <c r="Q6489" t="s">
        <v>307</v>
      </c>
      <c r="R6489" t="s">
        <v>307</v>
      </c>
      <c r="S6489" t="s">
        <v>307</v>
      </c>
      <c r="T6489" t="s">
        <v>307</v>
      </c>
      <c r="U6489" t="s">
        <v>307</v>
      </c>
      <c r="V6489" t="s">
        <v>307</v>
      </c>
      <c r="W6489" t="s">
        <v>307</v>
      </c>
    </row>
    <row r="6490" spans="1:23" x14ac:dyDescent="0.25">
      <c r="A6490">
        <v>902</v>
      </c>
      <c r="B6490" t="s">
        <v>277</v>
      </c>
      <c r="C6490" t="s">
        <v>44</v>
      </c>
      <c r="D6490" t="s">
        <v>58</v>
      </c>
      <c r="E6490" t="s">
        <v>307</v>
      </c>
      <c r="F6490" t="s">
        <v>307</v>
      </c>
      <c r="G6490" t="s">
        <v>307</v>
      </c>
      <c r="H6490" t="s">
        <v>307</v>
      </c>
      <c r="I6490" t="s">
        <v>307</v>
      </c>
      <c r="J6490" t="s">
        <v>307</v>
      </c>
      <c r="K6490" t="s">
        <v>307</v>
      </c>
      <c r="L6490" t="s">
        <v>307</v>
      </c>
      <c r="M6490" t="s">
        <v>307</v>
      </c>
      <c r="N6490" t="s">
        <v>307</v>
      </c>
      <c r="O6490" t="s">
        <v>307</v>
      </c>
      <c r="P6490" t="s">
        <v>307</v>
      </c>
      <c r="Q6490" t="s">
        <v>307</v>
      </c>
      <c r="R6490" t="s">
        <v>307</v>
      </c>
      <c r="S6490" t="s">
        <v>307</v>
      </c>
      <c r="T6490" t="s">
        <v>307</v>
      </c>
      <c r="U6490" t="s">
        <v>307</v>
      </c>
      <c r="V6490" t="s">
        <v>307</v>
      </c>
      <c r="W6490" t="s">
        <v>307</v>
      </c>
    </row>
    <row r="6491" spans="1:23" x14ac:dyDescent="0.25">
      <c r="A6491">
        <v>902</v>
      </c>
      <c r="B6491" t="s">
        <v>277</v>
      </c>
      <c r="C6491" t="s">
        <v>44</v>
      </c>
      <c r="D6491" t="s">
        <v>59</v>
      </c>
      <c r="E6491" t="s">
        <v>307</v>
      </c>
      <c r="F6491" t="s">
        <v>307</v>
      </c>
      <c r="G6491" t="s">
        <v>307</v>
      </c>
      <c r="H6491" t="s">
        <v>307</v>
      </c>
      <c r="I6491" t="s">
        <v>307</v>
      </c>
      <c r="J6491" t="s">
        <v>307</v>
      </c>
      <c r="K6491" t="s">
        <v>307</v>
      </c>
      <c r="L6491" t="s">
        <v>307</v>
      </c>
      <c r="M6491" t="s">
        <v>307</v>
      </c>
      <c r="N6491" t="s">
        <v>307</v>
      </c>
      <c r="O6491" t="s">
        <v>307</v>
      </c>
      <c r="P6491" t="s">
        <v>307</v>
      </c>
      <c r="Q6491" t="s">
        <v>307</v>
      </c>
      <c r="R6491" t="s">
        <v>307</v>
      </c>
      <c r="S6491" t="s">
        <v>307</v>
      </c>
      <c r="T6491" t="s">
        <v>307</v>
      </c>
      <c r="U6491" t="s">
        <v>307</v>
      </c>
      <c r="V6491" t="s">
        <v>307</v>
      </c>
      <c r="W6491" t="s">
        <v>307</v>
      </c>
    </row>
    <row r="6492" spans="1:23" x14ac:dyDescent="0.25">
      <c r="A6492">
        <v>902</v>
      </c>
      <c r="B6492" t="s">
        <v>277</v>
      </c>
      <c r="C6492" t="s">
        <v>44</v>
      </c>
      <c r="D6492" t="s">
        <v>60</v>
      </c>
      <c r="E6492" t="s">
        <v>307</v>
      </c>
      <c r="F6492" t="s">
        <v>307</v>
      </c>
      <c r="G6492" t="s">
        <v>307</v>
      </c>
      <c r="H6492" t="s">
        <v>307</v>
      </c>
      <c r="I6492" t="s">
        <v>307</v>
      </c>
      <c r="J6492" t="s">
        <v>307</v>
      </c>
      <c r="K6492" t="s">
        <v>307</v>
      </c>
      <c r="L6492" t="s">
        <v>307</v>
      </c>
      <c r="M6492" t="s">
        <v>307</v>
      </c>
      <c r="N6492" t="s">
        <v>307</v>
      </c>
      <c r="O6492" t="s">
        <v>307</v>
      </c>
      <c r="P6492" t="s">
        <v>307</v>
      </c>
      <c r="Q6492" t="s">
        <v>307</v>
      </c>
      <c r="R6492" t="s">
        <v>307</v>
      </c>
      <c r="S6492" t="s">
        <v>307</v>
      </c>
      <c r="T6492" t="s">
        <v>307</v>
      </c>
      <c r="U6492" t="s">
        <v>307</v>
      </c>
      <c r="V6492" t="s">
        <v>307</v>
      </c>
      <c r="W6492" t="s">
        <v>307</v>
      </c>
    </row>
    <row r="6493" spans="1:23" x14ac:dyDescent="0.25">
      <c r="A6493">
        <v>902</v>
      </c>
      <c r="B6493" t="s">
        <v>277</v>
      </c>
      <c r="C6493" t="s">
        <v>44</v>
      </c>
      <c r="D6493" t="s">
        <v>61</v>
      </c>
      <c r="E6493" t="s">
        <v>307</v>
      </c>
      <c r="F6493" t="s">
        <v>307</v>
      </c>
      <c r="G6493" t="s">
        <v>307</v>
      </c>
      <c r="H6493" t="s">
        <v>307</v>
      </c>
      <c r="I6493" t="s">
        <v>307</v>
      </c>
      <c r="J6493" t="s">
        <v>307</v>
      </c>
      <c r="K6493" t="s">
        <v>307</v>
      </c>
      <c r="L6493" t="s">
        <v>307</v>
      </c>
      <c r="M6493" t="s">
        <v>307</v>
      </c>
      <c r="N6493" t="s">
        <v>307</v>
      </c>
      <c r="O6493" t="s">
        <v>307</v>
      </c>
      <c r="P6493" t="s">
        <v>307</v>
      </c>
      <c r="Q6493" t="s">
        <v>307</v>
      </c>
      <c r="R6493" t="s">
        <v>307</v>
      </c>
      <c r="S6493" t="s">
        <v>307</v>
      </c>
      <c r="T6493" t="s">
        <v>307</v>
      </c>
      <c r="U6493" t="s">
        <v>307</v>
      </c>
      <c r="V6493" t="s">
        <v>307</v>
      </c>
      <c r="W6493" t="s">
        <v>307</v>
      </c>
    </row>
    <row r="6494" spans="1:23" x14ac:dyDescent="0.25">
      <c r="A6494">
        <v>902</v>
      </c>
      <c r="B6494" t="s">
        <v>277</v>
      </c>
      <c r="C6494" t="s">
        <v>44</v>
      </c>
      <c r="D6494" t="s">
        <v>62</v>
      </c>
      <c r="E6494" t="s">
        <v>307</v>
      </c>
      <c r="F6494" t="s">
        <v>307</v>
      </c>
      <c r="G6494" t="s">
        <v>307</v>
      </c>
      <c r="H6494" t="s">
        <v>307</v>
      </c>
      <c r="I6494" t="s">
        <v>307</v>
      </c>
      <c r="J6494" t="s">
        <v>307</v>
      </c>
      <c r="K6494" t="s">
        <v>307</v>
      </c>
      <c r="L6494" t="s">
        <v>307</v>
      </c>
      <c r="M6494" t="s">
        <v>307</v>
      </c>
      <c r="N6494" t="s">
        <v>307</v>
      </c>
      <c r="O6494" t="s">
        <v>307</v>
      </c>
      <c r="P6494" t="s">
        <v>307</v>
      </c>
      <c r="Q6494" t="s">
        <v>307</v>
      </c>
      <c r="R6494" t="s">
        <v>307</v>
      </c>
      <c r="S6494" t="s">
        <v>307</v>
      </c>
      <c r="T6494" t="s">
        <v>307</v>
      </c>
      <c r="U6494" t="s">
        <v>307</v>
      </c>
      <c r="V6494" t="s">
        <v>307</v>
      </c>
      <c r="W6494" t="s">
        <v>307</v>
      </c>
    </row>
    <row r="6495" spans="1:23" x14ac:dyDescent="0.25">
      <c r="A6495">
        <v>902</v>
      </c>
      <c r="B6495" t="s">
        <v>277</v>
      </c>
      <c r="C6495" t="s">
        <v>450</v>
      </c>
      <c r="D6495" t="s">
        <v>48</v>
      </c>
      <c r="E6495" t="s">
        <v>307</v>
      </c>
      <c r="F6495" t="s">
        <v>307</v>
      </c>
      <c r="G6495" t="s">
        <v>307</v>
      </c>
      <c r="H6495" t="s">
        <v>307</v>
      </c>
      <c r="I6495" t="s">
        <v>307</v>
      </c>
      <c r="J6495" t="s">
        <v>307</v>
      </c>
      <c r="K6495" t="s">
        <v>307</v>
      </c>
      <c r="L6495" t="s">
        <v>307</v>
      </c>
      <c r="M6495" t="s">
        <v>307</v>
      </c>
      <c r="N6495" t="s">
        <v>307</v>
      </c>
      <c r="O6495" t="s">
        <v>307</v>
      </c>
      <c r="P6495" t="s">
        <v>307</v>
      </c>
      <c r="Q6495" t="s">
        <v>307</v>
      </c>
      <c r="R6495" t="s">
        <v>307</v>
      </c>
    </row>
    <row r="6496" spans="1:23" x14ac:dyDescent="0.25">
      <c r="A6496">
        <v>902</v>
      </c>
      <c r="B6496" t="s">
        <v>277</v>
      </c>
      <c r="C6496" t="s">
        <v>449</v>
      </c>
      <c r="D6496" t="s">
        <v>48</v>
      </c>
      <c r="E6496" t="s">
        <v>307</v>
      </c>
      <c r="F6496" t="s">
        <v>307</v>
      </c>
      <c r="G6496" t="s">
        <v>307</v>
      </c>
      <c r="H6496" t="s">
        <v>307</v>
      </c>
      <c r="I6496" t="s">
        <v>307</v>
      </c>
      <c r="J6496" t="s">
        <v>307</v>
      </c>
      <c r="K6496" t="s">
        <v>307</v>
      </c>
      <c r="L6496" t="s">
        <v>307</v>
      </c>
      <c r="M6496" t="s">
        <v>307</v>
      </c>
      <c r="N6496" t="s">
        <v>307</v>
      </c>
      <c r="O6496" t="s">
        <v>307</v>
      </c>
      <c r="P6496" t="s">
        <v>307</v>
      </c>
      <c r="Q6496" t="s">
        <v>307</v>
      </c>
      <c r="R6496" t="s">
        <v>307</v>
      </c>
    </row>
    <row r="6497" spans="1:26" x14ac:dyDescent="0.25">
      <c r="A6497">
        <v>902</v>
      </c>
      <c r="B6497" t="s">
        <v>277</v>
      </c>
      <c r="C6497" t="s">
        <v>475</v>
      </c>
      <c r="D6497" t="s">
        <v>48</v>
      </c>
      <c r="E6497" t="s">
        <v>307</v>
      </c>
      <c r="F6497" t="s">
        <v>307</v>
      </c>
      <c r="G6497" t="s">
        <v>307</v>
      </c>
    </row>
    <row r="6498" spans="1:26" x14ac:dyDescent="0.25">
      <c r="A6498">
        <v>902</v>
      </c>
      <c r="B6498" t="s">
        <v>277</v>
      </c>
      <c r="C6498" t="s">
        <v>42</v>
      </c>
      <c r="D6498" t="s">
        <v>48</v>
      </c>
      <c r="E6498" t="s">
        <v>307</v>
      </c>
      <c r="F6498" t="s">
        <v>307</v>
      </c>
      <c r="G6498" t="s">
        <v>307</v>
      </c>
      <c r="H6498" t="s">
        <v>307</v>
      </c>
      <c r="I6498" t="s">
        <v>307</v>
      </c>
      <c r="J6498" t="s">
        <v>307</v>
      </c>
      <c r="K6498" t="s">
        <v>307</v>
      </c>
      <c r="L6498" t="s">
        <v>307</v>
      </c>
      <c r="M6498" t="s">
        <v>307</v>
      </c>
      <c r="N6498" t="s">
        <v>307</v>
      </c>
      <c r="O6498" t="s">
        <v>307</v>
      </c>
      <c r="P6498" t="s">
        <v>307</v>
      </c>
      <c r="Q6498" t="s">
        <v>307</v>
      </c>
      <c r="R6498" t="s">
        <v>307</v>
      </c>
      <c r="S6498" t="s">
        <v>307</v>
      </c>
      <c r="T6498" t="s">
        <v>307</v>
      </c>
      <c r="U6498" t="s">
        <v>307</v>
      </c>
      <c r="V6498" t="s">
        <v>307</v>
      </c>
      <c r="W6498" t="s">
        <v>307</v>
      </c>
      <c r="X6498" t="s">
        <v>307</v>
      </c>
      <c r="Y6498" t="s">
        <v>307</v>
      </c>
      <c r="Z6498" t="s">
        <v>307</v>
      </c>
    </row>
    <row r="6499" spans="1:26" x14ac:dyDescent="0.25">
      <c r="A6499">
        <v>903</v>
      </c>
      <c r="B6499" t="s">
        <v>278</v>
      </c>
      <c r="C6499" t="s">
        <v>43</v>
      </c>
      <c r="D6499" t="s">
        <v>54</v>
      </c>
      <c r="E6499" t="s">
        <v>307</v>
      </c>
      <c r="F6499" t="s">
        <v>307</v>
      </c>
      <c r="G6499" t="s">
        <v>307</v>
      </c>
      <c r="H6499" t="s">
        <v>307</v>
      </c>
      <c r="I6499" t="s">
        <v>307</v>
      </c>
      <c r="J6499" t="s">
        <v>307</v>
      </c>
      <c r="K6499" t="s">
        <v>307</v>
      </c>
      <c r="L6499" t="s">
        <v>307</v>
      </c>
      <c r="M6499" t="s">
        <v>307</v>
      </c>
      <c r="N6499" t="s">
        <v>307</v>
      </c>
      <c r="O6499" t="s">
        <v>307</v>
      </c>
      <c r="P6499" t="s">
        <v>307</v>
      </c>
      <c r="Q6499" t="s">
        <v>307</v>
      </c>
      <c r="R6499" t="s">
        <v>307</v>
      </c>
      <c r="S6499" t="s">
        <v>307</v>
      </c>
      <c r="T6499" t="s">
        <v>307</v>
      </c>
      <c r="U6499" t="s">
        <v>307</v>
      </c>
      <c r="V6499" t="s">
        <v>307</v>
      </c>
      <c r="W6499" t="s">
        <v>307</v>
      </c>
    </row>
    <row r="6500" spans="1:26" x14ac:dyDescent="0.25">
      <c r="A6500">
        <v>903</v>
      </c>
      <c r="B6500" t="s">
        <v>278</v>
      </c>
      <c r="C6500" t="s">
        <v>43</v>
      </c>
      <c r="D6500" t="s">
        <v>55</v>
      </c>
      <c r="E6500" t="s">
        <v>307</v>
      </c>
      <c r="F6500" t="s">
        <v>307</v>
      </c>
      <c r="G6500" t="s">
        <v>307</v>
      </c>
      <c r="H6500" t="s">
        <v>307</v>
      </c>
      <c r="I6500" t="s">
        <v>307</v>
      </c>
      <c r="J6500" t="s">
        <v>307</v>
      </c>
      <c r="K6500" t="s">
        <v>307</v>
      </c>
      <c r="L6500" t="s">
        <v>307</v>
      </c>
      <c r="M6500" t="s">
        <v>307</v>
      </c>
      <c r="N6500" t="s">
        <v>307</v>
      </c>
      <c r="O6500" t="s">
        <v>307</v>
      </c>
      <c r="P6500" t="s">
        <v>307</v>
      </c>
      <c r="Q6500" t="s">
        <v>307</v>
      </c>
      <c r="R6500" t="s">
        <v>307</v>
      </c>
      <c r="S6500" t="s">
        <v>307</v>
      </c>
      <c r="T6500" t="s">
        <v>307</v>
      </c>
      <c r="U6500" t="s">
        <v>307</v>
      </c>
      <c r="V6500" t="s">
        <v>307</v>
      </c>
      <c r="W6500" t="s">
        <v>307</v>
      </c>
    </row>
    <row r="6501" spans="1:26" x14ac:dyDescent="0.25">
      <c r="A6501">
        <v>903</v>
      </c>
      <c r="B6501" t="s">
        <v>278</v>
      </c>
      <c r="C6501" t="s">
        <v>43</v>
      </c>
      <c r="D6501" t="s">
        <v>56</v>
      </c>
      <c r="E6501" t="s">
        <v>307</v>
      </c>
      <c r="F6501" t="s">
        <v>307</v>
      </c>
      <c r="G6501" t="s">
        <v>307</v>
      </c>
      <c r="H6501" t="s">
        <v>307</v>
      </c>
      <c r="I6501" t="s">
        <v>307</v>
      </c>
      <c r="J6501" t="s">
        <v>307</v>
      </c>
      <c r="K6501" t="s">
        <v>307</v>
      </c>
      <c r="L6501" t="s">
        <v>307</v>
      </c>
      <c r="M6501" t="s">
        <v>307</v>
      </c>
      <c r="N6501" t="s">
        <v>307</v>
      </c>
      <c r="O6501" t="s">
        <v>307</v>
      </c>
      <c r="P6501" t="s">
        <v>307</v>
      </c>
      <c r="Q6501" t="s">
        <v>307</v>
      </c>
      <c r="R6501" t="s">
        <v>307</v>
      </c>
      <c r="S6501" t="s">
        <v>307</v>
      </c>
      <c r="T6501" t="s">
        <v>307</v>
      </c>
      <c r="U6501" t="s">
        <v>307</v>
      </c>
      <c r="V6501" t="s">
        <v>307</v>
      </c>
      <c r="W6501" t="s">
        <v>307</v>
      </c>
    </row>
    <row r="6502" spans="1:26" x14ac:dyDescent="0.25">
      <c r="A6502">
        <v>903</v>
      </c>
      <c r="B6502" t="s">
        <v>278</v>
      </c>
      <c r="C6502" t="s">
        <v>43</v>
      </c>
      <c r="D6502" t="s">
        <v>57</v>
      </c>
      <c r="E6502" t="s">
        <v>307</v>
      </c>
      <c r="F6502" t="s">
        <v>307</v>
      </c>
      <c r="G6502" t="s">
        <v>307</v>
      </c>
      <c r="H6502" t="s">
        <v>307</v>
      </c>
      <c r="I6502" t="s">
        <v>307</v>
      </c>
      <c r="J6502" t="s">
        <v>307</v>
      </c>
      <c r="K6502" t="s">
        <v>307</v>
      </c>
      <c r="L6502" t="s">
        <v>307</v>
      </c>
      <c r="M6502" t="s">
        <v>307</v>
      </c>
      <c r="N6502" t="s">
        <v>307</v>
      </c>
      <c r="O6502" t="s">
        <v>307</v>
      </c>
      <c r="P6502" t="s">
        <v>307</v>
      </c>
      <c r="Q6502" t="s">
        <v>307</v>
      </c>
      <c r="R6502" t="s">
        <v>307</v>
      </c>
      <c r="S6502" t="s">
        <v>307</v>
      </c>
      <c r="T6502" t="s">
        <v>307</v>
      </c>
      <c r="U6502" t="s">
        <v>307</v>
      </c>
      <c r="V6502" t="s">
        <v>307</v>
      </c>
      <c r="W6502" t="s">
        <v>307</v>
      </c>
    </row>
    <row r="6503" spans="1:26" x14ac:dyDescent="0.25">
      <c r="A6503">
        <v>903</v>
      </c>
      <c r="B6503" t="s">
        <v>278</v>
      </c>
      <c r="C6503" t="s">
        <v>43</v>
      </c>
      <c r="D6503" t="s">
        <v>58</v>
      </c>
      <c r="E6503" t="s">
        <v>307</v>
      </c>
      <c r="F6503" t="s">
        <v>307</v>
      </c>
      <c r="G6503" t="s">
        <v>307</v>
      </c>
      <c r="H6503" t="s">
        <v>307</v>
      </c>
      <c r="I6503" t="s">
        <v>307</v>
      </c>
      <c r="J6503" t="s">
        <v>307</v>
      </c>
      <c r="K6503" t="s">
        <v>307</v>
      </c>
      <c r="L6503" t="s">
        <v>307</v>
      </c>
      <c r="M6503" t="s">
        <v>307</v>
      </c>
      <c r="N6503" t="s">
        <v>307</v>
      </c>
      <c r="O6503" t="s">
        <v>307</v>
      </c>
      <c r="P6503" t="s">
        <v>307</v>
      </c>
      <c r="Q6503" t="s">
        <v>307</v>
      </c>
      <c r="R6503" t="s">
        <v>307</v>
      </c>
      <c r="S6503" t="s">
        <v>307</v>
      </c>
      <c r="T6503" t="s">
        <v>307</v>
      </c>
      <c r="U6503" t="s">
        <v>307</v>
      </c>
      <c r="V6503" t="s">
        <v>307</v>
      </c>
      <c r="W6503" t="s">
        <v>307</v>
      </c>
    </row>
    <row r="6504" spans="1:26" x14ac:dyDescent="0.25">
      <c r="A6504">
        <v>903</v>
      </c>
      <c r="B6504" t="s">
        <v>278</v>
      </c>
      <c r="C6504" t="s">
        <v>43</v>
      </c>
      <c r="D6504" t="s">
        <v>59</v>
      </c>
      <c r="E6504" t="s">
        <v>307</v>
      </c>
      <c r="F6504" t="s">
        <v>307</v>
      </c>
      <c r="G6504" t="s">
        <v>307</v>
      </c>
      <c r="H6504" t="s">
        <v>307</v>
      </c>
      <c r="I6504" t="s">
        <v>307</v>
      </c>
      <c r="J6504" t="s">
        <v>307</v>
      </c>
      <c r="K6504" t="s">
        <v>307</v>
      </c>
      <c r="L6504" t="s">
        <v>307</v>
      </c>
      <c r="M6504" t="s">
        <v>307</v>
      </c>
      <c r="N6504" t="s">
        <v>307</v>
      </c>
      <c r="O6504" t="s">
        <v>307</v>
      </c>
      <c r="P6504" t="s">
        <v>307</v>
      </c>
      <c r="Q6504" t="s">
        <v>307</v>
      </c>
      <c r="R6504" t="s">
        <v>307</v>
      </c>
      <c r="S6504" t="s">
        <v>307</v>
      </c>
      <c r="T6504" t="s">
        <v>307</v>
      </c>
      <c r="U6504" t="s">
        <v>307</v>
      </c>
      <c r="V6504" t="s">
        <v>307</v>
      </c>
      <c r="W6504" t="s">
        <v>307</v>
      </c>
    </row>
    <row r="6505" spans="1:26" x14ac:dyDescent="0.25">
      <c r="A6505">
        <v>903</v>
      </c>
      <c r="B6505" t="s">
        <v>278</v>
      </c>
      <c r="C6505" t="s">
        <v>43</v>
      </c>
      <c r="D6505" t="s">
        <v>60</v>
      </c>
      <c r="E6505" t="s">
        <v>307</v>
      </c>
      <c r="F6505" t="s">
        <v>307</v>
      </c>
      <c r="G6505" t="s">
        <v>307</v>
      </c>
      <c r="H6505" t="s">
        <v>307</v>
      </c>
      <c r="I6505" t="s">
        <v>307</v>
      </c>
      <c r="J6505" t="s">
        <v>307</v>
      </c>
      <c r="K6505" t="s">
        <v>307</v>
      </c>
      <c r="L6505" t="s">
        <v>307</v>
      </c>
      <c r="M6505" t="s">
        <v>307</v>
      </c>
      <c r="N6505" t="s">
        <v>307</v>
      </c>
      <c r="O6505" t="s">
        <v>307</v>
      </c>
      <c r="P6505" t="s">
        <v>307</v>
      </c>
      <c r="Q6505" t="s">
        <v>307</v>
      </c>
      <c r="R6505" t="s">
        <v>307</v>
      </c>
      <c r="S6505" t="s">
        <v>307</v>
      </c>
      <c r="T6505" t="s">
        <v>307</v>
      </c>
      <c r="U6505" t="s">
        <v>307</v>
      </c>
      <c r="V6505" t="s">
        <v>307</v>
      </c>
      <c r="W6505" t="s">
        <v>307</v>
      </c>
    </row>
    <row r="6506" spans="1:26" x14ac:dyDescent="0.25">
      <c r="A6506">
        <v>903</v>
      </c>
      <c r="B6506" t="s">
        <v>278</v>
      </c>
      <c r="C6506" t="s">
        <v>43</v>
      </c>
      <c r="D6506" t="s">
        <v>61</v>
      </c>
      <c r="E6506" t="s">
        <v>307</v>
      </c>
      <c r="F6506" t="s">
        <v>307</v>
      </c>
      <c r="G6506" t="s">
        <v>307</v>
      </c>
      <c r="H6506" t="s">
        <v>307</v>
      </c>
      <c r="I6506" t="s">
        <v>307</v>
      </c>
      <c r="J6506" t="s">
        <v>307</v>
      </c>
      <c r="K6506" t="s">
        <v>307</v>
      </c>
      <c r="L6506" t="s">
        <v>307</v>
      </c>
      <c r="M6506" t="s">
        <v>307</v>
      </c>
      <c r="N6506" t="s">
        <v>307</v>
      </c>
      <c r="O6506" t="s">
        <v>307</v>
      </c>
      <c r="P6506" t="s">
        <v>307</v>
      </c>
      <c r="Q6506" t="s">
        <v>307</v>
      </c>
      <c r="R6506" t="s">
        <v>307</v>
      </c>
      <c r="S6506" t="s">
        <v>307</v>
      </c>
      <c r="T6506" t="s">
        <v>307</v>
      </c>
      <c r="U6506" t="s">
        <v>307</v>
      </c>
      <c r="V6506" t="s">
        <v>307</v>
      </c>
      <c r="W6506" t="s">
        <v>307</v>
      </c>
    </row>
    <row r="6507" spans="1:26" x14ac:dyDescent="0.25">
      <c r="A6507">
        <v>903</v>
      </c>
      <c r="B6507" t="s">
        <v>278</v>
      </c>
      <c r="C6507" t="s">
        <v>43</v>
      </c>
      <c r="D6507" t="s">
        <v>62</v>
      </c>
      <c r="E6507" t="s">
        <v>307</v>
      </c>
      <c r="F6507" t="s">
        <v>307</v>
      </c>
      <c r="G6507" t="s">
        <v>307</v>
      </c>
      <c r="H6507" t="s">
        <v>307</v>
      </c>
      <c r="I6507" t="s">
        <v>307</v>
      </c>
      <c r="J6507" t="s">
        <v>307</v>
      </c>
      <c r="K6507" t="s">
        <v>307</v>
      </c>
      <c r="L6507" t="s">
        <v>307</v>
      </c>
      <c r="M6507" t="s">
        <v>307</v>
      </c>
      <c r="N6507" t="s">
        <v>307</v>
      </c>
      <c r="O6507" t="s">
        <v>307</v>
      </c>
      <c r="P6507" t="s">
        <v>307</v>
      </c>
      <c r="Q6507" t="s">
        <v>307</v>
      </c>
      <c r="R6507" t="s">
        <v>307</v>
      </c>
      <c r="S6507" t="s">
        <v>307</v>
      </c>
      <c r="T6507" t="s">
        <v>307</v>
      </c>
      <c r="U6507" t="s">
        <v>307</v>
      </c>
      <c r="V6507" t="s">
        <v>307</v>
      </c>
      <c r="W6507" t="s">
        <v>307</v>
      </c>
    </row>
    <row r="6508" spans="1:26" x14ac:dyDescent="0.25">
      <c r="A6508">
        <v>903</v>
      </c>
      <c r="B6508" t="s">
        <v>278</v>
      </c>
      <c r="C6508" t="s">
        <v>476</v>
      </c>
      <c r="D6508" t="s">
        <v>48</v>
      </c>
      <c r="E6508" t="s">
        <v>307</v>
      </c>
      <c r="F6508" t="s">
        <v>307</v>
      </c>
      <c r="G6508" t="s">
        <v>307</v>
      </c>
    </row>
    <row r="6509" spans="1:26" x14ac:dyDescent="0.25">
      <c r="A6509">
        <v>903</v>
      </c>
      <c r="B6509" t="s">
        <v>278</v>
      </c>
      <c r="C6509" t="s">
        <v>477</v>
      </c>
      <c r="D6509" t="s">
        <v>48</v>
      </c>
      <c r="E6509" t="s">
        <v>307</v>
      </c>
      <c r="F6509" t="s">
        <v>307</v>
      </c>
      <c r="G6509" t="s">
        <v>307</v>
      </c>
    </row>
    <row r="6510" spans="1:26" x14ac:dyDescent="0.25">
      <c r="A6510">
        <v>903</v>
      </c>
      <c r="B6510" t="s">
        <v>278</v>
      </c>
      <c r="C6510" t="s">
        <v>45</v>
      </c>
      <c r="D6510" t="s">
        <v>63</v>
      </c>
      <c r="E6510" t="s">
        <v>307</v>
      </c>
      <c r="F6510" t="s">
        <v>307</v>
      </c>
      <c r="G6510" t="s">
        <v>307</v>
      </c>
      <c r="H6510" t="s">
        <v>307</v>
      </c>
      <c r="I6510" t="s">
        <v>307</v>
      </c>
      <c r="J6510" t="s">
        <v>307</v>
      </c>
      <c r="K6510" t="s">
        <v>307</v>
      </c>
      <c r="L6510" t="s">
        <v>307</v>
      </c>
      <c r="M6510" t="s">
        <v>307</v>
      </c>
      <c r="N6510" t="s">
        <v>307</v>
      </c>
      <c r="O6510" t="s">
        <v>307</v>
      </c>
      <c r="P6510" t="s">
        <v>307</v>
      </c>
      <c r="Q6510" t="s">
        <v>307</v>
      </c>
      <c r="R6510" t="s">
        <v>307</v>
      </c>
      <c r="S6510" t="s">
        <v>307</v>
      </c>
      <c r="T6510" t="s">
        <v>307</v>
      </c>
      <c r="U6510" t="s">
        <v>307</v>
      </c>
      <c r="V6510" t="s">
        <v>307</v>
      </c>
      <c r="W6510" t="s">
        <v>307</v>
      </c>
    </row>
    <row r="6511" spans="1:26" x14ac:dyDescent="0.25">
      <c r="A6511">
        <v>903</v>
      </c>
      <c r="B6511" t="s">
        <v>278</v>
      </c>
      <c r="C6511" t="s">
        <v>45</v>
      </c>
      <c r="D6511" t="s">
        <v>64</v>
      </c>
      <c r="E6511" t="s">
        <v>307</v>
      </c>
      <c r="F6511" t="s">
        <v>307</v>
      </c>
      <c r="G6511" t="s">
        <v>307</v>
      </c>
      <c r="H6511" t="s">
        <v>307</v>
      </c>
      <c r="I6511" t="s">
        <v>307</v>
      </c>
      <c r="J6511" t="s">
        <v>307</v>
      </c>
      <c r="K6511" t="s">
        <v>307</v>
      </c>
      <c r="L6511" t="s">
        <v>307</v>
      </c>
      <c r="M6511" t="s">
        <v>307</v>
      </c>
      <c r="N6511" t="s">
        <v>307</v>
      </c>
      <c r="O6511" t="s">
        <v>307</v>
      </c>
      <c r="P6511" t="s">
        <v>307</v>
      </c>
      <c r="Q6511" t="s">
        <v>307</v>
      </c>
      <c r="R6511" t="s">
        <v>307</v>
      </c>
      <c r="S6511" t="s">
        <v>307</v>
      </c>
      <c r="T6511" t="s">
        <v>307</v>
      </c>
      <c r="U6511" t="s">
        <v>307</v>
      </c>
      <c r="V6511" t="s">
        <v>307</v>
      </c>
      <c r="W6511" t="s">
        <v>307</v>
      </c>
    </row>
    <row r="6512" spans="1:26" x14ac:dyDescent="0.25">
      <c r="A6512">
        <v>903</v>
      </c>
      <c r="B6512" t="s">
        <v>278</v>
      </c>
      <c r="C6512" t="s">
        <v>40</v>
      </c>
      <c r="D6512" t="s">
        <v>52</v>
      </c>
      <c r="E6512" t="s">
        <v>307</v>
      </c>
      <c r="F6512" t="s">
        <v>307</v>
      </c>
      <c r="G6512" t="s">
        <v>307</v>
      </c>
      <c r="H6512" t="s">
        <v>307</v>
      </c>
      <c r="I6512" t="s">
        <v>307</v>
      </c>
      <c r="J6512" t="s">
        <v>307</v>
      </c>
      <c r="K6512" t="s">
        <v>307</v>
      </c>
      <c r="L6512" t="s">
        <v>307</v>
      </c>
      <c r="M6512" t="s">
        <v>307</v>
      </c>
      <c r="N6512" t="s">
        <v>307</v>
      </c>
      <c r="O6512" t="s">
        <v>307</v>
      </c>
      <c r="P6512" t="s">
        <v>307</v>
      </c>
      <c r="Q6512" t="s">
        <v>307</v>
      </c>
      <c r="R6512" t="s">
        <v>307</v>
      </c>
      <c r="S6512" t="s">
        <v>307</v>
      </c>
      <c r="T6512" t="s">
        <v>307</v>
      </c>
      <c r="U6512" t="s">
        <v>307</v>
      </c>
      <c r="V6512" t="s">
        <v>307</v>
      </c>
      <c r="W6512" t="s">
        <v>307</v>
      </c>
      <c r="X6512" t="s">
        <v>307</v>
      </c>
      <c r="Y6512" t="s">
        <v>307</v>
      </c>
      <c r="Z6512" t="s">
        <v>307</v>
      </c>
    </row>
    <row r="6513" spans="1:42" x14ac:dyDescent="0.25">
      <c r="A6513">
        <v>903</v>
      </c>
      <c r="B6513" t="s">
        <v>278</v>
      </c>
      <c r="C6513" t="s">
        <v>40</v>
      </c>
      <c r="D6513" t="s">
        <v>53</v>
      </c>
      <c r="E6513" t="s">
        <v>307</v>
      </c>
      <c r="F6513" t="s">
        <v>307</v>
      </c>
      <c r="G6513" t="s">
        <v>307</v>
      </c>
      <c r="H6513" t="s">
        <v>307</v>
      </c>
      <c r="I6513" t="s">
        <v>307</v>
      </c>
      <c r="J6513" t="s">
        <v>307</v>
      </c>
      <c r="K6513" t="s">
        <v>307</v>
      </c>
      <c r="L6513" t="s">
        <v>307</v>
      </c>
      <c r="M6513" t="s">
        <v>307</v>
      </c>
      <c r="N6513" t="s">
        <v>307</v>
      </c>
      <c r="O6513" t="s">
        <v>307</v>
      </c>
      <c r="P6513" t="s">
        <v>307</v>
      </c>
      <c r="Q6513" t="s">
        <v>307</v>
      </c>
      <c r="R6513" t="s">
        <v>307</v>
      </c>
      <c r="S6513" t="s">
        <v>307</v>
      </c>
      <c r="T6513" t="s">
        <v>307</v>
      </c>
      <c r="U6513" t="s">
        <v>307</v>
      </c>
      <c r="V6513" t="s">
        <v>307</v>
      </c>
      <c r="W6513" t="s">
        <v>307</v>
      </c>
      <c r="X6513" t="s">
        <v>307</v>
      </c>
      <c r="Y6513" t="s">
        <v>307</v>
      </c>
      <c r="Z6513" t="s">
        <v>307</v>
      </c>
    </row>
    <row r="6514" spans="1:42" x14ac:dyDescent="0.25">
      <c r="A6514">
        <v>903</v>
      </c>
      <c r="B6514" t="s">
        <v>278</v>
      </c>
      <c r="C6514" t="s">
        <v>39</v>
      </c>
      <c r="D6514" t="s">
        <v>50</v>
      </c>
      <c r="E6514" t="s">
        <v>307</v>
      </c>
      <c r="F6514" t="s">
        <v>307</v>
      </c>
      <c r="G6514" t="s">
        <v>307</v>
      </c>
      <c r="H6514" t="s">
        <v>307</v>
      </c>
      <c r="I6514" t="s">
        <v>307</v>
      </c>
      <c r="J6514" t="s">
        <v>307</v>
      </c>
      <c r="K6514" t="s">
        <v>307</v>
      </c>
      <c r="L6514" t="s">
        <v>307</v>
      </c>
      <c r="M6514" t="s">
        <v>307</v>
      </c>
      <c r="N6514" t="s">
        <v>307</v>
      </c>
      <c r="O6514" t="s">
        <v>307</v>
      </c>
      <c r="P6514" t="s">
        <v>307</v>
      </c>
      <c r="Q6514" t="s">
        <v>307</v>
      </c>
      <c r="R6514" t="s">
        <v>307</v>
      </c>
      <c r="S6514" t="s">
        <v>307</v>
      </c>
      <c r="T6514" t="s">
        <v>307</v>
      </c>
      <c r="U6514" t="s">
        <v>307</v>
      </c>
      <c r="V6514" t="s">
        <v>307</v>
      </c>
      <c r="W6514" t="s">
        <v>307</v>
      </c>
      <c r="X6514" t="s">
        <v>307</v>
      </c>
      <c r="Y6514" t="s">
        <v>307</v>
      </c>
      <c r="Z6514" t="s">
        <v>307</v>
      </c>
      <c r="AA6514" t="s">
        <v>307</v>
      </c>
      <c r="AB6514" t="s">
        <v>307</v>
      </c>
      <c r="AC6514" t="s">
        <v>307</v>
      </c>
      <c r="AD6514" t="s">
        <v>307</v>
      </c>
      <c r="AE6514" t="s">
        <v>307</v>
      </c>
      <c r="AF6514" t="s">
        <v>307</v>
      </c>
      <c r="AG6514" t="s">
        <v>307</v>
      </c>
      <c r="AH6514" t="s">
        <v>307</v>
      </c>
      <c r="AI6514" t="s">
        <v>307</v>
      </c>
      <c r="AJ6514" t="s">
        <v>307</v>
      </c>
      <c r="AK6514" t="s">
        <v>307</v>
      </c>
      <c r="AL6514" t="s">
        <v>307</v>
      </c>
      <c r="AM6514" t="s">
        <v>307</v>
      </c>
      <c r="AN6514" t="s">
        <v>307</v>
      </c>
      <c r="AO6514" t="s">
        <v>307</v>
      </c>
      <c r="AP6514" t="s">
        <v>307</v>
      </c>
    </row>
    <row r="6515" spans="1:42" x14ac:dyDescent="0.25">
      <c r="A6515">
        <v>903</v>
      </c>
      <c r="B6515" t="s">
        <v>278</v>
      </c>
      <c r="C6515" t="s">
        <v>39</v>
      </c>
      <c r="D6515" t="s">
        <v>48</v>
      </c>
      <c r="E6515" t="s">
        <v>307</v>
      </c>
      <c r="F6515" t="s">
        <v>307</v>
      </c>
      <c r="G6515" t="s">
        <v>307</v>
      </c>
      <c r="H6515" t="s">
        <v>307</v>
      </c>
      <c r="I6515" t="s">
        <v>307</v>
      </c>
      <c r="J6515" t="s">
        <v>307</v>
      </c>
      <c r="K6515" t="s">
        <v>307</v>
      </c>
      <c r="L6515" t="s">
        <v>307</v>
      </c>
      <c r="M6515" t="s">
        <v>307</v>
      </c>
      <c r="N6515" t="s">
        <v>307</v>
      </c>
      <c r="O6515" t="s">
        <v>307</v>
      </c>
      <c r="P6515" t="s">
        <v>307</v>
      </c>
      <c r="Q6515" t="s">
        <v>307</v>
      </c>
      <c r="R6515" t="s">
        <v>307</v>
      </c>
      <c r="S6515" t="s">
        <v>307</v>
      </c>
      <c r="T6515" t="s">
        <v>307</v>
      </c>
      <c r="U6515" t="s">
        <v>307</v>
      </c>
      <c r="V6515" t="s">
        <v>307</v>
      </c>
      <c r="W6515" t="s">
        <v>307</v>
      </c>
      <c r="X6515" t="s">
        <v>307</v>
      </c>
      <c r="Y6515" t="s">
        <v>307</v>
      </c>
      <c r="Z6515" t="s">
        <v>307</v>
      </c>
      <c r="AA6515" t="s">
        <v>307</v>
      </c>
      <c r="AB6515" t="s">
        <v>307</v>
      </c>
      <c r="AC6515" t="s">
        <v>307</v>
      </c>
      <c r="AD6515" t="s">
        <v>307</v>
      </c>
      <c r="AE6515" t="s">
        <v>307</v>
      </c>
      <c r="AF6515" t="s">
        <v>307</v>
      </c>
      <c r="AG6515" t="s">
        <v>307</v>
      </c>
      <c r="AH6515" t="s">
        <v>307</v>
      </c>
      <c r="AI6515" t="s">
        <v>307</v>
      </c>
      <c r="AJ6515" t="s">
        <v>307</v>
      </c>
      <c r="AK6515" t="s">
        <v>307</v>
      </c>
      <c r="AL6515" t="s">
        <v>307</v>
      </c>
      <c r="AM6515" t="s">
        <v>307</v>
      </c>
      <c r="AN6515" t="s">
        <v>307</v>
      </c>
      <c r="AO6515" t="s">
        <v>307</v>
      </c>
      <c r="AP6515" t="s">
        <v>307</v>
      </c>
    </row>
    <row r="6516" spans="1:42" x14ac:dyDescent="0.25">
      <c r="A6516">
        <v>903</v>
      </c>
      <c r="B6516" t="s">
        <v>278</v>
      </c>
      <c r="C6516" t="s">
        <v>39</v>
      </c>
      <c r="D6516" t="s">
        <v>51</v>
      </c>
      <c r="E6516" t="s">
        <v>307</v>
      </c>
      <c r="F6516" t="s">
        <v>307</v>
      </c>
      <c r="G6516" t="s">
        <v>307</v>
      </c>
      <c r="H6516" t="s">
        <v>307</v>
      </c>
      <c r="I6516" t="s">
        <v>307</v>
      </c>
      <c r="J6516" t="s">
        <v>307</v>
      </c>
      <c r="K6516" t="s">
        <v>307</v>
      </c>
      <c r="L6516" t="s">
        <v>307</v>
      </c>
      <c r="M6516" t="s">
        <v>307</v>
      </c>
      <c r="N6516" t="s">
        <v>307</v>
      </c>
      <c r="O6516" t="s">
        <v>307</v>
      </c>
      <c r="P6516" t="s">
        <v>307</v>
      </c>
      <c r="Q6516" t="s">
        <v>307</v>
      </c>
      <c r="R6516" t="s">
        <v>307</v>
      </c>
      <c r="S6516" t="s">
        <v>307</v>
      </c>
      <c r="T6516" t="s">
        <v>307</v>
      </c>
      <c r="U6516" t="s">
        <v>307</v>
      </c>
      <c r="V6516" t="s">
        <v>307</v>
      </c>
      <c r="W6516" t="s">
        <v>307</v>
      </c>
      <c r="X6516" t="s">
        <v>307</v>
      </c>
      <c r="Y6516" t="s">
        <v>307</v>
      </c>
      <c r="Z6516" t="s">
        <v>307</v>
      </c>
      <c r="AA6516" t="s">
        <v>307</v>
      </c>
      <c r="AB6516" t="s">
        <v>307</v>
      </c>
      <c r="AC6516" t="s">
        <v>307</v>
      </c>
      <c r="AD6516" t="s">
        <v>307</v>
      </c>
      <c r="AE6516" t="s">
        <v>307</v>
      </c>
      <c r="AF6516" t="s">
        <v>307</v>
      </c>
      <c r="AG6516" t="s">
        <v>307</v>
      </c>
      <c r="AH6516" t="s">
        <v>307</v>
      </c>
      <c r="AI6516" t="s">
        <v>307</v>
      </c>
      <c r="AJ6516" t="s">
        <v>307</v>
      </c>
      <c r="AK6516" t="s">
        <v>307</v>
      </c>
      <c r="AL6516" t="s">
        <v>307</v>
      </c>
      <c r="AM6516" t="s">
        <v>307</v>
      </c>
      <c r="AN6516" t="s">
        <v>307</v>
      </c>
      <c r="AO6516" t="s">
        <v>307</v>
      </c>
      <c r="AP6516" t="s">
        <v>307</v>
      </c>
    </row>
    <row r="6517" spans="1:42" x14ac:dyDescent="0.25">
      <c r="A6517">
        <v>903</v>
      </c>
      <c r="B6517" t="s">
        <v>278</v>
      </c>
      <c r="C6517" t="s">
        <v>46</v>
      </c>
      <c r="D6517" t="s">
        <v>65</v>
      </c>
      <c r="E6517" t="s">
        <v>307</v>
      </c>
      <c r="F6517" t="s">
        <v>307</v>
      </c>
      <c r="G6517" t="s">
        <v>307</v>
      </c>
      <c r="H6517" t="s">
        <v>307</v>
      </c>
      <c r="I6517" t="s">
        <v>307</v>
      </c>
      <c r="J6517" t="s">
        <v>307</v>
      </c>
      <c r="K6517" t="s">
        <v>307</v>
      </c>
      <c r="L6517" t="s">
        <v>307</v>
      </c>
      <c r="M6517" t="s">
        <v>307</v>
      </c>
      <c r="N6517" t="s">
        <v>307</v>
      </c>
      <c r="O6517" t="s">
        <v>307</v>
      </c>
      <c r="P6517" t="s">
        <v>307</v>
      </c>
      <c r="Q6517" t="s">
        <v>307</v>
      </c>
      <c r="R6517" t="s">
        <v>307</v>
      </c>
      <c r="S6517" t="s">
        <v>307</v>
      </c>
      <c r="T6517" t="s">
        <v>307</v>
      </c>
      <c r="U6517" t="s">
        <v>307</v>
      </c>
      <c r="V6517" t="s">
        <v>307</v>
      </c>
      <c r="W6517" t="s">
        <v>307</v>
      </c>
      <c r="X6517" t="s">
        <v>307</v>
      </c>
      <c r="Y6517" t="s">
        <v>307</v>
      </c>
      <c r="Z6517" t="s">
        <v>307</v>
      </c>
    </row>
    <row r="6518" spans="1:42" x14ac:dyDescent="0.25">
      <c r="A6518">
        <v>903</v>
      </c>
      <c r="B6518" t="s">
        <v>278</v>
      </c>
      <c r="C6518" t="s">
        <v>46</v>
      </c>
      <c r="D6518" t="s">
        <v>66</v>
      </c>
      <c r="E6518" t="s">
        <v>307</v>
      </c>
      <c r="F6518" t="s">
        <v>307</v>
      </c>
      <c r="G6518" t="s">
        <v>307</v>
      </c>
      <c r="H6518" t="s">
        <v>307</v>
      </c>
      <c r="I6518" t="s">
        <v>307</v>
      </c>
      <c r="J6518" t="s">
        <v>307</v>
      </c>
      <c r="K6518" t="s">
        <v>307</v>
      </c>
      <c r="L6518" t="s">
        <v>307</v>
      </c>
      <c r="M6518" t="s">
        <v>307</v>
      </c>
      <c r="N6518" t="s">
        <v>307</v>
      </c>
      <c r="O6518" t="s">
        <v>307</v>
      </c>
      <c r="P6518" t="s">
        <v>307</v>
      </c>
      <c r="Q6518" t="s">
        <v>307</v>
      </c>
      <c r="R6518" t="s">
        <v>307</v>
      </c>
      <c r="S6518" t="s">
        <v>307</v>
      </c>
      <c r="T6518" t="s">
        <v>307</v>
      </c>
      <c r="U6518" t="s">
        <v>307</v>
      </c>
      <c r="V6518" t="s">
        <v>307</v>
      </c>
      <c r="W6518" t="s">
        <v>307</v>
      </c>
      <c r="X6518" t="s">
        <v>307</v>
      </c>
      <c r="Y6518" t="s">
        <v>307</v>
      </c>
      <c r="Z6518" t="s">
        <v>307</v>
      </c>
    </row>
    <row r="6519" spans="1:42" x14ac:dyDescent="0.25">
      <c r="A6519">
        <v>903</v>
      </c>
      <c r="B6519" t="s">
        <v>278</v>
      </c>
      <c r="C6519" t="s">
        <v>46</v>
      </c>
      <c r="D6519" t="s">
        <v>67</v>
      </c>
      <c r="E6519" t="s">
        <v>307</v>
      </c>
      <c r="F6519" t="s">
        <v>307</v>
      </c>
      <c r="G6519" t="s">
        <v>307</v>
      </c>
      <c r="H6519" t="s">
        <v>307</v>
      </c>
      <c r="I6519" t="s">
        <v>307</v>
      </c>
      <c r="J6519" t="s">
        <v>307</v>
      </c>
      <c r="K6519" t="s">
        <v>307</v>
      </c>
      <c r="L6519" t="s">
        <v>307</v>
      </c>
      <c r="M6519" t="s">
        <v>307</v>
      </c>
      <c r="N6519" t="s">
        <v>307</v>
      </c>
      <c r="O6519" t="s">
        <v>307</v>
      </c>
      <c r="P6519" t="s">
        <v>307</v>
      </c>
      <c r="Q6519" t="s">
        <v>307</v>
      </c>
      <c r="R6519" t="s">
        <v>307</v>
      </c>
      <c r="S6519" t="s">
        <v>307</v>
      </c>
      <c r="T6519" t="s">
        <v>307</v>
      </c>
      <c r="U6519" t="s">
        <v>307</v>
      </c>
      <c r="V6519" t="s">
        <v>307</v>
      </c>
      <c r="W6519" t="s">
        <v>307</v>
      </c>
      <c r="X6519" t="s">
        <v>307</v>
      </c>
      <c r="Y6519" t="s">
        <v>307</v>
      </c>
      <c r="Z6519" t="s">
        <v>307</v>
      </c>
    </row>
    <row r="6520" spans="1:42" x14ac:dyDescent="0.25">
      <c r="A6520">
        <v>903</v>
      </c>
      <c r="B6520" t="s">
        <v>278</v>
      </c>
      <c r="C6520" t="s">
        <v>46</v>
      </c>
      <c r="D6520" t="s">
        <v>68</v>
      </c>
      <c r="E6520" t="s">
        <v>307</v>
      </c>
      <c r="F6520" t="s">
        <v>307</v>
      </c>
      <c r="G6520" t="s">
        <v>307</v>
      </c>
      <c r="H6520" t="s">
        <v>307</v>
      </c>
      <c r="I6520" t="s">
        <v>307</v>
      </c>
      <c r="J6520" t="s">
        <v>307</v>
      </c>
      <c r="K6520" t="s">
        <v>307</v>
      </c>
      <c r="L6520" t="s">
        <v>307</v>
      </c>
      <c r="M6520" t="s">
        <v>307</v>
      </c>
      <c r="N6520" t="s">
        <v>307</v>
      </c>
      <c r="O6520" t="s">
        <v>307</v>
      </c>
      <c r="P6520" t="s">
        <v>307</v>
      </c>
      <c r="Q6520" t="s">
        <v>307</v>
      </c>
      <c r="R6520" t="s">
        <v>307</v>
      </c>
      <c r="S6520" t="s">
        <v>307</v>
      </c>
      <c r="T6520" t="s">
        <v>307</v>
      </c>
      <c r="U6520" t="s">
        <v>307</v>
      </c>
      <c r="V6520" t="s">
        <v>307</v>
      </c>
      <c r="W6520" t="s">
        <v>307</v>
      </c>
      <c r="X6520" t="s">
        <v>307</v>
      </c>
      <c r="Y6520" t="s">
        <v>307</v>
      </c>
      <c r="Z6520" t="s">
        <v>307</v>
      </c>
    </row>
    <row r="6521" spans="1:42" x14ac:dyDescent="0.25">
      <c r="A6521">
        <v>903</v>
      </c>
      <c r="B6521" t="s">
        <v>278</v>
      </c>
      <c r="C6521" t="s">
        <v>46</v>
      </c>
      <c r="D6521" t="s">
        <v>69</v>
      </c>
      <c r="E6521" t="s">
        <v>307</v>
      </c>
      <c r="F6521" t="s">
        <v>307</v>
      </c>
      <c r="G6521" t="s">
        <v>307</v>
      </c>
      <c r="H6521" t="s">
        <v>307</v>
      </c>
      <c r="I6521" t="s">
        <v>307</v>
      </c>
      <c r="J6521" t="s">
        <v>307</v>
      </c>
      <c r="K6521" t="s">
        <v>307</v>
      </c>
      <c r="L6521" t="s">
        <v>307</v>
      </c>
      <c r="M6521" t="s">
        <v>307</v>
      </c>
      <c r="N6521" t="s">
        <v>307</v>
      </c>
      <c r="O6521" t="s">
        <v>307</v>
      </c>
      <c r="P6521" t="s">
        <v>307</v>
      </c>
      <c r="Q6521" t="s">
        <v>307</v>
      </c>
      <c r="R6521" t="s">
        <v>307</v>
      </c>
      <c r="S6521" t="s">
        <v>307</v>
      </c>
      <c r="T6521" t="s">
        <v>307</v>
      </c>
      <c r="U6521" t="s">
        <v>307</v>
      </c>
      <c r="V6521" t="s">
        <v>307</v>
      </c>
      <c r="W6521" t="s">
        <v>307</v>
      </c>
      <c r="X6521" t="s">
        <v>307</v>
      </c>
      <c r="Y6521" t="s">
        <v>307</v>
      </c>
      <c r="Z6521" t="s">
        <v>307</v>
      </c>
    </row>
    <row r="6522" spans="1:42" x14ac:dyDescent="0.25">
      <c r="A6522">
        <v>903</v>
      </c>
      <c r="B6522" t="s">
        <v>278</v>
      </c>
      <c r="C6522" t="s">
        <v>46</v>
      </c>
      <c r="D6522" t="s">
        <v>70</v>
      </c>
      <c r="E6522" t="s">
        <v>307</v>
      </c>
      <c r="F6522" t="s">
        <v>307</v>
      </c>
      <c r="G6522" t="s">
        <v>307</v>
      </c>
      <c r="H6522" t="s">
        <v>307</v>
      </c>
      <c r="I6522" t="s">
        <v>307</v>
      </c>
      <c r="J6522" t="s">
        <v>307</v>
      </c>
      <c r="K6522" t="s">
        <v>307</v>
      </c>
      <c r="L6522" t="s">
        <v>307</v>
      </c>
      <c r="M6522" t="s">
        <v>307</v>
      </c>
      <c r="N6522" t="s">
        <v>307</v>
      </c>
      <c r="O6522" t="s">
        <v>307</v>
      </c>
      <c r="P6522" t="s">
        <v>307</v>
      </c>
      <c r="Q6522" t="s">
        <v>307</v>
      </c>
      <c r="R6522" t="s">
        <v>307</v>
      </c>
      <c r="S6522" t="s">
        <v>307</v>
      </c>
      <c r="T6522" t="s">
        <v>307</v>
      </c>
      <c r="U6522" t="s">
        <v>307</v>
      </c>
      <c r="V6522" t="s">
        <v>307</v>
      </c>
      <c r="W6522" t="s">
        <v>307</v>
      </c>
      <c r="X6522" t="s">
        <v>307</v>
      </c>
      <c r="Y6522" t="s">
        <v>307</v>
      </c>
      <c r="Z6522" t="s">
        <v>307</v>
      </c>
    </row>
    <row r="6523" spans="1:42" x14ac:dyDescent="0.25">
      <c r="A6523">
        <v>903</v>
      </c>
      <c r="B6523" t="s">
        <v>278</v>
      </c>
      <c r="C6523" t="s">
        <v>46</v>
      </c>
      <c r="D6523" t="s">
        <v>71</v>
      </c>
      <c r="E6523" t="s">
        <v>307</v>
      </c>
      <c r="F6523" t="s">
        <v>307</v>
      </c>
      <c r="G6523" t="s">
        <v>307</v>
      </c>
      <c r="H6523" t="s">
        <v>307</v>
      </c>
      <c r="I6523" t="s">
        <v>307</v>
      </c>
      <c r="J6523" t="s">
        <v>307</v>
      </c>
      <c r="K6523" t="s">
        <v>307</v>
      </c>
      <c r="L6523" t="s">
        <v>307</v>
      </c>
      <c r="M6523" t="s">
        <v>307</v>
      </c>
      <c r="N6523" t="s">
        <v>307</v>
      </c>
      <c r="O6523" t="s">
        <v>307</v>
      </c>
      <c r="P6523" t="s">
        <v>307</v>
      </c>
      <c r="Q6523" t="s">
        <v>307</v>
      </c>
      <c r="R6523" t="s">
        <v>307</v>
      </c>
      <c r="S6523" t="s">
        <v>307</v>
      </c>
      <c r="T6523" t="s">
        <v>307</v>
      </c>
      <c r="U6523" t="s">
        <v>307</v>
      </c>
      <c r="V6523" t="s">
        <v>307</v>
      </c>
      <c r="W6523" t="s">
        <v>307</v>
      </c>
      <c r="X6523" t="s">
        <v>307</v>
      </c>
      <c r="Y6523" t="s">
        <v>307</v>
      </c>
      <c r="Z6523" t="s">
        <v>307</v>
      </c>
    </row>
    <row r="6524" spans="1:42" x14ac:dyDescent="0.25">
      <c r="A6524">
        <v>903</v>
      </c>
      <c r="B6524" t="s">
        <v>278</v>
      </c>
      <c r="C6524" t="s">
        <v>46</v>
      </c>
      <c r="D6524" t="s">
        <v>72</v>
      </c>
      <c r="E6524" t="s">
        <v>307</v>
      </c>
      <c r="F6524" t="s">
        <v>307</v>
      </c>
      <c r="G6524" t="s">
        <v>307</v>
      </c>
      <c r="H6524" t="s">
        <v>307</v>
      </c>
      <c r="I6524" t="s">
        <v>307</v>
      </c>
      <c r="J6524" t="s">
        <v>307</v>
      </c>
      <c r="K6524" t="s">
        <v>307</v>
      </c>
      <c r="L6524" t="s">
        <v>307</v>
      </c>
      <c r="M6524" t="s">
        <v>307</v>
      </c>
      <c r="N6524" t="s">
        <v>307</v>
      </c>
      <c r="O6524" t="s">
        <v>307</v>
      </c>
      <c r="P6524" t="s">
        <v>307</v>
      </c>
      <c r="Q6524" t="s">
        <v>307</v>
      </c>
      <c r="R6524" t="s">
        <v>307</v>
      </c>
      <c r="S6524" t="s">
        <v>307</v>
      </c>
      <c r="T6524" t="s">
        <v>307</v>
      </c>
      <c r="U6524" t="s">
        <v>307</v>
      </c>
      <c r="V6524" t="s">
        <v>307</v>
      </c>
      <c r="W6524" t="s">
        <v>307</v>
      </c>
      <c r="X6524" t="s">
        <v>307</v>
      </c>
      <c r="Y6524" t="s">
        <v>307</v>
      </c>
      <c r="Z6524" t="s">
        <v>307</v>
      </c>
    </row>
    <row r="6525" spans="1:42" x14ac:dyDescent="0.25">
      <c r="A6525">
        <v>903</v>
      </c>
      <c r="B6525" t="s">
        <v>278</v>
      </c>
      <c r="C6525" t="s">
        <v>46</v>
      </c>
      <c r="D6525" t="s">
        <v>47</v>
      </c>
      <c r="E6525" t="s">
        <v>307</v>
      </c>
      <c r="F6525" t="s">
        <v>307</v>
      </c>
      <c r="G6525" t="s">
        <v>307</v>
      </c>
      <c r="H6525" t="s">
        <v>307</v>
      </c>
      <c r="I6525" t="s">
        <v>307</v>
      </c>
      <c r="J6525" t="s">
        <v>307</v>
      </c>
      <c r="K6525" t="s">
        <v>307</v>
      </c>
      <c r="L6525" t="s">
        <v>307</v>
      </c>
      <c r="M6525" t="s">
        <v>307</v>
      </c>
      <c r="N6525" t="s">
        <v>307</v>
      </c>
      <c r="O6525" t="s">
        <v>307</v>
      </c>
      <c r="P6525" t="s">
        <v>307</v>
      </c>
      <c r="Q6525" t="s">
        <v>307</v>
      </c>
      <c r="R6525" t="s">
        <v>307</v>
      </c>
      <c r="S6525" t="s">
        <v>307</v>
      </c>
      <c r="T6525" t="s">
        <v>307</v>
      </c>
      <c r="U6525" t="s">
        <v>307</v>
      </c>
      <c r="V6525" t="s">
        <v>307</v>
      </c>
      <c r="W6525" t="s">
        <v>307</v>
      </c>
      <c r="X6525" t="s">
        <v>307</v>
      </c>
      <c r="Y6525" t="s">
        <v>307</v>
      </c>
      <c r="Z6525" t="s">
        <v>307</v>
      </c>
    </row>
    <row r="6526" spans="1:42" x14ac:dyDescent="0.25">
      <c r="A6526">
        <v>903</v>
      </c>
      <c r="B6526" t="s">
        <v>278</v>
      </c>
      <c r="C6526" t="s">
        <v>46</v>
      </c>
      <c r="D6526" t="s">
        <v>48</v>
      </c>
      <c r="E6526" t="s">
        <v>307</v>
      </c>
      <c r="F6526" t="s">
        <v>307</v>
      </c>
      <c r="G6526" t="s">
        <v>307</v>
      </c>
      <c r="H6526" t="s">
        <v>307</v>
      </c>
      <c r="I6526" t="s">
        <v>307</v>
      </c>
      <c r="J6526" t="s">
        <v>307</v>
      </c>
      <c r="K6526" t="s">
        <v>307</v>
      </c>
      <c r="L6526" t="s">
        <v>307</v>
      </c>
      <c r="M6526" t="s">
        <v>307</v>
      </c>
      <c r="N6526" t="s">
        <v>307</v>
      </c>
      <c r="O6526" t="s">
        <v>307</v>
      </c>
      <c r="P6526" t="s">
        <v>307</v>
      </c>
      <c r="Q6526" t="s">
        <v>307</v>
      </c>
      <c r="R6526" t="s">
        <v>307</v>
      </c>
      <c r="S6526" t="s">
        <v>307</v>
      </c>
      <c r="T6526" t="s">
        <v>307</v>
      </c>
      <c r="U6526" t="s">
        <v>307</v>
      </c>
      <c r="V6526" t="s">
        <v>307</v>
      </c>
      <c r="W6526" t="s">
        <v>307</v>
      </c>
      <c r="X6526" t="s">
        <v>307</v>
      </c>
      <c r="Y6526" t="s">
        <v>307</v>
      </c>
      <c r="Z6526" t="s">
        <v>307</v>
      </c>
    </row>
    <row r="6527" spans="1:42" x14ac:dyDescent="0.25">
      <c r="A6527">
        <v>903</v>
      </c>
      <c r="B6527" t="s">
        <v>278</v>
      </c>
      <c r="C6527" t="s">
        <v>46</v>
      </c>
      <c r="D6527" t="s">
        <v>49</v>
      </c>
      <c r="E6527" t="s">
        <v>307</v>
      </c>
      <c r="F6527" t="s">
        <v>307</v>
      </c>
      <c r="G6527" t="s">
        <v>307</v>
      </c>
      <c r="H6527" t="s">
        <v>307</v>
      </c>
      <c r="I6527" t="s">
        <v>307</v>
      </c>
      <c r="J6527" t="s">
        <v>307</v>
      </c>
      <c r="K6527" t="s">
        <v>307</v>
      </c>
      <c r="L6527" t="s">
        <v>307</v>
      </c>
      <c r="M6527" t="s">
        <v>307</v>
      </c>
      <c r="N6527" t="s">
        <v>307</v>
      </c>
      <c r="O6527" t="s">
        <v>307</v>
      </c>
      <c r="P6527" t="s">
        <v>307</v>
      </c>
      <c r="Q6527" t="s">
        <v>307</v>
      </c>
      <c r="R6527" t="s">
        <v>307</v>
      </c>
      <c r="S6527" t="s">
        <v>307</v>
      </c>
      <c r="T6527" t="s">
        <v>307</v>
      </c>
      <c r="U6527" t="s">
        <v>307</v>
      </c>
      <c r="V6527" t="s">
        <v>307</v>
      </c>
      <c r="W6527" t="s">
        <v>307</v>
      </c>
      <c r="X6527" t="s">
        <v>307</v>
      </c>
      <c r="Y6527" t="s">
        <v>307</v>
      </c>
      <c r="Z6527" t="s">
        <v>307</v>
      </c>
    </row>
    <row r="6528" spans="1:42" x14ac:dyDescent="0.25">
      <c r="A6528">
        <v>903</v>
      </c>
      <c r="B6528" t="s">
        <v>278</v>
      </c>
      <c r="C6528" t="s">
        <v>41</v>
      </c>
      <c r="D6528" t="s">
        <v>48</v>
      </c>
      <c r="E6528" t="s">
        <v>307</v>
      </c>
      <c r="F6528" t="s">
        <v>307</v>
      </c>
      <c r="G6528" t="s">
        <v>307</v>
      </c>
      <c r="H6528" t="s">
        <v>307</v>
      </c>
      <c r="I6528" t="s">
        <v>307</v>
      </c>
      <c r="J6528" t="s">
        <v>307</v>
      </c>
      <c r="K6528" t="s">
        <v>307</v>
      </c>
      <c r="L6528" t="s">
        <v>307</v>
      </c>
      <c r="M6528" t="s">
        <v>307</v>
      </c>
      <c r="N6528" t="s">
        <v>307</v>
      </c>
      <c r="O6528" t="s">
        <v>307</v>
      </c>
      <c r="P6528" t="s">
        <v>307</v>
      </c>
      <c r="Q6528" t="s">
        <v>307</v>
      </c>
      <c r="R6528" t="s">
        <v>307</v>
      </c>
      <c r="S6528" t="s">
        <v>307</v>
      </c>
      <c r="T6528" t="s">
        <v>307</v>
      </c>
      <c r="U6528" t="s">
        <v>307</v>
      </c>
      <c r="V6528" t="s">
        <v>307</v>
      </c>
      <c r="W6528" t="s">
        <v>307</v>
      </c>
      <c r="X6528" t="s">
        <v>307</v>
      </c>
      <c r="Y6528" t="s">
        <v>307</v>
      </c>
      <c r="Z6528" t="s">
        <v>307</v>
      </c>
    </row>
    <row r="6529" spans="1:23" x14ac:dyDescent="0.25">
      <c r="A6529">
        <v>903</v>
      </c>
      <c r="B6529" t="s">
        <v>278</v>
      </c>
      <c r="C6529" t="s">
        <v>459</v>
      </c>
      <c r="D6529" t="s">
        <v>48</v>
      </c>
      <c r="E6529" t="s">
        <v>307</v>
      </c>
      <c r="F6529" t="s">
        <v>307</v>
      </c>
      <c r="G6529" t="s">
        <v>307</v>
      </c>
      <c r="H6529" t="s">
        <v>307</v>
      </c>
      <c r="I6529" t="s">
        <v>307</v>
      </c>
      <c r="J6529" t="s">
        <v>307</v>
      </c>
      <c r="K6529" t="s">
        <v>307</v>
      </c>
      <c r="L6529" t="s">
        <v>307</v>
      </c>
      <c r="M6529" t="s">
        <v>307</v>
      </c>
      <c r="N6529" t="s">
        <v>307</v>
      </c>
      <c r="O6529" t="s">
        <v>307</v>
      </c>
      <c r="P6529" t="s">
        <v>307</v>
      </c>
      <c r="Q6529" t="s">
        <v>307</v>
      </c>
    </row>
    <row r="6530" spans="1:23" x14ac:dyDescent="0.25">
      <c r="A6530">
        <v>903</v>
      </c>
      <c r="B6530" t="s">
        <v>278</v>
      </c>
      <c r="C6530" t="s">
        <v>304</v>
      </c>
      <c r="D6530" t="s">
        <v>48</v>
      </c>
      <c r="E6530" t="s">
        <v>307</v>
      </c>
      <c r="F6530" t="s">
        <v>307</v>
      </c>
      <c r="G6530" t="s">
        <v>307</v>
      </c>
      <c r="H6530" t="s">
        <v>307</v>
      </c>
      <c r="I6530" t="s">
        <v>307</v>
      </c>
      <c r="J6530" t="s">
        <v>307</v>
      </c>
      <c r="K6530" t="s">
        <v>307</v>
      </c>
      <c r="L6530" t="s">
        <v>307</v>
      </c>
      <c r="M6530" t="s">
        <v>307</v>
      </c>
      <c r="N6530" t="s">
        <v>307</v>
      </c>
      <c r="O6530" t="s">
        <v>307</v>
      </c>
      <c r="P6530" t="s">
        <v>307</v>
      </c>
      <c r="Q6530" t="s">
        <v>307</v>
      </c>
    </row>
    <row r="6531" spans="1:23" x14ac:dyDescent="0.25">
      <c r="A6531">
        <v>903</v>
      </c>
      <c r="B6531" t="s">
        <v>278</v>
      </c>
      <c r="C6531" t="s">
        <v>433</v>
      </c>
      <c r="D6531" t="s">
        <v>48</v>
      </c>
      <c r="E6531" t="s">
        <v>307</v>
      </c>
      <c r="F6531" t="s">
        <v>307</v>
      </c>
      <c r="G6531" t="s">
        <v>307</v>
      </c>
      <c r="H6531" t="s">
        <v>307</v>
      </c>
      <c r="I6531" t="s">
        <v>307</v>
      </c>
      <c r="J6531" t="s">
        <v>307</v>
      </c>
      <c r="K6531" t="s">
        <v>307</v>
      </c>
      <c r="L6531" t="s">
        <v>307</v>
      </c>
      <c r="M6531" t="s">
        <v>307</v>
      </c>
      <c r="N6531" t="s">
        <v>307</v>
      </c>
      <c r="O6531" t="s">
        <v>307</v>
      </c>
      <c r="P6531" t="s">
        <v>307</v>
      </c>
      <c r="Q6531" t="s">
        <v>307</v>
      </c>
    </row>
    <row r="6532" spans="1:23" x14ac:dyDescent="0.25">
      <c r="A6532">
        <v>903</v>
      </c>
      <c r="B6532" t="s">
        <v>278</v>
      </c>
      <c r="C6532" t="s">
        <v>305</v>
      </c>
      <c r="D6532" t="s">
        <v>48</v>
      </c>
      <c r="E6532" t="s">
        <v>307</v>
      </c>
      <c r="F6532" t="s">
        <v>307</v>
      </c>
      <c r="G6532" t="s">
        <v>307</v>
      </c>
      <c r="H6532" t="s">
        <v>307</v>
      </c>
      <c r="I6532" t="s">
        <v>307</v>
      </c>
      <c r="J6532" t="s">
        <v>307</v>
      </c>
      <c r="K6532" t="s">
        <v>307</v>
      </c>
      <c r="L6532" t="s">
        <v>307</v>
      </c>
      <c r="M6532" t="s">
        <v>307</v>
      </c>
      <c r="N6532" t="s">
        <v>307</v>
      </c>
      <c r="O6532" t="s">
        <v>307</v>
      </c>
      <c r="P6532" t="s">
        <v>307</v>
      </c>
      <c r="Q6532" t="s">
        <v>307</v>
      </c>
    </row>
    <row r="6533" spans="1:23" x14ac:dyDescent="0.25">
      <c r="A6533">
        <v>903</v>
      </c>
      <c r="B6533" t="s">
        <v>278</v>
      </c>
      <c r="C6533" t="s">
        <v>306</v>
      </c>
      <c r="D6533" t="s">
        <v>48</v>
      </c>
      <c r="E6533" t="s">
        <v>307</v>
      </c>
      <c r="F6533" t="s">
        <v>307</v>
      </c>
      <c r="G6533" t="s">
        <v>307</v>
      </c>
      <c r="H6533" t="s">
        <v>307</v>
      </c>
      <c r="I6533" t="s">
        <v>307</v>
      </c>
      <c r="J6533" t="s">
        <v>307</v>
      </c>
      <c r="K6533" t="s">
        <v>307</v>
      </c>
      <c r="L6533" t="s">
        <v>307</v>
      </c>
      <c r="M6533" t="s">
        <v>307</v>
      </c>
      <c r="N6533" t="s">
        <v>307</v>
      </c>
      <c r="O6533" t="s">
        <v>307</v>
      </c>
      <c r="P6533" t="s">
        <v>307</v>
      </c>
      <c r="Q6533" t="s">
        <v>307</v>
      </c>
    </row>
    <row r="6534" spans="1:23" x14ac:dyDescent="0.25">
      <c r="A6534">
        <v>903</v>
      </c>
      <c r="B6534" t="s">
        <v>278</v>
      </c>
      <c r="C6534" t="s">
        <v>44</v>
      </c>
      <c r="D6534" t="s">
        <v>54</v>
      </c>
      <c r="E6534" t="s">
        <v>307</v>
      </c>
      <c r="F6534" t="s">
        <v>307</v>
      </c>
      <c r="G6534" t="s">
        <v>307</v>
      </c>
      <c r="H6534" t="s">
        <v>307</v>
      </c>
      <c r="I6534" t="s">
        <v>307</v>
      </c>
      <c r="J6534" t="s">
        <v>307</v>
      </c>
      <c r="K6534" t="s">
        <v>307</v>
      </c>
      <c r="L6534" t="s">
        <v>307</v>
      </c>
      <c r="M6534" t="s">
        <v>307</v>
      </c>
      <c r="N6534" t="s">
        <v>307</v>
      </c>
      <c r="O6534" t="s">
        <v>307</v>
      </c>
      <c r="P6534" t="s">
        <v>307</v>
      </c>
      <c r="Q6534" t="s">
        <v>307</v>
      </c>
      <c r="R6534" t="s">
        <v>307</v>
      </c>
      <c r="S6534" t="s">
        <v>307</v>
      </c>
      <c r="T6534" t="s">
        <v>307</v>
      </c>
      <c r="U6534" t="s">
        <v>307</v>
      </c>
      <c r="V6534" t="s">
        <v>307</v>
      </c>
      <c r="W6534" t="s">
        <v>307</v>
      </c>
    </row>
    <row r="6535" spans="1:23" x14ac:dyDescent="0.25">
      <c r="A6535">
        <v>903</v>
      </c>
      <c r="B6535" t="s">
        <v>278</v>
      </c>
      <c r="C6535" t="s">
        <v>44</v>
      </c>
      <c r="D6535" t="s">
        <v>55</v>
      </c>
      <c r="E6535" t="s">
        <v>307</v>
      </c>
      <c r="F6535" t="s">
        <v>307</v>
      </c>
      <c r="G6535" t="s">
        <v>307</v>
      </c>
      <c r="H6535" t="s">
        <v>307</v>
      </c>
      <c r="I6535" t="s">
        <v>307</v>
      </c>
      <c r="J6535" t="s">
        <v>307</v>
      </c>
      <c r="K6535" t="s">
        <v>307</v>
      </c>
      <c r="L6535" t="s">
        <v>307</v>
      </c>
      <c r="M6535" t="s">
        <v>307</v>
      </c>
      <c r="N6535" t="s">
        <v>307</v>
      </c>
      <c r="O6535" t="s">
        <v>307</v>
      </c>
      <c r="P6535" t="s">
        <v>307</v>
      </c>
      <c r="Q6535" t="s">
        <v>307</v>
      </c>
      <c r="R6535" t="s">
        <v>307</v>
      </c>
      <c r="S6535" t="s">
        <v>307</v>
      </c>
      <c r="T6535" t="s">
        <v>307</v>
      </c>
      <c r="U6535" t="s">
        <v>307</v>
      </c>
      <c r="V6535" t="s">
        <v>307</v>
      </c>
      <c r="W6535" t="s">
        <v>307</v>
      </c>
    </row>
    <row r="6536" spans="1:23" x14ac:dyDescent="0.25">
      <c r="A6536">
        <v>903</v>
      </c>
      <c r="B6536" t="s">
        <v>278</v>
      </c>
      <c r="C6536" t="s">
        <v>44</v>
      </c>
      <c r="D6536" t="s">
        <v>56</v>
      </c>
      <c r="E6536" t="s">
        <v>307</v>
      </c>
      <c r="F6536" t="s">
        <v>307</v>
      </c>
      <c r="G6536" t="s">
        <v>307</v>
      </c>
      <c r="H6536" t="s">
        <v>307</v>
      </c>
      <c r="I6536" t="s">
        <v>307</v>
      </c>
      <c r="J6536" t="s">
        <v>307</v>
      </c>
      <c r="K6536" t="s">
        <v>307</v>
      </c>
      <c r="L6536" t="s">
        <v>307</v>
      </c>
      <c r="M6536" t="s">
        <v>307</v>
      </c>
      <c r="N6536" t="s">
        <v>307</v>
      </c>
      <c r="O6536" t="s">
        <v>307</v>
      </c>
      <c r="P6536" t="s">
        <v>307</v>
      </c>
      <c r="Q6536" t="s">
        <v>307</v>
      </c>
      <c r="R6536" t="s">
        <v>307</v>
      </c>
      <c r="S6536" t="s">
        <v>307</v>
      </c>
      <c r="T6536" t="s">
        <v>307</v>
      </c>
      <c r="U6536" t="s">
        <v>307</v>
      </c>
      <c r="V6536" t="s">
        <v>307</v>
      </c>
      <c r="W6536" t="s">
        <v>307</v>
      </c>
    </row>
    <row r="6537" spans="1:23" x14ac:dyDescent="0.25">
      <c r="A6537">
        <v>903</v>
      </c>
      <c r="B6537" t="s">
        <v>278</v>
      </c>
      <c r="C6537" t="s">
        <v>44</v>
      </c>
      <c r="D6537" t="s">
        <v>57</v>
      </c>
      <c r="E6537" t="s">
        <v>307</v>
      </c>
      <c r="F6537" t="s">
        <v>307</v>
      </c>
      <c r="G6537" t="s">
        <v>307</v>
      </c>
      <c r="H6537" t="s">
        <v>307</v>
      </c>
      <c r="I6537" t="s">
        <v>307</v>
      </c>
      <c r="J6537" t="s">
        <v>307</v>
      </c>
      <c r="K6537" t="s">
        <v>307</v>
      </c>
      <c r="L6537" t="s">
        <v>307</v>
      </c>
      <c r="M6537" t="s">
        <v>307</v>
      </c>
      <c r="N6537" t="s">
        <v>307</v>
      </c>
      <c r="O6537" t="s">
        <v>307</v>
      </c>
      <c r="P6537" t="s">
        <v>307</v>
      </c>
      <c r="Q6537" t="s">
        <v>307</v>
      </c>
      <c r="R6537" t="s">
        <v>307</v>
      </c>
      <c r="S6537" t="s">
        <v>307</v>
      </c>
      <c r="T6537" t="s">
        <v>307</v>
      </c>
      <c r="U6537" t="s">
        <v>307</v>
      </c>
      <c r="V6537" t="s">
        <v>307</v>
      </c>
      <c r="W6537" t="s">
        <v>307</v>
      </c>
    </row>
    <row r="6538" spans="1:23" x14ac:dyDescent="0.25">
      <c r="A6538">
        <v>903</v>
      </c>
      <c r="B6538" t="s">
        <v>278</v>
      </c>
      <c r="C6538" t="s">
        <v>44</v>
      </c>
      <c r="D6538" t="s">
        <v>58</v>
      </c>
      <c r="E6538" t="s">
        <v>307</v>
      </c>
      <c r="F6538" t="s">
        <v>307</v>
      </c>
      <c r="G6538" t="s">
        <v>307</v>
      </c>
      <c r="H6538" t="s">
        <v>307</v>
      </c>
      <c r="I6538" t="s">
        <v>307</v>
      </c>
      <c r="J6538" t="s">
        <v>307</v>
      </c>
      <c r="K6538" t="s">
        <v>307</v>
      </c>
      <c r="L6538" t="s">
        <v>307</v>
      </c>
      <c r="M6538" t="s">
        <v>307</v>
      </c>
      <c r="N6538" t="s">
        <v>307</v>
      </c>
      <c r="O6538" t="s">
        <v>307</v>
      </c>
      <c r="P6538" t="s">
        <v>307</v>
      </c>
      <c r="Q6538" t="s">
        <v>307</v>
      </c>
      <c r="R6538" t="s">
        <v>307</v>
      </c>
      <c r="S6538" t="s">
        <v>307</v>
      </c>
      <c r="T6538" t="s">
        <v>307</v>
      </c>
      <c r="U6538" t="s">
        <v>307</v>
      </c>
      <c r="V6538" t="s">
        <v>307</v>
      </c>
      <c r="W6538" t="s">
        <v>307</v>
      </c>
    </row>
    <row r="6539" spans="1:23" x14ac:dyDescent="0.25">
      <c r="A6539">
        <v>903</v>
      </c>
      <c r="B6539" t="s">
        <v>278</v>
      </c>
      <c r="C6539" t="s">
        <v>44</v>
      </c>
      <c r="D6539" t="s">
        <v>59</v>
      </c>
      <c r="E6539" t="s">
        <v>307</v>
      </c>
      <c r="F6539" t="s">
        <v>307</v>
      </c>
      <c r="G6539" t="s">
        <v>307</v>
      </c>
      <c r="H6539" t="s">
        <v>307</v>
      </c>
      <c r="I6539" t="s">
        <v>307</v>
      </c>
      <c r="J6539" t="s">
        <v>307</v>
      </c>
      <c r="K6539" t="s">
        <v>307</v>
      </c>
      <c r="L6539" t="s">
        <v>307</v>
      </c>
      <c r="M6539" t="s">
        <v>307</v>
      </c>
      <c r="N6539" t="s">
        <v>307</v>
      </c>
      <c r="O6539" t="s">
        <v>307</v>
      </c>
      <c r="P6539" t="s">
        <v>307</v>
      </c>
      <c r="Q6539" t="s">
        <v>307</v>
      </c>
      <c r="R6539" t="s">
        <v>307</v>
      </c>
      <c r="S6539" t="s">
        <v>307</v>
      </c>
      <c r="T6539" t="s">
        <v>307</v>
      </c>
      <c r="U6539" t="s">
        <v>307</v>
      </c>
      <c r="V6539" t="s">
        <v>307</v>
      </c>
      <c r="W6539" t="s">
        <v>307</v>
      </c>
    </row>
    <row r="6540" spans="1:23" x14ac:dyDescent="0.25">
      <c r="A6540">
        <v>903</v>
      </c>
      <c r="B6540" t="s">
        <v>278</v>
      </c>
      <c r="C6540" t="s">
        <v>44</v>
      </c>
      <c r="D6540" t="s">
        <v>60</v>
      </c>
      <c r="E6540" t="s">
        <v>307</v>
      </c>
      <c r="F6540" t="s">
        <v>307</v>
      </c>
      <c r="G6540" t="s">
        <v>307</v>
      </c>
      <c r="H6540" t="s">
        <v>307</v>
      </c>
      <c r="I6540" t="s">
        <v>307</v>
      </c>
      <c r="J6540" t="s">
        <v>307</v>
      </c>
      <c r="K6540" t="s">
        <v>307</v>
      </c>
      <c r="L6540" t="s">
        <v>307</v>
      </c>
      <c r="M6540" t="s">
        <v>307</v>
      </c>
      <c r="N6540" t="s">
        <v>307</v>
      </c>
      <c r="O6540" t="s">
        <v>307</v>
      </c>
      <c r="P6540" t="s">
        <v>307</v>
      </c>
      <c r="Q6540" t="s">
        <v>307</v>
      </c>
      <c r="R6540" t="s">
        <v>307</v>
      </c>
      <c r="S6540" t="s">
        <v>307</v>
      </c>
      <c r="T6540" t="s">
        <v>307</v>
      </c>
      <c r="U6540" t="s">
        <v>307</v>
      </c>
      <c r="V6540" t="s">
        <v>307</v>
      </c>
      <c r="W6540" t="s">
        <v>307</v>
      </c>
    </row>
    <row r="6541" spans="1:23" x14ac:dyDescent="0.25">
      <c r="A6541">
        <v>903</v>
      </c>
      <c r="B6541" t="s">
        <v>278</v>
      </c>
      <c r="C6541" t="s">
        <v>44</v>
      </c>
      <c r="D6541" t="s">
        <v>61</v>
      </c>
      <c r="E6541" t="s">
        <v>307</v>
      </c>
      <c r="F6541" t="s">
        <v>307</v>
      </c>
      <c r="G6541" t="s">
        <v>307</v>
      </c>
      <c r="H6541" t="s">
        <v>307</v>
      </c>
      <c r="I6541" t="s">
        <v>307</v>
      </c>
      <c r="J6541" t="s">
        <v>307</v>
      </c>
      <c r="K6541" t="s">
        <v>307</v>
      </c>
      <c r="L6541" t="s">
        <v>307</v>
      </c>
      <c r="M6541" t="s">
        <v>307</v>
      </c>
      <c r="N6541" t="s">
        <v>307</v>
      </c>
      <c r="O6541" t="s">
        <v>307</v>
      </c>
      <c r="P6541" t="s">
        <v>307</v>
      </c>
      <c r="Q6541" t="s">
        <v>307</v>
      </c>
      <c r="R6541" t="s">
        <v>307</v>
      </c>
      <c r="S6541" t="s">
        <v>307</v>
      </c>
      <c r="T6541" t="s">
        <v>307</v>
      </c>
      <c r="U6541" t="s">
        <v>307</v>
      </c>
      <c r="V6541" t="s">
        <v>307</v>
      </c>
      <c r="W6541" t="s">
        <v>307</v>
      </c>
    </row>
    <row r="6542" spans="1:23" x14ac:dyDescent="0.25">
      <c r="A6542">
        <v>903</v>
      </c>
      <c r="B6542" t="s">
        <v>278</v>
      </c>
      <c r="C6542" t="s">
        <v>44</v>
      </c>
      <c r="D6542" t="s">
        <v>62</v>
      </c>
      <c r="E6542" t="s">
        <v>307</v>
      </c>
      <c r="F6542" t="s">
        <v>307</v>
      </c>
      <c r="G6542" t="s">
        <v>307</v>
      </c>
      <c r="H6542" t="s">
        <v>307</v>
      </c>
      <c r="I6542" t="s">
        <v>307</v>
      </c>
      <c r="J6542" t="s">
        <v>307</v>
      </c>
      <c r="K6542" t="s">
        <v>307</v>
      </c>
      <c r="L6542" t="s">
        <v>307</v>
      </c>
      <c r="M6542" t="s">
        <v>307</v>
      </c>
      <c r="N6542" t="s">
        <v>307</v>
      </c>
      <c r="O6542" t="s">
        <v>307</v>
      </c>
      <c r="P6542" t="s">
        <v>307</v>
      </c>
      <c r="Q6542" t="s">
        <v>307</v>
      </c>
      <c r="R6542" t="s">
        <v>307</v>
      </c>
      <c r="S6542" t="s">
        <v>307</v>
      </c>
      <c r="T6542" t="s">
        <v>307</v>
      </c>
      <c r="U6542" t="s">
        <v>307</v>
      </c>
      <c r="V6542" t="s">
        <v>307</v>
      </c>
      <c r="W6542" t="s">
        <v>307</v>
      </c>
    </row>
    <row r="6543" spans="1:23" x14ac:dyDescent="0.25">
      <c r="A6543">
        <v>903</v>
      </c>
      <c r="B6543" t="s">
        <v>278</v>
      </c>
      <c r="C6543" t="s">
        <v>450</v>
      </c>
      <c r="D6543" t="s">
        <v>48</v>
      </c>
      <c r="E6543" t="s">
        <v>307</v>
      </c>
      <c r="F6543" t="s">
        <v>307</v>
      </c>
      <c r="G6543" t="s">
        <v>307</v>
      </c>
      <c r="H6543" t="s">
        <v>307</v>
      </c>
      <c r="I6543" t="s">
        <v>307</v>
      </c>
      <c r="J6543" t="s">
        <v>307</v>
      </c>
      <c r="K6543" t="s">
        <v>307</v>
      </c>
      <c r="L6543" t="s">
        <v>307</v>
      </c>
      <c r="M6543" t="s">
        <v>307</v>
      </c>
      <c r="N6543" t="s">
        <v>307</v>
      </c>
      <c r="O6543" t="s">
        <v>307</v>
      </c>
      <c r="P6543" t="s">
        <v>307</v>
      </c>
      <c r="Q6543" t="s">
        <v>307</v>
      </c>
      <c r="R6543" t="s">
        <v>307</v>
      </c>
    </row>
    <row r="6544" spans="1:23" x14ac:dyDescent="0.25">
      <c r="A6544">
        <v>903</v>
      </c>
      <c r="B6544" t="s">
        <v>278</v>
      </c>
      <c r="C6544" t="s">
        <v>449</v>
      </c>
      <c r="D6544" t="s">
        <v>48</v>
      </c>
      <c r="E6544" t="s">
        <v>307</v>
      </c>
      <c r="F6544" t="s">
        <v>307</v>
      </c>
      <c r="G6544" t="s">
        <v>307</v>
      </c>
      <c r="H6544" t="s">
        <v>307</v>
      </c>
      <c r="I6544" t="s">
        <v>307</v>
      </c>
      <c r="J6544" t="s">
        <v>307</v>
      </c>
      <c r="K6544" t="s">
        <v>307</v>
      </c>
      <c r="L6544" t="s">
        <v>307</v>
      </c>
      <c r="M6544" t="s">
        <v>307</v>
      </c>
      <c r="N6544" t="s">
        <v>307</v>
      </c>
      <c r="O6544" t="s">
        <v>307</v>
      </c>
      <c r="P6544" t="s">
        <v>307</v>
      </c>
      <c r="Q6544" t="s">
        <v>307</v>
      </c>
      <c r="R6544" t="s">
        <v>307</v>
      </c>
    </row>
    <row r="6545" spans="1:26" x14ac:dyDescent="0.25">
      <c r="A6545">
        <v>903</v>
      </c>
      <c r="B6545" t="s">
        <v>278</v>
      </c>
      <c r="C6545" t="s">
        <v>475</v>
      </c>
      <c r="D6545" t="s">
        <v>48</v>
      </c>
      <c r="E6545" t="s">
        <v>307</v>
      </c>
      <c r="F6545" t="s">
        <v>307</v>
      </c>
      <c r="G6545" t="s">
        <v>307</v>
      </c>
    </row>
    <row r="6546" spans="1:26" x14ac:dyDescent="0.25">
      <c r="A6546">
        <v>903</v>
      </c>
      <c r="B6546" t="s">
        <v>278</v>
      </c>
      <c r="C6546" t="s">
        <v>42</v>
      </c>
      <c r="D6546" t="s">
        <v>48</v>
      </c>
      <c r="E6546" t="s">
        <v>307</v>
      </c>
      <c r="F6546" t="s">
        <v>307</v>
      </c>
      <c r="G6546" t="s">
        <v>307</v>
      </c>
      <c r="H6546" t="s">
        <v>307</v>
      </c>
      <c r="I6546" t="s">
        <v>307</v>
      </c>
      <c r="J6546" t="s">
        <v>307</v>
      </c>
      <c r="K6546" t="s">
        <v>307</v>
      </c>
      <c r="L6546" t="s">
        <v>307</v>
      </c>
      <c r="M6546" t="s">
        <v>307</v>
      </c>
      <c r="N6546" t="s">
        <v>307</v>
      </c>
      <c r="O6546" t="s">
        <v>307</v>
      </c>
      <c r="P6546" t="s">
        <v>307</v>
      </c>
      <c r="Q6546" t="s">
        <v>307</v>
      </c>
      <c r="R6546" t="s">
        <v>307</v>
      </c>
      <c r="S6546" t="s">
        <v>307</v>
      </c>
      <c r="T6546" t="s">
        <v>307</v>
      </c>
      <c r="U6546" t="s">
        <v>307</v>
      </c>
      <c r="V6546" t="s">
        <v>307</v>
      </c>
      <c r="W6546" t="s">
        <v>307</v>
      </c>
      <c r="X6546" t="s">
        <v>307</v>
      </c>
      <c r="Y6546" t="s">
        <v>307</v>
      </c>
      <c r="Z6546" t="s">
        <v>307</v>
      </c>
    </row>
    <row r="6547" spans="1:26" x14ac:dyDescent="0.25">
      <c r="A6547">
        <v>904</v>
      </c>
      <c r="B6547" t="s">
        <v>279</v>
      </c>
      <c r="C6547" t="s">
        <v>43</v>
      </c>
      <c r="D6547" t="s">
        <v>54</v>
      </c>
      <c r="E6547" t="s">
        <v>307</v>
      </c>
      <c r="F6547" t="s">
        <v>307</v>
      </c>
      <c r="G6547" t="s">
        <v>307</v>
      </c>
      <c r="H6547" t="s">
        <v>307</v>
      </c>
      <c r="I6547" t="s">
        <v>307</v>
      </c>
      <c r="J6547" t="s">
        <v>307</v>
      </c>
      <c r="K6547" t="s">
        <v>307</v>
      </c>
      <c r="L6547" t="s">
        <v>307</v>
      </c>
      <c r="M6547" t="s">
        <v>307</v>
      </c>
      <c r="N6547" t="s">
        <v>307</v>
      </c>
      <c r="O6547" t="s">
        <v>307</v>
      </c>
      <c r="P6547" t="s">
        <v>307</v>
      </c>
      <c r="Q6547" t="s">
        <v>307</v>
      </c>
      <c r="R6547" t="s">
        <v>307</v>
      </c>
      <c r="S6547" t="s">
        <v>307</v>
      </c>
      <c r="T6547" t="s">
        <v>307</v>
      </c>
      <c r="U6547" t="s">
        <v>307</v>
      </c>
      <c r="V6547" t="s">
        <v>307</v>
      </c>
      <c r="W6547" t="s">
        <v>307</v>
      </c>
    </row>
    <row r="6548" spans="1:26" x14ac:dyDescent="0.25">
      <c r="A6548">
        <v>904</v>
      </c>
      <c r="B6548" t="s">
        <v>279</v>
      </c>
      <c r="C6548" t="s">
        <v>43</v>
      </c>
      <c r="D6548" t="s">
        <v>55</v>
      </c>
      <c r="E6548" t="s">
        <v>307</v>
      </c>
      <c r="F6548" t="s">
        <v>307</v>
      </c>
      <c r="G6548" t="s">
        <v>307</v>
      </c>
      <c r="H6548" t="s">
        <v>307</v>
      </c>
      <c r="I6548" t="s">
        <v>307</v>
      </c>
      <c r="J6548" t="s">
        <v>307</v>
      </c>
      <c r="K6548" t="s">
        <v>307</v>
      </c>
      <c r="L6548" t="s">
        <v>307</v>
      </c>
      <c r="M6548" t="s">
        <v>307</v>
      </c>
      <c r="N6548" t="s">
        <v>307</v>
      </c>
      <c r="O6548" t="s">
        <v>307</v>
      </c>
      <c r="P6548" t="s">
        <v>307</v>
      </c>
      <c r="Q6548" t="s">
        <v>307</v>
      </c>
      <c r="R6548" t="s">
        <v>307</v>
      </c>
      <c r="S6548" t="s">
        <v>307</v>
      </c>
      <c r="T6548" t="s">
        <v>307</v>
      </c>
      <c r="U6548" t="s">
        <v>307</v>
      </c>
      <c r="V6548" t="s">
        <v>307</v>
      </c>
      <c r="W6548" t="s">
        <v>307</v>
      </c>
    </row>
    <row r="6549" spans="1:26" x14ac:dyDescent="0.25">
      <c r="A6549">
        <v>904</v>
      </c>
      <c r="B6549" t="s">
        <v>279</v>
      </c>
      <c r="C6549" t="s">
        <v>43</v>
      </c>
      <c r="D6549" t="s">
        <v>56</v>
      </c>
      <c r="E6549" t="s">
        <v>307</v>
      </c>
      <c r="F6549" t="s">
        <v>307</v>
      </c>
      <c r="G6549" t="s">
        <v>307</v>
      </c>
      <c r="H6549" t="s">
        <v>307</v>
      </c>
      <c r="I6549" t="s">
        <v>307</v>
      </c>
      <c r="J6549" t="s">
        <v>307</v>
      </c>
      <c r="K6549" t="s">
        <v>307</v>
      </c>
      <c r="L6549" t="s">
        <v>307</v>
      </c>
      <c r="M6549" t="s">
        <v>307</v>
      </c>
      <c r="N6549" t="s">
        <v>307</v>
      </c>
      <c r="O6549" t="s">
        <v>307</v>
      </c>
      <c r="P6549" t="s">
        <v>307</v>
      </c>
      <c r="Q6549" t="s">
        <v>307</v>
      </c>
      <c r="R6549" t="s">
        <v>307</v>
      </c>
      <c r="S6549" t="s">
        <v>307</v>
      </c>
      <c r="T6549" t="s">
        <v>307</v>
      </c>
      <c r="U6549" t="s">
        <v>307</v>
      </c>
      <c r="V6549" t="s">
        <v>307</v>
      </c>
      <c r="W6549" t="s">
        <v>307</v>
      </c>
    </row>
    <row r="6550" spans="1:26" x14ac:dyDescent="0.25">
      <c r="A6550">
        <v>904</v>
      </c>
      <c r="B6550" t="s">
        <v>279</v>
      </c>
      <c r="C6550" t="s">
        <v>43</v>
      </c>
      <c r="D6550" t="s">
        <v>57</v>
      </c>
      <c r="E6550" t="s">
        <v>307</v>
      </c>
      <c r="F6550" t="s">
        <v>307</v>
      </c>
      <c r="G6550" t="s">
        <v>307</v>
      </c>
      <c r="H6550" t="s">
        <v>307</v>
      </c>
      <c r="I6550" t="s">
        <v>307</v>
      </c>
      <c r="J6550" t="s">
        <v>307</v>
      </c>
      <c r="K6550" t="s">
        <v>307</v>
      </c>
      <c r="L6550" t="s">
        <v>307</v>
      </c>
      <c r="M6550" t="s">
        <v>307</v>
      </c>
      <c r="N6550" t="s">
        <v>307</v>
      </c>
      <c r="O6550" t="s">
        <v>307</v>
      </c>
      <c r="P6550" t="s">
        <v>307</v>
      </c>
      <c r="Q6550" t="s">
        <v>307</v>
      </c>
      <c r="R6550" t="s">
        <v>307</v>
      </c>
      <c r="S6550" t="s">
        <v>307</v>
      </c>
      <c r="T6550" t="s">
        <v>307</v>
      </c>
      <c r="U6550" t="s">
        <v>307</v>
      </c>
      <c r="V6550" t="s">
        <v>307</v>
      </c>
      <c r="W6550" t="s">
        <v>307</v>
      </c>
    </row>
    <row r="6551" spans="1:26" x14ac:dyDescent="0.25">
      <c r="A6551">
        <v>904</v>
      </c>
      <c r="B6551" t="s">
        <v>279</v>
      </c>
      <c r="C6551" t="s">
        <v>43</v>
      </c>
      <c r="D6551" t="s">
        <v>58</v>
      </c>
      <c r="E6551" t="s">
        <v>307</v>
      </c>
      <c r="F6551" t="s">
        <v>307</v>
      </c>
      <c r="G6551" t="s">
        <v>307</v>
      </c>
      <c r="H6551" t="s">
        <v>307</v>
      </c>
      <c r="I6551" t="s">
        <v>307</v>
      </c>
      <c r="J6551" t="s">
        <v>307</v>
      </c>
      <c r="K6551" t="s">
        <v>307</v>
      </c>
      <c r="L6551" t="s">
        <v>307</v>
      </c>
      <c r="M6551" t="s">
        <v>307</v>
      </c>
      <c r="N6551" t="s">
        <v>307</v>
      </c>
      <c r="O6551" t="s">
        <v>307</v>
      </c>
      <c r="P6551" t="s">
        <v>307</v>
      </c>
      <c r="Q6551" t="s">
        <v>307</v>
      </c>
      <c r="R6551" t="s">
        <v>307</v>
      </c>
      <c r="S6551" t="s">
        <v>307</v>
      </c>
      <c r="T6551" t="s">
        <v>307</v>
      </c>
      <c r="U6551" t="s">
        <v>307</v>
      </c>
      <c r="V6551" t="s">
        <v>307</v>
      </c>
      <c r="W6551" t="s">
        <v>307</v>
      </c>
    </row>
    <row r="6552" spans="1:26" x14ac:dyDescent="0.25">
      <c r="A6552">
        <v>904</v>
      </c>
      <c r="B6552" t="s">
        <v>279</v>
      </c>
      <c r="C6552" t="s">
        <v>43</v>
      </c>
      <c r="D6552" t="s">
        <v>59</v>
      </c>
      <c r="E6552" t="s">
        <v>307</v>
      </c>
      <c r="F6552" t="s">
        <v>307</v>
      </c>
      <c r="G6552" t="s">
        <v>307</v>
      </c>
      <c r="H6552" t="s">
        <v>307</v>
      </c>
      <c r="I6552" t="s">
        <v>307</v>
      </c>
      <c r="J6552" t="s">
        <v>307</v>
      </c>
      <c r="K6552" t="s">
        <v>307</v>
      </c>
      <c r="L6552" t="s">
        <v>307</v>
      </c>
      <c r="M6552" t="s">
        <v>307</v>
      </c>
      <c r="N6552" t="s">
        <v>307</v>
      </c>
      <c r="O6552" t="s">
        <v>307</v>
      </c>
      <c r="P6552" t="s">
        <v>307</v>
      </c>
      <c r="Q6552" t="s">
        <v>307</v>
      </c>
      <c r="R6552" t="s">
        <v>307</v>
      </c>
      <c r="S6552" t="s">
        <v>307</v>
      </c>
      <c r="T6552" t="s">
        <v>307</v>
      </c>
      <c r="U6552" t="s">
        <v>307</v>
      </c>
      <c r="V6552" t="s">
        <v>307</v>
      </c>
      <c r="W6552" t="s">
        <v>307</v>
      </c>
    </row>
    <row r="6553" spans="1:26" x14ac:dyDescent="0.25">
      <c r="A6553">
        <v>904</v>
      </c>
      <c r="B6553" t="s">
        <v>279</v>
      </c>
      <c r="C6553" t="s">
        <v>43</v>
      </c>
      <c r="D6553" t="s">
        <v>60</v>
      </c>
      <c r="E6553" t="s">
        <v>307</v>
      </c>
      <c r="F6553" t="s">
        <v>307</v>
      </c>
      <c r="G6553" t="s">
        <v>307</v>
      </c>
      <c r="H6553" t="s">
        <v>307</v>
      </c>
      <c r="I6553" t="s">
        <v>307</v>
      </c>
      <c r="J6553" t="s">
        <v>307</v>
      </c>
      <c r="K6553" t="s">
        <v>307</v>
      </c>
      <c r="L6553" t="s">
        <v>307</v>
      </c>
      <c r="M6553" t="s">
        <v>307</v>
      </c>
      <c r="N6553" t="s">
        <v>307</v>
      </c>
      <c r="O6553" t="s">
        <v>307</v>
      </c>
      <c r="P6553" t="s">
        <v>307</v>
      </c>
      <c r="Q6553" t="s">
        <v>307</v>
      </c>
      <c r="R6553" t="s">
        <v>307</v>
      </c>
      <c r="S6553" t="s">
        <v>307</v>
      </c>
      <c r="T6553" t="s">
        <v>307</v>
      </c>
      <c r="U6553" t="s">
        <v>307</v>
      </c>
      <c r="V6553" t="s">
        <v>307</v>
      </c>
      <c r="W6553" t="s">
        <v>307</v>
      </c>
    </row>
    <row r="6554" spans="1:26" x14ac:dyDescent="0.25">
      <c r="A6554">
        <v>904</v>
      </c>
      <c r="B6554" t="s">
        <v>279</v>
      </c>
      <c r="C6554" t="s">
        <v>43</v>
      </c>
      <c r="D6554" t="s">
        <v>61</v>
      </c>
      <c r="E6554" t="s">
        <v>307</v>
      </c>
      <c r="F6554" t="s">
        <v>307</v>
      </c>
      <c r="G6554" t="s">
        <v>307</v>
      </c>
      <c r="H6554" t="s">
        <v>307</v>
      </c>
      <c r="I6554" t="s">
        <v>307</v>
      </c>
      <c r="J6554" t="s">
        <v>307</v>
      </c>
      <c r="K6554" t="s">
        <v>307</v>
      </c>
      <c r="L6554" t="s">
        <v>307</v>
      </c>
      <c r="M6554" t="s">
        <v>307</v>
      </c>
      <c r="N6554" t="s">
        <v>307</v>
      </c>
      <c r="O6554" t="s">
        <v>307</v>
      </c>
      <c r="P6554" t="s">
        <v>307</v>
      </c>
      <c r="Q6554" t="s">
        <v>307</v>
      </c>
      <c r="R6554" t="s">
        <v>307</v>
      </c>
      <c r="S6554" t="s">
        <v>307</v>
      </c>
      <c r="T6554" t="s">
        <v>307</v>
      </c>
      <c r="U6554" t="s">
        <v>307</v>
      </c>
      <c r="V6554" t="s">
        <v>307</v>
      </c>
      <c r="W6554" t="s">
        <v>307</v>
      </c>
    </row>
    <row r="6555" spans="1:26" x14ac:dyDescent="0.25">
      <c r="A6555">
        <v>904</v>
      </c>
      <c r="B6555" t="s">
        <v>279</v>
      </c>
      <c r="C6555" t="s">
        <v>43</v>
      </c>
      <c r="D6555" t="s">
        <v>62</v>
      </c>
      <c r="E6555" t="s">
        <v>307</v>
      </c>
      <c r="F6555" t="s">
        <v>307</v>
      </c>
      <c r="G6555" t="s">
        <v>307</v>
      </c>
      <c r="H6555" t="s">
        <v>307</v>
      </c>
      <c r="I6555" t="s">
        <v>307</v>
      </c>
      <c r="J6555" t="s">
        <v>307</v>
      </c>
      <c r="K6555" t="s">
        <v>307</v>
      </c>
      <c r="L6555" t="s">
        <v>307</v>
      </c>
      <c r="M6555" t="s">
        <v>307</v>
      </c>
      <c r="N6555" t="s">
        <v>307</v>
      </c>
      <c r="O6555" t="s">
        <v>307</v>
      </c>
      <c r="P6555" t="s">
        <v>307</v>
      </c>
      <c r="Q6555" t="s">
        <v>307</v>
      </c>
      <c r="R6555" t="s">
        <v>307</v>
      </c>
      <c r="S6555" t="s">
        <v>307</v>
      </c>
      <c r="T6555" t="s">
        <v>307</v>
      </c>
      <c r="U6555" t="s">
        <v>307</v>
      </c>
      <c r="V6555" t="s">
        <v>307</v>
      </c>
      <c r="W6555" t="s">
        <v>307</v>
      </c>
    </row>
    <row r="6556" spans="1:26" x14ac:dyDescent="0.25">
      <c r="A6556">
        <v>904</v>
      </c>
      <c r="B6556" t="s">
        <v>279</v>
      </c>
      <c r="C6556" t="s">
        <v>476</v>
      </c>
      <c r="D6556" t="s">
        <v>48</v>
      </c>
      <c r="E6556" t="s">
        <v>307</v>
      </c>
      <c r="F6556" t="s">
        <v>307</v>
      </c>
      <c r="G6556" t="s">
        <v>307</v>
      </c>
    </row>
    <row r="6557" spans="1:26" x14ac:dyDescent="0.25">
      <c r="A6557">
        <v>904</v>
      </c>
      <c r="B6557" t="s">
        <v>279</v>
      </c>
      <c r="C6557" t="s">
        <v>477</v>
      </c>
      <c r="D6557" t="s">
        <v>48</v>
      </c>
      <c r="E6557" t="s">
        <v>307</v>
      </c>
      <c r="F6557" t="s">
        <v>307</v>
      </c>
      <c r="G6557" t="s">
        <v>307</v>
      </c>
    </row>
    <row r="6558" spans="1:26" x14ac:dyDescent="0.25">
      <c r="A6558">
        <v>904</v>
      </c>
      <c r="B6558" t="s">
        <v>279</v>
      </c>
      <c r="C6558" t="s">
        <v>45</v>
      </c>
      <c r="D6558" t="s">
        <v>63</v>
      </c>
      <c r="E6558" t="s">
        <v>307</v>
      </c>
      <c r="F6558" t="s">
        <v>307</v>
      </c>
      <c r="G6558" t="s">
        <v>307</v>
      </c>
      <c r="H6558" t="s">
        <v>307</v>
      </c>
      <c r="I6558" t="s">
        <v>307</v>
      </c>
      <c r="J6558" t="s">
        <v>307</v>
      </c>
      <c r="K6558" t="s">
        <v>307</v>
      </c>
      <c r="L6558" t="s">
        <v>307</v>
      </c>
      <c r="M6558" t="s">
        <v>307</v>
      </c>
      <c r="N6558" t="s">
        <v>307</v>
      </c>
      <c r="O6558" t="s">
        <v>307</v>
      </c>
      <c r="P6558" t="s">
        <v>307</v>
      </c>
      <c r="Q6558" t="s">
        <v>307</v>
      </c>
      <c r="R6558" t="s">
        <v>307</v>
      </c>
      <c r="S6558" t="s">
        <v>307</v>
      </c>
      <c r="T6558" t="s">
        <v>307</v>
      </c>
      <c r="U6558" t="s">
        <v>307</v>
      </c>
      <c r="V6558" t="s">
        <v>307</v>
      </c>
      <c r="W6558" t="s">
        <v>307</v>
      </c>
    </row>
    <row r="6559" spans="1:26" x14ac:dyDescent="0.25">
      <c r="A6559">
        <v>904</v>
      </c>
      <c r="B6559" t="s">
        <v>279</v>
      </c>
      <c r="C6559" t="s">
        <v>45</v>
      </c>
      <c r="D6559" t="s">
        <v>64</v>
      </c>
      <c r="E6559" t="s">
        <v>307</v>
      </c>
      <c r="F6559" t="s">
        <v>307</v>
      </c>
      <c r="G6559" t="s">
        <v>307</v>
      </c>
      <c r="H6559" t="s">
        <v>307</v>
      </c>
      <c r="I6559" t="s">
        <v>307</v>
      </c>
      <c r="J6559" t="s">
        <v>307</v>
      </c>
      <c r="K6559" t="s">
        <v>307</v>
      </c>
      <c r="L6559" t="s">
        <v>307</v>
      </c>
      <c r="M6559" t="s">
        <v>307</v>
      </c>
      <c r="N6559" t="s">
        <v>307</v>
      </c>
      <c r="O6559" t="s">
        <v>307</v>
      </c>
      <c r="P6559" t="s">
        <v>307</v>
      </c>
      <c r="Q6559" t="s">
        <v>307</v>
      </c>
      <c r="R6559" t="s">
        <v>307</v>
      </c>
      <c r="S6559" t="s">
        <v>307</v>
      </c>
      <c r="T6559" t="s">
        <v>307</v>
      </c>
      <c r="U6559" t="s">
        <v>307</v>
      </c>
      <c r="V6559" t="s">
        <v>307</v>
      </c>
      <c r="W6559" t="s">
        <v>307</v>
      </c>
    </row>
    <row r="6560" spans="1:26" x14ac:dyDescent="0.25">
      <c r="A6560">
        <v>904</v>
      </c>
      <c r="B6560" t="s">
        <v>279</v>
      </c>
      <c r="C6560" t="s">
        <v>40</v>
      </c>
      <c r="D6560" t="s">
        <v>52</v>
      </c>
      <c r="E6560" t="s">
        <v>307</v>
      </c>
      <c r="F6560" t="s">
        <v>307</v>
      </c>
      <c r="G6560" t="s">
        <v>307</v>
      </c>
      <c r="H6560" t="s">
        <v>307</v>
      </c>
      <c r="I6560" t="s">
        <v>307</v>
      </c>
      <c r="J6560" t="s">
        <v>307</v>
      </c>
      <c r="K6560" t="s">
        <v>307</v>
      </c>
      <c r="L6560" t="s">
        <v>307</v>
      </c>
      <c r="M6560" t="s">
        <v>307</v>
      </c>
      <c r="N6560" t="s">
        <v>307</v>
      </c>
      <c r="O6560" t="s">
        <v>307</v>
      </c>
      <c r="P6560" t="s">
        <v>307</v>
      </c>
      <c r="Q6560" t="s">
        <v>307</v>
      </c>
      <c r="R6560" t="s">
        <v>307</v>
      </c>
      <c r="S6560" t="s">
        <v>307</v>
      </c>
      <c r="T6560" t="s">
        <v>307</v>
      </c>
      <c r="U6560" t="s">
        <v>307</v>
      </c>
      <c r="V6560" t="s">
        <v>307</v>
      </c>
      <c r="W6560" t="s">
        <v>307</v>
      </c>
      <c r="X6560" t="s">
        <v>307</v>
      </c>
      <c r="Y6560" t="s">
        <v>307</v>
      </c>
      <c r="Z6560" t="s">
        <v>307</v>
      </c>
    </row>
    <row r="6561" spans="1:42" x14ac:dyDescent="0.25">
      <c r="A6561">
        <v>904</v>
      </c>
      <c r="B6561" t="s">
        <v>279</v>
      </c>
      <c r="C6561" t="s">
        <v>40</v>
      </c>
      <c r="D6561" t="s">
        <v>53</v>
      </c>
      <c r="E6561" t="s">
        <v>307</v>
      </c>
      <c r="F6561" t="s">
        <v>307</v>
      </c>
      <c r="G6561" t="s">
        <v>307</v>
      </c>
      <c r="H6561" t="s">
        <v>307</v>
      </c>
      <c r="I6561" t="s">
        <v>307</v>
      </c>
      <c r="J6561" t="s">
        <v>307</v>
      </c>
      <c r="K6561" t="s">
        <v>307</v>
      </c>
      <c r="L6561" t="s">
        <v>307</v>
      </c>
      <c r="M6561" t="s">
        <v>307</v>
      </c>
      <c r="N6561" t="s">
        <v>307</v>
      </c>
      <c r="O6561" t="s">
        <v>307</v>
      </c>
      <c r="P6561" t="s">
        <v>307</v>
      </c>
      <c r="Q6561" t="s">
        <v>307</v>
      </c>
      <c r="R6561" t="s">
        <v>307</v>
      </c>
      <c r="S6561" t="s">
        <v>307</v>
      </c>
      <c r="T6561" t="s">
        <v>307</v>
      </c>
      <c r="U6561" t="s">
        <v>307</v>
      </c>
      <c r="V6561" t="s">
        <v>307</v>
      </c>
      <c r="W6561" t="s">
        <v>307</v>
      </c>
      <c r="X6561" t="s">
        <v>307</v>
      </c>
      <c r="Y6561" t="s">
        <v>307</v>
      </c>
      <c r="Z6561" t="s">
        <v>307</v>
      </c>
    </row>
    <row r="6562" spans="1:42" x14ac:dyDescent="0.25">
      <c r="A6562">
        <v>904</v>
      </c>
      <c r="B6562" t="s">
        <v>279</v>
      </c>
      <c r="C6562" t="s">
        <v>39</v>
      </c>
      <c r="D6562" t="s">
        <v>50</v>
      </c>
      <c r="E6562" t="s">
        <v>307</v>
      </c>
      <c r="F6562" t="s">
        <v>307</v>
      </c>
      <c r="G6562" t="s">
        <v>307</v>
      </c>
      <c r="H6562" t="s">
        <v>307</v>
      </c>
      <c r="I6562" t="s">
        <v>307</v>
      </c>
      <c r="J6562" t="s">
        <v>307</v>
      </c>
      <c r="K6562" t="s">
        <v>307</v>
      </c>
      <c r="L6562" t="s">
        <v>307</v>
      </c>
      <c r="M6562" t="s">
        <v>307</v>
      </c>
      <c r="N6562" t="s">
        <v>307</v>
      </c>
      <c r="O6562" t="s">
        <v>307</v>
      </c>
      <c r="P6562" t="s">
        <v>307</v>
      </c>
      <c r="Q6562" t="s">
        <v>307</v>
      </c>
      <c r="R6562" t="s">
        <v>307</v>
      </c>
      <c r="S6562" t="s">
        <v>307</v>
      </c>
      <c r="T6562" t="s">
        <v>307</v>
      </c>
      <c r="U6562" t="s">
        <v>307</v>
      </c>
      <c r="V6562" t="s">
        <v>307</v>
      </c>
      <c r="W6562" t="s">
        <v>307</v>
      </c>
      <c r="X6562" t="s">
        <v>307</v>
      </c>
      <c r="Y6562" t="s">
        <v>307</v>
      </c>
      <c r="Z6562" t="s">
        <v>307</v>
      </c>
      <c r="AA6562" t="s">
        <v>307</v>
      </c>
      <c r="AB6562" t="s">
        <v>307</v>
      </c>
      <c r="AC6562" t="s">
        <v>307</v>
      </c>
      <c r="AD6562" t="s">
        <v>307</v>
      </c>
      <c r="AE6562" t="s">
        <v>307</v>
      </c>
      <c r="AF6562" t="s">
        <v>307</v>
      </c>
      <c r="AG6562" t="s">
        <v>307</v>
      </c>
      <c r="AH6562" t="s">
        <v>307</v>
      </c>
      <c r="AI6562" t="s">
        <v>307</v>
      </c>
      <c r="AJ6562" t="s">
        <v>307</v>
      </c>
      <c r="AK6562" t="s">
        <v>307</v>
      </c>
      <c r="AL6562" t="s">
        <v>307</v>
      </c>
      <c r="AM6562" t="s">
        <v>307</v>
      </c>
      <c r="AN6562" t="s">
        <v>307</v>
      </c>
      <c r="AO6562" t="s">
        <v>307</v>
      </c>
      <c r="AP6562" t="s">
        <v>307</v>
      </c>
    </row>
    <row r="6563" spans="1:42" x14ac:dyDescent="0.25">
      <c r="A6563">
        <v>904</v>
      </c>
      <c r="B6563" t="s">
        <v>279</v>
      </c>
      <c r="C6563" t="s">
        <v>39</v>
      </c>
      <c r="D6563" t="s">
        <v>48</v>
      </c>
      <c r="E6563" t="s">
        <v>307</v>
      </c>
      <c r="F6563" t="s">
        <v>307</v>
      </c>
      <c r="G6563" t="s">
        <v>307</v>
      </c>
      <c r="H6563" t="s">
        <v>307</v>
      </c>
      <c r="I6563" t="s">
        <v>307</v>
      </c>
      <c r="J6563" t="s">
        <v>307</v>
      </c>
      <c r="K6563" t="s">
        <v>307</v>
      </c>
      <c r="L6563" t="s">
        <v>307</v>
      </c>
      <c r="M6563" t="s">
        <v>307</v>
      </c>
      <c r="N6563" t="s">
        <v>307</v>
      </c>
      <c r="O6563" t="s">
        <v>307</v>
      </c>
      <c r="P6563" t="s">
        <v>307</v>
      </c>
      <c r="Q6563" t="s">
        <v>307</v>
      </c>
      <c r="R6563" t="s">
        <v>307</v>
      </c>
      <c r="S6563" t="s">
        <v>307</v>
      </c>
      <c r="T6563" t="s">
        <v>307</v>
      </c>
      <c r="U6563" t="s">
        <v>307</v>
      </c>
      <c r="V6563" t="s">
        <v>307</v>
      </c>
      <c r="W6563" t="s">
        <v>307</v>
      </c>
      <c r="X6563" t="s">
        <v>307</v>
      </c>
      <c r="Y6563" t="s">
        <v>307</v>
      </c>
      <c r="Z6563" t="s">
        <v>307</v>
      </c>
      <c r="AA6563" t="s">
        <v>307</v>
      </c>
      <c r="AB6563" t="s">
        <v>307</v>
      </c>
      <c r="AC6563" t="s">
        <v>307</v>
      </c>
      <c r="AD6563" t="s">
        <v>307</v>
      </c>
      <c r="AE6563" t="s">
        <v>307</v>
      </c>
      <c r="AF6563" t="s">
        <v>307</v>
      </c>
      <c r="AG6563" t="s">
        <v>307</v>
      </c>
      <c r="AH6563" t="s">
        <v>307</v>
      </c>
      <c r="AI6563" t="s">
        <v>307</v>
      </c>
      <c r="AJ6563" t="s">
        <v>307</v>
      </c>
      <c r="AK6563" t="s">
        <v>307</v>
      </c>
      <c r="AL6563" t="s">
        <v>307</v>
      </c>
      <c r="AM6563" t="s">
        <v>307</v>
      </c>
      <c r="AN6563" t="s">
        <v>307</v>
      </c>
      <c r="AO6563" t="s">
        <v>307</v>
      </c>
      <c r="AP6563" t="s">
        <v>307</v>
      </c>
    </row>
    <row r="6564" spans="1:42" x14ac:dyDescent="0.25">
      <c r="A6564">
        <v>904</v>
      </c>
      <c r="B6564" t="s">
        <v>279</v>
      </c>
      <c r="C6564" t="s">
        <v>39</v>
      </c>
      <c r="D6564" t="s">
        <v>51</v>
      </c>
      <c r="E6564" t="s">
        <v>307</v>
      </c>
      <c r="F6564" t="s">
        <v>307</v>
      </c>
      <c r="G6564" t="s">
        <v>307</v>
      </c>
      <c r="H6564" t="s">
        <v>307</v>
      </c>
      <c r="I6564" t="s">
        <v>307</v>
      </c>
      <c r="J6564" t="s">
        <v>307</v>
      </c>
      <c r="K6564" t="s">
        <v>307</v>
      </c>
      <c r="L6564" t="s">
        <v>307</v>
      </c>
      <c r="M6564" t="s">
        <v>307</v>
      </c>
      <c r="N6564" t="s">
        <v>307</v>
      </c>
      <c r="O6564" t="s">
        <v>307</v>
      </c>
      <c r="P6564" t="s">
        <v>307</v>
      </c>
      <c r="Q6564" t="s">
        <v>307</v>
      </c>
      <c r="R6564" t="s">
        <v>307</v>
      </c>
      <c r="S6564" t="s">
        <v>307</v>
      </c>
      <c r="T6564" t="s">
        <v>307</v>
      </c>
      <c r="U6564" t="s">
        <v>307</v>
      </c>
      <c r="V6564" t="s">
        <v>307</v>
      </c>
      <c r="W6564" t="s">
        <v>307</v>
      </c>
      <c r="X6564" t="s">
        <v>307</v>
      </c>
      <c r="Y6564" t="s">
        <v>307</v>
      </c>
      <c r="Z6564" t="s">
        <v>307</v>
      </c>
      <c r="AA6564" t="s">
        <v>307</v>
      </c>
      <c r="AB6564" t="s">
        <v>307</v>
      </c>
      <c r="AC6564" t="s">
        <v>307</v>
      </c>
      <c r="AD6564" t="s">
        <v>307</v>
      </c>
      <c r="AE6564" t="s">
        <v>307</v>
      </c>
      <c r="AF6564" t="s">
        <v>307</v>
      </c>
      <c r="AG6564" t="s">
        <v>307</v>
      </c>
      <c r="AH6564" t="s">
        <v>307</v>
      </c>
      <c r="AI6564" t="s">
        <v>307</v>
      </c>
      <c r="AJ6564" t="s">
        <v>307</v>
      </c>
      <c r="AK6564" t="s">
        <v>307</v>
      </c>
      <c r="AL6564" t="s">
        <v>307</v>
      </c>
      <c r="AM6564" t="s">
        <v>307</v>
      </c>
      <c r="AN6564" t="s">
        <v>307</v>
      </c>
      <c r="AO6564" t="s">
        <v>307</v>
      </c>
      <c r="AP6564" t="s">
        <v>307</v>
      </c>
    </row>
    <row r="6565" spans="1:42" x14ac:dyDescent="0.25">
      <c r="A6565">
        <v>904</v>
      </c>
      <c r="B6565" t="s">
        <v>279</v>
      </c>
      <c r="C6565" t="s">
        <v>46</v>
      </c>
      <c r="D6565" t="s">
        <v>65</v>
      </c>
      <c r="E6565" t="s">
        <v>307</v>
      </c>
      <c r="F6565" t="s">
        <v>307</v>
      </c>
      <c r="G6565" t="s">
        <v>307</v>
      </c>
      <c r="H6565" t="s">
        <v>307</v>
      </c>
      <c r="I6565" t="s">
        <v>307</v>
      </c>
      <c r="J6565" t="s">
        <v>307</v>
      </c>
      <c r="K6565" t="s">
        <v>307</v>
      </c>
      <c r="L6565" t="s">
        <v>307</v>
      </c>
      <c r="M6565" t="s">
        <v>307</v>
      </c>
      <c r="N6565" t="s">
        <v>307</v>
      </c>
      <c r="O6565" t="s">
        <v>307</v>
      </c>
      <c r="P6565" t="s">
        <v>307</v>
      </c>
      <c r="Q6565" t="s">
        <v>307</v>
      </c>
      <c r="R6565" t="s">
        <v>307</v>
      </c>
      <c r="S6565" t="s">
        <v>307</v>
      </c>
      <c r="T6565" t="s">
        <v>307</v>
      </c>
      <c r="U6565" t="s">
        <v>307</v>
      </c>
      <c r="V6565" t="s">
        <v>307</v>
      </c>
      <c r="W6565" t="s">
        <v>307</v>
      </c>
      <c r="X6565" t="s">
        <v>307</v>
      </c>
      <c r="Y6565" t="s">
        <v>307</v>
      </c>
      <c r="Z6565" t="s">
        <v>307</v>
      </c>
    </row>
    <row r="6566" spans="1:42" x14ac:dyDescent="0.25">
      <c r="A6566">
        <v>904</v>
      </c>
      <c r="B6566" t="s">
        <v>279</v>
      </c>
      <c r="C6566" t="s">
        <v>46</v>
      </c>
      <c r="D6566" t="s">
        <v>66</v>
      </c>
      <c r="E6566" t="s">
        <v>307</v>
      </c>
      <c r="F6566" t="s">
        <v>307</v>
      </c>
      <c r="G6566" t="s">
        <v>307</v>
      </c>
      <c r="H6566" t="s">
        <v>307</v>
      </c>
      <c r="I6566" t="s">
        <v>307</v>
      </c>
      <c r="J6566" t="s">
        <v>307</v>
      </c>
      <c r="K6566" t="s">
        <v>307</v>
      </c>
      <c r="L6566" t="s">
        <v>307</v>
      </c>
      <c r="M6566" t="s">
        <v>307</v>
      </c>
      <c r="N6566" t="s">
        <v>307</v>
      </c>
      <c r="O6566" t="s">
        <v>307</v>
      </c>
      <c r="P6566" t="s">
        <v>307</v>
      </c>
      <c r="Q6566" t="s">
        <v>307</v>
      </c>
      <c r="R6566" t="s">
        <v>307</v>
      </c>
      <c r="S6566" t="s">
        <v>307</v>
      </c>
      <c r="T6566" t="s">
        <v>307</v>
      </c>
      <c r="U6566" t="s">
        <v>307</v>
      </c>
      <c r="V6566" t="s">
        <v>307</v>
      </c>
      <c r="W6566" t="s">
        <v>307</v>
      </c>
      <c r="X6566" t="s">
        <v>307</v>
      </c>
      <c r="Y6566" t="s">
        <v>307</v>
      </c>
      <c r="Z6566" t="s">
        <v>307</v>
      </c>
    </row>
    <row r="6567" spans="1:42" x14ac:dyDescent="0.25">
      <c r="A6567">
        <v>904</v>
      </c>
      <c r="B6567" t="s">
        <v>279</v>
      </c>
      <c r="C6567" t="s">
        <v>46</v>
      </c>
      <c r="D6567" t="s">
        <v>67</v>
      </c>
      <c r="E6567" t="s">
        <v>307</v>
      </c>
      <c r="F6567" t="s">
        <v>307</v>
      </c>
      <c r="G6567" t="s">
        <v>307</v>
      </c>
      <c r="H6567" t="s">
        <v>307</v>
      </c>
      <c r="I6567" t="s">
        <v>307</v>
      </c>
      <c r="J6567" t="s">
        <v>307</v>
      </c>
      <c r="K6567" t="s">
        <v>307</v>
      </c>
      <c r="L6567" t="s">
        <v>307</v>
      </c>
      <c r="M6567" t="s">
        <v>307</v>
      </c>
      <c r="N6567" t="s">
        <v>307</v>
      </c>
      <c r="O6567" t="s">
        <v>307</v>
      </c>
      <c r="P6567" t="s">
        <v>307</v>
      </c>
      <c r="Q6567" t="s">
        <v>307</v>
      </c>
      <c r="R6567" t="s">
        <v>307</v>
      </c>
      <c r="S6567" t="s">
        <v>307</v>
      </c>
      <c r="T6567" t="s">
        <v>307</v>
      </c>
      <c r="U6567" t="s">
        <v>307</v>
      </c>
      <c r="V6567" t="s">
        <v>307</v>
      </c>
      <c r="W6567" t="s">
        <v>307</v>
      </c>
      <c r="X6567" t="s">
        <v>307</v>
      </c>
      <c r="Y6567" t="s">
        <v>307</v>
      </c>
      <c r="Z6567" t="s">
        <v>307</v>
      </c>
    </row>
    <row r="6568" spans="1:42" x14ac:dyDescent="0.25">
      <c r="A6568">
        <v>904</v>
      </c>
      <c r="B6568" t="s">
        <v>279</v>
      </c>
      <c r="C6568" t="s">
        <v>46</v>
      </c>
      <c r="D6568" t="s">
        <v>68</v>
      </c>
      <c r="E6568" t="s">
        <v>307</v>
      </c>
      <c r="F6568" t="s">
        <v>307</v>
      </c>
      <c r="G6568" t="s">
        <v>307</v>
      </c>
      <c r="H6568" t="s">
        <v>307</v>
      </c>
      <c r="I6568" t="s">
        <v>307</v>
      </c>
      <c r="J6568" t="s">
        <v>307</v>
      </c>
      <c r="K6568" t="s">
        <v>307</v>
      </c>
      <c r="L6568" t="s">
        <v>307</v>
      </c>
      <c r="M6568" t="s">
        <v>307</v>
      </c>
      <c r="N6568" t="s">
        <v>307</v>
      </c>
      <c r="O6568" t="s">
        <v>307</v>
      </c>
      <c r="P6568" t="s">
        <v>307</v>
      </c>
      <c r="Q6568" t="s">
        <v>307</v>
      </c>
      <c r="R6568" t="s">
        <v>307</v>
      </c>
      <c r="S6568" t="s">
        <v>307</v>
      </c>
      <c r="T6568" t="s">
        <v>307</v>
      </c>
      <c r="U6568" t="s">
        <v>307</v>
      </c>
      <c r="V6568" t="s">
        <v>307</v>
      </c>
      <c r="W6568" t="s">
        <v>307</v>
      </c>
      <c r="X6568" t="s">
        <v>307</v>
      </c>
      <c r="Y6568" t="s">
        <v>307</v>
      </c>
      <c r="Z6568" t="s">
        <v>307</v>
      </c>
    </row>
    <row r="6569" spans="1:42" x14ac:dyDescent="0.25">
      <c r="A6569">
        <v>904</v>
      </c>
      <c r="B6569" t="s">
        <v>279</v>
      </c>
      <c r="C6569" t="s">
        <v>46</v>
      </c>
      <c r="D6569" t="s">
        <v>69</v>
      </c>
      <c r="E6569" t="s">
        <v>307</v>
      </c>
      <c r="F6569" t="s">
        <v>307</v>
      </c>
      <c r="G6569" t="s">
        <v>307</v>
      </c>
      <c r="H6569" t="s">
        <v>307</v>
      </c>
      <c r="I6569" t="s">
        <v>307</v>
      </c>
      <c r="J6569" t="s">
        <v>307</v>
      </c>
      <c r="K6569" t="s">
        <v>307</v>
      </c>
      <c r="L6569" t="s">
        <v>307</v>
      </c>
      <c r="M6569" t="s">
        <v>307</v>
      </c>
      <c r="N6569" t="s">
        <v>307</v>
      </c>
      <c r="O6569" t="s">
        <v>307</v>
      </c>
      <c r="P6569" t="s">
        <v>307</v>
      </c>
      <c r="Q6569" t="s">
        <v>307</v>
      </c>
      <c r="R6569" t="s">
        <v>307</v>
      </c>
      <c r="S6569" t="s">
        <v>307</v>
      </c>
      <c r="T6569" t="s">
        <v>307</v>
      </c>
      <c r="U6569" t="s">
        <v>307</v>
      </c>
      <c r="V6569" t="s">
        <v>307</v>
      </c>
      <c r="W6569" t="s">
        <v>307</v>
      </c>
      <c r="X6569" t="s">
        <v>307</v>
      </c>
      <c r="Y6569" t="s">
        <v>307</v>
      </c>
      <c r="Z6569" t="s">
        <v>307</v>
      </c>
    </row>
    <row r="6570" spans="1:42" x14ac:dyDescent="0.25">
      <c r="A6570">
        <v>904</v>
      </c>
      <c r="B6570" t="s">
        <v>279</v>
      </c>
      <c r="C6570" t="s">
        <v>46</v>
      </c>
      <c r="D6570" t="s">
        <v>70</v>
      </c>
      <c r="E6570" t="s">
        <v>307</v>
      </c>
      <c r="F6570" t="s">
        <v>307</v>
      </c>
      <c r="G6570" t="s">
        <v>307</v>
      </c>
      <c r="H6570" t="s">
        <v>307</v>
      </c>
      <c r="I6570" t="s">
        <v>307</v>
      </c>
      <c r="J6570" t="s">
        <v>307</v>
      </c>
      <c r="K6570" t="s">
        <v>307</v>
      </c>
      <c r="L6570" t="s">
        <v>307</v>
      </c>
      <c r="M6570" t="s">
        <v>307</v>
      </c>
      <c r="N6570" t="s">
        <v>307</v>
      </c>
      <c r="O6570" t="s">
        <v>307</v>
      </c>
      <c r="P6570" t="s">
        <v>307</v>
      </c>
      <c r="Q6570" t="s">
        <v>307</v>
      </c>
      <c r="R6570" t="s">
        <v>307</v>
      </c>
      <c r="S6570" t="s">
        <v>307</v>
      </c>
      <c r="T6570" t="s">
        <v>307</v>
      </c>
      <c r="U6570" t="s">
        <v>307</v>
      </c>
      <c r="V6570" t="s">
        <v>307</v>
      </c>
      <c r="W6570" t="s">
        <v>307</v>
      </c>
      <c r="X6570" t="s">
        <v>307</v>
      </c>
      <c r="Y6570" t="s">
        <v>307</v>
      </c>
      <c r="Z6570" t="s">
        <v>307</v>
      </c>
    </row>
    <row r="6571" spans="1:42" x14ac:dyDescent="0.25">
      <c r="A6571">
        <v>904</v>
      </c>
      <c r="B6571" t="s">
        <v>279</v>
      </c>
      <c r="C6571" t="s">
        <v>46</v>
      </c>
      <c r="D6571" t="s">
        <v>71</v>
      </c>
      <c r="E6571" t="s">
        <v>307</v>
      </c>
      <c r="F6571" t="s">
        <v>307</v>
      </c>
      <c r="G6571" t="s">
        <v>307</v>
      </c>
      <c r="H6571" t="s">
        <v>307</v>
      </c>
      <c r="I6571" t="s">
        <v>307</v>
      </c>
      <c r="J6571" t="s">
        <v>307</v>
      </c>
      <c r="K6571" t="s">
        <v>307</v>
      </c>
      <c r="L6571" t="s">
        <v>307</v>
      </c>
      <c r="M6571" t="s">
        <v>307</v>
      </c>
      <c r="N6571" t="s">
        <v>307</v>
      </c>
      <c r="O6571" t="s">
        <v>307</v>
      </c>
      <c r="P6571" t="s">
        <v>307</v>
      </c>
      <c r="Q6571" t="s">
        <v>307</v>
      </c>
      <c r="R6571" t="s">
        <v>307</v>
      </c>
      <c r="S6571" t="s">
        <v>307</v>
      </c>
      <c r="T6571" t="s">
        <v>307</v>
      </c>
      <c r="U6571" t="s">
        <v>307</v>
      </c>
      <c r="V6571" t="s">
        <v>307</v>
      </c>
      <c r="W6571" t="s">
        <v>307</v>
      </c>
      <c r="X6571" t="s">
        <v>307</v>
      </c>
      <c r="Y6571" t="s">
        <v>307</v>
      </c>
      <c r="Z6571" t="s">
        <v>307</v>
      </c>
    </row>
    <row r="6572" spans="1:42" x14ac:dyDescent="0.25">
      <c r="A6572">
        <v>904</v>
      </c>
      <c r="B6572" t="s">
        <v>279</v>
      </c>
      <c r="C6572" t="s">
        <v>46</v>
      </c>
      <c r="D6572" t="s">
        <v>72</v>
      </c>
      <c r="E6572" t="s">
        <v>307</v>
      </c>
      <c r="F6572" t="s">
        <v>307</v>
      </c>
      <c r="G6572" t="s">
        <v>307</v>
      </c>
      <c r="H6572" t="s">
        <v>307</v>
      </c>
      <c r="I6572" t="s">
        <v>307</v>
      </c>
      <c r="J6572" t="s">
        <v>307</v>
      </c>
      <c r="K6572" t="s">
        <v>307</v>
      </c>
      <c r="L6572" t="s">
        <v>307</v>
      </c>
      <c r="M6572" t="s">
        <v>307</v>
      </c>
      <c r="N6572" t="s">
        <v>307</v>
      </c>
      <c r="O6572" t="s">
        <v>307</v>
      </c>
      <c r="P6572" t="s">
        <v>307</v>
      </c>
      <c r="Q6572" t="s">
        <v>307</v>
      </c>
      <c r="R6572" t="s">
        <v>307</v>
      </c>
      <c r="S6572" t="s">
        <v>307</v>
      </c>
      <c r="T6572" t="s">
        <v>307</v>
      </c>
      <c r="U6572" t="s">
        <v>307</v>
      </c>
      <c r="V6572" t="s">
        <v>307</v>
      </c>
      <c r="W6572" t="s">
        <v>307</v>
      </c>
      <c r="X6572" t="s">
        <v>307</v>
      </c>
      <c r="Y6572" t="s">
        <v>307</v>
      </c>
      <c r="Z6572" t="s">
        <v>307</v>
      </c>
    </row>
    <row r="6573" spans="1:42" x14ac:dyDescent="0.25">
      <c r="A6573">
        <v>904</v>
      </c>
      <c r="B6573" t="s">
        <v>279</v>
      </c>
      <c r="C6573" t="s">
        <v>46</v>
      </c>
      <c r="D6573" t="s">
        <v>47</v>
      </c>
      <c r="E6573" t="s">
        <v>307</v>
      </c>
      <c r="F6573" t="s">
        <v>307</v>
      </c>
      <c r="G6573" t="s">
        <v>307</v>
      </c>
      <c r="H6573" t="s">
        <v>307</v>
      </c>
      <c r="I6573" t="s">
        <v>307</v>
      </c>
      <c r="J6573" t="s">
        <v>307</v>
      </c>
      <c r="K6573" t="s">
        <v>307</v>
      </c>
      <c r="L6573" t="s">
        <v>307</v>
      </c>
      <c r="M6573" t="s">
        <v>307</v>
      </c>
      <c r="N6573" t="s">
        <v>307</v>
      </c>
      <c r="O6573" t="s">
        <v>307</v>
      </c>
      <c r="P6573" t="s">
        <v>307</v>
      </c>
      <c r="Q6573" t="s">
        <v>307</v>
      </c>
      <c r="R6573" t="s">
        <v>307</v>
      </c>
      <c r="S6573" t="s">
        <v>307</v>
      </c>
      <c r="T6573" t="s">
        <v>307</v>
      </c>
      <c r="U6573" t="s">
        <v>307</v>
      </c>
      <c r="V6573" t="s">
        <v>307</v>
      </c>
      <c r="W6573" t="s">
        <v>307</v>
      </c>
      <c r="X6573" t="s">
        <v>307</v>
      </c>
      <c r="Y6573" t="s">
        <v>307</v>
      </c>
      <c r="Z6573" t="s">
        <v>307</v>
      </c>
    </row>
    <row r="6574" spans="1:42" x14ac:dyDescent="0.25">
      <c r="A6574">
        <v>904</v>
      </c>
      <c r="B6574" t="s">
        <v>279</v>
      </c>
      <c r="C6574" t="s">
        <v>46</v>
      </c>
      <c r="D6574" t="s">
        <v>48</v>
      </c>
      <c r="E6574" t="s">
        <v>307</v>
      </c>
      <c r="F6574" t="s">
        <v>307</v>
      </c>
      <c r="G6574" t="s">
        <v>307</v>
      </c>
      <c r="H6574" t="s">
        <v>307</v>
      </c>
      <c r="I6574" t="s">
        <v>307</v>
      </c>
      <c r="J6574" t="s">
        <v>307</v>
      </c>
      <c r="K6574" t="s">
        <v>307</v>
      </c>
      <c r="L6574" t="s">
        <v>307</v>
      </c>
      <c r="M6574" t="s">
        <v>307</v>
      </c>
      <c r="N6574" t="s">
        <v>307</v>
      </c>
      <c r="O6574" t="s">
        <v>307</v>
      </c>
      <c r="P6574" t="s">
        <v>307</v>
      </c>
      <c r="Q6574" t="s">
        <v>307</v>
      </c>
      <c r="R6574" t="s">
        <v>307</v>
      </c>
      <c r="S6574" t="s">
        <v>307</v>
      </c>
      <c r="T6574" t="s">
        <v>307</v>
      </c>
      <c r="U6574" t="s">
        <v>307</v>
      </c>
      <c r="V6574" t="s">
        <v>307</v>
      </c>
      <c r="W6574" t="s">
        <v>307</v>
      </c>
      <c r="X6574" t="s">
        <v>307</v>
      </c>
      <c r="Y6574" t="s">
        <v>307</v>
      </c>
      <c r="Z6574" t="s">
        <v>307</v>
      </c>
    </row>
    <row r="6575" spans="1:42" x14ac:dyDescent="0.25">
      <c r="A6575">
        <v>904</v>
      </c>
      <c r="B6575" t="s">
        <v>279</v>
      </c>
      <c r="C6575" t="s">
        <v>46</v>
      </c>
      <c r="D6575" t="s">
        <v>49</v>
      </c>
      <c r="E6575" t="s">
        <v>307</v>
      </c>
      <c r="F6575" t="s">
        <v>307</v>
      </c>
      <c r="G6575" t="s">
        <v>307</v>
      </c>
      <c r="H6575" t="s">
        <v>307</v>
      </c>
      <c r="I6575" t="s">
        <v>307</v>
      </c>
      <c r="J6575" t="s">
        <v>307</v>
      </c>
      <c r="K6575" t="s">
        <v>307</v>
      </c>
      <c r="L6575" t="s">
        <v>307</v>
      </c>
      <c r="M6575" t="s">
        <v>307</v>
      </c>
      <c r="N6575" t="s">
        <v>307</v>
      </c>
      <c r="O6575" t="s">
        <v>307</v>
      </c>
      <c r="P6575" t="s">
        <v>307</v>
      </c>
      <c r="Q6575" t="s">
        <v>307</v>
      </c>
      <c r="R6575" t="s">
        <v>307</v>
      </c>
      <c r="S6575" t="s">
        <v>307</v>
      </c>
      <c r="T6575" t="s">
        <v>307</v>
      </c>
      <c r="U6575" t="s">
        <v>307</v>
      </c>
      <c r="V6575" t="s">
        <v>307</v>
      </c>
      <c r="W6575" t="s">
        <v>307</v>
      </c>
      <c r="X6575" t="s">
        <v>307</v>
      </c>
      <c r="Y6575" t="s">
        <v>307</v>
      </c>
      <c r="Z6575" t="s">
        <v>307</v>
      </c>
    </row>
    <row r="6576" spans="1:42" x14ac:dyDescent="0.25">
      <c r="A6576">
        <v>904</v>
      </c>
      <c r="B6576" t="s">
        <v>279</v>
      </c>
      <c r="C6576" t="s">
        <v>41</v>
      </c>
      <c r="D6576" t="s">
        <v>48</v>
      </c>
      <c r="E6576" t="s">
        <v>307</v>
      </c>
      <c r="F6576" t="s">
        <v>307</v>
      </c>
      <c r="G6576" t="s">
        <v>307</v>
      </c>
      <c r="H6576" t="s">
        <v>307</v>
      </c>
      <c r="I6576" t="s">
        <v>307</v>
      </c>
      <c r="J6576" t="s">
        <v>307</v>
      </c>
      <c r="K6576" t="s">
        <v>307</v>
      </c>
      <c r="L6576" t="s">
        <v>307</v>
      </c>
      <c r="M6576" t="s">
        <v>307</v>
      </c>
      <c r="N6576" t="s">
        <v>307</v>
      </c>
      <c r="O6576" t="s">
        <v>307</v>
      </c>
      <c r="P6576" t="s">
        <v>307</v>
      </c>
      <c r="Q6576" t="s">
        <v>307</v>
      </c>
      <c r="R6576" t="s">
        <v>307</v>
      </c>
      <c r="S6576" t="s">
        <v>307</v>
      </c>
      <c r="T6576" t="s">
        <v>307</v>
      </c>
      <c r="U6576" t="s">
        <v>307</v>
      </c>
      <c r="V6576" t="s">
        <v>307</v>
      </c>
      <c r="W6576" t="s">
        <v>307</v>
      </c>
      <c r="X6576" t="s">
        <v>307</v>
      </c>
      <c r="Y6576" t="s">
        <v>307</v>
      </c>
      <c r="Z6576" t="s">
        <v>307</v>
      </c>
    </row>
    <row r="6577" spans="1:23" x14ac:dyDescent="0.25">
      <c r="A6577">
        <v>904</v>
      </c>
      <c r="B6577" t="s">
        <v>279</v>
      </c>
      <c r="C6577" t="s">
        <v>459</v>
      </c>
      <c r="D6577" t="s">
        <v>48</v>
      </c>
      <c r="E6577" t="s">
        <v>307</v>
      </c>
      <c r="F6577" t="s">
        <v>307</v>
      </c>
      <c r="G6577" t="s">
        <v>307</v>
      </c>
      <c r="H6577" t="s">
        <v>307</v>
      </c>
      <c r="I6577" t="s">
        <v>307</v>
      </c>
      <c r="J6577" t="s">
        <v>307</v>
      </c>
      <c r="K6577" t="s">
        <v>307</v>
      </c>
      <c r="L6577" t="s">
        <v>307</v>
      </c>
      <c r="M6577" t="s">
        <v>307</v>
      </c>
      <c r="N6577" t="s">
        <v>307</v>
      </c>
      <c r="O6577" t="s">
        <v>307</v>
      </c>
      <c r="P6577" t="s">
        <v>307</v>
      </c>
      <c r="Q6577" t="s">
        <v>307</v>
      </c>
    </row>
    <row r="6578" spans="1:23" x14ac:dyDescent="0.25">
      <c r="A6578">
        <v>904</v>
      </c>
      <c r="B6578" t="s">
        <v>279</v>
      </c>
      <c r="C6578" t="s">
        <v>304</v>
      </c>
      <c r="D6578" t="s">
        <v>48</v>
      </c>
      <c r="E6578" t="s">
        <v>307</v>
      </c>
      <c r="F6578" t="s">
        <v>307</v>
      </c>
      <c r="G6578" t="s">
        <v>307</v>
      </c>
      <c r="H6578" t="s">
        <v>307</v>
      </c>
      <c r="I6578" t="s">
        <v>307</v>
      </c>
      <c r="J6578" t="s">
        <v>307</v>
      </c>
      <c r="K6578" t="s">
        <v>307</v>
      </c>
      <c r="L6578" t="s">
        <v>307</v>
      </c>
      <c r="M6578" t="s">
        <v>307</v>
      </c>
      <c r="N6578" t="s">
        <v>307</v>
      </c>
      <c r="O6578" t="s">
        <v>307</v>
      </c>
      <c r="P6578" t="s">
        <v>307</v>
      </c>
      <c r="Q6578" t="s">
        <v>307</v>
      </c>
    </row>
    <row r="6579" spans="1:23" x14ac:dyDescent="0.25">
      <c r="A6579">
        <v>904</v>
      </c>
      <c r="B6579" t="s">
        <v>279</v>
      </c>
      <c r="C6579" t="s">
        <v>433</v>
      </c>
      <c r="D6579" t="s">
        <v>48</v>
      </c>
      <c r="E6579" t="s">
        <v>307</v>
      </c>
      <c r="F6579" t="s">
        <v>307</v>
      </c>
      <c r="G6579" t="s">
        <v>307</v>
      </c>
      <c r="H6579" t="s">
        <v>307</v>
      </c>
      <c r="I6579" t="s">
        <v>307</v>
      </c>
      <c r="J6579" t="s">
        <v>307</v>
      </c>
      <c r="K6579" t="s">
        <v>307</v>
      </c>
      <c r="L6579" t="s">
        <v>307</v>
      </c>
      <c r="M6579" t="s">
        <v>307</v>
      </c>
      <c r="N6579" t="s">
        <v>307</v>
      </c>
      <c r="O6579" t="s">
        <v>307</v>
      </c>
      <c r="P6579" t="s">
        <v>307</v>
      </c>
      <c r="Q6579" t="s">
        <v>307</v>
      </c>
    </row>
    <row r="6580" spans="1:23" x14ac:dyDescent="0.25">
      <c r="A6580">
        <v>904</v>
      </c>
      <c r="B6580" t="s">
        <v>279</v>
      </c>
      <c r="C6580" t="s">
        <v>305</v>
      </c>
      <c r="D6580" t="s">
        <v>48</v>
      </c>
      <c r="E6580" t="s">
        <v>307</v>
      </c>
      <c r="F6580" t="s">
        <v>307</v>
      </c>
      <c r="G6580" t="s">
        <v>307</v>
      </c>
      <c r="H6580" t="s">
        <v>307</v>
      </c>
      <c r="I6580" t="s">
        <v>307</v>
      </c>
      <c r="J6580" t="s">
        <v>307</v>
      </c>
      <c r="K6580" t="s">
        <v>307</v>
      </c>
      <c r="L6580" t="s">
        <v>307</v>
      </c>
      <c r="M6580" t="s">
        <v>307</v>
      </c>
      <c r="N6580" t="s">
        <v>307</v>
      </c>
      <c r="O6580" t="s">
        <v>307</v>
      </c>
      <c r="P6580" t="s">
        <v>307</v>
      </c>
      <c r="Q6580" t="s">
        <v>307</v>
      </c>
    </row>
    <row r="6581" spans="1:23" x14ac:dyDescent="0.25">
      <c r="A6581">
        <v>904</v>
      </c>
      <c r="B6581" t="s">
        <v>279</v>
      </c>
      <c r="C6581" t="s">
        <v>306</v>
      </c>
      <c r="D6581" t="s">
        <v>48</v>
      </c>
      <c r="E6581" t="s">
        <v>307</v>
      </c>
      <c r="F6581" t="s">
        <v>307</v>
      </c>
      <c r="G6581" t="s">
        <v>307</v>
      </c>
      <c r="H6581" t="s">
        <v>307</v>
      </c>
      <c r="I6581" t="s">
        <v>307</v>
      </c>
      <c r="J6581" t="s">
        <v>307</v>
      </c>
      <c r="K6581" t="s">
        <v>307</v>
      </c>
      <c r="L6581" t="s">
        <v>307</v>
      </c>
      <c r="M6581" t="s">
        <v>307</v>
      </c>
      <c r="N6581" t="s">
        <v>307</v>
      </c>
      <c r="O6581" t="s">
        <v>307</v>
      </c>
      <c r="P6581" t="s">
        <v>307</v>
      </c>
      <c r="Q6581" t="s">
        <v>307</v>
      </c>
    </row>
    <row r="6582" spans="1:23" x14ac:dyDescent="0.25">
      <c r="A6582">
        <v>904</v>
      </c>
      <c r="B6582" t="s">
        <v>279</v>
      </c>
      <c r="C6582" t="s">
        <v>44</v>
      </c>
      <c r="D6582" t="s">
        <v>54</v>
      </c>
      <c r="E6582" t="s">
        <v>307</v>
      </c>
      <c r="F6582" t="s">
        <v>307</v>
      </c>
      <c r="G6582" t="s">
        <v>307</v>
      </c>
      <c r="H6582" t="s">
        <v>307</v>
      </c>
      <c r="I6582" t="s">
        <v>307</v>
      </c>
      <c r="J6582" t="s">
        <v>307</v>
      </c>
      <c r="K6582" t="s">
        <v>307</v>
      </c>
      <c r="L6582" t="s">
        <v>307</v>
      </c>
      <c r="M6582" t="s">
        <v>307</v>
      </c>
      <c r="N6582" t="s">
        <v>307</v>
      </c>
      <c r="O6582" t="s">
        <v>307</v>
      </c>
      <c r="P6582" t="s">
        <v>307</v>
      </c>
      <c r="Q6582" t="s">
        <v>307</v>
      </c>
      <c r="R6582" t="s">
        <v>307</v>
      </c>
      <c r="S6582" t="s">
        <v>307</v>
      </c>
      <c r="T6582" t="s">
        <v>307</v>
      </c>
      <c r="U6582" t="s">
        <v>307</v>
      </c>
      <c r="V6582" t="s">
        <v>307</v>
      </c>
      <c r="W6582" t="s">
        <v>307</v>
      </c>
    </row>
    <row r="6583" spans="1:23" x14ac:dyDescent="0.25">
      <c r="A6583">
        <v>904</v>
      </c>
      <c r="B6583" t="s">
        <v>279</v>
      </c>
      <c r="C6583" t="s">
        <v>44</v>
      </c>
      <c r="D6583" t="s">
        <v>55</v>
      </c>
      <c r="E6583" t="s">
        <v>307</v>
      </c>
      <c r="F6583" t="s">
        <v>307</v>
      </c>
      <c r="G6583" t="s">
        <v>307</v>
      </c>
      <c r="H6583" t="s">
        <v>307</v>
      </c>
      <c r="I6583" t="s">
        <v>307</v>
      </c>
      <c r="J6583" t="s">
        <v>307</v>
      </c>
      <c r="K6583" t="s">
        <v>307</v>
      </c>
      <c r="L6583" t="s">
        <v>307</v>
      </c>
      <c r="M6583" t="s">
        <v>307</v>
      </c>
      <c r="N6583" t="s">
        <v>307</v>
      </c>
      <c r="O6583" t="s">
        <v>307</v>
      </c>
      <c r="P6583" t="s">
        <v>307</v>
      </c>
      <c r="Q6583" t="s">
        <v>307</v>
      </c>
      <c r="R6583" t="s">
        <v>307</v>
      </c>
      <c r="S6583" t="s">
        <v>307</v>
      </c>
      <c r="T6583" t="s">
        <v>307</v>
      </c>
      <c r="U6583" t="s">
        <v>307</v>
      </c>
      <c r="V6583" t="s">
        <v>307</v>
      </c>
      <c r="W6583" t="s">
        <v>307</v>
      </c>
    </row>
    <row r="6584" spans="1:23" x14ac:dyDescent="0.25">
      <c r="A6584">
        <v>904</v>
      </c>
      <c r="B6584" t="s">
        <v>279</v>
      </c>
      <c r="C6584" t="s">
        <v>44</v>
      </c>
      <c r="D6584" t="s">
        <v>56</v>
      </c>
      <c r="E6584" t="s">
        <v>307</v>
      </c>
      <c r="F6584" t="s">
        <v>307</v>
      </c>
      <c r="G6584" t="s">
        <v>307</v>
      </c>
      <c r="H6584" t="s">
        <v>307</v>
      </c>
      <c r="I6584" t="s">
        <v>307</v>
      </c>
      <c r="J6584" t="s">
        <v>307</v>
      </c>
      <c r="K6584" t="s">
        <v>307</v>
      </c>
      <c r="L6584" t="s">
        <v>307</v>
      </c>
      <c r="M6584" t="s">
        <v>307</v>
      </c>
      <c r="N6584" t="s">
        <v>307</v>
      </c>
      <c r="O6584" t="s">
        <v>307</v>
      </c>
      <c r="P6584" t="s">
        <v>307</v>
      </c>
      <c r="Q6584" t="s">
        <v>307</v>
      </c>
      <c r="R6584" t="s">
        <v>307</v>
      </c>
      <c r="S6584" t="s">
        <v>307</v>
      </c>
      <c r="T6584" t="s">
        <v>307</v>
      </c>
      <c r="U6584" t="s">
        <v>307</v>
      </c>
      <c r="V6584" t="s">
        <v>307</v>
      </c>
      <c r="W6584" t="s">
        <v>307</v>
      </c>
    </row>
    <row r="6585" spans="1:23" x14ac:dyDescent="0.25">
      <c r="A6585">
        <v>904</v>
      </c>
      <c r="B6585" t="s">
        <v>279</v>
      </c>
      <c r="C6585" t="s">
        <v>44</v>
      </c>
      <c r="D6585" t="s">
        <v>57</v>
      </c>
      <c r="E6585" t="s">
        <v>307</v>
      </c>
      <c r="F6585" t="s">
        <v>307</v>
      </c>
      <c r="G6585" t="s">
        <v>307</v>
      </c>
      <c r="H6585" t="s">
        <v>307</v>
      </c>
      <c r="I6585" t="s">
        <v>307</v>
      </c>
      <c r="J6585" t="s">
        <v>307</v>
      </c>
      <c r="K6585" t="s">
        <v>307</v>
      </c>
      <c r="L6585" t="s">
        <v>307</v>
      </c>
      <c r="M6585" t="s">
        <v>307</v>
      </c>
      <c r="N6585" t="s">
        <v>307</v>
      </c>
      <c r="O6585" t="s">
        <v>307</v>
      </c>
      <c r="P6585" t="s">
        <v>307</v>
      </c>
      <c r="Q6585" t="s">
        <v>307</v>
      </c>
      <c r="R6585" t="s">
        <v>307</v>
      </c>
      <c r="S6585" t="s">
        <v>307</v>
      </c>
      <c r="T6585" t="s">
        <v>307</v>
      </c>
      <c r="U6585" t="s">
        <v>307</v>
      </c>
      <c r="V6585" t="s">
        <v>307</v>
      </c>
      <c r="W6585" t="s">
        <v>307</v>
      </c>
    </row>
    <row r="6586" spans="1:23" x14ac:dyDescent="0.25">
      <c r="A6586">
        <v>904</v>
      </c>
      <c r="B6586" t="s">
        <v>279</v>
      </c>
      <c r="C6586" t="s">
        <v>44</v>
      </c>
      <c r="D6586" t="s">
        <v>58</v>
      </c>
      <c r="E6586" t="s">
        <v>307</v>
      </c>
      <c r="F6586" t="s">
        <v>307</v>
      </c>
      <c r="G6586" t="s">
        <v>307</v>
      </c>
      <c r="H6586" t="s">
        <v>307</v>
      </c>
      <c r="I6586" t="s">
        <v>307</v>
      </c>
      <c r="J6586" t="s">
        <v>307</v>
      </c>
      <c r="K6586" t="s">
        <v>307</v>
      </c>
      <c r="L6586" t="s">
        <v>307</v>
      </c>
      <c r="M6586" t="s">
        <v>307</v>
      </c>
      <c r="N6586" t="s">
        <v>307</v>
      </c>
      <c r="O6586" t="s">
        <v>307</v>
      </c>
      <c r="P6586" t="s">
        <v>307</v>
      </c>
      <c r="Q6586" t="s">
        <v>307</v>
      </c>
      <c r="R6586" t="s">
        <v>307</v>
      </c>
      <c r="S6586" t="s">
        <v>307</v>
      </c>
      <c r="T6586" t="s">
        <v>307</v>
      </c>
      <c r="U6586" t="s">
        <v>307</v>
      </c>
      <c r="V6586" t="s">
        <v>307</v>
      </c>
      <c r="W6586" t="s">
        <v>307</v>
      </c>
    </row>
    <row r="6587" spans="1:23" x14ac:dyDescent="0.25">
      <c r="A6587">
        <v>904</v>
      </c>
      <c r="B6587" t="s">
        <v>279</v>
      </c>
      <c r="C6587" t="s">
        <v>44</v>
      </c>
      <c r="D6587" t="s">
        <v>59</v>
      </c>
      <c r="E6587" t="s">
        <v>307</v>
      </c>
      <c r="F6587" t="s">
        <v>307</v>
      </c>
      <c r="G6587" t="s">
        <v>307</v>
      </c>
      <c r="H6587" t="s">
        <v>307</v>
      </c>
      <c r="I6587" t="s">
        <v>307</v>
      </c>
      <c r="J6587" t="s">
        <v>307</v>
      </c>
      <c r="K6587" t="s">
        <v>307</v>
      </c>
      <c r="L6587" t="s">
        <v>307</v>
      </c>
      <c r="M6587" t="s">
        <v>307</v>
      </c>
      <c r="N6587" t="s">
        <v>307</v>
      </c>
      <c r="O6587" t="s">
        <v>307</v>
      </c>
      <c r="P6587" t="s">
        <v>307</v>
      </c>
      <c r="Q6587" t="s">
        <v>307</v>
      </c>
      <c r="R6587" t="s">
        <v>307</v>
      </c>
      <c r="S6587" t="s">
        <v>307</v>
      </c>
      <c r="T6587" t="s">
        <v>307</v>
      </c>
      <c r="U6587" t="s">
        <v>307</v>
      </c>
      <c r="V6587" t="s">
        <v>307</v>
      </c>
      <c r="W6587" t="s">
        <v>307</v>
      </c>
    </row>
    <row r="6588" spans="1:23" x14ac:dyDescent="0.25">
      <c r="A6588">
        <v>904</v>
      </c>
      <c r="B6588" t="s">
        <v>279</v>
      </c>
      <c r="C6588" t="s">
        <v>44</v>
      </c>
      <c r="D6588" t="s">
        <v>60</v>
      </c>
      <c r="E6588" t="s">
        <v>307</v>
      </c>
      <c r="F6588" t="s">
        <v>307</v>
      </c>
      <c r="G6588" t="s">
        <v>307</v>
      </c>
      <c r="H6588" t="s">
        <v>307</v>
      </c>
      <c r="I6588" t="s">
        <v>307</v>
      </c>
      <c r="J6588" t="s">
        <v>307</v>
      </c>
      <c r="K6588" t="s">
        <v>307</v>
      </c>
      <c r="L6588" t="s">
        <v>307</v>
      </c>
      <c r="M6588" t="s">
        <v>307</v>
      </c>
      <c r="N6588" t="s">
        <v>307</v>
      </c>
      <c r="O6588" t="s">
        <v>307</v>
      </c>
      <c r="P6588" t="s">
        <v>307</v>
      </c>
      <c r="Q6588" t="s">
        <v>307</v>
      </c>
      <c r="R6588" t="s">
        <v>307</v>
      </c>
      <c r="S6588" t="s">
        <v>307</v>
      </c>
      <c r="T6588" t="s">
        <v>307</v>
      </c>
      <c r="U6588" t="s">
        <v>307</v>
      </c>
      <c r="V6588" t="s">
        <v>307</v>
      </c>
      <c r="W6588" t="s">
        <v>307</v>
      </c>
    </row>
    <row r="6589" spans="1:23" x14ac:dyDescent="0.25">
      <c r="A6589">
        <v>904</v>
      </c>
      <c r="B6589" t="s">
        <v>279</v>
      </c>
      <c r="C6589" t="s">
        <v>44</v>
      </c>
      <c r="D6589" t="s">
        <v>61</v>
      </c>
      <c r="E6589" t="s">
        <v>307</v>
      </c>
      <c r="F6589" t="s">
        <v>307</v>
      </c>
      <c r="G6589" t="s">
        <v>307</v>
      </c>
      <c r="H6589" t="s">
        <v>307</v>
      </c>
      <c r="I6589" t="s">
        <v>307</v>
      </c>
      <c r="J6589" t="s">
        <v>307</v>
      </c>
      <c r="K6589" t="s">
        <v>307</v>
      </c>
      <c r="L6589" t="s">
        <v>307</v>
      </c>
      <c r="M6589" t="s">
        <v>307</v>
      </c>
      <c r="N6589" t="s">
        <v>307</v>
      </c>
      <c r="O6589" t="s">
        <v>307</v>
      </c>
      <c r="P6589" t="s">
        <v>307</v>
      </c>
      <c r="Q6589" t="s">
        <v>307</v>
      </c>
      <c r="R6589" t="s">
        <v>307</v>
      </c>
      <c r="S6589" t="s">
        <v>307</v>
      </c>
      <c r="T6589" t="s">
        <v>307</v>
      </c>
      <c r="U6589" t="s">
        <v>307</v>
      </c>
      <c r="V6589" t="s">
        <v>307</v>
      </c>
      <c r="W6589" t="s">
        <v>307</v>
      </c>
    </row>
    <row r="6590" spans="1:23" x14ac:dyDescent="0.25">
      <c r="A6590">
        <v>904</v>
      </c>
      <c r="B6590" t="s">
        <v>279</v>
      </c>
      <c r="C6590" t="s">
        <v>44</v>
      </c>
      <c r="D6590" t="s">
        <v>62</v>
      </c>
      <c r="E6590" t="s">
        <v>307</v>
      </c>
      <c r="F6590" t="s">
        <v>307</v>
      </c>
      <c r="G6590" t="s">
        <v>307</v>
      </c>
      <c r="H6590" t="s">
        <v>307</v>
      </c>
      <c r="I6590" t="s">
        <v>307</v>
      </c>
      <c r="J6590" t="s">
        <v>307</v>
      </c>
      <c r="K6590" t="s">
        <v>307</v>
      </c>
      <c r="L6590" t="s">
        <v>307</v>
      </c>
      <c r="M6590" t="s">
        <v>307</v>
      </c>
      <c r="N6590" t="s">
        <v>307</v>
      </c>
      <c r="O6590" t="s">
        <v>307</v>
      </c>
      <c r="P6590" t="s">
        <v>307</v>
      </c>
      <c r="Q6590" t="s">
        <v>307</v>
      </c>
      <c r="R6590" t="s">
        <v>307</v>
      </c>
      <c r="S6590" t="s">
        <v>307</v>
      </c>
      <c r="T6590" t="s">
        <v>307</v>
      </c>
      <c r="U6590" t="s">
        <v>307</v>
      </c>
      <c r="V6590" t="s">
        <v>307</v>
      </c>
      <c r="W6590" t="s">
        <v>307</v>
      </c>
    </row>
    <row r="6591" spans="1:23" x14ac:dyDescent="0.25">
      <c r="A6591">
        <v>904</v>
      </c>
      <c r="B6591" t="s">
        <v>279</v>
      </c>
      <c r="C6591" t="s">
        <v>450</v>
      </c>
      <c r="D6591" t="s">
        <v>48</v>
      </c>
      <c r="E6591" t="s">
        <v>307</v>
      </c>
      <c r="F6591" t="s">
        <v>307</v>
      </c>
      <c r="G6591" t="s">
        <v>307</v>
      </c>
      <c r="H6591" t="s">
        <v>307</v>
      </c>
      <c r="I6591" t="s">
        <v>307</v>
      </c>
      <c r="J6591" t="s">
        <v>307</v>
      </c>
      <c r="K6591" t="s">
        <v>307</v>
      </c>
      <c r="L6591" t="s">
        <v>307</v>
      </c>
      <c r="M6591" t="s">
        <v>307</v>
      </c>
      <c r="N6591" t="s">
        <v>307</v>
      </c>
      <c r="O6591" t="s">
        <v>307</v>
      </c>
      <c r="P6591" t="s">
        <v>307</v>
      </c>
      <c r="Q6591" t="s">
        <v>307</v>
      </c>
      <c r="R6591" t="s">
        <v>307</v>
      </c>
    </row>
    <row r="6592" spans="1:23" x14ac:dyDescent="0.25">
      <c r="A6592">
        <v>904</v>
      </c>
      <c r="B6592" t="s">
        <v>279</v>
      </c>
      <c r="C6592" t="s">
        <v>449</v>
      </c>
      <c r="D6592" t="s">
        <v>48</v>
      </c>
      <c r="E6592" t="s">
        <v>307</v>
      </c>
      <c r="F6592" t="s">
        <v>307</v>
      </c>
      <c r="G6592" t="s">
        <v>307</v>
      </c>
      <c r="H6592" t="s">
        <v>307</v>
      </c>
      <c r="I6592" t="s">
        <v>307</v>
      </c>
      <c r="J6592" t="s">
        <v>307</v>
      </c>
      <c r="K6592" t="s">
        <v>307</v>
      </c>
      <c r="L6592" t="s">
        <v>307</v>
      </c>
      <c r="M6592" t="s">
        <v>307</v>
      </c>
      <c r="N6592" t="s">
        <v>307</v>
      </c>
      <c r="O6592" t="s">
        <v>307</v>
      </c>
      <c r="P6592" t="s">
        <v>307</v>
      </c>
      <c r="Q6592" t="s">
        <v>307</v>
      </c>
      <c r="R6592" t="s">
        <v>307</v>
      </c>
    </row>
    <row r="6593" spans="1:26" x14ac:dyDescent="0.25">
      <c r="A6593">
        <v>904</v>
      </c>
      <c r="B6593" t="s">
        <v>279</v>
      </c>
      <c r="C6593" t="s">
        <v>475</v>
      </c>
      <c r="D6593" t="s">
        <v>48</v>
      </c>
      <c r="E6593" t="s">
        <v>307</v>
      </c>
      <c r="F6593" t="s">
        <v>307</v>
      </c>
      <c r="G6593" t="s">
        <v>307</v>
      </c>
    </row>
    <row r="6594" spans="1:26" x14ac:dyDescent="0.25">
      <c r="A6594">
        <v>904</v>
      </c>
      <c r="B6594" t="s">
        <v>279</v>
      </c>
      <c r="C6594" t="s">
        <v>42</v>
      </c>
      <c r="D6594" t="s">
        <v>48</v>
      </c>
      <c r="E6594" t="s">
        <v>307</v>
      </c>
      <c r="F6594" t="s">
        <v>307</v>
      </c>
      <c r="G6594" t="s">
        <v>307</v>
      </c>
      <c r="H6594" t="s">
        <v>307</v>
      </c>
      <c r="I6594" t="s">
        <v>307</v>
      </c>
      <c r="J6594" t="s">
        <v>307</v>
      </c>
      <c r="K6594" t="s">
        <v>307</v>
      </c>
      <c r="L6594" t="s">
        <v>307</v>
      </c>
      <c r="M6594" t="s">
        <v>307</v>
      </c>
      <c r="N6594" t="s">
        <v>307</v>
      </c>
      <c r="O6594" t="s">
        <v>307</v>
      </c>
      <c r="P6594" t="s">
        <v>307</v>
      </c>
      <c r="Q6594" t="s">
        <v>307</v>
      </c>
      <c r="R6594" t="s">
        <v>307</v>
      </c>
      <c r="S6594" t="s">
        <v>307</v>
      </c>
      <c r="T6594" t="s">
        <v>307</v>
      </c>
      <c r="U6594" t="s">
        <v>307</v>
      </c>
      <c r="V6594" t="s">
        <v>307</v>
      </c>
      <c r="W6594" t="s">
        <v>307</v>
      </c>
      <c r="X6594" t="s">
        <v>307</v>
      </c>
      <c r="Y6594" t="s">
        <v>307</v>
      </c>
      <c r="Z6594" t="s">
        <v>307</v>
      </c>
    </row>
    <row r="6595" spans="1:26" x14ac:dyDescent="0.25">
      <c r="A6595">
        <v>905</v>
      </c>
      <c r="B6595" t="s">
        <v>280</v>
      </c>
      <c r="C6595" t="s">
        <v>43</v>
      </c>
      <c r="D6595" t="s">
        <v>54</v>
      </c>
      <c r="E6595" t="s">
        <v>307</v>
      </c>
      <c r="F6595" t="s">
        <v>307</v>
      </c>
      <c r="G6595" t="s">
        <v>307</v>
      </c>
      <c r="H6595" t="s">
        <v>307</v>
      </c>
      <c r="I6595" t="s">
        <v>307</v>
      </c>
      <c r="J6595" t="s">
        <v>307</v>
      </c>
      <c r="K6595" t="s">
        <v>307</v>
      </c>
      <c r="L6595" t="s">
        <v>307</v>
      </c>
      <c r="M6595" t="s">
        <v>307</v>
      </c>
      <c r="N6595" t="s">
        <v>307</v>
      </c>
      <c r="O6595" t="s">
        <v>307</v>
      </c>
      <c r="P6595" t="s">
        <v>307</v>
      </c>
      <c r="Q6595" t="s">
        <v>307</v>
      </c>
      <c r="R6595" t="s">
        <v>307</v>
      </c>
      <c r="S6595" t="s">
        <v>307</v>
      </c>
      <c r="T6595" t="s">
        <v>307</v>
      </c>
      <c r="U6595" t="s">
        <v>307</v>
      </c>
      <c r="V6595" t="s">
        <v>307</v>
      </c>
      <c r="W6595" t="s">
        <v>307</v>
      </c>
    </row>
    <row r="6596" spans="1:26" x14ac:dyDescent="0.25">
      <c r="A6596">
        <v>905</v>
      </c>
      <c r="B6596" t="s">
        <v>280</v>
      </c>
      <c r="C6596" t="s">
        <v>43</v>
      </c>
      <c r="D6596" t="s">
        <v>55</v>
      </c>
      <c r="E6596" t="s">
        <v>307</v>
      </c>
      <c r="F6596" t="s">
        <v>307</v>
      </c>
      <c r="G6596" t="s">
        <v>307</v>
      </c>
      <c r="H6596" t="s">
        <v>307</v>
      </c>
      <c r="I6596" t="s">
        <v>307</v>
      </c>
      <c r="J6596" t="s">
        <v>307</v>
      </c>
      <c r="K6596" t="s">
        <v>307</v>
      </c>
      <c r="L6596" t="s">
        <v>307</v>
      </c>
      <c r="M6596" t="s">
        <v>307</v>
      </c>
      <c r="N6596" t="s">
        <v>307</v>
      </c>
      <c r="O6596" t="s">
        <v>307</v>
      </c>
      <c r="P6596" t="s">
        <v>307</v>
      </c>
      <c r="Q6596" t="s">
        <v>307</v>
      </c>
      <c r="R6596" t="s">
        <v>307</v>
      </c>
      <c r="S6596" t="s">
        <v>307</v>
      </c>
      <c r="T6596" t="s">
        <v>307</v>
      </c>
      <c r="U6596" t="s">
        <v>307</v>
      </c>
      <c r="V6596" t="s">
        <v>307</v>
      </c>
      <c r="W6596" t="s">
        <v>307</v>
      </c>
    </row>
    <row r="6597" spans="1:26" x14ac:dyDescent="0.25">
      <c r="A6597">
        <v>905</v>
      </c>
      <c r="B6597" t="s">
        <v>280</v>
      </c>
      <c r="C6597" t="s">
        <v>43</v>
      </c>
      <c r="D6597" t="s">
        <v>56</v>
      </c>
      <c r="E6597" t="s">
        <v>307</v>
      </c>
      <c r="F6597" t="s">
        <v>307</v>
      </c>
      <c r="G6597" t="s">
        <v>307</v>
      </c>
      <c r="H6597" t="s">
        <v>307</v>
      </c>
      <c r="I6597" t="s">
        <v>307</v>
      </c>
      <c r="J6597" t="s">
        <v>307</v>
      </c>
      <c r="K6597" t="s">
        <v>307</v>
      </c>
      <c r="L6597" t="s">
        <v>307</v>
      </c>
      <c r="M6597" t="s">
        <v>307</v>
      </c>
      <c r="N6597" t="s">
        <v>307</v>
      </c>
      <c r="O6597" t="s">
        <v>307</v>
      </c>
      <c r="P6597" t="s">
        <v>307</v>
      </c>
      <c r="Q6597" t="s">
        <v>307</v>
      </c>
      <c r="R6597" t="s">
        <v>307</v>
      </c>
      <c r="S6597" t="s">
        <v>307</v>
      </c>
      <c r="T6597" t="s">
        <v>307</v>
      </c>
      <c r="U6597" t="s">
        <v>307</v>
      </c>
      <c r="V6597" t="s">
        <v>307</v>
      </c>
      <c r="W6597" t="s">
        <v>307</v>
      </c>
    </row>
    <row r="6598" spans="1:26" x14ac:dyDescent="0.25">
      <c r="A6598">
        <v>905</v>
      </c>
      <c r="B6598" t="s">
        <v>280</v>
      </c>
      <c r="C6598" t="s">
        <v>43</v>
      </c>
      <c r="D6598" t="s">
        <v>57</v>
      </c>
      <c r="E6598" t="s">
        <v>307</v>
      </c>
      <c r="F6598" t="s">
        <v>307</v>
      </c>
      <c r="G6598" t="s">
        <v>307</v>
      </c>
      <c r="H6598" t="s">
        <v>307</v>
      </c>
      <c r="I6598" t="s">
        <v>307</v>
      </c>
      <c r="J6598" t="s">
        <v>307</v>
      </c>
      <c r="K6598" t="s">
        <v>307</v>
      </c>
      <c r="L6598" t="s">
        <v>307</v>
      </c>
      <c r="M6598" t="s">
        <v>307</v>
      </c>
      <c r="N6598" t="s">
        <v>307</v>
      </c>
      <c r="O6598" t="s">
        <v>307</v>
      </c>
      <c r="P6598" t="s">
        <v>307</v>
      </c>
      <c r="Q6598" t="s">
        <v>307</v>
      </c>
      <c r="R6598" t="s">
        <v>307</v>
      </c>
      <c r="S6598" t="s">
        <v>307</v>
      </c>
      <c r="T6598" t="s">
        <v>307</v>
      </c>
      <c r="U6598" t="s">
        <v>307</v>
      </c>
      <c r="V6598" t="s">
        <v>307</v>
      </c>
      <c r="W6598" t="s">
        <v>307</v>
      </c>
    </row>
    <row r="6599" spans="1:26" x14ac:dyDescent="0.25">
      <c r="A6599">
        <v>905</v>
      </c>
      <c r="B6599" t="s">
        <v>280</v>
      </c>
      <c r="C6599" t="s">
        <v>43</v>
      </c>
      <c r="D6599" t="s">
        <v>58</v>
      </c>
      <c r="E6599" t="s">
        <v>307</v>
      </c>
      <c r="F6599" t="s">
        <v>307</v>
      </c>
      <c r="G6599" t="s">
        <v>307</v>
      </c>
      <c r="H6599" t="s">
        <v>307</v>
      </c>
      <c r="I6599" t="s">
        <v>307</v>
      </c>
      <c r="J6599" t="s">
        <v>307</v>
      </c>
      <c r="K6599" t="s">
        <v>307</v>
      </c>
      <c r="L6599" t="s">
        <v>307</v>
      </c>
      <c r="M6599" t="s">
        <v>307</v>
      </c>
      <c r="N6599" t="s">
        <v>307</v>
      </c>
      <c r="O6599" t="s">
        <v>307</v>
      </c>
      <c r="P6599" t="s">
        <v>307</v>
      </c>
      <c r="Q6599" t="s">
        <v>307</v>
      </c>
      <c r="R6599" t="s">
        <v>307</v>
      </c>
      <c r="S6599" t="s">
        <v>307</v>
      </c>
      <c r="T6599" t="s">
        <v>307</v>
      </c>
      <c r="U6599" t="s">
        <v>307</v>
      </c>
      <c r="V6599" t="s">
        <v>307</v>
      </c>
      <c r="W6599" t="s">
        <v>307</v>
      </c>
    </row>
    <row r="6600" spans="1:26" x14ac:dyDescent="0.25">
      <c r="A6600">
        <v>905</v>
      </c>
      <c r="B6600" t="s">
        <v>280</v>
      </c>
      <c r="C6600" t="s">
        <v>43</v>
      </c>
      <c r="D6600" t="s">
        <v>59</v>
      </c>
      <c r="E6600" t="s">
        <v>307</v>
      </c>
      <c r="F6600" t="s">
        <v>307</v>
      </c>
      <c r="G6600" t="s">
        <v>307</v>
      </c>
      <c r="H6600" t="s">
        <v>307</v>
      </c>
      <c r="I6600" t="s">
        <v>307</v>
      </c>
      <c r="J6600" t="s">
        <v>307</v>
      </c>
      <c r="K6600" t="s">
        <v>307</v>
      </c>
      <c r="L6600" t="s">
        <v>307</v>
      </c>
      <c r="M6600" t="s">
        <v>307</v>
      </c>
      <c r="N6600" t="s">
        <v>307</v>
      </c>
      <c r="O6600" t="s">
        <v>307</v>
      </c>
      <c r="P6600" t="s">
        <v>307</v>
      </c>
      <c r="Q6600" t="s">
        <v>307</v>
      </c>
      <c r="R6600" t="s">
        <v>307</v>
      </c>
      <c r="S6600" t="s">
        <v>307</v>
      </c>
      <c r="T6600" t="s">
        <v>307</v>
      </c>
      <c r="U6600" t="s">
        <v>307</v>
      </c>
      <c r="V6600" t="s">
        <v>307</v>
      </c>
      <c r="W6600" t="s">
        <v>307</v>
      </c>
    </row>
    <row r="6601" spans="1:26" x14ac:dyDescent="0.25">
      <c r="A6601">
        <v>905</v>
      </c>
      <c r="B6601" t="s">
        <v>280</v>
      </c>
      <c r="C6601" t="s">
        <v>43</v>
      </c>
      <c r="D6601" t="s">
        <v>60</v>
      </c>
      <c r="E6601" t="s">
        <v>307</v>
      </c>
      <c r="F6601" t="s">
        <v>307</v>
      </c>
      <c r="G6601" t="s">
        <v>307</v>
      </c>
      <c r="H6601" t="s">
        <v>307</v>
      </c>
      <c r="I6601" t="s">
        <v>307</v>
      </c>
      <c r="J6601" t="s">
        <v>307</v>
      </c>
      <c r="K6601" t="s">
        <v>307</v>
      </c>
      <c r="L6601" t="s">
        <v>307</v>
      </c>
      <c r="M6601" t="s">
        <v>307</v>
      </c>
      <c r="N6601" t="s">
        <v>307</v>
      </c>
      <c r="O6601" t="s">
        <v>307</v>
      </c>
      <c r="P6601" t="s">
        <v>307</v>
      </c>
      <c r="Q6601" t="s">
        <v>307</v>
      </c>
      <c r="R6601" t="s">
        <v>307</v>
      </c>
      <c r="S6601" t="s">
        <v>307</v>
      </c>
      <c r="T6601" t="s">
        <v>307</v>
      </c>
      <c r="U6601" t="s">
        <v>307</v>
      </c>
      <c r="V6601" t="s">
        <v>307</v>
      </c>
      <c r="W6601" t="s">
        <v>307</v>
      </c>
    </row>
    <row r="6602" spans="1:26" x14ac:dyDescent="0.25">
      <c r="A6602">
        <v>905</v>
      </c>
      <c r="B6602" t="s">
        <v>280</v>
      </c>
      <c r="C6602" t="s">
        <v>43</v>
      </c>
      <c r="D6602" t="s">
        <v>61</v>
      </c>
      <c r="E6602" t="s">
        <v>307</v>
      </c>
      <c r="F6602" t="s">
        <v>307</v>
      </c>
      <c r="G6602" t="s">
        <v>307</v>
      </c>
      <c r="H6602" t="s">
        <v>307</v>
      </c>
      <c r="I6602" t="s">
        <v>307</v>
      </c>
      <c r="J6602" t="s">
        <v>307</v>
      </c>
      <c r="K6602" t="s">
        <v>307</v>
      </c>
      <c r="L6602" t="s">
        <v>307</v>
      </c>
      <c r="M6602" t="s">
        <v>307</v>
      </c>
      <c r="N6602" t="s">
        <v>307</v>
      </c>
      <c r="O6602" t="s">
        <v>307</v>
      </c>
      <c r="P6602" t="s">
        <v>307</v>
      </c>
      <c r="Q6602" t="s">
        <v>307</v>
      </c>
      <c r="R6602" t="s">
        <v>307</v>
      </c>
      <c r="S6602" t="s">
        <v>307</v>
      </c>
      <c r="T6602" t="s">
        <v>307</v>
      </c>
      <c r="U6602" t="s">
        <v>307</v>
      </c>
      <c r="V6602" t="s">
        <v>307</v>
      </c>
      <c r="W6602" t="s">
        <v>307</v>
      </c>
    </row>
    <row r="6603" spans="1:26" x14ac:dyDescent="0.25">
      <c r="A6603">
        <v>905</v>
      </c>
      <c r="B6603" t="s">
        <v>280</v>
      </c>
      <c r="C6603" t="s">
        <v>43</v>
      </c>
      <c r="D6603" t="s">
        <v>62</v>
      </c>
      <c r="E6603" t="s">
        <v>307</v>
      </c>
      <c r="F6603" t="s">
        <v>307</v>
      </c>
      <c r="G6603" t="s">
        <v>307</v>
      </c>
      <c r="H6603" t="s">
        <v>307</v>
      </c>
      <c r="I6603" t="s">
        <v>307</v>
      </c>
      <c r="J6603" t="s">
        <v>307</v>
      </c>
      <c r="K6603" t="s">
        <v>307</v>
      </c>
      <c r="L6603" t="s">
        <v>307</v>
      </c>
      <c r="M6603" t="s">
        <v>307</v>
      </c>
      <c r="N6603" t="s">
        <v>307</v>
      </c>
      <c r="O6603" t="s">
        <v>307</v>
      </c>
      <c r="P6603" t="s">
        <v>307</v>
      </c>
      <c r="Q6603" t="s">
        <v>307</v>
      </c>
      <c r="R6603" t="s">
        <v>307</v>
      </c>
      <c r="S6603" t="s">
        <v>307</v>
      </c>
      <c r="T6603" t="s">
        <v>307</v>
      </c>
      <c r="U6603" t="s">
        <v>307</v>
      </c>
      <c r="V6603" t="s">
        <v>307</v>
      </c>
      <c r="W6603" t="s">
        <v>307</v>
      </c>
    </row>
    <row r="6604" spans="1:26" x14ac:dyDescent="0.25">
      <c r="A6604">
        <v>905</v>
      </c>
      <c r="B6604" t="s">
        <v>280</v>
      </c>
      <c r="C6604" t="s">
        <v>476</v>
      </c>
      <c r="D6604" t="s">
        <v>48</v>
      </c>
      <c r="E6604" t="s">
        <v>307</v>
      </c>
      <c r="F6604" t="s">
        <v>307</v>
      </c>
      <c r="G6604" t="s">
        <v>307</v>
      </c>
    </row>
    <row r="6605" spans="1:26" x14ac:dyDescent="0.25">
      <c r="A6605">
        <v>905</v>
      </c>
      <c r="B6605" t="s">
        <v>280</v>
      </c>
      <c r="C6605" t="s">
        <v>477</v>
      </c>
      <c r="D6605" t="s">
        <v>48</v>
      </c>
      <c r="E6605" t="s">
        <v>307</v>
      </c>
      <c r="F6605" t="s">
        <v>307</v>
      </c>
      <c r="G6605" t="s">
        <v>307</v>
      </c>
    </row>
    <row r="6606" spans="1:26" x14ac:dyDescent="0.25">
      <c r="A6606">
        <v>905</v>
      </c>
      <c r="B6606" t="s">
        <v>280</v>
      </c>
      <c r="C6606" t="s">
        <v>45</v>
      </c>
      <c r="D6606" t="s">
        <v>63</v>
      </c>
      <c r="E6606" t="s">
        <v>307</v>
      </c>
      <c r="F6606" t="s">
        <v>307</v>
      </c>
      <c r="G6606" t="s">
        <v>307</v>
      </c>
      <c r="H6606" t="s">
        <v>307</v>
      </c>
      <c r="I6606" t="s">
        <v>307</v>
      </c>
      <c r="J6606" t="s">
        <v>307</v>
      </c>
      <c r="K6606" t="s">
        <v>307</v>
      </c>
      <c r="L6606" t="s">
        <v>307</v>
      </c>
      <c r="M6606" t="s">
        <v>307</v>
      </c>
      <c r="N6606" t="s">
        <v>307</v>
      </c>
      <c r="O6606" t="s">
        <v>307</v>
      </c>
      <c r="P6606" t="s">
        <v>307</v>
      </c>
      <c r="Q6606" t="s">
        <v>307</v>
      </c>
      <c r="R6606" t="s">
        <v>307</v>
      </c>
      <c r="S6606" t="s">
        <v>307</v>
      </c>
      <c r="T6606" t="s">
        <v>307</v>
      </c>
      <c r="U6606" t="s">
        <v>307</v>
      </c>
      <c r="V6606" t="s">
        <v>307</v>
      </c>
      <c r="W6606" t="s">
        <v>307</v>
      </c>
    </row>
    <row r="6607" spans="1:26" x14ac:dyDescent="0.25">
      <c r="A6607">
        <v>905</v>
      </c>
      <c r="B6607" t="s">
        <v>280</v>
      </c>
      <c r="C6607" t="s">
        <v>45</v>
      </c>
      <c r="D6607" t="s">
        <v>64</v>
      </c>
      <c r="E6607" t="s">
        <v>307</v>
      </c>
      <c r="F6607" t="s">
        <v>307</v>
      </c>
      <c r="G6607" t="s">
        <v>307</v>
      </c>
      <c r="H6607" t="s">
        <v>307</v>
      </c>
      <c r="I6607" t="s">
        <v>307</v>
      </c>
      <c r="J6607" t="s">
        <v>307</v>
      </c>
      <c r="K6607" t="s">
        <v>307</v>
      </c>
      <c r="L6607" t="s">
        <v>307</v>
      </c>
      <c r="M6607" t="s">
        <v>307</v>
      </c>
      <c r="N6607" t="s">
        <v>307</v>
      </c>
      <c r="O6607" t="s">
        <v>307</v>
      </c>
      <c r="P6607" t="s">
        <v>307</v>
      </c>
      <c r="Q6607" t="s">
        <v>307</v>
      </c>
      <c r="R6607" t="s">
        <v>307</v>
      </c>
      <c r="S6607" t="s">
        <v>307</v>
      </c>
      <c r="T6607" t="s">
        <v>307</v>
      </c>
      <c r="U6607" t="s">
        <v>307</v>
      </c>
      <c r="V6607" t="s">
        <v>307</v>
      </c>
      <c r="W6607" t="s">
        <v>307</v>
      </c>
    </row>
    <row r="6608" spans="1:26" x14ac:dyDescent="0.25">
      <c r="A6608">
        <v>905</v>
      </c>
      <c r="B6608" t="s">
        <v>280</v>
      </c>
      <c r="C6608" t="s">
        <v>40</v>
      </c>
      <c r="D6608" t="s">
        <v>52</v>
      </c>
      <c r="E6608" t="s">
        <v>307</v>
      </c>
      <c r="F6608" t="s">
        <v>307</v>
      </c>
      <c r="G6608" t="s">
        <v>307</v>
      </c>
      <c r="H6608" t="s">
        <v>307</v>
      </c>
      <c r="I6608" t="s">
        <v>307</v>
      </c>
      <c r="J6608" t="s">
        <v>307</v>
      </c>
      <c r="K6608" t="s">
        <v>307</v>
      </c>
      <c r="L6608" t="s">
        <v>307</v>
      </c>
      <c r="M6608" t="s">
        <v>307</v>
      </c>
      <c r="N6608" t="s">
        <v>307</v>
      </c>
      <c r="O6608" t="s">
        <v>307</v>
      </c>
      <c r="P6608" t="s">
        <v>307</v>
      </c>
      <c r="Q6608" t="s">
        <v>307</v>
      </c>
      <c r="R6608" t="s">
        <v>307</v>
      </c>
      <c r="S6608" t="s">
        <v>307</v>
      </c>
      <c r="T6608" t="s">
        <v>307</v>
      </c>
      <c r="U6608" t="s">
        <v>307</v>
      </c>
      <c r="V6608" t="s">
        <v>307</v>
      </c>
      <c r="W6608" t="s">
        <v>307</v>
      </c>
      <c r="X6608" t="s">
        <v>307</v>
      </c>
      <c r="Y6608" t="s">
        <v>307</v>
      </c>
      <c r="Z6608" t="s">
        <v>307</v>
      </c>
    </row>
    <row r="6609" spans="1:42" x14ac:dyDescent="0.25">
      <c r="A6609">
        <v>905</v>
      </c>
      <c r="B6609" t="s">
        <v>280</v>
      </c>
      <c r="C6609" t="s">
        <v>40</v>
      </c>
      <c r="D6609" t="s">
        <v>53</v>
      </c>
      <c r="E6609" t="s">
        <v>307</v>
      </c>
      <c r="F6609" t="s">
        <v>307</v>
      </c>
      <c r="G6609" t="s">
        <v>307</v>
      </c>
      <c r="H6609" t="s">
        <v>307</v>
      </c>
      <c r="I6609" t="s">
        <v>307</v>
      </c>
      <c r="J6609" t="s">
        <v>307</v>
      </c>
      <c r="K6609" t="s">
        <v>307</v>
      </c>
      <c r="L6609" t="s">
        <v>307</v>
      </c>
      <c r="M6609" t="s">
        <v>307</v>
      </c>
      <c r="N6609" t="s">
        <v>307</v>
      </c>
      <c r="O6609" t="s">
        <v>307</v>
      </c>
      <c r="P6609" t="s">
        <v>307</v>
      </c>
      <c r="Q6609" t="s">
        <v>307</v>
      </c>
      <c r="R6609" t="s">
        <v>307</v>
      </c>
      <c r="S6609" t="s">
        <v>307</v>
      </c>
      <c r="T6609" t="s">
        <v>307</v>
      </c>
      <c r="U6609" t="s">
        <v>307</v>
      </c>
      <c r="V6609" t="s">
        <v>307</v>
      </c>
      <c r="W6609" t="s">
        <v>307</v>
      </c>
      <c r="X6609" t="s">
        <v>307</v>
      </c>
      <c r="Y6609" t="s">
        <v>307</v>
      </c>
      <c r="Z6609" t="s">
        <v>307</v>
      </c>
    </row>
    <row r="6610" spans="1:42" x14ac:dyDescent="0.25">
      <c r="A6610">
        <v>905</v>
      </c>
      <c r="B6610" t="s">
        <v>280</v>
      </c>
      <c r="C6610" t="s">
        <v>39</v>
      </c>
      <c r="D6610" t="s">
        <v>50</v>
      </c>
      <c r="E6610" t="s">
        <v>307</v>
      </c>
      <c r="F6610" t="s">
        <v>307</v>
      </c>
      <c r="G6610" t="s">
        <v>307</v>
      </c>
      <c r="H6610" t="s">
        <v>307</v>
      </c>
      <c r="I6610" t="s">
        <v>307</v>
      </c>
      <c r="J6610" t="s">
        <v>307</v>
      </c>
      <c r="K6610" t="s">
        <v>307</v>
      </c>
      <c r="L6610" t="s">
        <v>307</v>
      </c>
      <c r="M6610" t="s">
        <v>307</v>
      </c>
      <c r="N6610" t="s">
        <v>307</v>
      </c>
      <c r="O6610" t="s">
        <v>307</v>
      </c>
      <c r="P6610" t="s">
        <v>307</v>
      </c>
      <c r="Q6610" t="s">
        <v>307</v>
      </c>
      <c r="R6610" t="s">
        <v>307</v>
      </c>
      <c r="S6610" t="s">
        <v>307</v>
      </c>
      <c r="T6610" t="s">
        <v>307</v>
      </c>
      <c r="U6610" t="s">
        <v>307</v>
      </c>
      <c r="V6610" t="s">
        <v>307</v>
      </c>
      <c r="W6610" t="s">
        <v>307</v>
      </c>
      <c r="X6610" t="s">
        <v>307</v>
      </c>
      <c r="Y6610" t="s">
        <v>307</v>
      </c>
      <c r="Z6610" t="s">
        <v>307</v>
      </c>
      <c r="AA6610" t="s">
        <v>307</v>
      </c>
      <c r="AB6610" t="s">
        <v>307</v>
      </c>
      <c r="AC6610" t="s">
        <v>307</v>
      </c>
      <c r="AD6610" t="s">
        <v>307</v>
      </c>
      <c r="AE6610" t="s">
        <v>307</v>
      </c>
      <c r="AF6610" t="s">
        <v>307</v>
      </c>
      <c r="AG6610" t="s">
        <v>307</v>
      </c>
      <c r="AH6610" t="s">
        <v>307</v>
      </c>
      <c r="AI6610" t="s">
        <v>307</v>
      </c>
      <c r="AJ6610" t="s">
        <v>307</v>
      </c>
      <c r="AK6610" t="s">
        <v>307</v>
      </c>
      <c r="AL6610" t="s">
        <v>307</v>
      </c>
      <c r="AM6610" t="s">
        <v>307</v>
      </c>
      <c r="AN6610" t="s">
        <v>307</v>
      </c>
      <c r="AO6610" t="s">
        <v>307</v>
      </c>
      <c r="AP6610" t="s">
        <v>307</v>
      </c>
    </row>
    <row r="6611" spans="1:42" x14ac:dyDescent="0.25">
      <c r="A6611">
        <v>905</v>
      </c>
      <c r="B6611" t="s">
        <v>280</v>
      </c>
      <c r="C6611" t="s">
        <v>39</v>
      </c>
      <c r="D6611" t="s">
        <v>48</v>
      </c>
      <c r="E6611" t="s">
        <v>307</v>
      </c>
      <c r="F6611" t="s">
        <v>307</v>
      </c>
      <c r="G6611" t="s">
        <v>307</v>
      </c>
      <c r="H6611" t="s">
        <v>307</v>
      </c>
      <c r="I6611" t="s">
        <v>307</v>
      </c>
      <c r="J6611" t="s">
        <v>307</v>
      </c>
      <c r="K6611" t="s">
        <v>307</v>
      </c>
      <c r="L6611" t="s">
        <v>307</v>
      </c>
      <c r="M6611" t="s">
        <v>307</v>
      </c>
      <c r="N6611" t="s">
        <v>307</v>
      </c>
      <c r="O6611" t="s">
        <v>307</v>
      </c>
      <c r="P6611" t="s">
        <v>307</v>
      </c>
      <c r="Q6611" t="s">
        <v>307</v>
      </c>
      <c r="R6611" t="s">
        <v>307</v>
      </c>
      <c r="S6611" t="s">
        <v>307</v>
      </c>
      <c r="T6611" t="s">
        <v>307</v>
      </c>
      <c r="U6611" t="s">
        <v>307</v>
      </c>
      <c r="V6611" t="s">
        <v>307</v>
      </c>
      <c r="W6611" t="s">
        <v>307</v>
      </c>
      <c r="X6611" t="s">
        <v>307</v>
      </c>
      <c r="Y6611" t="s">
        <v>307</v>
      </c>
      <c r="Z6611" t="s">
        <v>307</v>
      </c>
      <c r="AA6611" t="s">
        <v>307</v>
      </c>
      <c r="AB6611" t="s">
        <v>307</v>
      </c>
      <c r="AC6611" t="s">
        <v>307</v>
      </c>
      <c r="AD6611" t="s">
        <v>307</v>
      </c>
      <c r="AE6611" t="s">
        <v>307</v>
      </c>
      <c r="AF6611" t="s">
        <v>307</v>
      </c>
      <c r="AG6611" t="s">
        <v>307</v>
      </c>
      <c r="AH6611" t="s">
        <v>307</v>
      </c>
      <c r="AI6611" t="s">
        <v>307</v>
      </c>
      <c r="AJ6611" t="s">
        <v>307</v>
      </c>
      <c r="AK6611" t="s">
        <v>307</v>
      </c>
      <c r="AL6611" t="s">
        <v>307</v>
      </c>
      <c r="AM6611" t="s">
        <v>307</v>
      </c>
      <c r="AN6611" t="s">
        <v>307</v>
      </c>
      <c r="AO6611" t="s">
        <v>307</v>
      </c>
      <c r="AP6611" t="s">
        <v>307</v>
      </c>
    </row>
    <row r="6612" spans="1:42" x14ac:dyDescent="0.25">
      <c r="A6612">
        <v>905</v>
      </c>
      <c r="B6612" t="s">
        <v>280</v>
      </c>
      <c r="C6612" t="s">
        <v>39</v>
      </c>
      <c r="D6612" t="s">
        <v>51</v>
      </c>
      <c r="E6612" t="s">
        <v>307</v>
      </c>
      <c r="F6612" t="s">
        <v>307</v>
      </c>
      <c r="G6612" t="s">
        <v>307</v>
      </c>
      <c r="H6612" t="s">
        <v>307</v>
      </c>
      <c r="I6612" t="s">
        <v>307</v>
      </c>
      <c r="J6612" t="s">
        <v>307</v>
      </c>
      <c r="K6612" t="s">
        <v>307</v>
      </c>
      <c r="L6612" t="s">
        <v>307</v>
      </c>
      <c r="M6612" t="s">
        <v>307</v>
      </c>
      <c r="N6612" t="s">
        <v>307</v>
      </c>
      <c r="O6612" t="s">
        <v>307</v>
      </c>
      <c r="P6612" t="s">
        <v>307</v>
      </c>
      <c r="Q6612" t="s">
        <v>307</v>
      </c>
      <c r="R6612" t="s">
        <v>307</v>
      </c>
      <c r="S6612" t="s">
        <v>307</v>
      </c>
      <c r="T6612" t="s">
        <v>307</v>
      </c>
      <c r="U6612" t="s">
        <v>307</v>
      </c>
      <c r="V6612" t="s">
        <v>307</v>
      </c>
      <c r="W6612" t="s">
        <v>307</v>
      </c>
      <c r="X6612" t="s">
        <v>307</v>
      </c>
      <c r="Y6612" t="s">
        <v>307</v>
      </c>
      <c r="Z6612" t="s">
        <v>307</v>
      </c>
      <c r="AA6612" t="s">
        <v>307</v>
      </c>
      <c r="AB6612" t="s">
        <v>307</v>
      </c>
      <c r="AC6612" t="s">
        <v>307</v>
      </c>
      <c r="AD6612" t="s">
        <v>307</v>
      </c>
      <c r="AE6612" t="s">
        <v>307</v>
      </c>
      <c r="AF6612" t="s">
        <v>307</v>
      </c>
      <c r="AG6612" t="s">
        <v>307</v>
      </c>
      <c r="AH6612" t="s">
        <v>307</v>
      </c>
      <c r="AI6612" t="s">
        <v>307</v>
      </c>
      <c r="AJ6612" t="s">
        <v>307</v>
      </c>
      <c r="AK6612" t="s">
        <v>307</v>
      </c>
      <c r="AL6612" t="s">
        <v>307</v>
      </c>
      <c r="AM6612" t="s">
        <v>307</v>
      </c>
      <c r="AN6612" t="s">
        <v>307</v>
      </c>
      <c r="AO6612" t="s">
        <v>307</v>
      </c>
      <c r="AP6612" t="s">
        <v>307</v>
      </c>
    </row>
    <row r="6613" spans="1:42" x14ac:dyDescent="0.25">
      <c r="A6613">
        <v>905</v>
      </c>
      <c r="B6613" t="s">
        <v>280</v>
      </c>
      <c r="C6613" t="s">
        <v>46</v>
      </c>
      <c r="D6613" t="s">
        <v>65</v>
      </c>
      <c r="E6613" t="s">
        <v>307</v>
      </c>
      <c r="F6613" t="s">
        <v>307</v>
      </c>
      <c r="G6613" t="s">
        <v>307</v>
      </c>
      <c r="H6613" t="s">
        <v>307</v>
      </c>
      <c r="I6613" t="s">
        <v>307</v>
      </c>
      <c r="J6613" t="s">
        <v>307</v>
      </c>
      <c r="K6613" t="s">
        <v>307</v>
      </c>
      <c r="L6613" t="s">
        <v>307</v>
      </c>
      <c r="M6613" t="s">
        <v>307</v>
      </c>
      <c r="N6613" t="s">
        <v>307</v>
      </c>
      <c r="O6613" t="s">
        <v>307</v>
      </c>
      <c r="P6613" t="s">
        <v>307</v>
      </c>
      <c r="Q6613" t="s">
        <v>307</v>
      </c>
      <c r="R6613" t="s">
        <v>307</v>
      </c>
      <c r="S6613" t="s">
        <v>307</v>
      </c>
      <c r="T6613" t="s">
        <v>307</v>
      </c>
      <c r="U6613" t="s">
        <v>307</v>
      </c>
      <c r="V6613" t="s">
        <v>307</v>
      </c>
      <c r="W6613" t="s">
        <v>307</v>
      </c>
      <c r="X6613" t="s">
        <v>307</v>
      </c>
      <c r="Y6613" t="s">
        <v>307</v>
      </c>
      <c r="Z6613" t="s">
        <v>307</v>
      </c>
    </row>
    <row r="6614" spans="1:42" x14ac:dyDescent="0.25">
      <c r="A6614">
        <v>905</v>
      </c>
      <c r="B6614" t="s">
        <v>280</v>
      </c>
      <c r="C6614" t="s">
        <v>46</v>
      </c>
      <c r="D6614" t="s">
        <v>66</v>
      </c>
      <c r="E6614" t="s">
        <v>307</v>
      </c>
      <c r="F6614" t="s">
        <v>307</v>
      </c>
      <c r="G6614" t="s">
        <v>307</v>
      </c>
      <c r="H6614" t="s">
        <v>307</v>
      </c>
      <c r="I6614" t="s">
        <v>307</v>
      </c>
      <c r="J6614" t="s">
        <v>307</v>
      </c>
      <c r="K6614" t="s">
        <v>307</v>
      </c>
      <c r="L6614" t="s">
        <v>307</v>
      </c>
      <c r="M6614" t="s">
        <v>307</v>
      </c>
      <c r="N6614" t="s">
        <v>307</v>
      </c>
      <c r="O6614" t="s">
        <v>307</v>
      </c>
      <c r="P6614" t="s">
        <v>307</v>
      </c>
      <c r="Q6614" t="s">
        <v>307</v>
      </c>
      <c r="R6614" t="s">
        <v>307</v>
      </c>
      <c r="S6614" t="s">
        <v>307</v>
      </c>
      <c r="T6614" t="s">
        <v>307</v>
      </c>
      <c r="U6614" t="s">
        <v>307</v>
      </c>
      <c r="V6614" t="s">
        <v>307</v>
      </c>
      <c r="W6614" t="s">
        <v>307</v>
      </c>
      <c r="X6614" t="s">
        <v>307</v>
      </c>
      <c r="Y6614" t="s">
        <v>307</v>
      </c>
      <c r="Z6614" t="s">
        <v>307</v>
      </c>
    </row>
    <row r="6615" spans="1:42" x14ac:dyDescent="0.25">
      <c r="A6615">
        <v>905</v>
      </c>
      <c r="B6615" t="s">
        <v>280</v>
      </c>
      <c r="C6615" t="s">
        <v>46</v>
      </c>
      <c r="D6615" t="s">
        <v>67</v>
      </c>
      <c r="E6615" t="s">
        <v>307</v>
      </c>
      <c r="F6615" t="s">
        <v>307</v>
      </c>
      <c r="G6615" t="s">
        <v>307</v>
      </c>
      <c r="H6615" t="s">
        <v>307</v>
      </c>
      <c r="I6615" t="s">
        <v>307</v>
      </c>
      <c r="J6615" t="s">
        <v>307</v>
      </c>
      <c r="K6615" t="s">
        <v>307</v>
      </c>
      <c r="L6615" t="s">
        <v>307</v>
      </c>
      <c r="M6615" t="s">
        <v>307</v>
      </c>
      <c r="N6615" t="s">
        <v>307</v>
      </c>
      <c r="O6615" t="s">
        <v>307</v>
      </c>
      <c r="P6615" t="s">
        <v>307</v>
      </c>
      <c r="Q6615" t="s">
        <v>307</v>
      </c>
      <c r="R6615" t="s">
        <v>307</v>
      </c>
      <c r="S6615" t="s">
        <v>307</v>
      </c>
      <c r="T6615" t="s">
        <v>307</v>
      </c>
      <c r="U6615" t="s">
        <v>307</v>
      </c>
      <c r="V6615" t="s">
        <v>307</v>
      </c>
      <c r="W6615" t="s">
        <v>307</v>
      </c>
      <c r="X6615" t="s">
        <v>307</v>
      </c>
      <c r="Y6615" t="s">
        <v>307</v>
      </c>
      <c r="Z6615" t="s">
        <v>307</v>
      </c>
    </row>
    <row r="6616" spans="1:42" x14ac:dyDescent="0.25">
      <c r="A6616">
        <v>905</v>
      </c>
      <c r="B6616" t="s">
        <v>280</v>
      </c>
      <c r="C6616" t="s">
        <v>46</v>
      </c>
      <c r="D6616" t="s">
        <v>68</v>
      </c>
      <c r="E6616" t="s">
        <v>307</v>
      </c>
      <c r="F6616" t="s">
        <v>307</v>
      </c>
      <c r="G6616" t="s">
        <v>307</v>
      </c>
      <c r="H6616" t="s">
        <v>307</v>
      </c>
      <c r="I6616" t="s">
        <v>307</v>
      </c>
      <c r="J6616" t="s">
        <v>307</v>
      </c>
      <c r="K6616" t="s">
        <v>307</v>
      </c>
      <c r="L6616" t="s">
        <v>307</v>
      </c>
      <c r="M6616" t="s">
        <v>307</v>
      </c>
      <c r="N6616" t="s">
        <v>307</v>
      </c>
      <c r="O6616" t="s">
        <v>307</v>
      </c>
      <c r="P6616" t="s">
        <v>307</v>
      </c>
      <c r="Q6616" t="s">
        <v>307</v>
      </c>
      <c r="R6616" t="s">
        <v>307</v>
      </c>
      <c r="S6616" t="s">
        <v>307</v>
      </c>
      <c r="T6616" t="s">
        <v>307</v>
      </c>
      <c r="U6616" t="s">
        <v>307</v>
      </c>
      <c r="V6616" t="s">
        <v>307</v>
      </c>
      <c r="W6616" t="s">
        <v>307</v>
      </c>
      <c r="X6616" t="s">
        <v>307</v>
      </c>
      <c r="Y6616" t="s">
        <v>307</v>
      </c>
      <c r="Z6616" t="s">
        <v>307</v>
      </c>
    </row>
    <row r="6617" spans="1:42" x14ac:dyDescent="0.25">
      <c r="A6617">
        <v>905</v>
      </c>
      <c r="B6617" t="s">
        <v>280</v>
      </c>
      <c r="C6617" t="s">
        <v>46</v>
      </c>
      <c r="D6617" t="s">
        <v>69</v>
      </c>
      <c r="E6617" t="s">
        <v>307</v>
      </c>
      <c r="F6617" t="s">
        <v>307</v>
      </c>
      <c r="G6617" t="s">
        <v>307</v>
      </c>
      <c r="H6617" t="s">
        <v>307</v>
      </c>
      <c r="I6617" t="s">
        <v>307</v>
      </c>
      <c r="J6617" t="s">
        <v>307</v>
      </c>
      <c r="K6617" t="s">
        <v>307</v>
      </c>
      <c r="L6617" t="s">
        <v>307</v>
      </c>
      <c r="M6617" t="s">
        <v>307</v>
      </c>
      <c r="N6617" t="s">
        <v>307</v>
      </c>
      <c r="O6617" t="s">
        <v>307</v>
      </c>
      <c r="P6617" t="s">
        <v>307</v>
      </c>
      <c r="Q6617" t="s">
        <v>307</v>
      </c>
      <c r="R6617" t="s">
        <v>307</v>
      </c>
      <c r="S6617" t="s">
        <v>307</v>
      </c>
      <c r="T6617" t="s">
        <v>307</v>
      </c>
      <c r="U6617" t="s">
        <v>307</v>
      </c>
      <c r="V6617" t="s">
        <v>307</v>
      </c>
      <c r="W6617" t="s">
        <v>307</v>
      </c>
      <c r="X6617" t="s">
        <v>307</v>
      </c>
      <c r="Y6617" t="s">
        <v>307</v>
      </c>
      <c r="Z6617" t="s">
        <v>307</v>
      </c>
    </row>
    <row r="6618" spans="1:42" x14ac:dyDescent="0.25">
      <c r="A6618">
        <v>905</v>
      </c>
      <c r="B6618" t="s">
        <v>280</v>
      </c>
      <c r="C6618" t="s">
        <v>46</v>
      </c>
      <c r="D6618" t="s">
        <v>70</v>
      </c>
      <c r="E6618" t="s">
        <v>307</v>
      </c>
      <c r="F6618" t="s">
        <v>307</v>
      </c>
      <c r="G6618" t="s">
        <v>307</v>
      </c>
      <c r="H6618" t="s">
        <v>307</v>
      </c>
      <c r="I6618" t="s">
        <v>307</v>
      </c>
      <c r="J6618" t="s">
        <v>307</v>
      </c>
      <c r="K6618" t="s">
        <v>307</v>
      </c>
      <c r="L6618" t="s">
        <v>307</v>
      </c>
      <c r="M6618" t="s">
        <v>307</v>
      </c>
      <c r="N6618" t="s">
        <v>307</v>
      </c>
      <c r="O6618" t="s">
        <v>307</v>
      </c>
      <c r="P6618" t="s">
        <v>307</v>
      </c>
      <c r="Q6618" t="s">
        <v>307</v>
      </c>
      <c r="R6618" t="s">
        <v>307</v>
      </c>
      <c r="S6618" t="s">
        <v>307</v>
      </c>
      <c r="T6618" t="s">
        <v>307</v>
      </c>
      <c r="U6618" t="s">
        <v>307</v>
      </c>
      <c r="V6618" t="s">
        <v>307</v>
      </c>
      <c r="W6618" t="s">
        <v>307</v>
      </c>
      <c r="X6618" t="s">
        <v>307</v>
      </c>
      <c r="Y6618" t="s">
        <v>307</v>
      </c>
      <c r="Z6618" t="s">
        <v>307</v>
      </c>
    </row>
    <row r="6619" spans="1:42" x14ac:dyDescent="0.25">
      <c r="A6619">
        <v>905</v>
      </c>
      <c r="B6619" t="s">
        <v>280</v>
      </c>
      <c r="C6619" t="s">
        <v>46</v>
      </c>
      <c r="D6619" t="s">
        <v>71</v>
      </c>
      <c r="E6619" t="s">
        <v>307</v>
      </c>
      <c r="F6619" t="s">
        <v>307</v>
      </c>
      <c r="G6619" t="s">
        <v>307</v>
      </c>
      <c r="H6619" t="s">
        <v>307</v>
      </c>
      <c r="I6619" t="s">
        <v>307</v>
      </c>
      <c r="J6619" t="s">
        <v>307</v>
      </c>
      <c r="K6619" t="s">
        <v>307</v>
      </c>
      <c r="L6619" t="s">
        <v>307</v>
      </c>
      <c r="M6619" t="s">
        <v>307</v>
      </c>
      <c r="N6619" t="s">
        <v>307</v>
      </c>
      <c r="O6619" t="s">
        <v>307</v>
      </c>
      <c r="P6619" t="s">
        <v>307</v>
      </c>
      <c r="Q6619" t="s">
        <v>307</v>
      </c>
      <c r="R6619" t="s">
        <v>307</v>
      </c>
      <c r="S6619" t="s">
        <v>307</v>
      </c>
      <c r="T6619" t="s">
        <v>307</v>
      </c>
      <c r="U6619" t="s">
        <v>307</v>
      </c>
      <c r="V6619" t="s">
        <v>307</v>
      </c>
      <c r="W6619" t="s">
        <v>307</v>
      </c>
      <c r="X6619" t="s">
        <v>307</v>
      </c>
      <c r="Y6619" t="s">
        <v>307</v>
      </c>
      <c r="Z6619" t="s">
        <v>307</v>
      </c>
    </row>
    <row r="6620" spans="1:42" x14ac:dyDescent="0.25">
      <c r="A6620">
        <v>905</v>
      </c>
      <c r="B6620" t="s">
        <v>280</v>
      </c>
      <c r="C6620" t="s">
        <v>46</v>
      </c>
      <c r="D6620" t="s">
        <v>72</v>
      </c>
      <c r="E6620" t="s">
        <v>307</v>
      </c>
      <c r="F6620" t="s">
        <v>307</v>
      </c>
      <c r="G6620" t="s">
        <v>307</v>
      </c>
      <c r="H6620" t="s">
        <v>307</v>
      </c>
      <c r="I6620" t="s">
        <v>307</v>
      </c>
      <c r="J6620" t="s">
        <v>307</v>
      </c>
      <c r="K6620" t="s">
        <v>307</v>
      </c>
      <c r="L6620" t="s">
        <v>307</v>
      </c>
      <c r="M6620" t="s">
        <v>307</v>
      </c>
      <c r="N6620" t="s">
        <v>307</v>
      </c>
      <c r="O6620" t="s">
        <v>307</v>
      </c>
      <c r="P6620" t="s">
        <v>307</v>
      </c>
      <c r="Q6620" t="s">
        <v>307</v>
      </c>
      <c r="R6620" t="s">
        <v>307</v>
      </c>
      <c r="S6620" t="s">
        <v>307</v>
      </c>
      <c r="T6620" t="s">
        <v>307</v>
      </c>
      <c r="U6620" t="s">
        <v>307</v>
      </c>
      <c r="V6620" t="s">
        <v>307</v>
      </c>
      <c r="W6620" t="s">
        <v>307</v>
      </c>
      <c r="X6620" t="s">
        <v>307</v>
      </c>
      <c r="Y6620" t="s">
        <v>307</v>
      </c>
      <c r="Z6620" t="s">
        <v>307</v>
      </c>
    </row>
    <row r="6621" spans="1:42" x14ac:dyDescent="0.25">
      <c r="A6621">
        <v>905</v>
      </c>
      <c r="B6621" t="s">
        <v>280</v>
      </c>
      <c r="C6621" t="s">
        <v>46</v>
      </c>
      <c r="D6621" t="s">
        <v>47</v>
      </c>
      <c r="E6621" t="s">
        <v>307</v>
      </c>
      <c r="F6621" t="s">
        <v>307</v>
      </c>
      <c r="G6621" t="s">
        <v>307</v>
      </c>
      <c r="H6621" t="s">
        <v>307</v>
      </c>
      <c r="I6621" t="s">
        <v>307</v>
      </c>
      <c r="J6621" t="s">
        <v>307</v>
      </c>
      <c r="K6621" t="s">
        <v>307</v>
      </c>
      <c r="L6621" t="s">
        <v>307</v>
      </c>
      <c r="M6621" t="s">
        <v>307</v>
      </c>
      <c r="N6621" t="s">
        <v>307</v>
      </c>
      <c r="O6621" t="s">
        <v>307</v>
      </c>
      <c r="P6621" t="s">
        <v>307</v>
      </c>
      <c r="Q6621" t="s">
        <v>307</v>
      </c>
      <c r="R6621" t="s">
        <v>307</v>
      </c>
      <c r="S6621" t="s">
        <v>307</v>
      </c>
      <c r="T6621" t="s">
        <v>307</v>
      </c>
      <c r="U6621" t="s">
        <v>307</v>
      </c>
      <c r="V6621" t="s">
        <v>307</v>
      </c>
      <c r="W6621" t="s">
        <v>307</v>
      </c>
      <c r="X6621" t="s">
        <v>307</v>
      </c>
      <c r="Y6621" t="s">
        <v>307</v>
      </c>
      <c r="Z6621" t="s">
        <v>307</v>
      </c>
    </row>
    <row r="6622" spans="1:42" x14ac:dyDescent="0.25">
      <c r="A6622">
        <v>905</v>
      </c>
      <c r="B6622" t="s">
        <v>280</v>
      </c>
      <c r="C6622" t="s">
        <v>46</v>
      </c>
      <c r="D6622" t="s">
        <v>48</v>
      </c>
      <c r="E6622" t="s">
        <v>307</v>
      </c>
      <c r="F6622" t="s">
        <v>307</v>
      </c>
      <c r="G6622" t="s">
        <v>307</v>
      </c>
      <c r="H6622" t="s">
        <v>307</v>
      </c>
      <c r="I6622" t="s">
        <v>307</v>
      </c>
      <c r="J6622" t="s">
        <v>307</v>
      </c>
      <c r="K6622" t="s">
        <v>307</v>
      </c>
      <c r="L6622" t="s">
        <v>307</v>
      </c>
      <c r="M6622" t="s">
        <v>307</v>
      </c>
      <c r="N6622" t="s">
        <v>307</v>
      </c>
      <c r="O6622" t="s">
        <v>307</v>
      </c>
      <c r="P6622" t="s">
        <v>307</v>
      </c>
      <c r="Q6622" t="s">
        <v>307</v>
      </c>
      <c r="R6622" t="s">
        <v>307</v>
      </c>
      <c r="S6622" t="s">
        <v>307</v>
      </c>
      <c r="T6622" t="s">
        <v>307</v>
      </c>
      <c r="U6622" t="s">
        <v>307</v>
      </c>
      <c r="V6622" t="s">
        <v>307</v>
      </c>
      <c r="W6622" t="s">
        <v>307</v>
      </c>
      <c r="X6622" t="s">
        <v>307</v>
      </c>
      <c r="Y6622" t="s">
        <v>307</v>
      </c>
      <c r="Z6622" t="s">
        <v>307</v>
      </c>
    </row>
    <row r="6623" spans="1:42" x14ac:dyDescent="0.25">
      <c r="A6623">
        <v>905</v>
      </c>
      <c r="B6623" t="s">
        <v>280</v>
      </c>
      <c r="C6623" t="s">
        <v>46</v>
      </c>
      <c r="D6623" t="s">
        <v>49</v>
      </c>
      <c r="E6623" t="s">
        <v>307</v>
      </c>
      <c r="F6623" t="s">
        <v>307</v>
      </c>
      <c r="G6623" t="s">
        <v>307</v>
      </c>
      <c r="H6623" t="s">
        <v>307</v>
      </c>
      <c r="I6623" t="s">
        <v>307</v>
      </c>
      <c r="J6623" t="s">
        <v>307</v>
      </c>
      <c r="K6623" t="s">
        <v>307</v>
      </c>
      <c r="L6623" t="s">
        <v>307</v>
      </c>
      <c r="M6623" t="s">
        <v>307</v>
      </c>
      <c r="N6623" t="s">
        <v>307</v>
      </c>
      <c r="O6623" t="s">
        <v>307</v>
      </c>
      <c r="P6623" t="s">
        <v>307</v>
      </c>
      <c r="Q6623" t="s">
        <v>307</v>
      </c>
      <c r="R6623" t="s">
        <v>307</v>
      </c>
      <c r="S6623" t="s">
        <v>307</v>
      </c>
      <c r="T6623" t="s">
        <v>307</v>
      </c>
      <c r="U6623" t="s">
        <v>307</v>
      </c>
      <c r="V6623" t="s">
        <v>307</v>
      </c>
      <c r="W6623" t="s">
        <v>307</v>
      </c>
      <c r="X6623" t="s">
        <v>307</v>
      </c>
      <c r="Y6623" t="s">
        <v>307</v>
      </c>
      <c r="Z6623" t="s">
        <v>307</v>
      </c>
    </row>
    <row r="6624" spans="1:42" x14ac:dyDescent="0.25">
      <c r="A6624">
        <v>905</v>
      </c>
      <c r="B6624" t="s">
        <v>280</v>
      </c>
      <c r="C6624" t="s">
        <v>41</v>
      </c>
      <c r="D6624" t="s">
        <v>48</v>
      </c>
      <c r="E6624" t="s">
        <v>307</v>
      </c>
      <c r="F6624" t="s">
        <v>307</v>
      </c>
      <c r="G6624" t="s">
        <v>307</v>
      </c>
      <c r="H6624" t="s">
        <v>307</v>
      </c>
      <c r="I6624" t="s">
        <v>307</v>
      </c>
      <c r="J6624" t="s">
        <v>307</v>
      </c>
      <c r="K6624" t="s">
        <v>307</v>
      </c>
      <c r="L6624" t="s">
        <v>307</v>
      </c>
      <c r="M6624" t="s">
        <v>307</v>
      </c>
      <c r="N6624" t="s">
        <v>307</v>
      </c>
      <c r="O6624" t="s">
        <v>307</v>
      </c>
      <c r="P6624" t="s">
        <v>307</v>
      </c>
      <c r="Q6624" t="s">
        <v>307</v>
      </c>
      <c r="R6624" t="s">
        <v>307</v>
      </c>
      <c r="S6624" t="s">
        <v>307</v>
      </c>
      <c r="T6624" t="s">
        <v>307</v>
      </c>
      <c r="U6624" t="s">
        <v>307</v>
      </c>
      <c r="V6624" t="s">
        <v>307</v>
      </c>
      <c r="W6624" t="s">
        <v>307</v>
      </c>
      <c r="X6624" t="s">
        <v>307</v>
      </c>
      <c r="Y6624" t="s">
        <v>307</v>
      </c>
      <c r="Z6624" t="s">
        <v>307</v>
      </c>
    </row>
    <row r="6625" spans="1:23" x14ac:dyDescent="0.25">
      <c r="A6625">
        <v>905</v>
      </c>
      <c r="B6625" t="s">
        <v>280</v>
      </c>
      <c r="C6625" t="s">
        <v>459</v>
      </c>
      <c r="D6625" t="s">
        <v>48</v>
      </c>
      <c r="E6625" t="s">
        <v>307</v>
      </c>
      <c r="F6625" t="s">
        <v>307</v>
      </c>
      <c r="G6625" t="s">
        <v>307</v>
      </c>
      <c r="H6625" t="s">
        <v>307</v>
      </c>
      <c r="I6625" t="s">
        <v>307</v>
      </c>
      <c r="J6625" t="s">
        <v>307</v>
      </c>
      <c r="K6625" t="s">
        <v>307</v>
      </c>
      <c r="L6625" t="s">
        <v>307</v>
      </c>
      <c r="M6625" t="s">
        <v>307</v>
      </c>
      <c r="N6625" t="s">
        <v>307</v>
      </c>
      <c r="O6625" t="s">
        <v>307</v>
      </c>
      <c r="P6625" t="s">
        <v>307</v>
      </c>
      <c r="Q6625" t="s">
        <v>307</v>
      </c>
    </row>
    <row r="6626" spans="1:23" x14ac:dyDescent="0.25">
      <c r="A6626">
        <v>905</v>
      </c>
      <c r="B6626" t="s">
        <v>280</v>
      </c>
      <c r="C6626" t="s">
        <v>304</v>
      </c>
      <c r="D6626" t="s">
        <v>48</v>
      </c>
      <c r="E6626" t="s">
        <v>307</v>
      </c>
      <c r="F6626" t="s">
        <v>307</v>
      </c>
      <c r="G6626" t="s">
        <v>307</v>
      </c>
      <c r="H6626" t="s">
        <v>307</v>
      </c>
      <c r="I6626" t="s">
        <v>307</v>
      </c>
      <c r="J6626" t="s">
        <v>307</v>
      </c>
      <c r="K6626" t="s">
        <v>307</v>
      </c>
      <c r="L6626" t="s">
        <v>307</v>
      </c>
      <c r="M6626" t="s">
        <v>307</v>
      </c>
      <c r="N6626" t="s">
        <v>307</v>
      </c>
      <c r="O6626" t="s">
        <v>307</v>
      </c>
      <c r="P6626" t="s">
        <v>307</v>
      </c>
      <c r="Q6626" t="s">
        <v>307</v>
      </c>
    </row>
    <row r="6627" spans="1:23" x14ac:dyDescent="0.25">
      <c r="A6627">
        <v>905</v>
      </c>
      <c r="B6627" t="s">
        <v>280</v>
      </c>
      <c r="C6627" t="s">
        <v>433</v>
      </c>
      <c r="D6627" t="s">
        <v>48</v>
      </c>
      <c r="E6627" t="s">
        <v>307</v>
      </c>
      <c r="F6627" t="s">
        <v>307</v>
      </c>
      <c r="G6627" t="s">
        <v>307</v>
      </c>
      <c r="H6627" t="s">
        <v>307</v>
      </c>
      <c r="I6627" t="s">
        <v>307</v>
      </c>
      <c r="J6627" t="s">
        <v>307</v>
      </c>
      <c r="K6627" t="s">
        <v>307</v>
      </c>
      <c r="L6627" t="s">
        <v>307</v>
      </c>
      <c r="M6627" t="s">
        <v>307</v>
      </c>
      <c r="N6627" t="s">
        <v>307</v>
      </c>
      <c r="O6627" t="s">
        <v>307</v>
      </c>
      <c r="P6627" t="s">
        <v>307</v>
      </c>
      <c r="Q6627" t="s">
        <v>307</v>
      </c>
    </row>
    <row r="6628" spans="1:23" x14ac:dyDescent="0.25">
      <c r="A6628">
        <v>905</v>
      </c>
      <c r="B6628" t="s">
        <v>280</v>
      </c>
      <c r="C6628" t="s">
        <v>305</v>
      </c>
      <c r="D6628" t="s">
        <v>48</v>
      </c>
      <c r="E6628" t="s">
        <v>307</v>
      </c>
      <c r="F6628" t="s">
        <v>307</v>
      </c>
      <c r="G6628" t="s">
        <v>307</v>
      </c>
      <c r="H6628" t="s">
        <v>307</v>
      </c>
      <c r="I6628" t="s">
        <v>307</v>
      </c>
      <c r="J6628" t="s">
        <v>307</v>
      </c>
      <c r="K6628" t="s">
        <v>307</v>
      </c>
      <c r="L6628" t="s">
        <v>307</v>
      </c>
      <c r="M6628" t="s">
        <v>307</v>
      </c>
      <c r="N6628" t="s">
        <v>307</v>
      </c>
      <c r="O6628" t="s">
        <v>307</v>
      </c>
      <c r="P6628" t="s">
        <v>307</v>
      </c>
      <c r="Q6628" t="s">
        <v>307</v>
      </c>
    </row>
    <row r="6629" spans="1:23" x14ac:dyDescent="0.25">
      <c r="A6629">
        <v>905</v>
      </c>
      <c r="B6629" t="s">
        <v>280</v>
      </c>
      <c r="C6629" t="s">
        <v>306</v>
      </c>
      <c r="D6629" t="s">
        <v>48</v>
      </c>
      <c r="E6629" t="s">
        <v>307</v>
      </c>
      <c r="F6629" t="s">
        <v>307</v>
      </c>
      <c r="G6629" t="s">
        <v>307</v>
      </c>
      <c r="H6629" t="s">
        <v>307</v>
      </c>
      <c r="I6629" t="s">
        <v>307</v>
      </c>
      <c r="J6629" t="s">
        <v>307</v>
      </c>
      <c r="K6629" t="s">
        <v>307</v>
      </c>
      <c r="L6629" t="s">
        <v>307</v>
      </c>
      <c r="M6629" t="s">
        <v>307</v>
      </c>
      <c r="N6629" t="s">
        <v>307</v>
      </c>
      <c r="O6629" t="s">
        <v>307</v>
      </c>
      <c r="P6629" t="s">
        <v>307</v>
      </c>
      <c r="Q6629" t="s">
        <v>307</v>
      </c>
    </row>
    <row r="6630" spans="1:23" x14ac:dyDescent="0.25">
      <c r="A6630">
        <v>905</v>
      </c>
      <c r="B6630" t="s">
        <v>280</v>
      </c>
      <c r="C6630" t="s">
        <v>44</v>
      </c>
      <c r="D6630" t="s">
        <v>54</v>
      </c>
      <c r="E6630" t="s">
        <v>307</v>
      </c>
      <c r="F6630" t="s">
        <v>307</v>
      </c>
      <c r="G6630" t="s">
        <v>307</v>
      </c>
      <c r="H6630" t="s">
        <v>307</v>
      </c>
      <c r="I6630" t="s">
        <v>307</v>
      </c>
      <c r="J6630" t="s">
        <v>307</v>
      </c>
      <c r="K6630" t="s">
        <v>307</v>
      </c>
      <c r="L6630" t="s">
        <v>307</v>
      </c>
      <c r="M6630" t="s">
        <v>307</v>
      </c>
      <c r="N6630" t="s">
        <v>307</v>
      </c>
      <c r="O6630" t="s">
        <v>307</v>
      </c>
      <c r="P6630" t="s">
        <v>307</v>
      </c>
      <c r="Q6630" t="s">
        <v>307</v>
      </c>
      <c r="R6630" t="s">
        <v>307</v>
      </c>
      <c r="S6630" t="s">
        <v>307</v>
      </c>
      <c r="T6630" t="s">
        <v>307</v>
      </c>
      <c r="U6630" t="s">
        <v>307</v>
      </c>
      <c r="V6630" t="s">
        <v>307</v>
      </c>
      <c r="W6630" t="s">
        <v>307</v>
      </c>
    </row>
    <row r="6631" spans="1:23" x14ac:dyDescent="0.25">
      <c r="A6631">
        <v>905</v>
      </c>
      <c r="B6631" t="s">
        <v>280</v>
      </c>
      <c r="C6631" t="s">
        <v>44</v>
      </c>
      <c r="D6631" t="s">
        <v>55</v>
      </c>
      <c r="E6631" t="s">
        <v>307</v>
      </c>
      <c r="F6631" t="s">
        <v>307</v>
      </c>
      <c r="G6631" t="s">
        <v>307</v>
      </c>
      <c r="H6631" t="s">
        <v>307</v>
      </c>
      <c r="I6631" t="s">
        <v>307</v>
      </c>
      <c r="J6631" t="s">
        <v>307</v>
      </c>
      <c r="K6631" t="s">
        <v>307</v>
      </c>
      <c r="L6631" t="s">
        <v>307</v>
      </c>
      <c r="M6631" t="s">
        <v>307</v>
      </c>
      <c r="N6631" t="s">
        <v>307</v>
      </c>
      <c r="O6631" t="s">
        <v>307</v>
      </c>
      <c r="P6631" t="s">
        <v>307</v>
      </c>
      <c r="Q6631" t="s">
        <v>307</v>
      </c>
      <c r="R6631" t="s">
        <v>307</v>
      </c>
      <c r="S6631" t="s">
        <v>307</v>
      </c>
      <c r="T6631" t="s">
        <v>307</v>
      </c>
      <c r="U6631" t="s">
        <v>307</v>
      </c>
      <c r="V6631" t="s">
        <v>307</v>
      </c>
      <c r="W6631" t="s">
        <v>307</v>
      </c>
    </row>
    <row r="6632" spans="1:23" x14ac:dyDescent="0.25">
      <c r="A6632">
        <v>905</v>
      </c>
      <c r="B6632" t="s">
        <v>280</v>
      </c>
      <c r="C6632" t="s">
        <v>44</v>
      </c>
      <c r="D6632" t="s">
        <v>56</v>
      </c>
      <c r="E6632" t="s">
        <v>307</v>
      </c>
      <c r="F6632" t="s">
        <v>307</v>
      </c>
      <c r="G6632" t="s">
        <v>307</v>
      </c>
      <c r="H6632" t="s">
        <v>307</v>
      </c>
      <c r="I6632" t="s">
        <v>307</v>
      </c>
      <c r="J6632" t="s">
        <v>307</v>
      </c>
      <c r="K6632" t="s">
        <v>307</v>
      </c>
      <c r="L6632" t="s">
        <v>307</v>
      </c>
      <c r="M6632" t="s">
        <v>307</v>
      </c>
      <c r="N6632" t="s">
        <v>307</v>
      </c>
      <c r="O6632" t="s">
        <v>307</v>
      </c>
      <c r="P6632" t="s">
        <v>307</v>
      </c>
      <c r="Q6632" t="s">
        <v>307</v>
      </c>
      <c r="R6632" t="s">
        <v>307</v>
      </c>
      <c r="S6632" t="s">
        <v>307</v>
      </c>
      <c r="T6632" t="s">
        <v>307</v>
      </c>
      <c r="U6632" t="s">
        <v>307</v>
      </c>
      <c r="V6632" t="s">
        <v>307</v>
      </c>
      <c r="W6632" t="s">
        <v>307</v>
      </c>
    </row>
    <row r="6633" spans="1:23" x14ac:dyDescent="0.25">
      <c r="A6633">
        <v>905</v>
      </c>
      <c r="B6633" t="s">
        <v>280</v>
      </c>
      <c r="C6633" t="s">
        <v>44</v>
      </c>
      <c r="D6633" t="s">
        <v>57</v>
      </c>
      <c r="E6633" t="s">
        <v>307</v>
      </c>
      <c r="F6633" t="s">
        <v>307</v>
      </c>
      <c r="G6633" t="s">
        <v>307</v>
      </c>
      <c r="H6633" t="s">
        <v>307</v>
      </c>
      <c r="I6633" t="s">
        <v>307</v>
      </c>
      <c r="J6633" t="s">
        <v>307</v>
      </c>
      <c r="K6633" t="s">
        <v>307</v>
      </c>
      <c r="L6633" t="s">
        <v>307</v>
      </c>
      <c r="M6633" t="s">
        <v>307</v>
      </c>
      <c r="N6633" t="s">
        <v>307</v>
      </c>
      <c r="O6633" t="s">
        <v>307</v>
      </c>
      <c r="P6633" t="s">
        <v>307</v>
      </c>
      <c r="Q6633" t="s">
        <v>307</v>
      </c>
      <c r="R6633" t="s">
        <v>307</v>
      </c>
      <c r="S6633" t="s">
        <v>307</v>
      </c>
      <c r="T6633" t="s">
        <v>307</v>
      </c>
      <c r="U6633" t="s">
        <v>307</v>
      </c>
      <c r="V6633" t="s">
        <v>307</v>
      </c>
      <c r="W6633" t="s">
        <v>307</v>
      </c>
    </row>
    <row r="6634" spans="1:23" x14ac:dyDescent="0.25">
      <c r="A6634">
        <v>905</v>
      </c>
      <c r="B6634" t="s">
        <v>280</v>
      </c>
      <c r="C6634" t="s">
        <v>44</v>
      </c>
      <c r="D6634" t="s">
        <v>58</v>
      </c>
      <c r="E6634" t="s">
        <v>307</v>
      </c>
      <c r="F6634" t="s">
        <v>307</v>
      </c>
      <c r="G6634" t="s">
        <v>307</v>
      </c>
      <c r="H6634" t="s">
        <v>307</v>
      </c>
      <c r="I6634" t="s">
        <v>307</v>
      </c>
      <c r="J6634" t="s">
        <v>307</v>
      </c>
      <c r="K6634" t="s">
        <v>307</v>
      </c>
      <c r="L6634" t="s">
        <v>307</v>
      </c>
      <c r="M6634" t="s">
        <v>307</v>
      </c>
      <c r="N6634" t="s">
        <v>307</v>
      </c>
      <c r="O6634" t="s">
        <v>307</v>
      </c>
      <c r="P6634" t="s">
        <v>307</v>
      </c>
      <c r="Q6634" t="s">
        <v>307</v>
      </c>
      <c r="R6634" t="s">
        <v>307</v>
      </c>
      <c r="S6634" t="s">
        <v>307</v>
      </c>
      <c r="T6634" t="s">
        <v>307</v>
      </c>
      <c r="U6634" t="s">
        <v>307</v>
      </c>
      <c r="V6634" t="s">
        <v>307</v>
      </c>
      <c r="W6634" t="s">
        <v>307</v>
      </c>
    </row>
    <row r="6635" spans="1:23" x14ac:dyDescent="0.25">
      <c r="A6635">
        <v>905</v>
      </c>
      <c r="B6635" t="s">
        <v>280</v>
      </c>
      <c r="C6635" t="s">
        <v>44</v>
      </c>
      <c r="D6635" t="s">
        <v>59</v>
      </c>
      <c r="E6635" t="s">
        <v>307</v>
      </c>
      <c r="F6635" t="s">
        <v>307</v>
      </c>
      <c r="G6635" t="s">
        <v>307</v>
      </c>
      <c r="H6635" t="s">
        <v>307</v>
      </c>
      <c r="I6635" t="s">
        <v>307</v>
      </c>
      <c r="J6635" t="s">
        <v>307</v>
      </c>
      <c r="K6635" t="s">
        <v>307</v>
      </c>
      <c r="L6635" t="s">
        <v>307</v>
      </c>
      <c r="M6635" t="s">
        <v>307</v>
      </c>
      <c r="N6635" t="s">
        <v>307</v>
      </c>
      <c r="O6635" t="s">
        <v>307</v>
      </c>
      <c r="P6635" t="s">
        <v>307</v>
      </c>
      <c r="Q6635" t="s">
        <v>307</v>
      </c>
      <c r="R6635" t="s">
        <v>307</v>
      </c>
      <c r="S6635" t="s">
        <v>307</v>
      </c>
      <c r="T6635" t="s">
        <v>307</v>
      </c>
      <c r="U6635" t="s">
        <v>307</v>
      </c>
      <c r="V6635" t="s">
        <v>307</v>
      </c>
      <c r="W6635" t="s">
        <v>307</v>
      </c>
    </row>
    <row r="6636" spans="1:23" x14ac:dyDescent="0.25">
      <c r="A6636">
        <v>905</v>
      </c>
      <c r="B6636" t="s">
        <v>280</v>
      </c>
      <c r="C6636" t="s">
        <v>44</v>
      </c>
      <c r="D6636" t="s">
        <v>60</v>
      </c>
      <c r="E6636" t="s">
        <v>307</v>
      </c>
      <c r="F6636" t="s">
        <v>307</v>
      </c>
      <c r="G6636" t="s">
        <v>307</v>
      </c>
      <c r="H6636" t="s">
        <v>307</v>
      </c>
      <c r="I6636" t="s">
        <v>307</v>
      </c>
      <c r="J6636" t="s">
        <v>307</v>
      </c>
      <c r="K6636" t="s">
        <v>307</v>
      </c>
      <c r="L6636" t="s">
        <v>307</v>
      </c>
      <c r="M6636" t="s">
        <v>307</v>
      </c>
      <c r="N6636" t="s">
        <v>307</v>
      </c>
      <c r="O6636" t="s">
        <v>307</v>
      </c>
      <c r="P6636" t="s">
        <v>307</v>
      </c>
      <c r="Q6636" t="s">
        <v>307</v>
      </c>
      <c r="R6636" t="s">
        <v>307</v>
      </c>
      <c r="S6636" t="s">
        <v>307</v>
      </c>
      <c r="T6636" t="s">
        <v>307</v>
      </c>
      <c r="U6636" t="s">
        <v>307</v>
      </c>
      <c r="V6636" t="s">
        <v>307</v>
      </c>
      <c r="W6636" t="s">
        <v>307</v>
      </c>
    </row>
    <row r="6637" spans="1:23" x14ac:dyDescent="0.25">
      <c r="A6637">
        <v>905</v>
      </c>
      <c r="B6637" t="s">
        <v>280</v>
      </c>
      <c r="C6637" t="s">
        <v>44</v>
      </c>
      <c r="D6637" t="s">
        <v>61</v>
      </c>
      <c r="E6637" t="s">
        <v>307</v>
      </c>
      <c r="F6637" t="s">
        <v>307</v>
      </c>
      <c r="G6637" t="s">
        <v>307</v>
      </c>
      <c r="H6637" t="s">
        <v>307</v>
      </c>
      <c r="I6637" t="s">
        <v>307</v>
      </c>
      <c r="J6637" t="s">
        <v>307</v>
      </c>
      <c r="K6637" t="s">
        <v>307</v>
      </c>
      <c r="L6637" t="s">
        <v>307</v>
      </c>
      <c r="M6637" t="s">
        <v>307</v>
      </c>
      <c r="N6637" t="s">
        <v>307</v>
      </c>
      <c r="O6637" t="s">
        <v>307</v>
      </c>
      <c r="P6637" t="s">
        <v>307</v>
      </c>
      <c r="Q6637" t="s">
        <v>307</v>
      </c>
      <c r="R6637" t="s">
        <v>307</v>
      </c>
      <c r="S6637" t="s">
        <v>307</v>
      </c>
      <c r="T6637" t="s">
        <v>307</v>
      </c>
      <c r="U6637" t="s">
        <v>307</v>
      </c>
      <c r="V6637" t="s">
        <v>307</v>
      </c>
      <c r="W6637" t="s">
        <v>307</v>
      </c>
    </row>
    <row r="6638" spans="1:23" x14ac:dyDescent="0.25">
      <c r="A6638">
        <v>905</v>
      </c>
      <c r="B6638" t="s">
        <v>280</v>
      </c>
      <c r="C6638" t="s">
        <v>44</v>
      </c>
      <c r="D6638" t="s">
        <v>62</v>
      </c>
      <c r="E6638" t="s">
        <v>307</v>
      </c>
      <c r="F6638" t="s">
        <v>307</v>
      </c>
      <c r="G6638" t="s">
        <v>307</v>
      </c>
      <c r="H6638" t="s">
        <v>307</v>
      </c>
      <c r="I6638" t="s">
        <v>307</v>
      </c>
      <c r="J6638" t="s">
        <v>307</v>
      </c>
      <c r="K6638" t="s">
        <v>307</v>
      </c>
      <c r="L6638" t="s">
        <v>307</v>
      </c>
      <c r="M6638" t="s">
        <v>307</v>
      </c>
      <c r="N6638" t="s">
        <v>307</v>
      </c>
      <c r="O6638" t="s">
        <v>307</v>
      </c>
      <c r="P6638" t="s">
        <v>307</v>
      </c>
      <c r="Q6638" t="s">
        <v>307</v>
      </c>
      <c r="R6638" t="s">
        <v>307</v>
      </c>
      <c r="S6638" t="s">
        <v>307</v>
      </c>
      <c r="T6638" t="s">
        <v>307</v>
      </c>
      <c r="U6638" t="s">
        <v>307</v>
      </c>
      <c r="V6638" t="s">
        <v>307</v>
      </c>
      <c r="W6638" t="s">
        <v>307</v>
      </c>
    </row>
    <row r="6639" spans="1:23" x14ac:dyDescent="0.25">
      <c r="A6639">
        <v>905</v>
      </c>
      <c r="B6639" t="s">
        <v>280</v>
      </c>
      <c r="C6639" t="s">
        <v>450</v>
      </c>
      <c r="D6639" t="s">
        <v>48</v>
      </c>
      <c r="E6639" t="s">
        <v>307</v>
      </c>
      <c r="F6639" t="s">
        <v>307</v>
      </c>
      <c r="G6639" t="s">
        <v>307</v>
      </c>
      <c r="H6639" t="s">
        <v>307</v>
      </c>
      <c r="I6639" t="s">
        <v>307</v>
      </c>
      <c r="J6639" t="s">
        <v>307</v>
      </c>
      <c r="K6639" t="s">
        <v>307</v>
      </c>
      <c r="L6639" t="s">
        <v>307</v>
      </c>
      <c r="M6639" t="s">
        <v>307</v>
      </c>
      <c r="N6639" t="s">
        <v>307</v>
      </c>
      <c r="O6639" t="s">
        <v>307</v>
      </c>
      <c r="P6639" t="s">
        <v>307</v>
      </c>
      <c r="Q6639" t="s">
        <v>307</v>
      </c>
      <c r="R6639" t="s">
        <v>307</v>
      </c>
    </row>
    <row r="6640" spans="1:23" x14ac:dyDescent="0.25">
      <c r="A6640">
        <v>905</v>
      </c>
      <c r="B6640" t="s">
        <v>280</v>
      </c>
      <c r="C6640" t="s">
        <v>449</v>
      </c>
      <c r="D6640" t="s">
        <v>48</v>
      </c>
      <c r="E6640" t="s">
        <v>307</v>
      </c>
      <c r="F6640" t="s">
        <v>307</v>
      </c>
      <c r="G6640" t="s">
        <v>307</v>
      </c>
      <c r="H6640" t="s">
        <v>307</v>
      </c>
      <c r="I6640" t="s">
        <v>307</v>
      </c>
      <c r="J6640" t="s">
        <v>307</v>
      </c>
      <c r="K6640" t="s">
        <v>307</v>
      </c>
      <c r="L6640" t="s">
        <v>307</v>
      </c>
      <c r="M6640" t="s">
        <v>307</v>
      </c>
      <c r="N6640" t="s">
        <v>307</v>
      </c>
      <c r="O6640" t="s">
        <v>307</v>
      </c>
      <c r="P6640" t="s">
        <v>307</v>
      </c>
      <c r="Q6640" t="s">
        <v>307</v>
      </c>
      <c r="R6640" t="s">
        <v>307</v>
      </c>
    </row>
    <row r="6641" spans="1:26" x14ac:dyDescent="0.25">
      <c r="A6641">
        <v>905</v>
      </c>
      <c r="B6641" t="s">
        <v>280</v>
      </c>
      <c r="C6641" t="s">
        <v>475</v>
      </c>
      <c r="D6641" t="s">
        <v>48</v>
      </c>
      <c r="E6641" t="s">
        <v>307</v>
      </c>
      <c r="F6641" t="s">
        <v>307</v>
      </c>
      <c r="G6641" t="s">
        <v>307</v>
      </c>
    </row>
    <row r="6642" spans="1:26" x14ac:dyDescent="0.25">
      <c r="A6642">
        <v>905</v>
      </c>
      <c r="B6642" t="s">
        <v>280</v>
      </c>
      <c r="C6642" t="s">
        <v>42</v>
      </c>
      <c r="D6642" t="s">
        <v>48</v>
      </c>
      <c r="E6642" t="s">
        <v>307</v>
      </c>
      <c r="F6642" t="s">
        <v>307</v>
      </c>
      <c r="G6642" t="s">
        <v>307</v>
      </c>
      <c r="H6642" t="s">
        <v>307</v>
      </c>
      <c r="I6642" t="s">
        <v>307</v>
      </c>
      <c r="J6642" t="s">
        <v>307</v>
      </c>
      <c r="K6642" t="s">
        <v>307</v>
      </c>
      <c r="L6642" t="s">
        <v>307</v>
      </c>
      <c r="M6642" t="s">
        <v>307</v>
      </c>
      <c r="N6642" t="s">
        <v>307</v>
      </c>
      <c r="O6642" t="s">
        <v>307</v>
      </c>
      <c r="P6642" t="s">
        <v>307</v>
      </c>
      <c r="Q6642" t="s">
        <v>307</v>
      </c>
      <c r="R6642" t="s">
        <v>307</v>
      </c>
      <c r="S6642" t="s">
        <v>307</v>
      </c>
      <c r="T6642" t="s">
        <v>307</v>
      </c>
      <c r="U6642" t="s">
        <v>307</v>
      </c>
      <c r="V6642" t="s">
        <v>307</v>
      </c>
      <c r="W6642" t="s">
        <v>307</v>
      </c>
      <c r="X6642" t="s">
        <v>307</v>
      </c>
      <c r="Y6642" t="s">
        <v>307</v>
      </c>
      <c r="Z6642" t="s">
        <v>307</v>
      </c>
    </row>
    <row r="6643" spans="1:26" x14ac:dyDescent="0.25">
      <c r="A6643">
        <v>906</v>
      </c>
      <c r="B6643" t="s">
        <v>281</v>
      </c>
      <c r="C6643" t="s">
        <v>43</v>
      </c>
      <c r="D6643" t="s">
        <v>54</v>
      </c>
      <c r="E6643" t="s">
        <v>307</v>
      </c>
      <c r="F6643" t="s">
        <v>307</v>
      </c>
      <c r="G6643" t="s">
        <v>307</v>
      </c>
      <c r="H6643" t="s">
        <v>307</v>
      </c>
      <c r="I6643" t="s">
        <v>307</v>
      </c>
      <c r="J6643" t="s">
        <v>307</v>
      </c>
      <c r="K6643" t="s">
        <v>307</v>
      </c>
      <c r="L6643" t="s">
        <v>307</v>
      </c>
      <c r="M6643" t="s">
        <v>307</v>
      </c>
      <c r="N6643" t="s">
        <v>307</v>
      </c>
      <c r="O6643" t="s">
        <v>307</v>
      </c>
      <c r="P6643" t="s">
        <v>307</v>
      </c>
      <c r="Q6643" t="s">
        <v>307</v>
      </c>
      <c r="R6643" t="s">
        <v>307</v>
      </c>
      <c r="S6643" t="s">
        <v>307</v>
      </c>
      <c r="T6643" t="s">
        <v>307</v>
      </c>
      <c r="U6643" t="s">
        <v>307</v>
      </c>
      <c r="V6643" t="s">
        <v>307</v>
      </c>
      <c r="W6643" t="s">
        <v>307</v>
      </c>
    </row>
    <row r="6644" spans="1:26" x14ac:dyDescent="0.25">
      <c r="A6644">
        <v>906</v>
      </c>
      <c r="B6644" t="s">
        <v>281</v>
      </c>
      <c r="C6644" t="s">
        <v>43</v>
      </c>
      <c r="D6644" t="s">
        <v>55</v>
      </c>
      <c r="E6644" t="s">
        <v>307</v>
      </c>
      <c r="F6644" t="s">
        <v>307</v>
      </c>
      <c r="G6644" t="s">
        <v>307</v>
      </c>
      <c r="H6644" t="s">
        <v>307</v>
      </c>
      <c r="I6644" t="s">
        <v>307</v>
      </c>
      <c r="J6644" t="s">
        <v>307</v>
      </c>
      <c r="K6644" t="s">
        <v>307</v>
      </c>
      <c r="L6644" t="s">
        <v>307</v>
      </c>
      <c r="M6644" t="s">
        <v>307</v>
      </c>
      <c r="N6644" t="s">
        <v>307</v>
      </c>
      <c r="O6644" t="s">
        <v>307</v>
      </c>
      <c r="P6644" t="s">
        <v>307</v>
      </c>
      <c r="Q6644" t="s">
        <v>307</v>
      </c>
      <c r="R6644" t="s">
        <v>307</v>
      </c>
      <c r="S6644" t="s">
        <v>307</v>
      </c>
      <c r="T6644" t="s">
        <v>307</v>
      </c>
      <c r="U6644" t="s">
        <v>307</v>
      </c>
      <c r="V6644" t="s">
        <v>307</v>
      </c>
      <c r="W6644" t="s">
        <v>307</v>
      </c>
    </row>
    <row r="6645" spans="1:26" x14ac:dyDescent="0.25">
      <c r="A6645">
        <v>906</v>
      </c>
      <c r="B6645" t="s">
        <v>281</v>
      </c>
      <c r="C6645" t="s">
        <v>43</v>
      </c>
      <c r="D6645" t="s">
        <v>56</v>
      </c>
      <c r="E6645" t="s">
        <v>307</v>
      </c>
      <c r="F6645" t="s">
        <v>307</v>
      </c>
      <c r="G6645" t="s">
        <v>307</v>
      </c>
      <c r="H6645" t="s">
        <v>307</v>
      </c>
      <c r="I6645" t="s">
        <v>307</v>
      </c>
      <c r="J6645" t="s">
        <v>307</v>
      </c>
      <c r="K6645" t="s">
        <v>307</v>
      </c>
      <c r="L6645" t="s">
        <v>307</v>
      </c>
      <c r="M6645" t="s">
        <v>307</v>
      </c>
      <c r="N6645" t="s">
        <v>307</v>
      </c>
      <c r="O6645" t="s">
        <v>307</v>
      </c>
      <c r="P6645" t="s">
        <v>307</v>
      </c>
      <c r="Q6645" t="s">
        <v>307</v>
      </c>
      <c r="R6645" t="s">
        <v>307</v>
      </c>
      <c r="S6645" t="s">
        <v>307</v>
      </c>
      <c r="T6645" t="s">
        <v>307</v>
      </c>
      <c r="U6645" t="s">
        <v>307</v>
      </c>
      <c r="V6645" t="s">
        <v>307</v>
      </c>
      <c r="W6645" t="s">
        <v>307</v>
      </c>
    </row>
    <row r="6646" spans="1:26" x14ac:dyDescent="0.25">
      <c r="A6646">
        <v>906</v>
      </c>
      <c r="B6646" t="s">
        <v>281</v>
      </c>
      <c r="C6646" t="s">
        <v>43</v>
      </c>
      <c r="D6646" t="s">
        <v>57</v>
      </c>
      <c r="E6646" t="s">
        <v>307</v>
      </c>
      <c r="F6646" t="s">
        <v>307</v>
      </c>
      <c r="G6646" t="s">
        <v>307</v>
      </c>
      <c r="H6646" t="s">
        <v>307</v>
      </c>
      <c r="I6646" t="s">
        <v>307</v>
      </c>
      <c r="J6646" t="s">
        <v>307</v>
      </c>
      <c r="K6646" t="s">
        <v>307</v>
      </c>
      <c r="L6646" t="s">
        <v>307</v>
      </c>
      <c r="M6646" t="s">
        <v>307</v>
      </c>
      <c r="N6646" t="s">
        <v>307</v>
      </c>
      <c r="O6646" t="s">
        <v>307</v>
      </c>
      <c r="P6646" t="s">
        <v>307</v>
      </c>
      <c r="Q6646" t="s">
        <v>307</v>
      </c>
      <c r="R6646" t="s">
        <v>307</v>
      </c>
      <c r="S6646" t="s">
        <v>307</v>
      </c>
      <c r="T6646" t="s">
        <v>307</v>
      </c>
      <c r="U6646" t="s">
        <v>307</v>
      </c>
      <c r="V6646" t="s">
        <v>307</v>
      </c>
      <c r="W6646" t="s">
        <v>307</v>
      </c>
    </row>
    <row r="6647" spans="1:26" x14ac:dyDescent="0.25">
      <c r="A6647">
        <v>906</v>
      </c>
      <c r="B6647" t="s">
        <v>281</v>
      </c>
      <c r="C6647" t="s">
        <v>43</v>
      </c>
      <c r="D6647" t="s">
        <v>58</v>
      </c>
      <c r="E6647" t="s">
        <v>307</v>
      </c>
      <c r="F6647" t="s">
        <v>307</v>
      </c>
      <c r="G6647" t="s">
        <v>307</v>
      </c>
      <c r="H6647" t="s">
        <v>307</v>
      </c>
      <c r="I6647" t="s">
        <v>307</v>
      </c>
      <c r="J6647" t="s">
        <v>307</v>
      </c>
      <c r="K6647" t="s">
        <v>307</v>
      </c>
      <c r="L6647" t="s">
        <v>307</v>
      </c>
      <c r="M6647" t="s">
        <v>307</v>
      </c>
      <c r="N6647" t="s">
        <v>307</v>
      </c>
      <c r="O6647" t="s">
        <v>307</v>
      </c>
      <c r="P6647" t="s">
        <v>307</v>
      </c>
      <c r="Q6647" t="s">
        <v>307</v>
      </c>
      <c r="R6647" t="s">
        <v>307</v>
      </c>
      <c r="S6647" t="s">
        <v>307</v>
      </c>
      <c r="T6647" t="s">
        <v>307</v>
      </c>
      <c r="U6647" t="s">
        <v>307</v>
      </c>
      <c r="V6647" t="s">
        <v>307</v>
      </c>
      <c r="W6647" t="s">
        <v>307</v>
      </c>
    </row>
    <row r="6648" spans="1:26" x14ac:dyDescent="0.25">
      <c r="A6648">
        <v>906</v>
      </c>
      <c r="B6648" t="s">
        <v>281</v>
      </c>
      <c r="C6648" t="s">
        <v>43</v>
      </c>
      <c r="D6648" t="s">
        <v>59</v>
      </c>
      <c r="E6648" t="s">
        <v>307</v>
      </c>
      <c r="F6648" t="s">
        <v>307</v>
      </c>
      <c r="G6648" t="s">
        <v>307</v>
      </c>
      <c r="H6648" t="s">
        <v>307</v>
      </c>
      <c r="I6648" t="s">
        <v>307</v>
      </c>
      <c r="J6648" t="s">
        <v>307</v>
      </c>
      <c r="K6648" t="s">
        <v>307</v>
      </c>
      <c r="L6648" t="s">
        <v>307</v>
      </c>
      <c r="M6648" t="s">
        <v>307</v>
      </c>
      <c r="N6648" t="s">
        <v>307</v>
      </c>
      <c r="O6648" t="s">
        <v>307</v>
      </c>
      <c r="P6648" t="s">
        <v>307</v>
      </c>
      <c r="Q6648" t="s">
        <v>307</v>
      </c>
      <c r="R6648" t="s">
        <v>307</v>
      </c>
      <c r="S6648" t="s">
        <v>307</v>
      </c>
      <c r="T6648" t="s">
        <v>307</v>
      </c>
      <c r="U6648" t="s">
        <v>307</v>
      </c>
      <c r="V6648" t="s">
        <v>307</v>
      </c>
      <c r="W6648" t="s">
        <v>307</v>
      </c>
    </row>
    <row r="6649" spans="1:26" x14ac:dyDescent="0.25">
      <c r="A6649">
        <v>906</v>
      </c>
      <c r="B6649" t="s">
        <v>281</v>
      </c>
      <c r="C6649" t="s">
        <v>43</v>
      </c>
      <c r="D6649" t="s">
        <v>60</v>
      </c>
      <c r="E6649" t="s">
        <v>307</v>
      </c>
      <c r="F6649" t="s">
        <v>307</v>
      </c>
      <c r="G6649" t="s">
        <v>307</v>
      </c>
      <c r="H6649" t="s">
        <v>307</v>
      </c>
      <c r="I6649" t="s">
        <v>307</v>
      </c>
      <c r="J6649" t="s">
        <v>307</v>
      </c>
      <c r="K6649" t="s">
        <v>307</v>
      </c>
      <c r="L6649" t="s">
        <v>307</v>
      </c>
      <c r="M6649" t="s">
        <v>307</v>
      </c>
      <c r="N6649" t="s">
        <v>307</v>
      </c>
      <c r="O6649" t="s">
        <v>307</v>
      </c>
      <c r="P6649" t="s">
        <v>307</v>
      </c>
      <c r="Q6649" t="s">
        <v>307</v>
      </c>
      <c r="R6649" t="s">
        <v>307</v>
      </c>
      <c r="S6649" t="s">
        <v>307</v>
      </c>
      <c r="T6649" t="s">
        <v>307</v>
      </c>
      <c r="U6649" t="s">
        <v>307</v>
      </c>
      <c r="V6649" t="s">
        <v>307</v>
      </c>
      <c r="W6649" t="s">
        <v>307</v>
      </c>
    </row>
    <row r="6650" spans="1:26" x14ac:dyDescent="0.25">
      <c r="A6650">
        <v>906</v>
      </c>
      <c r="B6650" t="s">
        <v>281</v>
      </c>
      <c r="C6650" t="s">
        <v>43</v>
      </c>
      <c r="D6650" t="s">
        <v>61</v>
      </c>
      <c r="E6650" t="s">
        <v>307</v>
      </c>
      <c r="F6650" t="s">
        <v>307</v>
      </c>
      <c r="G6650" t="s">
        <v>307</v>
      </c>
      <c r="H6650" t="s">
        <v>307</v>
      </c>
      <c r="I6650" t="s">
        <v>307</v>
      </c>
      <c r="J6650" t="s">
        <v>307</v>
      </c>
      <c r="K6650" t="s">
        <v>307</v>
      </c>
      <c r="L6650" t="s">
        <v>307</v>
      </c>
      <c r="M6650" t="s">
        <v>307</v>
      </c>
      <c r="N6650" t="s">
        <v>307</v>
      </c>
      <c r="O6650" t="s">
        <v>307</v>
      </c>
      <c r="P6650" t="s">
        <v>307</v>
      </c>
      <c r="Q6650" t="s">
        <v>307</v>
      </c>
      <c r="R6650" t="s">
        <v>307</v>
      </c>
      <c r="S6650" t="s">
        <v>307</v>
      </c>
      <c r="T6650" t="s">
        <v>307</v>
      </c>
      <c r="U6650" t="s">
        <v>307</v>
      </c>
      <c r="V6650" t="s">
        <v>307</v>
      </c>
      <c r="W6650" t="s">
        <v>307</v>
      </c>
    </row>
    <row r="6651" spans="1:26" x14ac:dyDescent="0.25">
      <c r="A6651">
        <v>906</v>
      </c>
      <c r="B6651" t="s">
        <v>281</v>
      </c>
      <c r="C6651" t="s">
        <v>43</v>
      </c>
      <c r="D6651" t="s">
        <v>62</v>
      </c>
      <c r="E6651" t="s">
        <v>307</v>
      </c>
      <c r="F6651" t="s">
        <v>307</v>
      </c>
      <c r="G6651" t="s">
        <v>307</v>
      </c>
      <c r="H6651" t="s">
        <v>307</v>
      </c>
      <c r="I6651" t="s">
        <v>307</v>
      </c>
      <c r="J6651" t="s">
        <v>307</v>
      </c>
      <c r="K6651" t="s">
        <v>307</v>
      </c>
      <c r="L6651" t="s">
        <v>307</v>
      </c>
      <c r="M6651" t="s">
        <v>307</v>
      </c>
      <c r="N6651" t="s">
        <v>307</v>
      </c>
      <c r="O6651" t="s">
        <v>307</v>
      </c>
      <c r="P6651" t="s">
        <v>307</v>
      </c>
      <c r="Q6651" t="s">
        <v>307</v>
      </c>
      <c r="R6651" t="s">
        <v>307</v>
      </c>
      <c r="S6651" t="s">
        <v>307</v>
      </c>
      <c r="T6651" t="s">
        <v>307</v>
      </c>
      <c r="U6651" t="s">
        <v>307</v>
      </c>
      <c r="V6651" t="s">
        <v>307</v>
      </c>
      <c r="W6651" t="s">
        <v>307</v>
      </c>
    </row>
    <row r="6652" spans="1:26" x14ac:dyDescent="0.25">
      <c r="A6652">
        <v>906</v>
      </c>
      <c r="B6652" t="s">
        <v>281</v>
      </c>
      <c r="C6652" t="s">
        <v>476</v>
      </c>
      <c r="D6652" t="s">
        <v>48</v>
      </c>
      <c r="E6652" t="s">
        <v>307</v>
      </c>
      <c r="F6652" t="s">
        <v>307</v>
      </c>
      <c r="G6652" t="s">
        <v>307</v>
      </c>
    </row>
    <row r="6653" spans="1:26" x14ac:dyDescent="0.25">
      <c r="A6653">
        <v>906</v>
      </c>
      <c r="B6653" t="s">
        <v>281</v>
      </c>
      <c r="C6653" t="s">
        <v>477</v>
      </c>
      <c r="D6653" t="s">
        <v>48</v>
      </c>
      <c r="E6653" t="s">
        <v>307</v>
      </c>
      <c r="F6653" t="s">
        <v>307</v>
      </c>
      <c r="G6653" t="s">
        <v>307</v>
      </c>
    </row>
    <row r="6654" spans="1:26" x14ac:dyDescent="0.25">
      <c r="A6654">
        <v>906</v>
      </c>
      <c r="B6654" t="s">
        <v>281</v>
      </c>
      <c r="C6654" t="s">
        <v>45</v>
      </c>
      <c r="D6654" t="s">
        <v>63</v>
      </c>
      <c r="E6654" t="s">
        <v>307</v>
      </c>
      <c r="F6654" t="s">
        <v>307</v>
      </c>
      <c r="G6654" t="s">
        <v>307</v>
      </c>
      <c r="H6654" t="s">
        <v>307</v>
      </c>
      <c r="I6654" t="s">
        <v>307</v>
      </c>
      <c r="J6654" t="s">
        <v>307</v>
      </c>
      <c r="K6654" t="s">
        <v>307</v>
      </c>
      <c r="L6654" t="s">
        <v>307</v>
      </c>
      <c r="M6654" t="s">
        <v>307</v>
      </c>
      <c r="N6654" t="s">
        <v>307</v>
      </c>
      <c r="O6654" t="s">
        <v>307</v>
      </c>
      <c r="P6654" t="s">
        <v>307</v>
      </c>
      <c r="Q6654" t="s">
        <v>307</v>
      </c>
      <c r="R6654" t="s">
        <v>307</v>
      </c>
      <c r="S6654" t="s">
        <v>307</v>
      </c>
      <c r="T6654" t="s">
        <v>307</v>
      </c>
      <c r="U6654" t="s">
        <v>307</v>
      </c>
      <c r="V6654" t="s">
        <v>307</v>
      </c>
      <c r="W6654" t="s">
        <v>307</v>
      </c>
    </row>
    <row r="6655" spans="1:26" x14ac:dyDescent="0.25">
      <c r="A6655">
        <v>906</v>
      </c>
      <c r="B6655" t="s">
        <v>281</v>
      </c>
      <c r="C6655" t="s">
        <v>45</v>
      </c>
      <c r="D6655" t="s">
        <v>64</v>
      </c>
      <c r="E6655" t="s">
        <v>307</v>
      </c>
      <c r="F6655" t="s">
        <v>307</v>
      </c>
      <c r="G6655" t="s">
        <v>307</v>
      </c>
      <c r="H6655" t="s">
        <v>307</v>
      </c>
      <c r="I6655" t="s">
        <v>307</v>
      </c>
      <c r="J6655" t="s">
        <v>307</v>
      </c>
      <c r="K6655" t="s">
        <v>307</v>
      </c>
      <c r="L6655" t="s">
        <v>307</v>
      </c>
      <c r="M6655" t="s">
        <v>307</v>
      </c>
      <c r="N6655" t="s">
        <v>307</v>
      </c>
      <c r="O6655" t="s">
        <v>307</v>
      </c>
      <c r="P6655" t="s">
        <v>307</v>
      </c>
      <c r="Q6655" t="s">
        <v>307</v>
      </c>
      <c r="R6655" t="s">
        <v>307</v>
      </c>
      <c r="S6655" t="s">
        <v>307</v>
      </c>
      <c r="T6655" t="s">
        <v>307</v>
      </c>
      <c r="U6655" t="s">
        <v>307</v>
      </c>
      <c r="V6655" t="s">
        <v>307</v>
      </c>
      <c r="W6655" t="s">
        <v>307</v>
      </c>
    </row>
    <row r="6656" spans="1:26" x14ac:dyDescent="0.25">
      <c r="A6656">
        <v>906</v>
      </c>
      <c r="B6656" t="s">
        <v>281</v>
      </c>
      <c r="C6656" t="s">
        <v>40</v>
      </c>
      <c r="D6656" t="s">
        <v>52</v>
      </c>
      <c r="E6656" t="s">
        <v>307</v>
      </c>
      <c r="F6656" t="s">
        <v>307</v>
      </c>
      <c r="G6656" t="s">
        <v>307</v>
      </c>
      <c r="H6656" t="s">
        <v>307</v>
      </c>
      <c r="I6656" t="s">
        <v>307</v>
      </c>
      <c r="J6656" t="s">
        <v>307</v>
      </c>
      <c r="K6656" t="s">
        <v>307</v>
      </c>
      <c r="L6656" t="s">
        <v>307</v>
      </c>
      <c r="M6656" t="s">
        <v>307</v>
      </c>
      <c r="N6656" t="s">
        <v>307</v>
      </c>
      <c r="O6656" t="s">
        <v>307</v>
      </c>
      <c r="P6656" t="s">
        <v>307</v>
      </c>
      <c r="Q6656" t="s">
        <v>307</v>
      </c>
      <c r="R6656" t="s">
        <v>307</v>
      </c>
      <c r="S6656" t="s">
        <v>307</v>
      </c>
      <c r="T6656" t="s">
        <v>307</v>
      </c>
      <c r="U6656" t="s">
        <v>307</v>
      </c>
      <c r="V6656" t="s">
        <v>307</v>
      </c>
      <c r="W6656" t="s">
        <v>307</v>
      </c>
      <c r="X6656" t="s">
        <v>307</v>
      </c>
      <c r="Y6656" t="s">
        <v>307</v>
      </c>
      <c r="Z6656" t="s">
        <v>307</v>
      </c>
    </row>
    <row r="6657" spans="1:42" x14ac:dyDescent="0.25">
      <c r="A6657">
        <v>906</v>
      </c>
      <c r="B6657" t="s">
        <v>281</v>
      </c>
      <c r="C6657" t="s">
        <v>40</v>
      </c>
      <c r="D6657" t="s">
        <v>53</v>
      </c>
      <c r="E6657" t="s">
        <v>307</v>
      </c>
      <c r="F6657" t="s">
        <v>307</v>
      </c>
      <c r="G6657" t="s">
        <v>307</v>
      </c>
      <c r="H6657" t="s">
        <v>307</v>
      </c>
      <c r="I6657" t="s">
        <v>307</v>
      </c>
      <c r="J6657" t="s">
        <v>307</v>
      </c>
      <c r="K6657" t="s">
        <v>307</v>
      </c>
      <c r="L6657" t="s">
        <v>307</v>
      </c>
      <c r="M6657" t="s">
        <v>307</v>
      </c>
      <c r="N6657" t="s">
        <v>307</v>
      </c>
      <c r="O6657" t="s">
        <v>307</v>
      </c>
      <c r="P6657" t="s">
        <v>307</v>
      </c>
      <c r="Q6657" t="s">
        <v>307</v>
      </c>
      <c r="R6657" t="s">
        <v>307</v>
      </c>
      <c r="S6657" t="s">
        <v>307</v>
      </c>
      <c r="T6657" t="s">
        <v>307</v>
      </c>
      <c r="U6657" t="s">
        <v>307</v>
      </c>
      <c r="V6657" t="s">
        <v>307</v>
      </c>
      <c r="W6657" t="s">
        <v>307</v>
      </c>
      <c r="X6657" t="s">
        <v>307</v>
      </c>
      <c r="Y6657" t="s">
        <v>307</v>
      </c>
      <c r="Z6657" t="s">
        <v>307</v>
      </c>
    </row>
    <row r="6658" spans="1:42" x14ac:dyDescent="0.25">
      <c r="A6658">
        <v>906</v>
      </c>
      <c r="B6658" t="s">
        <v>281</v>
      </c>
      <c r="C6658" t="s">
        <v>39</v>
      </c>
      <c r="D6658" t="s">
        <v>50</v>
      </c>
      <c r="E6658" t="s">
        <v>307</v>
      </c>
      <c r="F6658" t="s">
        <v>307</v>
      </c>
      <c r="G6658" t="s">
        <v>307</v>
      </c>
      <c r="H6658" t="s">
        <v>307</v>
      </c>
      <c r="I6658" t="s">
        <v>307</v>
      </c>
      <c r="J6658" t="s">
        <v>307</v>
      </c>
      <c r="K6658" t="s">
        <v>307</v>
      </c>
      <c r="L6658" t="s">
        <v>307</v>
      </c>
      <c r="M6658" t="s">
        <v>307</v>
      </c>
      <c r="N6658" t="s">
        <v>307</v>
      </c>
      <c r="O6658" t="s">
        <v>307</v>
      </c>
      <c r="P6658" t="s">
        <v>307</v>
      </c>
      <c r="Q6658" t="s">
        <v>307</v>
      </c>
      <c r="R6658" t="s">
        <v>307</v>
      </c>
      <c r="S6658" t="s">
        <v>307</v>
      </c>
      <c r="T6658" t="s">
        <v>307</v>
      </c>
      <c r="U6658" t="s">
        <v>307</v>
      </c>
      <c r="V6658" t="s">
        <v>307</v>
      </c>
      <c r="W6658" t="s">
        <v>307</v>
      </c>
      <c r="X6658" t="s">
        <v>307</v>
      </c>
      <c r="Y6658" t="s">
        <v>307</v>
      </c>
      <c r="Z6658" t="s">
        <v>307</v>
      </c>
      <c r="AA6658" t="s">
        <v>307</v>
      </c>
      <c r="AB6658" t="s">
        <v>307</v>
      </c>
      <c r="AC6658" t="s">
        <v>307</v>
      </c>
      <c r="AD6658" t="s">
        <v>307</v>
      </c>
      <c r="AE6658" t="s">
        <v>307</v>
      </c>
      <c r="AF6658" t="s">
        <v>307</v>
      </c>
      <c r="AG6658" t="s">
        <v>307</v>
      </c>
      <c r="AH6658" t="s">
        <v>307</v>
      </c>
      <c r="AI6658" t="s">
        <v>307</v>
      </c>
      <c r="AJ6658" t="s">
        <v>307</v>
      </c>
      <c r="AK6658" t="s">
        <v>307</v>
      </c>
      <c r="AL6658" t="s">
        <v>307</v>
      </c>
      <c r="AM6658" t="s">
        <v>307</v>
      </c>
      <c r="AN6658" t="s">
        <v>307</v>
      </c>
      <c r="AO6658" t="s">
        <v>307</v>
      </c>
      <c r="AP6658" t="s">
        <v>307</v>
      </c>
    </row>
    <row r="6659" spans="1:42" x14ac:dyDescent="0.25">
      <c r="A6659">
        <v>906</v>
      </c>
      <c r="B6659" t="s">
        <v>281</v>
      </c>
      <c r="C6659" t="s">
        <v>39</v>
      </c>
      <c r="D6659" t="s">
        <v>48</v>
      </c>
      <c r="E6659" t="s">
        <v>307</v>
      </c>
      <c r="F6659" t="s">
        <v>307</v>
      </c>
      <c r="G6659" t="s">
        <v>307</v>
      </c>
      <c r="H6659" t="s">
        <v>307</v>
      </c>
      <c r="I6659" t="s">
        <v>307</v>
      </c>
      <c r="J6659" t="s">
        <v>307</v>
      </c>
      <c r="K6659" t="s">
        <v>307</v>
      </c>
      <c r="L6659" t="s">
        <v>307</v>
      </c>
      <c r="M6659" t="s">
        <v>307</v>
      </c>
      <c r="N6659" t="s">
        <v>307</v>
      </c>
      <c r="O6659" t="s">
        <v>307</v>
      </c>
      <c r="P6659" t="s">
        <v>307</v>
      </c>
      <c r="Q6659" t="s">
        <v>307</v>
      </c>
      <c r="R6659" t="s">
        <v>307</v>
      </c>
      <c r="S6659" t="s">
        <v>307</v>
      </c>
      <c r="T6659" t="s">
        <v>307</v>
      </c>
      <c r="U6659" t="s">
        <v>307</v>
      </c>
      <c r="V6659" t="s">
        <v>307</v>
      </c>
      <c r="W6659" t="s">
        <v>307</v>
      </c>
      <c r="X6659" t="s">
        <v>307</v>
      </c>
      <c r="Y6659" t="s">
        <v>307</v>
      </c>
      <c r="Z6659" t="s">
        <v>307</v>
      </c>
      <c r="AA6659" t="s">
        <v>307</v>
      </c>
      <c r="AB6659" t="s">
        <v>307</v>
      </c>
      <c r="AC6659" t="s">
        <v>307</v>
      </c>
      <c r="AD6659" t="s">
        <v>307</v>
      </c>
      <c r="AE6659" t="s">
        <v>307</v>
      </c>
      <c r="AF6659" t="s">
        <v>307</v>
      </c>
      <c r="AG6659" t="s">
        <v>307</v>
      </c>
      <c r="AH6659" t="s">
        <v>307</v>
      </c>
      <c r="AI6659" t="s">
        <v>307</v>
      </c>
      <c r="AJ6659" t="s">
        <v>307</v>
      </c>
      <c r="AK6659" t="s">
        <v>307</v>
      </c>
      <c r="AL6659" t="s">
        <v>307</v>
      </c>
      <c r="AM6659" t="s">
        <v>307</v>
      </c>
      <c r="AN6659" t="s">
        <v>307</v>
      </c>
      <c r="AO6659" t="s">
        <v>307</v>
      </c>
      <c r="AP6659" t="s">
        <v>307</v>
      </c>
    </row>
    <row r="6660" spans="1:42" x14ac:dyDescent="0.25">
      <c r="A6660">
        <v>906</v>
      </c>
      <c r="B6660" t="s">
        <v>281</v>
      </c>
      <c r="C6660" t="s">
        <v>39</v>
      </c>
      <c r="D6660" t="s">
        <v>51</v>
      </c>
      <c r="E6660" t="s">
        <v>307</v>
      </c>
      <c r="F6660" t="s">
        <v>307</v>
      </c>
      <c r="G6660" t="s">
        <v>307</v>
      </c>
      <c r="H6660" t="s">
        <v>307</v>
      </c>
      <c r="I6660" t="s">
        <v>307</v>
      </c>
      <c r="J6660" t="s">
        <v>307</v>
      </c>
      <c r="K6660" t="s">
        <v>307</v>
      </c>
      <c r="L6660" t="s">
        <v>307</v>
      </c>
      <c r="M6660" t="s">
        <v>307</v>
      </c>
      <c r="N6660" t="s">
        <v>307</v>
      </c>
      <c r="O6660" t="s">
        <v>307</v>
      </c>
      <c r="P6660" t="s">
        <v>307</v>
      </c>
      <c r="Q6660" t="s">
        <v>307</v>
      </c>
      <c r="R6660" t="s">
        <v>307</v>
      </c>
      <c r="S6660" t="s">
        <v>307</v>
      </c>
      <c r="T6660" t="s">
        <v>307</v>
      </c>
      <c r="U6660" t="s">
        <v>307</v>
      </c>
      <c r="V6660" t="s">
        <v>307</v>
      </c>
      <c r="W6660" t="s">
        <v>307</v>
      </c>
      <c r="X6660" t="s">
        <v>307</v>
      </c>
      <c r="Y6660" t="s">
        <v>307</v>
      </c>
      <c r="Z6660" t="s">
        <v>307</v>
      </c>
      <c r="AA6660" t="s">
        <v>307</v>
      </c>
      <c r="AB6660" t="s">
        <v>307</v>
      </c>
      <c r="AC6660" t="s">
        <v>307</v>
      </c>
      <c r="AD6660" t="s">
        <v>307</v>
      </c>
      <c r="AE6660" t="s">
        <v>307</v>
      </c>
      <c r="AF6660" t="s">
        <v>307</v>
      </c>
      <c r="AG6660" t="s">
        <v>307</v>
      </c>
      <c r="AH6660" t="s">
        <v>307</v>
      </c>
      <c r="AI6660" t="s">
        <v>307</v>
      </c>
      <c r="AJ6660" t="s">
        <v>307</v>
      </c>
      <c r="AK6660" t="s">
        <v>307</v>
      </c>
      <c r="AL6660" t="s">
        <v>307</v>
      </c>
      <c r="AM6660" t="s">
        <v>307</v>
      </c>
      <c r="AN6660" t="s">
        <v>307</v>
      </c>
      <c r="AO6660" t="s">
        <v>307</v>
      </c>
      <c r="AP6660" t="s">
        <v>307</v>
      </c>
    </row>
    <row r="6661" spans="1:42" x14ac:dyDescent="0.25">
      <c r="A6661">
        <v>906</v>
      </c>
      <c r="B6661" t="s">
        <v>281</v>
      </c>
      <c r="C6661" t="s">
        <v>46</v>
      </c>
      <c r="D6661" t="s">
        <v>65</v>
      </c>
      <c r="E6661" t="s">
        <v>307</v>
      </c>
      <c r="F6661" t="s">
        <v>307</v>
      </c>
      <c r="G6661" t="s">
        <v>307</v>
      </c>
      <c r="H6661" t="s">
        <v>307</v>
      </c>
      <c r="I6661" t="s">
        <v>307</v>
      </c>
      <c r="J6661" t="s">
        <v>307</v>
      </c>
      <c r="K6661" t="s">
        <v>307</v>
      </c>
      <c r="L6661" t="s">
        <v>307</v>
      </c>
      <c r="M6661" t="s">
        <v>307</v>
      </c>
      <c r="N6661" t="s">
        <v>307</v>
      </c>
      <c r="O6661" t="s">
        <v>307</v>
      </c>
      <c r="P6661" t="s">
        <v>307</v>
      </c>
      <c r="Q6661" t="s">
        <v>307</v>
      </c>
      <c r="R6661" t="s">
        <v>307</v>
      </c>
      <c r="S6661" t="s">
        <v>307</v>
      </c>
      <c r="T6661" t="s">
        <v>307</v>
      </c>
      <c r="U6661" t="s">
        <v>307</v>
      </c>
      <c r="V6661" t="s">
        <v>307</v>
      </c>
      <c r="W6661" t="s">
        <v>307</v>
      </c>
      <c r="X6661" t="s">
        <v>307</v>
      </c>
      <c r="Y6661" t="s">
        <v>307</v>
      </c>
      <c r="Z6661" t="s">
        <v>307</v>
      </c>
    </row>
    <row r="6662" spans="1:42" x14ac:dyDescent="0.25">
      <c r="A6662">
        <v>906</v>
      </c>
      <c r="B6662" t="s">
        <v>281</v>
      </c>
      <c r="C6662" t="s">
        <v>46</v>
      </c>
      <c r="D6662" t="s">
        <v>66</v>
      </c>
      <c r="E6662" t="s">
        <v>307</v>
      </c>
      <c r="F6662" t="s">
        <v>307</v>
      </c>
      <c r="G6662" t="s">
        <v>307</v>
      </c>
      <c r="H6662" t="s">
        <v>307</v>
      </c>
      <c r="I6662" t="s">
        <v>307</v>
      </c>
      <c r="J6662" t="s">
        <v>307</v>
      </c>
      <c r="K6662" t="s">
        <v>307</v>
      </c>
      <c r="L6662" t="s">
        <v>307</v>
      </c>
      <c r="M6662" t="s">
        <v>307</v>
      </c>
      <c r="N6662" t="s">
        <v>307</v>
      </c>
      <c r="O6662" t="s">
        <v>307</v>
      </c>
      <c r="P6662" t="s">
        <v>307</v>
      </c>
      <c r="Q6662" t="s">
        <v>307</v>
      </c>
      <c r="R6662" t="s">
        <v>307</v>
      </c>
      <c r="S6662" t="s">
        <v>307</v>
      </c>
      <c r="T6662" t="s">
        <v>307</v>
      </c>
      <c r="U6662" t="s">
        <v>307</v>
      </c>
      <c r="V6662" t="s">
        <v>307</v>
      </c>
      <c r="W6662" t="s">
        <v>307</v>
      </c>
      <c r="X6662" t="s">
        <v>307</v>
      </c>
      <c r="Y6662" t="s">
        <v>307</v>
      </c>
      <c r="Z6662" t="s">
        <v>307</v>
      </c>
    </row>
    <row r="6663" spans="1:42" x14ac:dyDescent="0.25">
      <c r="A6663">
        <v>906</v>
      </c>
      <c r="B6663" t="s">
        <v>281</v>
      </c>
      <c r="C6663" t="s">
        <v>46</v>
      </c>
      <c r="D6663" t="s">
        <v>67</v>
      </c>
      <c r="E6663" t="s">
        <v>307</v>
      </c>
      <c r="F6663" t="s">
        <v>307</v>
      </c>
      <c r="G6663" t="s">
        <v>307</v>
      </c>
      <c r="H6663" t="s">
        <v>307</v>
      </c>
      <c r="I6663" t="s">
        <v>307</v>
      </c>
      <c r="J6663" t="s">
        <v>307</v>
      </c>
      <c r="K6663" t="s">
        <v>307</v>
      </c>
      <c r="L6663" t="s">
        <v>307</v>
      </c>
      <c r="M6663" t="s">
        <v>307</v>
      </c>
      <c r="N6663" t="s">
        <v>307</v>
      </c>
      <c r="O6663" t="s">
        <v>307</v>
      </c>
      <c r="P6663" t="s">
        <v>307</v>
      </c>
      <c r="Q6663" t="s">
        <v>307</v>
      </c>
      <c r="R6663" t="s">
        <v>307</v>
      </c>
      <c r="S6663" t="s">
        <v>307</v>
      </c>
      <c r="T6663" t="s">
        <v>307</v>
      </c>
      <c r="U6663" t="s">
        <v>307</v>
      </c>
      <c r="V6663" t="s">
        <v>307</v>
      </c>
      <c r="W6663" t="s">
        <v>307</v>
      </c>
      <c r="X6663" t="s">
        <v>307</v>
      </c>
      <c r="Y6663" t="s">
        <v>307</v>
      </c>
      <c r="Z6663" t="s">
        <v>307</v>
      </c>
    </row>
    <row r="6664" spans="1:42" x14ac:dyDescent="0.25">
      <c r="A6664">
        <v>906</v>
      </c>
      <c r="B6664" t="s">
        <v>281</v>
      </c>
      <c r="C6664" t="s">
        <v>46</v>
      </c>
      <c r="D6664" t="s">
        <v>68</v>
      </c>
      <c r="E6664" t="s">
        <v>307</v>
      </c>
      <c r="F6664" t="s">
        <v>307</v>
      </c>
      <c r="G6664" t="s">
        <v>307</v>
      </c>
      <c r="H6664" t="s">
        <v>307</v>
      </c>
      <c r="I6664" t="s">
        <v>307</v>
      </c>
      <c r="J6664" t="s">
        <v>307</v>
      </c>
      <c r="K6664" t="s">
        <v>307</v>
      </c>
      <c r="L6664" t="s">
        <v>307</v>
      </c>
      <c r="M6664" t="s">
        <v>307</v>
      </c>
      <c r="N6664" t="s">
        <v>307</v>
      </c>
      <c r="O6664" t="s">
        <v>307</v>
      </c>
      <c r="P6664" t="s">
        <v>307</v>
      </c>
      <c r="Q6664" t="s">
        <v>307</v>
      </c>
      <c r="R6664" t="s">
        <v>307</v>
      </c>
      <c r="S6664" t="s">
        <v>307</v>
      </c>
      <c r="T6664" t="s">
        <v>307</v>
      </c>
      <c r="U6664" t="s">
        <v>307</v>
      </c>
      <c r="V6664" t="s">
        <v>307</v>
      </c>
      <c r="W6664" t="s">
        <v>307</v>
      </c>
      <c r="X6664" t="s">
        <v>307</v>
      </c>
      <c r="Y6664" t="s">
        <v>307</v>
      </c>
      <c r="Z6664" t="s">
        <v>307</v>
      </c>
    </row>
    <row r="6665" spans="1:42" x14ac:dyDescent="0.25">
      <c r="A6665">
        <v>906</v>
      </c>
      <c r="B6665" t="s">
        <v>281</v>
      </c>
      <c r="C6665" t="s">
        <v>46</v>
      </c>
      <c r="D6665" t="s">
        <v>69</v>
      </c>
      <c r="E6665" t="s">
        <v>307</v>
      </c>
      <c r="F6665" t="s">
        <v>307</v>
      </c>
      <c r="G6665" t="s">
        <v>307</v>
      </c>
      <c r="H6665" t="s">
        <v>307</v>
      </c>
      <c r="I6665" t="s">
        <v>307</v>
      </c>
      <c r="J6665" t="s">
        <v>307</v>
      </c>
      <c r="K6665" t="s">
        <v>307</v>
      </c>
      <c r="L6665" t="s">
        <v>307</v>
      </c>
      <c r="M6665" t="s">
        <v>307</v>
      </c>
      <c r="N6665" t="s">
        <v>307</v>
      </c>
      <c r="O6665" t="s">
        <v>307</v>
      </c>
      <c r="P6665" t="s">
        <v>307</v>
      </c>
      <c r="Q6665" t="s">
        <v>307</v>
      </c>
      <c r="R6665" t="s">
        <v>307</v>
      </c>
      <c r="S6665" t="s">
        <v>307</v>
      </c>
      <c r="T6665" t="s">
        <v>307</v>
      </c>
      <c r="U6665" t="s">
        <v>307</v>
      </c>
      <c r="V6665" t="s">
        <v>307</v>
      </c>
      <c r="W6665" t="s">
        <v>307</v>
      </c>
      <c r="X6665" t="s">
        <v>307</v>
      </c>
      <c r="Y6665" t="s">
        <v>307</v>
      </c>
      <c r="Z6665" t="s">
        <v>307</v>
      </c>
    </row>
    <row r="6666" spans="1:42" x14ac:dyDescent="0.25">
      <c r="A6666">
        <v>906</v>
      </c>
      <c r="B6666" t="s">
        <v>281</v>
      </c>
      <c r="C6666" t="s">
        <v>46</v>
      </c>
      <c r="D6666" t="s">
        <v>70</v>
      </c>
      <c r="E6666" t="s">
        <v>307</v>
      </c>
      <c r="F6666" t="s">
        <v>307</v>
      </c>
      <c r="G6666" t="s">
        <v>307</v>
      </c>
      <c r="H6666" t="s">
        <v>307</v>
      </c>
      <c r="I6666" t="s">
        <v>307</v>
      </c>
      <c r="J6666" t="s">
        <v>307</v>
      </c>
      <c r="K6666" t="s">
        <v>307</v>
      </c>
      <c r="L6666" t="s">
        <v>307</v>
      </c>
      <c r="M6666" t="s">
        <v>307</v>
      </c>
      <c r="N6666" t="s">
        <v>307</v>
      </c>
      <c r="O6666" t="s">
        <v>307</v>
      </c>
      <c r="P6666" t="s">
        <v>307</v>
      </c>
      <c r="Q6666" t="s">
        <v>307</v>
      </c>
      <c r="R6666" t="s">
        <v>307</v>
      </c>
      <c r="S6666" t="s">
        <v>307</v>
      </c>
      <c r="T6666" t="s">
        <v>307</v>
      </c>
      <c r="U6666" t="s">
        <v>307</v>
      </c>
      <c r="V6666" t="s">
        <v>307</v>
      </c>
      <c r="W6666" t="s">
        <v>307</v>
      </c>
      <c r="X6666" t="s">
        <v>307</v>
      </c>
      <c r="Y6666" t="s">
        <v>307</v>
      </c>
      <c r="Z6666" t="s">
        <v>307</v>
      </c>
    </row>
    <row r="6667" spans="1:42" x14ac:dyDescent="0.25">
      <c r="A6667">
        <v>906</v>
      </c>
      <c r="B6667" t="s">
        <v>281</v>
      </c>
      <c r="C6667" t="s">
        <v>46</v>
      </c>
      <c r="D6667" t="s">
        <v>71</v>
      </c>
      <c r="E6667" t="s">
        <v>307</v>
      </c>
      <c r="F6667" t="s">
        <v>307</v>
      </c>
      <c r="G6667" t="s">
        <v>307</v>
      </c>
      <c r="H6667" t="s">
        <v>307</v>
      </c>
      <c r="I6667" t="s">
        <v>307</v>
      </c>
      <c r="J6667" t="s">
        <v>307</v>
      </c>
      <c r="K6667" t="s">
        <v>307</v>
      </c>
      <c r="L6667" t="s">
        <v>307</v>
      </c>
      <c r="M6667" t="s">
        <v>307</v>
      </c>
      <c r="N6667" t="s">
        <v>307</v>
      </c>
      <c r="O6667" t="s">
        <v>307</v>
      </c>
      <c r="P6667" t="s">
        <v>307</v>
      </c>
      <c r="Q6667" t="s">
        <v>307</v>
      </c>
      <c r="R6667" t="s">
        <v>307</v>
      </c>
      <c r="S6667" t="s">
        <v>307</v>
      </c>
      <c r="T6667" t="s">
        <v>307</v>
      </c>
      <c r="U6667" t="s">
        <v>307</v>
      </c>
      <c r="V6667" t="s">
        <v>307</v>
      </c>
      <c r="W6667" t="s">
        <v>307</v>
      </c>
      <c r="X6667" t="s">
        <v>307</v>
      </c>
      <c r="Y6667" t="s">
        <v>307</v>
      </c>
      <c r="Z6667" t="s">
        <v>307</v>
      </c>
    </row>
    <row r="6668" spans="1:42" x14ac:dyDescent="0.25">
      <c r="A6668">
        <v>906</v>
      </c>
      <c r="B6668" t="s">
        <v>281</v>
      </c>
      <c r="C6668" t="s">
        <v>46</v>
      </c>
      <c r="D6668" t="s">
        <v>72</v>
      </c>
      <c r="E6668" t="s">
        <v>307</v>
      </c>
      <c r="F6668" t="s">
        <v>307</v>
      </c>
      <c r="G6668" t="s">
        <v>307</v>
      </c>
      <c r="H6668" t="s">
        <v>307</v>
      </c>
      <c r="I6668" t="s">
        <v>307</v>
      </c>
      <c r="J6668" t="s">
        <v>307</v>
      </c>
      <c r="K6668" t="s">
        <v>307</v>
      </c>
      <c r="L6668" t="s">
        <v>307</v>
      </c>
      <c r="M6668" t="s">
        <v>307</v>
      </c>
      <c r="N6668" t="s">
        <v>307</v>
      </c>
      <c r="O6668" t="s">
        <v>307</v>
      </c>
      <c r="P6668" t="s">
        <v>307</v>
      </c>
      <c r="Q6668" t="s">
        <v>307</v>
      </c>
      <c r="R6668" t="s">
        <v>307</v>
      </c>
      <c r="S6668" t="s">
        <v>307</v>
      </c>
      <c r="T6668" t="s">
        <v>307</v>
      </c>
      <c r="U6668" t="s">
        <v>307</v>
      </c>
      <c r="V6668" t="s">
        <v>307</v>
      </c>
      <c r="W6668" t="s">
        <v>307</v>
      </c>
      <c r="X6668" t="s">
        <v>307</v>
      </c>
      <c r="Y6668" t="s">
        <v>307</v>
      </c>
      <c r="Z6668" t="s">
        <v>307</v>
      </c>
    </row>
    <row r="6669" spans="1:42" x14ac:dyDescent="0.25">
      <c r="A6669">
        <v>906</v>
      </c>
      <c r="B6669" t="s">
        <v>281</v>
      </c>
      <c r="C6669" t="s">
        <v>46</v>
      </c>
      <c r="D6669" t="s">
        <v>47</v>
      </c>
      <c r="E6669" t="s">
        <v>307</v>
      </c>
      <c r="F6669" t="s">
        <v>307</v>
      </c>
      <c r="G6669" t="s">
        <v>307</v>
      </c>
      <c r="H6669" t="s">
        <v>307</v>
      </c>
      <c r="I6669" t="s">
        <v>307</v>
      </c>
      <c r="J6669" t="s">
        <v>307</v>
      </c>
      <c r="K6669" t="s">
        <v>307</v>
      </c>
      <c r="L6669" t="s">
        <v>307</v>
      </c>
      <c r="M6669" t="s">
        <v>307</v>
      </c>
      <c r="N6669" t="s">
        <v>307</v>
      </c>
      <c r="O6669" t="s">
        <v>307</v>
      </c>
      <c r="P6669" t="s">
        <v>307</v>
      </c>
      <c r="Q6669" t="s">
        <v>307</v>
      </c>
      <c r="R6669" t="s">
        <v>307</v>
      </c>
      <c r="S6669" t="s">
        <v>307</v>
      </c>
      <c r="T6669" t="s">
        <v>307</v>
      </c>
      <c r="U6669" t="s">
        <v>307</v>
      </c>
      <c r="V6669" t="s">
        <v>307</v>
      </c>
      <c r="W6669" t="s">
        <v>307</v>
      </c>
      <c r="X6669" t="s">
        <v>307</v>
      </c>
      <c r="Y6669" t="s">
        <v>307</v>
      </c>
      <c r="Z6669" t="s">
        <v>307</v>
      </c>
    </row>
    <row r="6670" spans="1:42" x14ac:dyDescent="0.25">
      <c r="A6670">
        <v>906</v>
      </c>
      <c r="B6670" t="s">
        <v>281</v>
      </c>
      <c r="C6670" t="s">
        <v>46</v>
      </c>
      <c r="D6670" t="s">
        <v>48</v>
      </c>
      <c r="E6670" t="s">
        <v>307</v>
      </c>
      <c r="F6670" t="s">
        <v>307</v>
      </c>
      <c r="G6670" t="s">
        <v>307</v>
      </c>
      <c r="H6670" t="s">
        <v>307</v>
      </c>
      <c r="I6670" t="s">
        <v>307</v>
      </c>
      <c r="J6670" t="s">
        <v>307</v>
      </c>
      <c r="K6670" t="s">
        <v>307</v>
      </c>
      <c r="L6670" t="s">
        <v>307</v>
      </c>
      <c r="M6670" t="s">
        <v>307</v>
      </c>
      <c r="N6670" t="s">
        <v>307</v>
      </c>
      <c r="O6670" t="s">
        <v>307</v>
      </c>
      <c r="P6670" t="s">
        <v>307</v>
      </c>
      <c r="Q6670" t="s">
        <v>307</v>
      </c>
      <c r="R6670" t="s">
        <v>307</v>
      </c>
      <c r="S6670" t="s">
        <v>307</v>
      </c>
      <c r="T6670" t="s">
        <v>307</v>
      </c>
      <c r="U6670" t="s">
        <v>307</v>
      </c>
      <c r="V6670" t="s">
        <v>307</v>
      </c>
      <c r="W6670" t="s">
        <v>307</v>
      </c>
      <c r="X6670" t="s">
        <v>307</v>
      </c>
      <c r="Y6670" t="s">
        <v>307</v>
      </c>
      <c r="Z6670" t="s">
        <v>307</v>
      </c>
    </row>
    <row r="6671" spans="1:42" x14ac:dyDescent="0.25">
      <c r="A6671">
        <v>906</v>
      </c>
      <c r="B6671" t="s">
        <v>281</v>
      </c>
      <c r="C6671" t="s">
        <v>46</v>
      </c>
      <c r="D6671" t="s">
        <v>49</v>
      </c>
      <c r="E6671" t="s">
        <v>307</v>
      </c>
      <c r="F6671" t="s">
        <v>307</v>
      </c>
      <c r="G6671" t="s">
        <v>307</v>
      </c>
      <c r="H6671" t="s">
        <v>307</v>
      </c>
      <c r="I6671" t="s">
        <v>307</v>
      </c>
      <c r="J6671" t="s">
        <v>307</v>
      </c>
      <c r="K6671" t="s">
        <v>307</v>
      </c>
      <c r="L6671" t="s">
        <v>307</v>
      </c>
      <c r="M6671" t="s">
        <v>307</v>
      </c>
      <c r="N6671" t="s">
        <v>307</v>
      </c>
      <c r="O6671" t="s">
        <v>307</v>
      </c>
      <c r="P6671" t="s">
        <v>307</v>
      </c>
      <c r="Q6671" t="s">
        <v>307</v>
      </c>
      <c r="R6671" t="s">
        <v>307</v>
      </c>
      <c r="S6671" t="s">
        <v>307</v>
      </c>
      <c r="T6671" t="s">
        <v>307</v>
      </c>
      <c r="U6671" t="s">
        <v>307</v>
      </c>
      <c r="V6671" t="s">
        <v>307</v>
      </c>
      <c r="W6671" t="s">
        <v>307</v>
      </c>
      <c r="X6671" t="s">
        <v>307</v>
      </c>
      <c r="Y6671" t="s">
        <v>307</v>
      </c>
      <c r="Z6671" t="s">
        <v>307</v>
      </c>
    </row>
    <row r="6672" spans="1:42" x14ac:dyDescent="0.25">
      <c r="A6672">
        <v>906</v>
      </c>
      <c r="B6672" t="s">
        <v>281</v>
      </c>
      <c r="C6672" t="s">
        <v>41</v>
      </c>
      <c r="D6672" t="s">
        <v>48</v>
      </c>
      <c r="E6672" t="s">
        <v>307</v>
      </c>
      <c r="F6672" t="s">
        <v>307</v>
      </c>
      <c r="G6672" t="s">
        <v>307</v>
      </c>
      <c r="H6672" t="s">
        <v>307</v>
      </c>
      <c r="I6672" t="s">
        <v>307</v>
      </c>
      <c r="J6672" t="s">
        <v>307</v>
      </c>
      <c r="K6672" t="s">
        <v>307</v>
      </c>
      <c r="L6672" t="s">
        <v>307</v>
      </c>
      <c r="M6672" t="s">
        <v>307</v>
      </c>
      <c r="N6672" t="s">
        <v>307</v>
      </c>
      <c r="O6672" t="s">
        <v>307</v>
      </c>
      <c r="P6672" t="s">
        <v>307</v>
      </c>
      <c r="Q6672" t="s">
        <v>307</v>
      </c>
      <c r="R6672" t="s">
        <v>307</v>
      </c>
      <c r="S6672" t="s">
        <v>307</v>
      </c>
      <c r="T6672" t="s">
        <v>307</v>
      </c>
      <c r="U6672" t="s">
        <v>307</v>
      </c>
      <c r="V6672" t="s">
        <v>307</v>
      </c>
      <c r="W6672" t="s">
        <v>307</v>
      </c>
      <c r="X6672" t="s">
        <v>307</v>
      </c>
      <c r="Y6672" t="s">
        <v>307</v>
      </c>
      <c r="Z6672" t="s">
        <v>307</v>
      </c>
    </row>
    <row r="6673" spans="1:23" x14ac:dyDescent="0.25">
      <c r="A6673">
        <v>906</v>
      </c>
      <c r="B6673" t="s">
        <v>281</v>
      </c>
      <c r="C6673" t="s">
        <v>459</v>
      </c>
      <c r="D6673" t="s">
        <v>48</v>
      </c>
      <c r="E6673" t="s">
        <v>307</v>
      </c>
      <c r="F6673" t="s">
        <v>307</v>
      </c>
      <c r="G6673" t="s">
        <v>307</v>
      </c>
      <c r="H6673" t="s">
        <v>307</v>
      </c>
      <c r="I6673" t="s">
        <v>307</v>
      </c>
      <c r="J6673" t="s">
        <v>307</v>
      </c>
      <c r="K6673" t="s">
        <v>307</v>
      </c>
      <c r="L6673" t="s">
        <v>307</v>
      </c>
      <c r="M6673" t="s">
        <v>307</v>
      </c>
      <c r="N6673" t="s">
        <v>307</v>
      </c>
      <c r="O6673" t="s">
        <v>307</v>
      </c>
      <c r="P6673" t="s">
        <v>307</v>
      </c>
      <c r="Q6673" t="s">
        <v>307</v>
      </c>
    </row>
    <row r="6674" spans="1:23" x14ac:dyDescent="0.25">
      <c r="A6674">
        <v>906</v>
      </c>
      <c r="B6674" t="s">
        <v>281</v>
      </c>
      <c r="C6674" t="s">
        <v>304</v>
      </c>
      <c r="D6674" t="s">
        <v>48</v>
      </c>
      <c r="E6674" t="s">
        <v>307</v>
      </c>
      <c r="F6674" t="s">
        <v>307</v>
      </c>
      <c r="G6674" t="s">
        <v>307</v>
      </c>
      <c r="H6674" t="s">
        <v>307</v>
      </c>
      <c r="I6674" t="s">
        <v>307</v>
      </c>
      <c r="J6674" t="s">
        <v>307</v>
      </c>
      <c r="K6674" t="s">
        <v>307</v>
      </c>
      <c r="L6674" t="s">
        <v>307</v>
      </c>
      <c r="M6674" t="s">
        <v>307</v>
      </c>
      <c r="N6674" t="s">
        <v>307</v>
      </c>
      <c r="O6674" t="s">
        <v>307</v>
      </c>
      <c r="P6674" t="s">
        <v>307</v>
      </c>
      <c r="Q6674" t="s">
        <v>307</v>
      </c>
    </row>
    <row r="6675" spans="1:23" x14ac:dyDescent="0.25">
      <c r="A6675">
        <v>906</v>
      </c>
      <c r="B6675" t="s">
        <v>281</v>
      </c>
      <c r="C6675" t="s">
        <v>433</v>
      </c>
      <c r="D6675" t="s">
        <v>48</v>
      </c>
      <c r="E6675" t="s">
        <v>307</v>
      </c>
      <c r="F6675" t="s">
        <v>307</v>
      </c>
      <c r="G6675" t="s">
        <v>307</v>
      </c>
      <c r="H6675" t="s">
        <v>307</v>
      </c>
      <c r="I6675" t="s">
        <v>307</v>
      </c>
      <c r="J6675" t="s">
        <v>307</v>
      </c>
      <c r="K6675" t="s">
        <v>307</v>
      </c>
      <c r="L6675" t="s">
        <v>307</v>
      </c>
      <c r="M6675" t="s">
        <v>307</v>
      </c>
      <c r="N6675" t="s">
        <v>307</v>
      </c>
      <c r="O6675" t="s">
        <v>307</v>
      </c>
      <c r="P6675" t="s">
        <v>307</v>
      </c>
      <c r="Q6675" t="s">
        <v>307</v>
      </c>
    </row>
    <row r="6676" spans="1:23" x14ac:dyDescent="0.25">
      <c r="A6676">
        <v>906</v>
      </c>
      <c r="B6676" t="s">
        <v>281</v>
      </c>
      <c r="C6676" t="s">
        <v>305</v>
      </c>
      <c r="D6676" t="s">
        <v>48</v>
      </c>
      <c r="E6676" t="s">
        <v>307</v>
      </c>
      <c r="F6676" t="s">
        <v>307</v>
      </c>
      <c r="G6676" t="s">
        <v>307</v>
      </c>
      <c r="H6676" t="s">
        <v>307</v>
      </c>
      <c r="I6676" t="s">
        <v>307</v>
      </c>
      <c r="J6676" t="s">
        <v>307</v>
      </c>
      <c r="K6676" t="s">
        <v>307</v>
      </c>
      <c r="L6676" t="s">
        <v>307</v>
      </c>
      <c r="M6676" t="s">
        <v>307</v>
      </c>
      <c r="N6676" t="s">
        <v>307</v>
      </c>
      <c r="O6676" t="s">
        <v>307</v>
      </c>
      <c r="P6676" t="s">
        <v>307</v>
      </c>
      <c r="Q6676" t="s">
        <v>307</v>
      </c>
    </row>
    <row r="6677" spans="1:23" x14ac:dyDescent="0.25">
      <c r="A6677">
        <v>906</v>
      </c>
      <c r="B6677" t="s">
        <v>281</v>
      </c>
      <c r="C6677" t="s">
        <v>306</v>
      </c>
      <c r="D6677" t="s">
        <v>48</v>
      </c>
      <c r="E6677" t="s">
        <v>307</v>
      </c>
      <c r="F6677" t="s">
        <v>307</v>
      </c>
      <c r="G6677" t="s">
        <v>307</v>
      </c>
      <c r="H6677" t="s">
        <v>307</v>
      </c>
      <c r="I6677" t="s">
        <v>307</v>
      </c>
      <c r="J6677" t="s">
        <v>307</v>
      </c>
      <c r="K6677" t="s">
        <v>307</v>
      </c>
      <c r="L6677" t="s">
        <v>307</v>
      </c>
      <c r="M6677" t="s">
        <v>307</v>
      </c>
      <c r="N6677" t="s">
        <v>307</v>
      </c>
      <c r="O6677" t="s">
        <v>307</v>
      </c>
      <c r="P6677" t="s">
        <v>307</v>
      </c>
      <c r="Q6677" t="s">
        <v>307</v>
      </c>
    </row>
    <row r="6678" spans="1:23" x14ac:dyDescent="0.25">
      <c r="A6678">
        <v>906</v>
      </c>
      <c r="B6678" t="s">
        <v>281</v>
      </c>
      <c r="C6678" t="s">
        <v>44</v>
      </c>
      <c r="D6678" t="s">
        <v>54</v>
      </c>
      <c r="E6678" t="s">
        <v>307</v>
      </c>
      <c r="F6678" t="s">
        <v>307</v>
      </c>
      <c r="G6678" t="s">
        <v>307</v>
      </c>
      <c r="H6678" t="s">
        <v>307</v>
      </c>
      <c r="I6678" t="s">
        <v>307</v>
      </c>
      <c r="J6678" t="s">
        <v>307</v>
      </c>
      <c r="K6678" t="s">
        <v>307</v>
      </c>
      <c r="L6678" t="s">
        <v>307</v>
      </c>
      <c r="M6678" t="s">
        <v>307</v>
      </c>
      <c r="N6678" t="s">
        <v>307</v>
      </c>
      <c r="O6678" t="s">
        <v>307</v>
      </c>
      <c r="P6678" t="s">
        <v>307</v>
      </c>
      <c r="Q6678" t="s">
        <v>307</v>
      </c>
      <c r="R6678" t="s">
        <v>307</v>
      </c>
      <c r="S6678" t="s">
        <v>307</v>
      </c>
      <c r="T6678" t="s">
        <v>307</v>
      </c>
      <c r="U6678" t="s">
        <v>307</v>
      </c>
      <c r="V6678" t="s">
        <v>307</v>
      </c>
      <c r="W6678" t="s">
        <v>307</v>
      </c>
    </row>
    <row r="6679" spans="1:23" x14ac:dyDescent="0.25">
      <c r="A6679">
        <v>906</v>
      </c>
      <c r="B6679" t="s">
        <v>281</v>
      </c>
      <c r="C6679" t="s">
        <v>44</v>
      </c>
      <c r="D6679" t="s">
        <v>55</v>
      </c>
      <c r="E6679" t="s">
        <v>307</v>
      </c>
      <c r="F6679" t="s">
        <v>307</v>
      </c>
      <c r="G6679" t="s">
        <v>307</v>
      </c>
      <c r="H6679" t="s">
        <v>307</v>
      </c>
      <c r="I6679" t="s">
        <v>307</v>
      </c>
      <c r="J6679" t="s">
        <v>307</v>
      </c>
      <c r="K6679" t="s">
        <v>307</v>
      </c>
      <c r="L6679" t="s">
        <v>307</v>
      </c>
      <c r="M6679" t="s">
        <v>307</v>
      </c>
      <c r="N6679" t="s">
        <v>307</v>
      </c>
      <c r="O6679" t="s">
        <v>307</v>
      </c>
      <c r="P6679" t="s">
        <v>307</v>
      </c>
      <c r="Q6679" t="s">
        <v>307</v>
      </c>
      <c r="R6679" t="s">
        <v>307</v>
      </c>
      <c r="S6679" t="s">
        <v>307</v>
      </c>
      <c r="T6679" t="s">
        <v>307</v>
      </c>
      <c r="U6679" t="s">
        <v>307</v>
      </c>
      <c r="V6679" t="s">
        <v>307</v>
      </c>
      <c r="W6679" t="s">
        <v>307</v>
      </c>
    </row>
    <row r="6680" spans="1:23" x14ac:dyDescent="0.25">
      <c r="A6680">
        <v>906</v>
      </c>
      <c r="B6680" t="s">
        <v>281</v>
      </c>
      <c r="C6680" t="s">
        <v>44</v>
      </c>
      <c r="D6680" t="s">
        <v>56</v>
      </c>
      <c r="E6680" t="s">
        <v>307</v>
      </c>
      <c r="F6680" t="s">
        <v>307</v>
      </c>
      <c r="G6680" t="s">
        <v>307</v>
      </c>
      <c r="H6680" t="s">
        <v>307</v>
      </c>
      <c r="I6680" t="s">
        <v>307</v>
      </c>
      <c r="J6680" t="s">
        <v>307</v>
      </c>
      <c r="K6680" t="s">
        <v>307</v>
      </c>
      <c r="L6680" t="s">
        <v>307</v>
      </c>
      <c r="M6680" t="s">
        <v>307</v>
      </c>
      <c r="N6680" t="s">
        <v>307</v>
      </c>
      <c r="O6680" t="s">
        <v>307</v>
      </c>
      <c r="P6680" t="s">
        <v>307</v>
      </c>
      <c r="Q6680" t="s">
        <v>307</v>
      </c>
      <c r="R6680" t="s">
        <v>307</v>
      </c>
      <c r="S6680" t="s">
        <v>307</v>
      </c>
      <c r="T6680" t="s">
        <v>307</v>
      </c>
      <c r="U6680" t="s">
        <v>307</v>
      </c>
      <c r="V6680" t="s">
        <v>307</v>
      </c>
      <c r="W6680" t="s">
        <v>307</v>
      </c>
    </row>
    <row r="6681" spans="1:23" x14ac:dyDescent="0.25">
      <c r="A6681">
        <v>906</v>
      </c>
      <c r="B6681" t="s">
        <v>281</v>
      </c>
      <c r="C6681" t="s">
        <v>44</v>
      </c>
      <c r="D6681" t="s">
        <v>57</v>
      </c>
      <c r="E6681" t="s">
        <v>307</v>
      </c>
      <c r="F6681" t="s">
        <v>307</v>
      </c>
      <c r="G6681" t="s">
        <v>307</v>
      </c>
      <c r="H6681" t="s">
        <v>307</v>
      </c>
      <c r="I6681" t="s">
        <v>307</v>
      </c>
      <c r="J6681" t="s">
        <v>307</v>
      </c>
      <c r="K6681" t="s">
        <v>307</v>
      </c>
      <c r="L6681" t="s">
        <v>307</v>
      </c>
      <c r="M6681" t="s">
        <v>307</v>
      </c>
      <c r="N6681" t="s">
        <v>307</v>
      </c>
      <c r="O6681" t="s">
        <v>307</v>
      </c>
      <c r="P6681" t="s">
        <v>307</v>
      </c>
      <c r="Q6681" t="s">
        <v>307</v>
      </c>
      <c r="R6681" t="s">
        <v>307</v>
      </c>
      <c r="S6681" t="s">
        <v>307</v>
      </c>
      <c r="T6681" t="s">
        <v>307</v>
      </c>
      <c r="U6681" t="s">
        <v>307</v>
      </c>
      <c r="V6681" t="s">
        <v>307</v>
      </c>
      <c r="W6681" t="s">
        <v>307</v>
      </c>
    </row>
    <row r="6682" spans="1:23" x14ac:dyDescent="0.25">
      <c r="A6682">
        <v>906</v>
      </c>
      <c r="B6682" t="s">
        <v>281</v>
      </c>
      <c r="C6682" t="s">
        <v>44</v>
      </c>
      <c r="D6682" t="s">
        <v>58</v>
      </c>
      <c r="E6682" t="s">
        <v>307</v>
      </c>
      <c r="F6682" t="s">
        <v>307</v>
      </c>
      <c r="G6682" t="s">
        <v>307</v>
      </c>
      <c r="H6682" t="s">
        <v>307</v>
      </c>
      <c r="I6682" t="s">
        <v>307</v>
      </c>
      <c r="J6682" t="s">
        <v>307</v>
      </c>
      <c r="K6682" t="s">
        <v>307</v>
      </c>
      <c r="L6682" t="s">
        <v>307</v>
      </c>
      <c r="M6682" t="s">
        <v>307</v>
      </c>
      <c r="N6682" t="s">
        <v>307</v>
      </c>
      <c r="O6682" t="s">
        <v>307</v>
      </c>
      <c r="P6682" t="s">
        <v>307</v>
      </c>
      <c r="Q6682" t="s">
        <v>307</v>
      </c>
      <c r="R6682" t="s">
        <v>307</v>
      </c>
      <c r="S6682" t="s">
        <v>307</v>
      </c>
      <c r="T6682" t="s">
        <v>307</v>
      </c>
      <c r="U6682" t="s">
        <v>307</v>
      </c>
      <c r="V6682" t="s">
        <v>307</v>
      </c>
      <c r="W6682" t="s">
        <v>307</v>
      </c>
    </row>
    <row r="6683" spans="1:23" x14ac:dyDescent="0.25">
      <c r="A6683">
        <v>906</v>
      </c>
      <c r="B6683" t="s">
        <v>281</v>
      </c>
      <c r="C6683" t="s">
        <v>44</v>
      </c>
      <c r="D6683" t="s">
        <v>59</v>
      </c>
      <c r="E6683" t="s">
        <v>307</v>
      </c>
      <c r="F6683" t="s">
        <v>307</v>
      </c>
      <c r="G6683" t="s">
        <v>307</v>
      </c>
      <c r="H6683" t="s">
        <v>307</v>
      </c>
      <c r="I6683" t="s">
        <v>307</v>
      </c>
      <c r="J6683" t="s">
        <v>307</v>
      </c>
      <c r="K6683" t="s">
        <v>307</v>
      </c>
      <c r="L6683" t="s">
        <v>307</v>
      </c>
      <c r="M6683" t="s">
        <v>307</v>
      </c>
      <c r="N6683" t="s">
        <v>307</v>
      </c>
      <c r="O6683" t="s">
        <v>307</v>
      </c>
      <c r="P6683" t="s">
        <v>307</v>
      </c>
      <c r="Q6683" t="s">
        <v>307</v>
      </c>
      <c r="R6683" t="s">
        <v>307</v>
      </c>
      <c r="S6683" t="s">
        <v>307</v>
      </c>
      <c r="T6683" t="s">
        <v>307</v>
      </c>
      <c r="U6683" t="s">
        <v>307</v>
      </c>
      <c r="V6683" t="s">
        <v>307</v>
      </c>
      <c r="W6683" t="s">
        <v>307</v>
      </c>
    </row>
    <row r="6684" spans="1:23" x14ac:dyDescent="0.25">
      <c r="A6684">
        <v>906</v>
      </c>
      <c r="B6684" t="s">
        <v>281</v>
      </c>
      <c r="C6684" t="s">
        <v>44</v>
      </c>
      <c r="D6684" t="s">
        <v>60</v>
      </c>
      <c r="E6684" t="s">
        <v>307</v>
      </c>
      <c r="F6684" t="s">
        <v>307</v>
      </c>
      <c r="G6684" t="s">
        <v>307</v>
      </c>
      <c r="H6684" t="s">
        <v>307</v>
      </c>
      <c r="I6684" t="s">
        <v>307</v>
      </c>
      <c r="J6684" t="s">
        <v>307</v>
      </c>
      <c r="K6684" t="s">
        <v>307</v>
      </c>
      <c r="L6684" t="s">
        <v>307</v>
      </c>
      <c r="M6684" t="s">
        <v>307</v>
      </c>
      <c r="N6684" t="s">
        <v>307</v>
      </c>
      <c r="O6684" t="s">
        <v>307</v>
      </c>
      <c r="P6684" t="s">
        <v>307</v>
      </c>
      <c r="Q6684" t="s">
        <v>307</v>
      </c>
      <c r="R6684" t="s">
        <v>307</v>
      </c>
      <c r="S6684" t="s">
        <v>307</v>
      </c>
      <c r="T6684" t="s">
        <v>307</v>
      </c>
      <c r="U6684" t="s">
        <v>307</v>
      </c>
      <c r="V6684" t="s">
        <v>307</v>
      </c>
      <c r="W6684" t="s">
        <v>307</v>
      </c>
    </row>
    <row r="6685" spans="1:23" x14ac:dyDescent="0.25">
      <c r="A6685">
        <v>906</v>
      </c>
      <c r="B6685" t="s">
        <v>281</v>
      </c>
      <c r="C6685" t="s">
        <v>44</v>
      </c>
      <c r="D6685" t="s">
        <v>61</v>
      </c>
      <c r="E6685" t="s">
        <v>307</v>
      </c>
      <c r="F6685" t="s">
        <v>307</v>
      </c>
      <c r="G6685" t="s">
        <v>307</v>
      </c>
      <c r="H6685" t="s">
        <v>307</v>
      </c>
      <c r="I6685" t="s">
        <v>307</v>
      </c>
      <c r="J6685" t="s">
        <v>307</v>
      </c>
      <c r="K6685" t="s">
        <v>307</v>
      </c>
      <c r="L6685" t="s">
        <v>307</v>
      </c>
      <c r="M6685" t="s">
        <v>307</v>
      </c>
      <c r="N6685" t="s">
        <v>307</v>
      </c>
      <c r="O6685" t="s">
        <v>307</v>
      </c>
      <c r="P6685" t="s">
        <v>307</v>
      </c>
      <c r="Q6685" t="s">
        <v>307</v>
      </c>
      <c r="R6685" t="s">
        <v>307</v>
      </c>
      <c r="S6685" t="s">
        <v>307</v>
      </c>
      <c r="T6685" t="s">
        <v>307</v>
      </c>
      <c r="U6685" t="s">
        <v>307</v>
      </c>
      <c r="V6685" t="s">
        <v>307</v>
      </c>
      <c r="W6685" t="s">
        <v>307</v>
      </c>
    </row>
    <row r="6686" spans="1:23" x14ac:dyDescent="0.25">
      <c r="A6686">
        <v>906</v>
      </c>
      <c r="B6686" t="s">
        <v>281</v>
      </c>
      <c r="C6686" t="s">
        <v>44</v>
      </c>
      <c r="D6686" t="s">
        <v>62</v>
      </c>
      <c r="E6686" t="s">
        <v>307</v>
      </c>
      <c r="F6686" t="s">
        <v>307</v>
      </c>
      <c r="G6686" t="s">
        <v>307</v>
      </c>
      <c r="H6686" t="s">
        <v>307</v>
      </c>
      <c r="I6686" t="s">
        <v>307</v>
      </c>
      <c r="J6686" t="s">
        <v>307</v>
      </c>
      <c r="K6686" t="s">
        <v>307</v>
      </c>
      <c r="L6686" t="s">
        <v>307</v>
      </c>
      <c r="M6686" t="s">
        <v>307</v>
      </c>
      <c r="N6686" t="s">
        <v>307</v>
      </c>
      <c r="O6686" t="s">
        <v>307</v>
      </c>
      <c r="P6686" t="s">
        <v>307</v>
      </c>
      <c r="Q6686" t="s">
        <v>307</v>
      </c>
      <c r="R6686" t="s">
        <v>307</v>
      </c>
      <c r="S6686" t="s">
        <v>307</v>
      </c>
      <c r="T6686" t="s">
        <v>307</v>
      </c>
      <c r="U6686" t="s">
        <v>307</v>
      </c>
      <c r="V6686" t="s">
        <v>307</v>
      </c>
      <c r="W6686" t="s">
        <v>307</v>
      </c>
    </row>
    <row r="6687" spans="1:23" x14ac:dyDescent="0.25">
      <c r="A6687">
        <v>906</v>
      </c>
      <c r="B6687" t="s">
        <v>281</v>
      </c>
      <c r="C6687" t="s">
        <v>450</v>
      </c>
      <c r="D6687" t="s">
        <v>48</v>
      </c>
      <c r="E6687" t="s">
        <v>307</v>
      </c>
      <c r="F6687" t="s">
        <v>307</v>
      </c>
      <c r="G6687" t="s">
        <v>307</v>
      </c>
      <c r="H6687" t="s">
        <v>307</v>
      </c>
      <c r="I6687" t="s">
        <v>307</v>
      </c>
      <c r="J6687" t="s">
        <v>307</v>
      </c>
      <c r="K6687" t="s">
        <v>307</v>
      </c>
      <c r="L6687" t="s">
        <v>307</v>
      </c>
      <c r="M6687" t="s">
        <v>307</v>
      </c>
      <c r="N6687" t="s">
        <v>307</v>
      </c>
      <c r="O6687" t="s">
        <v>307</v>
      </c>
      <c r="P6687" t="s">
        <v>307</v>
      </c>
      <c r="Q6687" t="s">
        <v>307</v>
      </c>
      <c r="R6687" t="s">
        <v>307</v>
      </c>
    </row>
    <row r="6688" spans="1:23" x14ac:dyDescent="0.25">
      <c r="A6688">
        <v>906</v>
      </c>
      <c r="B6688" t="s">
        <v>281</v>
      </c>
      <c r="C6688" t="s">
        <v>449</v>
      </c>
      <c r="D6688" t="s">
        <v>48</v>
      </c>
      <c r="E6688" t="s">
        <v>307</v>
      </c>
      <c r="F6688" t="s">
        <v>307</v>
      </c>
      <c r="G6688" t="s">
        <v>307</v>
      </c>
      <c r="H6688" t="s">
        <v>307</v>
      </c>
      <c r="I6688" t="s">
        <v>307</v>
      </c>
      <c r="J6688" t="s">
        <v>307</v>
      </c>
      <c r="K6688" t="s">
        <v>307</v>
      </c>
      <c r="L6688" t="s">
        <v>307</v>
      </c>
      <c r="M6688" t="s">
        <v>307</v>
      </c>
      <c r="N6688" t="s">
        <v>307</v>
      </c>
      <c r="O6688" t="s">
        <v>307</v>
      </c>
      <c r="P6688" t="s">
        <v>307</v>
      </c>
      <c r="Q6688" t="s">
        <v>307</v>
      </c>
      <c r="R6688" t="s">
        <v>307</v>
      </c>
    </row>
    <row r="6689" spans="1:26" x14ac:dyDescent="0.25">
      <c r="A6689">
        <v>906</v>
      </c>
      <c r="B6689" t="s">
        <v>281</v>
      </c>
      <c r="C6689" t="s">
        <v>475</v>
      </c>
      <c r="D6689" t="s">
        <v>48</v>
      </c>
      <c r="E6689" t="s">
        <v>307</v>
      </c>
      <c r="F6689" t="s">
        <v>307</v>
      </c>
      <c r="G6689" t="s">
        <v>307</v>
      </c>
    </row>
    <row r="6690" spans="1:26" x14ac:dyDescent="0.25">
      <c r="A6690">
        <v>906</v>
      </c>
      <c r="B6690" t="s">
        <v>281</v>
      </c>
      <c r="C6690" t="s">
        <v>42</v>
      </c>
      <c r="D6690" t="s">
        <v>48</v>
      </c>
      <c r="E6690" t="s">
        <v>307</v>
      </c>
      <c r="F6690" t="s">
        <v>307</v>
      </c>
      <c r="G6690" t="s">
        <v>307</v>
      </c>
      <c r="H6690" t="s">
        <v>307</v>
      </c>
      <c r="I6690" t="s">
        <v>307</v>
      </c>
      <c r="J6690" t="s">
        <v>307</v>
      </c>
      <c r="K6690" t="s">
        <v>307</v>
      </c>
      <c r="L6690" t="s">
        <v>307</v>
      </c>
      <c r="M6690" t="s">
        <v>307</v>
      </c>
      <c r="N6690" t="s">
        <v>307</v>
      </c>
      <c r="O6690" t="s">
        <v>307</v>
      </c>
      <c r="P6690" t="s">
        <v>307</v>
      </c>
      <c r="Q6690" t="s">
        <v>307</v>
      </c>
      <c r="R6690" t="s">
        <v>307</v>
      </c>
      <c r="S6690" t="s">
        <v>307</v>
      </c>
      <c r="T6690" t="s">
        <v>307</v>
      </c>
      <c r="U6690" t="s">
        <v>307</v>
      </c>
      <c r="V6690" t="s">
        <v>307</v>
      </c>
      <c r="W6690" t="s">
        <v>307</v>
      </c>
      <c r="X6690" t="s">
        <v>307</v>
      </c>
      <c r="Y6690" t="s">
        <v>307</v>
      </c>
      <c r="Z6690" t="s">
        <v>307</v>
      </c>
    </row>
    <row r="6691" spans="1:26" x14ac:dyDescent="0.25">
      <c r="A6691">
        <v>907</v>
      </c>
      <c r="B6691" t="s">
        <v>282</v>
      </c>
      <c r="C6691" t="s">
        <v>43</v>
      </c>
      <c r="D6691" t="s">
        <v>54</v>
      </c>
      <c r="E6691" t="s">
        <v>307</v>
      </c>
      <c r="F6691" t="s">
        <v>307</v>
      </c>
      <c r="G6691" t="s">
        <v>307</v>
      </c>
      <c r="H6691" t="s">
        <v>307</v>
      </c>
      <c r="I6691" t="s">
        <v>307</v>
      </c>
      <c r="J6691" t="s">
        <v>307</v>
      </c>
      <c r="K6691" t="s">
        <v>307</v>
      </c>
      <c r="L6691" t="s">
        <v>307</v>
      </c>
      <c r="M6691" t="s">
        <v>307</v>
      </c>
      <c r="N6691" t="s">
        <v>307</v>
      </c>
      <c r="O6691" t="s">
        <v>307</v>
      </c>
      <c r="P6691" t="s">
        <v>307</v>
      </c>
      <c r="Q6691" t="s">
        <v>307</v>
      </c>
      <c r="R6691" t="s">
        <v>307</v>
      </c>
      <c r="S6691" t="s">
        <v>307</v>
      </c>
      <c r="T6691" t="s">
        <v>307</v>
      </c>
      <c r="U6691" t="s">
        <v>307</v>
      </c>
      <c r="V6691" t="s">
        <v>307</v>
      </c>
      <c r="W6691" t="s">
        <v>307</v>
      </c>
    </row>
    <row r="6692" spans="1:26" x14ac:dyDescent="0.25">
      <c r="A6692">
        <v>907</v>
      </c>
      <c r="B6692" t="s">
        <v>282</v>
      </c>
      <c r="C6692" t="s">
        <v>43</v>
      </c>
      <c r="D6692" t="s">
        <v>55</v>
      </c>
      <c r="E6692" t="s">
        <v>307</v>
      </c>
      <c r="F6692" t="s">
        <v>307</v>
      </c>
      <c r="G6692" t="s">
        <v>307</v>
      </c>
      <c r="H6692" t="s">
        <v>307</v>
      </c>
      <c r="I6692" t="s">
        <v>307</v>
      </c>
      <c r="J6692" t="s">
        <v>307</v>
      </c>
      <c r="K6692" t="s">
        <v>307</v>
      </c>
      <c r="L6692" t="s">
        <v>307</v>
      </c>
      <c r="M6692" t="s">
        <v>307</v>
      </c>
      <c r="N6692" t="s">
        <v>307</v>
      </c>
      <c r="O6692" t="s">
        <v>307</v>
      </c>
      <c r="P6692" t="s">
        <v>307</v>
      </c>
      <c r="Q6692" t="s">
        <v>307</v>
      </c>
      <c r="R6692" t="s">
        <v>307</v>
      </c>
      <c r="S6692" t="s">
        <v>307</v>
      </c>
      <c r="T6692" t="s">
        <v>307</v>
      </c>
      <c r="U6692" t="s">
        <v>307</v>
      </c>
      <c r="V6692" t="s">
        <v>307</v>
      </c>
      <c r="W6692" t="s">
        <v>307</v>
      </c>
    </row>
    <row r="6693" spans="1:26" x14ac:dyDescent="0.25">
      <c r="A6693">
        <v>907</v>
      </c>
      <c r="B6693" t="s">
        <v>282</v>
      </c>
      <c r="C6693" t="s">
        <v>43</v>
      </c>
      <c r="D6693" t="s">
        <v>56</v>
      </c>
      <c r="E6693" t="s">
        <v>307</v>
      </c>
      <c r="F6693" t="s">
        <v>307</v>
      </c>
      <c r="G6693" t="s">
        <v>307</v>
      </c>
      <c r="H6693" t="s">
        <v>307</v>
      </c>
      <c r="I6693" t="s">
        <v>307</v>
      </c>
      <c r="J6693" t="s">
        <v>307</v>
      </c>
      <c r="K6693" t="s">
        <v>307</v>
      </c>
      <c r="L6693" t="s">
        <v>307</v>
      </c>
      <c r="M6693" t="s">
        <v>307</v>
      </c>
      <c r="N6693" t="s">
        <v>307</v>
      </c>
      <c r="O6693" t="s">
        <v>307</v>
      </c>
      <c r="P6693" t="s">
        <v>307</v>
      </c>
      <c r="Q6693" t="s">
        <v>307</v>
      </c>
      <c r="R6693" t="s">
        <v>307</v>
      </c>
      <c r="S6693" t="s">
        <v>307</v>
      </c>
      <c r="T6693" t="s">
        <v>307</v>
      </c>
      <c r="U6693" t="s">
        <v>307</v>
      </c>
      <c r="V6693" t="s">
        <v>307</v>
      </c>
      <c r="W6693" t="s">
        <v>307</v>
      </c>
    </row>
    <row r="6694" spans="1:26" x14ac:dyDescent="0.25">
      <c r="A6694">
        <v>907</v>
      </c>
      <c r="B6694" t="s">
        <v>282</v>
      </c>
      <c r="C6694" t="s">
        <v>43</v>
      </c>
      <c r="D6694" t="s">
        <v>57</v>
      </c>
      <c r="E6694" t="s">
        <v>307</v>
      </c>
      <c r="F6694" t="s">
        <v>307</v>
      </c>
      <c r="G6694" t="s">
        <v>307</v>
      </c>
      <c r="H6694" t="s">
        <v>307</v>
      </c>
      <c r="I6694" t="s">
        <v>307</v>
      </c>
      <c r="J6694" t="s">
        <v>307</v>
      </c>
      <c r="K6694" t="s">
        <v>307</v>
      </c>
      <c r="L6694" t="s">
        <v>307</v>
      </c>
      <c r="M6694" t="s">
        <v>307</v>
      </c>
      <c r="N6694" t="s">
        <v>307</v>
      </c>
      <c r="O6694" t="s">
        <v>307</v>
      </c>
      <c r="P6694" t="s">
        <v>307</v>
      </c>
      <c r="Q6694" t="s">
        <v>307</v>
      </c>
      <c r="R6694" t="s">
        <v>307</v>
      </c>
      <c r="S6694" t="s">
        <v>307</v>
      </c>
      <c r="T6694" t="s">
        <v>307</v>
      </c>
      <c r="U6694" t="s">
        <v>307</v>
      </c>
      <c r="V6694" t="s">
        <v>307</v>
      </c>
      <c r="W6694" t="s">
        <v>307</v>
      </c>
    </row>
    <row r="6695" spans="1:26" x14ac:dyDescent="0.25">
      <c r="A6695">
        <v>907</v>
      </c>
      <c r="B6695" t="s">
        <v>282</v>
      </c>
      <c r="C6695" t="s">
        <v>43</v>
      </c>
      <c r="D6695" t="s">
        <v>58</v>
      </c>
      <c r="E6695" t="s">
        <v>307</v>
      </c>
      <c r="F6695" t="s">
        <v>307</v>
      </c>
      <c r="G6695" t="s">
        <v>307</v>
      </c>
      <c r="H6695" t="s">
        <v>307</v>
      </c>
      <c r="I6695" t="s">
        <v>307</v>
      </c>
      <c r="J6695" t="s">
        <v>307</v>
      </c>
      <c r="K6695" t="s">
        <v>307</v>
      </c>
      <c r="L6695" t="s">
        <v>307</v>
      </c>
      <c r="M6695" t="s">
        <v>307</v>
      </c>
      <c r="N6695" t="s">
        <v>307</v>
      </c>
      <c r="O6695" t="s">
        <v>307</v>
      </c>
      <c r="P6695" t="s">
        <v>307</v>
      </c>
      <c r="Q6695" t="s">
        <v>307</v>
      </c>
      <c r="R6695" t="s">
        <v>307</v>
      </c>
      <c r="S6695" t="s">
        <v>307</v>
      </c>
      <c r="T6695" t="s">
        <v>307</v>
      </c>
      <c r="U6695" t="s">
        <v>307</v>
      </c>
      <c r="V6695" t="s">
        <v>307</v>
      </c>
      <c r="W6695" t="s">
        <v>307</v>
      </c>
    </row>
    <row r="6696" spans="1:26" x14ac:dyDescent="0.25">
      <c r="A6696">
        <v>907</v>
      </c>
      <c r="B6696" t="s">
        <v>282</v>
      </c>
      <c r="C6696" t="s">
        <v>43</v>
      </c>
      <c r="D6696" t="s">
        <v>59</v>
      </c>
      <c r="E6696" t="s">
        <v>307</v>
      </c>
      <c r="F6696" t="s">
        <v>307</v>
      </c>
      <c r="G6696" t="s">
        <v>307</v>
      </c>
      <c r="H6696" t="s">
        <v>307</v>
      </c>
      <c r="I6696" t="s">
        <v>307</v>
      </c>
      <c r="J6696" t="s">
        <v>307</v>
      </c>
      <c r="K6696" t="s">
        <v>307</v>
      </c>
      <c r="L6696" t="s">
        <v>307</v>
      </c>
      <c r="M6696" t="s">
        <v>307</v>
      </c>
      <c r="N6696" t="s">
        <v>307</v>
      </c>
      <c r="O6696" t="s">
        <v>307</v>
      </c>
      <c r="P6696" t="s">
        <v>307</v>
      </c>
      <c r="Q6696" t="s">
        <v>307</v>
      </c>
      <c r="R6696" t="s">
        <v>307</v>
      </c>
      <c r="S6696" t="s">
        <v>307</v>
      </c>
      <c r="T6696" t="s">
        <v>307</v>
      </c>
      <c r="U6696" t="s">
        <v>307</v>
      </c>
      <c r="V6696" t="s">
        <v>307</v>
      </c>
      <c r="W6696" t="s">
        <v>307</v>
      </c>
    </row>
    <row r="6697" spans="1:26" x14ac:dyDescent="0.25">
      <c r="A6697">
        <v>907</v>
      </c>
      <c r="B6697" t="s">
        <v>282</v>
      </c>
      <c r="C6697" t="s">
        <v>43</v>
      </c>
      <c r="D6697" t="s">
        <v>60</v>
      </c>
      <c r="E6697" t="s">
        <v>307</v>
      </c>
      <c r="F6697" t="s">
        <v>307</v>
      </c>
      <c r="G6697" t="s">
        <v>307</v>
      </c>
      <c r="H6697" t="s">
        <v>307</v>
      </c>
      <c r="I6697" t="s">
        <v>307</v>
      </c>
      <c r="J6697" t="s">
        <v>307</v>
      </c>
      <c r="K6697" t="s">
        <v>307</v>
      </c>
      <c r="L6697" t="s">
        <v>307</v>
      </c>
      <c r="M6697" t="s">
        <v>307</v>
      </c>
      <c r="N6697" t="s">
        <v>307</v>
      </c>
      <c r="O6697" t="s">
        <v>307</v>
      </c>
      <c r="P6697" t="s">
        <v>307</v>
      </c>
      <c r="Q6697" t="s">
        <v>307</v>
      </c>
      <c r="R6697" t="s">
        <v>307</v>
      </c>
      <c r="S6697" t="s">
        <v>307</v>
      </c>
      <c r="T6697" t="s">
        <v>307</v>
      </c>
      <c r="U6697" t="s">
        <v>307</v>
      </c>
      <c r="V6697" t="s">
        <v>307</v>
      </c>
      <c r="W6697" t="s">
        <v>307</v>
      </c>
    </row>
    <row r="6698" spans="1:26" x14ac:dyDescent="0.25">
      <c r="A6698">
        <v>907</v>
      </c>
      <c r="B6698" t="s">
        <v>282</v>
      </c>
      <c r="C6698" t="s">
        <v>43</v>
      </c>
      <c r="D6698" t="s">
        <v>61</v>
      </c>
      <c r="E6698" t="s">
        <v>307</v>
      </c>
      <c r="F6698" t="s">
        <v>307</v>
      </c>
      <c r="G6698" t="s">
        <v>307</v>
      </c>
      <c r="H6698" t="s">
        <v>307</v>
      </c>
      <c r="I6698" t="s">
        <v>307</v>
      </c>
      <c r="J6698" t="s">
        <v>307</v>
      </c>
      <c r="K6698" t="s">
        <v>307</v>
      </c>
      <c r="L6698" t="s">
        <v>307</v>
      </c>
      <c r="M6698" t="s">
        <v>307</v>
      </c>
      <c r="N6698" t="s">
        <v>307</v>
      </c>
      <c r="O6698" t="s">
        <v>307</v>
      </c>
      <c r="P6698" t="s">
        <v>307</v>
      </c>
      <c r="Q6698" t="s">
        <v>307</v>
      </c>
      <c r="R6698" t="s">
        <v>307</v>
      </c>
      <c r="S6698" t="s">
        <v>307</v>
      </c>
      <c r="T6698" t="s">
        <v>307</v>
      </c>
      <c r="U6698" t="s">
        <v>307</v>
      </c>
      <c r="V6698" t="s">
        <v>307</v>
      </c>
      <c r="W6698" t="s">
        <v>307</v>
      </c>
    </row>
    <row r="6699" spans="1:26" x14ac:dyDescent="0.25">
      <c r="A6699">
        <v>907</v>
      </c>
      <c r="B6699" t="s">
        <v>282</v>
      </c>
      <c r="C6699" t="s">
        <v>43</v>
      </c>
      <c r="D6699" t="s">
        <v>62</v>
      </c>
      <c r="E6699" t="s">
        <v>307</v>
      </c>
      <c r="F6699" t="s">
        <v>307</v>
      </c>
      <c r="G6699" t="s">
        <v>307</v>
      </c>
      <c r="H6699" t="s">
        <v>307</v>
      </c>
      <c r="I6699" t="s">
        <v>307</v>
      </c>
      <c r="J6699" t="s">
        <v>307</v>
      </c>
      <c r="K6699" t="s">
        <v>307</v>
      </c>
      <c r="L6699" t="s">
        <v>307</v>
      </c>
      <c r="M6699" t="s">
        <v>307</v>
      </c>
      <c r="N6699" t="s">
        <v>307</v>
      </c>
      <c r="O6699" t="s">
        <v>307</v>
      </c>
      <c r="P6699" t="s">
        <v>307</v>
      </c>
      <c r="Q6699" t="s">
        <v>307</v>
      </c>
      <c r="R6699" t="s">
        <v>307</v>
      </c>
      <c r="S6699" t="s">
        <v>307</v>
      </c>
      <c r="T6699" t="s">
        <v>307</v>
      </c>
      <c r="U6699" t="s">
        <v>307</v>
      </c>
      <c r="V6699" t="s">
        <v>307</v>
      </c>
      <c r="W6699" t="s">
        <v>307</v>
      </c>
    </row>
    <row r="6700" spans="1:26" x14ac:dyDescent="0.25">
      <c r="A6700">
        <v>907</v>
      </c>
      <c r="B6700" t="s">
        <v>282</v>
      </c>
      <c r="C6700" t="s">
        <v>476</v>
      </c>
      <c r="D6700" t="s">
        <v>48</v>
      </c>
      <c r="E6700" t="s">
        <v>307</v>
      </c>
      <c r="F6700" t="s">
        <v>307</v>
      </c>
      <c r="G6700" t="s">
        <v>307</v>
      </c>
    </row>
    <row r="6701" spans="1:26" x14ac:dyDescent="0.25">
      <c r="A6701">
        <v>907</v>
      </c>
      <c r="B6701" t="s">
        <v>282</v>
      </c>
      <c r="C6701" t="s">
        <v>477</v>
      </c>
      <c r="D6701" t="s">
        <v>48</v>
      </c>
      <c r="E6701" t="s">
        <v>307</v>
      </c>
      <c r="F6701" t="s">
        <v>307</v>
      </c>
      <c r="G6701" t="s">
        <v>307</v>
      </c>
    </row>
    <row r="6702" spans="1:26" x14ac:dyDescent="0.25">
      <c r="A6702">
        <v>907</v>
      </c>
      <c r="B6702" t="s">
        <v>282</v>
      </c>
      <c r="C6702" t="s">
        <v>45</v>
      </c>
      <c r="D6702" t="s">
        <v>63</v>
      </c>
      <c r="E6702" t="s">
        <v>307</v>
      </c>
      <c r="F6702" t="s">
        <v>307</v>
      </c>
      <c r="G6702" t="s">
        <v>307</v>
      </c>
      <c r="H6702" t="s">
        <v>307</v>
      </c>
      <c r="I6702" t="s">
        <v>307</v>
      </c>
      <c r="J6702" t="s">
        <v>307</v>
      </c>
      <c r="K6702" t="s">
        <v>307</v>
      </c>
      <c r="L6702" t="s">
        <v>307</v>
      </c>
      <c r="M6702" t="s">
        <v>307</v>
      </c>
      <c r="N6702" t="s">
        <v>307</v>
      </c>
      <c r="O6702" t="s">
        <v>307</v>
      </c>
      <c r="P6702" t="s">
        <v>307</v>
      </c>
      <c r="Q6702" t="s">
        <v>307</v>
      </c>
      <c r="R6702" t="s">
        <v>307</v>
      </c>
      <c r="S6702" t="s">
        <v>307</v>
      </c>
      <c r="T6702" t="s">
        <v>307</v>
      </c>
      <c r="U6702" t="s">
        <v>307</v>
      </c>
      <c r="V6702" t="s">
        <v>307</v>
      </c>
      <c r="W6702" t="s">
        <v>307</v>
      </c>
    </row>
    <row r="6703" spans="1:26" x14ac:dyDescent="0.25">
      <c r="A6703">
        <v>907</v>
      </c>
      <c r="B6703" t="s">
        <v>282</v>
      </c>
      <c r="C6703" t="s">
        <v>45</v>
      </c>
      <c r="D6703" t="s">
        <v>64</v>
      </c>
      <c r="E6703" t="s">
        <v>307</v>
      </c>
      <c r="F6703" t="s">
        <v>307</v>
      </c>
      <c r="G6703" t="s">
        <v>307</v>
      </c>
      <c r="H6703" t="s">
        <v>307</v>
      </c>
      <c r="I6703" t="s">
        <v>307</v>
      </c>
      <c r="J6703" t="s">
        <v>307</v>
      </c>
      <c r="K6703" t="s">
        <v>307</v>
      </c>
      <c r="L6703" t="s">
        <v>307</v>
      </c>
      <c r="M6703" t="s">
        <v>307</v>
      </c>
      <c r="N6703" t="s">
        <v>307</v>
      </c>
      <c r="O6703" t="s">
        <v>307</v>
      </c>
      <c r="P6703" t="s">
        <v>307</v>
      </c>
      <c r="Q6703" t="s">
        <v>307</v>
      </c>
      <c r="R6703" t="s">
        <v>307</v>
      </c>
      <c r="S6703" t="s">
        <v>307</v>
      </c>
      <c r="T6703" t="s">
        <v>307</v>
      </c>
      <c r="U6703" t="s">
        <v>307</v>
      </c>
      <c r="V6703" t="s">
        <v>307</v>
      </c>
      <c r="W6703" t="s">
        <v>307</v>
      </c>
    </row>
    <row r="6704" spans="1:26" x14ac:dyDescent="0.25">
      <c r="A6704">
        <v>907</v>
      </c>
      <c r="B6704" t="s">
        <v>282</v>
      </c>
      <c r="C6704" t="s">
        <v>40</v>
      </c>
      <c r="D6704" t="s">
        <v>52</v>
      </c>
      <c r="E6704" t="s">
        <v>307</v>
      </c>
      <c r="F6704" t="s">
        <v>307</v>
      </c>
      <c r="G6704" t="s">
        <v>307</v>
      </c>
      <c r="H6704" t="s">
        <v>307</v>
      </c>
      <c r="I6704" t="s">
        <v>307</v>
      </c>
      <c r="J6704" t="s">
        <v>307</v>
      </c>
      <c r="K6704" t="s">
        <v>307</v>
      </c>
      <c r="L6704" t="s">
        <v>307</v>
      </c>
      <c r="M6704" t="s">
        <v>307</v>
      </c>
      <c r="N6704" t="s">
        <v>307</v>
      </c>
      <c r="O6704" t="s">
        <v>307</v>
      </c>
      <c r="P6704" t="s">
        <v>307</v>
      </c>
      <c r="Q6704" t="s">
        <v>307</v>
      </c>
      <c r="R6704" t="s">
        <v>307</v>
      </c>
      <c r="S6704" t="s">
        <v>307</v>
      </c>
      <c r="T6704" t="s">
        <v>307</v>
      </c>
      <c r="U6704" t="s">
        <v>307</v>
      </c>
      <c r="V6704" t="s">
        <v>307</v>
      </c>
      <c r="W6704" t="s">
        <v>307</v>
      </c>
      <c r="X6704" t="s">
        <v>307</v>
      </c>
      <c r="Y6704" t="s">
        <v>307</v>
      </c>
      <c r="Z6704" t="s">
        <v>307</v>
      </c>
    </row>
    <row r="6705" spans="1:42" x14ac:dyDescent="0.25">
      <c r="A6705">
        <v>907</v>
      </c>
      <c r="B6705" t="s">
        <v>282</v>
      </c>
      <c r="C6705" t="s">
        <v>40</v>
      </c>
      <c r="D6705" t="s">
        <v>53</v>
      </c>
      <c r="E6705" t="s">
        <v>307</v>
      </c>
      <c r="F6705" t="s">
        <v>307</v>
      </c>
      <c r="G6705" t="s">
        <v>307</v>
      </c>
      <c r="H6705" t="s">
        <v>307</v>
      </c>
      <c r="I6705" t="s">
        <v>307</v>
      </c>
      <c r="J6705" t="s">
        <v>307</v>
      </c>
      <c r="K6705" t="s">
        <v>307</v>
      </c>
      <c r="L6705" t="s">
        <v>307</v>
      </c>
      <c r="M6705" t="s">
        <v>307</v>
      </c>
      <c r="N6705" t="s">
        <v>307</v>
      </c>
      <c r="O6705" t="s">
        <v>307</v>
      </c>
      <c r="P6705" t="s">
        <v>307</v>
      </c>
      <c r="Q6705" t="s">
        <v>307</v>
      </c>
      <c r="R6705" t="s">
        <v>307</v>
      </c>
      <c r="S6705" t="s">
        <v>307</v>
      </c>
      <c r="T6705" t="s">
        <v>307</v>
      </c>
      <c r="U6705" t="s">
        <v>307</v>
      </c>
      <c r="V6705" t="s">
        <v>307</v>
      </c>
      <c r="W6705" t="s">
        <v>307</v>
      </c>
      <c r="X6705" t="s">
        <v>307</v>
      </c>
      <c r="Y6705" t="s">
        <v>307</v>
      </c>
      <c r="Z6705" t="s">
        <v>307</v>
      </c>
    </row>
    <row r="6706" spans="1:42" x14ac:dyDescent="0.25">
      <c r="A6706">
        <v>907</v>
      </c>
      <c r="B6706" t="s">
        <v>282</v>
      </c>
      <c r="C6706" t="s">
        <v>39</v>
      </c>
      <c r="D6706" t="s">
        <v>50</v>
      </c>
      <c r="E6706" t="s">
        <v>307</v>
      </c>
      <c r="F6706" t="s">
        <v>307</v>
      </c>
      <c r="G6706" t="s">
        <v>307</v>
      </c>
      <c r="H6706" t="s">
        <v>307</v>
      </c>
      <c r="I6706" t="s">
        <v>307</v>
      </c>
      <c r="J6706" t="s">
        <v>307</v>
      </c>
      <c r="K6706" t="s">
        <v>307</v>
      </c>
      <c r="L6706" t="s">
        <v>307</v>
      </c>
      <c r="M6706" t="s">
        <v>307</v>
      </c>
      <c r="N6706" t="s">
        <v>307</v>
      </c>
      <c r="O6706" t="s">
        <v>307</v>
      </c>
      <c r="P6706" t="s">
        <v>307</v>
      </c>
      <c r="Q6706" t="s">
        <v>307</v>
      </c>
      <c r="R6706" t="s">
        <v>307</v>
      </c>
      <c r="S6706" t="s">
        <v>307</v>
      </c>
      <c r="T6706" t="s">
        <v>307</v>
      </c>
      <c r="U6706" t="s">
        <v>307</v>
      </c>
      <c r="V6706" t="s">
        <v>307</v>
      </c>
      <c r="W6706" t="s">
        <v>307</v>
      </c>
      <c r="X6706" t="s">
        <v>307</v>
      </c>
      <c r="Y6706" t="s">
        <v>307</v>
      </c>
      <c r="Z6706" t="s">
        <v>307</v>
      </c>
      <c r="AA6706" t="s">
        <v>307</v>
      </c>
      <c r="AB6706" t="s">
        <v>307</v>
      </c>
      <c r="AC6706" t="s">
        <v>307</v>
      </c>
      <c r="AD6706" t="s">
        <v>307</v>
      </c>
      <c r="AE6706" t="s">
        <v>307</v>
      </c>
      <c r="AF6706" t="s">
        <v>307</v>
      </c>
      <c r="AG6706" t="s">
        <v>307</v>
      </c>
      <c r="AH6706" t="s">
        <v>307</v>
      </c>
      <c r="AI6706" t="s">
        <v>307</v>
      </c>
      <c r="AJ6706" t="s">
        <v>307</v>
      </c>
      <c r="AK6706" t="s">
        <v>307</v>
      </c>
      <c r="AL6706" t="s">
        <v>307</v>
      </c>
      <c r="AM6706" t="s">
        <v>307</v>
      </c>
      <c r="AN6706" t="s">
        <v>307</v>
      </c>
      <c r="AO6706" t="s">
        <v>307</v>
      </c>
      <c r="AP6706" t="s">
        <v>307</v>
      </c>
    </row>
    <row r="6707" spans="1:42" x14ac:dyDescent="0.25">
      <c r="A6707">
        <v>907</v>
      </c>
      <c r="B6707" t="s">
        <v>282</v>
      </c>
      <c r="C6707" t="s">
        <v>39</v>
      </c>
      <c r="D6707" t="s">
        <v>48</v>
      </c>
      <c r="E6707" t="s">
        <v>307</v>
      </c>
      <c r="F6707" t="s">
        <v>307</v>
      </c>
      <c r="G6707" t="s">
        <v>307</v>
      </c>
      <c r="H6707" t="s">
        <v>307</v>
      </c>
      <c r="I6707" t="s">
        <v>307</v>
      </c>
      <c r="J6707" t="s">
        <v>307</v>
      </c>
      <c r="K6707" t="s">
        <v>307</v>
      </c>
      <c r="L6707" t="s">
        <v>307</v>
      </c>
      <c r="M6707" t="s">
        <v>307</v>
      </c>
      <c r="N6707" t="s">
        <v>307</v>
      </c>
      <c r="O6707" t="s">
        <v>307</v>
      </c>
      <c r="P6707" t="s">
        <v>307</v>
      </c>
      <c r="Q6707" t="s">
        <v>307</v>
      </c>
      <c r="R6707" t="s">
        <v>307</v>
      </c>
      <c r="S6707" t="s">
        <v>307</v>
      </c>
      <c r="T6707" t="s">
        <v>307</v>
      </c>
      <c r="U6707" t="s">
        <v>307</v>
      </c>
      <c r="V6707" t="s">
        <v>307</v>
      </c>
      <c r="W6707" t="s">
        <v>307</v>
      </c>
      <c r="X6707" t="s">
        <v>307</v>
      </c>
      <c r="Y6707" t="s">
        <v>307</v>
      </c>
      <c r="Z6707" t="s">
        <v>307</v>
      </c>
      <c r="AA6707" t="s">
        <v>307</v>
      </c>
      <c r="AB6707" t="s">
        <v>307</v>
      </c>
      <c r="AC6707" t="s">
        <v>307</v>
      </c>
      <c r="AD6707" t="s">
        <v>307</v>
      </c>
      <c r="AE6707" t="s">
        <v>307</v>
      </c>
      <c r="AF6707" t="s">
        <v>307</v>
      </c>
      <c r="AG6707" t="s">
        <v>307</v>
      </c>
      <c r="AH6707" t="s">
        <v>307</v>
      </c>
      <c r="AI6707" t="s">
        <v>307</v>
      </c>
      <c r="AJ6707" t="s">
        <v>307</v>
      </c>
      <c r="AK6707" t="s">
        <v>307</v>
      </c>
      <c r="AL6707" t="s">
        <v>307</v>
      </c>
      <c r="AM6707" t="s">
        <v>307</v>
      </c>
      <c r="AN6707" t="s">
        <v>307</v>
      </c>
      <c r="AO6707" t="s">
        <v>307</v>
      </c>
      <c r="AP6707" t="s">
        <v>307</v>
      </c>
    </row>
    <row r="6708" spans="1:42" x14ac:dyDescent="0.25">
      <c r="A6708">
        <v>907</v>
      </c>
      <c r="B6708" t="s">
        <v>282</v>
      </c>
      <c r="C6708" t="s">
        <v>39</v>
      </c>
      <c r="D6708" t="s">
        <v>51</v>
      </c>
      <c r="E6708" t="s">
        <v>307</v>
      </c>
      <c r="F6708" t="s">
        <v>307</v>
      </c>
      <c r="G6708" t="s">
        <v>307</v>
      </c>
      <c r="H6708" t="s">
        <v>307</v>
      </c>
      <c r="I6708" t="s">
        <v>307</v>
      </c>
      <c r="J6708" t="s">
        <v>307</v>
      </c>
      <c r="K6708" t="s">
        <v>307</v>
      </c>
      <c r="L6708" t="s">
        <v>307</v>
      </c>
      <c r="M6708" t="s">
        <v>307</v>
      </c>
      <c r="N6708" t="s">
        <v>307</v>
      </c>
      <c r="O6708" t="s">
        <v>307</v>
      </c>
      <c r="P6708" t="s">
        <v>307</v>
      </c>
      <c r="Q6708" t="s">
        <v>307</v>
      </c>
      <c r="R6708" t="s">
        <v>307</v>
      </c>
      <c r="S6708" t="s">
        <v>307</v>
      </c>
      <c r="T6708" t="s">
        <v>307</v>
      </c>
      <c r="U6708" t="s">
        <v>307</v>
      </c>
      <c r="V6708" t="s">
        <v>307</v>
      </c>
      <c r="W6708" t="s">
        <v>307</v>
      </c>
      <c r="X6708" t="s">
        <v>307</v>
      </c>
      <c r="Y6708" t="s">
        <v>307</v>
      </c>
      <c r="Z6708" t="s">
        <v>307</v>
      </c>
      <c r="AA6708" t="s">
        <v>307</v>
      </c>
      <c r="AB6708" t="s">
        <v>307</v>
      </c>
      <c r="AC6708" t="s">
        <v>307</v>
      </c>
      <c r="AD6708" t="s">
        <v>307</v>
      </c>
      <c r="AE6708" t="s">
        <v>307</v>
      </c>
      <c r="AF6708" t="s">
        <v>307</v>
      </c>
      <c r="AG6708" t="s">
        <v>307</v>
      </c>
      <c r="AH6708" t="s">
        <v>307</v>
      </c>
      <c r="AI6708" t="s">
        <v>307</v>
      </c>
      <c r="AJ6708" t="s">
        <v>307</v>
      </c>
      <c r="AK6708" t="s">
        <v>307</v>
      </c>
      <c r="AL6708" t="s">
        <v>307</v>
      </c>
      <c r="AM6708" t="s">
        <v>307</v>
      </c>
      <c r="AN6708" t="s">
        <v>307</v>
      </c>
      <c r="AO6708" t="s">
        <v>307</v>
      </c>
      <c r="AP6708" t="s">
        <v>307</v>
      </c>
    </row>
    <row r="6709" spans="1:42" x14ac:dyDescent="0.25">
      <c r="A6709">
        <v>907</v>
      </c>
      <c r="B6709" t="s">
        <v>282</v>
      </c>
      <c r="C6709" t="s">
        <v>46</v>
      </c>
      <c r="D6709" t="s">
        <v>65</v>
      </c>
      <c r="E6709" t="s">
        <v>307</v>
      </c>
      <c r="F6709" t="s">
        <v>307</v>
      </c>
      <c r="G6709" t="s">
        <v>307</v>
      </c>
      <c r="H6709" t="s">
        <v>307</v>
      </c>
      <c r="I6709" t="s">
        <v>307</v>
      </c>
      <c r="J6709" t="s">
        <v>307</v>
      </c>
      <c r="K6709" t="s">
        <v>307</v>
      </c>
      <c r="L6709" t="s">
        <v>307</v>
      </c>
      <c r="M6709" t="s">
        <v>307</v>
      </c>
      <c r="N6709" t="s">
        <v>307</v>
      </c>
      <c r="O6709" t="s">
        <v>307</v>
      </c>
      <c r="P6709" t="s">
        <v>307</v>
      </c>
      <c r="Q6709" t="s">
        <v>307</v>
      </c>
      <c r="R6709" t="s">
        <v>307</v>
      </c>
      <c r="S6709" t="s">
        <v>307</v>
      </c>
      <c r="T6709" t="s">
        <v>307</v>
      </c>
      <c r="U6709" t="s">
        <v>307</v>
      </c>
      <c r="V6709" t="s">
        <v>307</v>
      </c>
      <c r="W6709" t="s">
        <v>307</v>
      </c>
      <c r="X6709" t="s">
        <v>307</v>
      </c>
      <c r="Y6709" t="s">
        <v>307</v>
      </c>
      <c r="Z6709" t="s">
        <v>307</v>
      </c>
    </row>
    <row r="6710" spans="1:42" x14ac:dyDescent="0.25">
      <c r="A6710">
        <v>907</v>
      </c>
      <c r="B6710" t="s">
        <v>282</v>
      </c>
      <c r="C6710" t="s">
        <v>46</v>
      </c>
      <c r="D6710" t="s">
        <v>66</v>
      </c>
      <c r="E6710" t="s">
        <v>307</v>
      </c>
      <c r="F6710" t="s">
        <v>307</v>
      </c>
      <c r="G6710" t="s">
        <v>307</v>
      </c>
      <c r="H6710" t="s">
        <v>307</v>
      </c>
      <c r="I6710" t="s">
        <v>307</v>
      </c>
      <c r="J6710" t="s">
        <v>307</v>
      </c>
      <c r="K6710" t="s">
        <v>307</v>
      </c>
      <c r="L6710" t="s">
        <v>307</v>
      </c>
      <c r="M6710" t="s">
        <v>307</v>
      </c>
      <c r="N6710" t="s">
        <v>307</v>
      </c>
      <c r="O6710" t="s">
        <v>307</v>
      </c>
      <c r="P6710" t="s">
        <v>307</v>
      </c>
      <c r="Q6710" t="s">
        <v>307</v>
      </c>
      <c r="R6710" t="s">
        <v>307</v>
      </c>
      <c r="S6710" t="s">
        <v>307</v>
      </c>
      <c r="T6710" t="s">
        <v>307</v>
      </c>
      <c r="U6710" t="s">
        <v>307</v>
      </c>
      <c r="V6710" t="s">
        <v>307</v>
      </c>
      <c r="W6710" t="s">
        <v>307</v>
      </c>
      <c r="X6710" t="s">
        <v>307</v>
      </c>
      <c r="Y6710" t="s">
        <v>307</v>
      </c>
      <c r="Z6710" t="s">
        <v>307</v>
      </c>
    </row>
    <row r="6711" spans="1:42" x14ac:dyDescent="0.25">
      <c r="A6711">
        <v>907</v>
      </c>
      <c r="B6711" t="s">
        <v>282</v>
      </c>
      <c r="C6711" t="s">
        <v>46</v>
      </c>
      <c r="D6711" t="s">
        <v>67</v>
      </c>
      <c r="E6711" t="s">
        <v>307</v>
      </c>
      <c r="F6711" t="s">
        <v>307</v>
      </c>
      <c r="G6711" t="s">
        <v>307</v>
      </c>
      <c r="H6711" t="s">
        <v>307</v>
      </c>
      <c r="I6711" t="s">
        <v>307</v>
      </c>
      <c r="J6711" t="s">
        <v>307</v>
      </c>
      <c r="K6711" t="s">
        <v>307</v>
      </c>
      <c r="L6711" t="s">
        <v>307</v>
      </c>
      <c r="M6711" t="s">
        <v>307</v>
      </c>
      <c r="N6711" t="s">
        <v>307</v>
      </c>
      <c r="O6711" t="s">
        <v>307</v>
      </c>
      <c r="P6711" t="s">
        <v>307</v>
      </c>
      <c r="Q6711" t="s">
        <v>307</v>
      </c>
      <c r="R6711" t="s">
        <v>307</v>
      </c>
      <c r="S6711" t="s">
        <v>307</v>
      </c>
      <c r="T6711" t="s">
        <v>307</v>
      </c>
      <c r="U6711" t="s">
        <v>307</v>
      </c>
      <c r="V6711" t="s">
        <v>307</v>
      </c>
      <c r="W6711" t="s">
        <v>307</v>
      </c>
      <c r="X6711" t="s">
        <v>307</v>
      </c>
      <c r="Y6711" t="s">
        <v>307</v>
      </c>
      <c r="Z6711" t="s">
        <v>307</v>
      </c>
    </row>
    <row r="6712" spans="1:42" x14ac:dyDescent="0.25">
      <c r="A6712">
        <v>907</v>
      </c>
      <c r="B6712" t="s">
        <v>282</v>
      </c>
      <c r="C6712" t="s">
        <v>46</v>
      </c>
      <c r="D6712" t="s">
        <v>68</v>
      </c>
      <c r="E6712" t="s">
        <v>307</v>
      </c>
      <c r="F6712" t="s">
        <v>307</v>
      </c>
      <c r="G6712" t="s">
        <v>307</v>
      </c>
      <c r="H6712" t="s">
        <v>307</v>
      </c>
      <c r="I6712" t="s">
        <v>307</v>
      </c>
      <c r="J6712" t="s">
        <v>307</v>
      </c>
      <c r="K6712" t="s">
        <v>307</v>
      </c>
      <c r="L6712" t="s">
        <v>307</v>
      </c>
      <c r="M6712" t="s">
        <v>307</v>
      </c>
      <c r="N6712" t="s">
        <v>307</v>
      </c>
      <c r="O6712" t="s">
        <v>307</v>
      </c>
      <c r="P6712" t="s">
        <v>307</v>
      </c>
      <c r="Q6712" t="s">
        <v>307</v>
      </c>
      <c r="R6712" t="s">
        <v>307</v>
      </c>
      <c r="S6712" t="s">
        <v>307</v>
      </c>
      <c r="T6712" t="s">
        <v>307</v>
      </c>
      <c r="U6712" t="s">
        <v>307</v>
      </c>
      <c r="V6712" t="s">
        <v>307</v>
      </c>
      <c r="W6712" t="s">
        <v>307</v>
      </c>
      <c r="X6712" t="s">
        <v>307</v>
      </c>
      <c r="Y6712" t="s">
        <v>307</v>
      </c>
      <c r="Z6712" t="s">
        <v>307</v>
      </c>
    </row>
    <row r="6713" spans="1:42" x14ac:dyDescent="0.25">
      <c r="A6713">
        <v>907</v>
      </c>
      <c r="B6713" t="s">
        <v>282</v>
      </c>
      <c r="C6713" t="s">
        <v>46</v>
      </c>
      <c r="D6713" t="s">
        <v>69</v>
      </c>
      <c r="E6713" t="s">
        <v>307</v>
      </c>
      <c r="F6713" t="s">
        <v>307</v>
      </c>
      <c r="G6713" t="s">
        <v>307</v>
      </c>
      <c r="H6713" t="s">
        <v>307</v>
      </c>
      <c r="I6713" t="s">
        <v>307</v>
      </c>
      <c r="J6713" t="s">
        <v>307</v>
      </c>
      <c r="K6713" t="s">
        <v>307</v>
      </c>
      <c r="L6713" t="s">
        <v>307</v>
      </c>
      <c r="M6713" t="s">
        <v>307</v>
      </c>
      <c r="N6713" t="s">
        <v>307</v>
      </c>
      <c r="O6713" t="s">
        <v>307</v>
      </c>
      <c r="P6713" t="s">
        <v>307</v>
      </c>
      <c r="Q6713" t="s">
        <v>307</v>
      </c>
      <c r="R6713" t="s">
        <v>307</v>
      </c>
      <c r="S6713" t="s">
        <v>307</v>
      </c>
      <c r="T6713" t="s">
        <v>307</v>
      </c>
      <c r="U6713" t="s">
        <v>307</v>
      </c>
      <c r="V6713" t="s">
        <v>307</v>
      </c>
      <c r="W6713" t="s">
        <v>307</v>
      </c>
      <c r="X6713" t="s">
        <v>307</v>
      </c>
      <c r="Y6713" t="s">
        <v>307</v>
      </c>
      <c r="Z6713" t="s">
        <v>307</v>
      </c>
    </row>
    <row r="6714" spans="1:42" x14ac:dyDescent="0.25">
      <c r="A6714">
        <v>907</v>
      </c>
      <c r="B6714" t="s">
        <v>282</v>
      </c>
      <c r="C6714" t="s">
        <v>46</v>
      </c>
      <c r="D6714" t="s">
        <v>70</v>
      </c>
      <c r="E6714" t="s">
        <v>307</v>
      </c>
      <c r="F6714" t="s">
        <v>307</v>
      </c>
      <c r="G6714" t="s">
        <v>307</v>
      </c>
      <c r="H6714" t="s">
        <v>307</v>
      </c>
      <c r="I6714" t="s">
        <v>307</v>
      </c>
      <c r="J6714" t="s">
        <v>307</v>
      </c>
      <c r="K6714" t="s">
        <v>307</v>
      </c>
      <c r="L6714" t="s">
        <v>307</v>
      </c>
      <c r="M6714" t="s">
        <v>307</v>
      </c>
      <c r="N6714" t="s">
        <v>307</v>
      </c>
      <c r="O6714" t="s">
        <v>307</v>
      </c>
      <c r="P6714" t="s">
        <v>307</v>
      </c>
      <c r="Q6714" t="s">
        <v>307</v>
      </c>
      <c r="R6714" t="s">
        <v>307</v>
      </c>
      <c r="S6714" t="s">
        <v>307</v>
      </c>
      <c r="T6714" t="s">
        <v>307</v>
      </c>
      <c r="U6714" t="s">
        <v>307</v>
      </c>
      <c r="V6714" t="s">
        <v>307</v>
      </c>
      <c r="W6714" t="s">
        <v>307</v>
      </c>
      <c r="X6714" t="s">
        <v>307</v>
      </c>
      <c r="Y6714" t="s">
        <v>307</v>
      </c>
      <c r="Z6714" t="s">
        <v>307</v>
      </c>
    </row>
    <row r="6715" spans="1:42" x14ac:dyDescent="0.25">
      <c r="A6715">
        <v>907</v>
      </c>
      <c r="B6715" t="s">
        <v>282</v>
      </c>
      <c r="C6715" t="s">
        <v>46</v>
      </c>
      <c r="D6715" t="s">
        <v>71</v>
      </c>
      <c r="E6715" t="s">
        <v>307</v>
      </c>
      <c r="F6715" t="s">
        <v>307</v>
      </c>
      <c r="G6715" t="s">
        <v>307</v>
      </c>
      <c r="H6715" t="s">
        <v>307</v>
      </c>
      <c r="I6715" t="s">
        <v>307</v>
      </c>
      <c r="J6715" t="s">
        <v>307</v>
      </c>
      <c r="K6715" t="s">
        <v>307</v>
      </c>
      <c r="L6715" t="s">
        <v>307</v>
      </c>
      <c r="M6715" t="s">
        <v>307</v>
      </c>
      <c r="N6715" t="s">
        <v>307</v>
      </c>
      <c r="O6715" t="s">
        <v>307</v>
      </c>
      <c r="P6715" t="s">
        <v>307</v>
      </c>
      <c r="Q6715" t="s">
        <v>307</v>
      </c>
      <c r="R6715" t="s">
        <v>307</v>
      </c>
      <c r="S6715" t="s">
        <v>307</v>
      </c>
      <c r="T6715" t="s">
        <v>307</v>
      </c>
      <c r="U6715" t="s">
        <v>307</v>
      </c>
      <c r="V6715" t="s">
        <v>307</v>
      </c>
      <c r="W6715" t="s">
        <v>307</v>
      </c>
      <c r="X6715" t="s">
        <v>307</v>
      </c>
      <c r="Y6715" t="s">
        <v>307</v>
      </c>
      <c r="Z6715" t="s">
        <v>307</v>
      </c>
    </row>
    <row r="6716" spans="1:42" x14ac:dyDescent="0.25">
      <c r="A6716">
        <v>907</v>
      </c>
      <c r="B6716" t="s">
        <v>282</v>
      </c>
      <c r="C6716" t="s">
        <v>46</v>
      </c>
      <c r="D6716" t="s">
        <v>72</v>
      </c>
      <c r="E6716" t="s">
        <v>307</v>
      </c>
      <c r="F6716" t="s">
        <v>307</v>
      </c>
      <c r="G6716" t="s">
        <v>307</v>
      </c>
      <c r="H6716" t="s">
        <v>307</v>
      </c>
      <c r="I6716" t="s">
        <v>307</v>
      </c>
      <c r="J6716" t="s">
        <v>307</v>
      </c>
      <c r="K6716" t="s">
        <v>307</v>
      </c>
      <c r="L6716" t="s">
        <v>307</v>
      </c>
      <c r="M6716" t="s">
        <v>307</v>
      </c>
      <c r="N6716" t="s">
        <v>307</v>
      </c>
      <c r="O6716" t="s">
        <v>307</v>
      </c>
      <c r="P6716" t="s">
        <v>307</v>
      </c>
      <c r="Q6716" t="s">
        <v>307</v>
      </c>
      <c r="R6716" t="s">
        <v>307</v>
      </c>
      <c r="S6716" t="s">
        <v>307</v>
      </c>
      <c r="T6716" t="s">
        <v>307</v>
      </c>
      <c r="U6716" t="s">
        <v>307</v>
      </c>
      <c r="V6716" t="s">
        <v>307</v>
      </c>
      <c r="W6716" t="s">
        <v>307</v>
      </c>
      <c r="X6716" t="s">
        <v>307</v>
      </c>
      <c r="Y6716" t="s">
        <v>307</v>
      </c>
      <c r="Z6716" t="s">
        <v>307</v>
      </c>
    </row>
    <row r="6717" spans="1:42" x14ac:dyDescent="0.25">
      <c r="A6717">
        <v>907</v>
      </c>
      <c r="B6717" t="s">
        <v>282</v>
      </c>
      <c r="C6717" t="s">
        <v>46</v>
      </c>
      <c r="D6717" t="s">
        <v>47</v>
      </c>
      <c r="E6717" t="s">
        <v>307</v>
      </c>
      <c r="F6717" t="s">
        <v>307</v>
      </c>
      <c r="G6717" t="s">
        <v>307</v>
      </c>
      <c r="H6717" t="s">
        <v>307</v>
      </c>
      <c r="I6717" t="s">
        <v>307</v>
      </c>
      <c r="J6717" t="s">
        <v>307</v>
      </c>
      <c r="K6717" t="s">
        <v>307</v>
      </c>
      <c r="L6717" t="s">
        <v>307</v>
      </c>
      <c r="M6717" t="s">
        <v>307</v>
      </c>
      <c r="N6717" t="s">
        <v>307</v>
      </c>
      <c r="O6717" t="s">
        <v>307</v>
      </c>
      <c r="P6717" t="s">
        <v>307</v>
      </c>
      <c r="Q6717" t="s">
        <v>307</v>
      </c>
      <c r="R6717" t="s">
        <v>307</v>
      </c>
      <c r="S6717" t="s">
        <v>307</v>
      </c>
      <c r="T6717" t="s">
        <v>307</v>
      </c>
      <c r="U6717" t="s">
        <v>307</v>
      </c>
      <c r="V6717" t="s">
        <v>307</v>
      </c>
      <c r="W6717" t="s">
        <v>307</v>
      </c>
      <c r="X6717" t="s">
        <v>307</v>
      </c>
      <c r="Y6717" t="s">
        <v>307</v>
      </c>
      <c r="Z6717" t="s">
        <v>307</v>
      </c>
    </row>
    <row r="6718" spans="1:42" x14ac:dyDescent="0.25">
      <c r="A6718">
        <v>907</v>
      </c>
      <c r="B6718" t="s">
        <v>282</v>
      </c>
      <c r="C6718" t="s">
        <v>46</v>
      </c>
      <c r="D6718" t="s">
        <v>48</v>
      </c>
      <c r="E6718" t="s">
        <v>307</v>
      </c>
      <c r="F6718" t="s">
        <v>307</v>
      </c>
      <c r="G6718" t="s">
        <v>307</v>
      </c>
      <c r="H6718" t="s">
        <v>307</v>
      </c>
      <c r="I6718" t="s">
        <v>307</v>
      </c>
      <c r="J6718" t="s">
        <v>307</v>
      </c>
      <c r="K6718" t="s">
        <v>307</v>
      </c>
      <c r="L6718" t="s">
        <v>307</v>
      </c>
      <c r="M6718" t="s">
        <v>307</v>
      </c>
      <c r="N6718" t="s">
        <v>307</v>
      </c>
      <c r="O6718" t="s">
        <v>307</v>
      </c>
      <c r="P6718" t="s">
        <v>307</v>
      </c>
      <c r="Q6718" t="s">
        <v>307</v>
      </c>
      <c r="R6718" t="s">
        <v>307</v>
      </c>
      <c r="S6718" t="s">
        <v>307</v>
      </c>
      <c r="T6718" t="s">
        <v>307</v>
      </c>
      <c r="U6718" t="s">
        <v>307</v>
      </c>
      <c r="V6718" t="s">
        <v>307</v>
      </c>
      <c r="W6718" t="s">
        <v>307</v>
      </c>
      <c r="X6718" t="s">
        <v>307</v>
      </c>
      <c r="Y6718" t="s">
        <v>307</v>
      </c>
      <c r="Z6718" t="s">
        <v>307</v>
      </c>
    </row>
    <row r="6719" spans="1:42" x14ac:dyDescent="0.25">
      <c r="A6719">
        <v>907</v>
      </c>
      <c r="B6719" t="s">
        <v>282</v>
      </c>
      <c r="C6719" t="s">
        <v>46</v>
      </c>
      <c r="D6719" t="s">
        <v>49</v>
      </c>
      <c r="E6719" t="s">
        <v>307</v>
      </c>
      <c r="F6719" t="s">
        <v>307</v>
      </c>
      <c r="G6719" t="s">
        <v>307</v>
      </c>
      <c r="H6719" t="s">
        <v>307</v>
      </c>
      <c r="I6719" t="s">
        <v>307</v>
      </c>
      <c r="J6719" t="s">
        <v>307</v>
      </c>
      <c r="K6719" t="s">
        <v>307</v>
      </c>
      <c r="L6719" t="s">
        <v>307</v>
      </c>
      <c r="M6719" t="s">
        <v>307</v>
      </c>
      <c r="N6719" t="s">
        <v>307</v>
      </c>
      <c r="O6719" t="s">
        <v>307</v>
      </c>
      <c r="P6719" t="s">
        <v>307</v>
      </c>
      <c r="Q6719" t="s">
        <v>307</v>
      </c>
      <c r="R6719" t="s">
        <v>307</v>
      </c>
      <c r="S6719" t="s">
        <v>307</v>
      </c>
      <c r="T6719" t="s">
        <v>307</v>
      </c>
      <c r="U6719" t="s">
        <v>307</v>
      </c>
      <c r="V6719" t="s">
        <v>307</v>
      </c>
      <c r="W6719" t="s">
        <v>307</v>
      </c>
      <c r="X6719" t="s">
        <v>307</v>
      </c>
      <c r="Y6719" t="s">
        <v>307</v>
      </c>
      <c r="Z6719" t="s">
        <v>307</v>
      </c>
    </row>
    <row r="6720" spans="1:42" x14ac:dyDescent="0.25">
      <c r="A6720">
        <v>907</v>
      </c>
      <c r="B6720" t="s">
        <v>282</v>
      </c>
      <c r="C6720" t="s">
        <v>41</v>
      </c>
      <c r="D6720" t="s">
        <v>48</v>
      </c>
      <c r="E6720" t="s">
        <v>307</v>
      </c>
      <c r="F6720" t="s">
        <v>307</v>
      </c>
      <c r="G6720" t="s">
        <v>307</v>
      </c>
      <c r="H6720" t="s">
        <v>307</v>
      </c>
      <c r="I6720" t="s">
        <v>307</v>
      </c>
      <c r="J6720" t="s">
        <v>307</v>
      </c>
      <c r="K6720" t="s">
        <v>307</v>
      </c>
      <c r="L6720" t="s">
        <v>307</v>
      </c>
      <c r="M6720" t="s">
        <v>307</v>
      </c>
      <c r="N6720" t="s">
        <v>307</v>
      </c>
      <c r="O6720" t="s">
        <v>307</v>
      </c>
      <c r="P6720" t="s">
        <v>307</v>
      </c>
      <c r="Q6720" t="s">
        <v>307</v>
      </c>
      <c r="R6720" t="s">
        <v>307</v>
      </c>
      <c r="S6720" t="s">
        <v>307</v>
      </c>
      <c r="T6720" t="s">
        <v>307</v>
      </c>
      <c r="U6720" t="s">
        <v>307</v>
      </c>
      <c r="V6720" t="s">
        <v>307</v>
      </c>
      <c r="W6720" t="s">
        <v>307</v>
      </c>
      <c r="X6720" t="s">
        <v>307</v>
      </c>
      <c r="Y6720" t="s">
        <v>307</v>
      </c>
      <c r="Z6720" t="s">
        <v>307</v>
      </c>
    </row>
    <row r="6721" spans="1:23" x14ac:dyDescent="0.25">
      <c r="A6721">
        <v>907</v>
      </c>
      <c r="B6721" t="s">
        <v>282</v>
      </c>
      <c r="C6721" t="s">
        <v>459</v>
      </c>
      <c r="D6721" t="s">
        <v>48</v>
      </c>
      <c r="E6721" t="s">
        <v>307</v>
      </c>
      <c r="F6721" t="s">
        <v>307</v>
      </c>
      <c r="G6721" t="s">
        <v>307</v>
      </c>
      <c r="H6721" t="s">
        <v>307</v>
      </c>
      <c r="I6721" t="s">
        <v>307</v>
      </c>
      <c r="J6721" t="s">
        <v>307</v>
      </c>
      <c r="K6721" t="s">
        <v>307</v>
      </c>
      <c r="L6721" t="s">
        <v>307</v>
      </c>
      <c r="M6721" t="s">
        <v>307</v>
      </c>
      <c r="N6721" t="s">
        <v>307</v>
      </c>
      <c r="O6721" t="s">
        <v>307</v>
      </c>
      <c r="P6721" t="s">
        <v>307</v>
      </c>
      <c r="Q6721" t="s">
        <v>307</v>
      </c>
    </row>
    <row r="6722" spans="1:23" x14ac:dyDescent="0.25">
      <c r="A6722">
        <v>907</v>
      </c>
      <c r="B6722" t="s">
        <v>282</v>
      </c>
      <c r="C6722" t="s">
        <v>304</v>
      </c>
      <c r="D6722" t="s">
        <v>48</v>
      </c>
      <c r="E6722" t="s">
        <v>307</v>
      </c>
      <c r="F6722" t="s">
        <v>307</v>
      </c>
      <c r="G6722" t="s">
        <v>307</v>
      </c>
      <c r="H6722" t="s">
        <v>307</v>
      </c>
      <c r="I6722" t="s">
        <v>307</v>
      </c>
      <c r="J6722" t="s">
        <v>307</v>
      </c>
      <c r="K6722" t="s">
        <v>307</v>
      </c>
      <c r="L6722" t="s">
        <v>307</v>
      </c>
      <c r="M6722" t="s">
        <v>307</v>
      </c>
      <c r="N6722" t="s">
        <v>307</v>
      </c>
      <c r="O6722" t="s">
        <v>307</v>
      </c>
      <c r="P6722" t="s">
        <v>307</v>
      </c>
      <c r="Q6722" t="s">
        <v>307</v>
      </c>
    </row>
    <row r="6723" spans="1:23" x14ac:dyDescent="0.25">
      <c r="A6723">
        <v>907</v>
      </c>
      <c r="B6723" t="s">
        <v>282</v>
      </c>
      <c r="C6723" t="s">
        <v>433</v>
      </c>
      <c r="D6723" t="s">
        <v>48</v>
      </c>
      <c r="E6723" t="s">
        <v>307</v>
      </c>
      <c r="F6723" t="s">
        <v>307</v>
      </c>
      <c r="G6723" t="s">
        <v>307</v>
      </c>
      <c r="H6723" t="s">
        <v>307</v>
      </c>
      <c r="I6723" t="s">
        <v>307</v>
      </c>
      <c r="J6723" t="s">
        <v>307</v>
      </c>
      <c r="K6723" t="s">
        <v>307</v>
      </c>
      <c r="L6723" t="s">
        <v>307</v>
      </c>
      <c r="M6723" t="s">
        <v>307</v>
      </c>
      <c r="N6723" t="s">
        <v>307</v>
      </c>
      <c r="O6723" t="s">
        <v>307</v>
      </c>
      <c r="P6723" t="s">
        <v>307</v>
      </c>
      <c r="Q6723" t="s">
        <v>307</v>
      </c>
    </row>
    <row r="6724" spans="1:23" x14ac:dyDescent="0.25">
      <c r="A6724">
        <v>907</v>
      </c>
      <c r="B6724" t="s">
        <v>282</v>
      </c>
      <c r="C6724" t="s">
        <v>305</v>
      </c>
      <c r="D6724" t="s">
        <v>48</v>
      </c>
      <c r="E6724" t="s">
        <v>307</v>
      </c>
      <c r="F6724" t="s">
        <v>307</v>
      </c>
      <c r="G6724" t="s">
        <v>307</v>
      </c>
      <c r="H6724" t="s">
        <v>307</v>
      </c>
      <c r="I6724" t="s">
        <v>307</v>
      </c>
      <c r="J6724" t="s">
        <v>307</v>
      </c>
      <c r="K6724" t="s">
        <v>307</v>
      </c>
      <c r="L6724" t="s">
        <v>307</v>
      </c>
      <c r="M6724" t="s">
        <v>307</v>
      </c>
      <c r="N6724" t="s">
        <v>307</v>
      </c>
      <c r="O6724" t="s">
        <v>307</v>
      </c>
      <c r="P6724" t="s">
        <v>307</v>
      </c>
      <c r="Q6724" t="s">
        <v>307</v>
      </c>
    </row>
    <row r="6725" spans="1:23" x14ac:dyDescent="0.25">
      <c r="A6725">
        <v>907</v>
      </c>
      <c r="B6725" t="s">
        <v>282</v>
      </c>
      <c r="C6725" t="s">
        <v>306</v>
      </c>
      <c r="D6725" t="s">
        <v>48</v>
      </c>
      <c r="E6725" t="s">
        <v>307</v>
      </c>
      <c r="F6725" t="s">
        <v>307</v>
      </c>
      <c r="G6725" t="s">
        <v>307</v>
      </c>
      <c r="H6725" t="s">
        <v>307</v>
      </c>
      <c r="I6725" t="s">
        <v>307</v>
      </c>
      <c r="J6725" t="s">
        <v>307</v>
      </c>
      <c r="K6725" t="s">
        <v>307</v>
      </c>
      <c r="L6725" t="s">
        <v>307</v>
      </c>
      <c r="M6725" t="s">
        <v>307</v>
      </c>
      <c r="N6725" t="s">
        <v>307</v>
      </c>
      <c r="O6725" t="s">
        <v>307</v>
      </c>
      <c r="P6725" t="s">
        <v>307</v>
      </c>
      <c r="Q6725" t="s">
        <v>307</v>
      </c>
    </row>
    <row r="6726" spans="1:23" x14ac:dyDescent="0.25">
      <c r="A6726">
        <v>907</v>
      </c>
      <c r="B6726" t="s">
        <v>282</v>
      </c>
      <c r="C6726" t="s">
        <v>44</v>
      </c>
      <c r="D6726" t="s">
        <v>54</v>
      </c>
      <c r="E6726" t="s">
        <v>307</v>
      </c>
      <c r="F6726" t="s">
        <v>307</v>
      </c>
      <c r="G6726" t="s">
        <v>307</v>
      </c>
      <c r="H6726" t="s">
        <v>307</v>
      </c>
      <c r="I6726" t="s">
        <v>307</v>
      </c>
      <c r="J6726" t="s">
        <v>307</v>
      </c>
      <c r="K6726" t="s">
        <v>307</v>
      </c>
      <c r="L6726" t="s">
        <v>307</v>
      </c>
      <c r="M6726" t="s">
        <v>307</v>
      </c>
      <c r="N6726" t="s">
        <v>307</v>
      </c>
      <c r="O6726" t="s">
        <v>307</v>
      </c>
      <c r="P6726" t="s">
        <v>307</v>
      </c>
      <c r="Q6726" t="s">
        <v>307</v>
      </c>
      <c r="R6726" t="s">
        <v>307</v>
      </c>
      <c r="S6726" t="s">
        <v>307</v>
      </c>
      <c r="T6726" t="s">
        <v>307</v>
      </c>
      <c r="U6726" t="s">
        <v>307</v>
      </c>
      <c r="V6726" t="s">
        <v>307</v>
      </c>
      <c r="W6726" t="s">
        <v>307</v>
      </c>
    </row>
    <row r="6727" spans="1:23" x14ac:dyDescent="0.25">
      <c r="A6727">
        <v>907</v>
      </c>
      <c r="B6727" t="s">
        <v>282</v>
      </c>
      <c r="C6727" t="s">
        <v>44</v>
      </c>
      <c r="D6727" t="s">
        <v>55</v>
      </c>
      <c r="E6727" t="s">
        <v>307</v>
      </c>
      <c r="F6727" t="s">
        <v>307</v>
      </c>
      <c r="G6727" t="s">
        <v>307</v>
      </c>
      <c r="H6727" t="s">
        <v>307</v>
      </c>
      <c r="I6727" t="s">
        <v>307</v>
      </c>
      <c r="J6727" t="s">
        <v>307</v>
      </c>
      <c r="K6727" t="s">
        <v>307</v>
      </c>
      <c r="L6727" t="s">
        <v>307</v>
      </c>
      <c r="M6727" t="s">
        <v>307</v>
      </c>
      <c r="N6727" t="s">
        <v>307</v>
      </c>
      <c r="O6727" t="s">
        <v>307</v>
      </c>
      <c r="P6727" t="s">
        <v>307</v>
      </c>
      <c r="Q6727" t="s">
        <v>307</v>
      </c>
      <c r="R6727" t="s">
        <v>307</v>
      </c>
      <c r="S6727" t="s">
        <v>307</v>
      </c>
      <c r="T6727" t="s">
        <v>307</v>
      </c>
      <c r="U6727" t="s">
        <v>307</v>
      </c>
      <c r="V6727" t="s">
        <v>307</v>
      </c>
      <c r="W6727" t="s">
        <v>307</v>
      </c>
    </row>
    <row r="6728" spans="1:23" x14ac:dyDescent="0.25">
      <c r="A6728">
        <v>907</v>
      </c>
      <c r="B6728" t="s">
        <v>282</v>
      </c>
      <c r="C6728" t="s">
        <v>44</v>
      </c>
      <c r="D6728" t="s">
        <v>56</v>
      </c>
      <c r="E6728" t="s">
        <v>307</v>
      </c>
      <c r="F6728" t="s">
        <v>307</v>
      </c>
      <c r="G6728" t="s">
        <v>307</v>
      </c>
      <c r="H6728" t="s">
        <v>307</v>
      </c>
      <c r="I6728" t="s">
        <v>307</v>
      </c>
      <c r="J6728" t="s">
        <v>307</v>
      </c>
      <c r="K6728" t="s">
        <v>307</v>
      </c>
      <c r="L6728" t="s">
        <v>307</v>
      </c>
      <c r="M6728" t="s">
        <v>307</v>
      </c>
      <c r="N6728" t="s">
        <v>307</v>
      </c>
      <c r="O6728" t="s">
        <v>307</v>
      </c>
      <c r="P6728" t="s">
        <v>307</v>
      </c>
      <c r="Q6728" t="s">
        <v>307</v>
      </c>
      <c r="R6728" t="s">
        <v>307</v>
      </c>
      <c r="S6728" t="s">
        <v>307</v>
      </c>
      <c r="T6728" t="s">
        <v>307</v>
      </c>
      <c r="U6728" t="s">
        <v>307</v>
      </c>
      <c r="V6728" t="s">
        <v>307</v>
      </c>
      <c r="W6728" t="s">
        <v>307</v>
      </c>
    </row>
    <row r="6729" spans="1:23" x14ac:dyDescent="0.25">
      <c r="A6729">
        <v>907</v>
      </c>
      <c r="B6729" t="s">
        <v>282</v>
      </c>
      <c r="C6729" t="s">
        <v>44</v>
      </c>
      <c r="D6729" t="s">
        <v>57</v>
      </c>
      <c r="E6729" t="s">
        <v>307</v>
      </c>
      <c r="F6729" t="s">
        <v>307</v>
      </c>
      <c r="G6729" t="s">
        <v>307</v>
      </c>
      <c r="H6729" t="s">
        <v>307</v>
      </c>
      <c r="I6729" t="s">
        <v>307</v>
      </c>
      <c r="J6729" t="s">
        <v>307</v>
      </c>
      <c r="K6729" t="s">
        <v>307</v>
      </c>
      <c r="L6729" t="s">
        <v>307</v>
      </c>
      <c r="M6729" t="s">
        <v>307</v>
      </c>
      <c r="N6729" t="s">
        <v>307</v>
      </c>
      <c r="O6729" t="s">
        <v>307</v>
      </c>
      <c r="P6729" t="s">
        <v>307</v>
      </c>
      <c r="Q6729" t="s">
        <v>307</v>
      </c>
      <c r="R6729" t="s">
        <v>307</v>
      </c>
      <c r="S6729" t="s">
        <v>307</v>
      </c>
      <c r="T6729" t="s">
        <v>307</v>
      </c>
      <c r="U6729" t="s">
        <v>307</v>
      </c>
      <c r="V6729" t="s">
        <v>307</v>
      </c>
      <c r="W6729" t="s">
        <v>307</v>
      </c>
    </row>
    <row r="6730" spans="1:23" x14ac:dyDescent="0.25">
      <c r="A6730">
        <v>907</v>
      </c>
      <c r="B6730" t="s">
        <v>282</v>
      </c>
      <c r="C6730" t="s">
        <v>44</v>
      </c>
      <c r="D6730" t="s">
        <v>58</v>
      </c>
      <c r="E6730" t="s">
        <v>307</v>
      </c>
      <c r="F6730" t="s">
        <v>307</v>
      </c>
      <c r="G6730" t="s">
        <v>307</v>
      </c>
      <c r="H6730" t="s">
        <v>307</v>
      </c>
      <c r="I6730" t="s">
        <v>307</v>
      </c>
      <c r="J6730" t="s">
        <v>307</v>
      </c>
      <c r="K6730" t="s">
        <v>307</v>
      </c>
      <c r="L6730" t="s">
        <v>307</v>
      </c>
      <c r="M6730" t="s">
        <v>307</v>
      </c>
      <c r="N6730" t="s">
        <v>307</v>
      </c>
      <c r="O6730" t="s">
        <v>307</v>
      </c>
      <c r="P6730" t="s">
        <v>307</v>
      </c>
      <c r="Q6730" t="s">
        <v>307</v>
      </c>
      <c r="R6730" t="s">
        <v>307</v>
      </c>
      <c r="S6730" t="s">
        <v>307</v>
      </c>
      <c r="T6730" t="s">
        <v>307</v>
      </c>
      <c r="U6730" t="s">
        <v>307</v>
      </c>
      <c r="V6730" t="s">
        <v>307</v>
      </c>
      <c r="W6730" t="s">
        <v>307</v>
      </c>
    </row>
    <row r="6731" spans="1:23" x14ac:dyDescent="0.25">
      <c r="A6731">
        <v>907</v>
      </c>
      <c r="B6731" t="s">
        <v>282</v>
      </c>
      <c r="C6731" t="s">
        <v>44</v>
      </c>
      <c r="D6731" t="s">
        <v>59</v>
      </c>
      <c r="E6731" t="s">
        <v>307</v>
      </c>
      <c r="F6731" t="s">
        <v>307</v>
      </c>
      <c r="G6731" t="s">
        <v>307</v>
      </c>
      <c r="H6731" t="s">
        <v>307</v>
      </c>
      <c r="I6731" t="s">
        <v>307</v>
      </c>
      <c r="J6731" t="s">
        <v>307</v>
      </c>
      <c r="K6731" t="s">
        <v>307</v>
      </c>
      <c r="L6731" t="s">
        <v>307</v>
      </c>
      <c r="M6731" t="s">
        <v>307</v>
      </c>
      <c r="N6731" t="s">
        <v>307</v>
      </c>
      <c r="O6731" t="s">
        <v>307</v>
      </c>
      <c r="P6731" t="s">
        <v>307</v>
      </c>
      <c r="Q6731" t="s">
        <v>307</v>
      </c>
      <c r="R6731" t="s">
        <v>307</v>
      </c>
      <c r="S6731" t="s">
        <v>307</v>
      </c>
      <c r="T6731" t="s">
        <v>307</v>
      </c>
      <c r="U6731" t="s">
        <v>307</v>
      </c>
      <c r="V6731" t="s">
        <v>307</v>
      </c>
      <c r="W6731" t="s">
        <v>307</v>
      </c>
    </row>
    <row r="6732" spans="1:23" x14ac:dyDescent="0.25">
      <c r="A6732">
        <v>907</v>
      </c>
      <c r="B6732" t="s">
        <v>282</v>
      </c>
      <c r="C6732" t="s">
        <v>44</v>
      </c>
      <c r="D6732" t="s">
        <v>60</v>
      </c>
      <c r="E6732" t="s">
        <v>307</v>
      </c>
      <c r="F6732" t="s">
        <v>307</v>
      </c>
      <c r="G6732" t="s">
        <v>307</v>
      </c>
      <c r="H6732" t="s">
        <v>307</v>
      </c>
      <c r="I6732" t="s">
        <v>307</v>
      </c>
      <c r="J6732" t="s">
        <v>307</v>
      </c>
      <c r="K6732" t="s">
        <v>307</v>
      </c>
      <c r="L6732" t="s">
        <v>307</v>
      </c>
      <c r="M6732" t="s">
        <v>307</v>
      </c>
      <c r="N6732" t="s">
        <v>307</v>
      </c>
      <c r="O6732" t="s">
        <v>307</v>
      </c>
      <c r="P6732" t="s">
        <v>307</v>
      </c>
      <c r="Q6732" t="s">
        <v>307</v>
      </c>
      <c r="R6732" t="s">
        <v>307</v>
      </c>
      <c r="S6732" t="s">
        <v>307</v>
      </c>
      <c r="T6732" t="s">
        <v>307</v>
      </c>
      <c r="U6732" t="s">
        <v>307</v>
      </c>
      <c r="V6732" t="s">
        <v>307</v>
      </c>
      <c r="W6732" t="s">
        <v>307</v>
      </c>
    </row>
    <row r="6733" spans="1:23" x14ac:dyDescent="0.25">
      <c r="A6733">
        <v>907</v>
      </c>
      <c r="B6733" t="s">
        <v>282</v>
      </c>
      <c r="C6733" t="s">
        <v>44</v>
      </c>
      <c r="D6733" t="s">
        <v>61</v>
      </c>
      <c r="E6733" t="s">
        <v>307</v>
      </c>
      <c r="F6733" t="s">
        <v>307</v>
      </c>
      <c r="G6733" t="s">
        <v>307</v>
      </c>
      <c r="H6733" t="s">
        <v>307</v>
      </c>
      <c r="I6733" t="s">
        <v>307</v>
      </c>
      <c r="J6733" t="s">
        <v>307</v>
      </c>
      <c r="K6733" t="s">
        <v>307</v>
      </c>
      <c r="L6733" t="s">
        <v>307</v>
      </c>
      <c r="M6733" t="s">
        <v>307</v>
      </c>
      <c r="N6733" t="s">
        <v>307</v>
      </c>
      <c r="O6733" t="s">
        <v>307</v>
      </c>
      <c r="P6733" t="s">
        <v>307</v>
      </c>
      <c r="Q6733" t="s">
        <v>307</v>
      </c>
      <c r="R6733" t="s">
        <v>307</v>
      </c>
      <c r="S6733" t="s">
        <v>307</v>
      </c>
      <c r="T6733" t="s">
        <v>307</v>
      </c>
      <c r="U6733" t="s">
        <v>307</v>
      </c>
      <c r="V6733" t="s">
        <v>307</v>
      </c>
      <c r="W6733" t="s">
        <v>307</v>
      </c>
    </row>
    <row r="6734" spans="1:23" x14ac:dyDescent="0.25">
      <c r="A6734">
        <v>907</v>
      </c>
      <c r="B6734" t="s">
        <v>282</v>
      </c>
      <c r="C6734" t="s">
        <v>44</v>
      </c>
      <c r="D6734" t="s">
        <v>62</v>
      </c>
      <c r="E6734" t="s">
        <v>307</v>
      </c>
      <c r="F6734" t="s">
        <v>307</v>
      </c>
      <c r="G6734" t="s">
        <v>307</v>
      </c>
      <c r="H6734" t="s">
        <v>307</v>
      </c>
      <c r="I6734" t="s">
        <v>307</v>
      </c>
      <c r="J6734" t="s">
        <v>307</v>
      </c>
      <c r="K6734" t="s">
        <v>307</v>
      </c>
      <c r="L6734" t="s">
        <v>307</v>
      </c>
      <c r="M6734" t="s">
        <v>307</v>
      </c>
      <c r="N6734" t="s">
        <v>307</v>
      </c>
      <c r="O6734" t="s">
        <v>307</v>
      </c>
      <c r="P6734" t="s">
        <v>307</v>
      </c>
      <c r="Q6734" t="s">
        <v>307</v>
      </c>
      <c r="R6734" t="s">
        <v>307</v>
      </c>
      <c r="S6734" t="s">
        <v>307</v>
      </c>
      <c r="T6734" t="s">
        <v>307</v>
      </c>
      <c r="U6734" t="s">
        <v>307</v>
      </c>
      <c r="V6734" t="s">
        <v>307</v>
      </c>
      <c r="W6734" t="s">
        <v>307</v>
      </c>
    </row>
    <row r="6735" spans="1:23" x14ac:dyDescent="0.25">
      <c r="A6735">
        <v>907</v>
      </c>
      <c r="B6735" t="s">
        <v>282</v>
      </c>
      <c r="C6735" t="s">
        <v>450</v>
      </c>
      <c r="D6735" t="s">
        <v>48</v>
      </c>
      <c r="E6735" t="s">
        <v>307</v>
      </c>
      <c r="F6735" t="s">
        <v>307</v>
      </c>
      <c r="G6735" t="s">
        <v>307</v>
      </c>
      <c r="H6735" t="s">
        <v>307</v>
      </c>
      <c r="I6735" t="s">
        <v>307</v>
      </c>
      <c r="J6735" t="s">
        <v>307</v>
      </c>
      <c r="K6735" t="s">
        <v>307</v>
      </c>
      <c r="L6735" t="s">
        <v>307</v>
      </c>
      <c r="M6735" t="s">
        <v>307</v>
      </c>
      <c r="N6735" t="s">
        <v>307</v>
      </c>
      <c r="O6735" t="s">
        <v>307</v>
      </c>
      <c r="P6735" t="s">
        <v>307</v>
      </c>
      <c r="Q6735" t="s">
        <v>307</v>
      </c>
      <c r="R6735" t="s">
        <v>307</v>
      </c>
    </row>
    <row r="6736" spans="1:23" x14ac:dyDescent="0.25">
      <c r="A6736">
        <v>907</v>
      </c>
      <c r="B6736" t="s">
        <v>282</v>
      </c>
      <c r="C6736" t="s">
        <v>449</v>
      </c>
      <c r="D6736" t="s">
        <v>48</v>
      </c>
      <c r="E6736" t="s">
        <v>307</v>
      </c>
      <c r="F6736" t="s">
        <v>307</v>
      </c>
      <c r="G6736" t="s">
        <v>307</v>
      </c>
      <c r="H6736" t="s">
        <v>307</v>
      </c>
      <c r="I6736" t="s">
        <v>307</v>
      </c>
      <c r="J6736" t="s">
        <v>307</v>
      </c>
      <c r="K6736" t="s">
        <v>307</v>
      </c>
      <c r="L6736" t="s">
        <v>307</v>
      </c>
      <c r="M6736" t="s">
        <v>307</v>
      </c>
      <c r="N6736" t="s">
        <v>307</v>
      </c>
      <c r="O6736" t="s">
        <v>307</v>
      </c>
      <c r="P6736" t="s">
        <v>307</v>
      </c>
      <c r="Q6736" t="s">
        <v>307</v>
      </c>
      <c r="R6736" t="s">
        <v>307</v>
      </c>
    </row>
    <row r="6737" spans="1:26" x14ac:dyDescent="0.25">
      <c r="A6737">
        <v>907</v>
      </c>
      <c r="B6737" t="s">
        <v>282</v>
      </c>
      <c r="C6737" t="s">
        <v>475</v>
      </c>
      <c r="D6737" t="s">
        <v>48</v>
      </c>
      <c r="E6737" t="s">
        <v>307</v>
      </c>
      <c r="F6737" t="s">
        <v>307</v>
      </c>
      <c r="G6737" t="s">
        <v>307</v>
      </c>
    </row>
    <row r="6738" spans="1:26" x14ac:dyDescent="0.25">
      <c r="A6738">
        <v>907</v>
      </c>
      <c r="B6738" t="s">
        <v>282</v>
      </c>
      <c r="C6738" t="s">
        <v>42</v>
      </c>
      <c r="D6738" t="s">
        <v>48</v>
      </c>
      <c r="E6738" t="s">
        <v>307</v>
      </c>
      <c r="F6738" t="s">
        <v>307</v>
      </c>
      <c r="G6738" t="s">
        <v>307</v>
      </c>
      <c r="H6738" t="s">
        <v>307</v>
      </c>
      <c r="I6738" t="s">
        <v>307</v>
      </c>
      <c r="J6738" t="s">
        <v>307</v>
      </c>
      <c r="K6738" t="s">
        <v>307</v>
      </c>
      <c r="L6738" t="s">
        <v>307</v>
      </c>
      <c r="M6738" t="s">
        <v>307</v>
      </c>
      <c r="N6738" t="s">
        <v>307</v>
      </c>
      <c r="O6738" t="s">
        <v>307</v>
      </c>
      <c r="P6738" t="s">
        <v>307</v>
      </c>
      <c r="Q6738" t="s">
        <v>307</v>
      </c>
      <c r="R6738" t="s">
        <v>307</v>
      </c>
      <c r="S6738" t="s">
        <v>307</v>
      </c>
      <c r="T6738" t="s">
        <v>307</v>
      </c>
      <c r="U6738" t="s">
        <v>307</v>
      </c>
      <c r="V6738" t="s">
        <v>307</v>
      </c>
      <c r="W6738" t="s">
        <v>307</v>
      </c>
      <c r="X6738" t="s">
        <v>307</v>
      </c>
      <c r="Y6738" t="s">
        <v>307</v>
      </c>
      <c r="Z6738" t="s">
        <v>307</v>
      </c>
    </row>
    <row r="6739" spans="1:26" x14ac:dyDescent="0.25">
      <c r="A6739">
        <v>908</v>
      </c>
      <c r="B6739" t="s">
        <v>283</v>
      </c>
      <c r="C6739" t="s">
        <v>43</v>
      </c>
      <c r="D6739" t="s">
        <v>54</v>
      </c>
      <c r="E6739" t="s">
        <v>307</v>
      </c>
      <c r="F6739" t="s">
        <v>307</v>
      </c>
      <c r="G6739" t="s">
        <v>307</v>
      </c>
      <c r="H6739" t="s">
        <v>307</v>
      </c>
      <c r="I6739" t="s">
        <v>307</v>
      </c>
      <c r="J6739" t="s">
        <v>307</v>
      </c>
      <c r="K6739" t="s">
        <v>307</v>
      </c>
      <c r="L6739" t="s">
        <v>307</v>
      </c>
      <c r="M6739" t="s">
        <v>307</v>
      </c>
      <c r="N6739" t="s">
        <v>307</v>
      </c>
      <c r="O6739" t="s">
        <v>307</v>
      </c>
      <c r="P6739" t="s">
        <v>307</v>
      </c>
      <c r="Q6739" t="s">
        <v>307</v>
      </c>
      <c r="R6739" t="s">
        <v>307</v>
      </c>
      <c r="S6739" t="s">
        <v>307</v>
      </c>
      <c r="T6739" t="s">
        <v>307</v>
      </c>
      <c r="U6739" t="s">
        <v>307</v>
      </c>
      <c r="V6739" t="s">
        <v>307</v>
      </c>
      <c r="W6739" t="s">
        <v>307</v>
      </c>
    </row>
    <row r="6740" spans="1:26" x14ac:dyDescent="0.25">
      <c r="A6740">
        <v>908</v>
      </c>
      <c r="B6740" t="s">
        <v>283</v>
      </c>
      <c r="C6740" t="s">
        <v>43</v>
      </c>
      <c r="D6740" t="s">
        <v>55</v>
      </c>
      <c r="E6740" t="s">
        <v>307</v>
      </c>
      <c r="F6740" t="s">
        <v>307</v>
      </c>
      <c r="G6740" t="s">
        <v>307</v>
      </c>
      <c r="H6740" t="s">
        <v>307</v>
      </c>
      <c r="I6740" t="s">
        <v>307</v>
      </c>
      <c r="J6740" t="s">
        <v>307</v>
      </c>
      <c r="K6740" t="s">
        <v>307</v>
      </c>
      <c r="L6740" t="s">
        <v>307</v>
      </c>
      <c r="M6740" t="s">
        <v>307</v>
      </c>
      <c r="N6740" t="s">
        <v>307</v>
      </c>
      <c r="O6740" t="s">
        <v>307</v>
      </c>
      <c r="P6740" t="s">
        <v>307</v>
      </c>
      <c r="Q6740" t="s">
        <v>307</v>
      </c>
      <c r="R6740" t="s">
        <v>307</v>
      </c>
      <c r="S6740" t="s">
        <v>307</v>
      </c>
      <c r="T6740" t="s">
        <v>307</v>
      </c>
      <c r="U6740" t="s">
        <v>307</v>
      </c>
      <c r="V6740" t="s">
        <v>307</v>
      </c>
      <c r="W6740" t="s">
        <v>307</v>
      </c>
    </row>
    <row r="6741" spans="1:26" x14ac:dyDescent="0.25">
      <c r="A6741">
        <v>908</v>
      </c>
      <c r="B6741" t="s">
        <v>283</v>
      </c>
      <c r="C6741" t="s">
        <v>43</v>
      </c>
      <c r="D6741" t="s">
        <v>56</v>
      </c>
      <c r="E6741" t="s">
        <v>307</v>
      </c>
      <c r="F6741" t="s">
        <v>307</v>
      </c>
      <c r="G6741" t="s">
        <v>307</v>
      </c>
      <c r="H6741" t="s">
        <v>307</v>
      </c>
      <c r="I6741" t="s">
        <v>307</v>
      </c>
      <c r="J6741" t="s">
        <v>307</v>
      </c>
      <c r="K6741" t="s">
        <v>307</v>
      </c>
      <c r="L6741" t="s">
        <v>307</v>
      </c>
      <c r="M6741" t="s">
        <v>307</v>
      </c>
      <c r="N6741" t="s">
        <v>307</v>
      </c>
      <c r="O6741" t="s">
        <v>307</v>
      </c>
      <c r="P6741" t="s">
        <v>307</v>
      </c>
      <c r="Q6741" t="s">
        <v>307</v>
      </c>
      <c r="R6741" t="s">
        <v>307</v>
      </c>
      <c r="S6741" t="s">
        <v>307</v>
      </c>
      <c r="T6741" t="s">
        <v>307</v>
      </c>
      <c r="U6741" t="s">
        <v>307</v>
      </c>
      <c r="V6741" t="s">
        <v>307</v>
      </c>
      <c r="W6741" t="s">
        <v>307</v>
      </c>
    </row>
    <row r="6742" spans="1:26" x14ac:dyDescent="0.25">
      <c r="A6742">
        <v>908</v>
      </c>
      <c r="B6742" t="s">
        <v>283</v>
      </c>
      <c r="C6742" t="s">
        <v>43</v>
      </c>
      <c r="D6742" t="s">
        <v>57</v>
      </c>
      <c r="E6742" t="s">
        <v>307</v>
      </c>
      <c r="F6742" t="s">
        <v>307</v>
      </c>
      <c r="G6742" t="s">
        <v>307</v>
      </c>
      <c r="H6742" t="s">
        <v>307</v>
      </c>
      <c r="I6742" t="s">
        <v>307</v>
      </c>
      <c r="J6742" t="s">
        <v>307</v>
      </c>
      <c r="K6742" t="s">
        <v>307</v>
      </c>
      <c r="L6742" t="s">
        <v>307</v>
      </c>
      <c r="M6742" t="s">
        <v>307</v>
      </c>
      <c r="N6742" t="s">
        <v>307</v>
      </c>
      <c r="O6742" t="s">
        <v>307</v>
      </c>
      <c r="P6742" t="s">
        <v>307</v>
      </c>
      <c r="Q6742" t="s">
        <v>307</v>
      </c>
      <c r="R6742" t="s">
        <v>307</v>
      </c>
      <c r="S6742" t="s">
        <v>307</v>
      </c>
      <c r="T6742" t="s">
        <v>307</v>
      </c>
      <c r="U6742" t="s">
        <v>307</v>
      </c>
      <c r="V6742" t="s">
        <v>307</v>
      </c>
      <c r="W6742" t="s">
        <v>307</v>
      </c>
    </row>
    <row r="6743" spans="1:26" x14ac:dyDescent="0.25">
      <c r="A6743">
        <v>908</v>
      </c>
      <c r="B6743" t="s">
        <v>283</v>
      </c>
      <c r="C6743" t="s">
        <v>43</v>
      </c>
      <c r="D6743" t="s">
        <v>58</v>
      </c>
      <c r="E6743" t="s">
        <v>307</v>
      </c>
      <c r="F6743" t="s">
        <v>307</v>
      </c>
      <c r="G6743" t="s">
        <v>307</v>
      </c>
      <c r="H6743" t="s">
        <v>307</v>
      </c>
      <c r="I6743" t="s">
        <v>307</v>
      </c>
      <c r="J6743" t="s">
        <v>307</v>
      </c>
      <c r="K6743" t="s">
        <v>307</v>
      </c>
      <c r="L6743" t="s">
        <v>307</v>
      </c>
      <c r="M6743" t="s">
        <v>307</v>
      </c>
      <c r="N6743" t="s">
        <v>307</v>
      </c>
      <c r="O6743" t="s">
        <v>307</v>
      </c>
      <c r="P6743" t="s">
        <v>307</v>
      </c>
      <c r="Q6743" t="s">
        <v>307</v>
      </c>
      <c r="R6743" t="s">
        <v>307</v>
      </c>
      <c r="S6743" t="s">
        <v>307</v>
      </c>
      <c r="T6743" t="s">
        <v>307</v>
      </c>
      <c r="U6743" t="s">
        <v>307</v>
      </c>
      <c r="V6743" t="s">
        <v>307</v>
      </c>
      <c r="W6743" t="s">
        <v>307</v>
      </c>
    </row>
    <row r="6744" spans="1:26" x14ac:dyDescent="0.25">
      <c r="A6744">
        <v>908</v>
      </c>
      <c r="B6744" t="s">
        <v>283</v>
      </c>
      <c r="C6744" t="s">
        <v>43</v>
      </c>
      <c r="D6744" t="s">
        <v>59</v>
      </c>
      <c r="E6744" t="s">
        <v>307</v>
      </c>
      <c r="F6744" t="s">
        <v>307</v>
      </c>
      <c r="G6744" t="s">
        <v>307</v>
      </c>
      <c r="H6744" t="s">
        <v>307</v>
      </c>
      <c r="I6744" t="s">
        <v>307</v>
      </c>
      <c r="J6744" t="s">
        <v>307</v>
      </c>
      <c r="K6744" t="s">
        <v>307</v>
      </c>
      <c r="L6744" t="s">
        <v>307</v>
      </c>
      <c r="M6744" t="s">
        <v>307</v>
      </c>
      <c r="N6744" t="s">
        <v>307</v>
      </c>
      <c r="O6744" t="s">
        <v>307</v>
      </c>
      <c r="P6744" t="s">
        <v>307</v>
      </c>
      <c r="Q6744" t="s">
        <v>307</v>
      </c>
      <c r="R6744" t="s">
        <v>307</v>
      </c>
      <c r="S6744" t="s">
        <v>307</v>
      </c>
      <c r="T6744" t="s">
        <v>307</v>
      </c>
      <c r="U6744" t="s">
        <v>307</v>
      </c>
      <c r="V6744" t="s">
        <v>307</v>
      </c>
      <c r="W6744" t="s">
        <v>307</v>
      </c>
    </row>
    <row r="6745" spans="1:26" x14ac:dyDescent="0.25">
      <c r="A6745">
        <v>908</v>
      </c>
      <c r="B6745" t="s">
        <v>283</v>
      </c>
      <c r="C6745" t="s">
        <v>43</v>
      </c>
      <c r="D6745" t="s">
        <v>60</v>
      </c>
      <c r="E6745" t="s">
        <v>307</v>
      </c>
      <c r="F6745" t="s">
        <v>307</v>
      </c>
      <c r="G6745" t="s">
        <v>307</v>
      </c>
      <c r="H6745" t="s">
        <v>307</v>
      </c>
      <c r="I6745" t="s">
        <v>307</v>
      </c>
      <c r="J6745" t="s">
        <v>307</v>
      </c>
      <c r="K6745" t="s">
        <v>307</v>
      </c>
      <c r="L6745" t="s">
        <v>307</v>
      </c>
      <c r="M6745" t="s">
        <v>307</v>
      </c>
      <c r="N6745" t="s">
        <v>307</v>
      </c>
      <c r="O6745" t="s">
        <v>307</v>
      </c>
      <c r="P6745" t="s">
        <v>307</v>
      </c>
      <c r="Q6745" t="s">
        <v>307</v>
      </c>
      <c r="R6745" t="s">
        <v>307</v>
      </c>
      <c r="S6745" t="s">
        <v>307</v>
      </c>
      <c r="T6745" t="s">
        <v>307</v>
      </c>
      <c r="U6745" t="s">
        <v>307</v>
      </c>
      <c r="V6745" t="s">
        <v>307</v>
      </c>
      <c r="W6745" t="s">
        <v>307</v>
      </c>
    </row>
    <row r="6746" spans="1:26" x14ac:dyDescent="0.25">
      <c r="A6746">
        <v>908</v>
      </c>
      <c r="B6746" t="s">
        <v>283</v>
      </c>
      <c r="C6746" t="s">
        <v>43</v>
      </c>
      <c r="D6746" t="s">
        <v>61</v>
      </c>
      <c r="E6746" t="s">
        <v>307</v>
      </c>
      <c r="F6746" t="s">
        <v>307</v>
      </c>
      <c r="G6746" t="s">
        <v>307</v>
      </c>
      <c r="H6746" t="s">
        <v>307</v>
      </c>
      <c r="I6746" t="s">
        <v>307</v>
      </c>
      <c r="J6746" t="s">
        <v>307</v>
      </c>
      <c r="K6746" t="s">
        <v>307</v>
      </c>
      <c r="L6746" t="s">
        <v>307</v>
      </c>
      <c r="M6746" t="s">
        <v>307</v>
      </c>
      <c r="N6746" t="s">
        <v>307</v>
      </c>
      <c r="O6746" t="s">
        <v>307</v>
      </c>
      <c r="P6746" t="s">
        <v>307</v>
      </c>
      <c r="Q6746" t="s">
        <v>307</v>
      </c>
      <c r="R6746" t="s">
        <v>307</v>
      </c>
      <c r="S6746" t="s">
        <v>307</v>
      </c>
      <c r="T6746" t="s">
        <v>307</v>
      </c>
      <c r="U6746" t="s">
        <v>307</v>
      </c>
      <c r="V6746" t="s">
        <v>307</v>
      </c>
      <c r="W6746" t="s">
        <v>307</v>
      </c>
    </row>
    <row r="6747" spans="1:26" x14ac:dyDescent="0.25">
      <c r="A6747">
        <v>908</v>
      </c>
      <c r="B6747" t="s">
        <v>283</v>
      </c>
      <c r="C6747" t="s">
        <v>43</v>
      </c>
      <c r="D6747" t="s">
        <v>62</v>
      </c>
      <c r="E6747" t="s">
        <v>307</v>
      </c>
      <c r="F6747" t="s">
        <v>307</v>
      </c>
      <c r="G6747" t="s">
        <v>307</v>
      </c>
      <c r="H6747" t="s">
        <v>307</v>
      </c>
      <c r="I6747" t="s">
        <v>307</v>
      </c>
      <c r="J6747" t="s">
        <v>307</v>
      </c>
      <c r="K6747" t="s">
        <v>307</v>
      </c>
      <c r="L6747" t="s">
        <v>307</v>
      </c>
      <c r="M6747" t="s">
        <v>307</v>
      </c>
      <c r="N6747" t="s">
        <v>307</v>
      </c>
      <c r="O6747" t="s">
        <v>307</v>
      </c>
      <c r="P6747" t="s">
        <v>307</v>
      </c>
      <c r="Q6747" t="s">
        <v>307</v>
      </c>
      <c r="R6747" t="s">
        <v>307</v>
      </c>
      <c r="S6747" t="s">
        <v>307</v>
      </c>
      <c r="T6747" t="s">
        <v>307</v>
      </c>
      <c r="U6747" t="s">
        <v>307</v>
      </c>
      <c r="V6747" t="s">
        <v>307</v>
      </c>
      <c r="W6747" t="s">
        <v>307</v>
      </c>
    </row>
    <row r="6748" spans="1:26" x14ac:dyDescent="0.25">
      <c r="A6748">
        <v>908</v>
      </c>
      <c r="B6748" t="s">
        <v>283</v>
      </c>
      <c r="C6748" t="s">
        <v>476</v>
      </c>
      <c r="D6748" t="s">
        <v>48</v>
      </c>
      <c r="E6748" t="s">
        <v>307</v>
      </c>
      <c r="F6748" t="s">
        <v>307</v>
      </c>
      <c r="G6748" t="s">
        <v>307</v>
      </c>
    </row>
    <row r="6749" spans="1:26" x14ac:dyDescent="0.25">
      <c r="A6749">
        <v>908</v>
      </c>
      <c r="B6749" t="s">
        <v>283</v>
      </c>
      <c r="C6749" t="s">
        <v>477</v>
      </c>
      <c r="D6749" t="s">
        <v>48</v>
      </c>
      <c r="E6749" t="s">
        <v>307</v>
      </c>
      <c r="F6749" t="s">
        <v>307</v>
      </c>
      <c r="G6749" t="s">
        <v>307</v>
      </c>
    </row>
    <row r="6750" spans="1:26" x14ac:dyDescent="0.25">
      <c r="A6750">
        <v>908</v>
      </c>
      <c r="B6750" t="s">
        <v>283</v>
      </c>
      <c r="C6750" t="s">
        <v>45</v>
      </c>
      <c r="D6750" t="s">
        <v>63</v>
      </c>
      <c r="E6750" t="s">
        <v>307</v>
      </c>
      <c r="F6750" t="s">
        <v>307</v>
      </c>
      <c r="G6750" t="s">
        <v>307</v>
      </c>
      <c r="H6750" t="s">
        <v>307</v>
      </c>
      <c r="I6750" t="s">
        <v>307</v>
      </c>
      <c r="J6750" t="s">
        <v>307</v>
      </c>
      <c r="K6750" t="s">
        <v>307</v>
      </c>
      <c r="L6750" t="s">
        <v>307</v>
      </c>
      <c r="M6750" t="s">
        <v>307</v>
      </c>
      <c r="N6750" t="s">
        <v>307</v>
      </c>
      <c r="O6750" t="s">
        <v>307</v>
      </c>
      <c r="P6750" t="s">
        <v>307</v>
      </c>
      <c r="Q6750" t="s">
        <v>307</v>
      </c>
      <c r="R6750" t="s">
        <v>307</v>
      </c>
      <c r="S6750" t="s">
        <v>307</v>
      </c>
      <c r="T6750" t="s">
        <v>307</v>
      </c>
      <c r="U6750" t="s">
        <v>307</v>
      </c>
      <c r="V6750" t="s">
        <v>307</v>
      </c>
      <c r="W6750" t="s">
        <v>307</v>
      </c>
    </row>
    <row r="6751" spans="1:26" x14ac:dyDescent="0.25">
      <c r="A6751">
        <v>908</v>
      </c>
      <c r="B6751" t="s">
        <v>283</v>
      </c>
      <c r="C6751" t="s">
        <v>45</v>
      </c>
      <c r="D6751" t="s">
        <v>64</v>
      </c>
      <c r="E6751" t="s">
        <v>307</v>
      </c>
      <c r="F6751" t="s">
        <v>307</v>
      </c>
      <c r="G6751" t="s">
        <v>307</v>
      </c>
      <c r="H6751" t="s">
        <v>307</v>
      </c>
      <c r="I6751" t="s">
        <v>307</v>
      </c>
      <c r="J6751" t="s">
        <v>307</v>
      </c>
      <c r="K6751" t="s">
        <v>307</v>
      </c>
      <c r="L6751" t="s">
        <v>307</v>
      </c>
      <c r="M6751" t="s">
        <v>307</v>
      </c>
      <c r="N6751" t="s">
        <v>307</v>
      </c>
      <c r="O6751" t="s">
        <v>307</v>
      </c>
      <c r="P6751" t="s">
        <v>307</v>
      </c>
      <c r="Q6751" t="s">
        <v>307</v>
      </c>
      <c r="R6751" t="s">
        <v>307</v>
      </c>
      <c r="S6751" t="s">
        <v>307</v>
      </c>
      <c r="T6751" t="s">
        <v>307</v>
      </c>
      <c r="U6751" t="s">
        <v>307</v>
      </c>
      <c r="V6751" t="s">
        <v>307</v>
      </c>
      <c r="W6751" t="s">
        <v>307</v>
      </c>
    </row>
    <row r="6752" spans="1:26" x14ac:dyDescent="0.25">
      <c r="A6752">
        <v>908</v>
      </c>
      <c r="B6752" t="s">
        <v>283</v>
      </c>
      <c r="C6752" t="s">
        <v>40</v>
      </c>
      <c r="D6752" t="s">
        <v>52</v>
      </c>
      <c r="E6752" t="s">
        <v>307</v>
      </c>
      <c r="F6752" t="s">
        <v>307</v>
      </c>
      <c r="G6752" t="s">
        <v>307</v>
      </c>
      <c r="H6752" t="s">
        <v>307</v>
      </c>
      <c r="I6752" t="s">
        <v>307</v>
      </c>
      <c r="J6752" t="s">
        <v>307</v>
      </c>
      <c r="K6752" t="s">
        <v>307</v>
      </c>
      <c r="L6752" t="s">
        <v>307</v>
      </c>
      <c r="M6752" t="s">
        <v>307</v>
      </c>
      <c r="N6752" t="s">
        <v>307</v>
      </c>
      <c r="O6752" t="s">
        <v>307</v>
      </c>
      <c r="P6752" t="s">
        <v>307</v>
      </c>
      <c r="Q6752" t="s">
        <v>307</v>
      </c>
      <c r="R6752" t="s">
        <v>307</v>
      </c>
      <c r="S6752" t="s">
        <v>307</v>
      </c>
      <c r="T6752" t="s">
        <v>307</v>
      </c>
      <c r="U6752" t="s">
        <v>307</v>
      </c>
      <c r="V6752" t="s">
        <v>307</v>
      </c>
      <c r="W6752" t="s">
        <v>307</v>
      </c>
      <c r="X6752" t="s">
        <v>307</v>
      </c>
      <c r="Y6752" t="s">
        <v>307</v>
      </c>
      <c r="Z6752" t="s">
        <v>307</v>
      </c>
    </row>
    <row r="6753" spans="1:42" x14ac:dyDescent="0.25">
      <c r="A6753">
        <v>908</v>
      </c>
      <c r="B6753" t="s">
        <v>283</v>
      </c>
      <c r="C6753" t="s">
        <v>40</v>
      </c>
      <c r="D6753" t="s">
        <v>53</v>
      </c>
      <c r="E6753" t="s">
        <v>307</v>
      </c>
      <c r="F6753" t="s">
        <v>307</v>
      </c>
      <c r="G6753" t="s">
        <v>307</v>
      </c>
      <c r="H6753" t="s">
        <v>307</v>
      </c>
      <c r="I6753" t="s">
        <v>307</v>
      </c>
      <c r="J6753" t="s">
        <v>307</v>
      </c>
      <c r="K6753" t="s">
        <v>307</v>
      </c>
      <c r="L6753" t="s">
        <v>307</v>
      </c>
      <c r="M6753" t="s">
        <v>307</v>
      </c>
      <c r="N6753" t="s">
        <v>307</v>
      </c>
      <c r="O6753" t="s">
        <v>307</v>
      </c>
      <c r="P6753" t="s">
        <v>307</v>
      </c>
      <c r="Q6753" t="s">
        <v>307</v>
      </c>
      <c r="R6753" t="s">
        <v>307</v>
      </c>
      <c r="S6753" t="s">
        <v>307</v>
      </c>
      <c r="T6753" t="s">
        <v>307</v>
      </c>
      <c r="U6753" t="s">
        <v>307</v>
      </c>
      <c r="V6753" t="s">
        <v>307</v>
      </c>
      <c r="W6753" t="s">
        <v>307</v>
      </c>
      <c r="X6753" t="s">
        <v>307</v>
      </c>
      <c r="Y6753" t="s">
        <v>307</v>
      </c>
      <c r="Z6753" t="s">
        <v>307</v>
      </c>
    </row>
    <row r="6754" spans="1:42" x14ac:dyDescent="0.25">
      <c r="A6754">
        <v>908</v>
      </c>
      <c r="B6754" t="s">
        <v>283</v>
      </c>
      <c r="C6754" t="s">
        <v>39</v>
      </c>
      <c r="D6754" t="s">
        <v>50</v>
      </c>
      <c r="E6754" t="s">
        <v>307</v>
      </c>
      <c r="F6754" t="s">
        <v>307</v>
      </c>
      <c r="G6754" t="s">
        <v>307</v>
      </c>
      <c r="H6754" t="s">
        <v>307</v>
      </c>
      <c r="I6754" t="s">
        <v>307</v>
      </c>
      <c r="J6754" t="s">
        <v>307</v>
      </c>
      <c r="K6754" t="s">
        <v>307</v>
      </c>
      <c r="L6754" t="s">
        <v>307</v>
      </c>
      <c r="M6754" t="s">
        <v>307</v>
      </c>
      <c r="N6754" t="s">
        <v>307</v>
      </c>
      <c r="O6754" t="s">
        <v>307</v>
      </c>
      <c r="P6754" t="s">
        <v>307</v>
      </c>
      <c r="Q6754" t="s">
        <v>307</v>
      </c>
      <c r="R6754" t="s">
        <v>307</v>
      </c>
      <c r="S6754" t="s">
        <v>307</v>
      </c>
      <c r="T6754" t="s">
        <v>307</v>
      </c>
      <c r="U6754" t="s">
        <v>307</v>
      </c>
      <c r="V6754" t="s">
        <v>307</v>
      </c>
      <c r="W6754" t="s">
        <v>307</v>
      </c>
      <c r="X6754" t="s">
        <v>307</v>
      </c>
      <c r="Y6754" t="s">
        <v>307</v>
      </c>
      <c r="Z6754" t="s">
        <v>307</v>
      </c>
      <c r="AA6754" t="s">
        <v>307</v>
      </c>
      <c r="AB6754" t="s">
        <v>307</v>
      </c>
      <c r="AC6754" t="s">
        <v>307</v>
      </c>
      <c r="AD6754" t="s">
        <v>307</v>
      </c>
      <c r="AE6754" t="s">
        <v>307</v>
      </c>
      <c r="AF6754" t="s">
        <v>307</v>
      </c>
      <c r="AG6754" t="s">
        <v>307</v>
      </c>
      <c r="AH6754" t="s">
        <v>307</v>
      </c>
      <c r="AI6754" t="s">
        <v>307</v>
      </c>
      <c r="AJ6754" t="s">
        <v>307</v>
      </c>
      <c r="AK6754" t="s">
        <v>307</v>
      </c>
      <c r="AL6754" t="s">
        <v>307</v>
      </c>
      <c r="AM6754" t="s">
        <v>307</v>
      </c>
      <c r="AN6754" t="s">
        <v>307</v>
      </c>
      <c r="AO6754" t="s">
        <v>307</v>
      </c>
      <c r="AP6754" t="s">
        <v>307</v>
      </c>
    </row>
    <row r="6755" spans="1:42" x14ac:dyDescent="0.25">
      <c r="A6755">
        <v>908</v>
      </c>
      <c r="B6755" t="s">
        <v>283</v>
      </c>
      <c r="C6755" t="s">
        <v>39</v>
      </c>
      <c r="D6755" t="s">
        <v>48</v>
      </c>
      <c r="E6755" t="s">
        <v>307</v>
      </c>
      <c r="F6755" t="s">
        <v>307</v>
      </c>
      <c r="G6755" t="s">
        <v>307</v>
      </c>
      <c r="H6755" t="s">
        <v>307</v>
      </c>
      <c r="I6755" t="s">
        <v>307</v>
      </c>
      <c r="J6755" t="s">
        <v>307</v>
      </c>
      <c r="K6755" t="s">
        <v>307</v>
      </c>
      <c r="L6755" t="s">
        <v>307</v>
      </c>
      <c r="M6755" t="s">
        <v>307</v>
      </c>
      <c r="N6755" t="s">
        <v>307</v>
      </c>
      <c r="O6755" t="s">
        <v>307</v>
      </c>
      <c r="P6755" t="s">
        <v>307</v>
      </c>
      <c r="Q6755" t="s">
        <v>307</v>
      </c>
      <c r="R6755" t="s">
        <v>307</v>
      </c>
      <c r="S6755" t="s">
        <v>307</v>
      </c>
      <c r="T6755" t="s">
        <v>307</v>
      </c>
      <c r="U6755" t="s">
        <v>307</v>
      </c>
      <c r="V6755" t="s">
        <v>307</v>
      </c>
      <c r="W6755" t="s">
        <v>307</v>
      </c>
      <c r="X6755" t="s">
        <v>307</v>
      </c>
      <c r="Y6755" t="s">
        <v>307</v>
      </c>
      <c r="Z6755" t="s">
        <v>307</v>
      </c>
      <c r="AA6755" t="s">
        <v>307</v>
      </c>
      <c r="AB6755" t="s">
        <v>307</v>
      </c>
      <c r="AC6755" t="s">
        <v>307</v>
      </c>
      <c r="AD6755" t="s">
        <v>307</v>
      </c>
      <c r="AE6755" t="s">
        <v>307</v>
      </c>
      <c r="AF6755" t="s">
        <v>307</v>
      </c>
      <c r="AG6755" t="s">
        <v>307</v>
      </c>
      <c r="AH6755" t="s">
        <v>307</v>
      </c>
      <c r="AI6755" t="s">
        <v>307</v>
      </c>
      <c r="AJ6755" t="s">
        <v>307</v>
      </c>
      <c r="AK6755" t="s">
        <v>307</v>
      </c>
      <c r="AL6755" t="s">
        <v>307</v>
      </c>
      <c r="AM6755" t="s">
        <v>307</v>
      </c>
      <c r="AN6755" t="s">
        <v>307</v>
      </c>
      <c r="AO6755" t="s">
        <v>307</v>
      </c>
      <c r="AP6755" t="s">
        <v>307</v>
      </c>
    </row>
    <row r="6756" spans="1:42" x14ac:dyDescent="0.25">
      <c r="A6756">
        <v>908</v>
      </c>
      <c r="B6756" t="s">
        <v>283</v>
      </c>
      <c r="C6756" t="s">
        <v>39</v>
      </c>
      <c r="D6756" t="s">
        <v>51</v>
      </c>
      <c r="E6756" t="s">
        <v>307</v>
      </c>
      <c r="F6756" t="s">
        <v>307</v>
      </c>
      <c r="G6756" t="s">
        <v>307</v>
      </c>
      <c r="H6756" t="s">
        <v>307</v>
      </c>
      <c r="I6756" t="s">
        <v>307</v>
      </c>
      <c r="J6756" t="s">
        <v>307</v>
      </c>
      <c r="K6756" t="s">
        <v>307</v>
      </c>
      <c r="L6756" t="s">
        <v>307</v>
      </c>
      <c r="M6756" t="s">
        <v>307</v>
      </c>
      <c r="N6756" t="s">
        <v>307</v>
      </c>
      <c r="O6756" t="s">
        <v>307</v>
      </c>
      <c r="P6756" t="s">
        <v>307</v>
      </c>
      <c r="Q6756" t="s">
        <v>307</v>
      </c>
      <c r="R6756" t="s">
        <v>307</v>
      </c>
      <c r="S6756" t="s">
        <v>307</v>
      </c>
      <c r="T6756" t="s">
        <v>307</v>
      </c>
      <c r="U6756" t="s">
        <v>307</v>
      </c>
      <c r="V6756" t="s">
        <v>307</v>
      </c>
      <c r="W6756" t="s">
        <v>307</v>
      </c>
      <c r="X6756" t="s">
        <v>307</v>
      </c>
      <c r="Y6756" t="s">
        <v>307</v>
      </c>
      <c r="Z6756" t="s">
        <v>307</v>
      </c>
      <c r="AA6756" t="s">
        <v>307</v>
      </c>
      <c r="AB6756" t="s">
        <v>307</v>
      </c>
      <c r="AC6756" t="s">
        <v>307</v>
      </c>
      <c r="AD6756" t="s">
        <v>307</v>
      </c>
      <c r="AE6756" t="s">
        <v>307</v>
      </c>
      <c r="AF6756" t="s">
        <v>307</v>
      </c>
      <c r="AG6756" t="s">
        <v>307</v>
      </c>
      <c r="AH6756" t="s">
        <v>307</v>
      </c>
      <c r="AI6756" t="s">
        <v>307</v>
      </c>
      <c r="AJ6756" t="s">
        <v>307</v>
      </c>
      <c r="AK6756" t="s">
        <v>307</v>
      </c>
      <c r="AL6756" t="s">
        <v>307</v>
      </c>
      <c r="AM6756" t="s">
        <v>307</v>
      </c>
      <c r="AN6756" t="s">
        <v>307</v>
      </c>
      <c r="AO6756" t="s">
        <v>307</v>
      </c>
      <c r="AP6756" t="s">
        <v>307</v>
      </c>
    </row>
    <row r="6757" spans="1:42" x14ac:dyDescent="0.25">
      <c r="A6757">
        <v>908</v>
      </c>
      <c r="B6757" t="s">
        <v>283</v>
      </c>
      <c r="C6757" t="s">
        <v>46</v>
      </c>
      <c r="D6757" t="s">
        <v>65</v>
      </c>
      <c r="E6757" t="s">
        <v>307</v>
      </c>
      <c r="F6757" t="s">
        <v>307</v>
      </c>
      <c r="G6757" t="s">
        <v>307</v>
      </c>
      <c r="H6757" t="s">
        <v>307</v>
      </c>
      <c r="I6757" t="s">
        <v>307</v>
      </c>
      <c r="J6757" t="s">
        <v>307</v>
      </c>
      <c r="K6757" t="s">
        <v>307</v>
      </c>
      <c r="L6757" t="s">
        <v>307</v>
      </c>
      <c r="M6757" t="s">
        <v>307</v>
      </c>
      <c r="N6757" t="s">
        <v>307</v>
      </c>
      <c r="O6757" t="s">
        <v>307</v>
      </c>
      <c r="P6757" t="s">
        <v>307</v>
      </c>
      <c r="Q6757" t="s">
        <v>307</v>
      </c>
      <c r="R6757" t="s">
        <v>307</v>
      </c>
      <c r="S6757" t="s">
        <v>307</v>
      </c>
      <c r="T6757" t="s">
        <v>307</v>
      </c>
      <c r="U6757" t="s">
        <v>307</v>
      </c>
      <c r="V6757" t="s">
        <v>307</v>
      </c>
      <c r="W6757" t="s">
        <v>307</v>
      </c>
      <c r="X6757" t="s">
        <v>307</v>
      </c>
      <c r="Y6757" t="s">
        <v>307</v>
      </c>
      <c r="Z6757" t="s">
        <v>307</v>
      </c>
    </row>
    <row r="6758" spans="1:42" x14ac:dyDescent="0.25">
      <c r="A6758">
        <v>908</v>
      </c>
      <c r="B6758" t="s">
        <v>283</v>
      </c>
      <c r="C6758" t="s">
        <v>46</v>
      </c>
      <c r="D6758" t="s">
        <v>66</v>
      </c>
      <c r="E6758" t="s">
        <v>307</v>
      </c>
      <c r="F6758" t="s">
        <v>307</v>
      </c>
      <c r="G6758" t="s">
        <v>307</v>
      </c>
      <c r="H6758" t="s">
        <v>307</v>
      </c>
      <c r="I6758" t="s">
        <v>307</v>
      </c>
      <c r="J6758" t="s">
        <v>307</v>
      </c>
      <c r="K6758" t="s">
        <v>307</v>
      </c>
      <c r="L6758" t="s">
        <v>307</v>
      </c>
      <c r="M6758" t="s">
        <v>307</v>
      </c>
      <c r="N6758" t="s">
        <v>307</v>
      </c>
      <c r="O6758" t="s">
        <v>307</v>
      </c>
      <c r="P6758" t="s">
        <v>307</v>
      </c>
      <c r="Q6758" t="s">
        <v>307</v>
      </c>
      <c r="R6758" t="s">
        <v>307</v>
      </c>
      <c r="S6758" t="s">
        <v>307</v>
      </c>
      <c r="T6758" t="s">
        <v>307</v>
      </c>
      <c r="U6758" t="s">
        <v>307</v>
      </c>
      <c r="V6758" t="s">
        <v>307</v>
      </c>
      <c r="W6758" t="s">
        <v>307</v>
      </c>
      <c r="X6758" t="s">
        <v>307</v>
      </c>
      <c r="Y6758" t="s">
        <v>307</v>
      </c>
      <c r="Z6758" t="s">
        <v>307</v>
      </c>
    </row>
    <row r="6759" spans="1:42" x14ac:dyDescent="0.25">
      <c r="A6759">
        <v>908</v>
      </c>
      <c r="B6759" t="s">
        <v>283</v>
      </c>
      <c r="C6759" t="s">
        <v>46</v>
      </c>
      <c r="D6759" t="s">
        <v>67</v>
      </c>
      <c r="E6759" t="s">
        <v>307</v>
      </c>
      <c r="F6759" t="s">
        <v>307</v>
      </c>
      <c r="G6759" t="s">
        <v>307</v>
      </c>
      <c r="H6759" t="s">
        <v>307</v>
      </c>
      <c r="I6759" t="s">
        <v>307</v>
      </c>
      <c r="J6759" t="s">
        <v>307</v>
      </c>
      <c r="K6759" t="s">
        <v>307</v>
      </c>
      <c r="L6759" t="s">
        <v>307</v>
      </c>
      <c r="M6759" t="s">
        <v>307</v>
      </c>
      <c r="N6759" t="s">
        <v>307</v>
      </c>
      <c r="O6759" t="s">
        <v>307</v>
      </c>
      <c r="P6759" t="s">
        <v>307</v>
      </c>
      <c r="Q6759" t="s">
        <v>307</v>
      </c>
      <c r="R6759" t="s">
        <v>307</v>
      </c>
      <c r="S6759" t="s">
        <v>307</v>
      </c>
      <c r="T6759" t="s">
        <v>307</v>
      </c>
      <c r="U6759" t="s">
        <v>307</v>
      </c>
      <c r="V6759" t="s">
        <v>307</v>
      </c>
      <c r="W6759" t="s">
        <v>307</v>
      </c>
      <c r="X6759" t="s">
        <v>307</v>
      </c>
      <c r="Y6759" t="s">
        <v>307</v>
      </c>
      <c r="Z6759" t="s">
        <v>307</v>
      </c>
    </row>
    <row r="6760" spans="1:42" x14ac:dyDescent="0.25">
      <c r="A6760">
        <v>908</v>
      </c>
      <c r="B6760" t="s">
        <v>283</v>
      </c>
      <c r="C6760" t="s">
        <v>46</v>
      </c>
      <c r="D6760" t="s">
        <v>68</v>
      </c>
      <c r="E6760" t="s">
        <v>307</v>
      </c>
      <c r="F6760" t="s">
        <v>307</v>
      </c>
      <c r="G6760" t="s">
        <v>307</v>
      </c>
      <c r="H6760" t="s">
        <v>307</v>
      </c>
      <c r="I6760" t="s">
        <v>307</v>
      </c>
      <c r="J6760" t="s">
        <v>307</v>
      </c>
      <c r="K6760" t="s">
        <v>307</v>
      </c>
      <c r="L6760" t="s">
        <v>307</v>
      </c>
      <c r="M6760" t="s">
        <v>307</v>
      </c>
      <c r="N6760" t="s">
        <v>307</v>
      </c>
      <c r="O6760" t="s">
        <v>307</v>
      </c>
      <c r="P6760" t="s">
        <v>307</v>
      </c>
      <c r="Q6760" t="s">
        <v>307</v>
      </c>
      <c r="R6760" t="s">
        <v>307</v>
      </c>
      <c r="S6760" t="s">
        <v>307</v>
      </c>
      <c r="T6760" t="s">
        <v>307</v>
      </c>
      <c r="U6760" t="s">
        <v>307</v>
      </c>
      <c r="V6760" t="s">
        <v>307</v>
      </c>
      <c r="W6760" t="s">
        <v>307</v>
      </c>
      <c r="X6760" t="s">
        <v>307</v>
      </c>
      <c r="Y6760" t="s">
        <v>307</v>
      </c>
      <c r="Z6760" t="s">
        <v>307</v>
      </c>
    </row>
    <row r="6761" spans="1:42" x14ac:dyDescent="0.25">
      <c r="A6761">
        <v>908</v>
      </c>
      <c r="B6761" t="s">
        <v>283</v>
      </c>
      <c r="C6761" t="s">
        <v>46</v>
      </c>
      <c r="D6761" t="s">
        <v>69</v>
      </c>
      <c r="E6761" t="s">
        <v>307</v>
      </c>
      <c r="F6761" t="s">
        <v>307</v>
      </c>
      <c r="G6761" t="s">
        <v>307</v>
      </c>
      <c r="H6761" t="s">
        <v>307</v>
      </c>
      <c r="I6761" t="s">
        <v>307</v>
      </c>
      <c r="J6761" t="s">
        <v>307</v>
      </c>
      <c r="K6761" t="s">
        <v>307</v>
      </c>
      <c r="L6761" t="s">
        <v>307</v>
      </c>
      <c r="M6761" t="s">
        <v>307</v>
      </c>
      <c r="N6761" t="s">
        <v>307</v>
      </c>
      <c r="O6761" t="s">
        <v>307</v>
      </c>
      <c r="P6761" t="s">
        <v>307</v>
      </c>
      <c r="Q6761" t="s">
        <v>307</v>
      </c>
      <c r="R6761" t="s">
        <v>307</v>
      </c>
      <c r="S6761" t="s">
        <v>307</v>
      </c>
      <c r="T6761" t="s">
        <v>307</v>
      </c>
      <c r="U6761" t="s">
        <v>307</v>
      </c>
      <c r="V6761" t="s">
        <v>307</v>
      </c>
      <c r="W6761" t="s">
        <v>307</v>
      </c>
      <c r="X6761" t="s">
        <v>307</v>
      </c>
      <c r="Y6761" t="s">
        <v>307</v>
      </c>
      <c r="Z6761" t="s">
        <v>307</v>
      </c>
    </row>
    <row r="6762" spans="1:42" x14ac:dyDescent="0.25">
      <c r="A6762">
        <v>908</v>
      </c>
      <c r="B6762" t="s">
        <v>283</v>
      </c>
      <c r="C6762" t="s">
        <v>46</v>
      </c>
      <c r="D6762" t="s">
        <v>70</v>
      </c>
      <c r="E6762" t="s">
        <v>307</v>
      </c>
      <c r="F6762" t="s">
        <v>307</v>
      </c>
      <c r="G6762" t="s">
        <v>307</v>
      </c>
      <c r="H6762" t="s">
        <v>307</v>
      </c>
      <c r="I6762" t="s">
        <v>307</v>
      </c>
      <c r="J6762" t="s">
        <v>307</v>
      </c>
      <c r="K6762" t="s">
        <v>307</v>
      </c>
      <c r="L6762" t="s">
        <v>307</v>
      </c>
      <c r="M6762" t="s">
        <v>307</v>
      </c>
      <c r="N6762" t="s">
        <v>307</v>
      </c>
      <c r="O6762" t="s">
        <v>307</v>
      </c>
      <c r="P6762" t="s">
        <v>307</v>
      </c>
      <c r="Q6762" t="s">
        <v>307</v>
      </c>
      <c r="R6762" t="s">
        <v>307</v>
      </c>
      <c r="S6762" t="s">
        <v>307</v>
      </c>
      <c r="T6762" t="s">
        <v>307</v>
      </c>
      <c r="U6762" t="s">
        <v>307</v>
      </c>
      <c r="V6762" t="s">
        <v>307</v>
      </c>
      <c r="W6762" t="s">
        <v>307</v>
      </c>
      <c r="X6762" t="s">
        <v>307</v>
      </c>
      <c r="Y6762" t="s">
        <v>307</v>
      </c>
      <c r="Z6762" t="s">
        <v>307</v>
      </c>
    </row>
    <row r="6763" spans="1:42" x14ac:dyDescent="0.25">
      <c r="A6763">
        <v>908</v>
      </c>
      <c r="B6763" t="s">
        <v>283</v>
      </c>
      <c r="C6763" t="s">
        <v>46</v>
      </c>
      <c r="D6763" t="s">
        <v>71</v>
      </c>
      <c r="E6763" t="s">
        <v>307</v>
      </c>
      <c r="F6763" t="s">
        <v>307</v>
      </c>
      <c r="G6763" t="s">
        <v>307</v>
      </c>
      <c r="H6763" t="s">
        <v>307</v>
      </c>
      <c r="I6763" t="s">
        <v>307</v>
      </c>
      <c r="J6763" t="s">
        <v>307</v>
      </c>
      <c r="K6763" t="s">
        <v>307</v>
      </c>
      <c r="L6763" t="s">
        <v>307</v>
      </c>
      <c r="M6763" t="s">
        <v>307</v>
      </c>
      <c r="N6763" t="s">
        <v>307</v>
      </c>
      <c r="O6763" t="s">
        <v>307</v>
      </c>
      <c r="P6763" t="s">
        <v>307</v>
      </c>
      <c r="Q6763" t="s">
        <v>307</v>
      </c>
      <c r="R6763" t="s">
        <v>307</v>
      </c>
      <c r="S6763" t="s">
        <v>307</v>
      </c>
      <c r="T6763" t="s">
        <v>307</v>
      </c>
      <c r="U6763" t="s">
        <v>307</v>
      </c>
      <c r="V6763" t="s">
        <v>307</v>
      </c>
      <c r="W6763" t="s">
        <v>307</v>
      </c>
      <c r="X6763" t="s">
        <v>307</v>
      </c>
      <c r="Y6763" t="s">
        <v>307</v>
      </c>
      <c r="Z6763" t="s">
        <v>307</v>
      </c>
    </row>
    <row r="6764" spans="1:42" x14ac:dyDescent="0.25">
      <c r="A6764">
        <v>908</v>
      </c>
      <c r="B6764" t="s">
        <v>283</v>
      </c>
      <c r="C6764" t="s">
        <v>46</v>
      </c>
      <c r="D6764" t="s">
        <v>72</v>
      </c>
      <c r="E6764" t="s">
        <v>307</v>
      </c>
      <c r="F6764" t="s">
        <v>307</v>
      </c>
      <c r="G6764" t="s">
        <v>307</v>
      </c>
      <c r="H6764" t="s">
        <v>307</v>
      </c>
      <c r="I6764" t="s">
        <v>307</v>
      </c>
      <c r="J6764" t="s">
        <v>307</v>
      </c>
      <c r="K6764" t="s">
        <v>307</v>
      </c>
      <c r="L6764" t="s">
        <v>307</v>
      </c>
      <c r="M6764" t="s">
        <v>307</v>
      </c>
      <c r="N6764" t="s">
        <v>307</v>
      </c>
      <c r="O6764" t="s">
        <v>307</v>
      </c>
      <c r="P6764" t="s">
        <v>307</v>
      </c>
      <c r="Q6764" t="s">
        <v>307</v>
      </c>
      <c r="R6764" t="s">
        <v>307</v>
      </c>
      <c r="S6764" t="s">
        <v>307</v>
      </c>
      <c r="T6764" t="s">
        <v>307</v>
      </c>
      <c r="U6764" t="s">
        <v>307</v>
      </c>
      <c r="V6764" t="s">
        <v>307</v>
      </c>
      <c r="W6764" t="s">
        <v>307</v>
      </c>
      <c r="X6764" t="s">
        <v>307</v>
      </c>
      <c r="Y6764" t="s">
        <v>307</v>
      </c>
      <c r="Z6764" t="s">
        <v>307</v>
      </c>
    </row>
    <row r="6765" spans="1:42" x14ac:dyDescent="0.25">
      <c r="A6765">
        <v>908</v>
      </c>
      <c r="B6765" t="s">
        <v>283</v>
      </c>
      <c r="C6765" t="s">
        <v>46</v>
      </c>
      <c r="D6765" t="s">
        <v>47</v>
      </c>
      <c r="E6765" t="s">
        <v>307</v>
      </c>
      <c r="F6765" t="s">
        <v>307</v>
      </c>
      <c r="G6765" t="s">
        <v>307</v>
      </c>
      <c r="H6765" t="s">
        <v>307</v>
      </c>
      <c r="I6765" t="s">
        <v>307</v>
      </c>
      <c r="J6765" t="s">
        <v>307</v>
      </c>
      <c r="K6765" t="s">
        <v>307</v>
      </c>
      <c r="L6765" t="s">
        <v>307</v>
      </c>
      <c r="M6765" t="s">
        <v>307</v>
      </c>
      <c r="N6765" t="s">
        <v>307</v>
      </c>
      <c r="O6765" t="s">
        <v>307</v>
      </c>
      <c r="P6765" t="s">
        <v>307</v>
      </c>
      <c r="Q6765" t="s">
        <v>307</v>
      </c>
      <c r="R6765" t="s">
        <v>307</v>
      </c>
      <c r="S6765" t="s">
        <v>307</v>
      </c>
      <c r="T6765" t="s">
        <v>307</v>
      </c>
      <c r="U6765" t="s">
        <v>307</v>
      </c>
      <c r="V6765" t="s">
        <v>307</v>
      </c>
      <c r="W6765" t="s">
        <v>307</v>
      </c>
      <c r="X6765" t="s">
        <v>307</v>
      </c>
      <c r="Y6765" t="s">
        <v>307</v>
      </c>
      <c r="Z6765" t="s">
        <v>307</v>
      </c>
    </row>
    <row r="6766" spans="1:42" x14ac:dyDescent="0.25">
      <c r="A6766">
        <v>908</v>
      </c>
      <c r="B6766" t="s">
        <v>283</v>
      </c>
      <c r="C6766" t="s">
        <v>46</v>
      </c>
      <c r="D6766" t="s">
        <v>48</v>
      </c>
      <c r="E6766" t="s">
        <v>307</v>
      </c>
      <c r="F6766" t="s">
        <v>307</v>
      </c>
      <c r="G6766" t="s">
        <v>307</v>
      </c>
      <c r="H6766" t="s">
        <v>307</v>
      </c>
      <c r="I6766" t="s">
        <v>307</v>
      </c>
      <c r="J6766" t="s">
        <v>307</v>
      </c>
      <c r="K6766" t="s">
        <v>307</v>
      </c>
      <c r="L6766" t="s">
        <v>307</v>
      </c>
      <c r="M6766" t="s">
        <v>307</v>
      </c>
      <c r="N6766" t="s">
        <v>307</v>
      </c>
      <c r="O6766" t="s">
        <v>307</v>
      </c>
      <c r="P6766" t="s">
        <v>307</v>
      </c>
      <c r="Q6766" t="s">
        <v>307</v>
      </c>
      <c r="R6766" t="s">
        <v>307</v>
      </c>
      <c r="S6766" t="s">
        <v>307</v>
      </c>
      <c r="T6766" t="s">
        <v>307</v>
      </c>
      <c r="U6766" t="s">
        <v>307</v>
      </c>
      <c r="V6766" t="s">
        <v>307</v>
      </c>
      <c r="W6766" t="s">
        <v>307</v>
      </c>
      <c r="X6766" t="s">
        <v>307</v>
      </c>
      <c r="Y6766" t="s">
        <v>307</v>
      </c>
      <c r="Z6766" t="s">
        <v>307</v>
      </c>
    </row>
    <row r="6767" spans="1:42" x14ac:dyDescent="0.25">
      <c r="A6767">
        <v>908</v>
      </c>
      <c r="B6767" t="s">
        <v>283</v>
      </c>
      <c r="C6767" t="s">
        <v>46</v>
      </c>
      <c r="D6767" t="s">
        <v>49</v>
      </c>
      <c r="E6767" t="s">
        <v>307</v>
      </c>
      <c r="F6767" t="s">
        <v>307</v>
      </c>
      <c r="G6767" t="s">
        <v>307</v>
      </c>
      <c r="H6767" t="s">
        <v>307</v>
      </c>
      <c r="I6767" t="s">
        <v>307</v>
      </c>
      <c r="J6767" t="s">
        <v>307</v>
      </c>
      <c r="K6767" t="s">
        <v>307</v>
      </c>
      <c r="L6767" t="s">
        <v>307</v>
      </c>
      <c r="M6767" t="s">
        <v>307</v>
      </c>
      <c r="N6767" t="s">
        <v>307</v>
      </c>
      <c r="O6767" t="s">
        <v>307</v>
      </c>
      <c r="P6767" t="s">
        <v>307</v>
      </c>
      <c r="Q6767" t="s">
        <v>307</v>
      </c>
      <c r="R6767" t="s">
        <v>307</v>
      </c>
      <c r="S6767" t="s">
        <v>307</v>
      </c>
      <c r="T6767" t="s">
        <v>307</v>
      </c>
      <c r="U6767" t="s">
        <v>307</v>
      </c>
      <c r="V6767" t="s">
        <v>307</v>
      </c>
      <c r="W6767" t="s">
        <v>307</v>
      </c>
      <c r="X6767" t="s">
        <v>307</v>
      </c>
      <c r="Y6767" t="s">
        <v>307</v>
      </c>
      <c r="Z6767" t="s">
        <v>307</v>
      </c>
    </row>
    <row r="6768" spans="1:42" x14ac:dyDescent="0.25">
      <c r="A6768">
        <v>908</v>
      </c>
      <c r="B6768" t="s">
        <v>283</v>
      </c>
      <c r="C6768" t="s">
        <v>41</v>
      </c>
      <c r="D6768" t="s">
        <v>48</v>
      </c>
      <c r="E6768" t="s">
        <v>307</v>
      </c>
      <c r="F6768" t="s">
        <v>307</v>
      </c>
      <c r="G6768" t="s">
        <v>307</v>
      </c>
      <c r="H6768" t="s">
        <v>307</v>
      </c>
      <c r="I6768" t="s">
        <v>307</v>
      </c>
      <c r="J6768" t="s">
        <v>307</v>
      </c>
      <c r="K6768" t="s">
        <v>307</v>
      </c>
      <c r="L6768" t="s">
        <v>307</v>
      </c>
      <c r="M6768" t="s">
        <v>307</v>
      </c>
      <c r="N6768" t="s">
        <v>307</v>
      </c>
      <c r="O6768" t="s">
        <v>307</v>
      </c>
      <c r="P6768" t="s">
        <v>307</v>
      </c>
      <c r="Q6768" t="s">
        <v>307</v>
      </c>
      <c r="R6768" t="s">
        <v>307</v>
      </c>
      <c r="S6768" t="s">
        <v>307</v>
      </c>
      <c r="T6768" t="s">
        <v>307</v>
      </c>
      <c r="U6768" t="s">
        <v>307</v>
      </c>
      <c r="V6768" t="s">
        <v>307</v>
      </c>
      <c r="W6768" t="s">
        <v>307</v>
      </c>
      <c r="X6768" t="s">
        <v>307</v>
      </c>
      <c r="Y6768" t="s">
        <v>307</v>
      </c>
      <c r="Z6768" t="s">
        <v>307</v>
      </c>
    </row>
    <row r="6769" spans="1:23" x14ac:dyDescent="0.25">
      <c r="A6769">
        <v>908</v>
      </c>
      <c r="B6769" t="s">
        <v>283</v>
      </c>
      <c r="C6769" t="s">
        <v>459</v>
      </c>
      <c r="D6769" t="s">
        <v>48</v>
      </c>
      <c r="E6769" t="s">
        <v>307</v>
      </c>
      <c r="F6769" t="s">
        <v>307</v>
      </c>
      <c r="G6769" t="s">
        <v>307</v>
      </c>
      <c r="H6769" t="s">
        <v>307</v>
      </c>
      <c r="I6769" t="s">
        <v>307</v>
      </c>
      <c r="J6769" t="s">
        <v>307</v>
      </c>
      <c r="K6769" t="s">
        <v>307</v>
      </c>
      <c r="L6769" t="s">
        <v>307</v>
      </c>
      <c r="M6769" t="s">
        <v>307</v>
      </c>
      <c r="N6769" t="s">
        <v>307</v>
      </c>
      <c r="O6769" t="s">
        <v>307</v>
      </c>
      <c r="P6769" t="s">
        <v>307</v>
      </c>
      <c r="Q6769" t="s">
        <v>307</v>
      </c>
    </row>
    <row r="6770" spans="1:23" x14ac:dyDescent="0.25">
      <c r="A6770">
        <v>908</v>
      </c>
      <c r="B6770" t="s">
        <v>283</v>
      </c>
      <c r="C6770" t="s">
        <v>304</v>
      </c>
      <c r="D6770" t="s">
        <v>48</v>
      </c>
      <c r="E6770" t="s">
        <v>307</v>
      </c>
      <c r="F6770" t="s">
        <v>307</v>
      </c>
      <c r="G6770" t="s">
        <v>307</v>
      </c>
      <c r="H6770" t="s">
        <v>307</v>
      </c>
      <c r="I6770" t="s">
        <v>307</v>
      </c>
      <c r="J6770" t="s">
        <v>307</v>
      </c>
      <c r="K6770" t="s">
        <v>307</v>
      </c>
      <c r="L6770" t="s">
        <v>307</v>
      </c>
      <c r="M6770" t="s">
        <v>307</v>
      </c>
      <c r="N6770" t="s">
        <v>307</v>
      </c>
      <c r="O6770" t="s">
        <v>307</v>
      </c>
      <c r="P6770" t="s">
        <v>307</v>
      </c>
      <c r="Q6770" t="s">
        <v>307</v>
      </c>
    </row>
    <row r="6771" spans="1:23" x14ac:dyDescent="0.25">
      <c r="A6771">
        <v>908</v>
      </c>
      <c r="B6771" t="s">
        <v>283</v>
      </c>
      <c r="C6771" t="s">
        <v>433</v>
      </c>
      <c r="D6771" t="s">
        <v>48</v>
      </c>
      <c r="E6771" t="s">
        <v>307</v>
      </c>
      <c r="F6771" t="s">
        <v>307</v>
      </c>
      <c r="G6771" t="s">
        <v>307</v>
      </c>
      <c r="H6771" t="s">
        <v>307</v>
      </c>
      <c r="I6771" t="s">
        <v>307</v>
      </c>
      <c r="J6771" t="s">
        <v>307</v>
      </c>
      <c r="K6771" t="s">
        <v>307</v>
      </c>
      <c r="L6771" t="s">
        <v>307</v>
      </c>
      <c r="M6771" t="s">
        <v>307</v>
      </c>
      <c r="N6771" t="s">
        <v>307</v>
      </c>
      <c r="O6771" t="s">
        <v>307</v>
      </c>
      <c r="P6771" t="s">
        <v>307</v>
      </c>
      <c r="Q6771" t="s">
        <v>307</v>
      </c>
    </row>
    <row r="6772" spans="1:23" x14ac:dyDescent="0.25">
      <c r="A6772">
        <v>908</v>
      </c>
      <c r="B6772" t="s">
        <v>283</v>
      </c>
      <c r="C6772" t="s">
        <v>305</v>
      </c>
      <c r="D6772" t="s">
        <v>48</v>
      </c>
      <c r="E6772" t="s">
        <v>307</v>
      </c>
      <c r="F6772" t="s">
        <v>307</v>
      </c>
      <c r="G6772" t="s">
        <v>307</v>
      </c>
      <c r="H6772" t="s">
        <v>307</v>
      </c>
      <c r="I6772" t="s">
        <v>307</v>
      </c>
      <c r="J6772" t="s">
        <v>307</v>
      </c>
      <c r="K6772" t="s">
        <v>307</v>
      </c>
      <c r="L6772" t="s">
        <v>307</v>
      </c>
      <c r="M6772" t="s">
        <v>307</v>
      </c>
      <c r="N6772" t="s">
        <v>307</v>
      </c>
      <c r="O6772" t="s">
        <v>307</v>
      </c>
      <c r="P6772" t="s">
        <v>307</v>
      </c>
      <c r="Q6772" t="s">
        <v>307</v>
      </c>
    </row>
    <row r="6773" spans="1:23" x14ac:dyDescent="0.25">
      <c r="A6773">
        <v>908</v>
      </c>
      <c r="B6773" t="s">
        <v>283</v>
      </c>
      <c r="C6773" t="s">
        <v>306</v>
      </c>
      <c r="D6773" t="s">
        <v>48</v>
      </c>
      <c r="E6773" t="s">
        <v>307</v>
      </c>
      <c r="F6773" t="s">
        <v>307</v>
      </c>
      <c r="G6773" t="s">
        <v>307</v>
      </c>
      <c r="H6773" t="s">
        <v>307</v>
      </c>
      <c r="I6773" t="s">
        <v>307</v>
      </c>
      <c r="J6773" t="s">
        <v>307</v>
      </c>
      <c r="K6773" t="s">
        <v>307</v>
      </c>
      <c r="L6773" t="s">
        <v>307</v>
      </c>
      <c r="M6773" t="s">
        <v>307</v>
      </c>
      <c r="N6773" t="s">
        <v>307</v>
      </c>
      <c r="O6773" t="s">
        <v>307</v>
      </c>
      <c r="P6773" t="s">
        <v>307</v>
      </c>
      <c r="Q6773" t="s">
        <v>307</v>
      </c>
    </row>
    <row r="6774" spans="1:23" x14ac:dyDescent="0.25">
      <c r="A6774">
        <v>908</v>
      </c>
      <c r="B6774" t="s">
        <v>283</v>
      </c>
      <c r="C6774" t="s">
        <v>44</v>
      </c>
      <c r="D6774" t="s">
        <v>54</v>
      </c>
      <c r="E6774" t="s">
        <v>307</v>
      </c>
      <c r="F6774" t="s">
        <v>307</v>
      </c>
      <c r="G6774" t="s">
        <v>307</v>
      </c>
      <c r="H6774" t="s">
        <v>307</v>
      </c>
      <c r="I6774" t="s">
        <v>307</v>
      </c>
      <c r="J6774" t="s">
        <v>307</v>
      </c>
      <c r="K6774" t="s">
        <v>307</v>
      </c>
      <c r="L6774" t="s">
        <v>307</v>
      </c>
      <c r="M6774" t="s">
        <v>307</v>
      </c>
      <c r="N6774" t="s">
        <v>307</v>
      </c>
      <c r="O6774" t="s">
        <v>307</v>
      </c>
      <c r="P6774" t="s">
        <v>307</v>
      </c>
      <c r="Q6774" t="s">
        <v>307</v>
      </c>
      <c r="R6774" t="s">
        <v>307</v>
      </c>
      <c r="S6774" t="s">
        <v>307</v>
      </c>
      <c r="T6774" t="s">
        <v>307</v>
      </c>
      <c r="U6774" t="s">
        <v>307</v>
      </c>
      <c r="V6774" t="s">
        <v>307</v>
      </c>
      <c r="W6774" t="s">
        <v>307</v>
      </c>
    </row>
    <row r="6775" spans="1:23" x14ac:dyDescent="0.25">
      <c r="A6775">
        <v>908</v>
      </c>
      <c r="B6775" t="s">
        <v>283</v>
      </c>
      <c r="C6775" t="s">
        <v>44</v>
      </c>
      <c r="D6775" t="s">
        <v>55</v>
      </c>
      <c r="E6775" t="s">
        <v>307</v>
      </c>
      <c r="F6775" t="s">
        <v>307</v>
      </c>
      <c r="G6775" t="s">
        <v>307</v>
      </c>
      <c r="H6775" t="s">
        <v>307</v>
      </c>
      <c r="I6775" t="s">
        <v>307</v>
      </c>
      <c r="J6775" t="s">
        <v>307</v>
      </c>
      <c r="K6775" t="s">
        <v>307</v>
      </c>
      <c r="L6775" t="s">
        <v>307</v>
      </c>
      <c r="M6775" t="s">
        <v>307</v>
      </c>
      <c r="N6775" t="s">
        <v>307</v>
      </c>
      <c r="O6775" t="s">
        <v>307</v>
      </c>
      <c r="P6775" t="s">
        <v>307</v>
      </c>
      <c r="Q6775" t="s">
        <v>307</v>
      </c>
      <c r="R6775" t="s">
        <v>307</v>
      </c>
      <c r="S6775" t="s">
        <v>307</v>
      </c>
      <c r="T6775" t="s">
        <v>307</v>
      </c>
      <c r="U6775" t="s">
        <v>307</v>
      </c>
      <c r="V6775" t="s">
        <v>307</v>
      </c>
      <c r="W6775" t="s">
        <v>307</v>
      </c>
    </row>
    <row r="6776" spans="1:23" x14ac:dyDescent="0.25">
      <c r="A6776">
        <v>908</v>
      </c>
      <c r="B6776" t="s">
        <v>283</v>
      </c>
      <c r="C6776" t="s">
        <v>44</v>
      </c>
      <c r="D6776" t="s">
        <v>56</v>
      </c>
      <c r="E6776" t="s">
        <v>307</v>
      </c>
      <c r="F6776" t="s">
        <v>307</v>
      </c>
      <c r="G6776" t="s">
        <v>307</v>
      </c>
      <c r="H6776" t="s">
        <v>307</v>
      </c>
      <c r="I6776" t="s">
        <v>307</v>
      </c>
      <c r="J6776" t="s">
        <v>307</v>
      </c>
      <c r="K6776" t="s">
        <v>307</v>
      </c>
      <c r="L6776" t="s">
        <v>307</v>
      </c>
      <c r="M6776" t="s">
        <v>307</v>
      </c>
      <c r="N6776" t="s">
        <v>307</v>
      </c>
      <c r="O6776" t="s">
        <v>307</v>
      </c>
      <c r="P6776" t="s">
        <v>307</v>
      </c>
      <c r="Q6776" t="s">
        <v>307</v>
      </c>
      <c r="R6776" t="s">
        <v>307</v>
      </c>
      <c r="S6776" t="s">
        <v>307</v>
      </c>
      <c r="T6776" t="s">
        <v>307</v>
      </c>
      <c r="U6776" t="s">
        <v>307</v>
      </c>
      <c r="V6776" t="s">
        <v>307</v>
      </c>
      <c r="W6776" t="s">
        <v>307</v>
      </c>
    </row>
    <row r="6777" spans="1:23" x14ac:dyDescent="0.25">
      <c r="A6777">
        <v>908</v>
      </c>
      <c r="B6777" t="s">
        <v>283</v>
      </c>
      <c r="C6777" t="s">
        <v>44</v>
      </c>
      <c r="D6777" t="s">
        <v>57</v>
      </c>
      <c r="E6777" t="s">
        <v>307</v>
      </c>
      <c r="F6777" t="s">
        <v>307</v>
      </c>
      <c r="G6777" t="s">
        <v>307</v>
      </c>
      <c r="H6777" t="s">
        <v>307</v>
      </c>
      <c r="I6777" t="s">
        <v>307</v>
      </c>
      <c r="J6777" t="s">
        <v>307</v>
      </c>
      <c r="K6777" t="s">
        <v>307</v>
      </c>
      <c r="L6777" t="s">
        <v>307</v>
      </c>
      <c r="M6777" t="s">
        <v>307</v>
      </c>
      <c r="N6777" t="s">
        <v>307</v>
      </c>
      <c r="O6777" t="s">
        <v>307</v>
      </c>
      <c r="P6777" t="s">
        <v>307</v>
      </c>
      <c r="Q6777" t="s">
        <v>307</v>
      </c>
      <c r="R6777" t="s">
        <v>307</v>
      </c>
      <c r="S6777" t="s">
        <v>307</v>
      </c>
      <c r="T6777" t="s">
        <v>307</v>
      </c>
      <c r="U6777" t="s">
        <v>307</v>
      </c>
      <c r="V6777" t="s">
        <v>307</v>
      </c>
      <c r="W6777" t="s">
        <v>307</v>
      </c>
    </row>
    <row r="6778" spans="1:23" x14ac:dyDescent="0.25">
      <c r="A6778">
        <v>908</v>
      </c>
      <c r="B6778" t="s">
        <v>283</v>
      </c>
      <c r="C6778" t="s">
        <v>44</v>
      </c>
      <c r="D6778" t="s">
        <v>58</v>
      </c>
      <c r="E6778" t="s">
        <v>307</v>
      </c>
      <c r="F6778" t="s">
        <v>307</v>
      </c>
      <c r="G6778" t="s">
        <v>307</v>
      </c>
      <c r="H6778" t="s">
        <v>307</v>
      </c>
      <c r="I6778" t="s">
        <v>307</v>
      </c>
      <c r="J6778" t="s">
        <v>307</v>
      </c>
      <c r="K6778" t="s">
        <v>307</v>
      </c>
      <c r="L6778" t="s">
        <v>307</v>
      </c>
      <c r="M6778" t="s">
        <v>307</v>
      </c>
      <c r="N6778" t="s">
        <v>307</v>
      </c>
      <c r="O6778" t="s">
        <v>307</v>
      </c>
      <c r="P6778" t="s">
        <v>307</v>
      </c>
      <c r="Q6778" t="s">
        <v>307</v>
      </c>
      <c r="R6778" t="s">
        <v>307</v>
      </c>
      <c r="S6778" t="s">
        <v>307</v>
      </c>
      <c r="T6778" t="s">
        <v>307</v>
      </c>
      <c r="U6778" t="s">
        <v>307</v>
      </c>
      <c r="V6778" t="s">
        <v>307</v>
      </c>
      <c r="W6778" t="s">
        <v>307</v>
      </c>
    </row>
    <row r="6779" spans="1:23" x14ac:dyDescent="0.25">
      <c r="A6779">
        <v>908</v>
      </c>
      <c r="B6779" t="s">
        <v>283</v>
      </c>
      <c r="C6779" t="s">
        <v>44</v>
      </c>
      <c r="D6779" t="s">
        <v>59</v>
      </c>
      <c r="E6779" t="s">
        <v>307</v>
      </c>
      <c r="F6779" t="s">
        <v>307</v>
      </c>
      <c r="G6779" t="s">
        <v>307</v>
      </c>
      <c r="H6779" t="s">
        <v>307</v>
      </c>
      <c r="I6779" t="s">
        <v>307</v>
      </c>
      <c r="J6779" t="s">
        <v>307</v>
      </c>
      <c r="K6779" t="s">
        <v>307</v>
      </c>
      <c r="L6779" t="s">
        <v>307</v>
      </c>
      <c r="M6779" t="s">
        <v>307</v>
      </c>
      <c r="N6779" t="s">
        <v>307</v>
      </c>
      <c r="O6779" t="s">
        <v>307</v>
      </c>
      <c r="P6779" t="s">
        <v>307</v>
      </c>
      <c r="Q6779" t="s">
        <v>307</v>
      </c>
      <c r="R6779" t="s">
        <v>307</v>
      </c>
      <c r="S6779" t="s">
        <v>307</v>
      </c>
      <c r="T6779" t="s">
        <v>307</v>
      </c>
      <c r="U6779" t="s">
        <v>307</v>
      </c>
      <c r="V6779" t="s">
        <v>307</v>
      </c>
      <c r="W6779" t="s">
        <v>307</v>
      </c>
    </row>
    <row r="6780" spans="1:23" x14ac:dyDescent="0.25">
      <c r="A6780">
        <v>908</v>
      </c>
      <c r="B6780" t="s">
        <v>283</v>
      </c>
      <c r="C6780" t="s">
        <v>44</v>
      </c>
      <c r="D6780" t="s">
        <v>60</v>
      </c>
      <c r="E6780" t="s">
        <v>307</v>
      </c>
      <c r="F6780" t="s">
        <v>307</v>
      </c>
      <c r="G6780" t="s">
        <v>307</v>
      </c>
      <c r="H6780" t="s">
        <v>307</v>
      </c>
      <c r="I6780" t="s">
        <v>307</v>
      </c>
      <c r="J6780" t="s">
        <v>307</v>
      </c>
      <c r="K6780" t="s">
        <v>307</v>
      </c>
      <c r="L6780" t="s">
        <v>307</v>
      </c>
      <c r="M6780" t="s">
        <v>307</v>
      </c>
      <c r="N6780" t="s">
        <v>307</v>
      </c>
      <c r="O6780" t="s">
        <v>307</v>
      </c>
      <c r="P6780" t="s">
        <v>307</v>
      </c>
      <c r="Q6780" t="s">
        <v>307</v>
      </c>
      <c r="R6780" t="s">
        <v>307</v>
      </c>
      <c r="S6780" t="s">
        <v>307</v>
      </c>
      <c r="T6780" t="s">
        <v>307</v>
      </c>
      <c r="U6780" t="s">
        <v>307</v>
      </c>
      <c r="V6780" t="s">
        <v>307</v>
      </c>
      <c r="W6780" t="s">
        <v>307</v>
      </c>
    </row>
    <row r="6781" spans="1:23" x14ac:dyDescent="0.25">
      <c r="A6781">
        <v>908</v>
      </c>
      <c r="B6781" t="s">
        <v>283</v>
      </c>
      <c r="C6781" t="s">
        <v>44</v>
      </c>
      <c r="D6781" t="s">
        <v>61</v>
      </c>
      <c r="E6781" t="s">
        <v>307</v>
      </c>
      <c r="F6781" t="s">
        <v>307</v>
      </c>
      <c r="G6781" t="s">
        <v>307</v>
      </c>
      <c r="H6781" t="s">
        <v>307</v>
      </c>
      <c r="I6781" t="s">
        <v>307</v>
      </c>
      <c r="J6781" t="s">
        <v>307</v>
      </c>
      <c r="K6781" t="s">
        <v>307</v>
      </c>
      <c r="L6781" t="s">
        <v>307</v>
      </c>
      <c r="M6781" t="s">
        <v>307</v>
      </c>
      <c r="N6781" t="s">
        <v>307</v>
      </c>
      <c r="O6781" t="s">
        <v>307</v>
      </c>
      <c r="P6781" t="s">
        <v>307</v>
      </c>
      <c r="Q6781" t="s">
        <v>307</v>
      </c>
      <c r="R6781" t="s">
        <v>307</v>
      </c>
      <c r="S6781" t="s">
        <v>307</v>
      </c>
      <c r="T6781" t="s">
        <v>307</v>
      </c>
      <c r="U6781" t="s">
        <v>307</v>
      </c>
      <c r="V6781" t="s">
        <v>307</v>
      </c>
      <c r="W6781" t="s">
        <v>307</v>
      </c>
    </row>
    <row r="6782" spans="1:23" x14ac:dyDescent="0.25">
      <c r="A6782">
        <v>908</v>
      </c>
      <c r="B6782" t="s">
        <v>283</v>
      </c>
      <c r="C6782" t="s">
        <v>44</v>
      </c>
      <c r="D6782" t="s">
        <v>62</v>
      </c>
      <c r="E6782" t="s">
        <v>307</v>
      </c>
      <c r="F6782" t="s">
        <v>307</v>
      </c>
      <c r="G6782" t="s">
        <v>307</v>
      </c>
      <c r="H6782" t="s">
        <v>307</v>
      </c>
      <c r="I6782" t="s">
        <v>307</v>
      </c>
      <c r="J6782" t="s">
        <v>307</v>
      </c>
      <c r="K6782" t="s">
        <v>307</v>
      </c>
      <c r="L6782" t="s">
        <v>307</v>
      </c>
      <c r="M6782" t="s">
        <v>307</v>
      </c>
      <c r="N6782" t="s">
        <v>307</v>
      </c>
      <c r="O6782" t="s">
        <v>307</v>
      </c>
      <c r="P6782" t="s">
        <v>307</v>
      </c>
      <c r="Q6782" t="s">
        <v>307</v>
      </c>
      <c r="R6782" t="s">
        <v>307</v>
      </c>
      <c r="S6782" t="s">
        <v>307</v>
      </c>
      <c r="T6782" t="s">
        <v>307</v>
      </c>
      <c r="U6782" t="s">
        <v>307</v>
      </c>
      <c r="V6782" t="s">
        <v>307</v>
      </c>
      <c r="W6782" t="s">
        <v>307</v>
      </c>
    </row>
    <row r="6783" spans="1:23" x14ac:dyDescent="0.25">
      <c r="A6783">
        <v>908</v>
      </c>
      <c r="B6783" t="s">
        <v>283</v>
      </c>
      <c r="C6783" t="s">
        <v>450</v>
      </c>
      <c r="D6783" t="s">
        <v>48</v>
      </c>
      <c r="E6783" t="s">
        <v>307</v>
      </c>
      <c r="F6783" t="s">
        <v>307</v>
      </c>
      <c r="G6783" t="s">
        <v>307</v>
      </c>
      <c r="H6783" t="s">
        <v>307</v>
      </c>
      <c r="I6783" t="s">
        <v>307</v>
      </c>
      <c r="J6783" t="s">
        <v>307</v>
      </c>
      <c r="K6783" t="s">
        <v>307</v>
      </c>
      <c r="L6783" t="s">
        <v>307</v>
      </c>
      <c r="M6783" t="s">
        <v>307</v>
      </c>
      <c r="N6783" t="s">
        <v>307</v>
      </c>
      <c r="O6783" t="s">
        <v>307</v>
      </c>
      <c r="P6783" t="s">
        <v>307</v>
      </c>
      <c r="Q6783" t="s">
        <v>307</v>
      </c>
      <c r="R6783" t="s">
        <v>307</v>
      </c>
    </row>
    <row r="6784" spans="1:23" x14ac:dyDescent="0.25">
      <c r="A6784">
        <v>908</v>
      </c>
      <c r="B6784" t="s">
        <v>283</v>
      </c>
      <c r="C6784" t="s">
        <v>449</v>
      </c>
      <c r="D6784" t="s">
        <v>48</v>
      </c>
      <c r="E6784" t="s">
        <v>307</v>
      </c>
      <c r="F6784" t="s">
        <v>307</v>
      </c>
      <c r="G6784" t="s">
        <v>307</v>
      </c>
      <c r="H6784" t="s">
        <v>307</v>
      </c>
      <c r="I6784" t="s">
        <v>307</v>
      </c>
      <c r="J6784" t="s">
        <v>307</v>
      </c>
      <c r="K6784" t="s">
        <v>307</v>
      </c>
      <c r="L6784" t="s">
        <v>307</v>
      </c>
      <c r="M6784" t="s">
        <v>307</v>
      </c>
      <c r="N6784" t="s">
        <v>307</v>
      </c>
      <c r="O6784" t="s">
        <v>307</v>
      </c>
      <c r="P6784" t="s">
        <v>307</v>
      </c>
      <c r="Q6784" t="s">
        <v>307</v>
      </c>
      <c r="R6784" t="s">
        <v>307</v>
      </c>
    </row>
    <row r="6785" spans="1:26" x14ac:dyDescent="0.25">
      <c r="A6785">
        <v>908</v>
      </c>
      <c r="B6785" t="s">
        <v>283</v>
      </c>
      <c r="C6785" t="s">
        <v>475</v>
      </c>
      <c r="D6785" t="s">
        <v>48</v>
      </c>
      <c r="E6785" t="s">
        <v>307</v>
      </c>
      <c r="F6785" t="s">
        <v>307</v>
      </c>
      <c r="G6785" t="s">
        <v>307</v>
      </c>
    </row>
    <row r="6786" spans="1:26" x14ac:dyDescent="0.25">
      <c r="A6786">
        <v>908</v>
      </c>
      <c r="B6786" t="s">
        <v>283</v>
      </c>
      <c r="C6786" t="s">
        <v>42</v>
      </c>
      <c r="D6786" t="s">
        <v>48</v>
      </c>
      <c r="E6786" t="s">
        <v>307</v>
      </c>
      <c r="F6786" t="s">
        <v>307</v>
      </c>
      <c r="G6786" t="s">
        <v>307</v>
      </c>
      <c r="H6786" t="s">
        <v>307</v>
      </c>
      <c r="I6786" t="s">
        <v>307</v>
      </c>
      <c r="J6786" t="s">
        <v>307</v>
      </c>
      <c r="K6786" t="s">
        <v>307</v>
      </c>
      <c r="L6786" t="s">
        <v>307</v>
      </c>
      <c r="M6786" t="s">
        <v>307</v>
      </c>
      <c r="N6786" t="s">
        <v>307</v>
      </c>
      <c r="O6786" t="s">
        <v>307</v>
      </c>
      <c r="P6786" t="s">
        <v>307</v>
      </c>
      <c r="Q6786" t="s">
        <v>307</v>
      </c>
      <c r="R6786" t="s">
        <v>307</v>
      </c>
      <c r="S6786" t="s">
        <v>307</v>
      </c>
      <c r="T6786" t="s">
        <v>307</v>
      </c>
      <c r="U6786" t="s">
        <v>307</v>
      </c>
      <c r="V6786" t="s">
        <v>307</v>
      </c>
      <c r="W6786" t="s">
        <v>307</v>
      </c>
      <c r="X6786" t="s">
        <v>307</v>
      </c>
      <c r="Y6786" t="s">
        <v>307</v>
      </c>
      <c r="Z6786" t="s">
        <v>307</v>
      </c>
    </row>
    <row r="6787" spans="1:26" x14ac:dyDescent="0.25">
      <c r="A6787">
        <v>909</v>
      </c>
      <c r="B6787" t="s">
        <v>284</v>
      </c>
      <c r="C6787" t="s">
        <v>43</v>
      </c>
      <c r="D6787" t="s">
        <v>54</v>
      </c>
      <c r="E6787" t="s">
        <v>307</v>
      </c>
      <c r="F6787" t="s">
        <v>307</v>
      </c>
      <c r="G6787" t="s">
        <v>307</v>
      </c>
      <c r="H6787" t="s">
        <v>307</v>
      </c>
      <c r="I6787" t="s">
        <v>307</v>
      </c>
      <c r="J6787" t="s">
        <v>307</v>
      </c>
      <c r="K6787" t="s">
        <v>307</v>
      </c>
      <c r="L6787" t="s">
        <v>307</v>
      </c>
      <c r="M6787" t="s">
        <v>307</v>
      </c>
      <c r="N6787" t="s">
        <v>307</v>
      </c>
      <c r="O6787" t="s">
        <v>307</v>
      </c>
      <c r="P6787" t="s">
        <v>307</v>
      </c>
      <c r="Q6787" t="s">
        <v>307</v>
      </c>
      <c r="R6787" t="s">
        <v>307</v>
      </c>
      <c r="S6787" t="s">
        <v>307</v>
      </c>
      <c r="T6787" t="s">
        <v>307</v>
      </c>
      <c r="U6787" t="s">
        <v>307</v>
      </c>
      <c r="V6787" t="s">
        <v>307</v>
      </c>
      <c r="W6787" t="s">
        <v>307</v>
      </c>
    </row>
    <row r="6788" spans="1:26" x14ac:dyDescent="0.25">
      <c r="A6788">
        <v>909</v>
      </c>
      <c r="B6788" t="s">
        <v>284</v>
      </c>
      <c r="C6788" t="s">
        <v>43</v>
      </c>
      <c r="D6788" t="s">
        <v>55</v>
      </c>
      <c r="E6788" t="s">
        <v>307</v>
      </c>
      <c r="F6788" t="s">
        <v>307</v>
      </c>
      <c r="G6788" t="s">
        <v>307</v>
      </c>
      <c r="H6788" t="s">
        <v>307</v>
      </c>
      <c r="I6788" t="s">
        <v>307</v>
      </c>
      <c r="J6788" t="s">
        <v>307</v>
      </c>
      <c r="K6788" t="s">
        <v>307</v>
      </c>
      <c r="L6788" t="s">
        <v>307</v>
      </c>
      <c r="M6788" t="s">
        <v>307</v>
      </c>
      <c r="N6788" t="s">
        <v>307</v>
      </c>
      <c r="O6788" t="s">
        <v>307</v>
      </c>
      <c r="P6788" t="s">
        <v>307</v>
      </c>
      <c r="Q6788" t="s">
        <v>307</v>
      </c>
      <c r="R6788" t="s">
        <v>307</v>
      </c>
      <c r="S6788" t="s">
        <v>307</v>
      </c>
      <c r="T6788" t="s">
        <v>307</v>
      </c>
      <c r="U6788" t="s">
        <v>307</v>
      </c>
      <c r="V6788" t="s">
        <v>307</v>
      </c>
      <c r="W6788" t="s">
        <v>307</v>
      </c>
    </row>
    <row r="6789" spans="1:26" x14ac:dyDescent="0.25">
      <c r="A6789">
        <v>909</v>
      </c>
      <c r="B6789" t="s">
        <v>284</v>
      </c>
      <c r="C6789" t="s">
        <v>43</v>
      </c>
      <c r="D6789" t="s">
        <v>56</v>
      </c>
      <c r="E6789" t="s">
        <v>307</v>
      </c>
      <c r="F6789" t="s">
        <v>307</v>
      </c>
      <c r="G6789" t="s">
        <v>307</v>
      </c>
      <c r="H6789" t="s">
        <v>307</v>
      </c>
      <c r="I6789" t="s">
        <v>307</v>
      </c>
      <c r="J6789" t="s">
        <v>307</v>
      </c>
      <c r="K6789" t="s">
        <v>307</v>
      </c>
      <c r="L6789" t="s">
        <v>307</v>
      </c>
      <c r="M6789" t="s">
        <v>307</v>
      </c>
      <c r="N6789" t="s">
        <v>307</v>
      </c>
      <c r="O6789" t="s">
        <v>307</v>
      </c>
      <c r="P6789" t="s">
        <v>307</v>
      </c>
      <c r="Q6789" t="s">
        <v>307</v>
      </c>
      <c r="R6789" t="s">
        <v>307</v>
      </c>
      <c r="S6789" t="s">
        <v>307</v>
      </c>
      <c r="T6789" t="s">
        <v>307</v>
      </c>
      <c r="U6789" t="s">
        <v>307</v>
      </c>
      <c r="V6789" t="s">
        <v>307</v>
      </c>
      <c r="W6789" t="s">
        <v>307</v>
      </c>
    </row>
    <row r="6790" spans="1:26" x14ac:dyDescent="0.25">
      <c r="A6790">
        <v>909</v>
      </c>
      <c r="B6790" t="s">
        <v>284</v>
      </c>
      <c r="C6790" t="s">
        <v>43</v>
      </c>
      <c r="D6790" t="s">
        <v>57</v>
      </c>
      <c r="E6790" t="s">
        <v>307</v>
      </c>
      <c r="F6790" t="s">
        <v>307</v>
      </c>
      <c r="G6790" t="s">
        <v>307</v>
      </c>
      <c r="H6790" t="s">
        <v>307</v>
      </c>
      <c r="I6790" t="s">
        <v>307</v>
      </c>
      <c r="J6790" t="s">
        <v>307</v>
      </c>
      <c r="K6790" t="s">
        <v>307</v>
      </c>
      <c r="L6790" t="s">
        <v>307</v>
      </c>
      <c r="M6790" t="s">
        <v>307</v>
      </c>
      <c r="N6790" t="s">
        <v>307</v>
      </c>
      <c r="O6790" t="s">
        <v>307</v>
      </c>
      <c r="P6790" t="s">
        <v>307</v>
      </c>
      <c r="Q6790" t="s">
        <v>307</v>
      </c>
      <c r="R6790" t="s">
        <v>307</v>
      </c>
      <c r="S6790" t="s">
        <v>307</v>
      </c>
      <c r="T6790" t="s">
        <v>307</v>
      </c>
      <c r="U6790" t="s">
        <v>307</v>
      </c>
      <c r="V6790" t="s">
        <v>307</v>
      </c>
      <c r="W6790" t="s">
        <v>307</v>
      </c>
    </row>
    <row r="6791" spans="1:26" x14ac:dyDescent="0.25">
      <c r="A6791">
        <v>909</v>
      </c>
      <c r="B6791" t="s">
        <v>284</v>
      </c>
      <c r="C6791" t="s">
        <v>43</v>
      </c>
      <c r="D6791" t="s">
        <v>58</v>
      </c>
      <c r="E6791" t="s">
        <v>307</v>
      </c>
      <c r="F6791" t="s">
        <v>307</v>
      </c>
      <c r="G6791" t="s">
        <v>307</v>
      </c>
      <c r="H6791" t="s">
        <v>307</v>
      </c>
      <c r="I6791" t="s">
        <v>307</v>
      </c>
      <c r="J6791" t="s">
        <v>307</v>
      </c>
      <c r="K6791" t="s">
        <v>307</v>
      </c>
      <c r="L6791" t="s">
        <v>307</v>
      </c>
      <c r="M6791" t="s">
        <v>307</v>
      </c>
      <c r="N6791" t="s">
        <v>307</v>
      </c>
      <c r="O6791" t="s">
        <v>307</v>
      </c>
      <c r="P6791" t="s">
        <v>307</v>
      </c>
      <c r="Q6791" t="s">
        <v>307</v>
      </c>
      <c r="R6791" t="s">
        <v>307</v>
      </c>
      <c r="S6791" t="s">
        <v>307</v>
      </c>
      <c r="T6791" t="s">
        <v>307</v>
      </c>
      <c r="U6791" t="s">
        <v>307</v>
      </c>
      <c r="V6791" t="s">
        <v>307</v>
      </c>
      <c r="W6791" t="s">
        <v>307</v>
      </c>
    </row>
    <row r="6792" spans="1:26" x14ac:dyDescent="0.25">
      <c r="A6792">
        <v>909</v>
      </c>
      <c r="B6792" t="s">
        <v>284</v>
      </c>
      <c r="C6792" t="s">
        <v>43</v>
      </c>
      <c r="D6792" t="s">
        <v>59</v>
      </c>
      <c r="E6792" t="s">
        <v>307</v>
      </c>
      <c r="F6792" t="s">
        <v>307</v>
      </c>
      <c r="G6792" t="s">
        <v>307</v>
      </c>
      <c r="H6792" t="s">
        <v>307</v>
      </c>
      <c r="I6792" t="s">
        <v>307</v>
      </c>
      <c r="J6792" t="s">
        <v>307</v>
      </c>
      <c r="K6792" t="s">
        <v>307</v>
      </c>
      <c r="L6792" t="s">
        <v>307</v>
      </c>
      <c r="M6792" t="s">
        <v>307</v>
      </c>
      <c r="N6792" t="s">
        <v>307</v>
      </c>
      <c r="O6792" t="s">
        <v>307</v>
      </c>
      <c r="P6792" t="s">
        <v>307</v>
      </c>
      <c r="Q6792" t="s">
        <v>307</v>
      </c>
      <c r="R6792" t="s">
        <v>307</v>
      </c>
      <c r="S6792" t="s">
        <v>307</v>
      </c>
      <c r="T6792" t="s">
        <v>307</v>
      </c>
      <c r="U6792" t="s">
        <v>307</v>
      </c>
      <c r="V6792" t="s">
        <v>307</v>
      </c>
      <c r="W6792" t="s">
        <v>307</v>
      </c>
    </row>
    <row r="6793" spans="1:26" x14ac:dyDescent="0.25">
      <c r="A6793">
        <v>909</v>
      </c>
      <c r="B6793" t="s">
        <v>284</v>
      </c>
      <c r="C6793" t="s">
        <v>43</v>
      </c>
      <c r="D6793" t="s">
        <v>60</v>
      </c>
      <c r="E6793" t="s">
        <v>307</v>
      </c>
      <c r="F6793" t="s">
        <v>307</v>
      </c>
      <c r="G6793" t="s">
        <v>307</v>
      </c>
      <c r="H6793" t="s">
        <v>307</v>
      </c>
      <c r="I6793" t="s">
        <v>307</v>
      </c>
      <c r="J6793" t="s">
        <v>307</v>
      </c>
      <c r="K6793" t="s">
        <v>307</v>
      </c>
      <c r="L6793" t="s">
        <v>307</v>
      </c>
      <c r="M6793" t="s">
        <v>307</v>
      </c>
      <c r="N6793" t="s">
        <v>307</v>
      </c>
      <c r="O6793" t="s">
        <v>307</v>
      </c>
      <c r="P6793" t="s">
        <v>307</v>
      </c>
      <c r="Q6793" t="s">
        <v>307</v>
      </c>
      <c r="R6793" t="s">
        <v>307</v>
      </c>
      <c r="S6793" t="s">
        <v>307</v>
      </c>
      <c r="T6793" t="s">
        <v>307</v>
      </c>
      <c r="U6793" t="s">
        <v>307</v>
      </c>
      <c r="V6793" t="s">
        <v>307</v>
      </c>
      <c r="W6793" t="s">
        <v>307</v>
      </c>
    </row>
    <row r="6794" spans="1:26" x14ac:dyDescent="0.25">
      <c r="A6794">
        <v>909</v>
      </c>
      <c r="B6794" t="s">
        <v>284</v>
      </c>
      <c r="C6794" t="s">
        <v>43</v>
      </c>
      <c r="D6794" t="s">
        <v>61</v>
      </c>
      <c r="E6794" t="s">
        <v>307</v>
      </c>
      <c r="F6794" t="s">
        <v>307</v>
      </c>
      <c r="G6794" t="s">
        <v>307</v>
      </c>
      <c r="H6794" t="s">
        <v>307</v>
      </c>
      <c r="I6794" t="s">
        <v>307</v>
      </c>
      <c r="J6794" t="s">
        <v>307</v>
      </c>
      <c r="K6794" t="s">
        <v>307</v>
      </c>
      <c r="L6794" t="s">
        <v>307</v>
      </c>
      <c r="M6794" t="s">
        <v>307</v>
      </c>
      <c r="N6794" t="s">
        <v>307</v>
      </c>
      <c r="O6794" t="s">
        <v>307</v>
      </c>
      <c r="P6794" t="s">
        <v>307</v>
      </c>
      <c r="Q6794" t="s">
        <v>307</v>
      </c>
      <c r="R6794" t="s">
        <v>307</v>
      </c>
      <c r="S6794" t="s">
        <v>307</v>
      </c>
      <c r="T6794" t="s">
        <v>307</v>
      </c>
      <c r="U6794" t="s">
        <v>307</v>
      </c>
      <c r="V6794" t="s">
        <v>307</v>
      </c>
      <c r="W6794" t="s">
        <v>307</v>
      </c>
    </row>
    <row r="6795" spans="1:26" x14ac:dyDescent="0.25">
      <c r="A6795">
        <v>909</v>
      </c>
      <c r="B6795" t="s">
        <v>284</v>
      </c>
      <c r="C6795" t="s">
        <v>43</v>
      </c>
      <c r="D6795" t="s">
        <v>62</v>
      </c>
      <c r="E6795" t="s">
        <v>307</v>
      </c>
      <c r="F6795" t="s">
        <v>307</v>
      </c>
      <c r="G6795" t="s">
        <v>307</v>
      </c>
      <c r="H6795" t="s">
        <v>307</v>
      </c>
      <c r="I6795" t="s">
        <v>307</v>
      </c>
      <c r="J6795" t="s">
        <v>307</v>
      </c>
      <c r="K6795" t="s">
        <v>307</v>
      </c>
      <c r="L6795" t="s">
        <v>307</v>
      </c>
      <c r="M6795" t="s">
        <v>307</v>
      </c>
      <c r="N6795" t="s">
        <v>307</v>
      </c>
      <c r="O6795" t="s">
        <v>307</v>
      </c>
      <c r="P6795" t="s">
        <v>307</v>
      </c>
      <c r="Q6795" t="s">
        <v>307</v>
      </c>
      <c r="R6795" t="s">
        <v>307</v>
      </c>
      <c r="S6795" t="s">
        <v>307</v>
      </c>
      <c r="T6795" t="s">
        <v>307</v>
      </c>
      <c r="U6795" t="s">
        <v>307</v>
      </c>
      <c r="V6795" t="s">
        <v>307</v>
      </c>
      <c r="W6795" t="s">
        <v>307</v>
      </c>
    </row>
    <row r="6796" spans="1:26" x14ac:dyDescent="0.25">
      <c r="A6796">
        <v>909</v>
      </c>
      <c r="B6796" t="s">
        <v>284</v>
      </c>
      <c r="C6796" t="s">
        <v>476</v>
      </c>
      <c r="D6796" t="s">
        <v>48</v>
      </c>
      <c r="E6796" t="s">
        <v>307</v>
      </c>
      <c r="F6796" t="s">
        <v>307</v>
      </c>
      <c r="G6796" t="s">
        <v>307</v>
      </c>
    </row>
    <row r="6797" spans="1:26" x14ac:dyDescent="0.25">
      <c r="A6797">
        <v>909</v>
      </c>
      <c r="B6797" t="s">
        <v>284</v>
      </c>
      <c r="C6797" t="s">
        <v>477</v>
      </c>
      <c r="D6797" t="s">
        <v>48</v>
      </c>
      <c r="E6797" t="s">
        <v>307</v>
      </c>
      <c r="F6797" t="s">
        <v>307</v>
      </c>
      <c r="G6797" t="s">
        <v>307</v>
      </c>
    </row>
    <row r="6798" spans="1:26" x14ac:dyDescent="0.25">
      <c r="A6798">
        <v>909</v>
      </c>
      <c r="B6798" t="s">
        <v>284</v>
      </c>
      <c r="C6798" t="s">
        <v>45</v>
      </c>
      <c r="D6798" t="s">
        <v>63</v>
      </c>
      <c r="E6798" t="s">
        <v>307</v>
      </c>
      <c r="F6798" t="s">
        <v>307</v>
      </c>
      <c r="G6798" t="s">
        <v>307</v>
      </c>
      <c r="H6798" t="s">
        <v>307</v>
      </c>
      <c r="I6798" t="s">
        <v>307</v>
      </c>
      <c r="J6798" t="s">
        <v>307</v>
      </c>
      <c r="K6798" t="s">
        <v>307</v>
      </c>
      <c r="L6798" t="s">
        <v>307</v>
      </c>
      <c r="M6798" t="s">
        <v>307</v>
      </c>
      <c r="N6798" t="s">
        <v>307</v>
      </c>
      <c r="O6798" t="s">
        <v>307</v>
      </c>
      <c r="P6798" t="s">
        <v>307</v>
      </c>
      <c r="Q6798" t="s">
        <v>307</v>
      </c>
      <c r="R6798" t="s">
        <v>307</v>
      </c>
      <c r="S6798" t="s">
        <v>307</v>
      </c>
      <c r="T6798" t="s">
        <v>307</v>
      </c>
      <c r="U6798" t="s">
        <v>307</v>
      </c>
      <c r="V6798" t="s">
        <v>307</v>
      </c>
      <c r="W6798" t="s">
        <v>307</v>
      </c>
    </row>
    <row r="6799" spans="1:26" x14ac:dyDescent="0.25">
      <c r="A6799">
        <v>909</v>
      </c>
      <c r="B6799" t="s">
        <v>284</v>
      </c>
      <c r="C6799" t="s">
        <v>45</v>
      </c>
      <c r="D6799" t="s">
        <v>64</v>
      </c>
      <c r="E6799" t="s">
        <v>307</v>
      </c>
      <c r="F6799" t="s">
        <v>307</v>
      </c>
      <c r="G6799" t="s">
        <v>307</v>
      </c>
      <c r="H6799" t="s">
        <v>307</v>
      </c>
      <c r="I6799" t="s">
        <v>307</v>
      </c>
      <c r="J6799" t="s">
        <v>307</v>
      </c>
      <c r="K6799" t="s">
        <v>307</v>
      </c>
      <c r="L6799" t="s">
        <v>307</v>
      </c>
      <c r="M6799" t="s">
        <v>307</v>
      </c>
      <c r="N6799" t="s">
        <v>307</v>
      </c>
      <c r="O6799" t="s">
        <v>307</v>
      </c>
      <c r="P6799" t="s">
        <v>307</v>
      </c>
      <c r="Q6799" t="s">
        <v>307</v>
      </c>
      <c r="R6799" t="s">
        <v>307</v>
      </c>
      <c r="S6799" t="s">
        <v>307</v>
      </c>
      <c r="T6799" t="s">
        <v>307</v>
      </c>
      <c r="U6799" t="s">
        <v>307</v>
      </c>
      <c r="V6799" t="s">
        <v>307</v>
      </c>
      <c r="W6799" t="s">
        <v>307</v>
      </c>
    </row>
    <row r="6800" spans="1:26" x14ac:dyDescent="0.25">
      <c r="A6800">
        <v>909</v>
      </c>
      <c r="B6800" t="s">
        <v>284</v>
      </c>
      <c r="C6800" t="s">
        <v>40</v>
      </c>
      <c r="D6800" t="s">
        <v>52</v>
      </c>
      <c r="E6800" t="s">
        <v>307</v>
      </c>
      <c r="F6800" t="s">
        <v>307</v>
      </c>
      <c r="G6800" t="s">
        <v>307</v>
      </c>
      <c r="H6800" t="s">
        <v>307</v>
      </c>
      <c r="I6800" t="s">
        <v>307</v>
      </c>
      <c r="J6800" t="s">
        <v>307</v>
      </c>
      <c r="K6800" t="s">
        <v>307</v>
      </c>
      <c r="L6800" t="s">
        <v>307</v>
      </c>
      <c r="M6800" t="s">
        <v>307</v>
      </c>
      <c r="N6800" t="s">
        <v>307</v>
      </c>
      <c r="O6800" t="s">
        <v>307</v>
      </c>
      <c r="P6800" t="s">
        <v>307</v>
      </c>
      <c r="Q6800" t="s">
        <v>307</v>
      </c>
      <c r="R6800" t="s">
        <v>307</v>
      </c>
      <c r="S6800" t="s">
        <v>307</v>
      </c>
      <c r="T6800" t="s">
        <v>307</v>
      </c>
      <c r="U6800" t="s">
        <v>307</v>
      </c>
      <c r="V6800" t="s">
        <v>307</v>
      </c>
      <c r="W6800" t="s">
        <v>307</v>
      </c>
      <c r="X6800" t="s">
        <v>307</v>
      </c>
      <c r="Y6800" t="s">
        <v>307</v>
      </c>
      <c r="Z6800" t="s">
        <v>307</v>
      </c>
    </row>
    <row r="6801" spans="1:42" x14ac:dyDescent="0.25">
      <c r="A6801">
        <v>909</v>
      </c>
      <c r="B6801" t="s">
        <v>284</v>
      </c>
      <c r="C6801" t="s">
        <v>40</v>
      </c>
      <c r="D6801" t="s">
        <v>53</v>
      </c>
      <c r="E6801" t="s">
        <v>307</v>
      </c>
      <c r="F6801" t="s">
        <v>307</v>
      </c>
      <c r="G6801" t="s">
        <v>307</v>
      </c>
      <c r="H6801" t="s">
        <v>307</v>
      </c>
      <c r="I6801" t="s">
        <v>307</v>
      </c>
      <c r="J6801" t="s">
        <v>307</v>
      </c>
      <c r="K6801" t="s">
        <v>307</v>
      </c>
      <c r="L6801" t="s">
        <v>307</v>
      </c>
      <c r="M6801" t="s">
        <v>307</v>
      </c>
      <c r="N6801" t="s">
        <v>307</v>
      </c>
      <c r="O6801" t="s">
        <v>307</v>
      </c>
      <c r="P6801" t="s">
        <v>307</v>
      </c>
      <c r="Q6801" t="s">
        <v>307</v>
      </c>
      <c r="R6801" t="s">
        <v>307</v>
      </c>
      <c r="S6801" t="s">
        <v>307</v>
      </c>
      <c r="T6801" t="s">
        <v>307</v>
      </c>
      <c r="U6801" t="s">
        <v>307</v>
      </c>
      <c r="V6801" t="s">
        <v>307</v>
      </c>
      <c r="W6801" t="s">
        <v>307</v>
      </c>
      <c r="X6801" t="s">
        <v>307</v>
      </c>
      <c r="Y6801" t="s">
        <v>307</v>
      </c>
      <c r="Z6801" t="s">
        <v>307</v>
      </c>
    </row>
    <row r="6802" spans="1:42" x14ac:dyDescent="0.25">
      <c r="A6802">
        <v>909</v>
      </c>
      <c r="B6802" t="s">
        <v>284</v>
      </c>
      <c r="C6802" t="s">
        <v>39</v>
      </c>
      <c r="D6802" t="s">
        <v>50</v>
      </c>
      <c r="E6802" t="s">
        <v>307</v>
      </c>
      <c r="F6802" t="s">
        <v>307</v>
      </c>
      <c r="G6802" t="s">
        <v>307</v>
      </c>
      <c r="H6802" t="s">
        <v>307</v>
      </c>
      <c r="I6802" t="s">
        <v>307</v>
      </c>
      <c r="J6802" t="s">
        <v>307</v>
      </c>
      <c r="K6802" t="s">
        <v>307</v>
      </c>
      <c r="L6802" t="s">
        <v>307</v>
      </c>
      <c r="M6802" t="s">
        <v>307</v>
      </c>
      <c r="N6802" t="s">
        <v>307</v>
      </c>
      <c r="O6802" t="s">
        <v>307</v>
      </c>
      <c r="P6802" t="s">
        <v>307</v>
      </c>
      <c r="Q6802" t="s">
        <v>307</v>
      </c>
      <c r="R6802" t="s">
        <v>307</v>
      </c>
      <c r="S6802" t="s">
        <v>307</v>
      </c>
      <c r="T6802" t="s">
        <v>307</v>
      </c>
      <c r="U6802" t="s">
        <v>307</v>
      </c>
      <c r="V6802" t="s">
        <v>307</v>
      </c>
      <c r="W6802" t="s">
        <v>307</v>
      </c>
      <c r="X6802" t="s">
        <v>307</v>
      </c>
      <c r="Y6802" t="s">
        <v>307</v>
      </c>
      <c r="Z6802" t="s">
        <v>307</v>
      </c>
      <c r="AA6802" t="s">
        <v>307</v>
      </c>
      <c r="AB6802" t="s">
        <v>307</v>
      </c>
      <c r="AC6802" t="s">
        <v>307</v>
      </c>
      <c r="AD6802" t="s">
        <v>307</v>
      </c>
      <c r="AE6802" t="s">
        <v>307</v>
      </c>
      <c r="AF6802" t="s">
        <v>307</v>
      </c>
      <c r="AG6802" t="s">
        <v>307</v>
      </c>
      <c r="AH6802" t="s">
        <v>307</v>
      </c>
      <c r="AI6802" t="s">
        <v>307</v>
      </c>
      <c r="AJ6802" t="s">
        <v>307</v>
      </c>
      <c r="AK6802" t="s">
        <v>307</v>
      </c>
      <c r="AL6802" t="s">
        <v>307</v>
      </c>
      <c r="AM6802" t="s">
        <v>307</v>
      </c>
      <c r="AN6802" t="s">
        <v>307</v>
      </c>
      <c r="AO6802" t="s">
        <v>307</v>
      </c>
      <c r="AP6802" t="s">
        <v>307</v>
      </c>
    </row>
    <row r="6803" spans="1:42" x14ac:dyDescent="0.25">
      <c r="A6803">
        <v>909</v>
      </c>
      <c r="B6803" t="s">
        <v>284</v>
      </c>
      <c r="C6803" t="s">
        <v>39</v>
      </c>
      <c r="D6803" t="s">
        <v>48</v>
      </c>
      <c r="E6803" t="s">
        <v>307</v>
      </c>
      <c r="F6803" t="s">
        <v>307</v>
      </c>
      <c r="G6803" t="s">
        <v>307</v>
      </c>
      <c r="H6803" t="s">
        <v>307</v>
      </c>
      <c r="I6803" t="s">
        <v>307</v>
      </c>
      <c r="J6803" t="s">
        <v>307</v>
      </c>
      <c r="K6803" t="s">
        <v>307</v>
      </c>
      <c r="L6803" t="s">
        <v>307</v>
      </c>
      <c r="M6803" t="s">
        <v>307</v>
      </c>
      <c r="N6803" t="s">
        <v>307</v>
      </c>
      <c r="O6803" t="s">
        <v>307</v>
      </c>
      <c r="P6803" t="s">
        <v>307</v>
      </c>
      <c r="Q6803" t="s">
        <v>307</v>
      </c>
      <c r="R6803" t="s">
        <v>307</v>
      </c>
      <c r="S6803" t="s">
        <v>307</v>
      </c>
      <c r="T6803" t="s">
        <v>307</v>
      </c>
      <c r="U6803" t="s">
        <v>307</v>
      </c>
      <c r="V6803" t="s">
        <v>307</v>
      </c>
      <c r="W6803" t="s">
        <v>307</v>
      </c>
      <c r="X6803" t="s">
        <v>307</v>
      </c>
      <c r="Y6803" t="s">
        <v>307</v>
      </c>
      <c r="Z6803" t="s">
        <v>307</v>
      </c>
      <c r="AA6803" t="s">
        <v>307</v>
      </c>
      <c r="AB6803" t="s">
        <v>307</v>
      </c>
      <c r="AC6803" t="s">
        <v>307</v>
      </c>
      <c r="AD6803" t="s">
        <v>307</v>
      </c>
      <c r="AE6803" t="s">
        <v>307</v>
      </c>
      <c r="AF6803" t="s">
        <v>307</v>
      </c>
      <c r="AG6803" t="s">
        <v>307</v>
      </c>
      <c r="AH6803" t="s">
        <v>307</v>
      </c>
      <c r="AI6803" t="s">
        <v>307</v>
      </c>
      <c r="AJ6803" t="s">
        <v>307</v>
      </c>
      <c r="AK6803" t="s">
        <v>307</v>
      </c>
      <c r="AL6803" t="s">
        <v>307</v>
      </c>
      <c r="AM6803" t="s">
        <v>307</v>
      </c>
      <c r="AN6803" t="s">
        <v>307</v>
      </c>
      <c r="AO6803" t="s">
        <v>307</v>
      </c>
      <c r="AP6803" t="s">
        <v>307</v>
      </c>
    </row>
    <row r="6804" spans="1:42" x14ac:dyDescent="0.25">
      <c r="A6804">
        <v>909</v>
      </c>
      <c r="B6804" t="s">
        <v>284</v>
      </c>
      <c r="C6804" t="s">
        <v>39</v>
      </c>
      <c r="D6804" t="s">
        <v>51</v>
      </c>
      <c r="E6804" t="s">
        <v>307</v>
      </c>
      <c r="F6804" t="s">
        <v>307</v>
      </c>
      <c r="G6804" t="s">
        <v>307</v>
      </c>
      <c r="H6804" t="s">
        <v>307</v>
      </c>
      <c r="I6804" t="s">
        <v>307</v>
      </c>
      <c r="J6804" t="s">
        <v>307</v>
      </c>
      <c r="K6804" t="s">
        <v>307</v>
      </c>
      <c r="L6804" t="s">
        <v>307</v>
      </c>
      <c r="M6804" t="s">
        <v>307</v>
      </c>
      <c r="N6804" t="s">
        <v>307</v>
      </c>
      <c r="O6804" t="s">
        <v>307</v>
      </c>
      <c r="P6804" t="s">
        <v>307</v>
      </c>
      <c r="Q6804" t="s">
        <v>307</v>
      </c>
      <c r="R6804" t="s">
        <v>307</v>
      </c>
      <c r="S6804" t="s">
        <v>307</v>
      </c>
      <c r="T6804" t="s">
        <v>307</v>
      </c>
      <c r="U6804" t="s">
        <v>307</v>
      </c>
      <c r="V6804" t="s">
        <v>307</v>
      </c>
      <c r="W6804" t="s">
        <v>307</v>
      </c>
      <c r="X6804" t="s">
        <v>307</v>
      </c>
      <c r="Y6804" t="s">
        <v>307</v>
      </c>
      <c r="Z6804" t="s">
        <v>307</v>
      </c>
      <c r="AA6804" t="s">
        <v>307</v>
      </c>
      <c r="AB6804" t="s">
        <v>307</v>
      </c>
      <c r="AC6804" t="s">
        <v>307</v>
      </c>
      <c r="AD6804" t="s">
        <v>307</v>
      </c>
      <c r="AE6804" t="s">
        <v>307</v>
      </c>
      <c r="AF6804" t="s">
        <v>307</v>
      </c>
      <c r="AG6804" t="s">
        <v>307</v>
      </c>
      <c r="AH6804" t="s">
        <v>307</v>
      </c>
      <c r="AI6804" t="s">
        <v>307</v>
      </c>
      <c r="AJ6804" t="s">
        <v>307</v>
      </c>
      <c r="AK6804" t="s">
        <v>307</v>
      </c>
      <c r="AL6804" t="s">
        <v>307</v>
      </c>
      <c r="AM6804" t="s">
        <v>307</v>
      </c>
      <c r="AN6804" t="s">
        <v>307</v>
      </c>
      <c r="AO6804" t="s">
        <v>307</v>
      </c>
      <c r="AP6804" t="s">
        <v>307</v>
      </c>
    </row>
    <row r="6805" spans="1:42" x14ac:dyDescent="0.25">
      <c r="A6805">
        <v>909</v>
      </c>
      <c r="B6805" t="s">
        <v>284</v>
      </c>
      <c r="C6805" t="s">
        <v>46</v>
      </c>
      <c r="D6805" t="s">
        <v>65</v>
      </c>
      <c r="E6805" t="s">
        <v>307</v>
      </c>
      <c r="F6805" t="s">
        <v>307</v>
      </c>
      <c r="G6805" t="s">
        <v>307</v>
      </c>
      <c r="H6805" t="s">
        <v>307</v>
      </c>
      <c r="I6805" t="s">
        <v>307</v>
      </c>
      <c r="J6805" t="s">
        <v>307</v>
      </c>
      <c r="K6805" t="s">
        <v>307</v>
      </c>
      <c r="L6805" t="s">
        <v>307</v>
      </c>
      <c r="M6805" t="s">
        <v>307</v>
      </c>
      <c r="N6805" t="s">
        <v>307</v>
      </c>
      <c r="O6805" t="s">
        <v>307</v>
      </c>
      <c r="P6805" t="s">
        <v>307</v>
      </c>
      <c r="Q6805" t="s">
        <v>307</v>
      </c>
      <c r="R6805" t="s">
        <v>307</v>
      </c>
      <c r="S6805" t="s">
        <v>307</v>
      </c>
      <c r="T6805" t="s">
        <v>307</v>
      </c>
      <c r="U6805" t="s">
        <v>307</v>
      </c>
      <c r="V6805" t="s">
        <v>307</v>
      </c>
      <c r="W6805" t="s">
        <v>307</v>
      </c>
      <c r="X6805" t="s">
        <v>307</v>
      </c>
      <c r="Y6805" t="s">
        <v>307</v>
      </c>
      <c r="Z6805" t="s">
        <v>307</v>
      </c>
    </row>
    <row r="6806" spans="1:42" x14ac:dyDescent="0.25">
      <c r="A6806">
        <v>909</v>
      </c>
      <c r="B6806" t="s">
        <v>284</v>
      </c>
      <c r="C6806" t="s">
        <v>46</v>
      </c>
      <c r="D6806" t="s">
        <v>66</v>
      </c>
      <c r="E6806" t="s">
        <v>307</v>
      </c>
      <c r="F6806" t="s">
        <v>307</v>
      </c>
      <c r="G6806" t="s">
        <v>307</v>
      </c>
      <c r="H6806" t="s">
        <v>307</v>
      </c>
      <c r="I6806" t="s">
        <v>307</v>
      </c>
      <c r="J6806" t="s">
        <v>307</v>
      </c>
      <c r="K6806" t="s">
        <v>307</v>
      </c>
      <c r="L6806" t="s">
        <v>307</v>
      </c>
      <c r="M6806" t="s">
        <v>307</v>
      </c>
      <c r="N6806" t="s">
        <v>307</v>
      </c>
      <c r="O6806" t="s">
        <v>307</v>
      </c>
      <c r="P6806" t="s">
        <v>307</v>
      </c>
      <c r="Q6806" t="s">
        <v>307</v>
      </c>
      <c r="R6806" t="s">
        <v>307</v>
      </c>
      <c r="S6806" t="s">
        <v>307</v>
      </c>
      <c r="T6806" t="s">
        <v>307</v>
      </c>
      <c r="U6806" t="s">
        <v>307</v>
      </c>
      <c r="V6806" t="s">
        <v>307</v>
      </c>
      <c r="W6806" t="s">
        <v>307</v>
      </c>
      <c r="X6806" t="s">
        <v>307</v>
      </c>
      <c r="Y6806" t="s">
        <v>307</v>
      </c>
      <c r="Z6806" t="s">
        <v>307</v>
      </c>
    </row>
    <row r="6807" spans="1:42" x14ac:dyDescent="0.25">
      <c r="A6807">
        <v>909</v>
      </c>
      <c r="B6807" t="s">
        <v>284</v>
      </c>
      <c r="C6807" t="s">
        <v>46</v>
      </c>
      <c r="D6807" t="s">
        <v>67</v>
      </c>
      <c r="E6807" t="s">
        <v>307</v>
      </c>
      <c r="F6807" t="s">
        <v>307</v>
      </c>
      <c r="G6807" t="s">
        <v>307</v>
      </c>
      <c r="H6807" t="s">
        <v>307</v>
      </c>
      <c r="I6807" t="s">
        <v>307</v>
      </c>
      <c r="J6807" t="s">
        <v>307</v>
      </c>
      <c r="K6807" t="s">
        <v>307</v>
      </c>
      <c r="L6807" t="s">
        <v>307</v>
      </c>
      <c r="M6807" t="s">
        <v>307</v>
      </c>
      <c r="N6807" t="s">
        <v>307</v>
      </c>
      <c r="O6807" t="s">
        <v>307</v>
      </c>
      <c r="P6807" t="s">
        <v>307</v>
      </c>
      <c r="Q6807" t="s">
        <v>307</v>
      </c>
      <c r="R6807" t="s">
        <v>307</v>
      </c>
      <c r="S6807" t="s">
        <v>307</v>
      </c>
      <c r="T6807" t="s">
        <v>307</v>
      </c>
      <c r="U6807" t="s">
        <v>307</v>
      </c>
      <c r="V6807" t="s">
        <v>307</v>
      </c>
      <c r="W6807" t="s">
        <v>307</v>
      </c>
      <c r="X6807" t="s">
        <v>307</v>
      </c>
      <c r="Y6807" t="s">
        <v>307</v>
      </c>
      <c r="Z6807" t="s">
        <v>307</v>
      </c>
    </row>
    <row r="6808" spans="1:42" x14ac:dyDescent="0.25">
      <c r="A6808">
        <v>909</v>
      </c>
      <c r="B6808" t="s">
        <v>284</v>
      </c>
      <c r="C6808" t="s">
        <v>46</v>
      </c>
      <c r="D6808" t="s">
        <v>68</v>
      </c>
      <c r="E6808" t="s">
        <v>307</v>
      </c>
      <c r="F6808" t="s">
        <v>307</v>
      </c>
      <c r="G6808" t="s">
        <v>307</v>
      </c>
      <c r="H6808" t="s">
        <v>307</v>
      </c>
      <c r="I6808" t="s">
        <v>307</v>
      </c>
      <c r="J6808" t="s">
        <v>307</v>
      </c>
      <c r="K6808" t="s">
        <v>307</v>
      </c>
      <c r="L6808" t="s">
        <v>307</v>
      </c>
      <c r="M6808" t="s">
        <v>307</v>
      </c>
      <c r="N6808" t="s">
        <v>307</v>
      </c>
      <c r="O6808" t="s">
        <v>307</v>
      </c>
      <c r="P6808" t="s">
        <v>307</v>
      </c>
      <c r="Q6808" t="s">
        <v>307</v>
      </c>
      <c r="R6808" t="s">
        <v>307</v>
      </c>
      <c r="S6808" t="s">
        <v>307</v>
      </c>
      <c r="T6808" t="s">
        <v>307</v>
      </c>
      <c r="U6808" t="s">
        <v>307</v>
      </c>
      <c r="V6808" t="s">
        <v>307</v>
      </c>
      <c r="W6808" t="s">
        <v>307</v>
      </c>
      <c r="X6808" t="s">
        <v>307</v>
      </c>
      <c r="Y6808" t="s">
        <v>307</v>
      </c>
      <c r="Z6808" t="s">
        <v>307</v>
      </c>
    </row>
    <row r="6809" spans="1:42" x14ac:dyDescent="0.25">
      <c r="A6809">
        <v>909</v>
      </c>
      <c r="B6809" t="s">
        <v>284</v>
      </c>
      <c r="C6809" t="s">
        <v>46</v>
      </c>
      <c r="D6809" t="s">
        <v>69</v>
      </c>
      <c r="E6809" t="s">
        <v>307</v>
      </c>
      <c r="F6809" t="s">
        <v>307</v>
      </c>
      <c r="G6809" t="s">
        <v>307</v>
      </c>
      <c r="H6809" t="s">
        <v>307</v>
      </c>
      <c r="I6809" t="s">
        <v>307</v>
      </c>
      <c r="J6809" t="s">
        <v>307</v>
      </c>
      <c r="K6809" t="s">
        <v>307</v>
      </c>
      <c r="L6809" t="s">
        <v>307</v>
      </c>
      <c r="M6809" t="s">
        <v>307</v>
      </c>
      <c r="N6809" t="s">
        <v>307</v>
      </c>
      <c r="O6809" t="s">
        <v>307</v>
      </c>
      <c r="P6809" t="s">
        <v>307</v>
      </c>
      <c r="Q6809" t="s">
        <v>307</v>
      </c>
      <c r="R6809" t="s">
        <v>307</v>
      </c>
      <c r="S6809" t="s">
        <v>307</v>
      </c>
      <c r="T6809" t="s">
        <v>307</v>
      </c>
      <c r="U6809" t="s">
        <v>307</v>
      </c>
      <c r="V6809" t="s">
        <v>307</v>
      </c>
      <c r="W6809" t="s">
        <v>307</v>
      </c>
      <c r="X6809" t="s">
        <v>307</v>
      </c>
      <c r="Y6809" t="s">
        <v>307</v>
      </c>
      <c r="Z6809" t="s">
        <v>307</v>
      </c>
    </row>
    <row r="6810" spans="1:42" x14ac:dyDescent="0.25">
      <c r="A6810">
        <v>909</v>
      </c>
      <c r="B6810" t="s">
        <v>284</v>
      </c>
      <c r="C6810" t="s">
        <v>46</v>
      </c>
      <c r="D6810" t="s">
        <v>70</v>
      </c>
      <c r="E6810" t="s">
        <v>307</v>
      </c>
      <c r="F6810" t="s">
        <v>307</v>
      </c>
      <c r="G6810" t="s">
        <v>307</v>
      </c>
      <c r="H6810" t="s">
        <v>307</v>
      </c>
      <c r="I6810" t="s">
        <v>307</v>
      </c>
      <c r="J6810" t="s">
        <v>307</v>
      </c>
      <c r="K6810" t="s">
        <v>307</v>
      </c>
      <c r="L6810" t="s">
        <v>307</v>
      </c>
      <c r="M6810" t="s">
        <v>307</v>
      </c>
      <c r="N6810" t="s">
        <v>307</v>
      </c>
      <c r="O6810" t="s">
        <v>307</v>
      </c>
      <c r="P6810" t="s">
        <v>307</v>
      </c>
      <c r="Q6810" t="s">
        <v>307</v>
      </c>
      <c r="R6810" t="s">
        <v>307</v>
      </c>
      <c r="S6810" t="s">
        <v>307</v>
      </c>
      <c r="T6810" t="s">
        <v>307</v>
      </c>
      <c r="U6810" t="s">
        <v>307</v>
      </c>
      <c r="V6810" t="s">
        <v>307</v>
      </c>
      <c r="W6810" t="s">
        <v>307</v>
      </c>
      <c r="X6810" t="s">
        <v>307</v>
      </c>
      <c r="Y6810" t="s">
        <v>307</v>
      </c>
      <c r="Z6810" t="s">
        <v>307</v>
      </c>
    </row>
    <row r="6811" spans="1:42" x14ac:dyDescent="0.25">
      <c r="A6811">
        <v>909</v>
      </c>
      <c r="B6811" t="s">
        <v>284</v>
      </c>
      <c r="C6811" t="s">
        <v>46</v>
      </c>
      <c r="D6811" t="s">
        <v>71</v>
      </c>
      <c r="E6811" t="s">
        <v>307</v>
      </c>
      <c r="F6811" t="s">
        <v>307</v>
      </c>
      <c r="G6811" t="s">
        <v>307</v>
      </c>
      <c r="H6811" t="s">
        <v>307</v>
      </c>
      <c r="I6811" t="s">
        <v>307</v>
      </c>
      <c r="J6811" t="s">
        <v>307</v>
      </c>
      <c r="K6811" t="s">
        <v>307</v>
      </c>
      <c r="L6811" t="s">
        <v>307</v>
      </c>
      <c r="M6811" t="s">
        <v>307</v>
      </c>
      <c r="N6811" t="s">
        <v>307</v>
      </c>
      <c r="O6811" t="s">
        <v>307</v>
      </c>
      <c r="P6811" t="s">
        <v>307</v>
      </c>
      <c r="Q6811" t="s">
        <v>307</v>
      </c>
      <c r="R6811" t="s">
        <v>307</v>
      </c>
      <c r="S6811" t="s">
        <v>307</v>
      </c>
      <c r="T6811" t="s">
        <v>307</v>
      </c>
      <c r="U6811" t="s">
        <v>307</v>
      </c>
      <c r="V6811" t="s">
        <v>307</v>
      </c>
      <c r="W6811" t="s">
        <v>307</v>
      </c>
      <c r="X6811" t="s">
        <v>307</v>
      </c>
      <c r="Y6811" t="s">
        <v>307</v>
      </c>
      <c r="Z6811" t="s">
        <v>307</v>
      </c>
    </row>
    <row r="6812" spans="1:42" x14ac:dyDescent="0.25">
      <c r="A6812">
        <v>909</v>
      </c>
      <c r="B6812" t="s">
        <v>284</v>
      </c>
      <c r="C6812" t="s">
        <v>46</v>
      </c>
      <c r="D6812" t="s">
        <v>72</v>
      </c>
      <c r="E6812" t="s">
        <v>307</v>
      </c>
      <c r="F6812" t="s">
        <v>307</v>
      </c>
      <c r="G6812" t="s">
        <v>307</v>
      </c>
      <c r="H6812" t="s">
        <v>307</v>
      </c>
      <c r="I6812" t="s">
        <v>307</v>
      </c>
      <c r="J6812" t="s">
        <v>307</v>
      </c>
      <c r="K6812" t="s">
        <v>307</v>
      </c>
      <c r="L6812" t="s">
        <v>307</v>
      </c>
      <c r="M6812" t="s">
        <v>307</v>
      </c>
      <c r="N6812" t="s">
        <v>307</v>
      </c>
      <c r="O6812" t="s">
        <v>307</v>
      </c>
      <c r="P6812" t="s">
        <v>307</v>
      </c>
      <c r="Q6812" t="s">
        <v>307</v>
      </c>
      <c r="R6812" t="s">
        <v>307</v>
      </c>
      <c r="S6812" t="s">
        <v>307</v>
      </c>
      <c r="T6812" t="s">
        <v>307</v>
      </c>
      <c r="U6812" t="s">
        <v>307</v>
      </c>
      <c r="V6812" t="s">
        <v>307</v>
      </c>
      <c r="W6812" t="s">
        <v>307</v>
      </c>
      <c r="X6812" t="s">
        <v>307</v>
      </c>
      <c r="Y6812" t="s">
        <v>307</v>
      </c>
      <c r="Z6812" t="s">
        <v>307</v>
      </c>
    </row>
    <row r="6813" spans="1:42" x14ac:dyDescent="0.25">
      <c r="A6813">
        <v>909</v>
      </c>
      <c r="B6813" t="s">
        <v>284</v>
      </c>
      <c r="C6813" t="s">
        <v>46</v>
      </c>
      <c r="D6813" t="s">
        <v>47</v>
      </c>
      <c r="E6813" t="s">
        <v>307</v>
      </c>
      <c r="F6813" t="s">
        <v>307</v>
      </c>
      <c r="G6813" t="s">
        <v>307</v>
      </c>
      <c r="H6813" t="s">
        <v>307</v>
      </c>
      <c r="I6813" t="s">
        <v>307</v>
      </c>
      <c r="J6813" t="s">
        <v>307</v>
      </c>
      <c r="K6813" t="s">
        <v>307</v>
      </c>
      <c r="L6813" t="s">
        <v>307</v>
      </c>
      <c r="M6813" t="s">
        <v>307</v>
      </c>
      <c r="N6813" t="s">
        <v>307</v>
      </c>
      <c r="O6813" t="s">
        <v>307</v>
      </c>
      <c r="P6813" t="s">
        <v>307</v>
      </c>
      <c r="Q6813" t="s">
        <v>307</v>
      </c>
      <c r="R6813" t="s">
        <v>307</v>
      </c>
      <c r="S6813" t="s">
        <v>307</v>
      </c>
      <c r="T6813" t="s">
        <v>307</v>
      </c>
      <c r="U6813" t="s">
        <v>307</v>
      </c>
      <c r="V6813" t="s">
        <v>307</v>
      </c>
      <c r="W6813" t="s">
        <v>307</v>
      </c>
      <c r="X6813" t="s">
        <v>307</v>
      </c>
      <c r="Y6813" t="s">
        <v>307</v>
      </c>
      <c r="Z6813" t="s">
        <v>307</v>
      </c>
    </row>
    <row r="6814" spans="1:42" x14ac:dyDescent="0.25">
      <c r="A6814">
        <v>909</v>
      </c>
      <c r="B6814" t="s">
        <v>284</v>
      </c>
      <c r="C6814" t="s">
        <v>46</v>
      </c>
      <c r="D6814" t="s">
        <v>48</v>
      </c>
      <c r="E6814" t="s">
        <v>307</v>
      </c>
      <c r="F6814" t="s">
        <v>307</v>
      </c>
      <c r="G6814" t="s">
        <v>307</v>
      </c>
      <c r="H6814" t="s">
        <v>307</v>
      </c>
      <c r="I6814" t="s">
        <v>307</v>
      </c>
      <c r="J6814" t="s">
        <v>307</v>
      </c>
      <c r="K6814" t="s">
        <v>307</v>
      </c>
      <c r="L6814" t="s">
        <v>307</v>
      </c>
      <c r="M6814" t="s">
        <v>307</v>
      </c>
      <c r="N6814" t="s">
        <v>307</v>
      </c>
      <c r="O6814" t="s">
        <v>307</v>
      </c>
      <c r="P6814" t="s">
        <v>307</v>
      </c>
      <c r="Q6814" t="s">
        <v>307</v>
      </c>
      <c r="R6814" t="s">
        <v>307</v>
      </c>
      <c r="S6814" t="s">
        <v>307</v>
      </c>
      <c r="T6814" t="s">
        <v>307</v>
      </c>
      <c r="U6814" t="s">
        <v>307</v>
      </c>
      <c r="V6814" t="s">
        <v>307</v>
      </c>
      <c r="W6814" t="s">
        <v>307</v>
      </c>
      <c r="X6814" t="s">
        <v>307</v>
      </c>
      <c r="Y6814" t="s">
        <v>307</v>
      </c>
      <c r="Z6814" t="s">
        <v>307</v>
      </c>
    </row>
    <row r="6815" spans="1:42" x14ac:dyDescent="0.25">
      <c r="A6815">
        <v>909</v>
      </c>
      <c r="B6815" t="s">
        <v>284</v>
      </c>
      <c r="C6815" t="s">
        <v>46</v>
      </c>
      <c r="D6815" t="s">
        <v>49</v>
      </c>
      <c r="E6815" t="s">
        <v>307</v>
      </c>
      <c r="F6815" t="s">
        <v>307</v>
      </c>
      <c r="G6815" t="s">
        <v>307</v>
      </c>
      <c r="H6815" t="s">
        <v>307</v>
      </c>
      <c r="I6815" t="s">
        <v>307</v>
      </c>
      <c r="J6815" t="s">
        <v>307</v>
      </c>
      <c r="K6815" t="s">
        <v>307</v>
      </c>
      <c r="L6815" t="s">
        <v>307</v>
      </c>
      <c r="M6815" t="s">
        <v>307</v>
      </c>
      <c r="N6815" t="s">
        <v>307</v>
      </c>
      <c r="O6815" t="s">
        <v>307</v>
      </c>
      <c r="P6815" t="s">
        <v>307</v>
      </c>
      <c r="Q6815" t="s">
        <v>307</v>
      </c>
      <c r="R6815" t="s">
        <v>307</v>
      </c>
      <c r="S6815" t="s">
        <v>307</v>
      </c>
      <c r="T6815" t="s">
        <v>307</v>
      </c>
      <c r="U6815" t="s">
        <v>307</v>
      </c>
      <c r="V6815" t="s">
        <v>307</v>
      </c>
      <c r="W6815" t="s">
        <v>307</v>
      </c>
      <c r="X6815" t="s">
        <v>307</v>
      </c>
      <c r="Y6815" t="s">
        <v>307</v>
      </c>
      <c r="Z6815" t="s">
        <v>307</v>
      </c>
    </row>
    <row r="6816" spans="1:42" x14ac:dyDescent="0.25">
      <c r="A6816">
        <v>909</v>
      </c>
      <c r="B6816" t="s">
        <v>284</v>
      </c>
      <c r="C6816" t="s">
        <v>41</v>
      </c>
      <c r="D6816" t="s">
        <v>48</v>
      </c>
      <c r="E6816" t="s">
        <v>307</v>
      </c>
      <c r="F6816" t="s">
        <v>307</v>
      </c>
      <c r="G6816" t="s">
        <v>307</v>
      </c>
      <c r="H6816" t="s">
        <v>307</v>
      </c>
      <c r="I6816" t="s">
        <v>307</v>
      </c>
      <c r="J6816" t="s">
        <v>307</v>
      </c>
      <c r="K6816" t="s">
        <v>307</v>
      </c>
      <c r="L6816" t="s">
        <v>307</v>
      </c>
      <c r="M6816" t="s">
        <v>307</v>
      </c>
      <c r="N6816" t="s">
        <v>307</v>
      </c>
      <c r="O6816" t="s">
        <v>307</v>
      </c>
      <c r="P6816" t="s">
        <v>307</v>
      </c>
      <c r="Q6816" t="s">
        <v>307</v>
      </c>
      <c r="R6816" t="s">
        <v>307</v>
      </c>
      <c r="S6816" t="s">
        <v>307</v>
      </c>
      <c r="T6816" t="s">
        <v>307</v>
      </c>
      <c r="U6816" t="s">
        <v>307</v>
      </c>
      <c r="V6816" t="s">
        <v>307</v>
      </c>
      <c r="W6816" t="s">
        <v>307</v>
      </c>
      <c r="X6816" t="s">
        <v>307</v>
      </c>
      <c r="Y6816" t="s">
        <v>307</v>
      </c>
      <c r="Z6816" t="s">
        <v>307</v>
      </c>
    </row>
    <row r="6817" spans="1:23" x14ac:dyDescent="0.25">
      <c r="A6817">
        <v>909</v>
      </c>
      <c r="B6817" t="s">
        <v>284</v>
      </c>
      <c r="C6817" t="s">
        <v>459</v>
      </c>
      <c r="D6817" t="s">
        <v>48</v>
      </c>
      <c r="E6817" t="s">
        <v>307</v>
      </c>
      <c r="F6817" t="s">
        <v>307</v>
      </c>
      <c r="G6817" t="s">
        <v>307</v>
      </c>
      <c r="H6817" t="s">
        <v>307</v>
      </c>
      <c r="I6817" t="s">
        <v>307</v>
      </c>
      <c r="J6817" t="s">
        <v>307</v>
      </c>
      <c r="K6817" t="s">
        <v>307</v>
      </c>
      <c r="L6817" t="s">
        <v>307</v>
      </c>
      <c r="M6817" t="s">
        <v>307</v>
      </c>
      <c r="N6817" t="s">
        <v>307</v>
      </c>
      <c r="O6817" t="s">
        <v>307</v>
      </c>
      <c r="P6817" t="s">
        <v>307</v>
      </c>
      <c r="Q6817" t="s">
        <v>307</v>
      </c>
    </row>
    <row r="6818" spans="1:23" x14ac:dyDescent="0.25">
      <c r="A6818">
        <v>909</v>
      </c>
      <c r="B6818" t="s">
        <v>284</v>
      </c>
      <c r="C6818" t="s">
        <v>304</v>
      </c>
      <c r="D6818" t="s">
        <v>48</v>
      </c>
      <c r="E6818" t="s">
        <v>307</v>
      </c>
      <c r="F6818" t="s">
        <v>307</v>
      </c>
      <c r="G6818" t="s">
        <v>307</v>
      </c>
      <c r="H6818" t="s">
        <v>307</v>
      </c>
      <c r="I6818" t="s">
        <v>307</v>
      </c>
      <c r="J6818" t="s">
        <v>307</v>
      </c>
      <c r="K6818" t="s">
        <v>307</v>
      </c>
      <c r="L6818" t="s">
        <v>307</v>
      </c>
      <c r="M6818" t="s">
        <v>307</v>
      </c>
      <c r="N6818" t="s">
        <v>307</v>
      </c>
      <c r="O6818" t="s">
        <v>307</v>
      </c>
      <c r="P6818" t="s">
        <v>307</v>
      </c>
      <c r="Q6818" t="s">
        <v>307</v>
      </c>
    </row>
    <row r="6819" spans="1:23" x14ac:dyDescent="0.25">
      <c r="A6819">
        <v>909</v>
      </c>
      <c r="B6819" t="s">
        <v>284</v>
      </c>
      <c r="C6819" t="s">
        <v>433</v>
      </c>
      <c r="D6819" t="s">
        <v>48</v>
      </c>
      <c r="E6819" t="s">
        <v>307</v>
      </c>
      <c r="F6819" t="s">
        <v>307</v>
      </c>
      <c r="G6819" t="s">
        <v>307</v>
      </c>
      <c r="H6819" t="s">
        <v>307</v>
      </c>
      <c r="I6819" t="s">
        <v>307</v>
      </c>
      <c r="J6819" t="s">
        <v>307</v>
      </c>
      <c r="K6819" t="s">
        <v>307</v>
      </c>
      <c r="L6819" t="s">
        <v>307</v>
      </c>
      <c r="M6819" t="s">
        <v>307</v>
      </c>
      <c r="N6819" t="s">
        <v>307</v>
      </c>
      <c r="O6819" t="s">
        <v>307</v>
      </c>
      <c r="P6819" t="s">
        <v>307</v>
      </c>
      <c r="Q6819" t="s">
        <v>307</v>
      </c>
    </row>
    <row r="6820" spans="1:23" x14ac:dyDescent="0.25">
      <c r="A6820">
        <v>909</v>
      </c>
      <c r="B6820" t="s">
        <v>284</v>
      </c>
      <c r="C6820" t="s">
        <v>305</v>
      </c>
      <c r="D6820" t="s">
        <v>48</v>
      </c>
      <c r="E6820" t="s">
        <v>307</v>
      </c>
      <c r="F6820" t="s">
        <v>307</v>
      </c>
      <c r="G6820" t="s">
        <v>307</v>
      </c>
      <c r="H6820" t="s">
        <v>307</v>
      </c>
      <c r="I6820" t="s">
        <v>307</v>
      </c>
      <c r="J6820" t="s">
        <v>307</v>
      </c>
      <c r="K6820" t="s">
        <v>307</v>
      </c>
      <c r="L6820" t="s">
        <v>307</v>
      </c>
      <c r="M6820" t="s">
        <v>307</v>
      </c>
      <c r="N6820" t="s">
        <v>307</v>
      </c>
      <c r="O6820" t="s">
        <v>307</v>
      </c>
      <c r="P6820" t="s">
        <v>307</v>
      </c>
      <c r="Q6820" t="s">
        <v>307</v>
      </c>
    </row>
    <row r="6821" spans="1:23" x14ac:dyDescent="0.25">
      <c r="A6821">
        <v>909</v>
      </c>
      <c r="B6821" t="s">
        <v>284</v>
      </c>
      <c r="C6821" t="s">
        <v>306</v>
      </c>
      <c r="D6821" t="s">
        <v>48</v>
      </c>
      <c r="E6821" t="s">
        <v>307</v>
      </c>
      <c r="F6821" t="s">
        <v>307</v>
      </c>
      <c r="G6821" t="s">
        <v>307</v>
      </c>
      <c r="H6821" t="s">
        <v>307</v>
      </c>
      <c r="I6821" t="s">
        <v>307</v>
      </c>
      <c r="J6821" t="s">
        <v>307</v>
      </c>
      <c r="K6821" t="s">
        <v>307</v>
      </c>
      <c r="L6821" t="s">
        <v>307</v>
      </c>
      <c r="M6821" t="s">
        <v>307</v>
      </c>
      <c r="N6821" t="s">
        <v>307</v>
      </c>
      <c r="O6821" t="s">
        <v>307</v>
      </c>
      <c r="P6821" t="s">
        <v>307</v>
      </c>
      <c r="Q6821" t="s">
        <v>307</v>
      </c>
    </row>
    <row r="6822" spans="1:23" x14ac:dyDescent="0.25">
      <c r="A6822">
        <v>909</v>
      </c>
      <c r="B6822" t="s">
        <v>284</v>
      </c>
      <c r="C6822" t="s">
        <v>44</v>
      </c>
      <c r="D6822" t="s">
        <v>54</v>
      </c>
      <c r="E6822" t="s">
        <v>307</v>
      </c>
      <c r="F6822" t="s">
        <v>307</v>
      </c>
      <c r="G6822" t="s">
        <v>307</v>
      </c>
      <c r="H6822" t="s">
        <v>307</v>
      </c>
      <c r="I6822" t="s">
        <v>307</v>
      </c>
      <c r="J6822" t="s">
        <v>307</v>
      </c>
      <c r="K6822" t="s">
        <v>307</v>
      </c>
      <c r="L6822" t="s">
        <v>307</v>
      </c>
      <c r="M6822" t="s">
        <v>307</v>
      </c>
      <c r="N6822" t="s">
        <v>307</v>
      </c>
      <c r="O6822" t="s">
        <v>307</v>
      </c>
      <c r="P6822" t="s">
        <v>307</v>
      </c>
      <c r="Q6822" t="s">
        <v>307</v>
      </c>
      <c r="R6822" t="s">
        <v>307</v>
      </c>
      <c r="S6822" t="s">
        <v>307</v>
      </c>
      <c r="T6822" t="s">
        <v>307</v>
      </c>
      <c r="U6822" t="s">
        <v>307</v>
      </c>
      <c r="V6822" t="s">
        <v>307</v>
      </c>
      <c r="W6822" t="s">
        <v>307</v>
      </c>
    </row>
    <row r="6823" spans="1:23" x14ac:dyDescent="0.25">
      <c r="A6823">
        <v>909</v>
      </c>
      <c r="B6823" t="s">
        <v>284</v>
      </c>
      <c r="C6823" t="s">
        <v>44</v>
      </c>
      <c r="D6823" t="s">
        <v>55</v>
      </c>
      <c r="E6823" t="s">
        <v>307</v>
      </c>
      <c r="F6823" t="s">
        <v>307</v>
      </c>
      <c r="G6823" t="s">
        <v>307</v>
      </c>
      <c r="H6823" t="s">
        <v>307</v>
      </c>
      <c r="I6823" t="s">
        <v>307</v>
      </c>
      <c r="J6823" t="s">
        <v>307</v>
      </c>
      <c r="K6823" t="s">
        <v>307</v>
      </c>
      <c r="L6823" t="s">
        <v>307</v>
      </c>
      <c r="M6823" t="s">
        <v>307</v>
      </c>
      <c r="N6823" t="s">
        <v>307</v>
      </c>
      <c r="O6823" t="s">
        <v>307</v>
      </c>
      <c r="P6823" t="s">
        <v>307</v>
      </c>
      <c r="Q6823" t="s">
        <v>307</v>
      </c>
      <c r="R6823" t="s">
        <v>307</v>
      </c>
      <c r="S6823" t="s">
        <v>307</v>
      </c>
      <c r="T6823" t="s">
        <v>307</v>
      </c>
      <c r="U6823" t="s">
        <v>307</v>
      </c>
      <c r="V6823" t="s">
        <v>307</v>
      </c>
      <c r="W6823" t="s">
        <v>307</v>
      </c>
    </row>
    <row r="6824" spans="1:23" x14ac:dyDescent="0.25">
      <c r="A6824">
        <v>909</v>
      </c>
      <c r="B6824" t="s">
        <v>284</v>
      </c>
      <c r="C6824" t="s">
        <v>44</v>
      </c>
      <c r="D6824" t="s">
        <v>56</v>
      </c>
      <c r="E6824" t="s">
        <v>307</v>
      </c>
      <c r="F6824" t="s">
        <v>307</v>
      </c>
      <c r="G6824" t="s">
        <v>307</v>
      </c>
      <c r="H6824" t="s">
        <v>307</v>
      </c>
      <c r="I6824" t="s">
        <v>307</v>
      </c>
      <c r="J6824" t="s">
        <v>307</v>
      </c>
      <c r="K6824" t="s">
        <v>307</v>
      </c>
      <c r="L6824" t="s">
        <v>307</v>
      </c>
      <c r="M6824" t="s">
        <v>307</v>
      </c>
      <c r="N6824" t="s">
        <v>307</v>
      </c>
      <c r="O6824" t="s">
        <v>307</v>
      </c>
      <c r="P6824" t="s">
        <v>307</v>
      </c>
      <c r="Q6824" t="s">
        <v>307</v>
      </c>
      <c r="R6824" t="s">
        <v>307</v>
      </c>
      <c r="S6824" t="s">
        <v>307</v>
      </c>
      <c r="T6824" t="s">
        <v>307</v>
      </c>
      <c r="U6824" t="s">
        <v>307</v>
      </c>
      <c r="V6824" t="s">
        <v>307</v>
      </c>
      <c r="W6824" t="s">
        <v>307</v>
      </c>
    </row>
    <row r="6825" spans="1:23" x14ac:dyDescent="0.25">
      <c r="A6825">
        <v>909</v>
      </c>
      <c r="B6825" t="s">
        <v>284</v>
      </c>
      <c r="C6825" t="s">
        <v>44</v>
      </c>
      <c r="D6825" t="s">
        <v>57</v>
      </c>
      <c r="E6825" t="s">
        <v>307</v>
      </c>
      <c r="F6825" t="s">
        <v>307</v>
      </c>
      <c r="G6825" t="s">
        <v>307</v>
      </c>
      <c r="H6825" t="s">
        <v>307</v>
      </c>
      <c r="I6825" t="s">
        <v>307</v>
      </c>
      <c r="J6825" t="s">
        <v>307</v>
      </c>
      <c r="K6825" t="s">
        <v>307</v>
      </c>
      <c r="L6825" t="s">
        <v>307</v>
      </c>
      <c r="M6825" t="s">
        <v>307</v>
      </c>
      <c r="N6825" t="s">
        <v>307</v>
      </c>
      <c r="O6825" t="s">
        <v>307</v>
      </c>
      <c r="P6825" t="s">
        <v>307</v>
      </c>
      <c r="Q6825" t="s">
        <v>307</v>
      </c>
      <c r="R6825" t="s">
        <v>307</v>
      </c>
      <c r="S6825" t="s">
        <v>307</v>
      </c>
      <c r="T6825" t="s">
        <v>307</v>
      </c>
      <c r="U6825" t="s">
        <v>307</v>
      </c>
      <c r="V6825" t="s">
        <v>307</v>
      </c>
      <c r="W6825" t="s">
        <v>307</v>
      </c>
    </row>
    <row r="6826" spans="1:23" x14ac:dyDescent="0.25">
      <c r="A6826">
        <v>909</v>
      </c>
      <c r="B6826" t="s">
        <v>284</v>
      </c>
      <c r="C6826" t="s">
        <v>44</v>
      </c>
      <c r="D6826" t="s">
        <v>58</v>
      </c>
      <c r="E6826" t="s">
        <v>307</v>
      </c>
      <c r="F6826" t="s">
        <v>307</v>
      </c>
      <c r="G6826" t="s">
        <v>307</v>
      </c>
      <c r="H6826" t="s">
        <v>307</v>
      </c>
      <c r="I6826" t="s">
        <v>307</v>
      </c>
      <c r="J6826" t="s">
        <v>307</v>
      </c>
      <c r="K6826" t="s">
        <v>307</v>
      </c>
      <c r="L6826" t="s">
        <v>307</v>
      </c>
      <c r="M6826" t="s">
        <v>307</v>
      </c>
      <c r="N6826" t="s">
        <v>307</v>
      </c>
      <c r="O6826" t="s">
        <v>307</v>
      </c>
      <c r="P6826" t="s">
        <v>307</v>
      </c>
      <c r="Q6826" t="s">
        <v>307</v>
      </c>
      <c r="R6826" t="s">
        <v>307</v>
      </c>
      <c r="S6826" t="s">
        <v>307</v>
      </c>
      <c r="T6826" t="s">
        <v>307</v>
      </c>
      <c r="U6826" t="s">
        <v>307</v>
      </c>
      <c r="V6826" t="s">
        <v>307</v>
      </c>
      <c r="W6826" t="s">
        <v>307</v>
      </c>
    </row>
    <row r="6827" spans="1:23" x14ac:dyDescent="0.25">
      <c r="A6827">
        <v>909</v>
      </c>
      <c r="B6827" t="s">
        <v>284</v>
      </c>
      <c r="C6827" t="s">
        <v>44</v>
      </c>
      <c r="D6827" t="s">
        <v>59</v>
      </c>
      <c r="E6827" t="s">
        <v>307</v>
      </c>
      <c r="F6827" t="s">
        <v>307</v>
      </c>
      <c r="G6827" t="s">
        <v>307</v>
      </c>
      <c r="H6827" t="s">
        <v>307</v>
      </c>
      <c r="I6827" t="s">
        <v>307</v>
      </c>
      <c r="J6827" t="s">
        <v>307</v>
      </c>
      <c r="K6827" t="s">
        <v>307</v>
      </c>
      <c r="L6827" t="s">
        <v>307</v>
      </c>
      <c r="M6827" t="s">
        <v>307</v>
      </c>
      <c r="N6827" t="s">
        <v>307</v>
      </c>
      <c r="O6827" t="s">
        <v>307</v>
      </c>
      <c r="P6827" t="s">
        <v>307</v>
      </c>
      <c r="Q6827" t="s">
        <v>307</v>
      </c>
      <c r="R6827" t="s">
        <v>307</v>
      </c>
      <c r="S6827" t="s">
        <v>307</v>
      </c>
      <c r="T6827" t="s">
        <v>307</v>
      </c>
      <c r="U6827" t="s">
        <v>307</v>
      </c>
      <c r="V6827" t="s">
        <v>307</v>
      </c>
      <c r="W6827" t="s">
        <v>307</v>
      </c>
    </row>
    <row r="6828" spans="1:23" x14ac:dyDescent="0.25">
      <c r="A6828">
        <v>909</v>
      </c>
      <c r="B6828" t="s">
        <v>284</v>
      </c>
      <c r="C6828" t="s">
        <v>44</v>
      </c>
      <c r="D6828" t="s">
        <v>60</v>
      </c>
      <c r="E6828" t="s">
        <v>307</v>
      </c>
      <c r="F6828" t="s">
        <v>307</v>
      </c>
      <c r="G6828" t="s">
        <v>307</v>
      </c>
      <c r="H6828" t="s">
        <v>307</v>
      </c>
      <c r="I6828" t="s">
        <v>307</v>
      </c>
      <c r="J6828" t="s">
        <v>307</v>
      </c>
      <c r="K6828" t="s">
        <v>307</v>
      </c>
      <c r="L6828" t="s">
        <v>307</v>
      </c>
      <c r="M6828" t="s">
        <v>307</v>
      </c>
      <c r="N6828" t="s">
        <v>307</v>
      </c>
      <c r="O6828" t="s">
        <v>307</v>
      </c>
      <c r="P6828" t="s">
        <v>307</v>
      </c>
      <c r="Q6828" t="s">
        <v>307</v>
      </c>
      <c r="R6828" t="s">
        <v>307</v>
      </c>
      <c r="S6828" t="s">
        <v>307</v>
      </c>
      <c r="T6828" t="s">
        <v>307</v>
      </c>
      <c r="U6828" t="s">
        <v>307</v>
      </c>
      <c r="V6828" t="s">
        <v>307</v>
      </c>
      <c r="W6828" t="s">
        <v>307</v>
      </c>
    </row>
    <row r="6829" spans="1:23" x14ac:dyDescent="0.25">
      <c r="A6829">
        <v>909</v>
      </c>
      <c r="B6829" t="s">
        <v>284</v>
      </c>
      <c r="C6829" t="s">
        <v>44</v>
      </c>
      <c r="D6829" t="s">
        <v>61</v>
      </c>
      <c r="E6829" t="s">
        <v>307</v>
      </c>
      <c r="F6829" t="s">
        <v>307</v>
      </c>
      <c r="G6829" t="s">
        <v>307</v>
      </c>
      <c r="H6829" t="s">
        <v>307</v>
      </c>
      <c r="I6829" t="s">
        <v>307</v>
      </c>
      <c r="J6829" t="s">
        <v>307</v>
      </c>
      <c r="K6829" t="s">
        <v>307</v>
      </c>
      <c r="L6829" t="s">
        <v>307</v>
      </c>
      <c r="M6829" t="s">
        <v>307</v>
      </c>
      <c r="N6829" t="s">
        <v>307</v>
      </c>
      <c r="O6829" t="s">
        <v>307</v>
      </c>
      <c r="P6829" t="s">
        <v>307</v>
      </c>
      <c r="Q6829" t="s">
        <v>307</v>
      </c>
      <c r="R6829" t="s">
        <v>307</v>
      </c>
      <c r="S6829" t="s">
        <v>307</v>
      </c>
      <c r="T6829" t="s">
        <v>307</v>
      </c>
      <c r="U6829" t="s">
        <v>307</v>
      </c>
      <c r="V6829" t="s">
        <v>307</v>
      </c>
      <c r="W6829" t="s">
        <v>307</v>
      </c>
    </row>
    <row r="6830" spans="1:23" x14ac:dyDescent="0.25">
      <c r="A6830">
        <v>909</v>
      </c>
      <c r="B6830" t="s">
        <v>284</v>
      </c>
      <c r="C6830" t="s">
        <v>44</v>
      </c>
      <c r="D6830" t="s">
        <v>62</v>
      </c>
      <c r="E6830" t="s">
        <v>307</v>
      </c>
      <c r="F6830" t="s">
        <v>307</v>
      </c>
      <c r="G6830" t="s">
        <v>307</v>
      </c>
      <c r="H6830" t="s">
        <v>307</v>
      </c>
      <c r="I6830" t="s">
        <v>307</v>
      </c>
      <c r="J6830" t="s">
        <v>307</v>
      </c>
      <c r="K6830" t="s">
        <v>307</v>
      </c>
      <c r="L6830" t="s">
        <v>307</v>
      </c>
      <c r="M6830" t="s">
        <v>307</v>
      </c>
      <c r="N6830" t="s">
        <v>307</v>
      </c>
      <c r="O6830" t="s">
        <v>307</v>
      </c>
      <c r="P6830" t="s">
        <v>307</v>
      </c>
      <c r="Q6830" t="s">
        <v>307</v>
      </c>
      <c r="R6830" t="s">
        <v>307</v>
      </c>
      <c r="S6830" t="s">
        <v>307</v>
      </c>
      <c r="T6830" t="s">
        <v>307</v>
      </c>
      <c r="U6830" t="s">
        <v>307</v>
      </c>
      <c r="V6830" t="s">
        <v>307</v>
      </c>
      <c r="W6830" t="s">
        <v>307</v>
      </c>
    </row>
    <row r="6831" spans="1:23" x14ac:dyDescent="0.25">
      <c r="A6831">
        <v>909</v>
      </c>
      <c r="B6831" t="s">
        <v>284</v>
      </c>
      <c r="C6831" t="s">
        <v>450</v>
      </c>
      <c r="D6831" t="s">
        <v>48</v>
      </c>
      <c r="E6831" t="s">
        <v>307</v>
      </c>
      <c r="F6831" t="s">
        <v>307</v>
      </c>
      <c r="G6831" t="s">
        <v>307</v>
      </c>
      <c r="H6831" t="s">
        <v>307</v>
      </c>
      <c r="I6831" t="s">
        <v>307</v>
      </c>
      <c r="J6831" t="s">
        <v>307</v>
      </c>
      <c r="K6831" t="s">
        <v>307</v>
      </c>
      <c r="L6831" t="s">
        <v>307</v>
      </c>
      <c r="M6831" t="s">
        <v>307</v>
      </c>
      <c r="N6831" t="s">
        <v>307</v>
      </c>
      <c r="O6831" t="s">
        <v>307</v>
      </c>
      <c r="P6831" t="s">
        <v>307</v>
      </c>
      <c r="Q6831" t="s">
        <v>307</v>
      </c>
      <c r="R6831" t="s">
        <v>307</v>
      </c>
    </row>
    <row r="6832" spans="1:23" x14ac:dyDescent="0.25">
      <c r="A6832">
        <v>909</v>
      </c>
      <c r="B6832" t="s">
        <v>284</v>
      </c>
      <c r="C6832" t="s">
        <v>449</v>
      </c>
      <c r="D6832" t="s">
        <v>48</v>
      </c>
      <c r="E6832" t="s">
        <v>307</v>
      </c>
      <c r="F6832" t="s">
        <v>307</v>
      </c>
      <c r="G6832" t="s">
        <v>307</v>
      </c>
      <c r="H6832" t="s">
        <v>307</v>
      </c>
      <c r="I6832" t="s">
        <v>307</v>
      </c>
      <c r="J6832" t="s">
        <v>307</v>
      </c>
      <c r="K6832" t="s">
        <v>307</v>
      </c>
      <c r="L6832" t="s">
        <v>307</v>
      </c>
      <c r="M6832" t="s">
        <v>307</v>
      </c>
      <c r="N6832" t="s">
        <v>307</v>
      </c>
      <c r="O6832" t="s">
        <v>307</v>
      </c>
      <c r="P6832" t="s">
        <v>307</v>
      </c>
      <c r="Q6832" t="s">
        <v>307</v>
      </c>
      <c r="R6832" t="s">
        <v>307</v>
      </c>
    </row>
    <row r="6833" spans="1:26" x14ac:dyDescent="0.25">
      <c r="A6833">
        <v>909</v>
      </c>
      <c r="B6833" t="s">
        <v>284</v>
      </c>
      <c r="C6833" t="s">
        <v>475</v>
      </c>
      <c r="D6833" t="s">
        <v>48</v>
      </c>
      <c r="E6833" t="s">
        <v>307</v>
      </c>
      <c r="F6833" t="s">
        <v>307</v>
      </c>
      <c r="G6833" t="s">
        <v>307</v>
      </c>
    </row>
    <row r="6834" spans="1:26" x14ac:dyDescent="0.25">
      <c r="A6834">
        <v>909</v>
      </c>
      <c r="B6834" t="s">
        <v>284</v>
      </c>
      <c r="C6834" t="s">
        <v>42</v>
      </c>
      <c r="D6834" t="s">
        <v>48</v>
      </c>
      <c r="E6834" t="s">
        <v>307</v>
      </c>
      <c r="F6834" t="s">
        <v>307</v>
      </c>
      <c r="G6834" t="s">
        <v>307</v>
      </c>
      <c r="H6834" t="s">
        <v>307</v>
      </c>
      <c r="I6834" t="s">
        <v>307</v>
      </c>
      <c r="J6834" t="s">
        <v>307</v>
      </c>
      <c r="K6834" t="s">
        <v>307</v>
      </c>
      <c r="L6834" t="s">
        <v>307</v>
      </c>
      <c r="M6834" t="s">
        <v>307</v>
      </c>
      <c r="N6834" t="s">
        <v>307</v>
      </c>
      <c r="O6834" t="s">
        <v>307</v>
      </c>
      <c r="P6834" t="s">
        <v>307</v>
      </c>
      <c r="Q6834" t="s">
        <v>307</v>
      </c>
      <c r="R6834" t="s">
        <v>307</v>
      </c>
      <c r="S6834" t="s">
        <v>307</v>
      </c>
      <c r="T6834" t="s">
        <v>307</v>
      </c>
      <c r="U6834" t="s">
        <v>307</v>
      </c>
      <c r="V6834" t="s">
        <v>307</v>
      </c>
      <c r="W6834" t="s">
        <v>307</v>
      </c>
      <c r="X6834" t="s">
        <v>307</v>
      </c>
      <c r="Y6834" t="s">
        <v>307</v>
      </c>
      <c r="Z6834" t="s">
        <v>307</v>
      </c>
    </row>
    <row r="6835" spans="1:26" x14ac:dyDescent="0.25">
      <c r="A6835">
        <v>910</v>
      </c>
      <c r="B6835" t="s">
        <v>285</v>
      </c>
      <c r="C6835" t="s">
        <v>43</v>
      </c>
      <c r="D6835" t="s">
        <v>54</v>
      </c>
      <c r="E6835" t="s">
        <v>307</v>
      </c>
      <c r="F6835" t="s">
        <v>307</v>
      </c>
      <c r="G6835" t="s">
        <v>307</v>
      </c>
      <c r="H6835" t="s">
        <v>307</v>
      </c>
      <c r="I6835" t="s">
        <v>307</v>
      </c>
      <c r="J6835" t="s">
        <v>307</v>
      </c>
      <c r="K6835" t="s">
        <v>307</v>
      </c>
      <c r="L6835" t="s">
        <v>307</v>
      </c>
      <c r="M6835" t="s">
        <v>307</v>
      </c>
      <c r="N6835" t="s">
        <v>307</v>
      </c>
      <c r="O6835" t="s">
        <v>307</v>
      </c>
      <c r="P6835" t="s">
        <v>307</v>
      </c>
      <c r="Q6835" t="s">
        <v>307</v>
      </c>
      <c r="R6835" t="s">
        <v>307</v>
      </c>
      <c r="S6835" t="s">
        <v>307</v>
      </c>
      <c r="T6835" t="s">
        <v>307</v>
      </c>
      <c r="U6835" t="s">
        <v>307</v>
      </c>
      <c r="V6835" t="s">
        <v>307</v>
      </c>
      <c r="W6835" t="s">
        <v>307</v>
      </c>
    </row>
    <row r="6836" spans="1:26" x14ac:dyDescent="0.25">
      <c r="A6836">
        <v>910</v>
      </c>
      <c r="B6836" t="s">
        <v>285</v>
      </c>
      <c r="C6836" t="s">
        <v>43</v>
      </c>
      <c r="D6836" t="s">
        <v>55</v>
      </c>
      <c r="E6836" t="s">
        <v>307</v>
      </c>
      <c r="F6836" t="s">
        <v>307</v>
      </c>
      <c r="G6836" t="s">
        <v>307</v>
      </c>
      <c r="H6836" t="s">
        <v>307</v>
      </c>
      <c r="I6836" t="s">
        <v>307</v>
      </c>
      <c r="J6836" t="s">
        <v>307</v>
      </c>
      <c r="K6836" t="s">
        <v>307</v>
      </c>
      <c r="L6836" t="s">
        <v>307</v>
      </c>
      <c r="M6836" t="s">
        <v>307</v>
      </c>
      <c r="N6836" t="s">
        <v>307</v>
      </c>
      <c r="O6836" t="s">
        <v>307</v>
      </c>
      <c r="P6836" t="s">
        <v>307</v>
      </c>
      <c r="Q6836" t="s">
        <v>307</v>
      </c>
      <c r="R6836" t="s">
        <v>307</v>
      </c>
      <c r="S6836" t="s">
        <v>307</v>
      </c>
      <c r="T6836" t="s">
        <v>307</v>
      </c>
      <c r="U6836" t="s">
        <v>307</v>
      </c>
      <c r="V6836" t="s">
        <v>307</v>
      </c>
      <c r="W6836" t="s">
        <v>307</v>
      </c>
    </row>
    <row r="6837" spans="1:26" x14ac:dyDescent="0.25">
      <c r="A6837">
        <v>910</v>
      </c>
      <c r="B6837" t="s">
        <v>285</v>
      </c>
      <c r="C6837" t="s">
        <v>43</v>
      </c>
      <c r="D6837" t="s">
        <v>56</v>
      </c>
      <c r="E6837" t="s">
        <v>307</v>
      </c>
      <c r="F6837" t="s">
        <v>307</v>
      </c>
      <c r="G6837" t="s">
        <v>307</v>
      </c>
      <c r="H6837" t="s">
        <v>307</v>
      </c>
      <c r="I6837" t="s">
        <v>307</v>
      </c>
      <c r="J6837" t="s">
        <v>307</v>
      </c>
      <c r="K6837" t="s">
        <v>307</v>
      </c>
      <c r="L6837" t="s">
        <v>307</v>
      </c>
      <c r="M6837" t="s">
        <v>307</v>
      </c>
      <c r="N6837" t="s">
        <v>307</v>
      </c>
      <c r="O6837" t="s">
        <v>307</v>
      </c>
      <c r="P6837" t="s">
        <v>307</v>
      </c>
      <c r="Q6837" t="s">
        <v>307</v>
      </c>
      <c r="R6837" t="s">
        <v>307</v>
      </c>
      <c r="S6837" t="s">
        <v>307</v>
      </c>
      <c r="T6837" t="s">
        <v>307</v>
      </c>
      <c r="U6837" t="s">
        <v>307</v>
      </c>
      <c r="V6837" t="s">
        <v>307</v>
      </c>
      <c r="W6837" t="s">
        <v>307</v>
      </c>
    </row>
    <row r="6838" spans="1:26" x14ac:dyDescent="0.25">
      <c r="A6838">
        <v>910</v>
      </c>
      <c r="B6838" t="s">
        <v>285</v>
      </c>
      <c r="C6838" t="s">
        <v>43</v>
      </c>
      <c r="D6838" t="s">
        <v>57</v>
      </c>
      <c r="E6838" t="s">
        <v>307</v>
      </c>
      <c r="F6838" t="s">
        <v>307</v>
      </c>
      <c r="G6838" t="s">
        <v>307</v>
      </c>
      <c r="H6838" t="s">
        <v>307</v>
      </c>
      <c r="I6838" t="s">
        <v>307</v>
      </c>
      <c r="J6838" t="s">
        <v>307</v>
      </c>
      <c r="K6838" t="s">
        <v>307</v>
      </c>
      <c r="L6838" t="s">
        <v>307</v>
      </c>
      <c r="M6838" t="s">
        <v>307</v>
      </c>
      <c r="N6838" t="s">
        <v>307</v>
      </c>
      <c r="O6838" t="s">
        <v>307</v>
      </c>
      <c r="P6838" t="s">
        <v>307</v>
      </c>
      <c r="Q6838" t="s">
        <v>307</v>
      </c>
      <c r="R6838" t="s">
        <v>307</v>
      </c>
      <c r="S6838" t="s">
        <v>307</v>
      </c>
      <c r="T6838" t="s">
        <v>307</v>
      </c>
      <c r="U6838" t="s">
        <v>307</v>
      </c>
      <c r="V6838" t="s">
        <v>307</v>
      </c>
      <c r="W6838" t="s">
        <v>307</v>
      </c>
    </row>
    <row r="6839" spans="1:26" x14ac:dyDescent="0.25">
      <c r="A6839">
        <v>910</v>
      </c>
      <c r="B6839" t="s">
        <v>285</v>
      </c>
      <c r="C6839" t="s">
        <v>43</v>
      </c>
      <c r="D6839" t="s">
        <v>58</v>
      </c>
      <c r="E6839" t="s">
        <v>307</v>
      </c>
      <c r="F6839" t="s">
        <v>307</v>
      </c>
      <c r="G6839" t="s">
        <v>307</v>
      </c>
      <c r="H6839" t="s">
        <v>307</v>
      </c>
      <c r="I6839" t="s">
        <v>307</v>
      </c>
      <c r="J6839" t="s">
        <v>307</v>
      </c>
      <c r="K6839" t="s">
        <v>307</v>
      </c>
      <c r="L6839" t="s">
        <v>307</v>
      </c>
      <c r="M6839" t="s">
        <v>307</v>
      </c>
      <c r="N6839" t="s">
        <v>307</v>
      </c>
      <c r="O6839" t="s">
        <v>307</v>
      </c>
      <c r="P6839" t="s">
        <v>307</v>
      </c>
      <c r="Q6839" t="s">
        <v>307</v>
      </c>
      <c r="R6839" t="s">
        <v>307</v>
      </c>
      <c r="S6839" t="s">
        <v>307</v>
      </c>
      <c r="T6839" t="s">
        <v>307</v>
      </c>
      <c r="U6839" t="s">
        <v>307</v>
      </c>
      <c r="V6839" t="s">
        <v>307</v>
      </c>
      <c r="W6839" t="s">
        <v>307</v>
      </c>
    </row>
    <row r="6840" spans="1:26" x14ac:dyDescent="0.25">
      <c r="A6840">
        <v>910</v>
      </c>
      <c r="B6840" t="s">
        <v>285</v>
      </c>
      <c r="C6840" t="s">
        <v>43</v>
      </c>
      <c r="D6840" t="s">
        <v>59</v>
      </c>
      <c r="E6840" t="s">
        <v>307</v>
      </c>
      <c r="F6840" t="s">
        <v>307</v>
      </c>
      <c r="G6840" t="s">
        <v>307</v>
      </c>
      <c r="H6840" t="s">
        <v>307</v>
      </c>
      <c r="I6840" t="s">
        <v>307</v>
      </c>
      <c r="J6840" t="s">
        <v>307</v>
      </c>
      <c r="K6840" t="s">
        <v>307</v>
      </c>
      <c r="L6840" t="s">
        <v>307</v>
      </c>
      <c r="M6840" t="s">
        <v>307</v>
      </c>
      <c r="N6840" t="s">
        <v>307</v>
      </c>
      <c r="O6840" t="s">
        <v>307</v>
      </c>
      <c r="P6840" t="s">
        <v>307</v>
      </c>
      <c r="Q6840" t="s">
        <v>307</v>
      </c>
      <c r="R6840" t="s">
        <v>307</v>
      </c>
      <c r="S6840" t="s">
        <v>307</v>
      </c>
      <c r="T6840" t="s">
        <v>307</v>
      </c>
      <c r="U6840" t="s">
        <v>307</v>
      </c>
      <c r="V6840" t="s">
        <v>307</v>
      </c>
      <c r="W6840" t="s">
        <v>307</v>
      </c>
    </row>
    <row r="6841" spans="1:26" x14ac:dyDescent="0.25">
      <c r="A6841">
        <v>910</v>
      </c>
      <c r="B6841" t="s">
        <v>285</v>
      </c>
      <c r="C6841" t="s">
        <v>43</v>
      </c>
      <c r="D6841" t="s">
        <v>60</v>
      </c>
      <c r="E6841" t="s">
        <v>307</v>
      </c>
      <c r="F6841" t="s">
        <v>307</v>
      </c>
      <c r="G6841" t="s">
        <v>307</v>
      </c>
      <c r="H6841" t="s">
        <v>307</v>
      </c>
      <c r="I6841" t="s">
        <v>307</v>
      </c>
      <c r="J6841" t="s">
        <v>307</v>
      </c>
      <c r="K6841" t="s">
        <v>307</v>
      </c>
      <c r="L6841" t="s">
        <v>307</v>
      </c>
      <c r="M6841" t="s">
        <v>307</v>
      </c>
      <c r="N6841" t="s">
        <v>307</v>
      </c>
      <c r="O6841" t="s">
        <v>307</v>
      </c>
      <c r="P6841" t="s">
        <v>307</v>
      </c>
      <c r="Q6841" t="s">
        <v>307</v>
      </c>
      <c r="R6841" t="s">
        <v>307</v>
      </c>
      <c r="S6841" t="s">
        <v>307</v>
      </c>
      <c r="T6841" t="s">
        <v>307</v>
      </c>
      <c r="U6841" t="s">
        <v>307</v>
      </c>
      <c r="V6841" t="s">
        <v>307</v>
      </c>
      <c r="W6841" t="s">
        <v>307</v>
      </c>
    </row>
    <row r="6842" spans="1:26" x14ac:dyDescent="0.25">
      <c r="A6842">
        <v>910</v>
      </c>
      <c r="B6842" t="s">
        <v>285</v>
      </c>
      <c r="C6842" t="s">
        <v>43</v>
      </c>
      <c r="D6842" t="s">
        <v>61</v>
      </c>
      <c r="E6842" t="s">
        <v>307</v>
      </c>
      <c r="F6842" t="s">
        <v>307</v>
      </c>
      <c r="G6842" t="s">
        <v>307</v>
      </c>
      <c r="H6842" t="s">
        <v>307</v>
      </c>
      <c r="I6842" t="s">
        <v>307</v>
      </c>
      <c r="J6842" t="s">
        <v>307</v>
      </c>
      <c r="K6842" t="s">
        <v>307</v>
      </c>
      <c r="L6842" t="s">
        <v>307</v>
      </c>
      <c r="M6842" t="s">
        <v>307</v>
      </c>
      <c r="N6842" t="s">
        <v>307</v>
      </c>
      <c r="O6842" t="s">
        <v>307</v>
      </c>
      <c r="P6842" t="s">
        <v>307</v>
      </c>
      <c r="Q6842" t="s">
        <v>307</v>
      </c>
      <c r="R6842" t="s">
        <v>307</v>
      </c>
      <c r="S6842" t="s">
        <v>307</v>
      </c>
      <c r="T6842" t="s">
        <v>307</v>
      </c>
      <c r="U6842" t="s">
        <v>307</v>
      </c>
      <c r="V6842" t="s">
        <v>307</v>
      </c>
      <c r="W6842" t="s">
        <v>307</v>
      </c>
    </row>
    <row r="6843" spans="1:26" x14ac:dyDescent="0.25">
      <c r="A6843">
        <v>910</v>
      </c>
      <c r="B6843" t="s">
        <v>285</v>
      </c>
      <c r="C6843" t="s">
        <v>43</v>
      </c>
      <c r="D6843" t="s">
        <v>62</v>
      </c>
      <c r="E6843" t="s">
        <v>307</v>
      </c>
      <c r="F6843" t="s">
        <v>307</v>
      </c>
      <c r="G6843" t="s">
        <v>307</v>
      </c>
      <c r="H6843" t="s">
        <v>307</v>
      </c>
      <c r="I6843" t="s">
        <v>307</v>
      </c>
      <c r="J6843" t="s">
        <v>307</v>
      </c>
      <c r="K6843" t="s">
        <v>307</v>
      </c>
      <c r="L6843" t="s">
        <v>307</v>
      </c>
      <c r="M6843" t="s">
        <v>307</v>
      </c>
      <c r="N6843" t="s">
        <v>307</v>
      </c>
      <c r="O6843" t="s">
        <v>307</v>
      </c>
      <c r="P6843" t="s">
        <v>307</v>
      </c>
      <c r="Q6843" t="s">
        <v>307</v>
      </c>
      <c r="R6843" t="s">
        <v>307</v>
      </c>
      <c r="S6843" t="s">
        <v>307</v>
      </c>
      <c r="T6843" t="s">
        <v>307</v>
      </c>
      <c r="U6843" t="s">
        <v>307</v>
      </c>
      <c r="V6843" t="s">
        <v>307</v>
      </c>
      <c r="W6843" t="s">
        <v>307</v>
      </c>
    </row>
    <row r="6844" spans="1:26" x14ac:dyDescent="0.25">
      <c r="A6844">
        <v>910</v>
      </c>
      <c r="B6844" t="s">
        <v>285</v>
      </c>
      <c r="C6844" t="s">
        <v>476</v>
      </c>
      <c r="D6844" t="s">
        <v>48</v>
      </c>
      <c r="E6844" t="s">
        <v>307</v>
      </c>
      <c r="F6844" t="s">
        <v>307</v>
      </c>
      <c r="G6844" t="s">
        <v>307</v>
      </c>
    </row>
    <row r="6845" spans="1:26" x14ac:dyDescent="0.25">
      <c r="A6845">
        <v>910</v>
      </c>
      <c r="B6845" t="s">
        <v>285</v>
      </c>
      <c r="C6845" t="s">
        <v>477</v>
      </c>
      <c r="D6845" t="s">
        <v>48</v>
      </c>
      <c r="E6845" t="s">
        <v>307</v>
      </c>
      <c r="F6845" t="s">
        <v>307</v>
      </c>
      <c r="G6845" t="s">
        <v>307</v>
      </c>
    </row>
    <row r="6846" spans="1:26" x14ac:dyDescent="0.25">
      <c r="A6846">
        <v>910</v>
      </c>
      <c r="B6846" t="s">
        <v>285</v>
      </c>
      <c r="C6846" t="s">
        <v>45</v>
      </c>
      <c r="D6846" t="s">
        <v>63</v>
      </c>
      <c r="E6846" t="s">
        <v>307</v>
      </c>
      <c r="F6846" t="s">
        <v>307</v>
      </c>
      <c r="G6846" t="s">
        <v>307</v>
      </c>
      <c r="H6846" t="s">
        <v>307</v>
      </c>
      <c r="I6846" t="s">
        <v>307</v>
      </c>
      <c r="J6846" t="s">
        <v>307</v>
      </c>
      <c r="K6846" t="s">
        <v>307</v>
      </c>
      <c r="L6846" t="s">
        <v>307</v>
      </c>
      <c r="M6846" t="s">
        <v>307</v>
      </c>
      <c r="N6846" t="s">
        <v>307</v>
      </c>
      <c r="O6846" t="s">
        <v>307</v>
      </c>
      <c r="P6846" t="s">
        <v>307</v>
      </c>
      <c r="Q6846" t="s">
        <v>307</v>
      </c>
      <c r="R6846" t="s">
        <v>307</v>
      </c>
      <c r="S6846" t="s">
        <v>307</v>
      </c>
      <c r="T6846" t="s">
        <v>307</v>
      </c>
      <c r="U6846" t="s">
        <v>307</v>
      </c>
      <c r="V6846" t="s">
        <v>307</v>
      </c>
      <c r="W6846" t="s">
        <v>307</v>
      </c>
    </row>
    <row r="6847" spans="1:26" x14ac:dyDescent="0.25">
      <c r="A6847">
        <v>910</v>
      </c>
      <c r="B6847" t="s">
        <v>285</v>
      </c>
      <c r="C6847" t="s">
        <v>45</v>
      </c>
      <c r="D6847" t="s">
        <v>64</v>
      </c>
      <c r="E6847" t="s">
        <v>307</v>
      </c>
      <c r="F6847" t="s">
        <v>307</v>
      </c>
      <c r="G6847" t="s">
        <v>307</v>
      </c>
      <c r="H6847" t="s">
        <v>307</v>
      </c>
      <c r="I6847" t="s">
        <v>307</v>
      </c>
      <c r="J6847" t="s">
        <v>307</v>
      </c>
      <c r="K6847" t="s">
        <v>307</v>
      </c>
      <c r="L6847" t="s">
        <v>307</v>
      </c>
      <c r="M6847" t="s">
        <v>307</v>
      </c>
      <c r="N6847" t="s">
        <v>307</v>
      </c>
      <c r="O6847" t="s">
        <v>307</v>
      </c>
      <c r="P6847" t="s">
        <v>307</v>
      </c>
      <c r="Q6847" t="s">
        <v>307</v>
      </c>
      <c r="R6847" t="s">
        <v>307</v>
      </c>
      <c r="S6847" t="s">
        <v>307</v>
      </c>
      <c r="T6847" t="s">
        <v>307</v>
      </c>
      <c r="U6847" t="s">
        <v>307</v>
      </c>
      <c r="V6847" t="s">
        <v>307</v>
      </c>
      <c r="W6847" t="s">
        <v>307</v>
      </c>
    </row>
    <row r="6848" spans="1:26" x14ac:dyDescent="0.25">
      <c r="A6848">
        <v>910</v>
      </c>
      <c r="B6848" t="s">
        <v>285</v>
      </c>
      <c r="C6848" t="s">
        <v>40</v>
      </c>
      <c r="D6848" t="s">
        <v>52</v>
      </c>
      <c r="E6848" t="s">
        <v>307</v>
      </c>
      <c r="F6848" t="s">
        <v>307</v>
      </c>
      <c r="G6848" t="s">
        <v>307</v>
      </c>
      <c r="H6848" t="s">
        <v>307</v>
      </c>
      <c r="I6848" t="s">
        <v>307</v>
      </c>
      <c r="J6848" t="s">
        <v>307</v>
      </c>
      <c r="K6848" t="s">
        <v>307</v>
      </c>
      <c r="L6848" t="s">
        <v>307</v>
      </c>
      <c r="M6848" t="s">
        <v>307</v>
      </c>
      <c r="N6848" t="s">
        <v>307</v>
      </c>
      <c r="O6848" t="s">
        <v>307</v>
      </c>
      <c r="P6848" t="s">
        <v>307</v>
      </c>
      <c r="Q6848" t="s">
        <v>307</v>
      </c>
      <c r="R6848" t="s">
        <v>307</v>
      </c>
      <c r="S6848" t="s">
        <v>307</v>
      </c>
      <c r="T6848" t="s">
        <v>307</v>
      </c>
      <c r="U6848" t="s">
        <v>307</v>
      </c>
      <c r="V6848" t="s">
        <v>307</v>
      </c>
      <c r="W6848" t="s">
        <v>307</v>
      </c>
      <c r="X6848" t="s">
        <v>307</v>
      </c>
      <c r="Y6848" t="s">
        <v>307</v>
      </c>
      <c r="Z6848" t="s">
        <v>307</v>
      </c>
    </row>
    <row r="6849" spans="1:42" x14ac:dyDescent="0.25">
      <c r="A6849">
        <v>910</v>
      </c>
      <c r="B6849" t="s">
        <v>285</v>
      </c>
      <c r="C6849" t="s">
        <v>40</v>
      </c>
      <c r="D6849" t="s">
        <v>53</v>
      </c>
      <c r="E6849" t="s">
        <v>307</v>
      </c>
      <c r="F6849" t="s">
        <v>307</v>
      </c>
      <c r="G6849" t="s">
        <v>307</v>
      </c>
      <c r="H6849" t="s">
        <v>307</v>
      </c>
      <c r="I6849" t="s">
        <v>307</v>
      </c>
      <c r="J6849" t="s">
        <v>307</v>
      </c>
      <c r="K6849" t="s">
        <v>307</v>
      </c>
      <c r="L6849" t="s">
        <v>307</v>
      </c>
      <c r="M6849" t="s">
        <v>307</v>
      </c>
      <c r="N6849" t="s">
        <v>307</v>
      </c>
      <c r="O6849" t="s">
        <v>307</v>
      </c>
      <c r="P6849" t="s">
        <v>307</v>
      </c>
      <c r="Q6849" t="s">
        <v>307</v>
      </c>
      <c r="R6849" t="s">
        <v>307</v>
      </c>
      <c r="S6849" t="s">
        <v>307</v>
      </c>
      <c r="T6849" t="s">
        <v>307</v>
      </c>
      <c r="U6849" t="s">
        <v>307</v>
      </c>
      <c r="V6849" t="s">
        <v>307</v>
      </c>
      <c r="W6849" t="s">
        <v>307</v>
      </c>
      <c r="X6849" t="s">
        <v>307</v>
      </c>
      <c r="Y6849" t="s">
        <v>307</v>
      </c>
      <c r="Z6849" t="s">
        <v>307</v>
      </c>
    </row>
    <row r="6850" spans="1:42" x14ac:dyDescent="0.25">
      <c r="A6850">
        <v>910</v>
      </c>
      <c r="B6850" t="s">
        <v>285</v>
      </c>
      <c r="C6850" t="s">
        <v>39</v>
      </c>
      <c r="D6850" t="s">
        <v>50</v>
      </c>
      <c r="E6850" t="s">
        <v>307</v>
      </c>
      <c r="F6850" t="s">
        <v>307</v>
      </c>
      <c r="G6850" t="s">
        <v>307</v>
      </c>
      <c r="H6850" t="s">
        <v>307</v>
      </c>
      <c r="I6850" t="s">
        <v>307</v>
      </c>
      <c r="J6850" t="s">
        <v>307</v>
      </c>
      <c r="K6850" t="s">
        <v>307</v>
      </c>
      <c r="L6850" t="s">
        <v>307</v>
      </c>
      <c r="M6850" t="s">
        <v>307</v>
      </c>
      <c r="N6850" t="s">
        <v>307</v>
      </c>
      <c r="O6850" t="s">
        <v>307</v>
      </c>
      <c r="P6850" t="s">
        <v>307</v>
      </c>
      <c r="Q6850" t="s">
        <v>307</v>
      </c>
      <c r="R6850" t="s">
        <v>307</v>
      </c>
      <c r="S6850" t="s">
        <v>307</v>
      </c>
      <c r="T6850" t="s">
        <v>307</v>
      </c>
      <c r="U6850" t="s">
        <v>307</v>
      </c>
      <c r="V6850" t="s">
        <v>307</v>
      </c>
      <c r="W6850" t="s">
        <v>307</v>
      </c>
      <c r="X6850" t="s">
        <v>307</v>
      </c>
      <c r="Y6850" t="s">
        <v>307</v>
      </c>
      <c r="Z6850" t="s">
        <v>307</v>
      </c>
      <c r="AA6850" t="s">
        <v>307</v>
      </c>
      <c r="AB6850" t="s">
        <v>307</v>
      </c>
      <c r="AC6850" t="s">
        <v>307</v>
      </c>
      <c r="AD6850" t="s">
        <v>307</v>
      </c>
      <c r="AE6850" t="s">
        <v>307</v>
      </c>
      <c r="AF6850" t="s">
        <v>307</v>
      </c>
      <c r="AG6850" t="s">
        <v>307</v>
      </c>
      <c r="AH6850" t="s">
        <v>307</v>
      </c>
      <c r="AI6850" t="s">
        <v>307</v>
      </c>
      <c r="AJ6850" t="s">
        <v>307</v>
      </c>
      <c r="AK6850" t="s">
        <v>307</v>
      </c>
      <c r="AL6850" t="s">
        <v>307</v>
      </c>
      <c r="AM6850" t="s">
        <v>307</v>
      </c>
      <c r="AN6850" t="s">
        <v>307</v>
      </c>
      <c r="AO6850" t="s">
        <v>307</v>
      </c>
      <c r="AP6850" t="s">
        <v>307</v>
      </c>
    </row>
    <row r="6851" spans="1:42" x14ac:dyDescent="0.25">
      <c r="A6851">
        <v>910</v>
      </c>
      <c r="B6851" t="s">
        <v>285</v>
      </c>
      <c r="C6851" t="s">
        <v>39</v>
      </c>
      <c r="D6851" t="s">
        <v>48</v>
      </c>
      <c r="E6851" t="s">
        <v>307</v>
      </c>
      <c r="F6851" t="s">
        <v>307</v>
      </c>
      <c r="G6851" t="s">
        <v>307</v>
      </c>
      <c r="H6851" t="s">
        <v>307</v>
      </c>
      <c r="I6851" t="s">
        <v>307</v>
      </c>
      <c r="J6851" t="s">
        <v>307</v>
      </c>
      <c r="K6851" t="s">
        <v>307</v>
      </c>
      <c r="L6851" t="s">
        <v>307</v>
      </c>
      <c r="M6851" t="s">
        <v>307</v>
      </c>
      <c r="N6851" t="s">
        <v>307</v>
      </c>
      <c r="O6851" t="s">
        <v>307</v>
      </c>
      <c r="P6851" t="s">
        <v>307</v>
      </c>
      <c r="Q6851" t="s">
        <v>307</v>
      </c>
      <c r="R6851" t="s">
        <v>307</v>
      </c>
      <c r="S6851" t="s">
        <v>307</v>
      </c>
      <c r="T6851" t="s">
        <v>307</v>
      </c>
      <c r="U6851" t="s">
        <v>307</v>
      </c>
      <c r="V6851" t="s">
        <v>307</v>
      </c>
      <c r="W6851" t="s">
        <v>307</v>
      </c>
      <c r="X6851" t="s">
        <v>307</v>
      </c>
      <c r="Y6851" t="s">
        <v>307</v>
      </c>
      <c r="Z6851" t="s">
        <v>307</v>
      </c>
      <c r="AA6851" t="s">
        <v>307</v>
      </c>
      <c r="AB6851" t="s">
        <v>307</v>
      </c>
      <c r="AC6851" t="s">
        <v>307</v>
      </c>
      <c r="AD6851" t="s">
        <v>307</v>
      </c>
      <c r="AE6851" t="s">
        <v>307</v>
      </c>
      <c r="AF6851" t="s">
        <v>307</v>
      </c>
      <c r="AG6851" t="s">
        <v>307</v>
      </c>
      <c r="AH6851" t="s">
        <v>307</v>
      </c>
      <c r="AI6851" t="s">
        <v>307</v>
      </c>
      <c r="AJ6851" t="s">
        <v>307</v>
      </c>
      <c r="AK6851" t="s">
        <v>307</v>
      </c>
      <c r="AL6851" t="s">
        <v>307</v>
      </c>
      <c r="AM6851" t="s">
        <v>307</v>
      </c>
      <c r="AN6851" t="s">
        <v>307</v>
      </c>
      <c r="AO6851" t="s">
        <v>307</v>
      </c>
      <c r="AP6851" t="s">
        <v>307</v>
      </c>
    </row>
    <row r="6852" spans="1:42" x14ac:dyDescent="0.25">
      <c r="A6852">
        <v>910</v>
      </c>
      <c r="B6852" t="s">
        <v>285</v>
      </c>
      <c r="C6852" t="s">
        <v>39</v>
      </c>
      <c r="D6852" t="s">
        <v>51</v>
      </c>
      <c r="E6852" t="s">
        <v>307</v>
      </c>
      <c r="F6852" t="s">
        <v>307</v>
      </c>
      <c r="G6852" t="s">
        <v>307</v>
      </c>
      <c r="H6852" t="s">
        <v>307</v>
      </c>
      <c r="I6852" t="s">
        <v>307</v>
      </c>
      <c r="J6852" t="s">
        <v>307</v>
      </c>
      <c r="K6852" t="s">
        <v>307</v>
      </c>
      <c r="L6852" t="s">
        <v>307</v>
      </c>
      <c r="M6852" t="s">
        <v>307</v>
      </c>
      <c r="N6852" t="s">
        <v>307</v>
      </c>
      <c r="O6852" t="s">
        <v>307</v>
      </c>
      <c r="P6852" t="s">
        <v>307</v>
      </c>
      <c r="Q6852" t="s">
        <v>307</v>
      </c>
      <c r="R6852" t="s">
        <v>307</v>
      </c>
      <c r="S6852" t="s">
        <v>307</v>
      </c>
      <c r="T6852" t="s">
        <v>307</v>
      </c>
      <c r="U6852" t="s">
        <v>307</v>
      </c>
      <c r="V6852" t="s">
        <v>307</v>
      </c>
      <c r="W6852" t="s">
        <v>307</v>
      </c>
      <c r="X6852" t="s">
        <v>307</v>
      </c>
      <c r="Y6852" t="s">
        <v>307</v>
      </c>
      <c r="Z6852" t="s">
        <v>307</v>
      </c>
      <c r="AA6852" t="s">
        <v>307</v>
      </c>
      <c r="AB6852" t="s">
        <v>307</v>
      </c>
      <c r="AC6852" t="s">
        <v>307</v>
      </c>
      <c r="AD6852" t="s">
        <v>307</v>
      </c>
      <c r="AE6852" t="s">
        <v>307</v>
      </c>
      <c r="AF6852" t="s">
        <v>307</v>
      </c>
      <c r="AG6852" t="s">
        <v>307</v>
      </c>
      <c r="AH6852" t="s">
        <v>307</v>
      </c>
      <c r="AI6852" t="s">
        <v>307</v>
      </c>
      <c r="AJ6852" t="s">
        <v>307</v>
      </c>
      <c r="AK6852" t="s">
        <v>307</v>
      </c>
      <c r="AL6852" t="s">
        <v>307</v>
      </c>
      <c r="AM6852" t="s">
        <v>307</v>
      </c>
      <c r="AN6852" t="s">
        <v>307</v>
      </c>
      <c r="AO6852" t="s">
        <v>307</v>
      </c>
      <c r="AP6852" t="s">
        <v>307</v>
      </c>
    </row>
    <row r="6853" spans="1:42" x14ac:dyDescent="0.25">
      <c r="A6853">
        <v>910</v>
      </c>
      <c r="B6853" t="s">
        <v>285</v>
      </c>
      <c r="C6853" t="s">
        <v>46</v>
      </c>
      <c r="D6853" t="s">
        <v>65</v>
      </c>
      <c r="E6853" t="s">
        <v>307</v>
      </c>
      <c r="F6853" t="s">
        <v>307</v>
      </c>
      <c r="G6853" t="s">
        <v>307</v>
      </c>
      <c r="H6853" t="s">
        <v>307</v>
      </c>
      <c r="I6853" t="s">
        <v>307</v>
      </c>
      <c r="J6853" t="s">
        <v>307</v>
      </c>
      <c r="K6853" t="s">
        <v>307</v>
      </c>
      <c r="L6853" t="s">
        <v>307</v>
      </c>
      <c r="M6853" t="s">
        <v>307</v>
      </c>
      <c r="N6853" t="s">
        <v>307</v>
      </c>
      <c r="O6853" t="s">
        <v>307</v>
      </c>
      <c r="P6853" t="s">
        <v>307</v>
      </c>
      <c r="Q6853" t="s">
        <v>307</v>
      </c>
      <c r="R6853" t="s">
        <v>307</v>
      </c>
      <c r="S6853" t="s">
        <v>307</v>
      </c>
      <c r="T6853" t="s">
        <v>307</v>
      </c>
      <c r="U6853" t="s">
        <v>307</v>
      </c>
      <c r="V6853" t="s">
        <v>307</v>
      </c>
      <c r="W6853" t="s">
        <v>307</v>
      </c>
      <c r="X6853" t="s">
        <v>307</v>
      </c>
      <c r="Y6853" t="s">
        <v>307</v>
      </c>
      <c r="Z6853" t="s">
        <v>307</v>
      </c>
    </row>
    <row r="6854" spans="1:42" x14ac:dyDescent="0.25">
      <c r="A6854">
        <v>910</v>
      </c>
      <c r="B6854" t="s">
        <v>285</v>
      </c>
      <c r="C6854" t="s">
        <v>46</v>
      </c>
      <c r="D6854" t="s">
        <v>66</v>
      </c>
      <c r="E6854" t="s">
        <v>307</v>
      </c>
      <c r="F6854" t="s">
        <v>307</v>
      </c>
      <c r="G6854" t="s">
        <v>307</v>
      </c>
      <c r="H6854" t="s">
        <v>307</v>
      </c>
      <c r="I6854" t="s">
        <v>307</v>
      </c>
      <c r="J6854" t="s">
        <v>307</v>
      </c>
      <c r="K6854" t="s">
        <v>307</v>
      </c>
      <c r="L6854" t="s">
        <v>307</v>
      </c>
      <c r="M6854" t="s">
        <v>307</v>
      </c>
      <c r="N6854" t="s">
        <v>307</v>
      </c>
      <c r="O6854" t="s">
        <v>307</v>
      </c>
      <c r="P6854" t="s">
        <v>307</v>
      </c>
      <c r="Q6854" t="s">
        <v>307</v>
      </c>
      <c r="R6854" t="s">
        <v>307</v>
      </c>
      <c r="S6854" t="s">
        <v>307</v>
      </c>
      <c r="T6854" t="s">
        <v>307</v>
      </c>
      <c r="U6854" t="s">
        <v>307</v>
      </c>
      <c r="V6854" t="s">
        <v>307</v>
      </c>
      <c r="W6854" t="s">
        <v>307</v>
      </c>
      <c r="X6854" t="s">
        <v>307</v>
      </c>
      <c r="Y6854" t="s">
        <v>307</v>
      </c>
      <c r="Z6854" t="s">
        <v>307</v>
      </c>
    </row>
    <row r="6855" spans="1:42" x14ac:dyDescent="0.25">
      <c r="A6855">
        <v>910</v>
      </c>
      <c r="B6855" t="s">
        <v>285</v>
      </c>
      <c r="C6855" t="s">
        <v>46</v>
      </c>
      <c r="D6855" t="s">
        <v>67</v>
      </c>
      <c r="E6855" t="s">
        <v>307</v>
      </c>
      <c r="F6855" t="s">
        <v>307</v>
      </c>
      <c r="G6855" t="s">
        <v>307</v>
      </c>
      <c r="H6855" t="s">
        <v>307</v>
      </c>
      <c r="I6855" t="s">
        <v>307</v>
      </c>
      <c r="J6855" t="s">
        <v>307</v>
      </c>
      <c r="K6855" t="s">
        <v>307</v>
      </c>
      <c r="L6855" t="s">
        <v>307</v>
      </c>
      <c r="M6855" t="s">
        <v>307</v>
      </c>
      <c r="N6855" t="s">
        <v>307</v>
      </c>
      <c r="O6855" t="s">
        <v>307</v>
      </c>
      <c r="P6855" t="s">
        <v>307</v>
      </c>
      <c r="Q6855" t="s">
        <v>307</v>
      </c>
      <c r="R6855" t="s">
        <v>307</v>
      </c>
      <c r="S6855" t="s">
        <v>307</v>
      </c>
      <c r="T6855" t="s">
        <v>307</v>
      </c>
      <c r="U6855" t="s">
        <v>307</v>
      </c>
      <c r="V6855" t="s">
        <v>307</v>
      </c>
      <c r="W6855" t="s">
        <v>307</v>
      </c>
      <c r="X6855" t="s">
        <v>307</v>
      </c>
      <c r="Y6855" t="s">
        <v>307</v>
      </c>
      <c r="Z6855" t="s">
        <v>307</v>
      </c>
    </row>
    <row r="6856" spans="1:42" x14ac:dyDescent="0.25">
      <c r="A6856">
        <v>910</v>
      </c>
      <c r="B6856" t="s">
        <v>285</v>
      </c>
      <c r="C6856" t="s">
        <v>46</v>
      </c>
      <c r="D6856" t="s">
        <v>68</v>
      </c>
      <c r="E6856" t="s">
        <v>307</v>
      </c>
      <c r="F6856" t="s">
        <v>307</v>
      </c>
      <c r="G6856" t="s">
        <v>307</v>
      </c>
      <c r="H6856" t="s">
        <v>307</v>
      </c>
      <c r="I6856" t="s">
        <v>307</v>
      </c>
      <c r="J6856" t="s">
        <v>307</v>
      </c>
      <c r="K6856" t="s">
        <v>307</v>
      </c>
      <c r="L6856" t="s">
        <v>307</v>
      </c>
      <c r="M6856" t="s">
        <v>307</v>
      </c>
      <c r="N6856" t="s">
        <v>307</v>
      </c>
      <c r="O6856" t="s">
        <v>307</v>
      </c>
      <c r="P6856" t="s">
        <v>307</v>
      </c>
      <c r="Q6856" t="s">
        <v>307</v>
      </c>
      <c r="R6856" t="s">
        <v>307</v>
      </c>
      <c r="S6856" t="s">
        <v>307</v>
      </c>
      <c r="T6856" t="s">
        <v>307</v>
      </c>
      <c r="U6856" t="s">
        <v>307</v>
      </c>
      <c r="V6856" t="s">
        <v>307</v>
      </c>
      <c r="W6856" t="s">
        <v>307</v>
      </c>
      <c r="X6856" t="s">
        <v>307</v>
      </c>
      <c r="Y6856" t="s">
        <v>307</v>
      </c>
      <c r="Z6856" t="s">
        <v>307</v>
      </c>
    </row>
    <row r="6857" spans="1:42" x14ac:dyDescent="0.25">
      <c r="A6857">
        <v>910</v>
      </c>
      <c r="B6857" t="s">
        <v>285</v>
      </c>
      <c r="C6857" t="s">
        <v>46</v>
      </c>
      <c r="D6857" t="s">
        <v>69</v>
      </c>
      <c r="E6857" t="s">
        <v>307</v>
      </c>
      <c r="F6857" t="s">
        <v>307</v>
      </c>
      <c r="G6857" t="s">
        <v>307</v>
      </c>
      <c r="H6857" t="s">
        <v>307</v>
      </c>
      <c r="I6857" t="s">
        <v>307</v>
      </c>
      <c r="J6857" t="s">
        <v>307</v>
      </c>
      <c r="K6857" t="s">
        <v>307</v>
      </c>
      <c r="L6857" t="s">
        <v>307</v>
      </c>
      <c r="M6857" t="s">
        <v>307</v>
      </c>
      <c r="N6857" t="s">
        <v>307</v>
      </c>
      <c r="O6857" t="s">
        <v>307</v>
      </c>
      <c r="P6857" t="s">
        <v>307</v>
      </c>
      <c r="Q6857" t="s">
        <v>307</v>
      </c>
      <c r="R6857" t="s">
        <v>307</v>
      </c>
      <c r="S6857" t="s">
        <v>307</v>
      </c>
      <c r="T6857" t="s">
        <v>307</v>
      </c>
      <c r="U6857" t="s">
        <v>307</v>
      </c>
      <c r="V6857" t="s">
        <v>307</v>
      </c>
      <c r="W6857" t="s">
        <v>307</v>
      </c>
      <c r="X6857" t="s">
        <v>307</v>
      </c>
      <c r="Y6857" t="s">
        <v>307</v>
      </c>
      <c r="Z6857" t="s">
        <v>307</v>
      </c>
    </row>
    <row r="6858" spans="1:42" x14ac:dyDescent="0.25">
      <c r="A6858">
        <v>910</v>
      </c>
      <c r="B6858" t="s">
        <v>285</v>
      </c>
      <c r="C6858" t="s">
        <v>46</v>
      </c>
      <c r="D6858" t="s">
        <v>70</v>
      </c>
      <c r="E6858" t="s">
        <v>307</v>
      </c>
      <c r="F6858" t="s">
        <v>307</v>
      </c>
      <c r="G6858" t="s">
        <v>307</v>
      </c>
      <c r="H6858" t="s">
        <v>307</v>
      </c>
      <c r="I6858" t="s">
        <v>307</v>
      </c>
      <c r="J6858" t="s">
        <v>307</v>
      </c>
      <c r="K6858" t="s">
        <v>307</v>
      </c>
      <c r="L6858" t="s">
        <v>307</v>
      </c>
      <c r="M6858" t="s">
        <v>307</v>
      </c>
      <c r="N6858" t="s">
        <v>307</v>
      </c>
      <c r="O6858" t="s">
        <v>307</v>
      </c>
      <c r="P6858" t="s">
        <v>307</v>
      </c>
      <c r="Q6858" t="s">
        <v>307</v>
      </c>
      <c r="R6858" t="s">
        <v>307</v>
      </c>
      <c r="S6858" t="s">
        <v>307</v>
      </c>
      <c r="T6858" t="s">
        <v>307</v>
      </c>
      <c r="U6858" t="s">
        <v>307</v>
      </c>
      <c r="V6858" t="s">
        <v>307</v>
      </c>
      <c r="W6858" t="s">
        <v>307</v>
      </c>
      <c r="X6858" t="s">
        <v>307</v>
      </c>
      <c r="Y6858" t="s">
        <v>307</v>
      </c>
      <c r="Z6858" t="s">
        <v>307</v>
      </c>
    </row>
    <row r="6859" spans="1:42" x14ac:dyDescent="0.25">
      <c r="A6859">
        <v>910</v>
      </c>
      <c r="B6859" t="s">
        <v>285</v>
      </c>
      <c r="C6859" t="s">
        <v>46</v>
      </c>
      <c r="D6859" t="s">
        <v>71</v>
      </c>
      <c r="E6859" t="s">
        <v>307</v>
      </c>
      <c r="F6859" t="s">
        <v>307</v>
      </c>
      <c r="G6859" t="s">
        <v>307</v>
      </c>
      <c r="H6859" t="s">
        <v>307</v>
      </c>
      <c r="I6859" t="s">
        <v>307</v>
      </c>
      <c r="J6859" t="s">
        <v>307</v>
      </c>
      <c r="K6859" t="s">
        <v>307</v>
      </c>
      <c r="L6859" t="s">
        <v>307</v>
      </c>
      <c r="M6859" t="s">
        <v>307</v>
      </c>
      <c r="N6859" t="s">
        <v>307</v>
      </c>
      <c r="O6859" t="s">
        <v>307</v>
      </c>
      <c r="P6859" t="s">
        <v>307</v>
      </c>
      <c r="Q6859" t="s">
        <v>307</v>
      </c>
      <c r="R6859" t="s">
        <v>307</v>
      </c>
      <c r="S6859" t="s">
        <v>307</v>
      </c>
      <c r="T6859" t="s">
        <v>307</v>
      </c>
      <c r="U6859" t="s">
        <v>307</v>
      </c>
      <c r="V6859" t="s">
        <v>307</v>
      </c>
      <c r="W6859" t="s">
        <v>307</v>
      </c>
      <c r="X6859" t="s">
        <v>307</v>
      </c>
      <c r="Y6859" t="s">
        <v>307</v>
      </c>
      <c r="Z6859" t="s">
        <v>307</v>
      </c>
    </row>
    <row r="6860" spans="1:42" x14ac:dyDescent="0.25">
      <c r="A6860">
        <v>910</v>
      </c>
      <c r="B6860" t="s">
        <v>285</v>
      </c>
      <c r="C6860" t="s">
        <v>46</v>
      </c>
      <c r="D6860" t="s">
        <v>72</v>
      </c>
      <c r="E6860" t="s">
        <v>307</v>
      </c>
      <c r="F6860" t="s">
        <v>307</v>
      </c>
      <c r="G6860" t="s">
        <v>307</v>
      </c>
      <c r="H6860" t="s">
        <v>307</v>
      </c>
      <c r="I6860" t="s">
        <v>307</v>
      </c>
      <c r="J6860" t="s">
        <v>307</v>
      </c>
      <c r="K6860" t="s">
        <v>307</v>
      </c>
      <c r="L6860" t="s">
        <v>307</v>
      </c>
      <c r="M6860" t="s">
        <v>307</v>
      </c>
      <c r="N6860" t="s">
        <v>307</v>
      </c>
      <c r="O6860" t="s">
        <v>307</v>
      </c>
      <c r="P6860" t="s">
        <v>307</v>
      </c>
      <c r="Q6860" t="s">
        <v>307</v>
      </c>
      <c r="R6860" t="s">
        <v>307</v>
      </c>
      <c r="S6860" t="s">
        <v>307</v>
      </c>
      <c r="T6860" t="s">
        <v>307</v>
      </c>
      <c r="U6860" t="s">
        <v>307</v>
      </c>
      <c r="V6860" t="s">
        <v>307</v>
      </c>
      <c r="W6860" t="s">
        <v>307</v>
      </c>
      <c r="X6860" t="s">
        <v>307</v>
      </c>
      <c r="Y6860" t="s">
        <v>307</v>
      </c>
      <c r="Z6860" t="s">
        <v>307</v>
      </c>
    </row>
    <row r="6861" spans="1:42" x14ac:dyDescent="0.25">
      <c r="A6861">
        <v>910</v>
      </c>
      <c r="B6861" t="s">
        <v>285</v>
      </c>
      <c r="C6861" t="s">
        <v>46</v>
      </c>
      <c r="D6861" t="s">
        <v>47</v>
      </c>
      <c r="E6861" t="s">
        <v>307</v>
      </c>
      <c r="F6861" t="s">
        <v>307</v>
      </c>
      <c r="G6861" t="s">
        <v>307</v>
      </c>
      <c r="H6861" t="s">
        <v>307</v>
      </c>
      <c r="I6861" t="s">
        <v>307</v>
      </c>
      <c r="J6861" t="s">
        <v>307</v>
      </c>
      <c r="K6861" t="s">
        <v>307</v>
      </c>
      <c r="L6861" t="s">
        <v>307</v>
      </c>
      <c r="M6861" t="s">
        <v>307</v>
      </c>
      <c r="N6861" t="s">
        <v>307</v>
      </c>
      <c r="O6861" t="s">
        <v>307</v>
      </c>
      <c r="P6861" t="s">
        <v>307</v>
      </c>
      <c r="Q6861" t="s">
        <v>307</v>
      </c>
      <c r="R6861" t="s">
        <v>307</v>
      </c>
      <c r="S6861" t="s">
        <v>307</v>
      </c>
      <c r="T6861" t="s">
        <v>307</v>
      </c>
      <c r="U6861" t="s">
        <v>307</v>
      </c>
      <c r="V6861" t="s">
        <v>307</v>
      </c>
      <c r="W6861" t="s">
        <v>307</v>
      </c>
      <c r="X6861" t="s">
        <v>307</v>
      </c>
      <c r="Y6861" t="s">
        <v>307</v>
      </c>
      <c r="Z6861" t="s">
        <v>307</v>
      </c>
    </row>
    <row r="6862" spans="1:42" x14ac:dyDescent="0.25">
      <c r="A6862">
        <v>910</v>
      </c>
      <c r="B6862" t="s">
        <v>285</v>
      </c>
      <c r="C6862" t="s">
        <v>46</v>
      </c>
      <c r="D6862" t="s">
        <v>48</v>
      </c>
      <c r="E6862" t="s">
        <v>307</v>
      </c>
      <c r="F6862" t="s">
        <v>307</v>
      </c>
      <c r="G6862" t="s">
        <v>307</v>
      </c>
      <c r="H6862" t="s">
        <v>307</v>
      </c>
      <c r="I6862" t="s">
        <v>307</v>
      </c>
      <c r="J6862" t="s">
        <v>307</v>
      </c>
      <c r="K6862" t="s">
        <v>307</v>
      </c>
      <c r="L6862" t="s">
        <v>307</v>
      </c>
      <c r="M6862" t="s">
        <v>307</v>
      </c>
      <c r="N6862" t="s">
        <v>307</v>
      </c>
      <c r="O6862" t="s">
        <v>307</v>
      </c>
      <c r="P6862" t="s">
        <v>307</v>
      </c>
      <c r="Q6862" t="s">
        <v>307</v>
      </c>
      <c r="R6862" t="s">
        <v>307</v>
      </c>
      <c r="S6862" t="s">
        <v>307</v>
      </c>
      <c r="T6862" t="s">
        <v>307</v>
      </c>
      <c r="U6862" t="s">
        <v>307</v>
      </c>
      <c r="V6862" t="s">
        <v>307</v>
      </c>
      <c r="W6862" t="s">
        <v>307</v>
      </c>
      <c r="X6862" t="s">
        <v>307</v>
      </c>
      <c r="Y6862" t="s">
        <v>307</v>
      </c>
      <c r="Z6862" t="s">
        <v>307</v>
      </c>
    </row>
    <row r="6863" spans="1:42" x14ac:dyDescent="0.25">
      <c r="A6863">
        <v>910</v>
      </c>
      <c r="B6863" t="s">
        <v>285</v>
      </c>
      <c r="C6863" t="s">
        <v>46</v>
      </c>
      <c r="D6863" t="s">
        <v>49</v>
      </c>
      <c r="E6863" t="s">
        <v>307</v>
      </c>
      <c r="F6863" t="s">
        <v>307</v>
      </c>
      <c r="G6863" t="s">
        <v>307</v>
      </c>
      <c r="H6863" t="s">
        <v>307</v>
      </c>
      <c r="I6863" t="s">
        <v>307</v>
      </c>
      <c r="J6863" t="s">
        <v>307</v>
      </c>
      <c r="K6863" t="s">
        <v>307</v>
      </c>
      <c r="L6863" t="s">
        <v>307</v>
      </c>
      <c r="M6863" t="s">
        <v>307</v>
      </c>
      <c r="N6863" t="s">
        <v>307</v>
      </c>
      <c r="O6863" t="s">
        <v>307</v>
      </c>
      <c r="P6863" t="s">
        <v>307</v>
      </c>
      <c r="Q6863" t="s">
        <v>307</v>
      </c>
      <c r="R6863" t="s">
        <v>307</v>
      </c>
      <c r="S6863" t="s">
        <v>307</v>
      </c>
      <c r="T6863" t="s">
        <v>307</v>
      </c>
      <c r="U6863" t="s">
        <v>307</v>
      </c>
      <c r="V6863" t="s">
        <v>307</v>
      </c>
      <c r="W6863" t="s">
        <v>307</v>
      </c>
      <c r="X6863" t="s">
        <v>307</v>
      </c>
      <c r="Y6863" t="s">
        <v>307</v>
      </c>
      <c r="Z6863" t="s">
        <v>307</v>
      </c>
    </row>
    <row r="6864" spans="1:42" x14ac:dyDescent="0.25">
      <c r="A6864">
        <v>910</v>
      </c>
      <c r="B6864" t="s">
        <v>285</v>
      </c>
      <c r="C6864" t="s">
        <v>41</v>
      </c>
      <c r="D6864" t="s">
        <v>48</v>
      </c>
      <c r="E6864" t="s">
        <v>307</v>
      </c>
      <c r="F6864" t="s">
        <v>307</v>
      </c>
      <c r="G6864" t="s">
        <v>307</v>
      </c>
      <c r="H6864" t="s">
        <v>307</v>
      </c>
      <c r="I6864" t="s">
        <v>307</v>
      </c>
      <c r="J6864" t="s">
        <v>307</v>
      </c>
      <c r="K6864" t="s">
        <v>307</v>
      </c>
      <c r="L6864" t="s">
        <v>307</v>
      </c>
      <c r="M6864" t="s">
        <v>307</v>
      </c>
      <c r="N6864" t="s">
        <v>307</v>
      </c>
      <c r="O6864" t="s">
        <v>307</v>
      </c>
      <c r="P6864" t="s">
        <v>307</v>
      </c>
      <c r="Q6864" t="s">
        <v>307</v>
      </c>
      <c r="R6864" t="s">
        <v>307</v>
      </c>
      <c r="S6864" t="s">
        <v>307</v>
      </c>
      <c r="T6864" t="s">
        <v>307</v>
      </c>
      <c r="U6864" t="s">
        <v>307</v>
      </c>
      <c r="V6864" t="s">
        <v>307</v>
      </c>
      <c r="W6864" t="s">
        <v>307</v>
      </c>
      <c r="X6864" t="s">
        <v>307</v>
      </c>
      <c r="Y6864" t="s">
        <v>307</v>
      </c>
      <c r="Z6864" t="s">
        <v>307</v>
      </c>
    </row>
    <row r="6865" spans="1:23" x14ac:dyDescent="0.25">
      <c r="A6865">
        <v>910</v>
      </c>
      <c r="B6865" t="s">
        <v>285</v>
      </c>
      <c r="C6865" t="s">
        <v>459</v>
      </c>
      <c r="D6865" t="s">
        <v>48</v>
      </c>
      <c r="E6865" t="s">
        <v>307</v>
      </c>
      <c r="F6865" t="s">
        <v>307</v>
      </c>
      <c r="G6865" t="s">
        <v>307</v>
      </c>
      <c r="H6865" t="s">
        <v>307</v>
      </c>
      <c r="I6865" t="s">
        <v>307</v>
      </c>
      <c r="J6865" t="s">
        <v>307</v>
      </c>
      <c r="K6865" t="s">
        <v>307</v>
      </c>
      <c r="L6865" t="s">
        <v>307</v>
      </c>
      <c r="M6865" t="s">
        <v>307</v>
      </c>
      <c r="N6865" t="s">
        <v>307</v>
      </c>
      <c r="O6865" t="s">
        <v>307</v>
      </c>
      <c r="P6865" t="s">
        <v>307</v>
      </c>
      <c r="Q6865" t="s">
        <v>307</v>
      </c>
    </row>
    <row r="6866" spans="1:23" x14ac:dyDescent="0.25">
      <c r="A6866">
        <v>910</v>
      </c>
      <c r="B6866" t="s">
        <v>285</v>
      </c>
      <c r="C6866" t="s">
        <v>304</v>
      </c>
      <c r="D6866" t="s">
        <v>48</v>
      </c>
      <c r="E6866" t="s">
        <v>307</v>
      </c>
      <c r="F6866" t="s">
        <v>307</v>
      </c>
      <c r="G6866" t="s">
        <v>307</v>
      </c>
      <c r="H6866" t="s">
        <v>307</v>
      </c>
      <c r="I6866" t="s">
        <v>307</v>
      </c>
      <c r="J6866" t="s">
        <v>307</v>
      </c>
      <c r="K6866" t="s">
        <v>307</v>
      </c>
      <c r="L6866" t="s">
        <v>307</v>
      </c>
      <c r="M6866" t="s">
        <v>307</v>
      </c>
      <c r="N6866" t="s">
        <v>307</v>
      </c>
      <c r="O6866" t="s">
        <v>307</v>
      </c>
      <c r="P6866" t="s">
        <v>307</v>
      </c>
      <c r="Q6866" t="s">
        <v>307</v>
      </c>
    </row>
    <row r="6867" spans="1:23" x14ac:dyDescent="0.25">
      <c r="A6867">
        <v>910</v>
      </c>
      <c r="B6867" t="s">
        <v>285</v>
      </c>
      <c r="C6867" t="s">
        <v>433</v>
      </c>
      <c r="D6867" t="s">
        <v>48</v>
      </c>
      <c r="E6867" t="s">
        <v>307</v>
      </c>
      <c r="F6867" t="s">
        <v>307</v>
      </c>
      <c r="G6867" t="s">
        <v>307</v>
      </c>
      <c r="H6867" t="s">
        <v>307</v>
      </c>
      <c r="I6867" t="s">
        <v>307</v>
      </c>
      <c r="J6867" t="s">
        <v>307</v>
      </c>
      <c r="K6867" t="s">
        <v>307</v>
      </c>
      <c r="L6867" t="s">
        <v>307</v>
      </c>
      <c r="M6867" t="s">
        <v>307</v>
      </c>
      <c r="N6867" t="s">
        <v>307</v>
      </c>
      <c r="O6867" t="s">
        <v>307</v>
      </c>
      <c r="P6867" t="s">
        <v>307</v>
      </c>
      <c r="Q6867" t="s">
        <v>307</v>
      </c>
    </row>
    <row r="6868" spans="1:23" x14ac:dyDescent="0.25">
      <c r="A6868">
        <v>910</v>
      </c>
      <c r="B6868" t="s">
        <v>285</v>
      </c>
      <c r="C6868" t="s">
        <v>305</v>
      </c>
      <c r="D6868" t="s">
        <v>48</v>
      </c>
      <c r="E6868" t="s">
        <v>307</v>
      </c>
      <c r="F6868" t="s">
        <v>307</v>
      </c>
      <c r="G6868" t="s">
        <v>307</v>
      </c>
      <c r="H6868" t="s">
        <v>307</v>
      </c>
      <c r="I6868" t="s">
        <v>307</v>
      </c>
      <c r="J6868" t="s">
        <v>307</v>
      </c>
      <c r="K6868" t="s">
        <v>307</v>
      </c>
      <c r="L6868" t="s">
        <v>307</v>
      </c>
      <c r="M6868" t="s">
        <v>307</v>
      </c>
      <c r="N6868" t="s">
        <v>307</v>
      </c>
      <c r="O6868" t="s">
        <v>307</v>
      </c>
      <c r="P6868" t="s">
        <v>307</v>
      </c>
      <c r="Q6868" t="s">
        <v>307</v>
      </c>
    </row>
    <row r="6869" spans="1:23" x14ac:dyDescent="0.25">
      <c r="A6869">
        <v>910</v>
      </c>
      <c r="B6869" t="s">
        <v>285</v>
      </c>
      <c r="C6869" t="s">
        <v>306</v>
      </c>
      <c r="D6869" t="s">
        <v>48</v>
      </c>
      <c r="E6869" t="s">
        <v>307</v>
      </c>
      <c r="F6869" t="s">
        <v>307</v>
      </c>
      <c r="G6869" t="s">
        <v>307</v>
      </c>
      <c r="H6869" t="s">
        <v>307</v>
      </c>
      <c r="I6869" t="s">
        <v>307</v>
      </c>
      <c r="J6869" t="s">
        <v>307</v>
      </c>
      <c r="K6869" t="s">
        <v>307</v>
      </c>
      <c r="L6869" t="s">
        <v>307</v>
      </c>
      <c r="M6869" t="s">
        <v>307</v>
      </c>
      <c r="N6869" t="s">
        <v>307</v>
      </c>
      <c r="O6869" t="s">
        <v>307</v>
      </c>
      <c r="P6869" t="s">
        <v>307</v>
      </c>
      <c r="Q6869" t="s">
        <v>307</v>
      </c>
    </row>
    <row r="6870" spans="1:23" x14ac:dyDescent="0.25">
      <c r="A6870">
        <v>910</v>
      </c>
      <c r="B6870" t="s">
        <v>285</v>
      </c>
      <c r="C6870" t="s">
        <v>44</v>
      </c>
      <c r="D6870" t="s">
        <v>54</v>
      </c>
      <c r="E6870" t="s">
        <v>307</v>
      </c>
      <c r="F6870" t="s">
        <v>307</v>
      </c>
      <c r="G6870" t="s">
        <v>307</v>
      </c>
      <c r="H6870" t="s">
        <v>307</v>
      </c>
      <c r="I6870" t="s">
        <v>307</v>
      </c>
      <c r="J6870" t="s">
        <v>307</v>
      </c>
      <c r="K6870" t="s">
        <v>307</v>
      </c>
      <c r="L6870" t="s">
        <v>307</v>
      </c>
      <c r="M6870" t="s">
        <v>307</v>
      </c>
      <c r="N6870" t="s">
        <v>307</v>
      </c>
      <c r="O6870" t="s">
        <v>307</v>
      </c>
      <c r="P6870" t="s">
        <v>307</v>
      </c>
      <c r="Q6870" t="s">
        <v>307</v>
      </c>
      <c r="R6870" t="s">
        <v>307</v>
      </c>
      <c r="S6870" t="s">
        <v>307</v>
      </c>
      <c r="T6870" t="s">
        <v>307</v>
      </c>
      <c r="U6870" t="s">
        <v>307</v>
      </c>
      <c r="V6870" t="s">
        <v>307</v>
      </c>
      <c r="W6870" t="s">
        <v>307</v>
      </c>
    </row>
    <row r="6871" spans="1:23" x14ac:dyDescent="0.25">
      <c r="A6871">
        <v>910</v>
      </c>
      <c r="B6871" t="s">
        <v>285</v>
      </c>
      <c r="C6871" t="s">
        <v>44</v>
      </c>
      <c r="D6871" t="s">
        <v>55</v>
      </c>
      <c r="E6871" t="s">
        <v>307</v>
      </c>
      <c r="F6871" t="s">
        <v>307</v>
      </c>
      <c r="G6871" t="s">
        <v>307</v>
      </c>
      <c r="H6871" t="s">
        <v>307</v>
      </c>
      <c r="I6871" t="s">
        <v>307</v>
      </c>
      <c r="J6871" t="s">
        <v>307</v>
      </c>
      <c r="K6871" t="s">
        <v>307</v>
      </c>
      <c r="L6871" t="s">
        <v>307</v>
      </c>
      <c r="M6871" t="s">
        <v>307</v>
      </c>
      <c r="N6871" t="s">
        <v>307</v>
      </c>
      <c r="O6871" t="s">
        <v>307</v>
      </c>
      <c r="P6871" t="s">
        <v>307</v>
      </c>
      <c r="Q6871" t="s">
        <v>307</v>
      </c>
      <c r="R6871" t="s">
        <v>307</v>
      </c>
      <c r="S6871" t="s">
        <v>307</v>
      </c>
      <c r="T6871" t="s">
        <v>307</v>
      </c>
      <c r="U6871" t="s">
        <v>307</v>
      </c>
      <c r="V6871" t="s">
        <v>307</v>
      </c>
      <c r="W6871" t="s">
        <v>307</v>
      </c>
    </row>
    <row r="6872" spans="1:23" x14ac:dyDescent="0.25">
      <c r="A6872">
        <v>910</v>
      </c>
      <c r="B6872" t="s">
        <v>285</v>
      </c>
      <c r="C6872" t="s">
        <v>44</v>
      </c>
      <c r="D6872" t="s">
        <v>56</v>
      </c>
      <c r="E6872" t="s">
        <v>307</v>
      </c>
      <c r="F6872" t="s">
        <v>307</v>
      </c>
      <c r="G6872" t="s">
        <v>307</v>
      </c>
      <c r="H6872" t="s">
        <v>307</v>
      </c>
      <c r="I6872" t="s">
        <v>307</v>
      </c>
      <c r="J6872" t="s">
        <v>307</v>
      </c>
      <c r="K6872" t="s">
        <v>307</v>
      </c>
      <c r="L6872" t="s">
        <v>307</v>
      </c>
      <c r="M6872" t="s">
        <v>307</v>
      </c>
      <c r="N6872" t="s">
        <v>307</v>
      </c>
      <c r="O6872" t="s">
        <v>307</v>
      </c>
      <c r="P6872" t="s">
        <v>307</v>
      </c>
      <c r="Q6872" t="s">
        <v>307</v>
      </c>
      <c r="R6872" t="s">
        <v>307</v>
      </c>
      <c r="S6872" t="s">
        <v>307</v>
      </c>
      <c r="T6872" t="s">
        <v>307</v>
      </c>
      <c r="U6872" t="s">
        <v>307</v>
      </c>
      <c r="V6872" t="s">
        <v>307</v>
      </c>
      <c r="W6872" t="s">
        <v>307</v>
      </c>
    </row>
    <row r="6873" spans="1:23" x14ac:dyDescent="0.25">
      <c r="A6873">
        <v>910</v>
      </c>
      <c r="B6873" t="s">
        <v>285</v>
      </c>
      <c r="C6873" t="s">
        <v>44</v>
      </c>
      <c r="D6873" t="s">
        <v>57</v>
      </c>
      <c r="E6873" t="s">
        <v>307</v>
      </c>
      <c r="F6873" t="s">
        <v>307</v>
      </c>
      <c r="G6873" t="s">
        <v>307</v>
      </c>
      <c r="H6873" t="s">
        <v>307</v>
      </c>
      <c r="I6873" t="s">
        <v>307</v>
      </c>
      <c r="J6873" t="s">
        <v>307</v>
      </c>
      <c r="K6873" t="s">
        <v>307</v>
      </c>
      <c r="L6873" t="s">
        <v>307</v>
      </c>
      <c r="M6873" t="s">
        <v>307</v>
      </c>
      <c r="N6873" t="s">
        <v>307</v>
      </c>
      <c r="O6873" t="s">
        <v>307</v>
      </c>
      <c r="P6873" t="s">
        <v>307</v>
      </c>
      <c r="Q6873" t="s">
        <v>307</v>
      </c>
      <c r="R6873" t="s">
        <v>307</v>
      </c>
      <c r="S6873" t="s">
        <v>307</v>
      </c>
      <c r="T6873" t="s">
        <v>307</v>
      </c>
      <c r="U6873" t="s">
        <v>307</v>
      </c>
      <c r="V6873" t="s">
        <v>307</v>
      </c>
      <c r="W6873" t="s">
        <v>307</v>
      </c>
    </row>
    <row r="6874" spans="1:23" x14ac:dyDescent="0.25">
      <c r="A6874">
        <v>910</v>
      </c>
      <c r="B6874" t="s">
        <v>285</v>
      </c>
      <c r="C6874" t="s">
        <v>44</v>
      </c>
      <c r="D6874" t="s">
        <v>58</v>
      </c>
      <c r="E6874" t="s">
        <v>307</v>
      </c>
      <c r="F6874" t="s">
        <v>307</v>
      </c>
      <c r="G6874" t="s">
        <v>307</v>
      </c>
      <c r="H6874" t="s">
        <v>307</v>
      </c>
      <c r="I6874" t="s">
        <v>307</v>
      </c>
      <c r="J6874" t="s">
        <v>307</v>
      </c>
      <c r="K6874" t="s">
        <v>307</v>
      </c>
      <c r="L6874" t="s">
        <v>307</v>
      </c>
      <c r="M6874" t="s">
        <v>307</v>
      </c>
      <c r="N6874" t="s">
        <v>307</v>
      </c>
      <c r="O6874" t="s">
        <v>307</v>
      </c>
      <c r="P6874" t="s">
        <v>307</v>
      </c>
      <c r="Q6874" t="s">
        <v>307</v>
      </c>
      <c r="R6874" t="s">
        <v>307</v>
      </c>
      <c r="S6874" t="s">
        <v>307</v>
      </c>
      <c r="T6874" t="s">
        <v>307</v>
      </c>
      <c r="U6874" t="s">
        <v>307</v>
      </c>
      <c r="V6874" t="s">
        <v>307</v>
      </c>
      <c r="W6874" t="s">
        <v>307</v>
      </c>
    </row>
    <row r="6875" spans="1:23" x14ac:dyDescent="0.25">
      <c r="A6875">
        <v>910</v>
      </c>
      <c r="B6875" t="s">
        <v>285</v>
      </c>
      <c r="C6875" t="s">
        <v>44</v>
      </c>
      <c r="D6875" t="s">
        <v>59</v>
      </c>
      <c r="E6875" t="s">
        <v>307</v>
      </c>
      <c r="F6875" t="s">
        <v>307</v>
      </c>
      <c r="G6875" t="s">
        <v>307</v>
      </c>
      <c r="H6875" t="s">
        <v>307</v>
      </c>
      <c r="I6875" t="s">
        <v>307</v>
      </c>
      <c r="J6875" t="s">
        <v>307</v>
      </c>
      <c r="K6875" t="s">
        <v>307</v>
      </c>
      <c r="L6875" t="s">
        <v>307</v>
      </c>
      <c r="M6875" t="s">
        <v>307</v>
      </c>
      <c r="N6875" t="s">
        <v>307</v>
      </c>
      <c r="O6875" t="s">
        <v>307</v>
      </c>
      <c r="P6875" t="s">
        <v>307</v>
      </c>
      <c r="Q6875" t="s">
        <v>307</v>
      </c>
      <c r="R6875" t="s">
        <v>307</v>
      </c>
      <c r="S6875" t="s">
        <v>307</v>
      </c>
      <c r="T6875" t="s">
        <v>307</v>
      </c>
      <c r="U6875" t="s">
        <v>307</v>
      </c>
      <c r="V6875" t="s">
        <v>307</v>
      </c>
      <c r="W6875" t="s">
        <v>307</v>
      </c>
    </row>
    <row r="6876" spans="1:23" x14ac:dyDescent="0.25">
      <c r="A6876">
        <v>910</v>
      </c>
      <c r="B6876" t="s">
        <v>285</v>
      </c>
      <c r="C6876" t="s">
        <v>44</v>
      </c>
      <c r="D6876" t="s">
        <v>60</v>
      </c>
      <c r="E6876" t="s">
        <v>307</v>
      </c>
      <c r="F6876" t="s">
        <v>307</v>
      </c>
      <c r="G6876" t="s">
        <v>307</v>
      </c>
      <c r="H6876" t="s">
        <v>307</v>
      </c>
      <c r="I6876" t="s">
        <v>307</v>
      </c>
      <c r="J6876" t="s">
        <v>307</v>
      </c>
      <c r="K6876" t="s">
        <v>307</v>
      </c>
      <c r="L6876" t="s">
        <v>307</v>
      </c>
      <c r="M6876" t="s">
        <v>307</v>
      </c>
      <c r="N6876" t="s">
        <v>307</v>
      </c>
      <c r="O6876" t="s">
        <v>307</v>
      </c>
      <c r="P6876" t="s">
        <v>307</v>
      </c>
      <c r="Q6876" t="s">
        <v>307</v>
      </c>
      <c r="R6876" t="s">
        <v>307</v>
      </c>
      <c r="S6876" t="s">
        <v>307</v>
      </c>
      <c r="T6876" t="s">
        <v>307</v>
      </c>
      <c r="U6876" t="s">
        <v>307</v>
      </c>
      <c r="V6876" t="s">
        <v>307</v>
      </c>
      <c r="W6876" t="s">
        <v>307</v>
      </c>
    </row>
    <row r="6877" spans="1:23" x14ac:dyDescent="0.25">
      <c r="A6877">
        <v>910</v>
      </c>
      <c r="B6877" t="s">
        <v>285</v>
      </c>
      <c r="C6877" t="s">
        <v>44</v>
      </c>
      <c r="D6877" t="s">
        <v>61</v>
      </c>
      <c r="E6877" t="s">
        <v>307</v>
      </c>
      <c r="F6877" t="s">
        <v>307</v>
      </c>
      <c r="G6877" t="s">
        <v>307</v>
      </c>
      <c r="H6877" t="s">
        <v>307</v>
      </c>
      <c r="I6877" t="s">
        <v>307</v>
      </c>
      <c r="J6877" t="s">
        <v>307</v>
      </c>
      <c r="K6877" t="s">
        <v>307</v>
      </c>
      <c r="L6877" t="s">
        <v>307</v>
      </c>
      <c r="M6877" t="s">
        <v>307</v>
      </c>
      <c r="N6877" t="s">
        <v>307</v>
      </c>
      <c r="O6877" t="s">
        <v>307</v>
      </c>
      <c r="P6877" t="s">
        <v>307</v>
      </c>
      <c r="Q6877" t="s">
        <v>307</v>
      </c>
      <c r="R6877" t="s">
        <v>307</v>
      </c>
      <c r="S6877" t="s">
        <v>307</v>
      </c>
      <c r="T6877" t="s">
        <v>307</v>
      </c>
      <c r="U6877" t="s">
        <v>307</v>
      </c>
      <c r="V6877" t="s">
        <v>307</v>
      </c>
      <c r="W6877" t="s">
        <v>307</v>
      </c>
    </row>
    <row r="6878" spans="1:23" x14ac:dyDescent="0.25">
      <c r="A6878">
        <v>910</v>
      </c>
      <c r="B6878" t="s">
        <v>285</v>
      </c>
      <c r="C6878" t="s">
        <v>44</v>
      </c>
      <c r="D6878" t="s">
        <v>62</v>
      </c>
      <c r="E6878" t="s">
        <v>307</v>
      </c>
      <c r="F6878" t="s">
        <v>307</v>
      </c>
      <c r="G6878" t="s">
        <v>307</v>
      </c>
      <c r="H6878" t="s">
        <v>307</v>
      </c>
      <c r="I6878" t="s">
        <v>307</v>
      </c>
      <c r="J6878" t="s">
        <v>307</v>
      </c>
      <c r="K6878" t="s">
        <v>307</v>
      </c>
      <c r="L6878" t="s">
        <v>307</v>
      </c>
      <c r="M6878" t="s">
        <v>307</v>
      </c>
      <c r="N6878" t="s">
        <v>307</v>
      </c>
      <c r="O6878" t="s">
        <v>307</v>
      </c>
      <c r="P6878" t="s">
        <v>307</v>
      </c>
      <c r="Q6878" t="s">
        <v>307</v>
      </c>
      <c r="R6878" t="s">
        <v>307</v>
      </c>
      <c r="S6878" t="s">
        <v>307</v>
      </c>
      <c r="T6878" t="s">
        <v>307</v>
      </c>
      <c r="U6878" t="s">
        <v>307</v>
      </c>
      <c r="V6878" t="s">
        <v>307</v>
      </c>
      <c r="W6878" t="s">
        <v>307</v>
      </c>
    </row>
    <row r="6879" spans="1:23" x14ac:dyDescent="0.25">
      <c r="A6879">
        <v>910</v>
      </c>
      <c r="B6879" t="s">
        <v>285</v>
      </c>
      <c r="C6879" t="s">
        <v>450</v>
      </c>
      <c r="D6879" t="s">
        <v>48</v>
      </c>
      <c r="E6879" t="s">
        <v>307</v>
      </c>
      <c r="F6879" t="s">
        <v>307</v>
      </c>
      <c r="G6879" t="s">
        <v>307</v>
      </c>
      <c r="H6879" t="s">
        <v>307</v>
      </c>
      <c r="I6879" t="s">
        <v>307</v>
      </c>
      <c r="J6879" t="s">
        <v>307</v>
      </c>
      <c r="K6879" t="s">
        <v>307</v>
      </c>
      <c r="L6879" t="s">
        <v>307</v>
      </c>
      <c r="M6879" t="s">
        <v>307</v>
      </c>
      <c r="N6879" t="s">
        <v>307</v>
      </c>
      <c r="O6879" t="s">
        <v>307</v>
      </c>
      <c r="P6879" t="s">
        <v>307</v>
      </c>
      <c r="Q6879" t="s">
        <v>307</v>
      </c>
      <c r="R6879" t="s">
        <v>307</v>
      </c>
    </row>
    <row r="6880" spans="1:23" x14ac:dyDescent="0.25">
      <c r="A6880">
        <v>910</v>
      </c>
      <c r="B6880" t="s">
        <v>285</v>
      </c>
      <c r="C6880" t="s">
        <v>449</v>
      </c>
      <c r="D6880" t="s">
        <v>48</v>
      </c>
      <c r="E6880" t="s">
        <v>307</v>
      </c>
      <c r="F6880" t="s">
        <v>307</v>
      </c>
      <c r="G6880" t="s">
        <v>307</v>
      </c>
      <c r="H6880" t="s">
        <v>307</v>
      </c>
      <c r="I6880" t="s">
        <v>307</v>
      </c>
      <c r="J6880" t="s">
        <v>307</v>
      </c>
      <c r="K6880" t="s">
        <v>307</v>
      </c>
      <c r="L6880" t="s">
        <v>307</v>
      </c>
      <c r="M6880" t="s">
        <v>307</v>
      </c>
      <c r="N6880" t="s">
        <v>307</v>
      </c>
      <c r="O6880" t="s">
        <v>307</v>
      </c>
      <c r="P6880" t="s">
        <v>307</v>
      </c>
      <c r="Q6880" t="s">
        <v>307</v>
      </c>
      <c r="R6880" t="s">
        <v>307</v>
      </c>
    </row>
    <row r="6881" spans="1:26" x14ac:dyDescent="0.25">
      <c r="A6881">
        <v>910</v>
      </c>
      <c r="B6881" t="s">
        <v>285</v>
      </c>
      <c r="C6881" t="s">
        <v>475</v>
      </c>
      <c r="D6881" t="s">
        <v>48</v>
      </c>
      <c r="E6881" t="s">
        <v>307</v>
      </c>
      <c r="F6881" t="s">
        <v>307</v>
      </c>
      <c r="G6881" t="s">
        <v>307</v>
      </c>
    </row>
    <row r="6882" spans="1:26" x14ac:dyDescent="0.25">
      <c r="A6882">
        <v>910</v>
      </c>
      <c r="B6882" t="s">
        <v>285</v>
      </c>
      <c r="C6882" t="s">
        <v>42</v>
      </c>
      <c r="D6882" t="s">
        <v>48</v>
      </c>
      <c r="E6882" t="s">
        <v>307</v>
      </c>
      <c r="F6882" t="s">
        <v>307</v>
      </c>
      <c r="G6882" t="s">
        <v>307</v>
      </c>
      <c r="H6882" t="s">
        <v>307</v>
      </c>
      <c r="I6882" t="s">
        <v>307</v>
      </c>
      <c r="J6882" t="s">
        <v>307</v>
      </c>
      <c r="K6882" t="s">
        <v>307</v>
      </c>
      <c r="L6882" t="s">
        <v>307</v>
      </c>
      <c r="M6882" t="s">
        <v>307</v>
      </c>
      <c r="N6882" t="s">
        <v>307</v>
      </c>
      <c r="O6882" t="s">
        <v>307</v>
      </c>
      <c r="P6882" t="s">
        <v>307</v>
      </c>
      <c r="Q6882" t="s">
        <v>307</v>
      </c>
      <c r="R6882" t="s">
        <v>307</v>
      </c>
      <c r="S6882" t="s">
        <v>307</v>
      </c>
      <c r="T6882" t="s">
        <v>307</v>
      </c>
      <c r="U6882" t="s">
        <v>307</v>
      </c>
      <c r="V6882" t="s">
        <v>307</v>
      </c>
      <c r="W6882" t="s">
        <v>307</v>
      </c>
      <c r="X6882" t="s">
        <v>307</v>
      </c>
      <c r="Y6882" t="s">
        <v>307</v>
      </c>
      <c r="Z6882" t="s">
        <v>307</v>
      </c>
    </row>
    <row r="6883" spans="1:26" x14ac:dyDescent="0.25">
      <c r="A6883">
        <v>911</v>
      </c>
      <c r="B6883" t="s">
        <v>286</v>
      </c>
      <c r="C6883" t="s">
        <v>43</v>
      </c>
      <c r="D6883" t="s">
        <v>54</v>
      </c>
      <c r="E6883" t="s">
        <v>307</v>
      </c>
      <c r="F6883" t="s">
        <v>307</v>
      </c>
      <c r="G6883" t="s">
        <v>307</v>
      </c>
      <c r="H6883" t="s">
        <v>307</v>
      </c>
      <c r="I6883" t="s">
        <v>307</v>
      </c>
      <c r="J6883" t="s">
        <v>307</v>
      </c>
      <c r="K6883" t="s">
        <v>307</v>
      </c>
      <c r="L6883" t="s">
        <v>307</v>
      </c>
      <c r="M6883" t="s">
        <v>307</v>
      </c>
      <c r="N6883" t="s">
        <v>307</v>
      </c>
      <c r="O6883" t="s">
        <v>307</v>
      </c>
      <c r="P6883" t="s">
        <v>307</v>
      </c>
      <c r="Q6883" t="s">
        <v>307</v>
      </c>
      <c r="R6883" t="s">
        <v>307</v>
      </c>
      <c r="S6883" t="s">
        <v>307</v>
      </c>
      <c r="T6883" t="s">
        <v>307</v>
      </c>
      <c r="U6883" t="s">
        <v>307</v>
      </c>
      <c r="V6883" t="s">
        <v>307</v>
      </c>
      <c r="W6883" t="s">
        <v>307</v>
      </c>
    </row>
    <row r="6884" spans="1:26" x14ac:dyDescent="0.25">
      <c r="A6884">
        <v>911</v>
      </c>
      <c r="B6884" t="s">
        <v>286</v>
      </c>
      <c r="C6884" t="s">
        <v>43</v>
      </c>
      <c r="D6884" t="s">
        <v>55</v>
      </c>
      <c r="E6884" t="s">
        <v>307</v>
      </c>
      <c r="F6884" t="s">
        <v>307</v>
      </c>
      <c r="G6884" t="s">
        <v>307</v>
      </c>
      <c r="H6884" t="s">
        <v>307</v>
      </c>
      <c r="I6884" t="s">
        <v>307</v>
      </c>
      <c r="J6884" t="s">
        <v>307</v>
      </c>
      <c r="K6884" t="s">
        <v>307</v>
      </c>
      <c r="L6884" t="s">
        <v>307</v>
      </c>
      <c r="M6884" t="s">
        <v>307</v>
      </c>
      <c r="N6884" t="s">
        <v>307</v>
      </c>
      <c r="O6884" t="s">
        <v>307</v>
      </c>
      <c r="P6884" t="s">
        <v>307</v>
      </c>
      <c r="Q6884" t="s">
        <v>307</v>
      </c>
      <c r="R6884" t="s">
        <v>307</v>
      </c>
      <c r="S6884" t="s">
        <v>307</v>
      </c>
      <c r="T6884" t="s">
        <v>307</v>
      </c>
      <c r="U6884" t="s">
        <v>307</v>
      </c>
      <c r="V6884" t="s">
        <v>307</v>
      </c>
      <c r="W6884" t="s">
        <v>307</v>
      </c>
    </row>
    <row r="6885" spans="1:26" x14ac:dyDescent="0.25">
      <c r="A6885">
        <v>911</v>
      </c>
      <c r="B6885" t="s">
        <v>286</v>
      </c>
      <c r="C6885" t="s">
        <v>43</v>
      </c>
      <c r="D6885" t="s">
        <v>56</v>
      </c>
      <c r="E6885" t="s">
        <v>307</v>
      </c>
      <c r="F6885" t="s">
        <v>307</v>
      </c>
      <c r="G6885" t="s">
        <v>307</v>
      </c>
      <c r="H6885" t="s">
        <v>307</v>
      </c>
      <c r="I6885" t="s">
        <v>307</v>
      </c>
      <c r="J6885" t="s">
        <v>307</v>
      </c>
      <c r="K6885" t="s">
        <v>307</v>
      </c>
      <c r="L6885" t="s">
        <v>307</v>
      </c>
      <c r="M6885" t="s">
        <v>307</v>
      </c>
      <c r="N6885" t="s">
        <v>307</v>
      </c>
      <c r="O6885" t="s">
        <v>307</v>
      </c>
      <c r="P6885" t="s">
        <v>307</v>
      </c>
      <c r="Q6885" t="s">
        <v>307</v>
      </c>
      <c r="R6885" t="s">
        <v>307</v>
      </c>
      <c r="S6885" t="s">
        <v>307</v>
      </c>
      <c r="T6885" t="s">
        <v>307</v>
      </c>
      <c r="U6885" t="s">
        <v>307</v>
      </c>
      <c r="V6885" t="s">
        <v>307</v>
      </c>
      <c r="W6885" t="s">
        <v>307</v>
      </c>
    </row>
    <row r="6886" spans="1:26" x14ac:dyDescent="0.25">
      <c r="A6886">
        <v>911</v>
      </c>
      <c r="B6886" t="s">
        <v>286</v>
      </c>
      <c r="C6886" t="s">
        <v>43</v>
      </c>
      <c r="D6886" t="s">
        <v>57</v>
      </c>
      <c r="E6886" t="s">
        <v>307</v>
      </c>
      <c r="F6886" t="s">
        <v>307</v>
      </c>
      <c r="G6886" t="s">
        <v>307</v>
      </c>
      <c r="H6886" t="s">
        <v>307</v>
      </c>
      <c r="I6886" t="s">
        <v>307</v>
      </c>
      <c r="J6886" t="s">
        <v>307</v>
      </c>
      <c r="K6886" t="s">
        <v>307</v>
      </c>
      <c r="L6886" t="s">
        <v>307</v>
      </c>
      <c r="M6886" t="s">
        <v>307</v>
      </c>
      <c r="N6886" t="s">
        <v>307</v>
      </c>
      <c r="O6886" t="s">
        <v>307</v>
      </c>
      <c r="P6886" t="s">
        <v>307</v>
      </c>
      <c r="Q6886" t="s">
        <v>307</v>
      </c>
      <c r="R6886" t="s">
        <v>307</v>
      </c>
      <c r="S6886" t="s">
        <v>307</v>
      </c>
      <c r="T6886" t="s">
        <v>307</v>
      </c>
      <c r="U6886" t="s">
        <v>307</v>
      </c>
      <c r="V6886" t="s">
        <v>307</v>
      </c>
      <c r="W6886" t="s">
        <v>307</v>
      </c>
    </row>
    <row r="6887" spans="1:26" x14ac:dyDescent="0.25">
      <c r="A6887">
        <v>911</v>
      </c>
      <c r="B6887" t="s">
        <v>286</v>
      </c>
      <c r="C6887" t="s">
        <v>43</v>
      </c>
      <c r="D6887" t="s">
        <v>58</v>
      </c>
      <c r="E6887" t="s">
        <v>307</v>
      </c>
      <c r="F6887" t="s">
        <v>307</v>
      </c>
      <c r="G6887" t="s">
        <v>307</v>
      </c>
      <c r="H6887" t="s">
        <v>307</v>
      </c>
      <c r="I6887" t="s">
        <v>307</v>
      </c>
      <c r="J6887" t="s">
        <v>307</v>
      </c>
      <c r="K6887" t="s">
        <v>307</v>
      </c>
      <c r="L6887" t="s">
        <v>307</v>
      </c>
      <c r="M6887" t="s">
        <v>307</v>
      </c>
      <c r="N6887" t="s">
        <v>307</v>
      </c>
      <c r="O6887" t="s">
        <v>307</v>
      </c>
      <c r="P6887" t="s">
        <v>307</v>
      </c>
      <c r="Q6887" t="s">
        <v>307</v>
      </c>
      <c r="R6887" t="s">
        <v>307</v>
      </c>
      <c r="S6887" t="s">
        <v>307</v>
      </c>
      <c r="T6887" t="s">
        <v>307</v>
      </c>
      <c r="U6887" t="s">
        <v>307</v>
      </c>
      <c r="V6887" t="s">
        <v>307</v>
      </c>
      <c r="W6887" t="s">
        <v>307</v>
      </c>
    </row>
    <row r="6888" spans="1:26" x14ac:dyDescent="0.25">
      <c r="A6888">
        <v>911</v>
      </c>
      <c r="B6888" t="s">
        <v>286</v>
      </c>
      <c r="C6888" t="s">
        <v>43</v>
      </c>
      <c r="D6888" t="s">
        <v>59</v>
      </c>
      <c r="E6888" t="s">
        <v>307</v>
      </c>
      <c r="F6888" t="s">
        <v>307</v>
      </c>
      <c r="G6888" t="s">
        <v>307</v>
      </c>
      <c r="H6888" t="s">
        <v>307</v>
      </c>
      <c r="I6888" t="s">
        <v>307</v>
      </c>
      <c r="J6888" t="s">
        <v>307</v>
      </c>
      <c r="K6888" t="s">
        <v>307</v>
      </c>
      <c r="L6888" t="s">
        <v>307</v>
      </c>
      <c r="M6888" t="s">
        <v>307</v>
      </c>
      <c r="N6888" t="s">
        <v>307</v>
      </c>
      <c r="O6888" t="s">
        <v>307</v>
      </c>
      <c r="P6888" t="s">
        <v>307</v>
      </c>
      <c r="Q6888" t="s">
        <v>307</v>
      </c>
      <c r="R6888" t="s">
        <v>307</v>
      </c>
      <c r="S6888" t="s">
        <v>307</v>
      </c>
      <c r="T6888" t="s">
        <v>307</v>
      </c>
      <c r="U6888" t="s">
        <v>307</v>
      </c>
      <c r="V6888" t="s">
        <v>307</v>
      </c>
      <c r="W6888" t="s">
        <v>307</v>
      </c>
    </row>
    <row r="6889" spans="1:26" x14ac:dyDescent="0.25">
      <c r="A6889">
        <v>911</v>
      </c>
      <c r="B6889" t="s">
        <v>286</v>
      </c>
      <c r="C6889" t="s">
        <v>43</v>
      </c>
      <c r="D6889" t="s">
        <v>60</v>
      </c>
      <c r="E6889" t="s">
        <v>307</v>
      </c>
      <c r="F6889" t="s">
        <v>307</v>
      </c>
      <c r="G6889" t="s">
        <v>307</v>
      </c>
      <c r="H6889" t="s">
        <v>307</v>
      </c>
      <c r="I6889" t="s">
        <v>307</v>
      </c>
      <c r="J6889" t="s">
        <v>307</v>
      </c>
      <c r="K6889" t="s">
        <v>307</v>
      </c>
      <c r="L6889" t="s">
        <v>307</v>
      </c>
      <c r="M6889" t="s">
        <v>307</v>
      </c>
      <c r="N6889" t="s">
        <v>307</v>
      </c>
      <c r="O6889" t="s">
        <v>307</v>
      </c>
      <c r="P6889" t="s">
        <v>307</v>
      </c>
      <c r="Q6889" t="s">
        <v>307</v>
      </c>
      <c r="R6889" t="s">
        <v>307</v>
      </c>
      <c r="S6889" t="s">
        <v>307</v>
      </c>
      <c r="T6889" t="s">
        <v>307</v>
      </c>
      <c r="U6889" t="s">
        <v>307</v>
      </c>
      <c r="V6889" t="s">
        <v>307</v>
      </c>
      <c r="W6889" t="s">
        <v>307</v>
      </c>
    </row>
    <row r="6890" spans="1:26" x14ac:dyDescent="0.25">
      <c r="A6890">
        <v>911</v>
      </c>
      <c r="B6890" t="s">
        <v>286</v>
      </c>
      <c r="C6890" t="s">
        <v>43</v>
      </c>
      <c r="D6890" t="s">
        <v>61</v>
      </c>
      <c r="E6890" t="s">
        <v>307</v>
      </c>
      <c r="F6890" t="s">
        <v>307</v>
      </c>
      <c r="G6890" t="s">
        <v>307</v>
      </c>
      <c r="H6890" t="s">
        <v>307</v>
      </c>
      <c r="I6890" t="s">
        <v>307</v>
      </c>
      <c r="J6890" t="s">
        <v>307</v>
      </c>
      <c r="K6890" t="s">
        <v>307</v>
      </c>
      <c r="L6890" t="s">
        <v>307</v>
      </c>
      <c r="M6890" t="s">
        <v>307</v>
      </c>
      <c r="N6890" t="s">
        <v>307</v>
      </c>
      <c r="O6890" t="s">
        <v>307</v>
      </c>
      <c r="P6890" t="s">
        <v>307</v>
      </c>
      <c r="Q6890" t="s">
        <v>307</v>
      </c>
      <c r="R6890" t="s">
        <v>307</v>
      </c>
      <c r="S6890" t="s">
        <v>307</v>
      </c>
      <c r="T6890" t="s">
        <v>307</v>
      </c>
      <c r="U6890" t="s">
        <v>307</v>
      </c>
      <c r="V6890" t="s">
        <v>307</v>
      </c>
      <c r="W6890" t="s">
        <v>307</v>
      </c>
    </row>
    <row r="6891" spans="1:26" x14ac:dyDescent="0.25">
      <c r="A6891">
        <v>911</v>
      </c>
      <c r="B6891" t="s">
        <v>286</v>
      </c>
      <c r="C6891" t="s">
        <v>43</v>
      </c>
      <c r="D6891" t="s">
        <v>62</v>
      </c>
      <c r="E6891" t="s">
        <v>307</v>
      </c>
      <c r="F6891" t="s">
        <v>307</v>
      </c>
      <c r="G6891" t="s">
        <v>307</v>
      </c>
      <c r="H6891" t="s">
        <v>307</v>
      </c>
      <c r="I6891" t="s">
        <v>307</v>
      </c>
      <c r="J6891" t="s">
        <v>307</v>
      </c>
      <c r="K6891" t="s">
        <v>307</v>
      </c>
      <c r="L6891" t="s">
        <v>307</v>
      </c>
      <c r="M6891" t="s">
        <v>307</v>
      </c>
      <c r="N6891" t="s">
        <v>307</v>
      </c>
      <c r="O6891" t="s">
        <v>307</v>
      </c>
      <c r="P6891" t="s">
        <v>307</v>
      </c>
      <c r="Q6891" t="s">
        <v>307</v>
      </c>
      <c r="R6891" t="s">
        <v>307</v>
      </c>
      <c r="S6891" t="s">
        <v>307</v>
      </c>
      <c r="T6891" t="s">
        <v>307</v>
      </c>
      <c r="U6891" t="s">
        <v>307</v>
      </c>
      <c r="V6891" t="s">
        <v>307</v>
      </c>
      <c r="W6891" t="s">
        <v>307</v>
      </c>
    </row>
    <row r="6892" spans="1:26" x14ac:dyDescent="0.25">
      <c r="A6892">
        <v>911</v>
      </c>
      <c r="B6892" t="s">
        <v>286</v>
      </c>
      <c r="C6892" t="s">
        <v>476</v>
      </c>
      <c r="D6892" t="s">
        <v>48</v>
      </c>
      <c r="E6892" t="s">
        <v>307</v>
      </c>
      <c r="F6892" t="s">
        <v>307</v>
      </c>
      <c r="G6892" t="s">
        <v>307</v>
      </c>
    </row>
    <row r="6893" spans="1:26" x14ac:dyDescent="0.25">
      <c r="A6893">
        <v>911</v>
      </c>
      <c r="B6893" t="s">
        <v>286</v>
      </c>
      <c r="C6893" t="s">
        <v>477</v>
      </c>
      <c r="D6893" t="s">
        <v>48</v>
      </c>
      <c r="E6893" t="s">
        <v>307</v>
      </c>
      <c r="F6893" t="s">
        <v>307</v>
      </c>
      <c r="G6893" t="s">
        <v>307</v>
      </c>
    </row>
    <row r="6894" spans="1:26" x14ac:dyDescent="0.25">
      <c r="A6894">
        <v>911</v>
      </c>
      <c r="B6894" t="s">
        <v>286</v>
      </c>
      <c r="C6894" t="s">
        <v>45</v>
      </c>
      <c r="D6894" t="s">
        <v>63</v>
      </c>
      <c r="E6894" t="s">
        <v>307</v>
      </c>
      <c r="F6894" t="s">
        <v>307</v>
      </c>
      <c r="G6894" t="s">
        <v>307</v>
      </c>
      <c r="H6894" t="s">
        <v>307</v>
      </c>
      <c r="I6894" t="s">
        <v>307</v>
      </c>
      <c r="J6894" t="s">
        <v>307</v>
      </c>
      <c r="K6894" t="s">
        <v>307</v>
      </c>
      <c r="L6894" t="s">
        <v>307</v>
      </c>
      <c r="M6894" t="s">
        <v>307</v>
      </c>
      <c r="N6894" t="s">
        <v>307</v>
      </c>
      <c r="O6894" t="s">
        <v>307</v>
      </c>
      <c r="P6894" t="s">
        <v>307</v>
      </c>
      <c r="Q6894" t="s">
        <v>307</v>
      </c>
      <c r="R6894" t="s">
        <v>307</v>
      </c>
      <c r="S6894" t="s">
        <v>307</v>
      </c>
      <c r="T6894" t="s">
        <v>307</v>
      </c>
      <c r="U6894" t="s">
        <v>307</v>
      </c>
      <c r="V6894" t="s">
        <v>307</v>
      </c>
      <c r="W6894" t="s">
        <v>307</v>
      </c>
    </row>
    <row r="6895" spans="1:26" x14ac:dyDescent="0.25">
      <c r="A6895">
        <v>911</v>
      </c>
      <c r="B6895" t="s">
        <v>286</v>
      </c>
      <c r="C6895" t="s">
        <v>45</v>
      </c>
      <c r="D6895" t="s">
        <v>64</v>
      </c>
      <c r="E6895" t="s">
        <v>307</v>
      </c>
      <c r="F6895" t="s">
        <v>307</v>
      </c>
      <c r="G6895" t="s">
        <v>307</v>
      </c>
      <c r="H6895" t="s">
        <v>307</v>
      </c>
      <c r="I6895" t="s">
        <v>307</v>
      </c>
      <c r="J6895" t="s">
        <v>307</v>
      </c>
      <c r="K6895" t="s">
        <v>307</v>
      </c>
      <c r="L6895" t="s">
        <v>307</v>
      </c>
      <c r="M6895" t="s">
        <v>307</v>
      </c>
      <c r="N6895" t="s">
        <v>307</v>
      </c>
      <c r="O6895" t="s">
        <v>307</v>
      </c>
      <c r="P6895" t="s">
        <v>307</v>
      </c>
      <c r="Q6895" t="s">
        <v>307</v>
      </c>
      <c r="R6895" t="s">
        <v>307</v>
      </c>
      <c r="S6895" t="s">
        <v>307</v>
      </c>
      <c r="T6895" t="s">
        <v>307</v>
      </c>
      <c r="U6895" t="s">
        <v>307</v>
      </c>
      <c r="V6895" t="s">
        <v>307</v>
      </c>
      <c r="W6895" t="s">
        <v>307</v>
      </c>
    </row>
    <row r="6896" spans="1:26" x14ac:dyDescent="0.25">
      <c r="A6896">
        <v>911</v>
      </c>
      <c r="B6896" t="s">
        <v>286</v>
      </c>
      <c r="C6896" t="s">
        <v>40</v>
      </c>
      <c r="D6896" t="s">
        <v>52</v>
      </c>
      <c r="E6896" t="s">
        <v>307</v>
      </c>
      <c r="F6896" t="s">
        <v>307</v>
      </c>
      <c r="G6896" t="s">
        <v>307</v>
      </c>
      <c r="H6896" t="s">
        <v>307</v>
      </c>
      <c r="I6896" t="s">
        <v>307</v>
      </c>
      <c r="J6896" t="s">
        <v>307</v>
      </c>
      <c r="K6896" t="s">
        <v>307</v>
      </c>
      <c r="L6896" t="s">
        <v>307</v>
      </c>
      <c r="M6896" t="s">
        <v>307</v>
      </c>
      <c r="N6896" t="s">
        <v>307</v>
      </c>
      <c r="O6896" t="s">
        <v>307</v>
      </c>
      <c r="P6896" t="s">
        <v>307</v>
      </c>
      <c r="Q6896" t="s">
        <v>307</v>
      </c>
      <c r="R6896" t="s">
        <v>307</v>
      </c>
      <c r="S6896" t="s">
        <v>307</v>
      </c>
      <c r="T6896" t="s">
        <v>307</v>
      </c>
      <c r="U6896" t="s">
        <v>307</v>
      </c>
      <c r="V6896" t="s">
        <v>307</v>
      </c>
      <c r="W6896" t="s">
        <v>307</v>
      </c>
      <c r="X6896" t="s">
        <v>307</v>
      </c>
      <c r="Y6896" t="s">
        <v>307</v>
      </c>
      <c r="Z6896" t="s">
        <v>307</v>
      </c>
    </row>
    <row r="6897" spans="1:42" x14ac:dyDescent="0.25">
      <c r="A6897">
        <v>911</v>
      </c>
      <c r="B6897" t="s">
        <v>286</v>
      </c>
      <c r="C6897" t="s">
        <v>40</v>
      </c>
      <c r="D6897" t="s">
        <v>53</v>
      </c>
      <c r="E6897" t="s">
        <v>307</v>
      </c>
      <c r="F6897" t="s">
        <v>307</v>
      </c>
      <c r="G6897" t="s">
        <v>307</v>
      </c>
      <c r="H6897" t="s">
        <v>307</v>
      </c>
      <c r="I6897" t="s">
        <v>307</v>
      </c>
      <c r="J6897" t="s">
        <v>307</v>
      </c>
      <c r="K6897" t="s">
        <v>307</v>
      </c>
      <c r="L6897" t="s">
        <v>307</v>
      </c>
      <c r="M6897" t="s">
        <v>307</v>
      </c>
      <c r="N6897" t="s">
        <v>307</v>
      </c>
      <c r="O6897" t="s">
        <v>307</v>
      </c>
      <c r="P6897" t="s">
        <v>307</v>
      </c>
      <c r="Q6897" t="s">
        <v>307</v>
      </c>
      <c r="R6897" t="s">
        <v>307</v>
      </c>
      <c r="S6897" t="s">
        <v>307</v>
      </c>
      <c r="T6897" t="s">
        <v>307</v>
      </c>
      <c r="U6897" t="s">
        <v>307</v>
      </c>
      <c r="V6897" t="s">
        <v>307</v>
      </c>
      <c r="W6897" t="s">
        <v>307</v>
      </c>
      <c r="X6897" t="s">
        <v>307</v>
      </c>
      <c r="Y6897" t="s">
        <v>307</v>
      </c>
      <c r="Z6897" t="s">
        <v>307</v>
      </c>
    </row>
    <row r="6898" spans="1:42" x14ac:dyDescent="0.25">
      <c r="A6898">
        <v>911</v>
      </c>
      <c r="B6898" t="s">
        <v>286</v>
      </c>
      <c r="C6898" t="s">
        <v>39</v>
      </c>
      <c r="D6898" t="s">
        <v>50</v>
      </c>
      <c r="E6898" t="s">
        <v>307</v>
      </c>
      <c r="F6898" t="s">
        <v>307</v>
      </c>
      <c r="G6898" t="s">
        <v>307</v>
      </c>
      <c r="H6898" t="s">
        <v>307</v>
      </c>
      <c r="I6898" t="s">
        <v>307</v>
      </c>
      <c r="J6898" t="s">
        <v>307</v>
      </c>
      <c r="K6898" t="s">
        <v>307</v>
      </c>
      <c r="L6898" t="s">
        <v>307</v>
      </c>
      <c r="M6898" t="s">
        <v>307</v>
      </c>
      <c r="N6898" t="s">
        <v>307</v>
      </c>
      <c r="O6898" t="s">
        <v>307</v>
      </c>
      <c r="P6898" t="s">
        <v>307</v>
      </c>
      <c r="Q6898" t="s">
        <v>307</v>
      </c>
      <c r="R6898" t="s">
        <v>307</v>
      </c>
      <c r="S6898" t="s">
        <v>307</v>
      </c>
      <c r="T6898" t="s">
        <v>307</v>
      </c>
      <c r="U6898" t="s">
        <v>307</v>
      </c>
      <c r="V6898" t="s">
        <v>307</v>
      </c>
      <c r="W6898" t="s">
        <v>307</v>
      </c>
      <c r="X6898" t="s">
        <v>307</v>
      </c>
      <c r="Y6898" t="s">
        <v>307</v>
      </c>
      <c r="Z6898" t="s">
        <v>307</v>
      </c>
      <c r="AA6898" t="s">
        <v>307</v>
      </c>
      <c r="AB6898" t="s">
        <v>307</v>
      </c>
      <c r="AC6898" t="s">
        <v>307</v>
      </c>
      <c r="AD6898" t="s">
        <v>307</v>
      </c>
      <c r="AE6898" t="s">
        <v>307</v>
      </c>
      <c r="AF6898" t="s">
        <v>307</v>
      </c>
      <c r="AG6898" t="s">
        <v>307</v>
      </c>
      <c r="AH6898" t="s">
        <v>307</v>
      </c>
      <c r="AI6898" t="s">
        <v>307</v>
      </c>
      <c r="AJ6898" t="s">
        <v>307</v>
      </c>
      <c r="AK6898" t="s">
        <v>307</v>
      </c>
      <c r="AL6898" t="s">
        <v>307</v>
      </c>
      <c r="AM6898" t="s">
        <v>307</v>
      </c>
      <c r="AN6898" t="s">
        <v>307</v>
      </c>
      <c r="AO6898" t="s">
        <v>307</v>
      </c>
      <c r="AP6898" t="s">
        <v>307</v>
      </c>
    </row>
    <row r="6899" spans="1:42" x14ac:dyDescent="0.25">
      <c r="A6899">
        <v>911</v>
      </c>
      <c r="B6899" t="s">
        <v>286</v>
      </c>
      <c r="C6899" t="s">
        <v>39</v>
      </c>
      <c r="D6899" t="s">
        <v>48</v>
      </c>
      <c r="E6899" t="s">
        <v>307</v>
      </c>
      <c r="F6899" t="s">
        <v>307</v>
      </c>
      <c r="G6899" t="s">
        <v>307</v>
      </c>
      <c r="H6899" t="s">
        <v>307</v>
      </c>
      <c r="I6899" t="s">
        <v>307</v>
      </c>
      <c r="J6899" t="s">
        <v>307</v>
      </c>
      <c r="K6899" t="s">
        <v>307</v>
      </c>
      <c r="L6899" t="s">
        <v>307</v>
      </c>
      <c r="M6899" t="s">
        <v>307</v>
      </c>
      <c r="N6899" t="s">
        <v>307</v>
      </c>
      <c r="O6899" t="s">
        <v>307</v>
      </c>
      <c r="P6899" t="s">
        <v>307</v>
      </c>
      <c r="Q6899" t="s">
        <v>307</v>
      </c>
      <c r="R6899" t="s">
        <v>307</v>
      </c>
      <c r="S6899" t="s">
        <v>307</v>
      </c>
      <c r="T6899" t="s">
        <v>307</v>
      </c>
      <c r="U6899" t="s">
        <v>307</v>
      </c>
      <c r="V6899" t="s">
        <v>307</v>
      </c>
      <c r="W6899" t="s">
        <v>307</v>
      </c>
      <c r="X6899" t="s">
        <v>307</v>
      </c>
      <c r="Y6899" t="s">
        <v>307</v>
      </c>
      <c r="Z6899" t="s">
        <v>307</v>
      </c>
      <c r="AA6899" t="s">
        <v>307</v>
      </c>
      <c r="AB6899" t="s">
        <v>307</v>
      </c>
      <c r="AC6899" t="s">
        <v>307</v>
      </c>
      <c r="AD6899" t="s">
        <v>307</v>
      </c>
      <c r="AE6899" t="s">
        <v>307</v>
      </c>
      <c r="AF6899" t="s">
        <v>307</v>
      </c>
      <c r="AG6899" t="s">
        <v>307</v>
      </c>
      <c r="AH6899" t="s">
        <v>307</v>
      </c>
      <c r="AI6899" t="s">
        <v>307</v>
      </c>
      <c r="AJ6899" t="s">
        <v>307</v>
      </c>
      <c r="AK6899" t="s">
        <v>307</v>
      </c>
      <c r="AL6899" t="s">
        <v>307</v>
      </c>
      <c r="AM6899" t="s">
        <v>307</v>
      </c>
      <c r="AN6899" t="s">
        <v>307</v>
      </c>
      <c r="AO6899" t="s">
        <v>307</v>
      </c>
      <c r="AP6899" t="s">
        <v>307</v>
      </c>
    </row>
    <row r="6900" spans="1:42" x14ac:dyDescent="0.25">
      <c r="A6900">
        <v>911</v>
      </c>
      <c r="B6900" t="s">
        <v>286</v>
      </c>
      <c r="C6900" t="s">
        <v>39</v>
      </c>
      <c r="D6900" t="s">
        <v>51</v>
      </c>
      <c r="E6900" t="s">
        <v>307</v>
      </c>
      <c r="F6900" t="s">
        <v>307</v>
      </c>
      <c r="G6900" t="s">
        <v>307</v>
      </c>
      <c r="H6900" t="s">
        <v>307</v>
      </c>
      <c r="I6900" t="s">
        <v>307</v>
      </c>
      <c r="J6900" t="s">
        <v>307</v>
      </c>
      <c r="K6900" t="s">
        <v>307</v>
      </c>
      <c r="L6900" t="s">
        <v>307</v>
      </c>
      <c r="M6900" t="s">
        <v>307</v>
      </c>
      <c r="N6900" t="s">
        <v>307</v>
      </c>
      <c r="O6900" t="s">
        <v>307</v>
      </c>
      <c r="P6900" t="s">
        <v>307</v>
      </c>
      <c r="Q6900" t="s">
        <v>307</v>
      </c>
      <c r="R6900" t="s">
        <v>307</v>
      </c>
      <c r="S6900" t="s">
        <v>307</v>
      </c>
      <c r="T6900" t="s">
        <v>307</v>
      </c>
      <c r="U6900" t="s">
        <v>307</v>
      </c>
      <c r="V6900" t="s">
        <v>307</v>
      </c>
      <c r="W6900" t="s">
        <v>307</v>
      </c>
      <c r="X6900" t="s">
        <v>307</v>
      </c>
      <c r="Y6900" t="s">
        <v>307</v>
      </c>
      <c r="Z6900" t="s">
        <v>307</v>
      </c>
      <c r="AA6900" t="s">
        <v>307</v>
      </c>
      <c r="AB6900" t="s">
        <v>307</v>
      </c>
      <c r="AC6900" t="s">
        <v>307</v>
      </c>
      <c r="AD6900" t="s">
        <v>307</v>
      </c>
      <c r="AE6900" t="s">
        <v>307</v>
      </c>
      <c r="AF6900" t="s">
        <v>307</v>
      </c>
      <c r="AG6900" t="s">
        <v>307</v>
      </c>
      <c r="AH6900" t="s">
        <v>307</v>
      </c>
      <c r="AI6900" t="s">
        <v>307</v>
      </c>
      <c r="AJ6900" t="s">
        <v>307</v>
      </c>
      <c r="AK6900" t="s">
        <v>307</v>
      </c>
      <c r="AL6900" t="s">
        <v>307</v>
      </c>
      <c r="AM6900" t="s">
        <v>307</v>
      </c>
      <c r="AN6900" t="s">
        <v>307</v>
      </c>
      <c r="AO6900" t="s">
        <v>307</v>
      </c>
      <c r="AP6900" t="s">
        <v>307</v>
      </c>
    </row>
    <row r="6901" spans="1:42" x14ac:dyDescent="0.25">
      <c r="A6901">
        <v>911</v>
      </c>
      <c r="B6901" t="s">
        <v>286</v>
      </c>
      <c r="C6901" t="s">
        <v>46</v>
      </c>
      <c r="D6901" t="s">
        <v>65</v>
      </c>
      <c r="E6901" t="s">
        <v>307</v>
      </c>
      <c r="F6901" t="s">
        <v>307</v>
      </c>
      <c r="G6901" t="s">
        <v>307</v>
      </c>
      <c r="H6901" t="s">
        <v>307</v>
      </c>
      <c r="I6901" t="s">
        <v>307</v>
      </c>
      <c r="J6901" t="s">
        <v>307</v>
      </c>
      <c r="K6901" t="s">
        <v>307</v>
      </c>
      <c r="L6901" t="s">
        <v>307</v>
      </c>
      <c r="M6901" t="s">
        <v>307</v>
      </c>
      <c r="N6901" t="s">
        <v>307</v>
      </c>
      <c r="O6901" t="s">
        <v>307</v>
      </c>
      <c r="P6901" t="s">
        <v>307</v>
      </c>
      <c r="Q6901" t="s">
        <v>307</v>
      </c>
      <c r="R6901" t="s">
        <v>307</v>
      </c>
      <c r="S6901" t="s">
        <v>307</v>
      </c>
      <c r="T6901" t="s">
        <v>307</v>
      </c>
      <c r="U6901" t="s">
        <v>307</v>
      </c>
      <c r="V6901" t="s">
        <v>307</v>
      </c>
      <c r="W6901" t="s">
        <v>307</v>
      </c>
      <c r="X6901" t="s">
        <v>307</v>
      </c>
      <c r="Y6901" t="s">
        <v>307</v>
      </c>
      <c r="Z6901" t="s">
        <v>307</v>
      </c>
    </row>
    <row r="6902" spans="1:42" x14ac:dyDescent="0.25">
      <c r="A6902">
        <v>911</v>
      </c>
      <c r="B6902" t="s">
        <v>286</v>
      </c>
      <c r="C6902" t="s">
        <v>46</v>
      </c>
      <c r="D6902" t="s">
        <v>66</v>
      </c>
      <c r="E6902" t="s">
        <v>307</v>
      </c>
      <c r="F6902" t="s">
        <v>307</v>
      </c>
      <c r="G6902" t="s">
        <v>307</v>
      </c>
      <c r="H6902" t="s">
        <v>307</v>
      </c>
      <c r="I6902" t="s">
        <v>307</v>
      </c>
      <c r="J6902" t="s">
        <v>307</v>
      </c>
      <c r="K6902" t="s">
        <v>307</v>
      </c>
      <c r="L6902" t="s">
        <v>307</v>
      </c>
      <c r="M6902" t="s">
        <v>307</v>
      </c>
      <c r="N6902" t="s">
        <v>307</v>
      </c>
      <c r="O6902" t="s">
        <v>307</v>
      </c>
      <c r="P6902" t="s">
        <v>307</v>
      </c>
      <c r="Q6902" t="s">
        <v>307</v>
      </c>
      <c r="R6902" t="s">
        <v>307</v>
      </c>
      <c r="S6902" t="s">
        <v>307</v>
      </c>
      <c r="T6902" t="s">
        <v>307</v>
      </c>
      <c r="U6902" t="s">
        <v>307</v>
      </c>
      <c r="V6902" t="s">
        <v>307</v>
      </c>
      <c r="W6902" t="s">
        <v>307</v>
      </c>
      <c r="X6902" t="s">
        <v>307</v>
      </c>
      <c r="Y6902" t="s">
        <v>307</v>
      </c>
      <c r="Z6902" t="s">
        <v>307</v>
      </c>
    </row>
    <row r="6903" spans="1:42" x14ac:dyDescent="0.25">
      <c r="A6903">
        <v>911</v>
      </c>
      <c r="B6903" t="s">
        <v>286</v>
      </c>
      <c r="C6903" t="s">
        <v>46</v>
      </c>
      <c r="D6903" t="s">
        <v>67</v>
      </c>
      <c r="E6903" t="s">
        <v>307</v>
      </c>
      <c r="F6903" t="s">
        <v>307</v>
      </c>
      <c r="G6903" t="s">
        <v>307</v>
      </c>
      <c r="H6903" t="s">
        <v>307</v>
      </c>
      <c r="I6903" t="s">
        <v>307</v>
      </c>
      <c r="J6903" t="s">
        <v>307</v>
      </c>
      <c r="K6903" t="s">
        <v>307</v>
      </c>
      <c r="L6903" t="s">
        <v>307</v>
      </c>
      <c r="M6903" t="s">
        <v>307</v>
      </c>
      <c r="N6903" t="s">
        <v>307</v>
      </c>
      <c r="O6903" t="s">
        <v>307</v>
      </c>
      <c r="P6903" t="s">
        <v>307</v>
      </c>
      <c r="Q6903" t="s">
        <v>307</v>
      </c>
      <c r="R6903" t="s">
        <v>307</v>
      </c>
      <c r="S6903" t="s">
        <v>307</v>
      </c>
      <c r="T6903" t="s">
        <v>307</v>
      </c>
      <c r="U6903" t="s">
        <v>307</v>
      </c>
      <c r="V6903" t="s">
        <v>307</v>
      </c>
      <c r="W6903" t="s">
        <v>307</v>
      </c>
      <c r="X6903" t="s">
        <v>307</v>
      </c>
      <c r="Y6903" t="s">
        <v>307</v>
      </c>
      <c r="Z6903" t="s">
        <v>307</v>
      </c>
    </row>
    <row r="6904" spans="1:42" x14ac:dyDescent="0.25">
      <c r="A6904">
        <v>911</v>
      </c>
      <c r="B6904" t="s">
        <v>286</v>
      </c>
      <c r="C6904" t="s">
        <v>46</v>
      </c>
      <c r="D6904" t="s">
        <v>68</v>
      </c>
      <c r="E6904" t="s">
        <v>307</v>
      </c>
      <c r="F6904" t="s">
        <v>307</v>
      </c>
      <c r="G6904" t="s">
        <v>307</v>
      </c>
      <c r="H6904" t="s">
        <v>307</v>
      </c>
      <c r="I6904" t="s">
        <v>307</v>
      </c>
      <c r="J6904" t="s">
        <v>307</v>
      </c>
      <c r="K6904" t="s">
        <v>307</v>
      </c>
      <c r="L6904" t="s">
        <v>307</v>
      </c>
      <c r="M6904" t="s">
        <v>307</v>
      </c>
      <c r="N6904" t="s">
        <v>307</v>
      </c>
      <c r="O6904" t="s">
        <v>307</v>
      </c>
      <c r="P6904" t="s">
        <v>307</v>
      </c>
      <c r="Q6904" t="s">
        <v>307</v>
      </c>
      <c r="R6904" t="s">
        <v>307</v>
      </c>
      <c r="S6904" t="s">
        <v>307</v>
      </c>
      <c r="T6904" t="s">
        <v>307</v>
      </c>
      <c r="U6904" t="s">
        <v>307</v>
      </c>
      <c r="V6904" t="s">
        <v>307</v>
      </c>
      <c r="W6904" t="s">
        <v>307</v>
      </c>
      <c r="X6904" t="s">
        <v>307</v>
      </c>
      <c r="Y6904" t="s">
        <v>307</v>
      </c>
      <c r="Z6904" t="s">
        <v>307</v>
      </c>
    </row>
    <row r="6905" spans="1:42" x14ac:dyDescent="0.25">
      <c r="A6905">
        <v>911</v>
      </c>
      <c r="B6905" t="s">
        <v>286</v>
      </c>
      <c r="C6905" t="s">
        <v>46</v>
      </c>
      <c r="D6905" t="s">
        <v>69</v>
      </c>
      <c r="E6905" t="s">
        <v>307</v>
      </c>
      <c r="F6905" t="s">
        <v>307</v>
      </c>
      <c r="G6905" t="s">
        <v>307</v>
      </c>
      <c r="H6905" t="s">
        <v>307</v>
      </c>
      <c r="I6905" t="s">
        <v>307</v>
      </c>
      <c r="J6905" t="s">
        <v>307</v>
      </c>
      <c r="K6905" t="s">
        <v>307</v>
      </c>
      <c r="L6905" t="s">
        <v>307</v>
      </c>
      <c r="M6905" t="s">
        <v>307</v>
      </c>
      <c r="N6905" t="s">
        <v>307</v>
      </c>
      <c r="O6905" t="s">
        <v>307</v>
      </c>
      <c r="P6905" t="s">
        <v>307</v>
      </c>
      <c r="Q6905" t="s">
        <v>307</v>
      </c>
      <c r="R6905" t="s">
        <v>307</v>
      </c>
      <c r="S6905" t="s">
        <v>307</v>
      </c>
      <c r="T6905" t="s">
        <v>307</v>
      </c>
      <c r="U6905" t="s">
        <v>307</v>
      </c>
      <c r="V6905" t="s">
        <v>307</v>
      </c>
      <c r="W6905" t="s">
        <v>307</v>
      </c>
      <c r="X6905" t="s">
        <v>307</v>
      </c>
      <c r="Y6905" t="s">
        <v>307</v>
      </c>
      <c r="Z6905" t="s">
        <v>307</v>
      </c>
    </row>
    <row r="6906" spans="1:42" x14ac:dyDescent="0.25">
      <c r="A6906">
        <v>911</v>
      </c>
      <c r="B6906" t="s">
        <v>286</v>
      </c>
      <c r="C6906" t="s">
        <v>46</v>
      </c>
      <c r="D6906" t="s">
        <v>70</v>
      </c>
      <c r="E6906" t="s">
        <v>307</v>
      </c>
      <c r="F6906" t="s">
        <v>307</v>
      </c>
      <c r="G6906" t="s">
        <v>307</v>
      </c>
      <c r="H6906" t="s">
        <v>307</v>
      </c>
      <c r="I6906" t="s">
        <v>307</v>
      </c>
      <c r="J6906" t="s">
        <v>307</v>
      </c>
      <c r="K6906" t="s">
        <v>307</v>
      </c>
      <c r="L6906" t="s">
        <v>307</v>
      </c>
      <c r="M6906" t="s">
        <v>307</v>
      </c>
      <c r="N6906" t="s">
        <v>307</v>
      </c>
      <c r="O6906" t="s">
        <v>307</v>
      </c>
      <c r="P6906" t="s">
        <v>307</v>
      </c>
      <c r="Q6906" t="s">
        <v>307</v>
      </c>
      <c r="R6906" t="s">
        <v>307</v>
      </c>
      <c r="S6906" t="s">
        <v>307</v>
      </c>
      <c r="T6906" t="s">
        <v>307</v>
      </c>
      <c r="U6906" t="s">
        <v>307</v>
      </c>
      <c r="V6906" t="s">
        <v>307</v>
      </c>
      <c r="W6906" t="s">
        <v>307</v>
      </c>
      <c r="X6906" t="s">
        <v>307</v>
      </c>
      <c r="Y6906" t="s">
        <v>307</v>
      </c>
      <c r="Z6906" t="s">
        <v>307</v>
      </c>
    </row>
    <row r="6907" spans="1:42" x14ac:dyDescent="0.25">
      <c r="A6907">
        <v>911</v>
      </c>
      <c r="B6907" t="s">
        <v>286</v>
      </c>
      <c r="C6907" t="s">
        <v>46</v>
      </c>
      <c r="D6907" t="s">
        <v>71</v>
      </c>
      <c r="E6907" t="s">
        <v>307</v>
      </c>
      <c r="F6907" t="s">
        <v>307</v>
      </c>
      <c r="G6907" t="s">
        <v>307</v>
      </c>
      <c r="H6907" t="s">
        <v>307</v>
      </c>
      <c r="I6907" t="s">
        <v>307</v>
      </c>
      <c r="J6907" t="s">
        <v>307</v>
      </c>
      <c r="K6907" t="s">
        <v>307</v>
      </c>
      <c r="L6907" t="s">
        <v>307</v>
      </c>
      <c r="M6907" t="s">
        <v>307</v>
      </c>
      <c r="N6907" t="s">
        <v>307</v>
      </c>
      <c r="O6907" t="s">
        <v>307</v>
      </c>
      <c r="P6907" t="s">
        <v>307</v>
      </c>
      <c r="Q6907" t="s">
        <v>307</v>
      </c>
      <c r="R6907" t="s">
        <v>307</v>
      </c>
      <c r="S6907" t="s">
        <v>307</v>
      </c>
      <c r="T6907" t="s">
        <v>307</v>
      </c>
      <c r="U6907" t="s">
        <v>307</v>
      </c>
      <c r="V6907" t="s">
        <v>307</v>
      </c>
      <c r="W6907" t="s">
        <v>307</v>
      </c>
      <c r="X6907" t="s">
        <v>307</v>
      </c>
      <c r="Y6907" t="s">
        <v>307</v>
      </c>
      <c r="Z6907" t="s">
        <v>307</v>
      </c>
    </row>
    <row r="6908" spans="1:42" x14ac:dyDescent="0.25">
      <c r="A6908">
        <v>911</v>
      </c>
      <c r="B6908" t="s">
        <v>286</v>
      </c>
      <c r="C6908" t="s">
        <v>46</v>
      </c>
      <c r="D6908" t="s">
        <v>72</v>
      </c>
      <c r="E6908" t="s">
        <v>307</v>
      </c>
      <c r="F6908" t="s">
        <v>307</v>
      </c>
      <c r="G6908" t="s">
        <v>307</v>
      </c>
      <c r="H6908" t="s">
        <v>307</v>
      </c>
      <c r="I6908" t="s">
        <v>307</v>
      </c>
      <c r="J6908" t="s">
        <v>307</v>
      </c>
      <c r="K6908" t="s">
        <v>307</v>
      </c>
      <c r="L6908" t="s">
        <v>307</v>
      </c>
      <c r="M6908" t="s">
        <v>307</v>
      </c>
      <c r="N6908" t="s">
        <v>307</v>
      </c>
      <c r="O6908" t="s">
        <v>307</v>
      </c>
      <c r="P6908" t="s">
        <v>307</v>
      </c>
      <c r="Q6908" t="s">
        <v>307</v>
      </c>
      <c r="R6908" t="s">
        <v>307</v>
      </c>
      <c r="S6908" t="s">
        <v>307</v>
      </c>
      <c r="T6908" t="s">
        <v>307</v>
      </c>
      <c r="U6908" t="s">
        <v>307</v>
      </c>
      <c r="V6908" t="s">
        <v>307</v>
      </c>
      <c r="W6908" t="s">
        <v>307</v>
      </c>
      <c r="X6908" t="s">
        <v>307</v>
      </c>
      <c r="Y6908" t="s">
        <v>307</v>
      </c>
      <c r="Z6908" t="s">
        <v>307</v>
      </c>
    </row>
    <row r="6909" spans="1:42" x14ac:dyDescent="0.25">
      <c r="A6909">
        <v>911</v>
      </c>
      <c r="B6909" t="s">
        <v>286</v>
      </c>
      <c r="C6909" t="s">
        <v>46</v>
      </c>
      <c r="D6909" t="s">
        <v>47</v>
      </c>
      <c r="E6909" t="s">
        <v>307</v>
      </c>
      <c r="F6909" t="s">
        <v>307</v>
      </c>
      <c r="G6909" t="s">
        <v>307</v>
      </c>
      <c r="H6909" t="s">
        <v>307</v>
      </c>
      <c r="I6909" t="s">
        <v>307</v>
      </c>
      <c r="J6909" t="s">
        <v>307</v>
      </c>
      <c r="K6909" t="s">
        <v>307</v>
      </c>
      <c r="L6909" t="s">
        <v>307</v>
      </c>
      <c r="M6909" t="s">
        <v>307</v>
      </c>
      <c r="N6909" t="s">
        <v>307</v>
      </c>
      <c r="O6909" t="s">
        <v>307</v>
      </c>
      <c r="P6909" t="s">
        <v>307</v>
      </c>
      <c r="Q6909" t="s">
        <v>307</v>
      </c>
      <c r="R6909" t="s">
        <v>307</v>
      </c>
      <c r="S6909" t="s">
        <v>307</v>
      </c>
      <c r="T6909" t="s">
        <v>307</v>
      </c>
      <c r="U6909" t="s">
        <v>307</v>
      </c>
      <c r="V6909" t="s">
        <v>307</v>
      </c>
      <c r="W6909" t="s">
        <v>307</v>
      </c>
      <c r="X6909" t="s">
        <v>307</v>
      </c>
      <c r="Y6909" t="s">
        <v>307</v>
      </c>
      <c r="Z6909" t="s">
        <v>307</v>
      </c>
    </row>
    <row r="6910" spans="1:42" x14ac:dyDescent="0.25">
      <c r="A6910">
        <v>911</v>
      </c>
      <c r="B6910" t="s">
        <v>286</v>
      </c>
      <c r="C6910" t="s">
        <v>46</v>
      </c>
      <c r="D6910" t="s">
        <v>48</v>
      </c>
      <c r="E6910" t="s">
        <v>307</v>
      </c>
      <c r="F6910" t="s">
        <v>307</v>
      </c>
      <c r="G6910" t="s">
        <v>307</v>
      </c>
      <c r="H6910" t="s">
        <v>307</v>
      </c>
      <c r="I6910" t="s">
        <v>307</v>
      </c>
      <c r="J6910" t="s">
        <v>307</v>
      </c>
      <c r="K6910" t="s">
        <v>307</v>
      </c>
      <c r="L6910" t="s">
        <v>307</v>
      </c>
      <c r="M6910" t="s">
        <v>307</v>
      </c>
      <c r="N6910" t="s">
        <v>307</v>
      </c>
      <c r="O6910" t="s">
        <v>307</v>
      </c>
      <c r="P6910" t="s">
        <v>307</v>
      </c>
      <c r="Q6910" t="s">
        <v>307</v>
      </c>
      <c r="R6910" t="s">
        <v>307</v>
      </c>
      <c r="S6910" t="s">
        <v>307</v>
      </c>
      <c r="T6910" t="s">
        <v>307</v>
      </c>
      <c r="U6910" t="s">
        <v>307</v>
      </c>
      <c r="V6910" t="s">
        <v>307</v>
      </c>
      <c r="W6910" t="s">
        <v>307</v>
      </c>
      <c r="X6910" t="s">
        <v>307</v>
      </c>
      <c r="Y6910" t="s">
        <v>307</v>
      </c>
      <c r="Z6910" t="s">
        <v>307</v>
      </c>
    </row>
    <row r="6911" spans="1:42" x14ac:dyDescent="0.25">
      <c r="A6911">
        <v>911</v>
      </c>
      <c r="B6911" t="s">
        <v>286</v>
      </c>
      <c r="C6911" t="s">
        <v>46</v>
      </c>
      <c r="D6911" t="s">
        <v>49</v>
      </c>
      <c r="E6911" t="s">
        <v>307</v>
      </c>
      <c r="F6911" t="s">
        <v>307</v>
      </c>
      <c r="G6911" t="s">
        <v>307</v>
      </c>
      <c r="H6911" t="s">
        <v>307</v>
      </c>
      <c r="I6911" t="s">
        <v>307</v>
      </c>
      <c r="J6911" t="s">
        <v>307</v>
      </c>
      <c r="K6911" t="s">
        <v>307</v>
      </c>
      <c r="L6911" t="s">
        <v>307</v>
      </c>
      <c r="M6911" t="s">
        <v>307</v>
      </c>
      <c r="N6911" t="s">
        <v>307</v>
      </c>
      <c r="O6911" t="s">
        <v>307</v>
      </c>
      <c r="P6911" t="s">
        <v>307</v>
      </c>
      <c r="Q6911" t="s">
        <v>307</v>
      </c>
      <c r="R6911" t="s">
        <v>307</v>
      </c>
      <c r="S6911" t="s">
        <v>307</v>
      </c>
      <c r="T6911" t="s">
        <v>307</v>
      </c>
      <c r="U6911" t="s">
        <v>307</v>
      </c>
      <c r="V6911" t="s">
        <v>307</v>
      </c>
      <c r="W6911" t="s">
        <v>307</v>
      </c>
      <c r="X6911" t="s">
        <v>307</v>
      </c>
      <c r="Y6911" t="s">
        <v>307</v>
      </c>
      <c r="Z6911" t="s">
        <v>307</v>
      </c>
    </row>
    <row r="6912" spans="1:42" x14ac:dyDescent="0.25">
      <c r="A6912">
        <v>911</v>
      </c>
      <c r="B6912" t="s">
        <v>286</v>
      </c>
      <c r="C6912" t="s">
        <v>41</v>
      </c>
      <c r="D6912" t="s">
        <v>48</v>
      </c>
      <c r="E6912" t="s">
        <v>307</v>
      </c>
      <c r="F6912" t="s">
        <v>307</v>
      </c>
      <c r="G6912" t="s">
        <v>307</v>
      </c>
      <c r="H6912" t="s">
        <v>307</v>
      </c>
      <c r="I6912" t="s">
        <v>307</v>
      </c>
      <c r="J6912" t="s">
        <v>307</v>
      </c>
      <c r="K6912" t="s">
        <v>307</v>
      </c>
      <c r="L6912" t="s">
        <v>307</v>
      </c>
      <c r="M6912" t="s">
        <v>307</v>
      </c>
      <c r="N6912" t="s">
        <v>307</v>
      </c>
      <c r="O6912" t="s">
        <v>307</v>
      </c>
      <c r="P6912" t="s">
        <v>307</v>
      </c>
      <c r="Q6912" t="s">
        <v>307</v>
      </c>
      <c r="R6912" t="s">
        <v>307</v>
      </c>
      <c r="S6912" t="s">
        <v>307</v>
      </c>
      <c r="T6912" t="s">
        <v>307</v>
      </c>
      <c r="U6912" t="s">
        <v>307</v>
      </c>
      <c r="V6912" t="s">
        <v>307</v>
      </c>
      <c r="W6912" t="s">
        <v>307</v>
      </c>
      <c r="X6912" t="s">
        <v>307</v>
      </c>
      <c r="Y6912" t="s">
        <v>307</v>
      </c>
      <c r="Z6912" t="s">
        <v>307</v>
      </c>
    </row>
    <row r="6913" spans="1:23" x14ac:dyDescent="0.25">
      <c r="A6913">
        <v>911</v>
      </c>
      <c r="B6913" t="s">
        <v>286</v>
      </c>
      <c r="C6913" t="s">
        <v>459</v>
      </c>
      <c r="D6913" t="s">
        <v>48</v>
      </c>
      <c r="E6913" t="s">
        <v>307</v>
      </c>
      <c r="F6913" t="s">
        <v>307</v>
      </c>
      <c r="G6913" t="s">
        <v>307</v>
      </c>
      <c r="H6913" t="s">
        <v>307</v>
      </c>
      <c r="I6913" t="s">
        <v>307</v>
      </c>
      <c r="J6913" t="s">
        <v>307</v>
      </c>
      <c r="K6913" t="s">
        <v>307</v>
      </c>
      <c r="L6913" t="s">
        <v>307</v>
      </c>
      <c r="M6913" t="s">
        <v>307</v>
      </c>
      <c r="N6913" t="s">
        <v>307</v>
      </c>
      <c r="O6913" t="s">
        <v>307</v>
      </c>
      <c r="P6913" t="s">
        <v>307</v>
      </c>
      <c r="Q6913" t="s">
        <v>307</v>
      </c>
    </row>
    <row r="6914" spans="1:23" x14ac:dyDescent="0.25">
      <c r="A6914">
        <v>911</v>
      </c>
      <c r="B6914" t="s">
        <v>286</v>
      </c>
      <c r="C6914" t="s">
        <v>304</v>
      </c>
      <c r="D6914" t="s">
        <v>48</v>
      </c>
      <c r="E6914" t="s">
        <v>307</v>
      </c>
      <c r="F6914" t="s">
        <v>307</v>
      </c>
      <c r="G6914" t="s">
        <v>307</v>
      </c>
      <c r="H6914" t="s">
        <v>307</v>
      </c>
      <c r="I6914" t="s">
        <v>307</v>
      </c>
      <c r="J6914" t="s">
        <v>307</v>
      </c>
      <c r="K6914" t="s">
        <v>307</v>
      </c>
      <c r="L6914" t="s">
        <v>307</v>
      </c>
      <c r="M6914" t="s">
        <v>307</v>
      </c>
      <c r="N6914" t="s">
        <v>307</v>
      </c>
      <c r="O6914" t="s">
        <v>307</v>
      </c>
      <c r="P6914" t="s">
        <v>307</v>
      </c>
      <c r="Q6914" t="s">
        <v>307</v>
      </c>
    </row>
    <row r="6915" spans="1:23" x14ac:dyDescent="0.25">
      <c r="A6915">
        <v>911</v>
      </c>
      <c r="B6915" t="s">
        <v>286</v>
      </c>
      <c r="C6915" t="s">
        <v>433</v>
      </c>
      <c r="D6915" t="s">
        <v>48</v>
      </c>
      <c r="E6915" t="s">
        <v>307</v>
      </c>
      <c r="F6915" t="s">
        <v>307</v>
      </c>
      <c r="G6915" t="s">
        <v>307</v>
      </c>
      <c r="H6915" t="s">
        <v>307</v>
      </c>
      <c r="I6915" t="s">
        <v>307</v>
      </c>
      <c r="J6915" t="s">
        <v>307</v>
      </c>
      <c r="K6915" t="s">
        <v>307</v>
      </c>
      <c r="L6915" t="s">
        <v>307</v>
      </c>
      <c r="M6915" t="s">
        <v>307</v>
      </c>
      <c r="N6915" t="s">
        <v>307</v>
      </c>
      <c r="O6915" t="s">
        <v>307</v>
      </c>
      <c r="P6915" t="s">
        <v>307</v>
      </c>
      <c r="Q6915" t="s">
        <v>307</v>
      </c>
    </row>
    <row r="6916" spans="1:23" x14ac:dyDescent="0.25">
      <c r="A6916">
        <v>911</v>
      </c>
      <c r="B6916" t="s">
        <v>286</v>
      </c>
      <c r="C6916" t="s">
        <v>305</v>
      </c>
      <c r="D6916" t="s">
        <v>48</v>
      </c>
      <c r="E6916" t="s">
        <v>307</v>
      </c>
      <c r="F6916" t="s">
        <v>307</v>
      </c>
      <c r="G6916" t="s">
        <v>307</v>
      </c>
      <c r="H6916" t="s">
        <v>307</v>
      </c>
      <c r="I6916" t="s">
        <v>307</v>
      </c>
      <c r="J6916" t="s">
        <v>307</v>
      </c>
      <c r="K6916" t="s">
        <v>307</v>
      </c>
      <c r="L6916" t="s">
        <v>307</v>
      </c>
      <c r="M6916" t="s">
        <v>307</v>
      </c>
      <c r="N6916" t="s">
        <v>307</v>
      </c>
      <c r="O6916" t="s">
        <v>307</v>
      </c>
      <c r="P6916" t="s">
        <v>307</v>
      </c>
      <c r="Q6916" t="s">
        <v>307</v>
      </c>
    </row>
    <row r="6917" spans="1:23" x14ac:dyDescent="0.25">
      <c r="A6917">
        <v>911</v>
      </c>
      <c r="B6917" t="s">
        <v>286</v>
      </c>
      <c r="C6917" t="s">
        <v>306</v>
      </c>
      <c r="D6917" t="s">
        <v>48</v>
      </c>
      <c r="E6917" t="s">
        <v>307</v>
      </c>
      <c r="F6917" t="s">
        <v>307</v>
      </c>
      <c r="G6917" t="s">
        <v>307</v>
      </c>
      <c r="H6917" t="s">
        <v>307</v>
      </c>
      <c r="I6917" t="s">
        <v>307</v>
      </c>
      <c r="J6917" t="s">
        <v>307</v>
      </c>
      <c r="K6917" t="s">
        <v>307</v>
      </c>
      <c r="L6917" t="s">
        <v>307</v>
      </c>
      <c r="M6917" t="s">
        <v>307</v>
      </c>
      <c r="N6917" t="s">
        <v>307</v>
      </c>
      <c r="O6917" t="s">
        <v>307</v>
      </c>
      <c r="P6917" t="s">
        <v>307</v>
      </c>
      <c r="Q6917" t="s">
        <v>307</v>
      </c>
    </row>
    <row r="6918" spans="1:23" x14ac:dyDescent="0.25">
      <c r="A6918">
        <v>911</v>
      </c>
      <c r="B6918" t="s">
        <v>286</v>
      </c>
      <c r="C6918" t="s">
        <v>44</v>
      </c>
      <c r="D6918" t="s">
        <v>54</v>
      </c>
      <c r="E6918" t="s">
        <v>307</v>
      </c>
      <c r="F6918" t="s">
        <v>307</v>
      </c>
      <c r="G6918" t="s">
        <v>307</v>
      </c>
      <c r="H6918" t="s">
        <v>307</v>
      </c>
      <c r="I6918" t="s">
        <v>307</v>
      </c>
      <c r="J6918" t="s">
        <v>307</v>
      </c>
      <c r="K6918" t="s">
        <v>307</v>
      </c>
      <c r="L6918" t="s">
        <v>307</v>
      </c>
      <c r="M6918" t="s">
        <v>307</v>
      </c>
      <c r="N6918" t="s">
        <v>307</v>
      </c>
      <c r="O6918" t="s">
        <v>307</v>
      </c>
      <c r="P6918" t="s">
        <v>307</v>
      </c>
      <c r="Q6918" t="s">
        <v>307</v>
      </c>
      <c r="R6918" t="s">
        <v>307</v>
      </c>
      <c r="S6918" t="s">
        <v>307</v>
      </c>
      <c r="T6918" t="s">
        <v>307</v>
      </c>
      <c r="U6918" t="s">
        <v>307</v>
      </c>
      <c r="V6918" t="s">
        <v>307</v>
      </c>
      <c r="W6918" t="s">
        <v>307</v>
      </c>
    </row>
    <row r="6919" spans="1:23" x14ac:dyDescent="0.25">
      <c r="A6919">
        <v>911</v>
      </c>
      <c r="B6919" t="s">
        <v>286</v>
      </c>
      <c r="C6919" t="s">
        <v>44</v>
      </c>
      <c r="D6919" t="s">
        <v>55</v>
      </c>
      <c r="E6919" t="s">
        <v>307</v>
      </c>
      <c r="F6919" t="s">
        <v>307</v>
      </c>
      <c r="G6919" t="s">
        <v>307</v>
      </c>
      <c r="H6919" t="s">
        <v>307</v>
      </c>
      <c r="I6919" t="s">
        <v>307</v>
      </c>
      <c r="J6919" t="s">
        <v>307</v>
      </c>
      <c r="K6919" t="s">
        <v>307</v>
      </c>
      <c r="L6919" t="s">
        <v>307</v>
      </c>
      <c r="M6919" t="s">
        <v>307</v>
      </c>
      <c r="N6919" t="s">
        <v>307</v>
      </c>
      <c r="O6919" t="s">
        <v>307</v>
      </c>
      <c r="P6919" t="s">
        <v>307</v>
      </c>
      <c r="Q6919" t="s">
        <v>307</v>
      </c>
      <c r="R6919" t="s">
        <v>307</v>
      </c>
      <c r="S6919" t="s">
        <v>307</v>
      </c>
      <c r="T6919" t="s">
        <v>307</v>
      </c>
      <c r="U6919" t="s">
        <v>307</v>
      </c>
      <c r="V6919" t="s">
        <v>307</v>
      </c>
      <c r="W6919" t="s">
        <v>307</v>
      </c>
    </row>
    <row r="6920" spans="1:23" x14ac:dyDescent="0.25">
      <c r="A6920">
        <v>911</v>
      </c>
      <c r="B6920" t="s">
        <v>286</v>
      </c>
      <c r="C6920" t="s">
        <v>44</v>
      </c>
      <c r="D6920" t="s">
        <v>56</v>
      </c>
      <c r="E6920" t="s">
        <v>307</v>
      </c>
      <c r="F6920" t="s">
        <v>307</v>
      </c>
      <c r="G6920" t="s">
        <v>307</v>
      </c>
      <c r="H6920" t="s">
        <v>307</v>
      </c>
      <c r="I6920" t="s">
        <v>307</v>
      </c>
      <c r="J6920" t="s">
        <v>307</v>
      </c>
      <c r="K6920" t="s">
        <v>307</v>
      </c>
      <c r="L6920" t="s">
        <v>307</v>
      </c>
      <c r="M6920" t="s">
        <v>307</v>
      </c>
      <c r="N6920" t="s">
        <v>307</v>
      </c>
      <c r="O6920" t="s">
        <v>307</v>
      </c>
      <c r="P6920" t="s">
        <v>307</v>
      </c>
      <c r="Q6920" t="s">
        <v>307</v>
      </c>
      <c r="R6920" t="s">
        <v>307</v>
      </c>
      <c r="S6920" t="s">
        <v>307</v>
      </c>
      <c r="T6920" t="s">
        <v>307</v>
      </c>
      <c r="U6920" t="s">
        <v>307</v>
      </c>
      <c r="V6920" t="s">
        <v>307</v>
      </c>
      <c r="W6920" t="s">
        <v>307</v>
      </c>
    </row>
    <row r="6921" spans="1:23" x14ac:dyDescent="0.25">
      <c r="A6921">
        <v>911</v>
      </c>
      <c r="B6921" t="s">
        <v>286</v>
      </c>
      <c r="C6921" t="s">
        <v>44</v>
      </c>
      <c r="D6921" t="s">
        <v>57</v>
      </c>
      <c r="E6921" t="s">
        <v>307</v>
      </c>
      <c r="F6921" t="s">
        <v>307</v>
      </c>
      <c r="G6921" t="s">
        <v>307</v>
      </c>
      <c r="H6921" t="s">
        <v>307</v>
      </c>
      <c r="I6921" t="s">
        <v>307</v>
      </c>
      <c r="J6921" t="s">
        <v>307</v>
      </c>
      <c r="K6921" t="s">
        <v>307</v>
      </c>
      <c r="L6921" t="s">
        <v>307</v>
      </c>
      <c r="M6921" t="s">
        <v>307</v>
      </c>
      <c r="N6921" t="s">
        <v>307</v>
      </c>
      <c r="O6921" t="s">
        <v>307</v>
      </c>
      <c r="P6921" t="s">
        <v>307</v>
      </c>
      <c r="Q6921" t="s">
        <v>307</v>
      </c>
      <c r="R6921" t="s">
        <v>307</v>
      </c>
      <c r="S6921" t="s">
        <v>307</v>
      </c>
      <c r="T6921" t="s">
        <v>307</v>
      </c>
      <c r="U6921" t="s">
        <v>307</v>
      </c>
      <c r="V6921" t="s">
        <v>307</v>
      </c>
      <c r="W6921" t="s">
        <v>307</v>
      </c>
    </row>
    <row r="6922" spans="1:23" x14ac:dyDescent="0.25">
      <c r="A6922">
        <v>911</v>
      </c>
      <c r="B6922" t="s">
        <v>286</v>
      </c>
      <c r="C6922" t="s">
        <v>44</v>
      </c>
      <c r="D6922" t="s">
        <v>58</v>
      </c>
      <c r="E6922" t="s">
        <v>307</v>
      </c>
      <c r="F6922" t="s">
        <v>307</v>
      </c>
      <c r="G6922" t="s">
        <v>307</v>
      </c>
      <c r="H6922" t="s">
        <v>307</v>
      </c>
      <c r="I6922" t="s">
        <v>307</v>
      </c>
      <c r="J6922" t="s">
        <v>307</v>
      </c>
      <c r="K6922" t="s">
        <v>307</v>
      </c>
      <c r="L6922" t="s">
        <v>307</v>
      </c>
      <c r="M6922" t="s">
        <v>307</v>
      </c>
      <c r="N6922" t="s">
        <v>307</v>
      </c>
      <c r="O6922" t="s">
        <v>307</v>
      </c>
      <c r="P6922" t="s">
        <v>307</v>
      </c>
      <c r="Q6922" t="s">
        <v>307</v>
      </c>
      <c r="R6922" t="s">
        <v>307</v>
      </c>
      <c r="S6922" t="s">
        <v>307</v>
      </c>
      <c r="T6922" t="s">
        <v>307</v>
      </c>
      <c r="U6922" t="s">
        <v>307</v>
      </c>
      <c r="V6922" t="s">
        <v>307</v>
      </c>
      <c r="W6922" t="s">
        <v>307</v>
      </c>
    </row>
    <row r="6923" spans="1:23" x14ac:dyDescent="0.25">
      <c r="A6923">
        <v>911</v>
      </c>
      <c r="B6923" t="s">
        <v>286</v>
      </c>
      <c r="C6923" t="s">
        <v>44</v>
      </c>
      <c r="D6923" t="s">
        <v>59</v>
      </c>
      <c r="E6923" t="s">
        <v>307</v>
      </c>
      <c r="F6923" t="s">
        <v>307</v>
      </c>
      <c r="G6923" t="s">
        <v>307</v>
      </c>
      <c r="H6923" t="s">
        <v>307</v>
      </c>
      <c r="I6923" t="s">
        <v>307</v>
      </c>
      <c r="J6923" t="s">
        <v>307</v>
      </c>
      <c r="K6923" t="s">
        <v>307</v>
      </c>
      <c r="L6923" t="s">
        <v>307</v>
      </c>
      <c r="M6923" t="s">
        <v>307</v>
      </c>
      <c r="N6923" t="s">
        <v>307</v>
      </c>
      <c r="O6923" t="s">
        <v>307</v>
      </c>
      <c r="P6923" t="s">
        <v>307</v>
      </c>
      <c r="Q6923" t="s">
        <v>307</v>
      </c>
      <c r="R6923" t="s">
        <v>307</v>
      </c>
      <c r="S6923" t="s">
        <v>307</v>
      </c>
      <c r="T6923" t="s">
        <v>307</v>
      </c>
      <c r="U6923" t="s">
        <v>307</v>
      </c>
      <c r="V6923" t="s">
        <v>307</v>
      </c>
      <c r="W6923" t="s">
        <v>307</v>
      </c>
    </row>
    <row r="6924" spans="1:23" x14ac:dyDescent="0.25">
      <c r="A6924">
        <v>911</v>
      </c>
      <c r="B6924" t="s">
        <v>286</v>
      </c>
      <c r="C6924" t="s">
        <v>44</v>
      </c>
      <c r="D6924" t="s">
        <v>60</v>
      </c>
      <c r="E6924" t="s">
        <v>307</v>
      </c>
      <c r="F6924" t="s">
        <v>307</v>
      </c>
      <c r="G6924" t="s">
        <v>307</v>
      </c>
      <c r="H6924" t="s">
        <v>307</v>
      </c>
      <c r="I6924" t="s">
        <v>307</v>
      </c>
      <c r="J6924" t="s">
        <v>307</v>
      </c>
      <c r="K6924" t="s">
        <v>307</v>
      </c>
      <c r="L6924" t="s">
        <v>307</v>
      </c>
      <c r="M6924" t="s">
        <v>307</v>
      </c>
      <c r="N6924" t="s">
        <v>307</v>
      </c>
      <c r="O6924" t="s">
        <v>307</v>
      </c>
      <c r="P6924" t="s">
        <v>307</v>
      </c>
      <c r="Q6924" t="s">
        <v>307</v>
      </c>
      <c r="R6924" t="s">
        <v>307</v>
      </c>
      <c r="S6924" t="s">
        <v>307</v>
      </c>
      <c r="T6924" t="s">
        <v>307</v>
      </c>
      <c r="U6924" t="s">
        <v>307</v>
      </c>
      <c r="V6924" t="s">
        <v>307</v>
      </c>
      <c r="W6924" t="s">
        <v>307</v>
      </c>
    </row>
    <row r="6925" spans="1:23" x14ac:dyDescent="0.25">
      <c r="A6925">
        <v>911</v>
      </c>
      <c r="B6925" t="s">
        <v>286</v>
      </c>
      <c r="C6925" t="s">
        <v>44</v>
      </c>
      <c r="D6925" t="s">
        <v>61</v>
      </c>
      <c r="E6925" t="s">
        <v>307</v>
      </c>
      <c r="F6925" t="s">
        <v>307</v>
      </c>
      <c r="G6925" t="s">
        <v>307</v>
      </c>
      <c r="H6925" t="s">
        <v>307</v>
      </c>
      <c r="I6925" t="s">
        <v>307</v>
      </c>
      <c r="J6925" t="s">
        <v>307</v>
      </c>
      <c r="K6925" t="s">
        <v>307</v>
      </c>
      <c r="L6925" t="s">
        <v>307</v>
      </c>
      <c r="M6925" t="s">
        <v>307</v>
      </c>
      <c r="N6925" t="s">
        <v>307</v>
      </c>
      <c r="O6925" t="s">
        <v>307</v>
      </c>
      <c r="P6925" t="s">
        <v>307</v>
      </c>
      <c r="Q6925" t="s">
        <v>307</v>
      </c>
      <c r="R6925" t="s">
        <v>307</v>
      </c>
      <c r="S6925" t="s">
        <v>307</v>
      </c>
      <c r="T6925" t="s">
        <v>307</v>
      </c>
      <c r="U6925" t="s">
        <v>307</v>
      </c>
      <c r="V6925" t="s">
        <v>307</v>
      </c>
      <c r="W6925" t="s">
        <v>307</v>
      </c>
    </row>
    <row r="6926" spans="1:23" x14ac:dyDescent="0.25">
      <c r="A6926">
        <v>911</v>
      </c>
      <c r="B6926" t="s">
        <v>286</v>
      </c>
      <c r="C6926" t="s">
        <v>44</v>
      </c>
      <c r="D6926" t="s">
        <v>62</v>
      </c>
      <c r="E6926" t="s">
        <v>307</v>
      </c>
      <c r="F6926" t="s">
        <v>307</v>
      </c>
      <c r="G6926" t="s">
        <v>307</v>
      </c>
      <c r="H6926" t="s">
        <v>307</v>
      </c>
      <c r="I6926" t="s">
        <v>307</v>
      </c>
      <c r="J6926" t="s">
        <v>307</v>
      </c>
      <c r="K6926" t="s">
        <v>307</v>
      </c>
      <c r="L6926" t="s">
        <v>307</v>
      </c>
      <c r="M6926" t="s">
        <v>307</v>
      </c>
      <c r="N6926" t="s">
        <v>307</v>
      </c>
      <c r="O6926" t="s">
        <v>307</v>
      </c>
      <c r="P6926" t="s">
        <v>307</v>
      </c>
      <c r="Q6926" t="s">
        <v>307</v>
      </c>
      <c r="R6926" t="s">
        <v>307</v>
      </c>
      <c r="S6926" t="s">
        <v>307</v>
      </c>
      <c r="T6926" t="s">
        <v>307</v>
      </c>
      <c r="U6926" t="s">
        <v>307</v>
      </c>
      <c r="V6926" t="s">
        <v>307</v>
      </c>
      <c r="W6926" t="s">
        <v>307</v>
      </c>
    </row>
    <row r="6927" spans="1:23" x14ac:dyDescent="0.25">
      <c r="A6927">
        <v>911</v>
      </c>
      <c r="B6927" t="s">
        <v>286</v>
      </c>
      <c r="C6927" t="s">
        <v>450</v>
      </c>
      <c r="D6927" t="s">
        <v>48</v>
      </c>
      <c r="E6927" t="s">
        <v>307</v>
      </c>
      <c r="F6927" t="s">
        <v>307</v>
      </c>
      <c r="G6927" t="s">
        <v>307</v>
      </c>
      <c r="H6927" t="s">
        <v>307</v>
      </c>
      <c r="I6927" t="s">
        <v>307</v>
      </c>
      <c r="J6927" t="s">
        <v>307</v>
      </c>
      <c r="K6927" t="s">
        <v>307</v>
      </c>
      <c r="L6927" t="s">
        <v>307</v>
      </c>
      <c r="M6927" t="s">
        <v>307</v>
      </c>
      <c r="N6927" t="s">
        <v>307</v>
      </c>
      <c r="O6927" t="s">
        <v>307</v>
      </c>
      <c r="P6927" t="s">
        <v>307</v>
      </c>
      <c r="Q6927" t="s">
        <v>307</v>
      </c>
      <c r="R6927" t="s">
        <v>307</v>
      </c>
    </row>
    <row r="6928" spans="1:23" x14ac:dyDescent="0.25">
      <c r="A6928">
        <v>911</v>
      </c>
      <c r="B6928" t="s">
        <v>286</v>
      </c>
      <c r="C6928" t="s">
        <v>449</v>
      </c>
      <c r="D6928" t="s">
        <v>48</v>
      </c>
      <c r="E6928" t="s">
        <v>307</v>
      </c>
      <c r="F6928" t="s">
        <v>307</v>
      </c>
      <c r="G6928" t="s">
        <v>307</v>
      </c>
      <c r="H6928" t="s">
        <v>307</v>
      </c>
      <c r="I6928" t="s">
        <v>307</v>
      </c>
      <c r="J6928" t="s">
        <v>307</v>
      </c>
      <c r="K6928" t="s">
        <v>307</v>
      </c>
      <c r="L6928" t="s">
        <v>307</v>
      </c>
      <c r="M6928" t="s">
        <v>307</v>
      </c>
      <c r="N6928" t="s">
        <v>307</v>
      </c>
      <c r="O6928" t="s">
        <v>307</v>
      </c>
      <c r="P6928" t="s">
        <v>307</v>
      </c>
      <c r="Q6928" t="s">
        <v>307</v>
      </c>
      <c r="R6928" t="s">
        <v>307</v>
      </c>
    </row>
    <row r="6929" spans="1:26" x14ac:dyDescent="0.25">
      <c r="A6929">
        <v>911</v>
      </c>
      <c r="B6929" t="s">
        <v>286</v>
      </c>
      <c r="C6929" t="s">
        <v>475</v>
      </c>
      <c r="D6929" t="s">
        <v>48</v>
      </c>
      <c r="E6929" t="s">
        <v>307</v>
      </c>
      <c r="F6929" t="s">
        <v>307</v>
      </c>
      <c r="G6929" t="s">
        <v>307</v>
      </c>
    </row>
    <row r="6930" spans="1:26" x14ac:dyDescent="0.25">
      <c r="A6930">
        <v>911</v>
      </c>
      <c r="B6930" t="s">
        <v>286</v>
      </c>
      <c r="C6930" t="s">
        <v>42</v>
      </c>
      <c r="D6930" t="s">
        <v>48</v>
      </c>
      <c r="E6930" t="s">
        <v>307</v>
      </c>
      <c r="F6930" t="s">
        <v>307</v>
      </c>
      <c r="G6930" t="s">
        <v>307</v>
      </c>
      <c r="H6930" t="s">
        <v>307</v>
      </c>
      <c r="I6930" t="s">
        <v>307</v>
      </c>
      <c r="J6930" t="s">
        <v>307</v>
      </c>
      <c r="K6930" t="s">
        <v>307</v>
      </c>
      <c r="L6930" t="s">
        <v>307</v>
      </c>
      <c r="M6930" t="s">
        <v>307</v>
      </c>
      <c r="N6930" t="s">
        <v>307</v>
      </c>
      <c r="O6930" t="s">
        <v>307</v>
      </c>
      <c r="P6930" t="s">
        <v>307</v>
      </c>
      <c r="Q6930" t="s">
        <v>307</v>
      </c>
      <c r="R6930" t="s">
        <v>307</v>
      </c>
      <c r="S6930" t="s">
        <v>307</v>
      </c>
      <c r="T6930" t="s">
        <v>307</v>
      </c>
      <c r="U6930" t="s">
        <v>307</v>
      </c>
      <c r="V6930" t="s">
        <v>307</v>
      </c>
      <c r="W6930" t="s">
        <v>307</v>
      </c>
      <c r="X6930" t="s">
        <v>307</v>
      </c>
      <c r="Y6930" t="s">
        <v>307</v>
      </c>
      <c r="Z6930" t="s">
        <v>307</v>
      </c>
    </row>
    <row r="6931" spans="1:26" x14ac:dyDescent="0.25">
      <c r="A6931">
        <v>912</v>
      </c>
      <c r="B6931" t="s">
        <v>287</v>
      </c>
      <c r="C6931" t="s">
        <v>43</v>
      </c>
      <c r="D6931" t="s">
        <v>54</v>
      </c>
      <c r="E6931" t="s">
        <v>307</v>
      </c>
      <c r="F6931" t="s">
        <v>307</v>
      </c>
      <c r="G6931" t="s">
        <v>307</v>
      </c>
      <c r="H6931" t="s">
        <v>307</v>
      </c>
      <c r="I6931" t="s">
        <v>307</v>
      </c>
      <c r="J6931" t="s">
        <v>307</v>
      </c>
      <c r="K6931" t="s">
        <v>307</v>
      </c>
      <c r="L6931" t="s">
        <v>307</v>
      </c>
      <c r="M6931" t="s">
        <v>307</v>
      </c>
      <c r="N6931" t="s">
        <v>307</v>
      </c>
      <c r="O6931" t="s">
        <v>307</v>
      </c>
      <c r="P6931" t="s">
        <v>307</v>
      </c>
      <c r="Q6931" t="s">
        <v>307</v>
      </c>
      <c r="R6931" t="s">
        <v>307</v>
      </c>
      <c r="S6931" t="s">
        <v>307</v>
      </c>
      <c r="T6931" t="s">
        <v>307</v>
      </c>
      <c r="U6931" t="s">
        <v>307</v>
      </c>
      <c r="V6931" t="s">
        <v>307</v>
      </c>
      <c r="W6931" t="s">
        <v>307</v>
      </c>
    </row>
    <row r="6932" spans="1:26" x14ac:dyDescent="0.25">
      <c r="A6932">
        <v>912</v>
      </c>
      <c r="B6932" t="s">
        <v>287</v>
      </c>
      <c r="C6932" t="s">
        <v>43</v>
      </c>
      <c r="D6932" t="s">
        <v>55</v>
      </c>
      <c r="E6932" t="s">
        <v>307</v>
      </c>
      <c r="F6932" t="s">
        <v>307</v>
      </c>
      <c r="G6932" t="s">
        <v>307</v>
      </c>
      <c r="H6932" t="s">
        <v>307</v>
      </c>
      <c r="I6932" t="s">
        <v>307</v>
      </c>
      <c r="J6932" t="s">
        <v>307</v>
      </c>
      <c r="K6932" t="s">
        <v>307</v>
      </c>
      <c r="L6932" t="s">
        <v>307</v>
      </c>
      <c r="M6932" t="s">
        <v>307</v>
      </c>
      <c r="N6932" t="s">
        <v>307</v>
      </c>
      <c r="O6932" t="s">
        <v>307</v>
      </c>
      <c r="P6932" t="s">
        <v>307</v>
      </c>
      <c r="Q6932" t="s">
        <v>307</v>
      </c>
      <c r="R6932" t="s">
        <v>307</v>
      </c>
      <c r="S6932" t="s">
        <v>307</v>
      </c>
      <c r="T6932" t="s">
        <v>307</v>
      </c>
      <c r="U6932" t="s">
        <v>307</v>
      </c>
      <c r="V6932" t="s">
        <v>307</v>
      </c>
      <c r="W6932" t="s">
        <v>307</v>
      </c>
    </row>
    <row r="6933" spans="1:26" x14ac:dyDescent="0.25">
      <c r="A6933">
        <v>912</v>
      </c>
      <c r="B6933" t="s">
        <v>287</v>
      </c>
      <c r="C6933" t="s">
        <v>43</v>
      </c>
      <c r="D6933" t="s">
        <v>56</v>
      </c>
      <c r="E6933" t="s">
        <v>307</v>
      </c>
      <c r="F6933" t="s">
        <v>307</v>
      </c>
      <c r="G6933" t="s">
        <v>307</v>
      </c>
      <c r="H6933" t="s">
        <v>307</v>
      </c>
      <c r="I6933" t="s">
        <v>307</v>
      </c>
      <c r="J6933" t="s">
        <v>307</v>
      </c>
      <c r="K6933" t="s">
        <v>307</v>
      </c>
      <c r="L6933" t="s">
        <v>307</v>
      </c>
      <c r="M6933" t="s">
        <v>307</v>
      </c>
      <c r="N6933" t="s">
        <v>307</v>
      </c>
      <c r="O6933" t="s">
        <v>307</v>
      </c>
      <c r="P6933" t="s">
        <v>307</v>
      </c>
      <c r="Q6933" t="s">
        <v>307</v>
      </c>
      <c r="R6933" t="s">
        <v>307</v>
      </c>
      <c r="S6933" t="s">
        <v>307</v>
      </c>
      <c r="T6933" t="s">
        <v>307</v>
      </c>
      <c r="U6933" t="s">
        <v>307</v>
      </c>
      <c r="V6933" t="s">
        <v>307</v>
      </c>
      <c r="W6933" t="s">
        <v>307</v>
      </c>
    </row>
    <row r="6934" spans="1:26" x14ac:dyDescent="0.25">
      <c r="A6934">
        <v>912</v>
      </c>
      <c r="B6934" t="s">
        <v>287</v>
      </c>
      <c r="C6934" t="s">
        <v>43</v>
      </c>
      <c r="D6934" t="s">
        <v>57</v>
      </c>
      <c r="E6934" t="s">
        <v>307</v>
      </c>
      <c r="F6934" t="s">
        <v>307</v>
      </c>
      <c r="G6934" t="s">
        <v>307</v>
      </c>
      <c r="H6934" t="s">
        <v>307</v>
      </c>
      <c r="I6934" t="s">
        <v>307</v>
      </c>
      <c r="J6934" t="s">
        <v>307</v>
      </c>
      <c r="K6934" t="s">
        <v>307</v>
      </c>
      <c r="L6934" t="s">
        <v>307</v>
      </c>
      <c r="M6934" t="s">
        <v>307</v>
      </c>
      <c r="N6934" t="s">
        <v>307</v>
      </c>
      <c r="O6934" t="s">
        <v>307</v>
      </c>
      <c r="P6934" t="s">
        <v>307</v>
      </c>
      <c r="Q6934" t="s">
        <v>307</v>
      </c>
      <c r="R6934" t="s">
        <v>307</v>
      </c>
      <c r="S6934" t="s">
        <v>307</v>
      </c>
      <c r="T6934" t="s">
        <v>307</v>
      </c>
      <c r="U6934" t="s">
        <v>307</v>
      </c>
      <c r="V6934" t="s">
        <v>307</v>
      </c>
      <c r="W6934" t="s">
        <v>307</v>
      </c>
    </row>
    <row r="6935" spans="1:26" x14ac:dyDescent="0.25">
      <c r="A6935">
        <v>912</v>
      </c>
      <c r="B6935" t="s">
        <v>287</v>
      </c>
      <c r="C6935" t="s">
        <v>43</v>
      </c>
      <c r="D6935" t="s">
        <v>58</v>
      </c>
      <c r="E6935" t="s">
        <v>307</v>
      </c>
      <c r="F6935" t="s">
        <v>307</v>
      </c>
      <c r="G6935" t="s">
        <v>307</v>
      </c>
      <c r="H6935" t="s">
        <v>307</v>
      </c>
      <c r="I6935" t="s">
        <v>307</v>
      </c>
      <c r="J6935" t="s">
        <v>307</v>
      </c>
      <c r="K6935" t="s">
        <v>307</v>
      </c>
      <c r="L6935" t="s">
        <v>307</v>
      </c>
      <c r="M6935" t="s">
        <v>307</v>
      </c>
      <c r="N6935" t="s">
        <v>307</v>
      </c>
      <c r="O6935" t="s">
        <v>307</v>
      </c>
      <c r="P6935" t="s">
        <v>307</v>
      </c>
      <c r="Q6935" t="s">
        <v>307</v>
      </c>
      <c r="R6935" t="s">
        <v>307</v>
      </c>
      <c r="S6935" t="s">
        <v>307</v>
      </c>
      <c r="T6935" t="s">
        <v>307</v>
      </c>
      <c r="U6935" t="s">
        <v>307</v>
      </c>
      <c r="V6935" t="s">
        <v>307</v>
      </c>
      <c r="W6935" t="s">
        <v>307</v>
      </c>
    </row>
    <row r="6936" spans="1:26" x14ac:dyDescent="0.25">
      <c r="A6936">
        <v>912</v>
      </c>
      <c r="B6936" t="s">
        <v>287</v>
      </c>
      <c r="C6936" t="s">
        <v>43</v>
      </c>
      <c r="D6936" t="s">
        <v>59</v>
      </c>
      <c r="E6936" t="s">
        <v>307</v>
      </c>
      <c r="F6936" t="s">
        <v>307</v>
      </c>
      <c r="G6936" t="s">
        <v>307</v>
      </c>
      <c r="H6936" t="s">
        <v>307</v>
      </c>
      <c r="I6936" t="s">
        <v>307</v>
      </c>
      <c r="J6936" t="s">
        <v>307</v>
      </c>
      <c r="K6936" t="s">
        <v>307</v>
      </c>
      <c r="L6936" t="s">
        <v>307</v>
      </c>
      <c r="M6936" t="s">
        <v>307</v>
      </c>
      <c r="N6936" t="s">
        <v>307</v>
      </c>
      <c r="O6936" t="s">
        <v>307</v>
      </c>
      <c r="P6936" t="s">
        <v>307</v>
      </c>
      <c r="Q6936" t="s">
        <v>307</v>
      </c>
      <c r="R6936" t="s">
        <v>307</v>
      </c>
      <c r="S6936" t="s">
        <v>307</v>
      </c>
      <c r="T6936" t="s">
        <v>307</v>
      </c>
      <c r="U6936" t="s">
        <v>307</v>
      </c>
      <c r="V6936" t="s">
        <v>307</v>
      </c>
      <c r="W6936" t="s">
        <v>307</v>
      </c>
    </row>
    <row r="6937" spans="1:26" x14ac:dyDescent="0.25">
      <c r="A6937">
        <v>912</v>
      </c>
      <c r="B6937" t="s">
        <v>287</v>
      </c>
      <c r="C6937" t="s">
        <v>43</v>
      </c>
      <c r="D6937" t="s">
        <v>60</v>
      </c>
      <c r="E6937" t="s">
        <v>307</v>
      </c>
      <c r="F6937" t="s">
        <v>307</v>
      </c>
      <c r="G6937" t="s">
        <v>307</v>
      </c>
      <c r="H6937" t="s">
        <v>307</v>
      </c>
      <c r="I6937" t="s">
        <v>307</v>
      </c>
      <c r="J6937" t="s">
        <v>307</v>
      </c>
      <c r="K6937" t="s">
        <v>307</v>
      </c>
      <c r="L6937" t="s">
        <v>307</v>
      </c>
      <c r="M6937" t="s">
        <v>307</v>
      </c>
      <c r="N6937" t="s">
        <v>307</v>
      </c>
      <c r="O6937" t="s">
        <v>307</v>
      </c>
      <c r="P6937" t="s">
        <v>307</v>
      </c>
      <c r="Q6937" t="s">
        <v>307</v>
      </c>
      <c r="R6937" t="s">
        <v>307</v>
      </c>
      <c r="S6937" t="s">
        <v>307</v>
      </c>
      <c r="T6937" t="s">
        <v>307</v>
      </c>
      <c r="U6937" t="s">
        <v>307</v>
      </c>
      <c r="V6937" t="s">
        <v>307</v>
      </c>
      <c r="W6937" t="s">
        <v>307</v>
      </c>
    </row>
    <row r="6938" spans="1:26" x14ac:dyDescent="0.25">
      <c r="A6938">
        <v>912</v>
      </c>
      <c r="B6938" t="s">
        <v>287</v>
      </c>
      <c r="C6938" t="s">
        <v>43</v>
      </c>
      <c r="D6938" t="s">
        <v>61</v>
      </c>
      <c r="E6938" t="s">
        <v>307</v>
      </c>
      <c r="F6938" t="s">
        <v>307</v>
      </c>
      <c r="G6938" t="s">
        <v>307</v>
      </c>
      <c r="H6938" t="s">
        <v>307</v>
      </c>
      <c r="I6938" t="s">
        <v>307</v>
      </c>
      <c r="J6938" t="s">
        <v>307</v>
      </c>
      <c r="K6938" t="s">
        <v>307</v>
      </c>
      <c r="L6938" t="s">
        <v>307</v>
      </c>
      <c r="M6938" t="s">
        <v>307</v>
      </c>
      <c r="N6938" t="s">
        <v>307</v>
      </c>
      <c r="O6938" t="s">
        <v>307</v>
      </c>
      <c r="P6938" t="s">
        <v>307</v>
      </c>
      <c r="Q6938" t="s">
        <v>307</v>
      </c>
      <c r="R6938" t="s">
        <v>307</v>
      </c>
      <c r="S6938" t="s">
        <v>307</v>
      </c>
      <c r="T6938" t="s">
        <v>307</v>
      </c>
      <c r="U6938" t="s">
        <v>307</v>
      </c>
      <c r="V6938" t="s">
        <v>307</v>
      </c>
      <c r="W6938" t="s">
        <v>307</v>
      </c>
    </row>
    <row r="6939" spans="1:26" x14ac:dyDescent="0.25">
      <c r="A6939">
        <v>912</v>
      </c>
      <c r="B6939" t="s">
        <v>287</v>
      </c>
      <c r="C6939" t="s">
        <v>43</v>
      </c>
      <c r="D6939" t="s">
        <v>62</v>
      </c>
      <c r="E6939" t="s">
        <v>307</v>
      </c>
      <c r="F6939" t="s">
        <v>307</v>
      </c>
      <c r="G6939" t="s">
        <v>307</v>
      </c>
      <c r="H6939" t="s">
        <v>307</v>
      </c>
      <c r="I6939" t="s">
        <v>307</v>
      </c>
      <c r="J6939" t="s">
        <v>307</v>
      </c>
      <c r="K6939" t="s">
        <v>307</v>
      </c>
      <c r="L6939" t="s">
        <v>307</v>
      </c>
      <c r="M6939" t="s">
        <v>307</v>
      </c>
      <c r="N6939" t="s">
        <v>307</v>
      </c>
      <c r="O6939" t="s">
        <v>307</v>
      </c>
      <c r="P6939" t="s">
        <v>307</v>
      </c>
      <c r="Q6939" t="s">
        <v>307</v>
      </c>
      <c r="R6939" t="s">
        <v>307</v>
      </c>
      <c r="S6939" t="s">
        <v>307</v>
      </c>
      <c r="T6939" t="s">
        <v>307</v>
      </c>
      <c r="U6939" t="s">
        <v>307</v>
      </c>
      <c r="V6939" t="s">
        <v>307</v>
      </c>
      <c r="W6939" t="s">
        <v>307</v>
      </c>
    </row>
    <row r="6940" spans="1:26" x14ac:dyDescent="0.25">
      <c r="A6940">
        <v>912</v>
      </c>
      <c r="B6940" t="s">
        <v>287</v>
      </c>
      <c r="C6940" t="s">
        <v>476</v>
      </c>
      <c r="D6940" t="s">
        <v>48</v>
      </c>
      <c r="E6940" t="s">
        <v>307</v>
      </c>
      <c r="F6940" t="s">
        <v>307</v>
      </c>
      <c r="G6940" t="s">
        <v>307</v>
      </c>
    </row>
    <row r="6941" spans="1:26" x14ac:dyDescent="0.25">
      <c r="A6941">
        <v>912</v>
      </c>
      <c r="B6941" t="s">
        <v>287</v>
      </c>
      <c r="C6941" t="s">
        <v>477</v>
      </c>
      <c r="D6941" t="s">
        <v>48</v>
      </c>
      <c r="E6941" t="s">
        <v>307</v>
      </c>
      <c r="F6941" t="s">
        <v>307</v>
      </c>
      <c r="G6941" t="s">
        <v>307</v>
      </c>
    </row>
    <row r="6942" spans="1:26" x14ac:dyDescent="0.25">
      <c r="A6942">
        <v>912</v>
      </c>
      <c r="B6942" t="s">
        <v>287</v>
      </c>
      <c r="C6942" t="s">
        <v>45</v>
      </c>
      <c r="D6942" t="s">
        <v>63</v>
      </c>
      <c r="E6942" t="s">
        <v>307</v>
      </c>
      <c r="F6942" t="s">
        <v>307</v>
      </c>
      <c r="G6942" t="s">
        <v>307</v>
      </c>
      <c r="H6942" t="s">
        <v>307</v>
      </c>
      <c r="I6942" t="s">
        <v>307</v>
      </c>
      <c r="J6942" t="s">
        <v>307</v>
      </c>
      <c r="K6942" t="s">
        <v>307</v>
      </c>
      <c r="L6942" t="s">
        <v>307</v>
      </c>
      <c r="M6942" t="s">
        <v>307</v>
      </c>
      <c r="N6942" t="s">
        <v>307</v>
      </c>
      <c r="O6942" t="s">
        <v>307</v>
      </c>
      <c r="P6942" t="s">
        <v>307</v>
      </c>
      <c r="Q6942" t="s">
        <v>307</v>
      </c>
      <c r="R6942" t="s">
        <v>307</v>
      </c>
      <c r="S6942" t="s">
        <v>307</v>
      </c>
      <c r="T6942" t="s">
        <v>307</v>
      </c>
      <c r="U6942" t="s">
        <v>307</v>
      </c>
      <c r="V6942" t="s">
        <v>307</v>
      </c>
      <c r="W6942" t="s">
        <v>307</v>
      </c>
    </row>
    <row r="6943" spans="1:26" x14ac:dyDescent="0.25">
      <c r="A6943">
        <v>912</v>
      </c>
      <c r="B6943" t="s">
        <v>287</v>
      </c>
      <c r="C6943" t="s">
        <v>45</v>
      </c>
      <c r="D6943" t="s">
        <v>64</v>
      </c>
      <c r="E6943" t="s">
        <v>307</v>
      </c>
      <c r="F6943" t="s">
        <v>307</v>
      </c>
      <c r="G6943" t="s">
        <v>307</v>
      </c>
      <c r="H6943" t="s">
        <v>307</v>
      </c>
      <c r="I6943" t="s">
        <v>307</v>
      </c>
      <c r="J6943" t="s">
        <v>307</v>
      </c>
      <c r="K6943" t="s">
        <v>307</v>
      </c>
      <c r="L6943" t="s">
        <v>307</v>
      </c>
      <c r="M6943" t="s">
        <v>307</v>
      </c>
      <c r="N6943" t="s">
        <v>307</v>
      </c>
      <c r="O6943" t="s">
        <v>307</v>
      </c>
      <c r="P6943" t="s">
        <v>307</v>
      </c>
      <c r="Q6943" t="s">
        <v>307</v>
      </c>
      <c r="R6943" t="s">
        <v>307</v>
      </c>
      <c r="S6943" t="s">
        <v>307</v>
      </c>
      <c r="T6943" t="s">
        <v>307</v>
      </c>
      <c r="U6943" t="s">
        <v>307</v>
      </c>
      <c r="V6943" t="s">
        <v>307</v>
      </c>
      <c r="W6943" t="s">
        <v>307</v>
      </c>
    </row>
    <row r="6944" spans="1:26" x14ac:dyDescent="0.25">
      <c r="A6944">
        <v>912</v>
      </c>
      <c r="B6944" t="s">
        <v>287</v>
      </c>
      <c r="C6944" t="s">
        <v>40</v>
      </c>
      <c r="D6944" t="s">
        <v>52</v>
      </c>
      <c r="E6944" t="s">
        <v>307</v>
      </c>
      <c r="F6944" t="s">
        <v>307</v>
      </c>
      <c r="G6944" t="s">
        <v>307</v>
      </c>
      <c r="H6944" t="s">
        <v>307</v>
      </c>
      <c r="I6944" t="s">
        <v>307</v>
      </c>
      <c r="J6944" t="s">
        <v>307</v>
      </c>
      <c r="K6944" t="s">
        <v>307</v>
      </c>
      <c r="L6944" t="s">
        <v>307</v>
      </c>
      <c r="M6944" t="s">
        <v>307</v>
      </c>
      <c r="N6944" t="s">
        <v>307</v>
      </c>
      <c r="O6944" t="s">
        <v>307</v>
      </c>
      <c r="P6944" t="s">
        <v>307</v>
      </c>
      <c r="Q6944" t="s">
        <v>307</v>
      </c>
      <c r="R6944" t="s">
        <v>307</v>
      </c>
      <c r="S6944" t="s">
        <v>307</v>
      </c>
      <c r="T6944" t="s">
        <v>307</v>
      </c>
      <c r="U6944" t="s">
        <v>307</v>
      </c>
      <c r="V6944" t="s">
        <v>307</v>
      </c>
      <c r="W6944" t="s">
        <v>307</v>
      </c>
      <c r="X6944" t="s">
        <v>307</v>
      </c>
      <c r="Y6944" t="s">
        <v>307</v>
      </c>
      <c r="Z6944" t="s">
        <v>307</v>
      </c>
    </row>
    <row r="6945" spans="1:42" x14ac:dyDescent="0.25">
      <c r="A6945">
        <v>912</v>
      </c>
      <c r="B6945" t="s">
        <v>287</v>
      </c>
      <c r="C6945" t="s">
        <v>40</v>
      </c>
      <c r="D6945" t="s">
        <v>53</v>
      </c>
      <c r="E6945" t="s">
        <v>307</v>
      </c>
      <c r="F6945" t="s">
        <v>307</v>
      </c>
      <c r="G6945" t="s">
        <v>307</v>
      </c>
      <c r="H6945" t="s">
        <v>307</v>
      </c>
      <c r="I6945" t="s">
        <v>307</v>
      </c>
      <c r="J6945" t="s">
        <v>307</v>
      </c>
      <c r="K6945" t="s">
        <v>307</v>
      </c>
      <c r="L6945" t="s">
        <v>307</v>
      </c>
      <c r="M6945" t="s">
        <v>307</v>
      </c>
      <c r="N6945" t="s">
        <v>307</v>
      </c>
      <c r="O6945" t="s">
        <v>307</v>
      </c>
      <c r="P6945" t="s">
        <v>307</v>
      </c>
      <c r="Q6945" t="s">
        <v>307</v>
      </c>
      <c r="R6945" t="s">
        <v>307</v>
      </c>
      <c r="S6945" t="s">
        <v>307</v>
      </c>
      <c r="T6945" t="s">
        <v>307</v>
      </c>
      <c r="U6945" t="s">
        <v>307</v>
      </c>
      <c r="V6945" t="s">
        <v>307</v>
      </c>
      <c r="W6945" t="s">
        <v>307</v>
      </c>
      <c r="X6945" t="s">
        <v>307</v>
      </c>
      <c r="Y6945" t="s">
        <v>307</v>
      </c>
      <c r="Z6945" t="s">
        <v>307</v>
      </c>
    </row>
    <row r="6946" spans="1:42" x14ac:dyDescent="0.25">
      <c r="A6946">
        <v>912</v>
      </c>
      <c r="B6946" t="s">
        <v>287</v>
      </c>
      <c r="C6946" t="s">
        <v>39</v>
      </c>
      <c r="D6946" t="s">
        <v>50</v>
      </c>
      <c r="E6946" t="s">
        <v>307</v>
      </c>
      <c r="F6946" t="s">
        <v>307</v>
      </c>
      <c r="G6946" t="s">
        <v>307</v>
      </c>
      <c r="H6946" t="s">
        <v>307</v>
      </c>
      <c r="I6946" t="s">
        <v>307</v>
      </c>
      <c r="J6946" t="s">
        <v>307</v>
      </c>
      <c r="K6946" t="s">
        <v>307</v>
      </c>
      <c r="L6946" t="s">
        <v>307</v>
      </c>
      <c r="M6946" t="s">
        <v>307</v>
      </c>
      <c r="N6946" t="s">
        <v>307</v>
      </c>
      <c r="O6946" t="s">
        <v>307</v>
      </c>
      <c r="P6946" t="s">
        <v>307</v>
      </c>
      <c r="Q6946" t="s">
        <v>307</v>
      </c>
      <c r="R6946" t="s">
        <v>307</v>
      </c>
      <c r="S6946" t="s">
        <v>307</v>
      </c>
      <c r="T6946" t="s">
        <v>307</v>
      </c>
      <c r="U6946" t="s">
        <v>307</v>
      </c>
      <c r="V6946" t="s">
        <v>307</v>
      </c>
      <c r="W6946" t="s">
        <v>307</v>
      </c>
      <c r="X6946" t="s">
        <v>307</v>
      </c>
      <c r="Y6946" t="s">
        <v>307</v>
      </c>
      <c r="Z6946" t="s">
        <v>307</v>
      </c>
      <c r="AA6946" t="s">
        <v>307</v>
      </c>
      <c r="AB6946" t="s">
        <v>307</v>
      </c>
      <c r="AC6946" t="s">
        <v>307</v>
      </c>
      <c r="AD6946" t="s">
        <v>307</v>
      </c>
      <c r="AE6946" t="s">
        <v>307</v>
      </c>
      <c r="AF6946" t="s">
        <v>307</v>
      </c>
      <c r="AG6946" t="s">
        <v>307</v>
      </c>
      <c r="AH6946" t="s">
        <v>307</v>
      </c>
      <c r="AI6946" t="s">
        <v>307</v>
      </c>
      <c r="AJ6946" t="s">
        <v>307</v>
      </c>
      <c r="AK6946" t="s">
        <v>307</v>
      </c>
      <c r="AL6946" t="s">
        <v>307</v>
      </c>
      <c r="AM6946" t="s">
        <v>307</v>
      </c>
      <c r="AN6946" t="s">
        <v>307</v>
      </c>
      <c r="AO6946" t="s">
        <v>307</v>
      </c>
      <c r="AP6946" t="s">
        <v>307</v>
      </c>
    </row>
    <row r="6947" spans="1:42" x14ac:dyDescent="0.25">
      <c r="A6947">
        <v>912</v>
      </c>
      <c r="B6947" t="s">
        <v>287</v>
      </c>
      <c r="C6947" t="s">
        <v>39</v>
      </c>
      <c r="D6947" t="s">
        <v>48</v>
      </c>
      <c r="E6947" t="s">
        <v>307</v>
      </c>
      <c r="F6947" t="s">
        <v>307</v>
      </c>
      <c r="G6947" t="s">
        <v>307</v>
      </c>
      <c r="H6947" t="s">
        <v>307</v>
      </c>
      <c r="I6947" t="s">
        <v>307</v>
      </c>
      <c r="J6947" t="s">
        <v>307</v>
      </c>
      <c r="K6947" t="s">
        <v>307</v>
      </c>
      <c r="L6947" t="s">
        <v>307</v>
      </c>
      <c r="M6947" t="s">
        <v>307</v>
      </c>
      <c r="N6947" t="s">
        <v>307</v>
      </c>
      <c r="O6947" t="s">
        <v>307</v>
      </c>
      <c r="P6947" t="s">
        <v>307</v>
      </c>
      <c r="Q6947" t="s">
        <v>307</v>
      </c>
      <c r="R6947" t="s">
        <v>307</v>
      </c>
      <c r="S6947" t="s">
        <v>307</v>
      </c>
      <c r="T6947" t="s">
        <v>307</v>
      </c>
      <c r="U6947" t="s">
        <v>307</v>
      </c>
      <c r="V6947" t="s">
        <v>307</v>
      </c>
      <c r="W6947" t="s">
        <v>307</v>
      </c>
      <c r="X6947" t="s">
        <v>307</v>
      </c>
      <c r="Y6947" t="s">
        <v>307</v>
      </c>
      <c r="Z6947" t="s">
        <v>307</v>
      </c>
      <c r="AA6947" t="s">
        <v>307</v>
      </c>
      <c r="AB6947" t="s">
        <v>307</v>
      </c>
      <c r="AC6947" t="s">
        <v>307</v>
      </c>
      <c r="AD6947" t="s">
        <v>307</v>
      </c>
      <c r="AE6947" t="s">
        <v>307</v>
      </c>
      <c r="AF6947" t="s">
        <v>307</v>
      </c>
      <c r="AG6947" t="s">
        <v>307</v>
      </c>
      <c r="AH6947" t="s">
        <v>307</v>
      </c>
      <c r="AI6947" t="s">
        <v>307</v>
      </c>
      <c r="AJ6947" t="s">
        <v>307</v>
      </c>
      <c r="AK6947" t="s">
        <v>307</v>
      </c>
      <c r="AL6947" t="s">
        <v>307</v>
      </c>
      <c r="AM6947" t="s">
        <v>307</v>
      </c>
      <c r="AN6947" t="s">
        <v>307</v>
      </c>
      <c r="AO6947" t="s">
        <v>307</v>
      </c>
      <c r="AP6947" t="s">
        <v>307</v>
      </c>
    </row>
    <row r="6948" spans="1:42" x14ac:dyDescent="0.25">
      <c r="A6948">
        <v>912</v>
      </c>
      <c r="B6948" t="s">
        <v>287</v>
      </c>
      <c r="C6948" t="s">
        <v>39</v>
      </c>
      <c r="D6948" t="s">
        <v>51</v>
      </c>
      <c r="E6948" t="s">
        <v>307</v>
      </c>
      <c r="F6948" t="s">
        <v>307</v>
      </c>
      <c r="G6948" t="s">
        <v>307</v>
      </c>
      <c r="H6948" t="s">
        <v>307</v>
      </c>
      <c r="I6948" t="s">
        <v>307</v>
      </c>
      <c r="J6948" t="s">
        <v>307</v>
      </c>
      <c r="K6948" t="s">
        <v>307</v>
      </c>
      <c r="L6948" t="s">
        <v>307</v>
      </c>
      <c r="M6948" t="s">
        <v>307</v>
      </c>
      <c r="N6948" t="s">
        <v>307</v>
      </c>
      <c r="O6948" t="s">
        <v>307</v>
      </c>
      <c r="P6948" t="s">
        <v>307</v>
      </c>
      <c r="Q6948" t="s">
        <v>307</v>
      </c>
      <c r="R6948" t="s">
        <v>307</v>
      </c>
      <c r="S6948" t="s">
        <v>307</v>
      </c>
      <c r="T6948" t="s">
        <v>307</v>
      </c>
      <c r="U6948" t="s">
        <v>307</v>
      </c>
      <c r="V6948" t="s">
        <v>307</v>
      </c>
      <c r="W6948" t="s">
        <v>307</v>
      </c>
      <c r="X6948" t="s">
        <v>307</v>
      </c>
      <c r="Y6948" t="s">
        <v>307</v>
      </c>
      <c r="Z6948" t="s">
        <v>307</v>
      </c>
      <c r="AA6948" t="s">
        <v>307</v>
      </c>
      <c r="AB6948" t="s">
        <v>307</v>
      </c>
      <c r="AC6948" t="s">
        <v>307</v>
      </c>
      <c r="AD6948" t="s">
        <v>307</v>
      </c>
      <c r="AE6948" t="s">
        <v>307</v>
      </c>
      <c r="AF6948" t="s">
        <v>307</v>
      </c>
      <c r="AG6948" t="s">
        <v>307</v>
      </c>
      <c r="AH6948" t="s">
        <v>307</v>
      </c>
      <c r="AI6948" t="s">
        <v>307</v>
      </c>
      <c r="AJ6948" t="s">
        <v>307</v>
      </c>
      <c r="AK6948" t="s">
        <v>307</v>
      </c>
      <c r="AL6948" t="s">
        <v>307</v>
      </c>
      <c r="AM6948" t="s">
        <v>307</v>
      </c>
      <c r="AN6948" t="s">
        <v>307</v>
      </c>
      <c r="AO6948" t="s">
        <v>307</v>
      </c>
      <c r="AP6948" t="s">
        <v>307</v>
      </c>
    </row>
    <row r="6949" spans="1:42" x14ac:dyDescent="0.25">
      <c r="A6949">
        <v>912</v>
      </c>
      <c r="B6949" t="s">
        <v>287</v>
      </c>
      <c r="C6949" t="s">
        <v>46</v>
      </c>
      <c r="D6949" t="s">
        <v>65</v>
      </c>
      <c r="E6949" t="s">
        <v>307</v>
      </c>
      <c r="F6949" t="s">
        <v>307</v>
      </c>
      <c r="G6949" t="s">
        <v>307</v>
      </c>
      <c r="H6949" t="s">
        <v>307</v>
      </c>
      <c r="I6949" t="s">
        <v>307</v>
      </c>
      <c r="J6949" t="s">
        <v>307</v>
      </c>
      <c r="K6949" t="s">
        <v>307</v>
      </c>
      <c r="L6949" t="s">
        <v>307</v>
      </c>
      <c r="M6949" t="s">
        <v>307</v>
      </c>
      <c r="N6949" t="s">
        <v>307</v>
      </c>
      <c r="O6949" t="s">
        <v>307</v>
      </c>
      <c r="P6949" t="s">
        <v>307</v>
      </c>
      <c r="Q6949" t="s">
        <v>307</v>
      </c>
      <c r="R6949" t="s">
        <v>307</v>
      </c>
      <c r="S6949" t="s">
        <v>307</v>
      </c>
      <c r="T6949" t="s">
        <v>307</v>
      </c>
      <c r="U6949" t="s">
        <v>307</v>
      </c>
      <c r="V6949" t="s">
        <v>307</v>
      </c>
      <c r="W6949" t="s">
        <v>307</v>
      </c>
      <c r="X6949" t="s">
        <v>307</v>
      </c>
      <c r="Y6949" t="s">
        <v>307</v>
      </c>
      <c r="Z6949" t="s">
        <v>307</v>
      </c>
    </row>
    <row r="6950" spans="1:42" x14ac:dyDescent="0.25">
      <c r="A6950">
        <v>912</v>
      </c>
      <c r="B6950" t="s">
        <v>287</v>
      </c>
      <c r="C6950" t="s">
        <v>46</v>
      </c>
      <c r="D6950" t="s">
        <v>66</v>
      </c>
      <c r="E6950" t="s">
        <v>307</v>
      </c>
      <c r="F6950" t="s">
        <v>307</v>
      </c>
      <c r="G6950" t="s">
        <v>307</v>
      </c>
      <c r="H6950" t="s">
        <v>307</v>
      </c>
      <c r="I6950" t="s">
        <v>307</v>
      </c>
      <c r="J6950" t="s">
        <v>307</v>
      </c>
      <c r="K6950" t="s">
        <v>307</v>
      </c>
      <c r="L6950" t="s">
        <v>307</v>
      </c>
      <c r="M6950" t="s">
        <v>307</v>
      </c>
      <c r="N6950" t="s">
        <v>307</v>
      </c>
      <c r="O6950" t="s">
        <v>307</v>
      </c>
      <c r="P6950" t="s">
        <v>307</v>
      </c>
      <c r="Q6950" t="s">
        <v>307</v>
      </c>
      <c r="R6950" t="s">
        <v>307</v>
      </c>
      <c r="S6950" t="s">
        <v>307</v>
      </c>
      <c r="T6950" t="s">
        <v>307</v>
      </c>
      <c r="U6950" t="s">
        <v>307</v>
      </c>
      <c r="V6950" t="s">
        <v>307</v>
      </c>
      <c r="W6950" t="s">
        <v>307</v>
      </c>
      <c r="X6950" t="s">
        <v>307</v>
      </c>
      <c r="Y6950" t="s">
        <v>307</v>
      </c>
      <c r="Z6950" t="s">
        <v>307</v>
      </c>
    </row>
    <row r="6951" spans="1:42" x14ac:dyDescent="0.25">
      <c r="A6951">
        <v>912</v>
      </c>
      <c r="B6951" t="s">
        <v>287</v>
      </c>
      <c r="C6951" t="s">
        <v>46</v>
      </c>
      <c r="D6951" t="s">
        <v>67</v>
      </c>
      <c r="E6951" t="s">
        <v>307</v>
      </c>
      <c r="F6951" t="s">
        <v>307</v>
      </c>
      <c r="G6951" t="s">
        <v>307</v>
      </c>
      <c r="H6951" t="s">
        <v>307</v>
      </c>
      <c r="I6951" t="s">
        <v>307</v>
      </c>
      <c r="J6951" t="s">
        <v>307</v>
      </c>
      <c r="K6951" t="s">
        <v>307</v>
      </c>
      <c r="L6951" t="s">
        <v>307</v>
      </c>
      <c r="M6951" t="s">
        <v>307</v>
      </c>
      <c r="N6951" t="s">
        <v>307</v>
      </c>
      <c r="O6951" t="s">
        <v>307</v>
      </c>
      <c r="P6951" t="s">
        <v>307</v>
      </c>
      <c r="Q6951" t="s">
        <v>307</v>
      </c>
      <c r="R6951" t="s">
        <v>307</v>
      </c>
      <c r="S6951" t="s">
        <v>307</v>
      </c>
      <c r="T6951" t="s">
        <v>307</v>
      </c>
      <c r="U6951" t="s">
        <v>307</v>
      </c>
      <c r="V6951" t="s">
        <v>307</v>
      </c>
      <c r="W6951" t="s">
        <v>307</v>
      </c>
      <c r="X6951" t="s">
        <v>307</v>
      </c>
      <c r="Y6951" t="s">
        <v>307</v>
      </c>
      <c r="Z6951" t="s">
        <v>307</v>
      </c>
    </row>
    <row r="6952" spans="1:42" x14ac:dyDescent="0.25">
      <c r="A6952">
        <v>912</v>
      </c>
      <c r="B6952" t="s">
        <v>287</v>
      </c>
      <c r="C6952" t="s">
        <v>46</v>
      </c>
      <c r="D6952" t="s">
        <v>68</v>
      </c>
      <c r="E6952" t="s">
        <v>307</v>
      </c>
      <c r="F6952" t="s">
        <v>307</v>
      </c>
      <c r="G6952" t="s">
        <v>307</v>
      </c>
      <c r="H6952" t="s">
        <v>307</v>
      </c>
      <c r="I6952" t="s">
        <v>307</v>
      </c>
      <c r="J6952" t="s">
        <v>307</v>
      </c>
      <c r="K6952" t="s">
        <v>307</v>
      </c>
      <c r="L6952" t="s">
        <v>307</v>
      </c>
      <c r="M6952" t="s">
        <v>307</v>
      </c>
      <c r="N6952" t="s">
        <v>307</v>
      </c>
      <c r="O6952" t="s">
        <v>307</v>
      </c>
      <c r="P6952" t="s">
        <v>307</v>
      </c>
      <c r="Q6952" t="s">
        <v>307</v>
      </c>
      <c r="R6952" t="s">
        <v>307</v>
      </c>
      <c r="S6952" t="s">
        <v>307</v>
      </c>
      <c r="T6952" t="s">
        <v>307</v>
      </c>
      <c r="U6952" t="s">
        <v>307</v>
      </c>
      <c r="V6952" t="s">
        <v>307</v>
      </c>
      <c r="W6952" t="s">
        <v>307</v>
      </c>
      <c r="X6952" t="s">
        <v>307</v>
      </c>
      <c r="Y6952" t="s">
        <v>307</v>
      </c>
      <c r="Z6952" t="s">
        <v>307</v>
      </c>
    </row>
    <row r="6953" spans="1:42" x14ac:dyDescent="0.25">
      <c r="A6953">
        <v>912</v>
      </c>
      <c r="B6953" t="s">
        <v>287</v>
      </c>
      <c r="C6953" t="s">
        <v>46</v>
      </c>
      <c r="D6953" t="s">
        <v>69</v>
      </c>
      <c r="E6953" t="s">
        <v>307</v>
      </c>
      <c r="F6953" t="s">
        <v>307</v>
      </c>
      <c r="G6953" t="s">
        <v>307</v>
      </c>
      <c r="H6953" t="s">
        <v>307</v>
      </c>
      <c r="I6953" t="s">
        <v>307</v>
      </c>
      <c r="J6953" t="s">
        <v>307</v>
      </c>
      <c r="K6953" t="s">
        <v>307</v>
      </c>
      <c r="L6953" t="s">
        <v>307</v>
      </c>
      <c r="M6953" t="s">
        <v>307</v>
      </c>
      <c r="N6953" t="s">
        <v>307</v>
      </c>
      <c r="O6953" t="s">
        <v>307</v>
      </c>
      <c r="P6953" t="s">
        <v>307</v>
      </c>
      <c r="Q6953" t="s">
        <v>307</v>
      </c>
      <c r="R6953" t="s">
        <v>307</v>
      </c>
      <c r="S6953" t="s">
        <v>307</v>
      </c>
      <c r="T6953" t="s">
        <v>307</v>
      </c>
      <c r="U6953" t="s">
        <v>307</v>
      </c>
      <c r="V6953" t="s">
        <v>307</v>
      </c>
      <c r="W6953" t="s">
        <v>307</v>
      </c>
      <c r="X6953" t="s">
        <v>307</v>
      </c>
      <c r="Y6953" t="s">
        <v>307</v>
      </c>
      <c r="Z6953" t="s">
        <v>307</v>
      </c>
    </row>
    <row r="6954" spans="1:42" x14ac:dyDescent="0.25">
      <c r="A6954">
        <v>912</v>
      </c>
      <c r="B6954" t="s">
        <v>287</v>
      </c>
      <c r="C6954" t="s">
        <v>46</v>
      </c>
      <c r="D6954" t="s">
        <v>70</v>
      </c>
      <c r="E6954" t="s">
        <v>307</v>
      </c>
      <c r="F6954" t="s">
        <v>307</v>
      </c>
      <c r="G6954" t="s">
        <v>307</v>
      </c>
      <c r="H6954" t="s">
        <v>307</v>
      </c>
      <c r="I6954" t="s">
        <v>307</v>
      </c>
      <c r="J6954" t="s">
        <v>307</v>
      </c>
      <c r="K6954" t="s">
        <v>307</v>
      </c>
      <c r="L6954" t="s">
        <v>307</v>
      </c>
      <c r="M6954" t="s">
        <v>307</v>
      </c>
      <c r="N6954" t="s">
        <v>307</v>
      </c>
      <c r="O6954" t="s">
        <v>307</v>
      </c>
      <c r="P6954" t="s">
        <v>307</v>
      </c>
      <c r="Q6954" t="s">
        <v>307</v>
      </c>
      <c r="R6954" t="s">
        <v>307</v>
      </c>
      <c r="S6954" t="s">
        <v>307</v>
      </c>
      <c r="T6954" t="s">
        <v>307</v>
      </c>
      <c r="U6954" t="s">
        <v>307</v>
      </c>
      <c r="V6954" t="s">
        <v>307</v>
      </c>
      <c r="W6954" t="s">
        <v>307</v>
      </c>
      <c r="X6954" t="s">
        <v>307</v>
      </c>
      <c r="Y6954" t="s">
        <v>307</v>
      </c>
      <c r="Z6954" t="s">
        <v>307</v>
      </c>
    </row>
    <row r="6955" spans="1:42" x14ac:dyDescent="0.25">
      <c r="A6955">
        <v>912</v>
      </c>
      <c r="B6955" t="s">
        <v>287</v>
      </c>
      <c r="C6955" t="s">
        <v>46</v>
      </c>
      <c r="D6955" t="s">
        <v>71</v>
      </c>
      <c r="E6955" t="s">
        <v>307</v>
      </c>
      <c r="F6955" t="s">
        <v>307</v>
      </c>
      <c r="G6955" t="s">
        <v>307</v>
      </c>
      <c r="H6955" t="s">
        <v>307</v>
      </c>
      <c r="I6955" t="s">
        <v>307</v>
      </c>
      <c r="J6955" t="s">
        <v>307</v>
      </c>
      <c r="K6955" t="s">
        <v>307</v>
      </c>
      <c r="L6955" t="s">
        <v>307</v>
      </c>
      <c r="M6955" t="s">
        <v>307</v>
      </c>
      <c r="N6955" t="s">
        <v>307</v>
      </c>
      <c r="O6955" t="s">
        <v>307</v>
      </c>
      <c r="P6955" t="s">
        <v>307</v>
      </c>
      <c r="Q6955" t="s">
        <v>307</v>
      </c>
      <c r="R6955" t="s">
        <v>307</v>
      </c>
      <c r="S6955" t="s">
        <v>307</v>
      </c>
      <c r="T6955" t="s">
        <v>307</v>
      </c>
      <c r="U6955" t="s">
        <v>307</v>
      </c>
      <c r="V6955" t="s">
        <v>307</v>
      </c>
      <c r="W6955" t="s">
        <v>307</v>
      </c>
      <c r="X6955" t="s">
        <v>307</v>
      </c>
      <c r="Y6955" t="s">
        <v>307</v>
      </c>
      <c r="Z6955" t="s">
        <v>307</v>
      </c>
    </row>
    <row r="6956" spans="1:42" x14ac:dyDescent="0.25">
      <c r="A6956">
        <v>912</v>
      </c>
      <c r="B6956" t="s">
        <v>287</v>
      </c>
      <c r="C6956" t="s">
        <v>46</v>
      </c>
      <c r="D6956" t="s">
        <v>72</v>
      </c>
      <c r="E6956" t="s">
        <v>307</v>
      </c>
      <c r="F6956" t="s">
        <v>307</v>
      </c>
      <c r="G6956" t="s">
        <v>307</v>
      </c>
      <c r="H6956" t="s">
        <v>307</v>
      </c>
      <c r="I6956" t="s">
        <v>307</v>
      </c>
      <c r="J6956" t="s">
        <v>307</v>
      </c>
      <c r="K6956" t="s">
        <v>307</v>
      </c>
      <c r="L6956" t="s">
        <v>307</v>
      </c>
      <c r="M6956" t="s">
        <v>307</v>
      </c>
      <c r="N6956" t="s">
        <v>307</v>
      </c>
      <c r="O6956" t="s">
        <v>307</v>
      </c>
      <c r="P6956" t="s">
        <v>307</v>
      </c>
      <c r="Q6956" t="s">
        <v>307</v>
      </c>
      <c r="R6956" t="s">
        <v>307</v>
      </c>
      <c r="S6956" t="s">
        <v>307</v>
      </c>
      <c r="T6956" t="s">
        <v>307</v>
      </c>
      <c r="U6956" t="s">
        <v>307</v>
      </c>
      <c r="V6956" t="s">
        <v>307</v>
      </c>
      <c r="W6956" t="s">
        <v>307</v>
      </c>
      <c r="X6956" t="s">
        <v>307</v>
      </c>
      <c r="Y6956" t="s">
        <v>307</v>
      </c>
      <c r="Z6956" t="s">
        <v>307</v>
      </c>
    </row>
    <row r="6957" spans="1:42" x14ac:dyDescent="0.25">
      <c r="A6957">
        <v>912</v>
      </c>
      <c r="B6957" t="s">
        <v>287</v>
      </c>
      <c r="C6957" t="s">
        <v>46</v>
      </c>
      <c r="D6957" t="s">
        <v>47</v>
      </c>
      <c r="E6957" t="s">
        <v>307</v>
      </c>
      <c r="F6957" t="s">
        <v>307</v>
      </c>
      <c r="G6957" t="s">
        <v>307</v>
      </c>
      <c r="H6957" t="s">
        <v>307</v>
      </c>
      <c r="I6957" t="s">
        <v>307</v>
      </c>
      <c r="J6957" t="s">
        <v>307</v>
      </c>
      <c r="K6957" t="s">
        <v>307</v>
      </c>
      <c r="L6957" t="s">
        <v>307</v>
      </c>
      <c r="M6957" t="s">
        <v>307</v>
      </c>
      <c r="N6957" t="s">
        <v>307</v>
      </c>
      <c r="O6957" t="s">
        <v>307</v>
      </c>
      <c r="P6957" t="s">
        <v>307</v>
      </c>
      <c r="Q6957" t="s">
        <v>307</v>
      </c>
      <c r="R6957" t="s">
        <v>307</v>
      </c>
      <c r="S6957" t="s">
        <v>307</v>
      </c>
      <c r="T6957" t="s">
        <v>307</v>
      </c>
      <c r="U6957" t="s">
        <v>307</v>
      </c>
      <c r="V6957" t="s">
        <v>307</v>
      </c>
      <c r="W6957" t="s">
        <v>307</v>
      </c>
      <c r="X6957" t="s">
        <v>307</v>
      </c>
      <c r="Y6957" t="s">
        <v>307</v>
      </c>
      <c r="Z6957" t="s">
        <v>307</v>
      </c>
    </row>
    <row r="6958" spans="1:42" x14ac:dyDescent="0.25">
      <c r="A6958">
        <v>912</v>
      </c>
      <c r="B6958" t="s">
        <v>287</v>
      </c>
      <c r="C6958" t="s">
        <v>46</v>
      </c>
      <c r="D6958" t="s">
        <v>48</v>
      </c>
      <c r="E6958" t="s">
        <v>307</v>
      </c>
      <c r="F6958" t="s">
        <v>307</v>
      </c>
      <c r="G6958" t="s">
        <v>307</v>
      </c>
      <c r="H6958" t="s">
        <v>307</v>
      </c>
      <c r="I6958" t="s">
        <v>307</v>
      </c>
      <c r="J6958" t="s">
        <v>307</v>
      </c>
      <c r="K6958" t="s">
        <v>307</v>
      </c>
      <c r="L6958" t="s">
        <v>307</v>
      </c>
      <c r="M6958" t="s">
        <v>307</v>
      </c>
      <c r="N6958" t="s">
        <v>307</v>
      </c>
      <c r="O6958" t="s">
        <v>307</v>
      </c>
      <c r="P6958" t="s">
        <v>307</v>
      </c>
      <c r="Q6958" t="s">
        <v>307</v>
      </c>
      <c r="R6958" t="s">
        <v>307</v>
      </c>
      <c r="S6958" t="s">
        <v>307</v>
      </c>
      <c r="T6958" t="s">
        <v>307</v>
      </c>
      <c r="U6958" t="s">
        <v>307</v>
      </c>
      <c r="V6958" t="s">
        <v>307</v>
      </c>
      <c r="W6958" t="s">
        <v>307</v>
      </c>
      <c r="X6958" t="s">
        <v>307</v>
      </c>
      <c r="Y6958" t="s">
        <v>307</v>
      </c>
      <c r="Z6958" t="s">
        <v>307</v>
      </c>
    </row>
    <row r="6959" spans="1:42" x14ac:dyDescent="0.25">
      <c r="A6959">
        <v>912</v>
      </c>
      <c r="B6959" t="s">
        <v>287</v>
      </c>
      <c r="C6959" t="s">
        <v>46</v>
      </c>
      <c r="D6959" t="s">
        <v>49</v>
      </c>
      <c r="E6959" t="s">
        <v>307</v>
      </c>
      <c r="F6959" t="s">
        <v>307</v>
      </c>
      <c r="G6959" t="s">
        <v>307</v>
      </c>
      <c r="H6959" t="s">
        <v>307</v>
      </c>
      <c r="I6959" t="s">
        <v>307</v>
      </c>
      <c r="J6959" t="s">
        <v>307</v>
      </c>
      <c r="K6959" t="s">
        <v>307</v>
      </c>
      <c r="L6959" t="s">
        <v>307</v>
      </c>
      <c r="M6959" t="s">
        <v>307</v>
      </c>
      <c r="N6959" t="s">
        <v>307</v>
      </c>
      <c r="O6959" t="s">
        <v>307</v>
      </c>
      <c r="P6959" t="s">
        <v>307</v>
      </c>
      <c r="Q6959" t="s">
        <v>307</v>
      </c>
      <c r="R6959" t="s">
        <v>307</v>
      </c>
      <c r="S6959" t="s">
        <v>307</v>
      </c>
      <c r="T6959" t="s">
        <v>307</v>
      </c>
      <c r="U6959" t="s">
        <v>307</v>
      </c>
      <c r="V6959" t="s">
        <v>307</v>
      </c>
      <c r="W6959" t="s">
        <v>307</v>
      </c>
      <c r="X6959" t="s">
        <v>307</v>
      </c>
      <c r="Y6959" t="s">
        <v>307</v>
      </c>
      <c r="Z6959" t="s">
        <v>307</v>
      </c>
    </row>
    <row r="6960" spans="1:42" x14ac:dyDescent="0.25">
      <c r="A6960">
        <v>912</v>
      </c>
      <c r="B6960" t="s">
        <v>287</v>
      </c>
      <c r="C6960" t="s">
        <v>41</v>
      </c>
      <c r="D6960" t="s">
        <v>48</v>
      </c>
      <c r="E6960" t="s">
        <v>307</v>
      </c>
      <c r="F6960" t="s">
        <v>307</v>
      </c>
      <c r="G6960" t="s">
        <v>307</v>
      </c>
      <c r="H6960" t="s">
        <v>307</v>
      </c>
      <c r="I6960" t="s">
        <v>307</v>
      </c>
      <c r="J6960" t="s">
        <v>307</v>
      </c>
      <c r="K6960" t="s">
        <v>307</v>
      </c>
      <c r="L6960" t="s">
        <v>307</v>
      </c>
      <c r="M6960" t="s">
        <v>307</v>
      </c>
      <c r="N6960" t="s">
        <v>307</v>
      </c>
      <c r="O6960" t="s">
        <v>307</v>
      </c>
      <c r="P6960" t="s">
        <v>307</v>
      </c>
      <c r="Q6960" t="s">
        <v>307</v>
      </c>
      <c r="R6960" t="s">
        <v>307</v>
      </c>
      <c r="S6960" t="s">
        <v>307</v>
      </c>
      <c r="T6960" t="s">
        <v>307</v>
      </c>
      <c r="U6960" t="s">
        <v>307</v>
      </c>
      <c r="V6960" t="s">
        <v>307</v>
      </c>
      <c r="W6960" t="s">
        <v>307</v>
      </c>
      <c r="X6960" t="s">
        <v>307</v>
      </c>
      <c r="Y6960" t="s">
        <v>307</v>
      </c>
      <c r="Z6960" t="s">
        <v>307</v>
      </c>
    </row>
    <row r="6961" spans="1:23" x14ac:dyDescent="0.25">
      <c r="A6961">
        <v>912</v>
      </c>
      <c r="B6961" t="s">
        <v>287</v>
      </c>
      <c r="C6961" t="s">
        <v>459</v>
      </c>
      <c r="D6961" t="s">
        <v>48</v>
      </c>
      <c r="E6961" t="s">
        <v>307</v>
      </c>
      <c r="F6961" t="s">
        <v>307</v>
      </c>
      <c r="G6961" t="s">
        <v>307</v>
      </c>
      <c r="H6961" t="s">
        <v>307</v>
      </c>
      <c r="I6961" t="s">
        <v>307</v>
      </c>
      <c r="J6961" t="s">
        <v>307</v>
      </c>
      <c r="K6961" t="s">
        <v>307</v>
      </c>
      <c r="L6961" t="s">
        <v>307</v>
      </c>
      <c r="M6961" t="s">
        <v>307</v>
      </c>
      <c r="N6961" t="s">
        <v>307</v>
      </c>
      <c r="O6961" t="s">
        <v>307</v>
      </c>
      <c r="P6961" t="s">
        <v>307</v>
      </c>
      <c r="Q6961" t="s">
        <v>307</v>
      </c>
    </row>
    <row r="6962" spans="1:23" x14ac:dyDescent="0.25">
      <c r="A6962">
        <v>912</v>
      </c>
      <c r="B6962" t="s">
        <v>287</v>
      </c>
      <c r="C6962" t="s">
        <v>304</v>
      </c>
      <c r="D6962" t="s">
        <v>48</v>
      </c>
      <c r="E6962" t="s">
        <v>307</v>
      </c>
      <c r="F6962" t="s">
        <v>307</v>
      </c>
      <c r="G6962" t="s">
        <v>307</v>
      </c>
      <c r="H6962" t="s">
        <v>307</v>
      </c>
      <c r="I6962" t="s">
        <v>307</v>
      </c>
      <c r="J6962" t="s">
        <v>307</v>
      </c>
      <c r="K6962" t="s">
        <v>307</v>
      </c>
      <c r="L6962" t="s">
        <v>307</v>
      </c>
      <c r="M6962" t="s">
        <v>307</v>
      </c>
      <c r="N6962" t="s">
        <v>307</v>
      </c>
      <c r="O6962" t="s">
        <v>307</v>
      </c>
      <c r="P6962" t="s">
        <v>307</v>
      </c>
      <c r="Q6962" t="s">
        <v>307</v>
      </c>
    </row>
    <row r="6963" spans="1:23" x14ac:dyDescent="0.25">
      <c r="A6963">
        <v>912</v>
      </c>
      <c r="B6963" t="s">
        <v>287</v>
      </c>
      <c r="C6963" t="s">
        <v>433</v>
      </c>
      <c r="D6963" t="s">
        <v>48</v>
      </c>
      <c r="E6963" t="s">
        <v>307</v>
      </c>
      <c r="F6963" t="s">
        <v>307</v>
      </c>
      <c r="G6963" t="s">
        <v>307</v>
      </c>
      <c r="H6963" t="s">
        <v>307</v>
      </c>
      <c r="I6963" t="s">
        <v>307</v>
      </c>
      <c r="J6963" t="s">
        <v>307</v>
      </c>
      <c r="K6963" t="s">
        <v>307</v>
      </c>
      <c r="L6963" t="s">
        <v>307</v>
      </c>
      <c r="M6963" t="s">
        <v>307</v>
      </c>
      <c r="N6963" t="s">
        <v>307</v>
      </c>
      <c r="O6963" t="s">
        <v>307</v>
      </c>
      <c r="P6963" t="s">
        <v>307</v>
      </c>
      <c r="Q6963" t="s">
        <v>307</v>
      </c>
    </row>
    <row r="6964" spans="1:23" x14ac:dyDescent="0.25">
      <c r="A6964">
        <v>912</v>
      </c>
      <c r="B6964" t="s">
        <v>287</v>
      </c>
      <c r="C6964" t="s">
        <v>305</v>
      </c>
      <c r="D6964" t="s">
        <v>48</v>
      </c>
      <c r="E6964" t="s">
        <v>307</v>
      </c>
      <c r="F6964" t="s">
        <v>307</v>
      </c>
      <c r="G6964" t="s">
        <v>307</v>
      </c>
      <c r="H6964" t="s">
        <v>307</v>
      </c>
      <c r="I6964" t="s">
        <v>307</v>
      </c>
      <c r="J6964" t="s">
        <v>307</v>
      </c>
      <c r="K6964" t="s">
        <v>307</v>
      </c>
      <c r="L6964" t="s">
        <v>307</v>
      </c>
      <c r="M6964" t="s">
        <v>307</v>
      </c>
      <c r="N6964" t="s">
        <v>307</v>
      </c>
      <c r="O6964" t="s">
        <v>307</v>
      </c>
      <c r="P6964" t="s">
        <v>307</v>
      </c>
      <c r="Q6964" t="s">
        <v>307</v>
      </c>
    </row>
    <row r="6965" spans="1:23" x14ac:dyDescent="0.25">
      <c r="A6965">
        <v>912</v>
      </c>
      <c r="B6965" t="s">
        <v>287</v>
      </c>
      <c r="C6965" t="s">
        <v>306</v>
      </c>
      <c r="D6965" t="s">
        <v>48</v>
      </c>
      <c r="E6965" t="s">
        <v>307</v>
      </c>
      <c r="F6965" t="s">
        <v>307</v>
      </c>
      <c r="G6965" t="s">
        <v>307</v>
      </c>
      <c r="H6965" t="s">
        <v>307</v>
      </c>
      <c r="I6965" t="s">
        <v>307</v>
      </c>
      <c r="J6965" t="s">
        <v>307</v>
      </c>
      <c r="K6965" t="s">
        <v>307</v>
      </c>
      <c r="L6965" t="s">
        <v>307</v>
      </c>
      <c r="M6965" t="s">
        <v>307</v>
      </c>
      <c r="N6965" t="s">
        <v>307</v>
      </c>
      <c r="O6965" t="s">
        <v>307</v>
      </c>
      <c r="P6965" t="s">
        <v>307</v>
      </c>
      <c r="Q6965" t="s">
        <v>307</v>
      </c>
    </row>
    <row r="6966" spans="1:23" x14ac:dyDescent="0.25">
      <c r="A6966">
        <v>912</v>
      </c>
      <c r="B6966" t="s">
        <v>287</v>
      </c>
      <c r="C6966" t="s">
        <v>44</v>
      </c>
      <c r="D6966" t="s">
        <v>54</v>
      </c>
      <c r="E6966" t="s">
        <v>307</v>
      </c>
      <c r="F6966" t="s">
        <v>307</v>
      </c>
      <c r="G6966" t="s">
        <v>307</v>
      </c>
      <c r="H6966" t="s">
        <v>307</v>
      </c>
      <c r="I6966" t="s">
        <v>307</v>
      </c>
      <c r="J6966" t="s">
        <v>307</v>
      </c>
      <c r="K6966" t="s">
        <v>307</v>
      </c>
      <c r="L6966" t="s">
        <v>307</v>
      </c>
      <c r="M6966" t="s">
        <v>307</v>
      </c>
      <c r="N6966" t="s">
        <v>307</v>
      </c>
      <c r="O6966" t="s">
        <v>307</v>
      </c>
      <c r="P6966" t="s">
        <v>307</v>
      </c>
      <c r="Q6966" t="s">
        <v>307</v>
      </c>
      <c r="R6966" t="s">
        <v>307</v>
      </c>
      <c r="S6966" t="s">
        <v>307</v>
      </c>
      <c r="T6966" t="s">
        <v>307</v>
      </c>
      <c r="U6966" t="s">
        <v>307</v>
      </c>
      <c r="V6966" t="s">
        <v>307</v>
      </c>
      <c r="W6966" t="s">
        <v>307</v>
      </c>
    </row>
    <row r="6967" spans="1:23" x14ac:dyDescent="0.25">
      <c r="A6967">
        <v>912</v>
      </c>
      <c r="B6967" t="s">
        <v>287</v>
      </c>
      <c r="C6967" t="s">
        <v>44</v>
      </c>
      <c r="D6967" t="s">
        <v>55</v>
      </c>
      <c r="E6967" t="s">
        <v>307</v>
      </c>
      <c r="F6967" t="s">
        <v>307</v>
      </c>
      <c r="G6967" t="s">
        <v>307</v>
      </c>
      <c r="H6967" t="s">
        <v>307</v>
      </c>
      <c r="I6967" t="s">
        <v>307</v>
      </c>
      <c r="J6967" t="s">
        <v>307</v>
      </c>
      <c r="K6967" t="s">
        <v>307</v>
      </c>
      <c r="L6967" t="s">
        <v>307</v>
      </c>
      <c r="M6967" t="s">
        <v>307</v>
      </c>
      <c r="N6967" t="s">
        <v>307</v>
      </c>
      <c r="O6967" t="s">
        <v>307</v>
      </c>
      <c r="P6967" t="s">
        <v>307</v>
      </c>
      <c r="Q6967" t="s">
        <v>307</v>
      </c>
      <c r="R6967" t="s">
        <v>307</v>
      </c>
      <c r="S6967" t="s">
        <v>307</v>
      </c>
      <c r="T6967" t="s">
        <v>307</v>
      </c>
      <c r="U6967" t="s">
        <v>307</v>
      </c>
      <c r="V6967" t="s">
        <v>307</v>
      </c>
      <c r="W6967" t="s">
        <v>307</v>
      </c>
    </row>
    <row r="6968" spans="1:23" x14ac:dyDescent="0.25">
      <c r="A6968">
        <v>912</v>
      </c>
      <c r="B6968" t="s">
        <v>287</v>
      </c>
      <c r="C6968" t="s">
        <v>44</v>
      </c>
      <c r="D6968" t="s">
        <v>56</v>
      </c>
      <c r="E6968" t="s">
        <v>307</v>
      </c>
      <c r="F6968" t="s">
        <v>307</v>
      </c>
      <c r="G6968" t="s">
        <v>307</v>
      </c>
      <c r="H6968" t="s">
        <v>307</v>
      </c>
      <c r="I6968" t="s">
        <v>307</v>
      </c>
      <c r="J6968" t="s">
        <v>307</v>
      </c>
      <c r="K6968" t="s">
        <v>307</v>
      </c>
      <c r="L6968" t="s">
        <v>307</v>
      </c>
      <c r="M6968" t="s">
        <v>307</v>
      </c>
      <c r="N6968" t="s">
        <v>307</v>
      </c>
      <c r="O6968" t="s">
        <v>307</v>
      </c>
      <c r="P6968" t="s">
        <v>307</v>
      </c>
      <c r="Q6968" t="s">
        <v>307</v>
      </c>
      <c r="R6968" t="s">
        <v>307</v>
      </c>
      <c r="S6968" t="s">
        <v>307</v>
      </c>
      <c r="T6968" t="s">
        <v>307</v>
      </c>
      <c r="U6968" t="s">
        <v>307</v>
      </c>
      <c r="V6968" t="s">
        <v>307</v>
      </c>
      <c r="W6968" t="s">
        <v>307</v>
      </c>
    </row>
    <row r="6969" spans="1:23" x14ac:dyDescent="0.25">
      <c r="A6969">
        <v>912</v>
      </c>
      <c r="B6969" t="s">
        <v>287</v>
      </c>
      <c r="C6969" t="s">
        <v>44</v>
      </c>
      <c r="D6969" t="s">
        <v>57</v>
      </c>
      <c r="E6969" t="s">
        <v>307</v>
      </c>
      <c r="F6969" t="s">
        <v>307</v>
      </c>
      <c r="G6969" t="s">
        <v>307</v>
      </c>
      <c r="H6969" t="s">
        <v>307</v>
      </c>
      <c r="I6969" t="s">
        <v>307</v>
      </c>
      <c r="J6969" t="s">
        <v>307</v>
      </c>
      <c r="K6969" t="s">
        <v>307</v>
      </c>
      <c r="L6969" t="s">
        <v>307</v>
      </c>
      <c r="M6969" t="s">
        <v>307</v>
      </c>
      <c r="N6969" t="s">
        <v>307</v>
      </c>
      <c r="O6969" t="s">
        <v>307</v>
      </c>
      <c r="P6969" t="s">
        <v>307</v>
      </c>
      <c r="Q6969" t="s">
        <v>307</v>
      </c>
      <c r="R6969" t="s">
        <v>307</v>
      </c>
      <c r="S6969" t="s">
        <v>307</v>
      </c>
      <c r="T6969" t="s">
        <v>307</v>
      </c>
      <c r="U6969" t="s">
        <v>307</v>
      </c>
      <c r="V6969" t="s">
        <v>307</v>
      </c>
      <c r="W6969" t="s">
        <v>307</v>
      </c>
    </row>
    <row r="6970" spans="1:23" x14ac:dyDescent="0.25">
      <c r="A6970">
        <v>912</v>
      </c>
      <c r="B6970" t="s">
        <v>287</v>
      </c>
      <c r="C6970" t="s">
        <v>44</v>
      </c>
      <c r="D6970" t="s">
        <v>58</v>
      </c>
      <c r="E6970" t="s">
        <v>307</v>
      </c>
      <c r="F6970" t="s">
        <v>307</v>
      </c>
      <c r="G6970" t="s">
        <v>307</v>
      </c>
      <c r="H6970" t="s">
        <v>307</v>
      </c>
      <c r="I6970" t="s">
        <v>307</v>
      </c>
      <c r="J6970" t="s">
        <v>307</v>
      </c>
      <c r="K6970" t="s">
        <v>307</v>
      </c>
      <c r="L6970" t="s">
        <v>307</v>
      </c>
      <c r="M6970" t="s">
        <v>307</v>
      </c>
      <c r="N6970" t="s">
        <v>307</v>
      </c>
      <c r="O6970" t="s">
        <v>307</v>
      </c>
      <c r="P6970" t="s">
        <v>307</v>
      </c>
      <c r="Q6970" t="s">
        <v>307</v>
      </c>
      <c r="R6970" t="s">
        <v>307</v>
      </c>
      <c r="S6970" t="s">
        <v>307</v>
      </c>
      <c r="T6970" t="s">
        <v>307</v>
      </c>
      <c r="U6970" t="s">
        <v>307</v>
      </c>
      <c r="V6970" t="s">
        <v>307</v>
      </c>
      <c r="W6970" t="s">
        <v>307</v>
      </c>
    </row>
    <row r="6971" spans="1:23" x14ac:dyDescent="0.25">
      <c r="A6971">
        <v>912</v>
      </c>
      <c r="B6971" t="s">
        <v>287</v>
      </c>
      <c r="C6971" t="s">
        <v>44</v>
      </c>
      <c r="D6971" t="s">
        <v>59</v>
      </c>
      <c r="E6971" t="s">
        <v>307</v>
      </c>
      <c r="F6971" t="s">
        <v>307</v>
      </c>
      <c r="G6971" t="s">
        <v>307</v>
      </c>
      <c r="H6971" t="s">
        <v>307</v>
      </c>
      <c r="I6971" t="s">
        <v>307</v>
      </c>
      <c r="J6971" t="s">
        <v>307</v>
      </c>
      <c r="K6971" t="s">
        <v>307</v>
      </c>
      <c r="L6971" t="s">
        <v>307</v>
      </c>
      <c r="M6971" t="s">
        <v>307</v>
      </c>
      <c r="N6971" t="s">
        <v>307</v>
      </c>
      <c r="O6971" t="s">
        <v>307</v>
      </c>
      <c r="P6971" t="s">
        <v>307</v>
      </c>
      <c r="Q6971" t="s">
        <v>307</v>
      </c>
      <c r="R6971" t="s">
        <v>307</v>
      </c>
      <c r="S6971" t="s">
        <v>307</v>
      </c>
      <c r="T6971" t="s">
        <v>307</v>
      </c>
      <c r="U6971" t="s">
        <v>307</v>
      </c>
      <c r="V6971" t="s">
        <v>307</v>
      </c>
      <c r="W6971" t="s">
        <v>307</v>
      </c>
    </row>
    <row r="6972" spans="1:23" x14ac:dyDescent="0.25">
      <c r="A6972">
        <v>912</v>
      </c>
      <c r="B6972" t="s">
        <v>287</v>
      </c>
      <c r="C6972" t="s">
        <v>44</v>
      </c>
      <c r="D6972" t="s">
        <v>60</v>
      </c>
      <c r="E6972" t="s">
        <v>307</v>
      </c>
      <c r="F6972" t="s">
        <v>307</v>
      </c>
      <c r="G6972" t="s">
        <v>307</v>
      </c>
      <c r="H6972" t="s">
        <v>307</v>
      </c>
      <c r="I6972" t="s">
        <v>307</v>
      </c>
      <c r="J6972" t="s">
        <v>307</v>
      </c>
      <c r="K6972" t="s">
        <v>307</v>
      </c>
      <c r="L6972" t="s">
        <v>307</v>
      </c>
      <c r="M6972" t="s">
        <v>307</v>
      </c>
      <c r="N6972" t="s">
        <v>307</v>
      </c>
      <c r="O6972" t="s">
        <v>307</v>
      </c>
      <c r="P6972" t="s">
        <v>307</v>
      </c>
      <c r="Q6972" t="s">
        <v>307</v>
      </c>
      <c r="R6972" t="s">
        <v>307</v>
      </c>
      <c r="S6972" t="s">
        <v>307</v>
      </c>
      <c r="T6972" t="s">
        <v>307</v>
      </c>
      <c r="U6972" t="s">
        <v>307</v>
      </c>
      <c r="V6972" t="s">
        <v>307</v>
      </c>
      <c r="W6972" t="s">
        <v>307</v>
      </c>
    </row>
    <row r="6973" spans="1:23" x14ac:dyDescent="0.25">
      <c r="A6973">
        <v>912</v>
      </c>
      <c r="B6973" t="s">
        <v>287</v>
      </c>
      <c r="C6973" t="s">
        <v>44</v>
      </c>
      <c r="D6973" t="s">
        <v>61</v>
      </c>
      <c r="E6973" t="s">
        <v>307</v>
      </c>
      <c r="F6973" t="s">
        <v>307</v>
      </c>
      <c r="G6973" t="s">
        <v>307</v>
      </c>
      <c r="H6973" t="s">
        <v>307</v>
      </c>
      <c r="I6973" t="s">
        <v>307</v>
      </c>
      <c r="J6973" t="s">
        <v>307</v>
      </c>
      <c r="K6973" t="s">
        <v>307</v>
      </c>
      <c r="L6973" t="s">
        <v>307</v>
      </c>
      <c r="M6973" t="s">
        <v>307</v>
      </c>
      <c r="N6973" t="s">
        <v>307</v>
      </c>
      <c r="O6973" t="s">
        <v>307</v>
      </c>
      <c r="P6973" t="s">
        <v>307</v>
      </c>
      <c r="Q6973" t="s">
        <v>307</v>
      </c>
      <c r="R6973" t="s">
        <v>307</v>
      </c>
      <c r="S6973" t="s">
        <v>307</v>
      </c>
      <c r="T6973" t="s">
        <v>307</v>
      </c>
      <c r="U6973" t="s">
        <v>307</v>
      </c>
      <c r="V6973" t="s">
        <v>307</v>
      </c>
      <c r="W6973" t="s">
        <v>307</v>
      </c>
    </row>
    <row r="6974" spans="1:23" x14ac:dyDescent="0.25">
      <c r="A6974">
        <v>912</v>
      </c>
      <c r="B6974" t="s">
        <v>287</v>
      </c>
      <c r="C6974" t="s">
        <v>44</v>
      </c>
      <c r="D6974" t="s">
        <v>62</v>
      </c>
      <c r="E6974" t="s">
        <v>307</v>
      </c>
      <c r="F6974" t="s">
        <v>307</v>
      </c>
      <c r="G6974" t="s">
        <v>307</v>
      </c>
      <c r="H6974" t="s">
        <v>307</v>
      </c>
      <c r="I6974" t="s">
        <v>307</v>
      </c>
      <c r="J6974" t="s">
        <v>307</v>
      </c>
      <c r="K6974" t="s">
        <v>307</v>
      </c>
      <c r="L6974" t="s">
        <v>307</v>
      </c>
      <c r="M6974" t="s">
        <v>307</v>
      </c>
      <c r="N6974" t="s">
        <v>307</v>
      </c>
      <c r="O6974" t="s">
        <v>307</v>
      </c>
      <c r="P6974" t="s">
        <v>307</v>
      </c>
      <c r="Q6974" t="s">
        <v>307</v>
      </c>
      <c r="R6974" t="s">
        <v>307</v>
      </c>
      <c r="S6974" t="s">
        <v>307</v>
      </c>
      <c r="T6974" t="s">
        <v>307</v>
      </c>
      <c r="U6974" t="s">
        <v>307</v>
      </c>
      <c r="V6974" t="s">
        <v>307</v>
      </c>
      <c r="W6974" t="s">
        <v>307</v>
      </c>
    </row>
    <row r="6975" spans="1:23" x14ac:dyDescent="0.25">
      <c r="A6975">
        <v>912</v>
      </c>
      <c r="B6975" t="s">
        <v>287</v>
      </c>
      <c r="C6975" t="s">
        <v>450</v>
      </c>
      <c r="D6975" t="s">
        <v>48</v>
      </c>
      <c r="E6975" t="s">
        <v>307</v>
      </c>
      <c r="F6975" t="s">
        <v>307</v>
      </c>
      <c r="G6975" t="s">
        <v>307</v>
      </c>
      <c r="H6975" t="s">
        <v>307</v>
      </c>
      <c r="I6975" t="s">
        <v>307</v>
      </c>
      <c r="J6975" t="s">
        <v>307</v>
      </c>
      <c r="K6975" t="s">
        <v>307</v>
      </c>
      <c r="L6975" t="s">
        <v>307</v>
      </c>
      <c r="M6975" t="s">
        <v>307</v>
      </c>
      <c r="N6975" t="s">
        <v>307</v>
      </c>
      <c r="O6975" t="s">
        <v>307</v>
      </c>
      <c r="P6975" t="s">
        <v>307</v>
      </c>
      <c r="Q6975" t="s">
        <v>307</v>
      </c>
      <c r="R6975" t="s">
        <v>307</v>
      </c>
    </row>
    <row r="6976" spans="1:23" x14ac:dyDescent="0.25">
      <c r="A6976">
        <v>912</v>
      </c>
      <c r="B6976" t="s">
        <v>287</v>
      </c>
      <c r="C6976" t="s">
        <v>449</v>
      </c>
      <c r="D6976" t="s">
        <v>48</v>
      </c>
      <c r="E6976" t="s">
        <v>307</v>
      </c>
      <c r="F6976" t="s">
        <v>307</v>
      </c>
      <c r="G6976" t="s">
        <v>307</v>
      </c>
      <c r="H6976" t="s">
        <v>307</v>
      </c>
      <c r="I6976" t="s">
        <v>307</v>
      </c>
      <c r="J6976" t="s">
        <v>307</v>
      </c>
      <c r="K6976" t="s">
        <v>307</v>
      </c>
      <c r="L6976" t="s">
        <v>307</v>
      </c>
      <c r="M6976" t="s">
        <v>307</v>
      </c>
      <c r="N6976" t="s">
        <v>307</v>
      </c>
      <c r="O6976" t="s">
        <v>307</v>
      </c>
      <c r="P6976" t="s">
        <v>307</v>
      </c>
      <c r="Q6976" t="s">
        <v>307</v>
      </c>
      <c r="R6976" t="s">
        <v>307</v>
      </c>
    </row>
    <row r="6977" spans="1:26" x14ac:dyDescent="0.25">
      <c r="A6977">
        <v>912</v>
      </c>
      <c r="B6977" t="s">
        <v>287</v>
      </c>
      <c r="C6977" t="s">
        <v>475</v>
      </c>
      <c r="D6977" t="s">
        <v>48</v>
      </c>
      <c r="E6977" t="s">
        <v>307</v>
      </c>
      <c r="F6977" t="s">
        <v>307</v>
      </c>
      <c r="G6977" t="s">
        <v>307</v>
      </c>
    </row>
    <row r="6978" spans="1:26" x14ac:dyDescent="0.25">
      <c r="A6978">
        <v>912</v>
      </c>
      <c r="B6978" t="s">
        <v>287</v>
      </c>
      <c r="C6978" t="s">
        <v>42</v>
      </c>
      <c r="D6978" t="s">
        <v>48</v>
      </c>
      <c r="E6978" t="s">
        <v>307</v>
      </c>
      <c r="F6978" t="s">
        <v>307</v>
      </c>
      <c r="G6978" t="s">
        <v>307</v>
      </c>
      <c r="H6978" t="s">
        <v>307</v>
      </c>
      <c r="I6978" t="s">
        <v>307</v>
      </c>
      <c r="J6978" t="s">
        <v>307</v>
      </c>
      <c r="K6978" t="s">
        <v>307</v>
      </c>
      <c r="L6978" t="s">
        <v>307</v>
      </c>
      <c r="M6978" t="s">
        <v>307</v>
      </c>
      <c r="N6978" t="s">
        <v>307</v>
      </c>
      <c r="O6978" t="s">
        <v>307</v>
      </c>
      <c r="P6978" t="s">
        <v>307</v>
      </c>
      <c r="Q6978" t="s">
        <v>307</v>
      </c>
      <c r="R6978" t="s">
        <v>307</v>
      </c>
      <c r="S6978" t="s">
        <v>307</v>
      </c>
      <c r="T6978" t="s">
        <v>307</v>
      </c>
      <c r="U6978" t="s">
        <v>307</v>
      </c>
      <c r="V6978" t="s">
        <v>307</v>
      </c>
      <c r="W6978" t="s">
        <v>307</v>
      </c>
      <c r="X6978" t="s">
        <v>307</v>
      </c>
      <c r="Y6978" t="s">
        <v>307</v>
      </c>
      <c r="Z6978" t="s">
        <v>307</v>
      </c>
    </row>
    <row r="6979" spans="1:26" x14ac:dyDescent="0.25">
      <c r="A6979">
        <v>913</v>
      </c>
      <c r="B6979" t="s">
        <v>288</v>
      </c>
      <c r="C6979" t="s">
        <v>43</v>
      </c>
      <c r="D6979" t="s">
        <v>54</v>
      </c>
      <c r="E6979" t="s">
        <v>307</v>
      </c>
      <c r="F6979" t="s">
        <v>307</v>
      </c>
      <c r="G6979" t="s">
        <v>307</v>
      </c>
      <c r="H6979" t="s">
        <v>307</v>
      </c>
      <c r="I6979" t="s">
        <v>307</v>
      </c>
      <c r="J6979" t="s">
        <v>307</v>
      </c>
      <c r="K6979" t="s">
        <v>307</v>
      </c>
      <c r="L6979" t="s">
        <v>307</v>
      </c>
      <c r="M6979" t="s">
        <v>307</v>
      </c>
      <c r="N6979" t="s">
        <v>307</v>
      </c>
      <c r="O6979" t="s">
        <v>307</v>
      </c>
      <c r="P6979" t="s">
        <v>307</v>
      </c>
      <c r="Q6979" t="s">
        <v>307</v>
      </c>
      <c r="R6979" t="s">
        <v>307</v>
      </c>
      <c r="S6979" t="s">
        <v>307</v>
      </c>
      <c r="T6979" t="s">
        <v>307</v>
      </c>
      <c r="U6979" t="s">
        <v>307</v>
      </c>
      <c r="V6979" t="s">
        <v>307</v>
      </c>
      <c r="W6979" t="s">
        <v>307</v>
      </c>
    </row>
    <row r="6980" spans="1:26" x14ac:dyDescent="0.25">
      <c r="A6980">
        <v>913</v>
      </c>
      <c r="B6980" t="s">
        <v>288</v>
      </c>
      <c r="C6980" t="s">
        <v>43</v>
      </c>
      <c r="D6980" t="s">
        <v>55</v>
      </c>
      <c r="E6980" t="s">
        <v>307</v>
      </c>
      <c r="F6980" t="s">
        <v>307</v>
      </c>
      <c r="G6980" t="s">
        <v>307</v>
      </c>
      <c r="H6980" t="s">
        <v>307</v>
      </c>
      <c r="I6980" t="s">
        <v>307</v>
      </c>
      <c r="J6980" t="s">
        <v>307</v>
      </c>
      <c r="K6980" t="s">
        <v>307</v>
      </c>
      <c r="L6980" t="s">
        <v>307</v>
      </c>
      <c r="M6980" t="s">
        <v>307</v>
      </c>
      <c r="N6980" t="s">
        <v>307</v>
      </c>
      <c r="O6980" t="s">
        <v>307</v>
      </c>
      <c r="P6980" t="s">
        <v>307</v>
      </c>
      <c r="Q6980" t="s">
        <v>307</v>
      </c>
      <c r="R6980" t="s">
        <v>307</v>
      </c>
      <c r="S6980" t="s">
        <v>307</v>
      </c>
      <c r="T6980" t="s">
        <v>307</v>
      </c>
      <c r="U6980" t="s">
        <v>307</v>
      </c>
      <c r="V6980" t="s">
        <v>307</v>
      </c>
      <c r="W6980" t="s">
        <v>307</v>
      </c>
    </row>
    <row r="6981" spans="1:26" x14ac:dyDescent="0.25">
      <c r="A6981">
        <v>913</v>
      </c>
      <c r="B6981" t="s">
        <v>288</v>
      </c>
      <c r="C6981" t="s">
        <v>43</v>
      </c>
      <c r="D6981" t="s">
        <v>56</v>
      </c>
      <c r="E6981" t="s">
        <v>307</v>
      </c>
      <c r="F6981" t="s">
        <v>307</v>
      </c>
      <c r="G6981" t="s">
        <v>307</v>
      </c>
      <c r="H6981" t="s">
        <v>307</v>
      </c>
      <c r="I6981" t="s">
        <v>307</v>
      </c>
      <c r="J6981" t="s">
        <v>307</v>
      </c>
      <c r="K6981" t="s">
        <v>307</v>
      </c>
      <c r="L6981" t="s">
        <v>307</v>
      </c>
      <c r="M6981" t="s">
        <v>307</v>
      </c>
      <c r="N6981" t="s">
        <v>307</v>
      </c>
      <c r="O6981" t="s">
        <v>307</v>
      </c>
      <c r="P6981" t="s">
        <v>307</v>
      </c>
      <c r="Q6981" t="s">
        <v>307</v>
      </c>
      <c r="R6981" t="s">
        <v>307</v>
      </c>
      <c r="S6981" t="s">
        <v>307</v>
      </c>
      <c r="T6981" t="s">
        <v>307</v>
      </c>
      <c r="U6981" t="s">
        <v>307</v>
      </c>
      <c r="V6981" t="s">
        <v>307</v>
      </c>
      <c r="W6981" t="s">
        <v>307</v>
      </c>
    </row>
    <row r="6982" spans="1:26" x14ac:dyDescent="0.25">
      <c r="A6982">
        <v>913</v>
      </c>
      <c r="B6982" t="s">
        <v>288</v>
      </c>
      <c r="C6982" t="s">
        <v>43</v>
      </c>
      <c r="D6982" t="s">
        <v>57</v>
      </c>
      <c r="E6982" t="s">
        <v>307</v>
      </c>
      <c r="F6982" t="s">
        <v>307</v>
      </c>
      <c r="G6982" t="s">
        <v>307</v>
      </c>
      <c r="H6982" t="s">
        <v>307</v>
      </c>
      <c r="I6982" t="s">
        <v>307</v>
      </c>
      <c r="J6982" t="s">
        <v>307</v>
      </c>
      <c r="K6982" t="s">
        <v>307</v>
      </c>
      <c r="L6982" t="s">
        <v>307</v>
      </c>
      <c r="M6982" t="s">
        <v>307</v>
      </c>
      <c r="N6982" t="s">
        <v>307</v>
      </c>
      <c r="O6982" t="s">
        <v>307</v>
      </c>
      <c r="P6982" t="s">
        <v>307</v>
      </c>
      <c r="Q6982" t="s">
        <v>307</v>
      </c>
      <c r="R6982" t="s">
        <v>307</v>
      </c>
      <c r="S6982" t="s">
        <v>307</v>
      </c>
      <c r="T6982" t="s">
        <v>307</v>
      </c>
      <c r="U6982" t="s">
        <v>307</v>
      </c>
      <c r="V6982" t="s">
        <v>307</v>
      </c>
      <c r="W6982" t="s">
        <v>307</v>
      </c>
    </row>
    <row r="6983" spans="1:26" x14ac:dyDescent="0.25">
      <c r="A6983">
        <v>913</v>
      </c>
      <c r="B6983" t="s">
        <v>288</v>
      </c>
      <c r="C6983" t="s">
        <v>43</v>
      </c>
      <c r="D6983" t="s">
        <v>58</v>
      </c>
      <c r="E6983" t="s">
        <v>307</v>
      </c>
      <c r="F6983" t="s">
        <v>307</v>
      </c>
      <c r="G6983" t="s">
        <v>307</v>
      </c>
      <c r="H6983" t="s">
        <v>307</v>
      </c>
      <c r="I6983" t="s">
        <v>307</v>
      </c>
      <c r="J6983" t="s">
        <v>307</v>
      </c>
      <c r="K6983" t="s">
        <v>307</v>
      </c>
      <c r="L6983" t="s">
        <v>307</v>
      </c>
      <c r="M6983" t="s">
        <v>307</v>
      </c>
      <c r="N6983" t="s">
        <v>307</v>
      </c>
      <c r="O6983" t="s">
        <v>307</v>
      </c>
      <c r="P6983" t="s">
        <v>307</v>
      </c>
      <c r="Q6983" t="s">
        <v>307</v>
      </c>
      <c r="R6983" t="s">
        <v>307</v>
      </c>
      <c r="S6983" t="s">
        <v>307</v>
      </c>
      <c r="T6983" t="s">
        <v>307</v>
      </c>
      <c r="U6983" t="s">
        <v>307</v>
      </c>
      <c r="V6983" t="s">
        <v>307</v>
      </c>
      <c r="W6983" t="s">
        <v>307</v>
      </c>
    </row>
    <row r="6984" spans="1:26" x14ac:dyDescent="0.25">
      <c r="A6984">
        <v>913</v>
      </c>
      <c r="B6984" t="s">
        <v>288</v>
      </c>
      <c r="C6984" t="s">
        <v>43</v>
      </c>
      <c r="D6984" t="s">
        <v>59</v>
      </c>
      <c r="E6984" t="s">
        <v>307</v>
      </c>
      <c r="F6984" t="s">
        <v>307</v>
      </c>
      <c r="G6984" t="s">
        <v>307</v>
      </c>
      <c r="H6984" t="s">
        <v>307</v>
      </c>
      <c r="I6984" t="s">
        <v>307</v>
      </c>
      <c r="J6984" t="s">
        <v>307</v>
      </c>
      <c r="K6984" t="s">
        <v>307</v>
      </c>
      <c r="L6984" t="s">
        <v>307</v>
      </c>
      <c r="M6984" t="s">
        <v>307</v>
      </c>
      <c r="N6984" t="s">
        <v>307</v>
      </c>
      <c r="O6984" t="s">
        <v>307</v>
      </c>
      <c r="P6984" t="s">
        <v>307</v>
      </c>
      <c r="Q6984" t="s">
        <v>307</v>
      </c>
      <c r="R6984" t="s">
        <v>307</v>
      </c>
      <c r="S6984" t="s">
        <v>307</v>
      </c>
      <c r="T6984" t="s">
        <v>307</v>
      </c>
      <c r="U6984" t="s">
        <v>307</v>
      </c>
      <c r="V6984" t="s">
        <v>307</v>
      </c>
      <c r="W6984" t="s">
        <v>307</v>
      </c>
    </row>
    <row r="6985" spans="1:26" x14ac:dyDescent="0.25">
      <c r="A6985">
        <v>913</v>
      </c>
      <c r="B6985" t="s">
        <v>288</v>
      </c>
      <c r="C6985" t="s">
        <v>43</v>
      </c>
      <c r="D6985" t="s">
        <v>60</v>
      </c>
      <c r="E6985" t="s">
        <v>307</v>
      </c>
      <c r="F6985" t="s">
        <v>307</v>
      </c>
      <c r="G6985" t="s">
        <v>307</v>
      </c>
      <c r="H6985" t="s">
        <v>307</v>
      </c>
      <c r="I6985" t="s">
        <v>307</v>
      </c>
      <c r="J6985" t="s">
        <v>307</v>
      </c>
      <c r="K6985" t="s">
        <v>307</v>
      </c>
      <c r="L6985" t="s">
        <v>307</v>
      </c>
      <c r="M6985" t="s">
        <v>307</v>
      </c>
      <c r="N6985" t="s">
        <v>307</v>
      </c>
      <c r="O6985" t="s">
        <v>307</v>
      </c>
      <c r="P6985" t="s">
        <v>307</v>
      </c>
      <c r="Q6985" t="s">
        <v>307</v>
      </c>
      <c r="R6985" t="s">
        <v>307</v>
      </c>
      <c r="S6985" t="s">
        <v>307</v>
      </c>
      <c r="T6985" t="s">
        <v>307</v>
      </c>
      <c r="U6985" t="s">
        <v>307</v>
      </c>
      <c r="V6985" t="s">
        <v>307</v>
      </c>
      <c r="W6985" t="s">
        <v>307</v>
      </c>
    </row>
    <row r="6986" spans="1:26" x14ac:dyDescent="0.25">
      <c r="A6986">
        <v>913</v>
      </c>
      <c r="B6986" t="s">
        <v>288</v>
      </c>
      <c r="C6986" t="s">
        <v>43</v>
      </c>
      <c r="D6986" t="s">
        <v>61</v>
      </c>
      <c r="E6986" t="s">
        <v>307</v>
      </c>
      <c r="F6986" t="s">
        <v>307</v>
      </c>
      <c r="G6986" t="s">
        <v>307</v>
      </c>
      <c r="H6986" t="s">
        <v>307</v>
      </c>
      <c r="I6986" t="s">
        <v>307</v>
      </c>
      <c r="J6986" t="s">
        <v>307</v>
      </c>
      <c r="K6986" t="s">
        <v>307</v>
      </c>
      <c r="L6986" t="s">
        <v>307</v>
      </c>
      <c r="M6986" t="s">
        <v>307</v>
      </c>
      <c r="N6986" t="s">
        <v>307</v>
      </c>
      <c r="O6986" t="s">
        <v>307</v>
      </c>
      <c r="P6986" t="s">
        <v>307</v>
      </c>
      <c r="Q6986" t="s">
        <v>307</v>
      </c>
      <c r="R6986" t="s">
        <v>307</v>
      </c>
      <c r="S6986" t="s">
        <v>307</v>
      </c>
      <c r="T6986" t="s">
        <v>307</v>
      </c>
      <c r="U6986" t="s">
        <v>307</v>
      </c>
      <c r="V6986" t="s">
        <v>307</v>
      </c>
      <c r="W6986" t="s">
        <v>307</v>
      </c>
    </row>
    <row r="6987" spans="1:26" x14ac:dyDescent="0.25">
      <c r="A6987">
        <v>913</v>
      </c>
      <c r="B6987" t="s">
        <v>288</v>
      </c>
      <c r="C6987" t="s">
        <v>43</v>
      </c>
      <c r="D6987" t="s">
        <v>62</v>
      </c>
      <c r="E6987" t="s">
        <v>307</v>
      </c>
      <c r="F6987" t="s">
        <v>307</v>
      </c>
      <c r="G6987" t="s">
        <v>307</v>
      </c>
      <c r="H6987" t="s">
        <v>307</v>
      </c>
      <c r="I6987" t="s">
        <v>307</v>
      </c>
      <c r="J6987" t="s">
        <v>307</v>
      </c>
      <c r="K6987" t="s">
        <v>307</v>
      </c>
      <c r="L6987" t="s">
        <v>307</v>
      </c>
      <c r="M6987" t="s">
        <v>307</v>
      </c>
      <c r="N6987" t="s">
        <v>307</v>
      </c>
      <c r="O6987" t="s">
        <v>307</v>
      </c>
      <c r="P6987" t="s">
        <v>307</v>
      </c>
      <c r="Q6987" t="s">
        <v>307</v>
      </c>
      <c r="R6987" t="s">
        <v>307</v>
      </c>
      <c r="S6987" t="s">
        <v>307</v>
      </c>
      <c r="T6987" t="s">
        <v>307</v>
      </c>
      <c r="U6987" t="s">
        <v>307</v>
      </c>
      <c r="V6987" t="s">
        <v>307</v>
      </c>
      <c r="W6987" t="s">
        <v>307</v>
      </c>
    </row>
    <row r="6988" spans="1:26" x14ac:dyDescent="0.25">
      <c r="A6988">
        <v>913</v>
      </c>
      <c r="B6988" t="s">
        <v>288</v>
      </c>
      <c r="C6988" t="s">
        <v>476</v>
      </c>
      <c r="D6988" t="s">
        <v>48</v>
      </c>
      <c r="E6988" t="s">
        <v>307</v>
      </c>
      <c r="F6988" t="s">
        <v>307</v>
      </c>
      <c r="G6988" t="s">
        <v>307</v>
      </c>
    </row>
    <row r="6989" spans="1:26" x14ac:dyDescent="0.25">
      <c r="A6989">
        <v>913</v>
      </c>
      <c r="B6989" t="s">
        <v>288</v>
      </c>
      <c r="C6989" t="s">
        <v>477</v>
      </c>
      <c r="D6989" t="s">
        <v>48</v>
      </c>
      <c r="E6989" t="s">
        <v>307</v>
      </c>
      <c r="F6989" t="s">
        <v>307</v>
      </c>
      <c r="G6989" t="s">
        <v>307</v>
      </c>
    </row>
    <row r="6990" spans="1:26" x14ac:dyDescent="0.25">
      <c r="A6990">
        <v>913</v>
      </c>
      <c r="B6990" t="s">
        <v>288</v>
      </c>
      <c r="C6990" t="s">
        <v>45</v>
      </c>
      <c r="D6990" t="s">
        <v>63</v>
      </c>
      <c r="E6990" t="s">
        <v>307</v>
      </c>
      <c r="F6990" t="s">
        <v>307</v>
      </c>
      <c r="G6990" t="s">
        <v>307</v>
      </c>
      <c r="H6990" t="s">
        <v>307</v>
      </c>
      <c r="I6990" t="s">
        <v>307</v>
      </c>
      <c r="J6990" t="s">
        <v>307</v>
      </c>
      <c r="K6990" t="s">
        <v>307</v>
      </c>
      <c r="L6990" t="s">
        <v>307</v>
      </c>
      <c r="M6990" t="s">
        <v>307</v>
      </c>
      <c r="N6990" t="s">
        <v>307</v>
      </c>
      <c r="O6990" t="s">
        <v>307</v>
      </c>
      <c r="P6990" t="s">
        <v>307</v>
      </c>
      <c r="Q6990" t="s">
        <v>307</v>
      </c>
      <c r="R6990" t="s">
        <v>307</v>
      </c>
      <c r="S6990" t="s">
        <v>307</v>
      </c>
      <c r="T6990" t="s">
        <v>307</v>
      </c>
      <c r="U6990" t="s">
        <v>307</v>
      </c>
      <c r="V6990" t="s">
        <v>307</v>
      </c>
      <c r="W6990" t="s">
        <v>307</v>
      </c>
    </row>
    <row r="6991" spans="1:26" x14ac:dyDescent="0.25">
      <c r="A6991">
        <v>913</v>
      </c>
      <c r="B6991" t="s">
        <v>288</v>
      </c>
      <c r="C6991" t="s">
        <v>45</v>
      </c>
      <c r="D6991" t="s">
        <v>64</v>
      </c>
      <c r="E6991" t="s">
        <v>307</v>
      </c>
      <c r="F6991" t="s">
        <v>307</v>
      </c>
      <c r="G6991" t="s">
        <v>307</v>
      </c>
      <c r="H6991" t="s">
        <v>307</v>
      </c>
      <c r="I6991" t="s">
        <v>307</v>
      </c>
      <c r="J6991" t="s">
        <v>307</v>
      </c>
      <c r="K6991" t="s">
        <v>307</v>
      </c>
      <c r="L6991" t="s">
        <v>307</v>
      </c>
      <c r="M6991" t="s">
        <v>307</v>
      </c>
      <c r="N6991" t="s">
        <v>307</v>
      </c>
      <c r="O6991" t="s">
        <v>307</v>
      </c>
      <c r="P6991" t="s">
        <v>307</v>
      </c>
      <c r="Q6991" t="s">
        <v>307</v>
      </c>
      <c r="R6991" t="s">
        <v>307</v>
      </c>
      <c r="S6991" t="s">
        <v>307</v>
      </c>
      <c r="T6991" t="s">
        <v>307</v>
      </c>
      <c r="U6991" t="s">
        <v>307</v>
      </c>
      <c r="V6991" t="s">
        <v>307</v>
      </c>
      <c r="W6991" t="s">
        <v>307</v>
      </c>
    </row>
    <row r="6992" spans="1:26" x14ac:dyDescent="0.25">
      <c r="A6992">
        <v>913</v>
      </c>
      <c r="B6992" t="s">
        <v>288</v>
      </c>
      <c r="C6992" t="s">
        <v>40</v>
      </c>
      <c r="D6992" t="s">
        <v>52</v>
      </c>
      <c r="E6992" t="s">
        <v>307</v>
      </c>
      <c r="F6992" t="s">
        <v>307</v>
      </c>
      <c r="G6992" t="s">
        <v>307</v>
      </c>
      <c r="H6992" t="s">
        <v>307</v>
      </c>
      <c r="I6992" t="s">
        <v>307</v>
      </c>
      <c r="J6992" t="s">
        <v>307</v>
      </c>
      <c r="K6992" t="s">
        <v>307</v>
      </c>
      <c r="L6992" t="s">
        <v>307</v>
      </c>
      <c r="M6992" t="s">
        <v>307</v>
      </c>
      <c r="N6992" t="s">
        <v>307</v>
      </c>
      <c r="O6992" t="s">
        <v>307</v>
      </c>
      <c r="P6992" t="s">
        <v>307</v>
      </c>
      <c r="Q6992" t="s">
        <v>307</v>
      </c>
      <c r="R6992" t="s">
        <v>307</v>
      </c>
      <c r="S6992" t="s">
        <v>307</v>
      </c>
      <c r="T6992" t="s">
        <v>307</v>
      </c>
      <c r="U6992" t="s">
        <v>307</v>
      </c>
      <c r="V6992" t="s">
        <v>307</v>
      </c>
      <c r="W6992" t="s">
        <v>307</v>
      </c>
      <c r="X6992" t="s">
        <v>307</v>
      </c>
      <c r="Y6992" t="s">
        <v>307</v>
      </c>
      <c r="Z6992" t="s">
        <v>307</v>
      </c>
    </row>
    <row r="6993" spans="1:42" x14ac:dyDescent="0.25">
      <c r="A6993">
        <v>913</v>
      </c>
      <c r="B6993" t="s">
        <v>288</v>
      </c>
      <c r="C6993" t="s">
        <v>40</v>
      </c>
      <c r="D6993" t="s">
        <v>53</v>
      </c>
      <c r="E6993" t="s">
        <v>307</v>
      </c>
      <c r="F6993" t="s">
        <v>307</v>
      </c>
      <c r="G6993" t="s">
        <v>307</v>
      </c>
      <c r="H6993" t="s">
        <v>307</v>
      </c>
      <c r="I6993" t="s">
        <v>307</v>
      </c>
      <c r="J6993" t="s">
        <v>307</v>
      </c>
      <c r="K6993" t="s">
        <v>307</v>
      </c>
      <c r="L6993" t="s">
        <v>307</v>
      </c>
      <c r="M6993" t="s">
        <v>307</v>
      </c>
      <c r="N6993" t="s">
        <v>307</v>
      </c>
      <c r="O6993" t="s">
        <v>307</v>
      </c>
      <c r="P6993" t="s">
        <v>307</v>
      </c>
      <c r="Q6993" t="s">
        <v>307</v>
      </c>
      <c r="R6993" t="s">
        <v>307</v>
      </c>
      <c r="S6993" t="s">
        <v>307</v>
      </c>
      <c r="T6993" t="s">
        <v>307</v>
      </c>
      <c r="U6993" t="s">
        <v>307</v>
      </c>
      <c r="V6993" t="s">
        <v>307</v>
      </c>
      <c r="W6993" t="s">
        <v>307</v>
      </c>
      <c r="X6993" t="s">
        <v>307</v>
      </c>
      <c r="Y6993" t="s">
        <v>307</v>
      </c>
      <c r="Z6993" t="s">
        <v>307</v>
      </c>
    </row>
    <row r="6994" spans="1:42" x14ac:dyDescent="0.25">
      <c r="A6994">
        <v>913</v>
      </c>
      <c r="B6994" t="s">
        <v>288</v>
      </c>
      <c r="C6994" t="s">
        <v>39</v>
      </c>
      <c r="D6994" t="s">
        <v>50</v>
      </c>
      <c r="E6994" t="s">
        <v>307</v>
      </c>
      <c r="F6994" t="s">
        <v>307</v>
      </c>
      <c r="G6994" t="s">
        <v>307</v>
      </c>
      <c r="H6994" t="s">
        <v>307</v>
      </c>
      <c r="I6994" t="s">
        <v>307</v>
      </c>
      <c r="J6994" t="s">
        <v>307</v>
      </c>
      <c r="K6994" t="s">
        <v>307</v>
      </c>
      <c r="L6994" t="s">
        <v>307</v>
      </c>
      <c r="M6994" t="s">
        <v>307</v>
      </c>
      <c r="N6994" t="s">
        <v>307</v>
      </c>
      <c r="O6994" t="s">
        <v>307</v>
      </c>
      <c r="P6994" t="s">
        <v>307</v>
      </c>
      <c r="Q6994" t="s">
        <v>307</v>
      </c>
      <c r="R6994" t="s">
        <v>307</v>
      </c>
      <c r="S6994" t="s">
        <v>307</v>
      </c>
      <c r="T6994" t="s">
        <v>307</v>
      </c>
      <c r="U6994" t="s">
        <v>307</v>
      </c>
      <c r="V6994" t="s">
        <v>307</v>
      </c>
      <c r="W6994" t="s">
        <v>307</v>
      </c>
      <c r="X6994" t="s">
        <v>307</v>
      </c>
      <c r="Y6994" t="s">
        <v>307</v>
      </c>
      <c r="Z6994" t="s">
        <v>307</v>
      </c>
      <c r="AA6994" t="s">
        <v>307</v>
      </c>
      <c r="AB6994" t="s">
        <v>307</v>
      </c>
      <c r="AC6994" t="s">
        <v>307</v>
      </c>
      <c r="AD6994" t="s">
        <v>307</v>
      </c>
      <c r="AE6994" t="s">
        <v>307</v>
      </c>
      <c r="AF6994" t="s">
        <v>307</v>
      </c>
      <c r="AG6994" t="s">
        <v>307</v>
      </c>
      <c r="AH6994" t="s">
        <v>307</v>
      </c>
      <c r="AI6994" t="s">
        <v>307</v>
      </c>
      <c r="AJ6994" t="s">
        <v>307</v>
      </c>
      <c r="AK6994" t="s">
        <v>307</v>
      </c>
      <c r="AL6994" t="s">
        <v>307</v>
      </c>
      <c r="AM6994" t="s">
        <v>307</v>
      </c>
      <c r="AN6994" t="s">
        <v>307</v>
      </c>
      <c r="AO6994" t="s">
        <v>307</v>
      </c>
      <c r="AP6994" t="s">
        <v>307</v>
      </c>
    </row>
    <row r="6995" spans="1:42" x14ac:dyDescent="0.25">
      <c r="A6995">
        <v>913</v>
      </c>
      <c r="B6995" t="s">
        <v>288</v>
      </c>
      <c r="C6995" t="s">
        <v>39</v>
      </c>
      <c r="D6995" t="s">
        <v>48</v>
      </c>
      <c r="E6995" t="s">
        <v>307</v>
      </c>
      <c r="F6995" t="s">
        <v>307</v>
      </c>
      <c r="G6995" t="s">
        <v>307</v>
      </c>
      <c r="H6995" t="s">
        <v>307</v>
      </c>
      <c r="I6995" t="s">
        <v>307</v>
      </c>
      <c r="J6995" t="s">
        <v>307</v>
      </c>
      <c r="K6995" t="s">
        <v>307</v>
      </c>
      <c r="L6995" t="s">
        <v>307</v>
      </c>
      <c r="M6995" t="s">
        <v>307</v>
      </c>
      <c r="N6995" t="s">
        <v>307</v>
      </c>
      <c r="O6995" t="s">
        <v>307</v>
      </c>
      <c r="P6995" t="s">
        <v>307</v>
      </c>
      <c r="Q6995" t="s">
        <v>307</v>
      </c>
      <c r="R6995" t="s">
        <v>307</v>
      </c>
      <c r="S6995" t="s">
        <v>307</v>
      </c>
      <c r="T6995" t="s">
        <v>307</v>
      </c>
      <c r="U6995" t="s">
        <v>307</v>
      </c>
      <c r="V6995" t="s">
        <v>307</v>
      </c>
      <c r="W6995" t="s">
        <v>307</v>
      </c>
      <c r="X6995" t="s">
        <v>307</v>
      </c>
      <c r="Y6995" t="s">
        <v>307</v>
      </c>
      <c r="Z6995" t="s">
        <v>307</v>
      </c>
      <c r="AA6995" t="s">
        <v>307</v>
      </c>
      <c r="AB6995" t="s">
        <v>307</v>
      </c>
      <c r="AC6995" t="s">
        <v>307</v>
      </c>
      <c r="AD6995" t="s">
        <v>307</v>
      </c>
      <c r="AE6995" t="s">
        <v>307</v>
      </c>
      <c r="AF6995" t="s">
        <v>307</v>
      </c>
      <c r="AG6995" t="s">
        <v>307</v>
      </c>
      <c r="AH6995" t="s">
        <v>307</v>
      </c>
      <c r="AI6995" t="s">
        <v>307</v>
      </c>
      <c r="AJ6995" t="s">
        <v>307</v>
      </c>
      <c r="AK6995" t="s">
        <v>307</v>
      </c>
      <c r="AL6995" t="s">
        <v>307</v>
      </c>
      <c r="AM6995" t="s">
        <v>307</v>
      </c>
      <c r="AN6995" t="s">
        <v>307</v>
      </c>
      <c r="AO6995" t="s">
        <v>307</v>
      </c>
      <c r="AP6995" t="s">
        <v>307</v>
      </c>
    </row>
    <row r="6996" spans="1:42" x14ac:dyDescent="0.25">
      <c r="A6996">
        <v>913</v>
      </c>
      <c r="B6996" t="s">
        <v>288</v>
      </c>
      <c r="C6996" t="s">
        <v>39</v>
      </c>
      <c r="D6996" t="s">
        <v>51</v>
      </c>
      <c r="E6996" t="s">
        <v>307</v>
      </c>
      <c r="F6996" t="s">
        <v>307</v>
      </c>
      <c r="G6996" t="s">
        <v>307</v>
      </c>
      <c r="H6996" t="s">
        <v>307</v>
      </c>
      <c r="I6996" t="s">
        <v>307</v>
      </c>
      <c r="J6996" t="s">
        <v>307</v>
      </c>
      <c r="K6996" t="s">
        <v>307</v>
      </c>
      <c r="L6996" t="s">
        <v>307</v>
      </c>
      <c r="M6996" t="s">
        <v>307</v>
      </c>
      <c r="N6996" t="s">
        <v>307</v>
      </c>
      <c r="O6996" t="s">
        <v>307</v>
      </c>
      <c r="P6996" t="s">
        <v>307</v>
      </c>
      <c r="Q6996" t="s">
        <v>307</v>
      </c>
      <c r="R6996" t="s">
        <v>307</v>
      </c>
      <c r="S6996" t="s">
        <v>307</v>
      </c>
      <c r="T6996" t="s">
        <v>307</v>
      </c>
      <c r="U6996" t="s">
        <v>307</v>
      </c>
      <c r="V6996" t="s">
        <v>307</v>
      </c>
      <c r="W6996" t="s">
        <v>307</v>
      </c>
      <c r="X6996" t="s">
        <v>307</v>
      </c>
      <c r="Y6996" t="s">
        <v>307</v>
      </c>
      <c r="Z6996" t="s">
        <v>307</v>
      </c>
      <c r="AA6996" t="s">
        <v>307</v>
      </c>
      <c r="AB6996" t="s">
        <v>307</v>
      </c>
      <c r="AC6996" t="s">
        <v>307</v>
      </c>
      <c r="AD6996" t="s">
        <v>307</v>
      </c>
      <c r="AE6996" t="s">
        <v>307</v>
      </c>
      <c r="AF6996" t="s">
        <v>307</v>
      </c>
      <c r="AG6996" t="s">
        <v>307</v>
      </c>
      <c r="AH6996" t="s">
        <v>307</v>
      </c>
      <c r="AI6996" t="s">
        <v>307</v>
      </c>
      <c r="AJ6996" t="s">
        <v>307</v>
      </c>
      <c r="AK6996" t="s">
        <v>307</v>
      </c>
      <c r="AL6996" t="s">
        <v>307</v>
      </c>
      <c r="AM6996" t="s">
        <v>307</v>
      </c>
      <c r="AN6996" t="s">
        <v>307</v>
      </c>
      <c r="AO6996" t="s">
        <v>307</v>
      </c>
      <c r="AP6996" t="s">
        <v>307</v>
      </c>
    </row>
    <row r="6997" spans="1:42" x14ac:dyDescent="0.25">
      <c r="A6997">
        <v>913</v>
      </c>
      <c r="B6997" t="s">
        <v>288</v>
      </c>
      <c r="C6997" t="s">
        <v>46</v>
      </c>
      <c r="D6997" t="s">
        <v>65</v>
      </c>
      <c r="E6997" t="s">
        <v>307</v>
      </c>
      <c r="F6997" t="s">
        <v>307</v>
      </c>
      <c r="G6997" t="s">
        <v>307</v>
      </c>
      <c r="H6997" t="s">
        <v>307</v>
      </c>
      <c r="I6997" t="s">
        <v>307</v>
      </c>
      <c r="J6997" t="s">
        <v>307</v>
      </c>
      <c r="K6997" t="s">
        <v>307</v>
      </c>
      <c r="L6997" t="s">
        <v>307</v>
      </c>
      <c r="M6997" t="s">
        <v>307</v>
      </c>
      <c r="N6997" t="s">
        <v>307</v>
      </c>
      <c r="O6997" t="s">
        <v>307</v>
      </c>
      <c r="P6997" t="s">
        <v>307</v>
      </c>
      <c r="Q6997" t="s">
        <v>307</v>
      </c>
      <c r="R6997" t="s">
        <v>307</v>
      </c>
      <c r="S6997" t="s">
        <v>307</v>
      </c>
      <c r="T6997" t="s">
        <v>307</v>
      </c>
      <c r="U6997" t="s">
        <v>307</v>
      </c>
      <c r="V6997" t="s">
        <v>307</v>
      </c>
      <c r="W6997" t="s">
        <v>307</v>
      </c>
      <c r="X6997" t="s">
        <v>307</v>
      </c>
      <c r="Y6997" t="s">
        <v>307</v>
      </c>
      <c r="Z6997" t="s">
        <v>307</v>
      </c>
    </row>
    <row r="6998" spans="1:42" x14ac:dyDescent="0.25">
      <c r="A6998">
        <v>913</v>
      </c>
      <c r="B6998" t="s">
        <v>288</v>
      </c>
      <c r="C6998" t="s">
        <v>46</v>
      </c>
      <c r="D6998" t="s">
        <v>66</v>
      </c>
      <c r="E6998" t="s">
        <v>307</v>
      </c>
      <c r="F6998" t="s">
        <v>307</v>
      </c>
      <c r="G6998" t="s">
        <v>307</v>
      </c>
      <c r="H6998" t="s">
        <v>307</v>
      </c>
      <c r="I6998" t="s">
        <v>307</v>
      </c>
      <c r="J6998" t="s">
        <v>307</v>
      </c>
      <c r="K6998" t="s">
        <v>307</v>
      </c>
      <c r="L6998" t="s">
        <v>307</v>
      </c>
      <c r="M6998" t="s">
        <v>307</v>
      </c>
      <c r="N6998" t="s">
        <v>307</v>
      </c>
      <c r="O6998" t="s">
        <v>307</v>
      </c>
      <c r="P6998" t="s">
        <v>307</v>
      </c>
      <c r="Q6998" t="s">
        <v>307</v>
      </c>
      <c r="R6998" t="s">
        <v>307</v>
      </c>
      <c r="S6998" t="s">
        <v>307</v>
      </c>
      <c r="T6998" t="s">
        <v>307</v>
      </c>
      <c r="U6998" t="s">
        <v>307</v>
      </c>
      <c r="V6998" t="s">
        <v>307</v>
      </c>
      <c r="W6998" t="s">
        <v>307</v>
      </c>
      <c r="X6998" t="s">
        <v>307</v>
      </c>
      <c r="Y6998" t="s">
        <v>307</v>
      </c>
      <c r="Z6998" t="s">
        <v>307</v>
      </c>
    </row>
    <row r="6999" spans="1:42" x14ac:dyDescent="0.25">
      <c r="A6999">
        <v>913</v>
      </c>
      <c r="B6999" t="s">
        <v>288</v>
      </c>
      <c r="C6999" t="s">
        <v>46</v>
      </c>
      <c r="D6999" t="s">
        <v>67</v>
      </c>
      <c r="E6999" t="s">
        <v>307</v>
      </c>
      <c r="F6999" t="s">
        <v>307</v>
      </c>
      <c r="G6999" t="s">
        <v>307</v>
      </c>
      <c r="H6999" t="s">
        <v>307</v>
      </c>
      <c r="I6999" t="s">
        <v>307</v>
      </c>
      <c r="J6999" t="s">
        <v>307</v>
      </c>
      <c r="K6999" t="s">
        <v>307</v>
      </c>
      <c r="L6999" t="s">
        <v>307</v>
      </c>
      <c r="M6999" t="s">
        <v>307</v>
      </c>
      <c r="N6999" t="s">
        <v>307</v>
      </c>
      <c r="O6999" t="s">
        <v>307</v>
      </c>
      <c r="P6999" t="s">
        <v>307</v>
      </c>
      <c r="Q6999" t="s">
        <v>307</v>
      </c>
      <c r="R6999" t="s">
        <v>307</v>
      </c>
      <c r="S6999" t="s">
        <v>307</v>
      </c>
      <c r="T6999" t="s">
        <v>307</v>
      </c>
      <c r="U6999" t="s">
        <v>307</v>
      </c>
      <c r="V6999" t="s">
        <v>307</v>
      </c>
      <c r="W6999" t="s">
        <v>307</v>
      </c>
      <c r="X6999" t="s">
        <v>307</v>
      </c>
      <c r="Y6999" t="s">
        <v>307</v>
      </c>
      <c r="Z6999" t="s">
        <v>307</v>
      </c>
    </row>
    <row r="7000" spans="1:42" x14ac:dyDescent="0.25">
      <c r="A7000">
        <v>913</v>
      </c>
      <c r="B7000" t="s">
        <v>288</v>
      </c>
      <c r="C7000" t="s">
        <v>46</v>
      </c>
      <c r="D7000" t="s">
        <v>68</v>
      </c>
      <c r="E7000" t="s">
        <v>307</v>
      </c>
      <c r="F7000" t="s">
        <v>307</v>
      </c>
      <c r="G7000" t="s">
        <v>307</v>
      </c>
      <c r="H7000" t="s">
        <v>307</v>
      </c>
      <c r="I7000" t="s">
        <v>307</v>
      </c>
      <c r="J7000" t="s">
        <v>307</v>
      </c>
      <c r="K7000" t="s">
        <v>307</v>
      </c>
      <c r="L7000" t="s">
        <v>307</v>
      </c>
      <c r="M7000" t="s">
        <v>307</v>
      </c>
      <c r="N7000" t="s">
        <v>307</v>
      </c>
      <c r="O7000" t="s">
        <v>307</v>
      </c>
      <c r="P7000" t="s">
        <v>307</v>
      </c>
      <c r="Q7000" t="s">
        <v>307</v>
      </c>
      <c r="R7000" t="s">
        <v>307</v>
      </c>
      <c r="S7000" t="s">
        <v>307</v>
      </c>
      <c r="T7000" t="s">
        <v>307</v>
      </c>
      <c r="U7000" t="s">
        <v>307</v>
      </c>
      <c r="V7000" t="s">
        <v>307</v>
      </c>
      <c r="W7000" t="s">
        <v>307</v>
      </c>
      <c r="X7000" t="s">
        <v>307</v>
      </c>
      <c r="Y7000" t="s">
        <v>307</v>
      </c>
      <c r="Z7000" t="s">
        <v>307</v>
      </c>
    </row>
    <row r="7001" spans="1:42" x14ac:dyDescent="0.25">
      <c r="A7001">
        <v>913</v>
      </c>
      <c r="B7001" t="s">
        <v>288</v>
      </c>
      <c r="C7001" t="s">
        <v>46</v>
      </c>
      <c r="D7001" t="s">
        <v>69</v>
      </c>
      <c r="E7001" t="s">
        <v>307</v>
      </c>
      <c r="F7001" t="s">
        <v>307</v>
      </c>
      <c r="G7001" t="s">
        <v>307</v>
      </c>
      <c r="H7001" t="s">
        <v>307</v>
      </c>
      <c r="I7001" t="s">
        <v>307</v>
      </c>
      <c r="J7001" t="s">
        <v>307</v>
      </c>
      <c r="K7001" t="s">
        <v>307</v>
      </c>
      <c r="L7001" t="s">
        <v>307</v>
      </c>
      <c r="M7001" t="s">
        <v>307</v>
      </c>
      <c r="N7001" t="s">
        <v>307</v>
      </c>
      <c r="O7001" t="s">
        <v>307</v>
      </c>
      <c r="P7001" t="s">
        <v>307</v>
      </c>
      <c r="Q7001" t="s">
        <v>307</v>
      </c>
      <c r="R7001" t="s">
        <v>307</v>
      </c>
      <c r="S7001" t="s">
        <v>307</v>
      </c>
      <c r="T7001" t="s">
        <v>307</v>
      </c>
      <c r="U7001" t="s">
        <v>307</v>
      </c>
      <c r="V7001" t="s">
        <v>307</v>
      </c>
      <c r="W7001" t="s">
        <v>307</v>
      </c>
      <c r="X7001" t="s">
        <v>307</v>
      </c>
      <c r="Y7001" t="s">
        <v>307</v>
      </c>
      <c r="Z7001" t="s">
        <v>307</v>
      </c>
    </row>
    <row r="7002" spans="1:42" x14ac:dyDescent="0.25">
      <c r="A7002">
        <v>913</v>
      </c>
      <c r="B7002" t="s">
        <v>288</v>
      </c>
      <c r="C7002" t="s">
        <v>46</v>
      </c>
      <c r="D7002" t="s">
        <v>70</v>
      </c>
      <c r="E7002" t="s">
        <v>307</v>
      </c>
      <c r="F7002" t="s">
        <v>307</v>
      </c>
      <c r="G7002" t="s">
        <v>307</v>
      </c>
      <c r="H7002" t="s">
        <v>307</v>
      </c>
      <c r="I7002" t="s">
        <v>307</v>
      </c>
      <c r="J7002" t="s">
        <v>307</v>
      </c>
      <c r="K7002" t="s">
        <v>307</v>
      </c>
      <c r="L7002" t="s">
        <v>307</v>
      </c>
      <c r="M7002" t="s">
        <v>307</v>
      </c>
      <c r="N7002" t="s">
        <v>307</v>
      </c>
      <c r="O7002" t="s">
        <v>307</v>
      </c>
      <c r="P7002" t="s">
        <v>307</v>
      </c>
      <c r="Q7002" t="s">
        <v>307</v>
      </c>
      <c r="R7002" t="s">
        <v>307</v>
      </c>
      <c r="S7002" t="s">
        <v>307</v>
      </c>
      <c r="T7002" t="s">
        <v>307</v>
      </c>
      <c r="U7002" t="s">
        <v>307</v>
      </c>
      <c r="V7002" t="s">
        <v>307</v>
      </c>
      <c r="W7002" t="s">
        <v>307</v>
      </c>
      <c r="X7002" t="s">
        <v>307</v>
      </c>
      <c r="Y7002" t="s">
        <v>307</v>
      </c>
      <c r="Z7002" t="s">
        <v>307</v>
      </c>
    </row>
    <row r="7003" spans="1:42" x14ac:dyDescent="0.25">
      <c r="A7003">
        <v>913</v>
      </c>
      <c r="B7003" t="s">
        <v>288</v>
      </c>
      <c r="C7003" t="s">
        <v>46</v>
      </c>
      <c r="D7003" t="s">
        <v>71</v>
      </c>
      <c r="E7003" t="s">
        <v>307</v>
      </c>
      <c r="F7003" t="s">
        <v>307</v>
      </c>
      <c r="G7003" t="s">
        <v>307</v>
      </c>
      <c r="H7003" t="s">
        <v>307</v>
      </c>
      <c r="I7003" t="s">
        <v>307</v>
      </c>
      <c r="J7003" t="s">
        <v>307</v>
      </c>
      <c r="K7003" t="s">
        <v>307</v>
      </c>
      <c r="L7003" t="s">
        <v>307</v>
      </c>
      <c r="M7003" t="s">
        <v>307</v>
      </c>
      <c r="N7003" t="s">
        <v>307</v>
      </c>
      <c r="O7003" t="s">
        <v>307</v>
      </c>
      <c r="P7003" t="s">
        <v>307</v>
      </c>
      <c r="Q7003" t="s">
        <v>307</v>
      </c>
      <c r="R7003" t="s">
        <v>307</v>
      </c>
      <c r="S7003" t="s">
        <v>307</v>
      </c>
      <c r="T7003" t="s">
        <v>307</v>
      </c>
      <c r="U7003" t="s">
        <v>307</v>
      </c>
      <c r="V7003" t="s">
        <v>307</v>
      </c>
      <c r="W7003" t="s">
        <v>307</v>
      </c>
      <c r="X7003" t="s">
        <v>307</v>
      </c>
      <c r="Y7003" t="s">
        <v>307</v>
      </c>
      <c r="Z7003" t="s">
        <v>307</v>
      </c>
    </row>
    <row r="7004" spans="1:42" x14ac:dyDescent="0.25">
      <c r="A7004">
        <v>913</v>
      </c>
      <c r="B7004" t="s">
        <v>288</v>
      </c>
      <c r="C7004" t="s">
        <v>46</v>
      </c>
      <c r="D7004" t="s">
        <v>72</v>
      </c>
      <c r="E7004" t="s">
        <v>307</v>
      </c>
      <c r="F7004" t="s">
        <v>307</v>
      </c>
      <c r="G7004" t="s">
        <v>307</v>
      </c>
      <c r="H7004" t="s">
        <v>307</v>
      </c>
      <c r="I7004" t="s">
        <v>307</v>
      </c>
      <c r="J7004" t="s">
        <v>307</v>
      </c>
      <c r="K7004" t="s">
        <v>307</v>
      </c>
      <c r="L7004" t="s">
        <v>307</v>
      </c>
      <c r="M7004" t="s">
        <v>307</v>
      </c>
      <c r="N7004" t="s">
        <v>307</v>
      </c>
      <c r="O7004" t="s">
        <v>307</v>
      </c>
      <c r="P7004" t="s">
        <v>307</v>
      </c>
      <c r="Q7004" t="s">
        <v>307</v>
      </c>
      <c r="R7004" t="s">
        <v>307</v>
      </c>
      <c r="S7004" t="s">
        <v>307</v>
      </c>
      <c r="T7004" t="s">
        <v>307</v>
      </c>
      <c r="U7004" t="s">
        <v>307</v>
      </c>
      <c r="V7004" t="s">
        <v>307</v>
      </c>
      <c r="W7004" t="s">
        <v>307</v>
      </c>
      <c r="X7004" t="s">
        <v>307</v>
      </c>
      <c r="Y7004" t="s">
        <v>307</v>
      </c>
      <c r="Z7004" t="s">
        <v>307</v>
      </c>
    </row>
    <row r="7005" spans="1:42" x14ac:dyDescent="0.25">
      <c r="A7005">
        <v>913</v>
      </c>
      <c r="B7005" t="s">
        <v>288</v>
      </c>
      <c r="C7005" t="s">
        <v>46</v>
      </c>
      <c r="D7005" t="s">
        <v>47</v>
      </c>
      <c r="E7005" t="s">
        <v>307</v>
      </c>
      <c r="F7005" t="s">
        <v>307</v>
      </c>
      <c r="G7005" t="s">
        <v>307</v>
      </c>
      <c r="H7005" t="s">
        <v>307</v>
      </c>
      <c r="I7005" t="s">
        <v>307</v>
      </c>
      <c r="J7005" t="s">
        <v>307</v>
      </c>
      <c r="K7005" t="s">
        <v>307</v>
      </c>
      <c r="L7005" t="s">
        <v>307</v>
      </c>
      <c r="M7005" t="s">
        <v>307</v>
      </c>
      <c r="N7005" t="s">
        <v>307</v>
      </c>
      <c r="O7005" t="s">
        <v>307</v>
      </c>
      <c r="P7005" t="s">
        <v>307</v>
      </c>
      <c r="Q7005" t="s">
        <v>307</v>
      </c>
      <c r="R7005" t="s">
        <v>307</v>
      </c>
      <c r="S7005" t="s">
        <v>307</v>
      </c>
      <c r="T7005" t="s">
        <v>307</v>
      </c>
      <c r="U7005" t="s">
        <v>307</v>
      </c>
      <c r="V7005" t="s">
        <v>307</v>
      </c>
      <c r="W7005" t="s">
        <v>307</v>
      </c>
      <c r="X7005" t="s">
        <v>307</v>
      </c>
      <c r="Y7005" t="s">
        <v>307</v>
      </c>
      <c r="Z7005" t="s">
        <v>307</v>
      </c>
    </row>
    <row r="7006" spans="1:42" x14ac:dyDescent="0.25">
      <c r="A7006">
        <v>913</v>
      </c>
      <c r="B7006" t="s">
        <v>288</v>
      </c>
      <c r="C7006" t="s">
        <v>46</v>
      </c>
      <c r="D7006" t="s">
        <v>48</v>
      </c>
      <c r="E7006" t="s">
        <v>307</v>
      </c>
      <c r="F7006" t="s">
        <v>307</v>
      </c>
      <c r="G7006" t="s">
        <v>307</v>
      </c>
      <c r="H7006" t="s">
        <v>307</v>
      </c>
      <c r="I7006" t="s">
        <v>307</v>
      </c>
      <c r="J7006" t="s">
        <v>307</v>
      </c>
      <c r="K7006" t="s">
        <v>307</v>
      </c>
      <c r="L7006" t="s">
        <v>307</v>
      </c>
      <c r="M7006" t="s">
        <v>307</v>
      </c>
      <c r="N7006" t="s">
        <v>307</v>
      </c>
      <c r="O7006" t="s">
        <v>307</v>
      </c>
      <c r="P7006" t="s">
        <v>307</v>
      </c>
      <c r="Q7006" t="s">
        <v>307</v>
      </c>
      <c r="R7006" t="s">
        <v>307</v>
      </c>
      <c r="S7006" t="s">
        <v>307</v>
      </c>
      <c r="T7006" t="s">
        <v>307</v>
      </c>
      <c r="U7006" t="s">
        <v>307</v>
      </c>
      <c r="V7006" t="s">
        <v>307</v>
      </c>
      <c r="W7006" t="s">
        <v>307</v>
      </c>
      <c r="X7006" t="s">
        <v>307</v>
      </c>
      <c r="Y7006" t="s">
        <v>307</v>
      </c>
      <c r="Z7006" t="s">
        <v>307</v>
      </c>
    </row>
    <row r="7007" spans="1:42" x14ac:dyDescent="0.25">
      <c r="A7007">
        <v>913</v>
      </c>
      <c r="B7007" t="s">
        <v>288</v>
      </c>
      <c r="C7007" t="s">
        <v>46</v>
      </c>
      <c r="D7007" t="s">
        <v>49</v>
      </c>
      <c r="E7007" t="s">
        <v>307</v>
      </c>
      <c r="F7007" t="s">
        <v>307</v>
      </c>
      <c r="G7007" t="s">
        <v>307</v>
      </c>
      <c r="H7007" t="s">
        <v>307</v>
      </c>
      <c r="I7007" t="s">
        <v>307</v>
      </c>
      <c r="J7007" t="s">
        <v>307</v>
      </c>
      <c r="K7007" t="s">
        <v>307</v>
      </c>
      <c r="L7007" t="s">
        <v>307</v>
      </c>
      <c r="M7007" t="s">
        <v>307</v>
      </c>
      <c r="N7007" t="s">
        <v>307</v>
      </c>
      <c r="O7007" t="s">
        <v>307</v>
      </c>
      <c r="P7007" t="s">
        <v>307</v>
      </c>
      <c r="Q7007" t="s">
        <v>307</v>
      </c>
      <c r="R7007" t="s">
        <v>307</v>
      </c>
      <c r="S7007" t="s">
        <v>307</v>
      </c>
      <c r="T7007" t="s">
        <v>307</v>
      </c>
      <c r="U7007" t="s">
        <v>307</v>
      </c>
      <c r="V7007" t="s">
        <v>307</v>
      </c>
      <c r="W7007" t="s">
        <v>307</v>
      </c>
      <c r="X7007" t="s">
        <v>307</v>
      </c>
      <c r="Y7007" t="s">
        <v>307</v>
      </c>
      <c r="Z7007" t="s">
        <v>307</v>
      </c>
    </row>
    <row r="7008" spans="1:42" x14ac:dyDescent="0.25">
      <c r="A7008">
        <v>913</v>
      </c>
      <c r="B7008" t="s">
        <v>288</v>
      </c>
      <c r="C7008" t="s">
        <v>41</v>
      </c>
      <c r="D7008" t="s">
        <v>48</v>
      </c>
      <c r="E7008" t="s">
        <v>307</v>
      </c>
      <c r="F7008" t="s">
        <v>307</v>
      </c>
      <c r="G7008" t="s">
        <v>307</v>
      </c>
      <c r="H7008" t="s">
        <v>307</v>
      </c>
      <c r="I7008" t="s">
        <v>307</v>
      </c>
      <c r="J7008" t="s">
        <v>307</v>
      </c>
      <c r="K7008" t="s">
        <v>307</v>
      </c>
      <c r="L7008" t="s">
        <v>307</v>
      </c>
      <c r="M7008" t="s">
        <v>307</v>
      </c>
      <c r="N7008" t="s">
        <v>307</v>
      </c>
      <c r="O7008" t="s">
        <v>307</v>
      </c>
      <c r="P7008" t="s">
        <v>307</v>
      </c>
      <c r="Q7008" t="s">
        <v>307</v>
      </c>
      <c r="R7008" t="s">
        <v>307</v>
      </c>
      <c r="S7008" t="s">
        <v>307</v>
      </c>
      <c r="T7008" t="s">
        <v>307</v>
      </c>
      <c r="U7008" t="s">
        <v>307</v>
      </c>
      <c r="V7008" t="s">
        <v>307</v>
      </c>
      <c r="W7008" t="s">
        <v>307</v>
      </c>
      <c r="X7008" t="s">
        <v>307</v>
      </c>
      <c r="Y7008" t="s">
        <v>307</v>
      </c>
      <c r="Z7008" t="s">
        <v>307</v>
      </c>
    </row>
    <row r="7009" spans="1:23" x14ac:dyDescent="0.25">
      <c r="A7009">
        <v>913</v>
      </c>
      <c r="B7009" t="s">
        <v>288</v>
      </c>
      <c r="C7009" t="s">
        <v>459</v>
      </c>
      <c r="D7009" t="s">
        <v>48</v>
      </c>
      <c r="E7009" t="s">
        <v>307</v>
      </c>
      <c r="F7009" t="s">
        <v>307</v>
      </c>
      <c r="G7009" t="s">
        <v>307</v>
      </c>
      <c r="H7009" t="s">
        <v>307</v>
      </c>
      <c r="I7009" t="s">
        <v>307</v>
      </c>
      <c r="J7009" t="s">
        <v>307</v>
      </c>
      <c r="K7009" t="s">
        <v>307</v>
      </c>
      <c r="L7009" t="s">
        <v>307</v>
      </c>
      <c r="M7009" t="s">
        <v>307</v>
      </c>
      <c r="N7009" t="s">
        <v>307</v>
      </c>
      <c r="O7009" t="s">
        <v>307</v>
      </c>
      <c r="P7009" t="s">
        <v>307</v>
      </c>
      <c r="Q7009" t="s">
        <v>307</v>
      </c>
    </row>
    <row r="7010" spans="1:23" x14ac:dyDescent="0.25">
      <c r="A7010">
        <v>913</v>
      </c>
      <c r="B7010" t="s">
        <v>288</v>
      </c>
      <c r="C7010" t="s">
        <v>304</v>
      </c>
      <c r="D7010" t="s">
        <v>48</v>
      </c>
      <c r="E7010" t="s">
        <v>307</v>
      </c>
      <c r="F7010" t="s">
        <v>307</v>
      </c>
      <c r="G7010" t="s">
        <v>307</v>
      </c>
      <c r="H7010" t="s">
        <v>307</v>
      </c>
      <c r="I7010" t="s">
        <v>307</v>
      </c>
      <c r="J7010" t="s">
        <v>307</v>
      </c>
      <c r="K7010" t="s">
        <v>307</v>
      </c>
      <c r="L7010" t="s">
        <v>307</v>
      </c>
      <c r="M7010" t="s">
        <v>307</v>
      </c>
      <c r="N7010" t="s">
        <v>307</v>
      </c>
      <c r="O7010" t="s">
        <v>307</v>
      </c>
      <c r="P7010" t="s">
        <v>307</v>
      </c>
      <c r="Q7010" t="s">
        <v>307</v>
      </c>
    </row>
    <row r="7011" spans="1:23" x14ac:dyDescent="0.25">
      <c r="A7011">
        <v>913</v>
      </c>
      <c r="B7011" t="s">
        <v>288</v>
      </c>
      <c r="C7011" t="s">
        <v>433</v>
      </c>
      <c r="D7011" t="s">
        <v>48</v>
      </c>
      <c r="E7011" t="s">
        <v>307</v>
      </c>
      <c r="F7011" t="s">
        <v>307</v>
      </c>
      <c r="G7011" t="s">
        <v>307</v>
      </c>
      <c r="H7011" t="s">
        <v>307</v>
      </c>
      <c r="I7011" t="s">
        <v>307</v>
      </c>
      <c r="J7011" t="s">
        <v>307</v>
      </c>
      <c r="K7011" t="s">
        <v>307</v>
      </c>
      <c r="L7011" t="s">
        <v>307</v>
      </c>
      <c r="M7011" t="s">
        <v>307</v>
      </c>
      <c r="N7011" t="s">
        <v>307</v>
      </c>
      <c r="O7011" t="s">
        <v>307</v>
      </c>
      <c r="P7011" t="s">
        <v>307</v>
      </c>
      <c r="Q7011" t="s">
        <v>307</v>
      </c>
    </row>
    <row r="7012" spans="1:23" x14ac:dyDescent="0.25">
      <c r="A7012">
        <v>913</v>
      </c>
      <c r="B7012" t="s">
        <v>288</v>
      </c>
      <c r="C7012" t="s">
        <v>305</v>
      </c>
      <c r="D7012" t="s">
        <v>48</v>
      </c>
      <c r="E7012" t="s">
        <v>307</v>
      </c>
      <c r="F7012" t="s">
        <v>307</v>
      </c>
      <c r="G7012" t="s">
        <v>307</v>
      </c>
      <c r="H7012" t="s">
        <v>307</v>
      </c>
      <c r="I7012" t="s">
        <v>307</v>
      </c>
      <c r="J7012" t="s">
        <v>307</v>
      </c>
      <c r="K7012" t="s">
        <v>307</v>
      </c>
      <c r="L7012" t="s">
        <v>307</v>
      </c>
      <c r="M7012" t="s">
        <v>307</v>
      </c>
      <c r="N7012" t="s">
        <v>307</v>
      </c>
      <c r="O7012" t="s">
        <v>307</v>
      </c>
      <c r="P7012" t="s">
        <v>307</v>
      </c>
      <c r="Q7012" t="s">
        <v>307</v>
      </c>
    </row>
    <row r="7013" spans="1:23" x14ac:dyDescent="0.25">
      <c r="A7013">
        <v>913</v>
      </c>
      <c r="B7013" t="s">
        <v>288</v>
      </c>
      <c r="C7013" t="s">
        <v>306</v>
      </c>
      <c r="D7013" t="s">
        <v>48</v>
      </c>
      <c r="E7013" t="s">
        <v>307</v>
      </c>
      <c r="F7013" t="s">
        <v>307</v>
      </c>
      <c r="G7013" t="s">
        <v>307</v>
      </c>
      <c r="H7013" t="s">
        <v>307</v>
      </c>
      <c r="I7013" t="s">
        <v>307</v>
      </c>
      <c r="J7013" t="s">
        <v>307</v>
      </c>
      <c r="K7013" t="s">
        <v>307</v>
      </c>
      <c r="L7013" t="s">
        <v>307</v>
      </c>
      <c r="M7013" t="s">
        <v>307</v>
      </c>
      <c r="N7013" t="s">
        <v>307</v>
      </c>
      <c r="O7013" t="s">
        <v>307</v>
      </c>
      <c r="P7013" t="s">
        <v>307</v>
      </c>
      <c r="Q7013" t="s">
        <v>307</v>
      </c>
    </row>
    <row r="7014" spans="1:23" x14ac:dyDescent="0.25">
      <c r="A7014">
        <v>913</v>
      </c>
      <c r="B7014" t="s">
        <v>288</v>
      </c>
      <c r="C7014" t="s">
        <v>44</v>
      </c>
      <c r="D7014" t="s">
        <v>54</v>
      </c>
      <c r="E7014" t="s">
        <v>307</v>
      </c>
      <c r="F7014" t="s">
        <v>307</v>
      </c>
      <c r="G7014" t="s">
        <v>307</v>
      </c>
      <c r="H7014" t="s">
        <v>307</v>
      </c>
      <c r="I7014" t="s">
        <v>307</v>
      </c>
      <c r="J7014" t="s">
        <v>307</v>
      </c>
      <c r="K7014" t="s">
        <v>307</v>
      </c>
      <c r="L7014" t="s">
        <v>307</v>
      </c>
      <c r="M7014" t="s">
        <v>307</v>
      </c>
      <c r="N7014" t="s">
        <v>307</v>
      </c>
      <c r="O7014" t="s">
        <v>307</v>
      </c>
      <c r="P7014" t="s">
        <v>307</v>
      </c>
      <c r="Q7014" t="s">
        <v>307</v>
      </c>
      <c r="R7014" t="s">
        <v>307</v>
      </c>
      <c r="S7014" t="s">
        <v>307</v>
      </c>
      <c r="T7014" t="s">
        <v>307</v>
      </c>
      <c r="U7014" t="s">
        <v>307</v>
      </c>
      <c r="V7014" t="s">
        <v>307</v>
      </c>
      <c r="W7014" t="s">
        <v>307</v>
      </c>
    </row>
    <row r="7015" spans="1:23" x14ac:dyDescent="0.25">
      <c r="A7015">
        <v>913</v>
      </c>
      <c r="B7015" t="s">
        <v>288</v>
      </c>
      <c r="C7015" t="s">
        <v>44</v>
      </c>
      <c r="D7015" t="s">
        <v>55</v>
      </c>
      <c r="E7015" t="s">
        <v>307</v>
      </c>
      <c r="F7015" t="s">
        <v>307</v>
      </c>
      <c r="G7015" t="s">
        <v>307</v>
      </c>
      <c r="H7015" t="s">
        <v>307</v>
      </c>
      <c r="I7015" t="s">
        <v>307</v>
      </c>
      <c r="J7015" t="s">
        <v>307</v>
      </c>
      <c r="K7015" t="s">
        <v>307</v>
      </c>
      <c r="L7015" t="s">
        <v>307</v>
      </c>
      <c r="M7015" t="s">
        <v>307</v>
      </c>
      <c r="N7015" t="s">
        <v>307</v>
      </c>
      <c r="O7015" t="s">
        <v>307</v>
      </c>
      <c r="P7015" t="s">
        <v>307</v>
      </c>
      <c r="Q7015" t="s">
        <v>307</v>
      </c>
      <c r="R7015" t="s">
        <v>307</v>
      </c>
      <c r="S7015" t="s">
        <v>307</v>
      </c>
      <c r="T7015" t="s">
        <v>307</v>
      </c>
      <c r="U7015" t="s">
        <v>307</v>
      </c>
      <c r="V7015" t="s">
        <v>307</v>
      </c>
      <c r="W7015" t="s">
        <v>307</v>
      </c>
    </row>
    <row r="7016" spans="1:23" x14ac:dyDescent="0.25">
      <c r="A7016">
        <v>913</v>
      </c>
      <c r="B7016" t="s">
        <v>288</v>
      </c>
      <c r="C7016" t="s">
        <v>44</v>
      </c>
      <c r="D7016" t="s">
        <v>56</v>
      </c>
      <c r="E7016" t="s">
        <v>307</v>
      </c>
      <c r="F7016" t="s">
        <v>307</v>
      </c>
      <c r="G7016" t="s">
        <v>307</v>
      </c>
      <c r="H7016" t="s">
        <v>307</v>
      </c>
      <c r="I7016" t="s">
        <v>307</v>
      </c>
      <c r="J7016" t="s">
        <v>307</v>
      </c>
      <c r="K7016" t="s">
        <v>307</v>
      </c>
      <c r="L7016" t="s">
        <v>307</v>
      </c>
      <c r="M7016" t="s">
        <v>307</v>
      </c>
      <c r="N7016" t="s">
        <v>307</v>
      </c>
      <c r="O7016" t="s">
        <v>307</v>
      </c>
      <c r="P7016" t="s">
        <v>307</v>
      </c>
      <c r="Q7016" t="s">
        <v>307</v>
      </c>
      <c r="R7016" t="s">
        <v>307</v>
      </c>
      <c r="S7016" t="s">
        <v>307</v>
      </c>
      <c r="T7016" t="s">
        <v>307</v>
      </c>
      <c r="U7016" t="s">
        <v>307</v>
      </c>
      <c r="V7016" t="s">
        <v>307</v>
      </c>
      <c r="W7016" t="s">
        <v>307</v>
      </c>
    </row>
    <row r="7017" spans="1:23" x14ac:dyDescent="0.25">
      <c r="A7017">
        <v>913</v>
      </c>
      <c r="B7017" t="s">
        <v>288</v>
      </c>
      <c r="C7017" t="s">
        <v>44</v>
      </c>
      <c r="D7017" t="s">
        <v>57</v>
      </c>
      <c r="E7017" t="s">
        <v>307</v>
      </c>
      <c r="F7017" t="s">
        <v>307</v>
      </c>
      <c r="G7017" t="s">
        <v>307</v>
      </c>
      <c r="H7017" t="s">
        <v>307</v>
      </c>
      <c r="I7017" t="s">
        <v>307</v>
      </c>
      <c r="J7017" t="s">
        <v>307</v>
      </c>
      <c r="K7017" t="s">
        <v>307</v>
      </c>
      <c r="L7017" t="s">
        <v>307</v>
      </c>
      <c r="M7017" t="s">
        <v>307</v>
      </c>
      <c r="N7017" t="s">
        <v>307</v>
      </c>
      <c r="O7017" t="s">
        <v>307</v>
      </c>
      <c r="P7017" t="s">
        <v>307</v>
      </c>
      <c r="Q7017" t="s">
        <v>307</v>
      </c>
      <c r="R7017" t="s">
        <v>307</v>
      </c>
      <c r="S7017" t="s">
        <v>307</v>
      </c>
      <c r="T7017" t="s">
        <v>307</v>
      </c>
      <c r="U7017" t="s">
        <v>307</v>
      </c>
      <c r="V7017" t="s">
        <v>307</v>
      </c>
      <c r="W7017" t="s">
        <v>307</v>
      </c>
    </row>
    <row r="7018" spans="1:23" x14ac:dyDescent="0.25">
      <c r="A7018">
        <v>913</v>
      </c>
      <c r="B7018" t="s">
        <v>288</v>
      </c>
      <c r="C7018" t="s">
        <v>44</v>
      </c>
      <c r="D7018" t="s">
        <v>58</v>
      </c>
      <c r="E7018" t="s">
        <v>307</v>
      </c>
      <c r="F7018" t="s">
        <v>307</v>
      </c>
      <c r="G7018" t="s">
        <v>307</v>
      </c>
      <c r="H7018" t="s">
        <v>307</v>
      </c>
      <c r="I7018" t="s">
        <v>307</v>
      </c>
      <c r="J7018" t="s">
        <v>307</v>
      </c>
      <c r="K7018" t="s">
        <v>307</v>
      </c>
      <c r="L7018" t="s">
        <v>307</v>
      </c>
      <c r="M7018" t="s">
        <v>307</v>
      </c>
      <c r="N7018" t="s">
        <v>307</v>
      </c>
      <c r="O7018" t="s">
        <v>307</v>
      </c>
      <c r="P7018" t="s">
        <v>307</v>
      </c>
      <c r="Q7018" t="s">
        <v>307</v>
      </c>
      <c r="R7018" t="s">
        <v>307</v>
      </c>
      <c r="S7018" t="s">
        <v>307</v>
      </c>
      <c r="T7018" t="s">
        <v>307</v>
      </c>
      <c r="U7018" t="s">
        <v>307</v>
      </c>
      <c r="V7018" t="s">
        <v>307</v>
      </c>
      <c r="W7018" t="s">
        <v>307</v>
      </c>
    </row>
    <row r="7019" spans="1:23" x14ac:dyDescent="0.25">
      <c r="A7019">
        <v>913</v>
      </c>
      <c r="B7019" t="s">
        <v>288</v>
      </c>
      <c r="C7019" t="s">
        <v>44</v>
      </c>
      <c r="D7019" t="s">
        <v>59</v>
      </c>
      <c r="E7019" t="s">
        <v>307</v>
      </c>
      <c r="F7019" t="s">
        <v>307</v>
      </c>
      <c r="G7019" t="s">
        <v>307</v>
      </c>
      <c r="H7019" t="s">
        <v>307</v>
      </c>
      <c r="I7019" t="s">
        <v>307</v>
      </c>
      <c r="J7019" t="s">
        <v>307</v>
      </c>
      <c r="K7019" t="s">
        <v>307</v>
      </c>
      <c r="L7019" t="s">
        <v>307</v>
      </c>
      <c r="M7019" t="s">
        <v>307</v>
      </c>
      <c r="N7019" t="s">
        <v>307</v>
      </c>
      <c r="O7019" t="s">
        <v>307</v>
      </c>
      <c r="P7019" t="s">
        <v>307</v>
      </c>
      <c r="Q7019" t="s">
        <v>307</v>
      </c>
      <c r="R7019" t="s">
        <v>307</v>
      </c>
      <c r="S7019" t="s">
        <v>307</v>
      </c>
      <c r="T7019" t="s">
        <v>307</v>
      </c>
      <c r="U7019" t="s">
        <v>307</v>
      </c>
      <c r="V7019" t="s">
        <v>307</v>
      </c>
      <c r="W7019" t="s">
        <v>307</v>
      </c>
    </row>
    <row r="7020" spans="1:23" x14ac:dyDescent="0.25">
      <c r="A7020">
        <v>913</v>
      </c>
      <c r="B7020" t="s">
        <v>288</v>
      </c>
      <c r="C7020" t="s">
        <v>44</v>
      </c>
      <c r="D7020" t="s">
        <v>60</v>
      </c>
      <c r="E7020" t="s">
        <v>307</v>
      </c>
      <c r="F7020" t="s">
        <v>307</v>
      </c>
      <c r="G7020" t="s">
        <v>307</v>
      </c>
      <c r="H7020" t="s">
        <v>307</v>
      </c>
      <c r="I7020" t="s">
        <v>307</v>
      </c>
      <c r="J7020" t="s">
        <v>307</v>
      </c>
      <c r="K7020" t="s">
        <v>307</v>
      </c>
      <c r="L7020" t="s">
        <v>307</v>
      </c>
      <c r="M7020" t="s">
        <v>307</v>
      </c>
      <c r="N7020" t="s">
        <v>307</v>
      </c>
      <c r="O7020" t="s">
        <v>307</v>
      </c>
      <c r="P7020" t="s">
        <v>307</v>
      </c>
      <c r="Q7020" t="s">
        <v>307</v>
      </c>
      <c r="R7020" t="s">
        <v>307</v>
      </c>
      <c r="S7020" t="s">
        <v>307</v>
      </c>
      <c r="T7020" t="s">
        <v>307</v>
      </c>
      <c r="U7020" t="s">
        <v>307</v>
      </c>
      <c r="V7020" t="s">
        <v>307</v>
      </c>
      <c r="W7020" t="s">
        <v>307</v>
      </c>
    </row>
    <row r="7021" spans="1:23" x14ac:dyDescent="0.25">
      <c r="A7021">
        <v>913</v>
      </c>
      <c r="B7021" t="s">
        <v>288</v>
      </c>
      <c r="C7021" t="s">
        <v>44</v>
      </c>
      <c r="D7021" t="s">
        <v>61</v>
      </c>
      <c r="E7021" t="s">
        <v>307</v>
      </c>
      <c r="F7021" t="s">
        <v>307</v>
      </c>
      <c r="G7021" t="s">
        <v>307</v>
      </c>
      <c r="H7021" t="s">
        <v>307</v>
      </c>
      <c r="I7021" t="s">
        <v>307</v>
      </c>
      <c r="J7021" t="s">
        <v>307</v>
      </c>
      <c r="K7021" t="s">
        <v>307</v>
      </c>
      <c r="L7021" t="s">
        <v>307</v>
      </c>
      <c r="M7021" t="s">
        <v>307</v>
      </c>
      <c r="N7021" t="s">
        <v>307</v>
      </c>
      <c r="O7021" t="s">
        <v>307</v>
      </c>
      <c r="P7021" t="s">
        <v>307</v>
      </c>
      <c r="Q7021" t="s">
        <v>307</v>
      </c>
      <c r="R7021" t="s">
        <v>307</v>
      </c>
      <c r="S7021" t="s">
        <v>307</v>
      </c>
      <c r="T7021" t="s">
        <v>307</v>
      </c>
      <c r="U7021" t="s">
        <v>307</v>
      </c>
      <c r="V7021" t="s">
        <v>307</v>
      </c>
      <c r="W7021" t="s">
        <v>307</v>
      </c>
    </row>
    <row r="7022" spans="1:23" x14ac:dyDescent="0.25">
      <c r="A7022">
        <v>913</v>
      </c>
      <c r="B7022" t="s">
        <v>288</v>
      </c>
      <c r="C7022" t="s">
        <v>44</v>
      </c>
      <c r="D7022" t="s">
        <v>62</v>
      </c>
      <c r="E7022" t="s">
        <v>307</v>
      </c>
      <c r="F7022" t="s">
        <v>307</v>
      </c>
      <c r="G7022" t="s">
        <v>307</v>
      </c>
      <c r="H7022" t="s">
        <v>307</v>
      </c>
      <c r="I7022" t="s">
        <v>307</v>
      </c>
      <c r="J7022" t="s">
        <v>307</v>
      </c>
      <c r="K7022" t="s">
        <v>307</v>
      </c>
      <c r="L7022" t="s">
        <v>307</v>
      </c>
      <c r="M7022" t="s">
        <v>307</v>
      </c>
      <c r="N7022" t="s">
        <v>307</v>
      </c>
      <c r="O7022" t="s">
        <v>307</v>
      </c>
      <c r="P7022" t="s">
        <v>307</v>
      </c>
      <c r="Q7022" t="s">
        <v>307</v>
      </c>
      <c r="R7022" t="s">
        <v>307</v>
      </c>
      <c r="S7022" t="s">
        <v>307</v>
      </c>
      <c r="T7022" t="s">
        <v>307</v>
      </c>
      <c r="U7022" t="s">
        <v>307</v>
      </c>
      <c r="V7022" t="s">
        <v>307</v>
      </c>
      <c r="W7022" t="s">
        <v>307</v>
      </c>
    </row>
    <row r="7023" spans="1:23" x14ac:dyDescent="0.25">
      <c r="A7023">
        <v>913</v>
      </c>
      <c r="B7023" t="s">
        <v>288</v>
      </c>
      <c r="C7023" t="s">
        <v>450</v>
      </c>
      <c r="D7023" t="s">
        <v>48</v>
      </c>
      <c r="E7023" t="s">
        <v>307</v>
      </c>
      <c r="F7023" t="s">
        <v>307</v>
      </c>
      <c r="G7023" t="s">
        <v>307</v>
      </c>
      <c r="H7023" t="s">
        <v>307</v>
      </c>
      <c r="I7023" t="s">
        <v>307</v>
      </c>
      <c r="J7023" t="s">
        <v>307</v>
      </c>
      <c r="K7023" t="s">
        <v>307</v>
      </c>
      <c r="L7023" t="s">
        <v>307</v>
      </c>
      <c r="M7023" t="s">
        <v>307</v>
      </c>
      <c r="N7023" t="s">
        <v>307</v>
      </c>
      <c r="O7023" t="s">
        <v>307</v>
      </c>
      <c r="P7023" t="s">
        <v>307</v>
      </c>
      <c r="Q7023" t="s">
        <v>307</v>
      </c>
      <c r="R7023" t="s">
        <v>307</v>
      </c>
    </row>
    <row r="7024" spans="1:23" x14ac:dyDescent="0.25">
      <c r="A7024">
        <v>913</v>
      </c>
      <c r="B7024" t="s">
        <v>288</v>
      </c>
      <c r="C7024" t="s">
        <v>449</v>
      </c>
      <c r="D7024" t="s">
        <v>48</v>
      </c>
      <c r="E7024" t="s">
        <v>307</v>
      </c>
      <c r="F7024" t="s">
        <v>307</v>
      </c>
      <c r="G7024" t="s">
        <v>307</v>
      </c>
      <c r="H7024" t="s">
        <v>307</v>
      </c>
      <c r="I7024" t="s">
        <v>307</v>
      </c>
      <c r="J7024" t="s">
        <v>307</v>
      </c>
      <c r="K7024" t="s">
        <v>307</v>
      </c>
      <c r="L7024" t="s">
        <v>307</v>
      </c>
      <c r="M7024" t="s">
        <v>307</v>
      </c>
      <c r="N7024" t="s">
        <v>307</v>
      </c>
      <c r="O7024" t="s">
        <v>307</v>
      </c>
      <c r="P7024" t="s">
        <v>307</v>
      </c>
      <c r="Q7024" t="s">
        <v>307</v>
      </c>
      <c r="R7024" t="s">
        <v>307</v>
      </c>
    </row>
    <row r="7025" spans="1:26" x14ac:dyDescent="0.25">
      <c r="A7025">
        <v>913</v>
      </c>
      <c r="B7025" t="s">
        <v>288</v>
      </c>
      <c r="C7025" t="s">
        <v>475</v>
      </c>
      <c r="D7025" t="s">
        <v>48</v>
      </c>
      <c r="E7025" t="s">
        <v>307</v>
      </c>
      <c r="F7025" t="s">
        <v>307</v>
      </c>
      <c r="G7025" t="s">
        <v>307</v>
      </c>
    </row>
    <row r="7026" spans="1:26" x14ac:dyDescent="0.25">
      <c r="A7026">
        <v>913</v>
      </c>
      <c r="B7026" t="s">
        <v>288</v>
      </c>
      <c r="C7026" t="s">
        <v>42</v>
      </c>
      <c r="D7026" t="s">
        <v>48</v>
      </c>
      <c r="E7026" t="s">
        <v>307</v>
      </c>
      <c r="F7026" t="s">
        <v>307</v>
      </c>
      <c r="G7026" t="s">
        <v>307</v>
      </c>
      <c r="H7026" t="s">
        <v>307</v>
      </c>
      <c r="I7026" t="s">
        <v>307</v>
      </c>
      <c r="J7026" t="s">
        <v>307</v>
      </c>
      <c r="K7026" t="s">
        <v>307</v>
      </c>
      <c r="L7026" t="s">
        <v>307</v>
      </c>
      <c r="M7026" t="s">
        <v>307</v>
      </c>
      <c r="N7026" t="s">
        <v>307</v>
      </c>
      <c r="O7026" t="s">
        <v>307</v>
      </c>
      <c r="P7026" t="s">
        <v>307</v>
      </c>
      <c r="Q7026" t="s">
        <v>307</v>
      </c>
      <c r="R7026" t="s">
        <v>307</v>
      </c>
      <c r="S7026" t="s">
        <v>307</v>
      </c>
      <c r="T7026" t="s">
        <v>307</v>
      </c>
      <c r="U7026" t="s">
        <v>307</v>
      </c>
      <c r="V7026" t="s">
        <v>307</v>
      </c>
      <c r="W7026" t="s">
        <v>307</v>
      </c>
      <c r="X7026" t="s">
        <v>307</v>
      </c>
      <c r="Y7026" t="s">
        <v>307</v>
      </c>
      <c r="Z7026" t="s">
        <v>307</v>
      </c>
    </row>
    <row r="7027" spans="1:26" x14ac:dyDescent="0.25">
      <c r="A7027">
        <v>914</v>
      </c>
      <c r="B7027" t="s">
        <v>289</v>
      </c>
      <c r="C7027" t="s">
        <v>43</v>
      </c>
      <c r="D7027" t="s">
        <v>54</v>
      </c>
      <c r="E7027" t="s">
        <v>307</v>
      </c>
      <c r="F7027" t="s">
        <v>307</v>
      </c>
      <c r="G7027" t="s">
        <v>307</v>
      </c>
      <c r="H7027" t="s">
        <v>307</v>
      </c>
      <c r="I7027" t="s">
        <v>307</v>
      </c>
      <c r="J7027" t="s">
        <v>307</v>
      </c>
      <c r="K7027" t="s">
        <v>307</v>
      </c>
      <c r="L7027" t="s">
        <v>307</v>
      </c>
      <c r="M7027" t="s">
        <v>307</v>
      </c>
      <c r="N7027" t="s">
        <v>307</v>
      </c>
      <c r="O7027" t="s">
        <v>307</v>
      </c>
      <c r="P7027" t="s">
        <v>307</v>
      </c>
      <c r="Q7027" t="s">
        <v>307</v>
      </c>
      <c r="R7027" t="s">
        <v>307</v>
      </c>
      <c r="S7027" t="s">
        <v>307</v>
      </c>
      <c r="T7027" t="s">
        <v>307</v>
      </c>
      <c r="U7027" t="s">
        <v>307</v>
      </c>
      <c r="V7027" t="s">
        <v>307</v>
      </c>
      <c r="W7027" t="s">
        <v>307</v>
      </c>
    </row>
    <row r="7028" spans="1:26" x14ac:dyDescent="0.25">
      <c r="A7028">
        <v>914</v>
      </c>
      <c r="B7028" t="s">
        <v>289</v>
      </c>
      <c r="C7028" t="s">
        <v>43</v>
      </c>
      <c r="D7028" t="s">
        <v>55</v>
      </c>
      <c r="E7028" t="s">
        <v>307</v>
      </c>
      <c r="F7028" t="s">
        <v>307</v>
      </c>
      <c r="G7028" t="s">
        <v>307</v>
      </c>
      <c r="H7028" t="s">
        <v>307</v>
      </c>
      <c r="I7028" t="s">
        <v>307</v>
      </c>
      <c r="J7028" t="s">
        <v>307</v>
      </c>
      <c r="K7028" t="s">
        <v>307</v>
      </c>
      <c r="L7028" t="s">
        <v>307</v>
      </c>
      <c r="M7028" t="s">
        <v>307</v>
      </c>
      <c r="N7028" t="s">
        <v>307</v>
      </c>
      <c r="O7028" t="s">
        <v>307</v>
      </c>
      <c r="P7028" t="s">
        <v>307</v>
      </c>
      <c r="Q7028" t="s">
        <v>307</v>
      </c>
      <c r="R7028" t="s">
        <v>307</v>
      </c>
      <c r="S7028" t="s">
        <v>307</v>
      </c>
      <c r="T7028" t="s">
        <v>307</v>
      </c>
      <c r="U7028" t="s">
        <v>307</v>
      </c>
      <c r="V7028" t="s">
        <v>307</v>
      </c>
      <c r="W7028" t="s">
        <v>307</v>
      </c>
    </row>
    <row r="7029" spans="1:26" x14ac:dyDescent="0.25">
      <c r="A7029">
        <v>914</v>
      </c>
      <c r="B7029" t="s">
        <v>289</v>
      </c>
      <c r="C7029" t="s">
        <v>43</v>
      </c>
      <c r="D7029" t="s">
        <v>56</v>
      </c>
      <c r="E7029" t="s">
        <v>307</v>
      </c>
      <c r="F7029" t="s">
        <v>307</v>
      </c>
      <c r="G7029" t="s">
        <v>307</v>
      </c>
      <c r="H7029" t="s">
        <v>307</v>
      </c>
      <c r="I7029" t="s">
        <v>307</v>
      </c>
      <c r="J7029" t="s">
        <v>307</v>
      </c>
      <c r="K7029" t="s">
        <v>307</v>
      </c>
      <c r="L7029" t="s">
        <v>307</v>
      </c>
      <c r="M7029" t="s">
        <v>307</v>
      </c>
      <c r="N7029" t="s">
        <v>307</v>
      </c>
      <c r="O7029" t="s">
        <v>307</v>
      </c>
      <c r="P7029" t="s">
        <v>307</v>
      </c>
      <c r="Q7029" t="s">
        <v>307</v>
      </c>
      <c r="R7029" t="s">
        <v>307</v>
      </c>
      <c r="S7029" t="s">
        <v>307</v>
      </c>
      <c r="T7029" t="s">
        <v>307</v>
      </c>
      <c r="U7029" t="s">
        <v>307</v>
      </c>
      <c r="V7029" t="s">
        <v>307</v>
      </c>
      <c r="W7029" t="s">
        <v>307</v>
      </c>
    </row>
    <row r="7030" spans="1:26" x14ac:dyDescent="0.25">
      <c r="A7030">
        <v>914</v>
      </c>
      <c r="B7030" t="s">
        <v>289</v>
      </c>
      <c r="C7030" t="s">
        <v>43</v>
      </c>
      <c r="D7030" t="s">
        <v>57</v>
      </c>
      <c r="E7030" t="s">
        <v>307</v>
      </c>
      <c r="F7030" t="s">
        <v>307</v>
      </c>
      <c r="G7030" t="s">
        <v>307</v>
      </c>
      <c r="H7030" t="s">
        <v>307</v>
      </c>
      <c r="I7030" t="s">
        <v>307</v>
      </c>
      <c r="J7030" t="s">
        <v>307</v>
      </c>
      <c r="K7030" t="s">
        <v>307</v>
      </c>
      <c r="L7030" t="s">
        <v>307</v>
      </c>
      <c r="M7030" t="s">
        <v>307</v>
      </c>
      <c r="N7030" t="s">
        <v>307</v>
      </c>
      <c r="O7030" t="s">
        <v>307</v>
      </c>
      <c r="P7030" t="s">
        <v>307</v>
      </c>
      <c r="Q7030" t="s">
        <v>307</v>
      </c>
      <c r="R7030" t="s">
        <v>307</v>
      </c>
      <c r="S7030" t="s">
        <v>307</v>
      </c>
      <c r="T7030" t="s">
        <v>307</v>
      </c>
      <c r="U7030" t="s">
        <v>307</v>
      </c>
      <c r="V7030" t="s">
        <v>307</v>
      </c>
      <c r="W7030" t="s">
        <v>307</v>
      </c>
    </row>
    <row r="7031" spans="1:26" x14ac:dyDescent="0.25">
      <c r="A7031">
        <v>914</v>
      </c>
      <c r="B7031" t="s">
        <v>289</v>
      </c>
      <c r="C7031" t="s">
        <v>43</v>
      </c>
      <c r="D7031" t="s">
        <v>58</v>
      </c>
      <c r="E7031" t="s">
        <v>307</v>
      </c>
      <c r="F7031" t="s">
        <v>307</v>
      </c>
      <c r="G7031" t="s">
        <v>307</v>
      </c>
      <c r="H7031" t="s">
        <v>307</v>
      </c>
      <c r="I7031" t="s">
        <v>307</v>
      </c>
      <c r="J7031" t="s">
        <v>307</v>
      </c>
      <c r="K7031" t="s">
        <v>307</v>
      </c>
      <c r="L7031" t="s">
        <v>307</v>
      </c>
      <c r="M7031" t="s">
        <v>307</v>
      </c>
      <c r="N7031" t="s">
        <v>307</v>
      </c>
      <c r="O7031" t="s">
        <v>307</v>
      </c>
      <c r="P7031" t="s">
        <v>307</v>
      </c>
      <c r="Q7031" t="s">
        <v>307</v>
      </c>
      <c r="R7031" t="s">
        <v>307</v>
      </c>
      <c r="S7031" t="s">
        <v>307</v>
      </c>
      <c r="T7031" t="s">
        <v>307</v>
      </c>
      <c r="U7031" t="s">
        <v>307</v>
      </c>
      <c r="V7031" t="s">
        <v>307</v>
      </c>
      <c r="W7031" t="s">
        <v>307</v>
      </c>
    </row>
    <row r="7032" spans="1:26" x14ac:dyDescent="0.25">
      <c r="A7032">
        <v>914</v>
      </c>
      <c r="B7032" t="s">
        <v>289</v>
      </c>
      <c r="C7032" t="s">
        <v>43</v>
      </c>
      <c r="D7032" t="s">
        <v>59</v>
      </c>
      <c r="E7032" t="s">
        <v>307</v>
      </c>
      <c r="F7032" t="s">
        <v>307</v>
      </c>
      <c r="G7032" t="s">
        <v>307</v>
      </c>
      <c r="H7032" t="s">
        <v>307</v>
      </c>
      <c r="I7032" t="s">
        <v>307</v>
      </c>
      <c r="J7032" t="s">
        <v>307</v>
      </c>
      <c r="K7032" t="s">
        <v>307</v>
      </c>
      <c r="L7032" t="s">
        <v>307</v>
      </c>
      <c r="M7032" t="s">
        <v>307</v>
      </c>
      <c r="N7032" t="s">
        <v>307</v>
      </c>
      <c r="O7032" t="s">
        <v>307</v>
      </c>
      <c r="P7032" t="s">
        <v>307</v>
      </c>
      <c r="Q7032" t="s">
        <v>307</v>
      </c>
      <c r="R7032" t="s">
        <v>307</v>
      </c>
      <c r="S7032" t="s">
        <v>307</v>
      </c>
      <c r="T7032" t="s">
        <v>307</v>
      </c>
      <c r="U7032" t="s">
        <v>307</v>
      </c>
      <c r="V7032" t="s">
        <v>307</v>
      </c>
      <c r="W7032" t="s">
        <v>307</v>
      </c>
    </row>
    <row r="7033" spans="1:26" x14ac:dyDescent="0.25">
      <c r="A7033">
        <v>914</v>
      </c>
      <c r="B7033" t="s">
        <v>289</v>
      </c>
      <c r="C7033" t="s">
        <v>43</v>
      </c>
      <c r="D7033" t="s">
        <v>60</v>
      </c>
      <c r="E7033" t="s">
        <v>307</v>
      </c>
      <c r="F7033" t="s">
        <v>307</v>
      </c>
      <c r="G7033" t="s">
        <v>307</v>
      </c>
      <c r="H7033" t="s">
        <v>307</v>
      </c>
      <c r="I7033" t="s">
        <v>307</v>
      </c>
      <c r="J7033" t="s">
        <v>307</v>
      </c>
      <c r="K7033" t="s">
        <v>307</v>
      </c>
      <c r="L7033" t="s">
        <v>307</v>
      </c>
      <c r="M7033" t="s">
        <v>307</v>
      </c>
      <c r="N7033" t="s">
        <v>307</v>
      </c>
      <c r="O7033" t="s">
        <v>307</v>
      </c>
      <c r="P7033" t="s">
        <v>307</v>
      </c>
      <c r="Q7033" t="s">
        <v>307</v>
      </c>
      <c r="R7033" t="s">
        <v>307</v>
      </c>
      <c r="S7033" t="s">
        <v>307</v>
      </c>
      <c r="T7033" t="s">
        <v>307</v>
      </c>
      <c r="U7033" t="s">
        <v>307</v>
      </c>
      <c r="V7033" t="s">
        <v>307</v>
      </c>
      <c r="W7033" t="s">
        <v>307</v>
      </c>
    </row>
    <row r="7034" spans="1:26" x14ac:dyDescent="0.25">
      <c r="A7034">
        <v>914</v>
      </c>
      <c r="B7034" t="s">
        <v>289</v>
      </c>
      <c r="C7034" t="s">
        <v>43</v>
      </c>
      <c r="D7034" t="s">
        <v>61</v>
      </c>
      <c r="E7034" t="s">
        <v>307</v>
      </c>
      <c r="F7034" t="s">
        <v>307</v>
      </c>
      <c r="G7034" t="s">
        <v>307</v>
      </c>
      <c r="H7034" t="s">
        <v>307</v>
      </c>
      <c r="I7034" t="s">
        <v>307</v>
      </c>
      <c r="J7034" t="s">
        <v>307</v>
      </c>
      <c r="K7034" t="s">
        <v>307</v>
      </c>
      <c r="L7034" t="s">
        <v>307</v>
      </c>
      <c r="M7034" t="s">
        <v>307</v>
      </c>
      <c r="N7034" t="s">
        <v>307</v>
      </c>
      <c r="O7034" t="s">
        <v>307</v>
      </c>
      <c r="P7034" t="s">
        <v>307</v>
      </c>
      <c r="Q7034" t="s">
        <v>307</v>
      </c>
      <c r="R7034" t="s">
        <v>307</v>
      </c>
      <c r="S7034" t="s">
        <v>307</v>
      </c>
      <c r="T7034" t="s">
        <v>307</v>
      </c>
      <c r="U7034" t="s">
        <v>307</v>
      </c>
      <c r="V7034" t="s">
        <v>307</v>
      </c>
      <c r="W7034" t="s">
        <v>307</v>
      </c>
    </row>
    <row r="7035" spans="1:26" x14ac:dyDescent="0.25">
      <c r="A7035">
        <v>914</v>
      </c>
      <c r="B7035" t="s">
        <v>289</v>
      </c>
      <c r="C7035" t="s">
        <v>43</v>
      </c>
      <c r="D7035" t="s">
        <v>62</v>
      </c>
      <c r="E7035" t="s">
        <v>307</v>
      </c>
      <c r="F7035" t="s">
        <v>307</v>
      </c>
      <c r="G7035" t="s">
        <v>307</v>
      </c>
      <c r="H7035" t="s">
        <v>307</v>
      </c>
      <c r="I7035" t="s">
        <v>307</v>
      </c>
      <c r="J7035" t="s">
        <v>307</v>
      </c>
      <c r="K7035" t="s">
        <v>307</v>
      </c>
      <c r="L7035" t="s">
        <v>307</v>
      </c>
      <c r="M7035" t="s">
        <v>307</v>
      </c>
      <c r="N7035" t="s">
        <v>307</v>
      </c>
      <c r="O7035" t="s">
        <v>307</v>
      </c>
      <c r="P7035" t="s">
        <v>307</v>
      </c>
      <c r="Q7035" t="s">
        <v>307</v>
      </c>
      <c r="R7035" t="s">
        <v>307</v>
      </c>
      <c r="S7035" t="s">
        <v>307</v>
      </c>
      <c r="T7035" t="s">
        <v>307</v>
      </c>
      <c r="U7035" t="s">
        <v>307</v>
      </c>
      <c r="V7035" t="s">
        <v>307</v>
      </c>
      <c r="W7035" t="s">
        <v>307</v>
      </c>
    </row>
    <row r="7036" spans="1:26" x14ac:dyDescent="0.25">
      <c r="A7036">
        <v>914</v>
      </c>
      <c r="B7036" t="s">
        <v>289</v>
      </c>
      <c r="C7036" t="s">
        <v>476</v>
      </c>
      <c r="D7036" t="s">
        <v>48</v>
      </c>
      <c r="E7036" t="s">
        <v>307</v>
      </c>
      <c r="F7036" t="s">
        <v>307</v>
      </c>
      <c r="G7036" t="s">
        <v>307</v>
      </c>
    </row>
    <row r="7037" spans="1:26" x14ac:dyDescent="0.25">
      <c r="A7037">
        <v>914</v>
      </c>
      <c r="B7037" t="s">
        <v>289</v>
      </c>
      <c r="C7037" t="s">
        <v>477</v>
      </c>
      <c r="D7037" t="s">
        <v>48</v>
      </c>
      <c r="E7037" t="s">
        <v>307</v>
      </c>
      <c r="F7037" t="s">
        <v>307</v>
      </c>
      <c r="G7037" t="s">
        <v>307</v>
      </c>
    </row>
    <row r="7038" spans="1:26" x14ac:dyDescent="0.25">
      <c r="A7038">
        <v>914</v>
      </c>
      <c r="B7038" t="s">
        <v>289</v>
      </c>
      <c r="C7038" t="s">
        <v>45</v>
      </c>
      <c r="D7038" t="s">
        <v>63</v>
      </c>
      <c r="E7038" t="s">
        <v>307</v>
      </c>
      <c r="F7038" t="s">
        <v>307</v>
      </c>
      <c r="G7038" t="s">
        <v>307</v>
      </c>
      <c r="H7038" t="s">
        <v>307</v>
      </c>
      <c r="I7038" t="s">
        <v>307</v>
      </c>
      <c r="J7038" t="s">
        <v>307</v>
      </c>
      <c r="K7038" t="s">
        <v>307</v>
      </c>
      <c r="L7038" t="s">
        <v>307</v>
      </c>
      <c r="M7038" t="s">
        <v>307</v>
      </c>
      <c r="N7038" t="s">
        <v>307</v>
      </c>
      <c r="O7038" t="s">
        <v>307</v>
      </c>
      <c r="P7038" t="s">
        <v>307</v>
      </c>
      <c r="Q7038" t="s">
        <v>307</v>
      </c>
      <c r="R7038" t="s">
        <v>307</v>
      </c>
      <c r="S7038" t="s">
        <v>307</v>
      </c>
      <c r="T7038" t="s">
        <v>307</v>
      </c>
      <c r="U7038" t="s">
        <v>307</v>
      </c>
      <c r="V7038" t="s">
        <v>307</v>
      </c>
      <c r="W7038" t="s">
        <v>307</v>
      </c>
    </row>
    <row r="7039" spans="1:26" x14ac:dyDescent="0.25">
      <c r="A7039">
        <v>914</v>
      </c>
      <c r="B7039" t="s">
        <v>289</v>
      </c>
      <c r="C7039" t="s">
        <v>45</v>
      </c>
      <c r="D7039" t="s">
        <v>64</v>
      </c>
      <c r="E7039" t="s">
        <v>307</v>
      </c>
      <c r="F7039" t="s">
        <v>307</v>
      </c>
      <c r="G7039" t="s">
        <v>307</v>
      </c>
      <c r="H7039" t="s">
        <v>307</v>
      </c>
      <c r="I7039" t="s">
        <v>307</v>
      </c>
      <c r="J7039" t="s">
        <v>307</v>
      </c>
      <c r="K7039" t="s">
        <v>307</v>
      </c>
      <c r="L7039" t="s">
        <v>307</v>
      </c>
      <c r="M7039" t="s">
        <v>307</v>
      </c>
      <c r="N7039" t="s">
        <v>307</v>
      </c>
      <c r="O7039" t="s">
        <v>307</v>
      </c>
      <c r="P7039" t="s">
        <v>307</v>
      </c>
      <c r="Q7039" t="s">
        <v>307</v>
      </c>
      <c r="R7039" t="s">
        <v>307</v>
      </c>
      <c r="S7039" t="s">
        <v>307</v>
      </c>
      <c r="T7039" t="s">
        <v>307</v>
      </c>
      <c r="U7039" t="s">
        <v>307</v>
      </c>
      <c r="V7039" t="s">
        <v>307</v>
      </c>
      <c r="W7039" t="s">
        <v>307</v>
      </c>
    </row>
    <row r="7040" spans="1:26" x14ac:dyDescent="0.25">
      <c r="A7040">
        <v>914</v>
      </c>
      <c r="B7040" t="s">
        <v>289</v>
      </c>
      <c r="C7040" t="s">
        <v>40</v>
      </c>
      <c r="D7040" t="s">
        <v>52</v>
      </c>
      <c r="E7040" t="s">
        <v>307</v>
      </c>
      <c r="F7040" t="s">
        <v>307</v>
      </c>
      <c r="G7040" t="s">
        <v>307</v>
      </c>
      <c r="H7040" t="s">
        <v>307</v>
      </c>
      <c r="I7040" t="s">
        <v>307</v>
      </c>
      <c r="J7040" t="s">
        <v>307</v>
      </c>
      <c r="K7040" t="s">
        <v>307</v>
      </c>
      <c r="L7040" t="s">
        <v>307</v>
      </c>
      <c r="M7040" t="s">
        <v>307</v>
      </c>
      <c r="N7040" t="s">
        <v>307</v>
      </c>
      <c r="O7040" t="s">
        <v>307</v>
      </c>
      <c r="P7040" t="s">
        <v>307</v>
      </c>
      <c r="Q7040" t="s">
        <v>307</v>
      </c>
      <c r="R7040" t="s">
        <v>307</v>
      </c>
      <c r="S7040" t="s">
        <v>307</v>
      </c>
      <c r="T7040" t="s">
        <v>307</v>
      </c>
      <c r="U7040" t="s">
        <v>307</v>
      </c>
      <c r="V7040" t="s">
        <v>307</v>
      </c>
      <c r="W7040" t="s">
        <v>307</v>
      </c>
      <c r="X7040" t="s">
        <v>307</v>
      </c>
      <c r="Y7040" t="s">
        <v>307</v>
      </c>
      <c r="Z7040" t="s">
        <v>307</v>
      </c>
    </row>
    <row r="7041" spans="1:42" x14ac:dyDescent="0.25">
      <c r="A7041">
        <v>914</v>
      </c>
      <c r="B7041" t="s">
        <v>289</v>
      </c>
      <c r="C7041" t="s">
        <v>40</v>
      </c>
      <c r="D7041" t="s">
        <v>53</v>
      </c>
      <c r="E7041" t="s">
        <v>307</v>
      </c>
      <c r="F7041" t="s">
        <v>307</v>
      </c>
      <c r="G7041" t="s">
        <v>307</v>
      </c>
      <c r="H7041" t="s">
        <v>307</v>
      </c>
      <c r="I7041" t="s">
        <v>307</v>
      </c>
      <c r="J7041" t="s">
        <v>307</v>
      </c>
      <c r="K7041" t="s">
        <v>307</v>
      </c>
      <c r="L7041" t="s">
        <v>307</v>
      </c>
      <c r="M7041" t="s">
        <v>307</v>
      </c>
      <c r="N7041" t="s">
        <v>307</v>
      </c>
      <c r="O7041" t="s">
        <v>307</v>
      </c>
      <c r="P7041" t="s">
        <v>307</v>
      </c>
      <c r="Q7041" t="s">
        <v>307</v>
      </c>
      <c r="R7041" t="s">
        <v>307</v>
      </c>
      <c r="S7041" t="s">
        <v>307</v>
      </c>
      <c r="T7041" t="s">
        <v>307</v>
      </c>
      <c r="U7041" t="s">
        <v>307</v>
      </c>
      <c r="V7041" t="s">
        <v>307</v>
      </c>
      <c r="W7041" t="s">
        <v>307</v>
      </c>
      <c r="X7041" t="s">
        <v>307</v>
      </c>
      <c r="Y7041" t="s">
        <v>307</v>
      </c>
      <c r="Z7041" t="s">
        <v>307</v>
      </c>
    </row>
    <row r="7042" spans="1:42" x14ac:dyDescent="0.25">
      <c r="A7042">
        <v>914</v>
      </c>
      <c r="B7042" t="s">
        <v>289</v>
      </c>
      <c r="C7042" t="s">
        <v>39</v>
      </c>
      <c r="D7042" t="s">
        <v>50</v>
      </c>
      <c r="E7042" t="s">
        <v>307</v>
      </c>
      <c r="F7042" t="s">
        <v>307</v>
      </c>
      <c r="G7042" t="s">
        <v>307</v>
      </c>
      <c r="H7042" t="s">
        <v>307</v>
      </c>
      <c r="I7042" t="s">
        <v>307</v>
      </c>
      <c r="J7042" t="s">
        <v>307</v>
      </c>
      <c r="K7042" t="s">
        <v>307</v>
      </c>
      <c r="L7042" t="s">
        <v>307</v>
      </c>
      <c r="M7042" t="s">
        <v>307</v>
      </c>
      <c r="N7042" t="s">
        <v>307</v>
      </c>
      <c r="O7042" t="s">
        <v>307</v>
      </c>
      <c r="P7042" t="s">
        <v>307</v>
      </c>
      <c r="Q7042" t="s">
        <v>307</v>
      </c>
      <c r="R7042" t="s">
        <v>307</v>
      </c>
      <c r="S7042" t="s">
        <v>307</v>
      </c>
      <c r="T7042" t="s">
        <v>307</v>
      </c>
      <c r="U7042" t="s">
        <v>307</v>
      </c>
      <c r="V7042" t="s">
        <v>307</v>
      </c>
      <c r="W7042" t="s">
        <v>307</v>
      </c>
      <c r="X7042" t="s">
        <v>307</v>
      </c>
      <c r="Y7042" t="s">
        <v>307</v>
      </c>
      <c r="Z7042" t="s">
        <v>307</v>
      </c>
      <c r="AA7042" t="s">
        <v>307</v>
      </c>
      <c r="AB7042" t="s">
        <v>307</v>
      </c>
      <c r="AC7042" t="s">
        <v>307</v>
      </c>
      <c r="AD7042" t="s">
        <v>307</v>
      </c>
      <c r="AE7042" t="s">
        <v>307</v>
      </c>
      <c r="AF7042" t="s">
        <v>307</v>
      </c>
      <c r="AG7042" t="s">
        <v>307</v>
      </c>
      <c r="AH7042" t="s">
        <v>307</v>
      </c>
      <c r="AI7042" t="s">
        <v>307</v>
      </c>
      <c r="AJ7042" t="s">
        <v>307</v>
      </c>
      <c r="AK7042" t="s">
        <v>307</v>
      </c>
      <c r="AL7042" t="s">
        <v>307</v>
      </c>
      <c r="AM7042" t="s">
        <v>307</v>
      </c>
      <c r="AN7042" t="s">
        <v>307</v>
      </c>
      <c r="AO7042" t="s">
        <v>307</v>
      </c>
      <c r="AP7042" t="s">
        <v>307</v>
      </c>
    </row>
    <row r="7043" spans="1:42" x14ac:dyDescent="0.25">
      <c r="A7043">
        <v>914</v>
      </c>
      <c r="B7043" t="s">
        <v>289</v>
      </c>
      <c r="C7043" t="s">
        <v>39</v>
      </c>
      <c r="D7043" t="s">
        <v>48</v>
      </c>
      <c r="E7043" t="s">
        <v>307</v>
      </c>
      <c r="F7043" t="s">
        <v>307</v>
      </c>
      <c r="G7043" t="s">
        <v>307</v>
      </c>
      <c r="H7043" t="s">
        <v>307</v>
      </c>
      <c r="I7043" t="s">
        <v>307</v>
      </c>
      <c r="J7043" t="s">
        <v>307</v>
      </c>
      <c r="K7043" t="s">
        <v>307</v>
      </c>
      <c r="L7043" t="s">
        <v>307</v>
      </c>
      <c r="M7043" t="s">
        <v>307</v>
      </c>
      <c r="N7043" t="s">
        <v>307</v>
      </c>
      <c r="O7043" t="s">
        <v>307</v>
      </c>
      <c r="P7043" t="s">
        <v>307</v>
      </c>
      <c r="Q7043" t="s">
        <v>307</v>
      </c>
      <c r="R7043" t="s">
        <v>307</v>
      </c>
      <c r="S7043" t="s">
        <v>307</v>
      </c>
      <c r="T7043" t="s">
        <v>307</v>
      </c>
      <c r="U7043" t="s">
        <v>307</v>
      </c>
      <c r="V7043" t="s">
        <v>307</v>
      </c>
      <c r="W7043" t="s">
        <v>307</v>
      </c>
      <c r="X7043" t="s">
        <v>307</v>
      </c>
      <c r="Y7043" t="s">
        <v>307</v>
      </c>
      <c r="Z7043" t="s">
        <v>307</v>
      </c>
      <c r="AA7043" t="s">
        <v>307</v>
      </c>
      <c r="AB7043" t="s">
        <v>307</v>
      </c>
      <c r="AC7043" t="s">
        <v>307</v>
      </c>
      <c r="AD7043" t="s">
        <v>307</v>
      </c>
      <c r="AE7043" t="s">
        <v>307</v>
      </c>
      <c r="AF7043" t="s">
        <v>307</v>
      </c>
      <c r="AG7043" t="s">
        <v>307</v>
      </c>
      <c r="AH7043" t="s">
        <v>307</v>
      </c>
      <c r="AI7043" t="s">
        <v>307</v>
      </c>
      <c r="AJ7043" t="s">
        <v>307</v>
      </c>
      <c r="AK7043" t="s">
        <v>307</v>
      </c>
      <c r="AL7043" t="s">
        <v>307</v>
      </c>
      <c r="AM7043" t="s">
        <v>307</v>
      </c>
      <c r="AN7043" t="s">
        <v>307</v>
      </c>
      <c r="AO7043" t="s">
        <v>307</v>
      </c>
      <c r="AP7043" t="s">
        <v>307</v>
      </c>
    </row>
    <row r="7044" spans="1:42" x14ac:dyDescent="0.25">
      <c r="A7044">
        <v>914</v>
      </c>
      <c r="B7044" t="s">
        <v>289</v>
      </c>
      <c r="C7044" t="s">
        <v>39</v>
      </c>
      <c r="D7044" t="s">
        <v>51</v>
      </c>
      <c r="E7044" t="s">
        <v>307</v>
      </c>
      <c r="F7044" t="s">
        <v>307</v>
      </c>
      <c r="G7044" t="s">
        <v>307</v>
      </c>
      <c r="H7044" t="s">
        <v>307</v>
      </c>
      <c r="I7044" t="s">
        <v>307</v>
      </c>
      <c r="J7044" t="s">
        <v>307</v>
      </c>
      <c r="K7044" t="s">
        <v>307</v>
      </c>
      <c r="L7044" t="s">
        <v>307</v>
      </c>
      <c r="M7044" t="s">
        <v>307</v>
      </c>
      <c r="N7044" t="s">
        <v>307</v>
      </c>
      <c r="O7044" t="s">
        <v>307</v>
      </c>
      <c r="P7044" t="s">
        <v>307</v>
      </c>
      <c r="Q7044" t="s">
        <v>307</v>
      </c>
      <c r="R7044" t="s">
        <v>307</v>
      </c>
      <c r="S7044" t="s">
        <v>307</v>
      </c>
      <c r="T7044" t="s">
        <v>307</v>
      </c>
      <c r="U7044" t="s">
        <v>307</v>
      </c>
      <c r="V7044" t="s">
        <v>307</v>
      </c>
      <c r="W7044" t="s">
        <v>307</v>
      </c>
      <c r="X7044" t="s">
        <v>307</v>
      </c>
      <c r="Y7044" t="s">
        <v>307</v>
      </c>
      <c r="Z7044" t="s">
        <v>307</v>
      </c>
      <c r="AA7044" t="s">
        <v>307</v>
      </c>
      <c r="AB7044" t="s">
        <v>307</v>
      </c>
      <c r="AC7044" t="s">
        <v>307</v>
      </c>
      <c r="AD7044" t="s">
        <v>307</v>
      </c>
      <c r="AE7044" t="s">
        <v>307</v>
      </c>
      <c r="AF7044" t="s">
        <v>307</v>
      </c>
      <c r="AG7044" t="s">
        <v>307</v>
      </c>
      <c r="AH7044" t="s">
        <v>307</v>
      </c>
      <c r="AI7044" t="s">
        <v>307</v>
      </c>
      <c r="AJ7044" t="s">
        <v>307</v>
      </c>
      <c r="AK7044" t="s">
        <v>307</v>
      </c>
      <c r="AL7044" t="s">
        <v>307</v>
      </c>
      <c r="AM7044" t="s">
        <v>307</v>
      </c>
      <c r="AN7044" t="s">
        <v>307</v>
      </c>
      <c r="AO7044" t="s">
        <v>307</v>
      </c>
      <c r="AP7044" t="s">
        <v>307</v>
      </c>
    </row>
    <row r="7045" spans="1:42" x14ac:dyDescent="0.25">
      <c r="A7045">
        <v>914</v>
      </c>
      <c r="B7045" t="s">
        <v>289</v>
      </c>
      <c r="C7045" t="s">
        <v>46</v>
      </c>
      <c r="D7045" t="s">
        <v>65</v>
      </c>
      <c r="E7045" t="s">
        <v>307</v>
      </c>
      <c r="F7045" t="s">
        <v>307</v>
      </c>
      <c r="G7045" t="s">
        <v>307</v>
      </c>
      <c r="H7045" t="s">
        <v>307</v>
      </c>
      <c r="I7045" t="s">
        <v>307</v>
      </c>
      <c r="J7045" t="s">
        <v>307</v>
      </c>
      <c r="K7045" t="s">
        <v>307</v>
      </c>
      <c r="L7045" t="s">
        <v>307</v>
      </c>
      <c r="M7045" t="s">
        <v>307</v>
      </c>
      <c r="N7045" t="s">
        <v>307</v>
      </c>
      <c r="O7045" t="s">
        <v>307</v>
      </c>
      <c r="P7045" t="s">
        <v>307</v>
      </c>
      <c r="Q7045" t="s">
        <v>307</v>
      </c>
      <c r="R7045" t="s">
        <v>307</v>
      </c>
      <c r="S7045" t="s">
        <v>307</v>
      </c>
      <c r="T7045" t="s">
        <v>307</v>
      </c>
      <c r="U7045" t="s">
        <v>307</v>
      </c>
      <c r="V7045" t="s">
        <v>307</v>
      </c>
      <c r="W7045" t="s">
        <v>307</v>
      </c>
      <c r="X7045" t="s">
        <v>307</v>
      </c>
      <c r="Y7045" t="s">
        <v>307</v>
      </c>
      <c r="Z7045" t="s">
        <v>307</v>
      </c>
    </row>
    <row r="7046" spans="1:42" x14ac:dyDescent="0.25">
      <c r="A7046">
        <v>914</v>
      </c>
      <c r="B7046" t="s">
        <v>289</v>
      </c>
      <c r="C7046" t="s">
        <v>46</v>
      </c>
      <c r="D7046" t="s">
        <v>66</v>
      </c>
      <c r="E7046" t="s">
        <v>307</v>
      </c>
      <c r="F7046" t="s">
        <v>307</v>
      </c>
      <c r="G7046" t="s">
        <v>307</v>
      </c>
      <c r="H7046" t="s">
        <v>307</v>
      </c>
      <c r="I7046" t="s">
        <v>307</v>
      </c>
      <c r="J7046" t="s">
        <v>307</v>
      </c>
      <c r="K7046" t="s">
        <v>307</v>
      </c>
      <c r="L7046" t="s">
        <v>307</v>
      </c>
      <c r="M7046" t="s">
        <v>307</v>
      </c>
      <c r="N7046" t="s">
        <v>307</v>
      </c>
      <c r="O7046" t="s">
        <v>307</v>
      </c>
      <c r="P7046" t="s">
        <v>307</v>
      </c>
      <c r="Q7046" t="s">
        <v>307</v>
      </c>
      <c r="R7046" t="s">
        <v>307</v>
      </c>
      <c r="S7046" t="s">
        <v>307</v>
      </c>
      <c r="T7046" t="s">
        <v>307</v>
      </c>
      <c r="U7046" t="s">
        <v>307</v>
      </c>
      <c r="V7046" t="s">
        <v>307</v>
      </c>
      <c r="W7046" t="s">
        <v>307</v>
      </c>
      <c r="X7046" t="s">
        <v>307</v>
      </c>
      <c r="Y7046" t="s">
        <v>307</v>
      </c>
      <c r="Z7046" t="s">
        <v>307</v>
      </c>
    </row>
    <row r="7047" spans="1:42" x14ac:dyDescent="0.25">
      <c r="A7047">
        <v>914</v>
      </c>
      <c r="B7047" t="s">
        <v>289</v>
      </c>
      <c r="C7047" t="s">
        <v>46</v>
      </c>
      <c r="D7047" t="s">
        <v>67</v>
      </c>
      <c r="E7047" t="s">
        <v>307</v>
      </c>
      <c r="F7047" t="s">
        <v>307</v>
      </c>
      <c r="G7047" t="s">
        <v>307</v>
      </c>
      <c r="H7047" t="s">
        <v>307</v>
      </c>
      <c r="I7047" t="s">
        <v>307</v>
      </c>
      <c r="J7047" t="s">
        <v>307</v>
      </c>
      <c r="K7047" t="s">
        <v>307</v>
      </c>
      <c r="L7047" t="s">
        <v>307</v>
      </c>
      <c r="M7047" t="s">
        <v>307</v>
      </c>
      <c r="N7047" t="s">
        <v>307</v>
      </c>
      <c r="O7047" t="s">
        <v>307</v>
      </c>
      <c r="P7047" t="s">
        <v>307</v>
      </c>
      <c r="Q7047" t="s">
        <v>307</v>
      </c>
      <c r="R7047" t="s">
        <v>307</v>
      </c>
      <c r="S7047" t="s">
        <v>307</v>
      </c>
      <c r="T7047" t="s">
        <v>307</v>
      </c>
      <c r="U7047" t="s">
        <v>307</v>
      </c>
      <c r="V7047" t="s">
        <v>307</v>
      </c>
      <c r="W7047" t="s">
        <v>307</v>
      </c>
      <c r="X7047" t="s">
        <v>307</v>
      </c>
      <c r="Y7047" t="s">
        <v>307</v>
      </c>
      <c r="Z7047" t="s">
        <v>307</v>
      </c>
    </row>
    <row r="7048" spans="1:42" x14ac:dyDescent="0.25">
      <c r="A7048">
        <v>914</v>
      </c>
      <c r="B7048" t="s">
        <v>289</v>
      </c>
      <c r="C7048" t="s">
        <v>46</v>
      </c>
      <c r="D7048" t="s">
        <v>68</v>
      </c>
      <c r="E7048" t="s">
        <v>307</v>
      </c>
      <c r="F7048" t="s">
        <v>307</v>
      </c>
      <c r="G7048" t="s">
        <v>307</v>
      </c>
      <c r="H7048" t="s">
        <v>307</v>
      </c>
      <c r="I7048" t="s">
        <v>307</v>
      </c>
      <c r="J7048" t="s">
        <v>307</v>
      </c>
      <c r="K7048" t="s">
        <v>307</v>
      </c>
      <c r="L7048" t="s">
        <v>307</v>
      </c>
      <c r="M7048" t="s">
        <v>307</v>
      </c>
      <c r="N7048" t="s">
        <v>307</v>
      </c>
      <c r="O7048" t="s">
        <v>307</v>
      </c>
      <c r="P7048" t="s">
        <v>307</v>
      </c>
      <c r="Q7048" t="s">
        <v>307</v>
      </c>
      <c r="R7048" t="s">
        <v>307</v>
      </c>
      <c r="S7048" t="s">
        <v>307</v>
      </c>
      <c r="T7048" t="s">
        <v>307</v>
      </c>
      <c r="U7048" t="s">
        <v>307</v>
      </c>
      <c r="V7048" t="s">
        <v>307</v>
      </c>
      <c r="W7048" t="s">
        <v>307</v>
      </c>
      <c r="X7048" t="s">
        <v>307</v>
      </c>
      <c r="Y7048" t="s">
        <v>307</v>
      </c>
      <c r="Z7048" t="s">
        <v>307</v>
      </c>
    </row>
    <row r="7049" spans="1:42" x14ac:dyDescent="0.25">
      <c r="A7049">
        <v>914</v>
      </c>
      <c r="B7049" t="s">
        <v>289</v>
      </c>
      <c r="C7049" t="s">
        <v>46</v>
      </c>
      <c r="D7049" t="s">
        <v>69</v>
      </c>
      <c r="E7049" t="s">
        <v>307</v>
      </c>
      <c r="F7049" t="s">
        <v>307</v>
      </c>
      <c r="G7049" t="s">
        <v>307</v>
      </c>
      <c r="H7049" t="s">
        <v>307</v>
      </c>
      <c r="I7049" t="s">
        <v>307</v>
      </c>
      <c r="J7049" t="s">
        <v>307</v>
      </c>
      <c r="K7049" t="s">
        <v>307</v>
      </c>
      <c r="L7049" t="s">
        <v>307</v>
      </c>
      <c r="M7049" t="s">
        <v>307</v>
      </c>
      <c r="N7049" t="s">
        <v>307</v>
      </c>
      <c r="O7049" t="s">
        <v>307</v>
      </c>
      <c r="P7049" t="s">
        <v>307</v>
      </c>
      <c r="Q7049" t="s">
        <v>307</v>
      </c>
      <c r="R7049" t="s">
        <v>307</v>
      </c>
      <c r="S7049" t="s">
        <v>307</v>
      </c>
      <c r="T7049" t="s">
        <v>307</v>
      </c>
      <c r="U7049" t="s">
        <v>307</v>
      </c>
      <c r="V7049" t="s">
        <v>307</v>
      </c>
      <c r="W7049" t="s">
        <v>307</v>
      </c>
      <c r="X7049" t="s">
        <v>307</v>
      </c>
      <c r="Y7049" t="s">
        <v>307</v>
      </c>
      <c r="Z7049" t="s">
        <v>307</v>
      </c>
    </row>
    <row r="7050" spans="1:42" x14ac:dyDescent="0.25">
      <c r="A7050">
        <v>914</v>
      </c>
      <c r="B7050" t="s">
        <v>289</v>
      </c>
      <c r="C7050" t="s">
        <v>46</v>
      </c>
      <c r="D7050" t="s">
        <v>70</v>
      </c>
      <c r="E7050" t="s">
        <v>307</v>
      </c>
      <c r="F7050" t="s">
        <v>307</v>
      </c>
      <c r="G7050" t="s">
        <v>307</v>
      </c>
      <c r="H7050" t="s">
        <v>307</v>
      </c>
      <c r="I7050" t="s">
        <v>307</v>
      </c>
      <c r="J7050" t="s">
        <v>307</v>
      </c>
      <c r="K7050" t="s">
        <v>307</v>
      </c>
      <c r="L7050" t="s">
        <v>307</v>
      </c>
      <c r="M7050" t="s">
        <v>307</v>
      </c>
      <c r="N7050" t="s">
        <v>307</v>
      </c>
      <c r="O7050" t="s">
        <v>307</v>
      </c>
      <c r="P7050" t="s">
        <v>307</v>
      </c>
      <c r="Q7050" t="s">
        <v>307</v>
      </c>
      <c r="R7050" t="s">
        <v>307</v>
      </c>
      <c r="S7050" t="s">
        <v>307</v>
      </c>
      <c r="T7050" t="s">
        <v>307</v>
      </c>
      <c r="U7050" t="s">
        <v>307</v>
      </c>
      <c r="V7050" t="s">
        <v>307</v>
      </c>
      <c r="W7050" t="s">
        <v>307</v>
      </c>
      <c r="X7050" t="s">
        <v>307</v>
      </c>
      <c r="Y7050" t="s">
        <v>307</v>
      </c>
      <c r="Z7050" t="s">
        <v>307</v>
      </c>
    </row>
    <row r="7051" spans="1:42" x14ac:dyDescent="0.25">
      <c r="A7051">
        <v>914</v>
      </c>
      <c r="B7051" t="s">
        <v>289</v>
      </c>
      <c r="C7051" t="s">
        <v>46</v>
      </c>
      <c r="D7051" t="s">
        <v>71</v>
      </c>
      <c r="E7051" t="s">
        <v>307</v>
      </c>
      <c r="F7051" t="s">
        <v>307</v>
      </c>
      <c r="G7051" t="s">
        <v>307</v>
      </c>
      <c r="H7051" t="s">
        <v>307</v>
      </c>
      <c r="I7051" t="s">
        <v>307</v>
      </c>
      <c r="J7051" t="s">
        <v>307</v>
      </c>
      <c r="K7051" t="s">
        <v>307</v>
      </c>
      <c r="L7051" t="s">
        <v>307</v>
      </c>
      <c r="M7051" t="s">
        <v>307</v>
      </c>
      <c r="N7051" t="s">
        <v>307</v>
      </c>
      <c r="O7051" t="s">
        <v>307</v>
      </c>
      <c r="P7051" t="s">
        <v>307</v>
      </c>
      <c r="Q7051" t="s">
        <v>307</v>
      </c>
      <c r="R7051" t="s">
        <v>307</v>
      </c>
      <c r="S7051" t="s">
        <v>307</v>
      </c>
      <c r="T7051" t="s">
        <v>307</v>
      </c>
      <c r="U7051" t="s">
        <v>307</v>
      </c>
      <c r="V7051" t="s">
        <v>307</v>
      </c>
      <c r="W7051" t="s">
        <v>307</v>
      </c>
      <c r="X7051" t="s">
        <v>307</v>
      </c>
      <c r="Y7051" t="s">
        <v>307</v>
      </c>
      <c r="Z7051" t="s">
        <v>307</v>
      </c>
    </row>
    <row r="7052" spans="1:42" x14ac:dyDescent="0.25">
      <c r="A7052">
        <v>914</v>
      </c>
      <c r="B7052" t="s">
        <v>289</v>
      </c>
      <c r="C7052" t="s">
        <v>46</v>
      </c>
      <c r="D7052" t="s">
        <v>72</v>
      </c>
      <c r="E7052" t="s">
        <v>307</v>
      </c>
      <c r="F7052" t="s">
        <v>307</v>
      </c>
      <c r="G7052" t="s">
        <v>307</v>
      </c>
      <c r="H7052" t="s">
        <v>307</v>
      </c>
      <c r="I7052" t="s">
        <v>307</v>
      </c>
      <c r="J7052" t="s">
        <v>307</v>
      </c>
      <c r="K7052" t="s">
        <v>307</v>
      </c>
      <c r="L7052" t="s">
        <v>307</v>
      </c>
      <c r="M7052" t="s">
        <v>307</v>
      </c>
      <c r="N7052" t="s">
        <v>307</v>
      </c>
      <c r="O7052" t="s">
        <v>307</v>
      </c>
      <c r="P7052" t="s">
        <v>307</v>
      </c>
      <c r="Q7052" t="s">
        <v>307</v>
      </c>
      <c r="R7052" t="s">
        <v>307</v>
      </c>
      <c r="S7052" t="s">
        <v>307</v>
      </c>
      <c r="T7052" t="s">
        <v>307</v>
      </c>
      <c r="U7052" t="s">
        <v>307</v>
      </c>
      <c r="V7052" t="s">
        <v>307</v>
      </c>
      <c r="W7052" t="s">
        <v>307</v>
      </c>
      <c r="X7052" t="s">
        <v>307</v>
      </c>
      <c r="Y7052" t="s">
        <v>307</v>
      </c>
      <c r="Z7052" t="s">
        <v>307</v>
      </c>
    </row>
    <row r="7053" spans="1:42" x14ac:dyDescent="0.25">
      <c r="A7053">
        <v>914</v>
      </c>
      <c r="B7053" t="s">
        <v>289</v>
      </c>
      <c r="C7053" t="s">
        <v>46</v>
      </c>
      <c r="D7053" t="s">
        <v>47</v>
      </c>
      <c r="E7053" t="s">
        <v>307</v>
      </c>
      <c r="F7053" t="s">
        <v>307</v>
      </c>
      <c r="G7053" t="s">
        <v>307</v>
      </c>
      <c r="H7053" t="s">
        <v>307</v>
      </c>
      <c r="I7053" t="s">
        <v>307</v>
      </c>
      <c r="J7053" t="s">
        <v>307</v>
      </c>
      <c r="K7053" t="s">
        <v>307</v>
      </c>
      <c r="L7053" t="s">
        <v>307</v>
      </c>
      <c r="M7053" t="s">
        <v>307</v>
      </c>
      <c r="N7053" t="s">
        <v>307</v>
      </c>
      <c r="O7053" t="s">
        <v>307</v>
      </c>
      <c r="P7053" t="s">
        <v>307</v>
      </c>
      <c r="Q7053" t="s">
        <v>307</v>
      </c>
      <c r="R7053" t="s">
        <v>307</v>
      </c>
      <c r="S7053" t="s">
        <v>307</v>
      </c>
      <c r="T7053" t="s">
        <v>307</v>
      </c>
      <c r="U7053" t="s">
        <v>307</v>
      </c>
      <c r="V7053" t="s">
        <v>307</v>
      </c>
      <c r="W7053" t="s">
        <v>307</v>
      </c>
      <c r="X7053" t="s">
        <v>307</v>
      </c>
      <c r="Y7053" t="s">
        <v>307</v>
      </c>
      <c r="Z7053" t="s">
        <v>307</v>
      </c>
    </row>
    <row r="7054" spans="1:42" x14ac:dyDescent="0.25">
      <c r="A7054">
        <v>914</v>
      </c>
      <c r="B7054" t="s">
        <v>289</v>
      </c>
      <c r="C7054" t="s">
        <v>46</v>
      </c>
      <c r="D7054" t="s">
        <v>48</v>
      </c>
      <c r="E7054" t="s">
        <v>307</v>
      </c>
      <c r="F7054" t="s">
        <v>307</v>
      </c>
      <c r="G7054" t="s">
        <v>307</v>
      </c>
      <c r="H7054" t="s">
        <v>307</v>
      </c>
      <c r="I7054" t="s">
        <v>307</v>
      </c>
      <c r="J7054" t="s">
        <v>307</v>
      </c>
      <c r="K7054" t="s">
        <v>307</v>
      </c>
      <c r="L7054" t="s">
        <v>307</v>
      </c>
      <c r="M7054" t="s">
        <v>307</v>
      </c>
      <c r="N7054" t="s">
        <v>307</v>
      </c>
      <c r="O7054" t="s">
        <v>307</v>
      </c>
      <c r="P7054" t="s">
        <v>307</v>
      </c>
      <c r="Q7054" t="s">
        <v>307</v>
      </c>
      <c r="R7054" t="s">
        <v>307</v>
      </c>
      <c r="S7054" t="s">
        <v>307</v>
      </c>
      <c r="T7054" t="s">
        <v>307</v>
      </c>
      <c r="U7054" t="s">
        <v>307</v>
      </c>
      <c r="V7054" t="s">
        <v>307</v>
      </c>
      <c r="W7054" t="s">
        <v>307</v>
      </c>
      <c r="X7054" t="s">
        <v>307</v>
      </c>
      <c r="Y7054" t="s">
        <v>307</v>
      </c>
      <c r="Z7054" t="s">
        <v>307</v>
      </c>
    </row>
    <row r="7055" spans="1:42" x14ac:dyDescent="0.25">
      <c r="A7055">
        <v>914</v>
      </c>
      <c r="B7055" t="s">
        <v>289</v>
      </c>
      <c r="C7055" t="s">
        <v>46</v>
      </c>
      <c r="D7055" t="s">
        <v>49</v>
      </c>
      <c r="E7055" t="s">
        <v>307</v>
      </c>
      <c r="F7055" t="s">
        <v>307</v>
      </c>
      <c r="G7055" t="s">
        <v>307</v>
      </c>
      <c r="H7055" t="s">
        <v>307</v>
      </c>
      <c r="I7055" t="s">
        <v>307</v>
      </c>
      <c r="J7055" t="s">
        <v>307</v>
      </c>
      <c r="K7055" t="s">
        <v>307</v>
      </c>
      <c r="L7055" t="s">
        <v>307</v>
      </c>
      <c r="M7055" t="s">
        <v>307</v>
      </c>
      <c r="N7055" t="s">
        <v>307</v>
      </c>
      <c r="O7055" t="s">
        <v>307</v>
      </c>
      <c r="P7055" t="s">
        <v>307</v>
      </c>
      <c r="Q7055" t="s">
        <v>307</v>
      </c>
      <c r="R7055" t="s">
        <v>307</v>
      </c>
      <c r="S7055" t="s">
        <v>307</v>
      </c>
      <c r="T7055" t="s">
        <v>307</v>
      </c>
      <c r="U7055" t="s">
        <v>307</v>
      </c>
      <c r="V7055" t="s">
        <v>307</v>
      </c>
      <c r="W7055" t="s">
        <v>307</v>
      </c>
      <c r="X7055" t="s">
        <v>307</v>
      </c>
      <c r="Y7055" t="s">
        <v>307</v>
      </c>
      <c r="Z7055" t="s">
        <v>307</v>
      </c>
    </row>
    <row r="7056" spans="1:42" x14ac:dyDescent="0.25">
      <c r="A7056">
        <v>914</v>
      </c>
      <c r="B7056" t="s">
        <v>289</v>
      </c>
      <c r="C7056" t="s">
        <v>41</v>
      </c>
      <c r="D7056" t="s">
        <v>48</v>
      </c>
      <c r="E7056" t="s">
        <v>307</v>
      </c>
      <c r="F7056" t="s">
        <v>307</v>
      </c>
      <c r="G7056" t="s">
        <v>307</v>
      </c>
      <c r="H7056" t="s">
        <v>307</v>
      </c>
      <c r="I7056" t="s">
        <v>307</v>
      </c>
      <c r="J7056" t="s">
        <v>307</v>
      </c>
      <c r="K7056" t="s">
        <v>307</v>
      </c>
      <c r="L7056" t="s">
        <v>307</v>
      </c>
      <c r="M7056" t="s">
        <v>307</v>
      </c>
      <c r="N7056" t="s">
        <v>307</v>
      </c>
      <c r="O7056" t="s">
        <v>307</v>
      </c>
      <c r="P7056" t="s">
        <v>307</v>
      </c>
      <c r="Q7056" t="s">
        <v>307</v>
      </c>
      <c r="R7056" t="s">
        <v>307</v>
      </c>
      <c r="S7056" t="s">
        <v>307</v>
      </c>
      <c r="T7056" t="s">
        <v>307</v>
      </c>
      <c r="U7056" t="s">
        <v>307</v>
      </c>
      <c r="V7056" t="s">
        <v>307</v>
      </c>
      <c r="W7056" t="s">
        <v>307</v>
      </c>
      <c r="X7056" t="s">
        <v>307</v>
      </c>
      <c r="Y7056" t="s">
        <v>307</v>
      </c>
      <c r="Z7056" t="s">
        <v>307</v>
      </c>
    </row>
    <row r="7057" spans="1:23" x14ac:dyDescent="0.25">
      <c r="A7057">
        <v>914</v>
      </c>
      <c r="B7057" t="s">
        <v>289</v>
      </c>
      <c r="C7057" t="s">
        <v>459</v>
      </c>
      <c r="D7057" t="s">
        <v>48</v>
      </c>
      <c r="E7057" t="s">
        <v>307</v>
      </c>
      <c r="F7057" t="s">
        <v>307</v>
      </c>
      <c r="G7057" t="s">
        <v>307</v>
      </c>
      <c r="H7057" t="s">
        <v>307</v>
      </c>
      <c r="I7057" t="s">
        <v>307</v>
      </c>
      <c r="J7057" t="s">
        <v>307</v>
      </c>
      <c r="K7057" t="s">
        <v>307</v>
      </c>
      <c r="L7057" t="s">
        <v>307</v>
      </c>
      <c r="M7057" t="s">
        <v>307</v>
      </c>
      <c r="N7057" t="s">
        <v>307</v>
      </c>
      <c r="O7057" t="s">
        <v>307</v>
      </c>
      <c r="P7057" t="s">
        <v>307</v>
      </c>
      <c r="Q7057" t="s">
        <v>307</v>
      </c>
    </row>
    <row r="7058" spans="1:23" x14ac:dyDescent="0.25">
      <c r="A7058">
        <v>914</v>
      </c>
      <c r="B7058" t="s">
        <v>289</v>
      </c>
      <c r="C7058" t="s">
        <v>304</v>
      </c>
      <c r="D7058" t="s">
        <v>48</v>
      </c>
      <c r="E7058" t="s">
        <v>307</v>
      </c>
      <c r="F7058" t="s">
        <v>307</v>
      </c>
      <c r="G7058" t="s">
        <v>307</v>
      </c>
      <c r="H7058" t="s">
        <v>307</v>
      </c>
      <c r="I7058" t="s">
        <v>307</v>
      </c>
      <c r="J7058" t="s">
        <v>307</v>
      </c>
      <c r="K7058" t="s">
        <v>307</v>
      </c>
      <c r="L7058" t="s">
        <v>307</v>
      </c>
      <c r="M7058" t="s">
        <v>307</v>
      </c>
      <c r="N7058" t="s">
        <v>307</v>
      </c>
      <c r="O7058" t="s">
        <v>307</v>
      </c>
      <c r="P7058" t="s">
        <v>307</v>
      </c>
      <c r="Q7058" t="s">
        <v>307</v>
      </c>
    </row>
    <row r="7059" spans="1:23" x14ac:dyDescent="0.25">
      <c r="A7059">
        <v>914</v>
      </c>
      <c r="B7059" t="s">
        <v>289</v>
      </c>
      <c r="C7059" t="s">
        <v>433</v>
      </c>
      <c r="D7059" t="s">
        <v>48</v>
      </c>
      <c r="E7059" t="s">
        <v>307</v>
      </c>
      <c r="F7059" t="s">
        <v>307</v>
      </c>
      <c r="G7059" t="s">
        <v>307</v>
      </c>
      <c r="H7059" t="s">
        <v>307</v>
      </c>
      <c r="I7059" t="s">
        <v>307</v>
      </c>
      <c r="J7059" t="s">
        <v>307</v>
      </c>
      <c r="K7059" t="s">
        <v>307</v>
      </c>
      <c r="L7059" t="s">
        <v>307</v>
      </c>
      <c r="M7059" t="s">
        <v>307</v>
      </c>
      <c r="N7059" t="s">
        <v>307</v>
      </c>
      <c r="O7059" t="s">
        <v>307</v>
      </c>
      <c r="P7059" t="s">
        <v>307</v>
      </c>
      <c r="Q7059" t="s">
        <v>307</v>
      </c>
    </row>
    <row r="7060" spans="1:23" x14ac:dyDescent="0.25">
      <c r="A7060">
        <v>914</v>
      </c>
      <c r="B7060" t="s">
        <v>289</v>
      </c>
      <c r="C7060" t="s">
        <v>305</v>
      </c>
      <c r="D7060" t="s">
        <v>48</v>
      </c>
      <c r="E7060" t="s">
        <v>307</v>
      </c>
      <c r="F7060" t="s">
        <v>307</v>
      </c>
      <c r="G7060" t="s">
        <v>307</v>
      </c>
      <c r="H7060" t="s">
        <v>307</v>
      </c>
      <c r="I7060" t="s">
        <v>307</v>
      </c>
      <c r="J7060" t="s">
        <v>307</v>
      </c>
      <c r="K7060" t="s">
        <v>307</v>
      </c>
      <c r="L7060" t="s">
        <v>307</v>
      </c>
      <c r="M7060" t="s">
        <v>307</v>
      </c>
      <c r="N7060" t="s">
        <v>307</v>
      </c>
      <c r="O7060" t="s">
        <v>307</v>
      </c>
      <c r="P7060" t="s">
        <v>307</v>
      </c>
      <c r="Q7060" t="s">
        <v>307</v>
      </c>
    </row>
    <row r="7061" spans="1:23" x14ac:dyDescent="0.25">
      <c r="A7061">
        <v>914</v>
      </c>
      <c r="B7061" t="s">
        <v>289</v>
      </c>
      <c r="C7061" t="s">
        <v>306</v>
      </c>
      <c r="D7061" t="s">
        <v>48</v>
      </c>
      <c r="E7061" t="s">
        <v>307</v>
      </c>
      <c r="F7061" t="s">
        <v>307</v>
      </c>
      <c r="G7061" t="s">
        <v>307</v>
      </c>
      <c r="H7061" t="s">
        <v>307</v>
      </c>
      <c r="I7061" t="s">
        <v>307</v>
      </c>
      <c r="J7061" t="s">
        <v>307</v>
      </c>
      <c r="K7061" t="s">
        <v>307</v>
      </c>
      <c r="L7061" t="s">
        <v>307</v>
      </c>
      <c r="M7061" t="s">
        <v>307</v>
      </c>
      <c r="N7061" t="s">
        <v>307</v>
      </c>
      <c r="O7061" t="s">
        <v>307</v>
      </c>
      <c r="P7061" t="s">
        <v>307</v>
      </c>
      <c r="Q7061" t="s">
        <v>307</v>
      </c>
    </row>
    <row r="7062" spans="1:23" x14ac:dyDescent="0.25">
      <c r="A7062">
        <v>914</v>
      </c>
      <c r="B7062" t="s">
        <v>289</v>
      </c>
      <c r="C7062" t="s">
        <v>44</v>
      </c>
      <c r="D7062" t="s">
        <v>54</v>
      </c>
      <c r="E7062" t="s">
        <v>307</v>
      </c>
      <c r="F7062" t="s">
        <v>307</v>
      </c>
      <c r="G7062" t="s">
        <v>307</v>
      </c>
      <c r="H7062" t="s">
        <v>307</v>
      </c>
      <c r="I7062" t="s">
        <v>307</v>
      </c>
      <c r="J7062" t="s">
        <v>307</v>
      </c>
      <c r="K7062" t="s">
        <v>307</v>
      </c>
      <c r="L7062" t="s">
        <v>307</v>
      </c>
      <c r="M7062" t="s">
        <v>307</v>
      </c>
      <c r="N7062" t="s">
        <v>307</v>
      </c>
      <c r="O7062" t="s">
        <v>307</v>
      </c>
      <c r="P7062" t="s">
        <v>307</v>
      </c>
      <c r="Q7062" t="s">
        <v>307</v>
      </c>
      <c r="R7062" t="s">
        <v>307</v>
      </c>
      <c r="S7062" t="s">
        <v>307</v>
      </c>
      <c r="T7062" t="s">
        <v>307</v>
      </c>
      <c r="U7062" t="s">
        <v>307</v>
      </c>
      <c r="V7062" t="s">
        <v>307</v>
      </c>
      <c r="W7062" t="s">
        <v>307</v>
      </c>
    </row>
    <row r="7063" spans="1:23" x14ac:dyDescent="0.25">
      <c r="A7063">
        <v>914</v>
      </c>
      <c r="B7063" t="s">
        <v>289</v>
      </c>
      <c r="C7063" t="s">
        <v>44</v>
      </c>
      <c r="D7063" t="s">
        <v>55</v>
      </c>
      <c r="E7063" t="s">
        <v>307</v>
      </c>
      <c r="F7063" t="s">
        <v>307</v>
      </c>
      <c r="G7063" t="s">
        <v>307</v>
      </c>
      <c r="H7063" t="s">
        <v>307</v>
      </c>
      <c r="I7063" t="s">
        <v>307</v>
      </c>
      <c r="J7063" t="s">
        <v>307</v>
      </c>
      <c r="K7063" t="s">
        <v>307</v>
      </c>
      <c r="L7063" t="s">
        <v>307</v>
      </c>
      <c r="M7063" t="s">
        <v>307</v>
      </c>
      <c r="N7063" t="s">
        <v>307</v>
      </c>
      <c r="O7063" t="s">
        <v>307</v>
      </c>
      <c r="P7063" t="s">
        <v>307</v>
      </c>
      <c r="Q7063" t="s">
        <v>307</v>
      </c>
      <c r="R7063" t="s">
        <v>307</v>
      </c>
      <c r="S7063" t="s">
        <v>307</v>
      </c>
      <c r="T7063" t="s">
        <v>307</v>
      </c>
      <c r="U7063" t="s">
        <v>307</v>
      </c>
      <c r="V7063" t="s">
        <v>307</v>
      </c>
      <c r="W7063" t="s">
        <v>307</v>
      </c>
    </row>
    <row r="7064" spans="1:23" x14ac:dyDescent="0.25">
      <c r="A7064">
        <v>914</v>
      </c>
      <c r="B7064" t="s">
        <v>289</v>
      </c>
      <c r="C7064" t="s">
        <v>44</v>
      </c>
      <c r="D7064" t="s">
        <v>56</v>
      </c>
      <c r="E7064" t="s">
        <v>307</v>
      </c>
      <c r="F7064" t="s">
        <v>307</v>
      </c>
      <c r="G7064" t="s">
        <v>307</v>
      </c>
      <c r="H7064" t="s">
        <v>307</v>
      </c>
      <c r="I7064" t="s">
        <v>307</v>
      </c>
      <c r="J7064" t="s">
        <v>307</v>
      </c>
      <c r="K7064" t="s">
        <v>307</v>
      </c>
      <c r="L7064" t="s">
        <v>307</v>
      </c>
      <c r="M7064" t="s">
        <v>307</v>
      </c>
      <c r="N7064" t="s">
        <v>307</v>
      </c>
      <c r="O7064" t="s">
        <v>307</v>
      </c>
      <c r="P7064" t="s">
        <v>307</v>
      </c>
      <c r="Q7064" t="s">
        <v>307</v>
      </c>
      <c r="R7064" t="s">
        <v>307</v>
      </c>
      <c r="S7064" t="s">
        <v>307</v>
      </c>
      <c r="T7064" t="s">
        <v>307</v>
      </c>
      <c r="U7064" t="s">
        <v>307</v>
      </c>
      <c r="V7064" t="s">
        <v>307</v>
      </c>
      <c r="W7064" t="s">
        <v>307</v>
      </c>
    </row>
    <row r="7065" spans="1:23" x14ac:dyDescent="0.25">
      <c r="A7065">
        <v>914</v>
      </c>
      <c r="B7065" t="s">
        <v>289</v>
      </c>
      <c r="C7065" t="s">
        <v>44</v>
      </c>
      <c r="D7065" t="s">
        <v>57</v>
      </c>
      <c r="E7065" t="s">
        <v>307</v>
      </c>
      <c r="F7065" t="s">
        <v>307</v>
      </c>
      <c r="G7065" t="s">
        <v>307</v>
      </c>
      <c r="H7065" t="s">
        <v>307</v>
      </c>
      <c r="I7065" t="s">
        <v>307</v>
      </c>
      <c r="J7065" t="s">
        <v>307</v>
      </c>
      <c r="K7065" t="s">
        <v>307</v>
      </c>
      <c r="L7065" t="s">
        <v>307</v>
      </c>
      <c r="M7065" t="s">
        <v>307</v>
      </c>
      <c r="N7065" t="s">
        <v>307</v>
      </c>
      <c r="O7065" t="s">
        <v>307</v>
      </c>
      <c r="P7065" t="s">
        <v>307</v>
      </c>
      <c r="Q7065" t="s">
        <v>307</v>
      </c>
      <c r="R7065" t="s">
        <v>307</v>
      </c>
      <c r="S7065" t="s">
        <v>307</v>
      </c>
      <c r="T7065" t="s">
        <v>307</v>
      </c>
      <c r="U7065" t="s">
        <v>307</v>
      </c>
      <c r="V7065" t="s">
        <v>307</v>
      </c>
      <c r="W7065" t="s">
        <v>307</v>
      </c>
    </row>
    <row r="7066" spans="1:23" x14ac:dyDescent="0.25">
      <c r="A7066">
        <v>914</v>
      </c>
      <c r="B7066" t="s">
        <v>289</v>
      </c>
      <c r="C7066" t="s">
        <v>44</v>
      </c>
      <c r="D7066" t="s">
        <v>58</v>
      </c>
      <c r="E7066" t="s">
        <v>307</v>
      </c>
      <c r="F7066" t="s">
        <v>307</v>
      </c>
      <c r="G7066" t="s">
        <v>307</v>
      </c>
      <c r="H7066" t="s">
        <v>307</v>
      </c>
      <c r="I7066" t="s">
        <v>307</v>
      </c>
      <c r="J7066" t="s">
        <v>307</v>
      </c>
      <c r="K7066" t="s">
        <v>307</v>
      </c>
      <c r="L7066" t="s">
        <v>307</v>
      </c>
      <c r="M7066" t="s">
        <v>307</v>
      </c>
      <c r="N7066" t="s">
        <v>307</v>
      </c>
      <c r="O7066" t="s">
        <v>307</v>
      </c>
      <c r="P7066" t="s">
        <v>307</v>
      </c>
      <c r="Q7066" t="s">
        <v>307</v>
      </c>
      <c r="R7066" t="s">
        <v>307</v>
      </c>
      <c r="S7066" t="s">
        <v>307</v>
      </c>
      <c r="T7066" t="s">
        <v>307</v>
      </c>
      <c r="U7066" t="s">
        <v>307</v>
      </c>
      <c r="V7066" t="s">
        <v>307</v>
      </c>
      <c r="W7066" t="s">
        <v>307</v>
      </c>
    </row>
    <row r="7067" spans="1:23" x14ac:dyDescent="0.25">
      <c r="A7067">
        <v>914</v>
      </c>
      <c r="B7067" t="s">
        <v>289</v>
      </c>
      <c r="C7067" t="s">
        <v>44</v>
      </c>
      <c r="D7067" t="s">
        <v>59</v>
      </c>
      <c r="E7067" t="s">
        <v>307</v>
      </c>
      <c r="F7067" t="s">
        <v>307</v>
      </c>
      <c r="G7067" t="s">
        <v>307</v>
      </c>
      <c r="H7067" t="s">
        <v>307</v>
      </c>
      <c r="I7067" t="s">
        <v>307</v>
      </c>
      <c r="J7067" t="s">
        <v>307</v>
      </c>
      <c r="K7067" t="s">
        <v>307</v>
      </c>
      <c r="L7067" t="s">
        <v>307</v>
      </c>
      <c r="M7067" t="s">
        <v>307</v>
      </c>
      <c r="N7067" t="s">
        <v>307</v>
      </c>
      <c r="O7067" t="s">
        <v>307</v>
      </c>
      <c r="P7067" t="s">
        <v>307</v>
      </c>
      <c r="Q7067" t="s">
        <v>307</v>
      </c>
      <c r="R7067" t="s">
        <v>307</v>
      </c>
      <c r="S7067" t="s">
        <v>307</v>
      </c>
      <c r="T7067" t="s">
        <v>307</v>
      </c>
      <c r="U7067" t="s">
        <v>307</v>
      </c>
      <c r="V7067" t="s">
        <v>307</v>
      </c>
      <c r="W7067" t="s">
        <v>307</v>
      </c>
    </row>
    <row r="7068" spans="1:23" x14ac:dyDescent="0.25">
      <c r="A7068">
        <v>914</v>
      </c>
      <c r="B7068" t="s">
        <v>289</v>
      </c>
      <c r="C7068" t="s">
        <v>44</v>
      </c>
      <c r="D7068" t="s">
        <v>60</v>
      </c>
      <c r="E7068" t="s">
        <v>307</v>
      </c>
      <c r="F7068" t="s">
        <v>307</v>
      </c>
      <c r="G7068" t="s">
        <v>307</v>
      </c>
      <c r="H7068" t="s">
        <v>307</v>
      </c>
      <c r="I7068" t="s">
        <v>307</v>
      </c>
      <c r="J7068" t="s">
        <v>307</v>
      </c>
      <c r="K7068" t="s">
        <v>307</v>
      </c>
      <c r="L7068" t="s">
        <v>307</v>
      </c>
      <c r="M7068" t="s">
        <v>307</v>
      </c>
      <c r="N7068" t="s">
        <v>307</v>
      </c>
      <c r="O7068" t="s">
        <v>307</v>
      </c>
      <c r="P7068" t="s">
        <v>307</v>
      </c>
      <c r="Q7068" t="s">
        <v>307</v>
      </c>
      <c r="R7068" t="s">
        <v>307</v>
      </c>
      <c r="S7068" t="s">
        <v>307</v>
      </c>
      <c r="T7068" t="s">
        <v>307</v>
      </c>
      <c r="U7068" t="s">
        <v>307</v>
      </c>
      <c r="V7068" t="s">
        <v>307</v>
      </c>
      <c r="W7068" t="s">
        <v>307</v>
      </c>
    </row>
    <row r="7069" spans="1:23" x14ac:dyDescent="0.25">
      <c r="A7069">
        <v>914</v>
      </c>
      <c r="B7069" t="s">
        <v>289</v>
      </c>
      <c r="C7069" t="s">
        <v>44</v>
      </c>
      <c r="D7069" t="s">
        <v>61</v>
      </c>
      <c r="E7069" t="s">
        <v>307</v>
      </c>
      <c r="F7069" t="s">
        <v>307</v>
      </c>
      <c r="G7069" t="s">
        <v>307</v>
      </c>
      <c r="H7069" t="s">
        <v>307</v>
      </c>
      <c r="I7069" t="s">
        <v>307</v>
      </c>
      <c r="J7069" t="s">
        <v>307</v>
      </c>
      <c r="K7069" t="s">
        <v>307</v>
      </c>
      <c r="L7069" t="s">
        <v>307</v>
      </c>
      <c r="M7069" t="s">
        <v>307</v>
      </c>
      <c r="N7069" t="s">
        <v>307</v>
      </c>
      <c r="O7069" t="s">
        <v>307</v>
      </c>
      <c r="P7069" t="s">
        <v>307</v>
      </c>
      <c r="Q7069" t="s">
        <v>307</v>
      </c>
      <c r="R7069" t="s">
        <v>307</v>
      </c>
      <c r="S7069" t="s">
        <v>307</v>
      </c>
      <c r="T7069" t="s">
        <v>307</v>
      </c>
      <c r="U7069" t="s">
        <v>307</v>
      </c>
      <c r="V7069" t="s">
        <v>307</v>
      </c>
      <c r="W7069" t="s">
        <v>307</v>
      </c>
    </row>
    <row r="7070" spans="1:23" x14ac:dyDescent="0.25">
      <c r="A7070">
        <v>914</v>
      </c>
      <c r="B7070" t="s">
        <v>289</v>
      </c>
      <c r="C7070" t="s">
        <v>44</v>
      </c>
      <c r="D7070" t="s">
        <v>62</v>
      </c>
      <c r="E7070" t="s">
        <v>307</v>
      </c>
      <c r="F7070" t="s">
        <v>307</v>
      </c>
      <c r="G7070" t="s">
        <v>307</v>
      </c>
      <c r="H7070" t="s">
        <v>307</v>
      </c>
      <c r="I7070" t="s">
        <v>307</v>
      </c>
      <c r="J7070" t="s">
        <v>307</v>
      </c>
      <c r="K7070" t="s">
        <v>307</v>
      </c>
      <c r="L7070" t="s">
        <v>307</v>
      </c>
      <c r="M7070" t="s">
        <v>307</v>
      </c>
      <c r="N7070" t="s">
        <v>307</v>
      </c>
      <c r="O7070" t="s">
        <v>307</v>
      </c>
      <c r="P7070" t="s">
        <v>307</v>
      </c>
      <c r="Q7070" t="s">
        <v>307</v>
      </c>
      <c r="R7070" t="s">
        <v>307</v>
      </c>
      <c r="S7070" t="s">
        <v>307</v>
      </c>
      <c r="T7070" t="s">
        <v>307</v>
      </c>
      <c r="U7070" t="s">
        <v>307</v>
      </c>
      <c r="V7070" t="s">
        <v>307</v>
      </c>
      <c r="W7070" t="s">
        <v>307</v>
      </c>
    </row>
    <row r="7071" spans="1:23" x14ac:dyDescent="0.25">
      <c r="A7071">
        <v>914</v>
      </c>
      <c r="B7071" t="s">
        <v>289</v>
      </c>
      <c r="C7071" t="s">
        <v>450</v>
      </c>
      <c r="D7071" t="s">
        <v>48</v>
      </c>
      <c r="E7071" t="s">
        <v>307</v>
      </c>
      <c r="F7071" t="s">
        <v>307</v>
      </c>
      <c r="G7071" t="s">
        <v>307</v>
      </c>
      <c r="H7071" t="s">
        <v>307</v>
      </c>
      <c r="I7071" t="s">
        <v>307</v>
      </c>
      <c r="J7071" t="s">
        <v>307</v>
      </c>
      <c r="K7071" t="s">
        <v>307</v>
      </c>
      <c r="L7071" t="s">
        <v>307</v>
      </c>
      <c r="M7071" t="s">
        <v>307</v>
      </c>
      <c r="N7071" t="s">
        <v>307</v>
      </c>
      <c r="O7071" t="s">
        <v>307</v>
      </c>
      <c r="P7071" t="s">
        <v>307</v>
      </c>
      <c r="Q7071" t="s">
        <v>307</v>
      </c>
      <c r="R7071" t="s">
        <v>307</v>
      </c>
    </row>
    <row r="7072" spans="1:23" x14ac:dyDescent="0.25">
      <c r="A7072">
        <v>914</v>
      </c>
      <c r="B7072" t="s">
        <v>289</v>
      </c>
      <c r="C7072" t="s">
        <v>449</v>
      </c>
      <c r="D7072" t="s">
        <v>48</v>
      </c>
      <c r="E7072" t="s">
        <v>307</v>
      </c>
      <c r="F7072" t="s">
        <v>307</v>
      </c>
      <c r="G7072" t="s">
        <v>307</v>
      </c>
      <c r="H7072" t="s">
        <v>307</v>
      </c>
      <c r="I7072" t="s">
        <v>307</v>
      </c>
      <c r="J7072" t="s">
        <v>307</v>
      </c>
      <c r="K7072" t="s">
        <v>307</v>
      </c>
      <c r="L7072" t="s">
        <v>307</v>
      </c>
      <c r="M7072" t="s">
        <v>307</v>
      </c>
      <c r="N7072" t="s">
        <v>307</v>
      </c>
      <c r="O7072" t="s">
        <v>307</v>
      </c>
      <c r="P7072" t="s">
        <v>307</v>
      </c>
      <c r="Q7072" t="s">
        <v>307</v>
      </c>
      <c r="R7072" t="s">
        <v>307</v>
      </c>
    </row>
    <row r="7073" spans="1:26" x14ac:dyDescent="0.25">
      <c r="A7073">
        <v>914</v>
      </c>
      <c r="B7073" t="s">
        <v>289</v>
      </c>
      <c r="C7073" t="s">
        <v>475</v>
      </c>
      <c r="D7073" t="s">
        <v>48</v>
      </c>
      <c r="E7073" t="s">
        <v>307</v>
      </c>
      <c r="F7073" t="s">
        <v>307</v>
      </c>
      <c r="G7073" t="s">
        <v>307</v>
      </c>
    </row>
    <row r="7074" spans="1:26" x14ac:dyDescent="0.25">
      <c r="A7074">
        <v>914</v>
      </c>
      <c r="B7074" t="s">
        <v>289</v>
      </c>
      <c r="C7074" t="s">
        <v>42</v>
      </c>
      <c r="D7074" t="s">
        <v>48</v>
      </c>
      <c r="E7074" t="s">
        <v>307</v>
      </c>
      <c r="F7074" t="s">
        <v>307</v>
      </c>
      <c r="G7074" t="s">
        <v>307</v>
      </c>
      <c r="H7074" t="s">
        <v>307</v>
      </c>
      <c r="I7074" t="s">
        <v>307</v>
      </c>
      <c r="J7074" t="s">
        <v>307</v>
      </c>
      <c r="K7074" t="s">
        <v>307</v>
      </c>
      <c r="L7074" t="s">
        <v>307</v>
      </c>
      <c r="M7074" t="s">
        <v>307</v>
      </c>
      <c r="N7074" t="s">
        <v>307</v>
      </c>
      <c r="O7074" t="s">
        <v>307</v>
      </c>
      <c r="P7074" t="s">
        <v>307</v>
      </c>
      <c r="Q7074" t="s">
        <v>307</v>
      </c>
      <c r="R7074" t="s">
        <v>307</v>
      </c>
      <c r="S7074" t="s">
        <v>307</v>
      </c>
      <c r="T7074" t="s">
        <v>307</v>
      </c>
      <c r="U7074" t="s">
        <v>307</v>
      </c>
      <c r="V7074" t="s">
        <v>307</v>
      </c>
      <c r="W7074" t="s">
        <v>307</v>
      </c>
      <c r="X7074" t="s">
        <v>307</v>
      </c>
      <c r="Y7074" t="s">
        <v>307</v>
      </c>
      <c r="Z7074" t="s">
        <v>307</v>
      </c>
    </row>
    <row r="7075" spans="1:26" x14ac:dyDescent="0.25">
      <c r="A7075">
        <v>915</v>
      </c>
      <c r="B7075" t="s">
        <v>290</v>
      </c>
      <c r="C7075" t="s">
        <v>43</v>
      </c>
      <c r="D7075" t="s">
        <v>54</v>
      </c>
      <c r="E7075" t="s">
        <v>307</v>
      </c>
      <c r="F7075" t="s">
        <v>307</v>
      </c>
      <c r="G7075" t="s">
        <v>307</v>
      </c>
      <c r="H7075" t="s">
        <v>307</v>
      </c>
      <c r="I7075" t="s">
        <v>307</v>
      </c>
      <c r="J7075" t="s">
        <v>307</v>
      </c>
      <c r="K7075" t="s">
        <v>307</v>
      </c>
      <c r="L7075" t="s">
        <v>307</v>
      </c>
      <c r="M7075" t="s">
        <v>307</v>
      </c>
      <c r="N7075" t="s">
        <v>307</v>
      </c>
      <c r="O7075" t="s">
        <v>307</v>
      </c>
      <c r="P7075" t="s">
        <v>307</v>
      </c>
      <c r="Q7075" t="s">
        <v>307</v>
      </c>
      <c r="R7075" t="s">
        <v>307</v>
      </c>
      <c r="S7075" t="s">
        <v>307</v>
      </c>
      <c r="T7075" t="s">
        <v>307</v>
      </c>
      <c r="U7075" t="s">
        <v>307</v>
      </c>
      <c r="V7075" t="s">
        <v>307</v>
      </c>
      <c r="W7075" t="s">
        <v>307</v>
      </c>
    </row>
    <row r="7076" spans="1:26" x14ac:dyDescent="0.25">
      <c r="A7076">
        <v>915</v>
      </c>
      <c r="B7076" t="s">
        <v>290</v>
      </c>
      <c r="C7076" t="s">
        <v>43</v>
      </c>
      <c r="D7076" t="s">
        <v>55</v>
      </c>
      <c r="E7076" t="s">
        <v>307</v>
      </c>
      <c r="F7076" t="s">
        <v>307</v>
      </c>
      <c r="G7076" t="s">
        <v>307</v>
      </c>
      <c r="H7076" t="s">
        <v>307</v>
      </c>
      <c r="I7076" t="s">
        <v>307</v>
      </c>
      <c r="J7076" t="s">
        <v>307</v>
      </c>
      <c r="K7076" t="s">
        <v>307</v>
      </c>
      <c r="L7076" t="s">
        <v>307</v>
      </c>
      <c r="M7076" t="s">
        <v>307</v>
      </c>
      <c r="N7076" t="s">
        <v>307</v>
      </c>
      <c r="O7076" t="s">
        <v>307</v>
      </c>
      <c r="P7076" t="s">
        <v>307</v>
      </c>
      <c r="Q7076" t="s">
        <v>307</v>
      </c>
      <c r="R7076" t="s">
        <v>307</v>
      </c>
      <c r="S7076" t="s">
        <v>307</v>
      </c>
      <c r="T7076" t="s">
        <v>307</v>
      </c>
      <c r="U7076" t="s">
        <v>307</v>
      </c>
      <c r="V7076" t="s">
        <v>307</v>
      </c>
      <c r="W7076" t="s">
        <v>307</v>
      </c>
    </row>
    <row r="7077" spans="1:26" x14ac:dyDescent="0.25">
      <c r="A7077">
        <v>915</v>
      </c>
      <c r="B7077" t="s">
        <v>290</v>
      </c>
      <c r="C7077" t="s">
        <v>43</v>
      </c>
      <c r="D7077" t="s">
        <v>56</v>
      </c>
      <c r="E7077" t="s">
        <v>307</v>
      </c>
      <c r="F7077" t="s">
        <v>307</v>
      </c>
      <c r="G7077" t="s">
        <v>307</v>
      </c>
      <c r="H7077" t="s">
        <v>307</v>
      </c>
      <c r="I7077" t="s">
        <v>307</v>
      </c>
      <c r="J7077" t="s">
        <v>307</v>
      </c>
      <c r="K7077" t="s">
        <v>307</v>
      </c>
      <c r="L7077" t="s">
        <v>307</v>
      </c>
      <c r="M7077" t="s">
        <v>307</v>
      </c>
      <c r="N7077" t="s">
        <v>307</v>
      </c>
      <c r="O7077" t="s">
        <v>307</v>
      </c>
      <c r="P7077" t="s">
        <v>307</v>
      </c>
      <c r="Q7077" t="s">
        <v>307</v>
      </c>
      <c r="R7077" t="s">
        <v>307</v>
      </c>
      <c r="S7077" t="s">
        <v>307</v>
      </c>
      <c r="T7077" t="s">
        <v>307</v>
      </c>
      <c r="U7077" t="s">
        <v>307</v>
      </c>
      <c r="V7077" t="s">
        <v>307</v>
      </c>
      <c r="W7077" t="s">
        <v>307</v>
      </c>
    </row>
    <row r="7078" spans="1:26" x14ac:dyDescent="0.25">
      <c r="A7078">
        <v>915</v>
      </c>
      <c r="B7078" t="s">
        <v>290</v>
      </c>
      <c r="C7078" t="s">
        <v>43</v>
      </c>
      <c r="D7078" t="s">
        <v>57</v>
      </c>
      <c r="E7078" t="s">
        <v>307</v>
      </c>
      <c r="F7078" t="s">
        <v>307</v>
      </c>
      <c r="G7078" t="s">
        <v>307</v>
      </c>
      <c r="H7078" t="s">
        <v>307</v>
      </c>
      <c r="I7078" t="s">
        <v>307</v>
      </c>
      <c r="J7078" t="s">
        <v>307</v>
      </c>
      <c r="K7078" t="s">
        <v>307</v>
      </c>
      <c r="L7078" t="s">
        <v>307</v>
      </c>
      <c r="M7078" t="s">
        <v>307</v>
      </c>
      <c r="N7078" t="s">
        <v>307</v>
      </c>
      <c r="O7078" t="s">
        <v>307</v>
      </c>
      <c r="P7078" t="s">
        <v>307</v>
      </c>
      <c r="Q7078" t="s">
        <v>307</v>
      </c>
      <c r="R7078" t="s">
        <v>307</v>
      </c>
      <c r="S7078" t="s">
        <v>307</v>
      </c>
      <c r="T7078" t="s">
        <v>307</v>
      </c>
      <c r="U7078" t="s">
        <v>307</v>
      </c>
      <c r="V7078" t="s">
        <v>307</v>
      </c>
      <c r="W7078" t="s">
        <v>307</v>
      </c>
    </row>
    <row r="7079" spans="1:26" x14ac:dyDescent="0.25">
      <c r="A7079">
        <v>915</v>
      </c>
      <c r="B7079" t="s">
        <v>290</v>
      </c>
      <c r="C7079" t="s">
        <v>43</v>
      </c>
      <c r="D7079" t="s">
        <v>58</v>
      </c>
      <c r="E7079" t="s">
        <v>307</v>
      </c>
      <c r="F7079" t="s">
        <v>307</v>
      </c>
      <c r="G7079" t="s">
        <v>307</v>
      </c>
      <c r="H7079" t="s">
        <v>307</v>
      </c>
      <c r="I7079" t="s">
        <v>307</v>
      </c>
      <c r="J7079" t="s">
        <v>307</v>
      </c>
      <c r="K7079" t="s">
        <v>307</v>
      </c>
      <c r="L7079" t="s">
        <v>307</v>
      </c>
      <c r="M7079" t="s">
        <v>307</v>
      </c>
      <c r="N7079" t="s">
        <v>307</v>
      </c>
      <c r="O7079" t="s">
        <v>307</v>
      </c>
      <c r="P7079" t="s">
        <v>307</v>
      </c>
      <c r="Q7079" t="s">
        <v>307</v>
      </c>
      <c r="R7079" t="s">
        <v>307</v>
      </c>
      <c r="S7079" t="s">
        <v>307</v>
      </c>
      <c r="T7079" t="s">
        <v>307</v>
      </c>
      <c r="U7079" t="s">
        <v>307</v>
      </c>
      <c r="V7079" t="s">
        <v>307</v>
      </c>
      <c r="W7079" t="s">
        <v>307</v>
      </c>
    </row>
    <row r="7080" spans="1:26" x14ac:dyDescent="0.25">
      <c r="A7080">
        <v>915</v>
      </c>
      <c r="B7080" t="s">
        <v>290</v>
      </c>
      <c r="C7080" t="s">
        <v>43</v>
      </c>
      <c r="D7080" t="s">
        <v>59</v>
      </c>
      <c r="E7080" t="s">
        <v>307</v>
      </c>
      <c r="F7080" t="s">
        <v>307</v>
      </c>
      <c r="G7080" t="s">
        <v>307</v>
      </c>
      <c r="H7080" t="s">
        <v>307</v>
      </c>
      <c r="I7080" t="s">
        <v>307</v>
      </c>
      <c r="J7080" t="s">
        <v>307</v>
      </c>
      <c r="K7080" t="s">
        <v>307</v>
      </c>
      <c r="L7080" t="s">
        <v>307</v>
      </c>
      <c r="M7080" t="s">
        <v>307</v>
      </c>
      <c r="N7080" t="s">
        <v>307</v>
      </c>
      <c r="O7080" t="s">
        <v>307</v>
      </c>
      <c r="P7080" t="s">
        <v>307</v>
      </c>
      <c r="Q7080" t="s">
        <v>307</v>
      </c>
      <c r="R7080" t="s">
        <v>307</v>
      </c>
      <c r="S7080" t="s">
        <v>307</v>
      </c>
      <c r="T7080" t="s">
        <v>307</v>
      </c>
      <c r="U7080" t="s">
        <v>307</v>
      </c>
      <c r="V7080" t="s">
        <v>307</v>
      </c>
      <c r="W7080" t="s">
        <v>307</v>
      </c>
    </row>
    <row r="7081" spans="1:26" x14ac:dyDescent="0.25">
      <c r="A7081">
        <v>915</v>
      </c>
      <c r="B7081" t="s">
        <v>290</v>
      </c>
      <c r="C7081" t="s">
        <v>43</v>
      </c>
      <c r="D7081" t="s">
        <v>60</v>
      </c>
      <c r="E7081" t="s">
        <v>307</v>
      </c>
      <c r="F7081" t="s">
        <v>307</v>
      </c>
      <c r="G7081" t="s">
        <v>307</v>
      </c>
      <c r="H7081" t="s">
        <v>307</v>
      </c>
      <c r="I7081" t="s">
        <v>307</v>
      </c>
      <c r="J7081" t="s">
        <v>307</v>
      </c>
      <c r="K7081" t="s">
        <v>307</v>
      </c>
      <c r="L7081" t="s">
        <v>307</v>
      </c>
      <c r="M7081" t="s">
        <v>307</v>
      </c>
      <c r="N7081" t="s">
        <v>307</v>
      </c>
      <c r="O7081" t="s">
        <v>307</v>
      </c>
      <c r="P7081" t="s">
        <v>307</v>
      </c>
      <c r="Q7081" t="s">
        <v>307</v>
      </c>
      <c r="R7081" t="s">
        <v>307</v>
      </c>
      <c r="S7081" t="s">
        <v>307</v>
      </c>
      <c r="T7081" t="s">
        <v>307</v>
      </c>
      <c r="U7081" t="s">
        <v>307</v>
      </c>
      <c r="V7081" t="s">
        <v>307</v>
      </c>
      <c r="W7081" t="s">
        <v>307</v>
      </c>
    </row>
    <row r="7082" spans="1:26" x14ac:dyDescent="0.25">
      <c r="A7082">
        <v>915</v>
      </c>
      <c r="B7082" t="s">
        <v>290</v>
      </c>
      <c r="C7082" t="s">
        <v>43</v>
      </c>
      <c r="D7082" t="s">
        <v>61</v>
      </c>
      <c r="E7082" t="s">
        <v>307</v>
      </c>
      <c r="F7082" t="s">
        <v>307</v>
      </c>
      <c r="G7082" t="s">
        <v>307</v>
      </c>
      <c r="H7082" t="s">
        <v>307</v>
      </c>
      <c r="I7082" t="s">
        <v>307</v>
      </c>
      <c r="J7082" t="s">
        <v>307</v>
      </c>
      <c r="K7082" t="s">
        <v>307</v>
      </c>
      <c r="L7082" t="s">
        <v>307</v>
      </c>
      <c r="M7082" t="s">
        <v>307</v>
      </c>
      <c r="N7082" t="s">
        <v>307</v>
      </c>
      <c r="O7082" t="s">
        <v>307</v>
      </c>
      <c r="P7082" t="s">
        <v>307</v>
      </c>
      <c r="Q7082" t="s">
        <v>307</v>
      </c>
      <c r="R7082" t="s">
        <v>307</v>
      </c>
      <c r="S7082" t="s">
        <v>307</v>
      </c>
      <c r="T7082" t="s">
        <v>307</v>
      </c>
      <c r="U7082" t="s">
        <v>307</v>
      </c>
      <c r="V7082" t="s">
        <v>307</v>
      </c>
      <c r="W7082" t="s">
        <v>307</v>
      </c>
    </row>
    <row r="7083" spans="1:26" x14ac:dyDescent="0.25">
      <c r="A7083">
        <v>915</v>
      </c>
      <c r="B7083" t="s">
        <v>290</v>
      </c>
      <c r="C7083" t="s">
        <v>43</v>
      </c>
      <c r="D7083" t="s">
        <v>62</v>
      </c>
      <c r="E7083" t="s">
        <v>307</v>
      </c>
      <c r="F7083" t="s">
        <v>307</v>
      </c>
      <c r="G7083" t="s">
        <v>307</v>
      </c>
      <c r="H7083" t="s">
        <v>307</v>
      </c>
      <c r="I7083" t="s">
        <v>307</v>
      </c>
      <c r="J7083" t="s">
        <v>307</v>
      </c>
      <c r="K7083" t="s">
        <v>307</v>
      </c>
      <c r="L7083" t="s">
        <v>307</v>
      </c>
      <c r="M7083" t="s">
        <v>307</v>
      </c>
      <c r="N7083" t="s">
        <v>307</v>
      </c>
      <c r="O7083" t="s">
        <v>307</v>
      </c>
      <c r="P7083" t="s">
        <v>307</v>
      </c>
      <c r="Q7083" t="s">
        <v>307</v>
      </c>
      <c r="R7083" t="s">
        <v>307</v>
      </c>
      <c r="S7083" t="s">
        <v>307</v>
      </c>
      <c r="T7083" t="s">
        <v>307</v>
      </c>
      <c r="U7083" t="s">
        <v>307</v>
      </c>
      <c r="V7083" t="s">
        <v>307</v>
      </c>
      <c r="W7083" t="s">
        <v>307</v>
      </c>
    </row>
    <row r="7084" spans="1:26" x14ac:dyDescent="0.25">
      <c r="A7084">
        <v>915</v>
      </c>
      <c r="B7084" t="s">
        <v>290</v>
      </c>
      <c r="C7084" t="s">
        <v>476</v>
      </c>
      <c r="D7084" t="s">
        <v>48</v>
      </c>
      <c r="E7084" t="s">
        <v>307</v>
      </c>
      <c r="F7084" t="s">
        <v>307</v>
      </c>
      <c r="G7084" t="s">
        <v>307</v>
      </c>
    </row>
    <row r="7085" spans="1:26" x14ac:dyDescent="0.25">
      <c r="A7085">
        <v>915</v>
      </c>
      <c r="B7085" t="s">
        <v>290</v>
      </c>
      <c r="C7085" t="s">
        <v>477</v>
      </c>
      <c r="D7085" t="s">
        <v>48</v>
      </c>
      <c r="E7085" t="s">
        <v>307</v>
      </c>
      <c r="F7085" t="s">
        <v>307</v>
      </c>
      <c r="G7085" t="s">
        <v>307</v>
      </c>
    </row>
    <row r="7086" spans="1:26" x14ac:dyDescent="0.25">
      <c r="A7086">
        <v>915</v>
      </c>
      <c r="B7086" t="s">
        <v>290</v>
      </c>
      <c r="C7086" t="s">
        <v>45</v>
      </c>
      <c r="D7086" t="s">
        <v>63</v>
      </c>
      <c r="E7086" t="s">
        <v>307</v>
      </c>
      <c r="F7086" t="s">
        <v>307</v>
      </c>
      <c r="G7086" t="s">
        <v>307</v>
      </c>
      <c r="H7086" t="s">
        <v>307</v>
      </c>
      <c r="I7086" t="s">
        <v>307</v>
      </c>
      <c r="J7086" t="s">
        <v>307</v>
      </c>
      <c r="K7086" t="s">
        <v>307</v>
      </c>
      <c r="L7086" t="s">
        <v>307</v>
      </c>
      <c r="M7086" t="s">
        <v>307</v>
      </c>
      <c r="N7086" t="s">
        <v>307</v>
      </c>
      <c r="O7086" t="s">
        <v>307</v>
      </c>
      <c r="P7086" t="s">
        <v>307</v>
      </c>
      <c r="Q7086" t="s">
        <v>307</v>
      </c>
      <c r="R7086" t="s">
        <v>307</v>
      </c>
      <c r="S7086" t="s">
        <v>307</v>
      </c>
      <c r="T7086" t="s">
        <v>307</v>
      </c>
      <c r="U7086" t="s">
        <v>307</v>
      </c>
      <c r="V7086" t="s">
        <v>307</v>
      </c>
      <c r="W7086" t="s">
        <v>307</v>
      </c>
    </row>
    <row r="7087" spans="1:26" x14ac:dyDescent="0.25">
      <c r="A7087">
        <v>915</v>
      </c>
      <c r="B7087" t="s">
        <v>290</v>
      </c>
      <c r="C7087" t="s">
        <v>45</v>
      </c>
      <c r="D7087" t="s">
        <v>64</v>
      </c>
      <c r="E7087" t="s">
        <v>307</v>
      </c>
      <c r="F7087" t="s">
        <v>307</v>
      </c>
      <c r="G7087" t="s">
        <v>307</v>
      </c>
      <c r="H7087" t="s">
        <v>307</v>
      </c>
      <c r="I7087" t="s">
        <v>307</v>
      </c>
      <c r="J7087" t="s">
        <v>307</v>
      </c>
      <c r="K7087" t="s">
        <v>307</v>
      </c>
      <c r="L7087" t="s">
        <v>307</v>
      </c>
      <c r="M7087" t="s">
        <v>307</v>
      </c>
      <c r="N7087" t="s">
        <v>307</v>
      </c>
      <c r="O7087" t="s">
        <v>307</v>
      </c>
      <c r="P7087" t="s">
        <v>307</v>
      </c>
      <c r="Q7087" t="s">
        <v>307</v>
      </c>
      <c r="R7087" t="s">
        <v>307</v>
      </c>
      <c r="S7087" t="s">
        <v>307</v>
      </c>
      <c r="T7087" t="s">
        <v>307</v>
      </c>
      <c r="U7087" t="s">
        <v>307</v>
      </c>
      <c r="V7087" t="s">
        <v>307</v>
      </c>
      <c r="W7087" t="s">
        <v>307</v>
      </c>
    </row>
    <row r="7088" spans="1:26" x14ac:dyDescent="0.25">
      <c r="A7088">
        <v>915</v>
      </c>
      <c r="B7088" t="s">
        <v>290</v>
      </c>
      <c r="C7088" t="s">
        <v>40</v>
      </c>
      <c r="D7088" t="s">
        <v>52</v>
      </c>
      <c r="E7088" t="s">
        <v>307</v>
      </c>
      <c r="F7088" t="s">
        <v>307</v>
      </c>
      <c r="G7088" t="s">
        <v>307</v>
      </c>
      <c r="H7088" t="s">
        <v>307</v>
      </c>
      <c r="I7088" t="s">
        <v>307</v>
      </c>
      <c r="J7088" t="s">
        <v>307</v>
      </c>
      <c r="K7088" t="s">
        <v>307</v>
      </c>
      <c r="L7088" t="s">
        <v>307</v>
      </c>
      <c r="M7088" t="s">
        <v>307</v>
      </c>
      <c r="N7088" t="s">
        <v>307</v>
      </c>
      <c r="O7088" t="s">
        <v>307</v>
      </c>
      <c r="P7088" t="s">
        <v>307</v>
      </c>
      <c r="Q7088" t="s">
        <v>307</v>
      </c>
      <c r="R7088" t="s">
        <v>307</v>
      </c>
      <c r="S7088" t="s">
        <v>307</v>
      </c>
      <c r="T7088" t="s">
        <v>307</v>
      </c>
      <c r="U7088" t="s">
        <v>307</v>
      </c>
      <c r="V7088" t="s">
        <v>307</v>
      </c>
      <c r="W7088" t="s">
        <v>307</v>
      </c>
      <c r="X7088" t="s">
        <v>307</v>
      </c>
      <c r="Y7088" t="s">
        <v>307</v>
      </c>
      <c r="Z7088" t="s">
        <v>307</v>
      </c>
    </row>
    <row r="7089" spans="1:42" x14ac:dyDescent="0.25">
      <c r="A7089">
        <v>915</v>
      </c>
      <c r="B7089" t="s">
        <v>290</v>
      </c>
      <c r="C7089" t="s">
        <v>40</v>
      </c>
      <c r="D7089" t="s">
        <v>53</v>
      </c>
      <c r="E7089" t="s">
        <v>307</v>
      </c>
      <c r="F7089" t="s">
        <v>307</v>
      </c>
      <c r="G7089" t="s">
        <v>307</v>
      </c>
      <c r="H7089" t="s">
        <v>307</v>
      </c>
      <c r="I7089" t="s">
        <v>307</v>
      </c>
      <c r="J7089" t="s">
        <v>307</v>
      </c>
      <c r="K7089" t="s">
        <v>307</v>
      </c>
      <c r="L7089" t="s">
        <v>307</v>
      </c>
      <c r="M7089" t="s">
        <v>307</v>
      </c>
      <c r="N7089" t="s">
        <v>307</v>
      </c>
      <c r="O7089" t="s">
        <v>307</v>
      </c>
      <c r="P7089" t="s">
        <v>307</v>
      </c>
      <c r="Q7089" t="s">
        <v>307</v>
      </c>
      <c r="R7089" t="s">
        <v>307</v>
      </c>
      <c r="S7089" t="s">
        <v>307</v>
      </c>
      <c r="T7089" t="s">
        <v>307</v>
      </c>
      <c r="U7089" t="s">
        <v>307</v>
      </c>
      <c r="V7089" t="s">
        <v>307</v>
      </c>
      <c r="W7089" t="s">
        <v>307</v>
      </c>
      <c r="X7089" t="s">
        <v>307</v>
      </c>
      <c r="Y7089" t="s">
        <v>307</v>
      </c>
      <c r="Z7089" t="s">
        <v>307</v>
      </c>
    </row>
    <row r="7090" spans="1:42" x14ac:dyDescent="0.25">
      <c r="A7090">
        <v>915</v>
      </c>
      <c r="B7090" t="s">
        <v>290</v>
      </c>
      <c r="C7090" t="s">
        <v>39</v>
      </c>
      <c r="D7090" t="s">
        <v>50</v>
      </c>
      <c r="E7090" t="s">
        <v>307</v>
      </c>
      <c r="F7090" t="s">
        <v>307</v>
      </c>
      <c r="G7090" t="s">
        <v>307</v>
      </c>
      <c r="H7090" t="s">
        <v>307</v>
      </c>
      <c r="I7090" t="s">
        <v>307</v>
      </c>
      <c r="J7090" t="s">
        <v>307</v>
      </c>
      <c r="K7090" t="s">
        <v>307</v>
      </c>
      <c r="L7090" t="s">
        <v>307</v>
      </c>
      <c r="M7090" t="s">
        <v>307</v>
      </c>
      <c r="N7090" t="s">
        <v>307</v>
      </c>
      <c r="O7090" t="s">
        <v>307</v>
      </c>
      <c r="P7090" t="s">
        <v>307</v>
      </c>
      <c r="Q7090" t="s">
        <v>307</v>
      </c>
      <c r="R7090" t="s">
        <v>307</v>
      </c>
      <c r="S7090" t="s">
        <v>307</v>
      </c>
      <c r="T7090" t="s">
        <v>307</v>
      </c>
      <c r="U7090" t="s">
        <v>307</v>
      </c>
      <c r="V7090" t="s">
        <v>307</v>
      </c>
      <c r="W7090" t="s">
        <v>307</v>
      </c>
      <c r="X7090" t="s">
        <v>307</v>
      </c>
      <c r="Y7090" t="s">
        <v>307</v>
      </c>
      <c r="Z7090" t="s">
        <v>307</v>
      </c>
      <c r="AA7090" t="s">
        <v>307</v>
      </c>
      <c r="AB7090" t="s">
        <v>307</v>
      </c>
      <c r="AC7090" t="s">
        <v>307</v>
      </c>
      <c r="AD7090" t="s">
        <v>307</v>
      </c>
      <c r="AE7090" t="s">
        <v>307</v>
      </c>
      <c r="AF7090" t="s">
        <v>307</v>
      </c>
      <c r="AG7090" t="s">
        <v>307</v>
      </c>
      <c r="AH7090" t="s">
        <v>307</v>
      </c>
      <c r="AI7090" t="s">
        <v>307</v>
      </c>
      <c r="AJ7090" t="s">
        <v>307</v>
      </c>
      <c r="AK7090" t="s">
        <v>307</v>
      </c>
      <c r="AL7090" t="s">
        <v>307</v>
      </c>
      <c r="AM7090" t="s">
        <v>307</v>
      </c>
      <c r="AN7090" t="s">
        <v>307</v>
      </c>
      <c r="AO7090" t="s">
        <v>307</v>
      </c>
      <c r="AP7090" t="s">
        <v>307</v>
      </c>
    </row>
    <row r="7091" spans="1:42" x14ac:dyDescent="0.25">
      <c r="A7091">
        <v>915</v>
      </c>
      <c r="B7091" t="s">
        <v>290</v>
      </c>
      <c r="C7091" t="s">
        <v>39</v>
      </c>
      <c r="D7091" t="s">
        <v>48</v>
      </c>
      <c r="E7091" t="s">
        <v>307</v>
      </c>
      <c r="F7091" t="s">
        <v>307</v>
      </c>
      <c r="G7091" t="s">
        <v>307</v>
      </c>
      <c r="H7091" t="s">
        <v>307</v>
      </c>
      <c r="I7091" t="s">
        <v>307</v>
      </c>
      <c r="J7091" t="s">
        <v>307</v>
      </c>
      <c r="K7091" t="s">
        <v>307</v>
      </c>
      <c r="L7091" t="s">
        <v>307</v>
      </c>
      <c r="M7091" t="s">
        <v>307</v>
      </c>
      <c r="N7091" t="s">
        <v>307</v>
      </c>
      <c r="O7091" t="s">
        <v>307</v>
      </c>
      <c r="P7091" t="s">
        <v>307</v>
      </c>
      <c r="Q7091" t="s">
        <v>307</v>
      </c>
      <c r="R7091" t="s">
        <v>307</v>
      </c>
      <c r="S7091" t="s">
        <v>307</v>
      </c>
      <c r="T7091" t="s">
        <v>307</v>
      </c>
      <c r="U7091" t="s">
        <v>307</v>
      </c>
      <c r="V7091" t="s">
        <v>307</v>
      </c>
      <c r="W7091" t="s">
        <v>307</v>
      </c>
      <c r="X7091" t="s">
        <v>307</v>
      </c>
      <c r="Y7091" t="s">
        <v>307</v>
      </c>
      <c r="Z7091" t="s">
        <v>307</v>
      </c>
      <c r="AA7091" t="s">
        <v>307</v>
      </c>
      <c r="AB7091" t="s">
        <v>307</v>
      </c>
      <c r="AC7091" t="s">
        <v>307</v>
      </c>
      <c r="AD7091" t="s">
        <v>307</v>
      </c>
      <c r="AE7091" t="s">
        <v>307</v>
      </c>
      <c r="AF7091" t="s">
        <v>307</v>
      </c>
      <c r="AG7091" t="s">
        <v>307</v>
      </c>
      <c r="AH7091" t="s">
        <v>307</v>
      </c>
      <c r="AI7091" t="s">
        <v>307</v>
      </c>
      <c r="AJ7091" t="s">
        <v>307</v>
      </c>
      <c r="AK7091" t="s">
        <v>307</v>
      </c>
      <c r="AL7091" t="s">
        <v>307</v>
      </c>
      <c r="AM7091" t="s">
        <v>307</v>
      </c>
      <c r="AN7091" t="s">
        <v>307</v>
      </c>
      <c r="AO7091" t="s">
        <v>307</v>
      </c>
      <c r="AP7091" t="s">
        <v>307</v>
      </c>
    </row>
    <row r="7092" spans="1:42" x14ac:dyDescent="0.25">
      <c r="A7092">
        <v>915</v>
      </c>
      <c r="B7092" t="s">
        <v>290</v>
      </c>
      <c r="C7092" t="s">
        <v>39</v>
      </c>
      <c r="D7092" t="s">
        <v>51</v>
      </c>
      <c r="E7092" t="s">
        <v>307</v>
      </c>
      <c r="F7092" t="s">
        <v>307</v>
      </c>
      <c r="G7092" t="s">
        <v>307</v>
      </c>
      <c r="H7092" t="s">
        <v>307</v>
      </c>
      <c r="I7092" t="s">
        <v>307</v>
      </c>
      <c r="J7092" t="s">
        <v>307</v>
      </c>
      <c r="K7092" t="s">
        <v>307</v>
      </c>
      <c r="L7092" t="s">
        <v>307</v>
      </c>
      <c r="M7092" t="s">
        <v>307</v>
      </c>
      <c r="N7092" t="s">
        <v>307</v>
      </c>
      <c r="O7092" t="s">
        <v>307</v>
      </c>
      <c r="P7092" t="s">
        <v>307</v>
      </c>
      <c r="Q7092" t="s">
        <v>307</v>
      </c>
      <c r="R7092" t="s">
        <v>307</v>
      </c>
      <c r="S7092" t="s">
        <v>307</v>
      </c>
      <c r="T7092" t="s">
        <v>307</v>
      </c>
      <c r="U7092" t="s">
        <v>307</v>
      </c>
      <c r="V7092" t="s">
        <v>307</v>
      </c>
      <c r="W7092" t="s">
        <v>307</v>
      </c>
      <c r="X7092" t="s">
        <v>307</v>
      </c>
      <c r="Y7092" t="s">
        <v>307</v>
      </c>
      <c r="Z7092" t="s">
        <v>307</v>
      </c>
      <c r="AA7092" t="s">
        <v>307</v>
      </c>
      <c r="AB7092" t="s">
        <v>307</v>
      </c>
      <c r="AC7092" t="s">
        <v>307</v>
      </c>
      <c r="AD7092" t="s">
        <v>307</v>
      </c>
      <c r="AE7092" t="s">
        <v>307</v>
      </c>
      <c r="AF7092" t="s">
        <v>307</v>
      </c>
      <c r="AG7092" t="s">
        <v>307</v>
      </c>
      <c r="AH7092" t="s">
        <v>307</v>
      </c>
      <c r="AI7092" t="s">
        <v>307</v>
      </c>
      <c r="AJ7092" t="s">
        <v>307</v>
      </c>
      <c r="AK7092" t="s">
        <v>307</v>
      </c>
      <c r="AL7092" t="s">
        <v>307</v>
      </c>
      <c r="AM7092" t="s">
        <v>307</v>
      </c>
      <c r="AN7092" t="s">
        <v>307</v>
      </c>
      <c r="AO7092" t="s">
        <v>307</v>
      </c>
      <c r="AP7092" t="s">
        <v>307</v>
      </c>
    </row>
    <row r="7093" spans="1:42" x14ac:dyDescent="0.25">
      <c r="A7093">
        <v>915</v>
      </c>
      <c r="B7093" t="s">
        <v>290</v>
      </c>
      <c r="C7093" t="s">
        <v>46</v>
      </c>
      <c r="D7093" t="s">
        <v>65</v>
      </c>
      <c r="E7093" t="s">
        <v>307</v>
      </c>
      <c r="F7093" t="s">
        <v>307</v>
      </c>
      <c r="G7093" t="s">
        <v>307</v>
      </c>
      <c r="H7093" t="s">
        <v>307</v>
      </c>
      <c r="I7093" t="s">
        <v>307</v>
      </c>
      <c r="J7093" t="s">
        <v>307</v>
      </c>
      <c r="K7093" t="s">
        <v>307</v>
      </c>
      <c r="L7093" t="s">
        <v>307</v>
      </c>
      <c r="M7093" t="s">
        <v>307</v>
      </c>
      <c r="N7093" t="s">
        <v>307</v>
      </c>
      <c r="O7093" t="s">
        <v>307</v>
      </c>
      <c r="P7093" t="s">
        <v>307</v>
      </c>
      <c r="Q7093" t="s">
        <v>307</v>
      </c>
      <c r="R7093" t="s">
        <v>307</v>
      </c>
      <c r="S7093" t="s">
        <v>307</v>
      </c>
      <c r="T7093" t="s">
        <v>307</v>
      </c>
      <c r="U7093" t="s">
        <v>307</v>
      </c>
      <c r="V7093" t="s">
        <v>307</v>
      </c>
      <c r="W7093" t="s">
        <v>307</v>
      </c>
      <c r="X7093" t="s">
        <v>307</v>
      </c>
      <c r="Y7093" t="s">
        <v>307</v>
      </c>
      <c r="Z7093" t="s">
        <v>307</v>
      </c>
    </row>
    <row r="7094" spans="1:42" x14ac:dyDescent="0.25">
      <c r="A7094">
        <v>915</v>
      </c>
      <c r="B7094" t="s">
        <v>290</v>
      </c>
      <c r="C7094" t="s">
        <v>46</v>
      </c>
      <c r="D7094" t="s">
        <v>66</v>
      </c>
      <c r="E7094" t="s">
        <v>307</v>
      </c>
      <c r="F7094" t="s">
        <v>307</v>
      </c>
      <c r="G7094" t="s">
        <v>307</v>
      </c>
      <c r="H7094" t="s">
        <v>307</v>
      </c>
      <c r="I7094" t="s">
        <v>307</v>
      </c>
      <c r="J7094" t="s">
        <v>307</v>
      </c>
      <c r="K7094" t="s">
        <v>307</v>
      </c>
      <c r="L7094" t="s">
        <v>307</v>
      </c>
      <c r="M7094" t="s">
        <v>307</v>
      </c>
      <c r="N7094" t="s">
        <v>307</v>
      </c>
      <c r="O7094" t="s">
        <v>307</v>
      </c>
      <c r="P7094" t="s">
        <v>307</v>
      </c>
      <c r="Q7094" t="s">
        <v>307</v>
      </c>
      <c r="R7094" t="s">
        <v>307</v>
      </c>
      <c r="S7094" t="s">
        <v>307</v>
      </c>
      <c r="T7094" t="s">
        <v>307</v>
      </c>
      <c r="U7094" t="s">
        <v>307</v>
      </c>
      <c r="V7094" t="s">
        <v>307</v>
      </c>
      <c r="W7094" t="s">
        <v>307</v>
      </c>
      <c r="X7094" t="s">
        <v>307</v>
      </c>
      <c r="Y7094" t="s">
        <v>307</v>
      </c>
      <c r="Z7094" t="s">
        <v>307</v>
      </c>
    </row>
    <row r="7095" spans="1:42" x14ac:dyDescent="0.25">
      <c r="A7095">
        <v>915</v>
      </c>
      <c r="B7095" t="s">
        <v>290</v>
      </c>
      <c r="C7095" t="s">
        <v>46</v>
      </c>
      <c r="D7095" t="s">
        <v>67</v>
      </c>
      <c r="E7095" t="s">
        <v>307</v>
      </c>
      <c r="F7095" t="s">
        <v>307</v>
      </c>
      <c r="G7095" t="s">
        <v>307</v>
      </c>
      <c r="H7095" t="s">
        <v>307</v>
      </c>
      <c r="I7095" t="s">
        <v>307</v>
      </c>
      <c r="J7095" t="s">
        <v>307</v>
      </c>
      <c r="K7095" t="s">
        <v>307</v>
      </c>
      <c r="L7095" t="s">
        <v>307</v>
      </c>
      <c r="M7095" t="s">
        <v>307</v>
      </c>
      <c r="N7095" t="s">
        <v>307</v>
      </c>
      <c r="O7095" t="s">
        <v>307</v>
      </c>
      <c r="P7095" t="s">
        <v>307</v>
      </c>
      <c r="Q7095" t="s">
        <v>307</v>
      </c>
      <c r="R7095" t="s">
        <v>307</v>
      </c>
      <c r="S7095" t="s">
        <v>307</v>
      </c>
      <c r="T7095" t="s">
        <v>307</v>
      </c>
      <c r="U7095" t="s">
        <v>307</v>
      </c>
      <c r="V7095" t="s">
        <v>307</v>
      </c>
      <c r="W7095" t="s">
        <v>307</v>
      </c>
      <c r="X7095" t="s">
        <v>307</v>
      </c>
      <c r="Y7095" t="s">
        <v>307</v>
      </c>
      <c r="Z7095" t="s">
        <v>307</v>
      </c>
    </row>
    <row r="7096" spans="1:42" x14ac:dyDescent="0.25">
      <c r="A7096">
        <v>915</v>
      </c>
      <c r="B7096" t="s">
        <v>290</v>
      </c>
      <c r="C7096" t="s">
        <v>46</v>
      </c>
      <c r="D7096" t="s">
        <v>68</v>
      </c>
      <c r="E7096" t="s">
        <v>307</v>
      </c>
      <c r="F7096" t="s">
        <v>307</v>
      </c>
      <c r="G7096" t="s">
        <v>307</v>
      </c>
      <c r="H7096" t="s">
        <v>307</v>
      </c>
      <c r="I7096" t="s">
        <v>307</v>
      </c>
      <c r="J7096" t="s">
        <v>307</v>
      </c>
      <c r="K7096" t="s">
        <v>307</v>
      </c>
      <c r="L7096" t="s">
        <v>307</v>
      </c>
      <c r="M7096" t="s">
        <v>307</v>
      </c>
      <c r="N7096" t="s">
        <v>307</v>
      </c>
      <c r="O7096" t="s">
        <v>307</v>
      </c>
      <c r="P7096" t="s">
        <v>307</v>
      </c>
      <c r="Q7096" t="s">
        <v>307</v>
      </c>
      <c r="R7096" t="s">
        <v>307</v>
      </c>
      <c r="S7096" t="s">
        <v>307</v>
      </c>
      <c r="T7096" t="s">
        <v>307</v>
      </c>
      <c r="U7096" t="s">
        <v>307</v>
      </c>
      <c r="V7096" t="s">
        <v>307</v>
      </c>
      <c r="W7096" t="s">
        <v>307</v>
      </c>
      <c r="X7096" t="s">
        <v>307</v>
      </c>
      <c r="Y7096" t="s">
        <v>307</v>
      </c>
      <c r="Z7096" t="s">
        <v>307</v>
      </c>
    </row>
    <row r="7097" spans="1:42" x14ac:dyDescent="0.25">
      <c r="A7097">
        <v>915</v>
      </c>
      <c r="B7097" t="s">
        <v>290</v>
      </c>
      <c r="C7097" t="s">
        <v>46</v>
      </c>
      <c r="D7097" t="s">
        <v>69</v>
      </c>
      <c r="E7097" t="s">
        <v>307</v>
      </c>
      <c r="F7097" t="s">
        <v>307</v>
      </c>
      <c r="G7097" t="s">
        <v>307</v>
      </c>
      <c r="H7097" t="s">
        <v>307</v>
      </c>
      <c r="I7097" t="s">
        <v>307</v>
      </c>
      <c r="J7097" t="s">
        <v>307</v>
      </c>
      <c r="K7097" t="s">
        <v>307</v>
      </c>
      <c r="L7097" t="s">
        <v>307</v>
      </c>
      <c r="M7097" t="s">
        <v>307</v>
      </c>
      <c r="N7097" t="s">
        <v>307</v>
      </c>
      <c r="O7097" t="s">
        <v>307</v>
      </c>
      <c r="P7097" t="s">
        <v>307</v>
      </c>
      <c r="Q7097" t="s">
        <v>307</v>
      </c>
      <c r="R7097" t="s">
        <v>307</v>
      </c>
      <c r="S7097" t="s">
        <v>307</v>
      </c>
      <c r="T7097" t="s">
        <v>307</v>
      </c>
      <c r="U7097" t="s">
        <v>307</v>
      </c>
      <c r="V7097" t="s">
        <v>307</v>
      </c>
      <c r="W7097" t="s">
        <v>307</v>
      </c>
      <c r="X7097" t="s">
        <v>307</v>
      </c>
      <c r="Y7097" t="s">
        <v>307</v>
      </c>
      <c r="Z7097" t="s">
        <v>307</v>
      </c>
    </row>
    <row r="7098" spans="1:42" x14ac:dyDescent="0.25">
      <c r="A7098">
        <v>915</v>
      </c>
      <c r="B7098" t="s">
        <v>290</v>
      </c>
      <c r="C7098" t="s">
        <v>46</v>
      </c>
      <c r="D7098" t="s">
        <v>70</v>
      </c>
      <c r="E7098" t="s">
        <v>307</v>
      </c>
      <c r="F7098" t="s">
        <v>307</v>
      </c>
      <c r="G7098" t="s">
        <v>307</v>
      </c>
      <c r="H7098" t="s">
        <v>307</v>
      </c>
      <c r="I7098" t="s">
        <v>307</v>
      </c>
      <c r="J7098" t="s">
        <v>307</v>
      </c>
      <c r="K7098" t="s">
        <v>307</v>
      </c>
      <c r="L7098" t="s">
        <v>307</v>
      </c>
      <c r="M7098" t="s">
        <v>307</v>
      </c>
      <c r="N7098" t="s">
        <v>307</v>
      </c>
      <c r="O7098" t="s">
        <v>307</v>
      </c>
      <c r="P7098" t="s">
        <v>307</v>
      </c>
      <c r="Q7098" t="s">
        <v>307</v>
      </c>
      <c r="R7098" t="s">
        <v>307</v>
      </c>
      <c r="S7098" t="s">
        <v>307</v>
      </c>
      <c r="T7098" t="s">
        <v>307</v>
      </c>
      <c r="U7098" t="s">
        <v>307</v>
      </c>
      <c r="V7098" t="s">
        <v>307</v>
      </c>
      <c r="W7098" t="s">
        <v>307</v>
      </c>
      <c r="X7098" t="s">
        <v>307</v>
      </c>
      <c r="Y7098" t="s">
        <v>307</v>
      </c>
      <c r="Z7098" t="s">
        <v>307</v>
      </c>
    </row>
    <row r="7099" spans="1:42" x14ac:dyDescent="0.25">
      <c r="A7099">
        <v>915</v>
      </c>
      <c r="B7099" t="s">
        <v>290</v>
      </c>
      <c r="C7099" t="s">
        <v>46</v>
      </c>
      <c r="D7099" t="s">
        <v>71</v>
      </c>
      <c r="E7099" t="s">
        <v>307</v>
      </c>
      <c r="F7099" t="s">
        <v>307</v>
      </c>
      <c r="G7099" t="s">
        <v>307</v>
      </c>
      <c r="H7099" t="s">
        <v>307</v>
      </c>
      <c r="I7099" t="s">
        <v>307</v>
      </c>
      <c r="J7099" t="s">
        <v>307</v>
      </c>
      <c r="K7099" t="s">
        <v>307</v>
      </c>
      <c r="L7099" t="s">
        <v>307</v>
      </c>
      <c r="M7099" t="s">
        <v>307</v>
      </c>
      <c r="N7099" t="s">
        <v>307</v>
      </c>
      <c r="O7099" t="s">
        <v>307</v>
      </c>
      <c r="P7099" t="s">
        <v>307</v>
      </c>
      <c r="Q7099" t="s">
        <v>307</v>
      </c>
      <c r="R7099" t="s">
        <v>307</v>
      </c>
      <c r="S7099" t="s">
        <v>307</v>
      </c>
      <c r="T7099" t="s">
        <v>307</v>
      </c>
      <c r="U7099" t="s">
        <v>307</v>
      </c>
      <c r="V7099" t="s">
        <v>307</v>
      </c>
      <c r="W7099" t="s">
        <v>307</v>
      </c>
      <c r="X7099" t="s">
        <v>307</v>
      </c>
      <c r="Y7099" t="s">
        <v>307</v>
      </c>
      <c r="Z7099" t="s">
        <v>307</v>
      </c>
    </row>
    <row r="7100" spans="1:42" x14ac:dyDescent="0.25">
      <c r="A7100">
        <v>915</v>
      </c>
      <c r="B7100" t="s">
        <v>290</v>
      </c>
      <c r="C7100" t="s">
        <v>46</v>
      </c>
      <c r="D7100" t="s">
        <v>72</v>
      </c>
      <c r="E7100" t="s">
        <v>307</v>
      </c>
      <c r="F7100" t="s">
        <v>307</v>
      </c>
      <c r="G7100" t="s">
        <v>307</v>
      </c>
      <c r="H7100" t="s">
        <v>307</v>
      </c>
      <c r="I7100" t="s">
        <v>307</v>
      </c>
      <c r="J7100" t="s">
        <v>307</v>
      </c>
      <c r="K7100" t="s">
        <v>307</v>
      </c>
      <c r="L7100" t="s">
        <v>307</v>
      </c>
      <c r="M7100" t="s">
        <v>307</v>
      </c>
      <c r="N7100" t="s">
        <v>307</v>
      </c>
      <c r="O7100" t="s">
        <v>307</v>
      </c>
      <c r="P7100" t="s">
        <v>307</v>
      </c>
      <c r="Q7100" t="s">
        <v>307</v>
      </c>
      <c r="R7100" t="s">
        <v>307</v>
      </c>
      <c r="S7100" t="s">
        <v>307</v>
      </c>
      <c r="T7100" t="s">
        <v>307</v>
      </c>
      <c r="U7100" t="s">
        <v>307</v>
      </c>
      <c r="V7100" t="s">
        <v>307</v>
      </c>
      <c r="W7100" t="s">
        <v>307</v>
      </c>
      <c r="X7100" t="s">
        <v>307</v>
      </c>
      <c r="Y7100" t="s">
        <v>307</v>
      </c>
      <c r="Z7100" t="s">
        <v>307</v>
      </c>
    </row>
    <row r="7101" spans="1:42" x14ac:dyDescent="0.25">
      <c r="A7101">
        <v>915</v>
      </c>
      <c r="B7101" t="s">
        <v>290</v>
      </c>
      <c r="C7101" t="s">
        <v>46</v>
      </c>
      <c r="D7101" t="s">
        <v>47</v>
      </c>
      <c r="E7101" t="s">
        <v>307</v>
      </c>
      <c r="F7101" t="s">
        <v>307</v>
      </c>
      <c r="G7101" t="s">
        <v>307</v>
      </c>
      <c r="H7101" t="s">
        <v>307</v>
      </c>
      <c r="I7101" t="s">
        <v>307</v>
      </c>
      <c r="J7101" t="s">
        <v>307</v>
      </c>
      <c r="K7101" t="s">
        <v>307</v>
      </c>
      <c r="L7101" t="s">
        <v>307</v>
      </c>
      <c r="M7101" t="s">
        <v>307</v>
      </c>
      <c r="N7101" t="s">
        <v>307</v>
      </c>
      <c r="O7101" t="s">
        <v>307</v>
      </c>
      <c r="P7101" t="s">
        <v>307</v>
      </c>
      <c r="Q7101" t="s">
        <v>307</v>
      </c>
      <c r="R7101" t="s">
        <v>307</v>
      </c>
      <c r="S7101" t="s">
        <v>307</v>
      </c>
      <c r="T7101" t="s">
        <v>307</v>
      </c>
      <c r="U7101" t="s">
        <v>307</v>
      </c>
      <c r="V7101" t="s">
        <v>307</v>
      </c>
      <c r="W7101" t="s">
        <v>307</v>
      </c>
      <c r="X7101" t="s">
        <v>307</v>
      </c>
      <c r="Y7101" t="s">
        <v>307</v>
      </c>
      <c r="Z7101" t="s">
        <v>307</v>
      </c>
    </row>
    <row r="7102" spans="1:42" x14ac:dyDescent="0.25">
      <c r="A7102">
        <v>915</v>
      </c>
      <c r="B7102" t="s">
        <v>290</v>
      </c>
      <c r="C7102" t="s">
        <v>46</v>
      </c>
      <c r="D7102" t="s">
        <v>48</v>
      </c>
      <c r="E7102" t="s">
        <v>307</v>
      </c>
      <c r="F7102" t="s">
        <v>307</v>
      </c>
      <c r="G7102" t="s">
        <v>307</v>
      </c>
      <c r="H7102" t="s">
        <v>307</v>
      </c>
      <c r="I7102" t="s">
        <v>307</v>
      </c>
      <c r="J7102" t="s">
        <v>307</v>
      </c>
      <c r="K7102" t="s">
        <v>307</v>
      </c>
      <c r="L7102" t="s">
        <v>307</v>
      </c>
      <c r="M7102" t="s">
        <v>307</v>
      </c>
      <c r="N7102" t="s">
        <v>307</v>
      </c>
      <c r="O7102" t="s">
        <v>307</v>
      </c>
      <c r="P7102" t="s">
        <v>307</v>
      </c>
      <c r="Q7102" t="s">
        <v>307</v>
      </c>
      <c r="R7102" t="s">
        <v>307</v>
      </c>
      <c r="S7102" t="s">
        <v>307</v>
      </c>
      <c r="T7102" t="s">
        <v>307</v>
      </c>
      <c r="U7102" t="s">
        <v>307</v>
      </c>
      <c r="V7102" t="s">
        <v>307</v>
      </c>
      <c r="W7102" t="s">
        <v>307</v>
      </c>
      <c r="X7102" t="s">
        <v>307</v>
      </c>
      <c r="Y7102" t="s">
        <v>307</v>
      </c>
      <c r="Z7102" t="s">
        <v>307</v>
      </c>
    </row>
    <row r="7103" spans="1:42" x14ac:dyDescent="0.25">
      <c r="A7103">
        <v>915</v>
      </c>
      <c r="B7103" t="s">
        <v>290</v>
      </c>
      <c r="C7103" t="s">
        <v>46</v>
      </c>
      <c r="D7103" t="s">
        <v>49</v>
      </c>
      <c r="E7103" t="s">
        <v>307</v>
      </c>
      <c r="F7103" t="s">
        <v>307</v>
      </c>
      <c r="G7103" t="s">
        <v>307</v>
      </c>
      <c r="H7103" t="s">
        <v>307</v>
      </c>
      <c r="I7103" t="s">
        <v>307</v>
      </c>
      <c r="J7103" t="s">
        <v>307</v>
      </c>
      <c r="K7103" t="s">
        <v>307</v>
      </c>
      <c r="L7103" t="s">
        <v>307</v>
      </c>
      <c r="M7103" t="s">
        <v>307</v>
      </c>
      <c r="N7103" t="s">
        <v>307</v>
      </c>
      <c r="O7103" t="s">
        <v>307</v>
      </c>
      <c r="P7103" t="s">
        <v>307</v>
      </c>
      <c r="Q7103" t="s">
        <v>307</v>
      </c>
      <c r="R7103" t="s">
        <v>307</v>
      </c>
      <c r="S7103" t="s">
        <v>307</v>
      </c>
      <c r="T7103" t="s">
        <v>307</v>
      </c>
      <c r="U7103" t="s">
        <v>307</v>
      </c>
      <c r="V7103" t="s">
        <v>307</v>
      </c>
      <c r="W7103" t="s">
        <v>307</v>
      </c>
      <c r="X7103" t="s">
        <v>307</v>
      </c>
      <c r="Y7103" t="s">
        <v>307</v>
      </c>
      <c r="Z7103" t="s">
        <v>307</v>
      </c>
    </row>
    <row r="7104" spans="1:42" x14ac:dyDescent="0.25">
      <c r="A7104">
        <v>915</v>
      </c>
      <c r="B7104" t="s">
        <v>290</v>
      </c>
      <c r="C7104" t="s">
        <v>41</v>
      </c>
      <c r="D7104" t="s">
        <v>48</v>
      </c>
      <c r="E7104" t="s">
        <v>307</v>
      </c>
      <c r="F7104" t="s">
        <v>307</v>
      </c>
      <c r="G7104" t="s">
        <v>307</v>
      </c>
      <c r="H7104" t="s">
        <v>307</v>
      </c>
      <c r="I7104" t="s">
        <v>307</v>
      </c>
      <c r="J7104" t="s">
        <v>307</v>
      </c>
      <c r="K7104" t="s">
        <v>307</v>
      </c>
      <c r="L7104" t="s">
        <v>307</v>
      </c>
      <c r="M7104" t="s">
        <v>307</v>
      </c>
      <c r="N7104" t="s">
        <v>307</v>
      </c>
      <c r="O7104" t="s">
        <v>307</v>
      </c>
      <c r="P7104" t="s">
        <v>307</v>
      </c>
      <c r="Q7104" t="s">
        <v>307</v>
      </c>
      <c r="R7104" t="s">
        <v>307</v>
      </c>
      <c r="S7104" t="s">
        <v>307</v>
      </c>
      <c r="T7104" t="s">
        <v>307</v>
      </c>
      <c r="U7104" t="s">
        <v>307</v>
      </c>
      <c r="V7104" t="s">
        <v>307</v>
      </c>
      <c r="W7104" t="s">
        <v>307</v>
      </c>
      <c r="X7104" t="s">
        <v>307</v>
      </c>
      <c r="Y7104" t="s">
        <v>307</v>
      </c>
      <c r="Z7104" t="s">
        <v>307</v>
      </c>
    </row>
    <row r="7105" spans="1:23" x14ac:dyDescent="0.25">
      <c r="A7105">
        <v>915</v>
      </c>
      <c r="B7105" t="s">
        <v>290</v>
      </c>
      <c r="C7105" t="s">
        <v>459</v>
      </c>
      <c r="D7105" t="s">
        <v>48</v>
      </c>
      <c r="E7105" t="s">
        <v>307</v>
      </c>
      <c r="F7105" t="s">
        <v>307</v>
      </c>
      <c r="G7105" t="s">
        <v>307</v>
      </c>
      <c r="H7105" t="s">
        <v>307</v>
      </c>
      <c r="I7105" t="s">
        <v>307</v>
      </c>
      <c r="J7105" t="s">
        <v>307</v>
      </c>
      <c r="K7105" t="s">
        <v>307</v>
      </c>
      <c r="L7105" t="s">
        <v>307</v>
      </c>
      <c r="M7105" t="s">
        <v>307</v>
      </c>
      <c r="N7105" t="s">
        <v>307</v>
      </c>
      <c r="O7105" t="s">
        <v>307</v>
      </c>
      <c r="P7105" t="s">
        <v>307</v>
      </c>
      <c r="Q7105" t="s">
        <v>307</v>
      </c>
    </row>
    <row r="7106" spans="1:23" x14ac:dyDescent="0.25">
      <c r="A7106">
        <v>915</v>
      </c>
      <c r="B7106" t="s">
        <v>290</v>
      </c>
      <c r="C7106" t="s">
        <v>304</v>
      </c>
      <c r="D7106" t="s">
        <v>48</v>
      </c>
      <c r="E7106" t="s">
        <v>307</v>
      </c>
      <c r="F7106" t="s">
        <v>307</v>
      </c>
      <c r="G7106" t="s">
        <v>307</v>
      </c>
      <c r="H7106" t="s">
        <v>307</v>
      </c>
      <c r="I7106" t="s">
        <v>307</v>
      </c>
      <c r="J7106" t="s">
        <v>307</v>
      </c>
      <c r="K7106" t="s">
        <v>307</v>
      </c>
      <c r="L7106" t="s">
        <v>307</v>
      </c>
      <c r="M7106" t="s">
        <v>307</v>
      </c>
      <c r="N7106" t="s">
        <v>307</v>
      </c>
      <c r="O7106" t="s">
        <v>307</v>
      </c>
      <c r="P7106" t="s">
        <v>307</v>
      </c>
      <c r="Q7106" t="s">
        <v>307</v>
      </c>
    </row>
    <row r="7107" spans="1:23" x14ac:dyDescent="0.25">
      <c r="A7107">
        <v>915</v>
      </c>
      <c r="B7107" t="s">
        <v>290</v>
      </c>
      <c r="C7107" t="s">
        <v>433</v>
      </c>
      <c r="D7107" t="s">
        <v>48</v>
      </c>
      <c r="E7107" t="s">
        <v>307</v>
      </c>
      <c r="F7107" t="s">
        <v>307</v>
      </c>
      <c r="G7107" t="s">
        <v>307</v>
      </c>
      <c r="H7107" t="s">
        <v>307</v>
      </c>
      <c r="I7107" t="s">
        <v>307</v>
      </c>
      <c r="J7107" t="s">
        <v>307</v>
      </c>
      <c r="K7107" t="s">
        <v>307</v>
      </c>
      <c r="L7107" t="s">
        <v>307</v>
      </c>
      <c r="M7107" t="s">
        <v>307</v>
      </c>
      <c r="N7107" t="s">
        <v>307</v>
      </c>
      <c r="O7107" t="s">
        <v>307</v>
      </c>
      <c r="P7107" t="s">
        <v>307</v>
      </c>
      <c r="Q7107" t="s">
        <v>307</v>
      </c>
    </row>
    <row r="7108" spans="1:23" x14ac:dyDescent="0.25">
      <c r="A7108">
        <v>915</v>
      </c>
      <c r="B7108" t="s">
        <v>290</v>
      </c>
      <c r="C7108" t="s">
        <v>305</v>
      </c>
      <c r="D7108" t="s">
        <v>48</v>
      </c>
      <c r="E7108" t="s">
        <v>307</v>
      </c>
      <c r="F7108" t="s">
        <v>307</v>
      </c>
      <c r="G7108" t="s">
        <v>307</v>
      </c>
      <c r="H7108" t="s">
        <v>307</v>
      </c>
      <c r="I7108" t="s">
        <v>307</v>
      </c>
      <c r="J7108" t="s">
        <v>307</v>
      </c>
      <c r="K7108" t="s">
        <v>307</v>
      </c>
      <c r="L7108" t="s">
        <v>307</v>
      </c>
      <c r="M7108" t="s">
        <v>307</v>
      </c>
      <c r="N7108" t="s">
        <v>307</v>
      </c>
      <c r="O7108" t="s">
        <v>307</v>
      </c>
      <c r="P7108" t="s">
        <v>307</v>
      </c>
      <c r="Q7108" t="s">
        <v>307</v>
      </c>
    </row>
    <row r="7109" spans="1:23" x14ac:dyDescent="0.25">
      <c r="A7109">
        <v>915</v>
      </c>
      <c r="B7109" t="s">
        <v>290</v>
      </c>
      <c r="C7109" t="s">
        <v>306</v>
      </c>
      <c r="D7109" t="s">
        <v>48</v>
      </c>
      <c r="E7109" t="s">
        <v>307</v>
      </c>
      <c r="F7109" t="s">
        <v>307</v>
      </c>
      <c r="G7109" t="s">
        <v>307</v>
      </c>
      <c r="H7109" t="s">
        <v>307</v>
      </c>
      <c r="I7109" t="s">
        <v>307</v>
      </c>
      <c r="J7109" t="s">
        <v>307</v>
      </c>
      <c r="K7109" t="s">
        <v>307</v>
      </c>
      <c r="L7109" t="s">
        <v>307</v>
      </c>
      <c r="M7109" t="s">
        <v>307</v>
      </c>
      <c r="N7109" t="s">
        <v>307</v>
      </c>
      <c r="O7109" t="s">
        <v>307</v>
      </c>
      <c r="P7109" t="s">
        <v>307</v>
      </c>
      <c r="Q7109" t="s">
        <v>307</v>
      </c>
    </row>
    <row r="7110" spans="1:23" x14ac:dyDescent="0.25">
      <c r="A7110">
        <v>915</v>
      </c>
      <c r="B7110" t="s">
        <v>290</v>
      </c>
      <c r="C7110" t="s">
        <v>44</v>
      </c>
      <c r="D7110" t="s">
        <v>54</v>
      </c>
      <c r="E7110" t="s">
        <v>307</v>
      </c>
      <c r="F7110" t="s">
        <v>307</v>
      </c>
      <c r="G7110" t="s">
        <v>307</v>
      </c>
      <c r="H7110" t="s">
        <v>307</v>
      </c>
      <c r="I7110" t="s">
        <v>307</v>
      </c>
      <c r="J7110" t="s">
        <v>307</v>
      </c>
      <c r="K7110" t="s">
        <v>307</v>
      </c>
      <c r="L7110" t="s">
        <v>307</v>
      </c>
      <c r="M7110" t="s">
        <v>307</v>
      </c>
      <c r="N7110" t="s">
        <v>307</v>
      </c>
      <c r="O7110" t="s">
        <v>307</v>
      </c>
      <c r="P7110" t="s">
        <v>307</v>
      </c>
      <c r="Q7110" t="s">
        <v>307</v>
      </c>
      <c r="R7110" t="s">
        <v>307</v>
      </c>
      <c r="S7110" t="s">
        <v>307</v>
      </c>
      <c r="T7110" t="s">
        <v>307</v>
      </c>
      <c r="U7110" t="s">
        <v>307</v>
      </c>
      <c r="V7110" t="s">
        <v>307</v>
      </c>
      <c r="W7110" t="s">
        <v>307</v>
      </c>
    </row>
    <row r="7111" spans="1:23" x14ac:dyDescent="0.25">
      <c r="A7111">
        <v>915</v>
      </c>
      <c r="B7111" t="s">
        <v>290</v>
      </c>
      <c r="C7111" t="s">
        <v>44</v>
      </c>
      <c r="D7111" t="s">
        <v>55</v>
      </c>
      <c r="E7111" t="s">
        <v>307</v>
      </c>
      <c r="F7111" t="s">
        <v>307</v>
      </c>
      <c r="G7111" t="s">
        <v>307</v>
      </c>
      <c r="H7111" t="s">
        <v>307</v>
      </c>
      <c r="I7111" t="s">
        <v>307</v>
      </c>
      <c r="J7111" t="s">
        <v>307</v>
      </c>
      <c r="K7111" t="s">
        <v>307</v>
      </c>
      <c r="L7111" t="s">
        <v>307</v>
      </c>
      <c r="M7111" t="s">
        <v>307</v>
      </c>
      <c r="N7111" t="s">
        <v>307</v>
      </c>
      <c r="O7111" t="s">
        <v>307</v>
      </c>
      <c r="P7111" t="s">
        <v>307</v>
      </c>
      <c r="Q7111" t="s">
        <v>307</v>
      </c>
      <c r="R7111" t="s">
        <v>307</v>
      </c>
      <c r="S7111" t="s">
        <v>307</v>
      </c>
      <c r="T7111" t="s">
        <v>307</v>
      </c>
      <c r="U7111" t="s">
        <v>307</v>
      </c>
      <c r="V7111" t="s">
        <v>307</v>
      </c>
      <c r="W7111" t="s">
        <v>307</v>
      </c>
    </row>
    <row r="7112" spans="1:23" x14ac:dyDescent="0.25">
      <c r="A7112">
        <v>915</v>
      </c>
      <c r="B7112" t="s">
        <v>290</v>
      </c>
      <c r="C7112" t="s">
        <v>44</v>
      </c>
      <c r="D7112" t="s">
        <v>56</v>
      </c>
      <c r="E7112" t="s">
        <v>307</v>
      </c>
      <c r="F7112" t="s">
        <v>307</v>
      </c>
      <c r="G7112" t="s">
        <v>307</v>
      </c>
      <c r="H7112" t="s">
        <v>307</v>
      </c>
      <c r="I7112" t="s">
        <v>307</v>
      </c>
      <c r="J7112" t="s">
        <v>307</v>
      </c>
      <c r="K7112" t="s">
        <v>307</v>
      </c>
      <c r="L7112" t="s">
        <v>307</v>
      </c>
      <c r="M7112" t="s">
        <v>307</v>
      </c>
      <c r="N7112" t="s">
        <v>307</v>
      </c>
      <c r="O7112" t="s">
        <v>307</v>
      </c>
      <c r="P7112" t="s">
        <v>307</v>
      </c>
      <c r="Q7112" t="s">
        <v>307</v>
      </c>
      <c r="R7112" t="s">
        <v>307</v>
      </c>
      <c r="S7112" t="s">
        <v>307</v>
      </c>
      <c r="T7112" t="s">
        <v>307</v>
      </c>
      <c r="U7112" t="s">
        <v>307</v>
      </c>
      <c r="V7112" t="s">
        <v>307</v>
      </c>
      <c r="W7112" t="s">
        <v>307</v>
      </c>
    </row>
    <row r="7113" spans="1:23" x14ac:dyDescent="0.25">
      <c r="A7113">
        <v>915</v>
      </c>
      <c r="B7113" t="s">
        <v>290</v>
      </c>
      <c r="C7113" t="s">
        <v>44</v>
      </c>
      <c r="D7113" t="s">
        <v>57</v>
      </c>
      <c r="E7113" t="s">
        <v>307</v>
      </c>
      <c r="F7113" t="s">
        <v>307</v>
      </c>
      <c r="G7113" t="s">
        <v>307</v>
      </c>
      <c r="H7113" t="s">
        <v>307</v>
      </c>
      <c r="I7113" t="s">
        <v>307</v>
      </c>
      <c r="J7113" t="s">
        <v>307</v>
      </c>
      <c r="K7113" t="s">
        <v>307</v>
      </c>
      <c r="L7113" t="s">
        <v>307</v>
      </c>
      <c r="M7113" t="s">
        <v>307</v>
      </c>
      <c r="N7113" t="s">
        <v>307</v>
      </c>
      <c r="O7113" t="s">
        <v>307</v>
      </c>
      <c r="P7113" t="s">
        <v>307</v>
      </c>
      <c r="Q7113" t="s">
        <v>307</v>
      </c>
      <c r="R7113" t="s">
        <v>307</v>
      </c>
      <c r="S7113" t="s">
        <v>307</v>
      </c>
      <c r="T7113" t="s">
        <v>307</v>
      </c>
      <c r="U7113" t="s">
        <v>307</v>
      </c>
      <c r="V7113" t="s">
        <v>307</v>
      </c>
      <c r="W7113" t="s">
        <v>307</v>
      </c>
    </row>
    <row r="7114" spans="1:23" x14ac:dyDescent="0.25">
      <c r="A7114">
        <v>915</v>
      </c>
      <c r="B7114" t="s">
        <v>290</v>
      </c>
      <c r="C7114" t="s">
        <v>44</v>
      </c>
      <c r="D7114" t="s">
        <v>58</v>
      </c>
      <c r="E7114" t="s">
        <v>307</v>
      </c>
      <c r="F7114" t="s">
        <v>307</v>
      </c>
      <c r="G7114" t="s">
        <v>307</v>
      </c>
      <c r="H7114" t="s">
        <v>307</v>
      </c>
      <c r="I7114" t="s">
        <v>307</v>
      </c>
      <c r="J7114" t="s">
        <v>307</v>
      </c>
      <c r="K7114" t="s">
        <v>307</v>
      </c>
      <c r="L7114" t="s">
        <v>307</v>
      </c>
      <c r="M7114" t="s">
        <v>307</v>
      </c>
      <c r="N7114" t="s">
        <v>307</v>
      </c>
      <c r="O7114" t="s">
        <v>307</v>
      </c>
      <c r="P7114" t="s">
        <v>307</v>
      </c>
      <c r="Q7114" t="s">
        <v>307</v>
      </c>
      <c r="R7114" t="s">
        <v>307</v>
      </c>
      <c r="S7114" t="s">
        <v>307</v>
      </c>
      <c r="T7114" t="s">
        <v>307</v>
      </c>
      <c r="U7114" t="s">
        <v>307</v>
      </c>
      <c r="V7114" t="s">
        <v>307</v>
      </c>
      <c r="W7114" t="s">
        <v>307</v>
      </c>
    </row>
    <row r="7115" spans="1:23" x14ac:dyDescent="0.25">
      <c r="A7115">
        <v>915</v>
      </c>
      <c r="B7115" t="s">
        <v>290</v>
      </c>
      <c r="C7115" t="s">
        <v>44</v>
      </c>
      <c r="D7115" t="s">
        <v>59</v>
      </c>
      <c r="E7115" t="s">
        <v>307</v>
      </c>
      <c r="F7115" t="s">
        <v>307</v>
      </c>
      <c r="G7115" t="s">
        <v>307</v>
      </c>
      <c r="H7115" t="s">
        <v>307</v>
      </c>
      <c r="I7115" t="s">
        <v>307</v>
      </c>
      <c r="J7115" t="s">
        <v>307</v>
      </c>
      <c r="K7115" t="s">
        <v>307</v>
      </c>
      <c r="L7115" t="s">
        <v>307</v>
      </c>
      <c r="M7115" t="s">
        <v>307</v>
      </c>
      <c r="N7115" t="s">
        <v>307</v>
      </c>
      <c r="O7115" t="s">
        <v>307</v>
      </c>
      <c r="P7115" t="s">
        <v>307</v>
      </c>
      <c r="Q7115" t="s">
        <v>307</v>
      </c>
      <c r="R7115" t="s">
        <v>307</v>
      </c>
      <c r="S7115" t="s">
        <v>307</v>
      </c>
      <c r="T7115" t="s">
        <v>307</v>
      </c>
      <c r="U7115" t="s">
        <v>307</v>
      </c>
      <c r="V7115" t="s">
        <v>307</v>
      </c>
      <c r="W7115" t="s">
        <v>307</v>
      </c>
    </row>
    <row r="7116" spans="1:23" x14ac:dyDescent="0.25">
      <c r="A7116">
        <v>915</v>
      </c>
      <c r="B7116" t="s">
        <v>290</v>
      </c>
      <c r="C7116" t="s">
        <v>44</v>
      </c>
      <c r="D7116" t="s">
        <v>60</v>
      </c>
      <c r="E7116" t="s">
        <v>307</v>
      </c>
      <c r="F7116" t="s">
        <v>307</v>
      </c>
      <c r="G7116" t="s">
        <v>307</v>
      </c>
      <c r="H7116" t="s">
        <v>307</v>
      </c>
      <c r="I7116" t="s">
        <v>307</v>
      </c>
      <c r="J7116" t="s">
        <v>307</v>
      </c>
      <c r="K7116" t="s">
        <v>307</v>
      </c>
      <c r="L7116" t="s">
        <v>307</v>
      </c>
      <c r="M7116" t="s">
        <v>307</v>
      </c>
      <c r="N7116" t="s">
        <v>307</v>
      </c>
      <c r="O7116" t="s">
        <v>307</v>
      </c>
      <c r="P7116" t="s">
        <v>307</v>
      </c>
      <c r="Q7116" t="s">
        <v>307</v>
      </c>
      <c r="R7116" t="s">
        <v>307</v>
      </c>
      <c r="S7116" t="s">
        <v>307</v>
      </c>
      <c r="T7116" t="s">
        <v>307</v>
      </c>
      <c r="U7116" t="s">
        <v>307</v>
      </c>
      <c r="V7116" t="s">
        <v>307</v>
      </c>
      <c r="W7116" t="s">
        <v>307</v>
      </c>
    </row>
    <row r="7117" spans="1:23" x14ac:dyDescent="0.25">
      <c r="A7117">
        <v>915</v>
      </c>
      <c r="B7117" t="s">
        <v>290</v>
      </c>
      <c r="C7117" t="s">
        <v>44</v>
      </c>
      <c r="D7117" t="s">
        <v>61</v>
      </c>
      <c r="E7117" t="s">
        <v>307</v>
      </c>
      <c r="F7117" t="s">
        <v>307</v>
      </c>
      <c r="G7117" t="s">
        <v>307</v>
      </c>
      <c r="H7117" t="s">
        <v>307</v>
      </c>
      <c r="I7117" t="s">
        <v>307</v>
      </c>
      <c r="J7117" t="s">
        <v>307</v>
      </c>
      <c r="K7117" t="s">
        <v>307</v>
      </c>
      <c r="L7117" t="s">
        <v>307</v>
      </c>
      <c r="M7117" t="s">
        <v>307</v>
      </c>
      <c r="N7117" t="s">
        <v>307</v>
      </c>
      <c r="O7117" t="s">
        <v>307</v>
      </c>
      <c r="P7117" t="s">
        <v>307</v>
      </c>
      <c r="Q7117" t="s">
        <v>307</v>
      </c>
      <c r="R7117" t="s">
        <v>307</v>
      </c>
      <c r="S7117" t="s">
        <v>307</v>
      </c>
      <c r="T7117" t="s">
        <v>307</v>
      </c>
      <c r="U7117" t="s">
        <v>307</v>
      </c>
      <c r="V7117" t="s">
        <v>307</v>
      </c>
      <c r="W7117" t="s">
        <v>307</v>
      </c>
    </row>
    <row r="7118" spans="1:23" x14ac:dyDescent="0.25">
      <c r="A7118">
        <v>915</v>
      </c>
      <c r="B7118" t="s">
        <v>290</v>
      </c>
      <c r="C7118" t="s">
        <v>44</v>
      </c>
      <c r="D7118" t="s">
        <v>62</v>
      </c>
      <c r="E7118" t="s">
        <v>307</v>
      </c>
      <c r="F7118" t="s">
        <v>307</v>
      </c>
      <c r="G7118" t="s">
        <v>307</v>
      </c>
      <c r="H7118" t="s">
        <v>307</v>
      </c>
      <c r="I7118" t="s">
        <v>307</v>
      </c>
      <c r="J7118" t="s">
        <v>307</v>
      </c>
      <c r="K7118" t="s">
        <v>307</v>
      </c>
      <c r="L7118" t="s">
        <v>307</v>
      </c>
      <c r="M7118" t="s">
        <v>307</v>
      </c>
      <c r="N7118" t="s">
        <v>307</v>
      </c>
      <c r="O7118" t="s">
        <v>307</v>
      </c>
      <c r="P7118" t="s">
        <v>307</v>
      </c>
      <c r="Q7118" t="s">
        <v>307</v>
      </c>
      <c r="R7118" t="s">
        <v>307</v>
      </c>
      <c r="S7118" t="s">
        <v>307</v>
      </c>
      <c r="T7118" t="s">
        <v>307</v>
      </c>
      <c r="U7118" t="s">
        <v>307</v>
      </c>
      <c r="V7118" t="s">
        <v>307</v>
      </c>
      <c r="W7118" t="s">
        <v>307</v>
      </c>
    </row>
    <row r="7119" spans="1:23" x14ac:dyDescent="0.25">
      <c r="A7119">
        <v>915</v>
      </c>
      <c r="B7119" t="s">
        <v>290</v>
      </c>
      <c r="C7119" t="s">
        <v>450</v>
      </c>
      <c r="D7119" t="s">
        <v>48</v>
      </c>
      <c r="E7119" t="s">
        <v>307</v>
      </c>
      <c r="F7119" t="s">
        <v>307</v>
      </c>
      <c r="G7119" t="s">
        <v>307</v>
      </c>
      <c r="H7119" t="s">
        <v>307</v>
      </c>
      <c r="I7119" t="s">
        <v>307</v>
      </c>
      <c r="J7119" t="s">
        <v>307</v>
      </c>
      <c r="K7119" t="s">
        <v>307</v>
      </c>
      <c r="L7119" t="s">
        <v>307</v>
      </c>
      <c r="M7119" t="s">
        <v>307</v>
      </c>
      <c r="N7119" t="s">
        <v>307</v>
      </c>
      <c r="O7119" t="s">
        <v>307</v>
      </c>
      <c r="P7119" t="s">
        <v>307</v>
      </c>
      <c r="Q7119" t="s">
        <v>307</v>
      </c>
      <c r="R7119" t="s">
        <v>307</v>
      </c>
    </row>
    <row r="7120" spans="1:23" x14ac:dyDescent="0.25">
      <c r="A7120">
        <v>915</v>
      </c>
      <c r="B7120" t="s">
        <v>290</v>
      </c>
      <c r="C7120" t="s">
        <v>449</v>
      </c>
      <c r="D7120" t="s">
        <v>48</v>
      </c>
      <c r="E7120" t="s">
        <v>307</v>
      </c>
      <c r="F7120" t="s">
        <v>307</v>
      </c>
      <c r="G7120" t="s">
        <v>307</v>
      </c>
      <c r="H7120" t="s">
        <v>307</v>
      </c>
      <c r="I7120" t="s">
        <v>307</v>
      </c>
      <c r="J7120" t="s">
        <v>307</v>
      </c>
      <c r="K7120" t="s">
        <v>307</v>
      </c>
      <c r="L7120" t="s">
        <v>307</v>
      </c>
      <c r="M7120" t="s">
        <v>307</v>
      </c>
      <c r="N7120" t="s">
        <v>307</v>
      </c>
      <c r="O7120" t="s">
        <v>307</v>
      </c>
      <c r="P7120" t="s">
        <v>307</v>
      </c>
      <c r="Q7120" t="s">
        <v>307</v>
      </c>
      <c r="R7120" t="s">
        <v>307</v>
      </c>
    </row>
    <row r="7121" spans="1:26" x14ac:dyDescent="0.25">
      <c r="A7121">
        <v>915</v>
      </c>
      <c r="B7121" t="s">
        <v>290</v>
      </c>
      <c r="C7121" t="s">
        <v>475</v>
      </c>
      <c r="D7121" t="s">
        <v>48</v>
      </c>
      <c r="E7121" t="s">
        <v>307</v>
      </c>
      <c r="F7121" t="s">
        <v>307</v>
      </c>
      <c r="G7121" t="s">
        <v>307</v>
      </c>
    </row>
    <row r="7122" spans="1:26" x14ac:dyDescent="0.25">
      <c r="A7122">
        <v>915</v>
      </c>
      <c r="B7122" t="s">
        <v>290</v>
      </c>
      <c r="C7122" t="s">
        <v>42</v>
      </c>
      <c r="D7122" t="s">
        <v>48</v>
      </c>
      <c r="E7122" t="s">
        <v>307</v>
      </c>
      <c r="F7122" t="s">
        <v>307</v>
      </c>
      <c r="G7122" t="s">
        <v>307</v>
      </c>
      <c r="H7122" t="s">
        <v>307</v>
      </c>
      <c r="I7122" t="s">
        <v>307</v>
      </c>
      <c r="J7122" t="s">
        <v>307</v>
      </c>
      <c r="K7122" t="s">
        <v>307</v>
      </c>
      <c r="L7122" t="s">
        <v>307</v>
      </c>
      <c r="M7122" t="s">
        <v>307</v>
      </c>
      <c r="N7122" t="s">
        <v>307</v>
      </c>
      <c r="O7122" t="s">
        <v>307</v>
      </c>
      <c r="P7122" t="s">
        <v>307</v>
      </c>
      <c r="Q7122" t="s">
        <v>307</v>
      </c>
      <c r="R7122" t="s">
        <v>307</v>
      </c>
      <c r="S7122" t="s">
        <v>307</v>
      </c>
      <c r="T7122" t="s">
        <v>307</v>
      </c>
      <c r="U7122" t="s">
        <v>307</v>
      </c>
      <c r="V7122" t="s">
        <v>307</v>
      </c>
      <c r="W7122" t="s">
        <v>307</v>
      </c>
      <c r="X7122" t="s">
        <v>307</v>
      </c>
      <c r="Y7122" t="s">
        <v>307</v>
      </c>
      <c r="Z7122" t="s">
        <v>307</v>
      </c>
    </row>
    <row r="7123" spans="1:26" x14ac:dyDescent="0.25">
      <c r="A7123">
        <v>916</v>
      </c>
      <c r="B7123" t="s">
        <v>291</v>
      </c>
      <c r="C7123" t="s">
        <v>43</v>
      </c>
      <c r="D7123" t="s">
        <v>54</v>
      </c>
      <c r="E7123" t="s">
        <v>307</v>
      </c>
      <c r="F7123" t="s">
        <v>307</v>
      </c>
      <c r="G7123" t="s">
        <v>307</v>
      </c>
      <c r="H7123" t="s">
        <v>307</v>
      </c>
      <c r="I7123" t="s">
        <v>307</v>
      </c>
      <c r="J7123" t="s">
        <v>307</v>
      </c>
      <c r="K7123" t="s">
        <v>307</v>
      </c>
      <c r="L7123" t="s">
        <v>307</v>
      </c>
      <c r="M7123" t="s">
        <v>307</v>
      </c>
      <c r="N7123" t="s">
        <v>307</v>
      </c>
      <c r="O7123" t="s">
        <v>307</v>
      </c>
      <c r="P7123" t="s">
        <v>307</v>
      </c>
      <c r="Q7123" t="s">
        <v>307</v>
      </c>
      <c r="R7123" t="s">
        <v>307</v>
      </c>
      <c r="S7123" t="s">
        <v>307</v>
      </c>
      <c r="T7123" t="s">
        <v>307</v>
      </c>
      <c r="U7123" t="s">
        <v>307</v>
      </c>
      <c r="V7123" t="s">
        <v>307</v>
      </c>
      <c r="W7123" t="s">
        <v>307</v>
      </c>
    </row>
    <row r="7124" spans="1:26" x14ac:dyDescent="0.25">
      <c r="A7124">
        <v>916</v>
      </c>
      <c r="B7124" t="s">
        <v>291</v>
      </c>
      <c r="C7124" t="s">
        <v>43</v>
      </c>
      <c r="D7124" t="s">
        <v>55</v>
      </c>
      <c r="E7124" t="s">
        <v>307</v>
      </c>
      <c r="F7124" t="s">
        <v>307</v>
      </c>
      <c r="G7124" t="s">
        <v>307</v>
      </c>
      <c r="H7124" t="s">
        <v>307</v>
      </c>
      <c r="I7124" t="s">
        <v>307</v>
      </c>
      <c r="J7124" t="s">
        <v>307</v>
      </c>
      <c r="K7124" t="s">
        <v>307</v>
      </c>
      <c r="L7124" t="s">
        <v>307</v>
      </c>
      <c r="M7124" t="s">
        <v>307</v>
      </c>
      <c r="N7124" t="s">
        <v>307</v>
      </c>
      <c r="O7124" t="s">
        <v>307</v>
      </c>
      <c r="P7124" t="s">
        <v>307</v>
      </c>
      <c r="Q7124" t="s">
        <v>307</v>
      </c>
      <c r="R7124" t="s">
        <v>307</v>
      </c>
      <c r="S7124" t="s">
        <v>307</v>
      </c>
      <c r="T7124" t="s">
        <v>307</v>
      </c>
      <c r="U7124" t="s">
        <v>307</v>
      </c>
      <c r="V7124" t="s">
        <v>307</v>
      </c>
      <c r="W7124" t="s">
        <v>307</v>
      </c>
    </row>
    <row r="7125" spans="1:26" x14ac:dyDescent="0.25">
      <c r="A7125">
        <v>916</v>
      </c>
      <c r="B7125" t="s">
        <v>291</v>
      </c>
      <c r="C7125" t="s">
        <v>43</v>
      </c>
      <c r="D7125" t="s">
        <v>56</v>
      </c>
      <c r="E7125" t="s">
        <v>307</v>
      </c>
      <c r="F7125" t="s">
        <v>307</v>
      </c>
      <c r="G7125" t="s">
        <v>307</v>
      </c>
      <c r="H7125" t="s">
        <v>307</v>
      </c>
      <c r="I7125" t="s">
        <v>307</v>
      </c>
      <c r="J7125" t="s">
        <v>307</v>
      </c>
      <c r="K7125" t="s">
        <v>307</v>
      </c>
      <c r="L7125" t="s">
        <v>307</v>
      </c>
      <c r="M7125" t="s">
        <v>307</v>
      </c>
      <c r="N7125" t="s">
        <v>307</v>
      </c>
      <c r="O7125" t="s">
        <v>307</v>
      </c>
      <c r="P7125" t="s">
        <v>307</v>
      </c>
      <c r="Q7125" t="s">
        <v>307</v>
      </c>
      <c r="R7125" t="s">
        <v>307</v>
      </c>
      <c r="S7125" t="s">
        <v>307</v>
      </c>
      <c r="T7125" t="s">
        <v>307</v>
      </c>
      <c r="U7125" t="s">
        <v>307</v>
      </c>
      <c r="V7125" t="s">
        <v>307</v>
      </c>
      <c r="W7125" t="s">
        <v>307</v>
      </c>
    </row>
    <row r="7126" spans="1:26" x14ac:dyDescent="0.25">
      <c r="A7126">
        <v>916</v>
      </c>
      <c r="B7126" t="s">
        <v>291</v>
      </c>
      <c r="C7126" t="s">
        <v>43</v>
      </c>
      <c r="D7126" t="s">
        <v>57</v>
      </c>
      <c r="E7126" t="s">
        <v>307</v>
      </c>
      <c r="F7126" t="s">
        <v>307</v>
      </c>
      <c r="G7126" t="s">
        <v>307</v>
      </c>
      <c r="H7126" t="s">
        <v>307</v>
      </c>
      <c r="I7126" t="s">
        <v>307</v>
      </c>
      <c r="J7126" t="s">
        <v>307</v>
      </c>
      <c r="K7126" t="s">
        <v>307</v>
      </c>
      <c r="L7126" t="s">
        <v>307</v>
      </c>
      <c r="M7126" t="s">
        <v>307</v>
      </c>
      <c r="N7126" t="s">
        <v>307</v>
      </c>
      <c r="O7126" t="s">
        <v>307</v>
      </c>
      <c r="P7126" t="s">
        <v>307</v>
      </c>
      <c r="Q7126" t="s">
        <v>307</v>
      </c>
      <c r="R7126" t="s">
        <v>307</v>
      </c>
      <c r="S7126" t="s">
        <v>307</v>
      </c>
      <c r="T7126" t="s">
        <v>307</v>
      </c>
      <c r="U7126" t="s">
        <v>307</v>
      </c>
      <c r="V7126" t="s">
        <v>307</v>
      </c>
      <c r="W7126" t="s">
        <v>307</v>
      </c>
    </row>
    <row r="7127" spans="1:26" x14ac:dyDescent="0.25">
      <c r="A7127">
        <v>916</v>
      </c>
      <c r="B7127" t="s">
        <v>291</v>
      </c>
      <c r="C7127" t="s">
        <v>43</v>
      </c>
      <c r="D7127" t="s">
        <v>58</v>
      </c>
      <c r="E7127" t="s">
        <v>307</v>
      </c>
      <c r="F7127" t="s">
        <v>307</v>
      </c>
      <c r="G7127" t="s">
        <v>307</v>
      </c>
      <c r="H7127" t="s">
        <v>307</v>
      </c>
      <c r="I7127" t="s">
        <v>307</v>
      </c>
      <c r="J7127" t="s">
        <v>307</v>
      </c>
      <c r="K7127" t="s">
        <v>307</v>
      </c>
      <c r="L7127" t="s">
        <v>307</v>
      </c>
      <c r="M7127" t="s">
        <v>307</v>
      </c>
      <c r="N7127" t="s">
        <v>307</v>
      </c>
      <c r="O7127" t="s">
        <v>307</v>
      </c>
      <c r="P7127" t="s">
        <v>307</v>
      </c>
      <c r="Q7127" t="s">
        <v>307</v>
      </c>
      <c r="R7127" t="s">
        <v>307</v>
      </c>
      <c r="S7127" t="s">
        <v>307</v>
      </c>
      <c r="T7127" t="s">
        <v>307</v>
      </c>
      <c r="U7127" t="s">
        <v>307</v>
      </c>
      <c r="V7127" t="s">
        <v>307</v>
      </c>
      <c r="W7127" t="s">
        <v>307</v>
      </c>
    </row>
    <row r="7128" spans="1:26" x14ac:dyDescent="0.25">
      <c r="A7128">
        <v>916</v>
      </c>
      <c r="B7128" t="s">
        <v>291</v>
      </c>
      <c r="C7128" t="s">
        <v>43</v>
      </c>
      <c r="D7128" t="s">
        <v>59</v>
      </c>
      <c r="E7128" t="s">
        <v>307</v>
      </c>
      <c r="F7128" t="s">
        <v>307</v>
      </c>
      <c r="G7128" t="s">
        <v>307</v>
      </c>
      <c r="H7128" t="s">
        <v>307</v>
      </c>
      <c r="I7128" t="s">
        <v>307</v>
      </c>
      <c r="J7128" t="s">
        <v>307</v>
      </c>
      <c r="K7128" t="s">
        <v>307</v>
      </c>
      <c r="L7128" t="s">
        <v>307</v>
      </c>
      <c r="M7128" t="s">
        <v>307</v>
      </c>
      <c r="N7128" t="s">
        <v>307</v>
      </c>
      <c r="O7128" t="s">
        <v>307</v>
      </c>
      <c r="P7128" t="s">
        <v>307</v>
      </c>
      <c r="Q7128" t="s">
        <v>307</v>
      </c>
      <c r="R7128" t="s">
        <v>307</v>
      </c>
      <c r="S7128" t="s">
        <v>307</v>
      </c>
      <c r="T7128" t="s">
        <v>307</v>
      </c>
      <c r="U7128" t="s">
        <v>307</v>
      </c>
      <c r="V7128" t="s">
        <v>307</v>
      </c>
      <c r="W7128" t="s">
        <v>307</v>
      </c>
    </row>
    <row r="7129" spans="1:26" x14ac:dyDescent="0.25">
      <c r="A7129">
        <v>916</v>
      </c>
      <c r="B7129" t="s">
        <v>291</v>
      </c>
      <c r="C7129" t="s">
        <v>43</v>
      </c>
      <c r="D7129" t="s">
        <v>60</v>
      </c>
      <c r="E7129" t="s">
        <v>307</v>
      </c>
      <c r="F7129" t="s">
        <v>307</v>
      </c>
      <c r="G7129" t="s">
        <v>307</v>
      </c>
      <c r="H7129" t="s">
        <v>307</v>
      </c>
      <c r="I7129" t="s">
        <v>307</v>
      </c>
      <c r="J7129" t="s">
        <v>307</v>
      </c>
      <c r="K7129" t="s">
        <v>307</v>
      </c>
      <c r="L7129" t="s">
        <v>307</v>
      </c>
      <c r="M7129" t="s">
        <v>307</v>
      </c>
      <c r="N7129" t="s">
        <v>307</v>
      </c>
      <c r="O7129" t="s">
        <v>307</v>
      </c>
      <c r="P7129" t="s">
        <v>307</v>
      </c>
      <c r="Q7129" t="s">
        <v>307</v>
      </c>
      <c r="R7129" t="s">
        <v>307</v>
      </c>
      <c r="S7129" t="s">
        <v>307</v>
      </c>
      <c r="T7129" t="s">
        <v>307</v>
      </c>
      <c r="U7129" t="s">
        <v>307</v>
      </c>
      <c r="V7129" t="s">
        <v>307</v>
      </c>
      <c r="W7129" t="s">
        <v>307</v>
      </c>
    </row>
    <row r="7130" spans="1:26" x14ac:dyDescent="0.25">
      <c r="A7130">
        <v>916</v>
      </c>
      <c r="B7130" t="s">
        <v>291</v>
      </c>
      <c r="C7130" t="s">
        <v>43</v>
      </c>
      <c r="D7130" t="s">
        <v>61</v>
      </c>
      <c r="E7130" t="s">
        <v>307</v>
      </c>
      <c r="F7130" t="s">
        <v>307</v>
      </c>
      <c r="G7130" t="s">
        <v>307</v>
      </c>
      <c r="H7130" t="s">
        <v>307</v>
      </c>
      <c r="I7130" t="s">
        <v>307</v>
      </c>
      <c r="J7130" t="s">
        <v>307</v>
      </c>
      <c r="K7130" t="s">
        <v>307</v>
      </c>
      <c r="L7130" t="s">
        <v>307</v>
      </c>
      <c r="M7130" t="s">
        <v>307</v>
      </c>
      <c r="N7130" t="s">
        <v>307</v>
      </c>
      <c r="O7130" t="s">
        <v>307</v>
      </c>
      <c r="P7130" t="s">
        <v>307</v>
      </c>
      <c r="Q7130" t="s">
        <v>307</v>
      </c>
      <c r="R7130" t="s">
        <v>307</v>
      </c>
      <c r="S7130" t="s">
        <v>307</v>
      </c>
      <c r="T7130" t="s">
        <v>307</v>
      </c>
      <c r="U7130" t="s">
        <v>307</v>
      </c>
      <c r="V7130" t="s">
        <v>307</v>
      </c>
      <c r="W7130" t="s">
        <v>307</v>
      </c>
    </row>
    <row r="7131" spans="1:26" x14ac:dyDescent="0.25">
      <c r="A7131">
        <v>916</v>
      </c>
      <c r="B7131" t="s">
        <v>291</v>
      </c>
      <c r="C7131" t="s">
        <v>43</v>
      </c>
      <c r="D7131" t="s">
        <v>62</v>
      </c>
      <c r="E7131" t="s">
        <v>307</v>
      </c>
      <c r="F7131" t="s">
        <v>307</v>
      </c>
      <c r="G7131" t="s">
        <v>307</v>
      </c>
      <c r="H7131" t="s">
        <v>307</v>
      </c>
      <c r="I7131" t="s">
        <v>307</v>
      </c>
      <c r="J7131" t="s">
        <v>307</v>
      </c>
      <c r="K7131" t="s">
        <v>307</v>
      </c>
      <c r="L7131" t="s">
        <v>307</v>
      </c>
      <c r="M7131" t="s">
        <v>307</v>
      </c>
      <c r="N7131" t="s">
        <v>307</v>
      </c>
      <c r="O7131" t="s">
        <v>307</v>
      </c>
      <c r="P7131" t="s">
        <v>307</v>
      </c>
      <c r="Q7131" t="s">
        <v>307</v>
      </c>
      <c r="R7131" t="s">
        <v>307</v>
      </c>
      <c r="S7131" t="s">
        <v>307</v>
      </c>
      <c r="T7131" t="s">
        <v>307</v>
      </c>
      <c r="U7131" t="s">
        <v>307</v>
      </c>
      <c r="V7131" t="s">
        <v>307</v>
      </c>
      <c r="W7131" t="s">
        <v>307</v>
      </c>
    </row>
    <row r="7132" spans="1:26" x14ac:dyDescent="0.25">
      <c r="A7132">
        <v>916</v>
      </c>
      <c r="B7132" t="s">
        <v>291</v>
      </c>
      <c r="C7132" t="s">
        <v>476</v>
      </c>
      <c r="D7132" t="s">
        <v>48</v>
      </c>
      <c r="E7132" t="s">
        <v>307</v>
      </c>
      <c r="F7132" t="s">
        <v>307</v>
      </c>
      <c r="G7132" t="s">
        <v>307</v>
      </c>
    </row>
    <row r="7133" spans="1:26" x14ac:dyDescent="0.25">
      <c r="A7133">
        <v>916</v>
      </c>
      <c r="B7133" t="s">
        <v>291</v>
      </c>
      <c r="C7133" t="s">
        <v>477</v>
      </c>
      <c r="D7133" t="s">
        <v>48</v>
      </c>
      <c r="E7133" t="s">
        <v>307</v>
      </c>
      <c r="F7133" t="s">
        <v>307</v>
      </c>
      <c r="G7133" t="s">
        <v>307</v>
      </c>
    </row>
    <row r="7134" spans="1:26" x14ac:dyDescent="0.25">
      <c r="A7134">
        <v>916</v>
      </c>
      <c r="B7134" t="s">
        <v>291</v>
      </c>
      <c r="C7134" t="s">
        <v>45</v>
      </c>
      <c r="D7134" t="s">
        <v>63</v>
      </c>
      <c r="E7134" t="s">
        <v>307</v>
      </c>
      <c r="F7134" t="s">
        <v>307</v>
      </c>
      <c r="G7134" t="s">
        <v>307</v>
      </c>
      <c r="H7134" t="s">
        <v>307</v>
      </c>
      <c r="I7134" t="s">
        <v>307</v>
      </c>
      <c r="J7134" t="s">
        <v>307</v>
      </c>
      <c r="K7134" t="s">
        <v>307</v>
      </c>
      <c r="L7134" t="s">
        <v>307</v>
      </c>
      <c r="M7134" t="s">
        <v>307</v>
      </c>
      <c r="N7134" t="s">
        <v>307</v>
      </c>
      <c r="O7134" t="s">
        <v>307</v>
      </c>
      <c r="P7134" t="s">
        <v>307</v>
      </c>
      <c r="Q7134" t="s">
        <v>307</v>
      </c>
      <c r="R7134" t="s">
        <v>307</v>
      </c>
      <c r="S7134" t="s">
        <v>307</v>
      </c>
      <c r="T7134" t="s">
        <v>307</v>
      </c>
      <c r="U7134" t="s">
        <v>307</v>
      </c>
      <c r="V7134" t="s">
        <v>307</v>
      </c>
      <c r="W7134" t="s">
        <v>307</v>
      </c>
    </row>
    <row r="7135" spans="1:26" x14ac:dyDescent="0.25">
      <c r="A7135">
        <v>916</v>
      </c>
      <c r="B7135" t="s">
        <v>291</v>
      </c>
      <c r="C7135" t="s">
        <v>45</v>
      </c>
      <c r="D7135" t="s">
        <v>64</v>
      </c>
      <c r="E7135" t="s">
        <v>307</v>
      </c>
      <c r="F7135" t="s">
        <v>307</v>
      </c>
      <c r="G7135" t="s">
        <v>307</v>
      </c>
      <c r="H7135" t="s">
        <v>307</v>
      </c>
      <c r="I7135" t="s">
        <v>307</v>
      </c>
      <c r="J7135" t="s">
        <v>307</v>
      </c>
      <c r="K7135" t="s">
        <v>307</v>
      </c>
      <c r="L7135" t="s">
        <v>307</v>
      </c>
      <c r="M7135" t="s">
        <v>307</v>
      </c>
      <c r="N7135" t="s">
        <v>307</v>
      </c>
      <c r="O7135" t="s">
        <v>307</v>
      </c>
      <c r="P7135" t="s">
        <v>307</v>
      </c>
      <c r="Q7135" t="s">
        <v>307</v>
      </c>
      <c r="R7135" t="s">
        <v>307</v>
      </c>
      <c r="S7135" t="s">
        <v>307</v>
      </c>
      <c r="T7135" t="s">
        <v>307</v>
      </c>
      <c r="U7135" t="s">
        <v>307</v>
      </c>
      <c r="V7135" t="s">
        <v>307</v>
      </c>
      <c r="W7135" t="s">
        <v>307</v>
      </c>
    </row>
    <row r="7136" spans="1:26" x14ac:dyDescent="0.25">
      <c r="A7136">
        <v>916</v>
      </c>
      <c r="B7136" t="s">
        <v>291</v>
      </c>
      <c r="C7136" t="s">
        <v>40</v>
      </c>
      <c r="D7136" t="s">
        <v>52</v>
      </c>
      <c r="E7136" t="s">
        <v>307</v>
      </c>
      <c r="F7136" t="s">
        <v>307</v>
      </c>
      <c r="G7136" t="s">
        <v>307</v>
      </c>
      <c r="H7136" t="s">
        <v>307</v>
      </c>
      <c r="I7136" t="s">
        <v>307</v>
      </c>
      <c r="J7136" t="s">
        <v>307</v>
      </c>
      <c r="K7136" t="s">
        <v>307</v>
      </c>
      <c r="L7136" t="s">
        <v>307</v>
      </c>
      <c r="M7136" t="s">
        <v>307</v>
      </c>
      <c r="N7136" t="s">
        <v>307</v>
      </c>
      <c r="O7136" t="s">
        <v>307</v>
      </c>
      <c r="P7136" t="s">
        <v>307</v>
      </c>
      <c r="Q7136" t="s">
        <v>307</v>
      </c>
      <c r="R7136" t="s">
        <v>307</v>
      </c>
      <c r="S7136" t="s">
        <v>307</v>
      </c>
      <c r="T7136" t="s">
        <v>307</v>
      </c>
      <c r="U7136" t="s">
        <v>307</v>
      </c>
      <c r="V7136" t="s">
        <v>307</v>
      </c>
      <c r="W7136" t="s">
        <v>307</v>
      </c>
      <c r="X7136" t="s">
        <v>307</v>
      </c>
      <c r="Y7136" t="s">
        <v>307</v>
      </c>
      <c r="Z7136" t="s">
        <v>307</v>
      </c>
    </row>
    <row r="7137" spans="1:42" x14ac:dyDescent="0.25">
      <c r="A7137">
        <v>916</v>
      </c>
      <c r="B7137" t="s">
        <v>291</v>
      </c>
      <c r="C7137" t="s">
        <v>40</v>
      </c>
      <c r="D7137" t="s">
        <v>53</v>
      </c>
      <c r="E7137" t="s">
        <v>307</v>
      </c>
      <c r="F7137" t="s">
        <v>307</v>
      </c>
      <c r="G7137" t="s">
        <v>307</v>
      </c>
      <c r="H7137" t="s">
        <v>307</v>
      </c>
      <c r="I7137" t="s">
        <v>307</v>
      </c>
      <c r="J7137" t="s">
        <v>307</v>
      </c>
      <c r="K7137" t="s">
        <v>307</v>
      </c>
      <c r="L7137" t="s">
        <v>307</v>
      </c>
      <c r="M7137" t="s">
        <v>307</v>
      </c>
      <c r="N7137" t="s">
        <v>307</v>
      </c>
      <c r="O7137" t="s">
        <v>307</v>
      </c>
      <c r="P7137" t="s">
        <v>307</v>
      </c>
      <c r="Q7137" t="s">
        <v>307</v>
      </c>
      <c r="R7137" t="s">
        <v>307</v>
      </c>
      <c r="S7137" t="s">
        <v>307</v>
      </c>
      <c r="T7137" t="s">
        <v>307</v>
      </c>
      <c r="U7137" t="s">
        <v>307</v>
      </c>
      <c r="V7137" t="s">
        <v>307</v>
      </c>
      <c r="W7137" t="s">
        <v>307</v>
      </c>
      <c r="X7137" t="s">
        <v>307</v>
      </c>
      <c r="Y7137" t="s">
        <v>307</v>
      </c>
      <c r="Z7137" t="s">
        <v>307</v>
      </c>
    </row>
    <row r="7138" spans="1:42" x14ac:dyDescent="0.25">
      <c r="A7138">
        <v>916</v>
      </c>
      <c r="B7138" t="s">
        <v>291</v>
      </c>
      <c r="C7138" t="s">
        <v>39</v>
      </c>
      <c r="D7138" t="s">
        <v>50</v>
      </c>
      <c r="E7138" t="s">
        <v>307</v>
      </c>
      <c r="F7138" t="s">
        <v>307</v>
      </c>
      <c r="G7138" t="s">
        <v>307</v>
      </c>
      <c r="H7138" t="s">
        <v>307</v>
      </c>
      <c r="I7138" t="s">
        <v>307</v>
      </c>
      <c r="J7138" t="s">
        <v>307</v>
      </c>
      <c r="K7138" t="s">
        <v>307</v>
      </c>
      <c r="L7138" t="s">
        <v>307</v>
      </c>
      <c r="M7138" t="s">
        <v>307</v>
      </c>
      <c r="N7138" t="s">
        <v>307</v>
      </c>
      <c r="O7138" t="s">
        <v>307</v>
      </c>
      <c r="P7138" t="s">
        <v>307</v>
      </c>
      <c r="Q7138" t="s">
        <v>307</v>
      </c>
      <c r="R7138" t="s">
        <v>307</v>
      </c>
      <c r="S7138" t="s">
        <v>307</v>
      </c>
      <c r="T7138" t="s">
        <v>307</v>
      </c>
      <c r="U7138" t="s">
        <v>307</v>
      </c>
      <c r="V7138" t="s">
        <v>307</v>
      </c>
      <c r="W7138" t="s">
        <v>307</v>
      </c>
      <c r="X7138" t="s">
        <v>307</v>
      </c>
      <c r="Y7138" t="s">
        <v>307</v>
      </c>
      <c r="Z7138" t="s">
        <v>307</v>
      </c>
      <c r="AA7138" t="s">
        <v>307</v>
      </c>
      <c r="AB7138" t="s">
        <v>307</v>
      </c>
      <c r="AC7138" t="s">
        <v>307</v>
      </c>
      <c r="AD7138" t="s">
        <v>307</v>
      </c>
      <c r="AE7138" t="s">
        <v>307</v>
      </c>
      <c r="AF7138" t="s">
        <v>307</v>
      </c>
      <c r="AG7138" t="s">
        <v>307</v>
      </c>
      <c r="AH7138" t="s">
        <v>307</v>
      </c>
      <c r="AI7138" t="s">
        <v>307</v>
      </c>
      <c r="AJ7138" t="s">
        <v>307</v>
      </c>
      <c r="AK7138" t="s">
        <v>307</v>
      </c>
      <c r="AL7138" t="s">
        <v>307</v>
      </c>
      <c r="AM7138" t="s">
        <v>307</v>
      </c>
      <c r="AN7138" t="s">
        <v>307</v>
      </c>
      <c r="AO7138" t="s">
        <v>307</v>
      </c>
      <c r="AP7138" t="s">
        <v>307</v>
      </c>
    </row>
    <row r="7139" spans="1:42" x14ac:dyDescent="0.25">
      <c r="A7139">
        <v>916</v>
      </c>
      <c r="B7139" t="s">
        <v>291</v>
      </c>
      <c r="C7139" t="s">
        <v>39</v>
      </c>
      <c r="D7139" t="s">
        <v>48</v>
      </c>
      <c r="E7139" t="s">
        <v>307</v>
      </c>
      <c r="F7139" t="s">
        <v>307</v>
      </c>
      <c r="G7139" t="s">
        <v>307</v>
      </c>
      <c r="H7139" t="s">
        <v>307</v>
      </c>
      <c r="I7139" t="s">
        <v>307</v>
      </c>
      <c r="J7139" t="s">
        <v>307</v>
      </c>
      <c r="K7139" t="s">
        <v>307</v>
      </c>
      <c r="L7139" t="s">
        <v>307</v>
      </c>
      <c r="M7139" t="s">
        <v>307</v>
      </c>
      <c r="N7139" t="s">
        <v>307</v>
      </c>
      <c r="O7139" t="s">
        <v>307</v>
      </c>
      <c r="P7139" t="s">
        <v>307</v>
      </c>
      <c r="Q7139" t="s">
        <v>307</v>
      </c>
      <c r="R7139" t="s">
        <v>307</v>
      </c>
      <c r="S7139" t="s">
        <v>307</v>
      </c>
      <c r="T7139" t="s">
        <v>307</v>
      </c>
      <c r="U7139" t="s">
        <v>307</v>
      </c>
      <c r="V7139" t="s">
        <v>307</v>
      </c>
      <c r="W7139" t="s">
        <v>307</v>
      </c>
      <c r="X7139" t="s">
        <v>307</v>
      </c>
      <c r="Y7139" t="s">
        <v>307</v>
      </c>
      <c r="Z7139" t="s">
        <v>307</v>
      </c>
      <c r="AA7139" t="s">
        <v>307</v>
      </c>
      <c r="AB7139" t="s">
        <v>307</v>
      </c>
      <c r="AC7139" t="s">
        <v>307</v>
      </c>
      <c r="AD7139" t="s">
        <v>307</v>
      </c>
      <c r="AE7139" t="s">
        <v>307</v>
      </c>
      <c r="AF7139" t="s">
        <v>307</v>
      </c>
      <c r="AG7139" t="s">
        <v>307</v>
      </c>
      <c r="AH7139" t="s">
        <v>307</v>
      </c>
      <c r="AI7139" t="s">
        <v>307</v>
      </c>
      <c r="AJ7139" t="s">
        <v>307</v>
      </c>
      <c r="AK7139" t="s">
        <v>307</v>
      </c>
      <c r="AL7139" t="s">
        <v>307</v>
      </c>
      <c r="AM7139" t="s">
        <v>307</v>
      </c>
      <c r="AN7139" t="s">
        <v>307</v>
      </c>
      <c r="AO7139" t="s">
        <v>307</v>
      </c>
      <c r="AP7139" t="s">
        <v>307</v>
      </c>
    </row>
    <row r="7140" spans="1:42" x14ac:dyDescent="0.25">
      <c r="A7140">
        <v>916</v>
      </c>
      <c r="B7140" t="s">
        <v>291</v>
      </c>
      <c r="C7140" t="s">
        <v>39</v>
      </c>
      <c r="D7140" t="s">
        <v>51</v>
      </c>
      <c r="E7140" t="s">
        <v>307</v>
      </c>
      <c r="F7140" t="s">
        <v>307</v>
      </c>
      <c r="G7140" t="s">
        <v>307</v>
      </c>
      <c r="H7140" t="s">
        <v>307</v>
      </c>
      <c r="I7140" t="s">
        <v>307</v>
      </c>
      <c r="J7140" t="s">
        <v>307</v>
      </c>
      <c r="K7140" t="s">
        <v>307</v>
      </c>
      <c r="L7140" t="s">
        <v>307</v>
      </c>
      <c r="M7140" t="s">
        <v>307</v>
      </c>
      <c r="N7140" t="s">
        <v>307</v>
      </c>
      <c r="O7140" t="s">
        <v>307</v>
      </c>
      <c r="P7140" t="s">
        <v>307</v>
      </c>
      <c r="Q7140" t="s">
        <v>307</v>
      </c>
      <c r="R7140" t="s">
        <v>307</v>
      </c>
      <c r="S7140" t="s">
        <v>307</v>
      </c>
      <c r="T7140" t="s">
        <v>307</v>
      </c>
      <c r="U7140" t="s">
        <v>307</v>
      </c>
      <c r="V7140" t="s">
        <v>307</v>
      </c>
      <c r="W7140" t="s">
        <v>307</v>
      </c>
      <c r="X7140" t="s">
        <v>307</v>
      </c>
      <c r="Y7140" t="s">
        <v>307</v>
      </c>
      <c r="Z7140" t="s">
        <v>307</v>
      </c>
      <c r="AA7140" t="s">
        <v>307</v>
      </c>
      <c r="AB7140" t="s">
        <v>307</v>
      </c>
      <c r="AC7140" t="s">
        <v>307</v>
      </c>
      <c r="AD7140" t="s">
        <v>307</v>
      </c>
      <c r="AE7140" t="s">
        <v>307</v>
      </c>
      <c r="AF7140" t="s">
        <v>307</v>
      </c>
      <c r="AG7140" t="s">
        <v>307</v>
      </c>
      <c r="AH7140" t="s">
        <v>307</v>
      </c>
      <c r="AI7140" t="s">
        <v>307</v>
      </c>
      <c r="AJ7140" t="s">
        <v>307</v>
      </c>
      <c r="AK7140" t="s">
        <v>307</v>
      </c>
      <c r="AL7140" t="s">
        <v>307</v>
      </c>
      <c r="AM7140" t="s">
        <v>307</v>
      </c>
      <c r="AN7140" t="s">
        <v>307</v>
      </c>
      <c r="AO7140" t="s">
        <v>307</v>
      </c>
      <c r="AP7140" t="s">
        <v>307</v>
      </c>
    </row>
    <row r="7141" spans="1:42" x14ac:dyDescent="0.25">
      <c r="A7141">
        <v>916</v>
      </c>
      <c r="B7141" t="s">
        <v>291</v>
      </c>
      <c r="C7141" t="s">
        <v>46</v>
      </c>
      <c r="D7141" t="s">
        <v>65</v>
      </c>
      <c r="E7141" t="s">
        <v>307</v>
      </c>
      <c r="F7141" t="s">
        <v>307</v>
      </c>
      <c r="G7141" t="s">
        <v>307</v>
      </c>
      <c r="H7141" t="s">
        <v>307</v>
      </c>
      <c r="I7141" t="s">
        <v>307</v>
      </c>
      <c r="J7141" t="s">
        <v>307</v>
      </c>
      <c r="K7141" t="s">
        <v>307</v>
      </c>
      <c r="L7141" t="s">
        <v>307</v>
      </c>
      <c r="M7141" t="s">
        <v>307</v>
      </c>
      <c r="N7141" t="s">
        <v>307</v>
      </c>
      <c r="O7141" t="s">
        <v>307</v>
      </c>
      <c r="P7141" t="s">
        <v>307</v>
      </c>
      <c r="Q7141" t="s">
        <v>307</v>
      </c>
      <c r="R7141" t="s">
        <v>307</v>
      </c>
      <c r="S7141" t="s">
        <v>307</v>
      </c>
      <c r="T7141" t="s">
        <v>307</v>
      </c>
      <c r="U7141" t="s">
        <v>307</v>
      </c>
      <c r="V7141" t="s">
        <v>307</v>
      </c>
      <c r="W7141" t="s">
        <v>307</v>
      </c>
      <c r="X7141" t="s">
        <v>307</v>
      </c>
      <c r="Y7141" t="s">
        <v>307</v>
      </c>
      <c r="Z7141" t="s">
        <v>307</v>
      </c>
    </row>
    <row r="7142" spans="1:42" x14ac:dyDescent="0.25">
      <c r="A7142">
        <v>916</v>
      </c>
      <c r="B7142" t="s">
        <v>291</v>
      </c>
      <c r="C7142" t="s">
        <v>46</v>
      </c>
      <c r="D7142" t="s">
        <v>66</v>
      </c>
      <c r="E7142" t="s">
        <v>307</v>
      </c>
      <c r="F7142" t="s">
        <v>307</v>
      </c>
      <c r="G7142" t="s">
        <v>307</v>
      </c>
      <c r="H7142" t="s">
        <v>307</v>
      </c>
      <c r="I7142" t="s">
        <v>307</v>
      </c>
      <c r="J7142" t="s">
        <v>307</v>
      </c>
      <c r="K7142" t="s">
        <v>307</v>
      </c>
      <c r="L7142" t="s">
        <v>307</v>
      </c>
      <c r="M7142" t="s">
        <v>307</v>
      </c>
      <c r="N7142" t="s">
        <v>307</v>
      </c>
      <c r="O7142" t="s">
        <v>307</v>
      </c>
      <c r="P7142" t="s">
        <v>307</v>
      </c>
      <c r="Q7142" t="s">
        <v>307</v>
      </c>
      <c r="R7142" t="s">
        <v>307</v>
      </c>
      <c r="S7142" t="s">
        <v>307</v>
      </c>
      <c r="T7142" t="s">
        <v>307</v>
      </c>
      <c r="U7142" t="s">
        <v>307</v>
      </c>
      <c r="V7142" t="s">
        <v>307</v>
      </c>
      <c r="W7142" t="s">
        <v>307</v>
      </c>
      <c r="X7142" t="s">
        <v>307</v>
      </c>
      <c r="Y7142" t="s">
        <v>307</v>
      </c>
      <c r="Z7142" t="s">
        <v>307</v>
      </c>
    </row>
    <row r="7143" spans="1:42" x14ac:dyDescent="0.25">
      <c r="A7143">
        <v>916</v>
      </c>
      <c r="B7143" t="s">
        <v>291</v>
      </c>
      <c r="C7143" t="s">
        <v>46</v>
      </c>
      <c r="D7143" t="s">
        <v>67</v>
      </c>
      <c r="E7143" t="s">
        <v>307</v>
      </c>
      <c r="F7143" t="s">
        <v>307</v>
      </c>
      <c r="G7143" t="s">
        <v>307</v>
      </c>
      <c r="H7143" t="s">
        <v>307</v>
      </c>
      <c r="I7143" t="s">
        <v>307</v>
      </c>
      <c r="J7143" t="s">
        <v>307</v>
      </c>
      <c r="K7143" t="s">
        <v>307</v>
      </c>
      <c r="L7143" t="s">
        <v>307</v>
      </c>
      <c r="M7143" t="s">
        <v>307</v>
      </c>
      <c r="N7143" t="s">
        <v>307</v>
      </c>
      <c r="O7143" t="s">
        <v>307</v>
      </c>
      <c r="P7143" t="s">
        <v>307</v>
      </c>
      <c r="Q7143" t="s">
        <v>307</v>
      </c>
      <c r="R7143" t="s">
        <v>307</v>
      </c>
      <c r="S7143" t="s">
        <v>307</v>
      </c>
      <c r="T7143" t="s">
        <v>307</v>
      </c>
      <c r="U7143" t="s">
        <v>307</v>
      </c>
      <c r="V7143" t="s">
        <v>307</v>
      </c>
      <c r="W7143" t="s">
        <v>307</v>
      </c>
      <c r="X7143" t="s">
        <v>307</v>
      </c>
      <c r="Y7143" t="s">
        <v>307</v>
      </c>
      <c r="Z7143" t="s">
        <v>307</v>
      </c>
    </row>
    <row r="7144" spans="1:42" x14ac:dyDescent="0.25">
      <c r="A7144">
        <v>916</v>
      </c>
      <c r="B7144" t="s">
        <v>291</v>
      </c>
      <c r="C7144" t="s">
        <v>46</v>
      </c>
      <c r="D7144" t="s">
        <v>68</v>
      </c>
      <c r="E7144" t="s">
        <v>307</v>
      </c>
      <c r="F7144" t="s">
        <v>307</v>
      </c>
      <c r="G7144" t="s">
        <v>307</v>
      </c>
      <c r="H7144" t="s">
        <v>307</v>
      </c>
      <c r="I7144" t="s">
        <v>307</v>
      </c>
      <c r="J7144" t="s">
        <v>307</v>
      </c>
      <c r="K7144" t="s">
        <v>307</v>
      </c>
      <c r="L7144" t="s">
        <v>307</v>
      </c>
      <c r="M7144" t="s">
        <v>307</v>
      </c>
      <c r="N7144" t="s">
        <v>307</v>
      </c>
      <c r="O7144" t="s">
        <v>307</v>
      </c>
      <c r="P7144" t="s">
        <v>307</v>
      </c>
      <c r="Q7144" t="s">
        <v>307</v>
      </c>
      <c r="R7144" t="s">
        <v>307</v>
      </c>
      <c r="S7144" t="s">
        <v>307</v>
      </c>
      <c r="T7144" t="s">
        <v>307</v>
      </c>
      <c r="U7144" t="s">
        <v>307</v>
      </c>
      <c r="V7144" t="s">
        <v>307</v>
      </c>
      <c r="W7144" t="s">
        <v>307</v>
      </c>
      <c r="X7144" t="s">
        <v>307</v>
      </c>
      <c r="Y7144" t="s">
        <v>307</v>
      </c>
      <c r="Z7144" t="s">
        <v>307</v>
      </c>
    </row>
    <row r="7145" spans="1:42" x14ac:dyDescent="0.25">
      <c r="A7145">
        <v>916</v>
      </c>
      <c r="B7145" t="s">
        <v>291</v>
      </c>
      <c r="C7145" t="s">
        <v>46</v>
      </c>
      <c r="D7145" t="s">
        <v>69</v>
      </c>
      <c r="E7145" t="s">
        <v>307</v>
      </c>
      <c r="F7145" t="s">
        <v>307</v>
      </c>
      <c r="G7145" t="s">
        <v>307</v>
      </c>
      <c r="H7145" t="s">
        <v>307</v>
      </c>
      <c r="I7145" t="s">
        <v>307</v>
      </c>
      <c r="J7145" t="s">
        <v>307</v>
      </c>
      <c r="K7145" t="s">
        <v>307</v>
      </c>
      <c r="L7145" t="s">
        <v>307</v>
      </c>
      <c r="M7145" t="s">
        <v>307</v>
      </c>
      <c r="N7145" t="s">
        <v>307</v>
      </c>
      <c r="O7145" t="s">
        <v>307</v>
      </c>
      <c r="P7145" t="s">
        <v>307</v>
      </c>
      <c r="Q7145" t="s">
        <v>307</v>
      </c>
      <c r="R7145" t="s">
        <v>307</v>
      </c>
      <c r="S7145" t="s">
        <v>307</v>
      </c>
      <c r="T7145" t="s">
        <v>307</v>
      </c>
      <c r="U7145" t="s">
        <v>307</v>
      </c>
      <c r="V7145" t="s">
        <v>307</v>
      </c>
      <c r="W7145" t="s">
        <v>307</v>
      </c>
      <c r="X7145" t="s">
        <v>307</v>
      </c>
      <c r="Y7145" t="s">
        <v>307</v>
      </c>
      <c r="Z7145" t="s">
        <v>307</v>
      </c>
    </row>
    <row r="7146" spans="1:42" x14ac:dyDescent="0.25">
      <c r="A7146">
        <v>916</v>
      </c>
      <c r="B7146" t="s">
        <v>291</v>
      </c>
      <c r="C7146" t="s">
        <v>46</v>
      </c>
      <c r="D7146" t="s">
        <v>70</v>
      </c>
      <c r="E7146" t="s">
        <v>307</v>
      </c>
      <c r="F7146" t="s">
        <v>307</v>
      </c>
      <c r="G7146" t="s">
        <v>307</v>
      </c>
      <c r="H7146" t="s">
        <v>307</v>
      </c>
      <c r="I7146" t="s">
        <v>307</v>
      </c>
      <c r="J7146" t="s">
        <v>307</v>
      </c>
      <c r="K7146" t="s">
        <v>307</v>
      </c>
      <c r="L7146" t="s">
        <v>307</v>
      </c>
      <c r="M7146" t="s">
        <v>307</v>
      </c>
      <c r="N7146" t="s">
        <v>307</v>
      </c>
      <c r="O7146" t="s">
        <v>307</v>
      </c>
      <c r="P7146" t="s">
        <v>307</v>
      </c>
      <c r="Q7146" t="s">
        <v>307</v>
      </c>
      <c r="R7146" t="s">
        <v>307</v>
      </c>
      <c r="S7146" t="s">
        <v>307</v>
      </c>
      <c r="T7146" t="s">
        <v>307</v>
      </c>
      <c r="U7146" t="s">
        <v>307</v>
      </c>
      <c r="V7146" t="s">
        <v>307</v>
      </c>
      <c r="W7146" t="s">
        <v>307</v>
      </c>
      <c r="X7146" t="s">
        <v>307</v>
      </c>
      <c r="Y7146" t="s">
        <v>307</v>
      </c>
      <c r="Z7146" t="s">
        <v>307</v>
      </c>
    </row>
    <row r="7147" spans="1:42" x14ac:dyDescent="0.25">
      <c r="A7147">
        <v>916</v>
      </c>
      <c r="B7147" t="s">
        <v>291</v>
      </c>
      <c r="C7147" t="s">
        <v>46</v>
      </c>
      <c r="D7147" t="s">
        <v>71</v>
      </c>
      <c r="E7147" t="s">
        <v>307</v>
      </c>
      <c r="F7147" t="s">
        <v>307</v>
      </c>
      <c r="G7147" t="s">
        <v>307</v>
      </c>
      <c r="H7147" t="s">
        <v>307</v>
      </c>
      <c r="I7147" t="s">
        <v>307</v>
      </c>
      <c r="J7147" t="s">
        <v>307</v>
      </c>
      <c r="K7147" t="s">
        <v>307</v>
      </c>
      <c r="L7147" t="s">
        <v>307</v>
      </c>
      <c r="M7147" t="s">
        <v>307</v>
      </c>
      <c r="N7147" t="s">
        <v>307</v>
      </c>
      <c r="O7147" t="s">
        <v>307</v>
      </c>
      <c r="P7147" t="s">
        <v>307</v>
      </c>
      <c r="Q7147" t="s">
        <v>307</v>
      </c>
      <c r="R7147" t="s">
        <v>307</v>
      </c>
      <c r="S7147" t="s">
        <v>307</v>
      </c>
      <c r="T7147" t="s">
        <v>307</v>
      </c>
      <c r="U7147" t="s">
        <v>307</v>
      </c>
      <c r="V7147" t="s">
        <v>307</v>
      </c>
      <c r="W7147" t="s">
        <v>307</v>
      </c>
      <c r="X7147" t="s">
        <v>307</v>
      </c>
      <c r="Y7147" t="s">
        <v>307</v>
      </c>
      <c r="Z7147" t="s">
        <v>307</v>
      </c>
    </row>
    <row r="7148" spans="1:42" x14ac:dyDescent="0.25">
      <c r="A7148">
        <v>916</v>
      </c>
      <c r="B7148" t="s">
        <v>291</v>
      </c>
      <c r="C7148" t="s">
        <v>46</v>
      </c>
      <c r="D7148" t="s">
        <v>72</v>
      </c>
      <c r="E7148" t="s">
        <v>307</v>
      </c>
      <c r="F7148" t="s">
        <v>307</v>
      </c>
      <c r="G7148" t="s">
        <v>307</v>
      </c>
      <c r="H7148" t="s">
        <v>307</v>
      </c>
      <c r="I7148" t="s">
        <v>307</v>
      </c>
      <c r="J7148" t="s">
        <v>307</v>
      </c>
      <c r="K7148" t="s">
        <v>307</v>
      </c>
      <c r="L7148" t="s">
        <v>307</v>
      </c>
      <c r="M7148" t="s">
        <v>307</v>
      </c>
      <c r="N7148" t="s">
        <v>307</v>
      </c>
      <c r="O7148" t="s">
        <v>307</v>
      </c>
      <c r="P7148" t="s">
        <v>307</v>
      </c>
      <c r="Q7148" t="s">
        <v>307</v>
      </c>
      <c r="R7148" t="s">
        <v>307</v>
      </c>
      <c r="S7148" t="s">
        <v>307</v>
      </c>
      <c r="T7148" t="s">
        <v>307</v>
      </c>
      <c r="U7148" t="s">
        <v>307</v>
      </c>
      <c r="V7148" t="s">
        <v>307</v>
      </c>
      <c r="W7148" t="s">
        <v>307</v>
      </c>
      <c r="X7148" t="s">
        <v>307</v>
      </c>
      <c r="Y7148" t="s">
        <v>307</v>
      </c>
      <c r="Z7148" t="s">
        <v>307</v>
      </c>
    </row>
    <row r="7149" spans="1:42" x14ac:dyDescent="0.25">
      <c r="A7149">
        <v>916</v>
      </c>
      <c r="B7149" t="s">
        <v>291</v>
      </c>
      <c r="C7149" t="s">
        <v>46</v>
      </c>
      <c r="D7149" t="s">
        <v>47</v>
      </c>
      <c r="E7149" t="s">
        <v>307</v>
      </c>
      <c r="F7149" t="s">
        <v>307</v>
      </c>
      <c r="G7149" t="s">
        <v>307</v>
      </c>
      <c r="H7149" t="s">
        <v>307</v>
      </c>
      <c r="I7149" t="s">
        <v>307</v>
      </c>
      <c r="J7149" t="s">
        <v>307</v>
      </c>
      <c r="K7149" t="s">
        <v>307</v>
      </c>
      <c r="L7149" t="s">
        <v>307</v>
      </c>
      <c r="M7149" t="s">
        <v>307</v>
      </c>
      <c r="N7149" t="s">
        <v>307</v>
      </c>
      <c r="O7149" t="s">
        <v>307</v>
      </c>
      <c r="P7149" t="s">
        <v>307</v>
      </c>
      <c r="Q7149" t="s">
        <v>307</v>
      </c>
      <c r="R7149" t="s">
        <v>307</v>
      </c>
      <c r="S7149" t="s">
        <v>307</v>
      </c>
      <c r="T7149" t="s">
        <v>307</v>
      </c>
      <c r="U7149" t="s">
        <v>307</v>
      </c>
      <c r="V7149" t="s">
        <v>307</v>
      </c>
      <c r="W7149" t="s">
        <v>307</v>
      </c>
      <c r="X7149" t="s">
        <v>307</v>
      </c>
      <c r="Y7149" t="s">
        <v>307</v>
      </c>
      <c r="Z7149" t="s">
        <v>307</v>
      </c>
    </row>
    <row r="7150" spans="1:42" x14ac:dyDescent="0.25">
      <c r="A7150">
        <v>916</v>
      </c>
      <c r="B7150" t="s">
        <v>291</v>
      </c>
      <c r="C7150" t="s">
        <v>46</v>
      </c>
      <c r="D7150" t="s">
        <v>48</v>
      </c>
      <c r="E7150" t="s">
        <v>307</v>
      </c>
      <c r="F7150" t="s">
        <v>307</v>
      </c>
      <c r="G7150" t="s">
        <v>307</v>
      </c>
      <c r="H7150" t="s">
        <v>307</v>
      </c>
      <c r="I7150" t="s">
        <v>307</v>
      </c>
      <c r="J7150" t="s">
        <v>307</v>
      </c>
      <c r="K7150" t="s">
        <v>307</v>
      </c>
      <c r="L7150" t="s">
        <v>307</v>
      </c>
      <c r="M7150" t="s">
        <v>307</v>
      </c>
      <c r="N7150" t="s">
        <v>307</v>
      </c>
      <c r="O7150" t="s">
        <v>307</v>
      </c>
      <c r="P7150" t="s">
        <v>307</v>
      </c>
      <c r="Q7150" t="s">
        <v>307</v>
      </c>
      <c r="R7150" t="s">
        <v>307</v>
      </c>
      <c r="S7150" t="s">
        <v>307</v>
      </c>
      <c r="T7150" t="s">
        <v>307</v>
      </c>
      <c r="U7150" t="s">
        <v>307</v>
      </c>
      <c r="V7150" t="s">
        <v>307</v>
      </c>
      <c r="W7150" t="s">
        <v>307</v>
      </c>
      <c r="X7150" t="s">
        <v>307</v>
      </c>
      <c r="Y7150" t="s">
        <v>307</v>
      </c>
      <c r="Z7150" t="s">
        <v>307</v>
      </c>
    </row>
    <row r="7151" spans="1:42" x14ac:dyDescent="0.25">
      <c r="A7151">
        <v>916</v>
      </c>
      <c r="B7151" t="s">
        <v>291</v>
      </c>
      <c r="C7151" t="s">
        <v>46</v>
      </c>
      <c r="D7151" t="s">
        <v>49</v>
      </c>
      <c r="E7151" t="s">
        <v>307</v>
      </c>
      <c r="F7151" t="s">
        <v>307</v>
      </c>
      <c r="G7151" t="s">
        <v>307</v>
      </c>
      <c r="H7151" t="s">
        <v>307</v>
      </c>
      <c r="I7151" t="s">
        <v>307</v>
      </c>
      <c r="J7151" t="s">
        <v>307</v>
      </c>
      <c r="K7151" t="s">
        <v>307</v>
      </c>
      <c r="L7151" t="s">
        <v>307</v>
      </c>
      <c r="M7151" t="s">
        <v>307</v>
      </c>
      <c r="N7151" t="s">
        <v>307</v>
      </c>
      <c r="O7151" t="s">
        <v>307</v>
      </c>
      <c r="P7151" t="s">
        <v>307</v>
      </c>
      <c r="Q7151" t="s">
        <v>307</v>
      </c>
      <c r="R7151" t="s">
        <v>307</v>
      </c>
      <c r="S7151" t="s">
        <v>307</v>
      </c>
      <c r="T7151" t="s">
        <v>307</v>
      </c>
      <c r="U7151" t="s">
        <v>307</v>
      </c>
      <c r="V7151" t="s">
        <v>307</v>
      </c>
      <c r="W7151" t="s">
        <v>307</v>
      </c>
      <c r="X7151" t="s">
        <v>307</v>
      </c>
      <c r="Y7151" t="s">
        <v>307</v>
      </c>
      <c r="Z7151" t="s">
        <v>307</v>
      </c>
    </row>
    <row r="7152" spans="1:42" x14ac:dyDescent="0.25">
      <c r="A7152">
        <v>916</v>
      </c>
      <c r="B7152" t="s">
        <v>291</v>
      </c>
      <c r="C7152" t="s">
        <v>41</v>
      </c>
      <c r="D7152" t="s">
        <v>48</v>
      </c>
      <c r="E7152" t="s">
        <v>307</v>
      </c>
      <c r="F7152" t="s">
        <v>307</v>
      </c>
      <c r="G7152" t="s">
        <v>307</v>
      </c>
      <c r="H7152" t="s">
        <v>307</v>
      </c>
      <c r="I7152" t="s">
        <v>307</v>
      </c>
      <c r="J7152" t="s">
        <v>307</v>
      </c>
      <c r="K7152" t="s">
        <v>307</v>
      </c>
      <c r="L7152" t="s">
        <v>307</v>
      </c>
      <c r="M7152" t="s">
        <v>307</v>
      </c>
      <c r="N7152" t="s">
        <v>307</v>
      </c>
      <c r="O7152" t="s">
        <v>307</v>
      </c>
      <c r="P7152" t="s">
        <v>307</v>
      </c>
      <c r="Q7152" t="s">
        <v>307</v>
      </c>
      <c r="R7152" t="s">
        <v>307</v>
      </c>
      <c r="S7152" t="s">
        <v>307</v>
      </c>
      <c r="T7152" t="s">
        <v>307</v>
      </c>
      <c r="U7152" t="s">
        <v>307</v>
      </c>
      <c r="V7152" t="s">
        <v>307</v>
      </c>
      <c r="W7152" t="s">
        <v>307</v>
      </c>
      <c r="X7152" t="s">
        <v>307</v>
      </c>
      <c r="Y7152" t="s">
        <v>307</v>
      </c>
      <c r="Z7152" t="s">
        <v>307</v>
      </c>
    </row>
    <row r="7153" spans="1:23" x14ac:dyDescent="0.25">
      <c r="A7153">
        <v>916</v>
      </c>
      <c r="B7153" t="s">
        <v>291</v>
      </c>
      <c r="C7153" t="s">
        <v>459</v>
      </c>
      <c r="D7153" t="s">
        <v>48</v>
      </c>
      <c r="E7153" t="s">
        <v>307</v>
      </c>
      <c r="F7153" t="s">
        <v>307</v>
      </c>
      <c r="G7153" t="s">
        <v>307</v>
      </c>
      <c r="H7153" t="s">
        <v>307</v>
      </c>
      <c r="I7153" t="s">
        <v>307</v>
      </c>
      <c r="J7153" t="s">
        <v>307</v>
      </c>
      <c r="K7153" t="s">
        <v>307</v>
      </c>
      <c r="L7153" t="s">
        <v>307</v>
      </c>
      <c r="M7153" t="s">
        <v>307</v>
      </c>
      <c r="N7153" t="s">
        <v>307</v>
      </c>
      <c r="O7153" t="s">
        <v>307</v>
      </c>
      <c r="P7153" t="s">
        <v>307</v>
      </c>
      <c r="Q7153" t="s">
        <v>307</v>
      </c>
    </row>
    <row r="7154" spans="1:23" x14ac:dyDescent="0.25">
      <c r="A7154">
        <v>916</v>
      </c>
      <c r="B7154" t="s">
        <v>291</v>
      </c>
      <c r="C7154" t="s">
        <v>304</v>
      </c>
      <c r="D7154" t="s">
        <v>48</v>
      </c>
      <c r="E7154" t="s">
        <v>307</v>
      </c>
      <c r="F7154" t="s">
        <v>307</v>
      </c>
      <c r="G7154" t="s">
        <v>307</v>
      </c>
      <c r="H7154" t="s">
        <v>307</v>
      </c>
      <c r="I7154" t="s">
        <v>307</v>
      </c>
      <c r="J7154" t="s">
        <v>307</v>
      </c>
      <c r="K7154" t="s">
        <v>307</v>
      </c>
      <c r="L7154" t="s">
        <v>307</v>
      </c>
      <c r="M7154" t="s">
        <v>307</v>
      </c>
      <c r="N7154" t="s">
        <v>307</v>
      </c>
      <c r="O7154" t="s">
        <v>307</v>
      </c>
      <c r="P7154" t="s">
        <v>307</v>
      </c>
      <c r="Q7154" t="s">
        <v>307</v>
      </c>
    </row>
    <row r="7155" spans="1:23" x14ac:dyDescent="0.25">
      <c r="A7155">
        <v>916</v>
      </c>
      <c r="B7155" t="s">
        <v>291</v>
      </c>
      <c r="C7155" t="s">
        <v>433</v>
      </c>
      <c r="D7155" t="s">
        <v>48</v>
      </c>
      <c r="E7155" t="s">
        <v>307</v>
      </c>
      <c r="F7155" t="s">
        <v>307</v>
      </c>
      <c r="G7155" t="s">
        <v>307</v>
      </c>
      <c r="H7155" t="s">
        <v>307</v>
      </c>
      <c r="I7155" t="s">
        <v>307</v>
      </c>
      <c r="J7155" t="s">
        <v>307</v>
      </c>
      <c r="K7155" t="s">
        <v>307</v>
      </c>
      <c r="L7155" t="s">
        <v>307</v>
      </c>
      <c r="M7155" t="s">
        <v>307</v>
      </c>
      <c r="N7155" t="s">
        <v>307</v>
      </c>
      <c r="O7155" t="s">
        <v>307</v>
      </c>
      <c r="P7155" t="s">
        <v>307</v>
      </c>
      <c r="Q7155" t="s">
        <v>307</v>
      </c>
    </row>
    <row r="7156" spans="1:23" x14ac:dyDescent="0.25">
      <c r="A7156">
        <v>916</v>
      </c>
      <c r="B7156" t="s">
        <v>291</v>
      </c>
      <c r="C7156" t="s">
        <v>305</v>
      </c>
      <c r="D7156" t="s">
        <v>48</v>
      </c>
      <c r="E7156" t="s">
        <v>307</v>
      </c>
      <c r="F7156" t="s">
        <v>307</v>
      </c>
      <c r="G7156" t="s">
        <v>307</v>
      </c>
      <c r="H7156" t="s">
        <v>307</v>
      </c>
      <c r="I7156" t="s">
        <v>307</v>
      </c>
      <c r="J7156" t="s">
        <v>307</v>
      </c>
      <c r="K7156" t="s">
        <v>307</v>
      </c>
      <c r="L7156" t="s">
        <v>307</v>
      </c>
      <c r="M7156" t="s">
        <v>307</v>
      </c>
      <c r="N7156" t="s">
        <v>307</v>
      </c>
      <c r="O7156" t="s">
        <v>307</v>
      </c>
      <c r="P7156" t="s">
        <v>307</v>
      </c>
      <c r="Q7156" t="s">
        <v>307</v>
      </c>
    </row>
    <row r="7157" spans="1:23" x14ac:dyDescent="0.25">
      <c r="A7157">
        <v>916</v>
      </c>
      <c r="B7157" t="s">
        <v>291</v>
      </c>
      <c r="C7157" t="s">
        <v>306</v>
      </c>
      <c r="D7157" t="s">
        <v>48</v>
      </c>
      <c r="E7157" t="s">
        <v>307</v>
      </c>
      <c r="F7157" t="s">
        <v>307</v>
      </c>
      <c r="G7157" t="s">
        <v>307</v>
      </c>
      <c r="H7157" t="s">
        <v>307</v>
      </c>
      <c r="I7157" t="s">
        <v>307</v>
      </c>
      <c r="J7157" t="s">
        <v>307</v>
      </c>
      <c r="K7157" t="s">
        <v>307</v>
      </c>
      <c r="L7157" t="s">
        <v>307</v>
      </c>
      <c r="M7157" t="s">
        <v>307</v>
      </c>
      <c r="N7157" t="s">
        <v>307</v>
      </c>
      <c r="O7157" t="s">
        <v>307</v>
      </c>
      <c r="P7157" t="s">
        <v>307</v>
      </c>
      <c r="Q7157" t="s">
        <v>307</v>
      </c>
    </row>
    <row r="7158" spans="1:23" x14ac:dyDescent="0.25">
      <c r="A7158">
        <v>916</v>
      </c>
      <c r="B7158" t="s">
        <v>291</v>
      </c>
      <c r="C7158" t="s">
        <v>44</v>
      </c>
      <c r="D7158" t="s">
        <v>54</v>
      </c>
      <c r="E7158" t="s">
        <v>307</v>
      </c>
      <c r="F7158" t="s">
        <v>307</v>
      </c>
      <c r="G7158" t="s">
        <v>307</v>
      </c>
      <c r="H7158" t="s">
        <v>307</v>
      </c>
      <c r="I7158" t="s">
        <v>307</v>
      </c>
      <c r="J7158" t="s">
        <v>307</v>
      </c>
      <c r="K7158" t="s">
        <v>307</v>
      </c>
      <c r="L7158" t="s">
        <v>307</v>
      </c>
      <c r="M7158" t="s">
        <v>307</v>
      </c>
      <c r="N7158" t="s">
        <v>307</v>
      </c>
      <c r="O7158" t="s">
        <v>307</v>
      </c>
      <c r="P7158" t="s">
        <v>307</v>
      </c>
      <c r="Q7158" t="s">
        <v>307</v>
      </c>
      <c r="R7158" t="s">
        <v>307</v>
      </c>
      <c r="S7158" t="s">
        <v>307</v>
      </c>
      <c r="T7158" t="s">
        <v>307</v>
      </c>
      <c r="U7158" t="s">
        <v>307</v>
      </c>
      <c r="V7158" t="s">
        <v>307</v>
      </c>
      <c r="W7158" t="s">
        <v>307</v>
      </c>
    </row>
    <row r="7159" spans="1:23" x14ac:dyDescent="0.25">
      <c r="A7159">
        <v>916</v>
      </c>
      <c r="B7159" t="s">
        <v>291</v>
      </c>
      <c r="C7159" t="s">
        <v>44</v>
      </c>
      <c r="D7159" t="s">
        <v>55</v>
      </c>
      <c r="E7159" t="s">
        <v>307</v>
      </c>
      <c r="F7159" t="s">
        <v>307</v>
      </c>
      <c r="G7159" t="s">
        <v>307</v>
      </c>
      <c r="H7159" t="s">
        <v>307</v>
      </c>
      <c r="I7159" t="s">
        <v>307</v>
      </c>
      <c r="J7159" t="s">
        <v>307</v>
      </c>
      <c r="K7159" t="s">
        <v>307</v>
      </c>
      <c r="L7159" t="s">
        <v>307</v>
      </c>
      <c r="M7159" t="s">
        <v>307</v>
      </c>
      <c r="N7159" t="s">
        <v>307</v>
      </c>
      <c r="O7159" t="s">
        <v>307</v>
      </c>
      <c r="P7159" t="s">
        <v>307</v>
      </c>
      <c r="Q7159" t="s">
        <v>307</v>
      </c>
      <c r="R7159" t="s">
        <v>307</v>
      </c>
      <c r="S7159" t="s">
        <v>307</v>
      </c>
      <c r="T7159" t="s">
        <v>307</v>
      </c>
      <c r="U7159" t="s">
        <v>307</v>
      </c>
      <c r="V7159" t="s">
        <v>307</v>
      </c>
      <c r="W7159" t="s">
        <v>307</v>
      </c>
    </row>
    <row r="7160" spans="1:23" x14ac:dyDescent="0.25">
      <c r="A7160">
        <v>916</v>
      </c>
      <c r="B7160" t="s">
        <v>291</v>
      </c>
      <c r="C7160" t="s">
        <v>44</v>
      </c>
      <c r="D7160" t="s">
        <v>56</v>
      </c>
      <c r="E7160" t="s">
        <v>307</v>
      </c>
      <c r="F7160" t="s">
        <v>307</v>
      </c>
      <c r="G7160" t="s">
        <v>307</v>
      </c>
      <c r="H7160" t="s">
        <v>307</v>
      </c>
      <c r="I7160" t="s">
        <v>307</v>
      </c>
      <c r="J7160" t="s">
        <v>307</v>
      </c>
      <c r="K7160" t="s">
        <v>307</v>
      </c>
      <c r="L7160" t="s">
        <v>307</v>
      </c>
      <c r="M7160" t="s">
        <v>307</v>
      </c>
      <c r="N7160" t="s">
        <v>307</v>
      </c>
      <c r="O7160" t="s">
        <v>307</v>
      </c>
      <c r="P7160" t="s">
        <v>307</v>
      </c>
      <c r="Q7160" t="s">
        <v>307</v>
      </c>
      <c r="R7160" t="s">
        <v>307</v>
      </c>
      <c r="S7160" t="s">
        <v>307</v>
      </c>
      <c r="T7160" t="s">
        <v>307</v>
      </c>
      <c r="U7160" t="s">
        <v>307</v>
      </c>
      <c r="V7160" t="s">
        <v>307</v>
      </c>
      <c r="W7160" t="s">
        <v>307</v>
      </c>
    </row>
    <row r="7161" spans="1:23" x14ac:dyDescent="0.25">
      <c r="A7161">
        <v>916</v>
      </c>
      <c r="B7161" t="s">
        <v>291</v>
      </c>
      <c r="C7161" t="s">
        <v>44</v>
      </c>
      <c r="D7161" t="s">
        <v>57</v>
      </c>
      <c r="E7161" t="s">
        <v>307</v>
      </c>
      <c r="F7161" t="s">
        <v>307</v>
      </c>
      <c r="G7161" t="s">
        <v>307</v>
      </c>
      <c r="H7161" t="s">
        <v>307</v>
      </c>
      <c r="I7161" t="s">
        <v>307</v>
      </c>
      <c r="J7161" t="s">
        <v>307</v>
      </c>
      <c r="K7161" t="s">
        <v>307</v>
      </c>
      <c r="L7161" t="s">
        <v>307</v>
      </c>
      <c r="M7161" t="s">
        <v>307</v>
      </c>
      <c r="N7161" t="s">
        <v>307</v>
      </c>
      <c r="O7161" t="s">
        <v>307</v>
      </c>
      <c r="P7161" t="s">
        <v>307</v>
      </c>
      <c r="Q7161" t="s">
        <v>307</v>
      </c>
      <c r="R7161" t="s">
        <v>307</v>
      </c>
      <c r="S7161" t="s">
        <v>307</v>
      </c>
      <c r="T7161" t="s">
        <v>307</v>
      </c>
      <c r="U7161" t="s">
        <v>307</v>
      </c>
      <c r="V7161" t="s">
        <v>307</v>
      </c>
      <c r="W7161" t="s">
        <v>307</v>
      </c>
    </row>
    <row r="7162" spans="1:23" x14ac:dyDescent="0.25">
      <c r="A7162">
        <v>916</v>
      </c>
      <c r="B7162" t="s">
        <v>291</v>
      </c>
      <c r="C7162" t="s">
        <v>44</v>
      </c>
      <c r="D7162" t="s">
        <v>58</v>
      </c>
      <c r="E7162" t="s">
        <v>307</v>
      </c>
      <c r="F7162" t="s">
        <v>307</v>
      </c>
      <c r="G7162" t="s">
        <v>307</v>
      </c>
      <c r="H7162" t="s">
        <v>307</v>
      </c>
      <c r="I7162" t="s">
        <v>307</v>
      </c>
      <c r="J7162" t="s">
        <v>307</v>
      </c>
      <c r="K7162" t="s">
        <v>307</v>
      </c>
      <c r="L7162" t="s">
        <v>307</v>
      </c>
      <c r="M7162" t="s">
        <v>307</v>
      </c>
      <c r="N7162" t="s">
        <v>307</v>
      </c>
      <c r="O7162" t="s">
        <v>307</v>
      </c>
      <c r="P7162" t="s">
        <v>307</v>
      </c>
      <c r="Q7162" t="s">
        <v>307</v>
      </c>
      <c r="R7162" t="s">
        <v>307</v>
      </c>
      <c r="S7162" t="s">
        <v>307</v>
      </c>
      <c r="T7162" t="s">
        <v>307</v>
      </c>
      <c r="U7162" t="s">
        <v>307</v>
      </c>
      <c r="V7162" t="s">
        <v>307</v>
      </c>
      <c r="W7162" t="s">
        <v>307</v>
      </c>
    </row>
    <row r="7163" spans="1:23" x14ac:dyDescent="0.25">
      <c r="A7163">
        <v>916</v>
      </c>
      <c r="B7163" t="s">
        <v>291</v>
      </c>
      <c r="C7163" t="s">
        <v>44</v>
      </c>
      <c r="D7163" t="s">
        <v>59</v>
      </c>
      <c r="E7163" t="s">
        <v>307</v>
      </c>
      <c r="F7163" t="s">
        <v>307</v>
      </c>
      <c r="G7163" t="s">
        <v>307</v>
      </c>
      <c r="H7163" t="s">
        <v>307</v>
      </c>
      <c r="I7163" t="s">
        <v>307</v>
      </c>
      <c r="J7163" t="s">
        <v>307</v>
      </c>
      <c r="K7163" t="s">
        <v>307</v>
      </c>
      <c r="L7163" t="s">
        <v>307</v>
      </c>
      <c r="M7163" t="s">
        <v>307</v>
      </c>
      <c r="N7163" t="s">
        <v>307</v>
      </c>
      <c r="O7163" t="s">
        <v>307</v>
      </c>
      <c r="P7163" t="s">
        <v>307</v>
      </c>
      <c r="Q7163" t="s">
        <v>307</v>
      </c>
      <c r="R7163" t="s">
        <v>307</v>
      </c>
      <c r="S7163" t="s">
        <v>307</v>
      </c>
      <c r="T7163" t="s">
        <v>307</v>
      </c>
      <c r="U7163" t="s">
        <v>307</v>
      </c>
      <c r="V7163" t="s">
        <v>307</v>
      </c>
      <c r="W7163" t="s">
        <v>307</v>
      </c>
    </row>
    <row r="7164" spans="1:23" x14ac:dyDescent="0.25">
      <c r="A7164">
        <v>916</v>
      </c>
      <c r="B7164" t="s">
        <v>291</v>
      </c>
      <c r="C7164" t="s">
        <v>44</v>
      </c>
      <c r="D7164" t="s">
        <v>60</v>
      </c>
      <c r="E7164" t="s">
        <v>307</v>
      </c>
      <c r="F7164" t="s">
        <v>307</v>
      </c>
      <c r="G7164" t="s">
        <v>307</v>
      </c>
      <c r="H7164" t="s">
        <v>307</v>
      </c>
      <c r="I7164" t="s">
        <v>307</v>
      </c>
      <c r="J7164" t="s">
        <v>307</v>
      </c>
      <c r="K7164" t="s">
        <v>307</v>
      </c>
      <c r="L7164" t="s">
        <v>307</v>
      </c>
      <c r="M7164" t="s">
        <v>307</v>
      </c>
      <c r="N7164" t="s">
        <v>307</v>
      </c>
      <c r="O7164" t="s">
        <v>307</v>
      </c>
      <c r="P7164" t="s">
        <v>307</v>
      </c>
      <c r="Q7164" t="s">
        <v>307</v>
      </c>
      <c r="R7164" t="s">
        <v>307</v>
      </c>
      <c r="S7164" t="s">
        <v>307</v>
      </c>
      <c r="T7164" t="s">
        <v>307</v>
      </c>
      <c r="U7164" t="s">
        <v>307</v>
      </c>
      <c r="V7164" t="s">
        <v>307</v>
      </c>
      <c r="W7164" t="s">
        <v>307</v>
      </c>
    </row>
    <row r="7165" spans="1:23" x14ac:dyDescent="0.25">
      <c r="A7165">
        <v>916</v>
      </c>
      <c r="B7165" t="s">
        <v>291</v>
      </c>
      <c r="C7165" t="s">
        <v>44</v>
      </c>
      <c r="D7165" t="s">
        <v>61</v>
      </c>
      <c r="E7165" t="s">
        <v>307</v>
      </c>
      <c r="F7165" t="s">
        <v>307</v>
      </c>
      <c r="G7165" t="s">
        <v>307</v>
      </c>
      <c r="H7165" t="s">
        <v>307</v>
      </c>
      <c r="I7165" t="s">
        <v>307</v>
      </c>
      <c r="J7165" t="s">
        <v>307</v>
      </c>
      <c r="K7165" t="s">
        <v>307</v>
      </c>
      <c r="L7165" t="s">
        <v>307</v>
      </c>
      <c r="M7165" t="s">
        <v>307</v>
      </c>
      <c r="N7165" t="s">
        <v>307</v>
      </c>
      <c r="O7165" t="s">
        <v>307</v>
      </c>
      <c r="P7165" t="s">
        <v>307</v>
      </c>
      <c r="Q7165" t="s">
        <v>307</v>
      </c>
      <c r="R7165" t="s">
        <v>307</v>
      </c>
      <c r="S7165" t="s">
        <v>307</v>
      </c>
      <c r="T7165" t="s">
        <v>307</v>
      </c>
      <c r="U7165" t="s">
        <v>307</v>
      </c>
      <c r="V7165" t="s">
        <v>307</v>
      </c>
      <c r="W7165" t="s">
        <v>307</v>
      </c>
    </row>
    <row r="7166" spans="1:23" x14ac:dyDescent="0.25">
      <c r="A7166">
        <v>916</v>
      </c>
      <c r="B7166" t="s">
        <v>291</v>
      </c>
      <c r="C7166" t="s">
        <v>44</v>
      </c>
      <c r="D7166" t="s">
        <v>62</v>
      </c>
      <c r="E7166" t="s">
        <v>307</v>
      </c>
      <c r="F7166" t="s">
        <v>307</v>
      </c>
      <c r="G7166" t="s">
        <v>307</v>
      </c>
      <c r="H7166" t="s">
        <v>307</v>
      </c>
      <c r="I7166" t="s">
        <v>307</v>
      </c>
      <c r="J7166" t="s">
        <v>307</v>
      </c>
      <c r="K7166" t="s">
        <v>307</v>
      </c>
      <c r="L7166" t="s">
        <v>307</v>
      </c>
      <c r="M7166" t="s">
        <v>307</v>
      </c>
      <c r="N7166" t="s">
        <v>307</v>
      </c>
      <c r="O7166" t="s">
        <v>307</v>
      </c>
      <c r="P7166" t="s">
        <v>307</v>
      </c>
      <c r="Q7166" t="s">
        <v>307</v>
      </c>
      <c r="R7166" t="s">
        <v>307</v>
      </c>
      <c r="S7166" t="s">
        <v>307</v>
      </c>
      <c r="T7166" t="s">
        <v>307</v>
      </c>
      <c r="U7166" t="s">
        <v>307</v>
      </c>
      <c r="V7166" t="s">
        <v>307</v>
      </c>
      <c r="W7166" t="s">
        <v>307</v>
      </c>
    </row>
    <row r="7167" spans="1:23" x14ac:dyDescent="0.25">
      <c r="A7167">
        <v>916</v>
      </c>
      <c r="B7167" t="s">
        <v>291</v>
      </c>
      <c r="C7167" t="s">
        <v>450</v>
      </c>
      <c r="D7167" t="s">
        <v>48</v>
      </c>
      <c r="E7167" t="s">
        <v>307</v>
      </c>
      <c r="F7167" t="s">
        <v>307</v>
      </c>
      <c r="G7167" t="s">
        <v>307</v>
      </c>
      <c r="H7167" t="s">
        <v>307</v>
      </c>
      <c r="I7167" t="s">
        <v>307</v>
      </c>
      <c r="J7167" t="s">
        <v>307</v>
      </c>
      <c r="K7167" t="s">
        <v>307</v>
      </c>
      <c r="L7167" t="s">
        <v>307</v>
      </c>
      <c r="M7167" t="s">
        <v>307</v>
      </c>
      <c r="N7167" t="s">
        <v>307</v>
      </c>
      <c r="O7167" t="s">
        <v>307</v>
      </c>
      <c r="P7167" t="s">
        <v>307</v>
      </c>
      <c r="Q7167" t="s">
        <v>307</v>
      </c>
      <c r="R7167" t="s">
        <v>307</v>
      </c>
    </row>
    <row r="7168" spans="1:23" x14ac:dyDescent="0.25">
      <c r="A7168">
        <v>916</v>
      </c>
      <c r="B7168" t="s">
        <v>291</v>
      </c>
      <c r="C7168" t="s">
        <v>449</v>
      </c>
      <c r="D7168" t="s">
        <v>48</v>
      </c>
      <c r="E7168" t="s">
        <v>307</v>
      </c>
      <c r="F7168" t="s">
        <v>307</v>
      </c>
      <c r="G7168" t="s">
        <v>307</v>
      </c>
      <c r="H7168" t="s">
        <v>307</v>
      </c>
      <c r="I7168" t="s">
        <v>307</v>
      </c>
      <c r="J7168" t="s">
        <v>307</v>
      </c>
      <c r="K7168" t="s">
        <v>307</v>
      </c>
      <c r="L7168" t="s">
        <v>307</v>
      </c>
      <c r="M7168" t="s">
        <v>307</v>
      </c>
      <c r="N7168" t="s">
        <v>307</v>
      </c>
      <c r="O7168" t="s">
        <v>307</v>
      </c>
      <c r="P7168" t="s">
        <v>307</v>
      </c>
      <c r="Q7168" t="s">
        <v>307</v>
      </c>
      <c r="R7168" t="s">
        <v>307</v>
      </c>
    </row>
    <row r="7169" spans="1:26" x14ac:dyDescent="0.25">
      <c r="A7169">
        <v>916</v>
      </c>
      <c r="B7169" t="s">
        <v>291</v>
      </c>
      <c r="C7169" t="s">
        <v>475</v>
      </c>
      <c r="D7169" t="s">
        <v>48</v>
      </c>
      <c r="E7169" t="s">
        <v>307</v>
      </c>
      <c r="F7169" t="s">
        <v>307</v>
      </c>
      <c r="G7169" t="s">
        <v>307</v>
      </c>
    </row>
    <row r="7170" spans="1:26" x14ac:dyDescent="0.25">
      <c r="A7170">
        <v>916</v>
      </c>
      <c r="B7170" t="s">
        <v>291</v>
      </c>
      <c r="C7170" t="s">
        <v>42</v>
      </c>
      <c r="D7170" t="s">
        <v>48</v>
      </c>
      <c r="E7170" t="s">
        <v>307</v>
      </c>
      <c r="F7170" t="s">
        <v>307</v>
      </c>
      <c r="G7170" t="s">
        <v>307</v>
      </c>
      <c r="H7170" t="s">
        <v>307</v>
      </c>
      <c r="I7170" t="s">
        <v>307</v>
      </c>
      <c r="J7170" t="s">
        <v>307</v>
      </c>
      <c r="K7170" t="s">
        <v>307</v>
      </c>
      <c r="L7170" t="s">
        <v>307</v>
      </c>
      <c r="M7170" t="s">
        <v>307</v>
      </c>
      <c r="N7170" t="s">
        <v>307</v>
      </c>
      <c r="O7170" t="s">
        <v>307</v>
      </c>
      <c r="P7170" t="s">
        <v>307</v>
      </c>
      <c r="Q7170" t="s">
        <v>307</v>
      </c>
      <c r="R7170" t="s">
        <v>307</v>
      </c>
      <c r="S7170" t="s">
        <v>307</v>
      </c>
      <c r="T7170" t="s">
        <v>307</v>
      </c>
      <c r="U7170" t="s">
        <v>307</v>
      </c>
      <c r="V7170" t="s">
        <v>307</v>
      </c>
      <c r="W7170" t="s">
        <v>307</v>
      </c>
      <c r="X7170" t="s">
        <v>307</v>
      </c>
      <c r="Y7170" t="s">
        <v>307</v>
      </c>
      <c r="Z7170" t="s">
        <v>307</v>
      </c>
    </row>
    <row r="7171" spans="1:26" x14ac:dyDescent="0.25">
      <c r="A7171">
        <v>917</v>
      </c>
      <c r="B7171" t="s">
        <v>292</v>
      </c>
      <c r="C7171" t="s">
        <v>43</v>
      </c>
      <c r="D7171" t="s">
        <v>54</v>
      </c>
      <c r="E7171" t="s">
        <v>307</v>
      </c>
      <c r="F7171" t="s">
        <v>307</v>
      </c>
      <c r="G7171" t="s">
        <v>307</v>
      </c>
      <c r="H7171" t="s">
        <v>307</v>
      </c>
      <c r="I7171" t="s">
        <v>307</v>
      </c>
      <c r="J7171" t="s">
        <v>307</v>
      </c>
      <c r="K7171" t="s">
        <v>307</v>
      </c>
      <c r="L7171" t="s">
        <v>307</v>
      </c>
      <c r="M7171" t="s">
        <v>307</v>
      </c>
      <c r="N7171" t="s">
        <v>307</v>
      </c>
      <c r="O7171" t="s">
        <v>307</v>
      </c>
      <c r="P7171" t="s">
        <v>307</v>
      </c>
      <c r="Q7171" t="s">
        <v>307</v>
      </c>
      <c r="R7171" t="s">
        <v>307</v>
      </c>
      <c r="S7171" t="s">
        <v>307</v>
      </c>
      <c r="T7171" t="s">
        <v>307</v>
      </c>
      <c r="U7171" t="s">
        <v>307</v>
      </c>
      <c r="V7171" t="s">
        <v>307</v>
      </c>
      <c r="W7171" t="s">
        <v>307</v>
      </c>
    </row>
    <row r="7172" spans="1:26" x14ac:dyDescent="0.25">
      <c r="A7172">
        <v>917</v>
      </c>
      <c r="B7172" t="s">
        <v>292</v>
      </c>
      <c r="C7172" t="s">
        <v>43</v>
      </c>
      <c r="D7172" t="s">
        <v>55</v>
      </c>
      <c r="E7172" t="s">
        <v>307</v>
      </c>
      <c r="F7172" t="s">
        <v>307</v>
      </c>
      <c r="G7172" t="s">
        <v>307</v>
      </c>
      <c r="H7172" t="s">
        <v>307</v>
      </c>
      <c r="I7172" t="s">
        <v>307</v>
      </c>
      <c r="J7172" t="s">
        <v>307</v>
      </c>
      <c r="K7172" t="s">
        <v>307</v>
      </c>
      <c r="L7172" t="s">
        <v>307</v>
      </c>
      <c r="M7172" t="s">
        <v>307</v>
      </c>
      <c r="N7172" t="s">
        <v>307</v>
      </c>
      <c r="O7172" t="s">
        <v>307</v>
      </c>
      <c r="P7172" t="s">
        <v>307</v>
      </c>
      <c r="Q7172" t="s">
        <v>307</v>
      </c>
      <c r="R7172" t="s">
        <v>307</v>
      </c>
      <c r="S7172" t="s">
        <v>307</v>
      </c>
      <c r="T7172" t="s">
        <v>307</v>
      </c>
      <c r="U7172" t="s">
        <v>307</v>
      </c>
      <c r="V7172" t="s">
        <v>307</v>
      </c>
      <c r="W7172" t="s">
        <v>307</v>
      </c>
    </row>
    <row r="7173" spans="1:26" x14ac:dyDescent="0.25">
      <c r="A7173">
        <v>917</v>
      </c>
      <c r="B7173" t="s">
        <v>292</v>
      </c>
      <c r="C7173" t="s">
        <v>43</v>
      </c>
      <c r="D7173" t="s">
        <v>56</v>
      </c>
      <c r="E7173" t="s">
        <v>307</v>
      </c>
      <c r="F7173" t="s">
        <v>307</v>
      </c>
      <c r="G7173" t="s">
        <v>307</v>
      </c>
      <c r="H7173" t="s">
        <v>307</v>
      </c>
      <c r="I7173" t="s">
        <v>307</v>
      </c>
      <c r="J7173" t="s">
        <v>307</v>
      </c>
      <c r="K7173" t="s">
        <v>307</v>
      </c>
      <c r="L7173" t="s">
        <v>307</v>
      </c>
      <c r="M7173" t="s">
        <v>307</v>
      </c>
      <c r="N7173" t="s">
        <v>307</v>
      </c>
      <c r="O7173" t="s">
        <v>307</v>
      </c>
      <c r="P7173" t="s">
        <v>307</v>
      </c>
      <c r="Q7173" t="s">
        <v>307</v>
      </c>
      <c r="R7173" t="s">
        <v>307</v>
      </c>
      <c r="S7173" t="s">
        <v>307</v>
      </c>
      <c r="T7173" t="s">
        <v>307</v>
      </c>
      <c r="U7173" t="s">
        <v>307</v>
      </c>
      <c r="V7173" t="s">
        <v>307</v>
      </c>
      <c r="W7173" t="s">
        <v>307</v>
      </c>
    </row>
    <row r="7174" spans="1:26" x14ac:dyDescent="0.25">
      <c r="A7174">
        <v>917</v>
      </c>
      <c r="B7174" t="s">
        <v>292</v>
      </c>
      <c r="C7174" t="s">
        <v>43</v>
      </c>
      <c r="D7174" t="s">
        <v>57</v>
      </c>
      <c r="E7174" t="s">
        <v>307</v>
      </c>
      <c r="F7174" t="s">
        <v>307</v>
      </c>
      <c r="G7174" t="s">
        <v>307</v>
      </c>
      <c r="H7174" t="s">
        <v>307</v>
      </c>
      <c r="I7174" t="s">
        <v>307</v>
      </c>
      <c r="J7174" t="s">
        <v>307</v>
      </c>
      <c r="K7174" t="s">
        <v>307</v>
      </c>
      <c r="L7174" t="s">
        <v>307</v>
      </c>
      <c r="M7174" t="s">
        <v>307</v>
      </c>
      <c r="N7174" t="s">
        <v>307</v>
      </c>
      <c r="O7174" t="s">
        <v>307</v>
      </c>
      <c r="P7174" t="s">
        <v>307</v>
      </c>
      <c r="Q7174" t="s">
        <v>307</v>
      </c>
      <c r="R7174" t="s">
        <v>307</v>
      </c>
      <c r="S7174" t="s">
        <v>307</v>
      </c>
      <c r="T7174" t="s">
        <v>307</v>
      </c>
      <c r="U7174" t="s">
        <v>307</v>
      </c>
      <c r="V7174" t="s">
        <v>307</v>
      </c>
      <c r="W7174" t="s">
        <v>307</v>
      </c>
    </row>
    <row r="7175" spans="1:26" x14ac:dyDescent="0.25">
      <c r="A7175">
        <v>917</v>
      </c>
      <c r="B7175" t="s">
        <v>292</v>
      </c>
      <c r="C7175" t="s">
        <v>43</v>
      </c>
      <c r="D7175" t="s">
        <v>58</v>
      </c>
      <c r="E7175" t="s">
        <v>307</v>
      </c>
      <c r="F7175" t="s">
        <v>307</v>
      </c>
      <c r="G7175" t="s">
        <v>307</v>
      </c>
      <c r="H7175" t="s">
        <v>307</v>
      </c>
      <c r="I7175" t="s">
        <v>307</v>
      </c>
      <c r="J7175" t="s">
        <v>307</v>
      </c>
      <c r="K7175" t="s">
        <v>307</v>
      </c>
      <c r="L7175" t="s">
        <v>307</v>
      </c>
      <c r="M7175" t="s">
        <v>307</v>
      </c>
      <c r="N7175" t="s">
        <v>307</v>
      </c>
      <c r="O7175" t="s">
        <v>307</v>
      </c>
      <c r="P7175" t="s">
        <v>307</v>
      </c>
      <c r="Q7175" t="s">
        <v>307</v>
      </c>
      <c r="R7175" t="s">
        <v>307</v>
      </c>
      <c r="S7175" t="s">
        <v>307</v>
      </c>
      <c r="T7175" t="s">
        <v>307</v>
      </c>
      <c r="U7175" t="s">
        <v>307</v>
      </c>
      <c r="V7175" t="s">
        <v>307</v>
      </c>
      <c r="W7175" t="s">
        <v>307</v>
      </c>
    </row>
    <row r="7176" spans="1:26" x14ac:dyDescent="0.25">
      <c r="A7176">
        <v>917</v>
      </c>
      <c r="B7176" t="s">
        <v>292</v>
      </c>
      <c r="C7176" t="s">
        <v>43</v>
      </c>
      <c r="D7176" t="s">
        <v>59</v>
      </c>
      <c r="E7176" t="s">
        <v>307</v>
      </c>
      <c r="F7176" t="s">
        <v>307</v>
      </c>
      <c r="G7176" t="s">
        <v>307</v>
      </c>
      <c r="H7176" t="s">
        <v>307</v>
      </c>
      <c r="I7176" t="s">
        <v>307</v>
      </c>
      <c r="J7176" t="s">
        <v>307</v>
      </c>
      <c r="K7176" t="s">
        <v>307</v>
      </c>
      <c r="L7176" t="s">
        <v>307</v>
      </c>
      <c r="M7176" t="s">
        <v>307</v>
      </c>
      <c r="N7176" t="s">
        <v>307</v>
      </c>
      <c r="O7176" t="s">
        <v>307</v>
      </c>
      <c r="P7176" t="s">
        <v>307</v>
      </c>
      <c r="Q7176" t="s">
        <v>307</v>
      </c>
      <c r="R7176" t="s">
        <v>307</v>
      </c>
      <c r="S7176" t="s">
        <v>307</v>
      </c>
      <c r="T7176" t="s">
        <v>307</v>
      </c>
      <c r="U7176" t="s">
        <v>307</v>
      </c>
      <c r="V7176" t="s">
        <v>307</v>
      </c>
      <c r="W7176" t="s">
        <v>307</v>
      </c>
    </row>
    <row r="7177" spans="1:26" x14ac:dyDescent="0.25">
      <c r="A7177">
        <v>917</v>
      </c>
      <c r="B7177" t="s">
        <v>292</v>
      </c>
      <c r="C7177" t="s">
        <v>43</v>
      </c>
      <c r="D7177" t="s">
        <v>60</v>
      </c>
      <c r="E7177" t="s">
        <v>307</v>
      </c>
      <c r="F7177" t="s">
        <v>307</v>
      </c>
      <c r="G7177" t="s">
        <v>307</v>
      </c>
      <c r="H7177" t="s">
        <v>307</v>
      </c>
      <c r="I7177" t="s">
        <v>307</v>
      </c>
      <c r="J7177" t="s">
        <v>307</v>
      </c>
      <c r="K7177" t="s">
        <v>307</v>
      </c>
      <c r="L7177" t="s">
        <v>307</v>
      </c>
      <c r="M7177" t="s">
        <v>307</v>
      </c>
      <c r="N7177" t="s">
        <v>307</v>
      </c>
      <c r="O7177" t="s">
        <v>307</v>
      </c>
      <c r="P7177" t="s">
        <v>307</v>
      </c>
      <c r="Q7177" t="s">
        <v>307</v>
      </c>
      <c r="R7177" t="s">
        <v>307</v>
      </c>
      <c r="S7177" t="s">
        <v>307</v>
      </c>
      <c r="T7177" t="s">
        <v>307</v>
      </c>
      <c r="U7177" t="s">
        <v>307</v>
      </c>
      <c r="V7177" t="s">
        <v>307</v>
      </c>
      <c r="W7177" t="s">
        <v>307</v>
      </c>
    </row>
    <row r="7178" spans="1:26" x14ac:dyDescent="0.25">
      <c r="A7178">
        <v>917</v>
      </c>
      <c r="B7178" t="s">
        <v>292</v>
      </c>
      <c r="C7178" t="s">
        <v>43</v>
      </c>
      <c r="D7178" t="s">
        <v>61</v>
      </c>
      <c r="E7178" t="s">
        <v>307</v>
      </c>
      <c r="F7178" t="s">
        <v>307</v>
      </c>
      <c r="G7178" t="s">
        <v>307</v>
      </c>
      <c r="H7178" t="s">
        <v>307</v>
      </c>
      <c r="I7178" t="s">
        <v>307</v>
      </c>
      <c r="J7178" t="s">
        <v>307</v>
      </c>
      <c r="K7178" t="s">
        <v>307</v>
      </c>
      <c r="L7178" t="s">
        <v>307</v>
      </c>
      <c r="M7178" t="s">
        <v>307</v>
      </c>
      <c r="N7178" t="s">
        <v>307</v>
      </c>
      <c r="O7178" t="s">
        <v>307</v>
      </c>
      <c r="P7178" t="s">
        <v>307</v>
      </c>
      <c r="Q7178" t="s">
        <v>307</v>
      </c>
      <c r="R7178" t="s">
        <v>307</v>
      </c>
      <c r="S7178" t="s">
        <v>307</v>
      </c>
      <c r="T7178" t="s">
        <v>307</v>
      </c>
      <c r="U7178" t="s">
        <v>307</v>
      </c>
      <c r="V7178" t="s">
        <v>307</v>
      </c>
      <c r="W7178" t="s">
        <v>307</v>
      </c>
    </row>
    <row r="7179" spans="1:26" x14ac:dyDescent="0.25">
      <c r="A7179">
        <v>917</v>
      </c>
      <c r="B7179" t="s">
        <v>292</v>
      </c>
      <c r="C7179" t="s">
        <v>43</v>
      </c>
      <c r="D7179" t="s">
        <v>62</v>
      </c>
      <c r="E7179" t="s">
        <v>307</v>
      </c>
      <c r="F7179" t="s">
        <v>307</v>
      </c>
      <c r="G7179" t="s">
        <v>307</v>
      </c>
      <c r="H7179" t="s">
        <v>307</v>
      </c>
      <c r="I7179" t="s">
        <v>307</v>
      </c>
      <c r="J7179" t="s">
        <v>307</v>
      </c>
      <c r="K7179" t="s">
        <v>307</v>
      </c>
      <c r="L7179" t="s">
        <v>307</v>
      </c>
      <c r="M7179" t="s">
        <v>307</v>
      </c>
      <c r="N7179" t="s">
        <v>307</v>
      </c>
      <c r="O7179" t="s">
        <v>307</v>
      </c>
      <c r="P7179" t="s">
        <v>307</v>
      </c>
      <c r="Q7179" t="s">
        <v>307</v>
      </c>
      <c r="R7179" t="s">
        <v>307</v>
      </c>
      <c r="S7179" t="s">
        <v>307</v>
      </c>
      <c r="T7179" t="s">
        <v>307</v>
      </c>
      <c r="U7179" t="s">
        <v>307</v>
      </c>
      <c r="V7179" t="s">
        <v>307</v>
      </c>
      <c r="W7179" t="s">
        <v>307</v>
      </c>
    </row>
    <row r="7180" spans="1:26" x14ac:dyDescent="0.25">
      <c r="A7180">
        <v>917</v>
      </c>
      <c r="B7180" t="s">
        <v>292</v>
      </c>
      <c r="C7180" t="s">
        <v>476</v>
      </c>
      <c r="D7180" t="s">
        <v>48</v>
      </c>
      <c r="E7180" t="s">
        <v>307</v>
      </c>
      <c r="F7180" t="s">
        <v>307</v>
      </c>
      <c r="G7180" t="s">
        <v>307</v>
      </c>
    </row>
    <row r="7181" spans="1:26" x14ac:dyDescent="0.25">
      <c r="A7181">
        <v>917</v>
      </c>
      <c r="B7181" t="s">
        <v>292</v>
      </c>
      <c r="C7181" t="s">
        <v>477</v>
      </c>
      <c r="D7181" t="s">
        <v>48</v>
      </c>
      <c r="E7181" t="s">
        <v>307</v>
      </c>
      <c r="F7181" t="s">
        <v>307</v>
      </c>
      <c r="G7181" t="s">
        <v>307</v>
      </c>
    </row>
    <row r="7182" spans="1:26" x14ac:dyDescent="0.25">
      <c r="A7182">
        <v>917</v>
      </c>
      <c r="B7182" t="s">
        <v>292</v>
      </c>
      <c r="C7182" t="s">
        <v>45</v>
      </c>
      <c r="D7182" t="s">
        <v>63</v>
      </c>
      <c r="E7182" t="s">
        <v>307</v>
      </c>
      <c r="F7182" t="s">
        <v>307</v>
      </c>
      <c r="G7182" t="s">
        <v>307</v>
      </c>
      <c r="H7182" t="s">
        <v>307</v>
      </c>
      <c r="I7182" t="s">
        <v>307</v>
      </c>
      <c r="J7182" t="s">
        <v>307</v>
      </c>
      <c r="K7182" t="s">
        <v>307</v>
      </c>
      <c r="L7182" t="s">
        <v>307</v>
      </c>
      <c r="M7182" t="s">
        <v>307</v>
      </c>
      <c r="N7182" t="s">
        <v>307</v>
      </c>
      <c r="O7182" t="s">
        <v>307</v>
      </c>
      <c r="P7182" t="s">
        <v>307</v>
      </c>
      <c r="Q7182" t="s">
        <v>307</v>
      </c>
      <c r="R7182" t="s">
        <v>307</v>
      </c>
      <c r="S7182" t="s">
        <v>307</v>
      </c>
      <c r="T7182" t="s">
        <v>307</v>
      </c>
      <c r="U7182" t="s">
        <v>307</v>
      </c>
      <c r="V7182" t="s">
        <v>307</v>
      </c>
      <c r="W7182" t="s">
        <v>307</v>
      </c>
    </row>
    <row r="7183" spans="1:26" x14ac:dyDescent="0.25">
      <c r="A7183">
        <v>917</v>
      </c>
      <c r="B7183" t="s">
        <v>292</v>
      </c>
      <c r="C7183" t="s">
        <v>45</v>
      </c>
      <c r="D7183" t="s">
        <v>64</v>
      </c>
      <c r="E7183" t="s">
        <v>307</v>
      </c>
      <c r="F7183" t="s">
        <v>307</v>
      </c>
      <c r="G7183" t="s">
        <v>307</v>
      </c>
      <c r="H7183" t="s">
        <v>307</v>
      </c>
      <c r="I7183" t="s">
        <v>307</v>
      </c>
      <c r="J7183" t="s">
        <v>307</v>
      </c>
      <c r="K7183" t="s">
        <v>307</v>
      </c>
      <c r="L7183" t="s">
        <v>307</v>
      </c>
      <c r="M7183" t="s">
        <v>307</v>
      </c>
      <c r="N7183" t="s">
        <v>307</v>
      </c>
      <c r="O7183" t="s">
        <v>307</v>
      </c>
      <c r="P7183" t="s">
        <v>307</v>
      </c>
      <c r="Q7183" t="s">
        <v>307</v>
      </c>
      <c r="R7183" t="s">
        <v>307</v>
      </c>
      <c r="S7183" t="s">
        <v>307</v>
      </c>
      <c r="T7183" t="s">
        <v>307</v>
      </c>
      <c r="U7183" t="s">
        <v>307</v>
      </c>
      <c r="V7183" t="s">
        <v>307</v>
      </c>
      <c r="W7183" t="s">
        <v>307</v>
      </c>
    </row>
    <row r="7184" spans="1:26" x14ac:dyDescent="0.25">
      <c r="A7184">
        <v>917</v>
      </c>
      <c r="B7184" t="s">
        <v>292</v>
      </c>
      <c r="C7184" t="s">
        <v>40</v>
      </c>
      <c r="D7184" t="s">
        <v>52</v>
      </c>
      <c r="E7184" t="s">
        <v>307</v>
      </c>
      <c r="F7184" t="s">
        <v>307</v>
      </c>
      <c r="G7184" t="s">
        <v>307</v>
      </c>
      <c r="H7184" t="s">
        <v>307</v>
      </c>
      <c r="I7184" t="s">
        <v>307</v>
      </c>
      <c r="J7184" t="s">
        <v>307</v>
      </c>
      <c r="K7184" t="s">
        <v>307</v>
      </c>
      <c r="L7184" t="s">
        <v>307</v>
      </c>
      <c r="M7184" t="s">
        <v>307</v>
      </c>
      <c r="N7184" t="s">
        <v>307</v>
      </c>
      <c r="O7184" t="s">
        <v>307</v>
      </c>
      <c r="P7184" t="s">
        <v>307</v>
      </c>
      <c r="Q7184" t="s">
        <v>307</v>
      </c>
      <c r="R7184" t="s">
        <v>307</v>
      </c>
      <c r="S7184" t="s">
        <v>307</v>
      </c>
      <c r="T7184" t="s">
        <v>307</v>
      </c>
      <c r="U7184" t="s">
        <v>307</v>
      </c>
      <c r="V7184" t="s">
        <v>307</v>
      </c>
      <c r="W7184" t="s">
        <v>307</v>
      </c>
      <c r="X7184" t="s">
        <v>307</v>
      </c>
      <c r="Y7184" t="s">
        <v>307</v>
      </c>
      <c r="Z7184" t="s">
        <v>307</v>
      </c>
    </row>
    <row r="7185" spans="1:42" x14ac:dyDescent="0.25">
      <c r="A7185">
        <v>917</v>
      </c>
      <c r="B7185" t="s">
        <v>292</v>
      </c>
      <c r="C7185" t="s">
        <v>40</v>
      </c>
      <c r="D7185" t="s">
        <v>53</v>
      </c>
      <c r="E7185" t="s">
        <v>307</v>
      </c>
      <c r="F7185" t="s">
        <v>307</v>
      </c>
      <c r="G7185" t="s">
        <v>307</v>
      </c>
      <c r="H7185" t="s">
        <v>307</v>
      </c>
      <c r="I7185" t="s">
        <v>307</v>
      </c>
      <c r="J7185" t="s">
        <v>307</v>
      </c>
      <c r="K7185" t="s">
        <v>307</v>
      </c>
      <c r="L7185" t="s">
        <v>307</v>
      </c>
      <c r="M7185" t="s">
        <v>307</v>
      </c>
      <c r="N7185" t="s">
        <v>307</v>
      </c>
      <c r="O7185" t="s">
        <v>307</v>
      </c>
      <c r="P7185" t="s">
        <v>307</v>
      </c>
      <c r="Q7185" t="s">
        <v>307</v>
      </c>
      <c r="R7185" t="s">
        <v>307</v>
      </c>
      <c r="S7185" t="s">
        <v>307</v>
      </c>
      <c r="T7185" t="s">
        <v>307</v>
      </c>
      <c r="U7185" t="s">
        <v>307</v>
      </c>
      <c r="V7185" t="s">
        <v>307</v>
      </c>
      <c r="W7185" t="s">
        <v>307</v>
      </c>
      <c r="X7185" t="s">
        <v>307</v>
      </c>
      <c r="Y7185" t="s">
        <v>307</v>
      </c>
      <c r="Z7185" t="s">
        <v>307</v>
      </c>
    </row>
    <row r="7186" spans="1:42" x14ac:dyDescent="0.25">
      <c r="A7186">
        <v>917</v>
      </c>
      <c r="B7186" t="s">
        <v>292</v>
      </c>
      <c r="C7186" t="s">
        <v>39</v>
      </c>
      <c r="D7186" t="s">
        <v>50</v>
      </c>
      <c r="E7186" t="s">
        <v>307</v>
      </c>
      <c r="F7186" t="s">
        <v>307</v>
      </c>
      <c r="G7186" t="s">
        <v>307</v>
      </c>
      <c r="H7186" t="s">
        <v>307</v>
      </c>
      <c r="I7186" t="s">
        <v>307</v>
      </c>
      <c r="J7186" t="s">
        <v>307</v>
      </c>
      <c r="K7186" t="s">
        <v>307</v>
      </c>
      <c r="L7186" t="s">
        <v>307</v>
      </c>
      <c r="M7186" t="s">
        <v>307</v>
      </c>
      <c r="N7186" t="s">
        <v>307</v>
      </c>
      <c r="O7186" t="s">
        <v>307</v>
      </c>
      <c r="P7186" t="s">
        <v>307</v>
      </c>
      <c r="Q7186" t="s">
        <v>307</v>
      </c>
      <c r="R7186" t="s">
        <v>307</v>
      </c>
      <c r="S7186" t="s">
        <v>307</v>
      </c>
      <c r="T7186" t="s">
        <v>307</v>
      </c>
      <c r="U7186" t="s">
        <v>307</v>
      </c>
      <c r="V7186" t="s">
        <v>307</v>
      </c>
      <c r="W7186" t="s">
        <v>307</v>
      </c>
      <c r="X7186" t="s">
        <v>307</v>
      </c>
      <c r="Y7186" t="s">
        <v>307</v>
      </c>
      <c r="Z7186" t="s">
        <v>307</v>
      </c>
      <c r="AA7186" t="s">
        <v>307</v>
      </c>
      <c r="AB7186" t="s">
        <v>307</v>
      </c>
      <c r="AC7186" t="s">
        <v>307</v>
      </c>
      <c r="AD7186" t="s">
        <v>307</v>
      </c>
      <c r="AE7186" t="s">
        <v>307</v>
      </c>
      <c r="AF7186" t="s">
        <v>307</v>
      </c>
      <c r="AG7186" t="s">
        <v>307</v>
      </c>
      <c r="AH7186" t="s">
        <v>307</v>
      </c>
      <c r="AI7186" t="s">
        <v>307</v>
      </c>
      <c r="AJ7186" t="s">
        <v>307</v>
      </c>
      <c r="AK7186" t="s">
        <v>307</v>
      </c>
      <c r="AL7186" t="s">
        <v>307</v>
      </c>
      <c r="AM7186" t="s">
        <v>307</v>
      </c>
      <c r="AN7186" t="s">
        <v>307</v>
      </c>
      <c r="AO7186" t="s">
        <v>307</v>
      </c>
      <c r="AP7186" t="s">
        <v>307</v>
      </c>
    </row>
    <row r="7187" spans="1:42" x14ac:dyDescent="0.25">
      <c r="A7187">
        <v>917</v>
      </c>
      <c r="B7187" t="s">
        <v>292</v>
      </c>
      <c r="C7187" t="s">
        <v>39</v>
      </c>
      <c r="D7187" t="s">
        <v>48</v>
      </c>
      <c r="E7187" t="s">
        <v>307</v>
      </c>
      <c r="F7187" t="s">
        <v>307</v>
      </c>
      <c r="G7187" t="s">
        <v>307</v>
      </c>
      <c r="H7187" t="s">
        <v>307</v>
      </c>
      <c r="I7187" t="s">
        <v>307</v>
      </c>
      <c r="J7187" t="s">
        <v>307</v>
      </c>
      <c r="K7187" t="s">
        <v>307</v>
      </c>
      <c r="L7187" t="s">
        <v>307</v>
      </c>
      <c r="M7187" t="s">
        <v>307</v>
      </c>
      <c r="N7187" t="s">
        <v>307</v>
      </c>
      <c r="O7187" t="s">
        <v>307</v>
      </c>
      <c r="P7187" t="s">
        <v>307</v>
      </c>
      <c r="Q7187" t="s">
        <v>307</v>
      </c>
      <c r="R7187" t="s">
        <v>307</v>
      </c>
      <c r="S7187" t="s">
        <v>307</v>
      </c>
      <c r="T7187" t="s">
        <v>307</v>
      </c>
      <c r="U7187" t="s">
        <v>307</v>
      </c>
      <c r="V7187" t="s">
        <v>307</v>
      </c>
      <c r="W7187" t="s">
        <v>307</v>
      </c>
      <c r="X7187" t="s">
        <v>307</v>
      </c>
      <c r="Y7187" t="s">
        <v>307</v>
      </c>
      <c r="Z7187" t="s">
        <v>307</v>
      </c>
      <c r="AA7187" t="s">
        <v>307</v>
      </c>
      <c r="AB7187" t="s">
        <v>307</v>
      </c>
      <c r="AC7187" t="s">
        <v>307</v>
      </c>
      <c r="AD7187" t="s">
        <v>307</v>
      </c>
      <c r="AE7187" t="s">
        <v>307</v>
      </c>
      <c r="AF7187" t="s">
        <v>307</v>
      </c>
      <c r="AG7187" t="s">
        <v>307</v>
      </c>
      <c r="AH7187" t="s">
        <v>307</v>
      </c>
      <c r="AI7187" t="s">
        <v>307</v>
      </c>
      <c r="AJ7187" t="s">
        <v>307</v>
      </c>
      <c r="AK7187" t="s">
        <v>307</v>
      </c>
      <c r="AL7187" t="s">
        <v>307</v>
      </c>
      <c r="AM7187" t="s">
        <v>307</v>
      </c>
      <c r="AN7187" t="s">
        <v>307</v>
      </c>
      <c r="AO7187" t="s">
        <v>307</v>
      </c>
      <c r="AP7187" t="s">
        <v>307</v>
      </c>
    </row>
    <row r="7188" spans="1:42" x14ac:dyDescent="0.25">
      <c r="A7188">
        <v>917</v>
      </c>
      <c r="B7188" t="s">
        <v>292</v>
      </c>
      <c r="C7188" t="s">
        <v>39</v>
      </c>
      <c r="D7188" t="s">
        <v>51</v>
      </c>
      <c r="E7188" t="s">
        <v>307</v>
      </c>
      <c r="F7188" t="s">
        <v>307</v>
      </c>
      <c r="G7188" t="s">
        <v>307</v>
      </c>
      <c r="H7188" t="s">
        <v>307</v>
      </c>
      <c r="I7188" t="s">
        <v>307</v>
      </c>
      <c r="J7188" t="s">
        <v>307</v>
      </c>
      <c r="K7188" t="s">
        <v>307</v>
      </c>
      <c r="L7188" t="s">
        <v>307</v>
      </c>
      <c r="M7188" t="s">
        <v>307</v>
      </c>
      <c r="N7188" t="s">
        <v>307</v>
      </c>
      <c r="O7188" t="s">
        <v>307</v>
      </c>
      <c r="P7188" t="s">
        <v>307</v>
      </c>
      <c r="Q7188" t="s">
        <v>307</v>
      </c>
      <c r="R7188" t="s">
        <v>307</v>
      </c>
      <c r="S7188" t="s">
        <v>307</v>
      </c>
      <c r="T7188" t="s">
        <v>307</v>
      </c>
      <c r="U7188" t="s">
        <v>307</v>
      </c>
      <c r="V7188" t="s">
        <v>307</v>
      </c>
      <c r="W7188" t="s">
        <v>307</v>
      </c>
      <c r="X7188" t="s">
        <v>307</v>
      </c>
      <c r="Y7188" t="s">
        <v>307</v>
      </c>
      <c r="Z7188" t="s">
        <v>307</v>
      </c>
      <c r="AA7188" t="s">
        <v>307</v>
      </c>
      <c r="AB7188" t="s">
        <v>307</v>
      </c>
      <c r="AC7188" t="s">
        <v>307</v>
      </c>
      <c r="AD7188" t="s">
        <v>307</v>
      </c>
      <c r="AE7188" t="s">
        <v>307</v>
      </c>
      <c r="AF7188" t="s">
        <v>307</v>
      </c>
      <c r="AG7188" t="s">
        <v>307</v>
      </c>
      <c r="AH7188" t="s">
        <v>307</v>
      </c>
      <c r="AI7188" t="s">
        <v>307</v>
      </c>
      <c r="AJ7188" t="s">
        <v>307</v>
      </c>
      <c r="AK7188" t="s">
        <v>307</v>
      </c>
      <c r="AL7188" t="s">
        <v>307</v>
      </c>
      <c r="AM7188" t="s">
        <v>307</v>
      </c>
      <c r="AN7188" t="s">
        <v>307</v>
      </c>
      <c r="AO7188" t="s">
        <v>307</v>
      </c>
      <c r="AP7188" t="s">
        <v>307</v>
      </c>
    </row>
    <row r="7189" spans="1:42" x14ac:dyDescent="0.25">
      <c r="A7189">
        <v>917</v>
      </c>
      <c r="B7189" t="s">
        <v>292</v>
      </c>
      <c r="C7189" t="s">
        <v>46</v>
      </c>
      <c r="D7189" t="s">
        <v>65</v>
      </c>
      <c r="E7189" t="s">
        <v>307</v>
      </c>
      <c r="F7189" t="s">
        <v>307</v>
      </c>
      <c r="G7189" t="s">
        <v>307</v>
      </c>
      <c r="H7189" t="s">
        <v>307</v>
      </c>
      <c r="I7189" t="s">
        <v>307</v>
      </c>
      <c r="J7189" t="s">
        <v>307</v>
      </c>
      <c r="K7189" t="s">
        <v>307</v>
      </c>
      <c r="L7189" t="s">
        <v>307</v>
      </c>
      <c r="M7189" t="s">
        <v>307</v>
      </c>
      <c r="N7189" t="s">
        <v>307</v>
      </c>
      <c r="O7189" t="s">
        <v>307</v>
      </c>
      <c r="P7189" t="s">
        <v>307</v>
      </c>
      <c r="Q7189" t="s">
        <v>307</v>
      </c>
      <c r="R7189" t="s">
        <v>307</v>
      </c>
      <c r="S7189" t="s">
        <v>307</v>
      </c>
      <c r="T7189" t="s">
        <v>307</v>
      </c>
      <c r="U7189" t="s">
        <v>307</v>
      </c>
      <c r="V7189" t="s">
        <v>307</v>
      </c>
      <c r="W7189" t="s">
        <v>307</v>
      </c>
      <c r="X7189" t="s">
        <v>307</v>
      </c>
      <c r="Y7189" t="s">
        <v>307</v>
      </c>
      <c r="Z7189" t="s">
        <v>307</v>
      </c>
    </row>
    <row r="7190" spans="1:42" x14ac:dyDescent="0.25">
      <c r="A7190">
        <v>917</v>
      </c>
      <c r="B7190" t="s">
        <v>292</v>
      </c>
      <c r="C7190" t="s">
        <v>46</v>
      </c>
      <c r="D7190" t="s">
        <v>66</v>
      </c>
      <c r="E7190" t="s">
        <v>307</v>
      </c>
      <c r="F7190" t="s">
        <v>307</v>
      </c>
      <c r="G7190" t="s">
        <v>307</v>
      </c>
      <c r="H7190" t="s">
        <v>307</v>
      </c>
      <c r="I7190" t="s">
        <v>307</v>
      </c>
      <c r="J7190" t="s">
        <v>307</v>
      </c>
      <c r="K7190" t="s">
        <v>307</v>
      </c>
      <c r="L7190" t="s">
        <v>307</v>
      </c>
      <c r="M7190" t="s">
        <v>307</v>
      </c>
      <c r="N7190" t="s">
        <v>307</v>
      </c>
      <c r="O7190" t="s">
        <v>307</v>
      </c>
      <c r="P7190" t="s">
        <v>307</v>
      </c>
      <c r="Q7190" t="s">
        <v>307</v>
      </c>
      <c r="R7190" t="s">
        <v>307</v>
      </c>
      <c r="S7190" t="s">
        <v>307</v>
      </c>
      <c r="T7190" t="s">
        <v>307</v>
      </c>
      <c r="U7190" t="s">
        <v>307</v>
      </c>
      <c r="V7190" t="s">
        <v>307</v>
      </c>
      <c r="W7190" t="s">
        <v>307</v>
      </c>
      <c r="X7190" t="s">
        <v>307</v>
      </c>
      <c r="Y7190" t="s">
        <v>307</v>
      </c>
      <c r="Z7190" t="s">
        <v>307</v>
      </c>
    </row>
    <row r="7191" spans="1:42" x14ac:dyDescent="0.25">
      <c r="A7191">
        <v>917</v>
      </c>
      <c r="B7191" t="s">
        <v>292</v>
      </c>
      <c r="C7191" t="s">
        <v>46</v>
      </c>
      <c r="D7191" t="s">
        <v>67</v>
      </c>
      <c r="E7191" t="s">
        <v>307</v>
      </c>
      <c r="F7191" t="s">
        <v>307</v>
      </c>
      <c r="G7191" t="s">
        <v>307</v>
      </c>
      <c r="H7191" t="s">
        <v>307</v>
      </c>
      <c r="I7191" t="s">
        <v>307</v>
      </c>
      <c r="J7191" t="s">
        <v>307</v>
      </c>
      <c r="K7191" t="s">
        <v>307</v>
      </c>
      <c r="L7191" t="s">
        <v>307</v>
      </c>
      <c r="M7191" t="s">
        <v>307</v>
      </c>
      <c r="N7191" t="s">
        <v>307</v>
      </c>
      <c r="O7191" t="s">
        <v>307</v>
      </c>
      <c r="P7191" t="s">
        <v>307</v>
      </c>
      <c r="Q7191" t="s">
        <v>307</v>
      </c>
      <c r="R7191" t="s">
        <v>307</v>
      </c>
      <c r="S7191" t="s">
        <v>307</v>
      </c>
      <c r="T7191" t="s">
        <v>307</v>
      </c>
      <c r="U7191" t="s">
        <v>307</v>
      </c>
      <c r="V7191" t="s">
        <v>307</v>
      </c>
      <c r="W7191" t="s">
        <v>307</v>
      </c>
      <c r="X7191" t="s">
        <v>307</v>
      </c>
      <c r="Y7191" t="s">
        <v>307</v>
      </c>
      <c r="Z7191" t="s">
        <v>307</v>
      </c>
    </row>
    <row r="7192" spans="1:42" x14ac:dyDescent="0.25">
      <c r="A7192">
        <v>917</v>
      </c>
      <c r="B7192" t="s">
        <v>292</v>
      </c>
      <c r="C7192" t="s">
        <v>46</v>
      </c>
      <c r="D7192" t="s">
        <v>68</v>
      </c>
      <c r="E7192" t="s">
        <v>307</v>
      </c>
      <c r="F7192" t="s">
        <v>307</v>
      </c>
      <c r="G7192" t="s">
        <v>307</v>
      </c>
      <c r="H7192" t="s">
        <v>307</v>
      </c>
      <c r="I7192" t="s">
        <v>307</v>
      </c>
      <c r="J7192" t="s">
        <v>307</v>
      </c>
      <c r="K7192" t="s">
        <v>307</v>
      </c>
      <c r="L7192" t="s">
        <v>307</v>
      </c>
      <c r="M7192" t="s">
        <v>307</v>
      </c>
      <c r="N7192" t="s">
        <v>307</v>
      </c>
      <c r="O7192" t="s">
        <v>307</v>
      </c>
      <c r="P7192" t="s">
        <v>307</v>
      </c>
      <c r="Q7192" t="s">
        <v>307</v>
      </c>
      <c r="R7192" t="s">
        <v>307</v>
      </c>
      <c r="S7192" t="s">
        <v>307</v>
      </c>
      <c r="T7192" t="s">
        <v>307</v>
      </c>
      <c r="U7192" t="s">
        <v>307</v>
      </c>
      <c r="V7192" t="s">
        <v>307</v>
      </c>
      <c r="W7192" t="s">
        <v>307</v>
      </c>
      <c r="X7192" t="s">
        <v>307</v>
      </c>
      <c r="Y7192" t="s">
        <v>307</v>
      </c>
      <c r="Z7192" t="s">
        <v>307</v>
      </c>
    </row>
    <row r="7193" spans="1:42" x14ac:dyDescent="0.25">
      <c r="A7193">
        <v>917</v>
      </c>
      <c r="B7193" t="s">
        <v>292</v>
      </c>
      <c r="C7193" t="s">
        <v>46</v>
      </c>
      <c r="D7193" t="s">
        <v>69</v>
      </c>
      <c r="E7193" t="s">
        <v>307</v>
      </c>
      <c r="F7193" t="s">
        <v>307</v>
      </c>
      <c r="G7193" t="s">
        <v>307</v>
      </c>
      <c r="H7193" t="s">
        <v>307</v>
      </c>
      <c r="I7193" t="s">
        <v>307</v>
      </c>
      <c r="J7193" t="s">
        <v>307</v>
      </c>
      <c r="K7193" t="s">
        <v>307</v>
      </c>
      <c r="L7193" t="s">
        <v>307</v>
      </c>
      <c r="M7193" t="s">
        <v>307</v>
      </c>
      <c r="N7193" t="s">
        <v>307</v>
      </c>
      <c r="O7193" t="s">
        <v>307</v>
      </c>
      <c r="P7193" t="s">
        <v>307</v>
      </c>
      <c r="Q7193" t="s">
        <v>307</v>
      </c>
      <c r="R7193" t="s">
        <v>307</v>
      </c>
      <c r="S7193" t="s">
        <v>307</v>
      </c>
      <c r="T7193" t="s">
        <v>307</v>
      </c>
      <c r="U7193" t="s">
        <v>307</v>
      </c>
      <c r="V7193" t="s">
        <v>307</v>
      </c>
      <c r="W7193" t="s">
        <v>307</v>
      </c>
      <c r="X7193" t="s">
        <v>307</v>
      </c>
      <c r="Y7193" t="s">
        <v>307</v>
      </c>
      <c r="Z7193" t="s">
        <v>307</v>
      </c>
    </row>
    <row r="7194" spans="1:42" x14ac:dyDescent="0.25">
      <c r="A7194">
        <v>917</v>
      </c>
      <c r="B7194" t="s">
        <v>292</v>
      </c>
      <c r="C7194" t="s">
        <v>46</v>
      </c>
      <c r="D7194" t="s">
        <v>70</v>
      </c>
      <c r="E7194" t="s">
        <v>307</v>
      </c>
      <c r="F7194" t="s">
        <v>307</v>
      </c>
      <c r="G7194" t="s">
        <v>307</v>
      </c>
      <c r="H7194" t="s">
        <v>307</v>
      </c>
      <c r="I7194" t="s">
        <v>307</v>
      </c>
      <c r="J7194" t="s">
        <v>307</v>
      </c>
      <c r="K7194" t="s">
        <v>307</v>
      </c>
      <c r="L7194" t="s">
        <v>307</v>
      </c>
      <c r="M7194" t="s">
        <v>307</v>
      </c>
      <c r="N7194" t="s">
        <v>307</v>
      </c>
      <c r="O7194" t="s">
        <v>307</v>
      </c>
      <c r="P7194" t="s">
        <v>307</v>
      </c>
      <c r="Q7194" t="s">
        <v>307</v>
      </c>
      <c r="R7194" t="s">
        <v>307</v>
      </c>
      <c r="S7194" t="s">
        <v>307</v>
      </c>
      <c r="T7194" t="s">
        <v>307</v>
      </c>
      <c r="U7194" t="s">
        <v>307</v>
      </c>
      <c r="V7194" t="s">
        <v>307</v>
      </c>
      <c r="W7194" t="s">
        <v>307</v>
      </c>
      <c r="X7194" t="s">
        <v>307</v>
      </c>
      <c r="Y7194" t="s">
        <v>307</v>
      </c>
      <c r="Z7194" t="s">
        <v>307</v>
      </c>
    </row>
    <row r="7195" spans="1:42" x14ac:dyDescent="0.25">
      <c r="A7195">
        <v>917</v>
      </c>
      <c r="B7195" t="s">
        <v>292</v>
      </c>
      <c r="C7195" t="s">
        <v>46</v>
      </c>
      <c r="D7195" t="s">
        <v>71</v>
      </c>
      <c r="E7195" t="s">
        <v>307</v>
      </c>
      <c r="F7195" t="s">
        <v>307</v>
      </c>
      <c r="G7195" t="s">
        <v>307</v>
      </c>
      <c r="H7195" t="s">
        <v>307</v>
      </c>
      <c r="I7195" t="s">
        <v>307</v>
      </c>
      <c r="J7195" t="s">
        <v>307</v>
      </c>
      <c r="K7195" t="s">
        <v>307</v>
      </c>
      <c r="L7195" t="s">
        <v>307</v>
      </c>
      <c r="M7195" t="s">
        <v>307</v>
      </c>
      <c r="N7195" t="s">
        <v>307</v>
      </c>
      <c r="O7195" t="s">
        <v>307</v>
      </c>
      <c r="P7195" t="s">
        <v>307</v>
      </c>
      <c r="Q7195" t="s">
        <v>307</v>
      </c>
      <c r="R7195" t="s">
        <v>307</v>
      </c>
      <c r="S7195" t="s">
        <v>307</v>
      </c>
      <c r="T7195" t="s">
        <v>307</v>
      </c>
      <c r="U7195" t="s">
        <v>307</v>
      </c>
      <c r="V7195" t="s">
        <v>307</v>
      </c>
      <c r="W7195" t="s">
        <v>307</v>
      </c>
      <c r="X7195" t="s">
        <v>307</v>
      </c>
      <c r="Y7195" t="s">
        <v>307</v>
      </c>
      <c r="Z7195" t="s">
        <v>307</v>
      </c>
    </row>
    <row r="7196" spans="1:42" x14ac:dyDescent="0.25">
      <c r="A7196">
        <v>917</v>
      </c>
      <c r="B7196" t="s">
        <v>292</v>
      </c>
      <c r="C7196" t="s">
        <v>46</v>
      </c>
      <c r="D7196" t="s">
        <v>72</v>
      </c>
      <c r="E7196" t="s">
        <v>307</v>
      </c>
      <c r="F7196" t="s">
        <v>307</v>
      </c>
      <c r="G7196" t="s">
        <v>307</v>
      </c>
      <c r="H7196" t="s">
        <v>307</v>
      </c>
      <c r="I7196" t="s">
        <v>307</v>
      </c>
      <c r="J7196" t="s">
        <v>307</v>
      </c>
      <c r="K7196" t="s">
        <v>307</v>
      </c>
      <c r="L7196" t="s">
        <v>307</v>
      </c>
      <c r="M7196" t="s">
        <v>307</v>
      </c>
      <c r="N7196" t="s">
        <v>307</v>
      </c>
      <c r="O7196" t="s">
        <v>307</v>
      </c>
      <c r="P7196" t="s">
        <v>307</v>
      </c>
      <c r="Q7196" t="s">
        <v>307</v>
      </c>
      <c r="R7196" t="s">
        <v>307</v>
      </c>
      <c r="S7196" t="s">
        <v>307</v>
      </c>
      <c r="T7196" t="s">
        <v>307</v>
      </c>
      <c r="U7196" t="s">
        <v>307</v>
      </c>
      <c r="V7196" t="s">
        <v>307</v>
      </c>
      <c r="W7196" t="s">
        <v>307</v>
      </c>
      <c r="X7196" t="s">
        <v>307</v>
      </c>
      <c r="Y7196" t="s">
        <v>307</v>
      </c>
      <c r="Z7196" t="s">
        <v>307</v>
      </c>
    </row>
    <row r="7197" spans="1:42" x14ac:dyDescent="0.25">
      <c r="A7197">
        <v>917</v>
      </c>
      <c r="B7197" t="s">
        <v>292</v>
      </c>
      <c r="C7197" t="s">
        <v>46</v>
      </c>
      <c r="D7197" t="s">
        <v>47</v>
      </c>
      <c r="E7197" t="s">
        <v>307</v>
      </c>
      <c r="F7197" t="s">
        <v>307</v>
      </c>
      <c r="G7197" t="s">
        <v>307</v>
      </c>
      <c r="H7197" t="s">
        <v>307</v>
      </c>
      <c r="I7197" t="s">
        <v>307</v>
      </c>
      <c r="J7197" t="s">
        <v>307</v>
      </c>
      <c r="K7197" t="s">
        <v>307</v>
      </c>
      <c r="L7197" t="s">
        <v>307</v>
      </c>
      <c r="M7197" t="s">
        <v>307</v>
      </c>
      <c r="N7197" t="s">
        <v>307</v>
      </c>
      <c r="O7197" t="s">
        <v>307</v>
      </c>
      <c r="P7197" t="s">
        <v>307</v>
      </c>
      <c r="Q7197" t="s">
        <v>307</v>
      </c>
      <c r="R7197" t="s">
        <v>307</v>
      </c>
      <c r="S7197" t="s">
        <v>307</v>
      </c>
      <c r="T7197" t="s">
        <v>307</v>
      </c>
      <c r="U7197" t="s">
        <v>307</v>
      </c>
      <c r="V7197" t="s">
        <v>307</v>
      </c>
      <c r="W7197" t="s">
        <v>307</v>
      </c>
      <c r="X7197" t="s">
        <v>307</v>
      </c>
      <c r="Y7197" t="s">
        <v>307</v>
      </c>
      <c r="Z7197" t="s">
        <v>307</v>
      </c>
    </row>
    <row r="7198" spans="1:42" x14ac:dyDescent="0.25">
      <c r="A7198">
        <v>917</v>
      </c>
      <c r="B7198" t="s">
        <v>292</v>
      </c>
      <c r="C7198" t="s">
        <v>46</v>
      </c>
      <c r="D7198" t="s">
        <v>48</v>
      </c>
      <c r="E7198" t="s">
        <v>307</v>
      </c>
      <c r="F7198" t="s">
        <v>307</v>
      </c>
      <c r="G7198" t="s">
        <v>307</v>
      </c>
      <c r="H7198" t="s">
        <v>307</v>
      </c>
      <c r="I7198" t="s">
        <v>307</v>
      </c>
      <c r="J7198" t="s">
        <v>307</v>
      </c>
      <c r="K7198" t="s">
        <v>307</v>
      </c>
      <c r="L7198" t="s">
        <v>307</v>
      </c>
      <c r="M7198" t="s">
        <v>307</v>
      </c>
      <c r="N7198" t="s">
        <v>307</v>
      </c>
      <c r="O7198" t="s">
        <v>307</v>
      </c>
      <c r="P7198" t="s">
        <v>307</v>
      </c>
      <c r="Q7198" t="s">
        <v>307</v>
      </c>
      <c r="R7198" t="s">
        <v>307</v>
      </c>
      <c r="S7198" t="s">
        <v>307</v>
      </c>
      <c r="T7198" t="s">
        <v>307</v>
      </c>
      <c r="U7198" t="s">
        <v>307</v>
      </c>
      <c r="V7198" t="s">
        <v>307</v>
      </c>
      <c r="W7198" t="s">
        <v>307</v>
      </c>
      <c r="X7198" t="s">
        <v>307</v>
      </c>
      <c r="Y7198" t="s">
        <v>307</v>
      </c>
      <c r="Z7198" t="s">
        <v>307</v>
      </c>
    </row>
    <row r="7199" spans="1:42" x14ac:dyDescent="0.25">
      <c r="A7199">
        <v>917</v>
      </c>
      <c r="B7199" t="s">
        <v>292</v>
      </c>
      <c r="C7199" t="s">
        <v>46</v>
      </c>
      <c r="D7199" t="s">
        <v>49</v>
      </c>
      <c r="E7199" t="s">
        <v>307</v>
      </c>
      <c r="F7199" t="s">
        <v>307</v>
      </c>
      <c r="G7199" t="s">
        <v>307</v>
      </c>
      <c r="H7199" t="s">
        <v>307</v>
      </c>
      <c r="I7199" t="s">
        <v>307</v>
      </c>
      <c r="J7199" t="s">
        <v>307</v>
      </c>
      <c r="K7199" t="s">
        <v>307</v>
      </c>
      <c r="L7199" t="s">
        <v>307</v>
      </c>
      <c r="M7199" t="s">
        <v>307</v>
      </c>
      <c r="N7199" t="s">
        <v>307</v>
      </c>
      <c r="O7199" t="s">
        <v>307</v>
      </c>
      <c r="P7199" t="s">
        <v>307</v>
      </c>
      <c r="Q7199" t="s">
        <v>307</v>
      </c>
      <c r="R7199" t="s">
        <v>307</v>
      </c>
      <c r="S7199" t="s">
        <v>307</v>
      </c>
      <c r="T7199" t="s">
        <v>307</v>
      </c>
      <c r="U7199" t="s">
        <v>307</v>
      </c>
      <c r="V7199" t="s">
        <v>307</v>
      </c>
      <c r="W7199" t="s">
        <v>307</v>
      </c>
      <c r="X7199" t="s">
        <v>307</v>
      </c>
      <c r="Y7199" t="s">
        <v>307</v>
      </c>
      <c r="Z7199" t="s">
        <v>307</v>
      </c>
    </row>
    <row r="7200" spans="1:42" x14ac:dyDescent="0.25">
      <c r="A7200">
        <v>917</v>
      </c>
      <c r="B7200" t="s">
        <v>292</v>
      </c>
      <c r="C7200" t="s">
        <v>41</v>
      </c>
      <c r="D7200" t="s">
        <v>48</v>
      </c>
      <c r="E7200" t="s">
        <v>307</v>
      </c>
      <c r="F7200" t="s">
        <v>307</v>
      </c>
      <c r="G7200" t="s">
        <v>307</v>
      </c>
      <c r="H7200" t="s">
        <v>307</v>
      </c>
      <c r="I7200" t="s">
        <v>307</v>
      </c>
      <c r="J7200" t="s">
        <v>307</v>
      </c>
      <c r="K7200" t="s">
        <v>307</v>
      </c>
      <c r="L7200" t="s">
        <v>307</v>
      </c>
      <c r="M7200" t="s">
        <v>307</v>
      </c>
      <c r="N7200" t="s">
        <v>307</v>
      </c>
      <c r="O7200" t="s">
        <v>307</v>
      </c>
      <c r="P7200" t="s">
        <v>307</v>
      </c>
      <c r="Q7200" t="s">
        <v>307</v>
      </c>
      <c r="R7200" t="s">
        <v>307</v>
      </c>
      <c r="S7200" t="s">
        <v>307</v>
      </c>
      <c r="T7200" t="s">
        <v>307</v>
      </c>
      <c r="U7200" t="s">
        <v>307</v>
      </c>
      <c r="V7200" t="s">
        <v>307</v>
      </c>
      <c r="W7200" t="s">
        <v>307</v>
      </c>
      <c r="X7200" t="s">
        <v>307</v>
      </c>
      <c r="Y7200" t="s">
        <v>307</v>
      </c>
      <c r="Z7200" t="s">
        <v>307</v>
      </c>
    </row>
    <row r="7201" spans="1:23" x14ac:dyDescent="0.25">
      <c r="A7201">
        <v>917</v>
      </c>
      <c r="B7201" t="s">
        <v>292</v>
      </c>
      <c r="C7201" t="s">
        <v>459</v>
      </c>
      <c r="D7201" t="s">
        <v>48</v>
      </c>
      <c r="E7201" t="s">
        <v>307</v>
      </c>
      <c r="F7201" t="s">
        <v>307</v>
      </c>
      <c r="G7201" t="s">
        <v>307</v>
      </c>
      <c r="H7201" t="s">
        <v>307</v>
      </c>
      <c r="I7201" t="s">
        <v>307</v>
      </c>
      <c r="J7201" t="s">
        <v>307</v>
      </c>
      <c r="K7201" t="s">
        <v>307</v>
      </c>
      <c r="L7201" t="s">
        <v>307</v>
      </c>
      <c r="M7201" t="s">
        <v>307</v>
      </c>
      <c r="N7201" t="s">
        <v>307</v>
      </c>
      <c r="O7201" t="s">
        <v>307</v>
      </c>
      <c r="P7201" t="s">
        <v>307</v>
      </c>
      <c r="Q7201" t="s">
        <v>307</v>
      </c>
    </row>
    <row r="7202" spans="1:23" x14ac:dyDescent="0.25">
      <c r="A7202">
        <v>917</v>
      </c>
      <c r="B7202" t="s">
        <v>292</v>
      </c>
      <c r="C7202" t="s">
        <v>304</v>
      </c>
      <c r="D7202" t="s">
        <v>48</v>
      </c>
      <c r="E7202" t="s">
        <v>307</v>
      </c>
      <c r="F7202" t="s">
        <v>307</v>
      </c>
      <c r="G7202" t="s">
        <v>307</v>
      </c>
      <c r="H7202" t="s">
        <v>307</v>
      </c>
      <c r="I7202" t="s">
        <v>307</v>
      </c>
      <c r="J7202" t="s">
        <v>307</v>
      </c>
      <c r="K7202" t="s">
        <v>307</v>
      </c>
      <c r="L7202" t="s">
        <v>307</v>
      </c>
      <c r="M7202" t="s">
        <v>307</v>
      </c>
      <c r="N7202" t="s">
        <v>307</v>
      </c>
      <c r="O7202" t="s">
        <v>307</v>
      </c>
      <c r="P7202" t="s">
        <v>307</v>
      </c>
      <c r="Q7202" t="s">
        <v>307</v>
      </c>
    </row>
    <row r="7203" spans="1:23" x14ac:dyDescent="0.25">
      <c r="A7203">
        <v>917</v>
      </c>
      <c r="B7203" t="s">
        <v>292</v>
      </c>
      <c r="C7203" t="s">
        <v>433</v>
      </c>
      <c r="D7203" t="s">
        <v>48</v>
      </c>
      <c r="E7203" t="s">
        <v>307</v>
      </c>
      <c r="F7203" t="s">
        <v>307</v>
      </c>
      <c r="G7203" t="s">
        <v>307</v>
      </c>
      <c r="H7203" t="s">
        <v>307</v>
      </c>
      <c r="I7203" t="s">
        <v>307</v>
      </c>
      <c r="J7203" t="s">
        <v>307</v>
      </c>
      <c r="K7203" t="s">
        <v>307</v>
      </c>
      <c r="L7203" t="s">
        <v>307</v>
      </c>
      <c r="M7203" t="s">
        <v>307</v>
      </c>
      <c r="N7203" t="s">
        <v>307</v>
      </c>
      <c r="O7203" t="s">
        <v>307</v>
      </c>
      <c r="P7203" t="s">
        <v>307</v>
      </c>
      <c r="Q7203" t="s">
        <v>307</v>
      </c>
    </row>
    <row r="7204" spans="1:23" x14ac:dyDescent="0.25">
      <c r="A7204">
        <v>917</v>
      </c>
      <c r="B7204" t="s">
        <v>292</v>
      </c>
      <c r="C7204" t="s">
        <v>305</v>
      </c>
      <c r="D7204" t="s">
        <v>48</v>
      </c>
      <c r="E7204" t="s">
        <v>307</v>
      </c>
      <c r="F7204" t="s">
        <v>307</v>
      </c>
      <c r="G7204" t="s">
        <v>307</v>
      </c>
      <c r="H7204" t="s">
        <v>307</v>
      </c>
      <c r="I7204" t="s">
        <v>307</v>
      </c>
      <c r="J7204" t="s">
        <v>307</v>
      </c>
      <c r="K7204" t="s">
        <v>307</v>
      </c>
      <c r="L7204" t="s">
        <v>307</v>
      </c>
      <c r="M7204" t="s">
        <v>307</v>
      </c>
      <c r="N7204" t="s">
        <v>307</v>
      </c>
      <c r="O7204" t="s">
        <v>307</v>
      </c>
      <c r="P7204" t="s">
        <v>307</v>
      </c>
      <c r="Q7204" t="s">
        <v>307</v>
      </c>
    </row>
    <row r="7205" spans="1:23" x14ac:dyDescent="0.25">
      <c r="A7205">
        <v>917</v>
      </c>
      <c r="B7205" t="s">
        <v>292</v>
      </c>
      <c r="C7205" t="s">
        <v>306</v>
      </c>
      <c r="D7205" t="s">
        <v>48</v>
      </c>
      <c r="E7205" t="s">
        <v>307</v>
      </c>
      <c r="F7205" t="s">
        <v>307</v>
      </c>
      <c r="G7205" t="s">
        <v>307</v>
      </c>
      <c r="H7205" t="s">
        <v>307</v>
      </c>
      <c r="I7205" t="s">
        <v>307</v>
      </c>
      <c r="J7205" t="s">
        <v>307</v>
      </c>
      <c r="K7205" t="s">
        <v>307</v>
      </c>
      <c r="L7205" t="s">
        <v>307</v>
      </c>
      <c r="M7205" t="s">
        <v>307</v>
      </c>
      <c r="N7205" t="s">
        <v>307</v>
      </c>
      <c r="O7205" t="s">
        <v>307</v>
      </c>
      <c r="P7205" t="s">
        <v>307</v>
      </c>
      <c r="Q7205" t="s">
        <v>307</v>
      </c>
    </row>
    <row r="7206" spans="1:23" x14ac:dyDescent="0.25">
      <c r="A7206">
        <v>917</v>
      </c>
      <c r="B7206" t="s">
        <v>292</v>
      </c>
      <c r="C7206" t="s">
        <v>44</v>
      </c>
      <c r="D7206" t="s">
        <v>54</v>
      </c>
      <c r="E7206" t="s">
        <v>307</v>
      </c>
      <c r="F7206" t="s">
        <v>307</v>
      </c>
      <c r="G7206" t="s">
        <v>307</v>
      </c>
      <c r="H7206" t="s">
        <v>307</v>
      </c>
      <c r="I7206" t="s">
        <v>307</v>
      </c>
      <c r="J7206" t="s">
        <v>307</v>
      </c>
      <c r="K7206" t="s">
        <v>307</v>
      </c>
      <c r="L7206" t="s">
        <v>307</v>
      </c>
      <c r="M7206" t="s">
        <v>307</v>
      </c>
      <c r="N7206" t="s">
        <v>307</v>
      </c>
      <c r="O7206" t="s">
        <v>307</v>
      </c>
      <c r="P7206" t="s">
        <v>307</v>
      </c>
      <c r="Q7206" t="s">
        <v>307</v>
      </c>
      <c r="R7206" t="s">
        <v>307</v>
      </c>
      <c r="S7206" t="s">
        <v>307</v>
      </c>
      <c r="T7206" t="s">
        <v>307</v>
      </c>
      <c r="U7206" t="s">
        <v>307</v>
      </c>
      <c r="V7206" t="s">
        <v>307</v>
      </c>
      <c r="W7206" t="s">
        <v>307</v>
      </c>
    </row>
    <row r="7207" spans="1:23" x14ac:dyDescent="0.25">
      <c r="A7207">
        <v>917</v>
      </c>
      <c r="B7207" t="s">
        <v>292</v>
      </c>
      <c r="C7207" t="s">
        <v>44</v>
      </c>
      <c r="D7207" t="s">
        <v>55</v>
      </c>
      <c r="E7207" t="s">
        <v>307</v>
      </c>
      <c r="F7207" t="s">
        <v>307</v>
      </c>
      <c r="G7207" t="s">
        <v>307</v>
      </c>
      <c r="H7207" t="s">
        <v>307</v>
      </c>
      <c r="I7207" t="s">
        <v>307</v>
      </c>
      <c r="J7207" t="s">
        <v>307</v>
      </c>
      <c r="K7207" t="s">
        <v>307</v>
      </c>
      <c r="L7207" t="s">
        <v>307</v>
      </c>
      <c r="M7207" t="s">
        <v>307</v>
      </c>
      <c r="N7207" t="s">
        <v>307</v>
      </c>
      <c r="O7207" t="s">
        <v>307</v>
      </c>
      <c r="P7207" t="s">
        <v>307</v>
      </c>
      <c r="Q7207" t="s">
        <v>307</v>
      </c>
      <c r="R7207" t="s">
        <v>307</v>
      </c>
      <c r="S7207" t="s">
        <v>307</v>
      </c>
      <c r="T7207" t="s">
        <v>307</v>
      </c>
      <c r="U7207" t="s">
        <v>307</v>
      </c>
      <c r="V7207" t="s">
        <v>307</v>
      </c>
      <c r="W7207" t="s">
        <v>307</v>
      </c>
    </row>
    <row r="7208" spans="1:23" x14ac:dyDescent="0.25">
      <c r="A7208">
        <v>917</v>
      </c>
      <c r="B7208" t="s">
        <v>292</v>
      </c>
      <c r="C7208" t="s">
        <v>44</v>
      </c>
      <c r="D7208" t="s">
        <v>56</v>
      </c>
      <c r="E7208" t="s">
        <v>307</v>
      </c>
      <c r="F7208" t="s">
        <v>307</v>
      </c>
      <c r="G7208" t="s">
        <v>307</v>
      </c>
      <c r="H7208" t="s">
        <v>307</v>
      </c>
      <c r="I7208" t="s">
        <v>307</v>
      </c>
      <c r="J7208" t="s">
        <v>307</v>
      </c>
      <c r="K7208" t="s">
        <v>307</v>
      </c>
      <c r="L7208" t="s">
        <v>307</v>
      </c>
      <c r="M7208" t="s">
        <v>307</v>
      </c>
      <c r="N7208" t="s">
        <v>307</v>
      </c>
      <c r="O7208" t="s">
        <v>307</v>
      </c>
      <c r="P7208" t="s">
        <v>307</v>
      </c>
      <c r="Q7208" t="s">
        <v>307</v>
      </c>
      <c r="R7208" t="s">
        <v>307</v>
      </c>
      <c r="S7208" t="s">
        <v>307</v>
      </c>
      <c r="T7208" t="s">
        <v>307</v>
      </c>
      <c r="U7208" t="s">
        <v>307</v>
      </c>
      <c r="V7208" t="s">
        <v>307</v>
      </c>
      <c r="W7208" t="s">
        <v>307</v>
      </c>
    </row>
    <row r="7209" spans="1:23" x14ac:dyDescent="0.25">
      <c r="A7209">
        <v>917</v>
      </c>
      <c r="B7209" t="s">
        <v>292</v>
      </c>
      <c r="C7209" t="s">
        <v>44</v>
      </c>
      <c r="D7209" t="s">
        <v>57</v>
      </c>
      <c r="E7209" t="s">
        <v>307</v>
      </c>
      <c r="F7209" t="s">
        <v>307</v>
      </c>
      <c r="G7209" t="s">
        <v>307</v>
      </c>
      <c r="H7209" t="s">
        <v>307</v>
      </c>
      <c r="I7209" t="s">
        <v>307</v>
      </c>
      <c r="J7209" t="s">
        <v>307</v>
      </c>
      <c r="K7209" t="s">
        <v>307</v>
      </c>
      <c r="L7209" t="s">
        <v>307</v>
      </c>
      <c r="M7209" t="s">
        <v>307</v>
      </c>
      <c r="N7209" t="s">
        <v>307</v>
      </c>
      <c r="O7209" t="s">
        <v>307</v>
      </c>
      <c r="P7209" t="s">
        <v>307</v>
      </c>
      <c r="Q7209" t="s">
        <v>307</v>
      </c>
      <c r="R7209" t="s">
        <v>307</v>
      </c>
      <c r="S7209" t="s">
        <v>307</v>
      </c>
      <c r="T7209" t="s">
        <v>307</v>
      </c>
      <c r="U7209" t="s">
        <v>307</v>
      </c>
      <c r="V7209" t="s">
        <v>307</v>
      </c>
      <c r="W7209" t="s">
        <v>307</v>
      </c>
    </row>
    <row r="7210" spans="1:23" x14ac:dyDescent="0.25">
      <c r="A7210">
        <v>917</v>
      </c>
      <c r="B7210" t="s">
        <v>292</v>
      </c>
      <c r="C7210" t="s">
        <v>44</v>
      </c>
      <c r="D7210" t="s">
        <v>58</v>
      </c>
      <c r="E7210" t="s">
        <v>307</v>
      </c>
      <c r="F7210" t="s">
        <v>307</v>
      </c>
      <c r="G7210" t="s">
        <v>307</v>
      </c>
      <c r="H7210" t="s">
        <v>307</v>
      </c>
      <c r="I7210" t="s">
        <v>307</v>
      </c>
      <c r="J7210" t="s">
        <v>307</v>
      </c>
      <c r="K7210" t="s">
        <v>307</v>
      </c>
      <c r="L7210" t="s">
        <v>307</v>
      </c>
      <c r="M7210" t="s">
        <v>307</v>
      </c>
      <c r="N7210" t="s">
        <v>307</v>
      </c>
      <c r="O7210" t="s">
        <v>307</v>
      </c>
      <c r="P7210" t="s">
        <v>307</v>
      </c>
      <c r="Q7210" t="s">
        <v>307</v>
      </c>
      <c r="R7210" t="s">
        <v>307</v>
      </c>
      <c r="S7210" t="s">
        <v>307</v>
      </c>
      <c r="T7210" t="s">
        <v>307</v>
      </c>
      <c r="U7210" t="s">
        <v>307</v>
      </c>
      <c r="V7210" t="s">
        <v>307</v>
      </c>
      <c r="W7210" t="s">
        <v>307</v>
      </c>
    </row>
    <row r="7211" spans="1:23" x14ac:dyDescent="0.25">
      <c r="A7211">
        <v>917</v>
      </c>
      <c r="B7211" t="s">
        <v>292</v>
      </c>
      <c r="C7211" t="s">
        <v>44</v>
      </c>
      <c r="D7211" t="s">
        <v>59</v>
      </c>
      <c r="E7211" t="s">
        <v>307</v>
      </c>
      <c r="F7211" t="s">
        <v>307</v>
      </c>
      <c r="G7211" t="s">
        <v>307</v>
      </c>
      <c r="H7211" t="s">
        <v>307</v>
      </c>
      <c r="I7211" t="s">
        <v>307</v>
      </c>
      <c r="J7211" t="s">
        <v>307</v>
      </c>
      <c r="K7211" t="s">
        <v>307</v>
      </c>
      <c r="L7211" t="s">
        <v>307</v>
      </c>
      <c r="M7211" t="s">
        <v>307</v>
      </c>
      <c r="N7211" t="s">
        <v>307</v>
      </c>
      <c r="O7211" t="s">
        <v>307</v>
      </c>
      <c r="P7211" t="s">
        <v>307</v>
      </c>
      <c r="Q7211" t="s">
        <v>307</v>
      </c>
      <c r="R7211" t="s">
        <v>307</v>
      </c>
      <c r="S7211" t="s">
        <v>307</v>
      </c>
      <c r="T7211" t="s">
        <v>307</v>
      </c>
      <c r="U7211" t="s">
        <v>307</v>
      </c>
      <c r="V7211" t="s">
        <v>307</v>
      </c>
      <c r="W7211" t="s">
        <v>307</v>
      </c>
    </row>
    <row r="7212" spans="1:23" x14ac:dyDescent="0.25">
      <c r="A7212">
        <v>917</v>
      </c>
      <c r="B7212" t="s">
        <v>292</v>
      </c>
      <c r="C7212" t="s">
        <v>44</v>
      </c>
      <c r="D7212" t="s">
        <v>60</v>
      </c>
      <c r="E7212" t="s">
        <v>307</v>
      </c>
      <c r="F7212" t="s">
        <v>307</v>
      </c>
      <c r="G7212" t="s">
        <v>307</v>
      </c>
      <c r="H7212" t="s">
        <v>307</v>
      </c>
      <c r="I7212" t="s">
        <v>307</v>
      </c>
      <c r="J7212" t="s">
        <v>307</v>
      </c>
      <c r="K7212" t="s">
        <v>307</v>
      </c>
      <c r="L7212" t="s">
        <v>307</v>
      </c>
      <c r="M7212" t="s">
        <v>307</v>
      </c>
      <c r="N7212" t="s">
        <v>307</v>
      </c>
      <c r="O7212" t="s">
        <v>307</v>
      </c>
      <c r="P7212" t="s">
        <v>307</v>
      </c>
      <c r="Q7212" t="s">
        <v>307</v>
      </c>
      <c r="R7212" t="s">
        <v>307</v>
      </c>
      <c r="S7212" t="s">
        <v>307</v>
      </c>
      <c r="T7212" t="s">
        <v>307</v>
      </c>
      <c r="U7212" t="s">
        <v>307</v>
      </c>
      <c r="V7212" t="s">
        <v>307</v>
      </c>
      <c r="W7212" t="s">
        <v>307</v>
      </c>
    </row>
    <row r="7213" spans="1:23" x14ac:dyDescent="0.25">
      <c r="A7213">
        <v>917</v>
      </c>
      <c r="B7213" t="s">
        <v>292</v>
      </c>
      <c r="C7213" t="s">
        <v>44</v>
      </c>
      <c r="D7213" t="s">
        <v>61</v>
      </c>
      <c r="E7213" t="s">
        <v>307</v>
      </c>
      <c r="F7213" t="s">
        <v>307</v>
      </c>
      <c r="G7213" t="s">
        <v>307</v>
      </c>
      <c r="H7213" t="s">
        <v>307</v>
      </c>
      <c r="I7213" t="s">
        <v>307</v>
      </c>
      <c r="J7213" t="s">
        <v>307</v>
      </c>
      <c r="K7213" t="s">
        <v>307</v>
      </c>
      <c r="L7213" t="s">
        <v>307</v>
      </c>
      <c r="M7213" t="s">
        <v>307</v>
      </c>
      <c r="N7213" t="s">
        <v>307</v>
      </c>
      <c r="O7213" t="s">
        <v>307</v>
      </c>
      <c r="P7213" t="s">
        <v>307</v>
      </c>
      <c r="Q7213" t="s">
        <v>307</v>
      </c>
      <c r="R7213" t="s">
        <v>307</v>
      </c>
      <c r="S7213" t="s">
        <v>307</v>
      </c>
      <c r="T7213" t="s">
        <v>307</v>
      </c>
      <c r="U7213" t="s">
        <v>307</v>
      </c>
      <c r="V7213" t="s">
        <v>307</v>
      </c>
      <c r="W7213" t="s">
        <v>307</v>
      </c>
    </row>
    <row r="7214" spans="1:23" x14ac:dyDescent="0.25">
      <c r="A7214">
        <v>917</v>
      </c>
      <c r="B7214" t="s">
        <v>292</v>
      </c>
      <c r="C7214" t="s">
        <v>44</v>
      </c>
      <c r="D7214" t="s">
        <v>62</v>
      </c>
      <c r="E7214" t="s">
        <v>307</v>
      </c>
      <c r="F7214" t="s">
        <v>307</v>
      </c>
      <c r="G7214" t="s">
        <v>307</v>
      </c>
      <c r="H7214" t="s">
        <v>307</v>
      </c>
      <c r="I7214" t="s">
        <v>307</v>
      </c>
      <c r="J7214" t="s">
        <v>307</v>
      </c>
      <c r="K7214" t="s">
        <v>307</v>
      </c>
      <c r="L7214" t="s">
        <v>307</v>
      </c>
      <c r="M7214" t="s">
        <v>307</v>
      </c>
      <c r="N7214" t="s">
        <v>307</v>
      </c>
      <c r="O7214" t="s">
        <v>307</v>
      </c>
      <c r="P7214" t="s">
        <v>307</v>
      </c>
      <c r="Q7214" t="s">
        <v>307</v>
      </c>
      <c r="R7214" t="s">
        <v>307</v>
      </c>
      <c r="S7214" t="s">
        <v>307</v>
      </c>
      <c r="T7214" t="s">
        <v>307</v>
      </c>
      <c r="U7214" t="s">
        <v>307</v>
      </c>
      <c r="V7214" t="s">
        <v>307</v>
      </c>
      <c r="W7214" t="s">
        <v>307</v>
      </c>
    </row>
    <row r="7215" spans="1:23" x14ac:dyDescent="0.25">
      <c r="A7215">
        <v>917</v>
      </c>
      <c r="B7215" t="s">
        <v>292</v>
      </c>
      <c r="C7215" t="s">
        <v>450</v>
      </c>
      <c r="D7215" t="s">
        <v>48</v>
      </c>
      <c r="E7215" t="s">
        <v>307</v>
      </c>
      <c r="F7215" t="s">
        <v>307</v>
      </c>
      <c r="G7215" t="s">
        <v>307</v>
      </c>
      <c r="H7215" t="s">
        <v>307</v>
      </c>
      <c r="I7215" t="s">
        <v>307</v>
      </c>
      <c r="J7215" t="s">
        <v>307</v>
      </c>
      <c r="K7215" t="s">
        <v>307</v>
      </c>
      <c r="L7215" t="s">
        <v>307</v>
      </c>
      <c r="M7215" t="s">
        <v>307</v>
      </c>
      <c r="N7215" t="s">
        <v>307</v>
      </c>
      <c r="O7215" t="s">
        <v>307</v>
      </c>
      <c r="P7215" t="s">
        <v>307</v>
      </c>
      <c r="Q7215" t="s">
        <v>307</v>
      </c>
      <c r="R7215" t="s">
        <v>307</v>
      </c>
    </row>
    <row r="7216" spans="1:23" x14ac:dyDescent="0.25">
      <c r="A7216">
        <v>917</v>
      </c>
      <c r="B7216" t="s">
        <v>292</v>
      </c>
      <c r="C7216" t="s">
        <v>449</v>
      </c>
      <c r="D7216" t="s">
        <v>48</v>
      </c>
      <c r="E7216" t="s">
        <v>307</v>
      </c>
      <c r="F7216" t="s">
        <v>307</v>
      </c>
      <c r="G7216" t="s">
        <v>307</v>
      </c>
      <c r="H7216" t="s">
        <v>307</v>
      </c>
      <c r="I7216" t="s">
        <v>307</v>
      </c>
      <c r="J7216" t="s">
        <v>307</v>
      </c>
      <c r="K7216" t="s">
        <v>307</v>
      </c>
      <c r="L7216" t="s">
        <v>307</v>
      </c>
      <c r="M7216" t="s">
        <v>307</v>
      </c>
      <c r="N7216" t="s">
        <v>307</v>
      </c>
      <c r="O7216" t="s">
        <v>307</v>
      </c>
      <c r="P7216" t="s">
        <v>307</v>
      </c>
      <c r="Q7216" t="s">
        <v>307</v>
      </c>
      <c r="R7216" t="s">
        <v>307</v>
      </c>
    </row>
    <row r="7217" spans="1:26" x14ac:dyDescent="0.25">
      <c r="A7217">
        <v>917</v>
      </c>
      <c r="B7217" t="s">
        <v>292</v>
      </c>
      <c r="C7217" t="s">
        <v>475</v>
      </c>
      <c r="D7217" t="s">
        <v>48</v>
      </c>
      <c r="E7217" t="s">
        <v>307</v>
      </c>
      <c r="F7217" t="s">
        <v>307</v>
      </c>
      <c r="G7217" t="s">
        <v>307</v>
      </c>
    </row>
    <row r="7218" spans="1:26" x14ac:dyDescent="0.25">
      <c r="A7218">
        <v>917</v>
      </c>
      <c r="B7218" t="s">
        <v>292</v>
      </c>
      <c r="C7218" t="s">
        <v>42</v>
      </c>
      <c r="D7218" t="s">
        <v>48</v>
      </c>
      <c r="E7218" t="s">
        <v>307</v>
      </c>
      <c r="F7218" t="s">
        <v>307</v>
      </c>
      <c r="G7218" t="s">
        <v>307</v>
      </c>
      <c r="H7218" t="s">
        <v>307</v>
      </c>
      <c r="I7218" t="s">
        <v>307</v>
      </c>
      <c r="J7218" t="s">
        <v>307</v>
      </c>
      <c r="K7218" t="s">
        <v>307</v>
      </c>
      <c r="L7218" t="s">
        <v>307</v>
      </c>
      <c r="M7218" t="s">
        <v>307</v>
      </c>
      <c r="N7218" t="s">
        <v>307</v>
      </c>
      <c r="O7218" t="s">
        <v>307</v>
      </c>
      <c r="P7218" t="s">
        <v>307</v>
      </c>
      <c r="Q7218" t="s">
        <v>307</v>
      </c>
      <c r="R7218" t="s">
        <v>307</v>
      </c>
      <c r="S7218" t="s">
        <v>307</v>
      </c>
      <c r="T7218" t="s">
        <v>307</v>
      </c>
      <c r="U7218" t="s">
        <v>307</v>
      </c>
      <c r="V7218" t="s">
        <v>307</v>
      </c>
      <c r="W7218" t="s">
        <v>307</v>
      </c>
      <c r="X7218" t="s">
        <v>307</v>
      </c>
      <c r="Y7218" t="s">
        <v>307</v>
      </c>
      <c r="Z7218" t="s">
        <v>307</v>
      </c>
    </row>
    <row r="7219" spans="1:26" x14ac:dyDescent="0.25">
      <c r="A7219">
        <v>918</v>
      </c>
      <c r="B7219" t="s">
        <v>293</v>
      </c>
      <c r="C7219" t="s">
        <v>43</v>
      </c>
      <c r="D7219" t="s">
        <v>54</v>
      </c>
      <c r="E7219" t="s">
        <v>307</v>
      </c>
      <c r="F7219" t="s">
        <v>307</v>
      </c>
      <c r="G7219" t="s">
        <v>307</v>
      </c>
      <c r="H7219" t="s">
        <v>307</v>
      </c>
      <c r="I7219" t="s">
        <v>307</v>
      </c>
      <c r="J7219" t="s">
        <v>307</v>
      </c>
      <c r="K7219" t="s">
        <v>307</v>
      </c>
      <c r="L7219" t="s">
        <v>307</v>
      </c>
      <c r="M7219" t="s">
        <v>307</v>
      </c>
      <c r="N7219" t="s">
        <v>307</v>
      </c>
      <c r="O7219" t="s">
        <v>307</v>
      </c>
      <c r="P7219" t="s">
        <v>307</v>
      </c>
      <c r="Q7219" t="s">
        <v>307</v>
      </c>
      <c r="R7219" t="s">
        <v>307</v>
      </c>
      <c r="S7219" t="s">
        <v>307</v>
      </c>
      <c r="T7219" t="s">
        <v>307</v>
      </c>
      <c r="U7219" t="s">
        <v>307</v>
      </c>
      <c r="V7219" t="s">
        <v>307</v>
      </c>
      <c r="W7219" t="s">
        <v>307</v>
      </c>
    </row>
    <row r="7220" spans="1:26" x14ac:dyDescent="0.25">
      <c r="A7220">
        <v>918</v>
      </c>
      <c r="B7220" t="s">
        <v>293</v>
      </c>
      <c r="C7220" t="s">
        <v>43</v>
      </c>
      <c r="D7220" t="s">
        <v>55</v>
      </c>
      <c r="E7220" t="s">
        <v>307</v>
      </c>
      <c r="F7220" t="s">
        <v>307</v>
      </c>
      <c r="G7220" t="s">
        <v>307</v>
      </c>
      <c r="H7220" t="s">
        <v>307</v>
      </c>
      <c r="I7220" t="s">
        <v>307</v>
      </c>
      <c r="J7220" t="s">
        <v>307</v>
      </c>
      <c r="K7220" t="s">
        <v>307</v>
      </c>
      <c r="L7220" t="s">
        <v>307</v>
      </c>
      <c r="M7220" t="s">
        <v>307</v>
      </c>
      <c r="N7220" t="s">
        <v>307</v>
      </c>
      <c r="O7220" t="s">
        <v>307</v>
      </c>
      <c r="P7220" t="s">
        <v>307</v>
      </c>
      <c r="Q7220" t="s">
        <v>307</v>
      </c>
      <c r="R7220" t="s">
        <v>307</v>
      </c>
      <c r="S7220" t="s">
        <v>307</v>
      </c>
      <c r="T7220" t="s">
        <v>307</v>
      </c>
      <c r="U7220" t="s">
        <v>307</v>
      </c>
      <c r="V7220" t="s">
        <v>307</v>
      </c>
      <c r="W7220" t="s">
        <v>307</v>
      </c>
    </row>
    <row r="7221" spans="1:26" x14ac:dyDescent="0.25">
      <c r="A7221">
        <v>918</v>
      </c>
      <c r="B7221" t="s">
        <v>293</v>
      </c>
      <c r="C7221" t="s">
        <v>43</v>
      </c>
      <c r="D7221" t="s">
        <v>56</v>
      </c>
      <c r="E7221" t="s">
        <v>307</v>
      </c>
      <c r="F7221" t="s">
        <v>307</v>
      </c>
      <c r="G7221" t="s">
        <v>307</v>
      </c>
      <c r="H7221" t="s">
        <v>307</v>
      </c>
      <c r="I7221" t="s">
        <v>307</v>
      </c>
      <c r="J7221" t="s">
        <v>307</v>
      </c>
      <c r="K7221" t="s">
        <v>307</v>
      </c>
      <c r="L7221" t="s">
        <v>307</v>
      </c>
      <c r="M7221" t="s">
        <v>307</v>
      </c>
      <c r="N7221" t="s">
        <v>307</v>
      </c>
      <c r="O7221" t="s">
        <v>307</v>
      </c>
      <c r="P7221" t="s">
        <v>307</v>
      </c>
      <c r="Q7221" t="s">
        <v>307</v>
      </c>
      <c r="R7221" t="s">
        <v>307</v>
      </c>
      <c r="S7221" t="s">
        <v>307</v>
      </c>
      <c r="T7221" t="s">
        <v>307</v>
      </c>
      <c r="U7221" t="s">
        <v>307</v>
      </c>
      <c r="V7221" t="s">
        <v>307</v>
      </c>
      <c r="W7221" t="s">
        <v>307</v>
      </c>
    </row>
    <row r="7222" spans="1:26" x14ac:dyDescent="0.25">
      <c r="A7222">
        <v>918</v>
      </c>
      <c r="B7222" t="s">
        <v>293</v>
      </c>
      <c r="C7222" t="s">
        <v>43</v>
      </c>
      <c r="D7222" t="s">
        <v>57</v>
      </c>
      <c r="E7222" t="s">
        <v>307</v>
      </c>
      <c r="F7222" t="s">
        <v>307</v>
      </c>
      <c r="G7222" t="s">
        <v>307</v>
      </c>
      <c r="H7222" t="s">
        <v>307</v>
      </c>
      <c r="I7222" t="s">
        <v>307</v>
      </c>
      <c r="J7222" t="s">
        <v>307</v>
      </c>
      <c r="K7222" t="s">
        <v>307</v>
      </c>
      <c r="L7222" t="s">
        <v>307</v>
      </c>
      <c r="M7222" t="s">
        <v>307</v>
      </c>
      <c r="N7222" t="s">
        <v>307</v>
      </c>
      <c r="O7222" t="s">
        <v>307</v>
      </c>
      <c r="P7222" t="s">
        <v>307</v>
      </c>
      <c r="Q7222" t="s">
        <v>307</v>
      </c>
      <c r="R7222" t="s">
        <v>307</v>
      </c>
      <c r="S7222" t="s">
        <v>307</v>
      </c>
      <c r="T7222" t="s">
        <v>307</v>
      </c>
      <c r="U7222" t="s">
        <v>307</v>
      </c>
      <c r="V7222" t="s">
        <v>307</v>
      </c>
      <c r="W7222" t="s">
        <v>307</v>
      </c>
    </row>
    <row r="7223" spans="1:26" x14ac:dyDescent="0.25">
      <c r="A7223">
        <v>918</v>
      </c>
      <c r="B7223" t="s">
        <v>293</v>
      </c>
      <c r="C7223" t="s">
        <v>43</v>
      </c>
      <c r="D7223" t="s">
        <v>58</v>
      </c>
      <c r="E7223" t="s">
        <v>307</v>
      </c>
      <c r="F7223" t="s">
        <v>307</v>
      </c>
      <c r="G7223" t="s">
        <v>307</v>
      </c>
      <c r="H7223" t="s">
        <v>307</v>
      </c>
      <c r="I7223" t="s">
        <v>307</v>
      </c>
      <c r="J7223" t="s">
        <v>307</v>
      </c>
      <c r="K7223" t="s">
        <v>307</v>
      </c>
      <c r="L7223" t="s">
        <v>307</v>
      </c>
      <c r="M7223" t="s">
        <v>307</v>
      </c>
      <c r="N7223" t="s">
        <v>307</v>
      </c>
      <c r="O7223" t="s">
        <v>307</v>
      </c>
      <c r="P7223" t="s">
        <v>307</v>
      </c>
      <c r="Q7223" t="s">
        <v>307</v>
      </c>
      <c r="R7223" t="s">
        <v>307</v>
      </c>
      <c r="S7223" t="s">
        <v>307</v>
      </c>
      <c r="T7223" t="s">
        <v>307</v>
      </c>
      <c r="U7223" t="s">
        <v>307</v>
      </c>
      <c r="V7223" t="s">
        <v>307</v>
      </c>
      <c r="W7223" t="s">
        <v>307</v>
      </c>
    </row>
    <row r="7224" spans="1:26" x14ac:dyDescent="0.25">
      <c r="A7224">
        <v>918</v>
      </c>
      <c r="B7224" t="s">
        <v>293</v>
      </c>
      <c r="C7224" t="s">
        <v>43</v>
      </c>
      <c r="D7224" t="s">
        <v>59</v>
      </c>
      <c r="E7224" t="s">
        <v>307</v>
      </c>
      <c r="F7224" t="s">
        <v>307</v>
      </c>
      <c r="G7224" t="s">
        <v>307</v>
      </c>
      <c r="H7224" t="s">
        <v>307</v>
      </c>
      <c r="I7224" t="s">
        <v>307</v>
      </c>
      <c r="J7224" t="s">
        <v>307</v>
      </c>
      <c r="K7224" t="s">
        <v>307</v>
      </c>
      <c r="L7224" t="s">
        <v>307</v>
      </c>
      <c r="M7224" t="s">
        <v>307</v>
      </c>
      <c r="N7224" t="s">
        <v>307</v>
      </c>
      <c r="O7224" t="s">
        <v>307</v>
      </c>
      <c r="P7224" t="s">
        <v>307</v>
      </c>
      <c r="Q7224" t="s">
        <v>307</v>
      </c>
      <c r="R7224" t="s">
        <v>307</v>
      </c>
      <c r="S7224" t="s">
        <v>307</v>
      </c>
      <c r="T7224" t="s">
        <v>307</v>
      </c>
      <c r="U7224" t="s">
        <v>307</v>
      </c>
      <c r="V7224" t="s">
        <v>307</v>
      </c>
      <c r="W7224" t="s">
        <v>307</v>
      </c>
    </row>
    <row r="7225" spans="1:26" x14ac:dyDescent="0.25">
      <c r="A7225">
        <v>918</v>
      </c>
      <c r="B7225" t="s">
        <v>293</v>
      </c>
      <c r="C7225" t="s">
        <v>43</v>
      </c>
      <c r="D7225" t="s">
        <v>60</v>
      </c>
      <c r="E7225" t="s">
        <v>307</v>
      </c>
      <c r="F7225" t="s">
        <v>307</v>
      </c>
      <c r="G7225" t="s">
        <v>307</v>
      </c>
      <c r="H7225" t="s">
        <v>307</v>
      </c>
      <c r="I7225" t="s">
        <v>307</v>
      </c>
      <c r="J7225" t="s">
        <v>307</v>
      </c>
      <c r="K7225" t="s">
        <v>307</v>
      </c>
      <c r="L7225" t="s">
        <v>307</v>
      </c>
      <c r="M7225" t="s">
        <v>307</v>
      </c>
      <c r="N7225" t="s">
        <v>307</v>
      </c>
      <c r="O7225" t="s">
        <v>307</v>
      </c>
      <c r="P7225" t="s">
        <v>307</v>
      </c>
      <c r="Q7225" t="s">
        <v>307</v>
      </c>
      <c r="R7225" t="s">
        <v>307</v>
      </c>
      <c r="S7225" t="s">
        <v>307</v>
      </c>
      <c r="T7225" t="s">
        <v>307</v>
      </c>
      <c r="U7225" t="s">
        <v>307</v>
      </c>
      <c r="V7225" t="s">
        <v>307</v>
      </c>
      <c r="W7225" t="s">
        <v>307</v>
      </c>
    </row>
    <row r="7226" spans="1:26" x14ac:dyDescent="0.25">
      <c r="A7226">
        <v>918</v>
      </c>
      <c r="B7226" t="s">
        <v>293</v>
      </c>
      <c r="C7226" t="s">
        <v>43</v>
      </c>
      <c r="D7226" t="s">
        <v>61</v>
      </c>
      <c r="E7226" t="s">
        <v>307</v>
      </c>
      <c r="F7226" t="s">
        <v>307</v>
      </c>
      <c r="G7226" t="s">
        <v>307</v>
      </c>
      <c r="H7226" t="s">
        <v>307</v>
      </c>
      <c r="I7226" t="s">
        <v>307</v>
      </c>
      <c r="J7226" t="s">
        <v>307</v>
      </c>
      <c r="K7226" t="s">
        <v>307</v>
      </c>
      <c r="L7226" t="s">
        <v>307</v>
      </c>
      <c r="M7226" t="s">
        <v>307</v>
      </c>
      <c r="N7226" t="s">
        <v>307</v>
      </c>
      <c r="O7226" t="s">
        <v>307</v>
      </c>
      <c r="P7226" t="s">
        <v>307</v>
      </c>
      <c r="Q7226" t="s">
        <v>307</v>
      </c>
      <c r="R7226" t="s">
        <v>307</v>
      </c>
      <c r="S7226" t="s">
        <v>307</v>
      </c>
      <c r="T7226" t="s">
        <v>307</v>
      </c>
      <c r="U7226" t="s">
        <v>307</v>
      </c>
      <c r="V7226" t="s">
        <v>307</v>
      </c>
      <c r="W7226" t="s">
        <v>307</v>
      </c>
    </row>
    <row r="7227" spans="1:26" x14ac:dyDescent="0.25">
      <c r="A7227">
        <v>918</v>
      </c>
      <c r="B7227" t="s">
        <v>293</v>
      </c>
      <c r="C7227" t="s">
        <v>43</v>
      </c>
      <c r="D7227" t="s">
        <v>62</v>
      </c>
      <c r="E7227" t="s">
        <v>307</v>
      </c>
      <c r="F7227" t="s">
        <v>307</v>
      </c>
      <c r="G7227" t="s">
        <v>307</v>
      </c>
      <c r="H7227" t="s">
        <v>307</v>
      </c>
      <c r="I7227" t="s">
        <v>307</v>
      </c>
      <c r="J7227" t="s">
        <v>307</v>
      </c>
      <c r="K7227" t="s">
        <v>307</v>
      </c>
      <c r="L7227" t="s">
        <v>307</v>
      </c>
      <c r="M7227" t="s">
        <v>307</v>
      </c>
      <c r="N7227" t="s">
        <v>307</v>
      </c>
      <c r="O7227" t="s">
        <v>307</v>
      </c>
      <c r="P7227" t="s">
        <v>307</v>
      </c>
      <c r="Q7227" t="s">
        <v>307</v>
      </c>
      <c r="R7227" t="s">
        <v>307</v>
      </c>
      <c r="S7227" t="s">
        <v>307</v>
      </c>
      <c r="T7227" t="s">
        <v>307</v>
      </c>
      <c r="U7227" t="s">
        <v>307</v>
      </c>
      <c r="V7227" t="s">
        <v>307</v>
      </c>
      <c r="W7227" t="s">
        <v>307</v>
      </c>
    </row>
    <row r="7228" spans="1:26" x14ac:dyDescent="0.25">
      <c r="A7228">
        <v>918</v>
      </c>
      <c r="B7228" t="s">
        <v>293</v>
      </c>
      <c r="C7228" t="s">
        <v>476</v>
      </c>
      <c r="D7228" t="s">
        <v>48</v>
      </c>
      <c r="E7228" t="s">
        <v>307</v>
      </c>
      <c r="F7228" t="s">
        <v>307</v>
      </c>
      <c r="G7228" t="s">
        <v>307</v>
      </c>
    </row>
    <row r="7229" spans="1:26" x14ac:dyDescent="0.25">
      <c r="A7229">
        <v>918</v>
      </c>
      <c r="B7229" t="s">
        <v>293</v>
      </c>
      <c r="C7229" t="s">
        <v>477</v>
      </c>
      <c r="D7229" t="s">
        <v>48</v>
      </c>
      <c r="E7229" t="s">
        <v>307</v>
      </c>
      <c r="F7229" t="s">
        <v>307</v>
      </c>
      <c r="G7229" t="s">
        <v>307</v>
      </c>
    </row>
    <row r="7230" spans="1:26" x14ac:dyDescent="0.25">
      <c r="A7230">
        <v>918</v>
      </c>
      <c r="B7230" t="s">
        <v>293</v>
      </c>
      <c r="C7230" t="s">
        <v>45</v>
      </c>
      <c r="D7230" t="s">
        <v>63</v>
      </c>
      <c r="E7230" t="s">
        <v>307</v>
      </c>
      <c r="F7230" t="s">
        <v>307</v>
      </c>
      <c r="G7230" t="s">
        <v>307</v>
      </c>
      <c r="H7230" t="s">
        <v>307</v>
      </c>
      <c r="I7230" t="s">
        <v>307</v>
      </c>
      <c r="J7230" t="s">
        <v>307</v>
      </c>
      <c r="K7230" t="s">
        <v>307</v>
      </c>
      <c r="L7230" t="s">
        <v>307</v>
      </c>
      <c r="M7230" t="s">
        <v>307</v>
      </c>
      <c r="N7230" t="s">
        <v>307</v>
      </c>
      <c r="O7230" t="s">
        <v>307</v>
      </c>
      <c r="P7230" t="s">
        <v>307</v>
      </c>
      <c r="Q7230" t="s">
        <v>307</v>
      </c>
      <c r="R7230" t="s">
        <v>307</v>
      </c>
      <c r="S7230" t="s">
        <v>307</v>
      </c>
      <c r="T7230" t="s">
        <v>307</v>
      </c>
      <c r="U7230" t="s">
        <v>307</v>
      </c>
      <c r="V7230" t="s">
        <v>307</v>
      </c>
      <c r="W7230" t="s">
        <v>307</v>
      </c>
    </row>
    <row r="7231" spans="1:26" x14ac:dyDescent="0.25">
      <c r="A7231">
        <v>918</v>
      </c>
      <c r="B7231" t="s">
        <v>293</v>
      </c>
      <c r="C7231" t="s">
        <v>45</v>
      </c>
      <c r="D7231" t="s">
        <v>64</v>
      </c>
      <c r="E7231" t="s">
        <v>307</v>
      </c>
      <c r="F7231" t="s">
        <v>307</v>
      </c>
      <c r="G7231" t="s">
        <v>307</v>
      </c>
      <c r="H7231" t="s">
        <v>307</v>
      </c>
      <c r="I7231" t="s">
        <v>307</v>
      </c>
      <c r="J7231" t="s">
        <v>307</v>
      </c>
      <c r="K7231" t="s">
        <v>307</v>
      </c>
      <c r="L7231" t="s">
        <v>307</v>
      </c>
      <c r="M7231" t="s">
        <v>307</v>
      </c>
      <c r="N7231" t="s">
        <v>307</v>
      </c>
      <c r="O7231" t="s">
        <v>307</v>
      </c>
      <c r="P7231" t="s">
        <v>307</v>
      </c>
      <c r="Q7231" t="s">
        <v>307</v>
      </c>
      <c r="R7231" t="s">
        <v>307</v>
      </c>
      <c r="S7231" t="s">
        <v>307</v>
      </c>
      <c r="T7231" t="s">
        <v>307</v>
      </c>
      <c r="U7231" t="s">
        <v>307</v>
      </c>
      <c r="V7231" t="s">
        <v>307</v>
      </c>
      <c r="W7231" t="s">
        <v>307</v>
      </c>
    </row>
    <row r="7232" spans="1:26" x14ac:dyDescent="0.25">
      <c r="A7232">
        <v>918</v>
      </c>
      <c r="B7232" t="s">
        <v>293</v>
      </c>
      <c r="C7232" t="s">
        <v>40</v>
      </c>
      <c r="D7232" t="s">
        <v>52</v>
      </c>
      <c r="E7232" t="s">
        <v>307</v>
      </c>
      <c r="F7232" t="s">
        <v>307</v>
      </c>
      <c r="G7232" t="s">
        <v>307</v>
      </c>
      <c r="H7232" t="s">
        <v>307</v>
      </c>
      <c r="I7232" t="s">
        <v>307</v>
      </c>
      <c r="J7232" t="s">
        <v>307</v>
      </c>
      <c r="K7232" t="s">
        <v>307</v>
      </c>
      <c r="L7232" t="s">
        <v>307</v>
      </c>
      <c r="M7232" t="s">
        <v>307</v>
      </c>
      <c r="N7232" t="s">
        <v>307</v>
      </c>
      <c r="O7232" t="s">
        <v>307</v>
      </c>
      <c r="P7232" t="s">
        <v>307</v>
      </c>
      <c r="Q7232" t="s">
        <v>307</v>
      </c>
      <c r="R7232" t="s">
        <v>307</v>
      </c>
      <c r="S7232" t="s">
        <v>307</v>
      </c>
      <c r="T7232" t="s">
        <v>307</v>
      </c>
      <c r="U7232" t="s">
        <v>307</v>
      </c>
      <c r="V7232" t="s">
        <v>307</v>
      </c>
      <c r="W7232" t="s">
        <v>307</v>
      </c>
      <c r="X7232" t="s">
        <v>307</v>
      </c>
      <c r="Y7232" t="s">
        <v>307</v>
      </c>
      <c r="Z7232" t="s">
        <v>307</v>
      </c>
    </row>
    <row r="7233" spans="1:42" x14ac:dyDescent="0.25">
      <c r="A7233">
        <v>918</v>
      </c>
      <c r="B7233" t="s">
        <v>293</v>
      </c>
      <c r="C7233" t="s">
        <v>40</v>
      </c>
      <c r="D7233" t="s">
        <v>53</v>
      </c>
      <c r="E7233" t="s">
        <v>307</v>
      </c>
      <c r="F7233" t="s">
        <v>307</v>
      </c>
      <c r="G7233" t="s">
        <v>307</v>
      </c>
      <c r="H7233" t="s">
        <v>307</v>
      </c>
      <c r="I7233" t="s">
        <v>307</v>
      </c>
      <c r="J7233" t="s">
        <v>307</v>
      </c>
      <c r="K7233" t="s">
        <v>307</v>
      </c>
      <c r="L7233" t="s">
        <v>307</v>
      </c>
      <c r="M7233" t="s">
        <v>307</v>
      </c>
      <c r="N7233" t="s">
        <v>307</v>
      </c>
      <c r="O7233" t="s">
        <v>307</v>
      </c>
      <c r="P7233" t="s">
        <v>307</v>
      </c>
      <c r="Q7233" t="s">
        <v>307</v>
      </c>
      <c r="R7233" t="s">
        <v>307</v>
      </c>
      <c r="S7233" t="s">
        <v>307</v>
      </c>
      <c r="T7233" t="s">
        <v>307</v>
      </c>
      <c r="U7233" t="s">
        <v>307</v>
      </c>
      <c r="V7233" t="s">
        <v>307</v>
      </c>
      <c r="W7233" t="s">
        <v>307</v>
      </c>
      <c r="X7233" t="s">
        <v>307</v>
      </c>
      <c r="Y7233" t="s">
        <v>307</v>
      </c>
      <c r="Z7233" t="s">
        <v>307</v>
      </c>
    </row>
    <row r="7234" spans="1:42" x14ac:dyDescent="0.25">
      <c r="A7234">
        <v>918</v>
      </c>
      <c r="B7234" t="s">
        <v>293</v>
      </c>
      <c r="C7234" t="s">
        <v>39</v>
      </c>
      <c r="D7234" t="s">
        <v>50</v>
      </c>
      <c r="E7234" t="s">
        <v>307</v>
      </c>
      <c r="F7234" t="s">
        <v>307</v>
      </c>
      <c r="G7234" t="s">
        <v>307</v>
      </c>
      <c r="H7234" t="s">
        <v>307</v>
      </c>
      <c r="I7234" t="s">
        <v>307</v>
      </c>
      <c r="J7234" t="s">
        <v>307</v>
      </c>
      <c r="K7234" t="s">
        <v>307</v>
      </c>
      <c r="L7234" t="s">
        <v>307</v>
      </c>
      <c r="M7234" t="s">
        <v>307</v>
      </c>
      <c r="N7234" t="s">
        <v>307</v>
      </c>
      <c r="O7234" t="s">
        <v>307</v>
      </c>
      <c r="P7234" t="s">
        <v>307</v>
      </c>
      <c r="Q7234" t="s">
        <v>307</v>
      </c>
      <c r="R7234" t="s">
        <v>307</v>
      </c>
      <c r="S7234" t="s">
        <v>307</v>
      </c>
      <c r="T7234" t="s">
        <v>307</v>
      </c>
      <c r="U7234" t="s">
        <v>307</v>
      </c>
      <c r="V7234" t="s">
        <v>307</v>
      </c>
      <c r="W7234" t="s">
        <v>307</v>
      </c>
      <c r="X7234" t="s">
        <v>307</v>
      </c>
      <c r="Y7234" t="s">
        <v>307</v>
      </c>
      <c r="Z7234" t="s">
        <v>307</v>
      </c>
      <c r="AA7234" t="s">
        <v>307</v>
      </c>
      <c r="AB7234" t="s">
        <v>307</v>
      </c>
      <c r="AC7234" t="s">
        <v>307</v>
      </c>
      <c r="AD7234" t="s">
        <v>307</v>
      </c>
      <c r="AE7234" t="s">
        <v>307</v>
      </c>
      <c r="AF7234" t="s">
        <v>307</v>
      </c>
      <c r="AG7234" t="s">
        <v>307</v>
      </c>
      <c r="AH7234" t="s">
        <v>307</v>
      </c>
      <c r="AI7234" t="s">
        <v>307</v>
      </c>
      <c r="AJ7234" t="s">
        <v>307</v>
      </c>
      <c r="AK7234" t="s">
        <v>307</v>
      </c>
      <c r="AL7234" t="s">
        <v>307</v>
      </c>
      <c r="AM7234" t="s">
        <v>307</v>
      </c>
      <c r="AN7234" t="s">
        <v>307</v>
      </c>
      <c r="AO7234" t="s">
        <v>307</v>
      </c>
      <c r="AP7234" t="s">
        <v>307</v>
      </c>
    </row>
    <row r="7235" spans="1:42" x14ac:dyDescent="0.25">
      <c r="A7235">
        <v>918</v>
      </c>
      <c r="B7235" t="s">
        <v>293</v>
      </c>
      <c r="C7235" t="s">
        <v>39</v>
      </c>
      <c r="D7235" t="s">
        <v>48</v>
      </c>
      <c r="E7235" t="s">
        <v>307</v>
      </c>
      <c r="F7235" t="s">
        <v>307</v>
      </c>
      <c r="G7235" t="s">
        <v>307</v>
      </c>
      <c r="H7235" t="s">
        <v>307</v>
      </c>
      <c r="I7235" t="s">
        <v>307</v>
      </c>
      <c r="J7235" t="s">
        <v>307</v>
      </c>
      <c r="K7235" t="s">
        <v>307</v>
      </c>
      <c r="L7235" t="s">
        <v>307</v>
      </c>
      <c r="M7235" t="s">
        <v>307</v>
      </c>
      <c r="N7235" t="s">
        <v>307</v>
      </c>
      <c r="O7235" t="s">
        <v>307</v>
      </c>
      <c r="P7235" t="s">
        <v>307</v>
      </c>
      <c r="Q7235" t="s">
        <v>307</v>
      </c>
      <c r="R7235" t="s">
        <v>307</v>
      </c>
      <c r="S7235" t="s">
        <v>307</v>
      </c>
      <c r="T7235" t="s">
        <v>307</v>
      </c>
      <c r="U7235" t="s">
        <v>307</v>
      </c>
      <c r="V7235" t="s">
        <v>307</v>
      </c>
      <c r="W7235" t="s">
        <v>307</v>
      </c>
      <c r="X7235" t="s">
        <v>307</v>
      </c>
      <c r="Y7235" t="s">
        <v>307</v>
      </c>
      <c r="Z7235" t="s">
        <v>307</v>
      </c>
      <c r="AA7235" t="s">
        <v>307</v>
      </c>
      <c r="AB7235" t="s">
        <v>307</v>
      </c>
      <c r="AC7235" t="s">
        <v>307</v>
      </c>
      <c r="AD7235" t="s">
        <v>307</v>
      </c>
      <c r="AE7235" t="s">
        <v>307</v>
      </c>
      <c r="AF7235" t="s">
        <v>307</v>
      </c>
      <c r="AG7235" t="s">
        <v>307</v>
      </c>
      <c r="AH7235" t="s">
        <v>307</v>
      </c>
      <c r="AI7235" t="s">
        <v>307</v>
      </c>
      <c r="AJ7235" t="s">
        <v>307</v>
      </c>
      <c r="AK7235" t="s">
        <v>307</v>
      </c>
      <c r="AL7235" t="s">
        <v>307</v>
      </c>
      <c r="AM7235" t="s">
        <v>307</v>
      </c>
      <c r="AN7235" t="s">
        <v>307</v>
      </c>
      <c r="AO7235" t="s">
        <v>307</v>
      </c>
      <c r="AP7235" t="s">
        <v>307</v>
      </c>
    </row>
    <row r="7236" spans="1:42" x14ac:dyDescent="0.25">
      <c r="A7236">
        <v>918</v>
      </c>
      <c r="B7236" t="s">
        <v>293</v>
      </c>
      <c r="C7236" t="s">
        <v>39</v>
      </c>
      <c r="D7236" t="s">
        <v>51</v>
      </c>
      <c r="E7236" t="s">
        <v>307</v>
      </c>
      <c r="F7236" t="s">
        <v>307</v>
      </c>
      <c r="G7236" t="s">
        <v>307</v>
      </c>
      <c r="H7236" t="s">
        <v>307</v>
      </c>
      <c r="I7236" t="s">
        <v>307</v>
      </c>
      <c r="J7236" t="s">
        <v>307</v>
      </c>
      <c r="K7236" t="s">
        <v>307</v>
      </c>
      <c r="L7236" t="s">
        <v>307</v>
      </c>
      <c r="M7236" t="s">
        <v>307</v>
      </c>
      <c r="N7236" t="s">
        <v>307</v>
      </c>
      <c r="O7236" t="s">
        <v>307</v>
      </c>
      <c r="P7236" t="s">
        <v>307</v>
      </c>
      <c r="Q7236" t="s">
        <v>307</v>
      </c>
      <c r="R7236" t="s">
        <v>307</v>
      </c>
      <c r="S7236" t="s">
        <v>307</v>
      </c>
      <c r="T7236" t="s">
        <v>307</v>
      </c>
      <c r="U7236" t="s">
        <v>307</v>
      </c>
      <c r="V7236" t="s">
        <v>307</v>
      </c>
      <c r="W7236" t="s">
        <v>307</v>
      </c>
      <c r="X7236" t="s">
        <v>307</v>
      </c>
      <c r="Y7236" t="s">
        <v>307</v>
      </c>
      <c r="Z7236" t="s">
        <v>307</v>
      </c>
      <c r="AA7236" t="s">
        <v>307</v>
      </c>
      <c r="AB7236" t="s">
        <v>307</v>
      </c>
      <c r="AC7236" t="s">
        <v>307</v>
      </c>
      <c r="AD7236" t="s">
        <v>307</v>
      </c>
      <c r="AE7236" t="s">
        <v>307</v>
      </c>
      <c r="AF7236" t="s">
        <v>307</v>
      </c>
      <c r="AG7236" t="s">
        <v>307</v>
      </c>
      <c r="AH7236" t="s">
        <v>307</v>
      </c>
      <c r="AI7236" t="s">
        <v>307</v>
      </c>
      <c r="AJ7236" t="s">
        <v>307</v>
      </c>
      <c r="AK7236" t="s">
        <v>307</v>
      </c>
      <c r="AL7236" t="s">
        <v>307</v>
      </c>
      <c r="AM7236" t="s">
        <v>307</v>
      </c>
      <c r="AN7236" t="s">
        <v>307</v>
      </c>
      <c r="AO7236" t="s">
        <v>307</v>
      </c>
      <c r="AP7236" t="s">
        <v>307</v>
      </c>
    </row>
    <row r="7237" spans="1:42" x14ac:dyDescent="0.25">
      <c r="A7237">
        <v>918</v>
      </c>
      <c r="B7237" t="s">
        <v>293</v>
      </c>
      <c r="C7237" t="s">
        <v>46</v>
      </c>
      <c r="D7237" t="s">
        <v>65</v>
      </c>
      <c r="E7237" t="s">
        <v>307</v>
      </c>
      <c r="F7237" t="s">
        <v>307</v>
      </c>
      <c r="G7237" t="s">
        <v>307</v>
      </c>
      <c r="H7237" t="s">
        <v>307</v>
      </c>
      <c r="I7237" t="s">
        <v>307</v>
      </c>
      <c r="J7237" t="s">
        <v>307</v>
      </c>
      <c r="K7237" t="s">
        <v>307</v>
      </c>
      <c r="L7237" t="s">
        <v>307</v>
      </c>
      <c r="M7237" t="s">
        <v>307</v>
      </c>
      <c r="N7237" t="s">
        <v>307</v>
      </c>
      <c r="O7237" t="s">
        <v>307</v>
      </c>
      <c r="P7237" t="s">
        <v>307</v>
      </c>
      <c r="Q7237" t="s">
        <v>307</v>
      </c>
      <c r="R7237" t="s">
        <v>307</v>
      </c>
      <c r="S7237" t="s">
        <v>307</v>
      </c>
      <c r="T7237" t="s">
        <v>307</v>
      </c>
      <c r="U7237" t="s">
        <v>307</v>
      </c>
      <c r="V7237" t="s">
        <v>307</v>
      </c>
      <c r="W7237" t="s">
        <v>307</v>
      </c>
      <c r="X7237" t="s">
        <v>307</v>
      </c>
      <c r="Y7237" t="s">
        <v>307</v>
      </c>
      <c r="Z7237" t="s">
        <v>307</v>
      </c>
    </row>
    <row r="7238" spans="1:42" x14ac:dyDescent="0.25">
      <c r="A7238">
        <v>918</v>
      </c>
      <c r="B7238" t="s">
        <v>293</v>
      </c>
      <c r="C7238" t="s">
        <v>46</v>
      </c>
      <c r="D7238" t="s">
        <v>66</v>
      </c>
      <c r="E7238" t="s">
        <v>307</v>
      </c>
      <c r="F7238" t="s">
        <v>307</v>
      </c>
      <c r="G7238" t="s">
        <v>307</v>
      </c>
      <c r="H7238" t="s">
        <v>307</v>
      </c>
      <c r="I7238" t="s">
        <v>307</v>
      </c>
      <c r="J7238" t="s">
        <v>307</v>
      </c>
      <c r="K7238" t="s">
        <v>307</v>
      </c>
      <c r="L7238" t="s">
        <v>307</v>
      </c>
      <c r="M7238" t="s">
        <v>307</v>
      </c>
      <c r="N7238" t="s">
        <v>307</v>
      </c>
      <c r="O7238" t="s">
        <v>307</v>
      </c>
      <c r="P7238" t="s">
        <v>307</v>
      </c>
      <c r="Q7238" t="s">
        <v>307</v>
      </c>
      <c r="R7238" t="s">
        <v>307</v>
      </c>
      <c r="S7238" t="s">
        <v>307</v>
      </c>
      <c r="T7238" t="s">
        <v>307</v>
      </c>
      <c r="U7238" t="s">
        <v>307</v>
      </c>
      <c r="V7238" t="s">
        <v>307</v>
      </c>
      <c r="W7238" t="s">
        <v>307</v>
      </c>
      <c r="X7238" t="s">
        <v>307</v>
      </c>
      <c r="Y7238" t="s">
        <v>307</v>
      </c>
      <c r="Z7238" t="s">
        <v>307</v>
      </c>
    </row>
    <row r="7239" spans="1:42" x14ac:dyDescent="0.25">
      <c r="A7239">
        <v>918</v>
      </c>
      <c r="B7239" t="s">
        <v>293</v>
      </c>
      <c r="C7239" t="s">
        <v>46</v>
      </c>
      <c r="D7239" t="s">
        <v>67</v>
      </c>
      <c r="E7239" t="s">
        <v>307</v>
      </c>
      <c r="F7239" t="s">
        <v>307</v>
      </c>
      <c r="G7239" t="s">
        <v>307</v>
      </c>
      <c r="H7239" t="s">
        <v>307</v>
      </c>
      <c r="I7239" t="s">
        <v>307</v>
      </c>
      <c r="J7239" t="s">
        <v>307</v>
      </c>
      <c r="K7239" t="s">
        <v>307</v>
      </c>
      <c r="L7239" t="s">
        <v>307</v>
      </c>
      <c r="M7239" t="s">
        <v>307</v>
      </c>
      <c r="N7239" t="s">
        <v>307</v>
      </c>
      <c r="O7239" t="s">
        <v>307</v>
      </c>
      <c r="P7239" t="s">
        <v>307</v>
      </c>
      <c r="Q7239" t="s">
        <v>307</v>
      </c>
      <c r="R7239" t="s">
        <v>307</v>
      </c>
      <c r="S7239" t="s">
        <v>307</v>
      </c>
      <c r="T7239" t="s">
        <v>307</v>
      </c>
      <c r="U7239" t="s">
        <v>307</v>
      </c>
      <c r="V7239" t="s">
        <v>307</v>
      </c>
      <c r="W7239" t="s">
        <v>307</v>
      </c>
      <c r="X7239" t="s">
        <v>307</v>
      </c>
      <c r="Y7239" t="s">
        <v>307</v>
      </c>
      <c r="Z7239" t="s">
        <v>307</v>
      </c>
    </row>
    <row r="7240" spans="1:42" x14ac:dyDescent="0.25">
      <c r="A7240">
        <v>918</v>
      </c>
      <c r="B7240" t="s">
        <v>293</v>
      </c>
      <c r="C7240" t="s">
        <v>46</v>
      </c>
      <c r="D7240" t="s">
        <v>68</v>
      </c>
      <c r="E7240" t="s">
        <v>307</v>
      </c>
      <c r="F7240" t="s">
        <v>307</v>
      </c>
      <c r="G7240" t="s">
        <v>307</v>
      </c>
      <c r="H7240" t="s">
        <v>307</v>
      </c>
      <c r="I7240" t="s">
        <v>307</v>
      </c>
      <c r="J7240" t="s">
        <v>307</v>
      </c>
      <c r="K7240" t="s">
        <v>307</v>
      </c>
      <c r="L7240" t="s">
        <v>307</v>
      </c>
      <c r="M7240" t="s">
        <v>307</v>
      </c>
      <c r="N7240" t="s">
        <v>307</v>
      </c>
      <c r="O7240" t="s">
        <v>307</v>
      </c>
      <c r="P7240" t="s">
        <v>307</v>
      </c>
      <c r="Q7240" t="s">
        <v>307</v>
      </c>
      <c r="R7240" t="s">
        <v>307</v>
      </c>
      <c r="S7240" t="s">
        <v>307</v>
      </c>
      <c r="T7240" t="s">
        <v>307</v>
      </c>
      <c r="U7240" t="s">
        <v>307</v>
      </c>
      <c r="V7240" t="s">
        <v>307</v>
      </c>
      <c r="W7240" t="s">
        <v>307</v>
      </c>
      <c r="X7240" t="s">
        <v>307</v>
      </c>
      <c r="Y7240" t="s">
        <v>307</v>
      </c>
      <c r="Z7240" t="s">
        <v>307</v>
      </c>
    </row>
    <row r="7241" spans="1:42" x14ac:dyDescent="0.25">
      <c r="A7241">
        <v>918</v>
      </c>
      <c r="B7241" t="s">
        <v>293</v>
      </c>
      <c r="C7241" t="s">
        <v>46</v>
      </c>
      <c r="D7241" t="s">
        <v>69</v>
      </c>
      <c r="E7241" t="s">
        <v>307</v>
      </c>
      <c r="F7241" t="s">
        <v>307</v>
      </c>
      <c r="G7241" t="s">
        <v>307</v>
      </c>
      <c r="H7241" t="s">
        <v>307</v>
      </c>
      <c r="I7241" t="s">
        <v>307</v>
      </c>
      <c r="J7241" t="s">
        <v>307</v>
      </c>
      <c r="K7241" t="s">
        <v>307</v>
      </c>
      <c r="L7241" t="s">
        <v>307</v>
      </c>
      <c r="M7241" t="s">
        <v>307</v>
      </c>
      <c r="N7241" t="s">
        <v>307</v>
      </c>
      <c r="O7241" t="s">
        <v>307</v>
      </c>
      <c r="P7241" t="s">
        <v>307</v>
      </c>
      <c r="Q7241" t="s">
        <v>307</v>
      </c>
      <c r="R7241" t="s">
        <v>307</v>
      </c>
      <c r="S7241" t="s">
        <v>307</v>
      </c>
      <c r="T7241" t="s">
        <v>307</v>
      </c>
      <c r="U7241" t="s">
        <v>307</v>
      </c>
      <c r="V7241" t="s">
        <v>307</v>
      </c>
      <c r="W7241" t="s">
        <v>307</v>
      </c>
      <c r="X7241" t="s">
        <v>307</v>
      </c>
      <c r="Y7241" t="s">
        <v>307</v>
      </c>
      <c r="Z7241" t="s">
        <v>307</v>
      </c>
    </row>
    <row r="7242" spans="1:42" x14ac:dyDescent="0.25">
      <c r="A7242">
        <v>918</v>
      </c>
      <c r="B7242" t="s">
        <v>293</v>
      </c>
      <c r="C7242" t="s">
        <v>46</v>
      </c>
      <c r="D7242" t="s">
        <v>70</v>
      </c>
      <c r="E7242" t="s">
        <v>307</v>
      </c>
      <c r="F7242" t="s">
        <v>307</v>
      </c>
      <c r="G7242" t="s">
        <v>307</v>
      </c>
      <c r="H7242" t="s">
        <v>307</v>
      </c>
      <c r="I7242" t="s">
        <v>307</v>
      </c>
      <c r="J7242" t="s">
        <v>307</v>
      </c>
      <c r="K7242" t="s">
        <v>307</v>
      </c>
      <c r="L7242" t="s">
        <v>307</v>
      </c>
      <c r="M7242" t="s">
        <v>307</v>
      </c>
      <c r="N7242" t="s">
        <v>307</v>
      </c>
      <c r="O7242" t="s">
        <v>307</v>
      </c>
      <c r="P7242" t="s">
        <v>307</v>
      </c>
      <c r="Q7242" t="s">
        <v>307</v>
      </c>
      <c r="R7242" t="s">
        <v>307</v>
      </c>
      <c r="S7242" t="s">
        <v>307</v>
      </c>
      <c r="T7242" t="s">
        <v>307</v>
      </c>
      <c r="U7242" t="s">
        <v>307</v>
      </c>
      <c r="V7242" t="s">
        <v>307</v>
      </c>
      <c r="W7242" t="s">
        <v>307</v>
      </c>
      <c r="X7242" t="s">
        <v>307</v>
      </c>
      <c r="Y7242" t="s">
        <v>307</v>
      </c>
      <c r="Z7242" t="s">
        <v>307</v>
      </c>
    </row>
    <row r="7243" spans="1:42" x14ac:dyDescent="0.25">
      <c r="A7243">
        <v>918</v>
      </c>
      <c r="B7243" t="s">
        <v>293</v>
      </c>
      <c r="C7243" t="s">
        <v>46</v>
      </c>
      <c r="D7243" t="s">
        <v>71</v>
      </c>
      <c r="E7243" t="s">
        <v>307</v>
      </c>
      <c r="F7243" t="s">
        <v>307</v>
      </c>
      <c r="G7243" t="s">
        <v>307</v>
      </c>
      <c r="H7243" t="s">
        <v>307</v>
      </c>
      <c r="I7243" t="s">
        <v>307</v>
      </c>
      <c r="J7243" t="s">
        <v>307</v>
      </c>
      <c r="K7243" t="s">
        <v>307</v>
      </c>
      <c r="L7243" t="s">
        <v>307</v>
      </c>
      <c r="M7243" t="s">
        <v>307</v>
      </c>
      <c r="N7243" t="s">
        <v>307</v>
      </c>
      <c r="O7243" t="s">
        <v>307</v>
      </c>
      <c r="P7243" t="s">
        <v>307</v>
      </c>
      <c r="Q7243" t="s">
        <v>307</v>
      </c>
      <c r="R7243" t="s">
        <v>307</v>
      </c>
      <c r="S7243" t="s">
        <v>307</v>
      </c>
      <c r="T7243" t="s">
        <v>307</v>
      </c>
      <c r="U7243" t="s">
        <v>307</v>
      </c>
      <c r="V7243" t="s">
        <v>307</v>
      </c>
      <c r="W7243" t="s">
        <v>307</v>
      </c>
      <c r="X7243" t="s">
        <v>307</v>
      </c>
      <c r="Y7243" t="s">
        <v>307</v>
      </c>
      <c r="Z7243" t="s">
        <v>307</v>
      </c>
    </row>
    <row r="7244" spans="1:42" x14ac:dyDescent="0.25">
      <c r="A7244">
        <v>918</v>
      </c>
      <c r="B7244" t="s">
        <v>293</v>
      </c>
      <c r="C7244" t="s">
        <v>46</v>
      </c>
      <c r="D7244" t="s">
        <v>72</v>
      </c>
      <c r="E7244" t="s">
        <v>307</v>
      </c>
      <c r="F7244" t="s">
        <v>307</v>
      </c>
      <c r="G7244" t="s">
        <v>307</v>
      </c>
      <c r="H7244" t="s">
        <v>307</v>
      </c>
      <c r="I7244" t="s">
        <v>307</v>
      </c>
      <c r="J7244" t="s">
        <v>307</v>
      </c>
      <c r="K7244" t="s">
        <v>307</v>
      </c>
      <c r="L7244" t="s">
        <v>307</v>
      </c>
      <c r="M7244" t="s">
        <v>307</v>
      </c>
      <c r="N7244" t="s">
        <v>307</v>
      </c>
      <c r="O7244" t="s">
        <v>307</v>
      </c>
      <c r="P7244" t="s">
        <v>307</v>
      </c>
      <c r="Q7244" t="s">
        <v>307</v>
      </c>
      <c r="R7244" t="s">
        <v>307</v>
      </c>
      <c r="S7244" t="s">
        <v>307</v>
      </c>
      <c r="T7244" t="s">
        <v>307</v>
      </c>
      <c r="U7244" t="s">
        <v>307</v>
      </c>
      <c r="V7244" t="s">
        <v>307</v>
      </c>
      <c r="W7244" t="s">
        <v>307</v>
      </c>
      <c r="X7244" t="s">
        <v>307</v>
      </c>
      <c r="Y7244" t="s">
        <v>307</v>
      </c>
      <c r="Z7244" t="s">
        <v>307</v>
      </c>
    </row>
    <row r="7245" spans="1:42" x14ac:dyDescent="0.25">
      <c r="A7245">
        <v>918</v>
      </c>
      <c r="B7245" t="s">
        <v>293</v>
      </c>
      <c r="C7245" t="s">
        <v>46</v>
      </c>
      <c r="D7245" t="s">
        <v>47</v>
      </c>
      <c r="E7245" t="s">
        <v>307</v>
      </c>
      <c r="F7245" t="s">
        <v>307</v>
      </c>
      <c r="G7245" t="s">
        <v>307</v>
      </c>
      <c r="H7245" t="s">
        <v>307</v>
      </c>
      <c r="I7245" t="s">
        <v>307</v>
      </c>
      <c r="J7245" t="s">
        <v>307</v>
      </c>
      <c r="K7245" t="s">
        <v>307</v>
      </c>
      <c r="L7245" t="s">
        <v>307</v>
      </c>
      <c r="M7245" t="s">
        <v>307</v>
      </c>
      <c r="N7245" t="s">
        <v>307</v>
      </c>
      <c r="O7245" t="s">
        <v>307</v>
      </c>
      <c r="P7245" t="s">
        <v>307</v>
      </c>
      <c r="Q7245" t="s">
        <v>307</v>
      </c>
      <c r="R7245" t="s">
        <v>307</v>
      </c>
      <c r="S7245" t="s">
        <v>307</v>
      </c>
      <c r="T7245" t="s">
        <v>307</v>
      </c>
      <c r="U7245" t="s">
        <v>307</v>
      </c>
      <c r="V7245" t="s">
        <v>307</v>
      </c>
      <c r="W7245" t="s">
        <v>307</v>
      </c>
      <c r="X7245" t="s">
        <v>307</v>
      </c>
      <c r="Y7245" t="s">
        <v>307</v>
      </c>
      <c r="Z7245" t="s">
        <v>307</v>
      </c>
    </row>
    <row r="7246" spans="1:42" x14ac:dyDescent="0.25">
      <c r="A7246">
        <v>918</v>
      </c>
      <c r="B7246" t="s">
        <v>293</v>
      </c>
      <c r="C7246" t="s">
        <v>46</v>
      </c>
      <c r="D7246" t="s">
        <v>48</v>
      </c>
      <c r="E7246" t="s">
        <v>307</v>
      </c>
      <c r="F7246" t="s">
        <v>307</v>
      </c>
      <c r="G7246" t="s">
        <v>307</v>
      </c>
      <c r="H7246" t="s">
        <v>307</v>
      </c>
      <c r="I7246" t="s">
        <v>307</v>
      </c>
      <c r="J7246" t="s">
        <v>307</v>
      </c>
      <c r="K7246" t="s">
        <v>307</v>
      </c>
      <c r="L7246" t="s">
        <v>307</v>
      </c>
      <c r="M7246" t="s">
        <v>307</v>
      </c>
      <c r="N7246" t="s">
        <v>307</v>
      </c>
      <c r="O7246" t="s">
        <v>307</v>
      </c>
      <c r="P7246" t="s">
        <v>307</v>
      </c>
      <c r="Q7246" t="s">
        <v>307</v>
      </c>
      <c r="R7246" t="s">
        <v>307</v>
      </c>
      <c r="S7246" t="s">
        <v>307</v>
      </c>
      <c r="T7246" t="s">
        <v>307</v>
      </c>
      <c r="U7246" t="s">
        <v>307</v>
      </c>
      <c r="V7246" t="s">
        <v>307</v>
      </c>
      <c r="W7246" t="s">
        <v>307</v>
      </c>
      <c r="X7246" t="s">
        <v>307</v>
      </c>
      <c r="Y7246" t="s">
        <v>307</v>
      </c>
      <c r="Z7246" t="s">
        <v>307</v>
      </c>
    </row>
    <row r="7247" spans="1:42" x14ac:dyDescent="0.25">
      <c r="A7247">
        <v>918</v>
      </c>
      <c r="B7247" t="s">
        <v>293</v>
      </c>
      <c r="C7247" t="s">
        <v>46</v>
      </c>
      <c r="D7247" t="s">
        <v>49</v>
      </c>
      <c r="E7247" t="s">
        <v>307</v>
      </c>
      <c r="F7247" t="s">
        <v>307</v>
      </c>
      <c r="G7247" t="s">
        <v>307</v>
      </c>
      <c r="H7247" t="s">
        <v>307</v>
      </c>
      <c r="I7247" t="s">
        <v>307</v>
      </c>
      <c r="J7247" t="s">
        <v>307</v>
      </c>
      <c r="K7247" t="s">
        <v>307</v>
      </c>
      <c r="L7247" t="s">
        <v>307</v>
      </c>
      <c r="M7247" t="s">
        <v>307</v>
      </c>
      <c r="N7247" t="s">
        <v>307</v>
      </c>
      <c r="O7247" t="s">
        <v>307</v>
      </c>
      <c r="P7247" t="s">
        <v>307</v>
      </c>
      <c r="Q7247" t="s">
        <v>307</v>
      </c>
      <c r="R7247" t="s">
        <v>307</v>
      </c>
      <c r="S7247" t="s">
        <v>307</v>
      </c>
      <c r="T7247" t="s">
        <v>307</v>
      </c>
      <c r="U7247" t="s">
        <v>307</v>
      </c>
      <c r="V7247" t="s">
        <v>307</v>
      </c>
      <c r="W7247" t="s">
        <v>307</v>
      </c>
      <c r="X7247" t="s">
        <v>307</v>
      </c>
      <c r="Y7247" t="s">
        <v>307</v>
      </c>
      <c r="Z7247" t="s">
        <v>307</v>
      </c>
    </row>
    <row r="7248" spans="1:42" x14ac:dyDescent="0.25">
      <c r="A7248">
        <v>918</v>
      </c>
      <c r="B7248" t="s">
        <v>293</v>
      </c>
      <c r="C7248" t="s">
        <v>41</v>
      </c>
      <c r="D7248" t="s">
        <v>48</v>
      </c>
      <c r="E7248" t="s">
        <v>307</v>
      </c>
      <c r="F7248" t="s">
        <v>307</v>
      </c>
      <c r="G7248" t="s">
        <v>307</v>
      </c>
      <c r="H7248" t="s">
        <v>307</v>
      </c>
      <c r="I7248" t="s">
        <v>307</v>
      </c>
      <c r="J7248" t="s">
        <v>307</v>
      </c>
      <c r="K7248" t="s">
        <v>307</v>
      </c>
      <c r="L7248" t="s">
        <v>307</v>
      </c>
      <c r="M7248" t="s">
        <v>307</v>
      </c>
      <c r="N7248" t="s">
        <v>307</v>
      </c>
      <c r="O7248" t="s">
        <v>307</v>
      </c>
      <c r="P7248" t="s">
        <v>307</v>
      </c>
      <c r="Q7248" t="s">
        <v>307</v>
      </c>
      <c r="R7248" t="s">
        <v>307</v>
      </c>
      <c r="S7248" t="s">
        <v>307</v>
      </c>
      <c r="T7248" t="s">
        <v>307</v>
      </c>
      <c r="U7248" t="s">
        <v>307</v>
      </c>
      <c r="V7248" t="s">
        <v>307</v>
      </c>
      <c r="W7248" t="s">
        <v>307</v>
      </c>
      <c r="X7248" t="s">
        <v>307</v>
      </c>
      <c r="Y7248" t="s">
        <v>307</v>
      </c>
      <c r="Z7248" t="s">
        <v>307</v>
      </c>
    </row>
    <row r="7249" spans="1:23" x14ac:dyDescent="0.25">
      <c r="A7249">
        <v>918</v>
      </c>
      <c r="B7249" t="s">
        <v>293</v>
      </c>
      <c r="C7249" t="s">
        <v>459</v>
      </c>
      <c r="D7249" t="s">
        <v>48</v>
      </c>
      <c r="E7249" t="s">
        <v>307</v>
      </c>
      <c r="F7249" t="s">
        <v>307</v>
      </c>
      <c r="G7249" t="s">
        <v>307</v>
      </c>
      <c r="H7249" t="s">
        <v>307</v>
      </c>
      <c r="I7249" t="s">
        <v>307</v>
      </c>
      <c r="J7249" t="s">
        <v>307</v>
      </c>
      <c r="K7249" t="s">
        <v>307</v>
      </c>
      <c r="L7249" t="s">
        <v>307</v>
      </c>
      <c r="M7249" t="s">
        <v>307</v>
      </c>
      <c r="N7249" t="s">
        <v>307</v>
      </c>
      <c r="O7249" t="s">
        <v>307</v>
      </c>
      <c r="P7249" t="s">
        <v>307</v>
      </c>
      <c r="Q7249" t="s">
        <v>307</v>
      </c>
    </row>
    <row r="7250" spans="1:23" x14ac:dyDescent="0.25">
      <c r="A7250">
        <v>918</v>
      </c>
      <c r="B7250" t="s">
        <v>293</v>
      </c>
      <c r="C7250" t="s">
        <v>304</v>
      </c>
      <c r="D7250" t="s">
        <v>48</v>
      </c>
      <c r="E7250" t="s">
        <v>307</v>
      </c>
      <c r="F7250" t="s">
        <v>307</v>
      </c>
      <c r="G7250" t="s">
        <v>307</v>
      </c>
      <c r="H7250" t="s">
        <v>307</v>
      </c>
      <c r="I7250" t="s">
        <v>307</v>
      </c>
      <c r="J7250" t="s">
        <v>307</v>
      </c>
      <c r="K7250" t="s">
        <v>307</v>
      </c>
      <c r="L7250" t="s">
        <v>307</v>
      </c>
      <c r="M7250" t="s">
        <v>307</v>
      </c>
      <c r="N7250" t="s">
        <v>307</v>
      </c>
      <c r="O7250" t="s">
        <v>307</v>
      </c>
      <c r="P7250" t="s">
        <v>307</v>
      </c>
      <c r="Q7250" t="s">
        <v>307</v>
      </c>
    </row>
    <row r="7251" spans="1:23" x14ac:dyDescent="0.25">
      <c r="A7251">
        <v>918</v>
      </c>
      <c r="B7251" t="s">
        <v>293</v>
      </c>
      <c r="C7251" t="s">
        <v>433</v>
      </c>
      <c r="D7251" t="s">
        <v>48</v>
      </c>
      <c r="E7251" t="s">
        <v>307</v>
      </c>
      <c r="F7251" t="s">
        <v>307</v>
      </c>
      <c r="G7251" t="s">
        <v>307</v>
      </c>
      <c r="H7251" t="s">
        <v>307</v>
      </c>
      <c r="I7251" t="s">
        <v>307</v>
      </c>
      <c r="J7251" t="s">
        <v>307</v>
      </c>
      <c r="K7251" t="s">
        <v>307</v>
      </c>
      <c r="L7251" t="s">
        <v>307</v>
      </c>
      <c r="M7251" t="s">
        <v>307</v>
      </c>
      <c r="N7251" t="s">
        <v>307</v>
      </c>
      <c r="O7251" t="s">
        <v>307</v>
      </c>
      <c r="P7251" t="s">
        <v>307</v>
      </c>
      <c r="Q7251" t="s">
        <v>307</v>
      </c>
    </row>
    <row r="7252" spans="1:23" x14ac:dyDescent="0.25">
      <c r="A7252">
        <v>918</v>
      </c>
      <c r="B7252" t="s">
        <v>293</v>
      </c>
      <c r="C7252" t="s">
        <v>305</v>
      </c>
      <c r="D7252" t="s">
        <v>48</v>
      </c>
      <c r="E7252" t="s">
        <v>307</v>
      </c>
      <c r="F7252" t="s">
        <v>307</v>
      </c>
      <c r="G7252" t="s">
        <v>307</v>
      </c>
      <c r="H7252" t="s">
        <v>307</v>
      </c>
      <c r="I7252" t="s">
        <v>307</v>
      </c>
      <c r="J7252" t="s">
        <v>307</v>
      </c>
      <c r="K7252" t="s">
        <v>307</v>
      </c>
      <c r="L7252" t="s">
        <v>307</v>
      </c>
      <c r="M7252" t="s">
        <v>307</v>
      </c>
      <c r="N7252" t="s">
        <v>307</v>
      </c>
      <c r="O7252" t="s">
        <v>307</v>
      </c>
      <c r="P7252" t="s">
        <v>307</v>
      </c>
      <c r="Q7252" t="s">
        <v>307</v>
      </c>
    </row>
    <row r="7253" spans="1:23" x14ac:dyDescent="0.25">
      <c r="A7253">
        <v>918</v>
      </c>
      <c r="B7253" t="s">
        <v>293</v>
      </c>
      <c r="C7253" t="s">
        <v>306</v>
      </c>
      <c r="D7253" t="s">
        <v>48</v>
      </c>
      <c r="E7253" t="s">
        <v>307</v>
      </c>
      <c r="F7253" t="s">
        <v>307</v>
      </c>
      <c r="G7253" t="s">
        <v>307</v>
      </c>
      <c r="H7253" t="s">
        <v>307</v>
      </c>
      <c r="I7253" t="s">
        <v>307</v>
      </c>
      <c r="J7253" t="s">
        <v>307</v>
      </c>
      <c r="K7253" t="s">
        <v>307</v>
      </c>
      <c r="L7253" t="s">
        <v>307</v>
      </c>
      <c r="M7253" t="s">
        <v>307</v>
      </c>
      <c r="N7253" t="s">
        <v>307</v>
      </c>
      <c r="O7253" t="s">
        <v>307</v>
      </c>
      <c r="P7253" t="s">
        <v>307</v>
      </c>
      <c r="Q7253" t="s">
        <v>307</v>
      </c>
    </row>
    <row r="7254" spans="1:23" x14ac:dyDescent="0.25">
      <c r="A7254">
        <v>918</v>
      </c>
      <c r="B7254" t="s">
        <v>293</v>
      </c>
      <c r="C7254" t="s">
        <v>44</v>
      </c>
      <c r="D7254" t="s">
        <v>54</v>
      </c>
      <c r="E7254" t="s">
        <v>307</v>
      </c>
      <c r="F7254" t="s">
        <v>307</v>
      </c>
      <c r="G7254" t="s">
        <v>307</v>
      </c>
      <c r="H7254" t="s">
        <v>307</v>
      </c>
      <c r="I7254" t="s">
        <v>307</v>
      </c>
      <c r="J7254" t="s">
        <v>307</v>
      </c>
      <c r="K7254" t="s">
        <v>307</v>
      </c>
      <c r="L7254" t="s">
        <v>307</v>
      </c>
      <c r="M7254" t="s">
        <v>307</v>
      </c>
      <c r="N7254" t="s">
        <v>307</v>
      </c>
      <c r="O7254" t="s">
        <v>307</v>
      </c>
      <c r="P7254" t="s">
        <v>307</v>
      </c>
      <c r="Q7254" t="s">
        <v>307</v>
      </c>
      <c r="R7254" t="s">
        <v>307</v>
      </c>
      <c r="S7254" t="s">
        <v>307</v>
      </c>
      <c r="T7254" t="s">
        <v>307</v>
      </c>
      <c r="U7254" t="s">
        <v>307</v>
      </c>
      <c r="V7254" t="s">
        <v>307</v>
      </c>
      <c r="W7254" t="s">
        <v>307</v>
      </c>
    </row>
    <row r="7255" spans="1:23" x14ac:dyDescent="0.25">
      <c r="A7255">
        <v>918</v>
      </c>
      <c r="B7255" t="s">
        <v>293</v>
      </c>
      <c r="C7255" t="s">
        <v>44</v>
      </c>
      <c r="D7255" t="s">
        <v>55</v>
      </c>
      <c r="E7255" t="s">
        <v>307</v>
      </c>
      <c r="F7255" t="s">
        <v>307</v>
      </c>
      <c r="G7255" t="s">
        <v>307</v>
      </c>
      <c r="H7255" t="s">
        <v>307</v>
      </c>
      <c r="I7255" t="s">
        <v>307</v>
      </c>
      <c r="J7255" t="s">
        <v>307</v>
      </c>
      <c r="K7255" t="s">
        <v>307</v>
      </c>
      <c r="L7255" t="s">
        <v>307</v>
      </c>
      <c r="M7255" t="s">
        <v>307</v>
      </c>
      <c r="N7255" t="s">
        <v>307</v>
      </c>
      <c r="O7255" t="s">
        <v>307</v>
      </c>
      <c r="P7255" t="s">
        <v>307</v>
      </c>
      <c r="Q7255" t="s">
        <v>307</v>
      </c>
      <c r="R7255" t="s">
        <v>307</v>
      </c>
      <c r="S7255" t="s">
        <v>307</v>
      </c>
      <c r="T7255" t="s">
        <v>307</v>
      </c>
      <c r="U7255" t="s">
        <v>307</v>
      </c>
      <c r="V7255" t="s">
        <v>307</v>
      </c>
      <c r="W7255" t="s">
        <v>307</v>
      </c>
    </row>
    <row r="7256" spans="1:23" x14ac:dyDescent="0.25">
      <c r="A7256">
        <v>918</v>
      </c>
      <c r="B7256" t="s">
        <v>293</v>
      </c>
      <c r="C7256" t="s">
        <v>44</v>
      </c>
      <c r="D7256" t="s">
        <v>56</v>
      </c>
      <c r="E7256" t="s">
        <v>307</v>
      </c>
      <c r="F7256" t="s">
        <v>307</v>
      </c>
      <c r="G7256" t="s">
        <v>307</v>
      </c>
      <c r="H7256" t="s">
        <v>307</v>
      </c>
      <c r="I7256" t="s">
        <v>307</v>
      </c>
      <c r="J7256" t="s">
        <v>307</v>
      </c>
      <c r="K7256" t="s">
        <v>307</v>
      </c>
      <c r="L7256" t="s">
        <v>307</v>
      </c>
      <c r="M7256" t="s">
        <v>307</v>
      </c>
      <c r="N7256" t="s">
        <v>307</v>
      </c>
      <c r="O7256" t="s">
        <v>307</v>
      </c>
      <c r="P7256" t="s">
        <v>307</v>
      </c>
      <c r="Q7256" t="s">
        <v>307</v>
      </c>
      <c r="R7256" t="s">
        <v>307</v>
      </c>
      <c r="S7256" t="s">
        <v>307</v>
      </c>
      <c r="T7256" t="s">
        <v>307</v>
      </c>
      <c r="U7256" t="s">
        <v>307</v>
      </c>
      <c r="V7256" t="s">
        <v>307</v>
      </c>
      <c r="W7256" t="s">
        <v>307</v>
      </c>
    </row>
    <row r="7257" spans="1:23" x14ac:dyDescent="0.25">
      <c r="A7257">
        <v>918</v>
      </c>
      <c r="B7257" t="s">
        <v>293</v>
      </c>
      <c r="C7257" t="s">
        <v>44</v>
      </c>
      <c r="D7257" t="s">
        <v>57</v>
      </c>
      <c r="E7257" t="s">
        <v>307</v>
      </c>
      <c r="F7257" t="s">
        <v>307</v>
      </c>
      <c r="G7257" t="s">
        <v>307</v>
      </c>
      <c r="H7257" t="s">
        <v>307</v>
      </c>
      <c r="I7257" t="s">
        <v>307</v>
      </c>
      <c r="J7257" t="s">
        <v>307</v>
      </c>
      <c r="K7257" t="s">
        <v>307</v>
      </c>
      <c r="L7257" t="s">
        <v>307</v>
      </c>
      <c r="M7257" t="s">
        <v>307</v>
      </c>
      <c r="N7257" t="s">
        <v>307</v>
      </c>
      <c r="O7257" t="s">
        <v>307</v>
      </c>
      <c r="P7257" t="s">
        <v>307</v>
      </c>
      <c r="Q7257" t="s">
        <v>307</v>
      </c>
      <c r="R7257" t="s">
        <v>307</v>
      </c>
      <c r="S7257" t="s">
        <v>307</v>
      </c>
      <c r="T7257" t="s">
        <v>307</v>
      </c>
      <c r="U7257" t="s">
        <v>307</v>
      </c>
      <c r="V7257" t="s">
        <v>307</v>
      </c>
      <c r="W7257" t="s">
        <v>307</v>
      </c>
    </row>
    <row r="7258" spans="1:23" x14ac:dyDescent="0.25">
      <c r="A7258">
        <v>918</v>
      </c>
      <c r="B7258" t="s">
        <v>293</v>
      </c>
      <c r="C7258" t="s">
        <v>44</v>
      </c>
      <c r="D7258" t="s">
        <v>58</v>
      </c>
      <c r="E7258" t="s">
        <v>307</v>
      </c>
      <c r="F7258" t="s">
        <v>307</v>
      </c>
      <c r="G7258" t="s">
        <v>307</v>
      </c>
      <c r="H7258" t="s">
        <v>307</v>
      </c>
      <c r="I7258" t="s">
        <v>307</v>
      </c>
      <c r="J7258" t="s">
        <v>307</v>
      </c>
      <c r="K7258" t="s">
        <v>307</v>
      </c>
      <c r="L7258" t="s">
        <v>307</v>
      </c>
      <c r="M7258" t="s">
        <v>307</v>
      </c>
      <c r="N7258" t="s">
        <v>307</v>
      </c>
      <c r="O7258" t="s">
        <v>307</v>
      </c>
      <c r="P7258" t="s">
        <v>307</v>
      </c>
      <c r="Q7258" t="s">
        <v>307</v>
      </c>
      <c r="R7258" t="s">
        <v>307</v>
      </c>
      <c r="S7258" t="s">
        <v>307</v>
      </c>
      <c r="T7258" t="s">
        <v>307</v>
      </c>
      <c r="U7258" t="s">
        <v>307</v>
      </c>
      <c r="V7258" t="s">
        <v>307</v>
      </c>
      <c r="W7258" t="s">
        <v>307</v>
      </c>
    </row>
    <row r="7259" spans="1:23" x14ac:dyDescent="0.25">
      <c r="A7259">
        <v>918</v>
      </c>
      <c r="B7259" t="s">
        <v>293</v>
      </c>
      <c r="C7259" t="s">
        <v>44</v>
      </c>
      <c r="D7259" t="s">
        <v>59</v>
      </c>
      <c r="E7259" t="s">
        <v>307</v>
      </c>
      <c r="F7259" t="s">
        <v>307</v>
      </c>
      <c r="G7259" t="s">
        <v>307</v>
      </c>
      <c r="H7259" t="s">
        <v>307</v>
      </c>
      <c r="I7259" t="s">
        <v>307</v>
      </c>
      <c r="J7259" t="s">
        <v>307</v>
      </c>
      <c r="K7259" t="s">
        <v>307</v>
      </c>
      <c r="L7259" t="s">
        <v>307</v>
      </c>
      <c r="M7259" t="s">
        <v>307</v>
      </c>
      <c r="N7259" t="s">
        <v>307</v>
      </c>
      <c r="O7259" t="s">
        <v>307</v>
      </c>
      <c r="P7259" t="s">
        <v>307</v>
      </c>
      <c r="Q7259" t="s">
        <v>307</v>
      </c>
      <c r="R7259" t="s">
        <v>307</v>
      </c>
      <c r="S7259" t="s">
        <v>307</v>
      </c>
      <c r="T7259" t="s">
        <v>307</v>
      </c>
      <c r="U7259" t="s">
        <v>307</v>
      </c>
      <c r="V7259" t="s">
        <v>307</v>
      </c>
      <c r="W7259" t="s">
        <v>307</v>
      </c>
    </row>
    <row r="7260" spans="1:23" x14ac:dyDescent="0.25">
      <c r="A7260">
        <v>918</v>
      </c>
      <c r="B7260" t="s">
        <v>293</v>
      </c>
      <c r="C7260" t="s">
        <v>44</v>
      </c>
      <c r="D7260" t="s">
        <v>60</v>
      </c>
      <c r="E7260" t="s">
        <v>307</v>
      </c>
      <c r="F7260" t="s">
        <v>307</v>
      </c>
      <c r="G7260" t="s">
        <v>307</v>
      </c>
      <c r="H7260" t="s">
        <v>307</v>
      </c>
      <c r="I7260" t="s">
        <v>307</v>
      </c>
      <c r="J7260" t="s">
        <v>307</v>
      </c>
      <c r="K7260" t="s">
        <v>307</v>
      </c>
      <c r="L7260" t="s">
        <v>307</v>
      </c>
      <c r="M7260" t="s">
        <v>307</v>
      </c>
      <c r="N7260" t="s">
        <v>307</v>
      </c>
      <c r="O7260" t="s">
        <v>307</v>
      </c>
      <c r="P7260" t="s">
        <v>307</v>
      </c>
      <c r="Q7260" t="s">
        <v>307</v>
      </c>
      <c r="R7260" t="s">
        <v>307</v>
      </c>
      <c r="S7260" t="s">
        <v>307</v>
      </c>
      <c r="T7260" t="s">
        <v>307</v>
      </c>
      <c r="U7260" t="s">
        <v>307</v>
      </c>
      <c r="V7260" t="s">
        <v>307</v>
      </c>
      <c r="W7260" t="s">
        <v>307</v>
      </c>
    </row>
    <row r="7261" spans="1:23" x14ac:dyDescent="0.25">
      <c r="A7261">
        <v>918</v>
      </c>
      <c r="B7261" t="s">
        <v>293</v>
      </c>
      <c r="C7261" t="s">
        <v>44</v>
      </c>
      <c r="D7261" t="s">
        <v>61</v>
      </c>
      <c r="E7261" t="s">
        <v>307</v>
      </c>
      <c r="F7261" t="s">
        <v>307</v>
      </c>
      <c r="G7261" t="s">
        <v>307</v>
      </c>
      <c r="H7261" t="s">
        <v>307</v>
      </c>
      <c r="I7261" t="s">
        <v>307</v>
      </c>
      <c r="J7261" t="s">
        <v>307</v>
      </c>
      <c r="K7261" t="s">
        <v>307</v>
      </c>
      <c r="L7261" t="s">
        <v>307</v>
      </c>
      <c r="M7261" t="s">
        <v>307</v>
      </c>
      <c r="N7261" t="s">
        <v>307</v>
      </c>
      <c r="O7261" t="s">
        <v>307</v>
      </c>
      <c r="P7261" t="s">
        <v>307</v>
      </c>
      <c r="Q7261" t="s">
        <v>307</v>
      </c>
      <c r="R7261" t="s">
        <v>307</v>
      </c>
      <c r="S7261" t="s">
        <v>307</v>
      </c>
      <c r="T7261" t="s">
        <v>307</v>
      </c>
      <c r="U7261" t="s">
        <v>307</v>
      </c>
      <c r="V7261" t="s">
        <v>307</v>
      </c>
      <c r="W7261" t="s">
        <v>307</v>
      </c>
    </row>
    <row r="7262" spans="1:23" x14ac:dyDescent="0.25">
      <c r="A7262">
        <v>918</v>
      </c>
      <c r="B7262" t="s">
        <v>293</v>
      </c>
      <c r="C7262" t="s">
        <v>44</v>
      </c>
      <c r="D7262" t="s">
        <v>62</v>
      </c>
      <c r="E7262" t="s">
        <v>307</v>
      </c>
      <c r="F7262" t="s">
        <v>307</v>
      </c>
      <c r="G7262" t="s">
        <v>307</v>
      </c>
      <c r="H7262" t="s">
        <v>307</v>
      </c>
      <c r="I7262" t="s">
        <v>307</v>
      </c>
      <c r="J7262" t="s">
        <v>307</v>
      </c>
      <c r="K7262" t="s">
        <v>307</v>
      </c>
      <c r="L7262" t="s">
        <v>307</v>
      </c>
      <c r="M7262" t="s">
        <v>307</v>
      </c>
      <c r="N7262" t="s">
        <v>307</v>
      </c>
      <c r="O7262" t="s">
        <v>307</v>
      </c>
      <c r="P7262" t="s">
        <v>307</v>
      </c>
      <c r="Q7262" t="s">
        <v>307</v>
      </c>
      <c r="R7262" t="s">
        <v>307</v>
      </c>
      <c r="S7262" t="s">
        <v>307</v>
      </c>
      <c r="T7262" t="s">
        <v>307</v>
      </c>
      <c r="U7262" t="s">
        <v>307</v>
      </c>
      <c r="V7262" t="s">
        <v>307</v>
      </c>
      <c r="W7262" t="s">
        <v>307</v>
      </c>
    </row>
    <row r="7263" spans="1:23" x14ac:dyDescent="0.25">
      <c r="A7263">
        <v>918</v>
      </c>
      <c r="B7263" t="s">
        <v>293</v>
      </c>
      <c r="C7263" t="s">
        <v>450</v>
      </c>
      <c r="D7263" t="s">
        <v>48</v>
      </c>
      <c r="E7263" t="s">
        <v>307</v>
      </c>
      <c r="F7263" t="s">
        <v>307</v>
      </c>
      <c r="G7263" t="s">
        <v>307</v>
      </c>
      <c r="H7263" t="s">
        <v>307</v>
      </c>
      <c r="I7263" t="s">
        <v>307</v>
      </c>
      <c r="J7263" t="s">
        <v>307</v>
      </c>
      <c r="K7263" t="s">
        <v>307</v>
      </c>
      <c r="L7263" t="s">
        <v>307</v>
      </c>
      <c r="M7263" t="s">
        <v>307</v>
      </c>
      <c r="N7263" t="s">
        <v>307</v>
      </c>
      <c r="O7263" t="s">
        <v>307</v>
      </c>
      <c r="P7263" t="s">
        <v>307</v>
      </c>
      <c r="Q7263" t="s">
        <v>307</v>
      </c>
      <c r="R7263" t="s">
        <v>307</v>
      </c>
    </row>
    <row r="7264" spans="1:23" x14ac:dyDescent="0.25">
      <c r="A7264">
        <v>918</v>
      </c>
      <c r="B7264" t="s">
        <v>293</v>
      </c>
      <c r="C7264" t="s">
        <v>449</v>
      </c>
      <c r="D7264" t="s">
        <v>48</v>
      </c>
      <c r="E7264" t="s">
        <v>307</v>
      </c>
      <c r="F7264" t="s">
        <v>307</v>
      </c>
      <c r="G7264" t="s">
        <v>307</v>
      </c>
      <c r="H7264" t="s">
        <v>307</v>
      </c>
      <c r="I7264" t="s">
        <v>307</v>
      </c>
      <c r="J7264" t="s">
        <v>307</v>
      </c>
      <c r="K7264" t="s">
        <v>307</v>
      </c>
      <c r="L7264" t="s">
        <v>307</v>
      </c>
      <c r="M7264" t="s">
        <v>307</v>
      </c>
      <c r="N7264" t="s">
        <v>307</v>
      </c>
      <c r="O7264" t="s">
        <v>307</v>
      </c>
      <c r="P7264" t="s">
        <v>307</v>
      </c>
      <c r="Q7264" t="s">
        <v>307</v>
      </c>
      <c r="R7264" t="s">
        <v>307</v>
      </c>
    </row>
    <row r="7265" spans="1:26" x14ac:dyDescent="0.25">
      <c r="A7265">
        <v>918</v>
      </c>
      <c r="B7265" t="s">
        <v>293</v>
      </c>
      <c r="C7265" t="s">
        <v>475</v>
      </c>
      <c r="D7265" t="s">
        <v>48</v>
      </c>
      <c r="E7265" t="s">
        <v>307</v>
      </c>
      <c r="F7265" t="s">
        <v>307</v>
      </c>
      <c r="G7265" t="s">
        <v>307</v>
      </c>
    </row>
    <row r="7266" spans="1:26" x14ac:dyDescent="0.25">
      <c r="A7266">
        <v>918</v>
      </c>
      <c r="B7266" t="s">
        <v>293</v>
      </c>
      <c r="C7266" t="s">
        <v>42</v>
      </c>
      <c r="D7266" t="s">
        <v>48</v>
      </c>
      <c r="E7266" t="s">
        <v>307</v>
      </c>
      <c r="F7266" t="s">
        <v>307</v>
      </c>
      <c r="G7266" t="s">
        <v>307</v>
      </c>
      <c r="H7266" t="s">
        <v>307</v>
      </c>
      <c r="I7266" t="s">
        <v>307</v>
      </c>
      <c r="J7266" t="s">
        <v>307</v>
      </c>
      <c r="K7266" t="s">
        <v>307</v>
      </c>
      <c r="L7266" t="s">
        <v>307</v>
      </c>
      <c r="M7266" t="s">
        <v>307</v>
      </c>
      <c r="N7266" t="s">
        <v>307</v>
      </c>
      <c r="O7266" t="s">
        <v>307</v>
      </c>
      <c r="P7266" t="s">
        <v>307</v>
      </c>
      <c r="Q7266" t="s">
        <v>307</v>
      </c>
      <c r="R7266" t="s">
        <v>307</v>
      </c>
      <c r="S7266" t="s">
        <v>307</v>
      </c>
      <c r="T7266" t="s">
        <v>307</v>
      </c>
      <c r="U7266" t="s">
        <v>307</v>
      </c>
      <c r="V7266" t="s">
        <v>307</v>
      </c>
      <c r="W7266" t="s">
        <v>307</v>
      </c>
      <c r="X7266" t="s">
        <v>307</v>
      </c>
      <c r="Y7266" t="s">
        <v>307</v>
      </c>
      <c r="Z7266" t="s">
        <v>307</v>
      </c>
    </row>
    <row r="7267" spans="1:26" x14ac:dyDescent="0.25">
      <c r="A7267">
        <v>919</v>
      </c>
      <c r="B7267" t="s">
        <v>294</v>
      </c>
      <c r="C7267" t="s">
        <v>43</v>
      </c>
      <c r="D7267" t="s">
        <v>54</v>
      </c>
      <c r="E7267" t="s">
        <v>307</v>
      </c>
      <c r="F7267" t="s">
        <v>307</v>
      </c>
      <c r="G7267" t="s">
        <v>307</v>
      </c>
      <c r="H7267" t="s">
        <v>307</v>
      </c>
      <c r="I7267" t="s">
        <v>307</v>
      </c>
      <c r="J7267" t="s">
        <v>307</v>
      </c>
      <c r="K7267" t="s">
        <v>307</v>
      </c>
      <c r="L7267" t="s">
        <v>307</v>
      </c>
      <c r="M7267" t="s">
        <v>307</v>
      </c>
      <c r="N7267" t="s">
        <v>307</v>
      </c>
      <c r="O7267" t="s">
        <v>307</v>
      </c>
      <c r="P7267" t="s">
        <v>307</v>
      </c>
      <c r="Q7267" t="s">
        <v>307</v>
      </c>
      <c r="R7267" t="s">
        <v>307</v>
      </c>
      <c r="S7267" t="s">
        <v>307</v>
      </c>
      <c r="T7267" t="s">
        <v>307</v>
      </c>
      <c r="U7267" t="s">
        <v>307</v>
      </c>
      <c r="V7267" t="s">
        <v>307</v>
      </c>
      <c r="W7267" t="s">
        <v>307</v>
      </c>
    </row>
    <row r="7268" spans="1:26" x14ac:dyDescent="0.25">
      <c r="A7268">
        <v>919</v>
      </c>
      <c r="B7268" t="s">
        <v>294</v>
      </c>
      <c r="C7268" t="s">
        <v>43</v>
      </c>
      <c r="D7268" t="s">
        <v>55</v>
      </c>
      <c r="E7268" t="s">
        <v>307</v>
      </c>
      <c r="F7268" t="s">
        <v>307</v>
      </c>
      <c r="G7268" t="s">
        <v>307</v>
      </c>
      <c r="H7268" t="s">
        <v>307</v>
      </c>
      <c r="I7268" t="s">
        <v>307</v>
      </c>
      <c r="J7268" t="s">
        <v>307</v>
      </c>
      <c r="K7268" t="s">
        <v>307</v>
      </c>
      <c r="L7268" t="s">
        <v>307</v>
      </c>
      <c r="M7268" t="s">
        <v>307</v>
      </c>
      <c r="N7268" t="s">
        <v>307</v>
      </c>
      <c r="O7268" t="s">
        <v>307</v>
      </c>
      <c r="P7268" t="s">
        <v>307</v>
      </c>
      <c r="Q7268" t="s">
        <v>307</v>
      </c>
      <c r="R7268" t="s">
        <v>307</v>
      </c>
      <c r="S7268" t="s">
        <v>307</v>
      </c>
      <c r="T7268" t="s">
        <v>307</v>
      </c>
      <c r="U7268" t="s">
        <v>307</v>
      </c>
      <c r="V7268" t="s">
        <v>307</v>
      </c>
      <c r="W7268" t="s">
        <v>307</v>
      </c>
    </row>
    <row r="7269" spans="1:26" x14ac:dyDescent="0.25">
      <c r="A7269">
        <v>919</v>
      </c>
      <c r="B7269" t="s">
        <v>294</v>
      </c>
      <c r="C7269" t="s">
        <v>43</v>
      </c>
      <c r="D7269" t="s">
        <v>56</v>
      </c>
      <c r="E7269" t="s">
        <v>307</v>
      </c>
      <c r="F7269" t="s">
        <v>307</v>
      </c>
      <c r="G7269" t="s">
        <v>307</v>
      </c>
      <c r="H7269" t="s">
        <v>307</v>
      </c>
      <c r="I7269" t="s">
        <v>307</v>
      </c>
      <c r="J7269" t="s">
        <v>307</v>
      </c>
      <c r="K7269" t="s">
        <v>307</v>
      </c>
      <c r="L7269" t="s">
        <v>307</v>
      </c>
      <c r="M7269" t="s">
        <v>307</v>
      </c>
      <c r="N7269" t="s">
        <v>307</v>
      </c>
      <c r="O7269" t="s">
        <v>307</v>
      </c>
      <c r="P7269" t="s">
        <v>307</v>
      </c>
      <c r="Q7269" t="s">
        <v>307</v>
      </c>
      <c r="R7269" t="s">
        <v>307</v>
      </c>
      <c r="S7269" t="s">
        <v>307</v>
      </c>
      <c r="T7269" t="s">
        <v>307</v>
      </c>
      <c r="U7269" t="s">
        <v>307</v>
      </c>
      <c r="V7269" t="s">
        <v>307</v>
      </c>
      <c r="W7269" t="s">
        <v>307</v>
      </c>
    </row>
    <row r="7270" spans="1:26" x14ac:dyDescent="0.25">
      <c r="A7270">
        <v>919</v>
      </c>
      <c r="B7270" t="s">
        <v>294</v>
      </c>
      <c r="C7270" t="s">
        <v>43</v>
      </c>
      <c r="D7270" t="s">
        <v>57</v>
      </c>
      <c r="E7270" t="s">
        <v>307</v>
      </c>
      <c r="F7270" t="s">
        <v>307</v>
      </c>
      <c r="G7270" t="s">
        <v>307</v>
      </c>
      <c r="H7270" t="s">
        <v>307</v>
      </c>
      <c r="I7270" t="s">
        <v>307</v>
      </c>
      <c r="J7270" t="s">
        <v>307</v>
      </c>
      <c r="K7270" t="s">
        <v>307</v>
      </c>
      <c r="L7270" t="s">
        <v>307</v>
      </c>
      <c r="M7270" t="s">
        <v>307</v>
      </c>
      <c r="N7270" t="s">
        <v>307</v>
      </c>
      <c r="O7270" t="s">
        <v>307</v>
      </c>
      <c r="P7270" t="s">
        <v>307</v>
      </c>
      <c r="Q7270" t="s">
        <v>307</v>
      </c>
      <c r="R7270" t="s">
        <v>307</v>
      </c>
      <c r="S7270" t="s">
        <v>307</v>
      </c>
      <c r="T7270" t="s">
        <v>307</v>
      </c>
      <c r="U7270" t="s">
        <v>307</v>
      </c>
      <c r="V7270" t="s">
        <v>307</v>
      </c>
      <c r="W7270" t="s">
        <v>307</v>
      </c>
    </row>
    <row r="7271" spans="1:26" x14ac:dyDescent="0.25">
      <c r="A7271">
        <v>919</v>
      </c>
      <c r="B7271" t="s">
        <v>294</v>
      </c>
      <c r="C7271" t="s">
        <v>43</v>
      </c>
      <c r="D7271" t="s">
        <v>58</v>
      </c>
      <c r="E7271" t="s">
        <v>307</v>
      </c>
      <c r="F7271" t="s">
        <v>307</v>
      </c>
      <c r="G7271" t="s">
        <v>307</v>
      </c>
      <c r="H7271" t="s">
        <v>307</v>
      </c>
      <c r="I7271" t="s">
        <v>307</v>
      </c>
      <c r="J7271" t="s">
        <v>307</v>
      </c>
      <c r="K7271" t="s">
        <v>307</v>
      </c>
      <c r="L7271" t="s">
        <v>307</v>
      </c>
      <c r="M7271" t="s">
        <v>307</v>
      </c>
      <c r="N7271" t="s">
        <v>307</v>
      </c>
      <c r="O7271" t="s">
        <v>307</v>
      </c>
      <c r="P7271" t="s">
        <v>307</v>
      </c>
      <c r="Q7271" t="s">
        <v>307</v>
      </c>
      <c r="R7271" t="s">
        <v>307</v>
      </c>
      <c r="S7271" t="s">
        <v>307</v>
      </c>
      <c r="T7271" t="s">
        <v>307</v>
      </c>
      <c r="U7271" t="s">
        <v>307</v>
      </c>
      <c r="V7271" t="s">
        <v>307</v>
      </c>
      <c r="W7271" t="s">
        <v>307</v>
      </c>
    </row>
    <row r="7272" spans="1:26" x14ac:dyDescent="0.25">
      <c r="A7272">
        <v>919</v>
      </c>
      <c r="B7272" t="s">
        <v>294</v>
      </c>
      <c r="C7272" t="s">
        <v>43</v>
      </c>
      <c r="D7272" t="s">
        <v>59</v>
      </c>
      <c r="E7272" t="s">
        <v>307</v>
      </c>
      <c r="F7272" t="s">
        <v>307</v>
      </c>
      <c r="G7272" t="s">
        <v>307</v>
      </c>
      <c r="H7272" t="s">
        <v>307</v>
      </c>
      <c r="I7272" t="s">
        <v>307</v>
      </c>
      <c r="J7272" t="s">
        <v>307</v>
      </c>
      <c r="K7272" t="s">
        <v>307</v>
      </c>
      <c r="L7272" t="s">
        <v>307</v>
      </c>
      <c r="M7272" t="s">
        <v>307</v>
      </c>
      <c r="N7272" t="s">
        <v>307</v>
      </c>
      <c r="O7272" t="s">
        <v>307</v>
      </c>
      <c r="P7272" t="s">
        <v>307</v>
      </c>
      <c r="Q7272" t="s">
        <v>307</v>
      </c>
      <c r="R7272" t="s">
        <v>307</v>
      </c>
      <c r="S7272" t="s">
        <v>307</v>
      </c>
      <c r="T7272" t="s">
        <v>307</v>
      </c>
      <c r="U7272" t="s">
        <v>307</v>
      </c>
      <c r="V7272" t="s">
        <v>307</v>
      </c>
      <c r="W7272" t="s">
        <v>307</v>
      </c>
    </row>
    <row r="7273" spans="1:26" x14ac:dyDescent="0.25">
      <c r="A7273">
        <v>919</v>
      </c>
      <c r="B7273" t="s">
        <v>294</v>
      </c>
      <c r="C7273" t="s">
        <v>43</v>
      </c>
      <c r="D7273" t="s">
        <v>60</v>
      </c>
      <c r="E7273" t="s">
        <v>307</v>
      </c>
      <c r="F7273" t="s">
        <v>307</v>
      </c>
      <c r="G7273" t="s">
        <v>307</v>
      </c>
      <c r="H7273" t="s">
        <v>307</v>
      </c>
      <c r="I7273" t="s">
        <v>307</v>
      </c>
      <c r="J7273" t="s">
        <v>307</v>
      </c>
      <c r="K7273" t="s">
        <v>307</v>
      </c>
      <c r="L7273" t="s">
        <v>307</v>
      </c>
      <c r="M7273" t="s">
        <v>307</v>
      </c>
      <c r="N7273" t="s">
        <v>307</v>
      </c>
      <c r="O7273" t="s">
        <v>307</v>
      </c>
      <c r="P7273" t="s">
        <v>307</v>
      </c>
      <c r="Q7273" t="s">
        <v>307</v>
      </c>
      <c r="R7273" t="s">
        <v>307</v>
      </c>
      <c r="S7273" t="s">
        <v>307</v>
      </c>
      <c r="T7273" t="s">
        <v>307</v>
      </c>
      <c r="U7273" t="s">
        <v>307</v>
      </c>
      <c r="V7273" t="s">
        <v>307</v>
      </c>
      <c r="W7273" t="s">
        <v>307</v>
      </c>
    </row>
    <row r="7274" spans="1:26" x14ac:dyDescent="0.25">
      <c r="A7274">
        <v>919</v>
      </c>
      <c r="B7274" t="s">
        <v>294</v>
      </c>
      <c r="C7274" t="s">
        <v>43</v>
      </c>
      <c r="D7274" t="s">
        <v>61</v>
      </c>
      <c r="E7274" t="s">
        <v>307</v>
      </c>
      <c r="F7274" t="s">
        <v>307</v>
      </c>
      <c r="G7274" t="s">
        <v>307</v>
      </c>
      <c r="H7274" t="s">
        <v>307</v>
      </c>
      <c r="I7274" t="s">
        <v>307</v>
      </c>
      <c r="J7274" t="s">
        <v>307</v>
      </c>
      <c r="K7274" t="s">
        <v>307</v>
      </c>
      <c r="L7274" t="s">
        <v>307</v>
      </c>
      <c r="M7274" t="s">
        <v>307</v>
      </c>
      <c r="N7274" t="s">
        <v>307</v>
      </c>
      <c r="O7274" t="s">
        <v>307</v>
      </c>
      <c r="P7274" t="s">
        <v>307</v>
      </c>
      <c r="Q7274" t="s">
        <v>307</v>
      </c>
      <c r="R7274" t="s">
        <v>307</v>
      </c>
      <c r="S7274" t="s">
        <v>307</v>
      </c>
      <c r="T7274" t="s">
        <v>307</v>
      </c>
      <c r="U7274" t="s">
        <v>307</v>
      </c>
      <c r="V7274" t="s">
        <v>307</v>
      </c>
      <c r="W7274" t="s">
        <v>307</v>
      </c>
    </row>
    <row r="7275" spans="1:26" x14ac:dyDescent="0.25">
      <c r="A7275">
        <v>919</v>
      </c>
      <c r="B7275" t="s">
        <v>294</v>
      </c>
      <c r="C7275" t="s">
        <v>43</v>
      </c>
      <c r="D7275" t="s">
        <v>62</v>
      </c>
      <c r="E7275" t="s">
        <v>307</v>
      </c>
      <c r="F7275" t="s">
        <v>307</v>
      </c>
      <c r="G7275" t="s">
        <v>307</v>
      </c>
      <c r="H7275" t="s">
        <v>307</v>
      </c>
      <c r="I7275" t="s">
        <v>307</v>
      </c>
      <c r="J7275" t="s">
        <v>307</v>
      </c>
      <c r="K7275" t="s">
        <v>307</v>
      </c>
      <c r="L7275" t="s">
        <v>307</v>
      </c>
      <c r="M7275" t="s">
        <v>307</v>
      </c>
      <c r="N7275" t="s">
        <v>307</v>
      </c>
      <c r="O7275" t="s">
        <v>307</v>
      </c>
      <c r="P7275" t="s">
        <v>307</v>
      </c>
      <c r="Q7275" t="s">
        <v>307</v>
      </c>
      <c r="R7275" t="s">
        <v>307</v>
      </c>
      <c r="S7275" t="s">
        <v>307</v>
      </c>
      <c r="T7275" t="s">
        <v>307</v>
      </c>
      <c r="U7275" t="s">
        <v>307</v>
      </c>
      <c r="V7275" t="s">
        <v>307</v>
      </c>
      <c r="W7275" t="s">
        <v>307</v>
      </c>
    </row>
    <row r="7276" spans="1:26" x14ac:dyDescent="0.25">
      <c r="A7276">
        <v>919</v>
      </c>
      <c r="B7276" t="s">
        <v>294</v>
      </c>
      <c r="C7276" t="s">
        <v>476</v>
      </c>
      <c r="D7276" t="s">
        <v>48</v>
      </c>
      <c r="E7276" t="s">
        <v>307</v>
      </c>
      <c r="F7276" t="s">
        <v>307</v>
      </c>
      <c r="G7276" t="s">
        <v>307</v>
      </c>
    </row>
    <row r="7277" spans="1:26" x14ac:dyDescent="0.25">
      <c r="A7277">
        <v>919</v>
      </c>
      <c r="B7277" t="s">
        <v>294</v>
      </c>
      <c r="C7277" t="s">
        <v>477</v>
      </c>
      <c r="D7277" t="s">
        <v>48</v>
      </c>
      <c r="E7277" t="s">
        <v>307</v>
      </c>
      <c r="F7277" t="s">
        <v>307</v>
      </c>
      <c r="G7277" t="s">
        <v>307</v>
      </c>
    </row>
    <row r="7278" spans="1:26" x14ac:dyDescent="0.25">
      <c r="A7278">
        <v>919</v>
      </c>
      <c r="B7278" t="s">
        <v>294</v>
      </c>
      <c r="C7278" t="s">
        <v>45</v>
      </c>
      <c r="D7278" t="s">
        <v>63</v>
      </c>
      <c r="E7278" t="s">
        <v>307</v>
      </c>
      <c r="F7278" t="s">
        <v>307</v>
      </c>
      <c r="G7278" t="s">
        <v>307</v>
      </c>
      <c r="H7278" t="s">
        <v>307</v>
      </c>
      <c r="I7278" t="s">
        <v>307</v>
      </c>
      <c r="J7278" t="s">
        <v>307</v>
      </c>
      <c r="K7278" t="s">
        <v>307</v>
      </c>
      <c r="L7278" t="s">
        <v>307</v>
      </c>
      <c r="M7278" t="s">
        <v>307</v>
      </c>
      <c r="N7278" t="s">
        <v>307</v>
      </c>
      <c r="O7278" t="s">
        <v>307</v>
      </c>
      <c r="P7278" t="s">
        <v>307</v>
      </c>
      <c r="Q7278" t="s">
        <v>307</v>
      </c>
      <c r="R7278" t="s">
        <v>307</v>
      </c>
      <c r="S7278" t="s">
        <v>307</v>
      </c>
      <c r="T7278" t="s">
        <v>307</v>
      </c>
      <c r="U7278" t="s">
        <v>307</v>
      </c>
      <c r="V7278" t="s">
        <v>307</v>
      </c>
      <c r="W7278" t="s">
        <v>307</v>
      </c>
    </row>
    <row r="7279" spans="1:26" x14ac:dyDescent="0.25">
      <c r="A7279">
        <v>919</v>
      </c>
      <c r="B7279" t="s">
        <v>294</v>
      </c>
      <c r="C7279" t="s">
        <v>45</v>
      </c>
      <c r="D7279" t="s">
        <v>64</v>
      </c>
      <c r="E7279" t="s">
        <v>307</v>
      </c>
      <c r="F7279" t="s">
        <v>307</v>
      </c>
      <c r="G7279" t="s">
        <v>307</v>
      </c>
      <c r="H7279" t="s">
        <v>307</v>
      </c>
      <c r="I7279" t="s">
        <v>307</v>
      </c>
      <c r="J7279" t="s">
        <v>307</v>
      </c>
      <c r="K7279" t="s">
        <v>307</v>
      </c>
      <c r="L7279" t="s">
        <v>307</v>
      </c>
      <c r="M7279" t="s">
        <v>307</v>
      </c>
      <c r="N7279" t="s">
        <v>307</v>
      </c>
      <c r="O7279" t="s">
        <v>307</v>
      </c>
      <c r="P7279" t="s">
        <v>307</v>
      </c>
      <c r="Q7279" t="s">
        <v>307</v>
      </c>
      <c r="R7279" t="s">
        <v>307</v>
      </c>
      <c r="S7279" t="s">
        <v>307</v>
      </c>
      <c r="T7279" t="s">
        <v>307</v>
      </c>
      <c r="U7279" t="s">
        <v>307</v>
      </c>
      <c r="V7279" t="s">
        <v>307</v>
      </c>
      <c r="W7279" t="s">
        <v>307</v>
      </c>
    </row>
    <row r="7280" spans="1:26" x14ac:dyDescent="0.25">
      <c r="A7280">
        <v>919</v>
      </c>
      <c r="B7280" t="s">
        <v>294</v>
      </c>
      <c r="C7280" t="s">
        <v>40</v>
      </c>
      <c r="D7280" t="s">
        <v>52</v>
      </c>
      <c r="E7280" t="s">
        <v>307</v>
      </c>
      <c r="F7280" t="s">
        <v>307</v>
      </c>
      <c r="G7280" t="s">
        <v>307</v>
      </c>
      <c r="H7280" t="s">
        <v>307</v>
      </c>
      <c r="I7280" t="s">
        <v>307</v>
      </c>
      <c r="J7280" t="s">
        <v>307</v>
      </c>
      <c r="K7280" t="s">
        <v>307</v>
      </c>
      <c r="L7280" t="s">
        <v>307</v>
      </c>
      <c r="M7280" t="s">
        <v>307</v>
      </c>
      <c r="N7280" t="s">
        <v>307</v>
      </c>
      <c r="O7280" t="s">
        <v>307</v>
      </c>
      <c r="P7280" t="s">
        <v>307</v>
      </c>
      <c r="Q7280" t="s">
        <v>307</v>
      </c>
      <c r="R7280" t="s">
        <v>307</v>
      </c>
      <c r="S7280" t="s">
        <v>307</v>
      </c>
      <c r="T7280" t="s">
        <v>307</v>
      </c>
      <c r="U7280" t="s">
        <v>307</v>
      </c>
      <c r="V7280" t="s">
        <v>307</v>
      </c>
      <c r="W7280" t="s">
        <v>307</v>
      </c>
      <c r="X7280" t="s">
        <v>307</v>
      </c>
      <c r="Y7280" t="s">
        <v>307</v>
      </c>
      <c r="Z7280" t="s">
        <v>307</v>
      </c>
    </row>
    <row r="7281" spans="1:42" x14ac:dyDescent="0.25">
      <c r="A7281">
        <v>919</v>
      </c>
      <c r="B7281" t="s">
        <v>294</v>
      </c>
      <c r="C7281" t="s">
        <v>40</v>
      </c>
      <c r="D7281" t="s">
        <v>53</v>
      </c>
      <c r="E7281" t="s">
        <v>307</v>
      </c>
      <c r="F7281" t="s">
        <v>307</v>
      </c>
      <c r="G7281" t="s">
        <v>307</v>
      </c>
      <c r="H7281" t="s">
        <v>307</v>
      </c>
      <c r="I7281" t="s">
        <v>307</v>
      </c>
      <c r="J7281" t="s">
        <v>307</v>
      </c>
      <c r="K7281" t="s">
        <v>307</v>
      </c>
      <c r="L7281" t="s">
        <v>307</v>
      </c>
      <c r="M7281" t="s">
        <v>307</v>
      </c>
      <c r="N7281" t="s">
        <v>307</v>
      </c>
      <c r="O7281" t="s">
        <v>307</v>
      </c>
      <c r="P7281" t="s">
        <v>307</v>
      </c>
      <c r="Q7281" t="s">
        <v>307</v>
      </c>
      <c r="R7281" t="s">
        <v>307</v>
      </c>
      <c r="S7281" t="s">
        <v>307</v>
      </c>
      <c r="T7281" t="s">
        <v>307</v>
      </c>
      <c r="U7281" t="s">
        <v>307</v>
      </c>
      <c r="V7281" t="s">
        <v>307</v>
      </c>
      <c r="W7281" t="s">
        <v>307</v>
      </c>
      <c r="X7281" t="s">
        <v>307</v>
      </c>
      <c r="Y7281" t="s">
        <v>307</v>
      </c>
      <c r="Z7281" t="s">
        <v>307</v>
      </c>
    </row>
    <row r="7282" spans="1:42" x14ac:dyDescent="0.25">
      <c r="A7282">
        <v>919</v>
      </c>
      <c r="B7282" t="s">
        <v>294</v>
      </c>
      <c r="C7282" t="s">
        <v>39</v>
      </c>
      <c r="D7282" t="s">
        <v>50</v>
      </c>
      <c r="E7282" t="s">
        <v>307</v>
      </c>
      <c r="F7282" t="s">
        <v>307</v>
      </c>
      <c r="G7282" t="s">
        <v>307</v>
      </c>
      <c r="H7282" t="s">
        <v>307</v>
      </c>
      <c r="I7282" t="s">
        <v>307</v>
      </c>
      <c r="J7282" t="s">
        <v>307</v>
      </c>
      <c r="K7282" t="s">
        <v>307</v>
      </c>
      <c r="L7282" t="s">
        <v>307</v>
      </c>
      <c r="M7282" t="s">
        <v>307</v>
      </c>
      <c r="N7282" t="s">
        <v>307</v>
      </c>
      <c r="O7282" t="s">
        <v>307</v>
      </c>
      <c r="P7282" t="s">
        <v>307</v>
      </c>
      <c r="Q7282" t="s">
        <v>307</v>
      </c>
      <c r="R7282" t="s">
        <v>307</v>
      </c>
      <c r="S7282" t="s">
        <v>307</v>
      </c>
      <c r="T7282" t="s">
        <v>307</v>
      </c>
      <c r="U7282" t="s">
        <v>307</v>
      </c>
      <c r="V7282" t="s">
        <v>307</v>
      </c>
      <c r="W7282" t="s">
        <v>307</v>
      </c>
      <c r="X7282" t="s">
        <v>307</v>
      </c>
      <c r="Y7282" t="s">
        <v>307</v>
      </c>
      <c r="Z7282" t="s">
        <v>307</v>
      </c>
      <c r="AA7282" t="s">
        <v>307</v>
      </c>
      <c r="AB7282" t="s">
        <v>307</v>
      </c>
      <c r="AC7282" t="s">
        <v>307</v>
      </c>
      <c r="AD7282" t="s">
        <v>307</v>
      </c>
      <c r="AE7282" t="s">
        <v>307</v>
      </c>
      <c r="AF7282" t="s">
        <v>307</v>
      </c>
      <c r="AG7282" t="s">
        <v>307</v>
      </c>
      <c r="AH7282" t="s">
        <v>307</v>
      </c>
      <c r="AI7282" t="s">
        <v>307</v>
      </c>
      <c r="AJ7282" t="s">
        <v>307</v>
      </c>
      <c r="AK7282" t="s">
        <v>307</v>
      </c>
      <c r="AL7282" t="s">
        <v>307</v>
      </c>
      <c r="AM7282" t="s">
        <v>307</v>
      </c>
      <c r="AN7282" t="s">
        <v>307</v>
      </c>
      <c r="AO7282" t="s">
        <v>307</v>
      </c>
      <c r="AP7282" t="s">
        <v>307</v>
      </c>
    </row>
    <row r="7283" spans="1:42" x14ac:dyDescent="0.25">
      <c r="A7283">
        <v>919</v>
      </c>
      <c r="B7283" t="s">
        <v>294</v>
      </c>
      <c r="C7283" t="s">
        <v>39</v>
      </c>
      <c r="D7283" t="s">
        <v>48</v>
      </c>
      <c r="E7283" t="s">
        <v>307</v>
      </c>
      <c r="F7283" t="s">
        <v>307</v>
      </c>
      <c r="G7283" t="s">
        <v>307</v>
      </c>
      <c r="H7283" t="s">
        <v>307</v>
      </c>
      <c r="I7283" t="s">
        <v>307</v>
      </c>
      <c r="J7283" t="s">
        <v>307</v>
      </c>
      <c r="K7283" t="s">
        <v>307</v>
      </c>
      <c r="L7283" t="s">
        <v>307</v>
      </c>
      <c r="M7283" t="s">
        <v>307</v>
      </c>
      <c r="N7283" t="s">
        <v>307</v>
      </c>
      <c r="O7283" t="s">
        <v>307</v>
      </c>
      <c r="P7283" t="s">
        <v>307</v>
      </c>
      <c r="Q7283" t="s">
        <v>307</v>
      </c>
      <c r="R7283" t="s">
        <v>307</v>
      </c>
      <c r="S7283" t="s">
        <v>307</v>
      </c>
      <c r="T7283" t="s">
        <v>307</v>
      </c>
      <c r="U7283" t="s">
        <v>307</v>
      </c>
      <c r="V7283" t="s">
        <v>307</v>
      </c>
      <c r="W7283" t="s">
        <v>307</v>
      </c>
      <c r="X7283" t="s">
        <v>307</v>
      </c>
      <c r="Y7283" t="s">
        <v>307</v>
      </c>
      <c r="Z7283" t="s">
        <v>307</v>
      </c>
      <c r="AA7283" t="s">
        <v>307</v>
      </c>
      <c r="AB7283" t="s">
        <v>307</v>
      </c>
      <c r="AC7283" t="s">
        <v>307</v>
      </c>
      <c r="AD7283" t="s">
        <v>307</v>
      </c>
      <c r="AE7283" t="s">
        <v>307</v>
      </c>
      <c r="AF7283" t="s">
        <v>307</v>
      </c>
      <c r="AG7283" t="s">
        <v>307</v>
      </c>
      <c r="AH7283" t="s">
        <v>307</v>
      </c>
      <c r="AI7283" t="s">
        <v>307</v>
      </c>
      <c r="AJ7283" t="s">
        <v>307</v>
      </c>
      <c r="AK7283" t="s">
        <v>307</v>
      </c>
      <c r="AL7283" t="s">
        <v>307</v>
      </c>
      <c r="AM7283" t="s">
        <v>307</v>
      </c>
      <c r="AN7283" t="s">
        <v>307</v>
      </c>
      <c r="AO7283" t="s">
        <v>307</v>
      </c>
      <c r="AP7283" t="s">
        <v>307</v>
      </c>
    </row>
    <row r="7284" spans="1:42" x14ac:dyDescent="0.25">
      <c r="A7284">
        <v>919</v>
      </c>
      <c r="B7284" t="s">
        <v>294</v>
      </c>
      <c r="C7284" t="s">
        <v>39</v>
      </c>
      <c r="D7284" t="s">
        <v>51</v>
      </c>
      <c r="E7284" t="s">
        <v>307</v>
      </c>
      <c r="F7284" t="s">
        <v>307</v>
      </c>
      <c r="G7284" t="s">
        <v>307</v>
      </c>
      <c r="H7284" t="s">
        <v>307</v>
      </c>
      <c r="I7284" t="s">
        <v>307</v>
      </c>
      <c r="J7284" t="s">
        <v>307</v>
      </c>
      <c r="K7284" t="s">
        <v>307</v>
      </c>
      <c r="L7284" t="s">
        <v>307</v>
      </c>
      <c r="M7284" t="s">
        <v>307</v>
      </c>
      <c r="N7284" t="s">
        <v>307</v>
      </c>
      <c r="O7284" t="s">
        <v>307</v>
      </c>
      <c r="P7284" t="s">
        <v>307</v>
      </c>
      <c r="Q7284" t="s">
        <v>307</v>
      </c>
      <c r="R7284" t="s">
        <v>307</v>
      </c>
      <c r="S7284" t="s">
        <v>307</v>
      </c>
      <c r="T7284" t="s">
        <v>307</v>
      </c>
      <c r="U7284" t="s">
        <v>307</v>
      </c>
      <c r="V7284" t="s">
        <v>307</v>
      </c>
      <c r="W7284" t="s">
        <v>307</v>
      </c>
      <c r="X7284" t="s">
        <v>307</v>
      </c>
      <c r="Y7284" t="s">
        <v>307</v>
      </c>
      <c r="Z7284" t="s">
        <v>307</v>
      </c>
      <c r="AA7284" t="s">
        <v>307</v>
      </c>
      <c r="AB7284" t="s">
        <v>307</v>
      </c>
      <c r="AC7284" t="s">
        <v>307</v>
      </c>
      <c r="AD7284" t="s">
        <v>307</v>
      </c>
      <c r="AE7284" t="s">
        <v>307</v>
      </c>
      <c r="AF7284" t="s">
        <v>307</v>
      </c>
      <c r="AG7284" t="s">
        <v>307</v>
      </c>
      <c r="AH7284" t="s">
        <v>307</v>
      </c>
      <c r="AI7284" t="s">
        <v>307</v>
      </c>
      <c r="AJ7284" t="s">
        <v>307</v>
      </c>
      <c r="AK7284" t="s">
        <v>307</v>
      </c>
      <c r="AL7284" t="s">
        <v>307</v>
      </c>
      <c r="AM7284" t="s">
        <v>307</v>
      </c>
      <c r="AN7284" t="s">
        <v>307</v>
      </c>
      <c r="AO7284" t="s">
        <v>307</v>
      </c>
      <c r="AP7284" t="s">
        <v>307</v>
      </c>
    </row>
    <row r="7285" spans="1:42" x14ac:dyDescent="0.25">
      <c r="A7285">
        <v>919</v>
      </c>
      <c r="B7285" t="s">
        <v>294</v>
      </c>
      <c r="C7285" t="s">
        <v>46</v>
      </c>
      <c r="D7285" t="s">
        <v>65</v>
      </c>
      <c r="E7285" t="s">
        <v>307</v>
      </c>
      <c r="F7285" t="s">
        <v>307</v>
      </c>
      <c r="G7285" t="s">
        <v>307</v>
      </c>
      <c r="H7285" t="s">
        <v>307</v>
      </c>
      <c r="I7285" t="s">
        <v>307</v>
      </c>
      <c r="J7285" t="s">
        <v>307</v>
      </c>
      <c r="K7285" t="s">
        <v>307</v>
      </c>
      <c r="L7285" t="s">
        <v>307</v>
      </c>
      <c r="M7285" t="s">
        <v>307</v>
      </c>
      <c r="N7285" t="s">
        <v>307</v>
      </c>
      <c r="O7285" t="s">
        <v>307</v>
      </c>
      <c r="P7285" t="s">
        <v>307</v>
      </c>
      <c r="Q7285" t="s">
        <v>307</v>
      </c>
      <c r="R7285" t="s">
        <v>307</v>
      </c>
      <c r="S7285" t="s">
        <v>307</v>
      </c>
      <c r="T7285" t="s">
        <v>307</v>
      </c>
      <c r="U7285" t="s">
        <v>307</v>
      </c>
      <c r="V7285" t="s">
        <v>307</v>
      </c>
      <c r="W7285" t="s">
        <v>307</v>
      </c>
      <c r="X7285" t="s">
        <v>307</v>
      </c>
      <c r="Y7285" t="s">
        <v>307</v>
      </c>
      <c r="Z7285" t="s">
        <v>307</v>
      </c>
    </row>
    <row r="7286" spans="1:42" x14ac:dyDescent="0.25">
      <c r="A7286">
        <v>919</v>
      </c>
      <c r="B7286" t="s">
        <v>294</v>
      </c>
      <c r="C7286" t="s">
        <v>46</v>
      </c>
      <c r="D7286" t="s">
        <v>66</v>
      </c>
      <c r="E7286" t="s">
        <v>307</v>
      </c>
      <c r="F7286" t="s">
        <v>307</v>
      </c>
      <c r="G7286" t="s">
        <v>307</v>
      </c>
      <c r="H7286" t="s">
        <v>307</v>
      </c>
      <c r="I7286" t="s">
        <v>307</v>
      </c>
      <c r="J7286" t="s">
        <v>307</v>
      </c>
      <c r="K7286" t="s">
        <v>307</v>
      </c>
      <c r="L7286" t="s">
        <v>307</v>
      </c>
      <c r="M7286" t="s">
        <v>307</v>
      </c>
      <c r="N7286" t="s">
        <v>307</v>
      </c>
      <c r="O7286" t="s">
        <v>307</v>
      </c>
      <c r="P7286" t="s">
        <v>307</v>
      </c>
      <c r="Q7286" t="s">
        <v>307</v>
      </c>
      <c r="R7286" t="s">
        <v>307</v>
      </c>
      <c r="S7286" t="s">
        <v>307</v>
      </c>
      <c r="T7286" t="s">
        <v>307</v>
      </c>
      <c r="U7286" t="s">
        <v>307</v>
      </c>
      <c r="V7286" t="s">
        <v>307</v>
      </c>
      <c r="W7286" t="s">
        <v>307</v>
      </c>
      <c r="X7286" t="s">
        <v>307</v>
      </c>
      <c r="Y7286" t="s">
        <v>307</v>
      </c>
      <c r="Z7286" t="s">
        <v>307</v>
      </c>
    </row>
    <row r="7287" spans="1:42" x14ac:dyDescent="0.25">
      <c r="A7287">
        <v>919</v>
      </c>
      <c r="B7287" t="s">
        <v>294</v>
      </c>
      <c r="C7287" t="s">
        <v>46</v>
      </c>
      <c r="D7287" t="s">
        <v>67</v>
      </c>
      <c r="E7287" t="s">
        <v>307</v>
      </c>
      <c r="F7287" t="s">
        <v>307</v>
      </c>
      <c r="G7287" t="s">
        <v>307</v>
      </c>
      <c r="H7287" t="s">
        <v>307</v>
      </c>
      <c r="I7287" t="s">
        <v>307</v>
      </c>
      <c r="J7287" t="s">
        <v>307</v>
      </c>
      <c r="K7287" t="s">
        <v>307</v>
      </c>
      <c r="L7287" t="s">
        <v>307</v>
      </c>
      <c r="M7287" t="s">
        <v>307</v>
      </c>
      <c r="N7287" t="s">
        <v>307</v>
      </c>
      <c r="O7287" t="s">
        <v>307</v>
      </c>
      <c r="P7287" t="s">
        <v>307</v>
      </c>
      <c r="Q7287" t="s">
        <v>307</v>
      </c>
      <c r="R7287" t="s">
        <v>307</v>
      </c>
      <c r="S7287" t="s">
        <v>307</v>
      </c>
      <c r="T7287" t="s">
        <v>307</v>
      </c>
      <c r="U7287" t="s">
        <v>307</v>
      </c>
      <c r="V7287" t="s">
        <v>307</v>
      </c>
      <c r="W7287" t="s">
        <v>307</v>
      </c>
      <c r="X7287" t="s">
        <v>307</v>
      </c>
      <c r="Y7287" t="s">
        <v>307</v>
      </c>
      <c r="Z7287" t="s">
        <v>307</v>
      </c>
    </row>
    <row r="7288" spans="1:42" x14ac:dyDescent="0.25">
      <c r="A7288">
        <v>919</v>
      </c>
      <c r="B7288" t="s">
        <v>294</v>
      </c>
      <c r="C7288" t="s">
        <v>46</v>
      </c>
      <c r="D7288" t="s">
        <v>68</v>
      </c>
      <c r="E7288" t="s">
        <v>307</v>
      </c>
      <c r="F7288" t="s">
        <v>307</v>
      </c>
      <c r="G7288" t="s">
        <v>307</v>
      </c>
      <c r="H7288" t="s">
        <v>307</v>
      </c>
      <c r="I7288" t="s">
        <v>307</v>
      </c>
      <c r="J7288" t="s">
        <v>307</v>
      </c>
      <c r="K7288" t="s">
        <v>307</v>
      </c>
      <c r="L7288" t="s">
        <v>307</v>
      </c>
      <c r="M7288" t="s">
        <v>307</v>
      </c>
      <c r="N7288" t="s">
        <v>307</v>
      </c>
      <c r="O7288" t="s">
        <v>307</v>
      </c>
      <c r="P7288" t="s">
        <v>307</v>
      </c>
      <c r="Q7288" t="s">
        <v>307</v>
      </c>
      <c r="R7288" t="s">
        <v>307</v>
      </c>
      <c r="S7288" t="s">
        <v>307</v>
      </c>
      <c r="T7288" t="s">
        <v>307</v>
      </c>
      <c r="U7288" t="s">
        <v>307</v>
      </c>
      <c r="V7288" t="s">
        <v>307</v>
      </c>
      <c r="W7288" t="s">
        <v>307</v>
      </c>
      <c r="X7288" t="s">
        <v>307</v>
      </c>
      <c r="Y7288" t="s">
        <v>307</v>
      </c>
      <c r="Z7288" t="s">
        <v>307</v>
      </c>
    </row>
    <row r="7289" spans="1:42" x14ac:dyDescent="0.25">
      <c r="A7289">
        <v>919</v>
      </c>
      <c r="B7289" t="s">
        <v>294</v>
      </c>
      <c r="C7289" t="s">
        <v>46</v>
      </c>
      <c r="D7289" t="s">
        <v>69</v>
      </c>
      <c r="E7289" t="s">
        <v>307</v>
      </c>
      <c r="F7289" t="s">
        <v>307</v>
      </c>
      <c r="G7289" t="s">
        <v>307</v>
      </c>
      <c r="H7289" t="s">
        <v>307</v>
      </c>
      <c r="I7289" t="s">
        <v>307</v>
      </c>
      <c r="J7289" t="s">
        <v>307</v>
      </c>
      <c r="K7289" t="s">
        <v>307</v>
      </c>
      <c r="L7289" t="s">
        <v>307</v>
      </c>
      <c r="M7289" t="s">
        <v>307</v>
      </c>
      <c r="N7289" t="s">
        <v>307</v>
      </c>
      <c r="O7289" t="s">
        <v>307</v>
      </c>
      <c r="P7289" t="s">
        <v>307</v>
      </c>
      <c r="Q7289" t="s">
        <v>307</v>
      </c>
      <c r="R7289" t="s">
        <v>307</v>
      </c>
      <c r="S7289" t="s">
        <v>307</v>
      </c>
      <c r="T7289" t="s">
        <v>307</v>
      </c>
      <c r="U7289" t="s">
        <v>307</v>
      </c>
      <c r="V7289" t="s">
        <v>307</v>
      </c>
      <c r="W7289" t="s">
        <v>307</v>
      </c>
      <c r="X7289" t="s">
        <v>307</v>
      </c>
      <c r="Y7289" t="s">
        <v>307</v>
      </c>
      <c r="Z7289" t="s">
        <v>307</v>
      </c>
    </row>
    <row r="7290" spans="1:42" x14ac:dyDescent="0.25">
      <c r="A7290">
        <v>919</v>
      </c>
      <c r="B7290" t="s">
        <v>294</v>
      </c>
      <c r="C7290" t="s">
        <v>46</v>
      </c>
      <c r="D7290" t="s">
        <v>70</v>
      </c>
      <c r="E7290" t="s">
        <v>307</v>
      </c>
      <c r="F7290" t="s">
        <v>307</v>
      </c>
      <c r="G7290" t="s">
        <v>307</v>
      </c>
      <c r="H7290" t="s">
        <v>307</v>
      </c>
      <c r="I7290" t="s">
        <v>307</v>
      </c>
      <c r="J7290" t="s">
        <v>307</v>
      </c>
      <c r="K7290" t="s">
        <v>307</v>
      </c>
      <c r="L7290" t="s">
        <v>307</v>
      </c>
      <c r="M7290" t="s">
        <v>307</v>
      </c>
      <c r="N7290" t="s">
        <v>307</v>
      </c>
      <c r="O7290" t="s">
        <v>307</v>
      </c>
      <c r="P7290" t="s">
        <v>307</v>
      </c>
      <c r="Q7290" t="s">
        <v>307</v>
      </c>
      <c r="R7290" t="s">
        <v>307</v>
      </c>
      <c r="S7290" t="s">
        <v>307</v>
      </c>
      <c r="T7290" t="s">
        <v>307</v>
      </c>
      <c r="U7290" t="s">
        <v>307</v>
      </c>
      <c r="V7290" t="s">
        <v>307</v>
      </c>
      <c r="W7290" t="s">
        <v>307</v>
      </c>
      <c r="X7290" t="s">
        <v>307</v>
      </c>
      <c r="Y7290" t="s">
        <v>307</v>
      </c>
      <c r="Z7290" t="s">
        <v>307</v>
      </c>
    </row>
    <row r="7291" spans="1:42" x14ac:dyDescent="0.25">
      <c r="A7291">
        <v>919</v>
      </c>
      <c r="B7291" t="s">
        <v>294</v>
      </c>
      <c r="C7291" t="s">
        <v>46</v>
      </c>
      <c r="D7291" t="s">
        <v>71</v>
      </c>
      <c r="E7291" t="s">
        <v>307</v>
      </c>
      <c r="F7291" t="s">
        <v>307</v>
      </c>
      <c r="G7291" t="s">
        <v>307</v>
      </c>
      <c r="H7291" t="s">
        <v>307</v>
      </c>
      <c r="I7291" t="s">
        <v>307</v>
      </c>
      <c r="J7291" t="s">
        <v>307</v>
      </c>
      <c r="K7291" t="s">
        <v>307</v>
      </c>
      <c r="L7291" t="s">
        <v>307</v>
      </c>
      <c r="M7291" t="s">
        <v>307</v>
      </c>
      <c r="N7291" t="s">
        <v>307</v>
      </c>
      <c r="O7291" t="s">
        <v>307</v>
      </c>
      <c r="P7291" t="s">
        <v>307</v>
      </c>
      <c r="Q7291" t="s">
        <v>307</v>
      </c>
      <c r="R7291" t="s">
        <v>307</v>
      </c>
      <c r="S7291" t="s">
        <v>307</v>
      </c>
      <c r="T7291" t="s">
        <v>307</v>
      </c>
      <c r="U7291" t="s">
        <v>307</v>
      </c>
      <c r="V7291" t="s">
        <v>307</v>
      </c>
      <c r="W7291" t="s">
        <v>307</v>
      </c>
      <c r="X7291" t="s">
        <v>307</v>
      </c>
      <c r="Y7291" t="s">
        <v>307</v>
      </c>
      <c r="Z7291" t="s">
        <v>307</v>
      </c>
    </row>
    <row r="7292" spans="1:42" x14ac:dyDescent="0.25">
      <c r="A7292">
        <v>919</v>
      </c>
      <c r="B7292" t="s">
        <v>294</v>
      </c>
      <c r="C7292" t="s">
        <v>46</v>
      </c>
      <c r="D7292" t="s">
        <v>72</v>
      </c>
      <c r="E7292" t="s">
        <v>307</v>
      </c>
      <c r="F7292" t="s">
        <v>307</v>
      </c>
      <c r="G7292" t="s">
        <v>307</v>
      </c>
      <c r="H7292" t="s">
        <v>307</v>
      </c>
      <c r="I7292" t="s">
        <v>307</v>
      </c>
      <c r="J7292" t="s">
        <v>307</v>
      </c>
      <c r="K7292" t="s">
        <v>307</v>
      </c>
      <c r="L7292" t="s">
        <v>307</v>
      </c>
      <c r="M7292" t="s">
        <v>307</v>
      </c>
      <c r="N7292" t="s">
        <v>307</v>
      </c>
      <c r="O7292" t="s">
        <v>307</v>
      </c>
      <c r="P7292" t="s">
        <v>307</v>
      </c>
      <c r="Q7292" t="s">
        <v>307</v>
      </c>
      <c r="R7292" t="s">
        <v>307</v>
      </c>
      <c r="S7292" t="s">
        <v>307</v>
      </c>
      <c r="T7292" t="s">
        <v>307</v>
      </c>
      <c r="U7292" t="s">
        <v>307</v>
      </c>
      <c r="V7292" t="s">
        <v>307</v>
      </c>
      <c r="W7292" t="s">
        <v>307</v>
      </c>
      <c r="X7292" t="s">
        <v>307</v>
      </c>
      <c r="Y7292" t="s">
        <v>307</v>
      </c>
      <c r="Z7292" t="s">
        <v>307</v>
      </c>
    </row>
    <row r="7293" spans="1:42" x14ac:dyDescent="0.25">
      <c r="A7293">
        <v>919</v>
      </c>
      <c r="B7293" t="s">
        <v>294</v>
      </c>
      <c r="C7293" t="s">
        <v>46</v>
      </c>
      <c r="D7293" t="s">
        <v>47</v>
      </c>
      <c r="E7293" t="s">
        <v>307</v>
      </c>
      <c r="F7293" t="s">
        <v>307</v>
      </c>
      <c r="G7293" t="s">
        <v>307</v>
      </c>
      <c r="H7293" t="s">
        <v>307</v>
      </c>
      <c r="I7293" t="s">
        <v>307</v>
      </c>
      <c r="J7293" t="s">
        <v>307</v>
      </c>
      <c r="K7293" t="s">
        <v>307</v>
      </c>
      <c r="L7293" t="s">
        <v>307</v>
      </c>
      <c r="M7293" t="s">
        <v>307</v>
      </c>
      <c r="N7293" t="s">
        <v>307</v>
      </c>
      <c r="O7293" t="s">
        <v>307</v>
      </c>
      <c r="P7293" t="s">
        <v>307</v>
      </c>
      <c r="Q7293" t="s">
        <v>307</v>
      </c>
      <c r="R7293" t="s">
        <v>307</v>
      </c>
      <c r="S7293" t="s">
        <v>307</v>
      </c>
      <c r="T7293" t="s">
        <v>307</v>
      </c>
      <c r="U7293" t="s">
        <v>307</v>
      </c>
      <c r="V7293" t="s">
        <v>307</v>
      </c>
      <c r="W7293" t="s">
        <v>307</v>
      </c>
      <c r="X7293" t="s">
        <v>307</v>
      </c>
      <c r="Y7293" t="s">
        <v>307</v>
      </c>
      <c r="Z7293" t="s">
        <v>307</v>
      </c>
    </row>
    <row r="7294" spans="1:42" x14ac:dyDescent="0.25">
      <c r="A7294">
        <v>919</v>
      </c>
      <c r="B7294" t="s">
        <v>294</v>
      </c>
      <c r="C7294" t="s">
        <v>46</v>
      </c>
      <c r="D7294" t="s">
        <v>48</v>
      </c>
      <c r="E7294" t="s">
        <v>307</v>
      </c>
      <c r="F7294" t="s">
        <v>307</v>
      </c>
      <c r="G7294" t="s">
        <v>307</v>
      </c>
      <c r="H7294" t="s">
        <v>307</v>
      </c>
      <c r="I7294" t="s">
        <v>307</v>
      </c>
      <c r="J7294" t="s">
        <v>307</v>
      </c>
      <c r="K7294" t="s">
        <v>307</v>
      </c>
      <c r="L7294" t="s">
        <v>307</v>
      </c>
      <c r="M7294" t="s">
        <v>307</v>
      </c>
      <c r="N7294" t="s">
        <v>307</v>
      </c>
      <c r="O7294" t="s">
        <v>307</v>
      </c>
      <c r="P7294" t="s">
        <v>307</v>
      </c>
      <c r="Q7294" t="s">
        <v>307</v>
      </c>
      <c r="R7294" t="s">
        <v>307</v>
      </c>
      <c r="S7294" t="s">
        <v>307</v>
      </c>
      <c r="T7294" t="s">
        <v>307</v>
      </c>
      <c r="U7294" t="s">
        <v>307</v>
      </c>
      <c r="V7294" t="s">
        <v>307</v>
      </c>
      <c r="W7294" t="s">
        <v>307</v>
      </c>
      <c r="X7294" t="s">
        <v>307</v>
      </c>
      <c r="Y7294" t="s">
        <v>307</v>
      </c>
      <c r="Z7294" t="s">
        <v>307</v>
      </c>
    </row>
    <row r="7295" spans="1:42" x14ac:dyDescent="0.25">
      <c r="A7295">
        <v>919</v>
      </c>
      <c r="B7295" t="s">
        <v>294</v>
      </c>
      <c r="C7295" t="s">
        <v>46</v>
      </c>
      <c r="D7295" t="s">
        <v>49</v>
      </c>
      <c r="E7295" t="s">
        <v>307</v>
      </c>
      <c r="F7295" t="s">
        <v>307</v>
      </c>
      <c r="G7295" t="s">
        <v>307</v>
      </c>
      <c r="H7295" t="s">
        <v>307</v>
      </c>
      <c r="I7295" t="s">
        <v>307</v>
      </c>
      <c r="J7295" t="s">
        <v>307</v>
      </c>
      <c r="K7295" t="s">
        <v>307</v>
      </c>
      <c r="L7295" t="s">
        <v>307</v>
      </c>
      <c r="M7295" t="s">
        <v>307</v>
      </c>
      <c r="N7295" t="s">
        <v>307</v>
      </c>
      <c r="O7295" t="s">
        <v>307</v>
      </c>
      <c r="P7295" t="s">
        <v>307</v>
      </c>
      <c r="Q7295" t="s">
        <v>307</v>
      </c>
      <c r="R7295" t="s">
        <v>307</v>
      </c>
      <c r="S7295" t="s">
        <v>307</v>
      </c>
      <c r="T7295" t="s">
        <v>307</v>
      </c>
      <c r="U7295" t="s">
        <v>307</v>
      </c>
      <c r="V7295" t="s">
        <v>307</v>
      </c>
      <c r="W7295" t="s">
        <v>307</v>
      </c>
      <c r="X7295" t="s">
        <v>307</v>
      </c>
      <c r="Y7295" t="s">
        <v>307</v>
      </c>
      <c r="Z7295" t="s">
        <v>307</v>
      </c>
    </row>
    <row r="7296" spans="1:42" x14ac:dyDescent="0.25">
      <c r="A7296">
        <v>919</v>
      </c>
      <c r="B7296" t="s">
        <v>294</v>
      </c>
      <c r="C7296" t="s">
        <v>41</v>
      </c>
      <c r="D7296" t="s">
        <v>48</v>
      </c>
      <c r="E7296" t="s">
        <v>307</v>
      </c>
      <c r="F7296" t="s">
        <v>307</v>
      </c>
      <c r="G7296" t="s">
        <v>307</v>
      </c>
      <c r="H7296" t="s">
        <v>307</v>
      </c>
      <c r="I7296" t="s">
        <v>307</v>
      </c>
      <c r="J7296" t="s">
        <v>307</v>
      </c>
      <c r="K7296" t="s">
        <v>307</v>
      </c>
      <c r="L7296" t="s">
        <v>307</v>
      </c>
      <c r="M7296" t="s">
        <v>307</v>
      </c>
      <c r="N7296" t="s">
        <v>307</v>
      </c>
      <c r="O7296" t="s">
        <v>307</v>
      </c>
      <c r="P7296" t="s">
        <v>307</v>
      </c>
      <c r="Q7296" t="s">
        <v>307</v>
      </c>
      <c r="R7296" t="s">
        <v>307</v>
      </c>
      <c r="S7296" t="s">
        <v>307</v>
      </c>
      <c r="T7296" t="s">
        <v>307</v>
      </c>
      <c r="U7296" t="s">
        <v>307</v>
      </c>
      <c r="V7296" t="s">
        <v>307</v>
      </c>
      <c r="W7296" t="s">
        <v>307</v>
      </c>
      <c r="X7296" t="s">
        <v>307</v>
      </c>
      <c r="Y7296" t="s">
        <v>307</v>
      </c>
      <c r="Z7296" t="s">
        <v>307</v>
      </c>
    </row>
    <row r="7297" spans="1:23" x14ac:dyDescent="0.25">
      <c r="A7297">
        <v>919</v>
      </c>
      <c r="B7297" t="s">
        <v>294</v>
      </c>
      <c r="C7297" t="s">
        <v>459</v>
      </c>
      <c r="D7297" t="s">
        <v>48</v>
      </c>
      <c r="E7297" t="s">
        <v>307</v>
      </c>
      <c r="F7297" t="s">
        <v>307</v>
      </c>
      <c r="G7297" t="s">
        <v>307</v>
      </c>
      <c r="H7297" t="s">
        <v>307</v>
      </c>
      <c r="I7297" t="s">
        <v>307</v>
      </c>
      <c r="J7297" t="s">
        <v>307</v>
      </c>
      <c r="K7297" t="s">
        <v>307</v>
      </c>
      <c r="L7297" t="s">
        <v>307</v>
      </c>
      <c r="M7297" t="s">
        <v>307</v>
      </c>
      <c r="N7297" t="s">
        <v>307</v>
      </c>
      <c r="O7297" t="s">
        <v>307</v>
      </c>
      <c r="P7297" t="s">
        <v>307</v>
      </c>
      <c r="Q7297" t="s">
        <v>307</v>
      </c>
    </row>
    <row r="7298" spans="1:23" x14ac:dyDescent="0.25">
      <c r="A7298">
        <v>919</v>
      </c>
      <c r="B7298" t="s">
        <v>294</v>
      </c>
      <c r="C7298" t="s">
        <v>304</v>
      </c>
      <c r="D7298" t="s">
        <v>48</v>
      </c>
      <c r="E7298" t="s">
        <v>307</v>
      </c>
      <c r="F7298" t="s">
        <v>307</v>
      </c>
      <c r="G7298" t="s">
        <v>307</v>
      </c>
      <c r="H7298" t="s">
        <v>307</v>
      </c>
      <c r="I7298" t="s">
        <v>307</v>
      </c>
      <c r="J7298" t="s">
        <v>307</v>
      </c>
      <c r="K7298" t="s">
        <v>307</v>
      </c>
      <c r="L7298" t="s">
        <v>307</v>
      </c>
      <c r="M7298" t="s">
        <v>307</v>
      </c>
      <c r="N7298" t="s">
        <v>307</v>
      </c>
      <c r="O7298" t="s">
        <v>307</v>
      </c>
      <c r="P7298" t="s">
        <v>307</v>
      </c>
      <c r="Q7298" t="s">
        <v>307</v>
      </c>
    </row>
    <row r="7299" spans="1:23" x14ac:dyDescent="0.25">
      <c r="A7299">
        <v>919</v>
      </c>
      <c r="B7299" t="s">
        <v>294</v>
      </c>
      <c r="C7299" t="s">
        <v>433</v>
      </c>
      <c r="D7299" t="s">
        <v>48</v>
      </c>
      <c r="E7299" t="s">
        <v>307</v>
      </c>
      <c r="F7299" t="s">
        <v>307</v>
      </c>
      <c r="G7299" t="s">
        <v>307</v>
      </c>
      <c r="H7299" t="s">
        <v>307</v>
      </c>
      <c r="I7299" t="s">
        <v>307</v>
      </c>
      <c r="J7299" t="s">
        <v>307</v>
      </c>
      <c r="K7299" t="s">
        <v>307</v>
      </c>
      <c r="L7299" t="s">
        <v>307</v>
      </c>
      <c r="M7299" t="s">
        <v>307</v>
      </c>
      <c r="N7299" t="s">
        <v>307</v>
      </c>
      <c r="O7299" t="s">
        <v>307</v>
      </c>
      <c r="P7299" t="s">
        <v>307</v>
      </c>
      <c r="Q7299" t="s">
        <v>307</v>
      </c>
    </row>
    <row r="7300" spans="1:23" x14ac:dyDescent="0.25">
      <c r="A7300">
        <v>919</v>
      </c>
      <c r="B7300" t="s">
        <v>294</v>
      </c>
      <c r="C7300" t="s">
        <v>305</v>
      </c>
      <c r="D7300" t="s">
        <v>48</v>
      </c>
      <c r="E7300" t="s">
        <v>307</v>
      </c>
      <c r="F7300" t="s">
        <v>307</v>
      </c>
      <c r="G7300" t="s">
        <v>307</v>
      </c>
      <c r="H7300" t="s">
        <v>307</v>
      </c>
      <c r="I7300" t="s">
        <v>307</v>
      </c>
      <c r="J7300" t="s">
        <v>307</v>
      </c>
      <c r="K7300" t="s">
        <v>307</v>
      </c>
      <c r="L7300" t="s">
        <v>307</v>
      </c>
      <c r="M7300" t="s">
        <v>307</v>
      </c>
      <c r="N7300" t="s">
        <v>307</v>
      </c>
      <c r="O7300" t="s">
        <v>307</v>
      </c>
      <c r="P7300" t="s">
        <v>307</v>
      </c>
      <c r="Q7300" t="s">
        <v>307</v>
      </c>
    </row>
    <row r="7301" spans="1:23" x14ac:dyDescent="0.25">
      <c r="A7301">
        <v>919</v>
      </c>
      <c r="B7301" t="s">
        <v>294</v>
      </c>
      <c r="C7301" t="s">
        <v>306</v>
      </c>
      <c r="D7301" t="s">
        <v>48</v>
      </c>
      <c r="E7301" t="s">
        <v>307</v>
      </c>
      <c r="F7301" t="s">
        <v>307</v>
      </c>
      <c r="G7301" t="s">
        <v>307</v>
      </c>
      <c r="H7301" t="s">
        <v>307</v>
      </c>
      <c r="I7301" t="s">
        <v>307</v>
      </c>
      <c r="J7301" t="s">
        <v>307</v>
      </c>
      <c r="K7301" t="s">
        <v>307</v>
      </c>
      <c r="L7301" t="s">
        <v>307</v>
      </c>
      <c r="M7301" t="s">
        <v>307</v>
      </c>
      <c r="N7301" t="s">
        <v>307</v>
      </c>
      <c r="O7301" t="s">
        <v>307</v>
      </c>
      <c r="P7301" t="s">
        <v>307</v>
      </c>
      <c r="Q7301" t="s">
        <v>307</v>
      </c>
    </row>
    <row r="7302" spans="1:23" x14ac:dyDescent="0.25">
      <c r="A7302">
        <v>919</v>
      </c>
      <c r="B7302" t="s">
        <v>294</v>
      </c>
      <c r="C7302" t="s">
        <v>44</v>
      </c>
      <c r="D7302" t="s">
        <v>54</v>
      </c>
      <c r="E7302" t="s">
        <v>307</v>
      </c>
      <c r="F7302" t="s">
        <v>307</v>
      </c>
      <c r="G7302" t="s">
        <v>307</v>
      </c>
      <c r="H7302" t="s">
        <v>307</v>
      </c>
      <c r="I7302" t="s">
        <v>307</v>
      </c>
      <c r="J7302" t="s">
        <v>307</v>
      </c>
      <c r="K7302" t="s">
        <v>307</v>
      </c>
      <c r="L7302" t="s">
        <v>307</v>
      </c>
      <c r="M7302" t="s">
        <v>307</v>
      </c>
      <c r="N7302" t="s">
        <v>307</v>
      </c>
      <c r="O7302" t="s">
        <v>307</v>
      </c>
      <c r="P7302" t="s">
        <v>307</v>
      </c>
      <c r="Q7302" t="s">
        <v>307</v>
      </c>
      <c r="R7302" t="s">
        <v>307</v>
      </c>
      <c r="S7302" t="s">
        <v>307</v>
      </c>
      <c r="T7302" t="s">
        <v>307</v>
      </c>
      <c r="U7302" t="s">
        <v>307</v>
      </c>
      <c r="V7302" t="s">
        <v>307</v>
      </c>
      <c r="W7302" t="s">
        <v>307</v>
      </c>
    </row>
    <row r="7303" spans="1:23" x14ac:dyDescent="0.25">
      <c r="A7303">
        <v>919</v>
      </c>
      <c r="B7303" t="s">
        <v>294</v>
      </c>
      <c r="C7303" t="s">
        <v>44</v>
      </c>
      <c r="D7303" t="s">
        <v>55</v>
      </c>
      <c r="E7303" t="s">
        <v>307</v>
      </c>
      <c r="F7303" t="s">
        <v>307</v>
      </c>
      <c r="G7303" t="s">
        <v>307</v>
      </c>
      <c r="H7303" t="s">
        <v>307</v>
      </c>
      <c r="I7303" t="s">
        <v>307</v>
      </c>
      <c r="J7303" t="s">
        <v>307</v>
      </c>
      <c r="K7303" t="s">
        <v>307</v>
      </c>
      <c r="L7303" t="s">
        <v>307</v>
      </c>
      <c r="M7303" t="s">
        <v>307</v>
      </c>
      <c r="N7303" t="s">
        <v>307</v>
      </c>
      <c r="O7303" t="s">
        <v>307</v>
      </c>
      <c r="P7303" t="s">
        <v>307</v>
      </c>
      <c r="Q7303" t="s">
        <v>307</v>
      </c>
      <c r="R7303" t="s">
        <v>307</v>
      </c>
      <c r="S7303" t="s">
        <v>307</v>
      </c>
      <c r="T7303" t="s">
        <v>307</v>
      </c>
      <c r="U7303" t="s">
        <v>307</v>
      </c>
      <c r="V7303" t="s">
        <v>307</v>
      </c>
      <c r="W7303" t="s">
        <v>307</v>
      </c>
    </row>
    <row r="7304" spans="1:23" x14ac:dyDescent="0.25">
      <c r="A7304">
        <v>919</v>
      </c>
      <c r="B7304" t="s">
        <v>294</v>
      </c>
      <c r="C7304" t="s">
        <v>44</v>
      </c>
      <c r="D7304" t="s">
        <v>56</v>
      </c>
      <c r="E7304" t="s">
        <v>307</v>
      </c>
      <c r="F7304" t="s">
        <v>307</v>
      </c>
      <c r="G7304" t="s">
        <v>307</v>
      </c>
      <c r="H7304" t="s">
        <v>307</v>
      </c>
      <c r="I7304" t="s">
        <v>307</v>
      </c>
      <c r="J7304" t="s">
        <v>307</v>
      </c>
      <c r="K7304" t="s">
        <v>307</v>
      </c>
      <c r="L7304" t="s">
        <v>307</v>
      </c>
      <c r="M7304" t="s">
        <v>307</v>
      </c>
      <c r="N7304" t="s">
        <v>307</v>
      </c>
      <c r="O7304" t="s">
        <v>307</v>
      </c>
      <c r="P7304" t="s">
        <v>307</v>
      </c>
      <c r="Q7304" t="s">
        <v>307</v>
      </c>
      <c r="R7304" t="s">
        <v>307</v>
      </c>
      <c r="S7304" t="s">
        <v>307</v>
      </c>
      <c r="T7304" t="s">
        <v>307</v>
      </c>
      <c r="U7304" t="s">
        <v>307</v>
      </c>
      <c r="V7304" t="s">
        <v>307</v>
      </c>
      <c r="W7304" t="s">
        <v>307</v>
      </c>
    </row>
    <row r="7305" spans="1:23" x14ac:dyDescent="0.25">
      <c r="A7305">
        <v>919</v>
      </c>
      <c r="B7305" t="s">
        <v>294</v>
      </c>
      <c r="C7305" t="s">
        <v>44</v>
      </c>
      <c r="D7305" t="s">
        <v>57</v>
      </c>
      <c r="E7305" t="s">
        <v>307</v>
      </c>
      <c r="F7305" t="s">
        <v>307</v>
      </c>
      <c r="G7305" t="s">
        <v>307</v>
      </c>
      <c r="H7305" t="s">
        <v>307</v>
      </c>
      <c r="I7305" t="s">
        <v>307</v>
      </c>
      <c r="J7305" t="s">
        <v>307</v>
      </c>
      <c r="K7305" t="s">
        <v>307</v>
      </c>
      <c r="L7305" t="s">
        <v>307</v>
      </c>
      <c r="M7305" t="s">
        <v>307</v>
      </c>
      <c r="N7305" t="s">
        <v>307</v>
      </c>
      <c r="O7305" t="s">
        <v>307</v>
      </c>
      <c r="P7305" t="s">
        <v>307</v>
      </c>
      <c r="Q7305" t="s">
        <v>307</v>
      </c>
      <c r="R7305" t="s">
        <v>307</v>
      </c>
      <c r="S7305" t="s">
        <v>307</v>
      </c>
      <c r="T7305" t="s">
        <v>307</v>
      </c>
      <c r="U7305" t="s">
        <v>307</v>
      </c>
      <c r="V7305" t="s">
        <v>307</v>
      </c>
      <c r="W7305" t="s">
        <v>307</v>
      </c>
    </row>
    <row r="7306" spans="1:23" x14ac:dyDescent="0.25">
      <c r="A7306">
        <v>919</v>
      </c>
      <c r="B7306" t="s">
        <v>294</v>
      </c>
      <c r="C7306" t="s">
        <v>44</v>
      </c>
      <c r="D7306" t="s">
        <v>58</v>
      </c>
      <c r="E7306" t="s">
        <v>307</v>
      </c>
      <c r="F7306" t="s">
        <v>307</v>
      </c>
      <c r="G7306" t="s">
        <v>307</v>
      </c>
      <c r="H7306" t="s">
        <v>307</v>
      </c>
      <c r="I7306" t="s">
        <v>307</v>
      </c>
      <c r="J7306" t="s">
        <v>307</v>
      </c>
      <c r="K7306" t="s">
        <v>307</v>
      </c>
      <c r="L7306" t="s">
        <v>307</v>
      </c>
      <c r="M7306" t="s">
        <v>307</v>
      </c>
      <c r="N7306" t="s">
        <v>307</v>
      </c>
      <c r="O7306" t="s">
        <v>307</v>
      </c>
      <c r="P7306" t="s">
        <v>307</v>
      </c>
      <c r="Q7306" t="s">
        <v>307</v>
      </c>
      <c r="R7306" t="s">
        <v>307</v>
      </c>
      <c r="S7306" t="s">
        <v>307</v>
      </c>
      <c r="T7306" t="s">
        <v>307</v>
      </c>
      <c r="U7306" t="s">
        <v>307</v>
      </c>
      <c r="V7306" t="s">
        <v>307</v>
      </c>
      <c r="W7306" t="s">
        <v>307</v>
      </c>
    </row>
    <row r="7307" spans="1:23" x14ac:dyDescent="0.25">
      <c r="A7307">
        <v>919</v>
      </c>
      <c r="B7307" t="s">
        <v>294</v>
      </c>
      <c r="C7307" t="s">
        <v>44</v>
      </c>
      <c r="D7307" t="s">
        <v>59</v>
      </c>
      <c r="E7307" t="s">
        <v>307</v>
      </c>
      <c r="F7307" t="s">
        <v>307</v>
      </c>
      <c r="G7307" t="s">
        <v>307</v>
      </c>
      <c r="H7307" t="s">
        <v>307</v>
      </c>
      <c r="I7307" t="s">
        <v>307</v>
      </c>
      <c r="J7307" t="s">
        <v>307</v>
      </c>
      <c r="K7307" t="s">
        <v>307</v>
      </c>
      <c r="L7307" t="s">
        <v>307</v>
      </c>
      <c r="M7307" t="s">
        <v>307</v>
      </c>
      <c r="N7307" t="s">
        <v>307</v>
      </c>
      <c r="O7307" t="s">
        <v>307</v>
      </c>
      <c r="P7307" t="s">
        <v>307</v>
      </c>
      <c r="Q7307" t="s">
        <v>307</v>
      </c>
      <c r="R7307" t="s">
        <v>307</v>
      </c>
      <c r="S7307" t="s">
        <v>307</v>
      </c>
      <c r="T7307" t="s">
        <v>307</v>
      </c>
      <c r="U7307" t="s">
        <v>307</v>
      </c>
      <c r="V7307" t="s">
        <v>307</v>
      </c>
      <c r="W7307" t="s">
        <v>307</v>
      </c>
    </row>
    <row r="7308" spans="1:23" x14ac:dyDescent="0.25">
      <c r="A7308">
        <v>919</v>
      </c>
      <c r="B7308" t="s">
        <v>294</v>
      </c>
      <c r="C7308" t="s">
        <v>44</v>
      </c>
      <c r="D7308" t="s">
        <v>60</v>
      </c>
      <c r="E7308" t="s">
        <v>307</v>
      </c>
      <c r="F7308" t="s">
        <v>307</v>
      </c>
      <c r="G7308" t="s">
        <v>307</v>
      </c>
      <c r="H7308" t="s">
        <v>307</v>
      </c>
      <c r="I7308" t="s">
        <v>307</v>
      </c>
      <c r="J7308" t="s">
        <v>307</v>
      </c>
      <c r="K7308" t="s">
        <v>307</v>
      </c>
      <c r="L7308" t="s">
        <v>307</v>
      </c>
      <c r="M7308" t="s">
        <v>307</v>
      </c>
      <c r="N7308" t="s">
        <v>307</v>
      </c>
      <c r="O7308" t="s">
        <v>307</v>
      </c>
      <c r="P7308" t="s">
        <v>307</v>
      </c>
      <c r="Q7308" t="s">
        <v>307</v>
      </c>
      <c r="R7308" t="s">
        <v>307</v>
      </c>
      <c r="S7308" t="s">
        <v>307</v>
      </c>
      <c r="T7308" t="s">
        <v>307</v>
      </c>
      <c r="U7308" t="s">
        <v>307</v>
      </c>
      <c r="V7308" t="s">
        <v>307</v>
      </c>
      <c r="W7308" t="s">
        <v>307</v>
      </c>
    </row>
    <row r="7309" spans="1:23" x14ac:dyDescent="0.25">
      <c r="A7309">
        <v>919</v>
      </c>
      <c r="B7309" t="s">
        <v>294</v>
      </c>
      <c r="C7309" t="s">
        <v>44</v>
      </c>
      <c r="D7309" t="s">
        <v>61</v>
      </c>
      <c r="E7309" t="s">
        <v>307</v>
      </c>
      <c r="F7309" t="s">
        <v>307</v>
      </c>
      <c r="G7309" t="s">
        <v>307</v>
      </c>
      <c r="H7309" t="s">
        <v>307</v>
      </c>
      <c r="I7309" t="s">
        <v>307</v>
      </c>
      <c r="J7309" t="s">
        <v>307</v>
      </c>
      <c r="K7309" t="s">
        <v>307</v>
      </c>
      <c r="L7309" t="s">
        <v>307</v>
      </c>
      <c r="M7309" t="s">
        <v>307</v>
      </c>
      <c r="N7309" t="s">
        <v>307</v>
      </c>
      <c r="O7309" t="s">
        <v>307</v>
      </c>
      <c r="P7309" t="s">
        <v>307</v>
      </c>
      <c r="Q7309" t="s">
        <v>307</v>
      </c>
      <c r="R7309" t="s">
        <v>307</v>
      </c>
      <c r="S7309" t="s">
        <v>307</v>
      </c>
      <c r="T7309" t="s">
        <v>307</v>
      </c>
      <c r="U7309" t="s">
        <v>307</v>
      </c>
      <c r="V7309" t="s">
        <v>307</v>
      </c>
      <c r="W7309" t="s">
        <v>307</v>
      </c>
    </row>
    <row r="7310" spans="1:23" x14ac:dyDescent="0.25">
      <c r="A7310">
        <v>919</v>
      </c>
      <c r="B7310" t="s">
        <v>294</v>
      </c>
      <c r="C7310" t="s">
        <v>44</v>
      </c>
      <c r="D7310" t="s">
        <v>62</v>
      </c>
      <c r="E7310" t="s">
        <v>307</v>
      </c>
      <c r="F7310" t="s">
        <v>307</v>
      </c>
      <c r="G7310" t="s">
        <v>307</v>
      </c>
      <c r="H7310" t="s">
        <v>307</v>
      </c>
      <c r="I7310" t="s">
        <v>307</v>
      </c>
      <c r="J7310" t="s">
        <v>307</v>
      </c>
      <c r="K7310" t="s">
        <v>307</v>
      </c>
      <c r="L7310" t="s">
        <v>307</v>
      </c>
      <c r="M7310" t="s">
        <v>307</v>
      </c>
      <c r="N7310" t="s">
        <v>307</v>
      </c>
      <c r="O7310" t="s">
        <v>307</v>
      </c>
      <c r="P7310" t="s">
        <v>307</v>
      </c>
      <c r="Q7310" t="s">
        <v>307</v>
      </c>
      <c r="R7310" t="s">
        <v>307</v>
      </c>
      <c r="S7310" t="s">
        <v>307</v>
      </c>
      <c r="T7310" t="s">
        <v>307</v>
      </c>
      <c r="U7310" t="s">
        <v>307</v>
      </c>
      <c r="V7310" t="s">
        <v>307</v>
      </c>
      <c r="W7310" t="s">
        <v>307</v>
      </c>
    </row>
    <row r="7311" spans="1:23" x14ac:dyDescent="0.25">
      <c r="A7311">
        <v>919</v>
      </c>
      <c r="B7311" t="s">
        <v>294</v>
      </c>
      <c r="C7311" t="s">
        <v>450</v>
      </c>
      <c r="D7311" t="s">
        <v>48</v>
      </c>
      <c r="E7311" t="s">
        <v>307</v>
      </c>
      <c r="F7311" t="s">
        <v>307</v>
      </c>
      <c r="G7311" t="s">
        <v>307</v>
      </c>
      <c r="H7311" t="s">
        <v>307</v>
      </c>
      <c r="I7311" t="s">
        <v>307</v>
      </c>
      <c r="J7311" t="s">
        <v>307</v>
      </c>
      <c r="K7311" t="s">
        <v>307</v>
      </c>
      <c r="L7311" t="s">
        <v>307</v>
      </c>
      <c r="M7311" t="s">
        <v>307</v>
      </c>
      <c r="N7311" t="s">
        <v>307</v>
      </c>
      <c r="O7311" t="s">
        <v>307</v>
      </c>
      <c r="P7311" t="s">
        <v>307</v>
      </c>
      <c r="Q7311" t="s">
        <v>307</v>
      </c>
      <c r="R7311" t="s">
        <v>307</v>
      </c>
    </row>
    <row r="7312" spans="1:23" x14ac:dyDescent="0.25">
      <c r="A7312">
        <v>919</v>
      </c>
      <c r="B7312" t="s">
        <v>294</v>
      </c>
      <c r="C7312" t="s">
        <v>449</v>
      </c>
      <c r="D7312" t="s">
        <v>48</v>
      </c>
      <c r="E7312" t="s">
        <v>307</v>
      </c>
      <c r="F7312" t="s">
        <v>307</v>
      </c>
      <c r="G7312" t="s">
        <v>307</v>
      </c>
      <c r="H7312" t="s">
        <v>307</v>
      </c>
      <c r="I7312" t="s">
        <v>307</v>
      </c>
      <c r="J7312" t="s">
        <v>307</v>
      </c>
      <c r="K7312" t="s">
        <v>307</v>
      </c>
      <c r="L7312" t="s">
        <v>307</v>
      </c>
      <c r="M7312" t="s">
        <v>307</v>
      </c>
      <c r="N7312" t="s">
        <v>307</v>
      </c>
      <c r="O7312" t="s">
        <v>307</v>
      </c>
      <c r="P7312" t="s">
        <v>307</v>
      </c>
      <c r="Q7312" t="s">
        <v>307</v>
      </c>
      <c r="R7312" t="s">
        <v>307</v>
      </c>
    </row>
    <row r="7313" spans="1:26" x14ac:dyDescent="0.25">
      <c r="A7313">
        <v>919</v>
      </c>
      <c r="B7313" t="s">
        <v>294</v>
      </c>
      <c r="C7313" t="s">
        <v>475</v>
      </c>
      <c r="D7313" t="s">
        <v>48</v>
      </c>
      <c r="E7313" t="s">
        <v>307</v>
      </c>
      <c r="F7313" t="s">
        <v>307</v>
      </c>
      <c r="G7313" t="s">
        <v>307</v>
      </c>
    </row>
    <row r="7314" spans="1:26" x14ac:dyDescent="0.25">
      <c r="A7314">
        <v>919</v>
      </c>
      <c r="B7314" t="s">
        <v>294</v>
      </c>
      <c r="C7314" t="s">
        <v>42</v>
      </c>
      <c r="D7314" t="s">
        <v>48</v>
      </c>
      <c r="E7314" t="s">
        <v>307</v>
      </c>
      <c r="F7314" t="s">
        <v>307</v>
      </c>
      <c r="G7314" t="s">
        <v>307</v>
      </c>
      <c r="H7314" t="s">
        <v>307</v>
      </c>
      <c r="I7314" t="s">
        <v>307</v>
      </c>
      <c r="J7314" t="s">
        <v>307</v>
      </c>
      <c r="K7314" t="s">
        <v>307</v>
      </c>
      <c r="L7314" t="s">
        <v>307</v>
      </c>
      <c r="M7314" t="s">
        <v>307</v>
      </c>
      <c r="N7314" t="s">
        <v>307</v>
      </c>
      <c r="O7314" t="s">
        <v>307</v>
      </c>
      <c r="P7314" t="s">
        <v>307</v>
      </c>
      <c r="Q7314" t="s">
        <v>307</v>
      </c>
      <c r="R7314" t="s">
        <v>307</v>
      </c>
      <c r="S7314" t="s">
        <v>307</v>
      </c>
      <c r="T7314" t="s">
        <v>307</v>
      </c>
      <c r="U7314" t="s">
        <v>307</v>
      </c>
      <c r="V7314" t="s">
        <v>307</v>
      </c>
      <c r="W7314" t="s">
        <v>307</v>
      </c>
      <c r="X7314" t="s">
        <v>307</v>
      </c>
      <c r="Y7314" t="s">
        <v>307</v>
      </c>
      <c r="Z7314" t="s">
        <v>307</v>
      </c>
    </row>
    <row r="7315" spans="1:26" x14ac:dyDescent="0.25">
      <c r="A7315">
        <v>920</v>
      </c>
      <c r="B7315" t="s">
        <v>295</v>
      </c>
      <c r="C7315" t="s">
        <v>43</v>
      </c>
      <c r="D7315" t="s">
        <v>54</v>
      </c>
      <c r="E7315" t="s">
        <v>307</v>
      </c>
      <c r="F7315" t="s">
        <v>307</v>
      </c>
      <c r="G7315" t="s">
        <v>307</v>
      </c>
      <c r="H7315" t="s">
        <v>307</v>
      </c>
      <c r="I7315" t="s">
        <v>307</v>
      </c>
      <c r="J7315" t="s">
        <v>307</v>
      </c>
      <c r="K7315" t="s">
        <v>307</v>
      </c>
      <c r="L7315" t="s">
        <v>307</v>
      </c>
      <c r="M7315" t="s">
        <v>307</v>
      </c>
      <c r="N7315" t="s">
        <v>307</v>
      </c>
      <c r="O7315" t="s">
        <v>307</v>
      </c>
      <c r="P7315" t="s">
        <v>307</v>
      </c>
      <c r="Q7315" t="s">
        <v>307</v>
      </c>
      <c r="R7315" t="s">
        <v>307</v>
      </c>
      <c r="S7315" t="s">
        <v>307</v>
      </c>
      <c r="T7315" t="s">
        <v>307</v>
      </c>
      <c r="U7315" t="s">
        <v>307</v>
      </c>
      <c r="V7315" t="s">
        <v>307</v>
      </c>
      <c r="W7315" t="s">
        <v>307</v>
      </c>
    </row>
    <row r="7316" spans="1:26" x14ac:dyDescent="0.25">
      <c r="A7316">
        <v>920</v>
      </c>
      <c r="B7316" t="s">
        <v>295</v>
      </c>
      <c r="C7316" t="s">
        <v>43</v>
      </c>
      <c r="D7316" t="s">
        <v>55</v>
      </c>
      <c r="E7316" t="s">
        <v>307</v>
      </c>
      <c r="F7316" t="s">
        <v>307</v>
      </c>
      <c r="G7316" t="s">
        <v>307</v>
      </c>
      <c r="H7316" t="s">
        <v>307</v>
      </c>
      <c r="I7316" t="s">
        <v>307</v>
      </c>
      <c r="J7316" t="s">
        <v>307</v>
      </c>
      <c r="K7316" t="s">
        <v>307</v>
      </c>
      <c r="L7316" t="s">
        <v>307</v>
      </c>
      <c r="M7316" t="s">
        <v>307</v>
      </c>
      <c r="N7316" t="s">
        <v>307</v>
      </c>
      <c r="O7316" t="s">
        <v>307</v>
      </c>
      <c r="P7316" t="s">
        <v>307</v>
      </c>
      <c r="Q7316" t="s">
        <v>307</v>
      </c>
      <c r="R7316" t="s">
        <v>307</v>
      </c>
      <c r="S7316" t="s">
        <v>307</v>
      </c>
      <c r="T7316" t="s">
        <v>307</v>
      </c>
      <c r="U7316" t="s">
        <v>307</v>
      </c>
      <c r="V7316" t="s">
        <v>307</v>
      </c>
      <c r="W7316" t="s">
        <v>307</v>
      </c>
    </row>
    <row r="7317" spans="1:26" x14ac:dyDescent="0.25">
      <c r="A7317">
        <v>920</v>
      </c>
      <c r="B7317" t="s">
        <v>295</v>
      </c>
      <c r="C7317" t="s">
        <v>43</v>
      </c>
      <c r="D7317" t="s">
        <v>56</v>
      </c>
      <c r="E7317" t="s">
        <v>307</v>
      </c>
      <c r="F7317" t="s">
        <v>307</v>
      </c>
      <c r="G7317" t="s">
        <v>307</v>
      </c>
      <c r="H7317" t="s">
        <v>307</v>
      </c>
      <c r="I7317" t="s">
        <v>307</v>
      </c>
      <c r="J7317" t="s">
        <v>307</v>
      </c>
      <c r="K7317" t="s">
        <v>307</v>
      </c>
      <c r="L7317" t="s">
        <v>307</v>
      </c>
      <c r="M7317" t="s">
        <v>307</v>
      </c>
      <c r="N7317" t="s">
        <v>307</v>
      </c>
      <c r="O7317" t="s">
        <v>307</v>
      </c>
      <c r="P7317" t="s">
        <v>307</v>
      </c>
      <c r="Q7317" t="s">
        <v>307</v>
      </c>
      <c r="R7317" t="s">
        <v>307</v>
      </c>
      <c r="S7317" t="s">
        <v>307</v>
      </c>
      <c r="T7317" t="s">
        <v>307</v>
      </c>
      <c r="U7317" t="s">
        <v>307</v>
      </c>
      <c r="V7317" t="s">
        <v>307</v>
      </c>
      <c r="W7317" t="s">
        <v>307</v>
      </c>
    </row>
    <row r="7318" spans="1:26" x14ac:dyDescent="0.25">
      <c r="A7318">
        <v>920</v>
      </c>
      <c r="B7318" t="s">
        <v>295</v>
      </c>
      <c r="C7318" t="s">
        <v>43</v>
      </c>
      <c r="D7318" t="s">
        <v>57</v>
      </c>
      <c r="E7318" t="s">
        <v>307</v>
      </c>
      <c r="F7318" t="s">
        <v>307</v>
      </c>
      <c r="G7318" t="s">
        <v>307</v>
      </c>
      <c r="H7318" t="s">
        <v>307</v>
      </c>
      <c r="I7318" t="s">
        <v>307</v>
      </c>
      <c r="J7318" t="s">
        <v>307</v>
      </c>
      <c r="K7318" t="s">
        <v>307</v>
      </c>
      <c r="L7318" t="s">
        <v>307</v>
      </c>
      <c r="M7318" t="s">
        <v>307</v>
      </c>
      <c r="N7318" t="s">
        <v>307</v>
      </c>
      <c r="O7318" t="s">
        <v>307</v>
      </c>
      <c r="P7318" t="s">
        <v>307</v>
      </c>
      <c r="Q7318" t="s">
        <v>307</v>
      </c>
      <c r="R7318" t="s">
        <v>307</v>
      </c>
      <c r="S7318" t="s">
        <v>307</v>
      </c>
      <c r="T7318" t="s">
        <v>307</v>
      </c>
      <c r="U7318" t="s">
        <v>307</v>
      </c>
      <c r="V7318" t="s">
        <v>307</v>
      </c>
      <c r="W7318" t="s">
        <v>307</v>
      </c>
    </row>
    <row r="7319" spans="1:26" x14ac:dyDescent="0.25">
      <c r="A7319">
        <v>920</v>
      </c>
      <c r="B7319" t="s">
        <v>295</v>
      </c>
      <c r="C7319" t="s">
        <v>43</v>
      </c>
      <c r="D7319" t="s">
        <v>58</v>
      </c>
      <c r="E7319" t="s">
        <v>307</v>
      </c>
      <c r="F7319" t="s">
        <v>307</v>
      </c>
      <c r="G7319" t="s">
        <v>307</v>
      </c>
      <c r="H7319" t="s">
        <v>307</v>
      </c>
      <c r="I7319" t="s">
        <v>307</v>
      </c>
      <c r="J7319" t="s">
        <v>307</v>
      </c>
      <c r="K7319" t="s">
        <v>307</v>
      </c>
      <c r="L7319" t="s">
        <v>307</v>
      </c>
      <c r="M7319" t="s">
        <v>307</v>
      </c>
      <c r="N7319" t="s">
        <v>307</v>
      </c>
      <c r="O7319" t="s">
        <v>307</v>
      </c>
      <c r="P7319" t="s">
        <v>307</v>
      </c>
      <c r="Q7319" t="s">
        <v>307</v>
      </c>
      <c r="R7319" t="s">
        <v>307</v>
      </c>
      <c r="S7319" t="s">
        <v>307</v>
      </c>
      <c r="T7319" t="s">
        <v>307</v>
      </c>
      <c r="U7319" t="s">
        <v>307</v>
      </c>
      <c r="V7319" t="s">
        <v>307</v>
      </c>
      <c r="W7319" t="s">
        <v>307</v>
      </c>
    </row>
    <row r="7320" spans="1:26" x14ac:dyDescent="0.25">
      <c r="A7320">
        <v>920</v>
      </c>
      <c r="B7320" t="s">
        <v>295</v>
      </c>
      <c r="C7320" t="s">
        <v>43</v>
      </c>
      <c r="D7320" t="s">
        <v>59</v>
      </c>
      <c r="E7320" t="s">
        <v>307</v>
      </c>
      <c r="F7320" t="s">
        <v>307</v>
      </c>
      <c r="G7320" t="s">
        <v>307</v>
      </c>
      <c r="H7320" t="s">
        <v>307</v>
      </c>
      <c r="I7320" t="s">
        <v>307</v>
      </c>
      <c r="J7320" t="s">
        <v>307</v>
      </c>
      <c r="K7320" t="s">
        <v>307</v>
      </c>
      <c r="L7320" t="s">
        <v>307</v>
      </c>
      <c r="M7320" t="s">
        <v>307</v>
      </c>
      <c r="N7320" t="s">
        <v>307</v>
      </c>
      <c r="O7320" t="s">
        <v>307</v>
      </c>
      <c r="P7320" t="s">
        <v>307</v>
      </c>
      <c r="Q7320" t="s">
        <v>307</v>
      </c>
      <c r="R7320" t="s">
        <v>307</v>
      </c>
      <c r="S7320" t="s">
        <v>307</v>
      </c>
      <c r="T7320" t="s">
        <v>307</v>
      </c>
      <c r="U7320" t="s">
        <v>307</v>
      </c>
      <c r="V7320" t="s">
        <v>307</v>
      </c>
      <c r="W7320" t="s">
        <v>307</v>
      </c>
    </row>
    <row r="7321" spans="1:26" x14ac:dyDescent="0.25">
      <c r="A7321">
        <v>920</v>
      </c>
      <c r="B7321" t="s">
        <v>295</v>
      </c>
      <c r="C7321" t="s">
        <v>43</v>
      </c>
      <c r="D7321" t="s">
        <v>60</v>
      </c>
      <c r="E7321" t="s">
        <v>307</v>
      </c>
      <c r="F7321" t="s">
        <v>307</v>
      </c>
      <c r="G7321" t="s">
        <v>307</v>
      </c>
      <c r="H7321" t="s">
        <v>307</v>
      </c>
      <c r="I7321" t="s">
        <v>307</v>
      </c>
      <c r="J7321" t="s">
        <v>307</v>
      </c>
      <c r="K7321" t="s">
        <v>307</v>
      </c>
      <c r="L7321" t="s">
        <v>307</v>
      </c>
      <c r="M7321" t="s">
        <v>307</v>
      </c>
      <c r="N7321" t="s">
        <v>307</v>
      </c>
      <c r="O7321" t="s">
        <v>307</v>
      </c>
      <c r="P7321" t="s">
        <v>307</v>
      </c>
      <c r="Q7321" t="s">
        <v>307</v>
      </c>
      <c r="R7321" t="s">
        <v>307</v>
      </c>
      <c r="S7321" t="s">
        <v>307</v>
      </c>
      <c r="T7321" t="s">
        <v>307</v>
      </c>
      <c r="U7321" t="s">
        <v>307</v>
      </c>
      <c r="V7321" t="s">
        <v>307</v>
      </c>
      <c r="W7321" t="s">
        <v>307</v>
      </c>
    </row>
    <row r="7322" spans="1:26" x14ac:dyDescent="0.25">
      <c r="A7322">
        <v>920</v>
      </c>
      <c r="B7322" t="s">
        <v>295</v>
      </c>
      <c r="C7322" t="s">
        <v>43</v>
      </c>
      <c r="D7322" t="s">
        <v>61</v>
      </c>
      <c r="E7322" t="s">
        <v>307</v>
      </c>
      <c r="F7322" t="s">
        <v>307</v>
      </c>
      <c r="G7322" t="s">
        <v>307</v>
      </c>
      <c r="H7322" t="s">
        <v>307</v>
      </c>
      <c r="I7322" t="s">
        <v>307</v>
      </c>
      <c r="J7322" t="s">
        <v>307</v>
      </c>
      <c r="K7322" t="s">
        <v>307</v>
      </c>
      <c r="L7322" t="s">
        <v>307</v>
      </c>
      <c r="M7322" t="s">
        <v>307</v>
      </c>
      <c r="N7322" t="s">
        <v>307</v>
      </c>
      <c r="O7322" t="s">
        <v>307</v>
      </c>
      <c r="P7322" t="s">
        <v>307</v>
      </c>
      <c r="Q7322" t="s">
        <v>307</v>
      </c>
      <c r="R7322" t="s">
        <v>307</v>
      </c>
      <c r="S7322" t="s">
        <v>307</v>
      </c>
      <c r="T7322" t="s">
        <v>307</v>
      </c>
      <c r="U7322" t="s">
        <v>307</v>
      </c>
      <c r="V7322" t="s">
        <v>307</v>
      </c>
      <c r="W7322" t="s">
        <v>307</v>
      </c>
    </row>
    <row r="7323" spans="1:26" x14ac:dyDescent="0.25">
      <c r="A7323">
        <v>920</v>
      </c>
      <c r="B7323" t="s">
        <v>295</v>
      </c>
      <c r="C7323" t="s">
        <v>43</v>
      </c>
      <c r="D7323" t="s">
        <v>62</v>
      </c>
      <c r="E7323" t="s">
        <v>307</v>
      </c>
      <c r="F7323" t="s">
        <v>307</v>
      </c>
      <c r="G7323" t="s">
        <v>307</v>
      </c>
      <c r="H7323" t="s">
        <v>307</v>
      </c>
      <c r="I7323" t="s">
        <v>307</v>
      </c>
      <c r="J7323" t="s">
        <v>307</v>
      </c>
      <c r="K7323" t="s">
        <v>307</v>
      </c>
      <c r="L7323" t="s">
        <v>307</v>
      </c>
      <c r="M7323" t="s">
        <v>307</v>
      </c>
      <c r="N7323" t="s">
        <v>307</v>
      </c>
      <c r="O7323" t="s">
        <v>307</v>
      </c>
      <c r="P7323" t="s">
        <v>307</v>
      </c>
      <c r="Q7323" t="s">
        <v>307</v>
      </c>
      <c r="R7323" t="s">
        <v>307</v>
      </c>
      <c r="S7323" t="s">
        <v>307</v>
      </c>
      <c r="T7323" t="s">
        <v>307</v>
      </c>
      <c r="U7323" t="s">
        <v>307</v>
      </c>
      <c r="V7323" t="s">
        <v>307</v>
      </c>
      <c r="W7323" t="s">
        <v>307</v>
      </c>
    </row>
    <row r="7324" spans="1:26" x14ac:dyDescent="0.25">
      <c r="A7324">
        <v>920</v>
      </c>
      <c r="B7324" t="s">
        <v>295</v>
      </c>
      <c r="C7324" t="s">
        <v>476</v>
      </c>
      <c r="D7324" t="s">
        <v>48</v>
      </c>
      <c r="E7324" t="s">
        <v>307</v>
      </c>
      <c r="F7324" t="s">
        <v>307</v>
      </c>
      <c r="G7324" t="s">
        <v>307</v>
      </c>
    </row>
    <row r="7325" spans="1:26" x14ac:dyDescent="0.25">
      <c r="A7325">
        <v>920</v>
      </c>
      <c r="B7325" t="s">
        <v>295</v>
      </c>
      <c r="C7325" t="s">
        <v>477</v>
      </c>
      <c r="D7325" t="s">
        <v>48</v>
      </c>
      <c r="E7325" t="s">
        <v>307</v>
      </c>
      <c r="F7325" t="s">
        <v>307</v>
      </c>
      <c r="G7325" t="s">
        <v>307</v>
      </c>
    </row>
    <row r="7326" spans="1:26" x14ac:dyDescent="0.25">
      <c r="A7326">
        <v>920</v>
      </c>
      <c r="B7326" t="s">
        <v>295</v>
      </c>
      <c r="C7326" t="s">
        <v>45</v>
      </c>
      <c r="D7326" t="s">
        <v>63</v>
      </c>
      <c r="E7326" t="s">
        <v>307</v>
      </c>
      <c r="F7326" t="s">
        <v>307</v>
      </c>
      <c r="G7326" t="s">
        <v>307</v>
      </c>
      <c r="H7326" t="s">
        <v>307</v>
      </c>
      <c r="I7326" t="s">
        <v>307</v>
      </c>
      <c r="J7326" t="s">
        <v>307</v>
      </c>
      <c r="K7326" t="s">
        <v>307</v>
      </c>
      <c r="L7326" t="s">
        <v>307</v>
      </c>
      <c r="M7326" t="s">
        <v>307</v>
      </c>
      <c r="N7326" t="s">
        <v>307</v>
      </c>
      <c r="O7326" t="s">
        <v>307</v>
      </c>
      <c r="P7326" t="s">
        <v>307</v>
      </c>
      <c r="Q7326" t="s">
        <v>307</v>
      </c>
      <c r="R7326" t="s">
        <v>307</v>
      </c>
      <c r="S7326" t="s">
        <v>307</v>
      </c>
      <c r="T7326" t="s">
        <v>307</v>
      </c>
      <c r="U7326" t="s">
        <v>307</v>
      </c>
      <c r="V7326" t="s">
        <v>307</v>
      </c>
      <c r="W7326" t="s">
        <v>307</v>
      </c>
    </row>
    <row r="7327" spans="1:26" x14ac:dyDescent="0.25">
      <c r="A7327">
        <v>920</v>
      </c>
      <c r="B7327" t="s">
        <v>295</v>
      </c>
      <c r="C7327" t="s">
        <v>45</v>
      </c>
      <c r="D7327" t="s">
        <v>64</v>
      </c>
      <c r="E7327" t="s">
        <v>307</v>
      </c>
      <c r="F7327" t="s">
        <v>307</v>
      </c>
      <c r="G7327" t="s">
        <v>307</v>
      </c>
      <c r="H7327" t="s">
        <v>307</v>
      </c>
      <c r="I7327" t="s">
        <v>307</v>
      </c>
      <c r="J7327" t="s">
        <v>307</v>
      </c>
      <c r="K7327" t="s">
        <v>307</v>
      </c>
      <c r="L7327" t="s">
        <v>307</v>
      </c>
      <c r="M7327" t="s">
        <v>307</v>
      </c>
      <c r="N7327" t="s">
        <v>307</v>
      </c>
      <c r="O7327" t="s">
        <v>307</v>
      </c>
      <c r="P7327" t="s">
        <v>307</v>
      </c>
      <c r="Q7327" t="s">
        <v>307</v>
      </c>
      <c r="R7327" t="s">
        <v>307</v>
      </c>
      <c r="S7327" t="s">
        <v>307</v>
      </c>
      <c r="T7327" t="s">
        <v>307</v>
      </c>
      <c r="U7327" t="s">
        <v>307</v>
      </c>
      <c r="V7327" t="s">
        <v>307</v>
      </c>
      <c r="W7327" t="s">
        <v>307</v>
      </c>
    </row>
    <row r="7328" spans="1:26" x14ac:dyDescent="0.25">
      <c r="A7328">
        <v>920</v>
      </c>
      <c r="B7328" t="s">
        <v>295</v>
      </c>
      <c r="C7328" t="s">
        <v>40</v>
      </c>
      <c r="D7328" t="s">
        <v>52</v>
      </c>
      <c r="E7328" t="s">
        <v>307</v>
      </c>
      <c r="F7328" t="s">
        <v>307</v>
      </c>
      <c r="G7328" t="s">
        <v>307</v>
      </c>
      <c r="H7328" t="s">
        <v>307</v>
      </c>
      <c r="I7328" t="s">
        <v>307</v>
      </c>
      <c r="J7328" t="s">
        <v>307</v>
      </c>
      <c r="K7328" t="s">
        <v>307</v>
      </c>
      <c r="L7328" t="s">
        <v>307</v>
      </c>
      <c r="M7328" t="s">
        <v>307</v>
      </c>
      <c r="N7328" t="s">
        <v>307</v>
      </c>
      <c r="O7328" t="s">
        <v>307</v>
      </c>
      <c r="P7328" t="s">
        <v>307</v>
      </c>
      <c r="Q7328" t="s">
        <v>307</v>
      </c>
      <c r="R7328" t="s">
        <v>307</v>
      </c>
      <c r="S7328" t="s">
        <v>307</v>
      </c>
      <c r="T7328" t="s">
        <v>307</v>
      </c>
      <c r="U7328" t="s">
        <v>307</v>
      </c>
      <c r="V7328" t="s">
        <v>307</v>
      </c>
      <c r="W7328" t="s">
        <v>307</v>
      </c>
      <c r="X7328" t="s">
        <v>307</v>
      </c>
      <c r="Y7328" t="s">
        <v>307</v>
      </c>
      <c r="Z7328" t="s">
        <v>307</v>
      </c>
    </row>
    <row r="7329" spans="1:42" x14ac:dyDescent="0.25">
      <c r="A7329">
        <v>920</v>
      </c>
      <c r="B7329" t="s">
        <v>295</v>
      </c>
      <c r="C7329" t="s">
        <v>40</v>
      </c>
      <c r="D7329" t="s">
        <v>53</v>
      </c>
      <c r="E7329" t="s">
        <v>307</v>
      </c>
      <c r="F7329" t="s">
        <v>307</v>
      </c>
      <c r="G7329" t="s">
        <v>307</v>
      </c>
      <c r="H7329" t="s">
        <v>307</v>
      </c>
      <c r="I7329" t="s">
        <v>307</v>
      </c>
      <c r="J7329" t="s">
        <v>307</v>
      </c>
      <c r="K7329" t="s">
        <v>307</v>
      </c>
      <c r="L7329" t="s">
        <v>307</v>
      </c>
      <c r="M7329" t="s">
        <v>307</v>
      </c>
      <c r="N7329" t="s">
        <v>307</v>
      </c>
      <c r="O7329" t="s">
        <v>307</v>
      </c>
      <c r="P7329" t="s">
        <v>307</v>
      </c>
      <c r="Q7329" t="s">
        <v>307</v>
      </c>
      <c r="R7329" t="s">
        <v>307</v>
      </c>
      <c r="S7329" t="s">
        <v>307</v>
      </c>
      <c r="T7329" t="s">
        <v>307</v>
      </c>
      <c r="U7329" t="s">
        <v>307</v>
      </c>
      <c r="V7329" t="s">
        <v>307</v>
      </c>
      <c r="W7329" t="s">
        <v>307</v>
      </c>
      <c r="X7329" t="s">
        <v>307</v>
      </c>
      <c r="Y7329" t="s">
        <v>307</v>
      </c>
      <c r="Z7329" t="s">
        <v>307</v>
      </c>
    </row>
    <row r="7330" spans="1:42" x14ac:dyDescent="0.25">
      <c r="A7330">
        <v>920</v>
      </c>
      <c r="B7330" t="s">
        <v>295</v>
      </c>
      <c r="C7330" t="s">
        <v>39</v>
      </c>
      <c r="D7330" t="s">
        <v>50</v>
      </c>
      <c r="E7330" t="s">
        <v>307</v>
      </c>
      <c r="F7330" t="s">
        <v>307</v>
      </c>
      <c r="G7330" t="s">
        <v>307</v>
      </c>
      <c r="H7330" t="s">
        <v>307</v>
      </c>
      <c r="I7330" t="s">
        <v>307</v>
      </c>
      <c r="J7330" t="s">
        <v>307</v>
      </c>
      <c r="K7330" t="s">
        <v>307</v>
      </c>
      <c r="L7330" t="s">
        <v>307</v>
      </c>
      <c r="M7330" t="s">
        <v>307</v>
      </c>
      <c r="N7330" t="s">
        <v>307</v>
      </c>
      <c r="O7330" t="s">
        <v>307</v>
      </c>
      <c r="P7330" t="s">
        <v>307</v>
      </c>
      <c r="Q7330" t="s">
        <v>307</v>
      </c>
      <c r="R7330" t="s">
        <v>307</v>
      </c>
      <c r="S7330" t="s">
        <v>307</v>
      </c>
      <c r="T7330" t="s">
        <v>307</v>
      </c>
      <c r="U7330" t="s">
        <v>307</v>
      </c>
      <c r="V7330" t="s">
        <v>307</v>
      </c>
      <c r="W7330" t="s">
        <v>307</v>
      </c>
      <c r="X7330" t="s">
        <v>307</v>
      </c>
      <c r="Y7330" t="s">
        <v>307</v>
      </c>
      <c r="Z7330" t="s">
        <v>307</v>
      </c>
      <c r="AA7330" t="s">
        <v>307</v>
      </c>
      <c r="AB7330" t="s">
        <v>307</v>
      </c>
      <c r="AC7330" t="s">
        <v>307</v>
      </c>
      <c r="AD7330" t="s">
        <v>307</v>
      </c>
      <c r="AE7330" t="s">
        <v>307</v>
      </c>
      <c r="AF7330" t="s">
        <v>307</v>
      </c>
      <c r="AG7330" t="s">
        <v>307</v>
      </c>
      <c r="AH7330" t="s">
        <v>307</v>
      </c>
      <c r="AI7330" t="s">
        <v>307</v>
      </c>
      <c r="AJ7330" t="s">
        <v>307</v>
      </c>
      <c r="AK7330" t="s">
        <v>307</v>
      </c>
      <c r="AL7330" t="s">
        <v>307</v>
      </c>
      <c r="AM7330" t="s">
        <v>307</v>
      </c>
      <c r="AN7330" t="s">
        <v>307</v>
      </c>
      <c r="AO7330" t="s">
        <v>307</v>
      </c>
      <c r="AP7330" t="s">
        <v>307</v>
      </c>
    </row>
    <row r="7331" spans="1:42" x14ac:dyDescent="0.25">
      <c r="A7331">
        <v>920</v>
      </c>
      <c r="B7331" t="s">
        <v>295</v>
      </c>
      <c r="C7331" t="s">
        <v>39</v>
      </c>
      <c r="D7331" t="s">
        <v>48</v>
      </c>
      <c r="E7331" t="s">
        <v>307</v>
      </c>
      <c r="F7331" t="s">
        <v>307</v>
      </c>
      <c r="G7331" t="s">
        <v>307</v>
      </c>
      <c r="H7331" t="s">
        <v>307</v>
      </c>
      <c r="I7331" t="s">
        <v>307</v>
      </c>
      <c r="J7331" t="s">
        <v>307</v>
      </c>
      <c r="K7331" t="s">
        <v>307</v>
      </c>
      <c r="L7331" t="s">
        <v>307</v>
      </c>
      <c r="M7331" t="s">
        <v>307</v>
      </c>
      <c r="N7331" t="s">
        <v>307</v>
      </c>
      <c r="O7331" t="s">
        <v>307</v>
      </c>
      <c r="P7331" t="s">
        <v>307</v>
      </c>
      <c r="Q7331" t="s">
        <v>307</v>
      </c>
      <c r="R7331" t="s">
        <v>307</v>
      </c>
      <c r="S7331" t="s">
        <v>307</v>
      </c>
      <c r="T7331" t="s">
        <v>307</v>
      </c>
      <c r="U7331" t="s">
        <v>307</v>
      </c>
      <c r="V7331" t="s">
        <v>307</v>
      </c>
      <c r="W7331" t="s">
        <v>307</v>
      </c>
      <c r="X7331" t="s">
        <v>307</v>
      </c>
      <c r="Y7331" t="s">
        <v>307</v>
      </c>
      <c r="Z7331" t="s">
        <v>307</v>
      </c>
      <c r="AA7331" t="s">
        <v>307</v>
      </c>
      <c r="AB7331" t="s">
        <v>307</v>
      </c>
      <c r="AC7331" t="s">
        <v>307</v>
      </c>
      <c r="AD7331" t="s">
        <v>307</v>
      </c>
      <c r="AE7331" t="s">
        <v>307</v>
      </c>
      <c r="AF7331" t="s">
        <v>307</v>
      </c>
      <c r="AG7331" t="s">
        <v>307</v>
      </c>
      <c r="AH7331" t="s">
        <v>307</v>
      </c>
      <c r="AI7331" t="s">
        <v>307</v>
      </c>
      <c r="AJ7331" t="s">
        <v>307</v>
      </c>
      <c r="AK7331" t="s">
        <v>307</v>
      </c>
      <c r="AL7331" t="s">
        <v>307</v>
      </c>
      <c r="AM7331" t="s">
        <v>307</v>
      </c>
      <c r="AN7331" t="s">
        <v>307</v>
      </c>
      <c r="AO7331" t="s">
        <v>307</v>
      </c>
      <c r="AP7331" t="s">
        <v>307</v>
      </c>
    </row>
    <row r="7332" spans="1:42" x14ac:dyDescent="0.25">
      <c r="A7332">
        <v>920</v>
      </c>
      <c r="B7332" t="s">
        <v>295</v>
      </c>
      <c r="C7332" t="s">
        <v>39</v>
      </c>
      <c r="D7332" t="s">
        <v>51</v>
      </c>
      <c r="E7332" t="s">
        <v>307</v>
      </c>
      <c r="F7332" t="s">
        <v>307</v>
      </c>
      <c r="G7332" t="s">
        <v>307</v>
      </c>
      <c r="H7332" t="s">
        <v>307</v>
      </c>
      <c r="I7332" t="s">
        <v>307</v>
      </c>
      <c r="J7332" t="s">
        <v>307</v>
      </c>
      <c r="K7332" t="s">
        <v>307</v>
      </c>
      <c r="L7332" t="s">
        <v>307</v>
      </c>
      <c r="M7332" t="s">
        <v>307</v>
      </c>
      <c r="N7332" t="s">
        <v>307</v>
      </c>
      <c r="O7332" t="s">
        <v>307</v>
      </c>
      <c r="P7332" t="s">
        <v>307</v>
      </c>
      <c r="Q7332" t="s">
        <v>307</v>
      </c>
      <c r="R7332" t="s">
        <v>307</v>
      </c>
      <c r="S7332" t="s">
        <v>307</v>
      </c>
      <c r="T7332" t="s">
        <v>307</v>
      </c>
      <c r="U7332" t="s">
        <v>307</v>
      </c>
      <c r="V7332" t="s">
        <v>307</v>
      </c>
      <c r="W7332" t="s">
        <v>307</v>
      </c>
      <c r="X7332" t="s">
        <v>307</v>
      </c>
      <c r="Y7332" t="s">
        <v>307</v>
      </c>
      <c r="Z7332" t="s">
        <v>307</v>
      </c>
      <c r="AA7332" t="s">
        <v>307</v>
      </c>
      <c r="AB7332" t="s">
        <v>307</v>
      </c>
      <c r="AC7332" t="s">
        <v>307</v>
      </c>
      <c r="AD7332" t="s">
        <v>307</v>
      </c>
      <c r="AE7332" t="s">
        <v>307</v>
      </c>
      <c r="AF7332" t="s">
        <v>307</v>
      </c>
      <c r="AG7332" t="s">
        <v>307</v>
      </c>
      <c r="AH7332" t="s">
        <v>307</v>
      </c>
      <c r="AI7332" t="s">
        <v>307</v>
      </c>
      <c r="AJ7332" t="s">
        <v>307</v>
      </c>
      <c r="AK7332" t="s">
        <v>307</v>
      </c>
      <c r="AL7332" t="s">
        <v>307</v>
      </c>
      <c r="AM7332" t="s">
        <v>307</v>
      </c>
      <c r="AN7332" t="s">
        <v>307</v>
      </c>
      <c r="AO7332" t="s">
        <v>307</v>
      </c>
      <c r="AP7332" t="s">
        <v>307</v>
      </c>
    </row>
    <row r="7333" spans="1:42" x14ac:dyDescent="0.25">
      <c r="A7333">
        <v>920</v>
      </c>
      <c r="B7333" t="s">
        <v>295</v>
      </c>
      <c r="C7333" t="s">
        <v>46</v>
      </c>
      <c r="D7333" t="s">
        <v>65</v>
      </c>
      <c r="E7333" t="s">
        <v>307</v>
      </c>
      <c r="F7333" t="s">
        <v>307</v>
      </c>
      <c r="G7333" t="s">
        <v>307</v>
      </c>
      <c r="H7333" t="s">
        <v>307</v>
      </c>
      <c r="I7333" t="s">
        <v>307</v>
      </c>
      <c r="J7333" t="s">
        <v>307</v>
      </c>
      <c r="K7333" t="s">
        <v>307</v>
      </c>
      <c r="L7333" t="s">
        <v>307</v>
      </c>
      <c r="M7333" t="s">
        <v>307</v>
      </c>
      <c r="N7333" t="s">
        <v>307</v>
      </c>
      <c r="O7333" t="s">
        <v>307</v>
      </c>
      <c r="P7333" t="s">
        <v>307</v>
      </c>
      <c r="Q7333" t="s">
        <v>307</v>
      </c>
      <c r="R7333" t="s">
        <v>307</v>
      </c>
      <c r="S7333" t="s">
        <v>307</v>
      </c>
      <c r="T7333" t="s">
        <v>307</v>
      </c>
      <c r="U7333" t="s">
        <v>307</v>
      </c>
      <c r="V7333" t="s">
        <v>307</v>
      </c>
      <c r="W7333" t="s">
        <v>307</v>
      </c>
      <c r="X7333" t="s">
        <v>307</v>
      </c>
      <c r="Y7333" t="s">
        <v>307</v>
      </c>
      <c r="Z7333" t="s">
        <v>307</v>
      </c>
    </row>
    <row r="7334" spans="1:42" x14ac:dyDescent="0.25">
      <c r="A7334">
        <v>920</v>
      </c>
      <c r="B7334" t="s">
        <v>295</v>
      </c>
      <c r="C7334" t="s">
        <v>46</v>
      </c>
      <c r="D7334" t="s">
        <v>66</v>
      </c>
      <c r="E7334" t="s">
        <v>307</v>
      </c>
      <c r="F7334" t="s">
        <v>307</v>
      </c>
      <c r="G7334" t="s">
        <v>307</v>
      </c>
      <c r="H7334" t="s">
        <v>307</v>
      </c>
      <c r="I7334" t="s">
        <v>307</v>
      </c>
      <c r="J7334" t="s">
        <v>307</v>
      </c>
      <c r="K7334" t="s">
        <v>307</v>
      </c>
      <c r="L7334" t="s">
        <v>307</v>
      </c>
      <c r="M7334" t="s">
        <v>307</v>
      </c>
      <c r="N7334" t="s">
        <v>307</v>
      </c>
      <c r="O7334" t="s">
        <v>307</v>
      </c>
      <c r="P7334" t="s">
        <v>307</v>
      </c>
      <c r="Q7334" t="s">
        <v>307</v>
      </c>
      <c r="R7334" t="s">
        <v>307</v>
      </c>
      <c r="S7334" t="s">
        <v>307</v>
      </c>
      <c r="T7334" t="s">
        <v>307</v>
      </c>
      <c r="U7334" t="s">
        <v>307</v>
      </c>
      <c r="V7334" t="s">
        <v>307</v>
      </c>
      <c r="W7334" t="s">
        <v>307</v>
      </c>
      <c r="X7334" t="s">
        <v>307</v>
      </c>
      <c r="Y7334" t="s">
        <v>307</v>
      </c>
      <c r="Z7334" t="s">
        <v>307</v>
      </c>
    </row>
    <row r="7335" spans="1:42" x14ac:dyDescent="0.25">
      <c r="A7335">
        <v>920</v>
      </c>
      <c r="B7335" t="s">
        <v>295</v>
      </c>
      <c r="C7335" t="s">
        <v>46</v>
      </c>
      <c r="D7335" t="s">
        <v>67</v>
      </c>
      <c r="E7335" t="s">
        <v>307</v>
      </c>
      <c r="F7335" t="s">
        <v>307</v>
      </c>
      <c r="G7335" t="s">
        <v>307</v>
      </c>
      <c r="H7335" t="s">
        <v>307</v>
      </c>
      <c r="I7335" t="s">
        <v>307</v>
      </c>
      <c r="J7335" t="s">
        <v>307</v>
      </c>
      <c r="K7335" t="s">
        <v>307</v>
      </c>
      <c r="L7335" t="s">
        <v>307</v>
      </c>
      <c r="M7335" t="s">
        <v>307</v>
      </c>
      <c r="N7335" t="s">
        <v>307</v>
      </c>
      <c r="O7335" t="s">
        <v>307</v>
      </c>
      <c r="P7335" t="s">
        <v>307</v>
      </c>
      <c r="Q7335" t="s">
        <v>307</v>
      </c>
      <c r="R7335" t="s">
        <v>307</v>
      </c>
      <c r="S7335" t="s">
        <v>307</v>
      </c>
      <c r="T7335" t="s">
        <v>307</v>
      </c>
      <c r="U7335" t="s">
        <v>307</v>
      </c>
      <c r="V7335" t="s">
        <v>307</v>
      </c>
      <c r="W7335" t="s">
        <v>307</v>
      </c>
      <c r="X7335" t="s">
        <v>307</v>
      </c>
      <c r="Y7335" t="s">
        <v>307</v>
      </c>
      <c r="Z7335" t="s">
        <v>307</v>
      </c>
    </row>
    <row r="7336" spans="1:42" x14ac:dyDescent="0.25">
      <c r="A7336">
        <v>920</v>
      </c>
      <c r="B7336" t="s">
        <v>295</v>
      </c>
      <c r="C7336" t="s">
        <v>46</v>
      </c>
      <c r="D7336" t="s">
        <v>68</v>
      </c>
      <c r="E7336" t="s">
        <v>307</v>
      </c>
      <c r="F7336" t="s">
        <v>307</v>
      </c>
      <c r="G7336" t="s">
        <v>307</v>
      </c>
      <c r="H7336" t="s">
        <v>307</v>
      </c>
      <c r="I7336" t="s">
        <v>307</v>
      </c>
      <c r="J7336" t="s">
        <v>307</v>
      </c>
      <c r="K7336" t="s">
        <v>307</v>
      </c>
      <c r="L7336" t="s">
        <v>307</v>
      </c>
      <c r="M7336" t="s">
        <v>307</v>
      </c>
      <c r="N7336" t="s">
        <v>307</v>
      </c>
      <c r="O7336" t="s">
        <v>307</v>
      </c>
      <c r="P7336" t="s">
        <v>307</v>
      </c>
      <c r="Q7336" t="s">
        <v>307</v>
      </c>
      <c r="R7336" t="s">
        <v>307</v>
      </c>
      <c r="S7336" t="s">
        <v>307</v>
      </c>
      <c r="T7336" t="s">
        <v>307</v>
      </c>
      <c r="U7336" t="s">
        <v>307</v>
      </c>
      <c r="V7336" t="s">
        <v>307</v>
      </c>
      <c r="W7336" t="s">
        <v>307</v>
      </c>
      <c r="X7336" t="s">
        <v>307</v>
      </c>
      <c r="Y7336" t="s">
        <v>307</v>
      </c>
      <c r="Z7336" t="s">
        <v>307</v>
      </c>
    </row>
    <row r="7337" spans="1:42" x14ac:dyDescent="0.25">
      <c r="A7337">
        <v>920</v>
      </c>
      <c r="B7337" t="s">
        <v>295</v>
      </c>
      <c r="C7337" t="s">
        <v>46</v>
      </c>
      <c r="D7337" t="s">
        <v>69</v>
      </c>
      <c r="E7337" t="s">
        <v>307</v>
      </c>
      <c r="F7337" t="s">
        <v>307</v>
      </c>
      <c r="G7337" t="s">
        <v>307</v>
      </c>
      <c r="H7337" t="s">
        <v>307</v>
      </c>
      <c r="I7337" t="s">
        <v>307</v>
      </c>
      <c r="J7337" t="s">
        <v>307</v>
      </c>
      <c r="K7337" t="s">
        <v>307</v>
      </c>
      <c r="L7337" t="s">
        <v>307</v>
      </c>
      <c r="M7337" t="s">
        <v>307</v>
      </c>
      <c r="N7337" t="s">
        <v>307</v>
      </c>
      <c r="O7337" t="s">
        <v>307</v>
      </c>
      <c r="P7337" t="s">
        <v>307</v>
      </c>
      <c r="Q7337" t="s">
        <v>307</v>
      </c>
      <c r="R7337" t="s">
        <v>307</v>
      </c>
      <c r="S7337" t="s">
        <v>307</v>
      </c>
      <c r="T7337" t="s">
        <v>307</v>
      </c>
      <c r="U7337" t="s">
        <v>307</v>
      </c>
      <c r="V7337" t="s">
        <v>307</v>
      </c>
      <c r="W7337" t="s">
        <v>307</v>
      </c>
      <c r="X7337" t="s">
        <v>307</v>
      </c>
      <c r="Y7337" t="s">
        <v>307</v>
      </c>
      <c r="Z7337" t="s">
        <v>307</v>
      </c>
    </row>
    <row r="7338" spans="1:42" x14ac:dyDescent="0.25">
      <c r="A7338">
        <v>920</v>
      </c>
      <c r="B7338" t="s">
        <v>295</v>
      </c>
      <c r="C7338" t="s">
        <v>46</v>
      </c>
      <c r="D7338" t="s">
        <v>70</v>
      </c>
      <c r="E7338" t="s">
        <v>307</v>
      </c>
      <c r="F7338" t="s">
        <v>307</v>
      </c>
      <c r="G7338" t="s">
        <v>307</v>
      </c>
      <c r="H7338" t="s">
        <v>307</v>
      </c>
      <c r="I7338" t="s">
        <v>307</v>
      </c>
      <c r="J7338" t="s">
        <v>307</v>
      </c>
      <c r="K7338" t="s">
        <v>307</v>
      </c>
      <c r="L7338" t="s">
        <v>307</v>
      </c>
      <c r="M7338" t="s">
        <v>307</v>
      </c>
      <c r="N7338" t="s">
        <v>307</v>
      </c>
      <c r="O7338" t="s">
        <v>307</v>
      </c>
      <c r="P7338" t="s">
        <v>307</v>
      </c>
      <c r="Q7338" t="s">
        <v>307</v>
      </c>
      <c r="R7338" t="s">
        <v>307</v>
      </c>
      <c r="S7338" t="s">
        <v>307</v>
      </c>
      <c r="T7338" t="s">
        <v>307</v>
      </c>
      <c r="U7338" t="s">
        <v>307</v>
      </c>
      <c r="V7338" t="s">
        <v>307</v>
      </c>
      <c r="W7338" t="s">
        <v>307</v>
      </c>
      <c r="X7338" t="s">
        <v>307</v>
      </c>
      <c r="Y7338" t="s">
        <v>307</v>
      </c>
      <c r="Z7338" t="s">
        <v>307</v>
      </c>
    </row>
    <row r="7339" spans="1:42" x14ac:dyDescent="0.25">
      <c r="A7339">
        <v>920</v>
      </c>
      <c r="B7339" t="s">
        <v>295</v>
      </c>
      <c r="C7339" t="s">
        <v>46</v>
      </c>
      <c r="D7339" t="s">
        <v>71</v>
      </c>
      <c r="E7339" t="s">
        <v>307</v>
      </c>
      <c r="F7339" t="s">
        <v>307</v>
      </c>
      <c r="G7339" t="s">
        <v>307</v>
      </c>
      <c r="H7339" t="s">
        <v>307</v>
      </c>
      <c r="I7339" t="s">
        <v>307</v>
      </c>
      <c r="J7339" t="s">
        <v>307</v>
      </c>
      <c r="K7339" t="s">
        <v>307</v>
      </c>
      <c r="L7339" t="s">
        <v>307</v>
      </c>
      <c r="M7339" t="s">
        <v>307</v>
      </c>
      <c r="N7339" t="s">
        <v>307</v>
      </c>
      <c r="O7339" t="s">
        <v>307</v>
      </c>
      <c r="P7339" t="s">
        <v>307</v>
      </c>
      <c r="Q7339" t="s">
        <v>307</v>
      </c>
      <c r="R7339" t="s">
        <v>307</v>
      </c>
      <c r="S7339" t="s">
        <v>307</v>
      </c>
      <c r="T7339" t="s">
        <v>307</v>
      </c>
      <c r="U7339" t="s">
        <v>307</v>
      </c>
      <c r="V7339" t="s">
        <v>307</v>
      </c>
      <c r="W7339" t="s">
        <v>307</v>
      </c>
      <c r="X7339" t="s">
        <v>307</v>
      </c>
      <c r="Y7339" t="s">
        <v>307</v>
      </c>
      <c r="Z7339" t="s">
        <v>307</v>
      </c>
    </row>
    <row r="7340" spans="1:42" x14ac:dyDescent="0.25">
      <c r="A7340">
        <v>920</v>
      </c>
      <c r="B7340" t="s">
        <v>295</v>
      </c>
      <c r="C7340" t="s">
        <v>46</v>
      </c>
      <c r="D7340" t="s">
        <v>72</v>
      </c>
      <c r="E7340" t="s">
        <v>307</v>
      </c>
      <c r="F7340" t="s">
        <v>307</v>
      </c>
      <c r="G7340" t="s">
        <v>307</v>
      </c>
      <c r="H7340" t="s">
        <v>307</v>
      </c>
      <c r="I7340" t="s">
        <v>307</v>
      </c>
      <c r="J7340" t="s">
        <v>307</v>
      </c>
      <c r="K7340" t="s">
        <v>307</v>
      </c>
      <c r="L7340" t="s">
        <v>307</v>
      </c>
      <c r="M7340" t="s">
        <v>307</v>
      </c>
      <c r="N7340" t="s">
        <v>307</v>
      </c>
      <c r="O7340" t="s">
        <v>307</v>
      </c>
      <c r="P7340" t="s">
        <v>307</v>
      </c>
      <c r="Q7340" t="s">
        <v>307</v>
      </c>
      <c r="R7340" t="s">
        <v>307</v>
      </c>
      <c r="S7340" t="s">
        <v>307</v>
      </c>
      <c r="T7340" t="s">
        <v>307</v>
      </c>
      <c r="U7340" t="s">
        <v>307</v>
      </c>
      <c r="V7340" t="s">
        <v>307</v>
      </c>
      <c r="W7340" t="s">
        <v>307</v>
      </c>
      <c r="X7340" t="s">
        <v>307</v>
      </c>
      <c r="Y7340" t="s">
        <v>307</v>
      </c>
      <c r="Z7340" t="s">
        <v>307</v>
      </c>
    </row>
    <row r="7341" spans="1:42" x14ac:dyDescent="0.25">
      <c r="A7341">
        <v>920</v>
      </c>
      <c r="B7341" t="s">
        <v>295</v>
      </c>
      <c r="C7341" t="s">
        <v>46</v>
      </c>
      <c r="D7341" t="s">
        <v>47</v>
      </c>
      <c r="E7341" t="s">
        <v>307</v>
      </c>
      <c r="F7341" t="s">
        <v>307</v>
      </c>
      <c r="G7341" t="s">
        <v>307</v>
      </c>
      <c r="H7341" t="s">
        <v>307</v>
      </c>
      <c r="I7341" t="s">
        <v>307</v>
      </c>
      <c r="J7341" t="s">
        <v>307</v>
      </c>
      <c r="K7341" t="s">
        <v>307</v>
      </c>
      <c r="L7341" t="s">
        <v>307</v>
      </c>
      <c r="M7341" t="s">
        <v>307</v>
      </c>
      <c r="N7341" t="s">
        <v>307</v>
      </c>
      <c r="O7341" t="s">
        <v>307</v>
      </c>
      <c r="P7341" t="s">
        <v>307</v>
      </c>
      <c r="Q7341" t="s">
        <v>307</v>
      </c>
      <c r="R7341" t="s">
        <v>307</v>
      </c>
      <c r="S7341" t="s">
        <v>307</v>
      </c>
      <c r="T7341" t="s">
        <v>307</v>
      </c>
      <c r="U7341" t="s">
        <v>307</v>
      </c>
      <c r="V7341" t="s">
        <v>307</v>
      </c>
      <c r="W7341" t="s">
        <v>307</v>
      </c>
      <c r="X7341" t="s">
        <v>307</v>
      </c>
      <c r="Y7341" t="s">
        <v>307</v>
      </c>
      <c r="Z7341" t="s">
        <v>307</v>
      </c>
    </row>
    <row r="7342" spans="1:42" x14ac:dyDescent="0.25">
      <c r="A7342">
        <v>920</v>
      </c>
      <c r="B7342" t="s">
        <v>295</v>
      </c>
      <c r="C7342" t="s">
        <v>46</v>
      </c>
      <c r="D7342" t="s">
        <v>48</v>
      </c>
      <c r="E7342" t="s">
        <v>307</v>
      </c>
      <c r="F7342" t="s">
        <v>307</v>
      </c>
      <c r="G7342" t="s">
        <v>307</v>
      </c>
      <c r="H7342" t="s">
        <v>307</v>
      </c>
      <c r="I7342" t="s">
        <v>307</v>
      </c>
      <c r="J7342" t="s">
        <v>307</v>
      </c>
      <c r="K7342" t="s">
        <v>307</v>
      </c>
      <c r="L7342" t="s">
        <v>307</v>
      </c>
      <c r="M7342" t="s">
        <v>307</v>
      </c>
      <c r="N7342" t="s">
        <v>307</v>
      </c>
      <c r="O7342" t="s">
        <v>307</v>
      </c>
      <c r="P7342" t="s">
        <v>307</v>
      </c>
      <c r="Q7342" t="s">
        <v>307</v>
      </c>
      <c r="R7342" t="s">
        <v>307</v>
      </c>
      <c r="S7342" t="s">
        <v>307</v>
      </c>
      <c r="T7342" t="s">
        <v>307</v>
      </c>
      <c r="U7342" t="s">
        <v>307</v>
      </c>
      <c r="V7342" t="s">
        <v>307</v>
      </c>
      <c r="W7342" t="s">
        <v>307</v>
      </c>
      <c r="X7342" t="s">
        <v>307</v>
      </c>
      <c r="Y7342" t="s">
        <v>307</v>
      </c>
      <c r="Z7342" t="s">
        <v>307</v>
      </c>
    </row>
    <row r="7343" spans="1:42" x14ac:dyDescent="0.25">
      <c r="A7343">
        <v>920</v>
      </c>
      <c r="B7343" t="s">
        <v>295</v>
      </c>
      <c r="C7343" t="s">
        <v>46</v>
      </c>
      <c r="D7343" t="s">
        <v>49</v>
      </c>
      <c r="E7343" t="s">
        <v>307</v>
      </c>
      <c r="F7343" t="s">
        <v>307</v>
      </c>
      <c r="G7343" t="s">
        <v>307</v>
      </c>
      <c r="H7343" t="s">
        <v>307</v>
      </c>
      <c r="I7343" t="s">
        <v>307</v>
      </c>
      <c r="J7343" t="s">
        <v>307</v>
      </c>
      <c r="K7343" t="s">
        <v>307</v>
      </c>
      <c r="L7343" t="s">
        <v>307</v>
      </c>
      <c r="M7343" t="s">
        <v>307</v>
      </c>
      <c r="N7343" t="s">
        <v>307</v>
      </c>
      <c r="O7343" t="s">
        <v>307</v>
      </c>
      <c r="P7343" t="s">
        <v>307</v>
      </c>
      <c r="Q7343" t="s">
        <v>307</v>
      </c>
      <c r="R7343" t="s">
        <v>307</v>
      </c>
      <c r="S7343" t="s">
        <v>307</v>
      </c>
      <c r="T7343" t="s">
        <v>307</v>
      </c>
      <c r="U7343" t="s">
        <v>307</v>
      </c>
      <c r="V7343" t="s">
        <v>307</v>
      </c>
      <c r="W7343" t="s">
        <v>307</v>
      </c>
      <c r="X7343" t="s">
        <v>307</v>
      </c>
      <c r="Y7343" t="s">
        <v>307</v>
      </c>
      <c r="Z7343" t="s">
        <v>307</v>
      </c>
    </row>
    <row r="7344" spans="1:42" x14ac:dyDescent="0.25">
      <c r="A7344">
        <v>920</v>
      </c>
      <c r="B7344" t="s">
        <v>295</v>
      </c>
      <c r="C7344" t="s">
        <v>41</v>
      </c>
      <c r="D7344" t="s">
        <v>48</v>
      </c>
      <c r="E7344" t="s">
        <v>307</v>
      </c>
      <c r="F7344" t="s">
        <v>307</v>
      </c>
      <c r="G7344" t="s">
        <v>307</v>
      </c>
      <c r="H7344" t="s">
        <v>307</v>
      </c>
      <c r="I7344" t="s">
        <v>307</v>
      </c>
      <c r="J7344" t="s">
        <v>307</v>
      </c>
      <c r="K7344" t="s">
        <v>307</v>
      </c>
      <c r="L7344" t="s">
        <v>307</v>
      </c>
      <c r="M7344" t="s">
        <v>307</v>
      </c>
      <c r="N7344" t="s">
        <v>307</v>
      </c>
      <c r="O7344" t="s">
        <v>307</v>
      </c>
      <c r="P7344" t="s">
        <v>307</v>
      </c>
      <c r="Q7344" t="s">
        <v>307</v>
      </c>
      <c r="R7344" t="s">
        <v>307</v>
      </c>
      <c r="S7344" t="s">
        <v>307</v>
      </c>
      <c r="T7344" t="s">
        <v>307</v>
      </c>
      <c r="U7344" t="s">
        <v>307</v>
      </c>
      <c r="V7344" t="s">
        <v>307</v>
      </c>
      <c r="W7344" t="s">
        <v>307</v>
      </c>
      <c r="X7344" t="s">
        <v>307</v>
      </c>
      <c r="Y7344" t="s">
        <v>307</v>
      </c>
      <c r="Z7344" t="s">
        <v>307</v>
      </c>
    </row>
    <row r="7345" spans="1:23" x14ac:dyDescent="0.25">
      <c r="A7345">
        <v>920</v>
      </c>
      <c r="B7345" t="s">
        <v>295</v>
      </c>
      <c r="C7345" t="s">
        <v>459</v>
      </c>
      <c r="D7345" t="s">
        <v>48</v>
      </c>
      <c r="E7345" t="s">
        <v>307</v>
      </c>
      <c r="F7345" t="s">
        <v>307</v>
      </c>
      <c r="G7345" t="s">
        <v>307</v>
      </c>
      <c r="H7345" t="s">
        <v>307</v>
      </c>
      <c r="I7345" t="s">
        <v>307</v>
      </c>
      <c r="J7345" t="s">
        <v>307</v>
      </c>
      <c r="K7345" t="s">
        <v>307</v>
      </c>
      <c r="L7345" t="s">
        <v>307</v>
      </c>
      <c r="M7345" t="s">
        <v>307</v>
      </c>
      <c r="N7345" t="s">
        <v>307</v>
      </c>
      <c r="O7345" t="s">
        <v>307</v>
      </c>
      <c r="P7345" t="s">
        <v>307</v>
      </c>
      <c r="Q7345" t="s">
        <v>307</v>
      </c>
    </row>
    <row r="7346" spans="1:23" x14ac:dyDescent="0.25">
      <c r="A7346">
        <v>920</v>
      </c>
      <c r="B7346" t="s">
        <v>295</v>
      </c>
      <c r="C7346" t="s">
        <v>304</v>
      </c>
      <c r="D7346" t="s">
        <v>48</v>
      </c>
      <c r="E7346" t="s">
        <v>307</v>
      </c>
      <c r="F7346" t="s">
        <v>307</v>
      </c>
      <c r="G7346" t="s">
        <v>307</v>
      </c>
      <c r="H7346" t="s">
        <v>307</v>
      </c>
      <c r="I7346" t="s">
        <v>307</v>
      </c>
      <c r="J7346" t="s">
        <v>307</v>
      </c>
      <c r="K7346" t="s">
        <v>307</v>
      </c>
      <c r="L7346" t="s">
        <v>307</v>
      </c>
      <c r="M7346" t="s">
        <v>307</v>
      </c>
      <c r="N7346" t="s">
        <v>307</v>
      </c>
      <c r="O7346" t="s">
        <v>307</v>
      </c>
      <c r="P7346" t="s">
        <v>307</v>
      </c>
      <c r="Q7346" t="s">
        <v>307</v>
      </c>
    </row>
    <row r="7347" spans="1:23" x14ac:dyDescent="0.25">
      <c r="A7347">
        <v>920</v>
      </c>
      <c r="B7347" t="s">
        <v>295</v>
      </c>
      <c r="C7347" t="s">
        <v>433</v>
      </c>
      <c r="D7347" t="s">
        <v>48</v>
      </c>
      <c r="E7347" t="s">
        <v>307</v>
      </c>
      <c r="F7347" t="s">
        <v>307</v>
      </c>
      <c r="G7347" t="s">
        <v>307</v>
      </c>
      <c r="H7347" t="s">
        <v>307</v>
      </c>
      <c r="I7347" t="s">
        <v>307</v>
      </c>
      <c r="J7347" t="s">
        <v>307</v>
      </c>
      <c r="K7347" t="s">
        <v>307</v>
      </c>
      <c r="L7347" t="s">
        <v>307</v>
      </c>
      <c r="M7347" t="s">
        <v>307</v>
      </c>
      <c r="N7347" t="s">
        <v>307</v>
      </c>
      <c r="O7347" t="s">
        <v>307</v>
      </c>
      <c r="P7347" t="s">
        <v>307</v>
      </c>
      <c r="Q7347" t="s">
        <v>307</v>
      </c>
    </row>
    <row r="7348" spans="1:23" x14ac:dyDescent="0.25">
      <c r="A7348">
        <v>920</v>
      </c>
      <c r="B7348" t="s">
        <v>295</v>
      </c>
      <c r="C7348" t="s">
        <v>305</v>
      </c>
      <c r="D7348" t="s">
        <v>48</v>
      </c>
      <c r="E7348" t="s">
        <v>307</v>
      </c>
      <c r="F7348" t="s">
        <v>307</v>
      </c>
      <c r="G7348" t="s">
        <v>307</v>
      </c>
      <c r="H7348" t="s">
        <v>307</v>
      </c>
      <c r="I7348" t="s">
        <v>307</v>
      </c>
      <c r="J7348" t="s">
        <v>307</v>
      </c>
      <c r="K7348" t="s">
        <v>307</v>
      </c>
      <c r="L7348" t="s">
        <v>307</v>
      </c>
      <c r="M7348" t="s">
        <v>307</v>
      </c>
      <c r="N7348" t="s">
        <v>307</v>
      </c>
      <c r="O7348" t="s">
        <v>307</v>
      </c>
      <c r="P7348" t="s">
        <v>307</v>
      </c>
      <c r="Q7348" t="s">
        <v>307</v>
      </c>
    </row>
    <row r="7349" spans="1:23" x14ac:dyDescent="0.25">
      <c r="A7349">
        <v>920</v>
      </c>
      <c r="B7349" t="s">
        <v>295</v>
      </c>
      <c r="C7349" t="s">
        <v>306</v>
      </c>
      <c r="D7349" t="s">
        <v>48</v>
      </c>
      <c r="E7349" t="s">
        <v>307</v>
      </c>
      <c r="F7349" t="s">
        <v>307</v>
      </c>
      <c r="G7349" t="s">
        <v>307</v>
      </c>
      <c r="H7349" t="s">
        <v>307</v>
      </c>
      <c r="I7349" t="s">
        <v>307</v>
      </c>
      <c r="J7349" t="s">
        <v>307</v>
      </c>
      <c r="K7349" t="s">
        <v>307</v>
      </c>
      <c r="L7349" t="s">
        <v>307</v>
      </c>
      <c r="M7349" t="s">
        <v>307</v>
      </c>
      <c r="N7349" t="s">
        <v>307</v>
      </c>
      <c r="O7349" t="s">
        <v>307</v>
      </c>
      <c r="P7349" t="s">
        <v>307</v>
      </c>
      <c r="Q7349" t="s">
        <v>307</v>
      </c>
    </row>
    <row r="7350" spans="1:23" x14ac:dyDescent="0.25">
      <c r="A7350">
        <v>920</v>
      </c>
      <c r="B7350" t="s">
        <v>295</v>
      </c>
      <c r="C7350" t="s">
        <v>44</v>
      </c>
      <c r="D7350" t="s">
        <v>54</v>
      </c>
      <c r="E7350" t="s">
        <v>307</v>
      </c>
      <c r="F7350" t="s">
        <v>307</v>
      </c>
      <c r="G7350" t="s">
        <v>307</v>
      </c>
      <c r="H7350" t="s">
        <v>307</v>
      </c>
      <c r="I7350" t="s">
        <v>307</v>
      </c>
      <c r="J7350" t="s">
        <v>307</v>
      </c>
      <c r="K7350" t="s">
        <v>307</v>
      </c>
      <c r="L7350" t="s">
        <v>307</v>
      </c>
      <c r="M7350" t="s">
        <v>307</v>
      </c>
      <c r="N7350" t="s">
        <v>307</v>
      </c>
      <c r="O7350" t="s">
        <v>307</v>
      </c>
      <c r="P7350" t="s">
        <v>307</v>
      </c>
      <c r="Q7350" t="s">
        <v>307</v>
      </c>
      <c r="R7350" t="s">
        <v>307</v>
      </c>
      <c r="S7350" t="s">
        <v>307</v>
      </c>
      <c r="T7350" t="s">
        <v>307</v>
      </c>
      <c r="U7350" t="s">
        <v>307</v>
      </c>
      <c r="V7350" t="s">
        <v>307</v>
      </c>
      <c r="W7350" t="s">
        <v>307</v>
      </c>
    </row>
    <row r="7351" spans="1:23" x14ac:dyDescent="0.25">
      <c r="A7351">
        <v>920</v>
      </c>
      <c r="B7351" t="s">
        <v>295</v>
      </c>
      <c r="C7351" t="s">
        <v>44</v>
      </c>
      <c r="D7351" t="s">
        <v>55</v>
      </c>
      <c r="E7351" t="s">
        <v>307</v>
      </c>
      <c r="F7351" t="s">
        <v>307</v>
      </c>
      <c r="G7351" t="s">
        <v>307</v>
      </c>
      <c r="H7351" t="s">
        <v>307</v>
      </c>
      <c r="I7351" t="s">
        <v>307</v>
      </c>
      <c r="J7351" t="s">
        <v>307</v>
      </c>
      <c r="K7351" t="s">
        <v>307</v>
      </c>
      <c r="L7351" t="s">
        <v>307</v>
      </c>
      <c r="M7351" t="s">
        <v>307</v>
      </c>
      <c r="N7351" t="s">
        <v>307</v>
      </c>
      <c r="O7351" t="s">
        <v>307</v>
      </c>
      <c r="P7351" t="s">
        <v>307</v>
      </c>
      <c r="Q7351" t="s">
        <v>307</v>
      </c>
      <c r="R7351" t="s">
        <v>307</v>
      </c>
      <c r="S7351" t="s">
        <v>307</v>
      </c>
      <c r="T7351" t="s">
        <v>307</v>
      </c>
      <c r="U7351" t="s">
        <v>307</v>
      </c>
      <c r="V7351" t="s">
        <v>307</v>
      </c>
      <c r="W7351" t="s">
        <v>307</v>
      </c>
    </row>
    <row r="7352" spans="1:23" x14ac:dyDescent="0.25">
      <c r="A7352">
        <v>920</v>
      </c>
      <c r="B7352" t="s">
        <v>295</v>
      </c>
      <c r="C7352" t="s">
        <v>44</v>
      </c>
      <c r="D7352" t="s">
        <v>56</v>
      </c>
      <c r="E7352" t="s">
        <v>307</v>
      </c>
      <c r="F7352" t="s">
        <v>307</v>
      </c>
      <c r="G7352" t="s">
        <v>307</v>
      </c>
      <c r="H7352" t="s">
        <v>307</v>
      </c>
      <c r="I7352" t="s">
        <v>307</v>
      </c>
      <c r="J7352" t="s">
        <v>307</v>
      </c>
      <c r="K7352" t="s">
        <v>307</v>
      </c>
      <c r="L7352" t="s">
        <v>307</v>
      </c>
      <c r="M7352" t="s">
        <v>307</v>
      </c>
      <c r="N7352" t="s">
        <v>307</v>
      </c>
      <c r="O7352" t="s">
        <v>307</v>
      </c>
      <c r="P7352" t="s">
        <v>307</v>
      </c>
      <c r="Q7352" t="s">
        <v>307</v>
      </c>
      <c r="R7352" t="s">
        <v>307</v>
      </c>
      <c r="S7352" t="s">
        <v>307</v>
      </c>
      <c r="T7352" t="s">
        <v>307</v>
      </c>
      <c r="U7352" t="s">
        <v>307</v>
      </c>
      <c r="V7352" t="s">
        <v>307</v>
      </c>
      <c r="W7352" t="s">
        <v>307</v>
      </c>
    </row>
    <row r="7353" spans="1:23" x14ac:dyDescent="0.25">
      <c r="A7353">
        <v>920</v>
      </c>
      <c r="B7353" t="s">
        <v>295</v>
      </c>
      <c r="C7353" t="s">
        <v>44</v>
      </c>
      <c r="D7353" t="s">
        <v>57</v>
      </c>
      <c r="E7353" t="s">
        <v>307</v>
      </c>
      <c r="F7353" t="s">
        <v>307</v>
      </c>
      <c r="G7353" t="s">
        <v>307</v>
      </c>
      <c r="H7353" t="s">
        <v>307</v>
      </c>
      <c r="I7353" t="s">
        <v>307</v>
      </c>
      <c r="J7353" t="s">
        <v>307</v>
      </c>
      <c r="K7353" t="s">
        <v>307</v>
      </c>
      <c r="L7353" t="s">
        <v>307</v>
      </c>
      <c r="M7353" t="s">
        <v>307</v>
      </c>
      <c r="N7353" t="s">
        <v>307</v>
      </c>
      <c r="O7353" t="s">
        <v>307</v>
      </c>
      <c r="P7353" t="s">
        <v>307</v>
      </c>
      <c r="Q7353" t="s">
        <v>307</v>
      </c>
      <c r="R7353" t="s">
        <v>307</v>
      </c>
      <c r="S7353" t="s">
        <v>307</v>
      </c>
      <c r="T7353" t="s">
        <v>307</v>
      </c>
      <c r="U7353" t="s">
        <v>307</v>
      </c>
      <c r="V7353" t="s">
        <v>307</v>
      </c>
      <c r="W7353" t="s">
        <v>307</v>
      </c>
    </row>
    <row r="7354" spans="1:23" x14ac:dyDescent="0.25">
      <c r="A7354">
        <v>920</v>
      </c>
      <c r="B7354" t="s">
        <v>295</v>
      </c>
      <c r="C7354" t="s">
        <v>44</v>
      </c>
      <c r="D7354" t="s">
        <v>58</v>
      </c>
      <c r="E7354" t="s">
        <v>307</v>
      </c>
      <c r="F7354" t="s">
        <v>307</v>
      </c>
      <c r="G7354" t="s">
        <v>307</v>
      </c>
      <c r="H7354" t="s">
        <v>307</v>
      </c>
      <c r="I7354" t="s">
        <v>307</v>
      </c>
      <c r="J7354" t="s">
        <v>307</v>
      </c>
      <c r="K7354" t="s">
        <v>307</v>
      </c>
      <c r="L7354" t="s">
        <v>307</v>
      </c>
      <c r="M7354" t="s">
        <v>307</v>
      </c>
      <c r="N7354" t="s">
        <v>307</v>
      </c>
      <c r="O7354" t="s">
        <v>307</v>
      </c>
      <c r="P7354" t="s">
        <v>307</v>
      </c>
      <c r="Q7354" t="s">
        <v>307</v>
      </c>
      <c r="R7354" t="s">
        <v>307</v>
      </c>
      <c r="S7354" t="s">
        <v>307</v>
      </c>
      <c r="T7354" t="s">
        <v>307</v>
      </c>
      <c r="U7354" t="s">
        <v>307</v>
      </c>
      <c r="V7354" t="s">
        <v>307</v>
      </c>
      <c r="W7354" t="s">
        <v>307</v>
      </c>
    </row>
    <row r="7355" spans="1:23" x14ac:dyDescent="0.25">
      <c r="A7355">
        <v>920</v>
      </c>
      <c r="B7355" t="s">
        <v>295</v>
      </c>
      <c r="C7355" t="s">
        <v>44</v>
      </c>
      <c r="D7355" t="s">
        <v>59</v>
      </c>
      <c r="E7355" t="s">
        <v>307</v>
      </c>
      <c r="F7355" t="s">
        <v>307</v>
      </c>
      <c r="G7355" t="s">
        <v>307</v>
      </c>
      <c r="H7355" t="s">
        <v>307</v>
      </c>
      <c r="I7355" t="s">
        <v>307</v>
      </c>
      <c r="J7355" t="s">
        <v>307</v>
      </c>
      <c r="K7355" t="s">
        <v>307</v>
      </c>
      <c r="L7355" t="s">
        <v>307</v>
      </c>
      <c r="M7355" t="s">
        <v>307</v>
      </c>
      <c r="N7355" t="s">
        <v>307</v>
      </c>
      <c r="O7355" t="s">
        <v>307</v>
      </c>
      <c r="P7355" t="s">
        <v>307</v>
      </c>
      <c r="Q7355" t="s">
        <v>307</v>
      </c>
      <c r="R7355" t="s">
        <v>307</v>
      </c>
      <c r="S7355" t="s">
        <v>307</v>
      </c>
      <c r="T7355" t="s">
        <v>307</v>
      </c>
      <c r="U7355" t="s">
        <v>307</v>
      </c>
      <c r="V7355" t="s">
        <v>307</v>
      </c>
      <c r="W7355" t="s">
        <v>307</v>
      </c>
    </row>
    <row r="7356" spans="1:23" x14ac:dyDescent="0.25">
      <c r="A7356">
        <v>920</v>
      </c>
      <c r="B7356" t="s">
        <v>295</v>
      </c>
      <c r="C7356" t="s">
        <v>44</v>
      </c>
      <c r="D7356" t="s">
        <v>60</v>
      </c>
      <c r="E7356" t="s">
        <v>307</v>
      </c>
      <c r="F7356" t="s">
        <v>307</v>
      </c>
      <c r="G7356" t="s">
        <v>307</v>
      </c>
      <c r="H7356" t="s">
        <v>307</v>
      </c>
      <c r="I7356" t="s">
        <v>307</v>
      </c>
      <c r="J7356" t="s">
        <v>307</v>
      </c>
      <c r="K7356" t="s">
        <v>307</v>
      </c>
      <c r="L7356" t="s">
        <v>307</v>
      </c>
      <c r="M7356" t="s">
        <v>307</v>
      </c>
      <c r="N7356" t="s">
        <v>307</v>
      </c>
      <c r="O7356" t="s">
        <v>307</v>
      </c>
      <c r="P7356" t="s">
        <v>307</v>
      </c>
      <c r="Q7356" t="s">
        <v>307</v>
      </c>
      <c r="R7356" t="s">
        <v>307</v>
      </c>
      <c r="S7356" t="s">
        <v>307</v>
      </c>
      <c r="T7356" t="s">
        <v>307</v>
      </c>
      <c r="U7356" t="s">
        <v>307</v>
      </c>
      <c r="V7356" t="s">
        <v>307</v>
      </c>
      <c r="W7356" t="s">
        <v>307</v>
      </c>
    </row>
    <row r="7357" spans="1:23" x14ac:dyDescent="0.25">
      <c r="A7357">
        <v>920</v>
      </c>
      <c r="B7357" t="s">
        <v>295</v>
      </c>
      <c r="C7357" t="s">
        <v>44</v>
      </c>
      <c r="D7357" t="s">
        <v>61</v>
      </c>
      <c r="E7357" t="s">
        <v>307</v>
      </c>
      <c r="F7357" t="s">
        <v>307</v>
      </c>
      <c r="G7357" t="s">
        <v>307</v>
      </c>
      <c r="H7357" t="s">
        <v>307</v>
      </c>
      <c r="I7357" t="s">
        <v>307</v>
      </c>
      <c r="J7357" t="s">
        <v>307</v>
      </c>
      <c r="K7357" t="s">
        <v>307</v>
      </c>
      <c r="L7357" t="s">
        <v>307</v>
      </c>
      <c r="M7357" t="s">
        <v>307</v>
      </c>
      <c r="N7357" t="s">
        <v>307</v>
      </c>
      <c r="O7357" t="s">
        <v>307</v>
      </c>
      <c r="P7357" t="s">
        <v>307</v>
      </c>
      <c r="Q7357" t="s">
        <v>307</v>
      </c>
      <c r="R7357" t="s">
        <v>307</v>
      </c>
      <c r="S7357" t="s">
        <v>307</v>
      </c>
      <c r="T7357" t="s">
        <v>307</v>
      </c>
      <c r="U7357" t="s">
        <v>307</v>
      </c>
      <c r="V7357" t="s">
        <v>307</v>
      </c>
      <c r="W7357" t="s">
        <v>307</v>
      </c>
    </row>
    <row r="7358" spans="1:23" x14ac:dyDescent="0.25">
      <c r="A7358">
        <v>920</v>
      </c>
      <c r="B7358" t="s">
        <v>295</v>
      </c>
      <c r="C7358" t="s">
        <v>44</v>
      </c>
      <c r="D7358" t="s">
        <v>62</v>
      </c>
      <c r="E7358" t="s">
        <v>307</v>
      </c>
      <c r="F7358" t="s">
        <v>307</v>
      </c>
      <c r="G7358" t="s">
        <v>307</v>
      </c>
      <c r="H7358" t="s">
        <v>307</v>
      </c>
      <c r="I7358" t="s">
        <v>307</v>
      </c>
      <c r="J7358" t="s">
        <v>307</v>
      </c>
      <c r="K7358" t="s">
        <v>307</v>
      </c>
      <c r="L7358" t="s">
        <v>307</v>
      </c>
      <c r="M7358" t="s">
        <v>307</v>
      </c>
      <c r="N7358" t="s">
        <v>307</v>
      </c>
      <c r="O7358" t="s">
        <v>307</v>
      </c>
      <c r="P7358" t="s">
        <v>307</v>
      </c>
      <c r="Q7358" t="s">
        <v>307</v>
      </c>
      <c r="R7358" t="s">
        <v>307</v>
      </c>
      <c r="S7358" t="s">
        <v>307</v>
      </c>
      <c r="T7358" t="s">
        <v>307</v>
      </c>
      <c r="U7358" t="s">
        <v>307</v>
      </c>
      <c r="V7358" t="s">
        <v>307</v>
      </c>
      <c r="W7358" t="s">
        <v>307</v>
      </c>
    </row>
    <row r="7359" spans="1:23" x14ac:dyDescent="0.25">
      <c r="A7359">
        <v>920</v>
      </c>
      <c r="B7359" t="s">
        <v>295</v>
      </c>
      <c r="C7359" t="s">
        <v>450</v>
      </c>
      <c r="D7359" t="s">
        <v>48</v>
      </c>
      <c r="E7359" t="s">
        <v>307</v>
      </c>
      <c r="F7359" t="s">
        <v>307</v>
      </c>
      <c r="G7359" t="s">
        <v>307</v>
      </c>
      <c r="H7359" t="s">
        <v>307</v>
      </c>
      <c r="I7359" t="s">
        <v>307</v>
      </c>
      <c r="J7359" t="s">
        <v>307</v>
      </c>
      <c r="K7359" t="s">
        <v>307</v>
      </c>
      <c r="L7359" t="s">
        <v>307</v>
      </c>
      <c r="M7359" t="s">
        <v>307</v>
      </c>
      <c r="N7359" t="s">
        <v>307</v>
      </c>
      <c r="O7359" t="s">
        <v>307</v>
      </c>
      <c r="P7359" t="s">
        <v>307</v>
      </c>
      <c r="Q7359" t="s">
        <v>307</v>
      </c>
      <c r="R7359" t="s">
        <v>307</v>
      </c>
    </row>
    <row r="7360" spans="1:23" x14ac:dyDescent="0.25">
      <c r="A7360">
        <v>920</v>
      </c>
      <c r="B7360" t="s">
        <v>295</v>
      </c>
      <c r="C7360" t="s">
        <v>449</v>
      </c>
      <c r="D7360" t="s">
        <v>48</v>
      </c>
      <c r="E7360" t="s">
        <v>307</v>
      </c>
      <c r="F7360" t="s">
        <v>307</v>
      </c>
      <c r="G7360" t="s">
        <v>307</v>
      </c>
      <c r="H7360" t="s">
        <v>307</v>
      </c>
      <c r="I7360" t="s">
        <v>307</v>
      </c>
      <c r="J7360" t="s">
        <v>307</v>
      </c>
      <c r="K7360" t="s">
        <v>307</v>
      </c>
      <c r="L7360" t="s">
        <v>307</v>
      </c>
      <c r="M7360" t="s">
        <v>307</v>
      </c>
      <c r="N7360" t="s">
        <v>307</v>
      </c>
      <c r="O7360" t="s">
        <v>307</v>
      </c>
      <c r="P7360" t="s">
        <v>307</v>
      </c>
      <c r="Q7360" t="s">
        <v>307</v>
      </c>
      <c r="R7360" t="s">
        <v>307</v>
      </c>
    </row>
    <row r="7361" spans="1:26" x14ac:dyDescent="0.25">
      <c r="A7361">
        <v>920</v>
      </c>
      <c r="B7361" t="s">
        <v>295</v>
      </c>
      <c r="C7361" t="s">
        <v>475</v>
      </c>
      <c r="D7361" t="s">
        <v>48</v>
      </c>
      <c r="E7361" t="s">
        <v>307</v>
      </c>
      <c r="F7361" t="s">
        <v>307</v>
      </c>
      <c r="G7361" t="s">
        <v>307</v>
      </c>
    </row>
    <row r="7362" spans="1:26" x14ac:dyDescent="0.25">
      <c r="A7362">
        <v>920</v>
      </c>
      <c r="B7362" t="s">
        <v>295</v>
      </c>
      <c r="C7362" t="s">
        <v>42</v>
      </c>
      <c r="D7362" t="s">
        <v>48</v>
      </c>
      <c r="E7362" t="s">
        <v>307</v>
      </c>
      <c r="F7362" t="s">
        <v>307</v>
      </c>
      <c r="G7362" t="s">
        <v>307</v>
      </c>
      <c r="H7362" t="s">
        <v>307</v>
      </c>
      <c r="I7362" t="s">
        <v>307</v>
      </c>
      <c r="J7362" t="s">
        <v>307</v>
      </c>
      <c r="K7362" t="s">
        <v>307</v>
      </c>
      <c r="L7362" t="s">
        <v>307</v>
      </c>
      <c r="M7362" t="s">
        <v>307</v>
      </c>
      <c r="N7362" t="s">
        <v>307</v>
      </c>
      <c r="O7362" t="s">
        <v>307</v>
      </c>
      <c r="P7362" t="s">
        <v>307</v>
      </c>
      <c r="Q7362" t="s">
        <v>307</v>
      </c>
      <c r="R7362" t="s">
        <v>307</v>
      </c>
      <c r="S7362" t="s">
        <v>307</v>
      </c>
      <c r="T7362" t="s">
        <v>307</v>
      </c>
      <c r="U7362" t="s">
        <v>307</v>
      </c>
      <c r="V7362" t="s">
        <v>307</v>
      </c>
      <c r="W7362" t="s">
        <v>307</v>
      </c>
      <c r="X7362" t="s">
        <v>307</v>
      </c>
      <c r="Y7362" t="s">
        <v>307</v>
      </c>
      <c r="Z7362" t="s">
        <v>307</v>
      </c>
    </row>
    <row r="7363" spans="1:26" x14ac:dyDescent="0.25">
      <c r="A7363">
        <v>921</v>
      </c>
      <c r="B7363" t="s">
        <v>296</v>
      </c>
      <c r="C7363" t="s">
        <v>43</v>
      </c>
      <c r="D7363" t="s">
        <v>54</v>
      </c>
      <c r="E7363" t="s">
        <v>307</v>
      </c>
      <c r="F7363" t="s">
        <v>307</v>
      </c>
      <c r="G7363" t="s">
        <v>307</v>
      </c>
      <c r="H7363" t="s">
        <v>307</v>
      </c>
      <c r="I7363" t="s">
        <v>307</v>
      </c>
      <c r="J7363" t="s">
        <v>307</v>
      </c>
      <c r="K7363" t="s">
        <v>307</v>
      </c>
      <c r="L7363" t="s">
        <v>307</v>
      </c>
      <c r="M7363" t="s">
        <v>307</v>
      </c>
      <c r="N7363" t="s">
        <v>307</v>
      </c>
      <c r="O7363" t="s">
        <v>307</v>
      </c>
      <c r="P7363" t="s">
        <v>307</v>
      </c>
      <c r="Q7363" t="s">
        <v>307</v>
      </c>
      <c r="R7363" t="s">
        <v>307</v>
      </c>
      <c r="S7363" t="s">
        <v>307</v>
      </c>
      <c r="T7363" t="s">
        <v>307</v>
      </c>
      <c r="U7363" t="s">
        <v>307</v>
      </c>
      <c r="V7363" t="s">
        <v>307</v>
      </c>
      <c r="W7363" t="s">
        <v>307</v>
      </c>
    </row>
    <row r="7364" spans="1:26" x14ac:dyDescent="0.25">
      <c r="A7364">
        <v>921</v>
      </c>
      <c r="B7364" t="s">
        <v>296</v>
      </c>
      <c r="C7364" t="s">
        <v>43</v>
      </c>
      <c r="D7364" t="s">
        <v>55</v>
      </c>
      <c r="E7364" t="s">
        <v>307</v>
      </c>
      <c r="F7364" t="s">
        <v>307</v>
      </c>
      <c r="G7364" t="s">
        <v>307</v>
      </c>
      <c r="H7364" t="s">
        <v>307</v>
      </c>
      <c r="I7364" t="s">
        <v>307</v>
      </c>
      <c r="J7364" t="s">
        <v>307</v>
      </c>
      <c r="K7364" t="s">
        <v>307</v>
      </c>
      <c r="L7364" t="s">
        <v>307</v>
      </c>
      <c r="M7364" t="s">
        <v>307</v>
      </c>
      <c r="N7364" t="s">
        <v>307</v>
      </c>
      <c r="O7364" t="s">
        <v>307</v>
      </c>
      <c r="P7364" t="s">
        <v>307</v>
      </c>
      <c r="Q7364" t="s">
        <v>307</v>
      </c>
      <c r="R7364" t="s">
        <v>307</v>
      </c>
      <c r="S7364" t="s">
        <v>307</v>
      </c>
      <c r="T7364" t="s">
        <v>307</v>
      </c>
      <c r="U7364" t="s">
        <v>307</v>
      </c>
      <c r="V7364" t="s">
        <v>307</v>
      </c>
      <c r="W7364" t="s">
        <v>307</v>
      </c>
    </row>
    <row r="7365" spans="1:26" x14ac:dyDescent="0.25">
      <c r="A7365">
        <v>921</v>
      </c>
      <c r="B7365" t="s">
        <v>296</v>
      </c>
      <c r="C7365" t="s">
        <v>43</v>
      </c>
      <c r="D7365" t="s">
        <v>56</v>
      </c>
      <c r="E7365" t="s">
        <v>307</v>
      </c>
      <c r="F7365" t="s">
        <v>307</v>
      </c>
      <c r="G7365" t="s">
        <v>307</v>
      </c>
      <c r="H7365" t="s">
        <v>307</v>
      </c>
      <c r="I7365" t="s">
        <v>307</v>
      </c>
      <c r="J7365" t="s">
        <v>307</v>
      </c>
      <c r="K7365" t="s">
        <v>307</v>
      </c>
      <c r="L7365" t="s">
        <v>307</v>
      </c>
      <c r="M7365" t="s">
        <v>307</v>
      </c>
      <c r="N7365" t="s">
        <v>307</v>
      </c>
      <c r="O7365" t="s">
        <v>307</v>
      </c>
      <c r="P7365" t="s">
        <v>307</v>
      </c>
      <c r="Q7365" t="s">
        <v>307</v>
      </c>
      <c r="R7365" t="s">
        <v>307</v>
      </c>
      <c r="S7365" t="s">
        <v>307</v>
      </c>
      <c r="T7365" t="s">
        <v>307</v>
      </c>
      <c r="U7365" t="s">
        <v>307</v>
      </c>
      <c r="V7365" t="s">
        <v>307</v>
      </c>
      <c r="W7365" t="s">
        <v>307</v>
      </c>
    </row>
    <row r="7366" spans="1:26" x14ac:dyDescent="0.25">
      <c r="A7366">
        <v>921</v>
      </c>
      <c r="B7366" t="s">
        <v>296</v>
      </c>
      <c r="C7366" t="s">
        <v>43</v>
      </c>
      <c r="D7366" t="s">
        <v>57</v>
      </c>
      <c r="E7366" t="s">
        <v>307</v>
      </c>
      <c r="F7366" t="s">
        <v>307</v>
      </c>
      <c r="G7366" t="s">
        <v>307</v>
      </c>
      <c r="H7366" t="s">
        <v>307</v>
      </c>
      <c r="I7366" t="s">
        <v>307</v>
      </c>
      <c r="J7366" t="s">
        <v>307</v>
      </c>
      <c r="K7366" t="s">
        <v>307</v>
      </c>
      <c r="L7366" t="s">
        <v>307</v>
      </c>
      <c r="M7366" t="s">
        <v>307</v>
      </c>
      <c r="N7366" t="s">
        <v>307</v>
      </c>
      <c r="O7366" t="s">
        <v>307</v>
      </c>
      <c r="P7366" t="s">
        <v>307</v>
      </c>
      <c r="Q7366" t="s">
        <v>307</v>
      </c>
      <c r="R7366" t="s">
        <v>307</v>
      </c>
      <c r="S7366" t="s">
        <v>307</v>
      </c>
      <c r="T7366" t="s">
        <v>307</v>
      </c>
      <c r="U7366" t="s">
        <v>307</v>
      </c>
      <c r="V7366" t="s">
        <v>307</v>
      </c>
      <c r="W7366" t="s">
        <v>307</v>
      </c>
    </row>
    <row r="7367" spans="1:26" x14ac:dyDescent="0.25">
      <c r="A7367">
        <v>921</v>
      </c>
      <c r="B7367" t="s">
        <v>296</v>
      </c>
      <c r="C7367" t="s">
        <v>43</v>
      </c>
      <c r="D7367" t="s">
        <v>58</v>
      </c>
      <c r="E7367" t="s">
        <v>307</v>
      </c>
      <c r="F7367" t="s">
        <v>307</v>
      </c>
      <c r="G7367" t="s">
        <v>307</v>
      </c>
      <c r="H7367" t="s">
        <v>307</v>
      </c>
      <c r="I7367" t="s">
        <v>307</v>
      </c>
      <c r="J7367" t="s">
        <v>307</v>
      </c>
      <c r="K7367" t="s">
        <v>307</v>
      </c>
      <c r="L7367" t="s">
        <v>307</v>
      </c>
      <c r="M7367" t="s">
        <v>307</v>
      </c>
      <c r="N7367" t="s">
        <v>307</v>
      </c>
      <c r="O7367" t="s">
        <v>307</v>
      </c>
      <c r="P7367" t="s">
        <v>307</v>
      </c>
      <c r="Q7367" t="s">
        <v>307</v>
      </c>
      <c r="R7367" t="s">
        <v>307</v>
      </c>
      <c r="S7367" t="s">
        <v>307</v>
      </c>
      <c r="T7367" t="s">
        <v>307</v>
      </c>
      <c r="U7367" t="s">
        <v>307</v>
      </c>
      <c r="V7367" t="s">
        <v>307</v>
      </c>
      <c r="W7367" t="s">
        <v>307</v>
      </c>
    </row>
    <row r="7368" spans="1:26" x14ac:dyDescent="0.25">
      <c r="A7368">
        <v>921</v>
      </c>
      <c r="B7368" t="s">
        <v>296</v>
      </c>
      <c r="C7368" t="s">
        <v>43</v>
      </c>
      <c r="D7368" t="s">
        <v>59</v>
      </c>
      <c r="E7368" t="s">
        <v>307</v>
      </c>
      <c r="F7368" t="s">
        <v>307</v>
      </c>
      <c r="G7368" t="s">
        <v>307</v>
      </c>
      <c r="H7368" t="s">
        <v>307</v>
      </c>
      <c r="I7368" t="s">
        <v>307</v>
      </c>
      <c r="J7368" t="s">
        <v>307</v>
      </c>
      <c r="K7368" t="s">
        <v>307</v>
      </c>
      <c r="L7368" t="s">
        <v>307</v>
      </c>
      <c r="M7368" t="s">
        <v>307</v>
      </c>
      <c r="N7368" t="s">
        <v>307</v>
      </c>
      <c r="O7368" t="s">
        <v>307</v>
      </c>
      <c r="P7368" t="s">
        <v>307</v>
      </c>
      <c r="Q7368" t="s">
        <v>307</v>
      </c>
      <c r="R7368" t="s">
        <v>307</v>
      </c>
      <c r="S7368" t="s">
        <v>307</v>
      </c>
      <c r="T7368" t="s">
        <v>307</v>
      </c>
      <c r="U7368" t="s">
        <v>307</v>
      </c>
      <c r="V7368" t="s">
        <v>307</v>
      </c>
      <c r="W7368" t="s">
        <v>307</v>
      </c>
    </row>
    <row r="7369" spans="1:26" x14ac:dyDescent="0.25">
      <c r="A7369">
        <v>921</v>
      </c>
      <c r="B7369" t="s">
        <v>296</v>
      </c>
      <c r="C7369" t="s">
        <v>43</v>
      </c>
      <c r="D7369" t="s">
        <v>60</v>
      </c>
      <c r="E7369" t="s">
        <v>307</v>
      </c>
      <c r="F7369" t="s">
        <v>307</v>
      </c>
      <c r="G7369" t="s">
        <v>307</v>
      </c>
      <c r="H7369" t="s">
        <v>307</v>
      </c>
      <c r="I7369" t="s">
        <v>307</v>
      </c>
      <c r="J7369" t="s">
        <v>307</v>
      </c>
      <c r="K7369" t="s">
        <v>307</v>
      </c>
      <c r="L7369" t="s">
        <v>307</v>
      </c>
      <c r="M7369" t="s">
        <v>307</v>
      </c>
      <c r="N7369" t="s">
        <v>307</v>
      </c>
      <c r="O7369" t="s">
        <v>307</v>
      </c>
      <c r="P7369" t="s">
        <v>307</v>
      </c>
      <c r="Q7369" t="s">
        <v>307</v>
      </c>
      <c r="R7369" t="s">
        <v>307</v>
      </c>
      <c r="S7369" t="s">
        <v>307</v>
      </c>
      <c r="T7369" t="s">
        <v>307</v>
      </c>
      <c r="U7369" t="s">
        <v>307</v>
      </c>
      <c r="V7369" t="s">
        <v>307</v>
      </c>
      <c r="W7369" t="s">
        <v>307</v>
      </c>
    </row>
    <row r="7370" spans="1:26" x14ac:dyDescent="0.25">
      <c r="A7370">
        <v>921</v>
      </c>
      <c r="B7370" t="s">
        <v>296</v>
      </c>
      <c r="C7370" t="s">
        <v>43</v>
      </c>
      <c r="D7370" t="s">
        <v>61</v>
      </c>
      <c r="E7370" t="s">
        <v>307</v>
      </c>
      <c r="F7370" t="s">
        <v>307</v>
      </c>
      <c r="G7370" t="s">
        <v>307</v>
      </c>
      <c r="H7370" t="s">
        <v>307</v>
      </c>
      <c r="I7370" t="s">
        <v>307</v>
      </c>
      <c r="J7370" t="s">
        <v>307</v>
      </c>
      <c r="K7370" t="s">
        <v>307</v>
      </c>
      <c r="L7370" t="s">
        <v>307</v>
      </c>
      <c r="M7370" t="s">
        <v>307</v>
      </c>
      <c r="N7370" t="s">
        <v>307</v>
      </c>
      <c r="O7370" t="s">
        <v>307</v>
      </c>
      <c r="P7370" t="s">
        <v>307</v>
      </c>
      <c r="Q7370" t="s">
        <v>307</v>
      </c>
      <c r="R7370" t="s">
        <v>307</v>
      </c>
      <c r="S7370" t="s">
        <v>307</v>
      </c>
      <c r="T7370" t="s">
        <v>307</v>
      </c>
      <c r="U7370" t="s">
        <v>307</v>
      </c>
      <c r="V7370" t="s">
        <v>307</v>
      </c>
      <c r="W7370" t="s">
        <v>307</v>
      </c>
    </row>
    <row r="7371" spans="1:26" x14ac:dyDescent="0.25">
      <c r="A7371">
        <v>921</v>
      </c>
      <c r="B7371" t="s">
        <v>296</v>
      </c>
      <c r="C7371" t="s">
        <v>43</v>
      </c>
      <c r="D7371" t="s">
        <v>62</v>
      </c>
      <c r="E7371" t="s">
        <v>307</v>
      </c>
      <c r="F7371" t="s">
        <v>307</v>
      </c>
      <c r="G7371" t="s">
        <v>307</v>
      </c>
      <c r="H7371" t="s">
        <v>307</v>
      </c>
      <c r="I7371" t="s">
        <v>307</v>
      </c>
      <c r="J7371" t="s">
        <v>307</v>
      </c>
      <c r="K7371" t="s">
        <v>307</v>
      </c>
      <c r="L7371" t="s">
        <v>307</v>
      </c>
      <c r="M7371" t="s">
        <v>307</v>
      </c>
      <c r="N7371" t="s">
        <v>307</v>
      </c>
      <c r="O7371" t="s">
        <v>307</v>
      </c>
      <c r="P7371" t="s">
        <v>307</v>
      </c>
      <c r="Q7371" t="s">
        <v>307</v>
      </c>
      <c r="R7371" t="s">
        <v>307</v>
      </c>
      <c r="S7371" t="s">
        <v>307</v>
      </c>
      <c r="T7371" t="s">
        <v>307</v>
      </c>
      <c r="U7371" t="s">
        <v>307</v>
      </c>
      <c r="V7371" t="s">
        <v>307</v>
      </c>
      <c r="W7371" t="s">
        <v>307</v>
      </c>
    </row>
    <row r="7372" spans="1:26" x14ac:dyDescent="0.25">
      <c r="A7372">
        <v>921</v>
      </c>
      <c r="B7372" t="s">
        <v>296</v>
      </c>
      <c r="C7372" t="s">
        <v>476</v>
      </c>
      <c r="D7372" t="s">
        <v>48</v>
      </c>
      <c r="E7372" t="s">
        <v>307</v>
      </c>
      <c r="F7372" t="s">
        <v>307</v>
      </c>
      <c r="G7372" t="s">
        <v>307</v>
      </c>
    </row>
    <row r="7373" spans="1:26" x14ac:dyDescent="0.25">
      <c r="A7373">
        <v>921</v>
      </c>
      <c r="B7373" t="s">
        <v>296</v>
      </c>
      <c r="C7373" t="s">
        <v>477</v>
      </c>
      <c r="D7373" t="s">
        <v>48</v>
      </c>
      <c r="E7373" t="s">
        <v>307</v>
      </c>
      <c r="F7373" t="s">
        <v>307</v>
      </c>
      <c r="G7373" t="s">
        <v>307</v>
      </c>
    </row>
    <row r="7374" spans="1:26" x14ac:dyDescent="0.25">
      <c r="A7374">
        <v>921</v>
      </c>
      <c r="B7374" t="s">
        <v>296</v>
      </c>
      <c r="C7374" t="s">
        <v>45</v>
      </c>
      <c r="D7374" t="s">
        <v>63</v>
      </c>
      <c r="E7374" t="s">
        <v>307</v>
      </c>
      <c r="F7374" t="s">
        <v>307</v>
      </c>
      <c r="G7374" t="s">
        <v>307</v>
      </c>
      <c r="H7374" t="s">
        <v>307</v>
      </c>
      <c r="I7374" t="s">
        <v>307</v>
      </c>
      <c r="J7374" t="s">
        <v>307</v>
      </c>
      <c r="K7374" t="s">
        <v>307</v>
      </c>
      <c r="L7374" t="s">
        <v>307</v>
      </c>
      <c r="M7374" t="s">
        <v>307</v>
      </c>
      <c r="N7374" t="s">
        <v>307</v>
      </c>
      <c r="O7374" t="s">
        <v>307</v>
      </c>
      <c r="P7374" t="s">
        <v>307</v>
      </c>
      <c r="Q7374" t="s">
        <v>307</v>
      </c>
      <c r="R7374" t="s">
        <v>307</v>
      </c>
      <c r="S7374" t="s">
        <v>307</v>
      </c>
      <c r="T7374" t="s">
        <v>307</v>
      </c>
      <c r="U7374" t="s">
        <v>307</v>
      </c>
      <c r="V7374" t="s">
        <v>307</v>
      </c>
      <c r="W7374" t="s">
        <v>307</v>
      </c>
    </row>
    <row r="7375" spans="1:26" x14ac:dyDescent="0.25">
      <c r="A7375">
        <v>921</v>
      </c>
      <c r="B7375" t="s">
        <v>296</v>
      </c>
      <c r="C7375" t="s">
        <v>45</v>
      </c>
      <c r="D7375" t="s">
        <v>64</v>
      </c>
      <c r="E7375" t="s">
        <v>307</v>
      </c>
      <c r="F7375" t="s">
        <v>307</v>
      </c>
      <c r="G7375" t="s">
        <v>307</v>
      </c>
      <c r="H7375" t="s">
        <v>307</v>
      </c>
      <c r="I7375" t="s">
        <v>307</v>
      </c>
      <c r="J7375" t="s">
        <v>307</v>
      </c>
      <c r="K7375" t="s">
        <v>307</v>
      </c>
      <c r="L7375" t="s">
        <v>307</v>
      </c>
      <c r="M7375" t="s">
        <v>307</v>
      </c>
      <c r="N7375" t="s">
        <v>307</v>
      </c>
      <c r="O7375" t="s">
        <v>307</v>
      </c>
      <c r="P7375" t="s">
        <v>307</v>
      </c>
      <c r="Q7375" t="s">
        <v>307</v>
      </c>
      <c r="R7375" t="s">
        <v>307</v>
      </c>
      <c r="S7375" t="s">
        <v>307</v>
      </c>
      <c r="T7375" t="s">
        <v>307</v>
      </c>
      <c r="U7375" t="s">
        <v>307</v>
      </c>
      <c r="V7375" t="s">
        <v>307</v>
      </c>
      <c r="W7375" t="s">
        <v>307</v>
      </c>
    </row>
    <row r="7376" spans="1:26" x14ac:dyDescent="0.25">
      <c r="A7376">
        <v>921</v>
      </c>
      <c r="B7376" t="s">
        <v>296</v>
      </c>
      <c r="C7376" t="s">
        <v>40</v>
      </c>
      <c r="D7376" t="s">
        <v>52</v>
      </c>
      <c r="E7376" t="s">
        <v>307</v>
      </c>
      <c r="F7376" t="s">
        <v>307</v>
      </c>
      <c r="G7376" t="s">
        <v>307</v>
      </c>
      <c r="H7376" t="s">
        <v>307</v>
      </c>
      <c r="I7376" t="s">
        <v>307</v>
      </c>
      <c r="J7376" t="s">
        <v>307</v>
      </c>
      <c r="K7376" t="s">
        <v>307</v>
      </c>
      <c r="L7376" t="s">
        <v>307</v>
      </c>
      <c r="M7376" t="s">
        <v>307</v>
      </c>
      <c r="N7376" t="s">
        <v>307</v>
      </c>
      <c r="O7376" t="s">
        <v>307</v>
      </c>
      <c r="P7376" t="s">
        <v>307</v>
      </c>
      <c r="Q7376" t="s">
        <v>307</v>
      </c>
      <c r="R7376" t="s">
        <v>307</v>
      </c>
      <c r="S7376" t="s">
        <v>307</v>
      </c>
      <c r="T7376" t="s">
        <v>307</v>
      </c>
      <c r="U7376" t="s">
        <v>307</v>
      </c>
      <c r="V7376" t="s">
        <v>307</v>
      </c>
      <c r="W7376" t="s">
        <v>307</v>
      </c>
      <c r="X7376" t="s">
        <v>307</v>
      </c>
      <c r="Y7376" t="s">
        <v>307</v>
      </c>
      <c r="Z7376" t="s">
        <v>307</v>
      </c>
    </row>
    <row r="7377" spans="1:42" x14ac:dyDescent="0.25">
      <c r="A7377">
        <v>921</v>
      </c>
      <c r="B7377" t="s">
        <v>296</v>
      </c>
      <c r="C7377" t="s">
        <v>40</v>
      </c>
      <c r="D7377" t="s">
        <v>53</v>
      </c>
      <c r="E7377" t="s">
        <v>307</v>
      </c>
      <c r="F7377" t="s">
        <v>307</v>
      </c>
      <c r="G7377" t="s">
        <v>307</v>
      </c>
      <c r="H7377" t="s">
        <v>307</v>
      </c>
      <c r="I7377" t="s">
        <v>307</v>
      </c>
      <c r="J7377" t="s">
        <v>307</v>
      </c>
      <c r="K7377" t="s">
        <v>307</v>
      </c>
      <c r="L7377" t="s">
        <v>307</v>
      </c>
      <c r="M7377" t="s">
        <v>307</v>
      </c>
      <c r="N7377" t="s">
        <v>307</v>
      </c>
      <c r="O7377" t="s">
        <v>307</v>
      </c>
      <c r="P7377" t="s">
        <v>307</v>
      </c>
      <c r="Q7377" t="s">
        <v>307</v>
      </c>
      <c r="R7377" t="s">
        <v>307</v>
      </c>
      <c r="S7377" t="s">
        <v>307</v>
      </c>
      <c r="T7377" t="s">
        <v>307</v>
      </c>
      <c r="U7377" t="s">
        <v>307</v>
      </c>
      <c r="V7377" t="s">
        <v>307</v>
      </c>
      <c r="W7377" t="s">
        <v>307</v>
      </c>
      <c r="X7377" t="s">
        <v>307</v>
      </c>
      <c r="Y7377" t="s">
        <v>307</v>
      </c>
      <c r="Z7377" t="s">
        <v>307</v>
      </c>
    </row>
    <row r="7378" spans="1:42" x14ac:dyDescent="0.25">
      <c r="A7378">
        <v>921</v>
      </c>
      <c r="B7378" t="s">
        <v>296</v>
      </c>
      <c r="C7378" t="s">
        <v>39</v>
      </c>
      <c r="D7378" t="s">
        <v>50</v>
      </c>
      <c r="E7378" t="s">
        <v>307</v>
      </c>
      <c r="F7378" t="s">
        <v>307</v>
      </c>
      <c r="G7378" t="s">
        <v>307</v>
      </c>
      <c r="H7378" t="s">
        <v>307</v>
      </c>
      <c r="I7378" t="s">
        <v>307</v>
      </c>
      <c r="J7378" t="s">
        <v>307</v>
      </c>
      <c r="K7378" t="s">
        <v>307</v>
      </c>
      <c r="L7378" t="s">
        <v>307</v>
      </c>
      <c r="M7378" t="s">
        <v>307</v>
      </c>
      <c r="N7378" t="s">
        <v>307</v>
      </c>
      <c r="O7378" t="s">
        <v>307</v>
      </c>
      <c r="P7378" t="s">
        <v>307</v>
      </c>
      <c r="Q7378" t="s">
        <v>307</v>
      </c>
      <c r="R7378" t="s">
        <v>307</v>
      </c>
      <c r="S7378" t="s">
        <v>307</v>
      </c>
      <c r="T7378" t="s">
        <v>307</v>
      </c>
      <c r="U7378" t="s">
        <v>307</v>
      </c>
      <c r="V7378" t="s">
        <v>307</v>
      </c>
      <c r="W7378" t="s">
        <v>307</v>
      </c>
      <c r="X7378" t="s">
        <v>307</v>
      </c>
      <c r="Y7378" t="s">
        <v>307</v>
      </c>
      <c r="Z7378" t="s">
        <v>307</v>
      </c>
      <c r="AA7378" t="s">
        <v>307</v>
      </c>
      <c r="AB7378" t="s">
        <v>307</v>
      </c>
      <c r="AC7378" t="s">
        <v>307</v>
      </c>
      <c r="AD7378" t="s">
        <v>307</v>
      </c>
      <c r="AE7378" t="s">
        <v>307</v>
      </c>
      <c r="AF7378" t="s">
        <v>307</v>
      </c>
      <c r="AG7378" t="s">
        <v>307</v>
      </c>
      <c r="AH7378" t="s">
        <v>307</v>
      </c>
      <c r="AI7378" t="s">
        <v>307</v>
      </c>
      <c r="AJ7378" t="s">
        <v>307</v>
      </c>
      <c r="AK7378" t="s">
        <v>307</v>
      </c>
      <c r="AL7378" t="s">
        <v>307</v>
      </c>
      <c r="AM7378" t="s">
        <v>307</v>
      </c>
      <c r="AN7378" t="s">
        <v>307</v>
      </c>
      <c r="AO7378" t="s">
        <v>307</v>
      </c>
      <c r="AP7378" t="s">
        <v>307</v>
      </c>
    </row>
    <row r="7379" spans="1:42" x14ac:dyDescent="0.25">
      <c r="A7379">
        <v>921</v>
      </c>
      <c r="B7379" t="s">
        <v>296</v>
      </c>
      <c r="C7379" t="s">
        <v>39</v>
      </c>
      <c r="D7379" t="s">
        <v>48</v>
      </c>
      <c r="E7379" t="s">
        <v>307</v>
      </c>
      <c r="F7379" t="s">
        <v>307</v>
      </c>
      <c r="G7379" t="s">
        <v>307</v>
      </c>
      <c r="H7379" t="s">
        <v>307</v>
      </c>
      <c r="I7379" t="s">
        <v>307</v>
      </c>
      <c r="J7379" t="s">
        <v>307</v>
      </c>
      <c r="K7379" t="s">
        <v>307</v>
      </c>
      <c r="L7379" t="s">
        <v>307</v>
      </c>
      <c r="M7379" t="s">
        <v>307</v>
      </c>
      <c r="N7379" t="s">
        <v>307</v>
      </c>
      <c r="O7379" t="s">
        <v>307</v>
      </c>
      <c r="P7379" t="s">
        <v>307</v>
      </c>
      <c r="Q7379" t="s">
        <v>307</v>
      </c>
      <c r="R7379" t="s">
        <v>307</v>
      </c>
      <c r="S7379" t="s">
        <v>307</v>
      </c>
      <c r="T7379" t="s">
        <v>307</v>
      </c>
      <c r="U7379" t="s">
        <v>307</v>
      </c>
      <c r="V7379" t="s">
        <v>307</v>
      </c>
      <c r="W7379" t="s">
        <v>307</v>
      </c>
      <c r="X7379" t="s">
        <v>307</v>
      </c>
      <c r="Y7379" t="s">
        <v>307</v>
      </c>
      <c r="Z7379" t="s">
        <v>307</v>
      </c>
      <c r="AA7379" t="s">
        <v>307</v>
      </c>
      <c r="AB7379" t="s">
        <v>307</v>
      </c>
      <c r="AC7379" t="s">
        <v>307</v>
      </c>
      <c r="AD7379" t="s">
        <v>307</v>
      </c>
      <c r="AE7379" t="s">
        <v>307</v>
      </c>
      <c r="AF7379" t="s">
        <v>307</v>
      </c>
      <c r="AG7379" t="s">
        <v>307</v>
      </c>
      <c r="AH7379" t="s">
        <v>307</v>
      </c>
      <c r="AI7379" t="s">
        <v>307</v>
      </c>
      <c r="AJ7379" t="s">
        <v>307</v>
      </c>
      <c r="AK7379" t="s">
        <v>307</v>
      </c>
      <c r="AL7379" t="s">
        <v>307</v>
      </c>
      <c r="AM7379" t="s">
        <v>307</v>
      </c>
      <c r="AN7379" t="s">
        <v>307</v>
      </c>
      <c r="AO7379" t="s">
        <v>307</v>
      </c>
      <c r="AP7379" t="s">
        <v>307</v>
      </c>
    </row>
    <row r="7380" spans="1:42" x14ac:dyDescent="0.25">
      <c r="A7380">
        <v>921</v>
      </c>
      <c r="B7380" t="s">
        <v>296</v>
      </c>
      <c r="C7380" t="s">
        <v>39</v>
      </c>
      <c r="D7380" t="s">
        <v>51</v>
      </c>
      <c r="E7380" t="s">
        <v>307</v>
      </c>
      <c r="F7380" t="s">
        <v>307</v>
      </c>
      <c r="G7380" t="s">
        <v>307</v>
      </c>
      <c r="H7380" t="s">
        <v>307</v>
      </c>
      <c r="I7380" t="s">
        <v>307</v>
      </c>
      <c r="J7380" t="s">
        <v>307</v>
      </c>
      <c r="K7380" t="s">
        <v>307</v>
      </c>
      <c r="L7380" t="s">
        <v>307</v>
      </c>
      <c r="M7380" t="s">
        <v>307</v>
      </c>
      <c r="N7380" t="s">
        <v>307</v>
      </c>
      <c r="O7380" t="s">
        <v>307</v>
      </c>
      <c r="P7380" t="s">
        <v>307</v>
      </c>
      <c r="Q7380" t="s">
        <v>307</v>
      </c>
      <c r="R7380" t="s">
        <v>307</v>
      </c>
      <c r="S7380" t="s">
        <v>307</v>
      </c>
      <c r="T7380" t="s">
        <v>307</v>
      </c>
      <c r="U7380" t="s">
        <v>307</v>
      </c>
      <c r="V7380" t="s">
        <v>307</v>
      </c>
      <c r="W7380" t="s">
        <v>307</v>
      </c>
      <c r="X7380" t="s">
        <v>307</v>
      </c>
      <c r="Y7380" t="s">
        <v>307</v>
      </c>
      <c r="Z7380" t="s">
        <v>307</v>
      </c>
      <c r="AA7380" t="s">
        <v>307</v>
      </c>
      <c r="AB7380" t="s">
        <v>307</v>
      </c>
      <c r="AC7380" t="s">
        <v>307</v>
      </c>
      <c r="AD7380" t="s">
        <v>307</v>
      </c>
      <c r="AE7380" t="s">
        <v>307</v>
      </c>
      <c r="AF7380" t="s">
        <v>307</v>
      </c>
      <c r="AG7380" t="s">
        <v>307</v>
      </c>
      <c r="AH7380" t="s">
        <v>307</v>
      </c>
      <c r="AI7380" t="s">
        <v>307</v>
      </c>
      <c r="AJ7380" t="s">
        <v>307</v>
      </c>
      <c r="AK7380" t="s">
        <v>307</v>
      </c>
      <c r="AL7380" t="s">
        <v>307</v>
      </c>
      <c r="AM7380" t="s">
        <v>307</v>
      </c>
      <c r="AN7380" t="s">
        <v>307</v>
      </c>
      <c r="AO7380" t="s">
        <v>307</v>
      </c>
      <c r="AP7380" t="s">
        <v>307</v>
      </c>
    </row>
    <row r="7381" spans="1:42" x14ac:dyDescent="0.25">
      <c r="A7381">
        <v>921</v>
      </c>
      <c r="B7381" t="s">
        <v>296</v>
      </c>
      <c r="C7381" t="s">
        <v>46</v>
      </c>
      <c r="D7381" t="s">
        <v>65</v>
      </c>
      <c r="E7381" t="s">
        <v>307</v>
      </c>
      <c r="F7381" t="s">
        <v>307</v>
      </c>
      <c r="G7381" t="s">
        <v>307</v>
      </c>
      <c r="H7381" t="s">
        <v>307</v>
      </c>
      <c r="I7381" t="s">
        <v>307</v>
      </c>
      <c r="J7381" t="s">
        <v>307</v>
      </c>
      <c r="K7381" t="s">
        <v>307</v>
      </c>
      <c r="L7381" t="s">
        <v>307</v>
      </c>
      <c r="M7381" t="s">
        <v>307</v>
      </c>
      <c r="N7381" t="s">
        <v>307</v>
      </c>
      <c r="O7381" t="s">
        <v>307</v>
      </c>
      <c r="P7381" t="s">
        <v>307</v>
      </c>
      <c r="Q7381" t="s">
        <v>307</v>
      </c>
      <c r="R7381" t="s">
        <v>307</v>
      </c>
      <c r="S7381" t="s">
        <v>307</v>
      </c>
      <c r="T7381" t="s">
        <v>307</v>
      </c>
      <c r="U7381" t="s">
        <v>307</v>
      </c>
      <c r="V7381" t="s">
        <v>307</v>
      </c>
      <c r="W7381" t="s">
        <v>307</v>
      </c>
      <c r="X7381" t="s">
        <v>307</v>
      </c>
      <c r="Y7381" t="s">
        <v>307</v>
      </c>
      <c r="Z7381" t="s">
        <v>307</v>
      </c>
    </row>
    <row r="7382" spans="1:42" x14ac:dyDescent="0.25">
      <c r="A7382">
        <v>921</v>
      </c>
      <c r="B7382" t="s">
        <v>296</v>
      </c>
      <c r="C7382" t="s">
        <v>46</v>
      </c>
      <c r="D7382" t="s">
        <v>66</v>
      </c>
      <c r="E7382" t="s">
        <v>307</v>
      </c>
      <c r="F7382" t="s">
        <v>307</v>
      </c>
      <c r="G7382" t="s">
        <v>307</v>
      </c>
      <c r="H7382" t="s">
        <v>307</v>
      </c>
      <c r="I7382" t="s">
        <v>307</v>
      </c>
      <c r="J7382" t="s">
        <v>307</v>
      </c>
      <c r="K7382" t="s">
        <v>307</v>
      </c>
      <c r="L7382" t="s">
        <v>307</v>
      </c>
      <c r="M7382" t="s">
        <v>307</v>
      </c>
      <c r="N7382" t="s">
        <v>307</v>
      </c>
      <c r="O7382" t="s">
        <v>307</v>
      </c>
      <c r="P7382" t="s">
        <v>307</v>
      </c>
      <c r="Q7382" t="s">
        <v>307</v>
      </c>
      <c r="R7382" t="s">
        <v>307</v>
      </c>
      <c r="S7382" t="s">
        <v>307</v>
      </c>
      <c r="T7382" t="s">
        <v>307</v>
      </c>
      <c r="U7382" t="s">
        <v>307</v>
      </c>
      <c r="V7382" t="s">
        <v>307</v>
      </c>
      <c r="W7382" t="s">
        <v>307</v>
      </c>
      <c r="X7382" t="s">
        <v>307</v>
      </c>
      <c r="Y7382" t="s">
        <v>307</v>
      </c>
      <c r="Z7382" t="s">
        <v>307</v>
      </c>
    </row>
    <row r="7383" spans="1:42" x14ac:dyDescent="0.25">
      <c r="A7383">
        <v>921</v>
      </c>
      <c r="B7383" t="s">
        <v>296</v>
      </c>
      <c r="C7383" t="s">
        <v>46</v>
      </c>
      <c r="D7383" t="s">
        <v>67</v>
      </c>
      <c r="E7383" t="s">
        <v>307</v>
      </c>
      <c r="F7383" t="s">
        <v>307</v>
      </c>
      <c r="G7383" t="s">
        <v>307</v>
      </c>
      <c r="H7383" t="s">
        <v>307</v>
      </c>
      <c r="I7383" t="s">
        <v>307</v>
      </c>
      <c r="J7383" t="s">
        <v>307</v>
      </c>
      <c r="K7383" t="s">
        <v>307</v>
      </c>
      <c r="L7383" t="s">
        <v>307</v>
      </c>
      <c r="M7383" t="s">
        <v>307</v>
      </c>
      <c r="N7383" t="s">
        <v>307</v>
      </c>
      <c r="O7383" t="s">
        <v>307</v>
      </c>
      <c r="P7383" t="s">
        <v>307</v>
      </c>
      <c r="Q7383" t="s">
        <v>307</v>
      </c>
      <c r="R7383" t="s">
        <v>307</v>
      </c>
      <c r="S7383" t="s">
        <v>307</v>
      </c>
      <c r="T7383" t="s">
        <v>307</v>
      </c>
      <c r="U7383" t="s">
        <v>307</v>
      </c>
      <c r="V7383" t="s">
        <v>307</v>
      </c>
      <c r="W7383" t="s">
        <v>307</v>
      </c>
      <c r="X7383" t="s">
        <v>307</v>
      </c>
      <c r="Y7383" t="s">
        <v>307</v>
      </c>
      <c r="Z7383" t="s">
        <v>307</v>
      </c>
    </row>
    <row r="7384" spans="1:42" x14ac:dyDescent="0.25">
      <c r="A7384">
        <v>921</v>
      </c>
      <c r="B7384" t="s">
        <v>296</v>
      </c>
      <c r="C7384" t="s">
        <v>46</v>
      </c>
      <c r="D7384" t="s">
        <v>68</v>
      </c>
      <c r="E7384" t="s">
        <v>307</v>
      </c>
      <c r="F7384" t="s">
        <v>307</v>
      </c>
      <c r="G7384" t="s">
        <v>307</v>
      </c>
      <c r="H7384" t="s">
        <v>307</v>
      </c>
      <c r="I7384" t="s">
        <v>307</v>
      </c>
      <c r="J7384" t="s">
        <v>307</v>
      </c>
      <c r="K7384" t="s">
        <v>307</v>
      </c>
      <c r="L7384" t="s">
        <v>307</v>
      </c>
      <c r="M7384" t="s">
        <v>307</v>
      </c>
      <c r="N7384" t="s">
        <v>307</v>
      </c>
      <c r="O7384" t="s">
        <v>307</v>
      </c>
      <c r="P7384" t="s">
        <v>307</v>
      </c>
      <c r="Q7384" t="s">
        <v>307</v>
      </c>
      <c r="R7384" t="s">
        <v>307</v>
      </c>
      <c r="S7384" t="s">
        <v>307</v>
      </c>
      <c r="T7384" t="s">
        <v>307</v>
      </c>
      <c r="U7384" t="s">
        <v>307</v>
      </c>
      <c r="V7384" t="s">
        <v>307</v>
      </c>
      <c r="W7384" t="s">
        <v>307</v>
      </c>
      <c r="X7384" t="s">
        <v>307</v>
      </c>
      <c r="Y7384" t="s">
        <v>307</v>
      </c>
      <c r="Z7384" t="s">
        <v>307</v>
      </c>
    </row>
    <row r="7385" spans="1:42" x14ac:dyDescent="0.25">
      <c r="A7385">
        <v>921</v>
      </c>
      <c r="B7385" t="s">
        <v>296</v>
      </c>
      <c r="C7385" t="s">
        <v>46</v>
      </c>
      <c r="D7385" t="s">
        <v>69</v>
      </c>
      <c r="E7385" t="s">
        <v>307</v>
      </c>
      <c r="F7385" t="s">
        <v>307</v>
      </c>
      <c r="G7385" t="s">
        <v>307</v>
      </c>
      <c r="H7385" t="s">
        <v>307</v>
      </c>
      <c r="I7385" t="s">
        <v>307</v>
      </c>
      <c r="J7385" t="s">
        <v>307</v>
      </c>
      <c r="K7385" t="s">
        <v>307</v>
      </c>
      <c r="L7385" t="s">
        <v>307</v>
      </c>
      <c r="M7385" t="s">
        <v>307</v>
      </c>
      <c r="N7385" t="s">
        <v>307</v>
      </c>
      <c r="O7385" t="s">
        <v>307</v>
      </c>
      <c r="P7385" t="s">
        <v>307</v>
      </c>
      <c r="Q7385" t="s">
        <v>307</v>
      </c>
      <c r="R7385" t="s">
        <v>307</v>
      </c>
      <c r="S7385" t="s">
        <v>307</v>
      </c>
      <c r="T7385" t="s">
        <v>307</v>
      </c>
      <c r="U7385" t="s">
        <v>307</v>
      </c>
      <c r="V7385" t="s">
        <v>307</v>
      </c>
      <c r="W7385" t="s">
        <v>307</v>
      </c>
      <c r="X7385" t="s">
        <v>307</v>
      </c>
      <c r="Y7385" t="s">
        <v>307</v>
      </c>
      <c r="Z7385" t="s">
        <v>307</v>
      </c>
    </row>
    <row r="7386" spans="1:42" x14ac:dyDescent="0.25">
      <c r="A7386">
        <v>921</v>
      </c>
      <c r="B7386" t="s">
        <v>296</v>
      </c>
      <c r="C7386" t="s">
        <v>46</v>
      </c>
      <c r="D7386" t="s">
        <v>70</v>
      </c>
      <c r="E7386" t="s">
        <v>307</v>
      </c>
      <c r="F7386" t="s">
        <v>307</v>
      </c>
      <c r="G7386" t="s">
        <v>307</v>
      </c>
      <c r="H7386" t="s">
        <v>307</v>
      </c>
      <c r="I7386" t="s">
        <v>307</v>
      </c>
      <c r="J7386" t="s">
        <v>307</v>
      </c>
      <c r="K7386" t="s">
        <v>307</v>
      </c>
      <c r="L7386" t="s">
        <v>307</v>
      </c>
      <c r="M7386" t="s">
        <v>307</v>
      </c>
      <c r="N7386" t="s">
        <v>307</v>
      </c>
      <c r="O7386" t="s">
        <v>307</v>
      </c>
      <c r="P7386" t="s">
        <v>307</v>
      </c>
      <c r="Q7386" t="s">
        <v>307</v>
      </c>
      <c r="R7386" t="s">
        <v>307</v>
      </c>
      <c r="S7386" t="s">
        <v>307</v>
      </c>
      <c r="T7386" t="s">
        <v>307</v>
      </c>
      <c r="U7386" t="s">
        <v>307</v>
      </c>
      <c r="V7386" t="s">
        <v>307</v>
      </c>
      <c r="W7386" t="s">
        <v>307</v>
      </c>
      <c r="X7386" t="s">
        <v>307</v>
      </c>
      <c r="Y7386" t="s">
        <v>307</v>
      </c>
      <c r="Z7386" t="s">
        <v>307</v>
      </c>
    </row>
    <row r="7387" spans="1:42" x14ac:dyDescent="0.25">
      <c r="A7387">
        <v>921</v>
      </c>
      <c r="B7387" t="s">
        <v>296</v>
      </c>
      <c r="C7387" t="s">
        <v>46</v>
      </c>
      <c r="D7387" t="s">
        <v>71</v>
      </c>
      <c r="E7387" t="s">
        <v>307</v>
      </c>
      <c r="F7387" t="s">
        <v>307</v>
      </c>
      <c r="G7387" t="s">
        <v>307</v>
      </c>
      <c r="H7387" t="s">
        <v>307</v>
      </c>
      <c r="I7387" t="s">
        <v>307</v>
      </c>
      <c r="J7387" t="s">
        <v>307</v>
      </c>
      <c r="K7387" t="s">
        <v>307</v>
      </c>
      <c r="L7387" t="s">
        <v>307</v>
      </c>
      <c r="M7387" t="s">
        <v>307</v>
      </c>
      <c r="N7387" t="s">
        <v>307</v>
      </c>
      <c r="O7387" t="s">
        <v>307</v>
      </c>
      <c r="P7387" t="s">
        <v>307</v>
      </c>
      <c r="Q7387" t="s">
        <v>307</v>
      </c>
      <c r="R7387" t="s">
        <v>307</v>
      </c>
      <c r="S7387" t="s">
        <v>307</v>
      </c>
      <c r="T7387" t="s">
        <v>307</v>
      </c>
      <c r="U7387" t="s">
        <v>307</v>
      </c>
      <c r="V7387" t="s">
        <v>307</v>
      </c>
      <c r="W7387" t="s">
        <v>307</v>
      </c>
      <c r="X7387" t="s">
        <v>307</v>
      </c>
      <c r="Y7387" t="s">
        <v>307</v>
      </c>
      <c r="Z7387" t="s">
        <v>307</v>
      </c>
    </row>
    <row r="7388" spans="1:42" x14ac:dyDescent="0.25">
      <c r="A7388">
        <v>921</v>
      </c>
      <c r="B7388" t="s">
        <v>296</v>
      </c>
      <c r="C7388" t="s">
        <v>46</v>
      </c>
      <c r="D7388" t="s">
        <v>72</v>
      </c>
      <c r="E7388" t="s">
        <v>307</v>
      </c>
      <c r="F7388" t="s">
        <v>307</v>
      </c>
      <c r="G7388" t="s">
        <v>307</v>
      </c>
      <c r="H7388" t="s">
        <v>307</v>
      </c>
      <c r="I7388" t="s">
        <v>307</v>
      </c>
      <c r="J7388" t="s">
        <v>307</v>
      </c>
      <c r="K7388" t="s">
        <v>307</v>
      </c>
      <c r="L7388" t="s">
        <v>307</v>
      </c>
      <c r="M7388" t="s">
        <v>307</v>
      </c>
      <c r="N7388" t="s">
        <v>307</v>
      </c>
      <c r="O7388" t="s">
        <v>307</v>
      </c>
      <c r="P7388" t="s">
        <v>307</v>
      </c>
      <c r="Q7388" t="s">
        <v>307</v>
      </c>
      <c r="R7388" t="s">
        <v>307</v>
      </c>
      <c r="S7388" t="s">
        <v>307</v>
      </c>
      <c r="T7388" t="s">
        <v>307</v>
      </c>
      <c r="U7388" t="s">
        <v>307</v>
      </c>
      <c r="V7388" t="s">
        <v>307</v>
      </c>
      <c r="W7388" t="s">
        <v>307</v>
      </c>
      <c r="X7388" t="s">
        <v>307</v>
      </c>
      <c r="Y7388" t="s">
        <v>307</v>
      </c>
      <c r="Z7388" t="s">
        <v>307</v>
      </c>
    </row>
    <row r="7389" spans="1:42" x14ac:dyDescent="0.25">
      <c r="A7389">
        <v>921</v>
      </c>
      <c r="B7389" t="s">
        <v>296</v>
      </c>
      <c r="C7389" t="s">
        <v>46</v>
      </c>
      <c r="D7389" t="s">
        <v>47</v>
      </c>
      <c r="E7389" t="s">
        <v>307</v>
      </c>
      <c r="F7389" t="s">
        <v>307</v>
      </c>
      <c r="G7389" t="s">
        <v>307</v>
      </c>
      <c r="H7389" t="s">
        <v>307</v>
      </c>
      <c r="I7389" t="s">
        <v>307</v>
      </c>
      <c r="J7389" t="s">
        <v>307</v>
      </c>
      <c r="K7389" t="s">
        <v>307</v>
      </c>
      <c r="L7389" t="s">
        <v>307</v>
      </c>
      <c r="M7389" t="s">
        <v>307</v>
      </c>
      <c r="N7389" t="s">
        <v>307</v>
      </c>
      <c r="O7389" t="s">
        <v>307</v>
      </c>
      <c r="P7389" t="s">
        <v>307</v>
      </c>
      <c r="Q7389" t="s">
        <v>307</v>
      </c>
      <c r="R7389" t="s">
        <v>307</v>
      </c>
      <c r="S7389" t="s">
        <v>307</v>
      </c>
      <c r="T7389" t="s">
        <v>307</v>
      </c>
      <c r="U7389" t="s">
        <v>307</v>
      </c>
      <c r="V7389" t="s">
        <v>307</v>
      </c>
      <c r="W7389" t="s">
        <v>307</v>
      </c>
      <c r="X7389" t="s">
        <v>307</v>
      </c>
      <c r="Y7389" t="s">
        <v>307</v>
      </c>
      <c r="Z7389" t="s">
        <v>307</v>
      </c>
    </row>
    <row r="7390" spans="1:42" x14ac:dyDescent="0.25">
      <c r="A7390">
        <v>921</v>
      </c>
      <c r="B7390" t="s">
        <v>296</v>
      </c>
      <c r="C7390" t="s">
        <v>46</v>
      </c>
      <c r="D7390" t="s">
        <v>48</v>
      </c>
      <c r="E7390" t="s">
        <v>307</v>
      </c>
      <c r="F7390" t="s">
        <v>307</v>
      </c>
      <c r="G7390" t="s">
        <v>307</v>
      </c>
      <c r="H7390" t="s">
        <v>307</v>
      </c>
      <c r="I7390" t="s">
        <v>307</v>
      </c>
      <c r="J7390" t="s">
        <v>307</v>
      </c>
      <c r="K7390" t="s">
        <v>307</v>
      </c>
      <c r="L7390" t="s">
        <v>307</v>
      </c>
      <c r="M7390" t="s">
        <v>307</v>
      </c>
      <c r="N7390" t="s">
        <v>307</v>
      </c>
      <c r="O7390" t="s">
        <v>307</v>
      </c>
      <c r="P7390" t="s">
        <v>307</v>
      </c>
      <c r="Q7390" t="s">
        <v>307</v>
      </c>
      <c r="R7390" t="s">
        <v>307</v>
      </c>
      <c r="S7390" t="s">
        <v>307</v>
      </c>
      <c r="T7390" t="s">
        <v>307</v>
      </c>
      <c r="U7390" t="s">
        <v>307</v>
      </c>
      <c r="V7390" t="s">
        <v>307</v>
      </c>
      <c r="W7390" t="s">
        <v>307</v>
      </c>
      <c r="X7390" t="s">
        <v>307</v>
      </c>
      <c r="Y7390" t="s">
        <v>307</v>
      </c>
      <c r="Z7390" t="s">
        <v>307</v>
      </c>
    </row>
    <row r="7391" spans="1:42" x14ac:dyDescent="0.25">
      <c r="A7391">
        <v>921</v>
      </c>
      <c r="B7391" t="s">
        <v>296</v>
      </c>
      <c r="C7391" t="s">
        <v>46</v>
      </c>
      <c r="D7391" t="s">
        <v>49</v>
      </c>
      <c r="E7391" t="s">
        <v>307</v>
      </c>
      <c r="F7391" t="s">
        <v>307</v>
      </c>
      <c r="G7391" t="s">
        <v>307</v>
      </c>
      <c r="H7391" t="s">
        <v>307</v>
      </c>
      <c r="I7391" t="s">
        <v>307</v>
      </c>
      <c r="J7391" t="s">
        <v>307</v>
      </c>
      <c r="K7391" t="s">
        <v>307</v>
      </c>
      <c r="L7391" t="s">
        <v>307</v>
      </c>
      <c r="M7391" t="s">
        <v>307</v>
      </c>
      <c r="N7391" t="s">
        <v>307</v>
      </c>
      <c r="O7391" t="s">
        <v>307</v>
      </c>
      <c r="P7391" t="s">
        <v>307</v>
      </c>
      <c r="Q7391" t="s">
        <v>307</v>
      </c>
      <c r="R7391" t="s">
        <v>307</v>
      </c>
      <c r="S7391" t="s">
        <v>307</v>
      </c>
      <c r="T7391" t="s">
        <v>307</v>
      </c>
      <c r="U7391" t="s">
        <v>307</v>
      </c>
      <c r="V7391" t="s">
        <v>307</v>
      </c>
      <c r="W7391" t="s">
        <v>307</v>
      </c>
      <c r="X7391" t="s">
        <v>307</v>
      </c>
      <c r="Y7391" t="s">
        <v>307</v>
      </c>
      <c r="Z7391" t="s">
        <v>307</v>
      </c>
    </row>
    <row r="7392" spans="1:42" x14ac:dyDescent="0.25">
      <c r="A7392">
        <v>921</v>
      </c>
      <c r="B7392" t="s">
        <v>296</v>
      </c>
      <c r="C7392" t="s">
        <v>41</v>
      </c>
      <c r="D7392" t="s">
        <v>48</v>
      </c>
      <c r="E7392" t="s">
        <v>307</v>
      </c>
      <c r="F7392" t="s">
        <v>307</v>
      </c>
      <c r="G7392" t="s">
        <v>307</v>
      </c>
      <c r="H7392" t="s">
        <v>307</v>
      </c>
      <c r="I7392" t="s">
        <v>307</v>
      </c>
      <c r="J7392" t="s">
        <v>307</v>
      </c>
      <c r="K7392" t="s">
        <v>307</v>
      </c>
      <c r="L7392" t="s">
        <v>307</v>
      </c>
      <c r="M7392" t="s">
        <v>307</v>
      </c>
      <c r="N7392" t="s">
        <v>307</v>
      </c>
      <c r="O7392" t="s">
        <v>307</v>
      </c>
      <c r="P7392" t="s">
        <v>307</v>
      </c>
      <c r="Q7392" t="s">
        <v>307</v>
      </c>
      <c r="R7392" t="s">
        <v>307</v>
      </c>
      <c r="S7392" t="s">
        <v>307</v>
      </c>
      <c r="T7392" t="s">
        <v>307</v>
      </c>
      <c r="U7392" t="s">
        <v>307</v>
      </c>
      <c r="V7392" t="s">
        <v>307</v>
      </c>
      <c r="W7392" t="s">
        <v>307</v>
      </c>
      <c r="X7392" t="s">
        <v>307</v>
      </c>
      <c r="Y7392" t="s">
        <v>307</v>
      </c>
      <c r="Z7392" t="s">
        <v>307</v>
      </c>
    </row>
    <row r="7393" spans="1:23" x14ac:dyDescent="0.25">
      <c r="A7393">
        <v>921</v>
      </c>
      <c r="B7393" t="s">
        <v>296</v>
      </c>
      <c r="C7393" t="s">
        <v>459</v>
      </c>
      <c r="D7393" t="s">
        <v>48</v>
      </c>
      <c r="E7393" t="s">
        <v>307</v>
      </c>
      <c r="F7393" t="s">
        <v>307</v>
      </c>
      <c r="G7393" t="s">
        <v>307</v>
      </c>
      <c r="H7393" t="s">
        <v>307</v>
      </c>
      <c r="I7393" t="s">
        <v>307</v>
      </c>
      <c r="J7393" t="s">
        <v>307</v>
      </c>
      <c r="K7393" t="s">
        <v>307</v>
      </c>
      <c r="L7393" t="s">
        <v>307</v>
      </c>
      <c r="M7393" t="s">
        <v>307</v>
      </c>
      <c r="N7393" t="s">
        <v>307</v>
      </c>
      <c r="O7393" t="s">
        <v>307</v>
      </c>
      <c r="P7393" t="s">
        <v>307</v>
      </c>
      <c r="Q7393" t="s">
        <v>307</v>
      </c>
    </row>
    <row r="7394" spans="1:23" x14ac:dyDescent="0.25">
      <c r="A7394">
        <v>921</v>
      </c>
      <c r="B7394" t="s">
        <v>296</v>
      </c>
      <c r="C7394" t="s">
        <v>304</v>
      </c>
      <c r="D7394" t="s">
        <v>48</v>
      </c>
      <c r="E7394" t="s">
        <v>307</v>
      </c>
      <c r="F7394" t="s">
        <v>307</v>
      </c>
      <c r="G7394" t="s">
        <v>307</v>
      </c>
      <c r="H7394" t="s">
        <v>307</v>
      </c>
      <c r="I7394" t="s">
        <v>307</v>
      </c>
      <c r="J7394" t="s">
        <v>307</v>
      </c>
      <c r="K7394" t="s">
        <v>307</v>
      </c>
      <c r="L7394" t="s">
        <v>307</v>
      </c>
      <c r="M7394" t="s">
        <v>307</v>
      </c>
      <c r="N7394" t="s">
        <v>307</v>
      </c>
      <c r="O7394" t="s">
        <v>307</v>
      </c>
      <c r="P7394" t="s">
        <v>307</v>
      </c>
      <c r="Q7394" t="s">
        <v>307</v>
      </c>
    </row>
    <row r="7395" spans="1:23" x14ac:dyDescent="0.25">
      <c r="A7395">
        <v>921</v>
      </c>
      <c r="B7395" t="s">
        <v>296</v>
      </c>
      <c r="C7395" t="s">
        <v>433</v>
      </c>
      <c r="D7395" t="s">
        <v>48</v>
      </c>
      <c r="E7395" t="s">
        <v>307</v>
      </c>
      <c r="F7395" t="s">
        <v>307</v>
      </c>
      <c r="G7395" t="s">
        <v>307</v>
      </c>
      <c r="H7395" t="s">
        <v>307</v>
      </c>
      <c r="I7395" t="s">
        <v>307</v>
      </c>
      <c r="J7395" t="s">
        <v>307</v>
      </c>
      <c r="K7395" t="s">
        <v>307</v>
      </c>
      <c r="L7395" t="s">
        <v>307</v>
      </c>
      <c r="M7395" t="s">
        <v>307</v>
      </c>
      <c r="N7395" t="s">
        <v>307</v>
      </c>
      <c r="O7395" t="s">
        <v>307</v>
      </c>
      <c r="P7395" t="s">
        <v>307</v>
      </c>
      <c r="Q7395" t="s">
        <v>307</v>
      </c>
    </row>
    <row r="7396" spans="1:23" x14ac:dyDescent="0.25">
      <c r="A7396">
        <v>921</v>
      </c>
      <c r="B7396" t="s">
        <v>296</v>
      </c>
      <c r="C7396" t="s">
        <v>305</v>
      </c>
      <c r="D7396" t="s">
        <v>48</v>
      </c>
      <c r="E7396" t="s">
        <v>307</v>
      </c>
      <c r="F7396" t="s">
        <v>307</v>
      </c>
      <c r="G7396" t="s">
        <v>307</v>
      </c>
      <c r="H7396" t="s">
        <v>307</v>
      </c>
      <c r="I7396" t="s">
        <v>307</v>
      </c>
      <c r="J7396" t="s">
        <v>307</v>
      </c>
      <c r="K7396" t="s">
        <v>307</v>
      </c>
      <c r="L7396" t="s">
        <v>307</v>
      </c>
      <c r="M7396" t="s">
        <v>307</v>
      </c>
      <c r="N7396" t="s">
        <v>307</v>
      </c>
      <c r="O7396" t="s">
        <v>307</v>
      </c>
      <c r="P7396" t="s">
        <v>307</v>
      </c>
      <c r="Q7396" t="s">
        <v>307</v>
      </c>
    </row>
    <row r="7397" spans="1:23" x14ac:dyDescent="0.25">
      <c r="A7397">
        <v>921</v>
      </c>
      <c r="B7397" t="s">
        <v>296</v>
      </c>
      <c r="C7397" t="s">
        <v>306</v>
      </c>
      <c r="D7397" t="s">
        <v>48</v>
      </c>
      <c r="E7397" t="s">
        <v>307</v>
      </c>
      <c r="F7397" t="s">
        <v>307</v>
      </c>
      <c r="G7397" t="s">
        <v>307</v>
      </c>
      <c r="H7397" t="s">
        <v>307</v>
      </c>
      <c r="I7397" t="s">
        <v>307</v>
      </c>
      <c r="J7397" t="s">
        <v>307</v>
      </c>
      <c r="K7397" t="s">
        <v>307</v>
      </c>
      <c r="L7397" t="s">
        <v>307</v>
      </c>
      <c r="M7397" t="s">
        <v>307</v>
      </c>
      <c r="N7397" t="s">
        <v>307</v>
      </c>
      <c r="O7397" t="s">
        <v>307</v>
      </c>
      <c r="P7397" t="s">
        <v>307</v>
      </c>
      <c r="Q7397" t="s">
        <v>307</v>
      </c>
    </row>
    <row r="7398" spans="1:23" x14ac:dyDescent="0.25">
      <c r="A7398">
        <v>921</v>
      </c>
      <c r="B7398" t="s">
        <v>296</v>
      </c>
      <c r="C7398" t="s">
        <v>44</v>
      </c>
      <c r="D7398" t="s">
        <v>54</v>
      </c>
      <c r="E7398" t="s">
        <v>307</v>
      </c>
      <c r="F7398" t="s">
        <v>307</v>
      </c>
      <c r="G7398" t="s">
        <v>307</v>
      </c>
      <c r="H7398" t="s">
        <v>307</v>
      </c>
      <c r="I7398" t="s">
        <v>307</v>
      </c>
      <c r="J7398" t="s">
        <v>307</v>
      </c>
      <c r="K7398" t="s">
        <v>307</v>
      </c>
      <c r="L7398" t="s">
        <v>307</v>
      </c>
      <c r="M7398" t="s">
        <v>307</v>
      </c>
      <c r="N7398" t="s">
        <v>307</v>
      </c>
      <c r="O7398" t="s">
        <v>307</v>
      </c>
      <c r="P7398" t="s">
        <v>307</v>
      </c>
      <c r="Q7398" t="s">
        <v>307</v>
      </c>
      <c r="R7398" t="s">
        <v>307</v>
      </c>
      <c r="S7398" t="s">
        <v>307</v>
      </c>
      <c r="T7398" t="s">
        <v>307</v>
      </c>
      <c r="U7398" t="s">
        <v>307</v>
      </c>
      <c r="V7398" t="s">
        <v>307</v>
      </c>
      <c r="W7398" t="s">
        <v>307</v>
      </c>
    </row>
    <row r="7399" spans="1:23" x14ac:dyDescent="0.25">
      <c r="A7399">
        <v>921</v>
      </c>
      <c r="B7399" t="s">
        <v>296</v>
      </c>
      <c r="C7399" t="s">
        <v>44</v>
      </c>
      <c r="D7399" t="s">
        <v>55</v>
      </c>
      <c r="E7399" t="s">
        <v>307</v>
      </c>
      <c r="F7399" t="s">
        <v>307</v>
      </c>
      <c r="G7399" t="s">
        <v>307</v>
      </c>
      <c r="H7399" t="s">
        <v>307</v>
      </c>
      <c r="I7399" t="s">
        <v>307</v>
      </c>
      <c r="J7399" t="s">
        <v>307</v>
      </c>
      <c r="K7399" t="s">
        <v>307</v>
      </c>
      <c r="L7399" t="s">
        <v>307</v>
      </c>
      <c r="M7399" t="s">
        <v>307</v>
      </c>
      <c r="N7399" t="s">
        <v>307</v>
      </c>
      <c r="O7399" t="s">
        <v>307</v>
      </c>
      <c r="P7399" t="s">
        <v>307</v>
      </c>
      <c r="Q7399" t="s">
        <v>307</v>
      </c>
      <c r="R7399" t="s">
        <v>307</v>
      </c>
      <c r="S7399" t="s">
        <v>307</v>
      </c>
      <c r="T7399" t="s">
        <v>307</v>
      </c>
      <c r="U7399" t="s">
        <v>307</v>
      </c>
      <c r="V7399" t="s">
        <v>307</v>
      </c>
      <c r="W7399" t="s">
        <v>307</v>
      </c>
    </row>
    <row r="7400" spans="1:23" x14ac:dyDescent="0.25">
      <c r="A7400">
        <v>921</v>
      </c>
      <c r="B7400" t="s">
        <v>296</v>
      </c>
      <c r="C7400" t="s">
        <v>44</v>
      </c>
      <c r="D7400" t="s">
        <v>56</v>
      </c>
      <c r="E7400" t="s">
        <v>307</v>
      </c>
      <c r="F7400" t="s">
        <v>307</v>
      </c>
      <c r="G7400" t="s">
        <v>307</v>
      </c>
      <c r="H7400" t="s">
        <v>307</v>
      </c>
      <c r="I7400" t="s">
        <v>307</v>
      </c>
      <c r="J7400" t="s">
        <v>307</v>
      </c>
      <c r="K7400" t="s">
        <v>307</v>
      </c>
      <c r="L7400" t="s">
        <v>307</v>
      </c>
      <c r="M7400" t="s">
        <v>307</v>
      </c>
      <c r="N7400" t="s">
        <v>307</v>
      </c>
      <c r="O7400" t="s">
        <v>307</v>
      </c>
      <c r="P7400" t="s">
        <v>307</v>
      </c>
      <c r="Q7400" t="s">
        <v>307</v>
      </c>
      <c r="R7400" t="s">
        <v>307</v>
      </c>
      <c r="S7400" t="s">
        <v>307</v>
      </c>
      <c r="T7400" t="s">
        <v>307</v>
      </c>
      <c r="U7400" t="s">
        <v>307</v>
      </c>
      <c r="V7400" t="s">
        <v>307</v>
      </c>
      <c r="W7400" t="s">
        <v>307</v>
      </c>
    </row>
    <row r="7401" spans="1:23" x14ac:dyDescent="0.25">
      <c r="A7401">
        <v>921</v>
      </c>
      <c r="B7401" t="s">
        <v>296</v>
      </c>
      <c r="C7401" t="s">
        <v>44</v>
      </c>
      <c r="D7401" t="s">
        <v>57</v>
      </c>
      <c r="E7401" t="s">
        <v>307</v>
      </c>
      <c r="F7401" t="s">
        <v>307</v>
      </c>
      <c r="G7401" t="s">
        <v>307</v>
      </c>
      <c r="H7401" t="s">
        <v>307</v>
      </c>
      <c r="I7401" t="s">
        <v>307</v>
      </c>
      <c r="J7401" t="s">
        <v>307</v>
      </c>
      <c r="K7401" t="s">
        <v>307</v>
      </c>
      <c r="L7401" t="s">
        <v>307</v>
      </c>
      <c r="M7401" t="s">
        <v>307</v>
      </c>
      <c r="N7401" t="s">
        <v>307</v>
      </c>
      <c r="O7401" t="s">
        <v>307</v>
      </c>
      <c r="P7401" t="s">
        <v>307</v>
      </c>
      <c r="Q7401" t="s">
        <v>307</v>
      </c>
      <c r="R7401" t="s">
        <v>307</v>
      </c>
      <c r="S7401" t="s">
        <v>307</v>
      </c>
      <c r="T7401" t="s">
        <v>307</v>
      </c>
      <c r="U7401" t="s">
        <v>307</v>
      </c>
      <c r="V7401" t="s">
        <v>307</v>
      </c>
      <c r="W7401" t="s">
        <v>307</v>
      </c>
    </row>
    <row r="7402" spans="1:23" x14ac:dyDescent="0.25">
      <c r="A7402">
        <v>921</v>
      </c>
      <c r="B7402" t="s">
        <v>296</v>
      </c>
      <c r="C7402" t="s">
        <v>44</v>
      </c>
      <c r="D7402" t="s">
        <v>58</v>
      </c>
      <c r="E7402" t="s">
        <v>307</v>
      </c>
      <c r="F7402" t="s">
        <v>307</v>
      </c>
      <c r="G7402" t="s">
        <v>307</v>
      </c>
      <c r="H7402" t="s">
        <v>307</v>
      </c>
      <c r="I7402" t="s">
        <v>307</v>
      </c>
      <c r="J7402" t="s">
        <v>307</v>
      </c>
      <c r="K7402" t="s">
        <v>307</v>
      </c>
      <c r="L7402" t="s">
        <v>307</v>
      </c>
      <c r="M7402" t="s">
        <v>307</v>
      </c>
      <c r="N7402" t="s">
        <v>307</v>
      </c>
      <c r="O7402" t="s">
        <v>307</v>
      </c>
      <c r="P7402" t="s">
        <v>307</v>
      </c>
      <c r="Q7402" t="s">
        <v>307</v>
      </c>
      <c r="R7402" t="s">
        <v>307</v>
      </c>
      <c r="S7402" t="s">
        <v>307</v>
      </c>
      <c r="T7402" t="s">
        <v>307</v>
      </c>
      <c r="U7402" t="s">
        <v>307</v>
      </c>
      <c r="V7402" t="s">
        <v>307</v>
      </c>
      <c r="W7402" t="s">
        <v>307</v>
      </c>
    </row>
    <row r="7403" spans="1:23" x14ac:dyDescent="0.25">
      <c r="A7403">
        <v>921</v>
      </c>
      <c r="B7403" t="s">
        <v>296</v>
      </c>
      <c r="C7403" t="s">
        <v>44</v>
      </c>
      <c r="D7403" t="s">
        <v>59</v>
      </c>
      <c r="E7403" t="s">
        <v>307</v>
      </c>
      <c r="F7403" t="s">
        <v>307</v>
      </c>
      <c r="G7403" t="s">
        <v>307</v>
      </c>
      <c r="H7403" t="s">
        <v>307</v>
      </c>
      <c r="I7403" t="s">
        <v>307</v>
      </c>
      <c r="J7403" t="s">
        <v>307</v>
      </c>
      <c r="K7403" t="s">
        <v>307</v>
      </c>
      <c r="L7403" t="s">
        <v>307</v>
      </c>
      <c r="M7403" t="s">
        <v>307</v>
      </c>
      <c r="N7403" t="s">
        <v>307</v>
      </c>
      <c r="O7403" t="s">
        <v>307</v>
      </c>
      <c r="P7403" t="s">
        <v>307</v>
      </c>
      <c r="Q7403" t="s">
        <v>307</v>
      </c>
      <c r="R7403" t="s">
        <v>307</v>
      </c>
      <c r="S7403" t="s">
        <v>307</v>
      </c>
      <c r="T7403" t="s">
        <v>307</v>
      </c>
      <c r="U7403" t="s">
        <v>307</v>
      </c>
      <c r="V7403" t="s">
        <v>307</v>
      </c>
      <c r="W7403" t="s">
        <v>307</v>
      </c>
    </row>
    <row r="7404" spans="1:23" x14ac:dyDescent="0.25">
      <c r="A7404">
        <v>921</v>
      </c>
      <c r="B7404" t="s">
        <v>296</v>
      </c>
      <c r="C7404" t="s">
        <v>44</v>
      </c>
      <c r="D7404" t="s">
        <v>60</v>
      </c>
      <c r="E7404" t="s">
        <v>307</v>
      </c>
      <c r="F7404" t="s">
        <v>307</v>
      </c>
      <c r="G7404" t="s">
        <v>307</v>
      </c>
      <c r="H7404" t="s">
        <v>307</v>
      </c>
      <c r="I7404" t="s">
        <v>307</v>
      </c>
      <c r="J7404" t="s">
        <v>307</v>
      </c>
      <c r="K7404" t="s">
        <v>307</v>
      </c>
      <c r="L7404" t="s">
        <v>307</v>
      </c>
      <c r="M7404" t="s">
        <v>307</v>
      </c>
      <c r="N7404" t="s">
        <v>307</v>
      </c>
      <c r="O7404" t="s">
        <v>307</v>
      </c>
      <c r="P7404" t="s">
        <v>307</v>
      </c>
      <c r="Q7404" t="s">
        <v>307</v>
      </c>
      <c r="R7404" t="s">
        <v>307</v>
      </c>
      <c r="S7404" t="s">
        <v>307</v>
      </c>
      <c r="T7404" t="s">
        <v>307</v>
      </c>
      <c r="U7404" t="s">
        <v>307</v>
      </c>
      <c r="V7404" t="s">
        <v>307</v>
      </c>
      <c r="W7404" t="s">
        <v>307</v>
      </c>
    </row>
    <row r="7405" spans="1:23" x14ac:dyDescent="0.25">
      <c r="A7405">
        <v>921</v>
      </c>
      <c r="B7405" t="s">
        <v>296</v>
      </c>
      <c r="C7405" t="s">
        <v>44</v>
      </c>
      <c r="D7405" t="s">
        <v>61</v>
      </c>
      <c r="E7405" t="s">
        <v>307</v>
      </c>
      <c r="F7405" t="s">
        <v>307</v>
      </c>
      <c r="G7405" t="s">
        <v>307</v>
      </c>
      <c r="H7405" t="s">
        <v>307</v>
      </c>
      <c r="I7405" t="s">
        <v>307</v>
      </c>
      <c r="J7405" t="s">
        <v>307</v>
      </c>
      <c r="K7405" t="s">
        <v>307</v>
      </c>
      <c r="L7405" t="s">
        <v>307</v>
      </c>
      <c r="M7405" t="s">
        <v>307</v>
      </c>
      <c r="N7405" t="s">
        <v>307</v>
      </c>
      <c r="O7405" t="s">
        <v>307</v>
      </c>
      <c r="P7405" t="s">
        <v>307</v>
      </c>
      <c r="Q7405" t="s">
        <v>307</v>
      </c>
      <c r="R7405" t="s">
        <v>307</v>
      </c>
      <c r="S7405" t="s">
        <v>307</v>
      </c>
      <c r="T7405" t="s">
        <v>307</v>
      </c>
      <c r="U7405" t="s">
        <v>307</v>
      </c>
      <c r="V7405" t="s">
        <v>307</v>
      </c>
      <c r="W7405" t="s">
        <v>307</v>
      </c>
    </row>
    <row r="7406" spans="1:23" x14ac:dyDescent="0.25">
      <c r="A7406">
        <v>921</v>
      </c>
      <c r="B7406" t="s">
        <v>296</v>
      </c>
      <c r="C7406" t="s">
        <v>44</v>
      </c>
      <c r="D7406" t="s">
        <v>62</v>
      </c>
      <c r="E7406" t="s">
        <v>307</v>
      </c>
      <c r="F7406" t="s">
        <v>307</v>
      </c>
      <c r="G7406" t="s">
        <v>307</v>
      </c>
      <c r="H7406" t="s">
        <v>307</v>
      </c>
      <c r="I7406" t="s">
        <v>307</v>
      </c>
      <c r="J7406" t="s">
        <v>307</v>
      </c>
      <c r="K7406" t="s">
        <v>307</v>
      </c>
      <c r="L7406" t="s">
        <v>307</v>
      </c>
      <c r="M7406" t="s">
        <v>307</v>
      </c>
      <c r="N7406" t="s">
        <v>307</v>
      </c>
      <c r="O7406" t="s">
        <v>307</v>
      </c>
      <c r="P7406" t="s">
        <v>307</v>
      </c>
      <c r="Q7406" t="s">
        <v>307</v>
      </c>
      <c r="R7406" t="s">
        <v>307</v>
      </c>
      <c r="S7406" t="s">
        <v>307</v>
      </c>
      <c r="T7406" t="s">
        <v>307</v>
      </c>
      <c r="U7406" t="s">
        <v>307</v>
      </c>
      <c r="V7406" t="s">
        <v>307</v>
      </c>
      <c r="W7406" t="s">
        <v>307</v>
      </c>
    </row>
    <row r="7407" spans="1:23" x14ac:dyDescent="0.25">
      <c r="A7407">
        <v>921</v>
      </c>
      <c r="B7407" t="s">
        <v>296</v>
      </c>
      <c r="C7407" t="s">
        <v>450</v>
      </c>
      <c r="D7407" t="s">
        <v>48</v>
      </c>
      <c r="E7407" t="s">
        <v>307</v>
      </c>
      <c r="F7407" t="s">
        <v>307</v>
      </c>
      <c r="G7407" t="s">
        <v>307</v>
      </c>
      <c r="H7407" t="s">
        <v>307</v>
      </c>
      <c r="I7407" t="s">
        <v>307</v>
      </c>
      <c r="J7407" t="s">
        <v>307</v>
      </c>
      <c r="K7407" t="s">
        <v>307</v>
      </c>
      <c r="L7407" t="s">
        <v>307</v>
      </c>
      <c r="M7407" t="s">
        <v>307</v>
      </c>
      <c r="N7407" t="s">
        <v>307</v>
      </c>
      <c r="O7407" t="s">
        <v>307</v>
      </c>
      <c r="P7407" t="s">
        <v>307</v>
      </c>
      <c r="Q7407" t="s">
        <v>307</v>
      </c>
      <c r="R7407" t="s">
        <v>307</v>
      </c>
    </row>
    <row r="7408" spans="1:23" x14ac:dyDescent="0.25">
      <c r="A7408">
        <v>921</v>
      </c>
      <c r="B7408" t="s">
        <v>296</v>
      </c>
      <c r="C7408" t="s">
        <v>449</v>
      </c>
      <c r="D7408" t="s">
        <v>48</v>
      </c>
      <c r="E7408" t="s">
        <v>307</v>
      </c>
      <c r="F7408" t="s">
        <v>307</v>
      </c>
      <c r="G7408" t="s">
        <v>307</v>
      </c>
      <c r="H7408" t="s">
        <v>307</v>
      </c>
      <c r="I7408" t="s">
        <v>307</v>
      </c>
      <c r="J7408" t="s">
        <v>307</v>
      </c>
      <c r="K7408" t="s">
        <v>307</v>
      </c>
      <c r="L7408" t="s">
        <v>307</v>
      </c>
      <c r="M7408" t="s">
        <v>307</v>
      </c>
      <c r="N7408" t="s">
        <v>307</v>
      </c>
      <c r="O7408" t="s">
        <v>307</v>
      </c>
      <c r="P7408" t="s">
        <v>307</v>
      </c>
      <c r="Q7408" t="s">
        <v>307</v>
      </c>
      <c r="R7408" t="s">
        <v>307</v>
      </c>
    </row>
    <row r="7409" spans="1:26" x14ac:dyDescent="0.25">
      <c r="A7409">
        <v>921</v>
      </c>
      <c r="B7409" t="s">
        <v>296</v>
      </c>
      <c r="C7409" t="s">
        <v>475</v>
      </c>
      <c r="D7409" t="s">
        <v>48</v>
      </c>
      <c r="E7409" t="s">
        <v>307</v>
      </c>
      <c r="F7409" t="s">
        <v>307</v>
      </c>
      <c r="G7409" t="s">
        <v>307</v>
      </c>
    </row>
    <row r="7410" spans="1:26" x14ac:dyDescent="0.25">
      <c r="A7410">
        <v>921</v>
      </c>
      <c r="B7410" t="s">
        <v>296</v>
      </c>
      <c r="C7410" t="s">
        <v>42</v>
      </c>
      <c r="D7410" t="s">
        <v>48</v>
      </c>
      <c r="E7410" t="s">
        <v>307</v>
      </c>
      <c r="F7410" t="s">
        <v>307</v>
      </c>
      <c r="G7410" t="s">
        <v>307</v>
      </c>
      <c r="H7410" t="s">
        <v>307</v>
      </c>
      <c r="I7410" t="s">
        <v>307</v>
      </c>
      <c r="J7410" t="s">
        <v>307</v>
      </c>
      <c r="K7410" t="s">
        <v>307</v>
      </c>
      <c r="L7410" t="s">
        <v>307</v>
      </c>
      <c r="M7410" t="s">
        <v>307</v>
      </c>
      <c r="N7410" t="s">
        <v>307</v>
      </c>
      <c r="O7410" t="s">
        <v>307</v>
      </c>
      <c r="P7410" t="s">
        <v>307</v>
      </c>
      <c r="Q7410" t="s">
        <v>307</v>
      </c>
      <c r="R7410" t="s">
        <v>307</v>
      </c>
      <c r="S7410" t="s">
        <v>307</v>
      </c>
      <c r="T7410" t="s">
        <v>307</v>
      </c>
      <c r="U7410" t="s">
        <v>307</v>
      </c>
      <c r="V7410" t="s">
        <v>307</v>
      </c>
      <c r="W7410" t="s">
        <v>307</v>
      </c>
      <c r="X7410" t="s">
        <v>307</v>
      </c>
      <c r="Y7410" t="s">
        <v>307</v>
      </c>
      <c r="Z7410" t="s">
        <v>307</v>
      </c>
    </row>
    <row r="7411" spans="1:26" x14ac:dyDescent="0.25">
      <c r="A7411">
        <v>922</v>
      </c>
      <c r="B7411" t="s">
        <v>297</v>
      </c>
      <c r="C7411" t="s">
        <v>43</v>
      </c>
      <c r="D7411" t="s">
        <v>54</v>
      </c>
      <c r="E7411" t="s">
        <v>307</v>
      </c>
      <c r="F7411" t="s">
        <v>307</v>
      </c>
      <c r="G7411" t="s">
        <v>307</v>
      </c>
      <c r="H7411" t="s">
        <v>307</v>
      </c>
      <c r="I7411" t="s">
        <v>307</v>
      </c>
      <c r="J7411" t="s">
        <v>307</v>
      </c>
      <c r="K7411" t="s">
        <v>307</v>
      </c>
      <c r="L7411" t="s">
        <v>307</v>
      </c>
      <c r="M7411" t="s">
        <v>307</v>
      </c>
      <c r="N7411" t="s">
        <v>307</v>
      </c>
      <c r="O7411" t="s">
        <v>307</v>
      </c>
      <c r="P7411" t="s">
        <v>307</v>
      </c>
      <c r="Q7411" t="s">
        <v>307</v>
      </c>
      <c r="R7411" t="s">
        <v>307</v>
      </c>
      <c r="S7411" t="s">
        <v>307</v>
      </c>
      <c r="T7411" t="s">
        <v>307</v>
      </c>
      <c r="U7411" t="s">
        <v>307</v>
      </c>
      <c r="V7411" t="s">
        <v>307</v>
      </c>
      <c r="W7411" t="s">
        <v>307</v>
      </c>
    </row>
    <row r="7412" spans="1:26" x14ac:dyDescent="0.25">
      <c r="A7412">
        <v>922</v>
      </c>
      <c r="B7412" t="s">
        <v>297</v>
      </c>
      <c r="C7412" t="s">
        <v>43</v>
      </c>
      <c r="D7412" t="s">
        <v>55</v>
      </c>
      <c r="E7412" t="s">
        <v>307</v>
      </c>
      <c r="F7412" t="s">
        <v>307</v>
      </c>
      <c r="G7412" t="s">
        <v>307</v>
      </c>
      <c r="H7412" t="s">
        <v>307</v>
      </c>
      <c r="I7412" t="s">
        <v>307</v>
      </c>
      <c r="J7412" t="s">
        <v>307</v>
      </c>
      <c r="K7412" t="s">
        <v>307</v>
      </c>
      <c r="L7412" t="s">
        <v>307</v>
      </c>
      <c r="M7412" t="s">
        <v>307</v>
      </c>
      <c r="N7412" t="s">
        <v>307</v>
      </c>
      <c r="O7412" t="s">
        <v>307</v>
      </c>
      <c r="P7412" t="s">
        <v>307</v>
      </c>
      <c r="Q7412" t="s">
        <v>307</v>
      </c>
      <c r="R7412" t="s">
        <v>307</v>
      </c>
      <c r="S7412" t="s">
        <v>307</v>
      </c>
      <c r="T7412" t="s">
        <v>307</v>
      </c>
      <c r="U7412" t="s">
        <v>307</v>
      </c>
      <c r="V7412" t="s">
        <v>307</v>
      </c>
      <c r="W7412" t="s">
        <v>307</v>
      </c>
    </row>
    <row r="7413" spans="1:26" x14ac:dyDescent="0.25">
      <c r="A7413">
        <v>922</v>
      </c>
      <c r="B7413" t="s">
        <v>297</v>
      </c>
      <c r="C7413" t="s">
        <v>43</v>
      </c>
      <c r="D7413" t="s">
        <v>56</v>
      </c>
      <c r="E7413" t="s">
        <v>307</v>
      </c>
      <c r="F7413" t="s">
        <v>307</v>
      </c>
      <c r="G7413" t="s">
        <v>307</v>
      </c>
      <c r="H7413" t="s">
        <v>307</v>
      </c>
      <c r="I7413" t="s">
        <v>307</v>
      </c>
      <c r="J7413" t="s">
        <v>307</v>
      </c>
      <c r="K7413" t="s">
        <v>307</v>
      </c>
      <c r="L7413" t="s">
        <v>307</v>
      </c>
      <c r="M7413" t="s">
        <v>307</v>
      </c>
      <c r="N7413" t="s">
        <v>307</v>
      </c>
      <c r="O7413" t="s">
        <v>307</v>
      </c>
      <c r="P7413" t="s">
        <v>307</v>
      </c>
      <c r="Q7413" t="s">
        <v>307</v>
      </c>
      <c r="R7413" t="s">
        <v>307</v>
      </c>
      <c r="S7413" t="s">
        <v>307</v>
      </c>
      <c r="T7413" t="s">
        <v>307</v>
      </c>
      <c r="U7413" t="s">
        <v>307</v>
      </c>
      <c r="V7413" t="s">
        <v>307</v>
      </c>
      <c r="W7413" t="s">
        <v>307</v>
      </c>
    </row>
    <row r="7414" spans="1:26" x14ac:dyDescent="0.25">
      <c r="A7414">
        <v>922</v>
      </c>
      <c r="B7414" t="s">
        <v>297</v>
      </c>
      <c r="C7414" t="s">
        <v>43</v>
      </c>
      <c r="D7414" t="s">
        <v>57</v>
      </c>
      <c r="E7414" t="s">
        <v>307</v>
      </c>
      <c r="F7414" t="s">
        <v>307</v>
      </c>
      <c r="G7414" t="s">
        <v>307</v>
      </c>
      <c r="H7414" t="s">
        <v>307</v>
      </c>
      <c r="I7414" t="s">
        <v>307</v>
      </c>
      <c r="J7414" t="s">
        <v>307</v>
      </c>
      <c r="K7414" t="s">
        <v>307</v>
      </c>
      <c r="L7414" t="s">
        <v>307</v>
      </c>
      <c r="M7414" t="s">
        <v>307</v>
      </c>
      <c r="N7414" t="s">
        <v>307</v>
      </c>
      <c r="O7414" t="s">
        <v>307</v>
      </c>
      <c r="P7414" t="s">
        <v>307</v>
      </c>
      <c r="Q7414" t="s">
        <v>307</v>
      </c>
      <c r="R7414" t="s">
        <v>307</v>
      </c>
      <c r="S7414" t="s">
        <v>307</v>
      </c>
      <c r="T7414" t="s">
        <v>307</v>
      </c>
      <c r="U7414" t="s">
        <v>307</v>
      </c>
      <c r="V7414" t="s">
        <v>307</v>
      </c>
      <c r="W7414" t="s">
        <v>307</v>
      </c>
    </row>
    <row r="7415" spans="1:26" x14ac:dyDescent="0.25">
      <c r="A7415">
        <v>922</v>
      </c>
      <c r="B7415" t="s">
        <v>297</v>
      </c>
      <c r="C7415" t="s">
        <v>43</v>
      </c>
      <c r="D7415" t="s">
        <v>58</v>
      </c>
      <c r="E7415" t="s">
        <v>307</v>
      </c>
      <c r="F7415" t="s">
        <v>307</v>
      </c>
      <c r="G7415" t="s">
        <v>307</v>
      </c>
      <c r="H7415" t="s">
        <v>307</v>
      </c>
      <c r="I7415" t="s">
        <v>307</v>
      </c>
      <c r="J7415" t="s">
        <v>307</v>
      </c>
      <c r="K7415" t="s">
        <v>307</v>
      </c>
      <c r="L7415" t="s">
        <v>307</v>
      </c>
      <c r="M7415" t="s">
        <v>307</v>
      </c>
      <c r="N7415" t="s">
        <v>307</v>
      </c>
      <c r="O7415" t="s">
        <v>307</v>
      </c>
      <c r="P7415" t="s">
        <v>307</v>
      </c>
      <c r="Q7415" t="s">
        <v>307</v>
      </c>
      <c r="R7415" t="s">
        <v>307</v>
      </c>
      <c r="S7415" t="s">
        <v>307</v>
      </c>
      <c r="T7415" t="s">
        <v>307</v>
      </c>
      <c r="U7415" t="s">
        <v>307</v>
      </c>
      <c r="V7415" t="s">
        <v>307</v>
      </c>
      <c r="W7415" t="s">
        <v>307</v>
      </c>
    </row>
    <row r="7416" spans="1:26" x14ac:dyDescent="0.25">
      <c r="A7416">
        <v>922</v>
      </c>
      <c r="B7416" t="s">
        <v>297</v>
      </c>
      <c r="C7416" t="s">
        <v>43</v>
      </c>
      <c r="D7416" t="s">
        <v>59</v>
      </c>
      <c r="E7416" t="s">
        <v>307</v>
      </c>
      <c r="F7416" t="s">
        <v>307</v>
      </c>
      <c r="G7416" t="s">
        <v>307</v>
      </c>
      <c r="H7416" t="s">
        <v>307</v>
      </c>
      <c r="I7416" t="s">
        <v>307</v>
      </c>
      <c r="J7416" t="s">
        <v>307</v>
      </c>
      <c r="K7416" t="s">
        <v>307</v>
      </c>
      <c r="L7416" t="s">
        <v>307</v>
      </c>
      <c r="M7416" t="s">
        <v>307</v>
      </c>
      <c r="N7416" t="s">
        <v>307</v>
      </c>
      <c r="O7416" t="s">
        <v>307</v>
      </c>
      <c r="P7416" t="s">
        <v>307</v>
      </c>
      <c r="Q7416" t="s">
        <v>307</v>
      </c>
      <c r="R7416" t="s">
        <v>307</v>
      </c>
      <c r="S7416" t="s">
        <v>307</v>
      </c>
      <c r="T7416" t="s">
        <v>307</v>
      </c>
      <c r="U7416" t="s">
        <v>307</v>
      </c>
      <c r="V7416" t="s">
        <v>307</v>
      </c>
      <c r="W7416" t="s">
        <v>307</v>
      </c>
    </row>
    <row r="7417" spans="1:26" x14ac:dyDescent="0.25">
      <c r="A7417">
        <v>922</v>
      </c>
      <c r="B7417" t="s">
        <v>297</v>
      </c>
      <c r="C7417" t="s">
        <v>43</v>
      </c>
      <c r="D7417" t="s">
        <v>60</v>
      </c>
      <c r="E7417" t="s">
        <v>307</v>
      </c>
      <c r="F7417" t="s">
        <v>307</v>
      </c>
      <c r="G7417" t="s">
        <v>307</v>
      </c>
      <c r="H7417" t="s">
        <v>307</v>
      </c>
      <c r="I7417" t="s">
        <v>307</v>
      </c>
      <c r="J7417" t="s">
        <v>307</v>
      </c>
      <c r="K7417" t="s">
        <v>307</v>
      </c>
      <c r="L7417" t="s">
        <v>307</v>
      </c>
      <c r="M7417" t="s">
        <v>307</v>
      </c>
      <c r="N7417" t="s">
        <v>307</v>
      </c>
      <c r="O7417" t="s">
        <v>307</v>
      </c>
      <c r="P7417" t="s">
        <v>307</v>
      </c>
      <c r="Q7417" t="s">
        <v>307</v>
      </c>
      <c r="R7417" t="s">
        <v>307</v>
      </c>
      <c r="S7417" t="s">
        <v>307</v>
      </c>
      <c r="T7417" t="s">
        <v>307</v>
      </c>
      <c r="U7417" t="s">
        <v>307</v>
      </c>
      <c r="V7417" t="s">
        <v>307</v>
      </c>
      <c r="W7417" t="s">
        <v>307</v>
      </c>
    </row>
    <row r="7418" spans="1:26" x14ac:dyDescent="0.25">
      <c r="A7418">
        <v>922</v>
      </c>
      <c r="B7418" t="s">
        <v>297</v>
      </c>
      <c r="C7418" t="s">
        <v>43</v>
      </c>
      <c r="D7418" t="s">
        <v>61</v>
      </c>
      <c r="E7418" t="s">
        <v>307</v>
      </c>
      <c r="F7418" t="s">
        <v>307</v>
      </c>
      <c r="G7418" t="s">
        <v>307</v>
      </c>
      <c r="H7418" t="s">
        <v>307</v>
      </c>
      <c r="I7418" t="s">
        <v>307</v>
      </c>
      <c r="J7418" t="s">
        <v>307</v>
      </c>
      <c r="K7418" t="s">
        <v>307</v>
      </c>
      <c r="L7418" t="s">
        <v>307</v>
      </c>
      <c r="M7418" t="s">
        <v>307</v>
      </c>
      <c r="N7418" t="s">
        <v>307</v>
      </c>
      <c r="O7418" t="s">
        <v>307</v>
      </c>
      <c r="P7418" t="s">
        <v>307</v>
      </c>
      <c r="Q7418" t="s">
        <v>307</v>
      </c>
      <c r="R7418" t="s">
        <v>307</v>
      </c>
      <c r="S7418" t="s">
        <v>307</v>
      </c>
      <c r="T7418" t="s">
        <v>307</v>
      </c>
      <c r="U7418" t="s">
        <v>307</v>
      </c>
      <c r="V7418" t="s">
        <v>307</v>
      </c>
      <c r="W7418" t="s">
        <v>307</v>
      </c>
    </row>
    <row r="7419" spans="1:26" x14ac:dyDescent="0.25">
      <c r="A7419">
        <v>922</v>
      </c>
      <c r="B7419" t="s">
        <v>297</v>
      </c>
      <c r="C7419" t="s">
        <v>43</v>
      </c>
      <c r="D7419" t="s">
        <v>62</v>
      </c>
      <c r="E7419" t="s">
        <v>307</v>
      </c>
      <c r="F7419" t="s">
        <v>307</v>
      </c>
      <c r="G7419" t="s">
        <v>307</v>
      </c>
      <c r="H7419" t="s">
        <v>307</v>
      </c>
      <c r="I7419" t="s">
        <v>307</v>
      </c>
      <c r="J7419" t="s">
        <v>307</v>
      </c>
      <c r="K7419" t="s">
        <v>307</v>
      </c>
      <c r="L7419" t="s">
        <v>307</v>
      </c>
      <c r="M7419" t="s">
        <v>307</v>
      </c>
      <c r="N7419" t="s">
        <v>307</v>
      </c>
      <c r="O7419" t="s">
        <v>307</v>
      </c>
      <c r="P7419" t="s">
        <v>307</v>
      </c>
      <c r="Q7419" t="s">
        <v>307</v>
      </c>
      <c r="R7419" t="s">
        <v>307</v>
      </c>
      <c r="S7419" t="s">
        <v>307</v>
      </c>
      <c r="T7419" t="s">
        <v>307</v>
      </c>
      <c r="U7419" t="s">
        <v>307</v>
      </c>
      <c r="V7419" t="s">
        <v>307</v>
      </c>
      <c r="W7419" t="s">
        <v>307</v>
      </c>
    </row>
    <row r="7420" spans="1:26" x14ac:dyDescent="0.25">
      <c r="A7420">
        <v>922</v>
      </c>
      <c r="B7420" t="s">
        <v>297</v>
      </c>
      <c r="C7420" t="s">
        <v>476</v>
      </c>
      <c r="D7420" t="s">
        <v>48</v>
      </c>
      <c r="E7420" t="s">
        <v>307</v>
      </c>
      <c r="F7420" t="s">
        <v>307</v>
      </c>
      <c r="G7420" t="s">
        <v>307</v>
      </c>
    </row>
    <row r="7421" spans="1:26" x14ac:dyDescent="0.25">
      <c r="A7421">
        <v>922</v>
      </c>
      <c r="B7421" t="s">
        <v>297</v>
      </c>
      <c r="C7421" t="s">
        <v>477</v>
      </c>
      <c r="D7421" t="s">
        <v>48</v>
      </c>
      <c r="E7421" t="s">
        <v>307</v>
      </c>
      <c r="F7421" t="s">
        <v>307</v>
      </c>
      <c r="G7421" t="s">
        <v>307</v>
      </c>
    </row>
    <row r="7422" spans="1:26" x14ac:dyDescent="0.25">
      <c r="A7422">
        <v>922</v>
      </c>
      <c r="B7422" t="s">
        <v>297</v>
      </c>
      <c r="C7422" t="s">
        <v>45</v>
      </c>
      <c r="D7422" t="s">
        <v>63</v>
      </c>
      <c r="E7422" t="s">
        <v>307</v>
      </c>
      <c r="F7422" t="s">
        <v>307</v>
      </c>
      <c r="G7422" t="s">
        <v>307</v>
      </c>
      <c r="H7422" t="s">
        <v>307</v>
      </c>
      <c r="I7422" t="s">
        <v>307</v>
      </c>
      <c r="J7422" t="s">
        <v>307</v>
      </c>
      <c r="K7422" t="s">
        <v>307</v>
      </c>
      <c r="L7422" t="s">
        <v>307</v>
      </c>
      <c r="M7422" t="s">
        <v>307</v>
      </c>
      <c r="N7422" t="s">
        <v>307</v>
      </c>
      <c r="O7422" t="s">
        <v>307</v>
      </c>
      <c r="P7422" t="s">
        <v>307</v>
      </c>
      <c r="Q7422" t="s">
        <v>307</v>
      </c>
      <c r="R7422" t="s">
        <v>307</v>
      </c>
      <c r="S7422" t="s">
        <v>307</v>
      </c>
      <c r="T7422" t="s">
        <v>307</v>
      </c>
      <c r="U7422" t="s">
        <v>307</v>
      </c>
      <c r="V7422" t="s">
        <v>307</v>
      </c>
      <c r="W7422" t="s">
        <v>307</v>
      </c>
    </row>
    <row r="7423" spans="1:26" x14ac:dyDescent="0.25">
      <c r="A7423">
        <v>922</v>
      </c>
      <c r="B7423" t="s">
        <v>297</v>
      </c>
      <c r="C7423" t="s">
        <v>45</v>
      </c>
      <c r="D7423" t="s">
        <v>64</v>
      </c>
      <c r="E7423" t="s">
        <v>307</v>
      </c>
      <c r="F7423" t="s">
        <v>307</v>
      </c>
      <c r="G7423" t="s">
        <v>307</v>
      </c>
      <c r="H7423" t="s">
        <v>307</v>
      </c>
      <c r="I7423" t="s">
        <v>307</v>
      </c>
      <c r="J7423" t="s">
        <v>307</v>
      </c>
      <c r="K7423" t="s">
        <v>307</v>
      </c>
      <c r="L7423" t="s">
        <v>307</v>
      </c>
      <c r="M7423" t="s">
        <v>307</v>
      </c>
      <c r="N7423" t="s">
        <v>307</v>
      </c>
      <c r="O7423" t="s">
        <v>307</v>
      </c>
      <c r="P7423" t="s">
        <v>307</v>
      </c>
      <c r="Q7423" t="s">
        <v>307</v>
      </c>
      <c r="R7423" t="s">
        <v>307</v>
      </c>
      <c r="S7423" t="s">
        <v>307</v>
      </c>
      <c r="T7423" t="s">
        <v>307</v>
      </c>
      <c r="U7423" t="s">
        <v>307</v>
      </c>
      <c r="V7423" t="s">
        <v>307</v>
      </c>
      <c r="W7423" t="s">
        <v>307</v>
      </c>
    </row>
    <row r="7424" spans="1:26" x14ac:dyDescent="0.25">
      <c r="A7424">
        <v>922</v>
      </c>
      <c r="B7424" t="s">
        <v>297</v>
      </c>
      <c r="C7424" t="s">
        <v>40</v>
      </c>
      <c r="D7424" t="s">
        <v>52</v>
      </c>
      <c r="E7424" t="s">
        <v>307</v>
      </c>
      <c r="F7424" t="s">
        <v>307</v>
      </c>
      <c r="G7424" t="s">
        <v>307</v>
      </c>
      <c r="H7424" t="s">
        <v>307</v>
      </c>
      <c r="I7424" t="s">
        <v>307</v>
      </c>
      <c r="J7424" t="s">
        <v>307</v>
      </c>
      <c r="K7424" t="s">
        <v>307</v>
      </c>
      <c r="L7424" t="s">
        <v>307</v>
      </c>
      <c r="M7424" t="s">
        <v>307</v>
      </c>
      <c r="N7424" t="s">
        <v>307</v>
      </c>
      <c r="O7424" t="s">
        <v>307</v>
      </c>
      <c r="P7424" t="s">
        <v>307</v>
      </c>
      <c r="Q7424" t="s">
        <v>307</v>
      </c>
      <c r="R7424" t="s">
        <v>307</v>
      </c>
      <c r="S7424" t="s">
        <v>307</v>
      </c>
      <c r="T7424" t="s">
        <v>307</v>
      </c>
      <c r="U7424" t="s">
        <v>307</v>
      </c>
      <c r="V7424" t="s">
        <v>307</v>
      </c>
      <c r="W7424" t="s">
        <v>307</v>
      </c>
      <c r="X7424" t="s">
        <v>307</v>
      </c>
      <c r="Y7424" t="s">
        <v>307</v>
      </c>
      <c r="Z7424" t="s">
        <v>307</v>
      </c>
    </row>
    <row r="7425" spans="1:42" x14ac:dyDescent="0.25">
      <c r="A7425">
        <v>922</v>
      </c>
      <c r="B7425" t="s">
        <v>297</v>
      </c>
      <c r="C7425" t="s">
        <v>40</v>
      </c>
      <c r="D7425" t="s">
        <v>53</v>
      </c>
      <c r="E7425" t="s">
        <v>307</v>
      </c>
      <c r="F7425" t="s">
        <v>307</v>
      </c>
      <c r="G7425" t="s">
        <v>307</v>
      </c>
      <c r="H7425" t="s">
        <v>307</v>
      </c>
      <c r="I7425" t="s">
        <v>307</v>
      </c>
      <c r="J7425" t="s">
        <v>307</v>
      </c>
      <c r="K7425" t="s">
        <v>307</v>
      </c>
      <c r="L7425" t="s">
        <v>307</v>
      </c>
      <c r="M7425" t="s">
        <v>307</v>
      </c>
      <c r="N7425" t="s">
        <v>307</v>
      </c>
      <c r="O7425" t="s">
        <v>307</v>
      </c>
      <c r="P7425" t="s">
        <v>307</v>
      </c>
      <c r="Q7425" t="s">
        <v>307</v>
      </c>
      <c r="R7425" t="s">
        <v>307</v>
      </c>
      <c r="S7425" t="s">
        <v>307</v>
      </c>
      <c r="T7425" t="s">
        <v>307</v>
      </c>
      <c r="U7425" t="s">
        <v>307</v>
      </c>
      <c r="V7425" t="s">
        <v>307</v>
      </c>
      <c r="W7425" t="s">
        <v>307</v>
      </c>
      <c r="X7425" t="s">
        <v>307</v>
      </c>
      <c r="Y7425" t="s">
        <v>307</v>
      </c>
      <c r="Z7425" t="s">
        <v>307</v>
      </c>
    </row>
    <row r="7426" spans="1:42" x14ac:dyDescent="0.25">
      <c r="A7426">
        <v>922</v>
      </c>
      <c r="B7426" t="s">
        <v>297</v>
      </c>
      <c r="C7426" t="s">
        <v>39</v>
      </c>
      <c r="D7426" t="s">
        <v>50</v>
      </c>
      <c r="E7426" t="s">
        <v>307</v>
      </c>
      <c r="F7426" t="s">
        <v>307</v>
      </c>
      <c r="G7426" t="s">
        <v>307</v>
      </c>
      <c r="H7426" t="s">
        <v>307</v>
      </c>
      <c r="I7426" t="s">
        <v>307</v>
      </c>
      <c r="J7426" t="s">
        <v>307</v>
      </c>
      <c r="K7426" t="s">
        <v>307</v>
      </c>
      <c r="L7426" t="s">
        <v>307</v>
      </c>
      <c r="M7426" t="s">
        <v>307</v>
      </c>
      <c r="N7426" t="s">
        <v>307</v>
      </c>
      <c r="O7426" t="s">
        <v>307</v>
      </c>
      <c r="P7426" t="s">
        <v>307</v>
      </c>
      <c r="Q7426" t="s">
        <v>307</v>
      </c>
      <c r="R7426" t="s">
        <v>307</v>
      </c>
      <c r="S7426" t="s">
        <v>307</v>
      </c>
      <c r="T7426" t="s">
        <v>307</v>
      </c>
      <c r="U7426" t="s">
        <v>307</v>
      </c>
      <c r="V7426" t="s">
        <v>307</v>
      </c>
      <c r="W7426" t="s">
        <v>307</v>
      </c>
      <c r="X7426" t="s">
        <v>307</v>
      </c>
      <c r="Y7426" t="s">
        <v>307</v>
      </c>
      <c r="Z7426" t="s">
        <v>307</v>
      </c>
      <c r="AA7426" t="s">
        <v>307</v>
      </c>
      <c r="AB7426" t="s">
        <v>307</v>
      </c>
      <c r="AC7426" t="s">
        <v>307</v>
      </c>
      <c r="AD7426" t="s">
        <v>307</v>
      </c>
      <c r="AE7426" t="s">
        <v>307</v>
      </c>
      <c r="AF7426" t="s">
        <v>307</v>
      </c>
      <c r="AG7426" t="s">
        <v>307</v>
      </c>
      <c r="AH7426" t="s">
        <v>307</v>
      </c>
      <c r="AI7426" t="s">
        <v>307</v>
      </c>
      <c r="AJ7426" t="s">
        <v>307</v>
      </c>
      <c r="AK7426" t="s">
        <v>307</v>
      </c>
      <c r="AL7426" t="s">
        <v>307</v>
      </c>
      <c r="AM7426" t="s">
        <v>307</v>
      </c>
      <c r="AN7426" t="s">
        <v>307</v>
      </c>
      <c r="AO7426" t="s">
        <v>307</v>
      </c>
      <c r="AP7426" t="s">
        <v>307</v>
      </c>
    </row>
    <row r="7427" spans="1:42" x14ac:dyDescent="0.25">
      <c r="A7427">
        <v>922</v>
      </c>
      <c r="B7427" t="s">
        <v>297</v>
      </c>
      <c r="C7427" t="s">
        <v>39</v>
      </c>
      <c r="D7427" t="s">
        <v>48</v>
      </c>
      <c r="E7427" t="s">
        <v>307</v>
      </c>
      <c r="F7427" t="s">
        <v>307</v>
      </c>
      <c r="G7427" t="s">
        <v>307</v>
      </c>
      <c r="H7427" t="s">
        <v>307</v>
      </c>
      <c r="I7427" t="s">
        <v>307</v>
      </c>
      <c r="J7427" t="s">
        <v>307</v>
      </c>
      <c r="K7427" t="s">
        <v>307</v>
      </c>
      <c r="L7427" t="s">
        <v>307</v>
      </c>
      <c r="M7427" t="s">
        <v>307</v>
      </c>
      <c r="N7427" t="s">
        <v>307</v>
      </c>
      <c r="O7427" t="s">
        <v>307</v>
      </c>
      <c r="P7427" t="s">
        <v>307</v>
      </c>
      <c r="Q7427" t="s">
        <v>307</v>
      </c>
      <c r="R7427" t="s">
        <v>307</v>
      </c>
      <c r="S7427" t="s">
        <v>307</v>
      </c>
      <c r="T7427" t="s">
        <v>307</v>
      </c>
      <c r="U7427" t="s">
        <v>307</v>
      </c>
      <c r="V7427" t="s">
        <v>307</v>
      </c>
      <c r="W7427" t="s">
        <v>307</v>
      </c>
      <c r="X7427" t="s">
        <v>307</v>
      </c>
      <c r="Y7427" t="s">
        <v>307</v>
      </c>
      <c r="Z7427" t="s">
        <v>307</v>
      </c>
      <c r="AA7427" t="s">
        <v>307</v>
      </c>
      <c r="AB7427" t="s">
        <v>307</v>
      </c>
      <c r="AC7427" t="s">
        <v>307</v>
      </c>
      <c r="AD7427" t="s">
        <v>307</v>
      </c>
      <c r="AE7427" t="s">
        <v>307</v>
      </c>
      <c r="AF7427" t="s">
        <v>307</v>
      </c>
      <c r="AG7427" t="s">
        <v>307</v>
      </c>
      <c r="AH7427" t="s">
        <v>307</v>
      </c>
      <c r="AI7427" t="s">
        <v>307</v>
      </c>
      <c r="AJ7427" t="s">
        <v>307</v>
      </c>
      <c r="AK7427" t="s">
        <v>307</v>
      </c>
      <c r="AL7427" t="s">
        <v>307</v>
      </c>
      <c r="AM7427" t="s">
        <v>307</v>
      </c>
      <c r="AN7427" t="s">
        <v>307</v>
      </c>
      <c r="AO7427" t="s">
        <v>307</v>
      </c>
      <c r="AP7427" t="s">
        <v>307</v>
      </c>
    </row>
    <row r="7428" spans="1:42" x14ac:dyDescent="0.25">
      <c r="A7428">
        <v>922</v>
      </c>
      <c r="B7428" t="s">
        <v>297</v>
      </c>
      <c r="C7428" t="s">
        <v>39</v>
      </c>
      <c r="D7428" t="s">
        <v>51</v>
      </c>
      <c r="E7428" t="s">
        <v>307</v>
      </c>
      <c r="F7428" t="s">
        <v>307</v>
      </c>
      <c r="G7428" t="s">
        <v>307</v>
      </c>
      <c r="H7428" t="s">
        <v>307</v>
      </c>
      <c r="I7428" t="s">
        <v>307</v>
      </c>
      <c r="J7428" t="s">
        <v>307</v>
      </c>
      <c r="K7428" t="s">
        <v>307</v>
      </c>
      <c r="L7428" t="s">
        <v>307</v>
      </c>
      <c r="M7428" t="s">
        <v>307</v>
      </c>
      <c r="N7428" t="s">
        <v>307</v>
      </c>
      <c r="O7428" t="s">
        <v>307</v>
      </c>
      <c r="P7428" t="s">
        <v>307</v>
      </c>
      <c r="Q7428" t="s">
        <v>307</v>
      </c>
      <c r="R7428" t="s">
        <v>307</v>
      </c>
      <c r="S7428" t="s">
        <v>307</v>
      </c>
      <c r="T7428" t="s">
        <v>307</v>
      </c>
      <c r="U7428" t="s">
        <v>307</v>
      </c>
      <c r="V7428" t="s">
        <v>307</v>
      </c>
      <c r="W7428" t="s">
        <v>307</v>
      </c>
      <c r="X7428" t="s">
        <v>307</v>
      </c>
      <c r="Y7428" t="s">
        <v>307</v>
      </c>
      <c r="Z7428" t="s">
        <v>307</v>
      </c>
      <c r="AA7428" t="s">
        <v>307</v>
      </c>
      <c r="AB7428" t="s">
        <v>307</v>
      </c>
      <c r="AC7428" t="s">
        <v>307</v>
      </c>
      <c r="AD7428" t="s">
        <v>307</v>
      </c>
      <c r="AE7428" t="s">
        <v>307</v>
      </c>
      <c r="AF7428" t="s">
        <v>307</v>
      </c>
      <c r="AG7428" t="s">
        <v>307</v>
      </c>
      <c r="AH7428" t="s">
        <v>307</v>
      </c>
      <c r="AI7428" t="s">
        <v>307</v>
      </c>
      <c r="AJ7428" t="s">
        <v>307</v>
      </c>
      <c r="AK7428" t="s">
        <v>307</v>
      </c>
      <c r="AL7428" t="s">
        <v>307</v>
      </c>
      <c r="AM7428" t="s">
        <v>307</v>
      </c>
      <c r="AN7428" t="s">
        <v>307</v>
      </c>
      <c r="AO7428" t="s">
        <v>307</v>
      </c>
      <c r="AP7428" t="s">
        <v>307</v>
      </c>
    </row>
    <row r="7429" spans="1:42" x14ac:dyDescent="0.25">
      <c r="A7429">
        <v>922</v>
      </c>
      <c r="B7429" t="s">
        <v>297</v>
      </c>
      <c r="C7429" t="s">
        <v>46</v>
      </c>
      <c r="D7429" t="s">
        <v>65</v>
      </c>
      <c r="E7429" t="s">
        <v>307</v>
      </c>
      <c r="F7429" t="s">
        <v>307</v>
      </c>
      <c r="G7429" t="s">
        <v>307</v>
      </c>
      <c r="H7429" t="s">
        <v>307</v>
      </c>
      <c r="I7429" t="s">
        <v>307</v>
      </c>
      <c r="J7429" t="s">
        <v>307</v>
      </c>
      <c r="K7429" t="s">
        <v>307</v>
      </c>
      <c r="L7429" t="s">
        <v>307</v>
      </c>
      <c r="M7429" t="s">
        <v>307</v>
      </c>
      <c r="N7429" t="s">
        <v>307</v>
      </c>
      <c r="O7429" t="s">
        <v>307</v>
      </c>
      <c r="P7429" t="s">
        <v>307</v>
      </c>
      <c r="Q7429" t="s">
        <v>307</v>
      </c>
      <c r="R7429" t="s">
        <v>307</v>
      </c>
      <c r="S7429" t="s">
        <v>307</v>
      </c>
      <c r="T7429" t="s">
        <v>307</v>
      </c>
      <c r="U7429" t="s">
        <v>307</v>
      </c>
      <c r="V7429" t="s">
        <v>307</v>
      </c>
      <c r="W7429" t="s">
        <v>307</v>
      </c>
      <c r="X7429" t="s">
        <v>307</v>
      </c>
      <c r="Y7429" t="s">
        <v>307</v>
      </c>
      <c r="Z7429" t="s">
        <v>307</v>
      </c>
    </row>
    <row r="7430" spans="1:42" x14ac:dyDescent="0.25">
      <c r="A7430">
        <v>922</v>
      </c>
      <c r="B7430" t="s">
        <v>297</v>
      </c>
      <c r="C7430" t="s">
        <v>46</v>
      </c>
      <c r="D7430" t="s">
        <v>66</v>
      </c>
      <c r="E7430" t="s">
        <v>307</v>
      </c>
      <c r="F7430" t="s">
        <v>307</v>
      </c>
      <c r="G7430" t="s">
        <v>307</v>
      </c>
      <c r="H7430" t="s">
        <v>307</v>
      </c>
      <c r="I7430" t="s">
        <v>307</v>
      </c>
      <c r="J7430" t="s">
        <v>307</v>
      </c>
      <c r="K7430" t="s">
        <v>307</v>
      </c>
      <c r="L7430" t="s">
        <v>307</v>
      </c>
      <c r="M7430" t="s">
        <v>307</v>
      </c>
      <c r="N7430" t="s">
        <v>307</v>
      </c>
      <c r="O7430" t="s">
        <v>307</v>
      </c>
      <c r="P7430" t="s">
        <v>307</v>
      </c>
      <c r="Q7430" t="s">
        <v>307</v>
      </c>
      <c r="R7430" t="s">
        <v>307</v>
      </c>
      <c r="S7430" t="s">
        <v>307</v>
      </c>
      <c r="T7430" t="s">
        <v>307</v>
      </c>
      <c r="U7430" t="s">
        <v>307</v>
      </c>
      <c r="V7430" t="s">
        <v>307</v>
      </c>
      <c r="W7430" t="s">
        <v>307</v>
      </c>
      <c r="X7430" t="s">
        <v>307</v>
      </c>
      <c r="Y7430" t="s">
        <v>307</v>
      </c>
      <c r="Z7430" t="s">
        <v>307</v>
      </c>
    </row>
    <row r="7431" spans="1:42" x14ac:dyDescent="0.25">
      <c r="A7431">
        <v>922</v>
      </c>
      <c r="B7431" t="s">
        <v>297</v>
      </c>
      <c r="C7431" t="s">
        <v>46</v>
      </c>
      <c r="D7431" t="s">
        <v>67</v>
      </c>
      <c r="E7431" t="s">
        <v>307</v>
      </c>
      <c r="F7431" t="s">
        <v>307</v>
      </c>
      <c r="G7431" t="s">
        <v>307</v>
      </c>
      <c r="H7431" t="s">
        <v>307</v>
      </c>
      <c r="I7431" t="s">
        <v>307</v>
      </c>
      <c r="J7431" t="s">
        <v>307</v>
      </c>
      <c r="K7431" t="s">
        <v>307</v>
      </c>
      <c r="L7431" t="s">
        <v>307</v>
      </c>
      <c r="M7431" t="s">
        <v>307</v>
      </c>
      <c r="N7431" t="s">
        <v>307</v>
      </c>
      <c r="O7431" t="s">
        <v>307</v>
      </c>
      <c r="P7431" t="s">
        <v>307</v>
      </c>
      <c r="Q7431" t="s">
        <v>307</v>
      </c>
      <c r="R7431" t="s">
        <v>307</v>
      </c>
      <c r="S7431" t="s">
        <v>307</v>
      </c>
      <c r="T7431" t="s">
        <v>307</v>
      </c>
      <c r="U7431" t="s">
        <v>307</v>
      </c>
      <c r="V7431" t="s">
        <v>307</v>
      </c>
      <c r="W7431" t="s">
        <v>307</v>
      </c>
      <c r="X7431" t="s">
        <v>307</v>
      </c>
      <c r="Y7431" t="s">
        <v>307</v>
      </c>
      <c r="Z7431" t="s">
        <v>307</v>
      </c>
    </row>
    <row r="7432" spans="1:42" x14ac:dyDescent="0.25">
      <c r="A7432">
        <v>922</v>
      </c>
      <c r="B7432" t="s">
        <v>297</v>
      </c>
      <c r="C7432" t="s">
        <v>46</v>
      </c>
      <c r="D7432" t="s">
        <v>68</v>
      </c>
      <c r="E7432" t="s">
        <v>307</v>
      </c>
      <c r="F7432" t="s">
        <v>307</v>
      </c>
      <c r="G7432" t="s">
        <v>307</v>
      </c>
      <c r="H7432" t="s">
        <v>307</v>
      </c>
      <c r="I7432" t="s">
        <v>307</v>
      </c>
      <c r="J7432" t="s">
        <v>307</v>
      </c>
      <c r="K7432" t="s">
        <v>307</v>
      </c>
      <c r="L7432" t="s">
        <v>307</v>
      </c>
      <c r="M7432" t="s">
        <v>307</v>
      </c>
      <c r="N7432" t="s">
        <v>307</v>
      </c>
      <c r="O7432" t="s">
        <v>307</v>
      </c>
      <c r="P7432" t="s">
        <v>307</v>
      </c>
      <c r="Q7432" t="s">
        <v>307</v>
      </c>
      <c r="R7432" t="s">
        <v>307</v>
      </c>
      <c r="S7432" t="s">
        <v>307</v>
      </c>
      <c r="T7432" t="s">
        <v>307</v>
      </c>
      <c r="U7432" t="s">
        <v>307</v>
      </c>
      <c r="V7432" t="s">
        <v>307</v>
      </c>
      <c r="W7432" t="s">
        <v>307</v>
      </c>
      <c r="X7432" t="s">
        <v>307</v>
      </c>
      <c r="Y7432" t="s">
        <v>307</v>
      </c>
      <c r="Z7432" t="s">
        <v>307</v>
      </c>
    </row>
    <row r="7433" spans="1:42" x14ac:dyDescent="0.25">
      <c r="A7433">
        <v>922</v>
      </c>
      <c r="B7433" t="s">
        <v>297</v>
      </c>
      <c r="C7433" t="s">
        <v>46</v>
      </c>
      <c r="D7433" t="s">
        <v>69</v>
      </c>
      <c r="E7433" t="s">
        <v>307</v>
      </c>
      <c r="F7433" t="s">
        <v>307</v>
      </c>
      <c r="G7433" t="s">
        <v>307</v>
      </c>
      <c r="H7433" t="s">
        <v>307</v>
      </c>
      <c r="I7433" t="s">
        <v>307</v>
      </c>
      <c r="J7433" t="s">
        <v>307</v>
      </c>
      <c r="K7433" t="s">
        <v>307</v>
      </c>
      <c r="L7433" t="s">
        <v>307</v>
      </c>
      <c r="M7433" t="s">
        <v>307</v>
      </c>
      <c r="N7433" t="s">
        <v>307</v>
      </c>
      <c r="O7433" t="s">
        <v>307</v>
      </c>
      <c r="P7433" t="s">
        <v>307</v>
      </c>
      <c r="Q7433" t="s">
        <v>307</v>
      </c>
      <c r="R7433" t="s">
        <v>307</v>
      </c>
      <c r="S7433" t="s">
        <v>307</v>
      </c>
      <c r="T7433" t="s">
        <v>307</v>
      </c>
      <c r="U7433" t="s">
        <v>307</v>
      </c>
      <c r="V7433" t="s">
        <v>307</v>
      </c>
      <c r="W7433" t="s">
        <v>307</v>
      </c>
      <c r="X7433" t="s">
        <v>307</v>
      </c>
      <c r="Y7433" t="s">
        <v>307</v>
      </c>
      <c r="Z7433" t="s">
        <v>307</v>
      </c>
    </row>
    <row r="7434" spans="1:42" x14ac:dyDescent="0.25">
      <c r="A7434">
        <v>922</v>
      </c>
      <c r="B7434" t="s">
        <v>297</v>
      </c>
      <c r="C7434" t="s">
        <v>46</v>
      </c>
      <c r="D7434" t="s">
        <v>70</v>
      </c>
      <c r="E7434" t="s">
        <v>307</v>
      </c>
      <c r="F7434" t="s">
        <v>307</v>
      </c>
      <c r="G7434" t="s">
        <v>307</v>
      </c>
      <c r="H7434" t="s">
        <v>307</v>
      </c>
      <c r="I7434" t="s">
        <v>307</v>
      </c>
      <c r="J7434" t="s">
        <v>307</v>
      </c>
      <c r="K7434" t="s">
        <v>307</v>
      </c>
      <c r="L7434" t="s">
        <v>307</v>
      </c>
      <c r="M7434" t="s">
        <v>307</v>
      </c>
      <c r="N7434" t="s">
        <v>307</v>
      </c>
      <c r="O7434" t="s">
        <v>307</v>
      </c>
      <c r="P7434" t="s">
        <v>307</v>
      </c>
      <c r="Q7434" t="s">
        <v>307</v>
      </c>
      <c r="R7434" t="s">
        <v>307</v>
      </c>
      <c r="S7434" t="s">
        <v>307</v>
      </c>
      <c r="T7434" t="s">
        <v>307</v>
      </c>
      <c r="U7434" t="s">
        <v>307</v>
      </c>
      <c r="V7434" t="s">
        <v>307</v>
      </c>
      <c r="W7434" t="s">
        <v>307</v>
      </c>
      <c r="X7434" t="s">
        <v>307</v>
      </c>
      <c r="Y7434" t="s">
        <v>307</v>
      </c>
      <c r="Z7434" t="s">
        <v>307</v>
      </c>
    </row>
    <row r="7435" spans="1:42" x14ac:dyDescent="0.25">
      <c r="A7435">
        <v>922</v>
      </c>
      <c r="B7435" t="s">
        <v>297</v>
      </c>
      <c r="C7435" t="s">
        <v>46</v>
      </c>
      <c r="D7435" t="s">
        <v>71</v>
      </c>
      <c r="E7435" t="s">
        <v>307</v>
      </c>
      <c r="F7435" t="s">
        <v>307</v>
      </c>
      <c r="G7435" t="s">
        <v>307</v>
      </c>
      <c r="H7435" t="s">
        <v>307</v>
      </c>
      <c r="I7435" t="s">
        <v>307</v>
      </c>
      <c r="J7435" t="s">
        <v>307</v>
      </c>
      <c r="K7435" t="s">
        <v>307</v>
      </c>
      <c r="L7435" t="s">
        <v>307</v>
      </c>
      <c r="M7435" t="s">
        <v>307</v>
      </c>
      <c r="N7435" t="s">
        <v>307</v>
      </c>
      <c r="O7435" t="s">
        <v>307</v>
      </c>
      <c r="P7435" t="s">
        <v>307</v>
      </c>
      <c r="Q7435" t="s">
        <v>307</v>
      </c>
      <c r="R7435" t="s">
        <v>307</v>
      </c>
      <c r="S7435" t="s">
        <v>307</v>
      </c>
      <c r="T7435" t="s">
        <v>307</v>
      </c>
      <c r="U7435" t="s">
        <v>307</v>
      </c>
      <c r="V7435" t="s">
        <v>307</v>
      </c>
      <c r="W7435" t="s">
        <v>307</v>
      </c>
      <c r="X7435" t="s">
        <v>307</v>
      </c>
      <c r="Y7435" t="s">
        <v>307</v>
      </c>
      <c r="Z7435" t="s">
        <v>307</v>
      </c>
    </row>
    <row r="7436" spans="1:42" x14ac:dyDescent="0.25">
      <c r="A7436">
        <v>922</v>
      </c>
      <c r="B7436" t="s">
        <v>297</v>
      </c>
      <c r="C7436" t="s">
        <v>46</v>
      </c>
      <c r="D7436" t="s">
        <v>72</v>
      </c>
      <c r="E7436" t="s">
        <v>307</v>
      </c>
      <c r="F7436" t="s">
        <v>307</v>
      </c>
      <c r="G7436" t="s">
        <v>307</v>
      </c>
      <c r="H7436" t="s">
        <v>307</v>
      </c>
      <c r="I7436" t="s">
        <v>307</v>
      </c>
      <c r="J7436" t="s">
        <v>307</v>
      </c>
      <c r="K7436" t="s">
        <v>307</v>
      </c>
      <c r="L7436" t="s">
        <v>307</v>
      </c>
      <c r="M7436" t="s">
        <v>307</v>
      </c>
      <c r="N7436" t="s">
        <v>307</v>
      </c>
      <c r="O7436" t="s">
        <v>307</v>
      </c>
      <c r="P7436" t="s">
        <v>307</v>
      </c>
      <c r="Q7436" t="s">
        <v>307</v>
      </c>
      <c r="R7436" t="s">
        <v>307</v>
      </c>
      <c r="S7436" t="s">
        <v>307</v>
      </c>
      <c r="T7436" t="s">
        <v>307</v>
      </c>
      <c r="U7436" t="s">
        <v>307</v>
      </c>
      <c r="V7436" t="s">
        <v>307</v>
      </c>
      <c r="W7436" t="s">
        <v>307</v>
      </c>
      <c r="X7436" t="s">
        <v>307</v>
      </c>
      <c r="Y7436" t="s">
        <v>307</v>
      </c>
      <c r="Z7436" t="s">
        <v>307</v>
      </c>
    </row>
    <row r="7437" spans="1:42" x14ac:dyDescent="0.25">
      <c r="A7437">
        <v>922</v>
      </c>
      <c r="B7437" t="s">
        <v>297</v>
      </c>
      <c r="C7437" t="s">
        <v>46</v>
      </c>
      <c r="D7437" t="s">
        <v>47</v>
      </c>
      <c r="E7437" t="s">
        <v>307</v>
      </c>
      <c r="F7437" t="s">
        <v>307</v>
      </c>
      <c r="G7437" t="s">
        <v>307</v>
      </c>
      <c r="H7437" t="s">
        <v>307</v>
      </c>
      <c r="I7437" t="s">
        <v>307</v>
      </c>
      <c r="J7437" t="s">
        <v>307</v>
      </c>
      <c r="K7437" t="s">
        <v>307</v>
      </c>
      <c r="L7437" t="s">
        <v>307</v>
      </c>
      <c r="M7437" t="s">
        <v>307</v>
      </c>
      <c r="N7437" t="s">
        <v>307</v>
      </c>
      <c r="O7437" t="s">
        <v>307</v>
      </c>
      <c r="P7437" t="s">
        <v>307</v>
      </c>
      <c r="Q7437" t="s">
        <v>307</v>
      </c>
      <c r="R7437" t="s">
        <v>307</v>
      </c>
      <c r="S7437" t="s">
        <v>307</v>
      </c>
      <c r="T7437" t="s">
        <v>307</v>
      </c>
      <c r="U7437" t="s">
        <v>307</v>
      </c>
      <c r="V7437" t="s">
        <v>307</v>
      </c>
      <c r="W7437" t="s">
        <v>307</v>
      </c>
      <c r="X7437" t="s">
        <v>307</v>
      </c>
      <c r="Y7437" t="s">
        <v>307</v>
      </c>
      <c r="Z7437" t="s">
        <v>307</v>
      </c>
    </row>
    <row r="7438" spans="1:42" x14ac:dyDescent="0.25">
      <c r="A7438">
        <v>922</v>
      </c>
      <c r="B7438" t="s">
        <v>297</v>
      </c>
      <c r="C7438" t="s">
        <v>46</v>
      </c>
      <c r="D7438" t="s">
        <v>48</v>
      </c>
      <c r="E7438" t="s">
        <v>307</v>
      </c>
      <c r="F7438" t="s">
        <v>307</v>
      </c>
      <c r="G7438" t="s">
        <v>307</v>
      </c>
      <c r="H7438" t="s">
        <v>307</v>
      </c>
      <c r="I7438" t="s">
        <v>307</v>
      </c>
      <c r="J7438" t="s">
        <v>307</v>
      </c>
      <c r="K7438" t="s">
        <v>307</v>
      </c>
      <c r="L7438" t="s">
        <v>307</v>
      </c>
      <c r="M7438" t="s">
        <v>307</v>
      </c>
      <c r="N7438" t="s">
        <v>307</v>
      </c>
      <c r="O7438" t="s">
        <v>307</v>
      </c>
      <c r="P7438" t="s">
        <v>307</v>
      </c>
      <c r="Q7438" t="s">
        <v>307</v>
      </c>
      <c r="R7438" t="s">
        <v>307</v>
      </c>
      <c r="S7438" t="s">
        <v>307</v>
      </c>
      <c r="T7438" t="s">
        <v>307</v>
      </c>
      <c r="U7438" t="s">
        <v>307</v>
      </c>
      <c r="V7438" t="s">
        <v>307</v>
      </c>
      <c r="W7438" t="s">
        <v>307</v>
      </c>
      <c r="X7438" t="s">
        <v>307</v>
      </c>
      <c r="Y7438" t="s">
        <v>307</v>
      </c>
      <c r="Z7438" t="s">
        <v>307</v>
      </c>
    </row>
    <row r="7439" spans="1:42" x14ac:dyDescent="0.25">
      <c r="A7439">
        <v>922</v>
      </c>
      <c r="B7439" t="s">
        <v>297</v>
      </c>
      <c r="C7439" t="s">
        <v>46</v>
      </c>
      <c r="D7439" t="s">
        <v>49</v>
      </c>
      <c r="E7439" t="s">
        <v>307</v>
      </c>
      <c r="F7439" t="s">
        <v>307</v>
      </c>
      <c r="G7439" t="s">
        <v>307</v>
      </c>
      <c r="H7439" t="s">
        <v>307</v>
      </c>
      <c r="I7439" t="s">
        <v>307</v>
      </c>
      <c r="J7439" t="s">
        <v>307</v>
      </c>
      <c r="K7439" t="s">
        <v>307</v>
      </c>
      <c r="L7439" t="s">
        <v>307</v>
      </c>
      <c r="M7439" t="s">
        <v>307</v>
      </c>
      <c r="N7439" t="s">
        <v>307</v>
      </c>
      <c r="O7439" t="s">
        <v>307</v>
      </c>
      <c r="P7439" t="s">
        <v>307</v>
      </c>
      <c r="Q7439" t="s">
        <v>307</v>
      </c>
      <c r="R7439" t="s">
        <v>307</v>
      </c>
      <c r="S7439" t="s">
        <v>307</v>
      </c>
      <c r="T7439" t="s">
        <v>307</v>
      </c>
      <c r="U7439" t="s">
        <v>307</v>
      </c>
      <c r="V7439" t="s">
        <v>307</v>
      </c>
      <c r="W7439" t="s">
        <v>307</v>
      </c>
      <c r="X7439" t="s">
        <v>307</v>
      </c>
      <c r="Y7439" t="s">
        <v>307</v>
      </c>
      <c r="Z7439" t="s">
        <v>307</v>
      </c>
    </row>
    <row r="7440" spans="1:42" x14ac:dyDescent="0.25">
      <c r="A7440">
        <v>922</v>
      </c>
      <c r="B7440" t="s">
        <v>297</v>
      </c>
      <c r="C7440" t="s">
        <v>41</v>
      </c>
      <c r="D7440" t="s">
        <v>48</v>
      </c>
      <c r="E7440" t="s">
        <v>307</v>
      </c>
      <c r="F7440" t="s">
        <v>307</v>
      </c>
      <c r="G7440" t="s">
        <v>307</v>
      </c>
      <c r="H7440" t="s">
        <v>307</v>
      </c>
      <c r="I7440" t="s">
        <v>307</v>
      </c>
      <c r="J7440" t="s">
        <v>307</v>
      </c>
      <c r="K7440" t="s">
        <v>307</v>
      </c>
      <c r="L7440" t="s">
        <v>307</v>
      </c>
      <c r="M7440" t="s">
        <v>307</v>
      </c>
      <c r="N7440" t="s">
        <v>307</v>
      </c>
      <c r="O7440" t="s">
        <v>307</v>
      </c>
      <c r="P7440" t="s">
        <v>307</v>
      </c>
      <c r="Q7440" t="s">
        <v>307</v>
      </c>
      <c r="R7440" t="s">
        <v>307</v>
      </c>
      <c r="S7440" t="s">
        <v>307</v>
      </c>
      <c r="T7440" t="s">
        <v>307</v>
      </c>
      <c r="U7440" t="s">
        <v>307</v>
      </c>
      <c r="V7440" t="s">
        <v>307</v>
      </c>
      <c r="W7440" t="s">
        <v>307</v>
      </c>
      <c r="X7440" t="s">
        <v>307</v>
      </c>
      <c r="Y7440" t="s">
        <v>307</v>
      </c>
      <c r="Z7440" t="s">
        <v>307</v>
      </c>
    </row>
    <row r="7441" spans="1:23" x14ac:dyDescent="0.25">
      <c r="A7441">
        <v>922</v>
      </c>
      <c r="B7441" t="s">
        <v>297</v>
      </c>
      <c r="C7441" t="s">
        <v>459</v>
      </c>
      <c r="D7441" t="s">
        <v>48</v>
      </c>
      <c r="E7441" t="s">
        <v>307</v>
      </c>
      <c r="F7441" t="s">
        <v>307</v>
      </c>
      <c r="G7441" t="s">
        <v>307</v>
      </c>
      <c r="H7441" t="s">
        <v>307</v>
      </c>
      <c r="I7441" t="s">
        <v>307</v>
      </c>
      <c r="J7441" t="s">
        <v>307</v>
      </c>
      <c r="K7441" t="s">
        <v>307</v>
      </c>
      <c r="L7441" t="s">
        <v>307</v>
      </c>
      <c r="M7441" t="s">
        <v>307</v>
      </c>
      <c r="N7441" t="s">
        <v>307</v>
      </c>
      <c r="O7441" t="s">
        <v>307</v>
      </c>
      <c r="P7441" t="s">
        <v>307</v>
      </c>
      <c r="Q7441" t="s">
        <v>307</v>
      </c>
    </row>
    <row r="7442" spans="1:23" x14ac:dyDescent="0.25">
      <c r="A7442">
        <v>922</v>
      </c>
      <c r="B7442" t="s">
        <v>297</v>
      </c>
      <c r="C7442" t="s">
        <v>304</v>
      </c>
      <c r="D7442" t="s">
        <v>48</v>
      </c>
      <c r="E7442" t="s">
        <v>307</v>
      </c>
      <c r="F7442" t="s">
        <v>307</v>
      </c>
      <c r="G7442" t="s">
        <v>307</v>
      </c>
      <c r="H7442" t="s">
        <v>307</v>
      </c>
      <c r="I7442" t="s">
        <v>307</v>
      </c>
      <c r="J7442" t="s">
        <v>307</v>
      </c>
      <c r="K7442" t="s">
        <v>307</v>
      </c>
      <c r="L7442" t="s">
        <v>307</v>
      </c>
      <c r="M7442" t="s">
        <v>307</v>
      </c>
      <c r="N7442" t="s">
        <v>307</v>
      </c>
      <c r="O7442" t="s">
        <v>307</v>
      </c>
      <c r="P7442" t="s">
        <v>307</v>
      </c>
      <c r="Q7442" t="s">
        <v>307</v>
      </c>
    </row>
    <row r="7443" spans="1:23" x14ac:dyDescent="0.25">
      <c r="A7443">
        <v>922</v>
      </c>
      <c r="B7443" t="s">
        <v>297</v>
      </c>
      <c r="C7443" t="s">
        <v>433</v>
      </c>
      <c r="D7443" t="s">
        <v>48</v>
      </c>
      <c r="E7443" t="s">
        <v>307</v>
      </c>
      <c r="F7443" t="s">
        <v>307</v>
      </c>
      <c r="G7443" t="s">
        <v>307</v>
      </c>
      <c r="H7443" t="s">
        <v>307</v>
      </c>
      <c r="I7443" t="s">
        <v>307</v>
      </c>
      <c r="J7443" t="s">
        <v>307</v>
      </c>
      <c r="K7443" t="s">
        <v>307</v>
      </c>
      <c r="L7443" t="s">
        <v>307</v>
      </c>
      <c r="M7443" t="s">
        <v>307</v>
      </c>
      <c r="N7443" t="s">
        <v>307</v>
      </c>
      <c r="O7443" t="s">
        <v>307</v>
      </c>
      <c r="P7443" t="s">
        <v>307</v>
      </c>
      <c r="Q7443" t="s">
        <v>307</v>
      </c>
    </row>
    <row r="7444" spans="1:23" x14ac:dyDescent="0.25">
      <c r="A7444">
        <v>922</v>
      </c>
      <c r="B7444" t="s">
        <v>297</v>
      </c>
      <c r="C7444" t="s">
        <v>305</v>
      </c>
      <c r="D7444" t="s">
        <v>48</v>
      </c>
      <c r="E7444" t="s">
        <v>307</v>
      </c>
      <c r="F7444" t="s">
        <v>307</v>
      </c>
      <c r="G7444" t="s">
        <v>307</v>
      </c>
      <c r="H7444" t="s">
        <v>307</v>
      </c>
      <c r="I7444" t="s">
        <v>307</v>
      </c>
      <c r="J7444" t="s">
        <v>307</v>
      </c>
      <c r="K7444" t="s">
        <v>307</v>
      </c>
      <c r="L7444" t="s">
        <v>307</v>
      </c>
      <c r="M7444" t="s">
        <v>307</v>
      </c>
      <c r="N7444" t="s">
        <v>307</v>
      </c>
      <c r="O7444" t="s">
        <v>307</v>
      </c>
      <c r="P7444" t="s">
        <v>307</v>
      </c>
      <c r="Q7444" t="s">
        <v>307</v>
      </c>
    </row>
    <row r="7445" spans="1:23" x14ac:dyDescent="0.25">
      <c r="A7445">
        <v>922</v>
      </c>
      <c r="B7445" t="s">
        <v>297</v>
      </c>
      <c r="C7445" t="s">
        <v>306</v>
      </c>
      <c r="D7445" t="s">
        <v>48</v>
      </c>
      <c r="E7445" t="s">
        <v>307</v>
      </c>
      <c r="F7445" t="s">
        <v>307</v>
      </c>
      <c r="G7445" t="s">
        <v>307</v>
      </c>
      <c r="H7445" t="s">
        <v>307</v>
      </c>
      <c r="I7445" t="s">
        <v>307</v>
      </c>
      <c r="J7445" t="s">
        <v>307</v>
      </c>
      <c r="K7445" t="s">
        <v>307</v>
      </c>
      <c r="L7445" t="s">
        <v>307</v>
      </c>
      <c r="M7445" t="s">
        <v>307</v>
      </c>
      <c r="N7445" t="s">
        <v>307</v>
      </c>
      <c r="O7445" t="s">
        <v>307</v>
      </c>
      <c r="P7445" t="s">
        <v>307</v>
      </c>
      <c r="Q7445" t="s">
        <v>307</v>
      </c>
    </row>
    <row r="7446" spans="1:23" x14ac:dyDescent="0.25">
      <c r="A7446">
        <v>922</v>
      </c>
      <c r="B7446" t="s">
        <v>297</v>
      </c>
      <c r="C7446" t="s">
        <v>44</v>
      </c>
      <c r="D7446" t="s">
        <v>54</v>
      </c>
      <c r="E7446" t="s">
        <v>307</v>
      </c>
      <c r="F7446" t="s">
        <v>307</v>
      </c>
      <c r="G7446" t="s">
        <v>307</v>
      </c>
      <c r="H7446" t="s">
        <v>307</v>
      </c>
      <c r="I7446" t="s">
        <v>307</v>
      </c>
      <c r="J7446" t="s">
        <v>307</v>
      </c>
      <c r="K7446" t="s">
        <v>307</v>
      </c>
      <c r="L7446" t="s">
        <v>307</v>
      </c>
      <c r="M7446" t="s">
        <v>307</v>
      </c>
      <c r="N7446" t="s">
        <v>307</v>
      </c>
      <c r="O7446" t="s">
        <v>307</v>
      </c>
      <c r="P7446" t="s">
        <v>307</v>
      </c>
      <c r="Q7446" t="s">
        <v>307</v>
      </c>
      <c r="R7446" t="s">
        <v>307</v>
      </c>
      <c r="S7446" t="s">
        <v>307</v>
      </c>
      <c r="T7446" t="s">
        <v>307</v>
      </c>
      <c r="U7446" t="s">
        <v>307</v>
      </c>
      <c r="V7446" t="s">
        <v>307</v>
      </c>
      <c r="W7446" t="s">
        <v>307</v>
      </c>
    </row>
    <row r="7447" spans="1:23" x14ac:dyDescent="0.25">
      <c r="A7447">
        <v>922</v>
      </c>
      <c r="B7447" t="s">
        <v>297</v>
      </c>
      <c r="C7447" t="s">
        <v>44</v>
      </c>
      <c r="D7447" t="s">
        <v>55</v>
      </c>
      <c r="E7447" t="s">
        <v>307</v>
      </c>
      <c r="F7447" t="s">
        <v>307</v>
      </c>
      <c r="G7447" t="s">
        <v>307</v>
      </c>
      <c r="H7447" t="s">
        <v>307</v>
      </c>
      <c r="I7447" t="s">
        <v>307</v>
      </c>
      <c r="J7447" t="s">
        <v>307</v>
      </c>
      <c r="K7447" t="s">
        <v>307</v>
      </c>
      <c r="L7447" t="s">
        <v>307</v>
      </c>
      <c r="M7447" t="s">
        <v>307</v>
      </c>
      <c r="N7447" t="s">
        <v>307</v>
      </c>
      <c r="O7447" t="s">
        <v>307</v>
      </c>
      <c r="P7447" t="s">
        <v>307</v>
      </c>
      <c r="Q7447" t="s">
        <v>307</v>
      </c>
      <c r="R7447" t="s">
        <v>307</v>
      </c>
      <c r="S7447" t="s">
        <v>307</v>
      </c>
      <c r="T7447" t="s">
        <v>307</v>
      </c>
      <c r="U7447" t="s">
        <v>307</v>
      </c>
      <c r="V7447" t="s">
        <v>307</v>
      </c>
      <c r="W7447" t="s">
        <v>307</v>
      </c>
    </row>
    <row r="7448" spans="1:23" x14ac:dyDescent="0.25">
      <c r="A7448">
        <v>922</v>
      </c>
      <c r="B7448" t="s">
        <v>297</v>
      </c>
      <c r="C7448" t="s">
        <v>44</v>
      </c>
      <c r="D7448" t="s">
        <v>56</v>
      </c>
      <c r="E7448" t="s">
        <v>307</v>
      </c>
      <c r="F7448" t="s">
        <v>307</v>
      </c>
      <c r="G7448" t="s">
        <v>307</v>
      </c>
      <c r="H7448" t="s">
        <v>307</v>
      </c>
      <c r="I7448" t="s">
        <v>307</v>
      </c>
      <c r="J7448" t="s">
        <v>307</v>
      </c>
      <c r="K7448" t="s">
        <v>307</v>
      </c>
      <c r="L7448" t="s">
        <v>307</v>
      </c>
      <c r="M7448" t="s">
        <v>307</v>
      </c>
      <c r="N7448" t="s">
        <v>307</v>
      </c>
      <c r="O7448" t="s">
        <v>307</v>
      </c>
      <c r="P7448" t="s">
        <v>307</v>
      </c>
      <c r="Q7448" t="s">
        <v>307</v>
      </c>
      <c r="R7448" t="s">
        <v>307</v>
      </c>
      <c r="S7448" t="s">
        <v>307</v>
      </c>
      <c r="T7448" t="s">
        <v>307</v>
      </c>
      <c r="U7448" t="s">
        <v>307</v>
      </c>
      <c r="V7448" t="s">
        <v>307</v>
      </c>
      <c r="W7448" t="s">
        <v>307</v>
      </c>
    </row>
    <row r="7449" spans="1:23" x14ac:dyDescent="0.25">
      <c r="A7449">
        <v>922</v>
      </c>
      <c r="B7449" t="s">
        <v>297</v>
      </c>
      <c r="C7449" t="s">
        <v>44</v>
      </c>
      <c r="D7449" t="s">
        <v>57</v>
      </c>
      <c r="E7449" t="s">
        <v>307</v>
      </c>
      <c r="F7449" t="s">
        <v>307</v>
      </c>
      <c r="G7449" t="s">
        <v>307</v>
      </c>
      <c r="H7449" t="s">
        <v>307</v>
      </c>
      <c r="I7449" t="s">
        <v>307</v>
      </c>
      <c r="J7449" t="s">
        <v>307</v>
      </c>
      <c r="K7449" t="s">
        <v>307</v>
      </c>
      <c r="L7449" t="s">
        <v>307</v>
      </c>
      <c r="M7449" t="s">
        <v>307</v>
      </c>
      <c r="N7449" t="s">
        <v>307</v>
      </c>
      <c r="O7449" t="s">
        <v>307</v>
      </c>
      <c r="P7449" t="s">
        <v>307</v>
      </c>
      <c r="Q7449" t="s">
        <v>307</v>
      </c>
      <c r="R7449" t="s">
        <v>307</v>
      </c>
      <c r="S7449" t="s">
        <v>307</v>
      </c>
      <c r="T7449" t="s">
        <v>307</v>
      </c>
      <c r="U7449" t="s">
        <v>307</v>
      </c>
      <c r="V7449" t="s">
        <v>307</v>
      </c>
      <c r="W7449" t="s">
        <v>307</v>
      </c>
    </row>
    <row r="7450" spans="1:23" x14ac:dyDescent="0.25">
      <c r="A7450">
        <v>922</v>
      </c>
      <c r="B7450" t="s">
        <v>297</v>
      </c>
      <c r="C7450" t="s">
        <v>44</v>
      </c>
      <c r="D7450" t="s">
        <v>58</v>
      </c>
      <c r="E7450" t="s">
        <v>307</v>
      </c>
      <c r="F7450" t="s">
        <v>307</v>
      </c>
      <c r="G7450" t="s">
        <v>307</v>
      </c>
      <c r="H7450" t="s">
        <v>307</v>
      </c>
      <c r="I7450" t="s">
        <v>307</v>
      </c>
      <c r="J7450" t="s">
        <v>307</v>
      </c>
      <c r="K7450" t="s">
        <v>307</v>
      </c>
      <c r="L7450" t="s">
        <v>307</v>
      </c>
      <c r="M7450" t="s">
        <v>307</v>
      </c>
      <c r="N7450" t="s">
        <v>307</v>
      </c>
      <c r="O7450" t="s">
        <v>307</v>
      </c>
      <c r="P7450" t="s">
        <v>307</v>
      </c>
      <c r="Q7450" t="s">
        <v>307</v>
      </c>
      <c r="R7450" t="s">
        <v>307</v>
      </c>
      <c r="S7450" t="s">
        <v>307</v>
      </c>
      <c r="T7450" t="s">
        <v>307</v>
      </c>
      <c r="U7450" t="s">
        <v>307</v>
      </c>
      <c r="V7450" t="s">
        <v>307</v>
      </c>
      <c r="W7450" t="s">
        <v>307</v>
      </c>
    </row>
    <row r="7451" spans="1:23" x14ac:dyDescent="0.25">
      <c r="A7451">
        <v>922</v>
      </c>
      <c r="B7451" t="s">
        <v>297</v>
      </c>
      <c r="C7451" t="s">
        <v>44</v>
      </c>
      <c r="D7451" t="s">
        <v>59</v>
      </c>
      <c r="E7451" t="s">
        <v>307</v>
      </c>
      <c r="F7451" t="s">
        <v>307</v>
      </c>
      <c r="G7451" t="s">
        <v>307</v>
      </c>
      <c r="H7451" t="s">
        <v>307</v>
      </c>
      <c r="I7451" t="s">
        <v>307</v>
      </c>
      <c r="J7451" t="s">
        <v>307</v>
      </c>
      <c r="K7451" t="s">
        <v>307</v>
      </c>
      <c r="L7451" t="s">
        <v>307</v>
      </c>
      <c r="M7451" t="s">
        <v>307</v>
      </c>
      <c r="N7451" t="s">
        <v>307</v>
      </c>
      <c r="O7451" t="s">
        <v>307</v>
      </c>
      <c r="P7451" t="s">
        <v>307</v>
      </c>
      <c r="Q7451" t="s">
        <v>307</v>
      </c>
      <c r="R7451" t="s">
        <v>307</v>
      </c>
      <c r="S7451" t="s">
        <v>307</v>
      </c>
      <c r="T7451" t="s">
        <v>307</v>
      </c>
      <c r="U7451" t="s">
        <v>307</v>
      </c>
      <c r="V7451" t="s">
        <v>307</v>
      </c>
      <c r="W7451" t="s">
        <v>307</v>
      </c>
    </row>
    <row r="7452" spans="1:23" x14ac:dyDescent="0.25">
      <c r="A7452">
        <v>922</v>
      </c>
      <c r="B7452" t="s">
        <v>297</v>
      </c>
      <c r="C7452" t="s">
        <v>44</v>
      </c>
      <c r="D7452" t="s">
        <v>60</v>
      </c>
      <c r="E7452" t="s">
        <v>307</v>
      </c>
      <c r="F7452" t="s">
        <v>307</v>
      </c>
      <c r="G7452" t="s">
        <v>307</v>
      </c>
      <c r="H7452" t="s">
        <v>307</v>
      </c>
      <c r="I7452" t="s">
        <v>307</v>
      </c>
      <c r="J7452" t="s">
        <v>307</v>
      </c>
      <c r="K7452" t="s">
        <v>307</v>
      </c>
      <c r="L7452" t="s">
        <v>307</v>
      </c>
      <c r="M7452" t="s">
        <v>307</v>
      </c>
      <c r="N7452" t="s">
        <v>307</v>
      </c>
      <c r="O7452" t="s">
        <v>307</v>
      </c>
      <c r="P7452" t="s">
        <v>307</v>
      </c>
      <c r="Q7452" t="s">
        <v>307</v>
      </c>
      <c r="R7452" t="s">
        <v>307</v>
      </c>
      <c r="S7452" t="s">
        <v>307</v>
      </c>
      <c r="T7452" t="s">
        <v>307</v>
      </c>
      <c r="U7452" t="s">
        <v>307</v>
      </c>
      <c r="V7452" t="s">
        <v>307</v>
      </c>
      <c r="W7452" t="s">
        <v>307</v>
      </c>
    </row>
    <row r="7453" spans="1:23" x14ac:dyDescent="0.25">
      <c r="A7453">
        <v>922</v>
      </c>
      <c r="B7453" t="s">
        <v>297</v>
      </c>
      <c r="C7453" t="s">
        <v>44</v>
      </c>
      <c r="D7453" t="s">
        <v>61</v>
      </c>
      <c r="E7453" t="s">
        <v>307</v>
      </c>
      <c r="F7453" t="s">
        <v>307</v>
      </c>
      <c r="G7453" t="s">
        <v>307</v>
      </c>
      <c r="H7453" t="s">
        <v>307</v>
      </c>
      <c r="I7453" t="s">
        <v>307</v>
      </c>
      <c r="J7453" t="s">
        <v>307</v>
      </c>
      <c r="K7453" t="s">
        <v>307</v>
      </c>
      <c r="L7453" t="s">
        <v>307</v>
      </c>
      <c r="M7453" t="s">
        <v>307</v>
      </c>
      <c r="N7453" t="s">
        <v>307</v>
      </c>
      <c r="O7453" t="s">
        <v>307</v>
      </c>
      <c r="P7453" t="s">
        <v>307</v>
      </c>
      <c r="Q7453" t="s">
        <v>307</v>
      </c>
      <c r="R7453" t="s">
        <v>307</v>
      </c>
      <c r="S7453" t="s">
        <v>307</v>
      </c>
      <c r="T7453" t="s">
        <v>307</v>
      </c>
      <c r="U7453" t="s">
        <v>307</v>
      </c>
      <c r="V7453" t="s">
        <v>307</v>
      </c>
      <c r="W7453" t="s">
        <v>307</v>
      </c>
    </row>
    <row r="7454" spans="1:23" x14ac:dyDescent="0.25">
      <c r="A7454">
        <v>922</v>
      </c>
      <c r="B7454" t="s">
        <v>297</v>
      </c>
      <c r="C7454" t="s">
        <v>44</v>
      </c>
      <c r="D7454" t="s">
        <v>62</v>
      </c>
      <c r="E7454" t="s">
        <v>307</v>
      </c>
      <c r="F7454" t="s">
        <v>307</v>
      </c>
      <c r="G7454" t="s">
        <v>307</v>
      </c>
      <c r="H7454" t="s">
        <v>307</v>
      </c>
      <c r="I7454" t="s">
        <v>307</v>
      </c>
      <c r="J7454" t="s">
        <v>307</v>
      </c>
      <c r="K7454" t="s">
        <v>307</v>
      </c>
      <c r="L7454" t="s">
        <v>307</v>
      </c>
      <c r="M7454" t="s">
        <v>307</v>
      </c>
      <c r="N7454" t="s">
        <v>307</v>
      </c>
      <c r="O7454" t="s">
        <v>307</v>
      </c>
      <c r="P7454" t="s">
        <v>307</v>
      </c>
      <c r="Q7454" t="s">
        <v>307</v>
      </c>
      <c r="R7454" t="s">
        <v>307</v>
      </c>
      <c r="S7454" t="s">
        <v>307</v>
      </c>
      <c r="T7454" t="s">
        <v>307</v>
      </c>
      <c r="U7454" t="s">
        <v>307</v>
      </c>
      <c r="V7454" t="s">
        <v>307</v>
      </c>
      <c r="W7454" t="s">
        <v>307</v>
      </c>
    </row>
    <row r="7455" spans="1:23" x14ac:dyDescent="0.25">
      <c r="A7455">
        <v>922</v>
      </c>
      <c r="B7455" t="s">
        <v>297</v>
      </c>
      <c r="C7455" t="s">
        <v>450</v>
      </c>
      <c r="D7455" t="s">
        <v>48</v>
      </c>
      <c r="E7455" t="s">
        <v>307</v>
      </c>
      <c r="F7455" t="s">
        <v>307</v>
      </c>
      <c r="G7455" t="s">
        <v>307</v>
      </c>
      <c r="H7455" t="s">
        <v>307</v>
      </c>
      <c r="I7455" t="s">
        <v>307</v>
      </c>
      <c r="J7455" t="s">
        <v>307</v>
      </c>
      <c r="K7455" t="s">
        <v>307</v>
      </c>
      <c r="L7455" t="s">
        <v>307</v>
      </c>
      <c r="M7455" t="s">
        <v>307</v>
      </c>
      <c r="N7455" t="s">
        <v>307</v>
      </c>
      <c r="O7455" t="s">
        <v>307</v>
      </c>
      <c r="P7455" t="s">
        <v>307</v>
      </c>
      <c r="Q7455" t="s">
        <v>307</v>
      </c>
      <c r="R7455" t="s">
        <v>307</v>
      </c>
    </row>
    <row r="7456" spans="1:23" x14ac:dyDescent="0.25">
      <c r="A7456">
        <v>922</v>
      </c>
      <c r="B7456" t="s">
        <v>297</v>
      </c>
      <c r="C7456" t="s">
        <v>449</v>
      </c>
      <c r="D7456" t="s">
        <v>48</v>
      </c>
      <c r="E7456" t="s">
        <v>307</v>
      </c>
      <c r="F7456" t="s">
        <v>307</v>
      </c>
      <c r="G7456" t="s">
        <v>307</v>
      </c>
      <c r="H7456" t="s">
        <v>307</v>
      </c>
      <c r="I7456" t="s">
        <v>307</v>
      </c>
      <c r="J7456" t="s">
        <v>307</v>
      </c>
      <c r="K7456" t="s">
        <v>307</v>
      </c>
      <c r="L7456" t="s">
        <v>307</v>
      </c>
      <c r="M7456" t="s">
        <v>307</v>
      </c>
      <c r="N7456" t="s">
        <v>307</v>
      </c>
      <c r="O7456" t="s">
        <v>307</v>
      </c>
      <c r="P7456" t="s">
        <v>307</v>
      </c>
      <c r="Q7456" t="s">
        <v>307</v>
      </c>
      <c r="R7456" t="s">
        <v>307</v>
      </c>
    </row>
    <row r="7457" spans="1:26" x14ac:dyDescent="0.25">
      <c r="A7457">
        <v>922</v>
      </c>
      <c r="B7457" t="s">
        <v>297</v>
      </c>
      <c r="C7457" t="s">
        <v>475</v>
      </c>
      <c r="D7457" t="s">
        <v>48</v>
      </c>
      <c r="E7457" t="s">
        <v>307</v>
      </c>
      <c r="F7457" t="s">
        <v>307</v>
      </c>
      <c r="G7457" t="s">
        <v>307</v>
      </c>
    </row>
    <row r="7458" spans="1:26" x14ac:dyDescent="0.25">
      <c r="A7458">
        <v>922</v>
      </c>
      <c r="B7458" t="s">
        <v>297</v>
      </c>
      <c r="C7458" t="s">
        <v>42</v>
      </c>
      <c r="D7458" t="s">
        <v>48</v>
      </c>
      <c r="E7458" t="s">
        <v>307</v>
      </c>
      <c r="F7458" t="s">
        <v>307</v>
      </c>
      <c r="G7458" t="s">
        <v>307</v>
      </c>
      <c r="H7458" t="s">
        <v>307</v>
      </c>
      <c r="I7458" t="s">
        <v>307</v>
      </c>
      <c r="J7458" t="s">
        <v>307</v>
      </c>
      <c r="K7458" t="s">
        <v>307</v>
      </c>
      <c r="L7458" t="s">
        <v>307</v>
      </c>
      <c r="M7458" t="s">
        <v>307</v>
      </c>
      <c r="N7458" t="s">
        <v>307</v>
      </c>
      <c r="O7458" t="s">
        <v>307</v>
      </c>
      <c r="P7458" t="s">
        <v>307</v>
      </c>
      <c r="Q7458" t="s">
        <v>307</v>
      </c>
      <c r="R7458" t="s">
        <v>307</v>
      </c>
      <c r="S7458" t="s">
        <v>307</v>
      </c>
      <c r="T7458" t="s">
        <v>307</v>
      </c>
      <c r="U7458" t="s">
        <v>307</v>
      </c>
      <c r="V7458" t="s">
        <v>307</v>
      </c>
      <c r="W7458" t="s">
        <v>307</v>
      </c>
      <c r="X7458" t="s">
        <v>307</v>
      </c>
      <c r="Y7458" t="s">
        <v>307</v>
      </c>
      <c r="Z7458" t="s">
        <v>307</v>
      </c>
    </row>
    <row r="7459" spans="1:26" x14ac:dyDescent="0.25">
      <c r="A7459">
        <v>923</v>
      </c>
      <c r="B7459" t="s">
        <v>298</v>
      </c>
      <c r="C7459" t="s">
        <v>43</v>
      </c>
      <c r="D7459" t="s">
        <v>54</v>
      </c>
      <c r="E7459" t="s">
        <v>307</v>
      </c>
      <c r="F7459" t="s">
        <v>307</v>
      </c>
      <c r="G7459" t="s">
        <v>307</v>
      </c>
      <c r="H7459" t="s">
        <v>307</v>
      </c>
      <c r="I7459" t="s">
        <v>307</v>
      </c>
      <c r="J7459" t="s">
        <v>307</v>
      </c>
      <c r="K7459" t="s">
        <v>307</v>
      </c>
      <c r="L7459" t="s">
        <v>307</v>
      </c>
      <c r="M7459" t="s">
        <v>307</v>
      </c>
      <c r="N7459" t="s">
        <v>307</v>
      </c>
      <c r="O7459" t="s">
        <v>307</v>
      </c>
      <c r="P7459" t="s">
        <v>307</v>
      </c>
      <c r="Q7459" t="s">
        <v>307</v>
      </c>
      <c r="R7459" t="s">
        <v>307</v>
      </c>
      <c r="S7459" t="s">
        <v>307</v>
      </c>
      <c r="T7459" t="s">
        <v>307</v>
      </c>
      <c r="U7459" t="s">
        <v>307</v>
      </c>
      <c r="V7459" t="s">
        <v>307</v>
      </c>
      <c r="W7459" t="s">
        <v>307</v>
      </c>
    </row>
    <row r="7460" spans="1:26" x14ac:dyDescent="0.25">
      <c r="A7460">
        <v>923</v>
      </c>
      <c r="B7460" t="s">
        <v>298</v>
      </c>
      <c r="C7460" t="s">
        <v>43</v>
      </c>
      <c r="D7460" t="s">
        <v>55</v>
      </c>
      <c r="E7460" t="s">
        <v>307</v>
      </c>
      <c r="F7460" t="s">
        <v>307</v>
      </c>
      <c r="G7460" t="s">
        <v>307</v>
      </c>
      <c r="H7460" t="s">
        <v>307</v>
      </c>
      <c r="I7460" t="s">
        <v>307</v>
      </c>
      <c r="J7460" t="s">
        <v>307</v>
      </c>
      <c r="K7460" t="s">
        <v>307</v>
      </c>
      <c r="L7460" t="s">
        <v>307</v>
      </c>
      <c r="M7460" t="s">
        <v>307</v>
      </c>
      <c r="N7460" t="s">
        <v>307</v>
      </c>
      <c r="O7460" t="s">
        <v>307</v>
      </c>
      <c r="P7460" t="s">
        <v>307</v>
      </c>
      <c r="Q7460" t="s">
        <v>307</v>
      </c>
      <c r="R7460" t="s">
        <v>307</v>
      </c>
      <c r="S7460" t="s">
        <v>307</v>
      </c>
      <c r="T7460" t="s">
        <v>307</v>
      </c>
      <c r="U7460" t="s">
        <v>307</v>
      </c>
      <c r="V7460" t="s">
        <v>307</v>
      </c>
      <c r="W7460" t="s">
        <v>307</v>
      </c>
    </row>
    <row r="7461" spans="1:26" x14ac:dyDescent="0.25">
      <c r="A7461">
        <v>923</v>
      </c>
      <c r="B7461" t="s">
        <v>298</v>
      </c>
      <c r="C7461" t="s">
        <v>43</v>
      </c>
      <c r="D7461" t="s">
        <v>56</v>
      </c>
      <c r="E7461" t="s">
        <v>307</v>
      </c>
      <c r="F7461" t="s">
        <v>307</v>
      </c>
      <c r="G7461" t="s">
        <v>307</v>
      </c>
      <c r="H7461" t="s">
        <v>307</v>
      </c>
      <c r="I7461" t="s">
        <v>307</v>
      </c>
      <c r="J7461" t="s">
        <v>307</v>
      </c>
      <c r="K7461" t="s">
        <v>307</v>
      </c>
      <c r="L7461" t="s">
        <v>307</v>
      </c>
      <c r="M7461" t="s">
        <v>307</v>
      </c>
      <c r="N7461" t="s">
        <v>307</v>
      </c>
      <c r="O7461" t="s">
        <v>307</v>
      </c>
      <c r="P7461" t="s">
        <v>307</v>
      </c>
      <c r="Q7461" t="s">
        <v>307</v>
      </c>
      <c r="R7461" t="s">
        <v>307</v>
      </c>
      <c r="S7461" t="s">
        <v>307</v>
      </c>
      <c r="T7461" t="s">
        <v>307</v>
      </c>
      <c r="U7461" t="s">
        <v>307</v>
      </c>
      <c r="V7461" t="s">
        <v>307</v>
      </c>
      <c r="W7461" t="s">
        <v>307</v>
      </c>
    </row>
    <row r="7462" spans="1:26" x14ac:dyDescent="0.25">
      <c r="A7462">
        <v>923</v>
      </c>
      <c r="B7462" t="s">
        <v>298</v>
      </c>
      <c r="C7462" t="s">
        <v>43</v>
      </c>
      <c r="D7462" t="s">
        <v>57</v>
      </c>
      <c r="E7462" t="s">
        <v>307</v>
      </c>
      <c r="F7462" t="s">
        <v>307</v>
      </c>
      <c r="G7462" t="s">
        <v>307</v>
      </c>
      <c r="H7462" t="s">
        <v>307</v>
      </c>
      <c r="I7462" t="s">
        <v>307</v>
      </c>
      <c r="J7462" t="s">
        <v>307</v>
      </c>
      <c r="K7462" t="s">
        <v>307</v>
      </c>
      <c r="L7462" t="s">
        <v>307</v>
      </c>
      <c r="M7462" t="s">
        <v>307</v>
      </c>
      <c r="N7462" t="s">
        <v>307</v>
      </c>
      <c r="O7462" t="s">
        <v>307</v>
      </c>
      <c r="P7462" t="s">
        <v>307</v>
      </c>
      <c r="Q7462" t="s">
        <v>307</v>
      </c>
      <c r="R7462" t="s">
        <v>307</v>
      </c>
      <c r="S7462" t="s">
        <v>307</v>
      </c>
      <c r="T7462" t="s">
        <v>307</v>
      </c>
      <c r="U7462" t="s">
        <v>307</v>
      </c>
      <c r="V7462" t="s">
        <v>307</v>
      </c>
      <c r="W7462" t="s">
        <v>307</v>
      </c>
    </row>
    <row r="7463" spans="1:26" x14ac:dyDescent="0.25">
      <c r="A7463">
        <v>923</v>
      </c>
      <c r="B7463" t="s">
        <v>298</v>
      </c>
      <c r="C7463" t="s">
        <v>43</v>
      </c>
      <c r="D7463" t="s">
        <v>58</v>
      </c>
      <c r="E7463" t="s">
        <v>307</v>
      </c>
      <c r="F7463" t="s">
        <v>307</v>
      </c>
      <c r="G7463" t="s">
        <v>307</v>
      </c>
      <c r="H7463" t="s">
        <v>307</v>
      </c>
      <c r="I7463" t="s">
        <v>307</v>
      </c>
      <c r="J7463" t="s">
        <v>307</v>
      </c>
      <c r="K7463" t="s">
        <v>307</v>
      </c>
      <c r="L7463" t="s">
        <v>307</v>
      </c>
      <c r="M7463" t="s">
        <v>307</v>
      </c>
      <c r="N7463" t="s">
        <v>307</v>
      </c>
      <c r="O7463" t="s">
        <v>307</v>
      </c>
      <c r="P7463" t="s">
        <v>307</v>
      </c>
      <c r="Q7463" t="s">
        <v>307</v>
      </c>
      <c r="R7463" t="s">
        <v>307</v>
      </c>
      <c r="S7463" t="s">
        <v>307</v>
      </c>
      <c r="T7463" t="s">
        <v>307</v>
      </c>
      <c r="U7463" t="s">
        <v>307</v>
      </c>
      <c r="V7463" t="s">
        <v>307</v>
      </c>
      <c r="W7463" t="s">
        <v>307</v>
      </c>
    </row>
    <row r="7464" spans="1:26" x14ac:dyDescent="0.25">
      <c r="A7464">
        <v>923</v>
      </c>
      <c r="B7464" t="s">
        <v>298</v>
      </c>
      <c r="C7464" t="s">
        <v>43</v>
      </c>
      <c r="D7464" t="s">
        <v>59</v>
      </c>
      <c r="E7464" t="s">
        <v>307</v>
      </c>
      <c r="F7464" t="s">
        <v>307</v>
      </c>
      <c r="G7464" t="s">
        <v>307</v>
      </c>
      <c r="H7464" t="s">
        <v>307</v>
      </c>
      <c r="I7464" t="s">
        <v>307</v>
      </c>
      <c r="J7464" t="s">
        <v>307</v>
      </c>
      <c r="K7464" t="s">
        <v>307</v>
      </c>
      <c r="L7464" t="s">
        <v>307</v>
      </c>
      <c r="M7464" t="s">
        <v>307</v>
      </c>
      <c r="N7464" t="s">
        <v>307</v>
      </c>
      <c r="O7464" t="s">
        <v>307</v>
      </c>
      <c r="P7464" t="s">
        <v>307</v>
      </c>
      <c r="Q7464" t="s">
        <v>307</v>
      </c>
      <c r="R7464" t="s">
        <v>307</v>
      </c>
      <c r="S7464" t="s">
        <v>307</v>
      </c>
      <c r="T7464" t="s">
        <v>307</v>
      </c>
      <c r="U7464" t="s">
        <v>307</v>
      </c>
      <c r="V7464" t="s">
        <v>307</v>
      </c>
      <c r="W7464" t="s">
        <v>307</v>
      </c>
    </row>
    <row r="7465" spans="1:26" x14ac:dyDescent="0.25">
      <c r="A7465">
        <v>923</v>
      </c>
      <c r="B7465" t="s">
        <v>298</v>
      </c>
      <c r="C7465" t="s">
        <v>43</v>
      </c>
      <c r="D7465" t="s">
        <v>60</v>
      </c>
      <c r="E7465" t="s">
        <v>307</v>
      </c>
      <c r="F7465" t="s">
        <v>307</v>
      </c>
      <c r="G7465" t="s">
        <v>307</v>
      </c>
      <c r="H7465" t="s">
        <v>307</v>
      </c>
      <c r="I7465" t="s">
        <v>307</v>
      </c>
      <c r="J7465" t="s">
        <v>307</v>
      </c>
      <c r="K7465" t="s">
        <v>307</v>
      </c>
      <c r="L7465" t="s">
        <v>307</v>
      </c>
      <c r="M7465" t="s">
        <v>307</v>
      </c>
      <c r="N7465" t="s">
        <v>307</v>
      </c>
      <c r="O7465" t="s">
        <v>307</v>
      </c>
      <c r="P7465" t="s">
        <v>307</v>
      </c>
      <c r="Q7465" t="s">
        <v>307</v>
      </c>
      <c r="R7465" t="s">
        <v>307</v>
      </c>
      <c r="S7465" t="s">
        <v>307</v>
      </c>
      <c r="T7465" t="s">
        <v>307</v>
      </c>
      <c r="U7465" t="s">
        <v>307</v>
      </c>
      <c r="V7465" t="s">
        <v>307</v>
      </c>
      <c r="W7465" t="s">
        <v>307</v>
      </c>
    </row>
    <row r="7466" spans="1:26" x14ac:dyDescent="0.25">
      <c r="A7466">
        <v>923</v>
      </c>
      <c r="B7466" t="s">
        <v>298</v>
      </c>
      <c r="C7466" t="s">
        <v>43</v>
      </c>
      <c r="D7466" t="s">
        <v>61</v>
      </c>
      <c r="E7466" t="s">
        <v>307</v>
      </c>
      <c r="F7466" t="s">
        <v>307</v>
      </c>
      <c r="G7466" t="s">
        <v>307</v>
      </c>
      <c r="H7466" t="s">
        <v>307</v>
      </c>
      <c r="I7466" t="s">
        <v>307</v>
      </c>
      <c r="J7466" t="s">
        <v>307</v>
      </c>
      <c r="K7466" t="s">
        <v>307</v>
      </c>
      <c r="L7466" t="s">
        <v>307</v>
      </c>
      <c r="M7466" t="s">
        <v>307</v>
      </c>
      <c r="N7466" t="s">
        <v>307</v>
      </c>
      <c r="O7466" t="s">
        <v>307</v>
      </c>
      <c r="P7466" t="s">
        <v>307</v>
      </c>
      <c r="Q7466" t="s">
        <v>307</v>
      </c>
      <c r="R7466" t="s">
        <v>307</v>
      </c>
      <c r="S7466" t="s">
        <v>307</v>
      </c>
      <c r="T7466" t="s">
        <v>307</v>
      </c>
      <c r="U7466" t="s">
        <v>307</v>
      </c>
      <c r="V7466" t="s">
        <v>307</v>
      </c>
      <c r="W7466" t="s">
        <v>307</v>
      </c>
    </row>
    <row r="7467" spans="1:26" x14ac:dyDescent="0.25">
      <c r="A7467">
        <v>923</v>
      </c>
      <c r="B7467" t="s">
        <v>298</v>
      </c>
      <c r="C7467" t="s">
        <v>43</v>
      </c>
      <c r="D7467" t="s">
        <v>62</v>
      </c>
      <c r="E7467" t="s">
        <v>307</v>
      </c>
      <c r="F7467" t="s">
        <v>307</v>
      </c>
      <c r="G7467" t="s">
        <v>307</v>
      </c>
      <c r="H7467" t="s">
        <v>307</v>
      </c>
      <c r="I7467" t="s">
        <v>307</v>
      </c>
      <c r="J7467" t="s">
        <v>307</v>
      </c>
      <c r="K7467" t="s">
        <v>307</v>
      </c>
      <c r="L7467" t="s">
        <v>307</v>
      </c>
      <c r="M7467" t="s">
        <v>307</v>
      </c>
      <c r="N7467" t="s">
        <v>307</v>
      </c>
      <c r="O7467" t="s">
        <v>307</v>
      </c>
      <c r="P7467" t="s">
        <v>307</v>
      </c>
      <c r="Q7467" t="s">
        <v>307</v>
      </c>
      <c r="R7467" t="s">
        <v>307</v>
      </c>
      <c r="S7467" t="s">
        <v>307</v>
      </c>
      <c r="T7467" t="s">
        <v>307</v>
      </c>
      <c r="U7467" t="s">
        <v>307</v>
      </c>
      <c r="V7467" t="s">
        <v>307</v>
      </c>
      <c r="W7467" t="s">
        <v>307</v>
      </c>
    </row>
    <row r="7468" spans="1:26" x14ac:dyDescent="0.25">
      <c r="A7468">
        <v>923</v>
      </c>
      <c r="B7468" t="s">
        <v>298</v>
      </c>
      <c r="C7468" t="s">
        <v>476</v>
      </c>
      <c r="D7468" t="s">
        <v>48</v>
      </c>
      <c r="E7468" t="s">
        <v>307</v>
      </c>
      <c r="F7468" t="s">
        <v>307</v>
      </c>
      <c r="G7468" t="s">
        <v>307</v>
      </c>
    </row>
    <row r="7469" spans="1:26" x14ac:dyDescent="0.25">
      <c r="A7469">
        <v>923</v>
      </c>
      <c r="B7469" t="s">
        <v>298</v>
      </c>
      <c r="C7469" t="s">
        <v>477</v>
      </c>
      <c r="D7469" t="s">
        <v>48</v>
      </c>
      <c r="E7469" t="s">
        <v>307</v>
      </c>
      <c r="F7469" t="s">
        <v>307</v>
      </c>
      <c r="G7469" t="s">
        <v>307</v>
      </c>
    </row>
    <row r="7470" spans="1:26" x14ac:dyDescent="0.25">
      <c r="A7470">
        <v>923</v>
      </c>
      <c r="B7470" t="s">
        <v>298</v>
      </c>
      <c r="C7470" t="s">
        <v>45</v>
      </c>
      <c r="D7470" t="s">
        <v>63</v>
      </c>
      <c r="E7470" t="s">
        <v>307</v>
      </c>
      <c r="F7470" t="s">
        <v>307</v>
      </c>
      <c r="G7470" t="s">
        <v>307</v>
      </c>
      <c r="H7470" t="s">
        <v>307</v>
      </c>
      <c r="I7470" t="s">
        <v>307</v>
      </c>
      <c r="J7470" t="s">
        <v>307</v>
      </c>
      <c r="K7470" t="s">
        <v>307</v>
      </c>
      <c r="L7470" t="s">
        <v>307</v>
      </c>
      <c r="M7470" t="s">
        <v>307</v>
      </c>
      <c r="N7470" t="s">
        <v>307</v>
      </c>
      <c r="O7470" t="s">
        <v>307</v>
      </c>
      <c r="P7470" t="s">
        <v>307</v>
      </c>
      <c r="Q7470" t="s">
        <v>307</v>
      </c>
      <c r="R7470" t="s">
        <v>307</v>
      </c>
      <c r="S7470" t="s">
        <v>307</v>
      </c>
      <c r="T7470" t="s">
        <v>307</v>
      </c>
      <c r="U7470" t="s">
        <v>307</v>
      </c>
      <c r="V7470" t="s">
        <v>307</v>
      </c>
      <c r="W7470" t="s">
        <v>307</v>
      </c>
    </row>
    <row r="7471" spans="1:26" x14ac:dyDescent="0.25">
      <c r="A7471">
        <v>923</v>
      </c>
      <c r="B7471" t="s">
        <v>298</v>
      </c>
      <c r="C7471" t="s">
        <v>45</v>
      </c>
      <c r="D7471" t="s">
        <v>64</v>
      </c>
      <c r="E7471" t="s">
        <v>307</v>
      </c>
      <c r="F7471" t="s">
        <v>307</v>
      </c>
      <c r="G7471" t="s">
        <v>307</v>
      </c>
      <c r="H7471" t="s">
        <v>307</v>
      </c>
      <c r="I7471" t="s">
        <v>307</v>
      </c>
      <c r="J7471" t="s">
        <v>307</v>
      </c>
      <c r="K7471" t="s">
        <v>307</v>
      </c>
      <c r="L7471" t="s">
        <v>307</v>
      </c>
      <c r="M7471" t="s">
        <v>307</v>
      </c>
      <c r="N7471" t="s">
        <v>307</v>
      </c>
      <c r="O7471" t="s">
        <v>307</v>
      </c>
      <c r="P7471" t="s">
        <v>307</v>
      </c>
      <c r="Q7471" t="s">
        <v>307</v>
      </c>
      <c r="R7471" t="s">
        <v>307</v>
      </c>
      <c r="S7471" t="s">
        <v>307</v>
      </c>
      <c r="T7471" t="s">
        <v>307</v>
      </c>
      <c r="U7471" t="s">
        <v>307</v>
      </c>
      <c r="V7471" t="s">
        <v>307</v>
      </c>
      <c r="W7471" t="s">
        <v>307</v>
      </c>
    </row>
    <row r="7472" spans="1:26" x14ac:dyDescent="0.25">
      <c r="A7472">
        <v>923</v>
      </c>
      <c r="B7472" t="s">
        <v>298</v>
      </c>
      <c r="C7472" t="s">
        <v>40</v>
      </c>
      <c r="D7472" t="s">
        <v>52</v>
      </c>
      <c r="E7472" t="s">
        <v>307</v>
      </c>
      <c r="F7472" t="s">
        <v>307</v>
      </c>
      <c r="G7472" t="s">
        <v>307</v>
      </c>
      <c r="H7472" t="s">
        <v>307</v>
      </c>
      <c r="I7472" t="s">
        <v>307</v>
      </c>
      <c r="J7472" t="s">
        <v>307</v>
      </c>
      <c r="K7472" t="s">
        <v>307</v>
      </c>
      <c r="L7472" t="s">
        <v>307</v>
      </c>
      <c r="M7472" t="s">
        <v>307</v>
      </c>
      <c r="N7472" t="s">
        <v>307</v>
      </c>
      <c r="O7472" t="s">
        <v>307</v>
      </c>
      <c r="P7472" t="s">
        <v>307</v>
      </c>
      <c r="Q7472" t="s">
        <v>307</v>
      </c>
      <c r="R7472" t="s">
        <v>307</v>
      </c>
      <c r="S7472" t="s">
        <v>307</v>
      </c>
      <c r="T7472" t="s">
        <v>307</v>
      </c>
      <c r="U7472" t="s">
        <v>307</v>
      </c>
      <c r="V7472" t="s">
        <v>307</v>
      </c>
      <c r="W7472" t="s">
        <v>307</v>
      </c>
      <c r="X7472" t="s">
        <v>307</v>
      </c>
      <c r="Y7472" t="s">
        <v>307</v>
      </c>
      <c r="Z7472" t="s">
        <v>307</v>
      </c>
    </row>
    <row r="7473" spans="1:42" x14ac:dyDescent="0.25">
      <c r="A7473">
        <v>923</v>
      </c>
      <c r="B7473" t="s">
        <v>298</v>
      </c>
      <c r="C7473" t="s">
        <v>40</v>
      </c>
      <c r="D7473" t="s">
        <v>53</v>
      </c>
      <c r="E7473" t="s">
        <v>307</v>
      </c>
      <c r="F7473" t="s">
        <v>307</v>
      </c>
      <c r="G7473" t="s">
        <v>307</v>
      </c>
      <c r="H7473" t="s">
        <v>307</v>
      </c>
      <c r="I7473" t="s">
        <v>307</v>
      </c>
      <c r="J7473" t="s">
        <v>307</v>
      </c>
      <c r="K7473" t="s">
        <v>307</v>
      </c>
      <c r="L7473" t="s">
        <v>307</v>
      </c>
      <c r="M7473" t="s">
        <v>307</v>
      </c>
      <c r="N7473" t="s">
        <v>307</v>
      </c>
      <c r="O7473" t="s">
        <v>307</v>
      </c>
      <c r="P7473" t="s">
        <v>307</v>
      </c>
      <c r="Q7473" t="s">
        <v>307</v>
      </c>
      <c r="R7473" t="s">
        <v>307</v>
      </c>
      <c r="S7473" t="s">
        <v>307</v>
      </c>
      <c r="T7473" t="s">
        <v>307</v>
      </c>
      <c r="U7473" t="s">
        <v>307</v>
      </c>
      <c r="V7473" t="s">
        <v>307</v>
      </c>
      <c r="W7473" t="s">
        <v>307</v>
      </c>
      <c r="X7473" t="s">
        <v>307</v>
      </c>
      <c r="Y7473" t="s">
        <v>307</v>
      </c>
      <c r="Z7473" t="s">
        <v>307</v>
      </c>
    </row>
    <row r="7474" spans="1:42" x14ac:dyDescent="0.25">
      <c r="A7474">
        <v>923</v>
      </c>
      <c r="B7474" t="s">
        <v>298</v>
      </c>
      <c r="C7474" t="s">
        <v>39</v>
      </c>
      <c r="D7474" t="s">
        <v>50</v>
      </c>
      <c r="E7474" t="s">
        <v>307</v>
      </c>
      <c r="F7474" t="s">
        <v>307</v>
      </c>
      <c r="G7474" t="s">
        <v>307</v>
      </c>
      <c r="H7474" t="s">
        <v>307</v>
      </c>
      <c r="I7474" t="s">
        <v>307</v>
      </c>
      <c r="J7474" t="s">
        <v>307</v>
      </c>
      <c r="K7474" t="s">
        <v>307</v>
      </c>
      <c r="L7474" t="s">
        <v>307</v>
      </c>
      <c r="M7474" t="s">
        <v>307</v>
      </c>
      <c r="N7474" t="s">
        <v>307</v>
      </c>
      <c r="O7474" t="s">
        <v>307</v>
      </c>
      <c r="P7474" t="s">
        <v>307</v>
      </c>
      <c r="Q7474" t="s">
        <v>307</v>
      </c>
      <c r="R7474" t="s">
        <v>307</v>
      </c>
      <c r="S7474" t="s">
        <v>307</v>
      </c>
      <c r="T7474" t="s">
        <v>307</v>
      </c>
      <c r="U7474" t="s">
        <v>307</v>
      </c>
      <c r="V7474" t="s">
        <v>307</v>
      </c>
      <c r="W7474" t="s">
        <v>307</v>
      </c>
      <c r="X7474" t="s">
        <v>307</v>
      </c>
      <c r="Y7474" t="s">
        <v>307</v>
      </c>
      <c r="Z7474" t="s">
        <v>307</v>
      </c>
      <c r="AA7474" t="s">
        <v>307</v>
      </c>
      <c r="AB7474" t="s">
        <v>307</v>
      </c>
      <c r="AC7474" t="s">
        <v>307</v>
      </c>
      <c r="AD7474" t="s">
        <v>307</v>
      </c>
      <c r="AE7474" t="s">
        <v>307</v>
      </c>
      <c r="AF7474" t="s">
        <v>307</v>
      </c>
      <c r="AG7474" t="s">
        <v>307</v>
      </c>
      <c r="AH7474" t="s">
        <v>307</v>
      </c>
      <c r="AI7474" t="s">
        <v>307</v>
      </c>
      <c r="AJ7474" t="s">
        <v>307</v>
      </c>
      <c r="AK7474" t="s">
        <v>307</v>
      </c>
      <c r="AL7474" t="s">
        <v>307</v>
      </c>
      <c r="AM7474" t="s">
        <v>307</v>
      </c>
      <c r="AN7474" t="s">
        <v>307</v>
      </c>
      <c r="AO7474" t="s">
        <v>307</v>
      </c>
      <c r="AP7474" t="s">
        <v>307</v>
      </c>
    </row>
    <row r="7475" spans="1:42" x14ac:dyDescent="0.25">
      <c r="A7475">
        <v>923</v>
      </c>
      <c r="B7475" t="s">
        <v>298</v>
      </c>
      <c r="C7475" t="s">
        <v>39</v>
      </c>
      <c r="D7475" t="s">
        <v>48</v>
      </c>
      <c r="E7475" t="s">
        <v>307</v>
      </c>
      <c r="F7475" t="s">
        <v>307</v>
      </c>
      <c r="G7475" t="s">
        <v>307</v>
      </c>
      <c r="H7475" t="s">
        <v>307</v>
      </c>
      <c r="I7475" t="s">
        <v>307</v>
      </c>
      <c r="J7475" t="s">
        <v>307</v>
      </c>
      <c r="K7475" t="s">
        <v>307</v>
      </c>
      <c r="L7475" t="s">
        <v>307</v>
      </c>
      <c r="M7475" t="s">
        <v>307</v>
      </c>
      <c r="N7475" t="s">
        <v>307</v>
      </c>
      <c r="O7475" t="s">
        <v>307</v>
      </c>
      <c r="P7475" t="s">
        <v>307</v>
      </c>
      <c r="Q7475" t="s">
        <v>307</v>
      </c>
      <c r="R7475" t="s">
        <v>307</v>
      </c>
      <c r="S7475" t="s">
        <v>307</v>
      </c>
      <c r="T7475" t="s">
        <v>307</v>
      </c>
      <c r="U7475" t="s">
        <v>307</v>
      </c>
      <c r="V7475" t="s">
        <v>307</v>
      </c>
      <c r="W7475" t="s">
        <v>307</v>
      </c>
      <c r="X7475" t="s">
        <v>307</v>
      </c>
      <c r="Y7475" t="s">
        <v>307</v>
      </c>
      <c r="Z7475" t="s">
        <v>307</v>
      </c>
      <c r="AA7475" t="s">
        <v>307</v>
      </c>
      <c r="AB7475" t="s">
        <v>307</v>
      </c>
      <c r="AC7475" t="s">
        <v>307</v>
      </c>
      <c r="AD7475" t="s">
        <v>307</v>
      </c>
      <c r="AE7475" t="s">
        <v>307</v>
      </c>
      <c r="AF7475" t="s">
        <v>307</v>
      </c>
      <c r="AG7475" t="s">
        <v>307</v>
      </c>
      <c r="AH7475" t="s">
        <v>307</v>
      </c>
      <c r="AI7475" t="s">
        <v>307</v>
      </c>
      <c r="AJ7475" t="s">
        <v>307</v>
      </c>
      <c r="AK7475" t="s">
        <v>307</v>
      </c>
      <c r="AL7475" t="s">
        <v>307</v>
      </c>
      <c r="AM7475" t="s">
        <v>307</v>
      </c>
      <c r="AN7475" t="s">
        <v>307</v>
      </c>
      <c r="AO7475" t="s">
        <v>307</v>
      </c>
      <c r="AP7475" t="s">
        <v>307</v>
      </c>
    </row>
    <row r="7476" spans="1:42" x14ac:dyDescent="0.25">
      <c r="A7476">
        <v>923</v>
      </c>
      <c r="B7476" t="s">
        <v>298</v>
      </c>
      <c r="C7476" t="s">
        <v>39</v>
      </c>
      <c r="D7476" t="s">
        <v>51</v>
      </c>
      <c r="E7476" t="s">
        <v>307</v>
      </c>
      <c r="F7476" t="s">
        <v>307</v>
      </c>
      <c r="G7476" t="s">
        <v>307</v>
      </c>
      <c r="H7476" t="s">
        <v>307</v>
      </c>
      <c r="I7476" t="s">
        <v>307</v>
      </c>
      <c r="J7476" t="s">
        <v>307</v>
      </c>
      <c r="K7476" t="s">
        <v>307</v>
      </c>
      <c r="L7476" t="s">
        <v>307</v>
      </c>
      <c r="M7476" t="s">
        <v>307</v>
      </c>
      <c r="N7476" t="s">
        <v>307</v>
      </c>
      <c r="O7476" t="s">
        <v>307</v>
      </c>
      <c r="P7476" t="s">
        <v>307</v>
      </c>
      <c r="Q7476" t="s">
        <v>307</v>
      </c>
      <c r="R7476" t="s">
        <v>307</v>
      </c>
      <c r="S7476" t="s">
        <v>307</v>
      </c>
      <c r="T7476" t="s">
        <v>307</v>
      </c>
      <c r="U7476" t="s">
        <v>307</v>
      </c>
      <c r="V7476" t="s">
        <v>307</v>
      </c>
      <c r="W7476" t="s">
        <v>307</v>
      </c>
      <c r="X7476" t="s">
        <v>307</v>
      </c>
      <c r="Y7476" t="s">
        <v>307</v>
      </c>
      <c r="Z7476" t="s">
        <v>307</v>
      </c>
      <c r="AA7476" t="s">
        <v>307</v>
      </c>
      <c r="AB7476" t="s">
        <v>307</v>
      </c>
      <c r="AC7476" t="s">
        <v>307</v>
      </c>
      <c r="AD7476" t="s">
        <v>307</v>
      </c>
      <c r="AE7476" t="s">
        <v>307</v>
      </c>
      <c r="AF7476" t="s">
        <v>307</v>
      </c>
      <c r="AG7476" t="s">
        <v>307</v>
      </c>
      <c r="AH7476" t="s">
        <v>307</v>
      </c>
      <c r="AI7476" t="s">
        <v>307</v>
      </c>
      <c r="AJ7476" t="s">
        <v>307</v>
      </c>
      <c r="AK7476" t="s">
        <v>307</v>
      </c>
      <c r="AL7476" t="s">
        <v>307</v>
      </c>
      <c r="AM7476" t="s">
        <v>307</v>
      </c>
      <c r="AN7476" t="s">
        <v>307</v>
      </c>
      <c r="AO7476" t="s">
        <v>307</v>
      </c>
      <c r="AP7476" t="s">
        <v>307</v>
      </c>
    </row>
    <row r="7477" spans="1:42" x14ac:dyDescent="0.25">
      <c r="A7477">
        <v>923</v>
      </c>
      <c r="B7477" t="s">
        <v>298</v>
      </c>
      <c r="C7477" t="s">
        <v>46</v>
      </c>
      <c r="D7477" t="s">
        <v>65</v>
      </c>
      <c r="E7477" t="s">
        <v>307</v>
      </c>
      <c r="F7477" t="s">
        <v>307</v>
      </c>
      <c r="G7477" t="s">
        <v>307</v>
      </c>
      <c r="H7477" t="s">
        <v>307</v>
      </c>
      <c r="I7477" t="s">
        <v>307</v>
      </c>
      <c r="J7477" t="s">
        <v>307</v>
      </c>
      <c r="K7477" t="s">
        <v>307</v>
      </c>
      <c r="L7477" t="s">
        <v>307</v>
      </c>
      <c r="M7477" t="s">
        <v>307</v>
      </c>
      <c r="N7477" t="s">
        <v>307</v>
      </c>
      <c r="O7477" t="s">
        <v>307</v>
      </c>
      <c r="P7477" t="s">
        <v>307</v>
      </c>
      <c r="Q7477" t="s">
        <v>307</v>
      </c>
      <c r="R7477" t="s">
        <v>307</v>
      </c>
      <c r="S7477" t="s">
        <v>307</v>
      </c>
      <c r="T7477" t="s">
        <v>307</v>
      </c>
      <c r="U7477" t="s">
        <v>307</v>
      </c>
      <c r="V7477" t="s">
        <v>307</v>
      </c>
      <c r="W7477" t="s">
        <v>307</v>
      </c>
      <c r="X7477" t="s">
        <v>307</v>
      </c>
      <c r="Y7477" t="s">
        <v>307</v>
      </c>
      <c r="Z7477" t="s">
        <v>307</v>
      </c>
    </row>
    <row r="7478" spans="1:42" x14ac:dyDescent="0.25">
      <c r="A7478">
        <v>923</v>
      </c>
      <c r="B7478" t="s">
        <v>298</v>
      </c>
      <c r="C7478" t="s">
        <v>46</v>
      </c>
      <c r="D7478" t="s">
        <v>66</v>
      </c>
      <c r="E7478" t="s">
        <v>307</v>
      </c>
      <c r="F7478" t="s">
        <v>307</v>
      </c>
      <c r="G7478" t="s">
        <v>307</v>
      </c>
      <c r="H7478" t="s">
        <v>307</v>
      </c>
      <c r="I7478" t="s">
        <v>307</v>
      </c>
      <c r="J7478" t="s">
        <v>307</v>
      </c>
      <c r="K7478" t="s">
        <v>307</v>
      </c>
      <c r="L7478" t="s">
        <v>307</v>
      </c>
      <c r="M7478" t="s">
        <v>307</v>
      </c>
      <c r="N7478" t="s">
        <v>307</v>
      </c>
      <c r="O7478" t="s">
        <v>307</v>
      </c>
      <c r="P7478" t="s">
        <v>307</v>
      </c>
      <c r="Q7478" t="s">
        <v>307</v>
      </c>
      <c r="R7478" t="s">
        <v>307</v>
      </c>
      <c r="S7478" t="s">
        <v>307</v>
      </c>
      <c r="T7478" t="s">
        <v>307</v>
      </c>
      <c r="U7478" t="s">
        <v>307</v>
      </c>
      <c r="V7478" t="s">
        <v>307</v>
      </c>
      <c r="W7478" t="s">
        <v>307</v>
      </c>
      <c r="X7478" t="s">
        <v>307</v>
      </c>
      <c r="Y7478" t="s">
        <v>307</v>
      </c>
      <c r="Z7478" t="s">
        <v>307</v>
      </c>
    </row>
    <row r="7479" spans="1:42" x14ac:dyDescent="0.25">
      <c r="A7479">
        <v>923</v>
      </c>
      <c r="B7479" t="s">
        <v>298</v>
      </c>
      <c r="C7479" t="s">
        <v>46</v>
      </c>
      <c r="D7479" t="s">
        <v>67</v>
      </c>
      <c r="E7479" t="s">
        <v>307</v>
      </c>
      <c r="F7479" t="s">
        <v>307</v>
      </c>
      <c r="G7479" t="s">
        <v>307</v>
      </c>
      <c r="H7479" t="s">
        <v>307</v>
      </c>
      <c r="I7479" t="s">
        <v>307</v>
      </c>
      <c r="J7479" t="s">
        <v>307</v>
      </c>
      <c r="K7479" t="s">
        <v>307</v>
      </c>
      <c r="L7479" t="s">
        <v>307</v>
      </c>
      <c r="M7479" t="s">
        <v>307</v>
      </c>
      <c r="N7479" t="s">
        <v>307</v>
      </c>
      <c r="O7479" t="s">
        <v>307</v>
      </c>
      <c r="P7479" t="s">
        <v>307</v>
      </c>
      <c r="Q7479" t="s">
        <v>307</v>
      </c>
      <c r="R7479" t="s">
        <v>307</v>
      </c>
      <c r="S7479" t="s">
        <v>307</v>
      </c>
      <c r="T7479" t="s">
        <v>307</v>
      </c>
      <c r="U7479" t="s">
        <v>307</v>
      </c>
      <c r="V7479" t="s">
        <v>307</v>
      </c>
      <c r="W7479" t="s">
        <v>307</v>
      </c>
      <c r="X7479" t="s">
        <v>307</v>
      </c>
      <c r="Y7479" t="s">
        <v>307</v>
      </c>
      <c r="Z7479" t="s">
        <v>307</v>
      </c>
    </row>
    <row r="7480" spans="1:42" x14ac:dyDescent="0.25">
      <c r="A7480">
        <v>923</v>
      </c>
      <c r="B7480" t="s">
        <v>298</v>
      </c>
      <c r="C7480" t="s">
        <v>46</v>
      </c>
      <c r="D7480" t="s">
        <v>68</v>
      </c>
      <c r="E7480" t="s">
        <v>307</v>
      </c>
      <c r="F7480" t="s">
        <v>307</v>
      </c>
      <c r="G7480" t="s">
        <v>307</v>
      </c>
      <c r="H7480" t="s">
        <v>307</v>
      </c>
      <c r="I7480" t="s">
        <v>307</v>
      </c>
      <c r="J7480" t="s">
        <v>307</v>
      </c>
      <c r="K7480" t="s">
        <v>307</v>
      </c>
      <c r="L7480" t="s">
        <v>307</v>
      </c>
      <c r="M7480" t="s">
        <v>307</v>
      </c>
      <c r="N7480" t="s">
        <v>307</v>
      </c>
      <c r="O7480" t="s">
        <v>307</v>
      </c>
      <c r="P7480" t="s">
        <v>307</v>
      </c>
      <c r="Q7480" t="s">
        <v>307</v>
      </c>
      <c r="R7480" t="s">
        <v>307</v>
      </c>
      <c r="S7480" t="s">
        <v>307</v>
      </c>
      <c r="T7480" t="s">
        <v>307</v>
      </c>
      <c r="U7480" t="s">
        <v>307</v>
      </c>
      <c r="V7480" t="s">
        <v>307</v>
      </c>
      <c r="W7480" t="s">
        <v>307</v>
      </c>
      <c r="X7480" t="s">
        <v>307</v>
      </c>
      <c r="Y7480" t="s">
        <v>307</v>
      </c>
      <c r="Z7480" t="s">
        <v>307</v>
      </c>
    </row>
    <row r="7481" spans="1:42" x14ac:dyDescent="0.25">
      <c r="A7481">
        <v>923</v>
      </c>
      <c r="B7481" t="s">
        <v>298</v>
      </c>
      <c r="C7481" t="s">
        <v>46</v>
      </c>
      <c r="D7481" t="s">
        <v>69</v>
      </c>
      <c r="E7481" t="s">
        <v>307</v>
      </c>
      <c r="F7481" t="s">
        <v>307</v>
      </c>
      <c r="G7481" t="s">
        <v>307</v>
      </c>
      <c r="H7481" t="s">
        <v>307</v>
      </c>
      <c r="I7481" t="s">
        <v>307</v>
      </c>
      <c r="J7481" t="s">
        <v>307</v>
      </c>
      <c r="K7481" t="s">
        <v>307</v>
      </c>
      <c r="L7481" t="s">
        <v>307</v>
      </c>
      <c r="M7481" t="s">
        <v>307</v>
      </c>
      <c r="N7481" t="s">
        <v>307</v>
      </c>
      <c r="O7481" t="s">
        <v>307</v>
      </c>
      <c r="P7481" t="s">
        <v>307</v>
      </c>
      <c r="Q7481" t="s">
        <v>307</v>
      </c>
      <c r="R7481" t="s">
        <v>307</v>
      </c>
      <c r="S7481" t="s">
        <v>307</v>
      </c>
      <c r="T7481" t="s">
        <v>307</v>
      </c>
      <c r="U7481" t="s">
        <v>307</v>
      </c>
      <c r="V7481" t="s">
        <v>307</v>
      </c>
      <c r="W7481" t="s">
        <v>307</v>
      </c>
      <c r="X7481" t="s">
        <v>307</v>
      </c>
      <c r="Y7481" t="s">
        <v>307</v>
      </c>
      <c r="Z7481" t="s">
        <v>307</v>
      </c>
    </row>
    <row r="7482" spans="1:42" x14ac:dyDescent="0.25">
      <c r="A7482">
        <v>923</v>
      </c>
      <c r="B7482" t="s">
        <v>298</v>
      </c>
      <c r="C7482" t="s">
        <v>46</v>
      </c>
      <c r="D7482" t="s">
        <v>70</v>
      </c>
      <c r="E7482" t="s">
        <v>307</v>
      </c>
      <c r="F7482" t="s">
        <v>307</v>
      </c>
      <c r="G7482" t="s">
        <v>307</v>
      </c>
      <c r="H7482" t="s">
        <v>307</v>
      </c>
      <c r="I7482" t="s">
        <v>307</v>
      </c>
      <c r="J7482" t="s">
        <v>307</v>
      </c>
      <c r="K7482" t="s">
        <v>307</v>
      </c>
      <c r="L7482" t="s">
        <v>307</v>
      </c>
      <c r="M7482" t="s">
        <v>307</v>
      </c>
      <c r="N7482" t="s">
        <v>307</v>
      </c>
      <c r="O7482" t="s">
        <v>307</v>
      </c>
      <c r="P7482" t="s">
        <v>307</v>
      </c>
      <c r="Q7482" t="s">
        <v>307</v>
      </c>
      <c r="R7482" t="s">
        <v>307</v>
      </c>
      <c r="S7482" t="s">
        <v>307</v>
      </c>
      <c r="T7482" t="s">
        <v>307</v>
      </c>
      <c r="U7482" t="s">
        <v>307</v>
      </c>
      <c r="V7482" t="s">
        <v>307</v>
      </c>
      <c r="W7482" t="s">
        <v>307</v>
      </c>
      <c r="X7482" t="s">
        <v>307</v>
      </c>
      <c r="Y7482" t="s">
        <v>307</v>
      </c>
      <c r="Z7482" t="s">
        <v>307</v>
      </c>
    </row>
    <row r="7483" spans="1:42" x14ac:dyDescent="0.25">
      <c r="A7483">
        <v>923</v>
      </c>
      <c r="B7483" t="s">
        <v>298</v>
      </c>
      <c r="C7483" t="s">
        <v>46</v>
      </c>
      <c r="D7483" t="s">
        <v>71</v>
      </c>
      <c r="E7483" t="s">
        <v>307</v>
      </c>
      <c r="F7483" t="s">
        <v>307</v>
      </c>
      <c r="G7483" t="s">
        <v>307</v>
      </c>
      <c r="H7483" t="s">
        <v>307</v>
      </c>
      <c r="I7483" t="s">
        <v>307</v>
      </c>
      <c r="J7483" t="s">
        <v>307</v>
      </c>
      <c r="K7483" t="s">
        <v>307</v>
      </c>
      <c r="L7483" t="s">
        <v>307</v>
      </c>
      <c r="M7483" t="s">
        <v>307</v>
      </c>
      <c r="N7483" t="s">
        <v>307</v>
      </c>
      <c r="O7483" t="s">
        <v>307</v>
      </c>
      <c r="P7483" t="s">
        <v>307</v>
      </c>
      <c r="Q7483" t="s">
        <v>307</v>
      </c>
      <c r="R7483" t="s">
        <v>307</v>
      </c>
      <c r="S7483" t="s">
        <v>307</v>
      </c>
      <c r="T7483" t="s">
        <v>307</v>
      </c>
      <c r="U7483" t="s">
        <v>307</v>
      </c>
      <c r="V7483" t="s">
        <v>307</v>
      </c>
      <c r="W7483" t="s">
        <v>307</v>
      </c>
      <c r="X7483" t="s">
        <v>307</v>
      </c>
      <c r="Y7483" t="s">
        <v>307</v>
      </c>
      <c r="Z7483" t="s">
        <v>307</v>
      </c>
    </row>
    <row r="7484" spans="1:42" x14ac:dyDescent="0.25">
      <c r="A7484">
        <v>923</v>
      </c>
      <c r="B7484" t="s">
        <v>298</v>
      </c>
      <c r="C7484" t="s">
        <v>46</v>
      </c>
      <c r="D7484" t="s">
        <v>72</v>
      </c>
      <c r="E7484" t="s">
        <v>307</v>
      </c>
      <c r="F7484" t="s">
        <v>307</v>
      </c>
      <c r="G7484" t="s">
        <v>307</v>
      </c>
      <c r="H7484" t="s">
        <v>307</v>
      </c>
      <c r="I7484" t="s">
        <v>307</v>
      </c>
      <c r="J7484" t="s">
        <v>307</v>
      </c>
      <c r="K7484" t="s">
        <v>307</v>
      </c>
      <c r="L7484" t="s">
        <v>307</v>
      </c>
      <c r="M7484" t="s">
        <v>307</v>
      </c>
      <c r="N7484" t="s">
        <v>307</v>
      </c>
      <c r="O7484" t="s">
        <v>307</v>
      </c>
      <c r="P7484" t="s">
        <v>307</v>
      </c>
      <c r="Q7484" t="s">
        <v>307</v>
      </c>
      <c r="R7484" t="s">
        <v>307</v>
      </c>
      <c r="S7484" t="s">
        <v>307</v>
      </c>
      <c r="T7484" t="s">
        <v>307</v>
      </c>
      <c r="U7484" t="s">
        <v>307</v>
      </c>
      <c r="V7484" t="s">
        <v>307</v>
      </c>
      <c r="W7484" t="s">
        <v>307</v>
      </c>
      <c r="X7484" t="s">
        <v>307</v>
      </c>
      <c r="Y7484" t="s">
        <v>307</v>
      </c>
      <c r="Z7484" t="s">
        <v>307</v>
      </c>
    </row>
    <row r="7485" spans="1:42" x14ac:dyDescent="0.25">
      <c r="A7485">
        <v>923</v>
      </c>
      <c r="B7485" t="s">
        <v>298</v>
      </c>
      <c r="C7485" t="s">
        <v>46</v>
      </c>
      <c r="D7485" t="s">
        <v>47</v>
      </c>
      <c r="E7485" t="s">
        <v>307</v>
      </c>
      <c r="F7485" t="s">
        <v>307</v>
      </c>
      <c r="G7485" t="s">
        <v>307</v>
      </c>
      <c r="H7485" t="s">
        <v>307</v>
      </c>
      <c r="I7485" t="s">
        <v>307</v>
      </c>
      <c r="J7485" t="s">
        <v>307</v>
      </c>
      <c r="K7485" t="s">
        <v>307</v>
      </c>
      <c r="L7485" t="s">
        <v>307</v>
      </c>
      <c r="M7485" t="s">
        <v>307</v>
      </c>
      <c r="N7485" t="s">
        <v>307</v>
      </c>
      <c r="O7485" t="s">
        <v>307</v>
      </c>
      <c r="P7485" t="s">
        <v>307</v>
      </c>
      <c r="Q7485" t="s">
        <v>307</v>
      </c>
      <c r="R7485" t="s">
        <v>307</v>
      </c>
      <c r="S7485" t="s">
        <v>307</v>
      </c>
      <c r="T7485" t="s">
        <v>307</v>
      </c>
      <c r="U7485" t="s">
        <v>307</v>
      </c>
      <c r="V7485" t="s">
        <v>307</v>
      </c>
      <c r="W7485" t="s">
        <v>307</v>
      </c>
      <c r="X7485" t="s">
        <v>307</v>
      </c>
      <c r="Y7485" t="s">
        <v>307</v>
      </c>
      <c r="Z7485" t="s">
        <v>307</v>
      </c>
    </row>
    <row r="7486" spans="1:42" x14ac:dyDescent="0.25">
      <c r="A7486">
        <v>923</v>
      </c>
      <c r="B7486" t="s">
        <v>298</v>
      </c>
      <c r="C7486" t="s">
        <v>46</v>
      </c>
      <c r="D7486" t="s">
        <v>48</v>
      </c>
      <c r="E7486" t="s">
        <v>307</v>
      </c>
      <c r="F7486" t="s">
        <v>307</v>
      </c>
      <c r="G7486" t="s">
        <v>307</v>
      </c>
      <c r="H7486" t="s">
        <v>307</v>
      </c>
      <c r="I7486" t="s">
        <v>307</v>
      </c>
      <c r="J7486" t="s">
        <v>307</v>
      </c>
      <c r="K7486" t="s">
        <v>307</v>
      </c>
      <c r="L7486" t="s">
        <v>307</v>
      </c>
      <c r="M7486" t="s">
        <v>307</v>
      </c>
      <c r="N7486" t="s">
        <v>307</v>
      </c>
      <c r="O7486" t="s">
        <v>307</v>
      </c>
      <c r="P7486" t="s">
        <v>307</v>
      </c>
      <c r="Q7486" t="s">
        <v>307</v>
      </c>
      <c r="R7486" t="s">
        <v>307</v>
      </c>
      <c r="S7486" t="s">
        <v>307</v>
      </c>
      <c r="T7486" t="s">
        <v>307</v>
      </c>
      <c r="U7486" t="s">
        <v>307</v>
      </c>
      <c r="V7486" t="s">
        <v>307</v>
      </c>
      <c r="W7486" t="s">
        <v>307</v>
      </c>
      <c r="X7486" t="s">
        <v>307</v>
      </c>
      <c r="Y7486" t="s">
        <v>307</v>
      </c>
      <c r="Z7486" t="s">
        <v>307</v>
      </c>
    </row>
    <row r="7487" spans="1:42" x14ac:dyDescent="0.25">
      <c r="A7487">
        <v>923</v>
      </c>
      <c r="B7487" t="s">
        <v>298</v>
      </c>
      <c r="C7487" t="s">
        <v>46</v>
      </c>
      <c r="D7487" t="s">
        <v>49</v>
      </c>
      <c r="E7487" t="s">
        <v>307</v>
      </c>
      <c r="F7487" t="s">
        <v>307</v>
      </c>
      <c r="G7487" t="s">
        <v>307</v>
      </c>
      <c r="H7487" t="s">
        <v>307</v>
      </c>
      <c r="I7487" t="s">
        <v>307</v>
      </c>
      <c r="J7487" t="s">
        <v>307</v>
      </c>
      <c r="K7487" t="s">
        <v>307</v>
      </c>
      <c r="L7487" t="s">
        <v>307</v>
      </c>
      <c r="M7487" t="s">
        <v>307</v>
      </c>
      <c r="N7487" t="s">
        <v>307</v>
      </c>
      <c r="O7487" t="s">
        <v>307</v>
      </c>
      <c r="P7487" t="s">
        <v>307</v>
      </c>
      <c r="Q7487" t="s">
        <v>307</v>
      </c>
      <c r="R7487" t="s">
        <v>307</v>
      </c>
      <c r="S7487" t="s">
        <v>307</v>
      </c>
      <c r="T7487" t="s">
        <v>307</v>
      </c>
      <c r="U7487" t="s">
        <v>307</v>
      </c>
      <c r="V7487" t="s">
        <v>307</v>
      </c>
      <c r="W7487" t="s">
        <v>307</v>
      </c>
      <c r="X7487" t="s">
        <v>307</v>
      </c>
      <c r="Y7487" t="s">
        <v>307</v>
      </c>
      <c r="Z7487" t="s">
        <v>307</v>
      </c>
    </row>
    <row r="7488" spans="1:42" x14ac:dyDescent="0.25">
      <c r="A7488">
        <v>923</v>
      </c>
      <c r="B7488" t="s">
        <v>298</v>
      </c>
      <c r="C7488" t="s">
        <v>41</v>
      </c>
      <c r="D7488" t="s">
        <v>48</v>
      </c>
      <c r="E7488" t="s">
        <v>307</v>
      </c>
      <c r="F7488" t="s">
        <v>307</v>
      </c>
      <c r="G7488" t="s">
        <v>307</v>
      </c>
      <c r="H7488" t="s">
        <v>307</v>
      </c>
      <c r="I7488" t="s">
        <v>307</v>
      </c>
      <c r="J7488" t="s">
        <v>307</v>
      </c>
      <c r="K7488" t="s">
        <v>307</v>
      </c>
      <c r="L7488" t="s">
        <v>307</v>
      </c>
      <c r="M7488" t="s">
        <v>307</v>
      </c>
      <c r="N7488" t="s">
        <v>307</v>
      </c>
      <c r="O7488" t="s">
        <v>307</v>
      </c>
      <c r="P7488" t="s">
        <v>307</v>
      </c>
      <c r="Q7488" t="s">
        <v>307</v>
      </c>
      <c r="R7488" t="s">
        <v>307</v>
      </c>
      <c r="S7488" t="s">
        <v>307</v>
      </c>
      <c r="T7488" t="s">
        <v>307</v>
      </c>
      <c r="U7488" t="s">
        <v>307</v>
      </c>
      <c r="V7488" t="s">
        <v>307</v>
      </c>
      <c r="W7488" t="s">
        <v>307</v>
      </c>
      <c r="X7488" t="s">
        <v>307</v>
      </c>
      <c r="Y7488" t="s">
        <v>307</v>
      </c>
      <c r="Z7488" t="s">
        <v>307</v>
      </c>
    </row>
    <row r="7489" spans="1:23" x14ac:dyDescent="0.25">
      <c r="A7489">
        <v>923</v>
      </c>
      <c r="B7489" t="s">
        <v>298</v>
      </c>
      <c r="C7489" t="s">
        <v>459</v>
      </c>
      <c r="D7489" t="s">
        <v>48</v>
      </c>
      <c r="E7489" t="s">
        <v>307</v>
      </c>
      <c r="F7489" t="s">
        <v>307</v>
      </c>
      <c r="G7489" t="s">
        <v>307</v>
      </c>
      <c r="H7489" t="s">
        <v>307</v>
      </c>
      <c r="I7489" t="s">
        <v>307</v>
      </c>
      <c r="J7489" t="s">
        <v>307</v>
      </c>
      <c r="K7489" t="s">
        <v>307</v>
      </c>
      <c r="L7489" t="s">
        <v>307</v>
      </c>
      <c r="M7489" t="s">
        <v>307</v>
      </c>
      <c r="N7489" t="s">
        <v>307</v>
      </c>
      <c r="O7489" t="s">
        <v>307</v>
      </c>
      <c r="P7489" t="s">
        <v>307</v>
      </c>
      <c r="Q7489" t="s">
        <v>307</v>
      </c>
    </row>
    <row r="7490" spans="1:23" x14ac:dyDescent="0.25">
      <c r="A7490">
        <v>923</v>
      </c>
      <c r="B7490" t="s">
        <v>298</v>
      </c>
      <c r="C7490" t="s">
        <v>304</v>
      </c>
      <c r="D7490" t="s">
        <v>48</v>
      </c>
      <c r="E7490" t="s">
        <v>307</v>
      </c>
      <c r="F7490" t="s">
        <v>307</v>
      </c>
      <c r="G7490" t="s">
        <v>307</v>
      </c>
      <c r="H7490" t="s">
        <v>307</v>
      </c>
      <c r="I7490" t="s">
        <v>307</v>
      </c>
      <c r="J7490" t="s">
        <v>307</v>
      </c>
      <c r="K7490" t="s">
        <v>307</v>
      </c>
      <c r="L7490" t="s">
        <v>307</v>
      </c>
      <c r="M7490" t="s">
        <v>307</v>
      </c>
      <c r="N7490" t="s">
        <v>307</v>
      </c>
      <c r="O7490" t="s">
        <v>307</v>
      </c>
      <c r="P7490" t="s">
        <v>307</v>
      </c>
      <c r="Q7490" t="s">
        <v>307</v>
      </c>
    </row>
    <row r="7491" spans="1:23" x14ac:dyDescent="0.25">
      <c r="A7491">
        <v>923</v>
      </c>
      <c r="B7491" t="s">
        <v>298</v>
      </c>
      <c r="C7491" t="s">
        <v>433</v>
      </c>
      <c r="D7491" t="s">
        <v>48</v>
      </c>
      <c r="E7491" t="s">
        <v>307</v>
      </c>
      <c r="F7491" t="s">
        <v>307</v>
      </c>
      <c r="G7491" t="s">
        <v>307</v>
      </c>
      <c r="H7491" t="s">
        <v>307</v>
      </c>
      <c r="I7491" t="s">
        <v>307</v>
      </c>
      <c r="J7491" t="s">
        <v>307</v>
      </c>
      <c r="K7491" t="s">
        <v>307</v>
      </c>
      <c r="L7491" t="s">
        <v>307</v>
      </c>
      <c r="M7491" t="s">
        <v>307</v>
      </c>
      <c r="N7491" t="s">
        <v>307</v>
      </c>
      <c r="O7491" t="s">
        <v>307</v>
      </c>
      <c r="P7491" t="s">
        <v>307</v>
      </c>
      <c r="Q7491" t="s">
        <v>307</v>
      </c>
    </row>
    <row r="7492" spans="1:23" x14ac:dyDescent="0.25">
      <c r="A7492">
        <v>923</v>
      </c>
      <c r="B7492" t="s">
        <v>298</v>
      </c>
      <c r="C7492" t="s">
        <v>305</v>
      </c>
      <c r="D7492" t="s">
        <v>48</v>
      </c>
      <c r="E7492" t="s">
        <v>307</v>
      </c>
      <c r="F7492" t="s">
        <v>307</v>
      </c>
      <c r="G7492" t="s">
        <v>307</v>
      </c>
      <c r="H7492" t="s">
        <v>307</v>
      </c>
      <c r="I7492" t="s">
        <v>307</v>
      </c>
      <c r="J7492" t="s">
        <v>307</v>
      </c>
      <c r="K7492" t="s">
        <v>307</v>
      </c>
      <c r="L7492" t="s">
        <v>307</v>
      </c>
      <c r="M7492" t="s">
        <v>307</v>
      </c>
      <c r="N7492" t="s">
        <v>307</v>
      </c>
      <c r="O7492" t="s">
        <v>307</v>
      </c>
      <c r="P7492" t="s">
        <v>307</v>
      </c>
      <c r="Q7492" t="s">
        <v>307</v>
      </c>
    </row>
    <row r="7493" spans="1:23" x14ac:dyDescent="0.25">
      <c r="A7493">
        <v>923</v>
      </c>
      <c r="B7493" t="s">
        <v>298</v>
      </c>
      <c r="C7493" t="s">
        <v>306</v>
      </c>
      <c r="D7493" t="s">
        <v>48</v>
      </c>
      <c r="E7493" t="s">
        <v>307</v>
      </c>
      <c r="F7493" t="s">
        <v>307</v>
      </c>
      <c r="G7493" t="s">
        <v>307</v>
      </c>
      <c r="H7493" t="s">
        <v>307</v>
      </c>
      <c r="I7493" t="s">
        <v>307</v>
      </c>
      <c r="J7493" t="s">
        <v>307</v>
      </c>
      <c r="K7493" t="s">
        <v>307</v>
      </c>
      <c r="L7493" t="s">
        <v>307</v>
      </c>
      <c r="M7493" t="s">
        <v>307</v>
      </c>
      <c r="N7493" t="s">
        <v>307</v>
      </c>
      <c r="O7493" t="s">
        <v>307</v>
      </c>
      <c r="P7493" t="s">
        <v>307</v>
      </c>
      <c r="Q7493" t="s">
        <v>307</v>
      </c>
    </row>
    <row r="7494" spans="1:23" x14ac:dyDescent="0.25">
      <c r="A7494">
        <v>923</v>
      </c>
      <c r="B7494" t="s">
        <v>298</v>
      </c>
      <c r="C7494" t="s">
        <v>44</v>
      </c>
      <c r="D7494" t="s">
        <v>54</v>
      </c>
      <c r="E7494" t="s">
        <v>307</v>
      </c>
      <c r="F7494" t="s">
        <v>307</v>
      </c>
      <c r="G7494" t="s">
        <v>307</v>
      </c>
      <c r="H7494" t="s">
        <v>307</v>
      </c>
      <c r="I7494" t="s">
        <v>307</v>
      </c>
      <c r="J7494" t="s">
        <v>307</v>
      </c>
      <c r="K7494" t="s">
        <v>307</v>
      </c>
      <c r="L7494" t="s">
        <v>307</v>
      </c>
      <c r="M7494" t="s">
        <v>307</v>
      </c>
      <c r="N7494" t="s">
        <v>307</v>
      </c>
      <c r="O7494" t="s">
        <v>307</v>
      </c>
      <c r="P7494" t="s">
        <v>307</v>
      </c>
      <c r="Q7494" t="s">
        <v>307</v>
      </c>
      <c r="R7494" t="s">
        <v>307</v>
      </c>
      <c r="S7494" t="s">
        <v>307</v>
      </c>
      <c r="T7494" t="s">
        <v>307</v>
      </c>
      <c r="U7494" t="s">
        <v>307</v>
      </c>
      <c r="V7494" t="s">
        <v>307</v>
      </c>
      <c r="W7494" t="s">
        <v>307</v>
      </c>
    </row>
    <row r="7495" spans="1:23" x14ac:dyDescent="0.25">
      <c r="A7495">
        <v>923</v>
      </c>
      <c r="B7495" t="s">
        <v>298</v>
      </c>
      <c r="C7495" t="s">
        <v>44</v>
      </c>
      <c r="D7495" t="s">
        <v>55</v>
      </c>
      <c r="E7495" t="s">
        <v>307</v>
      </c>
      <c r="F7495" t="s">
        <v>307</v>
      </c>
      <c r="G7495" t="s">
        <v>307</v>
      </c>
      <c r="H7495" t="s">
        <v>307</v>
      </c>
      <c r="I7495" t="s">
        <v>307</v>
      </c>
      <c r="J7495" t="s">
        <v>307</v>
      </c>
      <c r="K7495" t="s">
        <v>307</v>
      </c>
      <c r="L7495" t="s">
        <v>307</v>
      </c>
      <c r="M7495" t="s">
        <v>307</v>
      </c>
      <c r="N7495" t="s">
        <v>307</v>
      </c>
      <c r="O7495" t="s">
        <v>307</v>
      </c>
      <c r="P7495" t="s">
        <v>307</v>
      </c>
      <c r="Q7495" t="s">
        <v>307</v>
      </c>
      <c r="R7495" t="s">
        <v>307</v>
      </c>
      <c r="S7495" t="s">
        <v>307</v>
      </c>
      <c r="T7495" t="s">
        <v>307</v>
      </c>
      <c r="U7495" t="s">
        <v>307</v>
      </c>
      <c r="V7495" t="s">
        <v>307</v>
      </c>
      <c r="W7495" t="s">
        <v>307</v>
      </c>
    </row>
    <row r="7496" spans="1:23" x14ac:dyDescent="0.25">
      <c r="A7496">
        <v>923</v>
      </c>
      <c r="B7496" t="s">
        <v>298</v>
      </c>
      <c r="C7496" t="s">
        <v>44</v>
      </c>
      <c r="D7496" t="s">
        <v>56</v>
      </c>
      <c r="E7496" t="s">
        <v>307</v>
      </c>
      <c r="F7496" t="s">
        <v>307</v>
      </c>
      <c r="G7496" t="s">
        <v>307</v>
      </c>
      <c r="H7496" t="s">
        <v>307</v>
      </c>
      <c r="I7496" t="s">
        <v>307</v>
      </c>
      <c r="J7496" t="s">
        <v>307</v>
      </c>
      <c r="K7496" t="s">
        <v>307</v>
      </c>
      <c r="L7496" t="s">
        <v>307</v>
      </c>
      <c r="M7496" t="s">
        <v>307</v>
      </c>
      <c r="N7496" t="s">
        <v>307</v>
      </c>
      <c r="O7496" t="s">
        <v>307</v>
      </c>
      <c r="P7496" t="s">
        <v>307</v>
      </c>
      <c r="Q7496" t="s">
        <v>307</v>
      </c>
      <c r="R7496" t="s">
        <v>307</v>
      </c>
      <c r="S7496" t="s">
        <v>307</v>
      </c>
      <c r="T7496" t="s">
        <v>307</v>
      </c>
      <c r="U7496" t="s">
        <v>307</v>
      </c>
      <c r="V7496" t="s">
        <v>307</v>
      </c>
      <c r="W7496" t="s">
        <v>307</v>
      </c>
    </row>
    <row r="7497" spans="1:23" x14ac:dyDescent="0.25">
      <c r="A7497">
        <v>923</v>
      </c>
      <c r="B7497" t="s">
        <v>298</v>
      </c>
      <c r="C7497" t="s">
        <v>44</v>
      </c>
      <c r="D7497" t="s">
        <v>57</v>
      </c>
      <c r="E7497" t="s">
        <v>307</v>
      </c>
      <c r="F7497" t="s">
        <v>307</v>
      </c>
      <c r="G7497" t="s">
        <v>307</v>
      </c>
      <c r="H7497" t="s">
        <v>307</v>
      </c>
      <c r="I7497" t="s">
        <v>307</v>
      </c>
      <c r="J7497" t="s">
        <v>307</v>
      </c>
      <c r="K7497" t="s">
        <v>307</v>
      </c>
      <c r="L7497" t="s">
        <v>307</v>
      </c>
      <c r="M7497" t="s">
        <v>307</v>
      </c>
      <c r="N7497" t="s">
        <v>307</v>
      </c>
      <c r="O7497" t="s">
        <v>307</v>
      </c>
      <c r="P7497" t="s">
        <v>307</v>
      </c>
      <c r="Q7497" t="s">
        <v>307</v>
      </c>
      <c r="R7497" t="s">
        <v>307</v>
      </c>
      <c r="S7497" t="s">
        <v>307</v>
      </c>
      <c r="T7497" t="s">
        <v>307</v>
      </c>
      <c r="U7497" t="s">
        <v>307</v>
      </c>
      <c r="V7497" t="s">
        <v>307</v>
      </c>
      <c r="W7497" t="s">
        <v>307</v>
      </c>
    </row>
    <row r="7498" spans="1:23" x14ac:dyDescent="0.25">
      <c r="A7498">
        <v>923</v>
      </c>
      <c r="B7498" t="s">
        <v>298</v>
      </c>
      <c r="C7498" t="s">
        <v>44</v>
      </c>
      <c r="D7498" t="s">
        <v>58</v>
      </c>
      <c r="E7498" t="s">
        <v>307</v>
      </c>
      <c r="F7498" t="s">
        <v>307</v>
      </c>
      <c r="G7498" t="s">
        <v>307</v>
      </c>
      <c r="H7498" t="s">
        <v>307</v>
      </c>
      <c r="I7498" t="s">
        <v>307</v>
      </c>
      <c r="J7498" t="s">
        <v>307</v>
      </c>
      <c r="K7498" t="s">
        <v>307</v>
      </c>
      <c r="L7498" t="s">
        <v>307</v>
      </c>
      <c r="M7498" t="s">
        <v>307</v>
      </c>
      <c r="N7498" t="s">
        <v>307</v>
      </c>
      <c r="O7498" t="s">
        <v>307</v>
      </c>
      <c r="P7498" t="s">
        <v>307</v>
      </c>
      <c r="Q7498" t="s">
        <v>307</v>
      </c>
      <c r="R7498" t="s">
        <v>307</v>
      </c>
      <c r="S7498" t="s">
        <v>307</v>
      </c>
      <c r="T7498" t="s">
        <v>307</v>
      </c>
      <c r="U7498" t="s">
        <v>307</v>
      </c>
      <c r="V7498" t="s">
        <v>307</v>
      </c>
      <c r="W7498" t="s">
        <v>307</v>
      </c>
    </row>
    <row r="7499" spans="1:23" x14ac:dyDescent="0.25">
      <c r="A7499">
        <v>923</v>
      </c>
      <c r="B7499" t="s">
        <v>298</v>
      </c>
      <c r="C7499" t="s">
        <v>44</v>
      </c>
      <c r="D7499" t="s">
        <v>59</v>
      </c>
      <c r="E7499" t="s">
        <v>307</v>
      </c>
      <c r="F7499" t="s">
        <v>307</v>
      </c>
      <c r="G7499" t="s">
        <v>307</v>
      </c>
      <c r="H7499" t="s">
        <v>307</v>
      </c>
      <c r="I7499" t="s">
        <v>307</v>
      </c>
      <c r="J7499" t="s">
        <v>307</v>
      </c>
      <c r="K7499" t="s">
        <v>307</v>
      </c>
      <c r="L7499" t="s">
        <v>307</v>
      </c>
      <c r="M7499" t="s">
        <v>307</v>
      </c>
      <c r="N7499" t="s">
        <v>307</v>
      </c>
      <c r="O7499" t="s">
        <v>307</v>
      </c>
      <c r="P7499" t="s">
        <v>307</v>
      </c>
      <c r="Q7499" t="s">
        <v>307</v>
      </c>
      <c r="R7499" t="s">
        <v>307</v>
      </c>
      <c r="S7499" t="s">
        <v>307</v>
      </c>
      <c r="T7499" t="s">
        <v>307</v>
      </c>
      <c r="U7499" t="s">
        <v>307</v>
      </c>
      <c r="V7499" t="s">
        <v>307</v>
      </c>
      <c r="W7499" t="s">
        <v>307</v>
      </c>
    </row>
    <row r="7500" spans="1:23" x14ac:dyDescent="0.25">
      <c r="A7500">
        <v>923</v>
      </c>
      <c r="B7500" t="s">
        <v>298</v>
      </c>
      <c r="C7500" t="s">
        <v>44</v>
      </c>
      <c r="D7500" t="s">
        <v>60</v>
      </c>
      <c r="E7500" t="s">
        <v>307</v>
      </c>
      <c r="F7500" t="s">
        <v>307</v>
      </c>
      <c r="G7500" t="s">
        <v>307</v>
      </c>
      <c r="H7500" t="s">
        <v>307</v>
      </c>
      <c r="I7500" t="s">
        <v>307</v>
      </c>
      <c r="J7500" t="s">
        <v>307</v>
      </c>
      <c r="K7500" t="s">
        <v>307</v>
      </c>
      <c r="L7500" t="s">
        <v>307</v>
      </c>
      <c r="M7500" t="s">
        <v>307</v>
      </c>
      <c r="N7500" t="s">
        <v>307</v>
      </c>
      <c r="O7500" t="s">
        <v>307</v>
      </c>
      <c r="P7500" t="s">
        <v>307</v>
      </c>
      <c r="Q7500" t="s">
        <v>307</v>
      </c>
      <c r="R7500" t="s">
        <v>307</v>
      </c>
      <c r="S7500" t="s">
        <v>307</v>
      </c>
      <c r="T7500" t="s">
        <v>307</v>
      </c>
      <c r="U7500" t="s">
        <v>307</v>
      </c>
      <c r="V7500" t="s">
        <v>307</v>
      </c>
      <c r="W7500" t="s">
        <v>307</v>
      </c>
    </row>
    <row r="7501" spans="1:23" x14ac:dyDescent="0.25">
      <c r="A7501">
        <v>923</v>
      </c>
      <c r="B7501" t="s">
        <v>298</v>
      </c>
      <c r="C7501" t="s">
        <v>44</v>
      </c>
      <c r="D7501" t="s">
        <v>61</v>
      </c>
      <c r="E7501" t="s">
        <v>307</v>
      </c>
      <c r="F7501" t="s">
        <v>307</v>
      </c>
      <c r="G7501" t="s">
        <v>307</v>
      </c>
      <c r="H7501" t="s">
        <v>307</v>
      </c>
      <c r="I7501" t="s">
        <v>307</v>
      </c>
      <c r="J7501" t="s">
        <v>307</v>
      </c>
      <c r="K7501" t="s">
        <v>307</v>
      </c>
      <c r="L7501" t="s">
        <v>307</v>
      </c>
      <c r="M7501" t="s">
        <v>307</v>
      </c>
      <c r="N7501" t="s">
        <v>307</v>
      </c>
      <c r="O7501" t="s">
        <v>307</v>
      </c>
      <c r="P7501" t="s">
        <v>307</v>
      </c>
      <c r="Q7501" t="s">
        <v>307</v>
      </c>
      <c r="R7501" t="s">
        <v>307</v>
      </c>
      <c r="S7501" t="s">
        <v>307</v>
      </c>
      <c r="T7501" t="s">
        <v>307</v>
      </c>
      <c r="U7501" t="s">
        <v>307</v>
      </c>
      <c r="V7501" t="s">
        <v>307</v>
      </c>
      <c r="W7501" t="s">
        <v>307</v>
      </c>
    </row>
    <row r="7502" spans="1:23" x14ac:dyDescent="0.25">
      <c r="A7502">
        <v>923</v>
      </c>
      <c r="B7502" t="s">
        <v>298</v>
      </c>
      <c r="C7502" t="s">
        <v>44</v>
      </c>
      <c r="D7502" t="s">
        <v>62</v>
      </c>
      <c r="E7502" t="s">
        <v>307</v>
      </c>
      <c r="F7502" t="s">
        <v>307</v>
      </c>
      <c r="G7502" t="s">
        <v>307</v>
      </c>
      <c r="H7502" t="s">
        <v>307</v>
      </c>
      <c r="I7502" t="s">
        <v>307</v>
      </c>
      <c r="J7502" t="s">
        <v>307</v>
      </c>
      <c r="K7502" t="s">
        <v>307</v>
      </c>
      <c r="L7502" t="s">
        <v>307</v>
      </c>
      <c r="M7502" t="s">
        <v>307</v>
      </c>
      <c r="N7502" t="s">
        <v>307</v>
      </c>
      <c r="O7502" t="s">
        <v>307</v>
      </c>
      <c r="P7502" t="s">
        <v>307</v>
      </c>
      <c r="Q7502" t="s">
        <v>307</v>
      </c>
      <c r="R7502" t="s">
        <v>307</v>
      </c>
      <c r="S7502" t="s">
        <v>307</v>
      </c>
      <c r="T7502" t="s">
        <v>307</v>
      </c>
      <c r="U7502" t="s">
        <v>307</v>
      </c>
      <c r="V7502" t="s">
        <v>307</v>
      </c>
      <c r="W7502" t="s">
        <v>307</v>
      </c>
    </row>
    <row r="7503" spans="1:23" x14ac:dyDescent="0.25">
      <c r="A7503">
        <v>923</v>
      </c>
      <c r="B7503" t="s">
        <v>298</v>
      </c>
      <c r="C7503" t="s">
        <v>450</v>
      </c>
      <c r="D7503" t="s">
        <v>48</v>
      </c>
      <c r="E7503" t="s">
        <v>307</v>
      </c>
      <c r="F7503" t="s">
        <v>307</v>
      </c>
      <c r="G7503" t="s">
        <v>307</v>
      </c>
      <c r="H7503" t="s">
        <v>307</v>
      </c>
      <c r="I7503" t="s">
        <v>307</v>
      </c>
      <c r="J7503" t="s">
        <v>307</v>
      </c>
      <c r="K7503" t="s">
        <v>307</v>
      </c>
      <c r="L7503" t="s">
        <v>307</v>
      </c>
      <c r="M7503" t="s">
        <v>307</v>
      </c>
      <c r="N7503" t="s">
        <v>307</v>
      </c>
      <c r="O7503" t="s">
        <v>307</v>
      </c>
      <c r="P7503" t="s">
        <v>307</v>
      </c>
      <c r="Q7503" t="s">
        <v>307</v>
      </c>
      <c r="R7503" t="s">
        <v>307</v>
      </c>
    </row>
    <row r="7504" spans="1:23" x14ac:dyDescent="0.25">
      <c r="A7504">
        <v>923</v>
      </c>
      <c r="B7504" t="s">
        <v>298</v>
      </c>
      <c r="C7504" t="s">
        <v>449</v>
      </c>
      <c r="D7504" t="s">
        <v>48</v>
      </c>
      <c r="E7504" t="s">
        <v>307</v>
      </c>
      <c r="F7504" t="s">
        <v>307</v>
      </c>
      <c r="G7504" t="s">
        <v>307</v>
      </c>
      <c r="H7504" t="s">
        <v>307</v>
      </c>
      <c r="I7504" t="s">
        <v>307</v>
      </c>
      <c r="J7504" t="s">
        <v>307</v>
      </c>
      <c r="K7504" t="s">
        <v>307</v>
      </c>
      <c r="L7504" t="s">
        <v>307</v>
      </c>
      <c r="M7504" t="s">
        <v>307</v>
      </c>
      <c r="N7504" t="s">
        <v>307</v>
      </c>
      <c r="O7504" t="s">
        <v>307</v>
      </c>
      <c r="P7504" t="s">
        <v>307</v>
      </c>
      <c r="Q7504" t="s">
        <v>307</v>
      </c>
      <c r="R7504" t="s">
        <v>307</v>
      </c>
    </row>
    <row r="7505" spans="1:42" x14ac:dyDescent="0.25">
      <c r="A7505">
        <v>923</v>
      </c>
      <c r="B7505" t="s">
        <v>298</v>
      </c>
      <c r="C7505" t="s">
        <v>475</v>
      </c>
      <c r="D7505" t="s">
        <v>48</v>
      </c>
      <c r="E7505" t="s">
        <v>307</v>
      </c>
      <c r="F7505" t="s">
        <v>307</v>
      </c>
      <c r="G7505" t="s">
        <v>307</v>
      </c>
    </row>
    <row r="7506" spans="1:42" x14ac:dyDescent="0.25">
      <c r="A7506">
        <v>923</v>
      </c>
      <c r="B7506" t="s">
        <v>298</v>
      </c>
      <c r="C7506" t="s">
        <v>42</v>
      </c>
      <c r="D7506" t="s">
        <v>48</v>
      </c>
      <c r="E7506" t="s">
        <v>307</v>
      </c>
      <c r="F7506" t="s">
        <v>307</v>
      </c>
      <c r="G7506" t="s">
        <v>307</v>
      </c>
      <c r="H7506" t="s">
        <v>307</v>
      </c>
      <c r="I7506" t="s">
        <v>307</v>
      </c>
      <c r="J7506" t="s">
        <v>307</v>
      </c>
      <c r="K7506" t="s">
        <v>307</v>
      </c>
      <c r="L7506" t="s">
        <v>307</v>
      </c>
      <c r="M7506" t="s">
        <v>307</v>
      </c>
      <c r="N7506" t="s">
        <v>307</v>
      </c>
      <c r="O7506" t="s">
        <v>307</v>
      </c>
      <c r="P7506" t="s">
        <v>307</v>
      </c>
      <c r="Q7506" t="s">
        <v>307</v>
      </c>
      <c r="R7506" t="s">
        <v>307</v>
      </c>
      <c r="S7506" t="s">
        <v>307</v>
      </c>
      <c r="T7506" t="s">
        <v>307</v>
      </c>
      <c r="U7506" t="s">
        <v>307</v>
      </c>
      <c r="V7506" t="s">
        <v>307</v>
      </c>
      <c r="W7506" t="s">
        <v>307</v>
      </c>
      <c r="X7506" t="s">
        <v>307</v>
      </c>
      <c r="Y7506" t="s">
        <v>307</v>
      </c>
      <c r="Z7506" t="s">
        <v>307</v>
      </c>
    </row>
    <row r="7507" spans="1:42" x14ac:dyDescent="0.25">
      <c r="A7507">
        <v>998</v>
      </c>
      <c r="B7507" t="s">
        <v>299</v>
      </c>
      <c r="C7507" t="s">
        <v>39</v>
      </c>
      <c r="D7507" t="s">
        <v>50</v>
      </c>
      <c r="E7507" t="s">
        <v>307</v>
      </c>
      <c r="F7507" t="s">
        <v>307</v>
      </c>
      <c r="G7507" t="s">
        <v>307</v>
      </c>
      <c r="H7507" t="s">
        <v>307</v>
      </c>
      <c r="I7507" t="s">
        <v>307</v>
      </c>
      <c r="J7507" t="s">
        <v>307</v>
      </c>
      <c r="K7507" t="s">
        <v>307</v>
      </c>
      <c r="L7507" t="s">
        <v>307</v>
      </c>
      <c r="M7507" t="s">
        <v>307</v>
      </c>
      <c r="N7507" t="s">
        <v>307</v>
      </c>
      <c r="O7507" t="s">
        <v>307</v>
      </c>
      <c r="P7507" t="s">
        <v>307</v>
      </c>
      <c r="Q7507" t="s">
        <v>307</v>
      </c>
      <c r="R7507" t="s">
        <v>307</v>
      </c>
      <c r="S7507" t="s">
        <v>307</v>
      </c>
      <c r="T7507" t="s">
        <v>307</v>
      </c>
      <c r="U7507" t="s">
        <v>307</v>
      </c>
      <c r="V7507" t="s">
        <v>307</v>
      </c>
      <c r="W7507" t="s">
        <v>307</v>
      </c>
      <c r="X7507" t="s">
        <v>307</v>
      </c>
      <c r="Y7507" t="s">
        <v>307</v>
      </c>
      <c r="Z7507" t="s">
        <v>307</v>
      </c>
      <c r="AA7507" t="s">
        <v>307</v>
      </c>
      <c r="AB7507" t="s">
        <v>307</v>
      </c>
      <c r="AC7507" t="s">
        <v>307</v>
      </c>
      <c r="AD7507" t="s">
        <v>307</v>
      </c>
      <c r="AE7507" t="s">
        <v>307</v>
      </c>
      <c r="AF7507" t="s">
        <v>307</v>
      </c>
      <c r="AG7507" t="s">
        <v>307</v>
      </c>
      <c r="AH7507" t="s">
        <v>307</v>
      </c>
      <c r="AI7507" t="s">
        <v>307</v>
      </c>
      <c r="AJ7507" t="s">
        <v>307</v>
      </c>
      <c r="AK7507" t="s">
        <v>307</v>
      </c>
      <c r="AL7507" t="s">
        <v>307</v>
      </c>
      <c r="AM7507" t="s">
        <v>307</v>
      </c>
      <c r="AN7507" t="s">
        <v>307</v>
      </c>
      <c r="AO7507" t="s">
        <v>307</v>
      </c>
      <c r="AP7507" t="s">
        <v>307</v>
      </c>
    </row>
    <row r="7508" spans="1:42" x14ac:dyDescent="0.25">
      <c r="A7508">
        <v>998</v>
      </c>
      <c r="B7508" t="s">
        <v>299</v>
      </c>
      <c r="C7508" t="s">
        <v>39</v>
      </c>
      <c r="D7508" t="s">
        <v>48</v>
      </c>
      <c r="E7508" t="s">
        <v>307</v>
      </c>
      <c r="F7508" t="s">
        <v>307</v>
      </c>
      <c r="G7508" t="s">
        <v>307</v>
      </c>
      <c r="H7508" t="s">
        <v>307</v>
      </c>
      <c r="I7508" t="s">
        <v>307</v>
      </c>
      <c r="J7508" t="s">
        <v>307</v>
      </c>
      <c r="K7508" t="s">
        <v>307</v>
      </c>
      <c r="L7508" t="s">
        <v>307</v>
      </c>
      <c r="M7508" t="s">
        <v>307</v>
      </c>
      <c r="N7508" t="s">
        <v>307</v>
      </c>
      <c r="O7508" t="s">
        <v>307</v>
      </c>
      <c r="P7508" t="s">
        <v>307</v>
      </c>
      <c r="Q7508" t="s">
        <v>307</v>
      </c>
      <c r="R7508" t="s">
        <v>307</v>
      </c>
      <c r="S7508" t="s">
        <v>307</v>
      </c>
      <c r="T7508" t="s">
        <v>307</v>
      </c>
      <c r="U7508" t="s">
        <v>307</v>
      </c>
      <c r="V7508" t="s">
        <v>307</v>
      </c>
      <c r="W7508" t="s">
        <v>307</v>
      </c>
      <c r="X7508" t="s">
        <v>307</v>
      </c>
      <c r="Y7508" t="s">
        <v>307</v>
      </c>
      <c r="Z7508" t="s">
        <v>307</v>
      </c>
      <c r="AA7508" t="s">
        <v>307</v>
      </c>
      <c r="AB7508" t="s">
        <v>307</v>
      </c>
      <c r="AC7508" t="s">
        <v>307</v>
      </c>
      <c r="AD7508" t="s">
        <v>307</v>
      </c>
      <c r="AE7508" t="s">
        <v>307</v>
      </c>
      <c r="AF7508" t="s">
        <v>307</v>
      </c>
      <c r="AG7508" t="s">
        <v>307</v>
      </c>
      <c r="AH7508" t="s">
        <v>307</v>
      </c>
      <c r="AI7508" t="s">
        <v>307</v>
      </c>
      <c r="AJ7508" t="s">
        <v>307</v>
      </c>
      <c r="AK7508" t="s">
        <v>307</v>
      </c>
      <c r="AL7508" t="s">
        <v>307</v>
      </c>
      <c r="AM7508" t="s">
        <v>307</v>
      </c>
      <c r="AN7508" t="s">
        <v>307</v>
      </c>
      <c r="AO7508" t="s">
        <v>307</v>
      </c>
      <c r="AP7508" t="s">
        <v>307</v>
      </c>
    </row>
    <row r="7509" spans="1:42" x14ac:dyDescent="0.25">
      <c r="A7509">
        <v>998</v>
      </c>
      <c r="B7509" t="s">
        <v>299</v>
      </c>
      <c r="C7509" t="s">
        <v>39</v>
      </c>
      <c r="D7509" t="s">
        <v>51</v>
      </c>
      <c r="E7509" t="s">
        <v>307</v>
      </c>
      <c r="F7509" t="s">
        <v>307</v>
      </c>
      <c r="G7509" t="s">
        <v>307</v>
      </c>
      <c r="H7509" t="s">
        <v>307</v>
      </c>
      <c r="I7509" t="s">
        <v>307</v>
      </c>
      <c r="J7509" t="s">
        <v>307</v>
      </c>
      <c r="K7509" t="s">
        <v>307</v>
      </c>
      <c r="L7509" t="s">
        <v>307</v>
      </c>
      <c r="M7509" t="s">
        <v>307</v>
      </c>
      <c r="N7509" t="s">
        <v>307</v>
      </c>
      <c r="O7509" t="s">
        <v>307</v>
      </c>
      <c r="P7509" t="s">
        <v>307</v>
      </c>
      <c r="Q7509" t="s">
        <v>307</v>
      </c>
      <c r="R7509" t="s">
        <v>307</v>
      </c>
      <c r="S7509" t="s">
        <v>307</v>
      </c>
      <c r="T7509" t="s">
        <v>307</v>
      </c>
      <c r="U7509" t="s">
        <v>307</v>
      </c>
      <c r="V7509" t="s">
        <v>307</v>
      </c>
      <c r="W7509" t="s">
        <v>307</v>
      </c>
      <c r="X7509" t="s">
        <v>307</v>
      </c>
      <c r="Y7509" t="s">
        <v>307</v>
      </c>
      <c r="Z7509" t="s">
        <v>307</v>
      </c>
      <c r="AA7509" t="s">
        <v>307</v>
      </c>
      <c r="AB7509" t="s">
        <v>307</v>
      </c>
      <c r="AC7509" t="s">
        <v>307</v>
      </c>
      <c r="AD7509" t="s">
        <v>307</v>
      </c>
      <c r="AE7509" t="s">
        <v>307</v>
      </c>
      <c r="AF7509" t="s">
        <v>307</v>
      </c>
      <c r="AG7509" t="s">
        <v>307</v>
      </c>
      <c r="AH7509" t="s">
        <v>307</v>
      </c>
      <c r="AI7509" t="s">
        <v>307</v>
      </c>
      <c r="AJ7509" t="s">
        <v>307</v>
      </c>
      <c r="AK7509" t="s">
        <v>307</v>
      </c>
      <c r="AL7509" t="s">
        <v>307</v>
      </c>
      <c r="AM7509" t="s">
        <v>307</v>
      </c>
      <c r="AN7509" t="s">
        <v>307</v>
      </c>
      <c r="AO7509" t="s">
        <v>307</v>
      </c>
      <c r="AP7509" t="s">
        <v>307</v>
      </c>
    </row>
    <row r="7510" spans="1:42" x14ac:dyDescent="0.25">
      <c r="A7510">
        <v>998</v>
      </c>
      <c r="B7510" t="s">
        <v>299</v>
      </c>
      <c r="C7510" t="s">
        <v>46</v>
      </c>
      <c r="D7510" t="s">
        <v>65</v>
      </c>
      <c r="E7510" t="s">
        <v>307</v>
      </c>
      <c r="F7510" t="s">
        <v>307</v>
      </c>
      <c r="G7510" t="s">
        <v>307</v>
      </c>
      <c r="H7510" t="s">
        <v>307</v>
      </c>
      <c r="I7510" t="s">
        <v>307</v>
      </c>
      <c r="J7510" t="s">
        <v>307</v>
      </c>
      <c r="K7510" t="s">
        <v>307</v>
      </c>
      <c r="L7510" t="s">
        <v>307</v>
      </c>
      <c r="M7510" t="s">
        <v>307</v>
      </c>
      <c r="N7510" t="s">
        <v>307</v>
      </c>
      <c r="O7510" t="s">
        <v>307</v>
      </c>
      <c r="P7510" t="s">
        <v>307</v>
      </c>
      <c r="Q7510" t="s">
        <v>307</v>
      </c>
      <c r="R7510" t="s">
        <v>307</v>
      </c>
      <c r="S7510" t="s">
        <v>307</v>
      </c>
      <c r="T7510" t="s">
        <v>307</v>
      </c>
      <c r="U7510" t="s">
        <v>307</v>
      </c>
      <c r="V7510" t="s">
        <v>307</v>
      </c>
      <c r="W7510" t="s">
        <v>307</v>
      </c>
      <c r="X7510" t="s">
        <v>307</v>
      </c>
      <c r="Y7510" t="s">
        <v>307</v>
      </c>
      <c r="Z7510" t="s">
        <v>307</v>
      </c>
    </row>
    <row r="7511" spans="1:42" x14ac:dyDescent="0.25">
      <c r="A7511">
        <v>998</v>
      </c>
      <c r="B7511" t="s">
        <v>299</v>
      </c>
      <c r="C7511" t="s">
        <v>46</v>
      </c>
      <c r="D7511" t="s">
        <v>66</v>
      </c>
      <c r="E7511" t="s">
        <v>307</v>
      </c>
      <c r="F7511" t="s">
        <v>307</v>
      </c>
      <c r="G7511" t="s">
        <v>307</v>
      </c>
      <c r="H7511" t="s">
        <v>307</v>
      </c>
      <c r="I7511" t="s">
        <v>307</v>
      </c>
      <c r="J7511" t="s">
        <v>307</v>
      </c>
      <c r="K7511" t="s">
        <v>307</v>
      </c>
      <c r="L7511" t="s">
        <v>307</v>
      </c>
      <c r="M7511" t="s">
        <v>307</v>
      </c>
      <c r="N7511" t="s">
        <v>307</v>
      </c>
      <c r="O7511" t="s">
        <v>307</v>
      </c>
      <c r="P7511" t="s">
        <v>307</v>
      </c>
      <c r="Q7511" t="s">
        <v>307</v>
      </c>
      <c r="R7511" t="s">
        <v>307</v>
      </c>
      <c r="S7511" t="s">
        <v>307</v>
      </c>
      <c r="T7511" t="s">
        <v>307</v>
      </c>
      <c r="U7511" t="s">
        <v>307</v>
      </c>
      <c r="V7511" t="s">
        <v>307</v>
      </c>
      <c r="W7511" t="s">
        <v>307</v>
      </c>
      <c r="X7511" t="s">
        <v>307</v>
      </c>
      <c r="Y7511" t="s">
        <v>307</v>
      </c>
      <c r="Z7511" t="s">
        <v>307</v>
      </c>
    </row>
    <row r="7512" spans="1:42" x14ac:dyDescent="0.25">
      <c r="A7512">
        <v>998</v>
      </c>
      <c r="B7512" t="s">
        <v>299</v>
      </c>
      <c r="C7512" t="s">
        <v>46</v>
      </c>
      <c r="D7512" t="s">
        <v>67</v>
      </c>
      <c r="E7512" t="s">
        <v>307</v>
      </c>
      <c r="F7512" t="s">
        <v>307</v>
      </c>
      <c r="G7512" t="s">
        <v>307</v>
      </c>
      <c r="H7512" t="s">
        <v>307</v>
      </c>
      <c r="I7512" t="s">
        <v>307</v>
      </c>
      <c r="J7512" t="s">
        <v>307</v>
      </c>
      <c r="K7512" t="s">
        <v>307</v>
      </c>
      <c r="L7512" t="s">
        <v>307</v>
      </c>
      <c r="M7512" t="s">
        <v>307</v>
      </c>
      <c r="N7512" t="s">
        <v>307</v>
      </c>
      <c r="O7512" t="s">
        <v>307</v>
      </c>
      <c r="P7512" t="s">
        <v>307</v>
      </c>
      <c r="Q7512" t="s">
        <v>307</v>
      </c>
      <c r="R7512" t="s">
        <v>307</v>
      </c>
      <c r="S7512" t="s">
        <v>307</v>
      </c>
      <c r="T7512" t="s">
        <v>307</v>
      </c>
      <c r="U7512" t="s">
        <v>307</v>
      </c>
      <c r="V7512" t="s">
        <v>307</v>
      </c>
      <c r="W7512" t="s">
        <v>307</v>
      </c>
      <c r="X7512" t="s">
        <v>307</v>
      </c>
      <c r="Y7512" t="s">
        <v>307</v>
      </c>
      <c r="Z7512" t="s">
        <v>307</v>
      </c>
    </row>
    <row r="7513" spans="1:42" x14ac:dyDescent="0.25">
      <c r="A7513">
        <v>998</v>
      </c>
      <c r="B7513" t="s">
        <v>299</v>
      </c>
      <c r="C7513" t="s">
        <v>46</v>
      </c>
      <c r="D7513" t="s">
        <v>68</v>
      </c>
      <c r="E7513" t="s">
        <v>307</v>
      </c>
      <c r="F7513" t="s">
        <v>307</v>
      </c>
      <c r="G7513" t="s">
        <v>307</v>
      </c>
      <c r="H7513" t="s">
        <v>307</v>
      </c>
      <c r="I7513" t="s">
        <v>307</v>
      </c>
      <c r="J7513" t="s">
        <v>307</v>
      </c>
      <c r="K7513" t="s">
        <v>307</v>
      </c>
      <c r="L7513" t="s">
        <v>307</v>
      </c>
      <c r="M7513" t="s">
        <v>307</v>
      </c>
      <c r="N7513" t="s">
        <v>307</v>
      </c>
      <c r="O7513" t="s">
        <v>307</v>
      </c>
      <c r="P7513" t="s">
        <v>307</v>
      </c>
      <c r="Q7513" t="s">
        <v>307</v>
      </c>
      <c r="R7513" t="s">
        <v>307</v>
      </c>
      <c r="S7513" t="s">
        <v>307</v>
      </c>
      <c r="T7513" t="s">
        <v>307</v>
      </c>
      <c r="U7513" t="s">
        <v>307</v>
      </c>
      <c r="V7513" t="s">
        <v>307</v>
      </c>
      <c r="W7513" t="s">
        <v>307</v>
      </c>
      <c r="X7513" t="s">
        <v>307</v>
      </c>
      <c r="Y7513" t="s">
        <v>307</v>
      </c>
      <c r="Z7513" t="s">
        <v>307</v>
      </c>
    </row>
    <row r="7514" spans="1:42" x14ac:dyDescent="0.25">
      <c r="A7514">
        <v>998</v>
      </c>
      <c r="B7514" t="s">
        <v>299</v>
      </c>
      <c r="C7514" t="s">
        <v>46</v>
      </c>
      <c r="D7514" t="s">
        <v>69</v>
      </c>
      <c r="E7514" t="s">
        <v>307</v>
      </c>
      <c r="F7514" t="s">
        <v>307</v>
      </c>
      <c r="G7514" t="s">
        <v>307</v>
      </c>
      <c r="H7514" t="s">
        <v>307</v>
      </c>
      <c r="I7514" t="s">
        <v>307</v>
      </c>
      <c r="J7514" t="s">
        <v>307</v>
      </c>
      <c r="K7514" t="s">
        <v>307</v>
      </c>
      <c r="L7514" t="s">
        <v>307</v>
      </c>
      <c r="M7514" t="s">
        <v>307</v>
      </c>
      <c r="N7514" t="s">
        <v>307</v>
      </c>
      <c r="O7514" t="s">
        <v>307</v>
      </c>
      <c r="P7514" t="s">
        <v>307</v>
      </c>
      <c r="Q7514" t="s">
        <v>307</v>
      </c>
      <c r="R7514" t="s">
        <v>307</v>
      </c>
      <c r="S7514" t="s">
        <v>307</v>
      </c>
      <c r="T7514" t="s">
        <v>307</v>
      </c>
      <c r="U7514" t="s">
        <v>307</v>
      </c>
      <c r="V7514" t="s">
        <v>307</v>
      </c>
      <c r="W7514" t="s">
        <v>307</v>
      </c>
      <c r="X7514" t="s">
        <v>307</v>
      </c>
      <c r="Y7514" t="s">
        <v>307</v>
      </c>
      <c r="Z7514" t="s">
        <v>307</v>
      </c>
    </row>
    <row r="7515" spans="1:42" x14ac:dyDescent="0.25">
      <c r="A7515">
        <v>998</v>
      </c>
      <c r="B7515" t="s">
        <v>299</v>
      </c>
      <c r="C7515" t="s">
        <v>46</v>
      </c>
      <c r="D7515" t="s">
        <v>70</v>
      </c>
      <c r="E7515" t="s">
        <v>307</v>
      </c>
      <c r="F7515" t="s">
        <v>307</v>
      </c>
      <c r="G7515" t="s">
        <v>307</v>
      </c>
      <c r="H7515" t="s">
        <v>307</v>
      </c>
      <c r="I7515" t="s">
        <v>307</v>
      </c>
      <c r="J7515" t="s">
        <v>307</v>
      </c>
      <c r="K7515" t="s">
        <v>307</v>
      </c>
      <c r="L7515" t="s">
        <v>307</v>
      </c>
      <c r="M7515" t="s">
        <v>307</v>
      </c>
      <c r="N7515" t="s">
        <v>307</v>
      </c>
      <c r="O7515" t="s">
        <v>307</v>
      </c>
      <c r="P7515" t="s">
        <v>307</v>
      </c>
      <c r="Q7515" t="s">
        <v>307</v>
      </c>
      <c r="R7515" t="s">
        <v>307</v>
      </c>
      <c r="S7515" t="s">
        <v>307</v>
      </c>
      <c r="T7515" t="s">
        <v>307</v>
      </c>
      <c r="U7515" t="s">
        <v>307</v>
      </c>
      <c r="V7515" t="s">
        <v>307</v>
      </c>
      <c r="W7515" t="s">
        <v>307</v>
      </c>
      <c r="X7515" t="s">
        <v>307</v>
      </c>
      <c r="Y7515" t="s">
        <v>307</v>
      </c>
      <c r="Z7515" t="s">
        <v>307</v>
      </c>
    </row>
    <row r="7516" spans="1:42" x14ac:dyDescent="0.25">
      <c r="A7516">
        <v>998</v>
      </c>
      <c r="B7516" t="s">
        <v>299</v>
      </c>
      <c r="C7516" t="s">
        <v>46</v>
      </c>
      <c r="D7516" t="s">
        <v>71</v>
      </c>
      <c r="E7516" t="s">
        <v>307</v>
      </c>
      <c r="F7516" t="s">
        <v>307</v>
      </c>
      <c r="G7516" t="s">
        <v>307</v>
      </c>
      <c r="H7516" t="s">
        <v>307</v>
      </c>
      <c r="I7516" t="s">
        <v>307</v>
      </c>
      <c r="J7516" t="s">
        <v>307</v>
      </c>
      <c r="K7516" t="s">
        <v>307</v>
      </c>
      <c r="L7516" t="s">
        <v>307</v>
      </c>
      <c r="M7516" t="s">
        <v>307</v>
      </c>
      <c r="N7516" t="s">
        <v>307</v>
      </c>
      <c r="O7516" t="s">
        <v>307</v>
      </c>
      <c r="P7516" t="s">
        <v>307</v>
      </c>
      <c r="Q7516" t="s">
        <v>307</v>
      </c>
      <c r="R7516" t="s">
        <v>307</v>
      </c>
      <c r="S7516" t="s">
        <v>307</v>
      </c>
      <c r="T7516" t="s">
        <v>307</v>
      </c>
      <c r="U7516" t="s">
        <v>307</v>
      </c>
      <c r="V7516" t="s">
        <v>307</v>
      </c>
      <c r="W7516" t="s">
        <v>307</v>
      </c>
      <c r="X7516" t="s">
        <v>307</v>
      </c>
      <c r="Y7516" t="s">
        <v>307</v>
      </c>
      <c r="Z7516" t="s">
        <v>307</v>
      </c>
    </row>
    <row r="7517" spans="1:42" x14ac:dyDescent="0.25">
      <c r="A7517">
        <v>998</v>
      </c>
      <c r="B7517" t="s">
        <v>299</v>
      </c>
      <c r="C7517" t="s">
        <v>46</v>
      </c>
      <c r="D7517" t="s">
        <v>72</v>
      </c>
      <c r="E7517" t="s">
        <v>307</v>
      </c>
      <c r="F7517" t="s">
        <v>307</v>
      </c>
      <c r="G7517" t="s">
        <v>307</v>
      </c>
      <c r="H7517" t="s">
        <v>307</v>
      </c>
      <c r="I7517" t="s">
        <v>307</v>
      </c>
      <c r="J7517" t="s">
        <v>307</v>
      </c>
      <c r="K7517" t="s">
        <v>307</v>
      </c>
      <c r="L7517" t="s">
        <v>307</v>
      </c>
      <c r="M7517" t="s">
        <v>307</v>
      </c>
      <c r="N7517" t="s">
        <v>307</v>
      </c>
      <c r="O7517" t="s">
        <v>307</v>
      </c>
      <c r="P7517" t="s">
        <v>307</v>
      </c>
      <c r="Q7517" t="s">
        <v>307</v>
      </c>
      <c r="R7517" t="s">
        <v>307</v>
      </c>
      <c r="S7517" t="s">
        <v>307</v>
      </c>
      <c r="T7517" t="s">
        <v>307</v>
      </c>
      <c r="U7517" t="s">
        <v>307</v>
      </c>
      <c r="V7517" t="s">
        <v>307</v>
      </c>
      <c r="W7517" t="s">
        <v>307</v>
      </c>
      <c r="X7517" t="s">
        <v>307</v>
      </c>
      <c r="Y7517" t="s">
        <v>307</v>
      </c>
      <c r="Z7517" t="s">
        <v>307</v>
      </c>
    </row>
    <row r="7518" spans="1:42" x14ac:dyDescent="0.25">
      <c r="A7518">
        <v>998</v>
      </c>
      <c r="B7518" t="s">
        <v>299</v>
      </c>
      <c r="C7518" t="s">
        <v>46</v>
      </c>
      <c r="D7518" t="s">
        <v>47</v>
      </c>
      <c r="E7518" t="s">
        <v>307</v>
      </c>
      <c r="F7518" t="s">
        <v>307</v>
      </c>
      <c r="G7518" t="s">
        <v>307</v>
      </c>
      <c r="H7518" t="s">
        <v>307</v>
      </c>
      <c r="I7518" t="s">
        <v>307</v>
      </c>
      <c r="J7518" t="s">
        <v>307</v>
      </c>
      <c r="K7518" t="s">
        <v>307</v>
      </c>
      <c r="L7518" t="s">
        <v>307</v>
      </c>
      <c r="M7518" t="s">
        <v>307</v>
      </c>
      <c r="N7518" t="s">
        <v>307</v>
      </c>
      <c r="O7518" t="s">
        <v>307</v>
      </c>
      <c r="P7518" t="s">
        <v>307</v>
      </c>
      <c r="Q7518" t="s">
        <v>307</v>
      </c>
      <c r="R7518" t="s">
        <v>307</v>
      </c>
      <c r="S7518" t="s">
        <v>307</v>
      </c>
      <c r="T7518" t="s">
        <v>307</v>
      </c>
      <c r="U7518" t="s">
        <v>307</v>
      </c>
      <c r="V7518" t="s">
        <v>307</v>
      </c>
      <c r="W7518" t="s">
        <v>307</v>
      </c>
      <c r="X7518" t="s">
        <v>307</v>
      </c>
      <c r="Y7518" t="s">
        <v>307</v>
      </c>
      <c r="Z7518" t="s">
        <v>307</v>
      </c>
    </row>
    <row r="7519" spans="1:42" x14ac:dyDescent="0.25">
      <c r="A7519">
        <v>998</v>
      </c>
      <c r="B7519" t="s">
        <v>299</v>
      </c>
      <c r="C7519" t="s">
        <v>46</v>
      </c>
      <c r="D7519" t="s">
        <v>48</v>
      </c>
      <c r="E7519" t="s">
        <v>307</v>
      </c>
      <c r="F7519" t="s">
        <v>307</v>
      </c>
      <c r="G7519" t="s">
        <v>307</v>
      </c>
      <c r="H7519" t="s">
        <v>307</v>
      </c>
      <c r="I7519" t="s">
        <v>307</v>
      </c>
      <c r="J7519" t="s">
        <v>307</v>
      </c>
      <c r="K7519" t="s">
        <v>307</v>
      </c>
      <c r="L7519" t="s">
        <v>307</v>
      </c>
      <c r="M7519" t="s">
        <v>307</v>
      </c>
      <c r="N7519" t="s">
        <v>307</v>
      </c>
      <c r="O7519" t="s">
        <v>307</v>
      </c>
      <c r="P7519" t="s">
        <v>307</v>
      </c>
      <c r="Q7519" t="s">
        <v>307</v>
      </c>
      <c r="R7519" t="s">
        <v>307</v>
      </c>
      <c r="S7519" t="s">
        <v>307</v>
      </c>
      <c r="T7519" t="s">
        <v>307</v>
      </c>
      <c r="U7519" t="s">
        <v>307</v>
      </c>
      <c r="V7519" t="s">
        <v>307</v>
      </c>
      <c r="W7519" t="s">
        <v>307</v>
      </c>
      <c r="X7519" t="s">
        <v>307</v>
      </c>
      <c r="Y7519" t="s">
        <v>307</v>
      </c>
      <c r="Z7519" t="s">
        <v>307</v>
      </c>
    </row>
    <row r="7520" spans="1:42" x14ac:dyDescent="0.25">
      <c r="A7520">
        <v>998</v>
      </c>
      <c r="B7520" t="s">
        <v>299</v>
      </c>
      <c r="C7520" t="s">
        <v>46</v>
      </c>
      <c r="D7520" t="s">
        <v>49</v>
      </c>
      <c r="E7520" t="s">
        <v>307</v>
      </c>
      <c r="F7520" t="s">
        <v>307</v>
      </c>
      <c r="G7520" t="s">
        <v>307</v>
      </c>
      <c r="H7520" t="s">
        <v>307</v>
      </c>
      <c r="I7520" t="s">
        <v>307</v>
      </c>
      <c r="J7520" t="s">
        <v>307</v>
      </c>
      <c r="K7520" t="s">
        <v>307</v>
      </c>
      <c r="L7520" t="s">
        <v>307</v>
      </c>
      <c r="M7520" t="s">
        <v>307</v>
      </c>
      <c r="N7520" t="s">
        <v>307</v>
      </c>
      <c r="O7520" t="s">
        <v>307</v>
      </c>
      <c r="P7520" t="s">
        <v>307</v>
      </c>
      <c r="Q7520" t="s">
        <v>307</v>
      </c>
      <c r="R7520" t="s">
        <v>307</v>
      </c>
      <c r="S7520" t="s">
        <v>307</v>
      </c>
      <c r="T7520" t="s">
        <v>307</v>
      </c>
      <c r="U7520" t="s">
        <v>307</v>
      </c>
      <c r="V7520" t="s">
        <v>307</v>
      </c>
      <c r="W7520" t="s">
        <v>307</v>
      </c>
      <c r="X7520" t="s">
        <v>307</v>
      </c>
      <c r="Y7520" t="s">
        <v>307</v>
      </c>
      <c r="Z7520" t="s">
        <v>307</v>
      </c>
    </row>
    <row r="7521" spans="1:45" x14ac:dyDescent="0.25">
      <c r="A7521">
        <v>999</v>
      </c>
      <c r="B7521" t="s">
        <v>300</v>
      </c>
      <c r="C7521" t="s">
        <v>43</v>
      </c>
      <c r="D7521" t="s">
        <v>54</v>
      </c>
      <c r="E7521" t="s">
        <v>307</v>
      </c>
      <c r="F7521" t="s">
        <v>307</v>
      </c>
      <c r="G7521" t="s">
        <v>307</v>
      </c>
      <c r="H7521" t="s">
        <v>307</v>
      </c>
      <c r="I7521" t="s">
        <v>307</v>
      </c>
      <c r="J7521" t="s">
        <v>307</v>
      </c>
      <c r="K7521" t="s">
        <v>307</v>
      </c>
      <c r="L7521" t="s">
        <v>307</v>
      </c>
      <c r="M7521" t="s">
        <v>307</v>
      </c>
      <c r="N7521" t="s">
        <v>307</v>
      </c>
      <c r="O7521" t="s">
        <v>307</v>
      </c>
      <c r="P7521" t="s">
        <v>307</v>
      </c>
      <c r="Q7521" t="s">
        <v>307</v>
      </c>
      <c r="R7521" t="s">
        <v>307</v>
      </c>
      <c r="S7521" t="s">
        <v>307</v>
      </c>
      <c r="T7521" t="s">
        <v>307</v>
      </c>
      <c r="U7521" t="s">
        <v>307</v>
      </c>
      <c r="V7521" t="s">
        <v>307</v>
      </c>
      <c r="W7521" t="s">
        <v>307</v>
      </c>
    </row>
    <row r="7522" spans="1:45" x14ac:dyDescent="0.25">
      <c r="A7522">
        <v>999</v>
      </c>
      <c r="B7522" t="s">
        <v>300</v>
      </c>
      <c r="C7522" t="s">
        <v>43</v>
      </c>
      <c r="D7522" t="s">
        <v>55</v>
      </c>
      <c r="E7522" t="s">
        <v>307</v>
      </c>
      <c r="F7522" t="s">
        <v>307</v>
      </c>
      <c r="G7522" t="s">
        <v>307</v>
      </c>
      <c r="H7522" t="s">
        <v>307</v>
      </c>
      <c r="I7522" t="s">
        <v>307</v>
      </c>
      <c r="J7522" t="s">
        <v>307</v>
      </c>
      <c r="K7522" t="s">
        <v>307</v>
      </c>
      <c r="L7522" t="s">
        <v>307</v>
      </c>
      <c r="M7522" t="s">
        <v>307</v>
      </c>
      <c r="N7522" t="s">
        <v>307</v>
      </c>
      <c r="O7522" t="s">
        <v>307</v>
      </c>
      <c r="P7522" t="s">
        <v>307</v>
      </c>
      <c r="Q7522" t="s">
        <v>307</v>
      </c>
      <c r="R7522" t="s">
        <v>307</v>
      </c>
      <c r="S7522" t="s">
        <v>307</v>
      </c>
      <c r="T7522" t="s">
        <v>307</v>
      </c>
      <c r="U7522" t="s">
        <v>307</v>
      </c>
      <c r="V7522" t="s">
        <v>307</v>
      </c>
      <c r="W7522" t="s">
        <v>307</v>
      </c>
    </row>
    <row r="7523" spans="1:45" x14ac:dyDescent="0.25">
      <c r="A7523">
        <v>999</v>
      </c>
      <c r="B7523" t="s">
        <v>300</v>
      </c>
      <c r="C7523" t="s">
        <v>43</v>
      </c>
      <c r="D7523" t="s">
        <v>56</v>
      </c>
      <c r="E7523" t="s">
        <v>307</v>
      </c>
      <c r="F7523" t="s">
        <v>307</v>
      </c>
      <c r="G7523" t="s">
        <v>307</v>
      </c>
      <c r="H7523" t="s">
        <v>307</v>
      </c>
      <c r="I7523" t="s">
        <v>307</v>
      </c>
      <c r="J7523" t="s">
        <v>307</v>
      </c>
      <c r="K7523" t="s">
        <v>307</v>
      </c>
      <c r="L7523" t="s">
        <v>307</v>
      </c>
      <c r="M7523" t="s">
        <v>307</v>
      </c>
      <c r="N7523" t="s">
        <v>307</v>
      </c>
      <c r="O7523" t="s">
        <v>307</v>
      </c>
      <c r="P7523" t="s">
        <v>307</v>
      </c>
      <c r="Q7523" t="s">
        <v>307</v>
      </c>
      <c r="R7523" t="s">
        <v>307</v>
      </c>
      <c r="S7523" t="s">
        <v>307</v>
      </c>
      <c r="T7523" t="s">
        <v>307</v>
      </c>
      <c r="U7523" t="s">
        <v>307</v>
      </c>
      <c r="V7523" t="s">
        <v>307</v>
      </c>
      <c r="W7523" t="s">
        <v>307</v>
      </c>
    </row>
    <row r="7524" spans="1:45" x14ac:dyDescent="0.25">
      <c r="A7524">
        <v>999</v>
      </c>
      <c r="B7524" t="s">
        <v>300</v>
      </c>
      <c r="C7524" t="s">
        <v>43</v>
      </c>
      <c r="D7524" t="s">
        <v>57</v>
      </c>
      <c r="E7524" t="s">
        <v>307</v>
      </c>
      <c r="F7524" t="s">
        <v>307</v>
      </c>
      <c r="G7524" t="s">
        <v>307</v>
      </c>
      <c r="H7524" t="s">
        <v>307</v>
      </c>
      <c r="I7524" t="s">
        <v>307</v>
      </c>
      <c r="J7524" t="s">
        <v>307</v>
      </c>
      <c r="K7524" t="s">
        <v>307</v>
      </c>
      <c r="L7524" t="s">
        <v>307</v>
      </c>
      <c r="M7524" t="s">
        <v>307</v>
      </c>
      <c r="N7524" t="s">
        <v>307</v>
      </c>
      <c r="O7524" t="s">
        <v>307</v>
      </c>
      <c r="P7524" t="s">
        <v>307</v>
      </c>
      <c r="Q7524" t="s">
        <v>307</v>
      </c>
      <c r="R7524" t="s">
        <v>307</v>
      </c>
      <c r="S7524" t="s">
        <v>307</v>
      </c>
      <c r="T7524" t="s">
        <v>307</v>
      </c>
      <c r="U7524" t="s">
        <v>307</v>
      </c>
      <c r="V7524" t="s">
        <v>307</v>
      </c>
      <c r="W7524" t="s">
        <v>307</v>
      </c>
    </row>
    <row r="7525" spans="1:45" x14ac:dyDescent="0.25">
      <c r="A7525">
        <v>999</v>
      </c>
      <c r="B7525" t="s">
        <v>300</v>
      </c>
      <c r="C7525" t="s">
        <v>43</v>
      </c>
      <c r="D7525" t="s">
        <v>58</v>
      </c>
      <c r="E7525" t="s">
        <v>307</v>
      </c>
      <c r="F7525" t="s">
        <v>307</v>
      </c>
      <c r="G7525" t="s">
        <v>307</v>
      </c>
      <c r="H7525" t="s">
        <v>307</v>
      </c>
      <c r="I7525" t="s">
        <v>307</v>
      </c>
      <c r="J7525" t="s">
        <v>307</v>
      </c>
      <c r="K7525" t="s">
        <v>307</v>
      </c>
      <c r="L7525" t="s">
        <v>307</v>
      </c>
      <c r="M7525" t="s">
        <v>307</v>
      </c>
      <c r="N7525" t="s">
        <v>307</v>
      </c>
      <c r="O7525" t="s">
        <v>307</v>
      </c>
      <c r="P7525" t="s">
        <v>307</v>
      </c>
      <c r="Q7525" t="s">
        <v>307</v>
      </c>
      <c r="R7525" t="s">
        <v>307</v>
      </c>
      <c r="S7525" t="s">
        <v>307</v>
      </c>
      <c r="T7525" t="s">
        <v>307</v>
      </c>
      <c r="U7525" t="s">
        <v>307</v>
      </c>
      <c r="V7525" t="s">
        <v>307</v>
      </c>
      <c r="W7525" t="s">
        <v>307</v>
      </c>
    </row>
    <row r="7526" spans="1:45" x14ac:dyDescent="0.25">
      <c r="A7526">
        <v>999</v>
      </c>
      <c r="B7526" t="s">
        <v>300</v>
      </c>
      <c r="C7526" t="s">
        <v>43</v>
      </c>
      <c r="D7526" t="s">
        <v>59</v>
      </c>
      <c r="E7526" t="s">
        <v>307</v>
      </c>
      <c r="F7526" t="s">
        <v>307</v>
      </c>
      <c r="G7526" t="s">
        <v>307</v>
      </c>
      <c r="H7526" t="s">
        <v>307</v>
      </c>
      <c r="I7526" t="s">
        <v>307</v>
      </c>
      <c r="J7526" t="s">
        <v>307</v>
      </c>
      <c r="K7526" t="s">
        <v>307</v>
      </c>
      <c r="L7526" t="s">
        <v>307</v>
      </c>
      <c r="M7526" t="s">
        <v>307</v>
      </c>
      <c r="N7526" t="s">
        <v>307</v>
      </c>
      <c r="O7526" t="s">
        <v>307</v>
      </c>
      <c r="P7526" t="s">
        <v>307</v>
      </c>
      <c r="Q7526" t="s">
        <v>307</v>
      </c>
      <c r="R7526" t="s">
        <v>307</v>
      </c>
      <c r="S7526" t="s">
        <v>307</v>
      </c>
      <c r="T7526" t="s">
        <v>307</v>
      </c>
      <c r="U7526" t="s">
        <v>307</v>
      </c>
      <c r="V7526" t="s">
        <v>307</v>
      </c>
      <c r="W7526" t="s">
        <v>307</v>
      </c>
    </row>
    <row r="7527" spans="1:45" x14ac:dyDescent="0.25">
      <c r="A7527">
        <v>999</v>
      </c>
      <c r="B7527" t="s">
        <v>300</v>
      </c>
      <c r="C7527" t="s">
        <v>43</v>
      </c>
      <c r="D7527" t="s">
        <v>60</v>
      </c>
      <c r="E7527" t="s">
        <v>307</v>
      </c>
      <c r="F7527" t="s">
        <v>307</v>
      </c>
      <c r="G7527" t="s">
        <v>307</v>
      </c>
      <c r="H7527" t="s">
        <v>307</v>
      </c>
      <c r="I7527" t="s">
        <v>307</v>
      </c>
      <c r="J7527" t="s">
        <v>307</v>
      </c>
      <c r="K7527" t="s">
        <v>307</v>
      </c>
      <c r="L7527" t="s">
        <v>307</v>
      </c>
      <c r="M7527" t="s">
        <v>307</v>
      </c>
      <c r="N7527" t="s">
        <v>307</v>
      </c>
      <c r="O7527" t="s">
        <v>307</v>
      </c>
      <c r="P7527" t="s">
        <v>307</v>
      </c>
      <c r="Q7527" t="s">
        <v>307</v>
      </c>
      <c r="R7527" t="s">
        <v>307</v>
      </c>
      <c r="S7527" t="s">
        <v>307</v>
      </c>
      <c r="T7527" t="s">
        <v>307</v>
      </c>
      <c r="U7527" t="s">
        <v>307</v>
      </c>
      <c r="V7527" t="s">
        <v>307</v>
      </c>
      <c r="W7527" t="s">
        <v>307</v>
      </c>
    </row>
    <row r="7528" spans="1:45" x14ac:dyDescent="0.25">
      <c r="A7528">
        <v>999</v>
      </c>
      <c r="B7528" t="s">
        <v>300</v>
      </c>
      <c r="C7528" t="s">
        <v>43</v>
      </c>
      <c r="D7528" t="s">
        <v>61</v>
      </c>
      <c r="E7528" t="s">
        <v>307</v>
      </c>
      <c r="F7528" t="s">
        <v>307</v>
      </c>
      <c r="G7528" t="s">
        <v>307</v>
      </c>
      <c r="H7528" t="s">
        <v>307</v>
      </c>
      <c r="I7528" t="s">
        <v>307</v>
      </c>
      <c r="J7528" t="s">
        <v>307</v>
      </c>
      <c r="K7528" t="s">
        <v>307</v>
      </c>
      <c r="L7528" t="s">
        <v>307</v>
      </c>
      <c r="M7528" t="s">
        <v>307</v>
      </c>
      <c r="N7528" t="s">
        <v>307</v>
      </c>
      <c r="O7528" t="s">
        <v>307</v>
      </c>
      <c r="P7528" t="s">
        <v>307</v>
      </c>
      <c r="Q7528" t="s">
        <v>307</v>
      </c>
      <c r="R7528" t="s">
        <v>307</v>
      </c>
      <c r="S7528" t="s">
        <v>307</v>
      </c>
      <c r="T7528" t="s">
        <v>307</v>
      </c>
      <c r="U7528" t="s">
        <v>307</v>
      </c>
      <c r="V7528" t="s">
        <v>307</v>
      </c>
      <c r="W7528" t="s">
        <v>307</v>
      </c>
    </row>
    <row r="7529" spans="1:45" x14ac:dyDescent="0.25">
      <c r="A7529">
        <v>999</v>
      </c>
      <c r="B7529" t="s">
        <v>300</v>
      </c>
      <c r="C7529" t="s">
        <v>43</v>
      </c>
      <c r="D7529" t="s">
        <v>62</v>
      </c>
      <c r="E7529" t="s">
        <v>307</v>
      </c>
      <c r="F7529" t="s">
        <v>307</v>
      </c>
      <c r="G7529" t="s">
        <v>307</v>
      </c>
      <c r="H7529" t="s">
        <v>307</v>
      </c>
      <c r="I7529" t="s">
        <v>307</v>
      </c>
      <c r="J7529" t="s">
        <v>307</v>
      </c>
      <c r="K7529" t="s">
        <v>307</v>
      </c>
      <c r="L7529" t="s">
        <v>307</v>
      </c>
      <c r="M7529" t="s">
        <v>307</v>
      </c>
      <c r="N7529" t="s">
        <v>307</v>
      </c>
      <c r="O7529" t="s">
        <v>307</v>
      </c>
      <c r="P7529" t="s">
        <v>307</v>
      </c>
      <c r="Q7529" t="s">
        <v>307</v>
      </c>
      <c r="R7529" t="s">
        <v>307</v>
      </c>
      <c r="S7529" t="s">
        <v>307</v>
      </c>
      <c r="T7529" t="s">
        <v>307</v>
      </c>
      <c r="U7529" t="s">
        <v>307</v>
      </c>
      <c r="V7529" t="s">
        <v>307</v>
      </c>
      <c r="W7529" t="s">
        <v>307</v>
      </c>
    </row>
    <row r="7530" spans="1:45" x14ac:dyDescent="0.25">
      <c r="A7530">
        <v>999</v>
      </c>
      <c r="B7530" t="s">
        <v>300</v>
      </c>
      <c r="C7530" t="s">
        <v>36</v>
      </c>
      <c r="D7530" t="s">
        <v>47</v>
      </c>
      <c r="E7530" t="s">
        <v>307</v>
      </c>
      <c r="F7530" t="s">
        <v>307</v>
      </c>
      <c r="G7530" t="s">
        <v>307</v>
      </c>
      <c r="H7530" t="s">
        <v>307</v>
      </c>
      <c r="I7530" t="s">
        <v>307</v>
      </c>
      <c r="J7530" t="s">
        <v>307</v>
      </c>
      <c r="K7530" t="s">
        <v>307</v>
      </c>
      <c r="L7530" t="s">
        <v>307</v>
      </c>
      <c r="M7530" t="s">
        <v>307</v>
      </c>
      <c r="N7530" t="s">
        <v>307</v>
      </c>
      <c r="O7530" t="s">
        <v>307</v>
      </c>
      <c r="P7530" t="s">
        <v>307</v>
      </c>
      <c r="Q7530" t="s">
        <v>307</v>
      </c>
      <c r="R7530" t="s">
        <v>307</v>
      </c>
      <c r="S7530" t="s">
        <v>307</v>
      </c>
      <c r="T7530" t="s">
        <v>307</v>
      </c>
      <c r="U7530" t="s">
        <v>307</v>
      </c>
      <c r="V7530" t="s">
        <v>307</v>
      </c>
      <c r="W7530" t="s">
        <v>307</v>
      </c>
      <c r="X7530" t="s">
        <v>307</v>
      </c>
      <c r="Y7530" t="s">
        <v>307</v>
      </c>
      <c r="Z7530" t="s">
        <v>307</v>
      </c>
      <c r="AA7530" t="s">
        <v>307</v>
      </c>
      <c r="AB7530" t="s">
        <v>307</v>
      </c>
      <c r="AC7530" t="s">
        <v>307</v>
      </c>
      <c r="AD7530" t="s">
        <v>307</v>
      </c>
      <c r="AE7530" t="s">
        <v>307</v>
      </c>
      <c r="AF7530" t="s">
        <v>307</v>
      </c>
      <c r="AG7530" t="s">
        <v>307</v>
      </c>
      <c r="AH7530" t="s">
        <v>307</v>
      </c>
      <c r="AI7530" t="s">
        <v>307</v>
      </c>
      <c r="AJ7530" t="s">
        <v>307</v>
      </c>
      <c r="AK7530" t="s">
        <v>307</v>
      </c>
      <c r="AL7530" t="s">
        <v>307</v>
      </c>
      <c r="AM7530" t="s">
        <v>307</v>
      </c>
      <c r="AN7530" t="s">
        <v>307</v>
      </c>
      <c r="AO7530" t="s">
        <v>307</v>
      </c>
      <c r="AP7530" t="s">
        <v>307</v>
      </c>
      <c r="AQ7530" t="s">
        <v>307</v>
      </c>
      <c r="AR7530" t="s">
        <v>307</v>
      </c>
      <c r="AS7530" t="s">
        <v>307</v>
      </c>
    </row>
    <row r="7531" spans="1:45" x14ac:dyDescent="0.25">
      <c r="A7531">
        <v>999</v>
      </c>
      <c r="B7531" t="s">
        <v>300</v>
      </c>
      <c r="C7531" t="s">
        <v>36</v>
      </c>
      <c r="D7531" t="s">
        <v>48</v>
      </c>
      <c r="E7531" t="s">
        <v>307</v>
      </c>
      <c r="F7531" t="s">
        <v>307</v>
      </c>
      <c r="G7531" t="s">
        <v>307</v>
      </c>
      <c r="H7531" t="s">
        <v>307</v>
      </c>
      <c r="I7531" t="s">
        <v>307</v>
      </c>
      <c r="J7531" t="s">
        <v>307</v>
      </c>
      <c r="K7531" t="s">
        <v>307</v>
      </c>
      <c r="L7531" t="s">
        <v>307</v>
      </c>
      <c r="M7531" t="s">
        <v>307</v>
      </c>
      <c r="N7531" t="s">
        <v>307</v>
      </c>
      <c r="O7531" t="s">
        <v>307</v>
      </c>
      <c r="P7531" t="s">
        <v>307</v>
      </c>
      <c r="Q7531" t="s">
        <v>307</v>
      </c>
      <c r="R7531" t="s">
        <v>307</v>
      </c>
      <c r="S7531" t="s">
        <v>307</v>
      </c>
      <c r="T7531" t="s">
        <v>307</v>
      </c>
      <c r="U7531" t="s">
        <v>307</v>
      </c>
      <c r="V7531" t="s">
        <v>307</v>
      </c>
      <c r="W7531" t="s">
        <v>307</v>
      </c>
      <c r="X7531" t="s">
        <v>307</v>
      </c>
      <c r="Y7531" t="s">
        <v>307</v>
      </c>
      <c r="Z7531" t="s">
        <v>307</v>
      </c>
      <c r="AA7531" t="s">
        <v>307</v>
      </c>
      <c r="AB7531" t="s">
        <v>307</v>
      </c>
      <c r="AC7531" t="s">
        <v>307</v>
      </c>
      <c r="AD7531" t="s">
        <v>307</v>
      </c>
      <c r="AE7531" t="s">
        <v>307</v>
      </c>
      <c r="AF7531" t="s">
        <v>307</v>
      </c>
      <c r="AG7531" t="s">
        <v>307</v>
      </c>
      <c r="AH7531" t="s">
        <v>307</v>
      </c>
      <c r="AI7531" t="s">
        <v>307</v>
      </c>
      <c r="AJ7531" t="s">
        <v>307</v>
      </c>
      <c r="AK7531" t="s">
        <v>307</v>
      </c>
      <c r="AL7531" t="s">
        <v>307</v>
      </c>
      <c r="AM7531" t="s">
        <v>307</v>
      </c>
      <c r="AN7531" t="s">
        <v>307</v>
      </c>
      <c r="AO7531" t="s">
        <v>307</v>
      </c>
      <c r="AP7531" t="s">
        <v>307</v>
      </c>
      <c r="AQ7531" t="s">
        <v>307</v>
      </c>
      <c r="AR7531" t="s">
        <v>307</v>
      </c>
      <c r="AS7531" t="s">
        <v>307</v>
      </c>
    </row>
    <row r="7532" spans="1:45" x14ac:dyDescent="0.25">
      <c r="A7532">
        <v>999</v>
      </c>
      <c r="B7532" t="s">
        <v>300</v>
      </c>
      <c r="C7532" t="s">
        <v>36</v>
      </c>
      <c r="D7532" t="s">
        <v>49</v>
      </c>
      <c r="E7532" t="s">
        <v>307</v>
      </c>
      <c r="F7532" t="s">
        <v>307</v>
      </c>
      <c r="G7532" t="s">
        <v>307</v>
      </c>
      <c r="H7532" t="s">
        <v>307</v>
      </c>
      <c r="I7532" t="s">
        <v>307</v>
      </c>
      <c r="J7532" t="s">
        <v>307</v>
      </c>
      <c r="K7532" t="s">
        <v>307</v>
      </c>
      <c r="L7532" t="s">
        <v>307</v>
      </c>
      <c r="M7532" t="s">
        <v>307</v>
      </c>
      <c r="N7532" t="s">
        <v>307</v>
      </c>
      <c r="O7532" t="s">
        <v>307</v>
      </c>
      <c r="P7532" t="s">
        <v>307</v>
      </c>
      <c r="Q7532" t="s">
        <v>307</v>
      </c>
      <c r="R7532" t="s">
        <v>307</v>
      </c>
      <c r="S7532" t="s">
        <v>307</v>
      </c>
      <c r="T7532" t="s">
        <v>307</v>
      </c>
      <c r="U7532" t="s">
        <v>307</v>
      </c>
      <c r="V7532" t="s">
        <v>307</v>
      </c>
      <c r="W7532" t="s">
        <v>307</v>
      </c>
      <c r="X7532" t="s">
        <v>307</v>
      </c>
      <c r="Y7532" t="s">
        <v>307</v>
      </c>
      <c r="Z7532" t="s">
        <v>307</v>
      </c>
      <c r="AA7532" t="s">
        <v>307</v>
      </c>
      <c r="AB7532" t="s">
        <v>307</v>
      </c>
      <c r="AC7532" t="s">
        <v>307</v>
      </c>
      <c r="AD7532" t="s">
        <v>307</v>
      </c>
      <c r="AE7532" t="s">
        <v>307</v>
      </c>
      <c r="AF7532" t="s">
        <v>307</v>
      </c>
      <c r="AG7532" t="s">
        <v>307</v>
      </c>
      <c r="AH7532" t="s">
        <v>307</v>
      </c>
      <c r="AI7532" t="s">
        <v>307</v>
      </c>
      <c r="AJ7532" t="s">
        <v>307</v>
      </c>
      <c r="AK7532" t="s">
        <v>307</v>
      </c>
      <c r="AL7532" t="s">
        <v>307</v>
      </c>
      <c r="AM7532" t="s">
        <v>307</v>
      </c>
      <c r="AN7532" t="s">
        <v>307</v>
      </c>
      <c r="AO7532" t="s">
        <v>307</v>
      </c>
      <c r="AP7532" t="s">
        <v>307</v>
      </c>
      <c r="AQ7532" t="s">
        <v>307</v>
      </c>
      <c r="AR7532" t="s">
        <v>307</v>
      </c>
      <c r="AS7532" t="s">
        <v>307</v>
      </c>
    </row>
    <row r="7533" spans="1:45" x14ac:dyDescent="0.25">
      <c r="A7533">
        <v>999</v>
      </c>
      <c r="B7533" t="s">
        <v>300</v>
      </c>
      <c r="C7533" t="s">
        <v>37</v>
      </c>
      <c r="D7533" t="s">
        <v>47</v>
      </c>
      <c r="E7533" t="s">
        <v>307</v>
      </c>
      <c r="F7533" t="s">
        <v>307</v>
      </c>
      <c r="G7533" t="s">
        <v>307</v>
      </c>
      <c r="H7533" t="s">
        <v>307</v>
      </c>
      <c r="I7533" t="s">
        <v>307</v>
      </c>
      <c r="J7533" t="s">
        <v>307</v>
      </c>
      <c r="K7533" t="s">
        <v>307</v>
      </c>
      <c r="L7533" t="s">
        <v>307</v>
      </c>
      <c r="M7533" t="s">
        <v>307</v>
      </c>
      <c r="N7533" t="s">
        <v>307</v>
      </c>
      <c r="O7533" t="s">
        <v>307</v>
      </c>
      <c r="P7533" t="s">
        <v>307</v>
      </c>
      <c r="Q7533" t="s">
        <v>307</v>
      </c>
      <c r="R7533" t="s">
        <v>307</v>
      </c>
      <c r="S7533" t="s">
        <v>307</v>
      </c>
      <c r="T7533" t="s">
        <v>307</v>
      </c>
      <c r="U7533" t="s">
        <v>307</v>
      </c>
      <c r="V7533" t="s">
        <v>307</v>
      </c>
      <c r="W7533" t="s">
        <v>307</v>
      </c>
      <c r="X7533" t="s">
        <v>307</v>
      </c>
      <c r="Y7533" t="s">
        <v>307</v>
      </c>
      <c r="Z7533" t="s">
        <v>307</v>
      </c>
      <c r="AA7533" t="s">
        <v>307</v>
      </c>
      <c r="AB7533" t="s">
        <v>307</v>
      </c>
      <c r="AC7533" t="s">
        <v>307</v>
      </c>
      <c r="AD7533" t="s">
        <v>307</v>
      </c>
      <c r="AE7533" t="s">
        <v>307</v>
      </c>
      <c r="AF7533" t="s">
        <v>307</v>
      </c>
      <c r="AG7533" t="s">
        <v>307</v>
      </c>
      <c r="AH7533" t="s">
        <v>307</v>
      </c>
      <c r="AI7533" t="s">
        <v>307</v>
      </c>
      <c r="AJ7533" t="s">
        <v>307</v>
      </c>
      <c r="AK7533" t="s">
        <v>307</v>
      </c>
      <c r="AL7533" t="s">
        <v>307</v>
      </c>
      <c r="AM7533" t="s">
        <v>307</v>
      </c>
      <c r="AN7533" t="s">
        <v>307</v>
      </c>
      <c r="AO7533" t="s">
        <v>307</v>
      </c>
      <c r="AP7533" t="s">
        <v>307</v>
      </c>
      <c r="AQ7533" t="s">
        <v>307</v>
      </c>
      <c r="AR7533" t="s">
        <v>307</v>
      </c>
      <c r="AS7533" t="s">
        <v>307</v>
      </c>
    </row>
    <row r="7534" spans="1:45" x14ac:dyDescent="0.25">
      <c r="A7534">
        <v>999</v>
      </c>
      <c r="B7534" t="s">
        <v>300</v>
      </c>
      <c r="C7534" t="s">
        <v>37</v>
      </c>
      <c r="D7534" t="s">
        <v>48</v>
      </c>
      <c r="E7534" t="s">
        <v>307</v>
      </c>
      <c r="F7534" t="s">
        <v>307</v>
      </c>
      <c r="G7534" t="s">
        <v>307</v>
      </c>
      <c r="H7534" t="s">
        <v>307</v>
      </c>
      <c r="I7534" t="s">
        <v>307</v>
      </c>
      <c r="J7534" t="s">
        <v>307</v>
      </c>
      <c r="K7534" t="s">
        <v>307</v>
      </c>
      <c r="L7534" t="s">
        <v>307</v>
      </c>
      <c r="M7534" t="s">
        <v>307</v>
      </c>
      <c r="N7534" t="s">
        <v>307</v>
      </c>
      <c r="O7534" t="s">
        <v>307</v>
      </c>
      <c r="P7534" t="s">
        <v>307</v>
      </c>
      <c r="Q7534" t="s">
        <v>307</v>
      </c>
      <c r="R7534" t="s">
        <v>307</v>
      </c>
      <c r="S7534" t="s">
        <v>307</v>
      </c>
      <c r="T7534" t="s">
        <v>307</v>
      </c>
      <c r="U7534" t="s">
        <v>307</v>
      </c>
      <c r="V7534" t="s">
        <v>307</v>
      </c>
      <c r="W7534" t="s">
        <v>307</v>
      </c>
      <c r="X7534" t="s">
        <v>307</v>
      </c>
      <c r="Y7534" t="s">
        <v>307</v>
      </c>
      <c r="Z7534" t="s">
        <v>307</v>
      </c>
      <c r="AA7534" t="s">
        <v>307</v>
      </c>
      <c r="AB7534" t="s">
        <v>307</v>
      </c>
      <c r="AC7534" t="s">
        <v>307</v>
      </c>
      <c r="AD7534" t="s">
        <v>307</v>
      </c>
      <c r="AE7534" t="s">
        <v>307</v>
      </c>
      <c r="AF7534" t="s">
        <v>307</v>
      </c>
      <c r="AG7534" t="s">
        <v>307</v>
      </c>
      <c r="AH7534" t="s">
        <v>307</v>
      </c>
      <c r="AI7534" t="s">
        <v>307</v>
      </c>
      <c r="AJ7534" t="s">
        <v>307</v>
      </c>
      <c r="AK7534" t="s">
        <v>307</v>
      </c>
      <c r="AL7534" t="s">
        <v>307</v>
      </c>
      <c r="AM7534" t="s">
        <v>307</v>
      </c>
      <c r="AN7534" t="s">
        <v>307</v>
      </c>
      <c r="AO7534" t="s">
        <v>307</v>
      </c>
      <c r="AP7534" t="s">
        <v>307</v>
      </c>
      <c r="AQ7534" t="s">
        <v>307</v>
      </c>
      <c r="AR7534" t="s">
        <v>307</v>
      </c>
      <c r="AS7534" t="s">
        <v>307</v>
      </c>
    </row>
    <row r="7535" spans="1:45" x14ac:dyDescent="0.25">
      <c r="A7535">
        <v>999</v>
      </c>
      <c r="B7535" t="s">
        <v>300</v>
      </c>
      <c r="C7535" t="s">
        <v>37</v>
      </c>
      <c r="D7535" t="s">
        <v>49</v>
      </c>
      <c r="E7535" t="s">
        <v>307</v>
      </c>
      <c r="F7535" t="s">
        <v>307</v>
      </c>
      <c r="G7535" t="s">
        <v>307</v>
      </c>
      <c r="H7535" t="s">
        <v>307</v>
      </c>
      <c r="I7535" t="s">
        <v>307</v>
      </c>
      <c r="J7535" t="s">
        <v>307</v>
      </c>
      <c r="K7535" t="s">
        <v>307</v>
      </c>
      <c r="L7535" t="s">
        <v>307</v>
      </c>
      <c r="M7535" t="s">
        <v>307</v>
      </c>
      <c r="N7535" t="s">
        <v>307</v>
      </c>
      <c r="O7535" t="s">
        <v>307</v>
      </c>
      <c r="P7535" t="s">
        <v>307</v>
      </c>
      <c r="Q7535" t="s">
        <v>307</v>
      </c>
      <c r="R7535" t="s">
        <v>307</v>
      </c>
      <c r="S7535" t="s">
        <v>307</v>
      </c>
      <c r="T7535" t="s">
        <v>307</v>
      </c>
      <c r="U7535" t="s">
        <v>307</v>
      </c>
      <c r="V7535" t="s">
        <v>307</v>
      </c>
      <c r="W7535" t="s">
        <v>307</v>
      </c>
      <c r="X7535" t="s">
        <v>307</v>
      </c>
      <c r="Y7535" t="s">
        <v>307</v>
      </c>
      <c r="Z7535" t="s">
        <v>307</v>
      </c>
      <c r="AA7535" t="s">
        <v>307</v>
      </c>
      <c r="AB7535" t="s">
        <v>307</v>
      </c>
      <c r="AC7535" t="s">
        <v>307</v>
      </c>
      <c r="AD7535" t="s">
        <v>307</v>
      </c>
      <c r="AE7535" t="s">
        <v>307</v>
      </c>
      <c r="AF7535" t="s">
        <v>307</v>
      </c>
      <c r="AG7535" t="s">
        <v>307</v>
      </c>
      <c r="AH7535" t="s">
        <v>307</v>
      </c>
      <c r="AI7535" t="s">
        <v>307</v>
      </c>
      <c r="AJ7535" t="s">
        <v>307</v>
      </c>
      <c r="AK7535" t="s">
        <v>307</v>
      </c>
      <c r="AL7535" t="s">
        <v>307</v>
      </c>
      <c r="AM7535" t="s">
        <v>307</v>
      </c>
      <c r="AN7535" t="s">
        <v>307</v>
      </c>
      <c r="AO7535" t="s">
        <v>307</v>
      </c>
      <c r="AP7535" t="s">
        <v>307</v>
      </c>
      <c r="AQ7535" t="s">
        <v>307</v>
      </c>
      <c r="AR7535" t="s">
        <v>307</v>
      </c>
      <c r="AS7535" t="s">
        <v>307</v>
      </c>
    </row>
    <row r="7536" spans="1:45" x14ac:dyDescent="0.25">
      <c r="A7536">
        <v>999</v>
      </c>
      <c r="B7536" t="s">
        <v>300</v>
      </c>
      <c r="C7536" t="s">
        <v>45</v>
      </c>
      <c r="D7536" t="s">
        <v>63</v>
      </c>
      <c r="E7536" t="s">
        <v>307</v>
      </c>
      <c r="F7536" t="s">
        <v>307</v>
      </c>
      <c r="G7536" t="s">
        <v>307</v>
      </c>
      <c r="H7536" t="s">
        <v>307</v>
      </c>
      <c r="I7536" t="s">
        <v>307</v>
      </c>
      <c r="J7536" t="s">
        <v>307</v>
      </c>
      <c r="K7536" t="s">
        <v>307</v>
      </c>
      <c r="L7536" t="s">
        <v>307</v>
      </c>
      <c r="M7536" t="s">
        <v>307</v>
      </c>
      <c r="N7536" t="s">
        <v>307</v>
      </c>
      <c r="O7536" t="s">
        <v>307</v>
      </c>
      <c r="P7536" t="s">
        <v>307</v>
      </c>
      <c r="Q7536" t="s">
        <v>307</v>
      </c>
      <c r="R7536" t="s">
        <v>307</v>
      </c>
      <c r="S7536" t="s">
        <v>307</v>
      </c>
      <c r="T7536" t="s">
        <v>307</v>
      </c>
      <c r="U7536" t="s">
        <v>307</v>
      </c>
      <c r="V7536" t="s">
        <v>307</v>
      </c>
      <c r="W7536" t="s">
        <v>307</v>
      </c>
    </row>
    <row r="7537" spans="1:45" x14ac:dyDescent="0.25">
      <c r="A7537">
        <v>999</v>
      </c>
      <c r="B7537" t="s">
        <v>300</v>
      </c>
      <c r="C7537" t="s">
        <v>45</v>
      </c>
      <c r="D7537" t="s">
        <v>64</v>
      </c>
      <c r="E7537" t="s">
        <v>307</v>
      </c>
      <c r="F7537" t="s">
        <v>307</v>
      </c>
      <c r="G7537" t="s">
        <v>307</v>
      </c>
      <c r="H7537" t="s">
        <v>307</v>
      </c>
      <c r="I7537" t="s">
        <v>307</v>
      </c>
      <c r="J7537" t="s">
        <v>307</v>
      </c>
      <c r="K7537" t="s">
        <v>307</v>
      </c>
      <c r="L7537" t="s">
        <v>307</v>
      </c>
      <c r="M7537" t="s">
        <v>307</v>
      </c>
      <c r="N7537" t="s">
        <v>307</v>
      </c>
      <c r="O7537" t="s">
        <v>307</v>
      </c>
      <c r="P7537" t="s">
        <v>307</v>
      </c>
      <c r="Q7537" t="s">
        <v>307</v>
      </c>
      <c r="R7537" t="s">
        <v>307</v>
      </c>
      <c r="S7537" t="s">
        <v>307</v>
      </c>
      <c r="T7537" t="s">
        <v>307</v>
      </c>
      <c r="U7537" t="s">
        <v>307</v>
      </c>
      <c r="V7537" t="s">
        <v>307</v>
      </c>
      <c r="W7537" t="s">
        <v>307</v>
      </c>
    </row>
    <row r="7538" spans="1:45" x14ac:dyDescent="0.25">
      <c r="A7538">
        <v>999</v>
      </c>
      <c r="B7538" t="s">
        <v>300</v>
      </c>
      <c r="C7538" t="s">
        <v>44</v>
      </c>
      <c r="D7538" t="s">
        <v>54</v>
      </c>
      <c r="E7538" t="s">
        <v>307</v>
      </c>
      <c r="F7538" t="s">
        <v>307</v>
      </c>
      <c r="G7538" t="s">
        <v>307</v>
      </c>
      <c r="H7538" t="s">
        <v>307</v>
      </c>
      <c r="I7538" t="s">
        <v>307</v>
      </c>
      <c r="J7538" t="s">
        <v>307</v>
      </c>
      <c r="K7538" t="s">
        <v>307</v>
      </c>
      <c r="L7538" t="s">
        <v>307</v>
      </c>
      <c r="M7538" t="s">
        <v>307</v>
      </c>
      <c r="N7538" t="s">
        <v>307</v>
      </c>
      <c r="O7538" t="s">
        <v>307</v>
      </c>
      <c r="P7538" t="s">
        <v>307</v>
      </c>
      <c r="Q7538" t="s">
        <v>307</v>
      </c>
      <c r="R7538" t="s">
        <v>307</v>
      </c>
      <c r="S7538" t="s">
        <v>307</v>
      </c>
      <c r="T7538" t="s">
        <v>307</v>
      </c>
      <c r="U7538" t="s">
        <v>307</v>
      </c>
      <c r="V7538" t="s">
        <v>307</v>
      </c>
      <c r="W7538" t="s">
        <v>307</v>
      </c>
    </row>
    <row r="7539" spans="1:45" x14ac:dyDescent="0.25">
      <c r="A7539">
        <v>999</v>
      </c>
      <c r="B7539" t="s">
        <v>300</v>
      </c>
      <c r="C7539" t="s">
        <v>44</v>
      </c>
      <c r="D7539" t="s">
        <v>55</v>
      </c>
      <c r="E7539" t="s">
        <v>307</v>
      </c>
      <c r="F7539" t="s">
        <v>307</v>
      </c>
      <c r="G7539" t="s">
        <v>307</v>
      </c>
      <c r="H7539" t="s">
        <v>307</v>
      </c>
      <c r="I7539" t="s">
        <v>307</v>
      </c>
      <c r="J7539" t="s">
        <v>307</v>
      </c>
      <c r="K7539" t="s">
        <v>307</v>
      </c>
      <c r="L7539" t="s">
        <v>307</v>
      </c>
      <c r="M7539" t="s">
        <v>307</v>
      </c>
      <c r="N7539" t="s">
        <v>307</v>
      </c>
      <c r="O7539" t="s">
        <v>307</v>
      </c>
      <c r="P7539" t="s">
        <v>307</v>
      </c>
      <c r="Q7539" t="s">
        <v>307</v>
      </c>
      <c r="R7539" t="s">
        <v>307</v>
      </c>
      <c r="S7539" t="s">
        <v>307</v>
      </c>
      <c r="T7539" t="s">
        <v>307</v>
      </c>
      <c r="U7539" t="s">
        <v>307</v>
      </c>
      <c r="V7539" t="s">
        <v>307</v>
      </c>
      <c r="W7539" t="s">
        <v>307</v>
      </c>
    </row>
    <row r="7540" spans="1:45" x14ac:dyDescent="0.25">
      <c r="A7540">
        <v>999</v>
      </c>
      <c r="B7540" t="s">
        <v>300</v>
      </c>
      <c r="C7540" t="s">
        <v>44</v>
      </c>
      <c r="D7540" t="s">
        <v>56</v>
      </c>
      <c r="E7540" t="s">
        <v>307</v>
      </c>
      <c r="F7540" t="s">
        <v>307</v>
      </c>
      <c r="G7540" t="s">
        <v>307</v>
      </c>
      <c r="H7540" t="s">
        <v>307</v>
      </c>
      <c r="I7540" t="s">
        <v>307</v>
      </c>
      <c r="J7540" t="s">
        <v>307</v>
      </c>
      <c r="K7540" t="s">
        <v>307</v>
      </c>
      <c r="L7540" t="s">
        <v>307</v>
      </c>
      <c r="M7540" t="s">
        <v>307</v>
      </c>
      <c r="N7540" t="s">
        <v>307</v>
      </c>
      <c r="O7540" t="s">
        <v>307</v>
      </c>
      <c r="P7540" t="s">
        <v>307</v>
      </c>
      <c r="Q7540" t="s">
        <v>307</v>
      </c>
      <c r="R7540" t="s">
        <v>307</v>
      </c>
      <c r="S7540" t="s">
        <v>307</v>
      </c>
      <c r="T7540" t="s">
        <v>307</v>
      </c>
      <c r="U7540" t="s">
        <v>307</v>
      </c>
      <c r="V7540" t="s">
        <v>307</v>
      </c>
      <c r="W7540" t="s">
        <v>307</v>
      </c>
    </row>
    <row r="7541" spans="1:45" x14ac:dyDescent="0.25">
      <c r="A7541">
        <v>999</v>
      </c>
      <c r="B7541" t="s">
        <v>300</v>
      </c>
      <c r="C7541" t="s">
        <v>44</v>
      </c>
      <c r="D7541" t="s">
        <v>57</v>
      </c>
      <c r="E7541" t="s">
        <v>307</v>
      </c>
      <c r="F7541" t="s">
        <v>307</v>
      </c>
      <c r="G7541" t="s">
        <v>307</v>
      </c>
      <c r="H7541" t="s">
        <v>307</v>
      </c>
      <c r="I7541" t="s">
        <v>307</v>
      </c>
      <c r="J7541" t="s">
        <v>307</v>
      </c>
      <c r="K7541" t="s">
        <v>307</v>
      </c>
      <c r="L7541" t="s">
        <v>307</v>
      </c>
      <c r="M7541" t="s">
        <v>307</v>
      </c>
      <c r="N7541" t="s">
        <v>307</v>
      </c>
      <c r="O7541" t="s">
        <v>307</v>
      </c>
      <c r="P7541" t="s">
        <v>307</v>
      </c>
      <c r="Q7541" t="s">
        <v>307</v>
      </c>
      <c r="R7541" t="s">
        <v>307</v>
      </c>
      <c r="S7541" t="s">
        <v>307</v>
      </c>
      <c r="T7541" t="s">
        <v>307</v>
      </c>
      <c r="U7541" t="s">
        <v>307</v>
      </c>
      <c r="V7541" t="s">
        <v>307</v>
      </c>
      <c r="W7541" t="s">
        <v>307</v>
      </c>
    </row>
    <row r="7542" spans="1:45" x14ac:dyDescent="0.25">
      <c r="A7542">
        <v>999</v>
      </c>
      <c r="B7542" t="s">
        <v>300</v>
      </c>
      <c r="C7542" t="s">
        <v>44</v>
      </c>
      <c r="D7542" t="s">
        <v>58</v>
      </c>
      <c r="E7542" t="s">
        <v>307</v>
      </c>
      <c r="F7542" t="s">
        <v>307</v>
      </c>
      <c r="G7542" t="s">
        <v>307</v>
      </c>
      <c r="H7542" t="s">
        <v>307</v>
      </c>
      <c r="I7542" t="s">
        <v>307</v>
      </c>
      <c r="J7542" t="s">
        <v>307</v>
      </c>
      <c r="K7542" t="s">
        <v>307</v>
      </c>
      <c r="L7542" t="s">
        <v>307</v>
      </c>
      <c r="M7542" t="s">
        <v>307</v>
      </c>
      <c r="N7542" t="s">
        <v>307</v>
      </c>
      <c r="O7542" t="s">
        <v>307</v>
      </c>
      <c r="P7542" t="s">
        <v>307</v>
      </c>
      <c r="Q7542" t="s">
        <v>307</v>
      </c>
      <c r="R7542" t="s">
        <v>307</v>
      </c>
      <c r="S7542" t="s">
        <v>307</v>
      </c>
      <c r="T7542" t="s">
        <v>307</v>
      </c>
      <c r="U7542" t="s">
        <v>307</v>
      </c>
      <c r="V7542" t="s">
        <v>307</v>
      </c>
      <c r="W7542" t="s">
        <v>307</v>
      </c>
    </row>
    <row r="7543" spans="1:45" x14ac:dyDescent="0.25">
      <c r="A7543">
        <v>999</v>
      </c>
      <c r="B7543" t="s">
        <v>300</v>
      </c>
      <c r="C7543" t="s">
        <v>44</v>
      </c>
      <c r="D7543" t="s">
        <v>59</v>
      </c>
      <c r="E7543" t="s">
        <v>307</v>
      </c>
      <c r="F7543" t="s">
        <v>307</v>
      </c>
      <c r="G7543" t="s">
        <v>307</v>
      </c>
      <c r="H7543" t="s">
        <v>307</v>
      </c>
      <c r="I7543" t="s">
        <v>307</v>
      </c>
      <c r="J7543" t="s">
        <v>307</v>
      </c>
      <c r="K7543" t="s">
        <v>307</v>
      </c>
      <c r="L7543" t="s">
        <v>307</v>
      </c>
      <c r="M7543" t="s">
        <v>307</v>
      </c>
      <c r="N7543" t="s">
        <v>307</v>
      </c>
      <c r="O7543" t="s">
        <v>307</v>
      </c>
      <c r="P7543" t="s">
        <v>307</v>
      </c>
      <c r="Q7543" t="s">
        <v>307</v>
      </c>
      <c r="R7543" t="s">
        <v>307</v>
      </c>
      <c r="S7543" t="s">
        <v>307</v>
      </c>
      <c r="T7543" t="s">
        <v>307</v>
      </c>
      <c r="U7543" t="s">
        <v>307</v>
      </c>
      <c r="V7543" t="s">
        <v>307</v>
      </c>
      <c r="W7543" t="s">
        <v>307</v>
      </c>
    </row>
    <row r="7544" spans="1:45" x14ac:dyDescent="0.25">
      <c r="A7544">
        <v>999</v>
      </c>
      <c r="B7544" t="s">
        <v>300</v>
      </c>
      <c r="C7544" t="s">
        <v>44</v>
      </c>
      <c r="D7544" t="s">
        <v>60</v>
      </c>
      <c r="E7544" t="s">
        <v>307</v>
      </c>
      <c r="F7544" t="s">
        <v>307</v>
      </c>
      <c r="G7544" t="s">
        <v>307</v>
      </c>
      <c r="H7544" t="s">
        <v>307</v>
      </c>
      <c r="I7544" t="s">
        <v>307</v>
      </c>
      <c r="J7544" t="s">
        <v>307</v>
      </c>
      <c r="K7544" t="s">
        <v>307</v>
      </c>
      <c r="L7544" t="s">
        <v>307</v>
      </c>
      <c r="M7544" t="s">
        <v>307</v>
      </c>
      <c r="N7544" t="s">
        <v>307</v>
      </c>
      <c r="O7544" t="s">
        <v>307</v>
      </c>
      <c r="P7544" t="s">
        <v>307</v>
      </c>
      <c r="Q7544" t="s">
        <v>307</v>
      </c>
      <c r="R7544" t="s">
        <v>307</v>
      </c>
      <c r="S7544" t="s">
        <v>307</v>
      </c>
      <c r="T7544" t="s">
        <v>307</v>
      </c>
      <c r="U7544" t="s">
        <v>307</v>
      </c>
      <c r="V7544" t="s">
        <v>307</v>
      </c>
      <c r="W7544" t="s">
        <v>307</v>
      </c>
    </row>
    <row r="7545" spans="1:45" x14ac:dyDescent="0.25">
      <c r="A7545">
        <v>999</v>
      </c>
      <c r="B7545" t="s">
        <v>300</v>
      </c>
      <c r="C7545" t="s">
        <v>44</v>
      </c>
      <c r="D7545" t="s">
        <v>61</v>
      </c>
      <c r="E7545" t="s">
        <v>307</v>
      </c>
      <c r="F7545" t="s">
        <v>307</v>
      </c>
      <c r="G7545" t="s">
        <v>307</v>
      </c>
      <c r="H7545" t="s">
        <v>307</v>
      </c>
      <c r="I7545" t="s">
        <v>307</v>
      </c>
      <c r="J7545" t="s">
        <v>307</v>
      </c>
      <c r="K7545" t="s">
        <v>307</v>
      </c>
      <c r="L7545" t="s">
        <v>307</v>
      </c>
      <c r="M7545" t="s">
        <v>307</v>
      </c>
      <c r="N7545" t="s">
        <v>307</v>
      </c>
      <c r="O7545" t="s">
        <v>307</v>
      </c>
      <c r="P7545" t="s">
        <v>307</v>
      </c>
      <c r="Q7545" t="s">
        <v>307</v>
      </c>
      <c r="R7545" t="s">
        <v>307</v>
      </c>
      <c r="S7545" t="s">
        <v>307</v>
      </c>
      <c r="T7545" t="s">
        <v>307</v>
      </c>
      <c r="U7545" t="s">
        <v>307</v>
      </c>
      <c r="V7545" t="s">
        <v>307</v>
      </c>
      <c r="W7545" t="s">
        <v>307</v>
      </c>
    </row>
    <row r="7546" spans="1:45" x14ac:dyDescent="0.25">
      <c r="A7546">
        <v>999</v>
      </c>
      <c r="B7546" t="s">
        <v>300</v>
      </c>
      <c r="C7546" t="s">
        <v>44</v>
      </c>
      <c r="D7546" t="s">
        <v>62</v>
      </c>
      <c r="E7546" t="s">
        <v>307</v>
      </c>
      <c r="F7546" t="s">
        <v>307</v>
      </c>
      <c r="G7546" t="s">
        <v>307</v>
      </c>
      <c r="H7546" t="s">
        <v>307</v>
      </c>
      <c r="I7546" t="s">
        <v>307</v>
      </c>
      <c r="J7546" t="s">
        <v>307</v>
      </c>
      <c r="K7546" t="s">
        <v>307</v>
      </c>
      <c r="L7546" t="s">
        <v>307</v>
      </c>
      <c r="M7546" t="s">
        <v>307</v>
      </c>
      <c r="N7546" t="s">
        <v>307</v>
      </c>
      <c r="O7546" t="s">
        <v>307</v>
      </c>
      <c r="P7546" t="s">
        <v>307</v>
      </c>
      <c r="Q7546" t="s">
        <v>307</v>
      </c>
      <c r="R7546" t="s">
        <v>307</v>
      </c>
      <c r="S7546" t="s">
        <v>307</v>
      </c>
      <c r="T7546" t="s">
        <v>307</v>
      </c>
      <c r="U7546" t="s">
        <v>307</v>
      </c>
      <c r="V7546" t="s">
        <v>307</v>
      </c>
      <c r="W7546" t="s">
        <v>307</v>
      </c>
    </row>
    <row r="7547" spans="1:45" x14ac:dyDescent="0.25">
      <c r="A7547">
        <v>999</v>
      </c>
      <c r="B7547" t="s">
        <v>300</v>
      </c>
      <c r="C7547" t="s">
        <v>38</v>
      </c>
      <c r="D7547" t="s">
        <v>47</v>
      </c>
      <c r="E7547" t="s">
        <v>307</v>
      </c>
      <c r="F7547" t="s">
        <v>307</v>
      </c>
      <c r="G7547" t="s">
        <v>307</v>
      </c>
      <c r="H7547" t="s">
        <v>307</v>
      </c>
      <c r="I7547" t="s">
        <v>307</v>
      </c>
      <c r="J7547" t="s">
        <v>307</v>
      </c>
      <c r="K7547" t="s">
        <v>307</v>
      </c>
      <c r="L7547" t="s">
        <v>307</v>
      </c>
      <c r="M7547" t="s">
        <v>307</v>
      </c>
      <c r="N7547" t="s">
        <v>307</v>
      </c>
      <c r="O7547" t="s">
        <v>307</v>
      </c>
      <c r="P7547" t="s">
        <v>307</v>
      </c>
      <c r="Q7547" t="s">
        <v>307</v>
      </c>
      <c r="R7547" t="s">
        <v>307</v>
      </c>
      <c r="S7547" t="s">
        <v>307</v>
      </c>
      <c r="T7547" t="s">
        <v>307</v>
      </c>
      <c r="U7547" t="s">
        <v>307</v>
      </c>
      <c r="V7547" t="s">
        <v>307</v>
      </c>
      <c r="W7547" t="s">
        <v>307</v>
      </c>
      <c r="X7547" t="s">
        <v>307</v>
      </c>
      <c r="Y7547" t="s">
        <v>307</v>
      </c>
      <c r="Z7547" t="s">
        <v>307</v>
      </c>
      <c r="AA7547" t="s">
        <v>307</v>
      </c>
      <c r="AB7547" t="s">
        <v>307</v>
      </c>
      <c r="AC7547" t="s">
        <v>307</v>
      </c>
      <c r="AD7547" t="s">
        <v>307</v>
      </c>
      <c r="AE7547" t="s">
        <v>307</v>
      </c>
      <c r="AF7547" t="s">
        <v>307</v>
      </c>
      <c r="AG7547" t="s">
        <v>307</v>
      </c>
      <c r="AH7547" t="s">
        <v>307</v>
      </c>
      <c r="AI7547" t="s">
        <v>307</v>
      </c>
      <c r="AJ7547" t="s">
        <v>307</v>
      </c>
      <c r="AK7547" t="s">
        <v>307</v>
      </c>
      <c r="AL7547" t="s">
        <v>307</v>
      </c>
      <c r="AM7547" t="s">
        <v>307</v>
      </c>
      <c r="AN7547" t="s">
        <v>307</v>
      </c>
      <c r="AO7547" t="s">
        <v>307</v>
      </c>
      <c r="AP7547" t="s">
        <v>307</v>
      </c>
      <c r="AQ7547" t="s">
        <v>307</v>
      </c>
      <c r="AR7547" t="s">
        <v>307</v>
      </c>
      <c r="AS7547" t="s">
        <v>307</v>
      </c>
    </row>
    <row r="7548" spans="1:45" x14ac:dyDescent="0.25">
      <c r="A7548">
        <v>999</v>
      </c>
      <c r="B7548" t="s">
        <v>300</v>
      </c>
      <c r="C7548" t="s">
        <v>38</v>
      </c>
      <c r="D7548" t="s">
        <v>48</v>
      </c>
      <c r="E7548" t="s">
        <v>307</v>
      </c>
      <c r="F7548" t="s">
        <v>307</v>
      </c>
      <c r="G7548" t="s">
        <v>307</v>
      </c>
      <c r="H7548" t="s">
        <v>307</v>
      </c>
      <c r="I7548" t="s">
        <v>307</v>
      </c>
      <c r="J7548" t="s">
        <v>307</v>
      </c>
      <c r="K7548" t="s">
        <v>307</v>
      </c>
      <c r="L7548" t="s">
        <v>307</v>
      </c>
      <c r="M7548" t="s">
        <v>307</v>
      </c>
      <c r="N7548" t="s">
        <v>307</v>
      </c>
      <c r="O7548" t="s">
        <v>307</v>
      </c>
      <c r="P7548" t="s">
        <v>307</v>
      </c>
      <c r="Q7548" t="s">
        <v>307</v>
      </c>
      <c r="R7548" t="s">
        <v>307</v>
      </c>
      <c r="S7548" t="s">
        <v>307</v>
      </c>
      <c r="T7548" t="s">
        <v>307</v>
      </c>
      <c r="U7548" t="s">
        <v>307</v>
      </c>
      <c r="V7548" t="s">
        <v>307</v>
      </c>
      <c r="W7548" t="s">
        <v>307</v>
      </c>
      <c r="X7548" t="s">
        <v>307</v>
      </c>
      <c r="Y7548" t="s">
        <v>307</v>
      </c>
      <c r="Z7548" t="s">
        <v>307</v>
      </c>
      <c r="AA7548" t="s">
        <v>307</v>
      </c>
      <c r="AB7548" t="s">
        <v>307</v>
      </c>
      <c r="AC7548" t="s">
        <v>307</v>
      </c>
      <c r="AD7548" t="s">
        <v>307</v>
      </c>
      <c r="AE7548" t="s">
        <v>307</v>
      </c>
      <c r="AF7548" t="s">
        <v>307</v>
      </c>
      <c r="AG7548" t="s">
        <v>307</v>
      </c>
      <c r="AH7548" t="s">
        <v>307</v>
      </c>
      <c r="AI7548" t="s">
        <v>307</v>
      </c>
      <c r="AJ7548" t="s">
        <v>307</v>
      </c>
      <c r="AK7548" t="s">
        <v>307</v>
      </c>
      <c r="AL7548" t="s">
        <v>307</v>
      </c>
      <c r="AM7548" t="s">
        <v>307</v>
      </c>
      <c r="AN7548" t="s">
        <v>307</v>
      </c>
      <c r="AO7548" t="s">
        <v>307</v>
      </c>
      <c r="AP7548" t="s">
        <v>307</v>
      </c>
      <c r="AQ7548" t="s">
        <v>307</v>
      </c>
      <c r="AR7548" t="s">
        <v>307</v>
      </c>
      <c r="AS7548" t="s">
        <v>307</v>
      </c>
    </row>
    <row r="7549" spans="1:45" x14ac:dyDescent="0.25">
      <c r="A7549">
        <v>999</v>
      </c>
      <c r="B7549" t="s">
        <v>300</v>
      </c>
      <c r="C7549" t="s">
        <v>38</v>
      </c>
      <c r="D7549" t="s">
        <v>49</v>
      </c>
      <c r="E7549" t="s">
        <v>307</v>
      </c>
      <c r="F7549" t="s">
        <v>307</v>
      </c>
      <c r="G7549" t="s">
        <v>307</v>
      </c>
      <c r="H7549" t="s">
        <v>307</v>
      </c>
      <c r="I7549" t="s">
        <v>307</v>
      </c>
      <c r="J7549" t="s">
        <v>307</v>
      </c>
      <c r="K7549" t="s">
        <v>307</v>
      </c>
      <c r="L7549" t="s">
        <v>307</v>
      </c>
      <c r="M7549" t="s">
        <v>307</v>
      </c>
      <c r="N7549" t="s">
        <v>307</v>
      </c>
      <c r="O7549" t="s">
        <v>307</v>
      </c>
      <c r="P7549" t="s">
        <v>307</v>
      </c>
      <c r="Q7549" t="s">
        <v>307</v>
      </c>
      <c r="R7549" t="s">
        <v>307</v>
      </c>
      <c r="S7549" t="s">
        <v>307</v>
      </c>
      <c r="T7549" t="s">
        <v>307</v>
      </c>
      <c r="U7549" t="s">
        <v>307</v>
      </c>
      <c r="V7549" t="s">
        <v>307</v>
      </c>
      <c r="W7549" t="s">
        <v>307</v>
      </c>
      <c r="X7549" t="s">
        <v>307</v>
      </c>
      <c r="Y7549" t="s">
        <v>307</v>
      </c>
      <c r="Z7549" t="s">
        <v>307</v>
      </c>
      <c r="AA7549" t="s">
        <v>307</v>
      </c>
      <c r="AB7549" t="s">
        <v>307</v>
      </c>
      <c r="AC7549" t="s">
        <v>307</v>
      </c>
      <c r="AD7549" t="s">
        <v>307</v>
      </c>
      <c r="AE7549" t="s">
        <v>307</v>
      </c>
      <c r="AF7549" t="s">
        <v>307</v>
      </c>
      <c r="AG7549" t="s">
        <v>307</v>
      </c>
      <c r="AH7549" t="s">
        <v>307</v>
      </c>
      <c r="AI7549" t="s">
        <v>307</v>
      </c>
      <c r="AJ7549" t="s">
        <v>307</v>
      </c>
      <c r="AK7549" t="s">
        <v>307</v>
      </c>
      <c r="AL7549" t="s">
        <v>307</v>
      </c>
      <c r="AM7549" t="s">
        <v>307</v>
      </c>
      <c r="AN7549" t="s">
        <v>307</v>
      </c>
      <c r="AO7549" t="s">
        <v>307</v>
      </c>
      <c r="AP7549" t="s">
        <v>307</v>
      </c>
      <c r="AQ7549" t="s">
        <v>307</v>
      </c>
      <c r="AR7549" t="s">
        <v>307</v>
      </c>
      <c r="AS7549" t="s">
        <v>307</v>
      </c>
    </row>
    <row r="7550" spans="1:45" x14ac:dyDescent="0.25">
      <c r="A7550">
        <v>1000</v>
      </c>
      <c r="B7550" t="s">
        <v>301</v>
      </c>
      <c r="C7550" t="s">
        <v>43</v>
      </c>
      <c r="D7550" t="s">
        <v>54</v>
      </c>
      <c r="E7550" t="s">
        <v>307</v>
      </c>
      <c r="F7550" t="s">
        <v>307</v>
      </c>
      <c r="G7550" t="s">
        <v>307</v>
      </c>
      <c r="H7550" t="s">
        <v>307</v>
      </c>
      <c r="I7550" t="s">
        <v>307</v>
      </c>
      <c r="J7550" t="s">
        <v>307</v>
      </c>
      <c r="K7550" t="s">
        <v>307</v>
      </c>
      <c r="L7550" t="s">
        <v>307</v>
      </c>
      <c r="M7550" t="s">
        <v>307</v>
      </c>
      <c r="N7550" t="s">
        <v>307</v>
      </c>
      <c r="O7550" t="s">
        <v>307</v>
      </c>
      <c r="P7550" t="s">
        <v>307</v>
      </c>
      <c r="Q7550" t="s">
        <v>307</v>
      </c>
      <c r="R7550" t="s">
        <v>307</v>
      </c>
      <c r="S7550" t="s">
        <v>307</v>
      </c>
      <c r="T7550" t="s">
        <v>307</v>
      </c>
      <c r="U7550" t="s">
        <v>307</v>
      </c>
      <c r="V7550" t="s">
        <v>307</v>
      </c>
      <c r="W7550" t="s">
        <v>307</v>
      </c>
    </row>
    <row r="7551" spans="1:45" x14ac:dyDescent="0.25">
      <c r="A7551">
        <v>1000</v>
      </c>
      <c r="B7551" t="s">
        <v>301</v>
      </c>
      <c r="C7551" t="s">
        <v>43</v>
      </c>
      <c r="D7551" t="s">
        <v>55</v>
      </c>
      <c r="E7551" t="s">
        <v>307</v>
      </c>
      <c r="F7551" t="s">
        <v>307</v>
      </c>
      <c r="G7551" t="s">
        <v>307</v>
      </c>
      <c r="H7551" t="s">
        <v>307</v>
      </c>
      <c r="I7551" t="s">
        <v>307</v>
      </c>
      <c r="J7551" t="s">
        <v>307</v>
      </c>
      <c r="K7551" t="s">
        <v>307</v>
      </c>
      <c r="L7551" t="s">
        <v>307</v>
      </c>
      <c r="M7551" t="s">
        <v>307</v>
      </c>
      <c r="N7551" t="s">
        <v>307</v>
      </c>
      <c r="O7551" t="s">
        <v>307</v>
      </c>
      <c r="P7551" t="s">
        <v>307</v>
      </c>
      <c r="Q7551" t="s">
        <v>307</v>
      </c>
      <c r="R7551" t="s">
        <v>307</v>
      </c>
      <c r="S7551" t="s">
        <v>307</v>
      </c>
      <c r="T7551" t="s">
        <v>307</v>
      </c>
      <c r="U7551" t="s">
        <v>307</v>
      </c>
      <c r="V7551" t="s">
        <v>307</v>
      </c>
      <c r="W7551" t="s">
        <v>307</v>
      </c>
    </row>
    <row r="7552" spans="1:45" x14ac:dyDescent="0.25">
      <c r="A7552">
        <v>1000</v>
      </c>
      <c r="B7552" t="s">
        <v>301</v>
      </c>
      <c r="C7552" t="s">
        <v>43</v>
      </c>
      <c r="D7552" t="s">
        <v>56</v>
      </c>
      <c r="E7552" t="s">
        <v>307</v>
      </c>
      <c r="F7552" t="s">
        <v>307</v>
      </c>
      <c r="G7552" t="s">
        <v>307</v>
      </c>
      <c r="H7552" t="s">
        <v>307</v>
      </c>
      <c r="I7552" t="s">
        <v>307</v>
      </c>
      <c r="J7552" t="s">
        <v>307</v>
      </c>
      <c r="K7552" t="s">
        <v>307</v>
      </c>
      <c r="L7552" t="s">
        <v>307</v>
      </c>
      <c r="M7552" t="s">
        <v>307</v>
      </c>
      <c r="N7552" t="s">
        <v>307</v>
      </c>
      <c r="O7552" t="s">
        <v>307</v>
      </c>
      <c r="P7552" t="s">
        <v>307</v>
      </c>
      <c r="Q7552" t="s">
        <v>307</v>
      </c>
      <c r="R7552" t="s">
        <v>307</v>
      </c>
      <c r="S7552" t="s">
        <v>307</v>
      </c>
      <c r="T7552" t="s">
        <v>307</v>
      </c>
      <c r="U7552" t="s">
        <v>307</v>
      </c>
      <c r="V7552" t="s">
        <v>307</v>
      </c>
      <c r="W7552" t="s">
        <v>307</v>
      </c>
    </row>
    <row r="7553" spans="1:45" x14ac:dyDescent="0.25">
      <c r="A7553">
        <v>1000</v>
      </c>
      <c r="B7553" t="s">
        <v>301</v>
      </c>
      <c r="C7553" t="s">
        <v>43</v>
      </c>
      <c r="D7553" t="s">
        <v>57</v>
      </c>
      <c r="E7553" t="s">
        <v>307</v>
      </c>
      <c r="F7553" t="s">
        <v>307</v>
      </c>
      <c r="G7553" t="s">
        <v>307</v>
      </c>
      <c r="H7553" t="s">
        <v>307</v>
      </c>
      <c r="I7553" t="s">
        <v>307</v>
      </c>
      <c r="J7553" t="s">
        <v>307</v>
      </c>
      <c r="K7553" t="s">
        <v>307</v>
      </c>
      <c r="L7553" t="s">
        <v>307</v>
      </c>
      <c r="M7553" t="s">
        <v>307</v>
      </c>
      <c r="N7553" t="s">
        <v>307</v>
      </c>
      <c r="O7553" t="s">
        <v>307</v>
      </c>
      <c r="P7553" t="s">
        <v>307</v>
      </c>
      <c r="Q7553" t="s">
        <v>307</v>
      </c>
      <c r="R7553" t="s">
        <v>307</v>
      </c>
      <c r="S7553" t="s">
        <v>307</v>
      </c>
      <c r="T7553" t="s">
        <v>307</v>
      </c>
      <c r="U7553" t="s">
        <v>307</v>
      </c>
      <c r="V7553" t="s">
        <v>307</v>
      </c>
      <c r="W7553" t="s">
        <v>307</v>
      </c>
    </row>
    <row r="7554" spans="1:45" x14ac:dyDescent="0.25">
      <c r="A7554">
        <v>1000</v>
      </c>
      <c r="B7554" t="s">
        <v>301</v>
      </c>
      <c r="C7554" t="s">
        <v>43</v>
      </c>
      <c r="D7554" t="s">
        <v>58</v>
      </c>
      <c r="E7554" t="s">
        <v>307</v>
      </c>
      <c r="F7554" t="s">
        <v>307</v>
      </c>
      <c r="G7554" t="s">
        <v>307</v>
      </c>
      <c r="H7554" t="s">
        <v>307</v>
      </c>
      <c r="I7554" t="s">
        <v>307</v>
      </c>
      <c r="J7554" t="s">
        <v>307</v>
      </c>
      <c r="K7554" t="s">
        <v>307</v>
      </c>
      <c r="L7554" t="s">
        <v>307</v>
      </c>
      <c r="M7554" t="s">
        <v>307</v>
      </c>
      <c r="N7554" t="s">
        <v>307</v>
      </c>
      <c r="O7554" t="s">
        <v>307</v>
      </c>
      <c r="P7554" t="s">
        <v>307</v>
      </c>
      <c r="Q7554" t="s">
        <v>307</v>
      </c>
      <c r="R7554" t="s">
        <v>307</v>
      </c>
      <c r="S7554" t="s">
        <v>307</v>
      </c>
      <c r="T7554" t="s">
        <v>307</v>
      </c>
      <c r="U7554" t="s">
        <v>307</v>
      </c>
      <c r="V7554" t="s">
        <v>307</v>
      </c>
      <c r="W7554" t="s">
        <v>307</v>
      </c>
    </row>
    <row r="7555" spans="1:45" x14ac:dyDescent="0.25">
      <c r="A7555">
        <v>1000</v>
      </c>
      <c r="B7555" t="s">
        <v>301</v>
      </c>
      <c r="C7555" t="s">
        <v>43</v>
      </c>
      <c r="D7555" t="s">
        <v>59</v>
      </c>
      <c r="E7555" t="s">
        <v>307</v>
      </c>
      <c r="F7555" t="s">
        <v>307</v>
      </c>
      <c r="G7555" t="s">
        <v>307</v>
      </c>
      <c r="H7555" t="s">
        <v>307</v>
      </c>
      <c r="I7555" t="s">
        <v>307</v>
      </c>
      <c r="J7555" t="s">
        <v>307</v>
      </c>
      <c r="K7555" t="s">
        <v>307</v>
      </c>
      <c r="L7555" t="s">
        <v>307</v>
      </c>
      <c r="M7555" t="s">
        <v>307</v>
      </c>
      <c r="N7555" t="s">
        <v>307</v>
      </c>
      <c r="O7555" t="s">
        <v>307</v>
      </c>
      <c r="P7555" t="s">
        <v>307</v>
      </c>
      <c r="Q7555" t="s">
        <v>307</v>
      </c>
      <c r="R7555" t="s">
        <v>307</v>
      </c>
      <c r="S7555" t="s">
        <v>307</v>
      </c>
      <c r="T7555" t="s">
        <v>307</v>
      </c>
      <c r="U7555" t="s">
        <v>307</v>
      </c>
      <c r="V7555" t="s">
        <v>307</v>
      </c>
      <c r="W7555" t="s">
        <v>307</v>
      </c>
    </row>
    <row r="7556" spans="1:45" x14ac:dyDescent="0.25">
      <c r="A7556">
        <v>1000</v>
      </c>
      <c r="B7556" t="s">
        <v>301</v>
      </c>
      <c r="C7556" t="s">
        <v>43</v>
      </c>
      <c r="D7556" t="s">
        <v>60</v>
      </c>
      <c r="E7556" t="s">
        <v>307</v>
      </c>
      <c r="F7556" t="s">
        <v>307</v>
      </c>
      <c r="G7556" t="s">
        <v>307</v>
      </c>
      <c r="H7556" t="s">
        <v>307</v>
      </c>
      <c r="I7556" t="s">
        <v>307</v>
      </c>
      <c r="J7556" t="s">
        <v>307</v>
      </c>
      <c r="K7556" t="s">
        <v>307</v>
      </c>
      <c r="L7556" t="s">
        <v>307</v>
      </c>
      <c r="M7556" t="s">
        <v>307</v>
      </c>
      <c r="N7556" t="s">
        <v>307</v>
      </c>
      <c r="O7556" t="s">
        <v>307</v>
      </c>
      <c r="P7556" t="s">
        <v>307</v>
      </c>
      <c r="Q7556" t="s">
        <v>307</v>
      </c>
      <c r="R7556" t="s">
        <v>307</v>
      </c>
      <c r="S7556" t="s">
        <v>307</v>
      </c>
      <c r="T7556" t="s">
        <v>307</v>
      </c>
      <c r="U7556" t="s">
        <v>307</v>
      </c>
      <c r="V7556" t="s">
        <v>307</v>
      </c>
      <c r="W7556" t="s">
        <v>307</v>
      </c>
    </row>
    <row r="7557" spans="1:45" x14ac:dyDescent="0.25">
      <c r="A7557">
        <v>1000</v>
      </c>
      <c r="B7557" t="s">
        <v>301</v>
      </c>
      <c r="C7557" t="s">
        <v>43</v>
      </c>
      <c r="D7557" t="s">
        <v>61</v>
      </c>
      <c r="E7557" t="s">
        <v>307</v>
      </c>
      <c r="F7557" t="s">
        <v>307</v>
      </c>
      <c r="G7557" t="s">
        <v>307</v>
      </c>
      <c r="H7557" t="s">
        <v>307</v>
      </c>
      <c r="I7557" t="s">
        <v>307</v>
      </c>
      <c r="J7557" t="s">
        <v>307</v>
      </c>
      <c r="K7557" t="s">
        <v>307</v>
      </c>
      <c r="L7557" t="s">
        <v>307</v>
      </c>
      <c r="M7557" t="s">
        <v>307</v>
      </c>
      <c r="N7557" t="s">
        <v>307</v>
      </c>
      <c r="O7557" t="s">
        <v>307</v>
      </c>
      <c r="P7557" t="s">
        <v>307</v>
      </c>
      <c r="Q7557" t="s">
        <v>307</v>
      </c>
      <c r="R7557" t="s">
        <v>307</v>
      </c>
      <c r="S7557" t="s">
        <v>307</v>
      </c>
      <c r="T7557" t="s">
        <v>307</v>
      </c>
      <c r="U7557" t="s">
        <v>307</v>
      </c>
      <c r="V7557" t="s">
        <v>307</v>
      </c>
      <c r="W7557" t="s">
        <v>307</v>
      </c>
    </row>
    <row r="7558" spans="1:45" x14ac:dyDescent="0.25">
      <c r="A7558">
        <v>1000</v>
      </c>
      <c r="B7558" t="s">
        <v>301</v>
      </c>
      <c r="C7558" t="s">
        <v>43</v>
      </c>
      <c r="D7558" t="s">
        <v>62</v>
      </c>
      <c r="E7558" t="s">
        <v>307</v>
      </c>
      <c r="F7558" t="s">
        <v>307</v>
      </c>
      <c r="G7558" t="s">
        <v>307</v>
      </c>
      <c r="H7558" t="s">
        <v>307</v>
      </c>
      <c r="I7558" t="s">
        <v>307</v>
      </c>
      <c r="J7558" t="s">
        <v>307</v>
      </c>
      <c r="K7558" t="s">
        <v>307</v>
      </c>
      <c r="L7558" t="s">
        <v>307</v>
      </c>
      <c r="M7558" t="s">
        <v>307</v>
      </c>
      <c r="N7558" t="s">
        <v>307</v>
      </c>
      <c r="O7558" t="s">
        <v>307</v>
      </c>
      <c r="P7558" t="s">
        <v>307</v>
      </c>
      <c r="Q7558" t="s">
        <v>307</v>
      </c>
      <c r="R7558" t="s">
        <v>307</v>
      </c>
      <c r="S7558" t="s">
        <v>307</v>
      </c>
      <c r="T7558" t="s">
        <v>307</v>
      </c>
      <c r="U7558" t="s">
        <v>307</v>
      </c>
      <c r="V7558" t="s">
        <v>307</v>
      </c>
      <c r="W7558" t="s">
        <v>307</v>
      </c>
    </row>
    <row r="7559" spans="1:45" x14ac:dyDescent="0.25">
      <c r="A7559">
        <v>1000</v>
      </c>
      <c r="B7559" t="s">
        <v>301</v>
      </c>
      <c r="C7559" t="s">
        <v>36</v>
      </c>
      <c r="D7559" t="s">
        <v>47</v>
      </c>
      <c r="E7559" t="s">
        <v>307</v>
      </c>
      <c r="F7559" t="s">
        <v>307</v>
      </c>
      <c r="G7559" t="s">
        <v>307</v>
      </c>
      <c r="H7559" t="s">
        <v>307</v>
      </c>
      <c r="I7559" t="s">
        <v>307</v>
      </c>
      <c r="J7559" t="s">
        <v>307</v>
      </c>
      <c r="K7559" t="s">
        <v>307</v>
      </c>
      <c r="L7559" t="s">
        <v>307</v>
      </c>
      <c r="M7559" t="s">
        <v>307</v>
      </c>
      <c r="N7559" t="s">
        <v>307</v>
      </c>
      <c r="O7559" t="s">
        <v>307</v>
      </c>
      <c r="P7559" t="s">
        <v>307</v>
      </c>
      <c r="Q7559" t="s">
        <v>307</v>
      </c>
      <c r="R7559" t="s">
        <v>307</v>
      </c>
      <c r="S7559" t="s">
        <v>307</v>
      </c>
      <c r="T7559" t="s">
        <v>307</v>
      </c>
      <c r="U7559" t="s">
        <v>307</v>
      </c>
      <c r="V7559" t="s">
        <v>307</v>
      </c>
      <c r="W7559" t="s">
        <v>307</v>
      </c>
      <c r="X7559" t="s">
        <v>307</v>
      </c>
      <c r="Y7559" t="s">
        <v>307</v>
      </c>
      <c r="Z7559" t="s">
        <v>307</v>
      </c>
      <c r="AA7559" t="s">
        <v>307</v>
      </c>
      <c r="AB7559" t="s">
        <v>307</v>
      </c>
      <c r="AC7559" t="s">
        <v>307</v>
      </c>
      <c r="AD7559" t="s">
        <v>307</v>
      </c>
      <c r="AE7559" t="s">
        <v>307</v>
      </c>
      <c r="AF7559" t="s">
        <v>307</v>
      </c>
      <c r="AG7559" t="s">
        <v>307</v>
      </c>
      <c r="AH7559" t="s">
        <v>307</v>
      </c>
      <c r="AI7559" t="s">
        <v>307</v>
      </c>
      <c r="AJ7559" t="s">
        <v>307</v>
      </c>
      <c r="AK7559" t="s">
        <v>307</v>
      </c>
      <c r="AL7559" t="s">
        <v>307</v>
      </c>
      <c r="AM7559" t="s">
        <v>307</v>
      </c>
      <c r="AN7559" t="s">
        <v>307</v>
      </c>
      <c r="AO7559" t="s">
        <v>307</v>
      </c>
      <c r="AP7559" t="s">
        <v>307</v>
      </c>
      <c r="AQ7559" t="s">
        <v>307</v>
      </c>
      <c r="AR7559" t="s">
        <v>307</v>
      </c>
      <c r="AS7559" t="s">
        <v>307</v>
      </c>
    </row>
    <row r="7560" spans="1:45" x14ac:dyDescent="0.25">
      <c r="A7560">
        <v>1000</v>
      </c>
      <c r="B7560" t="s">
        <v>301</v>
      </c>
      <c r="C7560" t="s">
        <v>36</v>
      </c>
      <c r="D7560" t="s">
        <v>48</v>
      </c>
      <c r="E7560" t="s">
        <v>307</v>
      </c>
      <c r="F7560" t="s">
        <v>307</v>
      </c>
      <c r="G7560" t="s">
        <v>307</v>
      </c>
      <c r="H7560" t="s">
        <v>307</v>
      </c>
      <c r="I7560" t="s">
        <v>307</v>
      </c>
      <c r="J7560" t="s">
        <v>307</v>
      </c>
      <c r="K7560" t="s">
        <v>307</v>
      </c>
      <c r="L7560" t="s">
        <v>307</v>
      </c>
      <c r="M7560" t="s">
        <v>307</v>
      </c>
      <c r="N7560" t="s">
        <v>307</v>
      </c>
      <c r="O7560" t="s">
        <v>307</v>
      </c>
      <c r="P7560" t="s">
        <v>307</v>
      </c>
      <c r="Q7560" t="s">
        <v>307</v>
      </c>
      <c r="R7560" t="s">
        <v>307</v>
      </c>
      <c r="S7560" t="s">
        <v>307</v>
      </c>
      <c r="T7560" t="s">
        <v>307</v>
      </c>
      <c r="U7560" t="s">
        <v>307</v>
      </c>
      <c r="V7560" t="s">
        <v>307</v>
      </c>
      <c r="W7560" t="s">
        <v>307</v>
      </c>
      <c r="X7560" t="s">
        <v>307</v>
      </c>
      <c r="Y7560" t="s">
        <v>307</v>
      </c>
      <c r="Z7560" t="s">
        <v>307</v>
      </c>
      <c r="AA7560" t="s">
        <v>307</v>
      </c>
      <c r="AB7560" t="s">
        <v>307</v>
      </c>
      <c r="AC7560" t="s">
        <v>307</v>
      </c>
      <c r="AD7560" t="s">
        <v>307</v>
      </c>
      <c r="AE7560" t="s">
        <v>307</v>
      </c>
      <c r="AF7560" t="s">
        <v>307</v>
      </c>
      <c r="AG7560" t="s">
        <v>307</v>
      </c>
      <c r="AH7560" t="s">
        <v>307</v>
      </c>
      <c r="AI7560" t="s">
        <v>307</v>
      </c>
      <c r="AJ7560" t="s">
        <v>307</v>
      </c>
      <c r="AK7560" t="s">
        <v>307</v>
      </c>
      <c r="AL7560" t="s">
        <v>307</v>
      </c>
      <c r="AM7560" t="s">
        <v>307</v>
      </c>
      <c r="AN7560" t="s">
        <v>307</v>
      </c>
      <c r="AO7560" t="s">
        <v>307</v>
      </c>
      <c r="AP7560" t="s">
        <v>307</v>
      </c>
      <c r="AQ7560" t="s">
        <v>307</v>
      </c>
      <c r="AR7560" t="s">
        <v>307</v>
      </c>
      <c r="AS7560" t="s">
        <v>307</v>
      </c>
    </row>
    <row r="7561" spans="1:45" x14ac:dyDescent="0.25">
      <c r="A7561">
        <v>1000</v>
      </c>
      <c r="B7561" t="s">
        <v>301</v>
      </c>
      <c r="C7561" t="s">
        <v>36</v>
      </c>
      <c r="D7561" t="s">
        <v>49</v>
      </c>
      <c r="E7561" t="s">
        <v>307</v>
      </c>
      <c r="F7561" t="s">
        <v>307</v>
      </c>
      <c r="G7561" t="s">
        <v>307</v>
      </c>
      <c r="H7561" t="s">
        <v>307</v>
      </c>
      <c r="I7561" t="s">
        <v>307</v>
      </c>
      <c r="J7561" t="s">
        <v>307</v>
      </c>
      <c r="K7561" t="s">
        <v>307</v>
      </c>
      <c r="L7561" t="s">
        <v>307</v>
      </c>
      <c r="M7561" t="s">
        <v>307</v>
      </c>
      <c r="N7561" t="s">
        <v>307</v>
      </c>
      <c r="O7561" t="s">
        <v>307</v>
      </c>
      <c r="P7561" t="s">
        <v>307</v>
      </c>
      <c r="Q7561" t="s">
        <v>307</v>
      </c>
      <c r="R7561" t="s">
        <v>307</v>
      </c>
      <c r="S7561" t="s">
        <v>307</v>
      </c>
      <c r="T7561" t="s">
        <v>307</v>
      </c>
      <c r="U7561" t="s">
        <v>307</v>
      </c>
      <c r="V7561" t="s">
        <v>307</v>
      </c>
      <c r="W7561" t="s">
        <v>307</v>
      </c>
      <c r="X7561" t="s">
        <v>307</v>
      </c>
      <c r="Y7561" t="s">
        <v>307</v>
      </c>
      <c r="Z7561" t="s">
        <v>307</v>
      </c>
      <c r="AA7561" t="s">
        <v>307</v>
      </c>
      <c r="AB7561" t="s">
        <v>307</v>
      </c>
      <c r="AC7561" t="s">
        <v>307</v>
      </c>
      <c r="AD7561" t="s">
        <v>307</v>
      </c>
      <c r="AE7561" t="s">
        <v>307</v>
      </c>
      <c r="AF7561" t="s">
        <v>307</v>
      </c>
      <c r="AG7561" t="s">
        <v>307</v>
      </c>
      <c r="AH7561" t="s">
        <v>307</v>
      </c>
      <c r="AI7561" t="s">
        <v>307</v>
      </c>
      <c r="AJ7561" t="s">
        <v>307</v>
      </c>
      <c r="AK7561" t="s">
        <v>307</v>
      </c>
      <c r="AL7561" t="s">
        <v>307</v>
      </c>
      <c r="AM7561" t="s">
        <v>307</v>
      </c>
      <c r="AN7561" t="s">
        <v>307</v>
      </c>
      <c r="AO7561" t="s">
        <v>307</v>
      </c>
      <c r="AP7561" t="s">
        <v>307</v>
      </c>
      <c r="AQ7561" t="s">
        <v>307</v>
      </c>
      <c r="AR7561" t="s">
        <v>307</v>
      </c>
      <c r="AS7561" t="s">
        <v>307</v>
      </c>
    </row>
    <row r="7562" spans="1:45" x14ac:dyDescent="0.25">
      <c r="A7562">
        <v>1000</v>
      </c>
      <c r="B7562" t="s">
        <v>301</v>
      </c>
      <c r="C7562" t="s">
        <v>37</v>
      </c>
      <c r="D7562" t="s">
        <v>47</v>
      </c>
      <c r="E7562" t="s">
        <v>307</v>
      </c>
      <c r="F7562" t="s">
        <v>307</v>
      </c>
      <c r="G7562" t="s">
        <v>307</v>
      </c>
      <c r="H7562" t="s">
        <v>307</v>
      </c>
      <c r="I7562" t="s">
        <v>307</v>
      </c>
      <c r="J7562" t="s">
        <v>307</v>
      </c>
      <c r="K7562" t="s">
        <v>307</v>
      </c>
      <c r="L7562" t="s">
        <v>307</v>
      </c>
      <c r="M7562" t="s">
        <v>307</v>
      </c>
      <c r="N7562" t="s">
        <v>307</v>
      </c>
      <c r="O7562" t="s">
        <v>307</v>
      </c>
      <c r="P7562" t="s">
        <v>307</v>
      </c>
      <c r="Q7562" t="s">
        <v>307</v>
      </c>
      <c r="R7562" t="s">
        <v>307</v>
      </c>
      <c r="S7562" t="s">
        <v>307</v>
      </c>
      <c r="T7562" t="s">
        <v>307</v>
      </c>
      <c r="U7562" t="s">
        <v>307</v>
      </c>
      <c r="V7562" t="s">
        <v>307</v>
      </c>
      <c r="W7562" t="s">
        <v>307</v>
      </c>
      <c r="X7562" t="s">
        <v>307</v>
      </c>
      <c r="Y7562" t="s">
        <v>307</v>
      </c>
      <c r="Z7562" t="s">
        <v>307</v>
      </c>
      <c r="AA7562" t="s">
        <v>307</v>
      </c>
      <c r="AB7562" t="s">
        <v>307</v>
      </c>
      <c r="AC7562" t="s">
        <v>307</v>
      </c>
      <c r="AD7562" t="s">
        <v>307</v>
      </c>
      <c r="AE7562" t="s">
        <v>307</v>
      </c>
      <c r="AF7562" t="s">
        <v>307</v>
      </c>
      <c r="AG7562" t="s">
        <v>307</v>
      </c>
      <c r="AH7562" t="s">
        <v>307</v>
      </c>
      <c r="AI7562" t="s">
        <v>307</v>
      </c>
      <c r="AJ7562" t="s">
        <v>307</v>
      </c>
      <c r="AK7562" t="s">
        <v>307</v>
      </c>
      <c r="AL7562" t="s">
        <v>307</v>
      </c>
      <c r="AM7562" t="s">
        <v>307</v>
      </c>
      <c r="AN7562" t="s">
        <v>307</v>
      </c>
      <c r="AO7562" t="s">
        <v>307</v>
      </c>
      <c r="AP7562" t="s">
        <v>307</v>
      </c>
      <c r="AQ7562" t="s">
        <v>307</v>
      </c>
      <c r="AR7562" t="s">
        <v>307</v>
      </c>
      <c r="AS7562" t="s">
        <v>307</v>
      </c>
    </row>
    <row r="7563" spans="1:45" x14ac:dyDescent="0.25">
      <c r="A7563">
        <v>1000</v>
      </c>
      <c r="B7563" t="s">
        <v>301</v>
      </c>
      <c r="C7563" t="s">
        <v>37</v>
      </c>
      <c r="D7563" t="s">
        <v>48</v>
      </c>
      <c r="E7563" t="s">
        <v>307</v>
      </c>
      <c r="F7563" t="s">
        <v>307</v>
      </c>
      <c r="G7563" t="s">
        <v>307</v>
      </c>
      <c r="H7563" t="s">
        <v>307</v>
      </c>
      <c r="I7563" t="s">
        <v>307</v>
      </c>
      <c r="J7563" t="s">
        <v>307</v>
      </c>
      <c r="K7563" t="s">
        <v>307</v>
      </c>
      <c r="L7563" t="s">
        <v>307</v>
      </c>
      <c r="M7563" t="s">
        <v>307</v>
      </c>
      <c r="N7563" t="s">
        <v>307</v>
      </c>
      <c r="O7563" t="s">
        <v>307</v>
      </c>
      <c r="P7563" t="s">
        <v>307</v>
      </c>
      <c r="Q7563" t="s">
        <v>307</v>
      </c>
      <c r="R7563" t="s">
        <v>307</v>
      </c>
      <c r="S7563" t="s">
        <v>307</v>
      </c>
      <c r="T7563" t="s">
        <v>307</v>
      </c>
      <c r="U7563" t="s">
        <v>307</v>
      </c>
      <c r="V7563" t="s">
        <v>307</v>
      </c>
      <c r="W7563" t="s">
        <v>307</v>
      </c>
      <c r="X7563" t="s">
        <v>307</v>
      </c>
      <c r="Y7563" t="s">
        <v>307</v>
      </c>
      <c r="Z7563" t="s">
        <v>307</v>
      </c>
      <c r="AA7563" t="s">
        <v>307</v>
      </c>
      <c r="AB7563" t="s">
        <v>307</v>
      </c>
      <c r="AC7563" t="s">
        <v>307</v>
      </c>
      <c r="AD7563" t="s">
        <v>307</v>
      </c>
      <c r="AE7563" t="s">
        <v>307</v>
      </c>
      <c r="AF7563" t="s">
        <v>307</v>
      </c>
      <c r="AG7563" t="s">
        <v>307</v>
      </c>
      <c r="AH7563" t="s">
        <v>307</v>
      </c>
      <c r="AI7563" t="s">
        <v>307</v>
      </c>
      <c r="AJ7563" t="s">
        <v>307</v>
      </c>
      <c r="AK7563" t="s">
        <v>307</v>
      </c>
      <c r="AL7563" t="s">
        <v>307</v>
      </c>
      <c r="AM7563" t="s">
        <v>307</v>
      </c>
      <c r="AN7563" t="s">
        <v>307</v>
      </c>
      <c r="AO7563" t="s">
        <v>307</v>
      </c>
      <c r="AP7563" t="s">
        <v>307</v>
      </c>
      <c r="AQ7563" t="s">
        <v>307</v>
      </c>
      <c r="AR7563" t="s">
        <v>307</v>
      </c>
      <c r="AS7563" t="s">
        <v>307</v>
      </c>
    </row>
    <row r="7564" spans="1:45" x14ac:dyDescent="0.25">
      <c r="A7564">
        <v>1000</v>
      </c>
      <c r="B7564" t="s">
        <v>301</v>
      </c>
      <c r="C7564" t="s">
        <v>37</v>
      </c>
      <c r="D7564" t="s">
        <v>49</v>
      </c>
      <c r="E7564" t="s">
        <v>307</v>
      </c>
      <c r="F7564" t="s">
        <v>307</v>
      </c>
      <c r="G7564" t="s">
        <v>307</v>
      </c>
      <c r="H7564" t="s">
        <v>307</v>
      </c>
      <c r="I7564" t="s">
        <v>307</v>
      </c>
      <c r="J7564" t="s">
        <v>307</v>
      </c>
      <c r="K7564" t="s">
        <v>307</v>
      </c>
      <c r="L7564" t="s">
        <v>307</v>
      </c>
      <c r="M7564" t="s">
        <v>307</v>
      </c>
      <c r="N7564" t="s">
        <v>307</v>
      </c>
      <c r="O7564" t="s">
        <v>307</v>
      </c>
      <c r="P7564" t="s">
        <v>307</v>
      </c>
      <c r="Q7564" t="s">
        <v>307</v>
      </c>
      <c r="R7564" t="s">
        <v>307</v>
      </c>
      <c r="S7564" t="s">
        <v>307</v>
      </c>
      <c r="T7564" t="s">
        <v>307</v>
      </c>
      <c r="U7564" t="s">
        <v>307</v>
      </c>
      <c r="V7564" t="s">
        <v>307</v>
      </c>
      <c r="W7564" t="s">
        <v>307</v>
      </c>
      <c r="X7564" t="s">
        <v>307</v>
      </c>
      <c r="Y7564" t="s">
        <v>307</v>
      </c>
      <c r="Z7564" t="s">
        <v>307</v>
      </c>
      <c r="AA7564" t="s">
        <v>307</v>
      </c>
      <c r="AB7564" t="s">
        <v>307</v>
      </c>
      <c r="AC7564" t="s">
        <v>307</v>
      </c>
      <c r="AD7564" t="s">
        <v>307</v>
      </c>
      <c r="AE7564" t="s">
        <v>307</v>
      </c>
      <c r="AF7564" t="s">
        <v>307</v>
      </c>
      <c r="AG7564" t="s">
        <v>307</v>
      </c>
      <c r="AH7564" t="s">
        <v>307</v>
      </c>
      <c r="AI7564" t="s">
        <v>307</v>
      </c>
      <c r="AJ7564" t="s">
        <v>307</v>
      </c>
      <c r="AK7564" t="s">
        <v>307</v>
      </c>
      <c r="AL7564" t="s">
        <v>307</v>
      </c>
      <c r="AM7564" t="s">
        <v>307</v>
      </c>
      <c r="AN7564" t="s">
        <v>307</v>
      </c>
      <c r="AO7564" t="s">
        <v>307</v>
      </c>
      <c r="AP7564" t="s">
        <v>307</v>
      </c>
      <c r="AQ7564" t="s">
        <v>307</v>
      </c>
      <c r="AR7564" t="s">
        <v>307</v>
      </c>
      <c r="AS7564" t="s">
        <v>307</v>
      </c>
    </row>
    <row r="7565" spans="1:45" x14ac:dyDescent="0.25">
      <c r="A7565">
        <v>1000</v>
      </c>
      <c r="B7565" t="s">
        <v>301</v>
      </c>
      <c r="C7565" t="s">
        <v>476</v>
      </c>
      <c r="D7565" t="s">
        <v>48</v>
      </c>
      <c r="E7565" t="s">
        <v>307</v>
      </c>
      <c r="F7565" t="s">
        <v>307</v>
      </c>
      <c r="G7565" t="s">
        <v>307</v>
      </c>
    </row>
    <row r="7566" spans="1:45" x14ac:dyDescent="0.25">
      <c r="A7566">
        <v>1000</v>
      </c>
      <c r="B7566" t="s">
        <v>301</v>
      </c>
      <c r="C7566" t="s">
        <v>477</v>
      </c>
      <c r="D7566" t="s">
        <v>48</v>
      </c>
      <c r="E7566" t="s">
        <v>307</v>
      </c>
      <c r="F7566" t="s">
        <v>307</v>
      </c>
      <c r="G7566" t="s">
        <v>307</v>
      </c>
    </row>
    <row r="7567" spans="1:45" x14ac:dyDescent="0.25">
      <c r="A7567">
        <v>1000</v>
      </c>
      <c r="B7567" t="s">
        <v>301</v>
      </c>
      <c r="C7567" t="s">
        <v>45</v>
      </c>
      <c r="D7567" t="s">
        <v>63</v>
      </c>
      <c r="E7567" t="s">
        <v>307</v>
      </c>
      <c r="F7567" t="s">
        <v>307</v>
      </c>
      <c r="G7567" t="s">
        <v>307</v>
      </c>
      <c r="H7567" t="s">
        <v>307</v>
      </c>
      <c r="I7567" t="s">
        <v>307</v>
      </c>
      <c r="J7567" t="s">
        <v>307</v>
      </c>
      <c r="K7567" t="s">
        <v>307</v>
      </c>
      <c r="L7567" t="s">
        <v>307</v>
      </c>
      <c r="M7567" t="s">
        <v>307</v>
      </c>
      <c r="N7567" t="s">
        <v>307</v>
      </c>
      <c r="O7567" t="s">
        <v>307</v>
      </c>
      <c r="P7567" t="s">
        <v>307</v>
      </c>
      <c r="Q7567" t="s">
        <v>307</v>
      </c>
      <c r="R7567" t="s">
        <v>307</v>
      </c>
      <c r="S7567" t="s">
        <v>307</v>
      </c>
      <c r="T7567" t="s">
        <v>307</v>
      </c>
      <c r="U7567" t="s">
        <v>307</v>
      </c>
      <c r="V7567" t="s">
        <v>307</v>
      </c>
      <c r="W7567" t="s">
        <v>307</v>
      </c>
    </row>
    <row r="7568" spans="1:45" x14ac:dyDescent="0.25">
      <c r="A7568">
        <v>1000</v>
      </c>
      <c r="B7568" t="s">
        <v>301</v>
      </c>
      <c r="C7568" t="s">
        <v>45</v>
      </c>
      <c r="D7568" t="s">
        <v>64</v>
      </c>
      <c r="E7568" t="s">
        <v>307</v>
      </c>
      <c r="F7568" t="s">
        <v>307</v>
      </c>
      <c r="G7568" t="s">
        <v>307</v>
      </c>
      <c r="H7568" t="s">
        <v>307</v>
      </c>
      <c r="I7568" t="s">
        <v>307</v>
      </c>
      <c r="J7568" t="s">
        <v>307</v>
      </c>
      <c r="K7568" t="s">
        <v>307</v>
      </c>
      <c r="L7568" t="s">
        <v>307</v>
      </c>
      <c r="M7568" t="s">
        <v>307</v>
      </c>
      <c r="N7568" t="s">
        <v>307</v>
      </c>
      <c r="O7568" t="s">
        <v>307</v>
      </c>
      <c r="P7568" t="s">
        <v>307</v>
      </c>
      <c r="Q7568" t="s">
        <v>307</v>
      </c>
      <c r="R7568" t="s">
        <v>307</v>
      </c>
      <c r="S7568" t="s">
        <v>307</v>
      </c>
      <c r="T7568" t="s">
        <v>307</v>
      </c>
      <c r="U7568" t="s">
        <v>307</v>
      </c>
      <c r="V7568" t="s">
        <v>307</v>
      </c>
      <c r="W7568" t="s">
        <v>307</v>
      </c>
    </row>
    <row r="7569" spans="1:42" x14ac:dyDescent="0.25">
      <c r="A7569">
        <v>1000</v>
      </c>
      <c r="B7569" t="s">
        <v>301</v>
      </c>
      <c r="C7569" t="s">
        <v>40</v>
      </c>
      <c r="D7569" t="s">
        <v>52</v>
      </c>
      <c r="E7569" t="s">
        <v>307</v>
      </c>
      <c r="F7569" t="s">
        <v>307</v>
      </c>
      <c r="G7569" t="s">
        <v>307</v>
      </c>
      <c r="H7569" t="s">
        <v>307</v>
      </c>
      <c r="I7569" t="s">
        <v>307</v>
      </c>
      <c r="J7569" t="s">
        <v>307</v>
      </c>
      <c r="K7569" t="s">
        <v>307</v>
      </c>
      <c r="L7569" t="s">
        <v>307</v>
      </c>
      <c r="M7569" t="s">
        <v>307</v>
      </c>
      <c r="N7569" t="s">
        <v>307</v>
      </c>
      <c r="O7569" t="s">
        <v>307</v>
      </c>
      <c r="P7569" t="s">
        <v>307</v>
      </c>
      <c r="Q7569" t="s">
        <v>307</v>
      </c>
      <c r="R7569" t="s">
        <v>307</v>
      </c>
      <c r="S7569" t="s">
        <v>307</v>
      </c>
      <c r="T7569" t="s">
        <v>307</v>
      </c>
      <c r="U7569" t="s">
        <v>307</v>
      </c>
      <c r="V7569" t="s">
        <v>307</v>
      </c>
      <c r="W7569" t="s">
        <v>307</v>
      </c>
      <c r="X7569" t="s">
        <v>307</v>
      </c>
      <c r="Y7569" t="s">
        <v>307</v>
      </c>
      <c r="Z7569" t="s">
        <v>307</v>
      </c>
    </row>
    <row r="7570" spans="1:42" x14ac:dyDescent="0.25">
      <c r="A7570">
        <v>1000</v>
      </c>
      <c r="B7570" t="s">
        <v>301</v>
      </c>
      <c r="C7570" t="s">
        <v>40</v>
      </c>
      <c r="D7570" t="s">
        <v>53</v>
      </c>
      <c r="E7570" t="s">
        <v>307</v>
      </c>
      <c r="F7570" t="s">
        <v>307</v>
      </c>
      <c r="G7570" t="s">
        <v>307</v>
      </c>
      <c r="H7570" t="s">
        <v>307</v>
      </c>
      <c r="I7570" t="s">
        <v>307</v>
      </c>
      <c r="J7570" t="s">
        <v>307</v>
      </c>
      <c r="K7570" t="s">
        <v>307</v>
      </c>
      <c r="L7570" t="s">
        <v>307</v>
      </c>
      <c r="M7570" t="s">
        <v>307</v>
      </c>
      <c r="N7570" t="s">
        <v>307</v>
      </c>
      <c r="O7570" t="s">
        <v>307</v>
      </c>
      <c r="P7570" t="s">
        <v>307</v>
      </c>
      <c r="Q7570" t="s">
        <v>307</v>
      </c>
      <c r="R7570" t="s">
        <v>307</v>
      </c>
      <c r="S7570" t="s">
        <v>307</v>
      </c>
      <c r="T7570" t="s">
        <v>307</v>
      </c>
      <c r="U7570" t="s">
        <v>307</v>
      </c>
      <c r="V7570" t="s">
        <v>307</v>
      </c>
      <c r="W7570" t="s">
        <v>307</v>
      </c>
      <c r="X7570" t="s">
        <v>307</v>
      </c>
      <c r="Y7570" t="s">
        <v>307</v>
      </c>
      <c r="Z7570" t="s">
        <v>307</v>
      </c>
    </row>
    <row r="7571" spans="1:42" x14ac:dyDescent="0.25">
      <c r="A7571">
        <v>1000</v>
      </c>
      <c r="B7571" t="s">
        <v>301</v>
      </c>
      <c r="C7571" t="s">
        <v>39</v>
      </c>
      <c r="D7571" t="s">
        <v>50</v>
      </c>
      <c r="E7571" t="s">
        <v>307</v>
      </c>
      <c r="F7571" t="s">
        <v>307</v>
      </c>
      <c r="G7571" t="s">
        <v>307</v>
      </c>
      <c r="H7571" t="s">
        <v>307</v>
      </c>
      <c r="I7571" t="s">
        <v>307</v>
      </c>
      <c r="J7571" t="s">
        <v>307</v>
      </c>
      <c r="K7571" t="s">
        <v>307</v>
      </c>
      <c r="L7571" t="s">
        <v>307</v>
      </c>
      <c r="M7571" t="s">
        <v>307</v>
      </c>
      <c r="N7571" t="s">
        <v>307</v>
      </c>
      <c r="O7571" t="s">
        <v>307</v>
      </c>
      <c r="P7571" t="s">
        <v>307</v>
      </c>
      <c r="Q7571" t="s">
        <v>307</v>
      </c>
      <c r="R7571" t="s">
        <v>307</v>
      </c>
      <c r="S7571" t="s">
        <v>307</v>
      </c>
      <c r="T7571" t="s">
        <v>307</v>
      </c>
      <c r="U7571" t="s">
        <v>307</v>
      </c>
      <c r="V7571" t="s">
        <v>307</v>
      </c>
      <c r="W7571" t="s">
        <v>307</v>
      </c>
      <c r="X7571" t="s">
        <v>307</v>
      </c>
      <c r="Y7571" t="s">
        <v>307</v>
      </c>
      <c r="Z7571" t="s">
        <v>307</v>
      </c>
      <c r="AA7571" t="s">
        <v>307</v>
      </c>
      <c r="AB7571" t="s">
        <v>307</v>
      </c>
      <c r="AC7571" t="s">
        <v>307</v>
      </c>
      <c r="AD7571" t="s">
        <v>307</v>
      </c>
      <c r="AE7571" t="s">
        <v>307</v>
      </c>
      <c r="AF7571" t="s">
        <v>307</v>
      </c>
      <c r="AG7571" t="s">
        <v>307</v>
      </c>
      <c r="AH7571" t="s">
        <v>307</v>
      </c>
      <c r="AI7571" t="s">
        <v>307</v>
      </c>
      <c r="AJ7571" t="s">
        <v>307</v>
      </c>
      <c r="AK7571" t="s">
        <v>307</v>
      </c>
      <c r="AL7571" t="s">
        <v>307</v>
      </c>
      <c r="AM7571" t="s">
        <v>307</v>
      </c>
      <c r="AN7571" t="s">
        <v>307</v>
      </c>
      <c r="AO7571" t="s">
        <v>307</v>
      </c>
      <c r="AP7571" t="s">
        <v>307</v>
      </c>
    </row>
    <row r="7572" spans="1:42" x14ac:dyDescent="0.25">
      <c r="A7572">
        <v>1000</v>
      </c>
      <c r="B7572" t="s">
        <v>301</v>
      </c>
      <c r="C7572" t="s">
        <v>39</v>
      </c>
      <c r="D7572" t="s">
        <v>48</v>
      </c>
      <c r="E7572" t="s">
        <v>307</v>
      </c>
      <c r="F7572" t="s">
        <v>307</v>
      </c>
      <c r="G7572" t="s">
        <v>307</v>
      </c>
      <c r="H7572" t="s">
        <v>307</v>
      </c>
      <c r="I7572" t="s">
        <v>307</v>
      </c>
      <c r="J7572" t="s">
        <v>307</v>
      </c>
      <c r="K7572" t="s">
        <v>307</v>
      </c>
      <c r="L7572" t="s">
        <v>307</v>
      </c>
      <c r="M7572" t="s">
        <v>307</v>
      </c>
      <c r="N7572" t="s">
        <v>307</v>
      </c>
      <c r="O7572" t="s">
        <v>307</v>
      </c>
      <c r="P7572" t="s">
        <v>307</v>
      </c>
      <c r="Q7572" t="s">
        <v>307</v>
      </c>
      <c r="R7572" t="s">
        <v>307</v>
      </c>
      <c r="S7572" t="s">
        <v>307</v>
      </c>
      <c r="T7572" t="s">
        <v>307</v>
      </c>
      <c r="U7572" t="s">
        <v>307</v>
      </c>
      <c r="V7572" t="s">
        <v>307</v>
      </c>
      <c r="W7572" t="s">
        <v>307</v>
      </c>
      <c r="X7572" t="s">
        <v>307</v>
      </c>
      <c r="Y7572" t="s">
        <v>307</v>
      </c>
      <c r="Z7572" t="s">
        <v>307</v>
      </c>
      <c r="AA7572" t="s">
        <v>307</v>
      </c>
      <c r="AB7572" t="s">
        <v>307</v>
      </c>
      <c r="AC7572" t="s">
        <v>307</v>
      </c>
      <c r="AD7572" t="s">
        <v>307</v>
      </c>
      <c r="AE7572" t="s">
        <v>307</v>
      </c>
      <c r="AF7572" t="s">
        <v>307</v>
      </c>
      <c r="AG7572" t="s">
        <v>307</v>
      </c>
      <c r="AH7572" t="s">
        <v>307</v>
      </c>
      <c r="AI7572" t="s">
        <v>307</v>
      </c>
      <c r="AJ7572" t="s">
        <v>307</v>
      </c>
      <c r="AK7572" t="s">
        <v>307</v>
      </c>
      <c r="AL7572" t="s">
        <v>307</v>
      </c>
      <c r="AM7572" t="s">
        <v>307</v>
      </c>
      <c r="AN7572" t="s">
        <v>307</v>
      </c>
      <c r="AO7572" t="s">
        <v>307</v>
      </c>
      <c r="AP7572" t="s">
        <v>307</v>
      </c>
    </row>
    <row r="7573" spans="1:42" x14ac:dyDescent="0.25">
      <c r="A7573">
        <v>1000</v>
      </c>
      <c r="B7573" t="s">
        <v>301</v>
      </c>
      <c r="C7573" t="s">
        <v>39</v>
      </c>
      <c r="D7573" t="s">
        <v>51</v>
      </c>
      <c r="E7573" t="s">
        <v>307</v>
      </c>
      <c r="F7573" t="s">
        <v>307</v>
      </c>
      <c r="G7573" t="s">
        <v>307</v>
      </c>
      <c r="H7573" t="s">
        <v>307</v>
      </c>
      <c r="I7573" t="s">
        <v>307</v>
      </c>
      <c r="J7573" t="s">
        <v>307</v>
      </c>
      <c r="K7573" t="s">
        <v>307</v>
      </c>
      <c r="L7573" t="s">
        <v>307</v>
      </c>
      <c r="M7573" t="s">
        <v>307</v>
      </c>
      <c r="N7573" t="s">
        <v>307</v>
      </c>
      <c r="O7573" t="s">
        <v>307</v>
      </c>
      <c r="P7573" t="s">
        <v>307</v>
      </c>
      <c r="Q7573" t="s">
        <v>307</v>
      </c>
      <c r="R7573" t="s">
        <v>307</v>
      </c>
      <c r="S7573" t="s">
        <v>307</v>
      </c>
      <c r="T7573" t="s">
        <v>307</v>
      </c>
      <c r="U7573" t="s">
        <v>307</v>
      </c>
      <c r="V7573" t="s">
        <v>307</v>
      </c>
      <c r="W7573" t="s">
        <v>307</v>
      </c>
      <c r="X7573" t="s">
        <v>307</v>
      </c>
      <c r="Y7573" t="s">
        <v>307</v>
      </c>
      <c r="Z7573" t="s">
        <v>307</v>
      </c>
      <c r="AA7573" t="s">
        <v>307</v>
      </c>
      <c r="AB7573" t="s">
        <v>307</v>
      </c>
      <c r="AC7573" t="s">
        <v>307</v>
      </c>
      <c r="AD7573" t="s">
        <v>307</v>
      </c>
      <c r="AE7573" t="s">
        <v>307</v>
      </c>
      <c r="AF7573" t="s">
        <v>307</v>
      </c>
      <c r="AG7573" t="s">
        <v>307</v>
      </c>
      <c r="AH7573" t="s">
        <v>307</v>
      </c>
      <c r="AI7573" t="s">
        <v>307</v>
      </c>
      <c r="AJ7573" t="s">
        <v>307</v>
      </c>
      <c r="AK7573" t="s">
        <v>307</v>
      </c>
      <c r="AL7573" t="s">
        <v>307</v>
      </c>
      <c r="AM7573" t="s">
        <v>307</v>
      </c>
      <c r="AN7573" t="s">
        <v>307</v>
      </c>
      <c r="AO7573" t="s">
        <v>307</v>
      </c>
      <c r="AP7573" t="s">
        <v>307</v>
      </c>
    </row>
    <row r="7574" spans="1:42" x14ac:dyDescent="0.25">
      <c r="A7574">
        <v>1000</v>
      </c>
      <c r="B7574" t="s">
        <v>301</v>
      </c>
      <c r="C7574" t="s">
        <v>46</v>
      </c>
      <c r="D7574" t="s">
        <v>65</v>
      </c>
      <c r="E7574" t="s">
        <v>307</v>
      </c>
      <c r="F7574" t="s">
        <v>307</v>
      </c>
      <c r="G7574" t="s">
        <v>307</v>
      </c>
      <c r="H7574" t="s">
        <v>307</v>
      </c>
      <c r="I7574" t="s">
        <v>307</v>
      </c>
      <c r="J7574" t="s">
        <v>307</v>
      </c>
      <c r="K7574" t="s">
        <v>307</v>
      </c>
      <c r="L7574" t="s">
        <v>307</v>
      </c>
      <c r="M7574" t="s">
        <v>307</v>
      </c>
      <c r="N7574" t="s">
        <v>307</v>
      </c>
      <c r="O7574" t="s">
        <v>307</v>
      </c>
      <c r="P7574" t="s">
        <v>307</v>
      </c>
      <c r="Q7574" t="s">
        <v>307</v>
      </c>
      <c r="R7574" t="s">
        <v>307</v>
      </c>
      <c r="S7574" t="s">
        <v>307</v>
      </c>
      <c r="T7574" t="s">
        <v>307</v>
      </c>
      <c r="U7574" t="s">
        <v>307</v>
      </c>
      <c r="V7574" t="s">
        <v>307</v>
      </c>
      <c r="W7574" t="s">
        <v>307</v>
      </c>
      <c r="X7574" t="s">
        <v>307</v>
      </c>
      <c r="Y7574" t="s">
        <v>307</v>
      </c>
      <c r="Z7574" t="s">
        <v>307</v>
      </c>
    </row>
    <row r="7575" spans="1:42" x14ac:dyDescent="0.25">
      <c r="A7575">
        <v>1000</v>
      </c>
      <c r="B7575" t="s">
        <v>301</v>
      </c>
      <c r="C7575" t="s">
        <v>46</v>
      </c>
      <c r="D7575" t="s">
        <v>66</v>
      </c>
      <c r="E7575" t="s">
        <v>307</v>
      </c>
      <c r="F7575" t="s">
        <v>307</v>
      </c>
      <c r="G7575" t="s">
        <v>307</v>
      </c>
      <c r="H7575" t="s">
        <v>307</v>
      </c>
      <c r="I7575" t="s">
        <v>307</v>
      </c>
      <c r="J7575" t="s">
        <v>307</v>
      </c>
      <c r="K7575" t="s">
        <v>307</v>
      </c>
      <c r="L7575" t="s">
        <v>307</v>
      </c>
      <c r="M7575" t="s">
        <v>307</v>
      </c>
      <c r="N7575" t="s">
        <v>307</v>
      </c>
      <c r="O7575" t="s">
        <v>307</v>
      </c>
      <c r="P7575" t="s">
        <v>307</v>
      </c>
      <c r="Q7575" t="s">
        <v>307</v>
      </c>
      <c r="R7575" t="s">
        <v>307</v>
      </c>
      <c r="S7575" t="s">
        <v>307</v>
      </c>
      <c r="T7575" t="s">
        <v>307</v>
      </c>
      <c r="U7575" t="s">
        <v>307</v>
      </c>
      <c r="V7575" t="s">
        <v>307</v>
      </c>
      <c r="W7575" t="s">
        <v>307</v>
      </c>
      <c r="X7575" t="s">
        <v>307</v>
      </c>
      <c r="Y7575" t="s">
        <v>307</v>
      </c>
      <c r="Z7575" t="s">
        <v>307</v>
      </c>
    </row>
    <row r="7576" spans="1:42" x14ac:dyDescent="0.25">
      <c r="A7576">
        <v>1000</v>
      </c>
      <c r="B7576" t="s">
        <v>301</v>
      </c>
      <c r="C7576" t="s">
        <v>46</v>
      </c>
      <c r="D7576" t="s">
        <v>67</v>
      </c>
      <c r="E7576" t="s">
        <v>307</v>
      </c>
      <c r="F7576" t="s">
        <v>307</v>
      </c>
      <c r="G7576" t="s">
        <v>307</v>
      </c>
      <c r="H7576" t="s">
        <v>307</v>
      </c>
      <c r="I7576" t="s">
        <v>307</v>
      </c>
      <c r="J7576" t="s">
        <v>307</v>
      </c>
      <c r="K7576" t="s">
        <v>307</v>
      </c>
      <c r="L7576" t="s">
        <v>307</v>
      </c>
      <c r="M7576" t="s">
        <v>307</v>
      </c>
      <c r="N7576" t="s">
        <v>307</v>
      </c>
      <c r="O7576" t="s">
        <v>307</v>
      </c>
      <c r="P7576" t="s">
        <v>307</v>
      </c>
      <c r="Q7576" t="s">
        <v>307</v>
      </c>
      <c r="R7576" t="s">
        <v>307</v>
      </c>
      <c r="S7576" t="s">
        <v>307</v>
      </c>
      <c r="T7576" t="s">
        <v>307</v>
      </c>
      <c r="U7576" t="s">
        <v>307</v>
      </c>
      <c r="V7576" t="s">
        <v>307</v>
      </c>
      <c r="W7576" t="s">
        <v>307</v>
      </c>
      <c r="X7576" t="s">
        <v>307</v>
      </c>
      <c r="Y7576" t="s">
        <v>307</v>
      </c>
      <c r="Z7576" t="s">
        <v>307</v>
      </c>
    </row>
    <row r="7577" spans="1:42" x14ac:dyDescent="0.25">
      <c r="A7577">
        <v>1000</v>
      </c>
      <c r="B7577" t="s">
        <v>301</v>
      </c>
      <c r="C7577" t="s">
        <v>46</v>
      </c>
      <c r="D7577" t="s">
        <v>68</v>
      </c>
      <c r="E7577" t="s">
        <v>307</v>
      </c>
      <c r="F7577" t="s">
        <v>307</v>
      </c>
      <c r="G7577" t="s">
        <v>307</v>
      </c>
      <c r="H7577" t="s">
        <v>307</v>
      </c>
      <c r="I7577" t="s">
        <v>307</v>
      </c>
      <c r="J7577" t="s">
        <v>307</v>
      </c>
      <c r="K7577" t="s">
        <v>307</v>
      </c>
      <c r="L7577" t="s">
        <v>307</v>
      </c>
      <c r="M7577" t="s">
        <v>307</v>
      </c>
      <c r="N7577" t="s">
        <v>307</v>
      </c>
      <c r="O7577" t="s">
        <v>307</v>
      </c>
      <c r="P7577" t="s">
        <v>307</v>
      </c>
      <c r="Q7577" t="s">
        <v>307</v>
      </c>
      <c r="R7577" t="s">
        <v>307</v>
      </c>
      <c r="S7577" t="s">
        <v>307</v>
      </c>
      <c r="T7577" t="s">
        <v>307</v>
      </c>
      <c r="U7577" t="s">
        <v>307</v>
      </c>
      <c r="V7577" t="s">
        <v>307</v>
      </c>
      <c r="W7577" t="s">
        <v>307</v>
      </c>
      <c r="X7577" t="s">
        <v>307</v>
      </c>
      <c r="Y7577" t="s">
        <v>307</v>
      </c>
      <c r="Z7577" t="s">
        <v>307</v>
      </c>
    </row>
    <row r="7578" spans="1:42" x14ac:dyDescent="0.25">
      <c r="A7578">
        <v>1000</v>
      </c>
      <c r="B7578" t="s">
        <v>301</v>
      </c>
      <c r="C7578" t="s">
        <v>46</v>
      </c>
      <c r="D7578" t="s">
        <v>69</v>
      </c>
      <c r="E7578" t="s">
        <v>307</v>
      </c>
      <c r="F7578" t="s">
        <v>307</v>
      </c>
      <c r="G7578" t="s">
        <v>307</v>
      </c>
      <c r="H7578" t="s">
        <v>307</v>
      </c>
      <c r="I7578" t="s">
        <v>307</v>
      </c>
      <c r="J7578" t="s">
        <v>307</v>
      </c>
      <c r="K7578" t="s">
        <v>307</v>
      </c>
      <c r="L7578" t="s">
        <v>307</v>
      </c>
      <c r="M7578" t="s">
        <v>307</v>
      </c>
      <c r="N7578" t="s">
        <v>307</v>
      </c>
      <c r="O7578" t="s">
        <v>307</v>
      </c>
      <c r="P7578" t="s">
        <v>307</v>
      </c>
      <c r="Q7578" t="s">
        <v>307</v>
      </c>
      <c r="R7578" t="s">
        <v>307</v>
      </c>
      <c r="S7578" t="s">
        <v>307</v>
      </c>
      <c r="T7578" t="s">
        <v>307</v>
      </c>
      <c r="U7578" t="s">
        <v>307</v>
      </c>
      <c r="V7578" t="s">
        <v>307</v>
      </c>
      <c r="W7578" t="s">
        <v>307</v>
      </c>
      <c r="X7578" t="s">
        <v>307</v>
      </c>
      <c r="Y7578" t="s">
        <v>307</v>
      </c>
      <c r="Z7578" t="s">
        <v>307</v>
      </c>
    </row>
    <row r="7579" spans="1:42" x14ac:dyDescent="0.25">
      <c r="A7579">
        <v>1000</v>
      </c>
      <c r="B7579" t="s">
        <v>301</v>
      </c>
      <c r="C7579" t="s">
        <v>46</v>
      </c>
      <c r="D7579" t="s">
        <v>70</v>
      </c>
      <c r="E7579" t="s">
        <v>307</v>
      </c>
      <c r="F7579" t="s">
        <v>307</v>
      </c>
      <c r="G7579" t="s">
        <v>307</v>
      </c>
      <c r="H7579" t="s">
        <v>307</v>
      </c>
      <c r="I7579" t="s">
        <v>307</v>
      </c>
      <c r="J7579" t="s">
        <v>307</v>
      </c>
      <c r="K7579" t="s">
        <v>307</v>
      </c>
      <c r="L7579" t="s">
        <v>307</v>
      </c>
      <c r="M7579" t="s">
        <v>307</v>
      </c>
      <c r="N7579" t="s">
        <v>307</v>
      </c>
      <c r="O7579" t="s">
        <v>307</v>
      </c>
      <c r="P7579" t="s">
        <v>307</v>
      </c>
      <c r="Q7579" t="s">
        <v>307</v>
      </c>
      <c r="R7579" t="s">
        <v>307</v>
      </c>
      <c r="S7579" t="s">
        <v>307</v>
      </c>
      <c r="T7579" t="s">
        <v>307</v>
      </c>
      <c r="U7579" t="s">
        <v>307</v>
      </c>
      <c r="V7579" t="s">
        <v>307</v>
      </c>
      <c r="W7579" t="s">
        <v>307</v>
      </c>
      <c r="X7579" t="s">
        <v>307</v>
      </c>
      <c r="Y7579" t="s">
        <v>307</v>
      </c>
      <c r="Z7579" t="s">
        <v>307</v>
      </c>
    </row>
    <row r="7580" spans="1:42" x14ac:dyDescent="0.25">
      <c r="A7580">
        <v>1000</v>
      </c>
      <c r="B7580" t="s">
        <v>301</v>
      </c>
      <c r="C7580" t="s">
        <v>46</v>
      </c>
      <c r="D7580" t="s">
        <v>71</v>
      </c>
      <c r="E7580" t="s">
        <v>307</v>
      </c>
      <c r="F7580" t="s">
        <v>307</v>
      </c>
      <c r="G7580" t="s">
        <v>307</v>
      </c>
      <c r="H7580" t="s">
        <v>307</v>
      </c>
      <c r="I7580" t="s">
        <v>307</v>
      </c>
      <c r="J7580" t="s">
        <v>307</v>
      </c>
      <c r="K7580" t="s">
        <v>307</v>
      </c>
      <c r="L7580" t="s">
        <v>307</v>
      </c>
      <c r="M7580" t="s">
        <v>307</v>
      </c>
      <c r="N7580" t="s">
        <v>307</v>
      </c>
      <c r="O7580" t="s">
        <v>307</v>
      </c>
      <c r="P7580" t="s">
        <v>307</v>
      </c>
      <c r="Q7580" t="s">
        <v>307</v>
      </c>
      <c r="R7580" t="s">
        <v>307</v>
      </c>
      <c r="S7580" t="s">
        <v>307</v>
      </c>
      <c r="T7580" t="s">
        <v>307</v>
      </c>
      <c r="U7580" t="s">
        <v>307</v>
      </c>
      <c r="V7580" t="s">
        <v>307</v>
      </c>
      <c r="W7580" t="s">
        <v>307</v>
      </c>
      <c r="X7580" t="s">
        <v>307</v>
      </c>
      <c r="Y7580" t="s">
        <v>307</v>
      </c>
      <c r="Z7580" t="s">
        <v>307</v>
      </c>
    </row>
    <row r="7581" spans="1:42" x14ac:dyDescent="0.25">
      <c r="A7581">
        <v>1000</v>
      </c>
      <c r="B7581" t="s">
        <v>301</v>
      </c>
      <c r="C7581" t="s">
        <v>46</v>
      </c>
      <c r="D7581" t="s">
        <v>72</v>
      </c>
      <c r="E7581" t="s">
        <v>307</v>
      </c>
      <c r="F7581" t="s">
        <v>307</v>
      </c>
      <c r="G7581" t="s">
        <v>307</v>
      </c>
      <c r="H7581" t="s">
        <v>307</v>
      </c>
      <c r="I7581" t="s">
        <v>307</v>
      </c>
      <c r="J7581" t="s">
        <v>307</v>
      </c>
      <c r="K7581" t="s">
        <v>307</v>
      </c>
      <c r="L7581" t="s">
        <v>307</v>
      </c>
      <c r="M7581" t="s">
        <v>307</v>
      </c>
      <c r="N7581" t="s">
        <v>307</v>
      </c>
      <c r="O7581" t="s">
        <v>307</v>
      </c>
      <c r="P7581" t="s">
        <v>307</v>
      </c>
      <c r="Q7581" t="s">
        <v>307</v>
      </c>
      <c r="R7581" t="s">
        <v>307</v>
      </c>
      <c r="S7581" t="s">
        <v>307</v>
      </c>
      <c r="T7581" t="s">
        <v>307</v>
      </c>
      <c r="U7581" t="s">
        <v>307</v>
      </c>
      <c r="V7581" t="s">
        <v>307</v>
      </c>
      <c r="W7581" t="s">
        <v>307</v>
      </c>
      <c r="X7581" t="s">
        <v>307</v>
      </c>
      <c r="Y7581" t="s">
        <v>307</v>
      </c>
      <c r="Z7581" t="s">
        <v>307</v>
      </c>
    </row>
    <row r="7582" spans="1:42" x14ac:dyDescent="0.25">
      <c r="A7582">
        <v>1000</v>
      </c>
      <c r="B7582" t="s">
        <v>301</v>
      </c>
      <c r="C7582" t="s">
        <v>46</v>
      </c>
      <c r="D7582" t="s">
        <v>47</v>
      </c>
      <c r="E7582" t="s">
        <v>307</v>
      </c>
      <c r="F7582" t="s">
        <v>307</v>
      </c>
      <c r="G7582" t="s">
        <v>307</v>
      </c>
      <c r="H7582" t="s">
        <v>307</v>
      </c>
      <c r="I7582" t="s">
        <v>307</v>
      </c>
      <c r="J7582" t="s">
        <v>307</v>
      </c>
      <c r="K7582" t="s">
        <v>307</v>
      </c>
      <c r="L7582" t="s">
        <v>307</v>
      </c>
      <c r="M7582" t="s">
        <v>307</v>
      </c>
      <c r="N7582" t="s">
        <v>307</v>
      </c>
      <c r="O7582" t="s">
        <v>307</v>
      </c>
      <c r="P7582" t="s">
        <v>307</v>
      </c>
      <c r="Q7582" t="s">
        <v>307</v>
      </c>
      <c r="R7582" t="s">
        <v>307</v>
      </c>
      <c r="S7582" t="s">
        <v>307</v>
      </c>
      <c r="T7582" t="s">
        <v>307</v>
      </c>
      <c r="U7582" t="s">
        <v>307</v>
      </c>
      <c r="V7582" t="s">
        <v>307</v>
      </c>
      <c r="W7582" t="s">
        <v>307</v>
      </c>
      <c r="X7582" t="s">
        <v>307</v>
      </c>
      <c r="Y7582" t="s">
        <v>307</v>
      </c>
      <c r="Z7582" t="s">
        <v>307</v>
      </c>
    </row>
    <row r="7583" spans="1:42" x14ac:dyDescent="0.25">
      <c r="A7583">
        <v>1000</v>
      </c>
      <c r="B7583" t="s">
        <v>301</v>
      </c>
      <c r="C7583" t="s">
        <v>46</v>
      </c>
      <c r="D7583" t="s">
        <v>48</v>
      </c>
      <c r="E7583" t="s">
        <v>307</v>
      </c>
      <c r="F7583" t="s">
        <v>307</v>
      </c>
      <c r="G7583" t="s">
        <v>307</v>
      </c>
      <c r="H7583" t="s">
        <v>307</v>
      </c>
      <c r="I7583" t="s">
        <v>307</v>
      </c>
      <c r="J7583" t="s">
        <v>307</v>
      </c>
      <c r="K7583" t="s">
        <v>307</v>
      </c>
      <c r="L7583" t="s">
        <v>307</v>
      </c>
      <c r="M7583" t="s">
        <v>307</v>
      </c>
      <c r="N7583" t="s">
        <v>307</v>
      </c>
      <c r="O7583" t="s">
        <v>307</v>
      </c>
      <c r="P7583" t="s">
        <v>307</v>
      </c>
      <c r="Q7583" t="s">
        <v>307</v>
      </c>
      <c r="R7583" t="s">
        <v>307</v>
      </c>
      <c r="S7583" t="s">
        <v>307</v>
      </c>
      <c r="T7583" t="s">
        <v>307</v>
      </c>
      <c r="U7583" t="s">
        <v>307</v>
      </c>
      <c r="V7583" t="s">
        <v>307</v>
      </c>
      <c r="W7583" t="s">
        <v>307</v>
      </c>
      <c r="X7583" t="s">
        <v>307</v>
      </c>
      <c r="Y7583" t="s">
        <v>307</v>
      </c>
      <c r="Z7583" t="s">
        <v>307</v>
      </c>
    </row>
    <row r="7584" spans="1:42" x14ac:dyDescent="0.25">
      <c r="A7584">
        <v>1000</v>
      </c>
      <c r="B7584" t="s">
        <v>301</v>
      </c>
      <c r="C7584" t="s">
        <v>46</v>
      </c>
      <c r="D7584" t="s">
        <v>49</v>
      </c>
      <c r="E7584" t="s">
        <v>307</v>
      </c>
      <c r="F7584" t="s">
        <v>307</v>
      </c>
      <c r="G7584" t="s">
        <v>307</v>
      </c>
      <c r="H7584" t="s">
        <v>307</v>
      </c>
      <c r="I7584" t="s">
        <v>307</v>
      </c>
      <c r="J7584" t="s">
        <v>307</v>
      </c>
      <c r="K7584" t="s">
        <v>307</v>
      </c>
      <c r="L7584" t="s">
        <v>307</v>
      </c>
      <c r="M7584" t="s">
        <v>307</v>
      </c>
      <c r="N7584" t="s">
        <v>307</v>
      </c>
      <c r="O7584" t="s">
        <v>307</v>
      </c>
      <c r="P7584" t="s">
        <v>307</v>
      </c>
      <c r="Q7584" t="s">
        <v>307</v>
      </c>
      <c r="R7584" t="s">
        <v>307</v>
      </c>
      <c r="S7584" t="s">
        <v>307</v>
      </c>
      <c r="T7584" t="s">
        <v>307</v>
      </c>
      <c r="U7584" t="s">
        <v>307</v>
      </c>
      <c r="V7584" t="s">
        <v>307</v>
      </c>
      <c r="W7584" t="s">
        <v>307</v>
      </c>
      <c r="X7584" t="s">
        <v>307</v>
      </c>
      <c r="Y7584" t="s">
        <v>307</v>
      </c>
      <c r="Z7584" t="s">
        <v>307</v>
      </c>
    </row>
    <row r="7585" spans="1:45" x14ac:dyDescent="0.25">
      <c r="A7585">
        <v>1000</v>
      </c>
      <c r="B7585" t="s">
        <v>301</v>
      </c>
      <c r="C7585" t="s">
        <v>41</v>
      </c>
      <c r="D7585" t="s">
        <v>48</v>
      </c>
      <c r="E7585" t="s">
        <v>307</v>
      </c>
      <c r="F7585" t="s">
        <v>307</v>
      </c>
      <c r="G7585" t="s">
        <v>307</v>
      </c>
      <c r="H7585" t="s">
        <v>307</v>
      </c>
      <c r="I7585" t="s">
        <v>307</v>
      </c>
      <c r="J7585" t="s">
        <v>307</v>
      </c>
      <c r="K7585" t="s">
        <v>307</v>
      </c>
      <c r="L7585" t="s">
        <v>307</v>
      </c>
      <c r="M7585" t="s">
        <v>307</v>
      </c>
      <c r="N7585" t="s">
        <v>307</v>
      </c>
      <c r="O7585" t="s">
        <v>307</v>
      </c>
      <c r="P7585" t="s">
        <v>307</v>
      </c>
      <c r="Q7585" t="s">
        <v>307</v>
      </c>
      <c r="R7585" t="s">
        <v>307</v>
      </c>
      <c r="S7585" t="s">
        <v>307</v>
      </c>
      <c r="T7585" t="s">
        <v>307</v>
      </c>
      <c r="U7585" t="s">
        <v>307</v>
      </c>
      <c r="V7585" t="s">
        <v>307</v>
      </c>
      <c r="W7585" t="s">
        <v>307</v>
      </c>
      <c r="X7585" t="s">
        <v>307</v>
      </c>
      <c r="Y7585" t="s">
        <v>307</v>
      </c>
      <c r="Z7585" t="s">
        <v>307</v>
      </c>
    </row>
    <row r="7586" spans="1:45" x14ac:dyDescent="0.25">
      <c r="A7586">
        <v>1000</v>
      </c>
      <c r="B7586" t="s">
        <v>301</v>
      </c>
      <c r="C7586" t="s">
        <v>459</v>
      </c>
      <c r="D7586" t="s">
        <v>48</v>
      </c>
      <c r="E7586" t="s">
        <v>307</v>
      </c>
      <c r="F7586" t="s">
        <v>307</v>
      </c>
      <c r="G7586" t="s">
        <v>307</v>
      </c>
      <c r="H7586" t="s">
        <v>307</v>
      </c>
      <c r="I7586" t="s">
        <v>307</v>
      </c>
      <c r="J7586" t="s">
        <v>307</v>
      </c>
      <c r="K7586" t="s">
        <v>307</v>
      </c>
      <c r="L7586" t="s">
        <v>307</v>
      </c>
      <c r="M7586" t="s">
        <v>307</v>
      </c>
      <c r="N7586" t="s">
        <v>307</v>
      </c>
      <c r="O7586" t="s">
        <v>307</v>
      </c>
      <c r="P7586" t="s">
        <v>307</v>
      </c>
      <c r="Q7586" t="s">
        <v>307</v>
      </c>
    </row>
    <row r="7587" spans="1:45" x14ac:dyDescent="0.25">
      <c r="A7587">
        <v>1000</v>
      </c>
      <c r="B7587" t="s">
        <v>301</v>
      </c>
      <c r="C7587" t="s">
        <v>304</v>
      </c>
      <c r="D7587" t="s">
        <v>48</v>
      </c>
      <c r="E7587" t="s">
        <v>307</v>
      </c>
      <c r="F7587" t="s">
        <v>307</v>
      </c>
      <c r="G7587" t="s">
        <v>307</v>
      </c>
      <c r="H7587" t="s">
        <v>307</v>
      </c>
      <c r="I7587" t="s">
        <v>307</v>
      </c>
      <c r="J7587" t="s">
        <v>307</v>
      </c>
      <c r="K7587" t="s">
        <v>307</v>
      </c>
      <c r="L7587" t="s">
        <v>307</v>
      </c>
      <c r="M7587" t="s">
        <v>307</v>
      </c>
      <c r="N7587" t="s">
        <v>307</v>
      </c>
      <c r="O7587" t="s">
        <v>307</v>
      </c>
      <c r="P7587" t="s">
        <v>307</v>
      </c>
      <c r="Q7587" t="s">
        <v>307</v>
      </c>
    </row>
    <row r="7588" spans="1:45" x14ac:dyDescent="0.25">
      <c r="A7588">
        <v>1000</v>
      </c>
      <c r="B7588" t="s">
        <v>301</v>
      </c>
      <c r="C7588" t="s">
        <v>433</v>
      </c>
      <c r="D7588" t="s">
        <v>48</v>
      </c>
      <c r="E7588" t="s">
        <v>307</v>
      </c>
      <c r="F7588" t="s">
        <v>307</v>
      </c>
      <c r="G7588" t="s">
        <v>307</v>
      </c>
      <c r="H7588" t="s">
        <v>307</v>
      </c>
      <c r="I7588" t="s">
        <v>307</v>
      </c>
      <c r="J7588" t="s">
        <v>307</v>
      </c>
      <c r="K7588" t="s">
        <v>307</v>
      </c>
      <c r="L7588" t="s">
        <v>307</v>
      </c>
      <c r="M7588" t="s">
        <v>307</v>
      </c>
      <c r="N7588" t="s">
        <v>307</v>
      </c>
      <c r="O7588" t="s">
        <v>307</v>
      </c>
      <c r="P7588" t="s">
        <v>307</v>
      </c>
      <c r="Q7588" t="s">
        <v>307</v>
      </c>
    </row>
    <row r="7589" spans="1:45" x14ac:dyDescent="0.25">
      <c r="A7589">
        <v>1000</v>
      </c>
      <c r="B7589" t="s">
        <v>301</v>
      </c>
      <c r="C7589" t="s">
        <v>305</v>
      </c>
      <c r="D7589" t="s">
        <v>48</v>
      </c>
      <c r="E7589" t="s">
        <v>307</v>
      </c>
      <c r="F7589" t="s">
        <v>307</v>
      </c>
      <c r="G7589" t="s">
        <v>307</v>
      </c>
      <c r="H7589" t="s">
        <v>307</v>
      </c>
      <c r="I7589" t="s">
        <v>307</v>
      </c>
      <c r="J7589" t="s">
        <v>307</v>
      </c>
      <c r="K7589" t="s">
        <v>307</v>
      </c>
      <c r="L7589" t="s">
        <v>307</v>
      </c>
      <c r="M7589" t="s">
        <v>307</v>
      </c>
      <c r="N7589" t="s">
        <v>307</v>
      </c>
      <c r="O7589" t="s">
        <v>307</v>
      </c>
      <c r="P7589" t="s">
        <v>307</v>
      </c>
      <c r="Q7589" t="s">
        <v>307</v>
      </c>
    </row>
    <row r="7590" spans="1:45" x14ac:dyDescent="0.25">
      <c r="A7590">
        <v>1000</v>
      </c>
      <c r="B7590" t="s">
        <v>301</v>
      </c>
      <c r="C7590" t="s">
        <v>306</v>
      </c>
      <c r="D7590" t="s">
        <v>48</v>
      </c>
      <c r="E7590" t="s">
        <v>307</v>
      </c>
      <c r="F7590" t="s">
        <v>307</v>
      </c>
      <c r="G7590" t="s">
        <v>307</v>
      </c>
      <c r="H7590" t="s">
        <v>307</v>
      </c>
      <c r="I7590" t="s">
        <v>307</v>
      </c>
      <c r="J7590" t="s">
        <v>307</v>
      </c>
      <c r="K7590" t="s">
        <v>307</v>
      </c>
      <c r="L7590" t="s">
        <v>307</v>
      </c>
      <c r="M7590" t="s">
        <v>307</v>
      </c>
      <c r="N7590" t="s">
        <v>307</v>
      </c>
      <c r="O7590" t="s">
        <v>307</v>
      </c>
      <c r="P7590" t="s">
        <v>307</v>
      </c>
      <c r="Q7590" t="s">
        <v>307</v>
      </c>
    </row>
    <row r="7591" spans="1:45" x14ac:dyDescent="0.25">
      <c r="A7591">
        <v>1000</v>
      </c>
      <c r="B7591" t="s">
        <v>301</v>
      </c>
      <c r="C7591" t="s">
        <v>44</v>
      </c>
      <c r="D7591" t="s">
        <v>54</v>
      </c>
      <c r="E7591" t="s">
        <v>307</v>
      </c>
      <c r="F7591" t="s">
        <v>307</v>
      </c>
      <c r="G7591" t="s">
        <v>307</v>
      </c>
      <c r="H7591" t="s">
        <v>307</v>
      </c>
      <c r="I7591" t="s">
        <v>307</v>
      </c>
      <c r="J7591" t="s">
        <v>307</v>
      </c>
      <c r="K7591" t="s">
        <v>307</v>
      </c>
      <c r="L7591" t="s">
        <v>307</v>
      </c>
      <c r="M7591" t="s">
        <v>307</v>
      </c>
      <c r="N7591" t="s">
        <v>307</v>
      </c>
      <c r="O7591" t="s">
        <v>307</v>
      </c>
      <c r="P7591" t="s">
        <v>307</v>
      </c>
      <c r="Q7591" t="s">
        <v>307</v>
      </c>
      <c r="R7591" t="s">
        <v>307</v>
      </c>
      <c r="S7591" t="s">
        <v>307</v>
      </c>
      <c r="T7591" t="s">
        <v>307</v>
      </c>
      <c r="U7591" t="s">
        <v>307</v>
      </c>
      <c r="V7591" t="s">
        <v>307</v>
      </c>
      <c r="W7591" t="s">
        <v>307</v>
      </c>
    </row>
    <row r="7592" spans="1:45" x14ac:dyDescent="0.25">
      <c r="A7592">
        <v>1000</v>
      </c>
      <c r="B7592" t="s">
        <v>301</v>
      </c>
      <c r="C7592" t="s">
        <v>44</v>
      </c>
      <c r="D7592" t="s">
        <v>55</v>
      </c>
      <c r="E7592" t="s">
        <v>307</v>
      </c>
      <c r="F7592" t="s">
        <v>307</v>
      </c>
      <c r="G7592" t="s">
        <v>307</v>
      </c>
      <c r="H7592" t="s">
        <v>307</v>
      </c>
      <c r="I7592" t="s">
        <v>307</v>
      </c>
      <c r="J7592" t="s">
        <v>307</v>
      </c>
      <c r="K7592" t="s">
        <v>307</v>
      </c>
      <c r="L7592" t="s">
        <v>307</v>
      </c>
      <c r="M7592" t="s">
        <v>307</v>
      </c>
      <c r="N7592" t="s">
        <v>307</v>
      </c>
      <c r="O7592" t="s">
        <v>307</v>
      </c>
      <c r="P7592" t="s">
        <v>307</v>
      </c>
      <c r="Q7592" t="s">
        <v>307</v>
      </c>
      <c r="R7592" t="s">
        <v>307</v>
      </c>
      <c r="S7592" t="s">
        <v>307</v>
      </c>
      <c r="T7592" t="s">
        <v>307</v>
      </c>
      <c r="U7592" t="s">
        <v>307</v>
      </c>
      <c r="V7592" t="s">
        <v>307</v>
      </c>
      <c r="W7592" t="s">
        <v>307</v>
      </c>
    </row>
    <row r="7593" spans="1:45" x14ac:dyDescent="0.25">
      <c r="A7593">
        <v>1000</v>
      </c>
      <c r="B7593" t="s">
        <v>301</v>
      </c>
      <c r="C7593" t="s">
        <v>44</v>
      </c>
      <c r="D7593" t="s">
        <v>56</v>
      </c>
      <c r="E7593" t="s">
        <v>307</v>
      </c>
      <c r="F7593" t="s">
        <v>307</v>
      </c>
      <c r="G7593" t="s">
        <v>307</v>
      </c>
      <c r="H7593" t="s">
        <v>307</v>
      </c>
      <c r="I7593" t="s">
        <v>307</v>
      </c>
      <c r="J7593" t="s">
        <v>307</v>
      </c>
      <c r="K7593" t="s">
        <v>307</v>
      </c>
      <c r="L7593" t="s">
        <v>307</v>
      </c>
      <c r="M7593" t="s">
        <v>307</v>
      </c>
      <c r="N7593" t="s">
        <v>307</v>
      </c>
      <c r="O7593" t="s">
        <v>307</v>
      </c>
      <c r="P7593" t="s">
        <v>307</v>
      </c>
      <c r="Q7593" t="s">
        <v>307</v>
      </c>
      <c r="R7593" t="s">
        <v>307</v>
      </c>
      <c r="S7593" t="s">
        <v>307</v>
      </c>
      <c r="T7593" t="s">
        <v>307</v>
      </c>
      <c r="U7593" t="s">
        <v>307</v>
      </c>
      <c r="V7593" t="s">
        <v>307</v>
      </c>
      <c r="W7593" t="s">
        <v>307</v>
      </c>
    </row>
    <row r="7594" spans="1:45" x14ac:dyDescent="0.25">
      <c r="A7594">
        <v>1000</v>
      </c>
      <c r="B7594" t="s">
        <v>301</v>
      </c>
      <c r="C7594" t="s">
        <v>44</v>
      </c>
      <c r="D7594" t="s">
        <v>57</v>
      </c>
      <c r="E7594" t="s">
        <v>307</v>
      </c>
      <c r="F7594" t="s">
        <v>307</v>
      </c>
      <c r="G7594" t="s">
        <v>307</v>
      </c>
      <c r="H7594" t="s">
        <v>307</v>
      </c>
      <c r="I7594" t="s">
        <v>307</v>
      </c>
      <c r="J7594" t="s">
        <v>307</v>
      </c>
      <c r="K7594" t="s">
        <v>307</v>
      </c>
      <c r="L7594" t="s">
        <v>307</v>
      </c>
      <c r="M7594" t="s">
        <v>307</v>
      </c>
      <c r="N7594" t="s">
        <v>307</v>
      </c>
      <c r="O7594" t="s">
        <v>307</v>
      </c>
      <c r="P7594" t="s">
        <v>307</v>
      </c>
      <c r="Q7594" t="s">
        <v>307</v>
      </c>
      <c r="R7594" t="s">
        <v>307</v>
      </c>
      <c r="S7594" t="s">
        <v>307</v>
      </c>
      <c r="T7594" t="s">
        <v>307</v>
      </c>
      <c r="U7594" t="s">
        <v>307</v>
      </c>
      <c r="V7594" t="s">
        <v>307</v>
      </c>
      <c r="W7594" t="s">
        <v>307</v>
      </c>
    </row>
    <row r="7595" spans="1:45" x14ac:dyDescent="0.25">
      <c r="A7595">
        <v>1000</v>
      </c>
      <c r="B7595" t="s">
        <v>301</v>
      </c>
      <c r="C7595" t="s">
        <v>44</v>
      </c>
      <c r="D7595" t="s">
        <v>58</v>
      </c>
      <c r="E7595" t="s">
        <v>307</v>
      </c>
      <c r="F7595" t="s">
        <v>307</v>
      </c>
      <c r="G7595" t="s">
        <v>307</v>
      </c>
      <c r="H7595" t="s">
        <v>307</v>
      </c>
      <c r="I7595" t="s">
        <v>307</v>
      </c>
      <c r="J7595" t="s">
        <v>307</v>
      </c>
      <c r="K7595" t="s">
        <v>307</v>
      </c>
      <c r="L7595" t="s">
        <v>307</v>
      </c>
      <c r="M7595" t="s">
        <v>307</v>
      </c>
      <c r="N7595" t="s">
        <v>307</v>
      </c>
      <c r="O7595" t="s">
        <v>307</v>
      </c>
      <c r="P7595" t="s">
        <v>307</v>
      </c>
      <c r="Q7595" t="s">
        <v>307</v>
      </c>
      <c r="R7595" t="s">
        <v>307</v>
      </c>
      <c r="S7595" t="s">
        <v>307</v>
      </c>
      <c r="T7595" t="s">
        <v>307</v>
      </c>
      <c r="U7595" t="s">
        <v>307</v>
      </c>
      <c r="V7595" t="s">
        <v>307</v>
      </c>
      <c r="W7595" t="s">
        <v>307</v>
      </c>
    </row>
    <row r="7596" spans="1:45" x14ac:dyDescent="0.25">
      <c r="A7596">
        <v>1000</v>
      </c>
      <c r="B7596" t="s">
        <v>301</v>
      </c>
      <c r="C7596" t="s">
        <v>44</v>
      </c>
      <c r="D7596" t="s">
        <v>59</v>
      </c>
      <c r="E7596" t="s">
        <v>307</v>
      </c>
      <c r="F7596" t="s">
        <v>307</v>
      </c>
      <c r="G7596" t="s">
        <v>307</v>
      </c>
      <c r="H7596" t="s">
        <v>307</v>
      </c>
      <c r="I7596" t="s">
        <v>307</v>
      </c>
      <c r="J7596" t="s">
        <v>307</v>
      </c>
      <c r="K7596" t="s">
        <v>307</v>
      </c>
      <c r="L7596" t="s">
        <v>307</v>
      </c>
      <c r="M7596" t="s">
        <v>307</v>
      </c>
      <c r="N7596" t="s">
        <v>307</v>
      </c>
      <c r="O7596" t="s">
        <v>307</v>
      </c>
      <c r="P7596" t="s">
        <v>307</v>
      </c>
      <c r="Q7596" t="s">
        <v>307</v>
      </c>
      <c r="R7596" t="s">
        <v>307</v>
      </c>
      <c r="S7596" t="s">
        <v>307</v>
      </c>
      <c r="T7596" t="s">
        <v>307</v>
      </c>
      <c r="U7596" t="s">
        <v>307</v>
      </c>
      <c r="V7596" t="s">
        <v>307</v>
      </c>
      <c r="W7596" t="s">
        <v>307</v>
      </c>
    </row>
    <row r="7597" spans="1:45" x14ac:dyDescent="0.25">
      <c r="A7597">
        <v>1000</v>
      </c>
      <c r="B7597" t="s">
        <v>301</v>
      </c>
      <c r="C7597" t="s">
        <v>44</v>
      </c>
      <c r="D7597" t="s">
        <v>60</v>
      </c>
      <c r="E7597" t="s">
        <v>307</v>
      </c>
      <c r="F7597" t="s">
        <v>307</v>
      </c>
      <c r="G7597" t="s">
        <v>307</v>
      </c>
      <c r="H7597" t="s">
        <v>307</v>
      </c>
      <c r="I7597" t="s">
        <v>307</v>
      </c>
      <c r="J7597" t="s">
        <v>307</v>
      </c>
      <c r="K7597" t="s">
        <v>307</v>
      </c>
      <c r="L7597" t="s">
        <v>307</v>
      </c>
      <c r="M7597" t="s">
        <v>307</v>
      </c>
      <c r="N7597" t="s">
        <v>307</v>
      </c>
      <c r="O7597" t="s">
        <v>307</v>
      </c>
      <c r="P7597" t="s">
        <v>307</v>
      </c>
      <c r="Q7597" t="s">
        <v>307</v>
      </c>
      <c r="R7597" t="s">
        <v>307</v>
      </c>
      <c r="S7597" t="s">
        <v>307</v>
      </c>
      <c r="T7597" t="s">
        <v>307</v>
      </c>
      <c r="U7597" t="s">
        <v>307</v>
      </c>
      <c r="V7597" t="s">
        <v>307</v>
      </c>
      <c r="W7597" t="s">
        <v>307</v>
      </c>
    </row>
    <row r="7598" spans="1:45" x14ac:dyDescent="0.25">
      <c r="A7598">
        <v>1000</v>
      </c>
      <c r="B7598" t="s">
        <v>301</v>
      </c>
      <c r="C7598" t="s">
        <v>44</v>
      </c>
      <c r="D7598" t="s">
        <v>61</v>
      </c>
      <c r="E7598" t="s">
        <v>307</v>
      </c>
      <c r="F7598" t="s">
        <v>307</v>
      </c>
      <c r="G7598" t="s">
        <v>307</v>
      </c>
      <c r="H7598" t="s">
        <v>307</v>
      </c>
      <c r="I7598" t="s">
        <v>307</v>
      </c>
      <c r="J7598" t="s">
        <v>307</v>
      </c>
      <c r="K7598" t="s">
        <v>307</v>
      </c>
      <c r="L7598" t="s">
        <v>307</v>
      </c>
      <c r="M7598" t="s">
        <v>307</v>
      </c>
      <c r="N7598" t="s">
        <v>307</v>
      </c>
      <c r="O7598" t="s">
        <v>307</v>
      </c>
      <c r="P7598" t="s">
        <v>307</v>
      </c>
      <c r="Q7598" t="s">
        <v>307</v>
      </c>
      <c r="R7598" t="s">
        <v>307</v>
      </c>
      <c r="S7598" t="s">
        <v>307</v>
      </c>
      <c r="T7598" t="s">
        <v>307</v>
      </c>
      <c r="U7598" t="s">
        <v>307</v>
      </c>
      <c r="V7598" t="s">
        <v>307</v>
      </c>
      <c r="W7598" t="s">
        <v>307</v>
      </c>
    </row>
    <row r="7599" spans="1:45" x14ac:dyDescent="0.25">
      <c r="A7599">
        <v>1000</v>
      </c>
      <c r="B7599" t="s">
        <v>301</v>
      </c>
      <c r="C7599" t="s">
        <v>44</v>
      </c>
      <c r="D7599" t="s">
        <v>62</v>
      </c>
      <c r="E7599" t="s">
        <v>307</v>
      </c>
      <c r="F7599" t="s">
        <v>307</v>
      </c>
      <c r="G7599" t="s">
        <v>307</v>
      </c>
      <c r="H7599" t="s">
        <v>307</v>
      </c>
      <c r="I7599" t="s">
        <v>307</v>
      </c>
      <c r="J7599" t="s">
        <v>307</v>
      </c>
      <c r="K7599" t="s">
        <v>307</v>
      </c>
      <c r="L7599" t="s">
        <v>307</v>
      </c>
      <c r="M7599" t="s">
        <v>307</v>
      </c>
      <c r="N7599" t="s">
        <v>307</v>
      </c>
      <c r="O7599" t="s">
        <v>307</v>
      </c>
      <c r="P7599" t="s">
        <v>307</v>
      </c>
      <c r="Q7599" t="s">
        <v>307</v>
      </c>
      <c r="R7599" t="s">
        <v>307</v>
      </c>
      <c r="S7599" t="s">
        <v>307</v>
      </c>
      <c r="T7599" t="s">
        <v>307</v>
      </c>
      <c r="U7599" t="s">
        <v>307</v>
      </c>
      <c r="V7599" t="s">
        <v>307</v>
      </c>
      <c r="W7599" t="s">
        <v>307</v>
      </c>
    </row>
    <row r="7600" spans="1:45" x14ac:dyDescent="0.25">
      <c r="A7600">
        <v>1000</v>
      </c>
      <c r="B7600" t="s">
        <v>301</v>
      </c>
      <c r="C7600" t="s">
        <v>38</v>
      </c>
      <c r="D7600" t="s">
        <v>47</v>
      </c>
      <c r="E7600" t="s">
        <v>307</v>
      </c>
      <c r="F7600" t="s">
        <v>307</v>
      </c>
      <c r="G7600" t="s">
        <v>307</v>
      </c>
      <c r="H7600" t="s">
        <v>307</v>
      </c>
      <c r="I7600" t="s">
        <v>307</v>
      </c>
      <c r="J7600" t="s">
        <v>307</v>
      </c>
      <c r="K7600" t="s">
        <v>307</v>
      </c>
      <c r="L7600" t="s">
        <v>307</v>
      </c>
      <c r="M7600" t="s">
        <v>307</v>
      </c>
      <c r="N7600" t="s">
        <v>307</v>
      </c>
      <c r="O7600" t="s">
        <v>307</v>
      </c>
      <c r="P7600" t="s">
        <v>307</v>
      </c>
      <c r="Q7600" t="s">
        <v>307</v>
      </c>
      <c r="R7600" t="s">
        <v>307</v>
      </c>
      <c r="S7600" t="s">
        <v>307</v>
      </c>
      <c r="T7600" t="s">
        <v>307</v>
      </c>
      <c r="U7600" t="s">
        <v>307</v>
      </c>
      <c r="V7600" t="s">
        <v>307</v>
      </c>
      <c r="W7600" t="s">
        <v>307</v>
      </c>
      <c r="X7600" t="s">
        <v>307</v>
      </c>
      <c r="Y7600" t="s">
        <v>307</v>
      </c>
      <c r="Z7600" t="s">
        <v>307</v>
      </c>
      <c r="AA7600" t="s">
        <v>307</v>
      </c>
      <c r="AB7600" t="s">
        <v>307</v>
      </c>
      <c r="AC7600" t="s">
        <v>307</v>
      </c>
      <c r="AD7600" t="s">
        <v>307</v>
      </c>
      <c r="AE7600" t="s">
        <v>307</v>
      </c>
      <c r="AF7600" t="s">
        <v>307</v>
      </c>
      <c r="AG7600" t="s">
        <v>307</v>
      </c>
      <c r="AH7600" t="s">
        <v>307</v>
      </c>
      <c r="AI7600" t="s">
        <v>307</v>
      </c>
      <c r="AJ7600" t="s">
        <v>307</v>
      </c>
      <c r="AK7600" t="s">
        <v>307</v>
      </c>
      <c r="AL7600" t="s">
        <v>307</v>
      </c>
      <c r="AM7600" t="s">
        <v>307</v>
      </c>
      <c r="AN7600" t="s">
        <v>307</v>
      </c>
      <c r="AO7600" t="s">
        <v>307</v>
      </c>
      <c r="AP7600" t="s">
        <v>307</v>
      </c>
      <c r="AQ7600" t="s">
        <v>307</v>
      </c>
      <c r="AR7600" t="s">
        <v>307</v>
      </c>
      <c r="AS7600" t="s">
        <v>307</v>
      </c>
    </row>
    <row r="7601" spans="1:45" x14ac:dyDescent="0.25">
      <c r="A7601">
        <v>1000</v>
      </c>
      <c r="B7601" t="s">
        <v>301</v>
      </c>
      <c r="C7601" t="s">
        <v>38</v>
      </c>
      <c r="D7601" t="s">
        <v>48</v>
      </c>
      <c r="E7601" t="s">
        <v>307</v>
      </c>
      <c r="F7601" t="s">
        <v>307</v>
      </c>
      <c r="G7601" t="s">
        <v>307</v>
      </c>
      <c r="H7601" t="s">
        <v>307</v>
      </c>
      <c r="I7601" t="s">
        <v>307</v>
      </c>
      <c r="J7601" t="s">
        <v>307</v>
      </c>
      <c r="K7601" t="s">
        <v>307</v>
      </c>
      <c r="L7601" t="s">
        <v>307</v>
      </c>
      <c r="M7601" t="s">
        <v>307</v>
      </c>
      <c r="N7601" t="s">
        <v>307</v>
      </c>
      <c r="O7601" t="s">
        <v>307</v>
      </c>
      <c r="P7601" t="s">
        <v>307</v>
      </c>
      <c r="Q7601" t="s">
        <v>307</v>
      </c>
      <c r="R7601" t="s">
        <v>307</v>
      </c>
      <c r="S7601" t="s">
        <v>307</v>
      </c>
      <c r="T7601" t="s">
        <v>307</v>
      </c>
      <c r="U7601" t="s">
        <v>307</v>
      </c>
      <c r="V7601" t="s">
        <v>307</v>
      </c>
      <c r="W7601" t="s">
        <v>307</v>
      </c>
      <c r="X7601" t="s">
        <v>307</v>
      </c>
      <c r="Y7601" t="s">
        <v>307</v>
      </c>
      <c r="Z7601" t="s">
        <v>307</v>
      </c>
      <c r="AA7601" t="s">
        <v>307</v>
      </c>
      <c r="AB7601" t="s">
        <v>307</v>
      </c>
      <c r="AC7601" t="s">
        <v>307</v>
      </c>
      <c r="AD7601" t="s">
        <v>307</v>
      </c>
      <c r="AE7601" t="s">
        <v>307</v>
      </c>
      <c r="AF7601" t="s">
        <v>307</v>
      </c>
      <c r="AG7601" t="s">
        <v>307</v>
      </c>
      <c r="AH7601" t="s">
        <v>307</v>
      </c>
      <c r="AI7601" t="s">
        <v>307</v>
      </c>
      <c r="AJ7601" t="s">
        <v>307</v>
      </c>
      <c r="AK7601" t="s">
        <v>307</v>
      </c>
      <c r="AL7601" t="s">
        <v>307</v>
      </c>
      <c r="AM7601" t="s">
        <v>307</v>
      </c>
      <c r="AN7601" t="s">
        <v>307</v>
      </c>
      <c r="AO7601" t="s">
        <v>307</v>
      </c>
      <c r="AP7601" t="s">
        <v>307</v>
      </c>
      <c r="AQ7601" t="s">
        <v>307</v>
      </c>
      <c r="AR7601" t="s">
        <v>307</v>
      </c>
      <c r="AS7601" t="s">
        <v>307</v>
      </c>
    </row>
    <row r="7602" spans="1:45" x14ac:dyDescent="0.25">
      <c r="A7602">
        <v>1000</v>
      </c>
      <c r="B7602" t="s">
        <v>301</v>
      </c>
      <c r="C7602" t="s">
        <v>38</v>
      </c>
      <c r="D7602" t="s">
        <v>49</v>
      </c>
      <c r="E7602" t="s">
        <v>307</v>
      </c>
      <c r="F7602" t="s">
        <v>307</v>
      </c>
      <c r="G7602" t="s">
        <v>307</v>
      </c>
      <c r="H7602" t="s">
        <v>307</v>
      </c>
      <c r="I7602" t="s">
        <v>307</v>
      </c>
      <c r="J7602" t="s">
        <v>307</v>
      </c>
      <c r="K7602" t="s">
        <v>307</v>
      </c>
      <c r="L7602" t="s">
        <v>307</v>
      </c>
      <c r="M7602" t="s">
        <v>307</v>
      </c>
      <c r="N7602" t="s">
        <v>307</v>
      </c>
      <c r="O7602" t="s">
        <v>307</v>
      </c>
      <c r="P7602" t="s">
        <v>307</v>
      </c>
      <c r="Q7602" t="s">
        <v>307</v>
      </c>
      <c r="R7602" t="s">
        <v>307</v>
      </c>
      <c r="S7602" t="s">
        <v>307</v>
      </c>
      <c r="T7602" t="s">
        <v>307</v>
      </c>
      <c r="U7602" t="s">
        <v>307</v>
      </c>
      <c r="V7602" t="s">
        <v>307</v>
      </c>
      <c r="W7602" t="s">
        <v>307</v>
      </c>
      <c r="X7602" t="s">
        <v>307</v>
      </c>
      <c r="Y7602" t="s">
        <v>307</v>
      </c>
      <c r="Z7602" t="s">
        <v>307</v>
      </c>
      <c r="AA7602" t="s">
        <v>307</v>
      </c>
      <c r="AB7602" t="s">
        <v>307</v>
      </c>
      <c r="AC7602" t="s">
        <v>307</v>
      </c>
      <c r="AD7602" t="s">
        <v>307</v>
      </c>
      <c r="AE7602" t="s">
        <v>307</v>
      </c>
      <c r="AF7602" t="s">
        <v>307</v>
      </c>
      <c r="AG7602" t="s">
        <v>307</v>
      </c>
      <c r="AH7602" t="s">
        <v>307</v>
      </c>
      <c r="AI7602" t="s">
        <v>307</v>
      </c>
      <c r="AJ7602" t="s">
        <v>307</v>
      </c>
      <c r="AK7602" t="s">
        <v>307</v>
      </c>
      <c r="AL7602" t="s">
        <v>307</v>
      </c>
      <c r="AM7602" t="s">
        <v>307</v>
      </c>
      <c r="AN7602" t="s">
        <v>307</v>
      </c>
      <c r="AO7602" t="s">
        <v>307</v>
      </c>
      <c r="AP7602" t="s">
        <v>307</v>
      </c>
      <c r="AQ7602" t="s">
        <v>307</v>
      </c>
      <c r="AR7602" t="s">
        <v>307</v>
      </c>
      <c r="AS7602" t="s">
        <v>307</v>
      </c>
    </row>
    <row r="7603" spans="1:45" x14ac:dyDescent="0.25">
      <c r="A7603">
        <v>1000</v>
      </c>
      <c r="B7603" t="s">
        <v>301</v>
      </c>
      <c r="C7603" t="s">
        <v>450</v>
      </c>
      <c r="D7603" t="s">
        <v>48</v>
      </c>
      <c r="E7603" t="s">
        <v>307</v>
      </c>
      <c r="F7603" t="s">
        <v>307</v>
      </c>
      <c r="G7603" t="s">
        <v>307</v>
      </c>
      <c r="H7603" t="s">
        <v>307</v>
      </c>
      <c r="I7603" t="s">
        <v>307</v>
      </c>
      <c r="J7603" t="s">
        <v>307</v>
      </c>
      <c r="K7603" t="s">
        <v>307</v>
      </c>
      <c r="L7603" t="s">
        <v>307</v>
      </c>
      <c r="M7603" t="s">
        <v>307</v>
      </c>
      <c r="N7603" t="s">
        <v>307</v>
      </c>
      <c r="O7603" t="s">
        <v>307</v>
      </c>
      <c r="P7603" t="s">
        <v>307</v>
      </c>
      <c r="Q7603" t="s">
        <v>307</v>
      </c>
      <c r="R7603" t="s">
        <v>307</v>
      </c>
    </row>
    <row r="7604" spans="1:45" x14ac:dyDescent="0.25">
      <c r="A7604">
        <v>1000</v>
      </c>
      <c r="B7604" t="s">
        <v>301</v>
      </c>
      <c r="C7604" t="s">
        <v>449</v>
      </c>
      <c r="D7604" t="s">
        <v>48</v>
      </c>
      <c r="E7604" t="s">
        <v>307</v>
      </c>
      <c r="F7604" t="s">
        <v>307</v>
      </c>
      <c r="G7604" t="s">
        <v>307</v>
      </c>
      <c r="H7604" t="s">
        <v>307</v>
      </c>
      <c r="I7604" t="s">
        <v>307</v>
      </c>
      <c r="J7604" t="s">
        <v>307</v>
      </c>
      <c r="K7604" t="s">
        <v>307</v>
      </c>
      <c r="L7604" t="s">
        <v>307</v>
      </c>
      <c r="M7604" t="s">
        <v>307</v>
      </c>
      <c r="N7604" t="s">
        <v>307</v>
      </c>
      <c r="O7604" t="s">
        <v>307</v>
      </c>
      <c r="P7604" t="s">
        <v>307</v>
      </c>
      <c r="Q7604" t="s">
        <v>307</v>
      </c>
      <c r="R7604" t="s">
        <v>307</v>
      </c>
    </row>
    <row r="7605" spans="1:45" x14ac:dyDescent="0.25">
      <c r="A7605">
        <v>1000</v>
      </c>
      <c r="B7605" t="s">
        <v>301</v>
      </c>
      <c r="C7605" t="s">
        <v>475</v>
      </c>
      <c r="D7605" t="s">
        <v>48</v>
      </c>
      <c r="E7605" t="s">
        <v>307</v>
      </c>
      <c r="F7605" t="s">
        <v>307</v>
      </c>
      <c r="G7605" t="s">
        <v>307</v>
      </c>
    </row>
    <row r="7606" spans="1:45" x14ac:dyDescent="0.25">
      <c r="A7606">
        <v>2000</v>
      </c>
      <c r="B7606" t="s">
        <v>302</v>
      </c>
      <c r="C7606" t="s">
        <v>43</v>
      </c>
      <c r="D7606" t="s">
        <v>54</v>
      </c>
      <c r="E7606" t="s">
        <v>307</v>
      </c>
      <c r="F7606" t="s">
        <v>307</v>
      </c>
      <c r="G7606" t="s">
        <v>307</v>
      </c>
      <c r="H7606" t="s">
        <v>307</v>
      </c>
      <c r="I7606" t="s">
        <v>307</v>
      </c>
      <c r="J7606" t="s">
        <v>307</v>
      </c>
      <c r="K7606" t="s">
        <v>307</v>
      </c>
      <c r="L7606" t="s">
        <v>307</v>
      </c>
      <c r="M7606" t="s">
        <v>307</v>
      </c>
      <c r="N7606" t="s">
        <v>307</v>
      </c>
      <c r="O7606" t="s">
        <v>307</v>
      </c>
      <c r="P7606" t="s">
        <v>307</v>
      </c>
      <c r="Q7606" t="s">
        <v>307</v>
      </c>
      <c r="R7606" t="s">
        <v>307</v>
      </c>
      <c r="S7606" t="s">
        <v>307</v>
      </c>
      <c r="T7606" t="s">
        <v>307</v>
      </c>
      <c r="U7606" t="s">
        <v>307</v>
      </c>
      <c r="V7606" t="s">
        <v>307</v>
      </c>
      <c r="W7606" t="s">
        <v>307</v>
      </c>
    </row>
    <row r="7607" spans="1:45" x14ac:dyDescent="0.25">
      <c r="A7607">
        <v>2000</v>
      </c>
      <c r="B7607" t="s">
        <v>302</v>
      </c>
      <c r="C7607" t="s">
        <v>43</v>
      </c>
      <c r="D7607" t="s">
        <v>55</v>
      </c>
      <c r="E7607" t="s">
        <v>307</v>
      </c>
      <c r="F7607" t="s">
        <v>307</v>
      </c>
      <c r="G7607" t="s">
        <v>307</v>
      </c>
      <c r="H7607" t="s">
        <v>307</v>
      </c>
      <c r="I7607" t="s">
        <v>307</v>
      </c>
      <c r="J7607" t="s">
        <v>307</v>
      </c>
      <c r="K7607" t="s">
        <v>307</v>
      </c>
      <c r="L7607" t="s">
        <v>307</v>
      </c>
      <c r="M7607" t="s">
        <v>307</v>
      </c>
      <c r="N7607" t="s">
        <v>307</v>
      </c>
      <c r="O7607" t="s">
        <v>307</v>
      </c>
      <c r="P7607" t="s">
        <v>307</v>
      </c>
      <c r="Q7607" t="s">
        <v>307</v>
      </c>
      <c r="R7607" t="s">
        <v>307</v>
      </c>
      <c r="S7607" t="s">
        <v>307</v>
      </c>
      <c r="T7607" t="s">
        <v>307</v>
      </c>
      <c r="U7607" t="s">
        <v>307</v>
      </c>
      <c r="V7607" t="s">
        <v>307</v>
      </c>
      <c r="W7607" t="s">
        <v>307</v>
      </c>
    </row>
    <row r="7608" spans="1:45" x14ac:dyDescent="0.25">
      <c r="A7608">
        <v>2000</v>
      </c>
      <c r="B7608" t="s">
        <v>302</v>
      </c>
      <c r="C7608" t="s">
        <v>43</v>
      </c>
      <c r="D7608" t="s">
        <v>56</v>
      </c>
      <c r="E7608" t="s">
        <v>307</v>
      </c>
      <c r="F7608" t="s">
        <v>307</v>
      </c>
      <c r="G7608" t="s">
        <v>307</v>
      </c>
      <c r="H7608" t="s">
        <v>307</v>
      </c>
      <c r="I7608" t="s">
        <v>307</v>
      </c>
      <c r="J7608" t="s">
        <v>307</v>
      </c>
      <c r="K7608" t="s">
        <v>307</v>
      </c>
      <c r="L7608" t="s">
        <v>307</v>
      </c>
      <c r="M7608" t="s">
        <v>307</v>
      </c>
      <c r="N7608" t="s">
        <v>307</v>
      </c>
      <c r="O7608" t="s">
        <v>307</v>
      </c>
      <c r="P7608" t="s">
        <v>307</v>
      </c>
      <c r="Q7608" t="s">
        <v>307</v>
      </c>
      <c r="R7608" t="s">
        <v>307</v>
      </c>
      <c r="S7608" t="s">
        <v>307</v>
      </c>
      <c r="T7608" t="s">
        <v>307</v>
      </c>
      <c r="U7608" t="s">
        <v>307</v>
      </c>
      <c r="V7608" t="s">
        <v>307</v>
      </c>
      <c r="W7608" t="s">
        <v>307</v>
      </c>
    </row>
    <row r="7609" spans="1:45" x14ac:dyDescent="0.25">
      <c r="A7609">
        <v>2000</v>
      </c>
      <c r="B7609" t="s">
        <v>302</v>
      </c>
      <c r="C7609" t="s">
        <v>43</v>
      </c>
      <c r="D7609" t="s">
        <v>57</v>
      </c>
      <c r="E7609" t="s">
        <v>307</v>
      </c>
      <c r="F7609" t="s">
        <v>307</v>
      </c>
      <c r="G7609" t="s">
        <v>307</v>
      </c>
      <c r="H7609" t="s">
        <v>307</v>
      </c>
      <c r="I7609" t="s">
        <v>307</v>
      </c>
      <c r="J7609" t="s">
        <v>307</v>
      </c>
      <c r="K7609" t="s">
        <v>307</v>
      </c>
      <c r="L7609" t="s">
        <v>307</v>
      </c>
      <c r="M7609" t="s">
        <v>307</v>
      </c>
      <c r="N7609" t="s">
        <v>307</v>
      </c>
      <c r="O7609" t="s">
        <v>307</v>
      </c>
      <c r="P7609" t="s">
        <v>307</v>
      </c>
      <c r="Q7609" t="s">
        <v>307</v>
      </c>
      <c r="R7609" t="s">
        <v>307</v>
      </c>
      <c r="S7609" t="s">
        <v>307</v>
      </c>
      <c r="T7609" t="s">
        <v>307</v>
      </c>
      <c r="U7609" t="s">
        <v>307</v>
      </c>
      <c r="V7609" t="s">
        <v>307</v>
      </c>
      <c r="W7609" t="s">
        <v>307</v>
      </c>
    </row>
    <row r="7610" spans="1:45" x14ac:dyDescent="0.25">
      <c r="A7610">
        <v>2000</v>
      </c>
      <c r="B7610" t="s">
        <v>302</v>
      </c>
      <c r="C7610" t="s">
        <v>43</v>
      </c>
      <c r="D7610" t="s">
        <v>58</v>
      </c>
      <c r="E7610" t="s">
        <v>307</v>
      </c>
      <c r="F7610" t="s">
        <v>307</v>
      </c>
      <c r="G7610" t="s">
        <v>307</v>
      </c>
      <c r="H7610" t="s">
        <v>307</v>
      </c>
      <c r="I7610" t="s">
        <v>307</v>
      </c>
      <c r="J7610" t="s">
        <v>307</v>
      </c>
      <c r="K7610" t="s">
        <v>307</v>
      </c>
      <c r="L7610" t="s">
        <v>307</v>
      </c>
      <c r="M7610" t="s">
        <v>307</v>
      </c>
      <c r="N7610" t="s">
        <v>307</v>
      </c>
      <c r="O7610" t="s">
        <v>307</v>
      </c>
      <c r="P7610" t="s">
        <v>307</v>
      </c>
      <c r="Q7610" t="s">
        <v>307</v>
      </c>
      <c r="R7610" t="s">
        <v>307</v>
      </c>
      <c r="S7610" t="s">
        <v>307</v>
      </c>
      <c r="T7610" t="s">
        <v>307</v>
      </c>
      <c r="U7610" t="s">
        <v>307</v>
      </c>
      <c r="V7610" t="s">
        <v>307</v>
      </c>
      <c r="W7610" t="s">
        <v>307</v>
      </c>
    </row>
    <row r="7611" spans="1:45" x14ac:dyDescent="0.25">
      <c r="A7611">
        <v>2000</v>
      </c>
      <c r="B7611" t="s">
        <v>302</v>
      </c>
      <c r="C7611" t="s">
        <v>43</v>
      </c>
      <c r="D7611" t="s">
        <v>59</v>
      </c>
      <c r="E7611" t="s">
        <v>307</v>
      </c>
      <c r="F7611" t="s">
        <v>307</v>
      </c>
      <c r="G7611" t="s">
        <v>307</v>
      </c>
      <c r="H7611" t="s">
        <v>307</v>
      </c>
      <c r="I7611" t="s">
        <v>307</v>
      </c>
      <c r="J7611" t="s">
        <v>307</v>
      </c>
      <c r="K7611" t="s">
        <v>307</v>
      </c>
      <c r="L7611" t="s">
        <v>307</v>
      </c>
      <c r="M7611" t="s">
        <v>307</v>
      </c>
      <c r="N7611" t="s">
        <v>307</v>
      </c>
      <c r="O7611" t="s">
        <v>307</v>
      </c>
      <c r="P7611" t="s">
        <v>307</v>
      </c>
      <c r="Q7611" t="s">
        <v>307</v>
      </c>
      <c r="R7611" t="s">
        <v>307</v>
      </c>
      <c r="S7611" t="s">
        <v>307</v>
      </c>
      <c r="T7611" t="s">
        <v>307</v>
      </c>
      <c r="U7611" t="s">
        <v>307</v>
      </c>
      <c r="V7611" t="s">
        <v>307</v>
      </c>
      <c r="W7611" t="s">
        <v>307</v>
      </c>
    </row>
    <row r="7612" spans="1:45" x14ac:dyDescent="0.25">
      <c r="A7612">
        <v>2000</v>
      </c>
      <c r="B7612" t="s">
        <v>302</v>
      </c>
      <c r="C7612" t="s">
        <v>43</v>
      </c>
      <c r="D7612" t="s">
        <v>60</v>
      </c>
      <c r="E7612" t="s">
        <v>307</v>
      </c>
      <c r="F7612" t="s">
        <v>307</v>
      </c>
      <c r="G7612" t="s">
        <v>307</v>
      </c>
      <c r="H7612" t="s">
        <v>307</v>
      </c>
      <c r="I7612" t="s">
        <v>307</v>
      </c>
      <c r="J7612" t="s">
        <v>307</v>
      </c>
      <c r="K7612" t="s">
        <v>307</v>
      </c>
      <c r="L7612" t="s">
        <v>307</v>
      </c>
      <c r="M7612" t="s">
        <v>307</v>
      </c>
      <c r="N7612" t="s">
        <v>307</v>
      </c>
      <c r="O7612" t="s">
        <v>307</v>
      </c>
      <c r="P7612" t="s">
        <v>307</v>
      </c>
      <c r="Q7612" t="s">
        <v>307</v>
      </c>
      <c r="R7612" t="s">
        <v>307</v>
      </c>
      <c r="S7612" t="s">
        <v>307</v>
      </c>
      <c r="T7612" t="s">
        <v>307</v>
      </c>
      <c r="U7612" t="s">
        <v>307</v>
      </c>
      <c r="V7612" t="s">
        <v>307</v>
      </c>
      <c r="W7612" t="s">
        <v>307</v>
      </c>
    </row>
    <row r="7613" spans="1:45" x14ac:dyDescent="0.25">
      <c r="A7613">
        <v>2000</v>
      </c>
      <c r="B7613" t="s">
        <v>302</v>
      </c>
      <c r="C7613" t="s">
        <v>43</v>
      </c>
      <c r="D7613" t="s">
        <v>61</v>
      </c>
      <c r="E7613" t="s">
        <v>307</v>
      </c>
      <c r="F7613" t="s">
        <v>307</v>
      </c>
      <c r="G7613" t="s">
        <v>307</v>
      </c>
      <c r="H7613" t="s">
        <v>307</v>
      </c>
      <c r="I7613" t="s">
        <v>307</v>
      </c>
      <c r="J7613" t="s">
        <v>307</v>
      </c>
      <c r="K7613" t="s">
        <v>307</v>
      </c>
      <c r="L7613" t="s">
        <v>307</v>
      </c>
      <c r="M7613" t="s">
        <v>307</v>
      </c>
      <c r="N7613" t="s">
        <v>307</v>
      </c>
      <c r="O7613" t="s">
        <v>307</v>
      </c>
      <c r="P7613" t="s">
        <v>307</v>
      </c>
      <c r="Q7613" t="s">
        <v>307</v>
      </c>
      <c r="R7613" t="s">
        <v>307</v>
      </c>
      <c r="S7613" t="s">
        <v>307</v>
      </c>
      <c r="T7613" t="s">
        <v>307</v>
      </c>
      <c r="U7613" t="s">
        <v>307</v>
      </c>
      <c r="V7613" t="s">
        <v>307</v>
      </c>
      <c r="W7613" t="s">
        <v>307</v>
      </c>
    </row>
    <row r="7614" spans="1:45" x14ac:dyDescent="0.25">
      <c r="A7614">
        <v>2000</v>
      </c>
      <c r="B7614" t="s">
        <v>302</v>
      </c>
      <c r="C7614" t="s">
        <v>43</v>
      </c>
      <c r="D7614" t="s">
        <v>62</v>
      </c>
      <c r="E7614" t="s">
        <v>307</v>
      </c>
      <c r="F7614" t="s">
        <v>307</v>
      </c>
      <c r="G7614" t="s">
        <v>307</v>
      </c>
      <c r="H7614" t="s">
        <v>307</v>
      </c>
      <c r="I7614" t="s">
        <v>307</v>
      </c>
      <c r="J7614" t="s">
        <v>307</v>
      </c>
      <c r="K7614" t="s">
        <v>307</v>
      </c>
      <c r="L7614" t="s">
        <v>307</v>
      </c>
      <c r="M7614" t="s">
        <v>307</v>
      </c>
      <c r="N7614" t="s">
        <v>307</v>
      </c>
      <c r="O7614" t="s">
        <v>307</v>
      </c>
      <c r="P7614" t="s">
        <v>307</v>
      </c>
      <c r="Q7614" t="s">
        <v>307</v>
      </c>
      <c r="R7614" t="s">
        <v>307</v>
      </c>
      <c r="S7614" t="s">
        <v>307</v>
      </c>
      <c r="T7614" t="s">
        <v>307</v>
      </c>
      <c r="U7614" t="s">
        <v>307</v>
      </c>
      <c r="V7614" t="s">
        <v>307</v>
      </c>
      <c r="W7614" t="s">
        <v>307</v>
      </c>
    </row>
    <row r="7615" spans="1:45" x14ac:dyDescent="0.25">
      <c r="A7615">
        <v>2000</v>
      </c>
      <c r="B7615" t="s">
        <v>302</v>
      </c>
      <c r="C7615" t="s">
        <v>36</v>
      </c>
      <c r="D7615" t="s">
        <v>47</v>
      </c>
      <c r="E7615" t="s">
        <v>307</v>
      </c>
      <c r="F7615" t="s">
        <v>307</v>
      </c>
      <c r="G7615" t="s">
        <v>307</v>
      </c>
      <c r="H7615" t="s">
        <v>307</v>
      </c>
      <c r="I7615" t="s">
        <v>307</v>
      </c>
      <c r="J7615" t="s">
        <v>307</v>
      </c>
      <c r="K7615" t="s">
        <v>307</v>
      </c>
      <c r="L7615" t="s">
        <v>307</v>
      </c>
      <c r="M7615" t="s">
        <v>307</v>
      </c>
      <c r="N7615" t="s">
        <v>307</v>
      </c>
      <c r="O7615" t="s">
        <v>307</v>
      </c>
      <c r="P7615" t="s">
        <v>307</v>
      </c>
      <c r="Q7615" t="s">
        <v>307</v>
      </c>
      <c r="R7615" t="s">
        <v>307</v>
      </c>
      <c r="S7615" t="s">
        <v>307</v>
      </c>
      <c r="T7615" t="s">
        <v>307</v>
      </c>
      <c r="U7615" t="s">
        <v>307</v>
      </c>
      <c r="V7615" t="s">
        <v>307</v>
      </c>
      <c r="W7615" t="s">
        <v>307</v>
      </c>
      <c r="X7615" t="s">
        <v>307</v>
      </c>
      <c r="Y7615" t="s">
        <v>307</v>
      </c>
      <c r="Z7615" t="s">
        <v>307</v>
      </c>
      <c r="AA7615" t="s">
        <v>307</v>
      </c>
      <c r="AB7615" t="s">
        <v>307</v>
      </c>
      <c r="AC7615" t="s">
        <v>307</v>
      </c>
      <c r="AD7615" t="s">
        <v>307</v>
      </c>
      <c r="AE7615" t="s">
        <v>307</v>
      </c>
      <c r="AF7615" t="s">
        <v>307</v>
      </c>
      <c r="AG7615" t="s">
        <v>307</v>
      </c>
      <c r="AH7615" t="s">
        <v>307</v>
      </c>
      <c r="AI7615" t="s">
        <v>307</v>
      </c>
      <c r="AJ7615" t="s">
        <v>307</v>
      </c>
      <c r="AK7615" t="s">
        <v>307</v>
      </c>
      <c r="AL7615" t="s">
        <v>307</v>
      </c>
      <c r="AM7615" t="s">
        <v>307</v>
      </c>
      <c r="AN7615" t="s">
        <v>307</v>
      </c>
      <c r="AO7615" t="s">
        <v>307</v>
      </c>
      <c r="AP7615" t="s">
        <v>307</v>
      </c>
      <c r="AQ7615" t="s">
        <v>307</v>
      </c>
      <c r="AR7615" t="s">
        <v>307</v>
      </c>
      <c r="AS7615" t="s">
        <v>307</v>
      </c>
    </row>
    <row r="7616" spans="1:45" x14ac:dyDescent="0.25">
      <c r="A7616">
        <v>2000</v>
      </c>
      <c r="B7616" t="s">
        <v>302</v>
      </c>
      <c r="C7616" t="s">
        <v>36</v>
      </c>
      <c r="D7616" t="s">
        <v>48</v>
      </c>
      <c r="E7616" t="s">
        <v>307</v>
      </c>
      <c r="F7616" t="s">
        <v>307</v>
      </c>
      <c r="G7616" t="s">
        <v>307</v>
      </c>
      <c r="H7616" t="s">
        <v>307</v>
      </c>
      <c r="I7616" t="s">
        <v>307</v>
      </c>
      <c r="J7616" t="s">
        <v>307</v>
      </c>
      <c r="K7616" t="s">
        <v>307</v>
      </c>
      <c r="L7616" t="s">
        <v>307</v>
      </c>
      <c r="M7616" t="s">
        <v>307</v>
      </c>
      <c r="N7616" t="s">
        <v>307</v>
      </c>
      <c r="O7616" t="s">
        <v>307</v>
      </c>
      <c r="P7616" t="s">
        <v>307</v>
      </c>
      <c r="Q7616" t="s">
        <v>307</v>
      </c>
      <c r="R7616" t="s">
        <v>307</v>
      </c>
      <c r="S7616" t="s">
        <v>307</v>
      </c>
      <c r="T7616" t="s">
        <v>307</v>
      </c>
      <c r="U7616" t="s">
        <v>307</v>
      </c>
      <c r="V7616" t="s">
        <v>307</v>
      </c>
      <c r="W7616" t="s">
        <v>307</v>
      </c>
      <c r="X7616" t="s">
        <v>307</v>
      </c>
      <c r="Y7616" t="s">
        <v>307</v>
      </c>
      <c r="Z7616" t="s">
        <v>307</v>
      </c>
      <c r="AA7616" t="s">
        <v>307</v>
      </c>
      <c r="AB7616" t="s">
        <v>307</v>
      </c>
      <c r="AC7616" t="s">
        <v>307</v>
      </c>
      <c r="AD7616" t="s">
        <v>307</v>
      </c>
      <c r="AE7616" t="s">
        <v>307</v>
      </c>
      <c r="AF7616" t="s">
        <v>307</v>
      </c>
      <c r="AG7616" t="s">
        <v>307</v>
      </c>
      <c r="AH7616" t="s">
        <v>307</v>
      </c>
      <c r="AI7616" t="s">
        <v>307</v>
      </c>
      <c r="AJ7616" t="s">
        <v>307</v>
      </c>
      <c r="AK7616" t="s">
        <v>307</v>
      </c>
      <c r="AL7616" t="s">
        <v>307</v>
      </c>
      <c r="AM7616" t="s">
        <v>307</v>
      </c>
      <c r="AN7616" t="s">
        <v>307</v>
      </c>
      <c r="AO7616" t="s">
        <v>307</v>
      </c>
      <c r="AP7616" t="s">
        <v>307</v>
      </c>
      <c r="AQ7616" t="s">
        <v>307</v>
      </c>
      <c r="AR7616" t="s">
        <v>307</v>
      </c>
      <c r="AS7616" t="s">
        <v>307</v>
      </c>
    </row>
    <row r="7617" spans="1:45" x14ac:dyDescent="0.25">
      <c r="A7617">
        <v>2000</v>
      </c>
      <c r="B7617" t="s">
        <v>302</v>
      </c>
      <c r="C7617" t="s">
        <v>36</v>
      </c>
      <c r="D7617" t="s">
        <v>49</v>
      </c>
      <c r="E7617" t="s">
        <v>307</v>
      </c>
      <c r="F7617" t="s">
        <v>307</v>
      </c>
      <c r="G7617" t="s">
        <v>307</v>
      </c>
      <c r="H7617" t="s">
        <v>307</v>
      </c>
      <c r="I7617" t="s">
        <v>307</v>
      </c>
      <c r="J7617" t="s">
        <v>307</v>
      </c>
      <c r="K7617" t="s">
        <v>307</v>
      </c>
      <c r="L7617" t="s">
        <v>307</v>
      </c>
      <c r="M7617" t="s">
        <v>307</v>
      </c>
      <c r="N7617" t="s">
        <v>307</v>
      </c>
      <c r="O7617" t="s">
        <v>307</v>
      </c>
      <c r="P7617" t="s">
        <v>307</v>
      </c>
      <c r="Q7617" t="s">
        <v>307</v>
      </c>
      <c r="R7617" t="s">
        <v>307</v>
      </c>
      <c r="S7617" t="s">
        <v>307</v>
      </c>
      <c r="T7617" t="s">
        <v>307</v>
      </c>
      <c r="U7617" t="s">
        <v>307</v>
      </c>
      <c r="V7617" t="s">
        <v>307</v>
      </c>
      <c r="W7617" t="s">
        <v>307</v>
      </c>
      <c r="X7617" t="s">
        <v>307</v>
      </c>
      <c r="Y7617" t="s">
        <v>307</v>
      </c>
      <c r="Z7617" t="s">
        <v>307</v>
      </c>
      <c r="AA7617" t="s">
        <v>307</v>
      </c>
      <c r="AB7617" t="s">
        <v>307</v>
      </c>
      <c r="AC7617" t="s">
        <v>307</v>
      </c>
      <c r="AD7617" t="s">
        <v>307</v>
      </c>
      <c r="AE7617" t="s">
        <v>307</v>
      </c>
      <c r="AF7617" t="s">
        <v>307</v>
      </c>
      <c r="AG7617" t="s">
        <v>307</v>
      </c>
      <c r="AH7617" t="s">
        <v>307</v>
      </c>
      <c r="AI7617" t="s">
        <v>307</v>
      </c>
      <c r="AJ7617" t="s">
        <v>307</v>
      </c>
      <c r="AK7617" t="s">
        <v>307</v>
      </c>
      <c r="AL7617" t="s">
        <v>307</v>
      </c>
      <c r="AM7617" t="s">
        <v>307</v>
      </c>
      <c r="AN7617" t="s">
        <v>307</v>
      </c>
      <c r="AO7617" t="s">
        <v>307</v>
      </c>
      <c r="AP7617" t="s">
        <v>307</v>
      </c>
      <c r="AQ7617" t="s">
        <v>307</v>
      </c>
      <c r="AR7617" t="s">
        <v>307</v>
      </c>
      <c r="AS7617" t="s">
        <v>307</v>
      </c>
    </row>
    <row r="7618" spans="1:45" x14ac:dyDescent="0.25">
      <c r="A7618">
        <v>2000</v>
      </c>
      <c r="B7618" t="s">
        <v>302</v>
      </c>
      <c r="C7618" t="s">
        <v>37</v>
      </c>
      <c r="D7618" t="s">
        <v>47</v>
      </c>
      <c r="E7618" t="s">
        <v>307</v>
      </c>
      <c r="F7618" t="s">
        <v>307</v>
      </c>
      <c r="G7618" t="s">
        <v>307</v>
      </c>
      <c r="H7618" t="s">
        <v>307</v>
      </c>
      <c r="I7618" t="s">
        <v>307</v>
      </c>
      <c r="J7618" t="s">
        <v>307</v>
      </c>
      <c r="K7618" t="s">
        <v>307</v>
      </c>
      <c r="L7618" t="s">
        <v>307</v>
      </c>
      <c r="M7618" t="s">
        <v>307</v>
      </c>
      <c r="N7618" t="s">
        <v>307</v>
      </c>
      <c r="O7618" t="s">
        <v>307</v>
      </c>
      <c r="P7618" t="s">
        <v>307</v>
      </c>
      <c r="Q7618" t="s">
        <v>307</v>
      </c>
      <c r="R7618" t="s">
        <v>307</v>
      </c>
      <c r="S7618" t="s">
        <v>307</v>
      </c>
      <c r="T7618" t="s">
        <v>307</v>
      </c>
      <c r="U7618" t="s">
        <v>307</v>
      </c>
      <c r="V7618" t="s">
        <v>307</v>
      </c>
      <c r="W7618" t="s">
        <v>307</v>
      </c>
      <c r="X7618" t="s">
        <v>307</v>
      </c>
      <c r="Y7618" t="s">
        <v>307</v>
      </c>
      <c r="Z7618" t="s">
        <v>307</v>
      </c>
      <c r="AA7618" t="s">
        <v>307</v>
      </c>
      <c r="AB7618" t="s">
        <v>307</v>
      </c>
      <c r="AC7618" t="s">
        <v>307</v>
      </c>
      <c r="AD7618" t="s">
        <v>307</v>
      </c>
      <c r="AE7618" t="s">
        <v>307</v>
      </c>
      <c r="AF7618" t="s">
        <v>307</v>
      </c>
      <c r="AG7618" t="s">
        <v>307</v>
      </c>
      <c r="AH7618" t="s">
        <v>307</v>
      </c>
      <c r="AI7618" t="s">
        <v>307</v>
      </c>
      <c r="AJ7618" t="s">
        <v>307</v>
      </c>
      <c r="AK7618" t="s">
        <v>307</v>
      </c>
      <c r="AL7618" t="s">
        <v>307</v>
      </c>
      <c r="AM7618" t="s">
        <v>307</v>
      </c>
      <c r="AN7618" t="s">
        <v>307</v>
      </c>
      <c r="AO7618" t="s">
        <v>307</v>
      </c>
      <c r="AP7618" t="s">
        <v>307</v>
      </c>
      <c r="AQ7618" t="s">
        <v>307</v>
      </c>
      <c r="AR7618" t="s">
        <v>307</v>
      </c>
      <c r="AS7618" t="s">
        <v>307</v>
      </c>
    </row>
    <row r="7619" spans="1:45" x14ac:dyDescent="0.25">
      <c r="A7619">
        <v>2000</v>
      </c>
      <c r="B7619" t="s">
        <v>302</v>
      </c>
      <c r="C7619" t="s">
        <v>37</v>
      </c>
      <c r="D7619" t="s">
        <v>48</v>
      </c>
      <c r="E7619" t="s">
        <v>307</v>
      </c>
      <c r="F7619" t="s">
        <v>307</v>
      </c>
      <c r="G7619" t="s">
        <v>307</v>
      </c>
      <c r="H7619" t="s">
        <v>307</v>
      </c>
      <c r="I7619" t="s">
        <v>307</v>
      </c>
      <c r="J7619" t="s">
        <v>307</v>
      </c>
      <c r="K7619" t="s">
        <v>307</v>
      </c>
      <c r="L7619" t="s">
        <v>307</v>
      </c>
      <c r="M7619" t="s">
        <v>307</v>
      </c>
      <c r="N7619" t="s">
        <v>307</v>
      </c>
      <c r="O7619" t="s">
        <v>307</v>
      </c>
      <c r="P7619" t="s">
        <v>307</v>
      </c>
      <c r="Q7619" t="s">
        <v>307</v>
      </c>
      <c r="R7619" t="s">
        <v>307</v>
      </c>
      <c r="S7619" t="s">
        <v>307</v>
      </c>
      <c r="T7619" t="s">
        <v>307</v>
      </c>
      <c r="U7619" t="s">
        <v>307</v>
      </c>
      <c r="V7619" t="s">
        <v>307</v>
      </c>
      <c r="W7619" t="s">
        <v>307</v>
      </c>
      <c r="X7619" t="s">
        <v>307</v>
      </c>
      <c r="Y7619" t="s">
        <v>307</v>
      </c>
      <c r="Z7619" t="s">
        <v>307</v>
      </c>
      <c r="AA7619" t="s">
        <v>307</v>
      </c>
      <c r="AB7619" t="s">
        <v>307</v>
      </c>
      <c r="AC7619" t="s">
        <v>307</v>
      </c>
      <c r="AD7619" t="s">
        <v>307</v>
      </c>
      <c r="AE7619" t="s">
        <v>307</v>
      </c>
      <c r="AF7619" t="s">
        <v>307</v>
      </c>
      <c r="AG7619" t="s">
        <v>307</v>
      </c>
      <c r="AH7619" t="s">
        <v>307</v>
      </c>
      <c r="AI7619" t="s">
        <v>307</v>
      </c>
      <c r="AJ7619" t="s">
        <v>307</v>
      </c>
      <c r="AK7619" t="s">
        <v>307</v>
      </c>
      <c r="AL7619" t="s">
        <v>307</v>
      </c>
      <c r="AM7619" t="s">
        <v>307</v>
      </c>
      <c r="AN7619" t="s">
        <v>307</v>
      </c>
      <c r="AO7619" t="s">
        <v>307</v>
      </c>
      <c r="AP7619" t="s">
        <v>307</v>
      </c>
      <c r="AQ7619" t="s">
        <v>307</v>
      </c>
      <c r="AR7619" t="s">
        <v>307</v>
      </c>
      <c r="AS7619" t="s">
        <v>307</v>
      </c>
    </row>
    <row r="7620" spans="1:45" x14ac:dyDescent="0.25">
      <c r="A7620">
        <v>2000</v>
      </c>
      <c r="B7620" t="s">
        <v>302</v>
      </c>
      <c r="C7620" t="s">
        <v>37</v>
      </c>
      <c r="D7620" t="s">
        <v>49</v>
      </c>
      <c r="E7620" t="s">
        <v>307</v>
      </c>
      <c r="F7620" t="s">
        <v>307</v>
      </c>
      <c r="G7620" t="s">
        <v>307</v>
      </c>
      <c r="H7620" t="s">
        <v>307</v>
      </c>
      <c r="I7620" t="s">
        <v>307</v>
      </c>
      <c r="J7620" t="s">
        <v>307</v>
      </c>
      <c r="K7620" t="s">
        <v>307</v>
      </c>
      <c r="L7620" t="s">
        <v>307</v>
      </c>
      <c r="M7620" t="s">
        <v>307</v>
      </c>
      <c r="N7620" t="s">
        <v>307</v>
      </c>
      <c r="O7620" t="s">
        <v>307</v>
      </c>
      <c r="P7620" t="s">
        <v>307</v>
      </c>
      <c r="Q7620" t="s">
        <v>307</v>
      </c>
      <c r="R7620" t="s">
        <v>307</v>
      </c>
      <c r="S7620" t="s">
        <v>307</v>
      </c>
      <c r="T7620" t="s">
        <v>307</v>
      </c>
      <c r="U7620" t="s">
        <v>307</v>
      </c>
      <c r="V7620" t="s">
        <v>307</v>
      </c>
      <c r="W7620" t="s">
        <v>307</v>
      </c>
      <c r="X7620" t="s">
        <v>307</v>
      </c>
      <c r="Y7620" t="s">
        <v>307</v>
      </c>
      <c r="Z7620" t="s">
        <v>307</v>
      </c>
      <c r="AA7620" t="s">
        <v>307</v>
      </c>
      <c r="AB7620" t="s">
        <v>307</v>
      </c>
      <c r="AC7620" t="s">
        <v>307</v>
      </c>
      <c r="AD7620" t="s">
        <v>307</v>
      </c>
      <c r="AE7620" t="s">
        <v>307</v>
      </c>
      <c r="AF7620" t="s">
        <v>307</v>
      </c>
      <c r="AG7620" t="s">
        <v>307</v>
      </c>
      <c r="AH7620" t="s">
        <v>307</v>
      </c>
      <c r="AI7620" t="s">
        <v>307</v>
      </c>
      <c r="AJ7620" t="s">
        <v>307</v>
      </c>
      <c r="AK7620" t="s">
        <v>307</v>
      </c>
      <c r="AL7620" t="s">
        <v>307</v>
      </c>
      <c r="AM7620" t="s">
        <v>307</v>
      </c>
      <c r="AN7620" t="s">
        <v>307</v>
      </c>
      <c r="AO7620" t="s">
        <v>307</v>
      </c>
      <c r="AP7620" t="s">
        <v>307</v>
      </c>
      <c r="AQ7620" t="s">
        <v>307</v>
      </c>
      <c r="AR7620" t="s">
        <v>307</v>
      </c>
      <c r="AS7620" t="s">
        <v>307</v>
      </c>
    </row>
    <row r="7621" spans="1:45" x14ac:dyDescent="0.25">
      <c r="A7621">
        <v>2000</v>
      </c>
      <c r="B7621" t="s">
        <v>302</v>
      </c>
      <c r="C7621" t="s">
        <v>45</v>
      </c>
      <c r="D7621" t="s">
        <v>63</v>
      </c>
      <c r="E7621" t="s">
        <v>307</v>
      </c>
      <c r="F7621" t="s">
        <v>307</v>
      </c>
      <c r="G7621" t="s">
        <v>307</v>
      </c>
      <c r="H7621" t="s">
        <v>307</v>
      </c>
      <c r="I7621" t="s">
        <v>307</v>
      </c>
      <c r="J7621" t="s">
        <v>307</v>
      </c>
      <c r="K7621" t="s">
        <v>307</v>
      </c>
      <c r="L7621" t="s">
        <v>307</v>
      </c>
      <c r="M7621" t="s">
        <v>307</v>
      </c>
      <c r="N7621" t="s">
        <v>307</v>
      </c>
      <c r="O7621" t="s">
        <v>307</v>
      </c>
      <c r="P7621" t="s">
        <v>307</v>
      </c>
      <c r="Q7621" t="s">
        <v>307</v>
      </c>
      <c r="R7621" t="s">
        <v>307</v>
      </c>
      <c r="S7621" t="s">
        <v>307</v>
      </c>
      <c r="T7621" t="s">
        <v>307</v>
      </c>
      <c r="U7621" t="s">
        <v>307</v>
      </c>
      <c r="V7621" t="s">
        <v>307</v>
      </c>
      <c r="W7621" t="s">
        <v>307</v>
      </c>
    </row>
    <row r="7622" spans="1:45" x14ac:dyDescent="0.25">
      <c r="A7622">
        <v>2000</v>
      </c>
      <c r="B7622" t="s">
        <v>302</v>
      </c>
      <c r="C7622" t="s">
        <v>45</v>
      </c>
      <c r="D7622" t="s">
        <v>64</v>
      </c>
      <c r="E7622" t="s">
        <v>307</v>
      </c>
      <c r="F7622" t="s">
        <v>307</v>
      </c>
      <c r="G7622" t="s">
        <v>307</v>
      </c>
      <c r="H7622" t="s">
        <v>307</v>
      </c>
      <c r="I7622" t="s">
        <v>307</v>
      </c>
      <c r="J7622" t="s">
        <v>307</v>
      </c>
      <c r="K7622" t="s">
        <v>307</v>
      </c>
      <c r="L7622" t="s">
        <v>307</v>
      </c>
      <c r="M7622" t="s">
        <v>307</v>
      </c>
      <c r="N7622" t="s">
        <v>307</v>
      </c>
      <c r="O7622" t="s">
        <v>307</v>
      </c>
      <c r="P7622" t="s">
        <v>307</v>
      </c>
      <c r="Q7622" t="s">
        <v>307</v>
      </c>
      <c r="R7622" t="s">
        <v>307</v>
      </c>
      <c r="S7622" t="s">
        <v>307</v>
      </c>
      <c r="T7622" t="s">
        <v>307</v>
      </c>
      <c r="U7622" t="s">
        <v>307</v>
      </c>
      <c r="V7622" t="s">
        <v>307</v>
      </c>
      <c r="W7622" t="s">
        <v>307</v>
      </c>
    </row>
    <row r="7623" spans="1:45" x14ac:dyDescent="0.25">
      <c r="A7623">
        <v>2000</v>
      </c>
      <c r="B7623" t="s">
        <v>302</v>
      </c>
      <c r="C7623" t="s">
        <v>44</v>
      </c>
      <c r="D7623" t="s">
        <v>54</v>
      </c>
      <c r="E7623" t="s">
        <v>307</v>
      </c>
      <c r="F7623" t="s">
        <v>307</v>
      </c>
      <c r="G7623" t="s">
        <v>307</v>
      </c>
      <c r="H7623" t="s">
        <v>307</v>
      </c>
      <c r="I7623" t="s">
        <v>307</v>
      </c>
      <c r="J7623" t="s">
        <v>307</v>
      </c>
      <c r="K7623" t="s">
        <v>307</v>
      </c>
      <c r="L7623" t="s">
        <v>307</v>
      </c>
      <c r="M7623" t="s">
        <v>307</v>
      </c>
      <c r="N7623" t="s">
        <v>307</v>
      </c>
      <c r="O7623" t="s">
        <v>307</v>
      </c>
      <c r="P7623" t="s">
        <v>307</v>
      </c>
      <c r="Q7623" t="s">
        <v>307</v>
      </c>
      <c r="R7623" t="s">
        <v>307</v>
      </c>
      <c r="S7623" t="s">
        <v>307</v>
      </c>
      <c r="T7623" t="s">
        <v>307</v>
      </c>
      <c r="U7623" t="s">
        <v>307</v>
      </c>
      <c r="V7623" t="s">
        <v>307</v>
      </c>
      <c r="W7623" t="s">
        <v>307</v>
      </c>
    </row>
    <row r="7624" spans="1:45" x14ac:dyDescent="0.25">
      <c r="A7624">
        <v>2000</v>
      </c>
      <c r="B7624" t="s">
        <v>302</v>
      </c>
      <c r="C7624" t="s">
        <v>44</v>
      </c>
      <c r="D7624" t="s">
        <v>55</v>
      </c>
      <c r="E7624" t="s">
        <v>307</v>
      </c>
      <c r="F7624" t="s">
        <v>307</v>
      </c>
      <c r="G7624" t="s">
        <v>307</v>
      </c>
      <c r="H7624" t="s">
        <v>307</v>
      </c>
      <c r="I7624" t="s">
        <v>307</v>
      </c>
      <c r="J7624" t="s">
        <v>307</v>
      </c>
      <c r="K7624" t="s">
        <v>307</v>
      </c>
      <c r="L7624" t="s">
        <v>307</v>
      </c>
      <c r="M7624" t="s">
        <v>307</v>
      </c>
      <c r="N7624" t="s">
        <v>307</v>
      </c>
      <c r="O7624" t="s">
        <v>307</v>
      </c>
      <c r="P7624" t="s">
        <v>307</v>
      </c>
      <c r="Q7624" t="s">
        <v>307</v>
      </c>
      <c r="R7624" t="s">
        <v>307</v>
      </c>
      <c r="S7624" t="s">
        <v>307</v>
      </c>
      <c r="T7624" t="s">
        <v>307</v>
      </c>
      <c r="U7624" t="s">
        <v>307</v>
      </c>
      <c r="V7624" t="s">
        <v>307</v>
      </c>
      <c r="W7624" t="s">
        <v>307</v>
      </c>
    </row>
    <row r="7625" spans="1:45" x14ac:dyDescent="0.25">
      <c r="A7625">
        <v>2000</v>
      </c>
      <c r="B7625" t="s">
        <v>302</v>
      </c>
      <c r="C7625" t="s">
        <v>44</v>
      </c>
      <c r="D7625" t="s">
        <v>56</v>
      </c>
      <c r="E7625" t="s">
        <v>307</v>
      </c>
      <c r="F7625" t="s">
        <v>307</v>
      </c>
      <c r="G7625" t="s">
        <v>307</v>
      </c>
      <c r="H7625" t="s">
        <v>307</v>
      </c>
      <c r="I7625" t="s">
        <v>307</v>
      </c>
      <c r="J7625" t="s">
        <v>307</v>
      </c>
      <c r="K7625" t="s">
        <v>307</v>
      </c>
      <c r="L7625" t="s">
        <v>307</v>
      </c>
      <c r="M7625" t="s">
        <v>307</v>
      </c>
      <c r="N7625" t="s">
        <v>307</v>
      </c>
      <c r="O7625" t="s">
        <v>307</v>
      </c>
      <c r="P7625" t="s">
        <v>307</v>
      </c>
      <c r="Q7625" t="s">
        <v>307</v>
      </c>
      <c r="R7625" t="s">
        <v>307</v>
      </c>
      <c r="S7625" t="s">
        <v>307</v>
      </c>
      <c r="T7625" t="s">
        <v>307</v>
      </c>
      <c r="U7625" t="s">
        <v>307</v>
      </c>
      <c r="V7625" t="s">
        <v>307</v>
      </c>
      <c r="W7625" t="s">
        <v>307</v>
      </c>
    </row>
    <row r="7626" spans="1:45" x14ac:dyDescent="0.25">
      <c r="A7626">
        <v>2000</v>
      </c>
      <c r="B7626" t="s">
        <v>302</v>
      </c>
      <c r="C7626" t="s">
        <v>44</v>
      </c>
      <c r="D7626" t="s">
        <v>57</v>
      </c>
      <c r="E7626" t="s">
        <v>307</v>
      </c>
      <c r="F7626" t="s">
        <v>307</v>
      </c>
      <c r="G7626" t="s">
        <v>307</v>
      </c>
      <c r="H7626" t="s">
        <v>307</v>
      </c>
      <c r="I7626" t="s">
        <v>307</v>
      </c>
      <c r="J7626" t="s">
        <v>307</v>
      </c>
      <c r="K7626" t="s">
        <v>307</v>
      </c>
      <c r="L7626" t="s">
        <v>307</v>
      </c>
      <c r="M7626" t="s">
        <v>307</v>
      </c>
      <c r="N7626" t="s">
        <v>307</v>
      </c>
      <c r="O7626" t="s">
        <v>307</v>
      </c>
      <c r="P7626" t="s">
        <v>307</v>
      </c>
      <c r="Q7626" t="s">
        <v>307</v>
      </c>
      <c r="R7626" t="s">
        <v>307</v>
      </c>
      <c r="S7626" t="s">
        <v>307</v>
      </c>
      <c r="T7626" t="s">
        <v>307</v>
      </c>
      <c r="U7626" t="s">
        <v>307</v>
      </c>
      <c r="V7626" t="s">
        <v>307</v>
      </c>
      <c r="W7626" t="s">
        <v>307</v>
      </c>
    </row>
    <row r="7627" spans="1:45" x14ac:dyDescent="0.25">
      <c r="A7627">
        <v>2000</v>
      </c>
      <c r="B7627" t="s">
        <v>302</v>
      </c>
      <c r="C7627" t="s">
        <v>44</v>
      </c>
      <c r="D7627" t="s">
        <v>58</v>
      </c>
      <c r="E7627" t="s">
        <v>307</v>
      </c>
      <c r="F7627" t="s">
        <v>307</v>
      </c>
      <c r="G7627" t="s">
        <v>307</v>
      </c>
      <c r="H7627" t="s">
        <v>307</v>
      </c>
      <c r="I7627" t="s">
        <v>307</v>
      </c>
      <c r="J7627" t="s">
        <v>307</v>
      </c>
      <c r="K7627" t="s">
        <v>307</v>
      </c>
      <c r="L7627" t="s">
        <v>307</v>
      </c>
      <c r="M7627" t="s">
        <v>307</v>
      </c>
      <c r="N7627" t="s">
        <v>307</v>
      </c>
      <c r="O7627" t="s">
        <v>307</v>
      </c>
      <c r="P7627" t="s">
        <v>307</v>
      </c>
      <c r="Q7627" t="s">
        <v>307</v>
      </c>
      <c r="R7627" t="s">
        <v>307</v>
      </c>
      <c r="S7627" t="s">
        <v>307</v>
      </c>
      <c r="T7627" t="s">
        <v>307</v>
      </c>
      <c r="U7627" t="s">
        <v>307</v>
      </c>
      <c r="V7627" t="s">
        <v>307</v>
      </c>
      <c r="W7627" t="s">
        <v>307</v>
      </c>
    </row>
    <row r="7628" spans="1:45" x14ac:dyDescent="0.25">
      <c r="A7628">
        <v>2000</v>
      </c>
      <c r="B7628" t="s">
        <v>302</v>
      </c>
      <c r="C7628" t="s">
        <v>44</v>
      </c>
      <c r="D7628" t="s">
        <v>59</v>
      </c>
      <c r="E7628" t="s">
        <v>307</v>
      </c>
      <c r="F7628" t="s">
        <v>307</v>
      </c>
      <c r="G7628" t="s">
        <v>307</v>
      </c>
      <c r="H7628" t="s">
        <v>307</v>
      </c>
      <c r="I7628" t="s">
        <v>307</v>
      </c>
      <c r="J7628" t="s">
        <v>307</v>
      </c>
      <c r="K7628" t="s">
        <v>307</v>
      </c>
      <c r="L7628" t="s">
        <v>307</v>
      </c>
      <c r="M7628" t="s">
        <v>307</v>
      </c>
      <c r="N7628" t="s">
        <v>307</v>
      </c>
      <c r="O7628" t="s">
        <v>307</v>
      </c>
      <c r="P7628" t="s">
        <v>307</v>
      </c>
      <c r="Q7628" t="s">
        <v>307</v>
      </c>
      <c r="R7628" t="s">
        <v>307</v>
      </c>
      <c r="S7628" t="s">
        <v>307</v>
      </c>
      <c r="T7628" t="s">
        <v>307</v>
      </c>
      <c r="U7628" t="s">
        <v>307</v>
      </c>
      <c r="V7628" t="s">
        <v>307</v>
      </c>
      <c r="W7628" t="s">
        <v>307</v>
      </c>
    </row>
    <row r="7629" spans="1:45" x14ac:dyDescent="0.25">
      <c r="A7629">
        <v>2000</v>
      </c>
      <c r="B7629" t="s">
        <v>302</v>
      </c>
      <c r="C7629" t="s">
        <v>44</v>
      </c>
      <c r="D7629" t="s">
        <v>60</v>
      </c>
      <c r="E7629" t="s">
        <v>307</v>
      </c>
      <c r="F7629" t="s">
        <v>307</v>
      </c>
      <c r="G7629" t="s">
        <v>307</v>
      </c>
      <c r="H7629" t="s">
        <v>307</v>
      </c>
      <c r="I7629" t="s">
        <v>307</v>
      </c>
      <c r="J7629" t="s">
        <v>307</v>
      </c>
      <c r="K7629" t="s">
        <v>307</v>
      </c>
      <c r="L7629" t="s">
        <v>307</v>
      </c>
      <c r="M7629" t="s">
        <v>307</v>
      </c>
      <c r="N7629" t="s">
        <v>307</v>
      </c>
      <c r="O7629" t="s">
        <v>307</v>
      </c>
      <c r="P7629" t="s">
        <v>307</v>
      </c>
      <c r="Q7629" t="s">
        <v>307</v>
      </c>
      <c r="R7629" t="s">
        <v>307</v>
      </c>
      <c r="S7629" t="s">
        <v>307</v>
      </c>
      <c r="T7629" t="s">
        <v>307</v>
      </c>
      <c r="U7629" t="s">
        <v>307</v>
      </c>
      <c r="V7629" t="s">
        <v>307</v>
      </c>
      <c r="W7629" t="s">
        <v>307</v>
      </c>
    </row>
    <row r="7630" spans="1:45" x14ac:dyDescent="0.25">
      <c r="A7630">
        <v>2000</v>
      </c>
      <c r="B7630" t="s">
        <v>302</v>
      </c>
      <c r="C7630" t="s">
        <v>44</v>
      </c>
      <c r="D7630" t="s">
        <v>61</v>
      </c>
      <c r="E7630" t="s">
        <v>307</v>
      </c>
      <c r="F7630" t="s">
        <v>307</v>
      </c>
      <c r="G7630" t="s">
        <v>307</v>
      </c>
      <c r="H7630" t="s">
        <v>307</v>
      </c>
      <c r="I7630" t="s">
        <v>307</v>
      </c>
      <c r="J7630" t="s">
        <v>307</v>
      </c>
      <c r="K7630" t="s">
        <v>307</v>
      </c>
      <c r="L7630" t="s">
        <v>307</v>
      </c>
      <c r="M7630" t="s">
        <v>307</v>
      </c>
      <c r="N7630" t="s">
        <v>307</v>
      </c>
      <c r="O7630" t="s">
        <v>307</v>
      </c>
      <c r="P7630" t="s">
        <v>307</v>
      </c>
      <c r="Q7630" t="s">
        <v>307</v>
      </c>
      <c r="R7630" t="s">
        <v>307</v>
      </c>
      <c r="S7630" t="s">
        <v>307</v>
      </c>
      <c r="T7630" t="s">
        <v>307</v>
      </c>
      <c r="U7630" t="s">
        <v>307</v>
      </c>
      <c r="V7630" t="s">
        <v>307</v>
      </c>
      <c r="W7630" t="s">
        <v>307</v>
      </c>
    </row>
    <row r="7631" spans="1:45" x14ac:dyDescent="0.25">
      <c r="A7631">
        <v>2000</v>
      </c>
      <c r="B7631" t="s">
        <v>302</v>
      </c>
      <c r="C7631" t="s">
        <v>44</v>
      </c>
      <c r="D7631" t="s">
        <v>62</v>
      </c>
      <c r="E7631" t="s">
        <v>307</v>
      </c>
      <c r="F7631" t="s">
        <v>307</v>
      </c>
      <c r="G7631" t="s">
        <v>307</v>
      </c>
      <c r="H7631" t="s">
        <v>307</v>
      </c>
      <c r="I7631" t="s">
        <v>307</v>
      </c>
      <c r="J7631" t="s">
        <v>307</v>
      </c>
      <c r="K7631" t="s">
        <v>307</v>
      </c>
      <c r="L7631" t="s">
        <v>307</v>
      </c>
      <c r="M7631" t="s">
        <v>307</v>
      </c>
      <c r="N7631" t="s">
        <v>307</v>
      </c>
      <c r="O7631" t="s">
        <v>307</v>
      </c>
      <c r="P7631" t="s">
        <v>307</v>
      </c>
      <c r="Q7631" t="s">
        <v>307</v>
      </c>
      <c r="R7631" t="s">
        <v>307</v>
      </c>
      <c r="S7631" t="s">
        <v>307</v>
      </c>
      <c r="T7631" t="s">
        <v>307</v>
      </c>
      <c r="U7631" t="s">
        <v>307</v>
      </c>
      <c r="V7631" t="s">
        <v>307</v>
      </c>
      <c r="W7631" t="s">
        <v>307</v>
      </c>
    </row>
    <row r="7632" spans="1:45" x14ac:dyDescent="0.25">
      <c r="A7632">
        <v>2000</v>
      </c>
      <c r="B7632" t="s">
        <v>302</v>
      </c>
      <c r="C7632" t="s">
        <v>38</v>
      </c>
      <c r="D7632" t="s">
        <v>47</v>
      </c>
      <c r="E7632" t="s">
        <v>307</v>
      </c>
      <c r="F7632" t="s">
        <v>307</v>
      </c>
      <c r="G7632" t="s">
        <v>307</v>
      </c>
      <c r="H7632" t="s">
        <v>307</v>
      </c>
      <c r="I7632" t="s">
        <v>307</v>
      </c>
      <c r="J7632" t="s">
        <v>307</v>
      </c>
      <c r="K7632" t="s">
        <v>307</v>
      </c>
      <c r="L7632" t="s">
        <v>307</v>
      </c>
      <c r="M7632" t="s">
        <v>307</v>
      </c>
      <c r="N7632" t="s">
        <v>307</v>
      </c>
      <c r="O7632" t="s">
        <v>307</v>
      </c>
      <c r="P7632" t="s">
        <v>307</v>
      </c>
      <c r="Q7632" t="s">
        <v>307</v>
      </c>
      <c r="R7632" t="s">
        <v>307</v>
      </c>
      <c r="S7632" t="s">
        <v>307</v>
      </c>
      <c r="T7632" t="s">
        <v>307</v>
      </c>
      <c r="U7632" t="s">
        <v>307</v>
      </c>
      <c r="V7632" t="s">
        <v>307</v>
      </c>
      <c r="W7632" t="s">
        <v>307</v>
      </c>
      <c r="X7632" t="s">
        <v>307</v>
      </c>
      <c r="Y7632" t="s">
        <v>307</v>
      </c>
      <c r="Z7632" t="s">
        <v>307</v>
      </c>
      <c r="AA7632" t="s">
        <v>307</v>
      </c>
      <c r="AB7632" t="s">
        <v>307</v>
      </c>
      <c r="AC7632" t="s">
        <v>307</v>
      </c>
      <c r="AD7632" t="s">
        <v>307</v>
      </c>
      <c r="AE7632" t="s">
        <v>307</v>
      </c>
      <c r="AF7632" t="s">
        <v>307</v>
      </c>
      <c r="AG7632" t="s">
        <v>307</v>
      </c>
      <c r="AH7632" t="s">
        <v>307</v>
      </c>
      <c r="AI7632" t="s">
        <v>307</v>
      </c>
      <c r="AJ7632" t="s">
        <v>307</v>
      </c>
      <c r="AK7632" t="s">
        <v>307</v>
      </c>
      <c r="AL7632" t="s">
        <v>307</v>
      </c>
      <c r="AM7632" t="s">
        <v>307</v>
      </c>
      <c r="AN7632" t="s">
        <v>307</v>
      </c>
      <c r="AO7632" t="s">
        <v>307</v>
      </c>
      <c r="AP7632" t="s">
        <v>307</v>
      </c>
      <c r="AQ7632" t="s">
        <v>307</v>
      </c>
      <c r="AR7632" t="s">
        <v>307</v>
      </c>
      <c r="AS7632" t="s">
        <v>307</v>
      </c>
    </row>
    <row r="7633" spans="1:45" x14ac:dyDescent="0.25">
      <c r="A7633">
        <v>2000</v>
      </c>
      <c r="B7633" t="s">
        <v>302</v>
      </c>
      <c r="C7633" t="s">
        <v>38</v>
      </c>
      <c r="D7633" t="s">
        <v>48</v>
      </c>
      <c r="E7633" t="s">
        <v>307</v>
      </c>
      <c r="F7633" t="s">
        <v>307</v>
      </c>
      <c r="G7633" t="s">
        <v>307</v>
      </c>
      <c r="H7633" t="s">
        <v>307</v>
      </c>
      <c r="I7633" t="s">
        <v>307</v>
      </c>
      <c r="J7633" t="s">
        <v>307</v>
      </c>
      <c r="K7633" t="s">
        <v>307</v>
      </c>
      <c r="L7633" t="s">
        <v>307</v>
      </c>
      <c r="M7633" t="s">
        <v>307</v>
      </c>
      <c r="N7633" t="s">
        <v>307</v>
      </c>
      <c r="O7633" t="s">
        <v>307</v>
      </c>
      <c r="P7633" t="s">
        <v>307</v>
      </c>
      <c r="Q7633" t="s">
        <v>307</v>
      </c>
      <c r="R7633" t="s">
        <v>307</v>
      </c>
      <c r="S7633" t="s">
        <v>307</v>
      </c>
      <c r="T7633" t="s">
        <v>307</v>
      </c>
      <c r="U7633" t="s">
        <v>307</v>
      </c>
      <c r="V7633" t="s">
        <v>307</v>
      </c>
      <c r="W7633" t="s">
        <v>307</v>
      </c>
      <c r="X7633" t="s">
        <v>307</v>
      </c>
      <c r="Y7633" t="s">
        <v>307</v>
      </c>
      <c r="Z7633" t="s">
        <v>307</v>
      </c>
      <c r="AA7633" t="s">
        <v>307</v>
      </c>
      <c r="AB7633" t="s">
        <v>307</v>
      </c>
      <c r="AC7633" t="s">
        <v>307</v>
      </c>
      <c r="AD7633" t="s">
        <v>307</v>
      </c>
      <c r="AE7633" t="s">
        <v>307</v>
      </c>
      <c r="AF7633" t="s">
        <v>307</v>
      </c>
      <c r="AG7633" t="s">
        <v>307</v>
      </c>
      <c r="AH7633" t="s">
        <v>307</v>
      </c>
      <c r="AI7633" t="s">
        <v>307</v>
      </c>
      <c r="AJ7633" t="s">
        <v>307</v>
      </c>
      <c r="AK7633" t="s">
        <v>307</v>
      </c>
      <c r="AL7633" t="s">
        <v>307</v>
      </c>
      <c r="AM7633" t="s">
        <v>307</v>
      </c>
      <c r="AN7633" t="s">
        <v>307</v>
      </c>
      <c r="AO7633" t="s">
        <v>307</v>
      </c>
      <c r="AP7633" t="s">
        <v>307</v>
      </c>
      <c r="AQ7633" t="s">
        <v>307</v>
      </c>
      <c r="AR7633" t="s">
        <v>307</v>
      </c>
      <c r="AS7633" t="s">
        <v>307</v>
      </c>
    </row>
    <row r="7634" spans="1:45" x14ac:dyDescent="0.25">
      <c r="A7634">
        <v>2000</v>
      </c>
      <c r="B7634" t="s">
        <v>302</v>
      </c>
      <c r="C7634" t="s">
        <v>38</v>
      </c>
      <c r="D7634" t="s">
        <v>49</v>
      </c>
      <c r="E7634" t="s">
        <v>307</v>
      </c>
      <c r="F7634" t="s">
        <v>307</v>
      </c>
      <c r="G7634" t="s">
        <v>307</v>
      </c>
      <c r="H7634" t="s">
        <v>307</v>
      </c>
      <c r="I7634" t="s">
        <v>307</v>
      </c>
      <c r="J7634" t="s">
        <v>307</v>
      </c>
      <c r="K7634" t="s">
        <v>307</v>
      </c>
      <c r="L7634" t="s">
        <v>307</v>
      </c>
      <c r="M7634" t="s">
        <v>307</v>
      </c>
      <c r="N7634" t="s">
        <v>307</v>
      </c>
      <c r="O7634" t="s">
        <v>307</v>
      </c>
      <c r="P7634" t="s">
        <v>307</v>
      </c>
      <c r="Q7634" t="s">
        <v>307</v>
      </c>
      <c r="R7634" t="s">
        <v>307</v>
      </c>
      <c r="S7634" t="s">
        <v>307</v>
      </c>
      <c r="T7634" t="s">
        <v>307</v>
      </c>
      <c r="U7634" t="s">
        <v>307</v>
      </c>
      <c r="V7634" t="s">
        <v>307</v>
      </c>
      <c r="W7634" t="s">
        <v>307</v>
      </c>
      <c r="X7634" t="s">
        <v>307</v>
      </c>
      <c r="Y7634" t="s">
        <v>307</v>
      </c>
      <c r="Z7634" t="s">
        <v>307</v>
      </c>
      <c r="AA7634" t="s">
        <v>307</v>
      </c>
      <c r="AB7634" t="s">
        <v>307</v>
      </c>
      <c r="AC7634" t="s">
        <v>307</v>
      </c>
      <c r="AD7634" t="s">
        <v>307</v>
      </c>
      <c r="AE7634" t="s">
        <v>307</v>
      </c>
      <c r="AF7634" t="s">
        <v>307</v>
      </c>
      <c r="AG7634" t="s">
        <v>307</v>
      </c>
      <c r="AH7634" t="s">
        <v>307</v>
      </c>
      <c r="AI7634" t="s">
        <v>307</v>
      </c>
      <c r="AJ7634" t="s">
        <v>307</v>
      </c>
      <c r="AK7634" t="s">
        <v>307</v>
      </c>
      <c r="AL7634" t="s">
        <v>307</v>
      </c>
      <c r="AM7634" t="s">
        <v>307</v>
      </c>
      <c r="AN7634" t="s">
        <v>307</v>
      </c>
      <c r="AO7634" t="s">
        <v>307</v>
      </c>
      <c r="AP7634" t="s">
        <v>307</v>
      </c>
      <c r="AQ7634" t="s">
        <v>307</v>
      </c>
      <c r="AR7634" t="s">
        <v>307</v>
      </c>
      <c r="AS7634" t="s">
        <v>307</v>
      </c>
    </row>
    <row r="7635" spans="1:45" x14ac:dyDescent="0.25">
      <c r="A7635">
        <v>3000</v>
      </c>
      <c r="B7635" t="s">
        <v>303</v>
      </c>
      <c r="C7635" t="s">
        <v>43</v>
      </c>
      <c r="D7635" t="s">
        <v>54</v>
      </c>
      <c r="E7635" t="s">
        <v>307</v>
      </c>
      <c r="F7635" t="s">
        <v>307</v>
      </c>
      <c r="G7635" t="s">
        <v>307</v>
      </c>
      <c r="H7635" t="s">
        <v>307</v>
      </c>
      <c r="I7635" t="s">
        <v>307</v>
      </c>
      <c r="J7635" t="s">
        <v>307</v>
      </c>
      <c r="K7635" t="s">
        <v>307</v>
      </c>
      <c r="L7635" t="s">
        <v>307</v>
      </c>
      <c r="M7635" t="s">
        <v>307</v>
      </c>
      <c r="N7635" t="s">
        <v>307</v>
      </c>
      <c r="O7635" t="s">
        <v>307</v>
      </c>
      <c r="P7635" t="s">
        <v>307</v>
      </c>
      <c r="Q7635" t="s">
        <v>307</v>
      </c>
      <c r="R7635" t="s">
        <v>307</v>
      </c>
      <c r="S7635" t="s">
        <v>307</v>
      </c>
      <c r="T7635" t="s">
        <v>307</v>
      </c>
      <c r="U7635" t="s">
        <v>307</v>
      </c>
      <c r="V7635" t="s">
        <v>307</v>
      </c>
      <c r="W7635" t="s">
        <v>307</v>
      </c>
    </row>
    <row r="7636" spans="1:45" x14ac:dyDescent="0.25">
      <c r="A7636">
        <v>3000</v>
      </c>
      <c r="B7636" t="s">
        <v>303</v>
      </c>
      <c r="C7636" t="s">
        <v>43</v>
      </c>
      <c r="D7636" t="s">
        <v>55</v>
      </c>
      <c r="E7636" t="s">
        <v>307</v>
      </c>
      <c r="F7636" t="s">
        <v>307</v>
      </c>
      <c r="G7636" t="s">
        <v>307</v>
      </c>
      <c r="H7636" t="s">
        <v>307</v>
      </c>
      <c r="I7636" t="s">
        <v>307</v>
      </c>
      <c r="J7636" t="s">
        <v>307</v>
      </c>
      <c r="K7636" t="s">
        <v>307</v>
      </c>
      <c r="L7636" t="s">
        <v>307</v>
      </c>
      <c r="M7636" t="s">
        <v>307</v>
      </c>
      <c r="N7636" t="s">
        <v>307</v>
      </c>
      <c r="O7636" t="s">
        <v>307</v>
      </c>
      <c r="P7636" t="s">
        <v>307</v>
      </c>
      <c r="Q7636" t="s">
        <v>307</v>
      </c>
      <c r="R7636" t="s">
        <v>307</v>
      </c>
      <c r="S7636" t="s">
        <v>307</v>
      </c>
      <c r="T7636" t="s">
        <v>307</v>
      </c>
      <c r="U7636" t="s">
        <v>307</v>
      </c>
      <c r="V7636" t="s">
        <v>307</v>
      </c>
      <c r="W7636" t="s">
        <v>307</v>
      </c>
    </row>
    <row r="7637" spans="1:45" x14ac:dyDescent="0.25">
      <c r="A7637">
        <v>3000</v>
      </c>
      <c r="B7637" t="s">
        <v>303</v>
      </c>
      <c r="C7637" t="s">
        <v>43</v>
      </c>
      <c r="D7637" t="s">
        <v>56</v>
      </c>
      <c r="E7637" t="s">
        <v>307</v>
      </c>
      <c r="F7637" t="s">
        <v>307</v>
      </c>
      <c r="G7637" t="s">
        <v>307</v>
      </c>
      <c r="H7637" t="s">
        <v>307</v>
      </c>
      <c r="I7637" t="s">
        <v>307</v>
      </c>
      <c r="J7637" t="s">
        <v>307</v>
      </c>
      <c r="K7637" t="s">
        <v>307</v>
      </c>
      <c r="L7637" t="s">
        <v>307</v>
      </c>
      <c r="M7637" t="s">
        <v>307</v>
      </c>
      <c r="N7637" t="s">
        <v>307</v>
      </c>
      <c r="O7637" t="s">
        <v>307</v>
      </c>
      <c r="P7637" t="s">
        <v>307</v>
      </c>
      <c r="Q7637" t="s">
        <v>307</v>
      </c>
      <c r="R7637" t="s">
        <v>307</v>
      </c>
      <c r="S7637" t="s">
        <v>307</v>
      </c>
      <c r="T7637" t="s">
        <v>307</v>
      </c>
      <c r="U7637" t="s">
        <v>307</v>
      </c>
      <c r="V7637" t="s">
        <v>307</v>
      </c>
      <c r="W7637" t="s">
        <v>307</v>
      </c>
    </row>
    <row r="7638" spans="1:45" x14ac:dyDescent="0.25">
      <c r="A7638">
        <v>3000</v>
      </c>
      <c r="B7638" t="s">
        <v>303</v>
      </c>
      <c r="C7638" t="s">
        <v>43</v>
      </c>
      <c r="D7638" t="s">
        <v>57</v>
      </c>
      <c r="E7638" t="s">
        <v>307</v>
      </c>
      <c r="F7638" t="s">
        <v>307</v>
      </c>
      <c r="G7638" t="s">
        <v>307</v>
      </c>
      <c r="H7638" t="s">
        <v>307</v>
      </c>
      <c r="I7638" t="s">
        <v>307</v>
      </c>
      <c r="J7638" t="s">
        <v>307</v>
      </c>
      <c r="K7638" t="s">
        <v>307</v>
      </c>
      <c r="L7638" t="s">
        <v>307</v>
      </c>
      <c r="M7638" t="s">
        <v>307</v>
      </c>
      <c r="N7638" t="s">
        <v>307</v>
      </c>
      <c r="O7638" t="s">
        <v>307</v>
      </c>
      <c r="P7638" t="s">
        <v>307</v>
      </c>
      <c r="Q7638" t="s">
        <v>307</v>
      </c>
      <c r="R7638" t="s">
        <v>307</v>
      </c>
      <c r="S7638" t="s">
        <v>307</v>
      </c>
      <c r="T7638" t="s">
        <v>307</v>
      </c>
      <c r="U7638" t="s">
        <v>307</v>
      </c>
      <c r="V7638" t="s">
        <v>307</v>
      </c>
      <c r="W7638" t="s">
        <v>307</v>
      </c>
    </row>
    <row r="7639" spans="1:45" x14ac:dyDescent="0.25">
      <c r="A7639">
        <v>3000</v>
      </c>
      <c r="B7639" t="s">
        <v>303</v>
      </c>
      <c r="C7639" t="s">
        <v>43</v>
      </c>
      <c r="D7639" t="s">
        <v>58</v>
      </c>
      <c r="E7639" t="s">
        <v>307</v>
      </c>
      <c r="F7639" t="s">
        <v>307</v>
      </c>
      <c r="G7639" t="s">
        <v>307</v>
      </c>
      <c r="H7639" t="s">
        <v>307</v>
      </c>
      <c r="I7639" t="s">
        <v>307</v>
      </c>
      <c r="J7639" t="s">
        <v>307</v>
      </c>
      <c r="K7639" t="s">
        <v>307</v>
      </c>
      <c r="L7639" t="s">
        <v>307</v>
      </c>
      <c r="M7639" t="s">
        <v>307</v>
      </c>
      <c r="N7639" t="s">
        <v>307</v>
      </c>
      <c r="O7639" t="s">
        <v>307</v>
      </c>
      <c r="P7639" t="s">
        <v>307</v>
      </c>
      <c r="Q7639" t="s">
        <v>307</v>
      </c>
      <c r="R7639" t="s">
        <v>307</v>
      </c>
      <c r="S7639" t="s">
        <v>307</v>
      </c>
      <c r="T7639" t="s">
        <v>307</v>
      </c>
      <c r="U7639" t="s">
        <v>307</v>
      </c>
      <c r="V7639" t="s">
        <v>307</v>
      </c>
      <c r="W7639" t="s">
        <v>307</v>
      </c>
    </row>
    <row r="7640" spans="1:45" x14ac:dyDescent="0.25">
      <c r="A7640">
        <v>3000</v>
      </c>
      <c r="B7640" t="s">
        <v>303</v>
      </c>
      <c r="C7640" t="s">
        <v>43</v>
      </c>
      <c r="D7640" t="s">
        <v>59</v>
      </c>
      <c r="E7640" t="s">
        <v>307</v>
      </c>
      <c r="F7640" t="s">
        <v>307</v>
      </c>
      <c r="G7640" t="s">
        <v>307</v>
      </c>
      <c r="H7640" t="s">
        <v>307</v>
      </c>
      <c r="I7640" t="s">
        <v>307</v>
      </c>
      <c r="J7640" t="s">
        <v>307</v>
      </c>
      <c r="K7640" t="s">
        <v>307</v>
      </c>
      <c r="L7640" t="s">
        <v>307</v>
      </c>
      <c r="M7640" t="s">
        <v>307</v>
      </c>
      <c r="N7640" t="s">
        <v>307</v>
      </c>
      <c r="O7640" t="s">
        <v>307</v>
      </c>
      <c r="P7640" t="s">
        <v>307</v>
      </c>
      <c r="Q7640" t="s">
        <v>307</v>
      </c>
      <c r="R7640" t="s">
        <v>307</v>
      </c>
      <c r="S7640" t="s">
        <v>307</v>
      </c>
      <c r="T7640" t="s">
        <v>307</v>
      </c>
      <c r="U7640" t="s">
        <v>307</v>
      </c>
      <c r="V7640" t="s">
        <v>307</v>
      </c>
      <c r="W7640" t="s">
        <v>307</v>
      </c>
    </row>
    <row r="7641" spans="1:45" x14ac:dyDescent="0.25">
      <c r="A7641">
        <v>3000</v>
      </c>
      <c r="B7641" t="s">
        <v>303</v>
      </c>
      <c r="C7641" t="s">
        <v>43</v>
      </c>
      <c r="D7641" t="s">
        <v>60</v>
      </c>
      <c r="E7641" t="s">
        <v>307</v>
      </c>
      <c r="F7641" t="s">
        <v>307</v>
      </c>
      <c r="G7641" t="s">
        <v>307</v>
      </c>
      <c r="H7641" t="s">
        <v>307</v>
      </c>
      <c r="I7641" t="s">
        <v>307</v>
      </c>
      <c r="J7641" t="s">
        <v>307</v>
      </c>
      <c r="K7641" t="s">
        <v>307</v>
      </c>
      <c r="L7641" t="s">
        <v>307</v>
      </c>
      <c r="M7641" t="s">
        <v>307</v>
      </c>
      <c r="N7641" t="s">
        <v>307</v>
      </c>
      <c r="O7641" t="s">
        <v>307</v>
      </c>
      <c r="P7641" t="s">
        <v>307</v>
      </c>
      <c r="Q7641" t="s">
        <v>307</v>
      </c>
      <c r="R7641" t="s">
        <v>307</v>
      </c>
      <c r="S7641" t="s">
        <v>307</v>
      </c>
      <c r="T7641" t="s">
        <v>307</v>
      </c>
      <c r="U7641" t="s">
        <v>307</v>
      </c>
      <c r="V7641" t="s">
        <v>307</v>
      </c>
      <c r="W7641" t="s">
        <v>307</v>
      </c>
    </row>
    <row r="7642" spans="1:45" x14ac:dyDescent="0.25">
      <c r="A7642">
        <v>3000</v>
      </c>
      <c r="B7642" t="s">
        <v>303</v>
      </c>
      <c r="C7642" t="s">
        <v>43</v>
      </c>
      <c r="D7642" t="s">
        <v>61</v>
      </c>
      <c r="E7642" t="s">
        <v>307</v>
      </c>
      <c r="F7642" t="s">
        <v>307</v>
      </c>
      <c r="G7642" t="s">
        <v>307</v>
      </c>
      <c r="H7642" t="s">
        <v>307</v>
      </c>
      <c r="I7642" t="s">
        <v>307</v>
      </c>
      <c r="J7642" t="s">
        <v>307</v>
      </c>
      <c r="K7642" t="s">
        <v>307</v>
      </c>
      <c r="L7642" t="s">
        <v>307</v>
      </c>
      <c r="M7642" t="s">
        <v>307</v>
      </c>
      <c r="N7642" t="s">
        <v>307</v>
      </c>
      <c r="O7642" t="s">
        <v>307</v>
      </c>
      <c r="P7642" t="s">
        <v>307</v>
      </c>
      <c r="Q7642" t="s">
        <v>307</v>
      </c>
      <c r="R7642" t="s">
        <v>307</v>
      </c>
      <c r="S7642" t="s">
        <v>307</v>
      </c>
      <c r="T7642" t="s">
        <v>307</v>
      </c>
      <c r="U7642" t="s">
        <v>307</v>
      </c>
      <c r="V7642" t="s">
        <v>307</v>
      </c>
      <c r="W7642" t="s">
        <v>307</v>
      </c>
    </row>
    <row r="7643" spans="1:45" x14ac:dyDescent="0.25">
      <c r="A7643">
        <v>3000</v>
      </c>
      <c r="B7643" t="s">
        <v>303</v>
      </c>
      <c r="C7643" t="s">
        <v>43</v>
      </c>
      <c r="D7643" t="s">
        <v>62</v>
      </c>
      <c r="E7643" t="s">
        <v>307</v>
      </c>
      <c r="F7643" t="s">
        <v>307</v>
      </c>
      <c r="G7643" t="s">
        <v>307</v>
      </c>
      <c r="H7643" t="s">
        <v>307</v>
      </c>
      <c r="I7643" t="s">
        <v>307</v>
      </c>
      <c r="J7643" t="s">
        <v>307</v>
      </c>
      <c r="K7643" t="s">
        <v>307</v>
      </c>
      <c r="L7643" t="s">
        <v>307</v>
      </c>
      <c r="M7643" t="s">
        <v>307</v>
      </c>
      <c r="N7643" t="s">
        <v>307</v>
      </c>
      <c r="O7643" t="s">
        <v>307</v>
      </c>
      <c r="P7643" t="s">
        <v>307</v>
      </c>
      <c r="Q7643" t="s">
        <v>307</v>
      </c>
      <c r="R7643" t="s">
        <v>307</v>
      </c>
      <c r="S7643" t="s">
        <v>307</v>
      </c>
      <c r="T7643" t="s">
        <v>307</v>
      </c>
      <c r="U7643" t="s">
        <v>307</v>
      </c>
      <c r="V7643" t="s">
        <v>307</v>
      </c>
      <c r="W7643" t="s">
        <v>307</v>
      </c>
    </row>
    <row r="7644" spans="1:45" x14ac:dyDescent="0.25">
      <c r="A7644">
        <v>3000</v>
      </c>
      <c r="B7644" t="s">
        <v>303</v>
      </c>
      <c r="C7644" t="s">
        <v>45</v>
      </c>
      <c r="D7644" t="s">
        <v>63</v>
      </c>
      <c r="E7644" t="s">
        <v>307</v>
      </c>
      <c r="F7644" t="s">
        <v>307</v>
      </c>
      <c r="G7644" t="s">
        <v>307</v>
      </c>
      <c r="H7644" t="s">
        <v>307</v>
      </c>
      <c r="I7644" t="s">
        <v>307</v>
      </c>
      <c r="J7644" t="s">
        <v>307</v>
      </c>
      <c r="K7644" t="s">
        <v>307</v>
      </c>
      <c r="L7644" t="s">
        <v>307</v>
      </c>
      <c r="M7644" t="s">
        <v>307</v>
      </c>
      <c r="N7644" t="s">
        <v>307</v>
      </c>
      <c r="O7644" t="s">
        <v>307</v>
      </c>
      <c r="P7644" t="s">
        <v>307</v>
      </c>
      <c r="Q7644" t="s">
        <v>307</v>
      </c>
      <c r="R7644" t="s">
        <v>307</v>
      </c>
      <c r="S7644" t="s">
        <v>307</v>
      </c>
      <c r="T7644" t="s">
        <v>307</v>
      </c>
      <c r="U7644" t="s">
        <v>307</v>
      </c>
      <c r="V7644" t="s">
        <v>307</v>
      </c>
      <c r="W7644" t="s">
        <v>307</v>
      </c>
    </row>
    <row r="7645" spans="1:45" x14ac:dyDescent="0.25">
      <c r="A7645">
        <v>3000</v>
      </c>
      <c r="B7645" t="s">
        <v>303</v>
      </c>
      <c r="C7645" t="s">
        <v>45</v>
      </c>
      <c r="D7645" t="s">
        <v>64</v>
      </c>
      <c r="E7645" t="s">
        <v>307</v>
      </c>
      <c r="F7645" t="s">
        <v>307</v>
      </c>
      <c r="G7645" t="s">
        <v>307</v>
      </c>
      <c r="H7645" t="s">
        <v>307</v>
      </c>
      <c r="I7645" t="s">
        <v>307</v>
      </c>
      <c r="J7645" t="s">
        <v>307</v>
      </c>
      <c r="K7645" t="s">
        <v>307</v>
      </c>
      <c r="L7645" t="s">
        <v>307</v>
      </c>
      <c r="M7645" t="s">
        <v>307</v>
      </c>
      <c r="N7645" t="s">
        <v>307</v>
      </c>
      <c r="O7645" t="s">
        <v>307</v>
      </c>
      <c r="P7645" t="s">
        <v>307</v>
      </c>
      <c r="Q7645" t="s">
        <v>307</v>
      </c>
      <c r="R7645" t="s">
        <v>307</v>
      </c>
      <c r="S7645" t="s">
        <v>307</v>
      </c>
      <c r="T7645" t="s">
        <v>307</v>
      </c>
      <c r="U7645" t="s">
        <v>307</v>
      </c>
      <c r="V7645" t="s">
        <v>307</v>
      </c>
      <c r="W7645" t="s">
        <v>307</v>
      </c>
    </row>
    <row r="7646" spans="1:45" x14ac:dyDescent="0.25">
      <c r="A7646">
        <v>3000</v>
      </c>
      <c r="B7646" t="s">
        <v>303</v>
      </c>
      <c r="C7646" t="s">
        <v>44</v>
      </c>
      <c r="D7646" t="s">
        <v>54</v>
      </c>
      <c r="E7646" t="s">
        <v>307</v>
      </c>
      <c r="F7646" t="s">
        <v>307</v>
      </c>
      <c r="G7646" t="s">
        <v>307</v>
      </c>
      <c r="H7646" t="s">
        <v>307</v>
      </c>
      <c r="I7646" t="s">
        <v>307</v>
      </c>
      <c r="J7646" t="s">
        <v>307</v>
      </c>
      <c r="K7646" t="s">
        <v>307</v>
      </c>
      <c r="L7646" t="s">
        <v>307</v>
      </c>
      <c r="M7646" t="s">
        <v>307</v>
      </c>
      <c r="N7646" t="s">
        <v>307</v>
      </c>
      <c r="O7646" t="s">
        <v>307</v>
      </c>
      <c r="P7646" t="s">
        <v>307</v>
      </c>
      <c r="Q7646" t="s">
        <v>307</v>
      </c>
      <c r="R7646" t="s">
        <v>307</v>
      </c>
      <c r="S7646" t="s">
        <v>307</v>
      </c>
      <c r="T7646" t="s">
        <v>307</v>
      </c>
      <c r="U7646" t="s">
        <v>307</v>
      </c>
      <c r="V7646" t="s">
        <v>307</v>
      </c>
      <c r="W7646" t="s">
        <v>307</v>
      </c>
    </row>
    <row r="7647" spans="1:45" x14ac:dyDescent="0.25">
      <c r="A7647">
        <v>3000</v>
      </c>
      <c r="B7647" t="s">
        <v>303</v>
      </c>
      <c r="C7647" t="s">
        <v>44</v>
      </c>
      <c r="D7647" t="s">
        <v>55</v>
      </c>
      <c r="E7647" t="s">
        <v>307</v>
      </c>
      <c r="F7647" t="s">
        <v>307</v>
      </c>
      <c r="G7647" t="s">
        <v>307</v>
      </c>
      <c r="H7647" t="s">
        <v>307</v>
      </c>
      <c r="I7647" t="s">
        <v>307</v>
      </c>
      <c r="J7647" t="s">
        <v>307</v>
      </c>
      <c r="K7647" t="s">
        <v>307</v>
      </c>
      <c r="L7647" t="s">
        <v>307</v>
      </c>
      <c r="M7647" t="s">
        <v>307</v>
      </c>
      <c r="N7647" t="s">
        <v>307</v>
      </c>
      <c r="O7647" t="s">
        <v>307</v>
      </c>
      <c r="P7647" t="s">
        <v>307</v>
      </c>
      <c r="Q7647" t="s">
        <v>307</v>
      </c>
      <c r="R7647" t="s">
        <v>307</v>
      </c>
      <c r="S7647" t="s">
        <v>307</v>
      </c>
      <c r="T7647" t="s">
        <v>307</v>
      </c>
      <c r="U7647" t="s">
        <v>307</v>
      </c>
      <c r="V7647" t="s">
        <v>307</v>
      </c>
      <c r="W7647" t="s">
        <v>307</v>
      </c>
    </row>
    <row r="7648" spans="1:45" x14ac:dyDescent="0.25">
      <c r="A7648">
        <v>3000</v>
      </c>
      <c r="B7648" t="s">
        <v>303</v>
      </c>
      <c r="C7648" t="s">
        <v>44</v>
      </c>
      <c r="D7648" t="s">
        <v>56</v>
      </c>
      <c r="E7648" t="s">
        <v>307</v>
      </c>
      <c r="F7648" t="s">
        <v>307</v>
      </c>
      <c r="G7648" t="s">
        <v>307</v>
      </c>
      <c r="H7648" t="s">
        <v>307</v>
      </c>
      <c r="I7648" t="s">
        <v>307</v>
      </c>
      <c r="J7648" t="s">
        <v>307</v>
      </c>
      <c r="K7648" t="s">
        <v>307</v>
      </c>
      <c r="L7648" t="s">
        <v>307</v>
      </c>
      <c r="M7648" t="s">
        <v>307</v>
      </c>
      <c r="N7648" t="s">
        <v>307</v>
      </c>
      <c r="O7648" t="s">
        <v>307</v>
      </c>
      <c r="P7648" t="s">
        <v>307</v>
      </c>
      <c r="Q7648" t="s">
        <v>307</v>
      </c>
      <c r="R7648" t="s">
        <v>307</v>
      </c>
      <c r="S7648" t="s">
        <v>307</v>
      </c>
      <c r="T7648" t="s">
        <v>307</v>
      </c>
      <c r="U7648" t="s">
        <v>307</v>
      </c>
      <c r="V7648" t="s">
        <v>307</v>
      </c>
      <c r="W7648" t="s">
        <v>307</v>
      </c>
    </row>
    <row r="7649" spans="1:26" x14ac:dyDescent="0.25">
      <c r="A7649">
        <v>3000</v>
      </c>
      <c r="B7649" t="s">
        <v>303</v>
      </c>
      <c r="C7649" t="s">
        <v>44</v>
      </c>
      <c r="D7649" t="s">
        <v>57</v>
      </c>
      <c r="E7649" t="s">
        <v>307</v>
      </c>
      <c r="F7649" t="s">
        <v>307</v>
      </c>
      <c r="G7649" t="s">
        <v>307</v>
      </c>
      <c r="H7649" t="s">
        <v>307</v>
      </c>
      <c r="I7649" t="s">
        <v>307</v>
      </c>
      <c r="J7649" t="s">
        <v>307</v>
      </c>
      <c r="K7649" t="s">
        <v>307</v>
      </c>
      <c r="L7649" t="s">
        <v>307</v>
      </c>
      <c r="M7649" t="s">
        <v>307</v>
      </c>
      <c r="N7649" t="s">
        <v>307</v>
      </c>
      <c r="O7649" t="s">
        <v>307</v>
      </c>
      <c r="P7649" t="s">
        <v>307</v>
      </c>
      <c r="Q7649" t="s">
        <v>307</v>
      </c>
      <c r="R7649" t="s">
        <v>307</v>
      </c>
      <c r="S7649" t="s">
        <v>307</v>
      </c>
      <c r="T7649" t="s">
        <v>307</v>
      </c>
      <c r="U7649" t="s">
        <v>307</v>
      </c>
      <c r="V7649" t="s">
        <v>307</v>
      </c>
      <c r="W7649" t="s">
        <v>307</v>
      </c>
    </row>
    <row r="7650" spans="1:26" x14ac:dyDescent="0.25">
      <c r="A7650">
        <v>3000</v>
      </c>
      <c r="B7650" t="s">
        <v>303</v>
      </c>
      <c r="C7650" t="s">
        <v>44</v>
      </c>
      <c r="D7650" t="s">
        <v>58</v>
      </c>
      <c r="E7650" t="s">
        <v>307</v>
      </c>
      <c r="F7650" t="s">
        <v>307</v>
      </c>
      <c r="G7650" t="s">
        <v>307</v>
      </c>
      <c r="H7650" t="s">
        <v>307</v>
      </c>
      <c r="I7650" t="s">
        <v>307</v>
      </c>
      <c r="J7650" t="s">
        <v>307</v>
      </c>
      <c r="K7650" t="s">
        <v>307</v>
      </c>
      <c r="L7650" t="s">
        <v>307</v>
      </c>
      <c r="M7650" t="s">
        <v>307</v>
      </c>
      <c r="N7650" t="s">
        <v>307</v>
      </c>
      <c r="O7650" t="s">
        <v>307</v>
      </c>
      <c r="P7650" t="s">
        <v>307</v>
      </c>
      <c r="Q7650" t="s">
        <v>307</v>
      </c>
      <c r="R7650" t="s">
        <v>307</v>
      </c>
      <c r="S7650" t="s">
        <v>307</v>
      </c>
      <c r="T7650" t="s">
        <v>307</v>
      </c>
      <c r="U7650" t="s">
        <v>307</v>
      </c>
      <c r="V7650" t="s">
        <v>307</v>
      </c>
      <c r="W7650" t="s">
        <v>307</v>
      </c>
    </row>
    <row r="7651" spans="1:26" x14ac:dyDescent="0.25">
      <c r="A7651">
        <v>3000</v>
      </c>
      <c r="B7651" t="s">
        <v>303</v>
      </c>
      <c r="C7651" t="s">
        <v>44</v>
      </c>
      <c r="D7651" t="s">
        <v>59</v>
      </c>
      <c r="E7651" t="s">
        <v>307</v>
      </c>
      <c r="F7651" t="s">
        <v>307</v>
      </c>
      <c r="G7651" t="s">
        <v>307</v>
      </c>
      <c r="H7651" t="s">
        <v>307</v>
      </c>
      <c r="I7651" t="s">
        <v>307</v>
      </c>
      <c r="J7651" t="s">
        <v>307</v>
      </c>
      <c r="K7651" t="s">
        <v>307</v>
      </c>
      <c r="L7651" t="s">
        <v>307</v>
      </c>
      <c r="M7651" t="s">
        <v>307</v>
      </c>
      <c r="N7651" t="s">
        <v>307</v>
      </c>
      <c r="O7651" t="s">
        <v>307</v>
      </c>
      <c r="P7651" t="s">
        <v>307</v>
      </c>
      <c r="Q7651" t="s">
        <v>307</v>
      </c>
      <c r="R7651" t="s">
        <v>307</v>
      </c>
      <c r="S7651" t="s">
        <v>307</v>
      </c>
      <c r="T7651" t="s">
        <v>307</v>
      </c>
      <c r="U7651" t="s">
        <v>307</v>
      </c>
      <c r="V7651" t="s">
        <v>307</v>
      </c>
      <c r="W7651" t="s">
        <v>307</v>
      </c>
    </row>
    <row r="7652" spans="1:26" x14ac:dyDescent="0.25">
      <c r="A7652">
        <v>3000</v>
      </c>
      <c r="B7652" t="s">
        <v>303</v>
      </c>
      <c r="C7652" t="s">
        <v>44</v>
      </c>
      <c r="D7652" t="s">
        <v>60</v>
      </c>
      <c r="E7652" t="s">
        <v>307</v>
      </c>
      <c r="F7652" t="s">
        <v>307</v>
      </c>
      <c r="G7652" t="s">
        <v>307</v>
      </c>
      <c r="H7652" t="s">
        <v>307</v>
      </c>
      <c r="I7652" t="s">
        <v>307</v>
      </c>
      <c r="J7652" t="s">
        <v>307</v>
      </c>
      <c r="K7652" t="s">
        <v>307</v>
      </c>
      <c r="L7652" t="s">
        <v>307</v>
      </c>
      <c r="M7652" t="s">
        <v>307</v>
      </c>
      <c r="N7652" t="s">
        <v>307</v>
      </c>
      <c r="O7652" t="s">
        <v>307</v>
      </c>
      <c r="P7652" t="s">
        <v>307</v>
      </c>
      <c r="Q7652" t="s">
        <v>307</v>
      </c>
      <c r="R7652" t="s">
        <v>307</v>
      </c>
      <c r="S7652" t="s">
        <v>307</v>
      </c>
      <c r="T7652" t="s">
        <v>307</v>
      </c>
      <c r="U7652" t="s">
        <v>307</v>
      </c>
      <c r="V7652" t="s">
        <v>307</v>
      </c>
      <c r="W7652" t="s">
        <v>307</v>
      </c>
    </row>
    <row r="7653" spans="1:26" x14ac:dyDescent="0.25">
      <c r="A7653">
        <v>3000</v>
      </c>
      <c r="B7653" t="s">
        <v>303</v>
      </c>
      <c r="C7653" t="s">
        <v>44</v>
      </c>
      <c r="D7653" t="s">
        <v>61</v>
      </c>
      <c r="E7653" t="s">
        <v>307</v>
      </c>
      <c r="F7653" t="s">
        <v>307</v>
      </c>
      <c r="G7653" t="s">
        <v>307</v>
      </c>
      <c r="H7653" t="s">
        <v>307</v>
      </c>
      <c r="I7653" t="s">
        <v>307</v>
      </c>
      <c r="J7653" t="s">
        <v>307</v>
      </c>
      <c r="K7653" t="s">
        <v>307</v>
      </c>
      <c r="L7653" t="s">
        <v>307</v>
      </c>
      <c r="M7653" t="s">
        <v>307</v>
      </c>
      <c r="N7653" t="s">
        <v>307</v>
      </c>
      <c r="O7653" t="s">
        <v>307</v>
      </c>
      <c r="P7653" t="s">
        <v>307</v>
      </c>
      <c r="Q7653" t="s">
        <v>307</v>
      </c>
      <c r="R7653" t="s">
        <v>307</v>
      </c>
      <c r="S7653" t="s">
        <v>307</v>
      </c>
      <c r="T7653" t="s">
        <v>307</v>
      </c>
      <c r="U7653" t="s">
        <v>307</v>
      </c>
      <c r="V7653" t="s">
        <v>307</v>
      </c>
      <c r="W7653" t="s">
        <v>307</v>
      </c>
    </row>
    <row r="7654" spans="1:26" x14ac:dyDescent="0.25">
      <c r="A7654">
        <v>3000</v>
      </c>
      <c r="B7654" t="s">
        <v>303</v>
      </c>
      <c r="C7654" t="s">
        <v>44</v>
      </c>
      <c r="D7654" t="s">
        <v>62</v>
      </c>
      <c r="E7654" t="s">
        <v>307</v>
      </c>
      <c r="F7654" t="s">
        <v>307</v>
      </c>
      <c r="G7654" t="s">
        <v>307</v>
      </c>
      <c r="H7654" t="s">
        <v>307</v>
      </c>
      <c r="I7654" t="s">
        <v>307</v>
      </c>
      <c r="J7654" t="s">
        <v>307</v>
      </c>
      <c r="K7654" t="s">
        <v>307</v>
      </c>
      <c r="L7654" t="s">
        <v>307</v>
      </c>
      <c r="M7654" t="s">
        <v>307</v>
      </c>
      <c r="N7654" t="s">
        <v>307</v>
      </c>
      <c r="O7654" t="s">
        <v>307</v>
      </c>
      <c r="P7654" t="s">
        <v>307</v>
      </c>
      <c r="Q7654" t="s">
        <v>307</v>
      </c>
      <c r="R7654" t="s">
        <v>307</v>
      </c>
      <c r="S7654" t="s">
        <v>307</v>
      </c>
      <c r="T7654" t="s">
        <v>307</v>
      </c>
      <c r="U7654" t="s">
        <v>307</v>
      </c>
      <c r="V7654" t="s">
        <v>307</v>
      </c>
      <c r="W7654" t="s">
        <v>307</v>
      </c>
    </row>
    <row r="7655" spans="1:26" x14ac:dyDescent="0.25">
      <c r="A7655">
        <v>1000</v>
      </c>
      <c r="B7655" t="s">
        <v>301</v>
      </c>
      <c r="C7655" t="s">
        <v>42</v>
      </c>
      <c r="D7655" t="s">
        <v>48</v>
      </c>
      <c r="E7655" t="s">
        <v>307</v>
      </c>
      <c r="F7655" t="s">
        <v>307</v>
      </c>
      <c r="G7655" t="s">
        <v>307</v>
      </c>
      <c r="H7655" t="s">
        <v>307</v>
      </c>
      <c r="I7655" t="s">
        <v>307</v>
      </c>
      <c r="J7655" t="s">
        <v>307</v>
      </c>
      <c r="K7655" t="s">
        <v>307</v>
      </c>
      <c r="L7655" t="s">
        <v>307</v>
      </c>
      <c r="M7655" t="s">
        <v>307</v>
      </c>
      <c r="N7655" t="s">
        <v>307</v>
      </c>
      <c r="O7655" t="s">
        <v>307</v>
      </c>
      <c r="P7655" t="s">
        <v>307</v>
      </c>
      <c r="Q7655" t="s">
        <v>307</v>
      </c>
      <c r="R7655" t="s">
        <v>307</v>
      </c>
      <c r="S7655" t="s">
        <v>307</v>
      </c>
      <c r="T7655" t="s">
        <v>307</v>
      </c>
      <c r="U7655" t="s">
        <v>307</v>
      </c>
      <c r="V7655" t="s">
        <v>307</v>
      </c>
      <c r="W7655" t="s">
        <v>307</v>
      </c>
      <c r="X7655" t="s">
        <v>307</v>
      </c>
      <c r="Y7655" t="s">
        <v>307</v>
      </c>
      <c r="Z7655" t="s">
        <v>307</v>
      </c>
    </row>
  </sheetData>
  <autoFilter ref="A1:AK7655" xr:uid="{00000000-0009-0000-0000-000004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AU7655"/>
  <sheetViews>
    <sheetView workbookViewId="0"/>
  </sheetViews>
  <sheetFormatPr baseColWidth="10" defaultColWidth="8.85546875" defaultRowHeight="15" x14ac:dyDescent="0.25"/>
  <cols>
    <col min="1" max="1" width="93.5703125" bestFit="1" customWidth="1"/>
    <col min="3" max="3" width="9.42578125" bestFit="1" customWidth="1"/>
    <col min="4" max="4" width="35.42578125" bestFit="1" customWidth="1"/>
    <col min="5" max="5" width="35.5703125" bestFit="1" customWidth="1"/>
    <col min="6" max="6" width="38.85546875" bestFit="1" customWidth="1"/>
    <col min="7" max="21" width="12" bestFit="1" customWidth="1"/>
    <col min="22" max="26" width="8" bestFit="1" customWidth="1"/>
    <col min="27" max="27" width="10.85546875" bestFit="1" customWidth="1"/>
    <col min="28" max="35" width="8" bestFit="1" customWidth="1"/>
  </cols>
  <sheetData>
    <row r="1" spans="1:47" x14ac:dyDescent="0.25">
      <c r="A1" t="s">
        <v>327</v>
      </c>
      <c r="B1" t="s">
        <v>326</v>
      </c>
      <c r="C1" s="65" t="s">
        <v>139</v>
      </c>
      <c r="D1" s="65" t="s">
        <v>140</v>
      </c>
      <c r="E1" s="65" t="s">
        <v>0</v>
      </c>
      <c r="F1" s="65" t="s">
        <v>1</v>
      </c>
      <c r="G1" s="65" t="s">
        <v>2</v>
      </c>
      <c r="H1" s="65" t="s">
        <v>3</v>
      </c>
      <c r="I1" s="65" t="s">
        <v>4</v>
      </c>
      <c r="J1" s="65" t="s">
        <v>5</v>
      </c>
      <c r="K1" s="65" t="s">
        <v>6</v>
      </c>
      <c r="L1" s="65" t="s">
        <v>7</v>
      </c>
      <c r="M1" s="65" t="s">
        <v>8</v>
      </c>
      <c r="N1" s="65" t="s">
        <v>9</v>
      </c>
      <c r="O1" s="65" t="s">
        <v>10</v>
      </c>
      <c r="P1" s="65" t="s">
        <v>11</v>
      </c>
      <c r="Q1" s="65" t="s">
        <v>12</v>
      </c>
      <c r="R1" s="65" t="s">
        <v>13</v>
      </c>
      <c r="S1" s="65" t="s">
        <v>14</v>
      </c>
      <c r="T1" s="65" t="s">
        <v>15</v>
      </c>
      <c r="U1" s="65" t="s">
        <v>16</v>
      </c>
      <c r="V1" s="65" t="s">
        <v>17</v>
      </c>
      <c r="W1" s="65" t="s">
        <v>18</v>
      </c>
      <c r="X1" s="65" t="s">
        <v>19</v>
      </c>
      <c r="Y1" s="65" t="s">
        <v>20</v>
      </c>
      <c r="Z1" s="65" t="s">
        <v>21</v>
      </c>
      <c r="AA1" s="65" t="s">
        <v>22</v>
      </c>
      <c r="AB1" s="65" t="s">
        <v>23</v>
      </c>
      <c r="AC1" s="65" t="s">
        <v>24</v>
      </c>
      <c r="AD1" s="65" t="s">
        <v>25</v>
      </c>
      <c r="AE1" s="65" t="s">
        <v>26</v>
      </c>
      <c r="AF1" s="65" t="s">
        <v>27</v>
      </c>
      <c r="AG1" s="65" t="s">
        <v>28</v>
      </c>
      <c r="AH1" s="65" t="s">
        <v>29</v>
      </c>
      <c r="AI1" s="65" t="s">
        <v>30</v>
      </c>
      <c r="AJ1" s="65" t="s">
        <v>31</v>
      </c>
      <c r="AK1" s="65" t="s">
        <v>32</v>
      </c>
      <c r="AL1" s="65" t="s">
        <v>33</v>
      </c>
      <c r="AM1" s="65" t="s">
        <v>34</v>
      </c>
      <c r="AN1" s="65" t="s">
        <v>35</v>
      </c>
      <c r="AO1" s="65" t="s">
        <v>447</v>
      </c>
      <c r="AP1" s="65" t="s">
        <v>469</v>
      </c>
      <c r="AQ1" s="65" t="s">
        <v>473</v>
      </c>
      <c r="AR1" s="65" t="s">
        <v>486</v>
      </c>
      <c r="AS1" s="65" t="s">
        <v>489</v>
      </c>
      <c r="AT1" s="65" t="s">
        <v>496</v>
      </c>
      <c r="AU1" s="65" t="s">
        <v>499</v>
      </c>
    </row>
    <row r="2" spans="1:47" x14ac:dyDescent="0.25">
      <c r="A2" t="str">
        <f>D2&amp;E2&amp;F2</f>
        <v>BurgenlandArbeitnehmereinkommenBrutto_Schnitt</v>
      </c>
      <c r="B2">
        <v>1</v>
      </c>
      <c r="C2">
        <v>100</v>
      </c>
      <c r="D2" t="s">
        <v>141</v>
      </c>
      <c r="E2" t="s">
        <v>43</v>
      </c>
      <c r="F2" t="s">
        <v>54</v>
      </c>
      <c r="G2">
        <v>24323.119282599499</v>
      </c>
      <c r="H2">
        <v>25000.574330559801</v>
      </c>
      <c r="I2">
        <v>25697.505093403801</v>
      </c>
      <c r="J2">
        <v>26497.727622814698</v>
      </c>
      <c r="K2">
        <v>27650.413126895801</v>
      </c>
      <c r="L2">
        <v>28184.123717463499</v>
      </c>
      <c r="M2">
        <v>28650.133821535001</v>
      </c>
      <c r="N2">
        <v>29270.823935863798</v>
      </c>
      <c r="O2">
        <v>30202.7303672167</v>
      </c>
      <c r="P2">
        <v>30859.211931701899</v>
      </c>
      <c r="Q2">
        <v>31428.369494536499</v>
      </c>
      <c r="R2">
        <v>32250.667291141901</v>
      </c>
      <c r="S2">
        <v>32869.628065039004</v>
      </c>
      <c r="T2">
        <v>33564.736032054301</v>
      </c>
      <c r="U2">
        <v>34597.096003973398</v>
      </c>
      <c r="V2">
        <v>35859.716805737</v>
      </c>
      <c r="W2">
        <v>36773.7992799524</v>
      </c>
      <c r="X2">
        <v>37832.3062106828</v>
      </c>
      <c r="Y2">
        <v>39769.362568653603</v>
      </c>
    </row>
    <row r="3" spans="1:47" x14ac:dyDescent="0.25">
      <c r="A3" t="str">
        <f t="shared" ref="A3:A66" si="0">D3&amp;E3&amp;F3</f>
        <v>BurgenlandArbeitnehmereinkommenBruttobezüge 1000 EUR</v>
      </c>
      <c r="B3">
        <v>2</v>
      </c>
      <c r="C3">
        <v>100</v>
      </c>
      <c r="D3" t="s">
        <v>141</v>
      </c>
      <c r="E3" t="s">
        <v>43</v>
      </c>
      <c r="F3" t="s">
        <v>55</v>
      </c>
      <c r="G3">
        <v>2928333.2997900001</v>
      </c>
      <c r="H3">
        <v>3040669.8523800001</v>
      </c>
      <c r="I3">
        <v>3191424.5525600002</v>
      </c>
      <c r="J3">
        <v>3366297.8149299999</v>
      </c>
      <c r="K3">
        <v>3564165.9024700001</v>
      </c>
      <c r="L3">
        <v>3641416.9684199998</v>
      </c>
      <c r="M3">
        <v>3815309.6708800001</v>
      </c>
      <c r="N3">
        <v>3922173.3241099999</v>
      </c>
      <c r="O3">
        <v>4050699.5886599999</v>
      </c>
      <c r="P3">
        <v>4129734.03676</v>
      </c>
      <c r="Q3">
        <v>4205052.9816300003</v>
      </c>
      <c r="R3">
        <v>4327459.0384600004</v>
      </c>
      <c r="S3">
        <v>4441311.2745200004</v>
      </c>
      <c r="T3">
        <v>4580109.6199899996</v>
      </c>
      <c r="U3">
        <v>4771527.68958</v>
      </c>
      <c r="V3">
        <v>4967969.3065499999</v>
      </c>
      <c r="W3">
        <v>5005502.4627900003</v>
      </c>
      <c r="X3">
        <v>5216507.5418600002</v>
      </c>
      <c r="Y3">
        <v>5552359.7856599996</v>
      </c>
    </row>
    <row r="4" spans="1:47" x14ac:dyDescent="0.25">
      <c r="A4" t="str">
        <f t="shared" si="0"/>
        <v>BurgenlandArbeitnehmereinkommenBruttobezüge Fälle</v>
      </c>
      <c r="B4">
        <v>3</v>
      </c>
      <c r="C4">
        <v>100</v>
      </c>
      <c r="D4" t="s">
        <v>141</v>
      </c>
      <c r="E4" t="s">
        <v>43</v>
      </c>
      <c r="F4" t="s">
        <v>56</v>
      </c>
      <c r="G4">
        <v>120393</v>
      </c>
      <c r="H4">
        <v>121624</v>
      </c>
      <c r="I4">
        <v>124192</v>
      </c>
      <c r="J4">
        <v>127041</v>
      </c>
      <c r="K4">
        <v>128901</v>
      </c>
      <c r="L4">
        <v>129201</v>
      </c>
      <c r="M4">
        <v>133169</v>
      </c>
      <c r="N4">
        <v>133996</v>
      </c>
      <c r="O4">
        <v>134117</v>
      </c>
      <c r="P4">
        <v>133825</v>
      </c>
      <c r="Q4">
        <v>133798</v>
      </c>
      <c r="R4">
        <v>134182</v>
      </c>
      <c r="S4">
        <v>135119</v>
      </c>
      <c r="T4">
        <v>136456</v>
      </c>
      <c r="U4">
        <v>137917</v>
      </c>
      <c r="V4">
        <v>138539</v>
      </c>
      <c r="W4">
        <v>136116</v>
      </c>
      <c r="X4">
        <v>137885</v>
      </c>
      <c r="Y4">
        <v>139614</v>
      </c>
    </row>
    <row r="5" spans="1:47" x14ac:dyDescent="0.25">
      <c r="A5" t="str">
        <f t="shared" si="0"/>
        <v>BurgenlandArbeitnehmereinkommenLohnsteuer 1000 EUR</v>
      </c>
      <c r="B5">
        <v>4</v>
      </c>
      <c r="C5">
        <v>100</v>
      </c>
      <c r="D5" t="s">
        <v>141</v>
      </c>
      <c r="E5" t="s">
        <v>43</v>
      </c>
      <c r="F5" t="s">
        <v>57</v>
      </c>
      <c r="G5">
        <v>405324.52253000002</v>
      </c>
      <c r="H5">
        <v>405992.46752000001</v>
      </c>
      <c r="I5">
        <v>437108.56621999998</v>
      </c>
      <c r="J5">
        <v>472486.23874</v>
      </c>
      <c r="K5">
        <v>518491.06861999998</v>
      </c>
      <c r="L5">
        <v>486421.65659999999</v>
      </c>
      <c r="M5">
        <v>519230.30413</v>
      </c>
      <c r="N5">
        <v>544761.04960999999</v>
      </c>
      <c r="O5">
        <v>579823.73401000001</v>
      </c>
      <c r="P5">
        <v>603866.50745999999</v>
      </c>
      <c r="Q5">
        <v>627392.88856999995</v>
      </c>
      <c r="R5">
        <v>661438.23569</v>
      </c>
      <c r="S5">
        <v>587007.96100999997</v>
      </c>
      <c r="T5">
        <v>614784.38133</v>
      </c>
      <c r="U5">
        <v>656060.40781</v>
      </c>
      <c r="V5">
        <v>679949.50303000002</v>
      </c>
      <c r="W5">
        <v>661280.35707000003</v>
      </c>
      <c r="X5">
        <v>707693.07340999995</v>
      </c>
      <c r="Y5">
        <v>746176.26801</v>
      </c>
    </row>
    <row r="6" spans="1:47" x14ac:dyDescent="0.25">
      <c r="A6" t="str">
        <f t="shared" si="0"/>
        <v>BurgenlandArbeitnehmereinkommenLohnsteuer Fälle</v>
      </c>
      <c r="B6">
        <v>5</v>
      </c>
      <c r="C6">
        <v>100</v>
      </c>
      <c r="D6" t="s">
        <v>141</v>
      </c>
      <c r="E6" t="s">
        <v>43</v>
      </c>
      <c r="F6" t="s">
        <v>58</v>
      </c>
      <c r="G6">
        <v>98210</v>
      </c>
      <c r="H6">
        <v>97269</v>
      </c>
      <c r="I6">
        <v>99808</v>
      </c>
      <c r="J6">
        <v>103095</v>
      </c>
      <c r="K6">
        <v>106766</v>
      </c>
      <c r="L6">
        <v>104896</v>
      </c>
      <c r="M6">
        <v>108819</v>
      </c>
      <c r="N6">
        <v>110424</v>
      </c>
      <c r="O6">
        <v>111641</v>
      </c>
      <c r="P6">
        <v>112027</v>
      </c>
      <c r="Q6">
        <v>112307</v>
      </c>
      <c r="R6">
        <v>113521</v>
      </c>
      <c r="S6">
        <v>114086</v>
      </c>
      <c r="T6">
        <v>115904</v>
      </c>
      <c r="U6">
        <v>118438</v>
      </c>
      <c r="V6">
        <v>120699</v>
      </c>
      <c r="W6">
        <v>119595</v>
      </c>
      <c r="X6">
        <v>121715</v>
      </c>
      <c r="Y6">
        <v>123836</v>
      </c>
    </row>
    <row r="7" spans="1:47" x14ac:dyDescent="0.25">
      <c r="A7" t="str">
        <f t="shared" si="0"/>
        <v>BurgenlandArbeitnehmereinkommenNetto_Schnitt</v>
      </c>
      <c r="B7">
        <v>6</v>
      </c>
      <c r="C7">
        <v>100</v>
      </c>
      <c r="D7" t="s">
        <v>141</v>
      </c>
      <c r="E7" t="s">
        <v>43</v>
      </c>
      <c r="F7" t="s">
        <v>59</v>
      </c>
      <c r="G7">
        <v>17075.504999210902</v>
      </c>
      <c r="H7">
        <v>17676.840151285902</v>
      </c>
      <c r="I7">
        <v>18084.747567073598</v>
      </c>
      <c r="J7">
        <v>18589.027041348902</v>
      </c>
      <c r="K7">
        <v>19303.9830595573</v>
      </c>
      <c r="L7">
        <v>20061.546061098601</v>
      </c>
      <c r="M7">
        <v>20307.3223273435</v>
      </c>
      <c r="N7">
        <v>20659.679206095701</v>
      </c>
      <c r="O7">
        <v>21195.831892526701</v>
      </c>
      <c r="P7">
        <v>21543.645785540801</v>
      </c>
      <c r="Q7">
        <v>21820.8855883496</v>
      </c>
      <c r="R7">
        <v>22287.1330918454</v>
      </c>
      <c r="S7">
        <v>23365.273651521999</v>
      </c>
      <c r="T7">
        <v>23774.722442692098</v>
      </c>
      <c r="U7">
        <v>24416.757007040502</v>
      </c>
      <c r="V7">
        <v>25375.631887771699</v>
      </c>
      <c r="W7">
        <v>26224.150529107501</v>
      </c>
      <c r="X7">
        <v>26809.754209595001</v>
      </c>
      <c r="Y7">
        <v>28270.9381642958</v>
      </c>
    </row>
    <row r="8" spans="1:47" x14ac:dyDescent="0.25">
      <c r="A8" t="str">
        <f t="shared" si="0"/>
        <v>BurgenlandArbeitnehmereinkommenNettobezüge 1000 EUR</v>
      </c>
      <c r="B8">
        <v>7</v>
      </c>
      <c r="C8">
        <v>100</v>
      </c>
      <c r="D8" t="s">
        <v>141</v>
      </c>
      <c r="E8" t="s">
        <v>43</v>
      </c>
      <c r="F8" t="s">
        <v>60</v>
      </c>
      <c r="G8">
        <v>2055771.2733700001</v>
      </c>
      <c r="H8">
        <v>2149928.0065600001</v>
      </c>
      <c r="I8">
        <v>2245980.96985</v>
      </c>
      <c r="J8">
        <v>2361568.5843600002</v>
      </c>
      <c r="K8">
        <v>2488302.7203600002</v>
      </c>
      <c r="L8">
        <v>2591971.8126400001</v>
      </c>
      <c r="M8">
        <v>2704305.8070100001</v>
      </c>
      <c r="N8">
        <v>2768314.3749000002</v>
      </c>
      <c r="O8">
        <v>2842721.3859299999</v>
      </c>
      <c r="P8">
        <v>2883078.3972499999</v>
      </c>
      <c r="Q8">
        <v>2919590.8499500002</v>
      </c>
      <c r="R8">
        <v>2990532.09253</v>
      </c>
      <c r="S8">
        <v>3157092.4105199999</v>
      </c>
      <c r="T8">
        <v>3244203.5256400001</v>
      </c>
      <c r="U8">
        <v>3367485.8761399998</v>
      </c>
      <c r="V8">
        <v>3515514.6661</v>
      </c>
      <c r="W8">
        <v>3569526.4734200002</v>
      </c>
      <c r="X8">
        <v>3696662.9591899998</v>
      </c>
      <c r="Y8">
        <v>3947018.7608699999</v>
      </c>
    </row>
    <row r="9" spans="1:47" x14ac:dyDescent="0.25">
      <c r="A9" t="str">
        <f t="shared" si="0"/>
        <v>BurgenlandArbeitnehmereinkommenSV-Beiträge 1000 EUR</v>
      </c>
      <c r="B9">
        <v>8</v>
      </c>
      <c r="C9">
        <v>100</v>
      </c>
      <c r="D9" t="s">
        <v>141</v>
      </c>
      <c r="E9" t="s">
        <v>43</v>
      </c>
      <c r="F9" t="s">
        <v>61</v>
      </c>
      <c r="G9">
        <v>467237.50388999999</v>
      </c>
      <c r="H9">
        <v>484749.37829999998</v>
      </c>
      <c r="I9">
        <v>508335.01649000001</v>
      </c>
      <c r="J9">
        <v>532242.99182999996</v>
      </c>
      <c r="K9">
        <v>557372.11349000002</v>
      </c>
      <c r="L9">
        <v>563023.49918000004</v>
      </c>
      <c r="M9">
        <v>591773.55974000006</v>
      </c>
      <c r="N9">
        <v>609097.8996</v>
      </c>
      <c r="O9">
        <v>628154.46872</v>
      </c>
      <c r="P9">
        <v>642789.13205000001</v>
      </c>
      <c r="Q9">
        <v>658069.24311000004</v>
      </c>
      <c r="R9">
        <v>675488.71024000004</v>
      </c>
      <c r="S9">
        <v>697210.90298999997</v>
      </c>
      <c r="T9">
        <v>721121.71302000002</v>
      </c>
      <c r="U9">
        <v>747981.40563000005</v>
      </c>
      <c r="V9">
        <v>772505.13742000004</v>
      </c>
      <c r="W9">
        <v>774695.63230000006</v>
      </c>
      <c r="X9">
        <v>812151.50925999996</v>
      </c>
      <c r="Y9">
        <v>859164.75678000005</v>
      </c>
    </row>
    <row r="10" spans="1:47" x14ac:dyDescent="0.25">
      <c r="A10" t="str">
        <f t="shared" si="0"/>
        <v>BurgenlandArbeitnehmereinkommenSV-Beiträge Fälle</v>
      </c>
      <c r="B10">
        <v>9</v>
      </c>
      <c r="C10">
        <v>100</v>
      </c>
      <c r="D10" t="s">
        <v>141</v>
      </c>
      <c r="E10" t="s">
        <v>43</v>
      </c>
      <c r="F10" t="s">
        <v>62</v>
      </c>
      <c r="G10">
        <v>116127</v>
      </c>
      <c r="H10">
        <v>117197</v>
      </c>
      <c r="I10">
        <v>119504</v>
      </c>
      <c r="J10">
        <v>121935</v>
      </c>
      <c r="K10">
        <v>123814</v>
      </c>
      <c r="L10">
        <v>123670</v>
      </c>
      <c r="M10">
        <v>127301</v>
      </c>
      <c r="N10">
        <v>128147</v>
      </c>
      <c r="O10">
        <v>128072</v>
      </c>
      <c r="P10">
        <v>127766</v>
      </c>
      <c r="Q10">
        <v>127428</v>
      </c>
      <c r="R10">
        <v>127867</v>
      </c>
      <c r="S10">
        <v>128618</v>
      </c>
      <c r="T10">
        <v>129587</v>
      </c>
      <c r="U10">
        <v>131262</v>
      </c>
      <c r="V10">
        <v>131816</v>
      </c>
      <c r="W10">
        <v>129590</v>
      </c>
      <c r="X10">
        <v>131582</v>
      </c>
      <c r="Y10">
        <v>133274</v>
      </c>
    </row>
    <row r="11" spans="1:47" x14ac:dyDescent="0.25">
      <c r="A11" t="str">
        <f t="shared" si="0"/>
        <v>BurgenlandArbeitsloseFrauen</v>
      </c>
      <c r="B11">
        <v>10</v>
      </c>
      <c r="C11">
        <v>100</v>
      </c>
      <c r="D11" t="s">
        <v>141</v>
      </c>
      <c r="E11" t="s">
        <v>36</v>
      </c>
      <c r="F11" t="s">
        <v>47</v>
      </c>
      <c r="G11">
        <v>4267</v>
      </c>
      <c r="H11">
        <v>3359</v>
      </c>
      <c r="I11">
        <v>4427</v>
      </c>
      <c r="J11">
        <v>3526</v>
      </c>
      <c r="K11">
        <v>4515</v>
      </c>
      <c r="L11">
        <v>3429</v>
      </c>
      <c r="M11">
        <v>4201</v>
      </c>
      <c r="N11">
        <v>3100</v>
      </c>
      <c r="O11">
        <v>3882</v>
      </c>
      <c r="P11">
        <v>3119</v>
      </c>
      <c r="Q11">
        <v>4160</v>
      </c>
      <c r="R11">
        <v>3603</v>
      </c>
      <c r="S11">
        <v>4054</v>
      </c>
      <c r="T11">
        <v>3294</v>
      </c>
      <c r="U11">
        <v>3966</v>
      </c>
      <c r="V11">
        <v>3259</v>
      </c>
      <c r="W11">
        <v>4232</v>
      </c>
      <c r="X11">
        <v>3583</v>
      </c>
      <c r="Y11">
        <v>4457</v>
      </c>
      <c r="Z11">
        <v>3959</v>
      </c>
      <c r="AA11">
        <v>4889</v>
      </c>
      <c r="AB11">
        <v>4248</v>
      </c>
      <c r="AC11">
        <v>5007</v>
      </c>
      <c r="AD11">
        <v>4375</v>
      </c>
      <c r="AE11">
        <v>5410</v>
      </c>
      <c r="AF11">
        <v>4529</v>
      </c>
      <c r="AG11">
        <v>5178</v>
      </c>
      <c r="AH11">
        <v>4355</v>
      </c>
      <c r="AI11">
        <v>4765</v>
      </c>
      <c r="AJ11">
        <v>4008</v>
      </c>
      <c r="AK11">
        <v>4666</v>
      </c>
      <c r="AL11">
        <v>4068</v>
      </c>
      <c r="AM11">
        <v>4540</v>
      </c>
      <c r="AN11">
        <v>5411</v>
      </c>
      <c r="AO11">
        <v>5778</v>
      </c>
      <c r="AP11">
        <v>4181</v>
      </c>
      <c r="AQ11">
        <v>4295</v>
      </c>
      <c r="AR11">
        <v>3454</v>
      </c>
      <c r="AS11">
        <v>3963</v>
      </c>
      <c r="AT11">
        <v>3506</v>
      </c>
      <c r="AU11">
        <v>4118</v>
      </c>
    </row>
    <row r="12" spans="1:47" x14ac:dyDescent="0.25">
      <c r="A12" t="str">
        <f t="shared" si="0"/>
        <v>BurgenlandArbeitsloseInsgesamt</v>
      </c>
      <c r="B12">
        <v>11</v>
      </c>
      <c r="C12">
        <v>100</v>
      </c>
      <c r="D12" t="s">
        <v>141</v>
      </c>
      <c r="E12" t="s">
        <v>36</v>
      </c>
      <c r="F12" t="s">
        <v>48</v>
      </c>
      <c r="G12">
        <v>12649</v>
      </c>
      <c r="H12">
        <v>6343</v>
      </c>
      <c r="I12">
        <v>13224</v>
      </c>
      <c r="J12">
        <v>6614</v>
      </c>
      <c r="K12">
        <v>13691</v>
      </c>
      <c r="L12">
        <v>6300</v>
      </c>
      <c r="M12">
        <v>12164</v>
      </c>
      <c r="N12">
        <v>5842</v>
      </c>
      <c r="O12">
        <v>11232</v>
      </c>
      <c r="P12">
        <v>5894</v>
      </c>
      <c r="Q12">
        <v>12116</v>
      </c>
      <c r="R12">
        <v>7130</v>
      </c>
      <c r="S12">
        <v>12365</v>
      </c>
      <c r="T12">
        <v>6392</v>
      </c>
      <c r="U12">
        <v>11688</v>
      </c>
      <c r="V12">
        <v>6314</v>
      </c>
      <c r="W12">
        <v>12026</v>
      </c>
      <c r="X12">
        <v>6842</v>
      </c>
      <c r="Y12">
        <v>12821</v>
      </c>
      <c r="Z12">
        <v>7903</v>
      </c>
      <c r="AA12">
        <v>13286</v>
      </c>
      <c r="AB12">
        <v>8485</v>
      </c>
      <c r="AC12">
        <v>13912</v>
      </c>
      <c r="AD12">
        <v>9036</v>
      </c>
      <c r="AE12">
        <v>14307</v>
      </c>
      <c r="AF12">
        <v>9115</v>
      </c>
      <c r="AG12">
        <v>14161</v>
      </c>
      <c r="AH12">
        <v>8633</v>
      </c>
      <c r="AI12">
        <v>12612</v>
      </c>
      <c r="AJ12">
        <v>7671</v>
      </c>
      <c r="AK12">
        <v>12017</v>
      </c>
      <c r="AL12">
        <v>7630</v>
      </c>
      <c r="AM12">
        <v>11448</v>
      </c>
      <c r="AN12">
        <v>10100</v>
      </c>
      <c r="AO12">
        <v>13521</v>
      </c>
      <c r="AP12">
        <v>7891</v>
      </c>
      <c r="AQ12">
        <v>10592</v>
      </c>
      <c r="AR12">
        <v>6757</v>
      </c>
      <c r="AS12">
        <v>10294</v>
      </c>
      <c r="AT12">
        <v>6980</v>
      </c>
      <c r="AU12">
        <v>10894</v>
      </c>
    </row>
    <row r="13" spans="1:47" x14ac:dyDescent="0.25">
      <c r="A13" t="str">
        <f t="shared" si="0"/>
        <v>BurgenlandArbeitsloseMänner</v>
      </c>
      <c r="B13">
        <v>12</v>
      </c>
      <c r="C13">
        <v>100</v>
      </c>
      <c r="D13" t="s">
        <v>141</v>
      </c>
      <c r="E13" t="s">
        <v>36</v>
      </c>
      <c r="F13" t="s">
        <v>49</v>
      </c>
      <c r="G13">
        <v>8382</v>
      </c>
      <c r="H13">
        <v>2984</v>
      </c>
      <c r="I13">
        <v>8797</v>
      </c>
      <c r="J13">
        <v>3088</v>
      </c>
      <c r="K13">
        <v>9176</v>
      </c>
      <c r="L13">
        <v>2871</v>
      </c>
      <c r="M13">
        <v>7963</v>
      </c>
      <c r="N13">
        <v>2742</v>
      </c>
      <c r="O13">
        <v>7350</v>
      </c>
      <c r="P13">
        <v>2775</v>
      </c>
      <c r="Q13">
        <v>7956</v>
      </c>
      <c r="R13">
        <v>3527</v>
      </c>
      <c r="S13">
        <v>8311</v>
      </c>
      <c r="T13">
        <v>3098</v>
      </c>
      <c r="U13">
        <v>7722</v>
      </c>
      <c r="V13">
        <v>3055</v>
      </c>
      <c r="W13">
        <v>7794</v>
      </c>
      <c r="X13">
        <v>3259</v>
      </c>
      <c r="Y13">
        <v>8364</v>
      </c>
      <c r="Z13">
        <v>3944</v>
      </c>
      <c r="AA13">
        <v>8397</v>
      </c>
      <c r="AB13">
        <v>4237</v>
      </c>
      <c r="AC13">
        <v>8905</v>
      </c>
      <c r="AD13">
        <v>4661</v>
      </c>
      <c r="AE13">
        <v>8897</v>
      </c>
      <c r="AF13">
        <v>4586</v>
      </c>
      <c r="AG13">
        <v>8983</v>
      </c>
      <c r="AH13">
        <v>4278</v>
      </c>
      <c r="AI13">
        <v>7847</v>
      </c>
      <c r="AJ13">
        <v>3663</v>
      </c>
      <c r="AK13">
        <v>7351</v>
      </c>
      <c r="AL13">
        <v>3562</v>
      </c>
      <c r="AM13">
        <v>6908</v>
      </c>
      <c r="AN13">
        <v>4689</v>
      </c>
      <c r="AO13">
        <v>7743</v>
      </c>
      <c r="AP13">
        <v>3710</v>
      </c>
      <c r="AQ13">
        <v>6297</v>
      </c>
      <c r="AR13">
        <v>3303</v>
      </c>
      <c r="AS13">
        <v>6331</v>
      </c>
      <c r="AT13">
        <v>3474</v>
      </c>
      <c r="AU13">
        <v>6776</v>
      </c>
    </row>
    <row r="14" spans="1:47" x14ac:dyDescent="0.25">
      <c r="A14" t="str">
        <f t="shared" si="0"/>
        <v>Burgenlandarbeitslose AusländerFrauen</v>
      </c>
      <c r="B14">
        <v>13</v>
      </c>
      <c r="C14">
        <v>100</v>
      </c>
      <c r="D14" t="s">
        <v>141</v>
      </c>
      <c r="E14" t="s">
        <v>37</v>
      </c>
      <c r="F14" t="s">
        <v>47</v>
      </c>
      <c r="G14">
        <v>276</v>
      </c>
      <c r="H14">
        <v>218</v>
      </c>
      <c r="I14">
        <v>319</v>
      </c>
      <c r="J14">
        <v>257</v>
      </c>
      <c r="K14">
        <v>363</v>
      </c>
      <c r="L14">
        <v>263</v>
      </c>
      <c r="M14">
        <v>383</v>
      </c>
      <c r="N14">
        <v>279</v>
      </c>
      <c r="O14">
        <v>345</v>
      </c>
      <c r="P14">
        <v>298</v>
      </c>
      <c r="Q14">
        <v>430</v>
      </c>
      <c r="R14">
        <v>348</v>
      </c>
      <c r="S14">
        <v>429</v>
      </c>
      <c r="T14">
        <v>341</v>
      </c>
      <c r="U14">
        <v>414</v>
      </c>
      <c r="V14">
        <v>350</v>
      </c>
      <c r="W14">
        <v>498</v>
      </c>
      <c r="X14">
        <v>403</v>
      </c>
      <c r="Y14">
        <v>591</v>
      </c>
      <c r="Z14">
        <v>483</v>
      </c>
      <c r="AA14">
        <v>670</v>
      </c>
      <c r="AB14">
        <v>549</v>
      </c>
      <c r="AC14">
        <v>771</v>
      </c>
      <c r="AD14">
        <v>569</v>
      </c>
      <c r="AE14">
        <v>798</v>
      </c>
      <c r="AF14">
        <v>654</v>
      </c>
      <c r="AG14">
        <v>883</v>
      </c>
      <c r="AH14">
        <v>678</v>
      </c>
      <c r="AI14">
        <v>905</v>
      </c>
      <c r="AJ14">
        <v>681</v>
      </c>
      <c r="AK14">
        <v>860</v>
      </c>
      <c r="AL14">
        <v>669</v>
      </c>
      <c r="AM14">
        <v>826</v>
      </c>
      <c r="AN14">
        <v>1043</v>
      </c>
      <c r="AO14">
        <v>1121</v>
      </c>
      <c r="AP14">
        <v>785</v>
      </c>
      <c r="AQ14">
        <v>937</v>
      </c>
      <c r="AR14">
        <v>689</v>
      </c>
      <c r="AS14">
        <v>919</v>
      </c>
      <c r="AT14">
        <v>839</v>
      </c>
      <c r="AU14">
        <v>1126</v>
      </c>
    </row>
    <row r="15" spans="1:47" x14ac:dyDescent="0.25">
      <c r="A15" t="str">
        <f t="shared" si="0"/>
        <v>Burgenlandarbeitslose AusländerInsgesamt</v>
      </c>
      <c r="B15">
        <v>14</v>
      </c>
      <c r="C15">
        <v>100</v>
      </c>
      <c r="D15" t="s">
        <v>141</v>
      </c>
      <c r="E15" t="s">
        <v>37</v>
      </c>
      <c r="F15" t="s">
        <v>48</v>
      </c>
      <c r="G15">
        <v>1013</v>
      </c>
      <c r="H15">
        <v>445</v>
      </c>
      <c r="I15">
        <v>1164</v>
      </c>
      <c r="J15">
        <v>519</v>
      </c>
      <c r="K15">
        <v>1249</v>
      </c>
      <c r="L15">
        <v>484</v>
      </c>
      <c r="M15">
        <v>1178</v>
      </c>
      <c r="N15">
        <v>510</v>
      </c>
      <c r="O15">
        <v>1075</v>
      </c>
      <c r="P15">
        <v>546</v>
      </c>
      <c r="Q15">
        <v>1307</v>
      </c>
      <c r="R15">
        <v>670</v>
      </c>
      <c r="S15">
        <v>1337</v>
      </c>
      <c r="T15">
        <v>617</v>
      </c>
      <c r="U15">
        <v>1271</v>
      </c>
      <c r="V15">
        <v>664</v>
      </c>
      <c r="W15">
        <v>1306</v>
      </c>
      <c r="X15">
        <v>754</v>
      </c>
      <c r="Y15">
        <v>1505</v>
      </c>
      <c r="Z15">
        <v>884</v>
      </c>
      <c r="AA15">
        <v>1621</v>
      </c>
      <c r="AB15">
        <v>1027</v>
      </c>
      <c r="AC15">
        <v>1871</v>
      </c>
      <c r="AD15">
        <v>1131</v>
      </c>
      <c r="AE15">
        <v>1950</v>
      </c>
      <c r="AF15">
        <v>1246</v>
      </c>
      <c r="AG15">
        <v>2103</v>
      </c>
      <c r="AH15">
        <v>1251</v>
      </c>
      <c r="AI15">
        <v>2086</v>
      </c>
      <c r="AJ15">
        <v>1206</v>
      </c>
      <c r="AK15">
        <v>2030</v>
      </c>
      <c r="AL15">
        <v>1145</v>
      </c>
      <c r="AM15">
        <v>1932</v>
      </c>
      <c r="AN15">
        <v>1775</v>
      </c>
      <c r="AO15">
        <v>2481</v>
      </c>
      <c r="AP15">
        <v>1362</v>
      </c>
      <c r="AQ15">
        <v>2109</v>
      </c>
      <c r="AR15">
        <v>1227</v>
      </c>
      <c r="AS15">
        <v>2183</v>
      </c>
      <c r="AT15">
        <v>1461</v>
      </c>
      <c r="AU15">
        <v>2539</v>
      </c>
    </row>
    <row r="16" spans="1:47" x14ac:dyDescent="0.25">
      <c r="A16" t="str">
        <f t="shared" si="0"/>
        <v>Burgenlandarbeitslose AusländerMänner</v>
      </c>
      <c r="B16">
        <v>15</v>
      </c>
      <c r="C16">
        <v>100</v>
      </c>
      <c r="D16" t="s">
        <v>141</v>
      </c>
      <c r="E16" t="s">
        <v>37</v>
      </c>
      <c r="F16" t="s">
        <v>49</v>
      </c>
      <c r="G16">
        <v>737</v>
      </c>
      <c r="H16">
        <v>227</v>
      </c>
      <c r="I16">
        <v>845</v>
      </c>
      <c r="J16">
        <v>262</v>
      </c>
      <c r="K16">
        <v>886</v>
      </c>
      <c r="L16">
        <v>221</v>
      </c>
      <c r="M16">
        <v>795</v>
      </c>
      <c r="N16">
        <v>231</v>
      </c>
      <c r="O16">
        <v>730</v>
      </c>
      <c r="P16">
        <v>248</v>
      </c>
      <c r="Q16">
        <v>877</v>
      </c>
      <c r="R16">
        <v>322</v>
      </c>
      <c r="S16">
        <v>908</v>
      </c>
      <c r="T16">
        <v>276</v>
      </c>
      <c r="U16">
        <v>857</v>
      </c>
      <c r="V16">
        <v>314</v>
      </c>
      <c r="W16">
        <v>808</v>
      </c>
      <c r="X16">
        <v>351</v>
      </c>
      <c r="Y16">
        <v>914</v>
      </c>
      <c r="Z16">
        <v>401</v>
      </c>
      <c r="AA16">
        <v>951</v>
      </c>
      <c r="AB16">
        <v>478</v>
      </c>
      <c r="AC16">
        <v>1100</v>
      </c>
      <c r="AD16">
        <v>562</v>
      </c>
      <c r="AE16">
        <v>1152</v>
      </c>
      <c r="AF16">
        <v>592</v>
      </c>
      <c r="AG16">
        <v>1220</v>
      </c>
      <c r="AH16">
        <v>573</v>
      </c>
      <c r="AI16">
        <v>1181</v>
      </c>
      <c r="AJ16">
        <v>525</v>
      </c>
      <c r="AK16">
        <v>1170</v>
      </c>
      <c r="AL16">
        <v>476</v>
      </c>
      <c r="AM16">
        <v>1106</v>
      </c>
      <c r="AN16">
        <v>732</v>
      </c>
      <c r="AO16">
        <v>1360</v>
      </c>
      <c r="AP16">
        <v>577</v>
      </c>
      <c r="AQ16">
        <v>1172</v>
      </c>
      <c r="AR16">
        <v>538</v>
      </c>
      <c r="AS16">
        <v>1264</v>
      </c>
      <c r="AT16">
        <v>622</v>
      </c>
      <c r="AU16">
        <v>1413</v>
      </c>
    </row>
    <row r="17" spans="1:44" x14ac:dyDescent="0.25">
      <c r="A17" t="str">
        <f t="shared" si="0"/>
        <v>BurgenlandArbeitsstättenInsgesamt</v>
      </c>
      <c r="B17">
        <v>16</v>
      </c>
      <c r="C17">
        <v>100</v>
      </c>
      <c r="D17" t="s">
        <v>141</v>
      </c>
      <c r="E17" t="s">
        <v>476</v>
      </c>
      <c r="F17" t="s">
        <v>48</v>
      </c>
      <c r="G17">
        <v>27590</v>
      </c>
      <c r="H17">
        <v>27475</v>
      </c>
      <c r="I17">
        <v>28753</v>
      </c>
    </row>
    <row r="18" spans="1:44" x14ac:dyDescent="0.25">
      <c r="A18" t="str">
        <f t="shared" si="0"/>
        <v>BurgenlandBeschäftigte in den ArbeitsstättenInsgesamt</v>
      </c>
      <c r="B18">
        <v>17</v>
      </c>
      <c r="C18">
        <v>100</v>
      </c>
      <c r="D18" t="s">
        <v>141</v>
      </c>
      <c r="E18" t="s">
        <v>477</v>
      </c>
      <c r="F18" t="s">
        <v>48</v>
      </c>
      <c r="G18">
        <v>129124</v>
      </c>
      <c r="H18">
        <v>126117</v>
      </c>
      <c r="I18">
        <v>131119</v>
      </c>
    </row>
    <row r="19" spans="1:44" x14ac:dyDescent="0.25">
      <c r="A19" t="str">
        <f t="shared" si="0"/>
        <v>BurgenlandGesamteinkommenBruttobezüge Gesamt</v>
      </c>
      <c r="B19">
        <v>18</v>
      </c>
      <c r="C19">
        <v>100</v>
      </c>
      <c r="D19" t="s">
        <v>141</v>
      </c>
      <c r="E19" t="s">
        <v>45</v>
      </c>
      <c r="F19" t="s">
        <v>63</v>
      </c>
      <c r="G19">
        <v>3991554.5215599998</v>
      </c>
      <c r="H19">
        <v>4148212.0344199999</v>
      </c>
      <c r="I19">
        <v>4350404.26315</v>
      </c>
      <c r="J19">
        <v>4572872.4474099996</v>
      </c>
      <c r="K19">
        <v>4837340.8398000002</v>
      </c>
      <c r="L19">
        <v>4983641.1519600004</v>
      </c>
      <c r="M19">
        <v>5232903.00648</v>
      </c>
      <c r="N19">
        <v>5403249.2337699998</v>
      </c>
      <c r="O19">
        <v>5617124.7244699998</v>
      </c>
      <c r="P19">
        <v>5774854.1703199996</v>
      </c>
      <c r="Q19">
        <v>5928528.2493399996</v>
      </c>
      <c r="R19">
        <v>6101415.2991399998</v>
      </c>
      <c r="S19">
        <v>6259630.6596799996</v>
      </c>
      <c r="T19">
        <v>6453795.3339299997</v>
      </c>
      <c r="U19">
        <v>6726060.6172500001</v>
      </c>
      <c r="V19">
        <v>7021361.6143100001</v>
      </c>
      <c r="W19">
        <v>7181672.6692300001</v>
      </c>
      <c r="X19">
        <v>7505806.8914700001</v>
      </c>
      <c r="Y19">
        <v>7969680.5712200003</v>
      </c>
    </row>
    <row r="20" spans="1:44" x14ac:dyDescent="0.25">
      <c r="A20" t="str">
        <f t="shared" si="0"/>
        <v>BurgenlandGesamteinkommenNettobezüge Gesamt</v>
      </c>
      <c r="B20">
        <v>19</v>
      </c>
      <c r="C20">
        <v>100</v>
      </c>
      <c r="D20" t="s">
        <v>141</v>
      </c>
      <c r="E20" t="s">
        <v>45</v>
      </c>
      <c r="F20" t="s">
        <v>64</v>
      </c>
      <c r="G20">
        <v>2955260.1757800002</v>
      </c>
      <c r="H20">
        <v>3091462.89164</v>
      </c>
      <c r="I20">
        <v>3225056.0980199999</v>
      </c>
      <c r="J20">
        <v>3375534.7766200001</v>
      </c>
      <c r="K20">
        <v>3550683.8651999999</v>
      </c>
      <c r="L20">
        <v>3725347.15264</v>
      </c>
      <c r="M20">
        <v>3894643.51083</v>
      </c>
      <c r="N20">
        <v>4004827.0455100001</v>
      </c>
      <c r="O20">
        <v>4140769.1047700001</v>
      </c>
      <c r="P20">
        <v>4239644.5446499996</v>
      </c>
      <c r="Q20">
        <v>4333105.2128799995</v>
      </c>
      <c r="R20">
        <v>4437765.8697600001</v>
      </c>
      <c r="S20">
        <v>4680333.7743100002</v>
      </c>
      <c r="T20">
        <v>4809211.5907899998</v>
      </c>
      <c r="U20">
        <v>4991567.4056799999</v>
      </c>
      <c r="V20">
        <v>5211940.67729</v>
      </c>
      <c r="W20">
        <v>5382002.7138799997</v>
      </c>
      <c r="X20">
        <v>5593200.8785399999</v>
      </c>
      <c r="Y20">
        <v>5955695.6031299997</v>
      </c>
    </row>
    <row r="21" spans="1:44" x14ac:dyDescent="0.25">
      <c r="A21" t="str">
        <f t="shared" si="0"/>
        <v>BurgenlandGründungsintensitätin % der aktiven Wirtschaftskammermitglieder</v>
      </c>
      <c r="B21">
        <v>20</v>
      </c>
      <c r="C21">
        <v>100</v>
      </c>
      <c r="D21" t="s">
        <v>141</v>
      </c>
      <c r="E21" t="s">
        <v>40</v>
      </c>
      <c r="F21" t="s">
        <v>52</v>
      </c>
      <c r="G21">
        <v>8.8278424088376202</v>
      </c>
      <c r="H21">
        <v>10.441369253402</v>
      </c>
      <c r="I21">
        <v>9.7121650977552498</v>
      </c>
      <c r="J21">
        <v>9.9331423113658097</v>
      </c>
      <c r="K21">
        <v>8.9847334612496894</v>
      </c>
      <c r="L21">
        <v>8.9288608005185495</v>
      </c>
      <c r="M21">
        <v>14.376420788586699</v>
      </c>
      <c r="N21">
        <v>10.376134889753599</v>
      </c>
      <c r="O21">
        <v>12.691646613956699</v>
      </c>
      <c r="P21">
        <v>11.3604126370084</v>
      </c>
      <c r="Q21">
        <v>10.8559757380702</v>
      </c>
      <c r="R21">
        <v>10.3078663728935</v>
      </c>
      <c r="S21">
        <v>10.302572739415799</v>
      </c>
      <c r="T21">
        <v>10.5218902404843</v>
      </c>
      <c r="U21">
        <v>10.6559151423314</v>
      </c>
      <c r="V21">
        <v>8.8940043946845293</v>
      </c>
      <c r="W21">
        <v>8.6632007000566205</v>
      </c>
      <c r="X21">
        <v>7.9454937127398404</v>
      </c>
      <c r="Y21">
        <v>7.7739557739557696</v>
      </c>
      <c r="Z21">
        <v>7.6684740511231597</v>
      </c>
      <c r="AA21">
        <v>7.2009841029523098</v>
      </c>
      <c r="AB21">
        <v>7.4741191216749501</v>
      </c>
    </row>
    <row r="22" spans="1:44" x14ac:dyDescent="0.25">
      <c r="A22" t="str">
        <f t="shared" si="0"/>
        <v>BurgenlandGründungsintensitätje 1.000 Einwohner</v>
      </c>
      <c r="B22">
        <v>21</v>
      </c>
      <c r="C22">
        <v>100</v>
      </c>
      <c r="D22" t="s">
        <v>141</v>
      </c>
      <c r="E22" t="s">
        <v>40</v>
      </c>
      <c r="F22" t="s">
        <v>53</v>
      </c>
      <c r="G22">
        <v>3.2637807086343802</v>
      </c>
      <c r="H22">
        <v>4.0026092042190502</v>
      </c>
      <c r="I22">
        <v>3.8765571259285001</v>
      </c>
      <c r="J22">
        <v>4.1146342867008103</v>
      </c>
      <c r="K22">
        <v>3.8584586944294199</v>
      </c>
      <c r="L22">
        <v>3.9348429990502098</v>
      </c>
      <c r="M22">
        <v>6.5272246482808196</v>
      </c>
      <c r="N22">
        <v>5.0923519239542099</v>
      </c>
      <c r="O22">
        <v>6.5069422658681599</v>
      </c>
      <c r="P22">
        <v>6.1846913094908</v>
      </c>
      <c r="Q22">
        <v>6.1375454017397901</v>
      </c>
      <c r="R22">
        <v>6.0378595770359</v>
      </c>
      <c r="S22">
        <v>6.1722381495810996</v>
      </c>
      <c r="T22">
        <v>6.5093148746688101</v>
      </c>
      <c r="U22">
        <v>6.7660672620622604</v>
      </c>
      <c r="V22">
        <v>5.8230744462941297</v>
      </c>
      <c r="W22">
        <v>5.7504057401554602</v>
      </c>
      <c r="X22">
        <v>5.4049817164395302</v>
      </c>
      <c r="Y22">
        <v>5.3729842818133697</v>
      </c>
      <c r="Z22">
        <v>5.3511705685618702</v>
      </c>
      <c r="AA22">
        <v>5.1145394730209697</v>
      </c>
      <c r="AB22">
        <v>5.3443983402489597</v>
      </c>
    </row>
    <row r="23" spans="1:44" x14ac:dyDescent="0.25">
      <c r="A23" t="str">
        <f t="shared" si="0"/>
        <v>BurgenlandKammermitgliedschaftenAktiv</v>
      </c>
      <c r="B23">
        <v>22</v>
      </c>
      <c r="C23">
        <v>100</v>
      </c>
      <c r="D23" t="s">
        <v>141</v>
      </c>
      <c r="E23" t="s">
        <v>39</v>
      </c>
      <c r="F23" t="s">
        <v>50</v>
      </c>
      <c r="G23">
        <v>10229</v>
      </c>
      <c r="H23">
        <v>10601</v>
      </c>
      <c r="I23">
        <v>11054</v>
      </c>
      <c r="J23">
        <v>11595</v>
      </c>
      <c r="K23">
        <v>12000</v>
      </c>
      <c r="L23">
        <v>12358</v>
      </c>
      <c r="M23">
        <v>12791</v>
      </c>
      <c r="N23">
        <v>13921</v>
      </c>
      <c r="O23">
        <v>14435</v>
      </c>
      <c r="P23">
        <v>14583</v>
      </c>
      <c r="Q23">
        <v>15399</v>
      </c>
      <c r="R23">
        <v>15548</v>
      </c>
      <c r="S23">
        <v>16169</v>
      </c>
      <c r="T23">
        <v>16200</v>
      </c>
      <c r="U23">
        <v>16730</v>
      </c>
      <c r="V23">
        <v>16828</v>
      </c>
      <c r="W23">
        <v>17333</v>
      </c>
      <c r="X23">
        <v>17258</v>
      </c>
      <c r="Y23">
        <v>17806</v>
      </c>
      <c r="Z23">
        <v>17883</v>
      </c>
      <c r="AA23">
        <v>18535</v>
      </c>
      <c r="AB23">
        <v>18492</v>
      </c>
      <c r="AC23">
        <v>19084</v>
      </c>
      <c r="AD23">
        <v>19114</v>
      </c>
      <c r="AE23">
        <v>19509</v>
      </c>
      <c r="AF23">
        <v>19427</v>
      </c>
      <c r="AG23">
        <v>20028</v>
      </c>
      <c r="AH23">
        <v>19961</v>
      </c>
      <c r="AI23">
        <v>20476</v>
      </c>
      <c r="AJ23">
        <v>20350</v>
      </c>
      <c r="AK23">
        <v>20513</v>
      </c>
      <c r="AL23">
        <v>20656</v>
      </c>
      <c r="AM23">
        <v>21311</v>
      </c>
      <c r="AN23">
        <v>21136</v>
      </c>
      <c r="AO23">
        <v>21601</v>
      </c>
      <c r="AP23">
        <v>21541</v>
      </c>
      <c r="AQ23">
        <v>21872</v>
      </c>
      <c r="AR23">
        <v>21823</v>
      </c>
    </row>
    <row r="24" spans="1:44" x14ac:dyDescent="0.25">
      <c r="A24" t="str">
        <f t="shared" si="0"/>
        <v>BurgenlandKammermitgliedschaftenInsgesamt</v>
      </c>
      <c r="B24">
        <v>23</v>
      </c>
      <c r="C24">
        <v>100</v>
      </c>
      <c r="D24" t="s">
        <v>141</v>
      </c>
      <c r="E24" t="s">
        <v>39</v>
      </c>
      <c r="F24" t="s">
        <v>48</v>
      </c>
      <c r="G24">
        <v>12350</v>
      </c>
      <c r="H24">
        <v>12817</v>
      </c>
      <c r="I24">
        <v>13397</v>
      </c>
      <c r="J24">
        <v>14070</v>
      </c>
      <c r="K24">
        <v>14566</v>
      </c>
      <c r="L24">
        <v>14997</v>
      </c>
      <c r="M24">
        <v>15454</v>
      </c>
      <c r="N24">
        <v>17171</v>
      </c>
      <c r="O24">
        <v>17777</v>
      </c>
      <c r="P24">
        <v>18297</v>
      </c>
      <c r="Q24">
        <v>19145</v>
      </c>
      <c r="R24">
        <v>19756</v>
      </c>
      <c r="S24">
        <v>20363</v>
      </c>
      <c r="T24">
        <v>20938</v>
      </c>
      <c r="U24">
        <v>21540</v>
      </c>
      <c r="V24">
        <v>22050</v>
      </c>
      <c r="W24">
        <v>22456</v>
      </c>
      <c r="X24">
        <v>22915</v>
      </c>
      <c r="Y24">
        <v>23415</v>
      </c>
      <c r="Z24">
        <v>23978</v>
      </c>
      <c r="AA24">
        <v>24656</v>
      </c>
      <c r="AB24">
        <v>25062</v>
      </c>
      <c r="AC24">
        <v>25475</v>
      </c>
      <c r="AD24">
        <v>25775</v>
      </c>
      <c r="AE24">
        <v>25764</v>
      </c>
      <c r="AF24">
        <v>25984</v>
      </c>
      <c r="AG24">
        <v>26238</v>
      </c>
      <c r="AH24">
        <v>26448</v>
      </c>
      <c r="AI24">
        <v>26299</v>
      </c>
      <c r="AJ24">
        <v>26457</v>
      </c>
      <c r="AK24">
        <v>26800</v>
      </c>
      <c r="AL24">
        <v>27060</v>
      </c>
      <c r="AM24">
        <v>27501</v>
      </c>
      <c r="AN24">
        <v>27019</v>
      </c>
      <c r="AO24">
        <v>27167</v>
      </c>
      <c r="AP24">
        <v>27289</v>
      </c>
      <c r="AQ24">
        <v>27152</v>
      </c>
      <c r="AR24">
        <v>27087</v>
      </c>
    </row>
    <row r="25" spans="1:44" x14ac:dyDescent="0.25">
      <c r="A25" t="str">
        <f t="shared" si="0"/>
        <v>BurgenlandKammermitgliedschaftenRuhend</v>
      </c>
      <c r="B25">
        <v>24</v>
      </c>
      <c r="C25">
        <v>100</v>
      </c>
      <c r="D25" t="s">
        <v>141</v>
      </c>
      <c r="E25" t="s">
        <v>39</v>
      </c>
      <c r="F25" t="s">
        <v>51</v>
      </c>
      <c r="G25">
        <v>2121</v>
      </c>
      <c r="H25">
        <v>2216</v>
      </c>
      <c r="I25">
        <v>2343</v>
      </c>
      <c r="J25">
        <v>2475</v>
      </c>
      <c r="K25">
        <v>2566</v>
      </c>
      <c r="L25">
        <v>2639</v>
      </c>
      <c r="M25">
        <v>2663</v>
      </c>
      <c r="N25">
        <v>3250</v>
      </c>
      <c r="O25">
        <v>3342</v>
      </c>
      <c r="P25">
        <v>3714</v>
      </c>
      <c r="Q25">
        <v>3746</v>
      </c>
      <c r="R25">
        <v>4208</v>
      </c>
      <c r="S25">
        <v>4194</v>
      </c>
      <c r="T25">
        <v>4738</v>
      </c>
      <c r="U25">
        <v>4810</v>
      </c>
      <c r="V25">
        <v>5222</v>
      </c>
      <c r="W25">
        <v>5123</v>
      </c>
      <c r="X25">
        <v>5657</v>
      </c>
      <c r="Y25">
        <v>5609</v>
      </c>
      <c r="Z25">
        <v>6095</v>
      </c>
      <c r="AA25">
        <v>6121</v>
      </c>
      <c r="AB25">
        <v>6570</v>
      </c>
      <c r="AC25">
        <v>6391</v>
      </c>
      <c r="AD25">
        <v>6661</v>
      </c>
      <c r="AE25">
        <v>6255</v>
      </c>
      <c r="AF25">
        <v>6557</v>
      </c>
      <c r="AG25">
        <v>6210</v>
      </c>
      <c r="AH25">
        <v>6487</v>
      </c>
      <c r="AI25">
        <v>5823</v>
      </c>
      <c r="AJ25">
        <v>6107</v>
      </c>
      <c r="AK25">
        <v>6287</v>
      </c>
      <c r="AL25">
        <v>6404</v>
      </c>
      <c r="AM25">
        <v>6190</v>
      </c>
      <c r="AN25">
        <v>5883</v>
      </c>
      <c r="AO25">
        <v>5566</v>
      </c>
      <c r="AP25">
        <v>5748</v>
      </c>
      <c r="AQ25">
        <v>5280</v>
      </c>
      <c r="AR25">
        <v>5264</v>
      </c>
    </row>
    <row r="26" spans="1:44" x14ac:dyDescent="0.25">
      <c r="A26" t="str">
        <f t="shared" si="0"/>
        <v>BurgenlandLehrlinge1. Lehrjahr, männlich</v>
      </c>
      <c r="B26">
        <v>25</v>
      </c>
      <c r="C26">
        <v>100</v>
      </c>
      <c r="D26" t="s">
        <v>141</v>
      </c>
      <c r="E26" t="s">
        <v>46</v>
      </c>
      <c r="F26" t="s">
        <v>65</v>
      </c>
      <c r="G26">
        <v>614</v>
      </c>
      <c r="H26">
        <v>631</v>
      </c>
      <c r="I26">
        <v>623</v>
      </c>
      <c r="J26">
        <v>658</v>
      </c>
      <c r="K26">
        <v>642</v>
      </c>
      <c r="L26">
        <v>647</v>
      </c>
      <c r="M26">
        <v>643</v>
      </c>
      <c r="N26">
        <v>622</v>
      </c>
      <c r="O26">
        <v>609</v>
      </c>
      <c r="P26">
        <v>636</v>
      </c>
      <c r="Q26">
        <v>624</v>
      </c>
      <c r="R26">
        <v>546</v>
      </c>
      <c r="S26">
        <v>580</v>
      </c>
      <c r="T26">
        <v>532</v>
      </c>
      <c r="U26">
        <v>558</v>
      </c>
      <c r="V26">
        <v>602</v>
      </c>
      <c r="W26">
        <v>569</v>
      </c>
      <c r="X26">
        <v>625</v>
      </c>
      <c r="Y26">
        <v>543</v>
      </c>
      <c r="Z26">
        <v>581</v>
      </c>
      <c r="AA26">
        <v>621</v>
      </c>
      <c r="AB26">
        <v>584</v>
      </c>
    </row>
    <row r="27" spans="1:44" x14ac:dyDescent="0.25">
      <c r="A27" t="str">
        <f t="shared" si="0"/>
        <v>BurgenlandLehrlinge1. Lehrjahr, weiblich</v>
      </c>
      <c r="B27">
        <v>26</v>
      </c>
      <c r="C27">
        <v>100</v>
      </c>
      <c r="D27" t="s">
        <v>141</v>
      </c>
      <c r="E27" t="s">
        <v>46</v>
      </c>
      <c r="F27" t="s">
        <v>66</v>
      </c>
      <c r="G27">
        <v>212</v>
      </c>
      <c r="H27">
        <v>195</v>
      </c>
      <c r="I27">
        <v>207</v>
      </c>
      <c r="J27">
        <v>206</v>
      </c>
      <c r="K27">
        <v>237</v>
      </c>
      <c r="L27">
        <v>244</v>
      </c>
      <c r="M27">
        <v>282</v>
      </c>
      <c r="N27">
        <v>307</v>
      </c>
      <c r="O27">
        <v>291</v>
      </c>
      <c r="P27">
        <v>274</v>
      </c>
      <c r="Q27">
        <v>282</v>
      </c>
      <c r="R27">
        <v>243</v>
      </c>
      <c r="S27">
        <v>289</v>
      </c>
      <c r="T27">
        <v>266</v>
      </c>
      <c r="U27">
        <v>280</v>
      </c>
      <c r="V27">
        <v>283</v>
      </c>
      <c r="W27">
        <v>260</v>
      </c>
      <c r="X27">
        <v>264</v>
      </c>
      <c r="Y27">
        <v>241</v>
      </c>
      <c r="Z27">
        <v>243</v>
      </c>
      <c r="AA27">
        <v>296</v>
      </c>
      <c r="AB27">
        <v>253</v>
      </c>
    </row>
    <row r="28" spans="1:44" x14ac:dyDescent="0.25">
      <c r="A28" t="str">
        <f t="shared" si="0"/>
        <v>BurgenlandLehrlinge2. Lehrjahr, männlich</v>
      </c>
      <c r="B28">
        <v>27</v>
      </c>
      <c r="C28">
        <v>100</v>
      </c>
      <c r="D28" t="s">
        <v>141</v>
      </c>
      <c r="E28" t="s">
        <v>46</v>
      </c>
      <c r="F28" t="s">
        <v>67</v>
      </c>
      <c r="G28">
        <v>640</v>
      </c>
      <c r="H28">
        <v>613</v>
      </c>
      <c r="I28">
        <v>651</v>
      </c>
      <c r="J28">
        <v>639</v>
      </c>
      <c r="K28">
        <v>672</v>
      </c>
      <c r="L28">
        <v>619</v>
      </c>
      <c r="M28">
        <v>633</v>
      </c>
      <c r="N28">
        <v>690</v>
      </c>
      <c r="O28">
        <v>594</v>
      </c>
      <c r="P28">
        <v>566</v>
      </c>
      <c r="Q28">
        <v>571</v>
      </c>
      <c r="R28">
        <v>560</v>
      </c>
      <c r="S28">
        <v>522</v>
      </c>
      <c r="T28">
        <v>556</v>
      </c>
      <c r="U28">
        <v>504</v>
      </c>
      <c r="V28">
        <v>506</v>
      </c>
      <c r="W28">
        <v>535</v>
      </c>
      <c r="X28">
        <v>538</v>
      </c>
      <c r="Y28">
        <v>568</v>
      </c>
      <c r="Z28">
        <v>483</v>
      </c>
      <c r="AA28">
        <v>533</v>
      </c>
      <c r="AB28">
        <v>582</v>
      </c>
    </row>
    <row r="29" spans="1:44" x14ac:dyDescent="0.25">
      <c r="A29" t="str">
        <f t="shared" si="0"/>
        <v>BurgenlandLehrlinge2. Lehrjahr, weiblich</v>
      </c>
      <c r="B29">
        <v>28</v>
      </c>
      <c r="C29">
        <v>100</v>
      </c>
      <c r="D29" t="s">
        <v>141</v>
      </c>
      <c r="E29" t="s">
        <v>46</v>
      </c>
      <c r="F29" t="s">
        <v>68</v>
      </c>
      <c r="G29">
        <v>227</v>
      </c>
      <c r="H29">
        <v>239</v>
      </c>
      <c r="I29">
        <v>209</v>
      </c>
      <c r="J29">
        <v>239</v>
      </c>
      <c r="K29">
        <v>237</v>
      </c>
      <c r="L29">
        <v>232</v>
      </c>
      <c r="M29">
        <v>253</v>
      </c>
      <c r="N29">
        <v>293</v>
      </c>
      <c r="O29">
        <v>322</v>
      </c>
      <c r="P29">
        <v>281</v>
      </c>
      <c r="Q29">
        <v>272</v>
      </c>
      <c r="R29">
        <v>282</v>
      </c>
      <c r="S29">
        <v>247</v>
      </c>
      <c r="T29">
        <v>266</v>
      </c>
      <c r="U29">
        <v>264</v>
      </c>
      <c r="V29">
        <v>243</v>
      </c>
      <c r="W29">
        <v>235</v>
      </c>
      <c r="X29">
        <v>216</v>
      </c>
      <c r="Y29">
        <v>246</v>
      </c>
      <c r="Z29">
        <v>209</v>
      </c>
      <c r="AA29">
        <v>205</v>
      </c>
      <c r="AB29">
        <v>253</v>
      </c>
    </row>
    <row r="30" spans="1:44" x14ac:dyDescent="0.25">
      <c r="A30" t="str">
        <f t="shared" si="0"/>
        <v>BurgenlandLehrlinge3. Lehrjahr, männlich</v>
      </c>
      <c r="B30">
        <v>29</v>
      </c>
      <c r="C30">
        <v>100</v>
      </c>
      <c r="D30" t="s">
        <v>141</v>
      </c>
      <c r="E30" t="s">
        <v>46</v>
      </c>
      <c r="F30" t="s">
        <v>69</v>
      </c>
      <c r="G30">
        <v>613</v>
      </c>
      <c r="H30">
        <v>611</v>
      </c>
      <c r="I30">
        <v>599</v>
      </c>
      <c r="J30">
        <v>624</v>
      </c>
      <c r="K30">
        <v>637</v>
      </c>
      <c r="L30">
        <v>658</v>
      </c>
      <c r="M30">
        <v>589</v>
      </c>
      <c r="N30">
        <v>607</v>
      </c>
      <c r="O30">
        <v>657</v>
      </c>
      <c r="P30">
        <v>568</v>
      </c>
      <c r="Q30">
        <v>521</v>
      </c>
      <c r="R30">
        <v>554</v>
      </c>
      <c r="S30">
        <v>524</v>
      </c>
      <c r="T30">
        <v>478</v>
      </c>
      <c r="U30">
        <v>516</v>
      </c>
      <c r="V30">
        <v>483</v>
      </c>
      <c r="W30">
        <v>472</v>
      </c>
      <c r="X30">
        <v>490</v>
      </c>
      <c r="Y30">
        <v>511</v>
      </c>
      <c r="Z30">
        <v>521</v>
      </c>
      <c r="AA30">
        <v>429</v>
      </c>
      <c r="AB30">
        <v>478</v>
      </c>
    </row>
    <row r="31" spans="1:44" x14ac:dyDescent="0.25">
      <c r="A31" t="str">
        <f t="shared" si="0"/>
        <v>BurgenlandLehrlinge3. Lehrjahr, weiblich</v>
      </c>
      <c r="B31">
        <v>30</v>
      </c>
      <c r="C31">
        <v>100</v>
      </c>
      <c r="D31" t="s">
        <v>141</v>
      </c>
      <c r="E31" t="s">
        <v>46</v>
      </c>
      <c r="F31" t="s">
        <v>70</v>
      </c>
      <c r="G31">
        <v>228</v>
      </c>
      <c r="H31">
        <v>214</v>
      </c>
      <c r="I31">
        <v>227</v>
      </c>
      <c r="J31">
        <v>196</v>
      </c>
      <c r="K31">
        <v>240</v>
      </c>
      <c r="L31">
        <v>229</v>
      </c>
      <c r="M31">
        <v>216</v>
      </c>
      <c r="N31">
        <v>221</v>
      </c>
      <c r="O31">
        <v>268</v>
      </c>
      <c r="P31">
        <v>276</v>
      </c>
      <c r="Q31">
        <v>241</v>
      </c>
      <c r="R31">
        <v>227</v>
      </c>
      <c r="S31">
        <v>250</v>
      </c>
      <c r="T31">
        <v>216</v>
      </c>
      <c r="U31">
        <v>211</v>
      </c>
      <c r="V31">
        <v>231</v>
      </c>
      <c r="W31">
        <v>209</v>
      </c>
      <c r="X31">
        <v>199</v>
      </c>
      <c r="Y31">
        <v>200</v>
      </c>
      <c r="Z31">
        <v>231</v>
      </c>
      <c r="AA31">
        <v>188</v>
      </c>
      <c r="AB31">
        <v>190</v>
      </c>
    </row>
    <row r="32" spans="1:44" x14ac:dyDescent="0.25">
      <c r="A32" t="str">
        <f t="shared" si="0"/>
        <v>BurgenlandLehrlinge4. Lehrjahr, männlich</v>
      </c>
      <c r="B32">
        <v>31</v>
      </c>
      <c r="C32">
        <v>100</v>
      </c>
      <c r="D32" t="s">
        <v>141</v>
      </c>
      <c r="E32" t="s">
        <v>46</v>
      </c>
      <c r="F32" t="s">
        <v>71</v>
      </c>
      <c r="G32">
        <v>291</v>
      </c>
      <c r="H32">
        <v>261</v>
      </c>
      <c r="I32">
        <v>272</v>
      </c>
      <c r="J32">
        <v>278</v>
      </c>
      <c r="K32">
        <v>274</v>
      </c>
      <c r="L32">
        <v>299</v>
      </c>
      <c r="M32">
        <v>289</v>
      </c>
      <c r="N32">
        <v>300</v>
      </c>
      <c r="O32">
        <v>278</v>
      </c>
      <c r="P32">
        <v>298</v>
      </c>
      <c r="Q32">
        <v>262</v>
      </c>
      <c r="R32">
        <v>227</v>
      </c>
      <c r="S32">
        <v>261</v>
      </c>
      <c r="T32">
        <v>261</v>
      </c>
      <c r="U32">
        <v>244</v>
      </c>
      <c r="V32">
        <v>242</v>
      </c>
      <c r="W32">
        <v>222</v>
      </c>
      <c r="X32">
        <v>225</v>
      </c>
      <c r="Y32">
        <v>247</v>
      </c>
      <c r="Z32">
        <v>259</v>
      </c>
      <c r="AA32">
        <v>255</v>
      </c>
      <c r="AB32">
        <v>202</v>
      </c>
    </row>
    <row r="33" spans="1:28" x14ac:dyDescent="0.25">
      <c r="A33" t="str">
        <f t="shared" si="0"/>
        <v>BurgenlandLehrlinge4. Lehrjahr, weiblich</v>
      </c>
      <c r="B33">
        <v>32</v>
      </c>
      <c r="C33">
        <v>100</v>
      </c>
      <c r="D33" t="s">
        <v>141</v>
      </c>
      <c r="E33" t="s">
        <v>46</v>
      </c>
      <c r="F33" t="s">
        <v>72</v>
      </c>
      <c r="G33">
        <v>14</v>
      </c>
      <c r="H33">
        <v>23</v>
      </c>
      <c r="I33">
        <v>22</v>
      </c>
      <c r="J33">
        <v>14</v>
      </c>
      <c r="K33">
        <v>17</v>
      </c>
      <c r="L33">
        <v>12</v>
      </c>
      <c r="M33">
        <v>16</v>
      </c>
      <c r="N33">
        <v>21</v>
      </c>
      <c r="O33">
        <v>20</v>
      </c>
      <c r="P33">
        <v>27</v>
      </c>
      <c r="Q33">
        <v>25</v>
      </c>
      <c r="R33">
        <v>11</v>
      </c>
      <c r="S33">
        <v>17</v>
      </c>
      <c r="T33">
        <v>17</v>
      </c>
      <c r="U33">
        <v>15</v>
      </c>
      <c r="V33">
        <v>18</v>
      </c>
      <c r="W33">
        <v>19</v>
      </c>
      <c r="X33">
        <v>22</v>
      </c>
      <c r="Y33">
        <v>11</v>
      </c>
      <c r="Z33">
        <v>13</v>
      </c>
      <c r="AA33">
        <v>20</v>
      </c>
      <c r="AB33">
        <v>15</v>
      </c>
    </row>
    <row r="34" spans="1:28" x14ac:dyDescent="0.25">
      <c r="A34" t="str">
        <f t="shared" si="0"/>
        <v>BurgenlandLehrlingeFrauen</v>
      </c>
      <c r="B34">
        <v>33</v>
      </c>
      <c r="C34">
        <v>100</v>
      </c>
      <c r="D34" t="s">
        <v>141</v>
      </c>
      <c r="E34" t="s">
        <v>46</v>
      </c>
      <c r="F34" t="s">
        <v>47</v>
      </c>
      <c r="G34">
        <v>681</v>
      </c>
      <c r="H34">
        <v>671</v>
      </c>
      <c r="I34">
        <v>665</v>
      </c>
      <c r="J34">
        <v>655</v>
      </c>
      <c r="K34">
        <v>731</v>
      </c>
      <c r="L34">
        <v>717</v>
      </c>
      <c r="M34">
        <v>767</v>
      </c>
      <c r="N34">
        <v>842</v>
      </c>
      <c r="O34">
        <v>901</v>
      </c>
      <c r="P34">
        <v>858</v>
      </c>
      <c r="Q34">
        <v>820</v>
      </c>
      <c r="R34">
        <v>763</v>
      </c>
      <c r="S34">
        <v>803</v>
      </c>
      <c r="T34">
        <v>765</v>
      </c>
      <c r="U34">
        <v>770</v>
      </c>
      <c r="V34">
        <v>775</v>
      </c>
      <c r="W34">
        <v>723</v>
      </c>
      <c r="X34">
        <v>701</v>
      </c>
      <c r="Y34">
        <v>698</v>
      </c>
      <c r="Z34">
        <v>696</v>
      </c>
      <c r="AA34">
        <v>709</v>
      </c>
      <c r="AB34">
        <v>711</v>
      </c>
    </row>
    <row r="35" spans="1:28" x14ac:dyDescent="0.25">
      <c r="A35" t="str">
        <f t="shared" si="0"/>
        <v>BurgenlandLehrlingeInsgesamt</v>
      </c>
      <c r="B35">
        <v>34</v>
      </c>
      <c r="C35">
        <v>100</v>
      </c>
      <c r="D35" t="s">
        <v>141</v>
      </c>
      <c r="E35" t="s">
        <v>46</v>
      </c>
      <c r="F35" t="s">
        <v>48</v>
      </c>
      <c r="G35">
        <v>2839</v>
      </c>
      <c r="H35">
        <v>2787</v>
      </c>
      <c r="I35">
        <v>2810</v>
      </c>
      <c r="J35">
        <v>2854</v>
      </c>
      <c r="K35">
        <v>2956</v>
      </c>
      <c r="L35">
        <v>2940</v>
      </c>
      <c r="M35">
        <v>2921</v>
      </c>
      <c r="N35">
        <v>3061</v>
      </c>
      <c r="O35">
        <v>3039</v>
      </c>
      <c r="P35">
        <v>2926</v>
      </c>
      <c r="Q35">
        <v>2798</v>
      </c>
      <c r="R35">
        <v>2650</v>
      </c>
      <c r="S35">
        <v>2690</v>
      </c>
      <c r="T35">
        <v>2592</v>
      </c>
      <c r="U35">
        <v>2592</v>
      </c>
      <c r="V35">
        <v>2608</v>
      </c>
      <c r="W35">
        <v>2521</v>
      </c>
      <c r="X35">
        <v>2579</v>
      </c>
      <c r="Y35">
        <v>2567</v>
      </c>
      <c r="Z35">
        <v>2540</v>
      </c>
      <c r="AA35">
        <v>2547</v>
      </c>
      <c r="AB35">
        <v>2557</v>
      </c>
    </row>
    <row r="36" spans="1:28" x14ac:dyDescent="0.25">
      <c r="A36" t="str">
        <f t="shared" si="0"/>
        <v>BurgenlandLehrlingeMänner</v>
      </c>
      <c r="B36">
        <v>35</v>
      </c>
      <c r="C36">
        <v>100</v>
      </c>
      <c r="D36" t="s">
        <v>141</v>
      </c>
      <c r="E36" t="s">
        <v>46</v>
      </c>
      <c r="F36" t="s">
        <v>49</v>
      </c>
      <c r="G36">
        <v>2158</v>
      </c>
      <c r="H36">
        <v>2116</v>
      </c>
      <c r="I36">
        <v>2145</v>
      </c>
      <c r="J36">
        <v>2199</v>
      </c>
      <c r="K36">
        <v>2225</v>
      </c>
      <c r="L36">
        <v>2223</v>
      </c>
      <c r="M36">
        <v>2154</v>
      </c>
      <c r="N36">
        <v>2219</v>
      </c>
      <c r="O36">
        <v>2138</v>
      </c>
      <c r="P36">
        <v>2068</v>
      </c>
      <c r="Q36">
        <v>1978</v>
      </c>
      <c r="R36">
        <v>1887</v>
      </c>
      <c r="S36">
        <v>1887</v>
      </c>
      <c r="T36">
        <v>1827</v>
      </c>
      <c r="U36">
        <v>1822</v>
      </c>
      <c r="V36">
        <v>1833</v>
      </c>
      <c r="W36">
        <v>1798</v>
      </c>
      <c r="X36">
        <v>1878</v>
      </c>
      <c r="Y36">
        <v>1869</v>
      </c>
      <c r="Z36">
        <v>1844</v>
      </c>
      <c r="AA36">
        <v>1838</v>
      </c>
      <c r="AB36">
        <v>1846</v>
      </c>
    </row>
    <row r="37" spans="1:28" x14ac:dyDescent="0.25">
      <c r="A37" t="str">
        <f t="shared" si="0"/>
        <v>BurgenlandNeugründungenInsgesamt</v>
      </c>
      <c r="B37">
        <v>36</v>
      </c>
      <c r="C37">
        <v>100</v>
      </c>
      <c r="D37" t="s">
        <v>141</v>
      </c>
      <c r="E37" t="s">
        <v>41</v>
      </c>
      <c r="F37" t="s">
        <v>48</v>
      </c>
      <c r="G37">
        <v>903</v>
      </c>
      <c r="H37">
        <v>1106.88955455314</v>
      </c>
      <c r="I37">
        <v>1073</v>
      </c>
      <c r="J37">
        <v>1144</v>
      </c>
      <c r="K37">
        <v>1077</v>
      </c>
      <c r="L37">
        <v>1102</v>
      </c>
      <c r="M37">
        <v>1834</v>
      </c>
      <c r="N37">
        <v>1440</v>
      </c>
      <c r="O37">
        <v>1846</v>
      </c>
      <c r="P37">
        <v>1762</v>
      </c>
      <c r="Q37">
        <v>1754</v>
      </c>
      <c r="R37">
        <v>1731</v>
      </c>
      <c r="S37">
        <v>1774</v>
      </c>
      <c r="T37">
        <v>1877</v>
      </c>
      <c r="U37">
        <v>1969</v>
      </c>
      <c r="V37">
        <v>1700</v>
      </c>
      <c r="W37">
        <v>1683</v>
      </c>
      <c r="X37">
        <v>1586</v>
      </c>
      <c r="Y37">
        <v>1582</v>
      </c>
      <c r="Z37">
        <v>1584</v>
      </c>
      <c r="AA37">
        <v>1522</v>
      </c>
      <c r="AB37">
        <v>1610</v>
      </c>
    </row>
    <row r="38" spans="1:28" x14ac:dyDescent="0.25">
      <c r="A38" t="str">
        <f t="shared" si="0"/>
        <v>BurgenlandPendler (Auspendler/-innen)Insgesamt</v>
      </c>
      <c r="B38">
        <v>37</v>
      </c>
      <c r="C38">
        <v>100</v>
      </c>
      <c r="D38" t="s">
        <v>141</v>
      </c>
      <c r="E38" t="s">
        <v>459</v>
      </c>
      <c r="F38" t="s">
        <v>48</v>
      </c>
      <c r="G38">
        <v>96758</v>
      </c>
      <c r="H38">
        <v>98414</v>
      </c>
      <c r="I38">
        <v>98553</v>
      </c>
      <c r="J38">
        <v>98336</v>
      </c>
      <c r="K38">
        <v>97917</v>
      </c>
      <c r="L38">
        <v>98135</v>
      </c>
      <c r="M38">
        <v>98314</v>
      </c>
      <c r="N38">
        <v>99160</v>
      </c>
      <c r="O38">
        <v>100766</v>
      </c>
      <c r="P38">
        <v>102184</v>
      </c>
      <c r="Q38">
        <v>102777</v>
      </c>
      <c r="R38">
        <v>102336</v>
      </c>
      <c r="S38">
        <v>104224</v>
      </c>
    </row>
    <row r="39" spans="1:28" x14ac:dyDescent="0.25">
      <c r="A39" t="str">
        <f t="shared" si="0"/>
        <v>BurgenlandPendler ins AuslandInsgesamt</v>
      </c>
      <c r="B39">
        <v>38</v>
      </c>
      <c r="C39">
        <v>100</v>
      </c>
      <c r="D39" t="s">
        <v>141</v>
      </c>
      <c r="E39" t="s">
        <v>304</v>
      </c>
      <c r="F39" t="s">
        <v>48</v>
      </c>
      <c r="G39">
        <v>41</v>
      </c>
      <c r="H39">
        <v>134</v>
      </c>
      <c r="I39">
        <v>750</v>
      </c>
      <c r="J39">
        <v>161</v>
      </c>
      <c r="K39">
        <v>126</v>
      </c>
      <c r="L39">
        <v>337</v>
      </c>
      <c r="M39">
        <v>356</v>
      </c>
      <c r="N39">
        <v>335</v>
      </c>
      <c r="O39">
        <v>360</v>
      </c>
      <c r="P39">
        <v>318</v>
      </c>
      <c r="Q39">
        <v>307</v>
      </c>
      <c r="R39">
        <v>212</v>
      </c>
      <c r="S39">
        <v>364</v>
      </c>
    </row>
    <row r="40" spans="1:28" x14ac:dyDescent="0.25">
      <c r="A40" t="str">
        <f t="shared" si="0"/>
        <v>BurgenlandPendler zw. BundesländernInsgesamt</v>
      </c>
      <c r="B40">
        <v>39</v>
      </c>
      <c r="C40">
        <v>100</v>
      </c>
      <c r="D40" t="s">
        <v>141</v>
      </c>
      <c r="E40" t="s">
        <v>433</v>
      </c>
      <c r="F40" t="s">
        <v>48</v>
      </c>
      <c r="G40">
        <v>48746</v>
      </c>
      <c r="H40">
        <v>49052</v>
      </c>
      <c r="I40">
        <v>49119</v>
      </c>
      <c r="J40">
        <v>49902</v>
      </c>
      <c r="K40">
        <v>49378</v>
      </c>
      <c r="L40">
        <v>49159</v>
      </c>
      <c r="M40">
        <v>49313</v>
      </c>
      <c r="N40">
        <v>49967</v>
      </c>
      <c r="O40">
        <v>50915</v>
      </c>
      <c r="P40">
        <v>51874</v>
      </c>
      <c r="Q40">
        <v>51896</v>
      </c>
      <c r="R40">
        <v>52123</v>
      </c>
      <c r="S40">
        <v>52867</v>
      </c>
    </row>
    <row r="41" spans="1:28" x14ac:dyDescent="0.25">
      <c r="A41" t="str">
        <f t="shared" si="0"/>
        <v>BurgenlandPendler zw. Gemeinden eines Pol. BezirkesInsgesamt</v>
      </c>
      <c r="B41">
        <v>40</v>
      </c>
      <c r="C41">
        <v>100</v>
      </c>
      <c r="D41" t="s">
        <v>141</v>
      </c>
      <c r="E41" t="s">
        <v>305</v>
      </c>
      <c r="F41" t="s">
        <v>48</v>
      </c>
      <c r="G41">
        <v>30346</v>
      </c>
      <c r="H41">
        <v>28014</v>
      </c>
      <c r="I41">
        <v>28043</v>
      </c>
      <c r="J41">
        <v>28247</v>
      </c>
      <c r="K41">
        <v>28158</v>
      </c>
      <c r="L41">
        <v>28125</v>
      </c>
      <c r="M41">
        <v>28050</v>
      </c>
      <c r="N41">
        <v>27959</v>
      </c>
      <c r="O41">
        <v>28251</v>
      </c>
      <c r="P41">
        <v>28116</v>
      </c>
      <c r="Q41">
        <v>28867</v>
      </c>
      <c r="R41">
        <v>28263</v>
      </c>
      <c r="S41">
        <v>28760</v>
      </c>
    </row>
    <row r="42" spans="1:28" x14ac:dyDescent="0.25">
      <c r="A42" t="str">
        <f t="shared" si="0"/>
        <v>BurgenlandPendler zw. Pol. Bez. des BundeslandesInsgesamt</v>
      </c>
      <c r="B42">
        <v>41</v>
      </c>
      <c r="C42">
        <v>100</v>
      </c>
      <c r="D42" t="s">
        <v>141</v>
      </c>
      <c r="E42" t="s">
        <v>306</v>
      </c>
      <c r="F42" t="s">
        <v>48</v>
      </c>
      <c r="G42">
        <v>17625</v>
      </c>
      <c r="H42">
        <v>21214</v>
      </c>
      <c r="I42">
        <v>20641</v>
      </c>
      <c r="J42">
        <v>20026</v>
      </c>
      <c r="K42">
        <v>20255</v>
      </c>
      <c r="L42">
        <v>20514</v>
      </c>
      <c r="M42">
        <v>20595</v>
      </c>
      <c r="N42">
        <v>20899</v>
      </c>
      <c r="O42">
        <v>21240</v>
      </c>
      <c r="P42">
        <v>21876</v>
      </c>
      <c r="Q42">
        <v>21707</v>
      </c>
      <c r="R42">
        <v>21738</v>
      </c>
      <c r="S42">
        <v>22233</v>
      </c>
    </row>
    <row r="43" spans="1:28" x14ac:dyDescent="0.25">
      <c r="A43" t="str">
        <f t="shared" si="0"/>
        <v>BurgenlandPensionisteneinkommenBrutto_Schnitt</v>
      </c>
      <c r="B43">
        <v>42</v>
      </c>
      <c r="C43">
        <v>100</v>
      </c>
      <c r="D43" t="s">
        <v>141</v>
      </c>
      <c r="E43" t="s">
        <v>44</v>
      </c>
      <c r="F43" t="s">
        <v>54</v>
      </c>
      <c r="G43">
        <v>15066.833247410301</v>
      </c>
      <c r="H43">
        <v>15480.790322463399</v>
      </c>
      <c r="I43">
        <v>16104.9929213218</v>
      </c>
      <c r="J43">
        <v>16642.867837457601</v>
      </c>
      <c r="K43">
        <v>17348.543867253498</v>
      </c>
      <c r="L43">
        <v>18024.173920878799</v>
      </c>
      <c r="M43">
        <v>18557.315559628201</v>
      </c>
      <c r="N43">
        <v>19061.466018790201</v>
      </c>
      <c r="O43">
        <v>19386.929575113201</v>
      </c>
      <c r="P43">
        <v>20060.728151987001</v>
      </c>
      <c r="Q43">
        <v>20717.586071596001</v>
      </c>
      <c r="R43">
        <v>21235.829590595698</v>
      </c>
      <c r="S43">
        <v>21680.2120562776</v>
      </c>
      <c r="T43">
        <v>22075.0455234572</v>
      </c>
      <c r="U43">
        <v>22725.805798151301</v>
      </c>
      <c r="V43">
        <v>23568.8889014382</v>
      </c>
      <c r="W43">
        <v>25072.818471783801</v>
      </c>
      <c r="X43">
        <v>25928.435432140701</v>
      </c>
      <c r="Y43">
        <v>26805.2115807099</v>
      </c>
    </row>
    <row r="44" spans="1:28" x14ac:dyDescent="0.25">
      <c r="A44" t="str">
        <f t="shared" si="0"/>
        <v>BurgenlandPensionisteneinkommenBruttobezüge 1000 EUR</v>
      </c>
      <c r="B44">
        <v>43</v>
      </c>
      <c r="C44">
        <v>100</v>
      </c>
      <c r="D44" t="s">
        <v>141</v>
      </c>
      <c r="E44" t="s">
        <v>44</v>
      </c>
      <c r="F44" t="s">
        <v>55</v>
      </c>
      <c r="G44">
        <v>1063221.2217699999</v>
      </c>
      <c r="H44">
        <v>1107542.1820400001</v>
      </c>
      <c r="I44">
        <v>1158979.71059</v>
      </c>
      <c r="J44">
        <v>1206574.6324799999</v>
      </c>
      <c r="K44">
        <v>1273174.9373300001</v>
      </c>
      <c r="L44">
        <v>1342224.1835400001</v>
      </c>
      <c r="M44">
        <v>1417593.3356000001</v>
      </c>
      <c r="N44">
        <v>1481075.9096599999</v>
      </c>
      <c r="O44">
        <v>1566425.1358099999</v>
      </c>
      <c r="P44">
        <v>1645120.13356</v>
      </c>
      <c r="Q44">
        <v>1723475.26771</v>
      </c>
      <c r="R44">
        <v>1773956.2606800001</v>
      </c>
      <c r="S44">
        <v>1818319.3851600001</v>
      </c>
      <c r="T44">
        <v>1873685.7139399999</v>
      </c>
      <c r="U44">
        <v>1954532.9276699999</v>
      </c>
      <c r="V44">
        <v>2053392.30776</v>
      </c>
      <c r="W44">
        <v>2176170.2064399999</v>
      </c>
      <c r="X44">
        <v>2289299.3496099999</v>
      </c>
      <c r="Y44">
        <v>2417320.7855600002</v>
      </c>
    </row>
    <row r="45" spans="1:28" x14ac:dyDescent="0.25">
      <c r="A45" t="str">
        <f t="shared" si="0"/>
        <v>BurgenlandPensionisteneinkommenBruttobezüge Fälle</v>
      </c>
      <c r="B45">
        <v>44</v>
      </c>
      <c r="C45">
        <v>100</v>
      </c>
      <c r="D45" t="s">
        <v>141</v>
      </c>
      <c r="E45" t="s">
        <v>44</v>
      </c>
      <c r="F45" t="s">
        <v>56</v>
      </c>
      <c r="G45">
        <v>70567</v>
      </c>
      <c r="H45">
        <v>71543</v>
      </c>
      <c r="I45">
        <v>71964</v>
      </c>
      <c r="J45">
        <v>72498</v>
      </c>
      <c r="K45">
        <v>73388</v>
      </c>
      <c r="L45">
        <v>74468</v>
      </c>
      <c r="M45">
        <v>76390</v>
      </c>
      <c r="N45">
        <v>77700</v>
      </c>
      <c r="O45">
        <v>80798</v>
      </c>
      <c r="P45">
        <v>82007</v>
      </c>
      <c r="Q45">
        <v>83189</v>
      </c>
      <c r="R45">
        <v>83536</v>
      </c>
      <c r="S45">
        <v>83870</v>
      </c>
      <c r="T45">
        <v>84878</v>
      </c>
      <c r="U45">
        <v>86005</v>
      </c>
      <c r="V45">
        <v>87123</v>
      </c>
      <c r="W45">
        <v>86794</v>
      </c>
      <c r="X45">
        <v>88293</v>
      </c>
      <c r="Y45">
        <v>90181</v>
      </c>
    </row>
    <row r="46" spans="1:28" x14ac:dyDescent="0.25">
      <c r="A46" t="str">
        <f t="shared" si="0"/>
        <v>BurgenlandPensionisteneinkommenLohnsteuer 1000 EUR</v>
      </c>
      <c r="B46">
        <v>45</v>
      </c>
      <c r="C46">
        <v>100</v>
      </c>
      <c r="D46" t="s">
        <v>141</v>
      </c>
      <c r="E46" t="s">
        <v>44</v>
      </c>
      <c r="F46" t="s">
        <v>57</v>
      </c>
      <c r="G46">
        <v>112762.00827999999</v>
      </c>
      <c r="H46">
        <v>107871.38048000001</v>
      </c>
      <c r="I46">
        <v>118706.41488</v>
      </c>
      <c r="J46">
        <v>129071.75792</v>
      </c>
      <c r="K46">
        <v>142705.78221999999</v>
      </c>
      <c r="L46">
        <v>136521.82561999999</v>
      </c>
      <c r="M46">
        <v>150781.80389000001</v>
      </c>
      <c r="N46">
        <v>164892.40152000001</v>
      </c>
      <c r="O46">
        <v>184131.31317000001</v>
      </c>
      <c r="P46">
        <v>199948.48139</v>
      </c>
      <c r="Q46">
        <v>217434.9938</v>
      </c>
      <c r="R46">
        <v>231494.06547</v>
      </c>
      <c r="S46">
        <v>197617.71806000001</v>
      </c>
      <c r="T46">
        <v>208472.32008</v>
      </c>
      <c r="U46">
        <v>225401.76681</v>
      </c>
      <c r="V46">
        <v>247118.89217000001</v>
      </c>
      <c r="W46">
        <v>248150.57053</v>
      </c>
      <c r="X46">
        <v>271656.19092999998</v>
      </c>
      <c r="Y46">
        <v>281114.85691999999</v>
      </c>
    </row>
    <row r="47" spans="1:28" x14ac:dyDescent="0.25">
      <c r="A47" t="str">
        <f t="shared" si="0"/>
        <v>BurgenlandPensionisteneinkommenLohnsteuer Fälle</v>
      </c>
      <c r="B47">
        <v>46</v>
      </c>
      <c r="C47">
        <v>100</v>
      </c>
      <c r="D47" t="s">
        <v>141</v>
      </c>
      <c r="E47" t="s">
        <v>44</v>
      </c>
      <c r="F47" t="s">
        <v>58</v>
      </c>
      <c r="G47">
        <v>35858</v>
      </c>
      <c r="H47">
        <v>34630</v>
      </c>
      <c r="I47">
        <v>36691</v>
      </c>
      <c r="J47">
        <v>40451</v>
      </c>
      <c r="K47">
        <v>41673</v>
      </c>
      <c r="L47">
        <v>40739</v>
      </c>
      <c r="M47">
        <v>43244</v>
      </c>
      <c r="N47">
        <v>45303</v>
      </c>
      <c r="O47">
        <v>47971</v>
      </c>
      <c r="P47">
        <v>50174</v>
      </c>
      <c r="Q47">
        <v>52603</v>
      </c>
      <c r="R47">
        <v>54050</v>
      </c>
      <c r="S47">
        <v>55233</v>
      </c>
      <c r="T47">
        <v>56734</v>
      </c>
      <c r="U47">
        <v>58913</v>
      </c>
      <c r="V47">
        <v>61757</v>
      </c>
      <c r="W47">
        <v>65826</v>
      </c>
      <c r="X47">
        <v>68850</v>
      </c>
      <c r="Y47">
        <v>71938</v>
      </c>
    </row>
    <row r="48" spans="1:28" x14ac:dyDescent="0.25">
      <c r="A48" t="str">
        <f t="shared" si="0"/>
        <v>BurgenlandPensionisteneinkommenNetto_Schnitt</v>
      </c>
      <c r="B48">
        <v>47</v>
      </c>
      <c r="C48">
        <v>100</v>
      </c>
      <c r="D48" t="s">
        <v>141</v>
      </c>
      <c r="E48" t="s">
        <v>44</v>
      </c>
      <c r="F48" t="s">
        <v>59</v>
      </c>
      <c r="G48">
        <v>12746.594051185401</v>
      </c>
      <c r="H48">
        <v>13160.405421634499</v>
      </c>
      <c r="I48">
        <v>13605.0682031293</v>
      </c>
      <c r="J48">
        <v>13986.1264070733</v>
      </c>
      <c r="K48">
        <v>14476.224244290601</v>
      </c>
      <c r="L48">
        <v>15219.6291024333</v>
      </c>
      <c r="M48">
        <v>15582.376015447</v>
      </c>
      <c r="N48">
        <v>15913.9339846847</v>
      </c>
      <c r="O48">
        <v>16065.344672392899</v>
      </c>
      <c r="P48">
        <v>16542.0774738742</v>
      </c>
      <c r="Q48">
        <v>16991.601809494001</v>
      </c>
      <c r="R48">
        <v>17324.671725124499</v>
      </c>
      <c r="S48">
        <v>18161.9335136521</v>
      </c>
      <c r="T48">
        <v>18438.3240079879</v>
      </c>
      <c r="U48">
        <v>18883.571066100802</v>
      </c>
      <c r="V48">
        <v>19471.6207108341</v>
      </c>
      <c r="W48">
        <v>20882.506169320499</v>
      </c>
      <c r="X48">
        <v>21480.048467602199</v>
      </c>
      <c r="Y48">
        <v>22273.8364207538</v>
      </c>
    </row>
    <row r="49" spans="1:47" x14ac:dyDescent="0.25">
      <c r="A49" t="str">
        <f t="shared" si="0"/>
        <v>BurgenlandPensionisteneinkommenNettobezüge 1000 EUR</v>
      </c>
      <c r="B49">
        <v>48</v>
      </c>
      <c r="C49">
        <v>100</v>
      </c>
      <c r="D49" t="s">
        <v>141</v>
      </c>
      <c r="E49" t="s">
        <v>44</v>
      </c>
      <c r="F49" t="s">
        <v>60</v>
      </c>
      <c r="G49">
        <v>899488.90240999998</v>
      </c>
      <c r="H49">
        <v>941534.88508000004</v>
      </c>
      <c r="I49">
        <v>979075.12817000004</v>
      </c>
      <c r="J49">
        <v>1013966.19226</v>
      </c>
      <c r="K49">
        <v>1062381.14484</v>
      </c>
      <c r="L49">
        <v>1133375.3400000001</v>
      </c>
      <c r="M49">
        <v>1190337.7038199999</v>
      </c>
      <c r="N49">
        <v>1236512.6706099999</v>
      </c>
      <c r="O49">
        <v>1298047.71884</v>
      </c>
      <c r="P49">
        <v>1356566.1473999999</v>
      </c>
      <c r="Q49">
        <v>1413514.3629300001</v>
      </c>
      <c r="R49">
        <v>1447233.7772299999</v>
      </c>
      <c r="S49">
        <v>1523241.3637900001</v>
      </c>
      <c r="T49">
        <v>1565008.0651499999</v>
      </c>
      <c r="U49">
        <v>1624081.52954</v>
      </c>
      <c r="V49">
        <v>1696426.01119</v>
      </c>
      <c r="W49">
        <v>1812476.24046</v>
      </c>
      <c r="X49">
        <v>1896537.9193500001</v>
      </c>
      <c r="Y49">
        <v>2008676.8422600001</v>
      </c>
    </row>
    <row r="50" spans="1:47" x14ac:dyDescent="0.25">
      <c r="A50" t="str">
        <f t="shared" si="0"/>
        <v>BurgenlandPensionisteneinkommenSV-Beiträge 1000 EUR</v>
      </c>
      <c r="B50">
        <v>49</v>
      </c>
      <c r="C50">
        <v>100</v>
      </c>
      <c r="D50" t="s">
        <v>141</v>
      </c>
      <c r="E50" t="s">
        <v>44</v>
      </c>
      <c r="F50" t="s">
        <v>61</v>
      </c>
      <c r="G50">
        <v>50970.311079999999</v>
      </c>
      <c r="H50">
        <v>58135.91648</v>
      </c>
      <c r="I50">
        <v>61198.167540000002</v>
      </c>
      <c r="J50">
        <v>63536.6823</v>
      </c>
      <c r="K50">
        <v>68088.010269999999</v>
      </c>
      <c r="L50">
        <v>72327.017919999998</v>
      </c>
      <c r="M50">
        <v>76473.82789</v>
      </c>
      <c r="N50">
        <v>79670.837530000004</v>
      </c>
      <c r="O50">
        <v>84246.103799999997</v>
      </c>
      <c r="P50">
        <v>88605.50477</v>
      </c>
      <c r="Q50">
        <v>92525.910980000001</v>
      </c>
      <c r="R50">
        <v>95228.417979999998</v>
      </c>
      <c r="S50">
        <v>97460.303310000003</v>
      </c>
      <c r="T50">
        <v>100205.32871</v>
      </c>
      <c r="U50">
        <v>105049.63132</v>
      </c>
      <c r="V50">
        <v>109847.4044</v>
      </c>
      <c r="W50">
        <v>115543.39545</v>
      </c>
      <c r="X50">
        <v>121105.23933</v>
      </c>
      <c r="Y50">
        <v>127529.08637999999</v>
      </c>
    </row>
    <row r="51" spans="1:47" x14ac:dyDescent="0.25">
      <c r="A51" t="str">
        <f t="shared" si="0"/>
        <v>BurgenlandPensionisteneinkommenSV-Beiträge Fälle</v>
      </c>
      <c r="B51">
        <v>50</v>
      </c>
      <c r="C51">
        <v>100</v>
      </c>
      <c r="D51" t="s">
        <v>141</v>
      </c>
      <c r="E51" t="s">
        <v>44</v>
      </c>
      <c r="F51" t="s">
        <v>62</v>
      </c>
      <c r="G51">
        <v>69182</v>
      </c>
      <c r="H51">
        <v>69921</v>
      </c>
      <c r="I51">
        <v>70304</v>
      </c>
      <c r="J51">
        <v>70861</v>
      </c>
      <c r="K51">
        <v>71732</v>
      </c>
      <c r="L51">
        <v>72805</v>
      </c>
      <c r="M51">
        <v>74635</v>
      </c>
      <c r="N51">
        <v>75869</v>
      </c>
      <c r="O51">
        <v>77039</v>
      </c>
      <c r="P51">
        <v>78168</v>
      </c>
      <c r="Q51">
        <v>79274</v>
      </c>
      <c r="R51">
        <v>79476</v>
      </c>
      <c r="S51">
        <v>79766</v>
      </c>
      <c r="T51">
        <v>80754</v>
      </c>
      <c r="U51">
        <v>82187</v>
      </c>
      <c r="V51">
        <v>83382</v>
      </c>
      <c r="W51">
        <v>83568</v>
      </c>
      <c r="X51">
        <v>85119</v>
      </c>
      <c r="Y51">
        <v>87128</v>
      </c>
    </row>
    <row r="52" spans="1:47" x14ac:dyDescent="0.25">
      <c r="A52" t="str">
        <f t="shared" si="0"/>
        <v>BurgenlandUnselbstständig BeschäftigteFrauen</v>
      </c>
      <c r="B52">
        <v>51</v>
      </c>
      <c r="C52">
        <v>100</v>
      </c>
      <c r="D52" t="s">
        <v>141</v>
      </c>
      <c r="E52" t="s">
        <v>38</v>
      </c>
      <c r="F52" t="s">
        <v>47</v>
      </c>
      <c r="G52">
        <v>37788</v>
      </c>
      <c r="H52">
        <v>40510</v>
      </c>
      <c r="I52">
        <v>38189</v>
      </c>
      <c r="J52">
        <v>40880</v>
      </c>
      <c r="K52">
        <v>38874</v>
      </c>
      <c r="L52">
        <v>41783</v>
      </c>
      <c r="M52">
        <v>39258</v>
      </c>
      <c r="N52">
        <v>42450</v>
      </c>
      <c r="O52">
        <v>47916</v>
      </c>
      <c r="P52">
        <v>50924</v>
      </c>
      <c r="Q52">
        <v>48577</v>
      </c>
      <c r="R52">
        <v>51070</v>
      </c>
      <c r="S52">
        <v>49191</v>
      </c>
      <c r="T52">
        <v>51768</v>
      </c>
      <c r="U52">
        <v>50493</v>
      </c>
      <c r="V52">
        <v>52786</v>
      </c>
      <c r="W52">
        <v>51026</v>
      </c>
      <c r="X52">
        <v>53246</v>
      </c>
      <c r="Y52">
        <v>50978</v>
      </c>
      <c r="Z52">
        <v>53355</v>
      </c>
      <c r="AA52">
        <v>51159</v>
      </c>
      <c r="AB52">
        <v>53202</v>
      </c>
      <c r="AC52">
        <v>51241</v>
      </c>
      <c r="AD52">
        <v>53831</v>
      </c>
      <c r="AE52">
        <v>51425</v>
      </c>
      <c r="AF52">
        <v>53690</v>
      </c>
      <c r="AG52">
        <v>52099</v>
      </c>
      <c r="AH52">
        <v>54332</v>
      </c>
      <c r="AI52">
        <v>52966</v>
      </c>
      <c r="AJ52">
        <v>55525</v>
      </c>
      <c r="AK52">
        <v>54164</v>
      </c>
      <c r="AL52">
        <v>56193</v>
      </c>
      <c r="AM52">
        <v>54415</v>
      </c>
      <c r="AN52">
        <v>55115</v>
      </c>
      <c r="AO52">
        <v>53743</v>
      </c>
      <c r="AP52">
        <v>56331</v>
      </c>
      <c r="AQ52">
        <v>55145</v>
      </c>
      <c r="AR52">
        <v>56790</v>
      </c>
      <c r="AS52">
        <v>56336</v>
      </c>
      <c r="AT52">
        <v>57873</v>
      </c>
      <c r="AU52">
        <v>56246</v>
      </c>
    </row>
    <row r="53" spans="1:47" x14ac:dyDescent="0.25">
      <c r="A53" t="str">
        <f t="shared" si="0"/>
        <v>BurgenlandUnselbstständig BeschäftigteInsgesamt</v>
      </c>
      <c r="B53">
        <v>52</v>
      </c>
      <c r="C53">
        <v>100</v>
      </c>
      <c r="D53" t="s">
        <v>141</v>
      </c>
      <c r="E53" t="s">
        <v>38</v>
      </c>
      <c r="F53" t="s">
        <v>48</v>
      </c>
      <c r="G53">
        <v>78669</v>
      </c>
      <c r="H53">
        <v>88208</v>
      </c>
      <c r="I53">
        <v>79255</v>
      </c>
      <c r="J53">
        <v>88602</v>
      </c>
      <c r="K53">
        <v>79871</v>
      </c>
      <c r="L53">
        <v>90563</v>
      </c>
      <c r="M53">
        <v>81668</v>
      </c>
      <c r="N53">
        <v>91707</v>
      </c>
      <c r="O53">
        <v>105271</v>
      </c>
      <c r="P53">
        <v>114506</v>
      </c>
      <c r="Q53">
        <v>105435</v>
      </c>
      <c r="R53">
        <v>113736</v>
      </c>
      <c r="S53">
        <v>105456</v>
      </c>
      <c r="T53">
        <v>114362</v>
      </c>
      <c r="U53">
        <v>107316</v>
      </c>
      <c r="V53">
        <v>115357</v>
      </c>
      <c r="W53">
        <v>107818</v>
      </c>
      <c r="X53">
        <v>115969</v>
      </c>
      <c r="Y53">
        <v>107112</v>
      </c>
      <c r="Z53">
        <v>115721</v>
      </c>
      <c r="AA53">
        <v>107452</v>
      </c>
      <c r="AB53">
        <v>114998</v>
      </c>
      <c r="AC53">
        <v>107057</v>
      </c>
      <c r="AD53">
        <v>115737</v>
      </c>
      <c r="AE53">
        <v>107682</v>
      </c>
      <c r="AF53">
        <v>115420</v>
      </c>
      <c r="AG53">
        <v>108549</v>
      </c>
      <c r="AH53">
        <v>116811</v>
      </c>
      <c r="AI53">
        <v>110785</v>
      </c>
      <c r="AJ53">
        <v>118717</v>
      </c>
      <c r="AK53">
        <v>112749</v>
      </c>
      <c r="AL53">
        <v>119714</v>
      </c>
      <c r="AM53">
        <v>113398</v>
      </c>
      <c r="AN53">
        <v>117510</v>
      </c>
      <c r="AO53">
        <v>112160</v>
      </c>
      <c r="AP53">
        <v>119303</v>
      </c>
      <c r="AQ53">
        <v>114433</v>
      </c>
      <c r="AR53">
        <v>119389</v>
      </c>
      <c r="AS53">
        <v>116088</v>
      </c>
      <c r="AT53">
        <v>121178</v>
      </c>
      <c r="AU53">
        <v>115501</v>
      </c>
    </row>
    <row r="54" spans="1:47" x14ac:dyDescent="0.25">
      <c r="A54" t="str">
        <f t="shared" si="0"/>
        <v>BurgenlandUnselbstständig BeschäftigteMänner</v>
      </c>
      <c r="B54">
        <v>53</v>
      </c>
      <c r="C54">
        <v>100</v>
      </c>
      <c r="D54" t="s">
        <v>141</v>
      </c>
      <c r="E54" t="s">
        <v>38</v>
      </c>
      <c r="F54" t="s">
        <v>49</v>
      </c>
      <c r="G54">
        <v>40881</v>
      </c>
      <c r="H54">
        <v>47698</v>
      </c>
      <c r="I54">
        <v>41066</v>
      </c>
      <c r="J54">
        <v>47722</v>
      </c>
      <c r="K54">
        <v>40997</v>
      </c>
      <c r="L54">
        <v>48780</v>
      </c>
      <c r="M54">
        <v>42410</v>
      </c>
      <c r="N54">
        <v>49257</v>
      </c>
      <c r="O54">
        <v>57355</v>
      </c>
      <c r="P54">
        <v>63582</v>
      </c>
      <c r="Q54">
        <v>56858</v>
      </c>
      <c r="R54">
        <v>62666</v>
      </c>
      <c r="S54">
        <v>56265</v>
      </c>
      <c r="T54">
        <v>62594</v>
      </c>
      <c r="U54">
        <v>56823</v>
      </c>
      <c r="V54">
        <v>62571</v>
      </c>
      <c r="W54">
        <v>56792</v>
      </c>
      <c r="X54">
        <v>62723</v>
      </c>
      <c r="Y54">
        <v>56134</v>
      </c>
      <c r="Z54">
        <v>62366</v>
      </c>
      <c r="AA54">
        <v>56293</v>
      </c>
      <c r="AB54">
        <v>61796</v>
      </c>
      <c r="AC54">
        <v>55816</v>
      </c>
      <c r="AD54">
        <v>61906</v>
      </c>
      <c r="AE54">
        <v>56257</v>
      </c>
      <c r="AF54">
        <v>61730</v>
      </c>
      <c r="AG54">
        <v>56450</v>
      </c>
      <c r="AH54">
        <v>62479</v>
      </c>
      <c r="AI54">
        <v>57819</v>
      </c>
      <c r="AJ54">
        <v>63192</v>
      </c>
      <c r="AK54">
        <v>58585</v>
      </c>
      <c r="AL54">
        <v>63521</v>
      </c>
      <c r="AM54">
        <v>58983</v>
      </c>
      <c r="AN54">
        <v>62395</v>
      </c>
      <c r="AO54">
        <v>58417</v>
      </c>
      <c r="AP54">
        <v>62972</v>
      </c>
      <c r="AQ54">
        <v>59288</v>
      </c>
      <c r="AR54">
        <v>62599</v>
      </c>
      <c r="AS54">
        <v>59752</v>
      </c>
      <c r="AT54">
        <v>63305</v>
      </c>
      <c r="AU54">
        <v>59255</v>
      </c>
    </row>
    <row r="55" spans="1:47" x14ac:dyDescent="0.25">
      <c r="A55" t="str">
        <f t="shared" si="0"/>
        <v>BurgenlandUnselbstständig Beschäftigte GW mgfInsgesamt</v>
      </c>
      <c r="B55">
        <v>54</v>
      </c>
      <c r="C55">
        <v>100</v>
      </c>
      <c r="D55" t="s">
        <v>141</v>
      </c>
      <c r="E55" t="s">
        <v>450</v>
      </c>
      <c r="F55" t="s">
        <v>48</v>
      </c>
      <c r="G55">
        <v>70980.804803988998</v>
      </c>
      <c r="H55">
        <v>64139.739991420996</v>
      </c>
      <c r="I55">
        <v>72685.863115654007</v>
      </c>
      <c r="J55">
        <v>64832.218866839998</v>
      </c>
      <c r="K55">
        <v>72825.437757167994</v>
      </c>
      <c r="L55">
        <v>64958.728575243003</v>
      </c>
      <c r="M55">
        <v>70045.07223577</v>
      </c>
      <c r="N55">
        <v>63847.326929217001</v>
      </c>
      <c r="O55">
        <v>73196.244134684996</v>
      </c>
      <c r="P55">
        <v>66792.852070691006</v>
      </c>
      <c r="Q55">
        <v>74755.257525032997</v>
      </c>
      <c r="R55">
        <v>67986.346258734993</v>
      </c>
      <c r="S55">
        <v>75097.405949237</v>
      </c>
      <c r="T55">
        <v>68448.710688783001</v>
      </c>
    </row>
    <row r="56" spans="1:47" x14ac:dyDescent="0.25">
      <c r="A56" t="str">
        <f t="shared" si="0"/>
        <v>BurgenlandUnselbstständig Beschäftigte GW ogfInsgesamt</v>
      </c>
      <c r="B56">
        <v>55</v>
      </c>
      <c r="C56">
        <v>100</v>
      </c>
      <c r="D56" t="s">
        <v>141</v>
      </c>
      <c r="E56" t="s">
        <v>449</v>
      </c>
      <c r="F56" t="s">
        <v>48</v>
      </c>
      <c r="G56">
        <v>64811.936931707001</v>
      </c>
      <c r="H56">
        <v>58416.736073286003</v>
      </c>
      <c r="I56">
        <v>66676.091204689001</v>
      </c>
      <c r="J56">
        <v>59186.117175011997</v>
      </c>
      <c r="K56">
        <v>66761.036407009</v>
      </c>
      <c r="L56">
        <v>59414.325328307001</v>
      </c>
      <c r="M56">
        <v>64460.736471210002</v>
      </c>
      <c r="N56">
        <v>58645.641461268002</v>
      </c>
      <c r="O56">
        <v>67172.102963373007</v>
      </c>
      <c r="P56">
        <v>61496.011433255</v>
      </c>
      <c r="Q56">
        <v>68859.523938162005</v>
      </c>
      <c r="R56">
        <v>62631.513297885002</v>
      </c>
      <c r="S56">
        <v>69379.406854725996</v>
      </c>
      <c r="T56">
        <v>63007.513531399003</v>
      </c>
    </row>
    <row r="57" spans="1:47" x14ac:dyDescent="0.25">
      <c r="A57" t="str">
        <f t="shared" si="0"/>
        <v>BurgenlandUnternehmenInsgesamt</v>
      </c>
      <c r="B57">
        <v>56</v>
      </c>
      <c r="C57">
        <v>100</v>
      </c>
      <c r="D57" t="s">
        <v>141</v>
      </c>
      <c r="E57" t="s">
        <v>475</v>
      </c>
      <c r="F57" t="s">
        <v>48</v>
      </c>
      <c r="G57">
        <v>24405</v>
      </c>
      <c r="H57">
        <v>24366</v>
      </c>
      <c r="I57">
        <v>25556</v>
      </c>
    </row>
    <row r="58" spans="1:47" x14ac:dyDescent="0.25">
      <c r="A58" t="str">
        <f t="shared" si="0"/>
        <v>BurgenlandWohnbevölkerungInsgesamt</v>
      </c>
      <c r="B58">
        <v>57</v>
      </c>
      <c r="C58">
        <v>100</v>
      </c>
      <c r="D58" t="s">
        <v>141</v>
      </c>
      <c r="E58" t="s">
        <v>42</v>
      </c>
      <c r="F58" t="s">
        <v>48</v>
      </c>
      <c r="G58">
        <v>276673</v>
      </c>
      <c r="H58">
        <v>276542</v>
      </c>
      <c r="I58">
        <v>276792</v>
      </c>
      <c r="J58">
        <v>278032</v>
      </c>
      <c r="K58">
        <v>279127</v>
      </c>
      <c r="L58">
        <v>280062</v>
      </c>
      <c r="M58">
        <v>280977</v>
      </c>
      <c r="N58">
        <v>282777</v>
      </c>
      <c r="O58">
        <v>283697</v>
      </c>
      <c r="P58">
        <v>284581</v>
      </c>
      <c r="Q58">
        <v>285782</v>
      </c>
      <c r="R58">
        <v>286691</v>
      </c>
      <c r="S58">
        <v>287416</v>
      </c>
      <c r="T58">
        <v>288356</v>
      </c>
      <c r="U58">
        <v>291011</v>
      </c>
      <c r="V58">
        <v>291942</v>
      </c>
      <c r="W58">
        <v>292675</v>
      </c>
      <c r="X58">
        <v>293433</v>
      </c>
      <c r="Y58">
        <v>294436</v>
      </c>
      <c r="Z58">
        <v>296010</v>
      </c>
      <c r="AA58">
        <v>297583</v>
      </c>
      <c r="AB58">
        <v>301250</v>
      </c>
    </row>
    <row r="59" spans="1:47" x14ac:dyDescent="0.25">
      <c r="A59" t="str">
        <f t="shared" si="0"/>
        <v>Eisenstadt (Stadt)ArbeitnehmereinkommenBrutto_Schnitt</v>
      </c>
      <c r="B59">
        <v>58</v>
      </c>
      <c r="C59">
        <v>101</v>
      </c>
      <c r="D59" t="s">
        <v>142</v>
      </c>
      <c r="E59" t="s">
        <v>43</v>
      </c>
      <c r="F59" t="s">
        <v>54</v>
      </c>
      <c r="G59">
        <v>29993.410626515</v>
      </c>
      <c r="H59">
        <v>30412.675934127299</v>
      </c>
      <c r="I59">
        <v>30792.5610587189</v>
      </c>
      <c r="J59">
        <v>32074.441285788602</v>
      </c>
      <c r="K59">
        <v>33113.514130581898</v>
      </c>
      <c r="L59">
        <v>34068.795059196302</v>
      </c>
      <c r="M59">
        <v>34378.561031643498</v>
      </c>
      <c r="N59">
        <v>34784.020026813901</v>
      </c>
      <c r="O59">
        <v>35458.4226600373</v>
      </c>
      <c r="P59">
        <v>36355.725591464397</v>
      </c>
      <c r="Q59">
        <v>35792.128828897301</v>
      </c>
      <c r="R59">
        <v>36957.865148381301</v>
      </c>
      <c r="S59">
        <v>37667.740628062398</v>
      </c>
      <c r="T59">
        <v>38418.336668605501</v>
      </c>
      <c r="U59">
        <v>39101.306792772397</v>
      </c>
      <c r="V59">
        <v>39949.276904596598</v>
      </c>
      <c r="W59">
        <v>41292.346623431498</v>
      </c>
      <c r="X59">
        <v>42223.443663461498</v>
      </c>
      <c r="Y59">
        <v>43703.674875316698</v>
      </c>
    </row>
    <row r="60" spans="1:47" x14ac:dyDescent="0.25">
      <c r="A60" t="str">
        <f t="shared" si="0"/>
        <v>Eisenstadt (Stadt)ArbeitnehmereinkommenBruttobezüge 1000 EUR</v>
      </c>
      <c r="B60">
        <v>59</v>
      </c>
      <c r="C60">
        <v>101</v>
      </c>
      <c r="D60" t="s">
        <v>142</v>
      </c>
      <c r="E60" t="s">
        <v>43</v>
      </c>
      <c r="F60" t="s">
        <v>55</v>
      </c>
      <c r="G60">
        <v>160854.66119000001</v>
      </c>
      <c r="H60">
        <v>163437.72047</v>
      </c>
      <c r="I60">
        <v>173054.19315000001</v>
      </c>
      <c r="J60">
        <v>184845.00513000001</v>
      </c>
      <c r="K60">
        <v>195767.09554000001</v>
      </c>
      <c r="L60">
        <v>204310.56396999999</v>
      </c>
      <c r="M60">
        <v>212940.80703</v>
      </c>
      <c r="N60">
        <v>220530.68697000001</v>
      </c>
      <c r="O60">
        <v>228210.40823999999</v>
      </c>
      <c r="P60">
        <v>235112.4774</v>
      </c>
      <c r="Q60">
        <v>235333.24705000001</v>
      </c>
      <c r="R60">
        <v>246582.87627000001</v>
      </c>
      <c r="S60">
        <v>253692.23313000001</v>
      </c>
      <c r="T60">
        <v>264202.90126999997</v>
      </c>
      <c r="U60">
        <v>276993.65732</v>
      </c>
      <c r="V60">
        <v>287674.74299</v>
      </c>
      <c r="W60">
        <v>292886.61459999997</v>
      </c>
      <c r="X60">
        <v>307386.66986999998</v>
      </c>
      <c r="Y60">
        <v>327733.85788999998</v>
      </c>
    </row>
    <row r="61" spans="1:47" x14ac:dyDescent="0.25">
      <c r="A61" t="str">
        <f t="shared" si="0"/>
        <v>Eisenstadt (Stadt)ArbeitnehmereinkommenBruttobezüge Fälle</v>
      </c>
      <c r="B61">
        <v>60</v>
      </c>
      <c r="C61">
        <v>101</v>
      </c>
      <c r="D61" t="s">
        <v>142</v>
      </c>
      <c r="E61" t="s">
        <v>43</v>
      </c>
      <c r="F61" t="s">
        <v>56</v>
      </c>
      <c r="G61">
        <v>5363</v>
      </c>
      <c r="H61">
        <v>5374</v>
      </c>
      <c r="I61">
        <v>5620</v>
      </c>
      <c r="J61">
        <v>5763</v>
      </c>
      <c r="K61">
        <v>5912</v>
      </c>
      <c r="L61">
        <v>5997</v>
      </c>
      <c r="M61">
        <v>6194</v>
      </c>
      <c r="N61">
        <v>6340</v>
      </c>
      <c r="O61">
        <v>6436</v>
      </c>
      <c r="P61">
        <v>6467</v>
      </c>
      <c r="Q61">
        <v>6575</v>
      </c>
      <c r="R61">
        <v>6672</v>
      </c>
      <c r="S61">
        <v>6735</v>
      </c>
      <c r="T61">
        <v>6877</v>
      </c>
      <c r="U61">
        <v>7084</v>
      </c>
      <c r="V61">
        <v>7201</v>
      </c>
      <c r="W61">
        <v>7093</v>
      </c>
      <c r="X61">
        <v>7280</v>
      </c>
      <c r="Y61">
        <v>7499</v>
      </c>
    </row>
    <row r="62" spans="1:47" x14ac:dyDescent="0.25">
      <c r="A62" t="str">
        <f t="shared" si="0"/>
        <v>Eisenstadt (Stadt)ArbeitnehmereinkommenLohnsteuer 1000 EUR</v>
      </c>
      <c r="B62">
        <v>61</v>
      </c>
      <c r="C62">
        <v>101</v>
      </c>
      <c r="D62" t="s">
        <v>142</v>
      </c>
      <c r="E62" t="s">
        <v>43</v>
      </c>
      <c r="F62" t="s">
        <v>57</v>
      </c>
      <c r="G62">
        <v>28044.777709999998</v>
      </c>
      <c r="H62">
        <v>27361.797849999999</v>
      </c>
      <c r="I62">
        <v>29769.93809</v>
      </c>
      <c r="J62">
        <v>32066.589950000001</v>
      </c>
      <c r="K62">
        <v>34914.401510000003</v>
      </c>
      <c r="L62">
        <v>34408.951990000001</v>
      </c>
      <c r="M62">
        <v>35858.177689999997</v>
      </c>
      <c r="N62">
        <v>37606.331689999999</v>
      </c>
      <c r="O62">
        <v>39912.867559999999</v>
      </c>
      <c r="P62">
        <v>41431.036489999999</v>
      </c>
      <c r="Q62">
        <v>41202.440889999998</v>
      </c>
      <c r="R62">
        <v>44028.763290000003</v>
      </c>
      <c r="S62">
        <v>40215.590120000001</v>
      </c>
      <c r="T62">
        <v>42201.555350000002</v>
      </c>
      <c r="U62">
        <v>45064.498659999997</v>
      </c>
      <c r="V62">
        <v>46479.847529999999</v>
      </c>
      <c r="W62">
        <v>45732.373480000002</v>
      </c>
      <c r="X62">
        <v>48377.259030000001</v>
      </c>
      <c r="Y62">
        <v>51164.388290000003</v>
      </c>
    </row>
    <row r="63" spans="1:47" x14ac:dyDescent="0.25">
      <c r="A63" t="str">
        <f t="shared" si="0"/>
        <v>Eisenstadt (Stadt)ArbeitnehmereinkommenLohnsteuer Fälle</v>
      </c>
      <c r="B63">
        <v>62</v>
      </c>
      <c r="C63">
        <v>101</v>
      </c>
      <c r="D63" t="s">
        <v>142</v>
      </c>
      <c r="E63" t="s">
        <v>43</v>
      </c>
      <c r="F63" t="s">
        <v>58</v>
      </c>
      <c r="G63">
        <v>4538</v>
      </c>
      <c r="H63">
        <v>4423</v>
      </c>
      <c r="I63">
        <v>4648</v>
      </c>
      <c r="J63">
        <v>4834</v>
      </c>
      <c r="K63">
        <v>5043</v>
      </c>
      <c r="L63">
        <v>5022</v>
      </c>
      <c r="M63">
        <v>5224</v>
      </c>
      <c r="N63">
        <v>5333</v>
      </c>
      <c r="O63">
        <v>5441</v>
      </c>
      <c r="P63">
        <v>5494</v>
      </c>
      <c r="Q63">
        <v>5602</v>
      </c>
      <c r="R63">
        <v>5708</v>
      </c>
      <c r="S63">
        <v>5711</v>
      </c>
      <c r="T63">
        <v>5897</v>
      </c>
      <c r="U63">
        <v>6094</v>
      </c>
      <c r="V63">
        <v>6292</v>
      </c>
      <c r="W63">
        <v>6266</v>
      </c>
      <c r="X63">
        <v>6462</v>
      </c>
      <c r="Y63">
        <v>6695</v>
      </c>
    </row>
    <row r="64" spans="1:47" x14ac:dyDescent="0.25">
      <c r="A64" t="str">
        <f t="shared" si="0"/>
        <v>Eisenstadt (Stadt)ArbeitnehmereinkommenNetto_Schnitt</v>
      </c>
      <c r="B64">
        <v>63</v>
      </c>
      <c r="C64">
        <v>101</v>
      </c>
      <c r="D64" t="s">
        <v>142</v>
      </c>
      <c r="E64" t="s">
        <v>43</v>
      </c>
      <c r="F64" t="s">
        <v>59</v>
      </c>
      <c r="G64">
        <v>20339.079500279699</v>
      </c>
      <c r="H64">
        <v>20798.353753256401</v>
      </c>
      <c r="I64">
        <v>20892.0868790036</v>
      </c>
      <c r="J64">
        <v>21777.458780149202</v>
      </c>
      <c r="K64">
        <v>22321.500586941798</v>
      </c>
      <c r="L64">
        <v>23362.002541270602</v>
      </c>
      <c r="M64">
        <v>23536.932999677101</v>
      </c>
      <c r="N64">
        <v>23750.469716088301</v>
      </c>
      <c r="O64">
        <v>24062.077206339301</v>
      </c>
      <c r="P64">
        <v>24619.678588217099</v>
      </c>
      <c r="Q64">
        <v>24131.0233779468</v>
      </c>
      <c r="R64">
        <v>24816.597652877699</v>
      </c>
      <c r="S64">
        <v>26039.8047809948</v>
      </c>
      <c r="T64">
        <v>26463.9699302021</v>
      </c>
      <c r="U64">
        <v>26852.1406818182</v>
      </c>
      <c r="V64">
        <v>27499.591631717802</v>
      </c>
      <c r="W64">
        <v>28667.917085859299</v>
      </c>
      <c r="X64">
        <v>29205.861803571399</v>
      </c>
      <c r="Y64">
        <v>30297.690660087999</v>
      </c>
    </row>
    <row r="65" spans="1:47" x14ac:dyDescent="0.25">
      <c r="A65" t="str">
        <f t="shared" si="0"/>
        <v>Eisenstadt (Stadt)ArbeitnehmereinkommenNettobezüge 1000 EUR</v>
      </c>
      <c r="B65">
        <v>64</v>
      </c>
      <c r="C65">
        <v>101</v>
      </c>
      <c r="D65" t="s">
        <v>142</v>
      </c>
      <c r="E65" t="s">
        <v>43</v>
      </c>
      <c r="F65" t="s">
        <v>60</v>
      </c>
      <c r="G65">
        <v>109078.48336</v>
      </c>
      <c r="H65">
        <v>111770.35307</v>
      </c>
      <c r="I65">
        <v>117413.52826000001</v>
      </c>
      <c r="J65">
        <v>125503.49494999999</v>
      </c>
      <c r="K65">
        <v>131964.71147000001</v>
      </c>
      <c r="L65">
        <v>140101.92924</v>
      </c>
      <c r="M65">
        <v>145787.76300000001</v>
      </c>
      <c r="N65">
        <v>150577.978</v>
      </c>
      <c r="O65">
        <v>154863.5289</v>
      </c>
      <c r="P65">
        <v>159215.46143</v>
      </c>
      <c r="Q65">
        <v>158661.47871</v>
      </c>
      <c r="R65">
        <v>165576.33953999999</v>
      </c>
      <c r="S65">
        <v>175378.0852</v>
      </c>
      <c r="T65">
        <v>181992.72120999999</v>
      </c>
      <c r="U65">
        <v>190220.56458999999</v>
      </c>
      <c r="V65">
        <v>198024.55934000001</v>
      </c>
      <c r="W65">
        <v>203341.53589</v>
      </c>
      <c r="X65">
        <v>212618.67392999999</v>
      </c>
      <c r="Y65">
        <v>227202.38226000001</v>
      </c>
    </row>
    <row r="66" spans="1:47" x14ac:dyDescent="0.25">
      <c r="A66" t="str">
        <f t="shared" si="0"/>
        <v>Eisenstadt (Stadt)ArbeitnehmereinkommenSV-Beiträge 1000 EUR</v>
      </c>
      <c r="B66">
        <v>65</v>
      </c>
      <c r="C66">
        <v>101</v>
      </c>
      <c r="D66" t="s">
        <v>142</v>
      </c>
      <c r="E66" t="s">
        <v>43</v>
      </c>
      <c r="F66" t="s">
        <v>61</v>
      </c>
      <c r="G66">
        <v>23731.400119999998</v>
      </c>
      <c r="H66">
        <v>24305.56955</v>
      </c>
      <c r="I66">
        <v>25870.7268</v>
      </c>
      <c r="J66">
        <v>27274.92023</v>
      </c>
      <c r="K66">
        <v>28887.98256</v>
      </c>
      <c r="L66">
        <v>29799.68274</v>
      </c>
      <c r="M66">
        <v>31294.86634</v>
      </c>
      <c r="N66">
        <v>32346.377280000001</v>
      </c>
      <c r="O66">
        <v>33434.011780000001</v>
      </c>
      <c r="P66">
        <v>34465.979480000002</v>
      </c>
      <c r="Q66">
        <v>35469.327449999997</v>
      </c>
      <c r="R66">
        <v>36977.773439999997</v>
      </c>
      <c r="S66">
        <v>38098.557809999998</v>
      </c>
      <c r="T66">
        <v>40008.624709999996</v>
      </c>
      <c r="U66">
        <v>41708.594069999999</v>
      </c>
      <c r="V66">
        <v>43170.33612</v>
      </c>
      <c r="W66">
        <v>43812.70523</v>
      </c>
      <c r="X66">
        <v>46390.73691</v>
      </c>
      <c r="Y66">
        <v>49367.087339999998</v>
      </c>
    </row>
    <row r="67" spans="1:47" x14ac:dyDescent="0.25">
      <c r="A67" t="str">
        <f t="shared" ref="A67:A130" si="1">D67&amp;E67&amp;F67</f>
        <v>Eisenstadt (Stadt)ArbeitnehmereinkommenSV-Beiträge Fälle</v>
      </c>
      <c r="B67">
        <v>66</v>
      </c>
      <c r="C67">
        <v>101</v>
      </c>
      <c r="D67" t="s">
        <v>142</v>
      </c>
      <c r="E67" t="s">
        <v>43</v>
      </c>
      <c r="F67" t="s">
        <v>62</v>
      </c>
      <c r="G67">
        <v>5172</v>
      </c>
      <c r="H67">
        <v>5147</v>
      </c>
      <c r="I67">
        <v>5402</v>
      </c>
      <c r="J67">
        <v>5522</v>
      </c>
      <c r="K67">
        <v>5685</v>
      </c>
      <c r="L67">
        <v>5731</v>
      </c>
      <c r="M67">
        <v>5950</v>
      </c>
      <c r="N67">
        <v>6064</v>
      </c>
      <c r="O67">
        <v>6107</v>
      </c>
      <c r="P67">
        <v>6153</v>
      </c>
      <c r="Q67">
        <v>6225</v>
      </c>
      <c r="R67">
        <v>6357</v>
      </c>
      <c r="S67">
        <v>6390</v>
      </c>
      <c r="T67">
        <v>6485</v>
      </c>
      <c r="U67">
        <v>6666</v>
      </c>
      <c r="V67">
        <v>6768</v>
      </c>
      <c r="W67">
        <v>6715</v>
      </c>
      <c r="X67">
        <v>6923</v>
      </c>
      <c r="Y67">
        <v>7136</v>
      </c>
    </row>
    <row r="68" spans="1:47" x14ac:dyDescent="0.25">
      <c r="A68" t="str">
        <f t="shared" si="1"/>
        <v>Eisenstadt (Stadt)ArbeitsloseFrauen</v>
      </c>
      <c r="B68">
        <v>67</v>
      </c>
      <c r="C68">
        <v>101</v>
      </c>
      <c r="D68" t="s">
        <v>142</v>
      </c>
      <c r="E68" t="s">
        <v>36</v>
      </c>
      <c r="F68" t="s">
        <v>47</v>
      </c>
      <c r="O68">
        <v>138</v>
      </c>
      <c r="P68">
        <v>129</v>
      </c>
      <c r="Q68">
        <v>119</v>
      </c>
      <c r="R68">
        <v>121</v>
      </c>
      <c r="S68">
        <v>159</v>
      </c>
      <c r="T68">
        <v>144</v>
      </c>
      <c r="U68">
        <v>169</v>
      </c>
      <c r="V68">
        <v>147</v>
      </c>
      <c r="W68">
        <v>154</v>
      </c>
      <c r="X68">
        <v>162</v>
      </c>
      <c r="Y68">
        <v>202</v>
      </c>
      <c r="Z68">
        <v>176</v>
      </c>
      <c r="AA68">
        <v>210</v>
      </c>
      <c r="AB68">
        <v>183</v>
      </c>
      <c r="AC68">
        <v>210</v>
      </c>
      <c r="AD68">
        <v>211</v>
      </c>
      <c r="AE68">
        <v>249</v>
      </c>
      <c r="AF68">
        <v>235</v>
      </c>
      <c r="AG68">
        <v>249</v>
      </c>
      <c r="AH68">
        <v>225</v>
      </c>
      <c r="AI68">
        <v>229</v>
      </c>
      <c r="AJ68">
        <v>221</v>
      </c>
      <c r="AK68">
        <v>223</v>
      </c>
      <c r="AL68">
        <v>220</v>
      </c>
      <c r="AM68">
        <v>218</v>
      </c>
      <c r="AN68">
        <v>272</v>
      </c>
      <c r="AO68">
        <v>295</v>
      </c>
      <c r="AP68">
        <v>234</v>
      </c>
      <c r="AQ68">
        <v>245</v>
      </c>
      <c r="AR68">
        <v>191</v>
      </c>
      <c r="AS68">
        <v>205</v>
      </c>
      <c r="AT68">
        <v>188</v>
      </c>
      <c r="AU68">
        <v>236</v>
      </c>
    </row>
    <row r="69" spans="1:47" x14ac:dyDescent="0.25">
      <c r="A69" t="str">
        <f t="shared" si="1"/>
        <v>Eisenstadt (Stadt)ArbeitsloseInsgesamt</v>
      </c>
      <c r="B69">
        <v>68</v>
      </c>
      <c r="C69">
        <v>101</v>
      </c>
      <c r="D69" t="s">
        <v>142</v>
      </c>
      <c r="E69" t="s">
        <v>36</v>
      </c>
      <c r="F69" t="s">
        <v>48</v>
      </c>
      <c r="O69">
        <v>328</v>
      </c>
      <c r="P69">
        <v>243</v>
      </c>
      <c r="Q69">
        <v>316</v>
      </c>
      <c r="R69">
        <v>243</v>
      </c>
      <c r="S69">
        <v>357</v>
      </c>
      <c r="T69">
        <v>262</v>
      </c>
      <c r="U69">
        <v>384</v>
      </c>
      <c r="V69">
        <v>272</v>
      </c>
      <c r="W69">
        <v>383</v>
      </c>
      <c r="X69">
        <v>322</v>
      </c>
      <c r="Y69">
        <v>486</v>
      </c>
      <c r="Z69">
        <v>362</v>
      </c>
      <c r="AA69">
        <v>500</v>
      </c>
      <c r="AB69">
        <v>397</v>
      </c>
      <c r="AC69">
        <v>525</v>
      </c>
      <c r="AD69">
        <v>442</v>
      </c>
      <c r="AE69">
        <v>559</v>
      </c>
      <c r="AF69">
        <v>483</v>
      </c>
      <c r="AG69">
        <v>597</v>
      </c>
      <c r="AH69">
        <v>449</v>
      </c>
      <c r="AI69">
        <v>563</v>
      </c>
      <c r="AJ69">
        <v>422</v>
      </c>
      <c r="AK69">
        <v>526</v>
      </c>
      <c r="AL69">
        <v>399</v>
      </c>
      <c r="AM69">
        <v>507</v>
      </c>
      <c r="AN69">
        <v>531</v>
      </c>
      <c r="AO69">
        <v>654</v>
      </c>
      <c r="AP69">
        <v>451</v>
      </c>
      <c r="AQ69">
        <v>518</v>
      </c>
      <c r="AR69">
        <v>384</v>
      </c>
      <c r="AS69">
        <v>474</v>
      </c>
      <c r="AT69">
        <v>391</v>
      </c>
      <c r="AU69">
        <v>547</v>
      </c>
    </row>
    <row r="70" spans="1:47" x14ac:dyDescent="0.25">
      <c r="A70" t="str">
        <f t="shared" si="1"/>
        <v>Eisenstadt (Stadt)ArbeitsloseMänner</v>
      </c>
      <c r="B70">
        <v>69</v>
      </c>
      <c r="C70">
        <v>101</v>
      </c>
      <c r="D70" t="s">
        <v>142</v>
      </c>
      <c r="E70" t="s">
        <v>36</v>
      </c>
      <c r="F70" t="s">
        <v>49</v>
      </c>
      <c r="O70">
        <v>190</v>
      </c>
      <c r="P70">
        <v>114</v>
      </c>
      <c r="Q70">
        <v>197</v>
      </c>
      <c r="R70">
        <v>122</v>
      </c>
      <c r="S70">
        <v>198</v>
      </c>
      <c r="T70">
        <v>118</v>
      </c>
      <c r="U70">
        <v>215</v>
      </c>
      <c r="V70">
        <v>125</v>
      </c>
      <c r="W70">
        <v>229</v>
      </c>
      <c r="X70">
        <v>160</v>
      </c>
      <c r="Y70">
        <v>284</v>
      </c>
      <c r="Z70">
        <v>186</v>
      </c>
      <c r="AA70">
        <v>290</v>
      </c>
      <c r="AB70">
        <v>214</v>
      </c>
      <c r="AC70">
        <v>315</v>
      </c>
      <c r="AD70">
        <v>231</v>
      </c>
      <c r="AE70">
        <v>310</v>
      </c>
      <c r="AF70">
        <v>248</v>
      </c>
      <c r="AG70">
        <v>348</v>
      </c>
      <c r="AH70">
        <v>224</v>
      </c>
      <c r="AI70">
        <v>334</v>
      </c>
      <c r="AJ70">
        <v>201</v>
      </c>
      <c r="AK70">
        <v>303</v>
      </c>
      <c r="AL70">
        <v>179</v>
      </c>
      <c r="AM70">
        <v>289</v>
      </c>
      <c r="AN70">
        <v>259</v>
      </c>
      <c r="AO70">
        <v>359</v>
      </c>
      <c r="AP70">
        <v>217</v>
      </c>
      <c r="AQ70">
        <v>273</v>
      </c>
      <c r="AR70">
        <v>193</v>
      </c>
      <c r="AS70">
        <v>269</v>
      </c>
      <c r="AT70">
        <v>203</v>
      </c>
      <c r="AU70">
        <v>311</v>
      </c>
    </row>
    <row r="71" spans="1:47" x14ac:dyDescent="0.25">
      <c r="A71" t="str">
        <f t="shared" si="1"/>
        <v>Eisenstadt (Stadt)arbeitslose AusländerFrauen</v>
      </c>
      <c r="B71">
        <v>70</v>
      </c>
      <c r="C71">
        <v>101</v>
      </c>
      <c r="D71" t="s">
        <v>142</v>
      </c>
      <c r="E71" t="s">
        <v>37</v>
      </c>
      <c r="F71" t="s">
        <v>47</v>
      </c>
      <c r="O71">
        <v>23</v>
      </c>
      <c r="P71">
        <v>20</v>
      </c>
      <c r="Q71">
        <v>23</v>
      </c>
      <c r="R71">
        <v>17</v>
      </c>
      <c r="S71">
        <v>28</v>
      </c>
      <c r="T71">
        <v>21</v>
      </c>
      <c r="U71">
        <v>31</v>
      </c>
      <c r="V71">
        <v>23</v>
      </c>
      <c r="W71">
        <v>28</v>
      </c>
      <c r="X71">
        <v>28</v>
      </c>
      <c r="Y71">
        <v>42</v>
      </c>
      <c r="Z71">
        <v>38</v>
      </c>
      <c r="AA71">
        <v>49</v>
      </c>
      <c r="AB71">
        <v>35</v>
      </c>
      <c r="AC71">
        <v>46</v>
      </c>
      <c r="AD71">
        <v>39</v>
      </c>
      <c r="AE71">
        <v>67</v>
      </c>
      <c r="AF71">
        <v>61</v>
      </c>
      <c r="AG71">
        <v>73</v>
      </c>
      <c r="AH71">
        <v>66</v>
      </c>
      <c r="AI71">
        <v>80</v>
      </c>
      <c r="AJ71">
        <v>73</v>
      </c>
      <c r="AK71">
        <v>77</v>
      </c>
      <c r="AL71">
        <v>69</v>
      </c>
      <c r="AM71">
        <v>69</v>
      </c>
      <c r="AN71">
        <v>86</v>
      </c>
      <c r="AO71">
        <v>94</v>
      </c>
      <c r="AP71">
        <v>68</v>
      </c>
      <c r="AQ71">
        <v>88</v>
      </c>
      <c r="AR71">
        <v>58</v>
      </c>
      <c r="AS71">
        <v>80</v>
      </c>
      <c r="AT71">
        <v>61</v>
      </c>
      <c r="AU71">
        <v>92</v>
      </c>
    </row>
    <row r="72" spans="1:47" x14ac:dyDescent="0.25">
      <c r="A72" t="str">
        <f t="shared" si="1"/>
        <v>Eisenstadt (Stadt)arbeitslose AusländerInsgesamt</v>
      </c>
      <c r="B72">
        <v>71</v>
      </c>
      <c r="C72">
        <v>101</v>
      </c>
      <c r="D72" t="s">
        <v>142</v>
      </c>
      <c r="E72" t="s">
        <v>37</v>
      </c>
      <c r="F72" t="s">
        <v>48</v>
      </c>
      <c r="O72">
        <v>67</v>
      </c>
      <c r="P72">
        <v>37</v>
      </c>
      <c r="Q72">
        <v>59</v>
      </c>
      <c r="R72">
        <v>28</v>
      </c>
      <c r="S72">
        <v>75</v>
      </c>
      <c r="T72">
        <v>39</v>
      </c>
      <c r="U72">
        <v>71</v>
      </c>
      <c r="V72">
        <v>38</v>
      </c>
      <c r="W72">
        <v>79</v>
      </c>
      <c r="X72">
        <v>54</v>
      </c>
      <c r="Y72">
        <v>109</v>
      </c>
      <c r="Z72">
        <v>69</v>
      </c>
      <c r="AA72">
        <v>106</v>
      </c>
      <c r="AB72">
        <v>70</v>
      </c>
      <c r="AC72">
        <v>117</v>
      </c>
      <c r="AD72">
        <v>73</v>
      </c>
      <c r="AE72">
        <v>143</v>
      </c>
      <c r="AF72">
        <v>105</v>
      </c>
      <c r="AG72">
        <v>145</v>
      </c>
      <c r="AH72">
        <v>105</v>
      </c>
      <c r="AI72">
        <v>166</v>
      </c>
      <c r="AJ72">
        <v>105</v>
      </c>
      <c r="AK72">
        <v>158</v>
      </c>
      <c r="AL72">
        <v>104</v>
      </c>
      <c r="AM72">
        <v>150</v>
      </c>
      <c r="AN72">
        <v>140</v>
      </c>
      <c r="AO72">
        <v>179</v>
      </c>
      <c r="AP72">
        <v>109</v>
      </c>
      <c r="AQ72">
        <v>159</v>
      </c>
      <c r="AR72">
        <v>97</v>
      </c>
      <c r="AS72">
        <v>167</v>
      </c>
      <c r="AT72">
        <v>115</v>
      </c>
      <c r="AU72">
        <v>172</v>
      </c>
    </row>
    <row r="73" spans="1:47" x14ac:dyDescent="0.25">
      <c r="A73" t="str">
        <f t="shared" si="1"/>
        <v>Eisenstadt (Stadt)arbeitslose AusländerMänner</v>
      </c>
      <c r="B73">
        <v>72</v>
      </c>
      <c r="C73">
        <v>101</v>
      </c>
      <c r="D73" t="s">
        <v>142</v>
      </c>
      <c r="E73" t="s">
        <v>37</v>
      </c>
      <c r="F73" t="s">
        <v>49</v>
      </c>
      <c r="O73">
        <v>44</v>
      </c>
      <c r="P73">
        <v>17</v>
      </c>
      <c r="Q73">
        <v>36</v>
      </c>
      <c r="R73">
        <v>11</v>
      </c>
      <c r="S73">
        <v>47</v>
      </c>
      <c r="T73">
        <v>18</v>
      </c>
      <c r="U73">
        <v>40</v>
      </c>
      <c r="V73">
        <v>15</v>
      </c>
      <c r="W73">
        <v>51</v>
      </c>
      <c r="X73">
        <v>26</v>
      </c>
      <c r="Y73">
        <v>67</v>
      </c>
      <c r="Z73">
        <v>31</v>
      </c>
      <c r="AA73">
        <v>57</v>
      </c>
      <c r="AB73">
        <v>35</v>
      </c>
      <c r="AC73">
        <v>71</v>
      </c>
      <c r="AD73">
        <v>34</v>
      </c>
      <c r="AE73">
        <v>76</v>
      </c>
      <c r="AF73">
        <v>44</v>
      </c>
      <c r="AG73">
        <v>72</v>
      </c>
      <c r="AH73">
        <v>39</v>
      </c>
      <c r="AI73">
        <v>86</v>
      </c>
      <c r="AJ73">
        <v>32</v>
      </c>
      <c r="AK73">
        <v>81</v>
      </c>
      <c r="AL73">
        <v>35</v>
      </c>
      <c r="AM73">
        <v>81</v>
      </c>
      <c r="AN73">
        <v>54</v>
      </c>
      <c r="AO73">
        <v>85</v>
      </c>
      <c r="AP73">
        <v>41</v>
      </c>
      <c r="AQ73">
        <v>71</v>
      </c>
      <c r="AR73">
        <v>39</v>
      </c>
      <c r="AS73">
        <v>87</v>
      </c>
      <c r="AT73">
        <v>54</v>
      </c>
      <c r="AU73">
        <v>80</v>
      </c>
    </row>
    <row r="74" spans="1:47" x14ac:dyDescent="0.25">
      <c r="A74" t="str">
        <f t="shared" si="1"/>
        <v>Eisenstadt (Stadt)ArbeitsstättenInsgesamt</v>
      </c>
      <c r="B74">
        <v>73</v>
      </c>
      <c r="C74">
        <v>101</v>
      </c>
      <c r="D74" t="s">
        <v>142</v>
      </c>
      <c r="E74" t="s">
        <v>476</v>
      </c>
      <c r="F74" t="s">
        <v>48</v>
      </c>
      <c r="G74">
        <v>1838</v>
      </c>
      <c r="H74">
        <v>1881</v>
      </c>
      <c r="I74">
        <v>1956</v>
      </c>
    </row>
    <row r="75" spans="1:47" x14ac:dyDescent="0.25">
      <c r="A75" t="str">
        <f t="shared" si="1"/>
        <v>Eisenstadt (Stadt)Beschäftigte in den ArbeitsstättenInsgesamt</v>
      </c>
      <c r="B75">
        <v>74</v>
      </c>
      <c r="C75">
        <v>101</v>
      </c>
      <c r="D75" t="s">
        <v>142</v>
      </c>
      <c r="E75" t="s">
        <v>477</v>
      </c>
      <c r="F75" t="s">
        <v>48</v>
      </c>
      <c r="G75">
        <v>18001</v>
      </c>
      <c r="H75">
        <v>18244</v>
      </c>
      <c r="I75">
        <v>18912</v>
      </c>
    </row>
    <row r="76" spans="1:47" x14ac:dyDescent="0.25">
      <c r="A76" t="str">
        <f t="shared" si="1"/>
        <v>Eisenstadt (Stadt)GesamteinkommenBruttobezüge Gesamt</v>
      </c>
      <c r="B76">
        <v>75</v>
      </c>
      <c r="C76">
        <v>101</v>
      </c>
      <c r="D76" t="s">
        <v>142</v>
      </c>
      <c r="E76" t="s">
        <v>45</v>
      </c>
      <c r="F76" t="s">
        <v>63</v>
      </c>
      <c r="G76">
        <v>228358.87518</v>
      </c>
      <c r="H76">
        <v>233279.05846</v>
      </c>
      <c r="I76">
        <v>245458.64958999999</v>
      </c>
      <c r="J76">
        <v>258823.61126999999</v>
      </c>
      <c r="K76">
        <v>272988.41372999997</v>
      </c>
      <c r="L76">
        <v>283757.47391</v>
      </c>
      <c r="M76">
        <v>294279.62735999998</v>
      </c>
      <c r="N76">
        <v>305144.53914000001</v>
      </c>
      <c r="O76">
        <v>317305.86116999999</v>
      </c>
      <c r="P76">
        <v>329051.71565999999</v>
      </c>
      <c r="Q76">
        <v>333348.70776999998</v>
      </c>
      <c r="R76">
        <v>346787.99028000003</v>
      </c>
      <c r="S76">
        <v>355356.88237000001</v>
      </c>
      <c r="T76">
        <v>367542.84824999998</v>
      </c>
      <c r="U76">
        <v>385244.22547</v>
      </c>
      <c r="V76">
        <v>401961.39390999998</v>
      </c>
      <c r="W76">
        <v>413267.96256999997</v>
      </c>
      <c r="X76">
        <v>433316.05868999998</v>
      </c>
      <c r="Y76">
        <v>460537.47330000001</v>
      </c>
    </row>
    <row r="77" spans="1:47" x14ac:dyDescent="0.25">
      <c r="A77" t="str">
        <f t="shared" si="1"/>
        <v>Eisenstadt (Stadt)GesamteinkommenNettobezüge Gesamt</v>
      </c>
      <c r="B77">
        <v>76</v>
      </c>
      <c r="C77">
        <v>101</v>
      </c>
      <c r="D77" t="s">
        <v>142</v>
      </c>
      <c r="E77" t="s">
        <v>45</v>
      </c>
      <c r="F77" t="s">
        <v>64</v>
      </c>
      <c r="G77">
        <v>161386.99103</v>
      </c>
      <c r="H77">
        <v>166300.21132999999</v>
      </c>
      <c r="I77">
        <v>173684.77598999999</v>
      </c>
      <c r="J77">
        <v>182823.17877999999</v>
      </c>
      <c r="K77">
        <v>191550.21833999999</v>
      </c>
      <c r="L77">
        <v>202403.98037</v>
      </c>
      <c r="M77">
        <v>209454.59648000001</v>
      </c>
      <c r="N77">
        <v>216627.48514999999</v>
      </c>
      <c r="O77">
        <v>224103.55028</v>
      </c>
      <c r="P77">
        <v>232073.55236999999</v>
      </c>
      <c r="Q77">
        <v>234444.81276</v>
      </c>
      <c r="R77">
        <v>242773.95365000001</v>
      </c>
      <c r="S77">
        <v>256196.67272999999</v>
      </c>
      <c r="T77">
        <v>264102.83226</v>
      </c>
      <c r="U77">
        <v>275855.48330999998</v>
      </c>
      <c r="V77">
        <v>288132.44676000002</v>
      </c>
      <c r="W77">
        <v>298778.75867000001</v>
      </c>
      <c r="X77">
        <v>312447.30593999999</v>
      </c>
      <c r="Y77">
        <v>333053.51195999997</v>
      </c>
    </row>
    <row r="78" spans="1:47" x14ac:dyDescent="0.25">
      <c r="A78" t="str">
        <f t="shared" si="1"/>
        <v>Eisenstadt (Stadt)Pendler (Auspendler/-innen)Insgesamt</v>
      </c>
      <c r="B78">
        <v>77</v>
      </c>
      <c r="C78">
        <v>101</v>
      </c>
      <c r="D78" t="s">
        <v>142</v>
      </c>
      <c r="E78" t="s">
        <v>459</v>
      </c>
      <c r="F78" t="s">
        <v>48</v>
      </c>
      <c r="G78">
        <v>2384</v>
      </c>
      <c r="H78">
        <v>2747</v>
      </c>
      <c r="I78">
        <v>2723</v>
      </c>
      <c r="J78">
        <v>2723</v>
      </c>
      <c r="K78">
        <v>2743</v>
      </c>
      <c r="L78">
        <v>2781</v>
      </c>
      <c r="M78">
        <v>2910</v>
      </c>
      <c r="N78">
        <v>2899</v>
      </c>
      <c r="O78">
        <v>3025</v>
      </c>
      <c r="P78">
        <v>3119</v>
      </c>
      <c r="Q78">
        <v>3292</v>
      </c>
      <c r="R78">
        <v>3305</v>
      </c>
      <c r="S78">
        <v>3463</v>
      </c>
    </row>
    <row r="79" spans="1:47" x14ac:dyDescent="0.25">
      <c r="A79" t="str">
        <f t="shared" si="1"/>
        <v>Eisenstadt (Stadt)Pendler ins AuslandInsgesamt</v>
      </c>
      <c r="B79">
        <v>78</v>
      </c>
      <c r="C79">
        <v>101</v>
      </c>
      <c r="D79" t="s">
        <v>142</v>
      </c>
      <c r="E79" t="s">
        <v>304</v>
      </c>
      <c r="F79" t="s">
        <v>48</v>
      </c>
      <c r="G79">
        <v>3</v>
      </c>
      <c r="H79">
        <v>5</v>
      </c>
      <c r="I79">
        <v>41</v>
      </c>
      <c r="J79">
        <v>11</v>
      </c>
      <c r="K79">
        <v>14</v>
      </c>
      <c r="L79">
        <v>18</v>
      </c>
      <c r="M79">
        <v>17</v>
      </c>
      <c r="N79">
        <v>19</v>
      </c>
      <c r="O79">
        <v>23</v>
      </c>
      <c r="P79">
        <v>20</v>
      </c>
      <c r="Q79">
        <v>22</v>
      </c>
      <c r="R79">
        <v>18</v>
      </c>
      <c r="S79">
        <v>27</v>
      </c>
    </row>
    <row r="80" spans="1:47" x14ac:dyDescent="0.25">
      <c r="A80" t="str">
        <f t="shared" si="1"/>
        <v>Eisenstadt (Stadt)Pendler zw. BundesländernInsgesamt</v>
      </c>
      <c r="B80">
        <v>79</v>
      </c>
      <c r="C80">
        <v>101</v>
      </c>
      <c r="D80" t="s">
        <v>142</v>
      </c>
      <c r="E80" t="s">
        <v>433</v>
      </c>
      <c r="F80" t="s">
        <v>48</v>
      </c>
      <c r="G80">
        <v>1631</v>
      </c>
      <c r="H80">
        <v>1704</v>
      </c>
      <c r="I80">
        <v>1732</v>
      </c>
      <c r="J80">
        <v>1752</v>
      </c>
      <c r="K80">
        <v>1753</v>
      </c>
      <c r="L80">
        <v>1775</v>
      </c>
      <c r="M80">
        <v>1877</v>
      </c>
      <c r="N80">
        <v>1892</v>
      </c>
      <c r="O80">
        <v>1998</v>
      </c>
      <c r="P80">
        <v>2056</v>
      </c>
      <c r="Q80">
        <v>2117</v>
      </c>
      <c r="R80">
        <v>2151</v>
      </c>
      <c r="S80">
        <v>2240</v>
      </c>
    </row>
    <row r="81" spans="1:47" x14ac:dyDescent="0.25">
      <c r="A81" t="str">
        <f t="shared" si="1"/>
        <v>Eisenstadt (Stadt)Pendler zw. Gemeinden eines Pol. BezirkesInsgesamt</v>
      </c>
      <c r="B81">
        <v>80</v>
      </c>
      <c r="C81">
        <v>101</v>
      </c>
      <c r="D81" t="s">
        <v>142</v>
      </c>
      <c r="E81" t="s">
        <v>305</v>
      </c>
      <c r="F81" t="s">
        <v>48</v>
      </c>
      <c r="G81">
        <v>0</v>
      </c>
      <c r="H81">
        <v>0</v>
      </c>
      <c r="I81">
        <v>0</v>
      </c>
      <c r="J81">
        <v>0</v>
      </c>
      <c r="K81">
        <v>0</v>
      </c>
      <c r="L81">
        <v>0</v>
      </c>
      <c r="M81">
        <v>0</v>
      </c>
      <c r="N81">
        <v>0</v>
      </c>
      <c r="O81">
        <v>0</v>
      </c>
      <c r="P81">
        <v>0</v>
      </c>
      <c r="Q81">
        <v>0</v>
      </c>
      <c r="R81">
        <v>0</v>
      </c>
      <c r="S81">
        <v>0</v>
      </c>
    </row>
    <row r="82" spans="1:47" x14ac:dyDescent="0.25">
      <c r="A82" t="str">
        <f t="shared" si="1"/>
        <v>Eisenstadt (Stadt)Pendler zw. Pol. Bez. des BundeslandesInsgesamt</v>
      </c>
      <c r="B82">
        <v>81</v>
      </c>
      <c r="C82">
        <v>101</v>
      </c>
      <c r="D82" t="s">
        <v>142</v>
      </c>
      <c r="E82" t="s">
        <v>306</v>
      </c>
      <c r="F82" t="s">
        <v>48</v>
      </c>
      <c r="G82">
        <v>750</v>
      </c>
      <c r="H82">
        <v>1038</v>
      </c>
      <c r="I82">
        <v>950</v>
      </c>
      <c r="J82">
        <v>960</v>
      </c>
      <c r="K82">
        <v>976</v>
      </c>
      <c r="L82">
        <v>988</v>
      </c>
      <c r="M82">
        <v>1016</v>
      </c>
      <c r="N82">
        <v>988</v>
      </c>
      <c r="O82">
        <v>1004</v>
      </c>
      <c r="P82">
        <v>1043</v>
      </c>
      <c r="Q82">
        <v>1153</v>
      </c>
      <c r="R82">
        <v>1136</v>
      </c>
      <c r="S82">
        <v>1196</v>
      </c>
    </row>
    <row r="83" spans="1:47" x14ac:dyDescent="0.25">
      <c r="A83" t="str">
        <f t="shared" si="1"/>
        <v>Eisenstadt (Stadt)PensionisteneinkommenBrutto_Schnitt</v>
      </c>
      <c r="B83">
        <v>82</v>
      </c>
      <c r="C83">
        <v>101</v>
      </c>
      <c r="D83" t="s">
        <v>142</v>
      </c>
      <c r="E83" t="s">
        <v>44</v>
      </c>
      <c r="F83" t="s">
        <v>54</v>
      </c>
      <c r="G83">
        <v>23062.594461906399</v>
      </c>
      <c r="H83">
        <v>23436.690600671202</v>
      </c>
      <c r="I83">
        <v>24395.032493261398</v>
      </c>
      <c r="J83">
        <v>24700.703218697799</v>
      </c>
      <c r="K83">
        <v>25502.416839498001</v>
      </c>
      <c r="L83">
        <v>26065.259166666699</v>
      </c>
      <c r="M83">
        <v>26280.717392568698</v>
      </c>
      <c r="N83">
        <v>26734.234492890999</v>
      </c>
      <c r="O83">
        <v>26675.285308383201</v>
      </c>
      <c r="P83">
        <v>27427.514820437998</v>
      </c>
      <c r="Q83">
        <v>28012.420897399301</v>
      </c>
      <c r="R83">
        <v>28370.643830690798</v>
      </c>
      <c r="S83">
        <v>28865.601714934699</v>
      </c>
      <c r="T83">
        <v>28946.763859944</v>
      </c>
      <c r="U83">
        <v>29504.1068819842</v>
      </c>
      <c r="V83">
        <v>30411.562245875499</v>
      </c>
      <c r="W83">
        <v>31931.3920344828</v>
      </c>
      <c r="X83">
        <v>32165.871984674301</v>
      </c>
      <c r="Y83">
        <v>32815.323797874997</v>
      </c>
    </row>
    <row r="84" spans="1:47" x14ac:dyDescent="0.25">
      <c r="A84" t="str">
        <f t="shared" si="1"/>
        <v>Eisenstadt (Stadt)PensionisteneinkommenBruttobezüge 1000 EUR</v>
      </c>
      <c r="B84">
        <v>83</v>
      </c>
      <c r="C84">
        <v>101</v>
      </c>
      <c r="D84" t="s">
        <v>142</v>
      </c>
      <c r="E84" t="s">
        <v>44</v>
      </c>
      <c r="F84" t="s">
        <v>55</v>
      </c>
      <c r="G84">
        <v>67504.213990000004</v>
      </c>
      <c r="H84">
        <v>69841.33799</v>
      </c>
      <c r="I84">
        <v>72404.456439999994</v>
      </c>
      <c r="J84">
        <v>73978.606140000004</v>
      </c>
      <c r="K84">
        <v>77221.318190000005</v>
      </c>
      <c r="L84">
        <v>79446.909939999998</v>
      </c>
      <c r="M84">
        <v>81338.820330000002</v>
      </c>
      <c r="N84">
        <v>84613.852169999998</v>
      </c>
      <c r="O84">
        <v>89095.452929999999</v>
      </c>
      <c r="P84">
        <v>93939.238259999998</v>
      </c>
      <c r="Q84">
        <v>98015.460720000003</v>
      </c>
      <c r="R84">
        <v>100205.11401</v>
      </c>
      <c r="S84">
        <v>101664.64924</v>
      </c>
      <c r="T84">
        <v>103339.94697999999</v>
      </c>
      <c r="U84">
        <v>108250.56815000001</v>
      </c>
      <c r="V84">
        <v>114286.65092</v>
      </c>
      <c r="W84">
        <v>120381.34797</v>
      </c>
      <c r="X84">
        <v>125929.38881999999</v>
      </c>
      <c r="Y84">
        <v>132803.61541</v>
      </c>
    </row>
    <row r="85" spans="1:47" x14ac:dyDescent="0.25">
      <c r="A85" t="str">
        <f t="shared" si="1"/>
        <v>Eisenstadt (Stadt)PensionisteneinkommenBruttobezüge Fälle</v>
      </c>
      <c r="B85">
        <v>84</v>
      </c>
      <c r="C85">
        <v>101</v>
      </c>
      <c r="D85" t="s">
        <v>142</v>
      </c>
      <c r="E85" t="s">
        <v>44</v>
      </c>
      <c r="F85" t="s">
        <v>56</v>
      </c>
      <c r="G85">
        <v>2927</v>
      </c>
      <c r="H85">
        <v>2980</v>
      </c>
      <c r="I85">
        <v>2968</v>
      </c>
      <c r="J85">
        <v>2995</v>
      </c>
      <c r="K85">
        <v>3028</v>
      </c>
      <c r="L85">
        <v>3048</v>
      </c>
      <c r="M85">
        <v>3095</v>
      </c>
      <c r="N85">
        <v>3165</v>
      </c>
      <c r="O85">
        <v>3340</v>
      </c>
      <c r="P85">
        <v>3425</v>
      </c>
      <c r="Q85">
        <v>3499</v>
      </c>
      <c r="R85">
        <v>3532</v>
      </c>
      <c r="S85">
        <v>3522</v>
      </c>
      <c r="T85">
        <v>3570</v>
      </c>
      <c r="U85">
        <v>3669</v>
      </c>
      <c r="V85">
        <v>3758</v>
      </c>
      <c r="W85">
        <v>3770</v>
      </c>
      <c r="X85">
        <v>3915</v>
      </c>
      <c r="Y85">
        <v>4047</v>
      </c>
    </row>
    <row r="86" spans="1:47" x14ac:dyDescent="0.25">
      <c r="A86" t="str">
        <f t="shared" si="1"/>
        <v>Eisenstadt (Stadt)PensionisteneinkommenLohnsteuer 1000 EUR</v>
      </c>
      <c r="B86">
        <v>85</v>
      </c>
      <c r="C86">
        <v>101</v>
      </c>
      <c r="D86" t="s">
        <v>142</v>
      </c>
      <c r="E86" t="s">
        <v>44</v>
      </c>
      <c r="F86" t="s">
        <v>57</v>
      </c>
      <c r="G86">
        <v>11983.90129</v>
      </c>
      <c r="H86">
        <v>11738.659669999999</v>
      </c>
      <c r="I86">
        <v>12382.86383</v>
      </c>
      <c r="J86">
        <v>12829.304840000001</v>
      </c>
      <c r="K86">
        <v>13634.276739999999</v>
      </c>
      <c r="L86">
        <v>13040.2071</v>
      </c>
      <c r="M86">
        <v>13412.7821</v>
      </c>
      <c r="N86">
        <v>14169.84275</v>
      </c>
      <c r="O86">
        <v>15207.63652</v>
      </c>
      <c r="P86">
        <v>16168.38566</v>
      </c>
      <c r="Q86">
        <v>17150.515029999999</v>
      </c>
      <c r="R86">
        <v>17783.64473</v>
      </c>
      <c r="S86">
        <v>15575.221229999999</v>
      </c>
      <c r="T86">
        <v>15902.84931</v>
      </c>
      <c r="U86">
        <v>16932.9728</v>
      </c>
      <c r="V86">
        <v>18168.06205</v>
      </c>
      <c r="W86">
        <v>18696.892360000002</v>
      </c>
      <c r="X86">
        <v>19576.46243</v>
      </c>
      <c r="Y86">
        <v>20081.404729999998</v>
      </c>
    </row>
    <row r="87" spans="1:47" x14ac:dyDescent="0.25">
      <c r="A87" t="str">
        <f t="shared" si="1"/>
        <v>Eisenstadt (Stadt)PensionisteneinkommenLohnsteuer Fälle</v>
      </c>
      <c r="B87">
        <v>86</v>
      </c>
      <c r="C87">
        <v>101</v>
      </c>
      <c r="D87" t="s">
        <v>142</v>
      </c>
      <c r="E87" t="s">
        <v>44</v>
      </c>
      <c r="F87" t="s">
        <v>58</v>
      </c>
      <c r="G87">
        <v>2002</v>
      </c>
      <c r="H87">
        <v>1977</v>
      </c>
      <c r="I87">
        <v>2023</v>
      </c>
      <c r="J87">
        <v>2147</v>
      </c>
      <c r="K87">
        <v>2192</v>
      </c>
      <c r="L87">
        <v>2127</v>
      </c>
      <c r="M87">
        <v>2187</v>
      </c>
      <c r="N87">
        <v>2261</v>
      </c>
      <c r="O87">
        <v>2365</v>
      </c>
      <c r="P87">
        <v>2453</v>
      </c>
      <c r="Q87">
        <v>2563</v>
      </c>
      <c r="R87">
        <v>2619</v>
      </c>
      <c r="S87">
        <v>2627</v>
      </c>
      <c r="T87">
        <v>2674</v>
      </c>
      <c r="U87">
        <v>2765</v>
      </c>
      <c r="V87">
        <v>2891</v>
      </c>
      <c r="W87">
        <v>3034</v>
      </c>
      <c r="X87">
        <v>3183</v>
      </c>
      <c r="Y87">
        <v>3349</v>
      </c>
    </row>
    <row r="88" spans="1:47" x14ac:dyDescent="0.25">
      <c r="A88" t="str">
        <f t="shared" si="1"/>
        <v>Eisenstadt (Stadt)PensionisteneinkommenNetto_Schnitt</v>
      </c>
      <c r="B88">
        <v>87</v>
      </c>
      <c r="C88">
        <v>101</v>
      </c>
      <c r="D88" t="s">
        <v>142</v>
      </c>
      <c r="E88" t="s">
        <v>44</v>
      </c>
      <c r="F88" t="s">
        <v>59</v>
      </c>
      <c r="G88">
        <v>17871.030977109702</v>
      </c>
      <c r="H88">
        <v>18298.610154362399</v>
      </c>
      <c r="I88">
        <v>18959.315272911001</v>
      </c>
      <c r="J88">
        <v>19138.458707846399</v>
      </c>
      <c r="K88">
        <v>19678.172678335501</v>
      </c>
      <c r="L88">
        <v>20440.305488845101</v>
      </c>
      <c r="M88">
        <v>20570.867037156699</v>
      </c>
      <c r="N88">
        <v>20868.722638230702</v>
      </c>
      <c r="O88">
        <v>20730.545323353301</v>
      </c>
      <c r="P88">
        <v>21272.435310948898</v>
      </c>
      <c r="Q88">
        <v>21658.569319805702</v>
      </c>
      <c r="R88">
        <v>21856.629136466599</v>
      </c>
      <c r="S88">
        <v>22946.788055082299</v>
      </c>
      <c r="T88">
        <v>23000.031106442599</v>
      </c>
      <c r="U88">
        <v>23340.125025892601</v>
      </c>
      <c r="V88">
        <v>23977.6177275146</v>
      </c>
      <c r="W88">
        <v>25314.913204244</v>
      </c>
      <c r="X88">
        <v>25499.012007662801</v>
      </c>
      <c r="Y88">
        <v>26155.455819125302</v>
      </c>
    </row>
    <row r="89" spans="1:47" x14ac:dyDescent="0.25">
      <c r="A89" t="str">
        <f t="shared" si="1"/>
        <v>Eisenstadt (Stadt)PensionisteneinkommenNettobezüge 1000 EUR</v>
      </c>
      <c r="B89">
        <v>88</v>
      </c>
      <c r="C89">
        <v>101</v>
      </c>
      <c r="D89" t="s">
        <v>142</v>
      </c>
      <c r="E89" t="s">
        <v>44</v>
      </c>
      <c r="F89" t="s">
        <v>60</v>
      </c>
      <c r="G89">
        <v>52308.507669999999</v>
      </c>
      <c r="H89">
        <v>54529.858260000001</v>
      </c>
      <c r="I89">
        <v>56271.247730000003</v>
      </c>
      <c r="J89">
        <v>57319.683830000002</v>
      </c>
      <c r="K89">
        <v>59585.506869999997</v>
      </c>
      <c r="L89">
        <v>62302.05113</v>
      </c>
      <c r="M89">
        <v>63666.833480000001</v>
      </c>
      <c r="N89">
        <v>66049.507150000005</v>
      </c>
      <c r="O89">
        <v>69240.021380000006</v>
      </c>
      <c r="P89">
        <v>72858.090939999995</v>
      </c>
      <c r="Q89">
        <v>75783.334050000005</v>
      </c>
      <c r="R89">
        <v>77197.614109999995</v>
      </c>
      <c r="S89">
        <v>80818.587530000004</v>
      </c>
      <c r="T89">
        <v>82110.111050000007</v>
      </c>
      <c r="U89">
        <v>85634.918720000001</v>
      </c>
      <c r="V89">
        <v>90107.887419999999</v>
      </c>
      <c r="W89">
        <v>95437.222779999996</v>
      </c>
      <c r="X89">
        <v>99828.632010000001</v>
      </c>
      <c r="Y89">
        <v>105851.1297</v>
      </c>
    </row>
    <row r="90" spans="1:47" x14ac:dyDescent="0.25">
      <c r="A90" t="str">
        <f t="shared" si="1"/>
        <v>Eisenstadt (Stadt)PensionisteneinkommenSV-Beiträge 1000 EUR</v>
      </c>
      <c r="B90">
        <v>89</v>
      </c>
      <c r="C90">
        <v>101</v>
      </c>
      <c r="D90" t="s">
        <v>142</v>
      </c>
      <c r="E90" t="s">
        <v>44</v>
      </c>
      <c r="F90" t="s">
        <v>61</v>
      </c>
      <c r="G90">
        <v>3211.80503</v>
      </c>
      <c r="H90">
        <v>3572.82006</v>
      </c>
      <c r="I90">
        <v>3750.3448800000001</v>
      </c>
      <c r="J90">
        <v>3829.6174700000001</v>
      </c>
      <c r="K90">
        <v>4001.53458</v>
      </c>
      <c r="L90">
        <v>4104.6517100000001</v>
      </c>
      <c r="M90">
        <v>4259.2047499999999</v>
      </c>
      <c r="N90">
        <v>4394.50227</v>
      </c>
      <c r="O90">
        <v>4647.7950300000002</v>
      </c>
      <c r="P90">
        <v>4912.7616600000001</v>
      </c>
      <c r="Q90">
        <v>5081.6116400000001</v>
      </c>
      <c r="R90">
        <v>5223.8551699999998</v>
      </c>
      <c r="S90">
        <v>5270.8404799999998</v>
      </c>
      <c r="T90">
        <v>5326.9866199999997</v>
      </c>
      <c r="U90">
        <v>5682.6766299999999</v>
      </c>
      <c r="V90">
        <v>6010.7014499999996</v>
      </c>
      <c r="W90">
        <v>6247.2328299999999</v>
      </c>
      <c r="X90">
        <v>6524.2943800000003</v>
      </c>
      <c r="Y90">
        <v>6871.0809799999997</v>
      </c>
    </row>
    <row r="91" spans="1:47" x14ac:dyDescent="0.25">
      <c r="A91" t="str">
        <f t="shared" si="1"/>
        <v>Eisenstadt (Stadt)PensionisteneinkommenSV-Beiträge Fälle</v>
      </c>
      <c r="B91">
        <v>90</v>
      </c>
      <c r="C91">
        <v>101</v>
      </c>
      <c r="D91" t="s">
        <v>142</v>
      </c>
      <c r="E91" t="s">
        <v>44</v>
      </c>
      <c r="F91" t="s">
        <v>62</v>
      </c>
      <c r="G91">
        <v>2816</v>
      </c>
      <c r="H91">
        <v>2820</v>
      </c>
      <c r="I91">
        <v>2804</v>
      </c>
      <c r="J91">
        <v>2835</v>
      </c>
      <c r="K91">
        <v>2867</v>
      </c>
      <c r="L91">
        <v>2887</v>
      </c>
      <c r="M91">
        <v>2933</v>
      </c>
      <c r="N91">
        <v>2988</v>
      </c>
      <c r="O91">
        <v>3066</v>
      </c>
      <c r="P91">
        <v>3155</v>
      </c>
      <c r="Q91">
        <v>3208</v>
      </c>
      <c r="R91">
        <v>3241</v>
      </c>
      <c r="S91">
        <v>3234</v>
      </c>
      <c r="T91">
        <v>3286</v>
      </c>
      <c r="U91">
        <v>3436</v>
      </c>
      <c r="V91">
        <v>3531</v>
      </c>
      <c r="W91">
        <v>3565</v>
      </c>
      <c r="X91">
        <v>3692</v>
      </c>
      <c r="Y91">
        <v>3837</v>
      </c>
    </row>
    <row r="92" spans="1:47" x14ac:dyDescent="0.25">
      <c r="A92" t="str">
        <f t="shared" si="1"/>
        <v>Eisenstadt (Stadt)Unselbstständig BeschäftigteFrauen</v>
      </c>
      <c r="B92">
        <v>91</v>
      </c>
      <c r="C92">
        <v>101</v>
      </c>
      <c r="D92" t="s">
        <v>142</v>
      </c>
      <c r="E92" t="s">
        <v>38</v>
      </c>
      <c r="F92" t="s">
        <v>47</v>
      </c>
      <c r="O92">
        <v>2407</v>
      </c>
      <c r="P92">
        <v>2550</v>
      </c>
      <c r="Q92">
        <v>2509</v>
      </c>
      <c r="R92">
        <v>2593</v>
      </c>
      <c r="S92">
        <v>2531</v>
      </c>
      <c r="T92">
        <v>2631</v>
      </c>
      <c r="U92">
        <v>2638</v>
      </c>
      <c r="V92">
        <v>2764</v>
      </c>
      <c r="X92">
        <v>2780</v>
      </c>
      <c r="Y92">
        <v>2684</v>
      </c>
      <c r="Z92">
        <v>2839</v>
      </c>
      <c r="AA92">
        <v>2699</v>
      </c>
      <c r="AB92">
        <v>2852</v>
      </c>
      <c r="AC92">
        <v>2786</v>
      </c>
      <c r="AD92">
        <v>2918</v>
      </c>
      <c r="AE92">
        <v>2806</v>
      </c>
      <c r="AF92">
        <v>2903</v>
      </c>
      <c r="AG92">
        <v>2819</v>
      </c>
      <c r="AH92">
        <v>2933</v>
      </c>
      <c r="AI92">
        <v>2912</v>
      </c>
      <c r="AJ92">
        <v>3024</v>
      </c>
      <c r="AK92">
        <v>2931</v>
      </c>
      <c r="AL92">
        <v>3043</v>
      </c>
      <c r="AM92">
        <v>3011</v>
      </c>
      <c r="AN92">
        <v>3002</v>
      </c>
      <c r="AO92">
        <v>2960</v>
      </c>
      <c r="AP92">
        <v>3082</v>
      </c>
      <c r="AQ92">
        <v>3047</v>
      </c>
      <c r="AR92">
        <v>3188</v>
      </c>
      <c r="AS92">
        <v>3155</v>
      </c>
      <c r="AT92">
        <v>3246</v>
      </c>
      <c r="AU92">
        <v>3211</v>
      </c>
    </row>
    <row r="93" spans="1:47" x14ac:dyDescent="0.25">
      <c r="A93" t="str">
        <f t="shared" si="1"/>
        <v>Eisenstadt (Stadt)Unselbstständig BeschäftigteInsgesamt</v>
      </c>
      <c r="B93">
        <v>92</v>
      </c>
      <c r="C93">
        <v>101</v>
      </c>
      <c r="D93" t="s">
        <v>142</v>
      </c>
      <c r="E93" t="s">
        <v>38</v>
      </c>
      <c r="F93" t="s">
        <v>48</v>
      </c>
      <c r="O93">
        <v>4980</v>
      </c>
      <c r="P93">
        <v>5261</v>
      </c>
      <c r="Q93">
        <v>5072</v>
      </c>
      <c r="R93">
        <v>5348</v>
      </c>
      <c r="S93">
        <v>5097</v>
      </c>
      <c r="T93">
        <v>5390</v>
      </c>
      <c r="U93">
        <v>5281</v>
      </c>
      <c r="V93">
        <v>5577</v>
      </c>
      <c r="X93">
        <v>5584</v>
      </c>
      <c r="Y93">
        <v>5349</v>
      </c>
      <c r="Z93">
        <v>5679</v>
      </c>
      <c r="AA93">
        <v>5341</v>
      </c>
      <c r="AB93">
        <v>5664</v>
      </c>
      <c r="AC93">
        <v>5485</v>
      </c>
      <c r="AD93">
        <v>5815</v>
      </c>
      <c r="AE93">
        <v>5572</v>
      </c>
      <c r="AF93">
        <v>5801</v>
      </c>
      <c r="AG93">
        <v>5553</v>
      </c>
      <c r="AH93">
        <v>5912</v>
      </c>
      <c r="AI93">
        <v>5781</v>
      </c>
      <c r="AJ93">
        <v>6078</v>
      </c>
      <c r="AK93">
        <v>5867</v>
      </c>
      <c r="AL93">
        <v>6163</v>
      </c>
      <c r="AM93">
        <v>5985</v>
      </c>
      <c r="AN93">
        <v>6085</v>
      </c>
      <c r="AO93">
        <v>5976</v>
      </c>
      <c r="AP93">
        <v>6265</v>
      </c>
      <c r="AQ93">
        <v>6174</v>
      </c>
      <c r="AR93">
        <v>6479</v>
      </c>
      <c r="AS93">
        <v>6362</v>
      </c>
      <c r="AT93">
        <v>6559</v>
      </c>
      <c r="AU93">
        <v>6445</v>
      </c>
    </row>
    <row r="94" spans="1:47" x14ac:dyDescent="0.25">
      <c r="A94" t="str">
        <f t="shared" si="1"/>
        <v>Eisenstadt (Stadt)Unselbstständig BeschäftigteMänner</v>
      </c>
      <c r="B94">
        <v>93</v>
      </c>
      <c r="C94">
        <v>101</v>
      </c>
      <c r="D94" t="s">
        <v>142</v>
      </c>
      <c r="E94" t="s">
        <v>38</v>
      </c>
      <c r="F94" t="s">
        <v>49</v>
      </c>
      <c r="O94">
        <v>2573</v>
      </c>
      <c r="P94">
        <v>2711</v>
      </c>
      <c r="Q94">
        <v>2563</v>
      </c>
      <c r="R94">
        <v>2755</v>
      </c>
      <c r="S94">
        <v>2566</v>
      </c>
      <c r="T94">
        <v>2759</v>
      </c>
      <c r="U94">
        <v>2643</v>
      </c>
      <c r="V94">
        <v>2813</v>
      </c>
      <c r="X94">
        <v>2804</v>
      </c>
      <c r="Y94">
        <v>2665</v>
      </c>
      <c r="Z94">
        <v>2840</v>
      </c>
      <c r="AA94">
        <v>2642</v>
      </c>
      <c r="AB94">
        <v>2812</v>
      </c>
      <c r="AC94">
        <v>2699</v>
      </c>
      <c r="AD94">
        <v>2897</v>
      </c>
      <c r="AE94">
        <v>2766</v>
      </c>
      <c r="AF94">
        <v>2898</v>
      </c>
      <c r="AG94">
        <v>2734</v>
      </c>
      <c r="AH94">
        <v>2979</v>
      </c>
      <c r="AI94">
        <v>2869</v>
      </c>
      <c r="AJ94">
        <v>3054</v>
      </c>
      <c r="AK94">
        <v>2936</v>
      </c>
      <c r="AL94">
        <v>3120</v>
      </c>
      <c r="AM94">
        <v>2974</v>
      </c>
      <c r="AN94">
        <v>3083</v>
      </c>
      <c r="AO94">
        <v>3016</v>
      </c>
      <c r="AP94">
        <v>3183</v>
      </c>
      <c r="AQ94">
        <v>3127</v>
      </c>
      <c r="AR94">
        <v>3291</v>
      </c>
      <c r="AS94">
        <v>3207</v>
      </c>
      <c r="AT94">
        <v>3313</v>
      </c>
      <c r="AU94">
        <v>3234</v>
      </c>
    </row>
    <row r="95" spans="1:47" x14ac:dyDescent="0.25">
      <c r="A95" t="str">
        <f t="shared" si="1"/>
        <v>Eisenstadt (Stadt)Unselbstständig Beschäftigte GW mgfInsgesamt</v>
      </c>
      <c r="B95">
        <v>94</v>
      </c>
      <c r="C95">
        <v>101</v>
      </c>
      <c r="D95" t="s">
        <v>142</v>
      </c>
      <c r="E95" t="s">
        <v>450</v>
      </c>
      <c r="F95" t="s">
        <v>48</v>
      </c>
      <c r="G95">
        <v>6920.7834743869998</v>
      </c>
      <c r="H95">
        <v>6784.9479438629996</v>
      </c>
      <c r="I95">
        <v>7290.4800675489996</v>
      </c>
      <c r="J95">
        <v>7073.2321440570004</v>
      </c>
      <c r="K95">
        <v>7456.8652670370002</v>
      </c>
      <c r="L95">
        <v>6752.5960542949997</v>
      </c>
      <c r="M95">
        <v>6732.8170993650001</v>
      </c>
      <c r="N95">
        <v>6374.6562032640004</v>
      </c>
      <c r="O95">
        <v>6915.1374511049999</v>
      </c>
      <c r="P95">
        <v>6303.0745183729996</v>
      </c>
      <c r="Q95">
        <v>7241.7532400560003</v>
      </c>
      <c r="R95">
        <v>6944.2379880970002</v>
      </c>
      <c r="S95">
        <v>7283.41666824</v>
      </c>
      <c r="T95">
        <v>7180.1288886949997</v>
      </c>
    </row>
    <row r="96" spans="1:47" x14ac:dyDescent="0.25">
      <c r="A96" t="str">
        <f t="shared" si="1"/>
        <v>Eisenstadt (Stadt)Unselbstständig Beschäftigte GW ogfInsgesamt</v>
      </c>
      <c r="B96">
        <v>95</v>
      </c>
      <c r="C96">
        <v>101</v>
      </c>
      <c r="D96" t="s">
        <v>142</v>
      </c>
      <c r="E96" t="s">
        <v>449</v>
      </c>
      <c r="F96" t="s">
        <v>48</v>
      </c>
      <c r="G96">
        <v>6325.4037339670003</v>
      </c>
      <c r="H96">
        <v>6158.045794959</v>
      </c>
      <c r="I96">
        <v>6718.8813339560002</v>
      </c>
      <c r="J96">
        <v>6446.7816959860002</v>
      </c>
      <c r="K96">
        <v>6792.9047819010002</v>
      </c>
      <c r="L96">
        <v>6184.919050122</v>
      </c>
      <c r="M96">
        <v>6207.7445773970003</v>
      </c>
      <c r="N96">
        <v>5873.9118091950004</v>
      </c>
      <c r="O96">
        <v>6314.5908432850001</v>
      </c>
      <c r="P96">
        <v>5823.9944794049998</v>
      </c>
      <c r="Q96">
        <v>6702.4914768930003</v>
      </c>
      <c r="R96">
        <v>6464.0368269869996</v>
      </c>
      <c r="S96">
        <v>6765.4417208779996</v>
      </c>
      <c r="T96">
        <v>6569.3474446620003</v>
      </c>
    </row>
    <row r="97" spans="1:47" x14ac:dyDescent="0.25">
      <c r="A97" t="str">
        <f t="shared" si="1"/>
        <v>Eisenstadt (Stadt)UnternehmenInsgesamt</v>
      </c>
      <c r="B97">
        <v>96</v>
      </c>
      <c r="C97">
        <v>101</v>
      </c>
      <c r="D97" t="s">
        <v>142</v>
      </c>
      <c r="E97" t="s">
        <v>475</v>
      </c>
      <c r="F97" t="s">
        <v>48</v>
      </c>
      <c r="G97">
        <v>1489</v>
      </c>
      <c r="H97">
        <v>1553</v>
      </c>
      <c r="I97">
        <v>1626</v>
      </c>
    </row>
    <row r="98" spans="1:47" x14ac:dyDescent="0.25">
      <c r="A98" t="str">
        <f t="shared" si="1"/>
        <v>Eisenstadt (Stadt)WohnbevölkerungInsgesamt</v>
      </c>
      <c r="B98">
        <v>97</v>
      </c>
      <c r="C98">
        <v>101</v>
      </c>
      <c r="D98" t="s">
        <v>142</v>
      </c>
      <c r="E98" t="s">
        <v>42</v>
      </c>
      <c r="F98" t="s">
        <v>48</v>
      </c>
      <c r="G98">
        <v>11644</v>
      </c>
      <c r="H98">
        <v>11699</v>
      </c>
      <c r="I98">
        <v>11799</v>
      </c>
      <c r="J98">
        <v>12045</v>
      </c>
      <c r="K98">
        <v>12171</v>
      </c>
      <c r="L98">
        <v>12350</v>
      </c>
      <c r="M98">
        <v>12549</v>
      </c>
      <c r="N98">
        <v>12717</v>
      </c>
      <c r="O98">
        <v>12816</v>
      </c>
      <c r="P98">
        <v>12950</v>
      </c>
      <c r="Q98">
        <v>13112</v>
      </c>
      <c r="R98">
        <v>13351</v>
      </c>
      <c r="S98">
        <v>13485</v>
      </c>
      <c r="T98">
        <v>13664</v>
      </c>
      <c r="U98">
        <v>14226</v>
      </c>
      <c r="V98">
        <v>14339</v>
      </c>
      <c r="W98">
        <v>14476</v>
      </c>
      <c r="X98">
        <v>14637</v>
      </c>
      <c r="Y98">
        <v>14816</v>
      </c>
      <c r="Z98">
        <v>14895</v>
      </c>
      <c r="AA98">
        <v>15240</v>
      </c>
      <c r="AB98">
        <v>15729</v>
      </c>
    </row>
    <row r="99" spans="1:47" x14ac:dyDescent="0.25">
      <c r="A99" t="str">
        <f t="shared" si="1"/>
        <v>Rust (Stadt)ArbeitnehmereinkommenBrutto_Schnitt</v>
      </c>
      <c r="B99">
        <v>98</v>
      </c>
      <c r="C99">
        <v>102</v>
      </c>
      <c r="D99" t="s">
        <v>143</v>
      </c>
      <c r="E99" t="s">
        <v>43</v>
      </c>
      <c r="F99" t="s">
        <v>54</v>
      </c>
      <c r="G99">
        <v>23197.907999999999</v>
      </c>
      <c r="H99">
        <v>23021.7330051151</v>
      </c>
      <c r="I99">
        <v>24246.475568181799</v>
      </c>
      <c r="J99">
        <v>24867.789382871499</v>
      </c>
      <c r="K99">
        <v>25261.614292742899</v>
      </c>
      <c r="L99">
        <v>26364.440134474298</v>
      </c>
      <c r="M99">
        <v>26896.341168674699</v>
      </c>
      <c r="N99">
        <v>27190.178311057101</v>
      </c>
      <c r="O99">
        <v>27463.477587007001</v>
      </c>
      <c r="P99">
        <v>27945.254629629599</v>
      </c>
      <c r="Q99">
        <v>28816.604610849099</v>
      </c>
      <c r="R99">
        <v>30727.824147795</v>
      </c>
      <c r="S99">
        <v>30355.6052655889</v>
      </c>
      <c r="T99">
        <v>31475.321565995499</v>
      </c>
      <c r="U99">
        <v>33319.337299107101</v>
      </c>
      <c r="V99">
        <v>35129.378867924497</v>
      </c>
      <c r="W99">
        <v>34778.930841530098</v>
      </c>
      <c r="X99">
        <v>36762.4752159091</v>
      </c>
      <c r="Y99">
        <v>38304.516039604001</v>
      </c>
    </row>
    <row r="100" spans="1:47" x14ac:dyDescent="0.25">
      <c r="A100" t="str">
        <f t="shared" si="1"/>
        <v>Rust (Stadt)ArbeitnehmereinkommenBruttobezüge 1000 EUR</v>
      </c>
      <c r="B100">
        <v>99</v>
      </c>
      <c r="C100">
        <v>102</v>
      </c>
      <c r="D100" t="s">
        <v>143</v>
      </c>
      <c r="E100" t="s">
        <v>43</v>
      </c>
      <c r="F100" t="s">
        <v>55</v>
      </c>
      <c r="G100">
        <v>18094.36824</v>
      </c>
      <c r="H100">
        <v>18002.995210000001</v>
      </c>
      <c r="I100">
        <v>19203.20865</v>
      </c>
      <c r="J100">
        <v>19745.02477</v>
      </c>
      <c r="K100">
        <v>20537.692419999999</v>
      </c>
      <c r="L100">
        <v>21566.11203</v>
      </c>
      <c r="M100">
        <v>22323.963169999999</v>
      </c>
      <c r="N100">
        <v>22377.516749999999</v>
      </c>
      <c r="O100">
        <v>23673.517680000001</v>
      </c>
      <c r="P100">
        <v>24144.7</v>
      </c>
      <c r="Q100">
        <v>24436.48071</v>
      </c>
      <c r="R100">
        <v>25780.64446</v>
      </c>
      <c r="S100">
        <v>26287.954160000001</v>
      </c>
      <c r="T100">
        <v>28138.937480000001</v>
      </c>
      <c r="U100">
        <v>29854.126219999998</v>
      </c>
      <c r="V100">
        <v>31651.570360000002</v>
      </c>
      <c r="W100">
        <v>31822.721720000001</v>
      </c>
      <c r="X100">
        <v>32350.978190000002</v>
      </c>
      <c r="Y100">
        <v>34818.805079999998</v>
      </c>
    </row>
    <row r="101" spans="1:47" x14ac:dyDescent="0.25">
      <c r="A101" t="str">
        <f t="shared" si="1"/>
        <v>Rust (Stadt)ArbeitnehmereinkommenBruttobezüge Fälle</v>
      </c>
      <c r="B101">
        <v>100</v>
      </c>
      <c r="C101">
        <v>102</v>
      </c>
      <c r="D101" t="s">
        <v>143</v>
      </c>
      <c r="E101" t="s">
        <v>43</v>
      </c>
      <c r="F101" t="s">
        <v>56</v>
      </c>
      <c r="G101">
        <v>780</v>
      </c>
      <c r="H101">
        <v>782</v>
      </c>
      <c r="I101">
        <v>792</v>
      </c>
      <c r="J101">
        <v>794</v>
      </c>
      <c r="K101">
        <v>813</v>
      </c>
      <c r="L101">
        <v>818</v>
      </c>
      <c r="M101">
        <v>830</v>
      </c>
      <c r="N101">
        <v>823</v>
      </c>
      <c r="O101">
        <v>862</v>
      </c>
      <c r="P101">
        <v>864</v>
      </c>
      <c r="Q101">
        <v>848</v>
      </c>
      <c r="R101">
        <v>839</v>
      </c>
      <c r="S101">
        <v>866</v>
      </c>
      <c r="T101">
        <v>894</v>
      </c>
      <c r="U101">
        <v>896</v>
      </c>
      <c r="V101">
        <v>901</v>
      </c>
      <c r="W101">
        <v>915</v>
      </c>
      <c r="X101">
        <v>880</v>
      </c>
      <c r="Y101">
        <v>909</v>
      </c>
    </row>
    <row r="102" spans="1:47" x14ac:dyDescent="0.25">
      <c r="A102" t="str">
        <f t="shared" si="1"/>
        <v>Rust (Stadt)ArbeitnehmereinkommenLohnsteuer 1000 EUR</v>
      </c>
      <c r="B102">
        <v>101</v>
      </c>
      <c r="C102">
        <v>102</v>
      </c>
      <c r="D102" t="s">
        <v>143</v>
      </c>
      <c r="E102" t="s">
        <v>43</v>
      </c>
      <c r="F102" t="s">
        <v>57</v>
      </c>
      <c r="G102">
        <v>2505.5841999999998</v>
      </c>
      <c r="H102">
        <v>2248.2657100000001</v>
      </c>
      <c r="I102">
        <v>2473.4170600000002</v>
      </c>
      <c r="J102">
        <v>2670.1543299999998</v>
      </c>
      <c r="K102">
        <v>2778.0023000000001</v>
      </c>
      <c r="L102">
        <v>2732.01046</v>
      </c>
      <c r="M102">
        <v>2883.6668399999999</v>
      </c>
      <c r="N102">
        <v>2901.3029200000001</v>
      </c>
      <c r="O102">
        <v>3215.4092599999999</v>
      </c>
      <c r="P102">
        <v>3411.59006</v>
      </c>
      <c r="Q102">
        <v>3493.7065200000002</v>
      </c>
      <c r="R102">
        <v>3836.02358</v>
      </c>
      <c r="S102">
        <v>3397.58851</v>
      </c>
      <c r="T102">
        <v>3629.8651</v>
      </c>
      <c r="U102">
        <v>4065.6396300000001</v>
      </c>
      <c r="V102">
        <v>4229.40445</v>
      </c>
      <c r="W102">
        <v>4037.6060000000002</v>
      </c>
      <c r="X102">
        <v>4262.8115799999996</v>
      </c>
      <c r="Y102">
        <v>4550.5289599999996</v>
      </c>
    </row>
    <row r="103" spans="1:47" x14ac:dyDescent="0.25">
      <c r="A103" t="str">
        <f t="shared" si="1"/>
        <v>Rust (Stadt)ArbeitnehmereinkommenLohnsteuer Fälle</v>
      </c>
      <c r="B103">
        <v>102</v>
      </c>
      <c r="C103">
        <v>102</v>
      </c>
      <c r="D103" t="s">
        <v>143</v>
      </c>
      <c r="E103" t="s">
        <v>43</v>
      </c>
      <c r="F103" t="s">
        <v>58</v>
      </c>
      <c r="G103">
        <v>628</v>
      </c>
      <c r="H103">
        <v>610</v>
      </c>
      <c r="I103">
        <v>639</v>
      </c>
      <c r="J103">
        <v>640</v>
      </c>
      <c r="K103">
        <v>670</v>
      </c>
      <c r="L103">
        <v>659</v>
      </c>
      <c r="M103">
        <v>694</v>
      </c>
      <c r="N103">
        <v>666</v>
      </c>
      <c r="O103">
        <v>691</v>
      </c>
      <c r="P103">
        <v>708</v>
      </c>
      <c r="Q103">
        <v>689</v>
      </c>
      <c r="R103">
        <v>695</v>
      </c>
      <c r="S103">
        <v>712</v>
      </c>
      <c r="T103">
        <v>748</v>
      </c>
      <c r="U103">
        <v>767</v>
      </c>
      <c r="V103">
        <v>793</v>
      </c>
      <c r="W103">
        <v>811</v>
      </c>
      <c r="X103">
        <v>789</v>
      </c>
      <c r="Y103">
        <v>804</v>
      </c>
    </row>
    <row r="104" spans="1:47" x14ac:dyDescent="0.25">
      <c r="A104" t="str">
        <f t="shared" si="1"/>
        <v>Rust (Stadt)ArbeitnehmereinkommenNetto_Schnitt</v>
      </c>
      <c r="B104">
        <v>103</v>
      </c>
      <c r="C104">
        <v>102</v>
      </c>
      <c r="D104" t="s">
        <v>143</v>
      </c>
      <c r="E104" t="s">
        <v>43</v>
      </c>
      <c r="F104" t="s">
        <v>59</v>
      </c>
      <c r="G104">
        <v>16389.1395512821</v>
      </c>
      <c r="H104">
        <v>16497.435421994898</v>
      </c>
      <c r="I104">
        <v>17319.071174242399</v>
      </c>
      <c r="J104">
        <v>17624.921196473599</v>
      </c>
      <c r="K104">
        <v>17852.890282902801</v>
      </c>
      <c r="L104">
        <v>18973.6045721271</v>
      </c>
      <c r="M104">
        <v>19245.3236385542</v>
      </c>
      <c r="N104">
        <v>19411.818055893102</v>
      </c>
      <c r="O104">
        <v>19480.400359628798</v>
      </c>
      <c r="P104">
        <v>19620.466331018499</v>
      </c>
      <c r="Q104">
        <v>20169.638514150902</v>
      </c>
      <c r="R104">
        <v>21404.2283313468</v>
      </c>
      <c r="S104">
        <v>21728.8015011547</v>
      </c>
      <c r="T104">
        <v>22501.3169463087</v>
      </c>
      <c r="U104">
        <v>23659.007109375001</v>
      </c>
      <c r="V104">
        <v>25168.873451720301</v>
      </c>
      <c r="W104">
        <v>25094.348142076498</v>
      </c>
      <c r="X104">
        <v>26238.627852272701</v>
      </c>
      <c r="Y104">
        <v>27456.260495049501</v>
      </c>
    </row>
    <row r="105" spans="1:47" x14ac:dyDescent="0.25">
      <c r="A105" t="str">
        <f t="shared" si="1"/>
        <v>Rust (Stadt)ArbeitnehmereinkommenNettobezüge 1000 EUR</v>
      </c>
      <c r="B105">
        <v>104</v>
      </c>
      <c r="C105">
        <v>102</v>
      </c>
      <c r="D105" t="s">
        <v>143</v>
      </c>
      <c r="E105" t="s">
        <v>43</v>
      </c>
      <c r="F105" t="s">
        <v>60</v>
      </c>
      <c r="G105">
        <v>12783.528850000001</v>
      </c>
      <c r="H105">
        <v>12900.994500000001</v>
      </c>
      <c r="I105">
        <v>13716.704369999999</v>
      </c>
      <c r="J105">
        <v>13994.18743</v>
      </c>
      <c r="K105">
        <v>14514.399799999999</v>
      </c>
      <c r="L105">
        <v>15520.40854</v>
      </c>
      <c r="M105">
        <v>15973.618619999999</v>
      </c>
      <c r="N105">
        <v>15975.92626</v>
      </c>
      <c r="O105">
        <v>16792.10511</v>
      </c>
      <c r="P105">
        <v>16952.082910000001</v>
      </c>
      <c r="Q105">
        <v>17103.853459999998</v>
      </c>
      <c r="R105">
        <v>17958.147570000001</v>
      </c>
      <c r="S105">
        <v>18817.142100000001</v>
      </c>
      <c r="T105">
        <v>20116.177350000002</v>
      </c>
      <c r="U105">
        <v>21198.470369999999</v>
      </c>
      <c r="V105">
        <v>22677.154979999999</v>
      </c>
      <c r="W105">
        <v>22961.328549999998</v>
      </c>
      <c r="X105">
        <v>23089.99251</v>
      </c>
      <c r="Y105">
        <v>24957.74079</v>
      </c>
    </row>
    <row r="106" spans="1:47" x14ac:dyDescent="0.25">
      <c r="A106" t="str">
        <f t="shared" si="1"/>
        <v>Rust (Stadt)ArbeitnehmereinkommenSV-Beiträge 1000 EUR</v>
      </c>
      <c r="B106">
        <v>105</v>
      </c>
      <c r="C106">
        <v>102</v>
      </c>
      <c r="D106" t="s">
        <v>143</v>
      </c>
      <c r="E106" t="s">
        <v>43</v>
      </c>
      <c r="F106" t="s">
        <v>61</v>
      </c>
      <c r="G106">
        <v>2805.2551899999999</v>
      </c>
      <c r="H106">
        <v>2853.7350000000001</v>
      </c>
      <c r="I106">
        <v>3013.0872199999999</v>
      </c>
      <c r="J106">
        <v>3080.6830100000002</v>
      </c>
      <c r="K106">
        <v>3245.2903200000001</v>
      </c>
      <c r="L106">
        <v>3313.6930299999999</v>
      </c>
      <c r="M106">
        <v>3466.6777099999999</v>
      </c>
      <c r="N106">
        <v>3500.28757</v>
      </c>
      <c r="O106">
        <v>3666.0033100000001</v>
      </c>
      <c r="P106">
        <v>3781.0270300000002</v>
      </c>
      <c r="Q106">
        <v>3838.9207299999998</v>
      </c>
      <c r="R106">
        <v>3986.4733099999999</v>
      </c>
      <c r="S106">
        <v>4073.2235500000002</v>
      </c>
      <c r="T106">
        <v>4392.8950299999997</v>
      </c>
      <c r="U106">
        <v>4590.0162200000004</v>
      </c>
      <c r="V106">
        <v>4745.0109300000004</v>
      </c>
      <c r="W106">
        <v>4823.7871699999996</v>
      </c>
      <c r="X106">
        <v>4998.1741000000002</v>
      </c>
      <c r="Y106">
        <v>5310.5353299999997</v>
      </c>
    </row>
    <row r="107" spans="1:47" x14ac:dyDescent="0.25">
      <c r="A107" t="str">
        <f t="shared" si="1"/>
        <v>Rust (Stadt)ArbeitnehmereinkommenSV-Beiträge Fälle</v>
      </c>
      <c r="B107">
        <v>106</v>
      </c>
      <c r="C107">
        <v>102</v>
      </c>
      <c r="D107" t="s">
        <v>143</v>
      </c>
      <c r="E107" t="s">
        <v>43</v>
      </c>
      <c r="F107" t="s">
        <v>62</v>
      </c>
      <c r="G107">
        <v>754</v>
      </c>
      <c r="H107">
        <v>755</v>
      </c>
      <c r="I107">
        <v>763</v>
      </c>
      <c r="J107">
        <v>761</v>
      </c>
      <c r="K107">
        <v>783</v>
      </c>
      <c r="L107">
        <v>789</v>
      </c>
      <c r="M107">
        <v>799</v>
      </c>
      <c r="N107">
        <v>786</v>
      </c>
      <c r="O107">
        <v>821</v>
      </c>
      <c r="P107">
        <v>827</v>
      </c>
      <c r="Q107">
        <v>815</v>
      </c>
      <c r="R107">
        <v>815</v>
      </c>
      <c r="S107">
        <v>838</v>
      </c>
      <c r="T107">
        <v>858</v>
      </c>
      <c r="U107">
        <v>853</v>
      </c>
      <c r="V107">
        <v>870</v>
      </c>
      <c r="W107">
        <v>875</v>
      </c>
      <c r="X107">
        <v>850</v>
      </c>
      <c r="Y107">
        <v>867</v>
      </c>
    </row>
    <row r="108" spans="1:47" x14ac:dyDescent="0.25">
      <c r="A108" t="str">
        <f t="shared" si="1"/>
        <v>Rust (Stadt)ArbeitsloseFrauen</v>
      </c>
      <c r="B108">
        <v>107</v>
      </c>
      <c r="C108">
        <v>102</v>
      </c>
      <c r="D108" t="s">
        <v>143</v>
      </c>
      <c r="E108" t="s">
        <v>36</v>
      </c>
      <c r="F108" t="s">
        <v>47</v>
      </c>
      <c r="O108">
        <v>52</v>
      </c>
      <c r="P108">
        <v>4</v>
      </c>
      <c r="Q108">
        <v>44</v>
      </c>
      <c r="R108">
        <v>15</v>
      </c>
      <c r="S108">
        <v>50</v>
      </c>
      <c r="T108">
        <v>14</v>
      </c>
      <c r="U108">
        <v>51</v>
      </c>
      <c r="V108">
        <v>11</v>
      </c>
      <c r="W108">
        <v>46</v>
      </c>
      <c r="X108">
        <v>14</v>
      </c>
      <c r="Y108">
        <v>39</v>
      </c>
      <c r="Z108">
        <v>12</v>
      </c>
      <c r="AA108">
        <v>39</v>
      </c>
      <c r="AB108">
        <v>13</v>
      </c>
      <c r="AC108">
        <v>44</v>
      </c>
      <c r="AD108">
        <v>17</v>
      </c>
      <c r="AE108">
        <v>41</v>
      </c>
      <c r="AF108">
        <v>17</v>
      </c>
      <c r="AG108">
        <v>41</v>
      </c>
      <c r="AH108">
        <v>16</v>
      </c>
      <c r="AI108">
        <v>46</v>
      </c>
      <c r="AJ108">
        <v>16</v>
      </c>
      <c r="AK108">
        <v>41</v>
      </c>
      <c r="AL108">
        <v>14</v>
      </c>
      <c r="AM108">
        <v>41</v>
      </c>
      <c r="AN108">
        <v>29</v>
      </c>
      <c r="AO108">
        <v>47</v>
      </c>
      <c r="AP108">
        <v>19</v>
      </c>
      <c r="AQ108">
        <v>37</v>
      </c>
      <c r="AR108">
        <v>8</v>
      </c>
      <c r="AS108">
        <v>36</v>
      </c>
      <c r="AT108">
        <v>13</v>
      </c>
      <c r="AU108">
        <v>44</v>
      </c>
    </row>
    <row r="109" spans="1:47" x14ac:dyDescent="0.25">
      <c r="A109" t="str">
        <f t="shared" si="1"/>
        <v>Rust (Stadt)ArbeitsloseInsgesamt</v>
      </c>
      <c r="B109">
        <v>108</v>
      </c>
      <c r="C109">
        <v>102</v>
      </c>
      <c r="D109" t="s">
        <v>143</v>
      </c>
      <c r="E109" t="s">
        <v>36</v>
      </c>
      <c r="F109" t="s">
        <v>48</v>
      </c>
      <c r="O109">
        <v>106</v>
      </c>
      <c r="P109">
        <v>10</v>
      </c>
      <c r="Q109">
        <v>92</v>
      </c>
      <c r="R109">
        <v>33</v>
      </c>
      <c r="S109">
        <v>102</v>
      </c>
      <c r="T109">
        <v>27</v>
      </c>
      <c r="U109">
        <v>103</v>
      </c>
      <c r="V109">
        <v>22</v>
      </c>
      <c r="W109">
        <v>96</v>
      </c>
      <c r="X109">
        <v>27</v>
      </c>
      <c r="Y109">
        <v>101</v>
      </c>
      <c r="Z109">
        <v>30</v>
      </c>
      <c r="AA109">
        <v>99</v>
      </c>
      <c r="AB109">
        <v>28</v>
      </c>
      <c r="AC109">
        <v>98</v>
      </c>
      <c r="AD109">
        <v>28</v>
      </c>
      <c r="AE109">
        <v>92</v>
      </c>
      <c r="AF109">
        <v>31</v>
      </c>
      <c r="AG109">
        <v>100</v>
      </c>
      <c r="AH109">
        <v>28</v>
      </c>
      <c r="AI109">
        <v>102</v>
      </c>
      <c r="AJ109">
        <v>28</v>
      </c>
      <c r="AK109">
        <v>93</v>
      </c>
      <c r="AL109">
        <v>32</v>
      </c>
      <c r="AM109">
        <v>82</v>
      </c>
      <c r="AN109">
        <v>49</v>
      </c>
      <c r="AO109">
        <v>104</v>
      </c>
      <c r="AP109">
        <v>33</v>
      </c>
      <c r="AQ109">
        <v>72</v>
      </c>
      <c r="AR109">
        <v>20</v>
      </c>
      <c r="AS109">
        <v>76</v>
      </c>
      <c r="AT109">
        <v>32</v>
      </c>
      <c r="AU109">
        <v>89</v>
      </c>
    </row>
    <row r="110" spans="1:47" x14ac:dyDescent="0.25">
      <c r="A110" t="str">
        <f t="shared" si="1"/>
        <v>Rust (Stadt)ArbeitsloseMänner</v>
      </c>
      <c r="B110">
        <v>109</v>
      </c>
      <c r="C110">
        <v>102</v>
      </c>
      <c r="D110" t="s">
        <v>143</v>
      </c>
      <c r="E110" t="s">
        <v>36</v>
      </c>
      <c r="F110" t="s">
        <v>49</v>
      </c>
      <c r="O110">
        <v>54</v>
      </c>
      <c r="P110">
        <v>6</v>
      </c>
      <c r="Q110">
        <v>48</v>
      </c>
      <c r="R110">
        <v>18</v>
      </c>
      <c r="S110">
        <v>52</v>
      </c>
      <c r="T110">
        <v>13</v>
      </c>
      <c r="U110">
        <v>52</v>
      </c>
      <c r="V110">
        <v>11</v>
      </c>
      <c r="W110">
        <v>50</v>
      </c>
      <c r="X110">
        <v>13</v>
      </c>
      <c r="Y110">
        <v>62</v>
      </c>
      <c r="Z110">
        <v>18</v>
      </c>
      <c r="AA110">
        <v>60</v>
      </c>
      <c r="AB110">
        <v>15</v>
      </c>
      <c r="AC110">
        <v>54</v>
      </c>
      <c r="AD110">
        <v>11</v>
      </c>
      <c r="AE110">
        <v>51</v>
      </c>
      <c r="AF110">
        <v>14</v>
      </c>
      <c r="AG110">
        <v>59</v>
      </c>
      <c r="AH110">
        <v>12</v>
      </c>
      <c r="AI110">
        <v>56</v>
      </c>
      <c r="AJ110">
        <v>12</v>
      </c>
      <c r="AK110">
        <v>52</v>
      </c>
      <c r="AL110">
        <v>18</v>
      </c>
      <c r="AM110">
        <v>41</v>
      </c>
      <c r="AN110">
        <v>20</v>
      </c>
      <c r="AO110">
        <v>57</v>
      </c>
      <c r="AP110">
        <v>14</v>
      </c>
      <c r="AQ110">
        <v>35</v>
      </c>
      <c r="AR110">
        <v>12</v>
      </c>
      <c r="AS110">
        <v>40</v>
      </c>
      <c r="AT110">
        <v>19</v>
      </c>
      <c r="AU110">
        <v>45</v>
      </c>
    </row>
    <row r="111" spans="1:47" x14ac:dyDescent="0.25">
      <c r="A111" t="str">
        <f t="shared" si="1"/>
        <v>Rust (Stadt)arbeitslose AusländerFrauen</v>
      </c>
      <c r="B111">
        <v>110</v>
      </c>
      <c r="C111">
        <v>102</v>
      </c>
      <c r="D111" t="s">
        <v>143</v>
      </c>
      <c r="E111" t="s">
        <v>37</v>
      </c>
      <c r="F111" t="s">
        <v>47</v>
      </c>
      <c r="O111">
        <v>3</v>
      </c>
      <c r="P111">
        <v>0</v>
      </c>
      <c r="Q111">
        <v>3</v>
      </c>
      <c r="R111">
        <v>1</v>
      </c>
      <c r="S111">
        <v>7</v>
      </c>
      <c r="T111">
        <v>0</v>
      </c>
      <c r="U111">
        <v>5</v>
      </c>
      <c r="V111">
        <v>0</v>
      </c>
      <c r="W111">
        <v>7</v>
      </c>
      <c r="X111">
        <v>3</v>
      </c>
      <c r="Y111">
        <v>4</v>
      </c>
      <c r="Z111">
        <v>3</v>
      </c>
      <c r="AA111">
        <v>3</v>
      </c>
      <c r="AB111">
        <v>0</v>
      </c>
      <c r="AC111">
        <v>5</v>
      </c>
      <c r="AD111">
        <v>1</v>
      </c>
      <c r="AE111">
        <v>5</v>
      </c>
      <c r="AF111">
        <v>4</v>
      </c>
      <c r="AG111">
        <v>6</v>
      </c>
      <c r="AH111">
        <v>1</v>
      </c>
      <c r="AI111">
        <v>8</v>
      </c>
      <c r="AJ111">
        <v>0</v>
      </c>
      <c r="AK111">
        <v>4</v>
      </c>
      <c r="AL111">
        <v>0</v>
      </c>
      <c r="AM111">
        <v>5</v>
      </c>
      <c r="AN111">
        <v>5</v>
      </c>
      <c r="AO111">
        <v>5</v>
      </c>
      <c r="AP111">
        <v>3</v>
      </c>
      <c r="AQ111">
        <v>7</v>
      </c>
      <c r="AR111">
        <v>0</v>
      </c>
      <c r="AS111">
        <v>9</v>
      </c>
      <c r="AT111">
        <v>2</v>
      </c>
      <c r="AU111">
        <v>14</v>
      </c>
    </row>
    <row r="112" spans="1:47" x14ac:dyDescent="0.25">
      <c r="A112" t="str">
        <f t="shared" si="1"/>
        <v>Rust (Stadt)arbeitslose AusländerInsgesamt</v>
      </c>
      <c r="B112">
        <v>111</v>
      </c>
      <c r="C112">
        <v>102</v>
      </c>
      <c r="D112" t="s">
        <v>143</v>
      </c>
      <c r="E112" t="s">
        <v>37</v>
      </c>
      <c r="F112" t="s">
        <v>48</v>
      </c>
      <c r="O112">
        <v>11</v>
      </c>
      <c r="P112">
        <v>0</v>
      </c>
      <c r="Q112">
        <v>12</v>
      </c>
      <c r="R112">
        <v>2</v>
      </c>
      <c r="S112">
        <v>14</v>
      </c>
      <c r="T112">
        <v>0</v>
      </c>
      <c r="U112">
        <v>12</v>
      </c>
      <c r="V112">
        <v>0</v>
      </c>
      <c r="W112">
        <v>11</v>
      </c>
      <c r="X112">
        <v>4</v>
      </c>
      <c r="Y112">
        <v>8</v>
      </c>
      <c r="Z112">
        <v>6</v>
      </c>
      <c r="AA112">
        <v>11</v>
      </c>
      <c r="AB112">
        <v>2</v>
      </c>
      <c r="AC112">
        <v>8</v>
      </c>
      <c r="AD112">
        <v>3</v>
      </c>
      <c r="AE112">
        <v>8</v>
      </c>
      <c r="AF112">
        <v>4</v>
      </c>
      <c r="AG112">
        <v>10</v>
      </c>
      <c r="AH112">
        <v>1</v>
      </c>
      <c r="AI112">
        <v>14</v>
      </c>
      <c r="AJ112">
        <v>2</v>
      </c>
      <c r="AK112">
        <v>12</v>
      </c>
      <c r="AL112">
        <v>4</v>
      </c>
      <c r="AM112">
        <v>11</v>
      </c>
      <c r="AN112">
        <v>10</v>
      </c>
      <c r="AO112">
        <v>13</v>
      </c>
      <c r="AP112">
        <v>5</v>
      </c>
      <c r="AQ112">
        <v>11</v>
      </c>
      <c r="AR112">
        <v>2</v>
      </c>
      <c r="AS112">
        <v>14</v>
      </c>
      <c r="AT112">
        <v>6</v>
      </c>
      <c r="AU112">
        <v>23</v>
      </c>
    </row>
    <row r="113" spans="1:47" x14ac:dyDescent="0.25">
      <c r="A113" t="str">
        <f t="shared" si="1"/>
        <v>Rust (Stadt)arbeitslose AusländerMänner</v>
      </c>
      <c r="B113">
        <v>112</v>
      </c>
      <c r="C113">
        <v>102</v>
      </c>
      <c r="D113" t="s">
        <v>143</v>
      </c>
      <c r="E113" t="s">
        <v>37</v>
      </c>
      <c r="F113" t="s">
        <v>49</v>
      </c>
      <c r="O113">
        <v>8</v>
      </c>
      <c r="P113">
        <v>0</v>
      </c>
      <c r="Q113">
        <v>9</v>
      </c>
      <c r="R113">
        <v>1</v>
      </c>
      <c r="S113">
        <v>7</v>
      </c>
      <c r="T113">
        <v>0</v>
      </c>
      <c r="U113">
        <v>7</v>
      </c>
      <c r="V113">
        <v>0</v>
      </c>
      <c r="W113">
        <v>4</v>
      </c>
      <c r="X113">
        <v>1</v>
      </c>
      <c r="Y113">
        <v>4</v>
      </c>
      <c r="Z113">
        <v>3</v>
      </c>
      <c r="AA113">
        <v>8</v>
      </c>
      <c r="AB113">
        <v>2</v>
      </c>
      <c r="AC113">
        <v>3</v>
      </c>
      <c r="AD113">
        <v>2</v>
      </c>
      <c r="AE113">
        <v>3</v>
      </c>
      <c r="AF113">
        <v>0</v>
      </c>
      <c r="AG113">
        <v>4</v>
      </c>
      <c r="AI113">
        <v>6</v>
      </c>
      <c r="AJ113">
        <v>2</v>
      </c>
      <c r="AK113">
        <v>8</v>
      </c>
      <c r="AL113">
        <v>4</v>
      </c>
      <c r="AM113">
        <v>6</v>
      </c>
      <c r="AN113">
        <v>5</v>
      </c>
      <c r="AO113">
        <v>8</v>
      </c>
      <c r="AP113">
        <v>2</v>
      </c>
      <c r="AQ113">
        <v>4</v>
      </c>
      <c r="AR113">
        <v>2</v>
      </c>
      <c r="AS113">
        <v>5</v>
      </c>
      <c r="AT113">
        <v>4</v>
      </c>
      <c r="AU113">
        <v>9</v>
      </c>
    </row>
    <row r="114" spans="1:47" x14ac:dyDescent="0.25">
      <c r="A114" t="str">
        <f t="shared" si="1"/>
        <v>Rust (Stadt)ArbeitsstättenInsgesamt</v>
      </c>
      <c r="B114">
        <v>113</v>
      </c>
      <c r="C114">
        <v>102</v>
      </c>
      <c r="D114" t="s">
        <v>143</v>
      </c>
      <c r="E114" t="s">
        <v>476</v>
      </c>
      <c r="F114" t="s">
        <v>48</v>
      </c>
      <c r="G114">
        <v>240</v>
      </c>
      <c r="H114">
        <v>229</v>
      </c>
      <c r="I114">
        <v>232</v>
      </c>
    </row>
    <row r="115" spans="1:47" x14ac:dyDescent="0.25">
      <c r="A115" t="str">
        <f t="shared" si="1"/>
        <v>Rust (Stadt)Beschäftigte in den ArbeitsstättenInsgesamt</v>
      </c>
      <c r="B115">
        <v>114</v>
      </c>
      <c r="C115">
        <v>102</v>
      </c>
      <c r="D115" t="s">
        <v>143</v>
      </c>
      <c r="E115" t="s">
        <v>477</v>
      </c>
      <c r="F115" t="s">
        <v>48</v>
      </c>
      <c r="G115">
        <v>1001</v>
      </c>
      <c r="H115">
        <v>959</v>
      </c>
      <c r="I115">
        <v>969</v>
      </c>
    </row>
    <row r="116" spans="1:47" x14ac:dyDescent="0.25">
      <c r="A116" t="str">
        <f t="shared" si="1"/>
        <v>Rust (Stadt)GesamteinkommenBruttobezüge Gesamt</v>
      </c>
      <c r="B116">
        <v>115</v>
      </c>
      <c r="C116">
        <v>102</v>
      </c>
      <c r="D116" t="s">
        <v>143</v>
      </c>
      <c r="E116" t="s">
        <v>45</v>
      </c>
      <c r="F116" t="s">
        <v>63</v>
      </c>
      <c r="G116">
        <v>24873.769810000002</v>
      </c>
      <c r="H116">
        <v>25115.190060000001</v>
      </c>
      <c r="I116">
        <v>26714.723900000001</v>
      </c>
      <c r="J116">
        <v>27630.755939999999</v>
      </c>
      <c r="K116">
        <v>29717.034439999999</v>
      </c>
      <c r="L116">
        <v>31202.29751</v>
      </c>
      <c r="M116">
        <v>32557.395130000001</v>
      </c>
      <c r="N116">
        <v>32787.754930000003</v>
      </c>
      <c r="O116">
        <v>34713.021000000001</v>
      </c>
      <c r="P116">
        <v>36197.048770000001</v>
      </c>
      <c r="Q116">
        <v>37030.030169999998</v>
      </c>
      <c r="R116">
        <v>38427.171430000002</v>
      </c>
      <c r="S116">
        <v>39286.958809999996</v>
      </c>
      <c r="T116">
        <v>41356.874089999998</v>
      </c>
      <c r="U116">
        <v>43738.138270000003</v>
      </c>
      <c r="V116">
        <v>46185.333259999999</v>
      </c>
      <c r="W116">
        <v>47305.92699</v>
      </c>
      <c r="X116">
        <v>48931.623189999998</v>
      </c>
      <c r="Y116">
        <v>52131.045100000003</v>
      </c>
    </row>
    <row r="117" spans="1:47" x14ac:dyDescent="0.25">
      <c r="A117" t="str">
        <f t="shared" si="1"/>
        <v>Rust (Stadt)GesamteinkommenNettobezüge Gesamt</v>
      </c>
      <c r="B117">
        <v>116</v>
      </c>
      <c r="C117">
        <v>102</v>
      </c>
      <c r="D117" t="s">
        <v>143</v>
      </c>
      <c r="E117" t="s">
        <v>45</v>
      </c>
      <c r="F117" t="s">
        <v>64</v>
      </c>
      <c r="G117">
        <v>18565.579249999999</v>
      </c>
      <c r="H117">
        <v>18979.893820000001</v>
      </c>
      <c r="I117">
        <v>20097.105250000001</v>
      </c>
      <c r="J117">
        <v>20678.484250000001</v>
      </c>
      <c r="K117">
        <v>22221.461139999999</v>
      </c>
      <c r="L117">
        <v>23703.053049999999</v>
      </c>
      <c r="M117">
        <v>24614.964810000001</v>
      </c>
      <c r="N117">
        <v>24739.83842</v>
      </c>
      <c r="O117">
        <v>26010.196070000002</v>
      </c>
      <c r="P117">
        <v>26941.953099999999</v>
      </c>
      <c r="Q117">
        <v>27512.502090000002</v>
      </c>
      <c r="R117">
        <v>28353.47294</v>
      </c>
      <c r="S117">
        <v>29814.348620000001</v>
      </c>
      <c r="T117">
        <v>31261.31798</v>
      </c>
      <c r="U117">
        <v>32822.354169999999</v>
      </c>
      <c r="V117">
        <v>34832.84231</v>
      </c>
      <c r="W117">
        <v>35943.909679999997</v>
      </c>
      <c r="X117">
        <v>36934.662709999997</v>
      </c>
      <c r="Y117">
        <v>39454.279410000003</v>
      </c>
    </row>
    <row r="118" spans="1:47" x14ac:dyDescent="0.25">
      <c r="A118" t="str">
        <f t="shared" si="1"/>
        <v>Rust (Stadt)Pendler (Auspendler/-innen)Insgesamt</v>
      </c>
      <c r="B118">
        <v>117</v>
      </c>
      <c r="C118">
        <v>102</v>
      </c>
      <c r="D118" t="s">
        <v>143</v>
      </c>
      <c r="E118" t="s">
        <v>459</v>
      </c>
      <c r="F118" t="s">
        <v>48</v>
      </c>
      <c r="G118">
        <v>538</v>
      </c>
      <c r="H118">
        <v>556</v>
      </c>
      <c r="I118">
        <v>562</v>
      </c>
      <c r="J118">
        <v>549</v>
      </c>
      <c r="K118">
        <v>548</v>
      </c>
      <c r="L118">
        <v>553</v>
      </c>
      <c r="M118">
        <v>551</v>
      </c>
      <c r="N118">
        <v>540</v>
      </c>
      <c r="O118">
        <v>556</v>
      </c>
      <c r="P118">
        <v>595</v>
      </c>
      <c r="Q118">
        <v>600</v>
      </c>
      <c r="R118">
        <v>607</v>
      </c>
      <c r="S118">
        <v>617</v>
      </c>
    </row>
    <row r="119" spans="1:47" x14ac:dyDescent="0.25">
      <c r="A119" t="str">
        <f t="shared" si="1"/>
        <v>Rust (Stadt)Pendler ins AuslandInsgesamt</v>
      </c>
      <c r="B119">
        <v>118</v>
      </c>
      <c r="C119">
        <v>102</v>
      </c>
      <c r="D119" t="s">
        <v>143</v>
      </c>
      <c r="E119" t="s">
        <v>304</v>
      </c>
      <c r="F119" t="s">
        <v>48</v>
      </c>
      <c r="G119">
        <v>1</v>
      </c>
      <c r="H119">
        <v>1</v>
      </c>
      <c r="I119">
        <v>5</v>
      </c>
      <c r="J119">
        <v>2</v>
      </c>
      <c r="K119">
        <v>1</v>
      </c>
      <c r="L119">
        <v>2</v>
      </c>
      <c r="M119">
        <v>1</v>
      </c>
      <c r="N119">
        <v>1</v>
      </c>
      <c r="O119">
        <v>3</v>
      </c>
      <c r="P119">
        <v>4</v>
      </c>
      <c r="Q119">
        <v>3</v>
      </c>
      <c r="R119">
        <v>1</v>
      </c>
      <c r="S119">
        <v>1</v>
      </c>
    </row>
    <row r="120" spans="1:47" x14ac:dyDescent="0.25">
      <c r="A120" t="str">
        <f t="shared" si="1"/>
        <v>Rust (Stadt)Pendler zw. BundesländernInsgesamt</v>
      </c>
      <c r="B120">
        <v>119</v>
      </c>
      <c r="C120">
        <v>102</v>
      </c>
      <c r="D120" t="s">
        <v>143</v>
      </c>
      <c r="E120" t="s">
        <v>433</v>
      </c>
      <c r="F120" t="s">
        <v>48</v>
      </c>
      <c r="G120">
        <v>215</v>
      </c>
      <c r="H120">
        <v>216</v>
      </c>
      <c r="I120">
        <v>227</v>
      </c>
      <c r="J120">
        <v>213</v>
      </c>
      <c r="K120">
        <v>209</v>
      </c>
      <c r="L120">
        <v>214</v>
      </c>
      <c r="M120">
        <v>211</v>
      </c>
      <c r="N120">
        <v>206</v>
      </c>
      <c r="O120">
        <v>213</v>
      </c>
      <c r="P120">
        <v>227</v>
      </c>
      <c r="Q120">
        <v>232</v>
      </c>
      <c r="R120">
        <v>243</v>
      </c>
      <c r="S120">
        <v>233</v>
      </c>
    </row>
    <row r="121" spans="1:47" x14ac:dyDescent="0.25">
      <c r="A121" t="str">
        <f t="shared" si="1"/>
        <v>Rust (Stadt)Pendler zw. Gemeinden eines Pol. BezirkesInsgesamt</v>
      </c>
      <c r="B121">
        <v>120</v>
      </c>
      <c r="C121">
        <v>102</v>
      </c>
      <c r="D121" t="s">
        <v>143</v>
      </c>
      <c r="E121" t="s">
        <v>305</v>
      </c>
      <c r="F121" t="s">
        <v>48</v>
      </c>
      <c r="G121">
        <v>0</v>
      </c>
      <c r="H121">
        <v>0</v>
      </c>
      <c r="I121">
        <v>0</v>
      </c>
      <c r="J121">
        <v>0</v>
      </c>
      <c r="K121">
        <v>0</v>
      </c>
      <c r="L121">
        <v>0</v>
      </c>
      <c r="M121">
        <v>0</v>
      </c>
      <c r="N121">
        <v>0</v>
      </c>
      <c r="O121">
        <v>0</v>
      </c>
      <c r="P121">
        <v>0</v>
      </c>
      <c r="Q121">
        <v>0</v>
      </c>
      <c r="R121">
        <v>0</v>
      </c>
      <c r="S121">
        <v>0</v>
      </c>
    </row>
    <row r="122" spans="1:47" x14ac:dyDescent="0.25">
      <c r="A122" t="str">
        <f t="shared" si="1"/>
        <v>Rust (Stadt)Pendler zw. Pol. Bez. des BundeslandesInsgesamt</v>
      </c>
      <c r="B122">
        <v>121</v>
      </c>
      <c r="C122">
        <v>102</v>
      </c>
      <c r="D122" t="s">
        <v>143</v>
      </c>
      <c r="E122" t="s">
        <v>306</v>
      </c>
      <c r="F122" t="s">
        <v>48</v>
      </c>
      <c r="G122">
        <v>322</v>
      </c>
      <c r="H122">
        <v>339</v>
      </c>
      <c r="I122">
        <v>330</v>
      </c>
      <c r="J122">
        <v>334</v>
      </c>
      <c r="K122">
        <v>338</v>
      </c>
      <c r="L122">
        <v>337</v>
      </c>
      <c r="M122">
        <v>339</v>
      </c>
      <c r="N122">
        <v>333</v>
      </c>
      <c r="O122">
        <v>340</v>
      </c>
      <c r="P122">
        <v>364</v>
      </c>
      <c r="Q122">
        <v>365</v>
      </c>
      <c r="R122">
        <v>363</v>
      </c>
      <c r="S122">
        <v>383</v>
      </c>
    </row>
    <row r="123" spans="1:47" x14ac:dyDescent="0.25">
      <c r="A123" t="str">
        <f t="shared" si="1"/>
        <v>Rust (Stadt)PensionisteneinkommenBrutto_Schnitt</v>
      </c>
      <c r="B123">
        <v>122</v>
      </c>
      <c r="C123">
        <v>102</v>
      </c>
      <c r="D123" t="s">
        <v>143</v>
      </c>
      <c r="E123" t="s">
        <v>44</v>
      </c>
      <c r="F123" t="s">
        <v>54</v>
      </c>
      <c r="G123">
        <v>14867.1087061404</v>
      </c>
      <c r="H123">
        <v>15461.293152173899</v>
      </c>
      <c r="I123">
        <v>15914.2272245763</v>
      </c>
      <c r="J123">
        <v>16394.451496881498</v>
      </c>
      <c r="K123">
        <v>16998.781518518499</v>
      </c>
      <c r="L123">
        <v>17269.149605734801</v>
      </c>
      <c r="M123">
        <v>17797.272973913001</v>
      </c>
      <c r="N123">
        <v>18295.673427065001</v>
      </c>
      <c r="O123">
        <v>18838.742866894201</v>
      </c>
      <c r="P123">
        <v>19222.246842105302</v>
      </c>
      <c r="Q123">
        <v>20053.422707006401</v>
      </c>
      <c r="R123">
        <v>19978.715592417098</v>
      </c>
      <c r="S123">
        <v>20535.552369668301</v>
      </c>
      <c r="T123">
        <v>21216.591669341899</v>
      </c>
      <c r="U123">
        <v>21525.600077519401</v>
      </c>
      <c r="V123">
        <v>21888.197138554198</v>
      </c>
      <c r="W123">
        <v>23967.810015479899</v>
      </c>
      <c r="X123">
        <v>24455.228613569299</v>
      </c>
      <c r="Y123">
        <v>25384.516158357801</v>
      </c>
    </row>
    <row r="124" spans="1:47" x14ac:dyDescent="0.25">
      <c r="A124" t="str">
        <f t="shared" si="1"/>
        <v>Rust (Stadt)PensionisteneinkommenBruttobezüge 1000 EUR</v>
      </c>
      <c r="B124">
        <v>123</v>
      </c>
      <c r="C124">
        <v>102</v>
      </c>
      <c r="D124" t="s">
        <v>143</v>
      </c>
      <c r="E124" t="s">
        <v>44</v>
      </c>
      <c r="F124" t="s">
        <v>55</v>
      </c>
      <c r="G124">
        <v>6779.40157</v>
      </c>
      <c r="H124">
        <v>7112.1948499999999</v>
      </c>
      <c r="I124">
        <v>7511.5152500000004</v>
      </c>
      <c r="J124">
        <v>7885.73117</v>
      </c>
      <c r="K124">
        <v>9179.34202</v>
      </c>
      <c r="L124">
        <v>9636.1854800000001</v>
      </c>
      <c r="M124">
        <v>10233.43196</v>
      </c>
      <c r="N124">
        <v>10410.23818</v>
      </c>
      <c r="O124">
        <v>11039.50332</v>
      </c>
      <c r="P124">
        <v>12052.348770000001</v>
      </c>
      <c r="Q124">
        <v>12593.54946</v>
      </c>
      <c r="R124">
        <v>12646.526970000001</v>
      </c>
      <c r="S124">
        <v>12999.004650000001</v>
      </c>
      <c r="T124">
        <v>13217.936610000001</v>
      </c>
      <c r="U124">
        <v>13884.012049999999</v>
      </c>
      <c r="V124">
        <v>14533.7629</v>
      </c>
      <c r="W124">
        <v>15483.20527</v>
      </c>
      <c r="X124">
        <v>16580.645</v>
      </c>
      <c r="Y124">
        <v>17312.240020000001</v>
      </c>
    </row>
    <row r="125" spans="1:47" x14ac:dyDescent="0.25">
      <c r="A125" t="str">
        <f t="shared" si="1"/>
        <v>Rust (Stadt)PensionisteneinkommenBruttobezüge Fälle</v>
      </c>
      <c r="B125">
        <v>124</v>
      </c>
      <c r="C125">
        <v>102</v>
      </c>
      <c r="D125" t="s">
        <v>143</v>
      </c>
      <c r="E125" t="s">
        <v>44</v>
      </c>
      <c r="F125" t="s">
        <v>56</v>
      </c>
      <c r="G125">
        <v>456</v>
      </c>
      <c r="H125">
        <v>460</v>
      </c>
      <c r="I125">
        <v>472</v>
      </c>
      <c r="J125">
        <v>481</v>
      </c>
      <c r="K125">
        <v>540</v>
      </c>
      <c r="L125">
        <v>558</v>
      </c>
      <c r="M125">
        <v>575</v>
      </c>
      <c r="N125">
        <v>569</v>
      </c>
      <c r="O125">
        <v>586</v>
      </c>
      <c r="P125">
        <v>627</v>
      </c>
      <c r="Q125">
        <v>628</v>
      </c>
      <c r="R125">
        <v>633</v>
      </c>
      <c r="S125">
        <v>633</v>
      </c>
      <c r="T125">
        <v>623</v>
      </c>
      <c r="U125">
        <v>645</v>
      </c>
      <c r="V125">
        <v>664</v>
      </c>
      <c r="W125">
        <v>646</v>
      </c>
      <c r="X125">
        <v>678</v>
      </c>
      <c r="Y125">
        <v>682</v>
      </c>
    </row>
    <row r="126" spans="1:47" x14ac:dyDescent="0.25">
      <c r="A126" t="str">
        <f t="shared" si="1"/>
        <v>Rust (Stadt)PensionisteneinkommenLohnsteuer 1000 EUR</v>
      </c>
      <c r="B126">
        <v>125</v>
      </c>
      <c r="C126">
        <v>102</v>
      </c>
      <c r="D126" t="s">
        <v>143</v>
      </c>
      <c r="E126" t="s">
        <v>44</v>
      </c>
      <c r="F126" t="s">
        <v>57</v>
      </c>
      <c r="G126">
        <v>680.24404000000004</v>
      </c>
      <c r="H126">
        <v>666.45840999999996</v>
      </c>
      <c r="I126">
        <v>739.19611999999995</v>
      </c>
      <c r="J126">
        <v>792.84141999999997</v>
      </c>
      <c r="K126">
        <v>982.98693000000003</v>
      </c>
      <c r="L126">
        <v>934.12113999999997</v>
      </c>
      <c r="M126">
        <v>1040.96452</v>
      </c>
      <c r="N126">
        <v>1089.51088</v>
      </c>
      <c r="O126">
        <v>1230.96911</v>
      </c>
      <c r="P126">
        <v>1415.09556</v>
      </c>
      <c r="Q126">
        <v>1511.3356200000001</v>
      </c>
      <c r="R126">
        <v>1577.57368</v>
      </c>
      <c r="S126">
        <v>1314.40408</v>
      </c>
      <c r="T126">
        <v>1368.6251400000001</v>
      </c>
      <c r="U126">
        <v>1509.2727199999999</v>
      </c>
      <c r="V126">
        <v>1604.0320300000001</v>
      </c>
      <c r="W126">
        <v>1685.7672299999999</v>
      </c>
      <c r="X126">
        <v>1873.4246900000001</v>
      </c>
      <c r="Y126">
        <v>1898.77116</v>
      </c>
    </row>
    <row r="127" spans="1:47" x14ac:dyDescent="0.25">
      <c r="A127" t="str">
        <f t="shared" si="1"/>
        <v>Rust (Stadt)PensionisteneinkommenLohnsteuer Fälle</v>
      </c>
      <c r="B127">
        <v>126</v>
      </c>
      <c r="C127">
        <v>102</v>
      </c>
      <c r="D127" t="s">
        <v>143</v>
      </c>
      <c r="E127" t="s">
        <v>44</v>
      </c>
      <c r="F127" t="s">
        <v>58</v>
      </c>
      <c r="G127">
        <v>245</v>
      </c>
      <c r="H127">
        <v>232</v>
      </c>
      <c r="I127">
        <v>253</v>
      </c>
      <c r="J127">
        <v>276</v>
      </c>
      <c r="K127">
        <v>310</v>
      </c>
      <c r="L127">
        <v>294</v>
      </c>
      <c r="M127">
        <v>322</v>
      </c>
      <c r="N127">
        <v>323</v>
      </c>
      <c r="O127">
        <v>339</v>
      </c>
      <c r="P127">
        <v>375</v>
      </c>
      <c r="Q127">
        <v>388</v>
      </c>
      <c r="R127">
        <v>396</v>
      </c>
      <c r="S127">
        <v>412</v>
      </c>
      <c r="T127">
        <v>406</v>
      </c>
      <c r="U127">
        <v>425</v>
      </c>
      <c r="V127">
        <v>462</v>
      </c>
      <c r="W127">
        <v>485</v>
      </c>
      <c r="X127">
        <v>516</v>
      </c>
      <c r="Y127">
        <v>542</v>
      </c>
    </row>
    <row r="128" spans="1:47" x14ac:dyDescent="0.25">
      <c r="A128" t="str">
        <f t="shared" si="1"/>
        <v>Rust (Stadt)PensionisteneinkommenNetto_Schnitt</v>
      </c>
      <c r="B128">
        <v>127</v>
      </c>
      <c r="C128">
        <v>102</v>
      </c>
      <c r="D128" t="s">
        <v>143</v>
      </c>
      <c r="E128" t="s">
        <v>44</v>
      </c>
      <c r="F128" t="s">
        <v>59</v>
      </c>
      <c r="G128">
        <v>12679.935087719299</v>
      </c>
      <c r="H128">
        <v>13214.9985217391</v>
      </c>
      <c r="I128">
        <v>13517.798474576301</v>
      </c>
      <c r="J128">
        <v>13896.666985447</v>
      </c>
      <c r="K128">
        <v>14272.3358148148</v>
      </c>
      <c r="L128">
        <v>14664.237473118301</v>
      </c>
      <c r="M128">
        <v>15028.428156521701</v>
      </c>
      <c r="N128">
        <v>15402.3060808436</v>
      </c>
      <c r="O128">
        <v>15730.530648464201</v>
      </c>
      <c r="P128">
        <v>15932.8073205742</v>
      </c>
      <c r="Q128">
        <v>16574.2812579618</v>
      </c>
      <c r="R128">
        <v>16422.3149605055</v>
      </c>
      <c r="S128">
        <v>17373.1540600316</v>
      </c>
      <c r="T128">
        <v>17889.471316211901</v>
      </c>
      <c r="U128">
        <v>18021.525271317802</v>
      </c>
      <c r="V128">
        <v>18306.758027108401</v>
      </c>
      <c r="W128">
        <v>20096.874814241499</v>
      </c>
      <c r="X128">
        <v>20419.867551622399</v>
      </c>
      <c r="Y128">
        <v>21255.9217302053</v>
      </c>
    </row>
    <row r="129" spans="1:47" x14ac:dyDescent="0.25">
      <c r="A129" t="str">
        <f t="shared" si="1"/>
        <v>Rust (Stadt)PensionisteneinkommenNettobezüge 1000 EUR</v>
      </c>
      <c r="B129">
        <v>128</v>
      </c>
      <c r="C129">
        <v>102</v>
      </c>
      <c r="D129" t="s">
        <v>143</v>
      </c>
      <c r="E129" t="s">
        <v>44</v>
      </c>
      <c r="F129" t="s">
        <v>60</v>
      </c>
      <c r="G129">
        <v>5782.0504000000001</v>
      </c>
      <c r="H129">
        <v>6078.8993200000004</v>
      </c>
      <c r="I129">
        <v>6380.4008800000001</v>
      </c>
      <c r="J129">
        <v>6684.2968199999996</v>
      </c>
      <c r="K129">
        <v>7707.0613400000002</v>
      </c>
      <c r="L129">
        <v>8182.6445100000001</v>
      </c>
      <c r="M129">
        <v>8641.3461900000002</v>
      </c>
      <c r="N129">
        <v>8763.9121599999999</v>
      </c>
      <c r="O129">
        <v>9218.0909599999995</v>
      </c>
      <c r="P129">
        <v>9989.8701899999996</v>
      </c>
      <c r="Q129">
        <v>10408.64863</v>
      </c>
      <c r="R129">
        <v>10395.32537</v>
      </c>
      <c r="S129">
        <v>10997.20652</v>
      </c>
      <c r="T129">
        <v>11145.14063</v>
      </c>
      <c r="U129">
        <v>11623.8838</v>
      </c>
      <c r="V129">
        <v>12155.687330000001</v>
      </c>
      <c r="W129">
        <v>12982.58113</v>
      </c>
      <c r="X129">
        <v>13844.6702</v>
      </c>
      <c r="Y129">
        <v>14496.538619999999</v>
      </c>
    </row>
    <row r="130" spans="1:47" x14ac:dyDescent="0.25">
      <c r="A130" t="str">
        <f t="shared" si="1"/>
        <v>Rust (Stadt)PensionisteneinkommenSV-Beiträge 1000 EUR</v>
      </c>
      <c r="B130">
        <v>129</v>
      </c>
      <c r="C130">
        <v>102</v>
      </c>
      <c r="D130" t="s">
        <v>143</v>
      </c>
      <c r="E130" t="s">
        <v>44</v>
      </c>
      <c r="F130" t="s">
        <v>61</v>
      </c>
      <c r="G130">
        <v>317.10712999999998</v>
      </c>
      <c r="H130">
        <v>366.83712000000003</v>
      </c>
      <c r="I130">
        <v>391.91825</v>
      </c>
      <c r="J130">
        <v>408.59293000000002</v>
      </c>
      <c r="K130">
        <v>489.29374999999999</v>
      </c>
      <c r="L130">
        <v>519.41983000000005</v>
      </c>
      <c r="M130">
        <v>551.12125000000003</v>
      </c>
      <c r="N130">
        <v>556.81514000000004</v>
      </c>
      <c r="O130">
        <v>590.44325000000003</v>
      </c>
      <c r="P130">
        <v>647.38301999999999</v>
      </c>
      <c r="Q130">
        <v>673.56520999999998</v>
      </c>
      <c r="R130">
        <v>673.62792000000002</v>
      </c>
      <c r="S130">
        <v>687.39404999999999</v>
      </c>
      <c r="T130">
        <v>704.17084</v>
      </c>
      <c r="U130">
        <v>750.85553000000004</v>
      </c>
      <c r="V130">
        <v>774.04354000000001</v>
      </c>
      <c r="W130">
        <v>814.85690999999997</v>
      </c>
      <c r="X130">
        <v>862.55011000000002</v>
      </c>
      <c r="Y130">
        <v>916.93024000000003</v>
      </c>
    </row>
    <row r="131" spans="1:47" x14ac:dyDescent="0.25">
      <c r="A131" t="str">
        <f t="shared" ref="A131:A194" si="2">D131&amp;E131&amp;F131</f>
        <v>Rust (Stadt)PensionisteneinkommenSV-Beiträge Fälle</v>
      </c>
      <c r="B131">
        <v>130</v>
      </c>
      <c r="C131">
        <v>102</v>
      </c>
      <c r="D131" t="s">
        <v>143</v>
      </c>
      <c r="E131" t="s">
        <v>44</v>
      </c>
      <c r="F131" t="s">
        <v>62</v>
      </c>
      <c r="G131">
        <v>451</v>
      </c>
      <c r="H131">
        <v>452</v>
      </c>
      <c r="I131">
        <v>464</v>
      </c>
      <c r="J131">
        <v>472</v>
      </c>
      <c r="K131">
        <v>528</v>
      </c>
      <c r="L131">
        <v>546</v>
      </c>
      <c r="M131">
        <v>564</v>
      </c>
      <c r="N131">
        <v>557</v>
      </c>
      <c r="O131">
        <v>562</v>
      </c>
      <c r="P131">
        <v>599</v>
      </c>
      <c r="Q131">
        <v>600</v>
      </c>
      <c r="R131">
        <v>604</v>
      </c>
      <c r="S131">
        <v>608</v>
      </c>
      <c r="T131">
        <v>598</v>
      </c>
      <c r="U131">
        <v>616</v>
      </c>
      <c r="V131">
        <v>637</v>
      </c>
      <c r="W131">
        <v>622</v>
      </c>
      <c r="X131">
        <v>648</v>
      </c>
      <c r="Y131">
        <v>658</v>
      </c>
    </row>
    <row r="132" spans="1:47" x14ac:dyDescent="0.25">
      <c r="A132" t="str">
        <f t="shared" si="2"/>
        <v>Rust (Stadt)Unselbstständig BeschäftigteFrauen</v>
      </c>
      <c r="B132">
        <v>131</v>
      </c>
      <c r="C132">
        <v>102</v>
      </c>
      <c r="D132" t="s">
        <v>143</v>
      </c>
      <c r="E132" t="s">
        <v>38</v>
      </c>
      <c r="F132" t="s">
        <v>47</v>
      </c>
      <c r="O132">
        <v>289</v>
      </c>
      <c r="P132">
        <v>365</v>
      </c>
      <c r="Q132">
        <v>320</v>
      </c>
      <c r="R132">
        <v>369</v>
      </c>
      <c r="S132">
        <v>310</v>
      </c>
      <c r="T132">
        <v>372</v>
      </c>
      <c r="U132">
        <v>315</v>
      </c>
      <c r="V132">
        <v>364</v>
      </c>
      <c r="X132">
        <v>372</v>
      </c>
      <c r="Y132">
        <v>334</v>
      </c>
      <c r="Z132">
        <v>383</v>
      </c>
      <c r="AA132">
        <v>337</v>
      </c>
      <c r="AB132">
        <v>378</v>
      </c>
      <c r="AC132">
        <v>331</v>
      </c>
      <c r="AD132">
        <v>383</v>
      </c>
      <c r="AE132">
        <v>344</v>
      </c>
      <c r="AF132">
        <v>394</v>
      </c>
      <c r="AG132">
        <v>341</v>
      </c>
      <c r="AH132">
        <v>392</v>
      </c>
      <c r="AI132">
        <v>352</v>
      </c>
      <c r="AJ132">
        <v>400</v>
      </c>
      <c r="AK132">
        <v>361</v>
      </c>
      <c r="AL132">
        <v>401</v>
      </c>
      <c r="AM132">
        <v>364</v>
      </c>
      <c r="AN132">
        <v>382</v>
      </c>
      <c r="AO132">
        <v>350</v>
      </c>
      <c r="AP132">
        <v>405</v>
      </c>
      <c r="AQ132">
        <v>369</v>
      </c>
      <c r="AR132">
        <v>404</v>
      </c>
      <c r="AS132">
        <v>365</v>
      </c>
      <c r="AT132">
        <v>387</v>
      </c>
      <c r="AU132">
        <v>355</v>
      </c>
    </row>
    <row r="133" spans="1:47" x14ac:dyDescent="0.25">
      <c r="A133" t="str">
        <f t="shared" si="2"/>
        <v>Rust (Stadt)Unselbstständig BeschäftigteInsgesamt</v>
      </c>
      <c r="B133">
        <v>132</v>
      </c>
      <c r="C133">
        <v>102</v>
      </c>
      <c r="D133" t="s">
        <v>143</v>
      </c>
      <c r="E133" t="s">
        <v>38</v>
      </c>
      <c r="F133" t="s">
        <v>48</v>
      </c>
      <c r="O133">
        <v>628</v>
      </c>
      <c r="P133">
        <v>760</v>
      </c>
      <c r="Q133">
        <v>670</v>
      </c>
      <c r="R133">
        <v>751</v>
      </c>
      <c r="S133">
        <v>648</v>
      </c>
      <c r="T133">
        <v>751</v>
      </c>
      <c r="U133">
        <v>659</v>
      </c>
      <c r="V133">
        <v>750</v>
      </c>
      <c r="X133">
        <v>750</v>
      </c>
      <c r="Y133">
        <v>652</v>
      </c>
      <c r="Z133">
        <v>758</v>
      </c>
      <c r="AA133">
        <v>662</v>
      </c>
      <c r="AB133">
        <v>765</v>
      </c>
      <c r="AC133">
        <v>663</v>
      </c>
      <c r="AD133">
        <v>779</v>
      </c>
      <c r="AE133">
        <v>682</v>
      </c>
      <c r="AF133">
        <v>787</v>
      </c>
      <c r="AG133">
        <v>682</v>
      </c>
      <c r="AH133">
        <v>797</v>
      </c>
      <c r="AI133">
        <v>706</v>
      </c>
      <c r="AJ133">
        <v>818</v>
      </c>
      <c r="AK133">
        <v>726</v>
      </c>
      <c r="AL133">
        <v>812</v>
      </c>
      <c r="AM133">
        <v>733</v>
      </c>
      <c r="AN133">
        <v>791</v>
      </c>
      <c r="AO133">
        <v>719</v>
      </c>
      <c r="AP133">
        <v>817</v>
      </c>
      <c r="AQ133">
        <v>751</v>
      </c>
      <c r="AR133">
        <v>806</v>
      </c>
      <c r="AS133">
        <v>727</v>
      </c>
      <c r="AT133">
        <v>780</v>
      </c>
      <c r="AU133">
        <v>713</v>
      </c>
    </row>
    <row r="134" spans="1:47" x14ac:dyDescent="0.25">
      <c r="A134" t="str">
        <f t="shared" si="2"/>
        <v>Rust (Stadt)Unselbstständig BeschäftigteMänner</v>
      </c>
      <c r="B134">
        <v>133</v>
      </c>
      <c r="C134">
        <v>102</v>
      </c>
      <c r="D134" t="s">
        <v>143</v>
      </c>
      <c r="E134" t="s">
        <v>38</v>
      </c>
      <c r="F134" t="s">
        <v>49</v>
      </c>
      <c r="O134">
        <v>339</v>
      </c>
      <c r="P134">
        <v>395</v>
      </c>
      <c r="Q134">
        <v>350</v>
      </c>
      <c r="R134">
        <v>382</v>
      </c>
      <c r="S134">
        <v>338</v>
      </c>
      <c r="T134">
        <v>379</v>
      </c>
      <c r="U134">
        <v>344</v>
      </c>
      <c r="V134">
        <v>386</v>
      </c>
      <c r="X134">
        <v>378</v>
      </c>
      <c r="Y134">
        <v>318</v>
      </c>
      <c r="Z134">
        <v>375</v>
      </c>
      <c r="AA134">
        <v>325</v>
      </c>
      <c r="AB134">
        <v>387</v>
      </c>
      <c r="AC134">
        <v>332</v>
      </c>
      <c r="AD134">
        <v>396</v>
      </c>
      <c r="AE134">
        <v>338</v>
      </c>
      <c r="AF134">
        <v>393</v>
      </c>
      <c r="AG134">
        <v>341</v>
      </c>
      <c r="AH134">
        <v>405</v>
      </c>
      <c r="AI134">
        <v>354</v>
      </c>
      <c r="AJ134">
        <v>418</v>
      </c>
      <c r="AK134">
        <v>365</v>
      </c>
      <c r="AL134">
        <v>411</v>
      </c>
      <c r="AM134">
        <v>369</v>
      </c>
      <c r="AN134">
        <v>409</v>
      </c>
      <c r="AO134">
        <v>369</v>
      </c>
      <c r="AP134">
        <v>412</v>
      </c>
      <c r="AQ134">
        <v>382</v>
      </c>
      <c r="AR134">
        <v>402</v>
      </c>
      <c r="AS134">
        <v>362</v>
      </c>
      <c r="AT134">
        <v>393</v>
      </c>
      <c r="AU134">
        <v>358</v>
      </c>
    </row>
    <row r="135" spans="1:47" x14ac:dyDescent="0.25">
      <c r="A135" t="str">
        <f t="shared" si="2"/>
        <v>Rust (Stadt)Unselbstständig Beschäftigte GW mgfInsgesamt</v>
      </c>
      <c r="B135">
        <v>134</v>
      </c>
      <c r="C135">
        <v>102</v>
      </c>
      <c r="D135" t="s">
        <v>143</v>
      </c>
      <c r="E135" t="s">
        <v>450</v>
      </c>
      <c r="F135" t="s">
        <v>48</v>
      </c>
      <c r="G135">
        <v>614.72754325200003</v>
      </c>
      <c r="H135">
        <v>374.41307967199998</v>
      </c>
      <c r="I135">
        <v>615.68334318500001</v>
      </c>
      <c r="J135">
        <v>349.869355794</v>
      </c>
      <c r="K135">
        <v>596.07825755600004</v>
      </c>
      <c r="L135">
        <v>376.02793591</v>
      </c>
      <c r="M135">
        <v>561.29739516799998</v>
      </c>
      <c r="N135">
        <v>410.94957056099997</v>
      </c>
      <c r="O135">
        <v>640.45820350500003</v>
      </c>
      <c r="P135">
        <v>431.71133367200002</v>
      </c>
      <c r="Q135">
        <v>665.40259427599995</v>
      </c>
      <c r="R135">
        <v>405.42842282999999</v>
      </c>
      <c r="S135">
        <v>615.63478957899997</v>
      </c>
      <c r="T135">
        <v>391.59076932900001</v>
      </c>
    </row>
    <row r="136" spans="1:47" x14ac:dyDescent="0.25">
      <c r="A136" t="str">
        <f t="shared" si="2"/>
        <v>Rust (Stadt)Unselbstständig Beschäftigte GW ogfInsgesamt</v>
      </c>
      <c r="B136">
        <v>135</v>
      </c>
      <c r="C136">
        <v>102</v>
      </c>
      <c r="D136" t="s">
        <v>143</v>
      </c>
      <c r="E136" t="s">
        <v>449</v>
      </c>
      <c r="F136" t="s">
        <v>48</v>
      </c>
      <c r="G136">
        <v>537.50539001000004</v>
      </c>
      <c r="H136">
        <v>317.21932883900001</v>
      </c>
      <c r="I136">
        <v>541.47350501699998</v>
      </c>
      <c r="J136">
        <v>296.51715149699999</v>
      </c>
      <c r="K136">
        <v>512.95456744900002</v>
      </c>
      <c r="L136">
        <v>315.98858382399999</v>
      </c>
      <c r="M136">
        <v>494.80980339799999</v>
      </c>
      <c r="N136">
        <v>352.70929496799999</v>
      </c>
      <c r="O136">
        <v>563.20582316699995</v>
      </c>
      <c r="P136">
        <v>374.36815217600002</v>
      </c>
      <c r="Q136">
        <v>578.95152677800002</v>
      </c>
      <c r="R136">
        <v>344.32008724500002</v>
      </c>
      <c r="S136">
        <v>539.956485531</v>
      </c>
      <c r="T136">
        <v>340.63582539200002</v>
      </c>
    </row>
    <row r="137" spans="1:47" x14ac:dyDescent="0.25">
      <c r="A137" t="str">
        <f t="shared" si="2"/>
        <v>Rust (Stadt)UnternehmenInsgesamt</v>
      </c>
      <c r="B137">
        <v>136</v>
      </c>
      <c r="C137">
        <v>102</v>
      </c>
      <c r="D137" t="s">
        <v>143</v>
      </c>
      <c r="E137" t="s">
        <v>475</v>
      </c>
      <c r="F137" t="s">
        <v>48</v>
      </c>
      <c r="G137">
        <v>210</v>
      </c>
      <c r="H137">
        <v>207</v>
      </c>
      <c r="I137">
        <v>211</v>
      </c>
    </row>
    <row r="138" spans="1:47" x14ac:dyDescent="0.25">
      <c r="A138" t="str">
        <f t="shared" si="2"/>
        <v>Rust (Stadt)WohnbevölkerungInsgesamt</v>
      </c>
      <c r="B138">
        <v>137</v>
      </c>
      <c r="C138">
        <v>102</v>
      </c>
      <c r="D138" t="s">
        <v>143</v>
      </c>
      <c r="E138" t="s">
        <v>42</v>
      </c>
      <c r="F138" t="s">
        <v>48</v>
      </c>
      <c r="G138">
        <v>1730</v>
      </c>
      <c r="H138">
        <v>1730</v>
      </c>
      <c r="I138">
        <v>1761</v>
      </c>
      <c r="J138">
        <v>1797</v>
      </c>
      <c r="K138">
        <v>1803</v>
      </c>
      <c r="L138">
        <v>1815</v>
      </c>
      <c r="M138">
        <v>1814</v>
      </c>
      <c r="N138">
        <v>1873</v>
      </c>
      <c r="O138">
        <v>1875</v>
      </c>
      <c r="P138">
        <v>1888</v>
      </c>
      <c r="Q138">
        <v>1887</v>
      </c>
      <c r="R138">
        <v>1918</v>
      </c>
      <c r="S138">
        <v>1942</v>
      </c>
      <c r="T138">
        <v>1929</v>
      </c>
      <c r="U138">
        <v>1911</v>
      </c>
      <c r="V138">
        <v>1900</v>
      </c>
      <c r="W138">
        <v>1921</v>
      </c>
      <c r="X138">
        <v>1940</v>
      </c>
      <c r="Y138">
        <v>1980</v>
      </c>
      <c r="Z138">
        <v>2000</v>
      </c>
      <c r="AA138">
        <v>1984</v>
      </c>
      <c r="AB138">
        <v>1964</v>
      </c>
    </row>
    <row r="139" spans="1:47" x14ac:dyDescent="0.25">
      <c r="A139" t="str">
        <f t="shared" si="2"/>
        <v>Eisenstadt-UmgebungArbeitnehmereinkommenBrutto_Schnitt</v>
      </c>
      <c r="B139">
        <v>138</v>
      </c>
      <c r="C139">
        <v>103</v>
      </c>
      <c r="D139" t="s">
        <v>144</v>
      </c>
      <c r="E139" t="s">
        <v>43</v>
      </c>
      <c r="F139" t="s">
        <v>54</v>
      </c>
      <c r="G139">
        <v>26298.495540247</v>
      </c>
      <c r="H139">
        <v>27195.812808335198</v>
      </c>
      <c r="I139">
        <v>27892.352180842201</v>
      </c>
      <c r="J139">
        <v>28704.646018212399</v>
      </c>
      <c r="K139">
        <v>30107.091227920399</v>
      </c>
      <c r="L139">
        <v>30719.3898562377</v>
      </c>
      <c r="M139">
        <v>30980.8247503395</v>
      </c>
      <c r="N139">
        <v>31768.127598557101</v>
      </c>
      <c r="O139">
        <v>32782.555629057802</v>
      </c>
      <c r="P139">
        <v>33011.549549001698</v>
      </c>
      <c r="Q139">
        <v>33786.249238609402</v>
      </c>
      <c r="R139">
        <v>34842.5770780128</v>
      </c>
      <c r="S139">
        <v>35388.533438705803</v>
      </c>
      <c r="T139">
        <v>36094.799535599202</v>
      </c>
      <c r="U139">
        <v>37167.619272185402</v>
      </c>
      <c r="V139">
        <v>38709.619431818202</v>
      </c>
      <c r="W139">
        <v>39784.272818102902</v>
      </c>
      <c r="X139">
        <v>40663.404968433097</v>
      </c>
      <c r="Y139">
        <v>42748.697395657902</v>
      </c>
    </row>
    <row r="140" spans="1:47" x14ac:dyDescent="0.25">
      <c r="A140" t="str">
        <f t="shared" si="2"/>
        <v>Eisenstadt-UmgebungArbeitnehmereinkommenBruttobezüge 1000 EUR</v>
      </c>
      <c r="B140">
        <v>139</v>
      </c>
      <c r="C140">
        <v>103</v>
      </c>
      <c r="D140" t="s">
        <v>144</v>
      </c>
      <c r="E140" t="s">
        <v>43</v>
      </c>
      <c r="F140" t="s">
        <v>55</v>
      </c>
      <c r="G140">
        <v>460013.28399000003</v>
      </c>
      <c r="H140">
        <v>481583.45321000001</v>
      </c>
      <c r="I140">
        <v>504042.69626</v>
      </c>
      <c r="J140">
        <v>529572.01439000003</v>
      </c>
      <c r="K140">
        <v>564176.78252000001</v>
      </c>
      <c r="L140">
        <v>576940.86089000001</v>
      </c>
      <c r="M140">
        <v>593158.87066999997</v>
      </c>
      <c r="N140">
        <v>616460.51604999998</v>
      </c>
      <c r="O140">
        <v>641259.57065999997</v>
      </c>
      <c r="P140">
        <v>651449.91879999998</v>
      </c>
      <c r="Q140">
        <v>669609.67365999997</v>
      </c>
      <c r="R140">
        <v>698523.98525999999</v>
      </c>
      <c r="S140">
        <v>715343.81492999999</v>
      </c>
      <c r="T140">
        <v>739149.30489000003</v>
      </c>
      <c r="U140">
        <v>773160.81610000005</v>
      </c>
      <c r="V140">
        <v>810734.26937999995</v>
      </c>
      <c r="W140">
        <v>825444.09242999996</v>
      </c>
      <c r="X140">
        <v>850190.47108000005</v>
      </c>
      <c r="Y140">
        <v>913625.16073999996</v>
      </c>
    </row>
    <row r="141" spans="1:47" x14ac:dyDescent="0.25">
      <c r="A141" t="str">
        <f t="shared" si="2"/>
        <v>Eisenstadt-UmgebungArbeitnehmereinkommenBruttobezüge Fälle</v>
      </c>
      <c r="B141">
        <v>140</v>
      </c>
      <c r="C141">
        <v>103</v>
      </c>
      <c r="D141" t="s">
        <v>144</v>
      </c>
      <c r="E141" t="s">
        <v>43</v>
      </c>
      <c r="F141" t="s">
        <v>56</v>
      </c>
      <c r="G141">
        <v>17492</v>
      </c>
      <c r="H141">
        <v>17708</v>
      </c>
      <c r="I141">
        <v>18071</v>
      </c>
      <c r="J141">
        <v>18449</v>
      </c>
      <c r="K141">
        <v>18739</v>
      </c>
      <c r="L141">
        <v>18781</v>
      </c>
      <c r="M141">
        <v>19146</v>
      </c>
      <c r="N141">
        <v>19405</v>
      </c>
      <c r="O141">
        <v>19561</v>
      </c>
      <c r="P141">
        <v>19734</v>
      </c>
      <c r="Q141">
        <v>19819</v>
      </c>
      <c r="R141">
        <v>20048</v>
      </c>
      <c r="S141">
        <v>20214</v>
      </c>
      <c r="T141">
        <v>20478</v>
      </c>
      <c r="U141">
        <v>20802</v>
      </c>
      <c r="V141">
        <v>20944</v>
      </c>
      <c r="W141">
        <v>20748</v>
      </c>
      <c r="X141">
        <v>20908</v>
      </c>
      <c r="Y141">
        <v>21372</v>
      </c>
    </row>
    <row r="142" spans="1:47" x14ac:dyDescent="0.25">
      <c r="A142" t="str">
        <f t="shared" si="2"/>
        <v>Eisenstadt-UmgebungArbeitnehmereinkommenLohnsteuer 1000 EUR</v>
      </c>
      <c r="B142">
        <v>141</v>
      </c>
      <c r="C142">
        <v>103</v>
      </c>
      <c r="D142" t="s">
        <v>144</v>
      </c>
      <c r="E142" t="s">
        <v>43</v>
      </c>
      <c r="F142" t="s">
        <v>57</v>
      </c>
      <c r="G142">
        <v>69131.374689999997</v>
      </c>
      <c r="H142">
        <v>70354.550529999993</v>
      </c>
      <c r="I142">
        <v>75692.115260000006</v>
      </c>
      <c r="J142">
        <v>81044.400500000003</v>
      </c>
      <c r="K142">
        <v>89516.806719999993</v>
      </c>
      <c r="L142">
        <v>84261.105630000005</v>
      </c>
      <c r="M142">
        <v>87643.81611</v>
      </c>
      <c r="N142">
        <v>93520.507859999998</v>
      </c>
      <c r="O142">
        <v>99155.803629999995</v>
      </c>
      <c r="P142">
        <v>102396.39591000001</v>
      </c>
      <c r="Q142">
        <v>107446.87715</v>
      </c>
      <c r="R142">
        <v>114732.15422</v>
      </c>
      <c r="S142">
        <v>101898.19667999999</v>
      </c>
      <c r="T142">
        <v>106422.54643</v>
      </c>
      <c r="U142">
        <v>114269.65609</v>
      </c>
      <c r="V142">
        <v>118907.83769</v>
      </c>
      <c r="W142">
        <v>117697.11878</v>
      </c>
      <c r="X142">
        <v>124686.48573</v>
      </c>
      <c r="Y142">
        <v>131644.49737999999</v>
      </c>
    </row>
    <row r="143" spans="1:47" x14ac:dyDescent="0.25">
      <c r="A143" t="str">
        <f t="shared" si="2"/>
        <v>Eisenstadt-UmgebungArbeitnehmereinkommenLohnsteuer Fälle</v>
      </c>
      <c r="B143">
        <v>142</v>
      </c>
      <c r="C143">
        <v>103</v>
      </c>
      <c r="D143" t="s">
        <v>144</v>
      </c>
      <c r="E143" t="s">
        <v>43</v>
      </c>
      <c r="F143" t="s">
        <v>58</v>
      </c>
      <c r="G143">
        <v>14401</v>
      </c>
      <c r="H143">
        <v>14407</v>
      </c>
      <c r="I143">
        <v>14758</v>
      </c>
      <c r="J143">
        <v>15254</v>
      </c>
      <c r="K143">
        <v>15852</v>
      </c>
      <c r="L143">
        <v>15634</v>
      </c>
      <c r="M143">
        <v>15977</v>
      </c>
      <c r="N143">
        <v>16302</v>
      </c>
      <c r="O143">
        <v>16533</v>
      </c>
      <c r="P143">
        <v>16744</v>
      </c>
      <c r="Q143">
        <v>16906</v>
      </c>
      <c r="R143">
        <v>17238</v>
      </c>
      <c r="S143">
        <v>17352</v>
      </c>
      <c r="T143">
        <v>17677</v>
      </c>
      <c r="U143">
        <v>18141</v>
      </c>
      <c r="V143">
        <v>18530</v>
      </c>
      <c r="W143">
        <v>18417</v>
      </c>
      <c r="X143">
        <v>18614</v>
      </c>
      <c r="Y143">
        <v>19119</v>
      </c>
    </row>
    <row r="144" spans="1:47" x14ac:dyDescent="0.25">
      <c r="A144" t="str">
        <f t="shared" si="2"/>
        <v>Eisenstadt-UmgebungArbeitnehmereinkommenNetto_Schnitt</v>
      </c>
      <c r="B144">
        <v>143</v>
      </c>
      <c r="C144">
        <v>103</v>
      </c>
      <c r="D144" t="s">
        <v>144</v>
      </c>
      <c r="E144" t="s">
        <v>43</v>
      </c>
      <c r="F144" t="s">
        <v>59</v>
      </c>
      <c r="G144">
        <v>18273.2146484107</v>
      </c>
      <c r="H144">
        <v>19015.374743053999</v>
      </c>
      <c r="I144">
        <v>19394.683728626002</v>
      </c>
      <c r="J144">
        <v>19902.790155022001</v>
      </c>
      <c r="K144">
        <v>20758.5776343455</v>
      </c>
      <c r="L144">
        <v>21601.809936105601</v>
      </c>
      <c r="M144">
        <v>21704.509535673202</v>
      </c>
      <c r="N144">
        <v>22149.4879170317</v>
      </c>
      <c r="O144">
        <v>22787.270330249001</v>
      </c>
      <c r="P144">
        <v>22785.800052700899</v>
      </c>
      <c r="Q144">
        <v>23175.748978253199</v>
      </c>
      <c r="R144">
        <v>23824.5254000399</v>
      </c>
      <c r="S144">
        <v>24872.489523597498</v>
      </c>
      <c r="T144">
        <v>25279.019134681101</v>
      </c>
      <c r="U144">
        <v>25911.5474079415</v>
      </c>
      <c r="V144">
        <v>27074.687489973301</v>
      </c>
      <c r="W144">
        <v>28043.9382885097</v>
      </c>
      <c r="X144">
        <v>28425.029420317602</v>
      </c>
      <c r="Y144">
        <v>30054.101406045302</v>
      </c>
    </row>
    <row r="145" spans="1:47" x14ac:dyDescent="0.25">
      <c r="A145" t="str">
        <f t="shared" si="2"/>
        <v>Eisenstadt-UmgebungArbeitnehmereinkommenNettobezüge 1000 EUR</v>
      </c>
      <c r="B145">
        <v>144</v>
      </c>
      <c r="C145">
        <v>103</v>
      </c>
      <c r="D145" t="s">
        <v>144</v>
      </c>
      <c r="E145" t="s">
        <v>43</v>
      </c>
      <c r="F145" t="s">
        <v>60</v>
      </c>
      <c r="G145">
        <v>319635.07062999997</v>
      </c>
      <c r="H145">
        <v>336724.25595000002</v>
      </c>
      <c r="I145">
        <v>350481.32965999999</v>
      </c>
      <c r="J145">
        <v>367186.57556999999</v>
      </c>
      <c r="K145">
        <v>388994.98628999997</v>
      </c>
      <c r="L145">
        <v>405703.59240999998</v>
      </c>
      <c r="M145">
        <v>415554.53957000002</v>
      </c>
      <c r="N145">
        <v>429810.81303000002</v>
      </c>
      <c r="O145">
        <v>445741.79492999997</v>
      </c>
      <c r="P145">
        <v>449654.97824000003</v>
      </c>
      <c r="Q145">
        <v>459320.16899999999</v>
      </c>
      <c r="R145">
        <v>477634.08522000001</v>
      </c>
      <c r="S145">
        <v>502772.50322999997</v>
      </c>
      <c r="T145">
        <v>517663.75384000002</v>
      </c>
      <c r="U145">
        <v>539012.00918000005</v>
      </c>
      <c r="V145">
        <v>567052.25479000004</v>
      </c>
      <c r="W145">
        <v>581855.63161000004</v>
      </c>
      <c r="X145">
        <v>594310.51512</v>
      </c>
      <c r="Y145">
        <v>642316.25525000005</v>
      </c>
    </row>
    <row r="146" spans="1:47" x14ac:dyDescent="0.25">
      <c r="A146" t="str">
        <f t="shared" si="2"/>
        <v>Eisenstadt-UmgebungArbeitnehmereinkommenSV-Beiträge 1000 EUR</v>
      </c>
      <c r="B146">
        <v>145</v>
      </c>
      <c r="C146">
        <v>103</v>
      </c>
      <c r="D146" t="s">
        <v>144</v>
      </c>
      <c r="E146" t="s">
        <v>43</v>
      </c>
      <c r="F146" t="s">
        <v>61</v>
      </c>
      <c r="G146">
        <v>71246.838669999997</v>
      </c>
      <c r="H146">
        <v>74504.646729999993</v>
      </c>
      <c r="I146">
        <v>77869.251340000003</v>
      </c>
      <c r="J146">
        <v>81341.038320000007</v>
      </c>
      <c r="K146">
        <v>85664.989509999999</v>
      </c>
      <c r="L146">
        <v>86976.162849999993</v>
      </c>
      <c r="M146">
        <v>89960.514989999996</v>
      </c>
      <c r="N146">
        <v>93129.195160000003</v>
      </c>
      <c r="O146">
        <v>96361.972099999999</v>
      </c>
      <c r="P146">
        <v>99398.544649999996</v>
      </c>
      <c r="Q146">
        <v>102842.62751000001</v>
      </c>
      <c r="R146">
        <v>106157.74582</v>
      </c>
      <c r="S146">
        <v>110673.11502</v>
      </c>
      <c r="T146">
        <v>115063.00462000001</v>
      </c>
      <c r="U146">
        <v>119879.15083</v>
      </c>
      <c r="V146">
        <v>124774.17690000001</v>
      </c>
      <c r="W146">
        <v>125891.34204</v>
      </c>
      <c r="X146">
        <v>131193.47023000001</v>
      </c>
      <c r="Y146">
        <v>139664.40810999999</v>
      </c>
    </row>
    <row r="147" spans="1:47" x14ac:dyDescent="0.25">
      <c r="A147" t="str">
        <f t="shared" si="2"/>
        <v>Eisenstadt-UmgebungArbeitnehmereinkommenSV-Beiträge Fälle</v>
      </c>
      <c r="B147">
        <v>146</v>
      </c>
      <c r="C147">
        <v>103</v>
      </c>
      <c r="D147" t="s">
        <v>144</v>
      </c>
      <c r="E147" t="s">
        <v>43</v>
      </c>
      <c r="F147" t="s">
        <v>62</v>
      </c>
      <c r="G147">
        <v>16919</v>
      </c>
      <c r="H147">
        <v>17119</v>
      </c>
      <c r="I147">
        <v>17483</v>
      </c>
      <c r="J147">
        <v>17788</v>
      </c>
      <c r="K147">
        <v>18085</v>
      </c>
      <c r="L147">
        <v>18074</v>
      </c>
      <c r="M147">
        <v>18354</v>
      </c>
      <c r="N147">
        <v>18603</v>
      </c>
      <c r="O147">
        <v>18725</v>
      </c>
      <c r="P147">
        <v>18892</v>
      </c>
      <c r="Q147">
        <v>18927</v>
      </c>
      <c r="R147">
        <v>19097</v>
      </c>
      <c r="S147">
        <v>19292</v>
      </c>
      <c r="T147">
        <v>19492</v>
      </c>
      <c r="U147">
        <v>19826</v>
      </c>
      <c r="V147">
        <v>19944</v>
      </c>
      <c r="W147">
        <v>19741</v>
      </c>
      <c r="X147">
        <v>19976</v>
      </c>
      <c r="Y147">
        <v>20420</v>
      </c>
    </row>
    <row r="148" spans="1:47" x14ac:dyDescent="0.25">
      <c r="A148" t="str">
        <f t="shared" si="2"/>
        <v>Eisenstadt-UmgebungArbeitsloseFrauen</v>
      </c>
      <c r="B148">
        <v>147</v>
      </c>
      <c r="C148">
        <v>103</v>
      </c>
      <c r="D148" t="s">
        <v>144</v>
      </c>
      <c r="E148" t="s">
        <v>36</v>
      </c>
      <c r="F148" t="s">
        <v>47</v>
      </c>
      <c r="O148">
        <v>480</v>
      </c>
      <c r="P148">
        <v>324</v>
      </c>
      <c r="Q148">
        <v>520</v>
      </c>
      <c r="R148">
        <v>378</v>
      </c>
      <c r="S148">
        <v>493</v>
      </c>
      <c r="T148">
        <v>393</v>
      </c>
      <c r="U148">
        <v>519</v>
      </c>
      <c r="V148">
        <v>446</v>
      </c>
      <c r="W148">
        <v>518</v>
      </c>
      <c r="X148">
        <v>458</v>
      </c>
      <c r="Y148">
        <v>567</v>
      </c>
      <c r="Z148">
        <v>480</v>
      </c>
      <c r="AA148">
        <v>638</v>
      </c>
      <c r="AB148">
        <v>469</v>
      </c>
      <c r="AC148">
        <v>654</v>
      </c>
      <c r="AD148">
        <v>542</v>
      </c>
      <c r="AE148">
        <v>672</v>
      </c>
      <c r="AF148">
        <v>560</v>
      </c>
      <c r="AG148">
        <v>669</v>
      </c>
      <c r="AH148">
        <v>534</v>
      </c>
      <c r="AI148">
        <v>633</v>
      </c>
      <c r="AJ148">
        <v>518</v>
      </c>
      <c r="AK148">
        <v>628</v>
      </c>
      <c r="AL148">
        <v>515</v>
      </c>
      <c r="AM148">
        <v>625</v>
      </c>
      <c r="AN148">
        <v>685</v>
      </c>
      <c r="AO148">
        <v>803</v>
      </c>
      <c r="AP148">
        <v>555</v>
      </c>
      <c r="AQ148">
        <v>604</v>
      </c>
      <c r="AR148">
        <v>463</v>
      </c>
      <c r="AS148">
        <v>569</v>
      </c>
      <c r="AT148">
        <v>462</v>
      </c>
      <c r="AU148">
        <v>576</v>
      </c>
    </row>
    <row r="149" spans="1:47" x14ac:dyDescent="0.25">
      <c r="A149" t="str">
        <f t="shared" si="2"/>
        <v>Eisenstadt-UmgebungArbeitsloseInsgesamt</v>
      </c>
      <c r="B149">
        <v>148</v>
      </c>
      <c r="C149">
        <v>103</v>
      </c>
      <c r="D149" t="s">
        <v>144</v>
      </c>
      <c r="E149" t="s">
        <v>36</v>
      </c>
      <c r="F149" t="s">
        <v>48</v>
      </c>
      <c r="O149">
        <v>1286</v>
      </c>
      <c r="P149">
        <v>641</v>
      </c>
      <c r="Q149">
        <v>1354</v>
      </c>
      <c r="R149">
        <v>796</v>
      </c>
      <c r="S149">
        <v>1407</v>
      </c>
      <c r="T149">
        <v>744</v>
      </c>
      <c r="U149">
        <v>1457</v>
      </c>
      <c r="V149">
        <v>876</v>
      </c>
      <c r="W149">
        <v>1412</v>
      </c>
      <c r="X149">
        <v>891</v>
      </c>
      <c r="Y149">
        <v>1543</v>
      </c>
      <c r="Z149">
        <v>962</v>
      </c>
      <c r="AA149">
        <v>1652</v>
      </c>
      <c r="AB149">
        <v>973</v>
      </c>
      <c r="AC149">
        <v>1690</v>
      </c>
      <c r="AD149">
        <v>1117</v>
      </c>
      <c r="AE149">
        <v>1711</v>
      </c>
      <c r="AF149">
        <v>1149</v>
      </c>
      <c r="AG149">
        <v>1718</v>
      </c>
      <c r="AH149">
        <v>1068</v>
      </c>
      <c r="AI149">
        <v>1570</v>
      </c>
      <c r="AJ149">
        <v>997</v>
      </c>
      <c r="AK149">
        <v>1511</v>
      </c>
      <c r="AL149">
        <v>954</v>
      </c>
      <c r="AM149">
        <v>1457</v>
      </c>
      <c r="AN149">
        <v>1307</v>
      </c>
      <c r="AO149">
        <v>1791</v>
      </c>
      <c r="AP149">
        <v>1030</v>
      </c>
      <c r="AQ149">
        <v>1374</v>
      </c>
      <c r="AR149">
        <v>891</v>
      </c>
      <c r="AS149">
        <v>1334</v>
      </c>
      <c r="AT149">
        <v>888</v>
      </c>
      <c r="AU149">
        <v>1372</v>
      </c>
    </row>
    <row r="150" spans="1:47" x14ac:dyDescent="0.25">
      <c r="A150" t="str">
        <f t="shared" si="2"/>
        <v>Eisenstadt-UmgebungArbeitsloseMänner</v>
      </c>
      <c r="B150">
        <v>149</v>
      </c>
      <c r="C150">
        <v>103</v>
      </c>
      <c r="D150" t="s">
        <v>144</v>
      </c>
      <c r="E150" t="s">
        <v>36</v>
      </c>
      <c r="F150" t="s">
        <v>49</v>
      </c>
      <c r="O150">
        <v>806</v>
      </c>
      <c r="P150">
        <v>317</v>
      </c>
      <c r="Q150">
        <v>834</v>
      </c>
      <c r="R150">
        <v>418</v>
      </c>
      <c r="S150">
        <v>914</v>
      </c>
      <c r="T150">
        <v>351</v>
      </c>
      <c r="U150">
        <v>938</v>
      </c>
      <c r="V150">
        <v>430</v>
      </c>
      <c r="W150">
        <v>894</v>
      </c>
      <c r="X150">
        <v>433</v>
      </c>
      <c r="Y150">
        <v>976</v>
      </c>
      <c r="Z150">
        <v>482</v>
      </c>
      <c r="AA150">
        <v>1014</v>
      </c>
      <c r="AB150">
        <v>504</v>
      </c>
      <c r="AC150">
        <v>1036</v>
      </c>
      <c r="AD150">
        <v>575</v>
      </c>
      <c r="AE150">
        <v>1039</v>
      </c>
      <c r="AF150">
        <v>589</v>
      </c>
      <c r="AG150">
        <v>1049</v>
      </c>
      <c r="AH150">
        <v>534</v>
      </c>
      <c r="AI150">
        <v>937</v>
      </c>
      <c r="AJ150">
        <v>479</v>
      </c>
      <c r="AK150">
        <v>883</v>
      </c>
      <c r="AL150">
        <v>439</v>
      </c>
      <c r="AM150">
        <v>832</v>
      </c>
      <c r="AN150">
        <v>622</v>
      </c>
      <c r="AO150">
        <v>988</v>
      </c>
      <c r="AP150">
        <v>475</v>
      </c>
      <c r="AQ150">
        <v>770</v>
      </c>
      <c r="AR150">
        <v>428</v>
      </c>
      <c r="AS150">
        <v>765</v>
      </c>
      <c r="AT150">
        <v>426</v>
      </c>
      <c r="AU150">
        <v>796</v>
      </c>
    </row>
    <row r="151" spans="1:47" x14ac:dyDescent="0.25">
      <c r="A151" t="str">
        <f t="shared" si="2"/>
        <v>Eisenstadt-Umgebungarbeitslose AusländerFrauen</v>
      </c>
      <c r="B151">
        <v>150</v>
      </c>
      <c r="C151">
        <v>103</v>
      </c>
      <c r="D151" t="s">
        <v>144</v>
      </c>
      <c r="E151" t="s">
        <v>37</v>
      </c>
      <c r="F151" t="s">
        <v>47</v>
      </c>
      <c r="O151">
        <v>56</v>
      </c>
      <c r="P151">
        <v>29</v>
      </c>
      <c r="Q151">
        <v>70</v>
      </c>
      <c r="R151">
        <v>40</v>
      </c>
      <c r="S151">
        <v>70</v>
      </c>
      <c r="T151">
        <v>50</v>
      </c>
      <c r="U151">
        <v>72</v>
      </c>
      <c r="V151">
        <v>50</v>
      </c>
      <c r="W151">
        <v>76</v>
      </c>
      <c r="X151">
        <v>52</v>
      </c>
      <c r="Y151">
        <v>84</v>
      </c>
      <c r="Z151">
        <v>59</v>
      </c>
      <c r="AA151">
        <v>93</v>
      </c>
      <c r="AB151">
        <v>60</v>
      </c>
      <c r="AC151">
        <v>112</v>
      </c>
      <c r="AD151">
        <v>68</v>
      </c>
      <c r="AE151">
        <v>99</v>
      </c>
      <c r="AF151">
        <v>68</v>
      </c>
      <c r="AG151">
        <v>107</v>
      </c>
      <c r="AH151">
        <v>67</v>
      </c>
      <c r="AI151">
        <v>111</v>
      </c>
      <c r="AJ151">
        <v>79</v>
      </c>
      <c r="AK151">
        <v>112</v>
      </c>
      <c r="AL151">
        <v>64</v>
      </c>
      <c r="AM151">
        <v>116</v>
      </c>
      <c r="AN151">
        <v>134</v>
      </c>
      <c r="AO151">
        <v>159</v>
      </c>
      <c r="AP151">
        <v>89</v>
      </c>
      <c r="AQ151">
        <v>136</v>
      </c>
      <c r="AR151">
        <v>77</v>
      </c>
      <c r="AS151">
        <v>143</v>
      </c>
      <c r="AT151">
        <v>94</v>
      </c>
      <c r="AU151">
        <v>177</v>
      </c>
    </row>
    <row r="152" spans="1:47" x14ac:dyDescent="0.25">
      <c r="A152" t="str">
        <f t="shared" si="2"/>
        <v>Eisenstadt-Umgebungarbeitslose AusländerInsgesamt</v>
      </c>
      <c r="B152">
        <v>151</v>
      </c>
      <c r="C152">
        <v>103</v>
      </c>
      <c r="D152" t="s">
        <v>144</v>
      </c>
      <c r="E152" t="s">
        <v>37</v>
      </c>
      <c r="F152" t="s">
        <v>48</v>
      </c>
      <c r="O152">
        <v>135</v>
      </c>
      <c r="P152">
        <v>59</v>
      </c>
      <c r="Q152">
        <v>184</v>
      </c>
      <c r="R152">
        <v>85</v>
      </c>
      <c r="S152">
        <v>204</v>
      </c>
      <c r="T152">
        <v>75</v>
      </c>
      <c r="U152">
        <v>204</v>
      </c>
      <c r="V152">
        <v>104</v>
      </c>
      <c r="W152">
        <v>182</v>
      </c>
      <c r="X152">
        <v>93</v>
      </c>
      <c r="Y152">
        <v>212</v>
      </c>
      <c r="Z152">
        <v>100</v>
      </c>
      <c r="AA152">
        <v>237</v>
      </c>
      <c r="AB152">
        <v>109</v>
      </c>
      <c r="AC152">
        <v>270</v>
      </c>
      <c r="AD152">
        <v>135</v>
      </c>
      <c r="AE152">
        <v>256</v>
      </c>
      <c r="AF152">
        <v>144</v>
      </c>
      <c r="AG152">
        <v>289</v>
      </c>
      <c r="AH152">
        <v>137</v>
      </c>
      <c r="AI152">
        <v>291</v>
      </c>
      <c r="AJ152">
        <v>131</v>
      </c>
      <c r="AK152">
        <v>282</v>
      </c>
      <c r="AL152">
        <v>121</v>
      </c>
      <c r="AM152">
        <v>271</v>
      </c>
      <c r="AN152">
        <v>236</v>
      </c>
      <c r="AO152">
        <v>374</v>
      </c>
      <c r="AP152">
        <v>158</v>
      </c>
      <c r="AQ152">
        <v>295</v>
      </c>
      <c r="AR152">
        <v>139</v>
      </c>
      <c r="AS152">
        <v>326</v>
      </c>
      <c r="AT152">
        <v>154</v>
      </c>
      <c r="AU152">
        <v>371</v>
      </c>
    </row>
    <row r="153" spans="1:47" x14ac:dyDescent="0.25">
      <c r="A153" t="str">
        <f t="shared" si="2"/>
        <v>Eisenstadt-Umgebungarbeitslose AusländerMänner</v>
      </c>
      <c r="B153">
        <v>152</v>
      </c>
      <c r="C153">
        <v>103</v>
      </c>
      <c r="D153" t="s">
        <v>144</v>
      </c>
      <c r="E153" t="s">
        <v>37</v>
      </c>
      <c r="F153" t="s">
        <v>49</v>
      </c>
      <c r="O153">
        <v>79</v>
      </c>
      <c r="P153">
        <v>30</v>
      </c>
      <c r="Q153">
        <v>114</v>
      </c>
      <c r="R153">
        <v>45</v>
      </c>
      <c r="S153">
        <v>134</v>
      </c>
      <c r="T153">
        <v>25</v>
      </c>
      <c r="U153">
        <v>132</v>
      </c>
      <c r="V153">
        <v>54</v>
      </c>
      <c r="W153">
        <v>106</v>
      </c>
      <c r="X153">
        <v>41</v>
      </c>
      <c r="Y153">
        <v>128</v>
      </c>
      <c r="Z153">
        <v>41</v>
      </c>
      <c r="AA153">
        <v>144</v>
      </c>
      <c r="AB153">
        <v>49</v>
      </c>
      <c r="AC153">
        <v>158</v>
      </c>
      <c r="AD153">
        <v>67</v>
      </c>
      <c r="AE153">
        <v>157</v>
      </c>
      <c r="AF153">
        <v>76</v>
      </c>
      <c r="AG153">
        <v>182</v>
      </c>
      <c r="AH153">
        <v>70</v>
      </c>
      <c r="AI153">
        <v>180</v>
      </c>
      <c r="AJ153">
        <v>52</v>
      </c>
      <c r="AK153">
        <v>170</v>
      </c>
      <c r="AL153">
        <v>57</v>
      </c>
      <c r="AM153">
        <v>155</v>
      </c>
      <c r="AN153">
        <v>102</v>
      </c>
      <c r="AO153">
        <v>215</v>
      </c>
      <c r="AP153">
        <v>69</v>
      </c>
      <c r="AQ153">
        <v>159</v>
      </c>
      <c r="AR153">
        <v>62</v>
      </c>
      <c r="AS153">
        <v>183</v>
      </c>
      <c r="AT153">
        <v>60</v>
      </c>
      <c r="AU153">
        <v>194</v>
      </c>
    </row>
    <row r="154" spans="1:47" x14ac:dyDescent="0.25">
      <c r="A154" t="str">
        <f t="shared" si="2"/>
        <v>Eisenstadt-UmgebungArbeitsstättenInsgesamt</v>
      </c>
      <c r="B154">
        <v>153</v>
      </c>
      <c r="C154">
        <v>103</v>
      </c>
      <c r="D154" t="s">
        <v>144</v>
      </c>
      <c r="E154" t="s">
        <v>476</v>
      </c>
      <c r="F154" t="s">
        <v>48</v>
      </c>
      <c r="G154">
        <v>3465</v>
      </c>
      <c r="H154">
        <v>3498</v>
      </c>
      <c r="I154">
        <v>3635</v>
      </c>
    </row>
    <row r="155" spans="1:47" x14ac:dyDescent="0.25">
      <c r="A155" t="str">
        <f t="shared" si="2"/>
        <v>Eisenstadt-UmgebungBeschäftigte in den ArbeitsstättenInsgesamt</v>
      </c>
      <c r="B155">
        <v>154</v>
      </c>
      <c r="C155">
        <v>103</v>
      </c>
      <c r="D155" t="s">
        <v>144</v>
      </c>
      <c r="E155" t="s">
        <v>477</v>
      </c>
      <c r="F155" t="s">
        <v>48</v>
      </c>
      <c r="G155">
        <v>12549</v>
      </c>
      <c r="H155">
        <v>12285</v>
      </c>
      <c r="I155">
        <v>12576</v>
      </c>
    </row>
    <row r="156" spans="1:47" x14ac:dyDescent="0.25">
      <c r="A156" t="str">
        <f t="shared" si="2"/>
        <v>Eisenstadt-UmgebungGesamteinkommenBruttobezüge Gesamt</v>
      </c>
      <c r="B156">
        <v>155</v>
      </c>
      <c r="C156">
        <v>103</v>
      </c>
      <c r="D156" t="s">
        <v>144</v>
      </c>
      <c r="E156" t="s">
        <v>45</v>
      </c>
      <c r="F156" t="s">
        <v>63</v>
      </c>
      <c r="G156">
        <v>620170.50598000002</v>
      </c>
      <c r="H156">
        <v>650694.67270999996</v>
      </c>
      <c r="I156">
        <v>682294.76176999998</v>
      </c>
      <c r="J156">
        <v>715343.58478999999</v>
      </c>
      <c r="K156">
        <v>760928.44285999995</v>
      </c>
      <c r="L156">
        <v>784830.04666999995</v>
      </c>
      <c r="M156">
        <v>812277.44275000005</v>
      </c>
      <c r="N156">
        <v>846069.49476999999</v>
      </c>
      <c r="O156">
        <v>885395.65734000003</v>
      </c>
      <c r="P156">
        <v>907379.26176000002</v>
      </c>
      <c r="Q156">
        <v>937355.76170999999</v>
      </c>
      <c r="R156">
        <v>972576.22502000001</v>
      </c>
      <c r="S156">
        <v>997686.00641999999</v>
      </c>
      <c r="T156">
        <v>1029212.29704</v>
      </c>
      <c r="U156">
        <v>1074669.0726999999</v>
      </c>
      <c r="V156">
        <v>1125983.0292799999</v>
      </c>
      <c r="W156">
        <v>1159086.1183800001</v>
      </c>
      <c r="X156">
        <v>1203479.4225099999</v>
      </c>
      <c r="Y156">
        <v>1285701.4679099999</v>
      </c>
    </row>
    <row r="157" spans="1:47" x14ac:dyDescent="0.25">
      <c r="A157" t="str">
        <f t="shared" si="2"/>
        <v>Eisenstadt-UmgebungGesamteinkommenNettobezüge Gesamt</v>
      </c>
      <c r="B157">
        <v>156</v>
      </c>
      <c r="C157">
        <v>103</v>
      </c>
      <c r="D157" t="s">
        <v>144</v>
      </c>
      <c r="E157" t="s">
        <v>45</v>
      </c>
      <c r="F157" t="s">
        <v>64</v>
      </c>
      <c r="G157">
        <v>454354.43183000002</v>
      </c>
      <c r="H157">
        <v>479483.55695</v>
      </c>
      <c r="I157">
        <v>499853.66765999998</v>
      </c>
      <c r="J157">
        <v>521825.73220000003</v>
      </c>
      <c r="K157">
        <v>551682.68894000002</v>
      </c>
      <c r="L157">
        <v>579970.13700999995</v>
      </c>
      <c r="M157">
        <v>598086.97150999994</v>
      </c>
      <c r="N157">
        <v>619835.11199</v>
      </c>
      <c r="O157">
        <v>646027.55327000003</v>
      </c>
      <c r="P157">
        <v>658520.35846000002</v>
      </c>
      <c r="Q157">
        <v>676883.02896000003</v>
      </c>
      <c r="R157">
        <v>699319.55331999995</v>
      </c>
      <c r="S157">
        <v>737483.44915</v>
      </c>
      <c r="T157">
        <v>757905.43732000003</v>
      </c>
      <c r="U157">
        <v>787231.14232999994</v>
      </c>
      <c r="V157">
        <v>824808.62430999998</v>
      </c>
      <c r="W157">
        <v>856931.84256999998</v>
      </c>
      <c r="X157">
        <v>883889.72895999998</v>
      </c>
      <c r="Y157">
        <v>948510.65795999998</v>
      </c>
    </row>
    <row r="158" spans="1:47" x14ac:dyDescent="0.25">
      <c r="A158" t="str">
        <f t="shared" si="2"/>
        <v>Eisenstadt-UmgebungPendler (Auspendler/-innen)Insgesamt</v>
      </c>
      <c r="B158">
        <v>157</v>
      </c>
      <c r="C158">
        <v>103</v>
      </c>
      <c r="D158" t="s">
        <v>144</v>
      </c>
      <c r="E158" t="s">
        <v>459</v>
      </c>
      <c r="F158" t="s">
        <v>48</v>
      </c>
      <c r="G158">
        <v>15243</v>
      </c>
      <c r="H158">
        <v>15351</v>
      </c>
      <c r="I158">
        <v>15605</v>
      </c>
      <c r="J158">
        <v>15594</v>
      </c>
      <c r="K158">
        <v>15747</v>
      </c>
      <c r="L158">
        <v>15906</v>
      </c>
      <c r="M158">
        <v>15957</v>
      </c>
      <c r="N158">
        <v>16206</v>
      </c>
      <c r="O158">
        <v>16508</v>
      </c>
      <c r="P158">
        <v>16807</v>
      </c>
      <c r="Q158">
        <v>16980</v>
      </c>
      <c r="R158">
        <v>16916</v>
      </c>
      <c r="S158">
        <v>17174</v>
      </c>
    </row>
    <row r="159" spans="1:47" x14ac:dyDescent="0.25">
      <c r="A159" t="str">
        <f t="shared" si="2"/>
        <v>Eisenstadt-UmgebungPendler ins AuslandInsgesamt</v>
      </c>
      <c r="B159">
        <v>158</v>
      </c>
      <c r="C159">
        <v>103</v>
      </c>
      <c r="D159" t="s">
        <v>144</v>
      </c>
      <c r="E159" t="s">
        <v>304</v>
      </c>
      <c r="F159" t="s">
        <v>48</v>
      </c>
      <c r="G159">
        <v>10</v>
      </c>
      <c r="H159">
        <v>19</v>
      </c>
      <c r="I159">
        <v>121</v>
      </c>
      <c r="J159">
        <v>24</v>
      </c>
      <c r="K159">
        <v>21</v>
      </c>
      <c r="L159">
        <v>38</v>
      </c>
      <c r="M159">
        <v>49</v>
      </c>
      <c r="N159">
        <v>36</v>
      </c>
      <c r="O159">
        <v>42</v>
      </c>
      <c r="P159">
        <v>37</v>
      </c>
      <c r="Q159">
        <v>43</v>
      </c>
      <c r="R159">
        <v>25</v>
      </c>
      <c r="S159">
        <v>39</v>
      </c>
    </row>
    <row r="160" spans="1:47" x14ac:dyDescent="0.25">
      <c r="A160" t="str">
        <f t="shared" si="2"/>
        <v>Eisenstadt-UmgebungPendler zw. BundesländernInsgesamt</v>
      </c>
      <c r="B160">
        <v>159</v>
      </c>
      <c r="C160">
        <v>103</v>
      </c>
      <c r="D160" t="s">
        <v>144</v>
      </c>
      <c r="E160" t="s">
        <v>433</v>
      </c>
      <c r="F160" t="s">
        <v>48</v>
      </c>
      <c r="G160">
        <v>7570</v>
      </c>
      <c r="H160">
        <v>7473</v>
      </c>
      <c r="I160">
        <v>7668</v>
      </c>
      <c r="J160">
        <v>7896</v>
      </c>
      <c r="K160">
        <v>7876</v>
      </c>
      <c r="L160">
        <v>8020</v>
      </c>
      <c r="M160">
        <v>8081</v>
      </c>
      <c r="N160">
        <v>8326</v>
      </c>
      <c r="O160">
        <v>8590</v>
      </c>
      <c r="P160">
        <v>8795</v>
      </c>
      <c r="Q160">
        <v>8937</v>
      </c>
      <c r="R160">
        <v>9079</v>
      </c>
      <c r="S160">
        <v>9227</v>
      </c>
    </row>
    <row r="161" spans="1:47" x14ac:dyDescent="0.25">
      <c r="A161" t="str">
        <f t="shared" si="2"/>
        <v>Eisenstadt-UmgebungPendler zw. Gemeinden eines Pol. BezirkesInsgesamt</v>
      </c>
      <c r="B161">
        <v>160</v>
      </c>
      <c r="C161">
        <v>103</v>
      </c>
      <c r="D161" t="s">
        <v>144</v>
      </c>
      <c r="E161" t="s">
        <v>305</v>
      </c>
      <c r="F161" t="s">
        <v>48</v>
      </c>
      <c r="G161">
        <v>1971</v>
      </c>
      <c r="H161">
        <v>1513</v>
      </c>
      <c r="I161">
        <v>1531</v>
      </c>
      <c r="J161">
        <v>1537</v>
      </c>
      <c r="K161">
        <v>1552</v>
      </c>
      <c r="L161">
        <v>1598</v>
      </c>
      <c r="M161">
        <v>1579</v>
      </c>
      <c r="N161">
        <v>1581</v>
      </c>
      <c r="O161">
        <v>1620</v>
      </c>
      <c r="P161">
        <v>1641</v>
      </c>
      <c r="Q161">
        <v>1714</v>
      </c>
      <c r="R161">
        <v>1628</v>
      </c>
      <c r="S161">
        <v>1624</v>
      </c>
    </row>
    <row r="162" spans="1:47" x14ac:dyDescent="0.25">
      <c r="A162" t="str">
        <f t="shared" si="2"/>
        <v>Eisenstadt-UmgebungPendler zw. Pol. Bez. des BundeslandesInsgesamt</v>
      </c>
      <c r="B162">
        <v>161</v>
      </c>
      <c r="C162">
        <v>103</v>
      </c>
      <c r="D162" t="s">
        <v>144</v>
      </c>
      <c r="E162" t="s">
        <v>306</v>
      </c>
      <c r="F162" t="s">
        <v>48</v>
      </c>
      <c r="G162">
        <v>5692</v>
      </c>
      <c r="H162">
        <v>6346</v>
      </c>
      <c r="I162">
        <v>6285</v>
      </c>
      <c r="J162">
        <v>6137</v>
      </c>
      <c r="K162">
        <v>6298</v>
      </c>
      <c r="L162">
        <v>6250</v>
      </c>
      <c r="M162">
        <v>6248</v>
      </c>
      <c r="N162">
        <v>6263</v>
      </c>
      <c r="O162">
        <v>6256</v>
      </c>
      <c r="P162">
        <v>6334</v>
      </c>
      <c r="Q162">
        <v>6286</v>
      </c>
      <c r="R162">
        <v>6184</v>
      </c>
      <c r="S162">
        <v>6284</v>
      </c>
    </row>
    <row r="163" spans="1:47" x14ac:dyDescent="0.25">
      <c r="A163" t="str">
        <f t="shared" si="2"/>
        <v>Eisenstadt-UmgebungPensionisteneinkommenBrutto_Schnitt</v>
      </c>
      <c r="B163">
        <v>162</v>
      </c>
      <c r="C163">
        <v>103</v>
      </c>
      <c r="D163" t="s">
        <v>144</v>
      </c>
      <c r="E163" t="s">
        <v>44</v>
      </c>
      <c r="F163" t="s">
        <v>54</v>
      </c>
      <c r="G163">
        <v>15861.8621362781</v>
      </c>
      <c r="H163">
        <v>16339.248260869599</v>
      </c>
      <c r="I163">
        <v>17065.779369076099</v>
      </c>
      <c r="J163">
        <v>17733.063230240601</v>
      </c>
      <c r="K163">
        <v>18420.715320662901</v>
      </c>
      <c r="L163">
        <v>19103.950172762401</v>
      </c>
      <c r="M163">
        <v>19735.078094208799</v>
      </c>
      <c r="N163">
        <v>20335.575123549701</v>
      </c>
      <c r="O163">
        <v>20927.146123778501</v>
      </c>
      <c r="P163">
        <v>21550.1299225328</v>
      </c>
      <c r="Q163">
        <v>22180.936794797399</v>
      </c>
      <c r="R163">
        <v>22630.242754748098</v>
      </c>
      <c r="S163">
        <v>23167.489250020499</v>
      </c>
      <c r="T163">
        <v>23668.950807833498</v>
      </c>
      <c r="U163">
        <v>24332.842918247101</v>
      </c>
      <c r="V163">
        <v>25246.156795066901</v>
      </c>
      <c r="W163">
        <v>26749.140218872799</v>
      </c>
      <c r="X163">
        <v>27728.510433247</v>
      </c>
      <c r="Y163">
        <v>28579.484382056999</v>
      </c>
    </row>
    <row r="164" spans="1:47" x14ac:dyDescent="0.25">
      <c r="A164" t="str">
        <f t="shared" si="2"/>
        <v>Eisenstadt-UmgebungPensionisteneinkommenBruttobezüge 1000 EUR</v>
      </c>
      <c r="B164">
        <v>163</v>
      </c>
      <c r="C164">
        <v>103</v>
      </c>
      <c r="D164" t="s">
        <v>144</v>
      </c>
      <c r="E164" t="s">
        <v>44</v>
      </c>
      <c r="F164" t="s">
        <v>55</v>
      </c>
      <c r="G164">
        <v>160157.22198999999</v>
      </c>
      <c r="H164">
        <v>169111.21950000001</v>
      </c>
      <c r="I164">
        <v>178252.06550999999</v>
      </c>
      <c r="J164">
        <v>185771.5704</v>
      </c>
      <c r="K164">
        <v>196751.66034</v>
      </c>
      <c r="L164">
        <v>207889.18578</v>
      </c>
      <c r="M164">
        <v>219118.57208000001</v>
      </c>
      <c r="N164">
        <v>229608.97872000001</v>
      </c>
      <c r="O164">
        <v>244136.08668000001</v>
      </c>
      <c r="P164">
        <v>255929.34296000001</v>
      </c>
      <c r="Q164">
        <v>267746.08805000002</v>
      </c>
      <c r="R164">
        <v>274052.23976000003</v>
      </c>
      <c r="S164">
        <v>282342.19149</v>
      </c>
      <c r="T164">
        <v>290062.99215000001</v>
      </c>
      <c r="U164">
        <v>301508.25660000002</v>
      </c>
      <c r="V164">
        <v>315248.7599</v>
      </c>
      <c r="W164">
        <v>333642.02594999998</v>
      </c>
      <c r="X164">
        <v>353288.95143000002</v>
      </c>
      <c r="Y164">
        <v>372076.30716999999</v>
      </c>
    </row>
    <row r="165" spans="1:47" x14ac:dyDescent="0.25">
      <c r="A165" t="str">
        <f t="shared" si="2"/>
        <v>Eisenstadt-UmgebungPensionisteneinkommenBruttobezüge Fälle</v>
      </c>
      <c r="B165">
        <v>164</v>
      </c>
      <c r="C165">
        <v>103</v>
      </c>
      <c r="D165" t="s">
        <v>144</v>
      </c>
      <c r="E165" t="s">
        <v>44</v>
      </c>
      <c r="F165" t="s">
        <v>56</v>
      </c>
      <c r="G165">
        <v>10097</v>
      </c>
      <c r="H165">
        <v>10350</v>
      </c>
      <c r="I165">
        <v>10445</v>
      </c>
      <c r="J165">
        <v>10476</v>
      </c>
      <c r="K165">
        <v>10681</v>
      </c>
      <c r="L165">
        <v>10882</v>
      </c>
      <c r="M165">
        <v>11103</v>
      </c>
      <c r="N165">
        <v>11291</v>
      </c>
      <c r="O165">
        <v>11666</v>
      </c>
      <c r="P165">
        <v>11876</v>
      </c>
      <c r="Q165">
        <v>12071</v>
      </c>
      <c r="R165">
        <v>12110</v>
      </c>
      <c r="S165">
        <v>12187</v>
      </c>
      <c r="T165">
        <v>12255</v>
      </c>
      <c r="U165">
        <v>12391</v>
      </c>
      <c r="V165">
        <v>12487</v>
      </c>
      <c r="W165">
        <v>12473</v>
      </c>
      <c r="X165">
        <v>12741</v>
      </c>
      <c r="Y165">
        <v>13019</v>
      </c>
    </row>
    <row r="166" spans="1:47" x14ac:dyDescent="0.25">
      <c r="A166" t="str">
        <f t="shared" si="2"/>
        <v>Eisenstadt-UmgebungPensionisteneinkommenLohnsteuer 1000 EUR</v>
      </c>
      <c r="B166">
        <v>165</v>
      </c>
      <c r="C166">
        <v>103</v>
      </c>
      <c r="D166" t="s">
        <v>144</v>
      </c>
      <c r="E166" t="s">
        <v>44</v>
      </c>
      <c r="F166" t="s">
        <v>57</v>
      </c>
      <c r="G166">
        <v>17875.539400000001</v>
      </c>
      <c r="H166">
        <v>17605.316719999999</v>
      </c>
      <c r="I166">
        <v>19589.41865</v>
      </c>
      <c r="J166">
        <v>21516.004730000001</v>
      </c>
      <c r="K166">
        <v>23696.769540000001</v>
      </c>
      <c r="L166">
        <v>22586.877860000001</v>
      </c>
      <c r="M166">
        <v>24976.747309999999</v>
      </c>
      <c r="N166">
        <v>27449.58282</v>
      </c>
      <c r="O166">
        <v>30948.896199999999</v>
      </c>
      <c r="P166">
        <v>33537.23227</v>
      </c>
      <c r="Q166">
        <v>36087.82086</v>
      </c>
      <c r="R166">
        <v>37925.025650000003</v>
      </c>
      <c r="S166">
        <v>32809.809029999997</v>
      </c>
      <c r="T166">
        <v>34570.541590000001</v>
      </c>
      <c r="U166">
        <v>37253.484660000002</v>
      </c>
      <c r="V166">
        <v>40784.142500000002</v>
      </c>
      <c r="W166">
        <v>40991.364379999999</v>
      </c>
      <c r="X166">
        <v>45159.417020000001</v>
      </c>
      <c r="Y166">
        <v>46380.839540000001</v>
      </c>
    </row>
    <row r="167" spans="1:47" x14ac:dyDescent="0.25">
      <c r="A167" t="str">
        <f t="shared" si="2"/>
        <v>Eisenstadt-UmgebungPensionisteneinkommenLohnsteuer Fälle</v>
      </c>
      <c r="B167">
        <v>166</v>
      </c>
      <c r="C167">
        <v>103</v>
      </c>
      <c r="D167" t="s">
        <v>144</v>
      </c>
      <c r="E167" t="s">
        <v>44</v>
      </c>
      <c r="F167" t="s">
        <v>58</v>
      </c>
      <c r="G167">
        <v>5639</v>
      </c>
      <c r="H167">
        <v>5511</v>
      </c>
      <c r="I167">
        <v>5894</v>
      </c>
      <c r="J167">
        <v>6446</v>
      </c>
      <c r="K167">
        <v>6635</v>
      </c>
      <c r="L167">
        <v>6520</v>
      </c>
      <c r="M167">
        <v>6885</v>
      </c>
      <c r="N167">
        <v>7207</v>
      </c>
      <c r="O167">
        <v>7667</v>
      </c>
      <c r="P167">
        <v>7979</v>
      </c>
      <c r="Q167">
        <v>8321</v>
      </c>
      <c r="R167">
        <v>8468</v>
      </c>
      <c r="S167">
        <v>8649</v>
      </c>
      <c r="T167">
        <v>8825</v>
      </c>
      <c r="U167">
        <v>9118</v>
      </c>
      <c r="V167">
        <v>9458</v>
      </c>
      <c r="W167">
        <v>9960</v>
      </c>
      <c r="X167">
        <v>10385</v>
      </c>
      <c r="Y167">
        <v>10801</v>
      </c>
    </row>
    <row r="168" spans="1:47" x14ac:dyDescent="0.25">
      <c r="A168" t="str">
        <f t="shared" si="2"/>
        <v>Eisenstadt-UmgebungPensionisteneinkommenNetto_Schnitt</v>
      </c>
      <c r="B168">
        <v>167</v>
      </c>
      <c r="C168">
        <v>103</v>
      </c>
      <c r="D168" t="s">
        <v>144</v>
      </c>
      <c r="E168" t="s">
        <v>44</v>
      </c>
      <c r="F168" t="s">
        <v>59</v>
      </c>
      <c r="G168">
        <v>13342.513736753501</v>
      </c>
      <c r="H168">
        <v>13793.169178744</v>
      </c>
      <c r="I168">
        <v>14300.846146481599</v>
      </c>
      <c r="J168">
        <v>14761.278792478</v>
      </c>
      <c r="K168">
        <v>15231.504788877401</v>
      </c>
      <c r="L168">
        <v>16014.201856276401</v>
      </c>
      <c r="M168">
        <v>16439.9200162118</v>
      </c>
      <c r="N168">
        <v>16829.713839341101</v>
      </c>
      <c r="O168">
        <v>17168.331762386399</v>
      </c>
      <c r="P168">
        <v>17587.182571572899</v>
      </c>
      <c r="Q168">
        <v>18023.5987043327</v>
      </c>
      <c r="R168">
        <v>18305.9841535921</v>
      </c>
      <c r="S168">
        <v>19259.124142118599</v>
      </c>
      <c r="T168">
        <v>19603.564543451699</v>
      </c>
      <c r="U168">
        <v>20032.211536599101</v>
      </c>
      <c r="V168">
        <v>20641.977217906599</v>
      </c>
      <c r="W168">
        <v>22053.7329399503</v>
      </c>
      <c r="X168">
        <v>22728.138595086701</v>
      </c>
      <c r="Y168">
        <v>23519.041609186599</v>
      </c>
    </row>
    <row r="169" spans="1:47" x14ac:dyDescent="0.25">
      <c r="A169" t="str">
        <f t="shared" si="2"/>
        <v>Eisenstadt-UmgebungPensionisteneinkommenNettobezüge 1000 EUR</v>
      </c>
      <c r="B169">
        <v>168</v>
      </c>
      <c r="C169">
        <v>103</v>
      </c>
      <c r="D169" t="s">
        <v>144</v>
      </c>
      <c r="E169" t="s">
        <v>44</v>
      </c>
      <c r="F169" t="s">
        <v>60</v>
      </c>
      <c r="G169">
        <v>134719.36120000001</v>
      </c>
      <c r="H169">
        <v>142759.30100000001</v>
      </c>
      <c r="I169">
        <v>149372.33799999999</v>
      </c>
      <c r="J169">
        <v>154639.15663000001</v>
      </c>
      <c r="K169">
        <v>162687.70264999999</v>
      </c>
      <c r="L169">
        <v>174266.54459999999</v>
      </c>
      <c r="M169">
        <v>182532.43194000001</v>
      </c>
      <c r="N169">
        <v>190024.29895999999</v>
      </c>
      <c r="O169">
        <v>200285.75834</v>
      </c>
      <c r="P169">
        <v>208865.38021999999</v>
      </c>
      <c r="Q169">
        <v>217562.85996</v>
      </c>
      <c r="R169">
        <v>221685.4681</v>
      </c>
      <c r="S169">
        <v>234710.94592</v>
      </c>
      <c r="T169">
        <v>240241.68348000001</v>
      </c>
      <c r="U169">
        <v>248219.13315000001</v>
      </c>
      <c r="V169">
        <v>257756.36952000001</v>
      </c>
      <c r="W169">
        <v>275076.21096</v>
      </c>
      <c r="X169">
        <v>289579.21383999998</v>
      </c>
      <c r="Y169">
        <v>306194.40270999999</v>
      </c>
    </row>
    <row r="170" spans="1:47" x14ac:dyDescent="0.25">
      <c r="A170" t="str">
        <f t="shared" si="2"/>
        <v>Eisenstadt-UmgebungPensionisteneinkommenSV-Beiträge 1000 EUR</v>
      </c>
      <c r="B170">
        <v>169</v>
      </c>
      <c r="C170">
        <v>103</v>
      </c>
      <c r="D170" t="s">
        <v>144</v>
      </c>
      <c r="E170" t="s">
        <v>44</v>
      </c>
      <c r="F170" t="s">
        <v>61</v>
      </c>
      <c r="G170">
        <v>7562.3213900000001</v>
      </c>
      <c r="H170">
        <v>8746.6017800000009</v>
      </c>
      <c r="I170">
        <v>9290.3088599999992</v>
      </c>
      <c r="J170">
        <v>9616.4090400000005</v>
      </c>
      <c r="K170">
        <v>10367.18815</v>
      </c>
      <c r="L170">
        <v>11035.76332</v>
      </c>
      <c r="M170">
        <v>11609.392830000001</v>
      </c>
      <c r="N170">
        <v>12135.096939999999</v>
      </c>
      <c r="O170">
        <v>12901.432140000001</v>
      </c>
      <c r="P170">
        <v>13526.73047</v>
      </c>
      <c r="Q170">
        <v>14095.407230000001</v>
      </c>
      <c r="R170">
        <v>14441.746010000001</v>
      </c>
      <c r="S170">
        <v>14821.436540000001</v>
      </c>
      <c r="T170">
        <v>15250.76708</v>
      </c>
      <c r="U170">
        <v>16035.638790000001</v>
      </c>
      <c r="V170">
        <v>16708.247879999999</v>
      </c>
      <c r="W170">
        <v>17574.45061</v>
      </c>
      <c r="X170">
        <v>18550.32057</v>
      </c>
      <c r="Y170">
        <v>19501.064920000001</v>
      </c>
    </row>
    <row r="171" spans="1:47" x14ac:dyDescent="0.25">
      <c r="A171" t="str">
        <f t="shared" si="2"/>
        <v>Eisenstadt-UmgebungPensionisteneinkommenSV-Beiträge Fälle</v>
      </c>
      <c r="B171">
        <v>170</v>
      </c>
      <c r="C171">
        <v>103</v>
      </c>
      <c r="D171" t="s">
        <v>144</v>
      </c>
      <c r="E171" t="s">
        <v>44</v>
      </c>
      <c r="F171" t="s">
        <v>62</v>
      </c>
      <c r="G171">
        <v>9911</v>
      </c>
      <c r="H171">
        <v>10116</v>
      </c>
      <c r="I171">
        <v>10220</v>
      </c>
      <c r="J171">
        <v>10254</v>
      </c>
      <c r="K171">
        <v>10448</v>
      </c>
      <c r="L171">
        <v>10648</v>
      </c>
      <c r="M171">
        <v>10838</v>
      </c>
      <c r="N171">
        <v>11012</v>
      </c>
      <c r="O171">
        <v>11184</v>
      </c>
      <c r="P171">
        <v>11350</v>
      </c>
      <c r="Q171">
        <v>11539</v>
      </c>
      <c r="R171">
        <v>11533</v>
      </c>
      <c r="S171">
        <v>11586</v>
      </c>
      <c r="T171">
        <v>11657</v>
      </c>
      <c r="U171">
        <v>11891</v>
      </c>
      <c r="V171">
        <v>12011</v>
      </c>
      <c r="W171">
        <v>12034</v>
      </c>
      <c r="X171">
        <v>12301</v>
      </c>
      <c r="Y171">
        <v>12618</v>
      </c>
    </row>
    <row r="172" spans="1:47" x14ac:dyDescent="0.25">
      <c r="A172" t="str">
        <f t="shared" si="2"/>
        <v>Eisenstadt-UmgebungUnselbstständig BeschäftigteFrauen</v>
      </c>
      <c r="B172">
        <v>171</v>
      </c>
      <c r="C172">
        <v>103</v>
      </c>
      <c r="D172" t="s">
        <v>144</v>
      </c>
      <c r="E172" t="s">
        <v>38</v>
      </c>
      <c r="F172" t="s">
        <v>47</v>
      </c>
      <c r="O172">
        <v>7862</v>
      </c>
      <c r="P172">
        <v>8302</v>
      </c>
      <c r="Q172">
        <v>7923</v>
      </c>
      <c r="R172">
        <v>8393</v>
      </c>
      <c r="S172">
        <v>8006</v>
      </c>
      <c r="T172">
        <v>8416</v>
      </c>
      <c r="U172">
        <v>8170</v>
      </c>
      <c r="V172">
        <v>8571</v>
      </c>
      <c r="X172">
        <v>8765</v>
      </c>
      <c r="Y172">
        <v>8401</v>
      </c>
      <c r="Z172">
        <v>8690</v>
      </c>
      <c r="AA172">
        <v>8349</v>
      </c>
      <c r="AB172">
        <v>8785</v>
      </c>
      <c r="AC172">
        <v>8374</v>
      </c>
      <c r="AD172">
        <v>8863</v>
      </c>
      <c r="AE172">
        <v>8355</v>
      </c>
      <c r="AF172">
        <v>8724</v>
      </c>
      <c r="AG172">
        <v>8487</v>
      </c>
      <c r="AH172">
        <v>8839</v>
      </c>
      <c r="AI172">
        <v>8586</v>
      </c>
      <c r="AJ172">
        <v>8958</v>
      </c>
      <c r="AK172">
        <v>8742</v>
      </c>
      <c r="AL172">
        <v>9133</v>
      </c>
      <c r="AM172">
        <v>8793</v>
      </c>
      <c r="AN172">
        <v>8914</v>
      </c>
      <c r="AO172">
        <v>8719</v>
      </c>
      <c r="AP172">
        <v>9094</v>
      </c>
      <c r="AQ172">
        <v>8892</v>
      </c>
      <c r="AR172">
        <v>9244</v>
      </c>
      <c r="AS172">
        <v>8760</v>
      </c>
      <c r="AT172">
        <v>9017</v>
      </c>
      <c r="AU172">
        <v>8751</v>
      </c>
    </row>
    <row r="173" spans="1:47" x14ac:dyDescent="0.25">
      <c r="A173" t="str">
        <f t="shared" si="2"/>
        <v>Eisenstadt-UmgebungUnselbstständig BeschäftigteInsgesamt</v>
      </c>
      <c r="B173">
        <v>172</v>
      </c>
      <c r="C173">
        <v>103</v>
      </c>
      <c r="D173" t="s">
        <v>144</v>
      </c>
      <c r="E173" t="s">
        <v>38</v>
      </c>
      <c r="F173" t="s">
        <v>48</v>
      </c>
      <c r="O173">
        <v>17121</v>
      </c>
      <c r="P173">
        <v>18381</v>
      </c>
      <c r="Q173">
        <v>17131</v>
      </c>
      <c r="R173">
        <v>18293</v>
      </c>
      <c r="S173">
        <v>17149</v>
      </c>
      <c r="T173">
        <v>18341</v>
      </c>
      <c r="U173">
        <v>17370</v>
      </c>
      <c r="V173">
        <v>18532</v>
      </c>
      <c r="X173">
        <v>18846</v>
      </c>
      <c r="Y173">
        <v>17613</v>
      </c>
      <c r="Z173">
        <v>18530</v>
      </c>
      <c r="AA173">
        <v>17428</v>
      </c>
      <c r="AB173">
        <v>18648</v>
      </c>
      <c r="AC173">
        <v>17461</v>
      </c>
      <c r="AD173">
        <v>18733</v>
      </c>
      <c r="AE173">
        <v>17342</v>
      </c>
      <c r="AF173">
        <v>18454</v>
      </c>
      <c r="AG173">
        <v>17560</v>
      </c>
      <c r="AH173">
        <v>18673</v>
      </c>
      <c r="AI173">
        <v>17839</v>
      </c>
      <c r="AJ173">
        <v>18958</v>
      </c>
      <c r="AK173">
        <v>18190</v>
      </c>
      <c r="AL173">
        <v>19224</v>
      </c>
      <c r="AM173">
        <v>18309</v>
      </c>
      <c r="AN173">
        <v>18839</v>
      </c>
      <c r="AO173">
        <v>18124</v>
      </c>
      <c r="AP173">
        <v>19155</v>
      </c>
      <c r="AQ173">
        <v>18467</v>
      </c>
      <c r="AR173">
        <v>19339</v>
      </c>
      <c r="AS173">
        <v>18046</v>
      </c>
      <c r="AT173">
        <v>18751</v>
      </c>
      <c r="AU173">
        <v>17987</v>
      </c>
    </row>
    <row r="174" spans="1:47" x14ac:dyDescent="0.25">
      <c r="A174" t="str">
        <f t="shared" si="2"/>
        <v>Eisenstadt-UmgebungUnselbstständig BeschäftigteMänner</v>
      </c>
      <c r="B174">
        <v>173</v>
      </c>
      <c r="C174">
        <v>103</v>
      </c>
      <c r="D174" t="s">
        <v>144</v>
      </c>
      <c r="E174" t="s">
        <v>38</v>
      </c>
      <c r="F174" t="s">
        <v>49</v>
      </c>
      <c r="O174">
        <v>9259</v>
      </c>
      <c r="P174">
        <v>10079</v>
      </c>
      <c r="Q174">
        <v>9208</v>
      </c>
      <c r="R174">
        <v>9900</v>
      </c>
      <c r="S174">
        <v>9143</v>
      </c>
      <c r="T174">
        <v>9925</v>
      </c>
      <c r="U174">
        <v>9200</v>
      </c>
      <c r="V174">
        <v>9961</v>
      </c>
      <c r="X174">
        <v>10081</v>
      </c>
      <c r="Y174">
        <v>9212</v>
      </c>
      <c r="Z174">
        <v>9840</v>
      </c>
      <c r="AA174">
        <v>9079</v>
      </c>
      <c r="AB174">
        <v>9863</v>
      </c>
      <c r="AC174">
        <v>9087</v>
      </c>
      <c r="AD174">
        <v>9870</v>
      </c>
      <c r="AE174">
        <v>8987</v>
      </c>
      <c r="AF174">
        <v>9730</v>
      </c>
      <c r="AG174">
        <v>9073</v>
      </c>
      <c r="AH174">
        <v>9834</v>
      </c>
      <c r="AI174">
        <v>9253</v>
      </c>
      <c r="AJ174">
        <v>10000</v>
      </c>
      <c r="AK174">
        <v>9448</v>
      </c>
      <c r="AL174">
        <v>10091</v>
      </c>
      <c r="AM174">
        <v>9516</v>
      </c>
      <c r="AN174">
        <v>9925</v>
      </c>
      <c r="AO174">
        <v>9405</v>
      </c>
      <c r="AP174">
        <v>10061</v>
      </c>
      <c r="AQ174">
        <v>9575</v>
      </c>
      <c r="AR174">
        <v>10095</v>
      </c>
      <c r="AS174">
        <v>9286</v>
      </c>
      <c r="AT174">
        <v>9734</v>
      </c>
      <c r="AU174">
        <v>9236</v>
      </c>
    </row>
    <row r="175" spans="1:47" x14ac:dyDescent="0.25">
      <c r="A175" t="str">
        <f t="shared" si="2"/>
        <v>Eisenstadt-UmgebungUnselbstständig Beschäftigte GW mgfInsgesamt</v>
      </c>
      <c r="B175">
        <v>174</v>
      </c>
      <c r="C175">
        <v>103</v>
      </c>
      <c r="D175" t="s">
        <v>144</v>
      </c>
      <c r="E175" t="s">
        <v>450</v>
      </c>
      <c r="F175" t="s">
        <v>48</v>
      </c>
      <c r="G175">
        <v>7577.4197281139996</v>
      </c>
      <c r="H175">
        <v>6551.1340610440002</v>
      </c>
      <c r="I175">
        <v>7936.4158823420003</v>
      </c>
      <c r="J175">
        <v>6983.6774698199997</v>
      </c>
      <c r="K175">
        <v>8065.9404146200004</v>
      </c>
      <c r="L175">
        <v>6695.9838963909997</v>
      </c>
      <c r="M175">
        <v>7730.4571944959998</v>
      </c>
      <c r="N175">
        <v>6649.3117841699996</v>
      </c>
      <c r="O175">
        <v>8180.8066568149998</v>
      </c>
      <c r="P175">
        <v>7171.0783213200002</v>
      </c>
      <c r="Q175">
        <v>8373.7190816950006</v>
      </c>
      <c r="R175">
        <v>7200.1361850579997</v>
      </c>
      <c r="S175">
        <v>8555.5546716640001</v>
      </c>
      <c r="T175">
        <v>7173.061077974</v>
      </c>
    </row>
    <row r="176" spans="1:47" x14ac:dyDescent="0.25">
      <c r="A176" t="str">
        <f t="shared" si="2"/>
        <v>Eisenstadt-UmgebungUnselbstständig Beschäftigte GW ogfInsgesamt</v>
      </c>
      <c r="B176">
        <v>175</v>
      </c>
      <c r="C176">
        <v>103</v>
      </c>
      <c r="D176" t="s">
        <v>144</v>
      </c>
      <c r="E176" t="s">
        <v>449</v>
      </c>
      <c r="F176" t="s">
        <v>48</v>
      </c>
      <c r="G176">
        <v>6974.8425678679996</v>
      </c>
      <c r="H176">
        <v>5994.8788454420001</v>
      </c>
      <c r="I176">
        <v>7284.9619983020002</v>
      </c>
      <c r="J176">
        <v>6435.7310601509998</v>
      </c>
      <c r="K176">
        <v>7413.8558385240003</v>
      </c>
      <c r="L176">
        <v>6126.3373258689999</v>
      </c>
      <c r="M176">
        <v>7039.8950323919998</v>
      </c>
      <c r="N176">
        <v>6060.5660395300001</v>
      </c>
      <c r="O176">
        <v>7466.45262723</v>
      </c>
      <c r="P176">
        <v>6523.0828688150004</v>
      </c>
      <c r="Q176">
        <v>7662.5055084989999</v>
      </c>
      <c r="R176">
        <v>6579.037973042</v>
      </c>
      <c r="S176">
        <v>7815.9549421490001</v>
      </c>
      <c r="T176">
        <v>6557.7105322059997</v>
      </c>
    </row>
    <row r="177" spans="1:47" x14ac:dyDescent="0.25">
      <c r="A177" t="str">
        <f t="shared" si="2"/>
        <v>Eisenstadt-UmgebungUnternehmenInsgesamt</v>
      </c>
      <c r="B177">
        <v>176</v>
      </c>
      <c r="C177">
        <v>103</v>
      </c>
      <c r="D177" t="s">
        <v>144</v>
      </c>
      <c r="E177" t="s">
        <v>475</v>
      </c>
      <c r="F177" t="s">
        <v>48</v>
      </c>
      <c r="G177">
        <v>3186</v>
      </c>
      <c r="H177">
        <v>3223</v>
      </c>
      <c r="I177">
        <v>3351</v>
      </c>
    </row>
    <row r="178" spans="1:47" x14ac:dyDescent="0.25">
      <c r="A178" t="str">
        <f t="shared" si="2"/>
        <v>Eisenstadt-UmgebungWohnbevölkerungInsgesamt</v>
      </c>
      <c r="B178">
        <v>177</v>
      </c>
      <c r="C178">
        <v>103</v>
      </c>
      <c r="D178" t="s">
        <v>144</v>
      </c>
      <c r="E178" t="s">
        <v>42</v>
      </c>
      <c r="F178" t="s">
        <v>48</v>
      </c>
      <c r="G178">
        <v>38738</v>
      </c>
      <c r="H178">
        <v>38873</v>
      </c>
      <c r="I178">
        <v>38970</v>
      </c>
      <c r="J178">
        <v>39258</v>
      </c>
      <c r="K178">
        <v>39561</v>
      </c>
      <c r="L178">
        <v>39666</v>
      </c>
      <c r="M178">
        <v>40018</v>
      </c>
      <c r="N178">
        <v>40397</v>
      </c>
      <c r="O178">
        <v>40591</v>
      </c>
      <c r="P178">
        <v>40777</v>
      </c>
      <c r="Q178">
        <v>40971</v>
      </c>
      <c r="R178">
        <v>41225</v>
      </c>
      <c r="S178">
        <v>41474</v>
      </c>
      <c r="T178">
        <v>41649</v>
      </c>
      <c r="U178">
        <v>42066</v>
      </c>
      <c r="V178">
        <v>42309</v>
      </c>
      <c r="W178">
        <v>42569</v>
      </c>
      <c r="X178">
        <v>42927</v>
      </c>
      <c r="Y178">
        <v>43236</v>
      </c>
      <c r="Z178">
        <v>43861</v>
      </c>
      <c r="AA178">
        <v>44257</v>
      </c>
      <c r="AB178">
        <v>44787</v>
      </c>
    </row>
    <row r="179" spans="1:47" x14ac:dyDescent="0.25">
      <c r="A179" t="str">
        <f t="shared" si="2"/>
        <v>GüssingArbeitnehmereinkommenBrutto_Schnitt</v>
      </c>
      <c r="B179">
        <v>178</v>
      </c>
      <c r="C179">
        <v>104</v>
      </c>
      <c r="D179" t="s">
        <v>145</v>
      </c>
      <c r="E179" t="s">
        <v>43</v>
      </c>
      <c r="F179" t="s">
        <v>54</v>
      </c>
      <c r="G179">
        <v>22365.436842295501</v>
      </c>
      <c r="H179">
        <v>23035.194700281099</v>
      </c>
      <c r="I179">
        <v>23886.203497492799</v>
      </c>
      <c r="J179">
        <v>24620.408434356701</v>
      </c>
      <c r="K179">
        <v>25684.922514908001</v>
      </c>
      <c r="L179">
        <v>26212.112025734699</v>
      </c>
      <c r="M179">
        <v>27011.7950450977</v>
      </c>
      <c r="N179">
        <v>27664.1363582513</v>
      </c>
      <c r="O179">
        <v>28412.996491287398</v>
      </c>
      <c r="P179">
        <v>28817.240591305799</v>
      </c>
      <c r="Q179">
        <v>29418.551724167999</v>
      </c>
      <c r="R179">
        <v>30201.057417504901</v>
      </c>
      <c r="S179">
        <v>30752.807087916899</v>
      </c>
      <c r="T179">
        <v>31511.5145288165</v>
      </c>
      <c r="U179">
        <v>32481.922568534999</v>
      </c>
      <c r="V179">
        <v>33634.912277539603</v>
      </c>
      <c r="W179">
        <v>34870.917339309701</v>
      </c>
      <c r="X179">
        <v>36016.327355305497</v>
      </c>
      <c r="Y179">
        <v>37644.267364156804</v>
      </c>
    </row>
    <row r="180" spans="1:47" x14ac:dyDescent="0.25">
      <c r="A180" t="str">
        <f t="shared" si="2"/>
        <v>GüssingArbeitnehmereinkommenBruttobezüge 1000 EUR</v>
      </c>
      <c r="B180">
        <v>179</v>
      </c>
      <c r="C180">
        <v>104</v>
      </c>
      <c r="D180" t="s">
        <v>145</v>
      </c>
      <c r="E180" t="s">
        <v>43</v>
      </c>
      <c r="F180" t="s">
        <v>55</v>
      </c>
      <c r="G180">
        <v>247473.55866000001</v>
      </c>
      <c r="H180">
        <v>254009.09195999999</v>
      </c>
      <c r="I180">
        <v>266761.12066000002</v>
      </c>
      <c r="J180">
        <v>281485.12962999998</v>
      </c>
      <c r="K180">
        <v>297200.23842000001</v>
      </c>
      <c r="L180">
        <v>301491.71252</v>
      </c>
      <c r="M180">
        <v>323439.23387</v>
      </c>
      <c r="N180">
        <v>331582.33838999999</v>
      </c>
      <c r="O180">
        <v>335898.44452000002</v>
      </c>
      <c r="P180">
        <v>336758.27354999998</v>
      </c>
      <c r="Q180">
        <v>337666.13669000001</v>
      </c>
      <c r="R180">
        <v>342298.78477000003</v>
      </c>
      <c r="S180">
        <v>349444.14694000001</v>
      </c>
      <c r="T180">
        <v>358128.36262000003</v>
      </c>
      <c r="U180">
        <v>372047.9411</v>
      </c>
      <c r="V180">
        <v>384413.41242000001</v>
      </c>
      <c r="W180">
        <v>388985.08292000002</v>
      </c>
      <c r="X180">
        <v>403238.80106999999</v>
      </c>
      <c r="Y180">
        <v>427450.65591999999</v>
      </c>
    </row>
    <row r="181" spans="1:47" x14ac:dyDescent="0.25">
      <c r="A181" t="str">
        <f t="shared" si="2"/>
        <v>GüssingArbeitnehmereinkommenBruttobezüge Fälle</v>
      </c>
      <c r="B181">
        <v>180</v>
      </c>
      <c r="C181">
        <v>104</v>
      </c>
      <c r="D181" t="s">
        <v>145</v>
      </c>
      <c r="E181" t="s">
        <v>43</v>
      </c>
      <c r="F181" t="s">
        <v>56</v>
      </c>
      <c r="G181">
        <v>11065</v>
      </c>
      <c r="H181">
        <v>11027</v>
      </c>
      <c r="I181">
        <v>11168</v>
      </c>
      <c r="J181">
        <v>11433</v>
      </c>
      <c r="K181">
        <v>11571</v>
      </c>
      <c r="L181">
        <v>11502</v>
      </c>
      <c r="M181">
        <v>11974</v>
      </c>
      <c r="N181">
        <v>11986</v>
      </c>
      <c r="O181">
        <v>11822</v>
      </c>
      <c r="P181">
        <v>11686</v>
      </c>
      <c r="Q181">
        <v>11478</v>
      </c>
      <c r="R181">
        <v>11334</v>
      </c>
      <c r="S181">
        <v>11363</v>
      </c>
      <c r="T181">
        <v>11365</v>
      </c>
      <c r="U181">
        <v>11454</v>
      </c>
      <c r="V181">
        <v>11429</v>
      </c>
      <c r="W181">
        <v>11155</v>
      </c>
      <c r="X181">
        <v>11196</v>
      </c>
      <c r="Y181">
        <v>11355</v>
      </c>
    </row>
    <row r="182" spans="1:47" x14ac:dyDescent="0.25">
      <c r="A182" t="str">
        <f t="shared" si="2"/>
        <v>GüssingArbeitnehmereinkommenLohnsteuer 1000 EUR</v>
      </c>
      <c r="B182">
        <v>181</v>
      </c>
      <c r="C182">
        <v>104</v>
      </c>
      <c r="D182" t="s">
        <v>145</v>
      </c>
      <c r="E182" t="s">
        <v>43</v>
      </c>
      <c r="F182" t="s">
        <v>57</v>
      </c>
      <c r="G182">
        <v>30743.472590000001</v>
      </c>
      <c r="H182">
        <v>29874.62141</v>
      </c>
      <c r="I182">
        <v>32745.817510000001</v>
      </c>
      <c r="J182">
        <v>35744.425150000003</v>
      </c>
      <c r="K182">
        <v>39258.542200000004</v>
      </c>
      <c r="L182">
        <v>36450.956129999999</v>
      </c>
      <c r="M182">
        <v>40506.026019999998</v>
      </c>
      <c r="N182">
        <v>42298.420080000004</v>
      </c>
      <c r="O182">
        <v>44476.517</v>
      </c>
      <c r="P182">
        <v>45435.286350000002</v>
      </c>
      <c r="Q182">
        <v>46486.878259999998</v>
      </c>
      <c r="R182">
        <v>48577.000509999998</v>
      </c>
      <c r="S182">
        <v>42490.901819999999</v>
      </c>
      <c r="T182">
        <v>44073.775849999998</v>
      </c>
      <c r="U182">
        <v>46861.344819999998</v>
      </c>
      <c r="V182">
        <v>48414.807110000002</v>
      </c>
      <c r="W182">
        <v>47511.444479999998</v>
      </c>
      <c r="X182">
        <v>50511.314659999996</v>
      </c>
      <c r="Y182">
        <v>52912.879990000001</v>
      </c>
    </row>
    <row r="183" spans="1:47" x14ac:dyDescent="0.25">
      <c r="A183" t="str">
        <f t="shared" si="2"/>
        <v>GüssingArbeitnehmereinkommenLohnsteuer Fälle</v>
      </c>
      <c r="B183">
        <v>182</v>
      </c>
      <c r="C183">
        <v>104</v>
      </c>
      <c r="D183" t="s">
        <v>145</v>
      </c>
      <c r="E183" t="s">
        <v>43</v>
      </c>
      <c r="F183" t="s">
        <v>58</v>
      </c>
      <c r="G183">
        <v>8990</v>
      </c>
      <c r="H183">
        <v>8754</v>
      </c>
      <c r="I183">
        <v>8925</v>
      </c>
      <c r="J183">
        <v>9205</v>
      </c>
      <c r="K183">
        <v>9528</v>
      </c>
      <c r="L183">
        <v>9266</v>
      </c>
      <c r="M183">
        <v>9765</v>
      </c>
      <c r="N183">
        <v>9787</v>
      </c>
      <c r="O183">
        <v>9783</v>
      </c>
      <c r="P183">
        <v>9695</v>
      </c>
      <c r="Q183">
        <v>9530</v>
      </c>
      <c r="R183">
        <v>9494</v>
      </c>
      <c r="S183">
        <v>9522</v>
      </c>
      <c r="T183">
        <v>9551</v>
      </c>
      <c r="U183">
        <v>9754</v>
      </c>
      <c r="V183">
        <v>9847</v>
      </c>
      <c r="W183">
        <v>9729</v>
      </c>
      <c r="X183">
        <v>9870</v>
      </c>
      <c r="Y183">
        <v>10004</v>
      </c>
    </row>
    <row r="184" spans="1:47" x14ac:dyDescent="0.25">
      <c r="A184" t="str">
        <f t="shared" si="2"/>
        <v>GüssingArbeitnehmereinkommenNetto_Schnitt</v>
      </c>
      <c r="B184">
        <v>183</v>
      </c>
      <c r="C184">
        <v>104</v>
      </c>
      <c r="D184" t="s">
        <v>145</v>
      </c>
      <c r="E184" t="s">
        <v>43</v>
      </c>
      <c r="F184" t="s">
        <v>59</v>
      </c>
      <c r="G184">
        <v>15926.224703117899</v>
      </c>
      <c r="H184">
        <v>16545.501291375698</v>
      </c>
      <c r="I184">
        <v>17054.0660762894</v>
      </c>
      <c r="J184">
        <v>17504.461492171798</v>
      </c>
      <c r="K184">
        <v>18181.758963788801</v>
      </c>
      <c r="L184">
        <v>18913.3983854982</v>
      </c>
      <c r="M184">
        <v>19375.949524803698</v>
      </c>
      <c r="N184">
        <v>19770.203197897499</v>
      </c>
      <c r="O184">
        <v>20151.485304516998</v>
      </c>
      <c r="P184">
        <v>20362.7691254493</v>
      </c>
      <c r="Q184">
        <v>20690.986468897001</v>
      </c>
      <c r="R184">
        <v>21113.661705487899</v>
      </c>
      <c r="S184">
        <v>22144.5908518877</v>
      </c>
      <c r="T184">
        <v>22625.915640123199</v>
      </c>
      <c r="U184">
        <v>23248.931585472299</v>
      </c>
      <c r="V184">
        <v>24120.543812232001</v>
      </c>
      <c r="W184">
        <v>25215.470380995099</v>
      </c>
      <c r="X184">
        <v>25892.434308681699</v>
      </c>
      <c r="Y184">
        <v>27145.7159806253</v>
      </c>
    </row>
    <row r="185" spans="1:47" x14ac:dyDescent="0.25">
      <c r="A185" t="str">
        <f t="shared" si="2"/>
        <v>GüssingArbeitnehmereinkommenNettobezüge 1000 EUR</v>
      </c>
      <c r="B185">
        <v>184</v>
      </c>
      <c r="C185">
        <v>104</v>
      </c>
      <c r="D185" t="s">
        <v>145</v>
      </c>
      <c r="E185" t="s">
        <v>43</v>
      </c>
      <c r="F185" t="s">
        <v>60</v>
      </c>
      <c r="G185">
        <v>176223.67634000001</v>
      </c>
      <c r="H185">
        <v>182447.24273999999</v>
      </c>
      <c r="I185">
        <v>190459.80994000001</v>
      </c>
      <c r="J185">
        <v>200128.50824</v>
      </c>
      <c r="K185">
        <v>210381.13297000001</v>
      </c>
      <c r="L185">
        <v>217541.90823</v>
      </c>
      <c r="M185">
        <v>232007.61960999999</v>
      </c>
      <c r="N185">
        <v>236965.65552999999</v>
      </c>
      <c r="O185">
        <v>238230.85926999999</v>
      </c>
      <c r="P185">
        <v>237959.32</v>
      </c>
      <c r="Q185">
        <v>237491.14269000001</v>
      </c>
      <c r="R185">
        <v>239302.24176999999</v>
      </c>
      <c r="S185">
        <v>251628.98585</v>
      </c>
      <c r="T185">
        <v>257143.53125</v>
      </c>
      <c r="U185">
        <v>266293.26237999997</v>
      </c>
      <c r="V185">
        <v>275673.69523000001</v>
      </c>
      <c r="W185">
        <v>281278.57209999999</v>
      </c>
      <c r="X185">
        <v>289891.69452000002</v>
      </c>
      <c r="Y185">
        <v>308239.60496000003</v>
      </c>
    </row>
    <row r="186" spans="1:47" x14ac:dyDescent="0.25">
      <c r="A186" t="str">
        <f t="shared" si="2"/>
        <v>GüssingArbeitnehmereinkommenSV-Beiträge 1000 EUR</v>
      </c>
      <c r="B186">
        <v>185</v>
      </c>
      <c r="C186">
        <v>104</v>
      </c>
      <c r="D186" t="s">
        <v>145</v>
      </c>
      <c r="E186" t="s">
        <v>43</v>
      </c>
      <c r="F186" t="s">
        <v>61</v>
      </c>
      <c r="G186">
        <v>40506.409729999999</v>
      </c>
      <c r="H186">
        <v>41687.227809999997</v>
      </c>
      <c r="I186">
        <v>43555.493210000001</v>
      </c>
      <c r="J186">
        <v>45612.196239999997</v>
      </c>
      <c r="K186">
        <v>47560.563249999999</v>
      </c>
      <c r="L186">
        <v>47498.848160000001</v>
      </c>
      <c r="M186">
        <v>50925.588239999997</v>
      </c>
      <c r="N186">
        <v>52318.262779999997</v>
      </c>
      <c r="O186">
        <v>53191.068249999997</v>
      </c>
      <c r="P186">
        <v>53363.667200000004</v>
      </c>
      <c r="Q186">
        <v>53688.115740000001</v>
      </c>
      <c r="R186">
        <v>54419.54249</v>
      </c>
      <c r="S186">
        <v>55324.259270000002</v>
      </c>
      <c r="T186">
        <v>56911.055520000002</v>
      </c>
      <c r="U186">
        <v>58893.333899999998</v>
      </c>
      <c r="V186">
        <v>60324.910080000001</v>
      </c>
      <c r="W186">
        <v>60195.066339999998</v>
      </c>
      <c r="X186">
        <v>62835.79189</v>
      </c>
      <c r="Y186">
        <v>66298.170970000006</v>
      </c>
    </row>
    <row r="187" spans="1:47" x14ac:dyDescent="0.25">
      <c r="A187" t="str">
        <f t="shared" si="2"/>
        <v>GüssingArbeitnehmereinkommenSV-Beiträge Fälle</v>
      </c>
      <c r="B187">
        <v>186</v>
      </c>
      <c r="C187">
        <v>104</v>
      </c>
      <c r="D187" t="s">
        <v>145</v>
      </c>
      <c r="E187" t="s">
        <v>43</v>
      </c>
      <c r="F187" t="s">
        <v>62</v>
      </c>
      <c r="G187">
        <v>10681</v>
      </c>
      <c r="H187">
        <v>10628</v>
      </c>
      <c r="I187">
        <v>10755</v>
      </c>
      <c r="J187">
        <v>10977</v>
      </c>
      <c r="K187">
        <v>11145</v>
      </c>
      <c r="L187">
        <v>11006</v>
      </c>
      <c r="M187">
        <v>11462</v>
      </c>
      <c r="N187">
        <v>11486</v>
      </c>
      <c r="O187">
        <v>11314</v>
      </c>
      <c r="P187">
        <v>11151</v>
      </c>
      <c r="Q187">
        <v>10912</v>
      </c>
      <c r="R187">
        <v>10805</v>
      </c>
      <c r="S187">
        <v>10811</v>
      </c>
      <c r="T187">
        <v>10820</v>
      </c>
      <c r="U187">
        <v>10902</v>
      </c>
      <c r="V187">
        <v>10846</v>
      </c>
      <c r="W187">
        <v>10611</v>
      </c>
      <c r="X187">
        <v>10716</v>
      </c>
      <c r="Y187">
        <v>10817</v>
      </c>
    </row>
    <row r="188" spans="1:47" x14ac:dyDescent="0.25">
      <c r="A188" t="str">
        <f t="shared" si="2"/>
        <v>GüssingArbeitsloseFrauen</v>
      </c>
      <c r="B188">
        <v>187</v>
      </c>
      <c r="C188">
        <v>104</v>
      </c>
      <c r="D188" t="s">
        <v>145</v>
      </c>
      <c r="E188" t="s">
        <v>36</v>
      </c>
      <c r="F188" t="s">
        <v>47</v>
      </c>
      <c r="G188">
        <v>422</v>
      </c>
      <c r="H188">
        <v>377</v>
      </c>
      <c r="I188">
        <v>392</v>
      </c>
      <c r="J188">
        <v>354</v>
      </c>
      <c r="K188">
        <v>386</v>
      </c>
      <c r="L188">
        <v>357</v>
      </c>
      <c r="M188">
        <v>330</v>
      </c>
      <c r="N188">
        <v>332</v>
      </c>
      <c r="O188">
        <v>312</v>
      </c>
      <c r="P188">
        <v>288</v>
      </c>
      <c r="Q188">
        <v>313</v>
      </c>
      <c r="R188">
        <v>361</v>
      </c>
      <c r="S188">
        <v>340</v>
      </c>
      <c r="T188">
        <v>302</v>
      </c>
      <c r="U188">
        <v>263</v>
      </c>
      <c r="V188">
        <v>279</v>
      </c>
      <c r="W188">
        <v>330</v>
      </c>
      <c r="X188">
        <v>327</v>
      </c>
      <c r="Y188">
        <v>375</v>
      </c>
      <c r="Z188">
        <v>387</v>
      </c>
      <c r="AA188">
        <v>424</v>
      </c>
      <c r="AB188">
        <v>451</v>
      </c>
      <c r="AC188">
        <v>449</v>
      </c>
      <c r="AD188">
        <v>438</v>
      </c>
      <c r="AE188">
        <v>511</v>
      </c>
      <c r="AF188">
        <v>465</v>
      </c>
      <c r="AG188">
        <v>469</v>
      </c>
      <c r="AH188">
        <v>432</v>
      </c>
      <c r="AI188">
        <v>435</v>
      </c>
      <c r="AJ188">
        <v>423</v>
      </c>
      <c r="AK188">
        <v>435</v>
      </c>
      <c r="AL188">
        <v>403</v>
      </c>
      <c r="AM188">
        <v>427</v>
      </c>
      <c r="AN188">
        <v>495</v>
      </c>
      <c r="AO188">
        <v>507</v>
      </c>
      <c r="AP188">
        <v>360</v>
      </c>
      <c r="AQ188">
        <v>358</v>
      </c>
      <c r="AR188">
        <v>284</v>
      </c>
      <c r="AS188">
        <v>342</v>
      </c>
      <c r="AT188">
        <v>309</v>
      </c>
      <c r="AU188">
        <v>349</v>
      </c>
    </row>
    <row r="189" spans="1:47" x14ac:dyDescent="0.25">
      <c r="A189" t="str">
        <f t="shared" si="2"/>
        <v>GüssingArbeitsloseInsgesamt</v>
      </c>
      <c r="B189">
        <v>188</v>
      </c>
      <c r="C189">
        <v>104</v>
      </c>
      <c r="D189" t="s">
        <v>145</v>
      </c>
      <c r="E189" t="s">
        <v>36</v>
      </c>
      <c r="F189" t="s">
        <v>48</v>
      </c>
      <c r="G189">
        <v>1377</v>
      </c>
      <c r="H189">
        <v>613</v>
      </c>
      <c r="I189">
        <v>1355</v>
      </c>
      <c r="J189">
        <v>593</v>
      </c>
      <c r="K189">
        <v>1444</v>
      </c>
      <c r="L189">
        <v>575</v>
      </c>
      <c r="M189">
        <v>1227</v>
      </c>
      <c r="N189">
        <v>550</v>
      </c>
      <c r="O189">
        <v>1131</v>
      </c>
      <c r="P189">
        <v>530</v>
      </c>
      <c r="Q189">
        <v>1144</v>
      </c>
      <c r="R189">
        <v>672</v>
      </c>
      <c r="S189">
        <v>1196</v>
      </c>
      <c r="T189">
        <v>523</v>
      </c>
      <c r="U189">
        <v>991</v>
      </c>
      <c r="V189">
        <v>500</v>
      </c>
      <c r="W189">
        <v>1126</v>
      </c>
      <c r="X189">
        <v>644</v>
      </c>
      <c r="Y189">
        <v>1237</v>
      </c>
      <c r="Z189">
        <v>758</v>
      </c>
      <c r="AA189">
        <v>1324</v>
      </c>
      <c r="AB189">
        <v>863</v>
      </c>
      <c r="AC189">
        <v>1319</v>
      </c>
      <c r="AD189">
        <v>849</v>
      </c>
      <c r="AE189">
        <v>1420</v>
      </c>
      <c r="AF189">
        <v>873</v>
      </c>
      <c r="AG189">
        <v>1399</v>
      </c>
      <c r="AH189">
        <v>846</v>
      </c>
      <c r="AI189">
        <v>1261</v>
      </c>
      <c r="AJ189">
        <v>757</v>
      </c>
      <c r="AK189">
        <v>1134</v>
      </c>
      <c r="AL189">
        <v>707</v>
      </c>
      <c r="AM189">
        <v>1080</v>
      </c>
      <c r="AN189">
        <v>898</v>
      </c>
      <c r="AO189">
        <v>1196</v>
      </c>
      <c r="AP189">
        <v>623</v>
      </c>
      <c r="AQ189">
        <v>884</v>
      </c>
      <c r="AR189">
        <v>537</v>
      </c>
      <c r="AS189">
        <v>920</v>
      </c>
      <c r="AT189">
        <v>597</v>
      </c>
      <c r="AU189">
        <v>990</v>
      </c>
    </row>
    <row r="190" spans="1:47" x14ac:dyDescent="0.25">
      <c r="A190" t="str">
        <f t="shared" si="2"/>
        <v>GüssingArbeitsloseMänner</v>
      </c>
      <c r="B190">
        <v>189</v>
      </c>
      <c r="C190">
        <v>104</v>
      </c>
      <c r="D190" t="s">
        <v>145</v>
      </c>
      <c r="E190" t="s">
        <v>36</v>
      </c>
      <c r="F190" t="s">
        <v>49</v>
      </c>
      <c r="G190">
        <v>955</v>
      </c>
      <c r="H190">
        <v>236</v>
      </c>
      <c r="I190">
        <v>963</v>
      </c>
      <c r="J190">
        <v>239</v>
      </c>
      <c r="K190">
        <v>1058</v>
      </c>
      <c r="L190">
        <v>218</v>
      </c>
      <c r="M190">
        <v>897</v>
      </c>
      <c r="N190">
        <v>218</v>
      </c>
      <c r="O190">
        <v>819</v>
      </c>
      <c r="P190">
        <v>242</v>
      </c>
      <c r="Q190">
        <v>831</v>
      </c>
      <c r="R190">
        <v>311</v>
      </c>
      <c r="S190">
        <v>856</v>
      </c>
      <c r="T190">
        <v>221</v>
      </c>
      <c r="U190">
        <v>728</v>
      </c>
      <c r="V190">
        <v>221</v>
      </c>
      <c r="W190">
        <v>796</v>
      </c>
      <c r="X190">
        <v>317</v>
      </c>
      <c r="Y190">
        <v>862</v>
      </c>
      <c r="Z190">
        <v>371</v>
      </c>
      <c r="AA190">
        <v>900</v>
      </c>
      <c r="AB190">
        <v>412</v>
      </c>
      <c r="AC190">
        <v>870</v>
      </c>
      <c r="AD190">
        <v>411</v>
      </c>
      <c r="AE190">
        <v>909</v>
      </c>
      <c r="AF190">
        <v>408</v>
      </c>
      <c r="AG190">
        <v>930</v>
      </c>
      <c r="AH190">
        <v>414</v>
      </c>
      <c r="AI190">
        <v>826</v>
      </c>
      <c r="AJ190">
        <v>334</v>
      </c>
      <c r="AK190">
        <v>699</v>
      </c>
      <c r="AL190">
        <v>304</v>
      </c>
      <c r="AM190">
        <v>653</v>
      </c>
      <c r="AN190">
        <v>403</v>
      </c>
      <c r="AO190">
        <v>689</v>
      </c>
      <c r="AP190">
        <v>263</v>
      </c>
      <c r="AQ190">
        <v>526</v>
      </c>
      <c r="AR190">
        <v>253</v>
      </c>
      <c r="AS190">
        <v>578</v>
      </c>
      <c r="AT190">
        <v>288</v>
      </c>
      <c r="AU190">
        <v>641</v>
      </c>
    </row>
    <row r="191" spans="1:47" x14ac:dyDescent="0.25">
      <c r="A191" t="str">
        <f t="shared" si="2"/>
        <v>Güssingarbeitslose AusländerFrauen</v>
      </c>
      <c r="B191">
        <v>190</v>
      </c>
      <c r="C191">
        <v>104</v>
      </c>
      <c r="D191" t="s">
        <v>145</v>
      </c>
      <c r="E191" t="s">
        <v>37</v>
      </c>
      <c r="F191" t="s">
        <v>47</v>
      </c>
      <c r="G191">
        <v>15</v>
      </c>
      <c r="H191">
        <v>13</v>
      </c>
      <c r="I191">
        <v>20</v>
      </c>
      <c r="J191">
        <v>14</v>
      </c>
      <c r="K191">
        <v>14</v>
      </c>
      <c r="L191">
        <v>15</v>
      </c>
      <c r="M191">
        <v>21</v>
      </c>
      <c r="N191">
        <v>22</v>
      </c>
      <c r="O191">
        <v>18</v>
      </c>
      <c r="P191">
        <v>23</v>
      </c>
      <c r="Q191">
        <v>21</v>
      </c>
      <c r="R191">
        <v>26</v>
      </c>
      <c r="S191">
        <v>31</v>
      </c>
      <c r="T191">
        <v>25</v>
      </c>
      <c r="U191">
        <v>23</v>
      </c>
      <c r="V191">
        <v>31</v>
      </c>
      <c r="W191">
        <v>30</v>
      </c>
      <c r="X191">
        <v>37</v>
      </c>
      <c r="Y191">
        <v>41</v>
      </c>
      <c r="Z191">
        <v>39</v>
      </c>
      <c r="AA191">
        <v>55</v>
      </c>
      <c r="AB191">
        <v>47</v>
      </c>
      <c r="AC191">
        <v>49</v>
      </c>
      <c r="AD191">
        <v>50</v>
      </c>
      <c r="AE191">
        <v>64</v>
      </c>
      <c r="AF191">
        <v>60</v>
      </c>
      <c r="AG191">
        <v>67</v>
      </c>
      <c r="AH191">
        <v>51</v>
      </c>
      <c r="AI191">
        <v>50</v>
      </c>
      <c r="AJ191">
        <v>53</v>
      </c>
      <c r="AK191">
        <v>53</v>
      </c>
      <c r="AL191">
        <v>48</v>
      </c>
      <c r="AM191">
        <v>62</v>
      </c>
      <c r="AN191">
        <v>72</v>
      </c>
      <c r="AO191">
        <v>66</v>
      </c>
      <c r="AP191">
        <v>42</v>
      </c>
      <c r="AQ191">
        <v>53</v>
      </c>
      <c r="AR191">
        <v>35</v>
      </c>
      <c r="AS191">
        <v>49</v>
      </c>
      <c r="AT191">
        <v>74</v>
      </c>
      <c r="AU191">
        <v>72</v>
      </c>
    </row>
    <row r="192" spans="1:47" x14ac:dyDescent="0.25">
      <c r="A192" t="str">
        <f t="shared" si="2"/>
        <v>Güssingarbeitslose AusländerInsgesamt</v>
      </c>
      <c r="B192">
        <v>191</v>
      </c>
      <c r="C192">
        <v>104</v>
      </c>
      <c r="D192" t="s">
        <v>145</v>
      </c>
      <c r="E192" t="s">
        <v>37</v>
      </c>
      <c r="F192" t="s">
        <v>48</v>
      </c>
      <c r="G192">
        <v>60</v>
      </c>
      <c r="H192">
        <v>22</v>
      </c>
      <c r="I192">
        <v>59</v>
      </c>
      <c r="J192">
        <v>28</v>
      </c>
      <c r="K192">
        <v>77</v>
      </c>
      <c r="L192">
        <v>24</v>
      </c>
      <c r="M192">
        <v>71</v>
      </c>
      <c r="N192">
        <v>41</v>
      </c>
      <c r="O192">
        <v>74</v>
      </c>
      <c r="P192">
        <v>42</v>
      </c>
      <c r="Q192">
        <v>78</v>
      </c>
      <c r="R192">
        <v>50</v>
      </c>
      <c r="S192">
        <v>88</v>
      </c>
      <c r="T192">
        <v>41</v>
      </c>
      <c r="U192">
        <v>64</v>
      </c>
      <c r="V192">
        <v>54</v>
      </c>
      <c r="W192">
        <v>79</v>
      </c>
      <c r="X192">
        <v>67</v>
      </c>
      <c r="Y192">
        <v>100</v>
      </c>
      <c r="Z192">
        <v>73</v>
      </c>
      <c r="AA192">
        <v>125</v>
      </c>
      <c r="AB192">
        <v>87</v>
      </c>
      <c r="AC192">
        <v>118</v>
      </c>
      <c r="AD192">
        <v>98</v>
      </c>
      <c r="AE192">
        <v>153</v>
      </c>
      <c r="AF192">
        <v>107</v>
      </c>
      <c r="AG192">
        <v>162</v>
      </c>
      <c r="AH192">
        <v>104</v>
      </c>
      <c r="AI192">
        <v>143</v>
      </c>
      <c r="AJ192">
        <v>103</v>
      </c>
      <c r="AK192">
        <v>136</v>
      </c>
      <c r="AL192">
        <v>84</v>
      </c>
      <c r="AM192">
        <v>146</v>
      </c>
      <c r="AN192">
        <v>125</v>
      </c>
      <c r="AO192">
        <v>168</v>
      </c>
      <c r="AP192">
        <v>87</v>
      </c>
      <c r="AQ192">
        <v>139</v>
      </c>
      <c r="AR192">
        <v>78</v>
      </c>
      <c r="AS192">
        <v>151</v>
      </c>
      <c r="AT192">
        <v>128</v>
      </c>
      <c r="AU192">
        <v>195</v>
      </c>
    </row>
    <row r="193" spans="1:47" x14ac:dyDescent="0.25">
      <c r="A193" t="str">
        <f t="shared" si="2"/>
        <v>Güssingarbeitslose AusländerMänner</v>
      </c>
      <c r="B193">
        <v>192</v>
      </c>
      <c r="C193">
        <v>104</v>
      </c>
      <c r="D193" t="s">
        <v>145</v>
      </c>
      <c r="E193" t="s">
        <v>37</v>
      </c>
      <c r="F193" t="s">
        <v>49</v>
      </c>
      <c r="G193">
        <v>45</v>
      </c>
      <c r="H193">
        <v>9</v>
      </c>
      <c r="I193">
        <v>39</v>
      </c>
      <c r="J193">
        <v>14</v>
      </c>
      <c r="K193">
        <v>63</v>
      </c>
      <c r="L193">
        <v>9</v>
      </c>
      <c r="M193">
        <v>50</v>
      </c>
      <c r="N193">
        <v>19</v>
      </c>
      <c r="O193">
        <v>56</v>
      </c>
      <c r="P193">
        <v>19</v>
      </c>
      <c r="Q193">
        <v>57</v>
      </c>
      <c r="R193">
        <v>24</v>
      </c>
      <c r="S193">
        <v>57</v>
      </c>
      <c r="T193">
        <v>16</v>
      </c>
      <c r="U193">
        <v>41</v>
      </c>
      <c r="V193">
        <v>23</v>
      </c>
      <c r="W193">
        <v>49</v>
      </c>
      <c r="X193">
        <v>30</v>
      </c>
      <c r="Y193">
        <v>59</v>
      </c>
      <c r="Z193">
        <v>34</v>
      </c>
      <c r="AA193">
        <v>70</v>
      </c>
      <c r="AB193">
        <v>40</v>
      </c>
      <c r="AC193">
        <v>69</v>
      </c>
      <c r="AD193">
        <v>48</v>
      </c>
      <c r="AE193">
        <v>89</v>
      </c>
      <c r="AF193">
        <v>47</v>
      </c>
      <c r="AG193">
        <v>95</v>
      </c>
      <c r="AH193">
        <v>53</v>
      </c>
      <c r="AI193">
        <v>93</v>
      </c>
      <c r="AJ193">
        <v>50</v>
      </c>
      <c r="AK193">
        <v>83</v>
      </c>
      <c r="AL193">
        <v>36</v>
      </c>
      <c r="AM193">
        <v>84</v>
      </c>
      <c r="AN193">
        <v>53</v>
      </c>
      <c r="AO193">
        <v>102</v>
      </c>
      <c r="AP193">
        <v>45</v>
      </c>
      <c r="AQ193">
        <v>86</v>
      </c>
      <c r="AR193">
        <v>43</v>
      </c>
      <c r="AS193">
        <v>102</v>
      </c>
      <c r="AT193">
        <v>54</v>
      </c>
      <c r="AU193">
        <v>123</v>
      </c>
    </row>
    <row r="194" spans="1:47" x14ac:dyDescent="0.25">
      <c r="A194" t="str">
        <f t="shared" si="2"/>
        <v>GüssingArbeitsstättenInsgesamt</v>
      </c>
      <c r="B194">
        <v>193</v>
      </c>
      <c r="C194">
        <v>104</v>
      </c>
      <c r="D194" t="s">
        <v>145</v>
      </c>
      <c r="E194" t="s">
        <v>476</v>
      </c>
      <c r="F194" t="s">
        <v>48</v>
      </c>
      <c r="G194">
        <v>2568</v>
      </c>
      <c r="H194">
        <v>2503</v>
      </c>
      <c r="I194">
        <v>2516</v>
      </c>
    </row>
    <row r="195" spans="1:47" x14ac:dyDescent="0.25">
      <c r="A195" t="str">
        <f t="shared" ref="A195:A258" si="3">D195&amp;E195&amp;F195</f>
        <v>GüssingBeschäftigte in den ArbeitsstättenInsgesamt</v>
      </c>
      <c r="B195">
        <v>194</v>
      </c>
      <c r="C195">
        <v>104</v>
      </c>
      <c r="D195" t="s">
        <v>145</v>
      </c>
      <c r="E195" t="s">
        <v>477</v>
      </c>
      <c r="F195" t="s">
        <v>48</v>
      </c>
      <c r="G195">
        <v>9669</v>
      </c>
      <c r="H195">
        <v>9277</v>
      </c>
      <c r="I195">
        <v>9601</v>
      </c>
    </row>
    <row r="196" spans="1:47" x14ac:dyDescent="0.25">
      <c r="A196" t="str">
        <f t="shared" si="3"/>
        <v>GüssingGesamteinkommenBruttobezüge Gesamt</v>
      </c>
      <c r="B196">
        <v>195</v>
      </c>
      <c r="C196">
        <v>104</v>
      </c>
      <c r="D196" t="s">
        <v>145</v>
      </c>
      <c r="E196" t="s">
        <v>45</v>
      </c>
      <c r="F196" t="s">
        <v>63</v>
      </c>
      <c r="G196">
        <v>342301.91058000003</v>
      </c>
      <c r="H196">
        <v>351673.72355</v>
      </c>
      <c r="I196">
        <v>368994.26926999999</v>
      </c>
      <c r="J196">
        <v>387935.97866000002</v>
      </c>
      <c r="K196">
        <v>410109.45971999998</v>
      </c>
      <c r="L196">
        <v>420385.71181000001</v>
      </c>
      <c r="M196">
        <v>451284.20315000002</v>
      </c>
      <c r="N196">
        <v>464391.44166000001</v>
      </c>
      <c r="O196">
        <v>478219.29186</v>
      </c>
      <c r="P196">
        <v>485665.64974000002</v>
      </c>
      <c r="Q196">
        <v>493675.07669000002</v>
      </c>
      <c r="R196">
        <v>503326.78016999998</v>
      </c>
      <c r="S196">
        <v>514559.44566000003</v>
      </c>
      <c r="T196">
        <v>529021.27798999997</v>
      </c>
      <c r="U196">
        <v>550844.60638000001</v>
      </c>
      <c r="V196">
        <v>571629.91891000001</v>
      </c>
      <c r="W196">
        <v>588392.20882000006</v>
      </c>
      <c r="X196">
        <v>612176.04122999997</v>
      </c>
      <c r="Y196">
        <v>649022.70265999995</v>
      </c>
    </row>
    <row r="197" spans="1:47" x14ac:dyDescent="0.25">
      <c r="A197" t="str">
        <f t="shared" si="3"/>
        <v>GüssingGesamteinkommenNettobezüge Gesamt</v>
      </c>
      <c r="B197">
        <v>196</v>
      </c>
      <c r="C197">
        <v>104</v>
      </c>
      <c r="D197" t="s">
        <v>145</v>
      </c>
      <c r="E197" t="s">
        <v>45</v>
      </c>
      <c r="F197" t="s">
        <v>64</v>
      </c>
      <c r="G197">
        <v>258312.66177999999</v>
      </c>
      <c r="H197">
        <v>267379.36864</v>
      </c>
      <c r="I197">
        <v>278861.40480000002</v>
      </c>
      <c r="J197">
        <v>291773.56800999999</v>
      </c>
      <c r="K197">
        <v>306815.78668999998</v>
      </c>
      <c r="L197">
        <v>320148.38501000003</v>
      </c>
      <c r="M197">
        <v>341622.83551</v>
      </c>
      <c r="N197">
        <v>350206.59977999999</v>
      </c>
      <c r="O197">
        <v>358463.60152999999</v>
      </c>
      <c r="P197">
        <v>363132.94611999998</v>
      </c>
      <c r="Q197">
        <v>367992.15347000002</v>
      </c>
      <c r="R197">
        <v>373236.10612999997</v>
      </c>
      <c r="S197">
        <v>392378.39032000001</v>
      </c>
      <c r="T197">
        <v>402215.42579000001</v>
      </c>
      <c r="U197">
        <v>417245.88325999997</v>
      </c>
      <c r="V197">
        <v>432992.03541000001</v>
      </c>
      <c r="W197">
        <v>450040.00403000001</v>
      </c>
      <c r="X197">
        <v>465779.71140999999</v>
      </c>
      <c r="Y197">
        <v>495155.34158000001</v>
      </c>
    </row>
    <row r="198" spans="1:47" x14ac:dyDescent="0.25">
      <c r="A198" t="str">
        <f t="shared" si="3"/>
        <v>GüssingGründungsintensitätin % der aktiven Wirtschaftskammermitglieder</v>
      </c>
      <c r="B198">
        <v>197</v>
      </c>
      <c r="C198">
        <v>104</v>
      </c>
      <c r="D198" t="s">
        <v>145</v>
      </c>
      <c r="E198" t="s">
        <v>40</v>
      </c>
      <c r="F198" t="s">
        <v>52</v>
      </c>
      <c r="G198">
        <v>9.3712930011862401</v>
      </c>
      <c r="H198">
        <v>11.0286959487981</v>
      </c>
      <c r="I198">
        <v>11.885117749405699</v>
      </c>
      <c r="J198">
        <v>10.305430441064001</v>
      </c>
      <c r="K198">
        <v>9.2801398360373195</v>
      </c>
      <c r="L198">
        <v>9.5236116731717999</v>
      </c>
      <c r="M198">
        <v>14.931777800127399</v>
      </c>
      <c r="N198">
        <v>12.6095001120162</v>
      </c>
      <c r="O198">
        <v>14.0582638627987</v>
      </c>
      <c r="P198">
        <v>12.1354997763688</v>
      </c>
      <c r="Q198">
        <v>11.316859152203399</v>
      </c>
      <c r="R198">
        <v>12.2496029450917</v>
      </c>
      <c r="S198">
        <v>16.883898163635699</v>
      </c>
      <c r="T198">
        <v>16.393442622950801</v>
      </c>
      <c r="U198">
        <v>14.5418067852177</v>
      </c>
      <c r="V198">
        <v>11.046202867764199</v>
      </c>
      <c r="W198">
        <v>10.9358569926393</v>
      </c>
      <c r="X198">
        <v>9.7026604068857605</v>
      </c>
      <c r="Y198">
        <v>7.8441558441558401</v>
      </c>
      <c r="Z198">
        <v>7.9365079365079403</v>
      </c>
      <c r="AA198">
        <v>6.3432835820895503</v>
      </c>
      <c r="AB198">
        <v>6.8281938325991201</v>
      </c>
    </row>
    <row r="199" spans="1:47" x14ac:dyDescent="0.25">
      <c r="A199" t="str">
        <f t="shared" si="3"/>
        <v>GüssingGründungsintensitätje 1.000 Einwohner</v>
      </c>
      <c r="B199">
        <v>198</v>
      </c>
      <c r="C199">
        <v>104</v>
      </c>
      <c r="D199" t="s">
        <v>145</v>
      </c>
      <c r="E199" t="s">
        <v>40</v>
      </c>
      <c r="F199" t="s">
        <v>53</v>
      </c>
      <c r="G199">
        <v>2.9404101686083299</v>
      </c>
      <c r="H199">
        <v>3.7449233954908601</v>
      </c>
      <c r="I199">
        <v>4.2472423347590196</v>
      </c>
      <c r="J199">
        <v>3.9814052248654801</v>
      </c>
      <c r="K199">
        <v>3.70504544162094</v>
      </c>
      <c r="L199">
        <v>3.9440530051981799</v>
      </c>
      <c r="M199">
        <v>6.4412697428904897</v>
      </c>
      <c r="N199">
        <v>5.8056012637864098</v>
      </c>
      <c r="O199">
        <v>6.7679901684493897</v>
      </c>
      <c r="P199">
        <v>6.2701225526291999</v>
      </c>
      <c r="Q199">
        <v>5.9958842390969904</v>
      </c>
      <c r="R199">
        <v>6.9763078281587303</v>
      </c>
      <c r="S199">
        <v>10.171022990141999</v>
      </c>
      <c r="T199">
        <v>10.657734470158299</v>
      </c>
      <c r="U199">
        <v>10.1426140373558</v>
      </c>
      <c r="V199">
        <v>7.9898590250835504</v>
      </c>
      <c r="W199">
        <v>8.02902802439589</v>
      </c>
      <c r="X199">
        <v>7.2101407140365197</v>
      </c>
      <c r="Y199">
        <v>5.8757150083660799</v>
      </c>
      <c r="Z199">
        <v>5.8207217694994204</v>
      </c>
      <c r="AA199">
        <v>4.6361227988156504</v>
      </c>
      <c r="AB199">
        <v>4.7391553602140304</v>
      </c>
    </row>
    <row r="200" spans="1:47" x14ac:dyDescent="0.25">
      <c r="A200" t="str">
        <f t="shared" si="3"/>
        <v>GüssingKammermitgliedschaftenAktiv</v>
      </c>
      <c r="B200">
        <v>199</v>
      </c>
      <c r="C200">
        <v>104</v>
      </c>
      <c r="D200" t="s">
        <v>145</v>
      </c>
      <c r="E200" t="s">
        <v>39</v>
      </c>
      <c r="F200" t="s">
        <v>50</v>
      </c>
      <c r="G200">
        <v>843</v>
      </c>
      <c r="H200">
        <v>905</v>
      </c>
      <c r="I200">
        <v>949</v>
      </c>
      <c r="J200">
        <v>1025</v>
      </c>
      <c r="K200">
        <v>1057</v>
      </c>
      <c r="L200">
        <v>1097</v>
      </c>
      <c r="M200">
        <v>1141</v>
      </c>
      <c r="N200">
        <v>1223</v>
      </c>
      <c r="O200">
        <v>1280</v>
      </c>
      <c r="P200">
        <v>1279</v>
      </c>
      <c r="Q200">
        <v>1351</v>
      </c>
      <c r="R200">
        <v>1371</v>
      </c>
      <c r="S200">
        <v>1422</v>
      </c>
      <c r="T200">
        <v>1409</v>
      </c>
      <c r="U200">
        <v>1502</v>
      </c>
      <c r="V200">
        <v>1512</v>
      </c>
      <c r="W200">
        <v>1597</v>
      </c>
      <c r="X200">
        <v>1590</v>
      </c>
      <c r="Y200">
        <v>1706</v>
      </c>
      <c r="Z200">
        <v>1708</v>
      </c>
      <c r="AA200">
        <v>1845</v>
      </c>
      <c r="AB200">
        <v>1832</v>
      </c>
      <c r="AC200">
        <v>1931</v>
      </c>
      <c r="AD200">
        <v>1883</v>
      </c>
      <c r="AE200">
        <v>1912</v>
      </c>
      <c r="AF200">
        <v>1902</v>
      </c>
      <c r="AG200">
        <v>1953</v>
      </c>
      <c r="AH200">
        <v>1917</v>
      </c>
      <c r="AI200">
        <v>1958</v>
      </c>
      <c r="AJ200">
        <v>1925</v>
      </c>
      <c r="AK200">
        <v>1909</v>
      </c>
      <c r="AL200">
        <v>1890</v>
      </c>
      <c r="AM200">
        <v>1934</v>
      </c>
      <c r="AN200">
        <v>1876</v>
      </c>
      <c r="AO200">
        <v>1870</v>
      </c>
      <c r="AP200">
        <v>1816</v>
      </c>
      <c r="AQ200">
        <v>1815</v>
      </c>
      <c r="AR200">
        <v>1798</v>
      </c>
    </row>
    <row r="201" spans="1:47" x14ac:dyDescent="0.25">
      <c r="A201" t="str">
        <f t="shared" si="3"/>
        <v>GüssingKammermitgliedschaftenInsgesamt</v>
      </c>
      <c r="B201">
        <v>200</v>
      </c>
      <c r="C201">
        <v>104</v>
      </c>
      <c r="D201" t="s">
        <v>145</v>
      </c>
      <c r="E201" t="s">
        <v>39</v>
      </c>
      <c r="F201" t="s">
        <v>48</v>
      </c>
      <c r="G201">
        <v>979</v>
      </c>
      <c r="H201">
        <v>1057</v>
      </c>
      <c r="I201">
        <v>1133</v>
      </c>
      <c r="J201">
        <v>1229</v>
      </c>
      <c r="K201">
        <v>1294</v>
      </c>
      <c r="L201">
        <v>1346</v>
      </c>
      <c r="M201">
        <v>1379</v>
      </c>
      <c r="N201">
        <v>1513</v>
      </c>
      <c r="O201">
        <v>1571</v>
      </c>
      <c r="P201">
        <v>1620</v>
      </c>
      <c r="Q201">
        <v>1699</v>
      </c>
      <c r="R201">
        <v>1755</v>
      </c>
      <c r="S201">
        <v>1815</v>
      </c>
      <c r="T201">
        <v>1848</v>
      </c>
      <c r="U201">
        <v>1963</v>
      </c>
      <c r="V201">
        <v>2039</v>
      </c>
      <c r="W201">
        <v>2095</v>
      </c>
      <c r="X201">
        <v>2154</v>
      </c>
      <c r="Y201">
        <v>2254</v>
      </c>
      <c r="Z201">
        <v>2321</v>
      </c>
      <c r="AA201">
        <v>2461</v>
      </c>
      <c r="AB201">
        <v>2485</v>
      </c>
      <c r="AC201">
        <v>2558</v>
      </c>
      <c r="AD201">
        <v>2526</v>
      </c>
      <c r="AE201">
        <v>2485</v>
      </c>
      <c r="AF201">
        <v>2481</v>
      </c>
      <c r="AG201">
        <v>2473</v>
      </c>
      <c r="AH201">
        <v>2437</v>
      </c>
      <c r="AI201">
        <v>2429</v>
      </c>
      <c r="AJ201">
        <v>2418</v>
      </c>
      <c r="AK201">
        <v>2408</v>
      </c>
      <c r="AL201">
        <v>2407</v>
      </c>
      <c r="AM201">
        <v>2429</v>
      </c>
      <c r="AN201">
        <v>2322</v>
      </c>
      <c r="AO201">
        <v>2268</v>
      </c>
      <c r="AP201">
        <v>2223</v>
      </c>
      <c r="AQ201">
        <v>2200</v>
      </c>
      <c r="AR201">
        <v>2181</v>
      </c>
    </row>
    <row r="202" spans="1:47" x14ac:dyDescent="0.25">
      <c r="A202" t="str">
        <f t="shared" si="3"/>
        <v>GüssingKammermitgliedschaftenRuhend</v>
      </c>
      <c r="B202">
        <v>201</v>
      </c>
      <c r="C202">
        <v>104</v>
      </c>
      <c r="D202" t="s">
        <v>145</v>
      </c>
      <c r="E202" t="s">
        <v>39</v>
      </c>
      <c r="F202" t="s">
        <v>51</v>
      </c>
      <c r="G202">
        <v>136</v>
      </c>
      <c r="H202">
        <v>152</v>
      </c>
      <c r="I202">
        <v>184</v>
      </c>
      <c r="J202">
        <v>204</v>
      </c>
      <c r="K202">
        <v>237</v>
      </c>
      <c r="L202">
        <v>249</v>
      </c>
      <c r="M202">
        <v>238</v>
      </c>
      <c r="N202">
        <v>290</v>
      </c>
      <c r="O202">
        <v>291</v>
      </c>
      <c r="P202">
        <v>341</v>
      </c>
      <c r="Q202">
        <v>348</v>
      </c>
      <c r="R202">
        <v>384</v>
      </c>
      <c r="S202">
        <v>393</v>
      </c>
      <c r="T202">
        <v>439</v>
      </c>
      <c r="U202">
        <v>461</v>
      </c>
      <c r="V202">
        <v>527</v>
      </c>
      <c r="W202">
        <v>498</v>
      </c>
      <c r="X202">
        <v>564</v>
      </c>
      <c r="Y202">
        <v>548</v>
      </c>
      <c r="Z202">
        <v>613</v>
      </c>
      <c r="AA202">
        <v>616</v>
      </c>
      <c r="AB202">
        <v>653</v>
      </c>
      <c r="AC202">
        <v>627</v>
      </c>
      <c r="AD202">
        <v>643</v>
      </c>
      <c r="AE202">
        <v>573</v>
      </c>
      <c r="AF202">
        <v>579</v>
      </c>
      <c r="AG202">
        <v>520</v>
      </c>
      <c r="AH202">
        <v>520</v>
      </c>
      <c r="AI202">
        <v>471</v>
      </c>
      <c r="AJ202">
        <v>493</v>
      </c>
      <c r="AK202">
        <v>499</v>
      </c>
      <c r="AL202">
        <v>517</v>
      </c>
      <c r="AM202">
        <v>495</v>
      </c>
      <c r="AN202">
        <v>446</v>
      </c>
      <c r="AO202">
        <v>398</v>
      </c>
      <c r="AP202">
        <v>407</v>
      </c>
      <c r="AQ202">
        <v>385</v>
      </c>
      <c r="AR202">
        <v>383</v>
      </c>
    </row>
    <row r="203" spans="1:47" x14ac:dyDescent="0.25">
      <c r="A203" t="str">
        <f t="shared" si="3"/>
        <v>GüssingLehrlinge1. Lehrjahr, männlich</v>
      </c>
      <c r="B203">
        <v>202</v>
      </c>
      <c r="C203">
        <v>104</v>
      </c>
      <c r="D203" t="s">
        <v>145</v>
      </c>
      <c r="E203" t="s">
        <v>46</v>
      </c>
      <c r="F203" t="s">
        <v>65</v>
      </c>
      <c r="G203">
        <v>42</v>
      </c>
      <c r="H203">
        <v>49</v>
      </c>
      <c r="I203">
        <v>54</v>
      </c>
      <c r="J203">
        <v>47</v>
      </c>
      <c r="K203">
        <v>41</v>
      </c>
      <c r="L203">
        <v>46</v>
      </c>
      <c r="M203">
        <v>53</v>
      </c>
      <c r="N203">
        <v>45</v>
      </c>
      <c r="O203">
        <v>34</v>
      </c>
      <c r="P203">
        <v>44</v>
      </c>
      <c r="Q203">
        <v>49</v>
      </c>
      <c r="R203">
        <v>49</v>
      </c>
      <c r="S203">
        <v>49</v>
      </c>
      <c r="T203">
        <v>60</v>
      </c>
      <c r="U203">
        <v>47</v>
      </c>
      <c r="V203">
        <v>47</v>
      </c>
      <c r="W203">
        <v>51</v>
      </c>
      <c r="X203">
        <v>60</v>
      </c>
      <c r="Y203">
        <v>51</v>
      </c>
      <c r="Z203">
        <v>58</v>
      </c>
      <c r="AA203">
        <v>47</v>
      </c>
      <c r="AB203">
        <v>51</v>
      </c>
    </row>
    <row r="204" spans="1:47" x14ac:dyDescent="0.25">
      <c r="A204" t="str">
        <f t="shared" si="3"/>
        <v>GüssingLehrlinge1. Lehrjahr, weiblich</v>
      </c>
      <c r="B204">
        <v>203</v>
      </c>
      <c r="C204">
        <v>104</v>
      </c>
      <c r="D204" t="s">
        <v>145</v>
      </c>
      <c r="E204" t="s">
        <v>46</v>
      </c>
      <c r="F204" t="s">
        <v>66</v>
      </c>
      <c r="G204">
        <v>10</v>
      </c>
      <c r="H204">
        <v>13</v>
      </c>
      <c r="I204">
        <v>9</v>
      </c>
      <c r="J204">
        <v>10</v>
      </c>
      <c r="K204">
        <v>10</v>
      </c>
      <c r="L204">
        <v>14</v>
      </c>
      <c r="M204">
        <v>19</v>
      </c>
      <c r="N204">
        <v>21</v>
      </c>
      <c r="O204">
        <v>21</v>
      </c>
      <c r="P204">
        <v>14</v>
      </c>
      <c r="Q204">
        <v>24</v>
      </c>
      <c r="R204">
        <v>26</v>
      </c>
      <c r="S204">
        <v>27</v>
      </c>
      <c r="T204">
        <v>19</v>
      </c>
      <c r="U204">
        <v>20</v>
      </c>
      <c r="V204">
        <v>21</v>
      </c>
      <c r="W204">
        <v>24</v>
      </c>
      <c r="X204">
        <v>27</v>
      </c>
      <c r="Y204">
        <v>20</v>
      </c>
      <c r="Z204">
        <v>25</v>
      </c>
      <c r="AA204">
        <v>23</v>
      </c>
      <c r="AB204">
        <v>19</v>
      </c>
    </row>
    <row r="205" spans="1:47" x14ac:dyDescent="0.25">
      <c r="A205" t="str">
        <f t="shared" si="3"/>
        <v>GüssingLehrlinge2. Lehrjahr, männlich</v>
      </c>
      <c r="B205">
        <v>204</v>
      </c>
      <c r="C205">
        <v>104</v>
      </c>
      <c r="D205" t="s">
        <v>145</v>
      </c>
      <c r="E205" t="s">
        <v>46</v>
      </c>
      <c r="F205" t="s">
        <v>67</v>
      </c>
      <c r="G205">
        <v>57</v>
      </c>
      <c r="H205">
        <v>40</v>
      </c>
      <c r="I205">
        <v>51</v>
      </c>
      <c r="J205">
        <v>53</v>
      </c>
      <c r="K205">
        <v>50</v>
      </c>
      <c r="L205">
        <v>42</v>
      </c>
      <c r="M205">
        <v>44</v>
      </c>
      <c r="N205">
        <v>54</v>
      </c>
      <c r="O205">
        <v>45</v>
      </c>
      <c r="P205">
        <v>38</v>
      </c>
      <c r="Q205">
        <v>43</v>
      </c>
      <c r="R205">
        <v>42</v>
      </c>
      <c r="S205">
        <v>36</v>
      </c>
      <c r="T205">
        <v>47</v>
      </c>
      <c r="U205">
        <v>53</v>
      </c>
      <c r="V205">
        <v>44</v>
      </c>
      <c r="W205">
        <v>38</v>
      </c>
      <c r="X205">
        <v>44</v>
      </c>
      <c r="Y205">
        <v>56</v>
      </c>
      <c r="Z205">
        <v>44</v>
      </c>
      <c r="AA205">
        <v>52</v>
      </c>
      <c r="AB205">
        <v>51</v>
      </c>
    </row>
    <row r="206" spans="1:47" x14ac:dyDescent="0.25">
      <c r="A206" t="str">
        <f t="shared" si="3"/>
        <v>GüssingLehrlinge2. Lehrjahr, weiblich</v>
      </c>
      <c r="B206">
        <v>205</v>
      </c>
      <c r="C206">
        <v>104</v>
      </c>
      <c r="D206" t="s">
        <v>145</v>
      </c>
      <c r="E206" t="s">
        <v>46</v>
      </c>
      <c r="F206" t="s">
        <v>68</v>
      </c>
      <c r="G206">
        <v>13</v>
      </c>
      <c r="H206">
        <v>8</v>
      </c>
      <c r="I206">
        <v>13</v>
      </c>
      <c r="J206">
        <v>11</v>
      </c>
      <c r="K206">
        <v>16</v>
      </c>
      <c r="L206">
        <v>11</v>
      </c>
      <c r="M206">
        <v>16</v>
      </c>
      <c r="N206">
        <v>17</v>
      </c>
      <c r="O206">
        <v>29</v>
      </c>
      <c r="P206">
        <v>28</v>
      </c>
      <c r="Q206">
        <v>18</v>
      </c>
      <c r="R206">
        <v>22</v>
      </c>
      <c r="S206">
        <v>23</v>
      </c>
      <c r="T206">
        <v>18</v>
      </c>
      <c r="U206">
        <v>18</v>
      </c>
      <c r="V206">
        <v>17</v>
      </c>
      <c r="W206">
        <v>15</v>
      </c>
      <c r="X206">
        <v>18</v>
      </c>
      <c r="Y206">
        <v>25</v>
      </c>
      <c r="Z206">
        <v>15</v>
      </c>
      <c r="AA206">
        <v>20</v>
      </c>
      <c r="AB206">
        <v>17</v>
      </c>
    </row>
    <row r="207" spans="1:47" x14ac:dyDescent="0.25">
      <c r="A207" t="str">
        <f t="shared" si="3"/>
        <v>GüssingLehrlinge3. Lehrjahr, männlich</v>
      </c>
      <c r="B207">
        <v>206</v>
      </c>
      <c r="C207">
        <v>104</v>
      </c>
      <c r="D207" t="s">
        <v>145</v>
      </c>
      <c r="E207" t="s">
        <v>46</v>
      </c>
      <c r="F207" t="s">
        <v>69</v>
      </c>
      <c r="G207">
        <v>49</v>
      </c>
      <c r="H207">
        <v>56</v>
      </c>
      <c r="I207">
        <v>39</v>
      </c>
      <c r="J207">
        <v>53</v>
      </c>
      <c r="K207">
        <v>58</v>
      </c>
      <c r="L207">
        <v>49</v>
      </c>
      <c r="M207">
        <v>41</v>
      </c>
      <c r="N207">
        <v>44</v>
      </c>
      <c r="O207">
        <v>51</v>
      </c>
      <c r="P207">
        <v>43</v>
      </c>
      <c r="Q207">
        <v>38</v>
      </c>
      <c r="R207">
        <v>44</v>
      </c>
      <c r="S207">
        <v>40</v>
      </c>
      <c r="T207">
        <v>31</v>
      </c>
      <c r="U207">
        <v>43</v>
      </c>
      <c r="V207">
        <v>51</v>
      </c>
      <c r="W207">
        <v>43</v>
      </c>
      <c r="X207">
        <v>33</v>
      </c>
      <c r="Y207">
        <v>38</v>
      </c>
      <c r="Z207">
        <v>50</v>
      </c>
      <c r="AA207">
        <v>40</v>
      </c>
      <c r="AB207">
        <v>46</v>
      </c>
    </row>
    <row r="208" spans="1:47" x14ac:dyDescent="0.25">
      <c r="A208" t="str">
        <f t="shared" si="3"/>
        <v>GüssingLehrlinge3. Lehrjahr, weiblich</v>
      </c>
      <c r="B208">
        <v>207</v>
      </c>
      <c r="C208">
        <v>104</v>
      </c>
      <c r="D208" t="s">
        <v>145</v>
      </c>
      <c r="E208" t="s">
        <v>46</v>
      </c>
      <c r="F208" t="s">
        <v>70</v>
      </c>
      <c r="G208">
        <v>14</v>
      </c>
      <c r="H208">
        <v>12</v>
      </c>
      <c r="I208">
        <v>8</v>
      </c>
      <c r="J208">
        <v>14</v>
      </c>
      <c r="K208">
        <v>12</v>
      </c>
      <c r="L208">
        <v>13</v>
      </c>
      <c r="M208">
        <v>14</v>
      </c>
      <c r="N208">
        <v>14</v>
      </c>
      <c r="O208">
        <v>14</v>
      </c>
      <c r="P208">
        <v>27</v>
      </c>
      <c r="Q208">
        <v>24</v>
      </c>
      <c r="R208">
        <v>17</v>
      </c>
      <c r="S208">
        <v>20</v>
      </c>
      <c r="T208">
        <v>22</v>
      </c>
      <c r="U208">
        <v>16</v>
      </c>
      <c r="V208">
        <v>15</v>
      </c>
      <c r="W208">
        <v>12</v>
      </c>
      <c r="X208">
        <v>12</v>
      </c>
      <c r="Y208">
        <v>15</v>
      </c>
      <c r="Z208">
        <v>17</v>
      </c>
      <c r="AA208">
        <v>14</v>
      </c>
      <c r="AB208">
        <v>19</v>
      </c>
    </row>
    <row r="209" spans="1:28" x14ac:dyDescent="0.25">
      <c r="A209" t="str">
        <f t="shared" si="3"/>
        <v>GüssingLehrlinge4. Lehrjahr, männlich</v>
      </c>
      <c r="B209">
        <v>208</v>
      </c>
      <c r="C209">
        <v>104</v>
      </c>
      <c r="D209" t="s">
        <v>145</v>
      </c>
      <c r="E209" t="s">
        <v>46</v>
      </c>
      <c r="F209" t="s">
        <v>71</v>
      </c>
      <c r="G209">
        <v>20</v>
      </c>
      <c r="H209">
        <v>15</v>
      </c>
      <c r="I209">
        <v>23</v>
      </c>
      <c r="J209">
        <v>16</v>
      </c>
      <c r="K209">
        <v>21</v>
      </c>
      <c r="L209">
        <v>22</v>
      </c>
      <c r="M209">
        <v>14</v>
      </c>
      <c r="N209">
        <v>20</v>
      </c>
      <c r="O209">
        <v>22</v>
      </c>
      <c r="P209">
        <v>20</v>
      </c>
      <c r="Q209">
        <v>10</v>
      </c>
      <c r="R209">
        <v>10</v>
      </c>
      <c r="S209">
        <v>18</v>
      </c>
      <c r="T209">
        <v>18</v>
      </c>
      <c r="U209">
        <v>9</v>
      </c>
      <c r="V209">
        <v>8</v>
      </c>
      <c r="W209">
        <v>21</v>
      </c>
      <c r="X209">
        <v>19</v>
      </c>
      <c r="Y209">
        <v>17</v>
      </c>
      <c r="Z209">
        <v>23</v>
      </c>
      <c r="AA209">
        <v>20</v>
      </c>
      <c r="AB209">
        <v>16</v>
      </c>
    </row>
    <row r="210" spans="1:28" x14ac:dyDescent="0.25">
      <c r="A210" t="str">
        <f t="shared" si="3"/>
        <v>GüssingLehrlinge4. Lehrjahr, weiblich</v>
      </c>
      <c r="B210">
        <v>209</v>
      </c>
      <c r="C210">
        <v>104</v>
      </c>
      <c r="D210" t="s">
        <v>145</v>
      </c>
      <c r="E210" t="s">
        <v>46</v>
      </c>
      <c r="F210" t="s">
        <v>72</v>
      </c>
      <c r="G210">
        <v>2</v>
      </c>
      <c r="H210">
        <v>4</v>
      </c>
      <c r="I210">
        <v>1</v>
      </c>
      <c r="J210">
        <v>1</v>
      </c>
      <c r="K210">
        <v>1</v>
      </c>
      <c r="M210">
        <v>1</v>
      </c>
      <c r="O210">
        <v>1</v>
      </c>
      <c r="R210">
        <v>1</v>
      </c>
      <c r="S210">
        <v>2</v>
      </c>
      <c r="T210">
        <v>1</v>
      </c>
      <c r="U210">
        <v>1</v>
      </c>
      <c r="AB210">
        <v>1</v>
      </c>
    </row>
    <row r="211" spans="1:28" x14ac:dyDescent="0.25">
      <c r="A211" t="str">
        <f t="shared" si="3"/>
        <v>GüssingLehrlingeFrauen</v>
      </c>
      <c r="B211">
        <v>210</v>
      </c>
      <c r="C211">
        <v>104</v>
      </c>
      <c r="D211" t="s">
        <v>145</v>
      </c>
      <c r="E211" t="s">
        <v>46</v>
      </c>
      <c r="F211" t="s">
        <v>47</v>
      </c>
      <c r="G211">
        <v>39</v>
      </c>
      <c r="H211">
        <v>37</v>
      </c>
      <c r="I211">
        <v>31</v>
      </c>
      <c r="J211">
        <v>36</v>
      </c>
      <c r="K211">
        <v>39</v>
      </c>
      <c r="L211">
        <v>38</v>
      </c>
      <c r="M211">
        <v>50</v>
      </c>
      <c r="N211">
        <v>52</v>
      </c>
      <c r="O211">
        <v>65</v>
      </c>
      <c r="P211">
        <v>69</v>
      </c>
      <c r="Q211">
        <v>66</v>
      </c>
      <c r="R211">
        <v>66</v>
      </c>
      <c r="S211">
        <v>72</v>
      </c>
      <c r="T211">
        <v>60</v>
      </c>
      <c r="U211">
        <v>55</v>
      </c>
      <c r="V211">
        <v>53</v>
      </c>
      <c r="W211">
        <v>51</v>
      </c>
      <c r="X211">
        <v>57</v>
      </c>
      <c r="Y211">
        <v>60</v>
      </c>
      <c r="Z211">
        <v>57</v>
      </c>
      <c r="AA211">
        <v>57</v>
      </c>
      <c r="AB211">
        <v>56</v>
      </c>
    </row>
    <row r="212" spans="1:28" x14ac:dyDescent="0.25">
      <c r="A212" t="str">
        <f t="shared" si="3"/>
        <v>GüssingLehrlingeInsgesamt</v>
      </c>
      <c r="B212">
        <v>211</v>
      </c>
      <c r="C212">
        <v>104</v>
      </c>
      <c r="D212" t="s">
        <v>145</v>
      </c>
      <c r="E212" t="s">
        <v>46</v>
      </c>
      <c r="F212" t="s">
        <v>48</v>
      </c>
      <c r="G212">
        <v>207</v>
      </c>
      <c r="H212">
        <v>197</v>
      </c>
      <c r="I212">
        <v>198</v>
      </c>
      <c r="J212">
        <v>205</v>
      </c>
      <c r="K212">
        <v>209</v>
      </c>
      <c r="L212">
        <v>197</v>
      </c>
      <c r="M212">
        <v>202</v>
      </c>
      <c r="N212">
        <v>215</v>
      </c>
      <c r="O212">
        <v>217</v>
      </c>
      <c r="P212">
        <v>214</v>
      </c>
      <c r="Q212">
        <v>206</v>
      </c>
      <c r="R212">
        <v>211</v>
      </c>
      <c r="S212">
        <v>215</v>
      </c>
      <c r="T212">
        <v>216</v>
      </c>
      <c r="U212">
        <v>207</v>
      </c>
      <c r="V212">
        <v>203</v>
      </c>
      <c r="W212">
        <v>204</v>
      </c>
      <c r="X212">
        <v>213</v>
      </c>
      <c r="Y212">
        <v>222</v>
      </c>
      <c r="Z212">
        <v>232</v>
      </c>
      <c r="AA212">
        <v>216</v>
      </c>
      <c r="AB212">
        <v>220</v>
      </c>
    </row>
    <row r="213" spans="1:28" x14ac:dyDescent="0.25">
      <c r="A213" t="str">
        <f t="shared" si="3"/>
        <v>GüssingLehrlingeMänner</v>
      </c>
      <c r="B213">
        <v>212</v>
      </c>
      <c r="C213">
        <v>104</v>
      </c>
      <c r="D213" t="s">
        <v>145</v>
      </c>
      <c r="E213" t="s">
        <v>46</v>
      </c>
      <c r="F213" t="s">
        <v>49</v>
      </c>
      <c r="G213">
        <v>168</v>
      </c>
      <c r="H213">
        <v>160</v>
      </c>
      <c r="I213">
        <v>167</v>
      </c>
      <c r="J213">
        <v>169</v>
      </c>
      <c r="K213">
        <v>170</v>
      </c>
      <c r="L213">
        <v>159</v>
      </c>
      <c r="M213">
        <v>152</v>
      </c>
      <c r="N213">
        <v>163</v>
      </c>
      <c r="O213">
        <v>152</v>
      </c>
      <c r="P213">
        <v>145</v>
      </c>
      <c r="Q213">
        <v>140</v>
      </c>
      <c r="R213">
        <v>145</v>
      </c>
      <c r="S213">
        <v>143</v>
      </c>
      <c r="T213">
        <v>156</v>
      </c>
      <c r="U213">
        <v>152</v>
      </c>
      <c r="V213">
        <v>150</v>
      </c>
      <c r="W213">
        <v>153</v>
      </c>
      <c r="X213">
        <v>156</v>
      </c>
      <c r="Y213">
        <v>162</v>
      </c>
      <c r="Z213">
        <v>175</v>
      </c>
      <c r="AA213">
        <v>159</v>
      </c>
      <c r="AB213">
        <v>164</v>
      </c>
    </row>
    <row r="214" spans="1:28" x14ac:dyDescent="0.25">
      <c r="A214" t="str">
        <f t="shared" si="3"/>
        <v>GüssingNeugründungenInsgesamt</v>
      </c>
      <c r="B214">
        <v>213</v>
      </c>
      <c r="C214">
        <v>104</v>
      </c>
      <c r="D214" t="s">
        <v>145</v>
      </c>
      <c r="E214" t="s">
        <v>41</v>
      </c>
      <c r="F214" t="s">
        <v>48</v>
      </c>
      <c r="G214">
        <v>79</v>
      </c>
      <c r="H214">
        <v>99.809698336622503</v>
      </c>
      <c r="I214">
        <v>112.78976744185999</v>
      </c>
      <c r="J214">
        <v>105.630662020906</v>
      </c>
      <c r="K214">
        <v>98.091078066914505</v>
      </c>
      <c r="L214">
        <v>104.474020054695</v>
      </c>
      <c r="M214">
        <v>170.37158469945399</v>
      </c>
      <c r="N214">
        <v>154.21418636995799</v>
      </c>
      <c r="O214">
        <v>179.80519480519499</v>
      </c>
      <c r="P214">
        <v>166.37770193401599</v>
      </c>
      <c r="Q214">
        <v>159.45454545454501</v>
      </c>
      <c r="R214">
        <v>185.21399652978599</v>
      </c>
      <c r="S214">
        <v>268.45398080180701</v>
      </c>
      <c r="T214">
        <v>280</v>
      </c>
      <c r="U214">
        <v>266.40590030518803</v>
      </c>
      <c r="V214">
        <v>208</v>
      </c>
      <c r="W214">
        <v>208</v>
      </c>
      <c r="X214">
        <v>186</v>
      </c>
      <c r="Y214">
        <v>151</v>
      </c>
      <c r="Z214">
        <v>150</v>
      </c>
      <c r="AA214">
        <v>119</v>
      </c>
      <c r="AB214">
        <v>124</v>
      </c>
    </row>
    <row r="215" spans="1:28" x14ac:dyDescent="0.25">
      <c r="A215" t="str">
        <f t="shared" si="3"/>
        <v>GüssingPendler (Auspendler/-innen)Insgesamt</v>
      </c>
      <c r="B215">
        <v>214</v>
      </c>
      <c r="C215">
        <v>104</v>
      </c>
      <c r="D215" t="s">
        <v>145</v>
      </c>
      <c r="E215" t="s">
        <v>459</v>
      </c>
      <c r="F215" t="s">
        <v>48</v>
      </c>
      <c r="G215">
        <v>8948</v>
      </c>
      <c r="H215">
        <v>9015</v>
      </c>
      <c r="I215">
        <v>8976</v>
      </c>
      <c r="J215">
        <v>8939</v>
      </c>
      <c r="K215">
        <v>8789</v>
      </c>
      <c r="L215">
        <v>8670</v>
      </c>
      <c r="M215">
        <v>8521</v>
      </c>
      <c r="N215">
        <v>8411</v>
      </c>
      <c r="O215">
        <v>8562</v>
      </c>
      <c r="P215">
        <v>8741</v>
      </c>
      <c r="Q215">
        <v>8681</v>
      </c>
      <c r="R215">
        <v>8631</v>
      </c>
      <c r="S215">
        <v>8704</v>
      </c>
    </row>
    <row r="216" spans="1:28" x14ac:dyDescent="0.25">
      <c r="A216" t="str">
        <f t="shared" si="3"/>
        <v>GüssingPendler ins AuslandInsgesamt</v>
      </c>
      <c r="B216">
        <v>215</v>
      </c>
      <c r="C216">
        <v>104</v>
      </c>
      <c r="D216" t="s">
        <v>145</v>
      </c>
      <c r="E216" t="s">
        <v>304</v>
      </c>
      <c r="F216" t="s">
        <v>48</v>
      </c>
      <c r="G216">
        <v>2</v>
      </c>
      <c r="H216">
        <v>20</v>
      </c>
      <c r="I216">
        <v>58</v>
      </c>
      <c r="J216">
        <v>13</v>
      </c>
      <c r="K216">
        <v>7</v>
      </c>
      <c r="L216">
        <v>32</v>
      </c>
      <c r="M216">
        <v>30</v>
      </c>
      <c r="N216">
        <v>24</v>
      </c>
      <c r="O216">
        <v>26</v>
      </c>
      <c r="P216">
        <v>26</v>
      </c>
      <c r="Q216">
        <v>22</v>
      </c>
      <c r="R216">
        <v>15</v>
      </c>
      <c r="S216">
        <v>29</v>
      </c>
    </row>
    <row r="217" spans="1:28" x14ac:dyDescent="0.25">
      <c r="A217" t="str">
        <f t="shared" si="3"/>
        <v>GüssingPendler zw. BundesländernInsgesamt</v>
      </c>
      <c r="B217">
        <v>216</v>
      </c>
      <c r="C217">
        <v>104</v>
      </c>
      <c r="D217" t="s">
        <v>145</v>
      </c>
      <c r="E217" t="s">
        <v>433</v>
      </c>
      <c r="F217" t="s">
        <v>48</v>
      </c>
      <c r="G217">
        <v>3969</v>
      </c>
      <c r="H217">
        <v>4025</v>
      </c>
      <c r="I217">
        <v>4012</v>
      </c>
      <c r="J217">
        <v>4025</v>
      </c>
      <c r="K217">
        <v>3972</v>
      </c>
      <c r="L217">
        <v>3868</v>
      </c>
      <c r="M217">
        <v>3777</v>
      </c>
      <c r="N217">
        <v>3703</v>
      </c>
      <c r="O217">
        <v>3785</v>
      </c>
      <c r="P217">
        <v>3869</v>
      </c>
      <c r="Q217">
        <v>3742</v>
      </c>
      <c r="R217">
        <v>3734</v>
      </c>
      <c r="S217">
        <v>3697</v>
      </c>
    </row>
    <row r="218" spans="1:28" x14ac:dyDescent="0.25">
      <c r="A218" t="str">
        <f t="shared" si="3"/>
        <v>GüssingPendler zw. Gemeinden eines Pol. BezirkesInsgesamt</v>
      </c>
      <c r="B218">
        <v>217</v>
      </c>
      <c r="C218">
        <v>104</v>
      </c>
      <c r="D218" t="s">
        <v>145</v>
      </c>
      <c r="E218" t="s">
        <v>305</v>
      </c>
      <c r="F218" t="s">
        <v>48</v>
      </c>
      <c r="G218">
        <v>2602</v>
      </c>
      <c r="H218">
        <v>2421</v>
      </c>
      <c r="I218">
        <v>2381</v>
      </c>
      <c r="J218">
        <v>2435</v>
      </c>
      <c r="K218">
        <v>2403</v>
      </c>
      <c r="L218">
        <v>2429</v>
      </c>
      <c r="M218">
        <v>2366</v>
      </c>
      <c r="N218">
        <v>2297</v>
      </c>
      <c r="O218">
        <v>2313</v>
      </c>
      <c r="P218">
        <v>2321</v>
      </c>
      <c r="Q218">
        <v>2409</v>
      </c>
      <c r="R218">
        <v>2328</v>
      </c>
      <c r="S218">
        <v>2412</v>
      </c>
    </row>
    <row r="219" spans="1:28" x14ac:dyDescent="0.25">
      <c r="A219" t="str">
        <f t="shared" si="3"/>
        <v>GüssingPendler zw. Pol. Bez. des BundeslandesInsgesamt</v>
      </c>
      <c r="B219">
        <v>218</v>
      </c>
      <c r="C219">
        <v>104</v>
      </c>
      <c r="D219" t="s">
        <v>145</v>
      </c>
      <c r="E219" t="s">
        <v>306</v>
      </c>
      <c r="F219" t="s">
        <v>48</v>
      </c>
      <c r="G219">
        <v>2375</v>
      </c>
      <c r="H219">
        <v>2549</v>
      </c>
      <c r="I219">
        <v>2525</v>
      </c>
      <c r="J219">
        <v>2466</v>
      </c>
      <c r="K219">
        <v>2407</v>
      </c>
      <c r="L219">
        <v>2341</v>
      </c>
      <c r="M219">
        <v>2348</v>
      </c>
      <c r="N219">
        <v>2387</v>
      </c>
      <c r="O219">
        <v>2438</v>
      </c>
      <c r="P219">
        <v>2525</v>
      </c>
      <c r="Q219">
        <v>2508</v>
      </c>
      <c r="R219">
        <v>2554</v>
      </c>
      <c r="S219">
        <v>2566</v>
      </c>
    </row>
    <row r="220" spans="1:28" x14ac:dyDescent="0.25">
      <c r="A220" t="str">
        <f t="shared" si="3"/>
        <v>GüssingPensionisteneinkommenBrutto_Schnitt</v>
      </c>
      <c r="B220">
        <v>219</v>
      </c>
      <c r="C220">
        <v>104</v>
      </c>
      <c r="D220" t="s">
        <v>145</v>
      </c>
      <c r="E220" t="s">
        <v>44</v>
      </c>
      <c r="F220" t="s">
        <v>54</v>
      </c>
      <c r="G220">
        <v>13335.445355083701</v>
      </c>
      <c r="H220">
        <v>13583.397995827499</v>
      </c>
      <c r="I220">
        <v>14175.422713533</v>
      </c>
      <c r="J220">
        <v>14636.442875017199</v>
      </c>
      <c r="K220">
        <v>15291.0646397616</v>
      </c>
      <c r="L220">
        <v>15967.4992331453</v>
      </c>
      <c r="M220">
        <v>16564.520507903599</v>
      </c>
      <c r="N220">
        <v>16922.6686123853</v>
      </c>
      <c r="O220">
        <v>17503.486328864801</v>
      </c>
      <c r="P220">
        <v>18093.241335358402</v>
      </c>
      <c r="Q220">
        <v>18721.821672866899</v>
      </c>
      <c r="R220">
        <v>19211.166237174901</v>
      </c>
      <c r="S220">
        <v>19687.051236437299</v>
      </c>
      <c r="T220">
        <v>20105.048867058798</v>
      </c>
      <c r="U220">
        <v>20742.072538283101</v>
      </c>
      <c r="V220">
        <v>21633.522820661001</v>
      </c>
      <c r="W220">
        <v>23076.857528063902</v>
      </c>
      <c r="X220">
        <v>23875.813068220799</v>
      </c>
      <c r="Y220">
        <v>24820.437631903202</v>
      </c>
    </row>
    <row r="221" spans="1:28" x14ac:dyDescent="0.25">
      <c r="A221" t="str">
        <f t="shared" si="3"/>
        <v>GüssingPensionisteneinkommenBruttobezüge 1000 EUR</v>
      </c>
      <c r="B221">
        <v>220</v>
      </c>
      <c r="C221">
        <v>104</v>
      </c>
      <c r="D221" t="s">
        <v>145</v>
      </c>
      <c r="E221" t="s">
        <v>44</v>
      </c>
      <c r="F221" t="s">
        <v>55</v>
      </c>
      <c r="G221">
        <v>94828.351920000001</v>
      </c>
      <c r="H221">
        <v>97664.631590000005</v>
      </c>
      <c r="I221">
        <v>102233.14861</v>
      </c>
      <c r="J221">
        <v>106450.84903</v>
      </c>
      <c r="K221">
        <v>112909.2213</v>
      </c>
      <c r="L221">
        <v>118893.99929000001</v>
      </c>
      <c r="M221">
        <v>127844.96928</v>
      </c>
      <c r="N221">
        <v>132809.10326999999</v>
      </c>
      <c r="O221">
        <v>142320.84734000001</v>
      </c>
      <c r="P221">
        <v>148907.37619000001</v>
      </c>
      <c r="Q221">
        <v>156008.94</v>
      </c>
      <c r="R221">
        <v>161027.99540000001</v>
      </c>
      <c r="S221">
        <v>165115.29871999999</v>
      </c>
      <c r="T221">
        <v>170892.91537</v>
      </c>
      <c r="U221">
        <v>178796.66527999999</v>
      </c>
      <c r="V221">
        <v>187216.50649</v>
      </c>
      <c r="W221">
        <v>199407.12590000001</v>
      </c>
      <c r="X221">
        <v>208937.24015999999</v>
      </c>
      <c r="Y221">
        <v>221572.04673999999</v>
      </c>
    </row>
    <row r="222" spans="1:28" x14ac:dyDescent="0.25">
      <c r="A222" t="str">
        <f t="shared" si="3"/>
        <v>GüssingPensionisteneinkommenBruttobezüge Fälle</v>
      </c>
      <c r="B222">
        <v>221</v>
      </c>
      <c r="C222">
        <v>104</v>
      </c>
      <c r="D222" t="s">
        <v>145</v>
      </c>
      <c r="E222" t="s">
        <v>44</v>
      </c>
      <c r="F222" t="s">
        <v>56</v>
      </c>
      <c r="G222">
        <v>7111</v>
      </c>
      <c r="H222">
        <v>7190</v>
      </c>
      <c r="I222">
        <v>7212</v>
      </c>
      <c r="J222">
        <v>7273</v>
      </c>
      <c r="K222">
        <v>7384</v>
      </c>
      <c r="L222">
        <v>7446</v>
      </c>
      <c r="M222">
        <v>7718</v>
      </c>
      <c r="N222">
        <v>7848</v>
      </c>
      <c r="O222">
        <v>8131</v>
      </c>
      <c r="P222">
        <v>8230</v>
      </c>
      <c r="Q222">
        <v>8333</v>
      </c>
      <c r="R222">
        <v>8382</v>
      </c>
      <c r="S222">
        <v>8387</v>
      </c>
      <c r="T222">
        <v>8500</v>
      </c>
      <c r="U222">
        <v>8620</v>
      </c>
      <c r="V222">
        <v>8654</v>
      </c>
      <c r="W222">
        <v>8641</v>
      </c>
      <c r="X222">
        <v>8751</v>
      </c>
      <c r="Y222">
        <v>8927</v>
      </c>
    </row>
    <row r="223" spans="1:28" x14ac:dyDescent="0.25">
      <c r="A223" t="str">
        <f t="shared" si="3"/>
        <v>GüssingPensionisteneinkommenLohnsteuer 1000 EUR</v>
      </c>
      <c r="B223">
        <v>222</v>
      </c>
      <c r="C223">
        <v>104</v>
      </c>
      <c r="D223" t="s">
        <v>145</v>
      </c>
      <c r="E223" t="s">
        <v>44</v>
      </c>
      <c r="F223" t="s">
        <v>57</v>
      </c>
      <c r="G223">
        <v>8273.1785500000005</v>
      </c>
      <c r="H223">
        <v>7656.6633499999998</v>
      </c>
      <c r="I223">
        <v>8496.5665499999996</v>
      </c>
      <c r="J223">
        <v>9275.4797099999996</v>
      </c>
      <c r="K223">
        <v>10505.467839999999</v>
      </c>
      <c r="L223">
        <v>9946.9836500000001</v>
      </c>
      <c r="M223">
        <v>11398.200940000001</v>
      </c>
      <c r="N223">
        <v>12448.32315</v>
      </c>
      <c r="O223">
        <v>14464.652840000001</v>
      </c>
      <c r="P223">
        <v>15735.180909999999</v>
      </c>
      <c r="Q223">
        <v>17157.590059999999</v>
      </c>
      <c r="R223">
        <v>18507.473429999998</v>
      </c>
      <c r="S223">
        <v>15568.52801</v>
      </c>
      <c r="T223">
        <v>16754.889869999999</v>
      </c>
      <c r="U223">
        <v>18356.80329</v>
      </c>
      <c r="V223">
        <v>20002.589929999998</v>
      </c>
      <c r="W223">
        <v>20180.116679999999</v>
      </c>
      <c r="X223">
        <v>22115.02635</v>
      </c>
      <c r="Y223">
        <v>23093.7376</v>
      </c>
    </row>
    <row r="224" spans="1:28" x14ac:dyDescent="0.25">
      <c r="A224" t="str">
        <f t="shared" si="3"/>
        <v>GüssingPensionisteneinkommenLohnsteuer Fälle</v>
      </c>
      <c r="B224">
        <v>223</v>
      </c>
      <c r="C224">
        <v>104</v>
      </c>
      <c r="D224" t="s">
        <v>145</v>
      </c>
      <c r="E224" t="s">
        <v>44</v>
      </c>
      <c r="F224" t="s">
        <v>58</v>
      </c>
      <c r="G224">
        <v>3012</v>
      </c>
      <c r="H224">
        <v>2839</v>
      </c>
      <c r="I224">
        <v>3072</v>
      </c>
      <c r="J224">
        <v>3453</v>
      </c>
      <c r="K224">
        <v>3570</v>
      </c>
      <c r="L224">
        <v>3498</v>
      </c>
      <c r="M224">
        <v>3771</v>
      </c>
      <c r="N224">
        <v>3964</v>
      </c>
      <c r="O224">
        <v>4221</v>
      </c>
      <c r="P224">
        <v>4471</v>
      </c>
      <c r="Q224">
        <v>4747</v>
      </c>
      <c r="R224">
        <v>4888</v>
      </c>
      <c r="S224">
        <v>5033</v>
      </c>
      <c r="T224">
        <v>5207</v>
      </c>
      <c r="U224">
        <v>5494</v>
      </c>
      <c r="V224">
        <v>5751</v>
      </c>
      <c r="W224">
        <v>6199</v>
      </c>
      <c r="X224">
        <v>6506</v>
      </c>
      <c r="Y224">
        <v>6832</v>
      </c>
    </row>
    <row r="225" spans="1:47" x14ac:dyDescent="0.25">
      <c r="A225" t="str">
        <f t="shared" si="3"/>
        <v>GüssingPensionisteneinkommenNetto_Schnitt</v>
      </c>
      <c r="B225">
        <v>224</v>
      </c>
      <c r="C225">
        <v>104</v>
      </c>
      <c r="D225" t="s">
        <v>145</v>
      </c>
      <c r="E225" t="s">
        <v>44</v>
      </c>
      <c r="F225" t="s">
        <v>59</v>
      </c>
      <c r="G225">
        <v>11543.9439516242</v>
      </c>
      <c r="H225">
        <v>11812.534895688499</v>
      </c>
      <c r="I225">
        <v>12257.5700027732</v>
      </c>
      <c r="J225">
        <v>12600.7231912553</v>
      </c>
      <c r="K225">
        <v>13059.9476868906</v>
      </c>
      <c r="L225">
        <v>13780.080147730299</v>
      </c>
      <c r="M225">
        <v>14202.541578129099</v>
      </c>
      <c r="N225">
        <v>14429.2742418451</v>
      </c>
      <c r="O225">
        <v>14786.956371910001</v>
      </c>
      <c r="P225">
        <v>15209.4320923451</v>
      </c>
      <c r="Q225">
        <v>15660.747723508901</v>
      </c>
      <c r="R225">
        <v>15978.7478358387</v>
      </c>
      <c r="S225">
        <v>16781.8534005008</v>
      </c>
      <c r="T225">
        <v>17067.281710588199</v>
      </c>
      <c r="U225">
        <v>17511.904974477999</v>
      </c>
      <c r="V225">
        <v>18178.6850219552</v>
      </c>
      <c r="W225">
        <v>19530.312687189002</v>
      </c>
      <c r="X225">
        <v>20099.190594217798</v>
      </c>
      <c r="Y225">
        <v>20938.247633023399</v>
      </c>
    </row>
    <row r="226" spans="1:47" x14ac:dyDescent="0.25">
      <c r="A226" t="str">
        <f t="shared" si="3"/>
        <v>GüssingPensionisteneinkommenNettobezüge 1000 EUR</v>
      </c>
      <c r="B226">
        <v>225</v>
      </c>
      <c r="C226">
        <v>104</v>
      </c>
      <c r="D226" t="s">
        <v>145</v>
      </c>
      <c r="E226" t="s">
        <v>44</v>
      </c>
      <c r="F226" t="s">
        <v>60</v>
      </c>
      <c r="G226">
        <v>82088.985440000004</v>
      </c>
      <c r="H226">
        <v>84932.125899999999</v>
      </c>
      <c r="I226">
        <v>88401.594859999997</v>
      </c>
      <c r="J226">
        <v>91645.059770000007</v>
      </c>
      <c r="K226">
        <v>96434.653720000002</v>
      </c>
      <c r="L226">
        <v>102606.47678</v>
      </c>
      <c r="M226">
        <v>109615.2159</v>
      </c>
      <c r="N226">
        <v>113240.94425</v>
      </c>
      <c r="O226">
        <v>120232.74226</v>
      </c>
      <c r="P226">
        <v>125173.62612</v>
      </c>
      <c r="Q226">
        <v>130501.01078</v>
      </c>
      <c r="R226">
        <v>133933.86436000001</v>
      </c>
      <c r="S226">
        <v>140749.40447000001</v>
      </c>
      <c r="T226">
        <v>145071.89454000001</v>
      </c>
      <c r="U226">
        <v>150952.62088</v>
      </c>
      <c r="V226">
        <v>157318.34018</v>
      </c>
      <c r="W226">
        <v>168761.43192999999</v>
      </c>
      <c r="X226">
        <v>175888.01689</v>
      </c>
      <c r="Y226">
        <v>186915.73662000001</v>
      </c>
    </row>
    <row r="227" spans="1:47" x14ac:dyDescent="0.25">
      <c r="A227" t="str">
        <f t="shared" si="3"/>
        <v>GüssingPensionisteneinkommenSV-Beiträge 1000 EUR</v>
      </c>
      <c r="B227">
        <v>226</v>
      </c>
      <c r="C227">
        <v>104</v>
      </c>
      <c r="D227" t="s">
        <v>145</v>
      </c>
      <c r="E227" t="s">
        <v>44</v>
      </c>
      <c r="F227" t="s">
        <v>61</v>
      </c>
      <c r="G227">
        <v>4466.1879300000001</v>
      </c>
      <c r="H227">
        <v>5075.8423400000001</v>
      </c>
      <c r="I227">
        <v>5334.9871999999996</v>
      </c>
      <c r="J227">
        <v>5530.3095499999999</v>
      </c>
      <c r="K227">
        <v>5969.0997399999997</v>
      </c>
      <c r="L227">
        <v>6340.5388599999997</v>
      </c>
      <c r="M227">
        <v>6831.5524400000004</v>
      </c>
      <c r="N227">
        <v>7119.8358699999999</v>
      </c>
      <c r="O227">
        <v>7623.4522399999996</v>
      </c>
      <c r="P227">
        <v>7998.56916</v>
      </c>
      <c r="Q227">
        <v>8350.3391599999995</v>
      </c>
      <c r="R227">
        <v>8586.6576100000002</v>
      </c>
      <c r="S227">
        <v>8797.3662399999994</v>
      </c>
      <c r="T227">
        <v>9066.1309600000004</v>
      </c>
      <c r="U227">
        <v>9487.2411100000008</v>
      </c>
      <c r="V227">
        <v>9895.5763800000004</v>
      </c>
      <c r="W227">
        <v>10465.577289999999</v>
      </c>
      <c r="X227">
        <v>10934.19692</v>
      </c>
      <c r="Y227">
        <v>11562.57252</v>
      </c>
    </row>
    <row r="228" spans="1:47" x14ac:dyDescent="0.25">
      <c r="A228" t="str">
        <f t="shared" si="3"/>
        <v>GüssingPensionisteneinkommenSV-Beiträge Fälle</v>
      </c>
      <c r="B228">
        <v>227</v>
      </c>
      <c r="C228">
        <v>104</v>
      </c>
      <c r="D228" t="s">
        <v>145</v>
      </c>
      <c r="E228" t="s">
        <v>44</v>
      </c>
      <c r="F228" t="s">
        <v>62</v>
      </c>
      <c r="G228">
        <v>7009</v>
      </c>
      <c r="H228">
        <v>7083</v>
      </c>
      <c r="I228">
        <v>7100</v>
      </c>
      <c r="J228">
        <v>7158</v>
      </c>
      <c r="K228">
        <v>7271</v>
      </c>
      <c r="L228">
        <v>7325</v>
      </c>
      <c r="M228">
        <v>7584</v>
      </c>
      <c r="N228">
        <v>7704</v>
      </c>
      <c r="O228">
        <v>7803</v>
      </c>
      <c r="P228">
        <v>7905</v>
      </c>
      <c r="Q228">
        <v>8004</v>
      </c>
      <c r="R228">
        <v>8031</v>
      </c>
      <c r="S228">
        <v>8048</v>
      </c>
      <c r="T228">
        <v>8150</v>
      </c>
      <c r="U228">
        <v>8258</v>
      </c>
      <c r="V228">
        <v>8315</v>
      </c>
      <c r="W228">
        <v>8259</v>
      </c>
      <c r="X228">
        <v>8370</v>
      </c>
      <c r="Y228">
        <v>8581</v>
      </c>
    </row>
    <row r="229" spans="1:47" x14ac:dyDescent="0.25">
      <c r="A229" t="str">
        <f t="shared" si="3"/>
        <v>GüssingUnselbstständig BeschäftigteFrauen</v>
      </c>
      <c r="B229">
        <v>228</v>
      </c>
      <c r="C229">
        <v>104</v>
      </c>
      <c r="D229" t="s">
        <v>145</v>
      </c>
      <c r="E229" t="s">
        <v>38</v>
      </c>
      <c r="F229" t="s">
        <v>47</v>
      </c>
      <c r="G229">
        <v>1474</v>
      </c>
      <c r="H229">
        <v>1651</v>
      </c>
      <c r="I229">
        <v>1585</v>
      </c>
      <c r="J229">
        <v>1736</v>
      </c>
      <c r="K229">
        <v>1673</v>
      </c>
      <c r="L229">
        <v>1800</v>
      </c>
      <c r="M229">
        <v>1754</v>
      </c>
      <c r="N229">
        <v>1939</v>
      </c>
      <c r="O229">
        <v>3845</v>
      </c>
      <c r="P229">
        <v>4033</v>
      </c>
      <c r="Q229">
        <v>3870</v>
      </c>
      <c r="R229">
        <v>3955</v>
      </c>
      <c r="S229">
        <v>3879</v>
      </c>
      <c r="T229">
        <v>4000</v>
      </c>
      <c r="U229">
        <v>4026</v>
      </c>
      <c r="V229">
        <v>4119</v>
      </c>
      <c r="W229">
        <v>4036</v>
      </c>
      <c r="X229">
        <v>4140</v>
      </c>
      <c r="Y229">
        <v>4023</v>
      </c>
      <c r="Z229">
        <v>4105</v>
      </c>
      <c r="AA229">
        <v>4011</v>
      </c>
      <c r="AB229">
        <v>4033</v>
      </c>
      <c r="AC229">
        <v>3920</v>
      </c>
      <c r="AD229">
        <v>4029</v>
      </c>
      <c r="AE229">
        <v>3854</v>
      </c>
      <c r="AF229">
        <v>3993</v>
      </c>
      <c r="AG229">
        <v>3855</v>
      </c>
      <c r="AH229">
        <v>3984</v>
      </c>
      <c r="AI229">
        <v>3926</v>
      </c>
      <c r="AJ229">
        <v>4122</v>
      </c>
      <c r="AK229">
        <v>4263</v>
      </c>
      <c r="AL229">
        <v>4366</v>
      </c>
      <c r="AM229">
        <v>4219</v>
      </c>
      <c r="AN229">
        <v>4290</v>
      </c>
      <c r="AO229">
        <v>4209</v>
      </c>
      <c r="AP229">
        <v>4367</v>
      </c>
      <c r="AQ229">
        <v>4272</v>
      </c>
      <c r="AR229">
        <v>4206</v>
      </c>
      <c r="AS229">
        <v>4563</v>
      </c>
      <c r="AT229">
        <v>4647</v>
      </c>
      <c r="AU229">
        <v>4517</v>
      </c>
    </row>
    <row r="230" spans="1:47" x14ac:dyDescent="0.25">
      <c r="A230" t="str">
        <f t="shared" si="3"/>
        <v>GüssingUnselbstständig BeschäftigteInsgesamt</v>
      </c>
      <c r="B230">
        <v>229</v>
      </c>
      <c r="C230">
        <v>104</v>
      </c>
      <c r="D230" t="s">
        <v>145</v>
      </c>
      <c r="E230" t="s">
        <v>38</v>
      </c>
      <c r="F230" t="s">
        <v>48</v>
      </c>
      <c r="G230">
        <v>3485</v>
      </c>
      <c r="H230">
        <v>4338</v>
      </c>
      <c r="I230">
        <v>3623</v>
      </c>
      <c r="J230">
        <v>4375</v>
      </c>
      <c r="K230">
        <v>3680</v>
      </c>
      <c r="L230">
        <v>4485</v>
      </c>
      <c r="M230">
        <v>3875</v>
      </c>
      <c r="N230">
        <v>4661</v>
      </c>
      <c r="O230">
        <v>8661</v>
      </c>
      <c r="P230">
        <v>9484</v>
      </c>
      <c r="Q230">
        <v>8668</v>
      </c>
      <c r="R230">
        <v>9315</v>
      </c>
      <c r="S230">
        <v>8587</v>
      </c>
      <c r="T230">
        <v>9281</v>
      </c>
      <c r="U230">
        <v>8706</v>
      </c>
      <c r="V230">
        <v>9329</v>
      </c>
      <c r="W230">
        <v>8613</v>
      </c>
      <c r="X230">
        <v>9297</v>
      </c>
      <c r="Y230">
        <v>8466</v>
      </c>
      <c r="Z230">
        <v>9162</v>
      </c>
      <c r="AA230">
        <v>8438</v>
      </c>
      <c r="AB230">
        <v>8961</v>
      </c>
      <c r="AC230">
        <v>8227</v>
      </c>
      <c r="AD230">
        <v>8935</v>
      </c>
      <c r="AE230">
        <v>8201</v>
      </c>
      <c r="AF230">
        <v>8790</v>
      </c>
      <c r="AG230">
        <v>8185</v>
      </c>
      <c r="AH230">
        <v>8817</v>
      </c>
      <c r="AI230">
        <v>8360</v>
      </c>
      <c r="AJ230">
        <v>9023</v>
      </c>
      <c r="AK230">
        <v>9005</v>
      </c>
      <c r="AL230">
        <v>9491</v>
      </c>
      <c r="AM230">
        <v>8926</v>
      </c>
      <c r="AN230">
        <v>9303</v>
      </c>
      <c r="AO230">
        <v>8859</v>
      </c>
      <c r="AP230">
        <v>9311</v>
      </c>
      <c r="AQ230">
        <v>8898</v>
      </c>
      <c r="AR230">
        <v>8820</v>
      </c>
      <c r="AS230">
        <v>9358</v>
      </c>
      <c r="AT230">
        <v>9755</v>
      </c>
      <c r="AU230">
        <v>9188</v>
      </c>
    </row>
    <row r="231" spans="1:47" x14ac:dyDescent="0.25">
      <c r="A231" t="str">
        <f t="shared" si="3"/>
        <v>GüssingUnselbstständig BeschäftigteMänner</v>
      </c>
      <c r="B231">
        <v>230</v>
      </c>
      <c r="C231">
        <v>104</v>
      </c>
      <c r="D231" t="s">
        <v>145</v>
      </c>
      <c r="E231" t="s">
        <v>38</v>
      </c>
      <c r="F231" t="s">
        <v>49</v>
      </c>
      <c r="G231">
        <v>2011</v>
      </c>
      <c r="H231">
        <v>2687</v>
      </c>
      <c r="I231">
        <v>2038</v>
      </c>
      <c r="J231">
        <v>2639</v>
      </c>
      <c r="K231">
        <v>2007</v>
      </c>
      <c r="L231">
        <v>2685</v>
      </c>
      <c r="M231">
        <v>2121</v>
      </c>
      <c r="N231">
        <v>2722</v>
      </c>
      <c r="O231">
        <v>4816</v>
      </c>
      <c r="P231">
        <v>5451</v>
      </c>
      <c r="Q231">
        <v>4798</v>
      </c>
      <c r="R231">
        <v>5360</v>
      </c>
      <c r="S231">
        <v>4708</v>
      </c>
      <c r="T231">
        <v>5281</v>
      </c>
      <c r="U231">
        <v>4680</v>
      </c>
      <c r="V231">
        <v>5210</v>
      </c>
      <c r="W231">
        <v>4577</v>
      </c>
      <c r="X231">
        <v>5157</v>
      </c>
      <c r="Y231">
        <v>4443</v>
      </c>
      <c r="Z231">
        <v>5057</v>
      </c>
      <c r="AA231">
        <v>4427</v>
      </c>
      <c r="AB231">
        <v>4928</v>
      </c>
      <c r="AC231">
        <v>4307</v>
      </c>
      <c r="AD231">
        <v>4906</v>
      </c>
      <c r="AE231">
        <v>4347</v>
      </c>
      <c r="AF231">
        <v>4797</v>
      </c>
      <c r="AG231">
        <v>4330</v>
      </c>
      <c r="AH231">
        <v>4833</v>
      </c>
      <c r="AI231">
        <v>4434</v>
      </c>
      <c r="AJ231">
        <v>4901</v>
      </c>
      <c r="AK231">
        <v>4742</v>
      </c>
      <c r="AL231">
        <v>5125</v>
      </c>
      <c r="AM231">
        <v>4707</v>
      </c>
      <c r="AN231">
        <v>5013</v>
      </c>
      <c r="AO231">
        <v>4650</v>
      </c>
      <c r="AP231">
        <v>4944</v>
      </c>
      <c r="AQ231">
        <v>4626</v>
      </c>
      <c r="AR231">
        <v>4614</v>
      </c>
      <c r="AS231">
        <v>4795</v>
      </c>
      <c r="AT231">
        <v>5108</v>
      </c>
      <c r="AU231">
        <v>4671</v>
      </c>
    </row>
    <row r="232" spans="1:47" x14ac:dyDescent="0.25">
      <c r="A232" t="str">
        <f t="shared" si="3"/>
        <v>GüssingUnselbstständig Beschäftigte GW mgfInsgesamt</v>
      </c>
      <c r="B232">
        <v>231</v>
      </c>
      <c r="C232">
        <v>104</v>
      </c>
      <c r="D232" t="s">
        <v>145</v>
      </c>
      <c r="E232" t="s">
        <v>450</v>
      </c>
      <c r="F232" t="s">
        <v>48</v>
      </c>
      <c r="G232">
        <v>4777.0874289880003</v>
      </c>
      <c r="H232">
        <v>4284.5700143840004</v>
      </c>
      <c r="I232">
        <v>4887.9343072479996</v>
      </c>
      <c r="J232">
        <v>4194.1954008789999</v>
      </c>
      <c r="K232">
        <v>4855.3186743639999</v>
      </c>
      <c r="L232">
        <v>4275.8752862239999</v>
      </c>
      <c r="M232">
        <v>4696.4169228580004</v>
      </c>
      <c r="N232">
        <v>4092.1460525060002</v>
      </c>
      <c r="O232">
        <v>4836.8306093709998</v>
      </c>
      <c r="P232">
        <v>4197.5627613200004</v>
      </c>
      <c r="Q232">
        <v>4584.6544571690001</v>
      </c>
      <c r="R232">
        <v>4359.1388287890004</v>
      </c>
      <c r="S232">
        <v>4823.0110332659997</v>
      </c>
      <c r="T232">
        <v>4292.4121491790002</v>
      </c>
    </row>
    <row r="233" spans="1:47" x14ac:dyDescent="0.25">
      <c r="A233" t="str">
        <f t="shared" si="3"/>
        <v>GüssingUnselbstständig Beschäftigte GW ogfInsgesamt</v>
      </c>
      <c r="B233">
        <v>232</v>
      </c>
      <c r="C233">
        <v>104</v>
      </c>
      <c r="D233" t="s">
        <v>145</v>
      </c>
      <c r="E233" t="s">
        <v>449</v>
      </c>
      <c r="F233" t="s">
        <v>48</v>
      </c>
      <c r="G233">
        <v>4330.1838833470001</v>
      </c>
      <c r="H233">
        <v>3894.0460009580001</v>
      </c>
      <c r="I233">
        <v>4446.4551099959999</v>
      </c>
      <c r="J233">
        <v>3820.5460245009999</v>
      </c>
      <c r="K233">
        <v>4466.8776685140001</v>
      </c>
      <c r="L233">
        <v>3941.5737467640001</v>
      </c>
      <c r="M233">
        <v>4350.4309850500003</v>
      </c>
      <c r="N233">
        <v>3776.8338567820001</v>
      </c>
      <c r="O233">
        <v>4464.4817240840002</v>
      </c>
      <c r="P233">
        <v>3867.7483178010002</v>
      </c>
      <c r="Q233">
        <v>4197.0889677570003</v>
      </c>
      <c r="R233">
        <v>4019.3051269739999</v>
      </c>
      <c r="S233">
        <v>4459.2402865129998</v>
      </c>
      <c r="T233">
        <v>3948.6260385820001</v>
      </c>
    </row>
    <row r="234" spans="1:47" x14ac:dyDescent="0.25">
      <c r="A234" t="str">
        <f t="shared" si="3"/>
        <v>GüssingUnternehmenInsgesamt</v>
      </c>
      <c r="B234">
        <v>233</v>
      </c>
      <c r="C234">
        <v>104</v>
      </c>
      <c r="D234" t="s">
        <v>145</v>
      </c>
      <c r="E234" t="s">
        <v>475</v>
      </c>
      <c r="F234" t="s">
        <v>48</v>
      </c>
      <c r="G234">
        <v>2308</v>
      </c>
      <c r="H234">
        <v>2241</v>
      </c>
      <c r="I234">
        <v>2256</v>
      </c>
    </row>
    <row r="235" spans="1:47" x14ac:dyDescent="0.25">
      <c r="A235" t="str">
        <f t="shared" si="3"/>
        <v>GüssingWohnbevölkerungInsgesamt</v>
      </c>
      <c r="B235">
        <v>234</v>
      </c>
      <c r="C235">
        <v>104</v>
      </c>
      <c r="D235" t="s">
        <v>145</v>
      </c>
      <c r="E235" t="s">
        <v>42</v>
      </c>
      <c r="F235" t="s">
        <v>48</v>
      </c>
      <c r="G235">
        <v>26867</v>
      </c>
      <c r="H235">
        <v>26652</v>
      </c>
      <c r="I235">
        <v>26556</v>
      </c>
      <c r="J235">
        <v>26531</v>
      </c>
      <c r="K235">
        <v>26475</v>
      </c>
      <c r="L235">
        <v>26489</v>
      </c>
      <c r="M235">
        <v>26450</v>
      </c>
      <c r="N235">
        <v>26563</v>
      </c>
      <c r="O235">
        <v>26567</v>
      </c>
      <c r="P235">
        <v>26497</v>
      </c>
      <c r="Q235">
        <v>26594</v>
      </c>
      <c r="R235">
        <v>26549</v>
      </c>
      <c r="S235">
        <v>26394</v>
      </c>
      <c r="T235">
        <v>26272</v>
      </c>
      <c r="U235">
        <v>26266</v>
      </c>
      <c r="V235">
        <v>26033</v>
      </c>
      <c r="W235">
        <v>25906</v>
      </c>
      <c r="X235">
        <v>25797</v>
      </c>
      <c r="Y235">
        <v>25699</v>
      </c>
      <c r="Z235">
        <v>25770</v>
      </c>
      <c r="AA235">
        <v>25668</v>
      </c>
      <c r="AB235">
        <v>26165</v>
      </c>
    </row>
    <row r="236" spans="1:47" x14ac:dyDescent="0.25">
      <c r="A236" t="str">
        <f t="shared" si="3"/>
        <v>JennersdorfArbeitnehmereinkommenBrutto_Schnitt</v>
      </c>
      <c r="B236">
        <v>235</v>
      </c>
      <c r="C236">
        <v>105</v>
      </c>
      <c r="D236" t="s">
        <v>146</v>
      </c>
      <c r="E236" t="s">
        <v>43</v>
      </c>
      <c r="F236" t="s">
        <v>54</v>
      </c>
      <c r="G236">
        <v>21984.135794416899</v>
      </c>
      <c r="H236">
        <v>22446.3998490173</v>
      </c>
      <c r="I236">
        <v>23185.4383699422</v>
      </c>
      <c r="J236">
        <v>24035.9413559534</v>
      </c>
      <c r="K236">
        <v>24884.200676543202</v>
      </c>
      <c r="L236">
        <v>25122.599508360399</v>
      </c>
      <c r="M236">
        <v>25633.0100864138</v>
      </c>
      <c r="N236">
        <v>26147.283967030398</v>
      </c>
      <c r="O236">
        <v>27141.277443249699</v>
      </c>
      <c r="P236">
        <v>27767.320060517999</v>
      </c>
      <c r="Q236">
        <v>28499.3641269449</v>
      </c>
      <c r="R236">
        <v>29249.7115845158</v>
      </c>
      <c r="S236">
        <v>29595.476920792102</v>
      </c>
      <c r="T236">
        <v>30273.349908245498</v>
      </c>
      <c r="U236">
        <v>31362.846502148601</v>
      </c>
      <c r="V236">
        <v>32719.184508378501</v>
      </c>
      <c r="W236">
        <v>33612.9018944571</v>
      </c>
      <c r="X236">
        <v>34648.534713248198</v>
      </c>
      <c r="Y236">
        <v>36311.631319688597</v>
      </c>
    </row>
    <row r="237" spans="1:47" x14ac:dyDescent="0.25">
      <c r="A237" t="str">
        <f t="shared" si="3"/>
        <v>JennersdorfArbeitnehmereinkommenBruttobezüge 1000 EUR</v>
      </c>
      <c r="B237">
        <v>236</v>
      </c>
      <c r="C237">
        <v>105</v>
      </c>
      <c r="D237" t="s">
        <v>146</v>
      </c>
      <c r="E237" t="s">
        <v>43</v>
      </c>
      <c r="F237" t="s">
        <v>55</v>
      </c>
      <c r="G237">
        <v>168530.38500000001</v>
      </c>
      <c r="H237">
        <v>172455.69003999999</v>
      </c>
      <c r="I237">
        <v>180498.63771000001</v>
      </c>
      <c r="J237">
        <v>191975.06361000001</v>
      </c>
      <c r="K237">
        <v>201562.02548000001</v>
      </c>
      <c r="L237">
        <v>201332.51246</v>
      </c>
      <c r="M237">
        <v>213574.24004</v>
      </c>
      <c r="N237">
        <v>220473.89840999999</v>
      </c>
      <c r="O237">
        <v>227172.49220000001</v>
      </c>
      <c r="P237">
        <v>229413.59834</v>
      </c>
      <c r="Q237">
        <v>230787.85070000001</v>
      </c>
      <c r="R237">
        <v>234992.18286999999</v>
      </c>
      <c r="S237">
        <v>239131.45352000001</v>
      </c>
      <c r="T237">
        <v>244154.56701</v>
      </c>
      <c r="U237">
        <v>255450.38475999999</v>
      </c>
      <c r="V237">
        <v>265548.90146999998</v>
      </c>
      <c r="W237">
        <v>265609.15077000001</v>
      </c>
      <c r="X237">
        <v>276703.19822000002</v>
      </c>
      <c r="Y237">
        <v>289185.83182999998</v>
      </c>
    </row>
    <row r="238" spans="1:47" x14ac:dyDescent="0.25">
      <c r="A238" t="str">
        <f t="shared" si="3"/>
        <v>JennersdorfArbeitnehmereinkommenBruttobezüge Fälle</v>
      </c>
      <c r="B238">
        <v>237</v>
      </c>
      <c r="C238">
        <v>105</v>
      </c>
      <c r="D238" t="s">
        <v>146</v>
      </c>
      <c r="E238" t="s">
        <v>43</v>
      </c>
      <c r="F238" t="s">
        <v>56</v>
      </c>
      <c r="G238">
        <v>7666</v>
      </c>
      <c r="H238">
        <v>7683</v>
      </c>
      <c r="I238">
        <v>7785</v>
      </c>
      <c r="J238">
        <v>7987</v>
      </c>
      <c r="K238">
        <v>8100</v>
      </c>
      <c r="L238">
        <v>8014</v>
      </c>
      <c r="M238">
        <v>8332</v>
      </c>
      <c r="N238">
        <v>8432</v>
      </c>
      <c r="O238">
        <v>8370</v>
      </c>
      <c r="P238">
        <v>8262</v>
      </c>
      <c r="Q238">
        <v>8098</v>
      </c>
      <c r="R238">
        <v>8034</v>
      </c>
      <c r="S238">
        <v>8080</v>
      </c>
      <c r="T238">
        <v>8065</v>
      </c>
      <c r="U238">
        <v>8145</v>
      </c>
      <c r="V238">
        <v>8116</v>
      </c>
      <c r="W238">
        <v>7902</v>
      </c>
      <c r="X238">
        <v>7986</v>
      </c>
      <c r="Y238">
        <v>7964</v>
      </c>
    </row>
    <row r="239" spans="1:47" x14ac:dyDescent="0.25">
      <c r="A239" t="str">
        <f t="shared" si="3"/>
        <v>JennersdorfArbeitnehmereinkommenLohnsteuer 1000 EUR</v>
      </c>
      <c r="B239">
        <v>238</v>
      </c>
      <c r="C239">
        <v>105</v>
      </c>
      <c r="D239" t="s">
        <v>146</v>
      </c>
      <c r="E239" t="s">
        <v>43</v>
      </c>
      <c r="F239" t="s">
        <v>57</v>
      </c>
      <c r="G239">
        <v>19644.565589999998</v>
      </c>
      <c r="H239">
        <v>19358.186600000001</v>
      </c>
      <c r="I239">
        <v>20984.436249999999</v>
      </c>
      <c r="J239">
        <v>22959.678240000001</v>
      </c>
      <c r="K239">
        <v>25140.206620000001</v>
      </c>
      <c r="L239">
        <v>22771.462360000001</v>
      </c>
      <c r="M239">
        <v>24684.59477</v>
      </c>
      <c r="N239">
        <v>26091.924419999999</v>
      </c>
      <c r="O239">
        <v>27932.170959999999</v>
      </c>
      <c r="P239">
        <v>28869.111239999998</v>
      </c>
      <c r="Q239">
        <v>29721.083549999999</v>
      </c>
      <c r="R239">
        <v>31208.953409999998</v>
      </c>
      <c r="S239">
        <v>26838.57072</v>
      </c>
      <c r="T239">
        <v>28042.81739</v>
      </c>
      <c r="U239">
        <v>30300.171160000002</v>
      </c>
      <c r="V239">
        <v>31263.836329999998</v>
      </c>
      <c r="W239">
        <v>30359.20235</v>
      </c>
      <c r="X239">
        <v>32176.308580000001</v>
      </c>
      <c r="Y239">
        <v>33289.528570000002</v>
      </c>
    </row>
    <row r="240" spans="1:47" x14ac:dyDescent="0.25">
      <c r="A240" t="str">
        <f t="shared" si="3"/>
        <v>JennersdorfArbeitnehmereinkommenLohnsteuer Fälle</v>
      </c>
      <c r="B240">
        <v>239</v>
      </c>
      <c r="C240">
        <v>105</v>
      </c>
      <c r="D240" t="s">
        <v>146</v>
      </c>
      <c r="E240" t="s">
        <v>43</v>
      </c>
      <c r="F240" t="s">
        <v>58</v>
      </c>
      <c r="G240">
        <v>6284</v>
      </c>
      <c r="H240">
        <v>6073</v>
      </c>
      <c r="I240">
        <v>6240</v>
      </c>
      <c r="J240">
        <v>6482</v>
      </c>
      <c r="K240">
        <v>6672</v>
      </c>
      <c r="L240">
        <v>6377</v>
      </c>
      <c r="M240">
        <v>6727</v>
      </c>
      <c r="N240">
        <v>6887</v>
      </c>
      <c r="O240">
        <v>6899</v>
      </c>
      <c r="P240">
        <v>6867</v>
      </c>
      <c r="Q240">
        <v>6787</v>
      </c>
      <c r="R240">
        <v>6814</v>
      </c>
      <c r="S240">
        <v>6811</v>
      </c>
      <c r="T240">
        <v>6863</v>
      </c>
      <c r="U240">
        <v>6946</v>
      </c>
      <c r="V240">
        <v>7098</v>
      </c>
      <c r="W240">
        <v>6934</v>
      </c>
      <c r="X240">
        <v>7033</v>
      </c>
      <c r="Y240">
        <v>7098</v>
      </c>
    </row>
    <row r="241" spans="1:47" x14ac:dyDescent="0.25">
      <c r="A241" t="str">
        <f t="shared" si="3"/>
        <v>JennersdorfArbeitnehmereinkommenNetto_Schnitt</v>
      </c>
      <c r="B241">
        <v>240</v>
      </c>
      <c r="C241">
        <v>105</v>
      </c>
      <c r="D241" t="s">
        <v>146</v>
      </c>
      <c r="E241" t="s">
        <v>43</v>
      </c>
      <c r="F241" t="s">
        <v>59</v>
      </c>
      <c r="G241">
        <v>15775.1578176363</v>
      </c>
      <c r="H241">
        <v>16211.715448392601</v>
      </c>
      <c r="I241">
        <v>16660.577339755899</v>
      </c>
      <c r="J241">
        <v>17200.3514811569</v>
      </c>
      <c r="K241">
        <v>17738.737974074102</v>
      </c>
      <c r="L241">
        <v>18265.042068879498</v>
      </c>
      <c r="M241">
        <v>18554.683703792602</v>
      </c>
      <c r="N241">
        <v>18819.998814041701</v>
      </c>
      <c r="O241">
        <v>19447.379054958201</v>
      </c>
      <c r="P241">
        <v>19792.644129750701</v>
      </c>
      <c r="Q241">
        <v>20265.1337947641</v>
      </c>
      <c r="R241">
        <v>20641.490743091901</v>
      </c>
      <c r="S241">
        <v>21496.643360148501</v>
      </c>
      <c r="T241">
        <v>21897.751552386901</v>
      </c>
      <c r="U241">
        <v>22608.693039901798</v>
      </c>
      <c r="V241">
        <v>23675.559971660899</v>
      </c>
      <c r="W241">
        <v>24496.864452037498</v>
      </c>
      <c r="X241">
        <v>25149.2674881042</v>
      </c>
      <c r="Y241">
        <v>26415.847910597699</v>
      </c>
    </row>
    <row r="242" spans="1:47" x14ac:dyDescent="0.25">
      <c r="A242" t="str">
        <f t="shared" si="3"/>
        <v>JennersdorfArbeitnehmereinkommenNettobezüge 1000 EUR</v>
      </c>
      <c r="B242">
        <v>241</v>
      </c>
      <c r="C242">
        <v>105</v>
      </c>
      <c r="D242" t="s">
        <v>146</v>
      </c>
      <c r="E242" t="s">
        <v>43</v>
      </c>
      <c r="F242" t="s">
        <v>60</v>
      </c>
      <c r="G242">
        <v>120932.35983</v>
      </c>
      <c r="H242">
        <v>124554.60979</v>
      </c>
      <c r="I242">
        <v>129702.59458999999</v>
      </c>
      <c r="J242">
        <v>137379.20728</v>
      </c>
      <c r="K242">
        <v>143683.77759000001</v>
      </c>
      <c r="L242">
        <v>146376.04714000001</v>
      </c>
      <c r="M242">
        <v>154597.62461999999</v>
      </c>
      <c r="N242">
        <v>158690.23000000001</v>
      </c>
      <c r="O242">
        <v>162774.56268999999</v>
      </c>
      <c r="P242">
        <v>163526.82579999999</v>
      </c>
      <c r="Q242">
        <v>164107.05347000001</v>
      </c>
      <c r="R242">
        <v>165833.73663</v>
      </c>
      <c r="S242">
        <v>173692.87835000001</v>
      </c>
      <c r="T242">
        <v>176605.36627</v>
      </c>
      <c r="U242">
        <v>184147.80481</v>
      </c>
      <c r="V242">
        <v>192150.84473000001</v>
      </c>
      <c r="W242">
        <v>193574.22289999999</v>
      </c>
      <c r="X242">
        <v>200842.05016000001</v>
      </c>
      <c r="Y242">
        <v>210375.81276</v>
      </c>
    </row>
    <row r="243" spans="1:47" x14ac:dyDescent="0.25">
      <c r="A243" t="str">
        <f t="shared" si="3"/>
        <v>JennersdorfArbeitnehmereinkommenSV-Beiträge 1000 EUR</v>
      </c>
      <c r="B243">
        <v>242</v>
      </c>
      <c r="C243">
        <v>105</v>
      </c>
      <c r="D243" t="s">
        <v>146</v>
      </c>
      <c r="E243" t="s">
        <v>43</v>
      </c>
      <c r="F243" t="s">
        <v>61</v>
      </c>
      <c r="G243">
        <v>27953.459579999999</v>
      </c>
      <c r="H243">
        <v>28542.893650000002</v>
      </c>
      <c r="I243">
        <v>29811.60687</v>
      </c>
      <c r="J243">
        <v>31636.178090000001</v>
      </c>
      <c r="K243">
        <v>32738.041270000002</v>
      </c>
      <c r="L243">
        <v>32185.002960000002</v>
      </c>
      <c r="M243">
        <v>34292.020649999999</v>
      </c>
      <c r="N243">
        <v>35691.743990000003</v>
      </c>
      <c r="O243">
        <v>36465.758549999999</v>
      </c>
      <c r="P243">
        <v>37017.6613</v>
      </c>
      <c r="Q243">
        <v>36959.713680000001</v>
      </c>
      <c r="R243">
        <v>37949.492830000003</v>
      </c>
      <c r="S243">
        <v>38600.00445</v>
      </c>
      <c r="T243">
        <v>39506.383349999996</v>
      </c>
      <c r="U243">
        <v>41002.408790000001</v>
      </c>
      <c r="V243">
        <v>42134.220410000002</v>
      </c>
      <c r="W243">
        <v>41675.72552</v>
      </c>
      <c r="X243">
        <v>43684.839480000002</v>
      </c>
      <c r="Y243">
        <v>45520.4905</v>
      </c>
    </row>
    <row r="244" spans="1:47" x14ac:dyDescent="0.25">
      <c r="A244" t="str">
        <f t="shared" si="3"/>
        <v>JennersdorfArbeitnehmereinkommenSV-Beiträge Fälle</v>
      </c>
      <c r="B244">
        <v>243</v>
      </c>
      <c r="C244">
        <v>105</v>
      </c>
      <c r="D244" t="s">
        <v>146</v>
      </c>
      <c r="E244" t="s">
        <v>43</v>
      </c>
      <c r="F244" t="s">
        <v>62</v>
      </c>
      <c r="G244">
        <v>7397</v>
      </c>
      <c r="H244">
        <v>7395</v>
      </c>
      <c r="I244">
        <v>7511</v>
      </c>
      <c r="J244">
        <v>7662</v>
      </c>
      <c r="K244">
        <v>7780</v>
      </c>
      <c r="L244">
        <v>7641</v>
      </c>
      <c r="M244">
        <v>7932</v>
      </c>
      <c r="N244">
        <v>8058</v>
      </c>
      <c r="O244">
        <v>7989</v>
      </c>
      <c r="P244">
        <v>7895</v>
      </c>
      <c r="Q244">
        <v>7693</v>
      </c>
      <c r="R244">
        <v>7647</v>
      </c>
      <c r="S244">
        <v>7677</v>
      </c>
      <c r="T244">
        <v>7637</v>
      </c>
      <c r="U244">
        <v>7756</v>
      </c>
      <c r="V244">
        <v>7746</v>
      </c>
      <c r="W244">
        <v>7494</v>
      </c>
      <c r="X244">
        <v>7651</v>
      </c>
      <c r="Y244">
        <v>7600</v>
      </c>
    </row>
    <row r="245" spans="1:47" x14ac:dyDescent="0.25">
      <c r="A245" t="str">
        <f t="shared" si="3"/>
        <v>JennersdorfArbeitsloseFrauen</v>
      </c>
      <c r="B245">
        <v>244</v>
      </c>
      <c r="C245">
        <v>105</v>
      </c>
      <c r="D245" t="s">
        <v>146</v>
      </c>
      <c r="E245" t="s">
        <v>36</v>
      </c>
      <c r="F245" t="s">
        <v>47</v>
      </c>
      <c r="G245">
        <v>222</v>
      </c>
      <c r="H245">
        <v>179</v>
      </c>
      <c r="I245">
        <v>258</v>
      </c>
      <c r="J245">
        <v>207</v>
      </c>
      <c r="K245">
        <v>262</v>
      </c>
      <c r="L245">
        <v>214</v>
      </c>
      <c r="M245">
        <v>225</v>
      </c>
      <c r="N245">
        <v>205</v>
      </c>
      <c r="O245">
        <v>191</v>
      </c>
      <c r="P245">
        <v>189</v>
      </c>
      <c r="Q245">
        <v>237</v>
      </c>
      <c r="R245">
        <v>244</v>
      </c>
      <c r="S245">
        <v>235</v>
      </c>
      <c r="T245">
        <v>179</v>
      </c>
      <c r="U245">
        <v>220</v>
      </c>
      <c r="V245">
        <v>177</v>
      </c>
      <c r="W245">
        <v>242</v>
      </c>
      <c r="X245">
        <v>206</v>
      </c>
      <c r="Y245">
        <v>247</v>
      </c>
      <c r="Z245">
        <v>216</v>
      </c>
      <c r="AA245">
        <v>291</v>
      </c>
      <c r="AB245">
        <v>260</v>
      </c>
      <c r="AC245">
        <v>275</v>
      </c>
      <c r="AD245">
        <v>255</v>
      </c>
      <c r="AE245">
        <v>315</v>
      </c>
      <c r="AF245">
        <v>272</v>
      </c>
      <c r="AG245">
        <v>287</v>
      </c>
      <c r="AH245">
        <v>248</v>
      </c>
      <c r="AI245">
        <v>213</v>
      </c>
      <c r="AJ245">
        <v>182</v>
      </c>
      <c r="AK245">
        <v>215</v>
      </c>
      <c r="AL245">
        <v>191</v>
      </c>
      <c r="AM245">
        <v>223</v>
      </c>
      <c r="AN245">
        <v>266</v>
      </c>
      <c r="AO245">
        <v>275</v>
      </c>
      <c r="AP245">
        <v>197</v>
      </c>
      <c r="AQ245">
        <v>200</v>
      </c>
      <c r="AR245">
        <v>175</v>
      </c>
      <c r="AS245">
        <v>148</v>
      </c>
      <c r="AT245">
        <v>170</v>
      </c>
      <c r="AU245">
        <v>197</v>
      </c>
    </row>
    <row r="246" spans="1:47" x14ac:dyDescent="0.25">
      <c r="A246" t="str">
        <f t="shared" si="3"/>
        <v>JennersdorfArbeitsloseInsgesamt</v>
      </c>
      <c r="B246">
        <v>245</v>
      </c>
      <c r="C246">
        <v>105</v>
      </c>
      <c r="D246" t="s">
        <v>146</v>
      </c>
      <c r="E246" t="s">
        <v>36</v>
      </c>
      <c r="F246" t="s">
        <v>48</v>
      </c>
      <c r="G246">
        <v>812</v>
      </c>
      <c r="H246">
        <v>284</v>
      </c>
      <c r="I246">
        <v>911</v>
      </c>
      <c r="J246">
        <v>398</v>
      </c>
      <c r="K246">
        <v>969</v>
      </c>
      <c r="L246">
        <v>360</v>
      </c>
      <c r="M246">
        <v>803</v>
      </c>
      <c r="N246">
        <v>352</v>
      </c>
      <c r="O246">
        <v>721</v>
      </c>
      <c r="P246">
        <v>336</v>
      </c>
      <c r="Q246">
        <v>858</v>
      </c>
      <c r="R246">
        <v>480</v>
      </c>
      <c r="S246">
        <v>823</v>
      </c>
      <c r="T246">
        <v>321</v>
      </c>
      <c r="U246">
        <v>738</v>
      </c>
      <c r="V246">
        <v>351</v>
      </c>
      <c r="W246">
        <v>835</v>
      </c>
      <c r="X246">
        <v>372</v>
      </c>
      <c r="Y246">
        <v>834</v>
      </c>
      <c r="Z246">
        <v>444</v>
      </c>
      <c r="AA246">
        <v>898</v>
      </c>
      <c r="AB246">
        <v>523</v>
      </c>
      <c r="AC246">
        <v>932</v>
      </c>
      <c r="AD246">
        <v>567</v>
      </c>
      <c r="AE246">
        <v>980</v>
      </c>
      <c r="AF246">
        <v>569</v>
      </c>
      <c r="AG246">
        <v>931</v>
      </c>
      <c r="AH246">
        <v>492</v>
      </c>
      <c r="AI246">
        <v>711</v>
      </c>
      <c r="AJ246">
        <v>326</v>
      </c>
      <c r="AK246">
        <v>648</v>
      </c>
      <c r="AL246">
        <v>371</v>
      </c>
      <c r="AM246">
        <v>692</v>
      </c>
      <c r="AN246">
        <v>526</v>
      </c>
      <c r="AO246">
        <v>763</v>
      </c>
      <c r="AP246">
        <v>394</v>
      </c>
      <c r="AQ246">
        <v>579</v>
      </c>
      <c r="AR246">
        <v>339</v>
      </c>
      <c r="AS246">
        <v>561</v>
      </c>
      <c r="AT246">
        <v>306</v>
      </c>
      <c r="AU246">
        <v>635</v>
      </c>
    </row>
    <row r="247" spans="1:47" x14ac:dyDescent="0.25">
      <c r="A247" t="str">
        <f t="shared" si="3"/>
        <v>JennersdorfArbeitsloseMänner</v>
      </c>
      <c r="B247">
        <v>246</v>
      </c>
      <c r="C247">
        <v>105</v>
      </c>
      <c r="D247" t="s">
        <v>146</v>
      </c>
      <c r="E247" t="s">
        <v>36</v>
      </c>
      <c r="F247" t="s">
        <v>49</v>
      </c>
      <c r="G247">
        <v>590</v>
      </c>
      <c r="H247">
        <v>105</v>
      </c>
      <c r="I247">
        <v>653</v>
      </c>
      <c r="J247">
        <v>191</v>
      </c>
      <c r="K247">
        <v>707</v>
      </c>
      <c r="L247">
        <v>146</v>
      </c>
      <c r="M247">
        <v>578</v>
      </c>
      <c r="N247">
        <v>147</v>
      </c>
      <c r="O247">
        <v>530</v>
      </c>
      <c r="P247">
        <v>147</v>
      </c>
      <c r="Q247">
        <v>621</v>
      </c>
      <c r="R247">
        <v>236</v>
      </c>
      <c r="S247">
        <v>588</v>
      </c>
      <c r="T247">
        <v>142</v>
      </c>
      <c r="U247">
        <v>518</v>
      </c>
      <c r="V247">
        <v>174</v>
      </c>
      <c r="W247">
        <v>593</v>
      </c>
      <c r="X247">
        <v>166</v>
      </c>
      <c r="Y247">
        <v>587</v>
      </c>
      <c r="Z247">
        <v>228</v>
      </c>
      <c r="AA247">
        <v>607</v>
      </c>
      <c r="AB247">
        <v>263</v>
      </c>
      <c r="AC247">
        <v>657</v>
      </c>
      <c r="AD247">
        <v>312</v>
      </c>
      <c r="AE247">
        <v>665</v>
      </c>
      <c r="AF247">
        <v>297</v>
      </c>
      <c r="AG247">
        <v>644</v>
      </c>
      <c r="AH247">
        <v>244</v>
      </c>
      <c r="AI247">
        <v>498</v>
      </c>
      <c r="AJ247">
        <v>144</v>
      </c>
      <c r="AK247">
        <v>433</v>
      </c>
      <c r="AL247">
        <v>180</v>
      </c>
      <c r="AM247">
        <v>469</v>
      </c>
      <c r="AN247">
        <v>260</v>
      </c>
      <c r="AO247">
        <v>488</v>
      </c>
      <c r="AP247">
        <v>197</v>
      </c>
      <c r="AQ247">
        <v>379</v>
      </c>
      <c r="AR247">
        <v>164</v>
      </c>
      <c r="AS247">
        <v>413</v>
      </c>
      <c r="AT247">
        <v>136</v>
      </c>
      <c r="AU247">
        <v>438</v>
      </c>
    </row>
    <row r="248" spans="1:47" x14ac:dyDescent="0.25">
      <c r="A248" t="str">
        <f t="shared" si="3"/>
        <v>Jennersdorfarbeitslose AusländerFrauen</v>
      </c>
      <c r="B248">
        <v>247</v>
      </c>
      <c r="C248">
        <v>105</v>
      </c>
      <c r="D248" t="s">
        <v>146</v>
      </c>
      <c r="E248" t="s">
        <v>37</v>
      </c>
      <c r="F248" t="s">
        <v>47</v>
      </c>
      <c r="G248">
        <v>8</v>
      </c>
      <c r="H248">
        <v>7</v>
      </c>
      <c r="I248">
        <v>9</v>
      </c>
      <c r="J248">
        <v>5</v>
      </c>
      <c r="K248">
        <v>10</v>
      </c>
      <c r="L248">
        <v>11</v>
      </c>
      <c r="M248">
        <v>12</v>
      </c>
      <c r="N248">
        <v>11</v>
      </c>
      <c r="O248">
        <v>9</v>
      </c>
      <c r="P248">
        <v>7</v>
      </c>
      <c r="Q248">
        <v>19</v>
      </c>
      <c r="R248">
        <v>17</v>
      </c>
      <c r="S248">
        <v>14</v>
      </c>
      <c r="T248">
        <v>14</v>
      </c>
      <c r="U248">
        <v>15</v>
      </c>
      <c r="V248">
        <v>19</v>
      </c>
      <c r="W248">
        <v>18</v>
      </c>
      <c r="X248">
        <v>17</v>
      </c>
      <c r="Y248">
        <v>31</v>
      </c>
      <c r="Z248">
        <v>26</v>
      </c>
      <c r="AA248">
        <v>27</v>
      </c>
      <c r="AB248">
        <v>31</v>
      </c>
      <c r="AC248">
        <v>29</v>
      </c>
      <c r="AD248">
        <v>22</v>
      </c>
      <c r="AE248">
        <v>36</v>
      </c>
      <c r="AF248">
        <v>37</v>
      </c>
      <c r="AG248">
        <v>38</v>
      </c>
      <c r="AH248">
        <v>32</v>
      </c>
      <c r="AI248">
        <v>26</v>
      </c>
      <c r="AJ248">
        <v>23</v>
      </c>
      <c r="AK248">
        <v>34</v>
      </c>
      <c r="AL248">
        <v>27</v>
      </c>
      <c r="AM248">
        <v>25</v>
      </c>
      <c r="AN248">
        <v>44</v>
      </c>
      <c r="AO248">
        <v>36</v>
      </c>
      <c r="AP248">
        <v>24</v>
      </c>
      <c r="AQ248">
        <v>31</v>
      </c>
      <c r="AR248">
        <v>27</v>
      </c>
      <c r="AS248">
        <v>20</v>
      </c>
      <c r="AT248">
        <v>38</v>
      </c>
      <c r="AU248">
        <v>33</v>
      </c>
    </row>
    <row r="249" spans="1:47" x14ac:dyDescent="0.25">
      <c r="A249" t="str">
        <f t="shared" si="3"/>
        <v>Jennersdorfarbeitslose AusländerInsgesamt</v>
      </c>
      <c r="B249">
        <v>248</v>
      </c>
      <c r="C249">
        <v>105</v>
      </c>
      <c r="D249" t="s">
        <v>146</v>
      </c>
      <c r="E249" t="s">
        <v>37</v>
      </c>
      <c r="F249" t="s">
        <v>48</v>
      </c>
      <c r="G249">
        <v>24</v>
      </c>
      <c r="H249">
        <v>14</v>
      </c>
      <c r="I249">
        <v>38</v>
      </c>
      <c r="J249">
        <v>19</v>
      </c>
      <c r="K249">
        <v>44</v>
      </c>
      <c r="L249">
        <v>17</v>
      </c>
      <c r="M249">
        <v>44</v>
      </c>
      <c r="N249">
        <v>19</v>
      </c>
      <c r="O249">
        <v>37</v>
      </c>
      <c r="P249">
        <v>19</v>
      </c>
      <c r="Q249">
        <v>65</v>
      </c>
      <c r="R249">
        <v>32</v>
      </c>
      <c r="S249">
        <v>40</v>
      </c>
      <c r="T249">
        <v>19</v>
      </c>
      <c r="U249">
        <v>29</v>
      </c>
      <c r="V249">
        <v>30</v>
      </c>
      <c r="W249">
        <v>36</v>
      </c>
      <c r="X249">
        <v>31</v>
      </c>
      <c r="Y249">
        <v>60</v>
      </c>
      <c r="Z249">
        <v>47</v>
      </c>
      <c r="AA249">
        <v>54</v>
      </c>
      <c r="AB249">
        <v>52</v>
      </c>
      <c r="AC249">
        <v>65</v>
      </c>
      <c r="AD249">
        <v>54</v>
      </c>
      <c r="AE249">
        <v>69</v>
      </c>
      <c r="AF249">
        <v>67</v>
      </c>
      <c r="AG249">
        <v>75</v>
      </c>
      <c r="AH249">
        <v>61</v>
      </c>
      <c r="AI249">
        <v>55</v>
      </c>
      <c r="AJ249">
        <v>37</v>
      </c>
      <c r="AK249">
        <v>63</v>
      </c>
      <c r="AL249">
        <v>41</v>
      </c>
      <c r="AM249">
        <v>55</v>
      </c>
      <c r="AN249">
        <v>72</v>
      </c>
      <c r="AO249">
        <v>77</v>
      </c>
      <c r="AP249">
        <v>48</v>
      </c>
      <c r="AQ249">
        <v>64</v>
      </c>
      <c r="AR249">
        <v>49</v>
      </c>
      <c r="AS249">
        <v>64</v>
      </c>
      <c r="AT249">
        <v>58</v>
      </c>
      <c r="AU249">
        <v>79</v>
      </c>
    </row>
    <row r="250" spans="1:47" x14ac:dyDescent="0.25">
      <c r="A250" t="str">
        <f t="shared" si="3"/>
        <v>Jennersdorfarbeitslose AusländerMänner</v>
      </c>
      <c r="B250">
        <v>249</v>
      </c>
      <c r="C250">
        <v>105</v>
      </c>
      <c r="D250" t="s">
        <v>146</v>
      </c>
      <c r="E250" t="s">
        <v>37</v>
      </c>
      <c r="F250" t="s">
        <v>49</v>
      </c>
      <c r="G250">
        <v>16</v>
      </c>
      <c r="H250">
        <v>7</v>
      </c>
      <c r="I250">
        <v>29</v>
      </c>
      <c r="J250">
        <v>14</v>
      </c>
      <c r="K250">
        <v>34</v>
      </c>
      <c r="L250">
        <v>6</v>
      </c>
      <c r="M250">
        <v>32</v>
      </c>
      <c r="N250">
        <v>8</v>
      </c>
      <c r="O250">
        <v>28</v>
      </c>
      <c r="P250">
        <v>12</v>
      </c>
      <c r="Q250">
        <v>46</v>
      </c>
      <c r="R250">
        <v>15</v>
      </c>
      <c r="S250">
        <v>26</v>
      </c>
      <c r="T250">
        <v>5</v>
      </c>
      <c r="U250">
        <v>14</v>
      </c>
      <c r="V250">
        <v>11</v>
      </c>
      <c r="W250">
        <v>18</v>
      </c>
      <c r="X250">
        <v>14</v>
      </c>
      <c r="Y250">
        <v>29</v>
      </c>
      <c r="Z250">
        <v>21</v>
      </c>
      <c r="AA250">
        <v>27</v>
      </c>
      <c r="AB250">
        <v>21</v>
      </c>
      <c r="AC250">
        <v>36</v>
      </c>
      <c r="AD250">
        <v>32</v>
      </c>
      <c r="AE250">
        <v>33</v>
      </c>
      <c r="AF250">
        <v>30</v>
      </c>
      <c r="AG250">
        <v>37</v>
      </c>
      <c r="AH250">
        <v>29</v>
      </c>
      <c r="AI250">
        <v>29</v>
      </c>
      <c r="AJ250">
        <v>14</v>
      </c>
      <c r="AK250">
        <v>29</v>
      </c>
      <c r="AL250">
        <v>14</v>
      </c>
      <c r="AM250">
        <v>30</v>
      </c>
      <c r="AN250">
        <v>28</v>
      </c>
      <c r="AO250">
        <v>41</v>
      </c>
      <c r="AP250">
        <v>24</v>
      </c>
      <c r="AQ250">
        <v>33</v>
      </c>
      <c r="AR250">
        <v>22</v>
      </c>
      <c r="AS250">
        <v>44</v>
      </c>
      <c r="AT250">
        <v>20</v>
      </c>
      <c r="AU250">
        <v>46</v>
      </c>
    </row>
    <row r="251" spans="1:47" x14ac:dyDescent="0.25">
      <c r="A251" t="str">
        <f t="shared" si="3"/>
        <v>JennersdorfArbeitsstättenInsgesamt</v>
      </c>
      <c r="B251">
        <v>250</v>
      </c>
      <c r="C251">
        <v>105</v>
      </c>
      <c r="D251" t="s">
        <v>146</v>
      </c>
      <c r="E251" t="s">
        <v>476</v>
      </c>
      <c r="F251" t="s">
        <v>48</v>
      </c>
      <c r="G251">
        <v>1707</v>
      </c>
      <c r="H251">
        <v>1728</v>
      </c>
      <c r="I251">
        <v>1824</v>
      </c>
    </row>
    <row r="252" spans="1:47" x14ac:dyDescent="0.25">
      <c r="A252" t="str">
        <f t="shared" si="3"/>
        <v>JennersdorfBeschäftigte in den ArbeitsstättenInsgesamt</v>
      </c>
      <c r="B252">
        <v>251</v>
      </c>
      <c r="C252">
        <v>105</v>
      </c>
      <c r="D252" t="s">
        <v>146</v>
      </c>
      <c r="E252" t="s">
        <v>477</v>
      </c>
      <c r="F252" t="s">
        <v>48</v>
      </c>
      <c r="G252">
        <v>5868</v>
      </c>
      <c r="H252">
        <v>5737</v>
      </c>
      <c r="I252">
        <v>5998</v>
      </c>
    </row>
    <row r="253" spans="1:47" x14ac:dyDescent="0.25">
      <c r="A253" t="str">
        <f t="shared" si="3"/>
        <v>JennersdorfGesamteinkommenBruttobezüge Gesamt</v>
      </c>
      <c r="B253">
        <v>252</v>
      </c>
      <c r="C253">
        <v>105</v>
      </c>
      <c r="D253" t="s">
        <v>146</v>
      </c>
      <c r="E253" t="s">
        <v>45</v>
      </c>
      <c r="F253" t="s">
        <v>63</v>
      </c>
      <c r="G253">
        <v>226835.28502000001</v>
      </c>
      <c r="H253">
        <v>233558.15752000001</v>
      </c>
      <c r="I253">
        <v>244439.42418999999</v>
      </c>
      <c r="J253">
        <v>258780.47326999999</v>
      </c>
      <c r="K253">
        <v>270854.17590999999</v>
      </c>
      <c r="L253">
        <v>273655.08963</v>
      </c>
      <c r="M253">
        <v>288848.07621000003</v>
      </c>
      <c r="N253">
        <v>299347.44605000003</v>
      </c>
      <c r="O253">
        <v>311034.01010999997</v>
      </c>
      <c r="P253">
        <v>317949.41545999999</v>
      </c>
      <c r="Q253">
        <v>323332.11021000001</v>
      </c>
      <c r="R253">
        <v>330243.86758000002</v>
      </c>
      <c r="S253">
        <v>336657.79242000001</v>
      </c>
      <c r="T253">
        <v>345459.01645</v>
      </c>
      <c r="U253">
        <v>361050.41616000002</v>
      </c>
      <c r="V253">
        <v>377097.61092000001</v>
      </c>
      <c r="W253">
        <v>383666.42647000001</v>
      </c>
      <c r="X253">
        <v>401187.88465000002</v>
      </c>
      <c r="Y253">
        <v>422799.46166999999</v>
      </c>
    </row>
    <row r="254" spans="1:47" x14ac:dyDescent="0.25">
      <c r="A254" t="str">
        <f t="shared" si="3"/>
        <v>JennersdorfGesamteinkommenNettobezüge Gesamt</v>
      </c>
      <c r="B254">
        <v>253</v>
      </c>
      <c r="C254">
        <v>105</v>
      </c>
      <c r="D254" t="s">
        <v>146</v>
      </c>
      <c r="E254" t="s">
        <v>45</v>
      </c>
      <c r="F254" t="s">
        <v>64</v>
      </c>
      <c r="G254">
        <v>171661.65353000001</v>
      </c>
      <c r="H254">
        <v>177785.88558</v>
      </c>
      <c r="I254">
        <v>185125.25375999999</v>
      </c>
      <c r="J254">
        <v>195090.28664999999</v>
      </c>
      <c r="K254">
        <v>203151.03976000001</v>
      </c>
      <c r="L254">
        <v>209051.89762</v>
      </c>
      <c r="M254">
        <v>219518.11736999999</v>
      </c>
      <c r="N254">
        <v>226250.36825</v>
      </c>
      <c r="O254">
        <v>234085.56982</v>
      </c>
      <c r="P254">
        <v>238354.75103000001</v>
      </c>
      <c r="Q254">
        <v>241907.29126</v>
      </c>
      <c r="R254">
        <v>245501.64231</v>
      </c>
      <c r="S254">
        <v>257071.31690000001</v>
      </c>
      <c r="T254">
        <v>262896.07728000003</v>
      </c>
      <c r="U254">
        <v>273677.84824999998</v>
      </c>
      <c r="V254">
        <v>285881.57559999998</v>
      </c>
      <c r="W254">
        <v>294031.00173999998</v>
      </c>
      <c r="X254">
        <v>306203.07500000001</v>
      </c>
      <c r="Y254">
        <v>323695.68608000001</v>
      </c>
    </row>
    <row r="255" spans="1:47" x14ac:dyDescent="0.25">
      <c r="A255" t="str">
        <f t="shared" si="3"/>
        <v>JennersdorfGründungsintensitätin % der aktiven Wirtschaftskammermitglieder</v>
      </c>
      <c r="B255">
        <v>254</v>
      </c>
      <c r="C255">
        <v>105</v>
      </c>
      <c r="D255" t="s">
        <v>146</v>
      </c>
      <c r="E255" t="s">
        <v>40</v>
      </c>
      <c r="F255" t="s">
        <v>52</v>
      </c>
      <c r="G255">
        <v>10.2333931777379</v>
      </c>
      <c r="H255">
        <v>7.7438559054276102</v>
      </c>
      <c r="I255">
        <v>8.1949058693244705</v>
      </c>
      <c r="J255">
        <v>9.22394678492239</v>
      </c>
      <c r="K255">
        <v>10.620793937293101</v>
      </c>
      <c r="L255">
        <v>9.38407825323414</v>
      </c>
      <c r="M255">
        <v>13.0844916935187</v>
      </c>
      <c r="N255">
        <v>7.8170481283822904</v>
      </c>
      <c r="O255">
        <v>11.919641102520499</v>
      </c>
      <c r="P255">
        <v>11.4755029730108</v>
      </c>
      <c r="Q255">
        <v>7.4544670955163399</v>
      </c>
      <c r="R255">
        <v>8.5396085396085404</v>
      </c>
      <c r="S255">
        <v>9.2481199701782906</v>
      </c>
      <c r="T255">
        <v>13.8445154419595</v>
      </c>
      <c r="U255">
        <v>12.0183112919634</v>
      </c>
      <c r="V255">
        <v>10.4237288135593</v>
      </c>
      <c r="W255">
        <v>7.0859872611465002</v>
      </c>
      <c r="X255">
        <v>8.6990595611285304</v>
      </c>
      <c r="Y255">
        <v>9.6385542168674707</v>
      </c>
      <c r="Z255">
        <v>8.6891385767790297</v>
      </c>
      <c r="AA255">
        <v>8.9349535382416008</v>
      </c>
      <c r="AB255">
        <v>7.8964830789648301</v>
      </c>
    </row>
    <row r="256" spans="1:47" x14ac:dyDescent="0.25">
      <c r="A256" t="str">
        <f t="shared" si="3"/>
        <v>JennersdorfGründungsintensitätje 1.000 Einwohner</v>
      </c>
      <c r="B256">
        <v>255</v>
      </c>
      <c r="C256">
        <v>105</v>
      </c>
      <c r="D256" t="s">
        <v>146</v>
      </c>
      <c r="E256" t="s">
        <v>40</v>
      </c>
      <c r="F256" t="s">
        <v>53</v>
      </c>
      <c r="G256">
        <v>3.1872064415119699</v>
      </c>
      <c r="H256">
        <v>2.5174802001838499</v>
      </c>
      <c r="I256">
        <v>2.8149910736187098</v>
      </c>
      <c r="J256">
        <v>3.1467733195432799</v>
      </c>
      <c r="K256">
        <v>3.7194605196758501</v>
      </c>
      <c r="L256">
        <v>3.4602761868890899</v>
      </c>
      <c r="M256">
        <v>5.1752869767237097</v>
      </c>
      <c r="N256">
        <v>3.2921815890420798</v>
      </c>
      <c r="O256">
        <v>5.2571610834868103</v>
      </c>
      <c r="P256">
        <v>5.3738238311897497</v>
      </c>
      <c r="Q256">
        <v>3.6492473102340002</v>
      </c>
      <c r="R256">
        <v>4.3506153632518796</v>
      </c>
      <c r="S256">
        <v>4.7847950352154003</v>
      </c>
      <c r="T256">
        <v>7.55155387743247</v>
      </c>
      <c r="U256">
        <v>7.4727772796926502</v>
      </c>
      <c r="V256">
        <v>7.1106486298994103</v>
      </c>
      <c r="W256">
        <v>5.2010285179990703</v>
      </c>
      <c r="X256">
        <v>6.5041603187624499</v>
      </c>
      <c r="Y256">
        <v>7.4866935719716903</v>
      </c>
      <c r="Z256">
        <v>6.78005727979426</v>
      </c>
      <c r="AA256">
        <v>7.2852313789485903</v>
      </c>
      <c r="AB256">
        <v>6.8893649047646601</v>
      </c>
    </row>
    <row r="257" spans="1:44" x14ac:dyDescent="0.25">
      <c r="A257" t="str">
        <f t="shared" si="3"/>
        <v>JennersdorfKammermitgliedschaftenAktiv</v>
      </c>
      <c r="B257">
        <v>256</v>
      </c>
      <c r="C257">
        <v>105</v>
      </c>
      <c r="D257" t="s">
        <v>146</v>
      </c>
      <c r="E257" t="s">
        <v>39</v>
      </c>
      <c r="F257" t="s">
        <v>50</v>
      </c>
      <c r="G257">
        <v>557</v>
      </c>
      <c r="H257">
        <v>580</v>
      </c>
      <c r="I257">
        <v>609</v>
      </c>
      <c r="J257">
        <v>605</v>
      </c>
      <c r="K257">
        <v>622</v>
      </c>
      <c r="L257">
        <v>653</v>
      </c>
      <c r="M257">
        <v>697</v>
      </c>
      <c r="N257">
        <v>743</v>
      </c>
      <c r="O257">
        <v>775</v>
      </c>
      <c r="P257">
        <v>771</v>
      </c>
      <c r="Q257">
        <v>828</v>
      </c>
      <c r="R257">
        <v>821</v>
      </c>
      <c r="S257">
        <v>854</v>
      </c>
      <c r="T257">
        <v>861</v>
      </c>
      <c r="U257">
        <v>886</v>
      </c>
      <c r="V257">
        <v>891</v>
      </c>
      <c r="W257">
        <v>909</v>
      </c>
      <c r="X257">
        <v>899</v>
      </c>
      <c r="Y257">
        <v>916</v>
      </c>
      <c r="Z257">
        <v>939</v>
      </c>
      <c r="AA257">
        <v>1003</v>
      </c>
      <c r="AB257">
        <v>1075</v>
      </c>
      <c r="AC257">
        <v>1147</v>
      </c>
      <c r="AD257">
        <v>1180</v>
      </c>
      <c r="AE257">
        <v>1214</v>
      </c>
      <c r="AF257">
        <v>1256</v>
      </c>
      <c r="AG257">
        <v>1256</v>
      </c>
      <c r="AH257">
        <v>1276</v>
      </c>
      <c r="AI257">
        <v>1291</v>
      </c>
      <c r="AJ257">
        <v>1328</v>
      </c>
      <c r="AK257">
        <v>1335</v>
      </c>
      <c r="AL257">
        <v>1335</v>
      </c>
      <c r="AM257">
        <v>1404</v>
      </c>
      <c r="AN257">
        <v>1399</v>
      </c>
      <c r="AO257">
        <v>1453</v>
      </c>
      <c r="AP257">
        <v>1507</v>
      </c>
      <c r="AQ257">
        <v>1512</v>
      </c>
      <c r="AR257">
        <v>1514</v>
      </c>
    </row>
    <row r="258" spans="1:44" x14ac:dyDescent="0.25">
      <c r="A258" t="str">
        <f t="shared" si="3"/>
        <v>JennersdorfKammermitgliedschaftenInsgesamt</v>
      </c>
      <c r="B258">
        <v>257</v>
      </c>
      <c r="C258">
        <v>105</v>
      </c>
      <c r="D258" t="s">
        <v>146</v>
      </c>
      <c r="E258" t="s">
        <v>39</v>
      </c>
      <c r="F258" t="s">
        <v>48</v>
      </c>
      <c r="G258">
        <v>652</v>
      </c>
      <c r="H258">
        <v>675</v>
      </c>
      <c r="I258">
        <v>701</v>
      </c>
      <c r="J258">
        <v>707</v>
      </c>
      <c r="K258">
        <v>730</v>
      </c>
      <c r="L258">
        <v>776</v>
      </c>
      <c r="M258">
        <v>818</v>
      </c>
      <c r="N258">
        <v>877</v>
      </c>
      <c r="O258">
        <v>907</v>
      </c>
      <c r="P258">
        <v>925</v>
      </c>
      <c r="Q258">
        <v>978</v>
      </c>
      <c r="R258">
        <v>988</v>
      </c>
      <c r="S258">
        <v>1021</v>
      </c>
      <c r="T258">
        <v>1054</v>
      </c>
      <c r="U258">
        <v>1076</v>
      </c>
      <c r="V258">
        <v>1091</v>
      </c>
      <c r="W258">
        <v>1102</v>
      </c>
      <c r="X258">
        <v>1110</v>
      </c>
      <c r="Y258">
        <v>1146</v>
      </c>
      <c r="Z258">
        <v>1174</v>
      </c>
      <c r="AA258">
        <v>1228</v>
      </c>
      <c r="AB258">
        <v>1327</v>
      </c>
      <c r="AC258">
        <v>1422</v>
      </c>
      <c r="AD258">
        <v>1484</v>
      </c>
      <c r="AE258">
        <v>1516</v>
      </c>
      <c r="AF258">
        <v>1550</v>
      </c>
      <c r="AG258">
        <v>1558</v>
      </c>
      <c r="AH258">
        <v>1571</v>
      </c>
      <c r="AI258">
        <v>1569</v>
      </c>
      <c r="AJ258">
        <v>1610</v>
      </c>
      <c r="AK258">
        <v>1649</v>
      </c>
      <c r="AL258">
        <v>1692</v>
      </c>
      <c r="AM258">
        <v>1731</v>
      </c>
      <c r="AN258">
        <v>1713</v>
      </c>
      <c r="AO258">
        <v>1796</v>
      </c>
      <c r="AP258">
        <v>1872</v>
      </c>
      <c r="AQ258">
        <v>1911</v>
      </c>
      <c r="AR258">
        <v>1934</v>
      </c>
    </row>
    <row r="259" spans="1:44" x14ac:dyDescent="0.25">
      <c r="A259" t="str">
        <f t="shared" ref="A259:A322" si="4">D259&amp;E259&amp;F259</f>
        <v>JennersdorfKammermitgliedschaftenRuhend</v>
      </c>
      <c r="B259">
        <v>258</v>
      </c>
      <c r="C259">
        <v>105</v>
      </c>
      <c r="D259" t="s">
        <v>146</v>
      </c>
      <c r="E259" t="s">
        <v>39</v>
      </c>
      <c r="F259" t="s">
        <v>51</v>
      </c>
      <c r="G259">
        <v>95</v>
      </c>
      <c r="H259">
        <v>95</v>
      </c>
      <c r="I259">
        <v>92</v>
      </c>
      <c r="J259">
        <v>102</v>
      </c>
      <c r="K259">
        <v>108</v>
      </c>
      <c r="L259">
        <v>123</v>
      </c>
      <c r="M259">
        <v>121</v>
      </c>
      <c r="N259">
        <v>134</v>
      </c>
      <c r="O259">
        <v>132</v>
      </c>
      <c r="P259">
        <v>154</v>
      </c>
      <c r="Q259">
        <v>150</v>
      </c>
      <c r="R259">
        <v>167</v>
      </c>
      <c r="S259">
        <v>167</v>
      </c>
      <c r="T259">
        <v>193</v>
      </c>
      <c r="U259">
        <v>190</v>
      </c>
      <c r="V259">
        <v>200</v>
      </c>
      <c r="W259">
        <v>193</v>
      </c>
      <c r="X259">
        <v>211</v>
      </c>
      <c r="Y259">
        <v>230</v>
      </c>
      <c r="Z259">
        <v>235</v>
      </c>
      <c r="AA259">
        <v>225</v>
      </c>
      <c r="AB259">
        <v>252</v>
      </c>
      <c r="AC259">
        <v>275</v>
      </c>
      <c r="AD259">
        <v>304</v>
      </c>
      <c r="AE259">
        <v>302</v>
      </c>
      <c r="AF259">
        <v>294</v>
      </c>
      <c r="AG259">
        <v>302</v>
      </c>
      <c r="AH259">
        <v>295</v>
      </c>
      <c r="AI259">
        <v>278</v>
      </c>
      <c r="AJ259">
        <v>282</v>
      </c>
      <c r="AK259">
        <v>314</v>
      </c>
      <c r="AL259">
        <v>357</v>
      </c>
      <c r="AM259">
        <v>327</v>
      </c>
      <c r="AN259">
        <v>314</v>
      </c>
      <c r="AO259">
        <v>343</v>
      </c>
      <c r="AP259">
        <v>365</v>
      </c>
      <c r="AQ259">
        <v>399</v>
      </c>
      <c r="AR259">
        <v>420</v>
      </c>
    </row>
    <row r="260" spans="1:44" x14ac:dyDescent="0.25">
      <c r="A260" t="str">
        <f t="shared" si="4"/>
        <v>JennersdorfLehrlinge1. Lehrjahr, männlich</v>
      </c>
      <c r="B260">
        <v>259</v>
      </c>
      <c r="C260">
        <v>105</v>
      </c>
      <c r="D260" t="s">
        <v>146</v>
      </c>
      <c r="E260" t="s">
        <v>46</v>
      </c>
      <c r="F260" t="s">
        <v>65</v>
      </c>
      <c r="G260">
        <v>38</v>
      </c>
      <c r="H260">
        <v>39</v>
      </c>
      <c r="I260">
        <v>37</v>
      </c>
      <c r="J260">
        <v>33</v>
      </c>
      <c r="K260">
        <v>33</v>
      </c>
      <c r="L260">
        <v>30</v>
      </c>
      <c r="M260">
        <v>30</v>
      </c>
      <c r="N260">
        <v>21</v>
      </c>
      <c r="O260">
        <v>29</v>
      </c>
      <c r="P260">
        <v>37</v>
      </c>
      <c r="Q260">
        <v>30</v>
      </c>
      <c r="R260">
        <v>30</v>
      </c>
      <c r="S260">
        <v>30</v>
      </c>
      <c r="T260">
        <v>26</v>
      </c>
      <c r="U260">
        <v>43</v>
      </c>
      <c r="V260">
        <v>32</v>
      </c>
      <c r="W260">
        <v>34</v>
      </c>
      <c r="X260">
        <v>26</v>
      </c>
      <c r="Y260">
        <v>34</v>
      </c>
      <c r="Z260">
        <v>34</v>
      </c>
      <c r="AA260">
        <v>31</v>
      </c>
      <c r="AB260">
        <v>32</v>
      </c>
    </row>
    <row r="261" spans="1:44" x14ac:dyDescent="0.25">
      <c r="A261" t="str">
        <f t="shared" si="4"/>
        <v>JennersdorfLehrlinge1. Lehrjahr, weiblich</v>
      </c>
      <c r="B261">
        <v>260</v>
      </c>
      <c r="C261">
        <v>105</v>
      </c>
      <c r="D261" t="s">
        <v>146</v>
      </c>
      <c r="E261" t="s">
        <v>46</v>
      </c>
      <c r="F261" t="s">
        <v>66</v>
      </c>
      <c r="G261">
        <v>6</v>
      </c>
      <c r="H261">
        <v>8</v>
      </c>
      <c r="I261">
        <v>11</v>
      </c>
      <c r="J261">
        <v>11</v>
      </c>
      <c r="K261">
        <v>15</v>
      </c>
      <c r="L261">
        <v>18</v>
      </c>
      <c r="M261">
        <v>24</v>
      </c>
      <c r="N261">
        <v>17</v>
      </c>
      <c r="O261">
        <v>14</v>
      </c>
      <c r="P261">
        <v>11</v>
      </c>
      <c r="Q261">
        <v>6</v>
      </c>
      <c r="R261">
        <v>12</v>
      </c>
      <c r="S261">
        <v>17</v>
      </c>
      <c r="T261">
        <v>16</v>
      </c>
      <c r="U261">
        <v>14</v>
      </c>
      <c r="V261">
        <v>9</v>
      </c>
      <c r="W261">
        <v>19</v>
      </c>
      <c r="X261">
        <v>8</v>
      </c>
      <c r="Y261">
        <v>7</v>
      </c>
      <c r="Z261">
        <v>8</v>
      </c>
      <c r="AA261">
        <v>11</v>
      </c>
      <c r="AB261">
        <v>7</v>
      </c>
    </row>
    <row r="262" spans="1:44" x14ac:dyDescent="0.25">
      <c r="A262" t="str">
        <f t="shared" si="4"/>
        <v>JennersdorfLehrlinge2. Lehrjahr, männlich</v>
      </c>
      <c r="B262">
        <v>261</v>
      </c>
      <c r="C262">
        <v>105</v>
      </c>
      <c r="D262" t="s">
        <v>146</v>
      </c>
      <c r="E262" t="s">
        <v>46</v>
      </c>
      <c r="F262" t="s">
        <v>67</v>
      </c>
      <c r="G262">
        <v>34</v>
      </c>
      <c r="H262">
        <v>38</v>
      </c>
      <c r="I262">
        <v>42</v>
      </c>
      <c r="J262">
        <v>38</v>
      </c>
      <c r="K262">
        <v>32</v>
      </c>
      <c r="L262">
        <v>34</v>
      </c>
      <c r="M262">
        <v>30</v>
      </c>
      <c r="N262">
        <v>39</v>
      </c>
      <c r="O262">
        <v>24</v>
      </c>
      <c r="P262">
        <v>34</v>
      </c>
      <c r="Q262">
        <v>37</v>
      </c>
      <c r="R262">
        <v>28</v>
      </c>
      <c r="S262">
        <v>28</v>
      </c>
      <c r="T262">
        <v>30</v>
      </c>
      <c r="U262">
        <v>24</v>
      </c>
      <c r="V262">
        <v>36</v>
      </c>
      <c r="W262">
        <v>32</v>
      </c>
      <c r="X262">
        <v>35</v>
      </c>
      <c r="Y262">
        <v>26</v>
      </c>
      <c r="Z262">
        <v>33</v>
      </c>
      <c r="AA262">
        <v>33</v>
      </c>
      <c r="AB262">
        <v>28</v>
      </c>
    </row>
    <row r="263" spans="1:44" x14ac:dyDescent="0.25">
      <c r="A263" t="str">
        <f t="shared" si="4"/>
        <v>JennersdorfLehrlinge2. Lehrjahr, weiblich</v>
      </c>
      <c r="B263">
        <v>262</v>
      </c>
      <c r="C263">
        <v>105</v>
      </c>
      <c r="D263" t="s">
        <v>146</v>
      </c>
      <c r="E263" t="s">
        <v>46</v>
      </c>
      <c r="F263" t="s">
        <v>68</v>
      </c>
      <c r="G263">
        <v>8</v>
      </c>
      <c r="H263">
        <v>10</v>
      </c>
      <c r="I263">
        <v>8</v>
      </c>
      <c r="J263">
        <v>18</v>
      </c>
      <c r="K263">
        <v>14</v>
      </c>
      <c r="L263">
        <v>15</v>
      </c>
      <c r="M263">
        <v>16</v>
      </c>
      <c r="N263">
        <v>20</v>
      </c>
      <c r="O263">
        <v>13</v>
      </c>
      <c r="P263">
        <v>17</v>
      </c>
      <c r="Q263">
        <v>12</v>
      </c>
      <c r="R263">
        <v>5</v>
      </c>
      <c r="S263">
        <v>11</v>
      </c>
      <c r="T263">
        <v>10</v>
      </c>
      <c r="U263">
        <v>12</v>
      </c>
      <c r="V263">
        <v>13</v>
      </c>
      <c r="W263">
        <v>10</v>
      </c>
      <c r="X263">
        <v>15</v>
      </c>
      <c r="Y263">
        <v>9</v>
      </c>
      <c r="Z263">
        <v>7</v>
      </c>
      <c r="AA263">
        <v>10</v>
      </c>
      <c r="AB263">
        <v>10</v>
      </c>
    </row>
    <row r="264" spans="1:44" x14ac:dyDescent="0.25">
      <c r="A264" t="str">
        <f t="shared" si="4"/>
        <v>JennersdorfLehrlinge3. Lehrjahr, männlich</v>
      </c>
      <c r="B264">
        <v>263</v>
      </c>
      <c r="C264">
        <v>105</v>
      </c>
      <c r="D264" t="s">
        <v>146</v>
      </c>
      <c r="E264" t="s">
        <v>46</v>
      </c>
      <c r="F264" t="s">
        <v>69</v>
      </c>
      <c r="G264">
        <v>39</v>
      </c>
      <c r="H264">
        <v>34</v>
      </c>
      <c r="I264">
        <v>34</v>
      </c>
      <c r="J264">
        <v>39</v>
      </c>
      <c r="K264">
        <v>37</v>
      </c>
      <c r="L264">
        <v>32</v>
      </c>
      <c r="M264">
        <v>32</v>
      </c>
      <c r="N264">
        <v>29</v>
      </c>
      <c r="O264">
        <v>37</v>
      </c>
      <c r="P264">
        <v>25</v>
      </c>
      <c r="Q264">
        <v>31</v>
      </c>
      <c r="R264">
        <v>37</v>
      </c>
      <c r="S264">
        <v>26</v>
      </c>
      <c r="T264">
        <v>26</v>
      </c>
      <c r="U264">
        <v>27</v>
      </c>
      <c r="V264">
        <v>23</v>
      </c>
      <c r="W264">
        <v>36</v>
      </c>
      <c r="X264">
        <v>28</v>
      </c>
      <c r="Y264">
        <v>35</v>
      </c>
      <c r="Z264">
        <v>22</v>
      </c>
      <c r="AA264">
        <v>34</v>
      </c>
      <c r="AB264">
        <v>32</v>
      </c>
    </row>
    <row r="265" spans="1:44" x14ac:dyDescent="0.25">
      <c r="A265" t="str">
        <f t="shared" si="4"/>
        <v>JennersdorfLehrlinge3. Lehrjahr, weiblich</v>
      </c>
      <c r="B265">
        <v>264</v>
      </c>
      <c r="C265">
        <v>105</v>
      </c>
      <c r="D265" t="s">
        <v>146</v>
      </c>
      <c r="E265" t="s">
        <v>46</v>
      </c>
      <c r="F265" t="s">
        <v>70</v>
      </c>
      <c r="G265">
        <v>13</v>
      </c>
      <c r="H265">
        <v>6</v>
      </c>
      <c r="I265">
        <v>8</v>
      </c>
      <c r="J265">
        <v>5</v>
      </c>
      <c r="K265">
        <v>16</v>
      </c>
      <c r="L265">
        <v>10</v>
      </c>
      <c r="M265">
        <v>15</v>
      </c>
      <c r="N265">
        <v>13</v>
      </c>
      <c r="O265">
        <v>19</v>
      </c>
      <c r="P265">
        <v>10</v>
      </c>
      <c r="Q265">
        <v>14</v>
      </c>
      <c r="R265">
        <v>7</v>
      </c>
      <c r="S265">
        <v>6</v>
      </c>
      <c r="T265">
        <v>8</v>
      </c>
      <c r="U265">
        <v>10</v>
      </c>
      <c r="V265">
        <v>11</v>
      </c>
      <c r="W265">
        <v>12</v>
      </c>
      <c r="X265">
        <v>8</v>
      </c>
      <c r="Y265">
        <v>13</v>
      </c>
      <c r="Z265">
        <v>8</v>
      </c>
      <c r="AA265">
        <v>8</v>
      </c>
      <c r="AB265">
        <v>9</v>
      </c>
    </row>
    <row r="266" spans="1:44" x14ac:dyDescent="0.25">
      <c r="A266" t="str">
        <f t="shared" si="4"/>
        <v>JennersdorfLehrlinge4. Lehrjahr, männlich</v>
      </c>
      <c r="B266">
        <v>265</v>
      </c>
      <c r="C266">
        <v>105</v>
      </c>
      <c r="D266" t="s">
        <v>146</v>
      </c>
      <c r="E266" t="s">
        <v>46</v>
      </c>
      <c r="F266" t="s">
        <v>71</v>
      </c>
      <c r="G266">
        <v>16</v>
      </c>
      <c r="H266">
        <v>16</v>
      </c>
      <c r="I266">
        <v>18</v>
      </c>
      <c r="J266">
        <v>17</v>
      </c>
      <c r="K266">
        <v>22</v>
      </c>
      <c r="L266">
        <v>18</v>
      </c>
      <c r="M266">
        <v>20</v>
      </c>
      <c r="N266">
        <v>16</v>
      </c>
      <c r="O266">
        <v>16</v>
      </c>
      <c r="P266">
        <v>15</v>
      </c>
      <c r="Q266">
        <v>12</v>
      </c>
      <c r="R266">
        <v>15</v>
      </c>
      <c r="S266">
        <v>22</v>
      </c>
      <c r="T266">
        <v>16</v>
      </c>
      <c r="U266">
        <v>17</v>
      </c>
      <c r="V266">
        <v>16</v>
      </c>
      <c r="W266">
        <v>12</v>
      </c>
      <c r="X266">
        <v>20</v>
      </c>
      <c r="Y266">
        <v>19</v>
      </c>
      <c r="Z266">
        <v>22</v>
      </c>
      <c r="AA266">
        <v>10</v>
      </c>
      <c r="AB266">
        <v>20</v>
      </c>
    </row>
    <row r="267" spans="1:44" x14ac:dyDescent="0.25">
      <c r="A267" t="str">
        <f t="shared" si="4"/>
        <v>JennersdorfLehrlinge4. Lehrjahr, weiblich</v>
      </c>
      <c r="B267">
        <v>266</v>
      </c>
      <c r="C267">
        <v>105</v>
      </c>
      <c r="D267" t="s">
        <v>146</v>
      </c>
      <c r="E267" t="s">
        <v>46</v>
      </c>
      <c r="F267" t="s">
        <v>72</v>
      </c>
      <c r="H267">
        <v>4</v>
      </c>
      <c r="J267">
        <v>2</v>
      </c>
      <c r="K267">
        <v>1</v>
      </c>
      <c r="L267">
        <v>1</v>
      </c>
      <c r="N267">
        <v>1</v>
      </c>
      <c r="O267">
        <v>1</v>
      </c>
      <c r="P267">
        <v>1</v>
      </c>
      <c r="Q267">
        <v>2</v>
      </c>
      <c r="R267">
        <v>1</v>
      </c>
      <c r="S267">
        <v>1</v>
      </c>
      <c r="U267">
        <v>1</v>
      </c>
      <c r="V267">
        <v>2</v>
      </c>
      <c r="X267">
        <v>2</v>
      </c>
      <c r="Y267">
        <v>2</v>
      </c>
      <c r="Z267">
        <v>2</v>
      </c>
    </row>
    <row r="268" spans="1:44" x14ac:dyDescent="0.25">
      <c r="A268" t="str">
        <f t="shared" si="4"/>
        <v>JennersdorfLehrlingeFrauen</v>
      </c>
      <c r="B268">
        <v>267</v>
      </c>
      <c r="C268">
        <v>105</v>
      </c>
      <c r="D268" t="s">
        <v>146</v>
      </c>
      <c r="E268" t="s">
        <v>46</v>
      </c>
      <c r="F268" t="s">
        <v>47</v>
      </c>
      <c r="G268">
        <v>27</v>
      </c>
      <c r="H268">
        <v>28</v>
      </c>
      <c r="I268">
        <v>27</v>
      </c>
      <c r="J268">
        <v>36</v>
      </c>
      <c r="K268">
        <v>46</v>
      </c>
      <c r="L268">
        <v>44</v>
      </c>
      <c r="M268">
        <v>55</v>
      </c>
      <c r="N268">
        <v>51</v>
      </c>
      <c r="O268">
        <v>47</v>
      </c>
      <c r="P268">
        <v>39</v>
      </c>
      <c r="Q268">
        <v>34</v>
      </c>
      <c r="R268">
        <v>25</v>
      </c>
      <c r="S268">
        <v>35</v>
      </c>
      <c r="T268">
        <v>34</v>
      </c>
      <c r="U268">
        <v>37</v>
      </c>
      <c r="V268">
        <v>35</v>
      </c>
      <c r="W268">
        <v>41</v>
      </c>
      <c r="X268">
        <v>33</v>
      </c>
      <c r="Y268">
        <v>31</v>
      </c>
      <c r="Z268">
        <v>25</v>
      </c>
      <c r="AA268">
        <v>29</v>
      </c>
      <c r="AB268">
        <v>26</v>
      </c>
    </row>
    <row r="269" spans="1:44" x14ac:dyDescent="0.25">
      <c r="A269" t="str">
        <f t="shared" si="4"/>
        <v>JennersdorfLehrlingeInsgesamt</v>
      </c>
      <c r="B269">
        <v>268</v>
      </c>
      <c r="C269">
        <v>105</v>
      </c>
      <c r="D269" t="s">
        <v>146</v>
      </c>
      <c r="E269" t="s">
        <v>46</v>
      </c>
      <c r="F269" t="s">
        <v>48</v>
      </c>
      <c r="G269">
        <v>154</v>
      </c>
      <c r="H269">
        <v>155</v>
      </c>
      <c r="I269">
        <v>158</v>
      </c>
      <c r="J269">
        <v>163</v>
      </c>
      <c r="K269">
        <v>170</v>
      </c>
      <c r="L269">
        <v>158</v>
      </c>
      <c r="M269">
        <v>167</v>
      </c>
      <c r="N269">
        <v>156</v>
      </c>
      <c r="O269">
        <v>153</v>
      </c>
      <c r="P269">
        <v>150</v>
      </c>
      <c r="Q269">
        <v>144</v>
      </c>
      <c r="R269">
        <v>135</v>
      </c>
      <c r="S269">
        <v>141</v>
      </c>
      <c r="T269">
        <v>132</v>
      </c>
      <c r="U269">
        <v>148</v>
      </c>
      <c r="V269">
        <v>142</v>
      </c>
      <c r="W269">
        <v>155</v>
      </c>
      <c r="X269">
        <v>142</v>
      </c>
      <c r="Y269">
        <v>145</v>
      </c>
      <c r="Z269">
        <v>136</v>
      </c>
      <c r="AA269">
        <v>137</v>
      </c>
      <c r="AB269">
        <v>138</v>
      </c>
    </row>
    <row r="270" spans="1:44" x14ac:dyDescent="0.25">
      <c r="A270" t="str">
        <f t="shared" si="4"/>
        <v>JennersdorfLehrlingeMänner</v>
      </c>
      <c r="B270">
        <v>269</v>
      </c>
      <c r="C270">
        <v>105</v>
      </c>
      <c r="D270" t="s">
        <v>146</v>
      </c>
      <c r="E270" t="s">
        <v>46</v>
      </c>
      <c r="F270" t="s">
        <v>49</v>
      </c>
      <c r="G270">
        <v>127</v>
      </c>
      <c r="H270">
        <v>127</v>
      </c>
      <c r="I270">
        <v>131</v>
      </c>
      <c r="J270">
        <v>127</v>
      </c>
      <c r="K270">
        <v>124</v>
      </c>
      <c r="L270">
        <v>114</v>
      </c>
      <c r="M270">
        <v>112</v>
      </c>
      <c r="N270">
        <v>105</v>
      </c>
      <c r="O270">
        <v>106</v>
      </c>
      <c r="P270">
        <v>111</v>
      </c>
      <c r="Q270">
        <v>110</v>
      </c>
      <c r="R270">
        <v>110</v>
      </c>
      <c r="S270">
        <v>106</v>
      </c>
      <c r="T270">
        <v>98</v>
      </c>
      <c r="U270">
        <v>111</v>
      </c>
      <c r="V270">
        <v>107</v>
      </c>
      <c r="W270">
        <v>114</v>
      </c>
      <c r="X270">
        <v>109</v>
      </c>
      <c r="Y270">
        <v>114</v>
      </c>
      <c r="Z270">
        <v>111</v>
      </c>
      <c r="AA270">
        <v>108</v>
      </c>
      <c r="AB270">
        <v>112</v>
      </c>
    </row>
    <row r="271" spans="1:44" x14ac:dyDescent="0.25">
      <c r="A271" t="str">
        <f t="shared" si="4"/>
        <v>JennersdorfNeugründungenInsgesamt</v>
      </c>
      <c r="B271">
        <v>270</v>
      </c>
      <c r="C271">
        <v>105</v>
      </c>
      <c r="D271" t="s">
        <v>146</v>
      </c>
      <c r="E271" t="s">
        <v>41</v>
      </c>
      <c r="F271" t="s">
        <v>48</v>
      </c>
      <c r="G271">
        <v>57</v>
      </c>
      <c r="H271">
        <v>44.914364251480102</v>
      </c>
      <c r="I271">
        <v>49.906976744185997</v>
      </c>
      <c r="J271">
        <v>55.804878048780502</v>
      </c>
      <c r="K271">
        <v>66.061338289962805</v>
      </c>
      <c r="L271">
        <v>61.278030993618998</v>
      </c>
      <c r="M271">
        <v>91.198907103825107</v>
      </c>
      <c r="N271">
        <v>58.080667593880399</v>
      </c>
      <c r="O271">
        <v>91.900432900432904</v>
      </c>
      <c r="P271">
        <v>94.213879408418606</v>
      </c>
      <c r="Q271">
        <v>64.182961692395693</v>
      </c>
      <c r="R271">
        <v>76.087912087912102</v>
      </c>
      <c r="S271">
        <v>83.140598531902896</v>
      </c>
      <c r="T271">
        <v>130</v>
      </c>
      <c r="U271">
        <v>129.19684638860599</v>
      </c>
      <c r="V271">
        <v>123</v>
      </c>
      <c r="W271">
        <v>89</v>
      </c>
      <c r="X271">
        <v>111</v>
      </c>
      <c r="Y271">
        <v>128</v>
      </c>
      <c r="Z271">
        <v>116</v>
      </c>
      <c r="AA271">
        <v>125</v>
      </c>
      <c r="AB271">
        <v>119</v>
      </c>
    </row>
    <row r="272" spans="1:44" x14ac:dyDescent="0.25">
      <c r="A272" t="str">
        <f t="shared" si="4"/>
        <v>JennersdorfPendler (Auspendler/-innen)Insgesamt</v>
      </c>
      <c r="B272">
        <v>271</v>
      </c>
      <c r="C272">
        <v>105</v>
      </c>
      <c r="D272" t="s">
        <v>146</v>
      </c>
      <c r="E272" t="s">
        <v>459</v>
      </c>
      <c r="F272" t="s">
        <v>48</v>
      </c>
      <c r="G272">
        <v>6047</v>
      </c>
      <c r="H272">
        <v>6211</v>
      </c>
      <c r="I272">
        <v>6238</v>
      </c>
      <c r="J272">
        <v>6182</v>
      </c>
      <c r="K272">
        <v>6144</v>
      </c>
      <c r="L272">
        <v>6041</v>
      </c>
      <c r="M272">
        <v>6002</v>
      </c>
      <c r="N272">
        <v>5995</v>
      </c>
      <c r="O272">
        <v>6079</v>
      </c>
      <c r="P272">
        <v>6119</v>
      </c>
      <c r="Q272">
        <v>6125</v>
      </c>
      <c r="R272">
        <v>6114</v>
      </c>
      <c r="S272">
        <v>6132</v>
      </c>
    </row>
    <row r="273" spans="1:47" x14ac:dyDescent="0.25">
      <c r="A273" t="str">
        <f t="shared" si="4"/>
        <v>JennersdorfPendler ins AuslandInsgesamt</v>
      </c>
      <c r="B273">
        <v>272</v>
      </c>
      <c r="C273">
        <v>105</v>
      </c>
      <c r="D273" t="s">
        <v>146</v>
      </c>
      <c r="E273" t="s">
        <v>304</v>
      </c>
      <c r="F273" t="s">
        <v>48</v>
      </c>
      <c r="G273">
        <v>2</v>
      </c>
      <c r="H273">
        <v>9</v>
      </c>
      <c r="I273">
        <v>32</v>
      </c>
      <c r="J273">
        <v>10</v>
      </c>
      <c r="K273">
        <v>5</v>
      </c>
      <c r="L273">
        <v>28</v>
      </c>
      <c r="M273">
        <v>29</v>
      </c>
      <c r="N273">
        <v>36</v>
      </c>
      <c r="O273">
        <v>38</v>
      </c>
      <c r="P273">
        <v>28</v>
      </c>
      <c r="Q273">
        <v>23</v>
      </c>
      <c r="R273">
        <v>6</v>
      </c>
      <c r="S273">
        <v>25</v>
      </c>
    </row>
    <row r="274" spans="1:47" x14ac:dyDescent="0.25">
      <c r="A274" t="str">
        <f t="shared" si="4"/>
        <v>JennersdorfPendler zw. BundesländernInsgesamt</v>
      </c>
      <c r="B274">
        <v>273</v>
      </c>
      <c r="C274">
        <v>105</v>
      </c>
      <c r="D274" t="s">
        <v>146</v>
      </c>
      <c r="E274" t="s">
        <v>433</v>
      </c>
      <c r="F274" t="s">
        <v>48</v>
      </c>
      <c r="G274">
        <v>3631</v>
      </c>
      <c r="H274">
        <v>3723</v>
      </c>
      <c r="I274">
        <v>3744</v>
      </c>
      <c r="J274">
        <v>3774</v>
      </c>
      <c r="K274">
        <v>3777</v>
      </c>
      <c r="L274">
        <v>3754</v>
      </c>
      <c r="M274">
        <v>3728</v>
      </c>
      <c r="N274">
        <v>3718</v>
      </c>
      <c r="O274">
        <v>3854</v>
      </c>
      <c r="P274">
        <v>3900</v>
      </c>
      <c r="Q274">
        <v>3899</v>
      </c>
      <c r="R274">
        <v>3952</v>
      </c>
      <c r="S274">
        <v>3940</v>
      </c>
    </row>
    <row r="275" spans="1:47" x14ac:dyDescent="0.25">
      <c r="A275" t="str">
        <f t="shared" si="4"/>
        <v>JennersdorfPendler zw. Gemeinden eines Pol. BezirkesInsgesamt</v>
      </c>
      <c r="B275">
        <v>274</v>
      </c>
      <c r="C275">
        <v>105</v>
      </c>
      <c r="D275" t="s">
        <v>146</v>
      </c>
      <c r="E275" t="s">
        <v>305</v>
      </c>
      <c r="F275" t="s">
        <v>48</v>
      </c>
      <c r="G275">
        <v>1580</v>
      </c>
      <c r="H275">
        <v>1536</v>
      </c>
      <c r="I275">
        <v>1593</v>
      </c>
      <c r="J275">
        <v>1558</v>
      </c>
      <c r="K275">
        <v>1530</v>
      </c>
      <c r="L275">
        <v>1390</v>
      </c>
      <c r="M275">
        <v>1354</v>
      </c>
      <c r="N275">
        <v>1325</v>
      </c>
      <c r="O275">
        <v>1292</v>
      </c>
      <c r="P275">
        <v>1284</v>
      </c>
      <c r="Q275">
        <v>1294</v>
      </c>
      <c r="R275">
        <v>1258</v>
      </c>
      <c r="S275">
        <v>1230</v>
      </c>
    </row>
    <row r="276" spans="1:47" x14ac:dyDescent="0.25">
      <c r="A276" t="str">
        <f t="shared" si="4"/>
        <v>JennersdorfPendler zw. Pol. Bez. des BundeslandesInsgesamt</v>
      </c>
      <c r="B276">
        <v>275</v>
      </c>
      <c r="C276">
        <v>105</v>
      </c>
      <c r="D276" t="s">
        <v>146</v>
      </c>
      <c r="E276" t="s">
        <v>306</v>
      </c>
      <c r="F276" t="s">
        <v>48</v>
      </c>
      <c r="G276">
        <v>834</v>
      </c>
      <c r="H276">
        <v>943</v>
      </c>
      <c r="I276">
        <v>869</v>
      </c>
      <c r="J276">
        <v>840</v>
      </c>
      <c r="K276">
        <v>832</v>
      </c>
      <c r="L276">
        <v>869</v>
      </c>
      <c r="M276">
        <v>891</v>
      </c>
      <c r="N276">
        <v>916</v>
      </c>
      <c r="O276">
        <v>895</v>
      </c>
      <c r="P276">
        <v>907</v>
      </c>
      <c r="Q276">
        <v>909</v>
      </c>
      <c r="R276">
        <v>898</v>
      </c>
      <c r="S276">
        <v>937</v>
      </c>
    </row>
    <row r="277" spans="1:47" x14ac:dyDescent="0.25">
      <c r="A277" t="str">
        <f t="shared" si="4"/>
        <v>JennersdorfPensionisteneinkommenBrutto_Schnitt</v>
      </c>
      <c r="B277">
        <v>276</v>
      </c>
      <c r="C277">
        <v>105</v>
      </c>
      <c r="D277" t="s">
        <v>146</v>
      </c>
      <c r="E277" t="s">
        <v>44</v>
      </c>
      <c r="F277" t="s">
        <v>54</v>
      </c>
      <c r="G277">
        <v>12905.024351483</v>
      </c>
      <c r="H277">
        <v>13393.7894519947</v>
      </c>
      <c r="I277">
        <v>13909.242218838401</v>
      </c>
      <c r="J277">
        <v>14345.159901224</v>
      </c>
      <c r="K277">
        <v>14998.300958874501</v>
      </c>
      <c r="L277">
        <v>15410.734534413001</v>
      </c>
      <c r="M277">
        <v>15900.6836016054</v>
      </c>
      <c r="N277">
        <v>16357.0194193281</v>
      </c>
      <c r="O277">
        <v>16649.1002402224</v>
      </c>
      <c r="P277">
        <v>17309.055155425202</v>
      </c>
      <c r="Q277">
        <v>17931.458924627001</v>
      </c>
      <c r="R277">
        <v>18381.2591103821</v>
      </c>
      <c r="S277">
        <v>18838.388815916602</v>
      </c>
      <c r="T277">
        <v>19336.600389387298</v>
      </c>
      <c r="U277">
        <v>20007.5845774915</v>
      </c>
      <c r="V277">
        <v>20803.563866094701</v>
      </c>
      <c r="W277">
        <v>22216.273184042198</v>
      </c>
      <c r="X277">
        <v>22984.617139955699</v>
      </c>
      <c r="Y277">
        <v>23821.2925369941</v>
      </c>
    </row>
    <row r="278" spans="1:47" x14ac:dyDescent="0.25">
      <c r="A278" t="str">
        <f t="shared" si="4"/>
        <v>JennersdorfPensionisteneinkommenBruttobezüge 1000 EUR</v>
      </c>
      <c r="B278">
        <v>277</v>
      </c>
      <c r="C278">
        <v>105</v>
      </c>
      <c r="D278" t="s">
        <v>146</v>
      </c>
      <c r="E278" t="s">
        <v>44</v>
      </c>
      <c r="F278" t="s">
        <v>55</v>
      </c>
      <c r="G278">
        <v>58304.900020000001</v>
      </c>
      <c r="H278">
        <v>61102.467479999999</v>
      </c>
      <c r="I278">
        <v>63940.786480000002</v>
      </c>
      <c r="J278">
        <v>66805.409660000005</v>
      </c>
      <c r="K278">
        <v>69292.150429999994</v>
      </c>
      <c r="L278">
        <v>72322.577170000004</v>
      </c>
      <c r="M278">
        <v>75273.836169999995</v>
      </c>
      <c r="N278">
        <v>78873.547640000004</v>
      </c>
      <c r="O278">
        <v>83861.517909999995</v>
      </c>
      <c r="P278">
        <v>88535.817120000007</v>
      </c>
      <c r="Q278">
        <v>92544.259510000004</v>
      </c>
      <c r="R278">
        <v>95251.684710000001</v>
      </c>
      <c r="S278">
        <v>97526.338900000002</v>
      </c>
      <c r="T278">
        <v>101304.44944</v>
      </c>
      <c r="U278">
        <v>105600.03140000001</v>
      </c>
      <c r="V278">
        <v>111548.70944999999</v>
      </c>
      <c r="W278">
        <v>118057.2757</v>
      </c>
      <c r="X278">
        <v>124484.68643</v>
      </c>
      <c r="Y278">
        <v>133613.62984000001</v>
      </c>
    </row>
    <row r="279" spans="1:47" x14ac:dyDescent="0.25">
      <c r="A279" t="str">
        <f t="shared" si="4"/>
        <v>JennersdorfPensionisteneinkommenBruttobezüge Fälle</v>
      </c>
      <c r="B279">
        <v>278</v>
      </c>
      <c r="C279">
        <v>105</v>
      </c>
      <c r="D279" t="s">
        <v>146</v>
      </c>
      <c r="E279" t="s">
        <v>44</v>
      </c>
      <c r="F279" t="s">
        <v>56</v>
      </c>
      <c r="G279">
        <v>4518</v>
      </c>
      <c r="H279">
        <v>4562</v>
      </c>
      <c r="I279">
        <v>4597</v>
      </c>
      <c r="J279">
        <v>4657</v>
      </c>
      <c r="K279">
        <v>4620</v>
      </c>
      <c r="L279">
        <v>4693</v>
      </c>
      <c r="M279">
        <v>4734</v>
      </c>
      <c r="N279">
        <v>4822</v>
      </c>
      <c r="O279">
        <v>5037</v>
      </c>
      <c r="P279">
        <v>5115</v>
      </c>
      <c r="Q279">
        <v>5161</v>
      </c>
      <c r="R279">
        <v>5182</v>
      </c>
      <c r="S279">
        <v>5177</v>
      </c>
      <c r="T279">
        <v>5239</v>
      </c>
      <c r="U279">
        <v>5278</v>
      </c>
      <c r="V279">
        <v>5362</v>
      </c>
      <c r="W279">
        <v>5314</v>
      </c>
      <c r="X279">
        <v>5416</v>
      </c>
      <c r="Y279">
        <v>5609</v>
      </c>
    </row>
    <row r="280" spans="1:47" x14ac:dyDescent="0.25">
      <c r="A280" t="str">
        <f t="shared" si="4"/>
        <v>JennersdorfPensionisteneinkommenLohnsteuer 1000 EUR</v>
      </c>
      <c r="B280">
        <v>279</v>
      </c>
      <c r="C280">
        <v>105</v>
      </c>
      <c r="D280" t="s">
        <v>146</v>
      </c>
      <c r="E280" t="s">
        <v>44</v>
      </c>
      <c r="F280" t="s">
        <v>57</v>
      </c>
      <c r="G280">
        <v>4774.3397699999996</v>
      </c>
      <c r="H280">
        <v>4629.8616499999998</v>
      </c>
      <c r="I280">
        <v>5128.72894</v>
      </c>
      <c r="J280">
        <v>5572.8586100000002</v>
      </c>
      <c r="K280">
        <v>6108.4245899999996</v>
      </c>
      <c r="L280">
        <v>5724.2437099999997</v>
      </c>
      <c r="M280">
        <v>6268.2690599999996</v>
      </c>
      <c r="N280">
        <v>7046.9797699999999</v>
      </c>
      <c r="O280">
        <v>8017.7124700000004</v>
      </c>
      <c r="P280">
        <v>8923.9713400000001</v>
      </c>
      <c r="Q280">
        <v>9748.9686600000005</v>
      </c>
      <c r="R280">
        <v>10435.617850000001</v>
      </c>
      <c r="S280">
        <v>8883.3624099999997</v>
      </c>
      <c r="T280">
        <v>9564.91</v>
      </c>
      <c r="U280">
        <v>10388.76251</v>
      </c>
      <c r="V280">
        <v>11902.388199999999</v>
      </c>
      <c r="W280">
        <v>11322.298430000001</v>
      </c>
      <c r="X280">
        <v>12535.159470000001</v>
      </c>
      <c r="Y280">
        <v>13250.281989999999</v>
      </c>
    </row>
    <row r="281" spans="1:47" x14ac:dyDescent="0.25">
      <c r="A281" t="str">
        <f t="shared" si="4"/>
        <v>JennersdorfPensionisteneinkommenLohnsteuer Fälle</v>
      </c>
      <c r="B281">
        <v>280</v>
      </c>
      <c r="C281">
        <v>105</v>
      </c>
      <c r="D281" t="s">
        <v>146</v>
      </c>
      <c r="E281" t="s">
        <v>44</v>
      </c>
      <c r="F281" t="s">
        <v>58</v>
      </c>
      <c r="G281">
        <v>1725</v>
      </c>
      <c r="H281">
        <v>1654</v>
      </c>
      <c r="I281">
        <v>1795</v>
      </c>
      <c r="J281">
        <v>2018</v>
      </c>
      <c r="K281">
        <v>2020</v>
      </c>
      <c r="L281">
        <v>1976</v>
      </c>
      <c r="M281">
        <v>2077</v>
      </c>
      <c r="N281">
        <v>2209</v>
      </c>
      <c r="O281">
        <v>2369</v>
      </c>
      <c r="P281">
        <v>2519</v>
      </c>
      <c r="Q281">
        <v>2663</v>
      </c>
      <c r="R281">
        <v>2791</v>
      </c>
      <c r="S281">
        <v>2866</v>
      </c>
      <c r="T281">
        <v>2971</v>
      </c>
      <c r="U281">
        <v>3104</v>
      </c>
      <c r="V281">
        <v>3323</v>
      </c>
      <c r="W281">
        <v>3671</v>
      </c>
      <c r="X281">
        <v>3870</v>
      </c>
      <c r="Y281">
        <v>4109</v>
      </c>
    </row>
    <row r="282" spans="1:47" x14ac:dyDescent="0.25">
      <c r="A282" t="str">
        <f t="shared" si="4"/>
        <v>JennersdorfPensionisteneinkommenNetto_Schnitt</v>
      </c>
      <c r="B282">
        <v>281</v>
      </c>
      <c r="C282">
        <v>105</v>
      </c>
      <c r="D282" t="s">
        <v>146</v>
      </c>
      <c r="E282" t="s">
        <v>44</v>
      </c>
      <c r="F282" t="s">
        <v>59</v>
      </c>
      <c r="G282">
        <v>11228.2633244799</v>
      </c>
      <c r="H282">
        <v>11668.407669881601</v>
      </c>
      <c r="I282">
        <v>12056.2669501849</v>
      </c>
      <c r="J282">
        <v>12392.329690788099</v>
      </c>
      <c r="K282">
        <v>12871.701768398299</v>
      </c>
      <c r="L282">
        <v>13355.1780268485</v>
      </c>
      <c r="M282">
        <v>13713.6655576679</v>
      </c>
      <c r="N282">
        <v>14010.8125777686</v>
      </c>
      <c r="O282">
        <v>14157.4363966647</v>
      </c>
      <c r="P282">
        <v>14629.1153919844</v>
      </c>
      <c r="Q282">
        <v>15074.644020538701</v>
      </c>
      <c r="R282">
        <v>15373.9686761868</v>
      </c>
      <c r="S282">
        <v>16105.5511976048</v>
      </c>
      <c r="T282">
        <v>16470.836230196601</v>
      </c>
      <c r="U282">
        <v>16962.872951875699</v>
      </c>
      <c r="V282">
        <v>17480.5540600522</v>
      </c>
      <c r="W282">
        <v>18904.173662024801</v>
      </c>
      <c r="X282">
        <v>19453.660420974898</v>
      </c>
      <c r="Y282">
        <v>20203.2222000357</v>
      </c>
    </row>
    <row r="283" spans="1:47" x14ac:dyDescent="0.25">
      <c r="A283" t="str">
        <f t="shared" si="4"/>
        <v>JennersdorfPensionisteneinkommenNettobezüge 1000 EUR</v>
      </c>
      <c r="B283">
        <v>282</v>
      </c>
      <c r="C283">
        <v>105</v>
      </c>
      <c r="D283" t="s">
        <v>146</v>
      </c>
      <c r="E283" t="s">
        <v>44</v>
      </c>
      <c r="F283" t="s">
        <v>60</v>
      </c>
      <c r="G283">
        <v>50729.293700000002</v>
      </c>
      <c r="H283">
        <v>53231.27579</v>
      </c>
      <c r="I283">
        <v>55422.659169999999</v>
      </c>
      <c r="J283">
        <v>57711.079369999999</v>
      </c>
      <c r="K283">
        <v>59467.262170000002</v>
      </c>
      <c r="L283">
        <v>62675.850480000001</v>
      </c>
      <c r="M283">
        <v>64920.492749999998</v>
      </c>
      <c r="N283">
        <v>67560.138250000004</v>
      </c>
      <c r="O283">
        <v>71311.007129999998</v>
      </c>
      <c r="P283">
        <v>74827.925229999993</v>
      </c>
      <c r="Q283">
        <v>77800.237789999999</v>
      </c>
      <c r="R283">
        <v>79667.905679999996</v>
      </c>
      <c r="S283">
        <v>83378.438550000006</v>
      </c>
      <c r="T283">
        <v>86290.711009999999</v>
      </c>
      <c r="U283">
        <v>89530.043439999994</v>
      </c>
      <c r="V283">
        <v>93730.730869999999</v>
      </c>
      <c r="W283">
        <v>100456.77884</v>
      </c>
      <c r="X283">
        <v>105361.02484</v>
      </c>
      <c r="Y283">
        <v>113319.87332</v>
      </c>
    </row>
    <row r="284" spans="1:47" x14ac:dyDescent="0.25">
      <c r="A284" t="str">
        <f t="shared" si="4"/>
        <v>JennersdorfPensionisteneinkommenSV-Beiträge 1000 EUR</v>
      </c>
      <c r="B284">
        <v>283</v>
      </c>
      <c r="C284">
        <v>105</v>
      </c>
      <c r="D284" t="s">
        <v>146</v>
      </c>
      <c r="E284" t="s">
        <v>44</v>
      </c>
      <c r="F284" t="s">
        <v>61</v>
      </c>
      <c r="G284">
        <v>2801.2665499999998</v>
      </c>
      <c r="H284">
        <v>3241.3300399999998</v>
      </c>
      <c r="I284">
        <v>3389.3983699999999</v>
      </c>
      <c r="J284">
        <v>3521.4716800000001</v>
      </c>
      <c r="K284">
        <v>3716.4636700000001</v>
      </c>
      <c r="L284">
        <v>3922.4829800000002</v>
      </c>
      <c r="M284">
        <v>4085.0743600000001</v>
      </c>
      <c r="N284">
        <v>4266.4296199999999</v>
      </c>
      <c r="O284">
        <v>4532.7983100000001</v>
      </c>
      <c r="P284">
        <v>4783.9205499999998</v>
      </c>
      <c r="Q284">
        <v>4995.0530600000002</v>
      </c>
      <c r="R284">
        <v>5148.1611800000001</v>
      </c>
      <c r="S284">
        <v>5264.5379400000002</v>
      </c>
      <c r="T284">
        <v>5448.8284299999996</v>
      </c>
      <c r="U284">
        <v>5681.2254499999999</v>
      </c>
      <c r="V284">
        <v>5915.5903799999996</v>
      </c>
      <c r="W284">
        <v>6278.1984300000004</v>
      </c>
      <c r="X284">
        <v>6588.5021200000001</v>
      </c>
      <c r="Y284">
        <v>7043.4745300000004</v>
      </c>
    </row>
    <row r="285" spans="1:47" x14ac:dyDescent="0.25">
      <c r="A285" t="str">
        <f t="shared" si="4"/>
        <v>JennersdorfPensionisteneinkommenSV-Beiträge Fälle</v>
      </c>
      <c r="B285">
        <v>284</v>
      </c>
      <c r="C285">
        <v>105</v>
      </c>
      <c r="D285" t="s">
        <v>146</v>
      </c>
      <c r="E285" t="s">
        <v>44</v>
      </c>
      <c r="F285" t="s">
        <v>62</v>
      </c>
      <c r="G285">
        <v>4424</v>
      </c>
      <c r="H285">
        <v>4466</v>
      </c>
      <c r="I285">
        <v>4499</v>
      </c>
      <c r="J285">
        <v>4557</v>
      </c>
      <c r="K285">
        <v>4519</v>
      </c>
      <c r="L285">
        <v>4586</v>
      </c>
      <c r="M285">
        <v>4634</v>
      </c>
      <c r="N285">
        <v>4722</v>
      </c>
      <c r="O285">
        <v>4789</v>
      </c>
      <c r="P285">
        <v>4861</v>
      </c>
      <c r="Q285">
        <v>4898</v>
      </c>
      <c r="R285">
        <v>4907</v>
      </c>
      <c r="S285">
        <v>4901</v>
      </c>
      <c r="T285">
        <v>4960</v>
      </c>
      <c r="U285">
        <v>5014</v>
      </c>
      <c r="V285">
        <v>5103</v>
      </c>
      <c r="W285">
        <v>5077</v>
      </c>
      <c r="X285">
        <v>5176</v>
      </c>
      <c r="Y285">
        <v>5377</v>
      </c>
    </row>
    <row r="286" spans="1:47" x14ac:dyDescent="0.25">
      <c r="A286" t="str">
        <f t="shared" si="4"/>
        <v>JennersdorfUnselbstständig BeschäftigteFrauen</v>
      </c>
      <c r="B286">
        <v>285</v>
      </c>
      <c r="C286">
        <v>105</v>
      </c>
      <c r="D286" t="s">
        <v>146</v>
      </c>
      <c r="E286" t="s">
        <v>38</v>
      </c>
      <c r="F286" t="s">
        <v>47</v>
      </c>
      <c r="G286">
        <v>1252</v>
      </c>
      <c r="H286">
        <v>1347</v>
      </c>
      <c r="I286">
        <v>1235</v>
      </c>
      <c r="J286">
        <v>1283</v>
      </c>
      <c r="K286">
        <v>1193</v>
      </c>
      <c r="L286">
        <v>1277</v>
      </c>
      <c r="M286">
        <v>1168</v>
      </c>
      <c r="N286">
        <v>1260</v>
      </c>
      <c r="O286">
        <v>2941</v>
      </c>
      <c r="P286">
        <v>3094</v>
      </c>
      <c r="Q286">
        <v>2939</v>
      </c>
      <c r="R286">
        <v>3012</v>
      </c>
      <c r="S286">
        <v>2933</v>
      </c>
      <c r="T286">
        <v>3050</v>
      </c>
      <c r="U286">
        <v>3025</v>
      </c>
      <c r="V286">
        <v>3161</v>
      </c>
      <c r="W286">
        <v>3062</v>
      </c>
      <c r="X286">
        <v>3195</v>
      </c>
      <c r="Y286">
        <v>3080</v>
      </c>
      <c r="Z286">
        <v>3241</v>
      </c>
      <c r="AA286">
        <v>3082</v>
      </c>
      <c r="AB286">
        <v>3191</v>
      </c>
      <c r="AC286">
        <v>3080</v>
      </c>
      <c r="AD286">
        <v>3214</v>
      </c>
      <c r="AE286">
        <v>3078</v>
      </c>
      <c r="AF286">
        <v>3131</v>
      </c>
      <c r="AG286">
        <v>3037</v>
      </c>
      <c r="AH286">
        <v>3119</v>
      </c>
      <c r="AI286">
        <v>3101</v>
      </c>
      <c r="AJ286">
        <v>3239</v>
      </c>
      <c r="AK286">
        <v>3108</v>
      </c>
      <c r="AL286">
        <v>3201</v>
      </c>
      <c r="AM286">
        <v>3093</v>
      </c>
      <c r="AN286">
        <v>3109</v>
      </c>
      <c r="AO286">
        <v>3025</v>
      </c>
      <c r="AP286">
        <v>3196</v>
      </c>
      <c r="AQ286">
        <v>3122</v>
      </c>
      <c r="AR286">
        <v>3132</v>
      </c>
      <c r="AS286">
        <v>3096</v>
      </c>
      <c r="AT286">
        <v>3155</v>
      </c>
      <c r="AU286">
        <v>3056</v>
      </c>
    </row>
    <row r="287" spans="1:47" x14ac:dyDescent="0.25">
      <c r="A287" t="str">
        <f t="shared" si="4"/>
        <v>JennersdorfUnselbstständig BeschäftigteInsgesamt</v>
      </c>
      <c r="B287">
        <v>286</v>
      </c>
      <c r="C287">
        <v>105</v>
      </c>
      <c r="D287" t="s">
        <v>146</v>
      </c>
      <c r="E287" t="s">
        <v>38</v>
      </c>
      <c r="F287" t="s">
        <v>48</v>
      </c>
      <c r="G287">
        <v>2932</v>
      </c>
      <c r="H287">
        <v>3325</v>
      </c>
      <c r="I287">
        <v>2852</v>
      </c>
      <c r="J287">
        <v>3186</v>
      </c>
      <c r="K287">
        <v>2780</v>
      </c>
      <c r="L287">
        <v>3219</v>
      </c>
      <c r="M287">
        <v>2833</v>
      </c>
      <c r="N287">
        <v>3247</v>
      </c>
      <c r="O287">
        <v>6638</v>
      </c>
      <c r="P287">
        <v>7252</v>
      </c>
      <c r="Q287">
        <v>6491</v>
      </c>
      <c r="R287">
        <v>7023</v>
      </c>
      <c r="S287">
        <v>6511</v>
      </c>
      <c r="T287">
        <v>7197</v>
      </c>
      <c r="U287">
        <v>6657</v>
      </c>
      <c r="V287">
        <v>7271</v>
      </c>
      <c r="W287">
        <v>6698</v>
      </c>
      <c r="X287">
        <v>7307</v>
      </c>
      <c r="Y287">
        <v>6661</v>
      </c>
      <c r="Z287">
        <v>7329</v>
      </c>
      <c r="AA287">
        <v>6754</v>
      </c>
      <c r="AB287">
        <v>7129</v>
      </c>
      <c r="AC287">
        <v>6529</v>
      </c>
      <c r="AD287">
        <v>7101</v>
      </c>
      <c r="AE287">
        <v>6478</v>
      </c>
      <c r="AF287">
        <v>6958</v>
      </c>
      <c r="AG287">
        <v>6421</v>
      </c>
      <c r="AH287">
        <v>7001</v>
      </c>
      <c r="AI287">
        <v>6573</v>
      </c>
      <c r="AJ287">
        <v>7124</v>
      </c>
      <c r="AK287">
        <v>6623</v>
      </c>
      <c r="AL287">
        <v>7049</v>
      </c>
      <c r="AM287">
        <v>6587</v>
      </c>
      <c r="AN287">
        <v>6878</v>
      </c>
      <c r="AO287">
        <v>6453</v>
      </c>
      <c r="AP287">
        <v>6962</v>
      </c>
      <c r="AQ287">
        <v>6618</v>
      </c>
      <c r="AR287">
        <v>6845</v>
      </c>
      <c r="AS287">
        <v>6533</v>
      </c>
      <c r="AT287">
        <v>6865</v>
      </c>
      <c r="AU287">
        <v>6466</v>
      </c>
    </row>
    <row r="288" spans="1:47" x14ac:dyDescent="0.25">
      <c r="A288" t="str">
        <f t="shared" si="4"/>
        <v>JennersdorfUnselbstständig BeschäftigteMänner</v>
      </c>
      <c r="B288">
        <v>287</v>
      </c>
      <c r="C288">
        <v>105</v>
      </c>
      <c r="D288" t="s">
        <v>146</v>
      </c>
      <c r="E288" t="s">
        <v>38</v>
      </c>
      <c r="F288" t="s">
        <v>49</v>
      </c>
      <c r="G288">
        <v>1680</v>
      </c>
      <c r="H288">
        <v>1978</v>
      </c>
      <c r="I288">
        <v>1617</v>
      </c>
      <c r="J288">
        <v>1903</v>
      </c>
      <c r="K288">
        <v>1587</v>
      </c>
      <c r="L288">
        <v>1942</v>
      </c>
      <c r="M288">
        <v>1665</v>
      </c>
      <c r="N288">
        <v>1987</v>
      </c>
      <c r="O288">
        <v>3697</v>
      </c>
      <c r="P288">
        <v>4158</v>
      </c>
      <c r="Q288">
        <v>3552</v>
      </c>
      <c r="R288">
        <v>4011</v>
      </c>
      <c r="S288">
        <v>3578</v>
      </c>
      <c r="T288">
        <v>4147</v>
      </c>
      <c r="U288">
        <v>3632</v>
      </c>
      <c r="V288">
        <v>4110</v>
      </c>
      <c r="W288">
        <v>3636</v>
      </c>
      <c r="X288">
        <v>4112</v>
      </c>
      <c r="Y288">
        <v>3581</v>
      </c>
      <c r="Z288">
        <v>4088</v>
      </c>
      <c r="AA288">
        <v>3672</v>
      </c>
      <c r="AB288">
        <v>3938</v>
      </c>
      <c r="AC288">
        <v>3449</v>
      </c>
      <c r="AD288">
        <v>3887</v>
      </c>
      <c r="AE288">
        <v>3400</v>
      </c>
      <c r="AF288">
        <v>3827</v>
      </c>
      <c r="AG288">
        <v>3384</v>
      </c>
      <c r="AH288">
        <v>3882</v>
      </c>
      <c r="AI288">
        <v>3472</v>
      </c>
      <c r="AJ288">
        <v>3885</v>
      </c>
      <c r="AK288">
        <v>3515</v>
      </c>
      <c r="AL288">
        <v>3848</v>
      </c>
      <c r="AM288">
        <v>3494</v>
      </c>
      <c r="AN288">
        <v>3769</v>
      </c>
      <c r="AO288">
        <v>3428</v>
      </c>
      <c r="AP288">
        <v>3766</v>
      </c>
      <c r="AQ288">
        <v>3496</v>
      </c>
      <c r="AR288">
        <v>3713</v>
      </c>
      <c r="AS288">
        <v>3437</v>
      </c>
      <c r="AT288">
        <v>3710</v>
      </c>
      <c r="AU288">
        <v>3410</v>
      </c>
    </row>
    <row r="289" spans="1:47" x14ac:dyDescent="0.25">
      <c r="A289" t="str">
        <f t="shared" si="4"/>
        <v>JennersdorfUnselbstständig Beschäftigte GW mgfInsgesamt</v>
      </c>
      <c r="B289">
        <v>288</v>
      </c>
      <c r="C289">
        <v>105</v>
      </c>
      <c r="D289" t="s">
        <v>146</v>
      </c>
      <c r="E289" t="s">
        <v>450</v>
      </c>
      <c r="F289" t="s">
        <v>48</v>
      </c>
      <c r="G289">
        <v>3745.1420729649999</v>
      </c>
      <c r="H289">
        <v>3197.5479673270002</v>
      </c>
      <c r="I289">
        <v>3511.9847293379999</v>
      </c>
      <c r="J289">
        <v>3110.1274881630002</v>
      </c>
      <c r="K289">
        <v>3578.995959628</v>
      </c>
      <c r="L289">
        <v>3182.0886433270002</v>
      </c>
      <c r="M289">
        <v>3430.5409570490001</v>
      </c>
      <c r="N289">
        <v>3158.4496616040001</v>
      </c>
      <c r="O289">
        <v>3568.7874027729999</v>
      </c>
      <c r="P289">
        <v>3476.2837240539998</v>
      </c>
      <c r="Q289">
        <v>3731.105863966</v>
      </c>
      <c r="R289">
        <v>3355.016495885</v>
      </c>
      <c r="S289">
        <v>3719.356033129</v>
      </c>
      <c r="T289">
        <v>3402.9256551970002</v>
      </c>
    </row>
    <row r="290" spans="1:47" x14ac:dyDescent="0.25">
      <c r="A290" t="str">
        <f t="shared" si="4"/>
        <v>JennersdorfUnselbstständig Beschäftigte GW ogfInsgesamt</v>
      </c>
      <c r="B290">
        <v>289</v>
      </c>
      <c r="C290">
        <v>105</v>
      </c>
      <c r="D290" t="s">
        <v>146</v>
      </c>
      <c r="E290" t="s">
        <v>449</v>
      </c>
      <c r="F290" t="s">
        <v>48</v>
      </c>
      <c r="G290">
        <v>3424.6046972869999</v>
      </c>
      <c r="H290">
        <v>2928.5851048929999</v>
      </c>
      <c r="I290">
        <v>3217.468895173</v>
      </c>
      <c r="J290">
        <v>2862.7775528669999</v>
      </c>
      <c r="K290">
        <v>3314.7893711739998</v>
      </c>
      <c r="L290">
        <v>2960.9161306810001</v>
      </c>
      <c r="M290">
        <v>3178.7747661429999</v>
      </c>
      <c r="N290">
        <v>2941.894818405</v>
      </c>
      <c r="O290">
        <v>3295.1370898629998</v>
      </c>
      <c r="P290">
        <v>3249.842268719</v>
      </c>
      <c r="Q290">
        <v>3469.7085029310001</v>
      </c>
      <c r="R290">
        <v>3138.061177694</v>
      </c>
      <c r="S290">
        <v>3493.106089466</v>
      </c>
      <c r="T290">
        <v>3197.5249909260001</v>
      </c>
    </row>
    <row r="291" spans="1:47" x14ac:dyDescent="0.25">
      <c r="A291" t="str">
        <f t="shared" si="4"/>
        <v>JennersdorfUnternehmenInsgesamt</v>
      </c>
      <c r="B291">
        <v>290</v>
      </c>
      <c r="C291">
        <v>105</v>
      </c>
      <c r="D291" t="s">
        <v>146</v>
      </c>
      <c r="E291" t="s">
        <v>475</v>
      </c>
      <c r="F291" t="s">
        <v>48</v>
      </c>
      <c r="G291">
        <v>1530</v>
      </c>
      <c r="H291">
        <v>1544</v>
      </c>
      <c r="I291">
        <v>1641</v>
      </c>
    </row>
    <row r="292" spans="1:47" x14ac:dyDescent="0.25">
      <c r="A292" t="str">
        <f t="shared" si="4"/>
        <v>JennersdorfWohnbevölkerungInsgesamt</v>
      </c>
      <c r="B292">
        <v>291</v>
      </c>
      <c r="C292">
        <v>105</v>
      </c>
      <c r="D292" t="s">
        <v>146</v>
      </c>
      <c r="E292" t="s">
        <v>42</v>
      </c>
      <c r="F292" t="s">
        <v>48</v>
      </c>
      <c r="G292">
        <v>17884</v>
      </c>
      <c r="H292">
        <v>17841</v>
      </c>
      <c r="I292">
        <v>17729</v>
      </c>
      <c r="J292">
        <v>17734</v>
      </c>
      <c r="K292">
        <v>17761</v>
      </c>
      <c r="L292">
        <v>17709</v>
      </c>
      <c r="M292">
        <v>17622</v>
      </c>
      <c r="N292">
        <v>17642</v>
      </c>
      <c r="O292">
        <v>17481</v>
      </c>
      <c r="P292">
        <v>17491</v>
      </c>
      <c r="Q292">
        <v>17588</v>
      </c>
      <c r="R292">
        <v>17489</v>
      </c>
      <c r="S292">
        <v>17376</v>
      </c>
      <c r="T292">
        <v>17215</v>
      </c>
      <c r="U292">
        <v>17289</v>
      </c>
      <c r="V292">
        <v>17298</v>
      </c>
      <c r="W292">
        <v>17112</v>
      </c>
      <c r="X292">
        <v>17066</v>
      </c>
      <c r="Y292">
        <v>17097</v>
      </c>
      <c r="Z292">
        <v>17109</v>
      </c>
      <c r="AA292">
        <v>17158</v>
      </c>
      <c r="AB292">
        <v>17273</v>
      </c>
    </row>
    <row r="293" spans="1:47" x14ac:dyDescent="0.25">
      <c r="A293" t="str">
        <f t="shared" si="4"/>
        <v>MattersburgArbeitnehmereinkommenBrutto_Schnitt</v>
      </c>
      <c r="B293">
        <v>292</v>
      </c>
      <c r="C293">
        <v>106</v>
      </c>
      <c r="D293" t="s">
        <v>147</v>
      </c>
      <c r="E293" t="s">
        <v>43</v>
      </c>
      <c r="F293" t="s">
        <v>54</v>
      </c>
      <c r="G293">
        <v>25329.941225874401</v>
      </c>
      <c r="H293">
        <v>25977.409850366901</v>
      </c>
      <c r="I293">
        <v>26688.585905990702</v>
      </c>
      <c r="J293">
        <v>27382.164746336599</v>
      </c>
      <c r="K293">
        <v>28544.105827255298</v>
      </c>
      <c r="L293">
        <v>28938.6148648944</v>
      </c>
      <c r="M293">
        <v>29157.785535494899</v>
      </c>
      <c r="N293">
        <v>29835.1852141606</v>
      </c>
      <c r="O293">
        <v>30705.5068703301</v>
      </c>
      <c r="P293">
        <v>31430.088257482799</v>
      </c>
      <c r="Q293">
        <v>32129.2453665424</v>
      </c>
      <c r="R293">
        <v>32756.7967454555</v>
      </c>
      <c r="S293">
        <v>33315.660750535702</v>
      </c>
      <c r="T293">
        <v>34064.130702325601</v>
      </c>
      <c r="U293">
        <v>35112.372152353601</v>
      </c>
      <c r="V293">
        <v>36146.134897948803</v>
      </c>
      <c r="W293">
        <v>36744.766342866002</v>
      </c>
      <c r="X293">
        <v>37967.887306180797</v>
      </c>
      <c r="Y293">
        <v>40230.452761050299</v>
      </c>
    </row>
    <row r="294" spans="1:47" x14ac:dyDescent="0.25">
      <c r="A294" t="str">
        <f t="shared" si="4"/>
        <v>MattersburgArbeitnehmereinkommenBruttobezüge 1000 EUR</v>
      </c>
      <c r="B294">
        <v>293</v>
      </c>
      <c r="C294">
        <v>106</v>
      </c>
      <c r="D294" t="s">
        <v>147</v>
      </c>
      <c r="E294" t="s">
        <v>43</v>
      </c>
      <c r="F294" t="s">
        <v>55</v>
      </c>
      <c r="G294">
        <v>433091.33507999999</v>
      </c>
      <c r="H294">
        <v>449642.98710000003</v>
      </c>
      <c r="I294">
        <v>469558.98043</v>
      </c>
      <c r="J294">
        <v>493317.08007000003</v>
      </c>
      <c r="K294">
        <v>520501.76976</v>
      </c>
      <c r="L294">
        <v>530126.48571000004</v>
      </c>
      <c r="M294">
        <v>545862.90301000001</v>
      </c>
      <c r="N294">
        <v>562124.72461999999</v>
      </c>
      <c r="O294">
        <v>579443.62014999997</v>
      </c>
      <c r="P294">
        <v>589094.14421000006</v>
      </c>
      <c r="Q294">
        <v>603065.93553000002</v>
      </c>
      <c r="R294">
        <v>618087.99779000005</v>
      </c>
      <c r="S294">
        <v>637428.53714000003</v>
      </c>
      <c r="T294">
        <v>659140.92908999999</v>
      </c>
      <c r="U294">
        <v>684024.12190000003</v>
      </c>
      <c r="V294">
        <v>708391.95172999997</v>
      </c>
      <c r="W294">
        <v>709247.47994999995</v>
      </c>
      <c r="X294">
        <v>743904.81599000003</v>
      </c>
      <c r="Y294">
        <v>793666.37207000004</v>
      </c>
    </row>
    <row r="295" spans="1:47" x14ac:dyDescent="0.25">
      <c r="A295" t="str">
        <f t="shared" si="4"/>
        <v>MattersburgArbeitnehmereinkommenBruttobezüge Fälle</v>
      </c>
      <c r="B295">
        <v>294</v>
      </c>
      <c r="C295">
        <v>106</v>
      </c>
      <c r="D295" t="s">
        <v>147</v>
      </c>
      <c r="E295" t="s">
        <v>43</v>
      </c>
      <c r="F295" t="s">
        <v>56</v>
      </c>
      <c r="G295">
        <v>17098</v>
      </c>
      <c r="H295">
        <v>17309</v>
      </c>
      <c r="I295">
        <v>17594</v>
      </c>
      <c r="J295">
        <v>18016</v>
      </c>
      <c r="K295">
        <v>18235</v>
      </c>
      <c r="L295">
        <v>18319</v>
      </c>
      <c r="M295">
        <v>18721</v>
      </c>
      <c r="N295">
        <v>18841</v>
      </c>
      <c r="O295">
        <v>18871</v>
      </c>
      <c r="P295">
        <v>18743</v>
      </c>
      <c r="Q295">
        <v>18770</v>
      </c>
      <c r="R295">
        <v>18869</v>
      </c>
      <c r="S295">
        <v>19133</v>
      </c>
      <c r="T295">
        <v>19350</v>
      </c>
      <c r="U295">
        <v>19481</v>
      </c>
      <c r="V295">
        <v>19598</v>
      </c>
      <c r="W295">
        <v>19302</v>
      </c>
      <c r="X295">
        <v>19593</v>
      </c>
      <c r="Y295">
        <v>19728</v>
      </c>
    </row>
    <row r="296" spans="1:47" x14ac:dyDescent="0.25">
      <c r="A296" t="str">
        <f t="shared" si="4"/>
        <v>MattersburgArbeitnehmereinkommenLohnsteuer 1000 EUR</v>
      </c>
      <c r="B296">
        <v>295</v>
      </c>
      <c r="C296">
        <v>106</v>
      </c>
      <c r="D296" t="s">
        <v>147</v>
      </c>
      <c r="E296" t="s">
        <v>43</v>
      </c>
      <c r="F296" t="s">
        <v>57</v>
      </c>
      <c r="G296">
        <v>63900.078370000003</v>
      </c>
      <c r="H296">
        <v>64221.121509999997</v>
      </c>
      <c r="I296">
        <v>67897.707850000006</v>
      </c>
      <c r="J296">
        <v>72814.58167</v>
      </c>
      <c r="K296">
        <v>79272.012430000002</v>
      </c>
      <c r="L296">
        <v>74079.843989999994</v>
      </c>
      <c r="M296">
        <v>77291.359639999995</v>
      </c>
      <c r="N296">
        <v>80733.135450000002</v>
      </c>
      <c r="O296">
        <v>85562.202120000002</v>
      </c>
      <c r="P296">
        <v>88809.115739999994</v>
      </c>
      <c r="Q296">
        <v>92988.160499999998</v>
      </c>
      <c r="R296">
        <v>97216.773430000001</v>
      </c>
      <c r="S296">
        <v>86753.649340000004</v>
      </c>
      <c r="T296">
        <v>91567.998770000006</v>
      </c>
      <c r="U296">
        <v>96873.681830000001</v>
      </c>
      <c r="V296">
        <v>98448.841159999996</v>
      </c>
      <c r="W296">
        <v>94410.997959999993</v>
      </c>
      <c r="X296">
        <v>101689.14849000001</v>
      </c>
      <c r="Y296">
        <v>107859.13787000001</v>
      </c>
    </row>
    <row r="297" spans="1:47" x14ac:dyDescent="0.25">
      <c r="A297" t="str">
        <f t="shared" si="4"/>
        <v>MattersburgArbeitnehmereinkommenLohnsteuer Fälle</v>
      </c>
      <c r="B297">
        <v>296</v>
      </c>
      <c r="C297">
        <v>106</v>
      </c>
      <c r="D297" t="s">
        <v>147</v>
      </c>
      <c r="E297" t="s">
        <v>43</v>
      </c>
      <c r="F297" t="s">
        <v>58</v>
      </c>
      <c r="G297">
        <v>14030</v>
      </c>
      <c r="H297">
        <v>13938</v>
      </c>
      <c r="I297">
        <v>14223</v>
      </c>
      <c r="J297">
        <v>14648</v>
      </c>
      <c r="K297">
        <v>15099</v>
      </c>
      <c r="L297">
        <v>14937</v>
      </c>
      <c r="M297">
        <v>15312</v>
      </c>
      <c r="N297">
        <v>15590</v>
      </c>
      <c r="O297">
        <v>15709</v>
      </c>
      <c r="P297">
        <v>15672</v>
      </c>
      <c r="Q297">
        <v>15862</v>
      </c>
      <c r="R297">
        <v>16074</v>
      </c>
      <c r="S297">
        <v>16180</v>
      </c>
      <c r="T297">
        <v>16500</v>
      </c>
      <c r="U297">
        <v>16864</v>
      </c>
      <c r="V297">
        <v>17191</v>
      </c>
      <c r="W297">
        <v>17050</v>
      </c>
      <c r="X297">
        <v>17439</v>
      </c>
      <c r="Y297">
        <v>17706</v>
      </c>
    </row>
    <row r="298" spans="1:47" x14ac:dyDescent="0.25">
      <c r="A298" t="str">
        <f t="shared" si="4"/>
        <v>MattersburgArbeitnehmereinkommenNetto_Schnitt</v>
      </c>
      <c r="B298">
        <v>297</v>
      </c>
      <c r="C298">
        <v>106</v>
      </c>
      <c r="D298" t="s">
        <v>147</v>
      </c>
      <c r="E298" t="s">
        <v>43</v>
      </c>
      <c r="F298" t="s">
        <v>59</v>
      </c>
      <c r="G298">
        <v>17617.750062580399</v>
      </c>
      <c r="H298">
        <v>18178.741947541701</v>
      </c>
      <c r="I298">
        <v>18621.349148573401</v>
      </c>
      <c r="J298">
        <v>19051.794439387199</v>
      </c>
      <c r="K298">
        <v>19769.5683953935</v>
      </c>
      <c r="L298">
        <v>20453.621776843702</v>
      </c>
      <c r="M298">
        <v>20520.064896640099</v>
      </c>
      <c r="N298">
        <v>20940.021339100898</v>
      </c>
      <c r="O298">
        <v>21431.941043929801</v>
      </c>
      <c r="P298">
        <v>21816.0545675719</v>
      </c>
      <c r="Q298">
        <v>22174.0067016516</v>
      </c>
      <c r="R298">
        <v>22507.6781880333</v>
      </c>
      <c r="S298">
        <v>23554.705446087901</v>
      </c>
      <c r="T298">
        <v>23986.847622738998</v>
      </c>
      <c r="U298">
        <v>24646.557786047899</v>
      </c>
      <c r="V298">
        <v>25488.798598836602</v>
      </c>
      <c r="W298">
        <v>26127.170924256599</v>
      </c>
      <c r="X298">
        <v>26829.342851018198</v>
      </c>
      <c r="Y298">
        <v>28521.359565592102</v>
      </c>
    </row>
    <row r="299" spans="1:47" x14ac:dyDescent="0.25">
      <c r="A299" t="str">
        <f t="shared" si="4"/>
        <v>MattersburgArbeitnehmereinkommenNettobezüge 1000 EUR</v>
      </c>
      <c r="B299">
        <v>298</v>
      </c>
      <c r="C299">
        <v>106</v>
      </c>
      <c r="D299" t="s">
        <v>147</v>
      </c>
      <c r="E299" t="s">
        <v>43</v>
      </c>
      <c r="F299" t="s">
        <v>60</v>
      </c>
      <c r="G299">
        <v>301228.29057000001</v>
      </c>
      <c r="H299">
        <v>314655.84437000001</v>
      </c>
      <c r="I299">
        <v>327624.01692000002</v>
      </c>
      <c r="J299">
        <v>343237.12861999997</v>
      </c>
      <c r="K299">
        <v>360498.07968999998</v>
      </c>
      <c r="L299">
        <v>374689.89733000001</v>
      </c>
      <c r="M299">
        <v>384156.13493</v>
      </c>
      <c r="N299">
        <v>394530.94205000001</v>
      </c>
      <c r="O299">
        <v>404442.15944000002</v>
      </c>
      <c r="P299">
        <v>408898.31076000002</v>
      </c>
      <c r="Q299">
        <v>416206.10579</v>
      </c>
      <c r="R299">
        <v>424697.37972999999</v>
      </c>
      <c r="S299">
        <v>450672.17930000002</v>
      </c>
      <c r="T299">
        <v>464145.50150000001</v>
      </c>
      <c r="U299">
        <v>480139.59223000001</v>
      </c>
      <c r="V299">
        <v>499529.47493999999</v>
      </c>
      <c r="W299">
        <v>504306.65318000002</v>
      </c>
      <c r="X299">
        <v>525667.31447999994</v>
      </c>
      <c r="Y299">
        <v>562669.38150999998</v>
      </c>
    </row>
    <row r="300" spans="1:47" x14ac:dyDescent="0.25">
      <c r="A300" t="str">
        <f t="shared" si="4"/>
        <v>MattersburgArbeitnehmereinkommenSV-Beiträge 1000 EUR</v>
      </c>
      <c r="B300">
        <v>299</v>
      </c>
      <c r="C300">
        <v>106</v>
      </c>
      <c r="D300" t="s">
        <v>147</v>
      </c>
      <c r="E300" t="s">
        <v>43</v>
      </c>
      <c r="F300" t="s">
        <v>61</v>
      </c>
      <c r="G300">
        <v>67962.966140000004</v>
      </c>
      <c r="H300">
        <v>70766.021219999995</v>
      </c>
      <c r="I300">
        <v>74037.255659999995</v>
      </c>
      <c r="J300">
        <v>77265.369779999994</v>
      </c>
      <c r="K300">
        <v>80731.677639999994</v>
      </c>
      <c r="L300">
        <v>81356.744390000007</v>
      </c>
      <c r="M300">
        <v>84415.408439999999</v>
      </c>
      <c r="N300">
        <v>86860.647119999994</v>
      </c>
      <c r="O300">
        <v>89439.258589999998</v>
      </c>
      <c r="P300">
        <v>91386.717709999997</v>
      </c>
      <c r="Q300">
        <v>93871.669240000003</v>
      </c>
      <c r="R300">
        <v>96173.844630000007</v>
      </c>
      <c r="S300">
        <v>100002.70849999999</v>
      </c>
      <c r="T300">
        <v>103427.42882</v>
      </c>
      <c r="U300">
        <v>107010.84784</v>
      </c>
      <c r="V300">
        <v>110413.63563</v>
      </c>
      <c r="W300">
        <v>110529.82881000001</v>
      </c>
      <c r="X300">
        <v>116548.35302</v>
      </c>
      <c r="Y300">
        <v>123137.85269</v>
      </c>
    </row>
    <row r="301" spans="1:47" x14ac:dyDescent="0.25">
      <c r="A301" t="str">
        <f t="shared" si="4"/>
        <v>MattersburgArbeitnehmereinkommenSV-Beiträge Fälle</v>
      </c>
      <c r="B301">
        <v>300</v>
      </c>
      <c r="C301">
        <v>106</v>
      </c>
      <c r="D301" t="s">
        <v>147</v>
      </c>
      <c r="E301" t="s">
        <v>43</v>
      </c>
      <c r="F301" t="s">
        <v>62</v>
      </c>
      <c r="G301">
        <v>16479</v>
      </c>
      <c r="H301">
        <v>16698</v>
      </c>
      <c r="I301">
        <v>16919</v>
      </c>
      <c r="J301">
        <v>17280</v>
      </c>
      <c r="K301">
        <v>17488</v>
      </c>
      <c r="L301">
        <v>17485</v>
      </c>
      <c r="M301">
        <v>17858</v>
      </c>
      <c r="N301">
        <v>17980</v>
      </c>
      <c r="O301">
        <v>17956</v>
      </c>
      <c r="P301">
        <v>17849</v>
      </c>
      <c r="Q301">
        <v>17856</v>
      </c>
      <c r="R301">
        <v>17974</v>
      </c>
      <c r="S301">
        <v>18218</v>
      </c>
      <c r="T301">
        <v>18403</v>
      </c>
      <c r="U301">
        <v>18572</v>
      </c>
      <c r="V301">
        <v>18710</v>
      </c>
      <c r="W301">
        <v>18405</v>
      </c>
      <c r="X301">
        <v>18687</v>
      </c>
      <c r="Y301">
        <v>18875</v>
      </c>
    </row>
    <row r="302" spans="1:47" x14ac:dyDescent="0.25">
      <c r="A302" t="str">
        <f t="shared" si="4"/>
        <v>MattersburgArbeitsloseFrauen</v>
      </c>
      <c r="B302">
        <v>301</v>
      </c>
      <c r="C302">
        <v>106</v>
      </c>
      <c r="D302" t="s">
        <v>147</v>
      </c>
      <c r="E302" t="s">
        <v>36</v>
      </c>
      <c r="F302" t="s">
        <v>47</v>
      </c>
      <c r="G302">
        <v>489</v>
      </c>
      <c r="H302">
        <v>438</v>
      </c>
      <c r="I302">
        <v>525</v>
      </c>
      <c r="J302">
        <v>431</v>
      </c>
      <c r="K302">
        <v>517</v>
      </c>
      <c r="L302">
        <v>502</v>
      </c>
      <c r="M302">
        <v>476</v>
      </c>
      <c r="N302">
        <v>373</v>
      </c>
      <c r="O302">
        <v>455</v>
      </c>
      <c r="P302">
        <v>417</v>
      </c>
      <c r="Q302">
        <v>490</v>
      </c>
      <c r="R302">
        <v>450</v>
      </c>
      <c r="S302">
        <v>515</v>
      </c>
      <c r="T302">
        <v>444</v>
      </c>
      <c r="U302">
        <v>464</v>
      </c>
      <c r="V302">
        <v>440</v>
      </c>
      <c r="W302">
        <v>489</v>
      </c>
      <c r="X302">
        <v>515</v>
      </c>
      <c r="Y302">
        <v>554</v>
      </c>
      <c r="Z302">
        <v>518</v>
      </c>
      <c r="AA302">
        <v>615</v>
      </c>
      <c r="AB302">
        <v>588</v>
      </c>
      <c r="AC302">
        <v>656</v>
      </c>
      <c r="AD302">
        <v>598</v>
      </c>
      <c r="AE302">
        <v>691</v>
      </c>
      <c r="AF302">
        <v>561</v>
      </c>
      <c r="AG302">
        <v>678</v>
      </c>
      <c r="AH302">
        <v>609</v>
      </c>
      <c r="AI302">
        <v>656</v>
      </c>
      <c r="AJ302">
        <v>546</v>
      </c>
      <c r="AK302">
        <v>621</v>
      </c>
      <c r="AL302">
        <v>543</v>
      </c>
      <c r="AM302">
        <v>631</v>
      </c>
      <c r="AN302">
        <v>731</v>
      </c>
      <c r="AO302">
        <v>758</v>
      </c>
      <c r="AP302">
        <v>616</v>
      </c>
      <c r="AQ302">
        <v>632</v>
      </c>
      <c r="AR302">
        <v>529</v>
      </c>
      <c r="AS302">
        <v>558</v>
      </c>
      <c r="AT302">
        <v>473</v>
      </c>
      <c r="AU302">
        <v>521</v>
      </c>
    </row>
    <row r="303" spans="1:47" x14ac:dyDescent="0.25">
      <c r="A303" t="str">
        <f t="shared" si="4"/>
        <v>MattersburgArbeitsloseInsgesamt</v>
      </c>
      <c r="B303">
        <v>302</v>
      </c>
      <c r="C303">
        <v>106</v>
      </c>
      <c r="D303" t="s">
        <v>147</v>
      </c>
      <c r="E303" t="s">
        <v>36</v>
      </c>
      <c r="F303" t="s">
        <v>48</v>
      </c>
      <c r="G303">
        <v>1621</v>
      </c>
      <c r="H303">
        <v>861</v>
      </c>
      <c r="I303">
        <v>1698</v>
      </c>
      <c r="J303">
        <v>854</v>
      </c>
      <c r="K303">
        <v>1715</v>
      </c>
      <c r="L303">
        <v>900</v>
      </c>
      <c r="M303">
        <v>1505</v>
      </c>
      <c r="N303">
        <v>755</v>
      </c>
      <c r="O303">
        <v>1404</v>
      </c>
      <c r="P303">
        <v>793</v>
      </c>
      <c r="Q303">
        <v>1529</v>
      </c>
      <c r="R303">
        <v>991</v>
      </c>
      <c r="S303">
        <v>1637</v>
      </c>
      <c r="T303">
        <v>950</v>
      </c>
      <c r="U303">
        <v>1513</v>
      </c>
      <c r="V303">
        <v>886</v>
      </c>
      <c r="W303">
        <v>1502</v>
      </c>
      <c r="X303">
        <v>977</v>
      </c>
      <c r="Y303">
        <v>1668</v>
      </c>
      <c r="Z303">
        <v>1109</v>
      </c>
      <c r="AA303">
        <v>1734</v>
      </c>
      <c r="AB303">
        <v>1210</v>
      </c>
      <c r="AC303">
        <v>1909</v>
      </c>
      <c r="AD303">
        <v>1304</v>
      </c>
      <c r="AE303">
        <v>1923</v>
      </c>
      <c r="AF303">
        <v>1205</v>
      </c>
      <c r="AG303">
        <v>1871</v>
      </c>
      <c r="AH303">
        <v>1217</v>
      </c>
      <c r="AI303">
        <v>1717</v>
      </c>
      <c r="AJ303">
        <v>1107</v>
      </c>
      <c r="AK303">
        <v>1612</v>
      </c>
      <c r="AL303">
        <v>1097</v>
      </c>
      <c r="AM303">
        <v>1621</v>
      </c>
      <c r="AN303">
        <v>1382</v>
      </c>
      <c r="AO303">
        <v>1869</v>
      </c>
      <c r="AP303">
        <v>1181</v>
      </c>
      <c r="AQ303">
        <v>1550</v>
      </c>
      <c r="AR303">
        <v>1034</v>
      </c>
      <c r="AS303">
        <v>1404</v>
      </c>
      <c r="AT303">
        <v>986</v>
      </c>
      <c r="AU303">
        <v>1448</v>
      </c>
    </row>
    <row r="304" spans="1:47" x14ac:dyDescent="0.25">
      <c r="A304" t="str">
        <f t="shared" si="4"/>
        <v>MattersburgArbeitsloseMänner</v>
      </c>
      <c r="B304">
        <v>303</v>
      </c>
      <c r="C304">
        <v>106</v>
      </c>
      <c r="D304" t="s">
        <v>147</v>
      </c>
      <c r="E304" t="s">
        <v>36</v>
      </c>
      <c r="F304" t="s">
        <v>49</v>
      </c>
      <c r="G304">
        <v>1132</v>
      </c>
      <c r="H304">
        <v>423</v>
      </c>
      <c r="I304">
        <v>1173</v>
      </c>
      <c r="J304">
        <v>423</v>
      </c>
      <c r="K304">
        <v>1198</v>
      </c>
      <c r="L304">
        <v>398</v>
      </c>
      <c r="M304">
        <v>1029</v>
      </c>
      <c r="N304">
        <v>382</v>
      </c>
      <c r="O304">
        <v>949</v>
      </c>
      <c r="P304">
        <v>376</v>
      </c>
      <c r="Q304">
        <v>1039</v>
      </c>
      <c r="R304">
        <v>541</v>
      </c>
      <c r="S304">
        <v>1122</v>
      </c>
      <c r="T304">
        <v>506</v>
      </c>
      <c r="U304">
        <v>1049</v>
      </c>
      <c r="V304">
        <v>446</v>
      </c>
      <c r="W304">
        <v>1013</v>
      </c>
      <c r="X304">
        <v>462</v>
      </c>
      <c r="Y304">
        <v>1114</v>
      </c>
      <c r="Z304">
        <v>591</v>
      </c>
      <c r="AA304">
        <v>1119</v>
      </c>
      <c r="AB304">
        <v>622</v>
      </c>
      <c r="AC304">
        <v>1253</v>
      </c>
      <c r="AD304">
        <v>706</v>
      </c>
      <c r="AE304">
        <v>1232</v>
      </c>
      <c r="AF304">
        <v>644</v>
      </c>
      <c r="AG304">
        <v>1193</v>
      </c>
      <c r="AH304">
        <v>608</v>
      </c>
      <c r="AI304">
        <v>1061</v>
      </c>
      <c r="AJ304">
        <v>561</v>
      </c>
      <c r="AK304">
        <v>991</v>
      </c>
      <c r="AL304">
        <v>554</v>
      </c>
      <c r="AM304">
        <v>990</v>
      </c>
      <c r="AN304">
        <v>651</v>
      </c>
      <c r="AO304">
        <v>1111</v>
      </c>
      <c r="AP304">
        <v>565</v>
      </c>
      <c r="AQ304">
        <v>918</v>
      </c>
      <c r="AR304">
        <v>505</v>
      </c>
      <c r="AS304">
        <v>846</v>
      </c>
      <c r="AT304">
        <v>513</v>
      </c>
      <c r="AU304">
        <v>927</v>
      </c>
    </row>
    <row r="305" spans="1:47" x14ac:dyDescent="0.25">
      <c r="A305" t="str">
        <f t="shared" si="4"/>
        <v>Mattersburgarbeitslose AusländerFrauen</v>
      </c>
      <c r="B305">
        <v>304</v>
      </c>
      <c r="C305">
        <v>106</v>
      </c>
      <c r="D305" t="s">
        <v>147</v>
      </c>
      <c r="E305" t="s">
        <v>37</v>
      </c>
      <c r="F305" t="s">
        <v>47</v>
      </c>
      <c r="G305">
        <v>46</v>
      </c>
      <c r="H305">
        <v>37</v>
      </c>
      <c r="I305">
        <v>52</v>
      </c>
      <c r="J305">
        <v>40</v>
      </c>
      <c r="K305">
        <v>45</v>
      </c>
      <c r="L305">
        <v>44</v>
      </c>
      <c r="M305">
        <v>54</v>
      </c>
      <c r="N305">
        <v>37</v>
      </c>
      <c r="O305">
        <v>59</v>
      </c>
      <c r="P305">
        <v>46</v>
      </c>
      <c r="Q305">
        <v>50</v>
      </c>
      <c r="R305">
        <v>44</v>
      </c>
      <c r="S305">
        <v>55</v>
      </c>
      <c r="T305">
        <v>43</v>
      </c>
      <c r="U305">
        <v>38</v>
      </c>
      <c r="V305">
        <v>47</v>
      </c>
      <c r="W305">
        <v>62</v>
      </c>
      <c r="X305">
        <v>61</v>
      </c>
      <c r="Y305">
        <v>61</v>
      </c>
      <c r="Z305">
        <v>66</v>
      </c>
      <c r="AA305">
        <v>85</v>
      </c>
      <c r="AB305">
        <v>90</v>
      </c>
      <c r="AC305">
        <v>98</v>
      </c>
      <c r="AD305">
        <v>71</v>
      </c>
      <c r="AE305">
        <v>116</v>
      </c>
      <c r="AF305">
        <v>73</v>
      </c>
      <c r="AG305">
        <v>116</v>
      </c>
      <c r="AH305">
        <v>95</v>
      </c>
      <c r="AI305">
        <v>122</v>
      </c>
      <c r="AJ305">
        <v>89</v>
      </c>
      <c r="AK305">
        <v>115</v>
      </c>
      <c r="AL305">
        <v>90</v>
      </c>
      <c r="AM305">
        <v>126</v>
      </c>
      <c r="AN305">
        <v>145</v>
      </c>
      <c r="AO305">
        <v>146</v>
      </c>
      <c r="AP305">
        <v>114</v>
      </c>
      <c r="AQ305">
        <v>120</v>
      </c>
      <c r="AR305">
        <v>112</v>
      </c>
      <c r="AS305">
        <v>138</v>
      </c>
      <c r="AT305">
        <v>107</v>
      </c>
      <c r="AU305">
        <v>138</v>
      </c>
    </row>
    <row r="306" spans="1:47" x14ac:dyDescent="0.25">
      <c r="A306" t="str">
        <f t="shared" si="4"/>
        <v>Mattersburgarbeitslose AusländerInsgesamt</v>
      </c>
      <c r="B306">
        <v>305</v>
      </c>
      <c r="C306">
        <v>106</v>
      </c>
      <c r="D306" t="s">
        <v>147</v>
      </c>
      <c r="E306" t="s">
        <v>37</v>
      </c>
      <c r="F306" t="s">
        <v>48</v>
      </c>
      <c r="G306">
        <v>248</v>
      </c>
      <c r="H306">
        <v>84</v>
      </c>
      <c r="I306">
        <v>289</v>
      </c>
      <c r="J306">
        <v>87</v>
      </c>
      <c r="K306">
        <v>259</v>
      </c>
      <c r="L306">
        <v>82</v>
      </c>
      <c r="M306">
        <v>241</v>
      </c>
      <c r="N306">
        <v>86</v>
      </c>
      <c r="O306">
        <v>263</v>
      </c>
      <c r="P306">
        <v>98</v>
      </c>
      <c r="Q306">
        <v>251</v>
      </c>
      <c r="R306">
        <v>111</v>
      </c>
      <c r="S306">
        <v>254</v>
      </c>
      <c r="T306">
        <v>104</v>
      </c>
      <c r="U306">
        <v>220</v>
      </c>
      <c r="V306">
        <v>102</v>
      </c>
      <c r="W306">
        <v>227</v>
      </c>
      <c r="X306">
        <v>128</v>
      </c>
      <c r="Y306">
        <v>255</v>
      </c>
      <c r="Z306">
        <v>143</v>
      </c>
      <c r="AA306">
        <v>263</v>
      </c>
      <c r="AB306">
        <v>175</v>
      </c>
      <c r="AC306">
        <v>311</v>
      </c>
      <c r="AD306">
        <v>178</v>
      </c>
      <c r="AE306">
        <v>331</v>
      </c>
      <c r="AF306">
        <v>166</v>
      </c>
      <c r="AG306">
        <v>330</v>
      </c>
      <c r="AH306">
        <v>188</v>
      </c>
      <c r="AI306">
        <v>323</v>
      </c>
      <c r="AJ306">
        <v>168</v>
      </c>
      <c r="AK306">
        <v>301</v>
      </c>
      <c r="AL306">
        <v>167</v>
      </c>
      <c r="AM306">
        <v>312</v>
      </c>
      <c r="AN306">
        <v>244</v>
      </c>
      <c r="AO306">
        <v>376</v>
      </c>
      <c r="AP306">
        <v>208</v>
      </c>
      <c r="AQ306">
        <v>313</v>
      </c>
      <c r="AR306">
        <v>180</v>
      </c>
      <c r="AS306">
        <v>330</v>
      </c>
      <c r="AT306">
        <v>215</v>
      </c>
      <c r="AU306">
        <v>344</v>
      </c>
    </row>
    <row r="307" spans="1:47" x14ac:dyDescent="0.25">
      <c r="A307" t="str">
        <f t="shared" si="4"/>
        <v>Mattersburgarbeitslose AusländerMänner</v>
      </c>
      <c r="B307">
        <v>306</v>
      </c>
      <c r="C307">
        <v>106</v>
      </c>
      <c r="D307" t="s">
        <v>147</v>
      </c>
      <c r="E307" t="s">
        <v>37</v>
      </c>
      <c r="F307" t="s">
        <v>49</v>
      </c>
      <c r="G307">
        <v>202</v>
      </c>
      <c r="H307">
        <v>47</v>
      </c>
      <c r="I307">
        <v>237</v>
      </c>
      <c r="J307">
        <v>47</v>
      </c>
      <c r="K307">
        <v>214</v>
      </c>
      <c r="L307">
        <v>38</v>
      </c>
      <c r="M307">
        <v>187</v>
      </c>
      <c r="N307">
        <v>49</v>
      </c>
      <c r="O307">
        <v>204</v>
      </c>
      <c r="P307">
        <v>52</v>
      </c>
      <c r="Q307">
        <v>201</v>
      </c>
      <c r="R307">
        <v>67</v>
      </c>
      <c r="S307">
        <v>199</v>
      </c>
      <c r="T307">
        <v>61</v>
      </c>
      <c r="U307">
        <v>182</v>
      </c>
      <c r="V307">
        <v>55</v>
      </c>
      <c r="W307">
        <v>165</v>
      </c>
      <c r="X307">
        <v>67</v>
      </c>
      <c r="Y307">
        <v>194</v>
      </c>
      <c r="Z307">
        <v>77</v>
      </c>
      <c r="AA307">
        <v>178</v>
      </c>
      <c r="AB307">
        <v>85</v>
      </c>
      <c r="AC307">
        <v>213</v>
      </c>
      <c r="AD307">
        <v>107</v>
      </c>
      <c r="AE307">
        <v>215</v>
      </c>
      <c r="AF307">
        <v>93</v>
      </c>
      <c r="AG307">
        <v>214</v>
      </c>
      <c r="AH307">
        <v>93</v>
      </c>
      <c r="AI307">
        <v>201</v>
      </c>
      <c r="AJ307">
        <v>79</v>
      </c>
      <c r="AK307">
        <v>186</v>
      </c>
      <c r="AL307">
        <v>77</v>
      </c>
      <c r="AM307">
        <v>186</v>
      </c>
      <c r="AN307">
        <v>99</v>
      </c>
      <c r="AO307">
        <v>230</v>
      </c>
      <c r="AP307">
        <v>94</v>
      </c>
      <c r="AQ307">
        <v>193</v>
      </c>
      <c r="AR307">
        <v>68</v>
      </c>
      <c r="AS307">
        <v>192</v>
      </c>
      <c r="AT307">
        <v>108</v>
      </c>
      <c r="AU307">
        <v>206</v>
      </c>
    </row>
    <row r="308" spans="1:47" x14ac:dyDescent="0.25">
      <c r="A308" t="str">
        <f t="shared" si="4"/>
        <v>MattersburgArbeitsstättenInsgesamt</v>
      </c>
      <c r="B308">
        <v>307</v>
      </c>
      <c r="C308">
        <v>106</v>
      </c>
      <c r="D308" t="s">
        <v>147</v>
      </c>
      <c r="E308" t="s">
        <v>476</v>
      </c>
      <c r="F308" t="s">
        <v>48</v>
      </c>
      <c r="G308">
        <v>3064</v>
      </c>
      <c r="H308">
        <v>3057</v>
      </c>
      <c r="I308">
        <v>3254</v>
      </c>
    </row>
    <row r="309" spans="1:47" x14ac:dyDescent="0.25">
      <c r="A309" t="str">
        <f t="shared" si="4"/>
        <v>MattersburgBeschäftigte in den ArbeitsstättenInsgesamt</v>
      </c>
      <c r="B309">
        <v>308</v>
      </c>
      <c r="C309">
        <v>106</v>
      </c>
      <c r="D309" t="s">
        <v>147</v>
      </c>
      <c r="E309" t="s">
        <v>477</v>
      </c>
      <c r="F309" t="s">
        <v>48</v>
      </c>
      <c r="G309">
        <v>13840</v>
      </c>
      <c r="H309">
        <v>13441</v>
      </c>
      <c r="I309">
        <v>13965</v>
      </c>
    </row>
    <row r="310" spans="1:47" x14ac:dyDescent="0.25">
      <c r="A310" t="str">
        <f t="shared" si="4"/>
        <v>MattersburgGesamteinkommenBruttobezüge Gesamt</v>
      </c>
      <c r="B310">
        <v>309</v>
      </c>
      <c r="C310">
        <v>106</v>
      </c>
      <c r="D310" t="s">
        <v>147</v>
      </c>
      <c r="E310" t="s">
        <v>45</v>
      </c>
      <c r="F310" t="s">
        <v>63</v>
      </c>
      <c r="G310">
        <v>575817.94623999996</v>
      </c>
      <c r="H310">
        <v>598082.18463000003</v>
      </c>
      <c r="I310">
        <v>625829.19365000003</v>
      </c>
      <c r="J310">
        <v>655500.44501000002</v>
      </c>
      <c r="K310">
        <v>691734.16041999997</v>
      </c>
      <c r="L310">
        <v>710362.34741000005</v>
      </c>
      <c r="M310">
        <v>735954.06311999995</v>
      </c>
      <c r="N310">
        <v>760826.24808000005</v>
      </c>
      <c r="O310">
        <v>788729.59427999996</v>
      </c>
      <c r="P310">
        <v>808499.08103999996</v>
      </c>
      <c r="Q310">
        <v>833697.73011</v>
      </c>
      <c r="R310">
        <v>855802.87713000004</v>
      </c>
      <c r="S310">
        <v>880129.12320999999</v>
      </c>
      <c r="T310">
        <v>907030.25578999997</v>
      </c>
      <c r="U310">
        <v>941748.28130999999</v>
      </c>
      <c r="V310">
        <v>978722.48918999999</v>
      </c>
      <c r="W310">
        <v>995687.70924999996</v>
      </c>
      <c r="X310">
        <v>1043858.17805</v>
      </c>
      <c r="Y310">
        <v>1108800.7074800001</v>
      </c>
    </row>
    <row r="311" spans="1:47" x14ac:dyDescent="0.25">
      <c r="A311" t="str">
        <f t="shared" si="4"/>
        <v>MattersburgGesamteinkommenNettobezüge Gesamt</v>
      </c>
      <c r="B311">
        <v>310</v>
      </c>
      <c r="C311">
        <v>106</v>
      </c>
      <c r="D311" t="s">
        <v>147</v>
      </c>
      <c r="E311" t="s">
        <v>45</v>
      </c>
      <c r="F311" t="s">
        <v>64</v>
      </c>
      <c r="G311">
        <v>420757.12764999998</v>
      </c>
      <c r="H311">
        <v>439686.42580000003</v>
      </c>
      <c r="I311">
        <v>458357.42720999999</v>
      </c>
      <c r="J311">
        <v>478106.46249000001</v>
      </c>
      <c r="K311">
        <v>501857.54493999999</v>
      </c>
      <c r="L311">
        <v>525485.22352999996</v>
      </c>
      <c r="M311">
        <v>542290.44912999996</v>
      </c>
      <c r="N311">
        <v>558833.35768999998</v>
      </c>
      <c r="O311">
        <v>576346.80033999996</v>
      </c>
      <c r="P311">
        <v>588261.28862000001</v>
      </c>
      <c r="Q311">
        <v>603631.84025000001</v>
      </c>
      <c r="R311">
        <v>616800.65977999999</v>
      </c>
      <c r="S311">
        <v>652349.04573000001</v>
      </c>
      <c r="T311">
        <v>669760.10184999998</v>
      </c>
      <c r="U311">
        <v>692895.89309000003</v>
      </c>
      <c r="V311">
        <v>721420.24257999996</v>
      </c>
      <c r="W311">
        <v>741300.7047</v>
      </c>
      <c r="X311">
        <v>772733.23</v>
      </c>
      <c r="Y311">
        <v>823078.57261999999</v>
      </c>
    </row>
    <row r="312" spans="1:47" x14ac:dyDescent="0.25">
      <c r="A312" t="str">
        <f t="shared" si="4"/>
        <v>MattersburgGründungsintensitätin % der aktiven Wirtschaftskammermitglieder</v>
      </c>
      <c r="B312">
        <v>311</v>
      </c>
      <c r="C312">
        <v>106</v>
      </c>
      <c r="D312" t="s">
        <v>147</v>
      </c>
      <c r="E312" t="s">
        <v>40</v>
      </c>
      <c r="F312" t="s">
        <v>52</v>
      </c>
      <c r="G312">
        <v>9.3795093795093791</v>
      </c>
      <c r="H312">
        <v>10.269355854226101</v>
      </c>
      <c r="I312">
        <v>10.672362401772499</v>
      </c>
      <c r="J312">
        <v>10.8722928881612</v>
      </c>
      <c r="K312">
        <v>8.49427076098703</v>
      </c>
      <c r="L312">
        <v>8.7220265680148792</v>
      </c>
      <c r="M312">
        <v>13.5430512479693</v>
      </c>
      <c r="N312">
        <v>10.3554166265027</v>
      </c>
      <c r="O312">
        <v>12.2847623108175</v>
      </c>
      <c r="P312">
        <v>10.6361891541923</v>
      </c>
      <c r="Q312">
        <v>10.7466841722607</v>
      </c>
      <c r="R312">
        <v>10.8442509338366</v>
      </c>
      <c r="S312">
        <v>10.130553263618101</v>
      </c>
      <c r="T312">
        <v>8.2469580892293806</v>
      </c>
      <c r="U312">
        <v>9.9262348818808608</v>
      </c>
      <c r="V312">
        <v>8.9147286821705407</v>
      </c>
      <c r="W312">
        <v>8.4183673469387799</v>
      </c>
      <c r="X312">
        <v>7.9154579361790303</v>
      </c>
      <c r="Y312">
        <v>7.1047227926077996</v>
      </c>
      <c r="Z312">
        <v>7.9211901889827097</v>
      </c>
      <c r="AA312">
        <v>6.9303054032889602</v>
      </c>
      <c r="AB312">
        <v>7.1593533487297902</v>
      </c>
    </row>
    <row r="313" spans="1:47" x14ac:dyDescent="0.25">
      <c r="A313" t="str">
        <f t="shared" si="4"/>
        <v>MattersburgGründungsintensitätje 1.000 Einwohner</v>
      </c>
      <c r="B313">
        <v>312</v>
      </c>
      <c r="C313">
        <v>106</v>
      </c>
      <c r="D313" t="s">
        <v>147</v>
      </c>
      <c r="E313" t="s">
        <v>40</v>
      </c>
      <c r="F313" t="s">
        <v>53</v>
      </c>
      <c r="G313">
        <v>3.4778886540570899</v>
      </c>
      <c r="H313">
        <v>3.89527291022371</v>
      </c>
      <c r="I313">
        <v>4.1426495182339798</v>
      </c>
      <c r="J313">
        <v>4.2893146306775698</v>
      </c>
      <c r="K313">
        <v>3.5203290109182399</v>
      </c>
      <c r="L313">
        <v>3.7499158811529001</v>
      </c>
      <c r="M313">
        <v>5.9968970585747403</v>
      </c>
      <c r="N313">
        <v>4.86526616539137</v>
      </c>
      <c r="O313">
        <v>6.06214227382711</v>
      </c>
      <c r="P313">
        <v>5.51334763371975</v>
      </c>
      <c r="Q313">
        <v>5.5630347015076804</v>
      </c>
      <c r="R313">
        <v>5.7216254448715604</v>
      </c>
      <c r="S313">
        <v>5.4776538830213903</v>
      </c>
      <c r="T313">
        <v>4.6489177929072296</v>
      </c>
      <c r="U313">
        <v>5.6400486083567598</v>
      </c>
      <c r="V313">
        <v>5.2004823635815498</v>
      </c>
      <c r="W313">
        <v>4.9632767653472998</v>
      </c>
      <c r="X313">
        <v>4.7839699436443297</v>
      </c>
      <c r="Y313">
        <v>4.3204635133110196</v>
      </c>
      <c r="Z313">
        <v>4.8863974600654796</v>
      </c>
      <c r="AA313">
        <v>4.3603576971399001</v>
      </c>
      <c r="AB313">
        <v>4.5531321142689301</v>
      </c>
    </row>
    <row r="314" spans="1:47" x14ac:dyDescent="0.25">
      <c r="A314" t="str">
        <f t="shared" si="4"/>
        <v>MattersburgKammermitgliedschaftenAktiv</v>
      </c>
      <c r="B314">
        <v>313</v>
      </c>
      <c r="C314">
        <v>106</v>
      </c>
      <c r="D314" t="s">
        <v>147</v>
      </c>
      <c r="E314" t="s">
        <v>39</v>
      </c>
      <c r="F314" t="s">
        <v>50</v>
      </c>
      <c r="G314">
        <v>1386</v>
      </c>
      <c r="H314">
        <v>1419</v>
      </c>
      <c r="I314">
        <v>1459</v>
      </c>
      <c r="J314">
        <v>1494</v>
      </c>
      <c r="K314">
        <v>1579</v>
      </c>
      <c r="L314">
        <v>1647</v>
      </c>
      <c r="M314">
        <v>1702</v>
      </c>
      <c r="N314">
        <v>1818</v>
      </c>
      <c r="O314">
        <v>1894</v>
      </c>
      <c r="P314">
        <v>1919</v>
      </c>
      <c r="Q314">
        <v>2005</v>
      </c>
      <c r="R314">
        <v>2026</v>
      </c>
      <c r="S314">
        <v>2078</v>
      </c>
      <c r="T314">
        <v>2025</v>
      </c>
      <c r="U314">
        <v>2097</v>
      </c>
      <c r="V314">
        <v>2068</v>
      </c>
      <c r="W314">
        <v>2103</v>
      </c>
      <c r="X314">
        <v>2116</v>
      </c>
      <c r="Y314">
        <v>2192</v>
      </c>
      <c r="Z314">
        <v>2219</v>
      </c>
      <c r="AA314">
        <v>2239</v>
      </c>
      <c r="AB314">
        <v>2250</v>
      </c>
      <c r="AC314">
        <v>2306</v>
      </c>
      <c r="AD314">
        <v>2322</v>
      </c>
      <c r="AE314">
        <v>2368</v>
      </c>
      <c r="AF314">
        <v>2352</v>
      </c>
      <c r="AG314">
        <v>2424</v>
      </c>
      <c r="AH314">
        <v>2413</v>
      </c>
      <c r="AI314">
        <v>2475</v>
      </c>
      <c r="AJ314">
        <v>2435</v>
      </c>
      <c r="AK314">
        <v>2466</v>
      </c>
      <c r="AL314">
        <v>2487</v>
      </c>
      <c r="AM314">
        <v>2546</v>
      </c>
      <c r="AN314">
        <v>2554</v>
      </c>
      <c r="AO314">
        <v>2603</v>
      </c>
      <c r="AP314">
        <v>2598</v>
      </c>
      <c r="AQ314">
        <v>2642</v>
      </c>
      <c r="AR314">
        <v>2600</v>
      </c>
    </row>
    <row r="315" spans="1:47" x14ac:dyDescent="0.25">
      <c r="A315" t="str">
        <f t="shared" si="4"/>
        <v>MattersburgKammermitgliedschaftenInsgesamt</v>
      </c>
      <c r="B315">
        <v>314</v>
      </c>
      <c r="C315">
        <v>106</v>
      </c>
      <c r="D315" t="s">
        <v>147</v>
      </c>
      <c r="E315" t="s">
        <v>39</v>
      </c>
      <c r="F315" t="s">
        <v>48</v>
      </c>
      <c r="G315">
        <v>1764</v>
      </c>
      <c r="H315">
        <v>1803</v>
      </c>
      <c r="I315">
        <v>1847</v>
      </c>
      <c r="J315">
        <v>1906</v>
      </c>
      <c r="K315">
        <v>1977</v>
      </c>
      <c r="L315">
        <v>2050</v>
      </c>
      <c r="M315">
        <v>2119</v>
      </c>
      <c r="N315">
        <v>2325</v>
      </c>
      <c r="O315">
        <v>2433</v>
      </c>
      <c r="P315">
        <v>2478</v>
      </c>
      <c r="Q315">
        <v>2584</v>
      </c>
      <c r="R315">
        <v>2663</v>
      </c>
      <c r="S315">
        <v>2714</v>
      </c>
      <c r="T315">
        <v>2772</v>
      </c>
      <c r="U315">
        <v>2835</v>
      </c>
      <c r="V315">
        <v>2884</v>
      </c>
      <c r="W315">
        <v>2893</v>
      </c>
      <c r="X315">
        <v>2956</v>
      </c>
      <c r="Y315">
        <v>2991</v>
      </c>
      <c r="Z315">
        <v>3089</v>
      </c>
      <c r="AA315">
        <v>3092</v>
      </c>
      <c r="AB315">
        <v>3118</v>
      </c>
      <c r="AC315">
        <v>3181</v>
      </c>
      <c r="AD315">
        <v>3200</v>
      </c>
      <c r="AE315">
        <v>3216</v>
      </c>
      <c r="AF315">
        <v>3220</v>
      </c>
      <c r="AG315">
        <v>3269</v>
      </c>
      <c r="AH315">
        <v>3289</v>
      </c>
      <c r="AI315">
        <v>3299</v>
      </c>
      <c r="AJ315">
        <v>3260</v>
      </c>
      <c r="AK315">
        <v>3305</v>
      </c>
      <c r="AL315">
        <v>3305</v>
      </c>
      <c r="AM315">
        <v>3370</v>
      </c>
      <c r="AN315">
        <v>3300</v>
      </c>
      <c r="AO315">
        <v>3325</v>
      </c>
      <c r="AP315">
        <v>3363</v>
      </c>
      <c r="AQ315">
        <v>3330</v>
      </c>
      <c r="AR315">
        <v>3307</v>
      </c>
    </row>
    <row r="316" spans="1:47" x14ac:dyDescent="0.25">
      <c r="A316" t="str">
        <f t="shared" si="4"/>
        <v>MattersburgKammermitgliedschaftenRuhend</v>
      </c>
      <c r="B316">
        <v>315</v>
      </c>
      <c r="C316">
        <v>106</v>
      </c>
      <c r="D316" t="s">
        <v>147</v>
      </c>
      <c r="E316" t="s">
        <v>39</v>
      </c>
      <c r="F316" t="s">
        <v>51</v>
      </c>
      <c r="G316">
        <v>378</v>
      </c>
      <c r="H316">
        <v>384</v>
      </c>
      <c r="I316">
        <v>388</v>
      </c>
      <c r="J316">
        <v>412</v>
      </c>
      <c r="K316">
        <v>398</v>
      </c>
      <c r="L316">
        <v>403</v>
      </c>
      <c r="M316">
        <v>417</v>
      </c>
      <c r="N316">
        <v>507</v>
      </c>
      <c r="O316">
        <v>539</v>
      </c>
      <c r="P316">
        <v>559</v>
      </c>
      <c r="Q316">
        <v>579</v>
      </c>
      <c r="R316">
        <v>637</v>
      </c>
      <c r="S316">
        <v>636</v>
      </c>
      <c r="T316">
        <v>747</v>
      </c>
      <c r="U316">
        <v>738</v>
      </c>
      <c r="V316">
        <v>816</v>
      </c>
      <c r="W316">
        <v>790</v>
      </c>
      <c r="X316">
        <v>840</v>
      </c>
      <c r="Y316">
        <v>799</v>
      </c>
      <c r="Z316">
        <v>870</v>
      </c>
      <c r="AA316">
        <v>853</v>
      </c>
      <c r="AB316">
        <v>868</v>
      </c>
      <c r="AC316">
        <v>875</v>
      </c>
      <c r="AD316">
        <v>878</v>
      </c>
      <c r="AE316">
        <v>848</v>
      </c>
      <c r="AF316">
        <v>868</v>
      </c>
      <c r="AG316">
        <v>845</v>
      </c>
      <c r="AH316">
        <v>876</v>
      </c>
      <c r="AI316">
        <v>824</v>
      </c>
      <c r="AJ316">
        <v>825</v>
      </c>
      <c r="AK316">
        <v>839</v>
      </c>
      <c r="AL316">
        <v>818</v>
      </c>
      <c r="AM316">
        <v>824</v>
      </c>
      <c r="AN316">
        <v>746</v>
      </c>
      <c r="AO316">
        <v>722</v>
      </c>
      <c r="AP316">
        <v>765</v>
      </c>
      <c r="AQ316">
        <v>688</v>
      </c>
      <c r="AR316">
        <v>707</v>
      </c>
    </row>
    <row r="317" spans="1:47" x14ac:dyDescent="0.25">
      <c r="A317" t="str">
        <f t="shared" si="4"/>
        <v>MattersburgLehrlinge1. Lehrjahr, männlich</v>
      </c>
      <c r="B317">
        <v>316</v>
      </c>
      <c r="C317">
        <v>106</v>
      </c>
      <c r="D317" t="s">
        <v>147</v>
      </c>
      <c r="E317" t="s">
        <v>46</v>
      </c>
      <c r="F317" t="s">
        <v>65</v>
      </c>
      <c r="G317">
        <v>76</v>
      </c>
      <c r="H317">
        <v>83</v>
      </c>
      <c r="I317">
        <v>70</v>
      </c>
      <c r="J317">
        <v>82</v>
      </c>
      <c r="K317">
        <v>82</v>
      </c>
      <c r="L317">
        <v>90</v>
      </c>
      <c r="M317">
        <v>76</v>
      </c>
      <c r="N317">
        <v>64</v>
      </c>
      <c r="O317">
        <v>64</v>
      </c>
      <c r="P317">
        <v>80</v>
      </c>
      <c r="Q317">
        <v>84</v>
      </c>
      <c r="R317">
        <v>69</v>
      </c>
      <c r="S317">
        <v>80</v>
      </c>
      <c r="T317">
        <v>63</v>
      </c>
      <c r="U317">
        <v>61</v>
      </c>
      <c r="V317">
        <v>74</v>
      </c>
      <c r="W317">
        <v>52</v>
      </c>
      <c r="X317">
        <v>72</v>
      </c>
      <c r="Y317">
        <v>67</v>
      </c>
      <c r="Z317">
        <v>72</v>
      </c>
      <c r="AA317">
        <v>78</v>
      </c>
      <c r="AB317">
        <v>59</v>
      </c>
    </row>
    <row r="318" spans="1:47" x14ac:dyDescent="0.25">
      <c r="A318" t="str">
        <f t="shared" si="4"/>
        <v>MattersburgLehrlinge1. Lehrjahr, weiblich</v>
      </c>
      <c r="B318">
        <v>317</v>
      </c>
      <c r="C318">
        <v>106</v>
      </c>
      <c r="D318" t="s">
        <v>147</v>
      </c>
      <c r="E318" t="s">
        <v>46</v>
      </c>
      <c r="F318" t="s">
        <v>66</v>
      </c>
      <c r="G318">
        <v>25</v>
      </c>
      <c r="H318">
        <v>21</v>
      </c>
      <c r="I318">
        <v>18</v>
      </c>
      <c r="J318">
        <v>9</v>
      </c>
      <c r="K318">
        <v>20</v>
      </c>
      <c r="L318">
        <v>20</v>
      </c>
      <c r="M318">
        <v>31</v>
      </c>
      <c r="N318">
        <v>24</v>
      </c>
      <c r="O318">
        <v>18</v>
      </c>
      <c r="P318">
        <v>21</v>
      </c>
      <c r="Q318">
        <v>12</v>
      </c>
      <c r="R318">
        <v>16</v>
      </c>
      <c r="S318">
        <v>17</v>
      </c>
      <c r="T318">
        <v>21</v>
      </c>
      <c r="U318">
        <v>15</v>
      </c>
      <c r="V318">
        <v>26</v>
      </c>
      <c r="W318">
        <v>16</v>
      </c>
      <c r="X318">
        <v>22</v>
      </c>
      <c r="Y318">
        <v>22</v>
      </c>
      <c r="Z318">
        <v>23</v>
      </c>
      <c r="AA318">
        <v>24</v>
      </c>
      <c r="AB318">
        <v>18</v>
      </c>
    </row>
    <row r="319" spans="1:47" x14ac:dyDescent="0.25">
      <c r="A319" t="str">
        <f t="shared" si="4"/>
        <v>MattersburgLehrlinge2. Lehrjahr, männlich</v>
      </c>
      <c r="B319">
        <v>318</v>
      </c>
      <c r="C319">
        <v>106</v>
      </c>
      <c r="D319" t="s">
        <v>147</v>
      </c>
      <c r="E319" t="s">
        <v>46</v>
      </c>
      <c r="F319" t="s">
        <v>67</v>
      </c>
      <c r="G319">
        <v>83</v>
      </c>
      <c r="H319">
        <v>73</v>
      </c>
      <c r="I319">
        <v>84</v>
      </c>
      <c r="J319">
        <v>76</v>
      </c>
      <c r="K319">
        <v>85</v>
      </c>
      <c r="L319">
        <v>88</v>
      </c>
      <c r="M319">
        <v>92</v>
      </c>
      <c r="N319">
        <v>80</v>
      </c>
      <c r="O319">
        <v>67</v>
      </c>
      <c r="P319">
        <v>58</v>
      </c>
      <c r="Q319">
        <v>75</v>
      </c>
      <c r="R319">
        <v>78</v>
      </c>
      <c r="S319">
        <v>67</v>
      </c>
      <c r="T319">
        <v>80</v>
      </c>
      <c r="U319">
        <v>63</v>
      </c>
      <c r="V319">
        <v>56</v>
      </c>
      <c r="W319">
        <v>71</v>
      </c>
      <c r="X319">
        <v>67</v>
      </c>
      <c r="Y319">
        <v>67</v>
      </c>
      <c r="Z319">
        <v>58</v>
      </c>
      <c r="AA319">
        <v>66</v>
      </c>
      <c r="AB319">
        <v>77</v>
      </c>
    </row>
    <row r="320" spans="1:47" x14ac:dyDescent="0.25">
      <c r="A320" t="str">
        <f t="shared" si="4"/>
        <v>MattersburgLehrlinge2. Lehrjahr, weiblich</v>
      </c>
      <c r="B320">
        <v>319</v>
      </c>
      <c r="C320">
        <v>106</v>
      </c>
      <c r="D320" t="s">
        <v>147</v>
      </c>
      <c r="E320" t="s">
        <v>46</v>
      </c>
      <c r="F320" t="s">
        <v>68</v>
      </c>
      <c r="G320">
        <v>27</v>
      </c>
      <c r="H320">
        <v>25</v>
      </c>
      <c r="I320">
        <v>19</v>
      </c>
      <c r="J320">
        <v>19</v>
      </c>
      <c r="K320">
        <v>10</v>
      </c>
      <c r="L320">
        <v>24</v>
      </c>
      <c r="M320">
        <v>23</v>
      </c>
      <c r="N320">
        <v>35</v>
      </c>
      <c r="O320">
        <v>26</v>
      </c>
      <c r="P320">
        <v>18</v>
      </c>
      <c r="Q320">
        <v>22</v>
      </c>
      <c r="R320">
        <v>17</v>
      </c>
      <c r="S320">
        <v>19</v>
      </c>
      <c r="T320">
        <v>23</v>
      </c>
      <c r="U320">
        <v>28</v>
      </c>
      <c r="V320">
        <v>12</v>
      </c>
      <c r="W320">
        <v>22</v>
      </c>
      <c r="X320">
        <v>15</v>
      </c>
      <c r="Y320">
        <v>19</v>
      </c>
      <c r="Z320">
        <v>16</v>
      </c>
      <c r="AA320">
        <v>19</v>
      </c>
      <c r="AB320">
        <v>27</v>
      </c>
    </row>
    <row r="321" spans="1:28" x14ac:dyDescent="0.25">
      <c r="A321" t="str">
        <f t="shared" si="4"/>
        <v>MattersburgLehrlinge3. Lehrjahr, männlich</v>
      </c>
      <c r="B321">
        <v>320</v>
      </c>
      <c r="C321">
        <v>106</v>
      </c>
      <c r="D321" t="s">
        <v>147</v>
      </c>
      <c r="E321" t="s">
        <v>46</v>
      </c>
      <c r="F321" t="s">
        <v>69</v>
      </c>
      <c r="G321">
        <v>87</v>
      </c>
      <c r="H321">
        <v>80</v>
      </c>
      <c r="I321">
        <v>76</v>
      </c>
      <c r="J321">
        <v>79</v>
      </c>
      <c r="K321">
        <v>74</v>
      </c>
      <c r="L321">
        <v>80</v>
      </c>
      <c r="M321">
        <v>84</v>
      </c>
      <c r="N321">
        <v>91</v>
      </c>
      <c r="O321">
        <v>74</v>
      </c>
      <c r="P321">
        <v>64</v>
      </c>
      <c r="Q321">
        <v>53</v>
      </c>
      <c r="R321">
        <v>80</v>
      </c>
      <c r="S321">
        <v>71</v>
      </c>
      <c r="T321">
        <v>64</v>
      </c>
      <c r="U321">
        <v>76</v>
      </c>
      <c r="V321">
        <v>59</v>
      </c>
      <c r="W321">
        <v>47</v>
      </c>
      <c r="X321">
        <v>69</v>
      </c>
      <c r="Y321">
        <v>63</v>
      </c>
      <c r="Z321">
        <v>64</v>
      </c>
      <c r="AA321">
        <v>49</v>
      </c>
      <c r="AB321">
        <v>65</v>
      </c>
    </row>
    <row r="322" spans="1:28" x14ac:dyDescent="0.25">
      <c r="A322" t="str">
        <f t="shared" si="4"/>
        <v>MattersburgLehrlinge3. Lehrjahr, weiblich</v>
      </c>
      <c r="B322">
        <v>321</v>
      </c>
      <c r="C322">
        <v>106</v>
      </c>
      <c r="D322" t="s">
        <v>147</v>
      </c>
      <c r="E322" t="s">
        <v>46</v>
      </c>
      <c r="F322" t="s">
        <v>70</v>
      </c>
      <c r="G322">
        <v>26</v>
      </c>
      <c r="H322">
        <v>26</v>
      </c>
      <c r="I322">
        <v>24</v>
      </c>
      <c r="J322">
        <v>18</v>
      </c>
      <c r="K322">
        <v>18</v>
      </c>
      <c r="L322">
        <v>9</v>
      </c>
      <c r="M322">
        <v>24</v>
      </c>
      <c r="N322">
        <v>20</v>
      </c>
      <c r="O322">
        <v>30</v>
      </c>
      <c r="P322">
        <v>25</v>
      </c>
      <c r="Q322">
        <v>19</v>
      </c>
      <c r="R322">
        <v>20</v>
      </c>
      <c r="S322">
        <v>19</v>
      </c>
      <c r="T322">
        <v>13</v>
      </c>
      <c r="U322">
        <v>18</v>
      </c>
      <c r="V322">
        <v>19</v>
      </c>
      <c r="W322">
        <v>12</v>
      </c>
      <c r="X322">
        <v>17</v>
      </c>
      <c r="Y322">
        <v>13</v>
      </c>
      <c r="Z322">
        <v>22</v>
      </c>
      <c r="AA322">
        <v>11</v>
      </c>
      <c r="AB322">
        <v>16</v>
      </c>
    </row>
    <row r="323" spans="1:28" x14ac:dyDescent="0.25">
      <c r="A323" t="str">
        <f t="shared" ref="A323:A386" si="5">D323&amp;E323&amp;F323</f>
        <v>MattersburgLehrlinge4. Lehrjahr, männlich</v>
      </c>
      <c r="B323">
        <v>322</v>
      </c>
      <c r="C323">
        <v>106</v>
      </c>
      <c r="D323" t="s">
        <v>147</v>
      </c>
      <c r="E323" t="s">
        <v>46</v>
      </c>
      <c r="F323" t="s">
        <v>71</v>
      </c>
      <c r="G323">
        <v>26</v>
      </c>
      <c r="H323">
        <v>31</v>
      </c>
      <c r="I323">
        <v>30</v>
      </c>
      <c r="J323">
        <v>36</v>
      </c>
      <c r="K323">
        <v>24</v>
      </c>
      <c r="L323">
        <v>34</v>
      </c>
      <c r="M323">
        <v>31</v>
      </c>
      <c r="N323">
        <v>37</v>
      </c>
      <c r="O323">
        <v>30</v>
      </c>
      <c r="P323">
        <v>36</v>
      </c>
      <c r="Q323">
        <v>33</v>
      </c>
      <c r="R323">
        <v>19</v>
      </c>
      <c r="S323">
        <v>31</v>
      </c>
      <c r="T323">
        <v>42</v>
      </c>
      <c r="U323">
        <v>41</v>
      </c>
      <c r="V323">
        <v>40</v>
      </c>
      <c r="W323">
        <v>27</v>
      </c>
      <c r="X323">
        <v>28</v>
      </c>
      <c r="Y323">
        <v>36</v>
      </c>
      <c r="Z323">
        <v>26</v>
      </c>
      <c r="AA323">
        <v>34</v>
      </c>
      <c r="AB323">
        <v>21</v>
      </c>
    </row>
    <row r="324" spans="1:28" x14ac:dyDescent="0.25">
      <c r="A324" t="str">
        <f t="shared" si="5"/>
        <v>MattersburgLehrlinge4. Lehrjahr, weiblich</v>
      </c>
      <c r="B324">
        <v>323</v>
      </c>
      <c r="C324">
        <v>106</v>
      </c>
      <c r="D324" t="s">
        <v>147</v>
      </c>
      <c r="E324" t="s">
        <v>46</v>
      </c>
      <c r="F324" t="s">
        <v>72</v>
      </c>
      <c r="G324">
        <v>1</v>
      </c>
      <c r="H324">
        <v>3</v>
      </c>
      <c r="I324">
        <v>2</v>
      </c>
      <c r="L324">
        <v>1</v>
      </c>
      <c r="N324">
        <v>2</v>
      </c>
      <c r="O324">
        <v>2</v>
      </c>
      <c r="P324">
        <v>3</v>
      </c>
      <c r="Q324">
        <v>3</v>
      </c>
      <c r="R324">
        <v>1</v>
      </c>
      <c r="S324">
        <v>2</v>
      </c>
      <c r="T324">
        <v>4</v>
      </c>
      <c r="V324">
        <v>3</v>
      </c>
      <c r="W324">
        <v>1</v>
      </c>
      <c r="X324">
        <v>3</v>
      </c>
      <c r="Y324">
        <v>1</v>
      </c>
      <c r="Z324">
        <v>3</v>
      </c>
      <c r="AA324">
        <v>3</v>
      </c>
    </row>
    <row r="325" spans="1:28" x14ac:dyDescent="0.25">
      <c r="A325" t="str">
        <f t="shared" si="5"/>
        <v>MattersburgLehrlingeFrauen</v>
      </c>
      <c r="B325">
        <v>324</v>
      </c>
      <c r="C325">
        <v>106</v>
      </c>
      <c r="D325" t="s">
        <v>147</v>
      </c>
      <c r="E325" t="s">
        <v>46</v>
      </c>
      <c r="F325" t="s">
        <v>47</v>
      </c>
      <c r="G325">
        <v>79</v>
      </c>
      <c r="H325">
        <v>75</v>
      </c>
      <c r="I325">
        <v>63</v>
      </c>
      <c r="J325">
        <v>46</v>
      </c>
      <c r="K325">
        <v>48</v>
      </c>
      <c r="L325">
        <v>54</v>
      </c>
      <c r="M325">
        <v>78</v>
      </c>
      <c r="N325">
        <v>81</v>
      </c>
      <c r="O325">
        <v>76</v>
      </c>
      <c r="P325">
        <v>67</v>
      </c>
      <c r="Q325">
        <v>56</v>
      </c>
      <c r="R325">
        <v>54</v>
      </c>
      <c r="S325">
        <v>57</v>
      </c>
      <c r="T325">
        <v>61</v>
      </c>
      <c r="U325">
        <v>61</v>
      </c>
      <c r="V325">
        <v>60</v>
      </c>
      <c r="W325">
        <v>51</v>
      </c>
      <c r="X325">
        <v>57</v>
      </c>
      <c r="Y325">
        <v>55</v>
      </c>
      <c r="Z325">
        <v>64</v>
      </c>
      <c r="AA325">
        <v>57</v>
      </c>
      <c r="AB325">
        <v>61</v>
      </c>
    </row>
    <row r="326" spans="1:28" x14ac:dyDescent="0.25">
      <c r="A326" t="str">
        <f t="shared" si="5"/>
        <v>MattersburgLehrlingeInsgesamt</v>
      </c>
      <c r="B326">
        <v>325</v>
      </c>
      <c r="C326">
        <v>106</v>
      </c>
      <c r="D326" t="s">
        <v>147</v>
      </c>
      <c r="E326" t="s">
        <v>46</v>
      </c>
      <c r="F326" t="s">
        <v>48</v>
      </c>
      <c r="G326">
        <v>351</v>
      </c>
      <c r="H326">
        <v>342</v>
      </c>
      <c r="I326">
        <v>323</v>
      </c>
      <c r="J326">
        <v>319</v>
      </c>
      <c r="K326">
        <v>313</v>
      </c>
      <c r="L326">
        <v>346</v>
      </c>
      <c r="M326">
        <v>361</v>
      </c>
      <c r="N326">
        <v>353</v>
      </c>
      <c r="O326">
        <v>311</v>
      </c>
      <c r="P326">
        <v>305</v>
      </c>
      <c r="Q326">
        <v>301</v>
      </c>
      <c r="R326">
        <v>300</v>
      </c>
      <c r="S326">
        <v>306</v>
      </c>
      <c r="T326">
        <v>310</v>
      </c>
      <c r="U326">
        <v>302</v>
      </c>
      <c r="V326">
        <v>289</v>
      </c>
      <c r="W326">
        <v>248</v>
      </c>
      <c r="X326">
        <v>293</v>
      </c>
      <c r="Y326">
        <v>288</v>
      </c>
      <c r="Z326">
        <v>284</v>
      </c>
      <c r="AA326">
        <v>284</v>
      </c>
      <c r="AB326">
        <v>283</v>
      </c>
    </row>
    <row r="327" spans="1:28" x14ac:dyDescent="0.25">
      <c r="A327" t="str">
        <f t="shared" si="5"/>
        <v>MattersburgLehrlingeMänner</v>
      </c>
      <c r="B327">
        <v>326</v>
      </c>
      <c r="C327">
        <v>106</v>
      </c>
      <c r="D327" t="s">
        <v>147</v>
      </c>
      <c r="E327" t="s">
        <v>46</v>
      </c>
      <c r="F327" t="s">
        <v>49</v>
      </c>
      <c r="G327">
        <v>272</v>
      </c>
      <c r="H327">
        <v>267</v>
      </c>
      <c r="I327">
        <v>260</v>
      </c>
      <c r="J327">
        <v>273</v>
      </c>
      <c r="K327">
        <v>265</v>
      </c>
      <c r="L327">
        <v>292</v>
      </c>
      <c r="M327">
        <v>283</v>
      </c>
      <c r="N327">
        <v>272</v>
      </c>
      <c r="O327">
        <v>235</v>
      </c>
      <c r="P327">
        <v>238</v>
      </c>
      <c r="Q327">
        <v>245</v>
      </c>
      <c r="R327">
        <v>246</v>
      </c>
      <c r="S327">
        <v>249</v>
      </c>
      <c r="T327">
        <v>249</v>
      </c>
      <c r="U327">
        <v>241</v>
      </c>
      <c r="V327">
        <v>229</v>
      </c>
      <c r="W327">
        <v>197</v>
      </c>
      <c r="X327">
        <v>236</v>
      </c>
      <c r="Y327">
        <v>233</v>
      </c>
      <c r="Z327">
        <v>220</v>
      </c>
      <c r="AA327">
        <v>227</v>
      </c>
      <c r="AB327">
        <v>222</v>
      </c>
    </row>
    <row r="328" spans="1:28" x14ac:dyDescent="0.25">
      <c r="A328" t="str">
        <f t="shared" si="5"/>
        <v>MattersburgNeugründungenInsgesamt</v>
      </c>
      <c r="B328">
        <v>327</v>
      </c>
      <c r="C328">
        <v>106</v>
      </c>
      <c r="D328" t="s">
        <v>147</v>
      </c>
      <c r="E328" t="s">
        <v>41</v>
      </c>
      <c r="F328" t="s">
        <v>48</v>
      </c>
      <c r="G328">
        <v>130</v>
      </c>
      <c r="H328">
        <v>145.72215957146901</v>
      </c>
      <c r="I328">
        <v>155.70976744186001</v>
      </c>
      <c r="J328">
        <v>162.43205574912901</v>
      </c>
      <c r="K328">
        <v>134.12453531598501</v>
      </c>
      <c r="L328">
        <v>143.65177757520499</v>
      </c>
      <c r="M328">
        <v>230.50273224043701</v>
      </c>
      <c r="N328">
        <v>188.26147426981899</v>
      </c>
      <c r="O328">
        <v>235.74458874458901</v>
      </c>
      <c r="P328">
        <v>215.48919226393599</v>
      </c>
      <c r="Q328">
        <v>217.62035448827899</v>
      </c>
      <c r="R328">
        <v>224.25910931174101</v>
      </c>
      <c r="S328">
        <v>214.362507058159</v>
      </c>
      <c r="T328">
        <v>183</v>
      </c>
      <c r="U328">
        <v>223.34028484231899</v>
      </c>
      <c r="V328">
        <v>207</v>
      </c>
      <c r="W328">
        <v>198</v>
      </c>
      <c r="X328">
        <v>191</v>
      </c>
      <c r="Y328">
        <v>173</v>
      </c>
      <c r="Z328">
        <v>197</v>
      </c>
      <c r="AA328">
        <v>177</v>
      </c>
      <c r="AB328">
        <v>186</v>
      </c>
    </row>
    <row r="329" spans="1:28" x14ac:dyDescent="0.25">
      <c r="A329" t="str">
        <f t="shared" si="5"/>
        <v>MattersburgPendler (Auspendler/-innen)Insgesamt</v>
      </c>
      <c r="B329">
        <v>328</v>
      </c>
      <c r="C329">
        <v>106</v>
      </c>
      <c r="D329" t="s">
        <v>147</v>
      </c>
      <c r="E329" t="s">
        <v>459</v>
      </c>
      <c r="F329" t="s">
        <v>48</v>
      </c>
      <c r="G329">
        <v>14107</v>
      </c>
      <c r="H329">
        <v>14335</v>
      </c>
      <c r="I329">
        <v>14385</v>
      </c>
      <c r="J329">
        <v>14347</v>
      </c>
      <c r="K329">
        <v>14243</v>
      </c>
      <c r="L329">
        <v>14314</v>
      </c>
      <c r="M329">
        <v>14398</v>
      </c>
      <c r="N329">
        <v>14690</v>
      </c>
      <c r="O329">
        <v>14891</v>
      </c>
      <c r="P329">
        <v>15072</v>
      </c>
      <c r="Q329">
        <v>15156</v>
      </c>
      <c r="R329">
        <v>15038</v>
      </c>
      <c r="S329">
        <v>15419</v>
      </c>
    </row>
    <row r="330" spans="1:28" x14ac:dyDescent="0.25">
      <c r="A330" t="str">
        <f t="shared" si="5"/>
        <v>MattersburgPendler ins AuslandInsgesamt</v>
      </c>
      <c r="B330">
        <v>329</v>
      </c>
      <c r="C330">
        <v>106</v>
      </c>
      <c r="D330" t="s">
        <v>147</v>
      </c>
      <c r="E330" t="s">
        <v>304</v>
      </c>
      <c r="F330" t="s">
        <v>48</v>
      </c>
      <c r="G330">
        <v>3</v>
      </c>
      <c r="H330">
        <v>19</v>
      </c>
      <c r="I330">
        <v>100</v>
      </c>
      <c r="J330">
        <v>12</v>
      </c>
      <c r="K330">
        <v>11</v>
      </c>
      <c r="L330">
        <v>44</v>
      </c>
      <c r="M330">
        <v>43</v>
      </c>
      <c r="N330">
        <v>49</v>
      </c>
      <c r="O330">
        <v>42</v>
      </c>
      <c r="P330">
        <v>43</v>
      </c>
      <c r="Q330">
        <v>37</v>
      </c>
      <c r="R330">
        <v>20</v>
      </c>
      <c r="S330">
        <v>45</v>
      </c>
    </row>
    <row r="331" spans="1:28" x14ac:dyDescent="0.25">
      <c r="A331" t="str">
        <f t="shared" si="5"/>
        <v>MattersburgPendler zw. BundesländernInsgesamt</v>
      </c>
      <c r="B331">
        <v>330</v>
      </c>
      <c r="C331">
        <v>106</v>
      </c>
      <c r="D331" t="s">
        <v>147</v>
      </c>
      <c r="E331" t="s">
        <v>433</v>
      </c>
      <c r="F331" t="s">
        <v>48</v>
      </c>
      <c r="G331">
        <v>7400</v>
      </c>
      <c r="H331">
        <v>7545</v>
      </c>
      <c r="I331">
        <v>7446</v>
      </c>
      <c r="J331">
        <v>7602</v>
      </c>
      <c r="K331">
        <v>7498</v>
      </c>
      <c r="L331">
        <v>7544</v>
      </c>
      <c r="M331">
        <v>7544</v>
      </c>
      <c r="N331">
        <v>7725</v>
      </c>
      <c r="O331">
        <v>7868</v>
      </c>
      <c r="P331">
        <v>7985</v>
      </c>
      <c r="Q331">
        <v>8073</v>
      </c>
      <c r="R331">
        <v>8117</v>
      </c>
      <c r="S331">
        <v>8400</v>
      </c>
    </row>
    <row r="332" spans="1:28" x14ac:dyDescent="0.25">
      <c r="A332" t="str">
        <f t="shared" si="5"/>
        <v>MattersburgPendler zw. Gemeinden eines Pol. BezirkesInsgesamt</v>
      </c>
      <c r="B332">
        <v>331</v>
      </c>
      <c r="C332">
        <v>106</v>
      </c>
      <c r="D332" t="s">
        <v>147</v>
      </c>
      <c r="E332" t="s">
        <v>305</v>
      </c>
      <c r="F332" t="s">
        <v>48</v>
      </c>
      <c r="G332">
        <v>3520</v>
      </c>
      <c r="H332">
        <v>3175</v>
      </c>
      <c r="I332">
        <v>3227</v>
      </c>
      <c r="J332">
        <v>3230</v>
      </c>
      <c r="K332">
        <v>3151</v>
      </c>
      <c r="L332">
        <v>3125</v>
      </c>
      <c r="M332">
        <v>3156</v>
      </c>
      <c r="N332">
        <v>3183</v>
      </c>
      <c r="O332">
        <v>3190</v>
      </c>
      <c r="P332">
        <v>3153</v>
      </c>
      <c r="Q332">
        <v>3067</v>
      </c>
      <c r="R332">
        <v>2897</v>
      </c>
      <c r="S332">
        <v>2954</v>
      </c>
    </row>
    <row r="333" spans="1:28" x14ac:dyDescent="0.25">
      <c r="A333" t="str">
        <f t="shared" si="5"/>
        <v>MattersburgPendler zw. Pol. Bez. des BundeslandesInsgesamt</v>
      </c>
      <c r="B333">
        <v>332</v>
      </c>
      <c r="C333">
        <v>106</v>
      </c>
      <c r="D333" t="s">
        <v>147</v>
      </c>
      <c r="E333" t="s">
        <v>306</v>
      </c>
      <c r="F333" t="s">
        <v>48</v>
      </c>
      <c r="G333">
        <v>3184</v>
      </c>
      <c r="H333">
        <v>3596</v>
      </c>
      <c r="I333">
        <v>3612</v>
      </c>
      <c r="J333">
        <v>3503</v>
      </c>
      <c r="K333">
        <v>3583</v>
      </c>
      <c r="L333">
        <v>3601</v>
      </c>
      <c r="M333">
        <v>3655</v>
      </c>
      <c r="N333">
        <v>3733</v>
      </c>
      <c r="O333">
        <v>3791</v>
      </c>
      <c r="P333">
        <v>3891</v>
      </c>
      <c r="Q333">
        <v>3979</v>
      </c>
      <c r="R333">
        <v>4004</v>
      </c>
      <c r="S333">
        <v>4020</v>
      </c>
    </row>
    <row r="334" spans="1:28" x14ac:dyDescent="0.25">
      <c r="A334" t="str">
        <f t="shared" si="5"/>
        <v>MattersburgPensionisteneinkommenBrutto_Schnitt</v>
      </c>
      <c r="B334">
        <v>333</v>
      </c>
      <c r="C334">
        <v>106</v>
      </c>
      <c r="D334" t="s">
        <v>147</v>
      </c>
      <c r="E334" t="s">
        <v>44</v>
      </c>
      <c r="F334" t="s">
        <v>54</v>
      </c>
      <c r="G334">
        <v>16121.8356670055</v>
      </c>
      <c r="H334">
        <v>16520.7788013356</v>
      </c>
      <c r="I334">
        <v>17223.6540526838</v>
      </c>
      <c r="J334">
        <v>17697.879194674799</v>
      </c>
      <c r="K334">
        <v>18437.858367610599</v>
      </c>
      <c r="L334">
        <v>19028.279317989902</v>
      </c>
      <c r="M334">
        <v>19558.715928593501</v>
      </c>
      <c r="N334">
        <v>20162.508722475901</v>
      </c>
      <c r="O334">
        <v>20332.8450529486</v>
      </c>
      <c r="P334">
        <v>21078.387628974899</v>
      </c>
      <c r="Q334">
        <v>21714.696787496501</v>
      </c>
      <c r="R334">
        <v>22255.8636213838</v>
      </c>
      <c r="S334">
        <v>22692.9019233287</v>
      </c>
      <c r="T334">
        <v>22931.482580943601</v>
      </c>
      <c r="U334">
        <v>23596.791742354901</v>
      </c>
      <c r="V334">
        <v>24376.062890892699</v>
      </c>
      <c r="W334">
        <v>25933.927505658699</v>
      </c>
      <c r="X334">
        <v>26648.308640725001</v>
      </c>
      <c r="Y334">
        <v>27489.038329553401</v>
      </c>
    </row>
    <row r="335" spans="1:28" x14ac:dyDescent="0.25">
      <c r="A335" t="str">
        <f t="shared" si="5"/>
        <v>MattersburgPensionisteneinkommenBruttobezüge 1000 EUR</v>
      </c>
      <c r="B335">
        <v>334</v>
      </c>
      <c r="C335">
        <v>106</v>
      </c>
      <c r="D335" t="s">
        <v>147</v>
      </c>
      <c r="E335" t="s">
        <v>44</v>
      </c>
      <c r="F335" t="s">
        <v>55</v>
      </c>
      <c r="G335">
        <v>142726.61116</v>
      </c>
      <c r="H335">
        <v>148439.19753</v>
      </c>
      <c r="I335">
        <v>156270.21322000001</v>
      </c>
      <c r="J335">
        <v>162183.36494</v>
      </c>
      <c r="K335">
        <v>171232.39066</v>
      </c>
      <c r="L335">
        <v>180235.86170000001</v>
      </c>
      <c r="M335">
        <v>190091.16011</v>
      </c>
      <c r="N335">
        <v>198701.52346</v>
      </c>
      <c r="O335">
        <v>209285.97412999999</v>
      </c>
      <c r="P335">
        <v>219404.93682999999</v>
      </c>
      <c r="Q335">
        <v>230631.79457999999</v>
      </c>
      <c r="R335">
        <v>237714.87934000001</v>
      </c>
      <c r="S335">
        <v>242700.58606999999</v>
      </c>
      <c r="T335">
        <v>247889.32670000001</v>
      </c>
      <c r="U335">
        <v>257724.15940999999</v>
      </c>
      <c r="V335">
        <v>270330.53746000002</v>
      </c>
      <c r="W335">
        <v>286440.22930000001</v>
      </c>
      <c r="X335">
        <v>299953.36206000001</v>
      </c>
      <c r="Y335">
        <v>315134.33541</v>
      </c>
    </row>
    <row r="336" spans="1:28" x14ac:dyDescent="0.25">
      <c r="A336" t="str">
        <f t="shared" si="5"/>
        <v>MattersburgPensionisteneinkommenBruttobezüge Fälle</v>
      </c>
      <c r="B336">
        <v>335</v>
      </c>
      <c r="C336">
        <v>106</v>
      </c>
      <c r="D336" t="s">
        <v>147</v>
      </c>
      <c r="E336" t="s">
        <v>44</v>
      </c>
      <c r="F336" t="s">
        <v>56</v>
      </c>
      <c r="G336">
        <v>8853</v>
      </c>
      <c r="H336">
        <v>8985</v>
      </c>
      <c r="I336">
        <v>9073</v>
      </c>
      <c r="J336">
        <v>9164</v>
      </c>
      <c r="K336">
        <v>9287</v>
      </c>
      <c r="L336">
        <v>9472</v>
      </c>
      <c r="M336">
        <v>9719</v>
      </c>
      <c r="N336">
        <v>9855</v>
      </c>
      <c r="O336">
        <v>10293</v>
      </c>
      <c r="P336">
        <v>10409</v>
      </c>
      <c r="Q336">
        <v>10621</v>
      </c>
      <c r="R336">
        <v>10681</v>
      </c>
      <c r="S336">
        <v>10695</v>
      </c>
      <c r="T336">
        <v>10810</v>
      </c>
      <c r="U336">
        <v>10922</v>
      </c>
      <c r="V336">
        <v>11090</v>
      </c>
      <c r="W336">
        <v>11045</v>
      </c>
      <c r="X336">
        <v>11256</v>
      </c>
      <c r="Y336">
        <v>11464</v>
      </c>
    </row>
    <row r="337" spans="1:47" x14ac:dyDescent="0.25">
      <c r="A337" t="str">
        <f t="shared" si="5"/>
        <v>MattersburgPensionisteneinkommenLohnsteuer 1000 EUR</v>
      </c>
      <c r="B337">
        <v>336</v>
      </c>
      <c r="C337">
        <v>106</v>
      </c>
      <c r="D337" t="s">
        <v>147</v>
      </c>
      <c r="E337" t="s">
        <v>44</v>
      </c>
      <c r="F337" t="s">
        <v>57</v>
      </c>
      <c r="G337">
        <v>16311.60082</v>
      </c>
      <c r="H337">
        <v>15520.826849999999</v>
      </c>
      <c r="I337">
        <v>17205.218239999998</v>
      </c>
      <c r="J337">
        <v>18652.373390000001</v>
      </c>
      <c r="K337">
        <v>20598.925889999999</v>
      </c>
      <c r="L337">
        <v>19608.425770000002</v>
      </c>
      <c r="M337">
        <v>21582.711899999998</v>
      </c>
      <c r="N337">
        <v>23597.9483</v>
      </c>
      <c r="O337">
        <v>26029.731820000001</v>
      </c>
      <c r="P337">
        <v>28120.42137</v>
      </c>
      <c r="Q337">
        <v>30711.303</v>
      </c>
      <c r="R337">
        <v>32756.46701</v>
      </c>
      <c r="S337">
        <v>27897.094249999998</v>
      </c>
      <c r="T337">
        <v>28890.425289999999</v>
      </c>
      <c r="U337">
        <v>30997.64113</v>
      </c>
      <c r="V337">
        <v>33820.32116</v>
      </c>
      <c r="W337">
        <v>34049.614730000001</v>
      </c>
      <c r="X337">
        <v>36826.42841</v>
      </c>
      <c r="Y337">
        <v>37925.341619999999</v>
      </c>
    </row>
    <row r="338" spans="1:47" x14ac:dyDescent="0.25">
      <c r="A338" t="str">
        <f t="shared" si="5"/>
        <v>MattersburgPensionisteneinkommenLohnsteuer Fälle</v>
      </c>
      <c r="B338">
        <v>337</v>
      </c>
      <c r="C338">
        <v>106</v>
      </c>
      <c r="D338" t="s">
        <v>147</v>
      </c>
      <c r="E338" t="s">
        <v>44</v>
      </c>
      <c r="F338" t="s">
        <v>58</v>
      </c>
      <c r="G338">
        <v>4993</v>
      </c>
      <c r="H338">
        <v>4862</v>
      </c>
      <c r="I338">
        <v>5098</v>
      </c>
      <c r="J338">
        <v>5570</v>
      </c>
      <c r="K338">
        <v>5725</v>
      </c>
      <c r="L338">
        <v>5625</v>
      </c>
      <c r="M338">
        <v>5898</v>
      </c>
      <c r="N338">
        <v>6140</v>
      </c>
      <c r="O338">
        <v>6483</v>
      </c>
      <c r="P338">
        <v>6720</v>
      </c>
      <c r="Q338">
        <v>7075</v>
      </c>
      <c r="R338">
        <v>7244</v>
      </c>
      <c r="S338">
        <v>7331</v>
      </c>
      <c r="T338">
        <v>7505</v>
      </c>
      <c r="U338">
        <v>7723</v>
      </c>
      <c r="V338">
        <v>8076</v>
      </c>
      <c r="W338">
        <v>8558</v>
      </c>
      <c r="X338">
        <v>8947</v>
      </c>
      <c r="Y338">
        <v>9272</v>
      </c>
    </row>
    <row r="339" spans="1:47" x14ac:dyDescent="0.25">
      <c r="A339" t="str">
        <f t="shared" si="5"/>
        <v>MattersburgPensionisteneinkommenNetto_Schnitt</v>
      </c>
      <c r="B339">
        <v>338</v>
      </c>
      <c r="C339">
        <v>106</v>
      </c>
      <c r="D339" t="s">
        <v>147</v>
      </c>
      <c r="E339" t="s">
        <v>44</v>
      </c>
      <c r="F339" t="s">
        <v>59</v>
      </c>
      <c r="G339">
        <v>13501.5065040099</v>
      </c>
      <c r="H339">
        <v>13915.479291040599</v>
      </c>
      <c r="I339">
        <v>14409.0609820346</v>
      </c>
      <c r="J339">
        <v>14717.299636621599</v>
      </c>
      <c r="K339">
        <v>15221.2194734575</v>
      </c>
      <c r="L339">
        <v>15920.1146748311</v>
      </c>
      <c r="M339">
        <v>16270.636300030899</v>
      </c>
      <c r="N339">
        <v>16671.985351598199</v>
      </c>
      <c r="O339">
        <v>16701.121237734402</v>
      </c>
      <c r="P339">
        <v>17231.528279373601</v>
      </c>
      <c r="Q339">
        <v>17646.712593917699</v>
      </c>
      <c r="R339">
        <v>17985.514469619</v>
      </c>
      <c r="S339">
        <v>18857.1170107527</v>
      </c>
      <c r="T339">
        <v>19020.7770906568</v>
      </c>
      <c r="U339">
        <v>19479.610040285701</v>
      </c>
      <c r="V339">
        <v>20008.184638413</v>
      </c>
      <c r="W339">
        <v>21457.1345875962</v>
      </c>
      <c r="X339">
        <v>21949.708201847901</v>
      </c>
      <c r="Y339">
        <v>22715.386523900899</v>
      </c>
    </row>
    <row r="340" spans="1:47" x14ac:dyDescent="0.25">
      <c r="A340" t="str">
        <f t="shared" si="5"/>
        <v>MattersburgPensionisteneinkommenNettobezüge 1000 EUR</v>
      </c>
      <c r="B340">
        <v>339</v>
      </c>
      <c r="C340">
        <v>106</v>
      </c>
      <c r="D340" t="s">
        <v>147</v>
      </c>
      <c r="E340" t="s">
        <v>44</v>
      </c>
      <c r="F340" t="s">
        <v>60</v>
      </c>
      <c r="G340">
        <v>119528.83708</v>
      </c>
      <c r="H340">
        <v>125030.58143000001</v>
      </c>
      <c r="I340">
        <v>130733.41029</v>
      </c>
      <c r="J340">
        <v>134869.33387</v>
      </c>
      <c r="K340">
        <v>141359.46525000001</v>
      </c>
      <c r="L340">
        <v>150795.32620000001</v>
      </c>
      <c r="M340">
        <v>158134.31419999999</v>
      </c>
      <c r="N340">
        <v>164302.41563999999</v>
      </c>
      <c r="O340">
        <v>171904.6409</v>
      </c>
      <c r="P340">
        <v>179362.97786000001</v>
      </c>
      <c r="Q340">
        <v>187425.73446000001</v>
      </c>
      <c r="R340">
        <v>192103.28005</v>
      </c>
      <c r="S340">
        <v>201676.86642999999</v>
      </c>
      <c r="T340">
        <v>205614.60034999999</v>
      </c>
      <c r="U340">
        <v>212756.30085999999</v>
      </c>
      <c r="V340">
        <v>221890.76764000001</v>
      </c>
      <c r="W340">
        <v>236994.05152000001</v>
      </c>
      <c r="X340">
        <v>247065.91552000001</v>
      </c>
      <c r="Y340">
        <v>260409.19111000001</v>
      </c>
    </row>
    <row r="341" spans="1:47" x14ac:dyDescent="0.25">
      <c r="A341" t="str">
        <f t="shared" si="5"/>
        <v>MattersburgPensionisteneinkommenSV-Beiträge 1000 EUR</v>
      </c>
      <c r="B341">
        <v>340</v>
      </c>
      <c r="C341">
        <v>106</v>
      </c>
      <c r="D341" t="s">
        <v>147</v>
      </c>
      <c r="E341" t="s">
        <v>44</v>
      </c>
      <c r="F341" t="s">
        <v>61</v>
      </c>
      <c r="G341">
        <v>6886.1732599999996</v>
      </c>
      <c r="H341">
        <v>7887.7892499999998</v>
      </c>
      <c r="I341">
        <v>8331.5846899999997</v>
      </c>
      <c r="J341">
        <v>8661.6576800000003</v>
      </c>
      <c r="K341">
        <v>9273.9995199999994</v>
      </c>
      <c r="L341">
        <v>9832.1097300000001</v>
      </c>
      <c r="M341">
        <v>10374.13401</v>
      </c>
      <c r="N341">
        <v>10801.159519999999</v>
      </c>
      <c r="O341">
        <v>11351.601409999999</v>
      </c>
      <c r="P341">
        <v>11921.5376</v>
      </c>
      <c r="Q341">
        <v>12494.75712</v>
      </c>
      <c r="R341">
        <v>12855.13228</v>
      </c>
      <c r="S341">
        <v>13126.625389999999</v>
      </c>
      <c r="T341">
        <v>13384.30106</v>
      </c>
      <c r="U341">
        <v>13970.217420000001</v>
      </c>
      <c r="V341">
        <v>14619.44866</v>
      </c>
      <c r="W341">
        <v>15396.563050000001</v>
      </c>
      <c r="X341">
        <v>16061.01813</v>
      </c>
      <c r="Y341">
        <v>16799.802680000001</v>
      </c>
    </row>
    <row r="342" spans="1:47" x14ac:dyDescent="0.25">
      <c r="A342" t="str">
        <f t="shared" si="5"/>
        <v>MattersburgPensionisteneinkommenSV-Beiträge Fälle</v>
      </c>
      <c r="B342">
        <v>341</v>
      </c>
      <c r="C342">
        <v>106</v>
      </c>
      <c r="D342" t="s">
        <v>147</v>
      </c>
      <c r="E342" t="s">
        <v>44</v>
      </c>
      <c r="F342" t="s">
        <v>62</v>
      </c>
      <c r="G342">
        <v>8673</v>
      </c>
      <c r="H342">
        <v>8786</v>
      </c>
      <c r="I342">
        <v>8851</v>
      </c>
      <c r="J342">
        <v>8948</v>
      </c>
      <c r="K342">
        <v>9062</v>
      </c>
      <c r="L342">
        <v>9252</v>
      </c>
      <c r="M342">
        <v>9480</v>
      </c>
      <c r="N342">
        <v>9608</v>
      </c>
      <c r="O342">
        <v>9775</v>
      </c>
      <c r="P342">
        <v>9880</v>
      </c>
      <c r="Q342">
        <v>10091</v>
      </c>
      <c r="R342">
        <v>10153</v>
      </c>
      <c r="S342">
        <v>10144</v>
      </c>
      <c r="T342">
        <v>10273</v>
      </c>
      <c r="U342">
        <v>10422</v>
      </c>
      <c r="V342">
        <v>10587</v>
      </c>
      <c r="W342">
        <v>10710</v>
      </c>
      <c r="X342">
        <v>10948</v>
      </c>
      <c r="Y342">
        <v>11154</v>
      </c>
    </row>
    <row r="343" spans="1:47" x14ac:dyDescent="0.25">
      <c r="A343" t="str">
        <f t="shared" si="5"/>
        <v>MattersburgUnselbstständig BeschäftigteFrauen</v>
      </c>
      <c r="B343">
        <v>342</v>
      </c>
      <c r="C343">
        <v>106</v>
      </c>
      <c r="D343" t="s">
        <v>147</v>
      </c>
      <c r="E343" t="s">
        <v>38</v>
      </c>
      <c r="F343" t="s">
        <v>47</v>
      </c>
      <c r="G343">
        <v>3132</v>
      </c>
      <c r="H343">
        <v>3147</v>
      </c>
      <c r="I343">
        <v>3031</v>
      </c>
      <c r="J343">
        <v>3157</v>
      </c>
      <c r="K343">
        <v>2994</v>
      </c>
      <c r="L343">
        <v>3156</v>
      </c>
      <c r="M343">
        <v>3021</v>
      </c>
      <c r="N343">
        <v>3245</v>
      </c>
      <c r="O343">
        <v>6832</v>
      </c>
      <c r="P343">
        <v>7124</v>
      </c>
      <c r="Q343">
        <v>6926</v>
      </c>
      <c r="R343">
        <v>7194</v>
      </c>
      <c r="S343">
        <v>6966</v>
      </c>
      <c r="T343">
        <v>7260</v>
      </c>
      <c r="U343">
        <v>7166</v>
      </c>
      <c r="V343">
        <v>7391</v>
      </c>
      <c r="W343">
        <v>7253</v>
      </c>
      <c r="X343">
        <v>7401</v>
      </c>
      <c r="Y343">
        <v>7165</v>
      </c>
      <c r="Z343">
        <v>7509</v>
      </c>
      <c r="AA343">
        <v>7277</v>
      </c>
      <c r="AB343">
        <v>7521</v>
      </c>
      <c r="AC343">
        <v>7318</v>
      </c>
      <c r="AD343">
        <v>7597</v>
      </c>
      <c r="AE343">
        <v>7543</v>
      </c>
      <c r="AF343">
        <v>7898</v>
      </c>
      <c r="AG343">
        <v>7702</v>
      </c>
      <c r="AH343">
        <v>7927</v>
      </c>
      <c r="AI343">
        <v>7799</v>
      </c>
      <c r="AJ343">
        <v>8167</v>
      </c>
      <c r="AK343">
        <v>8019</v>
      </c>
      <c r="AL343">
        <v>8244</v>
      </c>
      <c r="AM343">
        <v>8015</v>
      </c>
      <c r="AN343">
        <v>8158</v>
      </c>
      <c r="AO343">
        <v>7974</v>
      </c>
      <c r="AP343">
        <v>8282</v>
      </c>
      <c r="AQ343">
        <v>8030</v>
      </c>
      <c r="AR343">
        <v>8212</v>
      </c>
      <c r="AS343">
        <v>8038</v>
      </c>
      <c r="AT343">
        <v>8243</v>
      </c>
      <c r="AU343">
        <v>8074</v>
      </c>
    </row>
    <row r="344" spans="1:47" x14ac:dyDescent="0.25">
      <c r="A344" t="str">
        <f t="shared" si="5"/>
        <v>MattersburgUnselbstständig BeschäftigteInsgesamt</v>
      </c>
      <c r="B344">
        <v>343</v>
      </c>
      <c r="C344">
        <v>106</v>
      </c>
      <c r="D344" t="s">
        <v>147</v>
      </c>
      <c r="E344" t="s">
        <v>38</v>
      </c>
      <c r="F344" t="s">
        <v>48</v>
      </c>
      <c r="G344">
        <v>7459</v>
      </c>
      <c r="H344">
        <v>8292</v>
      </c>
      <c r="I344">
        <v>7347</v>
      </c>
      <c r="J344">
        <v>8249</v>
      </c>
      <c r="K344">
        <v>7254</v>
      </c>
      <c r="L344">
        <v>8292</v>
      </c>
      <c r="M344">
        <v>7475</v>
      </c>
      <c r="N344">
        <v>8463</v>
      </c>
      <c r="O344">
        <v>14989</v>
      </c>
      <c r="P344">
        <v>16051</v>
      </c>
      <c r="Q344">
        <v>14981</v>
      </c>
      <c r="R344">
        <v>15946</v>
      </c>
      <c r="S344">
        <v>14883</v>
      </c>
      <c r="T344">
        <v>15942</v>
      </c>
      <c r="U344">
        <v>15184</v>
      </c>
      <c r="V344">
        <v>16113</v>
      </c>
      <c r="W344">
        <v>15295</v>
      </c>
      <c r="X344">
        <v>16130</v>
      </c>
      <c r="Y344">
        <v>15098</v>
      </c>
      <c r="Z344">
        <v>16368</v>
      </c>
      <c r="AA344">
        <v>15371</v>
      </c>
      <c r="AB344">
        <v>16265</v>
      </c>
      <c r="AC344">
        <v>15324</v>
      </c>
      <c r="AD344">
        <v>16364</v>
      </c>
      <c r="AE344">
        <v>15796</v>
      </c>
      <c r="AF344">
        <v>16893</v>
      </c>
      <c r="AG344">
        <v>16060</v>
      </c>
      <c r="AH344">
        <v>17083</v>
      </c>
      <c r="AI344">
        <v>16379</v>
      </c>
      <c r="AJ344">
        <v>17425</v>
      </c>
      <c r="AK344">
        <v>16667</v>
      </c>
      <c r="AL344">
        <v>17495</v>
      </c>
      <c r="AM344">
        <v>16673</v>
      </c>
      <c r="AN344">
        <v>17252</v>
      </c>
      <c r="AO344">
        <v>16569</v>
      </c>
      <c r="AP344">
        <v>17489</v>
      </c>
      <c r="AQ344">
        <v>16664</v>
      </c>
      <c r="AR344">
        <v>17275</v>
      </c>
      <c r="AS344">
        <v>16567</v>
      </c>
      <c r="AT344">
        <v>17198</v>
      </c>
      <c r="AU344">
        <v>16485</v>
      </c>
    </row>
    <row r="345" spans="1:47" x14ac:dyDescent="0.25">
      <c r="A345" t="str">
        <f t="shared" si="5"/>
        <v>MattersburgUnselbstständig BeschäftigteMänner</v>
      </c>
      <c r="B345">
        <v>344</v>
      </c>
      <c r="C345">
        <v>106</v>
      </c>
      <c r="D345" t="s">
        <v>147</v>
      </c>
      <c r="E345" t="s">
        <v>38</v>
      </c>
      <c r="F345" t="s">
        <v>49</v>
      </c>
      <c r="G345">
        <v>4327</v>
      </c>
      <c r="H345">
        <v>5145</v>
      </c>
      <c r="I345">
        <v>4316</v>
      </c>
      <c r="J345">
        <v>5092</v>
      </c>
      <c r="K345">
        <v>4260</v>
      </c>
      <c r="L345">
        <v>5136</v>
      </c>
      <c r="M345">
        <v>4454</v>
      </c>
      <c r="N345">
        <v>5218</v>
      </c>
      <c r="O345">
        <v>8157</v>
      </c>
      <c r="P345">
        <v>8927</v>
      </c>
      <c r="Q345">
        <v>8055</v>
      </c>
      <c r="R345">
        <v>8752</v>
      </c>
      <c r="S345">
        <v>7917</v>
      </c>
      <c r="T345">
        <v>8682</v>
      </c>
      <c r="U345">
        <v>8018</v>
      </c>
      <c r="V345">
        <v>8722</v>
      </c>
      <c r="W345">
        <v>8042</v>
      </c>
      <c r="X345">
        <v>8729</v>
      </c>
      <c r="Y345">
        <v>7933</v>
      </c>
      <c r="Z345">
        <v>8859</v>
      </c>
      <c r="AA345">
        <v>8094</v>
      </c>
      <c r="AB345">
        <v>8744</v>
      </c>
      <c r="AC345">
        <v>8006</v>
      </c>
      <c r="AD345">
        <v>8767</v>
      </c>
      <c r="AE345">
        <v>8253</v>
      </c>
      <c r="AF345">
        <v>8995</v>
      </c>
      <c r="AG345">
        <v>8358</v>
      </c>
      <c r="AH345">
        <v>9156</v>
      </c>
      <c r="AI345">
        <v>8580</v>
      </c>
      <c r="AJ345">
        <v>9258</v>
      </c>
      <c r="AK345">
        <v>8648</v>
      </c>
      <c r="AL345">
        <v>9251</v>
      </c>
      <c r="AM345">
        <v>8658</v>
      </c>
      <c r="AN345">
        <v>9094</v>
      </c>
      <c r="AO345">
        <v>8595</v>
      </c>
      <c r="AP345">
        <v>9207</v>
      </c>
      <c r="AQ345">
        <v>8634</v>
      </c>
      <c r="AR345">
        <v>9063</v>
      </c>
      <c r="AS345">
        <v>8529</v>
      </c>
      <c r="AT345">
        <v>8955</v>
      </c>
      <c r="AU345">
        <v>8411</v>
      </c>
    </row>
    <row r="346" spans="1:47" x14ac:dyDescent="0.25">
      <c r="A346" t="str">
        <f t="shared" si="5"/>
        <v>MattersburgUnselbstständig Beschäftigte GW mgfInsgesamt</v>
      </c>
      <c r="B346">
        <v>345</v>
      </c>
      <c r="C346">
        <v>106</v>
      </c>
      <c r="D346" t="s">
        <v>147</v>
      </c>
      <c r="E346" t="s">
        <v>450</v>
      </c>
      <c r="F346" t="s">
        <v>48</v>
      </c>
      <c r="G346">
        <v>9178.6550963869995</v>
      </c>
      <c r="H346">
        <v>8487.1653000179995</v>
      </c>
      <c r="I346">
        <v>9498.5489022210004</v>
      </c>
      <c r="J346">
        <v>8529.1144336670004</v>
      </c>
      <c r="K346">
        <v>9350.4498213089992</v>
      </c>
      <c r="L346">
        <v>8337.3062137689994</v>
      </c>
      <c r="M346">
        <v>8949.2622271750006</v>
      </c>
      <c r="N346">
        <v>8251.0707444489999</v>
      </c>
      <c r="O346">
        <v>9038.1639025639997</v>
      </c>
      <c r="P346">
        <v>8357.1456510410007</v>
      </c>
      <c r="Q346">
        <v>8813.5863652989992</v>
      </c>
      <c r="R346">
        <v>7910.100723171</v>
      </c>
      <c r="S346">
        <v>8662.1109127590007</v>
      </c>
      <c r="T346">
        <v>8116.2288424369999</v>
      </c>
    </row>
    <row r="347" spans="1:47" x14ac:dyDescent="0.25">
      <c r="A347" t="str">
        <f t="shared" si="5"/>
        <v>MattersburgUnselbstständig Beschäftigte GW ogfInsgesamt</v>
      </c>
      <c r="B347">
        <v>346</v>
      </c>
      <c r="C347">
        <v>106</v>
      </c>
      <c r="D347" t="s">
        <v>147</v>
      </c>
      <c r="E347" t="s">
        <v>449</v>
      </c>
      <c r="F347" t="s">
        <v>48</v>
      </c>
      <c r="G347">
        <v>8350.2267706210005</v>
      </c>
      <c r="H347">
        <v>7799.1415139259998</v>
      </c>
      <c r="I347">
        <v>8781.1320474559998</v>
      </c>
      <c r="J347">
        <v>7877.0315796049999</v>
      </c>
      <c r="K347">
        <v>8592.0405094100006</v>
      </c>
      <c r="L347">
        <v>7712.5473110590001</v>
      </c>
      <c r="M347">
        <v>8330.8911230449994</v>
      </c>
      <c r="N347">
        <v>7657.5490387669997</v>
      </c>
      <c r="O347">
        <v>8372.0693253739992</v>
      </c>
      <c r="P347">
        <v>7754.0048247129998</v>
      </c>
      <c r="Q347">
        <v>8120.0087802159996</v>
      </c>
      <c r="R347">
        <v>7287.1338404070002</v>
      </c>
      <c r="S347">
        <v>7992.6292152630003</v>
      </c>
      <c r="T347">
        <v>7488.5300036030003</v>
      </c>
    </row>
    <row r="348" spans="1:47" x14ac:dyDescent="0.25">
      <c r="A348" t="str">
        <f t="shared" si="5"/>
        <v>MattersburgUnternehmenInsgesamt</v>
      </c>
      <c r="B348">
        <v>347</v>
      </c>
      <c r="C348">
        <v>106</v>
      </c>
      <c r="D348" t="s">
        <v>147</v>
      </c>
      <c r="E348" t="s">
        <v>475</v>
      </c>
      <c r="F348" t="s">
        <v>48</v>
      </c>
      <c r="G348">
        <v>2742</v>
      </c>
      <c r="H348">
        <v>2751</v>
      </c>
      <c r="I348">
        <v>2925</v>
      </c>
    </row>
    <row r="349" spans="1:47" x14ac:dyDescent="0.25">
      <c r="A349" t="str">
        <f t="shared" si="5"/>
        <v>MattersburgWohnbevölkerungInsgesamt</v>
      </c>
      <c r="B349">
        <v>348</v>
      </c>
      <c r="C349">
        <v>106</v>
      </c>
      <c r="D349" t="s">
        <v>147</v>
      </c>
      <c r="E349" t="s">
        <v>42</v>
      </c>
      <c r="F349" t="s">
        <v>48</v>
      </c>
      <c r="G349">
        <v>37379</v>
      </c>
      <c r="H349">
        <v>37410</v>
      </c>
      <c r="I349">
        <v>37587</v>
      </c>
      <c r="J349">
        <v>37869</v>
      </c>
      <c r="K349">
        <v>38100</v>
      </c>
      <c r="L349">
        <v>38308</v>
      </c>
      <c r="M349">
        <v>38437</v>
      </c>
      <c r="N349">
        <v>38695</v>
      </c>
      <c r="O349">
        <v>38888</v>
      </c>
      <c r="P349">
        <v>39043</v>
      </c>
      <c r="Q349">
        <v>39119</v>
      </c>
      <c r="R349">
        <v>39195</v>
      </c>
      <c r="S349">
        <v>39134</v>
      </c>
      <c r="T349">
        <v>39364</v>
      </c>
      <c r="U349">
        <v>39599</v>
      </c>
      <c r="V349">
        <v>39804</v>
      </c>
      <c r="W349">
        <v>39893</v>
      </c>
      <c r="X349">
        <v>39925</v>
      </c>
      <c r="Y349">
        <v>40042</v>
      </c>
      <c r="Z349">
        <v>40316</v>
      </c>
      <c r="AA349">
        <v>40593</v>
      </c>
      <c r="AB349">
        <v>40851</v>
      </c>
    </row>
    <row r="350" spans="1:47" x14ac:dyDescent="0.25">
      <c r="A350" t="str">
        <f t="shared" si="5"/>
        <v>Neusiedl am SeeArbeitnehmereinkommenBrutto_Schnitt</v>
      </c>
      <c r="B350">
        <v>349</v>
      </c>
      <c r="C350">
        <v>107</v>
      </c>
      <c r="D350" t="s">
        <v>148</v>
      </c>
      <c r="E350" t="s">
        <v>43</v>
      </c>
      <c r="F350" t="s">
        <v>54</v>
      </c>
      <c r="G350">
        <v>24616.107887262599</v>
      </c>
      <c r="H350">
        <v>25508.291456950799</v>
      </c>
      <c r="I350">
        <v>26054.727429378501</v>
      </c>
      <c r="J350">
        <v>26823.803247814802</v>
      </c>
      <c r="K350">
        <v>28056.344152074598</v>
      </c>
      <c r="L350">
        <v>28523.569596872399</v>
      </c>
      <c r="M350">
        <v>29153.384645997401</v>
      </c>
      <c r="N350">
        <v>29524.7919300906</v>
      </c>
      <c r="O350">
        <v>30728.045565687898</v>
      </c>
      <c r="P350">
        <v>31508.9514927895</v>
      </c>
      <c r="Q350">
        <v>32176.538410267902</v>
      </c>
      <c r="R350">
        <v>32969.866406706897</v>
      </c>
      <c r="S350">
        <v>33688.380996569897</v>
      </c>
      <c r="T350">
        <v>34324.246530826596</v>
      </c>
      <c r="U350">
        <v>35295.49201509</v>
      </c>
      <c r="V350">
        <v>36660.3726102418</v>
      </c>
      <c r="W350">
        <v>37296.990708932302</v>
      </c>
      <c r="X350">
        <v>37900.390167595797</v>
      </c>
      <c r="Y350">
        <v>39932.014237145297</v>
      </c>
    </row>
    <row r="351" spans="1:47" x14ac:dyDescent="0.25">
      <c r="A351" t="str">
        <f t="shared" si="5"/>
        <v>Neusiedl am SeeArbeitnehmereinkommenBruttobezüge 1000 EUR</v>
      </c>
      <c r="B351">
        <v>350</v>
      </c>
      <c r="C351">
        <v>107</v>
      </c>
      <c r="D351" t="s">
        <v>148</v>
      </c>
      <c r="E351" t="s">
        <v>43</v>
      </c>
      <c r="F351" t="s">
        <v>55</v>
      </c>
      <c r="G351">
        <v>565087.37265999999</v>
      </c>
      <c r="H351">
        <v>595797.16356000002</v>
      </c>
      <c r="I351">
        <v>627189.39867999998</v>
      </c>
      <c r="J351">
        <v>662869.82585999998</v>
      </c>
      <c r="K351">
        <v>706599.02746999997</v>
      </c>
      <c r="L351">
        <v>725953.36980999995</v>
      </c>
      <c r="M351">
        <v>762594.23557000002</v>
      </c>
      <c r="N351">
        <v>778775.43674000003</v>
      </c>
      <c r="O351">
        <v>812080.78821000003</v>
      </c>
      <c r="P351">
        <v>839020.36034999997</v>
      </c>
      <c r="Q351">
        <v>863650.46747000003</v>
      </c>
      <c r="R351">
        <v>890746.88071000006</v>
      </c>
      <c r="S351">
        <v>913393.07395999995</v>
      </c>
      <c r="T351">
        <v>947555.14972999995</v>
      </c>
      <c r="U351">
        <v>991732.73464000004</v>
      </c>
      <c r="V351">
        <v>1030889.6777999999</v>
      </c>
      <c r="W351">
        <v>1030105.58639</v>
      </c>
      <c r="X351">
        <v>1060604.5184500001</v>
      </c>
      <c r="Y351">
        <v>1136944.3093600001</v>
      </c>
    </row>
    <row r="352" spans="1:47" x14ac:dyDescent="0.25">
      <c r="A352" t="str">
        <f t="shared" si="5"/>
        <v>Neusiedl am SeeArbeitnehmereinkommenBruttobezüge Fälle</v>
      </c>
      <c r="B352">
        <v>351</v>
      </c>
      <c r="C352">
        <v>107</v>
      </c>
      <c r="D352" t="s">
        <v>148</v>
      </c>
      <c r="E352" t="s">
        <v>43</v>
      </c>
      <c r="F352" t="s">
        <v>56</v>
      </c>
      <c r="G352">
        <v>22956</v>
      </c>
      <c r="H352">
        <v>23357</v>
      </c>
      <c r="I352">
        <v>24072</v>
      </c>
      <c r="J352">
        <v>24712</v>
      </c>
      <c r="K352">
        <v>25185</v>
      </c>
      <c r="L352">
        <v>25451</v>
      </c>
      <c r="M352">
        <v>26158</v>
      </c>
      <c r="N352">
        <v>26377</v>
      </c>
      <c r="O352">
        <v>26428</v>
      </c>
      <c r="P352">
        <v>26628</v>
      </c>
      <c r="Q352">
        <v>26841</v>
      </c>
      <c r="R352">
        <v>27017</v>
      </c>
      <c r="S352">
        <v>27113</v>
      </c>
      <c r="T352">
        <v>27606</v>
      </c>
      <c r="U352">
        <v>28098</v>
      </c>
      <c r="V352">
        <v>28120</v>
      </c>
      <c r="W352">
        <v>27619</v>
      </c>
      <c r="X352">
        <v>27984</v>
      </c>
      <c r="Y352">
        <v>28472</v>
      </c>
    </row>
    <row r="353" spans="1:47" x14ac:dyDescent="0.25">
      <c r="A353" t="str">
        <f t="shared" si="5"/>
        <v>Neusiedl am SeeArbeitnehmereinkommenLohnsteuer 1000 EUR</v>
      </c>
      <c r="B353">
        <v>352</v>
      </c>
      <c r="C353">
        <v>107</v>
      </c>
      <c r="D353" t="s">
        <v>148</v>
      </c>
      <c r="E353" t="s">
        <v>43</v>
      </c>
      <c r="F353" t="s">
        <v>57</v>
      </c>
      <c r="G353">
        <v>77594.647859999997</v>
      </c>
      <c r="H353">
        <v>80008.716440000004</v>
      </c>
      <c r="I353">
        <v>85135.276679999995</v>
      </c>
      <c r="J353">
        <v>92401.832899999994</v>
      </c>
      <c r="K353">
        <v>102557.52241999999</v>
      </c>
      <c r="L353">
        <v>95799.996010000003</v>
      </c>
      <c r="M353">
        <v>103133.88056000001</v>
      </c>
      <c r="N353">
        <v>107667.94332000001</v>
      </c>
      <c r="O353">
        <v>116243.66069</v>
      </c>
      <c r="P353">
        <v>123578.92604999999</v>
      </c>
      <c r="Q353">
        <v>130933.11808</v>
      </c>
      <c r="R353">
        <v>138521.64846</v>
      </c>
      <c r="S353">
        <v>123917.52376</v>
      </c>
      <c r="T353">
        <v>130503.6767</v>
      </c>
      <c r="U353">
        <v>140445.02163</v>
      </c>
      <c r="V353">
        <v>146606.66185</v>
      </c>
      <c r="W353">
        <v>141327.81942000001</v>
      </c>
      <c r="X353">
        <v>148415.25657</v>
      </c>
      <c r="Y353">
        <v>157696.81763999999</v>
      </c>
    </row>
    <row r="354" spans="1:47" x14ac:dyDescent="0.25">
      <c r="A354" t="str">
        <f t="shared" si="5"/>
        <v>Neusiedl am SeeArbeitnehmereinkommenLohnsteuer Fälle</v>
      </c>
      <c r="B354">
        <v>353</v>
      </c>
      <c r="C354">
        <v>107</v>
      </c>
      <c r="D354" t="s">
        <v>148</v>
      </c>
      <c r="E354" t="s">
        <v>43</v>
      </c>
      <c r="F354" t="s">
        <v>58</v>
      </c>
      <c r="G354">
        <v>18685</v>
      </c>
      <c r="H354">
        <v>18765</v>
      </c>
      <c r="I354">
        <v>19432</v>
      </c>
      <c r="J354">
        <v>20102</v>
      </c>
      <c r="K354">
        <v>20975</v>
      </c>
      <c r="L354">
        <v>20728</v>
      </c>
      <c r="M354">
        <v>21448</v>
      </c>
      <c r="N354">
        <v>21706</v>
      </c>
      <c r="O354">
        <v>22158</v>
      </c>
      <c r="P354">
        <v>22511</v>
      </c>
      <c r="Q354">
        <v>22569</v>
      </c>
      <c r="R354">
        <v>22873</v>
      </c>
      <c r="S354">
        <v>22967</v>
      </c>
      <c r="T354">
        <v>23414</v>
      </c>
      <c r="U354">
        <v>24053</v>
      </c>
      <c r="V354">
        <v>24391</v>
      </c>
      <c r="W354">
        <v>24048</v>
      </c>
      <c r="X354">
        <v>24361</v>
      </c>
      <c r="Y354">
        <v>24850</v>
      </c>
    </row>
    <row r="355" spans="1:47" x14ac:dyDescent="0.25">
      <c r="A355" t="str">
        <f t="shared" si="5"/>
        <v>Neusiedl am SeeArbeitnehmereinkommenNetto_Schnitt</v>
      </c>
      <c r="B355">
        <v>354</v>
      </c>
      <c r="C355">
        <v>107</v>
      </c>
      <c r="D355" t="s">
        <v>148</v>
      </c>
      <c r="E355" t="s">
        <v>43</v>
      </c>
      <c r="F355" t="s">
        <v>59</v>
      </c>
      <c r="G355">
        <v>17289.943834291698</v>
      </c>
      <c r="H355">
        <v>18034.9430389177</v>
      </c>
      <c r="I355">
        <v>18376.043385676301</v>
      </c>
      <c r="J355">
        <v>18853.808392683699</v>
      </c>
      <c r="K355">
        <v>19618.127093111001</v>
      </c>
      <c r="L355">
        <v>20360.942227810301</v>
      </c>
      <c r="M355">
        <v>20723.027672604901</v>
      </c>
      <c r="N355">
        <v>20868.237498578299</v>
      </c>
      <c r="O355">
        <v>21597.084206144998</v>
      </c>
      <c r="P355">
        <v>21996.162988959</v>
      </c>
      <c r="Q355">
        <v>22314.709393837798</v>
      </c>
      <c r="R355">
        <v>22748.566447421999</v>
      </c>
      <c r="S355">
        <v>23872.094498580002</v>
      </c>
      <c r="T355">
        <v>24252.066768456101</v>
      </c>
      <c r="U355">
        <v>24839.701888390598</v>
      </c>
      <c r="V355">
        <v>25839.043576458</v>
      </c>
      <c r="W355">
        <v>26500.2557793548</v>
      </c>
      <c r="X355">
        <v>26768.996164236702</v>
      </c>
      <c r="Y355">
        <v>28305.698572281501</v>
      </c>
    </row>
    <row r="356" spans="1:47" x14ac:dyDescent="0.25">
      <c r="A356" t="str">
        <f t="shared" si="5"/>
        <v>Neusiedl am SeeArbeitnehmereinkommenNettobezüge 1000 EUR</v>
      </c>
      <c r="B356">
        <v>355</v>
      </c>
      <c r="C356">
        <v>107</v>
      </c>
      <c r="D356" t="s">
        <v>148</v>
      </c>
      <c r="E356" t="s">
        <v>43</v>
      </c>
      <c r="F356" t="s">
        <v>60</v>
      </c>
      <c r="G356">
        <v>396907.95065999997</v>
      </c>
      <c r="H356">
        <v>421242.16456</v>
      </c>
      <c r="I356">
        <v>442348.11638000002</v>
      </c>
      <c r="J356">
        <v>465915.31300000002</v>
      </c>
      <c r="K356">
        <v>494082.53084000002</v>
      </c>
      <c r="L356">
        <v>518206.34064000001</v>
      </c>
      <c r="M356">
        <v>542072.95785999997</v>
      </c>
      <c r="N356">
        <v>550441.50049999997</v>
      </c>
      <c r="O356">
        <v>570767.74140000006</v>
      </c>
      <c r="P356">
        <v>585713.82807000005</v>
      </c>
      <c r="Q356">
        <v>598949.11484000005</v>
      </c>
      <c r="R356">
        <v>614598.01971000002</v>
      </c>
      <c r="S356">
        <v>647244.09814000002</v>
      </c>
      <c r="T356">
        <v>669502.55521000002</v>
      </c>
      <c r="U356">
        <v>697945.94365999999</v>
      </c>
      <c r="V356">
        <v>726593.90537000005</v>
      </c>
      <c r="W356">
        <v>731910.56437000004</v>
      </c>
      <c r="X356">
        <v>749103.58866000001</v>
      </c>
      <c r="Y356">
        <v>805919.84975000005</v>
      </c>
    </row>
    <row r="357" spans="1:47" x14ac:dyDescent="0.25">
      <c r="A357" t="str">
        <f t="shared" si="5"/>
        <v>Neusiedl am SeeArbeitnehmereinkommenSV-Beiträge 1000 EUR</v>
      </c>
      <c r="B357">
        <v>356</v>
      </c>
      <c r="C357">
        <v>107</v>
      </c>
      <c r="D357" t="s">
        <v>148</v>
      </c>
      <c r="E357" t="s">
        <v>43</v>
      </c>
      <c r="F357" t="s">
        <v>61</v>
      </c>
      <c r="G357">
        <v>90584.774139999994</v>
      </c>
      <c r="H357">
        <v>94546.282560000007</v>
      </c>
      <c r="I357">
        <v>99706.005619999996</v>
      </c>
      <c r="J357">
        <v>104552.67995999999</v>
      </c>
      <c r="K357">
        <v>109958.97421</v>
      </c>
      <c r="L357">
        <v>111947.03316000001</v>
      </c>
      <c r="M357">
        <v>117387.39715</v>
      </c>
      <c r="N357">
        <v>120665.99292</v>
      </c>
      <c r="O357">
        <v>125069.38612</v>
      </c>
      <c r="P357">
        <v>129727.60623</v>
      </c>
      <c r="Q357">
        <v>133768.23454999999</v>
      </c>
      <c r="R357">
        <v>137627.21254000001</v>
      </c>
      <c r="S357">
        <v>142231.45206000001</v>
      </c>
      <c r="T357">
        <v>147548.91782</v>
      </c>
      <c r="U357">
        <v>153341.76934999999</v>
      </c>
      <c r="V357">
        <v>157689.11058000001</v>
      </c>
      <c r="W357">
        <v>156867.20259999999</v>
      </c>
      <c r="X357">
        <v>163085.67322</v>
      </c>
      <c r="Y357">
        <v>173327.64197</v>
      </c>
    </row>
    <row r="358" spans="1:47" x14ac:dyDescent="0.25">
      <c r="A358" t="str">
        <f t="shared" si="5"/>
        <v>Neusiedl am SeeArbeitnehmereinkommenSV-Beiträge Fälle</v>
      </c>
      <c r="B358">
        <v>357</v>
      </c>
      <c r="C358">
        <v>107</v>
      </c>
      <c r="D358" t="s">
        <v>148</v>
      </c>
      <c r="E358" t="s">
        <v>43</v>
      </c>
      <c r="F358" t="s">
        <v>62</v>
      </c>
      <c r="G358">
        <v>22249</v>
      </c>
      <c r="H358">
        <v>22589</v>
      </c>
      <c r="I358">
        <v>23242</v>
      </c>
      <c r="J358">
        <v>23798</v>
      </c>
      <c r="K358">
        <v>24256</v>
      </c>
      <c r="L358">
        <v>24400</v>
      </c>
      <c r="M358">
        <v>25082</v>
      </c>
      <c r="N358">
        <v>25268</v>
      </c>
      <c r="O358">
        <v>25327</v>
      </c>
      <c r="P358">
        <v>25532</v>
      </c>
      <c r="Q358">
        <v>25723</v>
      </c>
      <c r="R358">
        <v>25855</v>
      </c>
      <c r="S358">
        <v>25913</v>
      </c>
      <c r="T358">
        <v>26236</v>
      </c>
      <c r="U358">
        <v>26763</v>
      </c>
      <c r="V358">
        <v>26782</v>
      </c>
      <c r="W358">
        <v>26238</v>
      </c>
      <c r="X358">
        <v>26525</v>
      </c>
      <c r="Y358">
        <v>27067</v>
      </c>
    </row>
    <row r="359" spans="1:47" x14ac:dyDescent="0.25">
      <c r="A359" t="str">
        <f t="shared" si="5"/>
        <v>Neusiedl am SeeArbeitsloseFrauen</v>
      </c>
      <c r="B359">
        <v>358</v>
      </c>
      <c r="C359">
        <v>107</v>
      </c>
      <c r="D359" t="s">
        <v>148</v>
      </c>
      <c r="E359" t="s">
        <v>36</v>
      </c>
      <c r="F359" t="s">
        <v>47</v>
      </c>
      <c r="G359">
        <v>882</v>
      </c>
      <c r="H359">
        <v>471</v>
      </c>
      <c r="I359">
        <v>901</v>
      </c>
      <c r="J359">
        <v>480</v>
      </c>
      <c r="K359">
        <v>887</v>
      </c>
      <c r="L359">
        <v>413</v>
      </c>
      <c r="M359">
        <v>847</v>
      </c>
      <c r="N359">
        <v>384</v>
      </c>
      <c r="O359">
        <v>795</v>
      </c>
      <c r="P359">
        <v>396</v>
      </c>
      <c r="Q359">
        <v>786</v>
      </c>
      <c r="R359">
        <v>458</v>
      </c>
      <c r="S359">
        <v>715</v>
      </c>
      <c r="T359">
        <v>403</v>
      </c>
      <c r="U359">
        <v>769</v>
      </c>
      <c r="V359">
        <v>417</v>
      </c>
      <c r="W359">
        <v>850</v>
      </c>
      <c r="X359">
        <v>508</v>
      </c>
      <c r="Y359">
        <v>894</v>
      </c>
      <c r="Z359">
        <v>600</v>
      </c>
      <c r="AA359">
        <v>1024</v>
      </c>
      <c r="AB359">
        <v>674</v>
      </c>
      <c r="AC359">
        <v>1009</v>
      </c>
      <c r="AD359">
        <v>671</v>
      </c>
      <c r="AE359">
        <v>1049</v>
      </c>
      <c r="AF359">
        <v>740</v>
      </c>
      <c r="AG359">
        <v>1032</v>
      </c>
      <c r="AH359">
        <v>690</v>
      </c>
      <c r="AI359">
        <v>971</v>
      </c>
      <c r="AJ359">
        <v>710</v>
      </c>
      <c r="AK359">
        <v>996</v>
      </c>
      <c r="AL359">
        <v>707</v>
      </c>
      <c r="AM359">
        <v>955</v>
      </c>
      <c r="AN359">
        <v>1051</v>
      </c>
      <c r="AO359">
        <v>1275</v>
      </c>
      <c r="AP359">
        <v>823</v>
      </c>
      <c r="AQ359">
        <v>948</v>
      </c>
      <c r="AR359">
        <v>707</v>
      </c>
      <c r="AS359">
        <v>908</v>
      </c>
      <c r="AT359">
        <v>708</v>
      </c>
      <c r="AU359">
        <v>944</v>
      </c>
    </row>
    <row r="360" spans="1:47" x14ac:dyDescent="0.25">
      <c r="A360" t="str">
        <f t="shared" si="5"/>
        <v>Neusiedl am SeeArbeitsloseInsgesamt</v>
      </c>
      <c r="B360">
        <v>359</v>
      </c>
      <c r="C360">
        <v>107</v>
      </c>
      <c r="D360" t="s">
        <v>148</v>
      </c>
      <c r="E360" t="s">
        <v>36</v>
      </c>
      <c r="F360" t="s">
        <v>48</v>
      </c>
      <c r="G360">
        <v>2205</v>
      </c>
      <c r="H360">
        <v>860</v>
      </c>
      <c r="I360">
        <v>2273</v>
      </c>
      <c r="J360">
        <v>936</v>
      </c>
      <c r="K360">
        <v>2362</v>
      </c>
      <c r="L360">
        <v>825</v>
      </c>
      <c r="M360">
        <v>2088</v>
      </c>
      <c r="N360">
        <v>781</v>
      </c>
      <c r="O360">
        <v>2060</v>
      </c>
      <c r="P360">
        <v>795</v>
      </c>
      <c r="Q360">
        <v>2103</v>
      </c>
      <c r="R360">
        <v>899</v>
      </c>
      <c r="S360">
        <v>2052</v>
      </c>
      <c r="T360">
        <v>863</v>
      </c>
      <c r="U360">
        <v>2033</v>
      </c>
      <c r="V360">
        <v>824</v>
      </c>
      <c r="W360">
        <v>2131</v>
      </c>
      <c r="X360">
        <v>956</v>
      </c>
      <c r="Y360">
        <v>2182</v>
      </c>
      <c r="Z360">
        <v>1190</v>
      </c>
      <c r="AA360">
        <v>2319</v>
      </c>
      <c r="AB360">
        <v>1285</v>
      </c>
      <c r="AC360">
        <v>2447</v>
      </c>
      <c r="AD360">
        <v>1351</v>
      </c>
      <c r="AE360">
        <v>2485</v>
      </c>
      <c r="AF360">
        <v>1434</v>
      </c>
      <c r="AG360">
        <v>2475</v>
      </c>
      <c r="AH360">
        <v>1378</v>
      </c>
      <c r="AI360">
        <v>2314</v>
      </c>
      <c r="AJ360">
        <v>1350</v>
      </c>
      <c r="AK360">
        <v>2302</v>
      </c>
      <c r="AL360">
        <v>1325</v>
      </c>
      <c r="AM360">
        <v>2173</v>
      </c>
      <c r="AN360">
        <v>1936</v>
      </c>
      <c r="AO360">
        <v>2764</v>
      </c>
      <c r="AP360">
        <v>1563</v>
      </c>
      <c r="AQ360">
        <v>2112</v>
      </c>
      <c r="AR360">
        <v>1313</v>
      </c>
      <c r="AS360">
        <v>2025</v>
      </c>
      <c r="AT360">
        <v>1340</v>
      </c>
      <c r="AU360">
        <v>2189</v>
      </c>
    </row>
    <row r="361" spans="1:47" x14ac:dyDescent="0.25">
      <c r="A361" t="str">
        <f t="shared" si="5"/>
        <v>Neusiedl am SeeArbeitsloseMänner</v>
      </c>
      <c r="B361">
        <v>360</v>
      </c>
      <c r="C361">
        <v>107</v>
      </c>
      <c r="D361" t="s">
        <v>148</v>
      </c>
      <c r="E361" t="s">
        <v>36</v>
      </c>
      <c r="F361" t="s">
        <v>49</v>
      </c>
      <c r="G361">
        <v>1323</v>
      </c>
      <c r="H361">
        <v>389</v>
      </c>
      <c r="I361">
        <v>1372</v>
      </c>
      <c r="J361">
        <v>456</v>
      </c>
      <c r="K361">
        <v>1475</v>
      </c>
      <c r="L361">
        <v>412</v>
      </c>
      <c r="M361">
        <v>1241</v>
      </c>
      <c r="N361">
        <v>397</v>
      </c>
      <c r="O361">
        <v>1265</v>
      </c>
      <c r="P361">
        <v>399</v>
      </c>
      <c r="Q361">
        <v>1317</v>
      </c>
      <c r="R361">
        <v>441</v>
      </c>
      <c r="S361">
        <v>1337</v>
      </c>
      <c r="T361">
        <v>460</v>
      </c>
      <c r="U361">
        <v>1264</v>
      </c>
      <c r="V361">
        <v>407</v>
      </c>
      <c r="W361">
        <v>1281</v>
      </c>
      <c r="X361">
        <v>448</v>
      </c>
      <c r="Y361">
        <v>1288</v>
      </c>
      <c r="Z361">
        <v>590</v>
      </c>
      <c r="AA361">
        <v>1295</v>
      </c>
      <c r="AB361">
        <v>611</v>
      </c>
      <c r="AC361">
        <v>1438</v>
      </c>
      <c r="AD361">
        <v>680</v>
      </c>
      <c r="AE361">
        <v>1436</v>
      </c>
      <c r="AF361">
        <v>694</v>
      </c>
      <c r="AG361">
        <v>1443</v>
      </c>
      <c r="AH361">
        <v>688</v>
      </c>
      <c r="AI361">
        <v>1343</v>
      </c>
      <c r="AJ361">
        <v>640</v>
      </c>
      <c r="AK361">
        <v>1306</v>
      </c>
      <c r="AL361">
        <v>618</v>
      </c>
      <c r="AM361">
        <v>1218</v>
      </c>
      <c r="AN361">
        <v>885</v>
      </c>
      <c r="AO361">
        <v>1489</v>
      </c>
      <c r="AP361">
        <v>740</v>
      </c>
      <c r="AQ361">
        <v>1164</v>
      </c>
      <c r="AR361">
        <v>606</v>
      </c>
      <c r="AS361">
        <v>1117</v>
      </c>
      <c r="AT361">
        <v>632</v>
      </c>
      <c r="AU361">
        <v>1245</v>
      </c>
    </row>
    <row r="362" spans="1:47" x14ac:dyDescent="0.25">
      <c r="A362" t="str">
        <f t="shared" si="5"/>
        <v>Neusiedl am Seearbeitslose AusländerFrauen</v>
      </c>
      <c r="B362">
        <v>361</v>
      </c>
      <c r="C362">
        <v>107</v>
      </c>
      <c r="D362" t="s">
        <v>148</v>
      </c>
      <c r="E362" t="s">
        <v>37</v>
      </c>
      <c r="F362" t="s">
        <v>47</v>
      </c>
      <c r="G362">
        <v>55</v>
      </c>
      <c r="H362">
        <v>30</v>
      </c>
      <c r="I362">
        <v>62</v>
      </c>
      <c r="J362">
        <v>42</v>
      </c>
      <c r="K362">
        <v>74</v>
      </c>
      <c r="L362">
        <v>24</v>
      </c>
      <c r="M362">
        <v>78</v>
      </c>
      <c r="N362">
        <v>39</v>
      </c>
      <c r="O362">
        <v>68</v>
      </c>
      <c r="P362">
        <v>41</v>
      </c>
      <c r="Q362">
        <v>89</v>
      </c>
      <c r="R362">
        <v>43</v>
      </c>
      <c r="S362">
        <v>68</v>
      </c>
      <c r="T362">
        <v>40</v>
      </c>
      <c r="U362">
        <v>82</v>
      </c>
      <c r="V362">
        <v>42</v>
      </c>
      <c r="W362">
        <v>108</v>
      </c>
      <c r="X362">
        <v>60</v>
      </c>
      <c r="Y362">
        <v>130</v>
      </c>
      <c r="Z362">
        <v>80</v>
      </c>
      <c r="AA362">
        <v>143</v>
      </c>
      <c r="AB362">
        <v>84</v>
      </c>
      <c r="AC362">
        <v>183</v>
      </c>
      <c r="AD362">
        <v>119</v>
      </c>
      <c r="AE362">
        <v>181</v>
      </c>
      <c r="AF362">
        <v>105</v>
      </c>
      <c r="AG362">
        <v>215</v>
      </c>
      <c r="AH362">
        <v>132</v>
      </c>
      <c r="AI362">
        <v>219</v>
      </c>
      <c r="AJ362">
        <v>143</v>
      </c>
      <c r="AK362">
        <v>211</v>
      </c>
      <c r="AL362">
        <v>131</v>
      </c>
      <c r="AM362">
        <v>211</v>
      </c>
      <c r="AN362">
        <v>243</v>
      </c>
      <c r="AO362">
        <v>320</v>
      </c>
      <c r="AP362">
        <v>174</v>
      </c>
      <c r="AQ362">
        <v>238</v>
      </c>
      <c r="AR362">
        <v>162</v>
      </c>
      <c r="AS362">
        <v>238</v>
      </c>
      <c r="AT362">
        <v>166</v>
      </c>
      <c r="AU362">
        <v>281</v>
      </c>
    </row>
    <row r="363" spans="1:47" x14ac:dyDescent="0.25">
      <c r="A363" t="str">
        <f t="shared" si="5"/>
        <v>Neusiedl am Seearbeitslose AusländerInsgesamt</v>
      </c>
      <c r="B363">
        <v>362</v>
      </c>
      <c r="C363">
        <v>107</v>
      </c>
      <c r="D363" t="s">
        <v>148</v>
      </c>
      <c r="E363" t="s">
        <v>37</v>
      </c>
      <c r="F363" t="s">
        <v>48</v>
      </c>
      <c r="G363">
        <v>169</v>
      </c>
      <c r="H363">
        <v>64</v>
      </c>
      <c r="I363">
        <v>196</v>
      </c>
      <c r="J363">
        <v>85</v>
      </c>
      <c r="K363">
        <v>232</v>
      </c>
      <c r="L363">
        <v>63</v>
      </c>
      <c r="M363">
        <v>223</v>
      </c>
      <c r="N363">
        <v>73</v>
      </c>
      <c r="O363">
        <v>215</v>
      </c>
      <c r="P363">
        <v>74</v>
      </c>
      <c r="Q363">
        <v>269</v>
      </c>
      <c r="R363">
        <v>80</v>
      </c>
      <c r="S363">
        <v>271</v>
      </c>
      <c r="T363">
        <v>83</v>
      </c>
      <c r="U363">
        <v>280</v>
      </c>
      <c r="V363">
        <v>78</v>
      </c>
      <c r="W363">
        <v>280</v>
      </c>
      <c r="X363">
        <v>103</v>
      </c>
      <c r="Y363">
        <v>286</v>
      </c>
      <c r="Z363">
        <v>141</v>
      </c>
      <c r="AA363">
        <v>316</v>
      </c>
      <c r="AB363">
        <v>167</v>
      </c>
      <c r="AC363">
        <v>399</v>
      </c>
      <c r="AD363">
        <v>217</v>
      </c>
      <c r="AE363">
        <v>393</v>
      </c>
      <c r="AF363">
        <v>190</v>
      </c>
      <c r="AG363">
        <v>452</v>
      </c>
      <c r="AH363">
        <v>227</v>
      </c>
      <c r="AI363">
        <v>437</v>
      </c>
      <c r="AJ363">
        <v>251</v>
      </c>
      <c r="AK363">
        <v>454</v>
      </c>
      <c r="AL363">
        <v>207</v>
      </c>
      <c r="AM363">
        <v>449</v>
      </c>
      <c r="AN363">
        <v>400</v>
      </c>
      <c r="AO363">
        <v>612</v>
      </c>
      <c r="AP363">
        <v>295</v>
      </c>
      <c r="AQ363">
        <v>481</v>
      </c>
      <c r="AR363">
        <v>284</v>
      </c>
      <c r="AS363">
        <v>494</v>
      </c>
      <c r="AT363">
        <v>271</v>
      </c>
      <c r="AU363">
        <v>560</v>
      </c>
    </row>
    <row r="364" spans="1:47" x14ac:dyDescent="0.25">
      <c r="A364" t="str">
        <f t="shared" si="5"/>
        <v>Neusiedl am Seearbeitslose AusländerMänner</v>
      </c>
      <c r="B364">
        <v>363</v>
      </c>
      <c r="C364">
        <v>107</v>
      </c>
      <c r="D364" t="s">
        <v>148</v>
      </c>
      <c r="E364" t="s">
        <v>37</v>
      </c>
      <c r="F364" t="s">
        <v>49</v>
      </c>
      <c r="G364">
        <v>114</v>
      </c>
      <c r="H364">
        <v>34</v>
      </c>
      <c r="I364">
        <v>134</v>
      </c>
      <c r="J364">
        <v>43</v>
      </c>
      <c r="K364">
        <v>158</v>
      </c>
      <c r="L364">
        <v>39</v>
      </c>
      <c r="M364">
        <v>145</v>
      </c>
      <c r="N364">
        <v>34</v>
      </c>
      <c r="O364">
        <v>147</v>
      </c>
      <c r="P364">
        <v>33</v>
      </c>
      <c r="Q364">
        <v>180</v>
      </c>
      <c r="R364">
        <v>37</v>
      </c>
      <c r="S364">
        <v>203</v>
      </c>
      <c r="T364">
        <v>43</v>
      </c>
      <c r="U364">
        <v>198</v>
      </c>
      <c r="V364">
        <v>36</v>
      </c>
      <c r="W364">
        <v>172</v>
      </c>
      <c r="X364">
        <v>43</v>
      </c>
      <c r="Y364">
        <v>156</v>
      </c>
      <c r="Z364">
        <v>61</v>
      </c>
      <c r="AA364">
        <v>173</v>
      </c>
      <c r="AB364">
        <v>83</v>
      </c>
      <c r="AC364">
        <v>216</v>
      </c>
      <c r="AD364">
        <v>98</v>
      </c>
      <c r="AE364">
        <v>212</v>
      </c>
      <c r="AF364">
        <v>85</v>
      </c>
      <c r="AG364">
        <v>237</v>
      </c>
      <c r="AH364">
        <v>95</v>
      </c>
      <c r="AI364">
        <v>218</v>
      </c>
      <c r="AJ364">
        <v>108</v>
      </c>
      <c r="AK364">
        <v>243</v>
      </c>
      <c r="AL364">
        <v>76</v>
      </c>
      <c r="AM364">
        <v>238</v>
      </c>
      <c r="AN364">
        <v>157</v>
      </c>
      <c r="AO364">
        <v>292</v>
      </c>
      <c r="AP364">
        <v>121</v>
      </c>
      <c r="AQ364">
        <v>243</v>
      </c>
      <c r="AR364">
        <v>122</v>
      </c>
      <c r="AS364">
        <v>256</v>
      </c>
      <c r="AT364">
        <v>105</v>
      </c>
      <c r="AU364">
        <v>279</v>
      </c>
    </row>
    <row r="365" spans="1:47" x14ac:dyDescent="0.25">
      <c r="A365" t="str">
        <f t="shared" si="5"/>
        <v>Neusiedl am SeeArbeitsstättenInsgesamt</v>
      </c>
      <c r="B365">
        <v>364</v>
      </c>
      <c r="C365">
        <v>107</v>
      </c>
      <c r="D365" t="s">
        <v>148</v>
      </c>
      <c r="E365" t="s">
        <v>476</v>
      </c>
      <c r="F365" t="s">
        <v>48</v>
      </c>
      <c r="G365">
        <v>6524</v>
      </c>
      <c r="H365">
        <v>6451</v>
      </c>
      <c r="I365">
        <v>6835</v>
      </c>
    </row>
    <row r="366" spans="1:47" x14ac:dyDescent="0.25">
      <c r="A366" t="str">
        <f t="shared" si="5"/>
        <v>Neusiedl am SeeBeschäftigte in den ArbeitsstättenInsgesamt</v>
      </c>
      <c r="B366">
        <v>365</v>
      </c>
      <c r="C366">
        <v>107</v>
      </c>
      <c r="D366" t="s">
        <v>148</v>
      </c>
      <c r="E366" t="s">
        <v>477</v>
      </c>
      <c r="F366" t="s">
        <v>48</v>
      </c>
      <c r="G366">
        <v>28379</v>
      </c>
      <c r="H366">
        <v>27184</v>
      </c>
      <c r="I366">
        <v>28363</v>
      </c>
    </row>
    <row r="367" spans="1:47" x14ac:dyDescent="0.25">
      <c r="A367" t="str">
        <f t="shared" si="5"/>
        <v>Neusiedl am SeeGesamteinkommenBruttobezüge Gesamt</v>
      </c>
      <c r="B367">
        <v>366</v>
      </c>
      <c r="C367">
        <v>107</v>
      </c>
      <c r="D367" t="s">
        <v>148</v>
      </c>
      <c r="E367" t="s">
        <v>45</v>
      </c>
      <c r="F367" t="s">
        <v>63</v>
      </c>
      <c r="G367">
        <v>759107.53726999997</v>
      </c>
      <c r="H367">
        <v>796966.05836999998</v>
      </c>
      <c r="I367">
        <v>838943.51292000001</v>
      </c>
      <c r="J367">
        <v>884188.36525000003</v>
      </c>
      <c r="K367">
        <v>941710.54469000001</v>
      </c>
      <c r="L367">
        <v>975737.27434999996</v>
      </c>
      <c r="M367">
        <v>1028004.44623</v>
      </c>
      <c r="N367">
        <v>1056974.8774900001</v>
      </c>
      <c r="O367">
        <v>1106553.0295800001</v>
      </c>
      <c r="P367">
        <v>1148219.1834</v>
      </c>
      <c r="Q367">
        <v>1187236.1488999999</v>
      </c>
      <c r="R367">
        <v>1226529.2774799999</v>
      </c>
      <c r="S367">
        <v>1258690.32913</v>
      </c>
      <c r="T367">
        <v>1305004.64818</v>
      </c>
      <c r="U367">
        <v>1366713.74621</v>
      </c>
      <c r="V367">
        <v>1427053.3886599999</v>
      </c>
      <c r="W367">
        <v>1452665.1287499999</v>
      </c>
      <c r="X367">
        <v>1507118.7399500001</v>
      </c>
      <c r="Y367">
        <v>1610840.87525</v>
      </c>
    </row>
    <row r="368" spans="1:47" x14ac:dyDescent="0.25">
      <c r="A368" t="str">
        <f t="shared" si="5"/>
        <v>Neusiedl am SeeGesamteinkommenNettobezüge Gesamt</v>
      </c>
      <c r="B368">
        <v>367</v>
      </c>
      <c r="C368">
        <v>107</v>
      </c>
      <c r="D368" t="s">
        <v>148</v>
      </c>
      <c r="E368" t="s">
        <v>45</v>
      </c>
      <c r="F368" t="s">
        <v>64</v>
      </c>
      <c r="G368">
        <v>562413.04558000003</v>
      </c>
      <c r="H368">
        <v>593845.94379000005</v>
      </c>
      <c r="I368">
        <v>622729.86864</v>
      </c>
      <c r="J368">
        <v>653311.23815999995</v>
      </c>
      <c r="K368">
        <v>691503.31449999998</v>
      </c>
      <c r="L368">
        <v>730224.79772999999</v>
      </c>
      <c r="M368">
        <v>765881.22192000004</v>
      </c>
      <c r="N368">
        <v>783781.9621</v>
      </c>
      <c r="O368">
        <v>815801.58033000003</v>
      </c>
      <c r="P368">
        <v>841699.17825</v>
      </c>
      <c r="Q368">
        <v>865195.18814999994</v>
      </c>
      <c r="R368">
        <v>889245.75835999998</v>
      </c>
      <c r="S368">
        <v>937126.81869999995</v>
      </c>
      <c r="T368">
        <v>968584.38043000002</v>
      </c>
      <c r="U368">
        <v>1010247.68749</v>
      </c>
      <c r="V368">
        <v>1054480.9894099999</v>
      </c>
      <c r="W368">
        <v>1084466.4018300001</v>
      </c>
      <c r="X368">
        <v>1119106.8825699999</v>
      </c>
      <c r="Y368">
        <v>1199615.36622</v>
      </c>
    </row>
    <row r="369" spans="1:44" x14ac:dyDescent="0.25">
      <c r="A369" t="str">
        <f t="shared" si="5"/>
        <v>Neusiedl am SeeGründungsintensitätin % der aktiven Wirtschaftskammermitglieder</v>
      </c>
      <c r="B369">
        <v>368</v>
      </c>
      <c r="C369">
        <v>107</v>
      </c>
      <c r="D369" t="s">
        <v>148</v>
      </c>
      <c r="E369" t="s">
        <v>40</v>
      </c>
      <c r="F369" t="s">
        <v>52</v>
      </c>
      <c r="G369">
        <v>10.2469784550709</v>
      </c>
      <c r="H369">
        <v>12.3460580654839</v>
      </c>
      <c r="I369">
        <v>9.0611248556820101</v>
      </c>
      <c r="J369">
        <v>9.7706485138257797</v>
      </c>
      <c r="K369">
        <v>8.94928167596035</v>
      </c>
      <c r="L369">
        <v>9.4850959112053594</v>
      </c>
      <c r="M369">
        <v>12.860087404896399</v>
      </c>
      <c r="N369">
        <v>8.8268491784012806</v>
      </c>
      <c r="O369">
        <v>14.0382588269149</v>
      </c>
      <c r="P369">
        <v>12.0569409274958</v>
      </c>
      <c r="Q369">
        <v>11.6551913992816</v>
      </c>
      <c r="R369">
        <v>11.100878150357801</v>
      </c>
      <c r="S369">
        <v>10.2951082450454</v>
      </c>
      <c r="T369">
        <v>10.747663551401899</v>
      </c>
      <c r="U369">
        <v>11.3243911532133</v>
      </c>
      <c r="V369">
        <v>9.3245967741935498</v>
      </c>
      <c r="W369">
        <v>8.7236679058240405</v>
      </c>
      <c r="X369">
        <v>7.4109263657957198</v>
      </c>
      <c r="Y369">
        <v>8.6198775317946303</v>
      </c>
      <c r="Z369">
        <v>7.1791320406278896</v>
      </c>
      <c r="AA369">
        <v>8.3805209513023797</v>
      </c>
      <c r="AB369">
        <v>7.9033311561071198</v>
      </c>
    </row>
    <row r="370" spans="1:44" x14ac:dyDescent="0.25">
      <c r="A370" t="str">
        <f t="shared" si="5"/>
        <v>Neusiedl am SeeGründungsintensitätje 1.000 Einwohner</v>
      </c>
      <c r="B370">
        <v>369</v>
      </c>
      <c r="C370">
        <v>107</v>
      </c>
      <c r="D370" t="s">
        <v>148</v>
      </c>
      <c r="E370" t="s">
        <v>40</v>
      </c>
      <c r="F370" t="s">
        <v>53</v>
      </c>
      <c r="G370">
        <v>3.7820749044783599</v>
      </c>
      <c r="H370">
        <v>4.8118288613175499</v>
      </c>
      <c r="I370">
        <v>3.69638526979274</v>
      </c>
      <c r="J370">
        <v>4.1294462687689597</v>
      </c>
      <c r="K370">
        <v>3.9222265515336998</v>
      </c>
      <c r="L370">
        <v>4.1715157841991104</v>
      </c>
      <c r="M370">
        <v>5.8862785731246001</v>
      </c>
      <c r="N370">
        <v>4.3060993174585098</v>
      </c>
      <c r="O370">
        <v>7.1422086595045498</v>
      </c>
      <c r="P370">
        <v>6.5328095039103404</v>
      </c>
      <c r="Q370">
        <v>6.5878723471061704</v>
      </c>
      <c r="R370">
        <v>6.6974192858062001</v>
      </c>
      <c r="S370">
        <v>6.3642951118404998</v>
      </c>
      <c r="T370">
        <v>6.8559204643088796</v>
      </c>
      <c r="U370">
        <v>7.3033508549262898</v>
      </c>
      <c r="V370">
        <v>6.3374612472808902</v>
      </c>
      <c r="W370">
        <v>5.9680236008206</v>
      </c>
      <c r="X370">
        <v>5.2391187533584098</v>
      </c>
      <c r="Y370">
        <v>6.10101683613936</v>
      </c>
      <c r="Z370">
        <v>5.1492623805818196</v>
      </c>
      <c r="AA370">
        <v>6.0849258296878599</v>
      </c>
      <c r="AB370">
        <v>5.8768294262401204</v>
      </c>
    </row>
    <row r="371" spans="1:44" x14ac:dyDescent="0.25">
      <c r="A371" t="str">
        <f t="shared" si="5"/>
        <v>Neusiedl am SeeKammermitgliedschaftenAktiv</v>
      </c>
      <c r="B371">
        <v>370</v>
      </c>
      <c r="C371">
        <v>107</v>
      </c>
      <c r="D371" t="s">
        <v>148</v>
      </c>
      <c r="E371" t="s">
        <v>39</v>
      </c>
      <c r="F371" t="s">
        <v>50</v>
      </c>
      <c r="G371">
        <v>1903</v>
      </c>
      <c r="H371">
        <v>2013</v>
      </c>
      <c r="I371">
        <v>2115</v>
      </c>
      <c r="J371">
        <v>2203</v>
      </c>
      <c r="K371">
        <v>2304</v>
      </c>
      <c r="L371">
        <v>2330</v>
      </c>
      <c r="M371">
        <v>2447</v>
      </c>
      <c r="N371">
        <v>2632</v>
      </c>
      <c r="O371">
        <v>2718</v>
      </c>
      <c r="P371">
        <v>2768</v>
      </c>
      <c r="Q371">
        <v>2955</v>
      </c>
      <c r="R371">
        <v>2976</v>
      </c>
      <c r="S371">
        <v>3138</v>
      </c>
      <c r="T371">
        <v>3132</v>
      </c>
      <c r="U371">
        <v>3292</v>
      </c>
      <c r="V371">
        <v>3373</v>
      </c>
      <c r="W371">
        <v>3487</v>
      </c>
      <c r="X371">
        <v>3493</v>
      </c>
      <c r="Y371">
        <v>3584</v>
      </c>
      <c r="Z371">
        <v>3638</v>
      </c>
      <c r="AA371">
        <v>3773</v>
      </c>
      <c r="AB371">
        <v>3741</v>
      </c>
      <c r="AC371">
        <v>3893</v>
      </c>
      <c r="AD371">
        <v>3968</v>
      </c>
      <c r="AE371">
        <v>4052</v>
      </c>
      <c r="AF371">
        <v>4035</v>
      </c>
      <c r="AG371">
        <v>4210</v>
      </c>
      <c r="AH371">
        <v>4210</v>
      </c>
      <c r="AI371">
        <v>4305</v>
      </c>
      <c r="AJ371">
        <v>4246</v>
      </c>
      <c r="AK371">
        <v>4268</v>
      </c>
      <c r="AL371">
        <v>4332</v>
      </c>
      <c r="AM371">
        <v>4431</v>
      </c>
      <c r="AN371">
        <v>4415</v>
      </c>
      <c r="AO371">
        <v>4560</v>
      </c>
      <c r="AP371">
        <v>4593</v>
      </c>
      <c r="AQ371">
        <v>4685</v>
      </c>
      <c r="AR371">
        <v>4654</v>
      </c>
    </row>
    <row r="372" spans="1:44" x14ac:dyDescent="0.25">
      <c r="A372" t="str">
        <f t="shared" si="5"/>
        <v>Neusiedl am SeeKammermitgliedschaftenInsgesamt</v>
      </c>
      <c r="B372">
        <v>371</v>
      </c>
      <c r="C372">
        <v>107</v>
      </c>
      <c r="D372" t="s">
        <v>148</v>
      </c>
      <c r="E372" t="s">
        <v>39</v>
      </c>
      <c r="F372" t="s">
        <v>48</v>
      </c>
      <c r="G372">
        <v>2325</v>
      </c>
      <c r="H372">
        <v>2433</v>
      </c>
      <c r="I372">
        <v>2569</v>
      </c>
      <c r="J372">
        <v>2663</v>
      </c>
      <c r="K372">
        <v>2764</v>
      </c>
      <c r="L372">
        <v>2791</v>
      </c>
      <c r="M372">
        <v>2925</v>
      </c>
      <c r="N372">
        <v>3174</v>
      </c>
      <c r="O372">
        <v>3270</v>
      </c>
      <c r="P372">
        <v>3373</v>
      </c>
      <c r="Q372">
        <v>3554</v>
      </c>
      <c r="R372">
        <v>3687</v>
      </c>
      <c r="S372">
        <v>3807</v>
      </c>
      <c r="T372">
        <v>3906</v>
      </c>
      <c r="U372">
        <v>4014</v>
      </c>
      <c r="V372">
        <v>4201</v>
      </c>
      <c r="W372">
        <v>4325</v>
      </c>
      <c r="X372">
        <v>4452</v>
      </c>
      <c r="Y372">
        <v>4522</v>
      </c>
      <c r="Z372">
        <v>4633</v>
      </c>
      <c r="AA372">
        <v>4799</v>
      </c>
      <c r="AB372">
        <v>4920</v>
      </c>
      <c r="AC372">
        <v>5013</v>
      </c>
      <c r="AD372">
        <v>5176</v>
      </c>
      <c r="AE372">
        <v>5181</v>
      </c>
      <c r="AF372">
        <v>5258</v>
      </c>
      <c r="AG372">
        <v>5369</v>
      </c>
      <c r="AH372">
        <v>5447</v>
      </c>
      <c r="AI372">
        <v>5366</v>
      </c>
      <c r="AJ372">
        <v>5378</v>
      </c>
      <c r="AK372">
        <v>5450</v>
      </c>
      <c r="AL372">
        <v>5565</v>
      </c>
      <c r="AM372">
        <v>5610</v>
      </c>
      <c r="AN372">
        <v>5549</v>
      </c>
      <c r="AO372">
        <v>5615</v>
      </c>
      <c r="AP372">
        <v>5675</v>
      </c>
      <c r="AQ372">
        <v>5634</v>
      </c>
      <c r="AR372">
        <v>5638</v>
      </c>
    </row>
    <row r="373" spans="1:44" x14ac:dyDescent="0.25">
      <c r="A373" t="str">
        <f t="shared" si="5"/>
        <v>Neusiedl am SeeKammermitgliedschaftenRuhend</v>
      </c>
      <c r="B373">
        <v>372</v>
      </c>
      <c r="C373">
        <v>107</v>
      </c>
      <c r="D373" t="s">
        <v>148</v>
      </c>
      <c r="E373" t="s">
        <v>39</v>
      </c>
      <c r="F373" t="s">
        <v>51</v>
      </c>
      <c r="G373">
        <v>422</v>
      </c>
      <c r="H373">
        <v>420</v>
      </c>
      <c r="I373">
        <v>454</v>
      </c>
      <c r="J373">
        <v>460</v>
      </c>
      <c r="K373">
        <v>460</v>
      </c>
      <c r="L373">
        <v>461</v>
      </c>
      <c r="M373">
        <v>478</v>
      </c>
      <c r="N373">
        <v>542</v>
      </c>
      <c r="O373">
        <v>552</v>
      </c>
      <c r="P373">
        <v>605</v>
      </c>
      <c r="Q373">
        <v>599</v>
      </c>
      <c r="R373">
        <v>711</v>
      </c>
      <c r="S373">
        <v>669</v>
      </c>
      <c r="T373">
        <v>774</v>
      </c>
      <c r="U373">
        <v>722</v>
      </c>
      <c r="V373">
        <v>828</v>
      </c>
      <c r="W373">
        <v>838</v>
      </c>
      <c r="X373">
        <v>959</v>
      </c>
      <c r="Y373">
        <v>938</v>
      </c>
      <c r="Z373">
        <v>995</v>
      </c>
      <c r="AA373">
        <v>1026</v>
      </c>
      <c r="AB373">
        <v>1179</v>
      </c>
      <c r="AC373">
        <v>1120</v>
      </c>
      <c r="AD373">
        <v>1208</v>
      </c>
      <c r="AE373">
        <v>1129</v>
      </c>
      <c r="AF373">
        <v>1223</v>
      </c>
      <c r="AG373">
        <v>1159</v>
      </c>
      <c r="AH373">
        <v>1237</v>
      </c>
      <c r="AI373">
        <v>1061</v>
      </c>
      <c r="AJ373">
        <v>1132</v>
      </c>
      <c r="AK373">
        <v>1182</v>
      </c>
      <c r="AL373">
        <v>1233</v>
      </c>
      <c r="AM373">
        <v>1179</v>
      </c>
      <c r="AN373">
        <v>1134</v>
      </c>
      <c r="AO373">
        <v>1055</v>
      </c>
      <c r="AP373">
        <v>1082</v>
      </c>
      <c r="AQ373">
        <v>949</v>
      </c>
      <c r="AR373">
        <v>984</v>
      </c>
    </row>
    <row r="374" spans="1:44" x14ac:dyDescent="0.25">
      <c r="A374" t="str">
        <f t="shared" si="5"/>
        <v>Neusiedl am SeeLehrlinge1. Lehrjahr, männlich</v>
      </c>
      <c r="B374">
        <v>373</v>
      </c>
      <c r="C374">
        <v>107</v>
      </c>
      <c r="D374" t="s">
        <v>148</v>
      </c>
      <c r="E374" t="s">
        <v>46</v>
      </c>
      <c r="F374" t="s">
        <v>65</v>
      </c>
      <c r="G374">
        <v>114</v>
      </c>
      <c r="H374">
        <v>123</v>
      </c>
      <c r="I374">
        <v>112</v>
      </c>
      <c r="J374">
        <v>109</v>
      </c>
      <c r="K374">
        <v>126</v>
      </c>
      <c r="L374">
        <v>116</v>
      </c>
      <c r="M374">
        <v>110</v>
      </c>
      <c r="N374">
        <v>97</v>
      </c>
      <c r="O374">
        <v>80</v>
      </c>
      <c r="P374">
        <v>106</v>
      </c>
      <c r="Q374">
        <v>103</v>
      </c>
      <c r="R374">
        <v>98</v>
      </c>
      <c r="S374">
        <v>89</v>
      </c>
      <c r="T374">
        <v>88</v>
      </c>
      <c r="U374">
        <v>104</v>
      </c>
      <c r="V374">
        <v>112</v>
      </c>
      <c r="W374">
        <v>104</v>
      </c>
      <c r="X374">
        <v>108</v>
      </c>
      <c r="Y374">
        <v>96</v>
      </c>
      <c r="Z374">
        <v>95</v>
      </c>
      <c r="AA374">
        <v>103</v>
      </c>
      <c r="AB374">
        <v>93</v>
      </c>
    </row>
    <row r="375" spans="1:44" x14ac:dyDescent="0.25">
      <c r="A375" t="str">
        <f t="shared" si="5"/>
        <v>Neusiedl am SeeLehrlinge1. Lehrjahr, weiblich</v>
      </c>
      <c r="B375">
        <v>374</v>
      </c>
      <c r="C375">
        <v>107</v>
      </c>
      <c r="D375" t="s">
        <v>148</v>
      </c>
      <c r="E375" t="s">
        <v>46</v>
      </c>
      <c r="F375" t="s">
        <v>66</v>
      </c>
      <c r="G375">
        <v>43</v>
      </c>
      <c r="H375">
        <v>37</v>
      </c>
      <c r="I375">
        <v>48</v>
      </c>
      <c r="J375">
        <v>36</v>
      </c>
      <c r="K375">
        <v>50</v>
      </c>
      <c r="L375">
        <v>55</v>
      </c>
      <c r="M375">
        <v>46</v>
      </c>
      <c r="N375">
        <v>41</v>
      </c>
      <c r="O375">
        <v>37</v>
      </c>
      <c r="P375">
        <v>48</v>
      </c>
      <c r="Q375">
        <v>44</v>
      </c>
      <c r="R375">
        <v>39</v>
      </c>
      <c r="S375">
        <v>40</v>
      </c>
      <c r="T375">
        <v>36</v>
      </c>
      <c r="U375">
        <v>31</v>
      </c>
      <c r="V375">
        <v>44</v>
      </c>
      <c r="W375">
        <v>36</v>
      </c>
      <c r="X375">
        <v>39</v>
      </c>
      <c r="Y375">
        <v>48</v>
      </c>
      <c r="Z375">
        <v>45</v>
      </c>
      <c r="AA375">
        <v>60</v>
      </c>
      <c r="AB375">
        <v>37</v>
      </c>
    </row>
    <row r="376" spans="1:44" x14ac:dyDescent="0.25">
      <c r="A376" t="str">
        <f t="shared" si="5"/>
        <v>Neusiedl am SeeLehrlinge2. Lehrjahr, männlich</v>
      </c>
      <c r="B376">
        <v>375</v>
      </c>
      <c r="C376">
        <v>107</v>
      </c>
      <c r="D376" t="s">
        <v>148</v>
      </c>
      <c r="E376" t="s">
        <v>46</v>
      </c>
      <c r="F376" t="s">
        <v>67</v>
      </c>
      <c r="G376">
        <v>115</v>
      </c>
      <c r="H376">
        <v>109</v>
      </c>
      <c r="I376">
        <v>125</v>
      </c>
      <c r="J376">
        <v>115</v>
      </c>
      <c r="K376">
        <v>108</v>
      </c>
      <c r="L376">
        <v>112</v>
      </c>
      <c r="M376">
        <v>111</v>
      </c>
      <c r="N376">
        <v>115</v>
      </c>
      <c r="O376">
        <v>101</v>
      </c>
      <c r="P376">
        <v>80</v>
      </c>
      <c r="Q376">
        <v>103</v>
      </c>
      <c r="R376">
        <v>88</v>
      </c>
      <c r="S376">
        <v>104</v>
      </c>
      <c r="T376">
        <v>90</v>
      </c>
      <c r="U376">
        <v>79</v>
      </c>
      <c r="V376">
        <v>90</v>
      </c>
      <c r="W376">
        <v>95</v>
      </c>
      <c r="X376">
        <v>90</v>
      </c>
      <c r="Y376">
        <v>96</v>
      </c>
      <c r="Z376">
        <v>90</v>
      </c>
      <c r="AA376">
        <v>92</v>
      </c>
      <c r="AB376">
        <v>100</v>
      </c>
    </row>
    <row r="377" spans="1:44" x14ac:dyDescent="0.25">
      <c r="A377" t="str">
        <f t="shared" si="5"/>
        <v>Neusiedl am SeeLehrlinge2. Lehrjahr, weiblich</v>
      </c>
      <c r="B377">
        <v>376</v>
      </c>
      <c r="C377">
        <v>107</v>
      </c>
      <c r="D377" t="s">
        <v>148</v>
      </c>
      <c r="E377" t="s">
        <v>46</v>
      </c>
      <c r="F377" t="s">
        <v>68</v>
      </c>
      <c r="G377">
        <v>39</v>
      </c>
      <c r="H377">
        <v>55</v>
      </c>
      <c r="I377">
        <v>41</v>
      </c>
      <c r="J377">
        <v>48</v>
      </c>
      <c r="K377">
        <v>42</v>
      </c>
      <c r="L377">
        <v>46</v>
      </c>
      <c r="M377">
        <v>53</v>
      </c>
      <c r="N377">
        <v>46</v>
      </c>
      <c r="O377">
        <v>40</v>
      </c>
      <c r="P377">
        <v>45</v>
      </c>
      <c r="Q377">
        <v>50</v>
      </c>
      <c r="R377">
        <v>39</v>
      </c>
      <c r="S377">
        <v>41</v>
      </c>
      <c r="T377">
        <v>37</v>
      </c>
      <c r="U377">
        <v>34</v>
      </c>
      <c r="V377">
        <v>26</v>
      </c>
      <c r="W377">
        <v>33</v>
      </c>
      <c r="X377">
        <v>36</v>
      </c>
      <c r="Y377">
        <v>32</v>
      </c>
      <c r="Z377">
        <v>43</v>
      </c>
      <c r="AA377">
        <v>35</v>
      </c>
      <c r="AB377">
        <v>50</v>
      </c>
    </row>
    <row r="378" spans="1:44" x14ac:dyDescent="0.25">
      <c r="A378" t="str">
        <f t="shared" si="5"/>
        <v>Neusiedl am SeeLehrlinge3. Lehrjahr, männlich</v>
      </c>
      <c r="B378">
        <v>377</v>
      </c>
      <c r="C378">
        <v>107</v>
      </c>
      <c r="D378" t="s">
        <v>148</v>
      </c>
      <c r="E378" t="s">
        <v>46</v>
      </c>
      <c r="F378" t="s">
        <v>69</v>
      </c>
      <c r="G378">
        <v>116</v>
      </c>
      <c r="H378">
        <v>105</v>
      </c>
      <c r="I378">
        <v>109</v>
      </c>
      <c r="J378">
        <v>115</v>
      </c>
      <c r="K378">
        <v>124</v>
      </c>
      <c r="L378">
        <v>108</v>
      </c>
      <c r="M378">
        <v>102</v>
      </c>
      <c r="N378">
        <v>108</v>
      </c>
      <c r="O378">
        <v>106</v>
      </c>
      <c r="P378">
        <v>98</v>
      </c>
      <c r="Q378">
        <v>72</v>
      </c>
      <c r="R378">
        <v>102</v>
      </c>
      <c r="S378">
        <v>86</v>
      </c>
      <c r="T378">
        <v>98</v>
      </c>
      <c r="U378">
        <v>84</v>
      </c>
      <c r="V378">
        <v>81</v>
      </c>
      <c r="W378">
        <v>81</v>
      </c>
      <c r="X378">
        <v>82</v>
      </c>
      <c r="Y378">
        <v>90</v>
      </c>
      <c r="Z378">
        <v>92</v>
      </c>
      <c r="AA378">
        <v>75</v>
      </c>
      <c r="AB378">
        <v>85</v>
      </c>
    </row>
    <row r="379" spans="1:44" x14ac:dyDescent="0.25">
      <c r="A379" t="str">
        <f t="shared" si="5"/>
        <v>Neusiedl am SeeLehrlinge3. Lehrjahr, weiblich</v>
      </c>
      <c r="B379">
        <v>378</v>
      </c>
      <c r="C379">
        <v>107</v>
      </c>
      <c r="D379" t="s">
        <v>148</v>
      </c>
      <c r="E379" t="s">
        <v>46</v>
      </c>
      <c r="F379" t="s">
        <v>70</v>
      </c>
      <c r="G379">
        <v>39</v>
      </c>
      <c r="H379">
        <v>37</v>
      </c>
      <c r="I379">
        <v>50</v>
      </c>
      <c r="J379">
        <v>38</v>
      </c>
      <c r="K379">
        <v>49</v>
      </c>
      <c r="L379">
        <v>44</v>
      </c>
      <c r="M379">
        <v>47</v>
      </c>
      <c r="N379">
        <v>43</v>
      </c>
      <c r="O379">
        <v>42</v>
      </c>
      <c r="P379">
        <v>31</v>
      </c>
      <c r="Q379">
        <v>34</v>
      </c>
      <c r="R379">
        <v>37</v>
      </c>
      <c r="S379">
        <v>35</v>
      </c>
      <c r="T379">
        <v>36</v>
      </c>
      <c r="U379">
        <v>31</v>
      </c>
      <c r="V379">
        <v>28</v>
      </c>
      <c r="W379">
        <v>22</v>
      </c>
      <c r="X379">
        <v>30</v>
      </c>
      <c r="Y379">
        <v>35</v>
      </c>
      <c r="Z379">
        <v>30</v>
      </c>
      <c r="AA379">
        <v>34</v>
      </c>
      <c r="AB379">
        <v>34</v>
      </c>
    </row>
    <row r="380" spans="1:44" x14ac:dyDescent="0.25">
      <c r="A380" t="str">
        <f t="shared" si="5"/>
        <v>Neusiedl am SeeLehrlinge4. Lehrjahr, männlich</v>
      </c>
      <c r="B380">
        <v>379</v>
      </c>
      <c r="C380">
        <v>107</v>
      </c>
      <c r="D380" t="s">
        <v>148</v>
      </c>
      <c r="E380" t="s">
        <v>46</v>
      </c>
      <c r="F380" t="s">
        <v>71</v>
      </c>
      <c r="G380">
        <v>33</v>
      </c>
      <c r="H380">
        <v>50</v>
      </c>
      <c r="I380">
        <v>48</v>
      </c>
      <c r="J380">
        <v>50</v>
      </c>
      <c r="K380">
        <v>53</v>
      </c>
      <c r="L380">
        <v>61</v>
      </c>
      <c r="M380">
        <v>48</v>
      </c>
      <c r="N380">
        <v>42</v>
      </c>
      <c r="O380">
        <v>49</v>
      </c>
      <c r="P380">
        <v>54</v>
      </c>
      <c r="Q380">
        <v>47</v>
      </c>
      <c r="R380">
        <v>38</v>
      </c>
      <c r="S380">
        <v>41</v>
      </c>
      <c r="T380">
        <v>43</v>
      </c>
      <c r="U380">
        <v>47</v>
      </c>
      <c r="V380">
        <v>36</v>
      </c>
      <c r="W380">
        <v>37</v>
      </c>
      <c r="X380">
        <v>39</v>
      </c>
      <c r="Y380">
        <v>44</v>
      </c>
      <c r="Z380">
        <v>45</v>
      </c>
      <c r="AA380">
        <v>46</v>
      </c>
      <c r="AB380">
        <v>37</v>
      </c>
    </row>
    <row r="381" spans="1:44" x14ac:dyDescent="0.25">
      <c r="A381" t="str">
        <f t="shared" si="5"/>
        <v>Neusiedl am SeeLehrlinge4. Lehrjahr, weiblich</v>
      </c>
      <c r="B381">
        <v>380</v>
      </c>
      <c r="C381">
        <v>107</v>
      </c>
      <c r="D381" t="s">
        <v>148</v>
      </c>
      <c r="E381" t="s">
        <v>46</v>
      </c>
      <c r="F381" t="s">
        <v>72</v>
      </c>
      <c r="G381">
        <v>2</v>
      </c>
      <c r="H381">
        <v>1</v>
      </c>
      <c r="I381">
        <v>6</v>
      </c>
      <c r="J381">
        <v>3</v>
      </c>
      <c r="K381">
        <v>6</v>
      </c>
      <c r="L381">
        <v>1</v>
      </c>
      <c r="M381">
        <v>2</v>
      </c>
      <c r="N381">
        <v>2</v>
      </c>
      <c r="O381">
        <v>5</v>
      </c>
      <c r="P381">
        <v>2</v>
      </c>
      <c r="Q381">
        <v>1</v>
      </c>
      <c r="S381">
        <v>1</v>
      </c>
      <c r="T381">
        <v>1</v>
      </c>
      <c r="U381">
        <v>2</v>
      </c>
      <c r="V381">
        <v>1</v>
      </c>
      <c r="W381">
        <v>1</v>
      </c>
      <c r="X381">
        <v>2</v>
      </c>
      <c r="Y381">
        <v>2</v>
      </c>
      <c r="Z381">
        <v>3</v>
      </c>
      <c r="AA381">
        <v>4</v>
      </c>
      <c r="AB381">
        <v>3</v>
      </c>
    </row>
    <row r="382" spans="1:44" x14ac:dyDescent="0.25">
      <c r="A382" t="str">
        <f t="shared" si="5"/>
        <v>Neusiedl am SeeLehrlingeFrauen</v>
      </c>
      <c r="B382">
        <v>381</v>
      </c>
      <c r="C382">
        <v>107</v>
      </c>
      <c r="D382" t="s">
        <v>148</v>
      </c>
      <c r="E382" t="s">
        <v>46</v>
      </c>
      <c r="F382" t="s">
        <v>47</v>
      </c>
      <c r="G382">
        <v>123</v>
      </c>
      <c r="H382">
        <v>130</v>
      </c>
      <c r="I382">
        <v>145</v>
      </c>
      <c r="J382">
        <v>125</v>
      </c>
      <c r="K382">
        <v>147</v>
      </c>
      <c r="L382">
        <v>146</v>
      </c>
      <c r="M382">
        <v>148</v>
      </c>
      <c r="N382">
        <v>132</v>
      </c>
      <c r="O382">
        <v>124</v>
      </c>
      <c r="P382">
        <v>126</v>
      </c>
      <c r="Q382">
        <v>129</v>
      </c>
      <c r="R382">
        <v>115</v>
      </c>
      <c r="S382">
        <v>117</v>
      </c>
      <c r="T382">
        <v>110</v>
      </c>
      <c r="U382">
        <v>98</v>
      </c>
      <c r="V382">
        <v>99</v>
      </c>
      <c r="W382">
        <v>92</v>
      </c>
      <c r="X382">
        <v>107</v>
      </c>
      <c r="Y382">
        <v>117</v>
      </c>
      <c r="Z382">
        <v>121</v>
      </c>
      <c r="AA382">
        <v>133</v>
      </c>
      <c r="AB382">
        <v>124</v>
      </c>
    </row>
    <row r="383" spans="1:44" x14ac:dyDescent="0.25">
      <c r="A383" t="str">
        <f t="shared" si="5"/>
        <v>Neusiedl am SeeLehrlingeInsgesamt</v>
      </c>
      <c r="B383">
        <v>382</v>
      </c>
      <c r="C383">
        <v>107</v>
      </c>
      <c r="D383" t="s">
        <v>148</v>
      </c>
      <c r="E383" t="s">
        <v>46</v>
      </c>
      <c r="F383" t="s">
        <v>48</v>
      </c>
      <c r="G383">
        <v>501</v>
      </c>
      <c r="H383">
        <v>517</v>
      </c>
      <c r="I383">
        <v>539</v>
      </c>
      <c r="J383">
        <v>514</v>
      </c>
      <c r="K383">
        <v>558</v>
      </c>
      <c r="L383">
        <v>543</v>
      </c>
      <c r="M383">
        <v>519</v>
      </c>
      <c r="N383">
        <v>494</v>
      </c>
      <c r="O383">
        <v>460</v>
      </c>
      <c r="P383">
        <v>464</v>
      </c>
      <c r="Q383">
        <v>454</v>
      </c>
      <c r="R383">
        <v>441</v>
      </c>
      <c r="S383">
        <v>437</v>
      </c>
      <c r="T383">
        <v>429</v>
      </c>
      <c r="U383">
        <v>412</v>
      </c>
      <c r="V383">
        <v>418</v>
      </c>
      <c r="W383">
        <v>409</v>
      </c>
      <c r="X383">
        <v>426</v>
      </c>
      <c r="Y383">
        <v>443</v>
      </c>
      <c r="Z383">
        <v>443</v>
      </c>
      <c r="AA383">
        <v>449</v>
      </c>
      <c r="AB383">
        <v>439</v>
      </c>
    </row>
    <row r="384" spans="1:44" x14ac:dyDescent="0.25">
      <c r="A384" t="str">
        <f t="shared" si="5"/>
        <v>Neusiedl am SeeLehrlingeMänner</v>
      </c>
      <c r="B384">
        <v>383</v>
      </c>
      <c r="C384">
        <v>107</v>
      </c>
      <c r="D384" t="s">
        <v>148</v>
      </c>
      <c r="E384" t="s">
        <v>46</v>
      </c>
      <c r="F384" t="s">
        <v>49</v>
      </c>
      <c r="G384">
        <v>378</v>
      </c>
      <c r="H384">
        <v>387</v>
      </c>
      <c r="I384">
        <v>394</v>
      </c>
      <c r="J384">
        <v>389</v>
      </c>
      <c r="K384">
        <v>411</v>
      </c>
      <c r="L384">
        <v>397</v>
      </c>
      <c r="M384">
        <v>371</v>
      </c>
      <c r="N384">
        <v>362</v>
      </c>
      <c r="O384">
        <v>336</v>
      </c>
      <c r="P384">
        <v>338</v>
      </c>
      <c r="Q384">
        <v>325</v>
      </c>
      <c r="R384">
        <v>326</v>
      </c>
      <c r="S384">
        <v>320</v>
      </c>
      <c r="T384">
        <v>319</v>
      </c>
      <c r="U384">
        <v>314</v>
      </c>
      <c r="V384">
        <v>319</v>
      </c>
      <c r="W384">
        <v>317</v>
      </c>
      <c r="X384">
        <v>319</v>
      </c>
      <c r="Y384">
        <v>326</v>
      </c>
      <c r="Z384">
        <v>322</v>
      </c>
      <c r="AA384">
        <v>316</v>
      </c>
      <c r="AB384">
        <v>315</v>
      </c>
    </row>
    <row r="385" spans="1:47" x14ac:dyDescent="0.25">
      <c r="A385" t="str">
        <f t="shared" si="5"/>
        <v>Neusiedl am SeeNeugründungenInsgesamt</v>
      </c>
      <c r="B385">
        <v>384</v>
      </c>
      <c r="C385">
        <v>107</v>
      </c>
      <c r="D385" t="s">
        <v>148</v>
      </c>
      <c r="E385" t="s">
        <v>41</v>
      </c>
      <c r="F385" t="s">
        <v>48</v>
      </c>
      <c r="G385">
        <v>195</v>
      </c>
      <c r="H385">
        <v>248.52614885819</v>
      </c>
      <c r="I385">
        <v>191.642790697674</v>
      </c>
      <c r="J385">
        <v>215.24738675958201</v>
      </c>
      <c r="K385">
        <v>206.191449814126</v>
      </c>
      <c r="L385">
        <v>221.00273473108501</v>
      </c>
      <c r="M385">
        <v>314.68633879781402</v>
      </c>
      <c r="N385">
        <v>232.32267037552199</v>
      </c>
      <c r="O385">
        <v>388.57900432900402</v>
      </c>
      <c r="P385">
        <v>358.81456200227501</v>
      </c>
      <c r="Q385">
        <v>365.04059462549998</v>
      </c>
      <c r="R385">
        <v>374.432620011567</v>
      </c>
      <c r="S385">
        <v>359.60813099943499</v>
      </c>
      <c r="T385">
        <v>391</v>
      </c>
      <c r="U385">
        <v>423.64547304170901</v>
      </c>
      <c r="V385">
        <v>370</v>
      </c>
      <c r="W385">
        <v>352</v>
      </c>
      <c r="X385">
        <v>312</v>
      </c>
      <c r="Y385">
        <v>366</v>
      </c>
      <c r="Z385">
        <v>311</v>
      </c>
      <c r="AA385">
        <v>370</v>
      </c>
      <c r="AB385">
        <v>363</v>
      </c>
    </row>
    <row r="386" spans="1:47" x14ac:dyDescent="0.25">
      <c r="A386" t="str">
        <f t="shared" si="5"/>
        <v>Neusiedl am SeePendler (Auspendler/-innen)Insgesamt</v>
      </c>
      <c r="B386">
        <v>385</v>
      </c>
      <c r="C386">
        <v>107</v>
      </c>
      <c r="D386" t="s">
        <v>148</v>
      </c>
      <c r="E386" t="s">
        <v>459</v>
      </c>
      <c r="F386" t="s">
        <v>48</v>
      </c>
      <c r="G386">
        <v>19138</v>
      </c>
      <c r="H386">
        <v>19382</v>
      </c>
      <c r="I386">
        <v>19500</v>
      </c>
      <c r="J386">
        <v>19597</v>
      </c>
      <c r="K386">
        <v>19529</v>
      </c>
      <c r="L386">
        <v>19753</v>
      </c>
      <c r="M386">
        <v>19896</v>
      </c>
      <c r="N386">
        <v>20061</v>
      </c>
      <c r="O386">
        <v>20398</v>
      </c>
      <c r="P386">
        <v>20687</v>
      </c>
      <c r="Q386">
        <v>20722</v>
      </c>
      <c r="R386">
        <v>20596</v>
      </c>
      <c r="S386">
        <v>21015</v>
      </c>
    </row>
    <row r="387" spans="1:47" x14ac:dyDescent="0.25">
      <c r="A387" t="str">
        <f t="shared" ref="A387:A450" si="6">D387&amp;E387&amp;F387</f>
        <v>Neusiedl am SeePendler ins AuslandInsgesamt</v>
      </c>
      <c r="B387">
        <v>386</v>
      </c>
      <c r="C387">
        <v>107</v>
      </c>
      <c r="D387" t="s">
        <v>148</v>
      </c>
      <c r="E387" t="s">
        <v>304</v>
      </c>
      <c r="F387" t="s">
        <v>48</v>
      </c>
      <c r="G387">
        <v>11</v>
      </c>
      <c r="H387">
        <v>21</v>
      </c>
      <c r="I387">
        <v>198</v>
      </c>
      <c r="J387">
        <v>40</v>
      </c>
      <c r="K387">
        <v>28</v>
      </c>
      <c r="L387">
        <v>72</v>
      </c>
      <c r="M387">
        <v>91</v>
      </c>
      <c r="N387">
        <v>65</v>
      </c>
      <c r="O387">
        <v>93</v>
      </c>
      <c r="P387">
        <v>81</v>
      </c>
      <c r="Q387">
        <v>94</v>
      </c>
      <c r="R387">
        <v>77</v>
      </c>
      <c r="S387">
        <v>108</v>
      </c>
    </row>
    <row r="388" spans="1:47" x14ac:dyDescent="0.25">
      <c r="A388" t="str">
        <f t="shared" si="6"/>
        <v>Neusiedl am SeePendler zw. BundesländernInsgesamt</v>
      </c>
      <c r="B388">
        <v>387</v>
      </c>
      <c r="C388">
        <v>107</v>
      </c>
      <c r="D388" t="s">
        <v>148</v>
      </c>
      <c r="E388" t="s">
        <v>433</v>
      </c>
      <c r="F388" t="s">
        <v>48</v>
      </c>
      <c r="G388">
        <v>11814</v>
      </c>
      <c r="H388">
        <v>11797</v>
      </c>
      <c r="I388">
        <v>11842</v>
      </c>
      <c r="J388">
        <v>11980</v>
      </c>
      <c r="K388">
        <v>11912</v>
      </c>
      <c r="L388">
        <v>11912</v>
      </c>
      <c r="M388">
        <v>11970</v>
      </c>
      <c r="N388">
        <v>12147</v>
      </c>
      <c r="O388">
        <v>12234</v>
      </c>
      <c r="P388">
        <v>12485</v>
      </c>
      <c r="Q388">
        <v>12387</v>
      </c>
      <c r="R388">
        <v>12350</v>
      </c>
      <c r="S388">
        <v>12572</v>
      </c>
    </row>
    <row r="389" spans="1:47" x14ac:dyDescent="0.25">
      <c r="A389" t="str">
        <f t="shared" si="6"/>
        <v>Neusiedl am SeePendler zw. Gemeinden eines Pol. BezirkesInsgesamt</v>
      </c>
      <c r="B389">
        <v>388</v>
      </c>
      <c r="C389">
        <v>107</v>
      </c>
      <c r="D389" t="s">
        <v>148</v>
      </c>
      <c r="E389" t="s">
        <v>305</v>
      </c>
      <c r="F389" t="s">
        <v>48</v>
      </c>
      <c r="G389">
        <v>6513</v>
      </c>
      <c r="H389">
        <v>6101</v>
      </c>
      <c r="I389">
        <v>6130</v>
      </c>
      <c r="J389">
        <v>6323</v>
      </c>
      <c r="K389">
        <v>6421</v>
      </c>
      <c r="L389">
        <v>6486</v>
      </c>
      <c r="M389">
        <v>6564</v>
      </c>
      <c r="N389">
        <v>6514</v>
      </c>
      <c r="O389">
        <v>6717</v>
      </c>
      <c r="P389">
        <v>6655</v>
      </c>
      <c r="Q389">
        <v>6877</v>
      </c>
      <c r="R389">
        <v>6770</v>
      </c>
      <c r="S389">
        <v>6898</v>
      </c>
    </row>
    <row r="390" spans="1:47" x14ac:dyDescent="0.25">
      <c r="A390" t="str">
        <f t="shared" si="6"/>
        <v>Neusiedl am SeePendler zw. Pol. Bez. des BundeslandesInsgesamt</v>
      </c>
      <c r="B390">
        <v>389</v>
      </c>
      <c r="C390">
        <v>107</v>
      </c>
      <c r="D390" t="s">
        <v>148</v>
      </c>
      <c r="E390" t="s">
        <v>306</v>
      </c>
      <c r="F390" t="s">
        <v>48</v>
      </c>
      <c r="G390">
        <v>800</v>
      </c>
      <c r="H390">
        <v>1463</v>
      </c>
      <c r="I390">
        <v>1330</v>
      </c>
      <c r="J390">
        <v>1254</v>
      </c>
      <c r="K390">
        <v>1168</v>
      </c>
      <c r="L390">
        <v>1283</v>
      </c>
      <c r="M390">
        <v>1271</v>
      </c>
      <c r="N390">
        <v>1335</v>
      </c>
      <c r="O390">
        <v>1354</v>
      </c>
      <c r="P390">
        <v>1466</v>
      </c>
      <c r="Q390">
        <v>1364</v>
      </c>
      <c r="R390">
        <v>1399</v>
      </c>
      <c r="S390">
        <v>1437</v>
      </c>
    </row>
    <row r="391" spans="1:47" x14ac:dyDescent="0.25">
      <c r="A391" t="str">
        <f t="shared" si="6"/>
        <v>Neusiedl am SeePensionisteneinkommenBrutto_Schnitt</v>
      </c>
      <c r="B391">
        <v>390</v>
      </c>
      <c r="C391">
        <v>107</v>
      </c>
      <c r="D391" t="s">
        <v>148</v>
      </c>
      <c r="E391" t="s">
        <v>44</v>
      </c>
      <c r="F391" t="s">
        <v>54</v>
      </c>
      <c r="G391">
        <v>14812.961109329701</v>
      </c>
      <c r="H391">
        <v>15206.659219139799</v>
      </c>
      <c r="I391">
        <v>15787.229869529599</v>
      </c>
      <c r="J391">
        <v>16396.394976292799</v>
      </c>
      <c r="K391">
        <v>17161.424614598502</v>
      </c>
      <c r="L391">
        <v>17903.089488245401</v>
      </c>
      <c r="M391">
        <v>18471.0286491753</v>
      </c>
      <c r="N391">
        <v>18945.753251838702</v>
      </c>
      <c r="O391">
        <v>19364.256024857001</v>
      </c>
      <c r="P391">
        <v>20036.2119653966</v>
      </c>
      <c r="Q391">
        <v>20737.354616124099</v>
      </c>
      <c r="R391">
        <v>21373.7999217059</v>
      </c>
      <c r="S391">
        <v>21749.638143739001</v>
      </c>
      <c r="T391">
        <v>22219.7736339902</v>
      </c>
      <c r="U391">
        <v>22910.796821042299</v>
      </c>
      <c r="V391">
        <v>23785.045080451499</v>
      </c>
      <c r="W391">
        <v>25283.285009274201</v>
      </c>
      <c r="X391">
        <v>26253.187999764799</v>
      </c>
      <c r="Y391">
        <v>27243.263345214102</v>
      </c>
    </row>
    <row r="392" spans="1:47" x14ac:dyDescent="0.25">
      <c r="A392" t="str">
        <f t="shared" si="6"/>
        <v>Neusiedl am SeePensionisteneinkommenBruttobezüge 1000 EUR</v>
      </c>
      <c r="B392">
        <v>391</v>
      </c>
      <c r="C392">
        <v>107</v>
      </c>
      <c r="D392" t="s">
        <v>148</v>
      </c>
      <c r="E392" t="s">
        <v>44</v>
      </c>
      <c r="F392" t="s">
        <v>55</v>
      </c>
      <c r="G392">
        <v>194020.16461000001</v>
      </c>
      <c r="H392">
        <v>201168.89481</v>
      </c>
      <c r="I392">
        <v>211754.11424</v>
      </c>
      <c r="J392">
        <v>221318.53938999999</v>
      </c>
      <c r="K392">
        <v>235111.51722000001</v>
      </c>
      <c r="L392">
        <v>249783.90453999999</v>
      </c>
      <c r="M392">
        <v>265410.21065999998</v>
      </c>
      <c r="N392">
        <v>278199.44075000001</v>
      </c>
      <c r="O392">
        <v>294472.24137</v>
      </c>
      <c r="P392">
        <v>309198.82305000001</v>
      </c>
      <c r="Q392">
        <v>323585.68143</v>
      </c>
      <c r="R392">
        <v>335782.39676999999</v>
      </c>
      <c r="S392">
        <v>345297.25517000002</v>
      </c>
      <c r="T392">
        <v>357449.49845000001</v>
      </c>
      <c r="U392">
        <v>374981.01156999997</v>
      </c>
      <c r="V392">
        <v>396163.71085999999</v>
      </c>
      <c r="W392">
        <v>422559.54236000002</v>
      </c>
      <c r="X392">
        <v>446514.22149999999</v>
      </c>
      <c r="Y392">
        <v>473896.56589000003</v>
      </c>
    </row>
    <row r="393" spans="1:47" x14ac:dyDescent="0.25">
      <c r="A393" t="str">
        <f t="shared" si="6"/>
        <v>Neusiedl am SeePensionisteneinkommenBruttobezüge Fälle</v>
      </c>
      <c r="B393">
        <v>392</v>
      </c>
      <c r="C393">
        <v>107</v>
      </c>
      <c r="D393" t="s">
        <v>148</v>
      </c>
      <c r="E393" t="s">
        <v>44</v>
      </c>
      <c r="F393" t="s">
        <v>56</v>
      </c>
      <c r="G393">
        <v>13098</v>
      </c>
      <c r="H393">
        <v>13229</v>
      </c>
      <c r="I393">
        <v>13413</v>
      </c>
      <c r="J393">
        <v>13498</v>
      </c>
      <c r="K393">
        <v>13700</v>
      </c>
      <c r="L393">
        <v>13952</v>
      </c>
      <c r="M393">
        <v>14369</v>
      </c>
      <c r="N393">
        <v>14684</v>
      </c>
      <c r="O393">
        <v>15207</v>
      </c>
      <c r="P393">
        <v>15432</v>
      </c>
      <c r="Q393">
        <v>15604</v>
      </c>
      <c r="R393">
        <v>15710</v>
      </c>
      <c r="S393">
        <v>15876</v>
      </c>
      <c r="T393">
        <v>16087</v>
      </c>
      <c r="U393">
        <v>16367</v>
      </c>
      <c r="V393">
        <v>16656</v>
      </c>
      <c r="W393">
        <v>16713</v>
      </c>
      <c r="X393">
        <v>17008</v>
      </c>
      <c r="Y393">
        <v>17395</v>
      </c>
    </row>
    <row r="394" spans="1:47" x14ac:dyDescent="0.25">
      <c r="A394" t="str">
        <f t="shared" si="6"/>
        <v>Neusiedl am SeePensionisteneinkommenLohnsteuer 1000 EUR</v>
      </c>
      <c r="B394">
        <v>393</v>
      </c>
      <c r="C394">
        <v>107</v>
      </c>
      <c r="D394" t="s">
        <v>148</v>
      </c>
      <c r="E394" t="s">
        <v>44</v>
      </c>
      <c r="F394" t="s">
        <v>57</v>
      </c>
      <c r="G394">
        <v>18908.067640000001</v>
      </c>
      <c r="H394">
        <v>17754.555469999999</v>
      </c>
      <c r="I394">
        <v>19911.656490000001</v>
      </c>
      <c r="J394">
        <v>21962.510979999999</v>
      </c>
      <c r="K394">
        <v>24773.158899999999</v>
      </c>
      <c r="L394">
        <v>23920.404480000001</v>
      </c>
      <c r="M394">
        <v>26907.874830000001</v>
      </c>
      <c r="N394">
        <v>29484.180369999998</v>
      </c>
      <c r="O394">
        <v>33182.814359999997</v>
      </c>
      <c r="P394">
        <v>36114.363640000003</v>
      </c>
      <c r="Q394">
        <v>39512.536690000001</v>
      </c>
      <c r="R394">
        <v>42655.124150000003</v>
      </c>
      <c r="S394">
        <v>36411.499159999999</v>
      </c>
      <c r="T394">
        <v>38756.483930000002</v>
      </c>
      <c r="U394">
        <v>42146.598180000001</v>
      </c>
      <c r="V394">
        <v>46724.865310000001</v>
      </c>
      <c r="W394">
        <v>47336.34044</v>
      </c>
      <c r="X394">
        <v>52670.521200000003</v>
      </c>
      <c r="Y394">
        <v>54992.664279999997</v>
      </c>
    </row>
    <row r="395" spans="1:47" x14ac:dyDescent="0.25">
      <c r="A395" t="str">
        <f t="shared" si="6"/>
        <v>Neusiedl am SeePensionisteneinkommenLohnsteuer Fälle</v>
      </c>
      <c r="B395">
        <v>394</v>
      </c>
      <c r="C395">
        <v>107</v>
      </c>
      <c r="D395" t="s">
        <v>148</v>
      </c>
      <c r="E395" t="s">
        <v>44</v>
      </c>
      <c r="F395" t="s">
        <v>58</v>
      </c>
      <c r="G395">
        <v>6918</v>
      </c>
      <c r="H395">
        <v>6606</v>
      </c>
      <c r="I395">
        <v>7036</v>
      </c>
      <c r="J395">
        <v>7804</v>
      </c>
      <c r="K395">
        <v>8102</v>
      </c>
      <c r="L395">
        <v>7903</v>
      </c>
      <c r="M395">
        <v>8453</v>
      </c>
      <c r="N395">
        <v>8922</v>
      </c>
      <c r="O395">
        <v>9432</v>
      </c>
      <c r="P395">
        <v>9827</v>
      </c>
      <c r="Q395">
        <v>10265</v>
      </c>
      <c r="R395">
        <v>10626</v>
      </c>
      <c r="S395">
        <v>10913</v>
      </c>
      <c r="T395">
        <v>11249</v>
      </c>
      <c r="U395">
        <v>11714</v>
      </c>
      <c r="V395">
        <v>12293</v>
      </c>
      <c r="W395">
        <v>13089</v>
      </c>
      <c r="X395">
        <v>13735</v>
      </c>
      <c r="Y395">
        <v>14359</v>
      </c>
    </row>
    <row r="396" spans="1:47" x14ac:dyDescent="0.25">
      <c r="A396" t="str">
        <f t="shared" si="6"/>
        <v>Neusiedl am SeePensionisteneinkommenNetto_Schnitt</v>
      </c>
      <c r="B396">
        <v>395</v>
      </c>
      <c r="C396">
        <v>107</v>
      </c>
      <c r="D396" t="s">
        <v>148</v>
      </c>
      <c r="E396" t="s">
        <v>44</v>
      </c>
      <c r="F396" t="s">
        <v>59</v>
      </c>
      <c r="G396">
        <v>12635.905857382801</v>
      </c>
      <c r="H396">
        <v>13047.379184367701</v>
      </c>
      <c r="I396">
        <v>13448.277958696801</v>
      </c>
      <c r="J396">
        <v>13883.236417247001</v>
      </c>
      <c r="K396">
        <v>14410.276179562001</v>
      </c>
      <c r="L396">
        <v>15196.2770276663</v>
      </c>
      <c r="M396">
        <v>15575.771734985001</v>
      </c>
      <c r="N396">
        <v>15890.7968945791</v>
      </c>
      <c r="O396">
        <v>16113.2267330834</v>
      </c>
      <c r="P396">
        <v>16587.956854587901</v>
      </c>
      <c r="Q396">
        <v>17062.680935016699</v>
      </c>
      <c r="R396">
        <v>17482.351282622501</v>
      </c>
      <c r="S396">
        <v>18259.1786696901</v>
      </c>
      <c r="T396">
        <v>18591.522671722501</v>
      </c>
      <c r="U396">
        <v>19081.184323944501</v>
      </c>
      <c r="V396">
        <v>19685.823969740599</v>
      </c>
      <c r="W396">
        <v>21094.706962245</v>
      </c>
      <c r="X396">
        <v>21754.662153692399</v>
      </c>
      <c r="Y396">
        <v>22632.6827519402</v>
      </c>
    </row>
    <row r="397" spans="1:47" x14ac:dyDescent="0.25">
      <c r="A397" t="str">
        <f t="shared" si="6"/>
        <v>Neusiedl am SeePensionisteneinkommenNettobezüge 1000 EUR</v>
      </c>
      <c r="B397">
        <v>396</v>
      </c>
      <c r="C397">
        <v>107</v>
      </c>
      <c r="D397" t="s">
        <v>148</v>
      </c>
      <c r="E397" t="s">
        <v>44</v>
      </c>
      <c r="F397" t="s">
        <v>60</v>
      </c>
      <c r="G397">
        <v>165505.09492</v>
      </c>
      <c r="H397">
        <v>172603.77922999999</v>
      </c>
      <c r="I397">
        <v>180381.75226000001</v>
      </c>
      <c r="J397">
        <v>187395.92516000001</v>
      </c>
      <c r="K397">
        <v>197420.78365999999</v>
      </c>
      <c r="L397">
        <v>212018.45709000001</v>
      </c>
      <c r="M397">
        <v>223808.26405999999</v>
      </c>
      <c r="N397">
        <v>233340.46160000001</v>
      </c>
      <c r="O397">
        <v>245033.83893</v>
      </c>
      <c r="P397">
        <v>255985.35018000001</v>
      </c>
      <c r="Q397">
        <v>266246.07331000001</v>
      </c>
      <c r="R397">
        <v>274647.73865000001</v>
      </c>
      <c r="S397">
        <v>289882.72055999999</v>
      </c>
      <c r="T397">
        <v>299081.82522</v>
      </c>
      <c r="U397">
        <v>312301.74382999999</v>
      </c>
      <c r="V397">
        <v>327887.08403999999</v>
      </c>
      <c r="W397">
        <v>352555.83746000001</v>
      </c>
      <c r="X397">
        <v>370003.29391000001</v>
      </c>
      <c r="Y397">
        <v>393695.51646999997</v>
      </c>
    </row>
    <row r="398" spans="1:47" x14ac:dyDescent="0.25">
      <c r="A398" t="str">
        <f t="shared" si="6"/>
        <v>Neusiedl am SeePensionisteneinkommenSV-Beiträge 1000 EUR</v>
      </c>
      <c r="B398">
        <v>397</v>
      </c>
      <c r="C398">
        <v>107</v>
      </c>
      <c r="D398" t="s">
        <v>148</v>
      </c>
      <c r="E398" t="s">
        <v>44</v>
      </c>
      <c r="F398" t="s">
        <v>61</v>
      </c>
      <c r="G398">
        <v>9607.0020499999991</v>
      </c>
      <c r="H398">
        <v>10810.56011</v>
      </c>
      <c r="I398">
        <v>11460.70549</v>
      </c>
      <c r="J398">
        <v>11960.10325</v>
      </c>
      <c r="K398">
        <v>12917.57466</v>
      </c>
      <c r="L398">
        <v>13845.04297</v>
      </c>
      <c r="M398">
        <v>14694.07177</v>
      </c>
      <c r="N398">
        <v>15374.798779999999</v>
      </c>
      <c r="O398">
        <v>16255.58808</v>
      </c>
      <c r="P398">
        <v>17099.109229999998</v>
      </c>
      <c r="Q398">
        <v>17827.07143</v>
      </c>
      <c r="R398">
        <v>18479.53397</v>
      </c>
      <c r="S398">
        <v>19003.035449999999</v>
      </c>
      <c r="T398">
        <v>19611.189299999998</v>
      </c>
      <c r="U398">
        <v>20532.669559999998</v>
      </c>
      <c r="V398">
        <v>21551.76151</v>
      </c>
      <c r="W398">
        <v>22667.364460000001</v>
      </c>
      <c r="X398">
        <v>23840.40639</v>
      </c>
      <c r="Y398">
        <v>25208.385139999999</v>
      </c>
    </row>
    <row r="399" spans="1:47" x14ac:dyDescent="0.25">
      <c r="A399" t="str">
        <f t="shared" si="6"/>
        <v>Neusiedl am SeePensionisteneinkommenSV-Beiträge Fälle</v>
      </c>
      <c r="B399">
        <v>398</v>
      </c>
      <c r="C399">
        <v>107</v>
      </c>
      <c r="D399" t="s">
        <v>148</v>
      </c>
      <c r="E399" t="s">
        <v>44</v>
      </c>
      <c r="F399" t="s">
        <v>62</v>
      </c>
      <c r="G399">
        <v>12921</v>
      </c>
      <c r="H399">
        <v>13045</v>
      </c>
      <c r="I399">
        <v>13215</v>
      </c>
      <c r="J399">
        <v>13310</v>
      </c>
      <c r="K399">
        <v>13511</v>
      </c>
      <c r="L399">
        <v>13761</v>
      </c>
      <c r="M399">
        <v>14149</v>
      </c>
      <c r="N399">
        <v>14449</v>
      </c>
      <c r="O399">
        <v>14678</v>
      </c>
      <c r="P399">
        <v>14875</v>
      </c>
      <c r="Q399">
        <v>15051</v>
      </c>
      <c r="R399">
        <v>15145</v>
      </c>
      <c r="S399">
        <v>15275</v>
      </c>
      <c r="T399">
        <v>15467</v>
      </c>
      <c r="U399">
        <v>15741</v>
      </c>
      <c r="V399">
        <v>16051</v>
      </c>
      <c r="W399">
        <v>16101</v>
      </c>
      <c r="X399">
        <v>16416</v>
      </c>
      <c r="Y399">
        <v>16813</v>
      </c>
    </row>
    <row r="400" spans="1:47" x14ac:dyDescent="0.25">
      <c r="A400" t="str">
        <f t="shared" si="6"/>
        <v>Neusiedl am SeeUnselbstständig BeschäftigteFrauen</v>
      </c>
      <c r="B400">
        <v>399</v>
      </c>
      <c r="C400">
        <v>107</v>
      </c>
      <c r="D400" t="s">
        <v>148</v>
      </c>
      <c r="E400" t="s">
        <v>38</v>
      </c>
      <c r="F400" t="s">
        <v>47</v>
      </c>
      <c r="G400">
        <v>3795</v>
      </c>
      <c r="H400">
        <v>4828</v>
      </c>
      <c r="I400">
        <v>3871</v>
      </c>
      <c r="J400">
        <v>4832</v>
      </c>
      <c r="K400">
        <v>4080</v>
      </c>
      <c r="L400">
        <v>5207</v>
      </c>
      <c r="M400">
        <v>4265</v>
      </c>
      <c r="N400">
        <v>5284</v>
      </c>
      <c r="O400">
        <v>8718</v>
      </c>
      <c r="P400">
        <v>9608</v>
      </c>
      <c r="Q400">
        <v>8907</v>
      </c>
      <c r="R400">
        <v>9705</v>
      </c>
      <c r="S400">
        <v>9153</v>
      </c>
      <c r="T400">
        <v>9947</v>
      </c>
      <c r="U400">
        <v>9380</v>
      </c>
      <c r="V400">
        <v>10067</v>
      </c>
      <c r="W400">
        <v>9443</v>
      </c>
      <c r="X400">
        <v>10118</v>
      </c>
      <c r="Y400">
        <v>9452</v>
      </c>
      <c r="Z400">
        <v>10178</v>
      </c>
      <c r="AA400">
        <v>9553</v>
      </c>
      <c r="AB400">
        <v>10167</v>
      </c>
      <c r="AC400">
        <v>9639</v>
      </c>
      <c r="AD400">
        <v>10352</v>
      </c>
      <c r="AE400">
        <v>9720</v>
      </c>
      <c r="AF400">
        <v>10337</v>
      </c>
      <c r="AG400">
        <v>9872</v>
      </c>
      <c r="AH400">
        <v>10570</v>
      </c>
      <c r="AI400">
        <v>10053</v>
      </c>
      <c r="AJ400">
        <v>10667</v>
      </c>
      <c r="AK400">
        <v>10216</v>
      </c>
      <c r="AL400">
        <v>10795</v>
      </c>
      <c r="AM400">
        <v>10268</v>
      </c>
      <c r="AN400">
        <v>10545</v>
      </c>
      <c r="AO400">
        <v>10050</v>
      </c>
      <c r="AP400">
        <v>10785</v>
      </c>
      <c r="AQ400">
        <v>10422</v>
      </c>
      <c r="AR400">
        <v>10975</v>
      </c>
      <c r="AS400">
        <v>11390</v>
      </c>
      <c r="AT400">
        <v>11860</v>
      </c>
      <c r="AU400">
        <v>11350</v>
      </c>
    </row>
    <row r="401" spans="1:47" x14ac:dyDescent="0.25">
      <c r="A401" t="str">
        <f t="shared" si="6"/>
        <v>Neusiedl am SeeUnselbstständig BeschäftigteInsgesamt</v>
      </c>
      <c r="B401">
        <v>400</v>
      </c>
      <c r="C401">
        <v>107</v>
      </c>
      <c r="D401" t="s">
        <v>148</v>
      </c>
      <c r="E401" t="s">
        <v>38</v>
      </c>
      <c r="F401" t="s">
        <v>48</v>
      </c>
      <c r="G401">
        <v>7977</v>
      </c>
      <c r="H401">
        <v>10806</v>
      </c>
      <c r="I401">
        <v>8085</v>
      </c>
      <c r="J401">
        <v>10827</v>
      </c>
      <c r="K401">
        <v>8338</v>
      </c>
      <c r="L401">
        <v>11395</v>
      </c>
      <c r="M401">
        <v>8811</v>
      </c>
      <c r="N401">
        <v>11608</v>
      </c>
      <c r="O401">
        <v>19034</v>
      </c>
      <c r="P401">
        <v>21104</v>
      </c>
      <c r="Q401">
        <v>19289</v>
      </c>
      <c r="R401">
        <v>21210</v>
      </c>
      <c r="S401">
        <v>19505</v>
      </c>
      <c r="T401">
        <v>21469</v>
      </c>
      <c r="U401">
        <v>19835</v>
      </c>
      <c r="V401">
        <v>21608</v>
      </c>
      <c r="W401">
        <v>19881</v>
      </c>
      <c r="X401">
        <v>21650</v>
      </c>
      <c r="Y401">
        <v>19922</v>
      </c>
      <c r="Z401">
        <v>21772</v>
      </c>
      <c r="AA401">
        <v>20122</v>
      </c>
      <c r="AB401">
        <v>21806</v>
      </c>
      <c r="AC401">
        <v>20175</v>
      </c>
      <c r="AD401">
        <v>22060</v>
      </c>
      <c r="AE401">
        <v>20356</v>
      </c>
      <c r="AF401">
        <v>22001</v>
      </c>
      <c r="AG401">
        <v>20592</v>
      </c>
      <c r="AH401">
        <v>22351</v>
      </c>
      <c r="AI401">
        <v>20937</v>
      </c>
      <c r="AJ401">
        <v>22598</v>
      </c>
      <c r="AK401">
        <v>21189</v>
      </c>
      <c r="AL401">
        <v>22761</v>
      </c>
      <c r="AM401">
        <v>21310</v>
      </c>
      <c r="AN401">
        <v>22243</v>
      </c>
      <c r="AO401">
        <v>20888</v>
      </c>
      <c r="AP401">
        <v>22535</v>
      </c>
      <c r="AQ401">
        <v>21469</v>
      </c>
      <c r="AR401">
        <v>22771</v>
      </c>
      <c r="AS401">
        <v>23255</v>
      </c>
      <c r="AT401">
        <v>24433</v>
      </c>
      <c r="AU401">
        <v>23162</v>
      </c>
    </row>
    <row r="402" spans="1:47" x14ac:dyDescent="0.25">
      <c r="A402" t="str">
        <f t="shared" si="6"/>
        <v>Neusiedl am SeeUnselbstständig BeschäftigteMänner</v>
      </c>
      <c r="B402">
        <v>401</v>
      </c>
      <c r="C402">
        <v>107</v>
      </c>
      <c r="D402" t="s">
        <v>148</v>
      </c>
      <c r="E402" t="s">
        <v>38</v>
      </c>
      <c r="F402" t="s">
        <v>49</v>
      </c>
      <c r="G402">
        <v>4182</v>
      </c>
      <c r="H402">
        <v>5978</v>
      </c>
      <c r="I402">
        <v>4214</v>
      </c>
      <c r="J402">
        <v>5995</v>
      </c>
      <c r="K402">
        <v>4258</v>
      </c>
      <c r="L402">
        <v>6188</v>
      </c>
      <c r="M402">
        <v>4546</v>
      </c>
      <c r="N402">
        <v>6324</v>
      </c>
      <c r="O402">
        <v>10316</v>
      </c>
      <c r="P402">
        <v>11496</v>
      </c>
      <c r="Q402">
        <v>10382</v>
      </c>
      <c r="R402">
        <v>11505</v>
      </c>
      <c r="S402">
        <v>10352</v>
      </c>
      <c r="T402">
        <v>11522</v>
      </c>
      <c r="U402">
        <v>10455</v>
      </c>
      <c r="V402">
        <v>11541</v>
      </c>
      <c r="W402">
        <v>10438</v>
      </c>
      <c r="X402">
        <v>11532</v>
      </c>
      <c r="Y402">
        <v>10470</v>
      </c>
      <c r="Z402">
        <v>11594</v>
      </c>
      <c r="AA402">
        <v>10569</v>
      </c>
      <c r="AB402">
        <v>11639</v>
      </c>
      <c r="AC402">
        <v>10536</v>
      </c>
      <c r="AD402">
        <v>11708</v>
      </c>
      <c r="AE402">
        <v>10636</v>
      </c>
      <c r="AF402">
        <v>11664</v>
      </c>
      <c r="AG402">
        <v>10720</v>
      </c>
      <c r="AH402">
        <v>11781</v>
      </c>
      <c r="AI402">
        <v>10884</v>
      </c>
      <c r="AJ402">
        <v>11931</v>
      </c>
      <c r="AK402">
        <v>10973</v>
      </c>
      <c r="AL402">
        <v>11966</v>
      </c>
      <c r="AM402">
        <v>11042</v>
      </c>
      <c r="AN402">
        <v>11698</v>
      </c>
      <c r="AO402">
        <v>10838</v>
      </c>
      <c r="AP402">
        <v>11750</v>
      </c>
      <c r="AQ402">
        <v>11047</v>
      </c>
      <c r="AR402">
        <v>11796</v>
      </c>
      <c r="AS402">
        <v>11865</v>
      </c>
      <c r="AT402">
        <v>12573</v>
      </c>
      <c r="AU402">
        <v>11812</v>
      </c>
    </row>
    <row r="403" spans="1:47" x14ac:dyDescent="0.25">
      <c r="A403" t="str">
        <f t="shared" si="6"/>
        <v>Neusiedl am SeeUnselbstständig Beschäftigte GW mgfInsgesamt</v>
      </c>
      <c r="B403">
        <v>402</v>
      </c>
      <c r="C403">
        <v>107</v>
      </c>
      <c r="D403" t="s">
        <v>148</v>
      </c>
      <c r="E403" t="s">
        <v>450</v>
      </c>
      <c r="F403" t="s">
        <v>48</v>
      </c>
      <c r="G403">
        <v>16055.18688591</v>
      </c>
      <c r="H403">
        <v>14147.227012781001</v>
      </c>
      <c r="I403">
        <v>16487.152091651998</v>
      </c>
      <c r="J403">
        <v>14312.770663776</v>
      </c>
      <c r="K403">
        <v>16535.219869655</v>
      </c>
      <c r="L403">
        <v>14464.615572246001</v>
      </c>
      <c r="M403">
        <v>15989.801005541</v>
      </c>
      <c r="N403">
        <v>14245.330105618001</v>
      </c>
      <c r="O403">
        <v>16924.738310272001</v>
      </c>
      <c r="P403">
        <v>14939.772184424</v>
      </c>
      <c r="Q403">
        <v>17260.673846941001</v>
      </c>
      <c r="R403">
        <v>15651.269224198</v>
      </c>
      <c r="S403">
        <v>17554.216661410999</v>
      </c>
      <c r="T403">
        <v>15633.542621432</v>
      </c>
    </row>
    <row r="404" spans="1:47" x14ac:dyDescent="0.25">
      <c r="A404" t="str">
        <f t="shared" si="6"/>
        <v>Neusiedl am SeeUnselbstständig Beschäftigte GW ogfInsgesamt</v>
      </c>
      <c r="B404">
        <v>403</v>
      </c>
      <c r="C404">
        <v>107</v>
      </c>
      <c r="D404" t="s">
        <v>148</v>
      </c>
      <c r="E404" t="s">
        <v>449</v>
      </c>
      <c r="F404" t="s">
        <v>48</v>
      </c>
      <c r="G404">
        <v>14658.813383269</v>
      </c>
      <c r="H404">
        <v>12950.58095924</v>
      </c>
      <c r="I404">
        <v>15065.05441705</v>
      </c>
      <c r="J404">
        <v>13073.021811457</v>
      </c>
      <c r="K404">
        <v>15069.258193588999</v>
      </c>
      <c r="L404">
        <v>13197.715925627999</v>
      </c>
      <c r="M404">
        <v>14549.229066753</v>
      </c>
      <c r="N404">
        <v>12994.753140121</v>
      </c>
      <c r="O404">
        <v>15382.864851910001</v>
      </c>
      <c r="P404">
        <v>13700.23995212</v>
      </c>
      <c r="Q404">
        <v>15785.351170557</v>
      </c>
      <c r="R404">
        <v>14440.404437576</v>
      </c>
      <c r="S404">
        <v>16141.274491980999</v>
      </c>
      <c r="T404">
        <v>14393.239906739</v>
      </c>
    </row>
    <row r="405" spans="1:47" x14ac:dyDescent="0.25">
      <c r="A405" t="str">
        <f t="shared" si="6"/>
        <v>Neusiedl am SeeUnternehmenInsgesamt</v>
      </c>
      <c r="B405">
        <v>404</v>
      </c>
      <c r="C405">
        <v>107</v>
      </c>
      <c r="D405" t="s">
        <v>148</v>
      </c>
      <c r="E405" t="s">
        <v>475</v>
      </c>
      <c r="F405" t="s">
        <v>48</v>
      </c>
      <c r="G405">
        <v>5782</v>
      </c>
      <c r="H405">
        <v>5719</v>
      </c>
      <c r="I405">
        <v>6059</v>
      </c>
    </row>
    <row r="406" spans="1:47" x14ac:dyDescent="0.25">
      <c r="A406" t="str">
        <f t="shared" si="6"/>
        <v>Neusiedl am SeeWohnbevölkerungInsgesamt</v>
      </c>
      <c r="B406">
        <v>405</v>
      </c>
      <c r="C406">
        <v>107</v>
      </c>
      <c r="D406" t="s">
        <v>148</v>
      </c>
      <c r="E406" t="s">
        <v>42</v>
      </c>
      <c r="F406" t="s">
        <v>48</v>
      </c>
      <c r="G406">
        <v>51559</v>
      </c>
      <c r="H406">
        <v>51649</v>
      </c>
      <c r="I406">
        <v>51846</v>
      </c>
      <c r="J406">
        <v>52125</v>
      </c>
      <c r="K406">
        <v>52570</v>
      </c>
      <c r="L406">
        <v>52979</v>
      </c>
      <c r="M406">
        <v>53461</v>
      </c>
      <c r="N406">
        <v>53952</v>
      </c>
      <c r="O406">
        <v>54406</v>
      </c>
      <c r="P406">
        <v>54864</v>
      </c>
      <c r="Q406">
        <v>55411</v>
      </c>
      <c r="R406">
        <v>55907</v>
      </c>
      <c r="S406">
        <v>56504</v>
      </c>
      <c r="T406">
        <v>57031</v>
      </c>
      <c r="U406">
        <v>58007</v>
      </c>
      <c r="V406">
        <v>58383</v>
      </c>
      <c r="W406">
        <v>58981</v>
      </c>
      <c r="X406">
        <v>59552</v>
      </c>
      <c r="Y406">
        <v>59990</v>
      </c>
      <c r="Z406">
        <v>60397</v>
      </c>
      <c r="AA406">
        <v>60806</v>
      </c>
      <c r="AB406">
        <v>61768</v>
      </c>
    </row>
    <row r="407" spans="1:47" x14ac:dyDescent="0.25">
      <c r="A407" t="str">
        <f t="shared" si="6"/>
        <v>OberpullendorfArbeitnehmereinkommenBrutto_Schnitt</v>
      </c>
      <c r="B407">
        <v>406</v>
      </c>
      <c r="C407">
        <v>108</v>
      </c>
      <c r="D407" t="s">
        <v>149</v>
      </c>
      <c r="E407" t="s">
        <v>43</v>
      </c>
      <c r="F407" t="s">
        <v>54</v>
      </c>
      <c r="G407">
        <v>23291.485110767699</v>
      </c>
      <c r="H407">
        <v>23986.785879653198</v>
      </c>
      <c r="I407">
        <v>24844.186046205901</v>
      </c>
      <c r="J407">
        <v>25551.6512831045</v>
      </c>
      <c r="K407">
        <v>26792.614417575802</v>
      </c>
      <c r="L407">
        <v>27478.318082449201</v>
      </c>
      <c r="M407">
        <v>28037.469095365901</v>
      </c>
      <c r="N407">
        <v>28915.3617218195</v>
      </c>
      <c r="O407">
        <v>29753.579370895899</v>
      </c>
      <c r="P407">
        <v>30616.944861645999</v>
      </c>
      <c r="Q407">
        <v>30889.5805927728</v>
      </c>
      <c r="R407">
        <v>31666.047616534201</v>
      </c>
      <c r="S407">
        <v>32284.012262812201</v>
      </c>
      <c r="T407">
        <v>32896.7855630841</v>
      </c>
      <c r="U407">
        <v>33891.184868197997</v>
      </c>
      <c r="V407">
        <v>35240.8703550504</v>
      </c>
      <c r="W407">
        <v>36183.125692041503</v>
      </c>
      <c r="X407">
        <v>37396.673548122497</v>
      </c>
      <c r="Y407">
        <v>39540.3800303596</v>
      </c>
    </row>
    <row r="408" spans="1:47" x14ac:dyDescent="0.25">
      <c r="A408" t="str">
        <f t="shared" si="6"/>
        <v>OberpullendorfArbeitnehmereinkommenBruttobezüge 1000 EUR</v>
      </c>
      <c r="B408">
        <v>407</v>
      </c>
      <c r="C408">
        <v>108</v>
      </c>
      <c r="D408" t="s">
        <v>149</v>
      </c>
      <c r="E408" t="s">
        <v>43</v>
      </c>
      <c r="F408" t="s">
        <v>55</v>
      </c>
      <c r="G408">
        <v>361670.18079999997</v>
      </c>
      <c r="H408">
        <v>376304.69688</v>
      </c>
      <c r="I408">
        <v>396811.33953</v>
      </c>
      <c r="J408">
        <v>416798.53573</v>
      </c>
      <c r="K408">
        <v>442078.13789000001</v>
      </c>
      <c r="L408">
        <v>453254.85677000001</v>
      </c>
      <c r="M408">
        <v>480393.99547999998</v>
      </c>
      <c r="N408">
        <v>494568.34688999999</v>
      </c>
      <c r="O408">
        <v>507477.04975000001</v>
      </c>
      <c r="P408">
        <v>516722.17843000003</v>
      </c>
      <c r="Q408">
        <v>520582.10172999999</v>
      </c>
      <c r="R408">
        <v>533952.89491000003</v>
      </c>
      <c r="S408">
        <v>550571.54512999998</v>
      </c>
      <c r="T408">
        <v>563192.96883999999</v>
      </c>
      <c r="U408">
        <v>579844.28191000002</v>
      </c>
      <c r="V408">
        <v>601491.17521999998</v>
      </c>
      <c r="W408">
        <v>606501.55284999998</v>
      </c>
      <c r="X408">
        <v>638398.61413999996</v>
      </c>
      <c r="Y408">
        <v>677247.62916000001</v>
      </c>
    </row>
    <row r="409" spans="1:47" x14ac:dyDescent="0.25">
      <c r="A409" t="str">
        <f t="shared" si="6"/>
        <v>OberpullendorfArbeitnehmereinkommenBruttobezüge Fälle</v>
      </c>
      <c r="B409">
        <v>408</v>
      </c>
      <c r="C409">
        <v>108</v>
      </c>
      <c r="D409" t="s">
        <v>149</v>
      </c>
      <c r="E409" t="s">
        <v>43</v>
      </c>
      <c r="F409" t="s">
        <v>56</v>
      </c>
      <c r="G409">
        <v>15528</v>
      </c>
      <c r="H409">
        <v>15688</v>
      </c>
      <c r="I409">
        <v>15972</v>
      </c>
      <c r="J409">
        <v>16312</v>
      </c>
      <c r="K409">
        <v>16500</v>
      </c>
      <c r="L409">
        <v>16495</v>
      </c>
      <c r="M409">
        <v>17134</v>
      </c>
      <c r="N409">
        <v>17104</v>
      </c>
      <c r="O409">
        <v>17056</v>
      </c>
      <c r="P409">
        <v>16877</v>
      </c>
      <c r="Q409">
        <v>16853</v>
      </c>
      <c r="R409">
        <v>16862</v>
      </c>
      <c r="S409">
        <v>17054</v>
      </c>
      <c r="T409">
        <v>17120</v>
      </c>
      <c r="U409">
        <v>17109</v>
      </c>
      <c r="V409">
        <v>17068</v>
      </c>
      <c r="W409">
        <v>16762</v>
      </c>
      <c r="X409">
        <v>17071</v>
      </c>
      <c r="Y409">
        <v>17128</v>
      </c>
    </row>
    <row r="410" spans="1:47" x14ac:dyDescent="0.25">
      <c r="A410" t="str">
        <f t="shared" si="6"/>
        <v>OberpullendorfArbeitnehmereinkommenLohnsteuer 1000 EUR</v>
      </c>
      <c r="B410">
        <v>409</v>
      </c>
      <c r="C410">
        <v>108</v>
      </c>
      <c r="D410" t="s">
        <v>149</v>
      </c>
      <c r="E410" t="s">
        <v>43</v>
      </c>
      <c r="F410" t="s">
        <v>57</v>
      </c>
      <c r="G410">
        <v>47207.324240000002</v>
      </c>
      <c r="H410">
        <v>47269.361429999997</v>
      </c>
      <c r="I410">
        <v>51644.092479999999</v>
      </c>
      <c r="J410">
        <v>55851.469559999998</v>
      </c>
      <c r="K410">
        <v>61446.038099999998</v>
      </c>
      <c r="L410">
        <v>57597.3269</v>
      </c>
      <c r="M410">
        <v>62769.368719999999</v>
      </c>
      <c r="N410">
        <v>66034.912779999999</v>
      </c>
      <c r="O410">
        <v>69918.436400000006</v>
      </c>
      <c r="P410">
        <v>72611.023539999995</v>
      </c>
      <c r="Q410">
        <v>74559.720879999993</v>
      </c>
      <c r="R410">
        <v>78441.420159999994</v>
      </c>
      <c r="S410">
        <v>69084.468800000002</v>
      </c>
      <c r="T410">
        <v>71678.9228</v>
      </c>
      <c r="U410">
        <v>75360.320389999993</v>
      </c>
      <c r="V410">
        <v>78140.680259999994</v>
      </c>
      <c r="W410">
        <v>75458.037920000002</v>
      </c>
      <c r="X410">
        <v>82540.662729999996</v>
      </c>
      <c r="Y410">
        <v>87211.975030000001</v>
      </c>
    </row>
    <row r="411" spans="1:47" x14ac:dyDescent="0.25">
      <c r="A411" t="str">
        <f t="shared" si="6"/>
        <v>OberpullendorfArbeitnehmereinkommenLohnsteuer Fälle</v>
      </c>
      <c r="B411">
        <v>410</v>
      </c>
      <c r="C411">
        <v>108</v>
      </c>
      <c r="D411" t="s">
        <v>149</v>
      </c>
      <c r="E411" t="s">
        <v>43</v>
      </c>
      <c r="F411" t="s">
        <v>58</v>
      </c>
      <c r="G411">
        <v>12604</v>
      </c>
      <c r="H411">
        <v>12452</v>
      </c>
      <c r="I411">
        <v>12699</v>
      </c>
      <c r="J411">
        <v>13084</v>
      </c>
      <c r="K411">
        <v>13499</v>
      </c>
      <c r="L411">
        <v>13278</v>
      </c>
      <c r="M411">
        <v>13951</v>
      </c>
      <c r="N411">
        <v>14087</v>
      </c>
      <c r="O411">
        <v>14160</v>
      </c>
      <c r="P411">
        <v>14066</v>
      </c>
      <c r="Q411">
        <v>14083</v>
      </c>
      <c r="R411">
        <v>14166</v>
      </c>
      <c r="S411">
        <v>14362</v>
      </c>
      <c r="T411">
        <v>14489</v>
      </c>
      <c r="U411">
        <v>14711</v>
      </c>
      <c r="V411">
        <v>14906</v>
      </c>
      <c r="W411">
        <v>14845</v>
      </c>
      <c r="X411">
        <v>15226</v>
      </c>
      <c r="Y411">
        <v>15324</v>
      </c>
    </row>
    <row r="412" spans="1:47" x14ac:dyDescent="0.25">
      <c r="A412" t="str">
        <f t="shared" si="6"/>
        <v>OberpullendorfArbeitnehmereinkommenNetto_Schnitt</v>
      </c>
      <c r="B412">
        <v>411</v>
      </c>
      <c r="C412">
        <v>108</v>
      </c>
      <c r="D412" t="s">
        <v>149</v>
      </c>
      <c r="E412" t="s">
        <v>43</v>
      </c>
      <c r="F412" t="s">
        <v>59</v>
      </c>
      <c r="G412">
        <v>16460.008829211802</v>
      </c>
      <c r="H412">
        <v>17070.907932814898</v>
      </c>
      <c r="I412">
        <v>17582.646041197098</v>
      </c>
      <c r="J412">
        <v>18010.832767287899</v>
      </c>
      <c r="K412">
        <v>18802.363507272701</v>
      </c>
      <c r="L412">
        <v>19668.531589572602</v>
      </c>
      <c r="M412">
        <v>19954.261184195198</v>
      </c>
      <c r="N412">
        <v>20501.797378975702</v>
      </c>
      <c r="O412">
        <v>20954.4722437852</v>
      </c>
      <c r="P412">
        <v>21489.6878378859</v>
      </c>
      <c r="Q412">
        <v>21560.791759923999</v>
      </c>
      <c r="R412">
        <v>21997.497350848102</v>
      </c>
      <c r="S412">
        <v>23128.033403307101</v>
      </c>
      <c r="T412">
        <v>23480.438606308398</v>
      </c>
      <c r="U412">
        <v>24097.512014144599</v>
      </c>
      <c r="V412">
        <v>25104.348046636998</v>
      </c>
      <c r="W412">
        <v>25986.569985085302</v>
      </c>
      <c r="X412">
        <v>26666.011702302101</v>
      </c>
      <c r="Y412">
        <v>28258.297366884599</v>
      </c>
    </row>
    <row r="413" spans="1:47" x14ac:dyDescent="0.25">
      <c r="A413" t="str">
        <f t="shared" si="6"/>
        <v>OberpullendorfArbeitnehmereinkommenNettobezüge 1000 EUR</v>
      </c>
      <c r="B413">
        <v>412</v>
      </c>
      <c r="C413">
        <v>108</v>
      </c>
      <c r="D413" t="s">
        <v>149</v>
      </c>
      <c r="E413" t="s">
        <v>43</v>
      </c>
      <c r="F413" t="s">
        <v>60</v>
      </c>
      <c r="G413">
        <v>255591.0171</v>
      </c>
      <c r="H413">
        <v>267808.40364999999</v>
      </c>
      <c r="I413">
        <v>280830.02256999997</v>
      </c>
      <c r="J413">
        <v>293792.70409999997</v>
      </c>
      <c r="K413">
        <v>310238.99787000002</v>
      </c>
      <c r="L413">
        <v>324432.42856999999</v>
      </c>
      <c r="M413">
        <v>341896.31112999999</v>
      </c>
      <c r="N413">
        <v>350662.74236999999</v>
      </c>
      <c r="O413">
        <v>357399.47859000001</v>
      </c>
      <c r="P413">
        <v>362681.46163999999</v>
      </c>
      <c r="Q413">
        <v>363364.02353000001</v>
      </c>
      <c r="R413">
        <v>370921.80033</v>
      </c>
      <c r="S413">
        <v>394425.48165999999</v>
      </c>
      <c r="T413">
        <v>401985.10894000001</v>
      </c>
      <c r="U413">
        <v>412284.33305000002</v>
      </c>
      <c r="V413">
        <v>428481.01246</v>
      </c>
      <c r="W413">
        <v>435586.88608999999</v>
      </c>
      <c r="X413">
        <v>455215.48577000003</v>
      </c>
      <c r="Y413">
        <v>484008.11729999998</v>
      </c>
    </row>
    <row r="414" spans="1:47" x14ac:dyDescent="0.25">
      <c r="A414" t="str">
        <f t="shared" si="6"/>
        <v>OberpullendorfArbeitnehmereinkommenSV-Beiträge 1000 EUR</v>
      </c>
      <c r="B414">
        <v>413</v>
      </c>
      <c r="C414">
        <v>108</v>
      </c>
      <c r="D414" t="s">
        <v>149</v>
      </c>
      <c r="E414" t="s">
        <v>43</v>
      </c>
      <c r="F414" t="s">
        <v>61</v>
      </c>
      <c r="G414">
        <v>58871.839460000003</v>
      </c>
      <c r="H414">
        <v>61226.931799999998</v>
      </c>
      <c r="I414">
        <v>64337.224479999997</v>
      </c>
      <c r="J414">
        <v>67154.362070000003</v>
      </c>
      <c r="K414">
        <v>70393.101920000001</v>
      </c>
      <c r="L414">
        <v>71225.101299999995</v>
      </c>
      <c r="M414">
        <v>75728.315629999997</v>
      </c>
      <c r="N414">
        <v>77870.691739999995</v>
      </c>
      <c r="O414">
        <v>80159.134760000001</v>
      </c>
      <c r="P414">
        <v>81429.693249999997</v>
      </c>
      <c r="Q414">
        <v>82658.357319999996</v>
      </c>
      <c r="R414">
        <v>84589.674419999996</v>
      </c>
      <c r="S414">
        <v>87061.594670000006</v>
      </c>
      <c r="T414">
        <v>89528.937099999996</v>
      </c>
      <c r="U414">
        <v>92199.628469999996</v>
      </c>
      <c r="V414">
        <v>94869.482499999998</v>
      </c>
      <c r="W414">
        <v>95456.628840000005</v>
      </c>
      <c r="X414">
        <v>100642.46563999999</v>
      </c>
      <c r="Y414">
        <v>106027.53683</v>
      </c>
    </row>
    <row r="415" spans="1:47" x14ac:dyDescent="0.25">
      <c r="A415" t="str">
        <f t="shared" si="6"/>
        <v>OberpullendorfArbeitnehmereinkommenSV-Beiträge Fälle</v>
      </c>
      <c r="B415">
        <v>414</v>
      </c>
      <c r="C415">
        <v>108</v>
      </c>
      <c r="D415" t="s">
        <v>149</v>
      </c>
      <c r="E415" t="s">
        <v>43</v>
      </c>
      <c r="F415" t="s">
        <v>62</v>
      </c>
      <c r="G415">
        <v>14932</v>
      </c>
      <c r="H415">
        <v>15080</v>
      </c>
      <c r="I415">
        <v>15318</v>
      </c>
      <c r="J415">
        <v>15637</v>
      </c>
      <c r="K415">
        <v>15768</v>
      </c>
      <c r="L415">
        <v>15757</v>
      </c>
      <c r="M415">
        <v>16351</v>
      </c>
      <c r="N415">
        <v>16376</v>
      </c>
      <c r="O415">
        <v>16321</v>
      </c>
      <c r="P415">
        <v>16132</v>
      </c>
      <c r="Q415">
        <v>16045</v>
      </c>
      <c r="R415">
        <v>16083</v>
      </c>
      <c r="S415">
        <v>16257</v>
      </c>
      <c r="T415">
        <v>16263</v>
      </c>
      <c r="U415">
        <v>16346</v>
      </c>
      <c r="V415">
        <v>16279</v>
      </c>
      <c r="W415">
        <v>16056</v>
      </c>
      <c r="X415">
        <v>16390</v>
      </c>
      <c r="Y415">
        <v>16465</v>
      </c>
    </row>
    <row r="416" spans="1:47" x14ac:dyDescent="0.25">
      <c r="A416" t="str">
        <f t="shared" si="6"/>
        <v>OberpullendorfArbeitsloseFrauen</v>
      </c>
      <c r="B416">
        <v>415</v>
      </c>
      <c r="C416">
        <v>108</v>
      </c>
      <c r="D416" t="s">
        <v>149</v>
      </c>
      <c r="E416" t="s">
        <v>36</v>
      </c>
      <c r="F416" t="s">
        <v>47</v>
      </c>
      <c r="G416">
        <v>586</v>
      </c>
      <c r="H416">
        <v>502</v>
      </c>
      <c r="I416">
        <v>538</v>
      </c>
      <c r="J416">
        <v>539</v>
      </c>
      <c r="K416">
        <v>585</v>
      </c>
      <c r="L416">
        <v>484</v>
      </c>
      <c r="M416">
        <v>592</v>
      </c>
      <c r="N416">
        <v>479</v>
      </c>
      <c r="O416">
        <v>492</v>
      </c>
      <c r="P416">
        <v>429</v>
      </c>
      <c r="Q416">
        <v>502</v>
      </c>
      <c r="R416">
        <v>561</v>
      </c>
      <c r="S416">
        <v>528</v>
      </c>
      <c r="T416">
        <v>506</v>
      </c>
      <c r="U416">
        <v>539</v>
      </c>
      <c r="V416">
        <v>467</v>
      </c>
      <c r="W416">
        <v>572</v>
      </c>
      <c r="X416">
        <v>476</v>
      </c>
      <c r="Y416">
        <v>561</v>
      </c>
      <c r="Z416">
        <v>529</v>
      </c>
      <c r="AA416">
        <v>618</v>
      </c>
      <c r="AB416">
        <v>606</v>
      </c>
      <c r="AC416">
        <v>630</v>
      </c>
      <c r="AD416">
        <v>611</v>
      </c>
      <c r="AE416">
        <v>648</v>
      </c>
      <c r="AF416">
        <v>562</v>
      </c>
      <c r="AG416">
        <v>652</v>
      </c>
      <c r="AH416">
        <v>544</v>
      </c>
      <c r="AI416">
        <v>579</v>
      </c>
      <c r="AJ416">
        <v>462</v>
      </c>
      <c r="AK416">
        <v>568</v>
      </c>
      <c r="AL416">
        <v>519</v>
      </c>
      <c r="AM416">
        <v>543</v>
      </c>
      <c r="AN416">
        <v>666</v>
      </c>
      <c r="AO416">
        <v>678</v>
      </c>
      <c r="AP416">
        <v>501</v>
      </c>
      <c r="AQ416">
        <v>460</v>
      </c>
      <c r="AR416">
        <v>325</v>
      </c>
      <c r="AS416">
        <v>421</v>
      </c>
      <c r="AT416">
        <v>330</v>
      </c>
      <c r="AU416">
        <v>395</v>
      </c>
    </row>
    <row r="417" spans="1:47" x14ac:dyDescent="0.25">
      <c r="A417" t="str">
        <f t="shared" si="6"/>
        <v>OberpullendorfArbeitsloseInsgesamt</v>
      </c>
      <c r="B417">
        <v>416</v>
      </c>
      <c r="C417">
        <v>108</v>
      </c>
      <c r="D417" t="s">
        <v>149</v>
      </c>
      <c r="E417" t="s">
        <v>36</v>
      </c>
      <c r="F417" t="s">
        <v>48</v>
      </c>
      <c r="G417">
        <v>1744</v>
      </c>
      <c r="H417">
        <v>958</v>
      </c>
      <c r="I417">
        <v>1667</v>
      </c>
      <c r="J417">
        <v>957</v>
      </c>
      <c r="K417">
        <v>1779</v>
      </c>
      <c r="L417">
        <v>872</v>
      </c>
      <c r="M417">
        <v>1633</v>
      </c>
      <c r="N417">
        <v>864</v>
      </c>
      <c r="O417">
        <v>1423</v>
      </c>
      <c r="P417">
        <v>805</v>
      </c>
      <c r="Q417">
        <v>1499</v>
      </c>
      <c r="R417">
        <v>1046</v>
      </c>
      <c r="S417">
        <v>1662</v>
      </c>
      <c r="T417">
        <v>946</v>
      </c>
      <c r="U417">
        <v>1575</v>
      </c>
      <c r="V417">
        <v>864</v>
      </c>
      <c r="W417">
        <v>1579</v>
      </c>
      <c r="X417">
        <v>898</v>
      </c>
      <c r="Y417">
        <v>1721</v>
      </c>
      <c r="Z417">
        <v>1052</v>
      </c>
      <c r="AA417">
        <v>1697</v>
      </c>
      <c r="AB417">
        <v>1188</v>
      </c>
      <c r="AC417">
        <v>1804</v>
      </c>
      <c r="AD417">
        <v>1207</v>
      </c>
      <c r="AE417">
        <v>1788</v>
      </c>
      <c r="AF417">
        <v>1161</v>
      </c>
      <c r="AG417">
        <v>1848</v>
      </c>
      <c r="AH417">
        <v>1077</v>
      </c>
      <c r="AI417">
        <v>1572</v>
      </c>
      <c r="AJ417">
        <v>890</v>
      </c>
      <c r="AK417">
        <v>1489</v>
      </c>
      <c r="AL417">
        <v>931</v>
      </c>
      <c r="AM417">
        <v>1378</v>
      </c>
      <c r="AN417">
        <v>1199</v>
      </c>
      <c r="AO417">
        <v>1583</v>
      </c>
      <c r="AP417">
        <v>884</v>
      </c>
      <c r="AQ417">
        <v>1227</v>
      </c>
      <c r="AR417">
        <v>676</v>
      </c>
      <c r="AS417">
        <v>1214</v>
      </c>
      <c r="AT417">
        <v>695</v>
      </c>
      <c r="AU417">
        <v>1204</v>
      </c>
    </row>
    <row r="418" spans="1:47" x14ac:dyDescent="0.25">
      <c r="A418" t="str">
        <f t="shared" si="6"/>
        <v>OberpullendorfArbeitsloseMänner</v>
      </c>
      <c r="B418">
        <v>417</v>
      </c>
      <c r="C418">
        <v>108</v>
      </c>
      <c r="D418" t="s">
        <v>149</v>
      </c>
      <c r="E418" t="s">
        <v>36</v>
      </c>
      <c r="F418" t="s">
        <v>49</v>
      </c>
      <c r="G418">
        <v>1158</v>
      </c>
      <c r="H418">
        <v>456</v>
      </c>
      <c r="I418">
        <v>1129</v>
      </c>
      <c r="J418">
        <v>418</v>
      </c>
      <c r="K418">
        <v>1194</v>
      </c>
      <c r="L418">
        <v>388</v>
      </c>
      <c r="M418">
        <v>1041</v>
      </c>
      <c r="N418">
        <v>385</v>
      </c>
      <c r="O418">
        <v>931</v>
      </c>
      <c r="P418">
        <v>376</v>
      </c>
      <c r="Q418">
        <v>997</v>
      </c>
      <c r="R418">
        <v>485</v>
      </c>
      <c r="S418">
        <v>1134</v>
      </c>
      <c r="T418">
        <v>440</v>
      </c>
      <c r="U418">
        <v>1036</v>
      </c>
      <c r="V418">
        <v>397</v>
      </c>
      <c r="W418">
        <v>1007</v>
      </c>
      <c r="X418">
        <v>422</v>
      </c>
      <c r="Y418">
        <v>1160</v>
      </c>
      <c r="Z418">
        <v>523</v>
      </c>
      <c r="AA418">
        <v>1079</v>
      </c>
      <c r="AB418">
        <v>582</v>
      </c>
      <c r="AC418">
        <v>1174</v>
      </c>
      <c r="AD418">
        <v>596</v>
      </c>
      <c r="AE418">
        <v>1140</v>
      </c>
      <c r="AF418">
        <v>599</v>
      </c>
      <c r="AG418">
        <v>1196</v>
      </c>
      <c r="AH418">
        <v>533</v>
      </c>
      <c r="AI418">
        <v>993</v>
      </c>
      <c r="AJ418">
        <v>428</v>
      </c>
      <c r="AK418">
        <v>921</v>
      </c>
      <c r="AL418">
        <v>412</v>
      </c>
      <c r="AM418">
        <v>835</v>
      </c>
      <c r="AN418">
        <v>533</v>
      </c>
      <c r="AO418">
        <v>905</v>
      </c>
      <c r="AP418">
        <v>383</v>
      </c>
      <c r="AQ418">
        <v>767</v>
      </c>
      <c r="AR418">
        <v>351</v>
      </c>
      <c r="AS418">
        <v>793</v>
      </c>
      <c r="AT418">
        <v>365</v>
      </c>
      <c r="AU418">
        <v>809</v>
      </c>
    </row>
    <row r="419" spans="1:47" x14ac:dyDescent="0.25">
      <c r="A419" t="str">
        <f t="shared" si="6"/>
        <v>Oberpullendorfarbeitslose AusländerFrauen</v>
      </c>
      <c r="B419">
        <v>418</v>
      </c>
      <c r="C419">
        <v>108</v>
      </c>
      <c r="D419" t="s">
        <v>149</v>
      </c>
      <c r="E419" t="s">
        <v>37</v>
      </c>
      <c r="F419" t="s">
        <v>47</v>
      </c>
      <c r="G419">
        <v>35</v>
      </c>
      <c r="H419">
        <v>35</v>
      </c>
      <c r="I419">
        <v>33</v>
      </c>
      <c r="J419">
        <v>35</v>
      </c>
      <c r="K419">
        <v>54</v>
      </c>
      <c r="L419">
        <v>57</v>
      </c>
      <c r="M419">
        <v>66</v>
      </c>
      <c r="N419">
        <v>55</v>
      </c>
      <c r="O419">
        <v>44</v>
      </c>
      <c r="P419">
        <v>45</v>
      </c>
      <c r="Q419">
        <v>51</v>
      </c>
      <c r="R419">
        <v>59</v>
      </c>
      <c r="S419">
        <v>51</v>
      </c>
      <c r="T419">
        <v>58</v>
      </c>
      <c r="U419">
        <v>55</v>
      </c>
      <c r="V419">
        <v>50</v>
      </c>
      <c r="W419">
        <v>65</v>
      </c>
      <c r="X419">
        <v>52</v>
      </c>
      <c r="Y419">
        <v>77</v>
      </c>
      <c r="Z419">
        <v>70</v>
      </c>
      <c r="AA419">
        <v>84</v>
      </c>
      <c r="AB419">
        <v>80</v>
      </c>
      <c r="AC419">
        <v>91</v>
      </c>
      <c r="AD419">
        <v>76</v>
      </c>
      <c r="AE419">
        <v>86</v>
      </c>
      <c r="AF419">
        <v>105</v>
      </c>
      <c r="AG419">
        <v>106</v>
      </c>
      <c r="AH419">
        <v>81</v>
      </c>
      <c r="AI419">
        <v>109</v>
      </c>
      <c r="AJ419">
        <v>65</v>
      </c>
      <c r="AK419">
        <v>97</v>
      </c>
      <c r="AL419">
        <v>84</v>
      </c>
      <c r="AM419">
        <v>85</v>
      </c>
      <c r="AN419">
        <v>111</v>
      </c>
      <c r="AO419">
        <v>102</v>
      </c>
      <c r="AP419">
        <v>100</v>
      </c>
      <c r="AQ419">
        <v>91</v>
      </c>
      <c r="AR419">
        <v>63</v>
      </c>
      <c r="AS419">
        <v>89</v>
      </c>
      <c r="AT419">
        <v>73</v>
      </c>
      <c r="AU419">
        <v>86</v>
      </c>
    </row>
    <row r="420" spans="1:47" x14ac:dyDescent="0.25">
      <c r="A420" t="str">
        <f t="shared" si="6"/>
        <v>Oberpullendorfarbeitslose AusländerInsgesamt</v>
      </c>
      <c r="B420">
        <v>419</v>
      </c>
      <c r="C420">
        <v>108</v>
      </c>
      <c r="D420" t="s">
        <v>149</v>
      </c>
      <c r="E420" t="s">
        <v>37</v>
      </c>
      <c r="F420" t="s">
        <v>48</v>
      </c>
      <c r="G420">
        <v>141</v>
      </c>
      <c r="H420">
        <v>62</v>
      </c>
      <c r="I420">
        <v>139</v>
      </c>
      <c r="J420">
        <v>59</v>
      </c>
      <c r="K420">
        <v>152</v>
      </c>
      <c r="L420">
        <v>90</v>
      </c>
      <c r="M420">
        <v>146</v>
      </c>
      <c r="N420">
        <v>82</v>
      </c>
      <c r="O420">
        <v>108</v>
      </c>
      <c r="P420">
        <v>74</v>
      </c>
      <c r="Q420">
        <v>130</v>
      </c>
      <c r="R420">
        <v>95</v>
      </c>
      <c r="S420">
        <v>134</v>
      </c>
      <c r="T420">
        <v>91</v>
      </c>
      <c r="U420">
        <v>135</v>
      </c>
      <c r="V420">
        <v>80</v>
      </c>
      <c r="W420">
        <v>151</v>
      </c>
      <c r="X420">
        <v>88</v>
      </c>
      <c r="Y420">
        <v>182</v>
      </c>
      <c r="Z420">
        <v>110</v>
      </c>
      <c r="AA420">
        <v>196</v>
      </c>
      <c r="AB420">
        <v>148</v>
      </c>
      <c r="AC420">
        <v>215</v>
      </c>
      <c r="AD420">
        <v>130</v>
      </c>
      <c r="AE420">
        <v>218</v>
      </c>
      <c r="AF420">
        <v>174</v>
      </c>
      <c r="AG420">
        <v>234</v>
      </c>
      <c r="AH420">
        <v>133</v>
      </c>
      <c r="AI420">
        <v>236</v>
      </c>
      <c r="AJ420">
        <v>116</v>
      </c>
      <c r="AK420">
        <v>213</v>
      </c>
      <c r="AL420">
        <v>132</v>
      </c>
      <c r="AM420">
        <v>188</v>
      </c>
      <c r="AN420">
        <v>170</v>
      </c>
      <c r="AO420">
        <v>248</v>
      </c>
      <c r="AP420">
        <v>146</v>
      </c>
      <c r="AQ420">
        <v>225</v>
      </c>
      <c r="AR420">
        <v>95</v>
      </c>
      <c r="AS420">
        <v>222</v>
      </c>
      <c r="AT420">
        <v>128</v>
      </c>
      <c r="AU420">
        <v>237</v>
      </c>
    </row>
    <row r="421" spans="1:47" x14ac:dyDescent="0.25">
      <c r="A421" t="str">
        <f t="shared" si="6"/>
        <v>Oberpullendorfarbeitslose AusländerMänner</v>
      </c>
      <c r="B421">
        <v>420</v>
      </c>
      <c r="C421">
        <v>108</v>
      </c>
      <c r="D421" t="s">
        <v>149</v>
      </c>
      <c r="E421" t="s">
        <v>37</v>
      </c>
      <c r="F421" t="s">
        <v>49</v>
      </c>
      <c r="G421">
        <v>106</v>
      </c>
      <c r="H421">
        <v>27</v>
      </c>
      <c r="I421">
        <v>106</v>
      </c>
      <c r="J421">
        <v>24</v>
      </c>
      <c r="K421">
        <v>98</v>
      </c>
      <c r="L421">
        <v>33</v>
      </c>
      <c r="M421">
        <v>80</v>
      </c>
      <c r="N421">
        <v>27</v>
      </c>
      <c r="O421">
        <v>64</v>
      </c>
      <c r="P421">
        <v>29</v>
      </c>
      <c r="Q421">
        <v>79</v>
      </c>
      <c r="R421">
        <v>36</v>
      </c>
      <c r="S421">
        <v>83</v>
      </c>
      <c r="T421">
        <v>33</v>
      </c>
      <c r="U421">
        <v>80</v>
      </c>
      <c r="V421">
        <v>30</v>
      </c>
      <c r="W421">
        <v>86</v>
      </c>
      <c r="X421">
        <v>36</v>
      </c>
      <c r="Y421">
        <v>105</v>
      </c>
      <c r="Z421">
        <v>40</v>
      </c>
      <c r="AA421">
        <v>112</v>
      </c>
      <c r="AB421">
        <v>68</v>
      </c>
      <c r="AC421">
        <v>124</v>
      </c>
      <c r="AD421">
        <v>54</v>
      </c>
      <c r="AE421">
        <v>132</v>
      </c>
      <c r="AF421">
        <v>69</v>
      </c>
      <c r="AG421">
        <v>128</v>
      </c>
      <c r="AH421">
        <v>52</v>
      </c>
      <c r="AI421">
        <v>127</v>
      </c>
      <c r="AJ421">
        <v>51</v>
      </c>
      <c r="AK421">
        <v>116</v>
      </c>
      <c r="AL421">
        <v>48</v>
      </c>
      <c r="AM421">
        <v>103</v>
      </c>
      <c r="AN421">
        <v>59</v>
      </c>
      <c r="AO421">
        <v>146</v>
      </c>
      <c r="AP421">
        <v>46</v>
      </c>
      <c r="AQ421">
        <v>134</v>
      </c>
      <c r="AR421">
        <v>32</v>
      </c>
      <c r="AS421">
        <v>133</v>
      </c>
      <c r="AT421">
        <v>55</v>
      </c>
      <c r="AU421">
        <v>151</v>
      </c>
    </row>
    <row r="422" spans="1:47" x14ac:dyDescent="0.25">
      <c r="A422" t="str">
        <f t="shared" si="6"/>
        <v>OberpullendorfArbeitsstättenInsgesamt</v>
      </c>
      <c r="B422">
        <v>421</v>
      </c>
      <c r="C422">
        <v>108</v>
      </c>
      <c r="D422" t="s">
        <v>149</v>
      </c>
      <c r="E422" t="s">
        <v>476</v>
      </c>
      <c r="F422" t="s">
        <v>48</v>
      </c>
      <c r="G422">
        <v>3288</v>
      </c>
      <c r="H422">
        <v>3268</v>
      </c>
      <c r="I422">
        <v>3429</v>
      </c>
    </row>
    <row r="423" spans="1:47" x14ac:dyDescent="0.25">
      <c r="A423" t="str">
        <f t="shared" si="6"/>
        <v>OberpullendorfBeschäftigte in den ArbeitsstättenInsgesamt</v>
      </c>
      <c r="B423">
        <v>422</v>
      </c>
      <c r="C423">
        <v>108</v>
      </c>
      <c r="D423" t="s">
        <v>149</v>
      </c>
      <c r="E423" t="s">
        <v>477</v>
      </c>
      <c r="F423" t="s">
        <v>48</v>
      </c>
      <c r="G423">
        <v>14874</v>
      </c>
      <c r="H423">
        <v>14525</v>
      </c>
      <c r="I423">
        <v>14950</v>
      </c>
    </row>
    <row r="424" spans="1:47" x14ac:dyDescent="0.25">
      <c r="A424" t="str">
        <f t="shared" si="6"/>
        <v>OberpullendorfGesamteinkommenBruttobezüge Gesamt</v>
      </c>
      <c r="B424">
        <v>423</v>
      </c>
      <c r="C424">
        <v>108</v>
      </c>
      <c r="D424" t="s">
        <v>149</v>
      </c>
      <c r="E424" t="s">
        <v>45</v>
      </c>
      <c r="F424" t="s">
        <v>63</v>
      </c>
      <c r="G424">
        <v>506461.58088000002</v>
      </c>
      <c r="H424">
        <v>526198.42145000002</v>
      </c>
      <c r="I424">
        <v>552632.22776000004</v>
      </c>
      <c r="J424">
        <v>578627.99288999999</v>
      </c>
      <c r="K424">
        <v>611854.60563999997</v>
      </c>
      <c r="L424">
        <v>631863.30004</v>
      </c>
      <c r="M424">
        <v>670309.64153000002</v>
      </c>
      <c r="N424">
        <v>693700.09054999996</v>
      </c>
      <c r="O424">
        <v>717792.62228999997</v>
      </c>
      <c r="P424">
        <v>737410.29556</v>
      </c>
      <c r="Q424">
        <v>751974.11786999996</v>
      </c>
      <c r="R424">
        <v>771670.35213999997</v>
      </c>
      <c r="S424">
        <v>794106.44868999999</v>
      </c>
      <c r="T424">
        <v>814507.98176999995</v>
      </c>
      <c r="U424">
        <v>841685.84464999998</v>
      </c>
      <c r="V424">
        <v>875836.19672999997</v>
      </c>
      <c r="W424">
        <v>896557.93139000004</v>
      </c>
      <c r="X424">
        <v>942807.65445999999</v>
      </c>
      <c r="Y424">
        <v>998132.27983999997</v>
      </c>
    </row>
    <row r="425" spans="1:47" x14ac:dyDescent="0.25">
      <c r="A425" t="str">
        <f t="shared" si="6"/>
        <v>OberpullendorfGesamteinkommenNettobezüge Gesamt</v>
      </c>
      <c r="B425">
        <v>424</v>
      </c>
      <c r="C425">
        <v>108</v>
      </c>
      <c r="D425" t="s">
        <v>149</v>
      </c>
      <c r="E425" t="s">
        <v>45</v>
      </c>
      <c r="F425" t="s">
        <v>64</v>
      </c>
      <c r="G425">
        <v>379460.14429999999</v>
      </c>
      <c r="H425">
        <v>396695.63864000002</v>
      </c>
      <c r="I425">
        <v>414019.88429000002</v>
      </c>
      <c r="J425">
        <v>431439.56439000001</v>
      </c>
      <c r="K425">
        <v>453604.16842</v>
      </c>
      <c r="L425">
        <v>476827.21961999999</v>
      </c>
      <c r="M425">
        <v>502941.51702000003</v>
      </c>
      <c r="N425">
        <v>518419.55974</v>
      </c>
      <c r="O425">
        <v>533311.59820999997</v>
      </c>
      <c r="P425">
        <v>546291.57866999996</v>
      </c>
      <c r="Q425">
        <v>554719.04206999997</v>
      </c>
      <c r="R425">
        <v>566443.40347999998</v>
      </c>
      <c r="S425">
        <v>600066.34018000006</v>
      </c>
      <c r="T425">
        <v>613482.55911999999</v>
      </c>
      <c r="U425">
        <v>631432.27456000005</v>
      </c>
      <c r="V425">
        <v>656878.17093999998</v>
      </c>
      <c r="W425">
        <v>679022.82305999997</v>
      </c>
      <c r="X425">
        <v>709333.07817999995</v>
      </c>
      <c r="Y425">
        <v>752558.48768000002</v>
      </c>
    </row>
    <row r="426" spans="1:47" x14ac:dyDescent="0.25">
      <c r="A426" t="str">
        <f t="shared" si="6"/>
        <v>OberpullendorfGründungsintensitätin % der aktiven Wirtschaftskammermitglieder</v>
      </c>
      <c r="B426">
        <v>425</v>
      </c>
      <c r="C426">
        <v>108</v>
      </c>
      <c r="D426" t="s">
        <v>149</v>
      </c>
      <c r="E426" t="s">
        <v>40</v>
      </c>
      <c r="F426" t="s">
        <v>52</v>
      </c>
      <c r="G426">
        <v>6.9191551347414402</v>
      </c>
      <c r="H426">
        <v>9.7575152851474307</v>
      </c>
      <c r="I426">
        <v>10.180738479912399</v>
      </c>
      <c r="J426">
        <v>7.4569200502500603</v>
      </c>
      <c r="K426">
        <v>7.7508549193224203</v>
      </c>
      <c r="L426">
        <v>7.4671710649003504</v>
      </c>
      <c r="M426">
        <v>13.637338313619701</v>
      </c>
      <c r="N426">
        <v>10.1004837811081</v>
      </c>
      <c r="O426">
        <v>11.748698161741601</v>
      </c>
      <c r="P426">
        <v>12.647507907733299</v>
      </c>
      <c r="Q426">
        <v>10.8713681384745</v>
      </c>
      <c r="R426">
        <v>9.8124047101293694</v>
      </c>
      <c r="S426">
        <v>10.2253229406634</v>
      </c>
      <c r="T426">
        <v>10.724106324473</v>
      </c>
      <c r="U426">
        <v>11.4524266795615</v>
      </c>
      <c r="V426">
        <v>8.0276219249028902</v>
      </c>
      <c r="W426">
        <v>9.8824553765781502</v>
      </c>
      <c r="X426">
        <v>7.7707006369426797</v>
      </c>
      <c r="Y426">
        <v>8.12838682784494</v>
      </c>
      <c r="Z426">
        <v>8.7691069991955004</v>
      </c>
      <c r="AA426">
        <v>7.9258675078864398</v>
      </c>
      <c r="AB426">
        <v>6.8164508758568196</v>
      </c>
    </row>
    <row r="427" spans="1:47" x14ac:dyDescent="0.25">
      <c r="A427" t="str">
        <f t="shared" si="6"/>
        <v>OberpullendorfGründungsintensitätje 1.000 Einwohner</v>
      </c>
      <c r="B427">
        <v>426</v>
      </c>
      <c r="C427">
        <v>108</v>
      </c>
      <c r="D427" t="s">
        <v>149</v>
      </c>
      <c r="E427" t="s">
        <v>40</v>
      </c>
      <c r="F427" t="s">
        <v>53</v>
      </c>
      <c r="G427">
        <v>2.51469109005241</v>
      </c>
      <c r="H427">
        <v>3.4679124955832599</v>
      </c>
      <c r="I427">
        <v>3.7920816548451701</v>
      </c>
      <c r="J427">
        <v>2.9213987724182102</v>
      </c>
      <c r="K427">
        <v>3.1034080851963202</v>
      </c>
      <c r="L427">
        <v>3.1358094117427902</v>
      </c>
      <c r="M427">
        <v>5.7553807723487198</v>
      </c>
      <c r="N427">
        <v>4.6766490606913198</v>
      </c>
      <c r="O427">
        <v>5.6166829670533804</v>
      </c>
      <c r="P427">
        <v>6.3840893281932898</v>
      </c>
      <c r="Q427">
        <v>5.8204843658241998</v>
      </c>
      <c r="R427">
        <v>5.3835661140893496</v>
      </c>
      <c r="S427">
        <v>5.6310924810441803</v>
      </c>
      <c r="T427">
        <v>6.2197650310988299</v>
      </c>
      <c r="U427">
        <v>6.7756848921315296</v>
      </c>
      <c r="V427">
        <v>4.9268912905276503</v>
      </c>
      <c r="W427">
        <v>6.02745545790075</v>
      </c>
      <c r="X427">
        <v>4.8783088529309797</v>
      </c>
      <c r="Y427">
        <v>5.2161352450246099</v>
      </c>
      <c r="Z427">
        <v>5.8206285210797502</v>
      </c>
      <c r="AA427">
        <v>5.3565717940518098</v>
      </c>
      <c r="AB427">
        <v>4.7426012770580002</v>
      </c>
    </row>
    <row r="428" spans="1:47" x14ac:dyDescent="0.25">
      <c r="A428" t="str">
        <f t="shared" si="6"/>
        <v>OberpullendorfKammermitgliedschaftenAktiv</v>
      </c>
      <c r="B428">
        <v>427</v>
      </c>
      <c r="C428">
        <v>108</v>
      </c>
      <c r="D428" t="s">
        <v>149</v>
      </c>
      <c r="E428" t="s">
        <v>39</v>
      </c>
      <c r="F428" t="s">
        <v>50</v>
      </c>
      <c r="G428">
        <v>1373</v>
      </c>
      <c r="H428">
        <v>1340</v>
      </c>
      <c r="I428">
        <v>1402</v>
      </c>
      <c r="J428">
        <v>1470</v>
      </c>
      <c r="K428">
        <v>1498</v>
      </c>
      <c r="L428">
        <v>1574</v>
      </c>
      <c r="M428">
        <v>1580</v>
      </c>
      <c r="N428">
        <v>1735</v>
      </c>
      <c r="O428">
        <v>1791</v>
      </c>
      <c r="P428">
        <v>1794</v>
      </c>
      <c r="Q428">
        <v>1877</v>
      </c>
      <c r="R428">
        <v>1894</v>
      </c>
      <c r="S428">
        <v>1954</v>
      </c>
      <c r="T428">
        <v>2011</v>
      </c>
      <c r="U428">
        <v>2062</v>
      </c>
      <c r="V428">
        <v>2061</v>
      </c>
      <c r="W428">
        <v>2088</v>
      </c>
      <c r="X428">
        <v>2067</v>
      </c>
      <c r="Y428">
        <v>2155</v>
      </c>
      <c r="Z428">
        <v>2182</v>
      </c>
      <c r="AA428">
        <v>2249</v>
      </c>
      <c r="AB428">
        <v>2230</v>
      </c>
      <c r="AC428">
        <v>2274</v>
      </c>
      <c r="AD428">
        <v>2317</v>
      </c>
      <c r="AE428">
        <v>2341</v>
      </c>
      <c r="AF428">
        <v>2297</v>
      </c>
      <c r="AG428">
        <v>2358</v>
      </c>
      <c r="AH428">
        <v>2355</v>
      </c>
      <c r="AI428">
        <v>2399</v>
      </c>
      <c r="AJ428">
        <v>2399</v>
      </c>
      <c r="AK428">
        <v>2449</v>
      </c>
      <c r="AL428">
        <v>2486</v>
      </c>
      <c r="AM428">
        <v>2578</v>
      </c>
      <c r="AN428">
        <v>2536</v>
      </c>
      <c r="AO428">
        <v>2622</v>
      </c>
      <c r="AP428">
        <v>2626</v>
      </c>
      <c r="AQ428">
        <v>2666</v>
      </c>
      <c r="AR428">
        <v>2669</v>
      </c>
    </row>
    <row r="429" spans="1:47" x14ac:dyDescent="0.25">
      <c r="A429" t="str">
        <f t="shared" si="6"/>
        <v>OberpullendorfKammermitgliedschaftenInsgesamt</v>
      </c>
      <c r="B429">
        <v>428</v>
      </c>
      <c r="C429">
        <v>108</v>
      </c>
      <c r="D429" t="s">
        <v>149</v>
      </c>
      <c r="E429" t="s">
        <v>39</v>
      </c>
      <c r="F429" t="s">
        <v>48</v>
      </c>
      <c r="G429">
        <v>1618</v>
      </c>
      <c r="H429">
        <v>1610</v>
      </c>
      <c r="I429">
        <v>1680</v>
      </c>
      <c r="J429">
        <v>1752</v>
      </c>
      <c r="K429">
        <v>1784</v>
      </c>
      <c r="L429">
        <v>1850</v>
      </c>
      <c r="M429">
        <v>1886</v>
      </c>
      <c r="N429">
        <v>2082</v>
      </c>
      <c r="O429">
        <v>2155</v>
      </c>
      <c r="P429">
        <v>2198</v>
      </c>
      <c r="Q429">
        <v>2288</v>
      </c>
      <c r="R429">
        <v>2365</v>
      </c>
      <c r="S429">
        <v>2462</v>
      </c>
      <c r="T429">
        <v>2570</v>
      </c>
      <c r="U429">
        <v>2647</v>
      </c>
      <c r="V429">
        <v>2676</v>
      </c>
      <c r="W429">
        <v>2709</v>
      </c>
      <c r="X429">
        <v>2743</v>
      </c>
      <c r="Y429">
        <v>2813</v>
      </c>
      <c r="Z429">
        <v>2921</v>
      </c>
      <c r="AA429">
        <v>3000</v>
      </c>
      <c r="AB429">
        <v>3060</v>
      </c>
      <c r="AC429">
        <v>3080</v>
      </c>
      <c r="AD429">
        <v>3156</v>
      </c>
      <c r="AE429">
        <v>3161</v>
      </c>
      <c r="AF429">
        <v>3149</v>
      </c>
      <c r="AG429">
        <v>3155</v>
      </c>
      <c r="AH429">
        <v>3165</v>
      </c>
      <c r="AI429">
        <v>3125</v>
      </c>
      <c r="AJ429">
        <v>3153</v>
      </c>
      <c r="AK429">
        <v>3254</v>
      </c>
      <c r="AL429">
        <v>3251</v>
      </c>
      <c r="AM429">
        <v>3337</v>
      </c>
      <c r="AN429">
        <v>3244</v>
      </c>
      <c r="AO429">
        <v>3297</v>
      </c>
      <c r="AP429">
        <v>3312</v>
      </c>
      <c r="AQ429">
        <v>3311</v>
      </c>
      <c r="AR429">
        <v>3247</v>
      </c>
    </row>
    <row r="430" spans="1:47" x14ac:dyDescent="0.25">
      <c r="A430" t="str">
        <f t="shared" si="6"/>
        <v>OberpullendorfKammermitgliedschaftenRuhend</v>
      </c>
      <c r="B430">
        <v>429</v>
      </c>
      <c r="C430">
        <v>108</v>
      </c>
      <c r="D430" t="s">
        <v>149</v>
      </c>
      <c r="E430" t="s">
        <v>39</v>
      </c>
      <c r="F430" t="s">
        <v>51</v>
      </c>
      <c r="G430">
        <v>245</v>
      </c>
      <c r="H430">
        <v>270</v>
      </c>
      <c r="I430">
        <v>278</v>
      </c>
      <c r="J430">
        <v>282</v>
      </c>
      <c r="K430">
        <v>286</v>
      </c>
      <c r="L430">
        <v>276</v>
      </c>
      <c r="M430">
        <v>306</v>
      </c>
      <c r="N430">
        <v>347</v>
      </c>
      <c r="O430">
        <v>364</v>
      </c>
      <c r="P430">
        <v>404</v>
      </c>
      <c r="Q430">
        <v>411</v>
      </c>
      <c r="R430">
        <v>471</v>
      </c>
      <c r="S430">
        <v>508</v>
      </c>
      <c r="T430">
        <v>559</v>
      </c>
      <c r="U430">
        <v>585</v>
      </c>
      <c r="V430">
        <v>615</v>
      </c>
      <c r="W430">
        <v>621</v>
      </c>
      <c r="X430">
        <v>676</v>
      </c>
      <c r="Y430">
        <v>658</v>
      </c>
      <c r="Z430">
        <v>739</v>
      </c>
      <c r="AA430">
        <v>751</v>
      </c>
      <c r="AB430">
        <v>830</v>
      </c>
      <c r="AC430">
        <v>806</v>
      </c>
      <c r="AD430">
        <v>839</v>
      </c>
      <c r="AE430">
        <v>820</v>
      </c>
      <c r="AF430">
        <v>852</v>
      </c>
      <c r="AG430">
        <v>797</v>
      </c>
      <c r="AH430">
        <v>810</v>
      </c>
      <c r="AI430">
        <v>726</v>
      </c>
      <c r="AJ430">
        <v>754</v>
      </c>
      <c r="AK430">
        <v>805</v>
      </c>
      <c r="AL430">
        <v>765</v>
      </c>
      <c r="AM430">
        <v>759</v>
      </c>
      <c r="AN430">
        <v>708</v>
      </c>
      <c r="AO430">
        <v>675</v>
      </c>
      <c r="AP430">
        <v>686</v>
      </c>
      <c r="AQ430">
        <v>645</v>
      </c>
      <c r="AR430">
        <v>578</v>
      </c>
    </row>
    <row r="431" spans="1:47" x14ac:dyDescent="0.25">
      <c r="A431" t="str">
        <f t="shared" si="6"/>
        <v>OberpullendorfLehrlinge1. Lehrjahr, männlich</v>
      </c>
      <c r="B431">
        <v>430</v>
      </c>
      <c r="C431">
        <v>108</v>
      </c>
      <c r="D431" t="s">
        <v>149</v>
      </c>
      <c r="E431" t="s">
        <v>46</v>
      </c>
      <c r="F431" t="s">
        <v>65</v>
      </c>
      <c r="G431">
        <v>79</v>
      </c>
      <c r="H431">
        <v>63</v>
      </c>
      <c r="I431">
        <v>90</v>
      </c>
      <c r="J431">
        <v>90</v>
      </c>
      <c r="K431">
        <v>93</v>
      </c>
      <c r="L431">
        <v>90</v>
      </c>
      <c r="M431">
        <v>92</v>
      </c>
      <c r="N431">
        <v>108</v>
      </c>
      <c r="O431">
        <v>94</v>
      </c>
      <c r="P431">
        <v>83</v>
      </c>
      <c r="Q431">
        <v>88</v>
      </c>
      <c r="R431">
        <v>67</v>
      </c>
      <c r="S431">
        <v>82</v>
      </c>
      <c r="T431">
        <v>70</v>
      </c>
      <c r="U431">
        <v>67</v>
      </c>
      <c r="V431">
        <v>81</v>
      </c>
      <c r="W431">
        <v>77</v>
      </c>
      <c r="X431">
        <v>85</v>
      </c>
      <c r="Y431">
        <v>62</v>
      </c>
      <c r="Z431">
        <v>82</v>
      </c>
      <c r="AA431">
        <v>87</v>
      </c>
      <c r="AB431">
        <v>88</v>
      </c>
    </row>
    <row r="432" spans="1:47" x14ac:dyDescent="0.25">
      <c r="A432" t="str">
        <f t="shared" si="6"/>
        <v>OberpullendorfLehrlinge1. Lehrjahr, weiblich</v>
      </c>
      <c r="B432">
        <v>431</v>
      </c>
      <c r="C432">
        <v>108</v>
      </c>
      <c r="D432" t="s">
        <v>149</v>
      </c>
      <c r="E432" t="s">
        <v>46</v>
      </c>
      <c r="F432" t="s">
        <v>66</v>
      </c>
      <c r="G432">
        <v>22</v>
      </c>
      <c r="H432">
        <v>20</v>
      </c>
      <c r="I432">
        <v>22</v>
      </c>
      <c r="J432">
        <v>27</v>
      </c>
      <c r="K432">
        <v>26</v>
      </c>
      <c r="L432">
        <v>24</v>
      </c>
      <c r="M432">
        <v>32</v>
      </c>
      <c r="N432">
        <v>52</v>
      </c>
      <c r="O432">
        <v>40</v>
      </c>
      <c r="P432">
        <v>33</v>
      </c>
      <c r="Q432">
        <v>32</v>
      </c>
      <c r="R432">
        <v>26</v>
      </c>
      <c r="S432">
        <v>23</v>
      </c>
      <c r="T432">
        <v>36</v>
      </c>
      <c r="U432">
        <v>36</v>
      </c>
      <c r="V432">
        <v>27</v>
      </c>
      <c r="W432">
        <v>30</v>
      </c>
      <c r="X432">
        <v>33</v>
      </c>
      <c r="Y432">
        <v>30</v>
      </c>
      <c r="Z432">
        <v>21</v>
      </c>
      <c r="AA432">
        <v>37</v>
      </c>
      <c r="AB432">
        <v>31</v>
      </c>
    </row>
    <row r="433" spans="1:28" x14ac:dyDescent="0.25">
      <c r="A433" t="str">
        <f t="shared" si="6"/>
        <v>OberpullendorfLehrlinge2. Lehrjahr, männlich</v>
      </c>
      <c r="B433">
        <v>432</v>
      </c>
      <c r="C433">
        <v>108</v>
      </c>
      <c r="D433" t="s">
        <v>149</v>
      </c>
      <c r="E433" t="s">
        <v>46</v>
      </c>
      <c r="F433" t="s">
        <v>67</v>
      </c>
      <c r="G433">
        <v>84</v>
      </c>
      <c r="H433">
        <v>86</v>
      </c>
      <c r="I433">
        <v>64</v>
      </c>
      <c r="J433">
        <v>89</v>
      </c>
      <c r="K433">
        <v>91</v>
      </c>
      <c r="L433">
        <v>91</v>
      </c>
      <c r="M433">
        <v>81</v>
      </c>
      <c r="N433">
        <v>90</v>
      </c>
      <c r="O433">
        <v>91</v>
      </c>
      <c r="P433">
        <v>78</v>
      </c>
      <c r="Q433">
        <v>68</v>
      </c>
      <c r="R433">
        <v>79</v>
      </c>
      <c r="S433">
        <v>63</v>
      </c>
      <c r="T433">
        <v>76</v>
      </c>
      <c r="U433">
        <v>69</v>
      </c>
      <c r="V433">
        <v>66</v>
      </c>
      <c r="W433">
        <v>71</v>
      </c>
      <c r="X433">
        <v>74</v>
      </c>
      <c r="Y433">
        <v>75</v>
      </c>
      <c r="Z433">
        <v>53</v>
      </c>
      <c r="AA433">
        <v>76</v>
      </c>
      <c r="AB433">
        <v>77</v>
      </c>
    </row>
    <row r="434" spans="1:28" x14ac:dyDescent="0.25">
      <c r="A434" t="str">
        <f t="shared" si="6"/>
        <v>OberpullendorfLehrlinge2. Lehrjahr, weiblich</v>
      </c>
      <c r="B434">
        <v>433</v>
      </c>
      <c r="C434">
        <v>108</v>
      </c>
      <c r="D434" t="s">
        <v>149</v>
      </c>
      <c r="E434" t="s">
        <v>46</v>
      </c>
      <c r="F434" t="s">
        <v>68</v>
      </c>
      <c r="G434">
        <v>30</v>
      </c>
      <c r="H434">
        <v>21</v>
      </c>
      <c r="I434">
        <v>28</v>
      </c>
      <c r="J434">
        <v>28</v>
      </c>
      <c r="K434">
        <v>31</v>
      </c>
      <c r="L434">
        <v>22</v>
      </c>
      <c r="M434">
        <v>21</v>
      </c>
      <c r="N434">
        <v>35</v>
      </c>
      <c r="O434">
        <v>50</v>
      </c>
      <c r="P434">
        <v>28</v>
      </c>
      <c r="Q434">
        <v>27</v>
      </c>
      <c r="R434">
        <v>26</v>
      </c>
      <c r="S434">
        <v>14</v>
      </c>
      <c r="T434">
        <v>22</v>
      </c>
      <c r="U434">
        <v>30</v>
      </c>
      <c r="V434">
        <v>33</v>
      </c>
      <c r="W434">
        <v>25</v>
      </c>
      <c r="X434">
        <v>25</v>
      </c>
      <c r="Y434">
        <v>28</v>
      </c>
      <c r="Z434">
        <v>26</v>
      </c>
      <c r="AA434">
        <v>21</v>
      </c>
      <c r="AB434">
        <v>28</v>
      </c>
    </row>
    <row r="435" spans="1:28" x14ac:dyDescent="0.25">
      <c r="A435" t="str">
        <f t="shared" si="6"/>
        <v>OberpullendorfLehrlinge3. Lehrjahr, männlich</v>
      </c>
      <c r="B435">
        <v>434</v>
      </c>
      <c r="C435">
        <v>108</v>
      </c>
      <c r="D435" t="s">
        <v>149</v>
      </c>
      <c r="E435" t="s">
        <v>46</v>
      </c>
      <c r="F435" t="s">
        <v>69</v>
      </c>
      <c r="G435">
        <v>84</v>
      </c>
      <c r="H435">
        <v>80</v>
      </c>
      <c r="I435">
        <v>82</v>
      </c>
      <c r="J435">
        <v>64</v>
      </c>
      <c r="K435">
        <v>90</v>
      </c>
      <c r="L435">
        <v>94</v>
      </c>
      <c r="M435">
        <v>94</v>
      </c>
      <c r="N435">
        <v>82</v>
      </c>
      <c r="O435">
        <v>87</v>
      </c>
      <c r="P435">
        <v>87</v>
      </c>
      <c r="Q435">
        <v>71</v>
      </c>
      <c r="R435">
        <v>69</v>
      </c>
      <c r="S435">
        <v>73</v>
      </c>
      <c r="T435">
        <v>60</v>
      </c>
      <c r="U435">
        <v>70</v>
      </c>
      <c r="V435">
        <v>60</v>
      </c>
      <c r="W435">
        <v>61</v>
      </c>
      <c r="X435">
        <v>64</v>
      </c>
      <c r="Y435">
        <v>69</v>
      </c>
      <c r="Z435">
        <v>70</v>
      </c>
      <c r="AA435">
        <v>51</v>
      </c>
      <c r="AB435">
        <v>67</v>
      </c>
    </row>
    <row r="436" spans="1:28" x14ac:dyDescent="0.25">
      <c r="A436" t="str">
        <f t="shared" si="6"/>
        <v>OberpullendorfLehrlinge3. Lehrjahr, weiblich</v>
      </c>
      <c r="B436">
        <v>435</v>
      </c>
      <c r="C436">
        <v>108</v>
      </c>
      <c r="D436" t="s">
        <v>149</v>
      </c>
      <c r="E436" t="s">
        <v>46</v>
      </c>
      <c r="F436" t="s">
        <v>70</v>
      </c>
      <c r="G436">
        <v>38</v>
      </c>
      <c r="H436">
        <v>29</v>
      </c>
      <c r="I436">
        <v>23</v>
      </c>
      <c r="J436">
        <v>27</v>
      </c>
      <c r="K436">
        <v>30</v>
      </c>
      <c r="L436">
        <v>31</v>
      </c>
      <c r="M436">
        <v>16</v>
      </c>
      <c r="N436">
        <v>18</v>
      </c>
      <c r="O436">
        <v>34</v>
      </c>
      <c r="P436">
        <v>40</v>
      </c>
      <c r="Q436">
        <v>24</v>
      </c>
      <c r="R436">
        <v>24</v>
      </c>
      <c r="S436">
        <v>24</v>
      </c>
      <c r="T436">
        <v>16</v>
      </c>
      <c r="U436">
        <v>18</v>
      </c>
      <c r="V436">
        <v>26</v>
      </c>
      <c r="W436">
        <v>30</v>
      </c>
      <c r="X436">
        <v>23</v>
      </c>
      <c r="Y436">
        <v>26</v>
      </c>
      <c r="Z436">
        <v>26</v>
      </c>
      <c r="AA436">
        <v>24</v>
      </c>
      <c r="AB436">
        <v>15</v>
      </c>
    </row>
    <row r="437" spans="1:28" x14ac:dyDescent="0.25">
      <c r="A437" t="str">
        <f t="shared" si="6"/>
        <v>OberpullendorfLehrlinge4. Lehrjahr, männlich</v>
      </c>
      <c r="B437">
        <v>436</v>
      </c>
      <c r="C437">
        <v>108</v>
      </c>
      <c r="D437" t="s">
        <v>149</v>
      </c>
      <c r="E437" t="s">
        <v>46</v>
      </c>
      <c r="F437" t="s">
        <v>71</v>
      </c>
      <c r="G437">
        <v>52</v>
      </c>
      <c r="H437">
        <v>39</v>
      </c>
      <c r="I437">
        <v>34</v>
      </c>
      <c r="J437">
        <v>37</v>
      </c>
      <c r="K437">
        <v>26</v>
      </c>
      <c r="L437">
        <v>43</v>
      </c>
      <c r="M437">
        <v>39</v>
      </c>
      <c r="N437">
        <v>62</v>
      </c>
      <c r="O437">
        <v>38</v>
      </c>
      <c r="P437">
        <v>34</v>
      </c>
      <c r="Q437">
        <v>40</v>
      </c>
      <c r="R437">
        <v>26</v>
      </c>
      <c r="S437">
        <v>34</v>
      </c>
      <c r="T437">
        <v>35</v>
      </c>
      <c r="U437">
        <v>29</v>
      </c>
      <c r="V437">
        <v>26</v>
      </c>
      <c r="W437">
        <v>35</v>
      </c>
      <c r="X437">
        <v>26</v>
      </c>
      <c r="Y437">
        <v>30</v>
      </c>
      <c r="Z437">
        <v>35</v>
      </c>
      <c r="AA437">
        <v>36</v>
      </c>
      <c r="AB437">
        <v>26</v>
      </c>
    </row>
    <row r="438" spans="1:28" x14ac:dyDescent="0.25">
      <c r="A438" t="str">
        <f t="shared" si="6"/>
        <v>OberpullendorfLehrlinge4. Lehrjahr, weiblich</v>
      </c>
      <c r="B438">
        <v>437</v>
      </c>
      <c r="C438">
        <v>108</v>
      </c>
      <c r="D438" t="s">
        <v>149</v>
      </c>
      <c r="E438" t="s">
        <v>46</v>
      </c>
      <c r="F438" t="s">
        <v>72</v>
      </c>
      <c r="G438">
        <v>1</v>
      </c>
      <c r="H438">
        <v>2</v>
      </c>
      <c r="I438">
        <v>6</v>
      </c>
      <c r="L438">
        <v>2</v>
      </c>
      <c r="M438">
        <v>5</v>
      </c>
      <c r="N438">
        <v>6</v>
      </c>
      <c r="P438">
        <v>5</v>
      </c>
      <c r="Q438">
        <v>4</v>
      </c>
      <c r="R438">
        <v>1</v>
      </c>
      <c r="S438">
        <v>1</v>
      </c>
      <c r="T438">
        <v>4</v>
      </c>
      <c r="U438">
        <v>1</v>
      </c>
      <c r="V438">
        <v>2</v>
      </c>
      <c r="W438">
        <v>1</v>
      </c>
      <c r="X438">
        <v>2</v>
      </c>
      <c r="Y438">
        <v>4</v>
      </c>
      <c r="Z438">
        <v>4</v>
      </c>
      <c r="AA438">
        <v>2</v>
      </c>
      <c r="AB438">
        <v>3</v>
      </c>
    </row>
    <row r="439" spans="1:28" x14ac:dyDescent="0.25">
      <c r="A439" t="str">
        <f t="shared" si="6"/>
        <v>OberpullendorfLehrlingeFrauen</v>
      </c>
      <c r="B439">
        <v>438</v>
      </c>
      <c r="C439">
        <v>108</v>
      </c>
      <c r="D439" t="s">
        <v>149</v>
      </c>
      <c r="E439" t="s">
        <v>46</v>
      </c>
      <c r="F439" t="s">
        <v>47</v>
      </c>
      <c r="G439">
        <v>91</v>
      </c>
      <c r="H439">
        <v>72</v>
      </c>
      <c r="I439">
        <v>79</v>
      </c>
      <c r="J439">
        <v>82</v>
      </c>
      <c r="K439">
        <v>87</v>
      </c>
      <c r="L439">
        <v>79</v>
      </c>
      <c r="M439">
        <v>74</v>
      </c>
      <c r="N439">
        <v>111</v>
      </c>
      <c r="O439">
        <v>124</v>
      </c>
      <c r="P439">
        <v>106</v>
      </c>
      <c r="Q439">
        <v>87</v>
      </c>
      <c r="R439">
        <v>77</v>
      </c>
      <c r="S439">
        <v>62</v>
      </c>
      <c r="T439">
        <v>78</v>
      </c>
      <c r="U439">
        <v>85</v>
      </c>
      <c r="V439">
        <v>88</v>
      </c>
      <c r="W439">
        <v>86</v>
      </c>
      <c r="X439">
        <v>83</v>
      </c>
      <c r="Y439">
        <v>88</v>
      </c>
      <c r="Z439">
        <v>77</v>
      </c>
      <c r="AA439">
        <v>84</v>
      </c>
      <c r="AB439">
        <v>77</v>
      </c>
    </row>
    <row r="440" spans="1:28" x14ac:dyDescent="0.25">
      <c r="A440" t="str">
        <f t="shared" si="6"/>
        <v>OberpullendorfLehrlingeInsgesamt</v>
      </c>
      <c r="B440">
        <v>439</v>
      </c>
      <c r="C440">
        <v>108</v>
      </c>
      <c r="D440" t="s">
        <v>149</v>
      </c>
      <c r="E440" t="s">
        <v>46</v>
      </c>
      <c r="F440" t="s">
        <v>48</v>
      </c>
      <c r="G440">
        <v>390</v>
      </c>
      <c r="H440">
        <v>340</v>
      </c>
      <c r="I440">
        <v>349</v>
      </c>
      <c r="J440">
        <v>362</v>
      </c>
      <c r="K440">
        <v>387</v>
      </c>
      <c r="L440">
        <v>397</v>
      </c>
      <c r="M440">
        <v>380</v>
      </c>
      <c r="N440">
        <v>453</v>
      </c>
      <c r="O440">
        <v>434</v>
      </c>
      <c r="P440">
        <v>388</v>
      </c>
      <c r="Q440">
        <v>354</v>
      </c>
      <c r="R440">
        <v>318</v>
      </c>
      <c r="S440">
        <v>314</v>
      </c>
      <c r="T440">
        <v>319</v>
      </c>
      <c r="U440">
        <v>320</v>
      </c>
      <c r="V440">
        <v>321</v>
      </c>
      <c r="W440">
        <v>330</v>
      </c>
      <c r="X440">
        <v>332</v>
      </c>
      <c r="Y440">
        <v>324</v>
      </c>
      <c r="Z440">
        <v>317</v>
      </c>
      <c r="AA440">
        <v>334</v>
      </c>
      <c r="AB440">
        <v>335</v>
      </c>
    </row>
    <row r="441" spans="1:28" x14ac:dyDescent="0.25">
      <c r="A441" t="str">
        <f t="shared" si="6"/>
        <v>OberpullendorfLehrlingeMänner</v>
      </c>
      <c r="B441">
        <v>440</v>
      </c>
      <c r="C441">
        <v>108</v>
      </c>
      <c r="D441" t="s">
        <v>149</v>
      </c>
      <c r="E441" t="s">
        <v>46</v>
      </c>
      <c r="F441" t="s">
        <v>49</v>
      </c>
      <c r="G441">
        <v>299</v>
      </c>
      <c r="H441">
        <v>268</v>
      </c>
      <c r="I441">
        <v>270</v>
      </c>
      <c r="J441">
        <v>280</v>
      </c>
      <c r="K441">
        <v>300</v>
      </c>
      <c r="L441">
        <v>318</v>
      </c>
      <c r="M441">
        <v>306</v>
      </c>
      <c r="N441">
        <v>342</v>
      </c>
      <c r="O441">
        <v>310</v>
      </c>
      <c r="P441">
        <v>282</v>
      </c>
      <c r="Q441">
        <v>267</v>
      </c>
      <c r="R441">
        <v>241</v>
      </c>
      <c r="S441">
        <v>252</v>
      </c>
      <c r="T441">
        <v>241</v>
      </c>
      <c r="U441">
        <v>235</v>
      </c>
      <c r="V441">
        <v>233</v>
      </c>
      <c r="W441">
        <v>244</v>
      </c>
      <c r="X441">
        <v>249</v>
      </c>
      <c r="Y441">
        <v>236</v>
      </c>
      <c r="Z441">
        <v>240</v>
      </c>
      <c r="AA441">
        <v>250</v>
      </c>
      <c r="AB441">
        <v>258</v>
      </c>
    </row>
    <row r="442" spans="1:28" x14ac:dyDescent="0.25">
      <c r="A442" t="str">
        <f t="shared" si="6"/>
        <v>OberpullendorfNeugründungenInsgesamt</v>
      </c>
      <c r="B442">
        <v>441</v>
      </c>
      <c r="C442">
        <v>108</v>
      </c>
      <c r="D442" t="s">
        <v>149</v>
      </c>
      <c r="E442" t="s">
        <v>41</v>
      </c>
      <c r="F442" t="s">
        <v>48</v>
      </c>
      <c r="G442">
        <v>95</v>
      </c>
      <c r="H442">
        <v>130.75070482097499</v>
      </c>
      <c r="I442">
        <v>142.73395348837201</v>
      </c>
      <c r="J442">
        <v>109.616724738676</v>
      </c>
      <c r="K442">
        <v>116.10780669144999</v>
      </c>
      <c r="L442">
        <v>117.53327256153101</v>
      </c>
      <c r="M442">
        <v>215.46994535519099</v>
      </c>
      <c r="N442">
        <v>175.24339360222501</v>
      </c>
      <c r="O442">
        <v>210.77164502164501</v>
      </c>
      <c r="P442">
        <v>239.54379977246899</v>
      </c>
      <c r="Q442">
        <v>218.62321326472301</v>
      </c>
      <c r="R442">
        <v>202.23366107576601</v>
      </c>
      <c r="S442">
        <v>211.35742518351199</v>
      </c>
      <c r="T442">
        <v>234</v>
      </c>
      <c r="U442">
        <v>255.38911495422201</v>
      </c>
      <c r="V442">
        <v>186</v>
      </c>
      <c r="W442">
        <v>227</v>
      </c>
      <c r="X442">
        <v>183</v>
      </c>
      <c r="Y442">
        <v>195</v>
      </c>
      <c r="Z442">
        <v>218</v>
      </c>
      <c r="AA442">
        <v>201</v>
      </c>
      <c r="AB442">
        <v>179</v>
      </c>
    </row>
    <row r="443" spans="1:28" x14ac:dyDescent="0.25">
      <c r="A443" t="str">
        <f t="shared" si="6"/>
        <v>OberpullendorfPendler (Auspendler/-innen)Insgesamt</v>
      </c>
      <c r="B443">
        <v>442</v>
      </c>
      <c r="C443">
        <v>108</v>
      </c>
      <c r="D443" t="s">
        <v>149</v>
      </c>
      <c r="E443" t="s">
        <v>459</v>
      </c>
      <c r="F443" t="s">
        <v>48</v>
      </c>
      <c r="G443">
        <v>12868</v>
      </c>
      <c r="H443">
        <v>13029</v>
      </c>
      <c r="I443">
        <v>13007</v>
      </c>
      <c r="J443">
        <v>12803</v>
      </c>
      <c r="K443">
        <v>12744</v>
      </c>
      <c r="L443">
        <v>12650</v>
      </c>
      <c r="M443">
        <v>12725</v>
      </c>
      <c r="N443">
        <v>12686</v>
      </c>
      <c r="O443">
        <v>12872</v>
      </c>
      <c r="P443">
        <v>12892</v>
      </c>
      <c r="Q443">
        <v>12977</v>
      </c>
      <c r="R443">
        <v>12974</v>
      </c>
      <c r="S443">
        <v>13281</v>
      </c>
    </row>
    <row r="444" spans="1:28" x14ac:dyDescent="0.25">
      <c r="A444" t="str">
        <f t="shared" si="6"/>
        <v>OberpullendorfPendler ins AuslandInsgesamt</v>
      </c>
      <c r="B444">
        <v>443</v>
      </c>
      <c r="C444">
        <v>108</v>
      </c>
      <c r="D444" t="s">
        <v>149</v>
      </c>
      <c r="E444" t="s">
        <v>304</v>
      </c>
      <c r="F444" t="s">
        <v>48</v>
      </c>
      <c r="G444">
        <v>4</v>
      </c>
      <c r="H444">
        <v>15</v>
      </c>
      <c r="I444">
        <v>88</v>
      </c>
      <c r="J444">
        <v>18</v>
      </c>
      <c r="K444">
        <v>15</v>
      </c>
      <c r="L444">
        <v>45</v>
      </c>
      <c r="M444">
        <v>46</v>
      </c>
      <c r="N444">
        <v>41</v>
      </c>
      <c r="O444">
        <v>37</v>
      </c>
      <c r="P444">
        <v>34</v>
      </c>
      <c r="Q444">
        <v>25</v>
      </c>
      <c r="R444">
        <v>20</v>
      </c>
      <c r="S444">
        <v>34</v>
      </c>
    </row>
    <row r="445" spans="1:28" x14ac:dyDescent="0.25">
      <c r="A445" t="str">
        <f t="shared" si="6"/>
        <v>OberpullendorfPendler zw. BundesländernInsgesamt</v>
      </c>
      <c r="B445">
        <v>444</v>
      </c>
      <c r="C445">
        <v>108</v>
      </c>
      <c r="D445" t="s">
        <v>149</v>
      </c>
      <c r="E445" t="s">
        <v>433</v>
      </c>
      <c r="F445" t="s">
        <v>48</v>
      </c>
      <c r="G445">
        <v>5347</v>
      </c>
      <c r="H445">
        <v>5293</v>
      </c>
      <c r="I445">
        <v>5317</v>
      </c>
      <c r="J445">
        <v>5239</v>
      </c>
      <c r="K445">
        <v>5127</v>
      </c>
      <c r="L445">
        <v>5047</v>
      </c>
      <c r="M445">
        <v>5061</v>
      </c>
      <c r="N445">
        <v>5078</v>
      </c>
      <c r="O445">
        <v>5067</v>
      </c>
      <c r="P445">
        <v>5085</v>
      </c>
      <c r="Q445">
        <v>5021</v>
      </c>
      <c r="R445">
        <v>5014</v>
      </c>
      <c r="S445">
        <v>5070</v>
      </c>
    </row>
    <row r="446" spans="1:28" x14ac:dyDescent="0.25">
      <c r="A446" t="str">
        <f t="shared" si="6"/>
        <v>OberpullendorfPendler zw. Gemeinden eines Pol. BezirkesInsgesamt</v>
      </c>
      <c r="B446">
        <v>445</v>
      </c>
      <c r="C446">
        <v>108</v>
      </c>
      <c r="D446" t="s">
        <v>149</v>
      </c>
      <c r="E446" t="s">
        <v>305</v>
      </c>
      <c r="F446" t="s">
        <v>48</v>
      </c>
      <c r="G446">
        <v>5457</v>
      </c>
      <c r="H446">
        <v>5141</v>
      </c>
      <c r="I446">
        <v>5114</v>
      </c>
      <c r="J446">
        <v>5134</v>
      </c>
      <c r="K446">
        <v>5110</v>
      </c>
      <c r="L446">
        <v>4984</v>
      </c>
      <c r="M446">
        <v>5042</v>
      </c>
      <c r="N446">
        <v>4940</v>
      </c>
      <c r="O446">
        <v>4977</v>
      </c>
      <c r="P446">
        <v>4926</v>
      </c>
      <c r="Q446">
        <v>5172</v>
      </c>
      <c r="R446">
        <v>5110</v>
      </c>
      <c r="S446">
        <v>5267</v>
      </c>
    </row>
    <row r="447" spans="1:28" x14ac:dyDescent="0.25">
      <c r="A447" t="str">
        <f t="shared" si="6"/>
        <v>OberpullendorfPendler zw. Pol. Bez. des BundeslandesInsgesamt</v>
      </c>
      <c r="B447">
        <v>446</v>
      </c>
      <c r="C447">
        <v>108</v>
      </c>
      <c r="D447" t="s">
        <v>149</v>
      </c>
      <c r="E447" t="s">
        <v>306</v>
      </c>
      <c r="F447" t="s">
        <v>48</v>
      </c>
      <c r="G447">
        <v>2060</v>
      </c>
      <c r="H447">
        <v>2580</v>
      </c>
      <c r="I447">
        <v>2488</v>
      </c>
      <c r="J447">
        <v>2412</v>
      </c>
      <c r="K447">
        <v>2492</v>
      </c>
      <c r="L447">
        <v>2574</v>
      </c>
      <c r="M447">
        <v>2576</v>
      </c>
      <c r="N447">
        <v>2627</v>
      </c>
      <c r="O447">
        <v>2791</v>
      </c>
      <c r="P447">
        <v>2847</v>
      </c>
      <c r="Q447">
        <v>2759</v>
      </c>
      <c r="R447">
        <v>2830</v>
      </c>
      <c r="S447">
        <v>2910</v>
      </c>
    </row>
    <row r="448" spans="1:28" x14ac:dyDescent="0.25">
      <c r="A448" t="str">
        <f t="shared" si="6"/>
        <v>OberpullendorfPensionisteneinkommenBrutto_Schnitt</v>
      </c>
      <c r="B448">
        <v>447</v>
      </c>
      <c r="C448">
        <v>108</v>
      </c>
      <c r="D448" t="s">
        <v>149</v>
      </c>
      <c r="E448" t="s">
        <v>44</v>
      </c>
      <c r="F448" t="s">
        <v>54</v>
      </c>
      <c r="G448">
        <v>14269.380120232599</v>
      </c>
      <c r="H448">
        <v>14675.320596240401</v>
      </c>
      <c r="I448">
        <v>15261.595321253701</v>
      </c>
      <c r="J448">
        <v>15774.389039867399</v>
      </c>
      <c r="K448">
        <v>16478.352688537299</v>
      </c>
      <c r="L448">
        <v>17202.007441972499</v>
      </c>
      <c r="M448">
        <v>17824.0869122478</v>
      </c>
      <c r="N448">
        <v>18327.8181003221</v>
      </c>
      <c r="O448">
        <v>18549.618322455499</v>
      </c>
      <c r="P448">
        <v>19191.939919123401</v>
      </c>
      <c r="Q448">
        <v>19873.917043717302</v>
      </c>
      <c r="R448">
        <v>20342.072328427199</v>
      </c>
      <c r="S448">
        <v>20782.9752142004</v>
      </c>
      <c r="T448">
        <v>21225.930146114901</v>
      </c>
      <c r="U448">
        <v>21874.8172715121</v>
      </c>
      <c r="V448">
        <v>22695.650356552</v>
      </c>
      <c r="W448">
        <v>24171.364878333301</v>
      </c>
      <c r="X448">
        <v>25066.620579710099</v>
      </c>
      <c r="Y448">
        <v>25913.320736493599</v>
      </c>
    </row>
    <row r="449" spans="1:47" x14ac:dyDescent="0.25">
      <c r="A449" t="str">
        <f t="shared" si="6"/>
        <v>OberpullendorfPensionisteneinkommenBruttobezüge 1000 EUR</v>
      </c>
      <c r="B449">
        <v>448</v>
      </c>
      <c r="C449">
        <v>108</v>
      </c>
      <c r="D449" t="s">
        <v>149</v>
      </c>
      <c r="E449" t="s">
        <v>44</v>
      </c>
      <c r="F449" t="s">
        <v>55</v>
      </c>
      <c r="G449">
        <v>144791.40007999999</v>
      </c>
      <c r="H449">
        <v>149893.72456999999</v>
      </c>
      <c r="I449">
        <v>155820.88823000001</v>
      </c>
      <c r="J449">
        <v>161829.45715999999</v>
      </c>
      <c r="K449">
        <v>169776.46775000001</v>
      </c>
      <c r="L449">
        <v>178608.44326999999</v>
      </c>
      <c r="M449">
        <v>189915.64605000001</v>
      </c>
      <c r="N449">
        <v>199131.74366000001</v>
      </c>
      <c r="O449">
        <v>210315.57253999999</v>
      </c>
      <c r="P449">
        <v>220688.11713</v>
      </c>
      <c r="Q449">
        <v>231392.01613999999</v>
      </c>
      <c r="R449">
        <v>237717.45723</v>
      </c>
      <c r="S449">
        <v>243534.90356000001</v>
      </c>
      <c r="T449">
        <v>251315.01293</v>
      </c>
      <c r="U449">
        <v>261841.56273999999</v>
      </c>
      <c r="V449">
        <v>274345.02150999999</v>
      </c>
      <c r="W449">
        <v>290056.37854000001</v>
      </c>
      <c r="X449">
        <v>304409.04031999997</v>
      </c>
      <c r="Y449">
        <v>320884.65068000002</v>
      </c>
    </row>
    <row r="450" spans="1:47" x14ac:dyDescent="0.25">
      <c r="A450" t="str">
        <f t="shared" si="6"/>
        <v>OberpullendorfPensionisteneinkommenBruttobezüge Fälle</v>
      </c>
      <c r="B450">
        <v>449</v>
      </c>
      <c r="C450">
        <v>108</v>
      </c>
      <c r="D450" t="s">
        <v>149</v>
      </c>
      <c r="E450" t="s">
        <v>44</v>
      </c>
      <c r="F450" t="s">
        <v>56</v>
      </c>
      <c r="G450">
        <v>10147</v>
      </c>
      <c r="H450">
        <v>10214</v>
      </c>
      <c r="I450">
        <v>10210</v>
      </c>
      <c r="J450">
        <v>10259</v>
      </c>
      <c r="K450">
        <v>10303</v>
      </c>
      <c r="L450">
        <v>10383</v>
      </c>
      <c r="M450">
        <v>10655</v>
      </c>
      <c r="N450">
        <v>10865</v>
      </c>
      <c r="O450">
        <v>11338</v>
      </c>
      <c r="P450">
        <v>11499</v>
      </c>
      <c r="Q450">
        <v>11643</v>
      </c>
      <c r="R450">
        <v>11686</v>
      </c>
      <c r="S450">
        <v>11718</v>
      </c>
      <c r="T450">
        <v>11840</v>
      </c>
      <c r="U450">
        <v>11970</v>
      </c>
      <c r="V450">
        <v>12088</v>
      </c>
      <c r="W450">
        <v>12000</v>
      </c>
      <c r="X450">
        <v>12144</v>
      </c>
      <c r="Y450">
        <v>12383</v>
      </c>
    </row>
    <row r="451" spans="1:47" x14ac:dyDescent="0.25">
      <c r="A451" t="str">
        <f t="shared" ref="A451:A514" si="7">D451&amp;E451&amp;F451</f>
        <v>OberpullendorfPensionisteneinkommenLohnsteuer 1000 EUR</v>
      </c>
      <c r="B451">
        <v>450</v>
      </c>
      <c r="C451">
        <v>108</v>
      </c>
      <c r="D451" t="s">
        <v>149</v>
      </c>
      <c r="E451" t="s">
        <v>44</v>
      </c>
      <c r="F451" t="s">
        <v>57</v>
      </c>
      <c r="G451">
        <v>14110.82418</v>
      </c>
      <c r="H451">
        <v>13202.400960000001</v>
      </c>
      <c r="I451">
        <v>14468.584940000001</v>
      </c>
      <c r="J451">
        <v>15749.901819999999</v>
      </c>
      <c r="K451">
        <v>17398.487870000001</v>
      </c>
      <c r="L451">
        <v>16650.967379999998</v>
      </c>
      <c r="M451">
        <v>18683.375319999999</v>
      </c>
      <c r="N451">
        <v>20720.369050000001</v>
      </c>
      <c r="O451">
        <v>23137.855920000002</v>
      </c>
      <c r="P451">
        <v>25241.267820000001</v>
      </c>
      <c r="Q451">
        <v>27648.044559999998</v>
      </c>
      <c r="R451">
        <v>29422.87802</v>
      </c>
      <c r="S451">
        <v>24843.45206</v>
      </c>
      <c r="T451">
        <v>26397.667689999998</v>
      </c>
      <c r="U451">
        <v>28657.41545</v>
      </c>
      <c r="V451">
        <v>31331.37228</v>
      </c>
      <c r="W451">
        <v>31277.42697</v>
      </c>
      <c r="X451">
        <v>34235.7045</v>
      </c>
      <c r="Y451">
        <v>35437.558879999997</v>
      </c>
    </row>
    <row r="452" spans="1:47" x14ac:dyDescent="0.25">
      <c r="A452" t="str">
        <f t="shared" si="7"/>
        <v>OberpullendorfPensionisteneinkommenLohnsteuer Fälle</v>
      </c>
      <c r="B452">
        <v>451</v>
      </c>
      <c r="C452">
        <v>108</v>
      </c>
      <c r="D452" t="s">
        <v>149</v>
      </c>
      <c r="E452" t="s">
        <v>44</v>
      </c>
      <c r="F452" t="s">
        <v>58</v>
      </c>
      <c r="G452">
        <v>4917</v>
      </c>
      <c r="H452">
        <v>4724</v>
      </c>
      <c r="I452">
        <v>4980</v>
      </c>
      <c r="J452">
        <v>5516</v>
      </c>
      <c r="K452">
        <v>5639</v>
      </c>
      <c r="L452">
        <v>5497</v>
      </c>
      <c r="M452">
        <v>5862</v>
      </c>
      <c r="N452">
        <v>6161</v>
      </c>
      <c r="O452">
        <v>6528</v>
      </c>
      <c r="P452">
        <v>6861</v>
      </c>
      <c r="Q452">
        <v>7196</v>
      </c>
      <c r="R452">
        <v>7386</v>
      </c>
      <c r="S452">
        <v>7519</v>
      </c>
      <c r="T452">
        <v>7758</v>
      </c>
      <c r="U452">
        <v>8024</v>
      </c>
      <c r="V452">
        <v>8425</v>
      </c>
      <c r="W452">
        <v>8980</v>
      </c>
      <c r="X452">
        <v>9360</v>
      </c>
      <c r="Y452">
        <v>9773</v>
      </c>
    </row>
    <row r="453" spans="1:47" x14ac:dyDescent="0.25">
      <c r="A453" t="str">
        <f t="shared" si="7"/>
        <v>OberpullendorfPensionisteneinkommenNetto_Schnitt</v>
      </c>
      <c r="B453">
        <v>452</v>
      </c>
      <c r="C453">
        <v>108</v>
      </c>
      <c r="D453" t="s">
        <v>149</v>
      </c>
      <c r="E453" t="s">
        <v>44</v>
      </c>
      <c r="F453" t="s">
        <v>59</v>
      </c>
      <c r="G453">
        <v>12207.4630136986</v>
      </c>
      <c r="H453">
        <v>12618.683668494201</v>
      </c>
      <c r="I453">
        <v>13045.0403251714</v>
      </c>
      <c r="J453">
        <v>13417.1810400624</v>
      </c>
      <c r="K453">
        <v>13914.895714840301</v>
      </c>
      <c r="L453">
        <v>14677.3370942887</v>
      </c>
      <c r="M453">
        <v>15114.519557954</v>
      </c>
      <c r="N453">
        <v>15440.1120450989</v>
      </c>
      <c r="O453">
        <v>15515.2689733639</v>
      </c>
      <c r="P453">
        <v>15967.485610053</v>
      </c>
      <c r="Q453">
        <v>16435.198706518899</v>
      </c>
      <c r="R453">
        <v>16731.268453705299</v>
      </c>
      <c r="S453">
        <v>17549.143072196599</v>
      </c>
      <c r="T453">
        <v>17862.960319256799</v>
      </c>
      <c r="U453">
        <v>18308.098705931501</v>
      </c>
      <c r="V453">
        <v>18894.536604897399</v>
      </c>
      <c r="W453">
        <v>20286.3280808333</v>
      </c>
      <c r="X453">
        <v>20925.361693840601</v>
      </c>
      <c r="Y453">
        <v>21687.020138900101</v>
      </c>
    </row>
    <row r="454" spans="1:47" x14ac:dyDescent="0.25">
      <c r="A454" t="str">
        <f t="shared" si="7"/>
        <v>OberpullendorfPensionisteneinkommenNettobezüge 1000 EUR</v>
      </c>
      <c r="B454">
        <v>453</v>
      </c>
      <c r="C454">
        <v>108</v>
      </c>
      <c r="D454" t="s">
        <v>149</v>
      </c>
      <c r="E454" t="s">
        <v>44</v>
      </c>
      <c r="F454" t="s">
        <v>60</v>
      </c>
      <c r="G454">
        <v>123869.1272</v>
      </c>
      <c r="H454">
        <v>128887.23499</v>
      </c>
      <c r="I454">
        <v>133189.86171999999</v>
      </c>
      <c r="J454">
        <v>137646.86029000001</v>
      </c>
      <c r="K454">
        <v>143365.17055000001</v>
      </c>
      <c r="L454">
        <v>152394.79105</v>
      </c>
      <c r="M454">
        <v>161045.20589000001</v>
      </c>
      <c r="N454">
        <v>167756.81737</v>
      </c>
      <c r="O454">
        <v>175912.11962000001</v>
      </c>
      <c r="P454">
        <v>183610.11702999999</v>
      </c>
      <c r="Q454">
        <v>191355.01853999999</v>
      </c>
      <c r="R454">
        <v>195521.60315000001</v>
      </c>
      <c r="S454">
        <v>205640.85852000001</v>
      </c>
      <c r="T454">
        <v>211497.45018000001</v>
      </c>
      <c r="U454">
        <v>219147.94151</v>
      </c>
      <c r="V454">
        <v>228397.15848000001</v>
      </c>
      <c r="W454">
        <v>243435.93697000001</v>
      </c>
      <c r="X454">
        <v>254117.59241000001</v>
      </c>
      <c r="Y454">
        <v>268550.37037999998</v>
      </c>
    </row>
    <row r="455" spans="1:47" x14ac:dyDescent="0.25">
      <c r="A455" t="str">
        <f t="shared" si="7"/>
        <v>OberpullendorfPensionisteneinkommenSV-Beiträge 1000 EUR</v>
      </c>
      <c r="B455">
        <v>454</v>
      </c>
      <c r="C455">
        <v>108</v>
      </c>
      <c r="D455" t="s">
        <v>149</v>
      </c>
      <c r="E455" t="s">
        <v>44</v>
      </c>
      <c r="F455" t="s">
        <v>61</v>
      </c>
      <c r="G455">
        <v>6811.4486999999999</v>
      </c>
      <c r="H455">
        <v>7804.0886200000004</v>
      </c>
      <c r="I455">
        <v>8162.44157</v>
      </c>
      <c r="J455">
        <v>8432.6950500000003</v>
      </c>
      <c r="K455">
        <v>9012.80933</v>
      </c>
      <c r="L455">
        <v>9562.6848399999999</v>
      </c>
      <c r="M455">
        <v>10187.064839999999</v>
      </c>
      <c r="N455">
        <v>10654.55724</v>
      </c>
      <c r="O455">
        <v>11265.597</v>
      </c>
      <c r="P455">
        <v>11836.73228</v>
      </c>
      <c r="Q455">
        <v>12388.95304</v>
      </c>
      <c r="R455">
        <v>12772.976060000001</v>
      </c>
      <c r="S455">
        <v>13050.592979999999</v>
      </c>
      <c r="T455">
        <v>13419.895060000001</v>
      </c>
      <c r="U455">
        <v>14036.20578</v>
      </c>
      <c r="V455">
        <v>14616.490750000001</v>
      </c>
      <c r="W455">
        <v>15343.0146</v>
      </c>
      <c r="X455">
        <v>16055.743409999999</v>
      </c>
      <c r="Y455">
        <v>16896.721420000002</v>
      </c>
    </row>
    <row r="456" spans="1:47" x14ac:dyDescent="0.25">
      <c r="A456" t="str">
        <f t="shared" si="7"/>
        <v>OberpullendorfPensionisteneinkommenSV-Beiträge Fälle</v>
      </c>
      <c r="B456">
        <v>455</v>
      </c>
      <c r="C456">
        <v>108</v>
      </c>
      <c r="D456" t="s">
        <v>149</v>
      </c>
      <c r="E456" t="s">
        <v>44</v>
      </c>
      <c r="F456" t="s">
        <v>62</v>
      </c>
      <c r="G456">
        <v>9945</v>
      </c>
      <c r="H456">
        <v>10002</v>
      </c>
      <c r="I456">
        <v>10007</v>
      </c>
      <c r="J456">
        <v>10049</v>
      </c>
      <c r="K456">
        <v>10102</v>
      </c>
      <c r="L456">
        <v>10191</v>
      </c>
      <c r="M456">
        <v>10467</v>
      </c>
      <c r="N456">
        <v>10665</v>
      </c>
      <c r="O456">
        <v>10857</v>
      </c>
      <c r="P456">
        <v>11007</v>
      </c>
      <c r="Q456">
        <v>11137</v>
      </c>
      <c r="R456">
        <v>11179</v>
      </c>
      <c r="S456">
        <v>11193</v>
      </c>
      <c r="T456">
        <v>11328</v>
      </c>
      <c r="U456">
        <v>11469</v>
      </c>
      <c r="V456">
        <v>11593</v>
      </c>
      <c r="W456">
        <v>11574</v>
      </c>
      <c r="X456">
        <v>11736</v>
      </c>
      <c r="Y456">
        <v>11975</v>
      </c>
    </row>
    <row r="457" spans="1:47" x14ac:dyDescent="0.25">
      <c r="A457" t="str">
        <f t="shared" si="7"/>
        <v>OberpullendorfUnselbstständig BeschäftigteFrauen</v>
      </c>
      <c r="B457">
        <v>456</v>
      </c>
      <c r="C457">
        <v>108</v>
      </c>
      <c r="D457" t="s">
        <v>149</v>
      </c>
      <c r="E457" t="s">
        <v>38</v>
      </c>
      <c r="F457" t="s">
        <v>47</v>
      </c>
      <c r="G457">
        <v>2759</v>
      </c>
      <c r="H457">
        <v>2986</v>
      </c>
      <c r="I457">
        <v>2873</v>
      </c>
      <c r="J457">
        <v>2855</v>
      </c>
      <c r="K457">
        <v>2819</v>
      </c>
      <c r="L457">
        <v>3062</v>
      </c>
      <c r="M457">
        <v>2926</v>
      </c>
      <c r="N457">
        <v>3088</v>
      </c>
      <c r="O457">
        <v>6118</v>
      </c>
      <c r="P457">
        <v>6464</v>
      </c>
      <c r="Q457">
        <v>6230</v>
      </c>
      <c r="R457">
        <v>6451</v>
      </c>
      <c r="S457">
        <v>6265</v>
      </c>
      <c r="T457">
        <v>6543</v>
      </c>
      <c r="U457">
        <v>6430</v>
      </c>
      <c r="V457">
        <v>6709</v>
      </c>
      <c r="W457">
        <v>6493</v>
      </c>
      <c r="X457">
        <v>6707</v>
      </c>
      <c r="Y457">
        <v>6465</v>
      </c>
      <c r="Z457">
        <v>6700</v>
      </c>
      <c r="AA457">
        <v>6413</v>
      </c>
      <c r="AB457">
        <v>6599</v>
      </c>
      <c r="AC457">
        <v>6379</v>
      </c>
      <c r="AD457">
        <v>6671</v>
      </c>
      <c r="AE457">
        <v>6403</v>
      </c>
      <c r="AF457">
        <v>6678</v>
      </c>
      <c r="AG457">
        <v>6479</v>
      </c>
      <c r="AH457">
        <v>6737</v>
      </c>
      <c r="AI457">
        <v>6542</v>
      </c>
      <c r="AJ457">
        <v>6848</v>
      </c>
      <c r="AK457">
        <v>6636</v>
      </c>
      <c r="AL457">
        <v>6879</v>
      </c>
      <c r="AM457">
        <v>6686</v>
      </c>
      <c r="AN457">
        <v>6783</v>
      </c>
      <c r="AO457">
        <v>6652</v>
      </c>
      <c r="AP457">
        <v>6899</v>
      </c>
      <c r="AQ457">
        <v>6853</v>
      </c>
      <c r="AR457">
        <v>7077</v>
      </c>
      <c r="AS457">
        <v>6880</v>
      </c>
      <c r="AT457">
        <v>7088</v>
      </c>
      <c r="AU457">
        <v>6862</v>
      </c>
    </row>
    <row r="458" spans="1:47" x14ac:dyDescent="0.25">
      <c r="A458" t="str">
        <f t="shared" si="7"/>
        <v>OberpullendorfUnselbstständig BeschäftigteInsgesamt</v>
      </c>
      <c r="B458">
        <v>457</v>
      </c>
      <c r="C458">
        <v>108</v>
      </c>
      <c r="D458" t="s">
        <v>149</v>
      </c>
      <c r="E458" t="s">
        <v>38</v>
      </c>
      <c r="F458" t="s">
        <v>48</v>
      </c>
      <c r="G458">
        <v>6850</v>
      </c>
      <c r="H458">
        <v>7912</v>
      </c>
      <c r="I458">
        <v>6876</v>
      </c>
      <c r="J458">
        <v>7664</v>
      </c>
      <c r="K458">
        <v>6790</v>
      </c>
      <c r="L458">
        <v>8032</v>
      </c>
      <c r="M458">
        <v>7108</v>
      </c>
      <c r="N458">
        <v>8057</v>
      </c>
      <c r="O458">
        <v>13773</v>
      </c>
      <c r="P458">
        <v>14908</v>
      </c>
      <c r="Q458">
        <v>13805</v>
      </c>
      <c r="R458">
        <v>14748</v>
      </c>
      <c r="S458">
        <v>13630</v>
      </c>
      <c r="T458">
        <v>14824</v>
      </c>
      <c r="U458">
        <v>13889</v>
      </c>
      <c r="V458">
        <v>14890</v>
      </c>
      <c r="W458">
        <v>13948</v>
      </c>
      <c r="X458">
        <v>14931</v>
      </c>
      <c r="Y458">
        <v>13729</v>
      </c>
      <c r="Z458">
        <v>14755</v>
      </c>
      <c r="AA458">
        <v>13714</v>
      </c>
      <c r="AB458">
        <v>14628</v>
      </c>
      <c r="AC458">
        <v>13657</v>
      </c>
      <c r="AD458">
        <v>14737</v>
      </c>
      <c r="AE458">
        <v>13709</v>
      </c>
      <c r="AF458">
        <v>14647</v>
      </c>
      <c r="AG458">
        <v>13741</v>
      </c>
      <c r="AH458">
        <v>14807</v>
      </c>
      <c r="AI458">
        <v>13922</v>
      </c>
      <c r="AJ458">
        <v>14905</v>
      </c>
      <c r="AK458">
        <v>14014</v>
      </c>
      <c r="AL458">
        <v>14908</v>
      </c>
      <c r="AM458">
        <v>14150</v>
      </c>
      <c r="AN458">
        <v>14683</v>
      </c>
      <c r="AO458">
        <v>14086</v>
      </c>
      <c r="AP458">
        <v>14871</v>
      </c>
      <c r="AQ458">
        <v>14363</v>
      </c>
      <c r="AR458">
        <v>15051</v>
      </c>
      <c r="AS458">
        <v>14327</v>
      </c>
      <c r="AT458">
        <v>15036</v>
      </c>
      <c r="AU458">
        <v>14249</v>
      </c>
    </row>
    <row r="459" spans="1:47" x14ac:dyDescent="0.25">
      <c r="A459" t="str">
        <f t="shared" si="7"/>
        <v>OberpullendorfUnselbstständig BeschäftigteMänner</v>
      </c>
      <c r="B459">
        <v>458</v>
      </c>
      <c r="C459">
        <v>108</v>
      </c>
      <c r="D459" t="s">
        <v>149</v>
      </c>
      <c r="E459" t="s">
        <v>38</v>
      </c>
      <c r="F459" t="s">
        <v>49</v>
      </c>
      <c r="G459">
        <v>4091</v>
      </c>
      <c r="H459">
        <v>4926</v>
      </c>
      <c r="I459">
        <v>4003</v>
      </c>
      <c r="J459">
        <v>4809</v>
      </c>
      <c r="K459">
        <v>3971</v>
      </c>
      <c r="L459">
        <v>4970</v>
      </c>
      <c r="M459">
        <v>4182</v>
      </c>
      <c r="N459">
        <v>4969</v>
      </c>
      <c r="O459">
        <v>7655</v>
      </c>
      <c r="P459">
        <v>8444</v>
      </c>
      <c r="Q459">
        <v>7575</v>
      </c>
      <c r="R459">
        <v>8297</v>
      </c>
      <c r="S459">
        <v>7365</v>
      </c>
      <c r="T459">
        <v>8281</v>
      </c>
      <c r="U459">
        <v>7459</v>
      </c>
      <c r="V459">
        <v>8181</v>
      </c>
      <c r="W459">
        <v>7455</v>
      </c>
      <c r="X459">
        <v>8224</v>
      </c>
      <c r="Y459">
        <v>7264</v>
      </c>
      <c r="Z459">
        <v>8055</v>
      </c>
      <c r="AA459">
        <v>7301</v>
      </c>
      <c r="AB459">
        <v>8029</v>
      </c>
      <c r="AC459">
        <v>7278</v>
      </c>
      <c r="AD459">
        <v>8066</v>
      </c>
      <c r="AE459">
        <v>7306</v>
      </c>
      <c r="AF459">
        <v>7969</v>
      </c>
      <c r="AG459">
        <v>7262</v>
      </c>
      <c r="AH459">
        <v>8070</v>
      </c>
      <c r="AI459">
        <v>7380</v>
      </c>
      <c r="AJ459">
        <v>8057</v>
      </c>
      <c r="AK459">
        <v>7378</v>
      </c>
      <c r="AL459">
        <v>8029</v>
      </c>
      <c r="AM459">
        <v>7464</v>
      </c>
      <c r="AN459">
        <v>7900</v>
      </c>
      <c r="AO459">
        <v>7434</v>
      </c>
      <c r="AP459">
        <v>7972</v>
      </c>
      <c r="AQ459">
        <v>7510</v>
      </c>
      <c r="AR459">
        <v>7974</v>
      </c>
      <c r="AS459">
        <v>7447</v>
      </c>
      <c r="AT459">
        <v>7948</v>
      </c>
      <c r="AU459">
        <v>7387</v>
      </c>
    </row>
    <row r="460" spans="1:47" x14ac:dyDescent="0.25">
      <c r="A460" t="str">
        <f t="shared" si="7"/>
        <v>OberpullendorfUnselbstständig Beschäftigte GW mgfInsgesamt</v>
      </c>
      <c r="B460">
        <v>459</v>
      </c>
      <c r="C460">
        <v>108</v>
      </c>
      <c r="D460" t="s">
        <v>149</v>
      </c>
      <c r="E460" t="s">
        <v>450</v>
      </c>
      <c r="F460" t="s">
        <v>48</v>
      </c>
      <c r="G460">
        <v>8594.8941062960002</v>
      </c>
      <c r="H460">
        <v>7539.2259142419998</v>
      </c>
      <c r="I460">
        <v>8502.442886498</v>
      </c>
      <c r="J460">
        <v>7691.2030821689996</v>
      </c>
      <c r="K460">
        <v>8603.7785851280005</v>
      </c>
      <c r="L460">
        <v>7597.2174502409998</v>
      </c>
      <c r="M460">
        <v>8219.5203091549993</v>
      </c>
      <c r="N460">
        <v>7651.2712309199997</v>
      </c>
      <c r="O460">
        <v>8720.6680684500006</v>
      </c>
      <c r="P460">
        <v>8037.1741375689999</v>
      </c>
      <c r="Q460">
        <v>8833.0697997560001</v>
      </c>
      <c r="R460">
        <v>7894.9343785190003</v>
      </c>
      <c r="S460">
        <v>8795.4717922189993</v>
      </c>
      <c r="T460">
        <v>8021.8693721789996</v>
      </c>
    </row>
    <row r="461" spans="1:47" x14ac:dyDescent="0.25">
      <c r="A461" t="str">
        <f t="shared" si="7"/>
        <v>OberpullendorfUnselbstständig Beschäftigte GW ogfInsgesamt</v>
      </c>
      <c r="B461">
        <v>460</v>
      </c>
      <c r="C461">
        <v>108</v>
      </c>
      <c r="D461" t="s">
        <v>149</v>
      </c>
      <c r="E461" t="s">
        <v>449</v>
      </c>
      <c r="F461" t="s">
        <v>48</v>
      </c>
      <c r="G461">
        <v>7933.5503448589998</v>
      </c>
      <c r="H461">
        <v>6959.1806423489998</v>
      </c>
      <c r="I461">
        <v>7904.629552673</v>
      </c>
      <c r="J461">
        <v>7125.6771619649999</v>
      </c>
      <c r="K461">
        <v>8014.9171908360004</v>
      </c>
      <c r="L461">
        <v>7041.4979579970004</v>
      </c>
      <c r="M461">
        <v>7671.3746639210003</v>
      </c>
      <c r="N461">
        <v>7151.690307074</v>
      </c>
      <c r="O461">
        <v>8137.3864583579998</v>
      </c>
      <c r="P461">
        <v>7533.8732740389996</v>
      </c>
      <c r="Q461">
        <v>8289.3927312060005</v>
      </c>
      <c r="R461">
        <v>7362.9887478749997</v>
      </c>
      <c r="S461">
        <v>8265.9288378679994</v>
      </c>
      <c r="T461">
        <v>7542.238614633</v>
      </c>
    </row>
    <row r="462" spans="1:47" x14ac:dyDescent="0.25">
      <c r="A462" t="str">
        <f t="shared" si="7"/>
        <v>OberpullendorfUnternehmenInsgesamt</v>
      </c>
      <c r="B462">
        <v>461</v>
      </c>
      <c r="C462">
        <v>108</v>
      </c>
      <c r="D462" t="s">
        <v>149</v>
      </c>
      <c r="E462" t="s">
        <v>475</v>
      </c>
      <c r="F462" t="s">
        <v>48</v>
      </c>
      <c r="G462">
        <v>2947</v>
      </c>
      <c r="H462">
        <v>2920</v>
      </c>
      <c r="I462">
        <v>3062</v>
      </c>
    </row>
    <row r="463" spans="1:47" x14ac:dyDescent="0.25">
      <c r="A463" t="str">
        <f t="shared" si="7"/>
        <v>OberpullendorfWohnbevölkerungInsgesamt</v>
      </c>
      <c r="B463">
        <v>462</v>
      </c>
      <c r="C463">
        <v>108</v>
      </c>
      <c r="D463" t="s">
        <v>149</v>
      </c>
      <c r="E463" t="s">
        <v>42</v>
      </c>
      <c r="F463" t="s">
        <v>48</v>
      </c>
      <c r="G463">
        <v>37778</v>
      </c>
      <c r="H463">
        <v>37703</v>
      </c>
      <c r="I463">
        <v>37640</v>
      </c>
      <c r="J463">
        <v>37522</v>
      </c>
      <c r="K463">
        <v>37413</v>
      </c>
      <c r="L463">
        <v>37481</v>
      </c>
      <c r="M463">
        <v>37438</v>
      </c>
      <c r="N463">
        <v>37472</v>
      </c>
      <c r="O463">
        <v>37526</v>
      </c>
      <c r="P463">
        <v>37505</v>
      </c>
      <c r="Q463">
        <v>37561</v>
      </c>
      <c r="R463">
        <v>37565</v>
      </c>
      <c r="S463">
        <v>37534</v>
      </c>
      <c r="T463">
        <v>37622</v>
      </c>
      <c r="U463">
        <v>37692</v>
      </c>
      <c r="V463">
        <v>37752</v>
      </c>
      <c r="W463">
        <v>37661</v>
      </c>
      <c r="X463">
        <v>37513</v>
      </c>
      <c r="Y463">
        <v>37384</v>
      </c>
      <c r="Z463">
        <v>37453</v>
      </c>
      <c r="AA463">
        <v>37524</v>
      </c>
      <c r="AB463">
        <v>37743</v>
      </c>
    </row>
    <row r="464" spans="1:47" x14ac:dyDescent="0.25">
      <c r="A464" t="str">
        <f t="shared" si="7"/>
        <v>OberwartArbeitnehmereinkommenBrutto_Schnitt</v>
      </c>
      <c r="B464">
        <v>463</v>
      </c>
      <c r="C464">
        <v>109</v>
      </c>
      <c r="D464" t="s">
        <v>150</v>
      </c>
      <c r="E464" t="s">
        <v>43</v>
      </c>
      <c r="F464" t="s">
        <v>54</v>
      </c>
      <c r="G464">
        <v>22878.955409668099</v>
      </c>
      <c r="H464">
        <v>23327.284717571401</v>
      </c>
      <c r="I464">
        <v>23977.2029366727</v>
      </c>
      <c r="J464">
        <v>24843.6961077413</v>
      </c>
      <c r="K464">
        <v>25821.652812631099</v>
      </c>
      <c r="L464">
        <v>26294.513694593701</v>
      </c>
      <c r="M464">
        <v>26783.688089141</v>
      </c>
      <c r="N464">
        <v>27352.554248622801</v>
      </c>
      <c r="O464">
        <v>28144.700629274401</v>
      </c>
      <c r="P464">
        <v>28823.415798729799</v>
      </c>
      <c r="Q464">
        <v>29365.356831864901</v>
      </c>
      <c r="R464">
        <v>30052.343878075699</v>
      </c>
      <c r="S464">
        <v>30781.259541956799</v>
      </c>
      <c r="T464">
        <v>31433.808309784999</v>
      </c>
      <c r="U464">
        <v>32534.595365019301</v>
      </c>
      <c r="V464">
        <v>33668.7705738812</v>
      </c>
      <c r="W464">
        <v>34723.809145410203</v>
      </c>
      <c r="X464">
        <v>36167.986346900398</v>
      </c>
      <c r="Y464">
        <v>37784.8558228451</v>
      </c>
    </row>
    <row r="465" spans="1:47" x14ac:dyDescent="0.25">
      <c r="A465" t="str">
        <f t="shared" si="7"/>
        <v>OberwartArbeitnehmereinkommenBruttobezüge 1000 EUR</v>
      </c>
      <c r="B465">
        <v>464</v>
      </c>
      <c r="C465">
        <v>109</v>
      </c>
      <c r="D465" t="s">
        <v>150</v>
      </c>
      <c r="E465" t="s">
        <v>43</v>
      </c>
      <c r="F465" t="s">
        <v>55</v>
      </c>
      <c r="G465">
        <v>513518.15416999999</v>
      </c>
      <c r="H465">
        <v>529436.05394999997</v>
      </c>
      <c r="I465">
        <v>554304.97748999996</v>
      </c>
      <c r="J465">
        <v>585690.13574000006</v>
      </c>
      <c r="K465">
        <v>615743.13297000004</v>
      </c>
      <c r="L465">
        <v>626440.49425999995</v>
      </c>
      <c r="M465">
        <v>661021.42203999998</v>
      </c>
      <c r="N465">
        <v>675279.85929000005</v>
      </c>
      <c r="O465">
        <v>695483.69724999997</v>
      </c>
      <c r="P465">
        <v>708018.38567999995</v>
      </c>
      <c r="Q465">
        <v>719921.08808999998</v>
      </c>
      <c r="R465">
        <v>736492.79142000002</v>
      </c>
      <c r="S465">
        <v>756018.51561</v>
      </c>
      <c r="T465">
        <v>776446.49905999994</v>
      </c>
      <c r="U465">
        <v>808419.62563000002</v>
      </c>
      <c r="V465">
        <v>847173.60517999995</v>
      </c>
      <c r="W465">
        <v>854900.18116000004</v>
      </c>
      <c r="X465">
        <v>903729.47485</v>
      </c>
      <c r="Y465">
        <v>951687.16361000005</v>
      </c>
    </row>
    <row r="466" spans="1:47" x14ac:dyDescent="0.25">
      <c r="A466" t="str">
        <f t="shared" si="7"/>
        <v>OberwartArbeitnehmereinkommenBruttobezüge Fälle</v>
      </c>
      <c r="B466">
        <v>465</v>
      </c>
      <c r="C466">
        <v>109</v>
      </c>
      <c r="D466" t="s">
        <v>150</v>
      </c>
      <c r="E466" t="s">
        <v>43</v>
      </c>
      <c r="F466" t="s">
        <v>56</v>
      </c>
      <c r="G466">
        <v>22445</v>
      </c>
      <c r="H466">
        <v>22696</v>
      </c>
      <c r="I466">
        <v>23118</v>
      </c>
      <c r="J466">
        <v>23575</v>
      </c>
      <c r="K466">
        <v>23846</v>
      </c>
      <c r="L466">
        <v>23824</v>
      </c>
      <c r="M466">
        <v>24680</v>
      </c>
      <c r="N466">
        <v>24688</v>
      </c>
      <c r="O466">
        <v>24711</v>
      </c>
      <c r="P466">
        <v>24564</v>
      </c>
      <c r="Q466">
        <v>24516</v>
      </c>
      <c r="R466">
        <v>24507</v>
      </c>
      <c r="S466">
        <v>24561</v>
      </c>
      <c r="T466">
        <v>24701</v>
      </c>
      <c r="U466">
        <v>24848</v>
      </c>
      <c r="V466">
        <v>25162</v>
      </c>
      <c r="W466">
        <v>24620</v>
      </c>
      <c r="X466">
        <v>24987</v>
      </c>
      <c r="Y466">
        <v>25187</v>
      </c>
    </row>
    <row r="467" spans="1:47" x14ac:dyDescent="0.25">
      <c r="A467" t="str">
        <f t="shared" si="7"/>
        <v>OberwartArbeitnehmereinkommenLohnsteuer 1000 EUR</v>
      </c>
      <c r="B467">
        <v>466</v>
      </c>
      <c r="C467">
        <v>109</v>
      </c>
      <c r="D467" t="s">
        <v>150</v>
      </c>
      <c r="E467" t="s">
        <v>43</v>
      </c>
      <c r="F467" t="s">
        <v>57</v>
      </c>
      <c r="G467">
        <v>66552.697279999993</v>
      </c>
      <c r="H467">
        <v>65295.846039999997</v>
      </c>
      <c r="I467">
        <v>70765.765039999998</v>
      </c>
      <c r="J467">
        <v>76933.106440000003</v>
      </c>
      <c r="K467">
        <v>83607.536319999999</v>
      </c>
      <c r="L467">
        <v>78320.003129999997</v>
      </c>
      <c r="M467">
        <v>84459.413780000003</v>
      </c>
      <c r="N467">
        <v>87906.571089999998</v>
      </c>
      <c r="O467">
        <v>93406.666389999999</v>
      </c>
      <c r="P467">
        <v>97324.022079999995</v>
      </c>
      <c r="Q467">
        <v>100560.90274</v>
      </c>
      <c r="R467">
        <v>104875.49863</v>
      </c>
      <c r="S467">
        <v>92411.471260000006</v>
      </c>
      <c r="T467">
        <v>96663.222940000007</v>
      </c>
      <c r="U467">
        <v>102820.0736</v>
      </c>
      <c r="V467">
        <v>107457.58665</v>
      </c>
      <c r="W467">
        <v>104745.75668000001</v>
      </c>
      <c r="X467">
        <v>115033.82604</v>
      </c>
      <c r="Y467">
        <v>119846.51428</v>
      </c>
    </row>
    <row r="468" spans="1:47" x14ac:dyDescent="0.25">
      <c r="A468" t="str">
        <f t="shared" si="7"/>
        <v>OberwartArbeitnehmereinkommenLohnsteuer Fälle</v>
      </c>
      <c r="B468">
        <v>467</v>
      </c>
      <c r="C468">
        <v>109</v>
      </c>
      <c r="D468" t="s">
        <v>150</v>
      </c>
      <c r="E468" t="s">
        <v>43</v>
      </c>
      <c r="F468" t="s">
        <v>58</v>
      </c>
      <c r="G468">
        <v>18050</v>
      </c>
      <c r="H468">
        <v>17847</v>
      </c>
      <c r="I468">
        <v>18244</v>
      </c>
      <c r="J468">
        <v>18846</v>
      </c>
      <c r="K468">
        <v>19428</v>
      </c>
      <c r="L468">
        <v>18995</v>
      </c>
      <c r="M468">
        <v>19721</v>
      </c>
      <c r="N468">
        <v>20066</v>
      </c>
      <c r="O468">
        <v>20267</v>
      </c>
      <c r="P468">
        <v>20270</v>
      </c>
      <c r="Q468">
        <v>20279</v>
      </c>
      <c r="R468">
        <v>20459</v>
      </c>
      <c r="S468">
        <v>20469</v>
      </c>
      <c r="T468">
        <v>20765</v>
      </c>
      <c r="U468">
        <v>21108</v>
      </c>
      <c r="V468">
        <v>21651</v>
      </c>
      <c r="W468">
        <v>21495</v>
      </c>
      <c r="X468">
        <v>21921</v>
      </c>
      <c r="Y468">
        <v>22236</v>
      </c>
    </row>
    <row r="469" spans="1:47" x14ac:dyDescent="0.25">
      <c r="A469" t="str">
        <f t="shared" si="7"/>
        <v>OberwartArbeitnehmereinkommenNetto_Schnitt</v>
      </c>
      <c r="B469">
        <v>468</v>
      </c>
      <c r="C469">
        <v>109</v>
      </c>
      <c r="D469" t="s">
        <v>150</v>
      </c>
      <c r="E469" t="s">
        <v>43</v>
      </c>
      <c r="F469" t="s">
        <v>59</v>
      </c>
      <c r="G469">
        <v>16190.282736912501</v>
      </c>
      <c r="H469">
        <v>16647.1685728763</v>
      </c>
      <c r="I469">
        <v>17017.252667185701</v>
      </c>
      <c r="J469">
        <v>17579.277419724302</v>
      </c>
      <c r="K469">
        <v>18197.773372473399</v>
      </c>
      <c r="L469">
        <v>18863.3000562458</v>
      </c>
      <c r="M469">
        <v>19135.301364262599</v>
      </c>
      <c r="N469">
        <v>19469.320607582598</v>
      </c>
      <c r="O469">
        <v>19898.391631257298</v>
      </c>
      <c r="P469">
        <v>20292.954258264101</v>
      </c>
      <c r="Q469">
        <v>20573.8256020558</v>
      </c>
      <c r="R469">
        <v>20974.0213828702</v>
      </c>
      <c r="S469">
        <v>22086.2772969342</v>
      </c>
      <c r="T469">
        <v>22470.701998704499</v>
      </c>
      <c r="U469">
        <v>23190.755629024501</v>
      </c>
      <c r="V469">
        <v>24057.378756060702</v>
      </c>
      <c r="W469">
        <v>24967.956081640899</v>
      </c>
      <c r="X469">
        <v>25850.387963340901</v>
      </c>
      <c r="Y469">
        <v>27050.844335966998</v>
      </c>
    </row>
    <row r="470" spans="1:47" x14ac:dyDescent="0.25">
      <c r="A470" t="str">
        <f t="shared" si="7"/>
        <v>OberwartArbeitnehmereinkommenNettobezüge 1000 EUR</v>
      </c>
      <c r="B470">
        <v>469</v>
      </c>
      <c r="C470">
        <v>109</v>
      </c>
      <c r="D470" t="s">
        <v>150</v>
      </c>
      <c r="E470" t="s">
        <v>43</v>
      </c>
      <c r="F470" t="s">
        <v>60</v>
      </c>
      <c r="G470">
        <v>363390.89603</v>
      </c>
      <c r="H470">
        <v>377824.13793000003</v>
      </c>
      <c r="I470">
        <v>393404.84716</v>
      </c>
      <c r="J470">
        <v>414431.46516999998</v>
      </c>
      <c r="K470">
        <v>433944.10384</v>
      </c>
      <c r="L470">
        <v>449399.26053999999</v>
      </c>
      <c r="M470">
        <v>472259.23767</v>
      </c>
      <c r="N470">
        <v>480658.58716</v>
      </c>
      <c r="O470">
        <v>491709.1556</v>
      </c>
      <c r="P470">
        <v>498476.12839999999</v>
      </c>
      <c r="Q470">
        <v>504387.90846000001</v>
      </c>
      <c r="R470">
        <v>514010.34203</v>
      </c>
      <c r="S470">
        <v>542461.05669</v>
      </c>
      <c r="T470">
        <v>555048.81007000001</v>
      </c>
      <c r="U470">
        <v>576243.89587000001</v>
      </c>
      <c r="V470">
        <v>605331.76425999997</v>
      </c>
      <c r="W470">
        <v>614711.07872999995</v>
      </c>
      <c r="X470">
        <v>645923.64404000004</v>
      </c>
      <c r="Y470">
        <v>681329.61629000003</v>
      </c>
    </row>
    <row r="471" spans="1:47" x14ac:dyDescent="0.25">
      <c r="A471" t="str">
        <f t="shared" si="7"/>
        <v>OberwartArbeitnehmereinkommenSV-Beiträge 1000 EUR</v>
      </c>
      <c r="B471">
        <v>470</v>
      </c>
      <c r="C471">
        <v>109</v>
      </c>
      <c r="D471" t="s">
        <v>150</v>
      </c>
      <c r="E471" t="s">
        <v>43</v>
      </c>
      <c r="F471" t="s">
        <v>61</v>
      </c>
      <c r="G471">
        <v>83574.560859999998</v>
      </c>
      <c r="H471">
        <v>86316.06998</v>
      </c>
      <c r="I471">
        <v>90134.365290000002</v>
      </c>
      <c r="J471">
        <v>94325.564129999999</v>
      </c>
      <c r="K471">
        <v>98191.492809999996</v>
      </c>
      <c r="L471">
        <v>98721.230590000006</v>
      </c>
      <c r="M471">
        <v>104302.77059</v>
      </c>
      <c r="N471">
        <v>106714.70104</v>
      </c>
      <c r="O471">
        <v>110367.87526</v>
      </c>
      <c r="P471">
        <v>112218.2352</v>
      </c>
      <c r="Q471">
        <v>114972.27688999999</v>
      </c>
      <c r="R471">
        <v>117606.95076000001</v>
      </c>
      <c r="S471">
        <v>121145.98766</v>
      </c>
      <c r="T471">
        <v>124734.46605</v>
      </c>
      <c r="U471">
        <v>129355.65616</v>
      </c>
      <c r="V471">
        <v>134384.25427</v>
      </c>
      <c r="W471">
        <v>135443.34575000001</v>
      </c>
      <c r="X471">
        <v>142772.00477</v>
      </c>
      <c r="Y471">
        <v>150511.03304000001</v>
      </c>
    </row>
    <row r="472" spans="1:47" x14ac:dyDescent="0.25">
      <c r="A472" t="str">
        <f t="shared" si="7"/>
        <v>OberwartArbeitnehmereinkommenSV-Beiträge Fälle</v>
      </c>
      <c r="B472">
        <v>471</v>
      </c>
      <c r="C472">
        <v>109</v>
      </c>
      <c r="D472" t="s">
        <v>150</v>
      </c>
      <c r="E472" t="s">
        <v>43</v>
      </c>
      <c r="F472" t="s">
        <v>62</v>
      </c>
      <c r="G472">
        <v>21544</v>
      </c>
      <c r="H472">
        <v>21786</v>
      </c>
      <c r="I472">
        <v>22111</v>
      </c>
      <c r="J472">
        <v>22510</v>
      </c>
      <c r="K472">
        <v>22824</v>
      </c>
      <c r="L472">
        <v>22787</v>
      </c>
      <c r="M472">
        <v>23513</v>
      </c>
      <c r="N472">
        <v>23526</v>
      </c>
      <c r="O472">
        <v>23512</v>
      </c>
      <c r="P472">
        <v>23335</v>
      </c>
      <c r="Q472">
        <v>23232</v>
      </c>
      <c r="R472">
        <v>23234</v>
      </c>
      <c r="S472">
        <v>23222</v>
      </c>
      <c r="T472">
        <v>23393</v>
      </c>
      <c r="U472">
        <v>23578</v>
      </c>
      <c r="V472">
        <v>23871</v>
      </c>
      <c r="W472">
        <v>23455</v>
      </c>
      <c r="X472">
        <v>23864</v>
      </c>
      <c r="Y472">
        <v>24027</v>
      </c>
    </row>
    <row r="473" spans="1:47" x14ac:dyDescent="0.25">
      <c r="A473" t="str">
        <f t="shared" si="7"/>
        <v>OberwartArbeitsloseFrauen</v>
      </c>
      <c r="B473">
        <v>472</v>
      </c>
      <c r="C473">
        <v>109</v>
      </c>
      <c r="D473" t="s">
        <v>150</v>
      </c>
      <c r="E473" t="s">
        <v>36</v>
      </c>
      <c r="F473" t="s">
        <v>47</v>
      </c>
      <c r="G473">
        <v>1018</v>
      </c>
      <c r="H473">
        <v>880</v>
      </c>
      <c r="I473">
        <v>1046</v>
      </c>
      <c r="J473">
        <v>969</v>
      </c>
      <c r="K473">
        <v>1121</v>
      </c>
      <c r="L473">
        <v>962</v>
      </c>
      <c r="M473">
        <v>1033</v>
      </c>
      <c r="N473">
        <v>850</v>
      </c>
      <c r="O473">
        <v>967</v>
      </c>
      <c r="P473">
        <v>943</v>
      </c>
      <c r="Q473">
        <v>1149</v>
      </c>
      <c r="R473">
        <v>1015</v>
      </c>
      <c r="S473">
        <v>1019</v>
      </c>
      <c r="T473">
        <v>909</v>
      </c>
      <c r="U473">
        <v>972</v>
      </c>
      <c r="V473">
        <v>875</v>
      </c>
      <c r="W473">
        <v>1031</v>
      </c>
      <c r="X473">
        <v>917</v>
      </c>
      <c r="Y473">
        <v>1018</v>
      </c>
      <c r="Z473">
        <v>1041</v>
      </c>
      <c r="AA473">
        <v>1030</v>
      </c>
      <c r="AB473">
        <v>1004</v>
      </c>
      <c r="AC473">
        <v>1080</v>
      </c>
      <c r="AD473">
        <v>1032</v>
      </c>
      <c r="AE473">
        <v>1234</v>
      </c>
      <c r="AF473">
        <v>1117</v>
      </c>
      <c r="AG473">
        <v>1101</v>
      </c>
      <c r="AH473">
        <v>1057</v>
      </c>
      <c r="AI473">
        <v>1003</v>
      </c>
      <c r="AJ473">
        <v>930</v>
      </c>
      <c r="AK473">
        <v>939</v>
      </c>
      <c r="AL473">
        <v>956</v>
      </c>
      <c r="AM473">
        <v>877</v>
      </c>
      <c r="AN473">
        <v>1216</v>
      </c>
      <c r="AO473">
        <v>1140</v>
      </c>
      <c r="AP473">
        <v>876</v>
      </c>
      <c r="AQ473">
        <v>811</v>
      </c>
      <c r="AR473">
        <v>772</v>
      </c>
      <c r="AS473">
        <v>776</v>
      </c>
      <c r="AT473">
        <v>853</v>
      </c>
      <c r="AU473">
        <v>856</v>
      </c>
    </row>
    <row r="474" spans="1:47" x14ac:dyDescent="0.25">
      <c r="A474" t="str">
        <f t="shared" si="7"/>
        <v>OberwartArbeitsloseInsgesamt</v>
      </c>
      <c r="B474">
        <v>473</v>
      </c>
      <c r="C474">
        <v>109</v>
      </c>
      <c r="D474" t="s">
        <v>150</v>
      </c>
      <c r="E474" t="s">
        <v>36</v>
      </c>
      <c r="F474" t="s">
        <v>48</v>
      </c>
      <c r="G474">
        <v>3097</v>
      </c>
      <c r="H474">
        <v>1718</v>
      </c>
      <c r="I474">
        <v>3314</v>
      </c>
      <c r="J474">
        <v>1815</v>
      </c>
      <c r="K474">
        <v>3421</v>
      </c>
      <c r="L474">
        <v>1765</v>
      </c>
      <c r="M474">
        <v>3034</v>
      </c>
      <c r="N474">
        <v>1607</v>
      </c>
      <c r="O474">
        <v>2773</v>
      </c>
      <c r="P474">
        <v>1741</v>
      </c>
      <c r="Q474">
        <v>3221</v>
      </c>
      <c r="R474">
        <v>1970</v>
      </c>
      <c r="S474">
        <v>3129</v>
      </c>
      <c r="T474">
        <v>1756</v>
      </c>
      <c r="U474">
        <v>2894</v>
      </c>
      <c r="V474">
        <v>1719</v>
      </c>
      <c r="W474">
        <v>2962</v>
      </c>
      <c r="X474">
        <v>1755</v>
      </c>
      <c r="Y474">
        <v>3049</v>
      </c>
      <c r="Z474">
        <v>1996</v>
      </c>
      <c r="AA474">
        <v>3063</v>
      </c>
      <c r="AB474">
        <v>2018</v>
      </c>
      <c r="AC474">
        <v>3188</v>
      </c>
      <c r="AD474">
        <v>2171</v>
      </c>
      <c r="AE474">
        <v>3349</v>
      </c>
      <c r="AF474">
        <v>2210</v>
      </c>
      <c r="AG474">
        <v>3222</v>
      </c>
      <c r="AH474">
        <v>2078</v>
      </c>
      <c r="AI474">
        <v>2802</v>
      </c>
      <c r="AJ474">
        <v>1794</v>
      </c>
      <c r="AK474">
        <v>2702</v>
      </c>
      <c r="AL474">
        <v>1814</v>
      </c>
      <c r="AM474">
        <v>2458</v>
      </c>
      <c r="AN474">
        <v>2272</v>
      </c>
      <c r="AO474">
        <v>2797</v>
      </c>
      <c r="AP474">
        <v>1732</v>
      </c>
      <c r="AQ474">
        <v>2276</v>
      </c>
      <c r="AR474">
        <v>1563</v>
      </c>
      <c r="AS474">
        <v>2286</v>
      </c>
      <c r="AT474">
        <v>1745</v>
      </c>
      <c r="AU474">
        <v>2420</v>
      </c>
    </row>
    <row r="475" spans="1:47" x14ac:dyDescent="0.25">
      <c r="A475" t="str">
        <f t="shared" si="7"/>
        <v>OberwartArbeitsloseMänner</v>
      </c>
      <c r="B475">
        <v>474</v>
      </c>
      <c r="C475">
        <v>109</v>
      </c>
      <c r="D475" t="s">
        <v>150</v>
      </c>
      <c r="E475" t="s">
        <v>36</v>
      </c>
      <c r="F475" t="s">
        <v>49</v>
      </c>
      <c r="G475">
        <v>2079</v>
      </c>
      <c r="H475">
        <v>838</v>
      </c>
      <c r="I475">
        <v>2268</v>
      </c>
      <c r="J475">
        <v>846</v>
      </c>
      <c r="K475">
        <v>2300</v>
      </c>
      <c r="L475">
        <v>803</v>
      </c>
      <c r="M475">
        <v>2001</v>
      </c>
      <c r="N475">
        <v>757</v>
      </c>
      <c r="O475">
        <v>1806</v>
      </c>
      <c r="P475">
        <v>798</v>
      </c>
      <c r="Q475">
        <v>2072</v>
      </c>
      <c r="R475">
        <v>955</v>
      </c>
      <c r="S475">
        <v>2110</v>
      </c>
      <c r="T475">
        <v>847</v>
      </c>
      <c r="U475">
        <v>1922</v>
      </c>
      <c r="V475">
        <v>844</v>
      </c>
      <c r="W475">
        <v>1931</v>
      </c>
      <c r="X475">
        <v>838</v>
      </c>
      <c r="Y475">
        <v>2031</v>
      </c>
      <c r="Z475">
        <v>955</v>
      </c>
      <c r="AA475">
        <v>2033</v>
      </c>
      <c r="AB475">
        <v>1014</v>
      </c>
      <c r="AC475">
        <v>2108</v>
      </c>
      <c r="AD475">
        <v>1139</v>
      </c>
      <c r="AE475">
        <v>2115</v>
      </c>
      <c r="AF475">
        <v>1093</v>
      </c>
      <c r="AG475">
        <v>2121</v>
      </c>
      <c r="AH475">
        <v>1021</v>
      </c>
      <c r="AI475">
        <v>1799</v>
      </c>
      <c r="AJ475">
        <v>864</v>
      </c>
      <c r="AK475">
        <v>1763</v>
      </c>
      <c r="AL475">
        <v>858</v>
      </c>
      <c r="AM475">
        <v>1581</v>
      </c>
      <c r="AN475">
        <v>1056</v>
      </c>
      <c r="AO475">
        <v>1657</v>
      </c>
      <c r="AP475">
        <v>856</v>
      </c>
      <c r="AQ475">
        <v>1465</v>
      </c>
      <c r="AR475">
        <v>791</v>
      </c>
      <c r="AS475">
        <v>1510</v>
      </c>
      <c r="AT475">
        <v>892</v>
      </c>
      <c r="AU475">
        <v>1564</v>
      </c>
    </row>
    <row r="476" spans="1:47" x14ac:dyDescent="0.25">
      <c r="A476" t="str">
        <f t="shared" si="7"/>
        <v>Oberwartarbeitslose AusländerFrauen</v>
      </c>
      <c r="B476">
        <v>475</v>
      </c>
      <c r="C476">
        <v>109</v>
      </c>
      <c r="D476" t="s">
        <v>150</v>
      </c>
      <c r="E476" t="s">
        <v>37</v>
      </c>
      <c r="F476" t="s">
        <v>47</v>
      </c>
      <c r="G476">
        <v>56</v>
      </c>
      <c r="H476">
        <v>45</v>
      </c>
      <c r="I476">
        <v>63</v>
      </c>
      <c r="J476">
        <v>63</v>
      </c>
      <c r="K476">
        <v>85</v>
      </c>
      <c r="L476">
        <v>66</v>
      </c>
      <c r="M476">
        <v>66</v>
      </c>
      <c r="N476">
        <v>61</v>
      </c>
      <c r="O476">
        <v>65</v>
      </c>
      <c r="P476">
        <v>87</v>
      </c>
      <c r="Q476">
        <v>104</v>
      </c>
      <c r="R476">
        <v>101</v>
      </c>
      <c r="S476">
        <v>105</v>
      </c>
      <c r="T476">
        <v>90</v>
      </c>
      <c r="U476">
        <v>93</v>
      </c>
      <c r="V476">
        <v>88</v>
      </c>
      <c r="W476">
        <v>104</v>
      </c>
      <c r="X476">
        <v>93</v>
      </c>
      <c r="Y476">
        <v>121</v>
      </c>
      <c r="Z476">
        <v>102</v>
      </c>
      <c r="AA476">
        <v>131</v>
      </c>
      <c r="AB476">
        <v>122</v>
      </c>
      <c r="AC476">
        <v>158</v>
      </c>
      <c r="AD476">
        <v>123</v>
      </c>
      <c r="AE476">
        <v>144</v>
      </c>
      <c r="AF476">
        <v>141</v>
      </c>
      <c r="AG476">
        <v>155</v>
      </c>
      <c r="AH476">
        <v>153</v>
      </c>
      <c r="AI476">
        <v>180</v>
      </c>
      <c r="AJ476">
        <v>156</v>
      </c>
      <c r="AK476">
        <v>157</v>
      </c>
      <c r="AL476">
        <v>156</v>
      </c>
      <c r="AM476">
        <v>127</v>
      </c>
      <c r="AN476">
        <v>203</v>
      </c>
      <c r="AO476">
        <v>193</v>
      </c>
      <c r="AP476">
        <v>171</v>
      </c>
      <c r="AQ476">
        <v>173</v>
      </c>
      <c r="AR476">
        <v>155</v>
      </c>
      <c r="AS476">
        <v>153</v>
      </c>
      <c r="AT476">
        <v>224</v>
      </c>
      <c r="AU476">
        <v>233</v>
      </c>
    </row>
    <row r="477" spans="1:47" x14ac:dyDescent="0.25">
      <c r="A477" t="str">
        <f t="shared" si="7"/>
        <v>Oberwartarbeitslose AusländerInsgesamt</v>
      </c>
      <c r="B477">
        <v>476</v>
      </c>
      <c r="C477">
        <v>109</v>
      </c>
      <c r="D477" t="s">
        <v>150</v>
      </c>
      <c r="E477" t="s">
        <v>37</v>
      </c>
      <c r="F477" t="s">
        <v>48</v>
      </c>
      <c r="G477">
        <v>165</v>
      </c>
      <c r="H477">
        <v>99</v>
      </c>
      <c r="I477">
        <v>189</v>
      </c>
      <c r="J477">
        <v>138</v>
      </c>
      <c r="K477">
        <v>220</v>
      </c>
      <c r="L477">
        <v>129</v>
      </c>
      <c r="M477">
        <v>197</v>
      </c>
      <c r="N477">
        <v>113</v>
      </c>
      <c r="O477">
        <v>165</v>
      </c>
      <c r="P477">
        <v>143</v>
      </c>
      <c r="Q477">
        <v>259</v>
      </c>
      <c r="R477">
        <v>187</v>
      </c>
      <c r="S477">
        <v>257</v>
      </c>
      <c r="T477">
        <v>165</v>
      </c>
      <c r="U477">
        <v>256</v>
      </c>
      <c r="V477">
        <v>178</v>
      </c>
      <c r="W477">
        <v>261</v>
      </c>
      <c r="X477">
        <v>186</v>
      </c>
      <c r="Y477">
        <v>293</v>
      </c>
      <c r="Z477">
        <v>195</v>
      </c>
      <c r="AA477">
        <v>313</v>
      </c>
      <c r="AB477">
        <v>217</v>
      </c>
      <c r="AC477">
        <v>368</v>
      </c>
      <c r="AD477">
        <v>243</v>
      </c>
      <c r="AE477">
        <v>379</v>
      </c>
      <c r="AF477">
        <v>289</v>
      </c>
      <c r="AG477">
        <v>406</v>
      </c>
      <c r="AH477">
        <v>295</v>
      </c>
      <c r="AI477">
        <v>421</v>
      </c>
      <c r="AJ477">
        <v>293</v>
      </c>
      <c r="AK477">
        <v>411</v>
      </c>
      <c r="AL477">
        <v>285</v>
      </c>
      <c r="AM477">
        <v>350</v>
      </c>
      <c r="AN477">
        <v>378</v>
      </c>
      <c r="AO477">
        <v>434</v>
      </c>
      <c r="AP477">
        <v>306</v>
      </c>
      <c r="AQ477">
        <v>422</v>
      </c>
      <c r="AR477">
        <v>303</v>
      </c>
      <c r="AS477">
        <v>415</v>
      </c>
      <c r="AT477">
        <v>386</v>
      </c>
      <c r="AU477">
        <v>558</v>
      </c>
    </row>
    <row r="478" spans="1:47" x14ac:dyDescent="0.25">
      <c r="A478" t="str">
        <f t="shared" si="7"/>
        <v>Oberwartarbeitslose AusländerMänner</v>
      </c>
      <c r="B478">
        <v>477</v>
      </c>
      <c r="C478">
        <v>109</v>
      </c>
      <c r="D478" t="s">
        <v>150</v>
      </c>
      <c r="E478" t="s">
        <v>37</v>
      </c>
      <c r="F478" t="s">
        <v>49</v>
      </c>
      <c r="G478">
        <v>109</v>
      </c>
      <c r="H478">
        <v>54</v>
      </c>
      <c r="I478">
        <v>126</v>
      </c>
      <c r="J478">
        <v>75</v>
      </c>
      <c r="K478">
        <v>135</v>
      </c>
      <c r="L478">
        <v>63</v>
      </c>
      <c r="M478">
        <v>131</v>
      </c>
      <c r="N478">
        <v>52</v>
      </c>
      <c r="O478">
        <v>100</v>
      </c>
      <c r="P478">
        <v>56</v>
      </c>
      <c r="Q478">
        <v>155</v>
      </c>
      <c r="R478">
        <v>86</v>
      </c>
      <c r="S478">
        <v>152</v>
      </c>
      <c r="T478">
        <v>75</v>
      </c>
      <c r="U478">
        <v>163</v>
      </c>
      <c r="V478">
        <v>90</v>
      </c>
      <c r="W478">
        <v>157</v>
      </c>
      <c r="X478">
        <v>93</v>
      </c>
      <c r="Y478">
        <v>172</v>
      </c>
      <c r="Z478">
        <v>93</v>
      </c>
      <c r="AA478">
        <v>182</v>
      </c>
      <c r="AB478">
        <v>95</v>
      </c>
      <c r="AC478">
        <v>210</v>
      </c>
      <c r="AD478">
        <v>120</v>
      </c>
      <c r="AE478">
        <v>235</v>
      </c>
      <c r="AF478">
        <v>148</v>
      </c>
      <c r="AG478">
        <v>251</v>
      </c>
      <c r="AH478">
        <v>142</v>
      </c>
      <c r="AI478">
        <v>241</v>
      </c>
      <c r="AJ478">
        <v>137</v>
      </c>
      <c r="AK478">
        <v>254</v>
      </c>
      <c r="AL478">
        <v>129</v>
      </c>
      <c r="AM478">
        <v>223</v>
      </c>
      <c r="AN478">
        <v>175</v>
      </c>
      <c r="AO478">
        <v>241</v>
      </c>
      <c r="AP478">
        <v>135</v>
      </c>
      <c r="AQ478">
        <v>249</v>
      </c>
      <c r="AR478">
        <v>148</v>
      </c>
      <c r="AS478">
        <v>262</v>
      </c>
      <c r="AT478">
        <v>162</v>
      </c>
      <c r="AU478">
        <v>325</v>
      </c>
    </row>
    <row r="479" spans="1:47" x14ac:dyDescent="0.25">
      <c r="A479" t="str">
        <f t="shared" si="7"/>
        <v>OberwartArbeitsstättenInsgesamt</v>
      </c>
      <c r="B479">
        <v>478</v>
      </c>
      <c r="C479">
        <v>109</v>
      </c>
      <c r="D479" t="s">
        <v>150</v>
      </c>
      <c r="E479" t="s">
        <v>476</v>
      </c>
      <c r="F479" t="s">
        <v>48</v>
      </c>
      <c r="G479">
        <v>4896</v>
      </c>
      <c r="H479">
        <v>4860</v>
      </c>
      <c r="I479">
        <v>5072</v>
      </c>
    </row>
    <row r="480" spans="1:47" x14ac:dyDescent="0.25">
      <c r="A480" t="str">
        <f t="shared" si="7"/>
        <v>OberwartBeschäftigte in den ArbeitsstättenInsgesamt</v>
      </c>
      <c r="B480">
        <v>479</v>
      </c>
      <c r="C480">
        <v>109</v>
      </c>
      <c r="D480" t="s">
        <v>150</v>
      </c>
      <c r="E480" t="s">
        <v>477</v>
      </c>
      <c r="F480" t="s">
        <v>48</v>
      </c>
      <c r="G480">
        <v>24943</v>
      </c>
      <c r="H480">
        <v>24465</v>
      </c>
      <c r="I480">
        <v>25785</v>
      </c>
    </row>
    <row r="481" spans="1:44" x14ac:dyDescent="0.25">
      <c r="A481" t="str">
        <f t="shared" si="7"/>
        <v>OberwartGesamteinkommenBruttobezüge Gesamt</v>
      </c>
      <c r="B481">
        <v>480</v>
      </c>
      <c r="C481">
        <v>109</v>
      </c>
      <c r="D481" t="s">
        <v>150</v>
      </c>
      <c r="E481" t="s">
        <v>45</v>
      </c>
      <c r="F481" t="s">
        <v>63</v>
      </c>
      <c r="G481">
        <v>707627.11060000001</v>
      </c>
      <c r="H481">
        <v>732644.56767000002</v>
      </c>
      <c r="I481">
        <v>765097.50009999995</v>
      </c>
      <c r="J481">
        <v>806041.24032999994</v>
      </c>
      <c r="K481">
        <v>847444.00239000004</v>
      </c>
      <c r="L481">
        <v>871847.61063000001</v>
      </c>
      <c r="M481">
        <v>919388.11100000003</v>
      </c>
      <c r="N481">
        <v>944007.34109999996</v>
      </c>
      <c r="O481">
        <v>977381.63684000005</v>
      </c>
      <c r="P481">
        <v>1004482.51893</v>
      </c>
      <c r="Q481">
        <v>1030878.56591</v>
      </c>
      <c r="R481">
        <v>1056050.7579099999</v>
      </c>
      <c r="S481">
        <v>1083157.67297</v>
      </c>
      <c r="T481">
        <v>1114660.1343700001</v>
      </c>
      <c r="U481">
        <v>1160366.2860999999</v>
      </c>
      <c r="V481">
        <v>1216892.25345</v>
      </c>
      <c r="W481">
        <v>1245043.25661</v>
      </c>
      <c r="X481">
        <v>1312931.28874</v>
      </c>
      <c r="Y481">
        <v>1381714.55801</v>
      </c>
    </row>
    <row r="482" spans="1:44" x14ac:dyDescent="0.25">
      <c r="A482" t="str">
        <f t="shared" si="7"/>
        <v>OberwartGesamteinkommenNettobezüge Gesamt</v>
      </c>
      <c r="B482">
        <v>481</v>
      </c>
      <c r="C482">
        <v>109</v>
      </c>
      <c r="D482" t="s">
        <v>150</v>
      </c>
      <c r="E482" t="s">
        <v>45</v>
      </c>
      <c r="F482" t="s">
        <v>64</v>
      </c>
      <c r="G482">
        <v>528348.54082999995</v>
      </c>
      <c r="H482">
        <v>551305.96709000005</v>
      </c>
      <c r="I482">
        <v>572326.71042000002</v>
      </c>
      <c r="J482">
        <v>600486.26168999996</v>
      </c>
      <c r="K482">
        <v>628297.64246999996</v>
      </c>
      <c r="L482">
        <v>657532.45869999996</v>
      </c>
      <c r="M482">
        <v>690232.83707999997</v>
      </c>
      <c r="N482">
        <v>706132.76239000005</v>
      </c>
      <c r="O482">
        <v>726618.65492</v>
      </c>
      <c r="P482">
        <v>744368.93802999996</v>
      </c>
      <c r="Q482">
        <v>760819.35386999999</v>
      </c>
      <c r="R482">
        <v>776091.31978999998</v>
      </c>
      <c r="S482">
        <v>817847.39197999996</v>
      </c>
      <c r="T482">
        <v>839003.45875999995</v>
      </c>
      <c r="U482">
        <v>870158.83921999997</v>
      </c>
      <c r="V482">
        <v>912513.74997</v>
      </c>
      <c r="W482">
        <v>941487.26760000002</v>
      </c>
      <c r="X482">
        <v>986773.20377000002</v>
      </c>
      <c r="Y482">
        <v>1040573.69962</v>
      </c>
    </row>
    <row r="483" spans="1:44" x14ac:dyDescent="0.25">
      <c r="A483" t="str">
        <f t="shared" si="7"/>
        <v>OberwartGründungsintensitätin % der aktiven Wirtschaftskammermitglieder</v>
      </c>
      <c r="B483">
        <v>482</v>
      </c>
      <c r="C483">
        <v>109</v>
      </c>
      <c r="D483" t="s">
        <v>150</v>
      </c>
      <c r="E483" t="s">
        <v>40</v>
      </c>
      <c r="F483" t="s">
        <v>52</v>
      </c>
      <c r="G483">
        <v>8.1516095534787105</v>
      </c>
      <c r="H483">
        <v>8.8919551070664706</v>
      </c>
      <c r="I483">
        <v>8.8637873754152796</v>
      </c>
      <c r="J483">
        <v>9.5863779580344595</v>
      </c>
      <c r="K483">
        <v>9.8112680859030306</v>
      </c>
      <c r="L483">
        <v>9.1880294372679394</v>
      </c>
      <c r="M483">
        <v>13.3089597213391</v>
      </c>
      <c r="N483">
        <v>10.470306166965599</v>
      </c>
      <c r="O483">
        <v>11.7175102512346</v>
      </c>
      <c r="P483">
        <v>10.1920447187996</v>
      </c>
      <c r="Q483">
        <v>10.6707806419784</v>
      </c>
      <c r="R483">
        <v>9.0730803723968698</v>
      </c>
      <c r="S483">
        <v>8.9915350691356792</v>
      </c>
      <c r="T483">
        <v>8.4678647578434401</v>
      </c>
      <c r="U483">
        <v>8.5083268693728193</v>
      </c>
      <c r="V483">
        <v>8.1057007125890692</v>
      </c>
      <c r="W483">
        <v>7.6766501890084298</v>
      </c>
      <c r="X483">
        <v>7.8370786516853901</v>
      </c>
      <c r="Y483">
        <v>7.4225122349102799</v>
      </c>
      <c r="Z483">
        <v>6.6808059384941698</v>
      </c>
      <c r="AA483">
        <v>6.2368972746331197</v>
      </c>
      <c r="AB483">
        <v>8.2184655396618993</v>
      </c>
    </row>
    <row r="484" spans="1:44" x14ac:dyDescent="0.25">
      <c r="A484" t="str">
        <f t="shared" si="7"/>
        <v>OberwartGründungsintensitätje 1.000 Einwohner</v>
      </c>
      <c r="B484">
        <v>483</v>
      </c>
      <c r="C484">
        <v>109</v>
      </c>
      <c r="D484" t="s">
        <v>150</v>
      </c>
      <c r="E484" t="s">
        <v>40</v>
      </c>
      <c r="F484" t="s">
        <v>53</v>
      </c>
      <c r="G484">
        <v>2.9570196255697399</v>
      </c>
      <c r="H484">
        <v>3.3530482785540801</v>
      </c>
      <c r="I484">
        <v>3.47152718922207</v>
      </c>
      <c r="J484">
        <v>3.84349709856285</v>
      </c>
      <c r="K484">
        <v>4.0959323152531901</v>
      </c>
      <c r="L484">
        <v>3.9605210903909098</v>
      </c>
      <c r="M484">
        <v>5.93533362018057</v>
      </c>
      <c r="N484">
        <v>5.1131503014901298</v>
      </c>
      <c r="O484">
        <v>5.9695908202827397</v>
      </c>
      <c r="P484">
        <v>5.5144022024763597</v>
      </c>
      <c r="Q484">
        <v>6.1626204719918496</v>
      </c>
      <c r="R484">
        <v>5.4463585350643697</v>
      </c>
      <c r="S484">
        <v>5.4597397158826997</v>
      </c>
      <c r="T484">
        <v>5.1855997015482203</v>
      </c>
      <c r="U484">
        <v>5.2716776432792702</v>
      </c>
      <c r="V484">
        <v>5.0439730988101399</v>
      </c>
      <c r="W484">
        <v>4.8748061156658498</v>
      </c>
      <c r="X484">
        <v>5.1594052814557303</v>
      </c>
      <c r="Y484">
        <v>5.0376439326837898</v>
      </c>
      <c r="Z484">
        <v>4.6486745743326798</v>
      </c>
      <c r="AA484">
        <v>4.3787831398450896</v>
      </c>
      <c r="AB484">
        <v>5.7485901400764101</v>
      </c>
    </row>
    <row r="485" spans="1:44" x14ac:dyDescent="0.25">
      <c r="A485" t="str">
        <f t="shared" si="7"/>
        <v>OberwartKammermitgliedschaftenAktiv</v>
      </c>
      <c r="B485">
        <v>484</v>
      </c>
      <c r="C485">
        <v>109</v>
      </c>
      <c r="D485" t="s">
        <v>150</v>
      </c>
      <c r="E485" t="s">
        <v>39</v>
      </c>
      <c r="F485" t="s">
        <v>50</v>
      </c>
      <c r="G485">
        <v>1926</v>
      </c>
      <c r="H485">
        <v>1998</v>
      </c>
      <c r="I485">
        <v>2072</v>
      </c>
      <c r="J485">
        <v>2131</v>
      </c>
      <c r="K485">
        <v>2224</v>
      </c>
      <c r="L485">
        <v>2296</v>
      </c>
      <c r="M485">
        <v>2372</v>
      </c>
      <c r="N485">
        <v>2611</v>
      </c>
      <c r="O485">
        <v>2696</v>
      </c>
      <c r="P485">
        <v>2728</v>
      </c>
      <c r="Q485">
        <v>2866</v>
      </c>
      <c r="R485">
        <v>2901</v>
      </c>
      <c r="S485">
        <v>3033</v>
      </c>
      <c r="T485">
        <v>3092</v>
      </c>
      <c r="U485">
        <v>3157</v>
      </c>
      <c r="V485">
        <v>3211</v>
      </c>
      <c r="W485">
        <v>3258</v>
      </c>
      <c r="X485">
        <v>3253</v>
      </c>
      <c r="Y485">
        <v>3331</v>
      </c>
      <c r="Z485">
        <v>3283</v>
      </c>
      <c r="AA485">
        <v>3366</v>
      </c>
      <c r="AB485">
        <v>3343</v>
      </c>
      <c r="AC485">
        <v>3392</v>
      </c>
      <c r="AD485">
        <v>3368</v>
      </c>
      <c r="AE485">
        <v>3451</v>
      </c>
      <c r="AF485">
        <v>3439</v>
      </c>
      <c r="AG485">
        <v>3564</v>
      </c>
      <c r="AH485">
        <v>3560</v>
      </c>
      <c r="AI485">
        <v>3709</v>
      </c>
      <c r="AJ485">
        <v>3678</v>
      </c>
      <c r="AK485">
        <v>3712</v>
      </c>
      <c r="AL485">
        <v>3772</v>
      </c>
      <c r="AM485">
        <v>3868</v>
      </c>
      <c r="AN485">
        <v>3816</v>
      </c>
      <c r="AO485">
        <v>3899</v>
      </c>
      <c r="AP485">
        <v>3845</v>
      </c>
      <c r="AQ485">
        <v>3919</v>
      </c>
      <c r="AR485">
        <v>3992</v>
      </c>
    </row>
    <row r="486" spans="1:44" x14ac:dyDescent="0.25">
      <c r="A486" t="str">
        <f t="shared" si="7"/>
        <v>OberwartKammermitgliedschaftenInsgesamt</v>
      </c>
      <c r="B486">
        <v>485</v>
      </c>
      <c r="C486">
        <v>109</v>
      </c>
      <c r="D486" t="s">
        <v>150</v>
      </c>
      <c r="E486" t="s">
        <v>39</v>
      </c>
      <c r="F486" t="s">
        <v>48</v>
      </c>
      <c r="G486">
        <v>2299</v>
      </c>
      <c r="H486">
        <v>2399</v>
      </c>
      <c r="I486">
        <v>2503</v>
      </c>
      <c r="J486">
        <v>2575</v>
      </c>
      <c r="K486">
        <v>2696</v>
      </c>
      <c r="L486">
        <v>2780</v>
      </c>
      <c r="M486">
        <v>2840</v>
      </c>
      <c r="N486">
        <v>3140</v>
      </c>
      <c r="O486">
        <v>3257</v>
      </c>
      <c r="P486">
        <v>3328</v>
      </c>
      <c r="Q486">
        <v>3474</v>
      </c>
      <c r="R486">
        <v>3584</v>
      </c>
      <c r="S486">
        <v>3691</v>
      </c>
      <c r="T486">
        <v>3850</v>
      </c>
      <c r="U486">
        <v>3949</v>
      </c>
      <c r="V486">
        <v>4050</v>
      </c>
      <c r="W486">
        <v>4113</v>
      </c>
      <c r="X486">
        <v>4191</v>
      </c>
      <c r="Y486">
        <v>4285</v>
      </c>
      <c r="Z486">
        <v>4337</v>
      </c>
      <c r="AA486">
        <v>4452</v>
      </c>
      <c r="AB486">
        <v>4456</v>
      </c>
      <c r="AC486">
        <v>4448</v>
      </c>
      <c r="AD486">
        <v>4485</v>
      </c>
      <c r="AE486">
        <v>4474</v>
      </c>
      <c r="AF486">
        <v>4531</v>
      </c>
      <c r="AG486">
        <v>4568</v>
      </c>
      <c r="AH486">
        <v>4684</v>
      </c>
      <c r="AI486">
        <v>4735</v>
      </c>
      <c r="AJ486">
        <v>4786</v>
      </c>
      <c r="AK486">
        <v>4834</v>
      </c>
      <c r="AL486">
        <v>4903</v>
      </c>
      <c r="AM486">
        <v>4963</v>
      </c>
      <c r="AN486">
        <v>4868</v>
      </c>
      <c r="AO486">
        <v>4892</v>
      </c>
      <c r="AP486">
        <v>4890</v>
      </c>
      <c r="AQ486">
        <v>4915</v>
      </c>
      <c r="AR486">
        <v>4922</v>
      </c>
    </row>
    <row r="487" spans="1:44" x14ac:dyDescent="0.25">
      <c r="A487" t="str">
        <f t="shared" si="7"/>
        <v>OberwartKammermitgliedschaftenRuhend</v>
      </c>
      <c r="B487">
        <v>486</v>
      </c>
      <c r="C487">
        <v>109</v>
      </c>
      <c r="D487" t="s">
        <v>150</v>
      </c>
      <c r="E487" t="s">
        <v>39</v>
      </c>
      <c r="F487" t="s">
        <v>51</v>
      </c>
      <c r="G487">
        <v>373</v>
      </c>
      <c r="H487">
        <v>401</v>
      </c>
      <c r="I487">
        <v>431</v>
      </c>
      <c r="J487">
        <v>444</v>
      </c>
      <c r="K487">
        <v>472</v>
      </c>
      <c r="L487">
        <v>484</v>
      </c>
      <c r="M487">
        <v>468</v>
      </c>
      <c r="N487">
        <v>529</v>
      </c>
      <c r="O487">
        <v>561</v>
      </c>
      <c r="P487">
        <v>600</v>
      </c>
      <c r="Q487">
        <v>608</v>
      </c>
      <c r="R487">
        <v>683</v>
      </c>
      <c r="S487">
        <v>658</v>
      </c>
      <c r="T487">
        <v>758</v>
      </c>
      <c r="U487">
        <v>792</v>
      </c>
      <c r="V487">
        <v>839</v>
      </c>
      <c r="W487">
        <v>855</v>
      </c>
      <c r="X487">
        <v>938</v>
      </c>
      <c r="Y487">
        <v>954</v>
      </c>
      <c r="Z487">
        <v>1054</v>
      </c>
      <c r="AA487">
        <v>1086</v>
      </c>
      <c r="AB487">
        <v>1113</v>
      </c>
      <c r="AC487">
        <v>1056</v>
      </c>
      <c r="AD487">
        <v>1117</v>
      </c>
      <c r="AE487">
        <v>1023</v>
      </c>
      <c r="AF487">
        <v>1092</v>
      </c>
      <c r="AG487">
        <v>1004</v>
      </c>
      <c r="AH487">
        <v>1124</v>
      </c>
      <c r="AI487">
        <v>1026</v>
      </c>
      <c r="AJ487">
        <v>1108</v>
      </c>
      <c r="AK487">
        <v>1122</v>
      </c>
      <c r="AL487">
        <v>1131</v>
      </c>
      <c r="AM487">
        <v>1095</v>
      </c>
      <c r="AN487">
        <v>1052</v>
      </c>
      <c r="AO487">
        <v>993</v>
      </c>
      <c r="AP487">
        <v>1045</v>
      </c>
      <c r="AQ487">
        <v>996</v>
      </c>
      <c r="AR487">
        <v>930</v>
      </c>
    </row>
    <row r="488" spans="1:44" x14ac:dyDescent="0.25">
      <c r="A488" t="str">
        <f t="shared" si="7"/>
        <v>OberwartLehrlinge1. Lehrjahr, männlich</v>
      </c>
      <c r="B488">
        <v>487</v>
      </c>
      <c r="C488">
        <v>109</v>
      </c>
      <c r="D488" t="s">
        <v>150</v>
      </c>
      <c r="E488" t="s">
        <v>46</v>
      </c>
      <c r="F488" t="s">
        <v>65</v>
      </c>
      <c r="G488">
        <v>158</v>
      </c>
      <c r="H488">
        <v>161</v>
      </c>
      <c r="I488">
        <v>146</v>
      </c>
      <c r="J488">
        <v>165</v>
      </c>
      <c r="K488">
        <v>146</v>
      </c>
      <c r="L488">
        <v>165</v>
      </c>
      <c r="M488">
        <v>159</v>
      </c>
      <c r="N488">
        <v>179</v>
      </c>
      <c r="O488">
        <v>164</v>
      </c>
      <c r="P488">
        <v>174</v>
      </c>
      <c r="Q488">
        <v>167</v>
      </c>
      <c r="R488">
        <v>119</v>
      </c>
      <c r="S488">
        <v>124</v>
      </c>
      <c r="T488">
        <v>131</v>
      </c>
      <c r="U488">
        <v>139</v>
      </c>
      <c r="V488">
        <v>141</v>
      </c>
      <c r="W488">
        <v>134</v>
      </c>
      <c r="X488">
        <v>153</v>
      </c>
      <c r="Y488">
        <v>122</v>
      </c>
      <c r="Z488">
        <v>117</v>
      </c>
      <c r="AA488">
        <v>133</v>
      </c>
      <c r="AB488">
        <v>137</v>
      </c>
    </row>
    <row r="489" spans="1:44" x14ac:dyDescent="0.25">
      <c r="A489" t="str">
        <f t="shared" si="7"/>
        <v>OberwartLehrlinge1. Lehrjahr, weiblich</v>
      </c>
      <c r="B489">
        <v>488</v>
      </c>
      <c r="C489">
        <v>109</v>
      </c>
      <c r="D489" t="s">
        <v>150</v>
      </c>
      <c r="E489" t="s">
        <v>46</v>
      </c>
      <c r="F489" t="s">
        <v>66</v>
      </c>
      <c r="G489">
        <v>51</v>
      </c>
      <c r="H489">
        <v>52</v>
      </c>
      <c r="I489">
        <v>52</v>
      </c>
      <c r="J489">
        <v>62</v>
      </c>
      <c r="K489">
        <v>67</v>
      </c>
      <c r="L489">
        <v>69</v>
      </c>
      <c r="M489">
        <v>66</v>
      </c>
      <c r="N489">
        <v>87</v>
      </c>
      <c r="O489">
        <v>67</v>
      </c>
      <c r="P489">
        <v>71</v>
      </c>
      <c r="Q489">
        <v>91</v>
      </c>
      <c r="R489">
        <v>56</v>
      </c>
      <c r="S489">
        <v>84</v>
      </c>
      <c r="T489">
        <v>70</v>
      </c>
      <c r="U489">
        <v>87</v>
      </c>
      <c r="V489">
        <v>79</v>
      </c>
      <c r="W489">
        <v>60</v>
      </c>
      <c r="X489">
        <v>57</v>
      </c>
      <c r="Y489">
        <v>57</v>
      </c>
      <c r="Z489">
        <v>59</v>
      </c>
      <c r="AA489">
        <v>68</v>
      </c>
      <c r="AB489">
        <v>71</v>
      </c>
    </row>
    <row r="490" spans="1:44" x14ac:dyDescent="0.25">
      <c r="A490" t="str">
        <f t="shared" si="7"/>
        <v>OberwartLehrlinge2. Lehrjahr, männlich</v>
      </c>
      <c r="B490">
        <v>489</v>
      </c>
      <c r="C490">
        <v>109</v>
      </c>
      <c r="D490" t="s">
        <v>150</v>
      </c>
      <c r="E490" t="s">
        <v>46</v>
      </c>
      <c r="F490" t="s">
        <v>67</v>
      </c>
      <c r="G490">
        <v>152</v>
      </c>
      <c r="H490">
        <v>163</v>
      </c>
      <c r="I490">
        <v>168</v>
      </c>
      <c r="J490">
        <v>156</v>
      </c>
      <c r="K490">
        <v>172</v>
      </c>
      <c r="L490">
        <v>137</v>
      </c>
      <c r="M490">
        <v>163</v>
      </c>
      <c r="N490">
        <v>175</v>
      </c>
      <c r="O490">
        <v>154</v>
      </c>
      <c r="P490">
        <v>148</v>
      </c>
      <c r="Q490">
        <v>144</v>
      </c>
      <c r="R490">
        <v>157</v>
      </c>
      <c r="S490">
        <v>121</v>
      </c>
      <c r="T490">
        <v>121</v>
      </c>
      <c r="U490">
        <v>124</v>
      </c>
      <c r="V490">
        <v>123</v>
      </c>
      <c r="W490">
        <v>130</v>
      </c>
      <c r="X490">
        <v>127</v>
      </c>
      <c r="Y490">
        <v>139</v>
      </c>
      <c r="Z490">
        <v>112</v>
      </c>
      <c r="AA490">
        <v>94</v>
      </c>
      <c r="AB490">
        <v>122</v>
      </c>
    </row>
    <row r="491" spans="1:44" x14ac:dyDescent="0.25">
      <c r="A491" t="str">
        <f t="shared" si="7"/>
        <v>OberwartLehrlinge2. Lehrjahr, weiblich</v>
      </c>
      <c r="B491">
        <v>490</v>
      </c>
      <c r="C491">
        <v>109</v>
      </c>
      <c r="D491" t="s">
        <v>150</v>
      </c>
      <c r="E491" t="s">
        <v>46</v>
      </c>
      <c r="F491" t="s">
        <v>68</v>
      </c>
      <c r="G491">
        <v>55</v>
      </c>
      <c r="H491">
        <v>62</v>
      </c>
      <c r="I491">
        <v>52</v>
      </c>
      <c r="J491">
        <v>60</v>
      </c>
      <c r="K491">
        <v>67</v>
      </c>
      <c r="L491">
        <v>60</v>
      </c>
      <c r="M491">
        <v>72</v>
      </c>
      <c r="N491">
        <v>68</v>
      </c>
      <c r="O491">
        <v>75</v>
      </c>
      <c r="P491">
        <v>64</v>
      </c>
      <c r="Q491">
        <v>65</v>
      </c>
      <c r="R491">
        <v>105</v>
      </c>
      <c r="S491">
        <v>74</v>
      </c>
      <c r="T491">
        <v>80</v>
      </c>
      <c r="U491">
        <v>77</v>
      </c>
      <c r="V491">
        <v>73</v>
      </c>
      <c r="W491">
        <v>68</v>
      </c>
      <c r="X491">
        <v>50</v>
      </c>
      <c r="Y491">
        <v>53</v>
      </c>
      <c r="Z491">
        <v>55</v>
      </c>
      <c r="AA491">
        <v>48</v>
      </c>
      <c r="AB491">
        <v>55</v>
      </c>
    </row>
    <row r="492" spans="1:44" x14ac:dyDescent="0.25">
      <c r="A492" t="str">
        <f t="shared" si="7"/>
        <v>OberwartLehrlinge3. Lehrjahr, männlich</v>
      </c>
      <c r="B492">
        <v>491</v>
      </c>
      <c r="C492">
        <v>109</v>
      </c>
      <c r="D492" t="s">
        <v>150</v>
      </c>
      <c r="E492" t="s">
        <v>46</v>
      </c>
      <c r="F492" t="s">
        <v>69</v>
      </c>
      <c r="G492">
        <v>125</v>
      </c>
      <c r="H492">
        <v>144</v>
      </c>
      <c r="I492">
        <v>157</v>
      </c>
      <c r="J492">
        <v>163</v>
      </c>
      <c r="K492">
        <v>150</v>
      </c>
      <c r="L492">
        <v>163</v>
      </c>
      <c r="M492">
        <v>132</v>
      </c>
      <c r="N492">
        <v>152</v>
      </c>
      <c r="O492">
        <v>166</v>
      </c>
      <c r="P492">
        <v>148</v>
      </c>
      <c r="Q492">
        <v>136</v>
      </c>
      <c r="R492">
        <v>129</v>
      </c>
      <c r="S492">
        <v>144</v>
      </c>
      <c r="T492">
        <v>109</v>
      </c>
      <c r="U492">
        <v>111</v>
      </c>
      <c r="V492">
        <v>114</v>
      </c>
      <c r="W492">
        <v>112</v>
      </c>
      <c r="X492">
        <v>115</v>
      </c>
      <c r="Y492">
        <v>118</v>
      </c>
      <c r="Z492">
        <v>120</v>
      </c>
      <c r="AA492">
        <v>97</v>
      </c>
      <c r="AB492">
        <v>77</v>
      </c>
    </row>
    <row r="493" spans="1:44" x14ac:dyDescent="0.25">
      <c r="A493" t="str">
        <f t="shared" si="7"/>
        <v>OberwartLehrlinge3. Lehrjahr, weiblich</v>
      </c>
      <c r="B493">
        <v>492</v>
      </c>
      <c r="C493">
        <v>109</v>
      </c>
      <c r="D493" t="s">
        <v>150</v>
      </c>
      <c r="E493" t="s">
        <v>46</v>
      </c>
      <c r="F493" t="s">
        <v>70</v>
      </c>
      <c r="G493">
        <v>63</v>
      </c>
      <c r="H493">
        <v>53</v>
      </c>
      <c r="I493">
        <v>58</v>
      </c>
      <c r="J493">
        <v>51</v>
      </c>
      <c r="K493">
        <v>62</v>
      </c>
      <c r="L493">
        <v>64</v>
      </c>
      <c r="M493">
        <v>57</v>
      </c>
      <c r="N493">
        <v>66</v>
      </c>
      <c r="O493">
        <v>63</v>
      </c>
      <c r="P493">
        <v>63</v>
      </c>
      <c r="Q493">
        <v>58</v>
      </c>
      <c r="R493">
        <v>57</v>
      </c>
      <c r="S493">
        <v>93</v>
      </c>
      <c r="T493">
        <v>69</v>
      </c>
      <c r="U493">
        <v>62</v>
      </c>
      <c r="V493">
        <v>76</v>
      </c>
      <c r="W493">
        <v>65</v>
      </c>
      <c r="X493">
        <v>50</v>
      </c>
      <c r="Y493">
        <v>42</v>
      </c>
      <c r="Z493">
        <v>53</v>
      </c>
      <c r="AA493">
        <v>48</v>
      </c>
      <c r="AB493">
        <v>44</v>
      </c>
    </row>
    <row r="494" spans="1:44" x14ac:dyDescent="0.25">
      <c r="A494" t="str">
        <f t="shared" si="7"/>
        <v>OberwartLehrlinge4. Lehrjahr, männlich</v>
      </c>
      <c r="B494">
        <v>493</v>
      </c>
      <c r="C494">
        <v>109</v>
      </c>
      <c r="D494" t="s">
        <v>150</v>
      </c>
      <c r="E494" t="s">
        <v>46</v>
      </c>
      <c r="F494" t="s">
        <v>71</v>
      </c>
      <c r="G494">
        <v>101</v>
      </c>
      <c r="H494">
        <v>63</v>
      </c>
      <c r="I494">
        <v>66</v>
      </c>
      <c r="J494">
        <v>79</v>
      </c>
      <c r="K494">
        <v>72</v>
      </c>
      <c r="L494">
        <v>81</v>
      </c>
      <c r="M494">
        <v>81</v>
      </c>
      <c r="N494">
        <v>63</v>
      </c>
      <c r="O494">
        <v>74</v>
      </c>
      <c r="P494">
        <v>87</v>
      </c>
      <c r="Q494">
        <v>74</v>
      </c>
      <c r="R494">
        <v>68</v>
      </c>
      <c r="S494">
        <v>72</v>
      </c>
      <c r="T494">
        <v>74</v>
      </c>
      <c r="U494">
        <v>63</v>
      </c>
      <c r="V494">
        <v>70</v>
      </c>
      <c r="W494">
        <v>59</v>
      </c>
      <c r="X494">
        <v>59</v>
      </c>
      <c r="Y494">
        <v>60</v>
      </c>
      <c r="Z494">
        <v>71</v>
      </c>
      <c r="AA494">
        <v>64</v>
      </c>
      <c r="AB494">
        <v>53</v>
      </c>
    </row>
    <row r="495" spans="1:44" x14ac:dyDescent="0.25">
      <c r="A495" t="str">
        <f t="shared" si="7"/>
        <v>OberwartLehrlinge4. Lehrjahr, weiblich</v>
      </c>
      <c r="B495">
        <v>494</v>
      </c>
      <c r="C495">
        <v>109</v>
      </c>
      <c r="D495" t="s">
        <v>150</v>
      </c>
      <c r="E495" t="s">
        <v>46</v>
      </c>
      <c r="F495" t="s">
        <v>72</v>
      </c>
      <c r="G495">
        <v>4</v>
      </c>
      <c r="H495">
        <v>8</v>
      </c>
      <c r="I495">
        <v>3</v>
      </c>
      <c r="J495">
        <v>6</v>
      </c>
      <c r="K495">
        <v>4</v>
      </c>
      <c r="L495">
        <v>5</v>
      </c>
      <c r="M495">
        <v>5</v>
      </c>
      <c r="N495">
        <v>4</v>
      </c>
      <c r="O495">
        <v>8</v>
      </c>
      <c r="P495">
        <v>10</v>
      </c>
      <c r="Q495">
        <v>7</v>
      </c>
      <c r="R495">
        <v>4</v>
      </c>
      <c r="S495">
        <v>7</v>
      </c>
      <c r="T495">
        <v>4</v>
      </c>
      <c r="U495">
        <v>8</v>
      </c>
      <c r="V495">
        <v>8</v>
      </c>
      <c r="W495">
        <v>15</v>
      </c>
      <c r="X495">
        <v>6</v>
      </c>
      <c r="Y495">
        <v>1</v>
      </c>
      <c r="Z495">
        <v>1</v>
      </c>
      <c r="AA495">
        <v>7</v>
      </c>
      <c r="AB495">
        <v>5</v>
      </c>
    </row>
    <row r="496" spans="1:44" x14ac:dyDescent="0.25">
      <c r="A496" t="str">
        <f t="shared" si="7"/>
        <v>OberwartLehrlingeFrauen</v>
      </c>
      <c r="B496">
        <v>495</v>
      </c>
      <c r="C496">
        <v>109</v>
      </c>
      <c r="D496" t="s">
        <v>150</v>
      </c>
      <c r="E496" t="s">
        <v>46</v>
      </c>
      <c r="F496" t="s">
        <v>47</v>
      </c>
      <c r="G496">
        <v>173</v>
      </c>
      <c r="H496">
        <v>175</v>
      </c>
      <c r="I496">
        <v>165</v>
      </c>
      <c r="J496">
        <v>179</v>
      </c>
      <c r="K496">
        <v>200</v>
      </c>
      <c r="L496">
        <v>198</v>
      </c>
      <c r="M496">
        <v>200</v>
      </c>
      <c r="N496">
        <v>225</v>
      </c>
      <c r="O496">
        <v>213</v>
      </c>
      <c r="P496">
        <v>208</v>
      </c>
      <c r="Q496">
        <v>221</v>
      </c>
      <c r="R496">
        <v>222</v>
      </c>
      <c r="S496">
        <v>258</v>
      </c>
      <c r="T496">
        <v>223</v>
      </c>
      <c r="U496">
        <v>234</v>
      </c>
      <c r="V496">
        <v>236</v>
      </c>
      <c r="W496">
        <v>208</v>
      </c>
      <c r="X496">
        <v>163</v>
      </c>
      <c r="Y496">
        <v>153</v>
      </c>
      <c r="Z496">
        <v>168</v>
      </c>
      <c r="AA496">
        <v>171</v>
      </c>
      <c r="AB496">
        <v>175</v>
      </c>
    </row>
    <row r="497" spans="1:28" x14ac:dyDescent="0.25">
      <c r="A497" t="str">
        <f t="shared" si="7"/>
        <v>OberwartLehrlingeInsgesamt</v>
      </c>
      <c r="B497">
        <v>496</v>
      </c>
      <c r="C497">
        <v>109</v>
      </c>
      <c r="D497" t="s">
        <v>150</v>
      </c>
      <c r="E497" t="s">
        <v>46</v>
      </c>
      <c r="F497" t="s">
        <v>48</v>
      </c>
      <c r="G497">
        <v>709</v>
      </c>
      <c r="H497">
        <v>706</v>
      </c>
      <c r="I497">
        <v>702</v>
      </c>
      <c r="J497">
        <v>742</v>
      </c>
      <c r="K497">
        <v>740</v>
      </c>
      <c r="L497">
        <v>744</v>
      </c>
      <c r="M497">
        <v>735</v>
      </c>
      <c r="N497">
        <v>794</v>
      </c>
      <c r="O497">
        <v>771</v>
      </c>
      <c r="P497">
        <v>765</v>
      </c>
      <c r="Q497">
        <v>742</v>
      </c>
      <c r="R497">
        <v>695</v>
      </c>
      <c r="S497">
        <v>719</v>
      </c>
      <c r="T497">
        <v>658</v>
      </c>
      <c r="U497">
        <v>671</v>
      </c>
      <c r="V497">
        <v>684</v>
      </c>
      <c r="W497">
        <v>643</v>
      </c>
      <c r="X497">
        <v>617</v>
      </c>
      <c r="Y497">
        <v>592</v>
      </c>
      <c r="Z497">
        <v>588</v>
      </c>
      <c r="AA497">
        <v>559</v>
      </c>
      <c r="AB497">
        <v>564</v>
      </c>
    </row>
    <row r="498" spans="1:28" x14ac:dyDescent="0.25">
      <c r="A498" t="str">
        <f t="shared" si="7"/>
        <v>OberwartLehrlingeMänner</v>
      </c>
      <c r="B498">
        <v>497</v>
      </c>
      <c r="C498">
        <v>109</v>
      </c>
      <c r="D498" t="s">
        <v>150</v>
      </c>
      <c r="E498" t="s">
        <v>46</v>
      </c>
      <c r="F498" t="s">
        <v>49</v>
      </c>
      <c r="G498">
        <v>536</v>
      </c>
      <c r="H498">
        <v>531</v>
      </c>
      <c r="I498">
        <v>537</v>
      </c>
      <c r="J498">
        <v>563</v>
      </c>
      <c r="K498">
        <v>540</v>
      </c>
      <c r="L498">
        <v>546</v>
      </c>
      <c r="M498">
        <v>535</v>
      </c>
      <c r="N498">
        <v>569</v>
      </c>
      <c r="O498">
        <v>558</v>
      </c>
      <c r="P498">
        <v>557</v>
      </c>
      <c r="Q498">
        <v>521</v>
      </c>
      <c r="R498">
        <v>473</v>
      </c>
      <c r="S498">
        <v>461</v>
      </c>
      <c r="T498">
        <v>435</v>
      </c>
      <c r="U498">
        <v>437</v>
      </c>
      <c r="V498">
        <v>448</v>
      </c>
      <c r="W498">
        <v>435</v>
      </c>
      <c r="X498">
        <v>454</v>
      </c>
      <c r="Y498">
        <v>439</v>
      </c>
      <c r="Z498">
        <v>420</v>
      </c>
      <c r="AA498">
        <v>388</v>
      </c>
      <c r="AB498">
        <v>389</v>
      </c>
    </row>
    <row r="499" spans="1:28" x14ac:dyDescent="0.25">
      <c r="A499" t="str">
        <f t="shared" si="7"/>
        <v>OberwartNeugründungenInsgesamt</v>
      </c>
      <c r="B499">
        <v>498</v>
      </c>
      <c r="C499">
        <v>109</v>
      </c>
      <c r="D499" t="s">
        <v>150</v>
      </c>
      <c r="E499" t="s">
        <v>41</v>
      </c>
      <c r="F499" t="s">
        <v>48</v>
      </c>
      <c r="G499">
        <v>157</v>
      </c>
      <c r="H499">
        <v>177.66126303918799</v>
      </c>
      <c r="I499">
        <v>183.65767441860501</v>
      </c>
      <c r="J499">
        <v>204.28571428571399</v>
      </c>
      <c r="K499">
        <v>218.202602230483</v>
      </c>
      <c r="L499">
        <v>210.957155879672</v>
      </c>
      <c r="M499">
        <v>315.68852459016398</v>
      </c>
      <c r="N499">
        <v>273.37969401947203</v>
      </c>
      <c r="O499">
        <v>319.65367965368</v>
      </c>
      <c r="P499">
        <v>295.671217292378</v>
      </c>
      <c r="Q499">
        <v>329.94053744997098</v>
      </c>
      <c r="R499">
        <v>291.33661075766298</v>
      </c>
      <c r="S499">
        <v>292.49463579898401</v>
      </c>
      <c r="T499">
        <v>278</v>
      </c>
      <c r="U499">
        <v>284.43336724313298</v>
      </c>
      <c r="V499">
        <v>273</v>
      </c>
      <c r="W499">
        <v>264</v>
      </c>
      <c r="X499">
        <v>279</v>
      </c>
      <c r="Y499">
        <v>273</v>
      </c>
      <c r="Z499">
        <v>252</v>
      </c>
      <c r="AA499">
        <v>238</v>
      </c>
      <c r="AB499">
        <v>316</v>
      </c>
    </row>
    <row r="500" spans="1:28" x14ac:dyDescent="0.25">
      <c r="A500" t="str">
        <f t="shared" si="7"/>
        <v>OberwartPendler (Auspendler/-innen)Insgesamt</v>
      </c>
      <c r="B500">
        <v>499</v>
      </c>
      <c r="C500">
        <v>109</v>
      </c>
      <c r="D500" t="s">
        <v>150</v>
      </c>
      <c r="E500" t="s">
        <v>459</v>
      </c>
      <c r="F500" t="s">
        <v>48</v>
      </c>
      <c r="G500">
        <v>17485</v>
      </c>
      <c r="H500">
        <v>17788</v>
      </c>
      <c r="I500">
        <v>17557</v>
      </c>
      <c r="J500">
        <v>17602</v>
      </c>
      <c r="K500">
        <v>17430</v>
      </c>
      <c r="L500">
        <v>17467</v>
      </c>
      <c r="M500">
        <v>17354</v>
      </c>
      <c r="N500">
        <v>17672</v>
      </c>
      <c r="O500">
        <v>17875</v>
      </c>
      <c r="P500">
        <v>18152</v>
      </c>
      <c r="Q500">
        <v>18244</v>
      </c>
      <c r="R500">
        <v>18155</v>
      </c>
      <c r="S500">
        <v>18419</v>
      </c>
    </row>
    <row r="501" spans="1:28" x14ac:dyDescent="0.25">
      <c r="A501" t="str">
        <f t="shared" si="7"/>
        <v>OberwartPendler ins AuslandInsgesamt</v>
      </c>
      <c r="B501">
        <v>500</v>
      </c>
      <c r="C501">
        <v>109</v>
      </c>
      <c r="D501" t="s">
        <v>150</v>
      </c>
      <c r="E501" t="s">
        <v>304</v>
      </c>
      <c r="F501" t="s">
        <v>48</v>
      </c>
      <c r="G501">
        <v>5</v>
      </c>
      <c r="H501">
        <v>25</v>
      </c>
      <c r="I501">
        <v>107</v>
      </c>
      <c r="J501">
        <v>31</v>
      </c>
      <c r="K501">
        <v>24</v>
      </c>
      <c r="L501">
        <v>58</v>
      </c>
      <c r="M501">
        <v>50</v>
      </c>
      <c r="N501">
        <v>64</v>
      </c>
      <c r="O501">
        <v>56</v>
      </c>
      <c r="P501">
        <v>45</v>
      </c>
      <c r="Q501">
        <v>38</v>
      </c>
      <c r="R501">
        <v>30</v>
      </c>
      <c r="S501">
        <v>56</v>
      </c>
    </row>
    <row r="502" spans="1:28" x14ac:dyDescent="0.25">
      <c r="A502" t="str">
        <f t="shared" si="7"/>
        <v>OberwartPendler zw. BundesländernInsgesamt</v>
      </c>
      <c r="B502">
        <v>501</v>
      </c>
      <c r="C502">
        <v>109</v>
      </c>
      <c r="D502" t="s">
        <v>150</v>
      </c>
      <c r="E502" t="s">
        <v>433</v>
      </c>
      <c r="F502" t="s">
        <v>48</v>
      </c>
      <c r="G502">
        <v>7169</v>
      </c>
      <c r="H502">
        <v>7276</v>
      </c>
      <c r="I502">
        <v>7131</v>
      </c>
      <c r="J502">
        <v>7421</v>
      </c>
      <c r="K502">
        <v>7254</v>
      </c>
      <c r="L502">
        <v>7025</v>
      </c>
      <c r="M502">
        <v>7064</v>
      </c>
      <c r="N502">
        <v>7172</v>
      </c>
      <c r="O502">
        <v>7306</v>
      </c>
      <c r="P502">
        <v>7472</v>
      </c>
      <c r="Q502">
        <v>7488</v>
      </c>
      <c r="R502">
        <v>7483</v>
      </c>
      <c r="S502">
        <v>7488</v>
      </c>
    </row>
    <row r="503" spans="1:28" x14ac:dyDescent="0.25">
      <c r="A503" t="str">
        <f t="shared" si="7"/>
        <v>OberwartPendler zw. Gemeinden eines Pol. BezirkesInsgesamt</v>
      </c>
      <c r="B503">
        <v>502</v>
      </c>
      <c r="C503">
        <v>109</v>
      </c>
      <c r="D503" t="s">
        <v>150</v>
      </c>
      <c r="E503" t="s">
        <v>305</v>
      </c>
      <c r="F503" t="s">
        <v>48</v>
      </c>
      <c r="G503">
        <v>8703</v>
      </c>
      <c r="H503">
        <v>8127</v>
      </c>
      <c r="I503">
        <v>8067</v>
      </c>
      <c r="J503">
        <v>8030</v>
      </c>
      <c r="K503">
        <v>7991</v>
      </c>
      <c r="L503">
        <v>8113</v>
      </c>
      <c r="M503">
        <v>7989</v>
      </c>
      <c r="N503">
        <v>8119</v>
      </c>
      <c r="O503">
        <v>8142</v>
      </c>
      <c r="P503">
        <v>8136</v>
      </c>
      <c r="Q503">
        <v>8334</v>
      </c>
      <c r="R503">
        <v>8272</v>
      </c>
      <c r="S503">
        <v>8375</v>
      </c>
    </row>
    <row r="504" spans="1:28" x14ac:dyDescent="0.25">
      <c r="A504" t="str">
        <f t="shared" si="7"/>
        <v>OberwartPendler zw. Pol. Bez. des BundeslandesInsgesamt</v>
      </c>
      <c r="B504">
        <v>503</v>
      </c>
      <c r="C504">
        <v>109</v>
      </c>
      <c r="D504" t="s">
        <v>150</v>
      </c>
      <c r="E504" t="s">
        <v>306</v>
      </c>
      <c r="F504" t="s">
        <v>48</v>
      </c>
      <c r="G504">
        <v>1608</v>
      </c>
      <c r="H504">
        <v>2360</v>
      </c>
      <c r="I504">
        <v>2252</v>
      </c>
      <c r="J504">
        <v>2120</v>
      </c>
      <c r="K504">
        <v>2161</v>
      </c>
      <c r="L504">
        <v>2271</v>
      </c>
      <c r="M504">
        <v>2251</v>
      </c>
      <c r="N504">
        <v>2317</v>
      </c>
      <c r="O504">
        <v>2371</v>
      </c>
      <c r="P504">
        <v>2499</v>
      </c>
      <c r="Q504">
        <v>2384</v>
      </c>
      <c r="R504">
        <v>2370</v>
      </c>
      <c r="S504">
        <v>2500</v>
      </c>
    </row>
    <row r="505" spans="1:28" x14ac:dyDescent="0.25">
      <c r="A505" t="str">
        <f t="shared" si="7"/>
        <v>OberwartPensionisteneinkommenBrutto_Schnitt</v>
      </c>
      <c r="B505">
        <v>504</v>
      </c>
      <c r="C505">
        <v>109</v>
      </c>
      <c r="D505" t="s">
        <v>150</v>
      </c>
      <c r="E505" t="s">
        <v>44</v>
      </c>
      <c r="F505" t="s">
        <v>54</v>
      </c>
      <c r="G505">
        <v>14529.1135052395</v>
      </c>
      <c r="H505">
        <v>14971.525360642399</v>
      </c>
      <c r="I505">
        <v>15529.1382503315</v>
      </c>
      <c r="J505">
        <v>16089.8944571011</v>
      </c>
      <c r="K505">
        <v>16735.346292524398</v>
      </c>
      <c r="L505">
        <v>17486.6122538122</v>
      </c>
      <c r="M505">
        <v>17914.761403411499</v>
      </c>
      <c r="N505">
        <v>18404.731306759801</v>
      </c>
      <c r="O505">
        <v>18545.917078289502</v>
      </c>
      <c r="P505">
        <v>19258.421024425101</v>
      </c>
      <c r="Q505">
        <v>19896.185157079799</v>
      </c>
      <c r="R505">
        <v>20458.256497439201</v>
      </c>
      <c r="S505">
        <v>20870.1216816587</v>
      </c>
      <c r="T505">
        <v>21199.3001949354</v>
      </c>
      <c r="U505">
        <v>21801.812579446199</v>
      </c>
      <c r="V505">
        <v>22593.415318381802</v>
      </c>
      <c r="W505">
        <v>24094.804560894299</v>
      </c>
      <c r="X505">
        <v>24975.696648559599</v>
      </c>
      <c r="Y505">
        <v>25819.717466226401</v>
      </c>
    </row>
    <row r="506" spans="1:28" x14ac:dyDescent="0.25">
      <c r="A506" t="str">
        <f t="shared" si="7"/>
        <v>OberwartPensionisteneinkommenBruttobezüge 1000 EUR</v>
      </c>
      <c r="B506">
        <v>505</v>
      </c>
      <c r="C506">
        <v>109</v>
      </c>
      <c r="D506" t="s">
        <v>150</v>
      </c>
      <c r="E506" t="s">
        <v>44</v>
      </c>
      <c r="F506" t="s">
        <v>55</v>
      </c>
      <c r="G506">
        <v>194108.95642999999</v>
      </c>
      <c r="H506">
        <v>203208.51371999999</v>
      </c>
      <c r="I506">
        <v>210792.52261000001</v>
      </c>
      <c r="J506">
        <v>220351.10459</v>
      </c>
      <c r="K506">
        <v>231700.86942</v>
      </c>
      <c r="L506">
        <v>245407.11637</v>
      </c>
      <c r="M506">
        <v>258366.68896</v>
      </c>
      <c r="N506">
        <v>268727.48181000003</v>
      </c>
      <c r="O506">
        <v>281897.93959000002</v>
      </c>
      <c r="P506">
        <v>296464.13325000001</v>
      </c>
      <c r="Q506">
        <v>310957.47781999997</v>
      </c>
      <c r="R506">
        <v>319557.96649000002</v>
      </c>
      <c r="S506">
        <v>327139.15736000001</v>
      </c>
      <c r="T506">
        <v>338213.63530999998</v>
      </c>
      <c r="U506">
        <v>351946.66047</v>
      </c>
      <c r="V506">
        <v>369718.64827000001</v>
      </c>
      <c r="W506">
        <v>390143.07545</v>
      </c>
      <c r="X506">
        <v>409201.81388999999</v>
      </c>
      <c r="Y506">
        <v>430027.39439999999</v>
      </c>
    </row>
    <row r="507" spans="1:28" x14ac:dyDescent="0.25">
      <c r="A507" t="str">
        <f t="shared" si="7"/>
        <v>OberwartPensionisteneinkommenBruttobezüge Fälle</v>
      </c>
      <c r="B507">
        <v>506</v>
      </c>
      <c r="C507">
        <v>109</v>
      </c>
      <c r="D507" t="s">
        <v>150</v>
      </c>
      <c r="E507" t="s">
        <v>44</v>
      </c>
      <c r="F507" t="s">
        <v>56</v>
      </c>
      <c r="G507">
        <v>13360</v>
      </c>
      <c r="H507">
        <v>13573</v>
      </c>
      <c r="I507">
        <v>13574</v>
      </c>
      <c r="J507">
        <v>13695</v>
      </c>
      <c r="K507">
        <v>13845</v>
      </c>
      <c r="L507">
        <v>14034</v>
      </c>
      <c r="M507">
        <v>14422</v>
      </c>
      <c r="N507">
        <v>14601</v>
      </c>
      <c r="O507">
        <v>15200</v>
      </c>
      <c r="P507">
        <v>15394</v>
      </c>
      <c r="Q507">
        <v>15629</v>
      </c>
      <c r="R507">
        <v>15620</v>
      </c>
      <c r="S507">
        <v>15675</v>
      </c>
      <c r="T507">
        <v>15954</v>
      </c>
      <c r="U507">
        <v>16143</v>
      </c>
      <c r="V507">
        <v>16364</v>
      </c>
      <c r="W507">
        <v>16192</v>
      </c>
      <c r="X507">
        <v>16384</v>
      </c>
      <c r="Y507">
        <v>16655</v>
      </c>
    </row>
    <row r="508" spans="1:28" x14ac:dyDescent="0.25">
      <c r="A508" t="str">
        <f t="shared" si="7"/>
        <v>OberwartPensionisteneinkommenLohnsteuer 1000 EUR</v>
      </c>
      <c r="B508">
        <v>507</v>
      </c>
      <c r="C508">
        <v>109</v>
      </c>
      <c r="D508" t="s">
        <v>150</v>
      </c>
      <c r="E508" t="s">
        <v>44</v>
      </c>
      <c r="F508" t="s">
        <v>57</v>
      </c>
      <c r="G508">
        <v>19844.312590000001</v>
      </c>
      <c r="H508">
        <v>19096.6374</v>
      </c>
      <c r="I508">
        <v>20784.181120000001</v>
      </c>
      <c r="J508">
        <v>22720.48242</v>
      </c>
      <c r="K508">
        <v>25007.283920000002</v>
      </c>
      <c r="L508">
        <v>24109.594529999998</v>
      </c>
      <c r="M508">
        <v>26510.877909999999</v>
      </c>
      <c r="N508">
        <v>28885.664430000001</v>
      </c>
      <c r="O508">
        <v>31911.04393</v>
      </c>
      <c r="P508">
        <v>34692.562819999999</v>
      </c>
      <c r="Q508">
        <v>37906.87932</v>
      </c>
      <c r="R508">
        <v>40430.260950000004</v>
      </c>
      <c r="S508">
        <v>34314.347829999999</v>
      </c>
      <c r="T508">
        <v>36265.927259999997</v>
      </c>
      <c r="U508">
        <v>39158.816070000001</v>
      </c>
      <c r="V508">
        <v>42781.118710000002</v>
      </c>
      <c r="W508">
        <v>42610.749309999999</v>
      </c>
      <c r="X508">
        <v>46664.046860000002</v>
      </c>
      <c r="Y508">
        <v>48054.257120000002</v>
      </c>
    </row>
    <row r="509" spans="1:28" x14ac:dyDescent="0.25">
      <c r="A509" t="str">
        <f t="shared" si="7"/>
        <v>OberwartPensionisteneinkommenLohnsteuer Fälle</v>
      </c>
      <c r="B509">
        <v>508</v>
      </c>
      <c r="C509">
        <v>109</v>
      </c>
      <c r="D509" t="s">
        <v>150</v>
      </c>
      <c r="E509" t="s">
        <v>44</v>
      </c>
      <c r="F509" t="s">
        <v>58</v>
      </c>
      <c r="G509">
        <v>6407</v>
      </c>
      <c r="H509">
        <v>6225</v>
      </c>
      <c r="I509">
        <v>6540</v>
      </c>
      <c r="J509">
        <v>7221</v>
      </c>
      <c r="K509">
        <v>7480</v>
      </c>
      <c r="L509">
        <v>7299</v>
      </c>
      <c r="M509">
        <v>7789</v>
      </c>
      <c r="N509">
        <v>8116</v>
      </c>
      <c r="O509">
        <v>8567</v>
      </c>
      <c r="P509">
        <v>8969</v>
      </c>
      <c r="Q509">
        <v>9385</v>
      </c>
      <c r="R509">
        <v>9632</v>
      </c>
      <c r="S509">
        <v>9883</v>
      </c>
      <c r="T509">
        <v>10139</v>
      </c>
      <c r="U509">
        <v>10546</v>
      </c>
      <c r="V509">
        <v>11078</v>
      </c>
      <c r="W509">
        <v>11850</v>
      </c>
      <c r="X509">
        <v>12348</v>
      </c>
      <c r="Y509">
        <v>12901</v>
      </c>
    </row>
    <row r="510" spans="1:28" x14ac:dyDescent="0.25">
      <c r="A510" t="str">
        <f t="shared" si="7"/>
        <v>OberwartPensionisteneinkommenNetto_Schnitt</v>
      </c>
      <c r="B510">
        <v>509</v>
      </c>
      <c r="C510">
        <v>109</v>
      </c>
      <c r="D510" t="s">
        <v>150</v>
      </c>
      <c r="E510" t="s">
        <v>44</v>
      </c>
      <c r="F510" t="s">
        <v>59</v>
      </c>
      <c r="G510">
        <v>12347.129101796399</v>
      </c>
      <c r="H510">
        <v>12781.3916717012</v>
      </c>
      <c r="I510">
        <v>13181.218746132299</v>
      </c>
      <c r="J510">
        <v>13585.6003300475</v>
      </c>
      <c r="K510">
        <v>14037.8142744673</v>
      </c>
      <c r="L510">
        <v>14830.6397434801</v>
      </c>
      <c r="M510">
        <v>15113.9647351269</v>
      </c>
      <c r="N510">
        <v>15442.3789623998</v>
      </c>
      <c r="O510">
        <v>15454.5723236842</v>
      </c>
      <c r="P510">
        <v>15973.288919709001</v>
      </c>
      <c r="Q510">
        <v>16407.412208714599</v>
      </c>
      <c r="R510">
        <v>16778.551713188201</v>
      </c>
      <c r="S510">
        <v>17568.506238596499</v>
      </c>
      <c r="T510">
        <v>17798.335758430501</v>
      </c>
      <c r="U510">
        <v>18206.959260979998</v>
      </c>
      <c r="V510">
        <v>18771.815308604298</v>
      </c>
      <c r="W510">
        <v>20181.335775074102</v>
      </c>
      <c r="X510">
        <v>20803.806135864299</v>
      </c>
      <c r="Y510">
        <v>21569.743820474301</v>
      </c>
    </row>
    <row r="511" spans="1:28" x14ac:dyDescent="0.25">
      <c r="A511" t="str">
        <f t="shared" si="7"/>
        <v>OberwartPensionisteneinkommenNettobezüge 1000 EUR</v>
      </c>
      <c r="B511">
        <v>510</v>
      </c>
      <c r="C511">
        <v>109</v>
      </c>
      <c r="D511" t="s">
        <v>150</v>
      </c>
      <c r="E511" t="s">
        <v>44</v>
      </c>
      <c r="F511" t="s">
        <v>60</v>
      </c>
      <c r="G511">
        <v>164957.64480000001</v>
      </c>
      <c r="H511">
        <v>173481.82915999999</v>
      </c>
      <c r="I511">
        <v>178921.86326000001</v>
      </c>
      <c r="J511">
        <v>186054.79652</v>
      </c>
      <c r="K511">
        <v>194353.53863</v>
      </c>
      <c r="L511">
        <v>208133.19816</v>
      </c>
      <c r="M511">
        <v>217973.59941</v>
      </c>
      <c r="N511">
        <v>225474.17522999999</v>
      </c>
      <c r="O511">
        <v>234909.49932</v>
      </c>
      <c r="P511">
        <v>245892.80963</v>
      </c>
      <c r="Q511">
        <v>256431.44540999999</v>
      </c>
      <c r="R511">
        <v>262080.97776000001</v>
      </c>
      <c r="S511">
        <v>275386.33529000002</v>
      </c>
      <c r="T511">
        <v>283954.64869</v>
      </c>
      <c r="U511">
        <v>293914.94335000002</v>
      </c>
      <c r="V511">
        <v>307181.98570999998</v>
      </c>
      <c r="W511">
        <v>326776.18887000001</v>
      </c>
      <c r="X511">
        <v>340849.55972999998</v>
      </c>
      <c r="Y511">
        <v>359244.08332999999</v>
      </c>
    </row>
    <row r="512" spans="1:28" x14ac:dyDescent="0.25">
      <c r="A512" t="str">
        <f t="shared" si="7"/>
        <v>OberwartPensionisteneinkommenSV-Beiträge 1000 EUR</v>
      </c>
      <c r="B512">
        <v>511</v>
      </c>
      <c r="C512">
        <v>109</v>
      </c>
      <c r="D512" t="s">
        <v>150</v>
      </c>
      <c r="E512" t="s">
        <v>44</v>
      </c>
      <c r="F512" t="s">
        <v>61</v>
      </c>
      <c r="G512">
        <v>9306.9990400000006</v>
      </c>
      <c r="H512">
        <v>10630.04716</v>
      </c>
      <c r="I512">
        <v>11086.478230000001</v>
      </c>
      <c r="J512">
        <v>11575.825650000001</v>
      </c>
      <c r="K512">
        <v>12340.04687</v>
      </c>
      <c r="L512">
        <v>13164.32368</v>
      </c>
      <c r="M512">
        <v>13882.21164</v>
      </c>
      <c r="N512">
        <v>14367.64215</v>
      </c>
      <c r="O512">
        <v>15077.396339999999</v>
      </c>
      <c r="P512">
        <v>15878.7608</v>
      </c>
      <c r="Q512">
        <v>16619.15309</v>
      </c>
      <c r="R512">
        <v>17046.727780000001</v>
      </c>
      <c r="S512">
        <v>17438.47424</v>
      </c>
      <c r="T512">
        <v>17993.059359999999</v>
      </c>
      <c r="U512">
        <v>18872.90105</v>
      </c>
      <c r="V512">
        <v>19755.543849999998</v>
      </c>
      <c r="W512">
        <v>20756.137269999999</v>
      </c>
      <c r="X512">
        <v>21688.207299999998</v>
      </c>
      <c r="Y512">
        <v>22729.053950000001</v>
      </c>
    </row>
    <row r="513" spans="1:47" x14ac:dyDescent="0.25">
      <c r="A513" t="str">
        <f t="shared" si="7"/>
        <v>OberwartPensionisteneinkommenSV-Beiträge Fälle</v>
      </c>
      <c r="B513">
        <v>512</v>
      </c>
      <c r="C513">
        <v>109</v>
      </c>
      <c r="D513" t="s">
        <v>150</v>
      </c>
      <c r="E513" t="s">
        <v>44</v>
      </c>
      <c r="F513" t="s">
        <v>62</v>
      </c>
      <c r="G513">
        <v>13032</v>
      </c>
      <c r="H513">
        <v>13151</v>
      </c>
      <c r="I513">
        <v>13144</v>
      </c>
      <c r="J513">
        <v>13278</v>
      </c>
      <c r="K513">
        <v>13424</v>
      </c>
      <c r="L513">
        <v>13609</v>
      </c>
      <c r="M513">
        <v>13986</v>
      </c>
      <c r="N513">
        <v>14164</v>
      </c>
      <c r="O513">
        <v>14325</v>
      </c>
      <c r="P513">
        <v>14536</v>
      </c>
      <c r="Q513">
        <v>14746</v>
      </c>
      <c r="R513">
        <v>14683</v>
      </c>
      <c r="S513">
        <v>14777</v>
      </c>
      <c r="T513">
        <v>15035</v>
      </c>
      <c r="U513">
        <v>15340</v>
      </c>
      <c r="V513">
        <v>15554</v>
      </c>
      <c r="W513">
        <v>15626</v>
      </c>
      <c r="X513">
        <v>15832</v>
      </c>
      <c r="Y513">
        <v>16115</v>
      </c>
    </row>
    <row r="514" spans="1:47" x14ac:dyDescent="0.25">
      <c r="A514" t="str">
        <f t="shared" si="7"/>
        <v>OberwartUnselbstständig BeschäftigteFrauen</v>
      </c>
      <c r="B514">
        <v>513</v>
      </c>
      <c r="C514">
        <v>109</v>
      </c>
      <c r="D514" t="s">
        <v>150</v>
      </c>
      <c r="E514" t="s">
        <v>38</v>
      </c>
      <c r="F514" t="s">
        <v>47</v>
      </c>
      <c r="G514">
        <v>6590</v>
      </c>
      <c r="H514">
        <v>6940</v>
      </c>
      <c r="I514">
        <v>6510</v>
      </c>
      <c r="J514">
        <v>6901</v>
      </c>
      <c r="K514">
        <v>6476</v>
      </c>
      <c r="L514">
        <v>6823</v>
      </c>
      <c r="M514">
        <v>6457</v>
      </c>
      <c r="N514">
        <v>6920</v>
      </c>
      <c r="O514">
        <v>8904</v>
      </c>
      <c r="P514">
        <v>9384</v>
      </c>
      <c r="Q514">
        <v>8953</v>
      </c>
      <c r="R514">
        <v>9398</v>
      </c>
      <c r="S514">
        <v>9148</v>
      </c>
      <c r="T514">
        <v>9549</v>
      </c>
      <c r="U514">
        <v>9343</v>
      </c>
      <c r="V514">
        <v>9640</v>
      </c>
      <c r="W514">
        <v>9369</v>
      </c>
      <c r="X514">
        <v>9768</v>
      </c>
      <c r="Y514">
        <v>9374</v>
      </c>
      <c r="Z514">
        <v>9710</v>
      </c>
      <c r="AA514">
        <v>9438</v>
      </c>
      <c r="AB514">
        <v>9676</v>
      </c>
      <c r="AC514">
        <v>9414</v>
      </c>
      <c r="AD514">
        <v>9804</v>
      </c>
      <c r="AE514">
        <v>9322</v>
      </c>
      <c r="AF514">
        <v>9632</v>
      </c>
      <c r="AG514">
        <v>9507</v>
      </c>
      <c r="AH514">
        <v>9831</v>
      </c>
      <c r="AI514">
        <v>9695</v>
      </c>
      <c r="AJ514">
        <v>10100</v>
      </c>
      <c r="AK514">
        <v>9888</v>
      </c>
      <c r="AL514">
        <v>10131</v>
      </c>
      <c r="AM514">
        <v>9966</v>
      </c>
      <c r="AN514">
        <v>9932</v>
      </c>
      <c r="AO514">
        <v>9804</v>
      </c>
      <c r="AP514">
        <v>10221</v>
      </c>
      <c r="AQ514">
        <v>10138</v>
      </c>
      <c r="AR514">
        <v>10352</v>
      </c>
      <c r="AS514">
        <v>10089</v>
      </c>
      <c r="AT514">
        <v>10230</v>
      </c>
      <c r="AU514">
        <v>10070</v>
      </c>
    </row>
    <row r="515" spans="1:47" x14ac:dyDescent="0.25">
      <c r="A515" t="str">
        <f t="shared" ref="A515:A578" si="8">D515&amp;E515&amp;F515</f>
        <v>OberwartUnselbstständig BeschäftigteInsgesamt</v>
      </c>
      <c r="B515">
        <v>514</v>
      </c>
      <c r="C515">
        <v>109</v>
      </c>
      <c r="D515" t="s">
        <v>150</v>
      </c>
      <c r="E515" t="s">
        <v>38</v>
      </c>
      <c r="F515" t="s">
        <v>48</v>
      </c>
      <c r="G515">
        <v>12529</v>
      </c>
      <c r="H515">
        <v>13950</v>
      </c>
      <c r="I515">
        <v>12414</v>
      </c>
      <c r="J515">
        <v>13933</v>
      </c>
      <c r="K515">
        <v>12245</v>
      </c>
      <c r="L515">
        <v>14048</v>
      </c>
      <c r="M515">
        <v>12499</v>
      </c>
      <c r="N515">
        <v>14155</v>
      </c>
      <c r="O515">
        <v>19447</v>
      </c>
      <c r="P515">
        <v>21305</v>
      </c>
      <c r="Q515">
        <v>19328</v>
      </c>
      <c r="R515">
        <v>21102</v>
      </c>
      <c r="S515">
        <v>19446</v>
      </c>
      <c r="T515">
        <v>21167</v>
      </c>
      <c r="U515">
        <v>19735</v>
      </c>
      <c r="V515">
        <v>21287</v>
      </c>
      <c r="W515">
        <v>19732</v>
      </c>
      <c r="X515">
        <v>21474</v>
      </c>
      <c r="Y515">
        <v>19622</v>
      </c>
      <c r="Z515">
        <v>21368</v>
      </c>
      <c r="AA515">
        <v>19622</v>
      </c>
      <c r="AB515">
        <v>21132</v>
      </c>
      <c r="AC515">
        <v>19536</v>
      </c>
      <c r="AD515">
        <v>21213</v>
      </c>
      <c r="AE515">
        <v>19546</v>
      </c>
      <c r="AF515">
        <v>21089</v>
      </c>
      <c r="AG515">
        <v>19755</v>
      </c>
      <c r="AH515">
        <v>21370</v>
      </c>
      <c r="AI515">
        <v>20288</v>
      </c>
      <c r="AJ515">
        <v>21788</v>
      </c>
      <c r="AK515">
        <v>20468</v>
      </c>
      <c r="AL515">
        <v>21811</v>
      </c>
      <c r="AM515">
        <v>20725</v>
      </c>
      <c r="AN515">
        <v>21436</v>
      </c>
      <c r="AO515">
        <v>20486</v>
      </c>
      <c r="AP515">
        <v>21898</v>
      </c>
      <c r="AQ515">
        <v>21029</v>
      </c>
      <c r="AR515">
        <v>22003</v>
      </c>
      <c r="AS515">
        <v>20913</v>
      </c>
      <c r="AT515">
        <v>21801</v>
      </c>
      <c r="AU515">
        <v>20806</v>
      </c>
    </row>
    <row r="516" spans="1:47" x14ac:dyDescent="0.25">
      <c r="A516" t="str">
        <f t="shared" si="8"/>
        <v>OberwartUnselbstständig BeschäftigteMänner</v>
      </c>
      <c r="B516">
        <v>515</v>
      </c>
      <c r="C516">
        <v>109</v>
      </c>
      <c r="D516" t="s">
        <v>150</v>
      </c>
      <c r="E516" t="s">
        <v>38</v>
      </c>
      <c r="F516" t="s">
        <v>49</v>
      </c>
      <c r="G516">
        <v>5939</v>
      </c>
      <c r="H516">
        <v>7010</v>
      </c>
      <c r="I516">
        <v>5904</v>
      </c>
      <c r="J516">
        <v>7032</v>
      </c>
      <c r="K516">
        <v>5769</v>
      </c>
      <c r="L516">
        <v>7225</v>
      </c>
      <c r="M516">
        <v>6042</v>
      </c>
      <c r="N516">
        <v>7235</v>
      </c>
      <c r="O516">
        <v>10543</v>
      </c>
      <c r="P516">
        <v>11921</v>
      </c>
      <c r="Q516">
        <v>10375</v>
      </c>
      <c r="R516">
        <v>11704</v>
      </c>
      <c r="S516">
        <v>10298</v>
      </c>
      <c r="T516">
        <v>11618</v>
      </c>
      <c r="U516">
        <v>10392</v>
      </c>
      <c r="V516">
        <v>11647</v>
      </c>
      <c r="W516">
        <v>10363</v>
      </c>
      <c r="X516">
        <v>11706</v>
      </c>
      <c r="Y516">
        <v>10248</v>
      </c>
      <c r="Z516">
        <v>11658</v>
      </c>
      <c r="AA516">
        <v>10184</v>
      </c>
      <c r="AB516">
        <v>11456</v>
      </c>
      <c r="AC516">
        <v>10122</v>
      </c>
      <c r="AD516">
        <v>11409</v>
      </c>
      <c r="AE516">
        <v>10224</v>
      </c>
      <c r="AF516">
        <v>11457</v>
      </c>
      <c r="AG516">
        <v>10248</v>
      </c>
      <c r="AH516">
        <v>11539</v>
      </c>
      <c r="AI516">
        <v>10593</v>
      </c>
      <c r="AJ516">
        <v>11688</v>
      </c>
      <c r="AK516">
        <v>10580</v>
      </c>
      <c r="AL516">
        <v>11680</v>
      </c>
      <c r="AM516">
        <v>10759</v>
      </c>
      <c r="AN516">
        <v>11504</v>
      </c>
      <c r="AO516">
        <v>10682</v>
      </c>
      <c r="AP516">
        <v>11677</v>
      </c>
      <c r="AQ516">
        <v>10891</v>
      </c>
      <c r="AR516">
        <v>11651</v>
      </c>
      <c r="AS516">
        <v>10824</v>
      </c>
      <c r="AT516">
        <v>11571</v>
      </c>
      <c r="AU516">
        <v>10736</v>
      </c>
    </row>
    <row r="517" spans="1:47" x14ac:dyDescent="0.25">
      <c r="A517" t="str">
        <f t="shared" si="8"/>
        <v>OberwartUnselbstständig Beschäftigte GW mgfInsgesamt</v>
      </c>
      <c r="B517">
        <v>516</v>
      </c>
      <c r="C517">
        <v>109</v>
      </c>
      <c r="D517" t="s">
        <v>150</v>
      </c>
      <c r="E517" t="s">
        <v>450</v>
      </c>
      <c r="F517" t="s">
        <v>48</v>
      </c>
      <c r="G517">
        <v>13421.90846769</v>
      </c>
      <c r="H517">
        <v>12688.50869809</v>
      </c>
      <c r="I517">
        <v>13860.220905620999</v>
      </c>
      <c r="J517">
        <v>12481.028828515</v>
      </c>
      <c r="K517">
        <v>13653.790907871</v>
      </c>
      <c r="L517">
        <v>13088.01752284</v>
      </c>
      <c r="M517">
        <v>13549.959124962999</v>
      </c>
      <c r="N517">
        <v>12862.141576124999</v>
      </c>
      <c r="O517">
        <v>14184.65352983</v>
      </c>
      <c r="P517">
        <v>13682.049438918</v>
      </c>
      <c r="Q517">
        <v>15029.292275874999</v>
      </c>
      <c r="R517">
        <v>14016.084012187999</v>
      </c>
      <c r="S517">
        <v>14715.633386969999</v>
      </c>
      <c r="T517">
        <v>13851.951312361</v>
      </c>
    </row>
    <row r="518" spans="1:47" x14ac:dyDescent="0.25">
      <c r="A518" t="str">
        <f t="shared" si="8"/>
        <v>OberwartUnselbstständig Beschäftigte GW ogfInsgesamt</v>
      </c>
      <c r="B518">
        <v>517</v>
      </c>
      <c r="C518">
        <v>109</v>
      </c>
      <c r="D518" t="s">
        <v>150</v>
      </c>
      <c r="E518" t="s">
        <v>449</v>
      </c>
      <c r="F518" t="s">
        <v>48</v>
      </c>
      <c r="G518">
        <v>12199.806160479</v>
      </c>
      <c r="H518">
        <v>11342.057882679999</v>
      </c>
      <c r="I518">
        <v>12635.034345066</v>
      </c>
      <c r="J518">
        <v>11156.033136983</v>
      </c>
      <c r="K518">
        <v>12468.438285611999</v>
      </c>
      <c r="L518">
        <v>11779.829296362999</v>
      </c>
      <c r="M518">
        <v>12469.586453111</v>
      </c>
      <c r="N518">
        <v>11700.733156426</v>
      </c>
      <c r="O518">
        <v>13003.914220102</v>
      </c>
      <c r="P518">
        <v>12485.857295467</v>
      </c>
      <c r="Q518">
        <v>13846.025273325</v>
      </c>
      <c r="R518">
        <v>12761.225080085</v>
      </c>
      <c r="S518">
        <v>13553.874785077</v>
      </c>
      <c r="T518">
        <v>12608.660174656001</v>
      </c>
    </row>
    <row r="519" spans="1:47" x14ac:dyDescent="0.25">
      <c r="A519" t="str">
        <f t="shared" si="8"/>
        <v>OberwartUnternehmenInsgesamt</v>
      </c>
      <c r="B519">
        <v>518</v>
      </c>
      <c r="C519">
        <v>109</v>
      </c>
      <c r="D519" t="s">
        <v>150</v>
      </c>
      <c r="E519" t="s">
        <v>475</v>
      </c>
      <c r="F519" t="s">
        <v>48</v>
      </c>
      <c r="G519">
        <v>4211</v>
      </c>
      <c r="H519">
        <v>4208</v>
      </c>
      <c r="I519">
        <v>4425</v>
      </c>
    </row>
    <row r="520" spans="1:47" x14ac:dyDescent="0.25">
      <c r="A520" t="str">
        <f t="shared" si="8"/>
        <v>OberwartWohnbevölkerungInsgesamt</v>
      </c>
      <c r="B520">
        <v>519</v>
      </c>
      <c r="C520">
        <v>109</v>
      </c>
      <c r="D520" t="s">
        <v>150</v>
      </c>
      <c r="E520" t="s">
        <v>42</v>
      </c>
      <c r="F520" t="s">
        <v>48</v>
      </c>
      <c r="G520">
        <v>53094</v>
      </c>
      <c r="H520">
        <v>52985</v>
      </c>
      <c r="I520">
        <v>52904</v>
      </c>
      <c r="J520">
        <v>53151</v>
      </c>
      <c r="K520">
        <v>53273</v>
      </c>
      <c r="L520">
        <v>53265</v>
      </c>
      <c r="M520">
        <v>53188</v>
      </c>
      <c r="N520">
        <v>53466</v>
      </c>
      <c r="O520">
        <v>53547</v>
      </c>
      <c r="P520">
        <v>53566</v>
      </c>
      <c r="Q520">
        <v>53539</v>
      </c>
      <c r="R520">
        <v>53492</v>
      </c>
      <c r="S520">
        <v>53573</v>
      </c>
      <c r="T520">
        <v>53610</v>
      </c>
      <c r="U520">
        <v>53955</v>
      </c>
      <c r="V520">
        <v>54124</v>
      </c>
      <c r="W520">
        <v>54156</v>
      </c>
      <c r="X520">
        <v>54076</v>
      </c>
      <c r="Y520">
        <v>54192</v>
      </c>
      <c r="Z520">
        <v>54209</v>
      </c>
      <c r="AA520">
        <v>54353</v>
      </c>
      <c r="AB520">
        <v>54970</v>
      </c>
    </row>
    <row r="521" spans="1:47" x14ac:dyDescent="0.25">
      <c r="A521" t="str">
        <f t="shared" si="8"/>
        <v>Eisenstadt (Stadt+Umgebung), RustArbeitsloseFrauen</v>
      </c>
      <c r="B521">
        <v>520</v>
      </c>
      <c r="C521">
        <v>130</v>
      </c>
      <c r="D521" t="s">
        <v>151</v>
      </c>
      <c r="E521" t="s">
        <v>36</v>
      </c>
      <c r="F521" t="s">
        <v>47</v>
      </c>
      <c r="G521">
        <v>648</v>
      </c>
      <c r="H521">
        <v>512</v>
      </c>
      <c r="I521">
        <v>765</v>
      </c>
      <c r="J521">
        <v>546</v>
      </c>
      <c r="K521">
        <v>757</v>
      </c>
      <c r="L521">
        <v>495</v>
      </c>
      <c r="M521">
        <v>695</v>
      </c>
      <c r="N521">
        <v>475</v>
      </c>
      <c r="O521">
        <v>670</v>
      </c>
      <c r="P521">
        <v>457</v>
      </c>
      <c r="Q521">
        <v>683</v>
      </c>
      <c r="R521">
        <v>514</v>
      </c>
      <c r="S521">
        <v>702</v>
      </c>
      <c r="T521">
        <v>551</v>
      </c>
      <c r="U521">
        <v>739</v>
      </c>
      <c r="V521">
        <v>604</v>
      </c>
      <c r="W521">
        <v>718</v>
      </c>
    </row>
    <row r="522" spans="1:47" x14ac:dyDescent="0.25">
      <c r="A522" t="str">
        <f t="shared" si="8"/>
        <v>Eisenstadt (Stadt+Umgebung), RustArbeitsloseInsgesamt</v>
      </c>
      <c r="B522">
        <v>521</v>
      </c>
      <c r="C522">
        <v>130</v>
      </c>
      <c r="D522" t="s">
        <v>151</v>
      </c>
      <c r="E522" t="s">
        <v>36</v>
      </c>
      <c r="F522" t="s">
        <v>48</v>
      </c>
      <c r="G522">
        <v>1793</v>
      </c>
      <c r="H522">
        <v>1049</v>
      </c>
      <c r="I522">
        <v>2003</v>
      </c>
      <c r="J522">
        <v>1061</v>
      </c>
      <c r="K522">
        <v>1996</v>
      </c>
      <c r="L522">
        <v>1000</v>
      </c>
      <c r="M522">
        <v>1865</v>
      </c>
      <c r="N522">
        <v>930</v>
      </c>
      <c r="O522">
        <v>1720</v>
      </c>
      <c r="P522">
        <v>894</v>
      </c>
      <c r="Q522">
        <v>1762</v>
      </c>
      <c r="R522">
        <v>1072</v>
      </c>
      <c r="S522">
        <v>1866</v>
      </c>
      <c r="T522">
        <v>1033</v>
      </c>
      <c r="U522">
        <v>1944</v>
      </c>
      <c r="V522">
        <v>1170</v>
      </c>
      <c r="W522">
        <v>1891</v>
      </c>
    </row>
    <row r="523" spans="1:47" x14ac:dyDescent="0.25">
      <c r="A523" t="str">
        <f t="shared" si="8"/>
        <v>Eisenstadt (Stadt+Umgebung), RustArbeitsloseMänner</v>
      </c>
      <c r="B523">
        <v>522</v>
      </c>
      <c r="C523">
        <v>130</v>
      </c>
      <c r="D523" t="s">
        <v>151</v>
      </c>
      <c r="E523" t="s">
        <v>36</v>
      </c>
      <c r="F523" t="s">
        <v>49</v>
      </c>
      <c r="G523">
        <v>1145</v>
      </c>
      <c r="H523">
        <v>537</v>
      </c>
      <c r="I523">
        <v>1238</v>
      </c>
      <c r="J523">
        <v>515</v>
      </c>
      <c r="K523">
        <v>1239</v>
      </c>
      <c r="L523">
        <v>505</v>
      </c>
      <c r="M523">
        <v>1170</v>
      </c>
      <c r="N523">
        <v>455</v>
      </c>
      <c r="O523">
        <v>1050</v>
      </c>
      <c r="P523">
        <v>437</v>
      </c>
      <c r="Q523">
        <v>1079</v>
      </c>
      <c r="R523">
        <v>558</v>
      </c>
      <c r="S523">
        <v>1164</v>
      </c>
      <c r="T523">
        <v>482</v>
      </c>
      <c r="U523">
        <v>1205</v>
      </c>
      <c r="V523">
        <v>566</v>
      </c>
      <c r="W523">
        <v>1173</v>
      </c>
    </row>
    <row r="524" spans="1:47" x14ac:dyDescent="0.25">
      <c r="A524" t="str">
        <f t="shared" si="8"/>
        <v>Eisenstadt (Stadt+Umgebung), Rustarbeitslose AusländerFrauen</v>
      </c>
      <c r="B524">
        <v>523</v>
      </c>
      <c r="C524">
        <v>130</v>
      </c>
      <c r="D524" t="s">
        <v>151</v>
      </c>
      <c r="E524" t="s">
        <v>37</v>
      </c>
      <c r="F524" t="s">
        <v>47</v>
      </c>
      <c r="G524">
        <v>61</v>
      </c>
      <c r="H524">
        <v>51</v>
      </c>
      <c r="I524">
        <v>78</v>
      </c>
      <c r="J524">
        <v>58</v>
      </c>
      <c r="K524">
        <v>81</v>
      </c>
      <c r="L524">
        <v>45</v>
      </c>
      <c r="M524">
        <v>85</v>
      </c>
      <c r="N524">
        <v>52</v>
      </c>
      <c r="O524">
        <v>82</v>
      </c>
      <c r="P524">
        <v>49</v>
      </c>
      <c r="Q524">
        <v>96</v>
      </c>
      <c r="R524">
        <v>58</v>
      </c>
      <c r="S524">
        <v>105</v>
      </c>
      <c r="T524">
        <v>71</v>
      </c>
      <c r="U524">
        <v>108</v>
      </c>
      <c r="V524">
        <v>73</v>
      </c>
      <c r="W524">
        <v>111</v>
      </c>
    </row>
    <row r="525" spans="1:47" x14ac:dyDescent="0.25">
      <c r="A525" t="str">
        <f t="shared" si="8"/>
        <v>Eisenstadt (Stadt+Umgebung), Rustarbeitslose AusländerInsgesamt</v>
      </c>
      <c r="B525">
        <v>524</v>
      </c>
      <c r="C525">
        <v>130</v>
      </c>
      <c r="D525" t="s">
        <v>151</v>
      </c>
      <c r="E525" t="s">
        <v>37</v>
      </c>
      <c r="F525" t="s">
        <v>48</v>
      </c>
      <c r="G525">
        <v>206</v>
      </c>
      <c r="H525">
        <v>100</v>
      </c>
      <c r="I525">
        <v>251</v>
      </c>
      <c r="J525">
        <v>103</v>
      </c>
      <c r="K525">
        <v>260</v>
      </c>
      <c r="L525">
        <v>77</v>
      </c>
      <c r="M525">
        <v>249</v>
      </c>
      <c r="N525">
        <v>93</v>
      </c>
      <c r="O525">
        <v>213</v>
      </c>
      <c r="P525">
        <v>96</v>
      </c>
      <c r="Q525">
        <v>255</v>
      </c>
      <c r="R525">
        <v>115</v>
      </c>
      <c r="S525">
        <v>293</v>
      </c>
      <c r="T525">
        <v>114</v>
      </c>
      <c r="U525">
        <v>287</v>
      </c>
      <c r="V525">
        <v>142</v>
      </c>
      <c r="W525">
        <v>272</v>
      </c>
    </row>
    <row r="526" spans="1:47" x14ac:dyDescent="0.25">
      <c r="A526" t="str">
        <f t="shared" si="8"/>
        <v>Eisenstadt (Stadt+Umgebung), Rustarbeitslose AusländerMänner</v>
      </c>
      <c r="B526">
        <v>525</v>
      </c>
      <c r="C526">
        <v>130</v>
      </c>
      <c r="D526" t="s">
        <v>151</v>
      </c>
      <c r="E526" t="s">
        <v>37</v>
      </c>
      <c r="F526" t="s">
        <v>49</v>
      </c>
      <c r="G526">
        <v>145</v>
      </c>
      <c r="H526">
        <v>49</v>
      </c>
      <c r="I526">
        <v>173</v>
      </c>
      <c r="J526">
        <v>45</v>
      </c>
      <c r="K526">
        <v>179</v>
      </c>
      <c r="L526">
        <v>32</v>
      </c>
      <c r="M526">
        <v>164</v>
      </c>
      <c r="N526">
        <v>41</v>
      </c>
      <c r="O526">
        <v>131</v>
      </c>
      <c r="P526">
        <v>47</v>
      </c>
      <c r="Q526">
        <v>159</v>
      </c>
      <c r="R526">
        <v>57</v>
      </c>
      <c r="S526">
        <v>188</v>
      </c>
      <c r="T526">
        <v>43</v>
      </c>
      <c r="U526">
        <v>179</v>
      </c>
      <c r="V526">
        <v>69</v>
      </c>
      <c r="W526">
        <v>161</v>
      </c>
    </row>
    <row r="527" spans="1:47" x14ac:dyDescent="0.25">
      <c r="A527" t="str">
        <f t="shared" si="8"/>
        <v>Eisenstadt (Stadt+Umgebung), RustGründungsintensitätin % der aktiven Wirtschaftskammermitglieder</v>
      </c>
      <c r="B527">
        <v>526</v>
      </c>
      <c r="C527">
        <v>130</v>
      </c>
      <c r="D527" t="s">
        <v>151</v>
      </c>
      <c r="E527" t="s">
        <v>40</v>
      </c>
      <c r="F527" t="s">
        <v>52</v>
      </c>
      <c r="G527">
        <v>8.4783578759482392</v>
      </c>
      <c r="H527">
        <v>11.0710416243694</v>
      </c>
      <c r="I527">
        <v>9.6871035940803392</v>
      </c>
      <c r="J527">
        <v>11.239188041607299</v>
      </c>
      <c r="K527">
        <v>8.8132145612681505</v>
      </c>
      <c r="L527">
        <v>8.8562115921381892</v>
      </c>
      <c r="M527">
        <v>17.604044258804599</v>
      </c>
      <c r="N527">
        <v>11.505067835979601</v>
      </c>
      <c r="O527">
        <v>12.7676644718641</v>
      </c>
      <c r="P527">
        <v>11.1300666664728</v>
      </c>
      <c r="Q527">
        <v>11.0046262206944</v>
      </c>
      <c r="R527">
        <v>10.264783525307701</v>
      </c>
      <c r="S527">
        <v>9.06558067945803</v>
      </c>
      <c r="T527">
        <v>9.8449612403100808</v>
      </c>
      <c r="U527">
        <v>9.6478416078068907</v>
      </c>
      <c r="V527">
        <v>8.2141095214602906</v>
      </c>
      <c r="W527">
        <v>8.4249084249084305</v>
      </c>
      <c r="X527">
        <v>7.7493422626166</v>
      </c>
      <c r="Y527">
        <v>6.9013756120307796</v>
      </c>
      <c r="Z527">
        <v>7.8868012062166599</v>
      </c>
      <c r="AA527">
        <v>6.4917741218319298</v>
      </c>
      <c r="AB527">
        <v>7.1682201509099004</v>
      </c>
    </row>
    <row r="528" spans="1:47" x14ac:dyDescent="0.25">
      <c r="A528" t="str">
        <f t="shared" si="8"/>
        <v>Eisenstadt (Stadt+Umgebung), RustGründungsintensitätje 1.000 Einwohner</v>
      </c>
      <c r="B528">
        <v>527</v>
      </c>
      <c r="C528">
        <v>130</v>
      </c>
      <c r="D528" t="s">
        <v>151</v>
      </c>
      <c r="E528" t="s">
        <v>40</v>
      </c>
      <c r="F528" t="s">
        <v>53</v>
      </c>
      <c r="G528">
        <v>3.6459932453177801</v>
      </c>
      <c r="H528">
        <v>4.96166906954263</v>
      </c>
      <c r="I528">
        <v>4.5033137210630496</v>
      </c>
      <c r="J528">
        <v>5.4798978982525899</v>
      </c>
      <c r="K528">
        <v>4.4498214175974198</v>
      </c>
      <c r="L528">
        <v>4.5160410953575703</v>
      </c>
      <c r="M528">
        <v>9.1223399204338804</v>
      </c>
      <c r="N528">
        <v>6.5196849031429904</v>
      </c>
      <c r="O528">
        <v>7.5891873402817298</v>
      </c>
      <c r="P528">
        <v>7.0382479764099797</v>
      </c>
      <c r="Q528">
        <v>7.1312809187883799</v>
      </c>
      <c r="R528">
        <v>6.6809942688703901</v>
      </c>
      <c r="S528">
        <v>6.0558289243809398</v>
      </c>
      <c r="T528">
        <v>6.6559519234128803</v>
      </c>
      <c r="U528">
        <v>6.64208053235782</v>
      </c>
      <c r="V528">
        <v>5.6876409100225498</v>
      </c>
      <c r="W528">
        <v>5.8508292914560904</v>
      </c>
      <c r="X528">
        <v>5.4450121000268901</v>
      </c>
      <c r="Y528">
        <v>4.9307036247334803</v>
      </c>
      <c r="Z528">
        <v>5.5961551122522897</v>
      </c>
      <c r="AA528">
        <v>4.7494347847302398</v>
      </c>
      <c r="AB528">
        <v>5.1696542893726001</v>
      </c>
    </row>
    <row r="529" spans="1:44" x14ac:dyDescent="0.25">
      <c r="A529" t="str">
        <f t="shared" si="8"/>
        <v>Eisenstadt (Stadt+Umgebung), RustKammermitgliedschaftenAktiv</v>
      </c>
      <c r="B529">
        <v>528</v>
      </c>
      <c r="C529">
        <v>130</v>
      </c>
      <c r="D529" t="s">
        <v>151</v>
      </c>
      <c r="E529" t="s">
        <v>39</v>
      </c>
      <c r="F529" t="s">
        <v>50</v>
      </c>
      <c r="G529">
        <v>2241</v>
      </c>
      <c r="H529">
        <v>2344</v>
      </c>
      <c r="I529">
        <v>2442</v>
      </c>
      <c r="J529">
        <v>2589</v>
      </c>
      <c r="K529">
        <v>2703</v>
      </c>
      <c r="L529">
        <v>2745</v>
      </c>
      <c r="M529">
        <v>2818</v>
      </c>
      <c r="N529">
        <v>3116</v>
      </c>
      <c r="O529">
        <v>3238</v>
      </c>
      <c r="P529">
        <v>3286</v>
      </c>
      <c r="Q529">
        <v>3472</v>
      </c>
      <c r="R529">
        <v>3521</v>
      </c>
      <c r="S529">
        <v>3645</v>
      </c>
      <c r="T529">
        <v>3627</v>
      </c>
      <c r="U529">
        <v>3697</v>
      </c>
      <c r="V529">
        <v>3677</v>
      </c>
      <c r="W529">
        <v>3848</v>
      </c>
      <c r="X529">
        <v>3801</v>
      </c>
      <c r="Y529">
        <v>3881</v>
      </c>
      <c r="Z529">
        <v>3870</v>
      </c>
      <c r="AA529">
        <v>4009</v>
      </c>
      <c r="AB529">
        <v>4007</v>
      </c>
      <c r="AC529">
        <v>4118</v>
      </c>
      <c r="AD529">
        <v>4054</v>
      </c>
      <c r="AE529">
        <v>4144</v>
      </c>
      <c r="AF529">
        <v>4095</v>
      </c>
      <c r="AG529">
        <v>4209</v>
      </c>
      <c r="AH529">
        <v>4181</v>
      </c>
      <c r="AI529">
        <v>4284</v>
      </c>
      <c r="AJ529">
        <v>4289</v>
      </c>
      <c r="AK529">
        <v>4328</v>
      </c>
      <c r="AL529">
        <v>4311</v>
      </c>
      <c r="AM529">
        <v>4509</v>
      </c>
      <c r="AN529">
        <v>4498</v>
      </c>
      <c r="AO529">
        <v>4546</v>
      </c>
      <c r="AP529">
        <v>4506</v>
      </c>
      <c r="AQ529">
        <v>4580</v>
      </c>
      <c r="AR529">
        <v>4542</v>
      </c>
    </row>
    <row r="530" spans="1:44" x14ac:dyDescent="0.25">
      <c r="A530" t="str">
        <f t="shared" si="8"/>
        <v>Eisenstadt (Stadt+Umgebung), RustKammermitgliedschaftenInsgesamt</v>
      </c>
      <c r="B530">
        <v>529</v>
      </c>
      <c r="C530">
        <v>130</v>
      </c>
      <c r="D530" t="s">
        <v>151</v>
      </c>
      <c r="E530" t="s">
        <v>39</v>
      </c>
      <c r="F530" t="s">
        <v>48</v>
      </c>
      <c r="G530">
        <v>2713</v>
      </c>
      <c r="H530">
        <v>2837</v>
      </c>
      <c r="I530">
        <v>2958</v>
      </c>
      <c r="J530">
        <v>3150</v>
      </c>
      <c r="K530">
        <v>3306</v>
      </c>
      <c r="L530">
        <v>3384</v>
      </c>
      <c r="M530">
        <v>3451</v>
      </c>
      <c r="N530">
        <v>4010</v>
      </c>
      <c r="O530">
        <v>4136</v>
      </c>
      <c r="P530">
        <v>4331</v>
      </c>
      <c r="Q530">
        <v>4520</v>
      </c>
      <c r="R530">
        <v>4669</v>
      </c>
      <c r="S530">
        <v>4803</v>
      </c>
      <c r="T530">
        <v>4885</v>
      </c>
      <c r="U530">
        <v>5013</v>
      </c>
      <c r="V530">
        <v>5065</v>
      </c>
      <c r="W530">
        <v>5171</v>
      </c>
      <c r="X530">
        <v>5261</v>
      </c>
      <c r="Y530">
        <v>5356</v>
      </c>
      <c r="Z530">
        <v>5449</v>
      </c>
      <c r="AA530">
        <v>5561</v>
      </c>
      <c r="AB530">
        <v>5680</v>
      </c>
      <c r="AC530">
        <v>5749</v>
      </c>
      <c r="AD530">
        <v>5722</v>
      </c>
      <c r="AE530">
        <v>5702</v>
      </c>
      <c r="AF530">
        <v>5733</v>
      </c>
      <c r="AG530">
        <v>5785</v>
      </c>
      <c r="AH530">
        <v>5796</v>
      </c>
      <c r="AI530">
        <v>5715</v>
      </c>
      <c r="AJ530">
        <v>5792</v>
      </c>
      <c r="AK530">
        <v>5839</v>
      </c>
      <c r="AL530">
        <v>5877</v>
      </c>
      <c r="AM530">
        <v>6003</v>
      </c>
      <c r="AN530">
        <v>5964</v>
      </c>
      <c r="AO530">
        <v>5911</v>
      </c>
      <c r="AP530">
        <v>5890</v>
      </c>
      <c r="AQ530">
        <v>5790</v>
      </c>
      <c r="AR530">
        <v>5798</v>
      </c>
    </row>
    <row r="531" spans="1:44" x14ac:dyDescent="0.25">
      <c r="A531" t="str">
        <f t="shared" si="8"/>
        <v>Eisenstadt (Stadt+Umgebung), RustKammermitgliedschaftenRuhend</v>
      </c>
      <c r="B531">
        <v>530</v>
      </c>
      <c r="C531">
        <v>130</v>
      </c>
      <c r="D531" t="s">
        <v>151</v>
      </c>
      <c r="E531" t="s">
        <v>39</v>
      </c>
      <c r="F531" t="s">
        <v>51</v>
      </c>
      <c r="G531">
        <v>472</v>
      </c>
      <c r="H531">
        <v>493</v>
      </c>
      <c r="I531">
        <v>516</v>
      </c>
      <c r="J531">
        <v>561</v>
      </c>
      <c r="K531">
        <v>603</v>
      </c>
      <c r="L531">
        <v>639</v>
      </c>
      <c r="M531">
        <v>633</v>
      </c>
      <c r="N531">
        <v>894</v>
      </c>
      <c r="O531">
        <v>898</v>
      </c>
      <c r="P531">
        <v>1045</v>
      </c>
      <c r="Q531">
        <v>1048</v>
      </c>
      <c r="R531">
        <v>1148</v>
      </c>
      <c r="S531">
        <v>1158</v>
      </c>
      <c r="T531">
        <v>1258</v>
      </c>
      <c r="U531">
        <v>1316</v>
      </c>
      <c r="V531">
        <v>1388</v>
      </c>
      <c r="W531">
        <v>1323</v>
      </c>
      <c r="X531">
        <v>1460</v>
      </c>
      <c r="Y531">
        <v>1475</v>
      </c>
      <c r="Z531">
        <v>1579</v>
      </c>
      <c r="AA531">
        <v>1552</v>
      </c>
      <c r="AB531">
        <v>1673</v>
      </c>
      <c r="AC531">
        <v>1631</v>
      </c>
      <c r="AD531">
        <v>1668</v>
      </c>
      <c r="AE531">
        <v>1558</v>
      </c>
      <c r="AF531">
        <v>1638</v>
      </c>
      <c r="AG531">
        <v>1576</v>
      </c>
      <c r="AH531">
        <v>1615</v>
      </c>
      <c r="AI531">
        <v>1431</v>
      </c>
      <c r="AJ531">
        <v>1503</v>
      </c>
      <c r="AK531">
        <v>1511</v>
      </c>
      <c r="AL531">
        <v>1566</v>
      </c>
      <c r="AM531">
        <v>1494</v>
      </c>
      <c r="AN531">
        <v>1466</v>
      </c>
      <c r="AO531">
        <v>1365</v>
      </c>
      <c r="AP531">
        <v>1384</v>
      </c>
      <c r="AQ531">
        <v>1210</v>
      </c>
      <c r="AR531">
        <v>1256</v>
      </c>
    </row>
    <row r="532" spans="1:44" x14ac:dyDescent="0.25">
      <c r="A532" t="str">
        <f t="shared" si="8"/>
        <v>Eisenstadt (Stadt+Umgebung), RustLehrlinge1. Lehrjahr, männlich</v>
      </c>
      <c r="B532">
        <v>531</v>
      </c>
      <c r="C532">
        <v>130</v>
      </c>
      <c r="D532" t="s">
        <v>151</v>
      </c>
      <c r="E532" t="s">
        <v>46</v>
      </c>
      <c r="F532" t="s">
        <v>65</v>
      </c>
      <c r="G532">
        <v>107</v>
      </c>
      <c r="H532">
        <v>113</v>
      </c>
      <c r="I532">
        <v>114</v>
      </c>
      <c r="J532">
        <v>132</v>
      </c>
      <c r="K532">
        <v>121</v>
      </c>
      <c r="L532">
        <v>110</v>
      </c>
      <c r="M532">
        <v>123</v>
      </c>
      <c r="N532">
        <v>108</v>
      </c>
      <c r="O532">
        <v>144</v>
      </c>
      <c r="P532">
        <v>112</v>
      </c>
      <c r="Q532">
        <v>103</v>
      </c>
      <c r="R532">
        <v>114</v>
      </c>
      <c r="S532">
        <v>126</v>
      </c>
      <c r="T532">
        <v>94</v>
      </c>
      <c r="U532">
        <v>97</v>
      </c>
      <c r="V532">
        <v>115</v>
      </c>
      <c r="W532">
        <v>117</v>
      </c>
      <c r="X532">
        <v>121</v>
      </c>
      <c r="Y532">
        <v>111</v>
      </c>
      <c r="Z532">
        <v>123</v>
      </c>
      <c r="AA532">
        <v>142</v>
      </c>
      <c r="AB532">
        <v>124</v>
      </c>
    </row>
    <row r="533" spans="1:44" x14ac:dyDescent="0.25">
      <c r="A533" t="str">
        <f t="shared" si="8"/>
        <v>Eisenstadt (Stadt+Umgebung), RustLehrlinge1. Lehrjahr, weiblich</v>
      </c>
      <c r="B533">
        <v>532</v>
      </c>
      <c r="C533">
        <v>130</v>
      </c>
      <c r="D533" t="s">
        <v>151</v>
      </c>
      <c r="E533" t="s">
        <v>46</v>
      </c>
      <c r="F533" t="s">
        <v>66</v>
      </c>
      <c r="G533">
        <v>54</v>
      </c>
      <c r="H533">
        <v>44</v>
      </c>
      <c r="I533">
        <v>47</v>
      </c>
      <c r="J533">
        <v>51</v>
      </c>
      <c r="K533">
        <v>49</v>
      </c>
      <c r="L533">
        <v>44</v>
      </c>
      <c r="M533">
        <v>64</v>
      </c>
      <c r="N533">
        <v>65</v>
      </c>
      <c r="O533">
        <v>94</v>
      </c>
      <c r="P533">
        <v>76</v>
      </c>
      <c r="Q533">
        <v>73</v>
      </c>
      <c r="R533">
        <v>68</v>
      </c>
      <c r="S533">
        <v>81</v>
      </c>
      <c r="T533">
        <v>68</v>
      </c>
      <c r="U533">
        <v>77</v>
      </c>
      <c r="V533">
        <v>77</v>
      </c>
      <c r="W533">
        <v>75</v>
      </c>
      <c r="X533">
        <v>78</v>
      </c>
      <c r="Y533">
        <v>57</v>
      </c>
      <c r="Z533">
        <v>62</v>
      </c>
      <c r="AA533">
        <v>73</v>
      </c>
      <c r="AB533">
        <v>70</v>
      </c>
    </row>
    <row r="534" spans="1:44" x14ac:dyDescent="0.25">
      <c r="A534" t="str">
        <f t="shared" si="8"/>
        <v>Eisenstadt (Stadt+Umgebung), RustLehrlinge2. Lehrjahr, männlich</v>
      </c>
      <c r="B534">
        <v>533</v>
      </c>
      <c r="C534">
        <v>130</v>
      </c>
      <c r="D534" t="s">
        <v>151</v>
      </c>
      <c r="E534" t="s">
        <v>46</v>
      </c>
      <c r="F534" t="s">
        <v>67</v>
      </c>
      <c r="G534">
        <v>115</v>
      </c>
      <c r="H534">
        <v>104</v>
      </c>
      <c r="I534">
        <v>117</v>
      </c>
      <c r="J534">
        <v>112</v>
      </c>
      <c r="K534">
        <v>134</v>
      </c>
      <c r="L534">
        <v>115</v>
      </c>
      <c r="M534">
        <v>112</v>
      </c>
      <c r="N534">
        <v>137</v>
      </c>
      <c r="O534">
        <v>112</v>
      </c>
      <c r="P534">
        <v>130</v>
      </c>
      <c r="Q534">
        <v>101</v>
      </c>
      <c r="R534">
        <v>88</v>
      </c>
      <c r="S534">
        <v>103</v>
      </c>
      <c r="T534">
        <v>112</v>
      </c>
      <c r="U534">
        <v>92</v>
      </c>
      <c r="V534">
        <v>91</v>
      </c>
      <c r="W534">
        <v>98</v>
      </c>
      <c r="X534">
        <v>101</v>
      </c>
      <c r="Y534">
        <v>109</v>
      </c>
      <c r="Z534">
        <v>93</v>
      </c>
      <c r="AA534">
        <v>120</v>
      </c>
      <c r="AB534">
        <v>127</v>
      </c>
    </row>
    <row r="535" spans="1:44" x14ac:dyDescent="0.25">
      <c r="A535" t="str">
        <f t="shared" si="8"/>
        <v>Eisenstadt (Stadt+Umgebung), RustLehrlinge2. Lehrjahr, weiblich</v>
      </c>
      <c r="B535">
        <v>534</v>
      </c>
      <c r="C535">
        <v>130</v>
      </c>
      <c r="D535" t="s">
        <v>151</v>
      </c>
      <c r="E535" t="s">
        <v>46</v>
      </c>
      <c r="F535" t="s">
        <v>68</v>
      </c>
      <c r="G535">
        <v>55</v>
      </c>
      <c r="H535">
        <v>58</v>
      </c>
      <c r="I535">
        <v>48</v>
      </c>
      <c r="J535">
        <v>55</v>
      </c>
      <c r="K535">
        <v>57</v>
      </c>
      <c r="L535">
        <v>54</v>
      </c>
      <c r="M535">
        <v>52</v>
      </c>
      <c r="N535">
        <v>72</v>
      </c>
      <c r="O535">
        <v>89</v>
      </c>
      <c r="P535">
        <v>81</v>
      </c>
      <c r="Q535">
        <v>78</v>
      </c>
      <c r="R535">
        <v>68</v>
      </c>
      <c r="S535">
        <v>65</v>
      </c>
      <c r="T535">
        <v>76</v>
      </c>
      <c r="U535">
        <v>65</v>
      </c>
      <c r="V535">
        <v>69</v>
      </c>
      <c r="W535">
        <v>62</v>
      </c>
      <c r="X535">
        <v>57</v>
      </c>
      <c r="Y535">
        <v>80</v>
      </c>
      <c r="Z535">
        <v>47</v>
      </c>
      <c r="AA535">
        <v>52</v>
      </c>
      <c r="AB535">
        <v>66</v>
      </c>
    </row>
    <row r="536" spans="1:44" x14ac:dyDescent="0.25">
      <c r="A536" t="str">
        <f t="shared" si="8"/>
        <v>Eisenstadt (Stadt+Umgebung), RustLehrlinge3. Lehrjahr, männlich</v>
      </c>
      <c r="B536">
        <v>535</v>
      </c>
      <c r="C536">
        <v>130</v>
      </c>
      <c r="D536" t="s">
        <v>151</v>
      </c>
      <c r="E536" t="s">
        <v>46</v>
      </c>
      <c r="F536" t="s">
        <v>69</v>
      </c>
      <c r="G536">
        <v>113</v>
      </c>
      <c r="H536">
        <v>112</v>
      </c>
      <c r="I536">
        <v>102</v>
      </c>
      <c r="J536">
        <v>111</v>
      </c>
      <c r="K536">
        <v>104</v>
      </c>
      <c r="L536">
        <v>132</v>
      </c>
      <c r="M536">
        <v>104</v>
      </c>
      <c r="N536">
        <v>101</v>
      </c>
      <c r="O536">
        <v>136</v>
      </c>
      <c r="P536">
        <v>103</v>
      </c>
      <c r="Q536">
        <v>120</v>
      </c>
      <c r="R536">
        <v>93</v>
      </c>
      <c r="S536">
        <v>84</v>
      </c>
      <c r="T536">
        <v>90</v>
      </c>
      <c r="U536">
        <v>105</v>
      </c>
      <c r="V536">
        <v>95</v>
      </c>
      <c r="W536">
        <v>92</v>
      </c>
      <c r="X536">
        <v>99</v>
      </c>
      <c r="Y536">
        <v>98</v>
      </c>
      <c r="Z536">
        <v>103</v>
      </c>
      <c r="AA536">
        <v>83</v>
      </c>
      <c r="AB536">
        <v>106</v>
      </c>
    </row>
    <row r="537" spans="1:44" x14ac:dyDescent="0.25">
      <c r="A537" t="str">
        <f t="shared" si="8"/>
        <v>Eisenstadt (Stadt+Umgebung), RustLehrlinge3. Lehrjahr, weiblich</v>
      </c>
      <c r="B537">
        <v>536</v>
      </c>
      <c r="C537">
        <v>130</v>
      </c>
      <c r="D537" t="s">
        <v>151</v>
      </c>
      <c r="E537" t="s">
        <v>46</v>
      </c>
      <c r="F537" t="s">
        <v>70</v>
      </c>
      <c r="G537">
        <v>35</v>
      </c>
      <c r="H537">
        <v>51</v>
      </c>
      <c r="I537">
        <v>56</v>
      </c>
      <c r="J537">
        <v>43</v>
      </c>
      <c r="K537">
        <v>53</v>
      </c>
      <c r="L537">
        <v>58</v>
      </c>
      <c r="M537">
        <v>43</v>
      </c>
      <c r="N537">
        <v>47</v>
      </c>
      <c r="O537">
        <v>66</v>
      </c>
      <c r="P537">
        <v>80</v>
      </c>
      <c r="Q537">
        <v>68</v>
      </c>
      <c r="R537">
        <v>65</v>
      </c>
      <c r="S537">
        <v>53</v>
      </c>
      <c r="T537">
        <v>52</v>
      </c>
      <c r="U537">
        <v>56</v>
      </c>
      <c r="V537">
        <v>56</v>
      </c>
      <c r="W537">
        <v>56</v>
      </c>
      <c r="X537">
        <v>59</v>
      </c>
      <c r="Y537">
        <v>56</v>
      </c>
      <c r="Z537">
        <v>75</v>
      </c>
      <c r="AA537">
        <v>49</v>
      </c>
      <c r="AB537">
        <v>53</v>
      </c>
    </row>
    <row r="538" spans="1:44" x14ac:dyDescent="0.25">
      <c r="A538" t="str">
        <f t="shared" si="8"/>
        <v>Eisenstadt (Stadt+Umgebung), RustLehrlinge4. Lehrjahr, männlich</v>
      </c>
      <c r="B538">
        <v>537</v>
      </c>
      <c r="C538">
        <v>130</v>
      </c>
      <c r="D538" t="s">
        <v>151</v>
      </c>
      <c r="E538" t="s">
        <v>46</v>
      </c>
      <c r="F538" t="s">
        <v>71</v>
      </c>
      <c r="G538">
        <v>43</v>
      </c>
      <c r="H538">
        <v>47</v>
      </c>
      <c r="I538">
        <v>53</v>
      </c>
      <c r="J538">
        <v>43</v>
      </c>
      <c r="K538">
        <v>56</v>
      </c>
      <c r="L538">
        <v>40</v>
      </c>
      <c r="M538">
        <v>56</v>
      </c>
      <c r="N538">
        <v>60</v>
      </c>
      <c r="O538">
        <v>49</v>
      </c>
      <c r="P538">
        <v>52</v>
      </c>
      <c r="Q538">
        <v>46</v>
      </c>
      <c r="R538">
        <v>51</v>
      </c>
      <c r="S538">
        <v>43</v>
      </c>
      <c r="T538">
        <v>33</v>
      </c>
      <c r="U538">
        <v>38</v>
      </c>
      <c r="V538">
        <v>46</v>
      </c>
      <c r="W538">
        <v>31</v>
      </c>
      <c r="X538">
        <v>34</v>
      </c>
      <c r="Y538">
        <v>41</v>
      </c>
      <c r="Z538">
        <v>37</v>
      </c>
      <c r="AA538">
        <v>45</v>
      </c>
      <c r="AB538">
        <v>29</v>
      </c>
    </row>
    <row r="539" spans="1:44" x14ac:dyDescent="0.25">
      <c r="A539" t="str">
        <f t="shared" si="8"/>
        <v>Eisenstadt (Stadt+Umgebung), RustLehrlinge4. Lehrjahr, weiblich</v>
      </c>
      <c r="B539">
        <v>538</v>
      </c>
      <c r="C539">
        <v>130</v>
      </c>
      <c r="D539" t="s">
        <v>151</v>
      </c>
      <c r="E539" t="s">
        <v>46</v>
      </c>
      <c r="F539" t="s">
        <v>72</v>
      </c>
      <c r="G539">
        <v>4</v>
      </c>
      <c r="H539">
        <v>1</v>
      </c>
      <c r="I539">
        <v>4</v>
      </c>
      <c r="J539">
        <v>2</v>
      </c>
      <c r="K539">
        <v>5</v>
      </c>
      <c r="L539">
        <v>2</v>
      </c>
      <c r="M539">
        <v>3</v>
      </c>
      <c r="N539">
        <v>6</v>
      </c>
      <c r="O539">
        <v>3</v>
      </c>
      <c r="P539">
        <v>6</v>
      </c>
      <c r="Q539">
        <v>8</v>
      </c>
      <c r="R539">
        <v>3</v>
      </c>
      <c r="S539">
        <v>3</v>
      </c>
      <c r="T539">
        <v>3</v>
      </c>
      <c r="U539">
        <v>2</v>
      </c>
      <c r="V539">
        <v>2</v>
      </c>
      <c r="W539">
        <v>1</v>
      </c>
      <c r="X539">
        <v>7</v>
      </c>
      <c r="Y539">
        <v>1</v>
      </c>
      <c r="AA539">
        <v>4</v>
      </c>
      <c r="AB539">
        <v>3</v>
      </c>
    </row>
    <row r="540" spans="1:44" x14ac:dyDescent="0.25">
      <c r="A540" t="str">
        <f t="shared" si="8"/>
        <v>Eisenstadt (Stadt+Umgebung), RustLehrlingeFrauen</v>
      </c>
      <c r="B540">
        <v>539</v>
      </c>
      <c r="C540">
        <v>130</v>
      </c>
      <c r="D540" t="s">
        <v>151</v>
      </c>
      <c r="E540" t="s">
        <v>46</v>
      </c>
      <c r="F540" t="s">
        <v>47</v>
      </c>
      <c r="G540">
        <v>148</v>
      </c>
      <c r="H540">
        <v>154</v>
      </c>
      <c r="I540">
        <v>155</v>
      </c>
      <c r="J540">
        <v>151</v>
      </c>
      <c r="K540">
        <v>164</v>
      </c>
      <c r="L540">
        <v>158</v>
      </c>
      <c r="M540">
        <v>162</v>
      </c>
      <c r="N540">
        <v>190</v>
      </c>
      <c r="O540">
        <v>252</v>
      </c>
      <c r="P540">
        <v>243</v>
      </c>
      <c r="Q540">
        <v>227</v>
      </c>
      <c r="R540">
        <v>204</v>
      </c>
      <c r="S540">
        <v>202</v>
      </c>
      <c r="T540">
        <v>199</v>
      </c>
      <c r="U540">
        <v>200</v>
      </c>
      <c r="V540">
        <v>204</v>
      </c>
      <c r="W540">
        <v>194</v>
      </c>
      <c r="X540">
        <v>201</v>
      </c>
      <c r="Y540">
        <v>194</v>
      </c>
      <c r="Z540">
        <v>184</v>
      </c>
      <c r="AA540">
        <v>178</v>
      </c>
      <c r="AB540">
        <v>192</v>
      </c>
    </row>
    <row r="541" spans="1:44" x14ac:dyDescent="0.25">
      <c r="A541" t="str">
        <f t="shared" si="8"/>
        <v>Eisenstadt (Stadt+Umgebung), RustLehrlingeInsgesamt</v>
      </c>
      <c r="B541">
        <v>540</v>
      </c>
      <c r="C541">
        <v>130</v>
      </c>
      <c r="D541" t="s">
        <v>151</v>
      </c>
      <c r="E541" t="s">
        <v>46</v>
      </c>
      <c r="F541" t="s">
        <v>48</v>
      </c>
      <c r="G541">
        <v>526</v>
      </c>
      <c r="H541">
        <v>530</v>
      </c>
      <c r="I541">
        <v>541</v>
      </c>
      <c r="J541">
        <v>549</v>
      </c>
      <c r="K541">
        <v>579</v>
      </c>
      <c r="L541">
        <v>555</v>
      </c>
      <c r="M541">
        <v>557</v>
      </c>
      <c r="N541">
        <v>596</v>
      </c>
      <c r="O541">
        <v>693</v>
      </c>
      <c r="P541">
        <v>640</v>
      </c>
      <c r="Q541">
        <v>597</v>
      </c>
      <c r="R541">
        <v>550</v>
      </c>
      <c r="S541">
        <v>558</v>
      </c>
      <c r="T541">
        <v>528</v>
      </c>
      <c r="U541">
        <v>532</v>
      </c>
      <c r="V541">
        <v>551</v>
      </c>
      <c r="W541">
        <v>532</v>
      </c>
      <c r="X541">
        <v>556</v>
      </c>
      <c r="Y541">
        <v>553</v>
      </c>
      <c r="Z541">
        <v>540</v>
      </c>
      <c r="AA541">
        <v>568</v>
      </c>
      <c r="AB541">
        <v>578</v>
      </c>
    </row>
    <row r="542" spans="1:44" x14ac:dyDescent="0.25">
      <c r="A542" t="str">
        <f t="shared" si="8"/>
        <v>Eisenstadt (Stadt+Umgebung), RustLehrlingeMänner</v>
      </c>
      <c r="B542">
        <v>541</v>
      </c>
      <c r="C542">
        <v>130</v>
      </c>
      <c r="D542" t="s">
        <v>151</v>
      </c>
      <c r="E542" t="s">
        <v>46</v>
      </c>
      <c r="F542" t="s">
        <v>49</v>
      </c>
      <c r="G542">
        <v>378</v>
      </c>
      <c r="H542">
        <v>376</v>
      </c>
      <c r="I542">
        <v>386</v>
      </c>
      <c r="J542">
        <v>398</v>
      </c>
      <c r="K542">
        <v>415</v>
      </c>
      <c r="L542">
        <v>397</v>
      </c>
      <c r="M542">
        <v>395</v>
      </c>
      <c r="N542">
        <v>406</v>
      </c>
      <c r="O542">
        <v>441</v>
      </c>
      <c r="P542">
        <v>397</v>
      </c>
      <c r="Q542">
        <v>370</v>
      </c>
      <c r="R542">
        <v>346</v>
      </c>
      <c r="S542">
        <v>356</v>
      </c>
      <c r="T542">
        <v>329</v>
      </c>
      <c r="U542">
        <v>332</v>
      </c>
      <c r="V542">
        <v>347</v>
      </c>
      <c r="W542">
        <v>338</v>
      </c>
      <c r="X542">
        <v>355</v>
      </c>
      <c r="Y542">
        <v>359</v>
      </c>
      <c r="Z542">
        <v>356</v>
      </c>
      <c r="AA542">
        <v>390</v>
      </c>
      <c r="AB542">
        <v>386</v>
      </c>
    </row>
    <row r="543" spans="1:44" x14ac:dyDescent="0.25">
      <c r="A543" t="str">
        <f t="shared" si="8"/>
        <v>Eisenstadt (Stadt+Umgebung), RustNeugründungenInsgesamt</v>
      </c>
      <c r="B543">
        <v>542</v>
      </c>
      <c r="C543">
        <v>130</v>
      </c>
      <c r="D543" t="s">
        <v>151</v>
      </c>
      <c r="E543" t="s">
        <v>41</v>
      </c>
      <c r="F543" t="s">
        <v>48</v>
      </c>
      <c r="G543">
        <v>190</v>
      </c>
      <c r="H543">
        <v>259.50521567521798</v>
      </c>
      <c r="I543">
        <v>236.559069767442</v>
      </c>
      <c r="J543">
        <v>290.98257839721299</v>
      </c>
      <c r="K543">
        <v>238.221189591078</v>
      </c>
      <c r="L543">
        <v>243.103008204193</v>
      </c>
      <c r="M543">
        <v>496.08196721311498</v>
      </c>
      <c r="N543">
        <v>358.49791376912401</v>
      </c>
      <c r="O543">
        <v>419.54545454545502</v>
      </c>
      <c r="P543">
        <v>391.88964732650697</v>
      </c>
      <c r="Q543">
        <v>399.13779302458602</v>
      </c>
      <c r="R543">
        <v>377.43609022556399</v>
      </c>
      <c r="S543">
        <v>344.5827216262</v>
      </c>
      <c r="T543">
        <v>381</v>
      </c>
      <c r="U543">
        <v>386.589013224822</v>
      </c>
      <c r="V543">
        <v>333</v>
      </c>
      <c r="W543">
        <v>345</v>
      </c>
      <c r="X543">
        <v>324</v>
      </c>
      <c r="Y543">
        <v>296</v>
      </c>
      <c r="Z543">
        <v>340</v>
      </c>
      <c r="AA543">
        <v>292</v>
      </c>
      <c r="AB543">
        <v>323</v>
      </c>
    </row>
    <row r="544" spans="1:44" x14ac:dyDescent="0.25">
      <c r="A544" t="str">
        <f t="shared" si="8"/>
        <v>Eisenstadt (Stadt+Umgebung), RustUnselbstständig BeschäftigteFrauen</v>
      </c>
      <c r="B544">
        <v>543</v>
      </c>
      <c r="C544">
        <v>130</v>
      </c>
      <c r="D544" t="s">
        <v>151</v>
      </c>
      <c r="E544" t="s">
        <v>38</v>
      </c>
      <c r="F544" t="s">
        <v>47</v>
      </c>
      <c r="G544">
        <v>11890</v>
      </c>
      <c r="H544">
        <v>12544</v>
      </c>
      <c r="I544">
        <v>11916</v>
      </c>
      <c r="J544">
        <v>12704</v>
      </c>
      <c r="K544">
        <v>12094</v>
      </c>
      <c r="L544">
        <v>12854</v>
      </c>
      <c r="M544">
        <v>12137</v>
      </c>
      <c r="N544">
        <v>12864</v>
      </c>
      <c r="O544">
        <v>10558</v>
      </c>
      <c r="P544">
        <v>11217</v>
      </c>
      <c r="Q544">
        <v>10752</v>
      </c>
      <c r="R544">
        <v>11355</v>
      </c>
      <c r="S544">
        <v>10847</v>
      </c>
      <c r="T544">
        <v>11419</v>
      </c>
      <c r="W544">
        <v>11370</v>
      </c>
    </row>
    <row r="545" spans="1:44" x14ac:dyDescent="0.25">
      <c r="A545" t="str">
        <f t="shared" si="8"/>
        <v>Eisenstadt (Stadt+Umgebung), RustUnselbstständig BeschäftigteInsgesamt</v>
      </c>
      <c r="B545">
        <v>544</v>
      </c>
      <c r="C545">
        <v>130</v>
      </c>
      <c r="D545" t="s">
        <v>151</v>
      </c>
      <c r="E545" t="s">
        <v>38</v>
      </c>
      <c r="F545" t="s">
        <v>48</v>
      </c>
      <c r="G545">
        <v>22725</v>
      </c>
      <c r="H545">
        <v>24517</v>
      </c>
      <c r="I545">
        <v>22778</v>
      </c>
      <c r="J545">
        <v>24718</v>
      </c>
      <c r="K545">
        <v>23035</v>
      </c>
      <c r="L545">
        <v>25100</v>
      </c>
      <c r="M545">
        <v>23218</v>
      </c>
      <c r="N545">
        <v>25099</v>
      </c>
      <c r="O545">
        <v>22729</v>
      </c>
      <c r="P545">
        <v>24402</v>
      </c>
      <c r="Q545">
        <v>22873</v>
      </c>
      <c r="R545">
        <v>24392</v>
      </c>
      <c r="S545">
        <v>22894</v>
      </c>
      <c r="T545">
        <v>24482</v>
      </c>
      <c r="U545">
        <v>23310</v>
      </c>
      <c r="W545">
        <v>23651</v>
      </c>
    </row>
    <row r="546" spans="1:44" x14ac:dyDescent="0.25">
      <c r="A546" t="str">
        <f t="shared" si="8"/>
        <v>Eisenstadt (Stadt+Umgebung), RustUnselbstständig BeschäftigteMänner</v>
      </c>
      <c r="B546">
        <v>545</v>
      </c>
      <c r="C546">
        <v>130</v>
      </c>
      <c r="D546" t="s">
        <v>151</v>
      </c>
      <c r="E546" t="s">
        <v>38</v>
      </c>
      <c r="F546" t="s">
        <v>49</v>
      </c>
      <c r="G546">
        <v>10835</v>
      </c>
      <c r="H546">
        <v>11973</v>
      </c>
      <c r="I546">
        <v>10862</v>
      </c>
      <c r="J546">
        <v>12014</v>
      </c>
      <c r="K546">
        <v>10941</v>
      </c>
      <c r="L546">
        <v>12246</v>
      </c>
      <c r="M546">
        <v>11081</v>
      </c>
      <c r="N546">
        <v>12235</v>
      </c>
      <c r="O546">
        <v>12171</v>
      </c>
      <c r="P546">
        <v>13185</v>
      </c>
      <c r="Q546">
        <v>12121</v>
      </c>
      <c r="R546">
        <v>13037</v>
      </c>
      <c r="S546">
        <v>12047</v>
      </c>
      <c r="T546">
        <v>13063</v>
      </c>
      <c r="W546">
        <v>12281</v>
      </c>
    </row>
    <row r="547" spans="1:44" x14ac:dyDescent="0.25">
      <c r="A547" t="str">
        <f t="shared" si="8"/>
        <v>Burgenland: nicht bezirksweise erfassbarUnselbstständig BeschäftigteFrauen</v>
      </c>
      <c r="B547">
        <v>546</v>
      </c>
      <c r="C547">
        <v>190</v>
      </c>
      <c r="D547" t="s">
        <v>152</v>
      </c>
      <c r="E547" t="s">
        <v>38</v>
      </c>
      <c r="F547" t="s">
        <v>47</v>
      </c>
      <c r="G547">
        <v>6896</v>
      </c>
      <c r="H547">
        <v>7067</v>
      </c>
      <c r="I547">
        <v>7168</v>
      </c>
      <c r="J547">
        <v>7412</v>
      </c>
      <c r="K547">
        <v>7545</v>
      </c>
      <c r="L547">
        <v>7604</v>
      </c>
      <c r="M547">
        <v>7530</v>
      </c>
      <c r="N547">
        <v>7850</v>
      </c>
    </row>
    <row r="548" spans="1:44" x14ac:dyDescent="0.25">
      <c r="A548" t="str">
        <f t="shared" si="8"/>
        <v>Burgenland: nicht bezirksweise erfassbarUnselbstständig BeschäftigteInsgesamt</v>
      </c>
      <c r="B548">
        <v>547</v>
      </c>
      <c r="C548">
        <v>190</v>
      </c>
      <c r="D548" t="s">
        <v>152</v>
      </c>
      <c r="E548" t="s">
        <v>38</v>
      </c>
      <c r="F548" t="s">
        <v>48</v>
      </c>
      <c r="G548">
        <v>14712</v>
      </c>
      <c r="H548">
        <v>15068</v>
      </c>
      <c r="I548">
        <v>15280</v>
      </c>
      <c r="J548">
        <v>15650</v>
      </c>
      <c r="K548">
        <v>15749</v>
      </c>
      <c r="L548">
        <v>15992</v>
      </c>
      <c r="M548">
        <v>15849</v>
      </c>
      <c r="N548">
        <v>16417</v>
      </c>
    </row>
    <row r="549" spans="1:44" x14ac:dyDescent="0.25">
      <c r="A549" t="str">
        <f t="shared" si="8"/>
        <v>Burgenland: nicht bezirksweise erfassbarUnselbstständig BeschäftigteMänner</v>
      </c>
      <c r="B549">
        <v>548</v>
      </c>
      <c r="C549">
        <v>190</v>
      </c>
      <c r="D549" t="s">
        <v>152</v>
      </c>
      <c r="E549" t="s">
        <v>38</v>
      </c>
      <c r="F549" t="s">
        <v>49</v>
      </c>
      <c r="G549">
        <v>7816</v>
      </c>
      <c r="H549">
        <v>8001</v>
      </c>
      <c r="I549">
        <v>8112</v>
      </c>
      <c r="J549">
        <v>8238</v>
      </c>
      <c r="K549">
        <v>8204</v>
      </c>
      <c r="L549">
        <v>8388</v>
      </c>
      <c r="M549">
        <v>8319</v>
      </c>
      <c r="N549">
        <v>8567</v>
      </c>
    </row>
    <row r="550" spans="1:44" x14ac:dyDescent="0.25">
      <c r="A550" t="str">
        <f t="shared" si="8"/>
        <v>keine Zuordnung BurgenlandKammermitgliedschaftenAktiv</v>
      </c>
      <c r="B550">
        <v>549</v>
      </c>
      <c r="C550">
        <v>199</v>
      </c>
      <c r="D550" t="s">
        <v>153</v>
      </c>
      <c r="E550" t="s">
        <v>39</v>
      </c>
      <c r="F550" t="s">
        <v>50</v>
      </c>
      <c r="H550">
        <v>2</v>
      </c>
      <c r="I550">
        <v>6</v>
      </c>
      <c r="J550">
        <v>90</v>
      </c>
      <c r="K550">
        <v>13</v>
      </c>
      <c r="L550">
        <v>16</v>
      </c>
      <c r="M550">
        <v>34</v>
      </c>
      <c r="N550">
        <v>43</v>
      </c>
      <c r="O550">
        <v>43</v>
      </c>
      <c r="P550">
        <v>38</v>
      </c>
      <c r="Q550">
        <v>45</v>
      </c>
      <c r="R550">
        <v>38</v>
      </c>
      <c r="S550">
        <v>45</v>
      </c>
      <c r="T550">
        <v>43</v>
      </c>
      <c r="U550">
        <v>37</v>
      </c>
      <c r="V550">
        <v>35</v>
      </c>
      <c r="W550">
        <v>43</v>
      </c>
      <c r="X550">
        <v>39</v>
      </c>
      <c r="Y550">
        <v>41</v>
      </c>
      <c r="Z550">
        <v>44</v>
      </c>
      <c r="AA550">
        <v>51</v>
      </c>
      <c r="AB550">
        <v>14</v>
      </c>
      <c r="AC550">
        <v>23</v>
      </c>
      <c r="AD550">
        <v>22</v>
      </c>
      <c r="AE550">
        <v>27</v>
      </c>
      <c r="AF550">
        <v>51</v>
      </c>
      <c r="AG550">
        <v>54</v>
      </c>
      <c r="AH550">
        <v>49</v>
      </c>
      <c r="AI550">
        <v>55</v>
      </c>
      <c r="AJ550">
        <v>50</v>
      </c>
      <c r="AK550">
        <v>46</v>
      </c>
      <c r="AL550">
        <v>43</v>
      </c>
      <c r="AM550">
        <v>41</v>
      </c>
      <c r="AN550">
        <v>42</v>
      </c>
      <c r="AO550">
        <v>48</v>
      </c>
      <c r="AP550">
        <v>50</v>
      </c>
      <c r="AQ550">
        <v>53</v>
      </c>
      <c r="AR550">
        <v>54</v>
      </c>
    </row>
    <row r="551" spans="1:44" x14ac:dyDescent="0.25">
      <c r="A551" t="str">
        <f t="shared" si="8"/>
        <v>keine Zuordnung BurgenlandKammermitgliedschaftenInsgesamt</v>
      </c>
      <c r="B551">
        <v>550</v>
      </c>
      <c r="C551">
        <v>199</v>
      </c>
      <c r="D551" t="s">
        <v>153</v>
      </c>
      <c r="E551" t="s">
        <v>39</v>
      </c>
      <c r="F551" t="s">
        <v>48</v>
      </c>
      <c r="H551">
        <v>3</v>
      </c>
      <c r="I551">
        <v>6</v>
      </c>
      <c r="J551">
        <v>100</v>
      </c>
      <c r="K551">
        <v>15</v>
      </c>
      <c r="L551">
        <v>20</v>
      </c>
      <c r="M551">
        <v>36</v>
      </c>
      <c r="N551">
        <v>50</v>
      </c>
      <c r="O551">
        <v>48</v>
      </c>
      <c r="P551">
        <v>44</v>
      </c>
      <c r="Q551">
        <v>48</v>
      </c>
      <c r="R551">
        <v>45</v>
      </c>
      <c r="S551">
        <v>50</v>
      </c>
      <c r="T551">
        <v>53</v>
      </c>
      <c r="U551">
        <v>43</v>
      </c>
      <c r="V551">
        <v>44</v>
      </c>
      <c r="W551">
        <v>48</v>
      </c>
      <c r="X551">
        <v>48</v>
      </c>
      <c r="Y551">
        <v>48</v>
      </c>
      <c r="Z551">
        <v>54</v>
      </c>
      <c r="AA551">
        <v>63</v>
      </c>
      <c r="AB551">
        <v>16</v>
      </c>
      <c r="AC551">
        <v>24</v>
      </c>
      <c r="AD551">
        <v>26</v>
      </c>
      <c r="AE551">
        <v>29</v>
      </c>
      <c r="AF551">
        <v>62</v>
      </c>
      <c r="AG551">
        <v>61</v>
      </c>
      <c r="AH551">
        <v>59</v>
      </c>
      <c r="AI551">
        <v>61</v>
      </c>
      <c r="AJ551">
        <v>60</v>
      </c>
      <c r="AK551">
        <v>61</v>
      </c>
      <c r="AL551">
        <v>60</v>
      </c>
      <c r="AM551">
        <v>58</v>
      </c>
      <c r="AN551">
        <v>59</v>
      </c>
      <c r="AO551">
        <v>63</v>
      </c>
      <c r="AP551">
        <v>64</v>
      </c>
      <c r="AQ551">
        <v>61</v>
      </c>
      <c r="AR551">
        <v>60</v>
      </c>
    </row>
    <row r="552" spans="1:44" x14ac:dyDescent="0.25">
      <c r="A552" t="str">
        <f t="shared" si="8"/>
        <v>keine Zuordnung BurgenlandKammermitgliedschaftenRuhend</v>
      </c>
      <c r="B552">
        <v>551</v>
      </c>
      <c r="C552">
        <v>199</v>
      </c>
      <c r="D552" t="s">
        <v>153</v>
      </c>
      <c r="E552" t="s">
        <v>39</v>
      </c>
      <c r="F552" t="s">
        <v>51</v>
      </c>
      <c r="H552">
        <v>1</v>
      </c>
      <c r="I552">
        <v>0</v>
      </c>
      <c r="J552">
        <v>10</v>
      </c>
      <c r="K552">
        <v>2</v>
      </c>
      <c r="L552">
        <v>4</v>
      </c>
      <c r="M552">
        <v>2</v>
      </c>
      <c r="N552">
        <v>7</v>
      </c>
      <c r="O552">
        <v>5</v>
      </c>
      <c r="P552">
        <v>6</v>
      </c>
      <c r="Q552">
        <v>3</v>
      </c>
      <c r="R552">
        <v>7</v>
      </c>
      <c r="S552">
        <v>5</v>
      </c>
      <c r="T552">
        <v>10</v>
      </c>
      <c r="U552">
        <v>6</v>
      </c>
      <c r="V552">
        <v>9</v>
      </c>
      <c r="W552">
        <v>5</v>
      </c>
      <c r="X552">
        <v>9</v>
      </c>
      <c r="Y552">
        <v>7</v>
      </c>
      <c r="Z552">
        <v>10</v>
      </c>
      <c r="AA552">
        <v>12</v>
      </c>
      <c r="AB552">
        <v>2</v>
      </c>
      <c r="AC552">
        <v>1</v>
      </c>
      <c r="AD552">
        <v>4</v>
      </c>
      <c r="AE552">
        <v>2</v>
      </c>
      <c r="AF552">
        <v>11</v>
      </c>
      <c r="AG552">
        <v>7</v>
      </c>
      <c r="AH552">
        <v>10</v>
      </c>
      <c r="AI552">
        <v>6</v>
      </c>
      <c r="AJ552">
        <v>10</v>
      </c>
      <c r="AK552">
        <v>15</v>
      </c>
      <c r="AL552">
        <v>17</v>
      </c>
      <c r="AM552">
        <v>17</v>
      </c>
      <c r="AN552">
        <v>17</v>
      </c>
      <c r="AO552">
        <v>15</v>
      </c>
      <c r="AP552">
        <v>14</v>
      </c>
      <c r="AQ552">
        <v>8</v>
      </c>
      <c r="AR552">
        <v>6</v>
      </c>
    </row>
    <row r="553" spans="1:44" x14ac:dyDescent="0.25">
      <c r="A553" t="str">
        <f t="shared" si="8"/>
        <v>keine Zuordnung BurgenlandLehrlinge1. Lehrjahr, männlich</v>
      </c>
      <c r="B553">
        <v>552</v>
      </c>
      <c r="C553">
        <v>199</v>
      </c>
      <c r="D553" t="s">
        <v>153</v>
      </c>
      <c r="E553" t="s">
        <v>46</v>
      </c>
      <c r="F553" t="s">
        <v>65</v>
      </c>
      <c r="G553">
        <v>0</v>
      </c>
    </row>
    <row r="554" spans="1:44" x14ac:dyDescent="0.25">
      <c r="A554" t="str">
        <f t="shared" si="8"/>
        <v>keine Zuordnung BurgenlandLehrlinge1. Lehrjahr, weiblich</v>
      </c>
      <c r="B554">
        <v>553</v>
      </c>
      <c r="C554">
        <v>199</v>
      </c>
      <c r="D554" t="s">
        <v>153</v>
      </c>
      <c r="E554" t="s">
        <v>46</v>
      </c>
      <c r="F554" t="s">
        <v>66</v>
      </c>
      <c r="G554">
        <v>1</v>
      </c>
    </row>
    <row r="555" spans="1:44" x14ac:dyDescent="0.25">
      <c r="A555" t="str">
        <f t="shared" si="8"/>
        <v>keine Zuordnung BurgenlandLehrlinge2. Lehrjahr, männlich</v>
      </c>
      <c r="B555">
        <v>554</v>
      </c>
      <c r="C555">
        <v>199</v>
      </c>
      <c r="D555" t="s">
        <v>153</v>
      </c>
      <c r="E555" t="s">
        <v>46</v>
      </c>
      <c r="F555" t="s">
        <v>67</v>
      </c>
      <c r="G555">
        <v>0</v>
      </c>
    </row>
    <row r="556" spans="1:44" x14ac:dyDescent="0.25">
      <c r="A556" t="str">
        <f t="shared" si="8"/>
        <v>keine Zuordnung BurgenlandLehrlinge2. Lehrjahr, weiblich</v>
      </c>
      <c r="B556">
        <v>555</v>
      </c>
      <c r="C556">
        <v>199</v>
      </c>
      <c r="D556" t="s">
        <v>153</v>
      </c>
      <c r="E556" t="s">
        <v>46</v>
      </c>
      <c r="F556" t="s">
        <v>68</v>
      </c>
    </row>
    <row r="557" spans="1:44" x14ac:dyDescent="0.25">
      <c r="A557" t="str">
        <f t="shared" si="8"/>
        <v>keine Zuordnung BurgenlandLehrlinge3. Lehrjahr, männlich</v>
      </c>
      <c r="B557">
        <v>556</v>
      </c>
      <c r="C557">
        <v>199</v>
      </c>
      <c r="D557" t="s">
        <v>153</v>
      </c>
      <c r="E557" t="s">
        <v>46</v>
      </c>
      <c r="F557" t="s">
        <v>69</v>
      </c>
      <c r="G557">
        <v>0</v>
      </c>
    </row>
    <row r="558" spans="1:44" x14ac:dyDescent="0.25">
      <c r="A558" t="str">
        <f t="shared" si="8"/>
        <v>keine Zuordnung BurgenlandLehrlinge3. Lehrjahr, weiblich</v>
      </c>
      <c r="B558">
        <v>557</v>
      </c>
      <c r="C558">
        <v>199</v>
      </c>
      <c r="D558" t="s">
        <v>153</v>
      </c>
      <c r="E558" t="s">
        <v>46</v>
      </c>
      <c r="F558" t="s">
        <v>70</v>
      </c>
    </row>
    <row r="559" spans="1:44" x14ac:dyDescent="0.25">
      <c r="A559" t="str">
        <f t="shared" si="8"/>
        <v>keine Zuordnung BurgenlandLehrlinge4. Lehrjahr, männlich</v>
      </c>
      <c r="B559">
        <v>558</v>
      </c>
      <c r="C559">
        <v>199</v>
      </c>
      <c r="D559" t="s">
        <v>153</v>
      </c>
      <c r="E559" t="s">
        <v>46</v>
      </c>
      <c r="F559" t="s">
        <v>71</v>
      </c>
      <c r="G559">
        <v>0</v>
      </c>
    </row>
    <row r="560" spans="1:44" x14ac:dyDescent="0.25">
      <c r="A560" t="str">
        <f t="shared" si="8"/>
        <v>keine Zuordnung BurgenlandLehrlinge4. Lehrjahr, weiblich</v>
      </c>
      <c r="B560">
        <v>559</v>
      </c>
      <c r="C560">
        <v>199</v>
      </c>
      <c r="D560" t="s">
        <v>153</v>
      </c>
      <c r="E560" t="s">
        <v>46</v>
      </c>
      <c r="F560" t="s">
        <v>72</v>
      </c>
    </row>
    <row r="561" spans="1:47" x14ac:dyDescent="0.25">
      <c r="A561" t="str">
        <f t="shared" si="8"/>
        <v>keine Zuordnung BurgenlandLehrlingeFrauen</v>
      </c>
      <c r="B561">
        <v>560</v>
      </c>
      <c r="C561">
        <v>199</v>
      </c>
      <c r="D561" t="s">
        <v>153</v>
      </c>
      <c r="E561" t="s">
        <v>46</v>
      </c>
      <c r="F561" t="s">
        <v>47</v>
      </c>
      <c r="G561">
        <v>1</v>
      </c>
    </row>
    <row r="562" spans="1:47" x14ac:dyDescent="0.25">
      <c r="A562" t="str">
        <f t="shared" si="8"/>
        <v>keine Zuordnung BurgenlandLehrlingeInsgesamt</v>
      </c>
      <c r="B562">
        <v>561</v>
      </c>
      <c r="C562">
        <v>199</v>
      </c>
      <c r="D562" t="s">
        <v>153</v>
      </c>
      <c r="E562" t="s">
        <v>46</v>
      </c>
      <c r="F562" t="s">
        <v>48</v>
      </c>
      <c r="G562">
        <v>1</v>
      </c>
    </row>
    <row r="563" spans="1:47" x14ac:dyDescent="0.25">
      <c r="A563" t="str">
        <f t="shared" si="8"/>
        <v>keine Zuordnung BurgenlandLehrlingeMänner</v>
      </c>
      <c r="B563">
        <v>562</v>
      </c>
      <c r="C563">
        <v>199</v>
      </c>
      <c r="D563" t="s">
        <v>153</v>
      </c>
      <c r="E563" t="s">
        <v>46</v>
      </c>
      <c r="F563" t="s">
        <v>49</v>
      </c>
      <c r="G563">
        <v>0</v>
      </c>
    </row>
    <row r="564" spans="1:47" x14ac:dyDescent="0.25">
      <c r="A564" t="str">
        <f t="shared" si="8"/>
        <v>keine Zuordnung BurgenlandUnselbstständig BeschäftigteInsgesamt</v>
      </c>
      <c r="B564">
        <v>563</v>
      </c>
      <c r="C564">
        <v>199</v>
      </c>
      <c r="D564" t="s">
        <v>153</v>
      </c>
      <c r="E564" t="s">
        <v>38</v>
      </c>
      <c r="F564" t="s">
        <v>48</v>
      </c>
      <c r="M564">
        <v>0</v>
      </c>
    </row>
    <row r="565" spans="1:47" x14ac:dyDescent="0.25">
      <c r="A565" t="str">
        <f t="shared" si="8"/>
        <v>KärntenArbeitnehmereinkommenBrutto_Schnitt</v>
      </c>
      <c r="B565">
        <v>564</v>
      </c>
      <c r="C565">
        <v>200</v>
      </c>
      <c r="D565" t="s">
        <v>154</v>
      </c>
      <c r="E565" t="s">
        <v>43</v>
      </c>
      <c r="F565" t="s">
        <v>54</v>
      </c>
      <c r="G565">
        <v>23271.264867374801</v>
      </c>
      <c r="H565">
        <v>23768.911580750999</v>
      </c>
      <c r="I565">
        <v>24576.994152531199</v>
      </c>
      <c r="J565">
        <v>25395.4128013646</v>
      </c>
      <c r="K565">
        <v>26183.0599513827</v>
      </c>
      <c r="L565">
        <v>26477.421762118702</v>
      </c>
      <c r="M565">
        <v>26874.2829292075</v>
      </c>
      <c r="N565">
        <v>27385.359038968101</v>
      </c>
      <c r="O565">
        <v>28169.731533199301</v>
      </c>
      <c r="P565">
        <v>28645.349994216998</v>
      </c>
      <c r="Q565">
        <v>29187.995480751099</v>
      </c>
      <c r="R565">
        <v>29949.506140687299</v>
      </c>
      <c r="S565">
        <v>30713.278088399002</v>
      </c>
      <c r="T565">
        <v>31278.962226447999</v>
      </c>
      <c r="U565">
        <v>32381.079125171698</v>
      </c>
      <c r="V565">
        <v>33504.862395087199</v>
      </c>
      <c r="W565">
        <v>34318.979055074502</v>
      </c>
      <c r="X565">
        <v>35423.632335237402</v>
      </c>
      <c r="Y565">
        <v>37111.723424047203</v>
      </c>
    </row>
    <row r="566" spans="1:47" x14ac:dyDescent="0.25">
      <c r="A566" t="str">
        <f t="shared" si="8"/>
        <v>KärntenArbeitnehmereinkommenBruttobezüge 1000 EUR</v>
      </c>
      <c r="B566">
        <v>565</v>
      </c>
      <c r="C566">
        <v>200</v>
      </c>
      <c r="D566" t="s">
        <v>154</v>
      </c>
      <c r="E566" t="s">
        <v>43</v>
      </c>
      <c r="F566" t="s">
        <v>55</v>
      </c>
      <c r="G566">
        <v>5437703.3765000002</v>
      </c>
      <c r="H566">
        <v>5701377.5141399996</v>
      </c>
      <c r="I566">
        <v>5989757.5528899999</v>
      </c>
      <c r="J566">
        <v>6320105.5930500003</v>
      </c>
      <c r="K566">
        <v>6629603.1458099997</v>
      </c>
      <c r="L566">
        <v>6712370.6231800001</v>
      </c>
      <c r="M566">
        <v>6895806.6282200003</v>
      </c>
      <c r="N566">
        <v>7080347.6527300002</v>
      </c>
      <c r="O566">
        <v>7329792.3146700002</v>
      </c>
      <c r="P566">
        <v>7430059.52685</v>
      </c>
      <c r="Q566">
        <v>7580968.8782200003</v>
      </c>
      <c r="R566">
        <v>7792681.8007699996</v>
      </c>
      <c r="S566">
        <v>8030017.2694899999</v>
      </c>
      <c r="T566">
        <v>8249044.31317</v>
      </c>
      <c r="U566">
        <v>8629492.8246999998</v>
      </c>
      <c r="V566">
        <v>8953236.3389400002</v>
      </c>
      <c r="W566">
        <v>8993734.6081099994</v>
      </c>
      <c r="X566">
        <v>9407772.8519599997</v>
      </c>
      <c r="Y566">
        <v>10061322.22577</v>
      </c>
    </row>
    <row r="567" spans="1:47" x14ac:dyDescent="0.25">
      <c r="A567" t="str">
        <f t="shared" si="8"/>
        <v>KärntenArbeitnehmereinkommenBruttobezüge Fälle</v>
      </c>
      <c r="B567">
        <v>566</v>
      </c>
      <c r="C567">
        <v>200</v>
      </c>
      <c r="D567" t="s">
        <v>154</v>
      </c>
      <c r="E567" t="s">
        <v>43</v>
      </c>
      <c r="F567" t="s">
        <v>56</v>
      </c>
      <c r="G567">
        <v>233666</v>
      </c>
      <c r="H567">
        <v>239867</v>
      </c>
      <c r="I567">
        <v>243714</v>
      </c>
      <c r="J567">
        <v>248868</v>
      </c>
      <c r="K567">
        <v>253202</v>
      </c>
      <c r="L567">
        <v>253513</v>
      </c>
      <c r="M567">
        <v>256595</v>
      </c>
      <c r="N567">
        <v>258545</v>
      </c>
      <c r="O567">
        <v>260201</v>
      </c>
      <c r="P567">
        <v>259381</v>
      </c>
      <c r="Q567">
        <v>259729</v>
      </c>
      <c r="R567">
        <v>260194</v>
      </c>
      <c r="S567">
        <v>261451</v>
      </c>
      <c r="T567">
        <v>263725</v>
      </c>
      <c r="U567">
        <v>266498</v>
      </c>
      <c r="V567">
        <v>267222</v>
      </c>
      <c r="W567">
        <v>262063</v>
      </c>
      <c r="X567">
        <v>265579</v>
      </c>
      <c r="Y567">
        <v>271109</v>
      </c>
    </row>
    <row r="568" spans="1:47" x14ac:dyDescent="0.25">
      <c r="A568" t="str">
        <f t="shared" si="8"/>
        <v>KärntenArbeitnehmereinkommenLohnsteuer 1000 EUR</v>
      </c>
      <c r="B568">
        <v>567</v>
      </c>
      <c r="C568">
        <v>200</v>
      </c>
      <c r="D568" t="s">
        <v>154</v>
      </c>
      <c r="E568" t="s">
        <v>43</v>
      </c>
      <c r="F568" t="s">
        <v>57</v>
      </c>
      <c r="G568">
        <v>766497.77472999995</v>
      </c>
      <c r="H568">
        <v>770795.3922</v>
      </c>
      <c r="I568">
        <v>837829.96401</v>
      </c>
      <c r="J568">
        <v>909961.88488999999</v>
      </c>
      <c r="K568">
        <v>980569.65292000002</v>
      </c>
      <c r="L568">
        <v>908585.62205999997</v>
      </c>
      <c r="M568">
        <v>947655.11974999995</v>
      </c>
      <c r="N568">
        <v>996074.65234000003</v>
      </c>
      <c r="O568">
        <v>1061459.67365</v>
      </c>
      <c r="P568">
        <v>1094487.1123899999</v>
      </c>
      <c r="Q568">
        <v>1141203.32898</v>
      </c>
      <c r="R568">
        <v>1202024.8253200001</v>
      </c>
      <c r="S568">
        <v>1063647.3384700001</v>
      </c>
      <c r="T568">
        <v>1102166.7451299999</v>
      </c>
      <c r="U568">
        <v>1182874.07195</v>
      </c>
      <c r="V568">
        <v>1222819.5807399999</v>
      </c>
      <c r="W568">
        <v>1179821.0833699999</v>
      </c>
      <c r="X568">
        <v>1272198.7064499999</v>
      </c>
      <c r="Y568">
        <v>1340806.6393599999</v>
      </c>
    </row>
    <row r="569" spans="1:47" x14ac:dyDescent="0.25">
      <c r="A569" t="str">
        <f t="shared" si="8"/>
        <v>KärntenArbeitnehmereinkommenLohnsteuer Fälle</v>
      </c>
      <c r="B569">
        <v>568</v>
      </c>
      <c r="C569">
        <v>200</v>
      </c>
      <c r="D569" t="s">
        <v>154</v>
      </c>
      <c r="E569" t="s">
        <v>43</v>
      </c>
      <c r="F569" t="s">
        <v>58</v>
      </c>
      <c r="G569">
        <v>188654</v>
      </c>
      <c r="H569">
        <v>188896</v>
      </c>
      <c r="I569">
        <v>193762</v>
      </c>
      <c r="J569">
        <v>200211</v>
      </c>
      <c r="K569">
        <v>206655</v>
      </c>
      <c r="L569">
        <v>202092</v>
      </c>
      <c r="M569">
        <v>205724</v>
      </c>
      <c r="N569">
        <v>209658</v>
      </c>
      <c r="O569">
        <v>212948</v>
      </c>
      <c r="P569">
        <v>213918</v>
      </c>
      <c r="Q569">
        <v>214941</v>
      </c>
      <c r="R569">
        <v>216702</v>
      </c>
      <c r="S569">
        <v>217608</v>
      </c>
      <c r="T569">
        <v>221085</v>
      </c>
      <c r="U569">
        <v>226074</v>
      </c>
      <c r="V569">
        <v>229609</v>
      </c>
      <c r="W569">
        <v>226688</v>
      </c>
      <c r="X569">
        <v>231044</v>
      </c>
      <c r="Y569">
        <v>238526</v>
      </c>
    </row>
    <row r="570" spans="1:47" x14ac:dyDescent="0.25">
      <c r="A570" t="str">
        <f t="shared" si="8"/>
        <v>KärntenArbeitnehmereinkommenNetto_Schnitt</v>
      </c>
      <c r="B570">
        <v>569</v>
      </c>
      <c r="C570">
        <v>200</v>
      </c>
      <c r="D570" t="s">
        <v>154</v>
      </c>
      <c r="E570" t="s">
        <v>43</v>
      </c>
      <c r="F570" t="s">
        <v>59</v>
      </c>
      <c r="G570">
        <v>16272.196533684801</v>
      </c>
      <c r="H570">
        <v>16748.274979009198</v>
      </c>
      <c r="I570">
        <v>17222.271603190598</v>
      </c>
      <c r="J570">
        <v>17711.940777962602</v>
      </c>
      <c r="K570">
        <v>18195.597412540199</v>
      </c>
      <c r="L570">
        <v>18801.113971117898</v>
      </c>
      <c r="M570">
        <v>18999.456640659399</v>
      </c>
      <c r="N570">
        <v>19260.276230288699</v>
      </c>
      <c r="O570">
        <v>19698.148089323298</v>
      </c>
      <c r="P570">
        <v>19933.615065868398</v>
      </c>
      <c r="Q570">
        <v>20205.975583127001</v>
      </c>
      <c r="R570">
        <v>20608.029406366</v>
      </c>
      <c r="S570">
        <v>21796.805296518301</v>
      </c>
      <c r="T570">
        <v>22134.997592719701</v>
      </c>
      <c r="U570">
        <v>22825.094823713502</v>
      </c>
      <c r="V570">
        <v>23667.354801139099</v>
      </c>
      <c r="W570">
        <v>24470.526408955098</v>
      </c>
      <c r="X570">
        <v>25094.631445445601</v>
      </c>
      <c r="Y570">
        <v>26393.487598677999</v>
      </c>
    </row>
    <row r="571" spans="1:47" x14ac:dyDescent="0.25">
      <c r="A571" t="str">
        <f t="shared" si="8"/>
        <v>KärntenArbeitnehmereinkommenNettobezüge 1000 EUR</v>
      </c>
      <c r="B571">
        <v>570</v>
      </c>
      <c r="C571">
        <v>200</v>
      </c>
      <c r="D571" t="s">
        <v>154</v>
      </c>
      <c r="E571" t="s">
        <v>43</v>
      </c>
      <c r="F571" t="s">
        <v>60</v>
      </c>
      <c r="G571">
        <v>3802259.0752400002</v>
      </c>
      <c r="H571">
        <v>4017358.4743900001</v>
      </c>
      <c r="I571">
        <v>4197308.7015000004</v>
      </c>
      <c r="J571">
        <v>4407935.2775299996</v>
      </c>
      <c r="K571">
        <v>4607161.6560500003</v>
      </c>
      <c r="L571">
        <v>4766326.8061600002</v>
      </c>
      <c r="M571">
        <v>4875165.5767099997</v>
      </c>
      <c r="N571">
        <v>4979648.1179600004</v>
      </c>
      <c r="O571">
        <v>5125477.8309899997</v>
      </c>
      <c r="P571">
        <v>5170401.0093999999</v>
      </c>
      <c r="Q571">
        <v>5248077.8322299998</v>
      </c>
      <c r="R571">
        <v>5362085.6033600001</v>
      </c>
      <c r="S571">
        <v>5698796.54158</v>
      </c>
      <c r="T571">
        <v>5837552.2401400004</v>
      </c>
      <c r="U571">
        <v>6082842.1203300003</v>
      </c>
      <c r="V571">
        <v>6324437.8846699996</v>
      </c>
      <c r="W571">
        <v>6412819.56231</v>
      </c>
      <c r="X571">
        <v>6664607.1246499997</v>
      </c>
      <c r="Y571">
        <v>7155512.0293899998</v>
      </c>
    </row>
    <row r="572" spans="1:47" x14ac:dyDescent="0.25">
      <c r="A572" t="str">
        <f t="shared" si="8"/>
        <v>KärntenArbeitnehmereinkommenSV-Beiträge 1000 EUR</v>
      </c>
      <c r="B572">
        <v>571</v>
      </c>
      <c r="C572">
        <v>200</v>
      </c>
      <c r="D572" t="s">
        <v>154</v>
      </c>
      <c r="E572" t="s">
        <v>43</v>
      </c>
      <c r="F572" t="s">
        <v>61</v>
      </c>
      <c r="G572">
        <v>868946.52653000003</v>
      </c>
      <c r="H572">
        <v>913223.64754999999</v>
      </c>
      <c r="I572">
        <v>954618.88737999997</v>
      </c>
      <c r="J572">
        <v>1002208.43063</v>
      </c>
      <c r="K572">
        <v>1041871.83684</v>
      </c>
      <c r="L572">
        <v>1037458.19496</v>
      </c>
      <c r="M572">
        <v>1072985.9317600001</v>
      </c>
      <c r="N572">
        <v>1104624.88243</v>
      </c>
      <c r="O572">
        <v>1142854.8100300001</v>
      </c>
      <c r="P572">
        <v>1165171.40506</v>
      </c>
      <c r="Q572">
        <v>1191687.71701</v>
      </c>
      <c r="R572">
        <v>1228571.37209</v>
      </c>
      <c r="S572">
        <v>1267573.3894400001</v>
      </c>
      <c r="T572">
        <v>1309325.3278999999</v>
      </c>
      <c r="U572">
        <v>1363776.6324199999</v>
      </c>
      <c r="V572">
        <v>1405978.87353</v>
      </c>
      <c r="W572">
        <v>1401093.9624300001</v>
      </c>
      <c r="X572">
        <v>1470967.02086</v>
      </c>
      <c r="Y572">
        <v>1565003.5570199999</v>
      </c>
    </row>
    <row r="573" spans="1:47" x14ac:dyDescent="0.25">
      <c r="A573" t="str">
        <f t="shared" si="8"/>
        <v>KärntenArbeitnehmereinkommenSV-Beiträge Fälle</v>
      </c>
      <c r="B573">
        <v>572</v>
      </c>
      <c r="C573">
        <v>200</v>
      </c>
      <c r="D573" t="s">
        <v>154</v>
      </c>
      <c r="E573" t="s">
        <v>43</v>
      </c>
      <c r="F573" t="s">
        <v>62</v>
      </c>
      <c r="G573">
        <v>222746</v>
      </c>
      <c r="H573">
        <v>228279</v>
      </c>
      <c r="I573">
        <v>232080</v>
      </c>
      <c r="J573">
        <v>237018</v>
      </c>
      <c r="K573">
        <v>240541</v>
      </c>
      <c r="L573">
        <v>239196</v>
      </c>
      <c r="M573">
        <v>241899</v>
      </c>
      <c r="N573">
        <v>243690</v>
      </c>
      <c r="O573">
        <v>245281</v>
      </c>
      <c r="P573">
        <v>244352</v>
      </c>
      <c r="Q573">
        <v>243780</v>
      </c>
      <c r="R573">
        <v>243667</v>
      </c>
      <c r="S573">
        <v>245784</v>
      </c>
      <c r="T573">
        <v>247188</v>
      </c>
      <c r="U573">
        <v>250761</v>
      </c>
      <c r="V573">
        <v>251403</v>
      </c>
      <c r="W573">
        <v>247282</v>
      </c>
      <c r="X573">
        <v>251209</v>
      </c>
      <c r="Y573">
        <v>257313</v>
      </c>
    </row>
    <row r="574" spans="1:47" x14ac:dyDescent="0.25">
      <c r="A574" t="str">
        <f t="shared" si="8"/>
        <v>KärntenArbeitsloseFrauen</v>
      </c>
      <c r="B574">
        <v>573</v>
      </c>
      <c r="C574">
        <v>200</v>
      </c>
      <c r="D574" t="s">
        <v>154</v>
      </c>
      <c r="E574" t="s">
        <v>36</v>
      </c>
      <c r="F574" t="s">
        <v>47</v>
      </c>
      <c r="G574">
        <v>8005</v>
      </c>
      <c r="H574">
        <v>5554</v>
      </c>
      <c r="I574">
        <v>8217</v>
      </c>
      <c r="J574">
        <v>6155</v>
      </c>
      <c r="K574">
        <v>8615</v>
      </c>
      <c r="L574">
        <v>5965</v>
      </c>
      <c r="M574">
        <v>8286</v>
      </c>
      <c r="N574">
        <v>5919</v>
      </c>
      <c r="O574">
        <v>7645</v>
      </c>
      <c r="P574">
        <v>5902</v>
      </c>
      <c r="Q574">
        <v>8628</v>
      </c>
      <c r="R574">
        <v>7315</v>
      </c>
      <c r="S574">
        <v>9104</v>
      </c>
      <c r="T574">
        <v>7155</v>
      </c>
      <c r="U574">
        <v>9314</v>
      </c>
      <c r="V574">
        <v>7718</v>
      </c>
      <c r="W574">
        <v>10022</v>
      </c>
      <c r="X574">
        <v>7990</v>
      </c>
      <c r="Y574">
        <v>10282</v>
      </c>
      <c r="Z574">
        <v>8859</v>
      </c>
      <c r="AA574">
        <v>11313</v>
      </c>
      <c r="AB574">
        <v>9372</v>
      </c>
      <c r="AC574">
        <v>11694</v>
      </c>
      <c r="AD574">
        <v>10157</v>
      </c>
      <c r="AE574">
        <v>12241</v>
      </c>
      <c r="AF574">
        <v>10049</v>
      </c>
      <c r="AG574">
        <v>12162</v>
      </c>
      <c r="AH574">
        <v>9732</v>
      </c>
      <c r="AI574">
        <v>10901</v>
      </c>
      <c r="AJ574">
        <v>8824</v>
      </c>
      <c r="AK574">
        <v>10548</v>
      </c>
      <c r="AL574">
        <v>8688</v>
      </c>
      <c r="AM574">
        <v>10400</v>
      </c>
      <c r="AN574">
        <v>10921</v>
      </c>
      <c r="AO574">
        <v>13998</v>
      </c>
      <c r="AP574">
        <v>8012</v>
      </c>
      <c r="AQ574">
        <v>9124</v>
      </c>
      <c r="AR574">
        <v>6995</v>
      </c>
      <c r="AS574">
        <v>8308</v>
      </c>
      <c r="AT574">
        <v>6989</v>
      </c>
      <c r="AU574">
        <v>8387</v>
      </c>
    </row>
    <row r="575" spans="1:47" x14ac:dyDescent="0.25">
      <c r="A575" t="str">
        <f t="shared" si="8"/>
        <v>KärntenArbeitsloseInsgesamt</v>
      </c>
      <c r="B575">
        <v>574</v>
      </c>
      <c r="C575">
        <v>200</v>
      </c>
      <c r="D575" t="s">
        <v>154</v>
      </c>
      <c r="E575" t="s">
        <v>36</v>
      </c>
      <c r="F575" t="s">
        <v>48</v>
      </c>
      <c r="G575">
        <v>25663</v>
      </c>
      <c r="H575">
        <v>11095</v>
      </c>
      <c r="I575">
        <v>25738</v>
      </c>
      <c r="J575">
        <v>12056</v>
      </c>
      <c r="K575">
        <v>27047</v>
      </c>
      <c r="L575">
        <v>11440</v>
      </c>
      <c r="M575">
        <v>24879</v>
      </c>
      <c r="N575">
        <v>11025</v>
      </c>
      <c r="O575">
        <v>22411</v>
      </c>
      <c r="P575">
        <v>11558</v>
      </c>
      <c r="Q575">
        <v>27141</v>
      </c>
      <c r="R575">
        <v>16964</v>
      </c>
      <c r="S575">
        <v>29047</v>
      </c>
      <c r="T575">
        <v>14815</v>
      </c>
      <c r="U575">
        <v>28077</v>
      </c>
      <c r="V575">
        <v>15064</v>
      </c>
      <c r="W575">
        <v>28395</v>
      </c>
      <c r="X575">
        <v>15688</v>
      </c>
      <c r="Y575">
        <v>30220</v>
      </c>
      <c r="Z575">
        <v>18189</v>
      </c>
      <c r="AA575">
        <v>32204</v>
      </c>
      <c r="AB575">
        <v>19571</v>
      </c>
      <c r="AC575">
        <v>32949</v>
      </c>
      <c r="AD575">
        <v>20990</v>
      </c>
      <c r="AE575">
        <v>33475</v>
      </c>
      <c r="AF575">
        <v>20401</v>
      </c>
      <c r="AG575">
        <v>32819</v>
      </c>
      <c r="AH575">
        <v>19255</v>
      </c>
      <c r="AI575">
        <v>29442</v>
      </c>
      <c r="AJ575">
        <v>17314</v>
      </c>
      <c r="AK575">
        <v>27942</v>
      </c>
      <c r="AL575">
        <v>16732</v>
      </c>
      <c r="AM575">
        <v>27551</v>
      </c>
      <c r="AN575">
        <v>21209</v>
      </c>
      <c r="AO575">
        <v>34049</v>
      </c>
      <c r="AP575">
        <v>15552</v>
      </c>
      <c r="AQ575">
        <v>25075</v>
      </c>
      <c r="AR575">
        <v>13748</v>
      </c>
      <c r="AS575">
        <v>24056</v>
      </c>
      <c r="AT575">
        <v>13987</v>
      </c>
      <c r="AU575">
        <v>24677</v>
      </c>
    </row>
    <row r="576" spans="1:47" x14ac:dyDescent="0.25">
      <c r="A576" t="str">
        <f t="shared" si="8"/>
        <v>KärntenArbeitsloseMänner</v>
      </c>
      <c r="B576">
        <v>575</v>
      </c>
      <c r="C576">
        <v>200</v>
      </c>
      <c r="D576" t="s">
        <v>154</v>
      </c>
      <c r="E576" t="s">
        <v>36</v>
      </c>
      <c r="F576" t="s">
        <v>49</v>
      </c>
      <c r="G576">
        <v>17658</v>
      </c>
      <c r="H576">
        <v>5541</v>
      </c>
      <c r="I576">
        <v>17521</v>
      </c>
      <c r="J576">
        <v>5901</v>
      </c>
      <c r="K576">
        <v>18432</v>
      </c>
      <c r="L576">
        <v>5475</v>
      </c>
      <c r="M576">
        <v>16593</v>
      </c>
      <c r="N576">
        <v>5106</v>
      </c>
      <c r="O576">
        <v>14766</v>
      </c>
      <c r="P576">
        <v>5656</v>
      </c>
      <c r="Q576">
        <v>18513</v>
      </c>
      <c r="R576">
        <v>9649</v>
      </c>
      <c r="S576">
        <v>19943</v>
      </c>
      <c r="T576">
        <v>7660</v>
      </c>
      <c r="U576">
        <v>18763</v>
      </c>
      <c r="V576">
        <v>7346</v>
      </c>
      <c r="W576">
        <v>18373</v>
      </c>
      <c r="X576">
        <v>7698</v>
      </c>
      <c r="Y576">
        <v>19938</v>
      </c>
      <c r="Z576">
        <v>9330</v>
      </c>
      <c r="AA576">
        <v>20891</v>
      </c>
      <c r="AB576">
        <v>10199</v>
      </c>
      <c r="AC576">
        <v>21255</v>
      </c>
      <c r="AD576">
        <v>10833</v>
      </c>
      <c r="AE576">
        <v>21234</v>
      </c>
      <c r="AF576">
        <v>10352</v>
      </c>
      <c r="AG576">
        <v>20657</v>
      </c>
      <c r="AH576">
        <v>9523</v>
      </c>
      <c r="AI576">
        <v>18541</v>
      </c>
      <c r="AJ576">
        <v>8490</v>
      </c>
      <c r="AK576">
        <v>17394</v>
      </c>
      <c r="AL576">
        <v>8044</v>
      </c>
      <c r="AM576">
        <v>17151</v>
      </c>
      <c r="AN576">
        <v>10288</v>
      </c>
      <c r="AO576">
        <v>20051</v>
      </c>
      <c r="AP576">
        <v>7540</v>
      </c>
      <c r="AQ576">
        <v>15951</v>
      </c>
      <c r="AR576">
        <v>6753</v>
      </c>
      <c r="AS576">
        <v>15748</v>
      </c>
      <c r="AT576">
        <v>6998</v>
      </c>
      <c r="AU576">
        <v>16290</v>
      </c>
    </row>
    <row r="577" spans="1:47" x14ac:dyDescent="0.25">
      <c r="A577" t="str">
        <f t="shared" si="8"/>
        <v>Kärntenarbeitslose AusländerFrauen</v>
      </c>
      <c r="B577">
        <v>576</v>
      </c>
      <c r="C577">
        <v>200</v>
      </c>
      <c r="D577" t="s">
        <v>154</v>
      </c>
      <c r="E577" t="s">
        <v>37</v>
      </c>
      <c r="F577" t="s">
        <v>47</v>
      </c>
      <c r="G577">
        <v>812</v>
      </c>
      <c r="H577">
        <v>429</v>
      </c>
      <c r="I577">
        <v>832</v>
      </c>
      <c r="J577">
        <v>563</v>
      </c>
      <c r="K577">
        <v>870</v>
      </c>
      <c r="L577">
        <v>540</v>
      </c>
      <c r="M577">
        <v>863</v>
      </c>
      <c r="N577">
        <v>518</v>
      </c>
      <c r="O577">
        <v>750</v>
      </c>
      <c r="P577">
        <v>563</v>
      </c>
      <c r="Q577">
        <v>979</v>
      </c>
      <c r="R577">
        <v>772</v>
      </c>
      <c r="S577">
        <v>1033</v>
      </c>
      <c r="T577">
        <v>762</v>
      </c>
      <c r="U577">
        <v>1111</v>
      </c>
      <c r="V577">
        <v>837</v>
      </c>
      <c r="W577">
        <v>1298</v>
      </c>
      <c r="X577">
        <v>938</v>
      </c>
      <c r="Y577">
        <v>1451</v>
      </c>
      <c r="Z577">
        <v>1175</v>
      </c>
      <c r="AA577">
        <v>1711</v>
      </c>
      <c r="AB577">
        <v>1295</v>
      </c>
      <c r="AC577">
        <v>1966</v>
      </c>
      <c r="AD577">
        <v>1539</v>
      </c>
      <c r="AE577">
        <v>2058</v>
      </c>
      <c r="AF577">
        <v>1625</v>
      </c>
      <c r="AG577">
        <v>2264</v>
      </c>
      <c r="AH577">
        <v>1632</v>
      </c>
      <c r="AI577">
        <v>2155</v>
      </c>
      <c r="AJ577">
        <v>1564</v>
      </c>
      <c r="AK577">
        <v>2193</v>
      </c>
      <c r="AL577">
        <v>1665</v>
      </c>
      <c r="AM577">
        <v>2183</v>
      </c>
      <c r="AN577">
        <v>2190</v>
      </c>
      <c r="AO577">
        <v>3209</v>
      </c>
      <c r="AP577">
        <v>1610</v>
      </c>
      <c r="AQ577">
        <v>2022</v>
      </c>
      <c r="AR577">
        <v>1478</v>
      </c>
      <c r="AS577">
        <v>1991</v>
      </c>
      <c r="AT577">
        <v>1617</v>
      </c>
      <c r="AU577">
        <v>2119</v>
      </c>
    </row>
    <row r="578" spans="1:47" x14ac:dyDescent="0.25">
      <c r="A578" t="str">
        <f t="shared" si="8"/>
        <v>Kärntenarbeitslose AusländerInsgesamt</v>
      </c>
      <c r="B578">
        <v>577</v>
      </c>
      <c r="C578">
        <v>200</v>
      </c>
      <c r="D578" t="s">
        <v>154</v>
      </c>
      <c r="E578" t="s">
        <v>37</v>
      </c>
      <c r="F578" t="s">
        <v>48</v>
      </c>
      <c r="G578">
        <v>3001</v>
      </c>
      <c r="H578">
        <v>976</v>
      </c>
      <c r="I578">
        <v>3011</v>
      </c>
      <c r="J578">
        <v>1194</v>
      </c>
      <c r="K578">
        <v>3223</v>
      </c>
      <c r="L578">
        <v>1133</v>
      </c>
      <c r="M578">
        <v>2950</v>
      </c>
      <c r="N578">
        <v>1008</v>
      </c>
      <c r="O578">
        <v>2584</v>
      </c>
      <c r="P578">
        <v>1191</v>
      </c>
      <c r="Q578">
        <v>3349</v>
      </c>
      <c r="R578">
        <v>1860</v>
      </c>
      <c r="S578">
        <v>3585</v>
      </c>
      <c r="T578">
        <v>1635</v>
      </c>
      <c r="U578">
        <v>3498</v>
      </c>
      <c r="V578">
        <v>1716</v>
      </c>
      <c r="W578">
        <v>3781</v>
      </c>
      <c r="X578">
        <v>1959</v>
      </c>
      <c r="Y578">
        <v>4317</v>
      </c>
      <c r="Z578">
        <v>2506</v>
      </c>
      <c r="AA578">
        <v>4841</v>
      </c>
      <c r="AB578">
        <v>2818</v>
      </c>
      <c r="AC578">
        <v>5387</v>
      </c>
      <c r="AD578">
        <v>3370</v>
      </c>
      <c r="AE578">
        <v>5486</v>
      </c>
      <c r="AF578">
        <v>3345</v>
      </c>
      <c r="AG578">
        <v>5788</v>
      </c>
      <c r="AH578">
        <v>3339</v>
      </c>
      <c r="AI578">
        <v>5495</v>
      </c>
      <c r="AJ578">
        <v>3170</v>
      </c>
      <c r="AK578">
        <v>5617</v>
      </c>
      <c r="AL578">
        <v>3199</v>
      </c>
      <c r="AM578">
        <v>5560</v>
      </c>
      <c r="AN578">
        <v>4269</v>
      </c>
      <c r="AO578">
        <v>7606</v>
      </c>
      <c r="AP578">
        <v>3002</v>
      </c>
      <c r="AQ578">
        <v>5284</v>
      </c>
      <c r="AR578">
        <v>2769</v>
      </c>
      <c r="AS578">
        <v>5500</v>
      </c>
      <c r="AT578">
        <v>3163</v>
      </c>
      <c r="AU578">
        <v>5918</v>
      </c>
    </row>
    <row r="579" spans="1:47" x14ac:dyDescent="0.25">
      <c r="A579" t="str">
        <f t="shared" ref="A579:A642" si="9">D579&amp;E579&amp;F579</f>
        <v>Kärntenarbeitslose AusländerMänner</v>
      </c>
      <c r="B579">
        <v>578</v>
      </c>
      <c r="C579">
        <v>200</v>
      </c>
      <c r="D579" t="s">
        <v>154</v>
      </c>
      <c r="E579" t="s">
        <v>37</v>
      </c>
      <c r="F579" t="s">
        <v>49</v>
      </c>
      <c r="G579">
        <v>2189</v>
      </c>
      <c r="H579">
        <v>547</v>
      </c>
      <c r="I579">
        <v>2179</v>
      </c>
      <c r="J579">
        <v>631</v>
      </c>
      <c r="K579">
        <v>2353</v>
      </c>
      <c r="L579">
        <v>593</v>
      </c>
      <c r="M579">
        <v>2087</v>
      </c>
      <c r="N579">
        <v>490</v>
      </c>
      <c r="O579">
        <v>1834</v>
      </c>
      <c r="P579">
        <v>628</v>
      </c>
      <c r="Q579">
        <v>2370</v>
      </c>
      <c r="R579">
        <v>1088</v>
      </c>
      <c r="S579">
        <v>2552</v>
      </c>
      <c r="T579">
        <v>873</v>
      </c>
      <c r="U579">
        <v>2387</v>
      </c>
      <c r="V579">
        <v>879</v>
      </c>
      <c r="W579">
        <v>2483</v>
      </c>
      <c r="X579">
        <v>1021</v>
      </c>
      <c r="Y579">
        <v>2866</v>
      </c>
      <c r="Z579">
        <v>1331</v>
      </c>
      <c r="AA579">
        <v>3130</v>
      </c>
      <c r="AB579">
        <v>1523</v>
      </c>
      <c r="AC579">
        <v>3421</v>
      </c>
      <c r="AD579">
        <v>1831</v>
      </c>
      <c r="AE579">
        <v>3428</v>
      </c>
      <c r="AF579">
        <v>1720</v>
      </c>
      <c r="AG579">
        <v>3524</v>
      </c>
      <c r="AH579">
        <v>1707</v>
      </c>
      <c r="AI579">
        <v>3340</v>
      </c>
      <c r="AJ579">
        <v>1606</v>
      </c>
      <c r="AK579">
        <v>3424</v>
      </c>
      <c r="AL579">
        <v>1534</v>
      </c>
      <c r="AM579">
        <v>3377</v>
      </c>
      <c r="AN579">
        <v>2079</v>
      </c>
      <c r="AO579">
        <v>4397</v>
      </c>
      <c r="AP579">
        <v>1392</v>
      </c>
      <c r="AQ579">
        <v>3262</v>
      </c>
      <c r="AR579">
        <v>1291</v>
      </c>
      <c r="AS579">
        <v>3509</v>
      </c>
      <c r="AT579">
        <v>1546</v>
      </c>
      <c r="AU579">
        <v>3799</v>
      </c>
    </row>
    <row r="580" spans="1:47" x14ac:dyDescent="0.25">
      <c r="A580" t="str">
        <f t="shared" si="9"/>
        <v>KärntenArbeitsstättenInsgesamt</v>
      </c>
      <c r="B580">
        <v>579</v>
      </c>
      <c r="C580">
        <v>200</v>
      </c>
      <c r="D580" t="s">
        <v>154</v>
      </c>
      <c r="E580" t="s">
        <v>476</v>
      </c>
      <c r="F580" t="s">
        <v>48</v>
      </c>
      <c r="G580">
        <v>51717</v>
      </c>
      <c r="H580">
        <v>51769</v>
      </c>
      <c r="I580">
        <v>53463</v>
      </c>
    </row>
    <row r="581" spans="1:47" x14ac:dyDescent="0.25">
      <c r="A581" t="str">
        <f t="shared" si="9"/>
        <v>KärntenBeschäftigte in den ArbeitsstättenInsgesamt</v>
      </c>
      <c r="B581">
        <v>580</v>
      </c>
      <c r="C581">
        <v>200</v>
      </c>
      <c r="D581" t="s">
        <v>154</v>
      </c>
      <c r="E581" t="s">
        <v>477</v>
      </c>
      <c r="F581" t="s">
        <v>48</v>
      </c>
      <c r="G581">
        <v>267997</v>
      </c>
      <c r="H581">
        <v>261303</v>
      </c>
      <c r="I581">
        <v>269138</v>
      </c>
    </row>
    <row r="582" spans="1:47" x14ac:dyDescent="0.25">
      <c r="A582" t="str">
        <f t="shared" si="9"/>
        <v>KärntenGesamteinkommenBruttobezüge Gesamt</v>
      </c>
      <c r="B582">
        <v>581</v>
      </c>
      <c r="C582">
        <v>200</v>
      </c>
      <c r="D582" t="s">
        <v>154</v>
      </c>
      <c r="E582" t="s">
        <v>45</v>
      </c>
      <c r="F582" t="s">
        <v>63</v>
      </c>
      <c r="G582">
        <v>7635877.4290699996</v>
      </c>
      <c r="H582">
        <v>7957850.10635</v>
      </c>
      <c r="I582">
        <v>8332642.4439000003</v>
      </c>
      <c r="J582">
        <v>8746320.4455600008</v>
      </c>
      <c r="K582">
        <v>9171500.4724599998</v>
      </c>
      <c r="L582">
        <v>9364821.85121</v>
      </c>
      <c r="M582">
        <v>9679855.4025999997</v>
      </c>
      <c r="N582">
        <v>9956859.2835600004</v>
      </c>
      <c r="O582">
        <v>10342674.87463</v>
      </c>
      <c r="P582">
        <v>10559145.61503</v>
      </c>
      <c r="Q582">
        <v>10825072.252909999</v>
      </c>
      <c r="R582">
        <v>11099288.534700001</v>
      </c>
      <c r="S582">
        <v>11396132.116520001</v>
      </c>
      <c r="T582">
        <v>11695301.61194</v>
      </c>
      <c r="U582">
        <v>12193959.31552</v>
      </c>
      <c r="V582">
        <v>12668726.35744</v>
      </c>
      <c r="W582">
        <v>12899057.727630001</v>
      </c>
      <c r="X582">
        <v>13494180.588129999</v>
      </c>
      <c r="Y582">
        <v>14337880.06082</v>
      </c>
    </row>
    <row r="583" spans="1:47" x14ac:dyDescent="0.25">
      <c r="A583" t="str">
        <f t="shared" si="9"/>
        <v>KärntenGesamteinkommenNettobezüge Gesamt</v>
      </c>
      <c r="B583">
        <v>582</v>
      </c>
      <c r="C583">
        <v>200</v>
      </c>
      <c r="D583" t="s">
        <v>154</v>
      </c>
      <c r="E583" t="s">
        <v>45</v>
      </c>
      <c r="F583" t="s">
        <v>64</v>
      </c>
      <c r="G583">
        <v>5631159.9021600001</v>
      </c>
      <c r="H583">
        <v>5905660.4614700004</v>
      </c>
      <c r="I583">
        <v>6147618.9938700004</v>
      </c>
      <c r="J583">
        <v>6420338.5658499999</v>
      </c>
      <c r="K583">
        <v>6702289.7057600003</v>
      </c>
      <c r="L583">
        <v>6979364.3974000001</v>
      </c>
      <c r="M583">
        <v>7186060.1619199999</v>
      </c>
      <c r="N583">
        <v>7356468.5778000001</v>
      </c>
      <c r="O583">
        <v>7601922.6587100001</v>
      </c>
      <c r="P583">
        <v>7733994.6204000004</v>
      </c>
      <c r="Q583">
        <v>7892898.4332400002</v>
      </c>
      <c r="R583">
        <v>8044253.4596600002</v>
      </c>
      <c r="S583">
        <v>8501608.6098900009</v>
      </c>
      <c r="T583">
        <v>8701939.7277799994</v>
      </c>
      <c r="U583">
        <v>9034402.9955700003</v>
      </c>
      <c r="V583">
        <v>9388187.9817500003</v>
      </c>
      <c r="W583">
        <v>9658854.3384499997</v>
      </c>
      <c r="X583">
        <v>10045216.78208</v>
      </c>
      <c r="Y583">
        <v>10705647.85785</v>
      </c>
    </row>
    <row r="584" spans="1:47" x14ac:dyDescent="0.25">
      <c r="A584" t="str">
        <f t="shared" si="9"/>
        <v>KärntenGründungsintensitätin % der aktiven Wirtschaftskammermitglieder</v>
      </c>
      <c r="B584">
        <v>583</v>
      </c>
      <c r="C584">
        <v>200</v>
      </c>
      <c r="D584" t="s">
        <v>154</v>
      </c>
      <c r="E584" t="s">
        <v>40</v>
      </c>
      <c r="F584" t="s">
        <v>52</v>
      </c>
      <c r="G584">
        <v>6.2304610100832196</v>
      </c>
      <c r="H584">
        <v>7.42340004424406</v>
      </c>
      <c r="I584">
        <v>7.1218734262212502</v>
      </c>
      <c r="J584">
        <v>6.8111709784888701</v>
      </c>
      <c r="K584">
        <v>7.0151636073423802</v>
      </c>
      <c r="L584">
        <v>7.1545031055900603</v>
      </c>
      <c r="M584">
        <v>7.7135507301202999</v>
      </c>
      <c r="N584">
        <v>6.9553370889944404</v>
      </c>
      <c r="O584">
        <v>7.3216407966290902</v>
      </c>
      <c r="P584">
        <v>7.5958806818181799</v>
      </c>
      <c r="Q584">
        <v>7.9020954879690697</v>
      </c>
      <c r="R584">
        <v>8.3506467394946693</v>
      </c>
      <c r="S584">
        <v>8.27224794238683</v>
      </c>
      <c r="T584">
        <v>7.9077379114432196</v>
      </c>
      <c r="U584">
        <v>8.1801692865779891</v>
      </c>
      <c r="V584">
        <v>7.3275481688483604</v>
      </c>
      <c r="W584">
        <v>7.4584515605999204</v>
      </c>
      <c r="X584">
        <v>6.7985550601117604</v>
      </c>
      <c r="Y584">
        <v>6.6102826619185402</v>
      </c>
      <c r="Z584">
        <v>6.9056419175997403</v>
      </c>
      <c r="AA584">
        <v>6.5648170136415196</v>
      </c>
      <c r="AB584">
        <v>6.6887624615063404</v>
      </c>
    </row>
    <row r="585" spans="1:47" x14ac:dyDescent="0.25">
      <c r="A585" t="str">
        <f t="shared" si="9"/>
        <v>KärntenGründungsintensitätje 1.000 Einwohner</v>
      </c>
      <c r="B585">
        <v>584</v>
      </c>
      <c r="C585">
        <v>200</v>
      </c>
      <c r="D585" t="s">
        <v>154</v>
      </c>
      <c r="E585" t="s">
        <v>40</v>
      </c>
      <c r="F585" t="s">
        <v>53</v>
      </c>
      <c r="G585">
        <v>2.5270880623217402</v>
      </c>
      <c r="H585">
        <v>3.0856471900968501</v>
      </c>
      <c r="I585">
        <v>3.0410769390673602</v>
      </c>
      <c r="J585">
        <v>2.96282513248623</v>
      </c>
      <c r="K585">
        <v>3.1433439959089999</v>
      </c>
      <c r="L585">
        <v>3.2946425858028299</v>
      </c>
      <c r="M585">
        <v>3.6429254173999301</v>
      </c>
      <c r="N585">
        <v>3.3764580972434199</v>
      </c>
      <c r="O585">
        <v>3.64338223434493</v>
      </c>
      <c r="P585">
        <v>3.8314725285748299</v>
      </c>
      <c r="Q585">
        <v>4.1167065628108004</v>
      </c>
      <c r="R585">
        <v>4.48626665922556</v>
      </c>
      <c r="S585">
        <v>4.6286885142683403</v>
      </c>
      <c r="T585">
        <v>4.5925604465955701</v>
      </c>
      <c r="U585">
        <v>4.82798733946853</v>
      </c>
      <c r="V585">
        <v>4.43967583771924</v>
      </c>
      <c r="W585">
        <v>4.5926353811209903</v>
      </c>
      <c r="X585">
        <v>4.2945846161525596</v>
      </c>
      <c r="Y585">
        <v>4.2330832559821703</v>
      </c>
      <c r="Z585">
        <v>4.5206364116714601</v>
      </c>
      <c r="AA585">
        <v>4.40733871496316</v>
      </c>
      <c r="AB585">
        <v>4.5045203380059897</v>
      </c>
    </row>
    <row r="586" spans="1:47" x14ac:dyDescent="0.25">
      <c r="A586" t="str">
        <f t="shared" si="9"/>
        <v>KärntenKammermitgliedschaftenAktiv</v>
      </c>
      <c r="B586">
        <v>585</v>
      </c>
      <c r="C586">
        <v>200</v>
      </c>
      <c r="D586" t="s">
        <v>154</v>
      </c>
      <c r="E586" t="s">
        <v>39</v>
      </c>
      <c r="F586" t="s">
        <v>50</v>
      </c>
      <c r="G586">
        <v>22711</v>
      </c>
      <c r="H586">
        <v>23220</v>
      </c>
      <c r="I586">
        <v>23836</v>
      </c>
      <c r="J586">
        <v>24389</v>
      </c>
      <c r="K586">
        <v>25060</v>
      </c>
      <c r="L586">
        <v>25760</v>
      </c>
      <c r="M586">
        <v>26434</v>
      </c>
      <c r="N586">
        <v>27159</v>
      </c>
      <c r="O586">
        <v>27818</v>
      </c>
      <c r="P586">
        <v>27767</v>
      </c>
      <c r="Q586">
        <v>28594</v>
      </c>
      <c r="R586">
        <v>28161</v>
      </c>
      <c r="S586">
        <v>29480</v>
      </c>
      <c r="T586">
        <v>28967</v>
      </c>
      <c r="U586">
        <v>30390</v>
      </c>
      <c r="V586">
        <v>29842</v>
      </c>
      <c r="W586">
        <v>31250</v>
      </c>
      <c r="X586">
        <v>31105</v>
      </c>
      <c r="Y586">
        <v>32480</v>
      </c>
      <c r="Z586">
        <v>32388</v>
      </c>
      <c r="AA586">
        <v>33479</v>
      </c>
      <c r="AB586">
        <v>33080</v>
      </c>
      <c r="AC586">
        <v>34400</v>
      </c>
      <c r="AD586">
        <v>33995</v>
      </c>
      <c r="AE586">
        <v>35094</v>
      </c>
      <c r="AF586">
        <v>34538</v>
      </c>
      <c r="AG586">
        <v>35872</v>
      </c>
      <c r="AH586">
        <v>35434</v>
      </c>
      <c r="AI586">
        <v>36407</v>
      </c>
      <c r="AJ586">
        <v>35944</v>
      </c>
      <c r="AK586">
        <v>36660</v>
      </c>
      <c r="AL586">
        <v>36796</v>
      </c>
      <c r="AM586">
        <v>38219</v>
      </c>
      <c r="AN586">
        <v>37899</v>
      </c>
      <c r="AO586">
        <v>38836</v>
      </c>
      <c r="AP586">
        <v>38318</v>
      </c>
      <c r="AQ586">
        <v>39371</v>
      </c>
      <c r="AR586">
        <v>39079</v>
      </c>
    </row>
    <row r="587" spans="1:47" x14ac:dyDescent="0.25">
      <c r="A587" t="str">
        <f t="shared" si="9"/>
        <v>KärntenKammermitgliedschaftenInsgesamt</v>
      </c>
      <c r="B587">
        <v>586</v>
      </c>
      <c r="C587">
        <v>200</v>
      </c>
      <c r="D587" t="s">
        <v>154</v>
      </c>
      <c r="E587" t="s">
        <v>39</v>
      </c>
      <c r="F587" t="s">
        <v>48</v>
      </c>
      <c r="G587">
        <v>28267</v>
      </c>
      <c r="H587">
        <v>28926</v>
      </c>
      <c r="I587">
        <v>29880</v>
      </c>
      <c r="J587">
        <v>30401</v>
      </c>
      <c r="K587">
        <v>30972</v>
      </c>
      <c r="L587">
        <v>31457</v>
      </c>
      <c r="M587">
        <v>32104</v>
      </c>
      <c r="N587">
        <v>32956</v>
      </c>
      <c r="O587">
        <v>33286</v>
      </c>
      <c r="P587">
        <v>33751</v>
      </c>
      <c r="Q587">
        <v>34395</v>
      </c>
      <c r="R587">
        <v>34457</v>
      </c>
      <c r="S587">
        <v>35455</v>
      </c>
      <c r="T587">
        <v>35389</v>
      </c>
      <c r="U587">
        <v>36666</v>
      </c>
      <c r="V587">
        <v>36719</v>
      </c>
      <c r="W587">
        <v>37860</v>
      </c>
      <c r="X587">
        <v>38386</v>
      </c>
      <c r="Y587">
        <v>39407</v>
      </c>
      <c r="Z587">
        <v>39989</v>
      </c>
      <c r="AA587">
        <v>40833</v>
      </c>
      <c r="AB587">
        <v>40947</v>
      </c>
      <c r="AC587">
        <v>41786</v>
      </c>
      <c r="AD587">
        <v>41968</v>
      </c>
      <c r="AE587">
        <v>42653</v>
      </c>
      <c r="AF587">
        <v>42855</v>
      </c>
      <c r="AG587">
        <v>43239</v>
      </c>
      <c r="AH587">
        <v>43276</v>
      </c>
      <c r="AI587">
        <v>43731</v>
      </c>
      <c r="AJ587">
        <v>43646</v>
      </c>
      <c r="AK587">
        <v>44186</v>
      </c>
      <c r="AL587">
        <v>44638</v>
      </c>
      <c r="AM587">
        <v>45413</v>
      </c>
      <c r="AN587">
        <v>45281</v>
      </c>
      <c r="AO587">
        <v>45613</v>
      </c>
      <c r="AP587">
        <v>45540</v>
      </c>
      <c r="AQ587">
        <v>45982</v>
      </c>
      <c r="AR587">
        <v>46189</v>
      </c>
    </row>
    <row r="588" spans="1:47" x14ac:dyDescent="0.25">
      <c r="A588" t="str">
        <f t="shared" si="9"/>
        <v>KärntenKammermitgliedschaftenRuhend</v>
      </c>
      <c r="B588">
        <v>587</v>
      </c>
      <c r="C588">
        <v>200</v>
      </c>
      <c r="D588" t="s">
        <v>154</v>
      </c>
      <c r="E588" t="s">
        <v>39</v>
      </c>
      <c r="F588" t="s">
        <v>51</v>
      </c>
      <c r="G588">
        <v>5556</v>
      </c>
      <c r="H588">
        <v>5706</v>
      </c>
      <c r="I588">
        <v>6044</v>
      </c>
      <c r="J588">
        <v>6012</v>
      </c>
      <c r="K588">
        <v>5912</v>
      </c>
      <c r="L588">
        <v>5697</v>
      </c>
      <c r="M588">
        <v>5670</v>
      </c>
      <c r="N588">
        <v>5797</v>
      </c>
      <c r="O588">
        <v>5468</v>
      </c>
      <c r="P588">
        <v>5984</v>
      </c>
      <c r="Q588">
        <v>5801</v>
      </c>
      <c r="R588">
        <v>6296</v>
      </c>
      <c r="S588">
        <v>5975</v>
      </c>
      <c r="T588">
        <v>6422</v>
      </c>
      <c r="U588">
        <v>6276</v>
      </c>
      <c r="V588">
        <v>6877</v>
      </c>
      <c r="W588">
        <v>6610</v>
      </c>
      <c r="X588">
        <v>7281</v>
      </c>
      <c r="Y588">
        <v>6927</v>
      </c>
      <c r="Z588">
        <v>7601</v>
      </c>
      <c r="AA588">
        <v>7354</v>
      </c>
      <c r="AB588">
        <v>7867</v>
      </c>
      <c r="AC588">
        <v>7386</v>
      </c>
      <c r="AD588">
        <v>7973</v>
      </c>
      <c r="AE588">
        <v>7559</v>
      </c>
      <c r="AF588">
        <v>8317</v>
      </c>
      <c r="AG588">
        <v>7367</v>
      </c>
      <c r="AH588">
        <v>7842</v>
      </c>
      <c r="AI588">
        <v>7324</v>
      </c>
      <c r="AJ588">
        <v>7702</v>
      </c>
      <c r="AK588">
        <v>7526</v>
      </c>
      <c r="AL588">
        <v>7842</v>
      </c>
      <c r="AM588">
        <v>7194</v>
      </c>
      <c r="AN588">
        <v>7382</v>
      </c>
      <c r="AO588">
        <v>6777</v>
      </c>
      <c r="AP588">
        <v>7222</v>
      </c>
      <c r="AQ588">
        <v>6611</v>
      </c>
      <c r="AR588">
        <v>7110</v>
      </c>
    </row>
    <row r="589" spans="1:47" x14ac:dyDescent="0.25">
      <c r="A589" t="str">
        <f t="shared" si="9"/>
        <v>KärntenLehrlinge1. Lehrjahr, männlich</v>
      </c>
      <c r="B589">
        <v>588</v>
      </c>
      <c r="C589">
        <v>200</v>
      </c>
      <c r="D589" t="s">
        <v>154</v>
      </c>
      <c r="E589" t="s">
        <v>46</v>
      </c>
      <c r="F589" t="s">
        <v>65</v>
      </c>
      <c r="G589">
        <v>1690</v>
      </c>
      <c r="H589">
        <v>1604</v>
      </c>
      <c r="I589">
        <v>1697</v>
      </c>
      <c r="J589">
        <v>1781</v>
      </c>
      <c r="K589">
        <v>1815</v>
      </c>
      <c r="L589">
        <v>1921</v>
      </c>
      <c r="M589">
        <v>1852</v>
      </c>
      <c r="N589">
        <v>1596</v>
      </c>
      <c r="O589">
        <v>1741</v>
      </c>
      <c r="P589">
        <v>1790</v>
      </c>
      <c r="Q589">
        <v>1647</v>
      </c>
      <c r="R589">
        <v>1489</v>
      </c>
      <c r="S589">
        <v>1482</v>
      </c>
      <c r="T589">
        <v>1356</v>
      </c>
      <c r="U589">
        <v>1327</v>
      </c>
      <c r="V589">
        <v>1413</v>
      </c>
      <c r="W589">
        <v>1454</v>
      </c>
      <c r="X589">
        <v>1461</v>
      </c>
      <c r="Y589">
        <v>1357</v>
      </c>
      <c r="Z589">
        <v>1426</v>
      </c>
      <c r="AA589">
        <v>1543</v>
      </c>
      <c r="AB589">
        <v>1520</v>
      </c>
    </row>
    <row r="590" spans="1:47" x14ac:dyDescent="0.25">
      <c r="A590" t="str">
        <f t="shared" si="9"/>
        <v>KärntenLehrlinge1. Lehrjahr, weiblich</v>
      </c>
      <c r="B590">
        <v>589</v>
      </c>
      <c r="C590">
        <v>200</v>
      </c>
      <c r="D590" t="s">
        <v>154</v>
      </c>
      <c r="E590" t="s">
        <v>46</v>
      </c>
      <c r="F590" t="s">
        <v>66</v>
      </c>
      <c r="G590">
        <v>1048</v>
      </c>
      <c r="H590">
        <v>984</v>
      </c>
      <c r="I590">
        <v>966</v>
      </c>
      <c r="J590">
        <v>1105</v>
      </c>
      <c r="K590">
        <v>1126</v>
      </c>
      <c r="L590">
        <v>1260</v>
      </c>
      <c r="M590">
        <v>1189</v>
      </c>
      <c r="N590">
        <v>1174</v>
      </c>
      <c r="O590">
        <v>1109</v>
      </c>
      <c r="P590">
        <v>1044</v>
      </c>
      <c r="Q590">
        <v>1075</v>
      </c>
      <c r="R590">
        <v>987</v>
      </c>
      <c r="S590">
        <v>856</v>
      </c>
      <c r="T590">
        <v>869</v>
      </c>
      <c r="U590">
        <v>820</v>
      </c>
      <c r="V590">
        <v>873</v>
      </c>
      <c r="W590">
        <v>895</v>
      </c>
      <c r="X590">
        <v>845</v>
      </c>
      <c r="Y590">
        <v>830</v>
      </c>
      <c r="Z590">
        <v>797</v>
      </c>
      <c r="AA590">
        <v>846</v>
      </c>
      <c r="AB590">
        <v>873</v>
      </c>
    </row>
    <row r="591" spans="1:47" x14ac:dyDescent="0.25">
      <c r="A591" t="str">
        <f t="shared" si="9"/>
        <v>KärntenLehrlinge2. Lehrjahr, männlich</v>
      </c>
      <c r="B591">
        <v>590</v>
      </c>
      <c r="C591">
        <v>200</v>
      </c>
      <c r="D591" t="s">
        <v>154</v>
      </c>
      <c r="E591" t="s">
        <v>46</v>
      </c>
      <c r="F591" t="s">
        <v>67</v>
      </c>
      <c r="G591">
        <v>1738</v>
      </c>
      <c r="H591">
        <v>1657</v>
      </c>
      <c r="I591">
        <v>1625</v>
      </c>
      <c r="J591">
        <v>1746</v>
      </c>
      <c r="K591">
        <v>1784</v>
      </c>
      <c r="L591">
        <v>1780</v>
      </c>
      <c r="M591">
        <v>1880</v>
      </c>
      <c r="N591">
        <v>1748</v>
      </c>
      <c r="O591">
        <v>1587</v>
      </c>
      <c r="P591">
        <v>1676</v>
      </c>
      <c r="Q591">
        <v>1690</v>
      </c>
      <c r="R591">
        <v>1566</v>
      </c>
      <c r="S591">
        <v>1404</v>
      </c>
      <c r="T591">
        <v>1412</v>
      </c>
      <c r="U591">
        <v>1301</v>
      </c>
      <c r="V591">
        <v>1235</v>
      </c>
      <c r="W591">
        <v>1323</v>
      </c>
      <c r="X591">
        <v>1346</v>
      </c>
      <c r="Y591">
        <v>1408</v>
      </c>
      <c r="Z591">
        <v>1304</v>
      </c>
      <c r="AA591">
        <v>1372</v>
      </c>
      <c r="AB591">
        <v>1409</v>
      </c>
    </row>
    <row r="592" spans="1:47" x14ac:dyDescent="0.25">
      <c r="A592" t="str">
        <f t="shared" si="9"/>
        <v>KärntenLehrlinge2. Lehrjahr, weiblich</v>
      </c>
      <c r="B592">
        <v>591</v>
      </c>
      <c r="C592">
        <v>200</v>
      </c>
      <c r="D592" t="s">
        <v>154</v>
      </c>
      <c r="E592" t="s">
        <v>46</v>
      </c>
      <c r="F592" t="s">
        <v>68</v>
      </c>
      <c r="G592">
        <v>1081</v>
      </c>
      <c r="H592">
        <v>1029</v>
      </c>
      <c r="I592">
        <v>1029</v>
      </c>
      <c r="J592">
        <v>1055</v>
      </c>
      <c r="K592">
        <v>1125</v>
      </c>
      <c r="L592">
        <v>1118</v>
      </c>
      <c r="M592">
        <v>1234</v>
      </c>
      <c r="N592">
        <v>1165</v>
      </c>
      <c r="O592">
        <v>1107</v>
      </c>
      <c r="P592">
        <v>1076</v>
      </c>
      <c r="Q592">
        <v>1017</v>
      </c>
      <c r="R592">
        <v>1047</v>
      </c>
      <c r="S592">
        <v>947</v>
      </c>
      <c r="T592">
        <v>869</v>
      </c>
      <c r="U592">
        <v>844</v>
      </c>
      <c r="V592">
        <v>819</v>
      </c>
      <c r="W592">
        <v>855</v>
      </c>
      <c r="X592">
        <v>876</v>
      </c>
      <c r="Y592">
        <v>825</v>
      </c>
      <c r="Z592">
        <v>849</v>
      </c>
      <c r="AA592">
        <v>794</v>
      </c>
      <c r="AB592">
        <v>811</v>
      </c>
    </row>
    <row r="593" spans="1:28" x14ac:dyDescent="0.25">
      <c r="A593" t="str">
        <f t="shared" si="9"/>
        <v>KärntenLehrlinge3. Lehrjahr, männlich</v>
      </c>
      <c r="B593">
        <v>592</v>
      </c>
      <c r="C593">
        <v>200</v>
      </c>
      <c r="D593" t="s">
        <v>154</v>
      </c>
      <c r="E593" t="s">
        <v>46</v>
      </c>
      <c r="F593" t="s">
        <v>69</v>
      </c>
      <c r="G593">
        <v>1837</v>
      </c>
      <c r="H593">
        <v>1627</v>
      </c>
      <c r="I593">
        <v>1589</v>
      </c>
      <c r="J593">
        <v>1553</v>
      </c>
      <c r="K593">
        <v>1641</v>
      </c>
      <c r="L593">
        <v>1678</v>
      </c>
      <c r="M593">
        <v>1692</v>
      </c>
      <c r="N593">
        <v>1752</v>
      </c>
      <c r="O593">
        <v>1618</v>
      </c>
      <c r="P593">
        <v>1453</v>
      </c>
      <c r="Q593">
        <v>1584</v>
      </c>
      <c r="R593">
        <v>1571</v>
      </c>
      <c r="S593">
        <v>1486</v>
      </c>
      <c r="T593">
        <v>1305</v>
      </c>
      <c r="U593">
        <v>1341</v>
      </c>
      <c r="V593">
        <v>1224</v>
      </c>
      <c r="W593">
        <v>1153</v>
      </c>
      <c r="X593">
        <v>1230</v>
      </c>
      <c r="Y593">
        <v>1288</v>
      </c>
      <c r="Z593">
        <v>1337</v>
      </c>
      <c r="AA593">
        <v>1200</v>
      </c>
      <c r="AB593">
        <v>1290</v>
      </c>
    </row>
    <row r="594" spans="1:28" x14ac:dyDescent="0.25">
      <c r="A594" t="str">
        <f t="shared" si="9"/>
        <v>KärntenLehrlinge3. Lehrjahr, weiblich</v>
      </c>
      <c r="B594">
        <v>593</v>
      </c>
      <c r="C594">
        <v>200</v>
      </c>
      <c r="D594" t="s">
        <v>154</v>
      </c>
      <c r="E594" t="s">
        <v>46</v>
      </c>
      <c r="F594" t="s">
        <v>70</v>
      </c>
      <c r="G594">
        <v>967</v>
      </c>
      <c r="H594">
        <v>923</v>
      </c>
      <c r="I594">
        <v>900</v>
      </c>
      <c r="J594">
        <v>933</v>
      </c>
      <c r="K594">
        <v>953</v>
      </c>
      <c r="L594">
        <v>975</v>
      </c>
      <c r="M594">
        <v>986</v>
      </c>
      <c r="N594">
        <v>1075</v>
      </c>
      <c r="O594">
        <v>1005</v>
      </c>
      <c r="P594">
        <v>970</v>
      </c>
      <c r="Q594">
        <v>973</v>
      </c>
      <c r="R594">
        <v>912</v>
      </c>
      <c r="S594">
        <v>947</v>
      </c>
      <c r="T594">
        <v>849</v>
      </c>
      <c r="U594">
        <v>775</v>
      </c>
      <c r="V594">
        <v>775</v>
      </c>
      <c r="W594">
        <v>735</v>
      </c>
      <c r="X594">
        <v>740</v>
      </c>
      <c r="Y594">
        <v>813</v>
      </c>
      <c r="Z594">
        <v>739</v>
      </c>
      <c r="AA594">
        <v>766</v>
      </c>
      <c r="AB594">
        <v>733</v>
      </c>
    </row>
    <row r="595" spans="1:28" x14ac:dyDescent="0.25">
      <c r="A595" t="str">
        <f t="shared" si="9"/>
        <v>KärntenLehrlinge4. Lehrjahr, männlich</v>
      </c>
      <c r="B595">
        <v>594</v>
      </c>
      <c r="C595">
        <v>200</v>
      </c>
      <c r="D595" t="s">
        <v>154</v>
      </c>
      <c r="E595" t="s">
        <v>46</v>
      </c>
      <c r="F595" t="s">
        <v>71</v>
      </c>
      <c r="G595">
        <v>760</v>
      </c>
      <c r="H595">
        <v>837</v>
      </c>
      <c r="I595">
        <v>795</v>
      </c>
      <c r="J595">
        <v>761</v>
      </c>
      <c r="K595">
        <v>754</v>
      </c>
      <c r="L595">
        <v>777</v>
      </c>
      <c r="M595">
        <v>822</v>
      </c>
      <c r="N595">
        <v>826</v>
      </c>
      <c r="O595">
        <v>883</v>
      </c>
      <c r="P595">
        <v>818</v>
      </c>
      <c r="Q595">
        <v>712</v>
      </c>
      <c r="R595">
        <v>734</v>
      </c>
      <c r="S595">
        <v>749</v>
      </c>
      <c r="T595">
        <v>748</v>
      </c>
      <c r="U595">
        <v>650</v>
      </c>
      <c r="V595">
        <v>661</v>
      </c>
      <c r="W595">
        <v>627</v>
      </c>
      <c r="X595">
        <v>590</v>
      </c>
      <c r="Y595">
        <v>607</v>
      </c>
      <c r="Z595">
        <v>637</v>
      </c>
      <c r="AA595">
        <v>713</v>
      </c>
      <c r="AB595">
        <v>638</v>
      </c>
    </row>
    <row r="596" spans="1:28" x14ac:dyDescent="0.25">
      <c r="A596" t="str">
        <f t="shared" si="9"/>
        <v>KärntenLehrlinge4. Lehrjahr, weiblich</v>
      </c>
      <c r="B596">
        <v>595</v>
      </c>
      <c r="C596">
        <v>200</v>
      </c>
      <c r="D596" t="s">
        <v>154</v>
      </c>
      <c r="E596" t="s">
        <v>46</v>
      </c>
      <c r="F596" t="s">
        <v>72</v>
      </c>
      <c r="G596">
        <v>61</v>
      </c>
      <c r="H596">
        <v>53</v>
      </c>
      <c r="I596">
        <v>59</v>
      </c>
      <c r="J596">
        <v>70</v>
      </c>
      <c r="K596">
        <v>86</v>
      </c>
      <c r="L596">
        <v>71</v>
      </c>
      <c r="M596">
        <v>78</v>
      </c>
      <c r="N596">
        <v>91</v>
      </c>
      <c r="O596">
        <v>120</v>
      </c>
      <c r="P596">
        <v>140</v>
      </c>
      <c r="Q596">
        <v>100</v>
      </c>
      <c r="R596">
        <v>89</v>
      </c>
      <c r="S596">
        <v>87</v>
      </c>
      <c r="T596">
        <v>93</v>
      </c>
      <c r="U596">
        <v>77</v>
      </c>
      <c r="V596">
        <v>90</v>
      </c>
      <c r="W596">
        <v>79</v>
      </c>
      <c r="X596">
        <v>77</v>
      </c>
      <c r="Y596">
        <v>104</v>
      </c>
      <c r="Z596">
        <v>101</v>
      </c>
      <c r="AA596">
        <v>97</v>
      </c>
      <c r="AB596">
        <v>88</v>
      </c>
    </row>
    <row r="597" spans="1:28" x14ac:dyDescent="0.25">
      <c r="A597" t="str">
        <f t="shared" si="9"/>
        <v>KärntenLehrlingeFrauen</v>
      </c>
      <c r="B597">
        <v>596</v>
      </c>
      <c r="C597">
        <v>200</v>
      </c>
      <c r="D597" t="s">
        <v>154</v>
      </c>
      <c r="E597" t="s">
        <v>46</v>
      </c>
      <c r="F597" t="s">
        <v>47</v>
      </c>
      <c r="G597">
        <v>3157</v>
      </c>
      <c r="H597">
        <v>2989</v>
      </c>
      <c r="I597">
        <v>2954</v>
      </c>
      <c r="J597">
        <v>3163</v>
      </c>
      <c r="K597">
        <v>3290</v>
      </c>
      <c r="L597">
        <v>3424</v>
      </c>
      <c r="M597">
        <v>3487</v>
      </c>
      <c r="N597">
        <v>3505</v>
      </c>
      <c r="O597">
        <v>3341</v>
      </c>
      <c r="P597">
        <v>3230</v>
      </c>
      <c r="Q597">
        <v>3165</v>
      </c>
      <c r="R597">
        <v>3035</v>
      </c>
      <c r="S597">
        <v>2837</v>
      </c>
      <c r="T597">
        <v>2680</v>
      </c>
      <c r="U597">
        <v>2516</v>
      </c>
      <c r="V597">
        <v>2557</v>
      </c>
      <c r="W597">
        <v>2564</v>
      </c>
      <c r="X597">
        <v>2538</v>
      </c>
      <c r="Y597">
        <v>2572</v>
      </c>
      <c r="Z597">
        <v>2486</v>
      </c>
      <c r="AA597">
        <v>2503</v>
      </c>
      <c r="AB597">
        <v>2505</v>
      </c>
    </row>
    <row r="598" spans="1:28" x14ac:dyDescent="0.25">
      <c r="A598" t="str">
        <f t="shared" si="9"/>
        <v>KärntenLehrlingeInsgesamt</v>
      </c>
      <c r="B598">
        <v>597</v>
      </c>
      <c r="C598">
        <v>200</v>
      </c>
      <c r="D598" t="s">
        <v>154</v>
      </c>
      <c r="E598" t="s">
        <v>46</v>
      </c>
      <c r="F598" t="s">
        <v>48</v>
      </c>
      <c r="G598">
        <v>9182</v>
      </c>
      <c r="H598">
        <v>8714</v>
      </c>
      <c r="I598">
        <v>8660</v>
      </c>
      <c r="J598">
        <v>9004</v>
      </c>
      <c r="K598">
        <v>9284</v>
      </c>
      <c r="L598">
        <v>9580</v>
      </c>
      <c r="M598">
        <v>9733</v>
      </c>
      <c r="N598">
        <v>9427</v>
      </c>
      <c r="O598">
        <v>9170</v>
      </c>
      <c r="P598">
        <v>8967</v>
      </c>
      <c r="Q598">
        <v>8798</v>
      </c>
      <c r="R598">
        <v>8395</v>
      </c>
      <c r="S598">
        <v>7958</v>
      </c>
      <c r="T598">
        <v>7501</v>
      </c>
      <c r="U598">
        <v>7135</v>
      </c>
      <c r="V598">
        <v>7090</v>
      </c>
      <c r="W598">
        <v>7121</v>
      </c>
      <c r="X598">
        <v>7165</v>
      </c>
      <c r="Y598">
        <v>7232</v>
      </c>
      <c r="Z598">
        <v>7190</v>
      </c>
      <c r="AA598">
        <v>7331</v>
      </c>
      <c r="AB598">
        <v>7362</v>
      </c>
    </row>
    <row r="599" spans="1:28" x14ac:dyDescent="0.25">
      <c r="A599" t="str">
        <f t="shared" si="9"/>
        <v>KärntenLehrlingeMänner</v>
      </c>
      <c r="B599">
        <v>598</v>
      </c>
      <c r="C599">
        <v>200</v>
      </c>
      <c r="D599" t="s">
        <v>154</v>
      </c>
      <c r="E599" t="s">
        <v>46</v>
      </c>
      <c r="F599" t="s">
        <v>49</v>
      </c>
      <c r="G599">
        <v>6025</v>
      </c>
      <c r="H599">
        <v>5725</v>
      </c>
      <c r="I599">
        <v>5706</v>
      </c>
      <c r="J599">
        <v>5841</v>
      </c>
      <c r="K599">
        <v>5994</v>
      </c>
      <c r="L599">
        <v>6156</v>
      </c>
      <c r="M599">
        <v>6246</v>
      </c>
      <c r="N599">
        <v>5922</v>
      </c>
      <c r="O599">
        <v>5829</v>
      </c>
      <c r="P599">
        <v>5737</v>
      </c>
      <c r="Q599">
        <v>5633</v>
      </c>
      <c r="R599">
        <v>5360</v>
      </c>
      <c r="S599">
        <v>5121</v>
      </c>
      <c r="T599">
        <v>4821</v>
      </c>
      <c r="U599">
        <v>4619</v>
      </c>
      <c r="V599">
        <v>4533</v>
      </c>
      <c r="W599">
        <v>4557</v>
      </c>
      <c r="X599">
        <v>4627</v>
      </c>
      <c r="Y599">
        <v>4660</v>
      </c>
      <c r="Z599">
        <v>4704</v>
      </c>
      <c r="AA599">
        <v>4828</v>
      </c>
      <c r="AB599">
        <v>4857</v>
      </c>
    </row>
    <row r="600" spans="1:28" x14ac:dyDescent="0.25">
      <c r="A600" t="str">
        <f t="shared" si="9"/>
        <v>KärntenNeugründungenInsgesamt</v>
      </c>
      <c r="B600">
        <v>599</v>
      </c>
      <c r="C600">
        <v>200</v>
      </c>
      <c r="D600" t="s">
        <v>154</v>
      </c>
      <c r="E600" t="s">
        <v>41</v>
      </c>
      <c r="F600" t="s">
        <v>48</v>
      </c>
      <c r="G600">
        <v>1415</v>
      </c>
      <c r="H600">
        <v>1723.7134902734699</v>
      </c>
      <c r="I600">
        <v>1697</v>
      </c>
      <c r="J600">
        <v>1656</v>
      </c>
      <c r="K600">
        <v>1758</v>
      </c>
      <c r="L600">
        <v>1843</v>
      </c>
      <c r="M600">
        <v>2039</v>
      </c>
      <c r="N600">
        <v>1889</v>
      </c>
      <c r="O600">
        <v>2033</v>
      </c>
      <c r="P600">
        <v>2139</v>
      </c>
      <c r="Q600">
        <v>2289</v>
      </c>
      <c r="R600">
        <v>2492</v>
      </c>
      <c r="S600">
        <v>2573</v>
      </c>
      <c r="T600">
        <v>2561</v>
      </c>
      <c r="U600">
        <v>2706</v>
      </c>
      <c r="V600">
        <v>2491</v>
      </c>
      <c r="W600">
        <v>2576</v>
      </c>
      <c r="X600">
        <v>2409</v>
      </c>
      <c r="Y600">
        <v>2376</v>
      </c>
      <c r="Z600">
        <v>2541</v>
      </c>
      <c r="AA600">
        <v>2488</v>
      </c>
      <c r="AB600">
        <v>2563</v>
      </c>
    </row>
    <row r="601" spans="1:28" x14ac:dyDescent="0.25">
      <c r="A601" t="str">
        <f t="shared" si="9"/>
        <v>KärntenPendler (Auspendler/-innen)Insgesamt</v>
      </c>
      <c r="B601">
        <v>600</v>
      </c>
      <c r="C601">
        <v>200</v>
      </c>
      <c r="D601" t="s">
        <v>154</v>
      </c>
      <c r="E601" t="s">
        <v>459</v>
      </c>
      <c r="F601" t="s">
        <v>48</v>
      </c>
      <c r="G601">
        <v>132484</v>
      </c>
      <c r="H601">
        <v>137525</v>
      </c>
      <c r="I601">
        <v>136691</v>
      </c>
      <c r="J601">
        <v>135933</v>
      </c>
      <c r="K601">
        <v>135177</v>
      </c>
      <c r="L601">
        <v>135123</v>
      </c>
      <c r="M601">
        <v>135565</v>
      </c>
      <c r="N601">
        <v>137490</v>
      </c>
      <c r="O601">
        <v>140230</v>
      </c>
      <c r="P601">
        <v>142664</v>
      </c>
      <c r="Q601">
        <v>143964</v>
      </c>
      <c r="R601">
        <v>143387</v>
      </c>
      <c r="S601">
        <v>146929</v>
      </c>
    </row>
    <row r="602" spans="1:28" x14ac:dyDescent="0.25">
      <c r="A602" t="str">
        <f t="shared" si="9"/>
        <v>KärntenPendler ins AuslandInsgesamt</v>
      </c>
      <c r="B602">
        <v>601</v>
      </c>
      <c r="C602">
        <v>200</v>
      </c>
      <c r="D602" t="s">
        <v>154</v>
      </c>
      <c r="E602" t="s">
        <v>304</v>
      </c>
      <c r="F602" t="s">
        <v>48</v>
      </c>
      <c r="G602">
        <v>109</v>
      </c>
      <c r="H602">
        <v>660</v>
      </c>
      <c r="I602">
        <v>1501</v>
      </c>
      <c r="J602">
        <v>498</v>
      </c>
      <c r="K602">
        <v>379</v>
      </c>
      <c r="L602">
        <v>1239</v>
      </c>
      <c r="M602">
        <v>1257</v>
      </c>
      <c r="N602">
        <v>960</v>
      </c>
      <c r="O602">
        <v>963</v>
      </c>
      <c r="P602">
        <v>863</v>
      </c>
      <c r="Q602">
        <v>889</v>
      </c>
      <c r="R602">
        <v>459</v>
      </c>
      <c r="S602">
        <v>845</v>
      </c>
    </row>
    <row r="603" spans="1:28" x14ac:dyDescent="0.25">
      <c r="A603" t="str">
        <f t="shared" si="9"/>
        <v>KärntenPendler zw. BundesländernInsgesamt</v>
      </c>
      <c r="B603">
        <v>602</v>
      </c>
      <c r="C603">
        <v>200</v>
      </c>
      <c r="D603" t="s">
        <v>154</v>
      </c>
      <c r="E603" t="s">
        <v>433</v>
      </c>
      <c r="F603" t="s">
        <v>48</v>
      </c>
      <c r="G603">
        <v>22963</v>
      </c>
      <c r="H603">
        <v>22092</v>
      </c>
      <c r="I603">
        <v>21992</v>
      </c>
      <c r="J603">
        <v>22257</v>
      </c>
      <c r="K603">
        <v>21903</v>
      </c>
      <c r="L603">
        <v>20672</v>
      </c>
      <c r="M603">
        <v>20399</v>
      </c>
      <c r="N603">
        <v>21235</v>
      </c>
      <c r="O603">
        <v>21929</v>
      </c>
      <c r="P603">
        <v>22297</v>
      </c>
      <c r="Q603">
        <v>22441</v>
      </c>
      <c r="R603">
        <v>22911</v>
      </c>
      <c r="S603">
        <v>23563</v>
      </c>
    </row>
    <row r="604" spans="1:28" x14ac:dyDescent="0.25">
      <c r="A604" t="str">
        <f t="shared" si="9"/>
        <v>KärntenPendler zw. Gemeinden eines Pol. BezirkesInsgesamt</v>
      </c>
      <c r="B604">
        <v>603</v>
      </c>
      <c r="C604">
        <v>200</v>
      </c>
      <c r="D604" t="s">
        <v>154</v>
      </c>
      <c r="E604" t="s">
        <v>305</v>
      </c>
      <c r="F604" t="s">
        <v>48</v>
      </c>
      <c r="G604">
        <v>45065</v>
      </c>
      <c r="H604">
        <v>37734</v>
      </c>
      <c r="I604">
        <v>39016</v>
      </c>
      <c r="J604">
        <v>39001</v>
      </c>
      <c r="K604">
        <v>38829</v>
      </c>
      <c r="L604">
        <v>39160</v>
      </c>
      <c r="M604">
        <v>39430</v>
      </c>
      <c r="N604">
        <v>39793</v>
      </c>
      <c r="O604">
        <v>40372</v>
      </c>
      <c r="P604">
        <v>40927</v>
      </c>
      <c r="Q604">
        <v>40597</v>
      </c>
      <c r="R604">
        <v>40376</v>
      </c>
      <c r="S604">
        <v>41454</v>
      </c>
    </row>
    <row r="605" spans="1:28" x14ac:dyDescent="0.25">
      <c r="A605" t="str">
        <f t="shared" si="9"/>
        <v>KärntenPendler zw. Pol. Bez. des BundeslandesInsgesamt</v>
      </c>
      <c r="B605">
        <v>604</v>
      </c>
      <c r="C605">
        <v>200</v>
      </c>
      <c r="D605" t="s">
        <v>154</v>
      </c>
      <c r="E605" t="s">
        <v>306</v>
      </c>
      <c r="F605" t="s">
        <v>48</v>
      </c>
      <c r="G605">
        <v>64347</v>
      </c>
      <c r="H605">
        <v>77039</v>
      </c>
      <c r="I605">
        <v>74182</v>
      </c>
      <c r="J605">
        <v>74177</v>
      </c>
      <c r="K605">
        <v>74066</v>
      </c>
      <c r="L605">
        <v>74052</v>
      </c>
      <c r="M605">
        <v>74479</v>
      </c>
      <c r="N605">
        <v>75502</v>
      </c>
      <c r="O605">
        <v>76966</v>
      </c>
      <c r="P605">
        <v>78577</v>
      </c>
      <c r="Q605">
        <v>80037</v>
      </c>
      <c r="R605">
        <v>79641</v>
      </c>
      <c r="S605">
        <v>81067</v>
      </c>
    </row>
    <row r="606" spans="1:28" x14ac:dyDescent="0.25">
      <c r="A606" t="str">
        <f t="shared" si="9"/>
        <v>KärntenPensionisteneinkommenBrutto_Schnitt</v>
      </c>
      <c r="B606">
        <v>605</v>
      </c>
      <c r="C606">
        <v>200</v>
      </c>
      <c r="D606" t="s">
        <v>154</v>
      </c>
      <c r="E606" t="s">
        <v>44</v>
      </c>
      <c r="F606" t="s">
        <v>54</v>
      </c>
      <c r="G606">
        <v>16361.061468731899</v>
      </c>
      <c r="H606">
        <v>16619.0828438752</v>
      </c>
      <c r="I606">
        <v>17154.566289657701</v>
      </c>
      <c r="J606">
        <v>17631.094052103799</v>
      </c>
      <c r="K606">
        <v>18256.0352685369</v>
      </c>
      <c r="L606">
        <v>18808.242650504199</v>
      </c>
      <c r="M606">
        <v>19341.999849796401</v>
      </c>
      <c r="N606">
        <v>19675.9896495752</v>
      </c>
      <c r="O606">
        <v>19712.528444331001</v>
      </c>
      <c r="P606">
        <v>20203.032554977301</v>
      </c>
      <c r="Q606">
        <v>20741.5532312699</v>
      </c>
      <c r="R606">
        <v>21207.072434132901</v>
      </c>
      <c r="S606">
        <v>21583.746999346</v>
      </c>
      <c r="T606">
        <v>21907.705258283098</v>
      </c>
      <c r="U606">
        <v>22438.632271268001</v>
      </c>
      <c r="V606">
        <v>23120.6597293093</v>
      </c>
      <c r="W606">
        <v>24604.3352938731</v>
      </c>
      <c r="X606">
        <v>25391.034716072601</v>
      </c>
      <c r="Y606">
        <v>26175.848860005601</v>
      </c>
    </row>
    <row r="607" spans="1:28" x14ac:dyDescent="0.25">
      <c r="A607" t="str">
        <f t="shared" si="9"/>
        <v>KärntenPensionisteneinkommenBruttobezüge 1000 EUR</v>
      </c>
      <c r="B607">
        <v>606</v>
      </c>
      <c r="C607">
        <v>200</v>
      </c>
      <c r="D607" t="s">
        <v>154</v>
      </c>
      <c r="E607" t="s">
        <v>44</v>
      </c>
      <c r="F607" t="s">
        <v>55</v>
      </c>
      <c r="G607">
        <v>2198174.0525699998</v>
      </c>
      <c r="H607">
        <v>2256472.5922099999</v>
      </c>
      <c r="I607">
        <v>2342884.8910099999</v>
      </c>
      <c r="J607">
        <v>2426214.8525100001</v>
      </c>
      <c r="K607">
        <v>2541897.3266500002</v>
      </c>
      <c r="L607">
        <v>2652451.2280299999</v>
      </c>
      <c r="M607">
        <v>2784048.7743799998</v>
      </c>
      <c r="N607">
        <v>2876511.6308300002</v>
      </c>
      <c r="O607">
        <v>3012882.5599600002</v>
      </c>
      <c r="P607">
        <v>3129086.08818</v>
      </c>
      <c r="Q607">
        <v>3244103.37469</v>
      </c>
      <c r="R607">
        <v>3306606.7339300001</v>
      </c>
      <c r="S607">
        <v>3366114.8470299998</v>
      </c>
      <c r="T607">
        <v>3446257.2987700002</v>
      </c>
      <c r="U607">
        <v>3564466.4908199999</v>
      </c>
      <c r="V607">
        <v>3715490.0184999998</v>
      </c>
      <c r="W607">
        <v>3905323.1195200002</v>
      </c>
      <c r="X607">
        <v>4086407.7361699999</v>
      </c>
      <c r="Y607">
        <v>4276557.8350499999</v>
      </c>
    </row>
    <row r="608" spans="1:28" x14ac:dyDescent="0.25">
      <c r="A608" t="str">
        <f t="shared" si="9"/>
        <v>KärntenPensionisteneinkommenBruttobezüge Fälle</v>
      </c>
      <c r="B608">
        <v>607</v>
      </c>
      <c r="C608">
        <v>200</v>
      </c>
      <c r="D608" t="s">
        <v>154</v>
      </c>
      <c r="E608" t="s">
        <v>44</v>
      </c>
      <c r="F608" t="s">
        <v>56</v>
      </c>
      <c r="G608">
        <v>134354</v>
      </c>
      <c r="H608">
        <v>135776</v>
      </c>
      <c r="I608">
        <v>136575</v>
      </c>
      <c r="J608">
        <v>137610</v>
      </c>
      <c r="K608">
        <v>139236</v>
      </c>
      <c r="L608">
        <v>141026</v>
      </c>
      <c r="M608">
        <v>143938</v>
      </c>
      <c r="N608">
        <v>146194</v>
      </c>
      <c r="O608">
        <v>152841</v>
      </c>
      <c r="P608">
        <v>154882</v>
      </c>
      <c r="Q608">
        <v>156406</v>
      </c>
      <c r="R608">
        <v>155920</v>
      </c>
      <c r="S608">
        <v>155956</v>
      </c>
      <c r="T608">
        <v>157308</v>
      </c>
      <c r="U608">
        <v>158854</v>
      </c>
      <c r="V608">
        <v>160700</v>
      </c>
      <c r="W608">
        <v>158725</v>
      </c>
      <c r="X608">
        <v>160939</v>
      </c>
      <c r="Y608">
        <v>163378</v>
      </c>
    </row>
    <row r="609" spans="1:47" x14ac:dyDescent="0.25">
      <c r="A609" t="str">
        <f t="shared" si="9"/>
        <v>KärntenPensionisteneinkommenLohnsteuer 1000 EUR</v>
      </c>
      <c r="B609">
        <v>608</v>
      </c>
      <c r="C609">
        <v>200</v>
      </c>
      <c r="D609" t="s">
        <v>154</v>
      </c>
      <c r="E609" t="s">
        <v>44</v>
      </c>
      <c r="F609" t="s">
        <v>57</v>
      </c>
      <c r="G609">
        <v>257548.55366999999</v>
      </c>
      <c r="H609">
        <v>243375.78586</v>
      </c>
      <c r="I609">
        <v>262443.24355000001</v>
      </c>
      <c r="J609">
        <v>279611.44715000002</v>
      </c>
      <c r="K609">
        <v>303962.78284</v>
      </c>
      <c r="L609">
        <v>288575.80304000003</v>
      </c>
      <c r="M609">
        <v>315249.91171999997</v>
      </c>
      <c r="N609">
        <v>336946.33937</v>
      </c>
      <c r="O609">
        <v>366355.60148999997</v>
      </c>
      <c r="P609">
        <v>388958.13770000002</v>
      </c>
      <c r="Q609">
        <v>417087.50650000002</v>
      </c>
      <c r="R609">
        <v>438839.12792</v>
      </c>
      <c r="S609">
        <v>374823.25287999999</v>
      </c>
      <c r="T609">
        <v>389428.89114000002</v>
      </c>
      <c r="U609">
        <v>414727.04320000001</v>
      </c>
      <c r="V609">
        <v>445913.97256000002</v>
      </c>
      <c r="W609">
        <v>444945.51841999998</v>
      </c>
      <c r="X609">
        <v>482639.63237000001</v>
      </c>
      <c r="Y609">
        <v>493880.40594999999</v>
      </c>
    </row>
    <row r="610" spans="1:47" x14ac:dyDescent="0.25">
      <c r="A610" t="str">
        <f t="shared" si="9"/>
        <v>KärntenPensionisteneinkommenLohnsteuer Fälle</v>
      </c>
      <c r="B610">
        <v>609</v>
      </c>
      <c r="C610">
        <v>200</v>
      </c>
      <c r="D610" t="s">
        <v>154</v>
      </c>
      <c r="E610" t="s">
        <v>44</v>
      </c>
      <c r="F610" t="s">
        <v>58</v>
      </c>
      <c r="G610">
        <v>70531</v>
      </c>
      <c r="H610">
        <v>67399</v>
      </c>
      <c r="I610">
        <v>70719</v>
      </c>
      <c r="J610">
        <v>76770</v>
      </c>
      <c r="K610">
        <v>78860</v>
      </c>
      <c r="L610">
        <v>76265</v>
      </c>
      <c r="M610">
        <v>79580</v>
      </c>
      <c r="N610">
        <v>82660</v>
      </c>
      <c r="O610">
        <v>86910</v>
      </c>
      <c r="P610">
        <v>89923</v>
      </c>
      <c r="Q610">
        <v>93329</v>
      </c>
      <c r="R610">
        <v>95012</v>
      </c>
      <c r="S610">
        <v>96416</v>
      </c>
      <c r="T610">
        <v>98147</v>
      </c>
      <c r="U610">
        <v>101343</v>
      </c>
      <c r="V610">
        <v>105796</v>
      </c>
      <c r="W610">
        <v>113496</v>
      </c>
      <c r="X610">
        <v>117913</v>
      </c>
      <c r="Y610">
        <v>122588</v>
      </c>
    </row>
    <row r="611" spans="1:47" x14ac:dyDescent="0.25">
      <c r="A611" t="str">
        <f t="shared" si="9"/>
        <v>KärntenPensionisteneinkommenNetto_Schnitt</v>
      </c>
      <c r="B611">
        <v>610</v>
      </c>
      <c r="C611">
        <v>200</v>
      </c>
      <c r="D611" t="s">
        <v>154</v>
      </c>
      <c r="E611" t="s">
        <v>44</v>
      </c>
      <c r="F611" t="s">
        <v>59</v>
      </c>
      <c r="G611">
        <v>13612.552115456199</v>
      </c>
      <c r="H611">
        <v>13907.4798718478</v>
      </c>
      <c r="I611">
        <v>14280.141258429399</v>
      </c>
      <c r="J611">
        <v>14623.9611098031</v>
      </c>
      <c r="K611">
        <v>15047.315706498301</v>
      </c>
      <c r="L611">
        <v>15692.4084299349</v>
      </c>
      <c r="M611">
        <v>16054.791543650699</v>
      </c>
      <c r="N611">
        <v>16257.9891092658</v>
      </c>
      <c r="O611">
        <v>16202.752060769</v>
      </c>
      <c r="P611">
        <v>16551.914431631802</v>
      </c>
      <c r="Q611">
        <v>16909.968933480799</v>
      </c>
      <c r="R611">
        <v>17202.205337993801</v>
      </c>
      <c r="S611">
        <v>17971.813000525799</v>
      </c>
      <c r="T611">
        <v>18208.784598621802</v>
      </c>
      <c r="U611">
        <v>18580.337134979301</v>
      </c>
      <c r="V611">
        <v>19065.028606596101</v>
      </c>
      <c r="W611">
        <v>20450.683736903498</v>
      </c>
      <c r="X611">
        <v>21005.534130509099</v>
      </c>
      <c r="Y611">
        <v>21729.5831045796</v>
      </c>
    </row>
    <row r="612" spans="1:47" x14ac:dyDescent="0.25">
      <c r="A612" t="str">
        <f t="shared" si="9"/>
        <v>KärntenPensionisteneinkommenNettobezüge 1000 EUR</v>
      </c>
      <c r="B612">
        <v>611</v>
      </c>
      <c r="C612">
        <v>200</v>
      </c>
      <c r="D612" t="s">
        <v>154</v>
      </c>
      <c r="E612" t="s">
        <v>44</v>
      </c>
      <c r="F612" t="s">
        <v>60</v>
      </c>
      <c r="G612">
        <v>1828900.8269199999</v>
      </c>
      <c r="H612">
        <v>1888301.9870800001</v>
      </c>
      <c r="I612">
        <v>1950310.2923699999</v>
      </c>
      <c r="J612">
        <v>2012403.2883200001</v>
      </c>
      <c r="K612">
        <v>2095128.0497099999</v>
      </c>
      <c r="L612">
        <v>2213037.59124</v>
      </c>
      <c r="M612">
        <v>2310894.5852100002</v>
      </c>
      <c r="N612">
        <v>2376820.4598400001</v>
      </c>
      <c r="O612">
        <v>2476444.8277199999</v>
      </c>
      <c r="P612">
        <v>2563593.611</v>
      </c>
      <c r="Q612">
        <v>2644820.6010099999</v>
      </c>
      <c r="R612">
        <v>2682167.8563000001</v>
      </c>
      <c r="S612">
        <v>2802812.06831</v>
      </c>
      <c r="T612">
        <v>2864387.4876399999</v>
      </c>
      <c r="U612">
        <v>2951560.87524</v>
      </c>
      <c r="V612">
        <v>3063750.0970800002</v>
      </c>
      <c r="W612">
        <v>3246034.7761400002</v>
      </c>
      <c r="X612">
        <v>3380609.6574300001</v>
      </c>
      <c r="Y612">
        <v>3550135.82846</v>
      </c>
    </row>
    <row r="613" spans="1:47" x14ac:dyDescent="0.25">
      <c r="A613" t="str">
        <f t="shared" si="9"/>
        <v>KärntenPensionisteneinkommenSV-Beiträge 1000 EUR</v>
      </c>
      <c r="B613">
        <v>612</v>
      </c>
      <c r="C613">
        <v>200</v>
      </c>
      <c r="D613" t="s">
        <v>154</v>
      </c>
      <c r="E613" t="s">
        <v>44</v>
      </c>
      <c r="F613" t="s">
        <v>61</v>
      </c>
      <c r="G613">
        <v>111724.67198</v>
      </c>
      <c r="H613">
        <v>124794.81927000001</v>
      </c>
      <c r="I613">
        <v>130131.35509</v>
      </c>
      <c r="J613">
        <v>134200.11704000001</v>
      </c>
      <c r="K613">
        <v>142806.49410000001</v>
      </c>
      <c r="L613">
        <v>150837.83374999999</v>
      </c>
      <c r="M613">
        <v>157904.27744999999</v>
      </c>
      <c r="N613">
        <v>162744.83162000001</v>
      </c>
      <c r="O613">
        <v>170082.13075000001</v>
      </c>
      <c r="P613">
        <v>176534.33948</v>
      </c>
      <c r="Q613">
        <v>182195.26718</v>
      </c>
      <c r="R613">
        <v>185599.74971</v>
      </c>
      <c r="S613">
        <v>188479.52583999999</v>
      </c>
      <c r="T613">
        <v>192440.91998999999</v>
      </c>
      <c r="U613">
        <v>198178.57238</v>
      </c>
      <c r="V613">
        <v>205825.94886</v>
      </c>
      <c r="W613">
        <v>214342.82496</v>
      </c>
      <c r="X613">
        <v>223158.44636999999</v>
      </c>
      <c r="Y613">
        <v>232541.60063999999</v>
      </c>
    </row>
    <row r="614" spans="1:47" x14ac:dyDescent="0.25">
      <c r="A614" t="str">
        <f t="shared" si="9"/>
        <v>KärntenPensionisteneinkommenSV-Beiträge Fälle</v>
      </c>
      <c r="B614">
        <v>613</v>
      </c>
      <c r="C614">
        <v>200</v>
      </c>
      <c r="D614" t="s">
        <v>154</v>
      </c>
      <c r="E614" t="s">
        <v>44</v>
      </c>
      <c r="F614" t="s">
        <v>62</v>
      </c>
      <c r="G614">
        <v>131186</v>
      </c>
      <c r="H614">
        <v>132503</v>
      </c>
      <c r="I614">
        <v>133400</v>
      </c>
      <c r="J614">
        <v>134453</v>
      </c>
      <c r="K614">
        <v>136130</v>
      </c>
      <c r="L614">
        <v>137879</v>
      </c>
      <c r="M614">
        <v>140642</v>
      </c>
      <c r="N614">
        <v>142921</v>
      </c>
      <c r="O614">
        <v>145023</v>
      </c>
      <c r="P614">
        <v>146864</v>
      </c>
      <c r="Q614">
        <v>148245</v>
      </c>
      <c r="R614">
        <v>147436</v>
      </c>
      <c r="S614">
        <v>147504</v>
      </c>
      <c r="T614">
        <v>148816</v>
      </c>
      <c r="U614">
        <v>150181</v>
      </c>
      <c r="V614">
        <v>152014</v>
      </c>
      <c r="W614">
        <v>153349</v>
      </c>
      <c r="X614">
        <v>155654</v>
      </c>
      <c r="Y614">
        <v>158084</v>
      </c>
    </row>
    <row r="615" spans="1:47" x14ac:dyDescent="0.25">
      <c r="A615" t="str">
        <f t="shared" si="9"/>
        <v>KärntenUnselbstständig BeschäftigteFrauen</v>
      </c>
      <c r="B615">
        <v>614</v>
      </c>
      <c r="C615">
        <v>200</v>
      </c>
      <c r="D615" t="s">
        <v>154</v>
      </c>
      <c r="E615" t="s">
        <v>38</v>
      </c>
      <c r="F615" t="s">
        <v>47</v>
      </c>
      <c r="G615">
        <v>86913</v>
      </c>
      <c r="H615">
        <v>96449</v>
      </c>
      <c r="I615">
        <v>88882</v>
      </c>
      <c r="J615">
        <v>97481</v>
      </c>
      <c r="K615">
        <v>90266</v>
      </c>
      <c r="L615">
        <v>99534</v>
      </c>
      <c r="M615">
        <v>91983</v>
      </c>
      <c r="N615">
        <v>101446</v>
      </c>
      <c r="O615">
        <v>94495</v>
      </c>
      <c r="P615">
        <v>101962</v>
      </c>
      <c r="Q615">
        <v>95455</v>
      </c>
      <c r="R615">
        <v>101534</v>
      </c>
      <c r="S615">
        <v>95514</v>
      </c>
      <c r="T615">
        <v>101454</v>
      </c>
      <c r="U615">
        <v>96917</v>
      </c>
      <c r="V615">
        <v>103203</v>
      </c>
      <c r="W615">
        <v>97624</v>
      </c>
      <c r="X615">
        <v>104272</v>
      </c>
      <c r="Y615">
        <v>97928</v>
      </c>
      <c r="Z615">
        <v>103970</v>
      </c>
      <c r="AA615">
        <v>97332</v>
      </c>
      <c r="AB615">
        <v>103477</v>
      </c>
      <c r="AC615">
        <v>97191</v>
      </c>
      <c r="AD615">
        <v>103733</v>
      </c>
      <c r="AE615">
        <v>97573</v>
      </c>
      <c r="AF615">
        <v>103901</v>
      </c>
      <c r="AG615">
        <v>98570</v>
      </c>
      <c r="AH615">
        <v>105065</v>
      </c>
      <c r="AI615">
        <v>100276</v>
      </c>
      <c r="AJ615">
        <v>106469</v>
      </c>
      <c r="AK615">
        <v>101566</v>
      </c>
      <c r="AL615">
        <v>107116</v>
      </c>
      <c r="AM615">
        <v>101449</v>
      </c>
      <c r="AN615">
        <v>104077</v>
      </c>
      <c r="AO615">
        <v>97425</v>
      </c>
      <c r="AP615">
        <v>107137</v>
      </c>
      <c r="AQ615">
        <v>102665</v>
      </c>
      <c r="AR615">
        <v>108899</v>
      </c>
      <c r="AS615">
        <v>104230</v>
      </c>
      <c r="AT615">
        <v>109286</v>
      </c>
      <c r="AU615">
        <v>104625</v>
      </c>
    </row>
    <row r="616" spans="1:47" x14ac:dyDescent="0.25">
      <c r="A616" t="str">
        <f t="shared" si="9"/>
        <v>KärntenUnselbstständig BeschäftigteInsgesamt</v>
      </c>
      <c r="B616">
        <v>615</v>
      </c>
      <c r="C616">
        <v>200</v>
      </c>
      <c r="D616" t="s">
        <v>154</v>
      </c>
      <c r="E616" t="s">
        <v>38</v>
      </c>
      <c r="F616" t="s">
        <v>48</v>
      </c>
      <c r="G616">
        <v>183354</v>
      </c>
      <c r="H616">
        <v>209634</v>
      </c>
      <c r="I616">
        <v>186446</v>
      </c>
      <c r="J616">
        <v>211468</v>
      </c>
      <c r="K616">
        <v>188121</v>
      </c>
      <c r="L616">
        <v>214805</v>
      </c>
      <c r="M616">
        <v>192477</v>
      </c>
      <c r="N616">
        <v>218702</v>
      </c>
      <c r="O616">
        <v>202995</v>
      </c>
      <c r="P616">
        <v>224730</v>
      </c>
      <c r="Q616">
        <v>200477</v>
      </c>
      <c r="R616">
        <v>218813</v>
      </c>
      <c r="S616">
        <v>197896</v>
      </c>
      <c r="T616">
        <v>219114</v>
      </c>
      <c r="U616">
        <v>200731</v>
      </c>
      <c r="V616">
        <v>221731</v>
      </c>
      <c r="W616">
        <v>202380</v>
      </c>
      <c r="X616">
        <v>223517</v>
      </c>
      <c r="Y616">
        <v>201530</v>
      </c>
      <c r="Z616">
        <v>222272</v>
      </c>
      <c r="AA616">
        <v>199870</v>
      </c>
      <c r="AB616">
        <v>220078</v>
      </c>
      <c r="AC616">
        <v>199493</v>
      </c>
      <c r="AD616">
        <v>220568</v>
      </c>
      <c r="AE616">
        <v>200668</v>
      </c>
      <c r="AF616">
        <v>221008</v>
      </c>
      <c r="AG616">
        <v>202962</v>
      </c>
      <c r="AH616">
        <v>223834</v>
      </c>
      <c r="AI616">
        <v>207354</v>
      </c>
      <c r="AJ616">
        <v>226654</v>
      </c>
      <c r="AK616">
        <v>209784</v>
      </c>
      <c r="AL616">
        <v>227830</v>
      </c>
      <c r="AM616">
        <v>210016</v>
      </c>
      <c r="AN616">
        <v>221698</v>
      </c>
      <c r="AO616">
        <v>202353</v>
      </c>
      <c r="AP616">
        <v>227367</v>
      </c>
      <c r="AQ616">
        <v>212275</v>
      </c>
      <c r="AR616">
        <v>230339</v>
      </c>
      <c r="AS616">
        <v>214572</v>
      </c>
      <c r="AT616">
        <v>231016</v>
      </c>
      <c r="AU616">
        <v>214434</v>
      </c>
    </row>
    <row r="617" spans="1:47" x14ac:dyDescent="0.25">
      <c r="A617" t="str">
        <f t="shared" si="9"/>
        <v>KärntenUnselbstständig BeschäftigteMänner</v>
      </c>
      <c r="B617">
        <v>616</v>
      </c>
      <c r="C617">
        <v>200</v>
      </c>
      <c r="D617" t="s">
        <v>154</v>
      </c>
      <c r="E617" t="s">
        <v>38</v>
      </c>
      <c r="F617" t="s">
        <v>49</v>
      </c>
      <c r="G617">
        <v>96441</v>
      </c>
      <c r="H617">
        <v>113185</v>
      </c>
      <c r="I617">
        <v>97564</v>
      </c>
      <c r="J617">
        <v>113987</v>
      </c>
      <c r="K617">
        <v>97855</v>
      </c>
      <c r="L617">
        <v>115271</v>
      </c>
      <c r="M617">
        <v>100494</v>
      </c>
      <c r="N617">
        <v>117256</v>
      </c>
      <c r="O617">
        <v>108500</v>
      </c>
      <c r="P617">
        <v>122768</v>
      </c>
      <c r="Q617">
        <v>105022</v>
      </c>
      <c r="R617">
        <v>117279</v>
      </c>
      <c r="S617">
        <v>102382</v>
      </c>
      <c r="T617">
        <v>117660</v>
      </c>
      <c r="U617">
        <v>103814</v>
      </c>
      <c r="V617">
        <v>118528</v>
      </c>
      <c r="W617">
        <v>104756</v>
      </c>
      <c r="X617">
        <v>119245</v>
      </c>
      <c r="Y617">
        <v>103602</v>
      </c>
      <c r="Z617">
        <v>118302</v>
      </c>
      <c r="AA617">
        <v>102538</v>
      </c>
      <c r="AB617">
        <v>116601</v>
      </c>
      <c r="AC617">
        <v>102302</v>
      </c>
      <c r="AD617">
        <v>116835</v>
      </c>
      <c r="AE617">
        <v>103095</v>
      </c>
      <c r="AF617">
        <v>117107</v>
      </c>
      <c r="AG617">
        <v>104392</v>
      </c>
      <c r="AH617">
        <v>118769</v>
      </c>
      <c r="AI617">
        <v>107078</v>
      </c>
      <c r="AJ617">
        <v>120185</v>
      </c>
      <c r="AK617">
        <v>108218</v>
      </c>
      <c r="AL617">
        <v>120714</v>
      </c>
      <c r="AM617">
        <v>108567</v>
      </c>
      <c r="AN617">
        <v>117621</v>
      </c>
      <c r="AO617">
        <v>104928</v>
      </c>
      <c r="AP617">
        <v>120230</v>
      </c>
      <c r="AQ617">
        <v>109610</v>
      </c>
      <c r="AR617">
        <v>121440</v>
      </c>
      <c r="AS617">
        <v>110342</v>
      </c>
      <c r="AT617">
        <v>121730</v>
      </c>
      <c r="AU617">
        <v>109809</v>
      </c>
    </row>
    <row r="618" spans="1:47" x14ac:dyDescent="0.25">
      <c r="A618" t="str">
        <f t="shared" si="9"/>
        <v>KärntenUnselbstständig Beschäftigte GW mgfInsgesamt</v>
      </c>
      <c r="B618">
        <v>617</v>
      </c>
      <c r="C618">
        <v>200</v>
      </c>
      <c r="D618" t="s">
        <v>154</v>
      </c>
      <c r="E618" t="s">
        <v>450</v>
      </c>
      <c r="F618" t="s">
        <v>48</v>
      </c>
      <c r="G618">
        <v>164623.067344115</v>
      </c>
      <c r="H618">
        <v>146409.278636467</v>
      </c>
      <c r="I618">
        <v>168500.23787388499</v>
      </c>
      <c r="J618">
        <v>148438.83335827501</v>
      </c>
      <c r="K618">
        <v>170148.18091718599</v>
      </c>
      <c r="L618">
        <v>149953.90745556299</v>
      </c>
      <c r="M618">
        <v>164571.71875992199</v>
      </c>
      <c r="N618">
        <v>142811.37955824999</v>
      </c>
      <c r="O618">
        <v>170992.85773794001</v>
      </c>
      <c r="P618">
        <v>151040.74047595399</v>
      </c>
      <c r="Q618">
        <v>172359.47168772301</v>
      </c>
      <c r="R618">
        <v>152809.73272853001</v>
      </c>
      <c r="S618">
        <v>174304.065376368</v>
      </c>
      <c r="T618">
        <v>154220.155819432</v>
      </c>
    </row>
    <row r="619" spans="1:47" x14ac:dyDescent="0.25">
      <c r="A619" t="str">
        <f t="shared" si="9"/>
        <v>KärntenUnselbstständig Beschäftigte GW ogfInsgesamt</v>
      </c>
      <c r="B619">
        <v>618</v>
      </c>
      <c r="C619">
        <v>200</v>
      </c>
      <c r="D619" t="s">
        <v>154</v>
      </c>
      <c r="E619" t="s">
        <v>449</v>
      </c>
      <c r="F619" t="s">
        <v>48</v>
      </c>
      <c r="G619">
        <v>149266.30877210401</v>
      </c>
      <c r="H619">
        <v>131758.402358205</v>
      </c>
      <c r="I619">
        <v>153107.066053897</v>
      </c>
      <c r="J619">
        <v>133736.25053573601</v>
      </c>
      <c r="K619">
        <v>154867.714324209</v>
      </c>
      <c r="L619">
        <v>135547.97511667799</v>
      </c>
      <c r="M619">
        <v>150349.08122187399</v>
      </c>
      <c r="N619">
        <v>130489.981779593</v>
      </c>
      <c r="O619">
        <v>156525.85199014499</v>
      </c>
      <c r="P619">
        <v>137750.20770950601</v>
      </c>
      <c r="Q619">
        <v>157819.07061354301</v>
      </c>
      <c r="R619">
        <v>139290.196667101</v>
      </c>
      <c r="S619">
        <v>159718.996421769</v>
      </c>
      <c r="T619">
        <v>140237.53457955999</v>
      </c>
    </row>
    <row r="620" spans="1:47" x14ac:dyDescent="0.25">
      <c r="A620" t="str">
        <f t="shared" si="9"/>
        <v>KärntenUnternehmenInsgesamt</v>
      </c>
      <c r="B620">
        <v>619</v>
      </c>
      <c r="C620">
        <v>200</v>
      </c>
      <c r="D620" t="s">
        <v>154</v>
      </c>
      <c r="E620" t="s">
        <v>475</v>
      </c>
      <c r="F620" t="s">
        <v>48</v>
      </c>
      <c r="G620">
        <v>45294</v>
      </c>
      <c r="H620">
        <v>45642</v>
      </c>
      <c r="I620">
        <v>47258</v>
      </c>
    </row>
    <row r="621" spans="1:47" x14ac:dyDescent="0.25">
      <c r="A621" t="str">
        <f t="shared" si="9"/>
        <v>KärntenWohnbevölkerungInsgesamt</v>
      </c>
      <c r="B621">
        <v>620</v>
      </c>
      <c r="C621">
        <v>200</v>
      </c>
      <c r="D621" t="s">
        <v>154</v>
      </c>
      <c r="E621" t="s">
        <v>42</v>
      </c>
      <c r="F621" t="s">
        <v>48</v>
      </c>
      <c r="G621">
        <v>559933</v>
      </c>
      <c r="H621">
        <v>558623</v>
      </c>
      <c r="I621">
        <v>558026</v>
      </c>
      <c r="J621">
        <v>558926</v>
      </c>
      <c r="K621">
        <v>559277</v>
      </c>
      <c r="L621">
        <v>559393</v>
      </c>
      <c r="M621">
        <v>559715</v>
      </c>
      <c r="N621">
        <v>559462</v>
      </c>
      <c r="O621">
        <v>557998</v>
      </c>
      <c r="P621">
        <v>556718</v>
      </c>
      <c r="Q621">
        <v>556027</v>
      </c>
      <c r="R621">
        <v>555473</v>
      </c>
      <c r="S621">
        <v>555881</v>
      </c>
      <c r="T621">
        <v>557641</v>
      </c>
      <c r="U621">
        <v>560482</v>
      </c>
      <c r="V621">
        <v>561077</v>
      </c>
      <c r="W621">
        <v>560898</v>
      </c>
      <c r="X621">
        <v>560939</v>
      </c>
      <c r="Y621">
        <v>561293</v>
      </c>
      <c r="Z621">
        <v>562089</v>
      </c>
      <c r="AA621">
        <v>564513</v>
      </c>
      <c r="AB621">
        <v>568984</v>
      </c>
    </row>
    <row r="622" spans="1:47" x14ac:dyDescent="0.25">
      <c r="A622" t="str">
        <f t="shared" si="9"/>
        <v>Klagenfurt StadtArbeitnehmereinkommenBrutto_Schnitt</v>
      </c>
      <c r="B622">
        <v>621</v>
      </c>
      <c r="C622">
        <v>201</v>
      </c>
      <c r="D622" t="s">
        <v>155</v>
      </c>
      <c r="E622" t="s">
        <v>43</v>
      </c>
      <c r="F622" t="s">
        <v>54</v>
      </c>
      <c r="G622">
        <v>25761.523452181598</v>
      </c>
      <c r="H622">
        <v>26256.5270074443</v>
      </c>
      <c r="I622">
        <v>27212.685863680301</v>
      </c>
      <c r="J622">
        <v>28041.919883796301</v>
      </c>
      <c r="K622">
        <v>28694.1720173752</v>
      </c>
      <c r="L622">
        <v>29230.723351756202</v>
      </c>
      <c r="M622">
        <v>29362.4974447147</v>
      </c>
      <c r="N622">
        <v>29927.654069587199</v>
      </c>
      <c r="O622">
        <v>30563.765868324801</v>
      </c>
      <c r="P622">
        <v>31126.696991618101</v>
      </c>
      <c r="Q622">
        <v>31381.108764223802</v>
      </c>
      <c r="R622">
        <v>32026.454963613902</v>
      </c>
      <c r="S622">
        <v>32548.8451315928</v>
      </c>
      <c r="T622">
        <v>32992.3885449554</v>
      </c>
      <c r="U622">
        <v>33911.803140607401</v>
      </c>
      <c r="V622">
        <v>34931.351358306703</v>
      </c>
      <c r="W622">
        <v>35731.095761263801</v>
      </c>
      <c r="X622">
        <v>36569.689594080402</v>
      </c>
      <c r="Y622">
        <v>37856.131401887302</v>
      </c>
    </row>
    <row r="623" spans="1:47" x14ac:dyDescent="0.25">
      <c r="A623" t="str">
        <f t="shared" si="9"/>
        <v>Klagenfurt StadtArbeitnehmereinkommenBruttobezüge 1000 EUR</v>
      </c>
      <c r="B623">
        <v>622</v>
      </c>
      <c r="C623">
        <v>201</v>
      </c>
      <c r="D623" t="s">
        <v>155</v>
      </c>
      <c r="E623" t="s">
        <v>43</v>
      </c>
      <c r="F623" t="s">
        <v>55</v>
      </c>
      <c r="G623">
        <v>1046226.99044</v>
      </c>
      <c r="H623">
        <v>1096918.92879</v>
      </c>
      <c r="I623">
        <v>1153028.71273</v>
      </c>
      <c r="J623">
        <v>1211410.9389800001</v>
      </c>
      <c r="K623">
        <v>1268311.0973400001</v>
      </c>
      <c r="L623">
        <v>1295768.7354600001</v>
      </c>
      <c r="M623">
        <v>1315821.5979899999</v>
      </c>
      <c r="N623">
        <v>1351293.43655</v>
      </c>
      <c r="O623">
        <v>1403365.8736099999</v>
      </c>
      <c r="P623">
        <v>1437150.7268000001</v>
      </c>
      <c r="Q623">
        <v>1458876.36534</v>
      </c>
      <c r="R623">
        <v>1505115.2774700001</v>
      </c>
      <c r="S623">
        <v>1544670.5434099999</v>
      </c>
      <c r="T623">
        <v>1586307.03363</v>
      </c>
      <c r="U623">
        <v>1658117.6145599999</v>
      </c>
      <c r="V623">
        <v>1727914.2262899999</v>
      </c>
      <c r="W623">
        <v>1743927.59082</v>
      </c>
      <c r="X623">
        <v>1826144.01957</v>
      </c>
      <c r="Y623">
        <v>1949666.4794600001</v>
      </c>
    </row>
    <row r="624" spans="1:47" x14ac:dyDescent="0.25">
      <c r="A624" t="str">
        <f t="shared" si="9"/>
        <v>Klagenfurt StadtArbeitnehmereinkommenBruttobezüge Fälle</v>
      </c>
      <c r="B624">
        <v>623</v>
      </c>
      <c r="C624">
        <v>201</v>
      </c>
      <c r="D624" t="s">
        <v>155</v>
      </c>
      <c r="E624" t="s">
        <v>43</v>
      </c>
      <c r="F624" t="s">
        <v>56</v>
      </c>
      <c r="G624">
        <v>40612</v>
      </c>
      <c r="H624">
        <v>41777</v>
      </c>
      <c r="I624">
        <v>42371</v>
      </c>
      <c r="J624">
        <v>43200</v>
      </c>
      <c r="K624">
        <v>44201</v>
      </c>
      <c r="L624">
        <v>44329</v>
      </c>
      <c r="M624">
        <v>44813</v>
      </c>
      <c r="N624">
        <v>45152</v>
      </c>
      <c r="O624">
        <v>45916</v>
      </c>
      <c r="P624">
        <v>46171</v>
      </c>
      <c r="Q624">
        <v>46489</v>
      </c>
      <c r="R624">
        <v>46996</v>
      </c>
      <c r="S624">
        <v>47457</v>
      </c>
      <c r="T624">
        <v>48081</v>
      </c>
      <c r="U624">
        <v>48895</v>
      </c>
      <c r="V624">
        <v>49466</v>
      </c>
      <c r="W624">
        <v>48807</v>
      </c>
      <c r="X624">
        <v>49936</v>
      </c>
      <c r="Y624">
        <v>51502</v>
      </c>
    </row>
    <row r="625" spans="1:47" x14ac:dyDescent="0.25">
      <c r="A625" t="str">
        <f t="shared" si="9"/>
        <v>Klagenfurt StadtArbeitnehmereinkommenLohnsteuer 1000 EUR</v>
      </c>
      <c r="B625">
        <v>624</v>
      </c>
      <c r="C625">
        <v>201</v>
      </c>
      <c r="D625" t="s">
        <v>155</v>
      </c>
      <c r="E625" t="s">
        <v>43</v>
      </c>
      <c r="F625" t="s">
        <v>57</v>
      </c>
      <c r="G625">
        <v>166574.96684000001</v>
      </c>
      <c r="H625">
        <v>168038.71643999999</v>
      </c>
      <c r="I625">
        <v>182357.09763</v>
      </c>
      <c r="J625">
        <v>196385.07373999999</v>
      </c>
      <c r="K625">
        <v>210352.28112999999</v>
      </c>
      <c r="L625">
        <v>199227.22226000001</v>
      </c>
      <c r="M625">
        <v>202748.64859999999</v>
      </c>
      <c r="N625">
        <v>213123.07505000001</v>
      </c>
      <c r="O625">
        <v>225785.32407</v>
      </c>
      <c r="P625">
        <v>235128.27953</v>
      </c>
      <c r="Q625">
        <v>242619.05776</v>
      </c>
      <c r="R625">
        <v>254221.24838</v>
      </c>
      <c r="S625">
        <v>225399.97341999999</v>
      </c>
      <c r="T625">
        <v>232336.84718000001</v>
      </c>
      <c r="U625">
        <v>247600.73272999999</v>
      </c>
      <c r="V625">
        <v>256274.47784000001</v>
      </c>
      <c r="W625">
        <v>249150.89165999999</v>
      </c>
      <c r="X625">
        <v>265802.94813999999</v>
      </c>
      <c r="Y625">
        <v>278309.60787000001</v>
      </c>
    </row>
    <row r="626" spans="1:47" x14ac:dyDescent="0.25">
      <c r="A626" t="str">
        <f t="shared" si="9"/>
        <v>Klagenfurt StadtArbeitnehmereinkommenLohnsteuer Fälle</v>
      </c>
      <c r="B626">
        <v>625</v>
      </c>
      <c r="C626">
        <v>201</v>
      </c>
      <c r="D626" t="s">
        <v>155</v>
      </c>
      <c r="E626" t="s">
        <v>43</v>
      </c>
      <c r="F626" t="s">
        <v>58</v>
      </c>
      <c r="G626">
        <v>33731</v>
      </c>
      <c r="H626">
        <v>33760</v>
      </c>
      <c r="I626">
        <v>34568</v>
      </c>
      <c r="J626">
        <v>35595</v>
      </c>
      <c r="K626">
        <v>36933</v>
      </c>
      <c r="L626">
        <v>36198</v>
      </c>
      <c r="M626">
        <v>36860</v>
      </c>
      <c r="N626">
        <v>37382</v>
      </c>
      <c r="O626">
        <v>38196</v>
      </c>
      <c r="P626">
        <v>38726</v>
      </c>
      <c r="Q626">
        <v>38806</v>
      </c>
      <c r="R626">
        <v>39390</v>
      </c>
      <c r="S626">
        <v>39727</v>
      </c>
      <c r="T626">
        <v>40465</v>
      </c>
      <c r="U626">
        <v>41616</v>
      </c>
      <c r="V626">
        <v>42461</v>
      </c>
      <c r="W626">
        <v>42168</v>
      </c>
      <c r="X626">
        <v>43525</v>
      </c>
      <c r="Y626">
        <v>45239</v>
      </c>
    </row>
    <row r="627" spans="1:47" x14ac:dyDescent="0.25">
      <c r="A627" t="str">
        <f t="shared" si="9"/>
        <v>Klagenfurt StadtArbeitnehmereinkommenNetto_Schnitt</v>
      </c>
      <c r="B627">
        <v>626</v>
      </c>
      <c r="C627">
        <v>201</v>
      </c>
      <c r="D627" t="s">
        <v>155</v>
      </c>
      <c r="E627" t="s">
        <v>43</v>
      </c>
      <c r="F627" t="s">
        <v>59</v>
      </c>
      <c r="G627">
        <v>17664.894816556702</v>
      </c>
      <c r="H627">
        <v>18140.2118476674</v>
      </c>
      <c r="I627">
        <v>18699.184314507602</v>
      </c>
      <c r="J627">
        <v>19181.520953240699</v>
      </c>
      <c r="K627">
        <v>19541.819223999501</v>
      </c>
      <c r="L627">
        <v>20316.699088407098</v>
      </c>
      <c r="M627">
        <v>20354.819337245899</v>
      </c>
      <c r="N627">
        <v>20645.280769622601</v>
      </c>
      <c r="O627">
        <v>20975.9633770363</v>
      </c>
      <c r="P627">
        <v>21267.312409521099</v>
      </c>
      <c r="Q627">
        <v>21338.151534341501</v>
      </c>
      <c r="R627">
        <v>21672.383944591002</v>
      </c>
      <c r="S627">
        <v>22745.583084476501</v>
      </c>
      <c r="T627">
        <v>22995.5801715854</v>
      </c>
      <c r="U627">
        <v>23552.439695674399</v>
      </c>
      <c r="V627">
        <v>24345.891906764198</v>
      </c>
      <c r="W627">
        <v>25127.1109523224</v>
      </c>
      <c r="X627">
        <v>25583.628498478101</v>
      </c>
      <c r="Y627">
        <v>26609.842078754202</v>
      </c>
    </row>
    <row r="628" spans="1:47" x14ac:dyDescent="0.25">
      <c r="A628" t="str">
        <f t="shared" si="9"/>
        <v>Klagenfurt StadtArbeitnehmereinkommenNettobezüge 1000 EUR</v>
      </c>
      <c r="B628">
        <v>627</v>
      </c>
      <c r="C628">
        <v>201</v>
      </c>
      <c r="D628" t="s">
        <v>155</v>
      </c>
      <c r="E628" t="s">
        <v>43</v>
      </c>
      <c r="F628" t="s">
        <v>60</v>
      </c>
      <c r="G628">
        <v>717406.70828999998</v>
      </c>
      <c r="H628">
        <v>757843.63035999902</v>
      </c>
      <c r="I628">
        <v>792303.13858999999</v>
      </c>
      <c r="J628">
        <v>828641.70518000005</v>
      </c>
      <c r="K628">
        <v>863767.95152</v>
      </c>
      <c r="L628">
        <v>900618.95389</v>
      </c>
      <c r="M628">
        <v>912160.51896000002</v>
      </c>
      <c r="N628">
        <v>932175.71730999998</v>
      </c>
      <c r="O628">
        <v>963132.33441999997</v>
      </c>
      <c r="P628">
        <v>981933.08126000001</v>
      </c>
      <c r="Q628">
        <v>991989.32668000006</v>
      </c>
      <c r="R628">
        <v>1018515.35586</v>
      </c>
      <c r="S628">
        <v>1079437.13644</v>
      </c>
      <c r="T628">
        <v>1105650.4902300001</v>
      </c>
      <c r="U628">
        <v>1151596.53892</v>
      </c>
      <c r="V628">
        <v>1204293.88906</v>
      </c>
      <c r="W628">
        <v>1226378.9042499999</v>
      </c>
      <c r="X628">
        <v>1277544.0726999999</v>
      </c>
      <c r="Y628">
        <v>1370460.0867399999</v>
      </c>
    </row>
    <row r="629" spans="1:47" x14ac:dyDescent="0.25">
      <c r="A629" t="str">
        <f t="shared" si="9"/>
        <v>Klagenfurt StadtArbeitnehmereinkommenSV-Beiträge 1000 EUR</v>
      </c>
      <c r="B629">
        <v>628</v>
      </c>
      <c r="C629">
        <v>201</v>
      </c>
      <c r="D629" t="s">
        <v>155</v>
      </c>
      <c r="E629" t="s">
        <v>43</v>
      </c>
      <c r="F629" t="s">
        <v>61</v>
      </c>
      <c r="G629">
        <v>162245.31531000001</v>
      </c>
      <c r="H629">
        <v>171036.58199000001</v>
      </c>
      <c r="I629">
        <v>178368.47651000001</v>
      </c>
      <c r="J629">
        <v>186384.16005999999</v>
      </c>
      <c r="K629">
        <v>194190.86468999999</v>
      </c>
      <c r="L629">
        <v>195922.55931000001</v>
      </c>
      <c r="M629">
        <v>200912.43043000001</v>
      </c>
      <c r="N629">
        <v>205994.64418999999</v>
      </c>
      <c r="O629">
        <v>214448.21512000001</v>
      </c>
      <c r="P629">
        <v>220089.36601</v>
      </c>
      <c r="Q629">
        <v>224267.9809</v>
      </c>
      <c r="R629">
        <v>232378.67322999999</v>
      </c>
      <c r="S629">
        <v>239833.43354999999</v>
      </c>
      <c r="T629">
        <v>248319.69622000001</v>
      </c>
      <c r="U629">
        <v>258920.34291000001</v>
      </c>
      <c r="V629">
        <v>267345.85939</v>
      </c>
      <c r="W629">
        <v>268397.79491</v>
      </c>
      <c r="X629">
        <v>282796.99872999999</v>
      </c>
      <c r="Y629">
        <v>300896.78485</v>
      </c>
    </row>
    <row r="630" spans="1:47" x14ac:dyDescent="0.25">
      <c r="A630" t="str">
        <f t="shared" si="9"/>
        <v>Klagenfurt StadtArbeitnehmereinkommenSV-Beiträge Fälle</v>
      </c>
      <c r="B630">
        <v>629</v>
      </c>
      <c r="C630">
        <v>201</v>
      </c>
      <c r="D630" t="s">
        <v>155</v>
      </c>
      <c r="E630" t="s">
        <v>43</v>
      </c>
      <c r="F630" t="s">
        <v>62</v>
      </c>
      <c r="G630">
        <v>38642</v>
      </c>
      <c r="H630">
        <v>39687</v>
      </c>
      <c r="I630">
        <v>40256</v>
      </c>
      <c r="J630">
        <v>41104</v>
      </c>
      <c r="K630">
        <v>41965</v>
      </c>
      <c r="L630">
        <v>41741</v>
      </c>
      <c r="M630">
        <v>42177</v>
      </c>
      <c r="N630">
        <v>42417</v>
      </c>
      <c r="O630">
        <v>43155</v>
      </c>
      <c r="P630">
        <v>43327</v>
      </c>
      <c r="Q630">
        <v>43308</v>
      </c>
      <c r="R630">
        <v>43629</v>
      </c>
      <c r="S630">
        <v>44272</v>
      </c>
      <c r="T630">
        <v>44613</v>
      </c>
      <c r="U630">
        <v>45529</v>
      </c>
      <c r="V630">
        <v>46107</v>
      </c>
      <c r="W630">
        <v>45627</v>
      </c>
      <c r="X630">
        <v>46856</v>
      </c>
      <c r="Y630">
        <v>48492</v>
      </c>
    </row>
    <row r="631" spans="1:47" x14ac:dyDescent="0.25">
      <c r="A631" t="str">
        <f t="shared" si="9"/>
        <v>Klagenfurt StadtArbeitsloseFrauen</v>
      </c>
      <c r="B631">
        <v>630</v>
      </c>
      <c r="C631">
        <v>201</v>
      </c>
      <c r="D631" t="s">
        <v>155</v>
      </c>
      <c r="E631" t="s">
        <v>36</v>
      </c>
      <c r="F631" t="s">
        <v>47</v>
      </c>
      <c r="G631">
        <v>1303</v>
      </c>
      <c r="H631">
        <v>1096</v>
      </c>
      <c r="I631">
        <v>1341</v>
      </c>
      <c r="J631">
        <v>1166</v>
      </c>
      <c r="K631">
        <v>1380</v>
      </c>
      <c r="L631">
        <v>1140</v>
      </c>
      <c r="M631">
        <v>1331</v>
      </c>
      <c r="N631">
        <v>1120</v>
      </c>
      <c r="O631">
        <v>1191</v>
      </c>
      <c r="P631">
        <v>1076</v>
      </c>
      <c r="Q631">
        <v>1346</v>
      </c>
      <c r="R631">
        <v>1364</v>
      </c>
      <c r="S631">
        <v>1603</v>
      </c>
      <c r="T631">
        <v>1382</v>
      </c>
      <c r="U631">
        <v>1686</v>
      </c>
      <c r="V631">
        <v>1523</v>
      </c>
      <c r="W631">
        <v>1731</v>
      </c>
      <c r="X631">
        <v>1655</v>
      </c>
      <c r="Y631">
        <v>1828</v>
      </c>
      <c r="Z631">
        <v>1936</v>
      </c>
      <c r="AA631">
        <v>2125</v>
      </c>
      <c r="AB631">
        <v>2045</v>
      </c>
      <c r="AC631">
        <v>2360</v>
      </c>
      <c r="AD631">
        <v>2249</v>
      </c>
      <c r="AE631">
        <v>2525</v>
      </c>
      <c r="AF631">
        <v>2352</v>
      </c>
      <c r="AG631">
        <v>2599</v>
      </c>
      <c r="AH631">
        <v>2227</v>
      </c>
      <c r="AI631">
        <v>2331</v>
      </c>
      <c r="AJ631">
        <v>2032</v>
      </c>
      <c r="AK631">
        <v>2314</v>
      </c>
      <c r="AL631">
        <v>1957</v>
      </c>
      <c r="AM631">
        <v>2232</v>
      </c>
      <c r="AN631">
        <v>2470</v>
      </c>
      <c r="AO631">
        <v>2646</v>
      </c>
      <c r="AP631">
        <v>1833</v>
      </c>
      <c r="AQ631">
        <v>1909</v>
      </c>
      <c r="AR631">
        <v>1663</v>
      </c>
      <c r="AS631">
        <v>1805</v>
      </c>
      <c r="AT631">
        <v>1711</v>
      </c>
      <c r="AU631">
        <v>1920</v>
      </c>
    </row>
    <row r="632" spans="1:47" x14ac:dyDescent="0.25">
      <c r="A632" t="str">
        <f t="shared" si="9"/>
        <v>Klagenfurt StadtArbeitsloseInsgesamt</v>
      </c>
      <c r="B632">
        <v>631</v>
      </c>
      <c r="C632">
        <v>201</v>
      </c>
      <c r="D632" t="s">
        <v>155</v>
      </c>
      <c r="E632" t="s">
        <v>36</v>
      </c>
      <c r="F632" t="s">
        <v>48</v>
      </c>
      <c r="G632">
        <v>3704</v>
      </c>
      <c r="H632">
        <v>2319</v>
      </c>
      <c r="I632">
        <v>3787</v>
      </c>
      <c r="J632">
        <v>2481</v>
      </c>
      <c r="K632">
        <v>3944</v>
      </c>
      <c r="L632">
        <v>2375</v>
      </c>
      <c r="M632">
        <v>3768</v>
      </c>
      <c r="N632">
        <v>2269</v>
      </c>
      <c r="O632">
        <v>3308</v>
      </c>
      <c r="P632">
        <v>2301</v>
      </c>
      <c r="Q632">
        <v>4031</v>
      </c>
      <c r="R632">
        <v>3167</v>
      </c>
      <c r="S632">
        <v>4595</v>
      </c>
      <c r="T632">
        <v>3049</v>
      </c>
      <c r="U632">
        <v>4790</v>
      </c>
      <c r="V632">
        <v>3200</v>
      </c>
      <c r="W632">
        <v>4691</v>
      </c>
      <c r="X632">
        <v>3426</v>
      </c>
      <c r="Y632">
        <v>5017</v>
      </c>
      <c r="Z632">
        <v>4083</v>
      </c>
      <c r="AA632">
        <v>5716</v>
      </c>
      <c r="AB632">
        <v>4517</v>
      </c>
      <c r="AC632">
        <v>6249</v>
      </c>
      <c r="AD632">
        <v>4969</v>
      </c>
      <c r="AE632">
        <v>6452</v>
      </c>
      <c r="AF632">
        <v>4995</v>
      </c>
      <c r="AG632">
        <v>6527</v>
      </c>
      <c r="AH632">
        <v>4774</v>
      </c>
      <c r="AI632">
        <v>5934</v>
      </c>
      <c r="AJ632">
        <v>4333</v>
      </c>
      <c r="AK632">
        <v>5805</v>
      </c>
      <c r="AL632">
        <v>4086</v>
      </c>
      <c r="AM632">
        <v>5673</v>
      </c>
      <c r="AN632">
        <v>5161</v>
      </c>
      <c r="AO632">
        <v>6562</v>
      </c>
      <c r="AP632">
        <v>3855</v>
      </c>
      <c r="AQ632">
        <v>5048</v>
      </c>
      <c r="AR632">
        <v>3485</v>
      </c>
      <c r="AS632">
        <v>4969</v>
      </c>
      <c r="AT632">
        <v>3674</v>
      </c>
      <c r="AU632">
        <v>5266</v>
      </c>
    </row>
    <row r="633" spans="1:47" x14ac:dyDescent="0.25">
      <c r="A633" t="str">
        <f t="shared" si="9"/>
        <v>Klagenfurt StadtArbeitsloseMänner</v>
      </c>
      <c r="B633">
        <v>632</v>
      </c>
      <c r="C633">
        <v>201</v>
      </c>
      <c r="D633" t="s">
        <v>155</v>
      </c>
      <c r="E633" t="s">
        <v>36</v>
      </c>
      <c r="F633" t="s">
        <v>49</v>
      </c>
      <c r="G633">
        <v>2401</v>
      </c>
      <c r="H633">
        <v>1223</v>
      </c>
      <c r="I633">
        <v>2446</v>
      </c>
      <c r="J633">
        <v>1315</v>
      </c>
      <c r="K633">
        <v>2564</v>
      </c>
      <c r="L633">
        <v>1235</v>
      </c>
      <c r="M633">
        <v>2437</v>
      </c>
      <c r="N633">
        <v>1149</v>
      </c>
      <c r="O633">
        <v>2117</v>
      </c>
      <c r="P633">
        <v>1225</v>
      </c>
      <c r="Q633">
        <v>2685</v>
      </c>
      <c r="R633">
        <v>1803</v>
      </c>
      <c r="S633">
        <v>2992</v>
      </c>
      <c r="T633">
        <v>1667</v>
      </c>
      <c r="U633">
        <v>3104</v>
      </c>
      <c r="V633">
        <v>1677</v>
      </c>
      <c r="W633">
        <v>2960</v>
      </c>
      <c r="X633">
        <v>1771</v>
      </c>
      <c r="Y633">
        <v>3189</v>
      </c>
      <c r="Z633">
        <v>2147</v>
      </c>
      <c r="AA633">
        <v>3591</v>
      </c>
      <c r="AB633">
        <v>2472</v>
      </c>
      <c r="AC633">
        <v>3889</v>
      </c>
      <c r="AD633">
        <v>2720</v>
      </c>
      <c r="AE633">
        <v>3927</v>
      </c>
      <c r="AF633">
        <v>2643</v>
      </c>
      <c r="AG633">
        <v>3928</v>
      </c>
      <c r="AH633">
        <v>2547</v>
      </c>
      <c r="AI633">
        <v>3603</v>
      </c>
      <c r="AJ633">
        <v>2301</v>
      </c>
      <c r="AK633">
        <v>3491</v>
      </c>
      <c r="AL633">
        <v>2129</v>
      </c>
      <c r="AM633">
        <v>3441</v>
      </c>
      <c r="AN633">
        <v>2691</v>
      </c>
      <c r="AO633">
        <v>3916</v>
      </c>
      <c r="AP633">
        <v>2022</v>
      </c>
      <c r="AQ633">
        <v>3139</v>
      </c>
      <c r="AR633">
        <v>1822</v>
      </c>
      <c r="AS633">
        <v>3164</v>
      </c>
      <c r="AT633">
        <v>1963</v>
      </c>
      <c r="AU633">
        <v>3346</v>
      </c>
    </row>
    <row r="634" spans="1:47" x14ac:dyDescent="0.25">
      <c r="A634" t="str">
        <f t="shared" si="9"/>
        <v>Klagenfurt Stadtarbeitslose AusländerFrauen</v>
      </c>
      <c r="B634">
        <v>633</v>
      </c>
      <c r="C634">
        <v>201</v>
      </c>
      <c r="D634" t="s">
        <v>155</v>
      </c>
      <c r="E634" t="s">
        <v>37</v>
      </c>
      <c r="F634" t="s">
        <v>47</v>
      </c>
      <c r="G634">
        <v>165</v>
      </c>
      <c r="H634">
        <v>116</v>
      </c>
      <c r="I634">
        <v>193</v>
      </c>
      <c r="J634">
        <v>157</v>
      </c>
      <c r="K634">
        <v>180</v>
      </c>
      <c r="L634">
        <v>164</v>
      </c>
      <c r="M634">
        <v>206</v>
      </c>
      <c r="N634">
        <v>144</v>
      </c>
      <c r="O634">
        <v>157</v>
      </c>
      <c r="P634">
        <v>163</v>
      </c>
      <c r="Q634">
        <v>249</v>
      </c>
      <c r="R634">
        <v>211</v>
      </c>
      <c r="S634">
        <v>272</v>
      </c>
      <c r="T634">
        <v>213</v>
      </c>
      <c r="U634">
        <v>285</v>
      </c>
      <c r="V634">
        <v>240</v>
      </c>
      <c r="W634">
        <v>339</v>
      </c>
      <c r="X634">
        <v>282</v>
      </c>
      <c r="Y634">
        <v>369</v>
      </c>
      <c r="Z634">
        <v>357</v>
      </c>
      <c r="AA634">
        <v>469</v>
      </c>
      <c r="AB634">
        <v>402</v>
      </c>
      <c r="AC634">
        <v>580</v>
      </c>
      <c r="AD634">
        <v>486</v>
      </c>
      <c r="AE634">
        <v>585</v>
      </c>
      <c r="AF634">
        <v>537</v>
      </c>
      <c r="AG634">
        <v>701</v>
      </c>
      <c r="AH634">
        <v>552</v>
      </c>
      <c r="AI634">
        <v>624</v>
      </c>
      <c r="AJ634">
        <v>520</v>
      </c>
      <c r="AK634">
        <v>714</v>
      </c>
      <c r="AL634">
        <v>554</v>
      </c>
      <c r="AM634">
        <v>683</v>
      </c>
      <c r="AN634">
        <v>715</v>
      </c>
      <c r="AO634">
        <v>885</v>
      </c>
      <c r="AP634">
        <v>491</v>
      </c>
      <c r="AQ634">
        <v>613</v>
      </c>
      <c r="AR634">
        <v>474</v>
      </c>
      <c r="AS634">
        <v>597</v>
      </c>
      <c r="AT634">
        <v>544</v>
      </c>
      <c r="AU634">
        <v>667</v>
      </c>
    </row>
    <row r="635" spans="1:47" x14ac:dyDescent="0.25">
      <c r="A635" t="str">
        <f t="shared" si="9"/>
        <v>Klagenfurt Stadtarbeitslose AusländerInsgesamt</v>
      </c>
      <c r="B635">
        <v>634</v>
      </c>
      <c r="C635">
        <v>201</v>
      </c>
      <c r="D635" t="s">
        <v>155</v>
      </c>
      <c r="E635" t="s">
        <v>37</v>
      </c>
      <c r="F635" t="s">
        <v>48</v>
      </c>
      <c r="G635">
        <v>734</v>
      </c>
      <c r="H635">
        <v>276</v>
      </c>
      <c r="I635">
        <v>795</v>
      </c>
      <c r="J635">
        <v>361</v>
      </c>
      <c r="K635">
        <v>806</v>
      </c>
      <c r="L635">
        <v>369</v>
      </c>
      <c r="M635">
        <v>733</v>
      </c>
      <c r="N635">
        <v>295</v>
      </c>
      <c r="O635">
        <v>651</v>
      </c>
      <c r="P635">
        <v>359</v>
      </c>
      <c r="Q635">
        <v>874</v>
      </c>
      <c r="R635">
        <v>494</v>
      </c>
      <c r="S635">
        <v>981</v>
      </c>
      <c r="T635">
        <v>490</v>
      </c>
      <c r="U635">
        <v>1016</v>
      </c>
      <c r="V635">
        <v>551</v>
      </c>
      <c r="W635">
        <v>1069</v>
      </c>
      <c r="X635">
        <v>621</v>
      </c>
      <c r="Y635">
        <v>1177</v>
      </c>
      <c r="Z635">
        <v>782</v>
      </c>
      <c r="AA635">
        <v>1377</v>
      </c>
      <c r="AB635">
        <v>905</v>
      </c>
      <c r="AC635">
        <v>1631</v>
      </c>
      <c r="AD635">
        <v>1095</v>
      </c>
      <c r="AE635">
        <v>1688</v>
      </c>
      <c r="AF635">
        <v>1135</v>
      </c>
      <c r="AG635">
        <v>1859</v>
      </c>
      <c r="AH635">
        <v>1213</v>
      </c>
      <c r="AI635">
        <v>1726</v>
      </c>
      <c r="AJ635">
        <v>1113</v>
      </c>
      <c r="AK635">
        <v>1877</v>
      </c>
      <c r="AL635">
        <v>1095</v>
      </c>
      <c r="AM635">
        <v>1784</v>
      </c>
      <c r="AN635">
        <v>1436</v>
      </c>
      <c r="AO635">
        <v>2205</v>
      </c>
      <c r="AP635">
        <v>967</v>
      </c>
      <c r="AQ635">
        <v>1642</v>
      </c>
      <c r="AR635">
        <v>921</v>
      </c>
      <c r="AS635">
        <v>1767</v>
      </c>
      <c r="AT635">
        <v>1115</v>
      </c>
      <c r="AU635">
        <v>1931</v>
      </c>
    </row>
    <row r="636" spans="1:47" x14ac:dyDescent="0.25">
      <c r="A636" t="str">
        <f t="shared" si="9"/>
        <v>Klagenfurt Stadtarbeitslose AusländerMänner</v>
      </c>
      <c r="B636">
        <v>635</v>
      </c>
      <c r="C636">
        <v>201</v>
      </c>
      <c r="D636" t="s">
        <v>155</v>
      </c>
      <c r="E636" t="s">
        <v>37</v>
      </c>
      <c r="F636" t="s">
        <v>49</v>
      </c>
      <c r="G636">
        <v>569</v>
      </c>
      <c r="H636">
        <v>160</v>
      </c>
      <c r="I636">
        <v>602</v>
      </c>
      <c r="J636">
        <v>204</v>
      </c>
      <c r="K636">
        <v>626</v>
      </c>
      <c r="L636">
        <v>205</v>
      </c>
      <c r="M636">
        <v>527</v>
      </c>
      <c r="N636">
        <v>151</v>
      </c>
      <c r="O636">
        <v>494</v>
      </c>
      <c r="P636">
        <v>196</v>
      </c>
      <c r="Q636">
        <v>625</v>
      </c>
      <c r="R636">
        <v>283</v>
      </c>
      <c r="S636">
        <v>709</v>
      </c>
      <c r="T636">
        <v>277</v>
      </c>
      <c r="U636">
        <v>731</v>
      </c>
      <c r="V636">
        <v>311</v>
      </c>
      <c r="W636">
        <v>730</v>
      </c>
      <c r="X636">
        <v>339</v>
      </c>
      <c r="Y636">
        <v>808</v>
      </c>
      <c r="Z636">
        <v>425</v>
      </c>
      <c r="AA636">
        <v>908</v>
      </c>
      <c r="AB636">
        <v>503</v>
      </c>
      <c r="AC636">
        <v>1051</v>
      </c>
      <c r="AD636">
        <v>609</v>
      </c>
      <c r="AE636">
        <v>1103</v>
      </c>
      <c r="AF636">
        <v>598</v>
      </c>
      <c r="AG636">
        <v>1158</v>
      </c>
      <c r="AH636">
        <v>661</v>
      </c>
      <c r="AI636">
        <v>1102</v>
      </c>
      <c r="AJ636">
        <v>593</v>
      </c>
      <c r="AK636">
        <v>1163</v>
      </c>
      <c r="AL636">
        <v>541</v>
      </c>
      <c r="AM636">
        <v>1101</v>
      </c>
      <c r="AN636">
        <v>721</v>
      </c>
      <c r="AO636">
        <v>1320</v>
      </c>
      <c r="AP636">
        <v>476</v>
      </c>
      <c r="AQ636">
        <v>1029</v>
      </c>
      <c r="AR636">
        <v>447</v>
      </c>
      <c r="AS636">
        <v>1170</v>
      </c>
      <c r="AT636">
        <v>571</v>
      </c>
      <c r="AU636">
        <v>1264</v>
      </c>
    </row>
    <row r="637" spans="1:47" x14ac:dyDescent="0.25">
      <c r="A637" t="str">
        <f t="shared" si="9"/>
        <v>Klagenfurt StadtArbeitsstättenInsgesamt</v>
      </c>
      <c r="B637">
        <v>636</v>
      </c>
      <c r="C637">
        <v>201</v>
      </c>
      <c r="D637" t="s">
        <v>155</v>
      </c>
      <c r="E637" t="s">
        <v>476</v>
      </c>
      <c r="F637" t="s">
        <v>48</v>
      </c>
      <c r="G637">
        <v>9969</v>
      </c>
      <c r="H637">
        <v>10168</v>
      </c>
      <c r="I637">
        <v>10609</v>
      </c>
    </row>
    <row r="638" spans="1:47" x14ac:dyDescent="0.25">
      <c r="A638" t="str">
        <f t="shared" si="9"/>
        <v>Klagenfurt StadtBeschäftigte in den ArbeitsstättenInsgesamt</v>
      </c>
      <c r="B638">
        <v>637</v>
      </c>
      <c r="C638">
        <v>201</v>
      </c>
      <c r="D638" t="s">
        <v>155</v>
      </c>
      <c r="E638" t="s">
        <v>477</v>
      </c>
      <c r="F638" t="s">
        <v>48</v>
      </c>
      <c r="G638">
        <v>74333</v>
      </c>
      <c r="H638">
        <v>73095</v>
      </c>
      <c r="I638">
        <v>75493</v>
      </c>
    </row>
    <row r="639" spans="1:47" x14ac:dyDescent="0.25">
      <c r="A639" t="str">
        <f t="shared" si="9"/>
        <v>Klagenfurt StadtGesamteinkommenBruttobezüge Gesamt</v>
      </c>
      <c r="B639">
        <v>638</v>
      </c>
      <c r="C639">
        <v>201</v>
      </c>
      <c r="D639" t="s">
        <v>155</v>
      </c>
      <c r="E639" t="s">
        <v>45</v>
      </c>
      <c r="F639" t="s">
        <v>63</v>
      </c>
      <c r="G639">
        <v>1522352.05274</v>
      </c>
      <c r="H639">
        <v>1583694.2424300001</v>
      </c>
      <c r="I639">
        <v>1655941.4085899999</v>
      </c>
      <c r="J639">
        <v>1729697.5766700001</v>
      </c>
      <c r="K639">
        <v>1806703.54333</v>
      </c>
      <c r="L639">
        <v>1858018.5399199999</v>
      </c>
      <c r="M639">
        <v>1896299.99028</v>
      </c>
      <c r="N639">
        <v>1947920.1050499999</v>
      </c>
      <c r="O639">
        <v>2026955.25529</v>
      </c>
      <c r="P639">
        <v>2081367.4394700001</v>
      </c>
      <c r="Q639">
        <v>2124005.4113500002</v>
      </c>
      <c r="R639">
        <v>2179973.0338300001</v>
      </c>
      <c r="S639">
        <v>2227159.9466200001</v>
      </c>
      <c r="T639">
        <v>2282965.6646699999</v>
      </c>
      <c r="U639">
        <v>2377291.5480300002</v>
      </c>
      <c r="V639">
        <v>2471959.70108</v>
      </c>
      <c r="W639">
        <v>2521867.2485099998</v>
      </c>
      <c r="X639">
        <v>2639118.9751400002</v>
      </c>
      <c r="Y639">
        <v>2795099.2828000002</v>
      </c>
    </row>
    <row r="640" spans="1:47" x14ac:dyDescent="0.25">
      <c r="A640" t="str">
        <f t="shared" si="9"/>
        <v>Klagenfurt StadtGesamteinkommenNettobezüge Gesamt</v>
      </c>
      <c r="B640">
        <v>639</v>
      </c>
      <c r="C640">
        <v>201</v>
      </c>
      <c r="D640" t="s">
        <v>155</v>
      </c>
      <c r="E640" t="s">
        <v>45</v>
      </c>
      <c r="F640" t="s">
        <v>64</v>
      </c>
      <c r="G640">
        <v>1098901.7912399999</v>
      </c>
      <c r="H640">
        <v>1150450.4487600001</v>
      </c>
      <c r="I640">
        <v>1195791.2566500001</v>
      </c>
      <c r="J640">
        <v>1242697.37955</v>
      </c>
      <c r="K640">
        <v>1291442.1556599999</v>
      </c>
      <c r="L640">
        <v>1353534.08629</v>
      </c>
      <c r="M640">
        <v>1378141.28843</v>
      </c>
      <c r="N640">
        <v>1409735.6327800001</v>
      </c>
      <c r="O640">
        <v>1459836.68025</v>
      </c>
      <c r="P640">
        <v>1493668.1959299999</v>
      </c>
      <c r="Q640">
        <v>1517941.40765</v>
      </c>
      <c r="R640">
        <v>1549191.6834</v>
      </c>
      <c r="S640">
        <v>1632155.1900500001</v>
      </c>
      <c r="T640">
        <v>1668977.4433599999</v>
      </c>
      <c r="U640">
        <v>1731124.67557</v>
      </c>
      <c r="V640">
        <v>1802071.43405</v>
      </c>
      <c r="W640">
        <v>1856386.12152</v>
      </c>
      <c r="X640">
        <v>1933354.8298800001</v>
      </c>
      <c r="Y640">
        <v>2054981.6825300001</v>
      </c>
    </row>
    <row r="641" spans="1:44" x14ac:dyDescent="0.25">
      <c r="A641" t="str">
        <f t="shared" si="9"/>
        <v>Klagenfurt StadtGründungsintensitätin % der aktiven Wirtschaftskammermitglieder</v>
      </c>
      <c r="B641">
        <v>640</v>
      </c>
      <c r="C641">
        <v>201</v>
      </c>
      <c r="D641" t="s">
        <v>155</v>
      </c>
      <c r="E641" t="s">
        <v>40</v>
      </c>
      <c r="F641" t="s">
        <v>52</v>
      </c>
      <c r="G641">
        <v>6.98828667857852</v>
      </c>
      <c r="H641">
        <v>7.3595088851322803</v>
      </c>
      <c r="I641">
        <v>7.4267555403919596</v>
      </c>
      <c r="J641">
        <v>6.0016689089991004</v>
      </c>
      <c r="K641">
        <v>6.8136900886816099</v>
      </c>
      <c r="L641">
        <v>7.5513685348749897</v>
      </c>
      <c r="M641">
        <v>7.5569150101235696</v>
      </c>
      <c r="N641">
        <v>7.19067986171701</v>
      </c>
      <c r="O641">
        <v>6.6089760034367497</v>
      </c>
      <c r="P641">
        <v>7.2114482184674404</v>
      </c>
      <c r="Q641">
        <v>7.42227111587093</v>
      </c>
      <c r="R641">
        <v>8.0662622341656807</v>
      </c>
      <c r="S641">
        <v>7.8603268945022302</v>
      </c>
      <c r="T641">
        <v>7.1298427471913399</v>
      </c>
      <c r="U641">
        <v>7.4806933325527698</v>
      </c>
      <c r="V641">
        <v>7.0919009651699501</v>
      </c>
      <c r="W641">
        <v>7.4565604049801602</v>
      </c>
      <c r="X641">
        <v>6.2791007050685099</v>
      </c>
      <c r="Y641">
        <v>6.7571093138533804</v>
      </c>
      <c r="Z641">
        <v>6.9526813880126204</v>
      </c>
      <c r="AA641">
        <v>6.1064012777982599</v>
      </c>
      <c r="AB641">
        <v>6.7311178247734098</v>
      </c>
    </row>
    <row r="642" spans="1:44" x14ac:dyDescent="0.25">
      <c r="A642" t="str">
        <f t="shared" si="9"/>
        <v>Klagenfurt StadtGründungsintensitätje 1.000 Einwohner</v>
      </c>
      <c r="B642">
        <v>641</v>
      </c>
      <c r="C642">
        <v>201</v>
      </c>
      <c r="D642" t="s">
        <v>155</v>
      </c>
      <c r="E642" t="s">
        <v>40</v>
      </c>
      <c r="F642" t="s">
        <v>53</v>
      </c>
      <c r="G642">
        <v>3.87370830536267</v>
      </c>
      <c r="H642">
        <v>4.1502052365497404</v>
      </c>
      <c r="I642">
        <v>4.3018178152374196</v>
      </c>
      <c r="J642">
        <v>3.54717225409243</v>
      </c>
      <c r="K642">
        <v>4.0911563738392296</v>
      </c>
      <c r="L642">
        <v>4.6463669949818298</v>
      </c>
      <c r="M642">
        <v>4.7445584419223001</v>
      </c>
      <c r="N642">
        <v>4.5797223408940004</v>
      </c>
      <c r="O642">
        <v>4.3125765588207097</v>
      </c>
      <c r="P642">
        <v>4.70602762758858</v>
      </c>
      <c r="Q642">
        <v>4.9115314314524197</v>
      </c>
      <c r="R642">
        <v>5.4727201915617503</v>
      </c>
      <c r="S642">
        <v>5.4739238410595998</v>
      </c>
      <c r="T642">
        <v>5.0858767941244301</v>
      </c>
      <c r="U642">
        <v>5.3106319274828602</v>
      </c>
      <c r="V642">
        <v>5.0806694057520803</v>
      </c>
      <c r="W642">
        <v>5.4299634349251296</v>
      </c>
      <c r="X642">
        <v>4.6817501016693601</v>
      </c>
      <c r="Y642">
        <v>5.1135241855873597</v>
      </c>
      <c r="Z642">
        <v>5.4144352183953197</v>
      </c>
      <c r="AA642">
        <v>4.84320489582724</v>
      </c>
      <c r="AB642">
        <v>5.3387263734999797</v>
      </c>
    </row>
    <row r="643" spans="1:44" x14ac:dyDescent="0.25">
      <c r="A643" t="str">
        <f t="shared" ref="A643:A706" si="10">D643&amp;E643&amp;F643</f>
        <v>Klagenfurt StadtKammermitgliedschaftenAktiv</v>
      </c>
      <c r="B643">
        <v>642</v>
      </c>
      <c r="C643">
        <v>201</v>
      </c>
      <c r="D643" t="s">
        <v>155</v>
      </c>
      <c r="E643" t="s">
        <v>39</v>
      </c>
      <c r="F643" t="s">
        <v>50</v>
      </c>
      <c r="G643">
        <v>5037</v>
      </c>
      <c r="H643">
        <v>5140</v>
      </c>
      <c r="I643">
        <v>5272</v>
      </c>
      <c r="J643">
        <v>5422</v>
      </c>
      <c r="K643">
        <v>5534</v>
      </c>
      <c r="L643">
        <v>5682</v>
      </c>
      <c r="M643">
        <v>5824</v>
      </c>
      <c r="N643">
        <v>5949</v>
      </c>
      <c r="O643">
        <v>6054</v>
      </c>
      <c r="P643">
        <v>6119</v>
      </c>
      <c r="Q643">
        <v>6214</v>
      </c>
      <c r="R643">
        <v>6154</v>
      </c>
      <c r="S643">
        <v>6344</v>
      </c>
      <c r="T643">
        <v>6254</v>
      </c>
      <c r="U643">
        <v>6538</v>
      </c>
      <c r="V643">
        <v>6476</v>
      </c>
      <c r="W643">
        <v>6728</v>
      </c>
      <c r="X643">
        <v>6730</v>
      </c>
      <c r="Y643">
        <v>6893</v>
      </c>
      <c r="Z643">
        <v>6982</v>
      </c>
      <c r="AA643">
        <v>7068</v>
      </c>
      <c r="AB643">
        <v>7037</v>
      </c>
      <c r="AC643">
        <v>7235</v>
      </c>
      <c r="AD643">
        <v>7149</v>
      </c>
      <c r="AE643">
        <v>7297</v>
      </c>
      <c r="AF643">
        <v>7309</v>
      </c>
      <c r="AG643">
        <v>7545</v>
      </c>
      <c r="AH643">
        <v>7517</v>
      </c>
      <c r="AI643">
        <v>7644</v>
      </c>
      <c r="AJ643">
        <v>7666</v>
      </c>
      <c r="AK643">
        <v>7820</v>
      </c>
      <c r="AL643">
        <v>7925</v>
      </c>
      <c r="AM643">
        <v>8156</v>
      </c>
      <c r="AN643">
        <v>8139</v>
      </c>
      <c r="AO643">
        <v>8300</v>
      </c>
      <c r="AP643">
        <v>8275</v>
      </c>
      <c r="AQ643">
        <v>8398</v>
      </c>
      <c r="AR643">
        <v>8388</v>
      </c>
    </row>
    <row r="644" spans="1:44" x14ac:dyDescent="0.25">
      <c r="A644" t="str">
        <f t="shared" si="10"/>
        <v>Klagenfurt StadtKammermitgliedschaftenInsgesamt</v>
      </c>
      <c r="B644">
        <v>643</v>
      </c>
      <c r="C644">
        <v>201</v>
      </c>
      <c r="D644" t="s">
        <v>155</v>
      </c>
      <c r="E644" t="s">
        <v>39</v>
      </c>
      <c r="F644" t="s">
        <v>48</v>
      </c>
      <c r="G644">
        <v>6196</v>
      </c>
      <c r="H644">
        <v>6353</v>
      </c>
      <c r="I644">
        <v>6542</v>
      </c>
      <c r="J644">
        <v>6627</v>
      </c>
      <c r="K644">
        <v>6741</v>
      </c>
      <c r="L644">
        <v>6857</v>
      </c>
      <c r="M644">
        <v>6983</v>
      </c>
      <c r="N644">
        <v>7151</v>
      </c>
      <c r="O644">
        <v>7251</v>
      </c>
      <c r="P644">
        <v>7365</v>
      </c>
      <c r="Q644">
        <v>7488</v>
      </c>
      <c r="R644">
        <v>7461</v>
      </c>
      <c r="S644">
        <v>7652</v>
      </c>
      <c r="T644">
        <v>7550</v>
      </c>
      <c r="U644">
        <v>7853</v>
      </c>
      <c r="V644">
        <v>7866</v>
      </c>
      <c r="W644">
        <v>8130</v>
      </c>
      <c r="X644">
        <v>8195</v>
      </c>
      <c r="Y644">
        <v>8392</v>
      </c>
      <c r="Z644">
        <v>8568</v>
      </c>
      <c r="AA644">
        <v>8694</v>
      </c>
      <c r="AB644">
        <v>8712</v>
      </c>
      <c r="AC644">
        <v>8919</v>
      </c>
      <c r="AD644">
        <v>8880</v>
      </c>
      <c r="AE644">
        <v>8994</v>
      </c>
      <c r="AF644">
        <v>9014</v>
      </c>
      <c r="AG644">
        <v>9145</v>
      </c>
      <c r="AH644">
        <v>9127</v>
      </c>
      <c r="AI644">
        <v>9223</v>
      </c>
      <c r="AJ644">
        <v>9250</v>
      </c>
      <c r="AK644">
        <v>9405</v>
      </c>
      <c r="AL644">
        <v>9558</v>
      </c>
      <c r="AM644">
        <v>9754</v>
      </c>
      <c r="AN644">
        <v>9721</v>
      </c>
      <c r="AO644">
        <v>9826</v>
      </c>
      <c r="AP644">
        <v>9834</v>
      </c>
      <c r="AQ644">
        <v>9867</v>
      </c>
      <c r="AR644">
        <v>9915</v>
      </c>
    </row>
    <row r="645" spans="1:44" x14ac:dyDescent="0.25">
      <c r="A645" t="str">
        <f t="shared" si="10"/>
        <v>Klagenfurt StadtKammermitgliedschaftenRuhend</v>
      </c>
      <c r="B645">
        <v>644</v>
      </c>
      <c r="C645">
        <v>201</v>
      </c>
      <c r="D645" t="s">
        <v>155</v>
      </c>
      <c r="E645" t="s">
        <v>39</v>
      </c>
      <c r="F645" t="s">
        <v>51</v>
      </c>
      <c r="G645">
        <v>1159</v>
      </c>
      <c r="H645">
        <v>1213</v>
      </c>
      <c r="I645">
        <v>1270</v>
      </c>
      <c r="J645">
        <v>1205</v>
      </c>
      <c r="K645">
        <v>1207</v>
      </c>
      <c r="L645">
        <v>1175</v>
      </c>
      <c r="M645">
        <v>1159</v>
      </c>
      <c r="N645">
        <v>1202</v>
      </c>
      <c r="O645">
        <v>1197</v>
      </c>
      <c r="P645">
        <v>1246</v>
      </c>
      <c r="Q645">
        <v>1274</v>
      </c>
      <c r="R645">
        <v>1307</v>
      </c>
      <c r="S645">
        <v>1308</v>
      </c>
      <c r="T645">
        <v>1296</v>
      </c>
      <c r="U645">
        <v>1315</v>
      </c>
      <c r="V645">
        <v>1390</v>
      </c>
      <c r="W645">
        <v>1402</v>
      </c>
      <c r="X645">
        <v>1465</v>
      </c>
      <c r="Y645">
        <v>1499</v>
      </c>
      <c r="Z645">
        <v>1586</v>
      </c>
      <c r="AA645">
        <v>1626</v>
      </c>
      <c r="AB645">
        <v>1675</v>
      </c>
      <c r="AC645">
        <v>1684</v>
      </c>
      <c r="AD645">
        <v>1731</v>
      </c>
      <c r="AE645">
        <v>1697</v>
      </c>
      <c r="AF645">
        <v>1705</v>
      </c>
      <c r="AG645">
        <v>1600</v>
      </c>
      <c r="AH645">
        <v>1610</v>
      </c>
      <c r="AI645">
        <v>1579</v>
      </c>
      <c r="AJ645">
        <v>1584</v>
      </c>
      <c r="AK645">
        <v>1585</v>
      </c>
      <c r="AL645">
        <v>1633</v>
      </c>
      <c r="AM645">
        <v>1598</v>
      </c>
      <c r="AN645">
        <v>1582</v>
      </c>
      <c r="AO645">
        <v>1526</v>
      </c>
      <c r="AP645">
        <v>1559</v>
      </c>
      <c r="AQ645">
        <v>1469</v>
      </c>
      <c r="AR645">
        <v>1527</v>
      </c>
    </row>
    <row r="646" spans="1:44" x14ac:dyDescent="0.25">
      <c r="A646" t="str">
        <f t="shared" si="10"/>
        <v>Klagenfurt StadtLehrlinge1. Lehrjahr, männlich</v>
      </c>
      <c r="B646">
        <v>645</v>
      </c>
      <c r="C646">
        <v>201</v>
      </c>
      <c r="D646" t="s">
        <v>155</v>
      </c>
      <c r="E646" t="s">
        <v>46</v>
      </c>
      <c r="F646" t="s">
        <v>65</v>
      </c>
      <c r="G646">
        <v>303</v>
      </c>
      <c r="H646">
        <v>291</v>
      </c>
      <c r="I646">
        <v>316</v>
      </c>
      <c r="J646">
        <v>313</v>
      </c>
      <c r="K646">
        <v>321</v>
      </c>
      <c r="L646">
        <v>345</v>
      </c>
      <c r="M646">
        <v>342</v>
      </c>
      <c r="N646">
        <v>319</v>
      </c>
      <c r="O646">
        <v>340</v>
      </c>
      <c r="P646">
        <v>368</v>
      </c>
      <c r="Q646">
        <v>361</v>
      </c>
      <c r="R646">
        <v>296</v>
      </c>
      <c r="S646">
        <v>310</v>
      </c>
      <c r="T646">
        <v>268</v>
      </c>
      <c r="U646">
        <v>293</v>
      </c>
      <c r="V646">
        <v>315</v>
      </c>
      <c r="W646">
        <v>322</v>
      </c>
      <c r="X646">
        <v>290</v>
      </c>
      <c r="Y646">
        <v>304</v>
      </c>
      <c r="Z646">
        <v>321</v>
      </c>
      <c r="AA646">
        <v>346</v>
      </c>
      <c r="AB646">
        <v>351</v>
      </c>
    </row>
    <row r="647" spans="1:44" x14ac:dyDescent="0.25">
      <c r="A647" t="str">
        <f t="shared" si="10"/>
        <v>Klagenfurt StadtLehrlinge1. Lehrjahr, weiblich</v>
      </c>
      <c r="B647">
        <v>646</v>
      </c>
      <c r="C647">
        <v>201</v>
      </c>
      <c r="D647" t="s">
        <v>155</v>
      </c>
      <c r="E647" t="s">
        <v>46</v>
      </c>
      <c r="F647" t="s">
        <v>66</v>
      </c>
      <c r="G647">
        <v>230</v>
      </c>
      <c r="H647">
        <v>244</v>
      </c>
      <c r="I647">
        <v>253</v>
      </c>
      <c r="J647">
        <v>290</v>
      </c>
      <c r="K647">
        <v>298</v>
      </c>
      <c r="L647">
        <v>322</v>
      </c>
      <c r="M647">
        <v>280</v>
      </c>
      <c r="N647">
        <v>308</v>
      </c>
      <c r="O647">
        <v>284</v>
      </c>
      <c r="P647">
        <v>279</v>
      </c>
      <c r="Q647">
        <v>279</v>
      </c>
      <c r="R647">
        <v>259</v>
      </c>
      <c r="S647">
        <v>216</v>
      </c>
      <c r="T647">
        <v>247</v>
      </c>
      <c r="U647">
        <v>199</v>
      </c>
      <c r="V647">
        <v>214</v>
      </c>
      <c r="W647">
        <v>245</v>
      </c>
      <c r="X647">
        <v>212</v>
      </c>
      <c r="Y647">
        <v>223</v>
      </c>
      <c r="Z647">
        <v>194</v>
      </c>
      <c r="AA647">
        <v>214</v>
      </c>
      <c r="AB647">
        <v>236</v>
      </c>
    </row>
    <row r="648" spans="1:44" x14ac:dyDescent="0.25">
      <c r="A648" t="str">
        <f t="shared" si="10"/>
        <v>Klagenfurt StadtLehrlinge2. Lehrjahr, männlich</v>
      </c>
      <c r="B648">
        <v>647</v>
      </c>
      <c r="C648">
        <v>201</v>
      </c>
      <c r="D648" t="s">
        <v>155</v>
      </c>
      <c r="E648" t="s">
        <v>46</v>
      </c>
      <c r="F648" t="s">
        <v>67</v>
      </c>
      <c r="G648">
        <v>313</v>
      </c>
      <c r="H648">
        <v>281</v>
      </c>
      <c r="I648">
        <v>301</v>
      </c>
      <c r="J648">
        <v>331</v>
      </c>
      <c r="K648">
        <v>318</v>
      </c>
      <c r="L648">
        <v>322</v>
      </c>
      <c r="M648">
        <v>333</v>
      </c>
      <c r="N648">
        <v>321</v>
      </c>
      <c r="O648">
        <v>290</v>
      </c>
      <c r="P648">
        <v>316</v>
      </c>
      <c r="Q648">
        <v>323</v>
      </c>
      <c r="R648">
        <v>302</v>
      </c>
      <c r="S648">
        <v>264</v>
      </c>
      <c r="T648">
        <v>291</v>
      </c>
      <c r="U648">
        <v>252</v>
      </c>
      <c r="V648">
        <v>265</v>
      </c>
      <c r="W648">
        <v>277</v>
      </c>
      <c r="X648">
        <v>278</v>
      </c>
      <c r="Y648">
        <v>263</v>
      </c>
      <c r="Z648">
        <v>278</v>
      </c>
      <c r="AA648">
        <v>293</v>
      </c>
      <c r="AB648">
        <v>304</v>
      </c>
    </row>
    <row r="649" spans="1:44" x14ac:dyDescent="0.25">
      <c r="A649" t="str">
        <f t="shared" si="10"/>
        <v>Klagenfurt StadtLehrlinge2. Lehrjahr, weiblich</v>
      </c>
      <c r="B649">
        <v>648</v>
      </c>
      <c r="C649">
        <v>201</v>
      </c>
      <c r="D649" t="s">
        <v>155</v>
      </c>
      <c r="E649" t="s">
        <v>46</v>
      </c>
      <c r="F649" t="s">
        <v>68</v>
      </c>
      <c r="G649">
        <v>288</v>
      </c>
      <c r="H649">
        <v>222</v>
      </c>
      <c r="I649">
        <v>266</v>
      </c>
      <c r="J649">
        <v>299</v>
      </c>
      <c r="K649">
        <v>300</v>
      </c>
      <c r="L649">
        <v>281</v>
      </c>
      <c r="M649">
        <v>308</v>
      </c>
      <c r="N649">
        <v>272</v>
      </c>
      <c r="O649">
        <v>282</v>
      </c>
      <c r="P649">
        <v>271</v>
      </c>
      <c r="Q649">
        <v>279</v>
      </c>
      <c r="R649">
        <v>272</v>
      </c>
      <c r="S649">
        <v>244</v>
      </c>
      <c r="T649">
        <v>238</v>
      </c>
      <c r="U649">
        <v>239</v>
      </c>
      <c r="V649">
        <v>215</v>
      </c>
      <c r="W649">
        <v>204</v>
      </c>
      <c r="X649">
        <v>237</v>
      </c>
      <c r="Y649">
        <v>216</v>
      </c>
      <c r="Z649">
        <v>232</v>
      </c>
      <c r="AA649">
        <v>190</v>
      </c>
      <c r="AB649">
        <v>203</v>
      </c>
    </row>
    <row r="650" spans="1:44" x14ac:dyDescent="0.25">
      <c r="A650" t="str">
        <f t="shared" si="10"/>
        <v>Klagenfurt StadtLehrlinge3. Lehrjahr, männlich</v>
      </c>
      <c r="B650">
        <v>649</v>
      </c>
      <c r="C650">
        <v>201</v>
      </c>
      <c r="D650" t="s">
        <v>155</v>
      </c>
      <c r="E650" t="s">
        <v>46</v>
      </c>
      <c r="F650" t="s">
        <v>69</v>
      </c>
      <c r="G650">
        <v>331</v>
      </c>
      <c r="H650">
        <v>283</v>
      </c>
      <c r="I650">
        <v>260</v>
      </c>
      <c r="J650">
        <v>278</v>
      </c>
      <c r="K650">
        <v>314</v>
      </c>
      <c r="L650">
        <v>281</v>
      </c>
      <c r="M650">
        <v>292</v>
      </c>
      <c r="N650">
        <v>293</v>
      </c>
      <c r="O650">
        <v>284</v>
      </c>
      <c r="P650">
        <v>248</v>
      </c>
      <c r="Q650">
        <v>295</v>
      </c>
      <c r="R650">
        <v>291</v>
      </c>
      <c r="S650">
        <v>293</v>
      </c>
      <c r="T650">
        <v>236</v>
      </c>
      <c r="U650">
        <v>285</v>
      </c>
      <c r="V650">
        <v>240</v>
      </c>
      <c r="W650">
        <v>233</v>
      </c>
      <c r="X650">
        <v>257</v>
      </c>
      <c r="Y650">
        <v>266</v>
      </c>
      <c r="Z650">
        <v>250</v>
      </c>
      <c r="AA650">
        <v>245</v>
      </c>
      <c r="AB650">
        <v>273</v>
      </c>
    </row>
    <row r="651" spans="1:44" x14ac:dyDescent="0.25">
      <c r="A651" t="str">
        <f t="shared" si="10"/>
        <v>Klagenfurt StadtLehrlinge3. Lehrjahr, weiblich</v>
      </c>
      <c r="B651">
        <v>650</v>
      </c>
      <c r="C651">
        <v>201</v>
      </c>
      <c r="D651" t="s">
        <v>155</v>
      </c>
      <c r="E651" t="s">
        <v>46</v>
      </c>
      <c r="F651" t="s">
        <v>70</v>
      </c>
      <c r="G651">
        <v>243</v>
      </c>
      <c r="H651">
        <v>245</v>
      </c>
      <c r="I651">
        <v>192</v>
      </c>
      <c r="J651">
        <v>243</v>
      </c>
      <c r="K651">
        <v>273</v>
      </c>
      <c r="L651">
        <v>261</v>
      </c>
      <c r="M651">
        <v>236</v>
      </c>
      <c r="N651">
        <v>264</v>
      </c>
      <c r="O651">
        <v>230</v>
      </c>
      <c r="P651">
        <v>250</v>
      </c>
      <c r="Q651">
        <v>231</v>
      </c>
      <c r="R651">
        <v>234</v>
      </c>
      <c r="S651">
        <v>241</v>
      </c>
      <c r="T651">
        <v>221</v>
      </c>
      <c r="U651">
        <v>199</v>
      </c>
      <c r="V651">
        <v>213</v>
      </c>
      <c r="W651">
        <v>177</v>
      </c>
      <c r="X651">
        <v>170</v>
      </c>
      <c r="Y651">
        <v>216</v>
      </c>
      <c r="Z651">
        <v>182</v>
      </c>
      <c r="AA651">
        <v>202</v>
      </c>
      <c r="AB651">
        <v>176</v>
      </c>
    </row>
    <row r="652" spans="1:44" x14ac:dyDescent="0.25">
      <c r="A652" t="str">
        <f t="shared" si="10"/>
        <v>Klagenfurt StadtLehrlinge4. Lehrjahr, männlich</v>
      </c>
      <c r="B652">
        <v>651</v>
      </c>
      <c r="C652">
        <v>201</v>
      </c>
      <c r="D652" t="s">
        <v>155</v>
      </c>
      <c r="E652" t="s">
        <v>46</v>
      </c>
      <c r="F652" t="s">
        <v>71</v>
      </c>
      <c r="G652">
        <v>124</v>
      </c>
      <c r="H652">
        <v>148</v>
      </c>
      <c r="I652">
        <v>123</v>
      </c>
      <c r="J652">
        <v>116</v>
      </c>
      <c r="K652">
        <v>139</v>
      </c>
      <c r="L652">
        <v>135</v>
      </c>
      <c r="M652">
        <v>120</v>
      </c>
      <c r="N652">
        <v>119</v>
      </c>
      <c r="O652">
        <v>131</v>
      </c>
      <c r="P652">
        <v>126</v>
      </c>
      <c r="Q652">
        <v>108</v>
      </c>
      <c r="R652">
        <v>103</v>
      </c>
      <c r="S652">
        <v>94</v>
      </c>
      <c r="T652">
        <v>128</v>
      </c>
      <c r="U652">
        <v>84</v>
      </c>
      <c r="V652">
        <v>109</v>
      </c>
      <c r="W652">
        <v>106</v>
      </c>
      <c r="X652">
        <v>105</v>
      </c>
      <c r="Y652">
        <v>110</v>
      </c>
      <c r="Z652">
        <v>105</v>
      </c>
      <c r="AA652">
        <v>121</v>
      </c>
      <c r="AB652">
        <v>110</v>
      </c>
    </row>
    <row r="653" spans="1:44" x14ac:dyDescent="0.25">
      <c r="A653" t="str">
        <f t="shared" si="10"/>
        <v>Klagenfurt StadtLehrlinge4. Lehrjahr, weiblich</v>
      </c>
      <c r="B653">
        <v>652</v>
      </c>
      <c r="C653">
        <v>201</v>
      </c>
      <c r="D653" t="s">
        <v>155</v>
      </c>
      <c r="E653" t="s">
        <v>46</v>
      </c>
      <c r="F653" t="s">
        <v>72</v>
      </c>
      <c r="G653">
        <v>8</v>
      </c>
      <c r="H653">
        <v>8</v>
      </c>
      <c r="I653">
        <v>7</v>
      </c>
      <c r="J653">
        <v>10</v>
      </c>
      <c r="K653">
        <v>17</v>
      </c>
      <c r="L653">
        <v>14</v>
      </c>
      <c r="M653">
        <v>21</v>
      </c>
      <c r="N653">
        <v>15</v>
      </c>
      <c r="O653">
        <v>13</v>
      </c>
      <c r="P653">
        <v>21</v>
      </c>
      <c r="Q653">
        <v>15</v>
      </c>
      <c r="R653">
        <v>12</v>
      </c>
      <c r="S653">
        <v>13</v>
      </c>
      <c r="T653">
        <v>17</v>
      </c>
      <c r="U653">
        <v>10</v>
      </c>
      <c r="V653">
        <v>17</v>
      </c>
      <c r="W653">
        <v>15</v>
      </c>
      <c r="X653">
        <v>14</v>
      </c>
      <c r="Y653">
        <v>20</v>
      </c>
      <c r="Z653">
        <v>19</v>
      </c>
      <c r="AA653">
        <v>17</v>
      </c>
      <c r="AB653">
        <v>17</v>
      </c>
    </row>
    <row r="654" spans="1:44" x14ac:dyDescent="0.25">
      <c r="A654" t="str">
        <f t="shared" si="10"/>
        <v>Klagenfurt StadtLehrlingeFrauen</v>
      </c>
      <c r="B654">
        <v>653</v>
      </c>
      <c r="C654">
        <v>201</v>
      </c>
      <c r="D654" t="s">
        <v>155</v>
      </c>
      <c r="E654" t="s">
        <v>46</v>
      </c>
      <c r="F654" t="s">
        <v>47</v>
      </c>
      <c r="G654">
        <v>769</v>
      </c>
      <c r="H654">
        <v>719</v>
      </c>
      <c r="I654">
        <v>718</v>
      </c>
      <c r="J654">
        <v>842</v>
      </c>
      <c r="K654">
        <v>888</v>
      </c>
      <c r="L654">
        <v>878</v>
      </c>
      <c r="M654">
        <v>845</v>
      </c>
      <c r="N654">
        <v>859</v>
      </c>
      <c r="O654">
        <v>809</v>
      </c>
      <c r="P654">
        <v>821</v>
      </c>
      <c r="Q654">
        <v>804</v>
      </c>
      <c r="R654">
        <v>777</v>
      </c>
      <c r="S654">
        <v>714</v>
      </c>
      <c r="T654">
        <v>723</v>
      </c>
      <c r="U654">
        <v>647</v>
      </c>
      <c r="V654">
        <v>659</v>
      </c>
      <c r="W654">
        <v>641</v>
      </c>
      <c r="X654">
        <v>633</v>
      </c>
      <c r="Y654">
        <v>675</v>
      </c>
      <c r="Z654">
        <v>627</v>
      </c>
      <c r="AA654">
        <v>623</v>
      </c>
      <c r="AB654">
        <v>632</v>
      </c>
    </row>
    <row r="655" spans="1:44" x14ac:dyDescent="0.25">
      <c r="A655" t="str">
        <f t="shared" si="10"/>
        <v>Klagenfurt StadtLehrlingeInsgesamt</v>
      </c>
      <c r="B655">
        <v>654</v>
      </c>
      <c r="C655">
        <v>201</v>
      </c>
      <c r="D655" t="s">
        <v>155</v>
      </c>
      <c r="E655" t="s">
        <v>46</v>
      </c>
      <c r="F655" t="s">
        <v>48</v>
      </c>
      <c r="G655">
        <v>1840</v>
      </c>
      <c r="H655">
        <v>1722</v>
      </c>
      <c r="I655">
        <v>1718</v>
      </c>
      <c r="J655">
        <v>1880</v>
      </c>
      <c r="K655">
        <v>1980</v>
      </c>
      <c r="L655">
        <v>1961</v>
      </c>
      <c r="M655">
        <v>1932</v>
      </c>
      <c r="N655">
        <v>1911</v>
      </c>
      <c r="O655">
        <v>1854</v>
      </c>
      <c r="P655">
        <v>1879</v>
      </c>
      <c r="Q655">
        <v>1891</v>
      </c>
      <c r="R655">
        <v>1769</v>
      </c>
      <c r="S655">
        <v>1675</v>
      </c>
      <c r="T655">
        <v>1646</v>
      </c>
      <c r="U655">
        <v>1561</v>
      </c>
      <c r="V655">
        <v>1588</v>
      </c>
      <c r="W655">
        <v>1579</v>
      </c>
      <c r="X655">
        <v>1563</v>
      </c>
      <c r="Y655">
        <v>1618</v>
      </c>
      <c r="Z655">
        <v>1581</v>
      </c>
      <c r="AA655">
        <v>1628</v>
      </c>
      <c r="AB655">
        <v>1670</v>
      </c>
    </row>
    <row r="656" spans="1:44" x14ac:dyDescent="0.25">
      <c r="A656" t="str">
        <f t="shared" si="10"/>
        <v>Klagenfurt StadtLehrlingeMänner</v>
      </c>
      <c r="B656">
        <v>655</v>
      </c>
      <c r="C656">
        <v>201</v>
      </c>
      <c r="D656" t="s">
        <v>155</v>
      </c>
      <c r="E656" t="s">
        <v>46</v>
      </c>
      <c r="F656" t="s">
        <v>49</v>
      </c>
      <c r="G656">
        <v>1071</v>
      </c>
      <c r="H656">
        <v>1003</v>
      </c>
      <c r="I656">
        <v>1000</v>
      </c>
      <c r="J656">
        <v>1038</v>
      </c>
      <c r="K656">
        <v>1092</v>
      </c>
      <c r="L656">
        <v>1083</v>
      </c>
      <c r="M656">
        <v>1087</v>
      </c>
      <c r="N656">
        <v>1052</v>
      </c>
      <c r="O656">
        <v>1045</v>
      </c>
      <c r="P656">
        <v>1058</v>
      </c>
      <c r="Q656">
        <v>1087</v>
      </c>
      <c r="R656">
        <v>992</v>
      </c>
      <c r="S656">
        <v>961</v>
      </c>
      <c r="T656">
        <v>923</v>
      </c>
      <c r="U656">
        <v>914</v>
      </c>
      <c r="V656">
        <v>929</v>
      </c>
      <c r="W656">
        <v>938</v>
      </c>
      <c r="X656">
        <v>930</v>
      </c>
      <c r="Y656">
        <v>943</v>
      </c>
      <c r="Z656">
        <v>954</v>
      </c>
      <c r="AA656">
        <v>1005</v>
      </c>
      <c r="AB656">
        <v>1038</v>
      </c>
    </row>
    <row r="657" spans="1:47" x14ac:dyDescent="0.25">
      <c r="A657" t="str">
        <f t="shared" si="10"/>
        <v>Klagenfurt StadtNeugründungenInsgesamt</v>
      </c>
      <c r="B657">
        <v>656</v>
      </c>
      <c r="C657">
        <v>201</v>
      </c>
      <c r="D657" t="s">
        <v>155</v>
      </c>
      <c r="E657" t="s">
        <v>41</v>
      </c>
      <c r="F657" t="s">
        <v>48</v>
      </c>
      <c r="G657">
        <v>352</v>
      </c>
      <c r="H657">
        <v>378.27875669579902</v>
      </c>
      <c r="I657">
        <v>391.53855208946402</v>
      </c>
      <c r="J657">
        <v>325.41048824593099</v>
      </c>
      <c r="K657">
        <v>377.06960950764</v>
      </c>
      <c r="L657">
        <v>429.06876015159702</v>
      </c>
      <c r="M657">
        <v>440.114730189596</v>
      </c>
      <c r="N657">
        <v>427.77354497354497</v>
      </c>
      <c r="O657">
        <v>404.403241650295</v>
      </c>
      <c r="P657">
        <v>443.79252336448599</v>
      </c>
      <c r="Q657">
        <v>464.18883558656802</v>
      </c>
      <c r="R657">
        <v>522.37114228456903</v>
      </c>
      <c r="S657">
        <v>529</v>
      </c>
      <c r="T657">
        <v>497.80562060889901</v>
      </c>
      <c r="U657">
        <v>526.41638981173901</v>
      </c>
      <c r="V657">
        <v>507</v>
      </c>
      <c r="W657">
        <v>545</v>
      </c>
      <c r="X657">
        <v>472</v>
      </c>
      <c r="Y657">
        <v>518</v>
      </c>
      <c r="Z657">
        <v>551</v>
      </c>
      <c r="AA657">
        <v>497</v>
      </c>
      <c r="AB657">
        <v>557</v>
      </c>
    </row>
    <row r="658" spans="1:47" x14ac:dyDescent="0.25">
      <c r="A658" t="str">
        <f t="shared" si="10"/>
        <v>Klagenfurt StadtPendler (Auspendler/-innen)Insgesamt</v>
      </c>
      <c r="B658">
        <v>657</v>
      </c>
      <c r="C658">
        <v>201</v>
      </c>
      <c r="D658" t="s">
        <v>155</v>
      </c>
      <c r="E658" t="s">
        <v>459</v>
      </c>
      <c r="F658" t="s">
        <v>48</v>
      </c>
      <c r="G658">
        <v>8856</v>
      </c>
      <c r="H658">
        <v>10244</v>
      </c>
      <c r="I658">
        <v>10495</v>
      </c>
      <c r="J658">
        <v>10536</v>
      </c>
      <c r="K658">
        <v>10675</v>
      </c>
      <c r="L658">
        <v>10405</v>
      </c>
      <c r="M658">
        <v>10559</v>
      </c>
      <c r="N658">
        <v>11163</v>
      </c>
      <c r="O658">
        <v>11703</v>
      </c>
      <c r="P658">
        <v>12117</v>
      </c>
      <c r="Q658">
        <v>12614</v>
      </c>
      <c r="R658">
        <v>12876</v>
      </c>
      <c r="S658">
        <v>13519</v>
      </c>
    </row>
    <row r="659" spans="1:47" x14ac:dyDescent="0.25">
      <c r="A659" t="str">
        <f t="shared" si="10"/>
        <v>Klagenfurt StadtPendler ins AuslandInsgesamt</v>
      </c>
      <c r="B659">
        <v>658</v>
      </c>
      <c r="C659">
        <v>201</v>
      </c>
      <c r="D659" t="s">
        <v>155</v>
      </c>
      <c r="E659" t="s">
        <v>304</v>
      </c>
      <c r="F659" t="s">
        <v>48</v>
      </c>
      <c r="G659">
        <v>21</v>
      </c>
      <c r="H659">
        <v>92</v>
      </c>
      <c r="I659">
        <v>405</v>
      </c>
      <c r="J659">
        <v>94</v>
      </c>
      <c r="K659">
        <v>73</v>
      </c>
      <c r="L659">
        <v>160</v>
      </c>
      <c r="M659">
        <v>175</v>
      </c>
      <c r="N659">
        <v>120</v>
      </c>
      <c r="O659">
        <v>121</v>
      </c>
      <c r="P659">
        <v>126</v>
      </c>
      <c r="Q659">
        <v>125</v>
      </c>
      <c r="R659">
        <v>80</v>
      </c>
      <c r="S659">
        <v>140</v>
      </c>
    </row>
    <row r="660" spans="1:47" x14ac:dyDescent="0.25">
      <c r="A660" t="str">
        <f t="shared" si="10"/>
        <v>Klagenfurt StadtPendler zw. BundesländernInsgesamt</v>
      </c>
      <c r="B660">
        <v>659</v>
      </c>
      <c r="C660">
        <v>201</v>
      </c>
      <c r="D660" t="s">
        <v>155</v>
      </c>
      <c r="E660" t="s">
        <v>433</v>
      </c>
      <c r="F660" t="s">
        <v>48</v>
      </c>
      <c r="G660">
        <v>2897</v>
      </c>
      <c r="H660">
        <v>3089</v>
      </c>
      <c r="I660">
        <v>3132</v>
      </c>
      <c r="J660">
        <v>3301</v>
      </c>
      <c r="K660">
        <v>3273</v>
      </c>
      <c r="L660">
        <v>2925</v>
      </c>
      <c r="M660">
        <v>2838</v>
      </c>
      <c r="N660">
        <v>3173</v>
      </c>
      <c r="O660">
        <v>3330</v>
      </c>
      <c r="P660">
        <v>3329</v>
      </c>
      <c r="Q660">
        <v>3409</v>
      </c>
      <c r="R660">
        <v>3564</v>
      </c>
      <c r="S660">
        <v>3839</v>
      </c>
    </row>
    <row r="661" spans="1:47" x14ac:dyDescent="0.25">
      <c r="A661" t="str">
        <f t="shared" si="10"/>
        <v>Klagenfurt StadtPendler zw. Gemeinden eines Pol. BezirkesInsgesamt</v>
      </c>
      <c r="B661">
        <v>660</v>
      </c>
      <c r="C661">
        <v>201</v>
      </c>
      <c r="D661" t="s">
        <v>155</v>
      </c>
      <c r="E661" t="s">
        <v>305</v>
      </c>
      <c r="F661" t="s">
        <v>48</v>
      </c>
      <c r="G661">
        <v>0</v>
      </c>
      <c r="H661">
        <v>0</v>
      </c>
      <c r="I661">
        <v>0</v>
      </c>
      <c r="J661">
        <v>0</v>
      </c>
      <c r="K661">
        <v>0</v>
      </c>
      <c r="L661">
        <v>0</v>
      </c>
      <c r="M661">
        <v>0</v>
      </c>
      <c r="N661">
        <v>0</v>
      </c>
      <c r="O661">
        <v>0</v>
      </c>
      <c r="P661">
        <v>0</v>
      </c>
      <c r="Q661">
        <v>0</v>
      </c>
      <c r="R661">
        <v>0</v>
      </c>
      <c r="S661">
        <v>0</v>
      </c>
    </row>
    <row r="662" spans="1:47" x14ac:dyDescent="0.25">
      <c r="A662" t="str">
        <f t="shared" si="10"/>
        <v>Klagenfurt StadtPendler zw. Pol. Bez. des BundeslandesInsgesamt</v>
      </c>
      <c r="B662">
        <v>661</v>
      </c>
      <c r="C662">
        <v>201</v>
      </c>
      <c r="D662" t="s">
        <v>155</v>
      </c>
      <c r="E662" t="s">
        <v>306</v>
      </c>
      <c r="F662" t="s">
        <v>48</v>
      </c>
      <c r="G662">
        <v>5938</v>
      </c>
      <c r="H662">
        <v>7063</v>
      </c>
      <c r="I662">
        <v>6958</v>
      </c>
      <c r="J662">
        <v>7141</v>
      </c>
      <c r="K662">
        <v>7329</v>
      </c>
      <c r="L662">
        <v>7320</v>
      </c>
      <c r="M662">
        <v>7546</v>
      </c>
      <c r="N662">
        <v>7870</v>
      </c>
      <c r="O662">
        <v>8252</v>
      </c>
      <c r="P662">
        <v>8662</v>
      </c>
      <c r="Q662">
        <v>9080</v>
      </c>
      <c r="R662">
        <v>9232</v>
      </c>
      <c r="S662">
        <v>9540</v>
      </c>
    </row>
    <row r="663" spans="1:47" x14ac:dyDescent="0.25">
      <c r="A663" t="str">
        <f t="shared" si="10"/>
        <v>Klagenfurt StadtPensionisteneinkommenBrutto_Schnitt</v>
      </c>
      <c r="B663">
        <v>662</v>
      </c>
      <c r="C663">
        <v>201</v>
      </c>
      <c r="D663" t="s">
        <v>155</v>
      </c>
      <c r="E663" t="s">
        <v>44</v>
      </c>
      <c r="F663" t="s">
        <v>54</v>
      </c>
      <c r="G663">
        <v>20101.5394030229</v>
      </c>
      <c r="H663">
        <v>20353.542132463601</v>
      </c>
      <c r="I663">
        <v>20979.171360754201</v>
      </c>
      <c r="J663">
        <v>21523.5314655316</v>
      </c>
      <c r="K663">
        <v>22122.383448658398</v>
      </c>
      <c r="L663">
        <v>22758.5429856304</v>
      </c>
      <c r="M663">
        <v>23257.277626908101</v>
      </c>
      <c r="N663">
        <v>23501.267124906401</v>
      </c>
      <c r="O663">
        <v>23652.1669516404</v>
      </c>
      <c r="P663">
        <v>24081.9675028971</v>
      </c>
      <c r="Q663">
        <v>24581.6041839752</v>
      </c>
      <c r="R663">
        <v>25229.270490859501</v>
      </c>
      <c r="S663">
        <v>25593.032707466198</v>
      </c>
      <c r="T663">
        <v>25846.205796542301</v>
      </c>
      <c r="U663">
        <v>26341.437750714202</v>
      </c>
      <c r="V663">
        <v>27000.2349599013</v>
      </c>
      <c r="W663">
        <v>28437.624568284798</v>
      </c>
      <c r="X663">
        <v>29262.650477647399</v>
      </c>
      <c r="Y663">
        <v>29995.841878304102</v>
      </c>
    </row>
    <row r="664" spans="1:47" x14ac:dyDescent="0.25">
      <c r="A664" t="str">
        <f t="shared" si="10"/>
        <v>Klagenfurt StadtPensionisteneinkommenBruttobezüge 1000 EUR</v>
      </c>
      <c r="B664">
        <v>663</v>
      </c>
      <c r="C664">
        <v>201</v>
      </c>
      <c r="D664" t="s">
        <v>155</v>
      </c>
      <c r="E664" t="s">
        <v>44</v>
      </c>
      <c r="F664" t="s">
        <v>55</v>
      </c>
      <c r="G664">
        <v>476125.06229999999</v>
      </c>
      <c r="H664">
        <v>486775.31364000001</v>
      </c>
      <c r="I664">
        <v>502912.69585999998</v>
      </c>
      <c r="J664">
        <v>518286.63769</v>
      </c>
      <c r="K664">
        <v>538392.44599000004</v>
      </c>
      <c r="L664">
        <v>562249.80446000001</v>
      </c>
      <c r="M664">
        <v>580478.39228999999</v>
      </c>
      <c r="N664">
        <v>596626.66850000003</v>
      </c>
      <c r="O664">
        <v>623589.38167999999</v>
      </c>
      <c r="P664">
        <v>644216.71267000004</v>
      </c>
      <c r="Q664">
        <v>665129.04601000005</v>
      </c>
      <c r="R664">
        <v>674857.75636</v>
      </c>
      <c r="S664">
        <v>682489.40321000002</v>
      </c>
      <c r="T664">
        <v>696658.63104000001</v>
      </c>
      <c r="U664">
        <v>719173.93347000005</v>
      </c>
      <c r="V664">
        <v>744045.47479000001</v>
      </c>
      <c r="W664">
        <v>777939.65769000002</v>
      </c>
      <c r="X664">
        <v>812974.95556999999</v>
      </c>
      <c r="Y664">
        <v>845432.80333999998</v>
      </c>
    </row>
    <row r="665" spans="1:47" x14ac:dyDescent="0.25">
      <c r="A665" t="str">
        <f t="shared" si="10"/>
        <v>Klagenfurt StadtPensionisteneinkommenBruttobezüge Fälle</v>
      </c>
      <c r="B665">
        <v>664</v>
      </c>
      <c r="C665">
        <v>201</v>
      </c>
      <c r="D665" t="s">
        <v>155</v>
      </c>
      <c r="E665" t="s">
        <v>44</v>
      </c>
      <c r="F665" t="s">
        <v>56</v>
      </c>
      <c r="G665">
        <v>23686</v>
      </c>
      <c r="H665">
        <v>23916</v>
      </c>
      <c r="I665">
        <v>23972</v>
      </c>
      <c r="J665">
        <v>24080</v>
      </c>
      <c r="K665">
        <v>24337</v>
      </c>
      <c r="L665">
        <v>24705</v>
      </c>
      <c r="M665">
        <v>24959</v>
      </c>
      <c r="N665">
        <v>25387</v>
      </c>
      <c r="O665">
        <v>26365</v>
      </c>
      <c r="P665">
        <v>26751</v>
      </c>
      <c r="Q665">
        <v>27058</v>
      </c>
      <c r="R665">
        <v>26749</v>
      </c>
      <c r="S665">
        <v>26667</v>
      </c>
      <c r="T665">
        <v>26954</v>
      </c>
      <c r="U665">
        <v>27302</v>
      </c>
      <c r="V665">
        <v>27557</v>
      </c>
      <c r="W665">
        <v>27356</v>
      </c>
      <c r="X665">
        <v>27782</v>
      </c>
      <c r="Y665">
        <v>28185</v>
      </c>
    </row>
    <row r="666" spans="1:47" x14ac:dyDescent="0.25">
      <c r="A666" t="str">
        <f t="shared" si="10"/>
        <v>Klagenfurt StadtPensionisteneinkommenLohnsteuer 1000 EUR</v>
      </c>
      <c r="B666">
        <v>665</v>
      </c>
      <c r="C666">
        <v>201</v>
      </c>
      <c r="D666" t="s">
        <v>155</v>
      </c>
      <c r="E666" t="s">
        <v>44</v>
      </c>
      <c r="F666" t="s">
        <v>57</v>
      </c>
      <c r="G666">
        <v>71592.138890000002</v>
      </c>
      <c r="H666">
        <v>68419.311189999993</v>
      </c>
      <c r="I666">
        <v>72700.574179999996</v>
      </c>
      <c r="J666">
        <v>76794.44558</v>
      </c>
      <c r="K666">
        <v>81589.83554</v>
      </c>
      <c r="L666">
        <v>78371.41489</v>
      </c>
      <c r="M666">
        <v>82627.378790000002</v>
      </c>
      <c r="N666">
        <v>86387.002049999996</v>
      </c>
      <c r="O666">
        <v>92803.122199999998</v>
      </c>
      <c r="P666">
        <v>97181.180080000006</v>
      </c>
      <c r="Q666">
        <v>102843.88982</v>
      </c>
      <c r="R666">
        <v>107290.42601</v>
      </c>
      <c r="S666">
        <v>92458.473540000006</v>
      </c>
      <c r="T666">
        <v>95345.863060000003</v>
      </c>
      <c r="U666">
        <v>100576.51161</v>
      </c>
      <c r="V666">
        <v>105898.12791</v>
      </c>
      <c r="W666">
        <v>106104.97178000001</v>
      </c>
      <c r="X666">
        <v>113572.83156999999</v>
      </c>
      <c r="Y666">
        <v>115745.68283999999</v>
      </c>
    </row>
    <row r="667" spans="1:47" x14ac:dyDescent="0.25">
      <c r="A667" t="str">
        <f t="shared" si="10"/>
        <v>Klagenfurt StadtPensionisteneinkommenLohnsteuer Fälle</v>
      </c>
      <c r="B667">
        <v>666</v>
      </c>
      <c r="C667">
        <v>201</v>
      </c>
      <c r="D667" t="s">
        <v>155</v>
      </c>
      <c r="E667" t="s">
        <v>44</v>
      </c>
      <c r="F667" t="s">
        <v>58</v>
      </c>
      <c r="G667">
        <v>14986</v>
      </c>
      <c r="H667">
        <v>14432</v>
      </c>
      <c r="I667">
        <v>14890</v>
      </c>
      <c r="J667">
        <v>15860</v>
      </c>
      <c r="K667">
        <v>16046</v>
      </c>
      <c r="L667">
        <v>15720</v>
      </c>
      <c r="M667">
        <v>16100</v>
      </c>
      <c r="N667">
        <v>16550</v>
      </c>
      <c r="O667">
        <v>17212</v>
      </c>
      <c r="P667">
        <v>17619</v>
      </c>
      <c r="Q667">
        <v>18148</v>
      </c>
      <c r="R667">
        <v>18291</v>
      </c>
      <c r="S667">
        <v>18449</v>
      </c>
      <c r="T667">
        <v>18674</v>
      </c>
      <c r="U667">
        <v>19160</v>
      </c>
      <c r="V667">
        <v>19816</v>
      </c>
      <c r="W667">
        <v>20863</v>
      </c>
      <c r="X667">
        <v>21573</v>
      </c>
      <c r="Y667">
        <v>22273</v>
      </c>
    </row>
    <row r="668" spans="1:47" x14ac:dyDescent="0.25">
      <c r="A668" t="str">
        <f t="shared" si="10"/>
        <v>Klagenfurt StadtPensionisteneinkommenNetto_Schnitt</v>
      </c>
      <c r="B668">
        <v>667</v>
      </c>
      <c r="C668">
        <v>201</v>
      </c>
      <c r="D668" t="s">
        <v>155</v>
      </c>
      <c r="E668" t="s">
        <v>44</v>
      </c>
      <c r="F668" t="s">
        <v>59</v>
      </c>
      <c r="G668">
        <v>16106.3532445326</v>
      </c>
      <c r="H668">
        <v>16416.073691252699</v>
      </c>
      <c r="I668">
        <v>16831.641834640399</v>
      </c>
      <c r="J668">
        <v>17195.0030884552</v>
      </c>
      <c r="K668">
        <v>17573.004237991499</v>
      </c>
      <c r="L668">
        <v>18332.933916211299</v>
      </c>
      <c r="M668">
        <v>18669.849331704001</v>
      </c>
      <c r="N668">
        <v>18811.199254342799</v>
      </c>
      <c r="O668">
        <v>18839.535210696002</v>
      </c>
      <c r="P668">
        <v>19129.5695364659</v>
      </c>
      <c r="Q668">
        <v>19437.951103924901</v>
      </c>
      <c r="R668">
        <v>19839.1090336087</v>
      </c>
      <c r="S668">
        <v>20726.667927025901</v>
      </c>
      <c r="T668">
        <v>20899.5678982711</v>
      </c>
      <c r="U668">
        <v>21226.581812687698</v>
      </c>
      <c r="V668">
        <v>21692.402837391601</v>
      </c>
      <c r="W668">
        <v>23029.9465298289</v>
      </c>
      <c r="X668">
        <v>23605.599207400501</v>
      </c>
      <c r="Y668">
        <v>24286.7339290403</v>
      </c>
    </row>
    <row r="669" spans="1:47" x14ac:dyDescent="0.25">
      <c r="A669" t="str">
        <f t="shared" si="10"/>
        <v>Klagenfurt StadtPensionisteneinkommenNettobezüge 1000 EUR</v>
      </c>
      <c r="B669">
        <v>668</v>
      </c>
      <c r="C669">
        <v>201</v>
      </c>
      <c r="D669" t="s">
        <v>155</v>
      </c>
      <c r="E669" t="s">
        <v>44</v>
      </c>
      <c r="F669" t="s">
        <v>60</v>
      </c>
      <c r="G669">
        <v>381495.08295000001</v>
      </c>
      <c r="H669">
        <v>392606.81839999999</v>
      </c>
      <c r="I669">
        <v>403488.11806000001</v>
      </c>
      <c r="J669">
        <v>414055.67437000002</v>
      </c>
      <c r="K669">
        <v>427674.20413999999</v>
      </c>
      <c r="L669">
        <v>452915.1324</v>
      </c>
      <c r="M669">
        <v>465980.76947</v>
      </c>
      <c r="N669">
        <v>477559.91547000001</v>
      </c>
      <c r="O669">
        <v>496704.34583000001</v>
      </c>
      <c r="P669">
        <v>511735.11466999998</v>
      </c>
      <c r="Q669">
        <v>525952.08097000001</v>
      </c>
      <c r="R669">
        <v>530676.32753999997</v>
      </c>
      <c r="S669">
        <v>552718.05360999994</v>
      </c>
      <c r="T669">
        <v>563326.95313000004</v>
      </c>
      <c r="U669">
        <v>579528.13665</v>
      </c>
      <c r="V669">
        <v>597777.54498999997</v>
      </c>
      <c r="W669">
        <v>630007.21727000002</v>
      </c>
      <c r="X669">
        <v>655810.75717999996</v>
      </c>
      <c r="Y669">
        <v>684521.59579000005</v>
      </c>
    </row>
    <row r="670" spans="1:47" x14ac:dyDescent="0.25">
      <c r="A670" t="str">
        <f t="shared" si="10"/>
        <v>Klagenfurt StadtPensionisteneinkommenSV-Beiträge 1000 EUR</v>
      </c>
      <c r="B670">
        <v>669</v>
      </c>
      <c r="C670">
        <v>201</v>
      </c>
      <c r="D670" t="s">
        <v>155</v>
      </c>
      <c r="E670" t="s">
        <v>44</v>
      </c>
      <c r="F670" t="s">
        <v>61</v>
      </c>
      <c r="G670">
        <v>23037.840459999999</v>
      </c>
      <c r="H670">
        <v>25749.18405</v>
      </c>
      <c r="I670">
        <v>26724.00362</v>
      </c>
      <c r="J670">
        <v>27436.517739999999</v>
      </c>
      <c r="K670">
        <v>29128.406309999998</v>
      </c>
      <c r="L670">
        <v>30963.257170000001</v>
      </c>
      <c r="M670">
        <v>31870.244030000002</v>
      </c>
      <c r="N670">
        <v>32679.750980000001</v>
      </c>
      <c r="O670">
        <v>34081.913650000002</v>
      </c>
      <c r="P670">
        <v>35300.41792</v>
      </c>
      <c r="Q670">
        <v>36333.075219999999</v>
      </c>
      <c r="R670">
        <v>36891.002809999998</v>
      </c>
      <c r="S670">
        <v>37312.876060000002</v>
      </c>
      <c r="T670">
        <v>37985.814850000002</v>
      </c>
      <c r="U670">
        <v>39069.285210000002</v>
      </c>
      <c r="V670">
        <v>40369.801890000002</v>
      </c>
      <c r="W670">
        <v>41827.468639999999</v>
      </c>
      <c r="X670">
        <v>43591.366820000003</v>
      </c>
      <c r="Y670">
        <v>45165.524709999998</v>
      </c>
    </row>
    <row r="671" spans="1:47" x14ac:dyDescent="0.25">
      <c r="A671" t="str">
        <f t="shared" si="10"/>
        <v>Klagenfurt StadtPensionisteneinkommenSV-Beiträge Fälle</v>
      </c>
      <c r="B671">
        <v>670</v>
      </c>
      <c r="C671">
        <v>201</v>
      </c>
      <c r="D671" t="s">
        <v>155</v>
      </c>
      <c r="E671" t="s">
        <v>44</v>
      </c>
      <c r="F671" t="s">
        <v>62</v>
      </c>
      <c r="G671">
        <v>23065</v>
      </c>
      <c r="H671">
        <v>23260</v>
      </c>
      <c r="I671">
        <v>23357</v>
      </c>
      <c r="J671">
        <v>23475</v>
      </c>
      <c r="K671">
        <v>23734</v>
      </c>
      <c r="L671">
        <v>24100</v>
      </c>
      <c r="M671">
        <v>24364</v>
      </c>
      <c r="N671">
        <v>24790</v>
      </c>
      <c r="O671">
        <v>25186</v>
      </c>
      <c r="P671">
        <v>25511</v>
      </c>
      <c r="Q671">
        <v>25752</v>
      </c>
      <c r="R671">
        <v>25374</v>
      </c>
      <c r="S671">
        <v>25319</v>
      </c>
      <c r="T671">
        <v>25558</v>
      </c>
      <c r="U671">
        <v>25849</v>
      </c>
      <c r="V671">
        <v>26136</v>
      </c>
      <c r="W671">
        <v>26527</v>
      </c>
      <c r="X671">
        <v>26993</v>
      </c>
      <c r="Y671">
        <v>27351</v>
      </c>
    </row>
    <row r="672" spans="1:47" x14ac:dyDescent="0.25">
      <c r="A672" t="str">
        <f t="shared" si="10"/>
        <v>Klagenfurt StadtUnselbstständig BeschäftigteFrauen</v>
      </c>
      <c r="B672">
        <v>671</v>
      </c>
      <c r="C672">
        <v>201</v>
      </c>
      <c r="D672" t="s">
        <v>155</v>
      </c>
      <c r="E672" t="s">
        <v>38</v>
      </c>
      <c r="F672" t="s">
        <v>47</v>
      </c>
      <c r="G672">
        <v>35014</v>
      </c>
      <c r="H672">
        <v>37075</v>
      </c>
      <c r="I672">
        <v>35708</v>
      </c>
      <c r="J672">
        <v>37393</v>
      </c>
      <c r="K672">
        <v>36830</v>
      </c>
      <c r="L672">
        <v>39074</v>
      </c>
      <c r="M672">
        <v>37884</v>
      </c>
      <c r="N672">
        <v>41265</v>
      </c>
      <c r="O672">
        <v>18871</v>
      </c>
      <c r="P672">
        <v>19689</v>
      </c>
      <c r="Q672">
        <v>18932</v>
      </c>
      <c r="R672">
        <v>19608</v>
      </c>
      <c r="S672">
        <v>18831</v>
      </c>
      <c r="T672">
        <v>19502</v>
      </c>
      <c r="U672">
        <v>18937</v>
      </c>
      <c r="V672">
        <v>19603</v>
      </c>
      <c r="W672">
        <v>18998</v>
      </c>
      <c r="X672">
        <v>19696</v>
      </c>
      <c r="Y672">
        <v>19125</v>
      </c>
      <c r="Z672">
        <v>19786</v>
      </c>
      <c r="AA672">
        <v>19014</v>
      </c>
      <c r="AB672">
        <v>19772</v>
      </c>
      <c r="AC672">
        <v>19113</v>
      </c>
      <c r="AD672">
        <v>20021</v>
      </c>
      <c r="AE672">
        <v>19343</v>
      </c>
      <c r="AF672">
        <v>20077</v>
      </c>
      <c r="AG672">
        <v>19486</v>
      </c>
      <c r="AH672">
        <v>20331</v>
      </c>
      <c r="AI672">
        <v>19797</v>
      </c>
      <c r="AJ672">
        <v>20599</v>
      </c>
      <c r="AK672">
        <v>20142</v>
      </c>
      <c r="AL672">
        <v>20802</v>
      </c>
      <c r="AM672">
        <v>20176</v>
      </c>
      <c r="AN672">
        <v>20016</v>
      </c>
      <c r="AO672">
        <v>19531</v>
      </c>
      <c r="AP672">
        <v>20727</v>
      </c>
      <c r="AQ672">
        <v>20327</v>
      </c>
      <c r="AR672">
        <v>21047</v>
      </c>
      <c r="AS672">
        <v>20377</v>
      </c>
      <c r="AT672">
        <v>21079</v>
      </c>
      <c r="AU672">
        <v>20516</v>
      </c>
    </row>
    <row r="673" spans="1:47" x14ac:dyDescent="0.25">
      <c r="A673" t="str">
        <f t="shared" si="10"/>
        <v>Klagenfurt StadtUnselbstständig BeschäftigteInsgesamt</v>
      </c>
      <c r="B673">
        <v>672</v>
      </c>
      <c r="C673">
        <v>201</v>
      </c>
      <c r="D673" t="s">
        <v>155</v>
      </c>
      <c r="E673" t="s">
        <v>38</v>
      </c>
      <c r="F673" t="s">
        <v>48</v>
      </c>
      <c r="G673">
        <v>65898</v>
      </c>
      <c r="H673">
        <v>71042</v>
      </c>
      <c r="I673">
        <v>66852</v>
      </c>
      <c r="J673">
        <v>71631</v>
      </c>
      <c r="K673">
        <v>68523</v>
      </c>
      <c r="L673">
        <v>74377</v>
      </c>
      <c r="M673">
        <v>70308</v>
      </c>
      <c r="N673">
        <v>77898</v>
      </c>
      <c r="O673">
        <v>36783</v>
      </c>
      <c r="P673">
        <v>39340</v>
      </c>
      <c r="Q673">
        <v>36434</v>
      </c>
      <c r="R673">
        <v>38592</v>
      </c>
      <c r="S673">
        <v>36120</v>
      </c>
      <c r="T673">
        <v>38624</v>
      </c>
      <c r="U673">
        <v>36485</v>
      </c>
      <c r="V673">
        <v>38967</v>
      </c>
      <c r="W673">
        <v>36749</v>
      </c>
      <c r="X673">
        <v>39294</v>
      </c>
      <c r="Y673">
        <v>36961</v>
      </c>
      <c r="Z673">
        <v>39400</v>
      </c>
      <c r="AA673">
        <v>36683</v>
      </c>
      <c r="AB673">
        <v>39152</v>
      </c>
      <c r="AC673">
        <v>36895</v>
      </c>
      <c r="AD673">
        <v>39684</v>
      </c>
      <c r="AE673">
        <v>37491</v>
      </c>
      <c r="AF673">
        <v>39988</v>
      </c>
      <c r="AG673">
        <v>37880</v>
      </c>
      <c r="AH673">
        <v>40650</v>
      </c>
      <c r="AI673">
        <v>38808</v>
      </c>
      <c r="AJ673">
        <v>41398</v>
      </c>
      <c r="AK673">
        <v>39507</v>
      </c>
      <c r="AL673">
        <v>42109</v>
      </c>
      <c r="AM673">
        <v>39915</v>
      </c>
      <c r="AN673">
        <v>40632</v>
      </c>
      <c r="AO673">
        <v>38780</v>
      </c>
      <c r="AP673">
        <v>42281</v>
      </c>
      <c r="AQ673">
        <v>40527</v>
      </c>
      <c r="AR673">
        <v>42969</v>
      </c>
      <c r="AS673">
        <v>40683</v>
      </c>
      <c r="AT673">
        <v>42953</v>
      </c>
      <c r="AU673">
        <v>40750</v>
      </c>
    </row>
    <row r="674" spans="1:47" x14ac:dyDescent="0.25">
      <c r="A674" t="str">
        <f t="shared" si="10"/>
        <v>Klagenfurt StadtUnselbstständig BeschäftigteMänner</v>
      </c>
      <c r="B674">
        <v>673</v>
      </c>
      <c r="C674">
        <v>201</v>
      </c>
      <c r="D674" t="s">
        <v>155</v>
      </c>
      <c r="E674" t="s">
        <v>38</v>
      </c>
      <c r="F674" t="s">
        <v>49</v>
      </c>
      <c r="G674">
        <v>30884</v>
      </c>
      <c r="H674">
        <v>33967</v>
      </c>
      <c r="I674">
        <v>31144</v>
      </c>
      <c r="J674">
        <v>34238</v>
      </c>
      <c r="K674">
        <v>31693</v>
      </c>
      <c r="L674">
        <v>35303</v>
      </c>
      <c r="M674">
        <v>32424</v>
      </c>
      <c r="N674">
        <v>36633</v>
      </c>
      <c r="O674">
        <v>17912</v>
      </c>
      <c r="P674">
        <v>19651</v>
      </c>
      <c r="Q674">
        <v>17502</v>
      </c>
      <c r="R674">
        <v>18984</v>
      </c>
      <c r="S674">
        <v>17289</v>
      </c>
      <c r="T674">
        <v>19122</v>
      </c>
      <c r="U674">
        <v>17548</v>
      </c>
      <c r="V674">
        <v>19364</v>
      </c>
      <c r="W674">
        <v>17751</v>
      </c>
      <c r="X674">
        <v>19598</v>
      </c>
      <c r="Y674">
        <v>17836</v>
      </c>
      <c r="Z674">
        <v>19614</v>
      </c>
      <c r="AA674">
        <v>17669</v>
      </c>
      <c r="AB674">
        <v>19380</v>
      </c>
      <c r="AC674">
        <v>17782</v>
      </c>
      <c r="AD674">
        <v>19663</v>
      </c>
      <c r="AE674">
        <v>18148</v>
      </c>
      <c r="AF674">
        <v>19911</v>
      </c>
      <c r="AG674">
        <v>18394</v>
      </c>
      <c r="AH674">
        <v>20319</v>
      </c>
      <c r="AI674">
        <v>19011</v>
      </c>
      <c r="AJ674">
        <v>20799</v>
      </c>
      <c r="AK674">
        <v>19365</v>
      </c>
      <c r="AL674">
        <v>21307</v>
      </c>
      <c r="AM674">
        <v>19739</v>
      </c>
      <c r="AN674">
        <v>20616</v>
      </c>
      <c r="AO674">
        <v>19249</v>
      </c>
      <c r="AP674">
        <v>21554</v>
      </c>
      <c r="AQ674">
        <v>20200</v>
      </c>
      <c r="AR674">
        <v>21922</v>
      </c>
      <c r="AS674">
        <v>20306</v>
      </c>
      <c r="AT674">
        <v>21874</v>
      </c>
      <c r="AU674">
        <v>20234</v>
      </c>
    </row>
    <row r="675" spans="1:47" x14ac:dyDescent="0.25">
      <c r="A675" t="str">
        <f t="shared" si="10"/>
        <v>Klagenfurt StadtUnselbstständig Beschäftigte GW mgfInsgesamt</v>
      </c>
      <c r="B675">
        <v>674</v>
      </c>
      <c r="C675">
        <v>201</v>
      </c>
      <c r="D675" t="s">
        <v>155</v>
      </c>
      <c r="E675" t="s">
        <v>450</v>
      </c>
      <c r="F675" t="s">
        <v>48</v>
      </c>
      <c r="G675">
        <v>40978.716931670002</v>
      </c>
      <c r="H675">
        <v>39335.131887659903</v>
      </c>
      <c r="I675">
        <v>42324.382227620001</v>
      </c>
      <c r="J675">
        <v>38867.388196599</v>
      </c>
      <c r="K675">
        <v>41360.12232586</v>
      </c>
      <c r="L675">
        <v>40238.569915482003</v>
      </c>
      <c r="M675">
        <v>41040.837704393001</v>
      </c>
      <c r="N675">
        <v>38835.159452806998</v>
      </c>
      <c r="O675">
        <v>42044.726961551998</v>
      </c>
      <c r="P675">
        <v>37993.081290102004</v>
      </c>
      <c r="Q675">
        <v>41052.267903499</v>
      </c>
      <c r="R675">
        <v>38098.374273941001</v>
      </c>
      <c r="S675">
        <v>41145.994685655998</v>
      </c>
      <c r="T675">
        <v>37477.953693212003</v>
      </c>
    </row>
    <row r="676" spans="1:47" x14ac:dyDescent="0.25">
      <c r="A676" t="str">
        <f t="shared" si="10"/>
        <v>Klagenfurt StadtUnselbstständig Beschäftigte GW ogfInsgesamt</v>
      </c>
      <c r="B676">
        <v>675</v>
      </c>
      <c r="C676">
        <v>201</v>
      </c>
      <c r="D676" t="s">
        <v>155</v>
      </c>
      <c r="E676" t="s">
        <v>449</v>
      </c>
      <c r="F676" t="s">
        <v>48</v>
      </c>
      <c r="G676">
        <v>37122.045506987997</v>
      </c>
      <c r="H676">
        <v>35137.130946413003</v>
      </c>
      <c r="I676">
        <v>38388.182185044003</v>
      </c>
      <c r="J676">
        <v>34584.754666341003</v>
      </c>
      <c r="K676">
        <v>37483.991565008997</v>
      </c>
      <c r="L676">
        <v>36110.062324407001</v>
      </c>
      <c r="M676">
        <v>37419.606829406999</v>
      </c>
      <c r="N676">
        <v>35305.655068843</v>
      </c>
      <c r="O676">
        <v>38209.861014955</v>
      </c>
      <c r="P676">
        <v>34570.560567629</v>
      </c>
      <c r="Q676">
        <v>37311.257613103997</v>
      </c>
      <c r="R676">
        <v>34626.993550817999</v>
      </c>
      <c r="S676">
        <v>37391.330742359998</v>
      </c>
      <c r="T676">
        <v>33840.846895868999</v>
      </c>
    </row>
    <row r="677" spans="1:47" x14ac:dyDescent="0.25">
      <c r="A677" t="str">
        <f t="shared" si="10"/>
        <v>Klagenfurt StadtUnternehmenInsgesamt</v>
      </c>
      <c r="B677">
        <v>676</v>
      </c>
      <c r="C677">
        <v>201</v>
      </c>
      <c r="D677" t="s">
        <v>155</v>
      </c>
      <c r="E677" t="s">
        <v>475</v>
      </c>
      <c r="F677" t="s">
        <v>48</v>
      </c>
      <c r="G677">
        <v>8457</v>
      </c>
      <c r="H677">
        <v>8709</v>
      </c>
      <c r="I677">
        <v>9101</v>
      </c>
    </row>
    <row r="678" spans="1:47" x14ac:dyDescent="0.25">
      <c r="A678" t="str">
        <f t="shared" si="10"/>
        <v>Klagenfurt StadtWohnbevölkerungInsgesamt</v>
      </c>
      <c r="B678">
        <v>677</v>
      </c>
      <c r="C678">
        <v>201</v>
      </c>
      <c r="D678" t="s">
        <v>155</v>
      </c>
      <c r="E678" t="s">
        <v>42</v>
      </c>
      <c r="F678" t="s">
        <v>48</v>
      </c>
      <c r="G678">
        <v>90869</v>
      </c>
      <c r="H678">
        <v>91147</v>
      </c>
      <c r="I678">
        <v>91017</v>
      </c>
      <c r="J678">
        <v>91738</v>
      </c>
      <c r="K678">
        <v>92167</v>
      </c>
      <c r="L678">
        <v>92345</v>
      </c>
      <c r="M678">
        <v>92762</v>
      </c>
      <c r="N678">
        <v>93406</v>
      </c>
      <c r="O678">
        <v>93773</v>
      </c>
      <c r="P678">
        <v>94076</v>
      </c>
      <c r="Q678">
        <v>94510</v>
      </c>
      <c r="R678">
        <v>95450</v>
      </c>
      <c r="S678">
        <v>96640</v>
      </c>
      <c r="T678">
        <v>97880</v>
      </c>
      <c r="U678">
        <v>99125</v>
      </c>
      <c r="V678">
        <v>99790</v>
      </c>
      <c r="W678">
        <v>100369</v>
      </c>
      <c r="X678">
        <v>100817</v>
      </c>
      <c r="Y678">
        <v>101300</v>
      </c>
      <c r="Z678">
        <v>101765</v>
      </c>
      <c r="AA678">
        <v>102618</v>
      </c>
      <c r="AB678">
        <v>104332</v>
      </c>
    </row>
    <row r="679" spans="1:47" x14ac:dyDescent="0.25">
      <c r="A679" t="str">
        <f t="shared" si="10"/>
        <v>Villach StadtArbeitnehmereinkommenBrutto_Schnitt</v>
      </c>
      <c r="B679">
        <v>678</v>
      </c>
      <c r="C679">
        <v>202</v>
      </c>
      <c r="D679" t="s">
        <v>156</v>
      </c>
      <c r="E679" t="s">
        <v>43</v>
      </c>
      <c r="F679" t="s">
        <v>54</v>
      </c>
      <c r="G679">
        <v>24716.4353995811</v>
      </c>
      <c r="H679">
        <v>25001.027189436201</v>
      </c>
      <c r="I679">
        <v>25706.531330798502</v>
      </c>
      <c r="J679">
        <v>26469.4377107539</v>
      </c>
      <c r="K679">
        <v>27271.573888909301</v>
      </c>
      <c r="L679">
        <v>27495.445401130401</v>
      </c>
      <c r="M679">
        <v>27537.8153776609</v>
      </c>
      <c r="N679">
        <v>28256.100500657401</v>
      </c>
      <c r="O679">
        <v>29273.992519148302</v>
      </c>
      <c r="P679">
        <v>29573.575484333</v>
      </c>
      <c r="Q679">
        <v>30152.247303886099</v>
      </c>
      <c r="R679">
        <v>31005.679196076399</v>
      </c>
      <c r="S679">
        <v>31863.050977228599</v>
      </c>
      <c r="T679">
        <v>32045.061774386999</v>
      </c>
      <c r="U679">
        <v>33065.89029137</v>
      </c>
      <c r="V679">
        <v>34304.668087709702</v>
      </c>
      <c r="W679">
        <v>34929.6756418554</v>
      </c>
      <c r="X679">
        <v>35895.887326071701</v>
      </c>
      <c r="Y679">
        <v>37931.687348078201</v>
      </c>
    </row>
    <row r="680" spans="1:47" x14ac:dyDescent="0.25">
      <c r="A680" t="str">
        <f t="shared" si="10"/>
        <v>Villach StadtArbeitnehmereinkommenBruttobezüge 1000 EUR</v>
      </c>
      <c r="B680">
        <v>679</v>
      </c>
      <c r="C680">
        <v>202</v>
      </c>
      <c r="D680" t="s">
        <v>156</v>
      </c>
      <c r="E680" t="s">
        <v>43</v>
      </c>
      <c r="F680" t="s">
        <v>55</v>
      </c>
      <c r="G680">
        <v>613610.22522999998</v>
      </c>
      <c r="H680">
        <v>645626.52613999997</v>
      </c>
      <c r="I680">
        <v>676081.77399999998</v>
      </c>
      <c r="J680">
        <v>713060.18249000004</v>
      </c>
      <c r="K680">
        <v>743832.17781999998</v>
      </c>
      <c r="L680">
        <v>749195.89628999995</v>
      </c>
      <c r="M680">
        <v>764532.36832999997</v>
      </c>
      <c r="N680">
        <v>795211.43639000005</v>
      </c>
      <c r="O680">
        <v>833196.37508000003</v>
      </c>
      <c r="P680">
        <v>846602.74539000005</v>
      </c>
      <c r="Q680">
        <v>874445.32406000001</v>
      </c>
      <c r="R680">
        <v>904032.58831999998</v>
      </c>
      <c r="S680">
        <v>936104.57466000004</v>
      </c>
      <c r="T680">
        <v>961864.57421999995</v>
      </c>
      <c r="U680">
        <v>1012279.16538</v>
      </c>
      <c r="V680">
        <v>1065400.0767999999</v>
      </c>
      <c r="W680">
        <v>1068533.70756</v>
      </c>
      <c r="X680">
        <v>1123756.64863</v>
      </c>
      <c r="Y680">
        <v>1229669.4404500001</v>
      </c>
    </row>
    <row r="681" spans="1:47" x14ac:dyDescent="0.25">
      <c r="A681" t="str">
        <f t="shared" si="10"/>
        <v>Villach StadtArbeitnehmereinkommenBruttobezüge Fälle</v>
      </c>
      <c r="B681">
        <v>680</v>
      </c>
      <c r="C681">
        <v>202</v>
      </c>
      <c r="D681" t="s">
        <v>156</v>
      </c>
      <c r="E681" t="s">
        <v>43</v>
      </c>
      <c r="F681" t="s">
        <v>56</v>
      </c>
      <c r="G681">
        <v>24826</v>
      </c>
      <c r="H681">
        <v>25824</v>
      </c>
      <c r="I681">
        <v>26300</v>
      </c>
      <c r="J681">
        <v>26939</v>
      </c>
      <c r="K681">
        <v>27275</v>
      </c>
      <c r="L681">
        <v>27248</v>
      </c>
      <c r="M681">
        <v>27763</v>
      </c>
      <c r="N681">
        <v>28143</v>
      </c>
      <c r="O681">
        <v>28462</v>
      </c>
      <c r="P681">
        <v>28627</v>
      </c>
      <c r="Q681">
        <v>29001</v>
      </c>
      <c r="R681">
        <v>29157</v>
      </c>
      <c r="S681">
        <v>29379</v>
      </c>
      <c r="T681">
        <v>30016</v>
      </c>
      <c r="U681">
        <v>30614</v>
      </c>
      <c r="V681">
        <v>31057</v>
      </c>
      <c r="W681">
        <v>30591</v>
      </c>
      <c r="X681">
        <v>31306</v>
      </c>
      <c r="Y681">
        <v>32418</v>
      </c>
    </row>
    <row r="682" spans="1:47" x14ac:dyDescent="0.25">
      <c r="A682" t="str">
        <f t="shared" si="10"/>
        <v>Villach StadtArbeitnehmereinkommenLohnsteuer 1000 EUR</v>
      </c>
      <c r="B682">
        <v>681</v>
      </c>
      <c r="C682">
        <v>202</v>
      </c>
      <c r="D682" t="s">
        <v>156</v>
      </c>
      <c r="E682" t="s">
        <v>43</v>
      </c>
      <c r="F682" t="s">
        <v>57</v>
      </c>
      <c r="G682">
        <v>93175.952969999998</v>
      </c>
      <c r="H682">
        <v>93212.453580000001</v>
      </c>
      <c r="I682">
        <v>100440.04124000001</v>
      </c>
      <c r="J682">
        <v>107774.60849</v>
      </c>
      <c r="K682">
        <v>116720.36496000001</v>
      </c>
      <c r="L682">
        <v>108647.06239000001</v>
      </c>
      <c r="M682">
        <v>111199.78008</v>
      </c>
      <c r="N682">
        <v>119368.68376</v>
      </c>
      <c r="O682">
        <v>129019.31307</v>
      </c>
      <c r="P682">
        <v>131856.60928</v>
      </c>
      <c r="Q682">
        <v>139506.57853999999</v>
      </c>
      <c r="R682">
        <v>148251.34706999999</v>
      </c>
      <c r="S682">
        <v>135109.77614</v>
      </c>
      <c r="T682">
        <v>137020.49218</v>
      </c>
      <c r="U682">
        <v>147600.68826</v>
      </c>
      <c r="V682">
        <v>155702.05348</v>
      </c>
      <c r="W682">
        <v>149000.80066000001</v>
      </c>
      <c r="X682">
        <v>160512.13706000001</v>
      </c>
      <c r="Y682">
        <v>174477.59069000001</v>
      </c>
    </row>
    <row r="683" spans="1:47" x14ac:dyDescent="0.25">
      <c r="A683" t="str">
        <f t="shared" si="10"/>
        <v>Villach StadtArbeitnehmereinkommenLohnsteuer Fälle</v>
      </c>
      <c r="B683">
        <v>682</v>
      </c>
      <c r="C683">
        <v>202</v>
      </c>
      <c r="D683" t="s">
        <v>156</v>
      </c>
      <c r="E683" t="s">
        <v>43</v>
      </c>
      <c r="F683" t="s">
        <v>58</v>
      </c>
      <c r="G683">
        <v>20334</v>
      </c>
      <c r="H683">
        <v>20681</v>
      </c>
      <c r="I683">
        <v>21228</v>
      </c>
      <c r="J683">
        <v>22049</v>
      </c>
      <c r="K683">
        <v>22589</v>
      </c>
      <c r="L683">
        <v>22124</v>
      </c>
      <c r="M683">
        <v>22589</v>
      </c>
      <c r="N683">
        <v>23173</v>
      </c>
      <c r="O683">
        <v>23714</v>
      </c>
      <c r="P683">
        <v>23978</v>
      </c>
      <c r="Q683">
        <v>24329</v>
      </c>
      <c r="R683">
        <v>24650</v>
      </c>
      <c r="S683">
        <v>24699</v>
      </c>
      <c r="T683">
        <v>25536</v>
      </c>
      <c r="U683">
        <v>26344</v>
      </c>
      <c r="V683">
        <v>26995</v>
      </c>
      <c r="W683">
        <v>26716</v>
      </c>
      <c r="X683">
        <v>27458</v>
      </c>
      <c r="Y683">
        <v>28862</v>
      </c>
    </row>
    <row r="684" spans="1:47" x14ac:dyDescent="0.25">
      <c r="A684" t="str">
        <f t="shared" si="10"/>
        <v>Villach StadtArbeitnehmereinkommenNetto_Schnitt</v>
      </c>
      <c r="B684">
        <v>683</v>
      </c>
      <c r="C684">
        <v>202</v>
      </c>
      <c r="D684" t="s">
        <v>156</v>
      </c>
      <c r="E684" t="s">
        <v>43</v>
      </c>
      <c r="F684" t="s">
        <v>59</v>
      </c>
      <c r="G684">
        <v>17056.1560980424</v>
      </c>
      <c r="H684">
        <v>17428.751134603499</v>
      </c>
      <c r="I684">
        <v>17833.8503441065</v>
      </c>
      <c r="J684">
        <v>18324.2013374661</v>
      </c>
      <c r="K684">
        <v>18766.588717140199</v>
      </c>
      <c r="L684">
        <v>19330.663449060499</v>
      </c>
      <c r="M684">
        <v>19276.831528653202</v>
      </c>
      <c r="N684">
        <v>19649.5410965427</v>
      </c>
      <c r="O684">
        <v>20249.722339259399</v>
      </c>
      <c r="P684">
        <v>20378.607754218101</v>
      </c>
      <c r="Q684">
        <v>20662.146228405902</v>
      </c>
      <c r="R684">
        <v>21104.298016599801</v>
      </c>
      <c r="S684">
        <v>22320.5021440485</v>
      </c>
      <c r="T684">
        <v>22453.345036314</v>
      </c>
      <c r="U684">
        <v>23081.198870124801</v>
      </c>
      <c r="V684">
        <v>23971.5693856457</v>
      </c>
      <c r="W684">
        <v>24664.958266483602</v>
      </c>
      <c r="X684">
        <v>25193.011805404702</v>
      </c>
      <c r="Y684">
        <v>26708.3696838176</v>
      </c>
    </row>
    <row r="685" spans="1:47" x14ac:dyDescent="0.25">
      <c r="A685" t="str">
        <f t="shared" si="10"/>
        <v>Villach StadtArbeitnehmereinkommenNettobezüge 1000 EUR</v>
      </c>
      <c r="B685">
        <v>684</v>
      </c>
      <c r="C685">
        <v>202</v>
      </c>
      <c r="D685" t="s">
        <v>156</v>
      </c>
      <c r="E685" t="s">
        <v>43</v>
      </c>
      <c r="F685" t="s">
        <v>60</v>
      </c>
      <c r="G685">
        <v>423436.13128999999</v>
      </c>
      <c r="H685">
        <v>450080.06929999997</v>
      </c>
      <c r="I685">
        <v>469030.26405</v>
      </c>
      <c r="J685">
        <v>493635.65983000002</v>
      </c>
      <c r="K685">
        <v>511858.70726</v>
      </c>
      <c r="L685">
        <v>526721.91766000004</v>
      </c>
      <c r="M685">
        <v>535182.67373000004</v>
      </c>
      <c r="N685">
        <v>552997.03507999994</v>
      </c>
      <c r="O685">
        <v>576347.59722</v>
      </c>
      <c r="P685">
        <v>583378.40417999995</v>
      </c>
      <c r="Q685">
        <v>599222.90277000004</v>
      </c>
      <c r="R685">
        <v>615338.01726999995</v>
      </c>
      <c r="S685">
        <v>655754.03249000001</v>
      </c>
      <c r="T685">
        <v>673959.60461000004</v>
      </c>
      <c r="U685">
        <v>706607.82221000001</v>
      </c>
      <c r="V685">
        <v>744485.03041000001</v>
      </c>
      <c r="W685">
        <v>754525.73832999996</v>
      </c>
      <c r="X685">
        <v>788692.42758000002</v>
      </c>
      <c r="Y685">
        <v>865831.92841000005</v>
      </c>
    </row>
    <row r="686" spans="1:47" x14ac:dyDescent="0.25">
      <c r="A686" t="str">
        <f t="shared" si="10"/>
        <v>Villach StadtArbeitnehmereinkommenSV-Beiträge 1000 EUR</v>
      </c>
      <c r="B686">
        <v>685</v>
      </c>
      <c r="C686">
        <v>202</v>
      </c>
      <c r="D686" t="s">
        <v>156</v>
      </c>
      <c r="E686" t="s">
        <v>43</v>
      </c>
      <c r="F686" t="s">
        <v>61</v>
      </c>
      <c r="G686">
        <v>96998.140969999993</v>
      </c>
      <c r="H686">
        <v>102334.00326</v>
      </c>
      <c r="I686">
        <v>106611.46871</v>
      </c>
      <c r="J686">
        <v>111649.91417</v>
      </c>
      <c r="K686">
        <v>115253.1056</v>
      </c>
      <c r="L686">
        <v>113826.91624000001</v>
      </c>
      <c r="M686">
        <v>118149.91452000001</v>
      </c>
      <c r="N686">
        <v>122845.71755</v>
      </c>
      <c r="O686">
        <v>127829.46479</v>
      </c>
      <c r="P686">
        <v>131367.73193000001</v>
      </c>
      <c r="Q686">
        <v>135715.84275000001</v>
      </c>
      <c r="R686">
        <v>140443.22398000001</v>
      </c>
      <c r="S686">
        <v>145240.76603</v>
      </c>
      <c r="T686">
        <v>150884.47743</v>
      </c>
      <c r="U686">
        <v>158070.65491000001</v>
      </c>
      <c r="V686">
        <v>165212.99291</v>
      </c>
      <c r="W686">
        <v>165007.16857000001</v>
      </c>
      <c r="X686">
        <v>174552.08399000001</v>
      </c>
      <c r="Y686">
        <v>189359.92134999999</v>
      </c>
    </row>
    <row r="687" spans="1:47" x14ac:dyDescent="0.25">
      <c r="A687" t="str">
        <f t="shared" si="10"/>
        <v>Villach StadtArbeitnehmereinkommenSV-Beiträge Fälle</v>
      </c>
      <c r="B687">
        <v>686</v>
      </c>
      <c r="C687">
        <v>202</v>
      </c>
      <c r="D687" t="s">
        <v>156</v>
      </c>
      <c r="E687" t="s">
        <v>43</v>
      </c>
      <c r="F687" t="s">
        <v>62</v>
      </c>
      <c r="G687">
        <v>23724</v>
      </c>
      <c r="H687">
        <v>24627</v>
      </c>
      <c r="I687">
        <v>25093</v>
      </c>
      <c r="J687">
        <v>25764</v>
      </c>
      <c r="K687">
        <v>25985</v>
      </c>
      <c r="L687">
        <v>25789</v>
      </c>
      <c r="M687">
        <v>26229</v>
      </c>
      <c r="N687">
        <v>26613</v>
      </c>
      <c r="O687">
        <v>26871</v>
      </c>
      <c r="P687">
        <v>27002</v>
      </c>
      <c r="Q687">
        <v>27270</v>
      </c>
      <c r="R687">
        <v>27393</v>
      </c>
      <c r="S687">
        <v>27649</v>
      </c>
      <c r="T687">
        <v>28168</v>
      </c>
      <c r="U687">
        <v>28844</v>
      </c>
      <c r="V687">
        <v>29227</v>
      </c>
      <c r="W687">
        <v>28912</v>
      </c>
      <c r="X687">
        <v>29682</v>
      </c>
      <c r="Y687">
        <v>30906</v>
      </c>
    </row>
    <row r="688" spans="1:47" x14ac:dyDescent="0.25">
      <c r="A688" t="str">
        <f t="shared" si="10"/>
        <v>Villach StadtArbeitsloseFrauen</v>
      </c>
      <c r="B688">
        <v>687</v>
      </c>
      <c r="C688">
        <v>202</v>
      </c>
      <c r="D688" t="s">
        <v>156</v>
      </c>
      <c r="E688" t="s">
        <v>36</v>
      </c>
      <c r="F688" t="s">
        <v>47</v>
      </c>
      <c r="G688">
        <v>1073</v>
      </c>
      <c r="H688">
        <v>786</v>
      </c>
      <c r="I688">
        <v>1115</v>
      </c>
      <c r="J688">
        <v>920</v>
      </c>
      <c r="K688">
        <v>1209</v>
      </c>
      <c r="L688">
        <v>911</v>
      </c>
      <c r="M688">
        <v>1151</v>
      </c>
      <c r="N688">
        <v>894</v>
      </c>
      <c r="O688">
        <v>1016</v>
      </c>
      <c r="P688">
        <v>896</v>
      </c>
      <c r="Q688">
        <v>1140</v>
      </c>
      <c r="R688">
        <v>1087</v>
      </c>
      <c r="S688">
        <v>1238</v>
      </c>
      <c r="T688">
        <v>1082</v>
      </c>
      <c r="U688">
        <v>1279</v>
      </c>
      <c r="V688">
        <v>1168</v>
      </c>
      <c r="W688">
        <v>1389</v>
      </c>
      <c r="X688">
        <v>1157</v>
      </c>
      <c r="Y688">
        <v>1471</v>
      </c>
      <c r="Z688">
        <v>1303</v>
      </c>
      <c r="AA688">
        <v>1633</v>
      </c>
      <c r="AB688">
        <v>1397</v>
      </c>
      <c r="AC688">
        <v>1691</v>
      </c>
      <c r="AD688">
        <v>1669</v>
      </c>
      <c r="AE688">
        <v>1816</v>
      </c>
      <c r="AF688">
        <v>1554</v>
      </c>
      <c r="AG688">
        <v>1766</v>
      </c>
      <c r="AH688">
        <v>1508</v>
      </c>
      <c r="AI688">
        <v>1668</v>
      </c>
      <c r="AJ688">
        <v>1474</v>
      </c>
      <c r="AK688">
        <v>1632</v>
      </c>
      <c r="AL688">
        <v>1549</v>
      </c>
      <c r="AM688">
        <v>1693</v>
      </c>
      <c r="AN688">
        <v>1792</v>
      </c>
      <c r="AO688">
        <v>2144</v>
      </c>
      <c r="AP688">
        <v>1431</v>
      </c>
      <c r="AQ688">
        <v>1580</v>
      </c>
      <c r="AR688">
        <v>1277</v>
      </c>
      <c r="AS688">
        <v>1462</v>
      </c>
      <c r="AT688">
        <v>1284</v>
      </c>
      <c r="AU688">
        <v>1398</v>
      </c>
    </row>
    <row r="689" spans="1:47" x14ac:dyDescent="0.25">
      <c r="A689" t="str">
        <f t="shared" si="10"/>
        <v>Villach StadtArbeitsloseInsgesamt</v>
      </c>
      <c r="B689">
        <v>688</v>
      </c>
      <c r="C689">
        <v>202</v>
      </c>
      <c r="D689" t="s">
        <v>156</v>
      </c>
      <c r="E689" t="s">
        <v>36</v>
      </c>
      <c r="F689" t="s">
        <v>48</v>
      </c>
      <c r="G689">
        <v>2849</v>
      </c>
      <c r="H689">
        <v>1677</v>
      </c>
      <c r="I689">
        <v>2770</v>
      </c>
      <c r="J689">
        <v>1884</v>
      </c>
      <c r="K689">
        <v>3047</v>
      </c>
      <c r="L689">
        <v>1760</v>
      </c>
      <c r="M689">
        <v>2884</v>
      </c>
      <c r="N689">
        <v>1731</v>
      </c>
      <c r="O689">
        <v>2647</v>
      </c>
      <c r="P689">
        <v>1839</v>
      </c>
      <c r="Q689">
        <v>3140</v>
      </c>
      <c r="R689">
        <v>2586</v>
      </c>
      <c r="S689">
        <v>3402</v>
      </c>
      <c r="T689">
        <v>2243</v>
      </c>
      <c r="U689">
        <v>3282</v>
      </c>
      <c r="V689">
        <v>2345</v>
      </c>
      <c r="W689">
        <v>3446</v>
      </c>
      <c r="X689">
        <v>2391</v>
      </c>
      <c r="Y689">
        <v>3783</v>
      </c>
      <c r="Z689">
        <v>2812</v>
      </c>
      <c r="AA689">
        <v>4065</v>
      </c>
      <c r="AB689">
        <v>3015</v>
      </c>
      <c r="AC689">
        <v>4201</v>
      </c>
      <c r="AD689">
        <v>3388</v>
      </c>
      <c r="AE689">
        <v>4396</v>
      </c>
      <c r="AF689">
        <v>3259</v>
      </c>
      <c r="AG689">
        <v>4330</v>
      </c>
      <c r="AH689">
        <v>3042</v>
      </c>
      <c r="AI689">
        <v>3984</v>
      </c>
      <c r="AJ689">
        <v>2888</v>
      </c>
      <c r="AK689">
        <v>3806</v>
      </c>
      <c r="AL689">
        <v>2950</v>
      </c>
      <c r="AM689">
        <v>3840</v>
      </c>
      <c r="AN689">
        <v>3519</v>
      </c>
      <c r="AO689">
        <v>4720</v>
      </c>
      <c r="AP689">
        <v>2744</v>
      </c>
      <c r="AQ689">
        <v>3567</v>
      </c>
      <c r="AR689">
        <v>2422</v>
      </c>
      <c r="AS689">
        <v>3382</v>
      </c>
      <c r="AT689">
        <v>2468</v>
      </c>
      <c r="AU689">
        <v>3478</v>
      </c>
    </row>
    <row r="690" spans="1:47" x14ac:dyDescent="0.25">
      <c r="A690" t="str">
        <f t="shared" si="10"/>
        <v>Villach StadtArbeitsloseMänner</v>
      </c>
      <c r="B690">
        <v>689</v>
      </c>
      <c r="C690">
        <v>202</v>
      </c>
      <c r="D690" t="s">
        <v>156</v>
      </c>
      <c r="E690" t="s">
        <v>36</v>
      </c>
      <c r="F690" t="s">
        <v>49</v>
      </c>
      <c r="G690">
        <v>1776</v>
      </c>
      <c r="H690">
        <v>891</v>
      </c>
      <c r="I690">
        <v>1655</v>
      </c>
      <c r="J690">
        <v>964</v>
      </c>
      <c r="K690">
        <v>1838</v>
      </c>
      <c r="L690">
        <v>849</v>
      </c>
      <c r="M690">
        <v>1733</v>
      </c>
      <c r="N690">
        <v>837</v>
      </c>
      <c r="O690">
        <v>1631</v>
      </c>
      <c r="P690">
        <v>943</v>
      </c>
      <c r="Q690">
        <v>2000</v>
      </c>
      <c r="R690">
        <v>1499</v>
      </c>
      <c r="S690">
        <v>2164</v>
      </c>
      <c r="T690">
        <v>1161</v>
      </c>
      <c r="U690">
        <v>2003</v>
      </c>
      <c r="V690">
        <v>1177</v>
      </c>
      <c r="W690">
        <v>2057</v>
      </c>
      <c r="X690">
        <v>1234</v>
      </c>
      <c r="Y690">
        <v>2312</v>
      </c>
      <c r="Z690">
        <v>1509</v>
      </c>
      <c r="AA690">
        <v>2432</v>
      </c>
      <c r="AB690">
        <v>1618</v>
      </c>
      <c r="AC690">
        <v>2510</v>
      </c>
      <c r="AD690">
        <v>1719</v>
      </c>
      <c r="AE690">
        <v>2580</v>
      </c>
      <c r="AF690">
        <v>1705</v>
      </c>
      <c r="AG690">
        <v>2564</v>
      </c>
      <c r="AH690">
        <v>1534</v>
      </c>
      <c r="AI690">
        <v>2316</v>
      </c>
      <c r="AJ690">
        <v>1414</v>
      </c>
      <c r="AK690">
        <v>2174</v>
      </c>
      <c r="AL690">
        <v>1401</v>
      </c>
      <c r="AM690">
        <v>2147</v>
      </c>
      <c r="AN690">
        <v>1727</v>
      </c>
      <c r="AO690">
        <v>2576</v>
      </c>
      <c r="AP690">
        <v>1313</v>
      </c>
      <c r="AQ690">
        <v>1987</v>
      </c>
      <c r="AR690">
        <v>1145</v>
      </c>
      <c r="AS690">
        <v>1920</v>
      </c>
      <c r="AT690">
        <v>1184</v>
      </c>
      <c r="AU690">
        <v>2080</v>
      </c>
    </row>
    <row r="691" spans="1:47" x14ac:dyDescent="0.25">
      <c r="A691" t="str">
        <f t="shared" si="10"/>
        <v>Villach Stadtarbeitslose AusländerFrauen</v>
      </c>
      <c r="B691">
        <v>690</v>
      </c>
      <c r="C691">
        <v>202</v>
      </c>
      <c r="D691" t="s">
        <v>156</v>
      </c>
      <c r="E691" t="s">
        <v>37</v>
      </c>
      <c r="F691" t="s">
        <v>47</v>
      </c>
      <c r="G691">
        <v>170</v>
      </c>
      <c r="H691">
        <v>99</v>
      </c>
      <c r="I691">
        <v>180</v>
      </c>
      <c r="J691">
        <v>130</v>
      </c>
      <c r="K691">
        <v>191</v>
      </c>
      <c r="L691">
        <v>139</v>
      </c>
      <c r="M691">
        <v>195</v>
      </c>
      <c r="N691">
        <v>119</v>
      </c>
      <c r="O691">
        <v>160</v>
      </c>
      <c r="P691">
        <v>118</v>
      </c>
      <c r="Q691">
        <v>185</v>
      </c>
      <c r="R691">
        <v>173</v>
      </c>
      <c r="S691">
        <v>217</v>
      </c>
      <c r="T691">
        <v>174</v>
      </c>
      <c r="U691">
        <v>248</v>
      </c>
      <c r="V691">
        <v>193</v>
      </c>
      <c r="W691">
        <v>281</v>
      </c>
      <c r="X691">
        <v>204</v>
      </c>
      <c r="Y691">
        <v>349</v>
      </c>
      <c r="Z691">
        <v>286</v>
      </c>
      <c r="AA691">
        <v>375</v>
      </c>
      <c r="AB691">
        <v>293</v>
      </c>
      <c r="AC691">
        <v>408</v>
      </c>
      <c r="AD691">
        <v>382</v>
      </c>
      <c r="AE691">
        <v>467</v>
      </c>
      <c r="AF691">
        <v>388</v>
      </c>
      <c r="AG691">
        <v>471</v>
      </c>
      <c r="AH691">
        <v>395</v>
      </c>
      <c r="AI691">
        <v>495</v>
      </c>
      <c r="AJ691">
        <v>401</v>
      </c>
      <c r="AK691">
        <v>513</v>
      </c>
      <c r="AL691">
        <v>464</v>
      </c>
      <c r="AM691">
        <v>551</v>
      </c>
      <c r="AN691">
        <v>538</v>
      </c>
      <c r="AO691">
        <v>754</v>
      </c>
      <c r="AP691">
        <v>464</v>
      </c>
      <c r="AQ691">
        <v>536</v>
      </c>
      <c r="AR691">
        <v>427</v>
      </c>
      <c r="AS691">
        <v>527</v>
      </c>
      <c r="AT691">
        <v>452</v>
      </c>
      <c r="AU691">
        <v>509</v>
      </c>
    </row>
    <row r="692" spans="1:47" x14ac:dyDescent="0.25">
      <c r="A692" t="str">
        <f t="shared" si="10"/>
        <v>Villach Stadtarbeitslose AusländerInsgesamt</v>
      </c>
      <c r="B692">
        <v>691</v>
      </c>
      <c r="C692">
        <v>202</v>
      </c>
      <c r="D692" t="s">
        <v>156</v>
      </c>
      <c r="E692" t="s">
        <v>37</v>
      </c>
      <c r="F692" t="s">
        <v>48</v>
      </c>
      <c r="G692">
        <v>662</v>
      </c>
      <c r="H692">
        <v>239</v>
      </c>
      <c r="I692">
        <v>639</v>
      </c>
      <c r="J692">
        <v>279</v>
      </c>
      <c r="K692">
        <v>711</v>
      </c>
      <c r="L692">
        <v>280</v>
      </c>
      <c r="M692">
        <v>690</v>
      </c>
      <c r="N692">
        <v>249</v>
      </c>
      <c r="O692">
        <v>560</v>
      </c>
      <c r="P692">
        <v>288</v>
      </c>
      <c r="Q692">
        <v>704</v>
      </c>
      <c r="R692">
        <v>436</v>
      </c>
      <c r="S692">
        <v>761</v>
      </c>
      <c r="T692">
        <v>379</v>
      </c>
      <c r="U692">
        <v>714</v>
      </c>
      <c r="V692">
        <v>400</v>
      </c>
      <c r="W692">
        <v>808</v>
      </c>
      <c r="X692">
        <v>440</v>
      </c>
      <c r="Y692">
        <v>972</v>
      </c>
      <c r="Z692">
        <v>607</v>
      </c>
      <c r="AA692">
        <v>1053</v>
      </c>
      <c r="AB692">
        <v>656</v>
      </c>
      <c r="AC692">
        <v>1110</v>
      </c>
      <c r="AD692">
        <v>842</v>
      </c>
      <c r="AE692">
        <v>1227</v>
      </c>
      <c r="AF692">
        <v>822</v>
      </c>
      <c r="AG692">
        <v>1234</v>
      </c>
      <c r="AH692">
        <v>812</v>
      </c>
      <c r="AI692">
        <v>1254</v>
      </c>
      <c r="AJ692">
        <v>797</v>
      </c>
      <c r="AK692">
        <v>1259</v>
      </c>
      <c r="AL692">
        <v>873</v>
      </c>
      <c r="AM692">
        <v>1284</v>
      </c>
      <c r="AN692">
        <v>1055</v>
      </c>
      <c r="AO692">
        <v>1686</v>
      </c>
      <c r="AP692">
        <v>842</v>
      </c>
      <c r="AQ692">
        <v>1235</v>
      </c>
      <c r="AR692">
        <v>756</v>
      </c>
      <c r="AS692">
        <v>1253</v>
      </c>
      <c r="AT692">
        <v>826</v>
      </c>
      <c r="AU692">
        <v>1310</v>
      </c>
    </row>
    <row r="693" spans="1:47" x14ac:dyDescent="0.25">
      <c r="A693" t="str">
        <f t="shared" si="10"/>
        <v>Villach Stadtarbeitslose AusländerMänner</v>
      </c>
      <c r="B693">
        <v>692</v>
      </c>
      <c r="C693">
        <v>202</v>
      </c>
      <c r="D693" t="s">
        <v>156</v>
      </c>
      <c r="E693" t="s">
        <v>37</v>
      </c>
      <c r="F693" t="s">
        <v>49</v>
      </c>
      <c r="G693">
        <v>492</v>
      </c>
      <c r="H693">
        <v>140</v>
      </c>
      <c r="I693">
        <v>459</v>
      </c>
      <c r="J693">
        <v>149</v>
      </c>
      <c r="K693">
        <v>520</v>
      </c>
      <c r="L693">
        <v>141</v>
      </c>
      <c r="M693">
        <v>495</v>
      </c>
      <c r="N693">
        <v>130</v>
      </c>
      <c r="O693">
        <v>400</v>
      </c>
      <c r="P693">
        <v>170</v>
      </c>
      <c r="Q693">
        <v>519</v>
      </c>
      <c r="R693">
        <v>263</v>
      </c>
      <c r="S693">
        <v>544</v>
      </c>
      <c r="T693">
        <v>205</v>
      </c>
      <c r="U693">
        <v>466</v>
      </c>
      <c r="V693">
        <v>207</v>
      </c>
      <c r="W693">
        <v>527</v>
      </c>
      <c r="X693">
        <v>236</v>
      </c>
      <c r="Y693">
        <v>623</v>
      </c>
      <c r="Z693">
        <v>321</v>
      </c>
      <c r="AA693">
        <v>678</v>
      </c>
      <c r="AB693">
        <v>363</v>
      </c>
      <c r="AC693">
        <v>702</v>
      </c>
      <c r="AD693">
        <v>460</v>
      </c>
      <c r="AE693">
        <v>760</v>
      </c>
      <c r="AF693">
        <v>434</v>
      </c>
      <c r="AG693">
        <v>763</v>
      </c>
      <c r="AH693">
        <v>417</v>
      </c>
      <c r="AI693">
        <v>759</v>
      </c>
      <c r="AJ693">
        <v>396</v>
      </c>
      <c r="AK693">
        <v>746</v>
      </c>
      <c r="AL693">
        <v>409</v>
      </c>
      <c r="AM693">
        <v>733</v>
      </c>
      <c r="AN693">
        <v>517</v>
      </c>
      <c r="AO693">
        <v>932</v>
      </c>
      <c r="AP693">
        <v>378</v>
      </c>
      <c r="AQ693">
        <v>699</v>
      </c>
      <c r="AR693">
        <v>329</v>
      </c>
      <c r="AS693">
        <v>726</v>
      </c>
      <c r="AT693">
        <v>374</v>
      </c>
      <c r="AU693">
        <v>801</v>
      </c>
    </row>
    <row r="694" spans="1:47" x14ac:dyDescent="0.25">
      <c r="A694" t="str">
        <f t="shared" si="10"/>
        <v>Villach StadtArbeitsstättenInsgesamt</v>
      </c>
      <c r="B694">
        <v>693</v>
      </c>
      <c r="C694">
        <v>202</v>
      </c>
      <c r="D694" t="s">
        <v>156</v>
      </c>
      <c r="E694" t="s">
        <v>476</v>
      </c>
      <c r="F694" t="s">
        <v>48</v>
      </c>
      <c r="G694">
        <v>5079</v>
      </c>
      <c r="H694">
        <v>5114</v>
      </c>
      <c r="I694">
        <v>5324</v>
      </c>
    </row>
    <row r="695" spans="1:47" x14ac:dyDescent="0.25">
      <c r="A695" t="str">
        <f t="shared" si="10"/>
        <v>Villach StadtBeschäftigte in den ArbeitsstättenInsgesamt</v>
      </c>
      <c r="B695">
        <v>694</v>
      </c>
      <c r="C695">
        <v>202</v>
      </c>
      <c r="D695" t="s">
        <v>156</v>
      </c>
      <c r="E695" t="s">
        <v>477</v>
      </c>
      <c r="F695" t="s">
        <v>48</v>
      </c>
      <c r="G695">
        <v>39339</v>
      </c>
      <c r="H695">
        <v>38605</v>
      </c>
      <c r="I695">
        <v>40140</v>
      </c>
    </row>
    <row r="696" spans="1:47" x14ac:dyDescent="0.25">
      <c r="A696" t="str">
        <f t="shared" si="10"/>
        <v>Villach StadtGesamteinkommenBruttobezüge Gesamt</v>
      </c>
      <c r="B696">
        <v>695</v>
      </c>
      <c r="C696">
        <v>202</v>
      </c>
      <c r="D696" t="s">
        <v>156</v>
      </c>
      <c r="E696" t="s">
        <v>45</v>
      </c>
      <c r="F696" t="s">
        <v>63</v>
      </c>
      <c r="G696">
        <v>889284.05119999999</v>
      </c>
      <c r="H696">
        <v>929019.31305999996</v>
      </c>
      <c r="I696">
        <v>969758.68958000001</v>
      </c>
      <c r="J696">
        <v>1015253.7700200001</v>
      </c>
      <c r="K696">
        <v>1059949.88515</v>
      </c>
      <c r="L696">
        <v>1076088.53354</v>
      </c>
      <c r="M696">
        <v>1102945.8030600001</v>
      </c>
      <c r="N696">
        <v>1143362.1942400001</v>
      </c>
      <c r="O696">
        <v>1195790.8650400001</v>
      </c>
      <c r="P696">
        <v>1219825.8621499999</v>
      </c>
      <c r="Q696">
        <v>1255635.7324000001</v>
      </c>
      <c r="R696">
        <v>1289668.24572</v>
      </c>
      <c r="S696">
        <v>1327899.88057</v>
      </c>
      <c r="T696">
        <v>1360721.3852599999</v>
      </c>
      <c r="U696">
        <v>1423283.44258</v>
      </c>
      <c r="V696">
        <v>1495124.9534400001</v>
      </c>
      <c r="W696">
        <v>1515071.3544300001</v>
      </c>
      <c r="X696">
        <v>1589359.22707</v>
      </c>
      <c r="Y696">
        <v>1716167.31907</v>
      </c>
    </row>
    <row r="697" spans="1:47" x14ac:dyDescent="0.25">
      <c r="A697" t="str">
        <f t="shared" si="10"/>
        <v>Villach StadtGesamteinkommenNettobezüge Gesamt</v>
      </c>
      <c r="B697">
        <v>696</v>
      </c>
      <c r="C697">
        <v>202</v>
      </c>
      <c r="D697" t="s">
        <v>156</v>
      </c>
      <c r="E697" t="s">
        <v>45</v>
      </c>
      <c r="F697" t="s">
        <v>64</v>
      </c>
      <c r="G697">
        <v>644425.93200000003</v>
      </c>
      <c r="H697">
        <v>678970.33192999999</v>
      </c>
      <c r="I697">
        <v>705287.32634000003</v>
      </c>
      <c r="J697">
        <v>736096.51864000002</v>
      </c>
      <c r="K697">
        <v>764032.94548999995</v>
      </c>
      <c r="L697">
        <v>791543.54740000004</v>
      </c>
      <c r="M697">
        <v>808600.79596000002</v>
      </c>
      <c r="N697">
        <v>833401.45375999995</v>
      </c>
      <c r="O697">
        <v>867143.21756999998</v>
      </c>
      <c r="P697">
        <v>881908.35129000002</v>
      </c>
      <c r="Q697">
        <v>903183.60094000003</v>
      </c>
      <c r="R697">
        <v>921534.02671000001</v>
      </c>
      <c r="S697">
        <v>975974.17963000003</v>
      </c>
      <c r="T697">
        <v>999670.65787999996</v>
      </c>
      <c r="U697">
        <v>1041248.60324</v>
      </c>
      <c r="V697">
        <v>1092848.3425499999</v>
      </c>
      <c r="W697">
        <v>1119716.0188899999</v>
      </c>
      <c r="X697">
        <v>1168232.3506400001</v>
      </c>
      <c r="Y697">
        <v>1264128.43726</v>
      </c>
    </row>
    <row r="698" spans="1:47" x14ac:dyDescent="0.25">
      <c r="A698" t="str">
        <f t="shared" si="10"/>
        <v>Villach StadtGründungsintensitätin % der aktiven Wirtschaftskammermitglieder</v>
      </c>
      <c r="B698">
        <v>697</v>
      </c>
      <c r="C698">
        <v>202</v>
      </c>
      <c r="D698" t="s">
        <v>156</v>
      </c>
      <c r="E698" t="s">
        <v>40</v>
      </c>
      <c r="F698" t="s">
        <v>52</v>
      </c>
      <c r="G698">
        <v>6.5289561047583904</v>
      </c>
      <c r="H698">
        <v>8.2460802273818992</v>
      </c>
      <c r="I698">
        <v>6.1880168758290797</v>
      </c>
      <c r="J698">
        <v>6.4142223383521104</v>
      </c>
      <c r="K698">
        <v>7.2320654706067904</v>
      </c>
      <c r="L698">
        <v>6.5787712947252803</v>
      </c>
      <c r="M698">
        <v>8.2473948809389395</v>
      </c>
      <c r="N698">
        <v>6.50185305253384</v>
      </c>
      <c r="O698">
        <v>7.0863172571138904</v>
      </c>
      <c r="P698">
        <v>5.9677982407916401</v>
      </c>
      <c r="Q698">
        <v>6.4468283895027199</v>
      </c>
      <c r="R698">
        <v>6.1464467396331104</v>
      </c>
      <c r="S698">
        <v>6.3916962578530496</v>
      </c>
      <c r="T698">
        <v>7.1058515586614899</v>
      </c>
      <c r="U698">
        <v>6.1811368545232197</v>
      </c>
      <c r="V698">
        <v>6.0716139076284401</v>
      </c>
      <c r="W698">
        <v>6.3540866000512404</v>
      </c>
      <c r="X698">
        <v>5.9768960321446496</v>
      </c>
      <c r="Y698">
        <v>6.1960009874105202</v>
      </c>
      <c r="Z698">
        <v>7.0845341018251702</v>
      </c>
      <c r="AA698">
        <v>7.1478790719475001</v>
      </c>
      <c r="AB698">
        <v>5.6156501726121997</v>
      </c>
    </row>
    <row r="699" spans="1:47" x14ac:dyDescent="0.25">
      <c r="A699" t="str">
        <f t="shared" si="10"/>
        <v>Villach StadtGründungsintensitätje 1.000 Einwohner</v>
      </c>
      <c r="B699">
        <v>698</v>
      </c>
      <c r="C699">
        <v>202</v>
      </c>
      <c r="D699" t="s">
        <v>156</v>
      </c>
      <c r="E699" t="s">
        <v>40</v>
      </c>
      <c r="F699" t="s">
        <v>53</v>
      </c>
      <c r="G699">
        <v>3.0820665517421499</v>
      </c>
      <c r="H699">
        <v>4.0139345953620804</v>
      </c>
      <c r="I699">
        <v>3.0740491756783399</v>
      </c>
      <c r="J699">
        <v>3.1980025824528502</v>
      </c>
      <c r="K699">
        <v>3.7277790977191798</v>
      </c>
      <c r="L699">
        <v>3.4676681645597198</v>
      </c>
      <c r="M699">
        <v>4.4562672769598901</v>
      </c>
      <c r="N699">
        <v>3.6515470939750401</v>
      </c>
      <c r="O699">
        <v>4.1008641233361596</v>
      </c>
      <c r="P699">
        <v>3.4225375758946801</v>
      </c>
      <c r="Q699">
        <v>3.7841378332116</v>
      </c>
      <c r="R699">
        <v>3.6839934101512899</v>
      </c>
      <c r="S699">
        <v>3.8997400173321801</v>
      </c>
      <c r="T699">
        <v>4.4115005709640602</v>
      </c>
      <c r="U699">
        <v>3.8671230933424701</v>
      </c>
      <c r="V699">
        <v>3.7948817748370098</v>
      </c>
      <c r="W699">
        <v>4.0078217165758998</v>
      </c>
      <c r="X699">
        <v>3.8237231495911201</v>
      </c>
      <c r="Y699">
        <v>3.9916033205050701</v>
      </c>
      <c r="Z699">
        <v>4.6650642039344703</v>
      </c>
      <c r="AA699">
        <v>4.7603439933823397</v>
      </c>
      <c r="AB699">
        <v>3.7460658632071802</v>
      </c>
    </row>
    <row r="700" spans="1:47" x14ac:dyDescent="0.25">
      <c r="A700" t="str">
        <f t="shared" si="10"/>
        <v>Villach StadtKammermitgliedschaftenAktiv</v>
      </c>
      <c r="B700">
        <v>699</v>
      </c>
      <c r="C700">
        <v>202</v>
      </c>
      <c r="D700" t="s">
        <v>156</v>
      </c>
      <c r="E700" t="s">
        <v>39</v>
      </c>
      <c r="F700" t="s">
        <v>50</v>
      </c>
      <c r="G700">
        <v>2711</v>
      </c>
      <c r="H700">
        <v>2796</v>
      </c>
      <c r="I700">
        <v>2857</v>
      </c>
      <c r="J700">
        <v>2879</v>
      </c>
      <c r="K700">
        <v>2999</v>
      </c>
      <c r="L700">
        <v>3079</v>
      </c>
      <c r="M700">
        <v>3173</v>
      </c>
      <c r="N700">
        <v>3305</v>
      </c>
      <c r="O700">
        <v>3375</v>
      </c>
      <c r="P700">
        <v>3410</v>
      </c>
      <c r="Q700">
        <v>3463</v>
      </c>
      <c r="R700">
        <v>3400</v>
      </c>
      <c r="S700">
        <v>3548</v>
      </c>
      <c r="T700">
        <v>3484</v>
      </c>
      <c r="U700">
        <v>3634</v>
      </c>
      <c r="V700">
        <v>3575</v>
      </c>
      <c r="W700">
        <v>3697</v>
      </c>
      <c r="X700">
        <v>3661</v>
      </c>
      <c r="Y700">
        <v>3776</v>
      </c>
      <c r="Z700">
        <v>3756</v>
      </c>
      <c r="AA700">
        <v>3885</v>
      </c>
      <c r="AB700">
        <v>3830</v>
      </c>
      <c r="AC700">
        <v>3911</v>
      </c>
      <c r="AD700">
        <v>3854</v>
      </c>
      <c r="AE700">
        <v>3962</v>
      </c>
      <c r="AF700">
        <v>3903</v>
      </c>
      <c r="AG700">
        <v>4000</v>
      </c>
      <c r="AH700">
        <v>3982</v>
      </c>
      <c r="AI700">
        <v>4079</v>
      </c>
      <c r="AJ700">
        <v>4051</v>
      </c>
      <c r="AK700">
        <v>4097</v>
      </c>
      <c r="AL700">
        <v>4164</v>
      </c>
      <c r="AM700">
        <v>4306</v>
      </c>
      <c r="AN700">
        <v>4267</v>
      </c>
      <c r="AO700">
        <v>4419</v>
      </c>
      <c r="AP700">
        <v>4345</v>
      </c>
      <c r="AQ700">
        <v>4451</v>
      </c>
      <c r="AR700">
        <v>4403</v>
      </c>
    </row>
    <row r="701" spans="1:47" x14ac:dyDescent="0.25">
      <c r="A701" t="str">
        <f t="shared" si="10"/>
        <v>Villach StadtKammermitgliedschaftenInsgesamt</v>
      </c>
      <c r="B701">
        <v>700</v>
      </c>
      <c r="C701">
        <v>202</v>
      </c>
      <c r="D701" t="s">
        <v>156</v>
      </c>
      <c r="E701" t="s">
        <v>39</v>
      </c>
      <c r="F701" t="s">
        <v>48</v>
      </c>
      <c r="G701">
        <v>3255</v>
      </c>
      <c r="H701">
        <v>3368</v>
      </c>
      <c r="I701">
        <v>3452</v>
      </c>
      <c r="J701">
        <v>3488</v>
      </c>
      <c r="K701">
        <v>3601</v>
      </c>
      <c r="L701">
        <v>3659</v>
      </c>
      <c r="M701">
        <v>3771</v>
      </c>
      <c r="N701">
        <v>3899</v>
      </c>
      <c r="O701">
        <v>3954</v>
      </c>
      <c r="P701">
        <v>4036</v>
      </c>
      <c r="Q701">
        <v>4088</v>
      </c>
      <c r="R701">
        <v>4073</v>
      </c>
      <c r="S701">
        <v>4193</v>
      </c>
      <c r="T701">
        <v>4151</v>
      </c>
      <c r="U701">
        <v>4292</v>
      </c>
      <c r="V701">
        <v>4250</v>
      </c>
      <c r="W701">
        <v>4359</v>
      </c>
      <c r="X701">
        <v>4347</v>
      </c>
      <c r="Y701">
        <v>4435</v>
      </c>
      <c r="Z701">
        <v>4441</v>
      </c>
      <c r="AA701">
        <v>4550</v>
      </c>
      <c r="AB701">
        <v>4522</v>
      </c>
      <c r="AC701">
        <v>4549</v>
      </c>
      <c r="AD701">
        <v>4559</v>
      </c>
      <c r="AE701">
        <v>4653</v>
      </c>
      <c r="AF701">
        <v>4661</v>
      </c>
      <c r="AG701">
        <v>4691</v>
      </c>
      <c r="AH701">
        <v>4710</v>
      </c>
      <c r="AI701">
        <v>4752</v>
      </c>
      <c r="AJ701">
        <v>4780</v>
      </c>
      <c r="AK701">
        <v>4844</v>
      </c>
      <c r="AL701">
        <v>4902</v>
      </c>
      <c r="AM701">
        <v>4993</v>
      </c>
      <c r="AN701">
        <v>4979</v>
      </c>
      <c r="AO701">
        <v>5056</v>
      </c>
      <c r="AP701">
        <v>5049</v>
      </c>
      <c r="AQ701">
        <v>5102</v>
      </c>
      <c r="AR701">
        <v>5063</v>
      </c>
    </row>
    <row r="702" spans="1:47" x14ac:dyDescent="0.25">
      <c r="A702" t="str">
        <f t="shared" si="10"/>
        <v>Villach StadtKammermitgliedschaftenRuhend</v>
      </c>
      <c r="B702">
        <v>701</v>
      </c>
      <c r="C702">
        <v>202</v>
      </c>
      <c r="D702" t="s">
        <v>156</v>
      </c>
      <c r="E702" t="s">
        <v>39</v>
      </c>
      <c r="F702" t="s">
        <v>51</v>
      </c>
      <c r="G702">
        <v>544</v>
      </c>
      <c r="H702">
        <v>572</v>
      </c>
      <c r="I702">
        <v>595</v>
      </c>
      <c r="J702">
        <v>609</v>
      </c>
      <c r="K702">
        <v>602</v>
      </c>
      <c r="L702">
        <v>580</v>
      </c>
      <c r="M702">
        <v>598</v>
      </c>
      <c r="N702">
        <v>594</v>
      </c>
      <c r="O702">
        <v>579</v>
      </c>
      <c r="P702">
        <v>626</v>
      </c>
      <c r="Q702">
        <v>625</v>
      </c>
      <c r="R702">
        <v>673</v>
      </c>
      <c r="S702">
        <v>645</v>
      </c>
      <c r="T702">
        <v>667</v>
      </c>
      <c r="U702">
        <v>658</v>
      </c>
      <c r="V702">
        <v>675</v>
      </c>
      <c r="W702">
        <v>662</v>
      </c>
      <c r="X702">
        <v>686</v>
      </c>
      <c r="Y702">
        <v>659</v>
      </c>
      <c r="Z702">
        <v>685</v>
      </c>
      <c r="AA702">
        <v>665</v>
      </c>
      <c r="AB702">
        <v>692</v>
      </c>
      <c r="AC702">
        <v>638</v>
      </c>
      <c r="AD702">
        <v>705</v>
      </c>
      <c r="AE702">
        <v>691</v>
      </c>
      <c r="AF702">
        <v>758</v>
      </c>
      <c r="AG702">
        <v>691</v>
      </c>
      <c r="AH702">
        <v>728</v>
      </c>
      <c r="AI702">
        <v>673</v>
      </c>
      <c r="AJ702">
        <v>729</v>
      </c>
      <c r="AK702">
        <v>747</v>
      </c>
      <c r="AL702">
        <v>738</v>
      </c>
      <c r="AM702">
        <v>687</v>
      </c>
      <c r="AN702">
        <v>712</v>
      </c>
      <c r="AO702">
        <v>637</v>
      </c>
      <c r="AP702">
        <v>704</v>
      </c>
      <c r="AQ702">
        <v>651</v>
      </c>
      <c r="AR702">
        <v>660</v>
      </c>
    </row>
    <row r="703" spans="1:47" x14ac:dyDescent="0.25">
      <c r="A703" t="str">
        <f t="shared" si="10"/>
        <v>Villach StadtLehrlinge1. Lehrjahr, männlich</v>
      </c>
      <c r="B703">
        <v>702</v>
      </c>
      <c r="C703">
        <v>202</v>
      </c>
      <c r="D703" t="s">
        <v>156</v>
      </c>
      <c r="E703" t="s">
        <v>46</v>
      </c>
      <c r="F703" t="s">
        <v>65</v>
      </c>
      <c r="G703">
        <v>227</v>
      </c>
      <c r="H703">
        <v>178</v>
      </c>
      <c r="I703">
        <v>217</v>
      </c>
      <c r="J703">
        <v>208</v>
      </c>
      <c r="K703">
        <v>238</v>
      </c>
      <c r="L703">
        <v>228</v>
      </c>
      <c r="M703">
        <v>236</v>
      </c>
      <c r="N703">
        <v>185</v>
      </c>
      <c r="O703">
        <v>219</v>
      </c>
      <c r="P703">
        <v>237</v>
      </c>
      <c r="Q703">
        <v>217</v>
      </c>
      <c r="R703">
        <v>202</v>
      </c>
      <c r="S703">
        <v>224</v>
      </c>
      <c r="T703">
        <v>215</v>
      </c>
      <c r="U703">
        <v>204</v>
      </c>
      <c r="V703">
        <v>201</v>
      </c>
      <c r="W703">
        <v>230</v>
      </c>
      <c r="X703">
        <v>243</v>
      </c>
      <c r="Y703">
        <v>187</v>
      </c>
      <c r="Z703">
        <v>220</v>
      </c>
      <c r="AA703">
        <v>251</v>
      </c>
      <c r="AB703">
        <v>227</v>
      </c>
    </row>
    <row r="704" spans="1:47" x14ac:dyDescent="0.25">
      <c r="A704" t="str">
        <f t="shared" si="10"/>
        <v>Villach StadtLehrlinge1. Lehrjahr, weiblich</v>
      </c>
      <c r="B704">
        <v>703</v>
      </c>
      <c r="C704">
        <v>202</v>
      </c>
      <c r="D704" t="s">
        <v>156</v>
      </c>
      <c r="E704" t="s">
        <v>46</v>
      </c>
      <c r="F704" t="s">
        <v>66</v>
      </c>
      <c r="G704">
        <v>155</v>
      </c>
      <c r="H704">
        <v>150</v>
      </c>
      <c r="I704">
        <v>136</v>
      </c>
      <c r="J704">
        <v>169</v>
      </c>
      <c r="K704">
        <v>163</v>
      </c>
      <c r="L704">
        <v>197</v>
      </c>
      <c r="M704">
        <v>159</v>
      </c>
      <c r="N704">
        <v>165</v>
      </c>
      <c r="O704">
        <v>204</v>
      </c>
      <c r="P704">
        <v>163</v>
      </c>
      <c r="Q704">
        <v>152</v>
      </c>
      <c r="R704">
        <v>142</v>
      </c>
      <c r="S704">
        <v>130</v>
      </c>
      <c r="T704">
        <v>160</v>
      </c>
      <c r="U704">
        <v>145</v>
      </c>
      <c r="V704">
        <v>154</v>
      </c>
      <c r="W704">
        <v>126</v>
      </c>
      <c r="X704">
        <v>163</v>
      </c>
      <c r="Y704">
        <v>143</v>
      </c>
      <c r="Z704">
        <v>126</v>
      </c>
      <c r="AA704">
        <v>141</v>
      </c>
      <c r="AB704">
        <v>136</v>
      </c>
    </row>
    <row r="705" spans="1:28" x14ac:dyDescent="0.25">
      <c r="A705" t="str">
        <f t="shared" si="10"/>
        <v>Villach StadtLehrlinge2. Lehrjahr, männlich</v>
      </c>
      <c r="B705">
        <v>704</v>
      </c>
      <c r="C705">
        <v>202</v>
      </c>
      <c r="D705" t="s">
        <v>156</v>
      </c>
      <c r="E705" t="s">
        <v>46</v>
      </c>
      <c r="F705" t="s">
        <v>67</v>
      </c>
      <c r="G705">
        <v>215</v>
      </c>
      <c r="H705">
        <v>212</v>
      </c>
      <c r="I705">
        <v>187</v>
      </c>
      <c r="J705">
        <v>235</v>
      </c>
      <c r="K705">
        <v>209</v>
      </c>
      <c r="L705">
        <v>223</v>
      </c>
      <c r="M705">
        <v>221</v>
      </c>
      <c r="N705">
        <v>227</v>
      </c>
      <c r="O705">
        <v>180</v>
      </c>
      <c r="P705">
        <v>214</v>
      </c>
      <c r="Q705">
        <v>224</v>
      </c>
      <c r="R705">
        <v>199</v>
      </c>
      <c r="S705">
        <v>190</v>
      </c>
      <c r="T705">
        <v>196</v>
      </c>
      <c r="U705">
        <v>191</v>
      </c>
      <c r="V705">
        <v>189</v>
      </c>
      <c r="W705">
        <v>178</v>
      </c>
      <c r="X705">
        <v>212</v>
      </c>
      <c r="Y705">
        <v>223</v>
      </c>
      <c r="Z705">
        <v>172</v>
      </c>
      <c r="AA705">
        <v>203</v>
      </c>
      <c r="AB705">
        <v>230</v>
      </c>
    </row>
    <row r="706" spans="1:28" x14ac:dyDescent="0.25">
      <c r="A706" t="str">
        <f t="shared" si="10"/>
        <v>Villach StadtLehrlinge2. Lehrjahr, weiblich</v>
      </c>
      <c r="B706">
        <v>705</v>
      </c>
      <c r="C706">
        <v>202</v>
      </c>
      <c r="D706" t="s">
        <v>156</v>
      </c>
      <c r="E706" t="s">
        <v>46</v>
      </c>
      <c r="F706" t="s">
        <v>68</v>
      </c>
      <c r="G706">
        <v>164</v>
      </c>
      <c r="H706">
        <v>150</v>
      </c>
      <c r="I706">
        <v>159</v>
      </c>
      <c r="J706">
        <v>153</v>
      </c>
      <c r="K706">
        <v>183</v>
      </c>
      <c r="L706">
        <v>167</v>
      </c>
      <c r="M706">
        <v>191</v>
      </c>
      <c r="N706">
        <v>172</v>
      </c>
      <c r="O706">
        <v>166</v>
      </c>
      <c r="P706">
        <v>194</v>
      </c>
      <c r="Q706">
        <v>158</v>
      </c>
      <c r="R706">
        <v>165</v>
      </c>
      <c r="S706">
        <v>149</v>
      </c>
      <c r="T706">
        <v>119</v>
      </c>
      <c r="U706">
        <v>156</v>
      </c>
      <c r="V706">
        <v>148</v>
      </c>
      <c r="W706">
        <v>153</v>
      </c>
      <c r="X706">
        <v>117</v>
      </c>
      <c r="Y706">
        <v>142</v>
      </c>
      <c r="Z706">
        <v>148</v>
      </c>
      <c r="AA706">
        <v>118</v>
      </c>
      <c r="AB706">
        <v>136</v>
      </c>
    </row>
    <row r="707" spans="1:28" x14ac:dyDescent="0.25">
      <c r="A707" t="str">
        <f t="shared" ref="A707:A770" si="11">D707&amp;E707&amp;F707</f>
        <v>Villach StadtLehrlinge3. Lehrjahr, männlich</v>
      </c>
      <c r="B707">
        <v>706</v>
      </c>
      <c r="C707">
        <v>202</v>
      </c>
      <c r="D707" t="s">
        <v>156</v>
      </c>
      <c r="E707" t="s">
        <v>46</v>
      </c>
      <c r="F707" t="s">
        <v>69</v>
      </c>
      <c r="G707">
        <v>239</v>
      </c>
      <c r="H707">
        <v>199</v>
      </c>
      <c r="I707">
        <v>201</v>
      </c>
      <c r="J707">
        <v>178</v>
      </c>
      <c r="K707">
        <v>214</v>
      </c>
      <c r="L707">
        <v>190</v>
      </c>
      <c r="M707">
        <v>219</v>
      </c>
      <c r="N707">
        <v>210</v>
      </c>
      <c r="O707">
        <v>207</v>
      </c>
      <c r="P707">
        <v>161</v>
      </c>
      <c r="Q707">
        <v>197</v>
      </c>
      <c r="R707">
        <v>212</v>
      </c>
      <c r="S707">
        <v>186</v>
      </c>
      <c r="T707">
        <v>180</v>
      </c>
      <c r="U707">
        <v>190</v>
      </c>
      <c r="V707">
        <v>163</v>
      </c>
      <c r="W707">
        <v>164</v>
      </c>
      <c r="X707">
        <v>159</v>
      </c>
      <c r="Y707">
        <v>191</v>
      </c>
      <c r="Z707">
        <v>209</v>
      </c>
      <c r="AA707">
        <v>164</v>
      </c>
      <c r="AB707">
        <v>191</v>
      </c>
    </row>
    <row r="708" spans="1:28" x14ac:dyDescent="0.25">
      <c r="A708" t="str">
        <f t="shared" si="11"/>
        <v>Villach StadtLehrlinge3. Lehrjahr, weiblich</v>
      </c>
      <c r="B708">
        <v>707</v>
      </c>
      <c r="C708">
        <v>202</v>
      </c>
      <c r="D708" t="s">
        <v>156</v>
      </c>
      <c r="E708" t="s">
        <v>46</v>
      </c>
      <c r="F708" t="s">
        <v>70</v>
      </c>
      <c r="G708">
        <v>139</v>
      </c>
      <c r="H708">
        <v>139</v>
      </c>
      <c r="I708">
        <v>137</v>
      </c>
      <c r="J708">
        <v>146</v>
      </c>
      <c r="K708">
        <v>135</v>
      </c>
      <c r="L708">
        <v>151</v>
      </c>
      <c r="M708">
        <v>146</v>
      </c>
      <c r="N708">
        <v>167</v>
      </c>
      <c r="O708">
        <v>142</v>
      </c>
      <c r="P708">
        <v>133</v>
      </c>
      <c r="Q708">
        <v>178</v>
      </c>
      <c r="R708">
        <v>146</v>
      </c>
      <c r="S708">
        <v>137</v>
      </c>
      <c r="T708">
        <v>133</v>
      </c>
      <c r="U708">
        <v>109</v>
      </c>
      <c r="V708">
        <v>141</v>
      </c>
      <c r="W708">
        <v>139</v>
      </c>
      <c r="X708">
        <v>124</v>
      </c>
      <c r="Y708">
        <v>108</v>
      </c>
      <c r="Z708">
        <v>129</v>
      </c>
      <c r="AA708">
        <v>133</v>
      </c>
      <c r="AB708">
        <v>104</v>
      </c>
    </row>
    <row r="709" spans="1:28" x14ac:dyDescent="0.25">
      <c r="A709" t="str">
        <f t="shared" si="11"/>
        <v>Villach StadtLehrlinge4. Lehrjahr, männlich</v>
      </c>
      <c r="B709">
        <v>708</v>
      </c>
      <c r="C709">
        <v>202</v>
      </c>
      <c r="D709" t="s">
        <v>156</v>
      </c>
      <c r="E709" t="s">
        <v>46</v>
      </c>
      <c r="F709" t="s">
        <v>71</v>
      </c>
      <c r="G709">
        <v>91</v>
      </c>
      <c r="H709">
        <v>107</v>
      </c>
      <c r="I709">
        <v>101</v>
      </c>
      <c r="J709">
        <v>91</v>
      </c>
      <c r="K709">
        <v>69</v>
      </c>
      <c r="L709">
        <v>83</v>
      </c>
      <c r="M709">
        <v>95</v>
      </c>
      <c r="N709">
        <v>102</v>
      </c>
      <c r="O709">
        <v>99</v>
      </c>
      <c r="P709">
        <v>89</v>
      </c>
      <c r="Q709">
        <v>78</v>
      </c>
      <c r="R709">
        <v>93</v>
      </c>
      <c r="S709">
        <v>108</v>
      </c>
      <c r="T709">
        <v>94</v>
      </c>
      <c r="U709">
        <v>85</v>
      </c>
      <c r="V709">
        <v>84</v>
      </c>
      <c r="W709">
        <v>81</v>
      </c>
      <c r="X709">
        <v>73</v>
      </c>
      <c r="Y709">
        <v>69</v>
      </c>
      <c r="Z709">
        <v>92</v>
      </c>
      <c r="AA709">
        <v>112</v>
      </c>
      <c r="AB709">
        <v>84</v>
      </c>
    </row>
    <row r="710" spans="1:28" x14ac:dyDescent="0.25">
      <c r="A710" t="str">
        <f t="shared" si="11"/>
        <v>Villach StadtLehrlinge4. Lehrjahr, weiblich</v>
      </c>
      <c r="B710">
        <v>709</v>
      </c>
      <c r="C710">
        <v>202</v>
      </c>
      <c r="D710" t="s">
        <v>156</v>
      </c>
      <c r="E710" t="s">
        <v>46</v>
      </c>
      <c r="F710" t="s">
        <v>72</v>
      </c>
      <c r="G710">
        <v>9</v>
      </c>
      <c r="H710">
        <v>4</v>
      </c>
      <c r="I710">
        <v>4</v>
      </c>
      <c r="J710">
        <v>12</v>
      </c>
      <c r="K710">
        <v>7</v>
      </c>
      <c r="L710">
        <v>6</v>
      </c>
      <c r="M710">
        <v>8</v>
      </c>
      <c r="N710">
        <v>8</v>
      </c>
      <c r="O710">
        <v>19</v>
      </c>
      <c r="P710">
        <v>17</v>
      </c>
      <c r="Q710">
        <v>14</v>
      </c>
      <c r="R710">
        <v>18</v>
      </c>
      <c r="S710">
        <v>18</v>
      </c>
      <c r="T710">
        <v>12</v>
      </c>
      <c r="U710">
        <v>10</v>
      </c>
      <c r="V710">
        <v>12</v>
      </c>
      <c r="W710">
        <v>22</v>
      </c>
      <c r="X710">
        <v>16</v>
      </c>
      <c r="Y710">
        <v>19</v>
      </c>
      <c r="Z710">
        <v>13</v>
      </c>
      <c r="AA710">
        <v>19</v>
      </c>
      <c r="AB710">
        <v>17</v>
      </c>
    </row>
    <row r="711" spans="1:28" x14ac:dyDescent="0.25">
      <c r="A711" t="str">
        <f t="shared" si="11"/>
        <v>Villach StadtLehrlingeFrauen</v>
      </c>
      <c r="B711">
        <v>710</v>
      </c>
      <c r="C711">
        <v>202</v>
      </c>
      <c r="D711" t="s">
        <v>156</v>
      </c>
      <c r="E711" t="s">
        <v>46</v>
      </c>
      <c r="F711" t="s">
        <v>47</v>
      </c>
      <c r="G711">
        <v>467</v>
      </c>
      <c r="H711">
        <v>443</v>
      </c>
      <c r="I711">
        <v>436</v>
      </c>
      <c r="J711">
        <v>480</v>
      </c>
      <c r="K711">
        <v>488</v>
      </c>
      <c r="L711">
        <v>521</v>
      </c>
      <c r="M711">
        <v>504</v>
      </c>
      <c r="N711">
        <v>512</v>
      </c>
      <c r="O711">
        <v>531</v>
      </c>
      <c r="P711">
        <v>507</v>
      </c>
      <c r="Q711">
        <v>502</v>
      </c>
      <c r="R711">
        <v>471</v>
      </c>
      <c r="S711">
        <v>434</v>
      </c>
      <c r="T711">
        <v>424</v>
      </c>
      <c r="U711">
        <v>420</v>
      </c>
      <c r="V711">
        <v>455</v>
      </c>
      <c r="W711">
        <v>440</v>
      </c>
      <c r="X711">
        <v>420</v>
      </c>
      <c r="Y711">
        <v>412</v>
      </c>
      <c r="Z711">
        <v>416</v>
      </c>
      <c r="AA711">
        <v>411</v>
      </c>
      <c r="AB711">
        <v>393</v>
      </c>
    </row>
    <row r="712" spans="1:28" x14ac:dyDescent="0.25">
      <c r="A712" t="str">
        <f t="shared" si="11"/>
        <v>Villach StadtLehrlingeInsgesamt</v>
      </c>
      <c r="B712">
        <v>711</v>
      </c>
      <c r="C712">
        <v>202</v>
      </c>
      <c r="D712" t="s">
        <v>156</v>
      </c>
      <c r="E712" t="s">
        <v>46</v>
      </c>
      <c r="F712" t="s">
        <v>48</v>
      </c>
      <c r="G712">
        <v>1239</v>
      </c>
      <c r="H712">
        <v>1139</v>
      </c>
      <c r="I712">
        <v>1142</v>
      </c>
      <c r="J712">
        <v>1192</v>
      </c>
      <c r="K712">
        <v>1218</v>
      </c>
      <c r="L712">
        <v>1245</v>
      </c>
      <c r="M712">
        <v>1275</v>
      </c>
      <c r="N712">
        <v>1236</v>
      </c>
      <c r="O712">
        <v>1236</v>
      </c>
      <c r="P712">
        <v>1208</v>
      </c>
      <c r="Q712">
        <v>1218</v>
      </c>
      <c r="R712">
        <v>1177</v>
      </c>
      <c r="S712">
        <v>1142</v>
      </c>
      <c r="T712">
        <v>1109</v>
      </c>
      <c r="U712">
        <v>1090</v>
      </c>
      <c r="V712">
        <v>1092</v>
      </c>
      <c r="W712">
        <v>1093</v>
      </c>
      <c r="X712">
        <v>1107</v>
      </c>
      <c r="Y712">
        <v>1082</v>
      </c>
      <c r="Z712">
        <v>1109</v>
      </c>
      <c r="AA712">
        <v>1141</v>
      </c>
      <c r="AB712">
        <v>1125</v>
      </c>
    </row>
    <row r="713" spans="1:28" x14ac:dyDescent="0.25">
      <c r="A713" t="str">
        <f t="shared" si="11"/>
        <v>Villach StadtLehrlingeMänner</v>
      </c>
      <c r="B713">
        <v>712</v>
      </c>
      <c r="C713">
        <v>202</v>
      </c>
      <c r="D713" t="s">
        <v>156</v>
      </c>
      <c r="E713" t="s">
        <v>46</v>
      </c>
      <c r="F713" t="s">
        <v>49</v>
      </c>
      <c r="G713">
        <v>772</v>
      </c>
      <c r="H713">
        <v>696</v>
      </c>
      <c r="I713">
        <v>706</v>
      </c>
      <c r="J713">
        <v>712</v>
      </c>
      <c r="K713">
        <v>730</v>
      </c>
      <c r="L713">
        <v>724</v>
      </c>
      <c r="M713">
        <v>771</v>
      </c>
      <c r="N713">
        <v>724</v>
      </c>
      <c r="O713">
        <v>705</v>
      </c>
      <c r="P713">
        <v>701</v>
      </c>
      <c r="Q713">
        <v>716</v>
      </c>
      <c r="R713">
        <v>706</v>
      </c>
      <c r="S713">
        <v>708</v>
      </c>
      <c r="T713">
        <v>685</v>
      </c>
      <c r="U713">
        <v>670</v>
      </c>
      <c r="V713">
        <v>637</v>
      </c>
      <c r="W713">
        <v>653</v>
      </c>
      <c r="X713">
        <v>687</v>
      </c>
      <c r="Y713">
        <v>670</v>
      </c>
      <c r="Z713">
        <v>693</v>
      </c>
      <c r="AA713">
        <v>730</v>
      </c>
      <c r="AB713">
        <v>732</v>
      </c>
    </row>
    <row r="714" spans="1:28" x14ac:dyDescent="0.25">
      <c r="A714" t="str">
        <f t="shared" si="11"/>
        <v>Villach StadtNeugründungenInsgesamt</v>
      </c>
      <c r="B714">
        <v>713</v>
      </c>
      <c r="C714">
        <v>202</v>
      </c>
      <c r="D714" t="s">
        <v>156</v>
      </c>
      <c r="E714" t="s">
        <v>41</v>
      </c>
      <c r="F714" t="s">
        <v>48</v>
      </c>
      <c r="G714">
        <v>177</v>
      </c>
      <c r="H714">
        <v>230.56040315759799</v>
      </c>
      <c r="I714">
        <v>176.79164214243701</v>
      </c>
      <c r="J714">
        <v>184.66546112115699</v>
      </c>
      <c r="K714">
        <v>216.88964346349701</v>
      </c>
      <c r="L714">
        <v>202.56036816459101</v>
      </c>
      <c r="M714">
        <v>261.68983957219302</v>
      </c>
      <c r="N714">
        <v>214.886243386243</v>
      </c>
      <c r="O714">
        <v>241.64341846758401</v>
      </c>
      <c r="P714">
        <v>202.90514018691599</v>
      </c>
      <c r="Q714">
        <v>224.60750109027501</v>
      </c>
      <c r="R714">
        <v>219.73547094188399</v>
      </c>
      <c r="S714">
        <v>234</v>
      </c>
      <c r="T714">
        <v>266.89578454332599</v>
      </c>
      <c r="U714">
        <v>236.73754152823901</v>
      </c>
      <c r="V714">
        <v>234</v>
      </c>
      <c r="W714">
        <v>248</v>
      </c>
      <c r="X714">
        <v>238</v>
      </c>
      <c r="Y714">
        <v>251</v>
      </c>
      <c r="Z714">
        <v>295</v>
      </c>
      <c r="AA714">
        <v>305</v>
      </c>
      <c r="AB714">
        <v>244</v>
      </c>
    </row>
    <row r="715" spans="1:28" x14ac:dyDescent="0.25">
      <c r="A715" t="str">
        <f t="shared" si="11"/>
        <v>Villach StadtPendler (Auspendler/-innen)Insgesamt</v>
      </c>
      <c r="B715">
        <v>714</v>
      </c>
      <c r="C715">
        <v>202</v>
      </c>
      <c r="D715" t="s">
        <v>156</v>
      </c>
      <c r="E715" t="s">
        <v>459</v>
      </c>
      <c r="F715" t="s">
        <v>48</v>
      </c>
      <c r="G715">
        <v>7582</v>
      </c>
      <c r="H715">
        <v>9375</v>
      </c>
      <c r="I715">
        <v>8825</v>
      </c>
      <c r="J715">
        <v>8682</v>
      </c>
      <c r="K715">
        <v>8651</v>
      </c>
      <c r="L715">
        <v>8629</v>
      </c>
      <c r="M715">
        <v>8581</v>
      </c>
      <c r="N715">
        <v>8826</v>
      </c>
      <c r="O715">
        <v>9205</v>
      </c>
      <c r="P715">
        <v>9344</v>
      </c>
      <c r="Q715">
        <v>9660</v>
      </c>
      <c r="R715">
        <v>9852</v>
      </c>
      <c r="S715">
        <v>10196</v>
      </c>
    </row>
    <row r="716" spans="1:28" x14ac:dyDescent="0.25">
      <c r="A716" t="str">
        <f t="shared" si="11"/>
        <v>Villach StadtPendler ins AuslandInsgesamt</v>
      </c>
      <c r="B716">
        <v>715</v>
      </c>
      <c r="C716">
        <v>202</v>
      </c>
      <c r="D716" t="s">
        <v>156</v>
      </c>
      <c r="E716" t="s">
        <v>304</v>
      </c>
      <c r="F716" t="s">
        <v>48</v>
      </c>
      <c r="G716">
        <v>7</v>
      </c>
      <c r="H716">
        <v>39</v>
      </c>
      <c r="I716">
        <v>101</v>
      </c>
      <c r="J716">
        <v>46</v>
      </c>
      <c r="K716">
        <v>32</v>
      </c>
      <c r="L716">
        <v>77</v>
      </c>
      <c r="M716">
        <v>80</v>
      </c>
      <c r="N716">
        <v>64</v>
      </c>
      <c r="O716">
        <v>71</v>
      </c>
      <c r="P716">
        <v>59</v>
      </c>
      <c r="Q716">
        <v>67</v>
      </c>
      <c r="R716">
        <v>45</v>
      </c>
      <c r="S716">
        <v>77</v>
      </c>
    </row>
    <row r="717" spans="1:28" x14ac:dyDescent="0.25">
      <c r="A717" t="str">
        <f t="shared" si="11"/>
        <v>Villach StadtPendler zw. BundesländernInsgesamt</v>
      </c>
      <c r="B717">
        <v>716</v>
      </c>
      <c r="C717">
        <v>202</v>
      </c>
      <c r="D717" t="s">
        <v>156</v>
      </c>
      <c r="E717" t="s">
        <v>433</v>
      </c>
      <c r="F717" t="s">
        <v>48</v>
      </c>
      <c r="G717">
        <v>2002</v>
      </c>
      <c r="H717">
        <v>2018</v>
      </c>
      <c r="I717">
        <v>1933</v>
      </c>
      <c r="J717">
        <v>1956</v>
      </c>
      <c r="K717">
        <v>1833</v>
      </c>
      <c r="L717">
        <v>1694</v>
      </c>
      <c r="M717">
        <v>1667</v>
      </c>
      <c r="N717">
        <v>1648</v>
      </c>
      <c r="O717">
        <v>1777</v>
      </c>
      <c r="P717">
        <v>1755</v>
      </c>
      <c r="Q717">
        <v>1867</v>
      </c>
      <c r="R717">
        <v>1986</v>
      </c>
      <c r="S717">
        <v>2104</v>
      </c>
    </row>
    <row r="718" spans="1:28" x14ac:dyDescent="0.25">
      <c r="A718" t="str">
        <f t="shared" si="11"/>
        <v>Villach StadtPendler zw. Gemeinden eines Pol. BezirkesInsgesamt</v>
      </c>
      <c r="B718">
        <v>717</v>
      </c>
      <c r="C718">
        <v>202</v>
      </c>
      <c r="D718" t="s">
        <v>156</v>
      </c>
      <c r="E718" t="s">
        <v>305</v>
      </c>
      <c r="F718" t="s">
        <v>48</v>
      </c>
      <c r="G718">
        <v>0</v>
      </c>
      <c r="H718">
        <v>0</v>
      </c>
      <c r="I718">
        <v>0</v>
      </c>
      <c r="J718">
        <v>0</v>
      </c>
      <c r="K718">
        <v>0</v>
      </c>
      <c r="L718">
        <v>0</v>
      </c>
      <c r="M718">
        <v>0</v>
      </c>
      <c r="N718">
        <v>0</v>
      </c>
      <c r="O718">
        <v>0</v>
      </c>
      <c r="P718">
        <v>0</v>
      </c>
      <c r="Q718">
        <v>0</v>
      </c>
      <c r="R718">
        <v>0</v>
      </c>
      <c r="S718">
        <v>0</v>
      </c>
    </row>
    <row r="719" spans="1:28" x14ac:dyDescent="0.25">
      <c r="A719" t="str">
        <f t="shared" si="11"/>
        <v>Villach StadtPendler zw. Pol. Bez. des BundeslandesInsgesamt</v>
      </c>
      <c r="B719">
        <v>718</v>
      </c>
      <c r="C719">
        <v>202</v>
      </c>
      <c r="D719" t="s">
        <v>156</v>
      </c>
      <c r="E719" t="s">
        <v>306</v>
      </c>
      <c r="F719" t="s">
        <v>48</v>
      </c>
      <c r="G719">
        <v>5573</v>
      </c>
      <c r="H719">
        <v>7318</v>
      </c>
      <c r="I719">
        <v>6791</v>
      </c>
      <c r="J719">
        <v>6680</v>
      </c>
      <c r="K719">
        <v>6786</v>
      </c>
      <c r="L719">
        <v>6858</v>
      </c>
      <c r="M719">
        <v>6834</v>
      </c>
      <c r="N719">
        <v>7114</v>
      </c>
      <c r="O719">
        <v>7357</v>
      </c>
      <c r="P719">
        <v>7530</v>
      </c>
      <c r="Q719">
        <v>7726</v>
      </c>
      <c r="R719">
        <v>7821</v>
      </c>
      <c r="S719">
        <v>8015</v>
      </c>
    </row>
    <row r="720" spans="1:28" x14ac:dyDescent="0.25">
      <c r="A720" t="str">
        <f t="shared" si="11"/>
        <v>Villach StadtPensionisteneinkommenBrutto_Schnitt</v>
      </c>
      <c r="B720">
        <v>719</v>
      </c>
      <c r="C720">
        <v>202</v>
      </c>
      <c r="D720" t="s">
        <v>156</v>
      </c>
      <c r="E720" t="s">
        <v>44</v>
      </c>
      <c r="F720" t="s">
        <v>54</v>
      </c>
      <c r="G720">
        <v>19181.312689256902</v>
      </c>
      <c r="H720">
        <v>19482.523506118501</v>
      </c>
      <c r="I720">
        <v>19990.2604029678</v>
      </c>
      <c r="J720">
        <v>20397.812185622701</v>
      </c>
      <c r="K720">
        <v>21010.082901103298</v>
      </c>
      <c r="L720">
        <v>21449.648113517102</v>
      </c>
      <c r="M720">
        <v>21834.533500870999</v>
      </c>
      <c r="N720">
        <v>22078.1760320883</v>
      </c>
      <c r="O720">
        <v>22075.768034094399</v>
      </c>
      <c r="P720">
        <v>22384.880750914701</v>
      </c>
      <c r="Q720">
        <v>22730.4954287418</v>
      </c>
      <c r="R720">
        <v>23169.6501682288</v>
      </c>
      <c r="S720">
        <v>23556.716324555098</v>
      </c>
      <c r="T720">
        <v>23799.559104958498</v>
      </c>
      <c r="U720">
        <v>24243.749023771601</v>
      </c>
      <c r="V720">
        <v>24984.004455814</v>
      </c>
      <c r="W720">
        <v>26386.435435206498</v>
      </c>
      <c r="X720">
        <v>27013.3777233697</v>
      </c>
      <c r="Y720">
        <v>27772.8993903066</v>
      </c>
    </row>
    <row r="721" spans="1:47" x14ac:dyDescent="0.25">
      <c r="A721" t="str">
        <f t="shared" si="11"/>
        <v>Villach StadtPensionisteneinkommenBruttobezüge 1000 EUR</v>
      </c>
      <c r="B721">
        <v>720</v>
      </c>
      <c r="C721">
        <v>202</v>
      </c>
      <c r="D721" t="s">
        <v>156</v>
      </c>
      <c r="E721" t="s">
        <v>44</v>
      </c>
      <c r="F721" t="s">
        <v>55</v>
      </c>
      <c r="G721">
        <v>275673.82597000001</v>
      </c>
      <c r="H721">
        <v>283392.78691999998</v>
      </c>
      <c r="I721">
        <v>293676.91557999997</v>
      </c>
      <c r="J721">
        <v>302193.58753000002</v>
      </c>
      <c r="K721">
        <v>316117.70733</v>
      </c>
      <c r="L721">
        <v>326892.63725000003</v>
      </c>
      <c r="M721">
        <v>338413.43472999998</v>
      </c>
      <c r="N721">
        <v>348150.75784999999</v>
      </c>
      <c r="O721">
        <v>362594.48995999998</v>
      </c>
      <c r="P721">
        <v>373223.11676</v>
      </c>
      <c r="Q721">
        <v>381190.40834000002</v>
      </c>
      <c r="R721">
        <v>385635.65740000003</v>
      </c>
      <c r="S721">
        <v>391795.30591</v>
      </c>
      <c r="T721">
        <v>398856.81104</v>
      </c>
      <c r="U721">
        <v>411004.27720000001</v>
      </c>
      <c r="V721">
        <v>429724.87663999997</v>
      </c>
      <c r="W721">
        <v>446537.64687</v>
      </c>
      <c r="X721">
        <v>465602.57844000001</v>
      </c>
      <c r="Y721">
        <v>486497.87861999997</v>
      </c>
    </row>
    <row r="722" spans="1:47" x14ac:dyDescent="0.25">
      <c r="A722" t="str">
        <f t="shared" si="11"/>
        <v>Villach StadtPensionisteneinkommenBruttobezüge Fälle</v>
      </c>
      <c r="B722">
        <v>721</v>
      </c>
      <c r="C722">
        <v>202</v>
      </c>
      <c r="D722" t="s">
        <v>156</v>
      </c>
      <c r="E722" t="s">
        <v>44</v>
      </c>
      <c r="F722" t="s">
        <v>56</v>
      </c>
      <c r="G722">
        <v>14372</v>
      </c>
      <c r="H722">
        <v>14546</v>
      </c>
      <c r="I722">
        <v>14691</v>
      </c>
      <c r="J722">
        <v>14815</v>
      </c>
      <c r="K722">
        <v>15046</v>
      </c>
      <c r="L722">
        <v>15240</v>
      </c>
      <c r="M722">
        <v>15499</v>
      </c>
      <c r="N722">
        <v>15769</v>
      </c>
      <c r="O722">
        <v>16425</v>
      </c>
      <c r="P722">
        <v>16673</v>
      </c>
      <c r="Q722">
        <v>16770</v>
      </c>
      <c r="R722">
        <v>16644</v>
      </c>
      <c r="S722">
        <v>16632</v>
      </c>
      <c r="T722">
        <v>16759</v>
      </c>
      <c r="U722">
        <v>16953</v>
      </c>
      <c r="V722">
        <v>17200</v>
      </c>
      <c r="W722">
        <v>16923</v>
      </c>
      <c r="X722">
        <v>17236</v>
      </c>
      <c r="Y722">
        <v>17517</v>
      </c>
    </row>
    <row r="723" spans="1:47" x14ac:dyDescent="0.25">
      <c r="A723" t="str">
        <f t="shared" si="11"/>
        <v>Villach StadtPensionisteneinkommenLohnsteuer 1000 EUR</v>
      </c>
      <c r="B723">
        <v>722</v>
      </c>
      <c r="C723">
        <v>202</v>
      </c>
      <c r="D723" t="s">
        <v>156</v>
      </c>
      <c r="E723" t="s">
        <v>44</v>
      </c>
      <c r="F723" t="s">
        <v>57</v>
      </c>
      <c r="G723">
        <v>38814.390549999996</v>
      </c>
      <c r="H723">
        <v>37098.729780000001</v>
      </c>
      <c r="I723">
        <v>39327.05919</v>
      </c>
      <c r="J723">
        <v>41207.344010000001</v>
      </c>
      <c r="K723">
        <v>44423.95779</v>
      </c>
      <c r="L723">
        <v>41658.13192</v>
      </c>
      <c r="M723">
        <v>44005.545160000001</v>
      </c>
      <c r="N723">
        <v>46268.316010000002</v>
      </c>
      <c r="O723">
        <v>49568.23878</v>
      </c>
      <c r="P723">
        <v>51860.379829999998</v>
      </c>
      <c r="Q723">
        <v>54033.839019999999</v>
      </c>
      <c r="R723">
        <v>56042.784639999998</v>
      </c>
      <c r="S723">
        <v>47858.870860000003</v>
      </c>
      <c r="T723">
        <v>49150.368320000001</v>
      </c>
      <c r="U723">
        <v>51828.449090000002</v>
      </c>
      <c r="V723">
        <v>55881.23012</v>
      </c>
      <c r="W723">
        <v>55078.055310000003</v>
      </c>
      <c r="X723">
        <v>58832.937539999999</v>
      </c>
      <c r="Y723">
        <v>60044.868159999998</v>
      </c>
    </row>
    <row r="724" spans="1:47" x14ac:dyDescent="0.25">
      <c r="A724" t="str">
        <f t="shared" si="11"/>
        <v>Villach StadtPensionisteneinkommenLohnsteuer Fälle</v>
      </c>
      <c r="B724">
        <v>723</v>
      </c>
      <c r="C724">
        <v>202</v>
      </c>
      <c r="D724" t="s">
        <v>156</v>
      </c>
      <c r="E724" t="s">
        <v>44</v>
      </c>
      <c r="F724" t="s">
        <v>58</v>
      </c>
      <c r="G724">
        <v>9021</v>
      </c>
      <c r="H724">
        <v>8697</v>
      </c>
      <c r="I724">
        <v>9068</v>
      </c>
      <c r="J724">
        <v>9629</v>
      </c>
      <c r="K724">
        <v>9864</v>
      </c>
      <c r="L724">
        <v>9548</v>
      </c>
      <c r="M724">
        <v>9802</v>
      </c>
      <c r="N724">
        <v>10084</v>
      </c>
      <c r="O724">
        <v>10444</v>
      </c>
      <c r="P724">
        <v>10687</v>
      </c>
      <c r="Q724">
        <v>10896</v>
      </c>
      <c r="R724">
        <v>10996</v>
      </c>
      <c r="S724">
        <v>11071</v>
      </c>
      <c r="T724">
        <v>11182</v>
      </c>
      <c r="U724">
        <v>11452</v>
      </c>
      <c r="V724">
        <v>11928</v>
      </c>
      <c r="W724">
        <v>12584</v>
      </c>
      <c r="X724">
        <v>13062</v>
      </c>
      <c r="Y724">
        <v>13495</v>
      </c>
    </row>
    <row r="725" spans="1:47" x14ac:dyDescent="0.25">
      <c r="A725" t="str">
        <f t="shared" si="11"/>
        <v>Villach StadtPensionisteneinkommenNetto_Schnitt</v>
      </c>
      <c r="B725">
        <v>724</v>
      </c>
      <c r="C725">
        <v>202</v>
      </c>
      <c r="D725" t="s">
        <v>156</v>
      </c>
      <c r="E725" t="s">
        <v>44</v>
      </c>
      <c r="F725" t="s">
        <v>59</v>
      </c>
      <c r="G725">
        <v>15376.412518090699</v>
      </c>
      <c r="H725">
        <v>15735.6154702324</v>
      </c>
      <c r="I725">
        <v>16081.754971751399</v>
      </c>
      <c r="J725">
        <v>16365.9033958825</v>
      </c>
      <c r="K725">
        <v>16760.2178804998</v>
      </c>
      <c r="L725">
        <v>17376.747358267701</v>
      </c>
      <c r="M725">
        <v>17641.0169836764</v>
      </c>
      <c r="N725">
        <v>17782.003848056302</v>
      </c>
      <c r="O725">
        <v>17704.451771689499</v>
      </c>
      <c r="P725">
        <v>17904.992929286898</v>
      </c>
      <c r="Q725">
        <v>18125.265245676801</v>
      </c>
      <c r="R725">
        <v>18396.7801874549</v>
      </c>
      <c r="S725">
        <v>19253.255600048102</v>
      </c>
      <c r="T725">
        <v>19434.9933331344</v>
      </c>
      <c r="U725">
        <v>19739.325253937401</v>
      </c>
      <c r="V725">
        <v>20253.680938372101</v>
      </c>
      <c r="W725">
        <v>21579.523758198899</v>
      </c>
      <c r="X725">
        <v>22020.185835460699</v>
      </c>
      <c r="Y725">
        <v>22737.712442199001</v>
      </c>
    </row>
    <row r="726" spans="1:47" x14ac:dyDescent="0.25">
      <c r="A726" t="str">
        <f t="shared" si="11"/>
        <v>Villach StadtPensionisteneinkommenNettobezüge 1000 EUR</v>
      </c>
      <c r="B726">
        <v>725</v>
      </c>
      <c r="C726">
        <v>202</v>
      </c>
      <c r="D726" t="s">
        <v>156</v>
      </c>
      <c r="E726" t="s">
        <v>44</v>
      </c>
      <c r="F726" t="s">
        <v>60</v>
      </c>
      <c r="G726">
        <v>220989.80071000001</v>
      </c>
      <c r="H726">
        <v>228890.26263000001</v>
      </c>
      <c r="I726">
        <v>236257.06229</v>
      </c>
      <c r="J726">
        <v>242460.85881000001</v>
      </c>
      <c r="K726">
        <v>252174.23822999999</v>
      </c>
      <c r="L726">
        <v>264821.62974</v>
      </c>
      <c r="M726">
        <v>273418.12222999998</v>
      </c>
      <c r="N726">
        <v>280404.41868</v>
      </c>
      <c r="O726">
        <v>290795.62034999998</v>
      </c>
      <c r="P726">
        <v>298529.94711000001</v>
      </c>
      <c r="Q726">
        <v>303960.69816999999</v>
      </c>
      <c r="R726">
        <v>306196.00943999999</v>
      </c>
      <c r="S726">
        <v>320220.14714000002</v>
      </c>
      <c r="T726">
        <v>325711.05326999997</v>
      </c>
      <c r="U726">
        <v>334640.78103000001</v>
      </c>
      <c r="V726">
        <v>348363.31213999999</v>
      </c>
      <c r="W726">
        <v>365190.28055999998</v>
      </c>
      <c r="X726">
        <v>379539.92306</v>
      </c>
      <c r="Y726">
        <v>398296.50884999998</v>
      </c>
    </row>
    <row r="727" spans="1:47" x14ac:dyDescent="0.25">
      <c r="A727" t="str">
        <f t="shared" si="11"/>
        <v>Villach StadtPensionisteneinkommenSV-Beiträge 1000 EUR</v>
      </c>
      <c r="B727">
        <v>726</v>
      </c>
      <c r="C727">
        <v>202</v>
      </c>
      <c r="D727" t="s">
        <v>156</v>
      </c>
      <c r="E727" t="s">
        <v>44</v>
      </c>
      <c r="F727" t="s">
        <v>61</v>
      </c>
      <c r="G727">
        <v>15869.63471</v>
      </c>
      <c r="H727">
        <v>17403.79451</v>
      </c>
      <c r="I727">
        <v>18092.794099999999</v>
      </c>
      <c r="J727">
        <v>18525.384709999998</v>
      </c>
      <c r="K727">
        <v>19519.511310000002</v>
      </c>
      <c r="L727">
        <v>20412.87559</v>
      </c>
      <c r="M727">
        <v>20989.767339999999</v>
      </c>
      <c r="N727">
        <v>21478.023160000001</v>
      </c>
      <c r="O727">
        <v>22230.630829999998</v>
      </c>
      <c r="P727">
        <v>22832.789820000002</v>
      </c>
      <c r="Q727">
        <v>23195.871149999999</v>
      </c>
      <c r="R727">
        <v>23396.86332</v>
      </c>
      <c r="S727">
        <v>23716.287909999999</v>
      </c>
      <c r="T727">
        <v>23995.389449999999</v>
      </c>
      <c r="U727">
        <v>24535.04708</v>
      </c>
      <c r="V727">
        <v>25480.33438</v>
      </c>
      <c r="W727">
        <v>26269.311000000002</v>
      </c>
      <c r="X727">
        <v>27229.717840000001</v>
      </c>
      <c r="Y727">
        <v>28156.501609999999</v>
      </c>
    </row>
    <row r="728" spans="1:47" x14ac:dyDescent="0.25">
      <c r="A728" t="str">
        <f t="shared" si="11"/>
        <v>Villach StadtPensionisteneinkommenSV-Beiträge Fälle</v>
      </c>
      <c r="B728">
        <v>727</v>
      </c>
      <c r="C728">
        <v>202</v>
      </c>
      <c r="D728" t="s">
        <v>156</v>
      </c>
      <c r="E728" t="s">
        <v>44</v>
      </c>
      <c r="F728" t="s">
        <v>62</v>
      </c>
      <c r="G728">
        <v>14052</v>
      </c>
      <c r="H728">
        <v>14210</v>
      </c>
      <c r="I728">
        <v>14375</v>
      </c>
      <c r="J728">
        <v>14522</v>
      </c>
      <c r="K728">
        <v>14763</v>
      </c>
      <c r="L728">
        <v>14940</v>
      </c>
      <c r="M728">
        <v>15167</v>
      </c>
      <c r="N728">
        <v>15468</v>
      </c>
      <c r="O728">
        <v>15652</v>
      </c>
      <c r="P728">
        <v>15859</v>
      </c>
      <c r="Q728">
        <v>15946</v>
      </c>
      <c r="R728">
        <v>15786</v>
      </c>
      <c r="S728">
        <v>15749</v>
      </c>
      <c r="T728">
        <v>15855</v>
      </c>
      <c r="U728">
        <v>15998</v>
      </c>
      <c r="V728">
        <v>16266</v>
      </c>
      <c r="W728">
        <v>16465</v>
      </c>
      <c r="X728">
        <v>16762</v>
      </c>
      <c r="Y728">
        <v>17040</v>
      </c>
    </row>
    <row r="729" spans="1:47" x14ac:dyDescent="0.25">
      <c r="A729" t="str">
        <f t="shared" si="11"/>
        <v>Villach StadtUnselbstständig BeschäftigteFrauen</v>
      </c>
      <c r="B729">
        <v>728</v>
      </c>
      <c r="C729">
        <v>202</v>
      </c>
      <c r="D729" t="s">
        <v>156</v>
      </c>
      <c r="E729" t="s">
        <v>38</v>
      </c>
      <c r="F729" t="s">
        <v>47</v>
      </c>
      <c r="G729">
        <v>6519</v>
      </c>
      <c r="H729">
        <v>7380</v>
      </c>
      <c r="I729">
        <v>6675</v>
      </c>
      <c r="J729">
        <v>7470</v>
      </c>
      <c r="K729">
        <v>6844</v>
      </c>
      <c r="L729">
        <v>7646</v>
      </c>
      <c r="M729">
        <v>7020</v>
      </c>
      <c r="N729">
        <v>2537</v>
      </c>
      <c r="O729">
        <v>10483</v>
      </c>
      <c r="P729">
        <v>11158</v>
      </c>
      <c r="Q729">
        <v>10456</v>
      </c>
      <c r="R729">
        <v>11079</v>
      </c>
      <c r="S729">
        <v>10419</v>
      </c>
      <c r="T729">
        <v>11024</v>
      </c>
      <c r="U729">
        <v>10539</v>
      </c>
      <c r="V729">
        <v>11270</v>
      </c>
      <c r="W729">
        <v>10712</v>
      </c>
      <c r="X729">
        <v>11573</v>
      </c>
      <c r="Y729">
        <v>10783</v>
      </c>
      <c r="Z729">
        <v>11533</v>
      </c>
      <c r="AA729">
        <v>10793</v>
      </c>
      <c r="AB729">
        <v>11597</v>
      </c>
      <c r="AC729">
        <v>10790</v>
      </c>
      <c r="AD729">
        <v>11503</v>
      </c>
      <c r="AE729">
        <v>10834</v>
      </c>
      <c r="AF729">
        <v>11556</v>
      </c>
      <c r="AG729">
        <v>11053</v>
      </c>
      <c r="AH729">
        <v>11780</v>
      </c>
      <c r="AI729">
        <v>11244</v>
      </c>
      <c r="AJ729">
        <v>11920</v>
      </c>
      <c r="AK729">
        <v>11437</v>
      </c>
      <c r="AL729">
        <v>12143</v>
      </c>
      <c r="AM729">
        <v>11582</v>
      </c>
      <c r="AN729">
        <v>11827</v>
      </c>
      <c r="AO729">
        <v>11163</v>
      </c>
      <c r="AP729">
        <v>12284</v>
      </c>
      <c r="AQ729">
        <v>11835</v>
      </c>
      <c r="AR729">
        <v>12665</v>
      </c>
      <c r="AS729">
        <v>12358</v>
      </c>
      <c r="AT729">
        <v>12860</v>
      </c>
      <c r="AU729">
        <v>12486</v>
      </c>
    </row>
    <row r="730" spans="1:47" x14ac:dyDescent="0.25">
      <c r="A730" t="str">
        <f t="shared" si="11"/>
        <v>Villach StadtUnselbstständig BeschäftigteInsgesamt</v>
      </c>
      <c r="B730">
        <v>729</v>
      </c>
      <c r="C730">
        <v>202</v>
      </c>
      <c r="D730" t="s">
        <v>156</v>
      </c>
      <c r="E730" t="s">
        <v>38</v>
      </c>
      <c r="F730" t="s">
        <v>48</v>
      </c>
      <c r="G730">
        <v>16086</v>
      </c>
      <c r="H730">
        <v>19103</v>
      </c>
      <c r="I730">
        <v>16692</v>
      </c>
      <c r="J730">
        <v>19513</v>
      </c>
      <c r="K730">
        <v>16799</v>
      </c>
      <c r="L730">
        <v>19658</v>
      </c>
      <c r="M730">
        <v>17365</v>
      </c>
      <c r="N730">
        <v>6143</v>
      </c>
      <c r="O730">
        <v>21809</v>
      </c>
      <c r="P730">
        <v>23819</v>
      </c>
      <c r="Q730">
        <v>21461</v>
      </c>
      <c r="R730">
        <v>23050</v>
      </c>
      <c r="S730">
        <v>21138</v>
      </c>
      <c r="T730">
        <v>23172</v>
      </c>
      <c r="U730">
        <v>21605</v>
      </c>
      <c r="V730">
        <v>23714</v>
      </c>
      <c r="W730">
        <v>21941</v>
      </c>
      <c r="X730">
        <v>24220</v>
      </c>
      <c r="Y730">
        <v>21967</v>
      </c>
      <c r="Z730">
        <v>24142</v>
      </c>
      <c r="AA730">
        <v>22064</v>
      </c>
      <c r="AB730">
        <v>24236</v>
      </c>
      <c r="AC730">
        <v>22163</v>
      </c>
      <c r="AD730">
        <v>24289</v>
      </c>
      <c r="AE730">
        <v>22336</v>
      </c>
      <c r="AF730">
        <v>24356</v>
      </c>
      <c r="AG730">
        <v>22743</v>
      </c>
      <c r="AH730">
        <v>24931</v>
      </c>
      <c r="AI730">
        <v>23451</v>
      </c>
      <c r="AJ730">
        <v>25448</v>
      </c>
      <c r="AK730">
        <v>23885</v>
      </c>
      <c r="AL730">
        <v>25915</v>
      </c>
      <c r="AM730">
        <v>24305</v>
      </c>
      <c r="AN730">
        <v>25256</v>
      </c>
      <c r="AO730">
        <v>23448</v>
      </c>
      <c r="AP730">
        <v>26309</v>
      </c>
      <c r="AQ730">
        <v>24958</v>
      </c>
      <c r="AR730">
        <v>27075</v>
      </c>
      <c r="AS730">
        <v>25891</v>
      </c>
      <c r="AT730">
        <v>27533</v>
      </c>
      <c r="AU730">
        <v>26086</v>
      </c>
    </row>
    <row r="731" spans="1:47" x14ac:dyDescent="0.25">
      <c r="A731" t="str">
        <f t="shared" si="11"/>
        <v>Villach StadtUnselbstständig BeschäftigteMänner</v>
      </c>
      <c r="B731">
        <v>730</v>
      </c>
      <c r="C731">
        <v>202</v>
      </c>
      <c r="D731" t="s">
        <v>156</v>
      </c>
      <c r="E731" t="s">
        <v>38</v>
      </c>
      <c r="F731" t="s">
        <v>49</v>
      </c>
      <c r="G731">
        <v>9567</v>
      </c>
      <c r="H731">
        <v>11723</v>
      </c>
      <c r="I731">
        <v>10017</v>
      </c>
      <c r="J731">
        <v>12043</v>
      </c>
      <c r="K731">
        <v>9955</v>
      </c>
      <c r="L731">
        <v>12012</v>
      </c>
      <c r="M731">
        <v>10345</v>
      </c>
      <c r="N731">
        <v>3606</v>
      </c>
      <c r="O731">
        <v>11326</v>
      </c>
      <c r="P731">
        <v>12661</v>
      </c>
      <c r="Q731">
        <v>11005</v>
      </c>
      <c r="R731">
        <v>11971</v>
      </c>
      <c r="S731">
        <v>10719</v>
      </c>
      <c r="T731">
        <v>12148</v>
      </c>
      <c r="U731">
        <v>11066</v>
      </c>
      <c r="V731">
        <v>12444</v>
      </c>
      <c r="W731">
        <v>11229</v>
      </c>
      <c r="X731">
        <v>12647</v>
      </c>
      <c r="Y731">
        <v>11184</v>
      </c>
      <c r="Z731">
        <v>12609</v>
      </c>
      <c r="AA731">
        <v>11271</v>
      </c>
      <c r="AB731">
        <v>12639</v>
      </c>
      <c r="AC731">
        <v>11373</v>
      </c>
      <c r="AD731">
        <v>12786</v>
      </c>
      <c r="AE731">
        <v>11502</v>
      </c>
      <c r="AF731">
        <v>12800</v>
      </c>
      <c r="AG731">
        <v>11690</v>
      </c>
      <c r="AH731">
        <v>13151</v>
      </c>
      <c r="AI731">
        <v>12207</v>
      </c>
      <c r="AJ731">
        <v>13528</v>
      </c>
      <c r="AK731">
        <v>12448</v>
      </c>
      <c r="AL731">
        <v>13772</v>
      </c>
      <c r="AM731">
        <v>12723</v>
      </c>
      <c r="AN731">
        <v>13429</v>
      </c>
      <c r="AO731">
        <v>12285</v>
      </c>
      <c r="AP731">
        <v>14025</v>
      </c>
      <c r="AQ731">
        <v>13123</v>
      </c>
      <c r="AR731">
        <v>14410</v>
      </c>
      <c r="AS731">
        <v>13533</v>
      </c>
      <c r="AT731">
        <v>14673</v>
      </c>
      <c r="AU731">
        <v>13600</v>
      </c>
    </row>
    <row r="732" spans="1:47" x14ac:dyDescent="0.25">
      <c r="A732" t="str">
        <f t="shared" si="11"/>
        <v>Villach StadtUnselbstständig Beschäftigte GW mgfInsgesamt</v>
      </c>
      <c r="B732">
        <v>731</v>
      </c>
      <c r="C732">
        <v>202</v>
      </c>
      <c r="D732" t="s">
        <v>156</v>
      </c>
      <c r="E732" t="s">
        <v>450</v>
      </c>
      <c r="F732" t="s">
        <v>48</v>
      </c>
      <c r="G732">
        <v>26074.396606892002</v>
      </c>
      <c r="H732">
        <v>23603.575169467</v>
      </c>
      <c r="I732">
        <v>26653.311187684001</v>
      </c>
      <c r="J732">
        <v>24382.368305723001</v>
      </c>
      <c r="K732">
        <v>27505.764751204999</v>
      </c>
      <c r="L732">
        <v>24975.216736319999</v>
      </c>
      <c r="M732">
        <v>26631.690748259</v>
      </c>
      <c r="N732">
        <v>24640.813604283001</v>
      </c>
      <c r="O732">
        <v>27982.838005713998</v>
      </c>
      <c r="P732">
        <v>25368.688780853001</v>
      </c>
      <c r="Q732">
        <v>28261.58349569</v>
      </c>
      <c r="R732">
        <v>26213.195476076999</v>
      </c>
      <c r="S732">
        <v>28619.810596226002</v>
      </c>
      <c r="T732">
        <v>26813.799283077999</v>
      </c>
    </row>
    <row r="733" spans="1:47" x14ac:dyDescent="0.25">
      <c r="A733" t="str">
        <f t="shared" si="11"/>
        <v>Villach StadtUnselbstständig Beschäftigte GW ogfInsgesamt</v>
      </c>
      <c r="B733">
        <v>732</v>
      </c>
      <c r="C733">
        <v>202</v>
      </c>
      <c r="D733" t="s">
        <v>156</v>
      </c>
      <c r="E733" t="s">
        <v>449</v>
      </c>
      <c r="F733" t="s">
        <v>48</v>
      </c>
      <c r="G733">
        <v>24107.320492813</v>
      </c>
      <c r="H733">
        <v>21834.273586039999</v>
      </c>
      <c r="I733">
        <v>24608.611023305999</v>
      </c>
      <c r="J733">
        <v>22560.972138924</v>
      </c>
      <c r="K733">
        <v>25459.699847930999</v>
      </c>
      <c r="L733">
        <v>23215.721461468002</v>
      </c>
      <c r="M733">
        <v>24835.447878563999</v>
      </c>
      <c r="N733">
        <v>22978.367193401999</v>
      </c>
      <c r="O733">
        <v>26230.483958910001</v>
      </c>
      <c r="P733">
        <v>23658.685965544999</v>
      </c>
      <c r="Q733">
        <v>26484.820242135</v>
      </c>
      <c r="R733">
        <v>24527.501833530001</v>
      </c>
      <c r="S733">
        <v>26855.719669360002</v>
      </c>
      <c r="T733">
        <v>25138.902556436002</v>
      </c>
    </row>
    <row r="734" spans="1:47" x14ac:dyDescent="0.25">
      <c r="A734" t="str">
        <f t="shared" si="11"/>
        <v>Villach StadtUnternehmenInsgesamt</v>
      </c>
      <c r="B734">
        <v>733</v>
      </c>
      <c r="C734">
        <v>202</v>
      </c>
      <c r="D734" t="s">
        <v>156</v>
      </c>
      <c r="E734" t="s">
        <v>475</v>
      </c>
      <c r="F734" t="s">
        <v>48</v>
      </c>
      <c r="G734">
        <v>4226</v>
      </c>
      <c r="H734">
        <v>4320</v>
      </c>
      <c r="I734">
        <v>4504</v>
      </c>
    </row>
    <row r="735" spans="1:47" x14ac:dyDescent="0.25">
      <c r="A735" t="str">
        <f t="shared" si="11"/>
        <v>Villach StadtWohnbevölkerungInsgesamt</v>
      </c>
      <c r="B735">
        <v>734</v>
      </c>
      <c r="C735">
        <v>202</v>
      </c>
      <c r="D735" t="s">
        <v>156</v>
      </c>
      <c r="E735" t="s">
        <v>42</v>
      </c>
      <c r="F735" t="s">
        <v>48</v>
      </c>
      <c r="G735">
        <v>57429</v>
      </c>
      <c r="H735">
        <v>57440</v>
      </c>
      <c r="I735">
        <v>57511</v>
      </c>
      <c r="J735">
        <v>57744</v>
      </c>
      <c r="K735">
        <v>58182</v>
      </c>
      <c r="L735">
        <v>58414</v>
      </c>
      <c r="M735">
        <v>58724</v>
      </c>
      <c r="N735">
        <v>58848</v>
      </c>
      <c r="O735">
        <v>58925</v>
      </c>
      <c r="P735">
        <v>59080</v>
      </c>
      <c r="Q735">
        <v>59355</v>
      </c>
      <c r="R735">
        <v>59646</v>
      </c>
      <c r="S735">
        <v>60004</v>
      </c>
      <c r="T735">
        <v>60500</v>
      </c>
      <c r="U735">
        <v>61218</v>
      </c>
      <c r="V735">
        <v>61662</v>
      </c>
      <c r="W735">
        <v>61879</v>
      </c>
      <c r="X735">
        <v>62243</v>
      </c>
      <c r="Y735">
        <v>62882</v>
      </c>
      <c r="Z735">
        <v>63236</v>
      </c>
      <c r="AA735">
        <v>64071</v>
      </c>
      <c r="AB735">
        <v>65135</v>
      </c>
    </row>
    <row r="736" spans="1:47" x14ac:dyDescent="0.25">
      <c r="A736" t="str">
        <f t="shared" si="11"/>
        <v>HermagorArbeitnehmereinkommenBrutto_Schnitt</v>
      </c>
      <c r="B736">
        <v>735</v>
      </c>
      <c r="C736">
        <v>203</v>
      </c>
      <c r="D736" t="s">
        <v>157</v>
      </c>
      <c r="E736" t="s">
        <v>43</v>
      </c>
      <c r="F736" t="s">
        <v>54</v>
      </c>
      <c r="G736">
        <v>20780.619669766798</v>
      </c>
      <c r="H736">
        <v>21150.985749518299</v>
      </c>
      <c r="I736">
        <v>21699.131961582501</v>
      </c>
      <c r="J736">
        <v>22706.480739521299</v>
      </c>
      <c r="K736">
        <v>23285.997462668201</v>
      </c>
      <c r="L736">
        <v>23349.492259160401</v>
      </c>
      <c r="M736">
        <v>24005.8193521496</v>
      </c>
      <c r="N736">
        <v>23848.160877563001</v>
      </c>
      <c r="O736">
        <v>24205.067245723501</v>
      </c>
      <c r="P736">
        <v>24747.299895652199</v>
      </c>
      <c r="Q736">
        <v>25559.9960941668</v>
      </c>
      <c r="R736">
        <v>26113.228396866201</v>
      </c>
      <c r="S736">
        <v>26833.691711236199</v>
      </c>
      <c r="T736">
        <v>27462.584236811301</v>
      </c>
      <c r="U736">
        <v>28989.365413603999</v>
      </c>
      <c r="V736">
        <v>28960.121294021301</v>
      </c>
      <c r="W736">
        <v>30176.321031215801</v>
      </c>
      <c r="X736">
        <v>30979.107056686</v>
      </c>
      <c r="Y736">
        <v>32308.120387925999</v>
      </c>
    </row>
    <row r="737" spans="1:47" x14ac:dyDescent="0.25">
      <c r="A737" t="str">
        <f t="shared" si="11"/>
        <v>HermagorArbeitnehmereinkommenBruttobezüge 1000 EUR</v>
      </c>
      <c r="B737">
        <v>736</v>
      </c>
      <c r="C737">
        <v>203</v>
      </c>
      <c r="D737" t="s">
        <v>157</v>
      </c>
      <c r="E737" t="s">
        <v>43</v>
      </c>
      <c r="F737" t="s">
        <v>55</v>
      </c>
      <c r="G737">
        <v>154171.41733</v>
      </c>
      <c r="H737">
        <v>164660.42405999999</v>
      </c>
      <c r="I737">
        <v>170576.87635000001</v>
      </c>
      <c r="J737">
        <v>179313.0784</v>
      </c>
      <c r="K737">
        <v>188686.43744000001</v>
      </c>
      <c r="L737">
        <v>192446.51519999999</v>
      </c>
      <c r="M737">
        <v>201576.8651</v>
      </c>
      <c r="N737">
        <v>203544.05309</v>
      </c>
      <c r="O737">
        <v>209422.24181000001</v>
      </c>
      <c r="P737">
        <v>213445.46160000001</v>
      </c>
      <c r="Q737">
        <v>220403.84632000001</v>
      </c>
      <c r="R737">
        <v>223320.32925000001</v>
      </c>
      <c r="S737">
        <v>228784.05553000001</v>
      </c>
      <c r="T737">
        <v>234255.84354</v>
      </c>
      <c r="U737">
        <v>248467.85096000001</v>
      </c>
      <c r="V737">
        <v>247522.15669999999</v>
      </c>
      <c r="W737">
        <v>248441.65104999999</v>
      </c>
      <c r="X737">
        <v>255763.50786000001</v>
      </c>
      <c r="Y737">
        <v>274005.16901000001</v>
      </c>
    </row>
    <row r="738" spans="1:47" x14ac:dyDescent="0.25">
      <c r="A738" t="str">
        <f t="shared" si="11"/>
        <v>HermagorArbeitnehmereinkommenBruttobezüge Fälle</v>
      </c>
      <c r="B738">
        <v>737</v>
      </c>
      <c r="C738">
        <v>203</v>
      </c>
      <c r="D738" t="s">
        <v>157</v>
      </c>
      <c r="E738" t="s">
        <v>43</v>
      </c>
      <c r="F738" t="s">
        <v>56</v>
      </c>
      <c r="G738">
        <v>7419</v>
      </c>
      <c r="H738">
        <v>7785</v>
      </c>
      <c r="I738">
        <v>7861</v>
      </c>
      <c r="J738">
        <v>7897</v>
      </c>
      <c r="K738">
        <v>8103</v>
      </c>
      <c r="L738">
        <v>8242</v>
      </c>
      <c r="M738">
        <v>8397</v>
      </c>
      <c r="N738">
        <v>8535</v>
      </c>
      <c r="O738">
        <v>8652</v>
      </c>
      <c r="P738">
        <v>8625</v>
      </c>
      <c r="Q738">
        <v>8623</v>
      </c>
      <c r="R738">
        <v>8552</v>
      </c>
      <c r="S738">
        <v>8526</v>
      </c>
      <c r="T738">
        <v>8530</v>
      </c>
      <c r="U738">
        <v>8571</v>
      </c>
      <c r="V738">
        <v>8547</v>
      </c>
      <c r="W738">
        <v>8233</v>
      </c>
      <c r="X738">
        <v>8256</v>
      </c>
      <c r="Y738">
        <v>8481</v>
      </c>
    </row>
    <row r="739" spans="1:47" x14ac:dyDescent="0.25">
      <c r="A739" t="str">
        <f t="shared" si="11"/>
        <v>HermagorArbeitnehmereinkommenLohnsteuer 1000 EUR</v>
      </c>
      <c r="B739">
        <v>738</v>
      </c>
      <c r="C739">
        <v>203</v>
      </c>
      <c r="D739" t="s">
        <v>157</v>
      </c>
      <c r="E739" t="s">
        <v>43</v>
      </c>
      <c r="F739" t="s">
        <v>57</v>
      </c>
      <c r="G739">
        <v>18961.58455</v>
      </c>
      <c r="H739">
        <v>19052.130369999999</v>
      </c>
      <c r="I739">
        <v>20616.263579999999</v>
      </c>
      <c r="J739">
        <v>22420.077600000001</v>
      </c>
      <c r="K739">
        <v>24395.752059999999</v>
      </c>
      <c r="L739">
        <v>22299.206289999998</v>
      </c>
      <c r="M739">
        <v>24203.606680000001</v>
      </c>
      <c r="N739">
        <v>24824.665440000001</v>
      </c>
      <c r="O739">
        <v>26059.042700000002</v>
      </c>
      <c r="P739">
        <v>27100.5229</v>
      </c>
      <c r="Q739">
        <v>28729.67827</v>
      </c>
      <c r="R739">
        <v>29904.366679999999</v>
      </c>
      <c r="S739">
        <v>25772.977289999999</v>
      </c>
      <c r="T739">
        <v>26569.873769999998</v>
      </c>
      <c r="U739">
        <v>29041.927820000001</v>
      </c>
      <c r="V739">
        <v>29008.752100000002</v>
      </c>
      <c r="W739">
        <v>28090.268120000001</v>
      </c>
      <c r="X739">
        <v>29915.26295</v>
      </c>
      <c r="Y739">
        <v>31325.024219999999</v>
      </c>
    </row>
    <row r="740" spans="1:47" x14ac:dyDescent="0.25">
      <c r="A740" t="str">
        <f t="shared" si="11"/>
        <v>HermagorArbeitnehmereinkommenLohnsteuer Fälle</v>
      </c>
      <c r="B740">
        <v>739</v>
      </c>
      <c r="C740">
        <v>203</v>
      </c>
      <c r="D740" t="s">
        <v>157</v>
      </c>
      <c r="E740" t="s">
        <v>43</v>
      </c>
      <c r="F740" t="s">
        <v>58</v>
      </c>
      <c r="G740">
        <v>5886</v>
      </c>
      <c r="H740">
        <v>6026</v>
      </c>
      <c r="I740">
        <v>6116</v>
      </c>
      <c r="J740">
        <v>6166</v>
      </c>
      <c r="K740">
        <v>6460</v>
      </c>
      <c r="L740">
        <v>6398</v>
      </c>
      <c r="M740">
        <v>6559</v>
      </c>
      <c r="N740">
        <v>6648</v>
      </c>
      <c r="O740">
        <v>6796</v>
      </c>
      <c r="P740">
        <v>6933</v>
      </c>
      <c r="Q740">
        <v>6960</v>
      </c>
      <c r="R740">
        <v>6967</v>
      </c>
      <c r="S740">
        <v>6948</v>
      </c>
      <c r="T740">
        <v>6982</v>
      </c>
      <c r="U740">
        <v>7097</v>
      </c>
      <c r="V740">
        <v>7183</v>
      </c>
      <c r="W740">
        <v>6980</v>
      </c>
      <c r="X740">
        <v>6992</v>
      </c>
      <c r="Y740">
        <v>7286</v>
      </c>
    </row>
    <row r="741" spans="1:47" x14ac:dyDescent="0.25">
      <c r="A741" t="str">
        <f t="shared" si="11"/>
        <v>HermagorArbeitnehmereinkommenNetto_Schnitt</v>
      </c>
      <c r="B741">
        <v>740</v>
      </c>
      <c r="C741">
        <v>203</v>
      </c>
      <c r="D741" t="s">
        <v>157</v>
      </c>
      <c r="E741" t="s">
        <v>43</v>
      </c>
      <c r="F741" t="s">
        <v>59</v>
      </c>
      <c r="G741">
        <v>14762.377492923601</v>
      </c>
      <c r="H741">
        <v>15195.749362877301</v>
      </c>
      <c r="I741">
        <v>15482.734192850799</v>
      </c>
      <c r="J741">
        <v>16139.2546030138</v>
      </c>
      <c r="K741">
        <v>16477.227181290898</v>
      </c>
      <c r="L741">
        <v>16917.430643047799</v>
      </c>
      <c r="M741">
        <v>17300.948887697999</v>
      </c>
      <c r="N741">
        <v>17108.062120679599</v>
      </c>
      <c r="O741">
        <v>17292.2226317614</v>
      </c>
      <c r="P741">
        <v>17597.817449275401</v>
      </c>
      <c r="Q741">
        <v>18109.745557230701</v>
      </c>
      <c r="R741">
        <v>18379.979939195498</v>
      </c>
      <c r="S741">
        <v>19468.513343889299</v>
      </c>
      <c r="T741">
        <v>19877.4538112544</v>
      </c>
      <c r="U741">
        <v>21055.902920312699</v>
      </c>
      <c r="V741">
        <v>20912.245978706</v>
      </c>
      <c r="W741">
        <v>21966.4397072756</v>
      </c>
      <c r="X741">
        <v>22422.970327034898</v>
      </c>
      <c r="Y741">
        <v>23499.128351609499</v>
      </c>
    </row>
    <row r="742" spans="1:47" x14ac:dyDescent="0.25">
      <c r="A742" t="str">
        <f t="shared" si="11"/>
        <v>HermagorArbeitnehmereinkommenNettobezüge 1000 EUR</v>
      </c>
      <c r="B742">
        <v>741</v>
      </c>
      <c r="C742">
        <v>203</v>
      </c>
      <c r="D742" t="s">
        <v>157</v>
      </c>
      <c r="E742" t="s">
        <v>43</v>
      </c>
      <c r="F742" t="s">
        <v>60</v>
      </c>
      <c r="G742">
        <v>109522.07862</v>
      </c>
      <c r="H742">
        <v>118298.90879</v>
      </c>
      <c r="I742">
        <v>121709.77349000001</v>
      </c>
      <c r="J742">
        <v>127451.6936</v>
      </c>
      <c r="K742">
        <v>133514.97185</v>
      </c>
      <c r="L742">
        <v>139433.46335999999</v>
      </c>
      <c r="M742">
        <v>145276.06781000001</v>
      </c>
      <c r="N742">
        <v>146017.31020000001</v>
      </c>
      <c r="O742">
        <v>149612.31021</v>
      </c>
      <c r="P742">
        <v>151781.17550000001</v>
      </c>
      <c r="Q742">
        <v>156160.33593999999</v>
      </c>
      <c r="R742">
        <v>157185.58843999999</v>
      </c>
      <c r="S742">
        <v>165988.54477000001</v>
      </c>
      <c r="T742">
        <v>169554.68101</v>
      </c>
      <c r="U742">
        <v>180470.14392999999</v>
      </c>
      <c r="V742">
        <v>178736.96638</v>
      </c>
      <c r="W742">
        <v>180849.69811</v>
      </c>
      <c r="X742">
        <v>185124.04302000001</v>
      </c>
      <c r="Y742">
        <v>199296.10754999999</v>
      </c>
    </row>
    <row r="743" spans="1:47" x14ac:dyDescent="0.25">
      <c r="A743" t="str">
        <f t="shared" si="11"/>
        <v>HermagorArbeitnehmereinkommenSV-Beiträge 1000 EUR</v>
      </c>
      <c r="B743">
        <v>742</v>
      </c>
      <c r="C743">
        <v>203</v>
      </c>
      <c r="D743" t="s">
        <v>157</v>
      </c>
      <c r="E743" t="s">
        <v>43</v>
      </c>
      <c r="F743" t="s">
        <v>61</v>
      </c>
      <c r="G743">
        <v>25687.75416</v>
      </c>
      <c r="H743">
        <v>27309.384900000001</v>
      </c>
      <c r="I743">
        <v>28250.83928</v>
      </c>
      <c r="J743">
        <v>29441.307199999999</v>
      </c>
      <c r="K743">
        <v>30775.713530000001</v>
      </c>
      <c r="L743">
        <v>30713.845549999998</v>
      </c>
      <c r="M743">
        <v>32097.190610000001</v>
      </c>
      <c r="N743">
        <v>32702.077450000001</v>
      </c>
      <c r="O743">
        <v>33750.888899999998</v>
      </c>
      <c r="P743">
        <v>34563.763200000001</v>
      </c>
      <c r="Q743">
        <v>35513.832110000003</v>
      </c>
      <c r="R743">
        <v>36230.374129999997</v>
      </c>
      <c r="S743">
        <v>37022.533470000002</v>
      </c>
      <c r="T743">
        <v>38131.288760000003</v>
      </c>
      <c r="U743">
        <v>38955.779210000001</v>
      </c>
      <c r="V743">
        <v>39776.438219999996</v>
      </c>
      <c r="W743">
        <v>39501.684820000002</v>
      </c>
      <c r="X743">
        <v>40724.201889999997</v>
      </c>
      <c r="Y743">
        <v>43384.037239999998</v>
      </c>
    </row>
    <row r="744" spans="1:47" x14ac:dyDescent="0.25">
      <c r="A744" t="str">
        <f t="shared" si="11"/>
        <v>HermagorArbeitnehmereinkommenSV-Beiträge Fälle</v>
      </c>
      <c r="B744">
        <v>743</v>
      </c>
      <c r="C744">
        <v>203</v>
      </c>
      <c r="D744" t="s">
        <v>157</v>
      </c>
      <c r="E744" t="s">
        <v>43</v>
      </c>
      <c r="F744" t="s">
        <v>62</v>
      </c>
      <c r="G744">
        <v>7060</v>
      </c>
      <c r="H744">
        <v>7366</v>
      </c>
      <c r="I744">
        <v>7466</v>
      </c>
      <c r="J744">
        <v>7466</v>
      </c>
      <c r="K744">
        <v>7692</v>
      </c>
      <c r="L744">
        <v>7753</v>
      </c>
      <c r="M744">
        <v>7901</v>
      </c>
      <c r="N744">
        <v>8004</v>
      </c>
      <c r="O744">
        <v>8102</v>
      </c>
      <c r="P744">
        <v>8082</v>
      </c>
      <c r="Q744">
        <v>8097</v>
      </c>
      <c r="R744">
        <v>7988</v>
      </c>
      <c r="S744">
        <v>8019</v>
      </c>
      <c r="T744">
        <v>8003</v>
      </c>
      <c r="U744">
        <v>8046</v>
      </c>
      <c r="V744">
        <v>7993</v>
      </c>
      <c r="W744">
        <v>7757</v>
      </c>
      <c r="X744">
        <v>7805</v>
      </c>
      <c r="Y744">
        <v>8010</v>
      </c>
    </row>
    <row r="745" spans="1:47" x14ac:dyDescent="0.25">
      <c r="A745" t="str">
        <f t="shared" si="11"/>
        <v>HermagorArbeitsloseFrauen</v>
      </c>
      <c r="B745">
        <v>744</v>
      </c>
      <c r="C745">
        <v>203</v>
      </c>
      <c r="D745" t="s">
        <v>157</v>
      </c>
      <c r="E745" t="s">
        <v>36</v>
      </c>
      <c r="F745" t="s">
        <v>47</v>
      </c>
      <c r="G745">
        <v>119</v>
      </c>
      <c r="H745">
        <v>82</v>
      </c>
      <c r="I745">
        <v>124</v>
      </c>
      <c r="J745">
        <v>97</v>
      </c>
      <c r="K745">
        <v>132</v>
      </c>
      <c r="L745">
        <v>85</v>
      </c>
      <c r="M745">
        <v>99</v>
      </c>
      <c r="N745">
        <v>93</v>
      </c>
      <c r="O745">
        <v>100</v>
      </c>
      <c r="P745">
        <v>104</v>
      </c>
      <c r="Q745">
        <v>118</v>
      </c>
      <c r="R745">
        <v>130</v>
      </c>
      <c r="S745">
        <v>149</v>
      </c>
      <c r="T745">
        <v>91</v>
      </c>
      <c r="U745">
        <v>99</v>
      </c>
      <c r="V745">
        <v>96</v>
      </c>
      <c r="W745">
        <v>131</v>
      </c>
      <c r="X745">
        <v>119</v>
      </c>
      <c r="Y745">
        <v>167</v>
      </c>
      <c r="Z745">
        <v>121</v>
      </c>
      <c r="AA745">
        <v>152</v>
      </c>
      <c r="AB745">
        <v>113</v>
      </c>
      <c r="AC745">
        <v>137</v>
      </c>
      <c r="AD745">
        <v>101</v>
      </c>
      <c r="AE745">
        <v>122</v>
      </c>
      <c r="AF745">
        <v>100</v>
      </c>
      <c r="AG745">
        <v>142</v>
      </c>
      <c r="AH745">
        <v>107</v>
      </c>
      <c r="AI745">
        <v>103</v>
      </c>
      <c r="AJ745">
        <v>116</v>
      </c>
      <c r="AK745">
        <v>117</v>
      </c>
      <c r="AL745">
        <v>94</v>
      </c>
      <c r="AM745">
        <v>117</v>
      </c>
      <c r="AN745">
        <v>121</v>
      </c>
      <c r="AO745">
        <v>416</v>
      </c>
      <c r="AP745">
        <v>78</v>
      </c>
      <c r="AQ745">
        <v>116</v>
      </c>
      <c r="AR745">
        <v>53</v>
      </c>
      <c r="AS745">
        <v>85</v>
      </c>
      <c r="AT745">
        <v>72</v>
      </c>
      <c r="AU745">
        <v>108</v>
      </c>
    </row>
    <row r="746" spans="1:47" x14ac:dyDescent="0.25">
      <c r="A746" t="str">
        <f t="shared" si="11"/>
        <v>HermagorArbeitsloseInsgesamt</v>
      </c>
      <c r="B746">
        <v>745</v>
      </c>
      <c r="C746">
        <v>203</v>
      </c>
      <c r="D746" t="s">
        <v>157</v>
      </c>
      <c r="E746" t="s">
        <v>36</v>
      </c>
      <c r="F746" t="s">
        <v>48</v>
      </c>
      <c r="G746">
        <v>524</v>
      </c>
      <c r="H746">
        <v>173</v>
      </c>
      <c r="I746">
        <v>570</v>
      </c>
      <c r="J746">
        <v>182</v>
      </c>
      <c r="K746">
        <v>608</v>
      </c>
      <c r="L746">
        <v>156</v>
      </c>
      <c r="M746">
        <v>527</v>
      </c>
      <c r="N746">
        <v>150</v>
      </c>
      <c r="O746">
        <v>465</v>
      </c>
      <c r="P746">
        <v>176</v>
      </c>
      <c r="Q746">
        <v>563</v>
      </c>
      <c r="R746">
        <v>275</v>
      </c>
      <c r="S746">
        <v>614</v>
      </c>
      <c r="T746">
        <v>220</v>
      </c>
      <c r="U746">
        <v>571</v>
      </c>
      <c r="V746">
        <v>204</v>
      </c>
      <c r="W746">
        <v>606</v>
      </c>
      <c r="X746">
        <v>246</v>
      </c>
      <c r="Y746">
        <v>697</v>
      </c>
      <c r="Z746">
        <v>264</v>
      </c>
      <c r="AA746">
        <v>655</v>
      </c>
      <c r="AB746">
        <v>229</v>
      </c>
      <c r="AC746">
        <v>618</v>
      </c>
      <c r="AD746">
        <v>240</v>
      </c>
      <c r="AE746">
        <v>649</v>
      </c>
      <c r="AF746">
        <v>222</v>
      </c>
      <c r="AG746">
        <v>565</v>
      </c>
      <c r="AH746">
        <v>200</v>
      </c>
      <c r="AI746">
        <v>543</v>
      </c>
      <c r="AJ746">
        <v>245</v>
      </c>
      <c r="AK746">
        <v>501</v>
      </c>
      <c r="AL746">
        <v>192</v>
      </c>
      <c r="AM746">
        <v>561</v>
      </c>
      <c r="AN746">
        <v>241</v>
      </c>
      <c r="AO746">
        <v>1012</v>
      </c>
      <c r="AP746">
        <v>156</v>
      </c>
      <c r="AQ746">
        <v>516</v>
      </c>
      <c r="AR746">
        <v>120</v>
      </c>
      <c r="AS746">
        <v>478</v>
      </c>
      <c r="AT746">
        <v>152</v>
      </c>
      <c r="AU746">
        <v>504</v>
      </c>
    </row>
    <row r="747" spans="1:47" x14ac:dyDescent="0.25">
      <c r="A747" t="str">
        <f t="shared" si="11"/>
        <v>HermagorArbeitsloseMänner</v>
      </c>
      <c r="B747">
        <v>746</v>
      </c>
      <c r="C747">
        <v>203</v>
      </c>
      <c r="D747" t="s">
        <v>157</v>
      </c>
      <c r="E747" t="s">
        <v>36</v>
      </c>
      <c r="F747" t="s">
        <v>49</v>
      </c>
      <c r="G747">
        <v>405</v>
      </c>
      <c r="H747">
        <v>91</v>
      </c>
      <c r="I747">
        <v>446</v>
      </c>
      <c r="J747">
        <v>85</v>
      </c>
      <c r="K747">
        <v>476</v>
      </c>
      <c r="L747">
        <v>71</v>
      </c>
      <c r="M747">
        <v>428</v>
      </c>
      <c r="N747">
        <v>57</v>
      </c>
      <c r="O747">
        <v>365</v>
      </c>
      <c r="P747">
        <v>72</v>
      </c>
      <c r="Q747">
        <v>445</v>
      </c>
      <c r="R747">
        <v>145</v>
      </c>
      <c r="S747">
        <v>465</v>
      </c>
      <c r="T747">
        <v>129</v>
      </c>
      <c r="U747">
        <v>472</v>
      </c>
      <c r="V747">
        <v>108</v>
      </c>
      <c r="W747">
        <v>475</v>
      </c>
      <c r="X747">
        <v>127</v>
      </c>
      <c r="Y747">
        <v>530</v>
      </c>
      <c r="Z747">
        <v>143</v>
      </c>
      <c r="AA747">
        <v>503</v>
      </c>
      <c r="AB747">
        <v>116</v>
      </c>
      <c r="AC747">
        <v>481</v>
      </c>
      <c r="AD747">
        <v>139</v>
      </c>
      <c r="AE747">
        <v>527</v>
      </c>
      <c r="AF747">
        <v>122</v>
      </c>
      <c r="AG747">
        <v>423</v>
      </c>
      <c r="AH747">
        <v>93</v>
      </c>
      <c r="AI747">
        <v>440</v>
      </c>
      <c r="AJ747">
        <v>129</v>
      </c>
      <c r="AK747">
        <v>384</v>
      </c>
      <c r="AL747">
        <v>98</v>
      </c>
      <c r="AM747">
        <v>444</v>
      </c>
      <c r="AN747">
        <v>120</v>
      </c>
      <c r="AO747">
        <v>596</v>
      </c>
      <c r="AP747">
        <v>78</v>
      </c>
      <c r="AQ747">
        <v>400</v>
      </c>
      <c r="AR747">
        <v>67</v>
      </c>
      <c r="AS747">
        <v>393</v>
      </c>
      <c r="AT747">
        <v>80</v>
      </c>
      <c r="AU747">
        <v>396</v>
      </c>
    </row>
    <row r="748" spans="1:47" x14ac:dyDescent="0.25">
      <c r="A748" t="str">
        <f t="shared" si="11"/>
        <v>Hermagorarbeitslose AusländerFrauen</v>
      </c>
      <c r="B748">
        <v>747</v>
      </c>
      <c r="C748">
        <v>203</v>
      </c>
      <c r="D748" t="s">
        <v>157</v>
      </c>
      <c r="E748" t="s">
        <v>37</v>
      </c>
      <c r="F748" t="s">
        <v>47</v>
      </c>
      <c r="G748">
        <v>3</v>
      </c>
      <c r="H748">
        <v>6</v>
      </c>
      <c r="I748">
        <v>9</v>
      </c>
      <c r="J748">
        <v>6</v>
      </c>
      <c r="K748">
        <v>15</v>
      </c>
      <c r="L748">
        <v>3</v>
      </c>
      <c r="M748">
        <v>6</v>
      </c>
      <c r="N748">
        <v>10</v>
      </c>
      <c r="O748">
        <v>6</v>
      </c>
      <c r="P748">
        <v>14</v>
      </c>
      <c r="Q748">
        <v>9</v>
      </c>
      <c r="R748">
        <v>12</v>
      </c>
      <c r="S748">
        <v>15</v>
      </c>
      <c r="T748">
        <v>12</v>
      </c>
      <c r="U748">
        <v>10</v>
      </c>
      <c r="V748">
        <v>9</v>
      </c>
      <c r="W748">
        <v>11</v>
      </c>
      <c r="X748">
        <v>12</v>
      </c>
      <c r="Y748">
        <v>18</v>
      </c>
      <c r="Z748">
        <v>7</v>
      </c>
      <c r="AA748">
        <v>19</v>
      </c>
      <c r="AB748">
        <v>7</v>
      </c>
      <c r="AC748">
        <v>28</v>
      </c>
      <c r="AD748">
        <v>12</v>
      </c>
      <c r="AE748">
        <v>18</v>
      </c>
      <c r="AF748">
        <v>18</v>
      </c>
      <c r="AG748">
        <v>24</v>
      </c>
      <c r="AH748">
        <v>13</v>
      </c>
      <c r="AI748">
        <v>18</v>
      </c>
      <c r="AJ748">
        <v>19</v>
      </c>
      <c r="AK748">
        <v>21</v>
      </c>
      <c r="AL748">
        <v>21</v>
      </c>
      <c r="AM748">
        <v>23</v>
      </c>
      <c r="AN748">
        <v>23</v>
      </c>
      <c r="AO748">
        <v>113</v>
      </c>
      <c r="AP748">
        <v>9</v>
      </c>
      <c r="AQ748">
        <v>15</v>
      </c>
      <c r="AR748">
        <v>7</v>
      </c>
      <c r="AS748">
        <v>15</v>
      </c>
      <c r="AT748">
        <v>15</v>
      </c>
      <c r="AU748">
        <v>25</v>
      </c>
    </row>
    <row r="749" spans="1:47" x14ac:dyDescent="0.25">
      <c r="A749" t="str">
        <f t="shared" si="11"/>
        <v>Hermagorarbeitslose AusländerInsgesamt</v>
      </c>
      <c r="B749">
        <v>748</v>
      </c>
      <c r="C749">
        <v>203</v>
      </c>
      <c r="D749" t="s">
        <v>157</v>
      </c>
      <c r="E749" t="s">
        <v>37</v>
      </c>
      <c r="F749" t="s">
        <v>48</v>
      </c>
      <c r="G749">
        <v>32</v>
      </c>
      <c r="H749">
        <v>9</v>
      </c>
      <c r="I749">
        <v>35</v>
      </c>
      <c r="J749">
        <v>13</v>
      </c>
      <c r="K749">
        <v>48</v>
      </c>
      <c r="L749">
        <v>6</v>
      </c>
      <c r="M749">
        <v>32</v>
      </c>
      <c r="N749">
        <v>11</v>
      </c>
      <c r="O749">
        <v>30</v>
      </c>
      <c r="P749">
        <v>25</v>
      </c>
      <c r="Q749">
        <v>47</v>
      </c>
      <c r="R749">
        <v>33</v>
      </c>
      <c r="S749">
        <v>52</v>
      </c>
      <c r="T749">
        <v>31</v>
      </c>
      <c r="U749">
        <v>54</v>
      </c>
      <c r="V749">
        <v>25</v>
      </c>
      <c r="W749">
        <v>62</v>
      </c>
      <c r="X749">
        <v>36</v>
      </c>
      <c r="Y749">
        <v>72</v>
      </c>
      <c r="Z749">
        <v>31</v>
      </c>
      <c r="AA749">
        <v>68</v>
      </c>
      <c r="AB749">
        <v>28</v>
      </c>
      <c r="AC749">
        <v>86</v>
      </c>
      <c r="AD749">
        <v>33</v>
      </c>
      <c r="AE749">
        <v>66</v>
      </c>
      <c r="AF749">
        <v>32</v>
      </c>
      <c r="AG749">
        <v>62</v>
      </c>
      <c r="AH749">
        <v>24</v>
      </c>
      <c r="AI749">
        <v>60</v>
      </c>
      <c r="AJ749">
        <v>35</v>
      </c>
      <c r="AK749">
        <v>58</v>
      </c>
      <c r="AL749">
        <v>42</v>
      </c>
      <c r="AM749">
        <v>72</v>
      </c>
      <c r="AN749">
        <v>50</v>
      </c>
      <c r="AO749">
        <v>222</v>
      </c>
      <c r="AP749">
        <v>22</v>
      </c>
      <c r="AQ749">
        <v>68</v>
      </c>
      <c r="AR749">
        <v>21</v>
      </c>
      <c r="AS749">
        <v>61</v>
      </c>
      <c r="AT749">
        <v>34</v>
      </c>
      <c r="AU749">
        <v>72</v>
      </c>
    </row>
    <row r="750" spans="1:47" x14ac:dyDescent="0.25">
      <c r="A750" t="str">
        <f t="shared" si="11"/>
        <v>Hermagorarbeitslose AusländerMänner</v>
      </c>
      <c r="B750">
        <v>749</v>
      </c>
      <c r="C750">
        <v>203</v>
      </c>
      <c r="D750" t="s">
        <v>157</v>
      </c>
      <c r="E750" t="s">
        <v>37</v>
      </c>
      <c r="F750" t="s">
        <v>49</v>
      </c>
      <c r="G750">
        <v>29</v>
      </c>
      <c r="H750">
        <v>3</v>
      </c>
      <c r="I750">
        <v>26</v>
      </c>
      <c r="J750">
        <v>7</v>
      </c>
      <c r="K750">
        <v>33</v>
      </c>
      <c r="L750">
        <v>3</v>
      </c>
      <c r="M750">
        <v>26</v>
      </c>
      <c r="N750">
        <v>1</v>
      </c>
      <c r="O750">
        <v>24</v>
      </c>
      <c r="P750">
        <v>11</v>
      </c>
      <c r="Q750">
        <v>38</v>
      </c>
      <c r="R750">
        <v>21</v>
      </c>
      <c r="S750">
        <v>37</v>
      </c>
      <c r="T750">
        <v>19</v>
      </c>
      <c r="U750">
        <v>44</v>
      </c>
      <c r="V750">
        <v>16</v>
      </c>
      <c r="W750">
        <v>51</v>
      </c>
      <c r="X750">
        <v>24</v>
      </c>
      <c r="Y750">
        <v>54</v>
      </c>
      <c r="Z750">
        <v>24</v>
      </c>
      <c r="AA750">
        <v>49</v>
      </c>
      <c r="AB750">
        <v>21</v>
      </c>
      <c r="AC750">
        <v>58</v>
      </c>
      <c r="AD750">
        <v>21</v>
      </c>
      <c r="AE750">
        <v>48</v>
      </c>
      <c r="AF750">
        <v>14</v>
      </c>
      <c r="AG750">
        <v>38</v>
      </c>
      <c r="AH750">
        <v>11</v>
      </c>
      <c r="AI750">
        <v>42</v>
      </c>
      <c r="AJ750">
        <v>16</v>
      </c>
      <c r="AK750">
        <v>37</v>
      </c>
      <c r="AL750">
        <v>21</v>
      </c>
      <c r="AM750">
        <v>49</v>
      </c>
      <c r="AN750">
        <v>27</v>
      </c>
      <c r="AO750">
        <v>109</v>
      </c>
      <c r="AP750">
        <v>13</v>
      </c>
      <c r="AQ750">
        <v>53</v>
      </c>
      <c r="AR750">
        <v>14</v>
      </c>
      <c r="AS750">
        <v>46</v>
      </c>
      <c r="AT750">
        <v>19</v>
      </c>
      <c r="AU750">
        <v>47</v>
      </c>
    </row>
    <row r="751" spans="1:47" x14ac:dyDescent="0.25">
      <c r="A751" t="str">
        <f t="shared" si="11"/>
        <v>HermagorArbeitsstättenInsgesamt</v>
      </c>
      <c r="B751">
        <v>750</v>
      </c>
      <c r="C751">
        <v>203</v>
      </c>
      <c r="D751" t="s">
        <v>157</v>
      </c>
      <c r="E751" t="s">
        <v>476</v>
      </c>
      <c r="F751" t="s">
        <v>48</v>
      </c>
      <c r="G751">
        <v>1981</v>
      </c>
      <c r="H751">
        <v>2039</v>
      </c>
      <c r="I751">
        <v>2049</v>
      </c>
    </row>
    <row r="752" spans="1:47" x14ac:dyDescent="0.25">
      <c r="A752" t="str">
        <f t="shared" si="11"/>
        <v>HermagorBeschäftigte in den ArbeitsstättenInsgesamt</v>
      </c>
      <c r="B752">
        <v>751</v>
      </c>
      <c r="C752">
        <v>203</v>
      </c>
      <c r="D752" t="s">
        <v>157</v>
      </c>
      <c r="E752" t="s">
        <v>477</v>
      </c>
      <c r="F752" t="s">
        <v>48</v>
      </c>
      <c r="G752">
        <v>7407</v>
      </c>
      <c r="H752">
        <v>7178</v>
      </c>
      <c r="I752">
        <v>7417</v>
      </c>
    </row>
    <row r="753" spans="1:44" x14ac:dyDescent="0.25">
      <c r="A753" t="str">
        <f t="shared" si="11"/>
        <v>HermagorGesamteinkommenBruttobezüge Gesamt</v>
      </c>
      <c r="B753">
        <v>752</v>
      </c>
      <c r="C753">
        <v>203</v>
      </c>
      <c r="D753" t="s">
        <v>157</v>
      </c>
      <c r="E753" t="s">
        <v>45</v>
      </c>
      <c r="F753" t="s">
        <v>63</v>
      </c>
      <c r="G753">
        <v>223450.97443999999</v>
      </c>
      <c r="H753">
        <v>235191.25811</v>
      </c>
      <c r="I753">
        <v>244393.33468999999</v>
      </c>
      <c r="J753">
        <v>256011.59729999999</v>
      </c>
      <c r="K753">
        <v>269236.29441999999</v>
      </c>
      <c r="L753">
        <v>276022.94715999998</v>
      </c>
      <c r="M753">
        <v>290856.12247</v>
      </c>
      <c r="N753">
        <v>295737.576</v>
      </c>
      <c r="O753">
        <v>305615.74608999997</v>
      </c>
      <c r="P753">
        <v>313539.00706999999</v>
      </c>
      <c r="Q753">
        <v>323536.93025999999</v>
      </c>
      <c r="R753">
        <v>329791.78336</v>
      </c>
      <c r="S753">
        <v>337678.71458999999</v>
      </c>
      <c r="T753">
        <v>344386.75400000002</v>
      </c>
      <c r="U753">
        <v>362684.97973000002</v>
      </c>
      <c r="V753">
        <v>367350.62300000002</v>
      </c>
      <c r="W753">
        <v>374397.09985</v>
      </c>
      <c r="X753">
        <v>387866.34240000002</v>
      </c>
      <c r="Y753">
        <v>412175.47126999998</v>
      </c>
    </row>
    <row r="754" spans="1:44" x14ac:dyDescent="0.25">
      <c r="A754" t="str">
        <f t="shared" si="11"/>
        <v>HermagorGesamteinkommenNettobezüge Gesamt</v>
      </c>
      <c r="B754">
        <v>753</v>
      </c>
      <c r="C754">
        <v>203</v>
      </c>
      <c r="D754" t="s">
        <v>157</v>
      </c>
      <c r="E754" t="s">
        <v>45</v>
      </c>
      <c r="F754" t="s">
        <v>64</v>
      </c>
      <c r="G754">
        <v>168522.03075999999</v>
      </c>
      <c r="H754">
        <v>178637.93171999999</v>
      </c>
      <c r="I754">
        <v>184524.56302999999</v>
      </c>
      <c r="J754">
        <v>192377.74134000001</v>
      </c>
      <c r="K754">
        <v>201255.74327000001</v>
      </c>
      <c r="L754">
        <v>210361.74290000001</v>
      </c>
      <c r="M754">
        <v>220417.89246999999</v>
      </c>
      <c r="N754">
        <v>223053.64658999999</v>
      </c>
      <c r="O754">
        <v>229589.70329999999</v>
      </c>
      <c r="P754">
        <v>234728.71601999999</v>
      </c>
      <c r="Q754">
        <v>241240.72795</v>
      </c>
      <c r="R754">
        <v>244527.71182</v>
      </c>
      <c r="S754">
        <v>257056.50808</v>
      </c>
      <c r="T754">
        <v>261968.31925999999</v>
      </c>
      <c r="U754">
        <v>275963.50889</v>
      </c>
      <c r="V754">
        <v>278462.59671000001</v>
      </c>
      <c r="W754">
        <v>286511.71476</v>
      </c>
      <c r="X754">
        <v>295284.77750999999</v>
      </c>
      <c r="Y754">
        <v>314951.03714999999</v>
      </c>
    </row>
    <row r="755" spans="1:44" x14ac:dyDescent="0.25">
      <c r="A755" t="str">
        <f t="shared" si="11"/>
        <v>HermagorGründungsintensitätin % der aktiven Wirtschaftskammermitglieder</v>
      </c>
      <c r="B755">
        <v>754</v>
      </c>
      <c r="C755">
        <v>203</v>
      </c>
      <c r="D755" t="s">
        <v>157</v>
      </c>
      <c r="E755" t="s">
        <v>40</v>
      </c>
      <c r="F755" t="s">
        <v>52</v>
      </c>
      <c r="G755">
        <v>4.5336787564766796</v>
      </c>
      <c r="H755">
        <v>4.6569468328562804</v>
      </c>
      <c r="I755">
        <v>5.5280760787884802</v>
      </c>
      <c r="J755">
        <v>5.3824061270077701</v>
      </c>
      <c r="K755">
        <v>6.0621550407409401</v>
      </c>
      <c r="L755">
        <v>6.9506759421609097</v>
      </c>
      <c r="M755">
        <v>7.4371454966816399</v>
      </c>
      <c r="N755">
        <v>7.5452398318919096</v>
      </c>
      <c r="O755">
        <v>7.8973386944000401</v>
      </c>
      <c r="P755">
        <v>4.6950910190622999</v>
      </c>
      <c r="Q755">
        <v>8.5267662450937607</v>
      </c>
      <c r="R755">
        <v>7.1782168032162899</v>
      </c>
      <c r="S755">
        <v>6.9375619425173403</v>
      </c>
      <c r="T755">
        <v>6.3784617672205499</v>
      </c>
      <c r="U755">
        <v>5.9089420242384501</v>
      </c>
      <c r="V755">
        <v>6.0885608856088602</v>
      </c>
      <c r="W755">
        <v>5.8252427184466002</v>
      </c>
      <c r="X755">
        <v>5.6521739130434803</v>
      </c>
      <c r="Y755">
        <v>5.0341296928327601</v>
      </c>
      <c r="Z755">
        <v>5.3164556962025298</v>
      </c>
      <c r="AA755">
        <v>9.27152317880795</v>
      </c>
      <c r="AB755">
        <v>6.4031620553359696</v>
      </c>
    </row>
    <row r="756" spans="1:44" x14ac:dyDescent="0.25">
      <c r="A756" t="str">
        <f t="shared" si="11"/>
        <v>HermagorGründungsintensitätje 1.000 Einwohner</v>
      </c>
      <c r="B756">
        <v>755</v>
      </c>
      <c r="C756">
        <v>203</v>
      </c>
      <c r="D756" t="s">
        <v>157</v>
      </c>
      <c r="E756" t="s">
        <v>40</v>
      </c>
      <c r="F756" t="s">
        <v>53</v>
      </c>
      <c r="G756">
        <v>1.77890724269377</v>
      </c>
      <c r="H756">
        <v>1.8884985110994801</v>
      </c>
      <c r="I756">
        <v>2.25803857711393</v>
      </c>
      <c r="J756">
        <v>2.2588168070553101</v>
      </c>
      <c r="K756">
        <v>2.62426882291191</v>
      </c>
      <c r="L756">
        <v>3.05227215004681</v>
      </c>
      <c r="M756">
        <v>3.4514972084693398</v>
      </c>
      <c r="N756">
        <v>3.6106540347378</v>
      </c>
      <c r="O756">
        <v>3.8467695471693699</v>
      </c>
      <c r="P756">
        <v>2.3808475525416499</v>
      </c>
      <c r="Q756">
        <v>4.3783138614088601</v>
      </c>
      <c r="R756">
        <v>3.7570977303093498</v>
      </c>
      <c r="S756">
        <v>3.7741952876476001</v>
      </c>
      <c r="T756">
        <v>3.6247144317700801</v>
      </c>
      <c r="U756">
        <v>3.41344285952156</v>
      </c>
      <c r="V756">
        <v>3.6008511102624299</v>
      </c>
      <c r="W756">
        <v>3.6315615714757299</v>
      </c>
      <c r="X756">
        <v>3.5667251975416998</v>
      </c>
      <c r="Y756">
        <v>3.2679738562091498</v>
      </c>
      <c r="Z756">
        <v>3.4899180146244202</v>
      </c>
      <c r="AA756">
        <v>6.2118691070438201</v>
      </c>
      <c r="AB756">
        <v>4.4872860229350202</v>
      </c>
    </row>
    <row r="757" spans="1:44" x14ac:dyDescent="0.25">
      <c r="A757" t="str">
        <f t="shared" si="11"/>
        <v>HermagorKammermitgliedschaftenAktiv</v>
      </c>
      <c r="B757">
        <v>756</v>
      </c>
      <c r="C757">
        <v>203</v>
      </c>
      <c r="D757" t="s">
        <v>157</v>
      </c>
      <c r="E757" t="s">
        <v>39</v>
      </c>
      <c r="F757" t="s">
        <v>50</v>
      </c>
      <c r="G757">
        <v>772</v>
      </c>
      <c r="H757">
        <v>793</v>
      </c>
      <c r="I757">
        <v>795</v>
      </c>
      <c r="J757">
        <v>816</v>
      </c>
      <c r="K757">
        <v>837</v>
      </c>
      <c r="L757">
        <v>847</v>
      </c>
      <c r="M757">
        <v>893</v>
      </c>
      <c r="N757">
        <v>914</v>
      </c>
      <c r="O757">
        <v>941</v>
      </c>
      <c r="P757">
        <v>923</v>
      </c>
      <c r="Q757">
        <v>961</v>
      </c>
      <c r="R757">
        <v>958</v>
      </c>
      <c r="S757">
        <v>975</v>
      </c>
      <c r="T757">
        <v>960</v>
      </c>
      <c r="U757">
        <v>1000</v>
      </c>
      <c r="V757">
        <v>974</v>
      </c>
      <c r="W757">
        <v>1025</v>
      </c>
      <c r="X757">
        <v>1009</v>
      </c>
      <c r="Y757">
        <v>1070</v>
      </c>
      <c r="Z757">
        <v>1050</v>
      </c>
      <c r="AA757">
        <v>1099</v>
      </c>
      <c r="AB757">
        <v>1065</v>
      </c>
      <c r="AC757">
        <v>1118</v>
      </c>
      <c r="AD757">
        <v>1084</v>
      </c>
      <c r="AE757">
        <v>1148</v>
      </c>
      <c r="AF757">
        <v>1133</v>
      </c>
      <c r="AG757">
        <v>1180</v>
      </c>
      <c r="AH757">
        <v>1150</v>
      </c>
      <c r="AI757">
        <v>1174</v>
      </c>
      <c r="AJ757">
        <v>1172</v>
      </c>
      <c r="AK757">
        <v>1198</v>
      </c>
      <c r="AL757">
        <v>1185</v>
      </c>
      <c r="AM757">
        <v>1227</v>
      </c>
      <c r="AN757">
        <v>1208</v>
      </c>
      <c r="AO757">
        <v>1286</v>
      </c>
      <c r="AP757">
        <v>1265</v>
      </c>
      <c r="AQ757">
        <v>1317</v>
      </c>
      <c r="AR757">
        <v>1308</v>
      </c>
    </row>
    <row r="758" spans="1:44" x14ac:dyDescent="0.25">
      <c r="A758" t="str">
        <f t="shared" si="11"/>
        <v>HermagorKammermitgliedschaftenInsgesamt</v>
      </c>
      <c r="B758">
        <v>757</v>
      </c>
      <c r="C758">
        <v>203</v>
      </c>
      <c r="D758" t="s">
        <v>157</v>
      </c>
      <c r="E758" t="s">
        <v>39</v>
      </c>
      <c r="F758" t="s">
        <v>48</v>
      </c>
      <c r="G758">
        <v>921</v>
      </c>
      <c r="H758">
        <v>937</v>
      </c>
      <c r="I758">
        <v>950</v>
      </c>
      <c r="J758">
        <v>958</v>
      </c>
      <c r="K758">
        <v>990</v>
      </c>
      <c r="L758">
        <v>1007</v>
      </c>
      <c r="M758">
        <v>1044</v>
      </c>
      <c r="N758">
        <v>1062</v>
      </c>
      <c r="O758">
        <v>1083</v>
      </c>
      <c r="P758">
        <v>1078</v>
      </c>
      <c r="Q758">
        <v>1115</v>
      </c>
      <c r="R758">
        <v>1117</v>
      </c>
      <c r="S758">
        <v>1125</v>
      </c>
      <c r="T758">
        <v>1131</v>
      </c>
      <c r="U758">
        <v>1163</v>
      </c>
      <c r="V758">
        <v>1163</v>
      </c>
      <c r="W758">
        <v>1191</v>
      </c>
      <c r="X758">
        <v>1194</v>
      </c>
      <c r="Y758">
        <v>1238</v>
      </c>
      <c r="Z758">
        <v>1253</v>
      </c>
      <c r="AA758">
        <v>1270</v>
      </c>
      <c r="AB758">
        <v>1264</v>
      </c>
      <c r="AC758">
        <v>1286</v>
      </c>
      <c r="AD758">
        <v>1262</v>
      </c>
      <c r="AE758">
        <v>1300</v>
      </c>
      <c r="AF758">
        <v>1317</v>
      </c>
      <c r="AG758">
        <v>1335</v>
      </c>
      <c r="AH758">
        <v>1331</v>
      </c>
      <c r="AI758">
        <v>1334</v>
      </c>
      <c r="AJ758">
        <v>1353</v>
      </c>
      <c r="AK758">
        <v>1375</v>
      </c>
      <c r="AL758">
        <v>1386</v>
      </c>
      <c r="AM758">
        <v>1406</v>
      </c>
      <c r="AN758">
        <v>1397</v>
      </c>
      <c r="AO758">
        <v>1460</v>
      </c>
      <c r="AP758">
        <v>1452</v>
      </c>
      <c r="AQ758">
        <v>1497</v>
      </c>
      <c r="AR758">
        <v>1493</v>
      </c>
    </row>
    <row r="759" spans="1:44" x14ac:dyDescent="0.25">
      <c r="A759" t="str">
        <f t="shared" si="11"/>
        <v>HermagorKammermitgliedschaftenRuhend</v>
      </c>
      <c r="B759">
        <v>758</v>
      </c>
      <c r="C759">
        <v>203</v>
      </c>
      <c r="D759" t="s">
        <v>157</v>
      </c>
      <c r="E759" t="s">
        <v>39</v>
      </c>
      <c r="F759" t="s">
        <v>51</v>
      </c>
      <c r="G759">
        <v>149</v>
      </c>
      <c r="H759">
        <v>144</v>
      </c>
      <c r="I759">
        <v>155</v>
      </c>
      <c r="J759">
        <v>142</v>
      </c>
      <c r="K759">
        <v>153</v>
      </c>
      <c r="L759">
        <v>160</v>
      </c>
      <c r="M759">
        <v>151</v>
      </c>
      <c r="N759">
        <v>148</v>
      </c>
      <c r="O759">
        <v>142</v>
      </c>
      <c r="P759">
        <v>155</v>
      </c>
      <c r="Q759">
        <v>154</v>
      </c>
      <c r="R759">
        <v>159</v>
      </c>
      <c r="S759">
        <v>150</v>
      </c>
      <c r="T759">
        <v>171</v>
      </c>
      <c r="U759">
        <v>163</v>
      </c>
      <c r="V759">
        <v>189</v>
      </c>
      <c r="W759">
        <v>166</v>
      </c>
      <c r="X759">
        <v>185</v>
      </c>
      <c r="Y759">
        <v>168</v>
      </c>
      <c r="Z759">
        <v>203</v>
      </c>
      <c r="AA759">
        <v>171</v>
      </c>
      <c r="AB759">
        <v>199</v>
      </c>
      <c r="AC759">
        <v>168</v>
      </c>
      <c r="AD759">
        <v>178</v>
      </c>
      <c r="AE759">
        <v>152</v>
      </c>
      <c r="AF759">
        <v>184</v>
      </c>
      <c r="AG759">
        <v>155</v>
      </c>
      <c r="AH759">
        <v>181</v>
      </c>
      <c r="AI759">
        <v>160</v>
      </c>
      <c r="AJ759">
        <v>181</v>
      </c>
      <c r="AK759">
        <v>177</v>
      </c>
      <c r="AL759">
        <v>201</v>
      </c>
      <c r="AM759">
        <v>179</v>
      </c>
      <c r="AN759">
        <v>189</v>
      </c>
      <c r="AO759">
        <v>174</v>
      </c>
      <c r="AP759">
        <v>187</v>
      </c>
      <c r="AQ759">
        <v>180</v>
      </c>
      <c r="AR759">
        <v>185</v>
      </c>
    </row>
    <row r="760" spans="1:44" x14ac:dyDescent="0.25">
      <c r="A760" t="str">
        <f t="shared" si="11"/>
        <v>HermagorLehrlinge1. Lehrjahr, männlich</v>
      </c>
      <c r="B760">
        <v>759</v>
      </c>
      <c r="C760">
        <v>203</v>
      </c>
      <c r="D760" t="s">
        <v>157</v>
      </c>
      <c r="E760" t="s">
        <v>46</v>
      </c>
      <c r="F760" t="s">
        <v>65</v>
      </c>
      <c r="G760">
        <v>67</v>
      </c>
      <c r="H760">
        <v>66</v>
      </c>
      <c r="I760">
        <v>65</v>
      </c>
      <c r="J760">
        <v>82</v>
      </c>
      <c r="K760">
        <v>69</v>
      </c>
      <c r="L760">
        <v>69</v>
      </c>
      <c r="M760">
        <v>72</v>
      </c>
      <c r="N760">
        <v>58</v>
      </c>
      <c r="O760">
        <v>63</v>
      </c>
      <c r="P760">
        <v>70</v>
      </c>
      <c r="Q760">
        <v>68</v>
      </c>
      <c r="R760">
        <v>45</v>
      </c>
      <c r="S760">
        <v>59</v>
      </c>
      <c r="T760">
        <v>50</v>
      </c>
      <c r="U760">
        <v>48</v>
      </c>
      <c r="V760">
        <v>50</v>
      </c>
      <c r="W760">
        <v>44</v>
      </c>
      <c r="X760">
        <v>41</v>
      </c>
      <c r="Y760">
        <v>43</v>
      </c>
      <c r="Z760">
        <v>50</v>
      </c>
      <c r="AA760">
        <v>41</v>
      </c>
      <c r="AB760">
        <v>54</v>
      </c>
    </row>
    <row r="761" spans="1:44" x14ac:dyDescent="0.25">
      <c r="A761" t="str">
        <f t="shared" si="11"/>
        <v>HermagorLehrlinge1. Lehrjahr, weiblich</v>
      </c>
      <c r="B761">
        <v>760</v>
      </c>
      <c r="C761">
        <v>203</v>
      </c>
      <c r="D761" t="s">
        <v>157</v>
      </c>
      <c r="E761" t="s">
        <v>46</v>
      </c>
      <c r="F761" t="s">
        <v>66</v>
      </c>
      <c r="G761">
        <v>28</v>
      </c>
      <c r="H761">
        <v>28</v>
      </c>
      <c r="I761">
        <v>29</v>
      </c>
      <c r="J761">
        <v>32</v>
      </c>
      <c r="K761">
        <v>37</v>
      </c>
      <c r="L761">
        <v>40</v>
      </c>
      <c r="M761">
        <v>38</v>
      </c>
      <c r="N761">
        <v>31</v>
      </c>
      <c r="O761">
        <v>39</v>
      </c>
      <c r="P761">
        <v>32</v>
      </c>
      <c r="Q761">
        <v>36</v>
      </c>
      <c r="R761">
        <v>24</v>
      </c>
      <c r="S761">
        <v>20</v>
      </c>
      <c r="T761">
        <v>12</v>
      </c>
      <c r="U761">
        <v>20</v>
      </c>
      <c r="V761">
        <v>14</v>
      </c>
      <c r="W761">
        <v>21</v>
      </c>
      <c r="X761">
        <v>25</v>
      </c>
      <c r="Y761">
        <v>20</v>
      </c>
      <c r="Z761">
        <v>25</v>
      </c>
      <c r="AA761">
        <v>23</v>
      </c>
      <c r="AB761">
        <v>27</v>
      </c>
    </row>
    <row r="762" spans="1:44" x14ac:dyDescent="0.25">
      <c r="A762" t="str">
        <f t="shared" si="11"/>
        <v>HermagorLehrlinge2. Lehrjahr, männlich</v>
      </c>
      <c r="B762">
        <v>761</v>
      </c>
      <c r="C762">
        <v>203</v>
      </c>
      <c r="D762" t="s">
        <v>157</v>
      </c>
      <c r="E762" t="s">
        <v>46</v>
      </c>
      <c r="F762" t="s">
        <v>67</v>
      </c>
      <c r="G762">
        <v>71</v>
      </c>
      <c r="H762">
        <v>65</v>
      </c>
      <c r="I762">
        <v>66</v>
      </c>
      <c r="J762">
        <v>61</v>
      </c>
      <c r="K762">
        <v>81</v>
      </c>
      <c r="L762">
        <v>66</v>
      </c>
      <c r="M762">
        <v>70</v>
      </c>
      <c r="N762">
        <v>62</v>
      </c>
      <c r="O762">
        <v>68</v>
      </c>
      <c r="P762">
        <v>65</v>
      </c>
      <c r="Q762">
        <v>67</v>
      </c>
      <c r="R762">
        <v>72</v>
      </c>
      <c r="S762">
        <v>42</v>
      </c>
      <c r="T762">
        <v>63</v>
      </c>
      <c r="U762">
        <v>58</v>
      </c>
      <c r="V762">
        <v>50</v>
      </c>
      <c r="W762">
        <v>46</v>
      </c>
      <c r="X762">
        <v>43</v>
      </c>
      <c r="Y762">
        <v>43</v>
      </c>
      <c r="Z762">
        <v>45</v>
      </c>
      <c r="AA762">
        <v>51</v>
      </c>
      <c r="AB762">
        <v>44</v>
      </c>
    </row>
    <row r="763" spans="1:44" x14ac:dyDescent="0.25">
      <c r="A763" t="str">
        <f t="shared" si="11"/>
        <v>HermagorLehrlinge2. Lehrjahr, weiblich</v>
      </c>
      <c r="B763">
        <v>762</v>
      </c>
      <c r="C763">
        <v>203</v>
      </c>
      <c r="D763" t="s">
        <v>157</v>
      </c>
      <c r="E763" t="s">
        <v>46</v>
      </c>
      <c r="F763" t="s">
        <v>68</v>
      </c>
      <c r="G763">
        <v>26</v>
      </c>
      <c r="H763">
        <v>29</v>
      </c>
      <c r="I763">
        <v>29</v>
      </c>
      <c r="J763">
        <v>30</v>
      </c>
      <c r="K763">
        <v>34</v>
      </c>
      <c r="L763">
        <v>33</v>
      </c>
      <c r="M763">
        <v>40</v>
      </c>
      <c r="N763">
        <v>40</v>
      </c>
      <c r="O763">
        <v>28</v>
      </c>
      <c r="P763">
        <v>39</v>
      </c>
      <c r="Q763">
        <v>39</v>
      </c>
      <c r="R763">
        <v>36</v>
      </c>
      <c r="S763">
        <v>27</v>
      </c>
      <c r="T763">
        <v>23</v>
      </c>
      <c r="U763">
        <v>14</v>
      </c>
      <c r="V763">
        <v>25</v>
      </c>
      <c r="W763">
        <v>16</v>
      </c>
      <c r="X763">
        <v>24</v>
      </c>
      <c r="Y763">
        <v>25</v>
      </c>
      <c r="Z763">
        <v>19</v>
      </c>
      <c r="AA763">
        <v>25</v>
      </c>
      <c r="AB763">
        <v>22</v>
      </c>
    </row>
    <row r="764" spans="1:44" x14ac:dyDescent="0.25">
      <c r="A764" t="str">
        <f t="shared" si="11"/>
        <v>HermagorLehrlinge3. Lehrjahr, männlich</v>
      </c>
      <c r="B764">
        <v>763</v>
      </c>
      <c r="C764">
        <v>203</v>
      </c>
      <c r="D764" t="s">
        <v>157</v>
      </c>
      <c r="E764" t="s">
        <v>46</v>
      </c>
      <c r="F764" t="s">
        <v>69</v>
      </c>
      <c r="G764">
        <v>58</v>
      </c>
      <c r="H764">
        <v>69</v>
      </c>
      <c r="I764">
        <v>68</v>
      </c>
      <c r="J764">
        <v>69</v>
      </c>
      <c r="K764">
        <v>63</v>
      </c>
      <c r="L764">
        <v>81</v>
      </c>
      <c r="M764">
        <v>68</v>
      </c>
      <c r="N764">
        <v>69</v>
      </c>
      <c r="O764">
        <v>60</v>
      </c>
      <c r="P764">
        <v>62</v>
      </c>
      <c r="Q764">
        <v>63</v>
      </c>
      <c r="R764">
        <v>65</v>
      </c>
      <c r="S764">
        <v>71</v>
      </c>
      <c r="T764">
        <v>44</v>
      </c>
      <c r="U764">
        <v>61</v>
      </c>
      <c r="V764">
        <v>54</v>
      </c>
      <c r="W764">
        <v>49</v>
      </c>
      <c r="X764">
        <v>48</v>
      </c>
      <c r="Y764">
        <v>43</v>
      </c>
      <c r="Z764">
        <v>41</v>
      </c>
      <c r="AA764">
        <v>44</v>
      </c>
      <c r="AB764">
        <v>49</v>
      </c>
    </row>
    <row r="765" spans="1:44" x14ac:dyDescent="0.25">
      <c r="A765" t="str">
        <f t="shared" si="11"/>
        <v>HermagorLehrlinge3. Lehrjahr, weiblich</v>
      </c>
      <c r="B765">
        <v>764</v>
      </c>
      <c r="C765">
        <v>203</v>
      </c>
      <c r="D765" t="s">
        <v>157</v>
      </c>
      <c r="E765" t="s">
        <v>46</v>
      </c>
      <c r="F765" t="s">
        <v>70</v>
      </c>
      <c r="G765">
        <v>32</v>
      </c>
      <c r="H765">
        <v>23</v>
      </c>
      <c r="I765">
        <v>25</v>
      </c>
      <c r="J765">
        <v>26</v>
      </c>
      <c r="K765">
        <v>30</v>
      </c>
      <c r="L765">
        <v>32</v>
      </c>
      <c r="M765">
        <v>30</v>
      </c>
      <c r="N765">
        <v>40</v>
      </c>
      <c r="O765">
        <v>34</v>
      </c>
      <c r="P765">
        <v>29</v>
      </c>
      <c r="Q765">
        <v>33</v>
      </c>
      <c r="R765">
        <v>33</v>
      </c>
      <c r="S765">
        <v>32</v>
      </c>
      <c r="T765">
        <v>24</v>
      </c>
      <c r="U765">
        <v>24</v>
      </c>
      <c r="V765">
        <v>17</v>
      </c>
      <c r="W765">
        <v>22</v>
      </c>
      <c r="X765">
        <v>18</v>
      </c>
      <c r="Y765">
        <v>23</v>
      </c>
      <c r="Z765">
        <v>24</v>
      </c>
      <c r="AA765">
        <v>19</v>
      </c>
      <c r="AB765">
        <v>18</v>
      </c>
    </row>
    <row r="766" spans="1:44" x14ac:dyDescent="0.25">
      <c r="A766" t="str">
        <f t="shared" si="11"/>
        <v>HermagorLehrlinge4. Lehrjahr, männlich</v>
      </c>
      <c r="B766">
        <v>765</v>
      </c>
      <c r="C766">
        <v>203</v>
      </c>
      <c r="D766" t="s">
        <v>157</v>
      </c>
      <c r="E766" t="s">
        <v>46</v>
      </c>
      <c r="F766" t="s">
        <v>71</v>
      </c>
      <c r="G766">
        <v>42</v>
      </c>
      <c r="H766">
        <v>25</v>
      </c>
      <c r="I766">
        <v>30</v>
      </c>
      <c r="J766">
        <v>19</v>
      </c>
      <c r="K766">
        <v>21</v>
      </c>
      <c r="L766">
        <v>27</v>
      </c>
      <c r="M766">
        <v>33</v>
      </c>
      <c r="N766">
        <v>24</v>
      </c>
      <c r="O766">
        <v>28</v>
      </c>
      <c r="P766">
        <v>26</v>
      </c>
      <c r="Q766">
        <v>25</v>
      </c>
      <c r="R766">
        <v>20</v>
      </c>
      <c r="S766">
        <v>25</v>
      </c>
      <c r="T766">
        <v>27</v>
      </c>
      <c r="U766">
        <v>14</v>
      </c>
      <c r="V766">
        <v>26</v>
      </c>
      <c r="W766">
        <v>18</v>
      </c>
      <c r="X766">
        <v>22</v>
      </c>
      <c r="Y766">
        <v>17</v>
      </c>
      <c r="Z766">
        <v>13</v>
      </c>
      <c r="AA766">
        <v>13</v>
      </c>
      <c r="AB766">
        <v>20</v>
      </c>
    </row>
    <row r="767" spans="1:44" x14ac:dyDescent="0.25">
      <c r="A767" t="str">
        <f t="shared" si="11"/>
        <v>HermagorLehrlinge4. Lehrjahr, weiblich</v>
      </c>
      <c r="B767">
        <v>766</v>
      </c>
      <c r="C767">
        <v>203</v>
      </c>
      <c r="D767" t="s">
        <v>157</v>
      </c>
      <c r="E767" t="s">
        <v>46</v>
      </c>
      <c r="F767" t="s">
        <v>72</v>
      </c>
      <c r="G767">
        <v>4</v>
      </c>
      <c r="H767">
        <v>3</v>
      </c>
      <c r="I767">
        <v>2</v>
      </c>
      <c r="K767">
        <v>7</v>
      </c>
      <c r="L767">
        <v>4</v>
      </c>
      <c r="M767">
        <v>3</v>
      </c>
      <c r="N767">
        <v>2</v>
      </c>
      <c r="O767">
        <v>5</v>
      </c>
      <c r="P767">
        <v>5</v>
      </c>
      <c r="Q767">
        <v>5</v>
      </c>
      <c r="S767">
        <v>2</v>
      </c>
      <c r="T767">
        <v>6</v>
      </c>
      <c r="U767">
        <v>1</v>
      </c>
      <c r="V767">
        <v>2</v>
      </c>
      <c r="X767">
        <v>1</v>
      </c>
      <c r="Y767">
        <v>1</v>
      </c>
      <c r="Z767">
        <v>4</v>
      </c>
      <c r="AA767">
        <v>2</v>
      </c>
      <c r="AB767">
        <v>3</v>
      </c>
    </row>
    <row r="768" spans="1:44" x14ac:dyDescent="0.25">
      <c r="A768" t="str">
        <f t="shared" si="11"/>
        <v>HermagorLehrlingeFrauen</v>
      </c>
      <c r="B768">
        <v>767</v>
      </c>
      <c r="C768">
        <v>203</v>
      </c>
      <c r="D768" t="s">
        <v>157</v>
      </c>
      <c r="E768" t="s">
        <v>46</v>
      </c>
      <c r="F768" t="s">
        <v>47</v>
      </c>
      <c r="G768">
        <v>90</v>
      </c>
      <c r="H768">
        <v>83</v>
      </c>
      <c r="I768">
        <v>85</v>
      </c>
      <c r="J768">
        <v>88</v>
      </c>
      <c r="K768">
        <v>108</v>
      </c>
      <c r="L768">
        <v>109</v>
      </c>
      <c r="M768">
        <v>111</v>
      </c>
      <c r="N768">
        <v>113</v>
      </c>
      <c r="O768">
        <v>106</v>
      </c>
      <c r="P768">
        <v>105</v>
      </c>
      <c r="Q768">
        <v>113</v>
      </c>
      <c r="R768">
        <v>93</v>
      </c>
      <c r="S768">
        <v>81</v>
      </c>
      <c r="T768">
        <v>65</v>
      </c>
      <c r="U768">
        <v>59</v>
      </c>
      <c r="V768">
        <v>58</v>
      </c>
      <c r="W768">
        <v>59</v>
      </c>
      <c r="X768">
        <v>68</v>
      </c>
      <c r="Y768">
        <v>69</v>
      </c>
      <c r="Z768">
        <v>72</v>
      </c>
      <c r="AA768">
        <v>69</v>
      </c>
      <c r="AB768">
        <v>70</v>
      </c>
    </row>
    <row r="769" spans="1:28" x14ac:dyDescent="0.25">
      <c r="A769" t="str">
        <f t="shared" si="11"/>
        <v>HermagorLehrlingeInsgesamt</v>
      </c>
      <c r="B769">
        <v>768</v>
      </c>
      <c r="C769">
        <v>203</v>
      </c>
      <c r="D769" t="s">
        <v>157</v>
      </c>
      <c r="E769" t="s">
        <v>46</v>
      </c>
      <c r="F769" t="s">
        <v>48</v>
      </c>
      <c r="G769">
        <v>328</v>
      </c>
      <c r="H769">
        <v>308</v>
      </c>
      <c r="I769">
        <v>314</v>
      </c>
      <c r="J769">
        <v>319</v>
      </c>
      <c r="K769">
        <v>342</v>
      </c>
      <c r="L769">
        <v>352</v>
      </c>
      <c r="M769">
        <v>354</v>
      </c>
      <c r="N769">
        <v>326</v>
      </c>
      <c r="O769">
        <v>325</v>
      </c>
      <c r="P769">
        <v>328</v>
      </c>
      <c r="Q769">
        <v>336</v>
      </c>
      <c r="R769">
        <v>295</v>
      </c>
      <c r="S769">
        <v>278</v>
      </c>
      <c r="T769">
        <v>249</v>
      </c>
      <c r="U769">
        <v>240</v>
      </c>
      <c r="V769">
        <v>238</v>
      </c>
      <c r="W769">
        <v>216</v>
      </c>
      <c r="X769">
        <v>222</v>
      </c>
      <c r="Y769">
        <v>215</v>
      </c>
      <c r="Z769">
        <v>221</v>
      </c>
      <c r="AA769">
        <v>218</v>
      </c>
      <c r="AB769">
        <v>237</v>
      </c>
    </row>
    <row r="770" spans="1:28" x14ac:dyDescent="0.25">
      <c r="A770" t="str">
        <f t="shared" si="11"/>
        <v>HermagorLehrlingeMänner</v>
      </c>
      <c r="B770">
        <v>769</v>
      </c>
      <c r="C770">
        <v>203</v>
      </c>
      <c r="D770" t="s">
        <v>157</v>
      </c>
      <c r="E770" t="s">
        <v>46</v>
      </c>
      <c r="F770" t="s">
        <v>49</v>
      </c>
      <c r="G770">
        <v>238</v>
      </c>
      <c r="H770">
        <v>225</v>
      </c>
      <c r="I770">
        <v>229</v>
      </c>
      <c r="J770">
        <v>231</v>
      </c>
      <c r="K770">
        <v>234</v>
      </c>
      <c r="L770">
        <v>243</v>
      </c>
      <c r="M770">
        <v>243</v>
      </c>
      <c r="N770">
        <v>213</v>
      </c>
      <c r="O770">
        <v>219</v>
      </c>
      <c r="P770">
        <v>223</v>
      </c>
      <c r="Q770">
        <v>223</v>
      </c>
      <c r="R770">
        <v>202</v>
      </c>
      <c r="S770">
        <v>197</v>
      </c>
      <c r="T770">
        <v>184</v>
      </c>
      <c r="U770">
        <v>181</v>
      </c>
      <c r="V770">
        <v>180</v>
      </c>
      <c r="W770">
        <v>157</v>
      </c>
      <c r="X770">
        <v>154</v>
      </c>
      <c r="Y770">
        <v>146</v>
      </c>
      <c r="Z770">
        <v>149</v>
      </c>
      <c r="AA770">
        <v>149</v>
      </c>
      <c r="AB770">
        <v>167</v>
      </c>
    </row>
    <row r="771" spans="1:28" x14ac:dyDescent="0.25">
      <c r="A771" t="str">
        <f t="shared" ref="A771:A834" si="12">D771&amp;E771&amp;F771</f>
        <v>HermagorNeugründungenInsgesamt</v>
      </c>
      <c r="B771">
        <v>770</v>
      </c>
      <c r="C771">
        <v>203</v>
      </c>
      <c r="D771" t="s">
        <v>157</v>
      </c>
      <c r="E771" t="s">
        <v>41</v>
      </c>
      <c r="F771" t="s">
        <v>48</v>
      </c>
      <c r="G771">
        <v>35</v>
      </c>
      <c r="H771">
        <v>36.9295883845503</v>
      </c>
      <c r="I771">
        <v>43.948204826368404</v>
      </c>
      <c r="J771">
        <v>43.920433996383402</v>
      </c>
      <c r="K771">
        <v>50.740237691001703</v>
      </c>
      <c r="L771">
        <v>58.872225230102899</v>
      </c>
      <c r="M771">
        <v>66.413709285367005</v>
      </c>
      <c r="N771">
        <v>68.963492063492097</v>
      </c>
      <c r="O771">
        <v>72.892436149312402</v>
      </c>
      <c r="P771">
        <v>44.978971962616797</v>
      </c>
      <c r="Q771">
        <v>81.856955952900094</v>
      </c>
      <c r="R771">
        <v>69.915831663326699</v>
      </c>
      <c r="S771">
        <v>70</v>
      </c>
      <c r="T771">
        <v>66.973848555815806</v>
      </c>
      <c r="U771">
        <v>62.930232558139501</v>
      </c>
      <c r="V771">
        <v>66</v>
      </c>
      <c r="W771">
        <v>66</v>
      </c>
      <c r="X771">
        <v>65</v>
      </c>
      <c r="Y771">
        <v>59</v>
      </c>
      <c r="Z771">
        <v>63</v>
      </c>
      <c r="AA771">
        <v>112</v>
      </c>
      <c r="AB771">
        <v>81</v>
      </c>
    </row>
    <row r="772" spans="1:28" x14ac:dyDescent="0.25">
      <c r="A772" t="str">
        <f t="shared" si="12"/>
        <v>HermagorPendler (Auspendler/-innen)Insgesamt</v>
      </c>
      <c r="B772">
        <v>771</v>
      </c>
      <c r="C772">
        <v>203</v>
      </c>
      <c r="D772" t="s">
        <v>157</v>
      </c>
      <c r="E772" t="s">
        <v>459</v>
      </c>
      <c r="F772" t="s">
        <v>48</v>
      </c>
      <c r="G772">
        <v>4058</v>
      </c>
      <c r="H772">
        <v>4066</v>
      </c>
      <c r="I772">
        <v>3949</v>
      </c>
      <c r="J772">
        <v>3902</v>
      </c>
      <c r="K772">
        <v>3914</v>
      </c>
      <c r="L772">
        <v>3951</v>
      </c>
      <c r="M772">
        <v>3901</v>
      </c>
      <c r="N772">
        <v>3953</v>
      </c>
      <c r="O772">
        <v>4053</v>
      </c>
      <c r="P772">
        <v>4063</v>
      </c>
      <c r="Q772">
        <v>4027</v>
      </c>
      <c r="R772">
        <v>4002</v>
      </c>
      <c r="S772">
        <v>4080</v>
      </c>
    </row>
    <row r="773" spans="1:28" x14ac:dyDescent="0.25">
      <c r="A773" t="str">
        <f t="shared" si="12"/>
        <v>HermagorPendler ins AuslandInsgesamt</v>
      </c>
      <c r="B773">
        <v>772</v>
      </c>
      <c r="C773">
        <v>203</v>
      </c>
      <c r="D773" t="s">
        <v>157</v>
      </c>
      <c r="E773" t="s">
        <v>304</v>
      </c>
      <c r="F773" t="s">
        <v>48</v>
      </c>
      <c r="G773">
        <v>2</v>
      </c>
      <c r="H773">
        <v>11</v>
      </c>
      <c r="I773">
        <v>26</v>
      </c>
      <c r="J773">
        <v>11</v>
      </c>
      <c r="K773">
        <v>11</v>
      </c>
      <c r="L773">
        <v>35</v>
      </c>
      <c r="M773">
        <v>28</v>
      </c>
      <c r="N773">
        <v>18</v>
      </c>
      <c r="O773">
        <v>31</v>
      </c>
      <c r="P773">
        <v>27</v>
      </c>
      <c r="Q773">
        <v>23</v>
      </c>
      <c r="R773">
        <v>11</v>
      </c>
      <c r="S773">
        <v>26</v>
      </c>
    </row>
    <row r="774" spans="1:28" x14ac:dyDescent="0.25">
      <c r="A774" t="str">
        <f t="shared" si="12"/>
        <v>HermagorPendler zw. BundesländernInsgesamt</v>
      </c>
      <c r="B774">
        <v>773</v>
      </c>
      <c r="C774">
        <v>203</v>
      </c>
      <c r="D774" t="s">
        <v>157</v>
      </c>
      <c r="E774" t="s">
        <v>433</v>
      </c>
      <c r="F774" t="s">
        <v>48</v>
      </c>
      <c r="G774">
        <v>797</v>
      </c>
      <c r="H774">
        <v>780</v>
      </c>
      <c r="I774">
        <v>735</v>
      </c>
      <c r="J774">
        <v>697</v>
      </c>
      <c r="K774">
        <v>704</v>
      </c>
      <c r="L774">
        <v>731</v>
      </c>
      <c r="M774">
        <v>725</v>
      </c>
      <c r="N774">
        <v>754</v>
      </c>
      <c r="O774">
        <v>752</v>
      </c>
      <c r="P774">
        <v>737</v>
      </c>
      <c r="Q774">
        <v>724</v>
      </c>
      <c r="R774">
        <v>716</v>
      </c>
      <c r="S774">
        <v>743</v>
      </c>
    </row>
    <row r="775" spans="1:28" x14ac:dyDescent="0.25">
      <c r="A775" t="str">
        <f t="shared" si="12"/>
        <v>HermagorPendler zw. Gemeinden eines Pol. BezirkesInsgesamt</v>
      </c>
      <c r="B775">
        <v>774</v>
      </c>
      <c r="C775">
        <v>203</v>
      </c>
      <c r="D775" t="s">
        <v>157</v>
      </c>
      <c r="E775" t="s">
        <v>305</v>
      </c>
      <c r="F775" t="s">
        <v>48</v>
      </c>
      <c r="G775">
        <v>1902</v>
      </c>
      <c r="H775">
        <v>1571</v>
      </c>
      <c r="I775">
        <v>1696</v>
      </c>
      <c r="J775">
        <v>1671</v>
      </c>
      <c r="K775">
        <v>1662</v>
      </c>
      <c r="L775">
        <v>1686</v>
      </c>
      <c r="M775">
        <v>1667</v>
      </c>
      <c r="N775">
        <v>1693</v>
      </c>
      <c r="O775">
        <v>1707</v>
      </c>
      <c r="P775">
        <v>1682</v>
      </c>
      <c r="Q775">
        <v>1670</v>
      </c>
      <c r="R775">
        <v>1641</v>
      </c>
      <c r="S775">
        <v>1696</v>
      </c>
    </row>
    <row r="776" spans="1:28" x14ac:dyDescent="0.25">
      <c r="A776" t="str">
        <f t="shared" si="12"/>
        <v>HermagorPendler zw. Pol. Bez. des BundeslandesInsgesamt</v>
      </c>
      <c r="B776">
        <v>775</v>
      </c>
      <c r="C776">
        <v>203</v>
      </c>
      <c r="D776" t="s">
        <v>157</v>
      </c>
      <c r="E776" t="s">
        <v>306</v>
      </c>
      <c r="F776" t="s">
        <v>48</v>
      </c>
      <c r="G776">
        <v>1357</v>
      </c>
      <c r="H776">
        <v>1704</v>
      </c>
      <c r="I776">
        <v>1492</v>
      </c>
      <c r="J776">
        <v>1523</v>
      </c>
      <c r="K776">
        <v>1537</v>
      </c>
      <c r="L776">
        <v>1499</v>
      </c>
      <c r="M776">
        <v>1481</v>
      </c>
      <c r="N776">
        <v>1488</v>
      </c>
      <c r="O776">
        <v>1563</v>
      </c>
      <c r="P776">
        <v>1617</v>
      </c>
      <c r="Q776">
        <v>1610</v>
      </c>
      <c r="R776">
        <v>1634</v>
      </c>
      <c r="S776">
        <v>1615</v>
      </c>
    </row>
    <row r="777" spans="1:28" x14ac:dyDescent="0.25">
      <c r="A777" t="str">
        <f t="shared" si="12"/>
        <v>HermagorPensionisteneinkommenBrutto_Schnitt</v>
      </c>
      <c r="B777">
        <v>776</v>
      </c>
      <c r="C777">
        <v>203</v>
      </c>
      <c r="D777" t="s">
        <v>157</v>
      </c>
      <c r="E777" t="s">
        <v>44</v>
      </c>
      <c r="F777" t="s">
        <v>54</v>
      </c>
      <c r="G777">
        <v>14211.191202051299</v>
      </c>
      <c r="H777">
        <v>14506.5475215961</v>
      </c>
      <c r="I777">
        <v>15033.901902240301</v>
      </c>
      <c r="J777">
        <v>15566.9817130099</v>
      </c>
      <c r="K777">
        <v>16139.021634942899</v>
      </c>
      <c r="L777">
        <v>16768.947022471901</v>
      </c>
      <c r="M777">
        <v>17630.185104660301</v>
      </c>
      <c r="N777">
        <v>18070.0750509604</v>
      </c>
      <c r="O777">
        <v>17980.0942579439</v>
      </c>
      <c r="P777">
        <v>18433.433788213599</v>
      </c>
      <c r="Q777">
        <v>18947.8383134301</v>
      </c>
      <c r="R777">
        <v>19464.6168391225</v>
      </c>
      <c r="S777">
        <v>19907.615915904898</v>
      </c>
      <c r="T777">
        <v>20001.981558300002</v>
      </c>
      <c r="U777">
        <v>20598.219796212801</v>
      </c>
      <c r="V777">
        <v>21148.6880162372</v>
      </c>
      <c r="W777">
        <v>22641.640985080001</v>
      </c>
      <c r="X777">
        <v>23426.642053555599</v>
      </c>
      <c r="Y777">
        <v>24223.405024544201</v>
      </c>
    </row>
    <row r="778" spans="1:28" x14ac:dyDescent="0.25">
      <c r="A778" t="str">
        <f t="shared" si="12"/>
        <v>HermagorPensionisteneinkommenBruttobezüge 1000 EUR</v>
      </c>
      <c r="B778">
        <v>777</v>
      </c>
      <c r="C778">
        <v>203</v>
      </c>
      <c r="D778" t="s">
        <v>157</v>
      </c>
      <c r="E778" t="s">
        <v>44</v>
      </c>
      <c r="F778" t="s">
        <v>55</v>
      </c>
      <c r="G778">
        <v>69279.557109999994</v>
      </c>
      <c r="H778">
        <v>70530.834050000005</v>
      </c>
      <c r="I778">
        <v>73816.458339999997</v>
      </c>
      <c r="J778">
        <v>76698.518899999995</v>
      </c>
      <c r="K778">
        <v>80549.856979999997</v>
      </c>
      <c r="L778">
        <v>83576.431960000002</v>
      </c>
      <c r="M778">
        <v>89279.257370000007</v>
      </c>
      <c r="N778">
        <v>92193.52291</v>
      </c>
      <c r="O778">
        <v>96193.504279999994</v>
      </c>
      <c r="P778">
        <v>100093.54547</v>
      </c>
      <c r="Q778">
        <v>103133.08394</v>
      </c>
      <c r="R778">
        <v>106471.45411000001</v>
      </c>
      <c r="S778">
        <v>108894.65906000001</v>
      </c>
      <c r="T778">
        <v>110130.91046</v>
      </c>
      <c r="U778">
        <v>114217.12877</v>
      </c>
      <c r="V778">
        <v>119828.4663</v>
      </c>
      <c r="W778">
        <v>125955.4488</v>
      </c>
      <c r="X778">
        <v>132102.83454000001</v>
      </c>
      <c r="Y778">
        <v>138170.30226</v>
      </c>
    </row>
    <row r="779" spans="1:28" x14ac:dyDescent="0.25">
      <c r="A779" t="str">
        <f t="shared" si="12"/>
        <v>HermagorPensionisteneinkommenBruttobezüge Fälle</v>
      </c>
      <c r="B779">
        <v>778</v>
      </c>
      <c r="C779">
        <v>203</v>
      </c>
      <c r="D779" t="s">
        <v>157</v>
      </c>
      <c r="E779" t="s">
        <v>44</v>
      </c>
      <c r="F779" t="s">
        <v>56</v>
      </c>
      <c r="G779">
        <v>4875</v>
      </c>
      <c r="H779">
        <v>4862</v>
      </c>
      <c r="I779">
        <v>4910</v>
      </c>
      <c r="J779">
        <v>4927</v>
      </c>
      <c r="K779">
        <v>4991</v>
      </c>
      <c r="L779">
        <v>4984</v>
      </c>
      <c r="M779">
        <v>5064</v>
      </c>
      <c r="N779">
        <v>5102</v>
      </c>
      <c r="O779">
        <v>5350</v>
      </c>
      <c r="P779">
        <v>5430</v>
      </c>
      <c r="Q779">
        <v>5443</v>
      </c>
      <c r="R779">
        <v>5470</v>
      </c>
      <c r="S779">
        <v>5470</v>
      </c>
      <c r="T779">
        <v>5506</v>
      </c>
      <c r="U779">
        <v>5545</v>
      </c>
      <c r="V779">
        <v>5666</v>
      </c>
      <c r="W779">
        <v>5563</v>
      </c>
      <c r="X779">
        <v>5639</v>
      </c>
      <c r="Y779">
        <v>5704</v>
      </c>
    </row>
    <row r="780" spans="1:28" x14ac:dyDescent="0.25">
      <c r="A780" t="str">
        <f t="shared" si="12"/>
        <v>HermagorPensionisteneinkommenLohnsteuer 1000 EUR</v>
      </c>
      <c r="B780">
        <v>779</v>
      </c>
      <c r="C780">
        <v>203</v>
      </c>
      <c r="D780" t="s">
        <v>157</v>
      </c>
      <c r="E780" t="s">
        <v>44</v>
      </c>
      <c r="F780" t="s">
        <v>57</v>
      </c>
      <c r="G780">
        <v>6521.3560600000001</v>
      </c>
      <c r="H780">
        <v>6059.9941699999999</v>
      </c>
      <c r="I780">
        <v>6661.4151700000002</v>
      </c>
      <c r="J780">
        <v>7281.3752500000001</v>
      </c>
      <c r="K780">
        <v>8016.1558299999997</v>
      </c>
      <c r="L780">
        <v>7606.4668499999998</v>
      </c>
      <c r="M780">
        <v>8778.9487399999998</v>
      </c>
      <c r="N780">
        <v>9620.9035899999999</v>
      </c>
      <c r="O780">
        <v>10460.010340000001</v>
      </c>
      <c r="P780">
        <v>11171.02555</v>
      </c>
      <c r="Q780">
        <v>11917.20422</v>
      </c>
      <c r="R780">
        <v>12799.95988</v>
      </c>
      <c r="S780">
        <v>11447.99552</v>
      </c>
      <c r="T780">
        <v>11209.82141</v>
      </c>
      <c r="U780">
        <v>12019.023160000001</v>
      </c>
      <c r="V780">
        <v>13101.7513</v>
      </c>
      <c r="W780">
        <v>13044.92247</v>
      </c>
      <c r="X780">
        <v>14353.4635</v>
      </c>
      <c r="Y780">
        <v>14657.099689999999</v>
      </c>
    </row>
    <row r="781" spans="1:28" x14ac:dyDescent="0.25">
      <c r="A781" t="str">
        <f t="shared" si="12"/>
        <v>HermagorPensionisteneinkommenLohnsteuer Fälle</v>
      </c>
      <c r="B781">
        <v>780</v>
      </c>
      <c r="C781">
        <v>203</v>
      </c>
      <c r="D781" t="s">
        <v>157</v>
      </c>
      <c r="E781" t="s">
        <v>44</v>
      </c>
      <c r="F781" t="s">
        <v>58</v>
      </c>
      <c r="G781">
        <v>2082</v>
      </c>
      <c r="H781">
        <v>1961</v>
      </c>
      <c r="I781">
        <v>2098</v>
      </c>
      <c r="J781">
        <v>2307</v>
      </c>
      <c r="K781">
        <v>2410</v>
      </c>
      <c r="L781">
        <v>2255</v>
      </c>
      <c r="M781">
        <v>2399</v>
      </c>
      <c r="N781">
        <v>2512</v>
      </c>
      <c r="O781">
        <v>2674</v>
      </c>
      <c r="P781">
        <v>2772</v>
      </c>
      <c r="Q781">
        <v>2866</v>
      </c>
      <c r="R781">
        <v>2957</v>
      </c>
      <c r="S781">
        <v>2985</v>
      </c>
      <c r="T781">
        <v>3070</v>
      </c>
      <c r="U781">
        <v>3205</v>
      </c>
      <c r="V781">
        <v>3370</v>
      </c>
      <c r="W781">
        <v>3720</v>
      </c>
      <c r="X781">
        <v>3853</v>
      </c>
      <c r="Y781">
        <v>4021</v>
      </c>
    </row>
    <row r="782" spans="1:28" x14ac:dyDescent="0.25">
      <c r="A782" t="str">
        <f t="shared" si="12"/>
        <v>HermagorPensionisteneinkommenNetto_Schnitt</v>
      </c>
      <c r="B782">
        <v>781</v>
      </c>
      <c r="C782">
        <v>203</v>
      </c>
      <c r="D782" t="s">
        <v>157</v>
      </c>
      <c r="E782" t="s">
        <v>44</v>
      </c>
      <c r="F782" t="s">
        <v>59</v>
      </c>
      <c r="G782">
        <v>12102.554285128201</v>
      </c>
      <c r="H782">
        <v>12410.3296853147</v>
      </c>
      <c r="I782">
        <v>12793.236158859499</v>
      </c>
      <c r="J782">
        <v>13177.6025451593</v>
      </c>
      <c r="K782">
        <v>13572.5849368864</v>
      </c>
      <c r="L782">
        <v>14231.1957343499</v>
      </c>
      <c r="M782">
        <v>14838.4329897314</v>
      </c>
      <c r="N782">
        <v>15099.242726381801</v>
      </c>
      <c r="O782">
        <v>14949.0454373832</v>
      </c>
      <c r="P782">
        <v>15275.7901510129</v>
      </c>
      <c r="Q782">
        <v>15631.1578192173</v>
      </c>
      <c r="R782">
        <v>15967.481422303499</v>
      </c>
      <c r="S782">
        <v>16648.622177330901</v>
      </c>
      <c r="T782">
        <v>16784.1696785325</v>
      </c>
      <c r="U782">
        <v>17221.5265933273</v>
      </c>
      <c r="V782">
        <v>17600.7113183904</v>
      </c>
      <c r="W782">
        <v>18993.711423692199</v>
      </c>
      <c r="X782">
        <v>19535.508865046999</v>
      </c>
      <c r="Y782">
        <v>20276.109677419401</v>
      </c>
    </row>
    <row r="783" spans="1:28" x14ac:dyDescent="0.25">
      <c r="A783" t="str">
        <f t="shared" si="12"/>
        <v>HermagorPensionisteneinkommenNettobezüge 1000 EUR</v>
      </c>
      <c r="B783">
        <v>782</v>
      </c>
      <c r="C783">
        <v>203</v>
      </c>
      <c r="D783" t="s">
        <v>157</v>
      </c>
      <c r="E783" t="s">
        <v>44</v>
      </c>
      <c r="F783" t="s">
        <v>60</v>
      </c>
      <c r="G783">
        <v>58999.952140000001</v>
      </c>
      <c r="H783">
        <v>60339.022929999999</v>
      </c>
      <c r="I783">
        <v>62814.789539999998</v>
      </c>
      <c r="J783">
        <v>64926.047740000002</v>
      </c>
      <c r="K783">
        <v>67740.771420000005</v>
      </c>
      <c r="L783">
        <v>70928.279540000003</v>
      </c>
      <c r="M783">
        <v>75141.824659999998</v>
      </c>
      <c r="N783">
        <v>77036.336389999997</v>
      </c>
      <c r="O783">
        <v>79977.393089999998</v>
      </c>
      <c r="P783">
        <v>82947.540519999995</v>
      </c>
      <c r="Q783">
        <v>85080.392009999996</v>
      </c>
      <c r="R783">
        <v>87342.123380000005</v>
      </c>
      <c r="S783">
        <v>91067.963310000006</v>
      </c>
      <c r="T783">
        <v>92413.638250000004</v>
      </c>
      <c r="U783">
        <v>95493.364960000006</v>
      </c>
      <c r="V783">
        <v>99725.63033</v>
      </c>
      <c r="W783">
        <v>105662.01665000001</v>
      </c>
      <c r="X783">
        <v>110160.73449</v>
      </c>
      <c r="Y783">
        <v>115654.9296</v>
      </c>
    </row>
    <row r="784" spans="1:28" x14ac:dyDescent="0.25">
      <c r="A784" t="str">
        <f t="shared" si="12"/>
        <v>HermagorPensionisteneinkommenSV-Beiträge 1000 EUR</v>
      </c>
      <c r="B784">
        <v>783</v>
      </c>
      <c r="C784">
        <v>203</v>
      </c>
      <c r="D784" t="s">
        <v>157</v>
      </c>
      <c r="E784" t="s">
        <v>44</v>
      </c>
      <c r="F784" t="s">
        <v>61</v>
      </c>
      <c r="G784">
        <v>3758.2489099999998</v>
      </c>
      <c r="H784">
        <v>4131.8169500000004</v>
      </c>
      <c r="I784">
        <v>4340.2536300000002</v>
      </c>
      <c r="J784">
        <v>4491.09591</v>
      </c>
      <c r="K784">
        <v>4792.9297299999998</v>
      </c>
      <c r="L784">
        <v>5041.6855699999996</v>
      </c>
      <c r="M784">
        <v>5358.4839700000002</v>
      </c>
      <c r="N784">
        <v>5536.2829300000003</v>
      </c>
      <c r="O784">
        <v>5756.1008499999998</v>
      </c>
      <c r="P784">
        <v>5974.9794000000002</v>
      </c>
      <c r="Q784">
        <v>6135.4877100000003</v>
      </c>
      <c r="R784">
        <v>6329.3708500000002</v>
      </c>
      <c r="S784">
        <v>6378.7002300000004</v>
      </c>
      <c r="T784">
        <v>6507.4507999999996</v>
      </c>
      <c r="U784">
        <v>6704.7406499999997</v>
      </c>
      <c r="V784">
        <v>7001.0846700000002</v>
      </c>
      <c r="W784">
        <v>7248.5096800000001</v>
      </c>
      <c r="X784">
        <v>7588.6365500000002</v>
      </c>
      <c r="Y784">
        <v>7858.27297</v>
      </c>
    </row>
    <row r="785" spans="1:47" x14ac:dyDescent="0.25">
      <c r="A785" t="str">
        <f t="shared" si="12"/>
        <v>HermagorPensionisteneinkommenSV-Beiträge Fälle</v>
      </c>
      <c r="B785">
        <v>784</v>
      </c>
      <c r="C785">
        <v>203</v>
      </c>
      <c r="D785" t="s">
        <v>157</v>
      </c>
      <c r="E785" t="s">
        <v>44</v>
      </c>
      <c r="F785" t="s">
        <v>62</v>
      </c>
      <c r="G785">
        <v>4784</v>
      </c>
      <c r="H785">
        <v>4774</v>
      </c>
      <c r="I785">
        <v>4823</v>
      </c>
      <c r="J785">
        <v>4826</v>
      </c>
      <c r="K785">
        <v>4905</v>
      </c>
      <c r="L785">
        <v>4904</v>
      </c>
      <c r="M785">
        <v>4990</v>
      </c>
      <c r="N785">
        <v>5028</v>
      </c>
      <c r="O785">
        <v>5100</v>
      </c>
      <c r="P785">
        <v>5164</v>
      </c>
      <c r="Q785">
        <v>5178</v>
      </c>
      <c r="R785">
        <v>5191</v>
      </c>
      <c r="S785">
        <v>5190</v>
      </c>
      <c r="T785">
        <v>5218</v>
      </c>
      <c r="U785">
        <v>5261</v>
      </c>
      <c r="V785">
        <v>5381</v>
      </c>
      <c r="W785">
        <v>5312</v>
      </c>
      <c r="X785">
        <v>5392</v>
      </c>
      <c r="Y785">
        <v>5459</v>
      </c>
    </row>
    <row r="786" spans="1:47" x14ac:dyDescent="0.25">
      <c r="A786" t="str">
        <f t="shared" si="12"/>
        <v>HermagorUnselbstständig BeschäftigteFrauen</v>
      </c>
      <c r="B786">
        <v>785</v>
      </c>
      <c r="C786">
        <v>203</v>
      </c>
      <c r="D786" t="s">
        <v>157</v>
      </c>
      <c r="E786" t="s">
        <v>38</v>
      </c>
      <c r="F786" t="s">
        <v>47</v>
      </c>
      <c r="G786">
        <v>1528</v>
      </c>
      <c r="H786">
        <v>1638</v>
      </c>
      <c r="I786">
        <v>1535</v>
      </c>
      <c r="J786">
        <v>1634</v>
      </c>
      <c r="K786">
        <v>1568</v>
      </c>
      <c r="L786">
        <v>1646</v>
      </c>
      <c r="M786">
        <v>1600</v>
      </c>
      <c r="N786">
        <v>1687</v>
      </c>
      <c r="O786">
        <v>3057</v>
      </c>
      <c r="P786">
        <v>3227</v>
      </c>
      <c r="Q786">
        <v>3123</v>
      </c>
      <c r="R786">
        <v>3211</v>
      </c>
      <c r="S786">
        <v>3074</v>
      </c>
      <c r="T786">
        <v>3254</v>
      </c>
      <c r="U786">
        <v>3214</v>
      </c>
      <c r="V786">
        <v>3340</v>
      </c>
      <c r="W786">
        <v>3213</v>
      </c>
      <c r="X786">
        <v>3348</v>
      </c>
      <c r="Y786">
        <v>3261</v>
      </c>
      <c r="Z786">
        <v>3400</v>
      </c>
      <c r="AA786">
        <v>3235</v>
      </c>
      <c r="AB786">
        <v>3343</v>
      </c>
      <c r="AC786">
        <v>3195</v>
      </c>
      <c r="AD786">
        <v>3390</v>
      </c>
      <c r="AE786">
        <v>3183</v>
      </c>
      <c r="AF786">
        <v>3340</v>
      </c>
      <c r="AG786">
        <v>3140</v>
      </c>
      <c r="AH786">
        <v>3367</v>
      </c>
      <c r="AI786">
        <v>3248</v>
      </c>
      <c r="AJ786">
        <v>3348</v>
      </c>
      <c r="AK786">
        <v>3189</v>
      </c>
      <c r="AL786">
        <v>3329</v>
      </c>
      <c r="AM786">
        <v>3180</v>
      </c>
      <c r="AN786">
        <v>3268</v>
      </c>
      <c r="AO786">
        <v>2743</v>
      </c>
      <c r="AP786">
        <v>3363</v>
      </c>
      <c r="AQ786">
        <v>3192</v>
      </c>
      <c r="AR786">
        <v>3396</v>
      </c>
      <c r="AS786">
        <v>3219</v>
      </c>
      <c r="AT786">
        <v>3371</v>
      </c>
      <c r="AU786">
        <v>3241</v>
      </c>
    </row>
    <row r="787" spans="1:47" x14ac:dyDescent="0.25">
      <c r="A787" t="str">
        <f t="shared" si="12"/>
        <v>HermagorUnselbstständig BeschäftigteInsgesamt</v>
      </c>
      <c r="B787">
        <v>786</v>
      </c>
      <c r="C787">
        <v>203</v>
      </c>
      <c r="D787" t="s">
        <v>157</v>
      </c>
      <c r="E787" t="s">
        <v>38</v>
      </c>
      <c r="F787" t="s">
        <v>48</v>
      </c>
      <c r="G787">
        <v>3492</v>
      </c>
      <c r="H787">
        <v>3822</v>
      </c>
      <c r="I787">
        <v>3473</v>
      </c>
      <c r="J787">
        <v>3905</v>
      </c>
      <c r="K787">
        <v>3502</v>
      </c>
      <c r="L787">
        <v>3881</v>
      </c>
      <c r="M787">
        <v>3617</v>
      </c>
      <c r="N787">
        <v>3978</v>
      </c>
      <c r="O787">
        <v>6764</v>
      </c>
      <c r="P787">
        <v>7247</v>
      </c>
      <c r="Q787">
        <v>6777</v>
      </c>
      <c r="R787">
        <v>7175</v>
      </c>
      <c r="S787">
        <v>6599</v>
      </c>
      <c r="T787">
        <v>7134</v>
      </c>
      <c r="U787">
        <v>6723</v>
      </c>
      <c r="V787">
        <v>7239</v>
      </c>
      <c r="W787">
        <v>6709</v>
      </c>
      <c r="X787">
        <v>7258</v>
      </c>
      <c r="Y787">
        <v>6766</v>
      </c>
      <c r="Z787">
        <v>7321</v>
      </c>
      <c r="AA787">
        <v>6742</v>
      </c>
      <c r="AB787">
        <v>7214</v>
      </c>
      <c r="AC787">
        <v>6670</v>
      </c>
      <c r="AD787">
        <v>7253</v>
      </c>
      <c r="AE787">
        <v>6615</v>
      </c>
      <c r="AF787">
        <v>7196</v>
      </c>
      <c r="AG787">
        <v>6665</v>
      </c>
      <c r="AH787">
        <v>7239</v>
      </c>
      <c r="AI787">
        <v>6749</v>
      </c>
      <c r="AJ787">
        <v>7184</v>
      </c>
      <c r="AK787">
        <v>6721</v>
      </c>
      <c r="AL787">
        <v>7133</v>
      </c>
      <c r="AM787">
        <v>6606</v>
      </c>
      <c r="AN787">
        <v>6960</v>
      </c>
      <c r="AO787">
        <v>5840</v>
      </c>
      <c r="AP787">
        <v>7152</v>
      </c>
      <c r="AQ787">
        <v>6578</v>
      </c>
      <c r="AR787">
        <v>7185</v>
      </c>
      <c r="AS787">
        <v>6593</v>
      </c>
      <c r="AT787">
        <v>7092</v>
      </c>
      <c r="AU787">
        <v>6645</v>
      </c>
    </row>
    <row r="788" spans="1:47" x14ac:dyDescent="0.25">
      <c r="A788" t="str">
        <f t="shared" si="12"/>
        <v>HermagorUnselbstständig BeschäftigteMänner</v>
      </c>
      <c r="B788">
        <v>787</v>
      </c>
      <c r="C788">
        <v>203</v>
      </c>
      <c r="D788" t="s">
        <v>157</v>
      </c>
      <c r="E788" t="s">
        <v>38</v>
      </c>
      <c r="F788" t="s">
        <v>49</v>
      </c>
      <c r="G788">
        <v>1964</v>
      </c>
      <c r="H788">
        <v>2184</v>
      </c>
      <c r="I788">
        <v>1938</v>
      </c>
      <c r="J788">
        <v>2271</v>
      </c>
      <c r="K788">
        <v>1934</v>
      </c>
      <c r="L788">
        <v>2235</v>
      </c>
      <c r="M788">
        <v>2017</v>
      </c>
      <c r="N788">
        <v>2291</v>
      </c>
      <c r="O788">
        <v>3707</v>
      </c>
      <c r="P788">
        <v>4020</v>
      </c>
      <c r="Q788">
        <v>3654</v>
      </c>
      <c r="R788">
        <v>3964</v>
      </c>
      <c r="S788">
        <v>3525</v>
      </c>
      <c r="T788">
        <v>3880</v>
      </c>
      <c r="U788">
        <v>3509</v>
      </c>
      <c r="V788">
        <v>3899</v>
      </c>
      <c r="W788">
        <v>3496</v>
      </c>
      <c r="X788">
        <v>3910</v>
      </c>
      <c r="Y788">
        <v>3505</v>
      </c>
      <c r="Z788">
        <v>3921</v>
      </c>
      <c r="AA788">
        <v>3507</v>
      </c>
      <c r="AB788">
        <v>3871</v>
      </c>
      <c r="AC788">
        <v>3475</v>
      </c>
      <c r="AD788">
        <v>3863</v>
      </c>
      <c r="AE788">
        <v>3432</v>
      </c>
      <c r="AF788">
        <v>3856</v>
      </c>
      <c r="AG788">
        <v>3525</v>
      </c>
      <c r="AH788">
        <v>3872</v>
      </c>
      <c r="AI788">
        <v>3501</v>
      </c>
      <c r="AJ788">
        <v>3836</v>
      </c>
      <c r="AK788">
        <v>3532</v>
      </c>
      <c r="AL788">
        <v>3804</v>
      </c>
      <c r="AM788">
        <v>3426</v>
      </c>
      <c r="AN788">
        <v>3692</v>
      </c>
      <c r="AO788">
        <v>3097</v>
      </c>
      <c r="AP788">
        <v>3789</v>
      </c>
      <c r="AQ788">
        <v>3386</v>
      </c>
      <c r="AR788">
        <v>3789</v>
      </c>
      <c r="AS788">
        <v>3374</v>
      </c>
      <c r="AT788">
        <v>3721</v>
      </c>
      <c r="AU788">
        <v>3404</v>
      </c>
    </row>
    <row r="789" spans="1:47" x14ac:dyDescent="0.25">
      <c r="A789" t="str">
        <f t="shared" si="12"/>
        <v>HermagorUnselbstständig Beschäftigte GW mgfInsgesamt</v>
      </c>
      <c r="B789">
        <v>788</v>
      </c>
      <c r="C789">
        <v>203</v>
      </c>
      <c r="D789" t="s">
        <v>157</v>
      </c>
      <c r="E789" t="s">
        <v>450</v>
      </c>
      <c r="F789" t="s">
        <v>48</v>
      </c>
      <c r="G789">
        <v>4294.0326666020001</v>
      </c>
      <c r="H789">
        <v>4191.0271064199997</v>
      </c>
      <c r="I789">
        <v>4468.8734641809997</v>
      </c>
      <c r="J789">
        <v>4188.4213663410001</v>
      </c>
      <c r="K789">
        <v>4499.2202064180001</v>
      </c>
      <c r="L789">
        <v>4046.517166056</v>
      </c>
      <c r="M789">
        <v>4198.6950372820002</v>
      </c>
      <c r="N789">
        <v>3141.1024875789999</v>
      </c>
      <c r="O789">
        <v>4633.6520552370002</v>
      </c>
      <c r="P789">
        <v>4330.0582444049996</v>
      </c>
      <c r="Q789">
        <v>4835.8257840550004</v>
      </c>
      <c r="R789">
        <v>4437.2947103059996</v>
      </c>
      <c r="S789">
        <v>4803.1824267600014</v>
      </c>
      <c r="T789">
        <v>4572.4608657890003</v>
      </c>
    </row>
    <row r="790" spans="1:47" x14ac:dyDescent="0.25">
      <c r="A790" t="str">
        <f t="shared" si="12"/>
        <v>HermagorUnselbstständig Beschäftigte GW ogfInsgesamt</v>
      </c>
      <c r="B790">
        <v>789</v>
      </c>
      <c r="C790">
        <v>203</v>
      </c>
      <c r="D790" t="s">
        <v>157</v>
      </c>
      <c r="E790" t="s">
        <v>449</v>
      </c>
      <c r="F790" t="s">
        <v>48</v>
      </c>
      <c r="G790">
        <v>3816.1648145700001</v>
      </c>
      <c r="H790">
        <v>3716.1065616400001</v>
      </c>
      <c r="I790">
        <v>3999.6677469410001</v>
      </c>
      <c r="J790">
        <v>3694.3675150869999</v>
      </c>
      <c r="K790">
        <v>4010.534147029</v>
      </c>
      <c r="L790">
        <v>3566.2975626050002</v>
      </c>
      <c r="M790">
        <v>3732.477214994</v>
      </c>
      <c r="N790">
        <v>2782.3834032290001</v>
      </c>
      <c r="O790">
        <v>4178.693328976</v>
      </c>
      <c r="P790">
        <v>3922.1315346619999</v>
      </c>
      <c r="Q790">
        <v>4343.4173435439998</v>
      </c>
      <c r="R790">
        <v>3978.6688532399999</v>
      </c>
      <c r="S790">
        <v>4315.9577560130001</v>
      </c>
      <c r="T790">
        <v>4141.7685317790001</v>
      </c>
    </row>
    <row r="791" spans="1:47" x14ac:dyDescent="0.25">
      <c r="A791" t="str">
        <f t="shared" si="12"/>
        <v>HermagorUnternehmenInsgesamt</v>
      </c>
      <c r="B791">
        <v>790</v>
      </c>
      <c r="C791">
        <v>203</v>
      </c>
      <c r="D791" t="s">
        <v>157</v>
      </c>
      <c r="E791" t="s">
        <v>475</v>
      </c>
      <c r="F791" t="s">
        <v>48</v>
      </c>
      <c r="G791">
        <v>1783</v>
      </c>
      <c r="H791">
        <v>1844</v>
      </c>
      <c r="I791">
        <v>1849</v>
      </c>
    </row>
    <row r="792" spans="1:47" x14ac:dyDescent="0.25">
      <c r="A792" t="str">
        <f t="shared" si="12"/>
        <v>HermagorWohnbevölkerungInsgesamt</v>
      </c>
      <c r="B792">
        <v>791</v>
      </c>
      <c r="C792">
        <v>203</v>
      </c>
      <c r="D792" t="s">
        <v>157</v>
      </c>
      <c r="E792" t="s">
        <v>42</v>
      </c>
      <c r="F792" t="s">
        <v>48</v>
      </c>
      <c r="G792">
        <v>19675</v>
      </c>
      <c r="H792">
        <v>19555</v>
      </c>
      <c r="I792">
        <v>19463</v>
      </c>
      <c r="J792">
        <v>19444</v>
      </c>
      <c r="K792">
        <v>19335</v>
      </c>
      <c r="L792">
        <v>19288</v>
      </c>
      <c r="M792">
        <v>19242</v>
      </c>
      <c r="N792">
        <v>19100</v>
      </c>
      <c r="O792">
        <v>18949</v>
      </c>
      <c r="P792">
        <v>18817</v>
      </c>
      <c r="Q792">
        <v>18696</v>
      </c>
      <c r="R792">
        <v>18609</v>
      </c>
      <c r="S792">
        <v>18547</v>
      </c>
      <c r="T792">
        <v>18477</v>
      </c>
      <c r="U792">
        <v>18436</v>
      </c>
      <c r="V792">
        <v>18329</v>
      </c>
      <c r="W792">
        <v>18174</v>
      </c>
      <c r="X792">
        <v>18224</v>
      </c>
      <c r="Y792">
        <v>18054</v>
      </c>
      <c r="Z792">
        <v>18052</v>
      </c>
      <c r="AA792">
        <v>18030</v>
      </c>
      <c r="AB792">
        <v>18051</v>
      </c>
    </row>
    <row r="793" spans="1:47" x14ac:dyDescent="0.25">
      <c r="A793" t="str">
        <f t="shared" si="12"/>
        <v>Klagenfurt LandArbeitnehmereinkommenBrutto_Schnitt</v>
      </c>
      <c r="B793">
        <v>792</v>
      </c>
      <c r="C793">
        <v>204</v>
      </c>
      <c r="D793" t="s">
        <v>158</v>
      </c>
      <c r="E793" t="s">
        <v>43</v>
      </c>
      <c r="F793" t="s">
        <v>54</v>
      </c>
      <c r="G793">
        <v>24372.902784558701</v>
      </c>
      <c r="H793">
        <v>25276.8461440336</v>
      </c>
      <c r="I793">
        <v>26007.157062839899</v>
      </c>
      <c r="J793">
        <v>26810.143830893699</v>
      </c>
      <c r="K793">
        <v>27720.510756650801</v>
      </c>
      <c r="L793">
        <v>28170.3983323258</v>
      </c>
      <c r="M793">
        <v>28527.7139538099</v>
      </c>
      <c r="N793">
        <v>29099.567555219</v>
      </c>
      <c r="O793">
        <v>30044.6617182257</v>
      </c>
      <c r="P793">
        <v>30683.037776827201</v>
      </c>
      <c r="Q793">
        <v>31207.613310099401</v>
      </c>
      <c r="R793">
        <v>31934.9331847416</v>
      </c>
      <c r="S793">
        <v>32931.410918611102</v>
      </c>
      <c r="T793">
        <v>33610.263325813299</v>
      </c>
      <c r="U793">
        <v>34661.7349196945</v>
      </c>
      <c r="V793">
        <v>35855.545144784497</v>
      </c>
      <c r="W793">
        <v>37107.555553898703</v>
      </c>
      <c r="X793">
        <v>38157.6829903709</v>
      </c>
      <c r="Y793">
        <v>39912.670453605402</v>
      </c>
    </row>
    <row r="794" spans="1:47" x14ac:dyDescent="0.25">
      <c r="A794" t="str">
        <f t="shared" si="12"/>
        <v>Klagenfurt LandArbeitnehmereinkommenBruttobezüge 1000 EUR</v>
      </c>
      <c r="B794">
        <v>793</v>
      </c>
      <c r="C794">
        <v>204</v>
      </c>
      <c r="D794" t="s">
        <v>158</v>
      </c>
      <c r="E794" t="s">
        <v>43</v>
      </c>
      <c r="F794" t="s">
        <v>55</v>
      </c>
      <c r="G794">
        <v>589068.68740000005</v>
      </c>
      <c r="H794">
        <v>626158.03267999995</v>
      </c>
      <c r="I794">
        <v>655146.29356999998</v>
      </c>
      <c r="J794">
        <v>695991.33385000005</v>
      </c>
      <c r="K794">
        <v>735646.91446</v>
      </c>
      <c r="L794">
        <v>745614.10305999999</v>
      </c>
      <c r="M794">
        <v>763373.09768999997</v>
      </c>
      <c r="N794">
        <v>787841.69198999996</v>
      </c>
      <c r="O794">
        <v>814841.27046000003</v>
      </c>
      <c r="P794">
        <v>824913.47063</v>
      </c>
      <c r="Q794">
        <v>841731.74620000005</v>
      </c>
      <c r="R794">
        <v>863967.68238000001</v>
      </c>
      <c r="S794">
        <v>896228.34814999998</v>
      </c>
      <c r="T794">
        <v>923677.25671999995</v>
      </c>
      <c r="U794">
        <v>971152.48898000002</v>
      </c>
      <c r="V794">
        <v>999258.18764000002</v>
      </c>
      <c r="W794">
        <v>1020309.34751</v>
      </c>
      <c r="X794">
        <v>1069941.43105</v>
      </c>
      <c r="Y794">
        <v>1138588.75003</v>
      </c>
    </row>
    <row r="795" spans="1:47" x14ac:dyDescent="0.25">
      <c r="A795" t="str">
        <f t="shared" si="12"/>
        <v>Klagenfurt LandArbeitnehmereinkommenBruttobezüge Fälle</v>
      </c>
      <c r="B795">
        <v>794</v>
      </c>
      <c r="C795">
        <v>204</v>
      </c>
      <c r="D795" t="s">
        <v>158</v>
      </c>
      <c r="E795" t="s">
        <v>43</v>
      </c>
      <c r="F795" t="s">
        <v>56</v>
      </c>
      <c r="G795">
        <v>24169</v>
      </c>
      <c r="H795">
        <v>24772</v>
      </c>
      <c r="I795">
        <v>25191</v>
      </c>
      <c r="J795">
        <v>25960</v>
      </c>
      <c r="K795">
        <v>26538</v>
      </c>
      <c r="L795">
        <v>26468</v>
      </c>
      <c r="M795">
        <v>26759</v>
      </c>
      <c r="N795">
        <v>27074</v>
      </c>
      <c r="O795">
        <v>27121</v>
      </c>
      <c r="P795">
        <v>26885</v>
      </c>
      <c r="Q795">
        <v>26972</v>
      </c>
      <c r="R795">
        <v>27054</v>
      </c>
      <c r="S795">
        <v>27215</v>
      </c>
      <c r="T795">
        <v>27482</v>
      </c>
      <c r="U795">
        <v>28018</v>
      </c>
      <c r="V795">
        <v>27869</v>
      </c>
      <c r="W795">
        <v>27496</v>
      </c>
      <c r="X795">
        <v>28040</v>
      </c>
      <c r="Y795">
        <v>28527</v>
      </c>
    </row>
    <row r="796" spans="1:47" x14ac:dyDescent="0.25">
      <c r="A796" t="str">
        <f t="shared" si="12"/>
        <v>Klagenfurt LandArbeitnehmereinkommenLohnsteuer 1000 EUR</v>
      </c>
      <c r="B796">
        <v>795</v>
      </c>
      <c r="C796">
        <v>204</v>
      </c>
      <c r="D796" t="s">
        <v>158</v>
      </c>
      <c r="E796" t="s">
        <v>43</v>
      </c>
      <c r="F796" t="s">
        <v>57</v>
      </c>
      <c r="G796">
        <v>88144.932199999996</v>
      </c>
      <c r="H796">
        <v>91200.919460000005</v>
      </c>
      <c r="I796">
        <v>98309.454429999998</v>
      </c>
      <c r="J796">
        <v>107101.9667</v>
      </c>
      <c r="K796">
        <v>116060.59462</v>
      </c>
      <c r="L796">
        <v>108084.23665000001</v>
      </c>
      <c r="M796">
        <v>112525.55657</v>
      </c>
      <c r="N796">
        <v>117553.58459</v>
      </c>
      <c r="O796">
        <v>125122.97614</v>
      </c>
      <c r="P796">
        <v>128317.94298000001</v>
      </c>
      <c r="Q796">
        <v>133305.26689999999</v>
      </c>
      <c r="R796">
        <v>139855.35198000001</v>
      </c>
      <c r="S796">
        <v>126151.84298</v>
      </c>
      <c r="T796">
        <v>131656.27976999999</v>
      </c>
      <c r="U796">
        <v>142667.88503</v>
      </c>
      <c r="V796">
        <v>145074.98753000001</v>
      </c>
      <c r="W796">
        <v>143854.67498000001</v>
      </c>
      <c r="X796">
        <v>154874.72326</v>
      </c>
      <c r="Y796">
        <v>161259.19490999999</v>
      </c>
    </row>
    <row r="797" spans="1:47" x14ac:dyDescent="0.25">
      <c r="A797" t="str">
        <f t="shared" si="12"/>
        <v>Klagenfurt LandArbeitnehmereinkommenLohnsteuer Fälle</v>
      </c>
      <c r="B797">
        <v>796</v>
      </c>
      <c r="C797">
        <v>204</v>
      </c>
      <c r="D797" t="s">
        <v>158</v>
      </c>
      <c r="E797" t="s">
        <v>43</v>
      </c>
      <c r="F797" t="s">
        <v>58</v>
      </c>
      <c r="G797">
        <v>19620</v>
      </c>
      <c r="H797">
        <v>19629</v>
      </c>
      <c r="I797">
        <v>20267</v>
      </c>
      <c r="J797">
        <v>21150</v>
      </c>
      <c r="K797">
        <v>21973</v>
      </c>
      <c r="L797">
        <v>21422</v>
      </c>
      <c r="M797">
        <v>21716</v>
      </c>
      <c r="N797">
        <v>22342</v>
      </c>
      <c r="O797">
        <v>22544</v>
      </c>
      <c r="P797">
        <v>22459</v>
      </c>
      <c r="Q797">
        <v>22608</v>
      </c>
      <c r="R797">
        <v>22857</v>
      </c>
      <c r="S797">
        <v>23006</v>
      </c>
      <c r="T797">
        <v>23417</v>
      </c>
      <c r="U797">
        <v>23989</v>
      </c>
      <c r="V797">
        <v>24202</v>
      </c>
      <c r="W797">
        <v>24019</v>
      </c>
      <c r="X797">
        <v>24578</v>
      </c>
      <c r="Y797">
        <v>25274</v>
      </c>
    </row>
    <row r="798" spans="1:47" x14ac:dyDescent="0.25">
      <c r="A798" t="str">
        <f t="shared" si="12"/>
        <v>Klagenfurt LandArbeitnehmereinkommenNetto_Schnitt</v>
      </c>
      <c r="B798">
        <v>797</v>
      </c>
      <c r="C798">
        <v>204</v>
      </c>
      <c r="D798" t="s">
        <v>158</v>
      </c>
      <c r="E798" t="s">
        <v>43</v>
      </c>
      <c r="F798" t="s">
        <v>59</v>
      </c>
      <c r="G798">
        <v>16908.556168232</v>
      </c>
      <c r="H798">
        <v>17654.898845067</v>
      </c>
      <c r="I798">
        <v>18049.288817037799</v>
      </c>
      <c r="J798">
        <v>18523.311245377499</v>
      </c>
      <c r="K798">
        <v>19093.517676916101</v>
      </c>
      <c r="L798">
        <v>19787.539607450501</v>
      </c>
      <c r="M798">
        <v>19950.5790474233</v>
      </c>
      <c r="N798">
        <v>20275.098915934101</v>
      </c>
      <c r="O798">
        <v>20810.027705468099</v>
      </c>
      <c r="P798">
        <v>21172.683215547699</v>
      </c>
      <c r="Q798">
        <v>21431.426133026798</v>
      </c>
      <c r="R798">
        <v>21789.7994581208</v>
      </c>
      <c r="S798">
        <v>23161.669773286802</v>
      </c>
      <c r="T798">
        <v>23552.799000072799</v>
      </c>
      <c r="U798">
        <v>24166.692340281199</v>
      </c>
      <c r="V798">
        <v>25077.528348702901</v>
      </c>
      <c r="W798">
        <v>26187.337088667398</v>
      </c>
      <c r="X798">
        <v>26763.246580955802</v>
      </c>
      <c r="Y798">
        <v>28132.550557717299</v>
      </c>
    </row>
    <row r="799" spans="1:47" x14ac:dyDescent="0.25">
      <c r="A799" t="str">
        <f t="shared" si="12"/>
        <v>Klagenfurt LandArbeitnehmereinkommenNettobezüge 1000 EUR</v>
      </c>
      <c r="B799">
        <v>798</v>
      </c>
      <c r="C799">
        <v>204</v>
      </c>
      <c r="D799" t="s">
        <v>158</v>
      </c>
      <c r="E799" t="s">
        <v>43</v>
      </c>
      <c r="F799" t="s">
        <v>60</v>
      </c>
      <c r="G799">
        <v>408662.89403000002</v>
      </c>
      <c r="H799">
        <v>437347.15418999997</v>
      </c>
      <c r="I799">
        <v>454679.63458999997</v>
      </c>
      <c r="J799">
        <v>480865.15993000002</v>
      </c>
      <c r="K799">
        <v>506703.77211000002</v>
      </c>
      <c r="L799">
        <v>523736.59833000001</v>
      </c>
      <c r="M799">
        <v>533857.54472999997</v>
      </c>
      <c r="N799">
        <v>548928.02804999996</v>
      </c>
      <c r="O799">
        <v>564388.76139999996</v>
      </c>
      <c r="P799">
        <v>569227.58825000003</v>
      </c>
      <c r="Q799">
        <v>578048.42565999995</v>
      </c>
      <c r="R799">
        <v>589501.23453999998</v>
      </c>
      <c r="S799">
        <v>630344.84288000001</v>
      </c>
      <c r="T799">
        <v>647278.02211999998</v>
      </c>
      <c r="U799">
        <v>677102.38598999998</v>
      </c>
      <c r="V799">
        <v>698885.63754999998</v>
      </c>
      <c r="W799">
        <v>720047.02058999997</v>
      </c>
      <c r="X799">
        <v>750441.43412999995</v>
      </c>
      <c r="Y799">
        <v>802537.26976000005</v>
      </c>
    </row>
    <row r="800" spans="1:47" x14ac:dyDescent="0.25">
      <c r="A800" t="str">
        <f t="shared" si="12"/>
        <v>Klagenfurt LandArbeitnehmereinkommenSV-Beiträge 1000 EUR</v>
      </c>
      <c r="B800">
        <v>799</v>
      </c>
      <c r="C800">
        <v>204</v>
      </c>
      <c r="D800" t="s">
        <v>158</v>
      </c>
      <c r="E800" t="s">
        <v>43</v>
      </c>
      <c r="F800" t="s">
        <v>61</v>
      </c>
      <c r="G800">
        <v>92260.861170000004</v>
      </c>
      <c r="H800">
        <v>97609.959029999998</v>
      </c>
      <c r="I800">
        <v>102157.20454999999</v>
      </c>
      <c r="J800">
        <v>108024.20722</v>
      </c>
      <c r="K800">
        <v>112882.54773000001</v>
      </c>
      <c r="L800">
        <v>113793.26807999999</v>
      </c>
      <c r="M800">
        <v>116989.99639</v>
      </c>
      <c r="N800">
        <v>121360.07935</v>
      </c>
      <c r="O800">
        <v>125329.53292</v>
      </c>
      <c r="P800">
        <v>127367.9394</v>
      </c>
      <c r="Q800">
        <v>130378.05364</v>
      </c>
      <c r="R800">
        <v>134611.09586</v>
      </c>
      <c r="S800">
        <v>139731.66229000001</v>
      </c>
      <c r="T800">
        <v>144742.95483</v>
      </c>
      <c r="U800">
        <v>151382.21796000001</v>
      </c>
      <c r="V800">
        <v>155297.56255999999</v>
      </c>
      <c r="W800">
        <v>156407.65194000001</v>
      </c>
      <c r="X800">
        <v>164625.27366000001</v>
      </c>
      <c r="Y800">
        <v>174792.28536000001</v>
      </c>
    </row>
    <row r="801" spans="1:47" x14ac:dyDescent="0.25">
      <c r="A801" t="str">
        <f t="shared" si="12"/>
        <v>Klagenfurt LandArbeitnehmereinkommenSV-Beiträge Fälle</v>
      </c>
      <c r="B801">
        <v>800</v>
      </c>
      <c r="C801">
        <v>204</v>
      </c>
      <c r="D801" t="s">
        <v>158</v>
      </c>
      <c r="E801" t="s">
        <v>43</v>
      </c>
      <c r="F801" t="s">
        <v>62</v>
      </c>
      <c r="G801">
        <v>22996</v>
      </c>
      <c r="H801">
        <v>23528</v>
      </c>
      <c r="I801">
        <v>23968</v>
      </c>
      <c r="J801">
        <v>24732</v>
      </c>
      <c r="K801">
        <v>25214</v>
      </c>
      <c r="L801">
        <v>24971</v>
      </c>
      <c r="M801">
        <v>25191</v>
      </c>
      <c r="N801">
        <v>25493</v>
      </c>
      <c r="O801">
        <v>25573</v>
      </c>
      <c r="P801">
        <v>25309</v>
      </c>
      <c r="Q801">
        <v>25258</v>
      </c>
      <c r="R801">
        <v>25269</v>
      </c>
      <c r="S801">
        <v>25508</v>
      </c>
      <c r="T801">
        <v>25746</v>
      </c>
      <c r="U801">
        <v>26291</v>
      </c>
      <c r="V801">
        <v>26170</v>
      </c>
      <c r="W801">
        <v>25900</v>
      </c>
      <c r="X801">
        <v>26452</v>
      </c>
      <c r="Y801">
        <v>27078</v>
      </c>
    </row>
    <row r="802" spans="1:47" x14ac:dyDescent="0.25">
      <c r="A802" t="str">
        <f t="shared" si="12"/>
        <v>Klagenfurt LandArbeitsloseFrauen</v>
      </c>
      <c r="B802">
        <v>801</v>
      </c>
      <c r="C802">
        <v>204</v>
      </c>
      <c r="D802" t="s">
        <v>158</v>
      </c>
      <c r="E802" t="s">
        <v>36</v>
      </c>
      <c r="F802" t="s">
        <v>47</v>
      </c>
      <c r="G802">
        <v>742</v>
      </c>
      <c r="H802">
        <v>443</v>
      </c>
      <c r="I802">
        <v>734</v>
      </c>
      <c r="J802">
        <v>441</v>
      </c>
      <c r="K802">
        <v>746</v>
      </c>
      <c r="L802">
        <v>440</v>
      </c>
      <c r="M802">
        <v>729</v>
      </c>
      <c r="N802">
        <v>467</v>
      </c>
      <c r="O802">
        <v>633</v>
      </c>
      <c r="P802">
        <v>421</v>
      </c>
      <c r="Q802">
        <v>763</v>
      </c>
      <c r="R802">
        <v>549</v>
      </c>
      <c r="S802">
        <v>800</v>
      </c>
      <c r="T802">
        <v>556</v>
      </c>
      <c r="U802">
        <v>808</v>
      </c>
      <c r="V802">
        <v>628</v>
      </c>
      <c r="W802">
        <v>876</v>
      </c>
      <c r="X802">
        <v>637</v>
      </c>
      <c r="Y802">
        <v>869</v>
      </c>
      <c r="Z802">
        <v>689</v>
      </c>
      <c r="AA802">
        <v>1006</v>
      </c>
      <c r="AB802">
        <v>760</v>
      </c>
      <c r="AC802">
        <v>1059</v>
      </c>
      <c r="AD802">
        <v>838</v>
      </c>
      <c r="AE802">
        <v>1138</v>
      </c>
      <c r="AF802">
        <v>901</v>
      </c>
      <c r="AG802">
        <v>1135</v>
      </c>
      <c r="AH802">
        <v>813</v>
      </c>
      <c r="AI802">
        <v>1017</v>
      </c>
      <c r="AJ802">
        <v>788</v>
      </c>
      <c r="AK802">
        <v>970</v>
      </c>
      <c r="AL802">
        <v>755</v>
      </c>
      <c r="AM802">
        <v>975</v>
      </c>
      <c r="AN802">
        <v>1017</v>
      </c>
      <c r="AO802">
        <v>1169</v>
      </c>
      <c r="AP802">
        <v>719</v>
      </c>
      <c r="AQ802">
        <v>788</v>
      </c>
      <c r="AR802">
        <v>594</v>
      </c>
      <c r="AS802">
        <v>757</v>
      </c>
      <c r="AT802">
        <v>608</v>
      </c>
      <c r="AU802">
        <v>780</v>
      </c>
    </row>
    <row r="803" spans="1:47" x14ac:dyDescent="0.25">
      <c r="A803" t="str">
        <f t="shared" si="12"/>
        <v>Klagenfurt LandArbeitsloseInsgesamt</v>
      </c>
      <c r="B803">
        <v>802</v>
      </c>
      <c r="C803">
        <v>204</v>
      </c>
      <c r="D803" t="s">
        <v>158</v>
      </c>
      <c r="E803" t="s">
        <v>36</v>
      </c>
      <c r="F803" t="s">
        <v>48</v>
      </c>
      <c r="G803">
        <v>2152</v>
      </c>
      <c r="H803">
        <v>901</v>
      </c>
      <c r="I803">
        <v>2111</v>
      </c>
      <c r="J803">
        <v>962</v>
      </c>
      <c r="K803">
        <v>2241</v>
      </c>
      <c r="L803">
        <v>963</v>
      </c>
      <c r="M803">
        <v>2051</v>
      </c>
      <c r="N803">
        <v>941</v>
      </c>
      <c r="O803">
        <v>1911</v>
      </c>
      <c r="P803">
        <v>915</v>
      </c>
      <c r="Q803">
        <v>2318</v>
      </c>
      <c r="R803">
        <v>1318</v>
      </c>
      <c r="S803">
        <v>2414</v>
      </c>
      <c r="T803">
        <v>1247</v>
      </c>
      <c r="U803">
        <v>2349</v>
      </c>
      <c r="V803">
        <v>1263</v>
      </c>
      <c r="W803">
        <v>2381</v>
      </c>
      <c r="X803">
        <v>1298</v>
      </c>
      <c r="Y803">
        <v>2454</v>
      </c>
      <c r="Z803">
        <v>1494</v>
      </c>
      <c r="AA803">
        <v>2748</v>
      </c>
      <c r="AB803">
        <v>1657</v>
      </c>
      <c r="AC803">
        <v>2828</v>
      </c>
      <c r="AD803">
        <v>1869</v>
      </c>
      <c r="AE803">
        <v>2931</v>
      </c>
      <c r="AF803">
        <v>1856</v>
      </c>
      <c r="AG803">
        <v>2832</v>
      </c>
      <c r="AH803">
        <v>1650</v>
      </c>
      <c r="AI803">
        <v>2598</v>
      </c>
      <c r="AJ803">
        <v>1565</v>
      </c>
      <c r="AK803">
        <v>2515</v>
      </c>
      <c r="AL803">
        <v>1513</v>
      </c>
      <c r="AM803">
        <v>2475</v>
      </c>
      <c r="AN803">
        <v>1988</v>
      </c>
      <c r="AO803">
        <v>2841</v>
      </c>
      <c r="AP803">
        <v>1435</v>
      </c>
      <c r="AQ803">
        <v>2157</v>
      </c>
      <c r="AR803">
        <v>1223</v>
      </c>
      <c r="AS803">
        <v>2124</v>
      </c>
      <c r="AT803">
        <v>1265</v>
      </c>
      <c r="AU803">
        <v>2168</v>
      </c>
    </row>
    <row r="804" spans="1:47" x14ac:dyDescent="0.25">
      <c r="A804" t="str">
        <f t="shared" si="12"/>
        <v>Klagenfurt LandArbeitsloseMänner</v>
      </c>
      <c r="B804">
        <v>803</v>
      </c>
      <c r="C804">
        <v>204</v>
      </c>
      <c r="D804" t="s">
        <v>158</v>
      </c>
      <c r="E804" t="s">
        <v>36</v>
      </c>
      <c r="F804" t="s">
        <v>49</v>
      </c>
      <c r="G804">
        <v>1410</v>
      </c>
      <c r="H804">
        <v>458</v>
      </c>
      <c r="I804">
        <v>1377</v>
      </c>
      <c r="J804">
        <v>521</v>
      </c>
      <c r="K804">
        <v>1495</v>
      </c>
      <c r="L804">
        <v>523</v>
      </c>
      <c r="M804">
        <v>1322</v>
      </c>
      <c r="N804">
        <v>474</v>
      </c>
      <c r="O804">
        <v>1278</v>
      </c>
      <c r="P804">
        <v>494</v>
      </c>
      <c r="Q804">
        <v>1555</v>
      </c>
      <c r="R804">
        <v>769</v>
      </c>
      <c r="S804">
        <v>1614</v>
      </c>
      <c r="T804">
        <v>691</v>
      </c>
      <c r="U804">
        <v>1541</v>
      </c>
      <c r="V804">
        <v>635</v>
      </c>
      <c r="W804">
        <v>1505</v>
      </c>
      <c r="X804">
        <v>661</v>
      </c>
      <c r="Y804">
        <v>1585</v>
      </c>
      <c r="Z804">
        <v>805</v>
      </c>
      <c r="AA804">
        <v>1742</v>
      </c>
      <c r="AB804">
        <v>897</v>
      </c>
      <c r="AC804">
        <v>1769</v>
      </c>
      <c r="AD804">
        <v>1031</v>
      </c>
      <c r="AE804">
        <v>1793</v>
      </c>
      <c r="AF804">
        <v>955</v>
      </c>
      <c r="AG804">
        <v>1697</v>
      </c>
      <c r="AH804">
        <v>837</v>
      </c>
      <c r="AI804">
        <v>1581</v>
      </c>
      <c r="AJ804">
        <v>777</v>
      </c>
      <c r="AK804">
        <v>1545</v>
      </c>
      <c r="AL804">
        <v>758</v>
      </c>
      <c r="AM804">
        <v>1500</v>
      </c>
      <c r="AN804">
        <v>971</v>
      </c>
      <c r="AO804">
        <v>1672</v>
      </c>
      <c r="AP804">
        <v>716</v>
      </c>
      <c r="AQ804">
        <v>1369</v>
      </c>
      <c r="AR804">
        <v>629</v>
      </c>
      <c r="AS804">
        <v>1367</v>
      </c>
      <c r="AT804">
        <v>657</v>
      </c>
      <c r="AU804">
        <v>1388</v>
      </c>
    </row>
    <row r="805" spans="1:47" x14ac:dyDescent="0.25">
      <c r="A805" t="str">
        <f t="shared" si="12"/>
        <v>Klagenfurt Landarbeitslose AusländerFrauen</v>
      </c>
      <c r="B805">
        <v>804</v>
      </c>
      <c r="C805">
        <v>204</v>
      </c>
      <c r="D805" t="s">
        <v>158</v>
      </c>
      <c r="E805" t="s">
        <v>37</v>
      </c>
      <c r="F805" t="s">
        <v>47</v>
      </c>
      <c r="G805">
        <v>47</v>
      </c>
      <c r="H805">
        <v>20</v>
      </c>
      <c r="I805">
        <v>51</v>
      </c>
      <c r="J805">
        <v>30</v>
      </c>
      <c r="K805">
        <v>53</v>
      </c>
      <c r="L805">
        <v>27</v>
      </c>
      <c r="M805">
        <v>53</v>
      </c>
      <c r="N805">
        <v>31</v>
      </c>
      <c r="O805">
        <v>59</v>
      </c>
      <c r="P805">
        <v>34</v>
      </c>
      <c r="Q805">
        <v>74</v>
      </c>
      <c r="R805">
        <v>47</v>
      </c>
      <c r="S805">
        <v>79</v>
      </c>
      <c r="T805">
        <v>44</v>
      </c>
      <c r="U805">
        <v>77</v>
      </c>
      <c r="V805">
        <v>63</v>
      </c>
      <c r="W805">
        <v>89</v>
      </c>
      <c r="X805">
        <v>52</v>
      </c>
      <c r="Y805">
        <v>94</v>
      </c>
      <c r="Z805">
        <v>55</v>
      </c>
      <c r="AA805">
        <v>121</v>
      </c>
      <c r="AB805">
        <v>77</v>
      </c>
      <c r="AC805">
        <v>153</v>
      </c>
      <c r="AD805">
        <v>106</v>
      </c>
      <c r="AE805">
        <v>156</v>
      </c>
      <c r="AF805">
        <v>112</v>
      </c>
      <c r="AG805">
        <v>182</v>
      </c>
      <c r="AH805">
        <v>96</v>
      </c>
      <c r="AI805">
        <v>169</v>
      </c>
      <c r="AJ805">
        <v>106</v>
      </c>
      <c r="AK805">
        <v>156</v>
      </c>
      <c r="AL805">
        <v>99</v>
      </c>
      <c r="AM805">
        <v>168</v>
      </c>
      <c r="AN805">
        <v>160</v>
      </c>
      <c r="AO805">
        <v>234</v>
      </c>
      <c r="AP805">
        <v>114</v>
      </c>
      <c r="AQ805">
        <v>153</v>
      </c>
      <c r="AR805">
        <v>109</v>
      </c>
      <c r="AS805">
        <v>169</v>
      </c>
      <c r="AT805">
        <v>114</v>
      </c>
      <c r="AU805">
        <v>183</v>
      </c>
    </row>
    <row r="806" spans="1:47" x14ac:dyDescent="0.25">
      <c r="A806" t="str">
        <f t="shared" si="12"/>
        <v>Klagenfurt Landarbeitslose AusländerInsgesamt</v>
      </c>
      <c r="B806">
        <v>805</v>
      </c>
      <c r="C806">
        <v>204</v>
      </c>
      <c r="D806" t="s">
        <v>158</v>
      </c>
      <c r="E806" t="s">
        <v>37</v>
      </c>
      <c r="F806" t="s">
        <v>48</v>
      </c>
      <c r="G806">
        <v>217</v>
      </c>
      <c r="H806">
        <v>63</v>
      </c>
      <c r="I806">
        <v>229</v>
      </c>
      <c r="J806">
        <v>74</v>
      </c>
      <c r="K806">
        <v>253</v>
      </c>
      <c r="L806">
        <v>79</v>
      </c>
      <c r="M806">
        <v>220</v>
      </c>
      <c r="N806">
        <v>71</v>
      </c>
      <c r="O806">
        <v>239</v>
      </c>
      <c r="P806">
        <v>73</v>
      </c>
      <c r="Q806">
        <v>271</v>
      </c>
      <c r="R806">
        <v>120</v>
      </c>
      <c r="S806">
        <v>291</v>
      </c>
      <c r="T806">
        <v>103</v>
      </c>
      <c r="U806">
        <v>270</v>
      </c>
      <c r="V806">
        <v>114</v>
      </c>
      <c r="W806">
        <v>288</v>
      </c>
      <c r="X806">
        <v>110</v>
      </c>
      <c r="Y806">
        <v>328</v>
      </c>
      <c r="Z806">
        <v>144</v>
      </c>
      <c r="AA806">
        <v>372</v>
      </c>
      <c r="AB806">
        <v>180</v>
      </c>
      <c r="AC806">
        <v>454</v>
      </c>
      <c r="AD806">
        <v>255</v>
      </c>
      <c r="AE806">
        <v>425</v>
      </c>
      <c r="AF806">
        <v>239</v>
      </c>
      <c r="AG806">
        <v>464</v>
      </c>
      <c r="AH806">
        <v>212</v>
      </c>
      <c r="AI806">
        <v>457</v>
      </c>
      <c r="AJ806">
        <v>218</v>
      </c>
      <c r="AK806">
        <v>469</v>
      </c>
      <c r="AL806">
        <v>219</v>
      </c>
      <c r="AM806">
        <v>462</v>
      </c>
      <c r="AN806">
        <v>320</v>
      </c>
      <c r="AO806">
        <v>599</v>
      </c>
      <c r="AP806">
        <v>211</v>
      </c>
      <c r="AQ806">
        <v>438</v>
      </c>
      <c r="AR806">
        <v>194</v>
      </c>
      <c r="AS806">
        <v>474</v>
      </c>
      <c r="AT806">
        <v>226</v>
      </c>
      <c r="AU806">
        <v>503</v>
      </c>
    </row>
    <row r="807" spans="1:47" x14ac:dyDescent="0.25">
      <c r="A807" t="str">
        <f t="shared" si="12"/>
        <v>Klagenfurt Landarbeitslose AusländerMänner</v>
      </c>
      <c r="B807">
        <v>806</v>
      </c>
      <c r="C807">
        <v>204</v>
      </c>
      <c r="D807" t="s">
        <v>158</v>
      </c>
      <c r="E807" t="s">
        <v>37</v>
      </c>
      <c r="F807" t="s">
        <v>49</v>
      </c>
      <c r="G807">
        <v>170</v>
      </c>
      <c r="H807">
        <v>43</v>
      </c>
      <c r="I807">
        <v>178</v>
      </c>
      <c r="J807">
        <v>44</v>
      </c>
      <c r="K807">
        <v>200</v>
      </c>
      <c r="L807">
        <v>52</v>
      </c>
      <c r="M807">
        <v>167</v>
      </c>
      <c r="N807">
        <v>40</v>
      </c>
      <c r="O807">
        <v>180</v>
      </c>
      <c r="P807">
        <v>39</v>
      </c>
      <c r="Q807">
        <v>197</v>
      </c>
      <c r="R807">
        <v>73</v>
      </c>
      <c r="S807">
        <v>212</v>
      </c>
      <c r="T807">
        <v>59</v>
      </c>
      <c r="U807">
        <v>193</v>
      </c>
      <c r="V807">
        <v>51</v>
      </c>
      <c r="W807">
        <v>199</v>
      </c>
      <c r="X807">
        <v>58</v>
      </c>
      <c r="Y807">
        <v>234</v>
      </c>
      <c r="Z807">
        <v>89</v>
      </c>
      <c r="AA807">
        <v>251</v>
      </c>
      <c r="AB807">
        <v>103</v>
      </c>
      <c r="AC807">
        <v>301</v>
      </c>
      <c r="AD807">
        <v>149</v>
      </c>
      <c r="AE807">
        <v>269</v>
      </c>
      <c r="AF807">
        <v>127</v>
      </c>
      <c r="AG807">
        <v>282</v>
      </c>
      <c r="AH807">
        <v>116</v>
      </c>
      <c r="AI807">
        <v>288</v>
      </c>
      <c r="AJ807">
        <v>112</v>
      </c>
      <c r="AK807">
        <v>313</v>
      </c>
      <c r="AL807">
        <v>120</v>
      </c>
      <c r="AM807">
        <v>294</v>
      </c>
      <c r="AN807">
        <v>160</v>
      </c>
      <c r="AO807">
        <v>365</v>
      </c>
      <c r="AP807">
        <v>97</v>
      </c>
      <c r="AQ807">
        <v>285</v>
      </c>
      <c r="AR807">
        <v>85</v>
      </c>
      <c r="AS807">
        <v>305</v>
      </c>
      <c r="AT807">
        <v>112</v>
      </c>
      <c r="AU807">
        <v>320</v>
      </c>
    </row>
    <row r="808" spans="1:47" x14ac:dyDescent="0.25">
      <c r="A808" t="str">
        <f t="shared" si="12"/>
        <v>Klagenfurt LandArbeitsstättenInsgesamt</v>
      </c>
      <c r="B808">
        <v>807</v>
      </c>
      <c r="C808">
        <v>204</v>
      </c>
      <c r="D808" t="s">
        <v>158</v>
      </c>
      <c r="E808" t="s">
        <v>476</v>
      </c>
      <c r="F808" t="s">
        <v>48</v>
      </c>
      <c r="G808">
        <v>5079</v>
      </c>
      <c r="H808">
        <v>5153</v>
      </c>
      <c r="I808">
        <v>5292</v>
      </c>
    </row>
    <row r="809" spans="1:47" x14ac:dyDescent="0.25">
      <c r="A809" t="str">
        <f t="shared" si="12"/>
        <v>Klagenfurt LandBeschäftigte in den ArbeitsstättenInsgesamt</v>
      </c>
      <c r="B809">
        <v>808</v>
      </c>
      <c r="C809">
        <v>204</v>
      </c>
      <c r="D809" t="s">
        <v>158</v>
      </c>
      <c r="E809" t="s">
        <v>477</v>
      </c>
      <c r="F809" t="s">
        <v>48</v>
      </c>
      <c r="G809">
        <v>17003</v>
      </c>
      <c r="H809">
        <v>16793</v>
      </c>
      <c r="I809">
        <v>17547</v>
      </c>
    </row>
    <row r="810" spans="1:47" x14ac:dyDescent="0.25">
      <c r="A810" t="str">
        <f t="shared" si="12"/>
        <v>Klagenfurt LandGesamteinkommenBruttobezüge Gesamt</v>
      </c>
      <c r="B810">
        <v>809</v>
      </c>
      <c r="C810">
        <v>204</v>
      </c>
      <c r="D810" t="s">
        <v>158</v>
      </c>
      <c r="E810" t="s">
        <v>45</v>
      </c>
      <c r="F810" t="s">
        <v>63</v>
      </c>
      <c r="G810">
        <v>808081.89827000001</v>
      </c>
      <c r="H810">
        <v>852809.79760000005</v>
      </c>
      <c r="I810">
        <v>893525.87901000003</v>
      </c>
      <c r="J810">
        <v>944477.57570000004</v>
      </c>
      <c r="K810">
        <v>997398.57261999999</v>
      </c>
      <c r="L810">
        <v>1021454.94291</v>
      </c>
      <c r="M810">
        <v>1057921.14958</v>
      </c>
      <c r="N810">
        <v>1094820.4250700001</v>
      </c>
      <c r="O810">
        <v>1138230.4009499999</v>
      </c>
      <c r="P810">
        <v>1161470.38173</v>
      </c>
      <c r="Q810">
        <v>1193625.04975</v>
      </c>
      <c r="R810">
        <v>1224217.29271</v>
      </c>
      <c r="S810">
        <v>1264860.0554800001</v>
      </c>
      <c r="T810">
        <v>1301920.5974000001</v>
      </c>
      <c r="U810">
        <v>1363153.7299800001</v>
      </c>
      <c r="V810">
        <v>1409401.3883799999</v>
      </c>
      <c r="W810">
        <v>1452401.80639</v>
      </c>
      <c r="X810">
        <v>1523194.0385400001</v>
      </c>
      <c r="Y810">
        <v>1614838.0262500001</v>
      </c>
    </row>
    <row r="811" spans="1:47" x14ac:dyDescent="0.25">
      <c r="A811" t="str">
        <f t="shared" si="12"/>
        <v>Klagenfurt LandGesamteinkommenNettobezüge Gesamt</v>
      </c>
      <c r="B811">
        <v>810</v>
      </c>
      <c r="C811">
        <v>204</v>
      </c>
      <c r="D811" t="s">
        <v>158</v>
      </c>
      <c r="E811" t="s">
        <v>45</v>
      </c>
      <c r="F811" t="s">
        <v>64</v>
      </c>
      <c r="G811">
        <v>591869.79330999998</v>
      </c>
      <c r="H811">
        <v>627965.95302999998</v>
      </c>
      <c r="I811">
        <v>653893.60442999995</v>
      </c>
      <c r="J811">
        <v>687623.00173999998</v>
      </c>
      <c r="K811">
        <v>722986.35812999995</v>
      </c>
      <c r="L811">
        <v>754448.51133000001</v>
      </c>
      <c r="M811">
        <v>778435.10331000003</v>
      </c>
      <c r="N811">
        <v>802503.92575000005</v>
      </c>
      <c r="O811">
        <v>829972.79439000005</v>
      </c>
      <c r="P811">
        <v>844619.70721999998</v>
      </c>
      <c r="Q811">
        <v>864248.64473000006</v>
      </c>
      <c r="R811">
        <v>880710.06016999995</v>
      </c>
      <c r="S811">
        <v>936475.15625</v>
      </c>
      <c r="T811">
        <v>960516.37474999996</v>
      </c>
      <c r="U811">
        <v>1000331.08903</v>
      </c>
      <c r="V811">
        <v>1035272.9297</v>
      </c>
      <c r="W811">
        <v>1077394.6378899999</v>
      </c>
      <c r="X811">
        <v>1123438.0549399999</v>
      </c>
      <c r="Y811">
        <v>1195873.4718899999</v>
      </c>
    </row>
    <row r="812" spans="1:47" x14ac:dyDescent="0.25">
      <c r="A812" t="str">
        <f t="shared" si="12"/>
        <v>Klagenfurt LandGründungsintensitätin % der aktiven Wirtschaftskammermitglieder</v>
      </c>
      <c r="B812">
        <v>811</v>
      </c>
      <c r="C812">
        <v>204</v>
      </c>
      <c r="D812" t="s">
        <v>158</v>
      </c>
      <c r="E812" t="s">
        <v>40</v>
      </c>
      <c r="F812" t="s">
        <v>52</v>
      </c>
      <c r="G812">
        <v>6.3320825515947501</v>
      </c>
      <c r="H812">
        <v>8.4040760029931096</v>
      </c>
      <c r="I812">
        <v>7.1187549312799296</v>
      </c>
      <c r="J812">
        <v>7.2314015753189098</v>
      </c>
      <c r="K812">
        <v>7.6531278568629997</v>
      </c>
      <c r="L812">
        <v>7.3600839035031198</v>
      </c>
      <c r="M812">
        <v>7.7466060962721901</v>
      </c>
      <c r="N812">
        <v>7.9261715431928197</v>
      </c>
      <c r="O812">
        <v>7.7326969763119102</v>
      </c>
      <c r="P812">
        <v>8.5082355057174706</v>
      </c>
      <c r="Q812">
        <v>8.8592080262799193</v>
      </c>
      <c r="R812">
        <v>8.5805022608884993</v>
      </c>
      <c r="S812">
        <v>9.0466926070038909</v>
      </c>
      <c r="T812">
        <v>8.9605210143285206</v>
      </c>
      <c r="U812">
        <v>9.1987390394872701</v>
      </c>
      <c r="V812">
        <v>7.5</v>
      </c>
      <c r="W812">
        <v>8.4543869843114496</v>
      </c>
      <c r="X812">
        <v>7.8186968838526898</v>
      </c>
      <c r="Y812">
        <v>7.3871409028727797</v>
      </c>
      <c r="Z812">
        <v>6.6193853427895997</v>
      </c>
      <c r="AA812">
        <v>7.3214285714285703</v>
      </c>
      <c r="AB812">
        <v>6.9937106918238996</v>
      </c>
    </row>
    <row r="813" spans="1:47" x14ac:dyDescent="0.25">
      <c r="A813" t="str">
        <f t="shared" si="12"/>
        <v>Klagenfurt LandGründungsintensitätje 1.000 Einwohner</v>
      </c>
      <c r="B813">
        <v>812</v>
      </c>
      <c r="C813">
        <v>204</v>
      </c>
      <c r="D813" t="s">
        <v>158</v>
      </c>
      <c r="E813" t="s">
        <v>40</v>
      </c>
      <c r="F813" t="s">
        <v>53</v>
      </c>
      <c r="G813">
        <v>2.3917934907783098</v>
      </c>
      <c r="H813">
        <v>3.2803710512981801</v>
      </c>
      <c r="I813">
        <v>2.8430991089556499</v>
      </c>
      <c r="J813">
        <v>2.9342140700525898</v>
      </c>
      <c r="K813">
        <v>3.19838957647758</v>
      </c>
      <c r="L813">
        <v>3.1535045617116402</v>
      </c>
      <c r="M813">
        <v>3.334904749468</v>
      </c>
      <c r="N813">
        <v>3.5079361455885198</v>
      </c>
      <c r="O813">
        <v>3.5471330537800498</v>
      </c>
      <c r="P813">
        <v>3.93335027228918</v>
      </c>
      <c r="Q813">
        <v>4.2615329070097596</v>
      </c>
      <c r="R813">
        <v>4.3243910598642303</v>
      </c>
      <c r="S813">
        <v>4.7745358090185697</v>
      </c>
      <c r="T813">
        <v>4.9227591422185197</v>
      </c>
      <c r="U813">
        <v>5.1656929191871299</v>
      </c>
      <c r="V813">
        <v>4.2969803181450503</v>
      </c>
      <c r="W813">
        <v>4.88369751283859</v>
      </c>
      <c r="X813">
        <v>4.6153846153846203</v>
      </c>
      <c r="Y813">
        <v>4.4989502449428498</v>
      </c>
      <c r="Z813">
        <v>4.1650827231707499</v>
      </c>
      <c r="AA813">
        <v>4.7071558609830904</v>
      </c>
      <c r="AB813">
        <v>4.5320421903783803</v>
      </c>
    </row>
    <row r="814" spans="1:47" x14ac:dyDescent="0.25">
      <c r="A814" t="str">
        <f t="shared" si="12"/>
        <v>Klagenfurt LandKammermitgliedschaftenAktiv</v>
      </c>
      <c r="B814">
        <v>813</v>
      </c>
      <c r="C814">
        <v>204</v>
      </c>
      <c r="D814" t="s">
        <v>158</v>
      </c>
      <c r="E814" t="s">
        <v>39</v>
      </c>
      <c r="F814" t="s">
        <v>50</v>
      </c>
      <c r="G814">
        <v>2132</v>
      </c>
      <c r="H814">
        <v>2209</v>
      </c>
      <c r="I814">
        <v>2273</v>
      </c>
      <c r="J814">
        <v>2319</v>
      </c>
      <c r="K814">
        <v>2405</v>
      </c>
      <c r="L814">
        <v>2481</v>
      </c>
      <c r="M814">
        <v>2508</v>
      </c>
      <c r="N814">
        <v>2585</v>
      </c>
      <c r="O814">
        <v>2691</v>
      </c>
      <c r="P814">
        <v>2673</v>
      </c>
      <c r="Q814">
        <v>2797</v>
      </c>
      <c r="R814">
        <v>2702</v>
      </c>
      <c r="S814">
        <v>2860</v>
      </c>
      <c r="T814">
        <v>2817</v>
      </c>
      <c r="U814">
        <v>3034</v>
      </c>
      <c r="V814">
        <v>2945</v>
      </c>
      <c r="W814">
        <v>3069</v>
      </c>
      <c r="X814">
        <v>3084</v>
      </c>
      <c r="Y814">
        <v>3247</v>
      </c>
      <c r="Z814">
        <v>3224</v>
      </c>
      <c r="AA814">
        <v>3329</v>
      </c>
      <c r="AB814">
        <v>3312</v>
      </c>
      <c r="AC814">
        <v>3480</v>
      </c>
      <c r="AD814">
        <v>3400</v>
      </c>
      <c r="AE814">
        <v>3521</v>
      </c>
      <c r="AF814">
        <v>3442</v>
      </c>
      <c r="AG814">
        <v>3618</v>
      </c>
      <c r="AH814">
        <v>3530</v>
      </c>
      <c r="AI814">
        <v>3715</v>
      </c>
      <c r="AJ814">
        <v>3655</v>
      </c>
      <c r="AK814">
        <v>3760</v>
      </c>
      <c r="AL814">
        <v>3807</v>
      </c>
      <c r="AM814">
        <v>3964</v>
      </c>
      <c r="AN814">
        <v>3920</v>
      </c>
      <c r="AO814">
        <v>4027</v>
      </c>
      <c r="AP814">
        <v>3975</v>
      </c>
      <c r="AQ814">
        <v>4094</v>
      </c>
      <c r="AR814">
        <v>4042</v>
      </c>
    </row>
    <row r="815" spans="1:47" x14ac:dyDescent="0.25">
      <c r="A815" t="str">
        <f t="shared" si="12"/>
        <v>Klagenfurt LandKammermitgliedschaftenInsgesamt</v>
      </c>
      <c r="B815">
        <v>814</v>
      </c>
      <c r="C815">
        <v>204</v>
      </c>
      <c r="D815" t="s">
        <v>158</v>
      </c>
      <c r="E815" t="s">
        <v>39</v>
      </c>
      <c r="F815" t="s">
        <v>48</v>
      </c>
      <c r="G815">
        <v>2785</v>
      </c>
      <c r="H815">
        <v>2857</v>
      </c>
      <c r="I815">
        <v>2976</v>
      </c>
      <c r="J815">
        <v>3016</v>
      </c>
      <c r="K815">
        <v>3087</v>
      </c>
      <c r="L815">
        <v>3133</v>
      </c>
      <c r="M815">
        <v>3185</v>
      </c>
      <c r="N815">
        <v>3280</v>
      </c>
      <c r="O815">
        <v>3315</v>
      </c>
      <c r="P815">
        <v>3386</v>
      </c>
      <c r="Q815">
        <v>3484</v>
      </c>
      <c r="R815">
        <v>3478</v>
      </c>
      <c r="S815">
        <v>3595</v>
      </c>
      <c r="T815">
        <v>3597</v>
      </c>
      <c r="U815">
        <v>3779</v>
      </c>
      <c r="V815">
        <v>3776</v>
      </c>
      <c r="W815">
        <v>3855</v>
      </c>
      <c r="X815">
        <v>3917</v>
      </c>
      <c r="Y815">
        <v>4040</v>
      </c>
      <c r="Z815">
        <v>4125</v>
      </c>
      <c r="AA815">
        <v>4220</v>
      </c>
      <c r="AB815">
        <v>4273</v>
      </c>
      <c r="AC815">
        <v>4371</v>
      </c>
      <c r="AD815">
        <v>4367</v>
      </c>
      <c r="AE815">
        <v>4414</v>
      </c>
      <c r="AF815">
        <v>4430</v>
      </c>
      <c r="AG815">
        <v>4488</v>
      </c>
      <c r="AH815">
        <v>4478</v>
      </c>
      <c r="AI815">
        <v>4598</v>
      </c>
      <c r="AJ815">
        <v>4602</v>
      </c>
      <c r="AK815">
        <v>4660</v>
      </c>
      <c r="AL815">
        <v>4747</v>
      </c>
      <c r="AM815">
        <v>4815</v>
      </c>
      <c r="AN815">
        <v>4830</v>
      </c>
      <c r="AO815">
        <v>4852</v>
      </c>
      <c r="AP815">
        <v>4850</v>
      </c>
      <c r="AQ815">
        <v>4894</v>
      </c>
      <c r="AR815">
        <v>4908</v>
      </c>
    </row>
    <row r="816" spans="1:47" x14ac:dyDescent="0.25">
      <c r="A816" t="str">
        <f t="shared" si="12"/>
        <v>Klagenfurt LandKammermitgliedschaftenRuhend</v>
      </c>
      <c r="B816">
        <v>815</v>
      </c>
      <c r="C816">
        <v>204</v>
      </c>
      <c r="D816" t="s">
        <v>158</v>
      </c>
      <c r="E816" t="s">
        <v>39</v>
      </c>
      <c r="F816" t="s">
        <v>51</v>
      </c>
      <c r="G816">
        <v>653</v>
      </c>
      <c r="H816">
        <v>648</v>
      </c>
      <c r="I816">
        <v>703</v>
      </c>
      <c r="J816">
        <v>697</v>
      </c>
      <c r="K816">
        <v>682</v>
      </c>
      <c r="L816">
        <v>652</v>
      </c>
      <c r="M816">
        <v>677</v>
      </c>
      <c r="N816">
        <v>695</v>
      </c>
      <c r="O816">
        <v>624</v>
      </c>
      <c r="P816">
        <v>713</v>
      </c>
      <c r="Q816">
        <v>687</v>
      </c>
      <c r="R816">
        <v>776</v>
      </c>
      <c r="S816">
        <v>735</v>
      </c>
      <c r="T816">
        <v>780</v>
      </c>
      <c r="U816">
        <v>745</v>
      </c>
      <c r="V816">
        <v>831</v>
      </c>
      <c r="W816">
        <v>786</v>
      </c>
      <c r="X816">
        <v>833</v>
      </c>
      <c r="Y816">
        <v>793</v>
      </c>
      <c r="Z816">
        <v>901</v>
      </c>
      <c r="AA816">
        <v>891</v>
      </c>
      <c r="AB816">
        <v>961</v>
      </c>
      <c r="AC816">
        <v>891</v>
      </c>
      <c r="AD816">
        <v>967</v>
      </c>
      <c r="AE816">
        <v>893</v>
      </c>
      <c r="AF816">
        <v>988</v>
      </c>
      <c r="AG816">
        <v>870</v>
      </c>
      <c r="AH816">
        <v>948</v>
      </c>
      <c r="AI816">
        <v>883</v>
      </c>
      <c r="AJ816">
        <v>947</v>
      </c>
      <c r="AK816">
        <v>900</v>
      </c>
      <c r="AL816">
        <v>940</v>
      </c>
      <c r="AM816">
        <v>851</v>
      </c>
      <c r="AN816">
        <v>910</v>
      </c>
      <c r="AO816">
        <v>825</v>
      </c>
      <c r="AP816">
        <v>875</v>
      </c>
      <c r="AQ816">
        <v>800</v>
      </c>
      <c r="AR816">
        <v>866</v>
      </c>
    </row>
    <row r="817" spans="1:28" x14ac:dyDescent="0.25">
      <c r="A817" t="str">
        <f t="shared" si="12"/>
        <v>Klagenfurt LandLehrlinge1. Lehrjahr, männlich</v>
      </c>
      <c r="B817">
        <v>816</v>
      </c>
      <c r="C817">
        <v>204</v>
      </c>
      <c r="D817" t="s">
        <v>158</v>
      </c>
      <c r="E817" t="s">
        <v>46</v>
      </c>
      <c r="F817" t="s">
        <v>65</v>
      </c>
      <c r="G817">
        <v>95</v>
      </c>
      <c r="H817">
        <v>100</v>
      </c>
      <c r="I817">
        <v>108</v>
      </c>
      <c r="J817">
        <v>110</v>
      </c>
      <c r="K817">
        <v>119</v>
      </c>
      <c r="L817">
        <v>134</v>
      </c>
      <c r="M817">
        <v>127</v>
      </c>
      <c r="N817">
        <v>109</v>
      </c>
      <c r="O817">
        <v>117</v>
      </c>
      <c r="P817">
        <v>131</v>
      </c>
      <c r="Q817">
        <v>105</v>
      </c>
      <c r="R817">
        <v>94</v>
      </c>
      <c r="S817">
        <v>93</v>
      </c>
      <c r="T817">
        <v>66</v>
      </c>
      <c r="U817">
        <v>75</v>
      </c>
      <c r="V817">
        <v>78</v>
      </c>
      <c r="W817">
        <v>69</v>
      </c>
      <c r="X817">
        <v>73</v>
      </c>
      <c r="Y817">
        <v>70</v>
      </c>
      <c r="Z817">
        <v>85</v>
      </c>
      <c r="AA817">
        <v>100</v>
      </c>
      <c r="AB817">
        <v>89</v>
      </c>
    </row>
    <row r="818" spans="1:28" x14ac:dyDescent="0.25">
      <c r="A818" t="str">
        <f t="shared" si="12"/>
        <v>Klagenfurt LandLehrlinge1. Lehrjahr, weiblich</v>
      </c>
      <c r="B818">
        <v>817</v>
      </c>
      <c r="C818">
        <v>204</v>
      </c>
      <c r="D818" t="s">
        <v>158</v>
      </c>
      <c r="E818" t="s">
        <v>46</v>
      </c>
      <c r="F818" t="s">
        <v>66</v>
      </c>
      <c r="G818">
        <v>56</v>
      </c>
      <c r="H818">
        <v>41</v>
      </c>
      <c r="I818">
        <v>50</v>
      </c>
      <c r="J818">
        <v>54</v>
      </c>
      <c r="K818">
        <v>49</v>
      </c>
      <c r="L818">
        <v>52</v>
      </c>
      <c r="M818">
        <v>74</v>
      </c>
      <c r="N818">
        <v>54</v>
      </c>
      <c r="O818">
        <v>60</v>
      </c>
      <c r="P818">
        <v>47</v>
      </c>
      <c r="Q818">
        <v>55</v>
      </c>
      <c r="R818">
        <v>48</v>
      </c>
      <c r="S818">
        <v>50</v>
      </c>
      <c r="T818">
        <v>54</v>
      </c>
      <c r="U818">
        <v>52</v>
      </c>
      <c r="V818">
        <v>33</v>
      </c>
      <c r="W818">
        <v>49</v>
      </c>
      <c r="X818">
        <v>47</v>
      </c>
      <c r="Y818">
        <v>55</v>
      </c>
      <c r="Z818">
        <v>38</v>
      </c>
      <c r="AA818">
        <v>48</v>
      </c>
      <c r="AB818">
        <v>35</v>
      </c>
    </row>
    <row r="819" spans="1:28" x14ac:dyDescent="0.25">
      <c r="A819" t="str">
        <f t="shared" si="12"/>
        <v>Klagenfurt LandLehrlinge2. Lehrjahr, männlich</v>
      </c>
      <c r="B819">
        <v>818</v>
      </c>
      <c r="C819">
        <v>204</v>
      </c>
      <c r="D819" t="s">
        <v>158</v>
      </c>
      <c r="E819" t="s">
        <v>46</v>
      </c>
      <c r="F819" t="s">
        <v>67</v>
      </c>
      <c r="G819">
        <v>93</v>
      </c>
      <c r="H819">
        <v>100</v>
      </c>
      <c r="I819">
        <v>99</v>
      </c>
      <c r="J819">
        <v>101</v>
      </c>
      <c r="K819">
        <v>110</v>
      </c>
      <c r="L819">
        <v>120</v>
      </c>
      <c r="M819">
        <v>121</v>
      </c>
      <c r="N819">
        <v>109</v>
      </c>
      <c r="O819">
        <v>117</v>
      </c>
      <c r="P819">
        <v>101</v>
      </c>
      <c r="Q819">
        <v>121</v>
      </c>
      <c r="R819">
        <v>96</v>
      </c>
      <c r="S819">
        <v>86</v>
      </c>
      <c r="T819">
        <v>77</v>
      </c>
      <c r="U819">
        <v>56</v>
      </c>
      <c r="V819">
        <v>58</v>
      </c>
      <c r="W819">
        <v>80</v>
      </c>
      <c r="X819">
        <v>69</v>
      </c>
      <c r="Y819">
        <v>61</v>
      </c>
      <c r="Z819">
        <v>78</v>
      </c>
      <c r="AA819">
        <v>88</v>
      </c>
      <c r="AB819">
        <v>87</v>
      </c>
    </row>
    <row r="820" spans="1:28" x14ac:dyDescent="0.25">
      <c r="A820" t="str">
        <f t="shared" si="12"/>
        <v>Klagenfurt LandLehrlinge2. Lehrjahr, weiblich</v>
      </c>
      <c r="B820">
        <v>819</v>
      </c>
      <c r="C820">
        <v>204</v>
      </c>
      <c r="D820" t="s">
        <v>158</v>
      </c>
      <c r="E820" t="s">
        <v>46</v>
      </c>
      <c r="F820" t="s">
        <v>68</v>
      </c>
      <c r="G820">
        <v>55</v>
      </c>
      <c r="H820">
        <v>53</v>
      </c>
      <c r="I820">
        <v>43</v>
      </c>
      <c r="J820">
        <v>54</v>
      </c>
      <c r="K820">
        <v>51</v>
      </c>
      <c r="L820">
        <v>54</v>
      </c>
      <c r="M820">
        <v>48</v>
      </c>
      <c r="N820">
        <v>63</v>
      </c>
      <c r="O820">
        <v>50</v>
      </c>
      <c r="P820">
        <v>55</v>
      </c>
      <c r="Q820">
        <v>44</v>
      </c>
      <c r="R820">
        <v>55</v>
      </c>
      <c r="S820">
        <v>49</v>
      </c>
      <c r="T820">
        <v>42</v>
      </c>
      <c r="U820">
        <v>51</v>
      </c>
      <c r="V820">
        <v>32</v>
      </c>
      <c r="W820">
        <v>38</v>
      </c>
      <c r="X820">
        <v>52</v>
      </c>
      <c r="Y820">
        <v>40</v>
      </c>
      <c r="Z820">
        <v>53</v>
      </c>
      <c r="AA820">
        <v>45</v>
      </c>
      <c r="AB820">
        <v>50</v>
      </c>
    </row>
    <row r="821" spans="1:28" x14ac:dyDescent="0.25">
      <c r="A821" t="str">
        <f t="shared" si="12"/>
        <v>Klagenfurt LandLehrlinge3. Lehrjahr, männlich</v>
      </c>
      <c r="B821">
        <v>820</v>
      </c>
      <c r="C821">
        <v>204</v>
      </c>
      <c r="D821" t="s">
        <v>158</v>
      </c>
      <c r="E821" t="s">
        <v>46</v>
      </c>
      <c r="F821" t="s">
        <v>69</v>
      </c>
      <c r="G821">
        <v>105</v>
      </c>
      <c r="H821">
        <v>95</v>
      </c>
      <c r="I821">
        <v>100</v>
      </c>
      <c r="J821">
        <v>86</v>
      </c>
      <c r="K821">
        <v>88</v>
      </c>
      <c r="L821">
        <v>99</v>
      </c>
      <c r="M821">
        <v>118</v>
      </c>
      <c r="N821">
        <v>107</v>
      </c>
      <c r="O821">
        <v>93</v>
      </c>
      <c r="P821">
        <v>107</v>
      </c>
      <c r="Q821">
        <v>97</v>
      </c>
      <c r="R821">
        <v>106</v>
      </c>
      <c r="S821">
        <v>85</v>
      </c>
      <c r="T821">
        <v>80</v>
      </c>
      <c r="U821">
        <v>60</v>
      </c>
      <c r="V821">
        <v>44</v>
      </c>
      <c r="W821">
        <v>53</v>
      </c>
      <c r="X821">
        <v>73</v>
      </c>
      <c r="Y821">
        <v>65</v>
      </c>
      <c r="Z821">
        <v>67</v>
      </c>
      <c r="AA821">
        <v>72</v>
      </c>
      <c r="AB821">
        <v>89</v>
      </c>
    </row>
    <row r="822" spans="1:28" x14ac:dyDescent="0.25">
      <c r="A822" t="str">
        <f t="shared" si="12"/>
        <v>Klagenfurt LandLehrlinge3. Lehrjahr, weiblich</v>
      </c>
      <c r="B822">
        <v>821</v>
      </c>
      <c r="C822">
        <v>204</v>
      </c>
      <c r="D822" t="s">
        <v>158</v>
      </c>
      <c r="E822" t="s">
        <v>46</v>
      </c>
      <c r="F822" t="s">
        <v>70</v>
      </c>
      <c r="G822">
        <v>42</v>
      </c>
      <c r="H822">
        <v>50</v>
      </c>
      <c r="I822">
        <v>44</v>
      </c>
      <c r="J822">
        <v>36</v>
      </c>
      <c r="K822">
        <v>47</v>
      </c>
      <c r="L822">
        <v>45</v>
      </c>
      <c r="M822">
        <v>50</v>
      </c>
      <c r="N822">
        <v>44</v>
      </c>
      <c r="O822">
        <v>56</v>
      </c>
      <c r="P822">
        <v>47</v>
      </c>
      <c r="Q822">
        <v>49</v>
      </c>
      <c r="R822">
        <v>43</v>
      </c>
      <c r="S822">
        <v>49</v>
      </c>
      <c r="T822">
        <v>38</v>
      </c>
      <c r="U822">
        <v>35</v>
      </c>
      <c r="V822">
        <v>50</v>
      </c>
      <c r="W822">
        <v>31</v>
      </c>
      <c r="X822">
        <v>31</v>
      </c>
      <c r="Y822">
        <v>47</v>
      </c>
      <c r="Z822">
        <v>28</v>
      </c>
      <c r="AA822">
        <v>49</v>
      </c>
      <c r="AB822">
        <v>44</v>
      </c>
    </row>
    <row r="823" spans="1:28" x14ac:dyDescent="0.25">
      <c r="A823" t="str">
        <f t="shared" si="12"/>
        <v>Klagenfurt LandLehrlinge4. Lehrjahr, männlich</v>
      </c>
      <c r="B823">
        <v>822</v>
      </c>
      <c r="C823">
        <v>204</v>
      </c>
      <c r="D823" t="s">
        <v>158</v>
      </c>
      <c r="E823" t="s">
        <v>46</v>
      </c>
      <c r="F823" t="s">
        <v>71</v>
      </c>
      <c r="G823">
        <v>52</v>
      </c>
      <c r="H823">
        <v>54</v>
      </c>
      <c r="I823">
        <v>45</v>
      </c>
      <c r="J823">
        <v>54</v>
      </c>
      <c r="K823">
        <v>41</v>
      </c>
      <c r="L823">
        <v>41</v>
      </c>
      <c r="M823">
        <v>46</v>
      </c>
      <c r="N823">
        <v>50</v>
      </c>
      <c r="O823">
        <v>51</v>
      </c>
      <c r="P823">
        <v>38</v>
      </c>
      <c r="Q823">
        <v>50</v>
      </c>
      <c r="R823">
        <v>48</v>
      </c>
      <c r="S823">
        <v>44</v>
      </c>
      <c r="T823">
        <v>30</v>
      </c>
      <c r="U823">
        <v>29</v>
      </c>
      <c r="V823">
        <v>21</v>
      </c>
      <c r="W823">
        <v>16</v>
      </c>
      <c r="X823">
        <v>22</v>
      </c>
      <c r="Y823">
        <v>29</v>
      </c>
      <c r="Z823">
        <v>25</v>
      </c>
      <c r="AA823">
        <v>32</v>
      </c>
      <c r="AB823">
        <v>30</v>
      </c>
    </row>
    <row r="824" spans="1:28" x14ac:dyDescent="0.25">
      <c r="A824" t="str">
        <f t="shared" si="12"/>
        <v>Klagenfurt LandLehrlinge4. Lehrjahr, weiblich</v>
      </c>
      <c r="B824">
        <v>823</v>
      </c>
      <c r="C824">
        <v>204</v>
      </c>
      <c r="D824" t="s">
        <v>158</v>
      </c>
      <c r="E824" t="s">
        <v>46</v>
      </c>
      <c r="F824" t="s">
        <v>72</v>
      </c>
      <c r="G824">
        <v>5</v>
      </c>
      <c r="H824">
        <v>4</v>
      </c>
      <c r="I824">
        <v>4</v>
      </c>
      <c r="J824">
        <v>8</v>
      </c>
      <c r="K824">
        <v>4</v>
      </c>
      <c r="L824">
        <v>6</v>
      </c>
      <c r="M824">
        <v>1</v>
      </c>
      <c r="N824">
        <v>5</v>
      </c>
      <c r="O824">
        <v>7</v>
      </c>
      <c r="P824">
        <v>8</v>
      </c>
      <c r="Q824">
        <v>3</v>
      </c>
      <c r="R824">
        <v>7</v>
      </c>
      <c r="S824">
        <v>5</v>
      </c>
      <c r="T824">
        <v>4</v>
      </c>
      <c r="U824">
        <v>3</v>
      </c>
      <c r="V824">
        <v>3</v>
      </c>
      <c r="W824">
        <v>5</v>
      </c>
      <c r="X824">
        <v>2</v>
      </c>
      <c r="Y824">
        <v>3</v>
      </c>
      <c r="Z824">
        <v>8</v>
      </c>
      <c r="AA824">
        <v>5</v>
      </c>
      <c r="AB824">
        <v>5</v>
      </c>
    </row>
    <row r="825" spans="1:28" x14ac:dyDescent="0.25">
      <c r="A825" t="str">
        <f t="shared" si="12"/>
        <v>Klagenfurt LandLehrlingeFrauen</v>
      </c>
      <c r="B825">
        <v>824</v>
      </c>
      <c r="C825">
        <v>204</v>
      </c>
      <c r="D825" t="s">
        <v>158</v>
      </c>
      <c r="E825" t="s">
        <v>46</v>
      </c>
      <c r="F825" t="s">
        <v>47</v>
      </c>
      <c r="G825">
        <v>158</v>
      </c>
      <c r="H825">
        <v>148</v>
      </c>
      <c r="I825">
        <v>141</v>
      </c>
      <c r="J825">
        <v>152</v>
      </c>
      <c r="K825">
        <v>151</v>
      </c>
      <c r="L825">
        <v>157</v>
      </c>
      <c r="M825">
        <v>173</v>
      </c>
      <c r="N825">
        <v>166</v>
      </c>
      <c r="O825">
        <v>173</v>
      </c>
      <c r="P825">
        <v>157</v>
      </c>
      <c r="Q825">
        <v>151</v>
      </c>
      <c r="R825">
        <v>153</v>
      </c>
      <c r="S825">
        <v>153</v>
      </c>
      <c r="T825">
        <v>138</v>
      </c>
      <c r="U825">
        <v>141</v>
      </c>
      <c r="V825">
        <v>118</v>
      </c>
      <c r="W825">
        <v>123</v>
      </c>
      <c r="X825">
        <v>132</v>
      </c>
      <c r="Y825">
        <v>145</v>
      </c>
      <c r="Z825">
        <v>127</v>
      </c>
      <c r="AA825">
        <v>147</v>
      </c>
      <c r="AB825">
        <v>134</v>
      </c>
    </row>
    <row r="826" spans="1:28" x14ac:dyDescent="0.25">
      <c r="A826" t="str">
        <f t="shared" si="12"/>
        <v>Klagenfurt LandLehrlingeInsgesamt</v>
      </c>
      <c r="B826">
        <v>825</v>
      </c>
      <c r="C826">
        <v>204</v>
      </c>
      <c r="D826" t="s">
        <v>158</v>
      </c>
      <c r="E826" t="s">
        <v>46</v>
      </c>
      <c r="F826" t="s">
        <v>48</v>
      </c>
      <c r="G826">
        <v>503</v>
      </c>
      <c r="H826">
        <v>497</v>
      </c>
      <c r="I826">
        <v>493</v>
      </c>
      <c r="J826">
        <v>503</v>
      </c>
      <c r="K826">
        <v>509</v>
      </c>
      <c r="L826">
        <v>551</v>
      </c>
      <c r="M826">
        <v>585</v>
      </c>
      <c r="N826">
        <v>541</v>
      </c>
      <c r="O826">
        <v>551</v>
      </c>
      <c r="P826">
        <v>534</v>
      </c>
      <c r="Q826">
        <v>524</v>
      </c>
      <c r="R826">
        <v>497</v>
      </c>
      <c r="S826">
        <v>461</v>
      </c>
      <c r="T826">
        <v>391</v>
      </c>
      <c r="U826">
        <v>361</v>
      </c>
      <c r="V826">
        <v>319</v>
      </c>
      <c r="W826">
        <v>341</v>
      </c>
      <c r="X826">
        <v>369</v>
      </c>
      <c r="Y826">
        <v>370</v>
      </c>
      <c r="Z826">
        <v>382</v>
      </c>
      <c r="AA826">
        <v>439</v>
      </c>
      <c r="AB826">
        <v>429</v>
      </c>
    </row>
    <row r="827" spans="1:28" x14ac:dyDescent="0.25">
      <c r="A827" t="str">
        <f t="shared" si="12"/>
        <v>Klagenfurt LandLehrlingeMänner</v>
      </c>
      <c r="B827">
        <v>826</v>
      </c>
      <c r="C827">
        <v>204</v>
      </c>
      <c r="D827" t="s">
        <v>158</v>
      </c>
      <c r="E827" t="s">
        <v>46</v>
      </c>
      <c r="F827" t="s">
        <v>49</v>
      </c>
      <c r="G827">
        <v>345</v>
      </c>
      <c r="H827">
        <v>349</v>
      </c>
      <c r="I827">
        <v>352</v>
      </c>
      <c r="J827">
        <v>351</v>
      </c>
      <c r="K827">
        <v>358</v>
      </c>
      <c r="L827">
        <v>394</v>
      </c>
      <c r="M827">
        <v>412</v>
      </c>
      <c r="N827">
        <v>375</v>
      </c>
      <c r="O827">
        <v>378</v>
      </c>
      <c r="P827">
        <v>377</v>
      </c>
      <c r="Q827">
        <v>373</v>
      </c>
      <c r="R827">
        <v>344</v>
      </c>
      <c r="S827">
        <v>308</v>
      </c>
      <c r="T827">
        <v>253</v>
      </c>
      <c r="U827">
        <v>220</v>
      </c>
      <c r="V827">
        <v>201</v>
      </c>
      <c r="W827">
        <v>218</v>
      </c>
      <c r="X827">
        <v>237</v>
      </c>
      <c r="Y827">
        <v>225</v>
      </c>
      <c r="Z827">
        <v>255</v>
      </c>
      <c r="AA827">
        <v>292</v>
      </c>
      <c r="AB827">
        <v>295</v>
      </c>
    </row>
    <row r="828" spans="1:28" x14ac:dyDescent="0.25">
      <c r="A828" t="str">
        <f t="shared" si="12"/>
        <v>Klagenfurt LandNeugründungenInsgesamt</v>
      </c>
      <c r="B828">
        <v>827</v>
      </c>
      <c r="C828">
        <v>204</v>
      </c>
      <c r="D828" t="s">
        <v>158</v>
      </c>
      <c r="E828" t="s">
        <v>41</v>
      </c>
      <c r="F828" t="s">
        <v>48</v>
      </c>
      <c r="G828">
        <v>135</v>
      </c>
      <c r="H828">
        <v>185.64603890611801</v>
      </c>
      <c r="I828">
        <v>161.809299587993</v>
      </c>
      <c r="J828">
        <v>167.69620253164601</v>
      </c>
      <c r="K828">
        <v>184.057724957555</v>
      </c>
      <c r="L828">
        <v>182.60368164591199</v>
      </c>
      <c r="M828">
        <v>194.28488089450701</v>
      </c>
      <c r="N828">
        <v>204.89153439153401</v>
      </c>
      <c r="O828">
        <v>206.69499017681699</v>
      </c>
      <c r="P828">
        <v>229.89252336448601</v>
      </c>
      <c r="Q828">
        <v>249.563890100305</v>
      </c>
      <c r="R828">
        <v>252.695791583166</v>
      </c>
      <c r="S828">
        <v>279</v>
      </c>
      <c r="T828">
        <v>288.88719750195202</v>
      </c>
      <c r="U828">
        <v>304.66223698781801</v>
      </c>
      <c r="V828">
        <v>255</v>
      </c>
      <c r="W828">
        <v>291</v>
      </c>
      <c r="X828">
        <v>276</v>
      </c>
      <c r="Y828">
        <v>270</v>
      </c>
      <c r="Z828">
        <v>252</v>
      </c>
      <c r="AA828">
        <v>287</v>
      </c>
      <c r="AB828">
        <v>278</v>
      </c>
    </row>
    <row r="829" spans="1:28" x14ac:dyDescent="0.25">
      <c r="A829" t="str">
        <f t="shared" si="12"/>
        <v>Klagenfurt LandPendler (Auspendler/-innen)Insgesamt</v>
      </c>
      <c r="B829">
        <v>828</v>
      </c>
      <c r="C829">
        <v>204</v>
      </c>
      <c r="D829" t="s">
        <v>158</v>
      </c>
      <c r="E829" t="s">
        <v>459</v>
      </c>
      <c r="F829" t="s">
        <v>48</v>
      </c>
      <c r="G829">
        <v>20553</v>
      </c>
      <c r="H829">
        <v>20840</v>
      </c>
      <c r="I829">
        <v>20991</v>
      </c>
      <c r="J829">
        <v>20857</v>
      </c>
      <c r="K829">
        <v>20681</v>
      </c>
      <c r="L829">
        <v>20947</v>
      </c>
      <c r="M829">
        <v>20757</v>
      </c>
      <c r="N829">
        <v>20990</v>
      </c>
      <c r="O829">
        <v>21354</v>
      </c>
      <c r="P829">
        <v>21757</v>
      </c>
      <c r="Q829">
        <v>21953</v>
      </c>
      <c r="R829">
        <v>21848</v>
      </c>
      <c r="S829">
        <v>22497</v>
      </c>
    </row>
    <row r="830" spans="1:28" x14ac:dyDescent="0.25">
      <c r="A830" t="str">
        <f t="shared" si="12"/>
        <v>Klagenfurt LandPendler ins AuslandInsgesamt</v>
      </c>
      <c r="B830">
        <v>829</v>
      </c>
      <c r="C830">
        <v>204</v>
      </c>
      <c r="D830" t="s">
        <v>158</v>
      </c>
      <c r="E830" t="s">
        <v>304</v>
      </c>
      <c r="F830" t="s">
        <v>48</v>
      </c>
      <c r="G830">
        <v>12</v>
      </c>
      <c r="H830">
        <v>70</v>
      </c>
      <c r="I830">
        <v>277</v>
      </c>
      <c r="J830">
        <v>54</v>
      </c>
      <c r="K830">
        <v>45</v>
      </c>
      <c r="L830">
        <v>130</v>
      </c>
      <c r="M830">
        <v>118</v>
      </c>
      <c r="N830">
        <v>77</v>
      </c>
      <c r="O830">
        <v>83</v>
      </c>
      <c r="P830">
        <v>75</v>
      </c>
      <c r="Q830">
        <v>95</v>
      </c>
      <c r="R830">
        <v>50</v>
      </c>
      <c r="S830">
        <v>76</v>
      </c>
    </row>
    <row r="831" spans="1:28" x14ac:dyDescent="0.25">
      <c r="A831" t="str">
        <f t="shared" si="12"/>
        <v>Klagenfurt LandPendler zw. BundesländernInsgesamt</v>
      </c>
      <c r="B831">
        <v>830</v>
      </c>
      <c r="C831">
        <v>204</v>
      </c>
      <c r="D831" t="s">
        <v>158</v>
      </c>
      <c r="E831" t="s">
        <v>433</v>
      </c>
      <c r="F831" t="s">
        <v>48</v>
      </c>
      <c r="G831">
        <v>2015</v>
      </c>
      <c r="H831">
        <v>1832</v>
      </c>
      <c r="I831">
        <v>1798</v>
      </c>
      <c r="J831">
        <v>1851</v>
      </c>
      <c r="K831">
        <v>1760</v>
      </c>
      <c r="L831">
        <v>1687</v>
      </c>
      <c r="M831">
        <v>1533</v>
      </c>
      <c r="N831">
        <v>1710</v>
      </c>
      <c r="O831">
        <v>1727</v>
      </c>
      <c r="P831">
        <v>1795</v>
      </c>
      <c r="Q831">
        <v>1798</v>
      </c>
      <c r="R831">
        <v>1904</v>
      </c>
      <c r="S831">
        <v>1940</v>
      </c>
    </row>
    <row r="832" spans="1:28" x14ac:dyDescent="0.25">
      <c r="A832" t="str">
        <f t="shared" si="12"/>
        <v>Klagenfurt LandPendler zw. Gemeinden eines Pol. BezirkesInsgesamt</v>
      </c>
      <c r="B832">
        <v>831</v>
      </c>
      <c r="C832">
        <v>204</v>
      </c>
      <c r="D832" t="s">
        <v>158</v>
      </c>
      <c r="E832" t="s">
        <v>305</v>
      </c>
      <c r="F832" t="s">
        <v>48</v>
      </c>
      <c r="G832">
        <v>3488</v>
      </c>
      <c r="H832">
        <v>2078</v>
      </c>
      <c r="I832">
        <v>2127</v>
      </c>
      <c r="J832">
        <v>2141</v>
      </c>
      <c r="K832">
        <v>2216</v>
      </c>
      <c r="L832">
        <v>2487</v>
      </c>
      <c r="M832">
        <v>2313</v>
      </c>
      <c r="N832">
        <v>2459</v>
      </c>
      <c r="O832">
        <v>2499</v>
      </c>
      <c r="P832">
        <v>2560</v>
      </c>
      <c r="Q832">
        <v>2505</v>
      </c>
      <c r="R832">
        <v>2573</v>
      </c>
      <c r="S832">
        <v>2754</v>
      </c>
    </row>
    <row r="833" spans="1:47" x14ac:dyDescent="0.25">
      <c r="A833" t="str">
        <f t="shared" si="12"/>
        <v>Klagenfurt LandPendler zw. Pol. Bez. des BundeslandesInsgesamt</v>
      </c>
      <c r="B833">
        <v>832</v>
      </c>
      <c r="C833">
        <v>204</v>
      </c>
      <c r="D833" t="s">
        <v>158</v>
      </c>
      <c r="E833" t="s">
        <v>306</v>
      </c>
      <c r="F833" t="s">
        <v>48</v>
      </c>
      <c r="G833">
        <v>15038</v>
      </c>
      <c r="H833">
        <v>16860</v>
      </c>
      <c r="I833">
        <v>16789</v>
      </c>
      <c r="J833">
        <v>16811</v>
      </c>
      <c r="K833">
        <v>16660</v>
      </c>
      <c r="L833">
        <v>16643</v>
      </c>
      <c r="M833">
        <v>16793</v>
      </c>
      <c r="N833">
        <v>16744</v>
      </c>
      <c r="O833">
        <v>17045</v>
      </c>
      <c r="P833">
        <v>17327</v>
      </c>
      <c r="Q833">
        <v>17555</v>
      </c>
      <c r="R833">
        <v>17321</v>
      </c>
      <c r="S833">
        <v>17727</v>
      </c>
    </row>
    <row r="834" spans="1:47" x14ac:dyDescent="0.25">
      <c r="A834" t="str">
        <f t="shared" si="12"/>
        <v>Klagenfurt LandPensionisteneinkommenBrutto_Schnitt</v>
      </c>
      <c r="B834">
        <v>833</v>
      </c>
      <c r="C834">
        <v>204</v>
      </c>
      <c r="D834" t="s">
        <v>158</v>
      </c>
      <c r="E834" t="s">
        <v>44</v>
      </c>
      <c r="F834" t="s">
        <v>54</v>
      </c>
      <c r="G834">
        <v>16040.2234414824</v>
      </c>
      <c r="H834">
        <v>16314.098101202</v>
      </c>
      <c r="I834">
        <v>16953.245533034598</v>
      </c>
      <c r="J834">
        <v>17442.527154990901</v>
      </c>
      <c r="K834">
        <v>18105.530757418601</v>
      </c>
      <c r="L834">
        <v>18759.578335826998</v>
      </c>
      <c r="M834">
        <v>19421.604370961399</v>
      </c>
      <c r="N834">
        <v>19835.7930395451</v>
      </c>
      <c r="O834">
        <v>19990.673826420199</v>
      </c>
      <c r="P834">
        <v>20545.565661436998</v>
      </c>
      <c r="Q834">
        <v>21197.1148454912</v>
      </c>
      <c r="R834">
        <v>21771.294514413501</v>
      </c>
      <c r="S834">
        <v>22156.010778338699</v>
      </c>
      <c r="T834">
        <v>22599.2316830973</v>
      </c>
      <c r="U834">
        <v>23111.9179883262</v>
      </c>
      <c r="V834">
        <v>24022.913415334198</v>
      </c>
      <c r="W834">
        <v>25590.314413976899</v>
      </c>
      <c r="X834">
        <v>26387.180968155099</v>
      </c>
      <c r="Y834">
        <v>27311.003338685601</v>
      </c>
    </row>
    <row r="835" spans="1:47" x14ac:dyDescent="0.25">
      <c r="A835" t="str">
        <f t="shared" ref="A835:A898" si="13">D835&amp;E835&amp;F835</f>
        <v>Klagenfurt LandPensionisteneinkommenBruttobezüge 1000 EUR</v>
      </c>
      <c r="B835">
        <v>834</v>
      </c>
      <c r="C835">
        <v>204</v>
      </c>
      <c r="D835" t="s">
        <v>158</v>
      </c>
      <c r="E835" t="s">
        <v>44</v>
      </c>
      <c r="F835" t="s">
        <v>55</v>
      </c>
      <c r="G835">
        <v>219013.21087000001</v>
      </c>
      <c r="H835">
        <v>226651.76491999999</v>
      </c>
      <c r="I835">
        <v>238379.58544</v>
      </c>
      <c r="J835">
        <v>248486.24184999999</v>
      </c>
      <c r="K835">
        <v>261751.65815999999</v>
      </c>
      <c r="L835">
        <v>275840.83984999999</v>
      </c>
      <c r="M835">
        <v>294548.05189</v>
      </c>
      <c r="N835">
        <v>306978.73307999998</v>
      </c>
      <c r="O835">
        <v>323389.13049000001</v>
      </c>
      <c r="P835">
        <v>336556.91110000003</v>
      </c>
      <c r="Q835">
        <v>351893.30355000001</v>
      </c>
      <c r="R835">
        <v>360249.61033</v>
      </c>
      <c r="S835">
        <v>368631.70733</v>
      </c>
      <c r="T835">
        <v>378243.34068000002</v>
      </c>
      <c r="U835">
        <v>392001.24099999998</v>
      </c>
      <c r="V835">
        <v>410143.20074</v>
      </c>
      <c r="W835">
        <v>432092.45887999999</v>
      </c>
      <c r="X835">
        <v>453252.60749000002</v>
      </c>
      <c r="Y835">
        <v>476249.27622</v>
      </c>
    </row>
    <row r="836" spans="1:47" x14ac:dyDescent="0.25">
      <c r="A836" t="str">
        <f t="shared" si="13"/>
        <v>Klagenfurt LandPensionisteneinkommenBruttobezüge Fälle</v>
      </c>
      <c r="B836">
        <v>835</v>
      </c>
      <c r="C836">
        <v>204</v>
      </c>
      <c r="D836" t="s">
        <v>158</v>
      </c>
      <c r="E836" t="s">
        <v>44</v>
      </c>
      <c r="F836" t="s">
        <v>56</v>
      </c>
      <c r="G836">
        <v>13654</v>
      </c>
      <c r="H836">
        <v>13893</v>
      </c>
      <c r="I836">
        <v>14061</v>
      </c>
      <c r="J836">
        <v>14246</v>
      </c>
      <c r="K836">
        <v>14457</v>
      </c>
      <c r="L836">
        <v>14704</v>
      </c>
      <c r="M836">
        <v>15166</v>
      </c>
      <c r="N836">
        <v>15476</v>
      </c>
      <c r="O836">
        <v>16177</v>
      </c>
      <c r="P836">
        <v>16381</v>
      </c>
      <c r="Q836">
        <v>16601</v>
      </c>
      <c r="R836">
        <v>16547</v>
      </c>
      <c r="S836">
        <v>16638</v>
      </c>
      <c r="T836">
        <v>16737</v>
      </c>
      <c r="U836">
        <v>16961</v>
      </c>
      <c r="V836">
        <v>17073</v>
      </c>
      <c r="W836">
        <v>16885</v>
      </c>
      <c r="X836">
        <v>17177</v>
      </c>
      <c r="Y836">
        <v>17438</v>
      </c>
    </row>
    <row r="837" spans="1:47" x14ac:dyDescent="0.25">
      <c r="A837" t="str">
        <f t="shared" si="13"/>
        <v>Klagenfurt LandPensionisteneinkommenLohnsteuer 1000 EUR</v>
      </c>
      <c r="B837">
        <v>836</v>
      </c>
      <c r="C837">
        <v>204</v>
      </c>
      <c r="D837" t="s">
        <v>158</v>
      </c>
      <c r="E837" t="s">
        <v>44</v>
      </c>
      <c r="F837" t="s">
        <v>57</v>
      </c>
      <c r="G837">
        <v>25236.74741</v>
      </c>
      <c r="H837">
        <v>24072.641589999999</v>
      </c>
      <c r="I837">
        <v>26550.104060000001</v>
      </c>
      <c r="J837">
        <v>28615.13537</v>
      </c>
      <c r="K837">
        <v>31416.907309999999</v>
      </c>
      <c r="L837">
        <v>30062.001560000001</v>
      </c>
      <c r="M837">
        <v>33929.820299999999</v>
      </c>
      <c r="N837">
        <v>36730.90206</v>
      </c>
      <c r="O837">
        <v>40273.513160000002</v>
      </c>
      <c r="P837">
        <v>42869.025659999999</v>
      </c>
      <c r="Q837">
        <v>46637.709819999996</v>
      </c>
      <c r="R837">
        <v>49534.21039</v>
      </c>
      <c r="S837">
        <v>42575.098019999998</v>
      </c>
      <c r="T837">
        <v>44583.212019999999</v>
      </c>
      <c r="U837">
        <v>47662.099990000002</v>
      </c>
      <c r="V837">
        <v>51764.18404</v>
      </c>
      <c r="W837">
        <v>51729.456740000001</v>
      </c>
      <c r="X837">
        <v>56166.49149</v>
      </c>
      <c r="Y837">
        <v>57704.979460000002</v>
      </c>
    </row>
    <row r="838" spans="1:47" x14ac:dyDescent="0.25">
      <c r="A838" t="str">
        <f t="shared" si="13"/>
        <v>Klagenfurt LandPensionisteneinkommenLohnsteuer Fälle</v>
      </c>
      <c r="B838">
        <v>837</v>
      </c>
      <c r="C838">
        <v>204</v>
      </c>
      <c r="D838" t="s">
        <v>158</v>
      </c>
      <c r="E838" t="s">
        <v>44</v>
      </c>
      <c r="F838" t="s">
        <v>58</v>
      </c>
      <c r="G838">
        <v>7058</v>
      </c>
      <c r="H838">
        <v>6808</v>
      </c>
      <c r="I838">
        <v>7221</v>
      </c>
      <c r="J838">
        <v>7925</v>
      </c>
      <c r="K838">
        <v>8150</v>
      </c>
      <c r="L838">
        <v>8012</v>
      </c>
      <c r="M838">
        <v>8526</v>
      </c>
      <c r="N838">
        <v>8900</v>
      </c>
      <c r="O838">
        <v>9406</v>
      </c>
      <c r="P838">
        <v>9793</v>
      </c>
      <c r="Q838">
        <v>10200</v>
      </c>
      <c r="R838">
        <v>10406</v>
      </c>
      <c r="S838">
        <v>10664</v>
      </c>
      <c r="T838">
        <v>10843</v>
      </c>
      <c r="U838">
        <v>11193</v>
      </c>
      <c r="V838">
        <v>11614</v>
      </c>
      <c r="W838">
        <v>12377</v>
      </c>
      <c r="X838">
        <v>12882</v>
      </c>
      <c r="Y838">
        <v>13420</v>
      </c>
    </row>
    <row r="839" spans="1:47" x14ac:dyDescent="0.25">
      <c r="A839" t="str">
        <f t="shared" si="13"/>
        <v>Klagenfurt LandPensionisteneinkommenNetto_Schnitt</v>
      </c>
      <c r="B839">
        <v>838</v>
      </c>
      <c r="C839">
        <v>204</v>
      </c>
      <c r="D839" t="s">
        <v>158</v>
      </c>
      <c r="E839" t="s">
        <v>44</v>
      </c>
      <c r="F839" t="s">
        <v>59</v>
      </c>
      <c r="G839">
        <v>13417.8189014208</v>
      </c>
      <c r="H839">
        <v>13720.492250773799</v>
      </c>
      <c r="I839">
        <v>14167.837980229</v>
      </c>
      <c r="J839">
        <v>14513.3961680472</v>
      </c>
      <c r="K839">
        <v>14960.405756381</v>
      </c>
      <c r="L839">
        <v>15690.4184575626</v>
      </c>
      <c r="M839">
        <v>16126.7017394171</v>
      </c>
      <c r="N839">
        <v>16385.105821917801</v>
      </c>
      <c r="O839">
        <v>16417.3847431539</v>
      </c>
      <c r="P839">
        <v>16811.679321775198</v>
      </c>
      <c r="Q839">
        <v>17239.938501897501</v>
      </c>
      <c r="R839">
        <v>17598.889564875801</v>
      </c>
      <c r="S839">
        <v>18399.465883519701</v>
      </c>
      <c r="T839">
        <v>18715.322496863198</v>
      </c>
      <c r="U839">
        <v>19057.172515771501</v>
      </c>
      <c r="V839">
        <v>19702.881283312799</v>
      </c>
      <c r="W839">
        <v>21163.613698549001</v>
      </c>
      <c r="X839">
        <v>21714.887396518599</v>
      </c>
      <c r="Y839">
        <v>22556.268042780099</v>
      </c>
    </row>
    <row r="840" spans="1:47" x14ac:dyDescent="0.25">
      <c r="A840" t="str">
        <f t="shared" si="13"/>
        <v>Klagenfurt LandPensionisteneinkommenNettobezüge 1000 EUR</v>
      </c>
      <c r="B840">
        <v>839</v>
      </c>
      <c r="C840">
        <v>204</v>
      </c>
      <c r="D840" t="s">
        <v>158</v>
      </c>
      <c r="E840" t="s">
        <v>44</v>
      </c>
      <c r="F840" t="s">
        <v>60</v>
      </c>
      <c r="G840">
        <v>183206.89928000001</v>
      </c>
      <c r="H840">
        <v>190618.79884</v>
      </c>
      <c r="I840">
        <v>199213.96984000001</v>
      </c>
      <c r="J840">
        <v>206757.84181000001</v>
      </c>
      <c r="K840">
        <v>216282.58601999999</v>
      </c>
      <c r="L840">
        <v>230711.913</v>
      </c>
      <c r="M840">
        <v>244577.55858000001</v>
      </c>
      <c r="N840">
        <v>253575.8977</v>
      </c>
      <c r="O840">
        <v>265584.03298999998</v>
      </c>
      <c r="P840">
        <v>275392.11897000001</v>
      </c>
      <c r="Q840">
        <v>286200.21906999999</v>
      </c>
      <c r="R840">
        <v>291208.82562999998</v>
      </c>
      <c r="S840">
        <v>306130.31336999999</v>
      </c>
      <c r="T840">
        <v>313238.35262999998</v>
      </c>
      <c r="U840">
        <v>323228.70303999999</v>
      </c>
      <c r="V840">
        <v>336387.29214999999</v>
      </c>
      <c r="W840">
        <v>357347.61729999998</v>
      </c>
      <c r="X840">
        <v>372996.62080999999</v>
      </c>
      <c r="Y840">
        <v>393336.20212999999</v>
      </c>
    </row>
    <row r="841" spans="1:47" x14ac:dyDescent="0.25">
      <c r="A841" t="str">
        <f t="shared" si="13"/>
        <v>Klagenfurt LandPensionisteneinkommenSV-Beiträge 1000 EUR</v>
      </c>
      <c r="B841">
        <v>840</v>
      </c>
      <c r="C841">
        <v>204</v>
      </c>
      <c r="D841" t="s">
        <v>158</v>
      </c>
      <c r="E841" t="s">
        <v>44</v>
      </c>
      <c r="F841" t="s">
        <v>61</v>
      </c>
      <c r="G841">
        <v>10569.564179999999</v>
      </c>
      <c r="H841">
        <v>11960.324490000001</v>
      </c>
      <c r="I841">
        <v>12615.51154</v>
      </c>
      <c r="J841">
        <v>13113.26467</v>
      </c>
      <c r="K841">
        <v>14052.16483</v>
      </c>
      <c r="L841">
        <v>15066.925289999999</v>
      </c>
      <c r="M841">
        <v>16040.67301</v>
      </c>
      <c r="N841">
        <v>16671.93332</v>
      </c>
      <c r="O841">
        <v>17531.584340000001</v>
      </c>
      <c r="P841">
        <v>18295.766469999999</v>
      </c>
      <c r="Q841">
        <v>19055.374660000001</v>
      </c>
      <c r="R841">
        <v>19506.57431</v>
      </c>
      <c r="S841">
        <v>19926.29594</v>
      </c>
      <c r="T841">
        <v>20421.776030000001</v>
      </c>
      <c r="U841">
        <v>21110.437969999999</v>
      </c>
      <c r="V841">
        <v>21991.724549999999</v>
      </c>
      <c r="W841">
        <v>23015.384839999999</v>
      </c>
      <c r="X841">
        <v>24089.495190000001</v>
      </c>
      <c r="Y841">
        <v>25208.09463</v>
      </c>
    </row>
    <row r="842" spans="1:47" x14ac:dyDescent="0.25">
      <c r="A842" t="str">
        <f t="shared" si="13"/>
        <v>Klagenfurt LandPensionisteneinkommenSV-Beiträge Fälle</v>
      </c>
      <c r="B842">
        <v>841</v>
      </c>
      <c r="C842">
        <v>204</v>
      </c>
      <c r="D842" t="s">
        <v>158</v>
      </c>
      <c r="E842" t="s">
        <v>44</v>
      </c>
      <c r="F842" t="s">
        <v>62</v>
      </c>
      <c r="G842">
        <v>13325</v>
      </c>
      <c r="H842">
        <v>13545</v>
      </c>
      <c r="I842">
        <v>13707</v>
      </c>
      <c r="J842">
        <v>13928</v>
      </c>
      <c r="K842">
        <v>14129</v>
      </c>
      <c r="L842">
        <v>14384</v>
      </c>
      <c r="M842">
        <v>14802</v>
      </c>
      <c r="N842">
        <v>15120</v>
      </c>
      <c r="O842">
        <v>15387</v>
      </c>
      <c r="P842">
        <v>15576</v>
      </c>
      <c r="Q842">
        <v>15766</v>
      </c>
      <c r="R842">
        <v>15694</v>
      </c>
      <c r="S842">
        <v>15769</v>
      </c>
      <c r="T842">
        <v>15877</v>
      </c>
      <c r="U842">
        <v>16071</v>
      </c>
      <c r="V842">
        <v>16176</v>
      </c>
      <c r="W842">
        <v>16306</v>
      </c>
      <c r="X842">
        <v>16586</v>
      </c>
      <c r="Y842">
        <v>16874</v>
      </c>
    </row>
    <row r="843" spans="1:47" x14ac:dyDescent="0.25">
      <c r="A843" t="str">
        <f t="shared" si="13"/>
        <v>Klagenfurt LandUnselbstständig BeschäftigteFrauen</v>
      </c>
      <c r="B843">
        <v>842</v>
      </c>
      <c r="C843">
        <v>204</v>
      </c>
      <c r="D843" t="s">
        <v>158</v>
      </c>
      <c r="E843" t="s">
        <v>38</v>
      </c>
      <c r="F843" t="s">
        <v>47</v>
      </c>
      <c r="G843">
        <v>3236</v>
      </c>
      <c r="H843">
        <v>4504</v>
      </c>
      <c r="I843">
        <v>3315</v>
      </c>
      <c r="J843">
        <v>4486</v>
      </c>
      <c r="K843">
        <v>3310</v>
      </c>
      <c r="L843">
        <v>4328</v>
      </c>
      <c r="M843">
        <v>3294</v>
      </c>
      <c r="N843">
        <v>3328</v>
      </c>
      <c r="O843">
        <v>9638</v>
      </c>
      <c r="P843">
        <v>10511</v>
      </c>
      <c r="Q843">
        <v>9795</v>
      </c>
      <c r="R843">
        <v>10468</v>
      </c>
      <c r="S843">
        <v>9845</v>
      </c>
      <c r="T843">
        <v>10561</v>
      </c>
      <c r="U843">
        <v>10048</v>
      </c>
      <c r="V843">
        <v>10727</v>
      </c>
      <c r="W843">
        <v>10200</v>
      </c>
      <c r="X843">
        <v>10892</v>
      </c>
      <c r="Y843">
        <v>10174</v>
      </c>
      <c r="Z843">
        <v>10880</v>
      </c>
      <c r="AA843">
        <v>10007</v>
      </c>
      <c r="AB843">
        <v>10770</v>
      </c>
      <c r="AC843">
        <v>10089</v>
      </c>
      <c r="AD843">
        <v>10770</v>
      </c>
      <c r="AE843">
        <v>10126</v>
      </c>
      <c r="AF843">
        <v>10791</v>
      </c>
      <c r="AG843">
        <v>10181</v>
      </c>
      <c r="AH843">
        <v>10927</v>
      </c>
      <c r="AI843">
        <v>10450</v>
      </c>
      <c r="AJ843">
        <v>11134</v>
      </c>
      <c r="AK843">
        <v>10591</v>
      </c>
      <c r="AL843">
        <v>11241</v>
      </c>
      <c r="AM843">
        <v>10676</v>
      </c>
      <c r="AN843">
        <v>11241</v>
      </c>
      <c r="AO843">
        <v>10742</v>
      </c>
      <c r="AP843">
        <v>11561</v>
      </c>
      <c r="AQ843">
        <v>11182</v>
      </c>
      <c r="AR843">
        <v>11835</v>
      </c>
      <c r="AS843">
        <v>11324</v>
      </c>
      <c r="AT843">
        <v>11876</v>
      </c>
      <c r="AU843">
        <v>11321</v>
      </c>
    </row>
    <row r="844" spans="1:47" x14ac:dyDescent="0.25">
      <c r="A844" t="str">
        <f t="shared" si="13"/>
        <v>Klagenfurt LandUnselbstständig BeschäftigteInsgesamt</v>
      </c>
      <c r="B844">
        <v>843</v>
      </c>
      <c r="C844">
        <v>204</v>
      </c>
      <c r="D844" t="s">
        <v>158</v>
      </c>
      <c r="E844" t="s">
        <v>38</v>
      </c>
      <c r="F844" t="s">
        <v>48</v>
      </c>
      <c r="G844">
        <v>6532</v>
      </c>
      <c r="H844">
        <v>9317</v>
      </c>
      <c r="I844">
        <v>6597</v>
      </c>
      <c r="J844">
        <v>9301</v>
      </c>
      <c r="K844">
        <v>6469</v>
      </c>
      <c r="L844">
        <v>9032</v>
      </c>
      <c r="M844">
        <v>6609</v>
      </c>
      <c r="N844">
        <v>7951</v>
      </c>
      <c r="O844">
        <v>20647</v>
      </c>
      <c r="P844">
        <v>22951</v>
      </c>
      <c r="Q844">
        <v>20538</v>
      </c>
      <c r="R844">
        <v>22489</v>
      </c>
      <c r="S844">
        <v>20453</v>
      </c>
      <c r="T844">
        <v>22542</v>
      </c>
      <c r="U844">
        <v>20750</v>
      </c>
      <c r="V844">
        <v>22793</v>
      </c>
      <c r="W844">
        <v>21118</v>
      </c>
      <c r="X844">
        <v>23101</v>
      </c>
      <c r="Y844">
        <v>21061</v>
      </c>
      <c r="Z844">
        <v>23000</v>
      </c>
      <c r="AA844">
        <v>20669</v>
      </c>
      <c r="AB844">
        <v>22709</v>
      </c>
      <c r="AC844">
        <v>20760</v>
      </c>
      <c r="AD844">
        <v>22685</v>
      </c>
      <c r="AE844">
        <v>20736</v>
      </c>
      <c r="AF844">
        <v>22751</v>
      </c>
      <c r="AG844">
        <v>21061</v>
      </c>
      <c r="AH844">
        <v>23191</v>
      </c>
      <c r="AI844">
        <v>21562</v>
      </c>
      <c r="AJ844">
        <v>23447</v>
      </c>
      <c r="AK844">
        <v>21729</v>
      </c>
      <c r="AL844">
        <v>23544</v>
      </c>
      <c r="AM844">
        <v>21838</v>
      </c>
      <c r="AN844">
        <v>23621</v>
      </c>
      <c r="AO844">
        <v>21975</v>
      </c>
      <c r="AP844">
        <v>24162</v>
      </c>
      <c r="AQ844">
        <v>22825</v>
      </c>
      <c r="AR844">
        <v>24634</v>
      </c>
      <c r="AS844">
        <v>23123</v>
      </c>
      <c r="AT844">
        <v>24823</v>
      </c>
      <c r="AU844">
        <v>23109</v>
      </c>
    </row>
    <row r="845" spans="1:47" x14ac:dyDescent="0.25">
      <c r="A845" t="str">
        <f t="shared" si="13"/>
        <v>Klagenfurt LandUnselbstständig BeschäftigteMänner</v>
      </c>
      <c r="B845">
        <v>844</v>
      </c>
      <c r="C845">
        <v>204</v>
      </c>
      <c r="D845" t="s">
        <v>158</v>
      </c>
      <c r="E845" t="s">
        <v>38</v>
      </c>
      <c r="F845" t="s">
        <v>49</v>
      </c>
      <c r="G845">
        <v>3296</v>
      </c>
      <c r="H845">
        <v>4813</v>
      </c>
      <c r="I845">
        <v>3282</v>
      </c>
      <c r="J845">
        <v>4815</v>
      </c>
      <c r="K845">
        <v>3159</v>
      </c>
      <c r="L845">
        <v>4704</v>
      </c>
      <c r="M845">
        <v>3315</v>
      </c>
      <c r="N845">
        <v>4623</v>
      </c>
      <c r="O845">
        <v>11009</v>
      </c>
      <c r="P845">
        <v>12440</v>
      </c>
      <c r="Q845">
        <v>10743</v>
      </c>
      <c r="R845">
        <v>12021</v>
      </c>
      <c r="S845">
        <v>10608</v>
      </c>
      <c r="T845">
        <v>11981</v>
      </c>
      <c r="U845">
        <v>10702</v>
      </c>
      <c r="V845">
        <v>12066</v>
      </c>
      <c r="W845">
        <v>10918</v>
      </c>
      <c r="X845">
        <v>12209</v>
      </c>
      <c r="Y845">
        <v>10887</v>
      </c>
      <c r="Z845">
        <v>12120</v>
      </c>
      <c r="AA845">
        <v>10662</v>
      </c>
      <c r="AB845">
        <v>11939</v>
      </c>
      <c r="AC845">
        <v>10671</v>
      </c>
      <c r="AD845">
        <v>11915</v>
      </c>
      <c r="AE845">
        <v>10610</v>
      </c>
      <c r="AF845">
        <v>11960</v>
      </c>
      <c r="AG845">
        <v>10880</v>
      </c>
      <c r="AH845">
        <v>12264</v>
      </c>
      <c r="AI845">
        <v>11112</v>
      </c>
      <c r="AJ845">
        <v>12313</v>
      </c>
      <c r="AK845">
        <v>11138</v>
      </c>
      <c r="AL845">
        <v>12303</v>
      </c>
      <c r="AM845">
        <v>11162</v>
      </c>
      <c r="AN845">
        <v>12380</v>
      </c>
      <c r="AO845">
        <v>11233</v>
      </c>
      <c r="AP845">
        <v>12601</v>
      </c>
      <c r="AQ845">
        <v>11643</v>
      </c>
      <c r="AR845">
        <v>12799</v>
      </c>
      <c r="AS845">
        <v>11799</v>
      </c>
      <c r="AT845">
        <v>12947</v>
      </c>
      <c r="AU845">
        <v>11788</v>
      </c>
    </row>
    <row r="846" spans="1:47" x14ac:dyDescent="0.25">
      <c r="A846" t="str">
        <f t="shared" si="13"/>
        <v>Klagenfurt LandUnselbstständig Beschäftigte GW mgfInsgesamt</v>
      </c>
      <c r="B846">
        <v>845</v>
      </c>
      <c r="C846">
        <v>204</v>
      </c>
      <c r="D846" t="s">
        <v>158</v>
      </c>
      <c r="E846" t="s">
        <v>450</v>
      </c>
      <c r="F846" t="s">
        <v>48</v>
      </c>
      <c r="G846">
        <v>10014.414608015</v>
      </c>
      <c r="H846">
        <v>7721.9017423679998</v>
      </c>
      <c r="I846">
        <v>10420.960285622001</v>
      </c>
      <c r="J846">
        <v>7799.4049633349996</v>
      </c>
      <c r="K846">
        <v>10620.505948507</v>
      </c>
      <c r="L846">
        <v>8064.3835152840002</v>
      </c>
      <c r="M846">
        <v>10425.697033853001</v>
      </c>
      <c r="N846">
        <v>8375.9251925169992</v>
      </c>
      <c r="O846">
        <v>11173.524255842</v>
      </c>
      <c r="P846">
        <v>8958.4156876849993</v>
      </c>
      <c r="Q846">
        <v>11755.864999853</v>
      </c>
      <c r="R846">
        <v>9163.5942813349993</v>
      </c>
      <c r="S846">
        <v>12190.176934711</v>
      </c>
      <c r="T846">
        <v>9539.3486670570001</v>
      </c>
    </row>
    <row r="847" spans="1:47" x14ac:dyDescent="0.25">
      <c r="A847" t="str">
        <f t="shared" si="13"/>
        <v>Klagenfurt LandUnselbstständig Beschäftigte GW ogfInsgesamt</v>
      </c>
      <c r="B847">
        <v>846</v>
      </c>
      <c r="C847">
        <v>204</v>
      </c>
      <c r="D847" t="s">
        <v>158</v>
      </c>
      <c r="E847" t="s">
        <v>449</v>
      </c>
      <c r="F847" t="s">
        <v>48</v>
      </c>
      <c r="G847">
        <v>8780.7704294979994</v>
      </c>
      <c r="H847">
        <v>6744.6566219460001</v>
      </c>
      <c r="I847">
        <v>9183.6173636540007</v>
      </c>
      <c r="J847">
        <v>6810.9691732840001</v>
      </c>
      <c r="K847">
        <v>9416.1119832200002</v>
      </c>
      <c r="L847">
        <v>7062.2348975349996</v>
      </c>
      <c r="M847">
        <v>9371.3357473870001</v>
      </c>
      <c r="N847">
        <v>7502.0516752169997</v>
      </c>
      <c r="O847">
        <v>10070.099605177</v>
      </c>
      <c r="P847">
        <v>8057.4013595980014</v>
      </c>
      <c r="Q847">
        <v>10590.949238653</v>
      </c>
      <c r="R847">
        <v>8195.2263248550007</v>
      </c>
      <c r="S847">
        <v>11010.468270747</v>
      </c>
      <c r="T847">
        <v>8545.0574510770002</v>
      </c>
    </row>
    <row r="848" spans="1:47" x14ac:dyDescent="0.25">
      <c r="A848" t="str">
        <f t="shared" si="13"/>
        <v>Klagenfurt LandUnternehmenInsgesamt</v>
      </c>
      <c r="B848">
        <v>847</v>
      </c>
      <c r="C848">
        <v>204</v>
      </c>
      <c r="D848" t="s">
        <v>158</v>
      </c>
      <c r="E848" t="s">
        <v>475</v>
      </c>
      <c r="F848" t="s">
        <v>48</v>
      </c>
      <c r="G848">
        <v>4610</v>
      </c>
      <c r="H848">
        <v>4704</v>
      </c>
      <c r="I848">
        <v>4841</v>
      </c>
    </row>
    <row r="849" spans="1:47" x14ac:dyDescent="0.25">
      <c r="A849" t="str">
        <f t="shared" si="13"/>
        <v>Klagenfurt LandWohnbevölkerungInsgesamt</v>
      </c>
      <c r="B849">
        <v>848</v>
      </c>
      <c r="C849">
        <v>204</v>
      </c>
      <c r="D849" t="s">
        <v>158</v>
      </c>
      <c r="E849" t="s">
        <v>42</v>
      </c>
      <c r="F849" t="s">
        <v>48</v>
      </c>
      <c r="G849">
        <v>56443</v>
      </c>
      <c r="H849">
        <v>56593</v>
      </c>
      <c r="I849">
        <v>56913</v>
      </c>
      <c r="J849">
        <v>57152</v>
      </c>
      <c r="K849">
        <v>57547</v>
      </c>
      <c r="L849">
        <v>57905</v>
      </c>
      <c r="M849">
        <v>58258</v>
      </c>
      <c r="N849">
        <v>58408</v>
      </c>
      <c r="O849">
        <v>58271</v>
      </c>
      <c r="P849">
        <v>58329</v>
      </c>
      <c r="Q849">
        <v>58562</v>
      </c>
      <c r="R849">
        <v>58435</v>
      </c>
      <c r="S849">
        <v>58435</v>
      </c>
      <c r="T849">
        <v>58684</v>
      </c>
      <c r="U849">
        <v>58978</v>
      </c>
      <c r="V849">
        <v>59344</v>
      </c>
      <c r="W849">
        <v>59586</v>
      </c>
      <c r="X849">
        <v>59800</v>
      </c>
      <c r="Y849">
        <v>60014</v>
      </c>
      <c r="Z849">
        <v>60503</v>
      </c>
      <c r="AA849">
        <v>60971</v>
      </c>
      <c r="AB849">
        <v>61341</v>
      </c>
    </row>
    <row r="850" spans="1:47" x14ac:dyDescent="0.25">
      <c r="A850" t="str">
        <f t="shared" si="13"/>
        <v>Sankt Veit an der GlanArbeitnehmereinkommenBrutto_Schnitt</v>
      </c>
      <c r="B850">
        <v>849</v>
      </c>
      <c r="C850">
        <v>205</v>
      </c>
      <c r="D850" t="s">
        <v>159</v>
      </c>
      <c r="E850" t="s">
        <v>43</v>
      </c>
      <c r="F850" t="s">
        <v>54</v>
      </c>
      <c r="G850">
        <v>22474.8001336491</v>
      </c>
      <c r="H850">
        <v>22969.796333153099</v>
      </c>
      <c r="I850">
        <v>24035.7571364379</v>
      </c>
      <c r="J850">
        <v>24736.318734385699</v>
      </c>
      <c r="K850">
        <v>25480.871279939802</v>
      </c>
      <c r="L850">
        <v>25620.830604213999</v>
      </c>
      <c r="M850">
        <v>26266.391795447402</v>
      </c>
      <c r="N850">
        <v>26955.859732897999</v>
      </c>
      <c r="O850">
        <v>27749.058299579199</v>
      </c>
      <c r="P850">
        <v>28157.714396098701</v>
      </c>
      <c r="Q850">
        <v>28631.4895545125</v>
      </c>
      <c r="R850">
        <v>29491.654079888202</v>
      </c>
      <c r="S850">
        <v>30334.042687660101</v>
      </c>
      <c r="T850">
        <v>30801.441045262902</v>
      </c>
      <c r="U850">
        <v>32075.460321229599</v>
      </c>
      <c r="V850">
        <v>33456.367176522202</v>
      </c>
      <c r="W850">
        <v>34109.119043506602</v>
      </c>
      <c r="X850">
        <v>35244.366351860102</v>
      </c>
      <c r="Y850">
        <v>36900.552331799103</v>
      </c>
    </row>
    <row r="851" spans="1:47" x14ac:dyDescent="0.25">
      <c r="A851" t="str">
        <f t="shared" si="13"/>
        <v>Sankt Veit an der GlanArbeitnehmereinkommenBruttobezüge 1000 EUR</v>
      </c>
      <c r="B851">
        <v>850</v>
      </c>
      <c r="C851">
        <v>205</v>
      </c>
      <c r="D851" t="s">
        <v>159</v>
      </c>
      <c r="E851" t="s">
        <v>43</v>
      </c>
      <c r="F851" t="s">
        <v>55</v>
      </c>
      <c r="G851">
        <v>531394.17435999995</v>
      </c>
      <c r="H851">
        <v>552124.99445999996</v>
      </c>
      <c r="I851">
        <v>588395.33470000001</v>
      </c>
      <c r="J851">
        <v>615860.12753000006</v>
      </c>
      <c r="K851">
        <v>643621.32765999995</v>
      </c>
      <c r="L851">
        <v>643262.19397999998</v>
      </c>
      <c r="M851">
        <v>666956.22046999994</v>
      </c>
      <c r="N851">
        <v>685244.91026999999</v>
      </c>
      <c r="O851">
        <v>705630.80350000004</v>
      </c>
      <c r="P851">
        <v>707321.78563000006</v>
      </c>
      <c r="Q851">
        <v>719824.27888999996</v>
      </c>
      <c r="R851">
        <v>738323.55989000003</v>
      </c>
      <c r="S851">
        <v>758108.39485000004</v>
      </c>
      <c r="T851">
        <v>774409.83076000004</v>
      </c>
      <c r="U851">
        <v>811797.82527000003</v>
      </c>
      <c r="V851">
        <v>839052.23242000001</v>
      </c>
      <c r="W851">
        <v>837310.65428000002</v>
      </c>
      <c r="X851">
        <v>870641.58198999998</v>
      </c>
      <c r="Y851">
        <v>921960.30001000001</v>
      </c>
    </row>
    <row r="852" spans="1:47" x14ac:dyDescent="0.25">
      <c r="A852" t="str">
        <f t="shared" si="13"/>
        <v>Sankt Veit an der GlanArbeitnehmereinkommenBruttobezüge Fälle</v>
      </c>
      <c r="B852">
        <v>851</v>
      </c>
      <c r="C852">
        <v>205</v>
      </c>
      <c r="D852" t="s">
        <v>159</v>
      </c>
      <c r="E852" t="s">
        <v>43</v>
      </c>
      <c r="F852" t="s">
        <v>56</v>
      </c>
      <c r="G852">
        <v>23644</v>
      </c>
      <c r="H852">
        <v>24037</v>
      </c>
      <c r="I852">
        <v>24480</v>
      </c>
      <c r="J852">
        <v>24897</v>
      </c>
      <c r="K852">
        <v>25259</v>
      </c>
      <c r="L852">
        <v>25107</v>
      </c>
      <c r="M852">
        <v>25392</v>
      </c>
      <c r="N852">
        <v>25421</v>
      </c>
      <c r="O852">
        <v>25429</v>
      </c>
      <c r="P852">
        <v>25120</v>
      </c>
      <c r="Q852">
        <v>25141</v>
      </c>
      <c r="R852">
        <v>25035</v>
      </c>
      <c r="S852">
        <v>24992</v>
      </c>
      <c r="T852">
        <v>25142</v>
      </c>
      <c r="U852">
        <v>25309</v>
      </c>
      <c r="V852">
        <v>25079</v>
      </c>
      <c r="W852">
        <v>24548</v>
      </c>
      <c r="X852">
        <v>24703</v>
      </c>
      <c r="Y852">
        <v>24985</v>
      </c>
    </row>
    <row r="853" spans="1:47" x14ac:dyDescent="0.25">
      <c r="A853" t="str">
        <f t="shared" si="13"/>
        <v>Sankt Veit an der GlanArbeitnehmereinkommenLohnsteuer 1000 EUR</v>
      </c>
      <c r="B853">
        <v>852</v>
      </c>
      <c r="C853">
        <v>205</v>
      </c>
      <c r="D853" t="s">
        <v>159</v>
      </c>
      <c r="E853" t="s">
        <v>43</v>
      </c>
      <c r="F853" t="s">
        <v>57</v>
      </c>
      <c r="G853">
        <v>70589.971529999995</v>
      </c>
      <c r="H853">
        <v>70587.711720000007</v>
      </c>
      <c r="I853">
        <v>78236.566879999998</v>
      </c>
      <c r="J853">
        <v>84051.173240000004</v>
      </c>
      <c r="K853">
        <v>90658.980790000001</v>
      </c>
      <c r="L853">
        <v>81970.296369999996</v>
      </c>
      <c r="M853">
        <v>87016.315969999996</v>
      </c>
      <c r="N853">
        <v>91823.232279999997</v>
      </c>
      <c r="O853">
        <v>97752.056589999993</v>
      </c>
      <c r="P853">
        <v>99407.845809999999</v>
      </c>
      <c r="Q853">
        <v>103414.09548</v>
      </c>
      <c r="R853">
        <v>108936.51153</v>
      </c>
      <c r="S853">
        <v>95358.187560000006</v>
      </c>
      <c r="T853">
        <v>98811.629230000006</v>
      </c>
      <c r="U853">
        <v>106744.82558</v>
      </c>
      <c r="V853">
        <v>111376.66583</v>
      </c>
      <c r="W853">
        <v>104212.65088</v>
      </c>
      <c r="X853">
        <v>111721.84565</v>
      </c>
      <c r="Y853">
        <v>117651.08744</v>
      </c>
    </row>
    <row r="854" spans="1:47" x14ac:dyDescent="0.25">
      <c r="A854" t="str">
        <f t="shared" si="13"/>
        <v>Sankt Veit an der GlanArbeitnehmereinkommenLohnsteuer Fälle</v>
      </c>
      <c r="B854">
        <v>853</v>
      </c>
      <c r="C854">
        <v>205</v>
      </c>
      <c r="D854" t="s">
        <v>159</v>
      </c>
      <c r="E854" t="s">
        <v>43</v>
      </c>
      <c r="F854" t="s">
        <v>58</v>
      </c>
      <c r="G854">
        <v>18925</v>
      </c>
      <c r="H854">
        <v>18791</v>
      </c>
      <c r="I854">
        <v>19311</v>
      </c>
      <c r="J854">
        <v>19978</v>
      </c>
      <c r="K854">
        <v>20566</v>
      </c>
      <c r="L854">
        <v>19946</v>
      </c>
      <c r="M854">
        <v>20362</v>
      </c>
      <c r="N854">
        <v>20527</v>
      </c>
      <c r="O854">
        <v>20711</v>
      </c>
      <c r="P854">
        <v>20665</v>
      </c>
      <c r="Q854">
        <v>20755</v>
      </c>
      <c r="R854">
        <v>20752</v>
      </c>
      <c r="S854">
        <v>20852</v>
      </c>
      <c r="T854">
        <v>21124</v>
      </c>
      <c r="U854">
        <v>21526</v>
      </c>
      <c r="V854">
        <v>21687</v>
      </c>
      <c r="W854">
        <v>21395</v>
      </c>
      <c r="X854">
        <v>21635</v>
      </c>
      <c r="Y854">
        <v>22122</v>
      </c>
    </row>
    <row r="855" spans="1:47" x14ac:dyDescent="0.25">
      <c r="A855" t="str">
        <f t="shared" si="13"/>
        <v>Sankt Veit an der GlanArbeitnehmereinkommenNetto_Schnitt</v>
      </c>
      <c r="B855">
        <v>854</v>
      </c>
      <c r="C855">
        <v>205</v>
      </c>
      <c r="D855" t="s">
        <v>159</v>
      </c>
      <c r="E855" t="s">
        <v>43</v>
      </c>
      <c r="F855" t="s">
        <v>59</v>
      </c>
      <c r="G855">
        <v>15857.434794874</v>
      </c>
      <c r="H855">
        <v>16304.130515455299</v>
      </c>
      <c r="I855">
        <v>16981.655330473801</v>
      </c>
      <c r="J855">
        <v>17377.8576808451</v>
      </c>
      <c r="K855">
        <v>17833.374360030099</v>
      </c>
      <c r="L855">
        <v>18313.0535105747</v>
      </c>
      <c r="M855">
        <v>18705.285486373701</v>
      </c>
      <c r="N855">
        <v>19084.108199913499</v>
      </c>
      <c r="O855">
        <v>19541.718181210399</v>
      </c>
      <c r="P855">
        <v>19728.970621815301</v>
      </c>
      <c r="Q855">
        <v>19959.978030309099</v>
      </c>
      <c r="R855">
        <v>20460.877253844599</v>
      </c>
      <c r="S855">
        <v>21711.0576924616</v>
      </c>
      <c r="T855">
        <v>21951.1476362262</v>
      </c>
      <c r="U855">
        <v>22769.0039736853</v>
      </c>
      <c r="V855">
        <v>23746.7720327764</v>
      </c>
      <c r="W855">
        <v>24514.157845852998</v>
      </c>
      <c r="X855">
        <v>25167.521856049902</v>
      </c>
      <c r="Y855">
        <v>26429.218396237698</v>
      </c>
    </row>
    <row r="856" spans="1:47" x14ac:dyDescent="0.25">
      <c r="A856" t="str">
        <f t="shared" si="13"/>
        <v>Sankt Veit an der GlanArbeitnehmereinkommenNettobezüge 1000 EUR</v>
      </c>
      <c r="B856">
        <v>855</v>
      </c>
      <c r="C856">
        <v>205</v>
      </c>
      <c r="D856" t="s">
        <v>159</v>
      </c>
      <c r="E856" t="s">
        <v>43</v>
      </c>
      <c r="F856" t="s">
        <v>60</v>
      </c>
      <c r="G856">
        <v>374933.18829000002</v>
      </c>
      <c r="H856">
        <v>391902.38520000002</v>
      </c>
      <c r="I856">
        <v>415710.92249000003</v>
      </c>
      <c r="J856">
        <v>432656.52267999999</v>
      </c>
      <c r="K856">
        <v>450453.20296000002</v>
      </c>
      <c r="L856">
        <v>459785.83448999998</v>
      </c>
      <c r="M856">
        <v>474964.60907000001</v>
      </c>
      <c r="N856">
        <v>485137.11455</v>
      </c>
      <c r="O856">
        <v>496926.35162999999</v>
      </c>
      <c r="P856">
        <v>495591.74202000001</v>
      </c>
      <c r="Q856">
        <v>501813.80765999999</v>
      </c>
      <c r="R856">
        <v>512238.06205000001</v>
      </c>
      <c r="S856">
        <v>542602.75384999998</v>
      </c>
      <c r="T856">
        <v>551895.75387000002</v>
      </c>
      <c r="U856">
        <v>576260.72157000005</v>
      </c>
      <c r="V856">
        <v>595545.29581000004</v>
      </c>
      <c r="W856">
        <v>601773.54680000001</v>
      </c>
      <c r="X856">
        <v>621713.29240999999</v>
      </c>
      <c r="Y856">
        <v>660334.02162999997</v>
      </c>
    </row>
    <row r="857" spans="1:47" x14ac:dyDescent="0.25">
      <c r="A857" t="str">
        <f t="shared" si="13"/>
        <v>Sankt Veit an der GlanArbeitnehmereinkommenSV-Beiträge 1000 EUR</v>
      </c>
      <c r="B857">
        <v>856</v>
      </c>
      <c r="C857">
        <v>205</v>
      </c>
      <c r="D857" t="s">
        <v>159</v>
      </c>
      <c r="E857" t="s">
        <v>43</v>
      </c>
      <c r="F857" t="s">
        <v>61</v>
      </c>
      <c r="G857">
        <v>85871.014540000004</v>
      </c>
      <c r="H857">
        <v>89634.897540000005</v>
      </c>
      <c r="I857">
        <v>94447.845329999996</v>
      </c>
      <c r="J857">
        <v>99152.431609999898</v>
      </c>
      <c r="K857">
        <v>102509.14391</v>
      </c>
      <c r="L857">
        <v>101506.06312000001</v>
      </c>
      <c r="M857">
        <v>104975.29543</v>
      </c>
      <c r="N857">
        <v>108284.56344</v>
      </c>
      <c r="O857">
        <v>110952.39528</v>
      </c>
      <c r="P857">
        <v>112322.19779999999</v>
      </c>
      <c r="Q857">
        <v>114596.37575000001</v>
      </c>
      <c r="R857">
        <v>117148.98630999999</v>
      </c>
      <c r="S857">
        <v>120147.45344</v>
      </c>
      <c r="T857">
        <v>123702.44766000001</v>
      </c>
      <c r="U857">
        <v>128792.27812</v>
      </c>
      <c r="V857">
        <v>132130.27077999999</v>
      </c>
      <c r="W857">
        <v>131324.4566</v>
      </c>
      <c r="X857">
        <v>137206.44393000001</v>
      </c>
      <c r="Y857">
        <v>143975.19094</v>
      </c>
    </row>
    <row r="858" spans="1:47" x14ac:dyDescent="0.25">
      <c r="A858" t="str">
        <f t="shared" si="13"/>
        <v>Sankt Veit an der GlanArbeitnehmereinkommenSV-Beiträge Fälle</v>
      </c>
      <c r="B858">
        <v>857</v>
      </c>
      <c r="C858">
        <v>205</v>
      </c>
      <c r="D858" t="s">
        <v>159</v>
      </c>
      <c r="E858" t="s">
        <v>43</v>
      </c>
      <c r="F858" t="s">
        <v>62</v>
      </c>
      <c r="G858">
        <v>22592</v>
      </c>
      <c r="H858">
        <v>22934</v>
      </c>
      <c r="I858">
        <v>23379</v>
      </c>
      <c r="J858">
        <v>23791</v>
      </c>
      <c r="K858">
        <v>24082</v>
      </c>
      <c r="L858">
        <v>23784</v>
      </c>
      <c r="M858">
        <v>24062</v>
      </c>
      <c r="N858">
        <v>24103</v>
      </c>
      <c r="O858">
        <v>24101</v>
      </c>
      <c r="P858">
        <v>23746</v>
      </c>
      <c r="Q858">
        <v>23705</v>
      </c>
      <c r="R858">
        <v>23623</v>
      </c>
      <c r="S858">
        <v>23614</v>
      </c>
      <c r="T858">
        <v>23593</v>
      </c>
      <c r="U858">
        <v>23872</v>
      </c>
      <c r="V858">
        <v>23711</v>
      </c>
      <c r="W858">
        <v>23305</v>
      </c>
      <c r="X858">
        <v>23429</v>
      </c>
      <c r="Y858">
        <v>23805</v>
      </c>
    </row>
    <row r="859" spans="1:47" x14ac:dyDescent="0.25">
      <c r="A859" t="str">
        <f t="shared" si="13"/>
        <v>Sankt Veit an der GlanArbeitsloseFrauen</v>
      </c>
      <c r="B859">
        <v>858</v>
      </c>
      <c r="C859">
        <v>205</v>
      </c>
      <c r="D859" t="s">
        <v>159</v>
      </c>
      <c r="E859" t="s">
        <v>36</v>
      </c>
      <c r="F859" t="s">
        <v>47</v>
      </c>
      <c r="G859">
        <v>643</v>
      </c>
      <c r="H859">
        <v>502</v>
      </c>
      <c r="I859">
        <v>701</v>
      </c>
      <c r="J859">
        <v>584</v>
      </c>
      <c r="K859">
        <v>726</v>
      </c>
      <c r="L859">
        <v>582</v>
      </c>
      <c r="M859">
        <v>709</v>
      </c>
      <c r="N859">
        <v>617</v>
      </c>
      <c r="O859">
        <v>771</v>
      </c>
      <c r="P859">
        <v>627</v>
      </c>
      <c r="Q859">
        <v>826</v>
      </c>
      <c r="R859">
        <v>775</v>
      </c>
      <c r="S859">
        <v>861</v>
      </c>
      <c r="T859">
        <v>696</v>
      </c>
      <c r="U859">
        <v>779</v>
      </c>
      <c r="V859">
        <v>746</v>
      </c>
      <c r="W859">
        <v>966</v>
      </c>
      <c r="X859">
        <v>786</v>
      </c>
      <c r="Y859">
        <v>943</v>
      </c>
      <c r="Z859">
        <v>845</v>
      </c>
      <c r="AA859">
        <v>1016</v>
      </c>
      <c r="AB859">
        <v>887</v>
      </c>
      <c r="AC859">
        <v>1014</v>
      </c>
      <c r="AD859">
        <v>882</v>
      </c>
      <c r="AE859">
        <v>1013</v>
      </c>
      <c r="AF859">
        <v>861</v>
      </c>
      <c r="AG859">
        <v>1064</v>
      </c>
      <c r="AH859">
        <v>843</v>
      </c>
      <c r="AI859">
        <v>919</v>
      </c>
      <c r="AJ859">
        <v>735</v>
      </c>
      <c r="AK859">
        <v>826</v>
      </c>
      <c r="AL859">
        <v>667</v>
      </c>
      <c r="AM859">
        <v>853</v>
      </c>
      <c r="AN859">
        <v>867</v>
      </c>
      <c r="AO859">
        <v>961</v>
      </c>
      <c r="AP859">
        <v>656</v>
      </c>
      <c r="AQ859">
        <v>693</v>
      </c>
      <c r="AR859">
        <v>596</v>
      </c>
      <c r="AS859">
        <v>651</v>
      </c>
      <c r="AT859">
        <v>599</v>
      </c>
      <c r="AU859">
        <v>698</v>
      </c>
    </row>
    <row r="860" spans="1:47" x14ac:dyDescent="0.25">
      <c r="A860" t="str">
        <f t="shared" si="13"/>
        <v>Sankt Veit an der GlanArbeitsloseInsgesamt</v>
      </c>
      <c r="B860">
        <v>859</v>
      </c>
      <c r="C860">
        <v>205</v>
      </c>
      <c r="D860" t="s">
        <v>159</v>
      </c>
      <c r="E860" t="s">
        <v>36</v>
      </c>
      <c r="F860" t="s">
        <v>48</v>
      </c>
      <c r="G860">
        <v>2349</v>
      </c>
      <c r="H860">
        <v>976</v>
      </c>
      <c r="I860">
        <v>2434</v>
      </c>
      <c r="J860">
        <v>1085</v>
      </c>
      <c r="K860">
        <v>2526</v>
      </c>
      <c r="L860">
        <v>1020</v>
      </c>
      <c r="M860">
        <v>2259</v>
      </c>
      <c r="N860">
        <v>1068</v>
      </c>
      <c r="O860">
        <v>2174</v>
      </c>
      <c r="P860">
        <v>1131</v>
      </c>
      <c r="Q860">
        <v>2556</v>
      </c>
      <c r="R860">
        <v>1631</v>
      </c>
      <c r="S860">
        <v>2802</v>
      </c>
      <c r="T860">
        <v>1375</v>
      </c>
      <c r="U860">
        <v>2567</v>
      </c>
      <c r="V860">
        <v>1438</v>
      </c>
      <c r="W860">
        <v>2758</v>
      </c>
      <c r="X860">
        <v>1441</v>
      </c>
      <c r="Y860">
        <v>2814</v>
      </c>
      <c r="Z860">
        <v>1557</v>
      </c>
      <c r="AA860">
        <v>2987</v>
      </c>
      <c r="AB860">
        <v>1720</v>
      </c>
      <c r="AC860">
        <v>3027</v>
      </c>
      <c r="AD860">
        <v>1727</v>
      </c>
      <c r="AE860">
        <v>3025</v>
      </c>
      <c r="AF860">
        <v>1721</v>
      </c>
      <c r="AG860">
        <v>3057</v>
      </c>
      <c r="AH860">
        <v>1652</v>
      </c>
      <c r="AI860">
        <v>2602</v>
      </c>
      <c r="AJ860">
        <v>1395</v>
      </c>
      <c r="AK860">
        <v>2458</v>
      </c>
      <c r="AL860">
        <v>1283</v>
      </c>
      <c r="AM860">
        <v>2467</v>
      </c>
      <c r="AN860">
        <v>1638</v>
      </c>
      <c r="AO860">
        <v>2681</v>
      </c>
      <c r="AP860">
        <v>1184</v>
      </c>
      <c r="AQ860">
        <v>2190</v>
      </c>
      <c r="AR860">
        <v>1125</v>
      </c>
      <c r="AS860">
        <v>2100</v>
      </c>
      <c r="AT860">
        <v>1169</v>
      </c>
      <c r="AU860">
        <v>2275</v>
      </c>
    </row>
    <row r="861" spans="1:47" x14ac:dyDescent="0.25">
      <c r="A861" t="str">
        <f t="shared" si="13"/>
        <v>Sankt Veit an der GlanArbeitsloseMänner</v>
      </c>
      <c r="B861">
        <v>860</v>
      </c>
      <c r="C861">
        <v>205</v>
      </c>
      <c r="D861" t="s">
        <v>159</v>
      </c>
      <c r="E861" t="s">
        <v>36</v>
      </c>
      <c r="F861" t="s">
        <v>49</v>
      </c>
      <c r="G861">
        <v>1706</v>
      </c>
      <c r="H861">
        <v>474</v>
      </c>
      <c r="I861">
        <v>1733</v>
      </c>
      <c r="J861">
        <v>501</v>
      </c>
      <c r="K861">
        <v>1800</v>
      </c>
      <c r="L861">
        <v>438</v>
      </c>
      <c r="M861">
        <v>1550</v>
      </c>
      <c r="N861">
        <v>451</v>
      </c>
      <c r="O861">
        <v>1403</v>
      </c>
      <c r="P861">
        <v>504</v>
      </c>
      <c r="Q861">
        <v>1730</v>
      </c>
      <c r="R861">
        <v>856</v>
      </c>
      <c r="S861">
        <v>1941</v>
      </c>
      <c r="T861">
        <v>679</v>
      </c>
      <c r="U861">
        <v>1788</v>
      </c>
      <c r="V861">
        <v>692</v>
      </c>
      <c r="W861">
        <v>1792</v>
      </c>
      <c r="X861">
        <v>655</v>
      </c>
      <c r="Y861">
        <v>1871</v>
      </c>
      <c r="Z861">
        <v>712</v>
      </c>
      <c r="AA861">
        <v>1971</v>
      </c>
      <c r="AB861">
        <v>833</v>
      </c>
      <c r="AC861">
        <v>2013</v>
      </c>
      <c r="AD861">
        <v>845</v>
      </c>
      <c r="AE861">
        <v>2012</v>
      </c>
      <c r="AF861">
        <v>860</v>
      </c>
      <c r="AG861">
        <v>1993</v>
      </c>
      <c r="AH861">
        <v>809</v>
      </c>
      <c r="AI861">
        <v>1683</v>
      </c>
      <c r="AJ861">
        <v>660</v>
      </c>
      <c r="AK861">
        <v>1632</v>
      </c>
      <c r="AL861">
        <v>616</v>
      </c>
      <c r="AM861">
        <v>1614</v>
      </c>
      <c r="AN861">
        <v>771</v>
      </c>
      <c r="AO861">
        <v>1720</v>
      </c>
      <c r="AP861">
        <v>528</v>
      </c>
      <c r="AQ861">
        <v>1497</v>
      </c>
      <c r="AR861">
        <v>529</v>
      </c>
      <c r="AS861">
        <v>1449</v>
      </c>
      <c r="AT861">
        <v>570</v>
      </c>
      <c r="AU861">
        <v>1577</v>
      </c>
    </row>
    <row r="862" spans="1:47" x14ac:dyDescent="0.25">
      <c r="A862" t="str">
        <f t="shared" si="13"/>
        <v>Sankt Veit an der Glanarbeitslose AusländerFrauen</v>
      </c>
      <c r="B862">
        <v>861</v>
      </c>
      <c r="C862">
        <v>205</v>
      </c>
      <c r="D862" t="s">
        <v>159</v>
      </c>
      <c r="E862" t="s">
        <v>37</v>
      </c>
      <c r="F862" t="s">
        <v>47</v>
      </c>
      <c r="G862">
        <v>47</v>
      </c>
      <c r="H862">
        <v>17</v>
      </c>
      <c r="I862">
        <v>32</v>
      </c>
      <c r="J862">
        <v>30</v>
      </c>
      <c r="K862">
        <v>45</v>
      </c>
      <c r="L862">
        <v>30</v>
      </c>
      <c r="M862">
        <v>35</v>
      </c>
      <c r="N862">
        <v>29</v>
      </c>
      <c r="O862">
        <v>33</v>
      </c>
      <c r="P862">
        <v>34</v>
      </c>
      <c r="Q862">
        <v>49</v>
      </c>
      <c r="R862">
        <v>48</v>
      </c>
      <c r="S862">
        <v>42</v>
      </c>
      <c r="T862">
        <v>42</v>
      </c>
      <c r="U862">
        <v>37</v>
      </c>
      <c r="V862">
        <v>36</v>
      </c>
      <c r="W862">
        <v>60</v>
      </c>
      <c r="X862">
        <v>52</v>
      </c>
      <c r="Y862">
        <v>76</v>
      </c>
      <c r="Z862">
        <v>61</v>
      </c>
      <c r="AA862">
        <v>75</v>
      </c>
      <c r="AB862">
        <v>72</v>
      </c>
      <c r="AC862">
        <v>92</v>
      </c>
      <c r="AD862">
        <v>78</v>
      </c>
      <c r="AE862">
        <v>105</v>
      </c>
      <c r="AF862">
        <v>82</v>
      </c>
      <c r="AG862">
        <v>132</v>
      </c>
      <c r="AH862">
        <v>74</v>
      </c>
      <c r="AI862">
        <v>117</v>
      </c>
      <c r="AJ862">
        <v>70</v>
      </c>
      <c r="AK862">
        <v>76</v>
      </c>
      <c r="AL862">
        <v>65</v>
      </c>
      <c r="AM862">
        <v>90</v>
      </c>
      <c r="AN862">
        <v>87</v>
      </c>
      <c r="AO862">
        <v>118</v>
      </c>
      <c r="AP862">
        <v>64</v>
      </c>
      <c r="AQ862">
        <v>92</v>
      </c>
      <c r="AR862">
        <v>59</v>
      </c>
      <c r="AS862">
        <v>76</v>
      </c>
      <c r="AT862">
        <v>78</v>
      </c>
      <c r="AU862">
        <v>94</v>
      </c>
    </row>
    <row r="863" spans="1:47" x14ac:dyDescent="0.25">
      <c r="A863" t="str">
        <f t="shared" si="13"/>
        <v>Sankt Veit an der Glanarbeitslose AusländerInsgesamt</v>
      </c>
      <c r="B863">
        <v>862</v>
      </c>
      <c r="C863">
        <v>205</v>
      </c>
      <c r="D863" t="s">
        <v>159</v>
      </c>
      <c r="E863" t="s">
        <v>37</v>
      </c>
      <c r="F863" t="s">
        <v>48</v>
      </c>
      <c r="G863">
        <v>192</v>
      </c>
      <c r="H863">
        <v>50</v>
      </c>
      <c r="I863">
        <v>180</v>
      </c>
      <c r="J863">
        <v>69</v>
      </c>
      <c r="K863">
        <v>208</v>
      </c>
      <c r="L863">
        <v>55</v>
      </c>
      <c r="M863">
        <v>161</v>
      </c>
      <c r="N863">
        <v>59</v>
      </c>
      <c r="O863">
        <v>142</v>
      </c>
      <c r="P863">
        <v>63</v>
      </c>
      <c r="Q863">
        <v>179</v>
      </c>
      <c r="R863">
        <v>113</v>
      </c>
      <c r="S863">
        <v>195</v>
      </c>
      <c r="T863">
        <v>80</v>
      </c>
      <c r="U863">
        <v>185</v>
      </c>
      <c r="V863">
        <v>85</v>
      </c>
      <c r="W863">
        <v>189</v>
      </c>
      <c r="X863">
        <v>111</v>
      </c>
      <c r="Y863">
        <v>250</v>
      </c>
      <c r="Z863">
        <v>106</v>
      </c>
      <c r="AA863">
        <v>247</v>
      </c>
      <c r="AB863">
        <v>135</v>
      </c>
      <c r="AC863">
        <v>292</v>
      </c>
      <c r="AD863">
        <v>157</v>
      </c>
      <c r="AE863">
        <v>323</v>
      </c>
      <c r="AF863">
        <v>164</v>
      </c>
      <c r="AG863">
        <v>368</v>
      </c>
      <c r="AH863">
        <v>146</v>
      </c>
      <c r="AI863">
        <v>298</v>
      </c>
      <c r="AJ863">
        <v>130</v>
      </c>
      <c r="AK863">
        <v>288</v>
      </c>
      <c r="AL863">
        <v>117</v>
      </c>
      <c r="AM863">
        <v>316</v>
      </c>
      <c r="AN863">
        <v>173</v>
      </c>
      <c r="AO863">
        <v>392</v>
      </c>
      <c r="AP863">
        <v>124</v>
      </c>
      <c r="AQ863">
        <v>329</v>
      </c>
      <c r="AR863">
        <v>123</v>
      </c>
      <c r="AS863">
        <v>331</v>
      </c>
      <c r="AT863">
        <v>165</v>
      </c>
      <c r="AU863">
        <v>380</v>
      </c>
    </row>
    <row r="864" spans="1:47" x14ac:dyDescent="0.25">
      <c r="A864" t="str">
        <f t="shared" si="13"/>
        <v>Sankt Veit an der Glanarbeitslose AusländerMänner</v>
      </c>
      <c r="B864">
        <v>863</v>
      </c>
      <c r="C864">
        <v>205</v>
      </c>
      <c r="D864" t="s">
        <v>159</v>
      </c>
      <c r="E864" t="s">
        <v>37</v>
      </c>
      <c r="F864" t="s">
        <v>49</v>
      </c>
      <c r="G864">
        <v>145</v>
      </c>
      <c r="H864">
        <v>33</v>
      </c>
      <c r="I864">
        <v>148</v>
      </c>
      <c r="J864">
        <v>39</v>
      </c>
      <c r="K864">
        <v>163</v>
      </c>
      <c r="L864">
        <v>25</v>
      </c>
      <c r="M864">
        <v>126</v>
      </c>
      <c r="N864">
        <v>30</v>
      </c>
      <c r="O864">
        <v>109</v>
      </c>
      <c r="P864">
        <v>29</v>
      </c>
      <c r="Q864">
        <v>130</v>
      </c>
      <c r="R864">
        <v>65</v>
      </c>
      <c r="S864">
        <v>153</v>
      </c>
      <c r="T864">
        <v>38</v>
      </c>
      <c r="U864">
        <v>148</v>
      </c>
      <c r="V864">
        <v>49</v>
      </c>
      <c r="W864">
        <v>129</v>
      </c>
      <c r="X864">
        <v>59</v>
      </c>
      <c r="Y864">
        <v>174</v>
      </c>
      <c r="Z864">
        <v>45</v>
      </c>
      <c r="AA864">
        <v>172</v>
      </c>
      <c r="AB864">
        <v>63</v>
      </c>
      <c r="AC864">
        <v>200</v>
      </c>
      <c r="AD864">
        <v>79</v>
      </c>
      <c r="AE864">
        <v>218</v>
      </c>
      <c r="AF864">
        <v>82</v>
      </c>
      <c r="AG864">
        <v>236</v>
      </c>
      <c r="AH864">
        <v>72</v>
      </c>
      <c r="AI864">
        <v>181</v>
      </c>
      <c r="AJ864">
        <v>60</v>
      </c>
      <c r="AK864">
        <v>212</v>
      </c>
      <c r="AL864">
        <v>52</v>
      </c>
      <c r="AM864">
        <v>226</v>
      </c>
      <c r="AN864">
        <v>86</v>
      </c>
      <c r="AO864">
        <v>274</v>
      </c>
      <c r="AP864">
        <v>60</v>
      </c>
      <c r="AQ864">
        <v>237</v>
      </c>
      <c r="AR864">
        <v>64</v>
      </c>
      <c r="AS864">
        <v>255</v>
      </c>
      <c r="AT864">
        <v>87</v>
      </c>
      <c r="AU864">
        <v>286</v>
      </c>
    </row>
    <row r="865" spans="1:44" x14ac:dyDescent="0.25">
      <c r="A865" t="str">
        <f t="shared" si="13"/>
        <v>Sankt Veit an der GlanArbeitsstättenInsgesamt</v>
      </c>
      <c r="B865">
        <v>864</v>
      </c>
      <c r="C865">
        <v>205</v>
      </c>
      <c r="D865" t="s">
        <v>159</v>
      </c>
      <c r="E865" t="s">
        <v>476</v>
      </c>
      <c r="F865" t="s">
        <v>48</v>
      </c>
      <c r="G865">
        <v>5287</v>
      </c>
      <c r="H865">
        <v>5150</v>
      </c>
      <c r="I865">
        <v>5290</v>
      </c>
    </row>
    <row r="866" spans="1:44" x14ac:dyDescent="0.25">
      <c r="A866" t="str">
        <f t="shared" si="13"/>
        <v>Sankt Veit an der GlanBeschäftigte in den ArbeitsstättenInsgesamt</v>
      </c>
      <c r="B866">
        <v>865</v>
      </c>
      <c r="C866">
        <v>205</v>
      </c>
      <c r="D866" t="s">
        <v>159</v>
      </c>
      <c r="E866" t="s">
        <v>477</v>
      </c>
      <c r="F866" t="s">
        <v>48</v>
      </c>
      <c r="G866">
        <v>23523</v>
      </c>
      <c r="H866">
        <v>22653</v>
      </c>
      <c r="I866">
        <v>22839</v>
      </c>
    </row>
    <row r="867" spans="1:44" x14ac:dyDescent="0.25">
      <c r="A867" t="str">
        <f t="shared" si="13"/>
        <v>Sankt Veit an der GlanGesamteinkommenBruttobezüge Gesamt</v>
      </c>
      <c r="B867">
        <v>866</v>
      </c>
      <c r="C867">
        <v>205</v>
      </c>
      <c r="D867" t="s">
        <v>159</v>
      </c>
      <c r="E867" t="s">
        <v>45</v>
      </c>
      <c r="F867" t="s">
        <v>63</v>
      </c>
      <c r="G867">
        <v>740179.91657</v>
      </c>
      <c r="H867">
        <v>766904.86880000005</v>
      </c>
      <c r="I867">
        <v>810872.31412</v>
      </c>
      <c r="J867">
        <v>847199.05492000002</v>
      </c>
      <c r="K867">
        <v>886824.16986000002</v>
      </c>
      <c r="L867">
        <v>896011.92654999997</v>
      </c>
      <c r="M867">
        <v>932023.34436999995</v>
      </c>
      <c r="N867">
        <v>960665.04147000005</v>
      </c>
      <c r="O867">
        <v>994025.09788000002</v>
      </c>
      <c r="P867">
        <v>1008033.81064</v>
      </c>
      <c r="Q867">
        <v>1031098.45996</v>
      </c>
      <c r="R867">
        <v>1055024.4305400001</v>
      </c>
      <c r="S867">
        <v>1079354.26755</v>
      </c>
      <c r="T867">
        <v>1103822.19355</v>
      </c>
      <c r="U867">
        <v>1154601.21719</v>
      </c>
      <c r="V867">
        <v>1194360.5072699999</v>
      </c>
      <c r="W867">
        <v>1211134.69288</v>
      </c>
      <c r="X867">
        <v>1262917.5320900001</v>
      </c>
      <c r="Y867">
        <v>1333409.1191499999</v>
      </c>
    </row>
    <row r="868" spans="1:44" x14ac:dyDescent="0.25">
      <c r="A868" t="str">
        <f t="shared" si="13"/>
        <v>Sankt Veit an der GlanGesamteinkommenNettobezüge Gesamt</v>
      </c>
      <c r="B868">
        <v>867</v>
      </c>
      <c r="C868">
        <v>205</v>
      </c>
      <c r="D868" t="s">
        <v>159</v>
      </c>
      <c r="E868" t="s">
        <v>45</v>
      </c>
      <c r="F868" t="s">
        <v>64</v>
      </c>
      <c r="G868">
        <v>553041.38523000001</v>
      </c>
      <c r="H868">
        <v>576087.17273999995</v>
      </c>
      <c r="I868">
        <v>605443.17989000003</v>
      </c>
      <c r="J868">
        <v>629147.57689999999</v>
      </c>
      <c r="K868">
        <v>655555.63736000005</v>
      </c>
      <c r="L868">
        <v>675264.31542999996</v>
      </c>
      <c r="M868">
        <v>699730.40358000004</v>
      </c>
      <c r="N868">
        <v>717343.79079999996</v>
      </c>
      <c r="O868">
        <v>738676.13340000005</v>
      </c>
      <c r="P868">
        <v>746668.08993999998</v>
      </c>
      <c r="Q868">
        <v>760455.76422999997</v>
      </c>
      <c r="R868">
        <v>774091.13604999997</v>
      </c>
      <c r="S868">
        <v>814719.33094999997</v>
      </c>
      <c r="T868">
        <v>830270.33750000002</v>
      </c>
      <c r="U868">
        <v>864608.23146000004</v>
      </c>
      <c r="V868">
        <v>893200.96534</v>
      </c>
      <c r="W868">
        <v>917020.63914999994</v>
      </c>
      <c r="X868">
        <v>950421.80064999999</v>
      </c>
      <c r="Y868">
        <v>1006349.745</v>
      </c>
    </row>
    <row r="869" spans="1:44" x14ac:dyDescent="0.25">
      <c r="A869" t="str">
        <f t="shared" si="13"/>
        <v>Sankt Veit an der GlanGründungsintensitätin % der aktiven Wirtschaftskammermitglieder</v>
      </c>
      <c r="B869">
        <v>868</v>
      </c>
      <c r="C869">
        <v>205</v>
      </c>
      <c r="D869" t="s">
        <v>159</v>
      </c>
      <c r="E869" t="s">
        <v>40</v>
      </c>
      <c r="F869" t="s">
        <v>52</v>
      </c>
      <c r="G869">
        <v>7.6053442959917801</v>
      </c>
      <c r="H869">
        <v>6.4900887588345704</v>
      </c>
      <c r="I869">
        <v>6.8901183958792398</v>
      </c>
      <c r="J869">
        <v>7.8194899633089801</v>
      </c>
      <c r="K869">
        <v>6.6829110803070497</v>
      </c>
      <c r="L869">
        <v>7.2393710338091299</v>
      </c>
      <c r="M869">
        <v>8.1199032584763096</v>
      </c>
      <c r="N869">
        <v>6.96902619379882</v>
      </c>
      <c r="O869">
        <v>8.8279206100678493</v>
      </c>
      <c r="P869">
        <v>10.257930113714799</v>
      </c>
      <c r="Q869">
        <v>7.6430759968534998</v>
      </c>
      <c r="R869">
        <v>9.3530341993465402</v>
      </c>
      <c r="S869">
        <v>10.1787668734039</v>
      </c>
      <c r="T869">
        <v>10.9607841072364</v>
      </c>
      <c r="U869">
        <v>11.3578649509231</v>
      </c>
      <c r="V869">
        <v>10.0255427841635</v>
      </c>
      <c r="W869">
        <v>8.8764742396027305</v>
      </c>
      <c r="X869">
        <v>8.2720588235294095</v>
      </c>
      <c r="Y869">
        <v>6.4180929095354502</v>
      </c>
      <c r="Z869">
        <v>7.30440097799511</v>
      </c>
      <c r="AA869">
        <v>6.7827130852340902</v>
      </c>
      <c r="AB869">
        <v>6.7608173076923102</v>
      </c>
    </row>
    <row r="870" spans="1:44" x14ac:dyDescent="0.25">
      <c r="A870" t="str">
        <f t="shared" si="13"/>
        <v>Sankt Veit an der GlanGründungsintensitätje 1.000 Einwohner</v>
      </c>
      <c r="B870">
        <v>869</v>
      </c>
      <c r="C870">
        <v>205</v>
      </c>
      <c r="D870" t="s">
        <v>159</v>
      </c>
      <c r="E870" t="s">
        <v>40</v>
      </c>
      <c r="F870" t="s">
        <v>53</v>
      </c>
      <c r="G870">
        <v>2.5272360916635401</v>
      </c>
      <c r="H870">
        <v>2.26395851469811</v>
      </c>
      <c r="I870">
        <v>2.43140065279374</v>
      </c>
      <c r="J870">
        <v>2.7981839841015699</v>
      </c>
      <c r="K870">
        <v>2.4461386934064802</v>
      </c>
      <c r="L870">
        <v>2.7186115257549601</v>
      </c>
      <c r="M870">
        <v>3.1603100889276901</v>
      </c>
      <c r="N870">
        <v>2.8211861358184902</v>
      </c>
      <c r="O870">
        <v>3.6843395163039401</v>
      </c>
      <c r="P870">
        <v>4.4217719700257199</v>
      </c>
      <c r="Q870">
        <v>3.5128495837776499</v>
      </c>
      <c r="R870">
        <v>4.4204125003028496</v>
      </c>
      <c r="S870">
        <v>5.0366465682203803</v>
      </c>
      <c r="T870">
        <v>5.7233007358343198</v>
      </c>
      <c r="U870">
        <v>6.1392204797538703</v>
      </c>
      <c r="V870">
        <v>5.6899519797046301</v>
      </c>
      <c r="W870">
        <v>5.2072902062887998</v>
      </c>
      <c r="X870">
        <v>4.9491339015672304</v>
      </c>
      <c r="Y870">
        <v>3.87553980733031</v>
      </c>
      <c r="Z870">
        <v>4.4357832219747602</v>
      </c>
      <c r="AA870">
        <v>4.1931054955656997</v>
      </c>
      <c r="AB870">
        <v>4.1595799748576496</v>
      </c>
    </row>
    <row r="871" spans="1:44" x14ac:dyDescent="0.25">
      <c r="A871" t="str">
        <f t="shared" si="13"/>
        <v>Sankt Veit an der GlanKammermitgliedschaftenAktiv</v>
      </c>
      <c r="B871">
        <v>870</v>
      </c>
      <c r="C871">
        <v>205</v>
      </c>
      <c r="D871" t="s">
        <v>159</v>
      </c>
      <c r="E871" t="s">
        <v>39</v>
      </c>
      <c r="F871" t="s">
        <v>50</v>
      </c>
      <c r="G871">
        <v>1946</v>
      </c>
      <c r="H871">
        <v>2030</v>
      </c>
      <c r="I871">
        <v>2044</v>
      </c>
      <c r="J871">
        <v>2068</v>
      </c>
      <c r="K871">
        <v>2114</v>
      </c>
      <c r="L871">
        <v>2164</v>
      </c>
      <c r="M871">
        <v>2234</v>
      </c>
      <c r="N871">
        <v>2309</v>
      </c>
      <c r="O871">
        <v>2366</v>
      </c>
      <c r="P871">
        <v>2364</v>
      </c>
      <c r="Q871">
        <v>2413</v>
      </c>
      <c r="R871">
        <v>2436</v>
      </c>
      <c r="S871">
        <v>2566</v>
      </c>
      <c r="T871">
        <v>2573</v>
      </c>
      <c r="U871">
        <v>2633</v>
      </c>
      <c r="V871">
        <v>2627</v>
      </c>
      <c r="W871">
        <v>2723</v>
      </c>
      <c r="X871">
        <v>2741</v>
      </c>
      <c r="Y871">
        <v>2879</v>
      </c>
      <c r="Z871">
        <v>2891</v>
      </c>
      <c r="AA871">
        <v>2990</v>
      </c>
      <c r="AB871">
        <v>2999</v>
      </c>
      <c r="AC871">
        <v>3106</v>
      </c>
      <c r="AD871">
        <v>3132</v>
      </c>
      <c r="AE871">
        <v>3228</v>
      </c>
      <c r="AF871">
        <v>3222</v>
      </c>
      <c r="AG871">
        <v>3281</v>
      </c>
      <c r="AH871">
        <v>3264</v>
      </c>
      <c r="AI871">
        <v>3315</v>
      </c>
      <c r="AJ871">
        <v>3272</v>
      </c>
      <c r="AK871">
        <v>3253</v>
      </c>
      <c r="AL871">
        <v>3272</v>
      </c>
      <c r="AM871">
        <v>3352</v>
      </c>
      <c r="AN871">
        <v>3332</v>
      </c>
      <c r="AO871">
        <v>3349</v>
      </c>
      <c r="AP871">
        <v>3328</v>
      </c>
      <c r="AQ871">
        <v>3414</v>
      </c>
      <c r="AR871">
        <v>3436</v>
      </c>
    </row>
    <row r="872" spans="1:44" x14ac:dyDescent="0.25">
      <c r="A872" t="str">
        <f t="shared" si="13"/>
        <v>Sankt Veit an der GlanKammermitgliedschaftenInsgesamt</v>
      </c>
      <c r="B872">
        <v>871</v>
      </c>
      <c r="C872">
        <v>205</v>
      </c>
      <c r="D872" t="s">
        <v>159</v>
      </c>
      <c r="E872" t="s">
        <v>39</v>
      </c>
      <c r="F872" t="s">
        <v>48</v>
      </c>
      <c r="G872">
        <v>2461</v>
      </c>
      <c r="H872">
        <v>2582</v>
      </c>
      <c r="I872">
        <v>2615</v>
      </c>
      <c r="J872">
        <v>2626</v>
      </c>
      <c r="K872">
        <v>2667</v>
      </c>
      <c r="L872">
        <v>2682</v>
      </c>
      <c r="M872">
        <v>2736</v>
      </c>
      <c r="N872">
        <v>2812</v>
      </c>
      <c r="O872">
        <v>2848</v>
      </c>
      <c r="P872">
        <v>2895</v>
      </c>
      <c r="Q872">
        <v>2931</v>
      </c>
      <c r="R872">
        <v>2995</v>
      </c>
      <c r="S872">
        <v>3110</v>
      </c>
      <c r="T872">
        <v>3197</v>
      </c>
      <c r="U872">
        <v>3245</v>
      </c>
      <c r="V872">
        <v>3286</v>
      </c>
      <c r="W872">
        <v>3374</v>
      </c>
      <c r="X872">
        <v>3447</v>
      </c>
      <c r="Y872">
        <v>3591</v>
      </c>
      <c r="Z872">
        <v>3617</v>
      </c>
      <c r="AA872">
        <v>3737</v>
      </c>
      <c r="AB872">
        <v>3764</v>
      </c>
      <c r="AC872">
        <v>3861</v>
      </c>
      <c r="AD872">
        <v>3910</v>
      </c>
      <c r="AE872">
        <v>3989</v>
      </c>
      <c r="AF872">
        <v>4087</v>
      </c>
      <c r="AG872">
        <v>4063</v>
      </c>
      <c r="AH872">
        <v>4117</v>
      </c>
      <c r="AI872">
        <v>4112</v>
      </c>
      <c r="AJ872">
        <v>4074</v>
      </c>
      <c r="AK872">
        <v>4050</v>
      </c>
      <c r="AL872">
        <v>4065</v>
      </c>
      <c r="AM872">
        <v>4120</v>
      </c>
      <c r="AN872">
        <v>4061</v>
      </c>
      <c r="AO872">
        <v>4039</v>
      </c>
      <c r="AP872">
        <v>4024</v>
      </c>
      <c r="AQ872">
        <v>4085</v>
      </c>
      <c r="AR872">
        <v>4123</v>
      </c>
    </row>
    <row r="873" spans="1:44" x14ac:dyDescent="0.25">
      <c r="A873" t="str">
        <f t="shared" si="13"/>
        <v>Sankt Veit an der GlanKammermitgliedschaftenRuhend</v>
      </c>
      <c r="B873">
        <v>872</v>
      </c>
      <c r="C873">
        <v>205</v>
      </c>
      <c r="D873" t="s">
        <v>159</v>
      </c>
      <c r="E873" t="s">
        <v>39</v>
      </c>
      <c r="F873" t="s">
        <v>51</v>
      </c>
      <c r="G873">
        <v>515</v>
      </c>
      <c r="H873">
        <v>552</v>
      </c>
      <c r="I873">
        <v>571</v>
      </c>
      <c r="J873">
        <v>558</v>
      </c>
      <c r="K873">
        <v>553</v>
      </c>
      <c r="L873">
        <v>518</v>
      </c>
      <c r="M873">
        <v>502</v>
      </c>
      <c r="N873">
        <v>503</v>
      </c>
      <c r="O873">
        <v>482</v>
      </c>
      <c r="P873">
        <v>531</v>
      </c>
      <c r="Q873">
        <v>518</v>
      </c>
      <c r="R873">
        <v>559</v>
      </c>
      <c r="S873">
        <v>544</v>
      </c>
      <c r="T873">
        <v>624</v>
      </c>
      <c r="U873">
        <v>612</v>
      </c>
      <c r="V873">
        <v>659</v>
      </c>
      <c r="W873">
        <v>651</v>
      </c>
      <c r="X873">
        <v>706</v>
      </c>
      <c r="Y873">
        <v>712</v>
      </c>
      <c r="Z873">
        <v>726</v>
      </c>
      <c r="AA873">
        <v>747</v>
      </c>
      <c r="AB873">
        <v>765</v>
      </c>
      <c r="AC873">
        <v>755</v>
      </c>
      <c r="AD873">
        <v>778</v>
      </c>
      <c r="AE873">
        <v>761</v>
      </c>
      <c r="AF873">
        <v>865</v>
      </c>
      <c r="AG873">
        <v>782</v>
      </c>
      <c r="AH873">
        <v>853</v>
      </c>
      <c r="AI873">
        <v>797</v>
      </c>
      <c r="AJ873">
        <v>802</v>
      </c>
      <c r="AK873">
        <v>797</v>
      </c>
      <c r="AL873">
        <v>793</v>
      </c>
      <c r="AM873">
        <v>768</v>
      </c>
      <c r="AN873">
        <v>729</v>
      </c>
      <c r="AO873">
        <v>690</v>
      </c>
      <c r="AP873">
        <v>696</v>
      </c>
      <c r="AQ873">
        <v>671</v>
      </c>
      <c r="AR873">
        <v>687</v>
      </c>
    </row>
    <row r="874" spans="1:44" x14ac:dyDescent="0.25">
      <c r="A874" t="str">
        <f t="shared" si="13"/>
        <v>Sankt Veit an der GlanLehrlinge1. Lehrjahr, männlich</v>
      </c>
      <c r="B874">
        <v>873</v>
      </c>
      <c r="C874">
        <v>205</v>
      </c>
      <c r="D874" t="s">
        <v>159</v>
      </c>
      <c r="E874" t="s">
        <v>46</v>
      </c>
      <c r="F874" t="s">
        <v>65</v>
      </c>
      <c r="G874">
        <v>167</v>
      </c>
      <c r="H874">
        <v>163</v>
      </c>
      <c r="I874">
        <v>180</v>
      </c>
      <c r="J874">
        <v>181</v>
      </c>
      <c r="K874">
        <v>192</v>
      </c>
      <c r="L874">
        <v>193</v>
      </c>
      <c r="M874">
        <v>194</v>
      </c>
      <c r="N874">
        <v>163</v>
      </c>
      <c r="O874">
        <v>185</v>
      </c>
      <c r="P874">
        <v>146</v>
      </c>
      <c r="Q874">
        <v>158</v>
      </c>
      <c r="R874">
        <v>173</v>
      </c>
      <c r="S874">
        <v>133</v>
      </c>
      <c r="T874">
        <v>128</v>
      </c>
      <c r="U874">
        <v>135</v>
      </c>
      <c r="V874">
        <v>145</v>
      </c>
      <c r="W874">
        <v>154</v>
      </c>
      <c r="X874">
        <v>158</v>
      </c>
      <c r="Y874">
        <v>131</v>
      </c>
      <c r="Z874">
        <v>148</v>
      </c>
      <c r="AA874">
        <v>146</v>
      </c>
      <c r="AB874">
        <v>155</v>
      </c>
    </row>
    <row r="875" spans="1:44" x14ac:dyDescent="0.25">
      <c r="A875" t="str">
        <f t="shared" si="13"/>
        <v>Sankt Veit an der GlanLehrlinge1. Lehrjahr, weiblich</v>
      </c>
      <c r="B875">
        <v>874</v>
      </c>
      <c r="C875">
        <v>205</v>
      </c>
      <c r="D875" t="s">
        <v>159</v>
      </c>
      <c r="E875" t="s">
        <v>46</v>
      </c>
      <c r="F875" t="s">
        <v>66</v>
      </c>
      <c r="G875">
        <v>94</v>
      </c>
      <c r="H875">
        <v>85</v>
      </c>
      <c r="I875">
        <v>80</v>
      </c>
      <c r="J875">
        <v>92</v>
      </c>
      <c r="K875">
        <v>105</v>
      </c>
      <c r="L875">
        <v>114</v>
      </c>
      <c r="M875">
        <v>102</v>
      </c>
      <c r="N875">
        <v>100</v>
      </c>
      <c r="O875">
        <v>84</v>
      </c>
      <c r="P875">
        <v>94</v>
      </c>
      <c r="Q875">
        <v>103</v>
      </c>
      <c r="R875">
        <v>82</v>
      </c>
      <c r="S875">
        <v>75</v>
      </c>
      <c r="T875">
        <v>72</v>
      </c>
      <c r="U875">
        <v>58</v>
      </c>
      <c r="V875">
        <v>87</v>
      </c>
      <c r="W875">
        <v>86</v>
      </c>
      <c r="X875">
        <v>77</v>
      </c>
      <c r="Y875">
        <v>76</v>
      </c>
      <c r="Z875">
        <v>71</v>
      </c>
      <c r="AA875">
        <v>76</v>
      </c>
      <c r="AB875">
        <v>71</v>
      </c>
    </row>
    <row r="876" spans="1:44" x14ac:dyDescent="0.25">
      <c r="A876" t="str">
        <f t="shared" si="13"/>
        <v>Sankt Veit an der GlanLehrlinge2. Lehrjahr, männlich</v>
      </c>
      <c r="B876">
        <v>875</v>
      </c>
      <c r="C876">
        <v>205</v>
      </c>
      <c r="D876" t="s">
        <v>159</v>
      </c>
      <c r="E876" t="s">
        <v>46</v>
      </c>
      <c r="F876" t="s">
        <v>67</v>
      </c>
      <c r="G876">
        <v>178</v>
      </c>
      <c r="H876">
        <v>166</v>
      </c>
      <c r="I876">
        <v>162</v>
      </c>
      <c r="J876">
        <v>183</v>
      </c>
      <c r="K876">
        <v>186</v>
      </c>
      <c r="L876">
        <v>189</v>
      </c>
      <c r="M876">
        <v>194</v>
      </c>
      <c r="N876">
        <v>184</v>
      </c>
      <c r="O876">
        <v>167</v>
      </c>
      <c r="P876">
        <v>182</v>
      </c>
      <c r="Q876">
        <v>150</v>
      </c>
      <c r="R876">
        <v>150</v>
      </c>
      <c r="S876">
        <v>162</v>
      </c>
      <c r="T876">
        <v>140</v>
      </c>
      <c r="U876">
        <v>120</v>
      </c>
      <c r="V876">
        <v>119</v>
      </c>
      <c r="W876">
        <v>137</v>
      </c>
      <c r="X876">
        <v>149</v>
      </c>
      <c r="Y876">
        <v>159</v>
      </c>
      <c r="Z876">
        <v>131</v>
      </c>
      <c r="AA876">
        <v>148</v>
      </c>
      <c r="AB876">
        <v>135</v>
      </c>
    </row>
    <row r="877" spans="1:44" x14ac:dyDescent="0.25">
      <c r="A877" t="str">
        <f t="shared" si="13"/>
        <v>Sankt Veit an der GlanLehrlinge2. Lehrjahr, weiblich</v>
      </c>
      <c r="B877">
        <v>876</v>
      </c>
      <c r="C877">
        <v>205</v>
      </c>
      <c r="D877" t="s">
        <v>159</v>
      </c>
      <c r="E877" t="s">
        <v>46</v>
      </c>
      <c r="F877" t="s">
        <v>68</v>
      </c>
      <c r="G877">
        <v>91</v>
      </c>
      <c r="H877">
        <v>97</v>
      </c>
      <c r="I877">
        <v>94</v>
      </c>
      <c r="J877">
        <v>91</v>
      </c>
      <c r="K877">
        <v>93</v>
      </c>
      <c r="L877">
        <v>108</v>
      </c>
      <c r="M877">
        <v>111</v>
      </c>
      <c r="N877">
        <v>105</v>
      </c>
      <c r="O877">
        <v>98</v>
      </c>
      <c r="P877">
        <v>81</v>
      </c>
      <c r="Q877">
        <v>93</v>
      </c>
      <c r="R877">
        <v>99</v>
      </c>
      <c r="S877">
        <v>75</v>
      </c>
      <c r="T877">
        <v>80</v>
      </c>
      <c r="U877">
        <v>63</v>
      </c>
      <c r="V877">
        <v>57</v>
      </c>
      <c r="W877">
        <v>71</v>
      </c>
      <c r="X877">
        <v>85</v>
      </c>
      <c r="Y877">
        <v>72</v>
      </c>
      <c r="Z877">
        <v>74</v>
      </c>
      <c r="AA877">
        <v>73</v>
      </c>
      <c r="AB877">
        <v>67</v>
      </c>
    </row>
    <row r="878" spans="1:44" x14ac:dyDescent="0.25">
      <c r="A878" t="str">
        <f t="shared" si="13"/>
        <v>Sankt Veit an der GlanLehrlinge3. Lehrjahr, männlich</v>
      </c>
      <c r="B878">
        <v>877</v>
      </c>
      <c r="C878">
        <v>205</v>
      </c>
      <c r="D878" t="s">
        <v>159</v>
      </c>
      <c r="E878" t="s">
        <v>46</v>
      </c>
      <c r="F878" t="s">
        <v>69</v>
      </c>
      <c r="G878">
        <v>208</v>
      </c>
      <c r="H878">
        <v>165</v>
      </c>
      <c r="I878">
        <v>157</v>
      </c>
      <c r="J878">
        <v>158</v>
      </c>
      <c r="K878">
        <v>176</v>
      </c>
      <c r="L878">
        <v>175</v>
      </c>
      <c r="M878">
        <v>171</v>
      </c>
      <c r="N878">
        <v>190</v>
      </c>
      <c r="O878">
        <v>169</v>
      </c>
      <c r="P878">
        <v>164</v>
      </c>
      <c r="Q878">
        <v>180</v>
      </c>
      <c r="R878">
        <v>145</v>
      </c>
      <c r="S878">
        <v>143</v>
      </c>
      <c r="T878">
        <v>155</v>
      </c>
      <c r="U878">
        <v>138</v>
      </c>
      <c r="V878">
        <v>117</v>
      </c>
      <c r="W878">
        <v>120</v>
      </c>
      <c r="X878">
        <v>127</v>
      </c>
      <c r="Y878">
        <v>153</v>
      </c>
      <c r="Z878">
        <v>154</v>
      </c>
      <c r="AA878">
        <v>125</v>
      </c>
      <c r="AB878">
        <v>140</v>
      </c>
    </row>
    <row r="879" spans="1:44" x14ac:dyDescent="0.25">
      <c r="A879" t="str">
        <f t="shared" si="13"/>
        <v>Sankt Veit an der GlanLehrlinge3. Lehrjahr, weiblich</v>
      </c>
      <c r="B879">
        <v>878</v>
      </c>
      <c r="C879">
        <v>205</v>
      </c>
      <c r="D879" t="s">
        <v>159</v>
      </c>
      <c r="E879" t="s">
        <v>46</v>
      </c>
      <c r="F879" t="s">
        <v>70</v>
      </c>
      <c r="G879">
        <v>80</v>
      </c>
      <c r="H879">
        <v>77</v>
      </c>
      <c r="I879">
        <v>90</v>
      </c>
      <c r="J879">
        <v>86</v>
      </c>
      <c r="K879">
        <v>86</v>
      </c>
      <c r="L879">
        <v>82</v>
      </c>
      <c r="M879">
        <v>95</v>
      </c>
      <c r="N879">
        <v>94</v>
      </c>
      <c r="O879">
        <v>92</v>
      </c>
      <c r="P879">
        <v>90</v>
      </c>
      <c r="Q879">
        <v>79</v>
      </c>
      <c r="R879">
        <v>86</v>
      </c>
      <c r="S879">
        <v>91</v>
      </c>
      <c r="T879">
        <v>67</v>
      </c>
      <c r="U879">
        <v>77</v>
      </c>
      <c r="V879">
        <v>56</v>
      </c>
      <c r="W879">
        <v>55</v>
      </c>
      <c r="X879">
        <v>74</v>
      </c>
      <c r="Y879">
        <v>77</v>
      </c>
      <c r="Z879">
        <v>66</v>
      </c>
      <c r="AA879">
        <v>67</v>
      </c>
      <c r="AB879">
        <v>73</v>
      </c>
    </row>
    <row r="880" spans="1:44" x14ac:dyDescent="0.25">
      <c r="A880" t="str">
        <f t="shared" si="13"/>
        <v>Sankt Veit an der GlanLehrlinge4. Lehrjahr, männlich</v>
      </c>
      <c r="B880">
        <v>879</v>
      </c>
      <c r="C880">
        <v>205</v>
      </c>
      <c r="D880" t="s">
        <v>159</v>
      </c>
      <c r="E880" t="s">
        <v>46</v>
      </c>
      <c r="F880" t="s">
        <v>71</v>
      </c>
      <c r="G880">
        <v>89</v>
      </c>
      <c r="H880">
        <v>98</v>
      </c>
      <c r="I880">
        <v>87</v>
      </c>
      <c r="J880">
        <v>82</v>
      </c>
      <c r="K880">
        <v>92</v>
      </c>
      <c r="L880">
        <v>99</v>
      </c>
      <c r="M880">
        <v>92</v>
      </c>
      <c r="N880">
        <v>101</v>
      </c>
      <c r="O880">
        <v>111</v>
      </c>
      <c r="P880">
        <v>105</v>
      </c>
      <c r="Q880">
        <v>88</v>
      </c>
      <c r="R880">
        <v>88</v>
      </c>
      <c r="S880">
        <v>77</v>
      </c>
      <c r="T880">
        <v>83</v>
      </c>
      <c r="U880">
        <v>90</v>
      </c>
      <c r="V880">
        <v>81</v>
      </c>
      <c r="W880">
        <v>72</v>
      </c>
      <c r="X880">
        <v>65</v>
      </c>
      <c r="Y880">
        <v>71</v>
      </c>
      <c r="Z880">
        <v>80</v>
      </c>
      <c r="AA880">
        <v>84</v>
      </c>
      <c r="AB880">
        <v>86</v>
      </c>
    </row>
    <row r="881" spans="1:28" x14ac:dyDescent="0.25">
      <c r="A881" t="str">
        <f t="shared" si="13"/>
        <v>Sankt Veit an der GlanLehrlinge4. Lehrjahr, weiblich</v>
      </c>
      <c r="B881">
        <v>880</v>
      </c>
      <c r="C881">
        <v>205</v>
      </c>
      <c r="D881" t="s">
        <v>159</v>
      </c>
      <c r="E881" t="s">
        <v>46</v>
      </c>
      <c r="F881" t="s">
        <v>72</v>
      </c>
      <c r="G881">
        <v>5</v>
      </c>
      <c r="H881">
        <v>6</v>
      </c>
      <c r="I881">
        <v>8</v>
      </c>
      <c r="J881">
        <v>10</v>
      </c>
      <c r="K881">
        <v>6</v>
      </c>
      <c r="L881">
        <v>6</v>
      </c>
      <c r="M881">
        <v>4</v>
      </c>
      <c r="N881">
        <v>14</v>
      </c>
      <c r="O881">
        <v>8</v>
      </c>
      <c r="P881">
        <v>17</v>
      </c>
      <c r="Q881">
        <v>9</v>
      </c>
      <c r="R881">
        <v>9</v>
      </c>
      <c r="S881">
        <v>7</v>
      </c>
      <c r="T881">
        <v>10</v>
      </c>
      <c r="U881">
        <v>11</v>
      </c>
      <c r="V881">
        <v>8</v>
      </c>
      <c r="W881">
        <v>11</v>
      </c>
      <c r="X881">
        <v>5</v>
      </c>
      <c r="Y881">
        <v>15</v>
      </c>
      <c r="Z881">
        <v>11</v>
      </c>
      <c r="AA881">
        <v>11</v>
      </c>
      <c r="AB881">
        <v>11</v>
      </c>
    </row>
    <row r="882" spans="1:28" x14ac:dyDescent="0.25">
      <c r="A882" t="str">
        <f t="shared" si="13"/>
        <v>Sankt Veit an der GlanLehrlingeFrauen</v>
      </c>
      <c r="B882">
        <v>881</v>
      </c>
      <c r="C882">
        <v>205</v>
      </c>
      <c r="D882" t="s">
        <v>159</v>
      </c>
      <c r="E882" t="s">
        <v>46</v>
      </c>
      <c r="F882" t="s">
        <v>47</v>
      </c>
      <c r="G882">
        <v>270</v>
      </c>
      <c r="H882">
        <v>265</v>
      </c>
      <c r="I882">
        <v>272</v>
      </c>
      <c r="J882">
        <v>279</v>
      </c>
      <c r="K882">
        <v>290</v>
      </c>
      <c r="L882">
        <v>310</v>
      </c>
      <c r="M882">
        <v>312</v>
      </c>
      <c r="N882">
        <v>313</v>
      </c>
      <c r="O882">
        <v>282</v>
      </c>
      <c r="P882">
        <v>282</v>
      </c>
      <c r="Q882">
        <v>284</v>
      </c>
      <c r="R882">
        <v>276</v>
      </c>
      <c r="S882">
        <v>248</v>
      </c>
      <c r="T882">
        <v>229</v>
      </c>
      <c r="U882">
        <v>209</v>
      </c>
      <c r="V882">
        <v>208</v>
      </c>
      <c r="W882">
        <v>223</v>
      </c>
      <c r="X882">
        <v>241</v>
      </c>
      <c r="Y882">
        <v>240</v>
      </c>
      <c r="Z882">
        <v>222</v>
      </c>
      <c r="AA882">
        <v>227</v>
      </c>
      <c r="AB882">
        <v>222</v>
      </c>
    </row>
    <row r="883" spans="1:28" x14ac:dyDescent="0.25">
      <c r="A883" t="str">
        <f t="shared" si="13"/>
        <v>Sankt Veit an der GlanLehrlingeInsgesamt</v>
      </c>
      <c r="B883">
        <v>882</v>
      </c>
      <c r="C883">
        <v>205</v>
      </c>
      <c r="D883" t="s">
        <v>159</v>
      </c>
      <c r="E883" t="s">
        <v>46</v>
      </c>
      <c r="F883" t="s">
        <v>48</v>
      </c>
      <c r="G883">
        <v>912</v>
      </c>
      <c r="H883">
        <v>857</v>
      </c>
      <c r="I883">
        <v>858</v>
      </c>
      <c r="J883">
        <v>883</v>
      </c>
      <c r="K883">
        <v>936</v>
      </c>
      <c r="L883">
        <v>966</v>
      </c>
      <c r="M883">
        <v>963</v>
      </c>
      <c r="N883">
        <v>951</v>
      </c>
      <c r="O883">
        <v>914</v>
      </c>
      <c r="P883">
        <v>879</v>
      </c>
      <c r="Q883">
        <v>860</v>
      </c>
      <c r="R883">
        <v>832</v>
      </c>
      <c r="S883">
        <v>763</v>
      </c>
      <c r="T883">
        <v>735</v>
      </c>
      <c r="U883">
        <v>692</v>
      </c>
      <c r="V883">
        <v>670</v>
      </c>
      <c r="W883">
        <v>706</v>
      </c>
      <c r="X883">
        <v>740</v>
      </c>
      <c r="Y883">
        <v>754</v>
      </c>
      <c r="Z883">
        <v>735</v>
      </c>
      <c r="AA883">
        <v>730</v>
      </c>
      <c r="AB883">
        <v>738</v>
      </c>
    </row>
    <row r="884" spans="1:28" x14ac:dyDescent="0.25">
      <c r="A884" t="str">
        <f t="shared" si="13"/>
        <v>Sankt Veit an der GlanLehrlingeMänner</v>
      </c>
      <c r="B884">
        <v>883</v>
      </c>
      <c r="C884">
        <v>205</v>
      </c>
      <c r="D884" t="s">
        <v>159</v>
      </c>
      <c r="E884" t="s">
        <v>46</v>
      </c>
      <c r="F884" t="s">
        <v>49</v>
      </c>
      <c r="G884">
        <v>642</v>
      </c>
      <c r="H884">
        <v>592</v>
      </c>
      <c r="I884">
        <v>586</v>
      </c>
      <c r="J884">
        <v>604</v>
      </c>
      <c r="K884">
        <v>646</v>
      </c>
      <c r="L884">
        <v>656</v>
      </c>
      <c r="M884">
        <v>651</v>
      </c>
      <c r="N884">
        <v>638</v>
      </c>
      <c r="O884">
        <v>632</v>
      </c>
      <c r="P884">
        <v>597</v>
      </c>
      <c r="Q884">
        <v>576</v>
      </c>
      <c r="R884">
        <v>556</v>
      </c>
      <c r="S884">
        <v>515</v>
      </c>
      <c r="T884">
        <v>506</v>
      </c>
      <c r="U884">
        <v>483</v>
      </c>
      <c r="V884">
        <v>462</v>
      </c>
      <c r="W884">
        <v>483</v>
      </c>
      <c r="X884">
        <v>499</v>
      </c>
      <c r="Y884">
        <v>514</v>
      </c>
      <c r="Z884">
        <v>513</v>
      </c>
      <c r="AA884">
        <v>503</v>
      </c>
      <c r="AB884">
        <v>516</v>
      </c>
    </row>
    <row r="885" spans="1:28" x14ac:dyDescent="0.25">
      <c r="A885" t="str">
        <f t="shared" si="13"/>
        <v>Sankt Veit an der GlanNeugründungenInsgesamt</v>
      </c>
      <c r="B885">
        <v>884</v>
      </c>
      <c r="C885">
        <v>205</v>
      </c>
      <c r="D885" t="s">
        <v>159</v>
      </c>
      <c r="E885" t="s">
        <v>41</v>
      </c>
      <c r="F885" t="s">
        <v>48</v>
      </c>
      <c r="G885">
        <v>148</v>
      </c>
      <c r="H885">
        <v>131.74880180434201</v>
      </c>
      <c r="I885">
        <v>140.834020011772</v>
      </c>
      <c r="J885">
        <v>161.70705244122999</v>
      </c>
      <c r="K885">
        <v>141.276740237691</v>
      </c>
      <c r="L885">
        <v>156.65998917163</v>
      </c>
      <c r="M885">
        <v>181.39863879436101</v>
      </c>
      <c r="N885">
        <v>160.914814814815</v>
      </c>
      <c r="O885">
        <v>208.692043222004</v>
      </c>
      <c r="P885">
        <v>249.88317757009301</v>
      </c>
      <c r="Q885">
        <v>196.65634539904099</v>
      </c>
      <c r="R885">
        <v>245.70420841683401</v>
      </c>
      <c r="S885">
        <v>279</v>
      </c>
      <c r="T885">
        <v>316.876268540203</v>
      </c>
      <c r="U885">
        <v>340.62236987818397</v>
      </c>
      <c r="V885">
        <v>314</v>
      </c>
      <c r="W885">
        <v>286</v>
      </c>
      <c r="X885">
        <v>270</v>
      </c>
      <c r="Y885">
        <v>210</v>
      </c>
      <c r="Z885">
        <v>239</v>
      </c>
      <c r="AA885">
        <v>226</v>
      </c>
      <c r="AB885">
        <v>225</v>
      </c>
    </row>
    <row r="886" spans="1:28" x14ac:dyDescent="0.25">
      <c r="A886" t="str">
        <f t="shared" si="13"/>
        <v>Sankt Veit an der GlanPendler (Auspendler/-innen)Insgesamt</v>
      </c>
      <c r="B886">
        <v>885</v>
      </c>
      <c r="C886">
        <v>205</v>
      </c>
      <c r="D886" t="s">
        <v>159</v>
      </c>
      <c r="E886" t="s">
        <v>459</v>
      </c>
      <c r="F886" t="s">
        <v>48</v>
      </c>
      <c r="G886">
        <v>16241</v>
      </c>
      <c r="H886">
        <v>16466</v>
      </c>
      <c r="I886">
        <v>16417</v>
      </c>
      <c r="J886">
        <v>16368</v>
      </c>
      <c r="K886">
        <v>16173</v>
      </c>
      <c r="L886">
        <v>16061</v>
      </c>
      <c r="M886">
        <v>16157</v>
      </c>
      <c r="N886">
        <v>16193</v>
      </c>
      <c r="O886">
        <v>16445</v>
      </c>
      <c r="P886">
        <v>16647</v>
      </c>
      <c r="Q886">
        <v>16677</v>
      </c>
      <c r="R886">
        <v>16609</v>
      </c>
      <c r="S886">
        <v>16686</v>
      </c>
    </row>
    <row r="887" spans="1:28" x14ac:dyDescent="0.25">
      <c r="A887" t="str">
        <f t="shared" si="13"/>
        <v>Sankt Veit an der GlanPendler ins AuslandInsgesamt</v>
      </c>
      <c r="B887">
        <v>886</v>
      </c>
      <c r="C887">
        <v>205</v>
      </c>
      <c r="D887" t="s">
        <v>159</v>
      </c>
      <c r="E887" t="s">
        <v>304</v>
      </c>
      <c r="F887" t="s">
        <v>48</v>
      </c>
      <c r="G887">
        <v>8</v>
      </c>
      <c r="H887">
        <v>44</v>
      </c>
      <c r="I887">
        <v>120</v>
      </c>
      <c r="J887">
        <v>40</v>
      </c>
      <c r="K887">
        <v>22</v>
      </c>
      <c r="L887">
        <v>122</v>
      </c>
      <c r="M887">
        <v>120</v>
      </c>
      <c r="N887">
        <v>98</v>
      </c>
      <c r="O887">
        <v>79</v>
      </c>
      <c r="P887">
        <v>71</v>
      </c>
      <c r="Q887">
        <v>80</v>
      </c>
      <c r="R887">
        <v>26</v>
      </c>
      <c r="S887">
        <v>66</v>
      </c>
    </row>
    <row r="888" spans="1:28" x14ac:dyDescent="0.25">
      <c r="A888" t="str">
        <f t="shared" si="13"/>
        <v>Sankt Veit an der GlanPendler zw. BundesländernInsgesamt</v>
      </c>
      <c r="B888">
        <v>887</v>
      </c>
      <c r="C888">
        <v>205</v>
      </c>
      <c r="D888" t="s">
        <v>159</v>
      </c>
      <c r="E888" t="s">
        <v>433</v>
      </c>
      <c r="F888" t="s">
        <v>48</v>
      </c>
      <c r="G888">
        <v>1989</v>
      </c>
      <c r="H888">
        <v>1938</v>
      </c>
      <c r="I888">
        <v>2024</v>
      </c>
      <c r="J888">
        <v>2026</v>
      </c>
      <c r="K888">
        <v>2016</v>
      </c>
      <c r="L888">
        <v>1756</v>
      </c>
      <c r="M888">
        <v>1809</v>
      </c>
      <c r="N888">
        <v>1862</v>
      </c>
      <c r="O888">
        <v>1890</v>
      </c>
      <c r="P888">
        <v>1893</v>
      </c>
      <c r="Q888">
        <v>1901</v>
      </c>
      <c r="R888">
        <v>1924</v>
      </c>
      <c r="S888">
        <v>1933</v>
      </c>
    </row>
    <row r="889" spans="1:28" x14ac:dyDescent="0.25">
      <c r="A889" t="str">
        <f t="shared" si="13"/>
        <v>Sankt Veit an der GlanPendler zw. Gemeinden eines Pol. BezirkesInsgesamt</v>
      </c>
      <c r="B889">
        <v>888</v>
      </c>
      <c r="C889">
        <v>205</v>
      </c>
      <c r="D889" t="s">
        <v>159</v>
      </c>
      <c r="E889" t="s">
        <v>305</v>
      </c>
      <c r="F889" t="s">
        <v>48</v>
      </c>
      <c r="G889">
        <v>7786</v>
      </c>
      <c r="H889">
        <v>6928</v>
      </c>
      <c r="I889">
        <v>7095</v>
      </c>
      <c r="J889">
        <v>6975</v>
      </c>
      <c r="K889">
        <v>7121</v>
      </c>
      <c r="L889">
        <v>7130</v>
      </c>
      <c r="M889">
        <v>7251</v>
      </c>
      <c r="N889">
        <v>7271</v>
      </c>
      <c r="O889">
        <v>7422</v>
      </c>
      <c r="P889">
        <v>7469</v>
      </c>
      <c r="Q889">
        <v>7559</v>
      </c>
      <c r="R889">
        <v>7490</v>
      </c>
      <c r="S889">
        <v>7624</v>
      </c>
    </row>
    <row r="890" spans="1:28" x14ac:dyDescent="0.25">
      <c r="A890" t="str">
        <f t="shared" si="13"/>
        <v>Sankt Veit an der GlanPendler zw. Pol. Bez. des BundeslandesInsgesamt</v>
      </c>
      <c r="B890">
        <v>889</v>
      </c>
      <c r="C890">
        <v>205</v>
      </c>
      <c r="D890" t="s">
        <v>159</v>
      </c>
      <c r="E890" t="s">
        <v>306</v>
      </c>
      <c r="F890" t="s">
        <v>48</v>
      </c>
      <c r="G890">
        <v>6458</v>
      </c>
      <c r="H890">
        <v>7556</v>
      </c>
      <c r="I890">
        <v>7178</v>
      </c>
      <c r="J890">
        <v>7327</v>
      </c>
      <c r="K890">
        <v>7014</v>
      </c>
      <c r="L890">
        <v>7053</v>
      </c>
      <c r="M890">
        <v>6977</v>
      </c>
      <c r="N890">
        <v>6962</v>
      </c>
      <c r="O890">
        <v>7054</v>
      </c>
      <c r="P890">
        <v>7214</v>
      </c>
      <c r="Q890">
        <v>7137</v>
      </c>
      <c r="R890">
        <v>7169</v>
      </c>
      <c r="S890">
        <v>7063</v>
      </c>
    </row>
    <row r="891" spans="1:28" x14ac:dyDescent="0.25">
      <c r="A891" t="str">
        <f t="shared" si="13"/>
        <v>Sankt Veit an der GlanPensionisteneinkommenBrutto_Schnitt</v>
      </c>
      <c r="B891">
        <v>890</v>
      </c>
      <c r="C891">
        <v>205</v>
      </c>
      <c r="D891" t="s">
        <v>159</v>
      </c>
      <c r="E891" t="s">
        <v>44</v>
      </c>
      <c r="F891" t="s">
        <v>54</v>
      </c>
      <c r="G891">
        <v>14706.3282531521</v>
      </c>
      <c r="H891">
        <v>14972.4555134193</v>
      </c>
      <c r="I891">
        <v>15489.5898781592</v>
      </c>
      <c r="J891">
        <v>15968.7255739629</v>
      </c>
      <c r="K891">
        <v>16634.9413269494</v>
      </c>
      <c r="L891">
        <v>17163.502143827202</v>
      </c>
      <c r="M891">
        <v>17612.433481727599</v>
      </c>
      <c r="N891">
        <v>18034.319748559501</v>
      </c>
      <c r="O891">
        <v>18029.150686421599</v>
      </c>
      <c r="P891">
        <v>18573.936072266799</v>
      </c>
      <c r="Q891">
        <v>19096.575525766901</v>
      </c>
      <c r="R891">
        <v>19527.7389721297</v>
      </c>
      <c r="S891">
        <v>19898.778041377602</v>
      </c>
      <c r="T891">
        <v>20251.589990778299</v>
      </c>
      <c r="U891">
        <v>20855.593594938298</v>
      </c>
      <c r="V891">
        <v>21484.355717136299</v>
      </c>
      <c r="W891">
        <v>23109.794671117699</v>
      </c>
      <c r="X891">
        <v>24067.485741456501</v>
      </c>
      <c r="Y891">
        <v>24777.117857400899</v>
      </c>
    </row>
    <row r="892" spans="1:28" x14ac:dyDescent="0.25">
      <c r="A892" t="str">
        <f t="shared" si="13"/>
        <v>Sankt Veit an der GlanPensionisteneinkommenBruttobezüge 1000 EUR</v>
      </c>
      <c r="B892">
        <v>891</v>
      </c>
      <c r="C892">
        <v>205</v>
      </c>
      <c r="D892" t="s">
        <v>159</v>
      </c>
      <c r="E892" t="s">
        <v>44</v>
      </c>
      <c r="F892" t="s">
        <v>55</v>
      </c>
      <c r="G892">
        <v>208785.74221</v>
      </c>
      <c r="H892">
        <v>214779.87434000001</v>
      </c>
      <c r="I892">
        <v>222476.97941999999</v>
      </c>
      <c r="J892">
        <v>231338.92739</v>
      </c>
      <c r="K892">
        <v>243202.84220000001</v>
      </c>
      <c r="L892">
        <v>252749.73256999999</v>
      </c>
      <c r="M892">
        <v>265067.12390000001</v>
      </c>
      <c r="N892">
        <v>275420.1312</v>
      </c>
      <c r="O892">
        <v>288394.29437999998</v>
      </c>
      <c r="P892">
        <v>300712.02500999998</v>
      </c>
      <c r="Q892">
        <v>311274.18106999999</v>
      </c>
      <c r="R892">
        <v>316700.87065</v>
      </c>
      <c r="S892">
        <v>321245.87270000001</v>
      </c>
      <c r="T892">
        <v>329412.36278999998</v>
      </c>
      <c r="U892">
        <v>342803.39192000002</v>
      </c>
      <c r="V892">
        <v>355308.27484999999</v>
      </c>
      <c r="W892">
        <v>373824.03860000003</v>
      </c>
      <c r="X892">
        <v>392275.95010000002</v>
      </c>
      <c r="Y892">
        <v>411448.81913999998</v>
      </c>
    </row>
    <row r="893" spans="1:28" x14ac:dyDescent="0.25">
      <c r="A893" t="str">
        <f t="shared" si="13"/>
        <v>Sankt Veit an der GlanPensionisteneinkommenBruttobezüge Fälle</v>
      </c>
      <c r="B893">
        <v>892</v>
      </c>
      <c r="C893">
        <v>205</v>
      </c>
      <c r="D893" t="s">
        <v>159</v>
      </c>
      <c r="E893" t="s">
        <v>44</v>
      </c>
      <c r="F893" t="s">
        <v>56</v>
      </c>
      <c r="G893">
        <v>14197</v>
      </c>
      <c r="H893">
        <v>14345</v>
      </c>
      <c r="I893">
        <v>14363</v>
      </c>
      <c r="J893">
        <v>14487</v>
      </c>
      <c r="K893">
        <v>14620</v>
      </c>
      <c r="L893">
        <v>14726</v>
      </c>
      <c r="M893">
        <v>15050</v>
      </c>
      <c r="N893">
        <v>15272</v>
      </c>
      <c r="O893">
        <v>15996</v>
      </c>
      <c r="P893">
        <v>16190</v>
      </c>
      <c r="Q893">
        <v>16300</v>
      </c>
      <c r="R893">
        <v>16218</v>
      </c>
      <c r="S893">
        <v>16144</v>
      </c>
      <c r="T893">
        <v>16266</v>
      </c>
      <c r="U893">
        <v>16437</v>
      </c>
      <c r="V893">
        <v>16538</v>
      </c>
      <c r="W893">
        <v>16176</v>
      </c>
      <c r="X893">
        <v>16299</v>
      </c>
      <c r="Y893">
        <v>16606</v>
      </c>
    </row>
    <row r="894" spans="1:28" x14ac:dyDescent="0.25">
      <c r="A894" t="str">
        <f t="shared" si="13"/>
        <v>Sankt Veit an der GlanPensionisteneinkommenLohnsteuer 1000 EUR</v>
      </c>
      <c r="B894">
        <v>893</v>
      </c>
      <c r="C894">
        <v>205</v>
      </c>
      <c r="D894" t="s">
        <v>159</v>
      </c>
      <c r="E894" t="s">
        <v>44</v>
      </c>
      <c r="F894" t="s">
        <v>57</v>
      </c>
      <c r="G894">
        <v>20016.17081</v>
      </c>
      <c r="H894">
        <v>18705.963459999999</v>
      </c>
      <c r="I894">
        <v>20363.41849</v>
      </c>
      <c r="J894">
        <v>22038.352859999999</v>
      </c>
      <c r="K894">
        <v>24438.551439999999</v>
      </c>
      <c r="L894">
        <v>22901.446550000001</v>
      </c>
      <c r="M894">
        <v>25260.61925</v>
      </c>
      <c r="N894">
        <v>27635.70131</v>
      </c>
      <c r="O894">
        <v>30404.29162</v>
      </c>
      <c r="P894">
        <v>32723.355530000001</v>
      </c>
      <c r="Q894">
        <v>35189.879289999997</v>
      </c>
      <c r="R894">
        <v>37119.363100000002</v>
      </c>
      <c r="S894">
        <v>31173.5183</v>
      </c>
      <c r="T894">
        <v>32715.128659999998</v>
      </c>
      <c r="U894">
        <v>35464.012699999999</v>
      </c>
      <c r="V894">
        <v>38037.026420000002</v>
      </c>
      <c r="W894">
        <v>38195.011469999998</v>
      </c>
      <c r="X894">
        <v>42297.435980000002</v>
      </c>
      <c r="Y894">
        <v>43151.517540000001</v>
      </c>
    </row>
    <row r="895" spans="1:28" x14ac:dyDescent="0.25">
      <c r="A895" t="str">
        <f t="shared" si="13"/>
        <v>Sankt Veit an der GlanPensionisteneinkommenLohnsteuer Fälle</v>
      </c>
      <c r="B895">
        <v>894</v>
      </c>
      <c r="C895">
        <v>205</v>
      </c>
      <c r="D895" t="s">
        <v>159</v>
      </c>
      <c r="E895" t="s">
        <v>44</v>
      </c>
      <c r="F895" t="s">
        <v>58</v>
      </c>
      <c r="G895">
        <v>6728</v>
      </c>
      <c r="H895">
        <v>6375</v>
      </c>
      <c r="I895">
        <v>6704</v>
      </c>
      <c r="J895">
        <v>7397</v>
      </c>
      <c r="K895">
        <v>7635</v>
      </c>
      <c r="L895">
        <v>7313</v>
      </c>
      <c r="M895">
        <v>7623</v>
      </c>
      <c r="N895">
        <v>7998</v>
      </c>
      <c r="O895">
        <v>8417</v>
      </c>
      <c r="P895">
        <v>8768</v>
      </c>
      <c r="Q895">
        <v>9114</v>
      </c>
      <c r="R895">
        <v>9352</v>
      </c>
      <c r="S895">
        <v>9435</v>
      </c>
      <c r="T895">
        <v>9668</v>
      </c>
      <c r="U895">
        <v>10062</v>
      </c>
      <c r="V895">
        <v>10437</v>
      </c>
      <c r="W895">
        <v>11255</v>
      </c>
      <c r="X895">
        <v>11691</v>
      </c>
      <c r="Y895">
        <v>12252</v>
      </c>
    </row>
    <row r="896" spans="1:28" x14ac:dyDescent="0.25">
      <c r="A896" t="str">
        <f t="shared" si="13"/>
        <v>Sankt Veit an der GlanPensionisteneinkommenNetto_Schnitt</v>
      </c>
      <c r="B896">
        <v>895</v>
      </c>
      <c r="C896">
        <v>205</v>
      </c>
      <c r="D896" t="s">
        <v>159</v>
      </c>
      <c r="E896" t="s">
        <v>44</v>
      </c>
      <c r="F896" t="s">
        <v>59</v>
      </c>
      <c r="G896">
        <v>12545.4812242023</v>
      </c>
      <c r="H896">
        <v>12839.650577901701</v>
      </c>
      <c r="I896">
        <v>13209.793037666201</v>
      </c>
      <c r="J896">
        <v>13563.2673583213</v>
      </c>
      <c r="K896">
        <v>14028.8942818057</v>
      </c>
      <c r="L896">
        <v>14632.5194173571</v>
      </c>
      <c r="M896">
        <v>14934.604286378701</v>
      </c>
      <c r="N896">
        <v>15204.732598873799</v>
      </c>
      <c r="O896">
        <v>15113.139645536399</v>
      </c>
      <c r="P896">
        <v>15508.1129042619</v>
      </c>
      <c r="Q896">
        <v>15867.604697545999</v>
      </c>
      <c r="R896">
        <v>16145.8301886792</v>
      </c>
      <c r="S896">
        <v>16855.585796580799</v>
      </c>
      <c r="T896">
        <v>17113.893005655998</v>
      </c>
      <c r="U896">
        <v>17542.587448439499</v>
      </c>
      <c r="V896">
        <v>17998.286947031102</v>
      </c>
      <c r="W896">
        <v>19488.569012734901</v>
      </c>
      <c r="X896">
        <v>20167.403413706401</v>
      </c>
      <c r="Y896">
        <v>20836.789315307698</v>
      </c>
    </row>
    <row r="897" spans="1:47" x14ac:dyDescent="0.25">
      <c r="A897" t="str">
        <f t="shared" si="13"/>
        <v>Sankt Veit an der GlanPensionisteneinkommenNettobezüge 1000 EUR</v>
      </c>
      <c r="B897">
        <v>896</v>
      </c>
      <c r="C897">
        <v>205</v>
      </c>
      <c r="D897" t="s">
        <v>159</v>
      </c>
      <c r="E897" t="s">
        <v>44</v>
      </c>
      <c r="F897" t="s">
        <v>60</v>
      </c>
      <c r="G897">
        <v>178108.19693999999</v>
      </c>
      <c r="H897">
        <v>184184.78753999999</v>
      </c>
      <c r="I897">
        <v>189732.2574</v>
      </c>
      <c r="J897">
        <v>196491.05421999999</v>
      </c>
      <c r="K897">
        <v>205102.4344</v>
      </c>
      <c r="L897">
        <v>215478.48094000001</v>
      </c>
      <c r="M897">
        <v>224765.79451000001</v>
      </c>
      <c r="N897">
        <v>232206.67624999999</v>
      </c>
      <c r="O897">
        <v>241749.78177</v>
      </c>
      <c r="P897">
        <v>251076.34792</v>
      </c>
      <c r="Q897">
        <v>258641.95657000001</v>
      </c>
      <c r="R897">
        <v>261853.07399999999</v>
      </c>
      <c r="S897">
        <v>272116.57709999999</v>
      </c>
      <c r="T897">
        <v>278374.58363000001</v>
      </c>
      <c r="U897">
        <v>288347.50988999999</v>
      </c>
      <c r="V897">
        <v>297655.66953000001</v>
      </c>
      <c r="W897">
        <v>315247.09234999999</v>
      </c>
      <c r="X897">
        <v>328708.50824</v>
      </c>
      <c r="Y897">
        <v>346015.72337000002</v>
      </c>
    </row>
    <row r="898" spans="1:47" x14ac:dyDescent="0.25">
      <c r="A898" t="str">
        <f t="shared" si="13"/>
        <v>Sankt Veit an der GlanPensionisteneinkommenSV-Beiträge 1000 EUR</v>
      </c>
      <c r="B898">
        <v>897</v>
      </c>
      <c r="C898">
        <v>205</v>
      </c>
      <c r="D898" t="s">
        <v>159</v>
      </c>
      <c r="E898" t="s">
        <v>44</v>
      </c>
      <c r="F898" t="s">
        <v>61</v>
      </c>
      <c r="G898">
        <v>10661.374460000001</v>
      </c>
      <c r="H898">
        <v>11889.12334</v>
      </c>
      <c r="I898">
        <v>12381.303529999999</v>
      </c>
      <c r="J898">
        <v>12809.52031</v>
      </c>
      <c r="K898">
        <v>13661.85636</v>
      </c>
      <c r="L898">
        <v>14369.80508</v>
      </c>
      <c r="M898">
        <v>15040.710139999999</v>
      </c>
      <c r="N898">
        <v>15577.753640000001</v>
      </c>
      <c r="O898">
        <v>16240.22099</v>
      </c>
      <c r="P898">
        <v>16912.32156</v>
      </c>
      <c r="Q898">
        <v>17442.345209999999</v>
      </c>
      <c r="R898">
        <v>17728.433550000002</v>
      </c>
      <c r="S898">
        <v>17955.777300000002</v>
      </c>
      <c r="T898">
        <v>18322.6505</v>
      </c>
      <c r="U898">
        <v>18991.869330000001</v>
      </c>
      <c r="V898">
        <v>19615.5789</v>
      </c>
      <c r="W898">
        <v>20381.93478</v>
      </c>
      <c r="X898">
        <v>21270.005880000001</v>
      </c>
      <c r="Y898">
        <v>22281.578229999999</v>
      </c>
    </row>
    <row r="899" spans="1:47" x14ac:dyDescent="0.25">
      <c r="A899" t="str">
        <f t="shared" ref="A899:A962" si="14">D899&amp;E899&amp;F899</f>
        <v>Sankt Veit an der GlanPensionisteneinkommenSV-Beiträge Fälle</v>
      </c>
      <c r="B899">
        <v>898</v>
      </c>
      <c r="C899">
        <v>205</v>
      </c>
      <c r="D899" t="s">
        <v>159</v>
      </c>
      <c r="E899" t="s">
        <v>44</v>
      </c>
      <c r="F899" t="s">
        <v>62</v>
      </c>
      <c r="G899">
        <v>13811</v>
      </c>
      <c r="H899">
        <v>13960</v>
      </c>
      <c r="I899">
        <v>13988</v>
      </c>
      <c r="J899">
        <v>14106</v>
      </c>
      <c r="K899">
        <v>14250</v>
      </c>
      <c r="L899">
        <v>14370</v>
      </c>
      <c r="M899">
        <v>14661</v>
      </c>
      <c r="N899">
        <v>14885</v>
      </c>
      <c r="O899">
        <v>15043</v>
      </c>
      <c r="P899">
        <v>15200</v>
      </c>
      <c r="Q899">
        <v>15297</v>
      </c>
      <c r="R899">
        <v>15210</v>
      </c>
      <c r="S899">
        <v>15151</v>
      </c>
      <c r="T899">
        <v>15260</v>
      </c>
      <c r="U899">
        <v>15435</v>
      </c>
      <c r="V899">
        <v>15529</v>
      </c>
      <c r="W899">
        <v>15554</v>
      </c>
      <c r="X899">
        <v>15696</v>
      </c>
      <c r="Y899">
        <v>16017</v>
      </c>
    </row>
    <row r="900" spans="1:47" x14ac:dyDescent="0.25">
      <c r="A900" t="str">
        <f t="shared" si="14"/>
        <v>Sankt Veit an der GlanUnselbstständig BeschäftigteFrauen</v>
      </c>
      <c r="B900">
        <v>899</v>
      </c>
      <c r="C900">
        <v>205</v>
      </c>
      <c r="D900" t="s">
        <v>159</v>
      </c>
      <c r="E900" t="s">
        <v>38</v>
      </c>
      <c r="F900" t="s">
        <v>47</v>
      </c>
      <c r="G900">
        <v>4552</v>
      </c>
      <c r="H900">
        <v>5005</v>
      </c>
      <c r="I900">
        <v>4680</v>
      </c>
      <c r="J900">
        <v>5075</v>
      </c>
      <c r="K900">
        <v>4787</v>
      </c>
      <c r="L900">
        <v>5215</v>
      </c>
      <c r="M900">
        <v>4986</v>
      </c>
      <c r="N900">
        <v>5260</v>
      </c>
      <c r="O900">
        <v>9298</v>
      </c>
      <c r="P900">
        <v>9913</v>
      </c>
      <c r="Q900">
        <v>9351</v>
      </c>
      <c r="R900">
        <v>9766</v>
      </c>
      <c r="S900">
        <v>9336</v>
      </c>
      <c r="T900">
        <v>9808</v>
      </c>
      <c r="U900">
        <v>9487</v>
      </c>
      <c r="V900">
        <v>9886</v>
      </c>
      <c r="W900">
        <v>9473</v>
      </c>
      <c r="X900">
        <v>9956</v>
      </c>
      <c r="Y900">
        <v>9433</v>
      </c>
      <c r="Z900">
        <v>9833</v>
      </c>
      <c r="AA900">
        <v>9327</v>
      </c>
      <c r="AB900">
        <v>9751</v>
      </c>
      <c r="AC900">
        <v>9258</v>
      </c>
      <c r="AD900">
        <v>9761</v>
      </c>
      <c r="AE900">
        <v>9278</v>
      </c>
      <c r="AF900">
        <v>9775</v>
      </c>
      <c r="AG900">
        <v>9297</v>
      </c>
      <c r="AH900">
        <v>9821</v>
      </c>
      <c r="AI900">
        <v>9539</v>
      </c>
      <c r="AJ900">
        <v>10004</v>
      </c>
      <c r="AK900">
        <v>9704</v>
      </c>
      <c r="AL900">
        <v>10077</v>
      </c>
      <c r="AM900">
        <v>9601</v>
      </c>
      <c r="AN900">
        <v>9857</v>
      </c>
      <c r="AO900">
        <v>9495</v>
      </c>
      <c r="AP900">
        <v>9939</v>
      </c>
      <c r="AQ900">
        <v>9605</v>
      </c>
      <c r="AR900">
        <v>10015</v>
      </c>
      <c r="AS900">
        <v>9747</v>
      </c>
      <c r="AT900">
        <v>10118</v>
      </c>
      <c r="AU900">
        <v>9773</v>
      </c>
    </row>
    <row r="901" spans="1:47" x14ac:dyDescent="0.25">
      <c r="A901" t="str">
        <f t="shared" si="14"/>
        <v>Sankt Veit an der GlanUnselbstständig BeschäftigteInsgesamt</v>
      </c>
      <c r="B901">
        <v>900</v>
      </c>
      <c r="C901">
        <v>205</v>
      </c>
      <c r="D901" t="s">
        <v>159</v>
      </c>
      <c r="E901" t="s">
        <v>38</v>
      </c>
      <c r="F901" t="s">
        <v>48</v>
      </c>
      <c r="G901">
        <v>10484</v>
      </c>
      <c r="H901">
        <v>12279</v>
      </c>
      <c r="I901">
        <v>10754</v>
      </c>
      <c r="J901">
        <v>12471</v>
      </c>
      <c r="K901">
        <v>11032</v>
      </c>
      <c r="L901">
        <v>12901</v>
      </c>
      <c r="M901">
        <v>11708</v>
      </c>
      <c r="N901">
        <v>12506</v>
      </c>
      <c r="O901">
        <v>20231</v>
      </c>
      <c r="P901">
        <v>22324</v>
      </c>
      <c r="Q901">
        <v>19991</v>
      </c>
      <c r="R901">
        <v>21544</v>
      </c>
      <c r="S901">
        <v>19578</v>
      </c>
      <c r="T901">
        <v>21585</v>
      </c>
      <c r="U901">
        <v>19877</v>
      </c>
      <c r="V901">
        <v>21634</v>
      </c>
      <c r="W901">
        <v>19855</v>
      </c>
      <c r="X901">
        <v>21715</v>
      </c>
      <c r="Y901">
        <v>19610</v>
      </c>
      <c r="Z901">
        <v>21574</v>
      </c>
      <c r="AA901">
        <v>19348</v>
      </c>
      <c r="AB901">
        <v>21234</v>
      </c>
      <c r="AC901">
        <v>19124</v>
      </c>
      <c r="AD901">
        <v>21223</v>
      </c>
      <c r="AE901">
        <v>19183</v>
      </c>
      <c r="AF901">
        <v>21132</v>
      </c>
      <c r="AG901">
        <v>19248</v>
      </c>
      <c r="AH901">
        <v>21271</v>
      </c>
      <c r="AI901">
        <v>19799</v>
      </c>
      <c r="AJ901">
        <v>21529</v>
      </c>
      <c r="AK901">
        <v>19931</v>
      </c>
      <c r="AL901">
        <v>21541</v>
      </c>
      <c r="AM901">
        <v>19757</v>
      </c>
      <c r="AN901">
        <v>21028</v>
      </c>
      <c r="AO901">
        <v>19454</v>
      </c>
      <c r="AP901">
        <v>21226</v>
      </c>
      <c r="AQ901">
        <v>19752</v>
      </c>
      <c r="AR901">
        <v>21254</v>
      </c>
      <c r="AS901">
        <v>19895</v>
      </c>
      <c r="AT901">
        <v>21379</v>
      </c>
      <c r="AU901">
        <v>19837</v>
      </c>
    </row>
    <row r="902" spans="1:47" x14ac:dyDescent="0.25">
      <c r="A902" t="str">
        <f t="shared" si="14"/>
        <v>Sankt Veit an der GlanUnselbstständig BeschäftigteMänner</v>
      </c>
      <c r="B902">
        <v>901</v>
      </c>
      <c r="C902">
        <v>205</v>
      </c>
      <c r="D902" t="s">
        <v>159</v>
      </c>
      <c r="E902" t="s">
        <v>38</v>
      </c>
      <c r="F902" t="s">
        <v>49</v>
      </c>
      <c r="G902">
        <v>5932</v>
      </c>
      <c r="H902">
        <v>7274</v>
      </c>
      <c r="I902">
        <v>6074</v>
      </c>
      <c r="J902">
        <v>7396</v>
      </c>
      <c r="K902">
        <v>6245</v>
      </c>
      <c r="L902">
        <v>7686</v>
      </c>
      <c r="M902">
        <v>6722</v>
      </c>
      <c r="N902">
        <v>7246</v>
      </c>
      <c r="O902">
        <v>10933</v>
      </c>
      <c r="P902">
        <v>12411</v>
      </c>
      <c r="Q902">
        <v>10640</v>
      </c>
      <c r="R902">
        <v>11778</v>
      </c>
      <c r="S902">
        <v>10242</v>
      </c>
      <c r="T902">
        <v>11777</v>
      </c>
      <c r="U902">
        <v>10390</v>
      </c>
      <c r="V902">
        <v>11748</v>
      </c>
      <c r="W902">
        <v>10382</v>
      </c>
      <c r="X902">
        <v>11759</v>
      </c>
      <c r="Y902">
        <v>10177</v>
      </c>
      <c r="Z902">
        <v>11741</v>
      </c>
      <c r="AA902">
        <v>10021</v>
      </c>
      <c r="AB902">
        <v>11483</v>
      </c>
      <c r="AC902">
        <v>9866</v>
      </c>
      <c r="AD902">
        <v>11462</v>
      </c>
      <c r="AE902">
        <v>9905</v>
      </c>
      <c r="AF902">
        <v>11357</v>
      </c>
      <c r="AG902">
        <v>9951</v>
      </c>
      <c r="AH902">
        <v>11450</v>
      </c>
      <c r="AI902">
        <v>10260</v>
      </c>
      <c r="AJ902">
        <v>11525</v>
      </c>
      <c r="AK902">
        <v>10227</v>
      </c>
      <c r="AL902">
        <v>11464</v>
      </c>
      <c r="AM902">
        <v>10156</v>
      </c>
      <c r="AN902">
        <v>11171</v>
      </c>
      <c r="AO902">
        <v>9959</v>
      </c>
      <c r="AP902">
        <v>11287</v>
      </c>
      <c r="AQ902">
        <v>10147</v>
      </c>
      <c r="AR902">
        <v>11239</v>
      </c>
      <c r="AS902">
        <v>10148</v>
      </c>
      <c r="AT902">
        <v>11261</v>
      </c>
      <c r="AU902">
        <v>10064</v>
      </c>
    </row>
    <row r="903" spans="1:47" x14ac:dyDescent="0.25">
      <c r="A903" t="str">
        <f t="shared" si="14"/>
        <v>Sankt Veit an der GlanUnselbstständig Beschäftigte GW mgfInsgesamt</v>
      </c>
      <c r="B903">
        <v>902</v>
      </c>
      <c r="C903">
        <v>205</v>
      </c>
      <c r="D903" t="s">
        <v>159</v>
      </c>
      <c r="E903" t="s">
        <v>450</v>
      </c>
      <c r="F903" t="s">
        <v>48</v>
      </c>
      <c r="G903">
        <v>12793.141913580999</v>
      </c>
      <c r="H903">
        <v>11685.665073537</v>
      </c>
      <c r="I903">
        <v>13345.445873522</v>
      </c>
      <c r="J903">
        <v>12015.932065200999</v>
      </c>
      <c r="K903">
        <v>13451.688497338</v>
      </c>
      <c r="L903">
        <v>12031.284798496999</v>
      </c>
      <c r="M903">
        <v>13419.716779840999</v>
      </c>
      <c r="N903">
        <v>12134.338038517</v>
      </c>
      <c r="O903">
        <v>14072.951066318001</v>
      </c>
      <c r="P903">
        <v>12665.074370373</v>
      </c>
      <c r="Q903">
        <v>13941.977837805</v>
      </c>
      <c r="R903">
        <v>12873.407230818</v>
      </c>
      <c r="S903">
        <v>14386.156084361999</v>
      </c>
      <c r="T903">
        <v>12993.137379297001</v>
      </c>
    </row>
    <row r="904" spans="1:47" x14ac:dyDescent="0.25">
      <c r="A904" t="str">
        <f t="shared" si="14"/>
        <v>Sankt Veit an der GlanUnselbstständig Beschäftigte GW ogfInsgesamt</v>
      </c>
      <c r="B904">
        <v>903</v>
      </c>
      <c r="C904">
        <v>205</v>
      </c>
      <c r="D904" t="s">
        <v>159</v>
      </c>
      <c r="E904" t="s">
        <v>449</v>
      </c>
      <c r="F904" t="s">
        <v>48</v>
      </c>
      <c r="G904">
        <v>11658.466643268999</v>
      </c>
      <c r="H904">
        <v>10611.560809979999</v>
      </c>
      <c r="I904">
        <v>12228.606869572001</v>
      </c>
      <c r="J904">
        <v>10981.271998054001</v>
      </c>
      <c r="K904">
        <v>12321.969164571999</v>
      </c>
      <c r="L904">
        <v>11030.017030665</v>
      </c>
      <c r="M904">
        <v>12379.957818086001</v>
      </c>
      <c r="N904">
        <v>11231.547143395001</v>
      </c>
      <c r="O904">
        <v>12965.169612643</v>
      </c>
      <c r="P904">
        <v>11601.509971816</v>
      </c>
      <c r="Q904">
        <v>12815.057500374</v>
      </c>
      <c r="R904">
        <v>11807.036311177</v>
      </c>
      <c r="S904">
        <v>13301.300697721999</v>
      </c>
      <c r="T904">
        <v>11874.207688679</v>
      </c>
    </row>
    <row r="905" spans="1:47" x14ac:dyDescent="0.25">
      <c r="A905" t="str">
        <f t="shared" si="14"/>
        <v>Sankt Veit an der GlanUnternehmenInsgesamt</v>
      </c>
      <c r="B905">
        <v>904</v>
      </c>
      <c r="C905">
        <v>205</v>
      </c>
      <c r="D905" t="s">
        <v>159</v>
      </c>
      <c r="E905" t="s">
        <v>475</v>
      </c>
      <c r="F905" t="s">
        <v>48</v>
      </c>
      <c r="G905">
        <v>4682</v>
      </c>
      <c r="H905">
        <v>4573</v>
      </c>
      <c r="I905">
        <v>4719</v>
      </c>
    </row>
    <row r="906" spans="1:47" x14ac:dyDescent="0.25">
      <c r="A906" t="str">
        <f t="shared" si="14"/>
        <v>Sankt Veit an der GlanWohnbevölkerungInsgesamt</v>
      </c>
      <c r="B906">
        <v>905</v>
      </c>
      <c r="C906">
        <v>205</v>
      </c>
      <c r="D906" t="s">
        <v>159</v>
      </c>
      <c r="E906" t="s">
        <v>42</v>
      </c>
      <c r="F906" t="s">
        <v>48</v>
      </c>
      <c r="G906">
        <v>58562</v>
      </c>
      <c r="H906">
        <v>58194</v>
      </c>
      <c r="I906">
        <v>57923</v>
      </c>
      <c r="J906">
        <v>57790</v>
      </c>
      <c r="K906">
        <v>57755</v>
      </c>
      <c r="L906">
        <v>57625</v>
      </c>
      <c r="M906">
        <v>57399</v>
      </c>
      <c r="N906">
        <v>57038</v>
      </c>
      <c r="O906">
        <v>56643</v>
      </c>
      <c r="P906">
        <v>56348</v>
      </c>
      <c r="Q906">
        <v>55982</v>
      </c>
      <c r="R906">
        <v>55584</v>
      </c>
      <c r="S906">
        <v>55394</v>
      </c>
      <c r="T906">
        <v>55366</v>
      </c>
      <c r="U906">
        <v>55483</v>
      </c>
      <c r="V906">
        <v>55185</v>
      </c>
      <c r="W906">
        <v>54923</v>
      </c>
      <c r="X906">
        <v>54555</v>
      </c>
      <c r="Y906">
        <v>54186</v>
      </c>
      <c r="Z906">
        <v>53880</v>
      </c>
      <c r="AA906">
        <v>53898</v>
      </c>
      <c r="AB906">
        <v>54092</v>
      </c>
    </row>
    <row r="907" spans="1:47" x14ac:dyDescent="0.25">
      <c r="A907" t="str">
        <f t="shared" si="14"/>
        <v>Spittal an der DrauArbeitnehmereinkommenBrutto_Schnitt</v>
      </c>
      <c r="B907">
        <v>906</v>
      </c>
      <c r="C907">
        <v>206</v>
      </c>
      <c r="D907" t="s">
        <v>160</v>
      </c>
      <c r="E907" t="s">
        <v>43</v>
      </c>
      <c r="F907" t="s">
        <v>54</v>
      </c>
      <c r="G907">
        <v>21591.087589684299</v>
      </c>
      <c r="H907">
        <v>22105.784105105799</v>
      </c>
      <c r="I907">
        <v>22798.035249670698</v>
      </c>
      <c r="J907">
        <v>23819.287457577298</v>
      </c>
      <c r="K907">
        <v>24617.4743085261</v>
      </c>
      <c r="L907">
        <v>24720.869496937099</v>
      </c>
      <c r="M907">
        <v>25219.902891842401</v>
      </c>
      <c r="N907">
        <v>25242.754877076</v>
      </c>
      <c r="O907">
        <v>26011.731734282799</v>
      </c>
      <c r="P907">
        <v>26191.5337165077</v>
      </c>
      <c r="Q907">
        <v>26871.968809134501</v>
      </c>
      <c r="R907">
        <v>27740.9056341225</v>
      </c>
      <c r="S907">
        <v>28387.992726207201</v>
      </c>
      <c r="T907">
        <v>29001.3799886419</v>
      </c>
      <c r="U907">
        <v>29918.443222948201</v>
      </c>
      <c r="V907">
        <v>31153.501048387101</v>
      </c>
      <c r="W907">
        <v>31713.3409396688</v>
      </c>
      <c r="X907">
        <v>33021.334042748</v>
      </c>
      <c r="Y907">
        <v>34973.019420094402</v>
      </c>
    </row>
    <row r="908" spans="1:47" x14ac:dyDescent="0.25">
      <c r="A908" t="str">
        <f t="shared" si="14"/>
        <v>Spittal an der DrauArbeitnehmereinkommenBruttobezüge 1000 EUR</v>
      </c>
      <c r="B908">
        <v>907</v>
      </c>
      <c r="C908">
        <v>206</v>
      </c>
      <c r="D908" t="s">
        <v>160</v>
      </c>
      <c r="E908" t="s">
        <v>43</v>
      </c>
      <c r="F908" t="s">
        <v>55</v>
      </c>
      <c r="G908">
        <v>691540.94441</v>
      </c>
      <c r="H908">
        <v>724760.23766999994</v>
      </c>
      <c r="I908">
        <v>761545.56947999995</v>
      </c>
      <c r="J908">
        <v>809927.23141999997</v>
      </c>
      <c r="K908">
        <v>849450.56848999998</v>
      </c>
      <c r="L908">
        <v>855539.85155000002</v>
      </c>
      <c r="M908">
        <v>880477.24976000004</v>
      </c>
      <c r="N908">
        <v>886096.42445000005</v>
      </c>
      <c r="O908">
        <v>916861.52017000003</v>
      </c>
      <c r="P908">
        <v>922780.11589999998</v>
      </c>
      <c r="Q908">
        <v>936676.21678000002</v>
      </c>
      <c r="R908">
        <v>965494.47968999995</v>
      </c>
      <c r="S908">
        <v>992983.59756999998</v>
      </c>
      <c r="T908">
        <v>1021341.59906</v>
      </c>
      <c r="U908">
        <v>1066981.4406600001</v>
      </c>
      <c r="V908">
        <v>1104827.7611799999</v>
      </c>
      <c r="W908">
        <v>1101245.76413</v>
      </c>
      <c r="X908">
        <v>1154062.6034599999</v>
      </c>
      <c r="Y908">
        <v>1244759.7072000001</v>
      </c>
    </row>
    <row r="909" spans="1:47" x14ac:dyDescent="0.25">
      <c r="A909" t="str">
        <f t="shared" si="14"/>
        <v>Spittal an der DrauArbeitnehmereinkommenBruttobezüge Fälle</v>
      </c>
      <c r="B909">
        <v>908</v>
      </c>
      <c r="C909">
        <v>206</v>
      </c>
      <c r="D909" t="s">
        <v>160</v>
      </c>
      <c r="E909" t="s">
        <v>43</v>
      </c>
      <c r="F909" t="s">
        <v>56</v>
      </c>
      <c r="G909">
        <v>32029</v>
      </c>
      <c r="H909">
        <v>32786</v>
      </c>
      <c r="I909">
        <v>33404</v>
      </c>
      <c r="J909">
        <v>34003</v>
      </c>
      <c r="K909">
        <v>34506</v>
      </c>
      <c r="L909">
        <v>34608</v>
      </c>
      <c r="M909">
        <v>34912</v>
      </c>
      <c r="N909">
        <v>35103</v>
      </c>
      <c r="O909">
        <v>35248</v>
      </c>
      <c r="P909">
        <v>35232</v>
      </c>
      <c r="Q909">
        <v>34857</v>
      </c>
      <c r="R909">
        <v>34804</v>
      </c>
      <c r="S909">
        <v>34979</v>
      </c>
      <c r="T909">
        <v>35217</v>
      </c>
      <c r="U909">
        <v>35663</v>
      </c>
      <c r="V909">
        <v>35464</v>
      </c>
      <c r="W909">
        <v>34725</v>
      </c>
      <c r="X909">
        <v>34949</v>
      </c>
      <c r="Y909">
        <v>35592</v>
      </c>
    </row>
    <row r="910" spans="1:47" x14ac:dyDescent="0.25">
      <c r="A910" t="str">
        <f t="shared" si="14"/>
        <v>Spittal an der DrauArbeitnehmereinkommenLohnsteuer 1000 EUR</v>
      </c>
      <c r="B910">
        <v>909</v>
      </c>
      <c r="C910">
        <v>206</v>
      </c>
      <c r="D910" t="s">
        <v>160</v>
      </c>
      <c r="E910" t="s">
        <v>43</v>
      </c>
      <c r="F910" t="s">
        <v>57</v>
      </c>
      <c r="G910">
        <v>87398.204639999996</v>
      </c>
      <c r="H910">
        <v>87779.176200000002</v>
      </c>
      <c r="I910">
        <v>96973.386400000003</v>
      </c>
      <c r="J910">
        <v>108323.14173</v>
      </c>
      <c r="K910">
        <v>115567.20795</v>
      </c>
      <c r="L910">
        <v>104490.27247</v>
      </c>
      <c r="M910">
        <v>111149.29439</v>
      </c>
      <c r="N910">
        <v>115283.4837</v>
      </c>
      <c r="O910">
        <v>123043.01973</v>
      </c>
      <c r="P910">
        <v>125930.16305</v>
      </c>
      <c r="Q910">
        <v>131543.02611999999</v>
      </c>
      <c r="R910">
        <v>140905.22182999999</v>
      </c>
      <c r="S910">
        <v>120239.85871</v>
      </c>
      <c r="T910">
        <v>125114.96234</v>
      </c>
      <c r="U910">
        <v>134619.89316000001</v>
      </c>
      <c r="V910">
        <v>139485.87622999999</v>
      </c>
      <c r="W910">
        <v>133310.27009999999</v>
      </c>
      <c r="X910">
        <v>145887.36984</v>
      </c>
      <c r="Y910">
        <v>156744.06078</v>
      </c>
    </row>
    <row r="911" spans="1:47" x14ac:dyDescent="0.25">
      <c r="A911" t="str">
        <f t="shared" si="14"/>
        <v>Spittal an der DrauArbeitnehmereinkommenLohnsteuer Fälle</v>
      </c>
      <c r="B911">
        <v>910</v>
      </c>
      <c r="C911">
        <v>206</v>
      </c>
      <c r="D911" t="s">
        <v>160</v>
      </c>
      <c r="E911" t="s">
        <v>43</v>
      </c>
      <c r="F911" t="s">
        <v>58</v>
      </c>
      <c r="G911">
        <v>25122</v>
      </c>
      <c r="H911">
        <v>25030</v>
      </c>
      <c r="I911">
        <v>25722</v>
      </c>
      <c r="J911">
        <v>26582</v>
      </c>
      <c r="K911">
        <v>27304</v>
      </c>
      <c r="L911">
        <v>26672</v>
      </c>
      <c r="M911">
        <v>26985</v>
      </c>
      <c r="N911">
        <v>27580</v>
      </c>
      <c r="O911">
        <v>28035</v>
      </c>
      <c r="P911">
        <v>28251</v>
      </c>
      <c r="Q911">
        <v>28110</v>
      </c>
      <c r="R911">
        <v>28234</v>
      </c>
      <c r="S911">
        <v>28401</v>
      </c>
      <c r="T911">
        <v>28685</v>
      </c>
      <c r="U911">
        <v>29395</v>
      </c>
      <c r="V911">
        <v>29805</v>
      </c>
      <c r="W911">
        <v>29337</v>
      </c>
      <c r="X911">
        <v>29810</v>
      </c>
      <c r="Y911">
        <v>30673</v>
      </c>
    </row>
    <row r="912" spans="1:47" x14ac:dyDescent="0.25">
      <c r="A912" t="str">
        <f t="shared" si="14"/>
        <v>Spittal an der DrauArbeitnehmereinkommenNetto_Schnitt</v>
      </c>
      <c r="B912">
        <v>911</v>
      </c>
      <c r="C912">
        <v>206</v>
      </c>
      <c r="D912" t="s">
        <v>160</v>
      </c>
      <c r="E912" t="s">
        <v>43</v>
      </c>
      <c r="F912" t="s">
        <v>59</v>
      </c>
      <c r="G912">
        <v>15359.933586749499</v>
      </c>
      <c r="H912">
        <v>15831.769249679701</v>
      </c>
      <c r="I912">
        <v>16203.8899715603</v>
      </c>
      <c r="J912">
        <v>16820.260037937798</v>
      </c>
      <c r="K912">
        <v>17352.8740639309</v>
      </c>
      <c r="L912">
        <v>17854.678027334699</v>
      </c>
      <c r="M912">
        <v>18128.083960815798</v>
      </c>
      <c r="N912">
        <v>18010.171219268999</v>
      </c>
      <c r="O912">
        <v>18450.453035349499</v>
      </c>
      <c r="P912">
        <v>18474.030937216201</v>
      </c>
      <c r="Q912">
        <v>18832.662755544101</v>
      </c>
      <c r="R912">
        <v>19289.6563955292</v>
      </c>
      <c r="S912">
        <v>20412.5431904857</v>
      </c>
      <c r="T912">
        <v>20801.079140188001</v>
      </c>
      <c r="U912">
        <v>21376.161226481199</v>
      </c>
      <c r="V912">
        <v>22287.594070888801</v>
      </c>
      <c r="W912">
        <v>22879.687170626399</v>
      </c>
      <c r="X912">
        <v>23661.6027731838</v>
      </c>
      <c r="Y912">
        <v>25115.581315745101</v>
      </c>
    </row>
    <row r="913" spans="1:47" x14ac:dyDescent="0.25">
      <c r="A913" t="str">
        <f t="shared" si="14"/>
        <v>Spittal an der DrauArbeitnehmereinkommenNettobezüge 1000 EUR</v>
      </c>
      <c r="B913">
        <v>912</v>
      </c>
      <c r="C913">
        <v>206</v>
      </c>
      <c r="D913" t="s">
        <v>160</v>
      </c>
      <c r="E913" t="s">
        <v>43</v>
      </c>
      <c r="F913" t="s">
        <v>60</v>
      </c>
      <c r="G913">
        <v>491963.31284999999</v>
      </c>
      <c r="H913">
        <v>519060.38662</v>
      </c>
      <c r="I913">
        <v>541274.74060999998</v>
      </c>
      <c r="J913">
        <v>571939.30206999998</v>
      </c>
      <c r="K913">
        <v>598778.27245000005</v>
      </c>
      <c r="L913">
        <v>617914.69717000006</v>
      </c>
      <c r="M913">
        <v>632887.66723999998</v>
      </c>
      <c r="N913">
        <v>632211.04030999995</v>
      </c>
      <c r="O913">
        <v>650341.56859000004</v>
      </c>
      <c r="P913">
        <v>650877.05798000004</v>
      </c>
      <c r="Q913">
        <v>656450.12566999998</v>
      </c>
      <c r="R913">
        <v>671357.20119000005</v>
      </c>
      <c r="S913">
        <v>714010.34826</v>
      </c>
      <c r="T913">
        <v>732551.60407999996</v>
      </c>
      <c r="U913">
        <v>762338.03781999997</v>
      </c>
      <c r="V913">
        <v>790407.23612999998</v>
      </c>
      <c r="W913">
        <v>794497.13699999999</v>
      </c>
      <c r="X913">
        <v>826949.35531999997</v>
      </c>
      <c r="Y913">
        <v>893913.77018999995</v>
      </c>
    </row>
    <row r="914" spans="1:47" x14ac:dyDescent="0.25">
      <c r="A914" t="str">
        <f t="shared" si="14"/>
        <v>Spittal an der DrauArbeitnehmereinkommenSV-Beiträge 1000 EUR</v>
      </c>
      <c r="B914">
        <v>913</v>
      </c>
      <c r="C914">
        <v>206</v>
      </c>
      <c r="D914" t="s">
        <v>160</v>
      </c>
      <c r="E914" t="s">
        <v>43</v>
      </c>
      <c r="F914" t="s">
        <v>61</v>
      </c>
      <c r="G914">
        <v>112179.42692</v>
      </c>
      <c r="H914">
        <v>117920.67485</v>
      </c>
      <c r="I914">
        <v>123297.44246999999</v>
      </c>
      <c r="J914">
        <v>129664.78762</v>
      </c>
      <c r="K914">
        <v>135105.08809</v>
      </c>
      <c r="L914">
        <v>133134.88191</v>
      </c>
      <c r="M914">
        <v>136440.28813</v>
      </c>
      <c r="N914">
        <v>138601.90044</v>
      </c>
      <c r="O914">
        <v>143476.93184999999</v>
      </c>
      <c r="P914">
        <v>145972.89486999999</v>
      </c>
      <c r="Q914">
        <v>148683.06499000001</v>
      </c>
      <c r="R914">
        <v>153232.05666999999</v>
      </c>
      <c r="S914">
        <v>158733.39060000001</v>
      </c>
      <c r="T914">
        <v>163675.03263999999</v>
      </c>
      <c r="U914">
        <v>170023.50967999999</v>
      </c>
      <c r="V914">
        <v>174934.64882</v>
      </c>
      <c r="W914">
        <v>173438.35703000001</v>
      </c>
      <c r="X914">
        <v>181225.87830000001</v>
      </c>
      <c r="Y914">
        <v>194101.87622999999</v>
      </c>
    </row>
    <row r="915" spans="1:47" x14ac:dyDescent="0.25">
      <c r="A915" t="str">
        <f t="shared" si="14"/>
        <v>Spittal an der DrauArbeitnehmereinkommenSV-Beiträge Fälle</v>
      </c>
      <c r="B915">
        <v>914</v>
      </c>
      <c r="C915">
        <v>206</v>
      </c>
      <c r="D915" t="s">
        <v>160</v>
      </c>
      <c r="E915" t="s">
        <v>43</v>
      </c>
      <c r="F915" t="s">
        <v>62</v>
      </c>
      <c r="G915">
        <v>30482</v>
      </c>
      <c r="H915">
        <v>31214</v>
      </c>
      <c r="I915">
        <v>31762</v>
      </c>
      <c r="J915">
        <v>32231</v>
      </c>
      <c r="K915">
        <v>32695</v>
      </c>
      <c r="L915">
        <v>32481</v>
      </c>
      <c r="M915">
        <v>32687</v>
      </c>
      <c r="N915">
        <v>32829</v>
      </c>
      <c r="O915">
        <v>33011</v>
      </c>
      <c r="P915">
        <v>33016</v>
      </c>
      <c r="Q915">
        <v>32622</v>
      </c>
      <c r="R915">
        <v>32418</v>
      </c>
      <c r="S915">
        <v>32762</v>
      </c>
      <c r="T915">
        <v>32974</v>
      </c>
      <c r="U915">
        <v>33550</v>
      </c>
      <c r="V915">
        <v>33322</v>
      </c>
      <c r="W915">
        <v>32744</v>
      </c>
      <c r="X915">
        <v>33084</v>
      </c>
      <c r="Y915">
        <v>33698</v>
      </c>
    </row>
    <row r="916" spans="1:47" x14ac:dyDescent="0.25">
      <c r="A916" t="str">
        <f t="shared" si="14"/>
        <v>Spittal an der DrauArbeitsloseFrauen</v>
      </c>
      <c r="B916">
        <v>915</v>
      </c>
      <c r="C916">
        <v>206</v>
      </c>
      <c r="D916" t="s">
        <v>160</v>
      </c>
      <c r="E916" t="s">
        <v>36</v>
      </c>
      <c r="F916" t="s">
        <v>47</v>
      </c>
      <c r="G916">
        <v>1252</v>
      </c>
      <c r="H916">
        <v>744</v>
      </c>
      <c r="I916">
        <v>1284</v>
      </c>
      <c r="J916">
        <v>808</v>
      </c>
      <c r="K916">
        <v>1344</v>
      </c>
      <c r="L916">
        <v>822</v>
      </c>
      <c r="M916">
        <v>1218</v>
      </c>
      <c r="N916">
        <v>771</v>
      </c>
      <c r="O916">
        <v>1131</v>
      </c>
      <c r="P916">
        <v>755</v>
      </c>
      <c r="Q916">
        <v>1223</v>
      </c>
      <c r="R916">
        <v>1003</v>
      </c>
      <c r="S916">
        <v>1378</v>
      </c>
      <c r="T916">
        <v>1055</v>
      </c>
      <c r="U916">
        <v>1498</v>
      </c>
      <c r="V916">
        <v>1100</v>
      </c>
      <c r="W916">
        <v>1488</v>
      </c>
      <c r="X916">
        <v>1071</v>
      </c>
      <c r="Y916">
        <v>1525</v>
      </c>
      <c r="Z916">
        <v>1200</v>
      </c>
      <c r="AA916">
        <v>1646</v>
      </c>
      <c r="AB916">
        <v>1208</v>
      </c>
      <c r="AC916">
        <v>1728</v>
      </c>
      <c r="AD916">
        <v>1331</v>
      </c>
      <c r="AE916">
        <v>1725</v>
      </c>
      <c r="AF916">
        <v>1247</v>
      </c>
      <c r="AG916">
        <v>1725</v>
      </c>
      <c r="AH916">
        <v>1256</v>
      </c>
      <c r="AI916">
        <v>1509</v>
      </c>
      <c r="AJ916">
        <v>1054</v>
      </c>
      <c r="AK916">
        <v>1524</v>
      </c>
      <c r="AL916">
        <v>1044</v>
      </c>
      <c r="AM916">
        <v>1428</v>
      </c>
      <c r="AN916">
        <v>1305</v>
      </c>
      <c r="AO916">
        <v>2650</v>
      </c>
      <c r="AP916">
        <v>897</v>
      </c>
      <c r="AQ916">
        <v>1299</v>
      </c>
      <c r="AR916">
        <v>728</v>
      </c>
      <c r="AS916">
        <v>1075</v>
      </c>
      <c r="AT916">
        <v>656</v>
      </c>
      <c r="AU916">
        <v>981</v>
      </c>
    </row>
    <row r="917" spans="1:47" x14ac:dyDescent="0.25">
      <c r="A917" t="str">
        <f t="shared" si="14"/>
        <v>Spittal an der DrauArbeitsloseInsgesamt</v>
      </c>
      <c r="B917">
        <v>916</v>
      </c>
      <c r="C917">
        <v>206</v>
      </c>
      <c r="D917" t="s">
        <v>160</v>
      </c>
      <c r="E917" t="s">
        <v>36</v>
      </c>
      <c r="F917" t="s">
        <v>48</v>
      </c>
      <c r="G917">
        <v>4762</v>
      </c>
      <c r="H917">
        <v>1527</v>
      </c>
      <c r="I917">
        <v>4701</v>
      </c>
      <c r="J917">
        <v>1580</v>
      </c>
      <c r="K917">
        <v>4896</v>
      </c>
      <c r="L917">
        <v>1598</v>
      </c>
      <c r="M917">
        <v>4439</v>
      </c>
      <c r="N917">
        <v>1441</v>
      </c>
      <c r="O917">
        <v>4003</v>
      </c>
      <c r="P917">
        <v>1500</v>
      </c>
      <c r="Q917">
        <v>4679</v>
      </c>
      <c r="R917">
        <v>2202</v>
      </c>
      <c r="S917">
        <v>5047</v>
      </c>
      <c r="T917">
        <v>2073</v>
      </c>
      <c r="U917">
        <v>5003</v>
      </c>
      <c r="V917">
        <v>2052</v>
      </c>
      <c r="W917">
        <v>4876</v>
      </c>
      <c r="X917">
        <v>2123</v>
      </c>
      <c r="Y917">
        <v>5101</v>
      </c>
      <c r="Z917">
        <v>2442</v>
      </c>
      <c r="AA917">
        <v>5152</v>
      </c>
      <c r="AB917">
        <v>2466</v>
      </c>
      <c r="AC917">
        <v>5285</v>
      </c>
      <c r="AD917">
        <v>2664</v>
      </c>
      <c r="AE917">
        <v>5250</v>
      </c>
      <c r="AF917">
        <v>2442</v>
      </c>
      <c r="AG917">
        <v>5038</v>
      </c>
      <c r="AH917">
        <v>2330</v>
      </c>
      <c r="AI917">
        <v>4490</v>
      </c>
      <c r="AJ917">
        <v>2017</v>
      </c>
      <c r="AK917">
        <v>4192</v>
      </c>
      <c r="AL917">
        <v>1915</v>
      </c>
      <c r="AM917">
        <v>3967</v>
      </c>
      <c r="AN917">
        <v>2363</v>
      </c>
      <c r="AO917">
        <v>5989</v>
      </c>
      <c r="AP917">
        <v>1707</v>
      </c>
      <c r="AQ917">
        <v>3792</v>
      </c>
      <c r="AR917">
        <v>1445</v>
      </c>
      <c r="AS917">
        <v>3522</v>
      </c>
      <c r="AT917">
        <v>1304</v>
      </c>
      <c r="AU917">
        <v>3413</v>
      </c>
    </row>
    <row r="918" spans="1:47" x14ac:dyDescent="0.25">
      <c r="A918" t="str">
        <f t="shared" si="14"/>
        <v>Spittal an der DrauArbeitsloseMänner</v>
      </c>
      <c r="B918">
        <v>917</v>
      </c>
      <c r="C918">
        <v>206</v>
      </c>
      <c r="D918" t="s">
        <v>160</v>
      </c>
      <c r="E918" t="s">
        <v>36</v>
      </c>
      <c r="F918" t="s">
        <v>49</v>
      </c>
      <c r="G918">
        <v>3510</v>
      </c>
      <c r="H918">
        <v>783</v>
      </c>
      <c r="I918">
        <v>3417</v>
      </c>
      <c r="J918">
        <v>772</v>
      </c>
      <c r="K918">
        <v>3552</v>
      </c>
      <c r="L918">
        <v>776</v>
      </c>
      <c r="M918">
        <v>3221</v>
      </c>
      <c r="N918">
        <v>670</v>
      </c>
      <c r="O918">
        <v>2872</v>
      </c>
      <c r="P918">
        <v>745</v>
      </c>
      <c r="Q918">
        <v>3456</v>
      </c>
      <c r="R918">
        <v>1199</v>
      </c>
      <c r="S918">
        <v>3669</v>
      </c>
      <c r="T918">
        <v>1018</v>
      </c>
      <c r="U918">
        <v>3505</v>
      </c>
      <c r="V918">
        <v>952</v>
      </c>
      <c r="W918">
        <v>3388</v>
      </c>
      <c r="X918">
        <v>1052</v>
      </c>
      <c r="Y918">
        <v>3576</v>
      </c>
      <c r="Z918">
        <v>1242</v>
      </c>
      <c r="AA918">
        <v>3506</v>
      </c>
      <c r="AB918">
        <v>1258</v>
      </c>
      <c r="AC918">
        <v>3557</v>
      </c>
      <c r="AD918">
        <v>1333</v>
      </c>
      <c r="AE918">
        <v>3525</v>
      </c>
      <c r="AF918">
        <v>1195</v>
      </c>
      <c r="AG918">
        <v>3313</v>
      </c>
      <c r="AH918">
        <v>1074</v>
      </c>
      <c r="AI918">
        <v>2981</v>
      </c>
      <c r="AJ918">
        <v>963</v>
      </c>
      <c r="AK918">
        <v>2668</v>
      </c>
      <c r="AL918">
        <v>871</v>
      </c>
      <c r="AM918">
        <v>2539</v>
      </c>
      <c r="AN918">
        <v>1058</v>
      </c>
      <c r="AO918">
        <v>3339</v>
      </c>
      <c r="AP918">
        <v>810</v>
      </c>
      <c r="AQ918">
        <v>2493</v>
      </c>
      <c r="AR918">
        <v>717</v>
      </c>
      <c r="AS918">
        <v>2447</v>
      </c>
      <c r="AT918">
        <v>648</v>
      </c>
      <c r="AU918">
        <v>2432</v>
      </c>
    </row>
    <row r="919" spans="1:47" x14ac:dyDescent="0.25">
      <c r="A919" t="str">
        <f t="shared" si="14"/>
        <v>Spittal an der Drauarbeitslose AusländerFrauen</v>
      </c>
      <c r="B919">
        <v>918</v>
      </c>
      <c r="C919">
        <v>206</v>
      </c>
      <c r="D919" t="s">
        <v>160</v>
      </c>
      <c r="E919" t="s">
        <v>37</v>
      </c>
      <c r="F919" t="s">
        <v>47</v>
      </c>
      <c r="G919">
        <v>126</v>
      </c>
      <c r="H919">
        <v>57</v>
      </c>
      <c r="I919">
        <v>110</v>
      </c>
      <c r="J919">
        <v>61</v>
      </c>
      <c r="K919">
        <v>123</v>
      </c>
      <c r="L919">
        <v>60</v>
      </c>
      <c r="M919">
        <v>100</v>
      </c>
      <c r="N919">
        <v>56</v>
      </c>
      <c r="O919">
        <v>93</v>
      </c>
      <c r="P919">
        <v>62</v>
      </c>
      <c r="Q919">
        <v>116</v>
      </c>
      <c r="R919">
        <v>110</v>
      </c>
      <c r="S919">
        <v>124</v>
      </c>
      <c r="T919">
        <v>105</v>
      </c>
      <c r="U919">
        <v>170</v>
      </c>
      <c r="V919">
        <v>112</v>
      </c>
      <c r="W919">
        <v>165</v>
      </c>
      <c r="X919">
        <v>123</v>
      </c>
      <c r="Y919">
        <v>180</v>
      </c>
      <c r="Z919">
        <v>151</v>
      </c>
      <c r="AA919">
        <v>193</v>
      </c>
      <c r="AB919">
        <v>125</v>
      </c>
      <c r="AC919">
        <v>219</v>
      </c>
      <c r="AD919">
        <v>145</v>
      </c>
      <c r="AE919">
        <v>222</v>
      </c>
      <c r="AF919">
        <v>151</v>
      </c>
      <c r="AG919">
        <v>243</v>
      </c>
      <c r="AH919">
        <v>150</v>
      </c>
      <c r="AI919">
        <v>213</v>
      </c>
      <c r="AJ919">
        <v>116</v>
      </c>
      <c r="AK919">
        <v>219</v>
      </c>
      <c r="AL919">
        <v>115</v>
      </c>
      <c r="AM919">
        <v>198</v>
      </c>
      <c r="AN919">
        <v>164</v>
      </c>
      <c r="AO919">
        <v>424</v>
      </c>
      <c r="AP919">
        <v>113</v>
      </c>
      <c r="AQ919">
        <v>173</v>
      </c>
      <c r="AR919">
        <v>85</v>
      </c>
      <c r="AS919">
        <v>159</v>
      </c>
      <c r="AT919">
        <v>79</v>
      </c>
      <c r="AU919">
        <v>158</v>
      </c>
    </row>
    <row r="920" spans="1:47" x14ac:dyDescent="0.25">
      <c r="A920" t="str">
        <f t="shared" si="14"/>
        <v>Spittal an der Drauarbeitslose AusländerInsgesamt</v>
      </c>
      <c r="B920">
        <v>919</v>
      </c>
      <c r="C920">
        <v>206</v>
      </c>
      <c r="D920" t="s">
        <v>160</v>
      </c>
      <c r="E920" t="s">
        <v>37</v>
      </c>
      <c r="F920" t="s">
        <v>48</v>
      </c>
      <c r="G920">
        <v>361</v>
      </c>
      <c r="H920">
        <v>118</v>
      </c>
      <c r="I920">
        <v>323</v>
      </c>
      <c r="J920">
        <v>130</v>
      </c>
      <c r="K920">
        <v>374</v>
      </c>
      <c r="L920">
        <v>115</v>
      </c>
      <c r="M920">
        <v>339</v>
      </c>
      <c r="N920">
        <v>102</v>
      </c>
      <c r="O920">
        <v>292</v>
      </c>
      <c r="P920">
        <v>104</v>
      </c>
      <c r="Q920">
        <v>378</v>
      </c>
      <c r="R920">
        <v>197</v>
      </c>
      <c r="S920">
        <v>390</v>
      </c>
      <c r="T920">
        <v>192</v>
      </c>
      <c r="U920">
        <v>443</v>
      </c>
      <c r="V920">
        <v>181</v>
      </c>
      <c r="W920">
        <v>452</v>
      </c>
      <c r="X920">
        <v>219</v>
      </c>
      <c r="Y920">
        <v>480</v>
      </c>
      <c r="Z920">
        <v>288</v>
      </c>
      <c r="AA920">
        <v>501</v>
      </c>
      <c r="AB920">
        <v>261</v>
      </c>
      <c r="AC920">
        <v>554</v>
      </c>
      <c r="AD920">
        <v>310</v>
      </c>
      <c r="AE920">
        <v>555</v>
      </c>
      <c r="AF920">
        <v>293</v>
      </c>
      <c r="AG920">
        <v>547</v>
      </c>
      <c r="AH920">
        <v>280</v>
      </c>
      <c r="AI920">
        <v>490</v>
      </c>
      <c r="AJ920">
        <v>252</v>
      </c>
      <c r="AK920">
        <v>509</v>
      </c>
      <c r="AL920">
        <v>230</v>
      </c>
      <c r="AM920">
        <v>463</v>
      </c>
      <c r="AN920">
        <v>284</v>
      </c>
      <c r="AO920">
        <v>877</v>
      </c>
      <c r="AP920">
        <v>214</v>
      </c>
      <c r="AQ920">
        <v>462</v>
      </c>
      <c r="AR920">
        <v>176</v>
      </c>
      <c r="AS920">
        <v>433</v>
      </c>
      <c r="AT920">
        <v>171</v>
      </c>
      <c r="AU920">
        <v>468</v>
      </c>
    </row>
    <row r="921" spans="1:47" x14ac:dyDescent="0.25">
      <c r="A921" t="str">
        <f t="shared" si="14"/>
        <v>Spittal an der Drauarbeitslose AusländerMänner</v>
      </c>
      <c r="B921">
        <v>920</v>
      </c>
      <c r="C921">
        <v>206</v>
      </c>
      <c r="D921" t="s">
        <v>160</v>
      </c>
      <c r="E921" t="s">
        <v>37</v>
      </c>
      <c r="F921" t="s">
        <v>49</v>
      </c>
      <c r="G921">
        <v>235</v>
      </c>
      <c r="H921">
        <v>61</v>
      </c>
      <c r="I921">
        <v>213</v>
      </c>
      <c r="J921">
        <v>69</v>
      </c>
      <c r="K921">
        <v>251</v>
      </c>
      <c r="L921">
        <v>55</v>
      </c>
      <c r="M921">
        <v>239</v>
      </c>
      <c r="N921">
        <v>46</v>
      </c>
      <c r="O921">
        <v>199</v>
      </c>
      <c r="P921">
        <v>42</v>
      </c>
      <c r="Q921">
        <v>262</v>
      </c>
      <c r="R921">
        <v>87</v>
      </c>
      <c r="S921">
        <v>266</v>
      </c>
      <c r="T921">
        <v>87</v>
      </c>
      <c r="U921">
        <v>273</v>
      </c>
      <c r="V921">
        <v>69</v>
      </c>
      <c r="W921">
        <v>287</v>
      </c>
      <c r="X921">
        <v>96</v>
      </c>
      <c r="Y921">
        <v>300</v>
      </c>
      <c r="Z921">
        <v>137</v>
      </c>
      <c r="AA921">
        <v>308</v>
      </c>
      <c r="AB921">
        <v>136</v>
      </c>
      <c r="AC921">
        <v>335</v>
      </c>
      <c r="AD921">
        <v>165</v>
      </c>
      <c r="AE921">
        <v>333</v>
      </c>
      <c r="AF921">
        <v>142</v>
      </c>
      <c r="AG921">
        <v>304</v>
      </c>
      <c r="AH921">
        <v>130</v>
      </c>
      <c r="AI921">
        <v>277</v>
      </c>
      <c r="AJ921">
        <v>136</v>
      </c>
      <c r="AK921">
        <v>290</v>
      </c>
      <c r="AL921">
        <v>115</v>
      </c>
      <c r="AM921">
        <v>265</v>
      </c>
      <c r="AN921">
        <v>120</v>
      </c>
      <c r="AO921">
        <v>453</v>
      </c>
      <c r="AP921">
        <v>101</v>
      </c>
      <c r="AQ921">
        <v>289</v>
      </c>
      <c r="AR921">
        <v>91</v>
      </c>
      <c r="AS921">
        <v>274</v>
      </c>
      <c r="AT921">
        <v>92</v>
      </c>
      <c r="AU921">
        <v>310</v>
      </c>
    </row>
    <row r="922" spans="1:47" x14ac:dyDescent="0.25">
      <c r="A922" t="str">
        <f t="shared" si="14"/>
        <v>Spittal an der DrauArbeitsstättenInsgesamt</v>
      </c>
      <c r="B922">
        <v>921</v>
      </c>
      <c r="C922">
        <v>206</v>
      </c>
      <c r="D922" t="s">
        <v>160</v>
      </c>
      <c r="E922" t="s">
        <v>476</v>
      </c>
      <c r="F922" t="s">
        <v>48</v>
      </c>
      <c r="G922">
        <v>7006</v>
      </c>
      <c r="H922">
        <v>7012</v>
      </c>
      <c r="I922">
        <v>7194</v>
      </c>
    </row>
    <row r="923" spans="1:47" x14ac:dyDescent="0.25">
      <c r="A923" t="str">
        <f t="shared" si="14"/>
        <v>Spittal an der DrauBeschäftigte in den ArbeitsstättenInsgesamt</v>
      </c>
      <c r="B923">
        <v>922</v>
      </c>
      <c r="C923">
        <v>206</v>
      </c>
      <c r="D923" t="s">
        <v>160</v>
      </c>
      <c r="E923" t="s">
        <v>477</v>
      </c>
      <c r="F923" t="s">
        <v>48</v>
      </c>
      <c r="G923">
        <v>30630</v>
      </c>
      <c r="H923">
        <v>29960</v>
      </c>
      <c r="I923">
        <v>30642</v>
      </c>
    </row>
    <row r="924" spans="1:47" x14ac:dyDescent="0.25">
      <c r="A924" t="str">
        <f t="shared" si="14"/>
        <v>Spittal an der DrauGesamteinkommenBruttobezüge Gesamt</v>
      </c>
      <c r="B924">
        <v>923</v>
      </c>
      <c r="C924">
        <v>206</v>
      </c>
      <c r="D924" t="s">
        <v>160</v>
      </c>
      <c r="E924" t="s">
        <v>45</v>
      </c>
      <c r="F924" t="s">
        <v>63</v>
      </c>
      <c r="G924">
        <v>966238.70814</v>
      </c>
      <c r="H924">
        <v>1006099.4863399999</v>
      </c>
      <c r="I924">
        <v>1051828.4343300001</v>
      </c>
      <c r="J924">
        <v>1110428.2432899999</v>
      </c>
      <c r="K924">
        <v>1166562.7696199999</v>
      </c>
      <c r="L924">
        <v>1186976.4036399999</v>
      </c>
      <c r="M924">
        <v>1228244.31</v>
      </c>
      <c r="N924">
        <v>1244975.34739</v>
      </c>
      <c r="O924">
        <v>1292147.6890499999</v>
      </c>
      <c r="P924">
        <v>1312551.9305199999</v>
      </c>
      <c r="Q924">
        <v>1343821.06079</v>
      </c>
      <c r="R924">
        <v>1381581.91845</v>
      </c>
      <c r="S924">
        <v>1418503.0857800001</v>
      </c>
      <c r="T924">
        <v>1455571.9607299999</v>
      </c>
      <c r="U924">
        <v>1516098.8361599999</v>
      </c>
      <c r="V924">
        <v>1574328.69915</v>
      </c>
      <c r="W924">
        <v>1593856.30721</v>
      </c>
      <c r="X924">
        <v>1666452.3665400001</v>
      </c>
      <c r="Y924">
        <v>1780820.54253</v>
      </c>
    </row>
    <row r="925" spans="1:47" x14ac:dyDescent="0.25">
      <c r="A925" t="str">
        <f t="shared" si="14"/>
        <v>Spittal an der DrauGesamteinkommenNettobezüge Gesamt</v>
      </c>
      <c r="B925">
        <v>924</v>
      </c>
      <c r="C925">
        <v>206</v>
      </c>
      <c r="D925" t="s">
        <v>160</v>
      </c>
      <c r="E925" t="s">
        <v>45</v>
      </c>
      <c r="F925" t="s">
        <v>64</v>
      </c>
      <c r="G925">
        <v>724997.49838</v>
      </c>
      <c r="H925">
        <v>758937.03885999997</v>
      </c>
      <c r="I925">
        <v>787547.42267999996</v>
      </c>
      <c r="J925">
        <v>826047.58967999998</v>
      </c>
      <c r="K925">
        <v>865096.22441999998</v>
      </c>
      <c r="L925">
        <v>898985.12422</v>
      </c>
      <c r="M925">
        <v>926178.69842999999</v>
      </c>
      <c r="N925">
        <v>933422.26781999995</v>
      </c>
      <c r="O925">
        <v>963781.67653000006</v>
      </c>
      <c r="P925">
        <v>975291.04310999997</v>
      </c>
      <c r="Q925">
        <v>993187.05630000005</v>
      </c>
      <c r="R925">
        <v>1013840.07501</v>
      </c>
      <c r="S925">
        <v>1072613.82565</v>
      </c>
      <c r="T925">
        <v>1098191.2578199999</v>
      </c>
      <c r="U925">
        <v>1139257.21374</v>
      </c>
      <c r="V925">
        <v>1182595.6595699999</v>
      </c>
      <c r="W925">
        <v>1209633.51239</v>
      </c>
      <c r="X925">
        <v>1256706.6529099999</v>
      </c>
      <c r="Y925">
        <v>1345294.1701400001</v>
      </c>
    </row>
    <row r="926" spans="1:47" x14ac:dyDescent="0.25">
      <c r="A926" t="str">
        <f t="shared" si="14"/>
        <v>Spittal an der DrauGründungsintensitätin % der aktiven Wirtschaftskammermitglieder</v>
      </c>
      <c r="B926">
        <v>925</v>
      </c>
      <c r="C926">
        <v>206</v>
      </c>
      <c r="D926" t="s">
        <v>160</v>
      </c>
      <c r="E926" t="s">
        <v>40</v>
      </c>
      <c r="F926" t="s">
        <v>52</v>
      </c>
      <c r="G926">
        <v>3.5823637477036101</v>
      </c>
      <c r="H926">
        <v>6.4642785721580696</v>
      </c>
      <c r="I926">
        <v>6.2296022955908699</v>
      </c>
      <c r="J926">
        <v>5.88209594423091</v>
      </c>
      <c r="K926">
        <v>5.9423242681006396</v>
      </c>
      <c r="L926">
        <v>5.27700845445837</v>
      </c>
      <c r="M926">
        <v>6.7497526714322804</v>
      </c>
      <c r="N926">
        <v>6.31615729798534</v>
      </c>
      <c r="O926">
        <v>6.6904728448156501</v>
      </c>
      <c r="P926">
        <v>6.1505678689680003</v>
      </c>
      <c r="Q926">
        <v>7.27525002120748</v>
      </c>
      <c r="R926">
        <v>7.6181580552409196</v>
      </c>
      <c r="S926">
        <v>7.0509766555502598</v>
      </c>
      <c r="T926">
        <v>6.2094834782805997</v>
      </c>
      <c r="U926">
        <v>6.7458864650975796</v>
      </c>
      <c r="V926">
        <v>6.1545372866127597</v>
      </c>
      <c r="W926">
        <v>6.5719360568383696</v>
      </c>
      <c r="X926">
        <v>6.0730494921115197</v>
      </c>
      <c r="Y926">
        <v>5.9049243231720299</v>
      </c>
      <c r="Z926">
        <v>6.52446675031368</v>
      </c>
      <c r="AA926">
        <v>5.9519038076152304</v>
      </c>
      <c r="AB926">
        <v>6.4369182016240796</v>
      </c>
    </row>
    <row r="927" spans="1:47" x14ac:dyDescent="0.25">
      <c r="A927" t="str">
        <f t="shared" si="14"/>
        <v>Spittal an der DrauGründungsintensitätje 1.000 Einwohner</v>
      </c>
      <c r="B927">
        <v>926</v>
      </c>
      <c r="C927">
        <v>206</v>
      </c>
      <c r="D927" t="s">
        <v>160</v>
      </c>
      <c r="E927" t="s">
        <v>40</v>
      </c>
      <c r="F927" t="s">
        <v>53</v>
      </c>
      <c r="G927">
        <v>1.4326647564469901</v>
      </c>
      <c r="H927">
        <v>2.56640178051157</v>
      </c>
      <c r="I927">
        <v>2.5710517147233798</v>
      </c>
      <c r="J927">
        <v>2.4664978545490102</v>
      </c>
      <c r="K927">
        <v>2.5460354792266999</v>
      </c>
      <c r="L927">
        <v>2.3273756947345499</v>
      </c>
      <c r="M927">
        <v>3.03965281263309</v>
      </c>
      <c r="N927">
        <v>2.9306677352284098</v>
      </c>
      <c r="O927">
        <v>3.1854554668580399</v>
      </c>
      <c r="P927">
        <v>2.9792520092829702</v>
      </c>
      <c r="Q927">
        <v>3.67353950295103</v>
      </c>
      <c r="R927">
        <v>3.9633288317169701</v>
      </c>
      <c r="S927">
        <v>3.8456041885905101</v>
      </c>
      <c r="T927">
        <v>3.4497579692324298</v>
      </c>
      <c r="U927">
        <v>3.8560239412246902</v>
      </c>
      <c r="V927">
        <v>3.5796404682274199</v>
      </c>
      <c r="W927">
        <v>3.8820690378763998</v>
      </c>
      <c r="X927">
        <v>3.6929466034090801</v>
      </c>
      <c r="Y927">
        <v>3.6510781884325398</v>
      </c>
      <c r="Z927">
        <v>4.1254561802507004</v>
      </c>
      <c r="AA927">
        <v>3.9312234443870899</v>
      </c>
      <c r="AB927">
        <v>4.2874292574172497</v>
      </c>
    </row>
    <row r="928" spans="1:47" x14ac:dyDescent="0.25">
      <c r="A928" t="str">
        <f t="shared" si="14"/>
        <v>Spittal an der DrauKammermitgliedschaftenAktiv</v>
      </c>
      <c r="B928">
        <v>927</v>
      </c>
      <c r="C928">
        <v>206</v>
      </c>
      <c r="D928" t="s">
        <v>160</v>
      </c>
      <c r="E928" t="s">
        <v>39</v>
      </c>
      <c r="F928" t="s">
        <v>50</v>
      </c>
      <c r="G928">
        <v>3266</v>
      </c>
      <c r="H928">
        <v>3227</v>
      </c>
      <c r="I928">
        <v>3351</v>
      </c>
      <c r="J928">
        <v>3394</v>
      </c>
      <c r="K928">
        <v>3449</v>
      </c>
      <c r="L928">
        <v>3536</v>
      </c>
      <c r="M928">
        <v>3598</v>
      </c>
      <c r="N928">
        <v>3687</v>
      </c>
      <c r="O928">
        <v>3801</v>
      </c>
      <c r="P928">
        <v>3761</v>
      </c>
      <c r="Q928">
        <v>3920</v>
      </c>
      <c r="R928">
        <v>3819</v>
      </c>
      <c r="S928">
        <v>4057</v>
      </c>
      <c r="T928">
        <v>3938</v>
      </c>
      <c r="U928">
        <v>4142</v>
      </c>
      <c r="V928">
        <v>4025</v>
      </c>
      <c r="W928">
        <v>4292</v>
      </c>
      <c r="X928">
        <v>4198</v>
      </c>
      <c r="Y928">
        <v>4355</v>
      </c>
      <c r="Z928">
        <v>4266</v>
      </c>
      <c r="AA928">
        <v>4456</v>
      </c>
      <c r="AB928">
        <v>4383</v>
      </c>
      <c r="AC928">
        <v>4578</v>
      </c>
      <c r="AD928">
        <v>4452</v>
      </c>
      <c r="AE928">
        <v>4643</v>
      </c>
      <c r="AF928">
        <v>4504</v>
      </c>
      <c r="AG928">
        <v>4727</v>
      </c>
      <c r="AH928">
        <v>4627</v>
      </c>
      <c r="AI928">
        <v>4798</v>
      </c>
      <c r="AJ928">
        <v>4691</v>
      </c>
      <c r="AK928">
        <v>4838</v>
      </c>
      <c r="AL928">
        <v>4782</v>
      </c>
      <c r="AM928">
        <v>5053</v>
      </c>
      <c r="AN928">
        <v>4990</v>
      </c>
      <c r="AO928">
        <v>5126</v>
      </c>
      <c r="AP928">
        <v>5049</v>
      </c>
      <c r="AQ928">
        <v>5244</v>
      </c>
      <c r="AR928">
        <v>5156</v>
      </c>
    </row>
    <row r="929" spans="1:44" x14ac:dyDescent="0.25">
      <c r="A929" t="str">
        <f t="shared" si="14"/>
        <v>Spittal an der DrauKammermitgliedschaftenInsgesamt</v>
      </c>
      <c r="B929">
        <v>928</v>
      </c>
      <c r="C929">
        <v>206</v>
      </c>
      <c r="D929" t="s">
        <v>160</v>
      </c>
      <c r="E929" t="s">
        <v>39</v>
      </c>
      <c r="F929" t="s">
        <v>48</v>
      </c>
      <c r="G929">
        <v>4102</v>
      </c>
      <c r="H929">
        <v>4076</v>
      </c>
      <c r="I929">
        <v>4263</v>
      </c>
      <c r="J929">
        <v>4296</v>
      </c>
      <c r="K929">
        <v>4302</v>
      </c>
      <c r="L929">
        <v>4374</v>
      </c>
      <c r="M929">
        <v>4430</v>
      </c>
      <c r="N929">
        <v>4517</v>
      </c>
      <c r="O929">
        <v>4549</v>
      </c>
      <c r="P929">
        <v>4619</v>
      </c>
      <c r="Q929">
        <v>4705</v>
      </c>
      <c r="R929">
        <v>4756</v>
      </c>
      <c r="S929">
        <v>4878</v>
      </c>
      <c r="T929">
        <v>4861</v>
      </c>
      <c r="U929">
        <v>4966</v>
      </c>
      <c r="V929">
        <v>4983</v>
      </c>
      <c r="W929">
        <v>5144</v>
      </c>
      <c r="X929">
        <v>5201</v>
      </c>
      <c r="Y929">
        <v>5250</v>
      </c>
      <c r="Z929">
        <v>5313</v>
      </c>
      <c r="AA929">
        <v>5379</v>
      </c>
      <c r="AB929">
        <v>5420</v>
      </c>
      <c r="AC929">
        <v>5460</v>
      </c>
      <c r="AD929">
        <v>5452</v>
      </c>
      <c r="AE929">
        <v>5511</v>
      </c>
      <c r="AF929">
        <v>5523</v>
      </c>
      <c r="AG929">
        <v>5567</v>
      </c>
      <c r="AH929">
        <v>5579</v>
      </c>
      <c r="AI929">
        <v>5644</v>
      </c>
      <c r="AJ929">
        <v>5634</v>
      </c>
      <c r="AK929">
        <v>5731</v>
      </c>
      <c r="AL929">
        <v>5769</v>
      </c>
      <c r="AM929">
        <v>5917</v>
      </c>
      <c r="AN929">
        <v>5931</v>
      </c>
      <c r="AO929">
        <v>5956</v>
      </c>
      <c r="AP929">
        <v>5977</v>
      </c>
      <c r="AQ929">
        <v>6040</v>
      </c>
      <c r="AR929">
        <v>6091</v>
      </c>
    </row>
    <row r="930" spans="1:44" x14ac:dyDescent="0.25">
      <c r="A930" t="str">
        <f t="shared" si="14"/>
        <v>Spittal an der DrauKammermitgliedschaftenRuhend</v>
      </c>
      <c r="B930">
        <v>929</v>
      </c>
      <c r="C930">
        <v>206</v>
      </c>
      <c r="D930" t="s">
        <v>160</v>
      </c>
      <c r="E930" t="s">
        <v>39</v>
      </c>
      <c r="F930" t="s">
        <v>51</v>
      </c>
      <c r="G930">
        <v>836</v>
      </c>
      <c r="H930">
        <v>849</v>
      </c>
      <c r="I930">
        <v>912</v>
      </c>
      <c r="J930">
        <v>902</v>
      </c>
      <c r="K930">
        <v>853</v>
      </c>
      <c r="L930">
        <v>838</v>
      </c>
      <c r="M930">
        <v>832</v>
      </c>
      <c r="N930">
        <v>830</v>
      </c>
      <c r="O930">
        <v>748</v>
      </c>
      <c r="P930">
        <v>858</v>
      </c>
      <c r="Q930">
        <v>785</v>
      </c>
      <c r="R930">
        <v>937</v>
      </c>
      <c r="S930">
        <v>821</v>
      </c>
      <c r="T930">
        <v>923</v>
      </c>
      <c r="U930">
        <v>824</v>
      </c>
      <c r="V930">
        <v>958</v>
      </c>
      <c r="W930">
        <v>852</v>
      </c>
      <c r="X930">
        <v>1003</v>
      </c>
      <c r="Y930">
        <v>895</v>
      </c>
      <c r="Z930">
        <v>1047</v>
      </c>
      <c r="AA930">
        <v>923</v>
      </c>
      <c r="AB930">
        <v>1037</v>
      </c>
      <c r="AC930">
        <v>882</v>
      </c>
      <c r="AD930">
        <v>1000</v>
      </c>
      <c r="AE930">
        <v>868</v>
      </c>
      <c r="AF930">
        <v>1019</v>
      </c>
      <c r="AG930">
        <v>840</v>
      </c>
      <c r="AH930">
        <v>952</v>
      </c>
      <c r="AI930">
        <v>846</v>
      </c>
      <c r="AJ930">
        <v>943</v>
      </c>
      <c r="AK930">
        <v>893</v>
      </c>
      <c r="AL930">
        <v>987</v>
      </c>
      <c r="AM930">
        <v>864</v>
      </c>
      <c r="AN930">
        <v>941</v>
      </c>
      <c r="AO930">
        <v>830</v>
      </c>
      <c r="AP930">
        <v>928</v>
      </c>
      <c r="AQ930">
        <v>796</v>
      </c>
      <c r="AR930">
        <v>935</v>
      </c>
    </row>
    <row r="931" spans="1:44" x14ac:dyDescent="0.25">
      <c r="A931" t="str">
        <f t="shared" si="14"/>
        <v>Spittal an der DrauLehrlinge1. Lehrjahr, männlich</v>
      </c>
      <c r="B931">
        <v>930</v>
      </c>
      <c r="C931">
        <v>206</v>
      </c>
      <c r="D931" t="s">
        <v>160</v>
      </c>
      <c r="E931" t="s">
        <v>46</v>
      </c>
      <c r="F931" t="s">
        <v>65</v>
      </c>
      <c r="G931">
        <v>291</v>
      </c>
      <c r="H931">
        <v>277</v>
      </c>
      <c r="I931">
        <v>284</v>
      </c>
      <c r="J931">
        <v>292</v>
      </c>
      <c r="K931">
        <v>301</v>
      </c>
      <c r="L931">
        <v>303</v>
      </c>
      <c r="M931">
        <v>291</v>
      </c>
      <c r="N931">
        <v>234</v>
      </c>
      <c r="O931">
        <v>250</v>
      </c>
      <c r="P931">
        <v>285</v>
      </c>
      <c r="Q931">
        <v>252</v>
      </c>
      <c r="R931">
        <v>214</v>
      </c>
      <c r="S931">
        <v>242</v>
      </c>
      <c r="T931">
        <v>215</v>
      </c>
      <c r="U931">
        <v>179</v>
      </c>
      <c r="V931">
        <v>201</v>
      </c>
      <c r="W931">
        <v>212</v>
      </c>
      <c r="X931">
        <v>245</v>
      </c>
      <c r="Y931">
        <v>210</v>
      </c>
      <c r="Z931">
        <v>196</v>
      </c>
      <c r="AA931">
        <v>212</v>
      </c>
      <c r="AB931">
        <v>197</v>
      </c>
    </row>
    <row r="932" spans="1:44" x14ac:dyDescent="0.25">
      <c r="A932" t="str">
        <f t="shared" si="14"/>
        <v>Spittal an der DrauLehrlinge1. Lehrjahr, weiblich</v>
      </c>
      <c r="B932">
        <v>931</v>
      </c>
      <c r="C932">
        <v>206</v>
      </c>
      <c r="D932" t="s">
        <v>160</v>
      </c>
      <c r="E932" t="s">
        <v>46</v>
      </c>
      <c r="F932" t="s">
        <v>66</v>
      </c>
      <c r="G932">
        <v>219</v>
      </c>
      <c r="H932">
        <v>184</v>
      </c>
      <c r="I932">
        <v>187</v>
      </c>
      <c r="J932">
        <v>209</v>
      </c>
      <c r="K932">
        <v>205</v>
      </c>
      <c r="L932">
        <v>209</v>
      </c>
      <c r="M932">
        <v>233</v>
      </c>
      <c r="N932">
        <v>214</v>
      </c>
      <c r="O932">
        <v>190</v>
      </c>
      <c r="P932">
        <v>165</v>
      </c>
      <c r="Q932">
        <v>187</v>
      </c>
      <c r="R932">
        <v>169</v>
      </c>
      <c r="S932">
        <v>135</v>
      </c>
      <c r="T932">
        <v>116</v>
      </c>
      <c r="U932">
        <v>127</v>
      </c>
      <c r="V932">
        <v>140</v>
      </c>
      <c r="W932">
        <v>134</v>
      </c>
      <c r="X932">
        <v>135</v>
      </c>
      <c r="Y932">
        <v>111</v>
      </c>
      <c r="Z932">
        <v>125</v>
      </c>
      <c r="AA932">
        <v>130</v>
      </c>
      <c r="AB932">
        <v>141</v>
      </c>
    </row>
    <row r="933" spans="1:44" x14ac:dyDescent="0.25">
      <c r="A933" t="str">
        <f t="shared" si="14"/>
        <v>Spittal an der DrauLehrlinge2. Lehrjahr, männlich</v>
      </c>
      <c r="B933">
        <v>932</v>
      </c>
      <c r="C933">
        <v>206</v>
      </c>
      <c r="D933" t="s">
        <v>160</v>
      </c>
      <c r="E933" t="s">
        <v>46</v>
      </c>
      <c r="F933" t="s">
        <v>67</v>
      </c>
      <c r="G933">
        <v>297</v>
      </c>
      <c r="H933">
        <v>288</v>
      </c>
      <c r="I933">
        <v>267</v>
      </c>
      <c r="J933">
        <v>292</v>
      </c>
      <c r="K933">
        <v>278</v>
      </c>
      <c r="L933">
        <v>289</v>
      </c>
      <c r="M933">
        <v>300</v>
      </c>
      <c r="N933">
        <v>275</v>
      </c>
      <c r="O933">
        <v>244</v>
      </c>
      <c r="P933">
        <v>247</v>
      </c>
      <c r="Q933">
        <v>269</v>
      </c>
      <c r="R933">
        <v>248</v>
      </c>
      <c r="S933">
        <v>206</v>
      </c>
      <c r="T933">
        <v>231</v>
      </c>
      <c r="U933">
        <v>214</v>
      </c>
      <c r="V933">
        <v>183</v>
      </c>
      <c r="W933">
        <v>203</v>
      </c>
      <c r="X933">
        <v>201</v>
      </c>
      <c r="Y933">
        <v>242</v>
      </c>
      <c r="Z933">
        <v>198</v>
      </c>
      <c r="AA933">
        <v>207</v>
      </c>
      <c r="AB933">
        <v>202</v>
      </c>
    </row>
    <row r="934" spans="1:44" x14ac:dyDescent="0.25">
      <c r="A934" t="str">
        <f t="shared" si="14"/>
        <v>Spittal an der DrauLehrlinge2. Lehrjahr, weiblich</v>
      </c>
      <c r="B934">
        <v>933</v>
      </c>
      <c r="C934">
        <v>206</v>
      </c>
      <c r="D934" t="s">
        <v>160</v>
      </c>
      <c r="E934" t="s">
        <v>46</v>
      </c>
      <c r="F934" t="s">
        <v>68</v>
      </c>
      <c r="G934">
        <v>200</v>
      </c>
      <c r="H934">
        <v>204</v>
      </c>
      <c r="I934">
        <v>186</v>
      </c>
      <c r="J934">
        <v>194</v>
      </c>
      <c r="K934">
        <v>199</v>
      </c>
      <c r="L934">
        <v>204</v>
      </c>
      <c r="M934">
        <v>210</v>
      </c>
      <c r="N934">
        <v>220</v>
      </c>
      <c r="O934">
        <v>195</v>
      </c>
      <c r="P934">
        <v>195</v>
      </c>
      <c r="Q934">
        <v>156</v>
      </c>
      <c r="R934">
        <v>174</v>
      </c>
      <c r="S934">
        <v>160</v>
      </c>
      <c r="T934">
        <v>137</v>
      </c>
      <c r="U934">
        <v>121</v>
      </c>
      <c r="V934">
        <v>128</v>
      </c>
      <c r="W934">
        <v>142</v>
      </c>
      <c r="X934">
        <v>136</v>
      </c>
      <c r="Y934">
        <v>145</v>
      </c>
      <c r="Z934">
        <v>124</v>
      </c>
      <c r="AA934">
        <v>143</v>
      </c>
      <c r="AB934">
        <v>123</v>
      </c>
    </row>
    <row r="935" spans="1:44" x14ac:dyDescent="0.25">
      <c r="A935" t="str">
        <f t="shared" si="14"/>
        <v>Spittal an der DrauLehrlinge3. Lehrjahr, männlich</v>
      </c>
      <c r="B935">
        <v>934</v>
      </c>
      <c r="C935">
        <v>206</v>
      </c>
      <c r="D935" t="s">
        <v>160</v>
      </c>
      <c r="E935" t="s">
        <v>46</v>
      </c>
      <c r="F935" t="s">
        <v>69</v>
      </c>
      <c r="G935">
        <v>322</v>
      </c>
      <c r="H935">
        <v>279</v>
      </c>
      <c r="I935">
        <v>279</v>
      </c>
      <c r="J935">
        <v>261</v>
      </c>
      <c r="K935">
        <v>278</v>
      </c>
      <c r="L935">
        <v>274</v>
      </c>
      <c r="M935">
        <v>270</v>
      </c>
      <c r="N935">
        <v>282</v>
      </c>
      <c r="O935">
        <v>272</v>
      </c>
      <c r="P935">
        <v>224</v>
      </c>
      <c r="Q935">
        <v>232</v>
      </c>
      <c r="R935">
        <v>248</v>
      </c>
      <c r="S935">
        <v>236</v>
      </c>
      <c r="T935">
        <v>189</v>
      </c>
      <c r="U935">
        <v>223</v>
      </c>
      <c r="V935">
        <v>209</v>
      </c>
      <c r="W935">
        <v>180</v>
      </c>
      <c r="X935">
        <v>195</v>
      </c>
      <c r="Y935">
        <v>196</v>
      </c>
      <c r="Z935">
        <v>226</v>
      </c>
      <c r="AA935">
        <v>184</v>
      </c>
      <c r="AB935">
        <v>200</v>
      </c>
    </row>
    <row r="936" spans="1:44" x14ac:dyDescent="0.25">
      <c r="A936" t="str">
        <f t="shared" si="14"/>
        <v>Spittal an der DrauLehrlinge3. Lehrjahr, weiblich</v>
      </c>
      <c r="B936">
        <v>935</v>
      </c>
      <c r="C936">
        <v>206</v>
      </c>
      <c r="D936" t="s">
        <v>160</v>
      </c>
      <c r="E936" t="s">
        <v>46</v>
      </c>
      <c r="F936" t="s">
        <v>70</v>
      </c>
      <c r="G936">
        <v>182</v>
      </c>
      <c r="H936">
        <v>167</v>
      </c>
      <c r="I936">
        <v>177</v>
      </c>
      <c r="J936">
        <v>166</v>
      </c>
      <c r="K936">
        <v>171</v>
      </c>
      <c r="L936">
        <v>162</v>
      </c>
      <c r="M936">
        <v>180</v>
      </c>
      <c r="N936">
        <v>183</v>
      </c>
      <c r="O936">
        <v>188</v>
      </c>
      <c r="P936">
        <v>157</v>
      </c>
      <c r="Q936">
        <v>176</v>
      </c>
      <c r="R936">
        <v>149</v>
      </c>
      <c r="S936">
        <v>156</v>
      </c>
      <c r="T936">
        <v>145</v>
      </c>
      <c r="U936">
        <v>118</v>
      </c>
      <c r="V936">
        <v>114</v>
      </c>
      <c r="W936">
        <v>105</v>
      </c>
      <c r="X936">
        <v>115</v>
      </c>
      <c r="Y936">
        <v>130</v>
      </c>
      <c r="Z936">
        <v>137</v>
      </c>
      <c r="AA936">
        <v>109</v>
      </c>
      <c r="AB936">
        <v>133</v>
      </c>
    </row>
    <row r="937" spans="1:44" x14ac:dyDescent="0.25">
      <c r="A937" t="str">
        <f t="shared" si="14"/>
        <v>Spittal an der DrauLehrlinge4. Lehrjahr, männlich</v>
      </c>
      <c r="B937">
        <v>936</v>
      </c>
      <c r="C937">
        <v>206</v>
      </c>
      <c r="D937" t="s">
        <v>160</v>
      </c>
      <c r="E937" t="s">
        <v>46</v>
      </c>
      <c r="F937" t="s">
        <v>71</v>
      </c>
      <c r="G937">
        <v>118</v>
      </c>
      <c r="H937">
        <v>130</v>
      </c>
      <c r="I937">
        <v>130</v>
      </c>
      <c r="J937">
        <v>124</v>
      </c>
      <c r="K937">
        <v>113</v>
      </c>
      <c r="L937">
        <v>119</v>
      </c>
      <c r="M937">
        <v>108</v>
      </c>
      <c r="N937">
        <v>117</v>
      </c>
      <c r="O937">
        <v>120</v>
      </c>
      <c r="P937">
        <v>124</v>
      </c>
      <c r="Q937">
        <v>96</v>
      </c>
      <c r="R937">
        <v>105</v>
      </c>
      <c r="S937">
        <v>115</v>
      </c>
      <c r="T937">
        <v>111</v>
      </c>
      <c r="U937">
        <v>95</v>
      </c>
      <c r="V937">
        <v>102</v>
      </c>
      <c r="W937">
        <v>96</v>
      </c>
      <c r="X937">
        <v>99</v>
      </c>
      <c r="Y937">
        <v>97</v>
      </c>
      <c r="Z937">
        <v>91</v>
      </c>
      <c r="AA937">
        <v>121</v>
      </c>
      <c r="AB937">
        <v>85</v>
      </c>
    </row>
    <row r="938" spans="1:44" x14ac:dyDescent="0.25">
      <c r="A938" t="str">
        <f t="shared" si="14"/>
        <v>Spittal an der DrauLehrlinge4. Lehrjahr, weiblich</v>
      </c>
      <c r="B938">
        <v>937</v>
      </c>
      <c r="C938">
        <v>206</v>
      </c>
      <c r="D938" t="s">
        <v>160</v>
      </c>
      <c r="E938" t="s">
        <v>46</v>
      </c>
      <c r="F938" t="s">
        <v>72</v>
      </c>
      <c r="G938">
        <v>12</v>
      </c>
      <c r="H938">
        <v>7</v>
      </c>
      <c r="I938">
        <v>11</v>
      </c>
      <c r="J938">
        <v>15</v>
      </c>
      <c r="K938">
        <v>19</v>
      </c>
      <c r="L938">
        <v>13</v>
      </c>
      <c r="M938">
        <v>13</v>
      </c>
      <c r="N938">
        <v>13</v>
      </c>
      <c r="O938">
        <v>28</v>
      </c>
      <c r="P938">
        <v>24</v>
      </c>
      <c r="Q938">
        <v>12</v>
      </c>
      <c r="R938">
        <v>14</v>
      </c>
      <c r="S938">
        <v>15</v>
      </c>
      <c r="T938">
        <v>9</v>
      </c>
      <c r="U938">
        <v>10</v>
      </c>
      <c r="V938">
        <v>16</v>
      </c>
      <c r="W938">
        <v>5</v>
      </c>
      <c r="X938">
        <v>11</v>
      </c>
      <c r="Y938">
        <v>14</v>
      </c>
      <c r="Z938">
        <v>13</v>
      </c>
      <c r="AA938">
        <v>18</v>
      </c>
      <c r="AB938">
        <v>10</v>
      </c>
    </row>
    <row r="939" spans="1:44" x14ac:dyDescent="0.25">
      <c r="A939" t="str">
        <f t="shared" si="14"/>
        <v>Spittal an der DrauLehrlingeFrauen</v>
      </c>
      <c r="B939">
        <v>938</v>
      </c>
      <c r="C939">
        <v>206</v>
      </c>
      <c r="D939" t="s">
        <v>160</v>
      </c>
      <c r="E939" t="s">
        <v>46</v>
      </c>
      <c r="F939" t="s">
        <v>47</v>
      </c>
      <c r="G939">
        <v>613</v>
      </c>
      <c r="H939">
        <v>562</v>
      </c>
      <c r="I939">
        <v>561</v>
      </c>
      <c r="J939">
        <v>584</v>
      </c>
      <c r="K939">
        <v>594</v>
      </c>
      <c r="L939">
        <v>588</v>
      </c>
      <c r="M939">
        <v>636</v>
      </c>
      <c r="N939">
        <v>630</v>
      </c>
      <c r="O939">
        <v>601</v>
      </c>
      <c r="P939">
        <v>541</v>
      </c>
      <c r="Q939">
        <v>531</v>
      </c>
      <c r="R939">
        <v>506</v>
      </c>
      <c r="S939">
        <v>466</v>
      </c>
      <c r="T939">
        <v>407</v>
      </c>
      <c r="U939">
        <v>376</v>
      </c>
      <c r="V939">
        <v>398</v>
      </c>
      <c r="W939">
        <v>386</v>
      </c>
      <c r="X939">
        <v>397</v>
      </c>
      <c r="Y939">
        <v>400</v>
      </c>
      <c r="Z939">
        <v>399</v>
      </c>
      <c r="AA939">
        <v>400</v>
      </c>
      <c r="AB939">
        <v>407</v>
      </c>
    </row>
    <row r="940" spans="1:44" x14ac:dyDescent="0.25">
      <c r="A940" t="str">
        <f t="shared" si="14"/>
        <v>Spittal an der DrauLehrlingeInsgesamt</v>
      </c>
      <c r="B940">
        <v>939</v>
      </c>
      <c r="C940">
        <v>206</v>
      </c>
      <c r="D940" t="s">
        <v>160</v>
      </c>
      <c r="E940" t="s">
        <v>46</v>
      </c>
      <c r="F940" t="s">
        <v>48</v>
      </c>
      <c r="G940">
        <v>1641</v>
      </c>
      <c r="H940">
        <v>1536</v>
      </c>
      <c r="I940">
        <v>1521</v>
      </c>
      <c r="J940">
        <v>1553</v>
      </c>
      <c r="K940">
        <v>1564</v>
      </c>
      <c r="L940">
        <v>1573</v>
      </c>
      <c r="M940">
        <v>1605</v>
      </c>
      <c r="N940">
        <v>1538</v>
      </c>
      <c r="O940">
        <v>1487</v>
      </c>
      <c r="P940">
        <v>1421</v>
      </c>
      <c r="Q940">
        <v>1380</v>
      </c>
      <c r="R940">
        <v>1321</v>
      </c>
      <c r="S940">
        <v>1265</v>
      </c>
      <c r="T940">
        <v>1153</v>
      </c>
      <c r="U940">
        <v>1087</v>
      </c>
      <c r="V940">
        <v>1093</v>
      </c>
      <c r="W940">
        <v>1077</v>
      </c>
      <c r="X940">
        <v>1137</v>
      </c>
      <c r="Y940">
        <v>1145</v>
      </c>
      <c r="Z940">
        <v>1110</v>
      </c>
      <c r="AA940">
        <v>1124</v>
      </c>
      <c r="AB940">
        <v>1091</v>
      </c>
    </row>
    <row r="941" spans="1:44" x14ac:dyDescent="0.25">
      <c r="A941" t="str">
        <f t="shared" si="14"/>
        <v>Spittal an der DrauLehrlingeMänner</v>
      </c>
      <c r="B941">
        <v>940</v>
      </c>
      <c r="C941">
        <v>206</v>
      </c>
      <c r="D941" t="s">
        <v>160</v>
      </c>
      <c r="E941" t="s">
        <v>46</v>
      </c>
      <c r="F941" t="s">
        <v>49</v>
      </c>
      <c r="G941">
        <v>1028</v>
      </c>
      <c r="H941">
        <v>974</v>
      </c>
      <c r="I941">
        <v>960</v>
      </c>
      <c r="J941">
        <v>969</v>
      </c>
      <c r="K941">
        <v>970</v>
      </c>
      <c r="L941">
        <v>985</v>
      </c>
      <c r="M941">
        <v>969</v>
      </c>
      <c r="N941">
        <v>908</v>
      </c>
      <c r="O941">
        <v>886</v>
      </c>
      <c r="P941">
        <v>880</v>
      </c>
      <c r="Q941">
        <v>849</v>
      </c>
      <c r="R941">
        <v>815</v>
      </c>
      <c r="S941">
        <v>799</v>
      </c>
      <c r="T941">
        <v>746</v>
      </c>
      <c r="U941">
        <v>711</v>
      </c>
      <c r="V941">
        <v>695</v>
      </c>
      <c r="W941">
        <v>691</v>
      </c>
      <c r="X941">
        <v>740</v>
      </c>
      <c r="Y941">
        <v>745</v>
      </c>
      <c r="Z941">
        <v>711</v>
      </c>
      <c r="AA941">
        <v>724</v>
      </c>
      <c r="AB941">
        <v>684</v>
      </c>
    </row>
    <row r="942" spans="1:44" x14ac:dyDescent="0.25">
      <c r="A942" t="str">
        <f t="shared" si="14"/>
        <v>Spittal an der DrauNeugründungenInsgesamt</v>
      </c>
      <c r="B942">
        <v>941</v>
      </c>
      <c r="C942">
        <v>206</v>
      </c>
      <c r="D942" t="s">
        <v>160</v>
      </c>
      <c r="E942" t="s">
        <v>41</v>
      </c>
      <c r="F942" t="s">
        <v>48</v>
      </c>
      <c r="G942">
        <v>117</v>
      </c>
      <c r="H942">
        <v>208.602269523541</v>
      </c>
      <c r="I942">
        <v>208.75397292525</v>
      </c>
      <c r="J942">
        <v>199.638336347197</v>
      </c>
      <c r="K942">
        <v>204.95076400679099</v>
      </c>
      <c r="L942">
        <v>186.59501894964799</v>
      </c>
      <c r="M942">
        <v>242.85610111813301</v>
      </c>
      <c r="N942">
        <v>232.87671957672001</v>
      </c>
      <c r="O942">
        <v>251.62868369351699</v>
      </c>
      <c r="P942">
        <v>234.89018691588799</v>
      </c>
      <c r="Q942">
        <v>286.49934583515</v>
      </c>
      <c r="R942">
        <v>306.63086172344703</v>
      </c>
      <c r="S942">
        <v>296</v>
      </c>
      <c r="T942">
        <v>264.89656518344998</v>
      </c>
      <c r="U942">
        <v>295.67220376522698</v>
      </c>
      <c r="V942">
        <v>274</v>
      </c>
      <c r="W942">
        <v>296</v>
      </c>
      <c r="X942">
        <v>281</v>
      </c>
      <c r="Y942">
        <v>277</v>
      </c>
      <c r="Z942">
        <v>312</v>
      </c>
      <c r="AA942">
        <v>297</v>
      </c>
      <c r="AB942">
        <v>325</v>
      </c>
    </row>
    <row r="943" spans="1:44" x14ac:dyDescent="0.25">
      <c r="A943" t="str">
        <f t="shared" si="14"/>
        <v>Spittal an der DrauPendler (Auspendler/-innen)Insgesamt</v>
      </c>
      <c r="B943">
        <v>942</v>
      </c>
      <c r="C943">
        <v>206</v>
      </c>
      <c r="D943" t="s">
        <v>160</v>
      </c>
      <c r="E943" t="s">
        <v>459</v>
      </c>
      <c r="F943" t="s">
        <v>48</v>
      </c>
      <c r="G943">
        <v>20798</v>
      </c>
      <c r="H943">
        <v>20931</v>
      </c>
      <c r="I943">
        <v>20393</v>
      </c>
      <c r="J943">
        <v>20349</v>
      </c>
      <c r="K943">
        <v>20362</v>
      </c>
      <c r="L943">
        <v>20353</v>
      </c>
      <c r="M943">
        <v>20429</v>
      </c>
      <c r="N943">
        <v>20718</v>
      </c>
      <c r="O943">
        <v>20975</v>
      </c>
      <c r="P943">
        <v>21305</v>
      </c>
      <c r="Q943">
        <v>21545</v>
      </c>
      <c r="R943">
        <v>21405</v>
      </c>
      <c r="S943">
        <v>21909</v>
      </c>
    </row>
    <row r="944" spans="1:44" x14ac:dyDescent="0.25">
      <c r="A944" t="str">
        <f t="shared" si="14"/>
        <v>Spittal an der DrauPendler ins AuslandInsgesamt</v>
      </c>
      <c r="B944">
        <v>943</v>
      </c>
      <c r="C944">
        <v>206</v>
      </c>
      <c r="D944" t="s">
        <v>160</v>
      </c>
      <c r="E944" t="s">
        <v>304</v>
      </c>
      <c r="F944" t="s">
        <v>48</v>
      </c>
      <c r="G944">
        <v>16</v>
      </c>
      <c r="H944">
        <v>230</v>
      </c>
      <c r="I944">
        <v>207</v>
      </c>
      <c r="J944">
        <v>90</v>
      </c>
      <c r="K944">
        <v>81</v>
      </c>
      <c r="L944">
        <v>286</v>
      </c>
      <c r="M944">
        <v>290</v>
      </c>
      <c r="N944">
        <v>250</v>
      </c>
      <c r="O944">
        <v>256</v>
      </c>
      <c r="P944">
        <v>210</v>
      </c>
      <c r="Q944">
        <v>180</v>
      </c>
      <c r="R944">
        <v>76</v>
      </c>
      <c r="S944">
        <v>159</v>
      </c>
    </row>
    <row r="945" spans="1:47" x14ac:dyDescent="0.25">
      <c r="A945" t="str">
        <f t="shared" si="14"/>
        <v>Spittal an der DrauPendler zw. BundesländernInsgesamt</v>
      </c>
      <c r="B945">
        <v>944</v>
      </c>
      <c r="C945">
        <v>206</v>
      </c>
      <c r="D945" t="s">
        <v>160</v>
      </c>
      <c r="E945" t="s">
        <v>433</v>
      </c>
      <c r="F945" t="s">
        <v>48</v>
      </c>
      <c r="G945">
        <v>5492</v>
      </c>
      <c r="H945">
        <v>5670</v>
      </c>
      <c r="I945">
        <v>5308</v>
      </c>
      <c r="J945">
        <v>5395</v>
      </c>
      <c r="K945">
        <v>5508</v>
      </c>
      <c r="L945">
        <v>5506</v>
      </c>
      <c r="M945">
        <v>5566</v>
      </c>
      <c r="N945">
        <v>5714</v>
      </c>
      <c r="O945">
        <v>5799</v>
      </c>
      <c r="P945">
        <v>5870</v>
      </c>
      <c r="Q945">
        <v>6024</v>
      </c>
      <c r="R945">
        <v>6019</v>
      </c>
      <c r="S945">
        <v>6009</v>
      </c>
    </row>
    <row r="946" spans="1:47" x14ac:dyDescent="0.25">
      <c r="A946" t="str">
        <f t="shared" si="14"/>
        <v>Spittal an der DrauPendler zw. Gemeinden eines Pol. BezirkesInsgesamt</v>
      </c>
      <c r="B946">
        <v>945</v>
      </c>
      <c r="C946">
        <v>206</v>
      </c>
      <c r="D946" t="s">
        <v>160</v>
      </c>
      <c r="E946" t="s">
        <v>305</v>
      </c>
      <c r="F946" t="s">
        <v>48</v>
      </c>
      <c r="G946">
        <v>11402</v>
      </c>
      <c r="H946">
        <v>9826</v>
      </c>
      <c r="I946">
        <v>10080</v>
      </c>
      <c r="J946">
        <v>10257</v>
      </c>
      <c r="K946">
        <v>10047</v>
      </c>
      <c r="L946">
        <v>10037</v>
      </c>
      <c r="M946">
        <v>10200</v>
      </c>
      <c r="N946">
        <v>10300</v>
      </c>
      <c r="O946">
        <v>10440</v>
      </c>
      <c r="P946">
        <v>10729</v>
      </c>
      <c r="Q946">
        <v>10647</v>
      </c>
      <c r="R946">
        <v>10744</v>
      </c>
      <c r="S946">
        <v>11025</v>
      </c>
    </row>
    <row r="947" spans="1:47" x14ac:dyDescent="0.25">
      <c r="A947" t="str">
        <f t="shared" si="14"/>
        <v>Spittal an der DrauPendler zw. Pol. Bez. des BundeslandesInsgesamt</v>
      </c>
      <c r="B947">
        <v>946</v>
      </c>
      <c r="C947">
        <v>206</v>
      </c>
      <c r="D947" t="s">
        <v>160</v>
      </c>
      <c r="E947" t="s">
        <v>306</v>
      </c>
      <c r="F947" t="s">
        <v>48</v>
      </c>
      <c r="G947">
        <v>3888</v>
      </c>
      <c r="H947">
        <v>5205</v>
      </c>
      <c r="I947">
        <v>4798</v>
      </c>
      <c r="J947">
        <v>4607</v>
      </c>
      <c r="K947">
        <v>4726</v>
      </c>
      <c r="L947">
        <v>4524</v>
      </c>
      <c r="M947">
        <v>4373</v>
      </c>
      <c r="N947">
        <v>4454</v>
      </c>
      <c r="O947">
        <v>4480</v>
      </c>
      <c r="P947">
        <v>4496</v>
      </c>
      <c r="Q947">
        <v>4694</v>
      </c>
      <c r="R947">
        <v>4566</v>
      </c>
      <c r="S947">
        <v>4716</v>
      </c>
    </row>
    <row r="948" spans="1:47" x14ac:dyDescent="0.25">
      <c r="A948" t="str">
        <f t="shared" si="14"/>
        <v>Spittal an der DrauPensionisteneinkommenBrutto_Schnitt</v>
      </c>
      <c r="B948">
        <v>947</v>
      </c>
      <c r="C948">
        <v>206</v>
      </c>
      <c r="D948" t="s">
        <v>160</v>
      </c>
      <c r="E948" t="s">
        <v>44</v>
      </c>
      <c r="F948" t="s">
        <v>54</v>
      </c>
      <c r="G948">
        <v>15180.026731321799</v>
      </c>
      <c r="H948">
        <v>15395.602969793101</v>
      </c>
      <c r="I948">
        <v>15871.1243767086</v>
      </c>
      <c r="J948">
        <v>16304.9925051546</v>
      </c>
      <c r="K948">
        <v>16955.151640378499</v>
      </c>
      <c r="L948">
        <v>17484.519523633699</v>
      </c>
      <c r="M948">
        <v>17981.750788004101</v>
      </c>
      <c r="N948">
        <v>18275.6491796099</v>
      </c>
      <c r="O948">
        <v>18241.684191902001</v>
      </c>
      <c r="P948">
        <v>18724.625990584202</v>
      </c>
      <c r="Q948">
        <v>19372.167483941601</v>
      </c>
      <c r="R948">
        <v>19704.8417673802</v>
      </c>
      <c r="S948">
        <v>20114.369567950798</v>
      </c>
      <c r="T948">
        <v>20345.3292259757</v>
      </c>
      <c r="U948">
        <v>20849.4218234994</v>
      </c>
      <c r="V948">
        <v>21493.3591819264</v>
      </c>
      <c r="W948">
        <v>22884.4440713556</v>
      </c>
      <c r="X948">
        <v>23467.516858111201</v>
      </c>
      <c r="Y948">
        <v>24258.3417200652</v>
      </c>
    </row>
    <row r="949" spans="1:47" x14ac:dyDescent="0.25">
      <c r="A949" t="str">
        <f t="shared" si="14"/>
        <v>Spittal an der DrauPensionisteneinkommenBruttobezüge 1000 EUR</v>
      </c>
      <c r="B949">
        <v>948</v>
      </c>
      <c r="C949">
        <v>206</v>
      </c>
      <c r="D949" t="s">
        <v>160</v>
      </c>
      <c r="E949" t="s">
        <v>44</v>
      </c>
      <c r="F949" t="s">
        <v>55</v>
      </c>
      <c r="G949">
        <v>274697.76373000001</v>
      </c>
      <c r="H949">
        <v>281339.24867</v>
      </c>
      <c r="I949">
        <v>290282.86485000001</v>
      </c>
      <c r="J949">
        <v>300501.01186999999</v>
      </c>
      <c r="K949">
        <v>317112.20113</v>
      </c>
      <c r="L949">
        <v>331436.55209000001</v>
      </c>
      <c r="M949">
        <v>347767.06024000002</v>
      </c>
      <c r="N949">
        <v>358878.92294000002</v>
      </c>
      <c r="O949">
        <v>375286.16888000001</v>
      </c>
      <c r="P949">
        <v>389771.81462000002</v>
      </c>
      <c r="Q949">
        <v>407144.84401</v>
      </c>
      <c r="R949">
        <v>416087.43875999999</v>
      </c>
      <c r="S949">
        <v>425519.48820999998</v>
      </c>
      <c r="T949">
        <v>434230.36167000001</v>
      </c>
      <c r="U949">
        <v>449117.39549999998</v>
      </c>
      <c r="V949">
        <v>469500.93797000003</v>
      </c>
      <c r="W949">
        <v>492610.54307999997</v>
      </c>
      <c r="X949">
        <v>512389.76308</v>
      </c>
      <c r="Y949">
        <v>536060.83533000003</v>
      </c>
    </row>
    <row r="950" spans="1:47" x14ac:dyDescent="0.25">
      <c r="A950" t="str">
        <f t="shared" si="14"/>
        <v>Spittal an der DrauPensionisteneinkommenBruttobezüge Fälle</v>
      </c>
      <c r="B950">
        <v>949</v>
      </c>
      <c r="C950">
        <v>206</v>
      </c>
      <c r="D950" t="s">
        <v>160</v>
      </c>
      <c r="E950" t="s">
        <v>44</v>
      </c>
      <c r="F950" t="s">
        <v>56</v>
      </c>
      <c r="G950">
        <v>18096</v>
      </c>
      <c r="H950">
        <v>18274</v>
      </c>
      <c r="I950">
        <v>18290</v>
      </c>
      <c r="J950">
        <v>18430</v>
      </c>
      <c r="K950">
        <v>18703</v>
      </c>
      <c r="L950">
        <v>18956</v>
      </c>
      <c r="M950">
        <v>19340</v>
      </c>
      <c r="N950">
        <v>19637</v>
      </c>
      <c r="O950">
        <v>20573</v>
      </c>
      <c r="P950">
        <v>20816</v>
      </c>
      <c r="Q950">
        <v>21017</v>
      </c>
      <c r="R950">
        <v>21116</v>
      </c>
      <c r="S950">
        <v>21155</v>
      </c>
      <c r="T950">
        <v>21343</v>
      </c>
      <c r="U950">
        <v>21541</v>
      </c>
      <c r="V950">
        <v>21844</v>
      </c>
      <c r="W950">
        <v>21526</v>
      </c>
      <c r="X950">
        <v>21834</v>
      </c>
      <c r="Y950">
        <v>22098</v>
      </c>
    </row>
    <row r="951" spans="1:47" x14ac:dyDescent="0.25">
      <c r="A951" t="str">
        <f t="shared" si="14"/>
        <v>Spittal an der DrauPensionisteneinkommenLohnsteuer 1000 EUR</v>
      </c>
      <c r="B951">
        <v>950</v>
      </c>
      <c r="C951">
        <v>206</v>
      </c>
      <c r="D951" t="s">
        <v>160</v>
      </c>
      <c r="E951" t="s">
        <v>44</v>
      </c>
      <c r="F951" t="s">
        <v>57</v>
      </c>
      <c r="G951">
        <v>28123.357840000001</v>
      </c>
      <c r="H951">
        <v>26256.54866</v>
      </c>
      <c r="I951">
        <v>28244.35859</v>
      </c>
      <c r="J951">
        <v>30141.419239999999</v>
      </c>
      <c r="K951">
        <v>33370.575230000002</v>
      </c>
      <c r="L951">
        <v>32072.50203</v>
      </c>
      <c r="M951">
        <v>35219.455629999997</v>
      </c>
      <c r="N951">
        <v>37798.780550000003</v>
      </c>
      <c r="O951">
        <v>41084.368040000001</v>
      </c>
      <c r="P951">
        <v>43799.201480000003</v>
      </c>
      <c r="Q951">
        <v>48048.719499999999</v>
      </c>
      <c r="R951">
        <v>50738.42499</v>
      </c>
      <c r="S951">
        <v>43623.605439999999</v>
      </c>
      <c r="T951">
        <v>44804.748919999998</v>
      </c>
      <c r="U951">
        <v>47694.879240000002</v>
      </c>
      <c r="V951">
        <v>51775.707349999997</v>
      </c>
      <c r="W951">
        <v>50892.9499</v>
      </c>
      <c r="X951">
        <v>55188.016199999998</v>
      </c>
      <c r="Y951">
        <v>55993.214829999997</v>
      </c>
    </row>
    <row r="952" spans="1:47" x14ac:dyDescent="0.25">
      <c r="A952" t="str">
        <f t="shared" si="14"/>
        <v>Spittal an der DrauPensionisteneinkommenLohnsteuer Fälle</v>
      </c>
      <c r="B952">
        <v>951</v>
      </c>
      <c r="C952">
        <v>206</v>
      </c>
      <c r="D952" t="s">
        <v>160</v>
      </c>
      <c r="E952" t="s">
        <v>44</v>
      </c>
      <c r="F952" t="s">
        <v>58</v>
      </c>
      <c r="G952">
        <v>8918</v>
      </c>
      <c r="H952">
        <v>8507</v>
      </c>
      <c r="I952">
        <v>8887</v>
      </c>
      <c r="J952">
        <v>9651</v>
      </c>
      <c r="K952">
        <v>9979</v>
      </c>
      <c r="L952">
        <v>9570</v>
      </c>
      <c r="M952">
        <v>9973</v>
      </c>
      <c r="N952">
        <v>10349</v>
      </c>
      <c r="O952">
        <v>10919</v>
      </c>
      <c r="P952">
        <v>11304</v>
      </c>
      <c r="Q952">
        <v>11800</v>
      </c>
      <c r="R952">
        <v>12071</v>
      </c>
      <c r="S952">
        <v>12263</v>
      </c>
      <c r="T952">
        <v>12522</v>
      </c>
      <c r="U952">
        <v>12935</v>
      </c>
      <c r="V952">
        <v>13626</v>
      </c>
      <c r="W952">
        <v>14850</v>
      </c>
      <c r="X952">
        <v>15391</v>
      </c>
      <c r="Y952">
        <v>15941</v>
      </c>
    </row>
    <row r="953" spans="1:47" x14ac:dyDescent="0.25">
      <c r="A953" t="str">
        <f t="shared" si="14"/>
        <v>Spittal an der DrauPensionisteneinkommenNetto_Schnitt</v>
      </c>
      <c r="B953">
        <v>952</v>
      </c>
      <c r="C953">
        <v>206</v>
      </c>
      <c r="D953" t="s">
        <v>160</v>
      </c>
      <c r="E953" t="s">
        <v>44</v>
      </c>
      <c r="F953" t="s">
        <v>59</v>
      </c>
      <c r="G953">
        <v>12877.6627724359</v>
      </c>
      <c r="H953">
        <v>13126.663688300299</v>
      </c>
      <c r="I953">
        <v>13464.881469108799</v>
      </c>
      <c r="J953">
        <v>13787.752990233301</v>
      </c>
      <c r="K953">
        <v>14239.3173271668</v>
      </c>
      <c r="L953">
        <v>14827.5177806499</v>
      </c>
      <c r="M953">
        <v>15164.996442088899</v>
      </c>
      <c r="N953">
        <v>15338.96356419</v>
      </c>
      <c r="O953">
        <v>15235.5080902153</v>
      </c>
      <c r="P953">
        <v>15584.837871349</v>
      </c>
      <c r="Q953">
        <v>16022.121645810499</v>
      </c>
      <c r="R953">
        <v>16219.1169643872</v>
      </c>
      <c r="S953">
        <v>16951.239772630601</v>
      </c>
      <c r="T953">
        <v>17131.596014618401</v>
      </c>
      <c r="U953">
        <v>17497.756646395199</v>
      </c>
      <c r="V953">
        <v>17954.057106757002</v>
      </c>
      <c r="W953">
        <v>19285.346808046099</v>
      </c>
      <c r="X953">
        <v>19682.939341852201</v>
      </c>
      <c r="Y953">
        <v>20426.301020454299</v>
      </c>
    </row>
    <row r="954" spans="1:47" x14ac:dyDescent="0.25">
      <c r="A954" t="str">
        <f t="shared" si="14"/>
        <v>Spittal an der DrauPensionisteneinkommenNettobezüge 1000 EUR</v>
      </c>
      <c r="B954">
        <v>953</v>
      </c>
      <c r="C954">
        <v>206</v>
      </c>
      <c r="D954" t="s">
        <v>160</v>
      </c>
      <c r="E954" t="s">
        <v>44</v>
      </c>
      <c r="F954" t="s">
        <v>60</v>
      </c>
      <c r="G954">
        <v>233034.18552999999</v>
      </c>
      <c r="H954">
        <v>239876.65224</v>
      </c>
      <c r="I954">
        <v>246272.68207000001</v>
      </c>
      <c r="J954">
        <v>254108.28761</v>
      </c>
      <c r="K954">
        <v>266317.95196999999</v>
      </c>
      <c r="L954">
        <v>281070.42705</v>
      </c>
      <c r="M954">
        <v>293291.03119000001</v>
      </c>
      <c r="N954">
        <v>301211.22751</v>
      </c>
      <c r="O954">
        <v>313440.10794000002</v>
      </c>
      <c r="P954">
        <v>324413.98512999999</v>
      </c>
      <c r="Q954">
        <v>336736.93063000002</v>
      </c>
      <c r="R954">
        <v>342482.87381999998</v>
      </c>
      <c r="S954">
        <v>358603.47739000001</v>
      </c>
      <c r="T954">
        <v>365639.65373999998</v>
      </c>
      <c r="U954">
        <v>376919.17592000001</v>
      </c>
      <c r="V954">
        <v>392188.42343999998</v>
      </c>
      <c r="W954">
        <v>415136.37539</v>
      </c>
      <c r="X954">
        <v>429757.29758999997</v>
      </c>
      <c r="Y954">
        <v>451380.39994999999</v>
      </c>
    </row>
    <row r="955" spans="1:47" x14ac:dyDescent="0.25">
      <c r="A955" t="str">
        <f t="shared" si="14"/>
        <v>Spittal an der DrauPensionisteneinkommenSV-Beiträge 1000 EUR</v>
      </c>
      <c r="B955">
        <v>954</v>
      </c>
      <c r="C955">
        <v>206</v>
      </c>
      <c r="D955" t="s">
        <v>160</v>
      </c>
      <c r="E955" t="s">
        <v>44</v>
      </c>
      <c r="F955" t="s">
        <v>61</v>
      </c>
      <c r="G955">
        <v>13540.220359999999</v>
      </c>
      <c r="H955">
        <v>15206.047769999999</v>
      </c>
      <c r="I955">
        <v>15765.824189999999</v>
      </c>
      <c r="J955">
        <v>16251.30502</v>
      </c>
      <c r="K955">
        <v>17423.673930000001</v>
      </c>
      <c r="L955">
        <v>18293.623009999999</v>
      </c>
      <c r="M955">
        <v>19256.573420000001</v>
      </c>
      <c r="N955">
        <v>19868.91488</v>
      </c>
      <c r="O955">
        <v>20761.692899999998</v>
      </c>
      <c r="P955">
        <v>21558.62801</v>
      </c>
      <c r="Q955">
        <v>22359.193879999999</v>
      </c>
      <c r="R955">
        <v>22866.139950000001</v>
      </c>
      <c r="S955">
        <v>23292.40538</v>
      </c>
      <c r="T955">
        <v>23785.959009999999</v>
      </c>
      <c r="U955">
        <v>24503.340339999999</v>
      </c>
      <c r="V955">
        <v>25536.80718</v>
      </c>
      <c r="W955">
        <v>26581.217789999999</v>
      </c>
      <c r="X955">
        <v>27444.44929</v>
      </c>
      <c r="Y955">
        <v>28687.220549999998</v>
      </c>
    </row>
    <row r="956" spans="1:47" x14ac:dyDescent="0.25">
      <c r="A956" t="str">
        <f t="shared" si="14"/>
        <v>Spittal an der DrauPensionisteneinkommenSV-Beiträge Fälle</v>
      </c>
      <c r="B956">
        <v>955</v>
      </c>
      <c r="C956">
        <v>206</v>
      </c>
      <c r="D956" t="s">
        <v>160</v>
      </c>
      <c r="E956" t="s">
        <v>44</v>
      </c>
      <c r="F956" t="s">
        <v>62</v>
      </c>
      <c r="G956">
        <v>17700</v>
      </c>
      <c r="H956">
        <v>17870</v>
      </c>
      <c r="I956">
        <v>17907</v>
      </c>
      <c r="J956">
        <v>18032</v>
      </c>
      <c r="K956">
        <v>18331</v>
      </c>
      <c r="L956">
        <v>18561</v>
      </c>
      <c r="M956">
        <v>18932</v>
      </c>
      <c r="N956">
        <v>19219</v>
      </c>
      <c r="O956">
        <v>19477</v>
      </c>
      <c r="P956">
        <v>19704</v>
      </c>
      <c r="Q956">
        <v>19927</v>
      </c>
      <c r="R956">
        <v>19943</v>
      </c>
      <c r="S956">
        <v>19981</v>
      </c>
      <c r="T956">
        <v>20175</v>
      </c>
      <c r="U956">
        <v>20360</v>
      </c>
      <c r="V956">
        <v>20666</v>
      </c>
      <c r="W956">
        <v>20830</v>
      </c>
      <c r="X956">
        <v>21141</v>
      </c>
      <c r="Y956">
        <v>21400</v>
      </c>
    </row>
    <row r="957" spans="1:47" x14ac:dyDescent="0.25">
      <c r="A957" t="str">
        <f t="shared" si="14"/>
        <v>Spittal an der DrauUnselbstständig BeschäftigteFrauen</v>
      </c>
      <c r="B957">
        <v>956</v>
      </c>
      <c r="C957">
        <v>206</v>
      </c>
      <c r="D957" t="s">
        <v>160</v>
      </c>
      <c r="E957" t="s">
        <v>38</v>
      </c>
      <c r="F957" t="s">
        <v>47</v>
      </c>
      <c r="G957">
        <v>7055</v>
      </c>
      <c r="H957">
        <v>8143</v>
      </c>
      <c r="I957">
        <v>6963</v>
      </c>
      <c r="J957">
        <v>8134</v>
      </c>
      <c r="K957">
        <v>7080</v>
      </c>
      <c r="L957">
        <v>8193</v>
      </c>
      <c r="M957">
        <v>7018</v>
      </c>
      <c r="N957">
        <v>8281</v>
      </c>
      <c r="O957">
        <v>12153</v>
      </c>
      <c r="P957">
        <v>13328</v>
      </c>
      <c r="Q957">
        <v>12403</v>
      </c>
      <c r="R957">
        <v>13241</v>
      </c>
      <c r="S957">
        <v>12354</v>
      </c>
      <c r="T957">
        <v>13250</v>
      </c>
      <c r="U957">
        <v>12451</v>
      </c>
      <c r="V957">
        <v>13537</v>
      </c>
      <c r="W957">
        <v>12550</v>
      </c>
      <c r="X957">
        <v>13670</v>
      </c>
      <c r="Y957">
        <v>12671</v>
      </c>
      <c r="Z957">
        <v>13619</v>
      </c>
      <c r="AA957">
        <v>12546</v>
      </c>
      <c r="AB957">
        <v>13517</v>
      </c>
      <c r="AC957">
        <v>12460</v>
      </c>
      <c r="AD957">
        <v>13488</v>
      </c>
      <c r="AE957">
        <v>12514</v>
      </c>
      <c r="AF957">
        <v>13642</v>
      </c>
      <c r="AG957">
        <v>12614</v>
      </c>
      <c r="AH957">
        <v>13854</v>
      </c>
      <c r="AI957">
        <v>12936</v>
      </c>
      <c r="AJ957">
        <v>14087</v>
      </c>
      <c r="AK957">
        <v>13015</v>
      </c>
      <c r="AL957">
        <v>14146</v>
      </c>
      <c r="AM957">
        <v>13018</v>
      </c>
      <c r="AN957">
        <v>13601</v>
      </c>
      <c r="AO957">
        <v>11615</v>
      </c>
      <c r="AP957">
        <v>14152</v>
      </c>
      <c r="AQ957">
        <v>13045</v>
      </c>
      <c r="AR957">
        <v>14370</v>
      </c>
      <c r="AS957">
        <v>13283</v>
      </c>
      <c r="AT957">
        <v>14321</v>
      </c>
      <c r="AU957">
        <v>13401</v>
      </c>
    </row>
    <row r="958" spans="1:47" x14ac:dyDescent="0.25">
      <c r="A958" t="str">
        <f t="shared" si="14"/>
        <v>Spittal an der DrauUnselbstständig BeschäftigteInsgesamt</v>
      </c>
      <c r="B958">
        <v>957</v>
      </c>
      <c r="C958">
        <v>206</v>
      </c>
      <c r="D958" t="s">
        <v>160</v>
      </c>
      <c r="E958" t="s">
        <v>38</v>
      </c>
      <c r="F958" t="s">
        <v>48</v>
      </c>
      <c r="G958">
        <v>15113</v>
      </c>
      <c r="H958">
        <v>18841</v>
      </c>
      <c r="I958">
        <v>14614</v>
      </c>
      <c r="J958">
        <v>18259</v>
      </c>
      <c r="K958">
        <v>14623</v>
      </c>
      <c r="L958">
        <v>18197</v>
      </c>
      <c r="M958">
        <v>14485</v>
      </c>
      <c r="N958">
        <v>18263</v>
      </c>
      <c r="O958">
        <v>27125</v>
      </c>
      <c r="P958">
        <v>30871</v>
      </c>
      <c r="Q958">
        <v>26722</v>
      </c>
      <c r="R958">
        <v>29967</v>
      </c>
      <c r="S958">
        <v>26040</v>
      </c>
      <c r="T958">
        <v>29764</v>
      </c>
      <c r="U958">
        <v>26121</v>
      </c>
      <c r="V958">
        <v>30056</v>
      </c>
      <c r="W958">
        <v>26387</v>
      </c>
      <c r="X958">
        <v>30197</v>
      </c>
      <c r="Y958">
        <v>26263</v>
      </c>
      <c r="Z958">
        <v>29989</v>
      </c>
      <c r="AA958">
        <v>26045</v>
      </c>
      <c r="AB958">
        <v>29581</v>
      </c>
      <c r="AC958">
        <v>25814</v>
      </c>
      <c r="AD958">
        <v>29529</v>
      </c>
      <c r="AE958">
        <v>25982</v>
      </c>
      <c r="AF958">
        <v>29779</v>
      </c>
      <c r="AG958">
        <v>26267</v>
      </c>
      <c r="AH958">
        <v>30047</v>
      </c>
      <c r="AI958">
        <v>26860</v>
      </c>
      <c r="AJ958">
        <v>30419</v>
      </c>
      <c r="AK958">
        <v>27219</v>
      </c>
      <c r="AL958">
        <v>30477</v>
      </c>
      <c r="AM958">
        <v>27366</v>
      </c>
      <c r="AN958">
        <v>29580</v>
      </c>
      <c r="AO958">
        <v>24751</v>
      </c>
      <c r="AP958">
        <v>30220</v>
      </c>
      <c r="AQ958">
        <v>27080</v>
      </c>
      <c r="AR958">
        <v>30521</v>
      </c>
      <c r="AS958">
        <v>27327</v>
      </c>
      <c r="AT958">
        <v>30447</v>
      </c>
      <c r="AU958">
        <v>27323</v>
      </c>
    </row>
    <row r="959" spans="1:47" x14ac:dyDescent="0.25">
      <c r="A959" t="str">
        <f t="shared" si="14"/>
        <v>Spittal an der DrauUnselbstständig BeschäftigteMänner</v>
      </c>
      <c r="B959">
        <v>958</v>
      </c>
      <c r="C959">
        <v>206</v>
      </c>
      <c r="D959" t="s">
        <v>160</v>
      </c>
      <c r="E959" t="s">
        <v>38</v>
      </c>
      <c r="F959" t="s">
        <v>49</v>
      </c>
      <c r="G959">
        <v>8058</v>
      </c>
      <c r="H959">
        <v>10698</v>
      </c>
      <c r="I959">
        <v>7651</v>
      </c>
      <c r="J959">
        <v>10125</v>
      </c>
      <c r="K959">
        <v>7543</v>
      </c>
      <c r="L959">
        <v>10004</v>
      </c>
      <c r="M959">
        <v>7467</v>
      </c>
      <c r="N959">
        <v>9982</v>
      </c>
      <c r="O959">
        <v>14972</v>
      </c>
      <c r="P959">
        <v>17543</v>
      </c>
      <c r="Q959">
        <v>14319</v>
      </c>
      <c r="R959">
        <v>16726</v>
      </c>
      <c r="S959">
        <v>13686</v>
      </c>
      <c r="T959">
        <v>16514</v>
      </c>
      <c r="U959">
        <v>13670</v>
      </c>
      <c r="V959">
        <v>16519</v>
      </c>
      <c r="W959">
        <v>13837</v>
      </c>
      <c r="X959">
        <v>16527</v>
      </c>
      <c r="Y959">
        <v>13592</v>
      </c>
      <c r="Z959">
        <v>16370</v>
      </c>
      <c r="AA959">
        <v>13499</v>
      </c>
      <c r="AB959">
        <v>16064</v>
      </c>
      <c r="AC959">
        <v>13354</v>
      </c>
      <c r="AD959">
        <v>16041</v>
      </c>
      <c r="AE959">
        <v>13468</v>
      </c>
      <c r="AF959">
        <v>16137</v>
      </c>
      <c r="AG959">
        <v>13653</v>
      </c>
      <c r="AH959">
        <v>16193</v>
      </c>
      <c r="AI959">
        <v>13924</v>
      </c>
      <c r="AJ959">
        <v>16332</v>
      </c>
      <c r="AK959">
        <v>14204</v>
      </c>
      <c r="AL959">
        <v>16331</v>
      </c>
      <c r="AM959">
        <v>14348</v>
      </c>
      <c r="AN959">
        <v>15979</v>
      </c>
      <c r="AO959">
        <v>13136</v>
      </c>
      <c r="AP959">
        <v>16068</v>
      </c>
      <c r="AQ959">
        <v>14035</v>
      </c>
      <c r="AR959">
        <v>16151</v>
      </c>
      <c r="AS959">
        <v>14044</v>
      </c>
      <c r="AT959">
        <v>16126</v>
      </c>
      <c r="AU959">
        <v>13922</v>
      </c>
    </row>
    <row r="960" spans="1:47" x14ac:dyDescent="0.25">
      <c r="A960" t="str">
        <f t="shared" si="14"/>
        <v>Spittal an der DrauUnselbstständig Beschäftigte GW mgfInsgesamt</v>
      </c>
      <c r="B960">
        <v>959</v>
      </c>
      <c r="C960">
        <v>206</v>
      </c>
      <c r="D960" t="s">
        <v>160</v>
      </c>
      <c r="E960" t="s">
        <v>450</v>
      </c>
      <c r="F960" t="s">
        <v>48</v>
      </c>
      <c r="G960">
        <v>20933.567852968001</v>
      </c>
      <c r="H960">
        <v>18145.643189872</v>
      </c>
      <c r="I960">
        <v>21278.003660146998</v>
      </c>
      <c r="J960">
        <v>18178.896767135</v>
      </c>
      <c r="K960">
        <v>21476.048033157</v>
      </c>
      <c r="L960">
        <v>17881.694025727</v>
      </c>
      <c r="M960">
        <v>20256.610433975002</v>
      </c>
      <c r="N960">
        <v>15123.757337964</v>
      </c>
      <c r="O960">
        <v>20944.015389467</v>
      </c>
      <c r="P960">
        <v>17778.547083998001</v>
      </c>
      <c r="Q960">
        <v>21349.712213326002</v>
      </c>
      <c r="R960">
        <v>18232.007133476</v>
      </c>
      <c r="S960">
        <v>21576.307400248999</v>
      </c>
      <c r="T960">
        <v>18295.275957760001</v>
      </c>
    </row>
    <row r="961" spans="1:47" x14ac:dyDescent="0.25">
      <c r="A961" t="str">
        <f t="shared" si="14"/>
        <v>Spittal an der DrauUnselbstständig Beschäftigte GW ogfInsgesamt</v>
      </c>
      <c r="B961">
        <v>960</v>
      </c>
      <c r="C961">
        <v>206</v>
      </c>
      <c r="D961" t="s">
        <v>160</v>
      </c>
      <c r="E961" t="s">
        <v>449</v>
      </c>
      <c r="F961" t="s">
        <v>48</v>
      </c>
      <c r="G961">
        <v>19029.499251910001</v>
      </c>
      <c r="H961">
        <v>16454.932160075001</v>
      </c>
      <c r="I961">
        <v>19405.346211632001</v>
      </c>
      <c r="J961">
        <v>16506.446097469001</v>
      </c>
      <c r="K961">
        <v>19556.577768546002</v>
      </c>
      <c r="L961">
        <v>16157.871868361</v>
      </c>
      <c r="M961">
        <v>18417.021891323999</v>
      </c>
      <c r="N961">
        <v>13719.007732077</v>
      </c>
      <c r="O961">
        <v>19143.676846652001</v>
      </c>
      <c r="P961">
        <v>16232.596147017</v>
      </c>
      <c r="Q961">
        <v>19536.456267472</v>
      </c>
      <c r="R961">
        <v>16631.104714286001</v>
      </c>
      <c r="S961">
        <v>19764.530100918</v>
      </c>
      <c r="T961">
        <v>16589.601954434002</v>
      </c>
    </row>
    <row r="962" spans="1:47" x14ac:dyDescent="0.25">
      <c r="A962" t="str">
        <f t="shared" si="14"/>
        <v>Spittal an der DrauUnternehmenInsgesamt</v>
      </c>
      <c r="B962">
        <v>961</v>
      </c>
      <c r="C962">
        <v>206</v>
      </c>
      <c r="D962" t="s">
        <v>160</v>
      </c>
      <c r="E962" t="s">
        <v>475</v>
      </c>
      <c r="F962" t="s">
        <v>48</v>
      </c>
      <c r="G962">
        <v>6141</v>
      </c>
      <c r="H962">
        <v>6163</v>
      </c>
      <c r="I962">
        <v>6353</v>
      </c>
    </row>
    <row r="963" spans="1:47" x14ac:dyDescent="0.25">
      <c r="A963" t="str">
        <f t="shared" ref="A963:A1026" si="15">D963&amp;E963&amp;F963</f>
        <v>Spittal an der DrauWohnbevölkerungInsgesamt</v>
      </c>
      <c r="B963">
        <v>962</v>
      </c>
      <c r="C963">
        <v>206</v>
      </c>
      <c r="D963" t="s">
        <v>160</v>
      </c>
      <c r="E963" t="s">
        <v>42</v>
      </c>
      <c r="F963" t="s">
        <v>48</v>
      </c>
      <c r="G963">
        <v>81666</v>
      </c>
      <c r="H963">
        <v>81282</v>
      </c>
      <c r="I963">
        <v>81194</v>
      </c>
      <c r="J963">
        <v>80940</v>
      </c>
      <c r="K963">
        <v>80498</v>
      </c>
      <c r="L963">
        <v>80174</v>
      </c>
      <c r="M963">
        <v>79896</v>
      </c>
      <c r="N963">
        <v>79462</v>
      </c>
      <c r="O963">
        <v>78993</v>
      </c>
      <c r="P963">
        <v>78527</v>
      </c>
      <c r="Q963">
        <v>77990</v>
      </c>
      <c r="R963">
        <v>77367</v>
      </c>
      <c r="S963">
        <v>76971</v>
      </c>
      <c r="T963">
        <v>76787</v>
      </c>
      <c r="U963">
        <v>76678</v>
      </c>
      <c r="V963">
        <v>76544</v>
      </c>
      <c r="W963">
        <v>76248</v>
      </c>
      <c r="X963">
        <v>76091</v>
      </c>
      <c r="Y963">
        <v>75868</v>
      </c>
      <c r="Z963">
        <v>75628</v>
      </c>
      <c r="AA963">
        <v>75549</v>
      </c>
      <c r="AB963">
        <v>75803</v>
      </c>
    </row>
    <row r="964" spans="1:47" x14ac:dyDescent="0.25">
      <c r="A964" t="str">
        <f t="shared" si="15"/>
        <v>Villach LandArbeitnehmereinkommenBrutto_Schnitt</v>
      </c>
      <c r="B964">
        <v>963</v>
      </c>
      <c r="C964">
        <v>207</v>
      </c>
      <c r="D964" t="s">
        <v>161</v>
      </c>
      <c r="E964" t="s">
        <v>43</v>
      </c>
      <c r="F964" t="s">
        <v>54</v>
      </c>
      <c r="G964">
        <v>23110.7146439383</v>
      </c>
      <c r="H964">
        <v>23647.173646376399</v>
      </c>
      <c r="I964">
        <v>24259.9881021478</v>
      </c>
      <c r="J964">
        <v>25035.9133617111</v>
      </c>
      <c r="K964">
        <v>25886.069678156098</v>
      </c>
      <c r="L964">
        <v>26626.742872450701</v>
      </c>
      <c r="M964">
        <v>26725.297164539701</v>
      </c>
      <c r="N964">
        <v>27180.6064407007</v>
      </c>
      <c r="O964">
        <v>28078.2911378387</v>
      </c>
      <c r="P964">
        <v>28715.173768501099</v>
      </c>
      <c r="Q964">
        <v>29440.865865481701</v>
      </c>
      <c r="R964">
        <v>30293.571053056301</v>
      </c>
      <c r="S964">
        <v>31199.378745906601</v>
      </c>
      <c r="T964">
        <v>31824.9890168288</v>
      </c>
      <c r="U964">
        <v>33143.1041063667</v>
      </c>
      <c r="V964">
        <v>34248.666218117301</v>
      </c>
      <c r="W964">
        <v>35323.558384855503</v>
      </c>
      <c r="X964">
        <v>36566.158179763297</v>
      </c>
      <c r="Y964">
        <v>38576.764633361803</v>
      </c>
    </row>
    <row r="965" spans="1:47" x14ac:dyDescent="0.25">
      <c r="A965" t="str">
        <f t="shared" si="15"/>
        <v>Villach LandArbeitnehmereinkommenBruttobezüge 1000 EUR</v>
      </c>
      <c r="B965">
        <v>964</v>
      </c>
      <c r="C965">
        <v>207</v>
      </c>
      <c r="D965" t="s">
        <v>161</v>
      </c>
      <c r="E965" t="s">
        <v>43</v>
      </c>
      <c r="F965" t="s">
        <v>55</v>
      </c>
      <c r="G965">
        <v>610769.96661</v>
      </c>
      <c r="H965">
        <v>644101.71577999997</v>
      </c>
      <c r="I965">
        <v>675446.58874000004</v>
      </c>
      <c r="J965">
        <v>711670.87321999995</v>
      </c>
      <c r="K965">
        <v>748003.86942</v>
      </c>
      <c r="L965">
        <v>770311.67130000005</v>
      </c>
      <c r="M965">
        <v>785322.85718000005</v>
      </c>
      <c r="N965">
        <v>809927.71071999997</v>
      </c>
      <c r="O965">
        <v>839260.12211</v>
      </c>
      <c r="P965">
        <v>853644.68579000002</v>
      </c>
      <c r="Q965">
        <v>874570.36140000005</v>
      </c>
      <c r="R965">
        <v>900991.39026000001</v>
      </c>
      <c r="S965">
        <v>933672.60834999999</v>
      </c>
      <c r="T965">
        <v>958791.44411000004</v>
      </c>
      <c r="U965">
        <v>998966.30087000004</v>
      </c>
      <c r="V965">
        <v>1041981.42102</v>
      </c>
      <c r="W965">
        <v>1052394.7749600001</v>
      </c>
      <c r="X965">
        <v>1100056.30268</v>
      </c>
      <c r="Y965">
        <v>1175279.71132</v>
      </c>
    </row>
    <row r="966" spans="1:47" x14ac:dyDescent="0.25">
      <c r="A966" t="str">
        <f t="shared" si="15"/>
        <v>Villach LandArbeitnehmereinkommenBruttobezüge Fälle</v>
      </c>
      <c r="B966">
        <v>965</v>
      </c>
      <c r="C966">
        <v>207</v>
      </c>
      <c r="D966" t="s">
        <v>161</v>
      </c>
      <c r="E966" t="s">
        <v>43</v>
      </c>
      <c r="F966" t="s">
        <v>56</v>
      </c>
      <c r="G966">
        <v>26428</v>
      </c>
      <c r="H966">
        <v>27238</v>
      </c>
      <c r="I966">
        <v>27842</v>
      </c>
      <c r="J966">
        <v>28426</v>
      </c>
      <c r="K966">
        <v>28896</v>
      </c>
      <c r="L966">
        <v>28930</v>
      </c>
      <c r="M966">
        <v>29385</v>
      </c>
      <c r="N966">
        <v>29798</v>
      </c>
      <c r="O966">
        <v>29890</v>
      </c>
      <c r="P966">
        <v>29728</v>
      </c>
      <c r="Q966">
        <v>29706</v>
      </c>
      <c r="R966">
        <v>29742</v>
      </c>
      <c r="S966">
        <v>29926</v>
      </c>
      <c r="T966">
        <v>30127</v>
      </c>
      <c r="U966">
        <v>30141</v>
      </c>
      <c r="V966">
        <v>30424</v>
      </c>
      <c r="W966">
        <v>29793</v>
      </c>
      <c r="X966">
        <v>30084</v>
      </c>
      <c r="Y966">
        <v>30466</v>
      </c>
    </row>
    <row r="967" spans="1:47" x14ac:dyDescent="0.25">
      <c r="A967" t="str">
        <f t="shared" si="15"/>
        <v>Villach LandArbeitnehmereinkommenLohnsteuer 1000 EUR</v>
      </c>
      <c r="B967">
        <v>966</v>
      </c>
      <c r="C967">
        <v>207</v>
      </c>
      <c r="D967" t="s">
        <v>161</v>
      </c>
      <c r="E967" t="s">
        <v>43</v>
      </c>
      <c r="F967" t="s">
        <v>57</v>
      </c>
      <c r="G967">
        <v>84370.55558</v>
      </c>
      <c r="H967">
        <v>85116.17426</v>
      </c>
      <c r="I967">
        <v>92156.753169999996</v>
      </c>
      <c r="J967">
        <v>99937.708579999904</v>
      </c>
      <c r="K967">
        <v>108198.38787999999</v>
      </c>
      <c r="L967">
        <v>103059.96868999999</v>
      </c>
      <c r="M967">
        <v>106479.02073</v>
      </c>
      <c r="N967">
        <v>112014.05744</v>
      </c>
      <c r="O967">
        <v>119984.12728</v>
      </c>
      <c r="P967">
        <v>124346.6208</v>
      </c>
      <c r="Q967">
        <v>130819.70628</v>
      </c>
      <c r="R967">
        <v>138335.88951000001</v>
      </c>
      <c r="S967">
        <v>125036.53406000001</v>
      </c>
      <c r="T967">
        <v>129836.62790000001</v>
      </c>
      <c r="U967">
        <v>138169.95861999999</v>
      </c>
      <c r="V967">
        <v>142912.61329000001</v>
      </c>
      <c r="W967">
        <v>139934.92022</v>
      </c>
      <c r="X967">
        <v>151372.58872</v>
      </c>
      <c r="Y967">
        <v>158921.78529</v>
      </c>
    </row>
    <row r="968" spans="1:47" x14ac:dyDescent="0.25">
      <c r="A968" t="str">
        <f t="shared" si="15"/>
        <v>Villach LandArbeitnehmereinkommenLohnsteuer Fälle</v>
      </c>
      <c r="B968">
        <v>967</v>
      </c>
      <c r="C968">
        <v>207</v>
      </c>
      <c r="D968" t="s">
        <v>161</v>
      </c>
      <c r="E968" t="s">
        <v>43</v>
      </c>
      <c r="F968" t="s">
        <v>58</v>
      </c>
      <c r="G968">
        <v>21115</v>
      </c>
      <c r="H968">
        <v>21220</v>
      </c>
      <c r="I968">
        <v>21871</v>
      </c>
      <c r="J968">
        <v>22577</v>
      </c>
      <c r="K968">
        <v>23357</v>
      </c>
      <c r="L968">
        <v>22867</v>
      </c>
      <c r="M968">
        <v>23315</v>
      </c>
      <c r="N968">
        <v>23889</v>
      </c>
      <c r="O968">
        <v>24273</v>
      </c>
      <c r="P968">
        <v>24399</v>
      </c>
      <c r="Q968">
        <v>24620</v>
      </c>
      <c r="R968">
        <v>24742</v>
      </c>
      <c r="S968">
        <v>24898</v>
      </c>
      <c r="T968">
        <v>25172</v>
      </c>
      <c r="U968">
        <v>25625</v>
      </c>
      <c r="V968">
        <v>26229</v>
      </c>
      <c r="W968">
        <v>25930</v>
      </c>
      <c r="X968">
        <v>26359</v>
      </c>
      <c r="Y968">
        <v>27009</v>
      </c>
    </row>
    <row r="969" spans="1:47" x14ac:dyDescent="0.25">
      <c r="A969" t="str">
        <f t="shared" si="15"/>
        <v>Villach LandArbeitnehmereinkommenNetto_Schnitt</v>
      </c>
      <c r="B969">
        <v>968</v>
      </c>
      <c r="C969">
        <v>207</v>
      </c>
      <c r="D969" t="s">
        <v>161</v>
      </c>
      <c r="E969" t="s">
        <v>43</v>
      </c>
      <c r="F969" t="s">
        <v>59</v>
      </c>
      <c r="G969">
        <v>16198.378747540501</v>
      </c>
      <c r="H969">
        <v>16718.324014611899</v>
      </c>
      <c r="I969">
        <v>17055.817615472999</v>
      </c>
      <c r="J969">
        <v>17516.2081323436</v>
      </c>
      <c r="K969">
        <v>18051.871572536002</v>
      </c>
      <c r="L969">
        <v>19007.105667127598</v>
      </c>
      <c r="M969">
        <v>18940.995614429099</v>
      </c>
      <c r="N969">
        <v>19180.425560440301</v>
      </c>
      <c r="O969">
        <v>19680.311360655702</v>
      </c>
      <c r="P969">
        <v>20027.6143063778</v>
      </c>
      <c r="Q969">
        <v>20409.323407392501</v>
      </c>
      <c r="R969">
        <v>20872.8294691009</v>
      </c>
      <c r="S969">
        <v>22117.112779857001</v>
      </c>
      <c r="T969">
        <v>22494.554945729698</v>
      </c>
      <c r="U969">
        <v>23328.950414054001</v>
      </c>
      <c r="V969">
        <v>24185.139741651299</v>
      </c>
      <c r="W969">
        <v>25132.82796328</v>
      </c>
      <c r="X969">
        <v>25833.2519867704</v>
      </c>
      <c r="Y969">
        <v>27381.394529639601</v>
      </c>
    </row>
    <row r="970" spans="1:47" x14ac:dyDescent="0.25">
      <c r="A970" t="str">
        <f t="shared" si="15"/>
        <v>Villach LandArbeitnehmereinkommenNettobezüge 1000 EUR</v>
      </c>
      <c r="B970">
        <v>969</v>
      </c>
      <c r="C970">
        <v>207</v>
      </c>
      <c r="D970" t="s">
        <v>161</v>
      </c>
      <c r="E970" t="s">
        <v>43</v>
      </c>
      <c r="F970" t="s">
        <v>60</v>
      </c>
      <c r="G970">
        <v>428090.75354000001</v>
      </c>
      <c r="H970">
        <v>455373.70951000002</v>
      </c>
      <c r="I970">
        <v>474868.07405</v>
      </c>
      <c r="J970">
        <v>497915.73236999998</v>
      </c>
      <c r="K970">
        <v>521626.88095999998</v>
      </c>
      <c r="L970">
        <v>549875.56695000001</v>
      </c>
      <c r="M970">
        <v>556581.15613000002</v>
      </c>
      <c r="N970">
        <v>571538.32085000002</v>
      </c>
      <c r="O970">
        <v>588244.50656999997</v>
      </c>
      <c r="P970">
        <v>595380.91810000001</v>
      </c>
      <c r="Q970">
        <v>606279.36114000005</v>
      </c>
      <c r="R970">
        <v>620799.69406999997</v>
      </c>
      <c r="S970">
        <v>661876.71704999998</v>
      </c>
      <c r="T970">
        <v>677693.45684999996</v>
      </c>
      <c r="U970">
        <v>703157.89442999999</v>
      </c>
      <c r="V970">
        <v>735808.69149999996</v>
      </c>
      <c r="W970">
        <v>748782.34351000004</v>
      </c>
      <c r="X970">
        <v>777167.55276999995</v>
      </c>
      <c r="Y970">
        <v>834201.56573999999</v>
      </c>
    </row>
    <row r="971" spans="1:47" x14ac:dyDescent="0.25">
      <c r="A971" t="str">
        <f t="shared" si="15"/>
        <v>Villach LandArbeitnehmereinkommenSV-Beiträge 1000 EUR</v>
      </c>
      <c r="B971">
        <v>970</v>
      </c>
      <c r="C971">
        <v>207</v>
      </c>
      <c r="D971" t="s">
        <v>161</v>
      </c>
      <c r="E971" t="s">
        <v>43</v>
      </c>
      <c r="F971" t="s">
        <v>61</v>
      </c>
      <c r="G971">
        <v>98308.657489999998</v>
      </c>
      <c r="H971">
        <v>103611.83201</v>
      </c>
      <c r="I971">
        <v>108421.76152</v>
      </c>
      <c r="J971">
        <v>113817.43227</v>
      </c>
      <c r="K971">
        <v>118178.60058</v>
      </c>
      <c r="L971">
        <v>117376.13566</v>
      </c>
      <c r="M971">
        <v>122262.68032</v>
      </c>
      <c r="N971">
        <v>126375.33242999999</v>
      </c>
      <c r="O971">
        <v>131031.48826</v>
      </c>
      <c r="P971">
        <v>133917.14689</v>
      </c>
      <c r="Q971">
        <v>137471.29397999999</v>
      </c>
      <c r="R971">
        <v>141855.80668000001</v>
      </c>
      <c r="S971">
        <v>146759.35724000001</v>
      </c>
      <c r="T971">
        <v>151261.35936</v>
      </c>
      <c r="U971">
        <v>157638.44782</v>
      </c>
      <c r="V971">
        <v>163260.11623000001</v>
      </c>
      <c r="W971">
        <v>163677.51123</v>
      </c>
      <c r="X971">
        <v>171516.16119000001</v>
      </c>
      <c r="Y971">
        <v>182156.36029000001</v>
      </c>
    </row>
    <row r="972" spans="1:47" x14ac:dyDescent="0.25">
      <c r="A972" t="str">
        <f t="shared" si="15"/>
        <v>Villach LandArbeitnehmereinkommenSV-Beiträge Fälle</v>
      </c>
      <c r="B972">
        <v>971</v>
      </c>
      <c r="C972">
        <v>207</v>
      </c>
      <c r="D972" t="s">
        <v>161</v>
      </c>
      <c r="E972" t="s">
        <v>43</v>
      </c>
      <c r="F972" t="s">
        <v>62</v>
      </c>
      <c r="G972">
        <v>25192</v>
      </c>
      <c r="H972">
        <v>25828</v>
      </c>
      <c r="I972">
        <v>26457</v>
      </c>
      <c r="J972">
        <v>27024</v>
      </c>
      <c r="K972">
        <v>27371</v>
      </c>
      <c r="L972">
        <v>27273</v>
      </c>
      <c r="M972">
        <v>27647</v>
      </c>
      <c r="N972">
        <v>28025</v>
      </c>
      <c r="O972">
        <v>28113</v>
      </c>
      <c r="P972">
        <v>28007</v>
      </c>
      <c r="Q972">
        <v>27865</v>
      </c>
      <c r="R972">
        <v>27875</v>
      </c>
      <c r="S972">
        <v>28168</v>
      </c>
      <c r="T972">
        <v>28291</v>
      </c>
      <c r="U972">
        <v>28511</v>
      </c>
      <c r="V972">
        <v>28739</v>
      </c>
      <c r="W972">
        <v>28219</v>
      </c>
      <c r="X972">
        <v>28566</v>
      </c>
      <c r="Y972">
        <v>29033</v>
      </c>
    </row>
    <row r="973" spans="1:47" x14ac:dyDescent="0.25">
      <c r="A973" t="str">
        <f t="shared" si="15"/>
        <v>Villach LandArbeitsloseFrauen</v>
      </c>
      <c r="B973">
        <v>972</v>
      </c>
      <c r="C973">
        <v>207</v>
      </c>
      <c r="D973" t="s">
        <v>161</v>
      </c>
      <c r="E973" t="s">
        <v>36</v>
      </c>
      <c r="F973" t="s">
        <v>47</v>
      </c>
      <c r="G973">
        <v>1090</v>
      </c>
      <c r="H973">
        <v>622</v>
      </c>
      <c r="I973">
        <v>1014</v>
      </c>
      <c r="J973">
        <v>693</v>
      </c>
      <c r="K973">
        <v>1140</v>
      </c>
      <c r="L973">
        <v>633</v>
      </c>
      <c r="M973">
        <v>1131</v>
      </c>
      <c r="N973">
        <v>647</v>
      </c>
      <c r="O973">
        <v>1037</v>
      </c>
      <c r="P973">
        <v>651</v>
      </c>
      <c r="Q973">
        <v>1109</v>
      </c>
      <c r="R973">
        <v>799</v>
      </c>
      <c r="S973">
        <v>1143</v>
      </c>
      <c r="T973">
        <v>805</v>
      </c>
      <c r="U973">
        <v>1224</v>
      </c>
      <c r="V973">
        <v>803</v>
      </c>
      <c r="W973">
        <v>1282</v>
      </c>
      <c r="X973">
        <v>852</v>
      </c>
      <c r="Y973">
        <v>1279</v>
      </c>
      <c r="Z973">
        <v>908</v>
      </c>
      <c r="AA973">
        <v>1411</v>
      </c>
      <c r="AB973">
        <v>994</v>
      </c>
      <c r="AC973">
        <v>1385</v>
      </c>
      <c r="AD973">
        <v>1014</v>
      </c>
      <c r="AE973">
        <v>1441</v>
      </c>
      <c r="AF973">
        <v>1027</v>
      </c>
      <c r="AG973">
        <v>1447</v>
      </c>
      <c r="AH973">
        <v>1001</v>
      </c>
      <c r="AI973">
        <v>1240</v>
      </c>
      <c r="AJ973">
        <v>885</v>
      </c>
      <c r="AK973">
        <v>1196</v>
      </c>
      <c r="AL973">
        <v>896</v>
      </c>
      <c r="AM973">
        <v>1171</v>
      </c>
      <c r="AN973">
        <v>1137</v>
      </c>
      <c r="AO973">
        <v>1588</v>
      </c>
      <c r="AP973">
        <v>852</v>
      </c>
      <c r="AQ973">
        <v>1071</v>
      </c>
      <c r="AR973">
        <v>755</v>
      </c>
      <c r="AS973">
        <v>947</v>
      </c>
      <c r="AT973">
        <v>714</v>
      </c>
      <c r="AU973">
        <v>972</v>
      </c>
    </row>
    <row r="974" spans="1:47" x14ac:dyDescent="0.25">
      <c r="A974" t="str">
        <f t="shared" si="15"/>
        <v>Villach LandArbeitsloseInsgesamt</v>
      </c>
      <c r="B974">
        <v>973</v>
      </c>
      <c r="C974">
        <v>207</v>
      </c>
      <c r="D974" t="s">
        <v>161</v>
      </c>
      <c r="E974" t="s">
        <v>36</v>
      </c>
      <c r="F974" t="s">
        <v>48</v>
      </c>
      <c r="G974">
        <v>2819</v>
      </c>
      <c r="H974">
        <v>1250</v>
      </c>
      <c r="I974">
        <v>2740</v>
      </c>
      <c r="J974">
        <v>1373</v>
      </c>
      <c r="K974">
        <v>3017</v>
      </c>
      <c r="L974">
        <v>1274</v>
      </c>
      <c r="M974">
        <v>2814</v>
      </c>
      <c r="N974">
        <v>1235</v>
      </c>
      <c r="O974">
        <v>2472</v>
      </c>
      <c r="P974">
        <v>1344</v>
      </c>
      <c r="Q974">
        <v>2941</v>
      </c>
      <c r="R974">
        <v>1941</v>
      </c>
      <c r="S974">
        <v>3073</v>
      </c>
      <c r="T974">
        <v>1611</v>
      </c>
      <c r="U974">
        <v>3019</v>
      </c>
      <c r="V974">
        <v>1608</v>
      </c>
      <c r="W974">
        <v>3107</v>
      </c>
      <c r="X974">
        <v>1604</v>
      </c>
      <c r="Y974">
        <v>3296</v>
      </c>
      <c r="Z974">
        <v>1919</v>
      </c>
      <c r="AA974">
        <v>3479</v>
      </c>
      <c r="AB974">
        <v>2043</v>
      </c>
      <c r="AC974">
        <v>3454</v>
      </c>
      <c r="AD974">
        <v>2107</v>
      </c>
      <c r="AE974">
        <v>3525</v>
      </c>
      <c r="AF974">
        <v>2068</v>
      </c>
      <c r="AG974">
        <v>3478</v>
      </c>
      <c r="AH974">
        <v>1938</v>
      </c>
      <c r="AI974">
        <v>2992</v>
      </c>
      <c r="AJ974">
        <v>1679</v>
      </c>
      <c r="AK974">
        <v>2810</v>
      </c>
      <c r="AL974">
        <v>1675</v>
      </c>
      <c r="AM974">
        <v>2751</v>
      </c>
      <c r="AN974">
        <v>2157</v>
      </c>
      <c r="AO974">
        <v>3540</v>
      </c>
      <c r="AP974">
        <v>1611</v>
      </c>
      <c r="AQ974">
        <v>2642</v>
      </c>
      <c r="AR974">
        <v>1435</v>
      </c>
      <c r="AS974">
        <v>2494</v>
      </c>
      <c r="AT974">
        <v>1415</v>
      </c>
      <c r="AU974">
        <v>2536</v>
      </c>
    </row>
    <row r="975" spans="1:47" x14ac:dyDescent="0.25">
      <c r="A975" t="str">
        <f t="shared" si="15"/>
        <v>Villach LandArbeitsloseMänner</v>
      </c>
      <c r="B975">
        <v>974</v>
      </c>
      <c r="C975">
        <v>207</v>
      </c>
      <c r="D975" t="s">
        <v>161</v>
      </c>
      <c r="E975" t="s">
        <v>36</v>
      </c>
      <c r="F975" t="s">
        <v>49</v>
      </c>
      <c r="G975">
        <v>1729</v>
      </c>
      <c r="H975">
        <v>628</v>
      </c>
      <c r="I975">
        <v>1726</v>
      </c>
      <c r="J975">
        <v>680</v>
      </c>
      <c r="K975">
        <v>1877</v>
      </c>
      <c r="L975">
        <v>641</v>
      </c>
      <c r="M975">
        <v>1683</v>
      </c>
      <c r="N975">
        <v>588</v>
      </c>
      <c r="O975">
        <v>1435</v>
      </c>
      <c r="P975">
        <v>693</v>
      </c>
      <c r="Q975">
        <v>1832</v>
      </c>
      <c r="R975">
        <v>1142</v>
      </c>
      <c r="S975">
        <v>1930</v>
      </c>
      <c r="T975">
        <v>806</v>
      </c>
      <c r="U975">
        <v>1795</v>
      </c>
      <c r="V975">
        <v>805</v>
      </c>
      <c r="W975">
        <v>1825</v>
      </c>
      <c r="X975">
        <v>752</v>
      </c>
      <c r="Y975">
        <v>2017</v>
      </c>
      <c r="Z975">
        <v>1011</v>
      </c>
      <c r="AA975">
        <v>2068</v>
      </c>
      <c r="AB975">
        <v>1049</v>
      </c>
      <c r="AC975">
        <v>2069</v>
      </c>
      <c r="AD975">
        <v>1093</v>
      </c>
      <c r="AE975">
        <v>2084</v>
      </c>
      <c r="AF975">
        <v>1041</v>
      </c>
      <c r="AG975">
        <v>2031</v>
      </c>
      <c r="AH975">
        <v>937</v>
      </c>
      <c r="AI975">
        <v>1752</v>
      </c>
      <c r="AJ975">
        <v>794</v>
      </c>
      <c r="AK975">
        <v>1614</v>
      </c>
      <c r="AL975">
        <v>779</v>
      </c>
      <c r="AM975">
        <v>1580</v>
      </c>
      <c r="AN975">
        <v>1020</v>
      </c>
      <c r="AO975">
        <v>1952</v>
      </c>
      <c r="AP975">
        <v>759</v>
      </c>
      <c r="AQ975">
        <v>1571</v>
      </c>
      <c r="AR975">
        <v>680</v>
      </c>
      <c r="AS975">
        <v>1547</v>
      </c>
      <c r="AT975">
        <v>701</v>
      </c>
      <c r="AU975">
        <v>1564</v>
      </c>
    </row>
    <row r="976" spans="1:47" x14ac:dyDescent="0.25">
      <c r="A976" t="str">
        <f t="shared" si="15"/>
        <v>Villach Landarbeitslose AusländerFrauen</v>
      </c>
      <c r="B976">
        <v>975</v>
      </c>
      <c r="C976">
        <v>207</v>
      </c>
      <c r="D976" t="s">
        <v>161</v>
      </c>
      <c r="E976" t="s">
        <v>37</v>
      </c>
      <c r="F976" t="s">
        <v>47</v>
      </c>
      <c r="G976">
        <v>105</v>
      </c>
      <c r="H976">
        <v>31</v>
      </c>
      <c r="I976">
        <v>91</v>
      </c>
      <c r="J976">
        <v>49</v>
      </c>
      <c r="K976">
        <v>109</v>
      </c>
      <c r="L976">
        <v>42</v>
      </c>
      <c r="M976">
        <v>107</v>
      </c>
      <c r="N976">
        <v>44</v>
      </c>
      <c r="O976">
        <v>101</v>
      </c>
      <c r="P976">
        <v>52</v>
      </c>
      <c r="Q976">
        <v>109</v>
      </c>
      <c r="R976">
        <v>62</v>
      </c>
      <c r="S976">
        <v>127</v>
      </c>
      <c r="T976">
        <v>62</v>
      </c>
      <c r="U976">
        <v>126</v>
      </c>
      <c r="V976">
        <v>67</v>
      </c>
      <c r="W976">
        <v>153</v>
      </c>
      <c r="X976">
        <v>83</v>
      </c>
      <c r="Y976">
        <v>172</v>
      </c>
      <c r="Z976">
        <v>103</v>
      </c>
      <c r="AA976">
        <v>189</v>
      </c>
      <c r="AB976">
        <v>123</v>
      </c>
      <c r="AC976">
        <v>210</v>
      </c>
      <c r="AD976">
        <v>126</v>
      </c>
      <c r="AE976">
        <v>215</v>
      </c>
      <c r="AF976">
        <v>130</v>
      </c>
      <c r="AG976">
        <v>230</v>
      </c>
      <c r="AH976">
        <v>145</v>
      </c>
      <c r="AI976">
        <v>206</v>
      </c>
      <c r="AJ976">
        <v>137</v>
      </c>
      <c r="AK976">
        <v>214</v>
      </c>
      <c r="AL976">
        <v>143</v>
      </c>
      <c r="AM976">
        <v>208</v>
      </c>
      <c r="AN976">
        <v>183</v>
      </c>
      <c r="AO976">
        <v>314</v>
      </c>
      <c r="AP976">
        <v>145</v>
      </c>
      <c r="AQ976">
        <v>198</v>
      </c>
      <c r="AR976">
        <v>129</v>
      </c>
      <c r="AS976">
        <v>195</v>
      </c>
      <c r="AT976">
        <v>144</v>
      </c>
      <c r="AU976">
        <v>199</v>
      </c>
    </row>
    <row r="977" spans="1:47" x14ac:dyDescent="0.25">
      <c r="A977" t="str">
        <f t="shared" si="15"/>
        <v>Villach Landarbeitslose AusländerInsgesamt</v>
      </c>
      <c r="B977">
        <v>976</v>
      </c>
      <c r="C977">
        <v>207</v>
      </c>
      <c r="D977" t="s">
        <v>161</v>
      </c>
      <c r="E977" t="s">
        <v>37</v>
      </c>
      <c r="F977" t="s">
        <v>48</v>
      </c>
      <c r="G977">
        <v>268</v>
      </c>
      <c r="H977">
        <v>82</v>
      </c>
      <c r="I977">
        <v>259</v>
      </c>
      <c r="J977">
        <v>104</v>
      </c>
      <c r="K977">
        <v>303</v>
      </c>
      <c r="L977">
        <v>92</v>
      </c>
      <c r="M977">
        <v>288</v>
      </c>
      <c r="N977">
        <v>84</v>
      </c>
      <c r="O977">
        <v>255</v>
      </c>
      <c r="P977">
        <v>117</v>
      </c>
      <c r="Q977">
        <v>300</v>
      </c>
      <c r="R977">
        <v>165</v>
      </c>
      <c r="S977">
        <v>314</v>
      </c>
      <c r="T977">
        <v>119</v>
      </c>
      <c r="U977">
        <v>302</v>
      </c>
      <c r="V977">
        <v>137</v>
      </c>
      <c r="W977">
        <v>355</v>
      </c>
      <c r="X977">
        <v>153</v>
      </c>
      <c r="Y977">
        <v>392</v>
      </c>
      <c r="Z977">
        <v>210</v>
      </c>
      <c r="AA977">
        <v>455</v>
      </c>
      <c r="AB977">
        <v>246</v>
      </c>
      <c r="AC977">
        <v>463</v>
      </c>
      <c r="AD977">
        <v>244</v>
      </c>
      <c r="AE977">
        <v>464</v>
      </c>
      <c r="AF977">
        <v>238</v>
      </c>
      <c r="AG977">
        <v>475</v>
      </c>
      <c r="AH977">
        <v>242</v>
      </c>
      <c r="AI977">
        <v>427</v>
      </c>
      <c r="AJ977">
        <v>232</v>
      </c>
      <c r="AK977">
        <v>435</v>
      </c>
      <c r="AL977">
        <v>233</v>
      </c>
      <c r="AM977">
        <v>418</v>
      </c>
      <c r="AN977">
        <v>329</v>
      </c>
      <c r="AO977">
        <v>653</v>
      </c>
      <c r="AP977">
        <v>248</v>
      </c>
      <c r="AQ977">
        <v>421</v>
      </c>
      <c r="AR977">
        <v>221</v>
      </c>
      <c r="AS977">
        <v>435</v>
      </c>
      <c r="AT977">
        <v>257</v>
      </c>
      <c r="AU977">
        <v>461</v>
      </c>
    </row>
    <row r="978" spans="1:47" x14ac:dyDescent="0.25">
      <c r="A978" t="str">
        <f t="shared" si="15"/>
        <v>Villach Landarbeitslose AusländerMänner</v>
      </c>
      <c r="B978">
        <v>977</v>
      </c>
      <c r="C978">
        <v>207</v>
      </c>
      <c r="D978" t="s">
        <v>161</v>
      </c>
      <c r="E978" t="s">
        <v>37</v>
      </c>
      <c r="F978" t="s">
        <v>49</v>
      </c>
      <c r="G978">
        <v>163</v>
      </c>
      <c r="H978">
        <v>51</v>
      </c>
      <c r="I978">
        <v>168</v>
      </c>
      <c r="J978">
        <v>55</v>
      </c>
      <c r="K978">
        <v>194</v>
      </c>
      <c r="L978">
        <v>50</v>
      </c>
      <c r="M978">
        <v>181</v>
      </c>
      <c r="N978">
        <v>40</v>
      </c>
      <c r="O978">
        <v>154</v>
      </c>
      <c r="P978">
        <v>65</v>
      </c>
      <c r="Q978">
        <v>191</v>
      </c>
      <c r="R978">
        <v>103</v>
      </c>
      <c r="S978">
        <v>187</v>
      </c>
      <c r="T978">
        <v>57</v>
      </c>
      <c r="U978">
        <v>176</v>
      </c>
      <c r="V978">
        <v>70</v>
      </c>
      <c r="W978">
        <v>202</v>
      </c>
      <c r="X978">
        <v>70</v>
      </c>
      <c r="Y978">
        <v>220</v>
      </c>
      <c r="Z978">
        <v>107</v>
      </c>
      <c r="AA978">
        <v>266</v>
      </c>
      <c r="AB978">
        <v>123</v>
      </c>
      <c r="AC978">
        <v>253</v>
      </c>
      <c r="AD978">
        <v>118</v>
      </c>
      <c r="AE978">
        <v>249</v>
      </c>
      <c r="AF978">
        <v>108</v>
      </c>
      <c r="AG978">
        <v>245</v>
      </c>
      <c r="AH978">
        <v>97</v>
      </c>
      <c r="AI978">
        <v>221</v>
      </c>
      <c r="AJ978">
        <v>95</v>
      </c>
      <c r="AK978">
        <v>221</v>
      </c>
      <c r="AL978">
        <v>90</v>
      </c>
      <c r="AM978">
        <v>210</v>
      </c>
      <c r="AN978">
        <v>146</v>
      </c>
      <c r="AO978">
        <v>339</v>
      </c>
      <c r="AP978">
        <v>103</v>
      </c>
      <c r="AQ978">
        <v>223</v>
      </c>
      <c r="AR978">
        <v>92</v>
      </c>
      <c r="AS978">
        <v>240</v>
      </c>
      <c r="AT978">
        <v>113</v>
      </c>
      <c r="AU978">
        <v>262</v>
      </c>
    </row>
    <row r="979" spans="1:47" x14ac:dyDescent="0.25">
      <c r="A979" t="str">
        <f t="shared" si="15"/>
        <v>Villach LandArbeitsstättenInsgesamt</v>
      </c>
      <c r="B979">
        <v>978</v>
      </c>
      <c r="C979">
        <v>207</v>
      </c>
      <c r="D979" t="s">
        <v>161</v>
      </c>
      <c r="E979" t="s">
        <v>476</v>
      </c>
      <c r="F979" t="s">
        <v>48</v>
      </c>
      <c r="G979">
        <v>5366</v>
      </c>
      <c r="H979">
        <v>5366</v>
      </c>
      <c r="I979">
        <v>5540</v>
      </c>
    </row>
    <row r="980" spans="1:47" x14ac:dyDescent="0.25">
      <c r="A980" t="str">
        <f t="shared" si="15"/>
        <v>Villach LandBeschäftigte in den ArbeitsstättenInsgesamt</v>
      </c>
      <c r="B980">
        <v>979</v>
      </c>
      <c r="C980">
        <v>207</v>
      </c>
      <c r="D980" t="s">
        <v>161</v>
      </c>
      <c r="E980" t="s">
        <v>477</v>
      </c>
      <c r="F980" t="s">
        <v>48</v>
      </c>
      <c r="G980">
        <v>20115</v>
      </c>
      <c r="H980">
        <v>19611</v>
      </c>
      <c r="I980">
        <v>20151</v>
      </c>
    </row>
    <row r="981" spans="1:47" x14ac:dyDescent="0.25">
      <c r="A981" t="str">
        <f t="shared" si="15"/>
        <v>Villach LandGesamteinkommenBruttobezüge Gesamt</v>
      </c>
      <c r="B981">
        <v>980</v>
      </c>
      <c r="C981">
        <v>207</v>
      </c>
      <c r="D981" t="s">
        <v>161</v>
      </c>
      <c r="E981" t="s">
        <v>45</v>
      </c>
      <c r="F981" t="s">
        <v>63</v>
      </c>
      <c r="G981">
        <v>849953.73011999996</v>
      </c>
      <c r="H981">
        <v>889840.49471999996</v>
      </c>
      <c r="I981">
        <v>932271.60730999999</v>
      </c>
      <c r="J981">
        <v>978695.44012000004</v>
      </c>
      <c r="K981">
        <v>1028831.67126</v>
      </c>
      <c r="L981">
        <v>1062888.5461200001</v>
      </c>
      <c r="M981">
        <v>1098557.23184</v>
      </c>
      <c r="N981">
        <v>1132782.4950699999</v>
      </c>
      <c r="O981">
        <v>1176554.20459</v>
      </c>
      <c r="P981">
        <v>1203971.3310499999</v>
      </c>
      <c r="Q981">
        <v>1238040.0283900001</v>
      </c>
      <c r="R981">
        <v>1271677.6928699999</v>
      </c>
      <c r="S981">
        <v>1311851.5454299999</v>
      </c>
      <c r="T981">
        <v>1348568.9212400001</v>
      </c>
      <c r="U981">
        <v>1400694.8251700001</v>
      </c>
      <c r="V981">
        <v>1462115.47805</v>
      </c>
      <c r="W981">
        <v>1497969.51302</v>
      </c>
      <c r="X981">
        <v>1566549.06335</v>
      </c>
      <c r="Y981">
        <v>1664488.9615</v>
      </c>
    </row>
    <row r="982" spans="1:47" x14ac:dyDescent="0.25">
      <c r="A982" t="str">
        <f t="shared" si="15"/>
        <v>Villach LandGesamteinkommenNettobezüge Gesamt</v>
      </c>
      <c r="B982">
        <v>981</v>
      </c>
      <c r="C982">
        <v>207</v>
      </c>
      <c r="D982" t="s">
        <v>161</v>
      </c>
      <c r="E982" t="s">
        <v>45</v>
      </c>
      <c r="F982" t="s">
        <v>64</v>
      </c>
      <c r="G982">
        <v>628471.47597000003</v>
      </c>
      <c r="H982">
        <v>662558.95262</v>
      </c>
      <c r="I982">
        <v>689949.62054000003</v>
      </c>
      <c r="J982">
        <v>720776.62178000004</v>
      </c>
      <c r="K982">
        <v>754457.60710000002</v>
      </c>
      <c r="L982">
        <v>795374.96493000002</v>
      </c>
      <c r="M982">
        <v>817340.03486999997</v>
      </c>
      <c r="N982">
        <v>838816.41072000004</v>
      </c>
      <c r="O982">
        <v>866025.60739000002</v>
      </c>
      <c r="P982">
        <v>882756.22993999999</v>
      </c>
      <c r="Q982">
        <v>903183.81954000005</v>
      </c>
      <c r="R982">
        <v>922160.26422999997</v>
      </c>
      <c r="S982">
        <v>977560.37060999998</v>
      </c>
      <c r="T982">
        <v>1002085.36094</v>
      </c>
      <c r="U982">
        <v>1036489.9598299999</v>
      </c>
      <c r="V982">
        <v>1083113.6984900001</v>
      </c>
      <c r="W982">
        <v>1120031.4504199999</v>
      </c>
      <c r="X982">
        <v>1164069.0624899999</v>
      </c>
      <c r="Y982">
        <v>1241060.2794600001</v>
      </c>
    </row>
    <row r="983" spans="1:47" x14ac:dyDescent="0.25">
      <c r="A983" t="str">
        <f t="shared" si="15"/>
        <v>Villach LandGründungsintensitätin % der aktiven Wirtschaftskammermitglieder</v>
      </c>
      <c r="B983">
        <v>982</v>
      </c>
      <c r="C983">
        <v>207</v>
      </c>
      <c r="D983" t="s">
        <v>161</v>
      </c>
      <c r="E983" t="s">
        <v>40</v>
      </c>
      <c r="F983" t="s">
        <v>52</v>
      </c>
      <c r="G983">
        <v>7.5292081350064901</v>
      </c>
      <c r="H983">
        <v>8.6936420661714706</v>
      </c>
      <c r="I983">
        <v>8.0295136710782806</v>
      </c>
      <c r="J983">
        <v>7.2866425746818404</v>
      </c>
      <c r="K983">
        <v>7.3277101195932</v>
      </c>
      <c r="L983">
        <v>8.7214311264149593</v>
      </c>
      <c r="M983">
        <v>8.2486110146537897</v>
      </c>
      <c r="N983">
        <v>6.6908735205648204</v>
      </c>
      <c r="O983">
        <v>8.2394478022580397</v>
      </c>
      <c r="P983">
        <v>7.8685216652506398</v>
      </c>
      <c r="Q983">
        <v>7.8319728854629602</v>
      </c>
      <c r="R983">
        <v>8.2532386256766692</v>
      </c>
      <c r="S983">
        <v>8.6969696969697008</v>
      </c>
      <c r="T983">
        <v>7.9142935072508198</v>
      </c>
      <c r="U983">
        <v>7.7763130025215403</v>
      </c>
      <c r="V983">
        <v>6.7604110329908096</v>
      </c>
      <c r="W983">
        <v>6.8515062649959999</v>
      </c>
      <c r="X983">
        <v>6.5177875876395701</v>
      </c>
      <c r="Y983">
        <v>6.9296651959512099</v>
      </c>
      <c r="Z983">
        <v>7.4290060851927002</v>
      </c>
      <c r="AA983">
        <v>6.6257668711656397</v>
      </c>
      <c r="AB983">
        <v>8.0536912751677896</v>
      </c>
    </row>
    <row r="984" spans="1:47" x14ac:dyDescent="0.25">
      <c r="A984" t="str">
        <f t="shared" si="15"/>
        <v>Villach LandGründungsintensitätje 1.000 Einwohner</v>
      </c>
      <c r="B984">
        <v>983</v>
      </c>
      <c r="C984">
        <v>207</v>
      </c>
      <c r="D984" t="s">
        <v>161</v>
      </c>
      <c r="E984" t="s">
        <v>40</v>
      </c>
      <c r="F984" t="s">
        <v>53</v>
      </c>
      <c r="G984">
        <v>2.6822463042037299</v>
      </c>
      <c r="H984">
        <v>3.22316678373195</v>
      </c>
      <c r="I984">
        <v>3.0715349638693801</v>
      </c>
      <c r="J984">
        <v>2.8791758207783702</v>
      </c>
      <c r="K984">
        <v>2.9929891537973701</v>
      </c>
      <c r="L984">
        <v>3.6725932446535801</v>
      </c>
      <c r="M984">
        <v>3.564599700744</v>
      </c>
      <c r="N984">
        <v>2.9762221097292798</v>
      </c>
      <c r="O984">
        <v>3.76348468461754</v>
      </c>
      <c r="P984">
        <v>3.6911620661167399</v>
      </c>
      <c r="Q984">
        <v>3.77704932294222</v>
      </c>
      <c r="R984">
        <v>4.1153908532294299</v>
      </c>
      <c r="S984">
        <v>4.4656749859961398</v>
      </c>
      <c r="T984">
        <v>4.2886364530749299</v>
      </c>
      <c r="U984">
        <v>4.2973094602297204</v>
      </c>
      <c r="V984">
        <v>3.8623758246172399</v>
      </c>
      <c r="W984">
        <v>3.9694184879141199</v>
      </c>
      <c r="X984">
        <v>3.88136327086039</v>
      </c>
      <c r="Y984">
        <v>4.1319756105109997</v>
      </c>
      <c r="Z984">
        <v>4.5132470733210104</v>
      </c>
      <c r="AA984">
        <v>4.1357126445584704</v>
      </c>
      <c r="AB984">
        <v>5.1120544068647602</v>
      </c>
    </row>
    <row r="985" spans="1:47" x14ac:dyDescent="0.25">
      <c r="A985" t="str">
        <f t="shared" si="15"/>
        <v>Villach LandKammermitgliedschaftenAktiv</v>
      </c>
      <c r="B985">
        <v>984</v>
      </c>
      <c r="C985">
        <v>207</v>
      </c>
      <c r="D985" t="s">
        <v>161</v>
      </c>
      <c r="E985" t="s">
        <v>39</v>
      </c>
      <c r="F985" t="s">
        <v>50</v>
      </c>
      <c r="G985">
        <v>2311</v>
      </c>
      <c r="H985">
        <v>2388</v>
      </c>
      <c r="I985">
        <v>2463</v>
      </c>
      <c r="J985">
        <v>2548</v>
      </c>
      <c r="K985">
        <v>2634</v>
      </c>
      <c r="L985">
        <v>2723</v>
      </c>
      <c r="M985">
        <v>2800</v>
      </c>
      <c r="N985">
        <v>2883</v>
      </c>
      <c r="O985">
        <v>2932</v>
      </c>
      <c r="P985">
        <v>2957</v>
      </c>
      <c r="Q985">
        <v>3070</v>
      </c>
      <c r="R985">
        <v>3036</v>
      </c>
      <c r="S985">
        <v>3179</v>
      </c>
      <c r="T985">
        <v>3110</v>
      </c>
      <c r="U985">
        <v>3284</v>
      </c>
      <c r="V985">
        <v>3207</v>
      </c>
      <c r="W985">
        <v>3331</v>
      </c>
      <c r="X985">
        <v>3300</v>
      </c>
      <c r="Y985">
        <v>3469</v>
      </c>
      <c r="Z985">
        <v>3486</v>
      </c>
      <c r="AA985">
        <v>3620</v>
      </c>
      <c r="AB985">
        <v>3571</v>
      </c>
      <c r="AC985">
        <v>3761</v>
      </c>
      <c r="AD985">
        <v>3698</v>
      </c>
      <c r="AE985">
        <v>3864</v>
      </c>
      <c r="AF985">
        <v>3751</v>
      </c>
      <c r="AG985">
        <v>3918</v>
      </c>
      <c r="AH985">
        <v>3851</v>
      </c>
      <c r="AI985">
        <v>3973</v>
      </c>
      <c r="AJ985">
        <v>3853</v>
      </c>
      <c r="AK985">
        <v>3960</v>
      </c>
      <c r="AL985">
        <v>3944</v>
      </c>
      <c r="AM985">
        <v>4118</v>
      </c>
      <c r="AN985">
        <v>4075</v>
      </c>
      <c r="AO985">
        <v>4184</v>
      </c>
      <c r="AP985">
        <v>4172</v>
      </c>
      <c r="AQ985">
        <v>4339</v>
      </c>
      <c r="AR985">
        <v>4348</v>
      </c>
    </row>
    <row r="986" spans="1:47" x14ac:dyDescent="0.25">
      <c r="A986" t="str">
        <f t="shared" si="15"/>
        <v>Villach LandKammermitgliedschaftenInsgesamt</v>
      </c>
      <c r="B986">
        <v>985</v>
      </c>
      <c r="C986">
        <v>207</v>
      </c>
      <c r="D986" t="s">
        <v>161</v>
      </c>
      <c r="E986" t="s">
        <v>39</v>
      </c>
      <c r="F986" t="s">
        <v>48</v>
      </c>
      <c r="G986">
        <v>2895</v>
      </c>
      <c r="H986">
        <v>2994</v>
      </c>
      <c r="I986">
        <v>3092</v>
      </c>
      <c r="J986">
        <v>3188</v>
      </c>
      <c r="K986">
        <v>3257</v>
      </c>
      <c r="L986">
        <v>3333</v>
      </c>
      <c r="M986">
        <v>3396</v>
      </c>
      <c r="N986">
        <v>3511</v>
      </c>
      <c r="O986">
        <v>3526</v>
      </c>
      <c r="P986">
        <v>3592</v>
      </c>
      <c r="Q986">
        <v>3670</v>
      </c>
      <c r="R986">
        <v>3694</v>
      </c>
      <c r="S986">
        <v>3794</v>
      </c>
      <c r="T986">
        <v>3772</v>
      </c>
      <c r="U986">
        <v>3919</v>
      </c>
      <c r="V986">
        <v>3886</v>
      </c>
      <c r="W986">
        <v>3982</v>
      </c>
      <c r="X986">
        <v>4016</v>
      </c>
      <c r="Y986">
        <v>4154</v>
      </c>
      <c r="Z986">
        <v>4242</v>
      </c>
      <c r="AA986">
        <v>4334</v>
      </c>
      <c r="AB986">
        <v>4357</v>
      </c>
      <c r="AC986">
        <v>4496</v>
      </c>
      <c r="AD986">
        <v>4476</v>
      </c>
      <c r="AE986">
        <v>4596</v>
      </c>
      <c r="AF986">
        <v>4548</v>
      </c>
      <c r="AG986">
        <v>4618</v>
      </c>
      <c r="AH986">
        <v>4613</v>
      </c>
      <c r="AI986">
        <v>4674</v>
      </c>
      <c r="AJ986">
        <v>4626</v>
      </c>
      <c r="AK986">
        <v>4710</v>
      </c>
      <c r="AL986">
        <v>4715</v>
      </c>
      <c r="AM986">
        <v>4822</v>
      </c>
      <c r="AN986">
        <v>4813</v>
      </c>
      <c r="AO986">
        <v>4848</v>
      </c>
      <c r="AP986">
        <v>4896</v>
      </c>
      <c r="AQ986">
        <v>5000</v>
      </c>
      <c r="AR986">
        <v>5095</v>
      </c>
    </row>
    <row r="987" spans="1:47" x14ac:dyDescent="0.25">
      <c r="A987" t="str">
        <f t="shared" si="15"/>
        <v>Villach LandKammermitgliedschaftenRuhend</v>
      </c>
      <c r="B987">
        <v>986</v>
      </c>
      <c r="C987">
        <v>207</v>
      </c>
      <c r="D987" t="s">
        <v>161</v>
      </c>
      <c r="E987" t="s">
        <v>39</v>
      </c>
      <c r="F987" t="s">
        <v>51</v>
      </c>
      <c r="G987">
        <v>584</v>
      </c>
      <c r="H987">
        <v>606</v>
      </c>
      <c r="I987">
        <v>629</v>
      </c>
      <c r="J987">
        <v>640</v>
      </c>
      <c r="K987">
        <v>623</v>
      </c>
      <c r="L987">
        <v>610</v>
      </c>
      <c r="M987">
        <v>596</v>
      </c>
      <c r="N987">
        <v>628</v>
      </c>
      <c r="O987">
        <v>594</v>
      </c>
      <c r="P987">
        <v>635</v>
      </c>
      <c r="Q987">
        <v>600</v>
      </c>
      <c r="R987">
        <v>658</v>
      </c>
      <c r="S987">
        <v>615</v>
      </c>
      <c r="T987">
        <v>662</v>
      </c>
      <c r="U987">
        <v>635</v>
      </c>
      <c r="V987">
        <v>679</v>
      </c>
      <c r="W987">
        <v>651</v>
      </c>
      <c r="X987">
        <v>716</v>
      </c>
      <c r="Y987">
        <v>685</v>
      </c>
      <c r="Z987">
        <v>756</v>
      </c>
      <c r="AA987">
        <v>714</v>
      </c>
      <c r="AB987">
        <v>786</v>
      </c>
      <c r="AC987">
        <v>735</v>
      </c>
      <c r="AD987">
        <v>778</v>
      </c>
      <c r="AE987">
        <v>732</v>
      </c>
      <c r="AF987">
        <v>797</v>
      </c>
      <c r="AG987">
        <v>700</v>
      </c>
      <c r="AH987">
        <v>762</v>
      </c>
      <c r="AI987">
        <v>701</v>
      </c>
      <c r="AJ987">
        <v>773</v>
      </c>
      <c r="AK987">
        <v>750</v>
      </c>
      <c r="AL987">
        <v>771</v>
      </c>
      <c r="AM987">
        <v>704</v>
      </c>
      <c r="AN987">
        <v>738</v>
      </c>
      <c r="AO987">
        <v>664</v>
      </c>
      <c r="AP987">
        <v>724</v>
      </c>
      <c r="AQ987">
        <v>661</v>
      </c>
      <c r="AR987">
        <v>747</v>
      </c>
    </row>
    <row r="988" spans="1:47" x14ac:dyDescent="0.25">
      <c r="A988" t="str">
        <f t="shared" si="15"/>
        <v>Villach LandLehrlinge1. Lehrjahr, männlich</v>
      </c>
      <c r="B988">
        <v>987</v>
      </c>
      <c r="C988">
        <v>207</v>
      </c>
      <c r="D988" t="s">
        <v>161</v>
      </c>
      <c r="E988" t="s">
        <v>46</v>
      </c>
      <c r="F988" t="s">
        <v>65</v>
      </c>
      <c r="G988">
        <v>126</v>
      </c>
      <c r="H988">
        <v>120</v>
      </c>
      <c r="I988">
        <v>129</v>
      </c>
      <c r="J988">
        <v>135</v>
      </c>
      <c r="K988">
        <v>138</v>
      </c>
      <c r="L988">
        <v>152</v>
      </c>
      <c r="M988">
        <v>117</v>
      </c>
      <c r="N988">
        <v>122</v>
      </c>
      <c r="O988">
        <v>122</v>
      </c>
      <c r="P988">
        <v>120</v>
      </c>
      <c r="Q988">
        <v>102</v>
      </c>
      <c r="R988">
        <v>93</v>
      </c>
      <c r="S988">
        <v>76</v>
      </c>
      <c r="T988">
        <v>76</v>
      </c>
      <c r="U988">
        <v>89</v>
      </c>
      <c r="V988">
        <v>93</v>
      </c>
      <c r="W988">
        <v>91</v>
      </c>
      <c r="X988">
        <v>97</v>
      </c>
      <c r="Y988">
        <v>92</v>
      </c>
      <c r="Z988">
        <v>101</v>
      </c>
      <c r="AA988">
        <v>88</v>
      </c>
      <c r="AB988">
        <v>95</v>
      </c>
    </row>
    <row r="989" spans="1:47" x14ac:dyDescent="0.25">
      <c r="A989" t="str">
        <f t="shared" si="15"/>
        <v>Villach LandLehrlinge1. Lehrjahr, weiblich</v>
      </c>
      <c r="B989">
        <v>988</v>
      </c>
      <c r="C989">
        <v>207</v>
      </c>
      <c r="D989" t="s">
        <v>161</v>
      </c>
      <c r="E989" t="s">
        <v>46</v>
      </c>
      <c r="F989" t="s">
        <v>66</v>
      </c>
      <c r="G989">
        <v>63</v>
      </c>
      <c r="H989">
        <v>57</v>
      </c>
      <c r="I989">
        <v>59</v>
      </c>
      <c r="J989">
        <v>57</v>
      </c>
      <c r="K989">
        <v>60</v>
      </c>
      <c r="L989">
        <v>76</v>
      </c>
      <c r="M989">
        <v>63</v>
      </c>
      <c r="N989">
        <v>69</v>
      </c>
      <c r="O989">
        <v>47</v>
      </c>
      <c r="P989">
        <v>63</v>
      </c>
      <c r="Q989">
        <v>72</v>
      </c>
      <c r="R989">
        <v>50</v>
      </c>
      <c r="S989">
        <v>41</v>
      </c>
      <c r="T989">
        <v>44</v>
      </c>
      <c r="U989">
        <v>52</v>
      </c>
      <c r="V989">
        <v>60</v>
      </c>
      <c r="W989">
        <v>51</v>
      </c>
      <c r="X989">
        <v>42</v>
      </c>
      <c r="Y989">
        <v>48</v>
      </c>
      <c r="Z989">
        <v>53</v>
      </c>
      <c r="AA989">
        <v>49</v>
      </c>
      <c r="AB989">
        <v>51</v>
      </c>
    </row>
    <row r="990" spans="1:47" x14ac:dyDescent="0.25">
      <c r="A990" t="str">
        <f t="shared" si="15"/>
        <v>Villach LandLehrlinge2. Lehrjahr, männlich</v>
      </c>
      <c r="B990">
        <v>989</v>
      </c>
      <c r="C990">
        <v>207</v>
      </c>
      <c r="D990" t="s">
        <v>161</v>
      </c>
      <c r="E990" t="s">
        <v>46</v>
      </c>
      <c r="F990" t="s">
        <v>67</v>
      </c>
      <c r="G990">
        <v>134</v>
      </c>
      <c r="H990">
        <v>118</v>
      </c>
      <c r="I990">
        <v>126</v>
      </c>
      <c r="J990">
        <v>129</v>
      </c>
      <c r="K990">
        <v>132</v>
      </c>
      <c r="L990">
        <v>130</v>
      </c>
      <c r="M990">
        <v>145</v>
      </c>
      <c r="N990">
        <v>121</v>
      </c>
      <c r="O990">
        <v>104</v>
      </c>
      <c r="P990">
        <v>117</v>
      </c>
      <c r="Q990">
        <v>120</v>
      </c>
      <c r="R990">
        <v>99</v>
      </c>
      <c r="S990">
        <v>85</v>
      </c>
      <c r="T990">
        <v>73</v>
      </c>
      <c r="U990">
        <v>75</v>
      </c>
      <c r="V990">
        <v>83</v>
      </c>
      <c r="W990">
        <v>79</v>
      </c>
      <c r="X990">
        <v>87</v>
      </c>
      <c r="Y990">
        <v>89</v>
      </c>
      <c r="Z990">
        <v>92</v>
      </c>
      <c r="AA990">
        <v>88</v>
      </c>
      <c r="AB990">
        <v>83</v>
      </c>
    </row>
    <row r="991" spans="1:47" x14ac:dyDescent="0.25">
      <c r="A991" t="str">
        <f t="shared" si="15"/>
        <v>Villach LandLehrlinge2. Lehrjahr, weiblich</v>
      </c>
      <c r="B991">
        <v>990</v>
      </c>
      <c r="C991">
        <v>207</v>
      </c>
      <c r="D991" t="s">
        <v>161</v>
      </c>
      <c r="E991" t="s">
        <v>46</v>
      </c>
      <c r="F991" t="s">
        <v>68</v>
      </c>
      <c r="G991">
        <v>69</v>
      </c>
      <c r="H991">
        <v>72</v>
      </c>
      <c r="I991">
        <v>60</v>
      </c>
      <c r="J991">
        <v>68</v>
      </c>
      <c r="K991">
        <v>66</v>
      </c>
      <c r="L991">
        <v>63</v>
      </c>
      <c r="M991">
        <v>76</v>
      </c>
      <c r="N991">
        <v>72</v>
      </c>
      <c r="O991">
        <v>62</v>
      </c>
      <c r="P991">
        <v>53</v>
      </c>
      <c r="Q991">
        <v>49</v>
      </c>
      <c r="R991">
        <v>72</v>
      </c>
      <c r="S991">
        <v>58</v>
      </c>
      <c r="T991">
        <v>44</v>
      </c>
      <c r="U991">
        <v>43</v>
      </c>
      <c r="V991">
        <v>50</v>
      </c>
      <c r="W991">
        <v>60</v>
      </c>
      <c r="X991">
        <v>50</v>
      </c>
      <c r="Y991">
        <v>42</v>
      </c>
      <c r="Z991">
        <v>52</v>
      </c>
      <c r="AA991">
        <v>49</v>
      </c>
      <c r="AB991">
        <v>49</v>
      </c>
    </row>
    <row r="992" spans="1:47" x14ac:dyDescent="0.25">
      <c r="A992" t="str">
        <f t="shared" si="15"/>
        <v>Villach LandLehrlinge3. Lehrjahr, männlich</v>
      </c>
      <c r="B992">
        <v>991</v>
      </c>
      <c r="C992">
        <v>207</v>
      </c>
      <c r="D992" t="s">
        <v>161</v>
      </c>
      <c r="E992" t="s">
        <v>46</v>
      </c>
      <c r="F992" t="s">
        <v>69</v>
      </c>
      <c r="G992">
        <v>150</v>
      </c>
      <c r="H992">
        <v>121</v>
      </c>
      <c r="I992">
        <v>110</v>
      </c>
      <c r="J992">
        <v>121</v>
      </c>
      <c r="K992">
        <v>118</v>
      </c>
      <c r="L992">
        <v>132</v>
      </c>
      <c r="M992">
        <v>133</v>
      </c>
      <c r="N992">
        <v>135</v>
      </c>
      <c r="O992">
        <v>115</v>
      </c>
      <c r="P992">
        <v>98</v>
      </c>
      <c r="Q992">
        <v>109</v>
      </c>
      <c r="R992">
        <v>109</v>
      </c>
      <c r="S992">
        <v>92</v>
      </c>
      <c r="T992">
        <v>76</v>
      </c>
      <c r="U992">
        <v>66</v>
      </c>
      <c r="V992">
        <v>71</v>
      </c>
      <c r="W992">
        <v>76</v>
      </c>
      <c r="X992">
        <v>73</v>
      </c>
      <c r="Y992">
        <v>79</v>
      </c>
      <c r="Z992">
        <v>81</v>
      </c>
      <c r="AA992">
        <v>81</v>
      </c>
      <c r="AB992">
        <v>79</v>
      </c>
    </row>
    <row r="993" spans="1:28" x14ac:dyDescent="0.25">
      <c r="A993" t="str">
        <f t="shared" si="15"/>
        <v>Villach LandLehrlinge3. Lehrjahr, weiblich</v>
      </c>
      <c r="B993">
        <v>992</v>
      </c>
      <c r="C993">
        <v>207</v>
      </c>
      <c r="D993" t="s">
        <v>161</v>
      </c>
      <c r="E993" t="s">
        <v>46</v>
      </c>
      <c r="F993" t="s">
        <v>70</v>
      </c>
      <c r="G993">
        <v>54</v>
      </c>
      <c r="H993">
        <v>61</v>
      </c>
      <c r="I993">
        <v>57</v>
      </c>
      <c r="J993">
        <v>53</v>
      </c>
      <c r="K993">
        <v>56</v>
      </c>
      <c r="L993">
        <v>58</v>
      </c>
      <c r="M993">
        <v>58</v>
      </c>
      <c r="N993">
        <v>67</v>
      </c>
      <c r="O993">
        <v>64</v>
      </c>
      <c r="P993">
        <v>55</v>
      </c>
      <c r="Q993">
        <v>41</v>
      </c>
      <c r="R993">
        <v>45</v>
      </c>
      <c r="S993">
        <v>68</v>
      </c>
      <c r="T993">
        <v>55</v>
      </c>
      <c r="U993">
        <v>41</v>
      </c>
      <c r="V993">
        <v>39</v>
      </c>
      <c r="W993">
        <v>48</v>
      </c>
      <c r="X993">
        <v>64</v>
      </c>
      <c r="Y993">
        <v>46</v>
      </c>
      <c r="Z993">
        <v>46</v>
      </c>
      <c r="AA993">
        <v>45</v>
      </c>
      <c r="AB993">
        <v>49</v>
      </c>
    </row>
    <row r="994" spans="1:28" x14ac:dyDescent="0.25">
      <c r="A994" t="str">
        <f t="shared" si="15"/>
        <v>Villach LandLehrlinge4. Lehrjahr, männlich</v>
      </c>
      <c r="B994">
        <v>993</v>
      </c>
      <c r="C994">
        <v>207</v>
      </c>
      <c r="D994" t="s">
        <v>161</v>
      </c>
      <c r="E994" t="s">
        <v>46</v>
      </c>
      <c r="F994" t="s">
        <v>71</v>
      </c>
      <c r="G994">
        <v>48</v>
      </c>
      <c r="H994">
        <v>50</v>
      </c>
      <c r="I994">
        <v>56</v>
      </c>
      <c r="J994">
        <v>41</v>
      </c>
      <c r="K994">
        <v>46</v>
      </c>
      <c r="L994">
        <v>43</v>
      </c>
      <c r="M994">
        <v>54</v>
      </c>
      <c r="N994">
        <v>43</v>
      </c>
      <c r="O994">
        <v>59</v>
      </c>
      <c r="P994">
        <v>53</v>
      </c>
      <c r="Q994">
        <v>36</v>
      </c>
      <c r="R994">
        <v>37</v>
      </c>
      <c r="S994">
        <v>34</v>
      </c>
      <c r="T994">
        <v>32</v>
      </c>
      <c r="U994">
        <v>28</v>
      </c>
      <c r="V994">
        <v>22</v>
      </c>
      <c r="W994">
        <v>30</v>
      </c>
      <c r="X994">
        <v>31</v>
      </c>
      <c r="Y994">
        <v>29</v>
      </c>
      <c r="Z994">
        <v>35</v>
      </c>
      <c r="AA994">
        <v>34</v>
      </c>
      <c r="AB994">
        <v>46</v>
      </c>
    </row>
    <row r="995" spans="1:28" x14ac:dyDescent="0.25">
      <c r="A995" t="str">
        <f t="shared" si="15"/>
        <v>Villach LandLehrlinge4. Lehrjahr, weiblich</v>
      </c>
      <c r="B995">
        <v>994</v>
      </c>
      <c r="C995">
        <v>207</v>
      </c>
      <c r="D995" t="s">
        <v>161</v>
      </c>
      <c r="E995" t="s">
        <v>46</v>
      </c>
      <c r="F995" t="s">
        <v>72</v>
      </c>
      <c r="G995">
        <v>2</v>
      </c>
      <c r="H995">
        <v>5</v>
      </c>
      <c r="I995">
        <v>7</v>
      </c>
      <c r="J995">
        <v>3</v>
      </c>
      <c r="K995">
        <v>3</v>
      </c>
      <c r="L995">
        <v>7</v>
      </c>
      <c r="M995">
        <v>7</v>
      </c>
      <c r="N995">
        <v>9</v>
      </c>
      <c r="O995">
        <v>11</v>
      </c>
      <c r="P995">
        <v>7</v>
      </c>
      <c r="Q995">
        <v>6</v>
      </c>
      <c r="R995">
        <v>5</v>
      </c>
      <c r="S995">
        <v>4</v>
      </c>
      <c r="T995">
        <v>9</v>
      </c>
      <c r="U995">
        <v>1</v>
      </c>
      <c r="V995">
        <v>2</v>
      </c>
      <c r="W995">
        <v>1</v>
      </c>
      <c r="X995">
        <v>3</v>
      </c>
      <c r="Y995">
        <v>5</v>
      </c>
      <c r="Z995">
        <v>7</v>
      </c>
      <c r="AA995">
        <v>2</v>
      </c>
      <c r="AB995">
        <v>5</v>
      </c>
    </row>
    <row r="996" spans="1:28" x14ac:dyDescent="0.25">
      <c r="A996" t="str">
        <f t="shared" si="15"/>
        <v>Villach LandLehrlingeFrauen</v>
      </c>
      <c r="B996">
        <v>995</v>
      </c>
      <c r="C996">
        <v>207</v>
      </c>
      <c r="D996" t="s">
        <v>161</v>
      </c>
      <c r="E996" t="s">
        <v>46</v>
      </c>
      <c r="F996" t="s">
        <v>47</v>
      </c>
      <c r="G996">
        <v>188</v>
      </c>
      <c r="H996">
        <v>195</v>
      </c>
      <c r="I996">
        <v>183</v>
      </c>
      <c r="J996">
        <v>181</v>
      </c>
      <c r="K996">
        <v>185</v>
      </c>
      <c r="L996">
        <v>204</v>
      </c>
      <c r="M996">
        <v>204</v>
      </c>
      <c r="N996">
        <v>217</v>
      </c>
      <c r="O996">
        <v>184</v>
      </c>
      <c r="P996">
        <v>178</v>
      </c>
      <c r="Q996">
        <v>168</v>
      </c>
      <c r="R996">
        <v>172</v>
      </c>
      <c r="S996">
        <v>171</v>
      </c>
      <c r="T996">
        <v>152</v>
      </c>
      <c r="U996">
        <v>137</v>
      </c>
      <c r="V996">
        <v>151</v>
      </c>
      <c r="W996">
        <v>160</v>
      </c>
      <c r="X996">
        <v>159</v>
      </c>
      <c r="Y996">
        <v>141</v>
      </c>
      <c r="Z996">
        <v>158</v>
      </c>
      <c r="AA996">
        <v>145</v>
      </c>
      <c r="AB996">
        <v>154</v>
      </c>
    </row>
    <row r="997" spans="1:28" x14ac:dyDescent="0.25">
      <c r="A997" t="str">
        <f t="shared" si="15"/>
        <v>Villach LandLehrlingeInsgesamt</v>
      </c>
      <c r="B997">
        <v>996</v>
      </c>
      <c r="C997">
        <v>207</v>
      </c>
      <c r="D997" t="s">
        <v>161</v>
      </c>
      <c r="E997" t="s">
        <v>46</v>
      </c>
      <c r="F997" t="s">
        <v>48</v>
      </c>
      <c r="G997">
        <v>646</v>
      </c>
      <c r="H997">
        <v>604</v>
      </c>
      <c r="I997">
        <v>604</v>
      </c>
      <c r="J997">
        <v>607</v>
      </c>
      <c r="K997">
        <v>619</v>
      </c>
      <c r="L997">
        <v>661</v>
      </c>
      <c r="M997">
        <v>653</v>
      </c>
      <c r="N997">
        <v>638</v>
      </c>
      <c r="O997">
        <v>584</v>
      </c>
      <c r="P997">
        <v>566</v>
      </c>
      <c r="Q997">
        <v>535</v>
      </c>
      <c r="R997">
        <v>510</v>
      </c>
      <c r="S997">
        <v>458</v>
      </c>
      <c r="T997">
        <v>409</v>
      </c>
      <c r="U997">
        <v>395</v>
      </c>
      <c r="V997">
        <v>420</v>
      </c>
      <c r="W997">
        <v>436</v>
      </c>
      <c r="X997">
        <v>447</v>
      </c>
      <c r="Y997">
        <v>430</v>
      </c>
      <c r="Z997">
        <v>467</v>
      </c>
      <c r="AA997">
        <v>436</v>
      </c>
      <c r="AB997">
        <v>457</v>
      </c>
    </row>
    <row r="998" spans="1:28" x14ac:dyDescent="0.25">
      <c r="A998" t="str">
        <f t="shared" si="15"/>
        <v>Villach LandLehrlingeMänner</v>
      </c>
      <c r="B998">
        <v>997</v>
      </c>
      <c r="C998">
        <v>207</v>
      </c>
      <c r="D998" t="s">
        <v>161</v>
      </c>
      <c r="E998" t="s">
        <v>46</v>
      </c>
      <c r="F998" t="s">
        <v>49</v>
      </c>
      <c r="G998">
        <v>458</v>
      </c>
      <c r="H998">
        <v>409</v>
      </c>
      <c r="I998">
        <v>421</v>
      </c>
      <c r="J998">
        <v>426</v>
      </c>
      <c r="K998">
        <v>434</v>
      </c>
      <c r="L998">
        <v>457</v>
      </c>
      <c r="M998">
        <v>449</v>
      </c>
      <c r="N998">
        <v>421</v>
      </c>
      <c r="O998">
        <v>400</v>
      </c>
      <c r="P998">
        <v>388</v>
      </c>
      <c r="Q998">
        <v>367</v>
      </c>
      <c r="R998">
        <v>338</v>
      </c>
      <c r="S998">
        <v>287</v>
      </c>
      <c r="T998">
        <v>257</v>
      </c>
      <c r="U998">
        <v>258</v>
      </c>
      <c r="V998">
        <v>269</v>
      </c>
      <c r="W998">
        <v>276</v>
      </c>
      <c r="X998">
        <v>288</v>
      </c>
      <c r="Y998">
        <v>289</v>
      </c>
      <c r="Z998">
        <v>309</v>
      </c>
      <c r="AA998">
        <v>291</v>
      </c>
      <c r="AB998">
        <v>303</v>
      </c>
    </row>
    <row r="999" spans="1:28" x14ac:dyDescent="0.25">
      <c r="A999" t="str">
        <f t="shared" si="15"/>
        <v>Villach LandNeugründungenInsgesamt</v>
      </c>
      <c r="B999">
        <v>998</v>
      </c>
      <c r="C999">
        <v>207</v>
      </c>
      <c r="D999" t="s">
        <v>161</v>
      </c>
      <c r="E999" t="s">
        <v>41</v>
      </c>
      <c r="F999" t="s">
        <v>48</v>
      </c>
      <c r="G999">
        <v>174</v>
      </c>
      <c r="H999">
        <v>207.604172540175</v>
      </c>
      <c r="I999">
        <v>197.76692171865801</v>
      </c>
      <c r="J999">
        <v>185.66365280289301</v>
      </c>
      <c r="K999">
        <v>193.011884550085</v>
      </c>
      <c r="L999">
        <v>237.48456957227901</v>
      </c>
      <c r="M999">
        <v>230.961108410306</v>
      </c>
      <c r="N999">
        <v>192.897883597884</v>
      </c>
      <c r="O999">
        <v>243.64047151277001</v>
      </c>
      <c r="P999">
        <v>238.88831775700899</v>
      </c>
      <c r="Q999">
        <v>243.574356737898</v>
      </c>
      <c r="R999">
        <v>264.68136272545098</v>
      </c>
      <c r="S999">
        <v>287</v>
      </c>
      <c r="T999">
        <v>275.89227166276299</v>
      </c>
      <c r="U999">
        <v>277.69213732004403</v>
      </c>
      <c r="V999">
        <v>250</v>
      </c>
      <c r="W999">
        <v>257</v>
      </c>
      <c r="X999">
        <v>251</v>
      </c>
      <c r="Y999">
        <v>267</v>
      </c>
      <c r="Z999">
        <v>293</v>
      </c>
      <c r="AA999">
        <v>270</v>
      </c>
      <c r="AB999">
        <v>336</v>
      </c>
    </row>
    <row r="1000" spans="1:28" x14ac:dyDescent="0.25">
      <c r="A1000" t="str">
        <f t="shared" si="15"/>
        <v>Villach LandPendler (Auspendler/-innen)Insgesamt</v>
      </c>
      <c r="B1000">
        <v>999</v>
      </c>
      <c r="C1000">
        <v>207</v>
      </c>
      <c r="D1000" t="s">
        <v>161</v>
      </c>
      <c r="E1000" t="s">
        <v>459</v>
      </c>
      <c r="F1000" t="s">
        <v>48</v>
      </c>
      <c r="G1000">
        <v>20209</v>
      </c>
      <c r="H1000">
        <v>20618</v>
      </c>
      <c r="I1000">
        <v>20892</v>
      </c>
      <c r="J1000">
        <v>20772</v>
      </c>
      <c r="K1000">
        <v>20619</v>
      </c>
      <c r="L1000">
        <v>20736</v>
      </c>
      <c r="M1000">
        <v>20924</v>
      </c>
      <c r="N1000">
        <v>21085</v>
      </c>
      <c r="O1000">
        <v>21356</v>
      </c>
      <c r="P1000">
        <v>21873</v>
      </c>
      <c r="Q1000">
        <v>21897</v>
      </c>
      <c r="R1000">
        <v>21737</v>
      </c>
      <c r="S1000">
        <v>22328</v>
      </c>
    </row>
    <row r="1001" spans="1:28" x14ac:dyDescent="0.25">
      <c r="A1001" t="str">
        <f t="shared" si="15"/>
        <v>Villach LandPendler ins AuslandInsgesamt</v>
      </c>
      <c r="B1001">
        <v>1000</v>
      </c>
      <c r="C1001">
        <v>207</v>
      </c>
      <c r="D1001" t="s">
        <v>161</v>
      </c>
      <c r="E1001" t="s">
        <v>304</v>
      </c>
      <c r="F1001" t="s">
        <v>48</v>
      </c>
      <c r="G1001">
        <v>11</v>
      </c>
      <c r="H1001">
        <v>66</v>
      </c>
      <c r="I1001">
        <v>114</v>
      </c>
      <c r="J1001">
        <v>59</v>
      </c>
      <c r="K1001">
        <v>39</v>
      </c>
      <c r="L1001">
        <v>110</v>
      </c>
      <c r="M1001">
        <v>109</v>
      </c>
      <c r="N1001">
        <v>105</v>
      </c>
      <c r="O1001">
        <v>95</v>
      </c>
      <c r="P1001">
        <v>94</v>
      </c>
      <c r="Q1001">
        <v>104</v>
      </c>
      <c r="R1001">
        <v>69</v>
      </c>
      <c r="S1001">
        <v>98</v>
      </c>
    </row>
    <row r="1002" spans="1:28" x14ac:dyDescent="0.25">
      <c r="A1002" t="str">
        <f t="shared" si="15"/>
        <v>Villach LandPendler zw. BundesländernInsgesamt</v>
      </c>
      <c r="B1002">
        <v>1001</v>
      </c>
      <c r="C1002">
        <v>207</v>
      </c>
      <c r="D1002" t="s">
        <v>161</v>
      </c>
      <c r="E1002" t="s">
        <v>433</v>
      </c>
      <c r="F1002" t="s">
        <v>48</v>
      </c>
      <c r="G1002">
        <v>2561</v>
      </c>
      <c r="H1002">
        <v>2217</v>
      </c>
      <c r="I1002">
        <v>2114</v>
      </c>
      <c r="J1002">
        <v>2117</v>
      </c>
      <c r="K1002">
        <v>1937</v>
      </c>
      <c r="L1002">
        <v>1848</v>
      </c>
      <c r="M1002">
        <v>1795</v>
      </c>
      <c r="N1002">
        <v>1859</v>
      </c>
      <c r="O1002">
        <v>1951</v>
      </c>
      <c r="P1002">
        <v>1987</v>
      </c>
      <c r="Q1002">
        <v>1936</v>
      </c>
      <c r="R1002">
        <v>1955</v>
      </c>
      <c r="S1002">
        <v>2072</v>
      </c>
    </row>
    <row r="1003" spans="1:28" x14ac:dyDescent="0.25">
      <c r="A1003" t="str">
        <f t="shared" si="15"/>
        <v>Villach LandPendler zw. Gemeinden eines Pol. BezirkesInsgesamt</v>
      </c>
      <c r="B1003">
        <v>1002</v>
      </c>
      <c r="C1003">
        <v>207</v>
      </c>
      <c r="D1003" t="s">
        <v>161</v>
      </c>
      <c r="E1003" t="s">
        <v>305</v>
      </c>
      <c r="F1003" t="s">
        <v>48</v>
      </c>
      <c r="G1003">
        <v>4514</v>
      </c>
      <c r="H1003">
        <v>3100</v>
      </c>
      <c r="I1003">
        <v>3215</v>
      </c>
      <c r="J1003">
        <v>3238</v>
      </c>
      <c r="K1003">
        <v>3243</v>
      </c>
      <c r="L1003">
        <v>3318</v>
      </c>
      <c r="M1003">
        <v>3297</v>
      </c>
      <c r="N1003">
        <v>3292</v>
      </c>
      <c r="O1003">
        <v>3402</v>
      </c>
      <c r="P1003">
        <v>3499</v>
      </c>
      <c r="Q1003">
        <v>3463</v>
      </c>
      <c r="R1003">
        <v>3523</v>
      </c>
      <c r="S1003">
        <v>3565</v>
      </c>
    </row>
    <row r="1004" spans="1:28" x14ac:dyDescent="0.25">
      <c r="A1004" t="str">
        <f t="shared" si="15"/>
        <v>Villach LandPendler zw. Pol. Bez. des BundeslandesInsgesamt</v>
      </c>
      <c r="B1004">
        <v>1003</v>
      </c>
      <c r="C1004">
        <v>207</v>
      </c>
      <c r="D1004" t="s">
        <v>161</v>
      </c>
      <c r="E1004" t="s">
        <v>306</v>
      </c>
      <c r="F1004" t="s">
        <v>48</v>
      </c>
      <c r="G1004">
        <v>13123</v>
      </c>
      <c r="H1004">
        <v>15235</v>
      </c>
      <c r="I1004">
        <v>15449</v>
      </c>
      <c r="J1004">
        <v>15358</v>
      </c>
      <c r="K1004">
        <v>15400</v>
      </c>
      <c r="L1004">
        <v>15460</v>
      </c>
      <c r="M1004">
        <v>15723</v>
      </c>
      <c r="N1004">
        <v>15829</v>
      </c>
      <c r="O1004">
        <v>15908</v>
      </c>
      <c r="P1004">
        <v>16293</v>
      </c>
      <c r="Q1004">
        <v>16394</v>
      </c>
      <c r="R1004">
        <v>16190</v>
      </c>
      <c r="S1004">
        <v>16593</v>
      </c>
    </row>
    <row r="1005" spans="1:28" x14ac:dyDescent="0.25">
      <c r="A1005" t="str">
        <f t="shared" si="15"/>
        <v>Villach LandPensionisteneinkommenBrutto_Schnitt</v>
      </c>
      <c r="B1005">
        <v>1004</v>
      </c>
      <c r="C1005">
        <v>207</v>
      </c>
      <c r="D1005" t="s">
        <v>161</v>
      </c>
      <c r="E1005" t="s">
        <v>44</v>
      </c>
      <c r="F1005" t="s">
        <v>54</v>
      </c>
      <c r="G1005">
        <v>15697.562742665899</v>
      </c>
      <c r="H1005">
        <v>15954.9914907155</v>
      </c>
      <c r="I1005">
        <v>16526.706471686</v>
      </c>
      <c r="J1005">
        <v>17002.519382362301</v>
      </c>
      <c r="K1005">
        <v>17613.384460612098</v>
      </c>
      <c r="L1005">
        <v>18126.316511988101</v>
      </c>
      <c r="M1005">
        <v>18853.639981942899</v>
      </c>
      <c r="N1005">
        <v>19219.834763067</v>
      </c>
      <c r="O1005">
        <v>19205.9037968341</v>
      </c>
      <c r="P1005">
        <v>19760.090544305898</v>
      </c>
      <c r="Q1005">
        <v>20238.8589002728</v>
      </c>
      <c r="R1005">
        <v>20660.255412440099</v>
      </c>
      <c r="S1005">
        <v>21095.494900429501</v>
      </c>
      <c r="T1005">
        <v>21448.163601496701</v>
      </c>
      <c r="U1005">
        <v>21952.378377049201</v>
      </c>
      <c r="V1005">
        <v>22512.809829064401</v>
      </c>
      <c r="W1005">
        <v>24035.750245981199</v>
      </c>
      <c r="X1005">
        <v>24812.124922610499</v>
      </c>
      <c r="Y1005">
        <v>25605.006290170601</v>
      </c>
    </row>
    <row r="1006" spans="1:28" x14ac:dyDescent="0.25">
      <c r="A1006" t="str">
        <f t="shared" si="15"/>
        <v>Villach LandPensionisteneinkommenBruttobezüge 1000 EUR</v>
      </c>
      <c r="B1006">
        <v>1005</v>
      </c>
      <c r="C1006">
        <v>207</v>
      </c>
      <c r="D1006" t="s">
        <v>161</v>
      </c>
      <c r="E1006" t="s">
        <v>44</v>
      </c>
      <c r="F1006" t="s">
        <v>55</v>
      </c>
      <c r="G1006">
        <v>239183.76350999999</v>
      </c>
      <c r="H1006">
        <v>245738.77893999999</v>
      </c>
      <c r="I1006">
        <v>256825.01856999999</v>
      </c>
      <c r="J1006">
        <v>267024.56689999998</v>
      </c>
      <c r="K1006">
        <v>280827.80183999997</v>
      </c>
      <c r="L1006">
        <v>292576.87482000003</v>
      </c>
      <c r="M1006">
        <v>313234.37465999997</v>
      </c>
      <c r="N1006">
        <v>322854.78434999997</v>
      </c>
      <c r="O1006">
        <v>337294.08247999998</v>
      </c>
      <c r="P1006">
        <v>350326.64526000002</v>
      </c>
      <c r="Q1006">
        <v>363469.66699</v>
      </c>
      <c r="R1006">
        <v>370686.30261000001</v>
      </c>
      <c r="S1006">
        <v>378178.93708</v>
      </c>
      <c r="T1006">
        <v>389777.47713000001</v>
      </c>
      <c r="U1006">
        <v>401728.52429999999</v>
      </c>
      <c r="V1006">
        <v>420134.05703000003</v>
      </c>
      <c r="W1006">
        <v>445574.73806</v>
      </c>
      <c r="X1006">
        <v>466492.76066999999</v>
      </c>
      <c r="Y1006">
        <v>489209.25017999997</v>
      </c>
    </row>
    <row r="1007" spans="1:28" x14ac:dyDescent="0.25">
      <c r="A1007" t="str">
        <f t="shared" si="15"/>
        <v>Villach LandPensionisteneinkommenBruttobezüge Fälle</v>
      </c>
      <c r="B1007">
        <v>1006</v>
      </c>
      <c r="C1007">
        <v>207</v>
      </c>
      <c r="D1007" t="s">
        <v>161</v>
      </c>
      <c r="E1007" t="s">
        <v>44</v>
      </c>
      <c r="F1007" t="s">
        <v>56</v>
      </c>
      <c r="G1007">
        <v>15237</v>
      </c>
      <c r="H1007">
        <v>15402</v>
      </c>
      <c r="I1007">
        <v>15540</v>
      </c>
      <c r="J1007">
        <v>15705</v>
      </c>
      <c r="K1007">
        <v>15944</v>
      </c>
      <c r="L1007">
        <v>16141</v>
      </c>
      <c r="M1007">
        <v>16614</v>
      </c>
      <c r="N1007">
        <v>16798</v>
      </c>
      <c r="O1007">
        <v>17562</v>
      </c>
      <c r="P1007">
        <v>17729</v>
      </c>
      <c r="Q1007">
        <v>17959</v>
      </c>
      <c r="R1007">
        <v>17942</v>
      </c>
      <c r="S1007">
        <v>17927</v>
      </c>
      <c r="T1007">
        <v>18173</v>
      </c>
      <c r="U1007">
        <v>18300</v>
      </c>
      <c r="V1007">
        <v>18662</v>
      </c>
      <c r="W1007">
        <v>18538</v>
      </c>
      <c r="X1007">
        <v>18801</v>
      </c>
      <c r="Y1007">
        <v>19106</v>
      </c>
    </row>
    <row r="1008" spans="1:28" x14ac:dyDescent="0.25">
      <c r="A1008" t="str">
        <f t="shared" si="15"/>
        <v>Villach LandPensionisteneinkommenLohnsteuer 1000 EUR</v>
      </c>
      <c r="B1008">
        <v>1007</v>
      </c>
      <c r="C1008">
        <v>207</v>
      </c>
      <c r="D1008" t="s">
        <v>161</v>
      </c>
      <c r="E1008" t="s">
        <v>44</v>
      </c>
      <c r="F1008" t="s">
        <v>57</v>
      </c>
      <c r="G1008">
        <v>25971.586230000001</v>
      </c>
      <c r="H1008">
        <v>24248.469639999999</v>
      </c>
      <c r="I1008">
        <v>26702.084989999999</v>
      </c>
      <c r="J1008">
        <v>28571.427800000001</v>
      </c>
      <c r="K1008">
        <v>31383.421119999999</v>
      </c>
      <c r="L1008">
        <v>29615.13466</v>
      </c>
      <c r="M1008">
        <v>33829.534670000001</v>
      </c>
      <c r="N1008">
        <v>36430.676299999999</v>
      </c>
      <c r="O1008">
        <v>39519.336000000003</v>
      </c>
      <c r="P1008">
        <v>42247.988490000003</v>
      </c>
      <c r="Q1008">
        <v>45222.788500000002</v>
      </c>
      <c r="R1008">
        <v>47575.441489999997</v>
      </c>
      <c r="S1008">
        <v>40392.247779999998</v>
      </c>
      <c r="T1008">
        <v>42747.035860000004</v>
      </c>
      <c r="U1008">
        <v>45167.409529999997</v>
      </c>
      <c r="V1008">
        <v>48674.779979999999</v>
      </c>
      <c r="W1008">
        <v>48942.027929999997</v>
      </c>
      <c r="X1008">
        <v>53245.011579999999</v>
      </c>
      <c r="Y1008">
        <v>54821.855109999997</v>
      </c>
    </row>
    <row r="1009" spans="1:47" x14ac:dyDescent="0.25">
      <c r="A1009" t="str">
        <f t="shared" si="15"/>
        <v>Villach LandPensionisteneinkommenLohnsteuer Fälle</v>
      </c>
      <c r="B1009">
        <v>1008</v>
      </c>
      <c r="C1009">
        <v>207</v>
      </c>
      <c r="D1009" t="s">
        <v>161</v>
      </c>
      <c r="E1009" t="s">
        <v>44</v>
      </c>
      <c r="F1009" t="s">
        <v>58</v>
      </c>
      <c r="G1009">
        <v>8008</v>
      </c>
      <c r="H1009">
        <v>7670</v>
      </c>
      <c r="I1009">
        <v>8119</v>
      </c>
      <c r="J1009">
        <v>8842</v>
      </c>
      <c r="K1009">
        <v>9146</v>
      </c>
      <c r="L1009">
        <v>8773</v>
      </c>
      <c r="M1009">
        <v>9307</v>
      </c>
      <c r="N1009">
        <v>9640</v>
      </c>
      <c r="O1009">
        <v>10102</v>
      </c>
      <c r="P1009">
        <v>10380</v>
      </c>
      <c r="Q1009">
        <v>10844</v>
      </c>
      <c r="R1009">
        <v>11016</v>
      </c>
      <c r="S1009">
        <v>11187</v>
      </c>
      <c r="T1009">
        <v>11388</v>
      </c>
      <c r="U1009">
        <v>11741</v>
      </c>
      <c r="V1009">
        <v>12313</v>
      </c>
      <c r="W1009">
        <v>13195</v>
      </c>
      <c r="X1009">
        <v>13704</v>
      </c>
      <c r="Y1009">
        <v>14284</v>
      </c>
    </row>
    <row r="1010" spans="1:47" x14ac:dyDescent="0.25">
      <c r="A1010" t="str">
        <f t="shared" si="15"/>
        <v>Villach LandPensionisteneinkommenNetto_Schnitt</v>
      </c>
      <c r="B1010">
        <v>1009</v>
      </c>
      <c r="C1010">
        <v>207</v>
      </c>
      <c r="D1010" t="s">
        <v>161</v>
      </c>
      <c r="E1010" t="s">
        <v>44</v>
      </c>
      <c r="F1010" t="s">
        <v>59</v>
      </c>
      <c r="G1010">
        <v>13150.930132572001</v>
      </c>
      <c r="H1010">
        <v>13451.8402226983</v>
      </c>
      <c r="I1010">
        <v>13840.511357142899</v>
      </c>
      <c r="J1010">
        <v>14190.4418599172</v>
      </c>
      <c r="K1010">
        <v>14603.030992222801</v>
      </c>
      <c r="L1010">
        <v>15209.677094356</v>
      </c>
      <c r="M1010">
        <v>15695.1293330926</v>
      </c>
      <c r="N1010">
        <v>15911.304314204101</v>
      </c>
      <c r="O1010">
        <v>15817.1677952397</v>
      </c>
      <c r="P1010">
        <v>16209.335655705299</v>
      </c>
      <c r="Q1010">
        <v>16532.349150843598</v>
      </c>
      <c r="R1010">
        <v>16796.375552335299</v>
      </c>
      <c r="S1010">
        <v>17609.396639705501</v>
      </c>
      <c r="T1010">
        <v>17850.212077807701</v>
      </c>
      <c r="U1010">
        <v>18214.866961748601</v>
      </c>
      <c r="V1010">
        <v>18610.277943950299</v>
      </c>
      <c r="W1010">
        <v>20026.384017154</v>
      </c>
      <c r="X1010">
        <v>20578.7729227169</v>
      </c>
      <c r="Y1010">
        <v>21294.813865801301</v>
      </c>
    </row>
    <row r="1011" spans="1:47" x14ac:dyDescent="0.25">
      <c r="A1011" t="str">
        <f t="shared" si="15"/>
        <v>Villach LandPensionisteneinkommenNettobezüge 1000 EUR</v>
      </c>
      <c r="B1011">
        <v>1010</v>
      </c>
      <c r="C1011">
        <v>207</v>
      </c>
      <c r="D1011" t="s">
        <v>161</v>
      </c>
      <c r="E1011" t="s">
        <v>44</v>
      </c>
      <c r="F1011" t="s">
        <v>60</v>
      </c>
      <c r="G1011">
        <v>200380.72242999999</v>
      </c>
      <c r="H1011">
        <v>207185.24311000001</v>
      </c>
      <c r="I1011">
        <v>215081.54649000001</v>
      </c>
      <c r="J1011">
        <v>222860.88941</v>
      </c>
      <c r="K1011">
        <v>232830.72614000001</v>
      </c>
      <c r="L1011">
        <v>245499.39798000001</v>
      </c>
      <c r="M1011">
        <v>260758.87873999999</v>
      </c>
      <c r="N1011">
        <v>267278.08987000003</v>
      </c>
      <c r="O1011">
        <v>277781.10081999999</v>
      </c>
      <c r="P1011">
        <v>287375.31183999998</v>
      </c>
      <c r="Q1011">
        <v>296904.4584</v>
      </c>
      <c r="R1011">
        <v>301360.57016</v>
      </c>
      <c r="S1011">
        <v>315683.65356000001</v>
      </c>
      <c r="T1011">
        <v>324391.90409000003</v>
      </c>
      <c r="U1011">
        <v>333332.06540000002</v>
      </c>
      <c r="V1011">
        <v>347305.00699000002</v>
      </c>
      <c r="W1011">
        <v>371249.10690999997</v>
      </c>
      <c r="X1011">
        <v>386901.50971999997</v>
      </c>
      <c r="Y1011">
        <v>406858.71372</v>
      </c>
    </row>
    <row r="1012" spans="1:47" x14ac:dyDescent="0.25">
      <c r="A1012" t="str">
        <f t="shared" si="15"/>
        <v>Villach LandPensionisteneinkommenSV-Beiträge 1000 EUR</v>
      </c>
      <c r="B1012">
        <v>1011</v>
      </c>
      <c r="C1012">
        <v>207</v>
      </c>
      <c r="D1012" t="s">
        <v>161</v>
      </c>
      <c r="E1012" t="s">
        <v>44</v>
      </c>
      <c r="F1012" t="s">
        <v>61</v>
      </c>
      <c r="G1012">
        <v>12831.45485</v>
      </c>
      <c r="H1012">
        <v>14305.06619</v>
      </c>
      <c r="I1012">
        <v>15041.38709</v>
      </c>
      <c r="J1012">
        <v>15592.249690000001</v>
      </c>
      <c r="K1012">
        <v>16613.654579999999</v>
      </c>
      <c r="L1012">
        <v>17462.34218</v>
      </c>
      <c r="M1012">
        <v>18645.96125</v>
      </c>
      <c r="N1012">
        <v>19146.018179999999</v>
      </c>
      <c r="O1012">
        <v>19993.645659999998</v>
      </c>
      <c r="P1012">
        <v>20703.344929999999</v>
      </c>
      <c r="Q1012">
        <v>21342.42009</v>
      </c>
      <c r="R1012">
        <v>21750.290959999998</v>
      </c>
      <c r="S1012">
        <v>22103.035739999999</v>
      </c>
      <c r="T1012">
        <v>22638.537179999999</v>
      </c>
      <c r="U1012">
        <v>23229.049370000001</v>
      </c>
      <c r="V1012">
        <v>24154.270059999999</v>
      </c>
      <c r="W1012">
        <v>25383.603220000001</v>
      </c>
      <c r="X1012">
        <v>26346.239369999999</v>
      </c>
      <c r="Y1012">
        <v>27528.681349999999</v>
      </c>
    </row>
    <row r="1013" spans="1:47" x14ac:dyDescent="0.25">
      <c r="A1013" t="str">
        <f t="shared" si="15"/>
        <v>Villach LandPensionisteneinkommenSV-Beiträge Fälle</v>
      </c>
      <c r="B1013">
        <v>1012</v>
      </c>
      <c r="C1013">
        <v>207</v>
      </c>
      <c r="D1013" t="s">
        <v>161</v>
      </c>
      <c r="E1013" t="s">
        <v>44</v>
      </c>
      <c r="F1013" t="s">
        <v>62</v>
      </c>
      <c r="G1013">
        <v>14877</v>
      </c>
      <c r="H1013">
        <v>15033</v>
      </c>
      <c r="I1013">
        <v>15179</v>
      </c>
      <c r="J1013">
        <v>15348</v>
      </c>
      <c r="K1013">
        <v>15600</v>
      </c>
      <c r="L1013">
        <v>15767</v>
      </c>
      <c r="M1013">
        <v>16219</v>
      </c>
      <c r="N1013">
        <v>16394</v>
      </c>
      <c r="O1013">
        <v>16634</v>
      </c>
      <c r="P1013">
        <v>16815</v>
      </c>
      <c r="Q1013">
        <v>17025</v>
      </c>
      <c r="R1013">
        <v>16962</v>
      </c>
      <c r="S1013">
        <v>16960</v>
      </c>
      <c r="T1013">
        <v>17193</v>
      </c>
      <c r="U1013">
        <v>17310</v>
      </c>
      <c r="V1013">
        <v>17633</v>
      </c>
      <c r="W1013">
        <v>17859</v>
      </c>
      <c r="X1013">
        <v>18148</v>
      </c>
      <c r="Y1013">
        <v>18461</v>
      </c>
    </row>
    <row r="1014" spans="1:47" x14ac:dyDescent="0.25">
      <c r="A1014" t="str">
        <f t="shared" si="15"/>
        <v>Villach LandUnselbstständig BeschäftigteFrauen</v>
      </c>
      <c r="B1014">
        <v>1013</v>
      </c>
      <c r="C1014">
        <v>207</v>
      </c>
      <c r="D1014" t="s">
        <v>161</v>
      </c>
      <c r="E1014" t="s">
        <v>38</v>
      </c>
      <c r="F1014" t="s">
        <v>47</v>
      </c>
      <c r="G1014">
        <v>3775</v>
      </c>
      <c r="H1014">
        <v>5112</v>
      </c>
      <c r="I1014">
        <v>3799</v>
      </c>
      <c r="J1014">
        <v>4933</v>
      </c>
      <c r="K1014">
        <v>3576</v>
      </c>
      <c r="L1014">
        <v>4815</v>
      </c>
      <c r="M1014">
        <v>3694</v>
      </c>
      <c r="N1014">
        <v>4781</v>
      </c>
      <c r="O1014">
        <v>10281</v>
      </c>
      <c r="P1014">
        <v>11530</v>
      </c>
      <c r="Q1014">
        <v>10521</v>
      </c>
      <c r="R1014">
        <v>11580</v>
      </c>
      <c r="S1014">
        <v>10533</v>
      </c>
      <c r="T1014">
        <v>11481</v>
      </c>
      <c r="U1014">
        <v>10765</v>
      </c>
      <c r="V1014">
        <v>11894</v>
      </c>
      <c r="W1014">
        <v>10900</v>
      </c>
      <c r="X1014">
        <v>12045</v>
      </c>
      <c r="Y1014">
        <v>10906</v>
      </c>
      <c r="Z1014">
        <v>11995</v>
      </c>
      <c r="AA1014">
        <v>10893</v>
      </c>
      <c r="AB1014">
        <v>11847</v>
      </c>
      <c r="AC1014">
        <v>10818</v>
      </c>
      <c r="AD1014">
        <v>11858</v>
      </c>
      <c r="AE1014">
        <v>10875</v>
      </c>
      <c r="AF1014">
        <v>11891</v>
      </c>
      <c r="AG1014">
        <v>10994</v>
      </c>
      <c r="AH1014">
        <v>11989</v>
      </c>
      <c r="AI1014">
        <v>11264</v>
      </c>
      <c r="AJ1014">
        <v>12263</v>
      </c>
      <c r="AK1014">
        <v>11501</v>
      </c>
      <c r="AL1014">
        <v>12318</v>
      </c>
      <c r="AM1014">
        <v>11438</v>
      </c>
      <c r="AN1014">
        <v>11996</v>
      </c>
      <c r="AO1014">
        <v>11005</v>
      </c>
      <c r="AP1014">
        <v>12309</v>
      </c>
      <c r="AQ1014">
        <v>11559</v>
      </c>
      <c r="AR1014">
        <v>12437</v>
      </c>
      <c r="AS1014">
        <v>11610</v>
      </c>
      <c r="AT1014">
        <v>12349</v>
      </c>
      <c r="AU1014">
        <v>11614</v>
      </c>
    </row>
    <row r="1015" spans="1:47" x14ac:dyDescent="0.25">
      <c r="A1015" t="str">
        <f t="shared" si="15"/>
        <v>Villach LandUnselbstständig BeschäftigteInsgesamt</v>
      </c>
      <c r="B1015">
        <v>1014</v>
      </c>
      <c r="C1015">
        <v>207</v>
      </c>
      <c r="D1015" t="s">
        <v>161</v>
      </c>
      <c r="E1015" t="s">
        <v>38</v>
      </c>
      <c r="F1015" t="s">
        <v>48</v>
      </c>
      <c r="G1015">
        <v>8706</v>
      </c>
      <c r="H1015">
        <v>11445</v>
      </c>
      <c r="I1015">
        <v>7933</v>
      </c>
      <c r="J1015">
        <v>10374</v>
      </c>
      <c r="K1015">
        <v>7631</v>
      </c>
      <c r="L1015">
        <v>10289</v>
      </c>
      <c r="M1015">
        <v>7845</v>
      </c>
      <c r="N1015">
        <v>10027</v>
      </c>
      <c r="O1015">
        <v>23269</v>
      </c>
      <c r="P1015">
        <v>25849</v>
      </c>
      <c r="Q1015">
        <v>23175</v>
      </c>
      <c r="R1015">
        <v>25390</v>
      </c>
      <c r="S1015">
        <v>22898</v>
      </c>
      <c r="T1015">
        <v>25318</v>
      </c>
      <c r="U1015">
        <v>23241</v>
      </c>
      <c r="V1015">
        <v>25818</v>
      </c>
      <c r="W1015">
        <v>23484</v>
      </c>
      <c r="X1015">
        <v>26121</v>
      </c>
      <c r="Y1015">
        <v>23355</v>
      </c>
      <c r="Z1015">
        <v>25898</v>
      </c>
      <c r="AA1015">
        <v>23188</v>
      </c>
      <c r="AB1015">
        <v>25649</v>
      </c>
      <c r="AC1015">
        <v>23158</v>
      </c>
      <c r="AD1015">
        <v>25648</v>
      </c>
      <c r="AE1015">
        <v>23246</v>
      </c>
      <c r="AF1015">
        <v>25680</v>
      </c>
      <c r="AG1015">
        <v>23424</v>
      </c>
      <c r="AH1015">
        <v>25921</v>
      </c>
      <c r="AI1015">
        <v>23956</v>
      </c>
      <c r="AJ1015">
        <v>26281</v>
      </c>
      <c r="AK1015">
        <v>24414</v>
      </c>
      <c r="AL1015">
        <v>26443</v>
      </c>
      <c r="AM1015">
        <v>24294</v>
      </c>
      <c r="AN1015">
        <v>25871</v>
      </c>
      <c r="AO1015">
        <v>23554</v>
      </c>
      <c r="AP1015">
        <v>26469</v>
      </c>
      <c r="AQ1015">
        <v>24553</v>
      </c>
      <c r="AR1015">
        <v>26692</v>
      </c>
      <c r="AS1015">
        <v>24548</v>
      </c>
      <c r="AT1015">
        <v>26508</v>
      </c>
      <c r="AU1015">
        <v>24489</v>
      </c>
    </row>
    <row r="1016" spans="1:47" x14ac:dyDescent="0.25">
      <c r="A1016" t="str">
        <f t="shared" si="15"/>
        <v>Villach LandUnselbstständig BeschäftigteMänner</v>
      </c>
      <c r="B1016">
        <v>1015</v>
      </c>
      <c r="C1016">
        <v>207</v>
      </c>
      <c r="D1016" t="s">
        <v>161</v>
      </c>
      <c r="E1016" t="s">
        <v>38</v>
      </c>
      <c r="F1016" t="s">
        <v>49</v>
      </c>
      <c r="G1016">
        <v>4931</v>
      </c>
      <c r="H1016">
        <v>6333</v>
      </c>
      <c r="I1016">
        <v>4134</v>
      </c>
      <c r="J1016">
        <v>5441</v>
      </c>
      <c r="K1016">
        <v>4055</v>
      </c>
      <c r="L1016">
        <v>5474</v>
      </c>
      <c r="M1016">
        <v>4151</v>
      </c>
      <c r="N1016">
        <v>5246</v>
      </c>
      <c r="O1016">
        <v>12988</v>
      </c>
      <c r="P1016">
        <v>14319</v>
      </c>
      <c r="Q1016">
        <v>12654</v>
      </c>
      <c r="R1016">
        <v>13810</v>
      </c>
      <c r="S1016">
        <v>12365</v>
      </c>
      <c r="T1016">
        <v>13837</v>
      </c>
      <c r="U1016">
        <v>12476</v>
      </c>
      <c r="V1016">
        <v>13924</v>
      </c>
      <c r="W1016">
        <v>12584</v>
      </c>
      <c r="X1016">
        <v>14076</v>
      </c>
      <c r="Y1016">
        <v>12449</v>
      </c>
      <c r="Z1016">
        <v>13903</v>
      </c>
      <c r="AA1016">
        <v>12295</v>
      </c>
      <c r="AB1016">
        <v>13802</v>
      </c>
      <c r="AC1016">
        <v>12340</v>
      </c>
      <c r="AD1016">
        <v>13790</v>
      </c>
      <c r="AE1016">
        <v>12371</v>
      </c>
      <c r="AF1016">
        <v>13789</v>
      </c>
      <c r="AG1016">
        <v>12430</v>
      </c>
      <c r="AH1016">
        <v>13932</v>
      </c>
      <c r="AI1016">
        <v>12692</v>
      </c>
      <c r="AJ1016">
        <v>14018</v>
      </c>
      <c r="AK1016">
        <v>12913</v>
      </c>
      <c r="AL1016">
        <v>14125</v>
      </c>
      <c r="AM1016">
        <v>12856</v>
      </c>
      <c r="AN1016">
        <v>13875</v>
      </c>
      <c r="AO1016">
        <v>12549</v>
      </c>
      <c r="AP1016">
        <v>14160</v>
      </c>
      <c r="AQ1016">
        <v>12994</v>
      </c>
      <c r="AR1016">
        <v>14255</v>
      </c>
      <c r="AS1016">
        <v>12938</v>
      </c>
      <c r="AT1016">
        <v>14159</v>
      </c>
      <c r="AU1016">
        <v>12875</v>
      </c>
    </row>
    <row r="1017" spans="1:47" x14ac:dyDescent="0.25">
      <c r="A1017" t="str">
        <f t="shared" si="15"/>
        <v>Villach LandUnselbstständig Beschäftigte GW mgfInsgesamt</v>
      </c>
      <c r="B1017">
        <v>1016</v>
      </c>
      <c r="C1017">
        <v>207</v>
      </c>
      <c r="D1017" t="s">
        <v>161</v>
      </c>
      <c r="E1017" t="s">
        <v>450</v>
      </c>
      <c r="F1017" t="s">
        <v>48</v>
      </c>
      <c r="G1017">
        <v>13585.800454370001</v>
      </c>
      <c r="H1017">
        <v>10624.714881954</v>
      </c>
      <c r="I1017">
        <v>13694.396655500999</v>
      </c>
      <c r="J1017">
        <v>11193.177471343</v>
      </c>
      <c r="K1017">
        <v>14162.062104565999</v>
      </c>
      <c r="L1017">
        <v>11117.545252107</v>
      </c>
      <c r="M1017">
        <v>13437.350703845999</v>
      </c>
      <c r="N1017">
        <v>10133.197234490999</v>
      </c>
      <c r="O1017">
        <v>13603.440130072</v>
      </c>
      <c r="P1017">
        <v>11588.082531452999</v>
      </c>
      <c r="Q1017">
        <v>14292.202089926001</v>
      </c>
      <c r="R1017">
        <v>11126.262487725</v>
      </c>
      <c r="S1017">
        <v>14403.172155314</v>
      </c>
      <c r="T1017">
        <v>11844.426719974001</v>
      </c>
    </row>
    <row r="1018" spans="1:47" x14ac:dyDescent="0.25">
      <c r="A1018" t="str">
        <f t="shared" si="15"/>
        <v>Villach LandUnselbstständig Beschäftigte GW ogfInsgesamt</v>
      </c>
      <c r="B1018">
        <v>1017</v>
      </c>
      <c r="C1018">
        <v>207</v>
      </c>
      <c r="D1018" t="s">
        <v>161</v>
      </c>
      <c r="E1018" t="s">
        <v>449</v>
      </c>
      <c r="F1018" t="s">
        <v>48</v>
      </c>
      <c r="G1018">
        <v>12163.471717983</v>
      </c>
      <c r="H1018">
        <v>9407.4913654390002</v>
      </c>
      <c r="I1018">
        <v>12316.021652113999</v>
      </c>
      <c r="J1018">
        <v>9966.1446330359995</v>
      </c>
      <c r="K1018">
        <v>12766.159285805999</v>
      </c>
      <c r="L1018">
        <v>9895.7895186879996</v>
      </c>
      <c r="M1018">
        <v>12116.419312168</v>
      </c>
      <c r="N1018">
        <v>9090.4374572929992</v>
      </c>
      <c r="O1018">
        <v>12279.968742876999</v>
      </c>
      <c r="P1018">
        <v>10388.277415536</v>
      </c>
      <c r="Q1018">
        <v>12973.163075809</v>
      </c>
      <c r="R1018">
        <v>9934.9956597220007</v>
      </c>
      <c r="S1018">
        <v>13013.427549868</v>
      </c>
      <c r="T1018">
        <v>10555.193878336</v>
      </c>
    </row>
    <row r="1019" spans="1:47" x14ac:dyDescent="0.25">
      <c r="A1019" t="str">
        <f t="shared" si="15"/>
        <v>Villach LandUnternehmenInsgesamt</v>
      </c>
      <c r="B1019">
        <v>1018</v>
      </c>
      <c r="C1019">
        <v>207</v>
      </c>
      <c r="D1019" t="s">
        <v>161</v>
      </c>
      <c r="E1019" t="s">
        <v>475</v>
      </c>
      <c r="F1019" t="s">
        <v>48</v>
      </c>
      <c r="G1019">
        <v>4820</v>
      </c>
      <c r="H1019">
        <v>4863</v>
      </c>
      <c r="I1019">
        <v>5010</v>
      </c>
    </row>
    <row r="1020" spans="1:47" x14ac:dyDescent="0.25">
      <c r="A1020" t="str">
        <f t="shared" si="15"/>
        <v>Villach LandWohnbevölkerungInsgesamt</v>
      </c>
      <c r="B1020">
        <v>1019</v>
      </c>
      <c r="C1020">
        <v>207</v>
      </c>
      <c r="D1020" t="s">
        <v>161</v>
      </c>
      <c r="E1020" t="s">
        <v>42</v>
      </c>
      <c r="F1020" t="s">
        <v>48</v>
      </c>
      <c r="G1020">
        <v>64871</v>
      </c>
      <c r="H1020">
        <v>64410</v>
      </c>
      <c r="I1020">
        <v>64387</v>
      </c>
      <c r="J1020">
        <v>64485</v>
      </c>
      <c r="K1020">
        <v>64488</v>
      </c>
      <c r="L1020">
        <v>64664</v>
      </c>
      <c r="M1020">
        <v>64793</v>
      </c>
      <c r="N1020">
        <v>64813</v>
      </c>
      <c r="O1020">
        <v>64738</v>
      </c>
      <c r="P1020">
        <v>64520</v>
      </c>
      <c r="Q1020">
        <v>64488</v>
      </c>
      <c r="R1020">
        <v>64315</v>
      </c>
      <c r="S1020">
        <v>64268</v>
      </c>
      <c r="T1020">
        <v>64331</v>
      </c>
      <c r="U1020">
        <v>64620</v>
      </c>
      <c r="V1020">
        <v>64727</v>
      </c>
      <c r="W1020">
        <v>64745</v>
      </c>
      <c r="X1020">
        <v>64668</v>
      </c>
      <c r="Y1020">
        <v>64618</v>
      </c>
      <c r="Z1020">
        <v>64920</v>
      </c>
      <c r="AA1020">
        <v>65285</v>
      </c>
      <c r="AB1020">
        <v>65727</v>
      </c>
    </row>
    <row r="1021" spans="1:47" x14ac:dyDescent="0.25">
      <c r="A1021" t="str">
        <f t="shared" si="15"/>
        <v>VölkermarktArbeitnehmereinkommenBrutto_Schnitt</v>
      </c>
      <c r="B1021">
        <v>1020</v>
      </c>
      <c r="C1021">
        <v>208</v>
      </c>
      <c r="D1021" t="s">
        <v>162</v>
      </c>
      <c r="E1021" t="s">
        <v>43</v>
      </c>
      <c r="F1021" t="s">
        <v>54</v>
      </c>
      <c r="G1021">
        <v>21711.278674030102</v>
      </c>
      <c r="H1021">
        <v>22056.270768940201</v>
      </c>
      <c r="I1021">
        <v>22872.552728047802</v>
      </c>
      <c r="J1021">
        <v>23728.5349053842</v>
      </c>
      <c r="K1021">
        <v>24575.503781612199</v>
      </c>
      <c r="L1021">
        <v>24733.798972270899</v>
      </c>
      <c r="M1021">
        <v>25436.668644838301</v>
      </c>
      <c r="N1021">
        <v>26176.8801059094</v>
      </c>
      <c r="O1021">
        <v>26915.102437375099</v>
      </c>
      <c r="P1021">
        <v>27406.650982503401</v>
      </c>
      <c r="Q1021">
        <v>28005.137450786398</v>
      </c>
      <c r="R1021">
        <v>28849.650464620201</v>
      </c>
      <c r="S1021">
        <v>29581.437302424201</v>
      </c>
      <c r="T1021">
        <v>30186.177303405399</v>
      </c>
      <c r="U1021">
        <v>31140.603112340701</v>
      </c>
      <c r="V1021">
        <v>32349.400171457601</v>
      </c>
      <c r="W1021">
        <v>32941.730431329801</v>
      </c>
      <c r="X1021">
        <v>34129.608667929002</v>
      </c>
      <c r="Y1021">
        <v>35283.943575979501</v>
      </c>
    </row>
    <row r="1022" spans="1:47" x14ac:dyDescent="0.25">
      <c r="A1022" t="str">
        <f t="shared" si="15"/>
        <v>VölkermarktArbeitnehmereinkommenBruttobezüge 1000 EUR</v>
      </c>
      <c r="B1022">
        <v>1021</v>
      </c>
      <c r="C1022">
        <v>208</v>
      </c>
      <c r="D1022" t="s">
        <v>162</v>
      </c>
      <c r="E1022" t="s">
        <v>43</v>
      </c>
      <c r="F1022" t="s">
        <v>55</v>
      </c>
      <c r="G1022">
        <v>391172.10787000001</v>
      </c>
      <c r="H1022">
        <v>408746.80988999997</v>
      </c>
      <c r="I1022">
        <v>429272.06959999999</v>
      </c>
      <c r="J1022">
        <v>453926.87274000002</v>
      </c>
      <c r="K1022">
        <v>477133.40591999999</v>
      </c>
      <c r="L1022">
        <v>479885.16765999998</v>
      </c>
      <c r="M1022">
        <v>497973.66206</v>
      </c>
      <c r="N1022">
        <v>511627.12167000002</v>
      </c>
      <c r="O1022">
        <v>525409.71467999998</v>
      </c>
      <c r="P1022">
        <v>529441.68368000002</v>
      </c>
      <c r="Q1022">
        <v>537754.64933000004</v>
      </c>
      <c r="R1022">
        <v>554490.28193000006</v>
      </c>
      <c r="S1022">
        <v>572312.06749000004</v>
      </c>
      <c r="T1022">
        <v>587694.68591999996</v>
      </c>
      <c r="U1022">
        <v>613438.74071000004</v>
      </c>
      <c r="V1022">
        <v>635827.46036999999</v>
      </c>
      <c r="W1022">
        <v>634655.37849000003</v>
      </c>
      <c r="X1022">
        <v>666926.68298000004</v>
      </c>
      <c r="Y1022">
        <v>703314.84730000002</v>
      </c>
    </row>
    <row r="1023" spans="1:47" x14ac:dyDescent="0.25">
      <c r="A1023" t="str">
        <f t="shared" si="15"/>
        <v>VölkermarktArbeitnehmereinkommenBruttobezüge Fälle</v>
      </c>
      <c r="B1023">
        <v>1022</v>
      </c>
      <c r="C1023">
        <v>208</v>
      </c>
      <c r="D1023" t="s">
        <v>162</v>
      </c>
      <c r="E1023" t="s">
        <v>43</v>
      </c>
      <c r="F1023" t="s">
        <v>56</v>
      </c>
      <c r="G1023">
        <v>18017</v>
      </c>
      <c r="H1023">
        <v>18532</v>
      </c>
      <c r="I1023">
        <v>18768</v>
      </c>
      <c r="J1023">
        <v>19130</v>
      </c>
      <c r="K1023">
        <v>19415</v>
      </c>
      <c r="L1023">
        <v>19402</v>
      </c>
      <c r="M1023">
        <v>19577</v>
      </c>
      <c r="N1023">
        <v>19545</v>
      </c>
      <c r="O1023">
        <v>19521</v>
      </c>
      <c r="P1023">
        <v>19318</v>
      </c>
      <c r="Q1023">
        <v>19202</v>
      </c>
      <c r="R1023">
        <v>19220</v>
      </c>
      <c r="S1023">
        <v>19347</v>
      </c>
      <c r="T1023">
        <v>19469</v>
      </c>
      <c r="U1023">
        <v>19699</v>
      </c>
      <c r="V1023">
        <v>19655</v>
      </c>
      <c r="W1023">
        <v>19266</v>
      </c>
      <c r="X1023">
        <v>19541</v>
      </c>
      <c r="Y1023">
        <v>19933</v>
      </c>
    </row>
    <row r="1024" spans="1:47" x14ac:dyDescent="0.25">
      <c r="A1024" t="str">
        <f t="shared" si="15"/>
        <v>VölkermarktArbeitnehmereinkommenLohnsteuer 1000 EUR</v>
      </c>
      <c r="B1024">
        <v>1023</v>
      </c>
      <c r="C1024">
        <v>208</v>
      </c>
      <c r="D1024" t="s">
        <v>162</v>
      </c>
      <c r="E1024" t="s">
        <v>43</v>
      </c>
      <c r="F1024" t="s">
        <v>57</v>
      </c>
      <c r="G1024">
        <v>50397.906569999999</v>
      </c>
      <c r="H1024">
        <v>50098.270299999996</v>
      </c>
      <c r="I1024">
        <v>54535.778760000001</v>
      </c>
      <c r="J1024">
        <v>59749.95566</v>
      </c>
      <c r="K1024">
        <v>64281.38263</v>
      </c>
      <c r="L1024">
        <v>58546.178079999998</v>
      </c>
      <c r="M1024">
        <v>62308.998800000001</v>
      </c>
      <c r="N1024">
        <v>65737.949500000002</v>
      </c>
      <c r="O1024">
        <v>69300.390660000005</v>
      </c>
      <c r="P1024">
        <v>72091.914529999995</v>
      </c>
      <c r="Q1024">
        <v>74694.723889999994</v>
      </c>
      <c r="R1024">
        <v>78895.722970000003</v>
      </c>
      <c r="S1024">
        <v>68634.921149999995</v>
      </c>
      <c r="T1024">
        <v>71347.423630000005</v>
      </c>
      <c r="U1024">
        <v>76905.572320000007</v>
      </c>
      <c r="V1024">
        <v>78848.525810000006</v>
      </c>
      <c r="W1024">
        <v>75495.104170000006</v>
      </c>
      <c r="X1024">
        <v>82598.045639999997</v>
      </c>
      <c r="Y1024">
        <v>84478.512449999995</v>
      </c>
    </row>
    <row r="1025" spans="1:47" x14ac:dyDescent="0.25">
      <c r="A1025" t="str">
        <f t="shared" si="15"/>
        <v>VölkermarktArbeitnehmereinkommenLohnsteuer Fälle</v>
      </c>
      <c r="B1025">
        <v>1024</v>
      </c>
      <c r="C1025">
        <v>208</v>
      </c>
      <c r="D1025" t="s">
        <v>162</v>
      </c>
      <c r="E1025" t="s">
        <v>43</v>
      </c>
      <c r="F1025" t="s">
        <v>58</v>
      </c>
      <c r="G1025">
        <v>14757</v>
      </c>
      <c r="H1025">
        <v>14776</v>
      </c>
      <c r="I1025">
        <v>15160</v>
      </c>
      <c r="J1025">
        <v>15541</v>
      </c>
      <c r="K1025">
        <v>16057</v>
      </c>
      <c r="L1025">
        <v>15658</v>
      </c>
      <c r="M1025">
        <v>15964</v>
      </c>
      <c r="N1025">
        <v>16157</v>
      </c>
      <c r="O1025">
        <v>16343</v>
      </c>
      <c r="P1025">
        <v>16191</v>
      </c>
      <c r="Q1025">
        <v>16140</v>
      </c>
      <c r="R1025">
        <v>16296</v>
      </c>
      <c r="S1025">
        <v>16350</v>
      </c>
      <c r="T1025">
        <v>16581</v>
      </c>
      <c r="U1025">
        <v>16921</v>
      </c>
      <c r="V1025">
        <v>17085</v>
      </c>
      <c r="W1025">
        <v>16821</v>
      </c>
      <c r="X1025">
        <v>17058</v>
      </c>
      <c r="Y1025">
        <v>17554</v>
      </c>
    </row>
    <row r="1026" spans="1:47" x14ac:dyDescent="0.25">
      <c r="A1026" t="str">
        <f t="shared" si="15"/>
        <v>VölkermarktArbeitnehmereinkommenNetto_Schnitt</v>
      </c>
      <c r="B1026">
        <v>1025</v>
      </c>
      <c r="C1026">
        <v>208</v>
      </c>
      <c r="D1026" t="s">
        <v>162</v>
      </c>
      <c r="E1026" t="s">
        <v>43</v>
      </c>
      <c r="F1026" t="s">
        <v>59</v>
      </c>
      <c r="G1026">
        <v>15358.6791635677</v>
      </c>
      <c r="H1026">
        <v>15729.509045434899</v>
      </c>
      <c r="I1026">
        <v>16229.1517918798</v>
      </c>
      <c r="J1026">
        <v>16752.983877156301</v>
      </c>
      <c r="K1026">
        <v>17308.4764336853</v>
      </c>
      <c r="L1026">
        <v>17785.3764220183</v>
      </c>
      <c r="M1026">
        <v>18187.722480972599</v>
      </c>
      <c r="N1026">
        <v>18641.1814817089</v>
      </c>
      <c r="O1026">
        <v>19067.149169612199</v>
      </c>
      <c r="P1026">
        <v>19287.731208717301</v>
      </c>
      <c r="Q1026">
        <v>19609.848497031599</v>
      </c>
      <c r="R1026">
        <v>20084.389840790798</v>
      </c>
      <c r="S1026">
        <v>21258.0473794387</v>
      </c>
      <c r="T1026">
        <v>21625.2942195285</v>
      </c>
      <c r="U1026">
        <v>22194.3667800396</v>
      </c>
      <c r="V1026">
        <v>23152.737590435001</v>
      </c>
      <c r="W1026">
        <v>23809.933734558301</v>
      </c>
      <c r="X1026">
        <v>24493.682978353201</v>
      </c>
      <c r="Y1026">
        <v>25417.523378819002</v>
      </c>
    </row>
    <row r="1027" spans="1:47" x14ac:dyDescent="0.25">
      <c r="A1027" t="str">
        <f t="shared" ref="A1027:A1090" si="16">D1027&amp;E1027&amp;F1027</f>
        <v>VölkermarktArbeitnehmereinkommenNettobezüge 1000 EUR</v>
      </c>
      <c r="B1027">
        <v>1026</v>
      </c>
      <c r="C1027">
        <v>208</v>
      </c>
      <c r="D1027" t="s">
        <v>162</v>
      </c>
      <c r="E1027" t="s">
        <v>43</v>
      </c>
      <c r="F1027" t="s">
        <v>60</v>
      </c>
      <c r="G1027">
        <v>276717.32248999999</v>
      </c>
      <c r="H1027">
        <v>291499.26163000002</v>
      </c>
      <c r="I1027">
        <v>304588.72083000001</v>
      </c>
      <c r="J1027">
        <v>320484.58156999998</v>
      </c>
      <c r="K1027">
        <v>336044.06995999999</v>
      </c>
      <c r="L1027">
        <v>345071.87333999999</v>
      </c>
      <c r="M1027">
        <v>356061.04301000002</v>
      </c>
      <c r="N1027">
        <v>364341.89205999998</v>
      </c>
      <c r="O1027">
        <v>372209.81894000003</v>
      </c>
      <c r="P1027">
        <v>372600.39149000001</v>
      </c>
      <c r="Q1027">
        <v>376548.31083999999</v>
      </c>
      <c r="R1027">
        <v>386021.97274</v>
      </c>
      <c r="S1027">
        <v>411279.44264999998</v>
      </c>
      <c r="T1027">
        <v>421022.85316</v>
      </c>
      <c r="U1027">
        <v>437206.83120000002</v>
      </c>
      <c r="V1027">
        <v>455067.05734</v>
      </c>
      <c r="W1027">
        <v>458722.18333000003</v>
      </c>
      <c r="X1027">
        <v>478631.05907999998</v>
      </c>
      <c r="Y1027">
        <v>506647.49351</v>
      </c>
    </row>
    <row r="1028" spans="1:47" x14ac:dyDescent="0.25">
      <c r="A1028" t="str">
        <f t="shared" si="16"/>
        <v>VölkermarktArbeitnehmereinkommenSV-Beiträge 1000 EUR</v>
      </c>
      <c r="B1028">
        <v>1027</v>
      </c>
      <c r="C1028">
        <v>208</v>
      </c>
      <c r="D1028" t="s">
        <v>162</v>
      </c>
      <c r="E1028" t="s">
        <v>43</v>
      </c>
      <c r="F1028" t="s">
        <v>61</v>
      </c>
      <c r="G1028">
        <v>64056.878810000002</v>
      </c>
      <c r="H1028">
        <v>67149.277960000007</v>
      </c>
      <c r="I1028">
        <v>70147.570009999996</v>
      </c>
      <c r="J1028">
        <v>73692.335510000004</v>
      </c>
      <c r="K1028">
        <v>76807.953330000004</v>
      </c>
      <c r="L1028">
        <v>76267.116240000003</v>
      </c>
      <c r="M1028">
        <v>79603.620250000007</v>
      </c>
      <c r="N1028">
        <v>81547.280110000007</v>
      </c>
      <c r="O1028">
        <v>83899.505080000003</v>
      </c>
      <c r="P1028">
        <v>84749.377659999998</v>
      </c>
      <c r="Q1028">
        <v>86511.614600000001</v>
      </c>
      <c r="R1028">
        <v>89572.586219999997</v>
      </c>
      <c r="S1028">
        <v>92397.703689999995</v>
      </c>
      <c r="T1028">
        <v>95324.40913</v>
      </c>
      <c r="U1028">
        <v>99326.337190000006</v>
      </c>
      <c r="V1028">
        <v>101911.87721999999</v>
      </c>
      <c r="W1028">
        <v>100438.09099</v>
      </c>
      <c r="X1028">
        <v>105697.57825999999</v>
      </c>
      <c r="Y1028">
        <v>112188.84134</v>
      </c>
    </row>
    <row r="1029" spans="1:47" x14ac:dyDescent="0.25">
      <c r="A1029" t="str">
        <f t="shared" si="16"/>
        <v>VölkermarktArbeitnehmereinkommenSV-Beiträge Fälle</v>
      </c>
      <c r="B1029">
        <v>1028</v>
      </c>
      <c r="C1029">
        <v>208</v>
      </c>
      <c r="D1029" t="s">
        <v>162</v>
      </c>
      <c r="E1029" t="s">
        <v>43</v>
      </c>
      <c r="F1029" t="s">
        <v>62</v>
      </c>
      <c r="G1029">
        <v>17192</v>
      </c>
      <c r="H1029">
        <v>17705</v>
      </c>
      <c r="I1029">
        <v>17922</v>
      </c>
      <c r="J1029">
        <v>18259</v>
      </c>
      <c r="K1029">
        <v>18465</v>
      </c>
      <c r="L1029">
        <v>18315</v>
      </c>
      <c r="M1029">
        <v>18530</v>
      </c>
      <c r="N1029">
        <v>18502</v>
      </c>
      <c r="O1029">
        <v>18509</v>
      </c>
      <c r="P1029">
        <v>18306</v>
      </c>
      <c r="Q1029">
        <v>18175</v>
      </c>
      <c r="R1029">
        <v>18116</v>
      </c>
      <c r="S1029">
        <v>18300</v>
      </c>
      <c r="T1029">
        <v>18386</v>
      </c>
      <c r="U1029">
        <v>18652</v>
      </c>
      <c r="V1029">
        <v>18583</v>
      </c>
      <c r="W1029">
        <v>18257</v>
      </c>
      <c r="X1029">
        <v>18554</v>
      </c>
      <c r="Y1029">
        <v>18960</v>
      </c>
    </row>
    <row r="1030" spans="1:47" x14ac:dyDescent="0.25">
      <c r="A1030" t="str">
        <f t="shared" si="16"/>
        <v>VölkermarktArbeitsloseFrauen</v>
      </c>
      <c r="B1030">
        <v>1029</v>
      </c>
      <c r="C1030">
        <v>208</v>
      </c>
      <c r="D1030" t="s">
        <v>162</v>
      </c>
      <c r="E1030" t="s">
        <v>36</v>
      </c>
      <c r="F1030" t="s">
        <v>47</v>
      </c>
      <c r="G1030">
        <v>728</v>
      </c>
      <c r="H1030">
        <v>432</v>
      </c>
      <c r="I1030">
        <v>729</v>
      </c>
      <c r="J1030">
        <v>453</v>
      </c>
      <c r="K1030">
        <v>802</v>
      </c>
      <c r="L1030">
        <v>412</v>
      </c>
      <c r="M1030">
        <v>770</v>
      </c>
      <c r="N1030">
        <v>368</v>
      </c>
      <c r="O1030">
        <v>672</v>
      </c>
      <c r="P1030">
        <v>443</v>
      </c>
      <c r="Q1030">
        <v>880</v>
      </c>
      <c r="R1030">
        <v>541</v>
      </c>
      <c r="S1030">
        <v>781</v>
      </c>
      <c r="T1030">
        <v>492</v>
      </c>
      <c r="U1030">
        <v>823</v>
      </c>
      <c r="V1030">
        <v>549</v>
      </c>
      <c r="W1030">
        <v>884</v>
      </c>
      <c r="X1030">
        <v>589</v>
      </c>
      <c r="Y1030">
        <v>936</v>
      </c>
      <c r="Z1030">
        <v>665</v>
      </c>
      <c r="AA1030">
        <v>963</v>
      </c>
      <c r="AB1030">
        <v>725</v>
      </c>
      <c r="AC1030">
        <v>941</v>
      </c>
      <c r="AD1030">
        <v>761</v>
      </c>
      <c r="AE1030">
        <v>1037</v>
      </c>
      <c r="AF1030">
        <v>733</v>
      </c>
      <c r="AG1030">
        <v>975</v>
      </c>
      <c r="AH1030">
        <v>722</v>
      </c>
      <c r="AI1030">
        <v>952</v>
      </c>
      <c r="AJ1030">
        <v>661</v>
      </c>
      <c r="AK1030">
        <v>844</v>
      </c>
      <c r="AL1030">
        <v>682</v>
      </c>
      <c r="AM1030">
        <v>923</v>
      </c>
      <c r="AN1030">
        <v>892</v>
      </c>
      <c r="AO1030">
        <v>985</v>
      </c>
      <c r="AP1030">
        <v>655</v>
      </c>
      <c r="AQ1030">
        <v>752</v>
      </c>
      <c r="AR1030">
        <v>520</v>
      </c>
      <c r="AS1030">
        <v>700</v>
      </c>
      <c r="AT1030">
        <v>530</v>
      </c>
      <c r="AU1030">
        <v>704</v>
      </c>
    </row>
    <row r="1031" spans="1:47" x14ac:dyDescent="0.25">
      <c r="A1031" t="str">
        <f t="shared" si="16"/>
        <v>VölkermarktArbeitsloseInsgesamt</v>
      </c>
      <c r="B1031">
        <v>1030</v>
      </c>
      <c r="C1031">
        <v>208</v>
      </c>
      <c r="D1031" t="s">
        <v>162</v>
      </c>
      <c r="E1031" t="s">
        <v>36</v>
      </c>
      <c r="F1031" t="s">
        <v>48</v>
      </c>
      <c r="G1031">
        <v>2465</v>
      </c>
      <c r="H1031">
        <v>898</v>
      </c>
      <c r="I1031">
        <v>2500</v>
      </c>
      <c r="J1031">
        <v>905</v>
      </c>
      <c r="K1031">
        <v>2571</v>
      </c>
      <c r="L1031">
        <v>783</v>
      </c>
      <c r="M1031">
        <v>2400</v>
      </c>
      <c r="N1031">
        <v>746</v>
      </c>
      <c r="O1031">
        <v>2109</v>
      </c>
      <c r="P1031">
        <v>858</v>
      </c>
      <c r="Q1031">
        <v>2744</v>
      </c>
      <c r="R1031">
        <v>1236</v>
      </c>
      <c r="S1031">
        <v>2681</v>
      </c>
      <c r="T1031">
        <v>1122</v>
      </c>
      <c r="U1031">
        <v>2542</v>
      </c>
      <c r="V1031">
        <v>1089</v>
      </c>
      <c r="W1031">
        <v>2591</v>
      </c>
      <c r="X1031">
        <v>1173</v>
      </c>
      <c r="Y1031">
        <v>2767</v>
      </c>
      <c r="Z1031">
        <v>1395</v>
      </c>
      <c r="AA1031">
        <v>2909</v>
      </c>
      <c r="AB1031">
        <v>1567</v>
      </c>
      <c r="AC1031">
        <v>2842</v>
      </c>
      <c r="AD1031">
        <v>1577</v>
      </c>
      <c r="AE1031">
        <v>2909</v>
      </c>
      <c r="AF1031">
        <v>1488</v>
      </c>
      <c r="AG1031">
        <v>2738</v>
      </c>
      <c r="AH1031">
        <v>1426</v>
      </c>
      <c r="AI1031">
        <v>2614</v>
      </c>
      <c r="AJ1031">
        <v>1294</v>
      </c>
      <c r="AK1031">
        <v>2391</v>
      </c>
      <c r="AL1031">
        <v>1309</v>
      </c>
      <c r="AM1031">
        <v>2534</v>
      </c>
      <c r="AN1031">
        <v>1730</v>
      </c>
      <c r="AO1031">
        <v>2686</v>
      </c>
      <c r="AP1031">
        <v>1236</v>
      </c>
      <c r="AQ1031">
        <v>2161</v>
      </c>
      <c r="AR1031">
        <v>1020</v>
      </c>
      <c r="AS1031">
        <v>2113</v>
      </c>
      <c r="AT1031">
        <v>1056</v>
      </c>
      <c r="AU1031">
        <v>2115</v>
      </c>
    </row>
    <row r="1032" spans="1:47" x14ac:dyDescent="0.25">
      <c r="A1032" t="str">
        <f t="shared" si="16"/>
        <v>VölkermarktArbeitsloseMänner</v>
      </c>
      <c r="B1032">
        <v>1031</v>
      </c>
      <c r="C1032">
        <v>208</v>
      </c>
      <c r="D1032" t="s">
        <v>162</v>
      </c>
      <c r="E1032" t="s">
        <v>36</v>
      </c>
      <c r="F1032" t="s">
        <v>49</v>
      </c>
      <c r="G1032">
        <v>1737</v>
      </c>
      <c r="H1032">
        <v>466</v>
      </c>
      <c r="I1032">
        <v>1771</v>
      </c>
      <c r="J1032">
        <v>452</v>
      </c>
      <c r="K1032">
        <v>1769</v>
      </c>
      <c r="L1032">
        <v>371</v>
      </c>
      <c r="M1032">
        <v>1630</v>
      </c>
      <c r="N1032">
        <v>378</v>
      </c>
      <c r="O1032">
        <v>1437</v>
      </c>
      <c r="P1032">
        <v>415</v>
      </c>
      <c r="Q1032">
        <v>1864</v>
      </c>
      <c r="R1032">
        <v>695</v>
      </c>
      <c r="S1032">
        <v>1900</v>
      </c>
      <c r="T1032">
        <v>630</v>
      </c>
      <c r="U1032">
        <v>1719</v>
      </c>
      <c r="V1032">
        <v>540</v>
      </c>
      <c r="W1032">
        <v>1707</v>
      </c>
      <c r="X1032">
        <v>584</v>
      </c>
      <c r="Y1032">
        <v>1831</v>
      </c>
      <c r="Z1032">
        <v>730</v>
      </c>
      <c r="AA1032">
        <v>1946</v>
      </c>
      <c r="AB1032">
        <v>842</v>
      </c>
      <c r="AC1032">
        <v>1901</v>
      </c>
      <c r="AD1032">
        <v>816</v>
      </c>
      <c r="AE1032">
        <v>1872</v>
      </c>
      <c r="AF1032">
        <v>755</v>
      </c>
      <c r="AG1032">
        <v>1763</v>
      </c>
      <c r="AH1032">
        <v>704</v>
      </c>
      <c r="AI1032">
        <v>1662</v>
      </c>
      <c r="AJ1032">
        <v>633</v>
      </c>
      <c r="AK1032">
        <v>1547</v>
      </c>
      <c r="AL1032">
        <v>627</v>
      </c>
      <c r="AM1032">
        <v>1611</v>
      </c>
      <c r="AN1032">
        <v>838</v>
      </c>
      <c r="AO1032">
        <v>1701</v>
      </c>
      <c r="AP1032">
        <v>581</v>
      </c>
      <c r="AQ1032">
        <v>1409</v>
      </c>
      <c r="AR1032">
        <v>500</v>
      </c>
      <c r="AS1032">
        <v>1413</v>
      </c>
      <c r="AT1032">
        <v>526</v>
      </c>
      <c r="AU1032">
        <v>1411</v>
      </c>
    </row>
    <row r="1033" spans="1:47" x14ac:dyDescent="0.25">
      <c r="A1033" t="str">
        <f t="shared" si="16"/>
        <v>Völkermarktarbeitslose AusländerFrauen</v>
      </c>
      <c r="B1033">
        <v>1032</v>
      </c>
      <c r="C1033">
        <v>208</v>
      </c>
      <c r="D1033" t="s">
        <v>162</v>
      </c>
      <c r="E1033" t="s">
        <v>37</v>
      </c>
      <c r="F1033" t="s">
        <v>47</v>
      </c>
      <c r="G1033">
        <v>76</v>
      </c>
      <c r="H1033">
        <v>35</v>
      </c>
      <c r="I1033">
        <v>74</v>
      </c>
      <c r="J1033">
        <v>33</v>
      </c>
      <c r="K1033">
        <v>81</v>
      </c>
      <c r="L1033">
        <v>18</v>
      </c>
      <c r="M1033">
        <v>77</v>
      </c>
      <c r="N1033">
        <v>27</v>
      </c>
      <c r="O1033">
        <v>66</v>
      </c>
      <c r="P1033">
        <v>33</v>
      </c>
      <c r="Q1033">
        <v>89</v>
      </c>
      <c r="R1033">
        <v>36</v>
      </c>
      <c r="S1033">
        <v>78</v>
      </c>
      <c r="T1033">
        <v>39</v>
      </c>
      <c r="U1033">
        <v>80</v>
      </c>
      <c r="V1033">
        <v>45</v>
      </c>
      <c r="W1033">
        <v>87</v>
      </c>
      <c r="X1033">
        <v>45</v>
      </c>
      <c r="Y1033">
        <v>101</v>
      </c>
      <c r="Z1033">
        <v>54</v>
      </c>
      <c r="AA1033">
        <v>119</v>
      </c>
      <c r="AB1033">
        <v>78</v>
      </c>
      <c r="AC1033">
        <v>139</v>
      </c>
      <c r="AD1033">
        <v>77</v>
      </c>
      <c r="AE1033">
        <v>146</v>
      </c>
      <c r="AF1033">
        <v>79</v>
      </c>
      <c r="AG1033">
        <v>131</v>
      </c>
      <c r="AH1033">
        <v>77</v>
      </c>
      <c r="AI1033">
        <v>165</v>
      </c>
      <c r="AJ1033">
        <v>68</v>
      </c>
      <c r="AK1033">
        <v>132</v>
      </c>
      <c r="AL1033">
        <v>86</v>
      </c>
      <c r="AM1033">
        <v>145</v>
      </c>
      <c r="AN1033">
        <v>137</v>
      </c>
      <c r="AO1033">
        <v>154</v>
      </c>
      <c r="AP1033">
        <v>94</v>
      </c>
      <c r="AQ1033">
        <v>132</v>
      </c>
      <c r="AR1033">
        <v>70</v>
      </c>
      <c r="AS1033">
        <v>139</v>
      </c>
      <c r="AT1033">
        <v>73</v>
      </c>
      <c r="AU1033">
        <v>145</v>
      </c>
    </row>
    <row r="1034" spans="1:47" x14ac:dyDescent="0.25">
      <c r="A1034" t="str">
        <f t="shared" si="16"/>
        <v>Völkermarktarbeitslose AusländerInsgesamt</v>
      </c>
      <c r="B1034">
        <v>1033</v>
      </c>
      <c r="C1034">
        <v>208</v>
      </c>
      <c r="D1034" t="s">
        <v>162</v>
      </c>
      <c r="E1034" t="s">
        <v>37</v>
      </c>
      <c r="F1034" t="s">
        <v>48</v>
      </c>
      <c r="G1034">
        <v>206</v>
      </c>
      <c r="H1034">
        <v>66</v>
      </c>
      <c r="I1034">
        <v>204</v>
      </c>
      <c r="J1034">
        <v>65</v>
      </c>
      <c r="K1034">
        <v>218</v>
      </c>
      <c r="L1034">
        <v>50</v>
      </c>
      <c r="M1034">
        <v>202</v>
      </c>
      <c r="N1034">
        <v>54</v>
      </c>
      <c r="O1034">
        <v>173</v>
      </c>
      <c r="P1034">
        <v>68</v>
      </c>
      <c r="Q1034">
        <v>257</v>
      </c>
      <c r="R1034">
        <v>96</v>
      </c>
      <c r="S1034">
        <v>257</v>
      </c>
      <c r="T1034">
        <v>89</v>
      </c>
      <c r="U1034">
        <v>241</v>
      </c>
      <c r="V1034">
        <v>93</v>
      </c>
      <c r="W1034">
        <v>236</v>
      </c>
      <c r="X1034">
        <v>97</v>
      </c>
      <c r="Y1034">
        <v>289</v>
      </c>
      <c r="Z1034">
        <v>134</v>
      </c>
      <c r="AA1034">
        <v>324</v>
      </c>
      <c r="AB1034">
        <v>168</v>
      </c>
      <c r="AC1034">
        <v>362</v>
      </c>
      <c r="AD1034">
        <v>184</v>
      </c>
      <c r="AE1034">
        <v>363</v>
      </c>
      <c r="AF1034">
        <v>176</v>
      </c>
      <c r="AG1034">
        <v>338</v>
      </c>
      <c r="AH1034">
        <v>155</v>
      </c>
      <c r="AI1034">
        <v>381</v>
      </c>
      <c r="AJ1034">
        <v>153</v>
      </c>
      <c r="AK1034">
        <v>342</v>
      </c>
      <c r="AL1034">
        <v>165</v>
      </c>
      <c r="AM1034">
        <v>389</v>
      </c>
      <c r="AN1034">
        <v>283</v>
      </c>
      <c r="AO1034">
        <v>419</v>
      </c>
      <c r="AP1034">
        <v>165</v>
      </c>
      <c r="AQ1034">
        <v>336</v>
      </c>
      <c r="AR1034">
        <v>153</v>
      </c>
      <c r="AS1034">
        <v>368</v>
      </c>
      <c r="AT1034">
        <v>160</v>
      </c>
      <c r="AU1034">
        <v>371</v>
      </c>
    </row>
    <row r="1035" spans="1:47" x14ac:dyDescent="0.25">
      <c r="A1035" t="str">
        <f t="shared" si="16"/>
        <v>Völkermarktarbeitslose AusländerMänner</v>
      </c>
      <c r="B1035">
        <v>1034</v>
      </c>
      <c r="C1035">
        <v>208</v>
      </c>
      <c r="D1035" t="s">
        <v>162</v>
      </c>
      <c r="E1035" t="s">
        <v>37</v>
      </c>
      <c r="F1035" t="s">
        <v>49</v>
      </c>
      <c r="G1035">
        <v>130</v>
      </c>
      <c r="H1035">
        <v>31</v>
      </c>
      <c r="I1035">
        <v>130</v>
      </c>
      <c r="J1035">
        <v>32</v>
      </c>
      <c r="K1035">
        <v>137</v>
      </c>
      <c r="L1035">
        <v>32</v>
      </c>
      <c r="M1035">
        <v>125</v>
      </c>
      <c r="N1035">
        <v>27</v>
      </c>
      <c r="O1035">
        <v>107</v>
      </c>
      <c r="P1035">
        <v>35</v>
      </c>
      <c r="Q1035">
        <v>168</v>
      </c>
      <c r="R1035">
        <v>60</v>
      </c>
      <c r="S1035">
        <v>179</v>
      </c>
      <c r="T1035">
        <v>50</v>
      </c>
      <c r="U1035">
        <v>161</v>
      </c>
      <c r="V1035">
        <v>48</v>
      </c>
      <c r="W1035">
        <v>149</v>
      </c>
      <c r="X1035">
        <v>52</v>
      </c>
      <c r="Y1035">
        <v>188</v>
      </c>
      <c r="Z1035">
        <v>80</v>
      </c>
      <c r="AA1035">
        <v>205</v>
      </c>
      <c r="AB1035">
        <v>90</v>
      </c>
      <c r="AC1035">
        <v>223</v>
      </c>
      <c r="AD1035">
        <v>107</v>
      </c>
      <c r="AE1035">
        <v>217</v>
      </c>
      <c r="AF1035">
        <v>97</v>
      </c>
      <c r="AG1035">
        <v>207</v>
      </c>
      <c r="AH1035">
        <v>78</v>
      </c>
      <c r="AI1035">
        <v>216</v>
      </c>
      <c r="AJ1035">
        <v>85</v>
      </c>
      <c r="AK1035">
        <v>210</v>
      </c>
      <c r="AL1035">
        <v>79</v>
      </c>
      <c r="AM1035">
        <v>244</v>
      </c>
      <c r="AN1035">
        <v>146</v>
      </c>
      <c r="AO1035">
        <v>265</v>
      </c>
      <c r="AP1035">
        <v>71</v>
      </c>
      <c r="AQ1035">
        <v>204</v>
      </c>
      <c r="AR1035">
        <v>83</v>
      </c>
      <c r="AS1035">
        <v>229</v>
      </c>
      <c r="AT1035">
        <v>87</v>
      </c>
      <c r="AU1035">
        <v>226</v>
      </c>
    </row>
    <row r="1036" spans="1:47" x14ac:dyDescent="0.25">
      <c r="A1036" t="str">
        <f t="shared" si="16"/>
        <v>VölkermarktArbeitsstättenInsgesamt</v>
      </c>
      <c r="B1036">
        <v>1035</v>
      </c>
      <c r="C1036">
        <v>208</v>
      </c>
      <c r="D1036" t="s">
        <v>162</v>
      </c>
      <c r="E1036" t="s">
        <v>476</v>
      </c>
      <c r="F1036" t="s">
        <v>48</v>
      </c>
      <c r="G1036">
        <v>3852</v>
      </c>
      <c r="H1036">
        <v>3834</v>
      </c>
      <c r="I1036">
        <v>3875</v>
      </c>
    </row>
    <row r="1037" spans="1:47" x14ac:dyDescent="0.25">
      <c r="A1037" t="str">
        <f t="shared" si="16"/>
        <v>VölkermarktBeschäftigte in den ArbeitsstättenInsgesamt</v>
      </c>
      <c r="B1037">
        <v>1036</v>
      </c>
      <c r="C1037">
        <v>208</v>
      </c>
      <c r="D1037" t="s">
        <v>162</v>
      </c>
      <c r="E1037" t="s">
        <v>477</v>
      </c>
      <c r="F1037" t="s">
        <v>48</v>
      </c>
      <c r="G1037">
        <v>16739</v>
      </c>
      <c r="H1037">
        <v>16190</v>
      </c>
      <c r="I1037">
        <v>16339</v>
      </c>
    </row>
    <row r="1038" spans="1:47" x14ac:dyDescent="0.25">
      <c r="A1038" t="str">
        <f t="shared" si="16"/>
        <v>VölkermarktGesamteinkommenBruttobezüge Gesamt</v>
      </c>
      <c r="B1038">
        <v>1037</v>
      </c>
      <c r="C1038">
        <v>208</v>
      </c>
      <c r="D1038" t="s">
        <v>162</v>
      </c>
      <c r="E1038" t="s">
        <v>45</v>
      </c>
      <c r="F1038" t="s">
        <v>63</v>
      </c>
      <c r="G1038">
        <v>534729.02983999997</v>
      </c>
      <c r="H1038">
        <v>556173.86786999996</v>
      </c>
      <c r="I1038">
        <v>581741.21031999995</v>
      </c>
      <c r="J1038">
        <v>611780.63693000004</v>
      </c>
      <c r="K1038">
        <v>642577.25282000005</v>
      </c>
      <c r="L1038">
        <v>653156.67151999997</v>
      </c>
      <c r="M1038">
        <v>681008.61731</v>
      </c>
      <c r="N1038">
        <v>700601.92088999995</v>
      </c>
      <c r="O1038">
        <v>724615.01629000006</v>
      </c>
      <c r="P1038">
        <v>738537.74907000002</v>
      </c>
      <c r="Q1038">
        <v>755626.41004999995</v>
      </c>
      <c r="R1038">
        <v>777877.54770999996</v>
      </c>
      <c r="S1038">
        <v>799904.59091999999</v>
      </c>
      <c r="T1038">
        <v>821294.26902999997</v>
      </c>
      <c r="U1038">
        <v>855625.16662000003</v>
      </c>
      <c r="V1038">
        <v>888269.16992999997</v>
      </c>
      <c r="W1038">
        <v>901897.96094999998</v>
      </c>
      <c r="X1038">
        <v>947634.68377</v>
      </c>
      <c r="Y1038">
        <v>999042.79677000002</v>
      </c>
    </row>
    <row r="1039" spans="1:47" x14ac:dyDescent="0.25">
      <c r="A1039" t="str">
        <f t="shared" si="16"/>
        <v>VölkermarktGesamteinkommenNettobezüge Gesamt</v>
      </c>
      <c r="B1039">
        <v>1038</v>
      </c>
      <c r="C1039">
        <v>208</v>
      </c>
      <c r="D1039" t="s">
        <v>162</v>
      </c>
      <c r="E1039" t="s">
        <v>45</v>
      </c>
      <c r="F1039" t="s">
        <v>64</v>
      </c>
      <c r="G1039">
        <v>401024.12286</v>
      </c>
      <c r="H1039">
        <v>419728.61599999998</v>
      </c>
      <c r="I1039">
        <v>436576.39877000003</v>
      </c>
      <c r="J1039">
        <v>456714.51011999999</v>
      </c>
      <c r="K1039">
        <v>477801.50381999998</v>
      </c>
      <c r="L1039">
        <v>494971.81154999998</v>
      </c>
      <c r="M1039">
        <v>513427.58246000001</v>
      </c>
      <c r="N1039">
        <v>525821.09224999999</v>
      </c>
      <c r="O1039">
        <v>541422.03174000001</v>
      </c>
      <c r="P1039">
        <v>549507.01148999995</v>
      </c>
      <c r="Q1039">
        <v>559733.98375999997</v>
      </c>
      <c r="R1039">
        <v>572843.4534</v>
      </c>
      <c r="S1039">
        <v>606120.42497000005</v>
      </c>
      <c r="T1039">
        <v>620490.76002000005</v>
      </c>
      <c r="U1039">
        <v>642936.16070000001</v>
      </c>
      <c r="V1039">
        <v>668574.9301</v>
      </c>
      <c r="W1039">
        <v>686367.93188000005</v>
      </c>
      <c r="X1039">
        <v>716440.22190999996</v>
      </c>
      <c r="Y1039">
        <v>757680.22421999997</v>
      </c>
    </row>
    <row r="1040" spans="1:47" x14ac:dyDescent="0.25">
      <c r="A1040" t="str">
        <f t="shared" si="16"/>
        <v>VölkermarktGründungsintensitätin % der aktiven Wirtschaftskammermitglieder</v>
      </c>
      <c r="B1040">
        <v>1039</v>
      </c>
      <c r="C1040">
        <v>208</v>
      </c>
      <c r="D1040" t="s">
        <v>162</v>
      </c>
      <c r="E1040" t="s">
        <v>40</v>
      </c>
      <c r="F1040" t="s">
        <v>52</v>
      </c>
      <c r="G1040">
        <v>5.8520900321543401</v>
      </c>
      <c r="H1040">
        <v>6.5366553066805704</v>
      </c>
      <c r="I1040">
        <v>7.4788096084475999</v>
      </c>
      <c r="J1040">
        <v>7.00061880782191</v>
      </c>
      <c r="K1040">
        <v>6.0262253130336498</v>
      </c>
      <c r="L1040">
        <v>8.0534997113157694</v>
      </c>
      <c r="M1040">
        <v>5.9877777679890301</v>
      </c>
      <c r="N1040">
        <v>6.4992916413681403</v>
      </c>
      <c r="O1040">
        <v>6.7971011262430201</v>
      </c>
      <c r="P1040">
        <v>7.26544353811496</v>
      </c>
      <c r="Q1040">
        <v>7.4829364176806097</v>
      </c>
      <c r="R1040">
        <v>9.1753059925625493</v>
      </c>
      <c r="S1040">
        <v>8.9241447694595895</v>
      </c>
      <c r="T1040">
        <v>7.7946879579251203</v>
      </c>
      <c r="U1040">
        <v>9.2995557497857195</v>
      </c>
      <c r="V1040">
        <v>7.7448747152619601</v>
      </c>
      <c r="W1040">
        <v>8.5257548845470694</v>
      </c>
      <c r="X1040">
        <v>6.6666666666666696</v>
      </c>
      <c r="Y1040">
        <v>7.8924914675767903</v>
      </c>
      <c r="Z1040">
        <v>7.9166666666666696</v>
      </c>
      <c r="AA1040">
        <v>6.8965517241379297</v>
      </c>
      <c r="AB1040">
        <v>6.7220245156188199</v>
      </c>
    </row>
    <row r="1041" spans="1:44" x14ac:dyDescent="0.25">
      <c r="A1041" t="str">
        <f t="shared" si="16"/>
        <v>VölkermarktGründungsintensitätje 1.000 Einwohner</v>
      </c>
      <c r="B1041">
        <v>1040</v>
      </c>
      <c r="C1041">
        <v>208</v>
      </c>
      <c r="D1041" t="s">
        <v>162</v>
      </c>
      <c r="E1041" t="s">
        <v>40</v>
      </c>
      <c r="F1041" t="s">
        <v>53</v>
      </c>
      <c r="G1041">
        <v>2.0842876775080201</v>
      </c>
      <c r="H1041">
        <v>2.3831868461311299</v>
      </c>
      <c r="I1041">
        <v>2.78627727942902</v>
      </c>
      <c r="J1041">
        <v>2.6761789604403901</v>
      </c>
      <c r="K1041">
        <v>2.3960329896440302</v>
      </c>
      <c r="L1041">
        <v>3.2691553769241901</v>
      </c>
      <c r="M1041">
        <v>2.5400664652801299</v>
      </c>
      <c r="N1041">
        <v>2.7757249185987298</v>
      </c>
      <c r="O1041">
        <v>2.95047938292665</v>
      </c>
      <c r="P1041">
        <v>3.19654913695459</v>
      </c>
      <c r="Q1041">
        <v>3.3342185009255498</v>
      </c>
      <c r="R1041">
        <v>4.14694486603043</v>
      </c>
      <c r="S1041">
        <v>4.2787867262527302</v>
      </c>
      <c r="T1041">
        <v>3.9197584768690401</v>
      </c>
      <c r="U1041">
        <v>4.7551668199292703</v>
      </c>
      <c r="V1041">
        <v>4.0324493571801296</v>
      </c>
      <c r="W1041">
        <v>4.5684916839174798</v>
      </c>
      <c r="X1041">
        <v>3.72510626104398</v>
      </c>
      <c r="Y1041">
        <v>4.4192824040896301</v>
      </c>
      <c r="Z1041">
        <v>4.5417602906726602</v>
      </c>
      <c r="AA1041">
        <v>4.1045221333969701</v>
      </c>
      <c r="AB1041">
        <v>4.0420371867421201</v>
      </c>
    </row>
    <row r="1042" spans="1:44" x14ac:dyDescent="0.25">
      <c r="A1042" t="str">
        <f t="shared" si="16"/>
        <v>VölkermarktKammermitgliedschaftenAktiv</v>
      </c>
      <c r="B1042">
        <v>1041</v>
      </c>
      <c r="C1042">
        <v>208</v>
      </c>
      <c r="D1042" t="s">
        <v>162</v>
      </c>
      <c r="E1042" t="s">
        <v>39</v>
      </c>
      <c r="F1042" t="s">
        <v>50</v>
      </c>
      <c r="G1042">
        <v>1555</v>
      </c>
      <c r="H1042">
        <v>1588</v>
      </c>
      <c r="I1042">
        <v>1616</v>
      </c>
      <c r="J1042">
        <v>1654</v>
      </c>
      <c r="K1042">
        <v>1717</v>
      </c>
      <c r="L1042">
        <v>1747</v>
      </c>
      <c r="M1042">
        <v>1821</v>
      </c>
      <c r="N1042">
        <v>1830</v>
      </c>
      <c r="O1042">
        <v>1903</v>
      </c>
      <c r="P1042">
        <v>1851</v>
      </c>
      <c r="Q1042">
        <v>1932</v>
      </c>
      <c r="R1042">
        <v>1871</v>
      </c>
      <c r="S1042">
        <v>1967</v>
      </c>
      <c r="T1042">
        <v>1881</v>
      </c>
      <c r="U1042">
        <v>2007</v>
      </c>
      <c r="V1042">
        <v>1905</v>
      </c>
      <c r="W1042">
        <v>2046</v>
      </c>
      <c r="X1042">
        <v>2017</v>
      </c>
      <c r="Y1042">
        <v>2163</v>
      </c>
      <c r="Z1042">
        <v>2116</v>
      </c>
      <c r="AA1042">
        <v>2222</v>
      </c>
      <c r="AB1042">
        <v>2159</v>
      </c>
      <c r="AC1042">
        <v>2259</v>
      </c>
      <c r="AD1042">
        <v>2195</v>
      </c>
      <c r="AE1042">
        <v>2313</v>
      </c>
      <c r="AF1042">
        <v>2252</v>
      </c>
      <c r="AG1042">
        <v>2404</v>
      </c>
      <c r="AH1042">
        <v>2340</v>
      </c>
      <c r="AI1042">
        <v>2428</v>
      </c>
      <c r="AJ1042">
        <v>2344</v>
      </c>
      <c r="AK1042">
        <v>2426</v>
      </c>
      <c r="AL1042">
        <v>2400</v>
      </c>
      <c r="AM1042">
        <v>2546</v>
      </c>
      <c r="AN1042">
        <v>2494</v>
      </c>
      <c r="AO1042">
        <v>2585</v>
      </c>
      <c r="AP1042">
        <v>2529</v>
      </c>
      <c r="AQ1042">
        <v>2635</v>
      </c>
      <c r="AR1042">
        <v>2552</v>
      </c>
    </row>
    <row r="1043" spans="1:44" x14ac:dyDescent="0.25">
      <c r="A1043" t="str">
        <f t="shared" si="16"/>
        <v>VölkermarktKammermitgliedschaftenInsgesamt</v>
      </c>
      <c r="B1043">
        <v>1042</v>
      </c>
      <c r="C1043">
        <v>208</v>
      </c>
      <c r="D1043" t="s">
        <v>162</v>
      </c>
      <c r="E1043" t="s">
        <v>39</v>
      </c>
      <c r="F1043" t="s">
        <v>48</v>
      </c>
      <c r="G1043">
        <v>1984</v>
      </c>
      <c r="H1043">
        <v>2023</v>
      </c>
      <c r="I1043">
        <v>2081</v>
      </c>
      <c r="J1043">
        <v>2114</v>
      </c>
      <c r="K1043">
        <v>2183</v>
      </c>
      <c r="L1043">
        <v>2172</v>
      </c>
      <c r="M1043">
        <v>2245</v>
      </c>
      <c r="N1043">
        <v>2278</v>
      </c>
      <c r="O1043">
        <v>2285</v>
      </c>
      <c r="P1043">
        <v>2295</v>
      </c>
      <c r="Q1043">
        <v>2343</v>
      </c>
      <c r="R1043">
        <v>2327</v>
      </c>
      <c r="S1043">
        <v>2381</v>
      </c>
      <c r="T1043">
        <v>2363</v>
      </c>
      <c r="U1043">
        <v>2464</v>
      </c>
      <c r="V1043">
        <v>2419</v>
      </c>
      <c r="W1043">
        <v>2513</v>
      </c>
      <c r="X1043">
        <v>2560</v>
      </c>
      <c r="Y1043">
        <v>2647</v>
      </c>
      <c r="Z1043">
        <v>2700</v>
      </c>
      <c r="AA1043">
        <v>2744</v>
      </c>
      <c r="AB1043">
        <v>2754</v>
      </c>
      <c r="AC1043">
        <v>2805</v>
      </c>
      <c r="AD1043">
        <v>2802</v>
      </c>
      <c r="AE1043">
        <v>2873</v>
      </c>
      <c r="AF1043">
        <v>2924</v>
      </c>
      <c r="AG1043">
        <v>3014</v>
      </c>
      <c r="AH1043">
        <v>3000</v>
      </c>
      <c r="AI1043">
        <v>3024</v>
      </c>
      <c r="AJ1043">
        <v>2976</v>
      </c>
      <c r="AK1043">
        <v>3005</v>
      </c>
      <c r="AL1043">
        <v>3035</v>
      </c>
      <c r="AM1043">
        <v>3075</v>
      </c>
      <c r="AN1043">
        <v>3060</v>
      </c>
      <c r="AO1043">
        <v>3077</v>
      </c>
      <c r="AP1043">
        <v>3076</v>
      </c>
      <c r="AQ1043">
        <v>3099</v>
      </c>
      <c r="AR1043">
        <v>3087</v>
      </c>
    </row>
    <row r="1044" spans="1:44" x14ac:dyDescent="0.25">
      <c r="A1044" t="str">
        <f t="shared" si="16"/>
        <v>VölkermarktKammermitgliedschaftenRuhend</v>
      </c>
      <c r="B1044">
        <v>1043</v>
      </c>
      <c r="C1044">
        <v>208</v>
      </c>
      <c r="D1044" t="s">
        <v>162</v>
      </c>
      <c r="E1044" t="s">
        <v>39</v>
      </c>
      <c r="F1044" t="s">
        <v>51</v>
      </c>
      <c r="G1044">
        <v>429</v>
      </c>
      <c r="H1044">
        <v>435</v>
      </c>
      <c r="I1044">
        <v>465</v>
      </c>
      <c r="J1044">
        <v>460</v>
      </c>
      <c r="K1044">
        <v>466</v>
      </c>
      <c r="L1044">
        <v>425</v>
      </c>
      <c r="M1044">
        <v>424</v>
      </c>
      <c r="N1044">
        <v>448</v>
      </c>
      <c r="O1044">
        <v>382</v>
      </c>
      <c r="P1044">
        <v>444</v>
      </c>
      <c r="Q1044">
        <v>411</v>
      </c>
      <c r="R1044">
        <v>456</v>
      </c>
      <c r="S1044">
        <v>414</v>
      </c>
      <c r="T1044">
        <v>482</v>
      </c>
      <c r="U1044">
        <v>457</v>
      </c>
      <c r="V1044">
        <v>514</v>
      </c>
      <c r="W1044">
        <v>467</v>
      </c>
      <c r="X1044">
        <v>543</v>
      </c>
      <c r="Y1044">
        <v>484</v>
      </c>
      <c r="Z1044">
        <v>584</v>
      </c>
      <c r="AA1044">
        <v>522</v>
      </c>
      <c r="AB1044">
        <v>595</v>
      </c>
      <c r="AC1044">
        <v>546</v>
      </c>
      <c r="AD1044">
        <v>607</v>
      </c>
      <c r="AE1044">
        <v>560</v>
      </c>
      <c r="AF1044">
        <v>672</v>
      </c>
      <c r="AG1044">
        <v>610</v>
      </c>
      <c r="AH1044">
        <v>660</v>
      </c>
      <c r="AI1044">
        <v>596</v>
      </c>
      <c r="AJ1044">
        <v>632</v>
      </c>
      <c r="AK1044">
        <v>579</v>
      </c>
      <c r="AL1044">
        <v>635</v>
      </c>
      <c r="AM1044">
        <v>529</v>
      </c>
      <c r="AN1044">
        <v>566</v>
      </c>
      <c r="AO1044">
        <v>492</v>
      </c>
      <c r="AP1044">
        <v>547</v>
      </c>
      <c r="AQ1044">
        <v>464</v>
      </c>
      <c r="AR1044">
        <v>535</v>
      </c>
    </row>
    <row r="1045" spans="1:44" x14ac:dyDescent="0.25">
      <c r="A1045" t="str">
        <f t="shared" si="16"/>
        <v>VölkermarktLehrlinge1. Lehrjahr, männlich</v>
      </c>
      <c r="B1045">
        <v>1044</v>
      </c>
      <c r="C1045">
        <v>208</v>
      </c>
      <c r="D1045" t="s">
        <v>162</v>
      </c>
      <c r="E1045" t="s">
        <v>46</v>
      </c>
      <c r="F1045" t="s">
        <v>65</v>
      </c>
      <c r="G1045">
        <v>108</v>
      </c>
      <c r="H1045">
        <v>132</v>
      </c>
      <c r="I1045">
        <v>114</v>
      </c>
      <c r="J1045">
        <v>132</v>
      </c>
      <c r="K1045">
        <v>121</v>
      </c>
      <c r="L1045">
        <v>141</v>
      </c>
      <c r="M1045">
        <v>142</v>
      </c>
      <c r="N1045">
        <v>112</v>
      </c>
      <c r="O1045">
        <v>131</v>
      </c>
      <c r="P1045">
        <v>134</v>
      </c>
      <c r="Q1045">
        <v>93</v>
      </c>
      <c r="R1045">
        <v>97</v>
      </c>
      <c r="S1045">
        <v>85</v>
      </c>
      <c r="T1045">
        <v>89</v>
      </c>
      <c r="U1045">
        <v>74</v>
      </c>
      <c r="V1045">
        <v>76</v>
      </c>
      <c r="W1045">
        <v>72</v>
      </c>
      <c r="X1045">
        <v>69</v>
      </c>
      <c r="Y1045">
        <v>77</v>
      </c>
      <c r="Z1045">
        <v>85</v>
      </c>
      <c r="AA1045">
        <v>79</v>
      </c>
      <c r="AB1045">
        <v>93</v>
      </c>
    </row>
    <row r="1046" spans="1:44" x14ac:dyDescent="0.25">
      <c r="A1046" t="str">
        <f t="shared" si="16"/>
        <v>VölkermarktLehrlinge1. Lehrjahr, weiblich</v>
      </c>
      <c r="B1046">
        <v>1045</v>
      </c>
      <c r="C1046">
        <v>208</v>
      </c>
      <c r="D1046" t="s">
        <v>162</v>
      </c>
      <c r="E1046" t="s">
        <v>46</v>
      </c>
      <c r="F1046" t="s">
        <v>66</v>
      </c>
      <c r="G1046">
        <v>56</v>
      </c>
      <c r="H1046">
        <v>43</v>
      </c>
      <c r="I1046">
        <v>38</v>
      </c>
      <c r="J1046">
        <v>62</v>
      </c>
      <c r="K1046">
        <v>61</v>
      </c>
      <c r="L1046">
        <v>73</v>
      </c>
      <c r="M1046">
        <v>54</v>
      </c>
      <c r="N1046">
        <v>62</v>
      </c>
      <c r="O1046">
        <v>51</v>
      </c>
      <c r="P1046">
        <v>47</v>
      </c>
      <c r="Q1046">
        <v>37</v>
      </c>
      <c r="R1046">
        <v>65</v>
      </c>
      <c r="S1046">
        <v>47</v>
      </c>
      <c r="T1046">
        <v>31</v>
      </c>
      <c r="U1046">
        <v>53</v>
      </c>
      <c r="V1046">
        <v>43</v>
      </c>
      <c r="W1046">
        <v>43</v>
      </c>
      <c r="X1046">
        <v>30</v>
      </c>
      <c r="Y1046">
        <v>33</v>
      </c>
      <c r="Z1046">
        <v>44</v>
      </c>
      <c r="AA1046">
        <v>40</v>
      </c>
      <c r="AB1046">
        <v>47</v>
      </c>
    </row>
    <row r="1047" spans="1:44" x14ac:dyDescent="0.25">
      <c r="A1047" t="str">
        <f t="shared" si="16"/>
        <v>VölkermarktLehrlinge2. Lehrjahr, männlich</v>
      </c>
      <c r="B1047">
        <v>1046</v>
      </c>
      <c r="C1047">
        <v>208</v>
      </c>
      <c r="D1047" t="s">
        <v>162</v>
      </c>
      <c r="E1047" t="s">
        <v>46</v>
      </c>
      <c r="F1047" t="s">
        <v>67</v>
      </c>
      <c r="G1047">
        <v>121</v>
      </c>
      <c r="H1047">
        <v>119</v>
      </c>
      <c r="I1047">
        <v>130</v>
      </c>
      <c r="J1047">
        <v>123</v>
      </c>
      <c r="K1047">
        <v>134</v>
      </c>
      <c r="L1047">
        <v>118</v>
      </c>
      <c r="M1047">
        <v>144</v>
      </c>
      <c r="N1047">
        <v>125</v>
      </c>
      <c r="O1047">
        <v>103</v>
      </c>
      <c r="P1047">
        <v>130</v>
      </c>
      <c r="Q1047">
        <v>120</v>
      </c>
      <c r="R1047">
        <v>106</v>
      </c>
      <c r="S1047">
        <v>93</v>
      </c>
      <c r="T1047">
        <v>87</v>
      </c>
      <c r="U1047">
        <v>89</v>
      </c>
      <c r="V1047">
        <v>82</v>
      </c>
      <c r="W1047">
        <v>76</v>
      </c>
      <c r="X1047">
        <v>73</v>
      </c>
      <c r="Y1047">
        <v>73</v>
      </c>
      <c r="Z1047">
        <v>74</v>
      </c>
      <c r="AA1047">
        <v>89</v>
      </c>
      <c r="AB1047">
        <v>84</v>
      </c>
    </row>
    <row r="1048" spans="1:44" x14ac:dyDescent="0.25">
      <c r="A1048" t="str">
        <f t="shared" si="16"/>
        <v>VölkermarktLehrlinge2. Lehrjahr, weiblich</v>
      </c>
      <c r="B1048">
        <v>1047</v>
      </c>
      <c r="C1048">
        <v>208</v>
      </c>
      <c r="D1048" t="s">
        <v>162</v>
      </c>
      <c r="E1048" t="s">
        <v>46</v>
      </c>
      <c r="F1048" t="s">
        <v>68</v>
      </c>
      <c r="G1048">
        <v>38</v>
      </c>
      <c r="H1048">
        <v>57</v>
      </c>
      <c r="I1048">
        <v>43</v>
      </c>
      <c r="J1048">
        <v>39</v>
      </c>
      <c r="K1048">
        <v>61</v>
      </c>
      <c r="L1048">
        <v>61</v>
      </c>
      <c r="M1048">
        <v>73</v>
      </c>
      <c r="N1048">
        <v>55</v>
      </c>
      <c r="O1048">
        <v>62</v>
      </c>
      <c r="P1048">
        <v>50</v>
      </c>
      <c r="Q1048">
        <v>47</v>
      </c>
      <c r="R1048">
        <v>37</v>
      </c>
      <c r="S1048">
        <v>55</v>
      </c>
      <c r="T1048">
        <v>46</v>
      </c>
      <c r="U1048">
        <v>32</v>
      </c>
      <c r="V1048">
        <v>59</v>
      </c>
      <c r="W1048">
        <v>45</v>
      </c>
      <c r="X1048">
        <v>41</v>
      </c>
      <c r="Y1048">
        <v>35</v>
      </c>
      <c r="Z1048">
        <v>28</v>
      </c>
      <c r="AA1048">
        <v>39</v>
      </c>
      <c r="AB1048">
        <v>41</v>
      </c>
    </row>
    <row r="1049" spans="1:44" x14ac:dyDescent="0.25">
      <c r="A1049" t="str">
        <f t="shared" si="16"/>
        <v>VölkermarktLehrlinge3. Lehrjahr, männlich</v>
      </c>
      <c r="B1049">
        <v>1048</v>
      </c>
      <c r="C1049">
        <v>208</v>
      </c>
      <c r="D1049" t="s">
        <v>162</v>
      </c>
      <c r="E1049" t="s">
        <v>46</v>
      </c>
      <c r="F1049" t="s">
        <v>69</v>
      </c>
      <c r="G1049">
        <v>116</v>
      </c>
      <c r="H1049">
        <v>112</v>
      </c>
      <c r="I1049">
        <v>120</v>
      </c>
      <c r="J1049">
        <v>119</v>
      </c>
      <c r="K1049">
        <v>115</v>
      </c>
      <c r="L1049">
        <v>127</v>
      </c>
      <c r="M1049">
        <v>110</v>
      </c>
      <c r="N1049">
        <v>133</v>
      </c>
      <c r="O1049">
        <v>116</v>
      </c>
      <c r="P1049">
        <v>98</v>
      </c>
      <c r="Q1049">
        <v>122</v>
      </c>
      <c r="R1049">
        <v>118</v>
      </c>
      <c r="S1049">
        <v>104</v>
      </c>
      <c r="T1049">
        <v>87</v>
      </c>
      <c r="U1049">
        <v>79</v>
      </c>
      <c r="V1049">
        <v>84</v>
      </c>
      <c r="W1049">
        <v>77</v>
      </c>
      <c r="X1049">
        <v>73</v>
      </c>
      <c r="Y1049">
        <v>66</v>
      </c>
      <c r="Z1049">
        <v>67</v>
      </c>
      <c r="AA1049">
        <v>70</v>
      </c>
      <c r="AB1049">
        <v>86</v>
      </c>
    </row>
    <row r="1050" spans="1:44" x14ac:dyDescent="0.25">
      <c r="A1050" t="str">
        <f t="shared" si="16"/>
        <v>VölkermarktLehrlinge3. Lehrjahr, weiblich</v>
      </c>
      <c r="B1050">
        <v>1049</v>
      </c>
      <c r="C1050">
        <v>208</v>
      </c>
      <c r="D1050" t="s">
        <v>162</v>
      </c>
      <c r="E1050" t="s">
        <v>46</v>
      </c>
      <c r="F1050" t="s">
        <v>70</v>
      </c>
      <c r="G1050">
        <v>44</v>
      </c>
      <c r="H1050">
        <v>34</v>
      </c>
      <c r="I1050">
        <v>54</v>
      </c>
      <c r="J1050">
        <v>45</v>
      </c>
      <c r="K1050">
        <v>37</v>
      </c>
      <c r="L1050">
        <v>61</v>
      </c>
      <c r="M1050">
        <v>55</v>
      </c>
      <c r="N1050">
        <v>62</v>
      </c>
      <c r="O1050">
        <v>52</v>
      </c>
      <c r="P1050">
        <v>56</v>
      </c>
      <c r="Q1050">
        <v>49</v>
      </c>
      <c r="R1050">
        <v>43</v>
      </c>
      <c r="S1050">
        <v>35</v>
      </c>
      <c r="T1050">
        <v>48</v>
      </c>
      <c r="U1050">
        <v>41</v>
      </c>
      <c r="V1050">
        <v>32</v>
      </c>
      <c r="W1050">
        <v>58</v>
      </c>
      <c r="X1050">
        <v>33</v>
      </c>
      <c r="Y1050">
        <v>43</v>
      </c>
      <c r="Z1050">
        <v>33</v>
      </c>
      <c r="AA1050">
        <v>26</v>
      </c>
      <c r="AB1050">
        <v>35</v>
      </c>
    </row>
    <row r="1051" spans="1:44" x14ac:dyDescent="0.25">
      <c r="A1051" t="str">
        <f t="shared" si="16"/>
        <v>VölkermarktLehrlinge4. Lehrjahr, männlich</v>
      </c>
      <c r="B1051">
        <v>1050</v>
      </c>
      <c r="C1051">
        <v>208</v>
      </c>
      <c r="D1051" t="s">
        <v>162</v>
      </c>
      <c r="E1051" t="s">
        <v>46</v>
      </c>
      <c r="F1051" t="s">
        <v>71</v>
      </c>
      <c r="G1051">
        <v>54</v>
      </c>
      <c r="H1051">
        <v>63</v>
      </c>
      <c r="I1051">
        <v>60</v>
      </c>
      <c r="J1051">
        <v>59</v>
      </c>
      <c r="K1051">
        <v>72</v>
      </c>
      <c r="L1051">
        <v>69</v>
      </c>
      <c r="M1051">
        <v>82</v>
      </c>
      <c r="N1051">
        <v>67</v>
      </c>
      <c r="O1051">
        <v>86</v>
      </c>
      <c r="P1051">
        <v>63</v>
      </c>
      <c r="Q1051">
        <v>60</v>
      </c>
      <c r="R1051">
        <v>79</v>
      </c>
      <c r="S1051">
        <v>72</v>
      </c>
      <c r="T1051">
        <v>67</v>
      </c>
      <c r="U1051">
        <v>60</v>
      </c>
      <c r="V1051">
        <v>55</v>
      </c>
      <c r="W1051">
        <v>58</v>
      </c>
      <c r="X1051">
        <v>53</v>
      </c>
      <c r="Y1051">
        <v>52</v>
      </c>
      <c r="Z1051">
        <v>45</v>
      </c>
      <c r="AA1051">
        <v>45</v>
      </c>
      <c r="AB1051">
        <v>45</v>
      </c>
    </row>
    <row r="1052" spans="1:44" x14ac:dyDescent="0.25">
      <c r="A1052" t="str">
        <f t="shared" si="16"/>
        <v>VölkermarktLehrlinge4. Lehrjahr, weiblich</v>
      </c>
      <c r="B1052">
        <v>1051</v>
      </c>
      <c r="C1052">
        <v>208</v>
      </c>
      <c r="D1052" t="s">
        <v>162</v>
      </c>
      <c r="E1052" t="s">
        <v>46</v>
      </c>
      <c r="F1052" t="s">
        <v>72</v>
      </c>
      <c r="G1052">
        <v>2</v>
      </c>
      <c r="H1052">
        <v>3</v>
      </c>
      <c r="I1052">
        <v>4</v>
      </c>
      <c r="J1052">
        <v>4</v>
      </c>
      <c r="K1052">
        <v>5</v>
      </c>
      <c r="L1052">
        <v>5</v>
      </c>
      <c r="M1052">
        <v>10</v>
      </c>
      <c r="N1052">
        <v>5</v>
      </c>
      <c r="O1052">
        <v>9</v>
      </c>
      <c r="P1052">
        <v>12</v>
      </c>
      <c r="Q1052">
        <v>7</v>
      </c>
      <c r="R1052">
        <v>10</v>
      </c>
      <c r="S1052">
        <v>6</v>
      </c>
      <c r="T1052">
        <v>5</v>
      </c>
      <c r="U1052">
        <v>15</v>
      </c>
      <c r="V1052">
        <v>9</v>
      </c>
      <c r="W1052">
        <v>6</v>
      </c>
      <c r="X1052">
        <v>14</v>
      </c>
      <c r="Y1052">
        <v>8</v>
      </c>
      <c r="Z1052">
        <v>7</v>
      </c>
      <c r="AA1052">
        <v>5</v>
      </c>
      <c r="AB1052">
        <v>4</v>
      </c>
    </row>
    <row r="1053" spans="1:44" x14ac:dyDescent="0.25">
      <c r="A1053" t="str">
        <f t="shared" si="16"/>
        <v>VölkermarktLehrlingeFrauen</v>
      </c>
      <c r="B1053">
        <v>1052</v>
      </c>
      <c r="C1053">
        <v>208</v>
      </c>
      <c r="D1053" t="s">
        <v>162</v>
      </c>
      <c r="E1053" t="s">
        <v>46</v>
      </c>
      <c r="F1053" t="s">
        <v>47</v>
      </c>
      <c r="G1053">
        <v>140</v>
      </c>
      <c r="H1053">
        <v>137</v>
      </c>
      <c r="I1053">
        <v>139</v>
      </c>
      <c r="J1053">
        <v>150</v>
      </c>
      <c r="K1053">
        <v>164</v>
      </c>
      <c r="L1053">
        <v>200</v>
      </c>
      <c r="M1053">
        <v>192</v>
      </c>
      <c r="N1053">
        <v>184</v>
      </c>
      <c r="O1053">
        <v>174</v>
      </c>
      <c r="P1053">
        <v>165</v>
      </c>
      <c r="Q1053">
        <v>140</v>
      </c>
      <c r="R1053">
        <v>155</v>
      </c>
      <c r="S1053">
        <v>143</v>
      </c>
      <c r="T1053">
        <v>130</v>
      </c>
      <c r="U1053">
        <v>141</v>
      </c>
      <c r="V1053">
        <v>143</v>
      </c>
      <c r="W1053">
        <v>152</v>
      </c>
      <c r="X1053">
        <v>118</v>
      </c>
      <c r="Y1053">
        <v>119</v>
      </c>
      <c r="Z1053">
        <v>112</v>
      </c>
      <c r="AA1053">
        <v>110</v>
      </c>
      <c r="AB1053">
        <v>127</v>
      </c>
    </row>
    <row r="1054" spans="1:44" x14ac:dyDescent="0.25">
      <c r="A1054" t="str">
        <f t="shared" si="16"/>
        <v>VölkermarktLehrlingeInsgesamt</v>
      </c>
      <c r="B1054">
        <v>1053</v>
      </c>
      <c r="C1054">
        <v>208</v>
      </c>
      <c r="D1054" t="s">
        <v>162</v>
      </c>
      <c r="E1054" t="s">
        <v>46</v>
      </c>
      <c r="F1054" t="s">
        <v>48</v>
      </c>
      <c r="G1054">
        <v>539</v>
      </c>
      <c r="H1054">
        <v>563</v>
      </c>
      <c r="I1054">
        <v>563</v>
      </c>
      <c r="J1054">
        <v>583</v>
      </c>
      <c r="K1054">
        <v>606</v>
      </c>
      <c r="L1054">
        <v>655</v>
      </c>
      <c r="M1054">
        <v>670</v>
      </c>
      <c r="N1054">
        <v>621</v>
      </c>
      <c r="O1054">
        <v>610</v>
      </c>
      <c r="P1054">
        <v>590</v>
      </c>
      <c r="Q1054">
        <v>535</v>
      </c>
      <c r="R1054">
        <v>555</v>
      </c>
      <c r="S1054">
        <v>497</v>
      </c>
      <c r="T1054">
        <v>460</v>
      </c>
      <c r="U1054">
        <v>443</v>
      </c>
      <c r="V1054">
        <v>440</v>
      </c>
      <c r="W1054">
        <v>435</v>
      </c>
      <c r="X1054">
        <v>386</v>
      </c>
      <c r="Y1054">
        <v>387</v>
      </c>
      <c r="Z1054">
        <v>383</v>
      </c>
      <c r="AA1054">
        <v>393</v>
      </c>
      <c r="AB1054">
        <v>435</v>
      </c>
    </row>
    <row r="1055" spans="1:44" x14ac:dyDescent="0.25">
      <c r="A1055" t="str">
        <f t="shared" si="16"/>
        <v>VölkermarktLehrlingeMänner</v>
      </c>
      <c r="B1055">
        <v>1054</v>
      </c>
      <c r="C1055">
        <v>208</v>
      </c>
      <c r="D1055" t="s">
        <v>162</v>
      </c>
      <c r="E1055" t="s">
        <v>46</v>
      </c>
      <c r="F1055" t="s">
        <v>49</v>
      </c>
      <c r="G1055">
        <v>399</v>
      </c>
      <c r="H1055">
        <v>426</v>
      </c>
      <c r="I1055">
        <v>424</v>
      </c>
      <c r="J1055">
        <v>433</v>
      </c>
      <c r="K1055">
        <v>442</v>
      </c>
      <c r="L1055">
        <v>455</v>
      </c>
      <c r="M1055">
        <v>478</v>
      </c>
      <c r="N1055">
        <v>437</v>
      </c>
      <c r="O1055">
        <v>436</v>
      </c>
      <c r="P1055">
        <v>425</v>
      </c>
      <c r="Q1055">
        <v>395</v>
      </c>
      <c r="R1055">
        <v>400</v>
      </c>
      <c r="S1055">
        <v>354</v>
      </c>
      <c r="T1055">
        <v>330</v>
      </c>
      <c r="U1055">
        <v>302</v>
      </c>
      <c r="V1055">
        <v>297</v>
      </c>
      <c r="W1055">
        <v>283</v>
      </c>
      <c r="X1055">
        <v>268</v>
      </c>
      <c r="Y1055">
        <v>268</v>
      </c>
      <c r="Z1055">
        <v>271</v>
      </c>
      <c r="AA1055">
        <v>283</v>
      </c>
      <c r="AB1055">
        <v>308</v>
      </c>
    </row>
    <row r="1056" spans="1:44" x14ac:dyDescent="0.25">
      <c r="A1056" t="str">
        <f t="shared" si="16"/>
        <v>VölkermarktNeugründungenInsgesamt</v>
      </c>
      <c r="B1056">
        <v>1055</v>
      </c>
      <c r="C1056">
        <v>208</v>
      </c>
      <c r="D1056" t="s">
        <v>162</v>
      </c>
      <c r="E1056" t="s">
        <v>41</v>
      </c>
      <c r="F1056" t="s">
        <v>48</v>
      </c>
      <c r="G1056">
        <v>91</v>
      </c>
      <c r="H1056">
        <v>103.802086270087</v>
      </c>
      <c r="I1056">
        <v>120.857563272513</v>
      </c>
      <c r="J1056">
        <v>115.79023508137399</v>
      </c>
      <c r="K1056">
        <v>103.470288624788</v>
      </c>
      <c r="L1056">
        <v>140.69463995668701</v>
      </c>
      <c r="M1056">
        <v>109.03743315508</v>
      </c>
      <c r="N1056">
        <v>118.937037037037</v>
      </c>
      <c r="O1056">
        <v>125.814341846758</v>
      </c>
      <c r="P1056">
        <v>135.93644859813099</v>
      </c>
      <c r="Q1056">
        <v>140.75403401657201</v>
      </c>
      <c r="R1056">
        <v>174.789579158317</v>
      </c>
      <c r="S1056">
        <v>180</v>
      </c>
      <c r="T1056">
        <v>164.93559718969601</v>
      </c>
      <c r="U1056">
        <v>200.777408637874</v>
      </c>
      <c r="V1056">
        <v>170</v>
      </c>
      <c r="W1056">
        <v>192</v>
      </c>
      <c r="X1056">
        <v>156</v>
      </c>
      <c r="Y1056">
        <v>185</v>
      </c>
      <c r="Z1056">
        <v>190</v>
      </c>
      <c r="AA1056">
        <v>172</v>
      </c>
      <c r="AB1056">
        <v>170</v>
      </c>
    </row>
    <row r="1057" spans="1:47" x14ac:dyDescent="0.25">
      <c r="A1057" t="str">
        <f t="shared" si="16"/>
        <v>VölkermarktPendler (Auspendler/-innen)Insgesamt</v>
      </c>
      <c r="B1057">
        <v>1056</v>
      </c>
      <c r="C1057">
        <v>208</v>
      </c>
      <c r="D1057" t="s">
        <v>162</v>
      </c>
      <c r="E1057" t="s">
        <v>459</v>
      </c>
      <c r="F1057" t="s">
        <v>48</v>
      </c>
      <c r="G1057">
        <v>12792</v>
      </c>
      <c r="H1057">
        <v>12989</v>
      </c>
      <c r="I1057">
        <v>12882</v>
      </c>
      <c r="J1057">
        <v>12814</v>
      </c>
      <c r="K1057">
        <v>12671</v>
      </c>
      <c r="L1057">
        <v>12718</v>
      </c>
      <c r="M1057">
        <v>12784</v>
      </c>
      <c r="N1057">
        <v>12916</v>
      </c>
      <c r="O1057">
        <v>13126</v>
      </c>
      <c r="P1057">
        <v>13284</v>
      </c>
      <c r="Q1057">
        <v>13282</v>
      </c>
      <c r="R1057">
        <v>13189</v>
      </c>
      <c r="S1057">
        <v>13430</v>
      </c>
    </row>
    <row r="1058" spans="1:47" x14ac:dyDescent="0.25">
      <c r="A1058" t="str">
        <f t="shared" si="16"/>
        <v>VölkermarktPendler ins AuslandInsgesamt</v>
      </c>
      <c r="B1058">
        <v>1057</v>
      </c>
      <c r="C1058">
        <v>208</v>
      </c>
      <c r="D1058" t="s">
        <v>162</v>
      </c>
      <c r="E1058" t="s">
        <v>304</v>
      </c>
      <c r="F1058" t="s">
        <v>48</v>
      </c>
      <c r="G1058">
        <v>8</v>
      </c>
      <c r="H1058">
        <v>36</v>
      </c>
      <c r="I1058">
        <v>93</v>
      </c>
      <c r="J1058">
        <v>35</v>
      </c>
      <c r="K1058">
        <v>30</v>
      </c>
      <c r="L1058">
        <v>76</v>
      </c>
      <c r="M1058">
        <v>95</v>
      </c>
      <c r="N1058">
        <v>64</v>
      </c>
      <c r="O1058">
        <v>61</v>
      </c>
      <c r="P1058">
        <v>51</v>
      </c>
      <c r="Q1058">
        <v>61</v>
      </c>
      <c r="R1058">
        <v>35</v>
      </c>
      <c r="S1058">
        <v>57</v>
      </c>
    </row>
    <row r="1059" spans="1:47" x14ac:dyDescent="0.25">
      <c r="A1059" t="str">
        <f t="shared" si="16"/>
        <v>VölkermarktPendler zw. BundesländernInsgesamt</v>
      </c>
      <c r="B1059">
        <v>1058</v>
      </c>
      <c r="C1059">
        <v>208</v>
      </c>
      <c r="D1059" t="s">
        <v>162</v>
      </c>
      <c r="E1059" t="s">
        <v>433</v>
      </c>
      <c r="F1059" t="s">
        <v>48</v>
      </c>
      <c r="G1059">
        <v>1526</v>
      </c>
      <c r="H1059">
        <v>1199</v>
      </c>
      <c r="I1059">
        <v>1376</v>
      </c>
      <c r="J1059">
        <v>1394</v>
      </c>
      <c r="K1059">
        <v>1411</v>
      </c>
      <c r="L1059">
        <v>1227</v>
      </c>
      <c r="M1059">
        <v>1193</v>
      </c>
      <c r="N1059">
        <v>1231</v>
      </c>
      <c r="O1059">
        <v>1288</v>
      </c>
      <c r="P1059">
        <v>1377</v>
      </c>
      <c r="Q1059">
        <v>1310</v>
      </c>
      <c r="R1059">
        <v>1366</v>
      </c>
      <c r="S1059">
        <v>1353</v>
      </c>
    </row>
    <row r="1060" spans="1:47" x14ac:dyDescent="0.25">
      <c r="A1060" t="str">
        <f t="shared" si="16"/>
        <v>VölkermarktPendler zw. Gemeinden eines Pol. BezirkesInsgesamt</v>
      </c>
      <c r="B1060">
        <v>1059</v>
      </c>
      <c r="C1060">
        <v>208</v>
      </c>
      <c r="D1060" t="s">
        <v>162</v>
      </c>
      <c r="E1060" t="s">
        <v>305</v>
      </c>
      <c r="F1060" t="s">
        <v>48</v>
      </c>
      <c r="G1060">
        <v>5877</v>
      </c>
      <c r="H1060">
        <v>4949</v>
      </c>
      <c r="I1060">
        <v>5283</v>
      </c>
      <c r="J1060">
        <v>5276</v>
      </c>
      <c r="K1060">
        <v>5095</v>
      </c>
      <c r="L1060">
        <v>5177</v>
      </c>
      <c r="M1060">
        <v>5343</v>
      </c>
      <c r="N1060">
        <v>5346</v>
      </c>
      <c r="O1060">
        <v>5357</v>
      </c>
      <c r="P1060">
        <v>5305</v>
      </c>
      <c r="Q1060">
        <v>5147</v>
      </c>
      <c r="R1060">
        <v>5017</v>
      </c>
      <c r="S1060">
        <v>5160</v>
      </c>
    </row>
    <row r="1061" spans="1:47" x14ac:dyDescent="0.25">
      <c r="A1061" t="str">
        <f t="shared" si="16"/>
        <v>VölkermarktPendler zw. Pol. Bez. des BundeslandesInsgesamt</v>
      </c>
      <c r="B1061">
        <v>1060</v>
      </c>
      <c r="C1061">
        <v>208</v>
      </c>
      <c r="D1061" t="s">
        <v>162</v>
      </c>
      <c r="E1061" t="s">
        <v>306</v>
      </c>
      <c r="F1061" t="s">
        <v>48</v>
      </c>
      <c r="G1061">
        <v>5381</v>
      </c>
      <c r="H1061">
        <v>6805</v>
      </c>
      <c r="I1061">
        <v>6130</v>
      </c>
      <c r="J1061">
        <v>6109</v>
      </c>
      <c r="K1061">
        <v>6135</v>
      </c>
      <c r="L1061">
        <v>6238</v>
      </c>
      <c r="M1061">
        <v>6153</v>
      </c>
      <c r="N1061">
        <v>6275</v>
      </c>
      <c r="O1061">
        <v>6420</v>
      </c>
      <c r="P1061">
        <v>6551</v>
      </c>
      <c r="Q1061">
        <v>6764</v>
      </c>
      <c r="R1061">
        <v>6771</v>
      </c>
      <c r="S1061">
        <v>6860</v>
      </c>
    </row>
    <row r="1062" spans="1:47" x14ac:dyDescent="0.25">
      <c r="A1062" t="str">
        <f t="shared" si="16"/>
        <v>VölkermarktPensionisteneinkommenBrutto_Schnitt</v>
      </c>
      <c r="B1062">
        <v>1061</v>
      </c>
      <c r="C1062">
        <v>208</v>
      </c>
      <c r="D1062" t="s">
        <v>162</v>
      </c>
      <c r="E1062" t="s">
        <v>44</v>
      </c>
      <c r="F1062" t="s">
        <v>54</v>
      </c>
      <c r="G1062">
        <v>13503.614144483099</v>
      </c>
      <c r="H1062">
        <v>13787.2494136351</v>
      </c>
      <c r="I1062">
        <v>14218.888437937099</v>
      </c>
      <c r="J1062">
        <v>14684.0710874419</v>
      </c>
      <c r="K1062">
        <v>15351.567866753299</v>
      </c>
      <c r="L1062">
        <v>15868.8070207894</v>
      </c>
      <c r="M1062">
        <v>16455.538546255499</v>
      </c>
      <c r="N1062">
        <v>16788.805900852902</v>
      </c>
      <c r="O1062">
        <v>16887.529807561899</v>
      </c>
      <c r="P1062">
        <v>17477.103426111698</v>
      </c>
      <c r="Q1062">
        <v>18080.644043153501</v>
      </c>
      <c r="R1062">
        <v>18513.779693353201</v>
      </c>
      <c r="S1062">
        <v>18898.3246226023</v>
      </c>
      <c r="T1062">
        <v>19237.386404512901</v>
      </c>
      <c r="U1062">
        <v>19833.4637548112</v>
      </c>
      <c r="V1062">
        <v>20575.573360502101</v>
      </c>
      <c r="W1062">
        <v>22026.092677820801</v>
      </c>
      <c r="X1062">
        <v>22929.913477373</v>
      </c>
      <c r="Y1062">
        <v>23724.665019655</v>
      </c>
    </row>
    <row r="1063" spans="1:47" x14ac:dyDescent="0.25">
      <c r="A1063" t="str">
        <f t="shared" si="16"/>
        <v>VölkermarktPensionisteneinkommenBruttobezüge 1000 EUR</v>
      </c>
      <c r="B1063">
        <v>1062</v>
      </c>
      <c r="C1063">
        <v>208</v>
      </c>
      <c r="D1063" t="s">
        <v>162</v>
      </c>
      <c r="E1063" t="s">
        <v>44</v>
      </c>
      <c r="F1063" t="s">
        <v>55</v>
      </c>
      <c r="G1063">
        <v>143556.92197</v>
      </c>
      <c r="H1063">
        <v>147427.05798000001</v>
      </c>
      <c r="I1063">
        <v>152469.14072</v>
      </c>
      <c r="J1063">
        <v>157853.76418999999</v>
      </c>
      <c r="K1063">
        <v>165443.8469</v>
      </c>
      <c r="L1063">
        <v>173271.50386</v>
      </c>
      <c r="M1063">
        <v>183034.95525</v>
      </c>
      <c r="N1063">
        <v>188974.79921999999</v>
      </c>
      <c r="O1063">
        <v>199205.30160999999</v>
      </c>
      <c r="P1063">
        <v>209096.06539</v>
      </c>
      <c r="Q1063">
        <v>217871.76071999999</v>
      </c>
      <c r="R1063">
        <v>223387.26577999999</v>
      </c>
      <c r="S1063">
        <v>227592.52343</v>
      </c>
      <c r="T1063">
        <v>233599.58311000001</v>
      </c>
      <c r="U1063">
        <v>242186.42590999999</v>
      </c>
      <c r="V1063">
        <v>252441.70955999999</v>
      </c>
      <c r="W1063">
        <v>267242.58246000001</v>
      </c>
      <c r="X1063">
        <v>280708.00079000002</v>
      </c>
      <c r="Y1063">
        <v>295727.94946999999</v>
      </c>
    </row>
    <row r="1064" spans="1:47" x14ac:dyDescent="0.25">
      <c r="A1064" t="str">
        <f t="shared" si="16"/>
        <v>VölkermarktPensionisteneinkommenBruttobezüge Fälle</v>
      </c>
      <c r="B1064">
        <v>1063</v>
      </c>
      <c r="C1064">
        <v>208</v>
      </c>
      <c r="D1064" t="s">
        <v>162</v>
      </c>
      <c r="E1064" t="s">
        <v>44</v>
      </c>
      <c r="F1064" t="s">
        <v>56</v>
      </c>
      <c r="G1064">
        <v>10631</v>
      </c>
      <c r="H1064">
        <v>10693</v>
      </c>
      <c r="I1064">
        <v>10723</v>
      </c>
      <c r="J1064">
        <v>10750</v>
      </c>
      <c r="K1064">
        <v>10777</v>
      </c>
      <c r="L1064">
        <v>10919</v>
      </c>
      <c r="M1064">
        <v>11123</v>
      </c>
      <c r="N1064">
        <v>11256</v>
      </c>
      <c r="O1064">
        <v>11796</v>
      </c>
      <c r="P1064">
        <v>11964</v>
      </c>
      <c r="Q1064">
        <v>12050</v>
      </c>
      <c r="R1064">
        <v>12066</v>
      </c>
      <c r="S1064">
        <v>12043</v>
      </c>
      <c r="T1064">
        <v>12143</v>
      </c>
      <c r="U1064">
        <v>12211</v>
      </c>
      <c r="V1064">
        <v>12269</v>
      </c>
      <c r="W1064">
        <v>12133</v>
      </c>
      <c r="X1064">
        <v>12242</v>
      </c>
      <c r="Y1064">
        <v>12465</v>
      </c>
    </row>
    <row r="1065" spans="1:47" x14ac:dyDescent="0.25">
      <c r="A1065" t="str">
        <f t="shared" si="16"/>
        <v>VölkermarktPensionisteneinkommenLohnsteuer 1000 EUR</v>
      </c>
      <c r="B1065">
        <v>1064</v>
      </c>
      <c r="C1065">
        <v>208</v>
      </c>
      <c r="D1065" t="s">
        <v>162</v>
      </c>
      <c r="E1065" t="s">
        <v>44</v>
      </c>
      <c r="F1065" t="s">
        <v>57</v>
      </c>
      <c r="G1065">
        <v>12271.16228</v>
      </c>
      <c r="H1065">
        <v>11336.44888</v>
      </c>
      <c r="I1065">
        <v>12331.4941</v>
      </c>
      <c r="J1065">
        <v>13196.081620000001</v>
      </c>
      <c r="K1065">
        <v>14713.33887</v>
      </c>
      <c r="L1065">
        <v>13869.081200000001</v>
      </c>
      <c r="M1065">
        <v>15689.13401</v>
      </c>
      <c r="N1065">
        <v>17157.695909999999</v>
      </c>
      <c r="O1065">
        <v>19115.111990000001</v>
      </c>
      <c r="P1065">
        <v>20793.608609999999</v>
      </c>
      <c r="Q1065">
        <v>22856.88103</v>
      </c>
      <c r="R1065">
        <v>24434.768540000001</v>
      </c>
      <c r="S1065">
        <v>20415.81985</v>
      </c>
      <c r="T1065">
        <v>21492.241389999999</v>
      </c>
      <c r="U1065">
        <v>23382.13178</v>
      </c>
      <c r="V1065">
        <v>25345.189470000001</v>
      </c>
      <c r="W1065">
        <v>25387.509890000001</v>
      </c>
      <c r="X1065">
        <v>28027.46787</v>
      </c>
      <c r="Y1065">
        <v>29053.268520000001</v>
      </c>
    </row>
    <row r="1066" spans="1:47" x14ac:dyDescent="0.25">
      <c r="A1066" t="str">
        <f t="shared" si="16"/>
        <v>VölkermarktPensionisteneinkommenLohnsteuer Fälle</v>
      </c>
      <c r="B1066">
        <v>1065</v>
      </c>
      <c r="C1066">
        <v>208</v>
      </c>
      <c r="D1066" t="s">
        <v>162</v>
      </c>
      <c r="E1066" t="s">
        <v>44</v>
      </c>
      <c r="F1066" t="s">
        <v>58</v>
      </c>
      <c r="G1066">
        <v>4444</v>
      </c>
      <c r="H1066">
        <v>4140</v>
      </c>
      <c r="I1066">
        <v>4385</v>
      </c>
      <c r="J1066">
        <v>4934</v>
      </c>
      <c r="K1066">
        <v>5067</v>
      </c>
      <c r="L1066">
        <v>4860</v>
      </c>
      <c r="M1066">
        <v>5090</v>
      </c>
      <c r="N1066">
        <v>5388</v>
      </c>
      <c r="O1066">
        <v>5827</v>
      </c>
      <c r="P1066">
        <v>6117</v>
      </c>
      <c r="Q1066">
        <v>6414</v>
      </c>
      <c r="R1066">
        <v>6624</v>
      </c>
      <c r="S1066">
        <v>6761</v>
      </c>
      <c r="T1066">
        <v>6955</v>
      </c>
      <c r="U1066">
        <v>7240</v>
      </c>
      <c r="V1066">
        <v>7619</v>
      </c>
      <c r="W1066">
        <v>8282</v>
      </c>
      <c r="X1066">
        <v>8652</v>
      </c>
      <c r="Y1066">
        <v>9107</v>
      </c>
    </row>
    <row r="1067" spans="1:47" x14ac:dyDescent="0.25">
      <c r="A1067" t="str">
        <f t="shared" si="16"/>
        <v>VölkermarktPensionisteneinkommenNetto_Schnitt</v>
      </c>
      <c r="B1067">
        <v>1066</v>
      </c>
      <c r="C1067">
        <v>208</v>
      </c>
      <c r="D1067" t="s">
        <v>162</v>
      </c>
      <c r="E1067" t="s">
        <v>44</v>
      </c>
      <c r="F1067" t="s">
        <v>59</v>
      </c>
      <c r="G1067">
        <v>11692.8605371085</v>
      </c>
      <c r="H1067">
        <v>11991.896976526699</v>
      </c>
      <c r="I1067">
        <v>12308.838752214901</v>
      </c>
      <c r="J1067">
        <v>12672.5514930233</v>
      </c>
      <c r="K1067">
        <v>13153.7008314002</v>
      </c>
      <c r="L1067">
        <v>13728.357744298901</v>
      </c>
      <c r="M1067">
        <v>14147.8503506248</v>
      </c>
      <c r="N1067">
        <v>14346.0554539801</v>
      </c>
      <c r="O1067">
        <v>14344.8807053238</v>
      </c>
      <c r="P1067">
        <v>14786.5780675359</v>
      </c>
      <c r="Q1067">
        <v>15202.1305327801</v>
      </c>
      <c r="R1067">
        <v>15483.2985794795</v>
      </c>
      <c r="S1067">
        <v>16178.774584405901</v>
      </c>
      <c r="T1067">
        <v>16426.5755464053</v>
      </c>
      <c r="U1067">
        <v>16847.869093440298</v>
      </c>
      <c r="V1067">
        <v>17402.222899991801</v>
      </c>
      <c r="W1067">
        <v>18762.5276971895</v>
      </c>
      <c r="X1067">
        <v>19425.679041823201</v>
      </c>
      <c r="Y1067">
        <v>20139.0076782992</v>
      </c>
    </row>
    <row r="1068" spans="1:47" x14ac:dyDescent="0.25">
      <c r="A1068" t="str">
        <f t="shared" si="16"/>
        <v>VölkermarktPensionisteneinkommenNettobezüge 1000 EUR</v>
      </c>
      <c r="B1068">
        <v>1067</v>
      </c>
      <c r="C1068">
        <v>208</v>
      </c>
      <c r="D1068" t="s">
        <v>162</v>
      </c>
      <c r="E1068" t="s">
        <v>44</v>
      </c>
      <c r="F1068" t="s">
        <v>60</v>
      </c>
      <c r="G1068">
        <v>124306.80037</v>
      </c>
      <c r="H1068">
        <v>128229.35437</v>
      </c>
      <c r="I1068">
        <v>131987.67793999999</v>
      </c>
      <c r="J1068">
        <v>136229.92855000001</v>
      </c>
      <c r="K1068">
        <v>141757.43385999999</v>
      </c>
      <c r="L1068">
        <v>149899.93820999999</v>
      </c>
      <c r="M1068">
        <v>157366.53945000001</v>
      </c>
      <c r="N1068">
        <v>161479.20019</v>
      </c>
      <c r="O1068">
        <v>169212.21280000001</v>
      </c>
      <c r="P1068">
        <v>176906.62</v>
      </c>
      <c r="Q1068">
        <v>183185.67292000001</v>
      </c>
      <c r="R1068">
        <v>186821.48066</v>
      </c>
      <c r="S1068">
        <v>194840.98232000001</v>
      </c>
      <c r="T1068">
        <v>199467.90685999999</v>
      </c>
      <c r="U1068">
        <v>205729.32949999999</v>
      </c>
      <c r="V1068">
        <v>213507.87276</v>
      </c>
      <c r="W1068">
        <v>227645.74854999999</v>
      </c>
      <c r="X1068">
        <v>237809.16282999999</v>
      </c>
      <c r="Y1068">
        <v>251032.73071</v>
      </c>
    </row>
    <row r="1069" spans="1:47" x14ac:dyDescent="0.25">
      <c r="A1069" t="str">
        <f t="shared" si="16"/>
        <v>VölkermarktPensionisteneinkommenSV-Beiträge 1000 EUR</v>
      </c>
      <c r="B1069">
        <v>1068</v>
      </c>
      <c r="C1069">
        <v>208</v>
      </c>
      <c r="D1069" t="s">
        <v>162</v>
      </c>
      <c r="E1069" t="s">
        <v>44</v>
      </c>
      <c r="F1069" t="s">
        <v>61</v>
      </c>
      <c r="G1069">
        <v>6978.9593199999999</v>
      </c>
      <c r="H1069">
        <v>7861.2547299999997</v>
      </c>
      <c r="I1069">
        <v>8149.9686799999999</v>
      </c>
      <c r="J1069">
        <v>8427.7540200000003</v>
      </c>
      <c r="K1069">
        <v>8973.0741699999999</v>
      </c>
      <c r="L1069">
        <v>9502.4844499999999</v>
      </c>
      <c r="M1069">
        <v>9979.2817899999991</v>
      </c>
      <c r="N1069">
        <v>10337.903120000001</v>
      </c>
      <c r="O1069">
        <v>10877.97682</v>
      </c>
      <c r="P1069">
        <v>11395.83678</v>
      </c>
      <c r="Q1069">
        <v>11829.206770000001</v>
      </c>
      <c r="R1069">
        <v>12131.01658</v>
      </c>
      <c r="S1069">
        <v>12335.72126</v>
      </c>
      <c r="T1069">
        <v>12639.434859999999</v>
      </c>
      <c r="U1069">
        <v>13074.96463</v>
      </c>
      <c r="V1069">
        <v>13588.64733</v>
      </c>
      <c r="W1069">
        <v>14209.32402</v>
      </c>
      <c r="X1069">
        <v>14871.37009</v>
      </c>
      <c r="Y1069">
        <v>15641.95024</v>
      </c>
    </row>
    <row r="1070" spans="1:47" x14ac:dyDescent="0.25">
      <c r="A1070" t="str">
        <f t="shared" si="16"/>
        <v>VölkermarktPensionisteneinkommenSV-Beiträge Fälle</v>
      </c>
      <c r="B1070">
        <v>1069</v>
      </c>
      <c r="C1070">
        <v>208</v>
      </c>
      <c r="D1070" t="s">
        <v>162</v>
      </c>
      <c r="E1070" t="s">
        <v>44</v>
      </c>
      <c r="F1070" t="s">
        <v>62</v>
      </c>
      <c r="G1070">
        <v>10368</v>
      </c>
      <c r="H1070">
        <v>10441</v>
      </c>
      <c r="I1070">
        <v>10475</v>
      </c>
      <c r="J1070">
        <v>10506</v>
      </c>
      <c r="K1070">
        <v>10536</v>
      </c>
      <c r="L1070">
        <v>10677</v>
      </c>
      <c r="M1070">
        <v>10864</v>
      </c>
      <c r="N1070">
        <v>10997</v>
      </c>
      <c r="O1070">
        <v>11163</v>
      </c>
      <c r="P1070">
        <v>11330</v>
      </c>
      <c r="Q1070">
        <v>11397</v>
      </c>
      <c r="R1070">
        <v>11397</v>
      </c>
      <c r="S1070">
        <v>11374</v>
      </c>
      <c r="T1070">
        <v>11474</v>
      </c>
      <c r="U1070">
        <v>11555</v>
      </c>
      <c r="V1070">
        <v>11632</v>
      </c>
      <c r="W1070">
        <v>11678</v>
      </c>
      <c r="X1070">
        <v>11797</v>
      </c>
      <c r="Y1070">
        <v>12026</v>
      </c>
    </row>
    <row r="1071" spans="1:47" x14ac:dyDescent="0.25">
      <c r="A1071" t="str">
        <f t="shared" si="16"/>
        <v>VölkermarktUnselbstständig BeschäftigteFrauen</v>
      </c>
      <c r="B1071">
        <v>1070</v>
      </c>
      <c r="C1071">
        <v>208</v>
      </c>
      <c r="D1071" t="s">
        <v>162</v>
      </c>
      <c r="E1071" t="s">
        <v>38</v>
      </c>
      <c r="F1071" t="s">
        <v>47</v>
      </c>
      <c r="G1071">
        <v>2943</v>
      </c>
      <c r="H1071">
        <v>3885</v>
      </c>
      <c r="I1071">
        <v>2994</v>
      </c>
      <c r="J1071">
        <v>3913</v>
      </c>
      <c r="K1071">
        <v>2967</v>
      </c>
      <c r="L1071">
        <v>3977</v>
      </c>
      <c r="M1071">
        <v>3048</v>
      </c>
      <c r="N1071">
        <v>4070</v>
      </c>
      <c r="O1071">
        <v>6968</v>
      </c>
      <c r="P1071">
        <v>7717</v>
      </c>
      <c r="Q1071">
        <v>6874</v>
      </c>
      <c r="R1071">
        <v>7692</v>
      </c>
      <c r="S1071">
        <v>7034</v>
      </c>
      <c r="T1071">
        <v>7716</v>
      </c>
      <c r="U1071">
        <v>7077</v>
      </c>
      <c r="V1071">
        <v>7819</v>
      </c>
      <c r="W1071">
        <v>7117</v>
      </c>
      <c r="X1071">
        <v>7705</v>
      </c>
      <c r="Y1071">
        <v>7010</v>
      </c>
      <c r="Z1071">
        <v>7691</v>
      </c>
      <c r="AA1071">
        <v>6998</v>
      </c>
      <c r="AB1071">
        <v>7675</v>
      </c>
      <c r="AC1071">
        <v>7027</v>
      </c>
      <c r="AD1071">
        <v>7728</v>
      </c>
      <c r="AE1071">
        <v>6985</v>
      </c>
      <c r="AF1071">
        <v>7653</v>
      </c>
      <c r="AG1071">
        <v>7117</v>
      </c>
      <c r="AH1071">
        <v>7696</v>
      </c>
      <c r="AI1071">
        <v>7093</v>
      </c>
      <c r="AJ1071">
        <v>7751</v>
      </c>
      <c r="AK1071">
        <v>7198</v>
      </c>
      <c r="AL1071">
        <v>7732</v>
      </c>
      <c r="AM1071">
        <v>7064</v>
      </c>
      <c r="AN1071">
        <v>7400</v>
      </c>
      <c r="AO1071">
        <v>6999</v>
      </c>
      <c r="AP1071">
        <v>7667</v>
      </c>
      <c r="AQ1071">
        <v>7265</v>
      </c>
      <c r="AR1071">
        <v>7852</v>
      </c>
      <c r="AS1071">
        <v>7465</v>
      </c>
      <c r="AT1071">
        <v>8014</v>
      </c>
      <c r="AU1071">
        <v>7554</v>
      </c>
    </row>
    <row r="1072" spans="1:47" x14ac:dyDescent="0.25">
      <c r="A1072" t="str">
        <f t="shared" si="16"/>
        <v>VölkermarktUnselbstständig BeschäftigteInsgesamt</v>
      </c>
      <c r="B1072">
        <v>1071</v>
      </c>
      <c r="C1072">
        <v>208</v>
      </c>
      <c r="D1072" t="s">
        <v>162</v>
      </c>
      <c r="E1072" t="s">
        <v>38</v>
      </c>
      <c r="F1072" t="s">
        <v>48</v>
      </c>
      <c r="G1072">
        <v>6767</v>
      </c>
      <c r="H1072">
        <v>9080</v>
      </c>
      <c r="I1072">
        <v>6857</v>
      </c>
      <c r="J1072">
        <v>9081</v>
      </c>
      <c r="K1072">
        <v>6877</v>
      </c>
      <c r="L1072">
        <v>9283</v>
      </c>
      <c r="M1072">
        <v>7227</v>
      </c>
      <c r="N1072">
        <v>9578</v>
      </c>
      <c r="O1072">
        <v>15105</v>
      </c>
      <c r="P1072">
        <v>17309</v>
      </c>
      <c r="Q1072">
        <v>14678</v>
      </c>
      <c r="R1072">
        <v>16923</v>
      </c>
      <c r="S1072">
        <v>14731</v>
      </c>
      <c r="T1072">
        <v>16965</v>
      </c>
      <c r="U1072">
        <v>14920</v>
      </c>
      <c r="V1072">
        <v>17054</v>
      </c>
      <c r="W1072">
        <v>14960</v>
      </c>
      <c r="X1072">
        <v>16880</v>
      </c>
      <c r="Y1072">
        <v>14671</v>
      </c>
      <c r="Z1072">
        <v>16774</v>
      </c>
      <c r="AA1072">
        <v>14481</v>
      </c>
      <c r="AB1072">
        <v>16493</v>
      </c>
      <c r="AC1072">
        <v>14507</v>
      </c>
      <c r="AD1072">
        <v>16549</v>
      </c>
      <c r="AE1072">
        <v>14511</v>
      </c>
      <c r="AF1072">
        <v>16567</v>
      </c>
      <c r="AG1072">
        <v>14809</v>
      </c>
      <c r="AH1072">
        <v>16680</v>
      </c>
      <c r="AI1072">
        <v>14954</v>
      </c>
      <c r="AJ1072">
        <v>16815</v>
      </c>
      <c r="AK1072">
        <v>15052</v>
      </c>
      <c r="AL1072">
        <v>16733</v>
      </c>
      <c r="AM1072">
        <v>14814</v>
      </c>
      <c r="AN1072">
        <v>16080</v>
      </c>
      <c r="AO1072">
        <v>14599</v>
      </c>
      <c r="AP1072">
        <v>16490</v>
      </c>
      <c r="AQ1072">
        <v>15106</v>
      </c>
      <c r="AR1072">
        <v>16732</v>
      </c>
      <c r="AS1072">
        <v>15364</v>
      </c>
      <c r="AT1072">
        <v>17044</v>
      </c>
      <c r="AU1072">
        <v>15446</v>
      </c>
    </row>
    <row r="1073" spans="1:47" x14ac:dyDescent="0.25">
      <c r="A1073" t="str">
        <f t="shared" si="16"/>
        <v>VölkermarktUnselbstständig BeschäftigteMänner</v>
      </c>
      <c r="B1073">
        <v>1072</v>
      </c>
      <c r="C1073">
        <v>208</v>
      </c>
      <c r="D1073" t="s">
        <v>162</v>
      </c>
      <c r="E1073" t="s">
        <v>38</v>
      </c>
      <c r="F1073" t="s">
        <v>49</v>
      </c>
      <c r="G1073">
        <v>3824</v>
      </c>
      <c r="H1073">
        <v>5195</v>
      </c>
      <c r="I1073">
        <v>3863</v>
      </c>
      <c r="J1073">
        <v>5168</v>
      </c>
      <c r="K1073">
        <v>3910</v>
      </c>
      <c r="L1073">
        <v>5306</v>
      </c>
      <c r="M1073">
        <v>4179</v>
      </c>
      <c r="N1073">
        <v>5508</v>
      </c>
      <c r="O1073">
        <v>8137</v>
      </c>
      <c r="P1073">
        <v>9592</v>
      </c>
      <c r="Q1073">
        <v>7804</v>
      </c>
      <c r="R1073">
        <v>9231</v>
      </c>
      <c r="S1073">
        <v>7697</v>
      </c>
      <c r="T1073">
        <v>9249</v>
      </c>
      <c r="U1073">
        <v>7843</v>
      </c>
      <c r="V1073">
        <v>9235</v>
      </c>
      <c r="W1073">
        <v>7843</v>
      </c>
      <c r="X1073">
        <v>9175</v>
      </c>
      <c r="Y1073">
        <v>7661</v>
      </c>
      <c r="Z1073">
        <v>9083</v>
      </c>
      <c r="AA1073">
        <v>7483</v>
      </c>
      <c r="AB1073">
        <v>8818</v>
      </c>
      <c r="AC1073">
        <v>7480</v>
      </c>
      <c r="AD1073">
        <v>8821</v>
      </c>
      <c r="AE1073">
        <v>7526</v>
      </c>
      <c r="AF1073">
        <v>8914</v>
      </c>
      <c r="AG1073">
        <v>7692</v>
      </c>
      <c r="AH1073">
        <v>8984</v>
      </c>
      <c r="AI1073">
        <v>7861</v>
      </c>
      <c r="AJ1073">
        <v>9064</v>
      </c>
      <c r="AK1073">
        <v>7854</v>
      </c>
      <c r="AL1073">
        <v>9001</v>
      </c>
      <c r="AM1073">
        <v>7750</v>
      </c>
      <c r="AN1073">
        <v>8680</v>
      </c>
      <c r="AO1073">
        <v>7600</v>
      </c>
      <c r="AP1073">
        <v>8823</v>
      </c>
      <c r="AQ1073">
        <v>7841</v>
      </c>
      <c r="AR1073">
        <v>8880</v>
      </c>
      <c r="AS1073">
        <v>7899</v>
      </c>
      <c r="AT1073">
        <v>9030</v>
      </c>
      <c r="AU1073">
        <v>7892</v>
      </c>
    </row>
    <row r="1074" spans="1:47" x14ac:dyDescent="0.25">
      <c r="A1074" t="str">
        <f t="shared" si="16"/>
        <v>VölkermarktUnselbstständig Beschäftigte GW mgfInsgesamt</v>
      </c>
      <c r="B1074">
        <v>1073</v>
      </c>
      <c r="C1074">
        <v>208</v>
      </c>
      <c r="D1074" t="s">
        <v>162</v>
      </c>
      <c r="E1074" t="s">
        <v>450</v>
      </c>
      <c r="F1074" t="s">
        <v>48</v>
      </c>
      <c r="G1074">
        <v>12118.943884324</v>
      </c>
      <c r="H1074">
        <v>9823.6731240099998</v>
      </c>
      <c r="I1074">
        <v>11995.88723463</v>
      </c>
      <c r="J1074">
        <v>9929.9081385869995</v>
      </c>
      <c r="K1074">
        <v>11593.902422650999</v>
      </c>
      <c r="L1074">
        <v>9391.3845771840006</v>
      </c>
      <c r="M1074">
        <v>10907.919513089</v>
      </c>
      <c r="N1074">
        <v>9205.8527609159992</v>
      </c>
      <c r="O1074">
        <v>11404.809929346</v>
      </c>
      <c r="P1074">
        <v>9718.9131275140007</v>
      </c>
      <c r="Q1074">
        <v>11336.829929865</v>
      </c>
      <c r="R1074">
        <v>9553.3481022929991</v>
      </c>
      <c r="S1074">
        <v>11421.476682988001</v>
      </c>
      <c r="T1074">
        <v>9876.8337921000002</v>
      </c>
    </row>
    <row r="1075" spans="1:47" x14ac:dyDescent="0.25">
      <c r="A1075" t="str">
        <f t="shared" si="16"/>
        <v>VölkermarktUnselbstständig Beschäftigte GW ogfInsgesamt</v>
      </c>
      <c r="B1075">
        <v>1074</v>
      </c>
      <c r="C1075">
        <v>208</v>
      </c>
      <c r="D1075" t="s">
        <v>162</v>
      </c>
      <c r="E1075" t="s">
        <v>449</v>
      </c>
      <c r="F1075" t="s">
        <v>48</v>
      </c>
      <c r="G1075">
        <v>10988.432602077</v>
      </c>
      <c r="H1075">
        <v>8864.6456115679994</v>
      </c>
      <c r="I1075">
        <v>10865.333622497001</v>
      </c>
      <c r="J1075">
        <v>8944.7190530789994</v>
      </c>
      <c r="K1075">
        <v>10478.692867794</v>
      </c>
      <c r="L1075">
        <v>8412.6428014369994</v>
      </c>
      <c r="M1075">
        <v>9788.3318432150008</v>
      </c>
      <c r="N1075">
        <v>8350.1225796409999</v>
      </c>
      <c r="O1075">
        <v>10233.363000633</v>
      </c>
      <c r="P1075">
        <v>8693.8134173540002</v>
      </c>
      <c r="Q1075">
        <v>10174.247611291001</v>
      </c>
      <c r="R1075">
        <v>8532.5370653080008</v>
      </c>
      <c r="S1075">
        <v>10308.137325272</v>
      </c>
      <c r="T1075">
        <v>8845.7570858220006</v>
      </c>
    </row>
    <row r="1076" spans="1:47" x14ac:dyDescent="0.25">
      <c r="A1076" t="str">
        <f t="shared" si="16"/>
        <v>VölkermarktUnternehmenInsgesamt</v>
      </c>
      <c r="B1076">
        <v>1075</v>
      </c>
      <c r="C1076">
        <v>208</v>
      </c>
      <c r="D1076" t="s">
        <v>162</v>
      </c>
      <c r="E1076" t="s">
        <v>475</v>
      </c>
      <c r="F1076" t="s">
        <v>48</v>
      </c>
      <c r="G1076">
        <v>3404</v>
      </c>
      <c r="H1076">
        <v>3408</v>
      </c>
      <c r="I1076">
        <v>3452</v>
      </c>
    </row>
    <row r="1077" spans="1:47" x14ac:dyDescent="0.25">
      <c r="A1077" t="str">
        <f t="shared" si="16"/>
        <v>VölkermarktWohnbevölkerungInsgesamt</v>
      </c>
      <c r="B1077">
        <v>1076</v>
      </c>
      <c r="C1077">
        <v>208</v>
      </c>
      <c r="D1077" t="s">
        <v>162</v>
      </c>
      <c r="E1077" t="s">
        <v>42</v>
      </c>
      <c r="F1077" t="s">
        <v>48</v>
      </c>
      <c r="G1077">
        <v>43660</v>
      </c>
      <c r="H1077">
        <v>43556</v>
      </c>
      <c r="I1077">
        <v>43376</v>
      </c>
      <c r="J1077">
        <v>43267</v>
      </c>
      <c r="K1077">
        <v>43184</v>
      </c>
      <c r="L1077">
        <v>43037</v>
      </c>
      <c r="M1077">
        <v>42927</v>
      </c>
      <c r="N1077">
        <v>42849</v>
      </c>
      <c r="O1077">
        <v>42642</v>
      </c>
      <c r="P1077">
        <v>42428</v>
      </c>
      <c r="Q1077">
        <v>42215</v>
      </c>
      <c r="R1077">
        <v>42149</v>
      </c>
      <c r="S1077">
        <v>42068</v>
      </c>
      <c r="T1077">
        <v>42078</v>
      </c>
      <c r="U1077">
        <v>42223</v>
      </c>
      <c r="V1077">
        <v>42158</v>
      </c>
      <c r="W1077">
        <v>42027</v>
      </c>
      <c r="X1077">
        <v>41878</v>
      </c>
      <c r="Y1077">
        <v>41862</v>
      </c>
      <c r="Z1077">
        <v>41834</v>
      </c>
      <c r="AA1077">
        <v>41905</v>
      </c>
      <c r="AB1077">
        <v>42058</v>
      </c>
    </row>
    <row r="1078" spans="1:47" x14ac:dyDescent="0.25">
      <c r="A1078" t="str">
        <f t="shared" si="16"/>
        <v>WolfsbergArbeitnehmereinkommenBrutto_Schnitt</v>
      </c>
      <c r="B1078">
        <v>1077</v>
      </c>
      <c r="C1078">
        <v>209</v>
      </c>
      <c r="D1078" t="s">
        <v>163</v>
      </c>
      <c r="E1078" t="s">
        <v>43</v>
      </c>
      <c r="F1078" t="s">
        <v>54</v>
      </c>
      <c r="G1078">
        <v>22550.253566197902</v>
      </c>
      <c r="H1078">
        <v>22992.735967914399</v>
      </c>
      <c r="I1078">
        <v>23850.193687668299</v>
      </c>
      <c r="J1078">
        <v>24742.891083779301</v>
      </c>
      <c r="K1078">
        <v>25547.1955917288</v>
      </c>
      <c r="L1078">
        <v>25501.439504829501</v>
      </c>
      <c r="M1078">
        <v>26341.462251647801</v>
      </c>
      <c r="N1078">
        <v>27011.346109337301</v>
      </c>
      <c r="O1078">
        <v>27695.178605994799</v>
      </c>
      <c r="P1078">
        <v>28202.667979683501</v>
      </c>
      <c r="Q1078">
        <v>28798.5108839801</v>
      </c>
      <c r="R1078">
        <v>29403.842291284102</v>
      </c>
      <c r="S1078">
        <v>30020.1176719453</v>
      </c>
      <c r="T1078">
        <v>30951.626480530202</v>
      </c>
      <c r="U1078">
        <v>32025.7816579563</v>
      </c>
      <c r="V1078">
        <v>33253.031612700703</v>
      </c>
      <c r="W1078">
        <v>33874.163128906097</v>
      </c>
      <c r="X1078">
        <v>35144.203122215498</v>
      </c>
      <c r="Y1078">
        <v>36777.751027821898</v>
      </c>
    </row>
    <row r="1079" spans="1:47" x14ac:dyDescent="0.25">
      <c r="A1079" t="str">
        <f t="shared" si="16"/>
        <v>WolfsbergArbeitnehmereinkommenBruttobezüge 1000 EUR</v>
      </c>
      <c r="B1079">
        <v>1078</v>
      </c>
      <c r="C1079">
        <v>209</v>
      </c>
      <c r="D1079" t="s">
        <v>163</v>
      </c>
      <c r="E1079" t="s">
        <v>43</v>
      </c>
      <c r="F1079" t="s">
        <v>55</v>
      </c>
      <c r="G1079">
        <v>541972.79420999996</v>
      </c>
      <c r="H1079">
        <v>558953.41137999995</v>
      </c>
      <c r="I1079">
        <v>584472.84650999994</v>
      </c>
      <c r="J1079">
        <v>619611.47852</v>
      </c>
      <c r="K1079">
        <v>647391.48349000001</v>
      </c>
      <c r="L1079">
        <v>646844.01303999999</v>
      </c>
      <c r="M1079">
        <v>671391.18987</v>
      </c>
      <c r="N1079">
        <v>693705.39078000002</v>
      </c>
      <c r="O1079">
        <v>714230.96106999996</v>
      </c>
      <c r="P1079">
        <v>721847.28694000002</v>
      </c>
      <c r="Q1079">
        <v>739200.17737000005</v>
      </c>
      <c r="R1079">
        <v>752650.15113000001</v>
      </c>
      <c r="S1079">
        <v>767764.50945999997</v>
      </c>
      <c r="T1079">
        <v>789297.42688000004</v>
      </c>
      <c r="U1079">
        <v>821141.04171000002</v>
      </c>
      <c r="V1079">
        <v>847253.99245999998</v>
      </c>
      <c r="W1079">
        <v>840113.11976000003</v>
      </c>
      <c r="X1079">
        <v>875617.82079000003</v>
      </c>
      <c r="Y1079">
        <v>925328.21586</v>
      </c>
    </row>
    <row r="1080" spans="1:47" x14ac:dyDescent="0.25">
      <c r="A1080" t="str">
        <f t="shared" si="16"/>
        <v>WolfsbergArbeitnehmereinkommenBruttobezüge Fälle</v>
      </c>
      <c r="B1080">
        <v>1079</v>
      </c>
      <c r="C1080">
        <v>209</v>
      </c>
      <c r="D1080" t="s">
        <v>163</v>
      </c>
      <c r="E1080" t="s">
        <v>43</v>
      </c>
      <c r="F1080" t="s">
        <v>56</v>
      </c>
      <c r="G1080">
        <v>24034</v>
      </c>
      <c r="H1080">
        <v>24310</v>
      </c>
      <c r="I1080">
        <v>24506</v>
      </c>
      <c r="J1080">
        <v>25042</v>
      </c>
      <c r="K1080">
        <v>25341</v>
      </c>
      <c r="L1080">
        <v>25365</v>
      </c>
      <c r="M1080">
        <v>25488</v>
      </c>
      <c r="N1080">
        <v>25682</v>
      </c>
      <c r="O1080">
        <v>25789</v>
      </c>
      <c r="P1080">
        <v>25595</v>
      </c>
      <c r="Q1080">
        <v>25668</v>
      </c>
      <c r="R1080">
        <v>25597</v>
      </c>
      <c r="S1080">
        <v>25575</v>
      </c>
      <c r="T1080">
        <v>25501</v>
      </c>
      <c r="U1080">
        <v>25640</v>
      </c>
      <c r="V1080">
        <v>25479</v>
      </c>
      <c r="W1080">
        <v>24801</v>
      </c>
      <c r="X1080">
        <v>24915</v>
      </c>
      <c r="Y1080">
        <v>25160</v>
      </c>
    </row>
    <row r="1081" spans="1:47" x14ac:dyDescent="0.25">
      <c r="A1081" t="str">
        <f t="shared" si="16"/>
        <v>WolfsbergArbeitnehmereinkommenLohnsteuer 1000 EUR</v>
      </c>
      <c r="B1081">
        <v>1080</v>
      </c>
      <c r="C1081">
        <v>209</v>
      </c>
      <c r="D1081" t="s">
        <v>163</v>
      </c>
      <c r="E1081" t="s">
        <v>43</v>
      </c>
      <c r="F1081" t="s">
        <v>57</v>
      </c>
      <c r="G1081">
        <v>71604.228000000003</v>
      </c>
      <c r="H1081">
        <v>70812.748930000002</v>
      </c>
      <c r="I1081">
        <v>76103.338990000004</v>
      </c>
      <c r="J1081">
        <v>83395.409830000004</v>
      </c>
      <c r="K1081">
        <v>89589.529349999997</v>
      </c>
      <c r="L1081">
        <v>81109.388590000002</v>
      </c>
      <c r="M1081">
        <v>85881.80128</v>
      </c>
      <c r="N1081">
        <v>90483.394090000002</v>
      </c>
      <c r="O1081">
        <v>96603.020380000002</v>
      </c>
      <c r="P1081">
        <v>99576.820980000004</v>
      </c>
      <c r="Q1081">
        <v>104389.22212000001</v>
      </c>
      <c r="R1081">
        <v>108472.58115</v>
      </c>
      <c r="S1081">
        <v>93950.95435</v>
      </c>
      <c r="T1081">
        <v>99198.61202</v>
      </c>
      <c r="U1081">
        <v>105661.36156999999</v>
      </c>
      <c r="V1081">
        <v>108558.07862</v>
      </c>
      <c r="W1081">
        <v>102744.43265</v>
      </c>
      <c r="X1081">
        <v>110824.45514000001</v>
      </c>
      <c r="Y1081">
        <v>115522.17452</v>
      </c>
    </row>
    <row r="1082" spans="1:47" x14ac:dyDescent="0.25">
      <c r="A1082" t="str">
        <f t="shared" si="16"/>
        <v>WolfsbergArbeitnehmereinkommenLohnsteuer Fälle</v>
      </c>
      <c r="B1082">
        <v>1081</v>
      </c>
      <c r="C1082">
        <v>209</v>
      </c>
      <c r="D1082" t="s">
        <v>163</v>
      </c>
      <c r="E1082" t="s">
        <v>43</v>
      </c>
      <c r="F1082" t="s">
        <v>58</v>
      </c>
      <c r="G1082">
        <v>19239</v>
      </c>
      <c r="H1082">
        <v>19054</v>
      </c>
      <c r="I1082">
        <v>19426</v>
      </c>
      <c r="J1082">
        <v>20086</v>
      </c>
      <c r="K1082">
        <v>20490</v>
      </c>
      <c r="L1082">
        <v>19976</v>
      </c>
      <c r="M1082">
        <v>20256</v>
      </c>
      <c r="N1082">
        <v>20674</v>
      </c>
      <c r="O1082">
        <v>20847</v>
      </c>
      <c r="P1082">
        <v>20828</v>
      </c>
      <c r="Q1082">
        <v>21048</v>
      </c>
      <c r="R1082">
        <v>21290</v>
      </c>
      <c r="S1082">
        <v>21150</v>
      </c>
      <c r="T1082">
        <v>21311</v>
      </c>
      <c r="U1082">
        <v>21700</v>
      </c>
      <c r="V1082">
        <v>21808</v>
      </c>
      <c r="W1082">
        <v>21371</v>
      </c>
      <c r="X1082">
        <v>21623</v>
      </c>
      <c r="Y1082">
        <v>22167</v>
      </c>
    </row>
    <row r="1083" spans="1:47" x14ac:dyDescent="0.25">
      <c r="A1083" t="str">
        <f t="shared" si="16"/>
        <v>WolfsbergArbeitnehmereinkommenNetto_Schnitt</v>
      </c>
      <c r="B1083">
        <v>1082</v>
      </c>
      <c r="C1083">
        <v>209</v>
      </c>
      <c r="D1083" t="s">
        <v>163</v>
      </c>
      <c r="E1083" t="s">
        <v>43</v>
      </c>
      <c r="F1083" t="s">
        <v>59</v>
      </c>
      <c r="G1083">
        <v>15904.8524015977</v>
      </c>
      <c r="H1083">
        <v>16326.9463874949</v>
      </c>
      <c r="I1083">
        <v>16847.431332734799</v>
      </c>
      <c r="J1083">
        <v>17405.8399748423</v>
      </c>
      <c r="K1083">
        <v>17921.0516001736</v>
      </c>
      <c r="L1083">
        <v>18273.5597894737</v>
      </c>
      <c r="M1083">
        <v>18793.271974262399</v>
      </c>
      <c r="N1083">
        <v>19185.318934273</v>
      </c>
      <c r="O1083">
        <v>19539.103416573002</v>
      </c>
      <c r="P1083">
        <v>19801.345572572802</v>
      </c>
      <c r="Q1083">
        <v>20123.145138694101</v>
      </c>
      <c r="R1083">
        <v>20429.990533265602</v>
      </c>
      <c r="S1083">
        <v>21522.896968915</v>
      </c>
      <c r="T1083">
        <v>22078.706539351399</v>
      </c>
      <c r="U1083">
        <v>22752.631691887698</v>
      </c>
      <c r="V1083">
        <v>23686.047773068</v>
      </c>
      <c r="W1083">
        <v>24394.546906173098</v>
      </c>
      <c r="X1083">
        <v>25117.525566526201</v>
      </c>
      <c r="Y1083">
        <v>26388.679265103299</v>
      </c>
    </row>
    <row r="1084" spans="1:47" x14ac:dyDescent="0.25">
      <c r="A1084" t="str">
        <f t="shared" si="16"/>
        <v>WolfsbergArbeitnehmereinkommenNettobezüge 1000 EUR</v>
      </c>
      <c r="B1084">
        <v>1083</v>
      </c>
      <c r="C1084">
        <v>209</v>
      </c>
      <c r="D1084" t="s">
        <v>163</v>
      </c>
      <c r="E1084" t="s">
        <v>43</v>
      </c>
      <c r="F1084" t="s">
        <v>60</v>
      </c>
      <c r="G1084">
        <v>382257.22262000002</v>
      </c>
      <c r="H1084">
        <v>396908.06667999999</v>
      </c>
      <c r="I1084">
        <v>412863.15224000002</v>
      </c>
      <c r="J1084">
        <v>435877.04465</v>
      </c>
      <c r="K1084">
        <v>454137.36859999999</v>
      </c>
      <c r="L1084">
        <v>463508.84405999997</v>
      </c>
      <c r="M1084">
        <v>479002.91608</v>
      </c>
      <c r="N1084">
        <v>492717.36086999997</v>
      </c>
      <c r="O1084">
        <v>503893.93800999998</v>
      </c>
      <c r="P1084">
        <v>506815.43992999999</v>
      </c>
      <c r="Q1084">
        <v>516520.88942000002</v>
      </c>
      <c r="R1084">
        <v>522946.46768</v>
      </c>
      <c r="S1084">
        <v>550448.08998000005</v>
      </c>
      <c r="T1084">
        <v>563029.09545999998</v>
      </c>
      <c r="U1084">
        <v>583377.47658000002</v>
      </c>
      <c r="V1084">
        <v>603496.81120999996</v>
      </c>
      <c r="W1084">
        <v>605009.15781999996</v>
      </c>
      <c r="X1084">
        <v>625803.14948999998</v>
      </c>
      <c r="Y1084">
        <v>663939.17030999996</v>
      </c>
    </row>
    <row r="1085" spans="1:47" x14ac:dyDescent="0.25">
      <c r="A1085" t="str">
        <f t="shared" si="16"/>
        <v>WolfsbergArbeitnehmereinkommenSV-Beiträge 1000 EUR</v>
      </c>
      <c r="B1085">
        <v>1084</v>
      </c>
      <c r="C1085">
        <v>209</v>
      </c>
      <c r="D1085" t="s">
        <v>163</v>
      </c>
      <c r="E1085" t="s">
        <v>43</v>
      </c>
      <c r="F1085" t="s">
        <v>61</v>
      </c>
      <c r="G1085">
        <v>88111.343590000004</v>
      </c>
      <c r="H1085">
        <v>91232.59577</v>
      </c>
      <c r="I1085">
        <v>95506.355280000003</v>
      </c>
      <c r="J1085">
        <v>100339.02404</v>
      </c>
      <c r="K1085">
        <v>103664.58554</v>
      </c>
      <c r="L1085">
        <v>102225.78039</v>
      </c>
      <c r="M1085">
        <v>106506.47251000001</v>
      </c>
      <c r="N1085">
        <v>110504.63582</v>
      </c>
      <c r="O1085">
        <v>113734.00268000001</v>
      </c>
      <c r="P1085">
        <v>115455.02602999999</v>
      </c>
      <c r="Q1085">
        <v>118290.06583000001</v>
      </c>
      <c r="R1085">
        <v>121231.1023</v>
      </c>
      <c r="S1085">
        <v>123365.46513</v>
      </c>
      <c r="T1085">
        <v>127069.7194</v>
      </c>
      <c r="U1085">
        <v>132102.20355999999</v>
      </c>
      <c r="V1085">
        <v>135199.10263000001</v>
      </c>
      <c r="W1085">
        <v>132359.52929000001</v>
      </c>
      <c r="X1085">
        <v>138990.21616000001</v>
      </c>
      <c r="Y1085">
        <v>145866.87103000001</v>
      </c>
    </row>
    <row r="1086" spans="1:47" x14ac:dyDescent="0.25">
      <c r="A1086" t="str">
        <f t="shared" si="16"/>
        <v>WolfsbergArbeitnehmereinkommenSV-Beiträge Fälle</v>
      </c>
      <c r="B1086">
        <v>1085</v>
      </c>
      <c r="C1086">
        <v>209</v>
      </c>
      <c r="D1086" t="s">
        <v>163</v>
      </c>
      <c r="E1086" t="s">
        <v>43</v>
      </c>
      <c r="F1086" t="s">
        <v>62</v>
      </c>
      <c r="G1086">
        <v>23026</v>
      </c>
      <c r="H1086">
        <v>23251</v>
      </c>
      <c r="I1086">
        <v>23461</v>
      </c>
      <c r="J1086">
        <v>23999</v>
      </c>
      <c r="K1086">
        <v>24171</v>
      </c>
      <c r="L1086">
        <v>24082</v>
      </c>
      <c r="M1086">
        <v>24183</v>
      </c>
      <c r="N1086">
        <v>24427</v>
      </c>
      <c r="O1086">
        <v>24457</v>
      </c>
      <c r="P1086">
        <v>24294</v>
      </c>
      <c r="Q1086">
        <v>24254</v>
      </c>
      <c r="R1086">
        <v>24219</v>
      </c>
      <c r="S1086">
        <v>24209</v>
      </c>
      <c r="T1086">
        <v>24102</v>
      </c>
      <c r="U1086">
        <v>24261</v>
      </c>
      <c r="V1086">
        <v>24121</v>
      </c>
      <c r="W1086">
        <v>23457</v>
      </c>
      <c r="X1086">
        <v>23650</v>
      </c>
      <c r="Y1086">
        <v>23994</v>
      </c>
    </row>
    <row r="1087" spans="1:47" x14ac:dyDescent="0.25">
      <c r="A1087" t="str">
        <f t="shared" si="16"/>
        <v>WolfsbergArbeitsloseFrauen</v>
      </c>
      <c r="B1087">
        <v>1086</v>
      </c>
      <c r="C1087">
        <v>209</v>
      </c>
      <c r="D1087" t="s">
        <v>163</v>
      </c>
      <c r="E1087" t="s">
        <v>36</v>
      </c>
      <c r="F1087" t="s">
        <v>47</v>
      </c>
      <c r="G1087">
        <v>764</v>
      </c>
      <c r="H1087">
        <v>664</v>
      </c>
      <c r="I1087">
        <v>835</v>
      </c>
      <c r="J1087">
        <v>778</v>
      </c>
      <c r="K1087">
        <v>844</v>
      </c>
      <c r="L1087">
        <v>734</v>
      </c>
      <c r="M1087">
        <v>841</v>
      </c>
      <c r="N1087">
        <v>740</v>
      </c>
      <c r="O1087">
        <v>810</v>
      </c>
      <c r="P1087">
        <v>735</v>
      </c>
      <c r="Q1087">
        <v>902</v>
      </c>
      <c r="R1087">
        <v>835</v>
      </c>
      <c r="S1087">
        <v>806</v>
      </c>
      <c r="T1087">
        <v>725</v>
      </c>
      <c r="U1087">
        <v>772</v>
      </c>
      <c r="V1087">
        <v>818</v>
      </c>
      <c r="W1087">
        <v>875</v>
      </c>
      <c r="X1087">
        <v>822</v>
      </c>
      <c r="Y1087">
        <v>862</v>
      </c>
      <c r="Z1087">
        <v>884</v>
      </c>
      <c r="AA1087">
        <v>932</v>
      </c>
      <c r="AB1087">
        <v>894</v>
      </c>
      <c r="AC1087">
        <v>904</v>
      </c>
      <c r="AD1087">
        <v>897</v>
      </c>
      <c r="AE1087">
        <v>933</v>
      </c>
      <c r="AF1087">
        <v>929</v>
      </c>
      <c r="AG1087">
        <v>860</v>
      </c>
      <c r="AH1087">
        <v>887</v>
      </c>
      <c r="AI1087">
        <v>774</v>
      </c>
      <c r="AJ1087">
        <v>739</v>
      </c>
      <c r="AK1087">
        <v>706</v>
      </c>
      <c r="AL1087">
        <v>709</v>
      </c>
      <c r="AM1087">
        <v>649</v>
      </c>
      <c r="AN1087">
        <v>901</v>
      </c>
      <c r="AO1087">
        <v>865</v>
      </c>
      <c r="AP1087">
        <v>617</v>
      </c>
      <c r="AQ1087">
        <v>586</v>
      </c>
      <c r="AR1087">
        <v>560</v>
      </c>
      <c r="AS1087">
        <v>530</v>
      </c>
      <c r="AT1087">
        <v>589</v>
      </c>
      <c r="AU1087">
        <v>532</v>
      </c>
    </row>
    <row r="1088" spans="1:47" x14ac:dyDescent="0.25">
      <c r="A1088" t="str">
        <f t="shared" si="16"/>
        <v>WolfsbergArbeitsloseInsgesamt</v>
      </c>
      <c r="B1088">
        <v>1087</v>
      </c>
      <c r="C1088">
        <v>209</v>
      </c>
      <c r="D1088" t="s">
        <v>163</v>
      </c>
      <c r="E1088" t="s">
        <v>36</v>
      </c>
      <c r="F1088" t="s">
        <v>48</v>
      </c>
      <c r="G1088">
        <v>2557</v>
      </c>
      <c r="H1088">
        <v>1018</v>
      </c>
      <c r="I1088">
        <v>2617</v>
      </c>
      <c r="J1088">
        <v>1160</v>
      </c>
      <c r="K1088">
        <v>2664</v>
      </c>
      <c r="L1088">
        <v>1112</v>
      </c>
      <c r="M1088">
        <v>2400</v>
      </c>
      <c r="N1088">
        <v>1042</v>
      </c>
      <c r="O1088">
        <v>2122</v>
      </c>
      <c r="P1088">
        <v>1108</v>
      </c>
      <c r="Q1088">
        <v>2744</v>
      </c>
      <c r="R1088">
        <v>2009</v>
      </c>
      <c r="S1088">
        <v>2906</v>
      </c>
      <c r="T1088">
        <v>1324</v>
      </c>
      <c r="U1088">
        <v>2463</v>
      </c>
      <c r="V1088">
        <v>1312</v>
      </c>
      <c r="W1088">
        <v>2408</v>
      </c>
      <c r="X1088">
        <v>1392</v>
      </c>
      <c r="Y1088">
        <v>2651</v>
      </c>
      <c r="Z1088">
        <v>1546</v>
      </c>
      <c r="AA1088">
        <v>2782</v>
      </c>
      <c r="AB1088">
        <v>1611</v>
      </c>
      <c r="AC1088">
        <v>2664</v>
      </c>
      <c r="AD1088">
        <v>1621</v>
      </c>
      <c r="AE1088">
        <v>2578</v>
      </c>
      <c r="AF1088">
        <v>1656</v>
      </c>
      <c r="AG1088">
        <v>2560</v>
      </c>
      <c r="AH1088">
        <v>1559</v>
      </c>
      <c r="AI1088">
        <v>2180</v>
      </c>
      <c r="AJ1088">
        <v>1275</v>
      </c>
      <c r="AK1088">
        <v>1987</v>
      </c>
      <c r="AL1088">
        <v>1217</v>
      </c>
      <c r="AM1088">
        <v>1949</v>
      </c>
      <c r="AN1088">
        <v>1653</v>
      </c>
      <c r="AO1088">
        <v>2272</v>
      </c>
      <c r="AP1088">
        <v>1123</v>
      </c>
      <c r="AQ1088">
        <v>1755</v>
      </c>
      <c r="AR1088">
        <v>1041</v>
      </c>
      <c r="AS1088">
        <v>1615</v>
      </c>
      <c r="AT1088">
        <v>1037</v>
      </c>
      <c r="AU1088">
        <v>1679</v>
      </c>
    </row>
    <row r="1089" spans="1:47" x14ac:dyDescent="0.25">
      <c r="A1089" t="str">
        <f t="shared" si="16"/>
        <v>WolfsbergArbeitsloseMänner</v>
      </c>
      <c r="B1089">
        <v>1088</v>
      </c>
      <c r="C1089">
        <v>209</v>
      </c>
      <c r="D1089" t="s">
        <v>163</v>
      </c>
      <c r="E1089" t="s">
        <v>36</v>
      </c>
      <c r="F1089" t="s">
        <v>49</v>
      </c>
      <c r="G1089">
        <v>1793</v>
      </c>
      <c r="H1089">
        <v>354</v>
      </c>
      <c r="I1089">
        <v>1782</v>
      </c>
      <c r="J1089">
        <v>382</v>
      </c>
      <c r="K1089">
        <v>1820</v>
      </c>
      <c r="L1089">
        <v>378</v>
      </c>
      <c r="M1089">
        <v>1559</v>
      </c>
      <c r="N1089">
        <v>302</v>
      </c>
      <c r="O1089">
        <v>1312</v>
      </c>
      <c r="P1089">
        <v>373</v>
      </c>
      <c r="Q1089">
        <v>1842</v>
      </c>
      <c r="R1089">
        <v>1174</v>
      </c>
      <c r="S1089">
        <v>2100</v>
      </c>
      <c r="T1089">
        <v>599</v>
      </c>
      <c r="U1089">
        <v>1691</v>
      </c>
      <c r="V1089">
        <v>494</v>
      </c>
      <c r="W1089">
        <v>1533</v>
      </c>
      <c r="X1089">
        <v>570</v>
      </c>
      <c r="Y1089">
        <v>1789</v>
      </c>
      <c r="Z1089">
        <v>662</v>
      </c>
      <c r="AA1089">
        <v>1850</v>
      </c>
      <c r="AB1089">
        <v>717</v>
      </c>
      <c r="AC1089">
        <v>1760</v>
      </c>
      <c r="AD1089">
        <v>724</v>
      </c>
      <c r="AE1089">
        <v>1645</v>
      </c>
      <c r="AF1089">
        <v>727</v>
      </c>
      <c r="AG1089">
        <v>1700</v>
      </c>
      <c r="AH1089">
        <v>672</v>
      </c>
      <c r="AI1089">
        <v>1406</v>
      </c>
      <c r="AJ1089">
        <v>536</v>
      </c>
      <c r="AK1089">
        <v>1281</v>
      </c>
      <c r="AL1089">
        <v>508</v>
      </c>
      <c r="AM1089">
        <v>1300</v>
      </c>
      <c r="AN1089">
        <v>752</v>
      </c>
      <c r="AO1089">
        <v>1407</v>
      </c>
      <c r="AP1089">
        <v>506</v>
      </c>
      <c r="AQ1089">
        <v>1169</v>
      </c>
      <c r="AR1089">
        <v>481</v>
      </c>
      <c r="AS1089">
        <v>1085</v>
      </c>
      <c r="AT1089">
        <v>448</v>
      </c>
      <c r="AU1089">
        <v>1147</v>
      </c>
    </row>
    <row r="1090" spans="1:47" x14ac:dyDescent="0.25">
      <c r="A1090" t="str">
        <f t="shared" si="16"/>
        <v>Wolfsbergarbeitslose AusländerFrauen</v>
      </c>
      <c r="B1090">
        <v>1089</v>
      </c>
      <c r="C1090">
        <v>209</v>
      </c>
      <c r="D1090" t="s">
        <v>163</v>
      </c>
      <c r="E1090" t="s">
        <v>37</v>
      </c>
      <c r="F1090" t="s">
        <v>47</v>
      </c>
      <c r="G1090">
        <v>58</v>
      </c>
      <c r="H1090">
        <v>37</v>
      </c>
      <c r="I1090">
        <v>54</v>
      </c>
      <c r="J1090">
        <v>54</v>
      </c>
      <c r="K1090">
        <v>54</v>
      </c>
      <c r="L1090">
        <v>46</v>
      </c>
      <c r="M1090">
        <v>65</v>
      </c>
      <c r="N1090">
        <v>46</v>
      </c>
      <c r="O1090">
        <v>57</v>
      </c>
      <c r="P1090">
        <v>41</v>
      </c>
      <c r="Q1090">
        <v>72</v>
      </c>
      <c r="R1090">
        <v>56</v>
      </c>
      <c r="S1090">
        <v>54</v>
      </c>
      <c r="T1090">
        <v>50</v>
      </c>
      <c r="U1090">
        <v>52</v>
      </c>
      <c r="V1090">
        <v>55</v>
      </c>
      <c r="W1090">
        <v>79</v>
      </c>
      <c r="X1090">
        <v>57</v>
      </c>
      <c r="Y1090">
        <v>56</v>
      </c>
      <c r="Z1090">
        <v>76</v>
      </c>
      <c r="AA1090">
        <v>110</v>
      </c>
      <c r="AB1090">
        <v>91</v>
      </c>
      <c r="AC1090">
        <v>89</v>
      </c>
      <c r="AD1090">
        <v>82</v>
      </c>
      <c r="AE1090">
        <v>94</v>
      </c>
      <c r="AF1090">
        <v>95</v>
      </c>
      <c r="AG1090">
        <v>104</v>
      </c>
      <c r="AH1090">
        <v>94</v>
      </c>
      <c r="AI1090">
        <v>102</v>
      </c>
      <c r="AJ1090">
        <v>96</v>
      </c>
      <c r="AK1090">
        <v>93</v>
      </c>
      <c r="AL1090">
        <v>85</v>
      </c>
      <c r="AM1090">
        <v>80</v>
      </c>
      <c r="AN1090">
        <v>129</v>
      </c>
      <c r="AO1090">
        <v>126</v>
      </c>
      <c r="AP1090">
        <v>85</v>
      </c>
      <c r="AQ1090">
        <v>68</v>
      </c>
      <c r="AR1090">
        <v>83</v>
      </c>
      <c r="AS1090">
        <v>76</v>
      </c>
      <c r="AT1090">
        <v>90</v>
      </c>
      <c r="AU1090">
        <v>97</v>
      </c>
    </row>
    <row r="1091" spans="1:47" x14ac:dyDescent="0.25">
      <c r="A1091" t="str">
        <f t="shared" ref="A1091:A1154" si="17">D1091&amp;E1091&amp;F1091</f>
        <v>Wolfsbergarbeitslose AusländerInsgesamt</v>
      </c>
      <c r="B1091">
        <v>1090</v>
      </c>
      <c r="C1091">
        <v>209</v>
      </c>
      <c r="D1091" t="s">
        <v>163</v>
      </c>
      <c r="E1091" t="s">
        <v>37</v>
      </c>
      <c r="F1091" t="s">
        <v>48</v>
      </c>
      <c r="G1091">
        <v>218</v>
      </c>
      <c r="H1091">
        <v>53</v>
      </c>
      <c r="I1091">
        <v>224</v>
      </c>
      <c r="J1091">
        <v>72</v>
      </c>
      <c r="K1091">
        <v>207</v>
      </c>
      <c r="L1091">
        <v>65</v>
      </c>
      <c r="M1091">
        <v>200</v>
      </c>
      <c r="N1091">
        <v>62</v>
      </c>
      <c r="O1091">
        <v>169</v>
      </c>
      <c r="P1091">
        <v>69</v>
      </c>
      <c r="Q1091">
        <v>227</v>
      </c>
      <c r="R1091">
        <v>167</v>
      </c>
      <c r="S1091">
        <v>224</v>
      </c>
      <c r="T1091">
        <v>116</v>
      </c>
      <c r="U1091">
        <v>186</v>
      </c>
      <c r="V1091">
        <v>92</v>
      </c>
      <c r="W1091">
        <v>210</v>
      </c>
      <c r="X1091">
        <v>122</v>
      </c>
      <c r="Y1091">
        <v>241</v>
      </c>
      <c r="Z1091">
        <v>142</v>
      </c>
      <c r="AA1091">
        <v>308</v>
      </c>
      <c r="AB1091">
        <v>178</v>
      </c>
      <c r="AC1091">
        <v>288</v>
      </c>
      <c r="AD1091">
        <v>167</v>
      </c>
      <c r="AE1091">
        <v>236</v>
      </c>
      <c r="AF1091">
        <v>186</v>
      </c>
      <c r="AG1091">
        <v>294</v>
      </c>
      <c r="AH1091">
        <v>185</v>
      </c>
      <c r="AI1091">
        <v>269</v>
      </c>
      <c r="AJ1091">
        <v>171</v>
      </c>
      <c r="AK1091">
        <v>238</v>
      </c>
      <c r="AL1091">
        <v>164</v>
      </c>
      <c r="AM1091">
        <v>250</v>
      </c>
      <c r="AN1091">
        <v>244</v>
      </c>
      <c r="AO1091">
        <v>328</v>
      </c>
      <c r="AP1091">
        <v>157</v>
      </c>
      <c r="AQ1091">
        <v>222</v>
      </c>
      <c r="AR1091">
        <v>146</v>
      </c>
      <c r="AS1091">
        <v>248</v>
      </c>
      <c r="AT1091">
        <v>157</v>
      </c>
      <c r="AU1091">
        <v>277</v>
      </c>
    </row>
    <row r="1092" spans="1:47" x14ac:dyDescent="0.25">
      <c r="A1092" t="str">
        <f t="shared" si="17"/>
        <v>Wolfsbergarbeitslose AusländerMänner</v>
      </c>
      <c r="B1092">
        <v>1091</v>
      </c>
      <c r="C1092">
        <v>209</v>
      </c>
      <c r="D1092" t="s">
        <v>163</v>
      </c>
      <c r="E1092" t="s">
        <v>37</v>
      </c>
      <c r="F1092" t="s">
        <v>49</v>
      </c>
      <c r="G1092">
        <v>160</v>
      </c>
      <c r="H1092">
        <v>16</v>
      </c>
      <c r="I1092">
        <v>170</v>
      </c>
      <c r="J1092">
        <v>18</v>
      </c>
      <c r="K1092">
        <v>153</v>
      </c>
      <c r="L1092">
        <v>19</v>
      </c>
      <c r="M1092">
        <v>135</v>
      </c>
      <c r="N1092">
        <v>16</v>
      </c>
      <c r="O1092">
        <v>112</v>
      </c>
      <c r="P1092">
        <v>28</v>
      </c>
      <c r="Q1092">
        <v>155</v>
      </c>
      <c r="R1092">
        <v>111</v>
      </c>
      <c r="S1092">
        <v>170</v>
      </c>
      <c r="T1092">
        <v>66</v>
      </c>
      <c r="U1092">
        <v>134</v>
      </c>
      <c r="V1092">
        <v>37</v>
      </c>
      <c r="W1092">
        <v>131</v>
      </c>
      <c r="X1092">
        <v>65</v>
      </c>
      <c r="Y1092">
        <v>185</v>
      </c>
      <c r="Z1092">
        <v>66</v>
      </c>
      <c r="AA1092">
        <v>198</v>
      </c>
      <c r="AB1092">
        <v>87</v>
      </c>
      <c r="AC1092">
        <v>199</v>
      </c>
      <c r="AD1092">
        <v>85</v>
      </c>
      <c r="AE1092">
        <v>142</v>
      </c>
      <c r="AF1092">
        <v>91</v>
      </c>
      <c r="AG1092">
        <v>190</v>
      </c>
      <c r="AH1092">
        <v>91</v>
      </c>
      <c r="AI1092">
        <v>167</v>
      </c>
      <c r="AJ1092">
        <v>75</v>
      </c>
      <c r="AK1092">
        <v>145</v>
      </c>
      <c r="AL1092">
        <v>79</v>
      </c>
      <c r="AM1092">
        <v>170</v>
      </c>
      <c r="AN1092">
        <v>115</v>
      </c>
      <c r="AO1092">
        <v>202</v>
      </c>
      <c r="AP1092">
        <v>72</v>
      </c>
      <c r="AQ1092">
        <v>154</v>
      </c>
      <c r="AR1092">
        <v>63</v>
      </c>
      <c r="AS1092">
        <v>172</v>
      </c>
      <c r="AT1092">
        <v>67</v>
      </c>
      <c r="AU1092">
        <v>180</v>
      </c>
    </row>
    <row r="1093" spans="1:47" x14ac:dyDescent="0.25">
      <c r="A1093" t="str">
        <f t="shared" si="17"/>
        <v>WolfsbergArbeitsstättenInsgesamt</v>
      </c>
      <c r="B1093">
        <v>1092</v>
      </c>
      <c r="C1093">
        <v>209</v>
      </c>
      <c r="D1093" t="s">
        <v>163</v>
      </c>
      <c r="E1093" t="s">
        <v>476</v>
      </c>
      <c r="F1093" t="s">
        <v>48</v>
      </c>
      <c r="G1093">
        <v>5199</v>
      </c>
      <c r="H1093">
        <v>5073</v>
      </c>
      <c r="I1093">
        <v>5303</v>
      </c>
    </row>
    <row r="1094" spans="1:47" x14ac:dyDescent="0.25">
      <c r="A1094" t="str">
        <f t="shared" si="17"/>
        <v>WolfsbergBeschäftigte in den ArbeitsstättenInsgesamt</v>
      </c>
      <c r="B1094">
        <v>1093</v>
      </c>
      <c r="C1094">
        <v>209</v>
      </c>
      <c r="D1094" t="s">
        <v>163</v>
      </c>
      <c r="E1094" t="s">
        <v>477</v>
      </c>
      <c r="F1094" t="s">
        <v>48</v>
      </c>
      <c r="G1094">
        <v>27257</v>
      </c>
      <c r="H1094">
        <v>25824</v>
      </c>
      <c r="I1094">
        <v>26766</v>
      </c>
    </row>
    <row r="1095" spans="1:47" x14ac:dyDescent="0.25">
      <c r="A1095" t="str">
        <f t="shared" si="17"/>
        <v>WolfsbergGesamteinkommenBruttobezüge Gesamt</v>
      </c>
      <c r="B1095">
        <v>1094</v>
      </c>
      <c r="C1095">
        <v>209</v>
      </c>
      <c r="D1095" t="s">
        <v>163</v>
      </c>
      <c r="E1095" t="s">
        <v>45</v>
      </c>
      <c r="F1095" t="s">
        <v>63</v>
      </c>
      <c r="G1095">
        <v>733076.90466</v>
      </c>
      <c r="H1095">
        <v>754742.60092999996</v>
      </c>
      <c r="I1095">
        <v>787173.69978999998</v>
      </c>
      <c r="J1095">
        <v>829082.40159999998</v>
      </c>
      <c r="K1095">
        <v>866185.49254000001</v>
      </c>
      <c r="L1095">
        <v>874575.46343999996</v>
      </c>
      <c r="M1095">
        <v>909019.34562000004</v>
      </c>
      <c r="N1095">
        <v>939927.29917000001</v>
      </c>
      <c r="O1095">
        <v>973995.16023000004</v>
      </c>
      <c r="P1095">
        <v>994096.85973000003</v>
      </c>
      <c r="Q1095">
        <v>1023440.10717</v>
      </c>
      <c r="R1095">
        <v>1042757.04658</v>
      </c>
      <c r="S1095">
        <v>1063562.7699200001</v>
      </c>
      <c r="T1095">
        <v>1094672.6027299999</v>
      </c>
      <c r="U1095">
        <v>1138263.3796300001</v>
      </c>
      <c r="V1095">
        <v>1178023.00954</v>
      </c>
      <c r="W1095">
        <v>1188999.9043399999</v>
      </c>
      <c r="X1095">
        <v>1242306.56488</v>
      </c>
      <c r="Y1095">
        <v>1309011.87475</v>
      </c>
    </row>
    <row r="1096" spans="1:47" x14ac:dyDescent="0.25">
      <c r="A1096" t="str">
        <f t="shared" si="17"/>
        <v>WolfsbergGesamteinkommenNettobezüge Gesamt</v>
      </c>
      <c r="B1096">
        <v>1095</v>
      </c>
      <c r="C1096">
        <v>209</v>
      </c>
      <c r="D1096" t="s">
        <v>163</v>
      </c>
      <c r="E1096" t="s">
        <v>45</v>
      </c>
      <c r="F1096" t="s">
        <v>64</v>
      </c>
      <c r="G1096">
        <v>545109.86098999996</v>
      </c>
      <c r="H1096">
        <v>564492.02313999995</v>
      </c>
      <c r="I1096">
        <v>585446.91593000002</v>
      </c>
      <c r="J1096">
        <v>613687.00798999995</v>
      </c>
      <c r="K1096">
        <v>638716.51430000004</v>
      </c>
      <c r="L1096">
        <v>657932.44805000001</v>
      </c>
      <c r="M1096">
        <v>680907.92073000001</v>
      </c>
      <c r="N1096">
        <v>700793.59594999999</v>
      </c>
      <c r="O1096">
        <v>721976.11214999994</v>
      </c>
      <c r="P1096">
        <v>734612.19507999998</v>
      </c>
      <c r="Q1096">
        <v>752987.56987999997</v>
      </c>
      <c r="R1096">
        <v>763132.62884999998</v>
      </c>
      <c r="S1096">
        <v>801486.63936999999</v>
      </c>
      <c r="T1096">
        <v>821384.97867999994</v>
      </c>
      <c r="U1096">
        <v>850420.62081999995</v>
      </c>
      <c r="V1096">
        <v>880694.46464000002</v>
      </c>
      <c r="W1096">
        <v>899543.10606000002</v>
      </c>
      <c r="X1096">
        <v>933723.41939000005</v>
      </c>
      <c r="Y1096">
        <v>986960.20758000005</v>
      </c>
    </row>
    <row r="1097" spans="1:47" x14ac:dyDescent="0.25">
      <c r="A1097" t="str">
        <f t="shared" si="17"/>
        <v>WolfsbergGründungsintensitätin % der aktiven Wirtschaftskammermitglieder</v>
      </c>
      <c r="B1097">
        <v>1096</v>
      </c>
      <c r="C1097">
        <v>209</v>
      </c>
      <c r="D1097" t="s">
        <v>163</v>
      </c>
      <c r="E1097" t="s">
        <v>40</v>
      </c>
      <c r="F1097" t="s">
        <v>52</v>
      </c>
      <c r="G1097">
        <v>6.1981184283342596</v>
      </c>
      <c r="H1097">
        <v>8.6228681068356394</v>
      </c>
      <c r="I1097">
        <v>8.3020380356752703</v>
      </c>
      <c r="J1097">
        <v>8.8581919018152906</v>
      </c>
      <c r="K1097">
        <v>8.4143952602126593</v>
      </c>
      <c r="L1097">
        <v>7.2875540658097204</v>
      </c>
      <c r="M1097">
        <v>9.1353107682760708</v>
      </c>
      <c r="N1097">
        <v>7.6437970079588604</v>
      </c>
      <c r="O1097">
        <v>7.2241377355841596</v>
      </c>
      <c r="P1097">
        <v>7.8590538905624499</v>
      </c>
      <c r="Q1097">
        <v>10.212761288800801</v>
      </c>
      <c r="R1097">
        <v>10.721110729746799</v>
      </c>
      <c r="S1097">
        <v>9.1243561442236896</v>
      </c>
      <c r="T1097">
        <v>8.5301937549349809</v>
      </c>
      <c r="U1097">
        <v>10.592710289373599</v>
      </c>
      <c r="V1097">
        <v>9.2442426208238704</v>
      </c>
      <c r="W1097">
        <v>7.7096048827497601</v>
      </c>
      <c r="X1097">
        <v>6.9752893337503901</v>
      </c>
      <c r="Y1097">
        <v>6.5426356589147296</v>
      </c>
      <c r="Z1097">
        <v>6.5934065934065904</v>
      </c>
      <c r="AA1097">
        <v>5.3163053163053204</v>
      </c>
      <c r="AB1097">
        <v>6.1406202026404699</v>
      </c>
    </row>
    <row r="1098" spans="1:47" x14ac:dyDescent="0.25">
      <c r="A1098" t="str">
        <f t="shared" si="17"/>
        <v>WolfsbergGründungsintensitätje 1.000 Einwohner</v>
      </c>
      <c r="B1098">
        <v>1097</v>
      </c>
      <c r="C1098">
        <v>209</v>
      </c>
      <c r="D1098" t="s">
        <v>163</v>
      </c>
      <c r="E1098" t="s">
        <v>40</v>
      </c>
      <c r="F1098" t="s">
        <v>53</v>
      </c>
      <c r="G1098">
        <v>1.9842324386571</v>
      </c>
      <c r="H1098">
        <v>2.8451009680847301</v>
      </c>
      <c r="I1098">
        <v>2.8725902851151299</v>
      </c>
      <c r="J1098">
        <v>3.12481743593785</v>
      </c>
      <c r="K1098">
        <v>3.1455541948555799</v>
      </c>
      <c r="L1098">
        <v>2.8061392206103202</v>
      </c>
      <c r="M1098">
        <v>3.6081334273107801</v>
      </c>
      <c r="N1098">
        <v>3.12658448445874</v>
      </c>
      <c r="O1098">
        <v>2.9799121767646999</v>
      </c>
      <c r="P1098">
        <v>3.32754732587959</v>
      </c>
      <c r="Q1098">
        <v>4.51239105463047</v>
      </c>
      <c r="R1098">
        <v>5.0584271303886599</v>
      </c>
      <c r="S1098">
        <v>4.6379413524835398</v>
      </c>
      <c r="T1098">
        <v>4.4498560494002799</v>
      </c>
      <c r="U1098">
        <v>5.6158575380217499</v>
      </c>
      <c r="V1098">
        <v>5.3535201743181302</v>
      </c>
      <c r="W1098">
        <v>4.5300113250283101</v>
      </c>
      <c r="X1098">
        <v>4.2294124340932404</v>
      </c>
      <c r="Y1098">
        <v>4.0108730777273003</v>
      </c>
      <c r="Z1098">
        <v>4.1152263374485596</v>
      </c>
      <c r="AA1098">
        <v>3.4228239253480202</v>
      </c>
      <c r="AB1098">
        <v>3.8253351949964598</v>
      </c>
    </row>
    <row r="1099" spans="1:47" x14ac:dyDescent="0.25">
      <c r="A1099" t="str">
        <f t="shared" si="17"/>
        <v>WolfsbergKammermitgliedschaftenAktiv</v>
      </c>
      <c r="B1099">
        <v>1098</v>
      </c>
      <c r="C1099">
        <v>209</v>
      </c>
      <c r="D1099" t="s">
        <v>163</v>
      </c>
      <c r="E1099" t="s">
        <v>39</v>
      </c>
      <c r="F1099" t="s">
        <v>50</v>
      </c>
      <c r="G1099">
        <v>1807</v>
      </c>
      <c r="H1099">
        <v>1852</v>
      </c>
      <c r="I1099">
        <v>1937</v>
      </c>
      <c r="J1099">
        <v>1972</v>
      </c>
      <c r="K1099">
        <v>2081</v>
      </c>
      <c r="L1099">
        <v>2136</v>
      </c>
      <c r="M1099">
        <v>2181</v>
      </c>
      <c r="N1099">
        <v>2249</v>
      </c>
      <c r="O1099">
        <v>2273</v>
      </c>
      <c r="P1099">
        <v>2253</v>
      </c>
      <c r="Q1099">
        <v>2315</v>
      </c>
      <c r="R1099">
        <v>2302</v>
      </c>
      <c r="S1099">
        <v>2402</v>
      </c>
      <c r="T1099">
        <v>2385</v>
      </c>
      <c r="U1099">
        <v>2499</v>
      </c>
      <c r="V1099">
        <v>2534</v>
      </c>
      <c r="W1099">
        <v>2674</v>
      </c>
      <c r="X1099">
        <v>2718</v>
      </c>
      <c r="Y1099">
        <v>2787</v>
      </c>
      <c r="Z1099">
        <v>2789</v>
      </c>
      <c r="AA1099">
        <v>2873</v>
      </c>
      <c r="AB1099">
        <v>2829</v>
      </c>
      <c r="AC1099">
        <v>2964</v>
      </c>
      <c r="AD1099">
        <v>3083</v>
      </c>
      <c r="AE1099">
        <v>3152</v>
      </c>
      <c r="AF1099">
        <v>3113</v>
      </c>
      <c r="AG1099">
        <v>3203</v>
      </c>
      <c r="AH1099">
        <v>3197</v>
      </c>
      <c r="AI1099">
        <v>3218</v>
      </c>
      <c r="AJ1099">
        <v>3225</v>
      </c>
      <c r="AK1099">
        <v>3248</v>
      </c>
      <c r="AL1099">
        <v>3276</v>
      </c>
      <c r="AM1099">
        <v>3384</v>
      </c>
      <c r="AN1099">
        <v>3367</v>
      </c>
      <c r="AO1099">
        <v>3406</v>
      </c>
      <c r="AP1099">
        <v>3257</v>
      </c>
      <c r="AQ1099">
        <v>3281</v>
      </c>
      <c r="AR1099">
        <v>3291</v>
      </c>
    </row>
    <row r="1100" spans="1:47" x14ac:dyDescent="0.25">
      <c r="A1100" t="str">
        <f t="shared" si="17"/>
        <v>WolfsbergKammermitgliedschaftenInsgesamt</v>
      </c>
      <c r="B1100">
        <v>1099</v>
      </c>
      <c r="C1100">
        <v>209</v>
      </c>
      <c r="D1100" t="s">
        <v>163</v>
      </c>
      <c r="E1100" t="s">
        <v>39</v>
      </c>
      <c r="F1100" t="s">
        <v>48</v>
      </c>
      <c r="G1100">
        <v>2230</v>
      </c>
      <c r="H1100">
        <v>2270</v>
      </c>
      <c r="I1100">
        <v>2381</v>
      </c>
      <c r="J1100">
        <v>2427</v>
      </c>
      <c r="K1100">
        <v>2526</v>
      </c>
      <c r="L1100">
        <v>2569</v>
      </c>
      <c r="M1100">
        <v>2608</v>
      </c>
      <c r="N1100">
        <v>2677</v>
      </c>
      <c r="O1100">
        <v>2689</v>
      </c>
      <c r="P1100">
        <v>2710</v>
      </c>
      <c r="Q1100">
        <v>2750</v>
      </c>
      <c r="R1100">
        <v>2738</v>
      </c>
      <c r="S1100">
        <v>2825</v>
      </c>
      <c r="T1100">
        <v>2839</v>
      </c>
      <c r="U1100">
        <v>2962</v>
      </c>
      <c r="V1100">
        <v>3082</v>
      </c>
      <c r="W1100">
        <v>3217</v>
      </c>
      <c r="X1100">
        <v>3367</v>
      </c>
      <c r="Y1100">
        <v>3471</v>
      </c>
      <c r="Z1100">
        <v>3495</v>
      </c>
      <c r="AA1100">
        <v>3577</v>
      </c>
      <c r="AB1100">
        <v>3571</v>
      </c>
      <c r="AC1100">
        <v>3667</v>
      </c>
      <c r="AD1100">
        <v>3874</v>
      </c>
      <c r="AE1100">
        <v>3943</v>
      </c>
      <c r="AF1100">
        <v>3973</v>
      </c>
      <c r="AG1100">
        <v>3950</v>
      </c>
      <c r="AH1100">
        <v>3937</v>
      </c>
      <c r="AI1100">
        <v>3943</v>
      </c>
      <c r="AJ1100">
        <v>3927</v>
      </c>
      <c r="AK1100">
        <v>3948</v>
      </c>
      <c r="AL1100">
        <v>3995</v>
      </c>
      <c r="AM1100">
        <v>4027</v>
      </c>
      <c r="AN1100">
        <v>4003</v>
      </c>
      <c r="AO1100">
        <v>3984</v>
      </c>
      <c r="AP1100">
        <v>3850</v>
      </c>
      <c r="AQ1100">
        <v>3840</v>
      </c>
      <c r="AR1100">
        <v>3868</v>
      </c>
    </row>
    <row r="1101" spans="1:47" x14ac:dyDescent="0.25">
      <c r="A1101" t="str">
        <f t="shared" si="17"/>
        <v>WolfsbergKammermitgliedschaftenRuhend</v>
      </c>
      <c r="B1101">
        <v>1100</v>
      </c>
      <c r="C1101">
        <v>209</v>
      </c>
      <c r="D1101" t="s">
        <v>163</v>
      </c>
      <c r="E1101" t="s">
        <v>39</v>
      </c>
      <c r="F1101" t="s">
        <v>51</v>
      </c>
      <c r="G1101">
        <v>423</v>
      </c>
      <c r="H1101">
        <v>418</v>
      </c>
      <c r="I1101">
        <v>444</v>
      </c>
      <c r="J1101">
        <v>455</v>
      </c>
      <c r="K1101">
        <v>445</v>
      </c>
      <c r="L1101">
        <v>433</v>
      </c>
      <c r="M1101">
        <v>427</v>
      </c>
      <c r="N1101">
        <v>428</v>
      </c>
      <c r="O1101">
        <v>416</v>
      </c>
      <c r="P1101">
        <v>457</v>
      </c>
      <c r="Q1101">
        <v>435</v>
      </c>
      <c r="R1101">
        <v>436</v>
      </c>
      <c r="S1101">
        <v>423</v>
      </c>
      <c r="T1101">
        <v>454</v>
      </c>
      <c r="U1101">
        <v>463</v>
      </c>
      <c r="V1101">
        <v>548</v>
      </c>
      <c r="W1101">
        <v>543</v>
      </c>
      <c r="X1101">
        <v>649</v>
      </c>
      <c r="Y1101">
        <v>684</v>
      </c>
      <c r="Z1101">
        <v>706</v>
      </c>
      <c r="AA1101">
        <v>704</v>
      </c>
      <c r="AB1101">
        <v>742</v>
      </c>
      <c r="AC1101">
        <v>703</v>
      </c>
      <c r="AD1101">
        <v>791</v>
      </c>
      <c r="AE1101">
        <v>791</v>
      </c>
      <c r="AF1101">
        <v>860</v>
      </c>
      <c r="AG1101">
        <v>747</v>
      </c>
      <c r="AH1101">
        <v>740</v>
      </c>
      <c r="AI1101">
        <v>725</v>
      </c>
      <c r="AJ1101">
        <v>702</v>
      </c>
      <c r="AK1101">
        <v>700</v>
      </c>
      <c r="AL1101">
        <v>719</v>
      </c>
      <c r="AM1101">
        <v>643</v>
      </c>
      <c r="AN1101">
        <v>636</v>
      </c>
      <c r="AO1101">
        <v>578</v>
      </c>
      <c r="AP1101">
        <v>593</v>
      </c>
      <c r="AQ1101">
        <v>559</v>
      </c>
      <c r="AR1101">
        <v>577</v>
      </c>
    </row>
    <row r="1102" spans="1:47" x14ac:dyDescent="0.25">
      <c r="A1102" t="str">
        <f t="shared" si="17"/>
        <v>WolfsbergLehrlinge1. Lehrjahr, männlich</v>
      </c>
      <c r="B1102">
        <v>1101</v>
      </c>
      <c r="C1102">
        <v>209</v>
      </c>
      <c r="D1102" t="s">
        <v>163</v>
      </c>
      <c r="E1102" t="s">
        <v>46</v>
      </c>
      <c r="F1102" t="s">
        <v>65</v>
      </c>
      <c r="G1102">
        <v>221</v>
      </c>
      <c r="H1102">
        <v>184</v>
      </c>
      <c r="I1102">
        <v>198</v>
      </c>
      <c r="J1102">
        <v>226</v>
      </c>
      <c r="K1102">
        <v>223</v>
      </c>
      <c r="L1102">
        <v>259</v>
      </c>
      <c r="M1102">
        <v>240</v>
      </c>
      <c r="N1102">
        <v>207</v>
      </c>
      <c r="O1102">
        <v>209</v>
      </c>
      <c r="P1102">
        <v>188</v>
      </c>
      <c r="Q1102">
        <v>203</v>
      </c>
      <c r="R1102">
        <v>197</v>
      </c>
      <c r="S1102">
        <v>178</v>
      </c>
      <c r="T1102">
        <v>172</v>
      </c>
      <c r="U1102">
        <v>167</v>
      </c>
      <c r="V1102">
        <v>171</v>
      </c>
      <c r="W1102">
        <v>178</v>
      </c>
      <c r="X1102">
        <v>164</v>
      </c>
      <c r="Y1102">
        <v>162</v>
      </c>
      <c r="Z1102">
        <v>152</v>
      </c>
      <c r="AA1102">
        <v>198</v>
      </c>
      <c r="AB1102">
        <v>169</v>
      </c>
    </row>
    <row r="1103" spans="1:47" x14ac:dyDescent="0.25">
      <c r="A1103" t="str">
        <f t="shared" si="17"/>
        <v>WolfsbergLehrlinge1. Lehrjahr, weiblich</v>
      </c>
      <c r="B1103">
        <v>1102</v>
      </c>
      <c r="C1103">
        <v>209</v>
      </c>
      <c r="D1103" t="s">
        <v>163</v>
      </c>
      <c r="E1103" t="s">
        <v>46</v>
      </c>
      <c r="F1103" t="s">
        <v>66</v>
      </c>
      <c r="G1103">
        <v>102</v>
      </c>
      <c r="H1103">
        <v>107</v>
      </c>
      <c r="I1103">
        <v>88</v>
      </c>
      <c r="J1103">
        <v>93</v>
      </c>
      <c r="K1103">
        <v>107</v>
      </c>
      <c r="L1103">
        <v>112</v>
      </c>
      <c r="M1103">
        <v>131</v>
      </c>
      <c r="N1103">
        <v>116</v>
      </c>
      <c r="O1103">
        <v>103</v>
      </c>
      <c r="P1103">
        <v>111</v>
      </c>
      <c r="Q1103">
        <v>110</v>
      </c>
      <c r="R1103">
        <v>94</v>
      </c>
      <c r="S1103">
        <v>105</v>
      </c>
      <c r="T1103">
        <v>91</v>
      </c>
      <c r="U1103">
        <v>73</v>
      </c>
      <c r="V1103">
        <v>83</v>
      </c>
      <c r="W1103">
        <v>95</v>
      </c>
      <c r="X1103">
        <v>76</v>
      </c>
      <c r="Y1103">
        <v>81</v>
      </c>
      <c r="Z1103">
        <v>88</v>
      </c>
      <c r="AA1103">
        <v>77</v>
      </c>
      <c r="AB1103">
        <v>99</v>
      </c>
    </row>
    <row r="1104" spans="1:47" x14ac:dyDescent="0.25">
      <c r="A1104" t="str">
        <f t="shared" si="17"/>
        <v>WolfsbergLehrlinge2. Lehrjahr, männlich</v>
      </c>
      <c r="B1104">
        <v>1103</v>
      </c>
      <c r="C1104">
        <v>209</v>
      </c>
      <c r="D1104" t="s">
        <v>163</v>
      </c>
      <c r="E1104" t="s">
        <v>46</v>
      </c>
      <c r="F1104" t="s">
        <v>67</v>
      </c>
      <c r="G1104">
        <v>223</v>
      </c>
      <c r="H1104">
        <v>221</v>
      </c>
      <c r="I1104">
        <v>197</v>
      </c>
      <c r="J1104">
        <v>207</v>
      </c>
      <c r="K1104">
        <v>229</v>
      </c>
      <c r="L1104">
        <v>228</v>
      </c>
      <c r="M1104">
        <v>249</v>
      </c>
      <c r="N1104">
        <v>239</v>
      </c>
      <c r="O1104">
        <v>221</v>
      </c>
      <c r="P1104">
        <v>210</v>
      </c>
      <c r="Q1104">
        <v>191</v>
      </c>
      <c r="R1104">
        <v>212</v>
      </c>
      <c r="S1104">
        <v>194</v>
      </c>
      <c r="T1104">
        <v>180</v>
      </c>
      <c r="U1104">
        <v>169</v>
      </c>
      <c r="V1104">
        <v>143</v>
      </c>
      <c r="W1104">
        <v>168</v>
      </c>
      <c r="X1104">
        <v>168</v>
      </c>
      <c r="Y1104">
        <v>172</v>
      </c>
      <c r="Z1104">
        <v>159</v>
      </c>
      <c r="AA1104">
        <v>135</v>
      </c>
      <c r="AB1104">
        <v>170</v>
      </c>
    </row>
    <row r="1105" spans="1:28" x14ac:dyDescent="0.25">
      <c r="A1105" t="str">
        <f t="shared" si="17"/>
        <v>WolfsbergLehrlinge2. Lehrjahr, weiblich</v>
      </c>
      <c r="B1105">
        <v>1104</v>
      </c>
      <c r="C1105">
        <v>209</v>
      </c>
      <c r="D1105" t="s">
        <v>163</v>
      </c>
      <c r="E1105" t="s">
        <v>46</v>
      </c>
      <c r="F1105" t="s">
        <v>68</v>
      </c>
      <c r="G1105">
        <v>106</v>
      </c>
      <c r="H1105">
        <v>100</v>
      </c>
      <c r="I1105">
        <v>102</v>
      </c>
      <c r="J1105">
        <v>82</v>
      </c>
      <c r="K1105">
        <v>97</v>
      </c>
      <c r="L1105">
        <v>105</v>
      </c>
      <c r="M1105">
        <v>122</v>
      </c>
      <c r="N1105">
        <v>115</v>
      </c>
      <c r="O1105">
        <v>114</v>
      </c>
      <c r="P1105">
        <v>96</v>
      </c>
      <c r="Q1105">
        <v>109</v>
      </c>
      <c r="R1105">
        <v>98</v>
      </c>
      <c r="S1105">
        <v>83</v>
      </c>
      <c r="T1105">
        <v>102</v>
      </c>
      <c r="U1105">
        <v>81</v>
      </c>
      <c r="V1105">
        <v>68</v>
      </c>
      <c r="W1105">
        <v>85</v>
      </c>
      <c r="X1105">
        <v>91</v>
      </c>
      <c r="Y1105">
        <v>75</v>
      </c>
      <c r="Z1105">
        <v>80</v>
      </c>
      <c r="AA1105">
        <v>81</v>
      </c>
      <c r="AB1105">
        <v>70</v>
      </c>
    </row>
    <row r="1106" spans="1:28" x14ac:dyDescent="0.25">
      <c r="A1106" t="str">
        <f t="shared" si="17"/>
        <v>WolfsbergLehrlinge3. Lehrjahr, männlich</v>
      </c>
      <c r="B1106">
        <v>1105</v>
      </c>
      <c r="C1106">
        <v>209</v>
      </c>
      <c r="D1106" t="s">
        <v>163</v>
      </c>
      <c r="E1106" t="s">
        <v>46</v>
      </c>
      <c r="F1106" t="s">
        <v>69</v>
      </c>
      <c r="G1106">
        <v>218</v>
      </c>
      <c r="H1106">
        <v>217</v>
      </c>
      <c r="I1106">
        <v>210</v>
      </c>
      <c r="J1106">
        <v>195</v>
      </c>
      <c r="K1106">
        <v>195</v>
      </c>
      <c r="L1106">
        <v>222</v>
      </c>
      <c r="M1106">
        <v>222</v>
      </c>
      <c r="N1106">
        <v>237</v>
      </c>
      <c r="O1106">
        <v>226</v>
      </c>
      <c r="P1106">
        <v>207</v>
      </c>
      <c r="Q1106">
        <v>203</v>
      </c>
      <c r="R1106">
        <v>184</v>
      </c>
      <c r="S1106">
        <v>198</v>
      </c>
      <c r="T1106">
        <v>181</v>
      </c>
      <c r="U1106">
        <v>170</v>
      </c>
      <c r="V1106">
        <v>163</v>
      </c>
      <c r="W1106">
        <v>139</v>
      </c>
      <c r="X1106">
        <v>154</v>
      </c>
      <c r="Y1106">
        <v>167</v>
      </c>
      <c r="Z1106">
        <v>159</v>
      </c>
      <c r="AA1106">
        <v>143</v>
      </c>
      <c r="AB1106">
        <v>121</v>
      </c>
    </row>
    <row r="1107" spans="1:28" x14ac:dyDescent="0.25">
      <c r="A1107" t="str">
        <f t="shared" si="17"/>
        <v>WolfsbergLehrlinge3. Lehrjahr, weiblich</v>
      </c>
      <c r="B1107">
        <v>1106</v>
      </c>
      <c r="C1107">
        <v>209</v>
      </c>
      <c r="D1107" t="s">
        <v>163</v>
      </c>
      <c r="E1107" t="s">
        <v>46</v>
      </c>
      <c r="F1107" t="s">
        <v>70</v>
      </c>
      <c r="G1107">
        <v>118</v>
      </c>
      <c r="H1107">
        <v>88</v>
      </c>
      <c r="I1107">
        <v>88</v>
      </c>
      <c r="J1107">
        <v>94</v>
      </c>
      <c r="K1107">
        <v>77</v>
      </c>
      <c r="L1107">
        <v>89</v>
      </c>
      <c r="M1107">
        <v>99</v>
      </c>
      <c r="N1107">
        <v>108</v>
      </c>
      <c r="O1107">
        <v>107</v>
      </c>
      <c r="P1107">
        <v>108</v>
      </c>
      <c r="Q1107">
        <v>99</v>
      </c>
      <c r="R1107">
        <v>96</v>
      </c>
      <c r="S1107">
        <v>98</v>
      </c>
      <c r="T1107">
        <v>76</v>
      </c>
      <c r="U1107">
        <v>94</v>
      </c>
      <c r="V1107">
        <v>77</v>
      </c>
      <c r="W1107">
        <v>68</v>
      </c>
      <c r="X1107">
        <v>74</v>
      </c>
      <c r="Y1107">
        <v>81</v>
      </c>
      <c r="Z1107">
        <v>64</v>
      </c>
      <c r="AA1107">
        <v>82</v>
      </c>
      <c r="AB1107">
        <v>75</v>
      </c>
    </row>
    <row r="1108" spans="1:28" x14ac:dyDescent="0.25">
      <c r="A1108" t="str">
        <f t="shared" si="17"/>
        <v>WolfsbergLehrlinge4. Lehrjahr, männlich</v>
      </c>
      <c r="B1108">
        <v>1107</v>
      </c>
      <c r="C1108">
        <v>209</v>
      </c>
      <c r="D1108" t="s">
        <v>163</v>
      </c>
      <c r="E1108" t="s">
        <v>46</v>
      </c>
      <c r="F1108" t="s">
        <v>71</v>
      </c>
      <c r="G1108">
        <v>114</v>
      </c>
      <c r="H1108">
        <v>119</v>
      </c>
      <c r="I1108">
        <v>123</v>
      </c>
      <c r="J1108">
        <v>130</v>
      </c>
      <c r="K1108">
        <v>118</v>
      </c>
      <c r="L1108">
        <v>123</v>
      </c>
      <c r="M1108">
        <v>148</v>
      </c>
      <c r="N1108">
        <v>156</v>
      </c>
      <c r="O1108">
        <v>153</v>
      </c>
      <c r="P1108">
        <v>156</v>
      </c>
      <c r="Q1108">
        <v>134</v>
      </c>
      <c r="R1108">
        <v>114</v>
      </c>
      <c r="S1108">
        <v>136</v>
      </c>
      <c r="T1108">
        <v>143</v>
      </c>
      <c r="U1108">
        <v>129</v>
      </c>
      <c r="V1108">
        <v>122</v>
      </c>
      <c r="W1108">
        <v>120</v>
      </c>
      <c r="X1108">
        <v>90</v>
      </c>
      <c r="Y1108">
        <v>99</v>
      </c>
      <c r="Z1108">
        <v>121</v>
      </c>
      <c r="AA1108">
        <v>105</v>
      </c>
      <c r="AB1108">
        <v>93</v>
      </c>
    </row>
    <row r="1109" spans="1:28" x14ac:dyDescent="0.25">
      <c r="A1109" t="str">
        <f t="shared" si="17"/>
        <v>WolfsbergLehrlinge4. Lehrjahr, weiblich</v>
      </c>
      <c r="B1109">
        <v>1108</v>
      </c>
      <c r="C1109">
        <v>209</v>
      </c>
      <c r="D1109" t="s">
        <v>163</v>
      </c>
      <c r="E1109" t="s">
        <v>46</v>
      </c>
      <c r="F1109" t="s">
        <v>72</v>
      </c>
      <c r="G1109">
        <v>8</v>
      </c>
      <c r="H1109">
        <v>11</v>
      </c>
      <c r="I1109">
        <v>10</v>
      </c>
      <c r="J1109">
        <v>7</v>
      </c>
      <c r="K1109">
        <v>15</v>
      </c>
      <c r="L1109">
        <v>4</v>
      </c>
      <c r="M1109">
        <v>9</v>
      </c>
      <c r="N1109">
        <v>17</v>
      </c>
      <c r="O1109">
        <v>14</v>
      </c>
      <c r="P1109">
        <v>25</v>
      </c>
      <c r="Q1109">
        <v>19</v>
      </c>
      <c r="R1109">
        <v>11</v>
      </c>
      <c r="S1109">
        <v>15</v>
      </c>
      <c r="T1109">
        <v>15</v>
      </c>
      <c r="U1109">
        <v>12</v>
      </c>
      <c r="V1109">
        <v>18</v>
      </c>
      <c r="W1109">
        <v>10</v>
      </c>
      <c r="X1109">
        <v>9</v>
      </c>
      <c r="Y1109">
        <v>15</v>
      </c>
      <c r="Z1109">
        <v>15</v>
      </c>
      <c r="AA1109">
        <v>15</v>
      </c>
      <c r="AB1109">
        <v>14</v>
      </c>
    </row>
    <row r="1110" spans="1:28" x14ac:dyDescent="0.25">
      <c r="A1110" t="str">
        <f t="shared" si="17"/>
        <v>WolfsbergLehrlingeFrauen</v>
      </c>
      <c r="B1110">
        <v>1109</v>
      </c>
      <c r="C1110">
        <v>209</v>
      </c>
      <c r="D1110" t="s">
        <v>163</v>
      </c>
      <c r="E1110" t="s">
        <v>46</v>
      </c>
      <c r="F1110" t="s">
        <v>47</v>
      </c>
      <c r="G1110">
        <v>334</v>
      </c>
      <c r="H1110">
        <v>306</v>
      </c>
      <c r="I1110">
        <v>288</v>
      </c>
      <c r="J1110">
        <v>276</v>
      </c>
      <c r="K1110">
        <v>296</v>
      </c>
      <c r="L1110">
        <v>310</v>
      </c>
      <c r="M1110">
        <v>361</v>
      </c>
      <c r="N1110">
        <v>356</v>
      </c>
      <c r="O1110">
        <v>338</v>
      </c>
      <c r="P1110">
        <v>340</v>
      </c>
      <c r="Q1110">
        <v>337</v>
      </c>
      <c r="R1110">
        <v>299</v>
      </c>
      <c r="S1110">
        <v>301</v>
      </c>
      <c r="T1110">
        <v>284</v>
      </c>
      <c r="U1110">
        <v>260</v>
      </c>
      <c r="V1110">
        <v>246</v>
      </c>
      <c r="W1110">
        <v>258</v>
      </c>
      <c r="X1110">
        <v>250</v>
      </c>
      <c r="Y1110">
        <v>252</v>
      </c>
      <c r="Z1110">
        <v>247</v>
      </c>
      <c r="AA1110">
        <v>255</v>
      </c>
      <c r="AB1110">
        <v>258</v>
      </c>
    </row>
    <row r="1111" spans="1:28" x14ac:dyDescent="0.25">
      <c r="A1111" t="str">
        <f t="shared" si="17"/>
        <v>WolfsbergLehrlingeInsgesamt</v>
      </c>
      <c r="B1111">
        <v>1110</v>
      </c>
      <c r="C1111">
        <v>209</v>
      </c>
      <c r="D1111" t="s">
        <v>163</v>
      </c>
      <c r="E1111" t="s">
        <v>46</v>
      </c>
      <c r="F1111" t="s">
        <v>48</v>
      </c>
      <c r="G1111">
        <v>1110</v>
      </c>
      <c r="H1111">
        <v>1047</v>
      </c>
      <c r="I1111">
        <v>1016</v>
      </c>
      <c r="J1111">
        <v>1034</v>
      </c>
      <c r="K1111">
        <v>1061</v>
      </c>
      <c r="L1111">
        <v>1142</v>
      </c>
      <c r="M1111">
        <v>1220</v>
      </c>
      <c r="N1111">
        <v>1195</v>
      </c>
      <c r="O1111">
        <v>1147</v>
      </c>
      <c r="P1111">
        <v>1101</v>
      </c>
      <c r="Q1111">
        <v>1068</v>
      </c>
      <c r="R1111">
        <v>1006</v>
      </c>
      <c r="S1111">
        <v>1007</v>
      </c>
      <c r="T1111">
        <v>960</v>
      </c>
      <c r="U1111">
        <v>895</v>
      </c>
      <c r="V1111">
        <v>845</v>
      </c>
      <c r="W1111">
        <v>863</v>
      </c>
      <c r="X1111">
        <v>826</v>
      </c>
      <c r="Y1111">
        <v>852</v>
      </c>
      <c r="Z1111">
        <v>838</v>
      </c>
      <c r="AA1111">
        <v>836</v>
      </c>
      <c r="AB1111">
        <v>811</v>
      </c>
    </row>
    <row r="1112" spans="1:28" x14ac:dyDescent="0.25">
      <c r="A1112" t="str">
        <f t="shared" si="17"/>
        <v>WolfsbergLehrlingeMänner</v>
      </c>
      <c r="B1112">
        <v>1111</v>
      </c>
      <c r="C1112">
        <v>209</v>
      </c>
      <c r="D1112" t="s">
        <v>163</v>
      </c>
      <c r="E1112" t="s">
        <v>46</v>
      </c>
      <c r="F1112" t="s">
        <v>49</v>
      </c>
      <c r="G1112">
        <v>776</v>
      </c>
      <c r="H1112">
        <v>741</v>
      </c>
      <c r="I1112">
        <v>728</v>
      </c>
      <c r="J1112">
        <v>758</v>
      </c>
      <c r="K1112">
        <v>765</v>
      </c>
      <c r="L1112">
        <v>832</v>
      </c>
      <c r="M1112">
        <v>859</v>
      </c>
      <c r="N1112">
        <v>839</v>
      </c>
      <c r="O1112">
        <v>809</v>
      </c>
      <c r="P1112">
        <v>761</v>
      </c>
      <c r="Q1112">
        <v>731</v>
      </c>
      <c r="R1112">
        <v>707</v>
      </c>
      <c r="S1112">
        <v>706</v>
      </c>
      <c r="T1112">
        <v>676</v>
      </c>
      <c r="U1112">
        <v>635</v>
      </c>
      <c r="V1112">
        <v>599</v>
      </c>
      <c r="W1112">
        <v>605</v>
      </c>
      <c r="X1112">
        <v>576</v>
      </c>
      <c r="Y1112">
        <v>600</v>
      </c>
      <c r="Z1112">
        <v>591</v>
      </c>
      <c r="AA1112">
        <v>581</v>
      </c>
      <c r="AB1112">
        <v>553</v>
      </c>
    </row>
    <row r="1113" spans="1:28" x14ac:dyDescent="0.25">
      <c r="A1113" t="str">
        <f t="shared" si="17"/>
        <v>WolfsbergNeugründungenInsgesamt</v>
      </c>
      <c r="B1113">
        <v>1112</v>
      </c>
      <c r="C1113">
        <v>209</v>
      </c>
      <c r="D1113" t="s">
        <v>163</v>
      </c>
      <c r="E1113" t="s">
        <v>41</v>
      </c>
      <c r="F1113" t="s">
        <v>48</v>
      </c>
      <c r="G1113">
        <v>112</v>
      </c>
      <c r="H1113">
        <v>159.69551733859601</v>
      </c>
      <c r="I1113">
        <v>160.81047675103</v>
      </c>
      <c r="J1113">
        <v>174.68354430379699</v>
      </c>
      <c r="K1113">
        <v>175.10356536502499</v>
      </c>
      <c r="L1113">
        <v>155.66215484569599</v>
      </c>
      <c r="M1113">
        <v>199.241127856101</v>
      </c>
      <c r="N1113">
        <v>171.90899470899501</v>
      </c>
      <c r="O1113">
        <v>162.75982318271099</v>
      </c>
      <c r="P1113">
        <v>180.915420560748</v>
      </c>
      <c r="Q1113">
        <v>243.574356737898</v>
      </c>
      <c r="R1113">
        <v>271.67294589178402</v>
      </c>
      <c r="S1113">
        <v>248</v>
      </c>
      <c r="T1113">
        <v>237.907103825137</v>
      </c>
      <c r="U1113">
        <v>299.66777408637898</v>
      </c>
      <c r="V1113">
        <v>285</v>
      </c>
      <c r="W1113">
        <v>240</v>
      </c>
      <c r="X1113">
        <v>223</v>
      </c>
      <c r="Y1113">
        <v>211</v>
      </c>
      <c r="Z1113">
        <v>216</v>
      </c>
      <c r="AA1113">
        <v>179</v>
      </c>
      <c r="AB1113">
        <v>200</v>
      </c>
    </row>
    <row r="1114" spans="1:28" x14ac:dyDescent="0.25">
      <c r="A1114" t="str">
        <f t="shared" si="17"/>
        <v>WolfsbergPendler (Auspendler/-innen)Insgesamt</v>
      </c>
      <c r="B1114">
        <v>1113</v>
      </c>
      <c r="C1114">
        <v>209</v>
      </c>
      <c r="D1114" t="s">
        <v>163</v>
      </c>
      <c r="E1114" t="s">
        <v>459</v>
      </c>
      <c r="F1114" t="s">
        <v>48</v>
      </c>
      <c r="G1114">
        <v>12958</v>
      </c>
      <c r="H1114">
        <v>13324</v>
      </c>
      <c r="I1114">
        <v>13111</v>
      </c>
      <c r="J1114">
        <v>12976</v>
      </c>
      <c r="K1114">
        <v>12818</v>
      </c>
      <c r="L1114">
        <v>12899</v>
      </c>
      <c r="M1114">
        <v>12969</v>
      </c>
      <c r="N1114">
        <v>12975</v>
      </c>
      <c r="O1114">
        <v>13289</v>
      </c>
      <c r="P1114">
        <v>13444</v>
      </c>
      <c r="Q1114">
        <v>13372</v>
      </c>
      <c r="R1114">
        <v>13164</v>
      </c>
      <c r="S1114">
        <v>13359</v>
      </c>
    </row>
    <row r="1115" spans="1:28" x14ac:dyDescent="0.25">
      <c r="A1115" t="str">
        <f t="shared" si="17"/>
        <v>WolfsbergPendler ins AuslandInsgesamt</v>
      </c>
      <c r="B1115">
        <v>1114</v>
      </c>
      <c r="C1115">
        <v>209</v>
      </c>
      <c r="D1115" t="s">
        <v>163</v>
      </c>
      <c r="E1115" t="s">
        <v>304</v>
      </c>
      <c r="F1115" t="s">
        <v>48</v>
      </c>
      <c r="G1115">
        <v>17</v>
      </c>
      <c r="H1115">
        <v>40</v>
      </c>
      <c r="I1115">
        <v>81</v>
      </c>
      <c r="J1115">
        <v>43</v>
      </c>
      <c r="K1115">
        <v>30</v>
      </c>
      <c r="L1115">
        <v>177</v>
      </c>
      <c r="M1115">
        <v>169</v>
      </c>
      <c r="N1115">
        <v>117</v>
      </c>
      <c r="O1115">
        <v>114</v>
      </c>
      <c r="P1115">
        <v>101</v>
      </c>
      <c r="Q1115">
        <v>112</v>
      </c>
      <c r="R1115">
        <v>37</v>
      </c>
      <c r="S1115">
        <v>107</v>
      </c>
    </row>
    <row r="1116" spans="1:28" x14ac:dyDescent="0.25">
      <c r="A1116" t="str">
        <f t="shared" si="17"/>
        <v>WolfsbergPendler zw. BundesländernInsgesamt</v>
      </c>
      <c r="B1116">
        <v>1115</v>
      </c>
      <c r="C1116">
        <v>209</v>
      </c>
      <c r="D1116" t="s">
        <v>163</v>
      </c>
      <c r="E1116" t="s">
        <v>433</v>
      </c>
      <c r="F1116" t="s">
        <v>48</v>
      </c>
      <c r="G1116">
        <v>2550</v>
      </c>
      <c r="H1116">
        <v>2301</v>
      </c>
      <c r="I1116">
        <v>2594</v>
      </c>
      <c r="J1116">
        <v>2579</v>
      </c>
      <c r="K1116">
        <v>2536</v>
      </c>
      <c r="L1116">
        <v>2466</v>
      </c>
      <c r="M1116">
        <v>2418</v>
      </c>
      <c r="N1116">
        <v>2410</v>
      </c>
      <c r="O1116">
        <v>2520</v>
      </c>
      <c r="P1116">
        <v>2664</v>
      </c>
      <c r="Q1116">
        <v>2563</v>
      </c>
      <c r="R1116">
        <v>2590</v>
      </c>
      <c r="S1116">
        <v>2635</v>
      </c>
    </row>
    <row r="1117" spans="1:28" x14ac:dyDescent="0.25">
      <c r="A1117" t="str">
        <f t="shared" si="17"/>
        <v>WolfsbergPendler zw. Gemeinden eines Pol. BezirkesInsgesamt</v>
      </c>
      <c r="B1117">
        <v>1116</v>
      </c>
      <c r="C1117">
        <v>209</v>
      </c>
      <c r="D1117" t="s">
        <v>163</v>
      </c>
      <c r="E1117" t="s">
        <v>305</v>
      </c>
      <c r="F1117" t="s">
        <v>48</v>
      </c>
      <c r="G1117">
        <v>7537</v>
      </c>
      <c r="H1117">
        <v>7033</v>
      </c>
      <c r="I1117">
        <v>7183</v>
      </c>
      <c r="J1117">
        <v>7102</v>
      </c>
      <c r="K1117">
        <v>7121</v>
      </c>
      <c r="L1117">
        <v>7063</v>
      </c>
      <c r="M1117">
        <v>7157</v>
      </c>
      <c r="N1117">
        <v>7176</v>
      </c>
      <c r="O1117">
        <v>7288</v>
      </c>
      <c r="P1117">
        <v>7413</v>
      </c>
      <c r="Q1117">
        <v>7313</v>
      </c>
      <c r="R1117">
        <v>7170</v>
      </c>
      <c r="S1117">
        <v>7323</v>
      </c>
    </row>
    <row r="1118" spans="1:28" x14ac:dyDescent="0.25">
      <c r="A1118" t="str">
        <f t="shared" si="17"/>
        <v>WolfsbergPendler zw. Pol. Bez. des BundeslandesInsgesamt</v>
      </c>
      <c r="B1118">
        <v>1117</v>
      </c>
      <c r="C1118">
        <v>209</v>
      </c>
      <c r="D1118" t="s">
        <v>163</v>
      </c>
      <c r="E1118" t="s">
        <v>306</v>
      </c>
      <c r="F1118" t="s">
        <v>48</v>
      </c>
      <c r="G1118">
        <v>2854</v>
      </c>
      <c r="H1118">
        <v>3950</v>
      </c>
      <c r="I1118">
        <v>3253</v>
      </c>
      <c r="J1118">
        <v>3252</v>
      </c>
      <c r="K1118">
        <v>3131</v>
      </c>
      <c r="L1118">
        <v>3193</v>
      </c>
      <c r="M1118">
        <v>3225</v>
      </c>
      <c r="N1118">
        <v>3272</v>
      </c>
      <c r="O1118">
        <v>3367</v>
      </c>
      <c r="P1118">
        <v>3266</v>
      </c>
      <c r="Q1118">
        <v>3384</v>
      </c>
      <c r="R1118">
        <v>3367</v>
      </c>
      <c r="S1118">
        <v>3294</v>
      </c>
    </row>
    <row r="1119" spans="1:28" x14ac:dyDescent="0.25">
      <c r="A1119" t="str">
        <f t="shared" si="17"/>
        <v>WolfsbergPensionisteneinkommenBrutto_Schnitt</v>
      </c>
      <c r="B1119">
        <v>1118</v>
      </c>
      <c r="C1119">
        <v>209</v>
      </c>
      <c r="D1119" t="s">
        <v>163</v>
      </c>
      <c r="E1119" t="s">
        <v>44</v>
      </c>
      <c r="F1119" t="s">
        <v>54</v>
      </c>
      <c r="G1119">
        <v>14917.1891694637</v>
      </c>
      <c r="H1119">
        <v>15134.0488173456</v>
      </c>
      <c r="I1119">
        <v>15642.9119678963</v>
      </c>
      <c r="J1119">
        <v>16078.517276634901</v>
      </c>
      <c r="K1119">
        <v>16644.6564511221</v>
      </c>
      <c r="L1119">
        <v>17162.668656266502</v>
      </c>
      <c r="M1119">
        <v>17563.056596452301</v>
      </c>
      <c r="N1119">
        <v>17910.955727795201</v>
      </c>
      <c r="O1119">
        <v>17991.702393683299</v>
      </c>
      <c r="P1119">
        <v>18546.8746365556</v>
      </c>
      <c r="Q1119">
        <v>19108.5667092437</v>
      </c>
      <c r="R1119">
        <v>19547.664945084602</v>
      </c>
      <c r="S1119">
        <v>19838.917535881999</v>
      </c>
      <c r="T1119">
        <v>20321.765878086098</v>
      </c>
      <c r="U1119">
        <v>20868.803495656801</v>
      </c>
      <c r="V1119">
        <v>21551.278152202201</v>
      </c>
      <c r="W1119">
        <v>23021.232898713301</v>
      </c>
      <c r="X1119">
        <v>23876.073973824699</v>
      </c>
      <c r="Y1119">
        <v>24680.538974012601</v>
      </c>
    </row>
    <row r="1120" spans="1:28" x14ac:dyDescent="0.25">
      <c r="A1120" t="str">
        <f t="shared" si="17"/>
        <v>WolfsbergPensionisteneinkommenBruttobezüge 1000 EUR</v>
      </c>
      <c r="B1120">
        <v>1119</v>
      </c>
      <c r="C1120">
        <v>209</v>
      </c>
      <c r="D1120" t="s">
        <v>163</v>
      </c>
      <c r="E1120" t="s">
        <v>44</v>
      </c>
      <c r="F1120" t="s">
        <v>55</v>
      </c>
      <c r="G1120">
        <v>191104.11045000001</v>
      </c>
      <c r="H1120">
        <v>195789.18955000001</v>
      </c>
      <c r="I1120">
        <v>202700.85328000001</v>
      </c>
      <c r="J1120">
        <v>209470.92308000001</v>
      </c>
      <c r="K1120">
        <v>218794.00904999999</v>
      </c>
      <c r="L1120">
        <v>227731.4504</v>
      </c>
      <c r="M1120">
        <v>237628.15575000001</v>
      </c>
      <c r="N1120">
        <v>246221.90839</v>
      </c>
      <c r="O1120">
        <v>259764.19915999999</v>
      </c>
      <c r="P1120">
        <v>272249.57279000001</v>
      </c>
      <c r="Q1120">
        <v>284239.92979999998</v>
      </c>
      <c r="R1120">
        <v>290106.89545000001</v>
      </c>
      <c r="S1120">
        <v>295798.26046000002</v>
      </c>
      <c r="T1120">
        <v>305375.17585</v>
      </c>
      <c r="U1120">
        <v>317122.33792000002</v>
      </c>
      <c r="V1120">
        <v>330769.01708000002</v>
      </c>
      <c r="W1120">
        <v>348886.78457999998</v>
      </c>
      <c r="X1120">
        <v>366688.74408999999</v>
      </c>
      <c r="Y1120">
        <v>383683.65889000002</v>
      </c>
    </row>
    <row r="1121" spans="1:47" x14ac:dyDescent="0.25">
      <c r="A1121" t="str">
        <f t="shared" si="17"/>
        <v>WolfsbergPensionisteneinkommenBruttobezüge Fälle</v>
      </c>
      <c r="B1121">
        <v>1120</v>
      </c>
      <c r="C1121">
        <v>209</v>
      </c>
      <c r="D1121" t="s">
        <v>163</v>
      </c>
      <c r="E1121" t="s">
        <v>44</v>
      </c>
      <c r="F1121" t="s">
        <v>56</v>
      </c>
      <c r="G1121">
        <v>12811</v>
      </c>
      <c r="H1121">
        <v>12937</v>
      </c>
      <c r="I1121">
        <v>12958</v>
      </c>
      <c r="J1121">
        <v>13028</v>
      </c>
      <c r="K1121">
        <v>13145</v>
      </c>
      <c r="L1121">
        <v>13269</v>
      </c>
      <c r="M1121">
        <v>13530</v>
      </c>
      <c r="N1121">
        <v>13747</v>
      </c>
      <c r="O1121">
        <v>14438</v>
      </c>
      <c r="P1121">
        <v>14679</v>
      </c>
      <c r="Q1121">
        <v>14875</v>
      </c>
      <c r="R1121">
        <v>14841</v>
      </c>
      <c r="S1121">
        <v>14910</v>
      </c>
      <c r="T1121">
        <v>15027</v>
      </c>
      <c r="U1121">
        <v>15196</v>
      </c>
      <c r="V1121">
        <v>15348</v>
      </c>
      <c r="W1121">
        <v>15155</v>
      </c>
      <c r="X1121">
        <v>15358</v>
      </c>
      <c r="Y1121">
        <v>15546</v>
      </c>
    </row>
    <row r="1122" spans="1:47" x14ac:dyDescent="0.25">
      <c r="A1122" t="str">
        <f t="shared" si="17"/>
        <v>WolfsbergPensionisteneinkommenLohnsteuer 1000 EUR</v>
      </c>
      <c r="B1122">
        <v>1121</v>
      </c>
      <c r="C1122">
        <v>209</v>
      </c>
      <c r="D1122" t="s">
        <v>163</v>
      </c>
      <c r="E1122" t="s">
        <v>44</v>
      </c>
      <c r="F1122" t="s">
        <v>57</v>
      </c>
      <c r="G1122">
        <v>18899.937180000001</v>
      </c>
      <c r="H1122">
        <v>17687.575840000001</v>
      </c>
      <c r="I1122">
        <v>19184.520469999999</v>
      </c>
      <c r="J1122">
        <v>20436.751609999999</v>
      </c>
      <c r="K1122">
        <v>22277.747429999999</v>
      </c>
      <c r="L1122">
        <v>20743.233059999999</v>
      </c>
      <c r="M1122">
        <v>22630.132699999998</v>
      </c>
      <c r="N1122">
        <v>24597.694729999999</v>
      </c>
      <c r="O1122">
        <v>27364.84448</v>
      </c>
      <c r="P1122">
        <v>29522.06018</v>
      </c>
      <c r="Q1122">
        <v>32193.965230000002</v>
      </c>
      <c r="R1122">
        <v>34047.945959999997</v>
      </c>
      <c r="S1122">
        <v>28582.311020000001</v>
      </c>
      <c r="T1122">
        <v>30348.71515</v>
      </c>
      <c r="U1122">
        <v>32831.125489999999</v>
      </c>
      <c r="V1122">
        <v>35629.968809999998</v>
      </c>
      <c r="W1122">
        <v>35581.580070000004</v>
      </c>
      <c r="X1122">
        <v>39153.480510000001</v>
      </c>
      <c r="Y1122">
        <v>40237.623729999999</v>
      </c>
    </row>
    <row r="1123" spans="1:47" x14ac:dyDescent="0.25">
      <c r="A1123" t="str">
        <f t="shared" si="17"/>
        <v>WolfsbergPensionisteneinkommenLohnsteuer Fälle</v>
      </c>
      <c r="B1123">
        <v>1122</v>
      </c>
      <c r="C1123">
        <v>209</v>
      </c>
      <c r="D1123" t="s">
        <v>163</v>
      </c>
      <c r="E1123" t="s">
        <v>44</v>
      </c>
      <c r="F1123" t="s">
        <v>58</v>
      </c>
      <c r="G1123">
        <v>6111</v>
      </c>
      <c r="H1123">
        <v>5777</v>
      </c>
      <c r="I1123">
        <v>6101</v>
      </c>
      <c r="J1123">
        <v>6616</v>
      </c>
      <c r="K1123">
        <v>6862</v>
      </c>
      <c r="L1123">
        <v>6597</v>
      </c>
      <c r="M1123">
        <v>6906</v>
      </c>
      <c r="N1123">
        <v>7196</v>
      </c>
      <c r="O1123">
        <v>7641</v>
      </c>
      <c r="P1123">
        <v>8019</v>
      </c>
      <c r="Q1123">
        <v>8377</v>
      </c>
      <c r="R1123">
        <v>8536</v>
      </c>
      <c r="S1123">
        <v>8728</v>
      </c>
      <c r="T1123">
        <v>8902</v>
      </c>
      <c r="U1123">
        <v>9244</v>
      </c>
      <c r="V1123">
        <v>9722</v>
      </c>
      <c r="W1123">
        <v>10547</v>
      </c>
      <c r="X1123">
        <v>11025</v>
      </c>
      <c r="Y1123">
        <v>11462</v>
      </c>
    </row>
    <row r="1124" spans="1:47" x14ac:dyDescent="0.25">
      <c r="A1124" t="str">
        <f t="shared" si="17"/>
        <v>WolfsbergPensionisteneinkommenNetto_Schnitt</v>
      </c>
      <c r="B1124">
        <v>1123</v>
      </c>
      <c r="C1124">
        <v>209</v>
      </c>
      <c r="D1124" t="s">
        <v>163</v>
      </c>
      <c r="E1124" t="s">
        <v>44</v>
      </c>
      <c r="F1124" t="s">
        <v>59</v>
      </c>
      <c r="G1124">
        <v>12711.938050893799</v>
      </c>
      <c r="H1124">
        <v>12953.8499234753</v>
      </c>
      <c r="I1124">
        <v>13318.703788393301</v>
      </c>
      <c r="J1124">
        <v>13648.2931639546</v>
      </c>
      <c r="K1124">
        <v>14041.776013693399</v>
      </c>
      <c r="L1124">
        <v>14652.468459567401</v>
      </c>
      <c r="M1124">
        <v>14922.764571322999</v>
      </c>
      <c r="N1124">
        <v>15136.119522805</v>
      </c>
      <c r="O1124">
        <v>15104.735707161701</v>
      </c>
      <c r="P1124">
        <v>15518.547254581399</v>
      </c>
      <c r="Q1124">
        <v>15896.9196947899</v>
      </c>
      <c r="R1124">
        <v>16183.960728387599</v>
      </c>
      <c r="S1124">
        <v>16836.924841716998</v>
      </c>
      <c r="T1124">
        <v>17192.7785466161</v>
      </c>
      <c r="U1124">
        <v>17573.252450644901</v>
      </c>
      <c r="V1124">
        <v>18060.832253713801</v>
      </c>
      <c r="W1124">
        <v>19434.7705866051</v>
      </c>
      <c r="X1124">
        <v>20049.503184008299</v>
      </c>
      <c r="Y1124">
        <v>20778.4019857198</v>
      </c>
    </row>
    <row r="1125" spans="1:47" x14ac:dyDescent="0.25">
      <c r="A1125" t="str">
        <f t="shared" si="17"/>
        <v>WolfsbergPensionisteneinkommenNettobezüge 1000 EUR</v>
      </c>
      <c r="B1125">
        <v>1124</v>
      </c>
      <c r="C1125">
        <v>209</v>
      </c>
      <c r="D1125" t="s">
        <v>163</v>
      </c>
      <c r="E1125" t="s">
        <v>44</v>
      </c>
      <c r="F1125" t="s">
        <v>60</v>
      </c>
      <c r="G1125">
        <v>162852.63837</v>
      </c>
      <c r="H1125">
        <v>167583.95645999999</v>
      </c>
      <c r="I1125">
        <v>172583.76368999999</v>
      </c>
      <c r="J1125">
        <v>177809.96333999999</v>
      </c>
      <c r="K1125">
        <v>184579.14569999999</v>
      </c>
      <c r="L1125">
        <v>194423.60399</v>
      </c>
      <c r="M1125">
        <v>201905.00464999999</v>
      </c>
      <c r="N1125">
        <v>208076.23508000001</v>
      </c>
      <c r="O1125">
        <v>218082.17413999999</v>
      </c>
      <c r="P1125">
        <v>227796.75515000001</v>
      </c>
      <c r="Q1125">
        <v>236466.68046</v>
      </c>
      <c r="R1125">
        <v>240186.16117000001</v>
      </c>
      <c r="S1125">
        <v>251038.54939</v>
      </c>
      <c r="T1125">
        <v>258355.88321999999</v>
      </c>
      <c r="U1125">
        <v>267043.14423999999</v>
      </c>
      <c r="V1125">
        <v>277197.65343000001</v>
      </c>
      <c r="W1125">
        <v>294533.94824</v>
      </c>
      <c r="X1125">
        <v>307920.26990000001</v>
      </c>
      <c r="Y1125">
        <v>323021.03726999997</v>
      </c>
    </row>
    <row r="1126" spans="1:47" x14ac:dyDescent="0.25">
      <c r="A1126" t="str">
        <f t="shared" si="17"/>
        <v>WolfsbergPensionisteneinkommenSV-Beiträge 1000 EUR</v>
      </c>
      <c r="B1126">
        <v>1125</v>
      </c>
      <c r="C1126">
        <v>209</v>
      </c>
      <c r="D1126" t="s">
        <v>163</v>
      </c>
      <c r="E1126" t="s">
        <v>44</v>
      </c>
      <c r="F1126" t="s">
        <v>61</v>
      </c>
      <c r="G1126">
        <v>9351.5349000000006</v>
      </c>
      <c r="H1126">
        <v>10517.65725</v>
      </c>
      <c r="I1126">
        <v>10932.56912</v>
      </c>
      <c r="J1126">
        <v>11224.208130000001</v>
      </c>
      <c r="K1126">
        <v>11937.11592</v>
      </c>
      <c r="L1126">
        <v>12564.61335</v>
      </c>
      <c r="M1126">
        <v>13093.018400000001</v>
      </c>
      <c r="N1126">
        <v>13547.978580000001</v>
      </c>
      <c r="O1126">
        <v>14317.180539999999</v>
      </c>
      <c r="P1126">
        <v>14930.757460000001</v>
      </c>
      <c r="Q1126">
        <v>15579.284110000001</v>
      </c>
      <c r="R1126">
        <v>15872.78832</v>
      </c>
      <c r="S1126">
        <v>16177.40005</v>
      </c>
      <c r="T1126">
        <v>16670.57748</v>
      </c>
      <c r="U1126">
        <v>17248.068190000002</v>
      </c>
      <c r="V1126">
        <v>17941.394840000001</v>
      </c>
      <c r="W1126">
        <v>18771.256270000002</v>
      </c>
      <c r="X1126">
        <v>19614.99368</v>
      </c>
      <c r="Y1126">
        <v>20424.997889999999</v>
      </c>
    </row>
    <row r="1127" spans="1:47" x14ac:dyDescent="0.25">
      <c r="A1127" t="str">
        <f t="shared" si="17"/>
        <v>WolfsbergPensionisteneinkommenSV-Beiträge Fälle</v>
      </c>
      <c r="B1127">
        <v>1126</v>
      </c>
      <c r="C1127">
        <v>209</v>
      </c>
      <c r="D1127" t="s">
        <v>163</v>
      </c>
      <c r="E1127" t="s">
        <v>44</v>
      </c>
      <c r="F1127" t="s">
        <v>62</v>
      </c>
      <c r="G1127">
        <v>12583</v>
      </c>
      <c r="H1127">
        <v>12691</v>
      </c>
      <c r="I1127">
        <v>12712</v>
      </c>
      <c r="J1127">
        <v>12759</v>
      </c>
      <c r="K1127">
        <v>12875</v>
      </c>
      <c r="L1127">
        <v>13000</v>
      </c>
      <c r="M1127">
        <v>13254</v>
      </c>
      <c r="N1127">
        <v>13469</v>
      </c>
      <c r="O1127">
        <v>13697</v>
      </c>
      <c r="P1127">
        <v>13910</v>
      </c>
      <c r="Q1127">
        <v>14102</v>
      </c>
      <c r="R1127">
        <v>14037</v>
      </c>
      <c r="S1127">
        <v>14129</v>
      </c>
      <c r="T1127">
        <v>14272</v>
      </c>
      <c r="U1127">
        <v>14401</v>
      </c>
      <c r="V1127">
        <v>14559</v>
      </c>
      <c r="W1127">
        <v>14667</v>
      </c>
      <c r="X1127">
        <v>14876</v>
      </c>
      <c r="Y1127">
        <v>15051</v>
      </c>
    </row>
    <row r="1128" spans="1:47" x14ac:dyDescent="0.25">
      <c r="A1128" t="str">
        <f t="shared" si="17"/>
        <v>WolfsbergUnselbstständig BeschäftigteFrauen</v>
      </c>
      <c r="B1128">
        <v>1127</v>
      </c>
      <c r="C1128">
        <v>209</v>
      </c>
      <c r="D1128" t="s">
        <v>163</v>
      </c>
      <c r="E1128" t="s">
        <v>38</v>
      </c>
      <c r="F1128" t="s">
        <v>47</v>
      </c>
      <c r="G1128">
        <v>3991</v>
      </c>
      <c r="H1128">
        <v>4289</v>
      </c>
      <c r="I1128">
        <v>4008</v>
      </c>
      <c r="J1128">
        <v>4273</v>
      </c>
      <c r="K1128">
        <v>3965</v>
      </c>
      <c r="L1128">
        <v>4385</v>
      </c>
      <c r="M1128">
        <v>4126</v>
      </c>
      <c r="N1128">
        <v>4521</v>
      </c>
      <c r="O1128">
        <v>8846</v>
      </c>
      <c r="P1128">
        <v>9461</v>
      </c>
      <c r="Q1128">
        <v>8952</v>
      </c>
      <c r="R1128">
        <v>9444</v>
      </c>
      <c r="S1128">
        <v>9009</v>
      </c>
      <c r="T1128">
        <v>9464</v>
      </c>
      <c r="U1128">
        <v>9214</v>
      </c>
      <c r="V1128">
        <v>9562</v>
      </c>
      <c r="W1128">
        <v>9270</v>
      </c>
      <c r="X1128">
        <v>9782</v>
      </c>
      <c r="Y1128">
        <v>9321</v>
      </c>
      <c r="Z1128">
        <v>9657</v>
      </c>
      <c r="AA1128">
        <v>9294</v>
      </c>
      <c r="AB1128">
        <v>9679</v>
      </c>
      <c r="AC1128">
        <v>9291</v>
      </c>
      <c r="AD1128">
        <v>9667</v>
      </c>
      <c r="AE1128">
        <v>9262</v>
      </c>
      <c r="AF1128">
        <v>9605</v>
      </c>
      <c r="AG1128">
        <v>9393</v>
      </c>
      <c r="AH1128">
        <v>9674</v>
      </c>
      <c r="AI1128">
        <v>9384</v>
      </c>
      <c r="AJ1128">
        <v>9765</v>
      </c>
      <c r="AK1128">
        <v>9447</v>
      </c>
      <c r="AL1128">
        <v>9757</v>
      </c>
      <c r="AM1128">
        <v>9431</v>
      </c>
      <c r="AN1128">
        <v>9445</v>
      </c>
      <c r="AO1128">
        <v>9151</v>
      </c>
      <c r="AP1128">
        <v>9622</v>
      </c>
      <c r="AQ1128">
        <v>9422</v>
      </c>
      <c r="AR1128">
        <v>9701</v>
      </c>
      <c r="AS1128">
        <v>9442</v>
      </c>
      <c r="AT1128">
        <v>9660</v>
      </c>
      <c r="AU1128">
        <v>9345</v>
      </c>
    </row>
    <row r="1129" spans="1:47" x14ac:dyDescent="0.25">
      <c r="A1129" t="str">
        <f t="shared" si="17"/>
        <v>WolfsbergUnselbstständig BeschäftigteInsgesamt</v>
      </c>
      <c r="B1129">
        <v>1128</v>
      </c>
      <c r="C1129">
        <v>209</v>
      </c>
      <c r="D1129" t="s">
        <v>163</v>
      </c>
      <c r="E1129" t="s">
        <v>38</v>
      </c>
      <c r="F1129" t="s">
        <v>48</v>
      </c>
      <c r="G1129">
        <v>11833</v>
      </c>
      <c r="H1129">
        <v>14381</v>
      </c>
      <c r="I1129">
        <v>11920</v>
      </c>
      <c r="J1129">
        <v>14527</v>
      </c>
      <c r="K1129">
        <v>12158</v>
      </c>
      <c r="L1129">
        <v>14926</v>
      </c>
      <c r="M1129">
        <v>12943</v>
      </c>
      <c r="N1129">
        <v>15670</v>
      </c>
      <c r="O1129">
        <v>20668</v>
      </c>
      <c r="P1129">
        <v>22887</v>
      </c>
      <c r="Q1129">
        <v>20128</v>
      </c>
      <c r="R1129">
        <v>21704</v>
      </c>
      <c r="S1129">
        <v>19731</v>
      </c>
      <c r="T1129">
        <v>22008</v>
      </c>
      <c r="U1129">
        <v>20348</v>
      </c>
      <c r="V1129">
        <v>22310</v>
      </c>
      <c r="W1129">
        <v>20483</v>
      </c>
      <c r="X1129">
        <v>22505</v>
      </c>
      <c r="Y1129">
        <v>20195</v>
      </c>
      <c r="Z1129">
        <v>22088</v>
      </c>
      <c r="AA1129">
        <v>20040</v>
      </c>
      <c r="AB1129">
        <v>21917</v>
      </c>
      <c r="AC1129">
        <v>19965</v>
      </c>
      <c r="AD1129">
        <v>21826</v>
      </c>
      <c r="AE1129">
        <v>20056</v>
      </c>
      <c r="AF1129">
        <v>21603</v>
      </c>
      <c r="AG1129">
        <v>20212</v>
      </c>
      <c r="AH1129">
        <v>21806</v>
      </c>
      <c r="AI1129">
        <v>20341</v>
      </c>
      <c r="AJ1129">
        <v>22017</v>
      </c>
      <c r="AK1129">
        <v>20405</v>
      </c>
      <c r="AL1129">
        <v>21815</v>
      </c>
      <c r="AM1129">
        <v>20187</v>
      </c>
      <c r="AN1129">
        <v>20905</v>
      </c>
      <c r="AO1129">
        <v>19610</v>
      </c>
      <c r="AP1129">
        <v>21133</v>
      </c>
      <c r="AQ1129">
        <v>20054</v>
      </c>
      <c r="AR1129">
        <v>21223</v>
      </c>
      <c r="AS1129">
        <v>20097</v>
      </c>
      <c r="AT1129">
        <v>21154</v>
      </c>
      <c r="AU1129">
        <v>19800</v>
      </c>
    </row>
    <row r="1130" spans="1:47" x14ac:dyDescent="0.25">
      <c r="A1130" t="str">
        <f t="shared" si="17"/>
        <v>WolfsbergUnselbstständig BeschäftigteMänner</v>
      </c>
      <c r="B1130">
        <v>1129</v>
      </c>
      <c r="C1130">
        <v>209</v>
      </c>
      <c r="D1130" t="s">
        <v>163</v>
      </c>
      <c r="E1130" t="s">
        <v>38</v>
      </c>
      <c r="F1130" t="s">
        <v>49</v>
      </c>
      <c r="G1130">
        <v>7842</v>
      </c>
      <c r="H1130">
        <v>10092</v>
      </c>
      <c r="I1130">
        <v>7912</v>
      </c>
      <c r="J1130">
        <v>10254</v>
      </c>
      <c r="K1130">
        <v>8193</v>
      </c>
      <c r="L1130">
        <v>10541</v>
      </c>
      <c r="M1130">
        <v>8817</v>
      </c>
      <c r="N1130">
        <v>11149</v>
      </c>
      <c r="O1130">
        <v>11822</v>
      </c>
      <c r="P1130">
        <v>13426</v>
      </c>
      <c r="Q1130">
        <v>11176</v>
      </c>
      <c r="R1130">
        <v>12260</v>
      </c>
      <c r="S1130">
        <v>10722</v>
      </c>
      <c r="T1130">
        <v>12544</v>
      </c>
      <c r="U1130">
        <v>11134</v>
      </c>
      <c r="V1130">
        <v>12748</v>
      </c>
      <c r="W1130">
        <v>11213</v>
      </c>
      <c r="X1130">
        <v>12723</v>
      </c>
      <c r="Y1130">
        <v>10874</v>
      </c>
      <c r="Z1130">
        <v>12431</v>
      </c>
      <c r="AA1130">
        <v>10746</v>
      </c>
      <c r="AB1130">
        <v>12238</v>
      </c>
      <c r="AC1130">
        <v>10674</v>
      </c>
      <c r="AD1130">
        <v>12159</v>
      </c>
      <c r="AE1130">
        <v>10794</v>
      </c>
      <c r="AF1130">
        <v>11998</v>
      </c>
      <c r="AG1130">
        <v>10819</v>
      </c>
      <c r="AH1130">
        <v>12132</v>
      </c>
      <c r="AI1130">
        <v>10957</v>
      </c>
      <c r="AJ1130">
        <v>12252</v>
      </c>
      <c r="AK1130">
        <v>10958</v>
      </c>
      <c r="AL1130">
        <v>12058</v>
      </c>
      <c r="AM1130">
        <v>10756</v>
      </c>
      <c r="AN1130">
        <v>11460</v>
      </c>
      <c r="AO1130">
        <v>10459</v>
      </c>
      <c r="AP1130">
        <v>11511</v>
      </c>
      <c r="AQ1130">
        <v>10632</v>
      </c>
      <c r="AR1130">
        <v>11522</v>
      </c>
      <c r="AS1130">
        <v>10655</v>
      </c>
      <c r="AT1130">
        <v>11494</v>
      </c>
      <c r="AU1130">
        <v>10455</v>
      </c>
    </row>
    <row r="1131" spans="1:47" x14ac:dyDescent="0.25">
      <c r="A1131" t="str">
        <f t="shared" si="17"/>
        <v>WolfsbergUnselbstständig Beschäftigte GW mgfInsgesamt</v>
      </c>
      <c r="B1131">
        <v>1130</v>
      </c>
      <c r="C1131">
        <v>209</v>
      </c>
      <c r="D1131" t="s">
        <v>163</v>
      </c>
      <c r="E1131" t="s">
        <v>450</v>
      </c>
      <c r="F1131" t="s">
        <v>48</v>
      </c>
      <c r="G1131">
        <v>16130.719530933</v>
      </c>
      <c r="H1131">
        <v>14783.921999184</v>
      </c>
      <c r="I1131">
        <v>16679.018205847002</v>
      </c>
      <c r="J1131">
        <v>14842.576673918</v>
      </c>
      <c r="K1131">
        <v>17093.164040193999</v>
      </c>
      <c r="L1131">
        <v>15033.803745945999</v>
      </c>
      <c r="M1131">
        <v>16225.382274045</v>
      </c>
      <c r="N1131">
        <v>14544.144538388</v>
      </c>
      <c r="O1131">
        <v>16681.094850981</v>
      </c>
      <c r="P1131">
        <v>15675.591484192</v>
      </c>
      <c r="Q1131">
        <v>17308.265998938001</v>
      </c>
      <c r="R1131">
        <v>16048.918696987999</v>
      </c>
      <c r="S1131">
        <v>17473.983102587001</v>
      </c>
      <c r="T1131">
        <v>15690.277956706999</v>
      </c>
    </row>
    <row r="1132" spans="1:47" x14ac:dyDescent="0.25">
      <c r="A1132" t="str">
        <f t="shared" si="17"/>
        <v>WolfsbergUnselbstständig Beschäftigte GW ogfInsgesamt</v>
      </c>
      <c r="B1132">
        <v>1131</v>
      </c>
      <c r="C1132">
        <v>209</v>
      </c>
      <c r="D1132" t="s">
        <v>163</v>
      </c>
      <c r="E1132" t="s">
        <v>449</v>
      </c>
      <c r="F1132" t="s">
        <v>48</v>
      </c>
      <c r="G1132">
        <v>14777.263367095</v>
      </c>
      <c r="H1132">
        <v>13349.273910483</v>
      </c>
      <c r="I1132">
        <v>15302.659926181001</v>
      </c>
      <c r="J1132">
        <v>13510.592143854001</v>
      </c>
      <c r="K1132">
        <v>15810.632671273999</v>
      </c>
      <c r="L1132">
        <v>13730.935175102</v>
      </c>
      <c r="M1132">
        <v>15027.184884198001</v>
      </c>
      <c r="N1132">
        <v>13511.568370286001</v>
      </c>
      <c r="O1132">
        <v>15515.505741585001</v>
      </c>
      <c r="P1132">
        <v>14416.601706899</v>
      </c>
      <c r="Q1132">
        <v>16095.323063333</v>
      </c>
      <c r="R1132">
        <v>14744.478186451001</v>
      </c>
      <c r="S1132">
        <v>16267.477074773</v>
      </c>
      <c r="T1132">
        <v>14348.334706516</v>
      </c>
    </row>
    <row r="1133" spans="1:47" x14ac:dyDescent="0.25">
      <c r="A1133" t="str">
        <f t="shared" si="17"/>
        <v>WolfsbergUnternehmenInsgesamt</v>
      </c>
      <c r="B1133">
        <v>1132</v>
      </c>
      <c r="C1133">
        <v>209</v>
      </c>
      <c r="D1133" t="s">
        <v>163</v>
      </c>
      <c r="E1133" t="s">
        <v>475</v>
      </c>
      <c r="F1133" t="s">
        <v>48</v>
      </c>
      <c r="G1133">
        <v>4613</v>
      </c>
      <c r="H1133">
        <v>4516</v>
      </c>
      <c r="I1133">
        <v>4765</v>
      </c>
    </row>
    <row r="1134" spans="1:47" x14ac:dyDescent="0.25">
      <c r="A1134" t="str">
        <f t="shared" si="17"/>
        <v>WolfsbergWohnbevölkerungInsgesamt</v>
      </c>
      <c r="B1134">
        <v>1133</v>
      </c>
      <c r="C1134">
        <v>209</v>
      </c>
      <c r="D1134" t="s">
        <v>163</v>
      </c>
      <c r="E1134" t="s">
        <v>42</v>
      </c>
      <c r="F1134" t="s">
        <v>48</v>
      </c>
      <c r="G1134">
        <v>56445</v>
      </c>
      <c r="H1134">
        <v>56130</v>
      </c>
      <c r="I1134">
        <v>55981</v>
      </c>
      <c r="J1134">
        <v>55902</v>
      </c>
      <c r="K1134">
        <v>55667</v>
      </c>
      <c r="L1134">
        <v>55472</v>
      </c>
      <c r="M1134">
        <v>55220</v>
      </c>
      <c r="N1134">
        <v>54983</v>
      </c>
      <c r="O1134">
        <v>54619</v>
      </c>
      <c r="P1134">
        <v>54288</v>
      </c>
      <c r="Q1134">
        <v>53979</v>
      </c>
      <c r="R1134">
        <v>53707</v>
      </c>
      <c r="S1134">
        <v>53472</v>
      </c>
      <c r="T1134">
        <v>53464</v>
      </c>
      <c r="U1134">
        <v>53361</v>
      </c>
      <c r="V1134">
        <v>53236</v>
      </c>
      <c r="W1134">
        <v>52980</v>
      </c>
      <c r="X1134">
        <v>52726</v>
      </c>
      <c r="Y1134">
        <v>52607</v>
      </c>
      <c r="Z1134">
        <v>52488</v>
      </c>
      <c r="AA1134">
        <v>52296</v>
      </c>
      <c r="AB1134">
        <v>52283</v>
      </c>
    </row>
    <row r="1135" spans="1:47" x14ac:dyDescent="0.25">
      <c r="A1135" t="str">
        <f t="shared" si="17"/>
        <v>FeldkirchenArbeitnehmereinkommenBrutto_Schnitt</v>
      </c>
      <c r="B1135">
        <v>1134</v>
      </c>
      <c r="C1135">
        <v>210</v>
      </c>
      <c r="D1135" t="s">
        <v>164</v>
      </c>
      <c r="E1135" t="s">
        <v>43</v>
      </c>
      <c r="F1135" t="s">
        <v>54</v>
      </c>
      <c r="G1135">
        <v>21442.6704548366</v>
      </c>
      <c r="H1135">
        <v>21812.153153990301</v>
      </c>
      <c r="I1135">
        <v>22768.954446154999</v>
      </c>
      <c r="J1135">
        <v>23129.465821743699</v>
      </c>
      <c r="K1135">
        <v>23962.969254463002</v>
      </c>
      <c r="L1135">
        <v>24142.3538178659</v>
      </c>
      <c r="M1135">
        <v>24692.1482578496</v>
      </c>
      <c r="N1135">
        <v>25252.304628157799</v>
      </c>
      <c r="O1135">
        <v>25934.765552811699</v>
      </c>
      <c r="P1135">
        <v>26485.196341619299</v>
      </c>
      <c r="Q1135">
        <v>26829.133797441398</v>
      </c>
      <c r="R1135">
        <v>27377.364141198301</v>
      </c>
      <c r="S1135">
        <v>28416.120243329799</v>
      </c>
      <c r="T1135">
        <v>29053.998469632799</v>
      </c>
      <c r="U1135">
        <v>30624.487783194701</v>
      </c>
      <c r="V1135">
        <v>31321.310397687201</v>
      </c>
      <c r="W1135">
        <v>32369.9644678693</v>
      </c>
      <c r="X1135">
        <v>33566.485157773102</v>
      </c>
      <c r="Y1135">
        <v>35510.829841936596</v>
      </c>
    </row>
    <row r="1136" spans="1:47" x14ac:dyDescent="0.25">
      <c r="A1136" t="str">
        <f t="shared" si="17"/>
        <v>FeldkirchenArbeitnehmereinkommenBruttobezüge 1000 EUR</v>
      </c>
      <c r="B1136">
        <v>1135</v>
      </c>
      <c r="C1136">
        <v>210</v>
      </c>
      <c r="D1136" t="s">
        <v>164</v>
      </c>
      <c r="E1136" t="s">
        <v>43</v>
      </c>
      <c r="F1136" t="s">
        <v>55</v>
      </c>
      <c r="G1136">
        <v>267776.06864000001</v>
      </c>
      <c r="H1136">
        <v>279326.43329000002</v>
      </c>
      <c r="I1136">
        <v>295791.48720999999</v>
      </c>
      <c r="J1136">
        <v>309333.47590000002</v>
      </c>
      <c r="K1136">
        <v>327525.86377</v>
      </c>
      <c r="L1136">
        <v>333502.47564000002</v>
      </c>
      <c r="M1136">
        <v>348381.51977000001</v>
      </c>
      <c r="N1136">
        <v>355855.47681999998</v>
      </c>
      <c r="O1136">
        <v>367573.43218</v>
      </c>
      <c r="P1136">
        <v>372911.56449000002</v>
      </c>
      <c r="Q1136">
        <v>377485.91252999997</v>
      </c>
      <c r="R1136">
        <v>384296.06044999999</v>
      </c>
      <c r="S1136">
        <v>399388.57001999998</v>
      </c>
      <c r="T1136">
        <v>411404.61833000003</v>
      </c>
      <c r="U1136">
        <v>427150.35560000001</v>
      </c>
      <c r="V1136">
        <v>444198.82406000001</v>
      </c>
      <c r="W1136">
        <v>446802.61955</v>
      </c>
      <c r="X1136">
        <v>464862.25294999999</v>
      </c>
      <c r="Y1136">
        <v>498749.60512999998</v>
      </c>
    </row>
    <row r="1137" spans="1:47" x14ac:dyDescent="0.25">
      <c r="A1137" t="str">
        <f t="shared" si="17"/>
        <v>FeldkirchenArbeitnehmereinkommenBruttobezüge Fälle</v>
      </c>
      <c r="B1137">
        <v>1136</v>
      </c>
      <c r="C1137">
        <v>210</v>
      </c>
      <c r="D1137" t="s">
        <v>164</v>
      </c>
      <c r="E1137" t="s">
        <v>43</v>
      </c>
      <c r="F1137" t="s">
        <v>56</v>
      </c>
      <c r="G1137">
        <v>12488</v>
      </c>
      <c r="H1137">
        <v>12806</v>
      </c>
      <c r="I1137">
        <v>12991</v>
      </c>
      <c r="J1137">
        <v>13374</v>
      </c>
      <c r="K1137">
        <v>13668</v>
      </c>
      <c r="L1137">
        <v>13814</v>
      </c>
      <c r="M1137">
        <v>14109</v>
      </c>
      <c r="N1137">
        <v>14092</v>
      </c>
      <c r="O1137">
        <v>14173</v>
      </c>
      <c r="P1137">
        <v>14080</v>
      </c>
      <c r="Q1137">
        <v>14070</v>
      </c>
      <c r="R1137">
        <v>14037</v>
      </c>
      <c r="S1137">
        <v>14055</v>
      </c>
      <c r="T1137">
        <v>14160</v>
      </c>
      <c r="U1137">
        <v>13948</v>
      </c>
      <c r="V1137">
        <v>14182</v>
      </c>
      <c r="W1137">
        <v>13803</v>
      </c>
      <c r="X1137">
        <v>13849</v>
      </c>
      <c r="Y1137">
        <v>14045</v>
      </c>
    </row>
    <row r="1138" spans="1:47" x14ac:dyDescent="0.25">
      <c r="A1138" t="str">
        <f t="shared" si="17"/>
        <v>FeldkirchenArbeitnehmereinkommenLohnsteuer 1000 EUR</v>
      </c>
      <c r="B1138">
        <v>1137</v>
      </c>
      <c r="C1138">
        <v>210</v>
      </c>
      <c r="D1138" t="s">
        <v>164</v>
      </c>
      <c r="E1138" t="s">
        <v>43</v>
      </c>
      <c r="F1138" t="s">
        <v>57</v>
      </c>
      <c r="G1138">
        <v>35279.471850000002</v>
      </c>
      <c r="H1138">
        <v>34897.090940000002</v>
      </c>
      <c r="I1138">
        <v>38101.282930000001</v>
      </c>
      <c r="J1138">
        <v>40822.769319999999</v>
      </c>
      <c r="K1138">
        <v>44745.171549999999</v>
      </c>
      <c r="L1138">
        <v>41151.790269999998</v>
      </c>
      <c r="M1138">
        <v>44142.096649999999</v>
      </c>
      <c r="N1138">
        <v>45862.526489999997</v>
      </c>
      <c r="O1138">
        <v>48790.403030000001</v>
      </c>
      <c r="P1138">
        <v>50730.392529999997</v>
      </c>
      <c r="Q1138">
        <v>52181.973619999997</v>
      </c>
      <c r="R1138">
        <v>54246.584219999997</v>
      </c>
      <c r="S1138">
        <v>47992.312810000003</v>
      </c>
      <c r="T1138">
        <v>50273.997109999997</v>
      </c>
      <c r="U1138">
        <v>53861.226860000002</v>
      </c>
      <c r="V1138">
        <v>55577.550009999999</v>
      </c>
      <c r="W1138">
        <v>54027.069929999998</v>
      </c>
      <c r="X1138">
        <v>58689.330049999997</v>
      </c>
      <c r="Y1138">
        <v>62117.601190000001</v>
      </c>
    </row>
    <row r="1139" spans="1:47" x14ac:dyDescent="0.25">
      <c r="A1139" t="str">
        <f t="shared" si="17"/>
        <v>FeldkirchenArbeitnehmereinkommenLohnsteuer Fälle</v>
      </c>
      <c r="B1139">
        <v>1138</v>
      </c>
      <c r="C1139">
        <v>210</v>
      </c>
      <c r="D1139" t="s">
        <v>164</v>
      </c>
      <c r="E1139" t="s">
        <v>43</v>
      </c>
      <c r="F1139" t="s">
        <v>58</v>
      </c>
      <c r="G1139">
        <v>9925</v>
      </c>
      <c r="H1139">
        <v>9929</v>
      </c>
      <c r="I1139">
        <v>10093</v>
      </c>
      <c r="J1139">
        <v>10487</v>
      </c>
      <c r="K1139">
        <v>10926</v>
      </c>
      <c r="L1139">
        <v>10831</v>
      </c>
      <c r="M1139">
        <v>11118</v>
      </c>
      <c r="N1139">
        <v>11286</v>
      </c>
      <c r="O1139">
        <v>11489</v>
      </c>
      <c r="P1139">
        <v>11488</v>
      </c>
      <c r="Q1139">
        <v>11565</v>
      </c>
      <c r="R1139">
        <v>11524</v>
      </c>
      <c r="S1139">
        <v>11577</v>
      </c>
      <c r="T1139">
        <v>11812</v>
      </c>
      <c r="U1139">
        <v>11861</v>
      </c>
      <c r="V1139">
        <v>12154</v>
      </c>
      <c r="W1139">
        <v>11951</v>
      </c>
      <c r="X1139">
        <v>12006</v>
      </c>
      <c r="Y1139">
        <v>12340</v>
      </c>
    </row>
    <row r="1140" spans="1:47" x14ac:dyDescent="0.25">
      <c r="A1140" t="str">
        <f t="shared" si="17"/>
        <v>FeldkirchenArbeitnehmereinkommenNetto_Schnitt</v>
      </c>
      <c r="B1140">
        <v>1139</v>
      </c>
      <c r="C1140">
        <v>210</v>
      </c>
      <c r="D1140" t="s">
        <v>164</v>
      </c>
      <c r="E1140" t="s">
        <v>43</v>
      </c>
      <c r="F1140" t="s">
        <v>59</v>
      </c>
      <c r="G1140">
        <v>15156.106920243399</v>
      </c>
      <c r="H1140">
        <v>15543.0971505544</v>
      </c>
      <c r="I1140">
        <v>16186.6123131399</v>
      </c>
      <c r="J1140">
        <v>16335.2681060266</v>
      </c>
      <c r="K1140">
        <v>16847.853261633001</v>
      </c>
      <c r="L1140">
        <v>17348.997894165299</v>
      </c>
      <c r="M1140">
        <v>17661.8739776029</v>
      </c>
      <c r="N1140">
        <v>17994.911913142201</v>
      </c>
      <c r="O1140">
        <v>18371.596980173599</v>
      </c>
      <c r="P1140">
        <v>18665.8530319602</v>
      </c>
      <c r="Q1140">
        <v>18837.551275763999</v>
      </c>
      <c r="R1140">
        <v>19105.365072308901</v>
      </c>
      <c r="S1140">
        <v>20423.666539309899</v>
      </c>
      <c r="T1140">
        <v>20827.4490642655</v>
      </c>
      <c r="U1140">
        <v>21847.1657355893</v>
      </c>
      <c r="V1140">
        <v>22402.4304949937</v>
      </c>
      <c r="W1140">
        <v>23345.202678403199</v>
      </c>
      <c r="X1140">
        <v>24011.895310130702</v>
      </c>
      <c r="Y1140">
        <v>25514.4617693129</v>
      </c>
    </row>
    <row r="1141" spans="1:47" x14ac:dyDescent="0.25">
      <c r="A1141" t="str">
        <f t="shared" si="17"/>
        <v>FeldkirchenArbeitnehmereinkommenNettobezüge 1000 EUR</v>
      </c>
      <c r="B1141">
        <v>1140</v>
      </c>
      <c r="C1141">
        <v>210</v>
      </c>
      <c r="D1141" t="s">
        <v>164</v>
      </c>
      <c r="E1141" t="s">
        <v>43</v>
      </c>
      <c r="F1141" t="s">
        <v>60</v>
      </c>
      <c r="G1141">
        <v>189269.46322000001</v>
      </c>
      <c r="H1141">
        <v>199044.90211</v>
      </c>
      <c r="I1141">
        <v>210280.28056000001</v>
      </c>
      <c r="J1141">
        <v>218467.87565</v>
      </c>
      <c r="K1141">
        <v>230276.45838</v>
      </c>
      <c r="L1141">
        <v>239659.05691000001</v>
      </c>
      <c r="M1141">
        <v>249191.37995</v>
      </c>
      <c r="N1141">
        <v>253584.29868000001</v>
      </c>
      <c r="O1141">
        <v>260380.644</v>
      </c>
      <c r="P1141">
        <v>262815.21068999998</v>
      </c>
      <c r="Q1141">
        <v>265044.34645000001</v>
      </c>
      <c r="R1141">
        <v>268182.00952000002</v>
      </c>
      <c r="S1141">
        <v>287054.63321</v>
      </c>
      <c r="T1141">
        <v>294916.67875000002</v>
      </c>
      <c r="U1141">
        <v>304724.26767999999</v>
      </c>
      <c r="V1141">
        <v>317711.26928000001</v>
      </c>
      <c r="W1141">
        <v>322233.83257000003</v>
      </c>
      <c r="X1141">
        <v>332540.73814999999</v>
      </c>
      <c r="Y1141">
        <v>358350.61554999999</v>
      </c>
    </row>
    <row r="1142" spans="1:47" x14ac:dyDescent="0.25">
      <c r="A1142" t="str">
        <f t="shared" si="17"/>
        <v>FeldkirchenArbeitnehmereinkommenSV-Beiträge 1000 EUR</v>
      </c>
      <c r="B1142">
        <v>1141</v>
      </c>
      <c r="C1142">
        <v>210</v>
      </c>
      <c r="D1142" t="s">
        <v>164</v>
      </c>
      <c r="E1142" t="s">
        <v>43</v>
      </c>
      <c r="F1142" t="s">
        <v>61</v>
      </c>
      <c r="G1142">
        <v>43227.133569999998</v>
      </c>
      <c r="H1142">
        <v>45384.440240000004</v>
      </c>
      <c r="I1142">
        <v>47409.923719999999</v>
      </c>
      <c r="J1142">
        <v>50042.830929999996</v>
      </c>
      <c r="K1142">
        <v>52504.233840000001</v>
      </c>
      <c r="L1142">
        <v>52691.62846</v>
      </c>
      <c r="M1142">
        <v>55048.043169999997</v>
      </c>
      <c r="N1142">
        <v>56408.65165</v>
      </c>
      <c r="O1142">
        <v>58402.385150000002</v>
      </c>
      <c r="P1142">
        <v>59365.96127</v>
      </c>
      <c r="Q1142">
        <v>60259.59246</v>
      </c>
      <c r="R1142">
        <v>61867.466710000001</v>
      </c>
      <c r="S1142">
        <v>64341.624000000003</v>
      </c>
      <c r="T1142">
        <v>66213.942469999995</v>
      </c>
      <c r="U1142">
        <v>68564.861059999996</v>
      </c>
      <c r="V1142">
        <v>70910.00477</v>
      </c>
      <c r="W1142">
        <v>70541.717050000007</v>
      </c>
      <c r="X1142">
        <v>73632.18475</v>
      </c>
      <c r="Y1142">
        <v>78281.388389999993</v>
      </c>
    </row>
    <row r="1143" spans="1:47" x14ac:dyDescent="0.25">
      <c r="A1143" t="str">
        <f t="shared" si="17"/>
        <v>FeldkirchenArbeitnehmereinkommenSV-Beiträge Fälle</v>
      </c>
      <c r="B1143">
        <v>1142</v>
      </c>
      <c r="C1143">
        <v>210</v>
      </c>
      <c r="D1143" t="s">
        <v>164</v>
      </c>
      <c r="E1143" t="s">
        <v>43</v>
      </c>
      <c r="F1143" t="s">
        <v>62</v>
      </c>
      <c r="G1143">
        <v>11840</v>
      </c>
      <c r="H1143">
        <v>12139</v>
      </c>
      <c r="I1143">
        <v>12316</v>
      </c>
      <c r="J1143">
        <v>12648</v>
      </c>
      <c r="K1143">
        <v>12901</v>
      </c>
      <c r="L1143">
        <v>13007</v>
      </c>
      <c r="M1143">
        <v>13292</v>
      </c>
      <c r="N1143">
        <v>13277</v>
      </c>
      <c r="O1143">
        <v>13389</v>
      </c>
      <c r="P1143">
        <v>13263</v>
      </c>
      <c r="Q1143">
        <v>13226</v>
      </c>
      <c r="R1143">
        <v>13137</v>
      </c>
      <c r="S1143">
        <v>13283</v>
      </c>
      <c r="T1143">
        <v>13312</v>
      </c>
      <c r="U1143">
        <v>13205</v>
      </c>
      <c r="V1143">
        <v>13430</v>
      </c>
      <c r="W1143">
        <v>13104</v>
      </c>
      <c r="X1143">
        <v>13131</v>
      </c>
      <c r="Y1143">
        <v>13337</v>
      </c>
    </row>
    <row r="1144" spans="1:47" x14ac:dyDescent="0.25">
      <c r="A1144" t="str">
        <f t="shared" si="17"/>
        <v>FeldkirchenArbeitsloseFrauen</v>
      </c>
      <c r="B1144">
        <v>1143</v>
      </c>
      <c r="C1144">
        <v>210</v>
      </c>
      <c r="D1144" t="s">
        <v>164</v>
      </c>
      <c r="E1144" t="s">
        <v>36</v>
      </c>
      <c r="F1144" t="s">
        <v>47</v>
      </c>
      <c r="G1144">
        <v>291</v>
      </c>
      <c r="H1144">
        <v>183</v>
      </c>
      <c r="I1144">
        <v>336</v>
      </c>
      <c r="J1144">
        <v>214</v>
      </c>
      <c r="K1144">
        <v>292</v>
      </c>
      <c r="L1144">
        <v>205</v>
      </c>
      <c r="M1144">
        <v>306</v>
      </c>
      <c r="N1144">
        <v>200</v>
      </c>
      <c r="O1144">
        <v>284</v>
      </c>
      <c r="P1144">
        <v>194</v>
      </c>
      <c r="Q1144">
        <v>321</v>
      </c>
      <c r="R1144">
        <v>232</v>
      </c>
      <c r="S1144">
        <v>345</v>
      </c>
      <c r="T1144">
        <v>271</v>
      </c>
      <c r="U1144">
        <v>346</v>
      </c>
      <c r="V1144">
        <v>287</v>
      </c>
      <c r="W1144">
        <v>400</v>
      </c>
      <c r="X1144">
        <v>302</v>
      </c>
      <c r="Y1144">
        <v>402</v>
      </c>
      <c r="Z1144">
        <v>308</v>
      </c>
      <c r="AA1144">
        <v>429</v>
      </c>
      <c r="AB1144">
        <v>349</v>
      </c>
      <c r="AC1144">
        <v>475</v>
      </c>
      <c r="AD1144">
        <v>415</v>
      </c>
      <c r="AE1144">
        <v>491</v>
      </c>
      <c r="AF1144">
        <v>345</v>
      </c>
      <c r="AG1144">
        <v>449</v>
      </c>
      <c r="AH1144">
        <v>368</v>
      </c>
      <c r="AI1144">
        <v>388</v>
      </c>
      <c r="AJ1144">
        <v>340</v>
      </c>
      <c r="AK1144">
        <v>419</v>
      </c>
      <c r="AL1144">
        <v>335</v>
      </c>
      <c r="AM1144">
        <v>359</v>
      </c>
      <c r="AN1144">
        <v>419</v>
      </c>
      <c r="AO1144">
        <v>574</v>
      </c>
      <c r="AP1144">
        <v>274</v>
      </c>
      <c r="AQ1144">
        <v>330</v>
      </c>
      <c r="AR1144">
        <v>249</v>
      </c>
      <c r="AS1144">
        <v>296</v>
      </c>
      <c r="AT1144">
        <v>226</v>
      </c>
      <c r="AU1144">
        <v>294</v>
      </c>
    </row>
    <row r="1145" spans="1:47" x14ac:dyDescent="0.25">
      <c r="A1145" t="str">
        <f t="shared" si="17"/>
        <v>FeldkirchenArbeitsloseInsgesamt</v>
      </c>
      <c r="B1145">
        <v>1144</v>
      </c>
      <c r="C1145">
        <v>210</v>
      </c>
      <c r="D1145" t="s">
        <v>164</v>
      </c>
      <c r="E1145" t="s">
        <v>36</v>
      </c>
      <c r="F1145" t="s">
        <v>48</v>
      </c>
      <c r="G1145">
        <v>1482</v>
      </c>
      <c r="H1145">
        <v>356</v>
      </c>
      <c r="I1145">
        <v>1495</v>
      </c>
      <c r="J1145">
        <v>443</v>
      </c>
      <c r="K1145">
        <v>1528</v>
      </c>
      <c r="L1145">
        <v>395</v>
      </c>
      <c r="M1145">
        <v>1333</v>
      </c>
      <c r="N1145">
        <v>396</v>
      </c>
      <c r="O1145">
        <v>1200</v>
      </c>
      <c r="P1145">
        <v>386</v>
      </c>
      <c r="Q1145">
        <v>1425</v>
      </c>
      <c r="R1145">
        <v>599</v>
      </c>
      <c r="S1145">
        <v>1513</v>
      </c>
      <c r="T1145">
        <v>551</v>
      </c>
      <c r="U1145">
        <v>1491</v>
      </c>
      <c r="V1145">
        <v>553</v>
      </c>
      <c r="W1145">
        <v>1531</v>
      </c>
      <c r="X1145">
        <v>594</v>
      </c>
      <c r="Y1145">
        <v>1640</v>
      </c>
      <c r="Z1145">
        <v>677</v>
      </c>
      <c r="AA1145">
        <v>1711</v>
      </c>
      <c r="AB1145">
        <v>746</v>
      </c>
      <c r="AC1145">
        <v>1781</v>
      </c>
      <c r="AD1145">
        <v>828</v>
      </c>
      <c r="AE1145">
        <v>1760</v>
      </c>
      <c r="AF1145">
        <v>694</v>
      </c>
      <c r="AG1145">
        <v>1694</v>
      </c>
      <c r="AH1145">
        <v>684</v>
      </c>
      <c r="AI1145">
        <v>1505</v>
      </c>
      <c r="AJ1145">
        <v>623</v>
      </c>
      <c r="AK1145">
        <v>1477</v>
      </c>
      <c r="AL1145">
        <v>592</v>
      </c>
      <c r="AM1145">
        <v>1334</v>
      </c>
      <c r="AN1145">
        <v>759</v>
      </c>
      <c r="AO1145">
        <v>1746</v>
      </c>
      <c r="AP1145">
        <v>501</v>
      </c>
      <c r="AQ1145">
        <v>1247</v>
      </c>
      <c r="AR1145">
        <v>432</v>
      </c>
      <c r="AS1145">
        <v>1259</v>
      </c>
      <c r="AT1145">
        <v>447</v>
      </c>
      <c r="AU1145">
        <v>1243</v>
      </c>
    </row>
    <row r="1146" spans="1:47" x14ac:dyDescent="0.25">
      <c r="A1146" t="str">
        <f t="shared" si="17"/>
        <v>FeldkirchenArbeitsloseMänner</v>
      </c>
      <c r="B1146">
        <v>1145</v>
      </c>
      <c r="C1146">
        <v>210</v>
      </c>
      <c r="D1146" t="s">
        <v>164</v>
      </c>
      <c r="E1146" t="s">
        <v>36</v>
      </c>
      <c r="F1146" t="s">
        <v>49</v>
      </c>
      <c r="G1146">
        <v>1191</v>
      </c>
      <c r="H1146">
        <v>173</v>
      </c>
      <c r="I1146">
        <v>1159</v>
      </c>
      <c r="J1146">
        <v>229</v>
      </c>
      <c r="K1146">
        <v>1236</v>
      </c>
      <c r="L1146">
        <v>190</v>
      </c>
      <c r="M1146">
        <v>1027</v>
      </c>
      <c r="N1146">
        <v>196</v>
      </c>
      <c r="O1146">
        <v>916</v>
      </c>
      <c r="P1146">
        <v>192</v>
      </c>
      <c r="Q1146">
        <v>1104</v>
      </c>
      <c r="R1146">
        <v>367</v>
      </c>
      <c r="S1146">
        <v>1168</v>
      </c>
      <c r="T1146">
        <v>280</v>
      </c>
      <c r="U1146">
        <v>1145</v>
      </c>
      <c r="V1146">
        <v>266</v>
      </c>
      <c r="W1146">
        <v>1131</v>
      </c>
      <c r="X1146">
        <v>292</v>
      </c>
      <c r="Y1146">
        <v>1238</v>
      </c>
      <c r="Z1146">
        <v>369</v>
      </c>
      <c r="AA1146">
        <v>1282</v>
      </c>
      <c r="AB1146">
        <v>397</v>
      </c>
      <c r="AC1146">
        <v>1306</v>
      </c>
      <c r="AD1146">
        <v>413</v>
      </c>
      <c r="AE1146">
        <v>1269</v>
      </c>
      <c r="AF1146">
        <v>349</v>
      </c>
      <c r="AG1146">
        <v>1245</v>
      </c>
      <c r="AH1146">
        <v>316</v>
      </c>
      <c r="AI1146">
        <v>1117</v>
      </c>
      <c r="AJ1146">
        <v>283</v>
      </c>
      <c r="AK1146">
        <v>1058</v>
      </c>
      <c r="AL1146">
        <v>257</v>
      </c>
      <c r="AM1146">
        <v>975</v>
      </c>
      <c r="AN1146">
        <v>340</v>
      </c>
      <c r="AO1146">
        <v>1172</v>
      </c>
      <c r="AP1146">
        <v>227</v>
      </c>
      <c r="AQ1146">
        <v>917</v>
      </c>
      <c r="AR1146">
        <v>183</v>
      </c>
      <c r="AS1146">
        <v>963</v>
      </c>
      <c r="AT1146">
        <v>221</v>
      </c>
      <c r="AU1146">
        <v>949</v>
      </c>
    </row>
    <row r="1147" spans="1:47" x14ac:dyDescent="0.25">
      <c r="A1147" t="str">
        <f t="shared" si="17"/>
        <v>Feldkirchenarbeitslose AusländerFrauen</v>
      </c>
      <c r="B1147">
        <v>1146</v>
      </c>
      <c r="C1147">
        <v>210</v>
      </c>
      <c r="D1147" t="s">
        <v>164</v>
      </c>
      <c r="E1147" t="s">
        <v>37</v>
      </c>
      <c r="F1147" t="s">
        <v>47</v>
      </c>
      <c r="G1147">
        <v>15</v>
      </c>
      <c r="H1147">
        <v>11</v>
      </c>
      <c r="I1147">
        <v>34</v>
      </c>
      <c r="J1147">
        <v>11</v>
      </c>
      <c r="K1147">
        <v>19</v>
      </c>
      <c r="L1147">
        <v>10</v>
      </c>
      <c r="M1147">
        <v>18</v>
      </c>
      <c r="N1147">
        <v>11</v>
      </c>
      <c r="O1147">
        <v>18</v>
      </c>
      <c r="P1147">
        <v>12</v>
      </c>
      <c r="Q1147">
        <v>27</v>
      </c>
      <c r="R1147">
        <v>17</v>
      </c>
      <c r="S1147">
        <v>25</v>
      </c>
      <c r="T1147">
        <v>21</v>
      </c>
      <c r="U1147">
        <v>26</v>
      </c>
      <c r="V1147">
        <v>17</v>
      </c>
      <c r="W1147">
        <v>34</v>
      </c>
      <c r="X1147">
        <v>28</v>
      </c>
      <c r="Y1147">
        <v>36</v>
      </c>
      <c r="Z1147">
        <v>25</v>
      </c>
      <c r="AA1147">
        <v>41</v>
      </c>
      <c r="AB1147">
        <v>27</v>
      </c>
      <c r="AC1147">
        <v>48</v>
      </c>
      <c r="AD1147">
        <v>45</v>
      </c>
      <c r="AE1147">
        <v>50</v>
      </c>
      <c r="AF1147">
        <v>33</v>
      </c>
      <c r="AG1147">
        <v>46</v>
      </c>
      <c r="AH1147">
        <v>36</v>
      </c>
      <c r="AI1147">
        <v>46</v>
      </c>
      <c r="AJ1147">
        <v>31</v>
      </c>
      <c r="AK1147">
        <v>55</v>
      </c>
      <c r="AL1147">
        <v>33</v>
      </c>
      <c r="AM1147">
        <v>37</v>
      </c>
      <c r="AN1147">
        <v>54</v>
      </c>
      <c r="AO1147">
        <v>87</v>
      </c>
      <c r="AP1147">
        <v>31</v>
      </c>
      <c r="AQ1147">
        <v>42</v>
      </c>
      <c r="AR1147">
        <v>35</v>
      </c>
      <c r="AS1147">
        <v>38</v>
      </c>
      <c r="AT1147">
        <v>28</v>
      </c>
      <c r="AU1147">
        <v>42</v>
      </c>
    </row>
    <row r="1148" spans="1:47" x14ac:dyDescent="0.25">
      <c r="A1148" t="str">
        <f t="shared" si="17"/>
        <v>Feldkirchenarbeitslose AusländerInsgesamt</v>
      </c>
      <c r="B1148">
        <v>1147</v>
      </c>
      <c r="C1148">
        <v>210</v>
      </c>
      <c r="D1148" t="s">
        <v>164</v>
      </c>
      <c r="E1148" t="s">
        <v>37</v>
      </c>
      <c r="F1148" t="s">
        <v>48</v>
      </c>
      <c r="G1148">
        <v>111</v>
      </c>
      <c r="H1148">
        <v>20</v>
      </c>
      <c r="I1148">
        <v>110</v>
      </c>
      <c r="J1148">
        <v>25</v>
      </c>
      <c r="K1148">
        <v>91</v>
      </c>
      <c r="L1148">
        <v>18</v>
      </c>
      <c r="M1148">
        <v>81</v>
      </c>
      <c r="N1148">
        <v>18</v>
      </c>
      <c r="O1148">
        <v>73</v>
      </c>
      <c r="P1148">
        <v>25</v>
      </c>
      <c r="Q1148">
        <v>112</v>
      </c>
      <c r="R1148">
        <v>39</v>
      </c>
      <c r="S1148">
        <v>120</v>
      </c>
      <c r="T1148">
        <v>36</v>
      </c>
      <c r="U1148">
        <v>87</v>
      </c>
      <c r="V1148">
        <v>38</v>
      </c>
      <c r="W1148">
        <v>112</v>
      </c>
      <c r="X1148">
        <v>50</v>
      </c>
      <c r="Y1148">
        <v>116</v>
      </c>
      <c r="Z1148">
        <v>62</v>
      </c>
      <c r="AA1148">
        <v>136</v>
      </c>
      <c r="AB1148">
        <v>61</v>
      </c>
      <c r="AC1148">
        <v>147</v>
      </c>
      <c r="AD1148">
        <v>83</v>
      </c>
      <c r="AE1148">
        <v>139</v>
      </c>
      <c r="AF1148">
        <v>60</v>
      </c>
      <c r="AG1148">
        <v>147</v>
      </c>
      <c r="AH1148">
        <v>70</v>
      </c>
      <c r="AI1148">
        <v>133</v>
      </c>
      <c r="AJ1148">
        <v>69</v>
      </c>
      <c r="AK1148">
        <v>142</v>
      </c>
      <c r="AL1148">
        <v>61</v>
      </c>
      <c r="AM1148">
        <v>122</v>
      </c>
      <c r="AN1148">
        <v>95</v>
      </c>
      <c r="AO1148">
        <v>225</v>
      </c>
      <c r="AP1148">
        <v>52</v>
      </c>
      <c r="AQ1148">
        <v>131</v>
      </c>
      <c r="AR1148">
        <v>58</v>
      </c>
      <c r="AS1148">
        <v>130</v>
      </c>
      <c r="AT1148">
        <v>52</v>
      </c>
      <c r="AU1148">
        <v>145</v>
      </c>
    </row>
    <row r="1149" spans="1:47" x14ac:dyDescent="0.25">
      <c r="A1149" t="str">
        <f t="shared" si="17"/>
        <v>Feldkirchenarbeitslose AusländerMänner</v>
      </c>
      <c r="B1149">
        <v>1148</v>
      </c>
      <c r="C1149">
        <v>210</v>
      </c>
      <c r="D1149" t="s">
        <v>164</v>
      </c>
      <c r="E1149" t="s">
        <v>37</v>
      </c>
      <c r="F1149" t="s">
        <v>49</v>
      </c>
      <c r="G1149">
        <v>96</v>
      </c>
      <c r="H1149">
        <v>9</v>
      </c>
      <c r="I1149">
        <v>76</v>
      </c>
      <c r="J1149">
        <v>14</v>
      </c>
      <c r="K1149">
        <v>72</v>
      </c>
      <c r="L1149">
        <v>8</v>
      </c>
      <c r="M1149">
        <v>63</v>
      </c>
      <c r="N1149">
        <v>7</v>
      </c>
      <c r="O1149">
        <v>55</v>
      </c>
      <c r="P1149">
        <v>13</v>
      </c>
      <c r="Q1149">
        <v>85</v>
      </c>
      <c r="R1149">
        <v>22</v>
      </c>
      <c r="S1149">
        <v>95</v>
      </c>
      <c r="T1149">
        <v>15</v>
      </c>
      <c r="U1149">
        <v>61</v>
      </c>
      <c r="V1149">
        <v>21</v>
      </c>
      <c r="W1149">
        <v>78</v>
      </c>
      <c r="X1149">
        <v>22</v>
      </c>
      <c r="Y1149">
        <v>80</v>
      </c>
      <c r="Z1149">
        <v>37</v>
      </c>
      <c r="AA1149">
        <v>95</v>
      </c>
      <c r="AB1149">
        <v>34</v>
      </c>
      <c r="AC1149">
        <v>99</v>
      </c>
      <c r="AD1149">
        <v>38</v>
      </c>
      <c r="AE1149">
        <v>89</v>
      </c>
      <c r="AF1149">
        <v>27</v>
      </c>
      <c r="AG1149">
        <v>101</v>
      </c>
      <c r="AH1149">
        <v>34</v>
      </c>
      <c r="AI1149">
        <v>87</v>
      </c>
      <c r="AJ1149">
        <v>38</v>
      </c>
      <c r="AK1149">
        <v>87</v>
      </c>
      <c r="AL1149">
        <v>28</v>
      </c>
      <c r="AM1149">
        <v>85</v>
      </c>
      <c r="AN1149">
        <v>41</v>
      </c>
      <c r="AO1149">
        <v>138</v>
      </c>
      <c r="AP1149">
        <v>21</v>
      </c>
      <c r="AQ1149">
        <v>89</v>
      </c>
      <c r="AR1149">
        <v>23</v>
      </c>
      <c r="AS1149">
        <v>92</v>
      </c>
      <c r="AT1149">
        <v>24</v>
      </c>
      <c r="AU1149">
        <v>103</v>
      </c>
    </row>
    <row r="1150" spans="1:47" x14ac:dyDescent="0.25">
      <c r="A1150" t="str">
        <f t="shared" si="17"/>
        <v>FeldkirchenArbeitsstättenInsgesamt</v>
      </c>
      <c r="B1150">
        <v>1149</v>
      </c>
      <c r="C1150">
        <v>210</v>
      </c>
      <c r="D1150" t="s">
        <v>164</v>
      </c>
      <c r="E1150" t="s">
        <v>476</v>
      </c>
      <c r="F1150" t="s">
        <v>48</v>
      </c>
      <c r="G1150">
        <v>2899</v>
      </c>
      <c r="H1150">
        <v>2860</v>
      </c>
      <c r="I1150">
        <v>2987</v>
      </c>
    </row>
    <row r="1151" spans="1:47" x14ac:dyDescent="0.25">
      <c r="A1151" t="str">
        <f t="shared" si="17"/>
        <v>FeldkirchenBeschäftigte in den ArbeitsstättenInsgesamt</v>
      </c>
      <c r="B1151">
        <v>1150</v>
      </c>
      <c r="C1151">
        <v>210</v>
      </c>
      <c r="D1151" t="s">
        <v>164</v>
      </c>
      <c r="E1151" t="s">
        <v>477</v>
      </c>
      <c r="F1151" t="s">
        <v>48</v>
      </c>
      <c r="G1151">
        <v>11651</v>
      </c>
      <c r="H1151">
        <v>11394</v>
      </c>
      <c r="I1151">
        <v>11804</v>
      </c>
    </row>
    <row r="1152" spans="1:47" x14ac:dyDescent="0.25">
      <c r="A1152" t="str">
        <f t="shared" si="17"/>
        <v>FeldkirchenGesamteinkommenBruttobezüge Gesamt</v>
      </c>
      <c r="B1152">
        <v>1151</v>
      </c>
      <c r="C1152">
        <v>210</v>
      </c>
      <c r="D1152" t="s">
        <v>164</v>
      </c>
      <c r="E1152" t="s">
        <v>45</v>
      </c>
      <c r="F1152" t="s">
        <v>63</v>
      </c>
      <c r="G1152">
        <v>368530.16308999999</v>
      </c>
      <c r="H1152">
        <v>383374.17648999998</v>
      </c>
      <c r="I1152">
        <v>405135.86615999998</v>
      </c>
      <c r="J1152">
        <v>423694.14900999999</v>
      </c>
      <c r="K1152">
        <v>447230.82084</v>
      </c>
      <c r="L1152">
        <v>459627.87641000003</v>
      </c>
      <c r="M1152">
        <v>482979.48807000002</v>
      </c>
      <c r="N1152">
        <v>496066.87920999998</v>
      </c>
      <c r="O1152">
        <v>514745.43922</v>
      </c>
      <c r="P1152">
        <v>525751.24360000005</v>
      </c>
      <c r="Q1152">
        <v>536243.06279</v>
      </c>
      <c r="R1152">
        <v>546719.54293</v>
      </c>
      <c r="S1152">
        <v>565357.25965999998</v>
      </c>
      <c r="T1152">
        <v>581377.26332999999</v>
      </c>
      <c r="U1152">
        <v>602262.19042999996</v>
      </c>
      <c r="V1152">
        <v>627792.82759999996</v>
      </c>
      <c r="W1152">
        <v>641461.84005</v>
      </c>
      <c r="X1152">
        <v>668781.79434999998</v>
      </c>
      <c r="Y1152">
        <v>712826.66673000006</v>
      </c>
    </row>
    <row r="1153" spans="1:44" x14ac:dyDescent="0.25">
      <c r="A1153" t="str">
        <f t="shared" si="17"/>
        <v>FeldkirchenGesamteinkommenNettobezüge Gesamt</v>
      </c>
      <c r="B1153">
        <v>1152</v>
      </c>
      <c r="C1153">
        <v>210</v>
      </c>
      <c r="D1153" t="s">
        <v>164</v>
      </c>
      <c r="E1153" t="s">
        <v>45</v>
      </c>
      <c r="F1153" t="s">
        <v>64</v>
      </c>
      <c r="G1153">
        <v>274796.01142</v>
      </c>
      <c r="H1153">
        <v>287831.99267000001</v>
      </c>
      <c r="I1153">
        <v>303158.70561</v>
      </c>
      <c r="J1153">
        <v>315170.61810999998</v>
      </c>
      <c r="K1153">
        <v>330945.01620999997</v>
      </c>
      <c r="L1153">
        <v>346947.84529999999</v>
      </c>
      <c r="M1153">
        <v>362880.44167999999</v>
      </c>
      <c r="N1153">
        <v>371576.76137999998</v>
      </c>
      <c r="O1153">
        <v>383498.70198999997</v>
      </c>
      <c r="P1153">
        <v>390235.08038</v>
      </c>
      <c r="Q1153">
        <v>396735.85826000001</v>
      </c>
      <c r="R1153">
        <v>402222.42002000002</v>
      </c>
      <c r="S1153">
        <v>427446.98433000001</v>
      </c>
      <c r="T1153">
        <v>438384.23757</v>
      </c>
      <c r="U1153">
        <v>452022.93229000003</v>
      </c>
      <c r="V1153">
        <v>471352.96059999999</v>
      </c>
      <c r="W1153">
        <v>486249.20549000002</v>
      </c>
      <c r="X1153">
        <v>503545.61176</v>
      </c>
      <c r="Y1153">
        <v>538368.60262000002</v>
      </c>
    </row>
    <row r="1154" spans="1:44" x14ac:dyDescent="0.25">
      <c r="A1154" t="str">
        <f t="shared" si="17"/>
        <v>FeldkirchenGründungsintensitätin % der aktiven Wirtschaftskammermitglieder</v>
      </c>
      <c r="B1154">
        <v>1153</v>
      </c>
      <c r="C1154">
        <v>210</v>
      </c>
      <c r="D1154" t="s">
        <v>164</v>
      </c>
      <c r="E1154" t="s">
        <v>40</v>
      </c>
      <c r="F1154" t="s">
        <v>52</v>
      </c>
      <c r="G1154">
        <v>6.3032367972742804</v>
      </c>
      <c r="H1154">
        <v>6.7540397370646801</v>
      </c>
      <c r="I1154">
        <v>7.6958480880749498</v>
      </c>
      <c r="J1154">
        <v>7.8021428790000504</v>
      </c>
      <c r="K1154">
        <v>8.6379489609244402</v>
      </c>
      <c r="L1154">
        <v>6.7984316711983199</v>
      </c>
      <c r="M1154">
        <v>8.0600877834776004</v>
      </c>
      <c r="N1154">
        <v>6.5573021719430598</v>
      </c>
      <c r="O1154">
        <v>7.88671360564779</v>
      </c>
      <c r="P1154">
        <v>11.937738847478199</v>
      </c>
      <c r="Q1154">
        <v>10.078235050696</v>
      </c>
      <c r="R1154">
        <v>10.406785616977301</v>
      </c>
      <c r="S1154">
        <v>10.3888213851762</v>
      </c>
      <c r="T1154">
        <v>9.8537646434150492</v>
      </c>
      <c r="U1154">
        <v>8.4866335317338599</v>
      </c>
      <c r="V1154">
        <v>6.9815195071868601</v>
      </c>
      <c r="W1154">
        <v>8.1194342587742305</v>
      </c>
      <c r="X1154">
        <v>8.9574898785425106</v>
      </c>
      <c r="Y1154">
        <v>6.3523573200992596</v>
      </c>
      <c r="Z1154">
        <v>6.3694267515923597</v>
      </c>
      <c r="AA1154">
        <v>6.7901234567901199</v>
      </c>
      <c r="AB1154">
        <v>6.9241639189825701</v>
      </c>
    </row>
    <row r="1155" spans="1:44" x14ac:dyDescent="0.25">
      <c r="A1155" t="str">
        <f t="shared" ref="A1155:A1218" si="18">D1155&amp;E1155&amp;F1155</f>
        <v>FeldkirchenGründungsintensitätje 1.000 Einwohner</v>
      </c>
      <c r="B1155">
        <v>1154</v>
      </c>
      <c r="C1155">
        <v>210</v>
      </c>
      <c r="D1155" t="s">
        <v>164</v>
      </c>
      <c r="E1155" t="s">
        <v>40</v>
      </c>
      <c r="F1155" t="s">
        <v>53</v>
      </c>
      <c r="G1155">
        <v>2.4411968462375899</v>
      </c>
      <c r="H1155">
        <v>2.6667718581826199</v>
      </c>
      <c r="I1155">
        <v>3.1026518183310001</v>
      </c>
      <c r="J1155">
        <v>3.1783282933426502</v>
      </c>
      <c r="K1155">
        <v>3.6589460036752302</v>
      </c>
      <c r="L1155">
        <v>3.0456723985643501</v>
      </c>
      <c r="M1155">
        <v>3.7057267240885401</v>
      </c>
      <c r="N1155">
        <v>3.1075023874893</v>
      </c>
      <c r="O1155">
        <v>3.7717375627601202</v>
      </c>
      <c r="P1155">
        <v>5.8242457769168503</v>
      </c>
      <c r="Q1155">
        <v>5.2140290427567901</v>
      </c>
      <c r="R1155">
        <v>5.4219590748807498</v>
      </c>
      <c r="S1155">
        <v>5.6844624692507102</v>
      </c>
      <c r="T1155">
        <v>5.9829002589864597</v>
      </c>
      <c r="U1155">
        <v>5.2971576227390198</v>
      </c>
      <c r="V1155">
        <v>4.5179722277589498</v>
      </c>
      <c r="W1155">
        <v>5.1723562585510701</v>
      </c>
      <c r="X1155">
        <v>5.9124160737548896</v>
      </c>
      <c r="Y1155">
        <v>4.2806501237375398</v>
      </c>
      <c r="Z1155">
        <v>4.3649061545176799</v>
      </c>
      <c r="AA1155">
        <v>4.7842087654733998</v>
      </c>
      <c r="AB1155">
        <v>4.87368211657052</v>
      </c>
    </row>
    <row r="1156" spans="1:44" x14ac:dyDescent="0.25">
      <c r="A1156" t="str">
        <f t="shared" si="18"/>
        <v>FeldkirchenKammermitgliedschaftenAktiv</v>
      </c>
      <c r="B1156">
        <v>1155</v>
      </c>
      <c r="C1156">
        <v>210</v>
      </c>
      <c r="D1156" t="s">
        <v>164</v>
      </c>
      <c r="E1156" t="s">
        <v>39</v>
      </c>
      <c r="F1156" t="s">
        <v>50</v>
      </c>
      <c r="G1156">
        <v>1174</v>
      </c>
      <c r="H1156">
        <v>1197</v>
      </c>
      <c r="I1156">
        <v>1220</v>
      </c>
      <c r="J1156">
        <v>1241</v>
      </c>
      <c r="K1156">
        <v>1290</v>
      </c>
      <c r="L1156">
        <v>1365</v>
      </c>
      <c r="M1156">
        <v>1402</v>
      </c>
      <c r="N1156">
        <v>1448</v>
      </c>
      <c r="O1156">
        <v>1482</v>
      </c>
      <c r="P1156">
        <v>1456</v>
      </c>
      <c r="Q1156">
        <v>1508</v>
      </c>
      <c r="R1156">
        <v>1482</v>
      </c>
      <c r="S1156">
        <v>1582</v>
      </c>
      <c r="T1156">
        <v>1565</v>
      </c>
      <c r="U1156">
        <v>1618</v>
      </c>
      <c r="V1156">
        <v>1574</v>
      </c>
      <c r="W1156">
        <v>1664</v>
      </c>
      <c r="X1156">
        <v>1646</v>
      </c>
      <c r="Y1156">
        <v>1838</v>
      </c>
      <c r="Z1156">
        <v>1826</v>
      </c>
      <c r="AA1156">
        <v>1936</v>
      </c>
      <c r="AB1156">
        <v>1895</v>
      </c>
      <c r="AC1156">
        <v>1988</v>
      </c>
      <c r="AD1156">
        <v>1948</v>
      </c>
      <c r="AE1156">
        <v>1966</v>
      </c>
      <c r="AF1156">
        <v>1909</v>
      </c>
      <c r="AG1156">
        <v>1996</v>
      </c>
      <c r="AH1156">
        <v>1976</v>
      </c>
      <c r="AI1156">
        <v>2063</v>
      </c>
      <c r="AJ1156">
        <v>2015</v>
      </c>
      <c r="AK1156">
        <v>2060</v>
      </c>
      <c r="AL1156">
        <v>2041</v>
      </c>
      <c r="AM1156">
        <v>2113</v>
      </c>
      <c r="AN1156">
        <v>2106</v>
      </c>
      <c r="AO1156">
        <v>2153</v>
      </c>
      <c r="AP1156">
        <v>2123</v>
      </c>
      <c r="AQ1156">
        <v>2198</v>
      </c>
      <c r="AR1156">
        <v>2155</v>
      </c>
    </row>
    <row r="1157" spans="1:44" x14ac:dyDescent="0.25">
      <c r="A1157" t="str">
        <f t="shared" si="18"/>
        <v>FeldkirchenKammermitgliedschaftenInsgesamt</v>
      </c>
      <c r="B1157">
        <v>1156</v>
      </c>
      <c r="C1157">
        <v>210</v>
      </c>
      <c r="D1157" t="s">
        <v>164</v>
      </c>
      <c r="E1157" t="s">
        <v>39</v>
      </c>
      <c r="F1157" t="s">
        <v>48</v>
      </c>
      <c r="G1157">
        <v>1438</v>
      </c>
      <c r="H1157">
        <v>1466</v>
      </c>
      <c r="I1157">
        <v>1520</v>
      </c>
      <c r="J1157">
        <v>1575</v>
      </c>
      <c r="K1157">
        <v>1618</v>
      </c>
      <c r="L1157">
        <v>1671</v>
      </c>
      <c r="M1157">
        <v>1706</v>
      </c>
      <c r="N1157">
        <v>1769</v>
      </c>
      <c r="O1157">
        <v>1786</v>
      </c>
      <c r="P1157">
        <v>1775</v>
      </c>
      <c r="Q1157">
        <v>1820</v>
      </c>
      <c r="R1157">
        <v>1817</v>
      </c>
      <c r="S1157">
        <v>1901</v>
      </c>
      <c r="T1157">
        <v>1927</v>
      </c>
      <c r="U1157">
        <v>2021</v>
      </c>
      <c r="V1157">
        <v>2007</v>
      </c>
      <c r="W1157">
        <v>2093</v>
      </c>
      <c r="X1157">
        <v>2140</v>
      </c>
      <c r="Y1157">
        <v>2185</v>
      </c>
      <c r="Z1157">
        <v>2232</v>
      </c>
      <c r="AA1157">
        <v>2326</v>
      </c>
      <c r="AB1157">
        <v>2310</v>
      </c>
      <c r="AC1157">
        <v>2372</v>
      </c>
      <c r="AD1157">
        <v>2386</v>
      </c>
      <c r="AE1157">
        <v>2380</v>
      </c>
      <c r="AF1157">
        <v>2378</v>
      </c>
      <c r="AG1157">
        <v>2368</v>
      </c>
      <c r="AH1157">
        <v>2384</v>
      </c>
      <c r="AI1157">
        <v>2427</v>
      </c>
      <c r="AJ1157">
        <v>2424</v>
      </c>
      <c r="AK1157">
        <v>2458</v>
      </c>
      <c r="AL1157">
        <v>2466</v>
      </c>
      <c r="AM1157">
        <v>2484</v>
      </c>
      <c r="AN1157">
        <v>2485</v>
      </c>
      <c r="AO1157">
        <v>2514</v>
      </c>
      <c r="AP1157">
        <v>2532</v>
      </c>
      <c r="AQ1157">
        <v>2558</v>
      </c>
      <c r="AR1157">
        <v>2546</v>
      </c>
    </row>
    <row r="1158" spans="1:44" x14ac:dyDescent="0.25">
      <c r="A1158" t="str">
        <f t="shared" si="18"/>
        <v>FeldkirchenKammermitgliedschaftenRuhend</v>
      </c>
      <c r="B1158">
        <v>1157</v>
      </c>
      <c r="C1158">
        <v>210</v>
      </c>
      <c r="D1158" t="s">
        <v>164</v>
      </c>
      <c r="E1158" t="s">
        <v>39</v>
      </c>
      <c r="F1158" t="s">
        <v>51</v>
      </c>
      <c r="G1158">
        <v>264</v>
      </c>
      <c r="H1158">
        <v>269</v>
      </c>
      <c r="I1158">
        <v>300</v>
      </c>
      <c r="J1158">
        <v>334</v>
      </c>
      <c r="K1158">
        <v>328</v>
      </c>
      <c r="L1158">
        <v>306</v>
      </c>
      <c r="M1158">
        <v>304</v>
      </c>
      <c r="N1158">
        <v>321</v>
      </c>
      <c r="O1158">
        <v>304</v>
      </c>
      <c r="P1158">
        <v>319</v>
      </c>
      <c r="Q1158">
        <v>312</v>
      </c>
      <c r="R1158">
        <v>335</v>
      </c>
      <c r="S1158">
        <v>319</v>
      </c>
      <c r="T1158">
        <v>362</v>
      </c>
      <c r="U1158">
        <v>403</v>
      </c>
      <c r="V1158">
        <v>433</v>
      </c>
      <c r="W1158">
        <v>429</v>
      </c>
      <c r="X1158">
        <v>494</v>
      </c>
      <c r="Y1158">
        <v>347</v>
      </c>
      <c r="Z1158">
        <v>406</v>
      </c>
      <c r="AA1158">
        <v>390</v>
      </c>
      <c r="AB1158">
        <v>415</v>
      </c>
      <c r="AC1158">
        <v>384</v>
      </c>
      <c r="AD1158">
        <v>438</v>
      </c>
      <c r="AE1158">
        <v>414</v>
      </c>
      <c r="AF1158">
        <v>469</v>
      </c>
      <c r="AG1158">
        <v>372</v>
      </c>
      <c r="AH1158">
        <v>408</v>
      </c>
      <c r="AI1158">
        <v>364</v>
      </c>
      <c r="AJ1158">
        <v>409</v>
      </c>
      <c r="AK1158">
        <v>398</v>
      </c>
      <c r="AL1158">
        <v>425</v>
      </c>
      <c r="AM1158">
        <v>371</v>
      </c>
      <c r="AN1158">
        <v>379</v>
      </c>
      <c r="AO1158">
        <v>361</v>
      </c>
      <c r="AP1158">
        <v>409</v>
      </c>
      <c r="AQ1158">
        <v>360</v>
      </c>
      <c r="AR1158">
        <v>391</v>
      </c>
    </row>
    <row r="1159" spans="1:44" x14ac:dyDescent="0.25">
      <c r="A1159" t="str">
        <f t="shared" si="18"/>
        <v>FeldkirchenLehrlinge1. Lehrjahr, männlich</v>
      </c>
      <c r="B1159">
        <v>1158</v>
      </c>
      <c r="C1159">
        <v>210</v>
      </c>
      <c r="D1159" t="s">
        <v>164</v>
      </c>
      <c r="E1159" t="s">
        <v>46</v>
      </c>
      <c r="F1159" t="s">
        <v>65</v>
      </c>
      <c r="G1159">
        <v>85</v>
      </c>
      <c r="H1159">
        <v>93</v>
      </c>
      <c r="I1159">
        <v>85</v>
      </c>
      <c r="J1159">
        <v>102</v>
      </c>
      <c r="K1159">
        <v>93</v>
      </c>
      <c r="L1159">
        <v>97</v>
      </c>
      <c r="M1159">
        <v>91</v>
      </c>
      <c r="N1159">
        <v>87</v>
      </c>
      <c r="O1159">
        <v>105</v>
      </c>
      <c r="P1159">
        <v>111</v>
      </c>
      <c r="Q1159">
        <v>88</v>
      </c>
      <c r="R1159">
        <v>78</v>
      </c>
      <c r="S1159">
        <v>82</v>
      </c>
      <c r="T1159">
        <v>77</v>
      </c>
      <c r="U1159">
        <v>63</v>
      </c>
      <c r="V1159">
        <v>83</v>
      </c>
      <c r="W1159">
        <v>82</v>
      </c>
      <c r="X1159">
        <v>81</v>
      </c>
      <c r="Y1159">
        <v>81</v>
      </c>
      <c r="Z1159">
        <v>68</v>
      </c>
      <c r="AA1159">
        <v>82</v>
      </c>
      <c r="AB1159">
        <v>90</v>
      </c>
    </row>
    <row r="1160" spans="1:44" x14ac:dyDescent="0.25">
      <c r="A1160" t="str">
        <f t="shared" si="18"/>
        <v>FeldkirchenLehrlinge1. Lehrjahr, weiblich</v>
      </c>
      <c r="B1160">
        <v>1159</v>
      </c>
      <c r="C1160">
        <v>210</v>
      </c>
      <c r="D1160" t="s">
        <v>164</v>
      </c>
      <c r="E1160" t="s">
        <v>46</v>
      </c>
      <c r="F1160" t="s">
        <v>66</v>
      </c>
      <c r="G1160">
        <v>45</v>
      </c>
      <c r="H1160">
        <v>45</v>
      </c>
      <c r="I1160">
        <v>46</v>
      </c>
      <c r="J1160">
        <v>47</v>
      </c>
      <c r="K1160">
        <v>41</v>
      </c>
      <c r="L1160">
        <v>65</v>
      </c>
      <c r="M1160">
        <v>55</v>
      </c>
      <c r="N1160">
        <v>55</v>
      </c>
      <c r="O1160">
        <v>47</v>
      </c>
      <c r="P1160">
        <v>43</v>
      </c>
      <c r="Q1160">
        <v>44</v>
      </c>
      <c r="R1160">
        <v>54</v>
      </c>
      <c r="S1160">
        <v>37</v>
      </c>
      <c r="T1160">
        <v>42</v>
      </c>
      <c r="U1160">
        <v>41</v>
      </c>
      <c r="V1160">
        <v>45</v>
      </c>
      <c r="W1160">
        <v>45</v>
      </c>
      <c r="X1160">
        <v>38</v>
      </c>
      <c r="Y1160">
        <v>40</v>
      </c>
      <c r="Z1160">
        <v>33</v>
      </c>
      <c r="AA1160">
        <v>48</v>
      </c>
      <c r="AB1160">
        <v>30</v>
      </c>
    </row>
    <row r="1161" spans="1:44" x14ac:dyDescent="0.25">
      <c r="A1161" t="str">
        <f t="shared" si="18"/>
        <v>FeldkirchenLehrlinge2. Lehrjahr, männlich</v>
      </c>
      <c r="B1161">
        <v>1160</v>
      </c>
      <c r="C1161">
        <v>210</v>
      </c>
      <c r="D1161" t="s">
        <v>164</v>
      </c>
      <c r="E1161" t="s">
        <v>46</v>
      </c>
      <c r="F1161" t="s">
        <v>67</v>
      </c>
      <c r="G1161">
        <v>93</v>
      </c>
      <c r="H1161">
        <v>87</v>
      </c>
      <c r="I1161">
        <v>90</v>
      </c>
      <c r="J1161">
        <v>84</v>
      </c>
      <c r="K1161">
        <v>107</v>
      </c>
      <c r="L1161">
        <v>95</v>
      </c>
      <c r="M1161">
        <v>103</v>
      </c>
      <c r="N1161">
        <v>85</v>
      </c>
      <c r="O1161">
        <v>93</v>
      </c>
      <c r="P1161">
        <v>94</v>
      </c>
      <c r="Q1161">
        <v>105</v>
      </c>
      <c r="R1161">
        <v>82</v>
      </c>
      <c r="S1161">
        <v>82</v>
      </c>
      <c r="T1161">
        <v>74</v>
      </c>
      <c r="U1161">
        <v>77</v>
      </c>
      <c r="V1161">
        <v>63</v>
      </c>
      <c r="W1161">
        <v>79</v>
      </c>
      <c r="X1161">
        <v>66</v>
      </c>
      <c r="Y1161">
        <v>83</v>
      </c>
      <c r="Z1161">
        <v>77</v>
      </c>
      <c r="AA1161">
        <v>70</v>
      </c>
      <c r="AB1161">
        <v>70</v>
      </c>
    </row>
    <row r="1162" spans="1:44" x14ac:dyDescent="0.25">
      <c r="A1162" t="str">
        <f t="shared" si="18"/>
        <v>FeldkirchenLehrlinge2. Lehrjahr, weiblich</v>
      </c>
      <c r="B1162">
        <v>1161</v>
      </c>
      <c r="C1162">
        <v>210</v>
      </c>
      <c r="D1162" t="s">
        <v>164</v>
      </c>
      <c r="E1162" t="s">
        <v>46</v>
      </c>
      <c r="F1162" t="s">
        <v>68</v>
      </c>
      <c r="G1162">
        <v>44</v>
      </c>
      <c r="H1162">
        <v>45</v>
      </c>
      <c r="I1162">
        <v>47</v>
      </c>
      <c r="J1162">
        <v>45</v>
      </c>
      <c r="K1162">
        <v>41</v>
      </c>
      <c r="L1162">
        <v>42</v>
      </c>
      <c r="M1162">
        <v>55</v>
      </c>
      <c r="N1162">
        <v>51</v>
      </c>
      <c r="O1162">
        <v>50</v>
      </c>
      <c r="P1162">
        <v>42</v>
      </c>
      <c r="Q1162">
        <v>43</v>
      </c>
      <c r="R1162">
        <v>39</v>
      </c>
      <c r="S1162">
        <v>47</v>
      </c>
      <c r="T1162">
        <v>38</v>
      </c>
      <c r="U1162">
        <v>44</v>
      </c>
      <c r="V1162">
        <v>37</v>
      </c>
      <c r="W1162">
        <v>41</v>
      </c>
      <c r="X1162">
        <v>43</v>
      </c>
      <c r="Y1162">
        <v>33</v>
      </c>
      <c r="Z1162">
        <v>39</v>
      </c>
      <c r="AA1162">
        <v>31</v>
      </c>
      <c r="AB1162">
        <v>50</v>
      </c>
    </row>
    <row r="1163" spans="1:44" x14ac:dyDescent="0.25">
      <c r="A1163" t="str">
        <f t="shared" si="18"/>
        <v>FeldkirchenLehrlinge3. Lehrjahr, männlich</v>
      </c>
      <c r="B1163">
        <v>1162</v>
      </c>
      <c r="C1163">
        <v>210</v>
      </c>
      <c r="D1163" t="s">
        <v>164</v>
      </c>
      <c r="E1163" t="s">
        <v>46</v>
      </c>
      <c r="F1163" t="s">
        <v>69</v>
      </c>
      <c r="G1163">
        <v>90</v>
      </c>
      <c r="H1163">
        <v>87</v>
      </c>
      <c r="I1163">
        <v>84</v>
      </c>
      <c r="J1163">
        <v>88</v>
      </c>
      <c r="K1163">
        <v>80</v>
      </c>
      <c r="L1163">
        <v>97</v>
      </c>
      <c r="M1163">
        <v>89</v>
      </c>
      <c r="N1163">
        <v>96</v>
      </c>
      <c r="O1163">
        <v>76</v>
      </c>
      <c r="P1163">
        <v>84</v>
      </c>
      <c r="Q1163">
        <v>86</v>
      </c>
      <c r="R1163">
        <v>93</v>
      </c>
      <c r="S1163">
        <v>78</v>
      </c>
      <c r="T1163">
        <v>77</v>
      </c>
      <c r="U1163">
        <v>69</v>
      </c>
      <c r="V1163">
        <v>79</v>
      </c>
      <c r="W1163">
        <v>62</v>
      </c>
      <c r="X1163">
        <v>71</v>
      </c>
      <c r="Y1163">
        <v>62</v>
      </c>
      <c r="Z1163">
        <v>83</v>
      </c>
      <c r="AA1163">
        <v>72</v>
      </c>
      <c r="AB1163">
        <v>62</v>
      </c>
    </row>
    <row r="1164" spans="1:44" x14ac:dyDescent="0.25">
      <c r="A1164" t="str">
        <f t="shared" si="18"/>
        <v>FeldkirchenLehrlinge3. Lehrjahr, weiblich</v>
      </c>
      <c r="B1164">
        <v>1163</v>
      </c>
      <c r="C1164">
        <v>210</v>
      </c>
      <c r="D1164" t="s">
        <v>164</v>
      </c>
      <c r="E1164" t="s">
        <v>46</v>
      </c>
      <c r="F1164" t="s">
        <v>70</v>
      </c>
      <c r="G1164">
        <v>33</v>
      </c>
      <c r="H1164">
        <v>39</v>
      </c>
      <c r="I1164">
        <v>36</v>
      </c>
      <c r="J1164">
        <v>38</v>
      </c>
      <c r="K1164">
        <v>41</v>
      </c>
      <c r="L1164">
        <v>34</v>
      </c>
      <c r="M1164">
        <v>37</v>
      </c>
      <c r="N1164">
        <v>46</v>
      </c>
      <c r="O1164">
        <v>40</v>
      </c>
      <c r="P1164">
        <v>45</v>
      </c>
      <c r="Q1164">
        <v>38</v>
      </c>
      <c r="R1164">
        <v>37</v>
      </c>
      <c r="S1164">
        <v>40</v>
      </c>
      <c r="T1164">
        <v>42</v>
      </c>
      <c r="U1164">
        <v>37</v>
      </c>
      <c r="V1164">
        <v>36</v>
      </c>
      <c r="W1164">
        <v>32</v>
      </c>
      <c r="X1164">
        <v>37</v>
      </c>
      <c r="Y1164">
        <v>42</v>
      </c>
      <c r="Z1164">
        <v>30</v>
      </c>
      <c r="AA1164">
        <v>34</v>
      </c>
      <c r="AB1164">
        <v>26</v>
      </c>
    </row>
    <row r="1165" spans="1:44" x14ac:dyDescent="0.25">
      <c r="A1165" t="str">
        <f t="shared" si="18"/>
        <v>FeldkirchenLehrlinge4. Lehrjahr, männlich</v>
      </c>
      <c r="B1165">
        <v>1164</v>
      </c>
      <c r="C1165">
        <v>210</v>
      </c>
      <c r="D1165" t="s">
        <v>164</v>
      </c>
      <c r="E1165" t="s">
        <v>46</v>
      </c>
      <c r="F1165" t="s">
        <v>71</v>
      </c>
      <c r="G1165">
        <v>28</v>
      </c>
      <c r="H1165">
        <v>43</v>
      </c>
      <c r="I1165">
        <v>40</v>
      </c>
      <c r="J1165">
        <v>45</v>
      </c>
      <c r="K1165">
        <v>43</v>
      </c>
      <c r="L1165">
        <v>38</v>
      </c>
      <c r="M1165">
        <v>44</v>
      </c>
      <c r="N1165">
        <v>47</v>
      </c>
      <c r="O1165">
        <v>45</v>
      </c>
      <c r="P1165">
        <v>38</v>
      </c>
      <c r="Q1165">
        <v>37</v>
      </c>
      <c r="R1165">
        <v>47</v>
      </c>
      <c r="S1165">
        <v>44</v>
      </c>
      <c r="T1165">
        <v>33</v>
      </c>
      <c r="U1165">
        <v>36</v>
      </c>
      <c r="V1165">
        <v>39</v>
      </c>
      <c r="W1165">
        <v>30</v>
      </c>
      <c r="X1165">
        <v>30</v>
      </c>
      <c r="Y1165">
        <v>34</v>
      </c>
      <c r="Z1165">
        <v>30</v>
      </c>
      <c r="AA1165">
        <v>46</v>
      </c>
      <c r="AB1165">
        <v>39</v>
      </c>
    </row>
    <row r="1166" spans="1:44" x14ac:dyDescent="0.25">
      <c r="A1166" t="str">
        <f t="shared" si="18"/>
        <v>FeldkirchenLehrlinge4. Lehrjahr, weiblich</v>
      </c>
      <c r="B1166">
        <v>1165</v>
      </c>
      <c r="C1166">
        <v>210</v>
      </c>
      <c r="D1166" t="s">
        <v>164</v>
      </c>
      <c r="E1166" t="s">
        <v>46</v>
      </c>
      <c r="F1166" t="s">
        <v>72</v>
      </c>
      <c r="G1166">
        <v>6</v>
      </c>
      <c r="H1166">
        <v>2</v>
      </c>
      <c r="I1166">
        <v>2</v>
      </c>
      <c r="J1166">
        <v>1</v>
      </c>
      <c r="K1166">
        <v>3</v>
      </c>
      <c r="L1166">
        <v>6</v>
      </c>
      <c r="M1166">
        <v>2</v>
      </c>
      <c r="N1166">
        <v>3</v>
      </c>
      <c r="O1166">
        <v>6</v>
      </c>
      <c r="P1166">
        <v>4</v>
      </c>
      <c r="Q1166">
        <v>10</v>
      </c>
      <c r="R1166">
        <v>3</v>
      </c>
      <c r="S1166">
        <v>2</v>
      </c>
      <c r="T1166">
        <v>6</v>
      </c>
      <c r="U1166">
        <v>4</v>
      </c>
      <c r="V1166">
        <v>3</v>
      </c>
      <c r="W1166">
        <v>4</v>
      </c>
      <c r="X1166">
        <v>2</v>
      </c>
      <c r="Y1166">
        <v>4</v>
      </c>
      <c r="Z1166">
        <v>4</v>
      </c>
      <c r="AA1166">
        <v>3</v>
      </c>
      <c r="AB1166">
        <v>2</v>
      </c>
    </row>
    <row r="1167" spans="1:44" x14ac:dyDescent="0.25">
      <c r="A1167" t="str">
        <f t="shared" si="18"/>
        <v>FeldkirchenLehrlingeFrauen</v>
      </c>
      <c r="B1167">
        <v>1166</v>
      </c>
      <c r="C1167">
        <v>210</v>
      </c>
      <c r="D1167" t="s">
        <v>164</v>
      </c>
      <c r="E1167" t="s">
        <v>46</v>
      </c>
      <c r="F1167" t="s">
        <v>47</v>
      </c>
      <c r="G1167">
        <v>128</v>
      </c>
      <c r="H1167">
        <v>131</v>
      </c>
      <c r="I1167">
        <v>131</v>
      </c>
      <c r="J1167">
        <v>131</v>
      </c>
      <c r="K1167">
        <v>126</v>
      </c>
      <c r="L1167">
        <v>147</v>
      </c>
      <c r="M1167">
        <v>149</v>
      </c>
      <c r="N1167">
        <v>155</v>
      </c>
      <c r="O1167">
        <v>143</v>
      </c>
      <c r="P1167">
        <v>134</v>
      </c>
      <c r="Q1167">
        <v>135</v>
      </c>
      <c r="R1167">
        <v>133</v>
      </c>
      <c r="S1167">
        <v>126</v>
      </c>
      <c r="T1167">
        <v>128</v>
      </c>
      <c r="U1167">
        <v>126</v>
      </c>
      <c r="V1167">
        <v>121</v>
      </c>
      <c r="W1167">
        <v>122</v>
      </c>
      <c r="X1167">
        <v>120</v>
      </c>
      <c r="Y1167">
        <v>119</v>
      </c>
      <c r="Z1167">
        <v>106</v>
      </c>
      <c r="AA1167">
        <v>116</v>
      </c>
      <c r="AB1167">
        <v>108</v>
      </c>
    </row>
    <row r="1168" spans="1:44" x14ac:dyDescent="0.25">
      <c r="A1168" t="str">
        <f t="shared" si="18"/>
        <v>FeldkirchenLehrlingeInsgesamt</v>
      </c>
      <c r="B1168">
        <v>1167</v>
      </c>
      <c r="C1168">
        <v>210</v>
      </c>
      <c r="D1168" t="s">
        <v>164</v>
      </c>
      <c r="E1168" t="s">
        <v>46</v>
      </c>
      <c r="F1168" t="s">
        <v>48</v>
      </c>
      <c r="G1168">
        <v>424</v>
      </c>
      <c r="H1168">
        <v>441</v>
      </c>
      <c r="I1168">
        <v>430</v>
      </c>
      <c r="J1168">
        <v>450</v>
      </c>
      <c r="K1168">
        <v>449</v>
      </c>
      <c r="L1168">
        <v>474</v>
      </c>
      <c r="M1168">
        <v>476</v>
      </c>
      <c r="N1168">
        <v>470</v>
      </c>
      <c r="O1168">
        <v>462</v>
      </c>
      <c r="P1168">
        <v>461</v>
      </c>
      <c r="Q1168">
        <v>451</v>
      </c>
      <c r="R1168">
        <v>433</v>
      </c>
      <c r="S1168">
        <v>412</v>
      </c>
      <c r="T1168">
        <v>389</v>
      </c>
      <c r="U1168">
        <v>371</v>
      </c>
      <c r="V1168">
        <v>385</v>
      </c>
      <c r="W1168">
        <v>375</v>
      </c>
      <c r="X1168">
        <v>368</v>
      </c>
      <c r="Y1168">
        <v>379</v>
      </c>
      <c r="Z1168">
        <v>364</v>
      </c>
      <c r="AA1168">
        <v>386</v>
      </c>
      <c r="AB1168">
        <v>369</v>
      </c>
    </row>
    <row r="1169" spans="1:28" x14ac:dyDescent="0.25">
      <c r="A1169" t="str">
        <f t="shared" si="18"/>
        <v>FeldkirchenLehrlingeMänner</v>
      </c>
      <c r="B1169">
        <v>1168</v>
      </c>
      <c r="C1169">
        <v>210</v>
      </c>
      <c r="D1169" t="s">
        <v>164</v>
      </c>
      <c r="E1169" t="s">
        <v>46</v>
      </c>
      <c r="F1169" t="s">
        <v>49</v>
      </c>
      <c r="G1169">
        <v>296</v>
      </c>
      <c r="H1169">
        <v>310</v>
      </c>
      <c r="I1169">
        <v>299</v>
      </c>
      <c r="J1169">
        <v>319</v>
      </c>
      <c r="K1169">
        <v>323</v>
      </c>
      <c r="L1169">
        <v>327</v>
      </c>
      <c r="M1169">
        <v>327</v>
      </c>
      <c r="N1169">
        <v>315</v>
      </c>
      <c r="O1169">
        <v>319</v>
      </c>
      <c r="P1169">
        <v>327</v>
      </c>
      <c r="Q1169">
        <v>316</v>
      </c>
      <c r="R1169">
        <v>300</v>
      </c>
      <c r="S1169">
        <v>286</v>
      </c>
      <c r="T1169">
        <v>261</v>
      </c>
      <c r="U1169">
        <v>245</v>
      </c>
      <c r="V1169">
        <v>264</v>
      </c>
      <c r="W1169">
        <v>253</v>
      </c>
      <c r="X1169">
        <v>248</v>
      </c>
      <c r="Y1169">
        <v>260</v>
      </c>
      <c r="Z1169">
        <v>258</v>
      </c>
      <c r="AA1169">
        <v>270</v>
      </c>
      <c r="AB1169">
        <v>261</v>
      </c>
    </row>
    <row r="1170" spans="1:28" x14ac:dyDescent="0.25">
      <c r="A1170" t="str">
        <f t="shared" si="18"/>
        <v>FeldkirchenNeugründungenInsgesamt</v>
      </c>
      <c r="B1170">
        <v>1169</v>
      </c>
      <c r="C1170">
        <v>210</v>
      </c>
      <c r="D1170" t="s">
        <v>164</v>
      </c>
      <c r="E1170" t="s">
        <v>41</v>
      </c>
      <c r="F1170" t="s">
        <v>48</v>
      </c>
      <c r="G1170">
        <v>74</v>
      </c>
      <c r="H1170">
        <v>80.845855652664198</v>
      </c>
      <c r="I1170">
        <v>93.8893466745144</v>
      </c>
      <c r="J1170">
        <v>96.824593128390603</v>
      </c>
      <c r="K1170">
        <v>111.429541595925</v>
      </c>
      <c r="L1170">
        <v>92.798592311857107</v>
      </c>
      <c r="M1170">
        <v>113.002430724356</v>
      </c>
      <c r="N1170">
        <v>94.9497354497354</v>
      </c>
      <c r="O1170">
        <v>114.830550098232</v>
      </c>
      <c r="P1170">
        <v>176.91728971962601</v>
      </c>
      <c r="Q1170">
        <v>157.72437854339299</v>
      </c>
      <c r="R1170">
        <v>163.802805611222</v>
      </c>
      <c r="S1170">
        <v>171</v>
      </c>
      <c r="T1170">
        <v>179.929742388759</v>
      </c>
      <c r="U1170">
        <v>160.821705426357</v>
      </c>
      <c r="V1170">
        <v>136</v>
      </c>
      <c r="W1170">
        <v>155</v>
      </c>
      <c r="X1170">
        <v>177</v>
      </c>
      <c r="Y1170">
        <v>128</v>
      </c>
      <c r="Z1170">
        <v>130</v>
      </c>
      <c r="AA1170">
        <v>143</v>
      </c>
      <c r="AB1170">
        <v>147</v>
      </c>
    </row>
    <row r="1171" spans="1:28" x14ac:dyDescent="0.25">
      <c r="A1171" t="str">
        <f t="shared" si="18"/>
        <v>FeldkirchenPendler (Auspendler/-innen)Insgesamt</v>
      </c>
      <c r="B1171">
        <v>1170</v>
      </c>
      <c r="C1171">
        <v>210</v>
      </c>
      <c r="D1171" t="s">
        <v>164</v>
      </c>
      <c r="E1171" t="s">
        <v>459</v>
      </c>
      <c r="F1171" t="s">
        <v>48</v>
      </c>
      <c r="G1171">
        <v>8437</v>
      </c>
      <c r="H1171">
        <v>8672</v>
      </c>
      <c r="I1171">
        <v>8736</v>
      </c>
      <c r="J1171">
        <v>8677</v>
      </c>
      <c r="K1171">
        <v>8613</v>
      </c>
      <c r="L1171">
        <v>8424</v>
      </c>
      <c r="M1171">
        <v>8504</v>
      </c>
      <c r="N1171">
        <v>8671</v>
      </c>
      <c r="O1171">
        <v>8724</v>
      </c>
      <c r="P1171">
        <v>8830</v>
      </c>
      <c r="Q1171">
        <v>8937</v>
      </c>
      <c r="R1171">
        <v>8705</v>
      </c>
      <c r="S1171">
        <v>8925</v>
      </c>
    </row>
    <row r="1172" spans="1:28" x14ac:dyDescent="0.25">
      <c r="A1172" t="str">
        <f t="shared" si="18"/>
        <v>FeldkirchenPendler ins AuslandInsgesamt</v>
      </c>
      <c r="B1172">
        <v>1171</v>
      </c>
      <c r="C1172">
        <v>210</v>
      </c>
      <c r="D1172" t="s">
        <v>164</v>
      </c>
      <c r="E1172" t="s">
        <v>304</v>
      </c>
      <c r="F1172" t="s">
        <v>48</v>
      </c>
      <c r="G1172">
        <v>7</v>
      </c>
      <c r="H1172">
        <v>32</v>
      </c>
      <c r="I1172">
        <v>77</v>
      </c>
      <c r="J1172">
        <v>26</v>
      </c>
      <c r="K1172">
        <v>16</v>
      </c>
      <c r="L1172">
        <v>66</v>
      </c>
      <c r="M1172">
        <v>73</v>
      </c>
      <c r="N1172">
        <v>47</v>
      </c>
      <c r="O1172">
        <v>52</v>
      </c>
      <c r="P1172">
        <v>49</v>
      </c>
      <c r="Q1172">
        <v>42</v>
      </c>
      <c r="R1172">
        <v>30</v>
      </c>
      <c r="S1172">
        <v>39</v>
      </c>
    </row>
    <row r="1173" spans="1:28" x14ac:dyDescent="0.25">
      <c r="A1173" t="str">
        <f t="shared" si="18"/>
        <v>FeldkirchenPendler zw. BundesländernInsgesamt</v>
      </c>
      <c r="B1173">
        <v>1172</v>
      </c>
      <c r="C1173">
        <v>210</v>
      </c>
      <c r="D1173" t="s">
        <v>164</v>
      </c>
      <c r="E1173" t="s">
        <v>433</v>
      </c>
      <c r="F1173" t="s">
        <v>48</v>
      </c>
      <c r="G1173">
        <v>1134</v>
      </c>
      <c r="H1173">
        <v>1048</v>
      </c>
      <c r="I1173">
        <v>978</v>
      </c>
      <c r="J1173">
        <v>941</v>
      </c>
      <c r="K1173">
        <v>925</v>
      </c>
      <c r="L1173">
        <v>832</v>
      </c>
      <c r="M1173">
        <v>855</v>
      </c>
      <c r="N1173">
        <v>874</v>
      </c>
      <c r="O1173">
        <v>895</v>
      </c>
      <c r="P1173">
        <v>890</v>
      </c>
      <c r="Q1173">
        <v>909</v>
      </c>
      <c r="R1173">
        <v>887</v>
      </c>
      <c r="S1173">
        <v>935</v>
      </c>
    </row>
    <row r="1174" spans="1:28" x14ac:dyDescent="0.25">
      <c r="A1174" t="str">
        <f t="shared" si="18"/>
        <v>FeldkirchenPendler zw. Gemeinden eines Pol. BezirkesInsgesamt</v>
      </c>
      <c r="B1174">
        <v>1173</v>
      </c>
      <c r="C1174">
        <v>210</v>
      </c>
      <c r="D1174" t="s">
        <v>164</v>
      </c>
      <c r="E1174" t="s">
        <v>305</v>
      </c>
      <c r="F1174" t="s">
        <v>48</v>
      </c>
      <c r="G1174">
        <v>2559</v>
      </c>
      <c r="H1174">
        <v>2249</v>
      </c>
      <c r="I1174">
        <v>2337</v>
      </c>
      <c r="J1174">
        <v>2341</v>
      </c>
      <c r="K1174">
        <v>2324</v>
      </c>
      <c r="L1174">
        <v>2262</v>
      </c>
      <c r="M1174">
        <v>2202</v>
      </c>
      <c r="N1174">
        <v>2256</v>
      </c>
      <c r="O1174">
        <v>2257</v>
      </c>
      <c r="P1174">
        <v>2270</v>
      </c>
      <c r="Q1174">
        <v>2293</v>
      </c>
      <c r="R1174">
        <v>2218</v>
      </c>
      <c r="S1174">
        <v>2307</v>
      </c>
    </row>
    <row r="1175" spans="1:28" x14ac:dyDescent="0.25">
      <c r="A1175" t="str">
        <f t="shared" si="18"/>
        <v>FeldkirchenPendler zw. Pol. Bez. des BundeslandesInsgesamt</v>
      </c>
      <c r="B1175">
        <v>1174</v>
      </c>
      <c r="C1175">
        <v>210</v>
      </c>
      <c r="D1175" t="s">
        <v>164</v>
      </c>
      <c r="E1175" t="s">
        <v>306</v>
      </c>
      <c r="F1175" t="s">
        <v>48</v>
      </c>
      <c r="G1175">
        <v>4737</v>
      </c>
      <c r="H1175">
        <v>5343</v>
      </c>
      <c r="I1175">
        <v>5344</v>
      </c>
      <c r="J1175">
        <v>5369</v>
      </c>
      <c r="K1175">
        <v>5348</v>
      </c>
      <c r="L1175">
        <v>5264</v>
      </c>
      <c r="M1175">
        <v>5374</v>
      </c>
      <c r="N1175">
        <v>5494</v>
      </c>
      <c r="O1175">
        <v>5520</v>
      </c>
      <c r="P1175">
        <v>5621</v>
      </c>
      <c r="Q1175">
        <v>5693</v>
      </c>
      <c r="R1175">
        <v>5570</v>
      </c>
      <c r="S1175">
        <v>5644</v>
      </c>
    </row>
    <row r="1176" spans="1:28" x14ac:dyDescent="0.25">
      <c r="A1176" t="str">
        <f t="shared" si="18"/>
        <v>FeldkirchenPensionisteneinkommenBrutto_Schnitt</v>
      </c>
      <c r="B1176">
        <v>1175</v>
      </c>
      <c r="C1176">
        <v>210</v>
      </c>
      <c r="D1176" t="s">
        <v>164</v>
      </c>
      <c r="E1176" t="s">
        <v>44</v>
      </c>
      <c r="F1176" t="s">
        <v>54</v>
      </c>
      <c r="G1176">
        <v>14827.6813024283</v>
      </c>
      <c r="H1176">
        <v>15061.919976838401</v>
      </c>
      <c r="I1176">
        <v>15472.5313357861</v>
      </c>
      <c r="J1176">
        <v>16012.415725287001</v>
      </c>
      <c r="K1176">
        <v>16588.824427660798</v>
      </c>
      <c r="L1176">
        <v>17085.5324803576</v>
      </c>
      <c r="M1176">
        <v>17726.586105623599</v>
      </c>
      <c r="N1176">
        <v>18091.793856774199</v>
      </c>
      <c r="O1176">
        <v>18037.9957151612</v>
      </c>
      <c r="P1176">
        <v>18483.4537561978</v>
      </c>
      <c r="Q1176">
        <v>19051.6200960038</v>
      </c>
      <c r="R1176">
        <v>19505.642185661101</v>
      </c>
      <c r="S1176">
        <v>19828.995178016699</v>
      </c>
      <c r="T1176">
        <v>20234.838690476201</v>
      </c>
      <c r="U1176">
        <v>20826.811944576599</v>
      </c>
      <c r="V1176">
        <v>21490.577495025202</v>
      </c>
      <c r="W1176">
        <v>22982.198406139301</v>
      </c>
      <c r="X1176">
        <v>23791.802753471002</v>
      </c>
      <c r="Y1176">
        <v>24569.845242740699</v>
      </c>
    </row>
    <row r="1177" spans="1:28" x14ac:dyDescent="0.25">
      <c r="A1177" t="str">
        <f t="shared" si="18"/>
        <v>FeldkirchenPensionisteneinkommenBruttobezüge 1000 EUR</v>
      </c>
      <c r="B1177">
        <v>1176</v>
      </c>
      <c r="C1177">
        <v>210</v>
      </c>
      <c r="D1177" t="s">
        <v>164</v>
      </c>
      <c r="E1177" t="s">
        <v>44</v>
      </c>
      <c r="F1177" t="s">
        <v>55</v>
      </c>
      <c r="G1177">
        <v>100754.09445</v>
      </c>
      <c r="H1177">
        <v>104047.7432</v>
      </c>
      <c r="I1177">
        <v>109344.37895</v>
      </c>
      <c r="J1177">
        <v>114360.67311</v>
      </c>
      <c r="K1177">
        <v>119704.95707</v>
      </c>
      <c r="L1177">
        <v>126125.40076999999</v>
      </c>
      <c r="M1177">
        <v>134597.96830000001</v>
      </c>
      <c r="N1177">
        <v>140211.40239</v>
      </c>
      <c r="O1177">
        <v>147172.00704</v>
      </c>
      <c r="P1177">
        <v>152839.67911</v>
      </c>
      <c r="Q1177">
        <v>158757.15025999999</v>
      </c>
      <c r="R1177">
        <v>162423.48248000001</v>
      </c>
      <c r="S1177">
        <v>165968.68964</v>
      </c>
      <c r="T1177">
        <v>169972.64499999999</v>
      </c>
      <c r="U1177">
        <v>175111.83483000001</v>
      </c>
      <c r="V1177">
        <v>183594.00354000001</v>
      </c>
      <c r="W1177">
        <v>194659.2205</v>
      </c>
      <c r="X1177">
        <v>203919.54139999999</v>
      </c>
      <c r="Y1177">
        <v>214077.06159999999</v>
      </c>
    </row>
    <row r="1178" spans="1:28" x14ac:dyDescent="0.25">
      <c r="A1178" t="str">
        <f t="shared" si="18"/>
        <v>FeldkirchenPensionisteneinkommenBruttobezüge Fälle</v>
      </c>
      <c r="B1178">
        <v>1177</v>
      </c>
      <c r="C1178">
        <v>210</v>
      </c>
      <c r="D1178" t="s">
        <v>164</v>
      </c>
      <c r="E1178" t="s">
        <v>44</v>
      </c>
      <c r="F1178" t="s">
        <v>56</v>
      </c>
      <c r="G1178">
        <v>6795</v>
      </c>
      <c r="H1178">
        <v>6908</v>
      </c>
      <c r="I1178">
        <v>7067</v>
      </c>
      <c r="J1178">
        <v>7142</v>
      </c>
      <c r="K1178">
        <v>7216</v>
      </c>
      <c r="L1178">
        <v>7382</v>
      </c>
      <c r="M1178">
        <v>7593</v>
      </c>
      <c r="N1178">
        <v>7750</v>
      </c>
      <c r="O1178">
        <v>8159</v>
      </c>
      <c r="P1178">
        <v>8269</v>
      </c>
      <c r="Q1178">
        <v>8333</v>
      </c>
      <c r="R1178">
        <v>8327</v>
      </c>
      <c r="S1178">
        <v>8370</v>
      </c>
      <c r="T1178">
        <v>8400</v>
      </c>
      <c r="U1178">
        <v>8408</v>
      </c>
      <c r="V1178">
        <v>8543</v>
      </c>
      <c r="W1178">
        <v>8470</v>
      </c>
      <c r="X1178">
        <v>8571</v>
      </c>
      <c r="Y1178">
        <v>8713</v>
      </c>
    </row>
    <row r="1179" spans="1:28" x14ac:dyDescent="0.25">
      <c r="A1179" t="str">
        <f t="shared" si="18"/>
        <v>FeldkirchenPensionisteneinkommenLohnsteuer 1000 EUR</v>
      </c>
      <c r="B1179">
        <v>1178</v>
      </c>
      <c r="C1179">
        <v>210</v>
      </c>
      <c r="D1179" t="s">
        <v>164</v>
      </c>
      <c r="E1179" t="s">
        <v>44</v>
      </c>
      <c r="F1179" t="s">
        <v>57</v>
      </c>
      <c r="G1179">
        <v>10101.70642</v>
      </c>
      <c r="H1179">
        <v>9490.1026500000007</v>
      </c>
      <c r="I1179">
        <v>10378.214309999999</v>
      </c>
      <c r="J1179">
        <v>11329.113810000001</v>
      </c>
      <c r="K1179">
        <v>12332.29228</v>
      </c>
      <c r="L1179">
        <v>11676.39032</v>
      </c>
      <c r="M1179">
        <v>13279.34247</v>
      </c>
      <c r="N1179">
        <v>14318.666859999999</v>
      </c>
      <c r="O1179">
        <v>15762.764880000001</v>
      </c>
      <c r="P1179">
        <v>16790.312290000002</v>
      </c>
      <c r="Q1179">
        <v>18142.630069999999</v>
      </c>
      <c r="R1179">
        <v>19255.802919999998</v>
      </c>
      <c r="S1179">
        <v>16295.312550000001</v>
      </c>
      <c r="T1179">
        <v>17031.75635</v>
      </c>
      <c r="U1179">
        <v>18101.400610000001</v>
      </c>
      <c r="V1179">
        <v>19806.007160000001</v>
      </c>
      <c r="W1179">
        <v>19989.032859999999</v>
      </c>
      <c r="X1179">
        <v>21802.49613</v>
      </c>
      <c r="Y1179">
        <v>22470.29607</v>
      </c>
    </row>
    <row r="1180" spans="1:28" x14ac:dyDescent="0.25">
      <c r="A1180" t="str">
        <f t="shared" si="18"/>
        <v>FeldkirchenPensionisteneinkommenLohnsteuer Fälle</v>
      </c>
      <c r="B1180">
        <v>1179</v>
      </c>
      <c r="C1180">
        <v>210</v>
      </c>
      <c r="D1180" t="s">
        <v>164</v>
      </c>
      <c r="E1180" t="s">
        <v>44</v>
      </c>
      <c r="F1180" t="s">
        <v>58</v>
      </c>
      <c r="G1180">
        <v>3175</v>
      </c>
      <c r="H1180">
        <v>3032</v>
      </c>
      <c r="I1180">
        <v>3246</v>
      </c>
      <c r="J1180">
        <v>3609</v>
      </c>
      <c r="K1180">
        <v>3701</v>
      </c>
      <c r="L1180">
        <v>3617</v>
      </c>
      <c r="M1180">
        <v>3854</v>
      </c>
      <c r="N1180">
        <v>4043</v>
      </c>
      <c r="O1180">
        <v>4268</v>
      </c>
      <c r="P1180">
        <v>4464</v>
      </c>
      <c r="Q1180">
        <v>4670</v>
      </c>
      <c r="R1180">
        <v>4763</v>
      </c>
      <c r="S1180">
        <v>4873</v>
      </c>
      <c r="T1180">
        <v>4943</v>
      </c>
      <c r="U1180">
        <v>5111</v>
      </c>
      <c r="V1180">
        <v>5351</v>
      </c>
      <c r="W1180">
        <v>5823</v>
      </c>
      <c r="X1180">
        <v>6080</v>
      </c>
      <c r="Y1180">
        <v>6333</v>
      </c>
    </row>
    <row r="1181" spans="1:28" x14ac:dyDescent="0.25">
      <c r="A1181" t="str">
        <f t="shared" si="18"/>
        <v>FeldkirchenPensionisteneinkommenNetto_Schnitt</v>
      </c>
      <c r="B1181">
        <v>1180</v>
      </c>
      <c r="C1181">
        <v>210</v>
      </c>
      <c r="D1181" t="s">
        <v>164</v>
      </c>
      <c r="E1181" t="s">
        <v>44</v>
      </c>
      <c r="F1181" t="s">
        <v>59</v>
      </c>
      <c r="G1181">
        <v>12586.6884768212</v>
      </c>
      <c r="H1181">
        <v>12852.792495657201</v>
      </c>
      <c r="I1181">
        <v>13142.553424366801</v>
      </c>
      <c r="J1181">
        <v>13540.008745449501</v>
      </c>
      <c r="K1181">
        <v>13950.742493071</v>
      </c>
      <c r="L1181">
        <v>14533.8374952587</v>
      </c>
      <c r="M1181">
        <v>14972.877878309</v>
      </c>
      <c r="N1181">
        <v>15224.8338967742</v>
      </c>
      <c r="O1181">
        <v>15089.846548596601</v>
      </c>
      <c r="P1181">
        <v>15409.344502358201</v>
      </c>
      <c r="Q1181">
        <v>15803.613561742501</v>
      </c>
      <c r="R1181">
        <v>16097.0830431128</v>
      </c>
      <c r="S1181">
        <v>16773.279703703702</v>
      </c>
      <c r="T1181">
        <v>17079.471288095199</v>
      </c>
      <c r="U1181">
        <v>17518.870671979101</v>
      </c>
      <c r="V1181">
        <v>17984.512620859201</v>
      </c>
      <c r="W1181">
        <v>19364.2707107438</v>
      </c>
      <c r="X1181">
        <v>19951.566166141602</v>
      </c>
      <c r="Y1181">
        <v>20660.850117066399</v>
      </c>
    </row>
    <row r="1182" spans="1:28" x14ac:dyDescent="0.25">
      <c r="A1182" t="str">
        <f t="shared" si="18"/>
        <v>FeldkirchenPensionisteneinkommenNettobezüge 1000 EUR</v>
      </c>
      <c r="B1182">
        <v>1181</v>
      </c>
      <c r="C1182">
        <v>210</v>
      </c>
      <c r="D1182" t="s">
        <v>164</v>
      </c>
      <c r="E1182" t="s">
        <v>44</v>
      </c>
      <c r="F1182" t="s">
        <v>60</v>
      </c>
      <c r="G1182">
        <v>85526.548200000005</v>
      </c>
      <c r="H1182">
        <v>88787.090559999997</v>
      </c>
      <c r="I1182">
        <v>92878.425050000005</v>
      </c>
      <c r="J1182">
        <v>96702.742459999994</v>
      </c>
      <c r="K1182">
        <v>100668.55783000001</v>
      </c>
      <c r="L1182">
        <v>107288.78839</v>
      </c>
      <c r="M1182">
        <v>113689.06173</v>
      </c>
      <c r="N1182">
        <v>117992.4627</v>
      </c>
      <c r="O1182">
        <v>123118.05799</v>
      </c>
      <c r="P1182">
        <v>127419.86969000001</v>
      </c>
      <c r="Q1182">
        <v>131691.51181</v>
      </c>
      <c r="R1182">
        <v>134040.4105</v>
      </c>
      <c r="S1182">
        <v>140392.35112000001</v>
      </c>
      <c r="T1182">
        <v>143467.55882000001</v>
      </c>
      <c r="U1182">
        <v>147298.66461000001</v>
      </c>
      <c r="V1182">
        <v>153641.69132000001</v>
      </c>
      <c r="W1182">
        <v>164015.37291999999</v>
      </c>
      <c r="X1182">
        <v>171004.87361000001</v>
      </c>
      <c r="Y1182">
        <v>180017.98707</v>
      </c>
    </row>
    <row r="1183" spans="1:28" x14ac:dyDescent="0.25">
      <c r="A1183" t="str">
        <f t="shared" si="18"/>
        <v>FeldkirchenPensionisteneinkommenSV-Beiträge 1000 EUR</v>
      </c>
      <c r="B1183">
        <v>1182</v>
      </c>
      <c r="C1183">
        <v>210</v>
      </c>
      <c r="D1183" t="s">
        <v>164</v>
      </c>
      <c r="E1183" t="s">
        <v>44</v>
      </c>
      <c r="F1183" t="s">
        <v>61</v>
      </c>
      <c r="G1183">
        <v>5125.8398299999999</v>
      </c>
      <c r="H1183">
        <v>5770.5499900000004</v>
      </c>
      <c r="I1183">
        <v>6087.7395900000001</v>
      </c>
      <c r="J1183">
        <v>6328.8168400000004</v>
      </c>
      <c r="K1183">
        <v>6704.1069600000001</v>
      </c>
      <c r="L1183">
        <v>7160.2220600000001</v>
      </c>
      <c r="M1183">
        <v>7629.5640999999996</v>
      </c>
      <c r="N1183">
        <v>7900.2728299999999</v>
      </c>
      <c r="O1183">
        <v>8291.1841700000004</v>
      </c>
      <c r="P1183">
        <v>8629.4971299999997</v>
      </c>
      <c r="Q1183">
        <v>8923.0083799999993</v>
      </c>
      <c r="R1183">
        <v>9127.2690600000005</v>
      </c>
      <c r="S1183">
        <v>9281.0259700000006</v>
      </c>
      <c r="T1183">
        <v>9473.3298300000006</v>
      </c>
      <c r="U1183">
        <v>9711.7696099999994</v>
      </c>
      <c r="V1183">
        <v>10146.305060000001</v>
      </c>
      <c r="W1183">
        <v>10654.81472</v>
      </c>
      <c r="X1183">
        <v>11112.17166</v>
      </c>
      <c r="Y1183">
        <v>11588.77846</v>
      </c>
    </row>
    <row r="1184" spans="1:28" x14ac:dyDescent="0.25">
      <c r="A1184" t="str">
        <f t="shared" si="18"/>
        <v>FeldkirchenPensionisteneinkommenSV-Beiträge Fälle</v>
      </c>
      <c r="B1184">
        <v>1183</v>
      </c>
      <c r="C1184">
        <v>210</v>
      </c>
      <c r="D1184" t="s">
        <v>164</v>
      </c>
      <c r="E1184" t="s">
        <v>44</v>
      </c>
      <c r="F1184" t="s">
        <v>62</v>
      </c>
      <c r="G1184">
        <v>6621</v>
      </c>
      <c r="H1184">
        <v>6719</v>
      </c>
      <c r="I1184">
        <v>6877</v>
      </c>
      <c r="J1184">
        <v>6951</v>
      </c>
      <c r="K1184">
        <v>7007</v>
      </c>
      <c r="L1184">
        <v>7176</v>
      </c>
      <c r="M1184">
        <v>7389</v>
      </c>
      <c r="N1184">
        <v>7551</v>
      </c>
      <c r="O1184">
        <v>7684</v>
      </c>
      <c r="P1184">
        <v>7795</v>
      </c>
      <c r="Q1184">
        <v>7855</v>
      </c>
      <c r="R1184">
        <v>7842</v>
      </c>
      <c r="S1184">
        <v>7882</v>
      </c>
      <c r="T1184">
        <v>7934</v>
      </c>
      <c r="U1184">
        <v>7941</v>
      </c>
      <c r="V1184">
        <v>8036</v>
      </c>
      <c r="W1184">
        <v>8151</v>
      </c>
      <c r="X1184">
        <v>8263</v>
      </c>
      <c r="Y1184">
        <v>8405</v>
      </c>
    </row>
    <row r="1185" spans="1:47" x14ac:dyDescent="0.25">
      <c r="A1185" t="str">
        <f t="shared" si="18"/>
        <v>FeldkirchenUnselbstständig BeschäftigteFrauen</v>
      </c>
      <c r="B1185">
        <v>1184</v>
      </c>
      <c r="C1185">
        <v>210</v>
      </c>
      <c r="D1185" t="s">
        <v>164</v>
      </c>
      <c r="E1185" t="s">
        <v>38</v>
      </c>
      <c r="F1185" t="s">
        <v>47</v>
      </c>
      <c r="G1185">
        <v>2442</v>
      </c>
      <c r="H1185">
        <v>2844</v>
      </c>
      <c r="I1185">
        <v>2439</v>
      </c>
      <c r="J1185">
        <v>2866</v>
      </c>
      <c r="K1185">
        <v>2184</v>
      </c>
      <c r="L1185">
        <v>2571</v>
      </c>
      <c r="M1185">
        <v>2154</v>
      </c>
      <c r="N1185">
        <v>2537</v>
      </c>
      <c r="O1185">
        <v>4900</v>
      </c>
      <c r="P1185">
        <v>5428</v>
      </c>
      <c r="Q1185">
        <v>5048</v>
      </c>
      <c r="R1185">
        <v>5445</v>
      </c>
      <c r="S1185">
        <v>5079</v>
      </c>
      <c r="T1185">
        <v>5394</v>
      </c>
      <c r="U1185">
        <v>5185</v>
      </c>
      <c r="V1185">
        <v>5565</v>
      </c>
      <c r="W1185">
        <v>5191</v>
      </c>
      <c r="X1185">
        <v>5605</v>
      </c>
      <c r="Y1185">
        <v>5244</v>
      </c>
      <c r="Z1185">
        <v>5576</v>
      </c>
      <c r="AA1185">
        <v>5225</v>
      </c>
      <c r="AB1185">
        <v>5526</v>
      </c>
      <c r="AC1185">
        <v>5150</v>
      </c>
      <c r="AD1185">
        <v>5547</v>
      </c>
      <c r="AE1185">
        <v>5173</v>
      </c>
      <c r="AF1185">
        <v>5571</v>
      </c>
      <c r="AG1185">
        <v>5295</v>
      </c>
      <c r="AH1185">
        <v>5626</v>
      </c>
      <c r="AI1185">
        <v>5321</v>
      </c>
      <c r="AJ1185">
        <v>5598</v>
      </c>
      <c r="AK1185">
        <v>5342</v>
      </c>
      <c r="AL1185">
        <v>5571</v>
      </c>
      <c r="AM1185">
        <v>5283</v>
      </c>
      <c r="AN1185">
        <v>5426</v>
      </c>
      <c r="AO1185">
        <v>4981</v>
      </c>
      <c r="AP1185">
        <v>5513</v>
      </c>
      <c r="AQ1185">
        <v>5233</v>
      </c>
      <c r="AR1185">
        <v>5581</v>
      </c>
      <c r="AS1185">
        <v>5405</v>
      </c>
      <c r="AT1185">
        <v>5638</v>
      </c>
      <c r="AU1185">
        <v>5374</v>
      </c>
    </row>
    <row r="1186" spans="1:47" x14ac:dyDescent="0.25">
      <c r="A1186" t="str">
        <f t="shared" si="18"/>
        <v>FeldkirchenUnselbstständig BeschäftigteInsgesamt</v>
      </c>
      <c r="B1186">
        <v>1185</v>
      </c>
      <c r="C1186">
        <v>210</v>
      </c>
      <c r="D1186" t="s">
        <v>164</v>
      </c>
      <c r="E1186" t="s">
        <v>38</v>
      </c>
      <c r="F1186" t="s">
        <v>48</v>
      </c>
      <c r="G1186">
        <v>5181</v>
      </c>
      <c r="H1186">
        <v>6413</v>
      </c>
      <c r="I1186">
        <v>5160</v>
      </c>
      <c r="J1186">
        <v>6445</v>
      </c>
      <c r="K1186">
        <v>4859</v>
      </c>
      <c r="L1186">
        <v>6066</v>
      </c>
      <c r="M1186">
        <v>4916</v>
      </c>
      <c r="N1186">
        <v>6143</v>
      </c>
      <c r="O1186">
        <v>10594</v>
      </c>
      <c r="P1186">
        <v>12133</v>
      </c>
      <c r="Q1186">
        <v>10573</v>
      </c>
      <c r="R1186">
        <v>11979</v>
      </c>
      <c r="S1186">
        <v>10608</v>
      </c>
      <c r="T1186">
        <v>12002</v>
      </c>
      <c r="U1186">
        <v>10661</v>
      </c>
      <c r="V1186">
        <v>12146</v>
      </c>
      <c r="W1186">
        <v>10694</v>
      </c>
      <c r="X1186">
        <v>12226</v>
      </c>
      <c r="Y1186">
        <v>10681</v>
      </c>
      <c r="Z1186">
        <v>12086</v>
      </c>
      <c r="AA1186">
        <v>10610</v>
      </c>
      <c r="AB1186">
        <v>11893</v>
      </c>
      <c r="AC1186">
        <v>10437</v>
      </c>
      <c r="AD1186">
        <v>11882</v>
      </c>
      <c r="AE1186">
        <v>10512</v>
      </c>
      <c r="AF1186">
        <v>11956</v>
      </c>
      <c r="AG1186">
        <v>10653</v>
      </c>
      <c r="AH1186">
        <v>12098</v>
      </c>
      <c r="AI1186">
        <v>10874</v>
      </c>
      <c r="AJ1186">
        <v>12116</v>
      </c>
      <c r="AK1186">
        <v>10921</v>
      </c>
      <c r="AL1186">
        <v>12120</v>
      </c>
      <c r="AM1186">
        <v>10934</v>
      </c>
      <c r="AN1186">
        <v>11765</v>
      </c>
      <c r="AO1186">
        <v>10342</v>
      </c>
      <c r="AP1186">
        <v>11925</v>
      </c>
      <c r="AQ1186">
        <v>10842</v>
      </c>
      <c r="AR1186">
        <v>12054</v>
      </c>
      <c r="AS1186">
        <v>11051</v>
      </c>
      <c r="AT1186">
        <v>12083</v>
      </c>
      <c r="AU1186">
        <v>10949</v>
      </c>
    </row>
    <row r="1187" spans="1:47" x14ac:dyDescent="0.25">
      <c r="A1187" t="str">
        <f t="shared" si="18"/>
        <v>FeldkirchenUnselbstständig BeschäftigteMänner</v>
      </c>
      <c r="B1187">
        <v>1186</v>
      </c>
      <c r="C1187">
        <v>210</v>
      </c>
      <c r="D1187" t="s">
        <v>164</v>
      </c>
      <c r="E1187" t="s">
        <v>38</v>
      </c>
      <c r="F1187" t="s">
        <v>49</v>
      </c>
      <c r="G1187">
        <v>2739</v>
      </c>
      <c r="H1187">
        <v>3569</v>
      </c>
      <c r="I1187">
        <v>2721</v>
      </c>
      <c r="J1187">
        <v>3579</v>
      </c>
      <c r="K1187">
        <v>2675</v>
      </c>
      <c r="L1187">
        <v>3495</v>
      </c>
      <c r="M1187">
        <v>2762</v>
      </c>
      <c r="N1187">
        <v>3606</v>
      </c>
      <c r="O1187">
        <v>5694</v>
      </c>
      <c r="P1187">
        <v>6705</v>
      </c>
      <c r="Q1187">
        <v>5525</v>
      </c>
      <c r="R1187">
        <v>6534</v>
      </c>
      <c r="S1187">
        <v>5529</v>
      </c>
      <c r="T1187">
        <v>6608</v>
      </c>
      <c r="U1187">
        <v>5476</v>
      </c>
      <c r="V1187">
        <v>6581</v>
      </c>
      <c r="W1187">
        <v>5503</v>
      </c>
      <c r="X1187">
        <v>6621</v>
      </c>
      <c r="Y1187">
        <v>5437</v>
      </c>
      <c r="Z1187">
        <v>6510</v>
      </c>
      <c r="AA1187">
        <v>5385</v>
      </c>
      <c r="AB1187">
        <v>6367</v>
      </c>
      <c r="AC1187">
        <v>5287</v>
      </c>
      <c r="AD1187">
        <v>6335</v>
      </c>
      <c r="AE1187">
        <v>5339</v>
      </c>
      <c r="AF1187">
        <v>6385</v>
      </c>
      <c r="AG1187">
        <v>5358</v>
      </c>
      <c r="AH1187">
        <v>6472</v>
      </c>
      <c r="AI1187">
        <v>5553</v>
      </c>
      <c r="AJ1187">
        <v>6518</v>
      </c>
      <c r="AK1187">
        <v>5579</v>
      </c>
      <c r="AL1187">
        <v>6549</v>
      </c>
      <c r="AM1187">
        <v>5651</v>
      </c>
      <c r="AN1187">
        <v>6339</v>
      </c>
      <c r="AO1187">
        <v>5361</v>
      </c>
      <c r="AP1187">
        <v>6412</v>
      </c>
      <c r="AQ1187">
        <v>5609</v>
      </c>
      <c r="AR1187">
        <v>6473</v>
      </c>
      <c r="AS1187">
        <v>5646</v>
      </c>
      <c r="AT1187">
        <v>6445</v>
      </c>
      <c r="AU1187">
        <v>5575</v>
      </c>
    </row>
    <row r="1188" spans="1:47" x14ac:dyDescent="0.25">
      <c r="A1188" t="str">
        <f t="shared" si="18"/>
        <v>FeldkirchenUnselbstständig Beschäftigte GW mgfInsgesamt</v>
      </c>
      <c r="B1188">
        <v>1187</v>
      </c>
      <c r="C1188">
        <v>210</v>
      </c>
      <c r="D1188" t="s">
        <v>164</v>
      </c>
      <c r="E1188" t="s">
        <v>450</v>
      </c>
      <c r="F1188" t="s">
        <v>48</v>
      </c>
      <c r="G1188">
        <v>7013.2944332220004</v>
      </c>
      <c r="H1188">
        <v>6170.0244619949999</v>
      </c>
      <c r="I1188">
        <v>7315.9590791310002</v>
      </c>
      <c r="J1188">
        <v>6659.759410093</v>
      </c>
      <c r="K1188">
        <v>7858.7025872900003</v>
      </c>
      <c r="L1188">
        <v>6570.5077229600001</v>
      </c>
      <c r="M1188">
        <v>7444.8185313390004</v>
      </c>
      <c r="N1188">
        <v>6187.0889107880002</v>
      </c>
      <c r="O1188">
        <v>7890.8050934109997</v>
      </c>
      <c r="P1188">
        <v>6383.2878753790001</v>
      </c>
      <c r="Q1188">
        <v>7598.9414347660004</v>
      </c>
      <c r="R1188">
        <v>6363.3303355710004</v>
      </c>
      <c r="S1188">
        <v>7572.8053075150001</v>
      </c>
      <c r="T1188">
        <v>6407.6415044579999</v>
      </c>
    </row>
    <row r="1189" spans="1:47" x14ac:dyDescent="0.25">
      <c r="A1189" t="str">
        <f t="shared" si="18"/>
        <v>FeldkirchenUnselbstständig Beschäftigte GW ogfInsgesamt</v>
      </c>
      <c r="B1189">
        <v>1188</v>
      </c>
      <c r="C1189">
        <v>210</v>
      </c>
      <c r="D1189" t="s">
        <v>164</v>
      </c>
      <c r="E1189" t="s">
        <v>449</v>
      </c>
      <c r="F1189" t="s">
        <v>48</v>
      </c>
      <c r="G1189">
        <v>6246.4508689779996</v>
      </c>
      <c r="H1189">
        <v>5357.330784621</v>
      </c>
      <c r="I1189">
        <v>6546.0194529560004</v>
      </c>
      <c r="J1189">
        <v>5893.013116608</v>
      </c>
      <c r="K1189">
        <v>7110.3450230279996</v>
      </c>
      <c r="L1189">
        <v>5834.4024764100004</v>
      </c>
      <c r="M1189">
        <v>6740.2978025310003</v>
      </c>
      <c r="N1189">
        <v>5577.84115621</v>
      </c>
      <c r="O1189">
        <v>7191.0301377369997</v>
      </c>
      <c r="P1189">
        <v>5683.6296234499996</v>
      </c>
      <c r="Q1189">
        <v>6930.3786578279996</v>
      </c>
      <c r="R1189">
        <v>5663.6541677140003</v>
      </c>
      <c r="S1189">
        <v>6847.6472347360004</v>
      </c>
      <c r="T1189">
        <v>5697.8638306120001</v>
      </c>
    </row>
    <row r="1190" spans="1:47" x14ac:dyDescent="0.25">
      <c r="A1190" t="str">
        <f t="shared" si="18"/>
        <v>FeldkirchenUnternehmenInsgesamt</v>
      </c>
      <c r="B1190">
        <v>1189</v>
      </c>
      <c r="C1190">
        <v>210</v>
      </c>
      <c r="D1190" t="s">
        <v>164</v>
      </c>
      <c r="E1190" t="s">
        <v>475</v>
      </c>
      <c r="F1190" t="s">
        <v>48</v>
      </c>
      <c r="G1190">
        <v>2558</v>
      </c>
      <c r="H1190">
        <v>2542</v>
      </c>
      <c r="I1190">
        <v>2664</v>
      </c>
    </row>
    <row r="1191" spans="1:47" x14ac:dyDescent="0.25">
      <c r="A1191" t="str">
        <f t="shared" si="18"/>
        <v>FeldkirchenWohnbevölkerungInsgesamt</v>
      </c>
      <c r="B1191">
        <v>1190</v>
      </c>
      <c r="C1191">
        <v>210</v>
      </c>
      <c r="D1191" t="s">
        <v>164</v>
      </c>
      <c r="E1191" t="s">
        <v>42</v>
      </c>
      <c r="F1191" t="s">
        <v>48</v>
      </c>
      <c r="G1191">
        <v>30313</v>
      </c>
      <c r="H1191">
        <v>30316</v>
      </c>
      <c r="I1191">
        <v>30261</v>
      </c>
      <c r="J1191">
        <v>30464</v>
      </c>
      <c r="K1191">
        <v>30454</v>
      </c>
      <c r="L1191">
        <v>30469</v>
      </c>
      <c r="M1191">
        <v>30494</v>
      </c>
      <c r="N1191">
        <v>30555</v>
      </c>
      <c r="O1191">
        <v>30445</v>
      </c>
      <c r="P1191">
        <v>30305</v>
      </c>
      <c r="Q1191">
        <v>30250</v>
      </c>
      <c r="R1191">
        <v>30211</v>
      </c>
      <c r="S1191">
        <v>30082</v>
      </c>
      <c r="T1191">
        <v>30074</v>
      </c>
      <c r="U1191">
        <v>30360</v>
      </c>
      <c r="V1191">
        <v>30102</v>
      </c>
      <c r="W1191">
        <v>29967</v>
      </c>
      <c r="X1191">
        <v>29937</v>
      </c>
      <c r="Y1191">
        <v>29902</v>
      </c>
      <c r="Z1191">
        <v>29783</v>
      </c>
      <c r="AA1191">
        <v>29890</v>
      </c>
      <c r="AB1191">
        <v>30162</v>
      </c>
    </row>
    <row r="1192" spans="1:47" x14ac:dyDescent="0.25">
      <c r="A1192" t="str">
        <f t="shared" si="18"/>
        <v>Kärnten: nicht bezirksweise erfassbarUnselbstständig BeschäftigteFrauen</v>
      </c>
      <c r="B1192">
        <v>1191</v>
      </c>
      <c r="C1192">
        <v>290</v>
      </c>
      <c r="D1192" t="s">
        <v>165</v>
      </c>
      <c r="E1192" t="s">
        <v>38</v>
      </c>
      <c r="F1192" t="s">
        <v>47</v>
      </c>
      <c r="G1192">
        <v>15858</v>
      </c>
      <c r="H1192">
        <v>16574</v>
      </c>
      <c r="I1192">
        <v>16766</v>
      </c>
      <c r="J1192">
        <v>17304</v>
      </c>
      <c r="K1192">
        <v>17155</v>
      </c>
      <c r="L1192">
        <v>17684</v>
      </c>
      <c r="M1192">
        <v>17159</v>
      </c>
      <c r="N1192">
        <v>23179</v>
      </c>
    </row>
    <row r="1193" spans="1:47" x14ac:dyDescent="0.25">
      <c r="A1193" t="str">
        <f t="shared" si="18"/>
        <v>Kärnten: nicht bezirksweise erfassbarUnselbstständig BeschäftigteInsgesamt</v>
      </c>
      <c r="B1193">
        <v>1192</v>
      </c>
      <c r="C1193">
        <v>290</v>
      </c>
      <c r="D1193" t="s">
        <v>165</v>
      </c>
      <c r="E1193" t="s">
        <v>38</v>
      </c>
      <c r="F1193" t="s">
        <v>48</v>
      </c>
      <c r="G1193">
        <v>33262</v>
      </c>
      <c r="H1193">
        <v>33911</v>
      </c>
      <c r="I1193">
        <v>35594</v>
      </c>
      <c r="J1193">
        <v>35961</v>
      </c>
      <c r="K1193">
        <v>35648</v>
      </c>
      <c r="L1193">
        <v>36195</v>
      </c>
      <c r="M1193">
        <v>35454</v>
      </c>
      <c r="N1193">
        <v>50545</v>
      </c>
    </row>
    <row r="1194" spans="1:47" x14ac:dyDescent="0.25">
      <c r="A1194" t="str">
        <f t="shared" si="18"/>
        <v>Kärnten: nicht bezirksweise erfassbarUnselbstständig BeschäftigteMänner</v>
      </c>
      <c r="B1194">
        <v>1193</v>
      </c>
      <c r="C1194">
        <v>290</v>
      </c>
      <c r="D1194" t="s">
        <v>165</v>
      </c>
      <c r="E1194" t="s">
        <v>38</v>
      </c>
      <c r="F1194" t="s">
        <v>49</v>
      </c>
      <c r="G1194">
        <v>17404</v>
      </c>
      <c r="H1194">
        <v>17337</v>
      </c>
      <c r="I1194">
        <v>18828</v>
      </c>
      <c r="J1194">
        <v>18657</v>
      </c>
      <c r="K1194">
        <v>18493</v>
      </c>
      <c r="L1194">
        <v>18511</v>
      </c>
      <c r="M1194">
        <v>18295</v>
      </c>
      <c r="N1194">
        <v>27366</v>
      </c>
    </row>
    <row r="1195" spans="1:47" x14ac:dyDescent="0.25">
      <c r="A1195" t="str">
        <f t="shared" si="18"/>
        <v>keine Zuordnung KärntenKammermitgliedschaftenAktiv</v>
      </c>
      <c r="B1195">
        <v>1194</v>
      </c>
      <c r="C1195">
        <v>299</v>
      </c>
      <c r="D1195" t="s">
        <v>166</v>
      </c>
      <c r="E1195" t="s">
        <v>39</v>
      </c>
      <c r="F1195" t="s">
        <v>50</v>
      </c>
      <c r="I1195">
        <v>8</v>
      </c>
      <c r="J1195">
        <v>76</v>
      </c>
      <c r="Q1195">
        <v>1</v>
      </c>
      <c r="R1195">
        <v>1</v>
      </c>
      <c r="S1195">
        <v>0</v>
      </c>
      <c r="T1195">
        <v>0</v>
      </c>
      <c r="U1195">
        <v>1</v>
      </c>
      <c r="V1195">
        <v>0</v>
      </c>
      <c r="W1195">
        <v>1</v>
      </c>
      <c r="X1195">
        <v>1</v>
      </c>
      <c r="Y1195">
        <v>3</v>
      </c>
      <c r="Z1195">
        <v>2</v>
      </c>
      <c r="AA1195">
        <v>1</v>
      </c>
      <c r="AN1195">
        <v>1</v>
      </c>
      <c r="AO1195">
        <v>1</v>
      </c>
    </row>
    <row r="1196" spans="1:47" x14ac:dyDescent="0.25">
      <c r="A1196" t="str">
        <f t="shared" si="18"/>
        <v>keine Zuordnung KärntenKammermitgliedschaftenInsgesamt</v>
      </c>
      <c r="B1196">
        <v>1195</v>
      </c>
      <c r="C1196">
        <v>299</v>
      </c>
      <c r="D1196" t="s">
        <v>166</v>
      </c>
      <c r="E1196" t="s">
        <v>39</v>
      </c>
      <c r="F1196" t="s">
        <v>48</v>
      </c>
      <c r="I1196">
        <v>8</v>
      </c>
      <c r="J1196">
        <v>86</v>
      </c>
      <c r="Q1196">
        <v>1</v>
      </c>
      <c r="R1196">
        <v>1</v>
      </c>
      <c r="S1196">
        <v>1</v>
      </c>
      <c r="T1196">
        <v>1</v>
      </c>
      <c r="U1196">
        <v>2</v>
      </c>
      <c r="V1196">
        <v>1</v>
      </c>
      <c r="W1196">
        <v>2</v>
      </c>
      <c r="X1196">
        <v>2</v>
      </c>
      <c r="Y1196">
        <v>4</v>
      </c>
      <c r="Z1196">
        <v>3</v>
      </c>
      <c r="AA1196">
        <v>2</v>
      </c>
      <c r="AN1196">
        <v>1</v>
      </c>
      <c r="AO1196">
        <v>1</v>
      </c>
    </row>
    <row r="1197" spans="1:47" x14ac:dyDescent="0.25">
      <c r="A1197" t="str">
        <f t="shared" si="18"/>
        <v>keine Zuordnung KärntenKammermitgliedschaftenRuhend</v>
      </c>
      <c r="B1197">
        <v>1196</v>
      </c>
      <c r="C1197">
        <v>299</v>
      </c>
      <c r="D1197" t="s">
        <v>166</v>
      </c>
      <c r="E1197" t="s">
        <v>39</v>
      </c>
      <c r="F1197" t="s">
        <v>51</v>
      </c>
      <c r="I1197">
        <v>0</v>
      </c>
      <c r="J1197">
        <v>10</v>
      </c>
      <c r="Q1197">
        <v>0</v>
      </c>
      <c r="R1197">
        <v>0</v>
      </c>
      <c r="S1197">
        <v>1</v>
      </c>
      <c r="T1197">
        <v>1</v>
      </c>
      <c r="U1197">
        <v>1</v>
      </c>
      <c r="V1197">
        <v>1</v>
      </c>
      <c r="W1197">
        <v>1</v>
      </c>
      <c r="X1197">
        <v>1</v>
      </c>
      <c r="Y1197">
        <v>1</v>
      </c>
      <c r="Z1197">
        <v>1</v>
      </c>
      <c r="AA1197">
        <v>1</v>
      </c>
      <c r="AN1197">
        <v>0</v>
      </c>
      <c r="AO1197">
        <v>0</v>
      </c>
    </row>
    <row r="1198" spans="1:47" x14ac:dyDescent="0.25">
      <c r="A1198" t="str">
        <f t="shared" si="18"/>
        <v>keine Zuordnung KärntenLehrlinge1. Lehrjahr, männlich</v>
      </c>
      <c r="B1198">
        <v>1197</v>
      </c>
      <c r="C1198">
        <v>299</v>
      </c>
      <c r="D1198" t="s">
        <v>166</v>
      </c>
      <c r="E1198" t="s">
        <v>46</v>
      </c>
      <c r="F1198" t="s">
        <v>65</v>
      </c>
      <c r="I1198">
        <v>1</v>
      </c>
    </row>
    <row r="1199" spans="1:47" x14ac:dyDescent="0.25">
      <c r="A1199" t="str">
        <f t="shared" si="18"/>
        <v>keine Zuordnung KärntenLehrlinge1. Lehrjahr, weiblich</v>
      </c>
      <c r="B1199">
        <v>1198</v>
      </c>
      <c r="C1199">
        <v>299</v>
      </c>
      <c r="D1199" t="s">
        <v>166</v>
      </c>
      <c r="E1199" t="s">
        <v>46</v>
      </c>
      <c r="F1199" t="s">
        <v>66</v>
      </c>
    </row>
    <row r="1200" spans="1:47" x14ac:dyDescent="0.25">
      <c r="A1200" t="str">
        <f t="shared" si="18"/>
        <v>keine Zuordnung KärntenLehrlinge2. Lehrjahr, männlich</v>
      </c>
      <c r="B1200">
        <v>1199</v>
      </c>
      <c r="C1200">
        <v>299</v>
      </c>
      <c r="D1200" t="s">
        <v>166</v>
      </c>
      <c r="E1200" t="s">
        <v>46</v>
      </c>
      <c r="F1200" t="s">
        <v>67</v>
      </c>
      <c r="I1200">
        <v>0</v>
      </c>
    </row>
    <row r="1201" spans="1:25" x14ac:dyDescent="0.25">
      <c r="A1201" t="str">
        <f t="shared" si="18"/>
        <v>keine Zuordnung KärntenLehrlinge2. Lehrjahr, weiblich</v>
      </c>
      <c r="B1201">
        <v>1200</v>
      </c>
      <c r="C1201">
        <v>299</v>
      </c>
      <c r="D1201" t="s">
        <v>166</v>
      </c>
      <c r="E1201" t="s">
        <v>46</v>
      </c>
      <c r="F1201" t="s">
        <v>68</v>
      </c>
    </row>
    <row r="1202" spans="1:25" x14ac:dyDescent="0.25">
      <c r="A1202" t="str">
        <f t="shared" si="18"/>
        <v>keine Zuordnung KärntenLehrlinge3. Lehrjahr, männlich</v>
      </c>
      <c r="B1202">
        <v>1201</v>
      </c>
      <c r="C1202">
        <v>299</v>
      </c>
      <c r="D1202" t="s">
        <v>166</v>
      </c>
      <c r="E1202" t="s">
        <v>46</v>
      </c>
      <c r="F1202" t="s">
        <v>69</v>
      </c>
      <c r="I1202">
        <v>0</v>
      </c>
    </row>
    <row r="1203" spans="1:25" x14ac:dyDescent="0.25">
      <c r="A1203" t="str">
        <f t="shared" si="18"/>
        <v>keine Zuordnung KärntenLehrlinge3. Lehrjahr, weiblich</v>
      </c>
      <c r="B1203">
        <v>1202</v>
      </c>
      <c r="C1203">
        <v>299</v>
      </c>
      <c r="D1203" t="s">
        <v>166</v>
      </c>
      <c r="E1203" t="s">
        <v>46</v>
      </c>
      <c r="F1203" t="s">
        <v>70</v>
      </c>
    </row>
    <row r="1204" spans="1:25" x14ac:dyDescent="0.25">
      <c r="A1204" t="str">
        <f t="shared" si="18"/>
        <v>keine Zuordnung KärntenLehrlinge4. Lehrjahr, männlich</v>
      </c>
      <c r="B1204">
        <v>1203</v>
      </c>
      <c r="C1204">
        <v>299</v>
      </c>
      <c r="D1204" t="s">
        <v>166</v>
      </c>
      <c r="E1204" t="s">
        <v>46</v>
      </c>
      <c r="F1204" t="s">
        <v>71</v>
      </c>
      <c r="I1204">
        <v>0</v>
      </c>
    </row>
    <row r="1205" spans="1:25" x14ac:dyDescent="0.25">
      <c r="A1205" t="str">
        <f t="shared" si="18"/>
        <v>keine Zuordnung KärntenLehrlinge4. Lehrjahr, weiblich</v>
      </c>
      <c r="B1205">
        <v>1204</v>
      </c>
      <c r="C1205">
        <v>299</v>
      </c>
      <c r="D1205" t="s">
        <v>166</v>
      </c>
      <c r="E1205" t="s">
        <v>46</v>
      </c>
      <c r="F1205" t="s">
        <v>72</v>
      </c>
    </row>
    <row r="1206" spans="1:25" x14ac:dyDescent="0.25">
      <c r="A1206" t="str">
        <f t="shared" si="18"/>
        <v>keine Zuordnung KärntenLehrlingeFrauen</v>
      </c>
      <c r="B1206">
        <v>1205</v>
      </c>
      <c r="C1206">
        <v>299</v>
      </c>
      <c r="D1206" t="s">
        <v>166</v>
      </c>
      <c r="E1206" t="s">
        <v>46</v>
      </c>
      <c r="F1206" t="s">
        <v>47</v>
      </c>
    </row>
    <row r="1207" spans="1:25" x14ac:dyDescent="0.25">
      <c r="A1207" t="str">
        <f t="shared" si="18"/>
        <v>keine Zuordnung KärntenLehrlingeInsgesamt</v>
      </c>
      <c r="B1207">
        <v>1206</v>
      </c>
      <c r="C1207">
        <v>299</v>
      </c>
      <c r="D1207" t="s">
        <v>166</v>
      </c>
      <c r="E1207" t="s">
        <v>46</v>
      </c>
      <c r="F1207" t="s">
        <v>48</v>
      </c>
      <c r="I1207">
        <v>1</v>
      </c>
    </row>
    <row r="1208" spans="1:25" x14ac:dyDescent="0.25">
      <c r="A1208" t="str">
        <f t="shared" si="18"/>
        <v>keine Zuordnung KärntenLehrlingeMänner</v>
      </c>
      <c r="B1208">
        <v>1207</v>
      </c>
      <c r="C1208">
        <v>299</v>
      </c>
      <c r="D1208" t="s">
        <v>166</v>
      </c>
      <c r="E1208" t="s">
        <v>46</v>
      </c>
      <c r="F1208" t="s">
        <v>49</v>
      </c>
      <c r="I1208">
        <v>1</v>
      </c>
    </row>
    <row r="1209" spans="1:25" x14ac:dyDescent="0.25">
      <c r="A1209" t="str">
        <f t="shared" si="18"/>
        <v>keine Zuordnung KärntenUnselbstständig BeschäftigteInsgesamt</v>
      </c>
      <c r="B1209">
        <v>1208</v>
      </c>
      <c r="C1209">
        <v>299</v>
      </c>
      <c r="D1209" t="s">
        <v>166</v>
      </c>
      <c r="E1209" t="s">
        <v>38</v>
      </c>
      <c r="F1209" t="s">
        <v>48</v>
      </c>
      <c r="M1209">
        <v>0</v>
      </c>
    </row>
    <row r="1210" spans="1:25" x14ac:dyDescent="0.25">
      <c r="A1210" t="str">
        <f t="shared" si="18"/>
        <v>NiederösterreichArbeitnehmereinkommenBrutto_Schnitt</v>
      </c>
      <c r="B1210">
        <v>1209</v>
      </c>
      <c r="C1210">
        <v>300</v>
      </c>
      <c r="D1210" t="s">
        <v>167</v>
      </c>
      <c r="E1210" t="s">
        <v>43</v>
      </c>
      <c r="F1210" t="s">
        <v>54</v>
      </c>
      <c r="G1210">
        <v>26017.9286071069</v>
      </c>
      <c r="H1210">
        <v>26730.4671894526</v>
      </c>
      <c r="I1210">
        <v>27609.697735567199</v>
      </c>
      <c r="J1210">
        <v>28540.2021258159</v>
      </c>
      <c r="K1210">
        <v>29548.132361669599</v>
      </c>
      <c r="L1210">
        <v>29918.6392321393</v>
      </c>
      <c r="M1210">
        <v>30230.601094988098</v>
      </c>
      <c r="N1210">
        <v>30839.686798742099</v>
      </c>
      <c r="O1210">
        <v>31784.470816618701</v>
      </c>
      <c r="P1210">
        <v>32277.091526914399</v>
      </c>
      <c r="Q1210">
        <v>32864.632895398398</v>
      </c>
      <c r="R1210">
        <v>33561.242387640603</v>
      </c>
      <c r="S1210">
        <v>34282.116472965798</v>
      </c>
      <c r="T1210">
        <v>34812.352534266902</v>
      </c>
      <c r="U1210">
        <v>35579.926638651203</v>
      </c>
      <c r="V1210">
        <v>36906.268719867898</v>
      </c>
      <c r="W1210">
        <v>37713.219381730698</v>
      </c>
      <c r="X1210">
        <v>38892.410071409096</v>
      </c>
      <c r="Y1210">
        <v>40654.659647986897</v>
      </c>
    </row>
    <row r="1211" spans="1:25" x14ac:dyDescent="0.25">
      <c r="A1211" t="str">
        <f t="shared" si="18"/>
        <v>NiederösterreichArbeitnehmereinkommenBruttobezüge 1000 EUR</v>
      </c>
      <c r="B1211">
        <v>1210</v>
      </c>
      <c r="C1211">
        <v>300</v>
      </c>
      <c r="D1211" t="s">
        <v>167</v>
      </c>
      <c r="E1211" t="s">
        <v>43</v>
      </c>
      <c r="F1211" t="s">
        <v>55</v>
      </c>
      <c r="G1211">
        <v>18018378.223779999</v>
      </c>
      <c r="H1211">
        <v>18763130.678029999</v>
      </c>
      <c r="I1211">
        <v>19686073.411529999</v>
      </c>
      <c r="J1211">
        <v>20829438.637079999</v>
      </c>
      <c r="K1211">
        <v>22008305.87881</v>
      </c>
      <c r="L1211">
        <v>22240439.33416</v>
      </c>
      <c r="M1211">
        <v>22806267.772070002</v>
      </c>
      <c r="N1211">
        <v>23566424.224440001</v>
      </c>
      <c r="O1211">
        <v>24513105.643429998</v>
      </c>
      <c r="P1211">
        <v>25058320.006919999</v>
      </c>
      <c r="Q1211">
        <v>25636221.21322</v>
      </c>
      <c r="R1211">
        <v>26391990.472520001</v>
      </c>
      <c r="S1211">
        <v>27337073.90729</v>
      </c>
      <c r="T1211">
        <v>28082532.979400001</v>
      </c>
      <c r="U1211">
        <v>29362619.097959999</v>
      </c>
      <c r="V1211">
        <v>30482585.024099998</v>
      </c>
      <c r="W1211">
        <v>30712514.467900001</v>
      </c>
      <c r="X1211">
        <v>32063097.324919999</v>
      </c>
      <c r="Y1211">
        <v>34050472.806809999</v>
      </c>
    </row>
    <row r="1212" spans="1:25" x14ac:dyDescent="0.25">
      <c r="A1212" t="str">
        <f t="shared" si="18"/>
        <v>NiederösterreichArbeitnehmereinkommenBruttobezüge Fälle</v>
      </c>
      <c r="B1212">
        <v>1211</v>
      </c>
      <c r="C1212">
        <v>300</v>
      </c>
      <c r="D1212" t="s">
        <v>167</v>
      </c>
      <c r="E1212" t="s">
        <v>43</v>
      </c>
      <c r="F1212" t="s">
        <v>56</v>
      </c>
      <c r="G1212">
        <v>692537</v>
      </c>
      <c r="H1212">
        <v>701938</v>
      </c>
      <c r="I1212">
        <v>713013</v>
      </c>
      <c r="J1212">
        <v>729828</v>
      </c>
      <c r="K1212">
        <v>744829</v>
      </c>
      <c r="L1212">
        <v>743364</v>
      </c>
      <c r="M1212">
        <v>754410</v>
      </c>
      <c r="N1212">
        <v>764159</v>
      </c>
      <c r="O1212">
        <v>771229</v>
      </c>
      <c r="P1212">
        <v>776350</v>
      </c>
      <c r="Q1212">
        <v>780055</v>
      </c>
      <c r="R1212">
        <v>786383</v>
      </c>
      <c r="S1212">
        <v>797415</v>
      </c>
      <c r="T1212">
        <v>806683</v>
      </c>
      <c r="U1212">
        <v>825258</v>
      </c>
      <c r="V1212">
        <v>825946</v>
      </c>
      <c r="W1212">
        <v>814370</v>
      </c>
      <c r="X1212">
        <v>824405</v>
      </c>
      <c r="Y1212">
        <v>837554</v>
      </c>
    </row>
    <row r="1213" spans="1:25" x14ac:dyDescent="0.25">
      <c r="A1213" t="str">
        <f t="shared" si="18"/>
        <v>NiederösterreichArbeitnehmereinkommenLohnsteuer 1000 EUR</v>
      </c>
      <c r="B1213">
        <v>1212</v>
      </c>
      <c r="C1213">
        <v>300</v>
      </c>
      <c r="D1213" t="s">
        <v>167</v>
      </c>
      <c r="E1213" t="s">
        <v>43</v>
      </c>
      <c r="F1213" t="s">
        <v>57</v>
      </c>
      <c r="G1213">
        <v>2777529.8919500001</v>
      </c>
      <c r="H1213">
        <v>2810114.80675</v>
      </c>
      <c r="I1213">
        <v>3033785.3911000001</v>
      </c>
      <c r="J1213">
        <v>3292465.3247199999</v>
      </c>
      <c r="K1213">
        <v>3579154.2903100001</v>
      </c>
      <c r="L1213">
        <v>3311991.8981900001</v>
      </c>
      <c r="M1213">
        <v>3440771.1545099998</v>
      </c>
      <c r="N1213">
        <v>3629067.23966</v>
      </c>
      <c r="O1213">
        <v>3859754.57437</v>
      </c>
      <c r="P1213">
        <v>4010132.3759900001</v>
      </c>
      <c r="Q1213">
        <v>4164679.6789500001</v>
      </c>
      <c r="R1213">
        <v>4364606.5674599996</v>
      </c>
      <c r="S1213">
        <v>3970707.0642900001</v>
      </c>
      <c r="T1213">
        <v>4107279.6548899999</v>
      </c>
      <c r="U1213">
        <v>4374894.3301200001</v>
      </c>
      <c r="V1213">
        <v>4505721.99651</v>
      </c>
      <c r="W1213">
        <v>4366371.4509199997</v>
      </c>
      <c r="X1213">
        <v>4689990.3339099996</v>
      </c>
      <c r="Y1213">
        <v>4913447.1383600002</v>
      </c>
    </row>
    <row r="1214" spans="1:25" x14ac:dyDescent="0.25">
      <c r="A1214" t="str">
        <f t="shared" si="18"/>
        <v>NiederösterreichArbeitnehmereinkommenLohnsteuer Fälle</v>
      </c>
      <c r="B1214">
        <v>1213</v>
      </c>
      <c r="C1214">
        <v>300</v>
      </c>
      <c r="D1214" t="s">
        <v>167</v>
      </c>
      <c r="E1214" t="s">
        <v>43</v>
      </c>
      <c r="F1214" t="s">
        <v>58</v>
      </c>
      <c r="G1214">
        <v>561947</v>
      </c>
      <c r="H1214">
        <v>559976</v>
      </c>
      <c r="I1214">
        <v>574794</v>
      </c>
      <c r="J1214">
        <v>593339</v>
      </c>
      <c r="K1214">
        <v>616418</v>
      </c>
      <c r="L1214">
        <v>602232</v>
      </c>
      <c r="M1214">
        <v>613256</v>
      </c>
      <c r="N1214">
        <v>627651</v>
      </c>
      <c r="O1214">
        <v>638568</v>
      </c>
      <c r="P1214">
        <v>648230</v>
      </c>
      <c r="Q1214">
        <v>654656</v>
      </c>
      <c r="R1214">
        <v>664262</v>
      </c>
      <c r="S1214">
        <v>671661</v>
      </c>
      <c r="T1214">
        <v>684802</v>
      </c>
      <c r="U1214">
        <v>705627</v>
      </c>
      <c r="V1214">
        <v>717106</v>
      </c>
      <c r="W1214">
        <v>711799</v>
      </c>
      <c r="X1214">
        <v>724530</v>
      </c>
      <c r="Y1214">
        <v>741054</v>
      </c>
    </row>
    <row r="1215" spans="1:25" x14ac:dyDescent="0.25">
      <c r="A1215" t="str">
        <f t="shared" si="18"/>
        <v>NiederösterreichArbeitnehmereinkommenNetto_Schnitt</v>
      </c>
      <c r="B1215">
        <v>1214</v>
      </c>
      <c r="C1215">
        <v>300</v>
      </c>
      <c r="D1215" t="s">
        <v>167</v>
      </c>
      <c r="E1215" t="s">
        <v>43</v>
      </c>
      <c r="F1215" t="s">
        <v>59</v>
      </c>
      <c r="G1215">
        <v>17999.0944479789</v>
      </c>
      <c r="H1215">
        <v>18602.9823368588</v>
      </c>
      <c r="I1215">
        <v>19109.704222363402</v>
      </c>
      <c r="J1215">
        <v>19682.0713372877</v>
      </c>
      <c r="K1215">
        <v>20277.274954211</v>
      </c>
      <c r="L1215">
        <v>20958.204819536601</v>
      </c>
      <c r="M1215">
        <v>21099.633321960198</v>
      </c>
      <c r="N1215">
        <v>21419.418696423101</v>
      </c>
      <c r="O1215">
        <v>21981.874780162601</v>
      </c>
      <c r="P1215">
        <v>22196.048209699198</v>
      </c>
      <c r="Q1215">
        <v>22500.2602073956</v>
      </c>
      <c r="R1215">
        <v>22870.556164502501</v>
      </c>
      <c r="S1215">
        <v>24037.644960001999</v>
      </c>
      <c r="T1215">
        <v>24343.179572645</v>
      </c>
      <c r="U1215">
        <v>24791.526060323002</v>
      </c>
      <c r="V1215">
        <v>25785.7812828442</v>
      </c>
      <c r="W1215">
        <v>26586.279404140601</v>
      </c>
      <c r="X1215">
        <v>27247.604557371698</v>
      </c>
      <c r="Y1215">
        <v>28594.821801280901</v>
      </c>
    </row>
    <row r="1216" spans="1:25" x14ac:dyDescent="0.25">
      <c r="A1216" t="str">
        <f t="shared" si="18"/>
        <v>NiederösterreichArbeitnehmereinkommenNettobezüge 1000 EUR</v>
      </c>
      <c r="B1216">
        <v>1215</v>
      </c>
      <c r="C1216">
        <v>300</v>
      </c>
      <c r="D1216" t="s">
        <v>167</v>
      </c>
      <c r="E1216" t="s">
        <v>43</v>
      </c>
      <c r="F1216" t="s">
        <v>60</v>
      </c>
      <c r="G1216">
        <v>12465038.871719999</v>
      </c>
      <c r="H1216">
        <v>13058140.215569999</v>
      </c>
      <c r="I1216">
        <v>13625467.536699999</v>
      </c>
      <c r="J1216">
        <v>14364526.759950001</v>
      </c>
      <c r="K1216">
        <v>15103102.42687</v>
      </c>
      <c r="L1216">
        <v>15579574.96747</v>
      </c>
      <c r="M1216">
        <v>15917774.37442</v>
      </c>
      <c r="N1216">
        <v>16367841.57164</v>
      </c>
      <c r="O1216">
        <v>16953059.30483</v>
      </c>
      <c r="P1216">
        <v>17231902.027600002</v>
      </c>
      <c r="Q1216">
        <v>17551440.47608</v>
      </c>
      <c r="R1216">
        <v>17985016.56831</v>
      </c>
      <c r="S1216">
        <v>19167978.655779999</v>
      </c>
      <c r="T1216">
        <v>19637229.1272</v>
      </c>
      <c r="U1216">
        <v>20459405.213490002</v>
      </c>
      <c r="V1216">
        <v>21297662.907439999</v>
      </c>
      <c r="W1216">
        <v>21651068.358350001</v>
      </c>
      <c r="X1216">
        <v>22463061.435120001</v>
      </c>
      <c r="Y1216">
        <v>23949707.37895</v>
      </c>
    </row>
    <row r="1217" spans="1:47" x14ac:dyDescent="0.25">
      <c r="A1217" t="str">
        <f t="shared" si="18"/>
        <v>NiederösterreichArbeitnehmereinkommenSV-Beiträge 1000 EUR</v>
      </c>
      <c r="B1217">
        <v>1216</v>
      </c>
      <c r="C1217">
        <v>300</v>
      </c>
      <c r="D1217" t="s">
        <v>167</v>
      </c>
      <c r="E1217" t="s">
        <v>43</v>
      </c>
      <c r="F1217" t="s">
        <v>61</v>
      </c>
      <c r="G1217">
        <v>2775809.4601099999</v>
      </c>
      <c r="H1217">
        <v>2894875.6557100001</v>
      </c>
      <c r="I1217">
        <v>3026820.48373</v>
      </c>
      <c r="J1217">
        <v>3172446.55241</v>
      </c>
      <c r="K1217">
        <v>3326049.16163</v>
      </c>
      <c r="L1217">
        <v>3348872.4685</v>
      </c>
      <c r="M1217">
        <v>3447722.2431399999</v>
      </c>
      <c r="N1217">
        <v>3569515.4131399998</v>
      </c>
      <c r="O1217">
        <v>3700291.7642299999</v>
      </c>
      <c r="P1217">
        <v>3816285.6033299998</v>
      </c>
      <c r="Q1217">
        <v>3920101.0581899998</v>
      </c>
      <c r="R1217">
        <v>4042367.3367499998</v>
      </c>
      <c r="S1217">
        <v>4198388.1872199997</v>
      </c>
      <c r="T1217">
        <v>4338024.1973099997</v>
      </c>
      <c r="U1217">
        <v>4528319.5543499999</v>
      </c>
      <c r="V1217">
        <v>4679200.1201499999</v>
      </c>
      <c r="W1217">
        <v>4695074.6586300004</v>
      </c>
      <c r="X1217">
        <v>4910045.5558900004</v>
      </c>
      <c r="Y1217">
        <v>5187318.2895</v>
      </c>
    </row>
    <row r="1218" spans="1:47" x14ac:dyDescent="0.25">
      <c r="A1218" t="str">
        <f t="shared" si="18"/>
        <v>NiederösterreichArbeitnehmereinkommenSV-Beiträge Fälle</v>
      </c>
      <c r="B1218">
        <v>1217</v>
      </c>
      <c r="C1218">
        <v>300</v>
      </c>
      <c r="D1218" t="s">
        <v>167</v>
      </c>
      <c r="E1218" t="s">
        <v>43</v>
      </c>
      <c r="F1218" t="s">
        <v>62</v>
      </c>
      <c r="G1218">
        <v>664540</v>
      </c>
      <c r="H1218">
        <v>673461</v>
      </c>
      <c r="I1218">
        <v>684078</v>
      </c>
      <c r="J1218">
        <v>699729</v>
      </c>
      <c r="K1218">
        <v>712698</v>
      </c>
      <c r="L1218">
        <v>708417</v>
      </c>
      <c r="M1218">
        <v>717089</v>
      </c>
      <c r="N1218">
        <v>726461</v>
      </c>
      <c r="O1218">
        <v>732774</v>
      </c>
      <c r="P1218">
        <v>736984</v>
      </c>
      <c r="Q1218">
        <v>738934</v>
      </c>
      <c r="R1218">
        <v>743671</v>
      </c>
      <c r="S1218">
        <v>754533</v>
      </c>
      <c r="T1218">
        <v>761375</v>
      </c>
      <c r="U1218">
        <v>779118</v>
      </c>
      <c r="V1218">
        <v>780915</v>
      </c>
      <c r="W1218">
        <v>771010</v>
      </c>
      <c r="X1218">
        <v>782918</v>
      </c>
      <c r="Y1218">
        <v>795963</v>
      </c>
    </row>
    <row r="1219" spans="1:47" x14ac:dyDescent="0.25">
      <c r="A1219" t="str">
        <f t="shared" ref="A1219:A1282" si="19">D1219&amp;E1219&amp;F1219</f>
        <v>NiederösterreichArbeitsloseFrauen</v>
      </c>
      <c r="B1219">
        <v>1218</v>
      </c>
      <c r="C1219">
        <v>300</v>
      </c>
      <c r="D1219" t="s">
        <v>167</v>
      </c>
      <c r="E1219" t="s">
        <v>36</v>
      </c>
      <c r="F1219" t="s">
        <v>47</v>
      </c>
      <c r="G1219">
        <v>19166</v>
      </c>
      <c r="H1219">
        <v>16864</v>
      </c>
      <c r="I1219">
        <v>20056</v>
      </c>
      <c r="J1219">
        <v>18080</v>
      </c>
      <c r="K1219">
        <v>21114</v>
      </c>
      <c r="L1219">
        <v>17484</v>
      </c>
      <c r="M1219">
        <v>20148</v>
      </c>
      <c r="N1219">
        <v>16754</v>
      </c>
      <c r="O1219">
        <v>18609</v>
      </c>
      <c r="P1219">
        <v>15955</v>
      </c>
      <c r="Q1219">
        <v>18828</v>
      </c>
      <c r="R1219">
        <v>18772</v>
      </c>
      <c r="S1219">
        <v>20180</v>
      </c>
      <c r="T1219">
        <v>18308</v>
      </c>
      <c r="U1219">
        <v>19839</v>
      </c>
      <c r="V1219">
        <v>18158</v>
      </c>
      <c r="W1219">
        <v>20957</v>
      </c>
      <c r="X1219">
        <v>19392</v>
      </c>
      <c r="Y1219">
        <v>21436</v>
      </c>
      <c r="Z1219">
        <v>20968</v>
      </c>
      <c r="AA1219">
        <v>23850</v>
      </c>
      <c r="AB1219">
        <v>23062</v>
      </c>
      <c r="AC1219">
        <v>25936</v>
      </c>
      <c r="AD1219">
        <v>25024</v>
      </c>
      <c r="AE1219">
        <v>27131</v>
      </c>
      <c r="AF1219">
        <v>25843</v>
      </c>
      <c r="AG1219">
        <v>27630</v>
      </c>
      <c r="AH1219">
        <v>25469</v>
      </c>
      <c r="AI1219">
        <v>25903</v>
      </c>
      <c r="AJ1219">
        <v>23420</v>
      </c>
      <c r="AK1219">
        <v>25559</v>
      </c>
      <c r="AL1219">
        <v>23170</v>
      </c>
      <c r="AM1219">
        <v>25026</v>
      </c>
      <c r="AN1219">
        <v>30384</v>
      </c>
      <c r="AO1219">
        <v>30773</v>
      </c>
      <c r="AP1219">
        <v>22682</v>
      </c>
      <c r="AQ1219">
        <v>22268</v>
      </c>
      <c r="AR1219">
        <v>18081</v>
      </c>
      <c r="AS1219">
        <v>19458</v>
      </c>
      <c r="AT1219">
        <v>18638</v>
      </c>
      <c r="AU1219">
        <v>20588</v>
      </c>
    </row>
    <row r="1220" spans="1:47" x14ac:dyDescent="0.25">
      <c r="A1220" t="str">
        <f t="shared" si="19"/>
        <v>NiederösterreichArbeitsloseInsgesamt</v>
      </c>
      <c r="B1220">
        <v>1219</v>
      </c>
      <c r="C1220">
        <v>300</v>
      </c>
      <c r="D1220" t="s">
        <v>167</v>
      </c>
      <c r="E1220" t="s">
        <v>36</v>
      </c>
      <c r="F1220" t="s">
        <v>48</v>
      </c>
      <c r="G1220">
        <v>55199</v>
      </c>
      <c r="H1220">
        <v>34630</v>
      </c>
      <c r="I1220">
        <v>56339</v>
      </c>
      <c r="J1220">
        <v>36161</v>
      </c>
      <c r="K1220">
        <v>59468</v>
      </c>
      <c r="L1220">
        <v>34249</v>
      </c>
      <c r="M1220">
        <v>53275</v>
      </c>
      <c r="N1220">
        <v>32541</v>
      </c>
      <c r="O1220">
        <v>49018</v>
      </c>
      <c r="P1220">
        <v>30975</v>
      </c>
      <c r="Q1220">
        <v>53256</v>
      </c>
      <c r="R1220">
        <v>40708</v>
      </c>
      <c r="S1220">
        <v>58716</v>
      </c>
      <c r="T1220">
        <v>38043</v>
      </c>
      <c r="U1220">
        <v>56095</v>
      </c>
      <c r="V1220">
        <v>37135</v>
      </c>
      <c r="W1220">
        <v>57489</v>
      </c>
      <c r="X1220">
        <v>40459</v>
      </c>
      <c r="Y1220">
        <v>60708</v>
      </c>
      <c r="Z1220">
        <v>44907</v>
      </c>
      <c r="AA1220">
        <v>65563</v>
      </c>
      <c r="AB1220">
        <v>49493</v>
      </c>
      <c r="AC1220">
        <v>70401</v>
      </c>
      <c r="AD1220">
        <v>54139</v>
      </c>
      <c r="AE1220">
        <v>72336</v>
      </c>
      <c r="AF1220">
        <v>55653</v>
      </c>
      <c r="AG1220">
        <v>74038</v>
      </c>
      <c r="AH1220">
        <v>53756</v>
      </c>
      <c r="AI1220">
        <v>66874</v>
      </c>
      <c r="AJ1220">
        <v>47831</v>
      </c>
      <c r="AK1220">
        <v>64480</v>
      </c>
      <c r="AL1220">
        <v>46525</v>
      </c>
      <c r="AM1220">
        <v>62745</v>
      </c>
      <c r="AN1220">
        <v>61465</v>
      </c>
      <c r="AO1220">
        <v>73501</v>
      </c>
      <c r="AP1220">
        <v>45580</v>
      </c>
      <c r="AQ1220">
        <v>55413</v>
      </c>
      <c r="AR1220">
        <v>37184</v>
      </c>
      <c r="AS1220">
        <v>50562</v>
      </c>
      <c r="AT1220">
        <v>38525</v>
      </c>
      <c r="AU1220">
        <v>54114</v>
      </c>
    </row>
    <row r="1221" spans="1:47" x14ac:dyDescent="0.25">
      <c r="A1221" t="str">
        <f t="shared" si="19"/>
        <v>NiederösterreichArbeitsloseMänner</v>
      </c>
      <c r="B1221">
        <v>1220</v>
      </c>
      <c r="C1221">
        <v>300</v>
      </c>
      <c r="D1221" t="s">
        <v>167</v>
      </c>
      <c r="E1221" t="s">
        <v>36</v>
      </c>
      <c r="F1221" t="s">
        <v>49</v>
      </c>
      <c r="G1221">
        <v>36033</v>
      </c>
      <c r="H1221">
        <v>17766</v>
      </c>
      <c r="I1221">
        <v>36283</v>
      </c>
      <c r="J1221">
        <v>18081</v>
      </c>
      <c r="K1221">
        <v>38354</v>
      </c>
      <c r="L1221">
        <v>16765</v>
      </c>
      <c r="M1221">
        <v>33127</v>
      </c>
      <c r="N1221">
        <v>15787</v>
      </c>
      <c r="O1221">
        <v>30409</v>
      </c>
      <c r="P1221">
        <v>15020</v>
      </c>
      <c r="Q1221">
        <v>34428</v>
      </c>
      <c r="R1221">
        <v>21936</v>
      </c>
      <c r="S1221">
        <v>38536</v>
      </c>
      <c r="T1221">
        <v>19735</v>
      </c>
      <c r="U1221">
        <v>36256</v>
      </c>
      <c r="V1221">
        <v>18977</v>
      </c>
      <c r="W1221">
        <v>36532</v>
      </c>
      <c r="X1221">
        <v>21067</v>
      </c>
      <c r="Y1221">
        <v>39272</v>
      </c>
      <c r="Z1221">
        <v>23939</v>
      </c>
      <c r="AA1221">
        <v>41713</v>
      </c>
      <c r="AB1221">
        <v>26431</v>
      </c>
      <c r="AC1221">
        <v>44465</v>
      </c>
      <c r="AD1221">
        <v>29115</v>
      </c>
      <c r="AE1221">
        <v>45205</v>
      </c>
      <c r="AF1221">
        <v>29810</v>
      </c>
      <c r="AG1221">
        <v>46408</v>
      </c>
      <c r="AH1221">
        <v>28287</v>
      </c>
      <c r="AI1221">
        <v>40971</v>
      </c>
      <c r="AJ1221">
        <v>24411</v>
      </c>
      <c r="AK1221">
        <v>38921</v>
      </c>
      <c r="AL1221">
        <v>23355</v>
      </c>
      <c r="AM1221">
        <v>37719</v>
      </c>
      <c r="AN1221">
        <v>31081</v>
      </c>
      <c r="AO1221">
        <v>42728</v>
      </c>
      <c r="AP1221">
        <v>22898</v>
      </c>
      <c r="AQ1221">
        <v>33145</v>
      </c>
      <c r="AR1221">
        <v>19103</v>
      </c>
      <c r="AS1221">
        <v>31104</v>
      </c>
      <c r="AT1221">
        <v>19887</v>
      </c>
      <c r="AU1221">
        <v>33526</v>
      </c>
    </row>
    <row r="1222" spans="1:47" x14ac:dyDescent="0.25">
      <c r="A1222" t="str">
        <f t="shared" si="19"/>
        <v>Niederösterreicharbeitslose AusländerFrauen</v>
      </c>
      <c r="B1222">
        <v>1221</v>
      </c>
      <c r="C1222">
        <v>300</v>
      </c>
      <c r="D1222" t="s">
        <v>167</v>
      </c>
      <c r="E1222" t="s">
        <v>37</v>
      </c>
      <c r="F1222" t="s">
        <v>47</v>
      </c>
      <c r="G1222">
        <v>1940</v>
      </c>
      <c r="H1222">
        <v>1496</v>
      </c>
      <c r="I1222">
        <v>2215</v>
      </c>
      <c r="J1222">
        <v>1787</v>
      </c>
      <c r="K1222">
        <v>2358</v>
      </c>
      <c r="L1222">
        <v>1775</v>
      </c>
      <c r="M1222">
        <v>2440</v>
      </c>
      <c r="N1222">
        <v>1699</v>
      </c>
      <c r="O1222">
        <v>2204</v>
      </c>
      <c r="P1222">
        <v>1523</v>
      </c>
      <c r="Q1222">
        <v>2232</v>
      </c>
      <c r="R1222">
        <v>1970</v>
      </c>
      <c r="S1222">
        <v>2582</v>
      </c>
      <c r="T1222">
        <v>2010</v>
      </c>
      <c r="U1222">
        <v>2595</v>
      </c>
      <c r="V1222">
        <v>2153</v>
      </c>
      <c r="W1222">
        <v>3002</v>
      </c>
      <c r="X1222">
        <v>2430</v>
      </c>
      <c r="Y1222">
        <v>3263</v>
      </c>
      <c r="Z1222">
        <v>2908</v>
      </c>
      <c r="AA1222">
        <v>3732</v>
      </c>
      <c r="AB1222">
        <v>3419</v>
      </c>
      <c r="AC1222">
        <v>4492</v>
      </c>
      <c r="AD1222">
        <v>3964</v>
      </c>
      <c r="AE1222">
        <v>4844</v>
      </c>
      <c r="AF1222">
        <v>4529</v>
      </c>
      <c r="AG1222">
        <v>5348</v>
      </c>
      <c r="AH1222">
        <v>4615</v>
      </c>
      <c r="AI1222">
        <v>5175</v>
      </c>
      <c r="AJ1222">
        <v>4340</v>
      </c>
      <c r="AK1222">
        <v>5364</v>
      </c>
      <c r="AL1222">
        <v>4531</v>
      </c>
      <c r="AM1222">
        <v>5477</v>
      </c>
      <c r="AN1222">
        <v>6720</v>
      </c>
      <c r="AO1222">
        <v>7088</v>
      </c>
      <c r="AP1222">
        <v>4952</v>
      </c>
      <c r="AQ1222">
        <v>5181</v>
      </c>
      <c r="AR1222">
        <v>4076</v>
      </c>
      <c r="AS1222">
        <v>4890</v>
      </c>
      <c r="AT1222">
        <v>4872</v>
      </c>
      <c r="AU1222">
        <v>5762</v>
      </c>
    </row>
    <row r="1223" spans="1:47" x14ac:dyDescent="0.25">
      <c r="A1223" t="str">
        <f t="shared" si="19"/>
        <v>Niederösterreicharbeitslose AusländerInsgesamt</v>
      </c>
      <c r="B1223">
        <v>1222</v>
      </c>
      <c r="C1223">
        <v>300</v>
      </c>
      <c r="D1223" t="s">
        <v>167</v>
      </c>
      <c r="E1223" t="s">
        <v>37</v>
      </c>
      <c r="F1223" t="s">
        <v>48</v>
      </c>
      <c r="G1223">
        <v>7453</v>
      </c>
      <c r="H1223">
        <v>3415</v>
      </c>
      <c r="I1223">
        <v>7954</v>
      </c>
      <c r="J1223">
        <v>3918</v>
      </c>
      <c r="K1223">
        <v>8592</v>
      </c>
      <c r="L1223">
        <v>3780</v>
      </c>
      <c r="M1223">
        <v>7740</v>
      </c>
      <c r="N1223">
        <v>3541</v>
      </c>
      <c r="O1223">
        <v>7016</v>
      </c>
      <c r="P1223">
        <v>3283</v>
      </c>
      <c r="Q1223">
        <v>7976</v>
      </c>
      <c r="R1223">
        <v>4754</v>
      </c>
      <c r="S1223">
        <v>9155</v>
      </c>
      <c r="T1223">
        <v>4370</v>
      </c>
      <c r="U1223">
        <v>8894</v>
      </c>
      <c r="V1223">
        <v>4657</v>
      </c>
      <c r="W1223">
        <v>9706</v>
      </c>
      <c r="X1223">
        <v>5506</v>
      </c>
      <c r="Y1223">
        <v>10779</v>
      </c>
      <c r="Z1223">
        <v>6545</v>
      </c>
      <c r="AA1223">
        <v>11869</v>
      </c>
      <c r="AB1223">
        <v>7636</v>
      </c>
      <c r="AC1223">
        <v>13410</v>
      </c>
      <c r="AD1223">
        <v>8829</v>
      </c>
      <c r="AE1223">
        <v>13505</v>
      </c>
      <c r="AF1223">
        <v>10146</v>
      </c>
      <c r="AG1223">
        <v>15074</v>
      </c>
      <c r="AH1223">
        <v>9877</v>
      </c>
      <c r="AI1223">
        <v>13848</v>
      </c>
      <c r="AJ1223">
        <v>8797</v>
      </c>
      <c r="AK1223">
        <v>14088</v>
      </c>
      <c r="AL1223">
        <v>8999</v>
      </c>
      <c r="AM1223">
        <v>14182</v>
      </c>
      <c r="AN1223">
        <v>13303</v>
      </c>
      <c r="AO1223">
        <v>16995</v>
      </c>
      <c r="AP1223">
        <v>9436</v>
      </c>
      <c r="AQ1223">
        <v>12966</v>
      </c>
      <c r="AR1223">
        <v>7953</v>
      </c>
      <c r="AS1223">
        <v>12616</v>
      </c>
      <c r="AT1223">
        <v>9388</v>
      </c>
      <c r="AU1223">
        <v>14630</v>
      </c>
    </row>
    <row r="1224" spans="1:47" x14ac:dyDescent="0.25">
      <c r="A1224" t="str">
        <f t="shared" si="19"/>
        <v>Niederösterreicharbeitslose AusländerMänner</v>
      </c>
      <c r="B1224">
        <v>1223</v>
      </c>
      <c r="C1224">
        <v>300</v>
      </c>
      <c r="D1224" t="s">
        <v>167</v>
      </c>
      <c r="E1224" t="s">
        <v>37</v>
      </c>
      <c r="F1224" t="s">
        <v>49</v>
      </c>
      <c r="G1224">
        <v>5513</v>
      </c>
      <c r="H1224">
        <v>1919</v>
      </c>
      <c r="I1224">
        <v>5739</v>
      </c>
      <c r="J1224">
        <v>2131</v>
      </c>
      <c r="K1224">
        <v>6234</v>
      </c>
      <c r="L1224">
        <v>2005</v>
      </c>
      <c r="M1224">
        <v>5300</v>
      </c>
      <c r="N1224">
        <v>1842</v>
      </c>
      <c r="O1224">
        <v>4812</v>
      </c>
      <c r="P1224">
        <v>1760</v>
      </c>
      <c r="Q1224">
        <v>5744</v>
      </c>
      <c r="R1224">
        <v>2784</v>
      </c>
      <c r="S1224">
        <v>6573</v>
      </c>
      <c r="T1224">
        <v>2360</v>
      </c>
      <c r="U1224">
        <v>6299</v>
      </c>
      <c r="V1224">
        <v>2504</v>
      </c>
      <c r="W1224">
        <v>6704</v>
      </c>
      <c r="X1224">
        <v>3076</v>
      </c>
      <c r="Y1224">
        <v>7516</v>
      </c>
      <c r="Z1224">
        <v>3637</v>
      </c>
      <c r="AA1224">
        <v>8137</v>
      </c>
      <c r="AB1224">
        <v>4217</v>
      </c>
      <c r="AC1224">
        <v>8918</v>
      </c>
      <c r="AD1224">
        <v>4865</v>
      </c>
      <c r="AE1224">
        <v>8661</v>
      </c>
      <c r="AF1224">
        <v>5617</v>
      </c>
      <c r="AG1224">
        <v>9726</v>
      </c>
      <c r="AH1224">
        <v>5262</v>
      </c>
      <c r="AI1224">
        <v>8673</v>
      </c>
      <c r="AJ1224">
        <v>4457</v>
      </c>
      <c r="AK1224">
        <v>8724</v>
      </c>
      <c r="AL1224">
        <v>4468</v>
      </c>
      <c r="AM1224">
        <v>8705</v>
      </c>
      <c r="AN1224">
        <v>6583</v>
      </c>
      <c r="AO1224">
        <v>9907</v>
      </c>
      <c r="AP1224">
        <v>4484</v>
      </c>
      <c r="AQ1224">
        <v>7785</v>
      </c>
      <c r="AR1224">
        <v>3877</v>
      </c>
      <c r="AS1224">
        <v>7726</v>
      </c>
      <c r="AT1224">
        <v>4516</v>
      </c>
      <c r="AU1224">
        <v>8868</v>
      </c>
    </row>
    <row r="1225" spans="1:47" x14ac:dyDescent="0.25">
      <c r="A1225" t="str">
        <f t="shared" si="19"/>
        <v>NiederösterreichArbeitsstättenInsgesamt</v>
      </c>
      <c r="B1225">
        <v>1224</v>
      </c>
      <c r="C1225">
        <v>300</v>
      </c>
      <c r="D1225" t="s">
        <v>167</v>
      </c>
      <c r="E1225" t="s">
        <v>476</v>
      </c>
      <c r="F1225" t="s">
        <v>48</v>
      </c>
      <c r="G1225">
        <v>153954</v>
      </c>
      <c r="H1225">
        <v>154023</v>
      </c>
      <c r="I1225">
        <v>159144</v>
      </c>
    </row>
    <row r="1226" spans="1:47" x14ac:dyDescent="0.25">
      <c r="A1226" t="str">
        <f t="shared" si="19"/>
        <v>NiederösterreichBeschäftigte in den ArbeitsstättenInsgesamt</v>
      </c>
      <c r="B1226">
        <v>1225</v>
      </c>
      <c r="C1226">
        <v>300</v>
      </c>
      <c r="D1226" t="s">
        <v>167</v>
      </c>
      <c r="E1226" t="s">
        <v>477</v>
      </c>
      <c r="F1226" t="s">
        <v>48</v>
      </c>
      <c r="G1226">
        <v>788327</v>
      </c>
      <c r="H1226">
        <v>767547</v>
      </c>
      <c r="I1226">
        <v>786672</v>
      </c>
    </row>
    <row r="1227" spans="1:47" x14ac:dyDescent="0.25">
      <c r="A1227" t="str">
        <f t="shared" si="19"/>
        <v>NiederösterreichGesamteinkommenBruttobezüge Gesamt</v>
      </c>
      <c r="B1227">
        <v>1226</v>
      </c>
      <c r="C1227">
        <v>300</v>
      </c>
      <c r="D1227" t="s">
        <v>167</v>
      </c>
      <c r="E1227" t="s">
        <v>45</v>
      </c>
      <c r="F1227" t="s">
        <v>63</v>
      </c>
      <c r="G1227">
        <v>24620119.66688</v>
      </c>
      <c r="H1227">
        <v>25596179.27967</v>
      </c>
      <c r="I1227">
        <v>26828305.583470002</v>
      </c>
      <c r="J1227">
        <v>28274524.92374</v>
      </c>
      <c r="K1227">
        <v>29846573.469549999</v>
      </c>
      <c r="L1227">
        <v>30463850.698210001</v>
      </c>
      <c r="M1227">
        <v>31394397.45033</v>
      </c>
      <c r="N1227">
        <v>32448073.146450002</v>
      </c>
      <c r="O1227">
        <v>33818721.5035</v>
      </c>
      <c r="P1227">
        <v>34717954.35599</v>
      </c>
      <c r="Q1227">
        <v>35674962.791610003</v>
      </c>
      <c r="R1227">
        <v>36661811.685869999</v>
      </c>
      <c r="S1227">
        <v>37780726.265239999</v>
      </c>
      <c r="T1227">
        <v>38747421.372819997</v>
      </c>
      <c r="U1227">
        <v>40384498.405769996</v>
      </c>
      <c r="V1227">
        <v>41948982.538929999</v>
      </c>
      <c r="W1227">
        <v>42747771.254780002</v>
      </c>
      <c r="X1227">
        <v>44651482.26574</v>
      </c>
      <c r="Y1227">
        <v>47247414.89384</v>
      </c>
    </row>
    <row r="1228" spans="1:47" x14ac:dyDescent="0.25">
      <c r="A1228" t="str">
        <f t="shared" si="19"/>
        <v>NiederösterreichGesamteinkommenNettobezüge Gesamt</v>
      </c>
      <c r="B1228">
        <v>1227</v>
      </c>
      <c r="C1228">
        <v>300</v>
      </c>
      <c r="D1228" t="s">
        <v>167</v>
      </c>
      <c r="E1228" t="s">
        <v>45</v>
      </c>
      <c r="F1228" t="s">
        <v>64</v>
      </c>
      <c r="G1228">
        <v>17903009.860800002</v>
      </c>
      <c r="H1228">
        <v>18718120.96308</v>
      </c>
      <c r="I1228">
        <v>19501109.517730001</v>
      </c>
      <c r="J1228">
        <v>20456028.656950001</v>
      </c>
      <c r="K1228">
        <v>21471195.302719999</v>
      </c>
      <c r="L1228">
        <v>22353828.210439999</v>
      </c>
      <c r="M1228">
        <v>22960061.186280001</v>
      </c>
      <c r="N1228">
        <v>23618181.962979998</v>
      </c>
      <c r="O1228">
        <v>24501331.600620002</v>
      </c>
      <c r="P1228">
        <v>25034654.210549999</v>
      </c>
      <c r="Q1228">
        <v>25620776.820050001</v>
      </c>
      <c r="R1228">
        <v>26196975.456349999</v>
      </c>
      <c r="S1228">
        <v>27764819.666170001</v>
      </c>
      <c r="T1228">
        <v>28393289.942949999</v>
      </c>
      <c r="U1228">
        <v>29467720.1611</v>
      </c>
      <c r="V1228">
        <v>30623230.24983</v>
      </c>
      <c r="W1228">
        <v>31522948.677949999</v>
      </c>
      <c r="X1228">
        <v>32730664.79555</v>
      </c>
      <c r="Y1228">
        <v>34755145.348030001</v>
      </c>
    </row>
    <row r="1229" spans="1:47" x14ac:dyDescent="0.25">
      <c r="A1229" t="str">
        <f t="shared" si="19"/>
        <v>NiederösterreichGründungsintensitätin % der aktiven Wirtschaftskammermitglieder</v>
      </c>
      <c r="B1229">
        <v>1228</v>
      </c>
      <c r="C1229">
        <v>300</v>
      </c>
      <c r="D1229" t="s">
        <v>167</v>
      </c>
      <c r="E1229" t="s">
        <v>40</v>
      </c>
      <c r="F1229" t="s">
        <v>52</v>
      </c>
      <c r="G1229">
        <v>8.9265282063728701</v>
      </c>
      <c r="H1229">
        <v>9.5511352578068802</v>
      </c>
      <c r="I1229">
        <v>9.4864087397782697</v>
      </c>
      <c r="J1229">
        <v>9.3290526707612091</v>
      </c>
      <c r="K1229">
        <v>8.5520897288069602</v>
      </c>
      <c r="L1229">
        <v>8.7556200145032594</v>
      </c>
      <c r="M1229">
        <v>12.491941135248799</v>
      </c>
      <c r="N1229">
        <v>8.6767443980052903</v>
      </c>
      <c r="O1229">
        <v>9.6879494715777597</v>
      </c>
      <c r="P1229">
        <v>8.9346258535886491</v>
      </c>
      <c r="Q1229">
        <v>8.8529797665907104</v>
      </c>
      <c r="R1229">
        <v>8.6146514463038901</v>
      </c>
      <c r="S1229">
        <v>8.1074152406588507</v>
      </c>
      <c r="T1229">
        <v>8.7806783948015106</v>
      </c>
      <c r="U1229">
        <v>8.6664814006113797</v>
      </c>
      <c r="V1229">
        <v>8.1846546178144006</v>
      </c>
      <c r="W1229">
        <v>7.4605045979721796</v>
      </c>
      <c r="X1229">
        <v>7.4121233526033103</v>
      </c>
      <c r="Y1229">
        <v>7.2543065320675897</v>
      </c>
      <c r="Z1229">
        <v>7.2492569914419702</v>
      </c>
      <c r="AA1229">
        <v>6.7563582110266802</v>
      </c>
      <c r="AB1229">
        <v>6.9565142940315203</v>
      </c>
    </row>
    <row r="1230" spans="1:47" x14ac:dyDescent="0.25">
      <c r="A1230" t="str">
        <f t="shared" si="19"/>
        <v>NiederösterreichGründungsintensitätje 1.000 Einwohner</v>
      </c>
      <c r="B1230">
        <v>1229</v>
      </c>
      <c r="C1230">
        <v>300</v>
      </c>
      <c r="D1230" t="s">
        <v>167</v>
      </c>
      <c r="E1230" t="s">
        <v>40</v>
      </c>
      <c r="F1230" t="s">
        <v>53</v>
      </c>
      <c r="G1230">
        <v>3.3334045460931101</v>
      </c>
      <c r="H1230">
        <v>3.6747299488474501</v>
      </c>
      <c r="I1230">
        <v>3.7693661621366799</v>
      </c>
      <c r="J1230">
        <v>3.8337766237143498</v>
      </c>
      <c r="K1230">
        <v>3.6134111905022501</v>
      </c>
      <c r="L1230">
        <v>3.8002803784794699</v>
      </c>
      <c r="M1230">
        <v>5.5863260677040403</v>
      </c>
      <c r="N1230">
        <v>4.1573141654366497</v>
      </c>
      <c r="O1230">
        <v>4.8234724892069698</v>
      </c>
      <c r="P1230">
        <v>4.6427346228026298</v>
      </c>
      <c r="Q1230">
        <v>4.7644561167700603</v>
      </c>
      <c r="R1230">
        <v>4.80232201814911</v>
      </c>
      <c r="S1230">
        <v>4.6693756017434804</v>
      </c>
      <c r="T1230">
        <v>5.2175676848051502</v>
      </c>
      <c r="U1230">
        <v>5.28030932018134</v>
      </c>
      <c r="V1230">
        <v>5.08658846779805</v>
      </c>
      <c r="W1230">
        <v>4.7346330928706397</v>
      </c>
      <c r="X1230">
        <v>4.7539793340494603</v>
      </c>
      <c r="Y1230">
        <v>4.72306679324842</v>
      </c>
      <c r="Z1230">
        <v>4.7892250125526399</v>
      </c>
      <c r="AA1230">
        <v>4.5850119731857104</v>
      </c>
      <c r="AB1230">
        <v>4.72830986054832</v>
      </c>
    </row>
    <row r="1231" spans="1:47" x14ac:dyDescent="0.25">
      <c r="A1231" t="str">
        <f t="shared" si="19"/>
        <v>NiederösterreichKammermitgliedschaftenAktiv</v>
      </c>
      <c r="B1231">
        <v>1230</v>
      </c>
      <c r="C1231">
        <v>300</v>
      </c>
      <c r="D1231" t="s">
        <v>167</v>
      </c>
      <c r="E1231" t="s">
        <v>39</v>
      </c>
      <c r="F1231" t="s">
        <v>50</v>
      </c>
      <c r="G1231">
        <v>57682</v>
      </c>
      <c r="H1231">
        <v>59607</v>
      </c>
      <c r="I1231">
        <v>62026</v>
      </c>
      <c r="J1231">
        <v>64711</v>
      </c>
      <c r="K1231">
        <v>66944</v>
      </c>
      <c r="L1231">
        <v>69084</v>
      </c>
      <c r="M1231">
        <v>71490</v>
      </c>
      <c r="N1231">
        <v>76940</v>
      </c>
      <c r="O1231">
        <v>79065</v>
      </c>
      <c r="P1231">
        <v>80082</v>
      </c>
      <c r="Q1231">
        <v>82759</v>
      </c>
      <c r="R1231">
        <v>83892</v>
      </c>
      <c r="S1231">
        <v>86107</v>
      </c>
      <c r="T1231">
        <v>87016</v>
      </c>
      <c r="U1231">
        <v>89337</v>
      </c>
      <c r="V1231">
        <v>90351</v>
      </c>
      <c r="W1231">
        <v>92810</v>
      </c>
      <c r="X1231">
        <v>93733</v>
      </c>
      <c r="Y1231">
        <v>95846</v>
      </c>
      <c r="Z1231">
        <v>96954</v>
      </c>
      <c r="AA1231">
        <v>99634</v>
      </c>
      <c r="AB1231">
        <v>100452</v>
      </c>
      <c r="AC1231">
        <v>102672</v>
      </c>
      <c r="AD1231">
        <v>103523</v>
      </c>
      <c r="AE1231">
        <v>105685</v>
      </c>
      <c r="AF1231">
        <v>106025</v>
      </c>
      <c r="AG1231">
        <v>107454</v>
      </c>
      <c r="AH1231">
        <v>107594</v>
      </c>
      <c r="AI1231">
        <v>109447</v>
      </c>
      <c r="AJ1231">
        <v>109659</v>
      </c>
      <c r="AK1231">
        <v>110122</v>
      </c>
      <c r="AL1231">
        <v>111708</v>
      </c>
      <c r="AM1231">
        <v>115135</v>
      </c>
      <c r="AN1231">
        <v>115284</v>
      </c>
      <c r="AO1231">
        <v>116981</v>
      </c>
      <c r="AP1231">
        <v>116797</v>
      </c>
      <c r="AQ1231">
        <v>118692</v>
      </c>
      <c r="AR1231">
        <v>118494</v>
      </c>
    </row>
    <row r="1232" spans="1:47" x14ac:dyDescent="0.25">
      <c r="A1232" t="str">
        <f t="shared" si="19"/>
        <v>NiederösterreichKammermitgliedschaftenInsgesamt</v>
      </c>
      <c r="B1232">
        <v>1231</v>
      </c>
      <c r="C1232">
        <v>300</v>
      </c>
      <c r="D1232" t="s">
        <v>167</v>
      </c>
      <c r="E1232" t="s">
        <v>39</v>
      </c>
      <c r="F1232" t="s">
        <v>48</v>
      </c>
      <c r="G1232">
        <v>76691</v>
      </c>
      <c r="H1232">
        <v>79381</v>
      </c>
      <c r="I1232">
        <v>82654</v>
      </c>
      <c r="J1232">
        <v>85851</v>
      </c>
      <c r="K1232">
        <v>88479</v>
      </c>
      <c r="L1232">
        <v>90935</v>
      </c>
      <c r="M1232">
        <v>93415</v>
      </c>
      <c r="N1232">
        <v>99467</v>
      </c>
      <c r="O1232">
        <v>101659</v>
      </c>
      <c r="P1232">
        <v>103590</v>
      </c>
      <c r="Q1232">
        <v>106456</v>
      </c>
      <c r="R1232">
        <v>108416</v>
      </c>
      <c r="S1232">
        <v>110819</v>
      </c>
      <c r="T1232">
        <v>112633</v>
      </c>
      <c r="U1232">
        <v>115107</v>
      </c>
      <c r="V1232">
        <v>117155</v>
      </c>
      <c r="W1232">
        <v>119426</v>
      </c>
      <c r="X1232">
        <v>121300</v>
      </c>
      <c r="Y1232">
        <v>123733</v>
      </c>
      <c r="Z1232">
        <v>125577</v>
      </c>
      <c r="AA1232">
        <v>128372</v>
      </c>
      <c r="AB1232">
        <v>130020</v>
      </c>
      <c r="AC1232">
        <v>131927</v>
      </c>
      <c r="AD1232">
        <v>133231</v>
      </c>
      <c r="AE1232">
        <v>135246</v>
      </c>
      <c r="AF1232">
        <v>136351</v>
      </c>
      <c r="AG1232">
        <v>137308</v>
      </c>
      <c r="AH1232">
        <v>137679</v>
      </c>
      <c r="AI1232">
        <v>138990</v>
      </c>
      <c r="AJ1232">
        <v>139580</v>
      </c>
      <c r="AK1232">
        <v>141677</v>
      </c>
      <c r="AL1232">
        <v>143168</v>
      </c>
      <c r="AM1232">
        <v>146162</v>
      </c>
      <c r="AN1232">
        <v>146502</v>
      </c>
      <c r="AO1232">
        <v>147082</v>
      </c>
      <c r="AP1232">
        <v>146444</v>
      </c>
      <c r="AQ1232">
        <v>146863</v>
      </c>
      <c r="AR1232">
        <v>146003</v>
      </c>
    </row>
    <row r="1233" spans="1:44" x14ac:dyDescent="0.25">
      <c r="A1233" t="str">
        <f t="shared" si="19"/>
        <v>NiederösterreichKammermitgliedschaftenRuhend</v>
      </c>
      <c r="B1233">
        <v>1232</v>
      </c>
      <c r="C1233">
        <v>300</v>
      </c>
      <c r="D1233" t="s">
        <v>167</v>
      </c>
      <c r="E1233" t="s">
        <v>39</v>
      </c>
      <c r="F1233" t="s">
        <v>51</v>
      </c>
      <c r="G1233">
        <v>19009</v>
      </c>
      <c r="H1233">
        <v>19774</v>
      </c>
      <c r="I1233">
        <v>20628</v>
      </c>
      <c r="J1233">
        <v>21140</v>
      </c>
      <c r="K1233">
        <v>21535</v>
      </c>
      <c r="L1233">
        <v>21851</v>
      </c>
      <c r="M1233">
        <v>21925</v>
      </c>
      <c r="N1233">
        <v>22527</v>
      </c>
      <c r="O1233">
        <v>22594</v>
      </c>
      <c r="P1233">
        <v>23508</v>
      </c>
      <c r="Q1233">
        <v>23697</v>
      </c>
      <c r="R1233">
        <v>24524</v>
      </c>
      <c r="S1233">
        <v>24712</v>
      </c>
      <c r="T1233">
        <v>25617</v>
      </c>
      <c r="U1233">
        <v>25770</v>
      </c>
      <c r="V1233">
        <v>26804</v>
      </c>
      <c r="W1233">
        <v>26616</v>
      </c>
      <c r="X1233">
        <v>27567</v>
      </c>
      <c r="Y1233">
        <v>27887</v>
      </c>
      <c r="Z1233">
        <v>28623</v>
      </c>
      <c r="AA1233">
        <v>28738</v>
      </c>
      <c r="AB1233">
        <v>29568</v>
      </c>
      <c r="AC1233">
        <v>29255</v>
      </c>
      <c r="AD1233">
        <v>29708</v>
      </c>
      <c r="AE1233">
        <v>29561</v>
      </c>
      <c r="AF1233">
        <v>30326</v>
      </c>
      <c r="AG1233">
        <v>29854</v>
      </c>
      <c r="AH1233">
        <v>30085</v>
      </c>
      <c r="AI1233">
        <v>29543</v>
      </c>
      <c r="AJ1233">
        <v>29921</v>
      </c>
      <c r="AK1233">
        <v>31555</v>
      </c>
      <c r="AL1233">
        <v>31460</v>
      </c>
      <c r="AM1233">
        <v>31027</v>
      </c>
      <c r="AN1233">
        <v>31218</v>
      </c>
      <c r="AO1233">
        <v>30101</v>
      </c>
      <c r="AP1233">
        <v>29647</v>
      </c>
      <c r="AQ1233">
        <v>28171</v>
      </c>
      <c r="AR1233">
        <v>27509</v>
      </c>
    </row>
    <row r="1234" spans="1:44" x14ac:dyDescent="0.25">
      <c r="A1234" t="str">
        <f t="shared" si="19"/>
        <v>NiederösterreichLehrlinge1. Lehrjahr, männlich</v>
      </c>
      <c r="B1234">
        <v>1233</v>
      </c>
      <c r="C1234">
        <v>300</v>
      </c>
      <c r="D1234" t="s">
        <v>167</v>
      </c>
      <c r="E1234" t="s">
        <v>46</v>
      </c>
      <c r="F1234" t="s">
        <v>65</v>
      </c>
      <c r="G1234">
        <v>3901</v>
      </c>
      <c r="H1234">
        <v>3774</v>
      </c>
      <c r="I1234">
        <v>3910</v>
      </c>
      <c r="J1234">
        <v>4095</v>
      </c>
      <c r="K1234">
        <v>4122</v>
      </c>
      <c r="L1234">
        <v>4331</v>
      </c>
      <c r="M1234">
        <v>4192</v>
      </c>
      <c r="N1234">
        <v>4079</v>
      </c>
      <c r="O1234">
        <v>4185</v>
      </c>
      <c r="P1234">
        <v>4129</v>
      </c>
      <c r="Q1234">
        <v>4077</v>
      </c>
      <c r="R1234">
        <v>3882</v>
      </c>
      <c r="S1234">
        <v>3487</v>
      </c>
      <c r="T1234">
        <v>3461</v>
      </c>
      <c r="U1234">
        <v>3338</v>
      </c>
      <c r="V1234">
        <v>3515</v>
      </c>
      <c r="W1234">
        <v>3663</v>
      </c>
      <c r="X1234">
        <v>3755</v>
      </c>
      <c r="Y1234">
        <v>3548</v>
      </c>
      <c r="Z1234">
        <v>3687</v>
      </c>
      <c r="AA1234">
        <v>3865</v>
      </c>
      <c r="AB1234">
        <v>3614</v>
      </c>
    </row>
    <row r="1235" spans="1:44" x14ac:dyDescent="0.25">
      <c r="A1235" t="str">
        <f t="shared" si="19"/>
        <v>NiederösterreichLehrlinge1. Lehrjahr, weiblich</v>
      </c>
      <c r="B1235">
        <v>1234</v>
      </c>
      <c r="C1235">
        <v>300</v>
      </c>
      <c r="D1235" t="s">
        <v>167</v>
      </c>
      <c r="E1235" t="s">
        <v>46</v>
      </c>
      <c r="F1235" t="s">
        <v>66</v>
      </c>
      <c r="G1235">
        <v>1584</v>
      </c>
      <c r="H1235">
        <v>1507</v>
      </c>
      <c r="I1235">
        <v>1477</v>
      </c>
      <c r="J1235">
        <v>1644</v>
      </c>
      <c r="K1235">
        <v>1752</v>
      </c>
      <c r="L1235">
        <v>1721</v>
      </c>
      <c r="M1235">
        <v>1741</v>
      </c>
      <c r="N1235">
        <v>1942</v>
      </c>
      <c r="O1235">
        <v>1987</v>
      </c>
      <c r="P1235">
        <v>1901</v>
      </c>
      <c r="Q1235">
        <v>1908</v>
      </c>
      <c r="R1235">
        <v>1784</v>
      </c>
      <c r="S1235">
        <v>1651</v>
      </c>
      <c r="T1235">
        <v>1529</v>
      </c>
      <c r="U1235">
        <v>1476</v>
      </c>
      <c r="V1235">
        <v>1486</v>
      </c>
      <c r="W1235">
        <v>1564</v>
      </c>
      <c r="X1235">
        <v>1614</v>
      </c>
      <c r="Y1235">
        <v>1412</v>
      </c>
      <c r="Z1235">
        <v>1547</v>
      </c>
      <c r="AA1235">
        <v>1799</v>
      </c>
      <c r="AB1235">
        <v>1619</v>
      </c>
    </row>
    <row r="1236" spans="1:44" x14ac:dyDescent="0.25">
      <c r="A1236" t="str">
        <f t="shared" si="19"/>
        <v>NiederösterreichLehrlinge2. Lehrjahr, männlich</v>
      </c>
      <c r="B1236">
        <v>1235</v>
      </c>
      <c r="C1236">
        <v>300</v>
      </c>
      <c r="D1236" t="s">
        <v>167</v>
      </c>
      <c r="E1236" t="s">
        <v>46</v>
      </c>
      <c r="F1236" t="s">
        <v>67</v>
      </c>
      <c r="G1236">
        <v>3962</v>
      </c>
      <c r="H1236">
        <v>3906</v>
      </c>
      <c r="I1236">
        <v>3810</v>
      </c>
      <c r="J1236">
        <v>3977</v>
      </c>
      <c r="K1236">
        <v>4116</v>
      </c>
      <c r="L1236">
        <v>4171</v>
      </c>
      <c r="M1236">
        <v>4348</v>
      </c>
      <c r="N1236">
        <v>4165</v>
      </c>
      <c r="O1236">
        <v>3888</v>
      </c>
      <c r="P1236">
        <v>3907</v>
      </c>
      <c r="Q1236">
        <v>3944</v>
      </c>
      <c r="R1236">
        <v>3796</v>
      </c>
      <c r="S1236">
        <v>3574</v>
      </c>
      <c r="T1236">
        <v>3336</v>
      </c>
      <c r="U1236">
        <v>3226</v>
      </c>
      <c r="V1236">
        <v>3226</v>
      </c>
      <c r="W1236">
        <v>3410</v>
      </c>
      <c r="X1236">
        <v>3568</v>
      </c>
      <c r="Y1236">
        <v>3676</v>
      </c>
      <c r="Z1236">
        <v>3452</v>
      </c>
      <c r="AA1236">
        <v>3577</v>
      </c>
      <c r="AB1236">
        <v>3645</v>
      </c>
    </row>
    <row r="1237" spans="1:44" x14ac:dyDescent="0.25">
      <c r="A1237" t="str">
        <f t="shared" si="19"/>
        <v>NiederösterreichLehrlinge2. Lehrjahr, weiblich</v>
      </c>
      <c r="B1237">
        <v>1236</v>
      </c>
      <c r="C1237">
        <v>300</v>
      </c>
      <c r="D1237" t="s">
        <v>167</v>
      </c>
      <c r="E1237" t="s">
        <v>46</v>
      </c>
      <c r="F1237" t="s">
        <v>68</v>
      </c>
      <c r="G1237">
        <v>1718</v>
      </c>
      <c r="H1237">
        <v>1617</v>
      </c>
      <c r="I1237">
        <v>1562</v>
      </c>
      <c r="J1237">
        <v>1569</v>
      </c>
      <c r="K1237">
        <v>1832</v>
      </c>
      <c r="L1237">
        <v>1808</v>
      </c>
      <c r="M1237">
        <v>1819</v>
      </c>
      <c r="N1237">
        <v>1763</v>
      </c>
      <c r="O1237">
        <v>1860</v>
      </c>
      <c r="P1237">
        <v>1842</v>
      </c>
      <c r="Q1237">
        <v>1840</v>
      </c>
      <c r="R1237">
        <v>1718</v>
      </c>
      <c r="S1237">
        <v>1657</v>
      </c>
      <c r="T1237">
        <v>1571</v>
      </c>
      <c r="U1237">
        <v>1470</v>
      </c>
      <c r="V1237">
        <v>1451</v>
      </c>
      <c r="W1237">
        <v>1448</v>
      </c>
      <c r="X1237">
        <v>1557</v>
      </c>
      <c r="Y1237">
        <v>1574</v>
      </c>
      <c r="Z1237">
        <v>1455</v>
      </c>
      <c r="AA1237">
        <v>1541</v>
      </c>
      <c r="AB1237">
        <v>1716</v>
      </c>
    </row>
    <row r="1238" spans="1:44" x14ac:dyDescent="0.25">
      <c r="A1238" t="str">
        <f t="shared" si="19"/>
        <v>NiederösterreichLehrlinge3. Lehrjahr, männlich</v>
      </c>
      <c r="B1238">
        <v>1237</v>
      </c>
      <c r="C1238">
        <v>300</v>
      </c>
      <c r="D1238" t="s">
        <v>167</v>
      </c>
      <c r="E1238" t="s">
        <v>46</v>
      </c>
      <c r="F1238" t="s">
        <v>69</v>
      </c>
      <c r="G1238">
        <v>3923</v>
      </c>
      <c r="H1238">
        <v>3852</v>
      </c>
      <c r="I1238">
        <v>3788</v>
      </c>
      <c r="J1238">
        <v>3754</v>
      </c>
      <c r="K1238">
        <v>3833</v>
      </c>
      <c r="L1238">
        <v>4014</v>
      </c>
      <c r="M1238">
        <v>4088</v>
      </c>
      <c r="N1238">
        <v>4178</v>
      </c>
      <c r="O1238">
        <v>4025</v>
      </c>
      <c r="P1238">
        <v>3762</v>
      </c>
      <c r="Q1238">
        <v>3785</v>
      </c>
      <c r="R1238">
        <v>3773</v>
      </c>
      <c r="S1238">
        <v>3723</v>
      </c>
      <c r="T1238">
        <v>3408</v>
      </c>
      <c r="U1238">
        <v>3234</v>
      </c>
      <c r="V1238">
        <v>3125</v>
      </c>
      <c r="W1238">
        <v>3127</v>
      </c>
      <c r="X1238">
        <v>3301</v>
      </c>
      <c r="Y1238">
        <v>3475</v>
      </c>
      <c r="Z1238">
        <v>3593</v>
      </c>
      <c r="AA1238">
        <v>3309</v>
      </c>
      <c r="AB1238">
        <v>3452</v>
      </c>
    </row>
    <row r="1239" spans="1:44" x14ac:dyDescent="0.25">
      <c r="A1239" t="str">
        <f t="shared" si="19"/>
        <v>NiederösterreichLehrlinge3. Lehrjahr, weiblich</v>
      </c>
      <c r="B1239">
        <v>1238</v>
      </c>
      <c r="C1239">
        <v>300</v>
      </c>
      <c r="D1239" t="s">
        <v>167</v>
      </c>
      <c r="E1239" t="s">
        <v>46</v>
      </c>
      <c r="F1239" t="s">
        <v>70</v>
      </c>
      <c r="G1239">
        <v>1709</v>
      </c>
      <c r="H1239">
        <v>1608</v>
      </c>
      <c r="I1239">
        <v>1549</v>
      </c>
      <c r="J1239">
        <v>1486</v>
      </c>
      <c r="K1239">
        <v>1547</v>
      </c>
      <c r="L1239">
        <v>1762</v>
      </c>
      <c r="M1239">
        <v>1714</v>
      </c>
      <c r="N1239">
        <v>1706</v>
      </c>
      <c r="O1239">
        <v>1675</v>
      </c>
      <c r="P1239">
        <v>1717</v>
      </c>
      <c r="Q1239">
        <v>1686</v>
      </c>
      <c r="R1239">
        <v>1701</v>
      </c>
      <c r="S1239">
        <v>1641</v>
      </c>
      <c r="T1239">
        <v>1562</v>
      </c>
      <c r="U1239">
        <v>1466</v>
      </c>
      <c r="V1239">
        <v>1359</v>
      </c>
      <c r="W1239">
        <v>1364</v>
      </c>
      <c r="X1239">
        <v>1362</v>
      </c>
      <c r="Y1239">
        <v>1482</v>
      </c>
      <c r="Z1239">
        <v>1485</v>
      </c>
      <c r="AA1239">
        <v>1368</v>
      </c>
      <c r="AB1239">
        <v>1431</v>
      </c>
    </row>
    <row r="1240" spans="1:44" x14ac:dyDescent="0.25">
      <c r="A1240" t="str">
        <f t="shared" si="19"/>
        <v>NiederösterreichLehrlinge4. Lehrjahr, männlich</v>
      </c>
      <c r="B1240">
        <v>1239</v>
      </c>
      <c r="C1240">
        <v>300</v>
      </c>
      <c r="D1240" t="s">
        <v>167</v>
      </c>
      <c r="E1240" t="s">
        <v>46</v>
      </c>
      <c r="F1240" t="s">
        <v>71</v>
      </c>
      <c r="G1240">
        <v>1665</v>
      </c>
      <c r="H1240">
        <v>1671</v>
      </c>
      <c r="I1240">
        <v>1759</v>
      </c>
      <c r="J1240">
        <v>1777</v>
      </c>
      <c r="K1240">
        <v>1680</v>
      </c>
      <c r="L1240">
        <v>1806</v>
      </c>
      <c r="M1240">
        <v>1868</v>
      </c>
      <c r="N1240">
        <v>1940</v>
      </c>
      <c r="O1240">
        <v>2016</v>
      </c>
      <c r="P1240">
        <v>1952</v>
      </c>
      <c r="Q1240">
        <v>1728</v>
      </c>
      <c r="R1240">
        <v>1786</v>
      </c>
      <c r="S1240">
        <v>1783</v>
      </c>
      <c r="T1240">
        <v>1784</v>
      </c>
      <c r="U1240">
        <v>1660</v>
      </c>
      <c r="V1240">
        <v>1491</v>
      </c>
      <c r="W1240">
        <v>1428</v>
      </c>
      <c r="X1240">
        <v>1502</v>
      </c>
      <c r="Y1240">
        <v>1596</v>
      </c>
      <c r="Z1240">
        <v>1698</v>
      </c>
      <c r="AA1240">
        <v>1768</v>
      </c>
      <c r="AB1240">
        <v>1668</v>
      </c>
    </row>
    <row r="1241" spans="1:44" x14ac:dyDescent="0.25">
      <c r="A1241" t="str">
        <f t="shared" si="19"/>
        <v>NiederösterreichLehrlinge4. Lehrjahr, weiblich</v>
      </c>
      <c r="B1241">
        <v>1240</v>
      </c>
      <c r="C1241">
        <v>300</v>
      </c>
      <c r="D1241" t="s">
        <v>167</v>
      </c>
      <c r="E1241" t="s">
        <v>46</v>
      </c>
      <c r="F1241" t="s">
        <v>72</v>
      </c>
      <c r="G1241">
        <v>211</v>
      </c>
      <c r="H1241">
        <v>188</v>
      </c>
      <c r="I1241">
        <v>201</v>
      </c>
      <c r="J1241">
        <v>175</v>
      </c>
      <c r="K1241">
        <v>190</v>
      </c>
      <c r="L1241">
        <v>169</v>
      </c>
      <c r="M1241">
        <v>200</v>
      </c>
      <c r="N1241">
        <v>188</v>
      </c>
      <c r="O1241">
        <v>178</v>
      </c>
      <c r="P1241">
        <v>197</v>
      </c>
      <c r="Q1241">
        <v>203</v>
      </c>
      <c r="R1241">
        <v>198</v>
      </c>
      <c r="S1241">
        <v>177</v>
      </c>
      <c r="T1241">
        <v>182</v>
      </c>
      <c r="U1241">
        <v>173</v>
      </c>
      <c r="V1241">
        <v>168</v>
      </c>
      <c r="W1241">
        <v>150</v>
      </c>
      <c r="X1241">
        <v>152</v>
      </c>
      <c r="Y1241">
        <v>180</v>
      </c>
      <c r="Z1241">
        <v>193</v>
      </c>
      <c r="AA1241">
        <v>185</v>
      </c>
      <c r="AB1241">
        <v>166</v>
      </c>
    </row>
    <row r="1242" spans="1:44" x14ac:dyDescent="0.25">
      <c r="A1242" t="str">
        <f t="shared" si="19"/>
        <v>NiederösterreichLehrlingeFrauen</v>
      </c>
      <c r="B1242">
        <v>1241</v>
      </c>
      <c r="C1242">
        <v>300</v>
      </c>
      <c r="D1242" t="s">
        <v>167</v>
      </c>
      <c r="E1242" t="s">
        <v>46</v>
      </c>
      <c r="F1242" t="s">
        <v>47</v>
      </c>
      <c r="G1242">
        <v>5222</v>
      </c>
      <c r="H1242">
        <v>4920</v>
      </c>
      <c r="I1242">
        <v>4789</v>
      </c>
      <c r="J1242">
        <v>4874</v>
      </c>
      <c r="K1242">
        <v>5321</v>
      </c>
      <c r="L1242">
        <v>5460</v>
      </c>
      <c r="M1242">
        <v>5474</v>
      </c>
      <c r="N1242">
        <v>5599</v>
      </c>
      <c r="O1242">
        <v>5700</v>
      </c>
      <c r="P1242">
        <v>5657</v>
      </c>
      <c r="Q1242">
        <v>5637</v>
      </c>
      <c r="R1242">
        <v>5401</v>
      </c>
      <c r="S1242">
        <v>5126</v>
      </c>
      <c r="T1242">
        <v>4844</v>
      </c>
      <c r="U1242">
        <v>4585</v>
      </c>
      <c r="V1242">
        <v>4464</v>
      </c>
      <c r="W1242">
        <v>4526</v>
      </c>
      <c r="X1242">
        <v>4685</v>
      </c>
      <c r="Y1242">
        <v>4648</v>
      </c>
      <c r="Z1242">
        <v>4680</v>
      </c>
      <c r="AA1242">
        <v>4893</v>
      </c>
      <c r="AB1242">
        <v>4932</v>
      </c>
    </row>
    <row r="1243" spans="1:44" x14ac:dyDescent="0.25">
      <c r="A1243" t="str">
        <f t="shared" si="19"/>
        <v>NiederösterreichLehrlingeInsgesamt</v>
      </c>
      <c r="B1243">
        <v>1242</v>
      </c>
      <c r="C1243">
        <v>300</v>
      </c>
      <c r="D1243" t="s">
        <v>167</v>
      </c>
      <c r="E1243" t="s">
        <v>46</v>
      </c>
      <c r="F1243" t="s">
        <v>48</v>
      </c>
      <c r="G1243">
        <v>18673</v>
      </c>
      <c r="H1243">
        <v>18123</v>
      </c>
      <c r="I1243">
        <v>18056</v>
      </c>
      <c r="J1243">
        <v>18477</v>
      </c>
      <c r="K1243">
        <v>19072</v>
      </c>
      <c r="L1243">
        <v>19782</v>
      </c>
      <c r="M1243">
        <v>19970</v>
      </c>
      <c r="N1243">
        <v>19961</v>
      </c>
      <c r="O1243">
        <v>19814</v>
      </c>
      <c r="P1243">
        <v>19407</v>
      </c>
      <c r="Q1243">
        <v>19171</v>
      </c>
      <c r="R1243">
        <v>18638</v>
      </c>
      <c r="S1243">
        <v>17693</v>
      </c>
      <c r="T1243">
        <v>16833</v>
      </c>
      <c r="U1243">
        <v>16043</v>
      </c>
      <c r="V1243">
        <v>15821</v>
      </c>
      <c r="W1243">
        <v>16154</v>
      </c>
      <c r="X1243">
        <v>16811</v>
      </c>
      <c r="Y1243">
        <v>16943</v>
      </c>
      <c r="Z1243">
        <v>17110</v>
      </c>
      <c r="AA1243">
        <v>17412</v>
      </c>
      <c r="AB1243">
        <v>17311</v>
      </c>
    </row>
    <row r="1244" spans="1:44" x14ac:dyDescent="0.25">
      <c r="A1244" t="str">
        <f t="shared" si="19"/>
        <v>NiederösterreichLehrlingeMänner</v>
      </c>
      <c r="B1244">
        <v>1243</v>
      </c>
      <c r="C1244">
        <v>300</v>
      </c>
      <c r="D1244" t="s">
        <v>167</v>
      </c>
      <c r="E1244" t="s">
        <v>46</v>
      </c>
      <c r="F1244" t="s">
        <v>49</v>
      </c>
      <c r="G1244">
        <v>13451</v>
      </c>
      <c r="H1244">
        <v>13203</v>
      </c>
      <c r="I1244">
        <v>13267</v>
      </c>
      <c r="J1244">
        <v>13603</v>
      </c>
      <c r="K1244">
        <v>13751</v>
      </c>
      <c r="L1244">
        <v>14322</v>
      </c>
      <c r="M1244">
        <v>14496</v>
      </c>
      <c r="N1244">
        <v>14362</v>
      </c>
      <c r="O1244">
        <v>14114</v>
      </c>
      <c r="P1244">
        <v>13750</v>
      </c>
      <c r="Q1244">
        <v>13534</v>
      </c>
      <c r="R1244">
        <v>13237</v>
      </c>
      <c r="S1244">
        <v>12567</v>
      </c>
      <c r="T1244">
        <v>11989</v>
      </c>
      <c r="U1244">
        <v>11458</v>
      </c>
      <c r="V1244">
        <v>11357</v>
      </c>
      <c r="W1244">
        <v>11628</v>
      </c>
      <c r="X1244">
        <v>12126</v>
      </c>
      <c r="Y1244">
        <v>12295</v>
      </c>
      <c r="Z1244">
        <v>12430</v>
      </c>
      <c r="AA1244">
        <v>12519</v>
      </c>
      <c r="AB1244">
        <v>12379</v>
      </c>
    </row>
    <row r="1245" spans="1:44" x14ac:dyDescent="0.25">
      <c r="A1245" t="str">
        <f t="shared" si="19"/>
        <v>NiederösterreichNeugründungenInsgesamt</v>
      </c>
      <c r="B1245">
        <v>1244</v>
      </c>
      <c r="C1245">
        <v>300</v>
      </c>
      <c r="D1245" t="s">
        <v>167</v>
      </c>
      <c r="E1245" t="s">
        <v>41</v>
      </c>
      <c r="F1245" t="s">
        <v>48</v>
      </c>
      <c r="G1245">
        <v>5149</v>
      </c>
      <c r="H1245">
        <v>5693.1451931209504</v>
      </c>
      <c r="I1245">
        <v>5870</v>
      </c>
      <c r="J1245">
        <v>6015</v>
      </c>
      <c r="K1245">
        <v>5711</v>
      </c>
      <c r="L1245">
        <v>6037</v>
      </c>
      <c r="M1245">
        <v>8913</v>
      </c>
      <c r="N1245">
        <v>6664</v>
      </c>
      <c r="O1245">
        <v>7746</v>
      </c>
      <c r="P1245">
        <v>7484</v>
      </c>
      <c r="Q1245">
        <v>7692</v>
      </c>
      <c r="R1245">
        <v>7773</v>
      </c>
      <c r="S1245">
        <v>7590</v>
      </c>
      <c r="T1245">
        <v>8540</v>
      </c>
      <c r="U1245">
        <v>8732</v>
      </c>
      <c r="V1245">
        <v>8473</v>
      </c>
      <c r="W1245">
        <v>7910</v>
      </c>
      <c r="X1245">
        <v>7975</v>
      </c>
      <c r="Y1245">
        <v>7955</v>
      </c>
      <c r="Z1245">
        <v>8098</v>
      </c>
      <c r="AA1245">
        <v>7789</v>
      </c>
      <c r="AB1245">
        <v>8125</v>
      </c>
    </row>
    <row r="1246" spans="1:44" x14ac:dyDescent="0.25">
      <c r="A1246" t="str">
        <f t="shared" si="19"/>
        <v>NiederösterreichPendler (Auspendler/-innen)Insgesamt</v>
      </c>
      <c r="B1246">
        <v>1245</v>
      </c>
      <c r="C1246">
        <v>300</v>
      </c>
      <c r="D1246" t="s">
        <v>167</v>
      </c>
      <c r="E1246" t="s">
        <v>459</v>
      </c>
      <c r="F1246" t="s">
        <v>48</v>
      </c>
      <c r="G1246">
        <v>523259</v>
      </c>
      <c r="H1246">
        <v>535393</v>
      </c>
      <c r="I1246">
        <v>542062</v>
      </c>
      <c r="J1246">
        <v>544144</v>
      </c>
      <c r="K1246">
        <v>544860</v>
      </c>
      <c r="L1246">
        <v>549307</v>
      </c>
      <c r="M1246">
        <v>557496</v>
      </c>
      <c r="N1246">
        <v>562903</v>
      </c>
      <c r="O1246">
        <v>573740</v>
      </c>
      <c r="P1246">
        <v>585167</v>
      </c>
      <c r="Q1246">
        <v>591356</v>
      </c>
      <c r="R1246">
        <v>589871</v>
      </c>
      <c r="S1246">
        <v>602797</v>
      </c>
    </row>
    <row r="1247" spans="1:44" x14ac:dyDescent="0.25">
      <c r="A1247" t="str">
        <f t="shared" si="19"/>
        <v>NiederösterreichPendler ins AuslandInsgesamt</v>
      </c>
      <c r="B1247">
        <v>1246</v>
      </c>
      <c r="C1247">
        <v>300</v>
      </c>
      <c r="D1247" t="s">
        <v>167</v>
      </c>
      <c r="E1247" t="s">
        <v>304</v>
      </c>
      <c r="F1247" t="s">
        <v>48</v>
      </c>
      <c r="G1247">
        <v>339</v>
      </c>
      <c r="H1247">
        <v>993</v>
      </c>
      <c r="I1247">
        <v>4744</v>
      </c>
      <c r="J1247">
        <v>951</v>
      </c>
      <c r="K1247">
        <v>841</v>
      </c>
      <c r="L1247">
        <v>2053</v>
      </c>
      <c r="M1247">
        <v>2167</v>
      </c>
      <c r="N1247">
        <v>1734</v>
      </c>
      <c r="O1247">
        <v>1877</v>
      </c>
      <c r="P1247">
        <v>1845</v>
      </c>
      <c r="Q1247">
        <v>1831</v>
      </c>
      <c r="R1247">
        <v>1259</v>
      </c>
      <c r="S1247">
        <v>2041</v>
      </c>
    </row>
    <row r="1248" spans="1:44" x14ac:dyDescent="0.25">
      <c r="A1248" t="str">
        <f t="shared" si="19"/>
        <v>NiederösterreichPendler zw. BundesländernInsgesamt</v>
      </c>
      <c r="B1248">
        <v>1247</v>
      </c>
      <c r="C1248">
        <v>300</v>
      </c>
      <c r="D1248" t="s">
        <v>167</v>
      </c>
      <c r="E1248" t="s">
        <v>433</v>
      </c>
      <c r="F1248" t="s">
        <v>48</v>
      </c>
      <c r="G1248">
        <v>202275</v>
      </c>
      <c r="H1248">
        <v>212874</v>
      </c>
      <c r="I1248">
        <v>216630</v>
      </c>
      <c r="J1248">
        <v>217230</v>
      </c>
      <c r="K1248">
        <v>219215</v>
      </c>
      <c r="L1248">
        <v>219847</v>
      </c>
      <c r="M1248">
        <v>220730</v>
      </c>
      <c r="N1248">
        <v>224756</v>
      </c>
      <c r="O1248">
        <v>229401</v>
      </c>
      <c r="P1248">
        <v>234242</v>
      </c>
      <c r="Q1248">
        <v>236575</v>
      </c>
      <c r="R1248">
        <v>236638</v>
      </c>
      <c r="S1248">
        <v>243689</v>
      </c>
    </row>
    <row r="1249" spans="1:47" x14ac:dyDescent="0.25">
      <c r="A1249" t="str">
        <f t="shared" si="19"/>
        <v>NiederösterreichPendler zw. Gemeinden eines Pol. BezirkesInsgesamt</v>
      </c>
      <c r="B1249">
        <v>1248</v>
      </c>
      <c r="C1249">
        <v>300</v>
      </c>
      <c r="D1249" t="s">
        <v>167</v>
      </c>
      <c r="E1249" t="s">
        <v>305</v>
      </c>
      <c r="F1249" t="s">
        <v>48</v>
      </c>
      <c r="G1249">
        <v>171422</v>
      </c>
      <c r="H1249">
        <v>151030</v>
      </c>
      <c r="I1249">
        <v>152370</v>
      </c>
      <c r="J1249">
        <v>156489</v>
      </c>
      <c r="K1249">
        <v>157057</v>
      </c>
      <c r="L1249">
        <v>158089</v>
      </c>
      <c r="M1249">
        <v>155987</v>
      </c>
      <c r="N1249">
        <v>159886</v>
      </c>
      <c r="O1249">
        <v>161684</v>
      </c>
      <c r="P1249">
        <v>164193</v>
      </c>
      <c r="Q1249">
        <v>165085</v>
      </c>
      <c r="R1249">
        <v>162973</v>
      </c>
      <c r="S1249">
        <v>165675</v>
      </c>
    </row>
    <row r="1250" spans="1:47" x14ac:dyDescent="0.25">
      <c r="A1250" t="str">
        <f t="shared" si="19"/>
        <v>NiederösterreichPendler zw. Pol. Bez. des BundeslandesInsgesamt</v>
      </c>
      <c r="B1250">
        <v>1249</v>
      </c>
      <c r="C1250">
        <v>300</v>
      </c>
      <c r="D1250" t="s">
        <v>167</v>
      </c>
      <c r="E1250" t="s">
        <v>306</v>
      </c>
      <c r="F1250" t="s">
        <v>48</v>
      </c>
      <c r="G1250">
        <v>149223</v>
      </c>
      <c r="H1250">
        <v>170496</v>
      </c>
      <c r="I1250">
        <v>168318</v>
      </c>
      <c r="J1250">
        <v>169474</v>
      </c>
      <c r="K1250">
        <v>167747</v>
      </c>
      <c r="L1250">
        <v>169318</v>
      </c>
      <c r="M1250">
        <v>178612</v>
      </c>
      <c r="N1250">
        <v>176527</v>
      </c>
      <c r="O1250">
        <v>180778</v>
      </c>
      <c r="P1250">
        <v>184887</v>
      </c>
      <c r="Q1250">
        <v>187865</v>
      </c>
      <c r="R1250">
        <v>189001</v>
      </c>
      <c r="S1250">
        <v>191392</v>
      </c>
    </row>
    <row r="1251" spans="1:47" x14ac:dyDescent="0.25">
      <c r="A1251" t="str">
        <f t="shared" si="19"/>
        <v>NiederösterreichPensionisteneinkommenBrutto_Schnitt</v>
      </c>
      <c r="B1251">
        <v>1250</v>
      </c>
      <c r="C1251">
        <v>300</v>
      </c>
      <c r="D1251" t="s">
        <v>167</v>
      </c>
      <c r="E1251" t="s">
        <v>44</v>
      </c>
      <c r="F1251" t="s">
        <v>54</v>
      </c>
      <c r="G1251">
        <v>17546.156659402001</v>
      </c>
      <c r="H1251">
        <v>17957.558655702502</v>
      </c>
      <c r="I1251">
        <v>18610.370532731198</v>
      </c>
      <c r="J1251">
        <v>19203.4622232941</v>
      </c>
      <c r="K1251">
        <v>19957.650869495501</v>
      </c>
      <c r="L1251">
        <v>20613.308276870801</v>
      </c>
      <c r="M1251">
        <v>21122.229847758899</v>
      </c>
      <c r="N1251">
        <v>21537.4311245641</v>
      </c>
      <c r="O1251">
        <v>21670.196684062201</v>
      </c>
      <c r="P1251">
        <v>22254.760646449198</v>
      </c>
      <c r="Q1251">
        <v>22908.779175020802</v>
      </c>
      <c r="R1251">
        <v>23434.186243071701</v>
      </c>
      <c r="S1251">
        <v>23850.0537990308</v>
      </c>
      <c r="T1251">
        <v>24233.7562679398</v>
      </c>
      <c r="U1251">
        <v>24786.203292742201</v>
      </c>
      <c r="V1251">
        <v>25595.951387749799</v>
      </c>
      <c r="W1251">
        <v>27161.736478957198</v>
      </c>
      <c r="X1251">
        <v>27980.095666462901</v>
      </c>
      <c r="Y1251">
        <v>28876.071259529101</v>
      </c>
    </row>
    <row r="1252" spans="1:47" x14ac:dyDescent="0.25">
      <c r="A1252" t="str">
        <f t="shared" si="19"/>
        <v>NiederösterreichPensionisteneinkommenBruttobezüge 1000 EUR</v>
      </c>
      <c r="B1252">
        <v>1251</v>
      </c>
      <c r="C1252">
        <v>300</v>
      </c>
      <c r="D1252" t="s">
        <v>167</v>
      </c>
      <c r="E1252" t="s">
        <v>44</v>
      </c>
      <c r="F1252" t="s">
        <v>55</v>
      </c>
      <c r="G1252">
        <v>6601741.4430999998</v>
      </c>
      <c r="H1252">
        <v>6833048.60164</v>
      </c>
      <c r="I1252">
        <v>7142232.1719399998</v>
      </c>
      <c r="J1252">
        <v>7445086.2866599998</v>
      </c>
      <c r="K1252">
        <v>7838267.5907399999</v>
      </c>
      <c r="L1252">
        <v>8223411.36405</v>
      </c>
      <c r="M1252">
        <v>8588129.6782600004</v>
      </c>
      <c r="N1252">
        <v>8881648.9220100008</v>
      </c>
      <c r="O1252">
        <v>9305615.8600699995</v>
      </c>
      <c r="P1252">
        <v>9659634.3490699995</v>
      </c>
      <c r="Q1252">
        <v>10038741.57839</v>
      </c>
      <c r="R1252">
        <v>10269821.21335</v>
      </c>
      <c r="S1252">
        <v>10443652.35795</v>
      </c>
      <c r="T1252">
        <v>10664888.39342</v>
      </c>
      <c r="U1252">
        <v>11021879.307809999</v>
      </c>
      <c r="V1252">
        <v>11466397.514830001</v>
      </c>
      <c r="W1252">
        <v>12035256.78688</v>
      </c>
      <c r="X1252">
        <v>12588384.940819999</v>
      </c>
      <c r="Y1252">
        <v>13196942.087029999</v>
      </c>
    </row>
    <row r="1253" spans="1:47" x14ac:dyDescent="0.25">
      <c r="A1253" t="str">
        <f t="shared" si="19"/>
        <v>NiederösterreichPensionisteneinkommenBruttobezüge Fälle</v>
      </c>
      <c r="B1253">
        <v>1252</v>
      </c>
      <c r="C1253">
        <v>300</v>
      </c>
      <c r="D1253" t="s">
        <v>167</v>
      </c>
      <c r="E1253" t="s">
        <v>44</v>
      </c>
      <c r="F1253" t="s">
        <v>56</v>
      </c>
      <c r="G1253">
        <v>376250</v>
      </c>
      <c r="H1253">
        <v>380511</v>
      </c>
      <c r="I1253">
        <v>383777</v>
      </c>
      <c r="J1253">
        <v>387695</v>
      </c>
      <c r="K1253">
        <v>392745</v>
      </c>
      <c r="L1253">
        <v>398937</v>
      </c>
      <c r="M1253">
        <v>406592</v>
      </c>
      <c r="N1253">
        <v>412382</v>
      </c>
      <c r="O1253">
        <v>429420</v>
      </c>
      <c r="P1253">
        <v>434048</v>
      </c>
      <c r="Q1253">
        <v>438205</v>
      </c>
      <c r="R1253">
        <v>438241</v>
      </c>
      <c r="S1253">
        <v>437888</v>
      </c>
      <c r="T1253">
        <v>440084</v>
      </c>
      <c r="U1253">
        <v>444678</v>
      </c>
      <c r="V1253">
        <v>447977</v>
      </c>
      <c r="W1253">
        <v>443096</v>
      </c>
      <c r="X1253">
        <v>449905</v>
      </c>
      <c r="Y1253">
        <v>457020</v>
      </c>
    </row>
    <row r="1254" spans="1:47" x14ac:dyDescent="0.25">
      <c r="A1254" t="str">
        <f t="shared" si="19"/>
        <v>NiederösterreichPensionisteneinkommenLohnsteuer 1000 EUR</v>
      </c>
      <c r="B1254">
        <v>1253</v>
      </c>
      <c r="C1254">
        <v>300</v>
      </c>
      <c r="D1254" t="s">
        <v>167</v>
      </c>
      <c r="E1254" t="s">
        <v>44</v>
      </c>
      <c r="F1254" t="s">
        <v>57</v>
      </c>
      <c r="G1254">
        <v>837205.08794999996</v>
      </c>
      <c r="H1254">
        <v>804154.30524999998</v>
      </c>
      <c r="I1254">
        <v>878215.86193000001</v>
      </c>
      <c r="J1254">
        <v>949771.48909000005</v>
      </c>
      <c r="K1254">
        <v>1038939.08695</v>
      </c>
      <c r="L1254">
        <v>994577.46481000003</v>
      </c>
      <c r="M1254">
        <v>1072022.9228399999</v>
      </c>
      <c r="N1254">
        <v>1142384.8009800001</v>
      </c>
      <c r="O1254">
        <v>1246072.73667</v>
      </c>
      <c r="P1254">
        <v>1325627.30009</v>
      </c>
      <c r="Q1254">
        <v>1418869.40885</v>
      </c>
      <c r="R1254">
        <v>1494936.6179899999</v>
      </c>
      <c r="S1254">
        <v>1273867.73896</v>
      </c>
      <c r="T1254">
        <v>1325493.2148599999</v>
      </c>
      <c r="U1254">
        <v>1409604.25422</v>
      </c>
      <c r="V1254">
        <v>1515327.18551</v>
      </c>
      <c r="W1254">
        <v>1511649.24578</v>
      </c>
      <c r="X1254">
        <v>1640183.4513300001</v>
      </c>
      <c r="Y1254">
        <v>1680403.8204000001</v>
      </c>
    </row>
    <row r="1255" spans="1:47" x14ac:dyDescent="0.25">
      <c r="A1255" t="str">
        <f t="shared" si="19"/>
        <v>NiederösterreichPensionisteneinkommenLohnsteuer Fälle</v>
      </c>
      <c r="B1255">
        <v>1254</v>
      </c>
      <c r="C1255">
        <v>300</v>
      </c>
      <c r="D1255" t="s">
        <v>167</v>
      </c>
      <c r="E1255" t="s">
        <v>44</v>
      </c>
      <c r="F1255" t="s">
        <v>58</v>
      </c>
      <c r="G1255">
        <v>225775</v>
      </c>
      <c r="H1255">
        <v>218969</v>
      </c>
      <c r="I1255">
        <v>229109</v>
      </c>
      <c r="J1255">
        <v>247254</v>
      </c>
      <c r="K1255">
        <v>253554</v>
      </c>
      <c r="L1255">
        <v>248578</v>
      </c>
      <c r="M1255">
        <v>258813</v>
      </c>
      <c r="N1255">
        <v>267503</v>
      </c>
      <c r="O1255">
        <v>278850</v>
      </c>
      <c r="P1255">
        <v>287160</v>
      </c>
      <c r="Q1255">
        <v>296793</v>
      </c>
      <c r="R1255">
        <v>301566</v>
      </c>
      <c r="S1255">
        <v>305281</v>
      </c>
      <c r="T1255">
        <v>309797</v>
      </c>
      <c r="U1255">
        <v>318516</v>
      </c>
      <c r="V1255">
        <v>329547</v>
      </c>
      <c r="W1255">
        <v>347853</v>
      </c>
      <c r="X1255">
        <v>360379</v>
      </c>
      <c r="Y1255">
        <v>373147</v>
      </c>
    </row>
    <row r="1256" spans="1:47" x14ac:dyDescent="0.25">
      <c r="A1256" t="str">
        <f t="shared" si="19"/>
        <v>NiederösterreichPensionisteneinkommenNetto_Schnitt</v>
      </c>
      <c r="B1256">
        <v>1255</v>
      </c>
      <c r="C1256">
        <v>300</v>
      </c>
      <c r="D1256" t="s">
        <v>167</v>
      </c>
      <c r="E1256" t="s">
        <v>44</v>
      </c>
      <c r="F1256" t="s">
        <v>59</v>
      </c>
      <c r="G1256">
        <v>14453.0790407442</v>
      </c>
      <c r="H1256">
        <v>14874.6836425491</v>
      </c>
      <c r="I1256">
        <v>15310.041980186401</v>
      </c>
      <c r="J1256">
        <v>15712.098162215099</v>
      </c>
      <c r="K1256">
        <v>16214.319407885499</v>
      </c>
      <c r="L1256">
        <v>16980.7594757318</v>
      </c>
      <c r="M1256">
        <v>17320.278834458099</v>
      </c>
      <c r="N1256">
        <v>17581.612173518701</v>
      </c>
      <c r="O1256">
        <v>17577.831250966399</v>
      </c>
      <c r="P1256">
        <v>17976.7034589492</v>
      </c>
      <c r="Q1256">
        <v>18414.523668077702</v>
      </c>
      <c r="R1256">
        <v>18738.454156594202</v>
      </c>
      <c r="S1256">
        <v>19632.511076782201</v>
      </c>
      <c r="T1256">
        <v>19896.3398254651</v>
      </c>
      <c r="U1256">
        <v>20258.063020005498</v>
      </c>
      <c r="V1256">
        <v>20817.067265484598</v>
      </c>
      <c r="W1256">
        <v>22279.326194774902</v>
      </c>
      <c r="X1256">
        <v>22821.714273968901</v>
      </c>
      <c r="Y1256">
        <v>23643.249680714202</v>
      </c>
    </row>
    <row r="1257" spans="1:47" x14ac:dyDescent="0.25">
      <c r="A1257" t="str">
        <f t="shared" si="19"/>
        <v>NiederösterreichPensionisteneinkommenNettobezüge 1000 EUR</v>
      </c>
      <c r="B1257">
        <v>1256</v>
      </c>
      <c r="C1257">
        <v>300</v>
      </c>
      <c r="D1257" t="s">
        <v>167</v>
      </c>
      <c r="E1257" t="s">
        <v>44</v>
      </c>
      <c r="F1257" t="s">
        <v>60</v>
      </c>
      <c r="G1257">
        <v>5437970.9890799997</v>
      </c>
      <c r="H1257">
        <v>5659980.7475100001</v>
      </c>
      <c r="I1257">
        <v>5875641.9810300004</v>
      </c>
      <c r="J1257">
        <v>6091501.8969999999</v>
      </c>
      <c r="K1257">
        <v>6368092.8758500004</v>
      </c>
      <c r="L1257">
        <v>6774253.24297</v>
      </c>
      <c r="M1257">
        <v>7042286.8118599998</v>
      </c>
      <c r="N1257">
        <v>7250340.3913399996</v>
      </c>
      <c r="O1257">
        <v>7548272.2957899999</v>
      </c>
      <c r="P1257">
        <v>7802752.1829500003</v>
      </c>
      <c r="Q1257">
        <v>8069336.3439699998</v>
      </c>
      <c r="R1257">
        <v>8211958.8880399996</v>
      </c>
      <c r="S1257">
        <v>8596841.0103900004</v>
      </c>
      <c r="T1257">
        <v>8756060.8157499991</v>
      </c>
      <c r="U1257">
        <v>9008314.9476100001</v>
      </c>
      <c r="V1257">
        <v>9325567.3423900008</v>
      </c>
      <c r="W1257">
        <v>9871880.3195999991</v>
      </c>
      <c r="X1257">
        <v>10267603.36043</v>
      </c>
      <c r="Y1257">
        <v>10805437.969079999</v>
      </c>
    </row>
    <row r="1258" spans="1:47" x14ac:dyDescent="0.25">
      <c r="A1258" t="str">
        <f t="shared" si="19"/>
        <v>NiederösterreichPensionisteneinkommenSV-Beiträge 1000 EUR</v>
      </c>
      <c r="B1258">
        <v>1257</v>
      </c>
      <c r="C1258">
        <v>300</v>
      </c>
      <c r="D1258" t="s">
        <v>167</v>
      </c>
      <c r="E1258" t="s">
        <v>44</v>
      </c>
      <c r="F1258" t="s">
        <v>61</v>
      </c>
      <c r="G1258">
        <v>326565.36606999999</v>
      </c>
      <c r="H1258">
        <v>368913.54888000002</v>
      </c>
      <c r="I1258">
        <v>388374.32897999999</v>
      </c>
      <c r="J1258">
        <v>403812.90057</v>
      </c>
      <c r="K1258">
        <v>431235.62793999998</v>
      </c>
      <c r="L1258">
        <v>454580.65626999998</v>
      </c>
      <c r="M1258">
        <v>473819.94355999999</v>
      </c>
      <c r="N1258">
        <v>488923.72969000001</v>
      </c>
      <c r="O1258">
        <v>511270.82760999998</v>
      </c>
      <c r="P1258">
        <v>531254.86603000003</v>
      </c>
      <c r="Q1258">
        <v>550535.82556999999</v>
      </c>
      <c r="R1258">
        <v>562925.70732000005</v>
      </c>
      <c r="S1258">
        <v>572943.60860000004</v>
      </c>
      <c r="T1258">
        <v>583334.36280999996</v>
      </c>
      <c r="U1258">
        <v>603960.10597999999</v>
      </c>
      <c r="V1258">
        <v>625502.98693000001</v>
      </c>
      <c r="W1258">
        <v>651727.22149999999</v>
      </c>
      <c r="X1258">
        <v>680598.12905999995</v>
      </c>
      <c r="Y1258">
        <v>711100.29755000002</v>
      </c>
    </row>
    <row r="1259" spans="1:47" x14ac:dyDescent="0.25">
      <c r="A1259" t="str">
        <f t="shared" si="19"/>
        <v>NiederösterreichPensionisteneinkommenSV-Beiträge Fälle</v>
      </c>
      <c r="B1259">
        <v>1258</v>
      </c>
      <c r="C1259">
        <v>300</v>
      </c>
      <c r="D1259" t="s">
        <v>167</v>
      </c>
      <c r="E1259" t="s">
        <v>44</v>
      </c>
      <c r="F1259" t="s">
        <v>62</v>
      </c>
      <c r="G1259">
        <v>367739</v>
      </c>
      <c r="H1259">
        <v>371946</v>
      </c>
      <c r="I1259">
        <v>375417</v>
      </c>
      <c r="J1259">
        <v>379436</v>
      </c>
      <c r="K1259">
        <v>384711</v>
      </c>
      <c r="L1259">
        <v>390817</v>
      </c>
      <c r="M1259">
        <v>398000</v>
      </c>
      <c r="N1259">
        <v>403791</v>
      </c>
      <c r="O1259">
        <v>408925</v>
      </c>
      <c r="P1259">
        <v>413038</v>
      </c>
      <c r="Q1259">
        <v>417155</v>
      </c>
      <c r="R1259">
        <v>416696</v>
      </c>
      <c r="S1259">
        <v>416542</v>
      </c>
      <c r="T1259">
        <v>418662</v>
      </c>
      <c r="U1259">
        <v>422263</v>
      </c>
      <c r="V1259">
        <v>426150</v>
      </c>
      <c r="W1259">
        <v>429083</v>
      </c>
      <c r="X1259">
        <v>436283</v>
      </c>
      <c r="Y1259">
        <v>443654</v>
      </c>
    </row>
    <row r="1260" spans="1:47" x14ac:dyDescent="0.25">
      <c r="A1260" t="str">
        <f t="shared" si="19"/>
        <v>NiederösterreichUnselbstständig BeschäftigteFrauen</v>
      </c>
      <c r="B1260">
        <v>1259</v>
      </c>
      <c r="C1260">
        <v>300</v>
      </c>
      <c r="D1260" t="s">
        <v>167</v>
      </c>
      <c r="E1260" t="s">
        <v>38</v>
      </c>
      <c r="F1260" t="s">
        <v>47</v>
      </c>
      <c r="G1260">
        <v>229671</v>
      </c>
      <c r="H1260">
        <v>239419</v>
      </c>
      <c r="I1260">
        <v>233037</v>
      </c>
      <c r="J1260">
        <v>241918</v>
      </c>
      <c r="K1260">
        <v>236440</v>
      </c>
      <c r="L1260">
        <v>245796</v>
      </c>
      <c r="M1260">
        <v>239618</v>
      </c>
      <c r="N1260">
        <v>249776</v>
      </c>
      <c r="O1260">
        <v>290104</v>
      </c>
      <c r="P1260">
        <v>303662</v>
      </c>
      <c r="Q1260">
        <v>295078</v>
      </c>
      <c r="R1260">
        <v>303135</v>
      </c>
      <c r="S1260">
        <v>292336</v>
      </c>
      <c r="T1260">
        <v>302629</v>
      </c>
      <c r="U1260">
        <v>299146</v>
      </c>
      <c r="V1260">
        <v>309956</v>
      </c>
      <c r="W1260">
        <v>303450</v>
      </c>
      <c r="X1260">
        <v>313464</v>
      </c>
      <c r="Y1260">
        <v>304800</v>
      </c>
      <c r="Z1260">
        <v>314294</v>
      </c>
      <c r="AA1260">
        <v>305390</v>
      </c>
      <c r="AB1260">
        <v>314913</v>
      </c>
      <c r="AC1260">
        <v>307357</v>
      </c>
      <c r="AD1260">
        <v>317926</v>
      </c>
      <c r="AE1260">
        <v>310235</v>
      </c>
      <c r="AF1260">
        <v>319526</v>
      </c>
      <c r="AG1260">
        <v>314311</v>
      </c>
      <c r="AH1260">
        <v>325161</v>
      </c>
      <c r="AI1260">
        <v>320352</v>
      </c>
      <c r="AJ1260">
        <v>331192</v>
      </c>
      <c r="AK1260">
        <v>324641</v>
      </c>
      <c r="AL1260">
        <v>334217</v>
      </c>
      <c r="AM1260">
        <v>327310</v>
      </c>
      <c r="AN1260">
        <v>328796</v>
      </c>
      <c r="AO1260">
        <v>323147</v>
      </c>
      <c r="AP1260">
        <v>334835</v>
      </c>
      <c r="AQ1260">
        <v>330662</v>
      </c>
      <c r="AR1260">
        <v>338882</v>
      </c>
      <c r="AS1260">
        <v>335012</v>
      </c>
      <c r="AT1260">
        <v>342419</v>
      </c>
      <c r="AU1260">
        <v>334943</v>
      </c>
    </row>
    <row r="1261" spans="1:47" x14ac:dyDescent="0.25">
      <c r="A1261" t="str">
        <f t="shared" si="19"/>
        <v>NiederösterreichUnselbstständig BeschäftigteInsgesamt</v>
      </c>
      <c r="B1261">
        <v>1260</v>
      </c>
      <c r="C1261">
        <v>300</v>
      </c>
      <c r="D1261" t="s">
        <v>167</v>
      </c>
      <c r="E1261" t="s">
        <v>38</v>
      </c>
      <c r="F1261" t="s">
        <v>48</v>
      </c>
      <c r="G1261">
        <v>503283</v>
      </c>
      <c r="H1261">
        <v>544004</v>
      </c>
      <c r="I1261">
        <v>511872</v>
      </c>
      <c r="J1261">
        <v>550575</v>
      </c>
      <c r="K1261">
        <v>515625</v>
      </c>
      <c r="L1261">
        <v>559053</v>
      </c>
      <c r="M1261">
        <v>527824</v>
      </c>
      <c r="N1261">
        <v>567198</v>
      </c>
      <c r="O1261">
        <v>625947</v>
      </c>
      <c r="P1261">
        <v>664889</v>
      </c>
      <c r="Q1261">
        <v>627551</v>
      </c>
      <c r="R1261">
        <v>655624</v>
      </c>
      <c r="S1261">
        <v>618846</v>
      </c>
      <c r="T1261">
        <v>654120</v>
      </c>
      <c r="U1261">
        <v>629475</v>
      </c>
      <c r="V1261">
        <v>666957</v>
      </c>
      <c r="W1261">
        <v>638795</v>
      </c>
      <c r="X1261">
        <v>674935</v>
      </c>
      <c r="Y1261">
        <v>639725</v>
      </c>
      <c r="Z1261">
        <v>675857</v>
      </c>
      <c r="AA1261">
        <v>641137</v>
      </c>
      <c r="AB1261">
        <v>675490</v>
      </c>
      <c r="AC1261">
        <v>643421</v>
      </c>
      <c r="AD1261">
        <v>679963</v>
      </c>
      <c r="AE1261">
        <v>648979</v>
      </c>
      <c r="AF1261">
        <v>682101</v>
      </c>
      <c r="AG1261">
        <v>655808</v>
      </c>
      <c r="AH1261">
        <v>694491</v>
      </c>
      <c r="AI1261">
        <v>670784</v>
      </c>
      <c r="AJ1261">
        <v>707029</v>
      </c>
      <c r="AK1261">
        <v>680024</v>
      </c>
      <c r="AL1261">
        <v>713485</v>
      </c>
      <c r="AM1261">
        <v>685630</v>
      </c>
      <c r="AN1261">
        <v>701215</v>
      </c>
      <c r="AO1261">
        <v>678393</v>
      </c>
      <c r="AP1261">
        <v>713306</v>
      </c>
      <c r="AQ1261">
        <v>694200</v>
      </c>
      <c r="AR1261">
        <v>719875</v>
      </c>
      <c r="AS1261">
        <v>701230</v>
      </c>
      <c r="AT1261">
        <v>725515</v>
      </c>
      <c r="AU1261">
        <v>698102</v>
      </c>
    </row>
    <row r="1262" spans="1:47" x14ac:dyDescent="0.25">
      <c r="A1262" t="str">
        <f t="shared" si="19"/>
        <v>NiederösterreichUnselbstständig BeschäftigteMänner</v>
      </c>
      <c r="B1262">
        <v>1261</v>
      </c>
      <c r="C1262">
        <v>300</v>
      </c>
      <c r="D1262" t="s">
        <v>167</v>
      </c>
      <c r="E1262" t="s">
        <v>38</v>
      </c>
      <c r="F1262" t="s">
        <v>49</v>
      </c>
      <c r="G1262">
        <v>273612</v>
      </c>
      <c r="H1262">
        <v>304585</v>
      </c>
      <c r="I1262">
        <v>278835</v>
      </c>
      <c r="J1262">
        <v>308657</v>
      </c>
      <c r="K1262">
        <v>279185</v>
      </c>
      <c r="L1262">
        <v>313257</v>
      </c>
      <c r="M1262">
        <v>288206</v>
      </c>
      <c r="N1262">
        <v>317422</v>
      </c>
      <c r="O1262">
        <v>335843</v>
      </c>
      <c r="P1262">
        <v>361227</v>
      </c>
      <c r="Q1262">
        <v>332473</v>
      </c>
      <c r="R1262">
        <v>352489</v>
      </c>
      <c r="S1262">
        <v>326510</v>
      </c>
      <c r="T1262">
        <v>351491</v>
      </c>
      <c r="U1262">
        <v>330329</v>
      </c>
      <c r="V1262">
        <v>357001</v>
      </c>
      <c r="W1262">
        <v>335345</v>
      </c>
      <c r="X1262">
        <v>361471</v>
      </c>
      <c r="Y1262">
        <v>334925</v>
      </c>
      <c r="Z1262">
        <v>361563</v>
      </c>
      <c r="AA1262">
        <v>335747</v>
      </c>
      <c r="AB1262">
        <v>360577</v>
      </c>
      <c r="AC1262">
        <v>336064</v>
      </c>
      <c r="AD1262">
        <v>362037</v>
      </c>
      <c r="AE1262">
        <v>338744</v>
      </c>
      <c r="AF1262">
        <v>362575</v>
      </c>
      <c r="AG1262">
        <v>341497</v>
      </c>
      <c r="AH1262">
        <v>369330</v>
      </c>
      <c r="AI1262">
        <v>350432</v>
      </c>
      <c r="AJ1262">
        <v>375837</v>
      </c>
      <c r="AK1262">
        <v>355383</v>
      </c>
      <c r="AL1262">
        <v>379268</v>
      </c>
      <c r="AM1262">
        <v>358320</v>
      </c>
      <c r="AN1262">
        <v>372419</v>
      </c>
      <c r="AO1262">
        <v>355246</v>
      </c>
      <c r="AP1262">
        <v>378471</v>
      </c>
      <c r="AQ1262">
        <v>363538</v>
      </c>
      <c r="AR1262">
        <v>380993</v>
      </c>
      <c r="AS1262">
        <v>366218</v>
      </c>
      <c r="AT1262">
        <v>383096</v>
      </c>
      <c r="AU1262">
        <v>363159</v>
      </c>
    </row>
    <row r="1263" spans="1:47" x14ac:dyDescent="0.25">
      <c r="A1263" t="str">
        <f t="shared" si="19"/>
        <v>NiederösterreichUnselbstständig Beschäftigte GW mgfInsgesamt</v>
      </c>
      <c r="B1263">
        <v>1262</v>
      </c>
      <c r="C1263">
        <v>300</v>
      </c>
      <c r="D1263" t="s">
        <v>167</v>
      </c>
      <c r="E1263" t="s">
        <v>450</v>
      </c>
      <c r="F1263" t="s">
        <v>48</v>
      </c>
      <c r="G1263">
        <v>439190.91911309998</v>
      </c>
      <c r="H1263">
        <v>415274.078012229</v>
      </c>
      <c r="I1263">
        <v>450690.34389768599</v>
      </c>
      <c r="J1263">
        <v>424886.54414136801</v>
      </c>
      <c r="K1263">
        <v>458164.57125474198</v>
      </c>
      <c r="L1263">
        <v>433455.059643057</v>
      </c>
      <c r="M1263">
        <v>448420.22853131598</v>
      </c>
      <c r="N1263">
        <v>422606.85401292</v>
      </c>
      <c r="O1263">
        <v>457973.10899365699</v>
      </c>
      <c r="P1263">
        <v>439943.77580938803</v>
      </c>
      <c r="Q1263">
        <v>466980.27603051299</v>
      </c>
      <c r="R1263">
        <v>444152.25665815303</v>
      </c>
      <c r="S1263">
        <v>471506.47221796599</v>
      </c>
      <c r="T1263">
        <v>447086.139966883</v>
      </c>
    </row>
    <row r="1264" spans="1:47" x14ac:dyDescent="0.25">
      <c r="A1264" t="str">
        <f t="shared" si="19"/>
        <v>NiederösterreichUnselbstständig Beschäftigte GW ogfInsgesamt</v>
      </c>
      <c r="B1264">
        <v>1263</v>
      </c>
      <c r="C1264">
        <v>300</v>
      </c>
      <c r="D1264" t="s">
        <v>167</v>
      </c>
      <c r="E1264" t="s">
        <v>449</v>
      </c>
      <c r="F1264" t="s">
        <v>48</v>
      </c>
      <c r="G1264">
        <v>402286.17607604398</v>
      </c>
      <c r="H1264">
        <v>378652.14804776199</v>
      </c>
      <c r="I1264">
        <v>413805.20542010898</v>
      </c>
      <c r="J1264">
        <v>388330.62033037102</v>
      </c>
      <c r="K1264">
        <v>421689.46562284598</v>
      </c>
      <c r="L1264">
        <v>397532.33315945999</v>
      </c>
      <c r="M1264">
        <v>414401.71974162001</v>
      </c>
      <c r="N1264">
        <v>390543.00324139901</v>
      </c>
      <c r="O1264">
        <v>423058.30091579002</v>
      </c>
      <c r="P1264">
        <v>406260.394639212</v>
      </c>
      <c r="Q1264">
        <v>432512.52678047703</v>
      </c>
      <c r="R1264">
        <v>410448.337759046</v>
      </c>
      <c r="S1264">
        <v>436947.64330079203</v>
      </c>
      <c r="T1264">
        <v>412845.759099474</v>
      </c>
    </row>
    <row r="1265" spans="1:47" x14ac:dyDescent="0.25">
      <c r="A1265" t="str">
        <f t="shared" si="19"/>
        <v>NiederösterreichUnternehmenInsgesamt</v>
      </c>
      <c r="B1265">
        <v>1264</v>
      </c>
      <c r="C1265">
        <v>300</v>
      </c>
      <c r="D1265" t="s">
        <v>167</v>
      </c>
      <c r="E1265" t="s">
        <v>475</v>
      </c>
      <c r="F1265" t="s">
        <v>48</v>
      </c>
      <c r="G1265">
        <v>135980</v>
      </c>
      <c r="H1265">
        <v>136606</v>
      </c>
      <c r="I1265">
        <v>141531</v>
      </c>
    </row>
    <row r="1266" spans="1:47" x14ac:dyDescent="0.25">
      <c r="A1266" t="str">
        <f t="shared" si="19"/>
        <v>NiederösterreichWohnbevölkerungInsgesamt</v>
      </c>
      <c r="B1266">
        <v>1265</v>
      </c>
      <c r="C1266">
        <v>300</v>
      </c>
      <c r="D1266" t="s">
        <v>167</v>
      </c>
      <c r="E1266" t="s">
        <v>42</v>
      </c>
      <c r="F1266" t="s">
        <v>48</v>
      </c>
      <c r="G1266">
        <v>1544667</v>
      </c>
      <c r="H1266">
        <v>1549269</v>
      </c>
      <c r="I1266">
        <v>1557291</v>
      </c>
      <c r="J1266">
        <v>1568949</v>
      </c>
      <c r="K1266">
        <v>1580501</v>
      </c>
      <c r="L1266">
        <v>1588567</v>
      </c>
      <c r="M1266">
        <v>1595503</v>
      </c>
      <c r="N1266">
        <v>1602958</v>
      </c>
      <c r="O1266">
        <v>1605897</v>
      </c>
      <c r="P1266">
        <v>1609474</v>
      </c>
      <c r="Q1266">
        <v>1614455</v>
      </c>
      <c r="R1266">
        <v>1618592</v>
      </c>
      <c r="S1266">
        <v>1625485</v>
      </c>
      <c r="T1266">
        <v>1636778</v>
      </c>
      <c r="U1266">
        <v>1653691</v>
      </c>
      <c r="V1266">
        <v>1665753</v>
      </c>
      <c r="W1266">
        <v>1670668</v>
      </c>
      <c r="X1266">
        <v>1677542</v>
      </c>
      <c r="Y1266">
        <v>1684287</v>
      </c>
      <c r="Z1266">
        <v>1690879</v>
      </c>
      <c r="AA1266">
        <v>1698796</v>
      </c>
      <c r="AB1266">
        <v>1718373</v>
      </c>
    </row>
    <row r="1267" spans="1:47" x14ac:dyDescent="0.25">
      <c r="A1267" t="str">
        <f t="shared" si="19"/>
        <v>Krems an der Donau (Stadt)ArbeitnehmereinkommenBrutto_Schnitt</v>
      </c>
      <c r="B1267">
        <v>1266</v>
      </c>
      <c r="C1267">
        <v>301</v>
      </c>
      <c r="D1267" t="s">
        <v>168</v>
      </c>
      <c r="E1267" t="s">
        <v>43</v>
      </c>
      <c r="F1267" t="s">
        <v>54</v>
      </c>
      <c r="G1267">
        <v>25668.907990968499</v>
      </c>
      <c r="H1267">
        <v>26250.325699467099</v>
      </c>
      <c r="I1267">
        <v>26862.557237553301</v>
      </c>
      <c r="J1267">
        <v>27736.756923792698</v>
      </c>
      <c r="K1267">
        <v>29079.000913047501</v>
      </c>
      <c r="L1267">
        <v>29060.733845794399</v>
      </c>
      <c r="M1267">
        <v>29244.729670815999</v>
      </c>
      <c r="N1267">
        <v>29689.547995982801</v>
      </c>
      <c r="O1267">
        <v>30285.4367574637</v>
      </c>
      <c r="P1267">
        <v>30709.019737312399</v>
      </c>
      <c r="Q1267">
        <v>31112.160473500098</v>
      </c>
      <c r="R1267">
        <v>31116.526334661401</v>
      </c>
      <c r="S1267">
        <v>31699.908777166798</v>
      </c>
      <c r="T1267">
        <v>32006.924691975801</v>
      </c>
      <c r="U1267">
        <v>32465.499720149299</v>
      </c>
      <c r="V1267">
        <v>33518.898163025202</v>
      </c>
      <c r="W1267">
        <v>34314.342831619302</v>
      </c>
      <c r="X1267">
        <v>35047.614652383803</v>
      </c>
      <c r="Y1267">
        <v>36268.169084784698</v>
      </c>
    </row>
    <row r="1268" spans="1:47" x14ac:dyDescent="0.25">
      <c r="A1268" t="str">
        <f t="shared" si="19"/>
        <v>Krems an der Donau (Stadt)ArbeitnehmereinkommenBruttobezüge 1000 EUR</v>
      </c>
      <c r="B1268">
        <v>1267</v>
      </c>
      <c r="C1268">
        <v>301</v>
      </c>
      <c r="D1268" t="s">
        <v>168</v>
      </c>
      <c r="E1268" t="s">
        <v>43</v>
      </c>
      <c r="F1268" t="s">
        <v>55</v>
      </c>
      <c r="G1268">
        <v>267161.99436999997</v>
      </c>
      <c r="H1268">
        <v>275838.42245000001</v>
      </c>
      <c r="I1268">
        <v>283265.66606999998</v>
      </c>
      <c r="J1268">
        <v>298086.92666</v>
      </c>
      <c r="K1268">
        <v>314024.13085999998</v>
      </c>
      <c r="L1268">
        <v>310949.85214999999</v>
      </c>
      <c r="M1268">
        <v>317159.09327999997</v>
      </c>
      <c r="N1268">
        <v>325189.61920000002</v>
      </c>
      <c r="O1268">
        <v>335774.63733</v>
      </c>
      <c r="P1268">
        <v>343695.34889999998</v>
      </c>
      <c r="Q1268">
        <v>346931.70143999998</v>
      </c>
      <c r="R1268">
        <v>351461.16495000001</v>
      </c>
      <c r="S1268">
        <v>363185.85486000002</v>
      </c>
      <c r="T1268">
        <v>370960.25718000002</v>
      </c>
      <c r="U1268">
        <v>382833.1727</v>
      </c>
      <c r="V1268">
        <v>398874.88814</v>
      </c>
      <c r="W1268">
        <v>393722.76964999997</v>
      </c>
      <c r="X1268">
        <v>413877.28142999997</v>
      </c>
      <c r="Y1268">
        <v>441456.15409999999</v>
      </c>
    </row>
    <row r="1269" spans="1:47" x14ac:dyDescent="0.25">
      <c r="A1269" t="str">
        <f t="shared" si="19"/>
        <v>Krems an der Donau (Stadt)ArbeitnehmereinkommenBruttobezüge Fälle</v>
      </c>
      <c r="B1269">
        <v>1268</v>
      </c>
      <c r="C1269">
        <v>301</v>
      </c>
      <c r="D1269" t="s">
        <v>168</v>
      </c>
      <c r="E1269" t="s">
        <v>43</v>
      </c>
      <c r="F1269" t="s">
        <v>56</v>
      </c>
      <c r="G1269">
        <v>10408</v>
      </c>
      <c r="H1269">
        <v>10508</v>
      </c>
      <c r="I1269">
        <v>10545</v>
      </c>
      <c r="J1269">
        <v>10747</v>
      </c>
      <c r="K1269">
        <v>10799</v>
      </c>
      <c r="L1269">
        <v>10700</v>
      </c>
      <c r="M1269">
        <v>10845</v>
      </c>
      <c r="N1269">
        <v>10953</v>
      </c>
      <c r="O1269">
        <v>11087</v>
      </c>
      <c r="P1269">
        <v>11192</v>
      </c>
      <c r="Q1269">
        <v>11151</v>
      </c>
      <c r="R1269">
        <v>11295</v>
      </c>
      <c r="S1269">
        <v>11457</v>
      </c>
      <c r="T1269">
        <v>11590</v>
      </c>
      <c r="U1269">
        <v>11792</v>
      </c>
      <c r="V1269">
        <v>11900</v>
      </c>
      <c r="W1269">
        <v>11474</v>
      </c>
      <c r="X1269">
        <v>11809</v>
      </c>
      <c r="Y1269">
        <v>12172</v>
      </c>
    </row>
    <row r="1270" spans="1:47" x14ac:dyDescent="0.25">
      <c r="A1270" t="str">
        <f t="shared" si="19"/>
        <v>Krems an der Donau (Stadt)ArbeitnehmereinkommenLohnsteuer 1000 EUR</v>
      </c>
      <c r="B1270">
        <v>1269</v>
      </c>
      <c r="C1270">
        <v>301</v>
      </c>
      <c r="D1270" t="s">
        <v>168</v>
      </c>
      <c r="E1270" t="s">
        <v>43</v>
      </c>
      <c r="F1270" t="s">
        <v>57</v>
      </c>
      <c r="G1270">
        <v>40429.965219999998</v>
      </c>
      <c r="H1270">
        <v>40658.69281</v>
      </c>
      <c r="I1270">
        <v>42916.958339999997</v>
      </c>
      <c r="J1270">
        <v>46171.471669999999</v>
      </c>
      <c r="K1270">
        <v>50154.591939999998</v>
      </c>
      <c r="L1270">
        <v>45386.129370000002</v>
      </c>
      <c r="M1270">
        <v>47047.621449999999</v>
      </c>
      <c r="N1270">
        <v>49245.024899999997</v>
      </c>
      <c r="O1270">
        <v>52420.446649999998</v>
      </c>
      <c r="P1270">
        <v>54409.911370000002</v>
      </c>
      <c r="Q1270">
        <v>55382.041870000001</v>
      </c>
      <c r="R1270">
        <v>56495.241130000002</v>
      </c>
      <c r="S1270">
        <v>51599.785680000001</v>
      </c>
      <c r="T1270">
        <v>52489.695780000002</v>
      </c>
      <c r="U1270">
        <v>54695.27534</v>
      </c>
      <c r="V1270">
        <v>57169.064859999999</v>
      </c>
      <c r="W1270">
        <v>54823.530879999998</v>
      </c>
      <c r="X1270">
        <v>59165.458429999999</v>
      </c>
      <c r="Y1270">
        <v>62322.960700000003</v>
      </c>
    </row>
    <row r="1271" spans="1:47" x14ac:dyDescent="0.25">
      <c r="A1271" t="str">
        <f t="shared" si="19"/>
        <v>Krems an der Donau (Stadt)ArbeitnehmereinkommenLohnsteuer Fälle</v>
      </c>
      <c r="B1271">
        <v>1270</v>
      </c>
      <c r="C1271">
        <v>301</v>
      </c>
      <c r="D1271" t="s">
        <v>168</v>
      </c>
      <c r="E1271" t="s">
        <v>43</v>
      </c>
      <c r="F1271" t="s">
        <v>58</v>
      </c>
      <c r="G1271">
        <v>8413</v>
      </c>
      <c r="H1271">
        <v>8382</v>
      </c>
      <c r="I1271">
        <v>8484</v>
      </c>
      <c r="J1271">
        <v>8729</v>
      </c>
      <c r="K1271">
        <v>9024</v>
      </c>
      <c r="L1271">
        <v>8666</v>
      </c>
      <c r="M1271">
        <v>8779</v>
      </c>
      <c r="N1271">
        <v>8934</v>
      </c>
      <c r="O1271">
        <v>9090</v>
      </c>
      <c r="P1271">
        <v>9216</v>
      </c>
      <c r="Q1271">
        <v>9280</v>
      </c>
      <c r="R1271">
        <v>9353</v>
      </c>
      <c r="S1271">
        <v>9432</v>
      </c>
      <c r="T1271">
        <v>9628</v>
      </c>
      <c r="U1271">
        <v>9918</v>
      </c>
      <c r="V1271">
        <v>10090</v>
      </c>
      <c r="W1271">
        <v>9789</v>
      </c>
      <c r="X1271">
        <v>10117</v>
      </c>
      <c r="Y1271">
        <v>10436</v>
      </c>
    </row>
    <row r="1272" spans="1:47" x14ac:dyDescent="0.25">
      <c r="A1272" t="str">
        <f t="shared" si="19"/>
        <v>Krems an der Donau (Stadt)ArbeitnehmereinkommenNetto_Schnitt</v>
      </c>
      <c r="B1272">
        <v>1271</v>
      </c>
      <c r="C1272">
        <v>301</v>
      </c>
      <c r="D1272" t="s">
        <v>168</v>
      </c>
      <c r="E1272" t="s">
        <v>43</v>
      </c>
      <c r="F1272" t="s">
        <v>59</v>
      </c>
      <c r="G1272">
        <v>17781.381351844699</v>
      </c>
      <c r="H1272">
        <v>18280.068201370399</v>
      </c>
      <c r="I1272">
        <v>18582.494642010399</v>
      </c>
      <c r="J1272">
        <v>19131.526403647498</v>
      </c>
      <c r="K1272">
        <v>19986.3290156496</v>
      </c>
      <c r="L1272">
        <v>20388.903084112098</v>
      </c>
      <c r="M1272">
        <v>20405.271310281201</v>
      </c>
      <c r="N1272">
        <v>20654.521077330399</v>
      </c>
      <c r="O1272">
        <v>20947.525208803101</v>
      </c>
      <c r="P1272">
        <v>21174.0851081129</v>
      </c>
      <c r="Q1272">
        <v>21394.013788897901</v>
      </c>
      <c r="R1272">
        <v>21302.5143249225</v>
      </c>
      <c r="S1272">
        <v>22335.8081670594</v>
      </c>
      <c r="T1272">
        <v>22559.3161553063</v>
      </c>
      <c r="U1272">
        <v>22805.927698439598</v>
      </c>
      <c r="V1272">
        <v>23586.4541151261</v>
      </c>
      <c r="W1272">
        <v>24316.549768171499</v>
      </c>
      <c r="X1272">
        <v>24685.346101278701</v>
      </c>
      <c r="Y1272">
        <v>25636.275778836702</v>
      </c>
    </row>
    <row r="1273" spans="1:47" x14ac:dyDescent="0.25">
      <c r="A1273" t="str">
        <f t="shared" si="19"/>
        <v>Krems an der Donau (Stadt)ArbeitnehmereinkommenNettobezüge 1000 EUR</v>
      </c>
      <c r="B1273">
        <v>1272</v>
      </c>
      <c r="C1273">
        <v>301</v>
      </c>
      <c r="D1273" t="s">
        <v>168</v>
      </c>
      <c r="E1273" t="s">
        <v>43</v>
      </c>
      <c r="F1273" t="s">
        <v>60</v>
      </c>
      <c r="G1273">
        <v>185068.61710999999</v>
      </c>
      <c r="H1273">
        <v>192086.95666</v>
      </c>
      <c r="I1273">
        <v>195952.40599999999</v>
      </c>
      <c r="J1273">
        <v>205606.51426</v>
      </c>
      <c r="K1273">
        <v>215832.36704000001</v>
      </c>
      <c r="L1273">
        <v>218161.26300000001</v>
      </c>
      <c r="M1273">
        <v>221295.16735999999</v>
      </c>
      <c r="N1273">
        <v>226228.96935999999</v>
      </c>
      <c r="O1273">
        <v>232245.21199000001</v>
      </c>
      <c r="P1273">
        <v>236980.36053000001</v>
      </c>
      <c r="Q1273">
        <v>238564.64775999999</v>
      </c>
      <c r="R1273">
        <v>240611.89929999999</v>
      </c>
      <c r="S1273">
        <v>255901.35417000001</v>
      </c>
      <c r="T1273">
        <v>261462.47424000001</v>
      </c>
      <c r="U1273">
        <v>268927.49942000001</v>
      </c>
      <c r="V1273">
        <v>280678.80397000001</v>
      </c>
      <c r="W1273">
        <v>279008.09204000002</v>
      </c>
      <c r="X1273">
        <v>291509.25211</v>
      </c>
      <c r="Y1273">
        <v>312044.74878000002</v>
      </c>
    </row>
    <row r="1274" spans="1:47" x14ac:dyDescent="0.25">
      <c r="A1274" t="str">
        <f t="shared" si="19"/>
        <v>Krems an der Donau (Stadt)ArbeitnehmereinkommenSV-Beiträge 1000 EUR</v>
      </c>
      <c r="B1274">
        <v>1273</v>
      </c>
      <c r="C1274">
        <v>301</v>
      </c>
      <c r="D1274" t="s">
        <v>168</v>
      </c>
      <c r="E1274" t="s">
        <v>43</v>
      </c>
      <c r="F1274" t="s">
        <v>61</v>
      </c>
      <c r="G1274">
        <v>41663.412040000003</v>
      </c>
      <c r="H1274">
        <v>43092.772980000002</v>
      </c>
      <c r="I1274">
        <v>44396.301729999999</v>
      </c>
      <c r="J1274">
        <v>46308.940730000002</v>
      </c>
      <c r="K1274">
        <v>48037.171880000002</v>
      </c>
      <c r="L1274">
        <v>47402.459779999997</v>
      </c>
      <c r="M1274">
        <v>48816.304470000003</v>
      </c>
      <c r="N1274">
        <v>49715.624940000002</v>
      </c>
      <c r="O1274">
        <v>51108.978690000004</v>
      </c>
      <c r="P1274">
        <v>52305.076999999997</v>
      </c>
      <c r="Q1274">
        <v>52985.011810000004</v>
      </c>
      <c r="R1274">
        <v>54354.024519999999</v>
      </c>
      <c r="S1274">
        <v>55684.71501</v>
      </c>
      <c r="T1274">
        <v>57008.087160000003</v>
      </c>
      <c r="U1274">
        <v>59210.397940000003</v>
      </c>
      <c r="V1274">
        <v>61027.019310000003</v>
      </c>
      <c r="W1274">
        <v>59891.14673</v>
      </c>
      <c r="X1274">
        <v>63202.570890000003</v>
      </c>
      <c r="Y1274">
        <v>67088.444619999995</v>
      </c>
    </row>
    <row r="1275" spans="1:47" x14ac:dyDescent="0.25">
      <c r="A1275" t="str">
        <f t="shared" si="19"/>
        <v>Krems an der Donau (Stadt)ArbeitnehmereinkommenSV-Beiträge Fälle</v>
      </c>
      <c r="B1275">
        <v>1274</v>
      </c>
      <c r="C1275">
        <v>301</v>
      </c>
      <c r="D1275" t="s">
        <v>168</v>
      </c>
      <c r="E1275" t="s">
        <v>43</v>
      </c>
      <c r="F1275" t="s">
        <v>62</v>
      </c>
      <c r="G1275">
        <v>9944</v>
      </c>
      <c r="H1275">
        <v>10044</v>
      </c>
      <c r="I1275">
        <v>10080</v>
      </c>
      <c r="J1275">
        <v>10243</v>
      </c>
      <c r="K1275">
        <v>10335</v>
      </c>
      <c r="L1275">
        <v>10110</v>
      </c>
      <c r="M1275">
        <v>10237</v>
      </c>
      <c r="N1275">
        <v>10385</v>
      </c>
      <c r="O1275">
        <v>10484</v>
      </c>
      <c r="P1275">
        <v>10497</v>
      </c>
      <c r="Q1275">
        <v>10461</v>
      </c>
      <c r="R1275">
        <v>10557</v>
      </c>
      <c r="S1275">
        <v>10734</v>
      </c>
      <c r="T1275">
        <v>10767</v>
      </c>
      <c r="U1275">
        <v>11002</v>
      </c>
      <c r="V1275">
        <v>11045</v>
      </c>
      <c r="W1275">
        <v>10703</v>
      </c>
      <c r="X1275">
        <v>11056</v>
      </c>
      <c r="Y1275">
        <v>11380</v>
      </c>
    </row>
    <row r="1276" spans="1:47" x14ac:dyDescent="0.25">
      <c r="A1276" t="str">
        <f t="shared" si="19"/>
        <v>Krems an der Donau (Stadt)ArbeitsloseFrauen</v>
      </c>
      <c r="B1276">
        <v>1275</v>
      </c>
      <c r="C1276">
        <v>301</v>
      </c>
      <c r="D1276" t="s">
        <v>168</v>
      </c>
      <c r="E1276" t="s">
        <v>36</v>
      </c>
      <c r="F1276" t="s">
        <v>47</v>
      </c>
      <c r="O1276">
        <v>388</v>
      </c>
      <c r="P1276">
        <v>309</v>
      </c>
      <c r="Q1276">
        <v>402</v>
      </c>
      <c r="R1276">
        <v>339</v>
      </c>
      <c r="S1276">
        <v>423</v>
      </c>
      <c r="T1276">
        <v>347</v>
      </c>
      <c r="U1276">
        <v>434</v>
      </c>
      <c r="V1276">
        <v>393</v>
      </c>
      <c r="W1276">
        <v>485</v>
      </c>
      <c r="X1276">
        <v>382</v>
      </c>
      <c r="Y1276">
        <v>415</v>
      </c>
      <c r="Z1276">
        <v>394</v>
      </c>
      <c r="AA1276">
        <v>560</v>
      </c>
      <c r="AB1276">
        <v>462</v>
      </c>
      <c r="AC1276">
        <v>560</v>
      </c>
      <c r="AD1276">
        <v>466</v>
      </c>
      <c r="AE1276">
        <v>551</v>
      </c>
      <c r="AF1276">
        <v>508</v>
      </c>
      <c r="AG1276">
        <v>571</v>
      </c>
      <c r="AH1276">
        <v>486</v>
      </c>
      <c r="AI1276">
        <v>558</v>
      </c>
      <c r="AJ1276">
        <v>441</v>
      </c>
      <c r="AK1276">
        <v>528</v>
      </c>
      <c r="AL1276">
        <v>410</v>
      </c>
      <c r="AM1276">
        <v>508</v>
      </c>
      <c r="AN1276">
        <v>506</v>
      </c>
      <c r="AO1276">
        <v>547</v>
      </c>
      <c r="AP1276">
        <v>374</v>
      </c>
      <c r="AQ1276">
        <v>354</v>
      </c>
      <c r="AR1276">
        <v>302</v>
      </c>
      <c r="AS1276">
        <v>377</v>
      </c>
      <c r="AT1276">
        <v>326</v>
      </c>
      <c r="AU1276">
        <v>395</v>
      </c>
    </row>
    <row r="1277" spans="1:47" x14ac:dyDescent="0.25">
      <c r="A1277" t="str">
        <f t="shared" si="19"/>
        <v>Krems an der Donau (Stadt)ArbeitsloseInsgesamt</v>
      </c>
      <c r="B1277">
        <v>1276</v>
      </c>
      <c r="C1277">
        <v>301</v>
      </c>
      <c r="D1277" t="s">
        <v>168</v>
      </c>
      <c r="E1277" t="s">
        <v>36</v>
      </c>
      <c r="F1277" t="s">
        <v>48</v>
      </c>
      <c r="O1277">
        <v>897</v>
      </c>
      <c r="P1277">
        <v>604</v>
      </c>
      <c r="Q1277">
        <v>1027</v>
      </c>
      <c r="R1277">
        <v>762</v>
      </c>
      <c r="S1277">
        <v>1040</v>
      </c>
      <c r="T1277">
        <v>725</v>
      </c>
      <c r="U1277">
        <v>1099</v>
      </c>
      <c r="V1277">
        <v>784</v>
      </c>
      <c r="W1277">
        <v>1134</v>
      </c>
      <c r="X1277">
        <v>796</v>
      </c>
      <c r="Y1277">
        <v>1140</v>
      </c>
      <c r="Z1277">
        <v>860</v>
      </c>
      <c r="AA1277">
        <v>1332</v>
      </c>
      <c r="AB1277">
        <v>963</v>
      </c>
      <c r="AC1277">
        <v>1339</v>
      </c>
      <c r="AD1277">
        <v>1034</v>
      </c>
      <c r="AE1277">
        <v>1410</v>
      </c>
      <c r="AF1277">
        <v>1090</v>
      </c>
      <c r="AG1277">
        <v>1430</v>
      </c>
      <c r="AH1277">
        <v>1042</v>
      </c>
      <c r="AI1277">
        <v>1301</v>
      </c>
      <c r="AJ1277">
        <v>928</v>
      </c>
      <c r="AK1277">
        <v>1263</v>
      </c>
      <c r="AL1277">
        <v>824</v>
      </c>
      <c r="AM1277">
        <v>1272</v>
      </c>
      <c r="AN1277">
        <v>1111</v>
      </c>
      <c r="AO1277">
        <v>1333</v>
      </c>
      <c r="AP1277">
        <v>793</v>
      </c>
      <c r="AQ1277">
        <v>990</v>
      </c>
      <c r="AR1277">
        <v>668</v>
      </c>
      <c r="AS1277">
        <v>1000</v>
      </c>
      <c r="AT1277">
        <v>725</v>
      </c>
      <c r="AU1277">
        <v>1013</v>
      </c>
    </row>
    <row r="1278" spans="1:47" x14ac:dyDescent="0.25">
      <c r="A1278" t="str">
        <f t="shared" si="19"/>
        <v>Krems an der Donau (Stadt)ArbeitsloseMänner</v>
      </c>
      <c r="B1278">
        <v>1277</v>
      </c>
      <c r="C1278">
        <v>301</v>
      </c>
      <c r="D1278" t="s">
        <v>168</v>
      </c>
      <c r="E1278" t="s">
        <v>36</v>
      </c>
      <c r="F1278" t="s">
        <v>49</v>
      </c>
      <c r="O1278">
        <v>509</v>
      </c>
      <c r="P1278">
        <v>295</v>
      </c>
      <c r="Q1278">
        <v>625</v>
      </c>
      <c r="R1278">
        <v>423</v>
      </c>
      <c r="S1278">
        <v>617</v>
      </c>
      <c r="T1278">
        <v>378</v>
      </c>
      <c r="U1278">
        <v>665</v>
      </c>
      <c r="V1278">
        <v>391</v>
      </c>
      <c r="W1278">
        <v>649</v>
      </c>
      <c r="X1278">
        <v>414</v>
      </c>
      <c r="Y1278">
        <v>725</v>
      </c>
      <c r="Z1278">
        <v>466</v>
      </c>
      <c r="AA1278">
        <v>772</v>
      </c>
      <c r="AB1278">
        <v>501</v>
      </c>
      <c r="AC1278">
        <v>779</v>
      </c>
      <c r="AD1278">
        <v>568</v>
      </c>
      <c r="AE1278">
        <v>859</v>
      </c>
      <c r="AF1278">
        <v>582</v>
      </c>
      <c r="AG1278">
        <v>859</v>
      </c>
      <c r="AH1278">
        <v>556</v>
      </c>
      <c r="AI1278">
        <v>743</v>
      </c>
      <c r="AJ1278">
        <v>487</v>
      </c>
      <c r="AK1278">
        <v>735</v>
      </c>
      <c r="AL1278">
        <v>414</v>
      </c>
      <c r="AM1278">
        <v>764</v>
      </c>
      <c r="AN1278">
        <v>605</v>
      </c>
      <c r="AO1278">
        <v>786</v>
      </c>
      <c r="AP1278">
        <v>419</v>
      </c>
      <c r="AQ1278">
        <v>636</v>
      </c>
      <c r="AR1278">
        <v>366</v>
      </c>
      <c r="AS1278">
        <v>623</v>
      </c>
      <c r="AT1278">
        <v>399</v>
      </c>
      <c r="AU1278">
        <v>618</v>
      </c>
    </row>
    <row r="1279" spans="1:47" x14ac:dyDescent="0.25">
      <c r="A1279" t="str">
        <f t="shared" si="19"/>
        <v>Krems an der Donau (Stadt)arbeitslose AusländerFrauen</v>
      </c>
      <c r="B1279">
        <v>1278</v>
      </c>
      <c r="C1279">
        <v>301</v>
      </c>
      <c r="D1279" t="s">
        <v>168</v>
      </c>
      <c r="E1279" t="s">
        <v>37</v>
      </c>
      <c r="F1279" t="s">
        <v>47</v>
      </c>
      <c r="O1279">
        <v>62</v>
      </c>
      <c r="P1279">
        <v>33</v>
      </c>
      <c r="Q1279">
        <v>59</v>
      </c>
      <c r="R1279">
        <v>39</v>
      </c>
      <c r="S1279">
        <v>78</v>
      </c>
      <c r="T1279">
        <v>45</v>
      </c>
      <c r="U1279">
        <v>89</v>
      </c>
      <c r="V1279">
        <v>58</v>
      </c>
      <c r="W1279">
        <v>88</v>
      </c>
      <c r="X1279">
        <v>45</v>
      </c>
      <c r="Y1279">
        <v>79</v>
      </c>
      <c r="Z1279">
        <v>64</v>
      </c>
      <c r="AA1279">
        <v>109</v>
      </c>
      <c r="AB1279">
        <v>91</v>
      </c>
      <c r="AC1279">
        <v>136</v>
      </c>
      <c r="AD1279">
        <v>90</v>
      </c>
      <c r="AE1279">
        <v>141</v>
      </c>
      <c r="AF1279">
        <v>124</v>
      </c>
      <c r="AG1279">
        <v>155</v>
      </c>
      <c r="AH1279">
        <v>122</v>
      </c>
      <c r="AI1279">
        <v>162</v>
      </c>
      <c r="AJ1279">
        <v>100</v>
      </c>
      <c r="AK1279">
        <v>142</v>
      </c>
      <c r="AL1279">
        <v>107</v>
      </c>
      <c r="AM1279">
        <v>155</v>
      </c>
      <c r="AN1279">
        <v>146</v>
      </c>
      <c r="AO1279">
        <v>184</v>
      </c>
      <c r="AP1279">
        <v>117</v>
      </c>
      <c r="AQ1279">
        <v>110</v>
      </c>
      <c r="AR1279">
        <v>91</v>
      </c>
      <c r="AS1279">
        <v>127</v>
      </c>
      <c r="AT1279">
        <v>124</v>
      </c>
      <c r="AU1279">
        <v>164</v>
      </c>
    </row>
    <row r="1280" spans="1:47" x14ac:dyDescent="0.25">
      <c r="A1280" t="str">
        <f t="shared" si="19"/>
        <v>Krems an der Donau (Stadt)arbeitslose AusländerInsgesamt</v>
      </c>
      <c r="B1280">
        <v>1279</v>
      </c>
      <c r="C1280">
        <v>301</v>
      </c>
      <c r="D1280" t="s">
        <v>168</v>
      </c>
      <c r="E1280" t="s">
        <v>37</v>
      </c>
      <c r="F1280" t="s">
        <v>48</v>
      </c>
      <c r="O1280">
        <v>134</v>
      </c>
      <c r="P1280">
        <v>69</v>
      </c>
      <c r="Q1280">
        <v>170</v>
      </c>
      <c r="R1280">
        <v>105</v>
      </c>
      <c r="S1280">
        <v>198</v>
      </c>
      <c r="T1280">
        <v>96</v>
      </c>
      <c r="U1280">
        <v>231</v>
      </c>
      <c r="V1280">
        <v>113</v>
      </c>
      <c r="W1280">
        <v>228</v>
      </c>
      <c r="X1280">
        <v>121</v>
      </c>
      <c r="Y1280">
        <v>243</v>
      </c>
      <c r="Z1280">
        <v>151</v>
      </c>
      <c r="AA1280">
        <v>281</v>
      </c>
      <c r="AB1280">
        <v>195</v>
      </c>
      <c r="AC1280">
        <v>348</v>
      </c>
      <c r="AD1280">
        <v>214</v>
      </c>
      <c r="AE1280">
        <v>374</v>
      </c>
      <c r="AF1280">
        <v>279</v>
      </c>
      <c r="AG1280">
        <v>407</v>
      </c>
      <c r="AH1280">
        <v>273</v>
      </c>
      <c r="AI1280">
        <v>366</v>
      </c>
      <c r="AJ1280">
        <v>230</v>
      </c>
      <c r="AK1280">
        <v>390</v>
      </c>
      <c r="AL1280">
        <v>218</v>
      </c>
      <c r="AM1280">
        <v>422</v>
      </c>
      <c r="AN1280">
        <v>340</v>
      </c>
      <c r="AO1280">
        <v>476</v>
      </c>
      <c r="AP1280">
        <v>248</v>
      </c>
      <c r="AQ1280">
        <v>334</v>
      </c>
      <c r="AR1280">
        <v>214</v>
      </c>
      <c r="AS1280">
        <v>350</v>
      </c>
      <c r="AT1280">
        <v>252</v>
      </c>
      <c r="AU1280">
        <v>395</v>
      </c>
    </row>
    <row r="1281" spans="1:47" x14ac:dyDescent="0.25">
      <c r="A1281" t="str">
        <f t="shared" si="19"/>
        <v>Krems an der Donau (Stadt)arbeitslose AusländerMänner</v>
      </c>
      <c r="B1281">
        <v>1280</v>
      </c>
      <c r="C1281">
        <v>301</v>
      </c>
      <c r="D1281" t="s">
        <v>168</v>
      </c>
      <c r="E1281" t="s">
        <v>37</v>
      </c>
      <c r="F1281" t="s">
        <v>49</v>
      </c>
      <c r="O1281">
        <v>72</v>
      </c>
      <c r="P1281">
        <v>36</v>
      </c>
      <c r="Q1281">
        <v>111</v>
      </c>
      <c r="R1281">
        <v>66</v>
      </c>
      <c r="S1281">
        <v>120</v>
      </c>
      <c r="T1281">
        <v>51</v>
      </c>
      <c r="U1281">
        <v>142</v>
      </c>
      <c r="V1281">
        <v>55</v>
      </c>
      <c r="W1281">
        <v>140</v>
      </c>
      <c r="X1281">
        <v>76</v>
      </c>
      <c r="Y1281">
        <v>164</v>
      </c>
      <c r="Z1281">
        <v>87</v>
      </c>
      <c r="AA1281">
        <v>172</v>
      </c>
      <c r="AB1281">
        <v>104</v>
      </c>
      <c r="AC1281">
        <v>212</v>
      </c>
      <c r="AD1281">
        <v>124</v>
      </c>
      <c r="AE1281">
        <v>233</v>
      </c>
      <c r="AF1281">
        <v>155</v>
      </c>
      <c r="AG1281">
        <v>252</v>
      </c>
      <c r="AH1281">
        <v>151</v>
      </c>
      <c r="AI1281">
        <v>204</v>
      </c>
      <c r="AJ1281">
        <v>130</v>
      </c>
      <c r="AK1281">
        <v>248</v>
      </c>
      <c r="AL1281">
        <v>111</v>
      </c>
      <c r="AM1281">
        <v>267</v>
      </c>
      <c r="AN1281">
        <v>194</v>
      </c>
      <c r="AO1281">
        <v>292</v>
      </c>
      <c r="AP1281">
        <v>131</v>
      </c>
      <c r="AQ1281">
        <v>224</v>
      </c>
      <c r="AR1281">
        <v>123</v>
      </c>
      <c r="AS1281">
        <v>223</v>
      </c>
      <c r="AT1281">
        <v>128</v>
      </c>
      <c r="AU1281">
        <v>231</v>
      </c>
    </row>
    <row r="1282" spans="1:47" x14ac:dyDescent="0.25">
      <c r="A1282" t="str">
        <f t="shared" si="19"/>
        <v>Krems an der Donau (Stadt)ArbeitsstättenInsgesamt</v>
      </c>
      <c r="B1282">
        <v>1281</v>
      </c>
      <c r="C1282">
        <v>301</v>
      </c>
      <c r="D1282" t="s">
        <v>168</v>
      </c>
      <c r="E1282" t="s">
        <v>476</v>
      </c>
      <c r="F1282" t="s">
        <v>48</v>
      </c>
      <c r="G1282">
        <v>2580</v>
      </c>
      <c r="H1282">
        <v>2617</v>
      </c>
      <c r="I1282">
        <v>2686</v>
      </c>
    </row>
    <row r="1283" spans="1:47" x14ac:dyDescent="0.25">
      <c r="A1283" t="str">
        <f t="shared" ref="A1283:A1346" si="20">D1283&amp;E1283&amp;F1283</f>
        <v>Krems an der Donau (Stadt)Beschäftigte in den ArbeitsstättenInsgesamt</v>
      </c>
      <c r="B1283">
        <v>1282</v>
      </c>
      <c r="C1283">
        <v>301</v>
      </c>
      <c r="D1283" t="s">
        <v>168</v>
      </c>
      <c r="E1283" t="s">
        <v>477</v>
      </c>
      <c r="F1283" t="s">
        <v>48</v>
      </c>
      <c r="G1283">
        <v>19921</v>
      </c>
      <c r="H1283">
        <v>19538</v>
      </c>
      <c r="I1283">
        <v>19797</v>
      </c>
    </row>
    <row r="1284" spans="1:47" x14ac:dyDescent="0.25">
      <c r="A1284" t="str">
        <f t="shared" si="20"/>
        <v>Krems an der Donau (Stadt)GesamteinkommenBruttobezüge Gesamt</v>
      </c>
      <c r="B1284">
        <v>1283</v>
      </c>
      <c r="C1284">
        <v>301</v>
      </c>
      <c r="D1284" t="s">
        <v>168</v>
      </c>
      <c r="E1284" t="s">
        <v>45</v>
      </c>
      <c r="F1284" t="s">
        <v>63</v>
      </c>
      <c r="G1284">
        <v>386093.69806999998</v>
      </c>
      <c r="H1284">
        <v>399188.55609999999</v>
      </c>
      <c r="I1284">
        <v>411752.02220000001</v>
      </c>
      <c r="J1284">
        <v>430523.29635000002</v>
      </c>
      <c r="K1284">
        <v>452904.59564000001</v>
      </c>
      <c r="L1284">
        <v>455774.71844000003</v>
      </c>
      <c r="M1284">
        <v>467956.94332999998</v>
      </c>
      <c r="N1284">
        <v>480568.61709000001</v>
      </c>
      <c r="O1284">
        <v>496346.09057</v>
      </c>
      <c r="P1284">
        <v>508831.02896000003</v>
      </c>
      <c r="Q1284">
        <v>517154.74578</v>
      </c>
      <c r="R1284">
        <v>524915.39717999997</v>
      </c>
      <c r="S1284">
        <v>537637.17677000002</v>
      </c>
      <c r="T1284">
        <v>548130.22242999997</v>
      </c>
      <c r="U1284">
        <v>564682.95874000003</v>
      </c>
      <c r="V1284">
        <v>587606.45137000002</v>
      </c>
      <c r="W1284">
        <v>590636.20079000003</v>
      </c>
      <c r="X1284">
        <v>616273.26228999998</v>
      </c>
      <c r="Y1284">
        <v>651431.48317999998</v>
      </c>
    </row>
    <row r="1285" spans="1:47" x14ac:dyDescent="0.25">
      <c r="A1285" t="str">
        <f t="shared" si="20"/>
        <v>Krems an der Donau (Stadt)GesamteinkommenNettobezüge Gesamt</v>
      </c>
      <c r="B1285">
        <v>1284</v>
      </c>
      <c r="C1285">
        <v>301</v>
      </c>
      <c r="D1285" t="s">
        <v>168</v>
      </c>
      <c r="E1285" t="s">
        <v>45</v>
      </c>
      <c r="F1285" t="s">
        <v>64</v>
      </c>
      <c r="G1285">
        <v>280694.71695999999</v>
      </c>
      <c r="H1285">
        <v>291948.92596999998</v>
      </c>
      <c r="I1285">
        <v>299280.68445</v>
      </c>
      <c r="J1285">
        <v>311670.48666</v>
      </c>
      <c r="K1285">
        <v>326466.82218000002</v>
      </c>
      <c r="L1285">
        <v>335210.74424999999</v>
      </c>
      <c r="M1285">
        <v>342899.83674</v>
      </c>
      <c r="N1285">
        <v>351050.09142999997</v>
      </c>
      <c r="O1285">
        <v>360472.6201</v>
      </c>
      <c r="P1285">
        <v>368423.82420999999</v>
      </c>
      <c r="Q1285">
        <v>373414.22178999998</v>
      </c>
      <c r="R1285">
        <v>377435.87106999999</v>
      </c>
      <c r="S1285">
        <v>397702.90577999997</v>
      </c>
      <c r="T1285">
        <v>405177.21425999998</v>
      </c>
      <c r="U1285">
        <v>415882.5588</v>
      </c>
      <c r="V1285">
        <v>432718.00134000002</v>
      </c>
      <c r="W1285">
        <v>438918.63866</v>
      </c>
      <c r="X1285">
        <v>455133.26033000002</v>
      </c>
      <c r="Y1285">
        <v>482603.94673999998</v>
      </c>
    </row>
    <row r="1286" spans="1:47" x14ac:dyDescent="0.25">
      <c r="A1286" t="str">
        <f t="shared" si="20"/>
        <v>Krems an der Donau (Stadt)Gründungsintensitätin % der aktiven Wirtschaftskammermitglieder</v>
      </c>
      <c r="B1286">
        <v>1285</v>
      </c>
      <c r="C1286">
        <v>301</v>
      </c>
      <c r="D1286" t="s">
        <v>168</v>
      </c>
      <c r="E1286" t="s">
        <v>40</v>
      </c>
      <c r="F1286" t="s">
        <v>52</v>
      </c>
      <c r="T1286">
        <v>6.59754037999868</v>
      </c>
      <c r="U1286">
        <v>7.7772491183104604</v>
      </c>
      <c r="V1286">
        <v>5.8950784207679803</v>
      </c>
      <c r="W1286">
        <v>7.5360769641902703</v>
      </c>
      <c r="X1286">
        <v>7.9315707620528801</v>
      </c>
      <c r="Y1286">
        <v>7.1210579857578802</v>
      </c>
      <c r="Z1286">
        <v>4.6078431372548998</v>
      </c>
      <c r="AA1286">
        <v>5.9753086419753103</v>
      </c>
      <c r="AB1286">
        <v>4.8815853069115498</v>
      </c>
    </row>
    <row r="1287" spans="1:47" x14ac:dyDescent="0.25">
      <c r="A1287" t="str">
        <f t="shared" si="20"/>
        <v>Krems an der Donau (Stadt)Gründungsintensitätje 1.000 Einwohner</v>
      </c>
      <c r="B1287">
        <v>1286</v>
      </c>
      <c r="C1287">
        <v>301</v>
      </c>
      <c r="D1287" t="s">
        <v>168</v>
      </c>
      <c r="E1287" t="s">
        <v>40</v>
      </c>
      <c r="F1287" t="s">
        <v>53</v>
      </c>
      <c r="T1287">
        <v>4.6656214090365902</v>
      </c>
      <c r="U1287">
        <v>5.6674498586439199</v>
      </c>
      <c r="V1287">
        <v>4.4260364640435297</v>
      </c>
      <c r="W1287">
        <v>5.7293783015034503</v>
      </c>
      <c r="X1287">
        <v>6.1505065123010096</v>
      </c>
      <c r="Y1287">
        <v>5.5919475954625302</v>
      </c>
      <c r="Z1287">
        <v>3.7846760880943799</v>
      </c>
      <c r="AA1287">
        <v>4.8553428835119004</v>
      </c>
      <c r="AB1287">
        <v>3.9966760318151202</v>
      </c>
    </row>
    <row r="1288" spans="1:47" x14ac:dyDescent="0.25">
      <c r="A1288" t="str">
        <f t="shared" si="20"/>
        <v>Krems an der Donau (Stadt)NeugründungenInsgesamt</v>
      </c>
      <c r="B1288">
        <v>1287</v>
      </c>
      <c r="C1288">
        <v>301</v>
      </c>
      <c r="D1288" t="s">
        <v>168</v>
      </c>
      <c r="E1288" t="s">
        <v>41</v>
      </c>
      <c r="F1288" t="s">
        <v>48</v>
      </c>
      <c r="T1288">
        <v>112.02623565237801</v>
      </c>
      <c r="U1288">
        <v>137.96839935882801</v>
      </c>
      <c r="V1288">
        <v>109</v>
      </c>
      <c r="W1288">
        <v>141</v>
      </c>
      <c r="X1288">
        <v>153</v>
      </c>
      <c r="Y1288">
        <v>140</v>
      </c>
      <c r="Z1288">
        <v>94</v>
      </c>
      <c r="AA1288">
        <v>121</v>
      </c>
      <c r="AB1288">
        <v>101</v>
      </c>
    </row>
    <row r="1289" spans="1:47" x14ac:dyDescent="0.25">
      <c r="A1289" t="str">
        <f t="shared" si="20"/>
        <v>Krems an der Donau (Stadt)Pendler (Auspendler/-innen)Insgesamt</v>
      </c>
      <c r="B1289">
        <v>1288</v>
      </c>
      <c r="C1289">
        <v>301</v>
      </c>
      <c r="D1289" t="s">
        <v>168</v>
      </c>
      <c r="E1289" t="s">
        <v>459</v>
      </c>
      <c r="F1289" t="s">
        <v>48</v>
      </c>
      <c r="G1289">
        <v>4189</v>
      </c>
      <c r="H1289">
        <v>4758</v>
      </c>
      <c r="I1289">
        <v>4825</v>
      </c>
      <c r="J1289">
        <v>4769</v>
      </c>
      <c r="K1289">
        <v>4773</v>
      </c>
      <c r="L1289">
        <v>4886</v>
      </c>
      <c r="M1289">
        <v>4937</v>
      </c>
      <c r="N1289">
        <v>4878</v>
      </c>
      <c r="O1289">
        <v>5022</v>
      </c>
      <c r="P1289">
        <v>5182</v>
      </c>
      <c r="Q1289">
        <v>5362</v>
      </c>
      <c r="R1289">
        <v>5287</v>
      </c>
      <c r="S1289">
        <v>5495</v>
      </c>
    </row>
    <row r="1290" spans="1:47" x14ac:dyDescent="0.25">
      <c r="A1290" t="str">
        <f t="shared" si="20"/>
        <v>Krems an der Donau (Stadt)Pendler ins AuslandInsgesamt</v>
      </c>
      <c r="B1290">
        <v>1289</v>
      </c>
      <c r="C1290">
        <v>301</v>
      </c>
      <c r="D1290" t="s">
        <v>168</v>
      </c>
      <c r="E1290" t="s">
        <v>304</v>
      </c>
      <c r="F1290" t="s">
        <v>48</v>
      </c>
      <c r="G1290">
        <v>4</v>
      </c>
      <c r="H1290">
        <v>18</v>
      </c>
      <c r="I1290">
        <v>58</v>
      </c>
      <c r="J1290">
        <v>10</v>
      </c>
      <c r="K1290">
        <v>12</v>
      </c>
      <c r="L1290">
        <v>35</v>
      </c>
      <c r="M1290">
        <v>38</v>
      </c>
      <c r="N1290">
        <v>19</v>
      </c>
      <c r="O1290">
        <v>20</v>
      </c>
      <c r="P1290">
        <v>22</v>
      </c>
      <c r="Q1290">
        <v>23</v>
      </c>
      <c r="R1290">
        <v>14</v>
      </c>
      <c r="S1290">
        <v>22</v>
      </c>
    </row>
    <row r="1291" spans="1:47" x14ac:dyDescent="0.25">
      <c r="A1291" t="str">
        <f t="shared" si="20"/>
        <v>Krems an der Donau (Stadt)Pendler zw. BundesländernInsgesamt</v>
      </c>
      <c r="B1291">
        <v>1290</v>
      </c>
      <c r="C1291">
        <v>301</v>
      </c>
      <c r="D1291" t="s">
        <v>168</v>
      </c>
      <c r="E1291" t="s">
        <v>433</v>
      </c>
      <c r="F1291" t="s">
        <v>48</v>
      </c>
      <c r="G1291">
        <v>1451</v>
      </c>
      <c r="H1291">
        <v>1511</v>
      </c>
      <c r="I1291">
        <v>1717</v>
      </c>
      <c r="J1291">
        <v>1532</v>
      </c>
      <c r="K1291">
        <v>1599</v>
      </c>
      <c r="L1291">
        <v>1685</v>
      </c>
      <c r="M1291">
        <v>1581</v>
      </c>
      <c r="N1291">
        <v>1505</v>
      </c>
      <c r="O1291">
        <v>1552</v>
      </c>
      <c r="P1291">
        <v>1561</v>
      </c>
      <c r="Q1291">
        <v>1650</v>
      </c>
      <c r="R1291">
        <v>1625</v>
      </c>
      <c r="S1291">
        <v>1659</v>
      </c>
    </row>
    <row r="1292" spans="1:47" x14ac:dyDescent="0.25">
      <c r="A1292" t="str">
        <f t="shared" si="20"/>
        <v>Krems an der Donau (Stadt)Pendler zw. Gemeinden eines Pol. BezirkesInsgesamt</v>
      </c>
      <c r="B1292">
        <v>1291</v>
      </c>
      <c r="C1292">
        <v>301</v>
      </c>
      <c r="D1292" t="s">
        <v>168</v>
      </c>
      <c r="E1292" t="s">
        <v>305</v>
      </c>
      <c r="F1292" t="s">
        <v>48</v>
      </c>
      <c r="G1292">
        <v>0</v>
      </c>
      <c r="H1292">
        <v>0</v>
      </c>
      <c r="I1292">
        <v>0</v>
      </c>
      <c r="J1292">
        <v>0</v>
      </c>
      <c r="K1292">
        <v>0</v>
      </c>
      <c r="L1292">
        <v>0</v>
      </c>
      <c r="M1292">
        <v>0</v>
      </c>
      <c r="N1292">
        <v>0</v>
      </c>
      <c r="O1292">
        <v>0</v>
      </c>
      <c r="P1292">
        <v>0</v>
      </c>
      <c r="Q1292">
        <v>0</v>
      </c>
      <c r="R1292">
        <v>0</v>
      </c>
      <c r="S1292">
        <v>0</v>
      </c>
    </row>
    <row r="1293" spans="1:47" x14ac:dyDescent="0.25">
      <c r="A1293" t="str">
        <f t="shared" si="20"/>
        <v>Krems an der Donau (Stadt)Pendler zw. Pol. Bez. des BundeslandesInsgesamt</v>
      </c>
      <c r="B1293">
        <v>1292</v>
      </c>
      <c r="C1293">
        <v>301</v>
      </c>
      <c r="D1293" t="s">
        <v>168</v>
      </c>
      <c r="E1293" t="s">
        <v>306</v>
      </c>
      <c r="F1293" t="s">
        <v>48</v>
      </c>
      <c r="G1293">
        <v>2734</v>
      </c>
      <c r="H1293">
        <v>3229</v>
      </c>
      <c r="I1293">
        <v>3050</v>
      </c>
      <c r="J1293">
        <v>3227</v>
      </c>
      <c r="K1293">
        <v>3162</v>
      </c>
      <c r="L1293">
        <v>3166</v>
      </c>
      <c r="M1293">
        <v>3318</v>
      </c>
      <c r="N1293">
        <v>3354</v>
      </c>
      <c r="O1293">
        <v>3450</v>
      </c>
      <c r="P1293">
        <v>3599</v>
      </c>
      <c r="Q1293">
        <v>3689</v>
      </c>
      <c r="R1293">
        <v>3648</v>
      </c>
      <c r="S1293">
        <v>3814</v>
      </c>
    </row>
    <row r="1294" spans="1:47" x14ac:dyDescent="0.25">
      <c r="A1294" t="str">
        <f t="shared" si="20"/>
        <v>Krems an der Donau (Stadt)PensionisteneinkommenBrutto_Schnitt</v>
      </c>
      <c r="B1294">
        <v>1293</v>
      </c>
      <c r="C1294">
        <v>301</v>
      </c>
      <c r="D1294" t="s">
        <v>168</v>
      </c>
      <c r="E1294" t="s">
        <v>44</v>
      </c>
      <c r="F1294" t="s">
        <v>54</v>
      </c>
      <c r="G1294">
        <v>19948.289785306901</v>
      </c>
      <c r="H1294">
        <v>20331.322507005101</v>
      </c>
      <c r="I1294">
        <v>20970.516750448802</v>
      </c>
      <c r="J1294">
        <v>21409.047799870699</v>
      </c>
      <c r="K1294">
        <v>21995.639021222702</v>
      </c>
      <c r="L1294">
        <v>22621.816040299898</v>
      </c>
      <c r="M1294">
        <v>22827.406910384499</v>
      </c>
      <c r="N1294">
        <v>23333.683419432298</v>
      </c>
      <c r="O1294">
        <v>23335.482232233699</v>
      </c>
      <c r="P1294">
        <v>23901.531344622999</v>
      </c>
      <c r="Q1294">
        <v>24570.300857390299</v>
      </c>
      <c r="R1294">
        <v>25007.8189489619</v>
      </c>
      <c r="S1294">
        <v>25341.563322196402</v>
      </c>
      <c r="T1294">
        <v>25635.937671827502</v>
      </c>
      <c r="U1294">
        <v>26067.916576834901</v>
      </c>
      <c r="V1294">
        <v>26747.670525793699</v>
      </c>
      <c r="W1294">
        <v>28154.6226965971</v>
      </c>
      <c r="X1294">
        <v>28831.336304843298</v>
      </c>
      <c r="Y1294">
        <v>29762.626375620101</v>
      </c>
    </row>
    <row r="1295" spans="1:47" x14ac:dyDescent="0.25">
      <c r="A1295" t="str">
        <f t="shared" si="20"/>
        <v>Krems an der Donau (Stadt)PensionisteneinkommenBruttobezüge 1000 EUR</v>
      </c>
      <c r="B1295">
        <v>1294</v>
      </c>
      <c r="C1295">
        <v>301</v>
      </c>
      <c r="D1295" t="s">
        <v>168</v>
      </c>
      <c r="E1295" t="s">
        <v>44</v>
      </c>
      <c r="F1295" t="s">
        <v>55</v>
      </c>
      <c r="G1295">
        <v>118931.7037</v>
      </c>
      <c r="H1295">
        <v>123350.13365</v>
      </c>
      <c r="I1295">
        <v>128486.35613</v>
      </c>
      <c r="J1295">
        <v>132436.36968999999</v>
      </c>
      <c r="K1295">
        <v>138880.46478000001</v>
      </c>
      <c r="L1295">
        <v>144824.86629000001</v>
      </c>
      <c r="M1295">
        <v>150797.85005000001</v>
      </c>
      <c r="N1295">
        <v>155378.99789</v>
      </c>
      <c r="O1295">
        <v>160571.45324</v>
      </c>
      <c r="P1295">
        <v>165135.68006000001</v>
      </c>
      <c r="Q1295">
        <v>170223.04433999999</v>
      </c>
      <c r="R1295">
        <v>173454.23222999999</v>
      </c>
      <c r="S1295">
        <v>174451.32191</v>
      </c>
      <c r="T1295">
        <v>177169.96525000001</v>
      </c>
      <c r="U1295">
        <v>181849.78604000001</v>
      </c>
      <c r="V1295">
        <v>188731.56323</v>
      </c>
      <c r="W1295">
        <v>196913.43114</v>
      </c>
      <c r="X1295">
        <v>202395.98086000001</v>
      </c>
      <c r="Y1295">
        <v>209975.32908</v>
      </c>
    </row>
    <row r="1296" spans="1:47" x14ac:dyDescent="0.25">
      <c r="A1296" t="str">
        <f t="shared" si="20"/>
        <v>Krems an der Donau (Stadt)PensionisteneinkommenBruttobezüge Fälle</v>
      </c>
      <c r="B1296">
        <v>1295</v>
      </c>
      <c r="C1296">
        <v>301</v>
      </c>
      <c r="D1296" t="s">
        <v>168</v>
      </c>
      <c r="E1296" t="s">
        <v>44</v>
      </c>
      <c r="F1296" t="s">
        <v>56</v>
      </c>
      <c r="G1296">
        <v>5962</v>
      </c>
      <c r="H1296">
        <v>6067</v>
      </c>
      <c r="I1296">
        <v>6127</v>
      </c>
      <c r="J1296">
        <v>6186</v>
      </c>
      <c r="K1296">
        <v>6314</v>
      </c>
      <c r="L1296">
        <v>6402</v>
      </c>
      <c r="M1296">
        <v>6606</v>
      </c>
      <c r="N1296">
        <v>6659</v>
      </c>
      <c r="O1296">
        <v>6881</v>
      </c>
      <c r="P1296">
        <v>6909</v>
      </c>
      <c r="Q1296">
        <v>6928</v>
      </c>
      <c r="R1296">
        <v>6936</v>
      </c>
      <c r="S1296">
        <v>6884</v>
      </c>
      <c r="T1296">
        <v>6911</v>
      </c>
      <c r="U1296">
        <v>6976</v>
      </c>
      <c r="V1296">
        <v>7056</v>
      </c>
      <c r="W1296">
        <v>6994</v>
      </c>
      <c r="X1296">
        <v>7020</v>
      </c>
      <c r="Y1296">
        <v>7055</v>
      </c>
    </row>
    <row r="1297" spans="1:47" x14ac:dyDescent="0.25">
      <c r="A1297" t="str">
        <f t="shared" si="20"/>
        <v>Krems an der Donau (Stadt)PensionisteneinkommenLohnsteuer 1000 EUR</v>
      </c>
      <c r="B1297">
        <v>1296</v>
      </c>
      <c r="C1297">
        <v>301</v>
      </c>
      <c r="D1297" t="s">
        <v>168</v>
      </c>
      <c r="E1297" t="s">
        <v>44</v>
      </c>
      <c r="F1297" t="s">
        <v>57</v>
      </c>
      <c r="G1297">
        <v>17238.964329999999</v>
      </c>
      <c r="H1297">
        <v>16677.13897</v>
      </c>
      <c r="I1297">
        <v>17993.011589999998</v>
      </c>
      <c r="J1297">
        <v>18992.551950000001</v>
      </c>
      <c r="K1297">
        <v>20414.533510000001</v>
      </c>
      <c r="L1297">
        <v>19589.321360000002</v>
      </c>
      <c r="M1297">
        <v>20710.148980000002</v>
      </c>
      <c r="N1297">
        <v>21827.31568</v>
      </c>
      <c r="O1297">
        <v>23331.72608</v>
      </c>
      <c r="P1297">
        <v>24427.058789999999</v>
      </c>
      <c r="Q1297">
        <v>25849.398690000002</v>
      </c>
      <c r="R1297">
        <v>26948.586380000001</v>
      </c>
      <c r="S1297">
        <v>22910.156180000002</v>
      </c>
      <c r="T1297">
        <v>23591.915300000001</v>
      </c>
      <c r="U1297">
        <v>24640.172070000001</v>
      </c>
      <c r="V1297">
        <v>26073.293740000001</v>
      </c>
      <c r="W1297">
        <v>25967.919890000001</v>
      </c>
      <c r="X1297">
        <v>27421.59302</v>
      </c>
      <c r="Y1297">
        <v>27692.776999999998</v>
      </c>
    </row>
    <row r="1298" spans="1:47" x14ac:dyDescent="0.25">
      <c r="A1298" t="str">
        <f t="shared" si="20"/>
        <v>Krems an der Donau (Stadt)PensionisteneinkommenLohnsteuer Fälle</v>
      </c>
      <c r="B1298">
        <v>1297</v>
      </c>
      <c r="C1298">
        <v>301</v>
      </c>
      <c r="D1298" t="s">
        <v>168</v>
      </c>
      <c r="E1298" t="s">
        <v>44</v>
      </c>
      <c r="F1298" t="s">
        <v>58</v>
      </c>
      <c r="G1298">
        <v>3940</v>
      </c>
      <c r="H1298">
        <v>3843</v>
      </c>
      <c r="I1298">
        <v>3977</v>
      </c>
      <c r="J1298">
        <v>4240</v>
      </c>
      <c r="K1298">
        <v>4312</v>
      </c>
      <c r="L1298">
        <v>4212</v>
      </c>
      <c r="M1298">
        <v>4404</v>
      </c>
      <c r="N1298">
        <v>4494</v>
      </c>
      <c r="O1298">
        <v>4638</v>
      </c>
      <c r="P1298">
        <v>4684</v>
      </c>
      <c r="Q1298">
        <v>4790</v>
      </c>
      <c r="R1298">
        <v>4855</v>
      </c>
      <c r="S1298">
        <v>4863</v>
      </c>
      <c r="T1298">
        <v>4919</v>
      </c>
      <c r="U1298">
        <v>5028</v>
      </c>
      <c r="V1298">
        <v>5204</v>
      </c>
      <c r="W1298">
        <v>5458</v>
      </c>
      <c r="X1298">
        <v>5554</v>
      </c>
      <c r="Y1298">
        <v>5660</v>
      </c>
    </row>
    <row r="1299" spans="1:47" x14ac:dyDescent="0.25">
      <c r="A1299" t="str">
        <f t="shared" si="20"/>
        <v>Krems an der Donau (Stadt)PensionisteneinkommenNetto_Schnitt</v>
      </c>
      <c r="B1299">
        <v>1298</v>
      </c>
      <c r="C1299">
        <v>301</v>
      </c>
      <c r="D1299" t="s">
        <v>168</v>
      </c>
      <c r="E1299" t="s">
        <v>44</v>
      </c>
      <c r="F1299" t="s">
        <v>59</v>
      </c>
      <c r="G1299">
        <v>16039.265322039601</v>
      </c>
      <c r="H1299">
        <v>16459.859784077798</v>
      </c>
      <c r="I1299">
        <v>16864.416264077001</v>
      </c>
      <c r="J1299">
        <v>17145.808664726799</v>
      </c>
      <c r="K1299">
        <v>17522.086655052299</v>
      </c>
      <c r="L1299">
        <v>18283.267924086202</v>
      </c>
      <c r="M1299">
        <v>18408.2151650015</v>
      </c>
      <c r="N1299">
        <v>18744.724743955601</v>
      </c>
      <c r="O1299">
        <v>18634.996092137801</v>
      </c>
      <c r="P1299">
        <v>19024.962176870798</v>
      </c>
      <c r="Q1299">
        <v>19464.430431582001</v>
      </c>
      <c r="R1299">
        <v>19726.639528546701</v>
      </c>
      <c r="S1299">
        <v>20598.7146441023</v>
      </c>
      <c r="T1299">
        <v>20795.071627839701</v>
      </c>
      <c r="U1299">
        <v>21065.805530389898</v>
      </c>
      <c r="V1299">
        <v>21547.505296201802</v>
      </c>
      <c r="W1299">
        <v>22863.961484129301</v>
      </c>
      <c r="X1299">
        <v>23308.2632792023</v>
      </c>
      <c r="Y1299">
        <v>24175.648187101298</v>
      </c>
    </row>
    <row r="1300" spans="1:47" x14ac:dyDescent="0.25">
      <c r="A1300" t="str">
        <f t="shared" si="20"/>
        <v>Krems an der Donau (Stadt)PensionisteneinkommenNettobezüge 1000 EUR</v>
      </c>
      <c r="B1300">
        <v>1299</v>
      </c>
      <c r="C1300">
        <v>301</v>
      </c>
      <c r="D1300" t="s">
        <v>168</v>
      </c>
      <c r="E1300" t="s">
        <v>44</v>
      </c>
      <c r="F1300" t="s">
        <v>60</v>
      </c>
      <c r="G1300">
        <v>95626.099849999999</v>
      </c>
      <c r="H1300">
        <v>99861.96931</v>
      </c>
      <c r="I1300">
        <v>103328.27845</v>
      </c>
      <c r="J1300">
        <v>106063.9724</v>
      </c>
      <c r="K1300">
        <v>110634.45514000001</v>
      </c>
      <c r="L1300">
        <v>117049.48125</v>
      </c>
      <c r="M1300">
        <v>121604.66938000001</v>
      </c>
      <c r="N1300">
        <v>124821.12207</v>
      </c>
      <c r="O1300">
        <v>128227.40811</v>
      </c>
      <c r="P1300">
        <v>131443.46367999999</v>
      </c>
      <c r="Q1300">
        <v>134849.57402999999</v>
      </c>
      <c r="R1300">
        <v>136823.97177</v>
      </c>
      <c r="S1300">
        <v>141801.55160999999</v>
      </c>
      <c r="T1300">
        <v>143714.74002</v>
      </c>
      <c r="U1300">
        <v>146955.05937999999</v>
      </c>
      <c r="V1300">
        <v>152039.19737000001</v>
      </c>
      <c r="W1300">
        <v>159910.54662000001</v>
      </c>
      <c r="X1300">
        <v>163624.00821999999</v>
      </c>
      <c r="Y1300">
        <v>170559.19795999999</v>
      </c>
    </row>
    <row r="1301" spans="1:47" x14ac:dyDescent="0.25">
      <c r="A1301" t="str">
        <f t="shared" si="20"/>
        <v>Krems an der Donau (Stadt)PensionisteneinkommenSV-Beiträge 1000 EUR</v>
      </c>
      <c r="B1301">
        <v>1300</v>
      </c>
      <c r="C1301">
        <v>301</v>
      </c>
      <c r="D1301" t="s">
        <v>168</v>
      </c>
      <c r="E1301" t="s">
        <v>44</v>
      </c>
      <c r="F1301" t="s">
        <v>61</v>
      </c>
      <c r="G1301">
        <v>6066.6395199999997</v>
      </c>
      <c r="H1301">
        <v>6811.0253700000003</v>
      </c>
      <c r="I1301">
        <v>7165.0660900000003</v>
      </c>
      <c r="J1301">
        <v>7379.8453399999999</v>
      </c>
      <c r="K1301">
        <v>7831.47613</v>
      </c>
      <c r="L1301">
        <v>8186.0636800000002</v>
      </c>
      <c r="M1301">
        <v>8483.0316899999998</v>
      </c>
      <c r="N1301">
        <v>8730.5601399999996</v>
      </c>
      <c r="O1301">
        <v>9012.3190500000001</v>
      </c>
      <c r="P1301">
        <v>9265.1575900000007</v>
      </c>
      <c r="Q1301">
        <v>9524.0716200000006</v>
      </c>
      <c r="R1301">
        <v>9681.6740800000007</v>
      </c>
      <c r="S1301">
        <v>9739.6141200000002</v>
      </c>
      <c r="T1301">
        <v>9863.3099299999994</v>
      </c>
      <c r="U1301">
        <v>10254.55459</v>
      </c>
      <c r="V1301">
        <v>10619.072120000001</v>
      </c>
      <c r="W1301">
        <v>11034.96463</v>
      </c>
      <c r="X1301">
        <v>11350.37962</v>
      </c>
      <c r="Y1301">
        <v>11723.35412</v>
      </c>
    </row>
    <row r="1302" spans="1:47" x14ac:dyDescent="0.25">
      <c r="A1302" t="str">
        <f t="shared" si="20"/>
        <v>Krems an der Donau (Stadt)PensionisteneinkommenSV-Beiträge Fälle</v>
      </c>
      <c r="B1302">
        <v>1301</v>
      </c>
      <c r="C1302">
        <v>301</v>
      </c>
      <c r="D1302" t="s">
        <v>168</v>
      </c>
      <c r="E1302" t="s">
        <v>44</v>
      </c>
      <c r="F1302" t="s">
        <v>62</v>
      </c>
      <c r="G1302">
        <v>5832</v>
      </c>
      <c r="H1302">
        <v>5932</v>
      </c>
      <c r="I1302">
        <v>5980</v>
      </c>
      <c r="J1302">
        <v>6048</v>
      </c>
      <c r="K1302">
        <v>6174</v>
      </c>
      <c r="L1302">
        <v>6253</v>
      </c>
      <c r="M1302">
        <v>6432</v>
      </c>
      <c r="N1302">
        <v>6499</v>
      </c>
      <c r="O1302">
        <v>6532</v>
      </c>
      <c r="P1302">
        <v>6569</v>
      </c>
      <c r="Q1302">
        <v>6586</v>
      </c>
      <c r="R1302">
        <v>6560</v>
      </c>
      <c r="S1302">
        <v>6521</v>
      </c>
      <c r="T1302">
        <v>6580</v>
      </c>
      <c r="U1302">
        <v>6628</v>
      </c>
      <c r="V1302">
        <v>6713</v>
      </c>
      <c r="W1302">
        <v>6788</v>
      </c>
      <c r="X1302">
        <v>6810</v>
      </c>
      <c r="Y1302">
        <v>6844</v>
      </c>
    </row>
    <row r="1303" spans="1:47" x14ac:dyDescent="0.25">
      <c r="A1303" t="str">
        <f t="shared" si="20"/>
        <v>Krems an der Donau (Stadt)Unselbstständig BeschäftigteFrauen</v>
      </c>
      <c r="B1303">
        <v>1302</v>
      </c>
      <c r="C1303">
        <v>301</v>
      </c>
      <c r="D1303" t="s">
        <v>168</v>
      </c>
      <c r="E1303" t="s">
        <v>38</v>
      </c>
      <c r="F1303" t="s">
        <v>47</v>
      </c>
      <c r="O1303">
        <v>4600</v>
      </c>
      <c r="P1303">
        <v>4752</v>
      </c>
      <c r="Q1303">
        <v>4544</v>
      </c>
      <c r="R1303">
        <v>4653</v>
      </c>
      <c r="S1303">
        <v>4362</v>
      </c>
      <c r="T1303">
        <v>4503</v>
      </c>
      <c r="U1303">
        <v>4445</v>
      </c>
      <c r="V1303">
        <v>4629</v>
      </c>
      <c r="X1303">
        <v>4666</v>
      </c>
      <c r="Y1303">
        <v>4530</v>
      </c>
      <c r="Z1303">
        <v>4678</v>
      </c>
      <c r="AA1303">
        <v>4497</v>
      </c>
      <c r="AB1303">
        <v>4664</v>
      </c>
      <c r="AC1303">
        <v>4521</v>
      </c>
      <c r="AD1303">
        <v>4701</v>
      </c>
      <c r="AE1303">
        <v>4538</v>
      </c>
      <c r="AF1303">
        <v>4665</v>
      </c>
      <c r="AG1303">
        <v>4507</v>
      </c>
      <c r="AH1303">
        <v>4692</v>
      </c>
      <c r="AI1303">
        <v>4534</v>
      </c>
      <c r="AJ1303">
        <v>4809</v>
      </c>
      <c r="AK1303">
        <v>4632</v>
      </c>
      <c r="AL1303">
        <v>4847</v>
      </c>
      <c r="AM1303">
        <v>4735</v>
      </c>
      <c r="AN1303">
        <v>4748</v>
      </c>
      <c r="AO1303">
        <v>4580</v>
      </c>
      <c r="AP1303">
        <v>4784</v>
      </c>
      <c r="AQ1303">
        <v>4725</v>
      </c>
      <c r="AR1303">
        <v>4943</v>
      </c>
      <c r="AS1303">
        <v>4731</v>
      </c>
      <c r="AT1303">
        <v>4860</v>
      </c>
      <c r="AU1303">
        <v>4695</v>
      </c>
    </row>
    <row r="1304" spans="1:47" x14ac:dyDescent="0.25">
      <c r="A1304" t="str">
        <f t="shared" si="20"/>
        <v>Krems an der Donau (Stadt)Unselbstständig BeschäftigteInsgesamt</v>
      </c>
      <c r="B1304">
        <v>1303</v>
      </c>
      <c r="C1304">
        <v>301</v>
      </c>
      <c r="D1304" t="s">
        <v>168</v>
      </c>
      <c r="E1304" t="s">
        <v>38</v>
      </c>
      <c r="F1304" t="s">
        <v>48</v>
      </c>
      <c r="O1304">
        <v>9295</v>
      </c>
      <c r="P1304">
        <v>9811</v>
      </c>
      <c r="Q1304">
        <v>9116</v>
      </c>
      <c r="R1304">
        <v>9456</v>
      </c>
      <c r="S1304">
        <v>8799</v>
      </c>
      <c r="T1304">
        <v>9297</v>
      </c>
      <c r="U1304">
        <v>8920</v>
      </c>
      <c r="V1304">
        <v>9544</v>
      </c>
      <c r="X1304">
        <v>9548</v>
      </c>
      <c r="Y1304">
        <v>9024</v>
      </c>
      <c r="Z1304">
        <v>9618</v>
      </c>
      <c r="AA1304">
        <v>9032</v>
      </c>
      <c r="AB1304">
        <v>9627</v>
      </c>
      <c r="AC1304">
        <v>9120</v>
      </c>
      <c r="AD1304">
        <v>9662</v>
      </c>
      <c r="AE1304">
        <v>9117</v>
      </c>
      <c r="AF1304">
        <v>9618</v>
      </c>
      <c r="AG1304">
        <v>9131</v>
      </c>
      <c r="AH1304">
        <v>9749</v>
      </c>
      <c r="AI1304">
        <v>9259</v>
      </c>
      <c r="AJ1304">
        <v>9939</v>
      </c>
      <c r="AK1304">
        <v>9443</v>
      </c>
      <c r="AL1304">
        <v>10079</v>
      </c>
      <c r="AM1304">
        <v>9574</v>
      </c>
      <c r="AN1304">
        <v>9768</v>
      </c>
      <c r="AO1304">
        <v>9339</v>
      </c>
      <c r="AP1304">
        <v>9982</v>
      </c>
      <c r="AQ1304">
        <v>9657</v>
      </c>
      <c r="AR1304">
        <v>10162</v>
      </c>
      <c r="AS1304">
        <v>9561</v>
      </c>
      <c r="AT1304">
        <v>9983</v>
      </c>
      <c r="AU1304">
        <v>9492</v>
      </c>
    </row>
    <row r="1305" spans="1:47" x14ac:dyDescent="0.25">
      <c r="A1305" t="str">
        <f t="shared" si="20"/>
        <v>Krems an der Donau (Stadt)Unselbstständig BeschäftigteMänner</v>
      </c>
      <c r="B1305">
        <v>1304</v>
      </c>
      <c r="C1305">
        <v>301</v>
      </c>
      <c r="D1305" t="s">
        <v>168</v>
      </c>
      <c r="E1305" t="s">
        <v>38</v>
      </c>
      <c r="F1305" t="s">
        <v>49</v>
      </c>
      <c r="O1305">
        <v>4695</v>
      </c>
      <c r="P1305">
        <v>5059</v>
      </c>
      <c r="Q1305">
        <v>4572</v>
      </c>
      <c r="R1305">
        <v>4803</v>
      </c>
      <c r="S1305">
        <v>4437</v>
      </c>
      <c r="T1305">
        <v>4794</v>
      </c>
      <c r="U1305">
        <v>4475</v>
      </c>
      <c r="V1305">
        <v>4915</v>
      </c>
      <c r="X1305">
        <v>4882</v>
      </c>
      <c r="Y1305">
        <v>4494</v>
      </c>
      <c r="Z1305">
        <v>4940</v>
      </c>
      <c r="AA1305">
        <v>4535</v>
      </c>
      <c r="AB1305">
        <v>4963</v>
      </c>
      <c r="AC1305">
        <v>4599</v>
      </c>
      <c r="AD1305">
        <v>4961</v>
      </c>
      <c r="AE1305">
        <v>4579</v>
      </c>
      <c r="AF1305">
        <v>4953</v>
      </c>
      <c r="AG1305">
        <v>4624</v>
      </c>
      <c r="AH1305">
        <v>5057</v>
      </c>
      <c r="AI1305">
        <v>4725</v>
      </c>
      <c r="AJ1305">
        <v>5130</v>
      </c>
      <c r="AK1305">
        <v>4811</v>
      </c>
      <c r="AL1305">
        <v>5232</v>
      </c>
      <c r="AM1305">
        <v>4839</v>
      </c>
      <c r="AN1305">
        <v>5020</v>
      </c>
      <c r="AO1305">
        <v>4759</v>
      </c>
      <c r="AP1305">
        <v>5198</v>
      </c>
      <c r="AQ1305">
        <v>4932</v>
      </c>
      <c r="AR1305">
        <v>5219</v>
      </c>
      <c r="AS1305">
        <v>4830</v>
      </c>
      <c r="AT1305">
        <v>5123</v>
      </c>
      <c r="AU1305">
        <v>4797</v>
      </c>
    </row>
    <row r="1306" spans="1:47" x14ac:dyDescent="0.25">
      <c r="A1306" t="str">
        <f t="shared" si="20"/>
        <v>Krems an der Donau (Stadt)Unselbstständig Beschäftigte GW mgfInsgesamt</v>
      </c>
      <c r="B1306">
        <v>1305</v>
      </c>
      <c r="C1306">
        <v>301</v>
      </c>
      <c r="D1306" t="s">
        <v>168</v>
      </c>
      <c r="E1306" t="s">
        <v>450</v>
      </c>
      <c r="F1306" t="s">
        <v>48</v>
      </c>
      <c r="G1306">
        <v>11712.488078222999</v>
      </c>
      <c r="H1306">
        <v>11006.295925214001</v>
      </c>
      <c r="I1306">
        <v>11834.773662031001</v>
      </c>
      <c r="J1306">
        <v>10784.272344835999</v>
      </c>
      <c r="K1306">
        <v>11433.039118623001</v>
      </c>
      <c r="L1306">
        <v>10741.485910784</v>
      </c>
      <c r="M1306">
        <v>11108.245856567</v>
      </c>
      <c r="N1306">
        <v>10408.541076545</v>
      </c>
      <c r="O1306">
        <v>11189.757720153</v>
      </c>
      <c r="P1306">
        <v>10650.916420644</v>
      </c>
      <c r="Q1306">
        <v>11415.970065865</v>
      </c>
      <c r="R1306">
        <v>10466.80977457</v>
      </c>
      <c r="S1306">
        <v>10922.602511069999</v>
      </c>
      <c r="T1306">
        <v>10266.305056103</v>
      </c>
    </row>
    <row r="1307" spans="1:47" x14ac:dyDescent="0.25">
      <c r="A1307" t="str">
        <f t="shared" si="20"/>
        <v>Krems an der Donau (Stadt)Unselbstständig Beschäftigte GW ogfInsgesamt</v>
      </c>
      <c r="B1307">
        <v>1306</v>
      </c>
      <c r="C1307">
        <v>301</v>
      </c>
      <c r="D1307" t="s">
        <v>168</v>
      </c>
      <c r="E1307" t="s">
        <v>449</v>
      </c>
      <c r="F1307" t="s">
        <v>48</v>
      </c>
      <c r="G1307">
        <v>10874.130490584999</v>
      </c>
      <c r="H1307">
        <v>10189.061463435</v>
      </c>
      <c r="I1307">
        <v>11004.128831309001</v>
      </c>
      <c r="J1307">
        <v>9969.0248775740001</v>
      </c>
      <c r="K1307">
        <v>10626.724472217</v>
      </c>
      <c r="L1307">
        <v>9944.6300472109997</v>
      </c>
      <c r="M1307">
        <v>10399.776081747999</v>
      </c>
      <c r="N1307">
        <v>9760.5724847540005</v>
      </c>
      <c r="O1307">
        <v>10417.328073682</v>
      </c>
      <c r="P1307">
        <v>9939.0215806050001</v>
      </c>
      <c r="Q1307">
        <v>10600.376365065</v>
      </c>
      <c r="R1307">
        <v>9733.5846051629997</v>
      </c>
      <c r="S1307">
        <v>10125.408366774</v>
      </c>
      <c r="T1307">
        <v>9532.8266973209993</v>
      </c>
    </row>
    <row r="1308" spans="1:47" x14ac:dyDescent="0.25">
      <c r="A1308" t="str">
        <f t="shared" si="20"/>
        <v>Krems an der Donau (Stadt)UnternehmenInsgesamt</v>
      </c>
      <c r="B1308">
        <v>1307</v>
      </c>
      <c r="C1308">
        <v>301</v>
      </c>
      <c r="D1308" t="s">
        <v>168</v>
      </c>
      <c r="E1308" t="s">
        <v>475</v>
      </c>
      <c r="F1308" t="s">
        <v>48</v>
      </c>
      <c r="G1308">
        <v>2104</v>
      </c>
      <c r="H1308">
        <v>2138</v>
      </c>
      <c r="I1308">
        <v>2214</v>
      </c>
    </row>
    <row r="1309" spans="1:47" x14ac:dyDescent="0.25">
      <c r="A1309" t="str">
        <f t="shared" si="20"/>
        <v>Krems an der Donau (Stadt)WohnbevölkerungInsgesamt</v>
      </c>
      <c r="B1309">
        <v>1308</v>
      </c>
      <c r="C1309">
        <v>301</v>
      </c>
      <c r="D1309" t="s">
        <v>168</v>
      </c>
      <c r="E1309" t="s">
        <v>42</v>
      </c>
      <c r="F1309" t="s">
        <v>48</v>
      </c>
      <c r="G1309">
        <v>23353</v>
      </c>
      <c r="H1309">
        <v>23516</v>
      </c>
      <c r="I1309">
        <v>23563</v>
      </c>
      <c r="J1309">
        <v>23742</v>
      </c>
      <c r="K1309">
        <v>23985</v>
      </c>
      <c r="L1309">
        <v>23864</v>
      </c>
      <c r="M1309">
        <v>23989</v>
      </c>
      <c r="N1309">
        <v>23874</v>
      </c>
      <c r="O1309">
        <v>23773</v>
      </c>
      <c r="P1309">
        <v>23965</v>
      </c>
      <c r="Q1309">
        <v>24047</v>
      </c>
      <c r="R1309">
        <v>23947</v>
      </c>
      <c r="S1309">
        <v>24085</v>
      </c>
      <c r="T1309">
        <v>24011</v>
      </c>
      <c r="U1309">
        <v>24344</v>
      </c>
      <c r="V1309">
        <v>24627</v>
      </c>
      <c r="W1309">
        <v>24610</v>
      </c>
      <c r="X1309">
        <v>24876</v>
      </c>
      <c r="Y1309">
        <v>25036</v>
      </c>
      <c r="Z1309">
        <v>24837</v>
      </c>
      <c r="AA1309">
        <v>24921</v>
      </c>
      <c r="AB1309">
        <v>25271</v>
      </c>
    </row>
    <row r="1310" spans="1:47" x14ac:dyDescent="0.25">
      <c r="A1310" t="str">
        <f t="shared" si="20"/>
        <v>Sankt Pölten (Stadt)ArbeitnehmereinkommenBrutto_Schnitt</v>
      </c>
      <c r="B1310">
        <v>1309</v>
      </c>
      <c r="C1310">
        <v>302</v>
      </c>
      <c r="D1310" t="s">
        <v>169</v>
      </c>
      <c r="E1310" t="s">
        <v>43</v>
      </c>
      <c r="F1310" t="s">
        <v>54</v>
      </c>
      <c r="G1310">
        <v>25206.340546674201</v>
      </c>
      <c r="H1310">
        <v>25995.5937328812</v>
      </c>
      <c r="I1310">
        <v>26488.663897962699</v>
      </c>
      <c r="J1310">
        <v>27202.940459572001</v>
      </c>
      <c r="K1310">
        <v>28408.397138001099</v>
      </c>
      <c r="L1310">
        <v>28584.0592269306</v>
      </c>
      <c r="M1310">
        <v>28925.896626536301</v>
      </c>
      <c r="N1310">
        <v>29132.963505481799</v>
      </c>
      <c r="O1310">
        <v>29974.578305654701</v>
      </c>
      <c r="P1310">
        <v>30773.706264184799</v>
      </c>
      <c r="Q1310">
        <v>31125.546216997998</v>
      </c>
      <c r="R1310">
        <v>31769.9213154596</v>
      </c>
      <c r="S1310">
        <v>32524.4115652416</v>
      </c>
      <c r="T1310">
        <v>32470.267112896399</v>
      </c>
      <c r="U1310">
        <v>32859.014611119397</v>
      </c>
      <c r="V1310">
        <v>34215.8224748387</v>
      </c>
      <c r="W1310">
        <v>34723.6139976997</v>
      </c>
      <c r="X1310">
        <v>35850.989463204103</v>
      </c>
      <c r="Y1310">
        <v>36892.2387205739</v>
      </c>
    </row>
    <row r="1311" spans="1:47" x14ac:dyDescent="0.25">
      <c r="A1311" t="str">
        <f t="shared" si="20"/>
        <v>Sankt Pölten (Stadt)ArbeitnehmereinkommenBruttobezüge 1000 EUR</v>
      </c>
      <c r="B1311">
        <v>1310</v>
      </c>
      <c r="C1311">
        <v>302</v>
      </c>
      <c r="D1311" t="s">
        <v>169</v>
      </c>
      <c r="E1311" t="s">
        <v>43</v>
      </c>
      <c r="F1311" t="s">
        <v>55</v>
      </c>
      <c r="G1311">
        <v>578661.95993000001</v>
      </c>
      <c r="H1311">
        <v>597924.65145</v>
      </c>
      <c r="I1311">
        <v>616285.25425</v>
      </c>
      <c r="J1311">
        <v>646967.53295000002</v>
      </c>
      <c r="K1311">
        <v>685295.76416000002</v>
      </c>
      <c r="L1311">
        <v>675898.66448000004</v>
      </c>
      <c r="M1311">
        <v>689564.44967999996</v>
      </c>
      <c r="N1311">
        <v>706823.96057</v>
      </c>
      <c r="O1311">
        <v>730990.04113999999</v>
      </c>
      <c r="P1311">
        <v>753894.25606000004</v>
      </c>
      <c r="Q1311">
        <v>763945.40634999995</v>
      </c>
      <c r="R1311">
        <v>785638.38421000005</v>
      </c>
      <c r="S1311">
        <v>819322.45174000005</v>
      </c>
      <c r="T1311">
        <v>840687.68582000001</v>
      </c>
      <c r="U1311">
        <v>882987.44062999997</v>
      </c>
      <c r="V1311">
        <v>928104.18463000003</v>
      </c>
      <c r="W1311">
        <v>935905.56808</v>
      </c>
      <c r="X1311">
        <v>988447.63049000001</v>
      </c>
      <c r="Y1311">
        <v>1059397.5271000001</v>
      </c>
    </row>
    <row r="1312" spans="1:47" x14ac:dyDescent="0.25">
      <c r="A1312" t="str">
        <f t="shared" si="20"/>
        <v>Sankt Pölten (Stadt)ArbeitnehmereinkommenBruttobezüge Fälle</v>
      </c>
      <c r="B1312">
        <v>1311</v>
      </c>
      <c r="C1312">
        <v>302</v>
      </c>
      <c r="D1312" t="s">
        <v>169</v>
      </c>
      <c r="E1312" t="s">
        <v>43</v>
      </c>
      <c r="F1312" t="s">
        <v>56</v>
      </c>
      <c r="G1312">
        <v>22957</v>
      </c>
      <c r="H1312">
        <v>23001</v>
      </c>
      <c r="I1312">
        <v>23266</v>
      </c>
      <c r="J1312">
        <v>23783</v>
      </c>
      <c r="K1312">
        <v>24123</v>
      </c>
      <c r="L1312">
        <v>23646</v>
      </c>
      <c r="M1312">
        <v>23839</v>
      </c>
      <c r="N1312">
        <v>24262</v>
      </c>
      <c r="O1312">
        <v>24387</v>
      </c>
      <c r="P1312">
        <v>24498</v>
      </c>
      <c r="Q1312">
        <v>24544</v>
      </c>
      <c r="R1312">
        <v>24729</v>
      </c>
      <c r="S1312">
        <v>25191</v>
      </c>
      <c r="T1312">
        <v>25891</v>
      </c>
      <c r="U1312">
        <v>26872</v>
      </c>
      <c r="V1312">
        <v>27125</v>
      </c>
      <c r="W1312">
        <v>26953</v>
      </c>
      <c r="X1312">
        <v>27571</v>
      </c>
      <c r="Y1312">
        <v>28716</v>
      </c>
    </row>
    <row r="1313" spans="1:47" x14ac:dyDescent="0.25">
      <c r="A1313" t="str">
        <f t="shared" si="20"/>
        <v>Sankt Pölten (Stadt)ArbeitnehmereinkommenLohnsteuer 1000 EUR</v>
      </c>
      <c r="B1313">
        <v>1312</v>
      </c>
      <c r="C1313">
        <v>302</v>
      </c>
      <c r="D1313" t="s">
        <v>169</v>
      </c>
      <c r="E1313" t="s">
        <v>43</v>
      </c>
      <c r="F1313" t="s">
        <v>57</v>
      </c>
      <c r="G1313">
        <v>85877.522580000004</v>
      </c>
      <c r="H1313">
        <v>85338.751780000006</v>
      </c>
      <c r="I1313">
        <v>90665.028099999996</v>
      </c>
      <c r="J1313">
        <v>97379.077009999994</v>
      </c>
      <c r="K1313">
        <v>105374.86644</v>
      </c>
      <c r="L1313">
        <v>95721.180309999996</v>
      </c>
      <c r="M1313">
        <v>99242.707949999996</v>
      </c>
      <c r="N1313">
        <v>103198.29635999999</v>
      </c>
      <c r="O1313">
        <v>109227.32442999999</v>
      </c>
      <c r="P1313">
        <v>115259.73822</v>
      </c>
      <c r="Q1313">
        <v>118420.35806</v>
      </c>
      <c r="R1313">
        <v>124447.19190999999</v>
      </c>
      <c r="S1313">
        <v>112448.83914</v>
      </c>
      <c r="T1313">
        <v>115619.79693</v>
      </c>
      <c r="U1313">
        <v>122646.26863999999</v>
      </c>
      <c r="V1313">
        <v>129280.39894</v>
      </c>
      <c r="W1313">
        <v>124553.739</v>
      </c>
      <c r="X1313">
        <v>135186.64705999999</v>
      </c>
      <c r="Y1313">
        <v>142751.26225999999</v>
      </c>
    </row>
    <row r="1314" spans="1:47" x14ac:dyDescent="0.25">
      <c r="A1314" t="str">
        <f t="shared" si="20"/>
        <v>Sankt Pölten (Stadt)ArbeitnehmereinkommenLohnsteuer Fälle</v>
      </c>
      <c r="B1314">
        <v>1313</v>
      </c>
      <c r="C1314">
        <v>302</v>
      </c>
      <c r="D1314" t="s">
        <v>169</v>
      </c>
      <c r="E1314" t="s">
        <v>43</v>
      </c>
      <c r="F1314" t="s">
        <v>58</v>
      </c>
      <c r="G1314">
        <v>18818</v>
      </c>
      <c r="H1314">
        <v>18476</v>
      </c>
      <c r="I1314">
        <v>18907</v>
      </c>
      <c r="J1314">
        <v>19457</v>
      </c>
      <c r="K1314">
        <v>20151</v>
      </c>
      <c r="L1314">
        <v>19184</v>
      </c>
      <c r="M1314">
        <v>19354</v>
      </c>
      <c r="N1314">
        <v>19964</v>
      </c>
      <c r="O1314">
        <v>20280</v>
      </c>
      <c r="P1314">
        <v>20488</v>
      </c>
      <c r="Q1314">
        <v>20561</v>
      </c>
      <c r="R1314">
        <v>20856</v>
      </c>
      <c r="S1314">
        <v>21140</v>
      </c>
      <c r="T1314">
        <v>21818</v>
      </c>
      <c r="U1314">
        <v>22874</v>
      </c>
      <c r="V1314">
        <v>23299</v>
      </c>
      <c r="W1314">
        <v>23388</v>
      </c>
      <c r="X1314">
        <v>24120</v>
      </c>
      <c r="Y1314">
        <v>25265</v>
      </c>
    </row>
    <row r="1315" spans="1:47" x14ac:dyDescent="0.25">
      <c r="A1315" t="str">
        <f t="shared" si="20"/>
        <v>Sankt Pölten (Stadt)ArbeitnehmereinkommenNetto_Schnitt</v>
      </c>
      <c r="B1315">
        <v>1314</v>
      </c>
      <c r="C1315">
        <v>302</v>
      </c>
      <c r="D1315" t="s">
        <v>169</v>
      </c>
      <c r="E1315" t="s">
        <v>43</v>
      </c>
      <c r="F1315" t="s">
        <v>59</v>
      </c>
      <c r="G1315">
        <v>17418.552522542101</v>
      </c>
      <c r="H1315">
        <v>18146.2995291509</v>
      </c>
      <c r="I1315">
        <v>18370.789056563201</v>
      </c>
      <c r="J1315">
        <v>18797.053077828699</v>
      </c>
      <c r="K1315">
        <v>19618.4119790242</v>
      </c>
      <c r="L1315">
        <v>20093.456464941199</v>
      </c>
      <c r="M1315">
        <v>20273.4561827258</v>
      </c>
      <c r="N1315">
        <v>20313.842985739</v>
      </c>
      <c r="O1315">
        <v>20787.181627096401</v>
      </c>
      <c r="P1315">
        <v>21253.4787856152</v>
      </c>
      <c r="Q1315">
        <v>21391.519986962201</v>
      </c>
      <c r="R1315">
        <v>21714.3067697845</v>
      </c>
      <c r="S1315">
        <v>22932.042598547101</v>
      </c>
      <c r="T1315">
        <v>22832.853454095999</v>
      </c>
      <c r="U1315">
        <v>23072.564878312001</v>
      </c>
      <c r="V1315">
        <v>24063.878854930899</v>
      </c>
      <c r="W1315">
        <v>24645.1982851631</v>
      </c>
      <c r="X1315">
        <v>25316.222215371199</v>
      </c>
      <c r="Y1315">
        <v>26146.4734506895</v>
      </c>
    </row>
    <row r="1316" spans="1:47" x14ac:dyDescent="0.25">
      <c r="A1316" t="str">
        <f t="shared" si="20"/>
        <v>Sankt Pölten (Stadt)ArbeitnehmereinkommenNettobezüge 1000 EUR</v>
      </c>
      <c r="B1316">
        <v>1315</v>
      </c>
      <c r="C1316">
        <v>302</v>
      </c>
      <c r="D1316" t="s">
        <v>169</v>
      </c>
      <c r="E1316" t="s">
        <v>43</v>
      </c>
      <c r="F1316" t="s">
        <v>60</v>
      </c>
      <c r="G1316">
        <v>399877.71026000002</v>
      </c>
      <c r="H1316">
        <v>417383.03547</v>
      </c>
      <c r="I1316">
        <v>427414.77818999998</v>
      </c>
      <c r="J1316">
        <v>447050.31335000001</v>
      </c>
      <c r="K1316">
        <v>473254.95217</v>
      </c>
      <c r="L1316">
        <v>475129.87157000002</v>
      </c>
      <c r="M1316">
        <v>483298.92193999997</v>
      </c>
      <c r="N1316">
        <v>492854.45851999999</v>
      </c>
      <c r="O1316">
        <v>506936.99833999999</v>
      </c>
      <c r="P1316">
        <v>520667.72328999999</v>
      </c>
      <c r="Q1316">
        <v>525033.46655999997</v>
      </c>
      <c r="R1316">
        <v>536973.09210999997</v>
      </c>
      <c r="S1316">
        <v>577681.08510000003</v>
      </c>
      <c r="T1316">
        <v>591165.40878000006</v>
      </c>
      <c r="U1316">
        <v>620005.96340999997</v>
      </c>
      <c r="V1316">
        <v>652732.71394000005</v>
      </c>
      <c r="W1316">
        <v>664262.02937999996</v>
      </c>
      <c r="X1316">
        <v>697993.56270000001</v>
      </c>
      <c r="Y1316">
        <v>750822.13161000004</v>
      </c>
    </row>
    <row r="1317" spans="1:47" x14ac:dyDescent="0.25">
      <c r="A1317" t="str">
        <f t="shared" si="20"/>
        <v>Sankt Pölten (Stadt)ArbeitnehmereinkommenSV-Beiträge 1000 EUR</v>
      </c>
      <c r="B1317">
        <v>1316</v>
      </c>
      <c r="C1317">
        <v>302</v>
      </c>
      <c r="D1317" t="s">
        <v>169</v>
      </c>
      <c r="E1317" t="s">
        <v>43</v>
      </c>
      <c r="F1317" t="s">
        <v>61</v>
      </c>
      <c r="G1317">
        <v>92906.72709</v>
      </c>
      <c r="H1317">
        <v>95202.864199999996</v>
      </c>
      <c r="I1317">
        <v>98205.447960000005</v>
      </c>
      <c r="J1317">
        <v>102538.14259</v>
      </c>
      <c r="K1317">
        <v>106665.94555</v>
      </c>
      <c r="L1317">
        <v>105047.61259999999</v>
      </c>
      <c r="M1317">
        <v>107022.81978999999</v>
      </c>
      <c r="N1317">
        <v>110771.20569</v>
      </c>
      <c r="O1317">
        <v>114825.71837</v>
      </c>
      <c r="P1317">
        <v>117966.79455000001</v>
      </c>
      <c r="Q1317">
        <v>120491.58173000001</v>
      </c>
      <c r="R1317">
        <v>124218.10019</v>
      </c>
      <c r="S1317">
        <v>129192.5275</v>
      </c>
      <c r="T1317">
        <v>133902.48011</v>
      </c>
      <c r="U1317">
        <v>140335.20858000001</v>
      </c>
      <c r="V1317">
        <v>146091.07175</v>
      </c>
      <c r="W1317">
        <v>147089.7997</v>
      </c>
      <c r="X1317">
        <v>155267.42073000001</v>
      </c>
      <c r="Y1317">
        <v>165824.13323000001</v>
      </c>
    </row>
    <row r="1318" spans="1:47" x14ac:dyDescent="0.25">
      <c r="A1318" t="str">
        <f t="shared" si="20"/>
        <v>Sankt Pölten (Stadt)ArbeitnehmereinkommenSV-Beiträge Fälle</v>
      </c>
      <c r="B1318">
        <v>1317</v>
      </c>
      <c r="C1318">
        <v>302</v>
      </c>
      <c r="D1318" t="s">
        <v>169</v>
      </c>
      <c r="E1318" t="s">
        <v>43</v>
      </c>
      <c r="F1318" t="s">
        <v>62</v>
      </c>
      <c r="G1318">
        <v>22018</v>
      </c>
      <c r="H1318">
        <v>22041</v>
      </c>
      <c r="I1318">
        <v>22286</v>
      </c>
      <c r="J1318">
        <v>22814</v>
      </c>
      <c r="K1318">
        <v>23057</v>
      </c>
      <c r="L1318">
        <v>22442</v>
      </c>
      <c r="M1318">
        <v>22580</v>
      </c>
      <c r="N1318">
        <v>22986</v>
      </c>
      <c r="O1318">
        <v>23125</v>
      </c>
      <c r="P1318">
        <v>23211</v>
      </c>
      <c r="Q1318">
        <v>23179</v>
      </c>
      <c r="R1318">
        <v>23222</v>
      </c>
      <c r="S1318">
        <v>23733</v>
      </c>
      <c r="T1318">
        <v>24273</v>
      </c>
      <c r="U1318">
        <v>25210</v>
      </c>
      <c r="V1318">
        <v>25434</v>
      </c>
      <c r="W1318">
        <v>25426</v>
      </c>
      <c r="X1318">
        <v>26117</v>
      </c>
      <c r="Y1318">
        <v>27286</v>
      </c>
    </row>
    <row r="1319" spans="1:47" x14ac:dyDescent="0.25">
      <c r="A1319" t="str">
        <f t="shared" si="20"/>
        <v>Sankt Pölten (Stadt)ArbeitsloseFrauen</v>
      </c>
      <c r="B1319">
        <v>1318</v>
      </c>
      <c r="C1319">
        <v>302</v>
      </c>
      <c r="D1319" t="s">
        <v>169</v>
      </c>
      <c r="E1319" t="s">
        <v>36</v>
      </c>
      <c r="F1319" t="s">
        <v>47</v>
      </c>
      <c r="O1319">
        <v>797</v>
      </c>
      <c r="P1319">
        <v>723</v>
      </c>
      <c r="Q1319">
        <v>800</v>
      </c>
      <c r="R1319">
        <v>849</v>
      </c>
      <c r="S1319">
        <v>874</v>
      </c>
      <c r="T1319">
        <v>854</v>
      </c>
      <c r="U1319">
        <v>961</v>
      </c>
      <c r="V1319">
        <v>881</v>
      </c>
      <c r="W1319">
        <v>926</v>
      </c>
      <c r="X1319">
        <v>897</v>
      </c>
      <c r="Y1319">
        <v>938</v>
      </c>
      <c r="Z1319">
        <v>952</v>
      </c>
      <c r="AA1319">
        <v>1003</v>
      </c>
      <c r="AB1319">
        <v>997</v>
      </c>
      <c r="AC1319">
        <v>1126</v>
      </c>
      <c r="AD1319">
        <v>1114</v>
      </c>
      <c r="AE1319">
        <v>1157</v>
      </c>
      <c r="AF1319">
        <v>1218</v>
      </c>
      <c r="AG1319">
        <v>1282</v>
      </c>
      <c r="AH1319">
        <v>1244</v>
      </c>
      <c r="AI1319">
        <v>1171</v>
      </c>
      <c r="AJ1319">
        <v>1112</v>
      </c>
      <c r="AK1319">
        <v>1196</v>
      </c>
      <c r="AL1319">
        <v>1147</v>
      </c>
      <c r="AM1319">
        <v>1218</v>
      </c>
      <c r="AN1319">
        <v>1570</v>
      </c>
      <c r="AO1319">
        <v>1532</v>
      </c>
      <c r="AP1319">
        <v>1090</v>
      </c>
      <c r="AQ1319">
        <v>1024</v>
      </c>
      <c r="AR1319">
        <v>893</v>
      </c>
      <c r="AS1319">
        <v>913</v>
      </c>
      <c r="AT1319">
        <v>970</v>
      </c>
      <c r="AU1319">
        <v>1032</v>
      </c>
    </row>
    <row r="1320" spans="1:47" x14ac:dyDescent="0.25">
      <c r="A1320" t="str">
        <f t="shared" si="20"/>
        <v>Sankt Pölten (Stadt)ArbeitsloseInsgesamt</v>
      </c>
      <c r="B1320">
        <v>1319</v>
      </c>
      <c r="C1320">
        <v>302</v>
      </c>
      <c r="D1320" t="s">
        <v>169</v>
      </c>
      <c r="E1320" t="s">
        <v>36</v>
      </c>
      <c r="F1320" t="s">
        <v>48</v>
      </c>
      <c r="O1320">
        <v>1927</v>
      </c>
      <c r="P1320">
        <v>1471</v>
      </c>
      <c r="Q1320">
        <v>2193</v>
      </c>
      <c r="R1320">
        <v>1903</v>
      </c>
      <c r="S1320">
        <v>2496</v>
      </c>
      <c r="T1320">
        <v>1891</v>
      </c>
      <c r="U1320">
        <v>2534</v>
      </c>
      <c r="V1320">
        <v>1954</v>
      </c>
      <c r="W1320">
        <v>2440</v>
      </c>
      <c r="X1320">
        <v>1990</v>
      </c>
      <c r="Y1320">
        <v>2612</v>
      </c>
      <c r="Z1320">
        <v>2161</v>
      </c>
      <c r="AA1320">
        <v>2790</v>
      </c>
      <c r="AB1320">
        <v>2415</v>
      </c>
      <c r="AC1320">
        <v>3051</v>
      </c>
      <c r="AD1320">
        <v>2619</v>
      </c>
      <c r="AE1320">
        <v>3172</v>
      </c>
      <c r="AF1320">
        <v>2829</v>
      </c>
      <c r="AG1320">
        <v>3388</v>
      </c>
      <c r="AH1320">
        <v>2841</v>
      </c>
      <c r="AI1320">
        <v>3128</v>
      </c>
      <c r="AJ1320">
        <v>2494</v>
      </c>
      <c r="AK1320">
        <v>3023</v>
      </c>
      <c r="AL1320">
        <v>2474</v>
      </c>
      <c r="AM1320">
        <v>3046</v>
      </c>
      <c r="AN1320">
        <v>3336</v>
      </c>
      <c r="AO1320">
        <v>3574</v>
      </c>
      <c r="AP1320">
        <v>2278</v>
      </c>
      <c r="AQ1320">
        <v>2529</v>
      </c>
      <c r="AR1320">
        <v>1931</v>
      </c>
      <c r="AS1320">
        <v>2363</v>
      </c>
      <c r="AT1320">
        <v>2122</v>
      </c>
      <c r="AU1320">
        <v>2692</v>
      </c>
    </row>
    <row r="1321" spans="1:47" x14ac:dyDescent="0.25">
      <c r="A1321" t="str">
        <f t="shared" si="20"/>
        <v>Sankt Pölten (Stadt)ArbeitsloseMänner</v>
      </c>
      <c r="B1321">
        <v>1320</v>
      </c>
      <c r="C1321">
        <v>302</v>
      </c>
      <c r="D1321" t="s">
        <v>169</v>
      </c>
      <c r="E1321" t="s">
        <v>36</v>
      </c>
      <c r="F1321" t="s">
        <v>49</v>
      </c>
      <c r="O1321">
        <v>1130</v>
      </c>
      <c r="P1321">
        <v>748</v>
      </c>
      <c r="Q1321">
        <v>1393</v>
      </c>
      <c r="R1321">
        <v>1054</v>
      </c>
      <c r="S1321">
        <v>1622</v>
      </c>
      <c r="T1321">
        <v>1037</v>
      </c>
      <c r="U1321">
        <v>1573</v>
      </c>
      <c r="V1321">
        <v>1073</v>
      </c>
      <c r="W1321">
        <v>1514</v>
      </c>
      <c r="X1321">
        <v>1093</v>
      </c>
      <c r="Y1321">
        <v>1674</v>
      </c>
      <c r="Z1321">
        <v>1209</v>
      </c>
      <c r="AA1321">
        <v>1787</v>
      </c>
      <c r="AB1321">
        <v>1418</v>
      </c>
      <c r="AC1321">
        <v>1925</v>
      </c>
      <c r="AD1321">
        <v>1505</v>
      </c>
      <c r="AE1321">
        <v>2015</v>
      </c>
      <c r="AF1321">
        <v>1611</v>
      </c>
      <c r="AG1321">
        <v>2106</v>
      </c>
      <c r="AH1321">
        <v>1597</v>
      </c>
      <c r="AI1321">
        <v>1957</v>
      </c>
      <c r="AJ1321">
        <v>1382</v>
      </c>
      <c r="AK1321">
        <v>1827</v>
      </c>
      <c r="AL1321">
        <v>1327</v>
      </c>
      <c r="AM1321">
        <v>1828</v>
      </c>
      <c r="AN1321">
        <v>1766</v>
      </c>
      <c r="AO1321">
        <v>2042</v>
      </c>
      <c r="AP1321">
        <v>1188</v>
      </c>
      <c r="AQ1321">
        <v>1505</v>
      </c>
      <c r="AR1321">
        <v>1038</v>
      </c>
      <c r="AS1321">
        <v>1450</v>
      </c>
      <c r="AT1321">
        <v>1152</v>
      </c>
      <c r="AU1321">
        <v>1660</v>
      </c>
    </row>
    <row r="1322" spans="1:47" x14ac:dyDescent="0.25">
      <c r="A1322" t="str">
        <f t="shared" si="20"/>
        <v>Sankt Pölten (Stadt)arbeitslose AusländerFrauen</v>
      </c>
      <c r="B1322">
        <v>1321</v>
      </c>
      <c r="C1322">
        <v>302</v>
      </c>
      <c r="D1322" t="s">
        <v>169</v>
      </c>
      <c r="E1322" t="s">
        <v>37</v>
      </c>
      <c r="F1322" t="s">
        <v>47</v>
      </c>
      <c r="O1322">
        <v>144</v>
      </c>
      <c r="P1322">
        <v>113</v>
      </c>
      <c r="Q1322">
        <v>146</v>
      </c>
      <c r="R1322">
        <v>157</v>
      </c>
      <c r="S1322">
        <v>188</v>
      </c>
      <c r="T1322">
        <v>179</v>
      </c>
      <c r="U1322">
        <v>214</v>
      </c>
      <c r="V1322">
        <v>191</v>
      </c>
      <c r="W1322">
        <v>226</v>
      </c>
      <c r="X1322">
        <v>175</v>
      </c>
      <c r="Y1322">
        <v>224</v>
      </c>
      <c r="Z1322">
        <v>233</v>
      </c>
      <c r="AA1322">
        <v>267</v>
      </c>
      <c r="AB1322">
        <v>261</v>
      </c>
      <c r="AC1322">
        <v>327</v>
      </c>
      <c r="AD1322">
        <v>305</v>
      </c>
      <c r="AE1322">
        <v>347</v>
      </c>
      <c r="AF1322">
        <v>380</v>
      </c>
      <c r="AG1322">
        <v>373</v>
      </c>
      <c r="AH1322">
        <v>392</v>
      </c>
      <c r="AI1322">
        <v>363</v>
      </c>
      <c r="AJ1322">
        <v>382</v>
      </c>
      <c r="AK1322">
        <v>391</v>
      </c>
      <c r="AL1322">
        <v>379</v>
      </c>
      <c r="AM1322">
        <v>417</v>
      </c>
      <c r="AN1322">
        <v>552</v>
      </c>
      <c r="AO1322">
        <v>557</v>
      </c>
      <c r="AP1322">
        <v>377</v>
      </c>
      <c r="AQ1322">
        <v>366</v>
      </c>
      <c r="AR1322">
        <v>338</v>
      </c>
      <c r="AS1322">
        <v>369</v>
      </c>
      <c r="AT1322">
        <v>376</v>
      </c>
      <c r="AU1322">
        <v>407</v>
      </c>
    </row>
    <row r="1323" spans="1:47" x14ac:dyDescent="0.25">
      <c r="A1323" t="str">
        <f t="shared" si="20"/>
        <v>Sankt Pölten (Stadt)arbeitslose AusländerInsgesamt</v>
      </c>
      <c r="B1323">
        <v>1322</v>
      </c>
      <c r="C1323">
        <v>302</v>
      </c>
      <c r="D1323" t="s">
        <v>169</v>
      </c>
      <c r="E1323" t="s">
        <v>37</v>
      </c>
      <c r="F1323" t="s">
        <v>48</v>
      </c>
      <c r="O1323">
        <v>386</v>
      </c>
      <c r="P1323">
        <v>221</v>
      </c>
      <c r="Q1323">
        <v>473</v>
      </c>
      <c r="R1323">
        <v>380</v>
      </c>
      <c r="S1323">
        <v>593</v>
      </c>
      <c r="T1323">
        <v>387</v>
      </c>
      <c r="U1323">
        <v>620</v>
      </c>
      <c r="V1323">
        <v>422</v>
      </c>
      <c r="W1323">
        <v>643</v>
      </c>
      <c r="X1323">
        <v>448</v>
      </c>
      <c r="Y1323">
        <v>714</v>
      </c>
      <c r="Z1323">
        <v>534</v>
      </c>
      <c r="AA1323">
        <v>789</v>
      </c>
      <c r="AB1323">
        <v>658</v>
      </c>
      <c r="AC1323">
        <v>941</v>
      </c>
      <c r="AD1323">
        <v>734</v>
      </c>
      <c r="AE1323">
        <v>1022</v>
      </c>
      <c r="AF1323">
        <v>892</v>
      </c>
      <c r="AG1323">
        <v>1066</v>
      </c>
      <c r="AH1323">
        <v>897</v>
      </c>
      <c r="AI1323">
        <v>954</v>
      </c>
      <c r="AJ1323">
        <v>797</v>
      </c>
      <c r="AK1323">
        <v>1072</v>
      </c>
      <c r="AL1323">
        <v>773</v>
      </c>
      <c r="AM1323">
        <v>1075</v>
      </c>
      <c r="AN1323">
        <v>1146</v>
      </c>
      <c r="AO1323">
        <v>1277</v>
      </c>
      <c r="AP1323">
        <v>729</v>
      </c>
      <c r="AQ1323">
        <v>907</v>
      </c>
      <c r="AR1323">
        <v>689</v>
      </c>
      <c r="AS1323">
        <v>959</v>
      </c>
      <c r="AT1323">
        <v>781</v>
      </c>
      <c r="AU1323">
        <v>1120</v>
      </c>
    </row>
    <row r="1324" spans="1:47" x14ac:dyDescent="0.25">
      <c r="A1324" t="str">
        <f t="shared" si="20"/>
        <v>Sankt Pölten (Stadt)arbeitslose AusländerMänner</v>
      </c>
      <c r="B1324">
        <v>1323</v>
      </c>
      <c r="C1324">
        <v>302</v>
      </c>
      <c r="D1324" t="s">
        <v>169</v>
      </c>
      <c r="E1324" t="s">
        <v>37</v>
      </c>
      <c r="F1324" t="s">
        <v>49</v>
      </c>
      <c r="O1324">
        <v>242</v>
      </c>
      <c r="P1324">
        <v>108</v>
      </c>
      <c r="Q1324">
        <v>327</v>
      </c>
      <c r="R1324">
        <v>223</v>
      </c>
      <c r="S1324">
        <v>405</v>
      </c>
      <c r="T1324">
        <v>208</v>
      </c>
      <c r="U1324">
        <v>406</v>
      </c>
      <c r="V1324">
        <v>231</v>
      </c>
      <c r="W1324">
        <v>417</v>
      </c>
      <c r="X1324">
        <v>273</v>
      </c>
      <c r="Y1324">
        <v>490</v>
      </c>
      <c r="Z1324">
        <v>301</v>
      </c>
      <c r="AA1324">
        <v>522</v>
      </c>
      <c r="AB1324">
        <v>397</v>
      </c>
      <c r="AC1324">
        <v>614</v>
      </c>
      <c r="AD1324">
        <v>429</v>
      </c>
      <c r="AE1324">
        <v>675</v>
      </c>
      <c r="AF1324">
        <v>512</v>
      </c>
      <c r="AG1324">
        <v>693</v>
      </c>
      <c r="AH1324">
        <v>505</v>
      </c>
      <c r="AI1324">
        <v>591</v>
      </c>
      <c r="AJ1324">
        <v>415</v>
      </c>
      <c r="AK1324">
        <v>681</v>
      </c>
      <c r="AL1324">
        <v>394</v>
      </c>
      <c r="AM1324">
        <v>658</v>
      </c>
      <c r="AN1324">
        <v>594</v>
      </c>
      <c r="AO1324">
        <v>720</v>
      </c>
      <c r="AP1324">
        <v>352</v>
      </c>
      <c r="AQ1324">
        <v>541</v>
      </c>
      <c r="AR1324">
        <v>351</v>
      </c>
      <c r="AS1324">
        <v>590</v>
      </c>
      <c r="AT1324">
        <v>405</v>
      </c>
      <c r="AU1324">
        <v>713</v>
      </c>
    </row>
    <row r="1325" spans="1:47" x14ac:dyDescent="0.25">
      <c r="A1325" t="str">
        <f t="shared" si="20"/>
        <v>Sankt Pölten (Stadt)ArbeitsstättenInsgesamt</v>
      </c>
      <c r="B1325">
        <v>1324</v>
      </c>
      <c r="C1325">
        <v>302</v>
      </c>
      <c r="D1325" t="s">
        <v>169</v>
      </c>
      <c r="E1325" t="s">
        <v>476</v>
      </c>
      <c r="F1325" t="s">
        <v>48</v>
      </c>
      <c r="G1325">
        <v>4556</v>
      </c>
      <c r="H1325">
        <v>4578</v>
      </c>
      <c r="I1325">
        <v>4708</v>
      </c>
    </row>
    <row r="1326" spans="1:47" x14ac:dyDescent="0.25">
      <c r="A1326" t="str">
        <f t="shared" si="20"/>
        <v>Sankt Pölten (Stadt)Beschäftigte in den ArbeitsstättenInsgesamt</v>
      </c>
      <c r="B1326">
        <v>1325</v>
      </c>
      <c r="C1326">
        <v>302</v>
      </c>
      <c r="D1326" t="s">
        <v>169</v>
      </c>
      <c r="E1326" t="s">
        <v>477</v>
      </c>
      <c r="F1326" t="s">
        <v>48</v>
      </c>
      <c r="G1326">
        <v>55733</v>
      </c>
      <c r="H1326">
        <v>56454</v>
      </c>
      <c r="I1326">
        <v>59424</v>
      </c>
    </row>
    <row r="1327" spans="1:47" x14ac:dyDescent="0.25">
      <c r="A1327" t="str">
        <f t="shared" si="20"/>
        <v>Sankt Pölten (Stadt)GesamteinkommenBruttobezüge Gesamt</v>
      </c>
      <c r="B1327">
        <v>1326</v>
      </c>
      <c r="C1327">
        <v>302</v>
      </c>
      <c r="D1327" t="s">
        <v>169</v>
      </c>
      <c r="E1327" t="s">
        <v>45</v>
      </c>
      <c r="F1327" t="s">
        <v>63</v>
      </c>
      <c r="G1327">
        <v>833663.87777999998</v>
      </c>
      <c r="H1327">
        <v>860137.40101000003</v>
      </c>
      <c r="I1327">
        <v>889439.28552000003</v>
      </c>
      <c r="J1327">
        <v>929044.51755999995</v>
      </c>
      <c r="K1327">
        <v>979873.59874000004</v>
      </c>
      <c r="L1327">
        <v>982016.29828999995</v>
      </c>
      <c r="M1327">
        <v>1002170.95078</v>
      </c>
      <c r="N1327">
        <v>1026148.09379</v>
      </c>
      <c r="O1327">
        <v>1061788.22903</v>
      </c>
      <c r="P1327">
        <v>1091830.3352900001</v>
      </c>
      <c r="Q1327">
        <v>1112806.20422</v>
      </c>
      <c r="R1327">
        <v>1139770.8290599999</v>
      </c>
      <c r="S1327">
        <v>1174854.14481</v>
      </c>
      <c r="T1327">
        <v>1200776.4394799999</v>
      </c>
      <c r="U1327">
        <v>1251244.9619199999</v>
      </c>
      <c r="V1327">
        <v>1309173.7615400001</v>
      </c>
      <c r="W1327">
        <v>1332376.61464</v>
      </c>
      <c r="X1327">
        <v>1399541.96841</v>
      </c>
      <c r="Y1327">
        <v>1485242.67729</v>
      </c>
    </row>
    <row r="1328" spans="1:47" x14ac:dyDescent="0.25">
      <c r="A1328" t="str">
        <f t="shared" si="20"/>
        <v>Sankt Pölten (Stadt)GesamteinkommenNettobezüge Gesamt</v>
      </c>
      <c r="B1328">
        <v>1327</v>
      </c>
      <c r="C1328">
        <v>302</v>
      </c>
      <c r="D1328" t="s">
        <v>169</v>
      </c>
      <c r="E1328" t="s">
        <v>45</v>
      </c>
      <c r="F1328" t="s">
        <v>64</v>
      </c>
      <c r="G1328">
        <v>604403.64232999994</v>
      </c>
      <c r="H1328">
        <v>629146.17024000001</v>
      </c>
      <c r="I1328">
        <v>646790.55652999994</v>
      </c>
      <c r="J1328">
        <v>672591.33137000003</v>
      </c>
      <c r="K1328">
        <v>707530.88026000001</v>
      </c>
      <c r="L1328">
        <v>722399.97669000004</v>
      </c>
      <c r="M1328">
        <v>734772.69123999996</v>
      </c>
      <c r="N1328">
        <v>748909.78596000001</v>
      </c>
      <c r="O1328">
        <v>770930.34806999995</v>
      </c>
      <c r="P1328">
        <v>789562.34779000003</v>
      </c>
      <c r="Q1328">
        <v>801620.04614999995</v>
      </c>
      <c r="R1328">
        <v>816227.85277</v>
      </c>
      <c r="S1328">
        <v>866844.96187999996</v>
      </c>
      <c r="T1328">
        <v>883532.25849000004</v>
      </c>
      <c r="U1328">
        <v>917988.58773999999</v>
      </c>
      <c r="V1328">
        <v>959614.51963</v>
      </c>
      <c r="W1328">
        <v>986599.52269999997</v>
      </c>
      <c r="X1328">
        <v>1030690.94851</v>
      </c>
      <c r="Y1328">
        <v>1097189.74597</v>
      </c>
    </row>
    <row r="1329" spans="1:28" x14ac:dyDescent="0.25">
      <c r="A1329" t="str">
        <f t="shared" si="20"/>
        <v>Sankt Pölten (Stadt)Gründungsintensitätin % der aktiven Wirtschaftskammermitglieder</v>
      </c>
      <c r="B1329">
        <v>1328</v>
      </c>
      <c r="C1329">
        <v>302</v>
      </c>
      <c r="D1329" t="s">
        <v>169</v>
      </c>
      <c r="E1329" t="s">
        <v>40</v>
      </c>
      <c r="F1329" t="s">
        <v>52</v>
      </c>
      <c r="T1329">
        <v>6.1781969637239298</v>
      </c>
      <c r="U1329">
        <v>7.2812454498630199</v>
      </c>
      <c r="V1329">
        <v>6.0651780325890199</v>
      </c>
      <c r="W1329">
        <v>5.9491778774290003</v>
      </c>
      <c r="X1329">
        <v>5.5604075691411898</v>
      </c>
      <c r="Y1329">
        <v>6.0371959942775399</v>
      </c>
      <c r="Z1329">
        <v>6.0425531914893602</v>
      </c>
      <c r="AA1329">
        <v>5.16341664377918</v>
      </c>
      <c r="AB1329">
        <v>6.3387978142076502</v>
      </c>
    </row>
    <row r="1330" spans="1:28" x14ac:dyDescent="0.25">
      <c r="A1330" t="str">
        <f t="shared" si="20"/>
        <v>Sankt Pölten (Stadt)Gründungsintensitätje 1.000 Einwohner</v>
      </c>
      <c r="B1330">
        <v>1329</v>
      </c>
      <c r="C1330">
        <v>302</v>
      </c>
      <c r="D1330" t="s">
        <v>169</v>
      </c>
      <c r="E1330" t="s">
        <v>40</v>
      </c>
      <c r="F1330" t="s">
        <v>53</v>
      </c>
      <c r="T1330">
        <v>3.6977586999216001</v>
      </c>
      <c r="U1330">
        <v>4.3746291242024604</v>
      </c>
      <c r="V1330">
        <v>3.7075978086436798</v>
      </c>
      <c r="W1330">
        <v>3.6414207030320802</v>
      </c>
      <c r="X1330">
        <v>3.4699513116779301</v>
      </c>
      <c r="Y1330">
        <v>3.8008430305868801</v>
      </c>
      <c r="Z1330">
        <v>3.8118758724363802</v>
      </c>
      <c r="AA1330">
        <v>3.3356990773598301</v>
      </c>
      <c r="AB1330">
        <v>4.0250524818265401</v>
      </c>
    </row>
    <row r="1331" spans="1:28" x14ac:dyDescent="0.25">
      <c r="A1331" t="str">
        <f t="shared" si="20"/>
        <v>Sankt Pölten (Stadt)NeugründungenInsgesamt</v>
      </c>
      <c r="B1331">
        <v>1330</v>
      </c>
      <c r="C1331">
        <v>302</v>
      </c>
      <c r="D1331" t="s">
        <v>169</v>
      </c>
      <c r="E1331" t="s">
        <v>41</v>
      </c>
      <c r="F1331" t="s">
        <v>48</v>
      </c>
      <c r="T1331">
        <v>195.04567814476499</v>
      </c>
      <c r="U1331">
        <v>233.94641630409899</v>
      </c>
      <c r="V1331">
        <v>201</v>
      </c>
      <c r="W1331">
        <v>199</v>
      </c>
      <c r="X1331">
        <v>191</v>
      </c>
      <c r="Y1331">
        <v>211</v>
      </c>
      <c r="Z1331">
        <v>213</v>
      </c>
      <c r="AA1331">
        <v>188</v>
      </c>
      <c r="AB1331">
        <v>232</v>
      </c>
    </row>
    <row r="1332" spans="1:28" x14ac:dyDescent="0.25">
      <c r="A1332" t="str">
        <f t="shared" si="20"/>
        <v>Sankt Pölten (Stadt)Pendler (Auspendler/-innen)Insgesamt</v>
      </c>
      <c r="B1332">
        <v>1331</v>
      </c>
      <c r="C1332">
        <v>302</v>
      </c>
      <c r="D1332" t="s">
        <v>169</v>
      </c>
      <c r="E1332" t="s">
        <v>459</v>
      </c>
      <c r="F1332" t="s">
        <v>48</v>
      </c>
      <c r="G1332">
        <v>6561</v>
      </c>
      <c r="H1332">
        <v>7674</v>
      </c>
      <c r="I1332">
        <v>7729</v>
      </c>
      <c r="J1332">
        <v>7657</v>
      </c>
      <c r="K1332">
        <v>7767</v>
      </c>
      <c r="L1332">
        <v>7884</v>
      </c>
      <c r="M1332">
        <v>7947</v>
      </c>
      <c r="N1332">
        <v>8296</v>
      </c>
      <c r="O1332">
        <v>8647</v>
      </c>
      <c r="P1332">
        <v>8982</v>
      </c>
      <c r="Q1332">
        <v>9303</v>
      </c>
      <c r="R1332">
        <v>9267</v>
      </c>
      <c r="S1332">
        <v>9689</v>
      </c>
    </row>
    <row r="1333" spans="1:28" x14ac:dyDescent="0.25">
      <c r="A1333" t="str">
        <f t="shared" si="20"/>
        <v>Sankt Pölten (Stadt)Pendler ins AuslandInsgesamt</v>
      </c>
      <c r="B1333">
        <v>1332</v>
      </c>
      <c r="C1333">
        <v>302</v>
      </c>
      <c r="D1333" t="s">
        <v>169</v>
      </c>
      <c r="E1333" t="s">
        <v>304</v>
      </c>
      <c r="F1333" t="s">
        <v>48</v>
      </c>
      <c r="G1333">
        <v>8</v>
      </c>
      <c r="H1333">
        <v>18</v>
      </c>
      <c r="I1333">
        <v>110</v>
      </c>
      <c r="J1333">
        <v>18</v>
      </c>
      <c r="K1333">
        <v>11</v>
      </c>
      <c r="L1333">
        <v>65</v>
      </c>
      <c r="M1333">
        <v>70</v>
      </c>
      <c r="N1333">
        <v>51</v>
      </c>
      <c r="O1333">
        <v>33</v>
      </c>
      <c r="P1333">
        <v>43</v>
      </c>
      <c r="Q1333">
        <v>45</v>
      </c>
      <c r="R1333">
        <v>29</v>
      </c>
      <c r="S1333">
        <v>54</v>
      </c>
    </row>
    <row r="1334" spans="1:28" x14ac:dyDescent="0.25">
      <c r="A1334" t="str">
        <f t="shared" si="20"/>
        <v>Sankt Pölten (Stadt)Pendler zw. BundesländernInsgesamt</v>
      </c>
      <c r="B1334">
        <v>1333</v>
      </c>
      <c r="C1334">
        <v>302</v>
      </c>
      <c r="D1334" t="s">
        <v>169</v>
      </c>
      <c r="E1334" t="s">
        <v>433</v>
      </c>
      <c r="F1334" t="s">
        <v>48</v>
      </c>
      <c r="G1334">
        <v>2540</v>
      </c>
      <c r="H1334">
        <v>3025</v>
      </c>
      <c r="I1334">
        <v>2977</v>
      </c>
      <c r="J1334">
        <v>3013</v>
      </c>
      <c r="K1334">
        <v>3090</v>
      </c>
      <c r="L1334">
        <v>3071</v>
      </c>
      <c r="M1334">
        <v>3046</v>
      </c>
      <c r="N1334">
        <v>3199</v>
      </c>
      <c r="O1334">
        <v>3357</v>
      </c>
      <c r="P1334">
        <v>3488</v>
      </c>
      <c r="Q1334">
        <v>3644</v>
      </c>
      <c r="R1334">
        <v>3659</v>
      </c>
      <c r="S1334">
        <v>3854</v>
      </c>
    </row>
    <row r="1335" spans="1:28" x14ac:dyDescent="0.25">
      <c r="A1335" t="str">
        <f t="shared" si="20"/>
        <v>Sankt Pölten (Stadt)Pendler zw. Gemeinden eines Pol. BezirkesInsgesamt</v>
      </c>
      <c r="B1335">
        <v>1334</v>
      </c>
      <c r="C1335">
        <v>302</v>
      </c>
      <c r="D1335" t="s">
        <v>169</v>
      </c>
      <c r="E1335" t="s">
        <v>305</v>
      </c>
      <c r="F1335" t="s">
        <v>48</v>
      </c>
      <c r="G1335">
        <v>0</v>
      </c>
      <c r="H1335">
        <v>0</v>
      </c>
      <c r="I1335">
        <v>0</v>
      </c>
      <c r="J1335">
        <v>0</v>
      </c>
      <c r="K1335">
        <v>0</v>
      </c>
      <c r="L1335">
        <v>0</v>
      </c>
      <c r="M1335">
        <v>0</v>
      </c>
      <c r="N1335">
        <v>0</v>
      </c>
      <c r="O1335">
        <v>0</v>
      </c>
      <c r="P1335">
        <v>0</v>
      </c>
      <c r="Q1335">
        <v>0</v>
      </c>
      <c r="R1335">
        <v>0</v>
      </c>
      <c r="S1335">
        <v>0</v>
      </c>
    </row>
    <row r="1336" spans="1:28" x14ac:dyDescent="0.25">
      <c r="A1336" t="str">
        <f t="shared" si="20"/>
        <v>Sankt Pölten (Stadt)Pendler zw. Pol. Bez. des BundeslandesInsgesamt</v>
      </c>
      <c r="B1336">
        <v>1335</v>
      </c>
      <c r="C1336">
        <v>302</v>
      </c>
      <c r="D1336" t="s">
        <v>169</v>
      </c>
      <c r="E1336" t="s">
        <v>306</v>
      </c>
      <c r="F1336" t="s">
        <v>48</v>
      </c>
      <c r="G1336">
        <v>4013</v>
      </c>
      <c r="H1336">
        <v>4631</v>
      </c>
      <c r="I1336">
        <v>4642</v>
      </c>
      <c r="J1336">
        <v>4626</v>
      </c>
      <c r="K1336">
        <v>4666</v>
      </c>
      <c r="L1336">
        <v>4748</v>
      </c>
      <c r="M1336">
        <v>4831</v>
      </c>
      <c r="N1336">
        <v>5046</v>
      </c>
      <c r="O1336">
        <v>5257</v>
      </c>
      <c r="P1336">
        <v>5451</v>
      </c>
      <c r="Q1336">
        <v>5614</v>
      </c>
      <c r="R1336">
        <v>5579</v>
      </c>
      <c r="S1336">
        <v>5781</v>
      </c>
    </row>
    <row r="1337" spans="1:28" x14ac:dyDescent="0.25">
      <c r="A1337" t="str">
        <f t="shared" si="20"/>
        <v>Sankt Pölten (Stadt)PensionisteneinkommenBrutto_Schnitt</v>
      </c>
      <c r="B1337">
        <v>1336</v>
      </c>
      <c r="C1337">
        <v>302</v>
      </c>
      <c r="D1337" t="s">
        <v>169</v>
      </c>
      <c r="E1337" t="s">
        <v>44</v>
      </c>
      <c r="F1337" t="s">
        <v>54</v>
      </c>
      <c r="G1337">
        <v>19555.361798312901</v>
      </c>
      <c r="H1337">
        <v>19908.3402596614</v>
      </c>
      <c r="I1337">
        <v>20530.178975573101</v>
      </c>
      <c r="J1337">
        <v>21059.9510683888</v>
      </c>
      <c r="K1337">
        <v>21687.243950526401</v>
      </c>
      <c r="L1337">
        <v>22308.5289177962</v>
      </c>
      <c r="M1337">
        <v>22806.3399066171</v>
      </c>
      <c r="N1337">
        <v>23072.5529783237</v>
      </c>
      <c r="O1337">
        <v>23024.861689288002</v>
      </c>
      <c r="P1337">
        <v>23475.9346460577</v>
      </c>
      <c r="Q1337">
        <v>24102.583796462601</v>
      </c>
      <c r="R1337">
        <v>24609.620906879802</v>
      </c>
      <c r="S1337">
        <v>25003.987134819599</v>
      </c>
      <c r="T1337">
        <v>25165.193490810001</v>
      </c>
      <c r="U1337">
        <v>25566.3372181339</v>
      </c>
      <c r="V1337">
        <v>26406.318128334799</v>
      </c>
      <c r="W1337">
        <v>27910.6685364308</v>
      </c>
      <c r="X1337">
        <v>28647.689053658502</v>
      </c>
      <c r="Y1337">
        <v>29301.943864996902</v>
      </c>
    </row>
    <row r="1338" spans="1:28" x14ac:dyDescent="0.25">
      <c r="A1338" t="str">
        <f t="shared" si="20"/>
        <v>Sankt Pölten (Stadt)PensionisteneinkommenBruttobezüge 1000 EUR</v>
      </c>
      <c r="B1338">
        <v>1337</v>
      </c>
      <c r="C1338">
        <v>302</v>
      </c>
      <c r="D1338" t="s">
        <v>169</v>
      </c>
      <c r="E1338" t="s">
        <v>44</v>
      </c>
      <c r="F1338" t="s">
        <v>55</v>
      </c>
      <c r="G1338">
        <v>255001.91785</v>
      </c>
      <c r="H1338">
        <v>262212.74956000003</v>
      </c>
      <c r="I1338">
        <v>273154.03126999998</v>
      </c>
      <c r="J1338">
        <v>282076.98460999998</v>
      </c>
      <c r="K1338">
        <v>294577.83458000002</v>
      </c>
      <c r="L1338">
        <v>306117.63381000003</v>
      </c>
      <c r="M1338">
        <v>312606.50109999999</v>
      </c>
      <c r="N1338">
        <v>319324.13322000002</v>
      </c>
      <c r="O1338">
        <v>330798.18789</v>
      </c>
      <c r="P1338">
        <v>337936.07922999997</v>
      </c>
      <c r="Q1338">
        <v>348860.79787000001</v>
      </c>
      <c r="R1338">
        <v>354132.44485000003</v>
      </c>
      <c r="S1338">
        <v>355531.69306999998</v>
      </c>
      <c r="T1338">
        <v>360088.75365999999</v>
      </c>
      <c r="U1338">
        <v>368257.52129</v>
      </c>
      <c r="V1338">
        <v>381069.57691</v>
      </c>
      <c r="W1338">
        <v>396471.04655999999</v>
      </c>
      <c r="X1338">
        <v>411094.33792000002</v>
      </c>
      <c r="Y1338">
        <v>425845.15019000001</v>
      </c>
    </row>
    <row r="1339" spans="1:28" x14ac:dyDescent="0.25">
      <c r="A1339" t="str">
        <f t="shared" si="20"/>
        <v>Sankt Pölten (Stadt)PensionisteneinkommenBruttobezüge Fälle</v>
      </c>
      <c r="B1339">
        <v>1338</v>
      </c>
      <c r="C1339">
        <v>302</v>
      </c>
      <c r="D1339" t="s">
        <v>169</v>
      </c>
      <c r="E1339" t="s">
        <v>44</v>
      </c>
      <c r="F1339" t="s">
        <v>56</v>
      </c>
      <c r="G1339">
        <v>13040</v>
      </c>
      <c r="H1339">
        <v>13171</v>
      </c>
      <c r="I1339">
        <v>13305</v>
      </c>
      <c r="J1339">
        <v>13394</v>
      </c>
      <c r="K1339">
        <v>13583</v>
      </c>
      <c r="L1339">
        <v>13722</v>
      </c>
      <c r="M1339">
        <v>13707</v>
      </c>
      <c r="N1339">
        <v>13840</v>
      </c>
      <c r="O1339">
        <v>14367</v>
      </c>
      <c r="P1339">
        <v>14395</v>
      </c>
      <c r="Q1339">
        <v>14474</v>
      </c>
      <c r="R1339">
        <v>14390</v>
      </c>
      <c r="S1339">
        <v>14219</v>
      </c>
      <c r="T1339">
        <v>14309</v>
      </c>
      <c r="U1339">
        <v>14404</v>
      </c>
      <c r="V1339">
        <v>14431</v>
      </c>
      <c r="W1339">
        <v>14205</v>
      </c>
      <c r="X1339">
        <v>14350</v>
      </c>
      <c r="Y1339">
        <v>14533</v>
      </c>
    </row>
    <row r="1340" spans="1:28" x14ac:dyDescent="0.25">
      <c r="A1340" t="str">
        <f t="shared" si="20"/>
        <v>Sankt Pölten (Stadt)PensionisteneinkommenLohnsteuer 1000 EUR</v>
      </c>
      <c r="B1340">
        <v>1339</v>
      </c>
      <c r="C1340">
        <v>302</v>
      </c>
      <c r="D1340" t="s">
        <v>169</v>
      </c>
      <c r="E1340" t="s">
        <v>44</v>
      </c>
      <c r="F1340" t="s">
        <v>57</v>
      </c>
      <c r="G1340">
        <v>36223.233260000001</v>
      </c>
      <c r="H1340">
        <v>34717.775370000003</v>
      </c>
      <c r="I1340">
        <v>37259.42035</v>
      </c>
      <c r="J1340">
        <v>39488.730560000004</v>
      </c>
      <c r="K1340">
        <v>42365.437700000002</v>
      </c>
      <c r="L1340">
        <v>40190.147709999997</v>
      </c>
      <c r="M1340">
        <v>42174.364869999998</v>
      </c>
      <c r="N1340">
        <v>43968.717790000002</v>
      </c>
      <c r="O1340">
        <v>46966.357089999998</v>
      </c>
      <c r="P1340">
        <v>48808.363729999997</v>
      </c>
      <c r="Q1340">
        <v>51570.647770000003</v>
      </c>
      <c r="R1340">
        <v>53933.048000000003</v>
      </c>
      <c r="S1340">
        <v>45298.751620000003</v>
      </c>
      <c r="T1340">
        <v>46540.728889999999</v>
      </c>
      <c r="U1340">
        <v>48493.847000000002</v>
      </c>
      <c r="V1340">
        <v>51838.366399999999</v>
      </c>
      <c r="W1340">
        <v>51012.353990000003</v>
      </c>
      <c r="X1340">
        <v>54502.4836</v>
      </c>
      <c r="Y1340">
        <v>54946.522080000002</v>
      </c>
    </row>
    <row r="1341" spans="1:28" x14ac:dyDescent="0.25">
      <c r="A1341" t="str">
        <f t="shared" si="20"/>
        <v>Sankt Pölten (Stadt)PensionisteneinkommenLohnsteuer Fälle</v>
      </c>
      <c r="B1341">
        <v>1340</v>
      </c>
      <c r="C1341">
        <v>302</v>
      </c>
      <c r="D1341" t="s">
        <v>169</v>
      </c>
      <c r="E1341" t="s">
        <v>44</v>
      </c>
      <c r="F1341" t="s">
        <v>58</v>
      </c>
      <c r="G1341">
        <v>8659</v>
      </c>
      <c r="H1341">
        <v>8387</v>
      </c>
      <c r="I1341">
        <v>8725</v>
      </c>
      <c r="J1341">
        <v>9288</v>
      </c>
      <c r="K1341">
        <v>9528</v>
      </c>
      <c r="L1341">
        <v>9218</v>
      </c>
      <c r="M1341">
        <v>9319</v>
      </c>
      <c r="N1341">
        <v>9521</v>
      </c>
      <c r="O1341">
        <v>9796</v>
      </c>
      <c r="P1341">
        <v>9940</v>
      </c>
      <c r="Q1341">
        <v>10193</v>
      </c>
      <c r="R1341">
        <v>10299</v>
      </c>
      <c r="S1341">
        <v>10239</v>
      </c>
      <c r="T1341">
        <v>10331</v>
      </c>
      <c r="U1341">
        <v>10498</v>
      </c>
      <c r="V1341">
        <v>10726</v>
      </c>
      <c r="W1341">
        <v>11271</v>
      </c>
      <c r="X1341">
        <v>11565</v>
      </c>
      <c r="Y1341">
        <v>11848</v>
      </c>
    </row>
    <row r="1342" spans="1:28" x14ac:dyDescent="0.25">
      <c r="A1342" t="str">
        <f t="shared" si="20"/>
        <v>Sankt Pölten (Stadt)PensionisteneinkommenNetto_Schnitt</v>
      </c>
      <c r="B1342">
        <v>1341</v>
      </c>
      <c r="C1342">
        <v>302</v>
      </c>
      <c r="D1342" t="s">
        <v>169</v>
      </c>
      <c r="E1342" t="s">
        <v>44</v>
      </c>
      <c r="F1342" t="s">
        <v>59</v>
      </c>
      <c r="G1342">
        <v>15684.5039930982</v>
      </c>
      <c r="H1342">
        <v>16077.9845698884</v>
      </c>
      <c r="I1342">
        <v>16488.2208447952</v>
      </c>
      <c r="J1342">
        <v>16838.959087651201</v>
      </c>
      <c r="K1342">
        <v>17247.7308466465</v>
      </c>
      <c r="L1342">
        <v>18019.975595394299</v>
      </c>
      <c r="M1342">
        <v>18346.375523455201</v>
      </c>
      <c r="N1342">
        <v>18501.107473988399</v>
      </c>
      <c r="O1342">
        <v>18374.980840119701</v>
      </c>
      <c r="P1342">
        <v>18679.723827718</v>
      </c>
      <c r="Q1342">
        <v>19109.201298189899</v>
      </c>
      <c r="R1342">
        <v>19406.168218207102</v>
      </c>
      <c r="S1342">
        <v>20336.4425613616</v>
      </c>
      <c r="T1342">
        <v>20432.374708924501</v>
      </c>
      <c r="U1342">
        <v>20687.491275340199</v>
      </c>
      <c r="V1342">
        <v>21265.456703624099</v>
      </c>
      <c r="W1342">
        <v>22691.833391059499</v>
      </c>
      <c r="X1342">
        <v>23184.4868160279</v>
      </c>
      <c r="Y1342">
        <v>23833.180648180001</v>
      </c>
    </row>
    <row r="1343" spans="1:28" x14ac:dyDescent="0.25">
      <c r="A1343" t="str">
        <f t="shared" si="20"/>
        <v>Sankt Pölten (Stadt)PensionisteneinkommenNettobezüge 1000 EUR</v>
      </c>
      <c r="B1343">
        <v>1342</v>
      </c>
      <c r="C1343">
        <v>302</v>
      </c>
      <c r="D1343" t="s">
        <v>169</v>
      </c>
      <c r="E1343" t="s">
        <v>44</v>
      </c>
      <c r="F1343" t="s">
        <v>60</v>
      </c>
      <c r="G1343">
        <v>204525.93207000001</v>
      </c>
      <c r="H1343">
        <v>211763.13477</v>
      </c>
      <c r="I1343">
        <v>219375.77833999999</v>
      </c>
      <c r="J1343">
        <v>225541.01801999999</v>
      </c>
      <c r="K1343">
        <v>234275.92809</v>
      </c>
      <c r="L1343">
        <v>247270.10511999999</v>
      </c>
      <c r="M1343">
        <v>251473.76930000001</v>
      </c>
      <c r="N1343">
        <v>256055.32743999999</v>
      </c>
      <c r="O1343">
        <v>263993.34973000002</v>
      </c>
      <c r="P1343">
        <v>268894.62449999998</v>
      </c>
      <c r="Q1343">
        <v>276586.57958999998</v>
      </c>
      <c r="R1343">
        <v>279254.76066000003</v>
      </c>
      <c r="S1343">
        <v>289163.87677999999</v>
      </c>
      <c r="T1343">
        <v>292366.84970999998</v>
      </c>
      <c r="U1343">
        <v>297982.62433000002</v>
      </c>
      <c r="V1343">
        <v>306881.80569000001</v>
      </c>
      <c r="W1343">
        <v>322337.49332000001</v>
      </c>
      <c r="X1343">
        <v>332697.38581000001</v>
      </c>
      <c r="Y1343">
        <v>346367.61436000001</v>
      </c>
    </row>
    <row r="1344" spans="1:28" x14ac:dyDescent="0.25">
      <c r="A1344" t="str">
        <f t="shared" si="20"/>
        <v>Sankt Pölten (Stadt)PensionisteneinkommenSV-Beiträge 1000 EUR</v>
      </c>
      <c r="B1344">
        <v>1343</v>
      </c>
      <c r="C1344">
        <v>302</v>
      </c>
      <c r="D1344" t="s">
        <v>169</v>
      </c>
      <c r="E1344" t="s">
        <v>44</v>
      </c>
      <c r="F1344" t="s">
        <v>61</v>
      </c>
      <c r="G1344">
        <v>14252.75252</v>
      </c>
      <c r="H1344">
        <v>15731.83942</v>
      </c>
      <c r="I1344">
        <v>16518.832579999998</v>
      </c>
      <c r="J1344">
        <v>17047.23603</v>
      </c>
      <c r="K1344">
        <v>17936.468789999999</v>
      </c>
      <c r="L1344">
        <v>18657.380980000002</v>
      </c>
      <c r="M1344">
        <v>18958.36693</v>
      </c>
      <c r="N1344">
        <v>19300.08799</v>
      </c>
      <c r="O1344">
        <v>19838.481070000002</v>
      </c>
      <c r="P1344">
        <v>20233.091</v>
      </c>
      <c r="Q1344">
        <v>20703.570510000001</v>
      </c>
      <c r="R1344">
        <v>20944.636190000001</v>
      </c>
      <c r="S1344">
        <v>21069.06467</v>
      </c>
      <c r="T1344">
        <v>21181.175060000001</v>
      </c>
      <c r="U1344">
        <v>21781.04996</v>
      </c>
      <c r="V1344">
        <v>22349.40482</v>
      </c>
      <c r="W1344">
        <v>23121.199250000001</v>
      </c>
      <c r="X1344">
        <v>23894.468509999999</v>
      </c>
      <c r="Y1344">
        <v>24531.013749999998</v>
      </c>
    </row>
    <row r="1345" spans="1:47" x14ac:dyDescent="0.25">
      <c r="A1345" t="str">
        <f t="shared" si="20"/>
        <v>Sankt Pölten (Stadt)PensionisteneinkommenSV-Beiträge Fälle</v>
      </c>
      <c r="B1345">
        <v>1344</v>
      </c>
      <c r="C1345">
        <v>302</v>
      </c>
      <c r="D1345" t="s">
        <v>169</v>
      </c>
      <c r="E1345" t="s">
        <v>44</v>
      </c>
      <c r="F1345" t="s">
        <v>62</v>
      </c>
      <c r="G1345">
        <v>12727</v>
      </c>
      <c r="H1345">
        <v>12874</v>
      </c>
      <c r="I1345">
        <v>13030</v>
      </c>
      <c r="J1345">
        <v>13151</v>
      </c>
      <c r="K1345">
        <v>13323</v>
      </c>
      <c r="L1345">
        <v>13462</v>
      </c>
      <c r="M1345">
        <v>13434</v>
      </c>
      <c r="N1345">
        <v>13564</v>
      </c>
      <c r="O1345">
        <v>13666</v>
      </c>
      <c r="P1345">
        <v>13658</v>
      </c>
      <c r="Q1345">
        <v>13746</v>
      </c>
      <c r="R1345">
        <v>13663</v>
      </c>
      <c r="S1345">
        <v>13525</v>
      </c>
      <c r="T1345">
        <v>13586</v>
      </c>
      <c r="U1345">
        <v>13620</v>
      </c>
      <c r="V1345">
        <v>13662</v>
      </c>
      <c r="W1345">
        <v>13852</v>
      </c>
      <c r="X1345">
        <v>14008</v>
      </c>
      <c r="Y1345">
        <v>14179</v>
      </c>
    </row>
    <row r="1346" spans="1:47" x14ac:dyDescent="0.25">
      <c r="A1346" t="str">
        <f t="shared" si="20"/>
        <v>Sankt Pölten (Stadt)Unselbstständig BeschäftigteFrauen</v>
      </c>
      <c r="B1346">
        <v>1345</v>
      </c>
      <c r="C1346">
        <v>302</v>
      </c>
      <c r="D1346" t="s">
        <v>169</v>
      </c>
      <c r="E1346" t="s">
        <v>38</v>
      </c>
      <c r="F1346" t="s">
        <v>47</v>
      </c>
      <c r="O1346">
        <v>9931</v>
      </c>
      <c r="P1346">
        <v>10163</v>
      </c>
      <c r="Q1346">
        <v>9911</v>
      </c>
      <c r="R1346">
        <v>10045</v>
      </c>
      <c r="S1346">
        <v>9780</v>
      </c>
      <c r="T1346">
        <v>10002</v>
      </c>
      <c r="U1346">
        <v>9912</v>
      </c>
      <c r="V1346">
        <v>10155</v>
      </c>
      <c r="X1346">
        <v>10269</v>
      </c>
      <c r="Y1346">
        <v>10021</v>
      </c>
      <c r="Z1346">
        <v>10309</v>
      </c>
      <c r="AA1346">
        <v>9873</v>
      </c>
      <c r="AB1346">
        <v>10177</v>
      </c>
      <c r="AC1346">
        <v>9941</v>
      </c>
      <c r="AD1346">
        <v>10214</v>
      </c>
      <c r="AE1346">
        <v>10047</v>
      </c>
      <c r="AF1346">
        <v>10247</v>
      </c>
      <c r="AG1346">
        <v>10143</v>
      </c>
      <c r="AH1346">
        <v>10414</v>
      </c>
      <c r="AI1346">
        <v>10391</v>
      </c>
      <c r="AJ1346">
        <v>10711</v>
      </c>
      <c r="AK1346">
        <v>10639</v>
      </c>
      <c r="AL1346">
        <v>10888</v>
      </c>
      <c r="AM1346">
        <v>10694</v>
      </c>
      <c r="AN1346">
        <v>10727</v>
      </c>
      <c r="AO1346">
        <v>10644</v>
      </c>
      <c r="AP1346">
        <v>10958</v>
      </c>
      <c r="AQ1346">
        <v>10991</v>
      </c>
      <c r="AR1346">
        <v>11331</v>
      </c>
      <c r="AS1346">
        <v>11311</v>
      </c>
      <c r="AT1346">
        <v>11519</v>
      </c>
      <c r="AU1346">
        <v>11431</v>
      </c>
    </row>
    <row r="1347" spans="1:47" x14ac:dyDescent="0.25">
      <c r="A1347" t="str">
        <f t="shared" ref="A1347:A1410" si="21">D1347&amp;E1347&amp;F1347</f>
        <v>Sankt Pölten (Stadt)Unselbstständig BeschäftigteInsgesamt</v>
      </c>
      <c r="B1347">
        <v>1346</v>
      </c>
      <c r="C1347">
        <v>302</v>
      </c>
      <c r="D1347" t="s">
        <v>169</v>
      </c>
      <c r="E1347" t="s">
        <v>38</v>
      </c>
      <c r="F1347" t="s">
        <v>48</v>
      </c>
      <c r="O1347">
        <v>20804</v>
      </c>
      <c r="P1347">
        <v>21572</v>
      </c>
      <c r="Q1347">
        <v>20368</v>
      </c>
      <c r="R1347">
        <v>20902</v>
      </c>
      <c r="S1347">
        <v>19947</v>
      </c>
      <c r="T1347">
        <v>20863</v>
      </c>
      <c r="U1347">
        <v>20227</v>
      </c>
      <c r="V1347">
        <v>21203</v>
      </c>
      <c r="X1347">
        <v>21489</v>
      </c>
      <c r="Y1347">
        <v>20534</v>
      </c>
      <c r="Z1347">
        <v>21538</v>
      </c>
      <c r="AA1347">
        <v>20187</v>
      </c>
      <c r="AB1347">
        <v>21080</v>
      </c>
      <c r="AC1347">
        <v>20185</v>
      </c>
      <c r="AD1347">
        <v>21210</v>
      </c>
      <c r="AE1347">
        <v>20480</v>
      </c>
      <c r="AF1347">
        <v>21345</v>
      </c>
      <c r="AG1347">
        <v>20753</v>
      </c>
      <c r="AH1347">
        <v>21821</v>
      </c>
      <c r="AI1347">
        <v>21368</v>
      </c>
      <c r="AJ1347">
        <v>22497</v>
      </c>
      <c r="AK1347">
        <v>21906</v>
      </c>
      <c r="AL1347">
        <v>22878</v>
      </c>
      <c r="AM1347">
        <v>22090</v>
      </c>
      <c r="AN1347">
        <v>22521</v>
      </c>
      <c r="AO1347">
        <v>22080</v>
      </c>
      <c r="AP1347">
        <v>23246</v>
      </c>
      <c r="AQ1347">
        <v>23039</v>
      </c>
      <c r="AR1347">
        <v>24058</v>
      </c>
      <c r="AS1347">
        <v>23651</v>
      </c>
      <c r="AT1347">
        <v>24511</v>
      </c>
      <c r="AU1347">
        <v>23863</v>
      </c>
    </row>
    <row r="1348" spans="1:47" x14ac:dyDescent="0.25">
      <c r="A1348" t="str">
        <f t="shared" si="21"/>
        <v>Sankt Pölten (Stadt)Unselbstständig BeschäftigteMänner</v>
      </c>
      <c r="B1348">
        <v>1347</v>
      </c>
      <c r="C1348">
        <v>302</v>
      </c>
      <c r="D1348" t="s">
        <v>169</v>
      </c>
      <c r="E1348" t="s">
        <v>38</v>
      </c>
      <c r="F1348" t="s">
        <v>49</v>
      </c>
      <c r="O1348">
        <v>10873</v>
      </c>
      <c r="P1348">
        <v>11409</v>
      </c>
      <c r="Q1348">
        <v>10457</v>
      </c>
      <c r="R1348">
        <v>10857</v>
      </c>
      <c r="S1348">
        <v>10167</v>
      </c>
      <c r="T1348">
        <v>10861</v>
      </c>
      <c r="U1348">
        <v>10315</v>
      </c>
      <c r="V1348">
        <v>11048</v>
      </c>
      <c r="X1348">
        <v>11220</v>
      </c>
      <c r="Y1348">
        <v>10513</v>
      </c>
      <c r="Z1348">
        <v>11229</v>
      </c>
      <c r="AA1348">
        <v>10314</v>
      </c>
      <c r="AB1348">
        <v>10903</v>
      </c>
      <c r="AC1348">
        <v>10244</v>
      </c>
      <c r="AD1348">
        <v>10996</v>
      </c>
      <c r="AE1348">
        <v>10433</v>
      </c>
      <c r="AF1348">
        <v>11098</v>
      </c>
      <c r="AG1348">
        <v>10610</v>
      </c>
      <c r="AH1348">
        <v>11407</v>
      </c>
      <c r="AI1348">
        <v>10977</v>
      </c>
      <c r="AJ1348">
        <v>11786</v>
      </c>
      <c r="AK1348">
        <v>11267</v>
      </c>
      <c r="AL1348">
        <v>11990</v>
      </c>
      <c r="AM1348">
        <v>11396</v>
      </c>
      <c r="AN1348">
        <v>11794</v>
      </c>
      <c r="AO1348">
        <v>11436</v>
      </c>
      <c r="AP1348">
        <v>12288</v>
      </c>
      <c r="AQ1348">
        <v>12048</v>
      </c>
      <c r="AR1348">
        <v>12727</v>
      </c>
      <c r="AS1348">
        <v>12340</v>
      </c>
      <c r="AT1348">
        <v>12992</v>
      </c>
      <c r="AU1348">
        <v>12432</v>
      </c>
    </row>
    <row r="1349" spans="1:47" x14ac:dyDescent="0.25">
      <c r="A1349" t="str">
        <f t="shared" si="21"/>
        <v>Sankt Pölten (Stadt)Unselbstständig Beschäftigte GW mgfInsgesamt</v>
      </c>
      <c r="B1349">
        <v>1348</v>
      </c>
      <c r="C1349">
        <v>302</v>
      </c>
      <c r="D1349" t="s">
        <v>169</v>
      </c>
      <c r="E1349" t="s">
        <v>450</v>
      </c>
      <c r="F1349" t="s">
        <v>48</v>
      </c>
      <c r="G1349">
        <v>28568.986945708999</v>
      </c>
      <c r="H1349">
        <v>28020.307244027001</v>
      </c>
      <c r="I1349">
        <v>29645.870626235999</v>
      </c>
      <c r="J1349">
        <v>28073.691489266999</v>
      </c>
      <c r="K1349">
        <v>29276.263027781999</v>
      </c>
      <c r="L1349">
        <v>28291.220983247</v>
      </c>
      <c r="M1349">
        <v>28308.238206952999</v>
      </c>
      <c r="N1349">
        <v>26660.914569695</v>
      </c>
      <c r="O1349">
        <v>28538.073565215</v>
      </c>
      <c r="P1349">
        <v>27770.550215542</v>
      </c>
      <c r="Q1349">
        <v>29219.866120154998</v>
      </c>
      <c r="R1349">
        <v>27678.243997316</v>
      </c>
      <c r="S1349">
        <v>29736.885473605998</v>
      </c>
      <c r="T1349">
        <v>28455.242116805999</v>
      </c>
    </row>
    <row r="1350" spans="1:47" x14ac:dyDescent="0.25">
      <c r="A1350" t="str">
        <f t="shared" si="21"/>
        <v>Sankt Pölten (Stadt)Unselbstständig Beschäftigte GW ogfInsgesamt</v>
      </c>
      <c r="B1350">
        <v>1349</v>
      </c>
      <c r="C1350">
        <v>302</v>
      </c>
      <c r="D1350" t="s">
        <v>169</v>
      </c>
      <c r="E1350" t="s">
        <v>449</v>
      </c>
      <c r="F1350" t="s">
        <v>48</v>
      </c>
      <c r="G1350">
        <v>26420.992464030001</v>
      </c>
      <c r="H1350">
        <v>25725.955492114001</v>
      </c>
      <c r="I1350">
        <v>27476.625559488999</v>
      </c>
      <c r="J1350">
        <v>25916.311882800001</v>
      </c>
      <c r="K1350">
        <v>27248.367068791002</v>
      </c>
      <c r="L1350">
        <v>26098.590500281</v>
      </c>
      <c r="M1350">
        <v>26448.205458428001</v>
      </c>
      <c r="N1350">
        <v>24818.453934467001</v>
      </c>
      <c r="O1350">
        <v>26575.346067677001</v>
      </c>
      <c r="P1350">
        <v>25745.334170988001</v>
      </c>
      <c r="Q1350">
        <v>27130.563065959999</v>
      </c>
      <c r="R1350">
        <v>25895.106917802001</v>
      </c>
      <c r="S1350">
        <v>27694.081520062999</v>
      </c>
      <c r="T1350">
        <v>26231.915964381998</v>
      </c>
    </row>
    <row r="1351" spans="1:47" x14ac:dyDescent="0.25">
      <c r="A1351" t="str">
        <f t="shared" si="21"/>
        <v>Sankt Pölten (Stadt)UnternehmenInsgesamt</v>
      </c>
      <c r="B1351">
        <v>1350</v>
      </c>
      <c r="C1351">
        <v>302</v>
      </c>
      <c r="D1351" t="s">
        <v>169</v>
      </c>
      <c r="E1351" t="s">
        <v>475</v>
      </c>
      <c r="F1351" t="s">
        <v>48</v>
      </c>
      <c r="G1351">
        <v>3570</v>
      </c>
      <c r="H1351">
        <v>3637</v>
      </c>
      <c r="I1351">
        <v>3755</v>
      </c>
    </row>
    <row r="1352" spans="1:47" x14ac:dyDescent="0.25">
      <c r="A1352" t="str">
        <f t="shared" si="21"/>
        <v>Sankt Pölten (Stadt)WohnbevölkerungInsgesamt</v>
      </c>
      <c r="B1352">
        <v>1351</v>
      </c>
      <c r="C1352">
        <v>302</v>
      </c>
      <c r="D1352" t="s">
        <v>169</v>
      </c>
      <c r="E1352" t="s">
        <v>42</v>
      </c>
      <c r="F1352" t="s">
        <v>48</v>
      </c>
      <c r="G1352">
        <v>49009</v>
      </c>
      <c r="H1352">
        <v>49250</v>
      </c>
      <c r="I1352">
        <v>49837</v>
      </c>
      <c r="J1352">
        <v>50454</v>
      </c>
      <c r="K1352">
        <v>51046</v>
      </c>
      <c r="L1352">
        <v>51318</v>
      </c>
      <c r="M1352">
        <v>51471</v>
      </c>
      <c r="N1352">
        <v>51490</v>
      </c>
      <c r="O1352">
        <v>51624</v>
      </c>
      <c r="P1352">
        <v>51868</v>
      </c>
      <c r="Q1352">
        <v>51932</v>
      </c>
      <c r="R1352">
        <v>51926</v>
      </c>
      <c r="S1352">
        <v>52145</v>
      </c>
      <c r="T1352">
        <v>52747</v>
      </c>
      <c r="U1352">
        <v>53478</v>
      </c>
      <c r="V1352">
        <v>54213</v>
      </c>
      <c r="W1352">
        <v>54649</v>
      </c>
      <c r="X1352">
        <v>55044</v>
      </c>
      <c r="Y1352">
        <v>55514</v>
      </c>
      <c r="Z1352">
        <v>55878</v>
      </c>
      <c r="AA1352">
        <v>56360</v>
      </c>
      <c r="AB1352">
        <v>57639</v>
      </c>
    </row>
    <row r="1353" spans="1:47" x14ac:dyDescent="0.25">
      <c r="A1353" t="str">
        <f t="shared" si="21"/>
        <v>Waidhofen an der Ybbs (Stadt)ArbeitnehmereinkommenBrutto_Schnitt</v>
      </c>
      <c r="B1353">
        <v>1352</v>
      </c>
      <c r="C1353">
        <v>303</v>
      </c>
      <c r="D1353" t="s">
        <v>170</v>
      </c>
      <c r="E1353" t="s">
        <v>43</v>
      </c>
      <c r="F1353" t="s">
        <v>54</v>
      </c>
      <c r="G1353">
        <v>24798.789292886999</v>
      </c>
      <c r="H1353">
        <v>25385.9384100764</v>
      </c>
      <c r="I1353">
        <v>26456.958475336301</v>
      </c>
      <c r="J1353">
        <v>27211.876209320999</v>
      </c>
      <c r="K1353">
        <v>28355.9068429299</v>
      </c>
      <c r="L1353">
        <v>28036.1781355932</v>
      </c>
      <c r="M1353">
        <v>27855.954992286901</v>
      </c>
      <c r="N1353">
        <v>29380.020028549701</v>
      </c>
      <c r="O1353">
        <v>30357.287364048301</v>
      </c>
      <c r="P1353">
        <v>30900.5053702646</v>
      </c>
      <c r="Q1353">
        <v>31221.399395689001</v>
      </c>
      <c r="R1353">
        <v>32133.740408978501</v>
      </c>
      <c r="S1353">
        <v>32358.353606340799</v>
      </c>
      <c r="T1353">
        <v>33238.782885880799</v>
      </c>
      <c r="U1353">
        <v>34077.737270024198</v>
      </c>
      <c r="V1353">
        <v>35345.362904903399</v>
      </c>
      <c r="W1353">
        <v>35787.441690784501</v>
      </c>
      <c r="X1353">
        <v>36839.190071361503</v>
      </c>
      <c r="Y1353">
        <v>39371.690502053003</v>
      </c>
    </row>
    <row r="1354" spans="1:47" x14ac:dyDescent="0.25">
      <c r="A1354" t="str">
        <f t="shared" si="21"/>
        <v>Waidhofen an der Ybbs (Stadt)ArbeitnehmereinkommenBruttobezüge 1000 EUR</v>
      </c>
      <c r="B1354">
        <v>1353</v>
      </c>
      <c r="C1354">
        <v>303</v>
      </c>
      <c r="D1354" t="s">
        <v>170</v>
      </c>
      <c r="E1354" t="s">
        <v>43</v>
      </c>
      <c r="F1354" t="s">
        <v>55</v>
      </c>
      <c r="G1354">
        <v>118538.21282</v>
      </c>
      <c r="H1354">
        <v>122944.09972</v>
      </c>
      <c r="I1354">
        <v>129797.83828</v>
      </c>
      <c r="J1354">
        <v>135460.71977</v>
      </c>
      <c r="K1354">
        <v>144785.26034000001</v>
      </c>
      <c r="L1354">
        <v>142255.56786000001</v>
      </c>
      <c r="M1354">
        <v>144460.98259</v>
      </c>
      <c r="N1354">
        <v>154362.62523000001</v>
      </c>
      <c r="O1354">
        <v>160772.19388000001</v>
      </c>
      <c r="P1354">
        <v>162320.35471000001</v>
      </c>
      <c r="Q1354">
        <v>162226.39126</v>
      </c>
      <c r="R1354">
        <v>168927.07333000001</v>
      </c>
      <c r="S1354">
        <v>171466.91576</v>
      </c>
      <c r="T1354">
        <v>176797.08617</v>
      </c>
      <c r="U1354">
        <v>183372.30424999999</v>
      </c>
      <c r="V1354">
        <v>190299.43388</v>
      </c>
      <c r="W1354">
        <v>187955.64376000001</v>
      </c>
      <c r="X1354">
        <v>196168.68713000001</v>
      </c>
      <c r="Y1354">
        <v>210953.51770999999</v>
      </c>
    </row>
    <row r="1355" spans="1:47" x14ac:dyDescent="0.25">
      <c r="A1355" t="str">
        <f t="shared" si="21"/>
        <v>Waidhofen an der Ybbs (Stadt)ArbeitnehmereinkommenBruttobezüge Fälle</v>
      </c>
      <c r="B1355">
        <v>1354</v>
      </c>
      <c r="C1355">
        <v>303</v>
      </c>
      <c r="D1355" t="s">
        <v>170</v>
      </c>
      <c r="E1355" t="s">
        <v>43</v>
      </c>
      <c r="F1355" t="s">
        <v>56</v>
      </c>
      <c r="G1355">
        <v>4780</v>
      </c>
      <c r="H1355">
        <v>4843</v>
      </c>
      <c r="I1355">
        <v>4906</v>
      </c>
      <c r="J1355">
        <v>4978</v>
      </c>
      <c r="K1355">
        <v>5106</v>
      </c>
      <c r="L1355">
        <v>5074</v>
      </c>
      <c r="M1355">
        <v>5186</v>
      </c>
      <c r="N1355">
        <v>5254</v>
      </c>
      <c r="O1355">
        <v>5296</v>
      </c>
      <c r="P1355">
        <v>5253</v>
      </c>
      <c r="Q1355">
        <v>5196</v>
      </c>
      <c r="R1355">
        <v>5257</v>
      </c>
      <c r="S1355">
        <v>5299</v>
      </c>
      <c r="T1355">
        <v>5319</v>
      </c>
      <c r="U1355">
        <v>5381</v>
      </c>
      <c r="V1355">
        <v>5384</v>
      </c>
      <c r="W1355">
        <v>5252</v>
      </c>
      <c r="X1355">
        <v>5325</v>
      </c>
      <c r="Y1355">
        <v>5358</v>
      </c>
    </row>
    <row r="1356" spans="1:47" x14ac:dyDescent="0.25">
      <c r="A1356" t="str">
        <f t="shared" si="21"/>
        <v>Waidhofen an der Ybbs (Stadt)ArbeitnehmereinkommenLohnsteuer 1000 EUR</v>
      </c>
      <c r="B1356">
        <v>1355</v>
      </c>
      <c r="C1356">
        <v>303</v>
      </c>
      <c r="D1356" t="s">
        <v>170</v>
      </c>
      <c r="E1356" t="s">
        <v>43</v>
      </c>
      <c r="F1356" t="s">
        <v>57</v>
      </c>
      <c r="G1356">
        <v>17534.6541</v>
      </c>
      <c r="H1356">
        <v>17925.374690000001</v>
      </c>
      <c r="I1356">
        <v>19541.337210000002</v>
      </c>
      <c r="J1356">
        <v>20909.502499999999</v>
      </c>
      <c r="K1356">
        <v>22997.658729999999</v>
      </c>
      <c r="L1356">
        <v>20408.046760000001</v>
      </c>
      <c r="M1356">
        <v>20312.213589999999</v>
      </c>
      <c r="N1356">
        <v>23126.16462</v>
      </c>
      <c r="O1356">
        <v>24228.333739999998</v>
      </c>
      <c r="P1356">
        <v>24837.86724</v>
      </c>
      <c r="Q1356">
        <v>24975.408060000002</v>
      </c>
      <c r="R1356">
        <v>26384.865679999999</v>
      </c>
      <c r="S1356">
        <v>23198.98301</v>
      </c>
      <c r="T1356">
        <v>24269.09879</v>
      </c>
      <c r="U1356">
        <v>25928.883580000002</v>
      </c>
      <c r="V1356">
        <v>26233.417399999998</v>
      </c>
      <c r="W1356">
        <v>24419.04911</v>
      </c>
      <c r="X1356">
        <v>26287.979329999998</v>
      </c>
      <c r="Y1356">
        <v>28671.287110000001</v>
      </c>
    </row>
    <row r="1357" spans="1:47" x14ac:dyDescent="0.25">
      <c r="A1357" t="str">
        <f t="shared" si="21"/>
        <v>Waidhofen an der Ybbs (Stadt)ArbeitnehmereinkommenLohnsteuer Fälle</v>
      </c>
      <c r="B1357">
        <v>1356</v>
      </c>
      <c r="C1357">
        <v>303</v>
      </c>
      <c r="D1357" t="s">
        <v>170</v>
      </c>
      <c r="E1357" t="s">
        <v>43</v>
      </c>
      <c r="F1357" t="s">
        <v>58</v>
      </c>
      <c r="G1357">
        <v>3884</v>
      </c>
      <c r="H1357">
        <v>3823</v>
      </c>
      <c r="I1357">
        <v>3924</v>
      </c>
      <c r="J1357">
        <v>3999</v>
      </c>
      <c r="K1357">
        <v>4170</v>
      </c>
      <c r="L1357">
        <v>4026</v>
      </c>
      <c r="M1357">
        <v>4135</v>
      </c>
      <c r="N1357">
        <v>4276</v>
      </c>
      <c r="O1357">
        <v>4349</v>
      </c>
      <c r="P1357">
        <v>4341</v>
      </c>
      <c r="Q1357">
        <v>4330</v>
      </c>
      <c r="R1357">
        <v>4443</v>
      </c>
      <c r="S1357">
        <v>4422</v>
      </c>
      <c r="T1357">
        <v>4477</v>
      </c>
      <c r="U1357">
        <v>4553</v>
      </c>
      <c r="V1357">
        <v>4624</v>
      </c>
      <c r="W1357">
        <v>4516</v>
      </c>
      <c r="X1357">
        <v>4602</v>
      </c>
      <c r="Y1357">
        <v>4660</v>
      </c>
    </row>
    <row r="1358" spans="1:47" x14ac:dyDescent="0.25">
      <c r="A1358" t="str">
        <f t="shared" si="21"/>
        <v>Waidhofen an der Ybbs (Stadt)ArbeitnehmereinkommenNetto_Schnitt</v>
      </c>
      <c r="B1358">
        <v>1357</v>
      </c>
      <c r="C1358">
        <v>303</v>
      </c>
      <c r="D1358" t="s">
        <v>170</v>
      </c>
      <c r="E1358" t="s">
        <v>43</v>
      </c>
      <c r="F1358" t="s">
        <v>59</v>
      </c>
      <c r="G1358">
        <v>17146.959368200802</v>
      </c>
      <c r="H1358">
        <v>17621.019838942801</v>
      </c>
      <c r="I1358">
        <v>18308.507231960899</v>
      </c>
      <c r="J1358">
        <v>18702.978621936501</v>
      </c>
      <c r="K1358">
        <v>19417.263149236202</v>
      </c>
      <c r="L1358">
        <v>19642.353553409499</v>
      </c>
      <c r="M1358">
        <v>19497.629317392999</v>
      </c>
      <c r="N1358">
        <v>20370.796617815002</v>
      </c>
      <c r="O1358">
        <v>20998.059271147999</v>
      </c>
      <c r="P1358">
        <v>21333.7272777461</v>
      </c>
      <c r="Q1358">
        <v>21434.426626250999</v>
      </c>
      <c r="R1358">
        <v>22032.468097774399</v>
      </c>
      <c r="S1358">
        <v>22794.9713379883</v>
      </c>
      <c r="T1358">
        <v>23341.6941455161</v>
      </c>
      <c r="U1358">
        <v>23804.4837985505</v>
      </c>
      <c r="V1358">
        <v>24878.953655274901</v>
      </c>
      <c r="W1358">
        <v>25438.526509900999</v>
      </c>
      <c r="X1358">
        <v>26029.089077934299</v>
      </c>
      <c r="Y1358">
        <v>27889.516871967098</v>
      </c>
    </row>
    <row r="1359" spans="1:47" x14ac:dyDescent="0.25">
      <c r="A1359" t="str">
        <f t="shared" si="21"/>
        <v>Waidhofen an der Ybbs (Stadt)ArbeitnehmereinkommenNettobezüge 1000 EUR</v>
      </c>
      <c r="B1359">
        <v>1358</v>
      </c>
      <c r="C1359">
        <v>303</v>
      </c>
      <c r="D1359" t="s">
        <v>170</v>
      </c>
      <c r="E1359" t="s">
        <v>43</v>
      </c>
      <c r="F1359" t="s">
        <v>60</v>
      </c>
      <c r="G1359">
        <v>81962.465779999999</v>
      </c>
      <c r="H1359">
        <v>85338.599079999898</v>
      </c>
      <c r="I1359">
        <v>89821.536479999995</v>
      </c>
      <c r="J1359">
        <v>93103.427580000003</v>
      </c>
      <c r="K1359">
        <v>99144.545639999997</v>
      </c>
      <c r="L1359">
        <v>99665.301930000001</v>
      </c>
      <c r="M1359">
        <v>101114.70564</v>
      </c>
      <c r="N1359">
        <v>107028.16542999999</v>
      </c>
      <c r="O1359">
        <v>111205.7219</v>
      </c>
      <c r="P1359">
        <v>112066.06939</v>
      </c>
      <c r="Q1359">
        <v>111373.28075000001</v>
      </c>
      <c r="R1359">
        <v>115824.68479</v>
      </c>
      <c r="S1359">
        <v>120790.55312</v>
      </c>
      <c r="T1359">
        <v>124154.47116</v>
      </c>
      <c r="U1359">
        <v>128091.92732</v>
      </c>
      <c r="V1359">
        <v>133948.28648000001</v>
      </c>
      <c r="W1359">
        <v>133603.14123000001</v>
      </c>
      <c r="X1359">
        <v>138604.89934</v>
      </c>
      <c r="Y1359">
        <v>149432.03140000001</v>
      </c>
    </row>
    <row r="1360" spans="1:47" x14ac:dyDescent="0.25">
      <c r="A1360" t="str">
        <f t="shared" si="21"/>
        <v>Waidhofen an der Ybbs (Stadt)ArbeitnehmereinkommenSV-Beiträge 1000 EUR</v>
      </c>
      <c r="B1360">
        <v>1359</v>
      </c>
      <c r="C1360">
        <v>303</v>
      </c>
      <c r="D1360" t="s">
        <v>170</v>
      </c>
      <c r="E1360" t="s">
        <v>43</v>
      </c>
      <c r="F1360" t="s">
        <v>61</v>
      </c>
      <c r="G1360">
        <v>19041.092939999999</v>
      </c>
      <c r="H1360">
        <v>19680.125950000001</v>
      </c>
      <c r="I1360">
        <v>20434.96459</v>
      </c>
      <c r="J1360">
        <v>21447.789690000001</v>
      </c>
      <c r="K1360">
        <v>22643.055970000001</v>
      </c>
      <c r="L1360">
        <v>22182.21917</v>
      </c>
      <c r="M1360">
        <v>23034.06336</v>
      </c>
      <c r="N1360">
        <v>24208.295180000001</v>
      </c>
      <c r="O1360">
        <v>25338.13824</v>
      </c>
      <c r="P1360">
        <v>25416.418079999999</v>
      </c>
      <c r="Q1360">
        <v>25877.702450000001</v>
      </c>
      <c r="R1360">
        <v>26717.522860000001</v>
      </c>
      <c r="S1360">
        <v>27477.379629999999</v>
      </c>
      <c r="T1360">
        <v>28373.516220000001</v>
      </c>
      <c r="U1360">
        <v>29351.493350000001</v>
      </c>
      <c r="V1360">
        <v>30117.73</v>
      </c>
      <c r="W1360">
        <v>29933.453420000002</v>
      </c>
      <c r="X1360">
        <v>31275.80846</v>
      </c>
      <c r="Y1360">
        <v>32850.199200000003</v>
      </c>
    </row>
    <row r="1361" spans="1:47" x14ac:dyDescent="0.25">
      <c r="A1361" t="str">
        <f t="shared" si="21"/>
        <v>Waidhofen an der Ybbs (Stadt)ArbeitnehmereinkommenSV-Beiträge Fälle</v>
      </c>
      <c r="B1361">
        <v>1360</v>
      </c>
      <c r="C1361">
        <v>303</v>
      </c>
      <c r="D1361" t="s">
        <v>170</v>
      </c>
      <c r="E1361" t="s">
        <v>43</v>
      </c>
      <c r="F1361" t="s">
        <v>62</v>
      </c>
      <c r="G1361">
        <v>4581</v>
      </c>
      <c r="H1361">
        <v>4655</v>
      </c>
      <c r="I1361">
        <v>4734</v>
      </c>
      <c r="J1361">
        <v>4790</v>
      </c>
      <c r="K1361">
        <v>4870</v>
      </c>
      <c r="L1361">
        <v>4830</v>
      </c>
      <c r="M1361">
        <v>4926</v>
      </c>
      <c r="N1361">
        <v>5015</v>
      </c>
      <c r="O1361">
        <v>5054</v>
      </c>
      <c r="P1361">
        <v>4995</v>
      </c>
      <c r="Q1361">
        <v>4951</v>
      </c>
      <c r="R1361">
        <v>5017</v>
      </c>
      <c r="S1361">
        <v>5058</v>
      </c>
      <c r="T1361">
        <v>5055</v>
      </c>
      <c r="U1361">
        <v>5115</v>
      </c>
      <c r="V1361">
        <v>5125</v>
      </c>
      <c r="W1361">
        <v>4988</v>
      </c>
      <c r="X1361">
        <v>5075</v>
      </c>
      <c r="Y1361">
        <v>5103</v>
      </c>
    </row>
    <row r="1362" spans="1:47" x14ac:dyDescent="0.25">
      <c r="A1362" t="str">
        <f t="shared" si="21"/>
        <v>Waidhofen an der Ybbs (Stadt)ArbeitsloseFrauen</v>
      </c>
      <c r="B1362">
        <v>1361</v>
      </c>
      <c r="C1362">
        <v>303</v>
      </c>
      <c r="D1362" t="s">
        <v>170</v>
      </c>
      <c r="E1362" t="s">
        <v>36</v>
      </c>
      <c r="F1362" t="s">
        <v>47</v>
      </c>
      <c r="O1362">
        <v>66</v>
      </c>
      <c r="P1362">
        <v>76</v>
      </c>
      <c r="Q1362">
        <v>84</v>
      </c>
      <c r="R1362">
        <v>102</v>
      </c>
      <c r="S1362">
        <v>104</v>
      </c>
      <c r="T1362">
        <v>97</v>
      </c>
      <c r="U1362">
        <v>108</v>
      </c>
      <c r="V1362">
        <v>97</v>
      </c>
      <c r="W1362">
        <v>90</v>
      </c>
      <c r="X1362">
        <v>77</v>
      </c>
      <c r="Y1362">
        <v>79</v>
      </c>
      <c r="Z1362">
        <v>94</v>
      </c>
      <c r="AA1362">
        <v>109</v>
      </c>
      <c r="AB1362">
        <v>101</v>
      </c>
      <c r="AC1362">
        <v>100</v>
      </c>
      <c r="AD1362">
        <v>109</v>
      </c>
      <c r="AE1362">
        <v>92</v>
      </c>
      <c r="AF1362">
        <v>115</v>
      </c>
      <c r="AG1362">
        <v>91</v>
      </c>
      <c r="AH1362">
        <v>94</v>
      </c>
      <c r="AI1362">
        <v>72</v>
      </c>
      <c r="AJ1362">
        <v>85</v>
      </c>
      <c r="AK1362">
        <v>84</v>
      </c>
      <c r="AL1362">
        <v>82</v>
      </c>
      <c r="AM1362">
        <v>60</v>
      </c>
      <c r="AN1362">
        <v>84</v>
      </c>
      <c r="AO1362">
        <v>77</v>
      </c>
      <c r="AP1362">
        <v>59</v>
      </c>
      <c r="AQ1362">
        <v>74</v>
      </c>
      <c r="AR1362">
        <v>56</v>
      </c>
      <c r="AS1362">
        <v>53</v>
      </c>
      <c r="AT1362">
        <v>67</v>
      </c>
      <c r="AU1362">
        <v>57</v>
      </c>
    </row>
    <row r="1363" spans="1:47" x14ac:dyDescent="0.25">
      <c r="A1363" t="str">
        <f t="shared" si="21"/>
        <v>Waidhofen an der Ybbs (Stadt)ArbeitsloseInsgesamt</v>
      </c>
      <c r="B1363">
        <v>1362</v>
      </c>
      <c r="C1363">
        <v>303</v>
      </c>
      <c r="D1363" t="s">
        <v>170</v>
      </c>
      <c r="E1363" t="s">
        <v>36</v>
      </c>
      <c r="F1363" t="s">
        <v>48</v>
      </c>
      <c r="O1363">
        <v>192</v>
      </c>
      <c r="P1363">
        <v>129</v>
      </c>
      <c r="Q1363">
        <v>265</v>
      </c>
      <c r="R1363">
        <v>270</v>
      </c>
      <c r="S1363">
        <v>343</v>
      </c>
      <c r="T1363">
        <v>197</v>
      </c>
      <c r="U1363">
        <v>286</v>
      </c>
      <c r="V1363">
        <v>164</v>
      </c>
      <c r="W1363">
        <v>253</v>
      </c>
      <c r="X1363">
        <v>148</v>
      </c>
      <c r="Y1363">
        <v>273</v>
      </c>
      <c r="Z1363">
        <v>194</v>
      </c>
      <c r="AA1363">
        <v>330</v>
      </c>
      <c r="AB1363">
        <v>197</v>
      </c>
      <c r="AC1363">
        <v>289</v>
      </c>
      <c r="AD1363">
        <v>209</v>
      </c>
      <c r="AE1363">
        <v>295</v>
      </c>
      <c r="AF1363">
        <v>247</v>
      </c>
      <c r="AG1363">
        <v>324</v>
      </c>
      <c r="AH1363">
        <v>195</v>
      </c>
      <c r="AI1363">
        <v>226</v>
      </c>
      <c r="AJ1363">
        <v>150</v>
      </c>
      <c r="AK1363">
        <v>249</v>
      </c>
      <c r="AL1363">
        <v>148</v>
      </c>
      <c r="AM1363">
        <v>183</v>
      </c>
      <c r="AN1363">
        <v>182</v>
      </c>
      <c r="AO1363">
        <v>233</v>
      </c>
      <c r="AP1363">
        <v>120</v>
      </c>
      <c r="AQ1363">
        <v>183</v>
      </c>
      <c r="AR1363">
        <v>114</v>
      </c>
      <c r="AS1363">
        <v>183</v>
      </c>
      <c r="AT1363">
        <v>133</v>
      </c>
      <c r="AU1363">
        <v>223</v>
      </c>
    </row>
    <row r="1364" spans="1:47" x14ac:dyDescent="0.25">
      <c r="A1364" t="str">
        <f t="shared" si="21"/>
        <v>Waidhofen an der Ybbs (Stadt)ArbeitsloseMänner</v>
      </c>
      <c r="B1364">
        <v>1363</v>
      </c>
      <c r="C1364">
        <v>303</v>
      </c>
      <c r="D1364" t="s">
        <v>170</v>
      </c>
      <c r="E1364" t="s">
        <v>36</v>
      </c>
      <c r="F1364" t="s">
        <v>49</v>
      </c>
      <c r="O1364">
        <v>126</v>
      </c>
      <c r="P1364">
        <v>53</v>
      </c>
      <c r="Q1364">
        <v>181</v>
      </c>
      <c r="R1364">
        <v>168</v>
      </c>
      <c r="S1364">
        <v>239</v>
      </c>
      <c r="T1364">
        <v>100</v>
      </c>
      <c r="U1364">
        <v>178</v>
      </c>
      <c r="V1364">
        <v>67</v>
      </c>
      <c r="W1364">
        <v>163</v>
      </c>
      <c r="X1364">
        <v>71</v>
      </c>
      <c r="Y1364">
        <v>194</v>
      </c>
      <c r="Z1364">
        <v>100</v>
      </c>
      <c r="AA1364">
        <v>221</v>
      </c>
      <c r="AB1364">
        <v>96</v>
      </c>
      <c r="AC1364">
        <v>189</v>
      </c>
      <c r="AD1364">
        <v>100</v>
      </c>
      <c r="AE1364">
        <v>203</v>
      </c>
      <c r="AF1364">
        <v>132</v>
      </c>
      <c r="AG1364">
        <v>233</v>
      </c>
      <c r="AH1364">
        <v>101</v>
      </c>
      <c r="AI1364">
        <v>154</v>
      </c>
      <c r="AJ1364">
        <v>65</v>
      </c>
      <c r="AK1364">
        <v>165</v>
      </c>
      <c r="AL1364">
        <v>66</v>
      </c>
      <c r="AM1364">
        <v>123</v>
      </c>
      <c r="AN1364">
        <v>98</v>
      </c>
      <c r="AO1364">
        <v>156</v>
      </c>
      <c r="AP1364">
        <v>61</v>
      </c>
      <c r="AQ1364">
        <v>109</v>
      </c>
      <c r="AR1364">
        <v>58</v>
      </c>
      <c r="AS1364">
        <v>130</v>
      </c>
      <c r="AT1364">
        <v>66</v>
      </c>
      <c r="AU1364">
        <v>166</v>
      </c>
    </row>
    <row r="1365" spans="1:47" x14ac:dyDescent="0.25">
      <c r="A1365" t="str">
        <f t="shared" si="21"/>
        <v>Waidhofen an der Ybbs (Stadt)arbeitslose AusländerFrauen</v>
      </c>
      <c r="B1365">
        <v>1364</v>
      </c>
      <c r="C1365">
        <v>303</v>
      </c>
      <c r="D1365" t="s">
        <v>170</v>
      </c>
      <c r="E1365" t="s">
        <v>37</v>
      </c>
      <c r="F1365" t="s">
        <v>47</v>
      </c>
      <c r="O1365">
        <v>5</v>
      </c>
      <c r="P1365">
        <v>5</v>
      </c>
      <c r="Q1365">
        <v>6</v>
      </c>
      <c r="R1365">
        <v>3</v>
      </c>
      <c r="S1365">
        <v>12</v>
      </c>
      <c r="T1365">
        <v>10</v>
      </c>
      <c r="U1365">
        <v>23</v>
      </c>
      <c r="V1365">
        <v>12</v>
      </c>
      <c r="W1365">
        <v>8</v>
      </c>
      <c r="X1365">
        <v>9</v>
      </c>
      <c r="Y1365">
        <v>9</v>
      </c>
      <c r="Z1365">
        <v>13</v>
      </c>
      <c r="AA1365">
        <v>16</v>
      </c>
      <c r="AB1365">
        <v>14</v>
      </c>
      <c r="AC1365">
        <v>17</v>
      </c>
      <c r="AD1365">
        <v>13</v>
      </c>
      <c r="AE1365">
        <v>11</v>
      </c>
      <c r="AF1365">
        <v>18</v>
      </c>
      <c r="AG1365">
        <v>19</v>
      </c>
      <c r="AH1365">
        <v>12</v>
      </c>
      <c r="AI1365">
        <v>14</v>
      </c>
      <c r="AJ1365">
        <v>17</v>
      </c>
      <c r="AK1365">
        <v>16</v>
      </c>
      <c r="AL1365">
        <v>13</v>
      </c>
      <c r="AM1365">
        <v>12</v>
      </c>
      <c r="AN1365">
        <v>14</v>
      </c>
      <c r="AO1365">
        <v>11</v>
      </c>
      <c r="AP1365">
        <v>7</v>
      </c>
      <c r="AQ1365">
        <v>13</v>
      </c>
      <c r="AR1365">
        <v>14</v>
      </c>
      <c r="AS1365">
        <v>7</v>
      </c>
      <c r="AT1365">
        <v>16</v>
      </c>
      <c r="AU1365">
        <v>13</v>
      </c>
    </row>
    <row r="1366" spans="1:47" x14ac:dyDescent="0.25">
      <c r="A1366" t="str">
        <f t="shared" si="21"/>
        <v>Waidhofen an der Ybbs (Stadt)arbeitslose AusländerInsgesamt</v>
      </c>
      <c r="B1366">
        <v>1365</v>
      </c>
      <c r="C1366">
        <v>303</v>
      </c>
      <c r="D1366" t="s">
        <v>170</v>
      </c>
      <c r="E1366" t="s">
        <v>37</v>
      </c>
      <c r="F1366" t="s">
        <v>48</v>
      </c>
      <c r="O1366">
        <v>14</v>
      </c>
      <c r="P1366">
        <v>9</v>
      </c>
      <c r="Q1366">
        <v>20</v>
      </c>
      <c r="R1366">
        <v>19</v>
      </c>
      <c r="S1366">
        <v>40</v>
      </c>
      <c r="T1366">
        <v>18</v>
      </c>
      <c r="U1366">
        <v>43</v>
      </c>
      <c r="V1366">
        <v>16</v>
      </c>
      <c r="W1366">
        <v>25</v>
      </c>
      <c r="X1366">
        <v>14</v>
      </c>
      <c r="Y1366">
        <v>31</v>
      </c>
      <c r="Z1366">
        <v>27</v>
      </c>
      <c r="AA1366">
        <v>44</v>
      </c>
      <c r="AB1366">
        <v>28</v>
      </c>
      <c r="AC1366">
        <v>48</v>
      </c>
      <c r="AD1366">
        <v>29</v>
      </c>
      <c r="AE1366">
        <v>46</v>
      </c>
      <c r="AF1366">
        <v>44</v>
      </c>
      <c r="AG1366">
        <v>65</v>
      </c>
      <c r="AH1366">
        <v>31</v>
      </c>
      <c r="AI1366">
        <v>39</v>
      </c>
      <c r="AJ1366">
        <v>29</v>
      </c>
      <c r="AK1366">
        <v>38</v>
      </c>
      <c r="AL1366">
        <v>23</v>
      </c>
      <c r="AM1366">
        <v>35</v>
      </c>
      <c r="AN1366">
        <v>39</v>
      </c>
      <c r="AO1366">
        <v>38</v>
      </c>
      <c r="AP1366">
        <v>23</v>
      </c>
      <c r="AQ1366">
        <v>29</v>
      </c>
      <c r="AR1366">
        <v>26</v>
      </c>
      <c r="AS1366">
        <v>38</v>
      </c>
      <c r="AT1366">
        <v>39</v>
      </c>
      <c r="AU1366">
        <v>49</v>
      </c>
    </row>
    <row r="1367" spans="1:47" x14ac:dyDescent="0.25">
      <c r="A1367" t="str">
        <f t="shared" si="21"/>
        <v>Waidhofen an der Ybbs (Stadt)arbeitslose AusländerMänner</v>
      </c>
      <c r="B1367">
        <v>1366</v>
      </c>
      <c r="C1367">
        <v>303</v>
      </c>
      <c r="D1367" t="s">
        <v>170</v>
      </c>
      <c r="E1367" t="s">
        <v>37</v>
      </c>
      <c r="F1367" t="s">
        <v>49</v>
      </c>
      <c r="O1367">
        <v>9</v>
      </c>
      <c r="P1367">
        <v>4</v>
      </c>
      <c r="Q1367">
        <v>14</v>
      </c>
      <c r="R1367">
        <v>16</v>
      </c>
      <c r="S1367">
        <v>28</v>
      </c>
      <c r="T1367">
        <v>8</v>
      </c>
      <c r="U1367">
        <v>20</v>
      </c>
      <c r="V1367">
        <v>4</v>
      </c>
      <c r="W1367">
        <v>17</v>
      </c>
      <c r="X1367">
        <v>5</v>
      </c>
      <c r="Y1367">
        <v>22</v>
      </c>
      <c r="Z1367">
        <v>14</v>
      </c>
      <c r="AA1367">
        <v>28</v>
      </c>
      <c r="AB1367">
        <v>14</v>
      </c>
      <c r="AC1367">
        <v>31</v>
      </c>
      <c r="AD1367">
        <v>16</v>
      </c>
      <c r="AE1367">
        <v>35</v>
      </c>
      <c r="AF1367">
        <v>26</v>
      </c>
      <c r="AG1367">
        <v>46</v>
      </c>
      <c r="AH1367">
        <v>19</v>
      </c>
      <c r="AI1367">
        <v>25</v>
      </c>
      <c r="AJ1367">
        <v>12</v>
      </c>
      <c r="AK1367">
        <v>22</v>
      </c>
      <c r="AL1367">
        <v>10</v>
      </c>
      <c r="AM1367">
        <v>23</v>
      </c>
      <c r="AN1367">
        <v>25</v>
      </c>
      <c r="AO1367">
        <v>27</v>
      </c>
      <c r="AP1367">
        <v>16</v>
      </c>
      <c r="AQ1367">
        <v>16</v>
      </c>
      <c r="AR1367">
        <v>12</v>
      </c>
      <c r="AS1367">
        <v>31</v>
      </c>
      <c r="AT1367">
        <v>23</v>
      </c>
      <c r="AU1367">
        <v>36</v>
      </c>
    </row>
    <row r="1368" spans="1:47" x14ac:dyDescent="0.25">
      <c r="A1368" t="str">
        <f t="shared" si="21"/>
        <v>Waidhofen an der Ybbs (Stadt)ArbeitsstättenInsgesamt</v>
      </c>
      <c r="B1368">
        <v>1367</v>
      </c>
      <c r="C1368">
        <v>303</v>
      </c>
      <c r="D1368" t="s">
        <v>170</v>
      </c>
      <c r="E1368" t="s">
        <v>476</v>
      </c>
      <c r="F1368" t="s">
        <v>48</v>
      </c>
      <c r="G1368">
        <v>1325</v>
      </c>
      <c r="H1368">
        <v>1316</v>
      </c>
      <c r="I1368">
        <v>1333</v>
      </c>
    </row>
    <row r="1369" spans="1:47" x14ac:dyDescent="0.25">
      <c r="A1369" t="str">
        <f t="shared" si="21"/>
        <v>Waidhofen an der Ybbs (Stadt)Beschäftigte in den ArbeitsstättenInsgesamt</v>
      </c>
      <c r="B1369">
        <v>1368</v>
      </c>
      <c r="C1369">
        <v>303</v>
      </c>
      <c r="D1369" t="s">
        <v>170</v>
      </c>
      <c r="E1369" t="s">
        <v>477</v>
      </c>
      <c r="F1369" t="s">
        <v>48</v>
      </c>
      <c r="G1369">
        <v>6820</v>
      </c>
      <c r="H1369">
        <v>6470</v>
      </c>
      <c r="I1369">
        <v>6393</v>
      </c>
    </row>
    <row r="1370" spans="1:47" x14ac:dyDescent="0.25">
      <c r="A1370" t="str">
        <f t="shared" si="21"/>
        <v>Waidhofen an der Ybbs (Stadt)GesamteinkommenBruttobezüge Gesamt</v>
      </c>
      <c r="B1370">
        <v>1369</v>
      </c>
      <c r="C1370">
        <v>303</v>
      </c>
      <c r="D1370" t="s">
        <v>170</v>
      </c>
      <c r="E1370" t="s">
        <v>45</v>
      </c>
      <c r="F1370" t="s">
        <v>63</v>
      </c>
      <c r="G1370">
        <v>167224.00679000001</v>
      </c>
      <c r="H1370">
        <v>172334.76194999999</v>
      </c>
      <c r="I1370">
        <v>181093.00959999999</v>
      </c>
      <c r="J1370">
        <v>188249.33465999999</v>
      </c>
      <c r="K1370">
        <v>199230.84099999999</v>
      </c>
      <c r="L1370">
        <v>199274.00125</v>
      </c>
      <c r="M1370">
        <v>204150.55533999999</v>
      </c>
      <c r="N1370">
        <v>215489.87546000001</v>
      </c>
      <c r="O1370">
        <v>223423.05874000001</v>
      </c>
      <c r="P1370">
        <v>226722.31409</v>
      </c>
      <c r="Q1370">
        <v>229303.91052999999</v>
      </c>
      <c r="R1370">
        <v>237150.9914</v>
      </c>
      <c r="S1370">
        <v>240374.43372</v>
      </c>
      <c r="T1370">
        <v>246797.72369000001</v>
      </c>
      <c r="U1370">
        <v>256662.91753000001</v>
      </c>
      <c r="V1370">
        <v>265793.59568000003</v>
      </c>
      <c r="W1370">
        <v>267021.29346999998</v>
      </c>
      <c r="X1370">
        <v>277508.86476000003</v>
      </c>
      <c r="Y1370">
        <v>295554.15221999999</v>
      </c>
    </row>
    <row r="1371" spans="1:47" x14ac:dyDescent="0.25">
      <c r="A1371" t="str">
        <f t="shared" si="21"/>
        <v>Waidhofen an der Ybbs (Stadt)GesamteinkommenNettobezüge Gesamt</v>
      </c>
      <c r="B1371">
        <v>1370</v>
      </c>
      <c r="C1371">
        <v>303</v>
      </c>
      <c r="D1371" t="s">
        <v>170</v>
      </c>
      <c r="E1371" t="s">
        <v>45</v>
      </c>
      <c r="F1371" t="s">
        <v>64</v>
      </c>
      <c r="G1371">
        <v>121841.21764</v>
      </c>
      <c r="H1371">
        <v>126102.11365</v>
      </c>
      <c r="I1371">
        <v>131845.77243000001</v>
      </c>
      <c r="J1371">
        <v>136121.66029999999</v>
      </c>
      <c r="K1371">
        <v>143248.41271999999</v>
      </c>
      <c r="L1371">
        <v>146514.17780999999</v>
      </c>
      <c r="M1371">
        <v>149944.27937999999</v>
      </c>
      <c r="N1371">
        <v>156804.40242</v>
      </c>
      <c r="O1371">
        <v>161914.56409</v>
      </c>
      <c r="P1371">
        <v>164042.03125999999</v>
      </c>
      <c r="Q1371">
        <v>165219.33397000001</v>
      </c>
      <c r="R1371">
        <v>170407.27308000001</v>
      </c>
      <c r="S1371">
        <v>177484.88337</v>
      </c>
      <c r="T1371">
        <v>181620.04055000001</v>
      </c>
      <c r="U1371">
        <v>188039.88196999999</v>
      </c>
      <c r="V1371">
        <v>195484.20900999999</v>
      </c>
      <c r="W1371">
        <v>198550.09439000001</v>
      </c>
      <c r="X1371">
        <v>205093.99423000001</v>
      </c>
      <c r="Y1371">
        <v>218751.43573</v>
      </c>
    </row>
    <row r="1372" spans="1:47" x14ac:dyDescent="0.25">
      <c r="A1372" t="str">
        <f t="shared" si="21"/>
        <v>Waidhofen an der Ybbs (Stadt)Gründungsintensitätin % der aktiven Wirtschaftskammermitglieder</v>
      </c>
      <c r="B1372">
        <v>1371</v>
      </c>
      <c r="C1372">
        <v>303</v>
      </c>
      <c r="D1372" t="s">
        <v>170</v>
      </c>
      <c r="E1372" t="s">
        <v>40</v>
      </c>
      <c r="F1372" t="s">
        <v>52</v>
      </c>
      <c r="T1372">
        <v>15.410585780668599</v>
      </c>
      <c r="U1372">
        <v>14.702514850685001</v>
      </c>
      <c r="V1372">
        <v>11.990686845168799</v>
      </c>
      <c r="W1372">
        <v>9.9547511312217196</v>
      </c>
      <c r="X1372">
        <v>8.6167800453514705</v>
      </c>
      <c r="Y1372">
        <v>8.1201334816462705</v>
      </c>
      <c r="Z1372">
        <v>6.4906490649064903</v>
      </c>
      <c r="AA1372">
        <v>7.6673866090712703</v>
      </c>
      <c r="AB1372">
        <v>6.8041237113402104</v>
      </c>
    </row>
    <row r="1373" spans="1:47" x14ac:dyDescent="0.25">
      <c r="A1373" t="str">
        <f t="shared" si="21"/>
        <v>Waidhofen an der Ybbs (Stadt)Gründungsintensitätje 1.000 Einwohner</v>
      </c>
      <c r="B1373">
        <v>1372</v>
      </c>
      <c r="C1373">
        <v>303</v>
      </c>
      <c r="D1373" t="s">
        <v>170</v>
      </c>
      <c r="E1373" t="s">
        <v>40</v>
      </c>
      <c r="F1373" t="s">
        <v>53</v>
      </c>
      <c r="T1373">
        <v>9.3777489979657105</v>
      </c>
      <c r="U1373">
        <v>10.1173588641637</v>
      </c>
      <c r="V1373">
        <v>9.0406389888528</v>
      </c>
      <c r="W1373">
        <v>7.7649342627724298</v>
      </c>
      <c r="X1373">
        <v>6.74895657579256</v>
      </c>
      <c r="Y1373">
        <v>6.50507930850116</v>
      </c>
      <c r="Z1373">
        <v>5.2990838871923804</v>
      </c>
      <c r="AA1373">
        <v>6.4010097367472003</v>
      </c>
      <c r="AB1373">
        <v>5.9320510515908698</v>
      </c>
    </row>
    <row r="1374" spans="1:47" x14ac:dyDescent="0.25">
      <c r="A1374" t="str">
        <f t="shared" si="21"/>
        <v>Waidhofen an der Ybbs (Stadt)NeugründungenInsgesamt</v>
      </c>
      <c r="B1374">
        <v>1373</v>
      </c>
      <c r="C1374">
        <v>303</v>
      </c>
      <c r="D1374" t="s">
        <v>170</v>
      </c>
      <c r="E1374" t="s">
        <v>41</v>
      </c>
      <c r="F1374" t="s">
        <v>48</v>
      </c>
      <c r="T1374">
        <v>106.024830171</v>
      </c>
      <c r="U1374">
        <v>114.973666132356</v>
      </c>
      <c r="V1374">
        <v>103</v>
      </c>
      <c r="W1374">
        <v>88</v>
      </c>
      <c r="X1374">
        <v>76</v>
      </c>
      <c r="Y1374">
        <v>73</v>
      </c>
      <c r="Z1374">
        <v>59</v>
      </c>
      <c r="AA1374">
        <v>71</v>
      </c>
      <c r="AB1374">
        <v>66</v>
      </c>
    </row>
    <row r="1375" spans="1:47" x14ac:dyDescent="0.25">
      <c r="A1375" t="str">
        <f t="shared" si="21"/>
        <v>Waidhofen an der Ybbs (Stadt)Pendler (Auspendler/-innen)Insgesamt</v>
      </c>
      <c r="B1375">
        <v>1374</v>
      </c>
      <c r="C1375">
        <v>303</v>
      </c>
      <c r="D1375" t="s">
        <v>170</v>
      </c>
      <c r="E1375" t="s">
        <v>459</v>
      </c>
      <c r="F1375" t="s">
        <v>48</v>
      </c>
      <c r="G1375">
        <v>2103</v>
      </c>
      <c r="H1375">
        <v>2336</v>
      </c>
      <c r="I1375">
        <v>2338</v>
      </c>
      <c r="J1375">
        <v>2340</v>
      </c>
      <c r="K1375">
        <v>2300</v>
      </c>
      <c r="L1375">
        <v>2312</v>
      </c>
      <c r="M1375">
        <v>2415</v>
      </c>
      <c r="N1375">
        <v>2431</v>
      </c>
      <c r="O1375">
        <v>2489</v>
      </c>
      <c r="P1375">
        <v>2537</v>
      </c>
      <c r="Q1375">
        <v>2532</v>
      </c>
      <c r="R1375">
        <v>2539</v>
      </c>
      <c r="S1375">
        <v>2638</v>
      </c>
    </row>
    <row r="1376" spans="1:47" x14ac:dyDescent="0.25">
      <c r="A1376" t="str">
        <f t="shared" si="21"/>
        <v>Waidhofen an der Ybbs (Stadt)Pendler ins AuslandInsgesamt</v>
      </c>
      <c r="B1376">
        <v>1375</v>
      </c>
      <c r="C1376">
        <v>303</v>
      </c>
      <c r="D1376" t="s">
        <v>170</v>
      </c>
      <c r="E1376" t="s">
        <v>304</v>
      </c>
      <c r="F1376" t="s">
        <v>48</v>
      </c>
      <c r="G1376">
        <v>1</v>
      </c>
      <c r="H1376">
        <v>5</v>
      </c>
      <c r="I1376">
        <v>21</v>
      </c>
      <c r="J1376">
        <v>2</v>
      </c>
      <c r="K1376">
        <v>2</v>
      </c>
      <c r="L1376">
        <v>21</v>
      </c>
      <c r="M1376">
        <v>24</v>
      </c>
      <c r="N1376">
        <v>15</v>
      </c>
      <c r="O1376">
        <v>14</v>
      </c>
      <c r="P1376">
        <v>19</v>
      </c>
      <c r="Q1376">
        <v>15</v>
      </c>
      <c r="R1376">
        <v>7</v>
      </c>
      <c r="S1376">
        <v>11</v>
      </c>
    </row>
    <row r="1377" spans="1:47" x14ac:dyDescent="0.25">
      <c r="A1377" t="str">
        <f t="shared" si="21"/>
        <v>Waidhofen an der Ybbs (Stadt)Pendler zw. BundesländernInsgesamt</v>
      </c>
      <c r="B1377">
        <v>1376</v>
      </c>
      <c r="C1377">
        <v>303</v>
      </c>
      <c r="D1377" t="s">
        <v>170</v>
      </c>
      <c r="E1377" t="s">
        <v>433</v>
      </c>
      <c r="F1377" t="s">
        <v>48</v>
      </c>
      <c r="G1377">
        <v>629</v>
      </c>
      <c r="H1377">
        <v>639</v>
      </c>
      <c r="I1377">
        <v>664</v>
      </c>
      <c r="J1377">
        <v>655</v>
      </c>
      <c r="K1377">
        <v>637</v>
      </c>
      <c r="L1377">
        <v>602</v>
      </c>
      <c r="M1377">
        <v>624</v>
      </c>
      <c r="N1377">
        <v>672</v>
      </c>
      <c r="O1377">
        <v>675</v>
      </c>
      <c r="P1377">
        <v>682</v>
      </c>
      <c r="Q1377">
        <v>695</v>
      </c>
      <c r="R1377">
        <v>690</v>
      </c>
      <c r="S1377">
        <v>774</v>
      </c>
    </row>
    <row r="1378" spans="1:47" x14ac:dyDescent="0.25">
      <c r="A1378" t="str">
        <f t="shared" si="21"/>
        <v>Waidhofen an der Ybbs (Stadt)Pendler zw. Gemeinden eines Pol. BezirkesInsgesamt</v>
      </c>
      <c r="B1378">
        <v>1377</v>
      </c>
      <c r="C1378">
        <v>303</v>
      </c>
      <c r="D1378" t="s">
        <v>170</v>
      </c>
      <c r="E1378" t="s">
        <v>305</v>
      </c>
      <c r="F1378" t="s">
        <v>48</v>
      </c>
      <c r="G1378">
        <v>0</v>
      </c>
      <c r="H1378">
        <v>0</v>
      </c>
      <c r="I1378">
        <v>0</v>
      </c>
      <c r="J1378">
        <v>0</v>
      </c>
      <c r="K1378">
        <v>0</v>
      </c>
      <c r="L1378">
        <v>0</v>
      </c>
      <c r="M1378">
        <v>0</v>
      </c>
      <c r="N1378">
        <v>0</v>
      </c>
      <c r="O1378">
        <v>0</v>
      </c>
      <c r="P1378">
        <v>0</v>
      </c>
      <c r="Q1378">
        <v>0</v>
      </c>
      <c r="R1378">
        <v>0</v>
      </c>
      <c r="S1378">
        <v>0</v>
      </c>
    </row>
    <row r="1379" spans="1:47" x14ac:dyDescent="0.25">
      <c r="A1379" t="str">
        <f t="shared" si="21"/>
        <v>Waidhofen an der Ybbs (Stadt)Pendler zw. Pol. Bez. des BundeslandesInsgesamt</v>
      </c>
      <c r="B1379">
        <v>1378</v>
      </c>
      <c r="C1379">
        <v>303</v>
      </c>
      <c r="D1379" t="s">
        <v>170</v>
      </c>
      <c r="E1379" t="s">
        <v>306</v>
      </c>
      <c r="F1379" t="s">
        <v>48</v>
      </c>
      <c r="G1379">
        <v>1473</v>
      </c>
      <c r="H1379">
        <v>1692</v>
      </c>
      <c r="I1379">
        <v>1653</v>
      </c>
      <c r="J1379">
        <v>1683</v>
      </c>
      <c r="K1379">
        <v>1661</v>
      </c>
      <c r="L1379">
        <v>1689</v>
      </c>
      <c r="M1379">
        <v>1767</v>
      </c>
      <c r="N1379">
        <v>1744</v>
      </c>
      <c r="O1379">
        <v>1800</v>
      </c>
      <c r="P1379">
        <v>1836</v>
      </c>
      <c r="Q1379">
        <v>1822</v>
      </c>
      <c r="R1379">
        <v>1842</v>
      </c>
      <c r="S1379">
        <v>1853</v>
      </c>
    </row>
    <row r="1380" spans="1:47" x14ac:dyDescent="0.25">
      <c r="A1380" t="str">
        <f t="shared" si="21"/>
        <v>Waidhofen an der Ybbs (Stadt)PensionisteneinkommenBrutto_Schnitt</v>
      </c>
      <c r="B1380">
        <v>1379</v>
      </c>
      <c r="C1380">
        <v>303</v>
      </c>
      <c r="D1380" t="s">
        <v>170</v>
      </c>
      <c r="E1380" t="s">
        <v>44</v>
      </c>
      <c r="F1380" t="s">
        <v>54</v>
      </c>
      <c r="G1380">
        <v>17691.058855377902</v>
      </c>
      <c r="H1380">
        <v>17830.563981949501</v>
      </c>
      <c r="I1380">
        <v>18639.2337645349</v>
      </c>
      <c r="J1380">
        <v>19161.021738657</v>
      </c>
      <c r="K1380">
        <v>19877.904585615201</v>
      </c>
      <c r="L1380">
        <v>20385.5678905971</v>
      </c>
      <c r="M1380">
        <v>20885.084937018899</v>
      </c>
      <c r="N1380">
        <v>21320.980198814101</v>
      </c>
      <c r="O1380">
        <v>21044.966362109499</v>
      </c>
      <c r="P1380">
        <v>21691.4649309532</v>
      </c>
      <c r="Q1380">
        <v>22471.530743718598</v>
      </c>
      <c r="R1380">
        <v>22917.003046691301</v>
      </c>
      <c r="S1380">
        <v>23169.979139206502</v>
      </c>
      <c r="T1380">
        <v>23411.584454849501</v>
      </c>
      <c r="U1380">
        <v>24204.297648612901</v>
      </c>
      <c r="V1380">
        <v>24841.777492596299</v>
      </c>
      <c r="W1380">
        <v>26505.413915521302</v>
      </c>
      <c r="X1380">
        <v>27122.433354451499</v>
      </c>
      <c r="Y1380">
        <v>28256.724953239798</v>
      </c>
    </row>
    <row r="1381" spans="1:47" x14ac:dyDescent="0.25">
      <c r="A1381" t="str">
        <f t="shared" si="21"/>
        <v>Waidhofen an der Ybbs (Stadt)PensionisteneinkommenBruttobezüge 1000 EUR</v>
      </c>
      <c r="B1381">
        <v>1380</v>
      </c>
      <c r="C1381">
        <v>303</v>
      </c>
      <c r="D1381" t="s">
        <v>170</v>
      </c>
      <c r="E1381" t="s">
        <v>44</v>
      </c>
      <c r="F1381" t="s">
        <v>55</v>
      </c>
      <c r="G1381">
        <v>48685.793969999999</v>
      </c>
      <c r="H1381">
        <v>49390.662230000002</v>
      </c>
      <c r="I1381">
        <v>51295.171320000001</v>
      </c>
      <c r="J1381">
        <v>52788.614889999997</v>
      </c>
      <c r="K1381">
        <v>54445.58066</v>
      </c>
      <c r="L1381">
        <v>57018.433389999998</v>
      </c>
      <c r="M1381">
        <v>59689.572749999999</v>
      </c>
      <c r="N1381">
        <v>61127.250229999998</v>
      </c>
      <c r="O1381">
        <v>62650.864860000001</v>
      </c>
      <c r="P1381">
        <v>64401.95938</v>
      </c>
      <c r="Q1381">
        <v>67077.519270000004</v>
      </c>
      <c r="R1381">
        <v>68223.91807</v>
      </c>
      <c r="S1381">
        <v>68907.517959999997</v>
      </c>
      <c r="T1381">
        <v>70000.637520000004</v>
      </c>
      <c r="U1381">
        <v>73290.613280000005</v>
      </c>
      <c r="V1381">
        <v>75494.161800000002</v>
      </c>
      <c r="W1381">
        <v>79065.649709999998</v>
      </c>
      <c r="X1381">
        <v>81340.177630000006</v>
      </c>
      <c r="Y1381">
        <v>84600.634510000004</v>
      </c>
    </row>
    <row r="1382" spans="1:47" x14ac:dyDescent="0.25">
      <c r="A1382" t="str">
        <f t="shared" si="21"/>
        <v>Waidhofen an der Ybbs (Stadt)PensionisteneinkommenBruttobezüge Fälle</v>
      </c>
      <c r="B1382">
        <v>1381</v>
      </c>
      <c r="C1382">
        <v>303</v>
      </c>
      <c r="D1382" t="s">
        <v>170</v>
      </c>
      <c r="E1382" t="s">
        <v>44</v>
      </c>
      <c r="F1382" t="s">
        <v>56</v>
      </c>
      <c r="G1382">
        <v>2752</v>
      </c>
      <c r="H1382">
        <v>2770</v>
      </c>
      <c r="I1382">
        <v>2752</v>
      </c>
      <c r="J1382">
        <v>2755</v>
      </c>
      <c r="K1382">
        <v>2739</v>
      </c>
      <c r="L1382">
        <v>2797</v>
      </c>
      <c r="M1382">
        <v>2858</v>
      </c>
      <c r="N1382">
        <v>2867</v>
      </c>
      <c r="O1382">
        <v>2977</v>
      </c>
      <c r="P1382">
        <v>2969</v>
      </c>
      <c r="Q1382">
        <v>2985</v>
      </c>
      <c r="R1382">
        <v>2977</v>
      </c>
      <c r="S1382">
        <v>2974</v>
      </c>
      <c r="T1382">
        <v>2990</v>
      </c>
      <c r="U1382">
        <v>3028</v>
      </c>
      <c r="V1382">
        <v>3039</v>
      </c>
      <c r="W1382">
        <v>2983</v>
      </c>
      <c r="X1382">
        <v>2999</v>
      </c>
      <c r="Y1382">
        <v>2994</v>
      </c>
    </row>
    <row r="1383" spans="1:47" x14ac:dyDescent="0.25">
      <c r="A1383" t="str">
        <f t="shared" si="21"/>
        <v>Waidhofen an der Ybbs (Stadt)PensionisteneinkommenLohnsteuer 1000 EUR</v>
      </c>
      <c r="B1383">
        <v>1382</v>
      </c>
      <c r="C1383">
        <v>303</v>
      </c>
      <c r="D1383" t="s">
        <v>170</v>
      </c>
      <c r="E1383" t="s">
        <v>44</v>
      </c>
      <c r="F1383" t="s">
        <v>57</v>
      </c>
      <c r="G1383">
        <v>6353.0715300000002</v>
      </c>
      <c r="H1383">
        <v>5920.4449999999997</v>
      </c>
      <c r="I1383">
        <v>6433.7337200000002</v>
      </c>
      <c r="J1383">
        <v>6867.7671799999998</v>
      </c>
      <c r="K1383">
        <v>7308.4093599999997</v>
      </c>
      <c r="L1383">
        <v>6968.8288400000001</v>
      </c>
      <c r="M1383">
        <v>7507.32413</v>
      </c>
      <c r="N1383">
        <v>7921.3433500000001</v>
      </c>
      <c r="O1383">
        <v>8434.4209599999995</v>
      </c>
      <c r="P1383">
        <v>8803.0145200000006</v>
      </c>
      <c r="Q1383">
        <v>9468.6951000000008</v>
      </c>
      <c r="R1383">
        <v>9830.7147700000005</v>
      </c>
      <c r="S1383">
        <v>8371.0816200000008</v>
      </c>
      <c r="T1383">
        <v>8647.7560400000002</v>
      </c>
      <c r="U1383">
        <v>9255.1818899999998</v>
      </c>
      <c r="V1383">
        <v>9755.1936800000003</v>
      </c>
      <c r="W1383">
        <v>9753.7210400000004</v>
      </c>
      <c r="X1383">
        <v>10355.96917</v>
      </c>
      <c r="Y1383">
        <v>10614.741249999999</v>
      </c>
    </row>
    <row r="1384" spans="1:47" x14ac:dyDescent="0.25">
      <c r="A1384" t="str">
        <f t="shared" si="21"/>
        <v>Waidhofen an der Ybbs (Stadt)PensionisteneinkommenLohnsteuer Fälle</v>
      </c>
      <c r="B1384">
        <v>1383</v>
      </c>
      <c r="C1384">
        <v>303</v>
      </c>
      <c r="D1384" t="s">
        <v>170</v>
      </c>
      <c r="E1384" t="s">
        <v>44</v>
      </c>
      <c r="F1384" t="s">
        <v>58</v>
      </c>
      <c r="G1384">
        <v>1621</v>
      </c>
      <c r="H1384">
        <v>1561</v>
      </c>
      <c r="I1384">
        <v>1569</v>
      </c>
      <c r="J1384">
        <v>1662</v>
      </c>
      <c r="K1384">
        <v>1671</v>
      </c>
      <c r="L1384">
        <v>1651</v>
      </c>
      <c r="M1384">
        <v>1731</v>
      </c>
      <c r="N1384">
        <v>1760</v>
      </c>
      <c r="O1384">
        <v>1825</v>
      </c>
      <c r="P1384">
        <v>1849</v>
      </c>
      <c r="Q1384">
        <v>1900</v>
      </c>
      <c r="R1384">
        <v>1928</v>
      </c>
      <c r="S1384">
        <v>1950</v>
      </c>
      <c r="T1384">
        <v>1969</v>
      </c>
      <c r="U1384">
        <v>2057</v>
      </c>
      <c r="V1384">
        <v>2101</v>
      </c>
      <c r="W1384">
        <v>2214</v>
      </c>
      <c r="X1384">
        <v>2274</v>
      </c>
      <c r="Y1384">
        <v>2309</v>
      </c>
    </row>
    <row r="1385" spans="1:47" x14ac:dyDescent="0.25">
      <c r="A1385" t="str">
        <f t="shared" si="21"/>
        <v>Waidhofen an der Ybbs (Stadt)PensionisteneinkommenNetto_Schnitt</v>
      </c>
      <c r="B1385">
        <v>1384</v>
      </c>
      <c r="C1385">
        <v>303</v>
      </c>
      <c r="D1385" t="s">
        <v>170</v>
      </c>
      <c r="E1385" t="s">
        <v>44</v>
      </c>
      <c r="F1385" t="s">
        <v>59</v>
      </c>
      <c r="G1385">
        <v>14490.8255305232</v>
      </c>
      <c r="H1385">
        <v>14716.0702418773</v>
      </c>
      <c r="I1385">
        <v>15270.4345748546</v>
      </c>
      <c r="J1385">
        <v>15614.603528130699</v>
      </c>
      <c r="K1385">
        <v>16102.1785615188</v>
      </c>
      <c r="L1385">
        <v>16749.687479442298</v>
      </c>
      <c r="M1385">
        <v>17085.225241427601</v>
      </c>
      <c r="N1385">
        <v>17361.784788977999</v>
      </c>
      <c r="O1385">
        <v>17033.537853543799</v>
      </c>
      <c r="P1385">
        <v>17506.218211519001</v>
      </c>
      <c r="Q1385">
        <v>18038.878800670002</v>
      </c>
      <c r="R1385">
        <v>18334.762610010101</v>
      </c>
      <c r="S1385">
        <v>19063.325571620699</v>
      </c>
      <c r="T1385">
        <v>19219.253976588599</v>
      </c>
      <c r="U1385">
        <v>19797.871416776801</v>
      </c>
      <c r="V1385">
        <v>20248.7405495229</v>
      </c>
      <c r="W1385">
        <v>21772.361099564201</v>
      </c>
      <c r="X1385">
        <v>22170.421770590201</v>
      </c>
      <c r="Y1385">
        <v>23152.773657314599</v>
      </c>
    </row>
    <row r="1386" spans="1:47" x14ac:dyDescent="0.25">
      <c r="A1386" t="str">
        <f t="shared" si="21"/>
        <v>Waidhofen an der Ybbs (Stadt)PensionisteneinkommenNettobezüge 1000 EUR</v>
      </c>
      <c r="B1386">
        <v>1385</v>
      </c>
      <c r="C1386">
        <v>303</v>
      </c>
      <c r="D1386" t="s">
        <v>170</v>
      </c>
      <c r="E1386" t="s">
        <v>44</v>
      </c>
      <c r="F1386" t="s">
        <v>60</v>
      </c>
      <c r="G1386">
        <v>39878.751859999997</v>
      </c>
      <c r="H1386">
        <v>40763.514569999999</v>
      </c>
      <c r="I1386">
        <v>42024.235950000002</v>
      </c>
      <c r="J1386">
        <v>43018.23272</v>
      </c>
      <c r="K1386">
        <v>44103.867080000004</v>
      </c>
      <c r="L1386">
        <v>46848.87588</v>
      </c>
      <c r="M1386">
        <v>48829.57374</v>
      </c>
      <c r="N1386">
        <v>49776.236989999998</v>
      </c>
      <c r="O1386">
        <v>50708.842190000003</v>
      </c>
      <c r="P1386">
        <v>51975.961869999999</v>
      </c>
      <c r="Q1386">
        <v>53846.053220000002</v>
      </c>
      <c r="R1386">
        <v>54582.58829</v>
      </c>
      <c r="S1386">
        <v>56694.330249999999</v>
      </c>
      <c r="T1386">
        <v>57465.569389999997</v>
      </c>
      <c r="U1386">
        <v>59947.95465</v>
      </c>
      <c r="V1386">
        <v>61535.922530000003</v>
      </c>
      <c r="W1386">
        <v>64946.953159999997</v>
      </c>
      <c r="X1386">
        <v>66489.094889999993</v>
      </c>
      <c r="Y1386">
        <v>69319.404330000005</v>
      </c>
    </row>
    <row r="1387" spans="1:47" x14ac:dyDescent="0.25">
      <c r="A1387" t="str">
        <f t="shared" si="21"/>
        <v>Waidhofen an der Ybbs (Stadt)PensionisteneinkommenSV-Beiträge 1000 EUR</v>
      </c>
      <c r="B1387">
        <v>1386</v>
      </c>
      <c r="C1387">
        <v>303</v>
      </c>
      <c r="D1387" t="s">
        <v>170</v>
      </c>
      <c r="E1387" t="s">
        <v>44</v>
      </c>
      <c r="F1387" t="s">
        <v>61</v>
      </c>
      <c r="G1387">
        <v>2453.9705800000002</v>
      </c>
      <c r="H1387">
        <v>2706.7026599999999</v>
      </c>
      <c r="I1387">
        <v>2837.20165</v>
      </c>
      <c r="J1387">
        <v>2902.61499</v>
      </c>
      <c r="K1387">
        <v>3033.30422</v>
      </c>
      <c r="L1387">
        <v>3200.72867</v>
      </c>
      <c r="M1387">
        <v>3352.67488</v>
      </c>
      <c r="N1387">
        <v>3429.6698900000001</v>
      </c>
      <c r="O1387">
        <v>3507.6017099999999</v>
      </c>
      <c r="P1387">
        <v>3622.98299</v>
      </c>
      <c r="Q1387">
        <v>3762.7709500000001</v>
      </c>
      <c r="R1387">
        <v>3810.61501</v>
      </c>
      <c r="S1387">
        <v>3842.1060900000002</v>
      </c>
      <c r="T1387">
        <v>3887.3120899999999</v>
      </c>
      <c r="U1387">
        <v>4087.4767400000001</v>
      </c>
      <c r="V1387">
        <v>4203.0455899999997</v>
      </c>
      <c r="W1387">
        <v>4364.9755100000002</v>
      </c>
      <c r="X1387">
        <v>4495.1135700000004</v>
      </c>
      <c r="Y1387">
        <v>4666.4889300000004</v>
      </c>
    </row>
    <row r="1388" spans="1:47" x14ac:dyDescent="0.25">
      <c r="A1388" t="str">
        <f t="shared" si="21"/>
        <v>Waidhofen an der Ybbs (Stadt)PensionisteneinkommenSV-Beiträge Fälle</v>
      </c>
      <c r="B1388">
        <v>1387</v>
      </c>
      <c r="C1388">
        <v>303</v>
      </c>
      <c r="D1388" t="s">
        <v>170</v>
      </c>
      <c r="E1388" t="s">
        <v>44</v>
      </c>
      <c r="F1388" t="s">
        <v>62</v>
      </c>
      <c r="G1388">
        <v>2705</v>
      </c>
      <c r="H1388">
        <v>2720</v>
      </c>
      <c r="I1388">
        <v>2702</v>
      </c>
      <c r="J1388">
        <v>2706</v>
      </c>
      <c r="K1388">
        <v>2697</v>
      </c>
      <c r="L1388">
        <v>2748</v>
      </c>
      <c r="M1388">
        <v>2814</v>
      </c>
      <c r="N1388">
        <v>2829</v>
      </c>
      <c r="O1388">
        <v>2833</v>
      </c>
      <c r="P1388">
        <v>2834</v>
      </c>
      <c r="Q1388">
        <v>2852</v>
      </c>
      <c r="R1388">
        <v>2844</v>
      </c>
      <c r="S1388">
        <v>2827</v>
      </c>
      <c r="T1388">
        <v>2837</v>
      </c>
      <c r="U1388">
        <v>2889</v>
      </c>
      <c r="V1388">
        <v>2902</v>
      </c>
      <c r="W1388">
        <v>2882</v>
      </c>
      <c r="X1388">
        <v>2899</v>
      </c>
      <c r="Y1388">
        <v>2898</v>
      </c>
    </row>
    <row r="1389" spans="1:47" x14ac:dyDescent="0.25">
      <c r="A1389" t="str">
        <f t="shared" si="21"/>
        <v>Waidhofen an der Ybbs (Stadt)Unselbstständig BeschäftigteFrauen</v>
      </c>
      <c r="B1389">
        <v>1388</v>
      </c>
      <c r="C1389">
        <v>303</v>
      </c>
      <c r="D1389" t="s">
        <v>170</v>
      </c>
      <c r="E1389" t="s">
        <v>38</v>
      </c>
      <c r="F1389" t="s">
        <v>47</v>
      </c>
      <c r="O1389">
        <v>1931</v>
      </c>
      <c r="P1389">
        <v>2031</v>
      </c>
      <c r="Q1389">
        <v>1932</v>
      </c>
      <c r="R1389">
        <v>1999</v>
      </c>
      <c r="S1389">
        <v>1923</v>
      </c>
      <c r="T1389">
        <v>1993</v>
      </c>
      <c r="U1389">
        <v>1994</v>
      </c>
      <c r="V1389">
        <v>2039</v>
      </c>
      <c r="X1389">
        <v>2077</v>
      </c>
      <c r="Y1389">
        <v>2007</v>
      </c>
      <c r="Z1389">
        <v>2067</v>
      </c>
      <c r="AA1389">
        <v>2006</v>
      </c>
      <c r="AB1389">
        <v>2083</v>
      </c>
      <c r="AC1389">
        <v>2030</v>
      </c>
      <c r="AD1389">
        <v>2072</v>
      </c>
      <c r="AE1389">
        <v>2027</v>
      </c>
      <c r="AF1389">
        <v>2063</v>
      </c>
      <c r="AG1389">
        <v>2060</v>
      </c>
      <c r="AH1389">
        <v>2099</v>
      </c>
      <c r="AI1389">
        <v>2107</v>
      </c>
      <c r="AJ1389">
        <v>2175</v>
      </c>
      <c r="AK1389">
        <v>2113</v>
      </c>
      <c r="AL1389">
        <v>2178</v>
      </c>
      <c r="AM1389">
        <v>2139</v>
      </c>
      <c r="AN1389">
        <v>2134</v>
      </c>
      <c r="AO1389">
        <v>2075</v>
      </c>
      <c r="AP1389">
        <v>2144</v>
      </c>
      <c r="AQ1389">
        <v>2097</v>
      </c>
      <c r="AR1389">
        <v>2104</v>
      </c>
      <c r="AS1389">
        <v>2108</v>
      </c>
      <c r="AT1389">
        <v>2118</v>
      </c>
      <c r="AU1389">
        <v>2078</v>
      </c>
    </row>
    <row r="1390" spans="1:47" x14ac:dyDescent="0.25">
      <c r="A1390" t="str">
        <f t="shared" si="21"/>
        <v>Waidhofen an der Ybbs (Stadt)Unselbstständig BeschäftigteInsgesamt</v>
      </c>
      <c r="B1390">
        <v>1389</v>
      </c>
      <c r="C1390">
        <v>303</v>
      </c>
      <c r="D1390" t="s">
        <v>170</v>
      </c>
      <c r="E1390" t="s">
        <v>38</v>
      </c>
      <c r="F1390" t="s">
        <v>48</v>
      </c>
      <c r="O1390">
        <v>4310</v>
      </c>
      <c r="P1390">
        <v>4567</v>
      </c>
      <c r="Q1390">
        <v>4293</v>
      </c>
      <c r="R1390">
        <v>4426</v>
      </c>
      <c r="S1390">
        <v>4175</v>
      </c>
      <c r="T1390">
        <v>4445</v>
      </c>
      <c r="U1390">
        <v>4353</v>
      </c>
      <c r="V1390">
        <v>4569</v>
      </c>
      <c r="X1390">
        <v>4661</v>
      </c>
      <c r="Y1390">
        <v>4425</v>
      </c>
      <c r="Z1390">
        <v>4573</v>
      </c>
      <c r="AA1390">
        <v>4351</v>
      </c>
      <c r="AB1390">
        <v>4580</v>
      </c>
      <c r="AC1390">
        <v>4347</v>
      </c>
      <c r="AD1390">
        <v>4560</v>
      </c>
      <c r="AE1390">
        <v>4356</v>
      </c>
      <c r="AF1390">
        <v>4535</v>
      </c>
      <c r="AG1390">
        <v>4410</v>
      </c>
      <c r="AH1390">
        <v>4646</v>
      </c>
      <c r="AI1390">
        <v>4519</v>
      </c>
      <c r="AJ1390">
        <v>4728</v>
      </c>
      <c r="AK1390">
        <v>4524</v>
      </c>
      <c r="AL1390">
        <v>4750</v>
      </c>
      <c r="AM1390">
        <v>4576</v>
      </c>
      <c r="AN1390">
        <v>4631</v>
      </c>
      <c r="AO1390">
        <v>4495</v>
      </c>
      <c r="AP1390">
        <v>4684</v>
      </c>
      <c r="AQ1390">
        <v>4541</v>
      </c>
      <c r="AR1390">
        <v>4616</v>
      </c>
      <c r="AS1390">
        <v>4569</v>
      </c>
      <c r="AT1390">
        <v>4631</v>
      </c>
      <c r="AU1390">
        <v>4486</v>
      </c>
    </row>
    <row r="1391" spans="1:47" x14ac:dyDescent="0.25">
      <c r="A1391" t="str">
        <f t="shared" si="21"/>
        <v>Waidhofen an der Ybbs (Stadt)Unselbstständig BeschäftigteMänner</v>
      </c>
      <c r="B1391">
        <v>1390</v>
      </c>
      <c r="C1391">
        <v>303</v>
      </c>
      <c r="D1391" t="s">
        <v>170</v>
      </c>
      <c r="E1391" t="s">
        <v>38</v>
      </c>
      <c r="F1391" t="s">
        <v>49</v>
      </c>
      <c r="O1391">
        <v>2379</v>
      </c>
      <c r="P1391">
        <v>2536</v>
      </c>
      <c r="Q1391">
        <v>2361</v>
      </c>
      <c r="R1391">
        <v>2427</v>
      </c>
      <c r="S1391">
        <v>2252</v>
      </c>
      <c r="T1391">
        <v>2452</v>
      </c>
      <c r="U1391">
        <v>2359</v>
      </c>
      <c r="V1391">
        <v>2530</v>
      </c>
      <c r="X1391">
        <v>2584</v>
      </c>
      <c r="Y1391">
        <v>2418</v>
      </c>
      <c r="Z1391">
        <v>2506</v>
      </c>
      <c r="AA1391">
        <v>2345</v>
      </c>
      <c r="AB1391">
        <v>2497</v>
      </c>
      <c r="AC1391">
        <v>2317</v>
      </c>
      <c r="AD1391">
        <v>2488</v>
      </c>
      <c r="AE1391">
        <v>2329</v>
      </c>
      <c r="AF1391">
        <v>2472</v>
      </c>
      <c r="AG1391">
        <v>2350</v>
      </c>
      <c r="AH1391">
        <v>2547</v>
      </c>
      <c r="AI1391">
        <v>2412</v>
      </c>
      <c r="AJ1391">
        <v>2553</v>
      </c>
      <c r="AK1391">
        <v>2411</v>
      </c>
      <c r="AL1391">
        <v>2572</v>
      </c>
      <c r="AM1391">
        <v>2437</v>
      </c>
      <c r="AN1391">
        <v>2497</v>
      </c>
      <c r="AO1391">
        <v>2420</v>
      </c>
      <c r="AP1391">
        <v>2540</v>
      </c>
      <c r="AQ1391">
        <v>2444</v>
      </c>
      <c r="AR1391">
        <v>2512</v>
      </c>
      <c r="AS1391">
        <v>2461</v>
      </c>
      <c r="AT1391">
        <v>2513</v>
      </c>
      <c r="AU1391">
        <v>2408</v>
      </c>
    </row>
    <row r="1392" spans="1:47" x14ac:dyDescent="0.25">
      <c r="A1392" t="str">
        <f t="shared" si="21"/>
        <v>Waidhofen an der Ybbs (Stadt)Unselbstständig Beschäftigte GW mgfInsgesamt</v>
      </c>
      <c r="B1392">
        <v>1391</v>
      </c>
      <c r="C1392">
        <v>303</v>
      </c>
      <c r="D1392" t="s">
        <v>170</v>
      </c>
      <c r="E1392" t="s">
        <v>450</v>
      </c>
      <c r="F1392" t="s">
        <v>48</v>
      </c>
      <c r="G1392">
        <v>3135.6472775359998</v>
      </c>
      <c r="H1392">
        <v>2959.3430121460001</v>
      </c>
      <c r="I1392">
        <v>3348.3506182770002</v>
      </c>
      <c r="J1392">
        <v>3189.2132843160002</v>
      </c>
      <c r="K1392">
        <v>3366.032769117</v>
      </c>
      <c r="L1392">
        <v>3152.3237349149999</v>
      </c>
      <c r="M1392">
        <v>3253.9298315820001</v>
      </c>
      <c r="N1392">
        <v>3140.2553750420002</v>
      </c>
      <c r="O1392">
        <v>3208.1812298619998</v>
      </c>
      <c r="P1392">
        <v>3037.6591985380001</v>
      </c>
      <c r="Q1392">
        <v>3158.1224520119999</v>
      </c>
      <c r="R1392">
        <v>3070.9998019949999</v>
      </c>
      <c r="S1392">
        <v>3190.4923473389999</v>
      </c>
      <c r="T1392">
        <v>3123.822794702</v>
      </c>
    </row>
    <row r="1393" spans="1:47" x14ac:dyDescent="0.25">
      <c r="A1393" t="str">
        <f t="shared" si="21"/>
        <v>Waidhofen an der Ybbs (Stadt)Unselbstständig Beschäftigte GW ogfInsgesamt</v>
      </c>
      <c r="B1393">
        <v>1392</v>
      </c>
      <c r="C1393">
        <v>303</v>
      </c>
      <c r="D1393" t="s">
        <v>170</v>
      </c>
      <c r="E1393" t="s">
        <v>449</v>
      </c>
      <c r="F1393" t="s">
        <v>48</v>
      </c>
      <c r="G1393">
        <v>2816.7294745150002</v>
      </c>
      <c r="H1393">
        <v>2669.4239025460001</v>
      </c>
      <c r="I1393">
        <v>3068.5569309580001</v>
      </c>
      <c r="J1393">
        <v>2899.1008863420002</v>
      </c>
      <c r="K1393">
        <v>3082.1469802460001</v>
      </c>
      <c r="L1393">
        <v>2848.5016732129998</v>
      </c>
      <c r="M1393">
        <v>2966.2757695300002</v>
      </c>
      <c r="N1393">
        <v>2905.3912884719998</v>
      </c>
      <c r="O1393">
        <v>2943.6404559839998</v>
      </c>
      <c r="P1393">
        <v>2785.476432122</v>
      </c>
      <c r="Q1393">
        <v>2900.6475841689999</v>
      </c>
      <c r="R1393">
        <v>2810.5011435649999</v>
      </c>
      <c r="S1393">
        <v>2955.8690881870002</v>
      </c>
      <c r="T1393">
        <v>2883.9971883819999</v>
      </c>
    </row>
    <row r="1394" spans="1:47" x14ac:dyDescent="0.25">
      <c r="A1394" t="str">
        <f t="shared" si="21"/>
        <v>Waidhofen an der Ybbs (Stadt)UnternehmenInsgesamt</v>
      </c>
      <c r="B1394">
        <v>1393</v>
      </c>
      <c r="C1394">
        <v>303</v>
      </c>
      <c r="D1394" t="s">
        <v>170</v>
      </c>
      <c r="E1394" t="s">
        <v>475</v>
      </c>
      <c r="F1394" t="s">
        <v>48</v>
      </c>
      <c r="G1394">
        <v>1178</v>
      </c>
      <c r="H1394">
        <v>1164</v>
      </c>
      <c r="I1394">
        <v>1189</v>
      </c>
    </row>
    <row r="1395" spans="1:47" x14ac:dyDescent="0.25">
      <c r="A1395" t="str">
        <f t="shared" si="21"/>
        <v>Waidhofen an der Ybbs (Stadt)WohnbevölkerungInsgesamt</v>
      </c>
      <c r="B1395">
        <v>1394</v>
      </c>
      <c r="C1395">
        <v>303</v>
      </c>
      <c r="D1395" t="s">
        <v>170</v>
      </c>
      <c r="E1395" t="s">
        <v>42</v>
      </c>
      <c r="F1395" t="s">
        <v>48</v>
      </c>
      <c r="G1395">
        <v>11664</v>
      </c>
      <c r="H1395">
        <v>11752</v>
      </c>
      <c r="I1395">
        <v>11769</v>
      </c>
      <c r="J1395">
        <v>11803</v>
      </c>
      <c r="K1395">
        <v>11794</v>
      </c>
      <c r="L1395">
        <v>11641</v>
      </c>
      <c r="M1395">
        <v>11562</v>
      </c>
      <c r="N1395">
        <v>11549</v>
      </c>
      <c r="O1395">
        <v>11505</v>
      </c>
      <c r="P1395">
        <v>11456</v>
      </c>
      <c r="Q1395">
        <v>11438</v>
      </c>
      <c r="R1395">
        <v>11425</v>
      </c>
      <c r="S1395">
        <v>11341</v>
      </c>
      <c r="T1395">
        <v>11306</v>
      </c>
      <c r="U1395">
        <v>11364</v>
      </c>
      <c r="V1395">
        <v>11393</v>
      </c>
      <c r="W1395">
        <v>11333</v>
      </c>
      <c r="X1395">
        <v>11261</v>
      </c>
      <c r="Y1395">
        <v>11222</v>
      </c>
      <c r="Z1395">
        <v>11134</v>
      </c>
      <c r="AA1395">
        <v>11092</v>
      </c>
      <c r="AB1395">
        <v>11126</v>
      </c>
    </row>
    <row r="1396" spans="1:47" x14ac:dyDescent="0.25">
      <c r="A1396" t="str">
        <f t="shared" si="21"/>
        <v>Wiener Neustadt (Stadt)ArbeitnehmereinkommenBrutto_Schnitt</v>
      </c>
      <c r="B1396">
        <v>1395</v>
      </c>
      <c r="C1396">
        <v>304</v>
      </c>
      <c r="D1396" t="s">
        <v>171</v>
      </c>
      <c r="E1396" t="s">
        <v>43</v>
      </c>
      <c r="F1396" t="s">
        <v>54</v>
      </c>
      <c r="G1396">
        <v>25640.919386034799</v>
      </c>
      <c r="H1396">
        <v>25918.2105839787</v>
      </c>
      <c r="I1396">
        <v>26757.629476241</v>
      </c>
      <c r="J1396">
        <v>27276.555285338</v>
      </c>
      <c r="K1396">
        <v>28104.065608584198</v>
      </c>
      <c r="L1396">
        <v>28367.993434831598</v>
      </c>
      <c r="M1396">
        <v>28625.713984206399</v>
      </c>
      <c r="N1396">
        <v>29086.480255455601</v>
      </c>
      <c r="O1396">
        <v>29732.763206380001</v>
      </c>
      <c r="P1396">
        <v>30265.850286758399</v>
      </c>
      <c r="Q1396">
        <v>30694.424260817301</v>
      </c>
      <c r="R1396">
        <v>31304.107048282</v>
      </c>
      <c r="S1396">
        <v>31517.199066686098</v>
      </c>
      <c r="T1396">
        <v>31996.2612924399</v>
      </c>
      <c r="U1396">
        <v>32896.130235396296</v>
      </c>
      <c r="V1396">
        <v>33920.620208865599</v>
      </c>
      <c r="W1396">
        <v>34323.718388023502</v>
      </c>
      <c r="X1396">
        <v>35242.860705441199</v>
      </c>
      <c r="Y1396">
        <v>36511.285922523297</v>
      </c>
    </row>
    <row r="1397" spans="1:47" x14ac:dyDescent="0.25">
      <c r="A1397" t="str">
        <f t="shared" si="21"/>
        <v>Wiener Neustadt (Stadt)ArbeitnehmereinkommenBruttobezüge 1000 EUR</v>
      </c>
      <c r="B1397">
        <v>1396</v>
      </c>
      <c r="C1397">
        <v>304</v>
      </c>
      <c r="D1397" t="s">
        <v>171</v>
      </c>
      <c r="E1397" t="s">
        <v>43</v>
      </c>
      <c r="F1397" t="s">
        <v>55</v>
      </c>
      <c r="G1397">
        <v>450203.26257999998</v>
      </c>
      <c r="H1397">
        <v>458467.22701999999</v>
      </c>
      <c r="I1397">
        <v>479202.38628999999</v>
      </c>
      <c r="J1397">
        <v>497087.94351999997</v>
      </c>
      <c r="K1397">
        <v>526445.35698000004</v>
      </c>
      <c r="L1397">
        <v>528240.40575000003</v>
      </c>
      <c r="M1397">
        <v>543745.43712999998</v>
      </c>
      <c r="N1397">
        <v>562474.35517999995</v>
      </c>
      <c r="O1397">
        <v>581602.58108000003</v>
      </c>
      <c r="P1397">
        <v>596328.04819999996</v>
      </c>
      <c r="Q1397">
        <v>612906.26364000002</v>
      </c>
      <c r="R1397">
        <v>634095.99236999999</v>
      </c>
      <c r="S1397">
        <v>649380.36956999998</v>
      </c>
      <c r="T1397">
        <v>677584.82539000001</v>
      </c>
      <c r="U1397">
        <v>719701.53729000001</v>
      </c>
      <c r="V1397">
        <v>756802.95747999998</v>
      </c>
      <c r="W1397">
        <v>764629.47453000001</v>
      </c>
      <c r="X1397">
        <v>808330.25314000004</v>
      </c>
      <c r="Y1397">
        <v>862396.57348999998</v>
      </c>
    </row>
    <row r="1398" spans="1:47" x14ac:dyDescent="0.25">
      <c r="A1398" t="str">
        <f t="shared" si="21"/>
        <v>Wiener Neustadt (Stadt)ArbeitnehmereinkommenBruttobezüge Fälle</v>
      </c>
      <c r="B1398">
        <v>1397</v>
      </c>
      <c r="C1398">
        <v>304</v>
      </c>
      <c r="D1398" t="s">
        <v>171</v>
      </c>
      <c r="E1398" t="s">
        <v>43</v>
      </c>
      <c r="F1398" t="s">
        <v>56</v>
      </c>
      <c r="G1398">
        <v>17558</v>
      </c>
      <c r="H1398">
        <v>17689</v>
      </c>
      <c r="I1398">
        <v>17909</v>
      </c>
      <c r="J1398">
        <v>18224</v>
      </c>
      <c r="K1398">
        <v>18732</v>
      </c>
      <c r="L1398">
        <v>18621</v>
      </c>
      <c r="M1398">
        <v>18995</v>
      </c>
      <c r="N1398">
        <v>19338</v>
      </c>
      <c r="O1398">
        <v>19561</v>
      </c>
      <c r="P1398">
        <v>19703</v>
      </c>
      <c r="Q1398">
        <v>19968</v>
      </c>
      <c r="R1398">
        <v>20256</v>
      </c>
      <c r="S1398">
        <v>20604</v>
      </c>
      <c r="T1398">
        <v>21177</v>
      </c>
      <c r="U1398">
        <v>21878</v>
      </c>
      <c r="V1398">
        <v>22311</v>
      </c>
      <c r="W1398">
        <v>22277</v>
      </c>
      <c r="X1398">
        <v>22936</v>
      </c>
      <c r="Y1398">
        <v>23620</v>
      </c>
    </row>
    <row r="1399" spans="1:47" x14ac:dyDescent="0.25">
      <c r="A1399" t="str">
        <f t="shared" si="21"/>
        <v>Wiener Neustadt (Stadt)ArbeitnehmereinkommenLohnsteuer 1000 EUR</v>
      </c>
      <c r="B1399">
        <v>1398</v>
      </c>
      <c r="C1399">
        <v>304</v>
      </c>
      <c r="D1399" t="s">
        <v>171</v>
      </c>
      <c r="E1399" t="s">
        <v>43</v>
      </c>
      <c r="F1399" t="s">
        <v>57</v>
      </c>
      <c r="G1399">
        <v>67770.984030000007</v>
      </c>
      <c r="H1399">
        <v>66225.040519999995</v>
      </c>
      <c r="I1399">
        <v>71493.855450000003</v>
      </c>
      <c r="J1399">
        <v>75857.196060000002</v>
      </c>
      <c r="K1399">
        <v>82205.871140000003</v>
      </c>
      <c r="L1399">
        <v>75696.202579999997</v>
      </c>
      <c r="M1399">
        <v>78156.309819999995</v>
      </c>
      <c r="N1399">
        <v>82359.194369999997</v>
      </c>
      <c r="O1399">
        <v>87315.25318</v>
      </c>
      <c r="P1399">
        <v>90919.799239999993</v>
      </c>
      <c r="Q1399">
        <v>94746.261150000006</v>
      </c>
      <c r="R1399">
        <v>99754.38063</v>
      </c>
      <c r="S1399">
        <v>87872.008159999998</v>
      </c>
      <c r="T1399">
        <v>93301.273809999999</v>
      </c>
      <c r="U1399">
        <v>100717.0089</v>
      </c>
      <c r="V1399">
        <v>104969.02509</v>
      </c>
      <c r="W1399">
        <v>101756.4354</v>
      </c>
      <c r="X1399">
        <v>110031.65144</v>
      </c>
      <c r="Y1399">
        <v>115969.99920999999</v>
      </c>
    </row>
    <row r="1400" spans="1:47" x14ac:dyDescent="0.25">
      <c r="A1400" t="str">
        <f t="shared" si="21"/>
        <v>Wiener Neustadt (Stadt)ArbeitnehmereinkommenLohnsteuer Fälle</v>
      </c>
      <c r="B1400">
        <v>1399</v>
      </c>
      <c r="C1400">
        <v>304</v>
      </c>
      <c r="D1400" t="s">
        <v>171</v>
      </c>
      <c r="E1400" t="s">
        <v>43</v>
      </c>
      <c r="F1400" t="s">
        <v>58</v>
      </c>
      <c r="G1400">
        <v>14569</v>
      </c>
      <c r="H1400">
        <v>14459</v>
      </c>
      <c r="I1400">
        <v>14756</v>
      </c>
      <c r="J1400">
        <v>15080</v>
      </c>
      <c r="K1400">
        <v>15659</v>
      </c>
      <c r="L1400">
        <v>15215</v>
      </c>
      <c r="M1400">
        <v>15503</v>
      </c>
      <c r="N1400">
        <v>15972</v>
      </c>
      <c r="O1400">
        <v>16199</v>
      </c>
      <c r="P1400">
        <v>16485</v>
      </c>
      <c r="Q1400">
        <v>16732</v>
      </c>
      <c r="R1400">
        <v>17078</v>
      </c>
      <c r="S1400">
        <v>17197</v>
      </c>
      <c r="T1400">
        <v>17774</v>
      </c>
      <c r="U1400">
        <v>18717</v>
      </c>
      <c r="V1400">
        <v>19361</v>
      </c>
      <c r="W1400">
        <v>19424</v>
      </c>
      <c r="X1400">
        <v>20063</v>
      </c>
      <c r="Y1400">
        <v>20810</v>
      </c>
    </row>
    <row r="1401" spans="1:47" x14ac:dyDescent="0.25">
      <c r="A1401" t="str">
        <f t="shared" si="21"/>
        <v>Wiener Neustadt (Stadt)ArbeitnehmereinkommenNetto_Schnitt</v>
      </c>
      <c r="B1401">
        <v>1400</v>
      </c>
      <c r="C1401">
        <v>304</v>
      </c>
      <c r="D1401" t="s">
        <v>171</v>
      </c>
      <c r="E1401" t="s">
        <v>43</v>
      </c>
      <c r="F1401" t="s">
        <v>59</v>
      </c>
      <c r="G1401">
        <v>17769.364657136299</v>
      </c>
      <c r="H1401">
        <v>18085.580686867499</v>
      </c>
      <c r="I1401">
        <v>18583.539088168</v>
      </c>
      <c r="J1401">
        <v>18854.0212889596</v>
      </c>
      <c r="K1401">
        <v>19372.960673179601</v>
      </c>
      <c r="L1401">
        <v>19932.949279308301</v>
      </c>
      <c r="M1401">
        <v>20097.0320963411</v>
      </c>
      <c r="N1401">
        <v>20330.581528079401</v>
      </c>
      <c r="O1401">
        <v>20673.467917284401</v>
      </c>
      <c r="P1401">
        <v>20942.709681774399</v>
      </c>
      <c r="Q1401">
        <v>21152.980844851802</v>
      </c>
      <c r="R1401">
        <v>21479.083699150899</v>
      </c>
      <c r="S1401">
        <v>22265.7385561056</v>
      </c>
      <c r="T1401">
        <v>22527.020453794201</v>
      </c>
      <c r="U1401">
        <v>23116.535894505902</v>
      </c>
      <c r="V1401">
        <v>23881.4132060419</v>
      </c>
      <c r="W1401">
        <v>24374.9671863357</v>
      </c>
      <c r="X1401">
        <v>24905.343753487999</v>
      </c>
      <c r="Y1401">
        <v>25861.1280584251</v>
      </c>
    </row>
    <row r="1402" spans="1:47" x14ac:dyDescent="0.25">
      <c r="A1402" t="str">
        <f t="shared" si="21"/>
        <v>Wiener Neustadt (Stadt)ArbeitnehmereinkommenNettobezüge 1000 EUR</v>
      </c>
      <c r="B1402">
        <v>1401</v>
      </c>
      <c r="C1402">
        <v>304</v>
      </c>
      <c r="D1402" t="s">
        <v>171</v>
      </c>
      <c r="E1402" t="s">
        <v>43</v>
      </c>
      <c r="F1402" t="s">
        <v>60</v>
      </c>
      <c r="G1402">
        <v>311994.50465000002</v>
      </c>
      <c r="H1402">
        <v>319915.83676999999</v>
      </c>
      <c r="I1402">
        <v>332812.60152999999</v>
      </c>
      <c r="J1402">
        <v>343595.68397000001</v>
      </c>
      <c r="K1402">
        <v>362894.29933000001</v>
      </c>
      <c r="L1402">
        <v>371171.44852999999</v>
      </c>
      <c r="M1402">
        <v>381743.12466999999</v>
      </c>
      <c r="N1402">
        <v>393152.78558999998</v>
      </c>
      <c r="O1402">
        <v>404393.70593</v>
      </c>
      <c r="P1402">
        <v>412634.20886000001</v>
      </c>
      <c r="Q1402">
        <v>422382.72151</v>
      </c>
      <c r="R1402">
        <v>435080.31941</v>
      </c>
      <c r="S1402">
        <v>458763.27720999997</v>
      </c>
      <c r="T1402">
        <v>477054.71214999998</v>
      </c>
      <c r="U1402">
        <v>505743.5723</v>
      </c>
      <c r="V1402">
        <v>532818.21004000003</v>
      </c>
      <c r="W1402">
        <v>543001.14401000005</v>
      </c>
      <c r="X1402">
        <v>571228.96432999999</v>
      </c>
      <c r="Y1402">
        <v>610839.84473999997</v>
      </c>
    </row>
    <row r="1403" spans="1:47" x14ac:dyDescent="0.25">
      <c r="A1403" t="str">
        <f t="shared" si="21"/>
        <v>Wiener Neustadt (Stadt)ArbeitnehmereinkommenSV-Beiträge 1000 EUR</v>
      </c>
      <c r="B1403">
        <v>1402</v>
      </c>
      <c r="C1403">
        <v>304</v>
      </c>
      <c r="D1403" t="s">
        <v>171</v>
      </c>
      <c r="E1403" t="s">
        <v>43</v>
      </c>
      <c r="F1403" t="s">
        <v>61</v>
      </c>
      <c r="G1403">
        <v>70437.7739</v>
      </c>
      <c r="H1403">
        <v>72326.349730000002</v>
      </c>
      <c r="I1403">
        <v>74895.929310000007</v>
      </c>
      <c r="J1403">
        <v>77635.06349</v>
      </c>
      <c r="K1403">
        <v>81345.18651</v>
      </c>
      <c r="L1403">
        <v>81372.754639999999</v>
      </c>
      <c r="M1403">
        <v>83846.002640000006</v>
      </c>
      <c r="N1403">
        <v>86962.375220000002</v>
      </c>
      <c r="O1403">
        <v>89893.621969999993</v>
      </c>
      <c r="P1403">
        <v>92774.040099999998</v>
      </c>
      <c r="Q1403">
        <v>95777.280979999996</v>
      </c>
      <c r="R1403">
        <v>99261.292329999997</v>
      </c>
      <c r="S1403">
        <v>102745.0842</v>
      </c>
      <c r="T1403">
        <v>107228.83943000001</v>
      </c>
      <c r="U1403">
        <v>113240.95609000001</v>
      </c>
      <c r="V1403">
        <v>119015.72235</v>
      </c>
      <c r="W1403">
        <v>119871.89512</v>
      </c>
      <c r="X1403">
        <v>127069.63737</v>
      </c>
      <c r="Y1403">
        <v>135586.72954</v>
      </c>
    </row>
    <row r="1404" spans="1:47" x14ac:dyDescent="0.25">
      <c r="A1404" t="str">
        <f t="shared" si="21"/>
        <v>Wiener Neustadt (Stadt)ArbeitnehmereinkommenSV-Beiträge Fälle</v>
      </c>
      <c r="B1404">
        <v>1403</v>
      </c>
      <c r="C1404">
        <v>304</v>
      </c>
      <c r="D1404" t="s">
        <v>171</v>
      </c>
      <c r="E1404" t="s">
        <v>43</v>
      </c>
      <c r="F1404" t="s">
        <v>62</v>
      </c>
      <c r="G1404">
        <v>16891</v>
      </c>
      <c r="H1404">
        <v>16948</v>
      </c>
      <c r="I1404">
        <v>17181</v>
      </c>
      <c r="J1404">
        <v>17500</v>
      </c>
      <c r="K1404">
        <v>17905</v>
      </c>
      <c r="L1404">
        <v>17703</v>
      </c>
      <c r="M1404">
        <v>17952</v>
      </c>
      <c r="N1404">
        <v>18298</v>
      </c>
      <c r="O1404">
        <v>18475</v>
      </c>
      <c r="P1404">
        <v>18573</v>
      </c>
      <c r="Q1404">
        <v>18786</v>
      </c>
      <c r="R1404">
        <v>19025</v>
      </c>
      <c r="S1404">
        <v>19305</v>
      </c>
      <c r="T1404">
        <v>19789</v>
      </c>
      <c r="U1404">
        <v>20487</v>
      </c>
      <c r="V1404">
        <v>20922</v>
      </c>
      <c r="W1404">
        <v>20923</v>
      </c>
      <c r="X1404">
        <v>21652</v>
      </c>
      <c r="Y1404">
        <v>22317</v>
      </c>
    </row>
    <row r="1405" spans="1:47" x14ac:dyDescent="0.25">
      <c r="A1405" t="str">
        <f t="shared" si="21"/>
        <v>Wiener Neustadt (Stadt)ArbeitsloseFrauen</v>
      </c>
      <c r="B1405">
        <v>1404</v>
      </c>
      <c r="C1405">
        <v>304</v>
      </c>
      <c r="D1405" t="s">
        <v>171</v>
      </c>
      <c r="E1405" t="s">
        <v>36</v>
      </c>
      <c r="F1405" t="s">
        <v>47</v>
      </c>
      <c r="O1405">
        <v>662</v>
      </c>
      <c r="P1405">
        <v>612</v>
      </c>
      <c r="Q1405">
        <v>665</v>
      </c>
      <c r="R1405">
        <v>736</v>
      </c>
      <c r="S1405">
        <v>765</v>
      </c>
      <c r="T1405">
        <v>766</v>
      </c>
      <c r="U1405">
        <v>785</v>
      </c>
      <c r="V1405">
        <v>755</v>
      </c>
      <c r="W1405">
        <v>916</v>
      </c>
      <c r="X1405">
        <v>864</v>
      </c>
      <c r="Y1405">
        <v>962</v>
      </c>
      <c r="Z1405">
        <v>996</v>
      </c>
      <c r="AA1405">
        <v>1096</v>
      </c>
      <c r="AB1405">
        <v>1043</v>
      </c>
      <c r="AC1405">
        <v>1196</v>
      </c>
      <c r="AD1405">
        <v>1180</v>
      </c>
      <c r="AE1405">
        <v>1323</v>
      </c>
      <c r="AF1405">
        <v>1286</v>
      </c>
      <c r="AG1405">
        <v>1392</v>
      </c>
      <c r="AH1405">
        <v>1335</v>
      </c>
      <c r="AI1405">
        <v>1321</v>
      </c>
      <c r="AJ1405">
        <v>1243</v>
      </c>
      <c r="AK1405">
        <v>1324</v>
      </c>
      <c r="AL1405">
        <v>1238</v>
      </c>
      <c r="AM1405">
        <v>1390</v>
      </c>
      <c r="AN1405">
        <v>1574</v>
      </c>
      <c r="AO1405">
        <v>1605</v>
      </c>
      <c r="AP1405">
        <v>1125</v>
      </c>
      <c r="AQ1405">
        <v>1195</v>
      </c>
      <c r="AR1405">
        <v>956</v>
      </c>
      <c r="AS1405">
        <v>1077</v>
      </c>
      <c r="AT1405">
        <v>1024</v>
      </c>
      <c r="AU1405">
        <v>1133</v>
      </c>
    </row>
    <row r="1406" spans="1:47" x14ac:dyDescent="0.25">
      <c r="A1406" t="str">
        <f t="shared" si="21"/>
        <v>Wiener Neustadt (Stadt)ArbeitsloseInsgesamt</v>
      </c>
      <c r="B1406">
        <v>1405</v>
      </c>
      <c r="C1406">
        <v>304</v>
      </c>
      <c r="D1406" t="s">
        <v>171</v>
      </c>
      <c r="E1406" t="s">
        <v>36</v>
      </c>
      <c r="F1406" t="s">
        <v>48</v>
      </c>
      <c r="O1406">
        <v>1693</v>
      </c>
      <c r="P1406">
        <v>1336</v>
      </c>
      <c r="Q1406">
        <v>1832</v>
      </c>
      <c r="R1406">
        <v>1722</v>
      </c>
      <c r="S1406">
        <v>2099</v>
      </c>
      <c r="T1406">
        <v>1679</v>
      </c>
      <c r="U1406">
        <v>2077</v>
      </c>
      <c r="V1406">
        <v>1649</v>
      </c>
      <c r="W1406">
        <v>2255</v>
      </c>
      <c r="X1406">
        <v>1866</v>
      </c>
      <c r="Y1406">
        <v>2365</v>
      </c>
      <c r="Z1406">
        <v>2140</v>
      </c>
      <c r="AA1406">
        <v>2621</v>
      </c>
      <c r="AB1406">
        <v>2266</v>
      </c>
      <c r="AC1406">
        <v>2916</v>
      </c>
      <c r="AD1406">
        <v>2600</v>
      </c>
      <c r="AE1406">
        <v>3175</v>
      </c>
      <c r="AF1406">
        <v>2817</v>
      </c>
      <c r="AG1406">
        <v>3258</v>
      </c>
      <c r="AH1406">
        <v>2825</v>
      </c>
      <c r="AI1406">
        <v>3095</v>
      </c>
      <c r="AJ1406">
        <v>2450</v>
      </c>
      <c r="AK1406">
        <v>3015</v>
      </c>
      <c r="AL1406">
        <v>2502</v>
      </c>
      <c r="AM1406">
        <v>3028</v>
      </c>
      <c r="AN1406">
        <v>3154</v>
      </c>
      <c r="AO1406">
        <v>3536</v>
      </c>
      <c r="AP1406">
        <v>2317</v>
      </c>
      <c r="AQ1406">
        <v>2656</v>
      </c>
      <c r="AR1406">
        <v>2015</v>
      </c>
      <c r="AS1406">
        <v>2483</v>
      </c>
      <c r="AT1406">
        <v>2137</v>
      </c>
      <c r="AU1406">
        <v>2636</v>
      </c>
    </row>
    <row r="1407" spans="1:47" x14ac:dyDescent="0.25">
      <c r="A1407" t="str">
        <f t="shared" si="21"/>
        <v>Wiener Neustadt (Stadt)ArbeitsloseMänner</v>
      </c>
      <c r="B1407">
        <v>1406</v>
      </c>
      <c r="C1407">
        <v>304</v>
      </c>
      <c r="D1407" t="s">
        <v>171</v>
      </c>
      <c r="E1407" t="s">
        <v>36</v>
      </c>
      <c r="F1407" t="s">
        <v>49</v>
      </c>
      <c r="O1407">
        <v>1031</v>
      </c>
      <c r="P1407">
        <v>724</v>
      </c>
      <c r="Q1407">
        <v>1167</v>
      </c>
      <c r="R1407">
        <v>986</v>
      </c>
      <c r="S1407">
        <v>1334</v>
      </c>
      <c r="T1407">
        <v>913</v>
      </c>
      <c r="U1407">
        <v>1292</v>
      </c>
      <c r="V1407">
        <v>894</v>
      </c>
      <c r="W1407">
        <v>1339</v>
      </c>
      <c r="X1407">
        <v>1002</v>
      </c>
      <c r="Y1407">
        <v>1403</v>
      </c>
      <c r="Z1407">
        <v>1144</v>
      </c>
      <c r="AA1407">
        <v>1525</v>
      </c>
      <c r="AB1407">
        <v>1223</v>
      </c>
      <c r="AC1407">
        <v>1720</v>
      </c>
      <c r="AD1407">
        <v>1420</v>
      </c>
      <c r="AE1407">
        <v>1852</v>
      </c>
      <c r="AF1407">
        <v>1531</v>
      </c>
      <c r="AG1407">
        <v>1866</v>
      </c>
      <c r="AH1407">
        <v>1490</v>
      </c>
      <c r="AI1407">
        <v>1774</v>
      </c>
      <c r="AJ1407">
        <v>1207</v>
      </c>
      <c r="AK1407">
        <v>1691</v>
      </c>
      <c r="AL1407">
        <v>1264</v>
      </c>
      <c r="AM1407">
        <v>1638</v>
      </c>
      <c r="AN1407">
        <v>1580</v>
      </c>
      <c r="AO1407">
        <v>1931</v>
      </c>
      <c r="AP1407">
        <v>1192</v>
      </c>
      <c r="AQ1407">
        <v>1461</v>
      </c>
      <c r="AR1407">
        <v>1059</v>
      </c>
      <c r="AS1407">
        <v>1406</v>
      </c>
      <c r="AT1407">
        <v>1113</v>
      </c>
      <c r="AU1407">
        <v>1503</v>
      </c>
    </row>
    <row r="1408" spans="1:47" x14ac:dyDescent="0.25">
      <c r="A1408" t="str">
        <f t="shared" si="21"/>
        <v>Wiener Neustadt (Stadt)arbeitslose AusländerFrauen</v>
      </c>
      <c r="B1408">
        <v>1407</v>
      </c>
      <c r="C1408">
        <v>304</v>
      </c>
      <c r="D1408" t="s">
        <v>171</v>
      </c>
      <c r="E1408" t="s">
        <v>37</v>
      </c>
      <c r="F1408" t="s">
        <v>47</v>
      </c>
      <c r="O1408">
        <v>111</v>
      </c>
      <c r="P1408">
        <v>100</v>
      </c>
      <c r="Q1408">
        <v>108</v>
      </c>
      <c r="R1408">
        <v>131</v>
      </c>
      <c r="S1408">
        <v>155</v>
      </c>
      <c r="T1408">
        <v>130</v>
      </c>
      <c r="U1408">
        <v>155</v>
      </c>
      <c r="V1408">
        <v>126</v>
      </c>
      <c r="W1408">
        <v>176</v>
      </c>
      <c r="X1408">
        <v>153</v>
      </c>
      <c r="Y1408">
        <v>193</v>
      </c>
      <c r="Z1408">
        <v>182</v>
      </c>
      <c r="AA1408">
        <v>265</v>
      </c>
      <c r="AB1408">
        <v>243</v>
      </c>
      <c r="AC1408">
        <v>321</v>
      </c>
      <c r="AD1408">
        <v>262</v>
      </c>
      <c r="AE1408">
        <v>342</v>
      </c>
      <c r="AF1408">
        <v>311</v>
      </c>
      <c r="AG1408">
        <v>390</v>
      </c>
      <c r="AH1408">
        <v>343</v>
      </c>
      <c r="AI1408">
        <v>380</v>
      </c>
      <c r="AJ1408">
        <v>318</v>
      </c>
      <c r="AK1408">
        <v>389</v>
      </c>
      <c r="AL1408">
        <v>349</v>
      </c>
      <c r="AM1408">
        <v>439</v>
      </c>
      <c r="AN1408">
        <v>489</v>
      </c>
      <c r="AO1408">
        <v>524</v>
      </c>
      <c r="AP1408">
        <v>334</v>
      </c>
      <c r="AQ1408">
        <v>375</v>
      </c>
      <c r="AR1408">
        <v>282</v>
      </c>
      <c r="AS1408">
        <v>347</v>
      </c>
      <c r="AT1408">
        <v>345</v>
      </c>
      <c r="AU1408">
        <v>417</v>
      </c>
    </row>
    <row r="1409" spans="1:47" x14ac:dyDescent="0.25">
      <c r="A1409" t="str">
        <f t="shared" si="21"/>
        <v>Wiener Neustadt (Stadt)arbeitslose AusländerInsgesamt</v>
      </c>
      <c r="B1409">
        <v>1408</v>
      </c>
      <c r="C1409">
        <v>304</v>
      </c>
      <c r="D1409" t="s">
        <v>171</v>
      </c>
      <c r="E1409" t="s">
        <v>37</v>
      </c>
      <c r="F1409" t="s">
        <v>48</v>
      </c>
      <c r="O1409">
        <v>301</v>
      </c>
      <c r="P1409">
        <v>228</v>
      </c>
      <c r="Q1409">
        <v>344</v>
      </c>
      <c r="R1409">
        <v>295</v>
      </c>
      <c r="S1409">
        <v>431</v>
      </c>
      <c r="T1409">
        <v>276</v>
      </c>
      <c r="U1409">
        <v>441</v>
      </c>
      <c r="V1409">
        <v>303</v>
      </c>
      <c r="W1409">
        <v>486</v>
      </c>
      <c r="X1409">
        <v>375</v>
      </c>
      <c r="Y1409">
        <v>525</v>
      </c>
      <c r="Z1409">
        <v>398</v>
      </c>
      <c r="AA1409">
        <v>644</v>
      </c>
      <c r="AB1409">
        <v>505</v>
      </c>
      <c r="AC1409">
        <v>759</v>
      </c>
      <c r="AD1409">
        <v>578</v>
      </c>
      <c r="AE1409">
        <v>854</v>
      </c>
      <c r="AF1409">
        <v>701</v>
      </c>
      <c r="AG1409">
        <v>923</v>
      </c>
      <c r="AH1409">
        <v>696</v>
      </c>
      <c r="AI1409">
        <v>914</v>
      </c>
      <c r="AJ1409">
        <v>621</v>
      </c>
      <c r="AK1409">
        <v>911</v>
      </c>
      <c r="AL1409">
        <v>672</v>
      </c>
      <c r="AM1409">
        <v>965</v>
      </c>
      <c r="AN1409">
        <v>932</v>
      </c>
      <c r="AO1409">
        <v>1154</v>
      </c>
      <c r="AP1409">
        <v>648</v>
      </c>
      <c r="AQ1409">
        <v>866</v>
      </c>
      <c r="AR1409">
        <v>572</v>
      </c>
      <c r="AS1409">
        <v>832</v>
      </c>
      <c r="AT1409">
        <v>647</v>
      </c>
      <c r="AU1409">
        <v>935</v>
      </c>
    </row>
    <row r="1410" spans="1:47" x14ac:dyDescent="0.25">
      <c r="A1410" t="str">
        <f t="shared" si="21"/>
        <v>Wiener Neustadt (Stadt)arbeitslose AusländerMänner</v>
      </c>
      <c r="B1410">
        <v>1409</v>
      </c>
      <c r="C1410">
        <v>304</v>
      </c>
      <c r="D1410" t="s">
        <v>171</v>
      </c>
      <c r="E1410" t="s">
        <v>37</v>
      </c>
      <c r="F1410" t="s">
        <v>49</v>
      </c>
      <c r="O1410">
        <v>190</v>
      </c>
      <c r="P1410">
        <v>128</v>
      </c>
      <c r="Q1410">
        <v>236</v>
      </c>
      <c r="R1410">
        <v>164</v>
      </c>
      <c r="S1410">
        <v>276</v>
      </c>
      <c r="T1410">
        <v>146</v>
      </c>
      <c r="U1410">
        <v>286</v>
      </c>
      <c r="V1410">
        <v>177</v>
      </c>
      <c r="W1410">
        <v>310</v>
      </c>
      <c r="X1410">
        <v>222</v>
      </c>
      <c r="Y1410">
        <v>332</v>
      </c>
      <c r="Z1410">
        <v>216</v>
      </c>
      <c r="AA1410">
        <v>379</v>
      </c>
      <c r="AB1410">
        <v>262</v>
      </c>
      <c r="AC1410">
        <v>438</v>
      </c>
      <c r="AD1410">
        <v>316</v>
      </c>
      <c r="AE1410">
        <v>512</v>
      </c>
      <c r="AF1410">
        <v>390</v>
      </c>
      <c r="AG1410">
        <v>533</v>
      </c>
      <c r="AH1410">
        <v>353</v>
      </c>
      <c r="AI1410">
        <v>534</v>
      </c>
      <c r="AJ1410">
        <v>303</v>
      </c>
      <c r="AK1410">
        <v>522</v>
      </c>
      <c r="AL1410">
        <v>323</v>
      </c>
      <c r="AM1410">
        <v>526</v>
      </c>
      <c r="AN1410">
        <v>443</v>
      </c>
      <c r="AO1410">
        <v>630</v>
      </c>
      <c r="AP1410">
        <v>314</v>
      </c>
      <c r="AQ1410">
        <v>491</v>
      </c>
      <c r="AR1410">
        <v>290</v>
      </c>
      <c r="AS1410">
        <v>485</v>
      </c>
      <c r="AT1410">
        <v>302</v>
      </c>
      <c r="AU1410">
        <v>518</v>
      </c>
    </row>
    <row r="1411" spans="1:47" x14ac:dyDescent="0.25">
      <c r="A1411" t="str">
        <f t="shared" ref="A1411:A1474" si="22">D1411&amp;E1411&amp;F1411</f>
        <v>Wiener Neustadt (Stadt)ArbeitsstättenInsgesamt</v>
      </c>
      <c r="B1411">
        <v>1410</v>
      </c>
      <c r="C1411">
        <v>304</v>
      </c>
      <c r="D1411" t="s">
        <v>171</v>
      </c>
      <c r="E1411" t="s">
        <v>476</v>
      </c>
      <c r="F1411" t="s">
        <v>48</v>
      </c>
      <c r="G1411">
        <v>4719</v>
      </c>
      <c r="H1411">
        <v>4655</v>
      </c>
      <c r="I1411">
        <v>4959</v>
      </c>
    </row>
    <row r="1412" spans="1:47" x14ac:dyDescent="0.25">
      <c r="A1412" t="str">
        <f t="shared" si="22"/>
        <v>Wiener Neustadt (Stadt)Beschäftigte in den ArbeitsstättenInsgesamt</v>
      </c>
      <c r="B1412">
        <v>1411</v>
      </c>
      <c r="C1412">
        <v>304</v>
      </c>
      <c r="D1412" t="s">
        <v>171</v>
      </c>
      <c r="E1412" t="s">
        <v>477</v>
      </c>
      <c r="F1412" t="s">
        <v>48</v>
      </c>
      <c r="G1412">
        <v>33132</v>
      </c>
      <c r="H1412">
        <v>32786</v>
      </c>
      <c r="I1412">
        <v>33630</v>
      </c>
    </row>
    <row r="1413" spans="1:47" x14ac:dyDescent="0.25">
      <c r="A1413" t="str">
        <f t="shared" si="22"/>
        <v>Wiener Neustadt (Stadt)GesamteinkommenBruttobezüge Gesamt</v>
      </c>
      <c r="B1413">
        <v>1412</v>
      </c>
      <c r="C1413">
        <v>304</v>
      </c>
      <c r="D1413" t="s">
        <v>171</v>
      </c>
      <c r="E1413" t="s">
        <v>45</v>
      </c>
      <c r="F1413" t="s">
        <v>63</v>
      </c>
      <c r="G1413">
        <v>623485.50474999996</v>
      </c>
      <c r="H1413">
        <v>637272.78532000002</v>
      </c>
      <c r="I1413">
        <v>663888.30353999999</v>
      </c>
      <c r="J1413">
        <v>691198.14405</v>
      </c>
      <c r="K1413">
        <v>727394.10118</v>
      </c>
      <c r="L1413">
        <v>737902.61214999994</v>
      </c>
      <c r="M1413">
        <v>760964.10175999999</v>
      </c>
      <c r="N1413">
        <v>785656.70007000002</v>
      </c>
      <c r="O1413">
        <v>812432.06059000001</v>
      </c>
      <c r="P1413">
        <v>833152.62545000005</v>
      </c>
      <c r="Q1413">
        <v>855403.41489000001</v>
      </c>
      <c r="R1413">
        <v>881877.92637</v>
      </c>
      <c r="S1413">
        <v>898297.15850999998</v>
      </c>
      <c r="T1413">
        <v>929639.99942999997</v>
      </c>
      <c r="U1413">
        <v>978450.99007000006</v>
      </c>
      <c r="V1413">
        <v>1025152.66023</v>
      </c>
      <c r="W1413">
        <v>1046555.28299</v>
      </c>
      <c r="X1413">
        <v>1100135.2362599999</v>
      </c>
      <c r="Y1413">
        <v>1165996.9049199999</v>
      </c>
    </row>
    <row r="1414" spans="1:47" x14ac:dyDescent="0.25">
      <c r="A1414" t="str">
        <f t="shared" si="22"/>
        <v>Wiener Neustadt (Stadt)GesamteinkommenNettobezüge Gesamt</v>
      </c>
      <c r="B1414">
        <v>1413</v>
      </c>
      <c r="C1414">
        <v>304</v>
      </c>
      <c r="D1414" t="s">
        <v>171</v>
      </c>
      <c r="E1414" t="s">
        <v>45</v>
      </c>
      <c r="F1414" t="s">
        <v>64</v>
      </c>
      <c r="G1414">
        <v>452184.67466000002</v>
      </c>
      <c r="H1414">
        <v>465362.11455</v>
      </c>
      <c r="I1414">
        <v>482257.58240999997</v>
      </c>
      <c r="J1414">
        <v>498998.1153</v>
      </c>
      <c r="K1414">
        <v>523681.48324999999</v>
      </c>
      <c r="L1414">
        <v>541522.26607000001</v>
      </c>
      <c r="M1414">
        <v>557628.82252000005</v>
      </c>
      <c r="N1414">
        <v>573337.77457999997</v>
      </c>
      <c r="O1414">
        <v>589713.53604000004</v>
      </c>
      <c r="P1414">
        <v>602107.70435999997</v>
      </c>
      <c r="Q1414">
        <v>615724.50353999995</v>
      </c>
      <c r="R1414">
        <v>631505.96528</v>
      </c>
      <c r="S1414">
        <v>662434.02992</v>
      </c>
      <c r="T1414">
        <v>683020.88609000004</v>
      </c>
      <c r="U1414">
        <v>716391.97952000005</v>
      </c>
      <c r="V1414">
        <v>750009.24782000005</v>
      </c>
      <c r="W1414">
        <v>773287.69310000003</v>
      </c>
      <c r="X1414">
        <v>808540.60803</v>
      </c>
      <c r="Y1414">
        <v>858902.8689</v>
      </c>
    </row>
    <row r="1415" spans="1:47" x14ac:dyDescent="0.25">
      <c r="A1415" t="str">
        <f t="shared" si="22"/>
        <v>Wiener Neustadt (Stadt)Gründungsintensitätin % der aktiven Wirtschaftskammermitglieder</v>
      </c>
      <c r="B1415">
        <v>1414</v>
      </c>
      <c r="C1415">
        <v>304</v>
      </c>
      <c r="D1415" t="s">
        <v>171</v>
      </c>
      <c r="E1415" t="s">
        <v>40</v>
      </c>
      <c r="F1415" t="s">
        <v>52</v>
      </c>
      <c r="T1415">
        <v>10.689984746174</v>
      </c>
      <c r="U1415">
        <v>8.5757283113723908</v>
      </c>
      <c r="V1415">
        <v>8.3595387840670892</v>
      </c>
      <c r="W1415">
        <v>7.2722633324827797</v>
      </c>
      <c r="X1415">
        <v>6.2122736418511098</v>
      </c>
      <c r="Y1415">
        <v>6.16915422885572</v>
      </c>
      <c r="Z1415">
        <v>8.0268389662027797</v>
      </c>
      <c r="AA1415">
        <v>5.5360075064508596</v>
      </c>
      <c r="AB1415">
        <v>5.7109557109557096</v>
      </c>
    </row>
    <row r="1416" spans="1:47" x14ac:dyDescent="0.25">
      <c r="A1416" t="str">
        <f t="shared" si="22"/>
        <v>Wiener Neustadt (Stadt)Gründungsintensitätje 1.000 Einwohner</v>
      </c>
      <c r="B1416">
        <v>1415</v>
      </c>
      <c r="C1416">
        <v>304</v>
      </c>
      <c r="D1416" t="s">
        <v>171</v>
      </c>
      <c r="E1416" t="s">
        <v>40</v>
      </c>
      <c r="F1416" t="s">
        <v>53</v>
      </c>
      <c r="T1416">
        <v>8.2806239685376806</v>
      </c>
      <c r="U1416">
        <v>7.1391035539885097</v>
      </c>
      <c r="V1416">
        <v>7.1748273768021402</v>
      </c>
      <c r="W1416">
        <v>6.3587684069611798</v>
      </c>
      <c r="X1416">
        <v>5.4553084347461196</v>
      </c>
      <c r="Y1416">
        <v>5.4121292800558702</v>
      </c>
      <c r="Z1416">
        <v>6.9528155674186296</v>
      </c>
      <c r="AA1416">
        <v>5.0099774975587001</v>
      </c>
      <c r="AB1416">
        <v>5.1171728142361799</v>
      </c>
    </row>
    <row r="1417" spans="1:47" x14ac:dyDescent="0.25">
      <c r="A1417" t="str">
        <f t="shared" si="22"/>
        <v>Wiener Neustadt (Stadt)NeugründungenInsgesamt</v>
      </c>
      <c r="B1417">
        <v>1416</v>
      </c>
      <c r="C1417">
        <v>304</v>
      </c>
      <c r="D1417" t="s">
        <v>171</v>
      </c>
      <c r="E1417" t="s">
        <v>41</v>
      </c>
      <c r="F1417" t="s">
        <v>48</v>
      </c>
      <c r="T1417">
        <v>356.08339189505699</v>
      </c>
      <c r="U1417">
        <v>312.92832608197801</v>
      </c>
      <c r="V1417">
        <v>319</v>
      </c>
      <c r="W1417">
        <v>285</v>
      </c>
      <c r="X1417">
        <v>247</v>
      </c>
      <c r="Y1417">
        <v>248</v>
      </c>
      <c r="Z1417">
        <v>323</v>
      </c>
      <c r="AA1417">
        <v>236</v>
      </c>
      <c r="AB1417">
        <v>245</v>
      </c>
    </row>
    <row r="1418" spans="1:47" x14ac:dyDescent="0.25">
      <c r="A1418" t="str">
        <f t="shared" si="22"/>
        <v>Wiener Neustadt (Stadt)Pendler (Auspendler/-innen)Insgesamt</v>
      </c>
      <c r="B1418">
        <v>1417</v>
      </c>
      <c r="C1418">
        <v>304</v>
      </c>
      <c r="D1418" t="s">
        <v>171</v>
      </c>
      <c r="E1418" t="s">
        <v>459</v>
      </c>
      <c r="F1418" t="s">
        <v>48</v>
      </c>
      <c r="G1418">
        <v>8563</v>
      </c>
      <c r="H1418">
        <v>9866</v>
      </c>
      <c r="I1418">
        <v>9594</v>
      </c>
      <c r="J1418">
        <v>9732</v>
      </c>
      <c r="K1418">
        <v>9876</v>
      </c>
      <c r="L1418">
        <v>10031</v>
      </c>
      <c r="M1418">
        <v>10387</v>
      </c>
      <c r="N1418">
        <v>10626</v>
      </c>
      <c r="O1418">
        <v>11173</v>
      </c>
      <c r="P1418">
        <v>11541</v>
      </c>
      <c r="Q1418">
        <v>12004</v>
      </c>
      <c r="R1418">
        <v>12134</v>
      </c>
      <c r="S1418">
        <v>12736</v>
      </c>
    </row>
    <row r="1419" spans="1:47" x14ac:dyDescent="0.25">
      <c r="A1419" t="str">
        <f t="shared" si="22"/>
        <v>Wiener Neustadt (Stadt)Pendler ins AuslandInsgesamt</v>
      </c>
      <c r="B1419">
        <v>1418</v>
      </c>
      <c r="C1419">
        <v>304</v>
      </c>
      <c r="D1419" t="s">
        <v>171</v>
      </c>
      <c r="E1419" t="s">
        <v>304</v>
      </c>
      <c r="F1419" t="s">
        <v>48</v>
      </c>
      <c r="G1419">
        <v>12</v>
      </c>
      <c r="H1419">
        <v>59</v>
      </c>
      <c r="I1419">
        <v>121</v>
      </c>
      <c r="J1419">
        <v>20</v>
      </c>
      <c r="K1419">
        <v>18</v>
      </c>
      <c r="L1419">
        <v>81</v>
      </c>
      <c r="M1419">
        <v>99</v>
      </c>
      <c r="N1419">
        <v>49</v>
      </c>
      <c r="O1419">
        <v>61</v>
      </c>
      <c r="P1419">
        <v>60</v>
      </c>
      <c r="Q1419">
        <v>50</v>
      </c>
      <c r="R1419">
        <v>28</v>
      </c>
      <c r="S1419">
        <v>46</v>
      </c>
    </row>
    <row r="1420" spans="1:47" x14ac:dyDescent="0.25">
      <c r="A1420" t="str">
        <f t="shared" si="22"/>
        <v>Wiener Neustadt (Stadt)Pendler zw. BundesländernInsgesamt</v>
      </c>
      <c r="B1420">
        <v>1419</v>
      </c>
      <c r="C1420">
        <v>304</v>
      </c>
      <c r="D1420" t="s">
        <v>171</v>
      </c>
      <c r="E1420" t="s">
        <v>433</v>
      </c>
      <c r="F1420" t="s">
        <v>48</v>
      </c>
      <c r="G1420">
        <v>3890</v>
      </c>
      <c r="H1420">
        <v>4177</v>
      </c>
      <c r="I1420">
        <v>4258</v>
      </c>
      <c r="J1420">
        <v>4312</v>
      </c>
      <c r="K1420">
        <v>4377</v>
      </c>
      <c r="L1420">
        <v>4391</v>
      </c>
      <c r="M1420">
        <v>4497</v>
      </c>
      <c r="N1420">
        <v>4618</v>
      </c>
      <c r="O1420">
        <v>4898</v>
      </c>
      <c r="P1420">
        <v>5019</v>
      </c>
      <c r="Q1420">
        <v>5163</v>
      </c>
      <c r="R1420">
        <v>5278</v>
      </c>
      <c r="S1420">
        <v>5658</v>
      </c>
    </row>
    <row r="1421" spans="1:47" x14ac:dyDescent="0.25">
      <c r="A1421" t="str">
        <f t="shared" si="22"/>
        <v>Wiener Neustadt (Stadt)Pendler zw. Gemeinden eines Pol. BezirkesInsgesamt</v>
      </c>
      <c r="B1421">
        <v>1420</v>
      </c>
      <c r="C1421">
        <v>304</v>
      </c>
      <c r="D1421" t="s">
        <v>171</v>
      </c>
      <c r="E1421" t="s">
        <v>305</v>
      </c>
      <c r="F1421" t="s">
        <v>48</v>
      </c>
      <c r="G1421">
        <v>0</v>
      </c>
      <c r="H1421">
        <v>0</v>
      </c>
      <c r="I1421">
        <v>0</v>
      </c>
      <c r="J1421">
        <v>0</v>
      </c>
      <c r="K1421">
        <v>0</v>
      </c>
      <c r="L1421">
        <v>0</v>
      </c>
      <c r="M1421">
        <v>0</v>
      </c>
      <c r="N1421">
        <v>0</v>
      </c>
      <c r="O1421">
        <v>0</v>
      </c>
      <c r="P1421">
        <v>0</v>
      </c>
      <c r="Q1421">
        <v>0</v>
      </c>
      <c r="R1421">
        <v>0</v>
      </c>
      <c r="S1421">
        <v>0</v>
      </c>
    </row>
    <row r="1422" spans="1:47" x14ac:dyDescent="0.25">
      <c r="A1422" t="str">
        <f t="shared" si="22"/>
        <v>Wiener Neustadt (Stadt)Pendler zw. Pol. Bez. des BundeslandesInsgesamt</v>
      </c>
      <c r="B1422">
        <v>1421</v>
      </c>
      <c r="C1422">
        <v>304</v>
      </c>
      <c r="D1422" t="s">
        <v>171</v>
      </c>
      <c r="E1422" t="s">
        <v>306</v>
      </c>
      <c r="F1422" t="s">
        <v>48</v>
      </c>
      <c r="G1422">
        <v>4661</v>
      </c>
      <c r="H1422">
        <v>5630</v>
      </c>
      <c r="I1422">
        <v>5215</v>
      </c>
      <c r="J1422">
        <v>5400</v>
      </c>
      <c r="K1422">
        <v>5481</v>
      </c>
      <c r="L1422">
        <v>5559</v>
      </c>
      <c r="M1422">
        <v>5791</v>
      </c>
      <c r="N1422">
        <v>5959</v>
      </c>
      <c r="O1422">
        <v>6214</v>
      </c>
      <c r="P1422">
        <v>6462</v>
      </c>
      <c r="Q1422">
        <v>6791</v>
      </c>
      <c r="R1422">
        <v>6828</v>
      </c>
      <c r="S1422">
        <v>7032</v>
      </c>
    </row>
    <row r="1423" spans="1:47" x14ac:dyDescent="0.25">
      <c r="A1423" t="str">
        <f t="shared" si="22"/>
        <v>Wiener Neustadt (Stadt)PensionisteneinkommenBrutto_Schnitt</v>
      </c>
      <c r="B1423">
        <v>1422</v>
      </c>
      <c r="C1423">
        <v>304</v>
      </c>
      <c r="D1423" t="s">
        <v>171</v>
      </c>
      <c r="E1423" t="s">
        <v>44</v>
      </c>
      <c r="F1423" t="s">
        <v>54</v>
      </c>
      <c r="G1423">
        <v>19115.5258874793</v>
      </c>
      <c r="H1423">
        <v>19501.096989857098</v>
      </c>
      <c r="I1423">
        <v>20070.193137361399</v>
      </c>
      <c r="J1423">
        <v>20980.350251837499</v>
      </c>
      <c r="K1423">
        <v>21372.978536481602</v>
      </c>
      <c r="L1423">
        <v>21926.605982012101</v>
      </c>
      <c r="M1423">
        <v>22210.497405930499</v>
      </c>
      <c r="N1423">
        <v>22511.836281016698</v>
      </c>
      <c r="O1423">
        <v>22313.144466892201</v>
      </c>
      <c r="P1423">
        <v>22760.651345507002</v>
      </c>
      <c r="Q1423">
        <v>23281.216517857101</v>
      </c>
      <c r="R1423">
        <v>23829.768609347899</v>
      </c>
      <c r="S1423">
        <v>23872.3303864966</v>
      </c>
      <c r="T1423">
        <v>24147.841927572299</v>
      </c>
      <c r="U1423">
        <v>24477.291909942302</v>
      </c>
      <c r="V1423">
        <v>25349.490152087699</v>
      </c>
      <c r="W1423">
        <v>27144.7918794531</v>
      </c>
      <c r="X1423">
        <v>27682.8558125415</v>
      </c>
      <c r="Y1423">
        <v>28533.865735902298</v>
      </c>
    </row>
    <row r="1424" spans="1:47" x14ac:dyDescent="0.25">
      <c r="A1424" t="str">
        <f t="shared" si="22"/>
        <v>Wiener Neustadt (Stadt)PensionisteneinkommenBruttobezüge 1000 EUR</v>
      </c>
      <c r="B1424">
        <v>1423</v>
      </c>
      <c r="C1424">
        <v>304</v>
      </c>
      <c r="D1424" t="s">
        <v>171</v>
      </c>
      <c r="E1424" t="s">
        <v>44</v>
      </c>
      <c r="F1424" t="s">
        <v>55</v>
      </c>
      <c r="G1424">
        <v>173282.24217000001</v>
      </c>
      <c r="H1424">
        <v>178805.5583</v>
      </c>
      <c r="I1424">
        <v>184685.91725</v>
      </c>
      <c r="J1424">
        <v>194110.20053</v>
      </c>
      <c r="K1424">
        <v>200948.74419999999</v>
      </c>
      <c r="L1424">
        <v>209662.2064</v>
      </c>
      <c r="M1424">
        <v>217218.66463000001</v>
      </c>
      <c r="N1424">
        <v>223182.34489000001</v>
      </c>
      <c r="O1424">
        <v>230829.47951</v>
      </c>
      <c r="P1424">
        <v>236824.57725</v>
      </c>
      <c r="Q1424">
        <v>242497.15125</v>
      </c>
      <c r="R1424">
        <v>247781.93400000001</v>
      </c>
      <c r="S1424">
        <v>248916.78894</v>
      </c>
      <c r="T1424">
        <v>252055.17404000001</v>
      </c>
      <c r="U1424">
        <v>258749.45277999999</v>
      </c>
      <c r="V1424">
        <v>268349.70275</v>
      </c>
      <c r="W1424">
        <v>281925.80845999997</v>
      </c>
      <c r="X1424">
        <v>291804.98311999999</v>
      </c>
      <c r="Y1424">
        <v>303600.33143000002</v>
      </c>
    </row>
    <row r="1425" spans="1:47" x14ac:dyDescent="0.25">
      <c r="A1425" t="str">
        <f t="shared" si="22"/>
        <v>Wiener Neustadt (Stadt)PensionisteneinkommenBruttobezüge Fälle</v>
      </c>
      <c r="B1425">
        <v>1424</v>
      </c>
      <c r="C1425">
        <v>304</v>
      </c>
      <c r="D1425" t="s">
        <v>171</v>
      </c>
      <c r="E1425" t="s">
        <v>44</v>
      </c>
      <c r="F1425" t="s">
        <v>56</v>
      </c>
      <c r="G1425">
        <v>9065</v>
      </c>
      <c r="H1425">
        <v>9169</v>
      </c>
      <c r="I1425">
        <v>9202</v>
      </c>
      <c r="J1425">
        <v>9252</v>
      </c>
      <c r="K1425">
        <v>9402</v>
      </c>
      <c r="L1425">
        <v>9562</v>
      </c>
      <c r="M1425">
        <v>9780</v>
      </c>
      <c r="N1425">
        <v>9914</v>
      </c>
      <c r="O1425">
        <v>10345</v>
      </c>
      <c r="P1425">
        <v>10405</v>
      </c>
      <c r="Q1425">
        <v>10416</v>
      </c>
      <c r="R1425">
        <v>10398</v>
      </c>
      <c r="S1425">
        <v>10427</v>
      </c>
      <c r="T1425">
        <v>10438</v>
      </c>
      <c r="U1425">
        <v>10571</v>
      </c>
      <c r="V1425">
        <v>10586</v>
      </c>
      <c r="W1425">
        <v>10386</v>
      </c>
      <c r="X1425">
        <v>10541</v>
      </c>
      <c r="Y1425">
        <v>10640</v>
      </c>
    </row>
    <row r="1426" spans="1:47" x14ac:dyDescent="0.25">
      <c r="A1426" t="str">
        <f t="shared" si="22"/>
        <v>Wiener Neustadt (Stadt)PensionisteneinkommenLohnsteuer 1000 EUR</v>
      </c>
      <c r="B1426">
        <v>1425</v>
      </c>
      <c r="C1426">
        <v>304</v>
      </c>
      <c r="D1426" t="s">
        <v>171</v>
      </c>
      <c r="E1426" t="s">
        <v>44</v>
      </c>
      <c r="F1426" t="s">
        <v>57</v>
      </c>
      <c r="G1426">
        <v>24163.43088</v>
      </c>
      <c r="H1426">
        <v>23286.702740000001</v>
      </c>
      <c r="I1426">
        <v>24784.492600000001</v>
      </c>
      <c r="J1426">
        <v>27916.364819999999</v>
      </c>
      <c r="K1426">
        <v>28662.587360000001</v>
      </c>
      <c r="L1426">
        <v>27269.390439999999</v>
      </c>
      <c r="M1426">
        <v>28906.85267</v>
      </c>
      <c r="N1426">
        <v>30277.791649999999</v>
      </c>
      <c r="O1426">
        <v>32389.840080000002</v>
      </c>
      <c r="P1426">
        <v>33881.192860000003</v>
      </c>
      <c r="Q1426">
        <v>35411.698270000001</v>
      </c>
      <c r="R1426">
        <v>37374.520689999998</v>
      </c>
      <c r="S1426">
        <v>31181.545160000001</v>
      </c>
      <c r="T1426">
        <v>31922.830119999999</v>
      </c>
      <c r="U1426">
        <v>33481.648609999997</v>
      </c>
      <c r="V1426">
        <v>36125.673369999997</v>
      </c>
      <c r="W1426">
        <v>35932.825839999998</v>
      </c>
      <c r="X1426">
        <v>38204.70478</v>
      </c>
      <c r="Y1426">
        <v>38637.048970000003</v>
      </c>
    </row>
    <row r="1427" spans="1:47" x14ac:dyDescent="0.25">
      <c r="A1427" t="str">
        <f t="shared" si="22"/>
        <v>Wiener Neustadt (Stadt)PensionisteneinkommenLohnsteuer Fälle</v>
      </c>
      <c r="B1427">
        <v>1426</v>
      </c>
      <c r="C1427">
        <v>304</v>
      </c>
      <c r="D1427" t="s">
        <v>171</v>
      </c>
      <c r="E1427" t="s">
        <v>44</v>
      </c>
      <c r="F1427" t="s">
        <v>58</v>
      </c>
      <c r="G1427">
        <v>5882</v>
      </c>
      <c r="H1427">
        <v>5733</v>
      </c>
      <c r="I1427">
        <v>5944</v>
      </c>
      <c r="J1427">
        <v>6316</v>
      </c>
      <c r="K1427">
        <v>6456</v>
      </c>
      <c r="L1427">
        <v>6360</v>
      </c>
      <c r="M1427">
        <v>6502</v>
      </c>
      <c r="N1427">
        <v>6665</v>
      </c>
      <c r="O1427">
        <v>6867</v>
      </c>
      <c r="P1427">
        <v>6933</v>
      </c>
      <c r="Q1427">
        <v>7057</v>
      </c>
      <c r="R1427">
        <v>7091</v>
      </c>
      <c r="S1427">
        <v>7210</v>
      </c>
      <c r="T1427">
        <v>7201</v>
      </c>
      <c r="U1427">
        <v>7371</v>
      </c>
      <c r="V1427">
        <v>7576</v>
      </c>
      <c r="W1427">
        <v>8027</v>
      </c>
      <c r="X1427">
        <v>8263</v>
      </c>
      <c r="Y1427">
        <v>8487</v>
      </c>
    </row>
    <row r="1428" spans="1:47" x14ac:dyDescent="0.25">
      <c r="A1428" t="str">
        <f t="shared" si="22"/>
        <v>Wiener Neustadt (Stadt)PensionisteneinkommenNetto_Schnitt</v>
      </c>
      <c r="B1428">
        <v>1427</v>
      </c>
      <c r="C1428">
        <v>304</v>
      </c>
      <c r="D1428" t="s">
        <v>171</v>
      </c>
      <c r="E1428" t="s">
        <v>44</v>
      </c>
      <c r="F1428" t="s">
        <v>59</v>
      </c>
      <c r="G1428">
        <v>15464.9939338114</v>
      </c>
      <c r="H1428">
        <v>15862.828855927601</v>
      </c>
      <c r="I1428">
        <v>16240.489119756599</v>
      </c>
      <c r="J1428">
        <v>16796.631142455699</v>
      </c>
      <c r="K1428">
        <v>17101.380974260799</v>
      </c>
      <c r="L1428">
        <v>17815.3961033257</v>
      </c>
      <c r="M1428">
        <v>17984.222684049098</v>
      </c>
      <c r="N1428">
        <v>18174.802197902001</v>
      </c>
      <c r="O1428">
        <v>17913.951678105401</v>
      </c>
      <c r="P1428">
        <v>18209.850600672798</v>
      </c>
      <c r="Q1428">
        <v>18561.999042818701</v>
      </c>
      <c r="R1428">
        <v>18890.714163300599</v>
      </c>
      <c r="S1428">
        <v>19533.015508775301</v>
      </c>
      <c r="T1428">
        <v>19732.340864150199</v>
      </c>
      <c r="U1428">
        <v>19927.008534670302</v>
      </c>
      <c r="V1428">
        <v>20516.818229737401</v>
      </c>
      <c r="W1428">
        <v>22172.7853928365</v>
      </c>
      <c r="X1428">
        <v>22513.200237169101</v>
      </c>
      <c r="Y1428">
        <v>23314.194</v>
      </c>
    </row>
    <row r="1429" spans="1:47" x14ac:dyDescent="0.25">
      <c r="A1429" t="str">
        <f t="shared" si="22"/>
        <v>Wiener Neustadt (Stadt)PensionisteneinkommenNettobezüge 1000 EUR</v>
      </c>
      <c r="B1429">
        <v>1428</v>
      </c>
      <c r="C1429">
        <v>304</v>
      </c>
      <c r="D1429" t="s">
        <v>171</v>
      </c>
      <c r="E1429" t="s">
        <v>44</v>
      </c>
      <c r="F1429" t="s">
        <v>60</v>
      </c>
      <c r="G1429">
        <v>140190.17001</v>
      </c>
      <c r="H1429">
        <v>145446.27778</v>
      </c>
      <c r="I1429">
        <v>149444.98087999999</v>
      </c>
      <c r="J1429">
        <v>155402.43132999999</v>
      </c>
      <c r="K1429">
        <v>160787.18392000001</v>
      </c>
      <c r="L1429">
        <v>170350.81753999999</v>
      </c>
      <c r="M1429">
        <v>175885.69785</v>
      </c>
      <c r="N1429">
        <v>180184.98899000001</v>
      </c>
      <c r="O1429">
        <v>185319.83011000001</v>
      </c>
      <c r="P1429">
        <v>189473.49549999999</v>
      </c>
      <c r="Q1429">
        <v>193341.78203</v>
      </c>
      <c r="R1429">
        <v>196425.64587000001</v>
      </c>
      <c r="S1429">
        <v>203670.75271</v>
      </c>
      <c r="T1429">
        <v>205966.17394000001</v>
      </c>
      <c r="U1429">
        <v>210648.40721999999</v>
      </c>
      <c r="V1429">
        <v>217191.03778000001</v>
      </c>
      <c r="W1429">
        <v>230286.54908999999</v>
      </c>
      <c r="X1429">
        <v>237311.64369999999</v>
      </c>
      <c r="Y1429">
        <v>248063.02416</v>
      </c>
    </row>
    <row r="1430" spans="1:47" x14ac:dyDescent="0.25">
      <c r="A1430" t="str">
        <f t="shared" si="22"/>
        <v>Wiener Neustadt (Stadt)PensionisteneinkommenSV-Beiträge 1000 EUR</v>
      </c>
      <c r="B1430">
        <v>1429</v>
      </c>
      <c r="C1430">
        <v>304</v>
      </c>
      <c r="D1430" t="s">
        <v>171</v>
      </c>
      <c r="E1430" t="s">
        <v>44</v>
      </c>
      <c r="F1430" t="s">
        <v>61</v>
      </c>
      <c r="G1430">
        <v>8928.6412799999998</v>
      </c>
      <c r="H1430">
        <v>10072.57778</v>
      </c>
      <c r="I1430">
        <v>10456.44377</v>
      </c>
      <c r="J1430">
        <v>10791.40438</v>
      </c>
      <c r="K1430">
        <v>11498.97292</v>
      </c>
      <c r="L1430">
        <v>12041.99842</v>
      </c>
      <c r="M1430">
        <v>12426.11411</v>
      </c>
      <c r="N1430">
        <v>12719.564249999999</v>
      </c>
      <c r="O1430">
        <v>13119.80932</v>
      </c>
      <c r="P1430">
        <v>13469.88889</v>
      </c>
      <c r="Q1430">
        <v>13743.67095</v>
      </c>
      <c r="R1430">
        <v>13981.76744</v>
      </c>
      <c r="S1430">
        <v>14064.49107</v>
      </c>
      <c r="T1430">
        <v>14166.169980000001</v>
      </c>
      <c r="U1430">
        <v>14619.39695</v>
      </c>
      <c r="V1430">
        <v>15032.991599999999</v>
      </c>
      <c r="W1430">
        <v>15706.43353</v>
      </c>
      <c r="X1430">
        <v>16288.63464</v>
      </c>
      <c r="Y1430">
        <v>16900.258300000001</v>
      </c>
    </row>
    <row r="1431" spans="1:47" x14ac:dyDescent="0.25">
      <c r="A1431" t="str">
        <f t="shared" si="22"/>
        <v>Wiener Neustadt (Stadt)PensionisteneinkommenSV-Beiträge Fälle</v>
      </c>
      <c r="B1431">
        <v>1430</v>
      </c>
      <c r="C1431">
        <v>304</v>
      </c>
      <c r="D1431" t="s">
        <v>171</v>
      </c>
      <c r="E1431" t="s">
        <v>44</v>
      </c>
      <c r="F1431" t="s">
        <v>62</v>
      </c>
      <c r="G1431">
        <v>8861</v>
      </c>
      <c r="H1431">
        <v>8958</v>
      </c>
      <c r="I1431">
        <v>9000</v>
      </c>
      <c r="J1431">
        <v>9045</v>
      </c>
      <c r="K1431">
        <v>9201</v>
      </c>
      <c r="L1431">
        <v>9350</v>
      </c>
      <c r="M1431">
        <v>9542</v>
      </c>
      <c r="N1431">
        <v>9678</v>
      </c>
      <c r="O1431">
        <v>9754</v>
      </c>
      <c r="P1431">
        <v>9803</v>
      </c>
      <c r="Q1431">
        <v>9793</v>
      </c>
      <c r="R1431">
        <v>9734</v>
      </c>
      <c r="S1431">
        <v>9744</v>
      </c>
      <c r="T1431">
        <v>9749</v>
      </c>
      <c r="U1431">
        <v>9830</v>
      </c>
      <c r="V1431">
        <v>9875</v>
      </c>
      <c r="W1431">
        <v>10065</v>
      </c>
      <c r="X1431">
        <v>10231</v>
      </c>
      <c r="Y1431">
        <v>10346</v>
      </c>
    </row>
    <row r="1432" spans="1:47" x14ac:dyDescent="0.25">
      <c r="A1432" t="str">
        <f t="shared" si="22"/>
        <v>Wiener Neustadt (Stadt)Unselbstständig BeschäftigteFrauen</v>
      </c>
      <c r="B1432">
        <v>1431</v>
      </c>
      <c r="C1432">
        <v>304</v>
      </c>
      <c r="D1432" t="s">
        <v>171</v>
      </c>
      <c r="E1432" t="s">
        <v>38</v>
      </c>
      <c r="F1432" t="s">
        <v>47</v>
      </c>
      <c r="O1432">
        <v>7673</v>
      </c>
      <c r="P1432">
        <v>7869</v>
      </c>
      <c r="Q1432">
        <v>7781</v>
      </c>
      <c r="R1432">
        <v>7772</v>
      </c>
      <c r="S1432">
        <v>7634</v>
      </c>
      <c r="T1432">
        <v>7704</v>
      </c>
      <c r="U1432">
        <v>7735</v>
      </c>
      <c r="V1432">
        <v>7935</v>
      </c>
      <c r="X1432">
        <v>7917</v>
      </c>
      <c r="Y1432">
        <v>7782</v>
      </c>
      <c r="Z1432">
        <v>7965</v>
      </c>
      <c r="AA1432">
        <v>7875</v>
      </c>
      <c r="AB1432">
        <v>8012</v>
      </c>
      <c r="AC1432">
        <v>7952</v>
      </c>
      <c r="AD1432">
        <v>8122</v>
      </c>
      <c r="AE1432">
        <v>7957</v>
      </c>
      <c r="AF1432">
        <v>8149</v>
      </c>
      <c r="AG1432">
        <v>8124</v>
      </c>
      <c r="AH1432">
        <v>8351</v>
      </c>
      <c r="AI1432">
        <v>8316</v>
      </c>
      <c r="AJ1432">
        <v>8570</v>
      </c>
      <c r="AK1432">
        <v>8420</v>
      </c>
      <c r="AL1432">
        <v>8594</v>
      </c>
      <c r="AM1432">
        <v>8526</v>
      </c>
      <c r="AN1432">
        <v>8429</v>
      </c>
      <c r="AO1432">
        <v>8415</v>
      </c>
      <c r="AP1432">
        <v>8807</v>
      </c>
      <c r="AQ1432">
        <v>8830</v>
      </c>
      <c r="AR1432">
        <v>9052</v>
      </c>
      <c r="AS1432">
        <v>9059</v>
      </c>
      <c r="AT1432">
        <v>9212</v>
      </c>
      <c r="AU1432">
        <v>9175</v>
      </c>
    </row>
    <row r="1433" spans="1:47" x14ac:dyDescent="0.25">
      <c r="A1433" t="str">
        <f t="shared" si="22"/>
        <v>Wiener Neustadt (Stadt)Unselbstständig BeschäftigteInsgesamt</v>
      </c>
      <c r="B1433">
        <v>1432</v>
      </c>
      <c r="C1433">
        <v>304</v>
      </c>
      <c r="D1433" t="s">
        <v>171</v>
      </c>
      <c r="E1433" t="s">
        <v>38</v>
      </c>
      <c r="F1433" t="s">
        <v>48</v>
      </c>
      <c r="O1433">
        <v>15903</v>
      </c>
      <c r="P1433">
        <v>16584</v>
      </c>
      <c r="Q1433">
        <v>16007</v>
      </c>
      <c r="R1433">
        <v>16279</v>
      </c>
      <c r="S1433">
        <v>15684</v>
      </c>
      <c r="T1433">
        <v>16304</v>
      </c>
      <c r="U1433">
        <v>16025</v>
      </c>
      <c r="V1433">
        <v>16731</v>
      </c>
      <c r="X1433">
        <v>16779</v>
      </c>
      <c r="Y1433">
        <v>16144</v>
      </c>
      <c r="Z1433">
        <v>16820</v>
      </c>
      <c r="AA1433">
        <v>16300</v>
      </c>
      <c r="AB1433">
        <v>16939</v>
      </c>
      <c r="AC1433">
        <v>16451</v>
      </c>
      <c r="AD1433">
        <v>17164</v>
      </c>
      <c r="AE1433">
        <v>16518</v>
      </c>
      <c r="AF1433">
        <v>17268</v>
      </c>
      <c r="AG1433">
        <v>16866</v>
      </c>
      <c r="AH1433">
        <v>17767</v>
      </c>
      <c r="AI1433">
        <v>17404</v>
      </c>
      <c r="AJ1433">
        <v>18424</v>
      </c>
      <c r="AK1433">
        <v>17847</v>
      </c>
      <c r="AL1433">
        <v>18639</v>
      </c>
      <c r="AM1433">
        <v>18231</v>
      </c>
      <c r="AN1433">
        <v>18460</v>
      </c>
      <c r="AO1433">
        <v>18061</v>
      </c>
      <c r="AP1433">
        <v>19122</v>
      </c>
      <c r="AQ1433">
        <v>18952</v>
      </c>
      <c r="AR1433">
        <v>19664</v>
      </c>
      <c r="AS1433">
        <v>19294</v>
      </c>
      <c r="AT1433">
        <v>20004</v>
      </c>
      <c r="AU1433">
        <v>19480</v>
      </c>
    </row>
    <row r="1434" spans="1:47" x14ac:dyDescent="0.25">
      <c r="A1434" t="str">
        <f t="shared" si="22"/>
        <v>Wiener Neustadt (Stadt)Unselbstständig BeschäftigteMänner</v>
      </c>
      <c r="B1434">
        <v>1433</v>
      </c>
      <c r="C1434">
        <v>304</v>
      </c>
      <c r="D1434" t="s">
        <v>171</v>
      </c>
      <c r="E1434" t="s">
        <v>38</v>
      </c>
      <c r="F1434" t="s">
        <v>49</v>
      </c>
      <c r="O1434">
        <v>8230</v>
      </c>
      <c r="P1434">
        <v>8715</v>
      </c>
      <c r="Q1434">
        <v>8226</v>
      </c>
      <c r="R1434">
        <v>8507</v>
      </c>
      <c r="S1434">
        <v>8050</v>
      </c>
      <c r="T1434">
        <v>8600</v>
      </c>
      <c r="U1434">
        <v>8290</v>
      </c>
      <c r="V1434">
        <v>8796</v>
      </c>
      <c r="X1434">
        <v>8862</v>
      </c>
      <c r="Y1434">
        <v>8362</v>
      </c>
      <c r="Z1434">
        <v>8855</v>
      </c>
      <c r="AA1434">
        <v>8425</v>
      </c>
      <c r="AB1434">
        <v>8927</v>
      </c>
      <c r="AC1434">
        <v>8499</v>
      </c>
      <c r="AD1434">
        <v>9042</v>
      </c>
      <c r="AE1434">
        <v>8561</v>
      </c>
      <c r="AF1434">
        <v>9119</v>
      </c>
      <c r="AG1434">
        <v>8742</v>
      </c>
      <c r="AH1434">
        <v>9416</v>
      </c>
      <c r="AI1434">
        <v>9088</v>
      </c>
      <c r="AJ1434">
        <v>9854</v>
      </c>
      <c r="AK1434">
        <v>9427</v>
      </c>
      <c r="AL1434">
        <v>10045</v>
      </c>
      <c r="AM1434">
        <v>9705</v>
      </c>
      <c r="AN1434">
        <v>10031</v>
      </c>
      <c r="AO1434">
        <v>9646</v>
      </c>
      <c r="AP1434">
        <v>10315</v>
      </c>
      <c r="AQ1434">
        <v>10122</v>
      </c>
      <c r="AR1434">
        <v>10612</v>
      </c>
      <c r="AS1434">
        <v>10235</v>
      </c>
      <c r="AT1434">
        <v>10792</v>
      </c>
      <c r="AU1434">
        <v>10305</v>
      </c>
    </row>
    <row r="1435" spans="1:47" x14ac:dyDescent="0.25">
      <c r="A1435" t="str">
        <f t="shared" si="22"/>
        <v>Wiener Neustadt (Stadt)Unselbstständig Beschäftigte GW mgfInsgesamt</v>
      </c>
      <c r="B1435">
        <v>1434</v>
      </c>
      <c r="C1435">
        <v>304</v>
      </c>
      <c r="D1435" t="s">
        <v>171</v>
      </c>
      <c r="E1435" t="s">
        <v>450</v>
      </c>
      <c r="F1435" t="s">
        <v>48</v>
      </c>
      <c r="G1435">
        <v>18487.921169597001</v>
      </c>
      <c r="H1435">
        <v>16705.476189517001</v>
      </c>
      <c r="I1435">
        <v>18206.575380370999</v>
      </c>
      <c r="J1435">
        <v>17393.147064594999</v>
      </c>
      <c r="K1435">
        <v>18842.150365648002</v>
      </c>
      <c r="L1435">
        <v>17822.309402649</v>
      </c>
      <c r="M1435">
        <v>17965.164412783</v>
      </c>
      <c r="N1435">
        <v>16809.886234841</v>
      </c>
      <c r="O1435">
        <v>18708.295748397999</v>
      </c>
      <c r="P1435">
        <v>17593.140967629999</v>
      </c>
      <c r="Q1435">
        <v>18684.535190166</v>
      </c>
      <c r="R1435">
        <v>18220.150302737999</v>
      </c>
      <c r="S1435">
        <v>18417.24900132</v>
      </c>
      <c r="T1435">
        <v>17234.760419196002</v>
      </c>
    </row>
    <row r="1436" spans="1:47" x14ac:dyDescent="0.25">
      <c r="A1436" t="str">
        <f t="shared" si="22"/>
        <v>Wiener Neustadt (Stadt)Unselbstständig Beschäftigte GW ogfInsgesamt</v>
      </c>
      <c r="B1436">
        <v>1435</v>
      </c>
      <c r="C1436">
        <v>304</v>
      </c>
      <c r="D1436" t="s">
        <v>171</v>
      </c>
      <c r="E1436" t="s">
        <v>449</v>
      </c>
      <c r="F1436" t="s">
        <v>48</v>
      </c>
      <c r="G1436">
        <v>16954.309363291999</v>
      </c>
      <c r="H1436">
        <v>15235.588917679999</v>
      </c>
      <c r="I1436">
        <v>16716.446854889</v>
      </c>
      <c r="J1436">
        <v>15931.272782532</v>
      </c>
      <c r="K1436">
        <v>17340.094406323999</v>
      </c>
      <c r="L1436">
        <v>16363.735113475001</v>
      </c>
      <c r="M1436">
        <v>16600.308250642</v>
      </c>
      <c r="N1436">
        <v>15635.556235619</v>
      </c>
      <c r="O1436">
        <v>17286.063859513</v>
      </c>
      <c r="P1436">
        <v>16333.565376635999</v>
      </c>
      <c r="Q1436">
        <v>17366.04032272</v>
      </c>
      <c r="R1436">
        <v>16877.110016119001</v>
      </c>
      <c r="S1436">
        <v>17065.922097081999</v>
      </c>
      <c r="T1436">
        <v>15957.879626792999</v>
      </c>
    </row>
    <row r="1437" spans="1:47" x14ac:dyDescent="0.25">
      <c r="A1437" t="str">
        <f t="shared" si="22"/>
        <v>Wiener Neustadt (Stadt)UnternehmenInsgesamt</v>
      </c>
      <c r="B1437">
        <v>1436</v>
      </c>
      <c r="C1437">
        <v>304</v>
      </c>
      <c r="D1437" t="s">
        <v>171</v>
      </c>
      <c r="E1437" t="s">
        <v>475</v>
      </c>
      <c r="F1437" t="s">
        <v>48</v>
      </c>
      <c r="G1437">
        <v>3940</v>
      </c>
      <c r="H1437">
        <v>3913</v>
      </c>
      <c r="I1437">
        <v>4185</v>
      </c>
    </row>
    <row r="1438" spans="1:47" x14ac:dyDescent="0.25">
      <c r="A1438" t="str">
        <f t="shared" si="22"/>
        <v>Wiener Neustadt (Stadt)WohnbevölkerungInsgesamt</v>
      </c>
      <c r="B1438">
        <v>1437</v>
      </c>
      <c r="C1438">
        <v>304</v>
      </c>
      <c r="D1438" t="s">
        <v>171</v>
      </c>
      <c r="E1438" t="s">
        <v>42</v>
      </c>
      <c r="F1438" t="s">
        <v>48</v>
      </c>
      <c r="G1438">
        <v>37804</v>
      </c>
      <c r="H1438">
        <v>38181</v>
      </c>
      <c r="I1438">
        <v>38599</v>
      </c>
      <c r="J1438">
        <v>39086</v>
      </c>
      <c r="K1438">
        <v>39448</v>
      </c>
      <c r="L1438">
        <v>39732</v>
      </c>
      <c r="M1438">
        <v>40053</v>
      </c>
      <c r="N1438">
        <v>40516</v>
      </c>
      <c r="O1438">
        <v>40650</v>
      </c>
      <c r="P1438">
        <v>40972</v>
      </c>
      <c r="Q1438">
        <v>41386</v>
      </c>
      <c r="R1438">
        <v>41701</v>
      </c>
      <c r="S1438">
        <v>42273</v>
      </c>
      <c r="T1438">
        <v>43002</v>
      </c>
      <c r="U1438">
        <v>43833</v>
      </c>
      <c r="V1438">
        <v>44461</v>
      </c>
      <c r="W1438">
        <v>44820</v>
      </c>
      <c r="X1438">
        <v>45277</v>
      </c>
      <c r="Y1438">
        <v>45823</v>
      </c>
      <c r="Z1438">
        <v>46456</v>
      </c>
      <c r="AA1438">
        <v>47106</v>
      </c>
      <c r="AB1438">
        <v>47878</v>
      </c>
    </row>
    <row r="1439" spans="1:47" x14ac:dyDescent="0.25">
      <c r="A1439" t="str">
        <f t="shared" si="22"/>
        <v>AmstettenArbeitnehmereinkommenBrutto_Schnitt</v>
      </c>
      <c r="B1439">
        <v>1438</v>
      </c>
      <c r="C1439">
        <v>305</v>
      </c>
      <c r="D1439" t="s">
        <v>172</v>
      </c>
      <c r="E1439" t="s">
        <v>43</v>
      </c>
      <c r="F1439" t="s">
        <v>54</v>
      </c>
      <c r="G1439">
        <v>24062.2080541629</v>
      </c>
      <c r="H1439">
        <v>24561.010313454099</v>
      </c>
      <c r="I1439">
        <v>25424.622645986801</v>
      </c>
      <c r="J1439">
        <v>26493.669781715598</v>
      </c>
      <c r="K1439">
        <v>27484.4435522432</v>
      </c>
      <c r="L1439">
        <v>27638.010437204401</v>
      </c>
      <c r="M1439">
        <v>27866.749279181098</v>
      </c>
      <c r="N1439">
        <v>28623.4703446034</v>
      </c>
      <c r="O1439">
        <v>29656.116673999</v>
      </c>
      <c r="P1439">
        <v>30282.182337111499</v>
      </c>
      <c r="Q1439">
        <v>30873.448284918799</v>
      </c>
      <c r="R1439">
        <v>31387.652990565399</v>
      </c>
      <c r="S1439">
        <v>32209.1243699353</v>
      </c>
      <c r="T1439">
        <v>32959.050430494397</v>
      </c>
      <c r="U1439">
        <v>34155.477833808298</v>
      </c>
      <c r="V1439">
        <v>35189.789965017902</v>
      </c>
      <c r="W1439">
        <v>35709.288180340998</v>
      </c>
      <c r="X1439">
        <v>37011.759479344</v>
      </c>
      <c r="Y1439">
        <v>38864.211473221003</v>
      </c>
    </row>
    <row r="1440" spans="1:47" x14ac:dyDescent="0.25">
      <c r="A1440" t="str">
        <f t="shared" si="22"/>
        <v>AmstettenArbeitnehmereinkommenBruttobezüge 1000 EUR</v>
      </c>
      <c r="B1440">
        <v>1439</v>
      </c>
      <c r="C1440">
        <v>305</v>
      </c>
      <c r="D1440" t="s">
        <v>172</v>
      </c>
      <c r="E1440" t="s">
        <v>43</v>
      </c>
      <c r="F1440" t="s">
        <v>55</v>
      </c>
      <c r="G1440">
        <v>1195049.5630099999</v>
      </c>
      <c r="H1440">
        <v>1238808.2381899999</v>
      </c>
      <c r="I1440">
        <v>1311402.03608</v>
      </c>
      <c r="J1440">
        <v>1399422.13154</v>
      </c>
      <c r="K1440">
        <v>1480669.4274899999</v>
      </c>
      <c r="L1440">
        <v>1478605.92038</v>
      </c>
      <c r="M1440">
        <v>1508120.60424</v>
      </c>
      <c r="N1440">
        <v>1584824.3060399999</v>
      </c>
      <c r="O1440">
        <v>1658281.0760600001</v>
      </c>
      <c r="P1440">
        <v>1699193.8152999999</v>
      </c>
      <c r="Q1440">
        <v>1740892.00189</v>
      </c>
      <c r="R1440">
        <v>1783195.3417</v>
      </c>
      <c r="S1440">
        <v>1848256.1837200001</v>
      </c>
      <c r="T1440">
        <v>1914788.9938099999</v>
      </c>
      <c r="U1440">
        <v>2013670.3511699999</v>
      </c>
      <c r="V1440">
        <v>2092349.72153</v>
      </c>
      <c r="W1440">
        <v>2087814.9520399999</v>
      </c>
      <c r="X1440">
        <v>2195870.6781500001</v>
      </c>
      <c r="Y1440">
        <v>2331502.9104900002</v>
      </c>
    </row>
    <row r="1441" spans="1:47" x14ac:dyDescent="0.25">
      <c r="A1441" t="str">
        <f t="shared" si="22"/>
        <v>AmstettenArbeitnehmereinkommenBruttobezüge Fälle</v>
      </c>
      <c r="B1441">
        <v>1440</v>
      </c>
      <c r="C1441">
        <v>305</v>
      </c>
      <c r="D1441" t="s">
        <v>172</v>
      </c>
      <c r="E1441" t="s">
        <v>43</v>
      </c>
      <c r="F1441" t="s">
        <v>56</v>
      </c>
      <c r="G1441">
        <v>49665</v>
      </c>
      <c r="H1441">
        <v>50438</v>
      </c>
      <c r="I1441">
        <v>51580</v>
      </c>
      <c r="J1441">
        <v>52821</v>
      </c>
      <c r="K1441">
        <v>53873</v>
      </c>
      <c r="L1441">
        <v>53499</v>
      </c>
      <c r="M1441">
        <v>54119</v>
      </c>
      <c r="N1441">
        <v>55368</v>
      </c>
      <c r="O1441">
        <v>55917</v>
      </c>
      <c r="P1441">
        <v>56112</v>
      </c>
      <c r="Q1441">
        <v>56388</v>
      </c>
      <c r="R1441">
        <v>56812</v>
      </c>
      <c r="S1441">
        <v>57383</v>
      </c>
      <c r="T1441">
        <v>58096</v>
      </c>
      <c r="U1441">
        <v>58956</v>
      </c>
      <c r="V1441">
        <v>59459</v>
      </c>
      <c r="W1441">
        <v>58467</v>
      </c>
      <c r="X1441">
        <v>59329</v>
      </c>
      <c r="Y1441">
        <v>59991</v>
      </c>
    </row>
    <row r="1442" spans="1:47" x14ac:dyDescent="0.25">
      <c r="A1442" t="str">
        <f t="shared" si="22"/>
        <v>AmstettenArbeitnehmereinkommenLohnsteuer 1000 EUR</v>
      </c>
      <c r="B1442">
        <v>1441</v>
      </c>
      <c r="C1442">
        <v>305</v>
      </c>
      <c r="D1442" t="s">
        <v>172</v>
      </c>
      <c r="E1442" t="s">
        <v>43</v>
      </c>
      <c r="F1442" t="s">
        <v>57</v>
      </c>
      <c r="G1442">
        <v>165204.43768999999</v>
      </c>
      <c r="H1442">
        <v>164736.63404</v>
      </c>
      <c r="I1442">
        <v>180064.56372000001</v>
      </c>
      <c r="J1442">
        <v>199123.45361999999</v>
      </c>
      <c r="K1442">
        <v>217608.53534</v>
      </c>
      <c r="L1442">
        <v>196029.92051</v>
      </c>
      <c r="M1442">
        <v>202961.40405000001</v>
      </c>
      <c r="N1442">
        <v>219913.61455999999</v>
      </c>
      <c r="O1442">
        <v>238164.81255999999</v>
      </c>
      <c r="P1442">
        <v>248077.13769</v>
      </c>
      <c r="Q1442">
        <v>258205.81805</v>
      </c>
      <c r="R1442">
        <v>269409.15638</v>
      </c>
      <c r="S1442">
        <v>239293.79253999999</v>
      </c>
      <c r="T1442">
        <v>252294.03831</v>
      </c>
      <c r="U1442">
        <v>272383.60236999998</v>
      </c>
      <c r="V1442">
        <v>276326.50981000002</v>
      </c>
      <c r="W1442">
        <v>259708.06445999999</v>
      </c>
      <c r="X1442">
        <v>286316.98874</v>
      </c>
      <c r="Y1442">
        <v>297398.12095999997</v>
      </c>
    </row>
    <row r="1443" spans="1:47" x14ac:dyDescent="0.25">
      <c r="A1443" t="str">
        <f t="shared" si="22"/>
        <v>AmstettenArbeitnehmereinkommenLohnsteuer Fälle</v>
      </c>
      <c r="B1443">
        <v>1442</v>
      </c>
      <c r="C1443">
        <v>305</v>
      </c>
      <c r="D1443" t="s">
        <v>172</v>
      </c>
      <c r="E1443" t="s">
        <v>43</v>
      </c>
      <c r="F1443" t="s">
        <v>58</v>
      </c>
      <c r="G1443">
        <v>39689</v>
      </c>
      <c r="H1443">
        <v>39570</v>
      </c>
      <c r="I1443">
        <v>40964</v>
      </c>
      <c r="J1443">
        <v>42519</v>
      </c>
      <c r="K1443">
        <v>44113</v>
      </c>
      <c r="L1443">
        <v>42766</v>
      </c>
      <c r="M1443">
        <v>43424</v>
      </c>
      <c r="N1443">
        <v>44970</v>
      </c>
      <c r="O1443">
        <v>45937</v>
      </c>
      <c r="P1443">
        <v>46343</v>
      </c>
      <c r="Q1443">
        <v>46858</v>
      </c>
      <c r="R1443">
        <v>47635</v>
      </c>
      <c r="S1443">
        <v>48010</v>
      </c>
      <c r="T1443">
        <v>49096</v>
      </c>
      <c r="U1443">
        <v>50366</v>
      </c>
      <c r="V1443">
        <v>51564</v>
      </c>
      <c r="W1443">
        <v>50912</v>
      </c>
      <c r="X1443">
        <v>52026</v>
      </c>
      <c r="Y1443">
        <v>53194</v>
      </c>
    </row>
    <row r="1444" spans="1:47" x14ac:dyDescent="0.25">
      <c r="A1444" t="str">
        <f t="shared" si="22"/>
        <v>AmstettenArbeitnehmereinkommenNetto_Schnitt</v>
      </c>
      <c r="B1444">
        <v>1443</v>
      </c>
      <c r="C1444">
        <v>305</v>
      </c>
      <c r="D1444" t="s">
        <v>172</v>
      </c>
      <c r="E1444" t="s">
        <v>43</v>
      </c>
      <c r="F1444" t="s">
        <v>59</v>
      </c>
      <c r="G1444">
        <v>16815.138504782</v>
      </c>
      <c r="H1444">
        <v>17282.088411316901</v>
      </c>
      <c r="I1444">
        <v>17804.844006979401</v>
      </c>
      <c r="J1444">
        <v>18457.6680850419</v>
      </c>
      <c r="K1444">
        <v>19058.229999257499</v>
      </c>
      <c r="L1444">
        <v>19631.560638516599</v>
      </c>
      <c r="M1444">
        <v>19685.884641068798</v>
      </c>
      <c r="N1444">
        <v>20099.603761197799</v>
      </c>
      <c r="O1444">
        <v>20684.637191551799</v>
      </c>
      <c r="P1444">
        <v>21041.808476974598</v>
      </c>
      <c r="Q1444">
        <v>21358.360131765599</v>
      </c>
      <c r="R1444">
        <v>21590.008123811898</v>
      </c>
      <c r="S1444">
        <v>22841.768664238502</v>
      </c>
      <c r="T1444">
        <v>23279.016443989301</v>
      </c>
      <c r="U1444">
        <v>24031.227699979601</v>
      </c>
      <c r="V1444">
        <v>24910.722152912102</v>
      </c>
      <c r="W1444">
        <v>25591.2902001129</v>
      </c>
      <c r="X1444">
        <v>26305.750612011001</v>
      </c>
      <c r="Y1444">
        <v>27763.380947142101</v>
      </c>
    </row>
    <row r="1445" spans="1:47" x14ac:dyDescent="0.25">
      <c r="A1445" t="str">
        <f t="shared" si="22"/>
        <v>AmstettenArbeitnehmereinkommenNettobezüge 1000 EUR</v>
      </c>
      <c r="B1445">
        <v>1444</v>
      </c>
      <c r="C1445">
        <v>305</v>
      </c>
      <c r="D1445" t="s">
        <v>172</v>
      </c>
      <c r="E1445" t="s">
        <v>43</v>
      </c>
      <c r="F1445" t="s">
        <v>60</v>
      </c>
      <c r="G1445">
        <v>835123.85384</v>
      </c>
      <c r="H1445">
        <v>871673.97528999997</v>
      </c>
      <c r="I1445">
        <v>918373.85387999995</v>
      </c>
      <c r="J1445">
        <v>974952.48592000001</v>
      </c>
      <c r="K1445">
        <v>1026724.02475</v>
      </c>
      <c r="L1445">
        <v>1050268.8626000001</v>
      </c>
      <c r="M1445">
        <v>1065380.3908899999</v>
      </c>
      <c r="N1445">
        <v>1112874.8610499999</v>
      </c>
      <c r="O1445">
        <v>1156622.85784</v>
      </c>
      <c r="P1445">
        <v>1180697.9572600001</v>
      </c>
      <c r="Q1445">
        <v>1204355.21111</v>
      </c>
      <c r="R1445">
        <v>1226571.54153</v>
      </c>
      <c r="S1445">
        <v>1310729.21126</v>
      </c>
      <c r="T1445">
        <v>1352417.73933</v>
      </c>
      <c r="U1445">
        <v>1416785.0602800001</v>
      </c>
      <c r="V1445">
        <v>1481166.62849</v>
      </c>
      <c r="W1445">
        <v>1496245.96413</v>
      </c>
      <c r="X1445">
        <v>1560693.87806</v>
      </c>
      <c r="Y1445">
        <v>1665552.9864000001</v>
      </c>
    </row>
    <row r="1446" spans="1:47" x14ac:dyDescent="0.25">
      <c r="A1446" t="str">
        <f t="shared" si="22"/>
        <v>AmstettenArbeitnehmereinkommenSV-Beiträge 1000 EUR</v>
      </c>
      <c r="B1446">
        <v>1445</v>
      </c>
      <c r="C1446">
        <v>305</v>
      </c>
      <c r="D1446" t="s">
        <v>172</v>
      </c>
      <c r="E1446" t="s">
        <v>43</v>
      </c>
      <c r="F1446" t="s">
        <v>61</v>
      </c>
      <c r="G1446">
        <v>194721.27148</v>
      </c>
      <c r="H1446">
        <v>202397.62886</v>
      </c>
      <c r="I1446">
        <v>212963.61848</v>
      </c>
      <c r="J1446">
        <v>225346.19200000001</v>
      </c>
      <c r="K1446">
        <v>236336.86739999999</v>
      </c>
      <c r="L1446">
        <v>232307.13727000001</v>
      </c>
      <c r="M1446">
        <v>239778.80929999999</v>
      </c>
      <c r="N1446">
        <v>252035.83043</v>
      </c>
      <c r="O1446">
        <v>263493.40565999999</v>
      </c>
      <c r="P1446">
        <v>270418.72035000002</v>
      </c>
      <c r="Q1446">
        <v>278330.97272999998</v>
      </c>
      <c r="R1446">
        <v>287214.64379</v>
      </c>
      <c r="S1446">
        <v>298233.17992000002</v>
      </c>
      <c r="T1446">
        <v>310077.21617000003</v>
      </c>
      <c r="U1446">
        <v>324501.68852000003</v>
      </c>
      <c r="V1446">
        <v>334856.58322999999</v>
      </c>
      <c r="W1446">
        <v>331860.92345</v>
      </c>
      <c r="X1446">
        <v>348859.81134999997</v>
      </c>
      <c r="Y1446">
        <v>368551.80313000001</v>
      </c>
    </row>
    <row r="1447" spans="1:47" x14ac:dyDescent="0.25">
      <c r="A1447" t="str">
        <f t="shared" si="22"/>
        <v>AmstettenArbeitnehmereinkommenSV-Beiträge Fälle</v>
      </c>
      <c r="B1447">
        <v>1446</v>
      </c>
      <c r="C1447">
        <v>305</v>
      </c>
      <c r="D1447" t="s">
        <v>172</v>
      </c>
      <c r="E1447" t="s">
        <v>43</v>
      </c>
      <c r="F1447" t="s">
        <v>62</v>
      </c>
      <c r="G1447">
        <v>47538</v>
      </c>
      <c r="H1447">
        <v>48302</v>
      </c>
      <c r="I1447">
        <v>49442</v>
      </c>
      <c r="J1447">
        <v>50731</v>
      </c>
      <c r="K1447">
        <v>51606</v>
      </c>
      <c r="L1447">
        <v>51062</v>
      </c>
      <c r="M1447">
        <v>51515</v>
      </c>
      <c r="N1447">
        <v>52737</v>
      </c>
      <c r="O1447">
        <v>53364</v>
      </c>
      <c r="P1447">
        <v>53579</v>
      </c>
      <c r="Q1447">
        <v>53730</v>
      </c>
      <c r="R1447">
        <v>54169</v>
      </c>
      <c r="S1447">
        <v>54840</v>
      </c>
      <c r="T1447">
        <v>55447</v>
      </c>
      <c r="U1447">
        <v>56334</v>
      </c>
      <c r="V1447">
        <v>56870</v>
      </c>
      <c r="W1447">
        <v>55899</v>
      </c>
      <c r="X1447">
        <v>56849</v>
      </c>
      <c r="Y1447">
        <v>57560</v>
      </c>
    </row>
    <row r="1448" spans="1:47" x14ac:dyDescent="0.25">
      <c r="A1448" t="str">
        <f t="shared" si="22"/>
        <v>AmstettenArbeitsloseFrauen</v>
      </c>
      <c r="B1448">
        <v>1447</v>
      </c>
      <c r="C1448">
        <v>305</v>
      </c>
      <c r="D1448" t="s">
        <v>172</v>
      </c>
      <c r="E1448" t="s">
        <v>36</v>
      </c>
      <c r="F1448" t="s">
        <v>47</v>
      </c>
      <c r="O1448">
        <v>945</v>
      </c>
      <c r="P1448">
        <v>899</v>
      </c>
      <c r="Q1448">
        <v>1019</v>
      </c>
      <c r="R1448">
        <v>1286</v>
      </c>
      <c r="S1448">
        <v>1284</v>
      </c>
      <c r="T1448">
        <v>1215</v>
      </c>
      <c r="U1448">
        <v>1154</v>
      </c>
      <c r="V1448">
        <v>1079</v>
      </c>
      <c r="W1448">
        <v>1074</v>
      </c>
      <c r="X1448">
        <v>1142</v>
      </c>
      <c r="Y1448">
        <v>1181</v>
      </c>
      <c r="Z1448">
        <v>1226</v>
      </c>
      <c r="AA1448">
        <v>1301</v>
      </c>
      <c r="AB1448">
        <v>1405</v>
      </c>
      <c r="AC1448">
        <v>1364</v>
      </c>
      <c r="AD1448">
        <v>1457</v>
      </c>
      <c r="AE1448">
        <v>1427</v>
      </c>
      <c r="AF1448">
        <v>1461</v>
      </c>
      <c r="AG1448">
        <v>1351</v>
      </c>
      <c r="AH1448">
        <v>1245</v>
      </c>
      <c r="AI1448">
        <v>1048</v>
      </c>
      <c r="AJ1448">
        <v>1135</v>
      </c>
      <c r="AK1448">
        <v>1107</v>
      </c>
      <c r="AL1448">
        <v>1137</v>
      </c>
      <c r="AM1448">
        <v>1111</v>
      </c>
      <c r="AN1448">
        <v>1470</v>
      </c>
      <c r="AO1448">
        <v>1427</v>
      </c>
      <c r="AP1448">
        <v>1034</v>
      </c>
      <c r="AQ1448">
        <v>962</v>
      </c>
      <c r="AR1448">
        <v>886</v>
      </c>
      <c r="AS1448">
        <v>808</v>
      </c>
      <c r="AT1448">
        <v>912</v>
      </c>
      <c r="AU1448">
        <v>1000</v>
      </c>
    </row>
    <row r="1449" spans="1:47" x14ac:dyDescent="0.25">
      <c r="A1449" t="str">
        <f t="shared" si="22"/>
        <v>AmstettenArbeitsloseInsgesamt</v>
      </c>
      <c r="B1449">
        <v>1448</v>
      </c>
      <c r="C1449">
        <v>305</v>
      </c>
      <c r="D1449" t="s">
        <v>172</v>
      </c>
      <c r="E1449" t="s">
        <v>36</v>
      </c>
      <c r="F1449" t="s">
        <v>48</v>
      </c>
      <c r="O1449">
        <v>2337</v>
      </c>
      <c r="P1449">
        <v>1574</v>
      </c>
      <c r="Q1449">
        <v>3000</v>
      </c>
      <c r="R1449">
        <v>2963</v>
      </c>
      <c r="S1449">
        <v>3874</v>
      </c>
      <c r="T1449">
        <v>2424</v>
      </c>
      <c r="U1449">
        <v>3332</v>
      </c>
      <c r="V1449">
        <v>2063</v>
      </c>
      <c r="W1449">
        <v>3104</v>
      </c>
      <c r="X1449">
        <v>2184</v>
      </c>
      <c r="Y1449">
        <v>3338</v>
      </c>
      <c r="Z1449">
        <v>2544</v>
      </c>
      <c r="AA1449">
        <v>3660</v>
      </c>
      <c r="AB1449">
        <v>2825</v>
      </c>
      <c r="AC1449">
        <v>3763</v>
      </c>
      <c r="AD1449">
        <v>2883</v>
      </c>
      <c r="AE1449">
        <v>3807</v>
      </c>
      <c r="AF1449">
        <v>2913</v>
      </c>
      <c r="AG1449">
        <v>3849</v>
      </c>
      <c r="AH1449">
        <v>2453</v>
      </c>
      <c r="AI1449">
        <v>2935</v>
      </c>
      <c r="AJ1449">
        <v>2143</v>
      </c>
      <c r="AK1449">
        <v>2882</v>
      </c>
      <c r="AL1449">
        <v>2218</v>
      </c>
      <c r="AM1449">
        <v>2915</v>
      </c>
      <c r="AN1449">
        <v>2967</v>
      </c>
      <c r="AO1449">
        <v>3603</v>
      </c>
      <c r="AP1449">
        <v>2005</v>
      </c>
      <c r="AQ1449">
        <v>2562</v>
      </c>
      <c r="AR1449">
        <v>1788</v>
      </c>
      <c r="AS1449">
        <v>2320</v>
      </c>
      <c r="AT1449">
        <v>1829</v>
      </c>
      <c r="AU1449">
        <v>2763</v>
      </c>
    </row>
    <row r="1450" spans="1:47" x14ac:dyDescent="0.25">
      <c r="A1450" t="str">
        <f t="shared" si="22"/>
        <v>AmstettenArbeitsloseMänner</v>
      </c>
      <c r="B1450">
        <v>1449</v>
      </c>
      <c r="C1450">
        <v>305</v>
      </c>
      <c r="D1450" t="s">
        <v>172</v>
      </c>
      <c r="E1450" t="s">
        <v>36</v>
      </c>
      <c r="F1450" t="s">
        <v>49</v>
      </c>
      <c r="O1450">
        <v>1392</v>
      </c>
      <c r="P1450">
        <v>675</v>
      </c>
      <c r="Q1450">
        <v>1981</v>
      </c>
      <c r="R1450">
        <v>1677</v>
      </c>
      <c r="S1450">
        <v>2590</v>
      </c>
      <c r="T1450">
        <v>1209</v>
      </c>
      <c r="U1450">
        <v>2178</v>
      </c>
      <c r="V1450">
        <v>984</v>
      </c>
      <c r="W1450">
        <v>2030</v>
      </c>
      <c r="X1450">
        <v>1042</v>
      </c>
      <c r="Y1450">
        <v>2157</v>
      </c>
      <c r="Z1450">
        <v>1318</v>
      </c>
      <c r="AA1450">
        <v>2359</v>
      </c>
      <c r="AB1450">
        <v>1420</v>
      </c>
      <c r="AC1450">
        <v>2399</v>
      </c>
      <c r="AD1450">
        <v>1426</v>
      </c>
      <c r="AE1450">
        <v>2380</v>
      </c>
      <c r="AF1450">
        <v>1452</v>
      </c>
      <c r="AG1450">
        <v>2498</v>
      </c>
      <c r="AH1450">
        <v>1208</v>
      </c>
      <c r="AI1450">
        <v>1887</v>
      </c>
      <c r="AJ1450">
        <v>1008</v>
      </c>
      <c r="AK1450">
        <v>1775</v>
      </c>
      <c r="AL1450">
        <v>1081</v>
      </c>
      <c r="AM1450">
        <v>1804</v>
      </c>
      <c r="AN1450">
        <v>1497</v>
      </c>
      <c r="AO1450">
        <v>2176</v>
      </c>
      <c r="AP1450">
        <v>971</v>
      </c>
      <c r="AQ1450">
        <v>1600</v>
      </c>
      <c r="AR1450">
        <v>902</v>
      </c>
      <c r="AS1450">
        <v>1512</v>
      </c>
      <c r="AT1450">
        <v>917</v>
      </c>
      <c r="AU1450">
        <v>1763</v>
      </c>
    </row>
    <row r="1451" spans="1:47" x14ac:dyDescent="0.25">
      <c r="A1451" t="str">
        <f t="shared" si="22"/>
        <v>Amstettenarbeitslose AusländerFrauen</v>
      </c>
      <c r="B1451">
        <v>1450</v>
      </c>
      <c r="C1451">
        <v>305</v>
      </c>
      <c r="D1451" t="s">
        <v>172</v>
      </c>
      <c r="E1451" t="s">
        <v>37</v>
      </c>
      <c r="F1451" t="s">
        <v>47</v>
      </c>
      <c r="O1451">
        <v>103</v>
      </c>
      <c r="P1451">
        <v>63</v>
      </c>
      <c r="Q1451">
        <v>117</v>
      </c>
      <c r="R1451">
        <v>128</v>
      </c>
      <c r="S1451">
        <v>154</v>
      </c>
      <c r="T1451">
        <v>109</v>
      </c>
      <c r="U1451">
        <v>124</v>
      </c>
      <c r="V1451">
        <v>97</v>
      </c>
      <c r="W1451">
        <v>128</v>
      </c>
      <c r="X1451">
        <v>115</v>
      </c>
      <c r="Y1451">
        <v>166</v>
      </c>
      <c r="Z1451">
        <v>142</v>
      </c>
      <c r="AA1451">
        <v>194</v>
      </c>
      <c r="AB1451">
        <v>171</v>
      </c>
      <c r="AC1451">
        <v>214</v>
      </c>
      <c r="AD1451">
        <v>194</v>
      </c>
      <c r="AE1451">
        <v>252</v>
      </c>
      <c r="AF1451">
        <v>245</v>
      </c>
      <c r="AG1451">
        <v>214</v>
      </c>
      <c r="AH1451">
        <v>175</v>
      </c>
      <c r="AI1451">
        <v>202</v>
      </c>
      <c r="AJ1451">
        <v>207</v>
      </c>
      <c r="AK1451">
        <v>254</v>
      </c>
      <c r="AL1451">
        <v>225</v>
      </c>
      <c r="AM1451">
        <v>245</v>
      </c>
      <c r="AN1451">
        <v>312</v>
      </c>
      <c r="AO1451">
        <v>347</v>
      </c>
      <c r="AP1451">
        <v>239</v>
      </c>
      <c r="AQ1451">
        <v>253</v>
      </c>
      <c r="AR1451">
        <v>186</v>
      </c>
      <c r="AS1451">
        <v>188</v>
      </c>
      <c r="AT1451">
        <v>226</v>
      </c>
      <c r="AU1451">
        <v>289</v>
      </c>
    </row>
    <row r="1452" spans="1:47" x14ac:dyDescent="0.25">
      <c r="A1452" t="str">
        <f t="shared" si="22"/>
        <v>Amstettenarbeitslose AusländerInsgesamt</v>
      </c>
      <c r="B1452">
        <v>1451</v>
      </c>
      <c r="C1452">
        <v>305</v>
      </c>
      <c r="D1452" t="s">
        <v>172</v>
      </c>
      <c r="E1452" t="s">
        <v>37</v>
      </c>
      <c r="F1452" t="s">
        <v>48</v>
      </c>
      <c r="O1452">
        <v>290</v>
      </c>
      <c r="P1452">
        <v>136</v>
      </c>
      <c r="Q1452">
        <v>417</v>
      </c>
      <c r="R1452">
        <v>306</v>
      </c>
      <c r="S1452">
        <v>502</v>
      </c>
      <c r="T1452">
        <v>235</v>
      </c>
      <c r="U1452">
        <v>426</v>
      </c>
      <c r="V1452">
        <v>198</v>
      </c>
      <c r="W1452">
        <v>414</v>
      </c>
      <c r="X1452">
        <v>233</v>
      </c>
      <c r="Y1452">
        <v>518</v>
      </c>
      <c r="Z1452">
        <v>303</v>
      </c>
      <c r="AA1452">
        <v>585</v>
      </c>
      <c r="AB1452">
        <v>371</v>
      </c>
      <c r="AC1452">
        <v>665</v>
      </c>
      <c r="AD1452">
        <v>425</v>
      </c>
      <c r="AE1452">
        <v>676</v>
      </c>
      <c r="AF1452">
        <v>563</v>
      </c>
      <c r="AG1452">
        <v>742</v>
      </c>
      <c r="AH1452">
        <v>386</v>
      </c>
      <c r="AI1452">
        <v>609</v>
      </c>
      <c r="AJ1452">
        <v>392</v>
      </c>
      <c r="AK1452">
        <v>666</v>
      </c>
      <c r="AL1452">
        <v>459</v>
      </c>
      <c r="AM1452">
        <v>710</v>
      </c>
      <c r="AN1452">
        <v>657</v>
      </c>
      <c r="AO1452">
        <v>872</v>
      </c>
      <c r="AP1452">
        <v>423</v>
      </c>
      <c r="AQ1452">
        <v>600</v>
      </c>
      <c r="AR1452">
        <v>356</v>
      </c>
      <c r="AS1452">
        <v>561</v>
      </c>
      <c r="AT1452">
        <v>435</v>
      </c>
      <c r="AU1452">
        <v>733</v>
      </c>
    </row>
    <row r="1453" spans="1:47" x14ac:dyDescent="0.25">
      <c r="A1453" t="str">
        <f t="shared" si="22"/>
        <v>Amstettenarbeitslose AusländerMänner</v>
      </c>
      <c r="B1453">
        <v>1452</v>
      </c>
      <c r="C1453">
        <v>305</v>
      </c>
      <c r="D1453" t="s">
        <v>172</v>
      </c>
      <c r="E1453" t="s">
        <v>37</v>
      </c>
      <c r="F1453" t="s">
        <v>49</v>
      </c>
      <c r="O1453">
        <v>187</v>
      </c>
      <c r="P1453">
        <v>73</v>
      </c>
      <c r="Q1453">
        <v>300</v>
      </c>
      <c r="R1453">
        <v>178</v>
      </c>
      <c r="S1453">
        <v>348</v>
      </c>
      <c r="T1453">
        <v>126</v>
      </c>
      <c r="U1453">
        <v>302</v>
      </c>
      <c r="V1453">
        <v>101</v>
      </c>
      <c r="W1453">
        <v>286</v>
      </c>
      <c r="X1453">
        <v>118</v>
      </c>
      <c r="Y1453">
        <v>352</v>
      </c>
      <c r="Z1453">
        <v>161</v>
      </c>
      <c r="AA1453">
        <v>391</v>
      </c>
      <c r="AB1453">
        <v>200</v>
      </c>
      <c r="AC1453">
        <v>451</v>
      </c>
      <c r="AD1453">
        <v>231</v>
      </c>
      <c r="AE1453">
        <v>424</v>
      </c>
      <c r="AF1453">
        <v>318</v>
      </c>
      <c r="AG1453">
        <v>528</v>
      </c>
      <c r="AH1453">
        <v>211</v>
      </c>
      <c r="AI1453">
        <v>407</v>
      </c>
      <c r="AJ1453">
        <v>185</v>
      </c>
      <c r="AK1453">
        <v>412</v>
      </c>
      <c r="AL1453">
        <v>234</v>
      </c>
      <c r="AM1453">
        <v>465</v>
      </c>
      <c r="AN1453">
        <v>345</v>
      </c>
      <c r="AO1453">
        <v>525</v>
      </c>
      <c r="AP1453">
        <v>184</v>
      </c>
      <c r="AQ1453">
        <v>347</v>
      </c>
      <c r="AR1453">
        <v>170</v>
      </c>
      <c r="AS1453">
        <v>373</v>
      </c>
      <c r="AT1453">
        <v>209</v>
      </c>
      <c r="AU1453">
        <v>444</v>
      </c>
    </row>
    <row r="1454" spans="1:47" x14ac:dyDescent="0.25">
      <c r="A1454" t="str">
        <f t="shared" si="22"/>
        <v>AmstettenArbeitsstättenInsgesamt</v>
      </c>
      <c r="B1454">
        <v>1453</v>
      </c>
      <c r="C1454">
        <v>305</v>
      </c>
      <c r="D1454" t="s">
        <v>172</v>
      </c>
      <c r="E1454" t="s">
        <v>476</v>
      </c>
      <c r="F1454" t="s">
        <v>48</v>
      </c>
      <c r="G1454">
        <v>9872</v>
      </c>
      <c r="H1454">
        <v>9785</v>
      </c>
      <c r="I1454">
        <v>9984</v>
      </c>
    </row>
    <row r="1455" spans="1:47" x14ac:dyDescent="0.25">
      <c r="A1455" t="str">
        <f t="shared" si="22"/>
        <v>AmstettenBeschäftigte in den ArbeitsstättenInsgesamt</v>
      </c>
      <c r="B1455">
        <v>1454</v>
      </c>
      <c r="C1455">
        <v>305</v>
      </c>
      <c r="D1455" t="s">
        <v>172</v>
      </c>
      <c r="E1455" t="s">
        <v>477</v>
      </c>
      <c r="F1455" t="s">
        <v>48</v>
      </c>
      <c r="G1455">
        <v>54383</v>
      </c>
      <c r="H1455">
        <v>53606</v>
      </c>
      <c r="I1455">
        <v>53761</v>
      </c>
    </row>
    <row r="1456" spans="1:47" x14ac:dyDescent="0.25">
      <c r="A1456" t="str">
        <f t="shared" si="22"/>
        <v>AmstettenGesamteinkommenBruttobezüge Gesamt</v>
      </c>
      <c r="B1456">
        <v>1455</v>
      </c>
      <c r="C1456">
        <v>305</v>
      </c>
      <c r="D1456" t="s">
        <v>172</v>
      </c>
      <c r="E1456" t="s">
        <v>45</v>
      </c>
      <c r="F1456" t="s">
        <v>63</v>
      </c>
      <c r="G1456">
        <v>1557833.1875799999</v>
      </c>
      <c r="H1456">
        <v>1612134.8679800001</v>
      </c>
      <c r="I1456">
        <v>1699296.6490499999</v>
      </c>
      <c r="J1456">
        <v>1801587.0713500001</v>
      </c>
      <c r="K1456">
        <v>1904847.6066099999</v>
      </c>
      <c r="L1456">
        <v>1924146.32491</v>
      </c>
      <c r="M1456">
        <v>1976708.3326399999</v>
      </c>
      <c r="N1456">
        <v>2070721.8917700001</v>
      </c>
      <c r="O1456">
        <v>2168642.0640699998</v>
      </c>
      <c r="P1456">
        <v>2230321.4845099999</v>
      </c>
      <c r="Q1456">
        <v>2294946.2908000001</v>
      </c>
      <c r="R1456">
        <v>2354558.9073600001</v>
      </c>
      <c r="S1456">
        <v>2432487.4554099999</v>
      </c>
      <c r="T1456">
        <v>2513779.9055300001</v>
      </c>
      <c r="U1456">
        <v>2635350.3203599998</v>
      </c>
      <c r="V1456">
        <v>2744564.7806699998</v>
      </c>
      <c r="W1456">
        <v>2780892.8582100002</v>
      </c>
      <c r="X1456">
        <v>2925007.0948399999</v>
      </c>
      <c r="Y1456">
        <v>3102266.6838799999</v>
      </c>
    </row>
    <row r="1457" spans="1:28" x14ac:dyDescent="0.25">
      <c r="A1457" t="str">
        <f t="shared" si="22"/>
        <v>AmstettenGesamteinkommenNettobezüge Gesamt</v>
      </c>
      <c r="B1457">
        <v>1456</v>
      </c>
      <c r="C1457">
        <v>305</v>
      </c>
      <c r="D1457" t="s">
        <v>172</v>
      </c>
      <c r="E1457" t="s">
        <v>45</v>
      </c>
      <c r="F1457" t="s">
        <v>64</v>
      </c>
      <c r="G1457">
        <v>1139069.34751</v>
      </c>
      <c r="H1457">
        <v>1186268.5154899999</v>
      </c>
      <c r="I1457">
        <v>1243185.0553299999</v>
      </c>
      <c r="J1457">
        <v>1310134.4712400001</v>
      </c>
      <c r="K1457">
        <v>1377633.4615199999</v>
      </c>
      <c r="L1457">
        <v>1423656.63503</v>
      </c>
      <c r="M1457">
        <v>1455923.4301199999</v>
      </c>
      <c r="N1457">
        <v>1515730.3236799999</v>
      </c>
      <c r="O1457">
        <v>1577346.16573</v>
      </c>
      <c r="P1457">
        <v>1616907.2332899999</v>
      </c>
      <c r="Q1457">
        <v>1657200.56186</v>
      </c>
      <c r="R1457">
        <v>1691324.8501599999</v>
      </c>
      <c r="S1457">
        <v>1798991.60531</v>
      </c>
      <c r="T1457">
        <v>1851752.2514200001</v>
      </c>
      <c r="U1457">
        <v>1933052.83592</v>
      </c>
      <c r="V1457">
        <v>2020407.7708099999</v>
      </c>
      <c r="W1457">
        <v>2073455.06024</v>
      </c>
      <c r="X1457">
        <v>2164849.7933899998</v>
      </c>
      <c r="Y1457">
        <v>2306267.2464200002</v>
      </c>
    </row>
    <row r="1458" spans="1:28" x14ac:dyDescent="0.25">
      <c r="A1458" t="str">
        <f t="shared" si="22"/>
        <v>AmstettenGründungsintensitätin % der aktiven Wirtschaftskammermitglieder</v>
      </c>
      <c r="B1458">
        <v>1457</v>
      </c>
      <c r="C1458">
        <v>305</v>
      </c>
      <c r="D1458" t="s">
        <v>172</v>
      </c>
      <c r="E1458" t="s">
        <v>40</v>
      </c>
      <c r="F1458" t="s">
        <v>52</v>
      </c>
      <c r="G1458">
        <v>7.81122864117168</v>
      </c>
      <c r="H1458">
        <v>10.9187264864455</v>
      </c>
      <c r="I1458">
        <v>8.6035180375719609</v>
      </c>
      <c r="J1458">
        <v>8.1438694274598795</v>
      </c>
      <c r="K1458">
        <v>8.8678726148236198</v>
      </c>
      <c r="L1458">
        <v>8.4329781981064205</v>
      </c>
      <c r="M1458">
        <v>11.9005512176448</v>
      </c>
      <c r="N1458">
        <v>8.0629214717964803</v>
      </c>
      <c r="O1458">
        <v>8.5001447744137408</v>
      </c>
      <c r="P1458">
        <v>9.2938791832622893</v>
      </c>
      <c r="Q1458">
        <v>8.9016345884042707</v>
      </c>
      <c r="R1458">
        <v>10.1862458688384</v>
      </c>
      <c r="S1458">
        <v>9.5794430230147505</v>
      </c>
      <c r="T1458">
        <v>9.8514200407289003</v>
      </c>
      <c r="U1458">
        <v>9.0130142369871002</v>
      </c>
      <c r="V1458">
        <v>8.7065455684309399</v>
      </c>
      <c r="W1458">
        <v>8.07415351616363</v>
      </c>
      <c r="X1458">
        <v>7.7596618357487896</v>
      </c>
      <c r="Y1458">
        <v>7.5466070096942603</v>
      </c>
      <c r="Z1458">
        <v>7.5357616870667998</v>
      </c>
      <c r="AA1458">
        <v>6.5073423553124101</v>
      </c>
      <c r="AB1458">
        <v>6.4244186046511604</v>
      </c>
    </row>
    <row r="1459" spans="1:28" x14ac:dyDescent="0.25">
      <c r="A1459" t="str">
        <f t="shared" si="22"/>
        <v>AmstettenGründungsintensitätje 1.000 Einwohner</v>
      </c>
      <c r="B1459">
        <v>1458</v>
      </c>
      <c r="C1459">
        <v>305</v>
      </c>
      <c r="D1459" t="s">
        <v>172</v>
      </c>
      <c r="E1459" t="s">
        <v>40</v>
      </c>
      <c r="F1459" t="s">
        <v>53</v>
      </c>
      <c r="G1459">
        <v>2.3789266745413502</v>
      </c>
      <c r="H1459">
        <v>3.4456932527839599</v>
      </c>
      <c r="I1459">
        <v>2.91876591493418</v>
      </c>
      <c r="J1459">
        <v>2.8469650554972699</v>
      </c>
      <c r="K1459">
        <v>3.1926247457989398</v>
      </c>
      <c r="L1459">
        <v>3.1705037883024598</v>
      </c>
      <c r="M1459">
        <v>4.6596741936274002</v>
      </c>
      <c r="N1459">
        <v>3.4063170925733099</v>
      </c>
      <c r="O1459">
        <v>3.69131848496776</v>
      </c>
      <c r="P1459">
        <v>4.1547127744938903</v>
      </c>
      <c r="Q1459">
        <v>4.1329839909470598</v>
      </c>
      <c r="R1459">
        <v>4.9602817248722202</v>
      </c>
      <c r="S1459">
        <v>4.9113095661302602</v>
      </c>
      <c r="T1459">
        <v>5.2344755090644401</v>
      </c>
      <c r="U1459">
        <v>4.9021637936237701</v>
      </c>
      <c r="V1459">
        <v>4.8199037753023299</v>
      </c>
      <c r="W1459">
        <v>4.5558283481448196</v>
      </c>
      <c r="X1459">
        <v>4.4266841207778604</v>
      </c>
      <c r="Y1459">
        <v>4.3426021283899798</v>
      </c>
      <c r="Z1459">
        <v>4.3828049951969303</v>
      </c>
      <c r="AA1459">
        <v>3.86377624290501</v>
      </c>
      <c r="AB1459">
        <v>3.74665174787238</v>
      </c>
    </row>
    <row r="1460" spans="1:28" x14ac:dyDescent="0.25">
      <c r="A1460" t="str">
        <f t="shared" si="22"/>
        <v>AmstettenNeugründungenInsgesamt</v>
      </c>
      <c r="B1460">
        <v>1459</v>
      </c>
      <c r="C1460">
        <v>305</v>
      </c>
      <c r="D1460" t="s">
        <v>172</v>
      </c>
      <c r="E1460" t="s">
        <v>41</v>
      </c>
      <c r="F1460" t="s">
        <v>48</v>
      </c>
      <c r="G1460">
        <v>288</v>
      </c>
      <c r="H1460">
        <v>417.20453904708199</v>
      </c>
      <c r="I1460">
        <v>354.20683760683801</v>
      </c>
      <c r="J1460">
        <v>347.17315369261502</v>
      </c>
      <c r="K1460">
        <v>392.13732702750002</v>
      </c>
      <c r="L1460">
        <v>390.19390122638401</v>
      </c>
      <c r="M1460">
        <v>574.67761830006702</v>
      </c>
      <c r="N1460">
        <v>421.12638847193</v>
      </c>
      <c r="O1460">
        <v>456.11776859504101</v>
      </c>
      <c r="P1460">
        <v>514.13739641807001</v>
      </c>
      <c r="Q1460">
        <v>511.39890710382502</v>
      </c>
      <c r="R1460">
        <v>614.84180064308703</v>
      </c>
      <c r="S1460">
        <v>610.40210942650003</v>
      </c>
      <c r="T1460">
        <v>594.13914265636004</v>
      </c>
      <c r="U1460">
        <v>561.87130753377596</v>
      </c>
      <c r="V1460">
        <v>556</v>
      </c>
      <c r="W1460">
        <v>527</v>
      </c>
      <c r="X1460">
        <v>514</v>
      </c>
      <c r="Y1460">
        <v>506</v>
      </c>
      <c r="Z1460">
        <v>511</v>
      </c>
      <c r="AA1460">
        <v>452</v>
      </c>
      <c r="AB1460">
        <v>442</v>
      </c>
    </row>
    <row r="1461" spans="1:28" x14ac:dyDescent="0.25">
      <c r="A1461" t="str">
        <f t="shared" si="22"/>
        <v>AmstettenPendler (Auspendler/-innen)Insgesamt</v>
      </c>
      <c r="B1461">
        <v>1460</v>
      </c>
      <c r="C1461">
        <v>305</v>
      </c>
      <c r="D1461" t="s">
        <v>172</v>
      </c>
      <c r="E1461" t="s">
        <v>459</v>
      </c>
      <c r="F1461" t="s">
        <v>48</v>
      </c>
      <c r="G1461">
        <v>35924</v>
      </c>
      <c r="H1461">
        <v>36658</v>
      </c>
      <c r="I1461">
        <v>37765</v>
      </c>
      <c r="J1461">
        <v>37731</v>
      </c>
      <c r="K1461">
        <v>37603</v>
      </c>
      <c r="L1461">
        <v>37972</v>
      </c>
      <c r="M1461">
        <v>38650</v>
      </c>
      <c r="N1461">
        <v>38979</v>
      </c>
      <c r="O1461">
        <v>39839</v>
      </c>
      <c r="P1461">
        <v>40608</v>
      </c>
      <c r="Q1461">
        <v>40813</v>
      </c>
      <c r="R1461">
        <v>40558</v>
      </c>
      <c r="S1461">
        <v>41570</v>
      </c>
    </row>
    <row r="1462" spans="1:28" x14ac:dyDescent="0.25">
      <c r="A1462" t="str">
        <f t="shared" si="22"/>
        <v>AmstettenPendler ins AuslandInsgesamt</v>
      </c>
      <c r="B1462">
        <v>1461</v>
      </c>
      <c r="C1462">
        <v>305</v>
      </c>
      <c r="D1462" t="s">
        <v>172</v>
      </c>
      <c r="E1462" t="s">
        <v>304</v>
      </c>
      <c r="F1462" t="s">
        <v>48</v>
      </c>
      <c r="G1462">
        <v>21</v>
      </c>
      <c r="H1462">
        <v>35</v>
      </c>
      <c r="I1462">
        <v>452</v>
      </c>
      <c r="J1462">
        <v>45</v>
      </c>
      <c r="K1462">
        <v>41</v>
      </c>
      <c r="L1462">
        <v>178</v>
      </c>
      <c r="M1462">
        <v>159</v>
      </c>
      <c r="N1462">
        <v>166</v>
      </c>
      <c r="O1462">
        <v>156</v>
      </c>
      <c r="P1462">
        <v>169</v>
      </c>
      <c r="Q1462">
        <v>169</v>
      </c>
      <c r="R1462">
        <v>59</v>
      </c>
      <c r="S1462">
        <v>159</v>
      </c>
    </row>
    <row r="1463" spans="1:28" x14ac:dyDescent="0.25">
      <c r="A1463" t="str">
        <f t="shared" si="22"/>
        <v>AmstettenPendler zw. BundesländernInsgesamt</v>
      </c>
      <c r="B1463">
        <v>1462</v>
      </c>
      <c r="C1463">
        <v>305</v>
      </c>
      <c r="D1463" t="s">
        <v>172</v>
      </c>
      <c r="E1463" t="s">
        <v>433</v>
      </c>
      <c r="F1463" t="s">
        <v>48</v>
      </c>
      <c r="G1463">
        <v>14304</v>
      </c>
      <c r="H1463">
        <v>14614</v>
      </c>
      <c r="I1463">
        <v>15448</v>
      </c>
      <c r="J1463">
        <v>15394</v>
      </c>
      <c r="K1463">
        <v>15486</v>
      </c>
      <c r="L1463">
        <v>15594</v>
      </c>
      <c r="M1463">
        <v>15840</v>
      </c>
      <c r="N1463">
        <v>16058</v>
      </c>
      <c r="O1463">
        <v>16388</v>
      </c>
      <c r="P1463">
        <v>16619</v>
      </c>
      <c r="Q1463">
        <v>16793</v>
      </c>
      <c r="R1463">
        <v>16707</v>
      </c>
      <c r="S1463">
        <v>17350</v>
      </c>
    </row>
    <row r="1464" spans="1:28" x14ac:dyDescent="0.25">
      <c r="A1464" t="str">
        <f t="shared" si="22"/>
        <v>AmstettenPendler zw. Gemeinden eines Pol. BezirkesInsgesamt</v>
      </c>
      <c r="B1464">
        <v>1463</v>
      </c>
      <c r="C1464">
        <v>305</v>
      </c>
      <c r="D1464" t="s">
        <v>172</v>
      </c>
      <c r="E1464" t="s">
        <v>305</v>
      </c>
      <c r="F1464" t="s">
        <v>48</v>
      </c>
      <c r="G1464">
        <v>16435</v>
      </c>
      <c r="H1464">
        <v>15149</v>
      </c>
      <c r="I1464">
        <v>14876</v>
      </c>
      <c r="J1464">
        <v>15696</v>
      </c>
      <c r="K1464">
        <v>15919</v>
      </c>
      <c r="L1464">
        <v>15858</v>
      </c>
      <c r="M1464">
        <v>15737</v>
      </c>
      <c r="N1464">
        <v>16267</v>
      </c>
      <c r="O1464">
        <v>16603</v>
      </c>
      <c r="P1464">
        <v>17084</v>
      </c>
      <c r="Q1464">
        <v>17150</v>
      </c>
      <c r="R1464">
        <v>17104</v>
      </c>
      <c r="S1464">
        <v>17307</v>
      </c>
    </row>
    <row r="1465" spans="1:28" x14ac:dyDescent="0.25">
      <c r="A1465" t="str">
        <f t="shared" si="22"/>
        <v>AmstettenPendler zw. Pol. Bez. des BundeslandesInsgesamt</v>
      </c>
      <c r="B1465">
        <v>1464</v>
      </c>
      <c r="C1465">
        <v>305</v>
      </c>
      <c r="D1465" t="s">
        <v>172</v>
      </c>
      <c r="E1465" t="s">
        <v>306</v>
      </c>
      <c r="F1465" t="s">
        <v>48</v>
      </c>
      <c r="G1465">
        <v>5164</v>
      </c>
      <c r="H1465">
        <v>6860</v>
      </c>
      <c r="I1465">
        <v>6989</v>
      </c>
      <c r="J1465">
        <v>6596</v>
      </c>
      <c r="K1465">
        <v>6157</v>
      </c>
      <c r="L1465">
        <v>6342</v>
      </c>
      <c r="M1465">
        <v>6914</v>
      </c>
      <c r="N1465">
        <v>6488</v>
      </c>
      <c r="O1465">
        <v>6692</v>
      </c>
      <c r="P1465">
        <v>6736</v>
      </c>
      <c r="Q1465">
        <v>6701</v>
      </c>
      <c r="R1465">
        <v>6688</v>
      </c>
      <c r="S1465">
        <v>6754</v>
      </c>
    </row>
    <row r="1466" spans="1:28" x14ac:dyDescent="0.25">
      <c r="A1466" t="str">
        <f t="shared" si="22"/>
        <v>AmstettenPensionisteneinkommenBrutto_Schnitt</v>
      </c>
      <c r="B1466">
        <v>1465</v>
      </c>
      <c r="C1466">
        <v>305</v>
      </c>
      <c r="D1466" t="s">
        <v>172</v>
      </c>
      <c r="E1466" t="s">
        <v>44</v>
      </c>
      <c r="F1466" t="s">
        <v>54</v>
      </c>
      <c r="G1466">
        <v>15909.469129939</v>
      </c>
      <c r="H1466">
        <v>16233.004165144799</v>
      </c>
      <c r="I1466">
        <v>16804.341418793101</v>
      </c>
      <c r="J1466">
        <v>17292.210509093999</v>
      </c>
      <c r="K1466">
        <v>18007.9889246444</v>
      </c>
      <c r="L1466">
        <v>18649.661135621602</v>
      </c>
      <c r="M1466">
        <v>19150.260672687898</v>
      </c>
      <c r="N1466">
        <v>19543.7851230794</v>
      </c>
      <c r="O1466">
        <v>19454.181139361099</v>
      </c>
      <c r="P1466">
        <v>20011.592223729302</v>
      </c>
      <c r="Q1466">
        <v>20642.088182631102</v>
      </c>
      <c r="R1466">
        <v>21132.653980101299</v>
      </c>
      <c r="S1466">
        <v>21514.6850189652</v>
      </c>
      <c r="T1466">
        <v>21885.7434221199</v>
      </c>
      <c r="U1466">
        <v>22408.5343758786</v>
      </c>
      <c r="V1466">
        <v>23124.913456956499</v>
      </c>
      <c r="W1466">
        <v>24863.7813872646</v>
      </c>
      <c r="X1466">
        <v>25627.7957432076</v>
      </c>
      <c r="Y1466">
        <v>26554.253889271698</v>
      </c>
    </row>
    <row r="1467" spans="1:28" x14ac:dyDescent="0.25">
      <c r="A1467" t="str">
        <f t="shared" si="22"/>
        <v>AmstettenPensionisteneinkommenBruttobezüge 1000 EUR</v>
      </c>
      <c r="B1467">
        <v>1466</v>
      </c>
      <c r="C1467">
        <v>305</v>
      </c>
      <c r="D1467" t="s">
        <v>172</v>
      </c>
      <c r="E1467" t="s">
        <v>44</v>
      </c>
      <c r="F1467" t="s">
        <v>55</v>
      </c>
      <c r="G1467">
        <v>362783.62456999999</v>
      </c>
      <c r="H1467">
        <v>373326.62978999998</v>
      </c>
      <c r="I1467">
        <v>387894.61297000002</v>
      </c>
      <c r="J1467">
        <v>402164.93981000001</v>
      </c>
      <c r="K1467">
        <v>424178.17911999999</v>
      </c>
      <c r="L1467">
        <v>445540.40453</v>
      </c>
      <c r="M1467">
        <v>468587.72840000002</v>
      </c>
      <c r="N1467">
        <v>485897.58572999999</v>
      </c>
      <c r="O1467">
        <v>510360.98800999997</v>
      </c>
      <c r="P1467">
        <v>531127.66920999996</v>
      </c>
      <c r="Q1467">
        <v>554054.28891</v>
      </c>
      <c r="R1467">
        <v>571363.56565999996</v>
      </c>
      <c r="S1467">
        <v>584231.27168999997</v>
      </c>
      <c r="T1467">
        <v>598990.91171999997</v>
      </c>
      <c r="U1467">
        <v>621679.96918999997</v>
      </c>
      <c r="V1467">
        <v>652215.05914000003</v>
      </c>
      <c r="W1467">
        <v>693077.90616999997</v>
      </c>
      <c r="X1467">
        <v>729136.41668999998</v>
      </c>
      <c r="Y1467">
        <v>770763.77338999999</v>
      </c>
    </row>
    <row r="1468" spans="1:28" x14ac:dyDescent="0.25">
      <c r="A1468" t="str">
        <f t="shared" si="22"/>
        <v>AmstettenPensionisteneinkommenBruttobezüge Fälle</v>
      </c>
      <c r="B1468">
        <v>1467</v>
      </c>
      <c r="C1468">
        <v>305</v>
      </c>
      <c r="D1468" t="s">
        <v>172</v>
      </c>
      <c r="E1468" t="s">
        <v>44</v>
      </c>
      <c r="F1468" t="s">
        <v>56</v>
      </c>
      <c r="G1468">
        <v>22803</v>
      </c>
      <c r="H1468">
        <v>22998</v>
      </c>
      <c r="I1468">
        <v>23083</v>
      </c>
      <c r="J1468">
        <v>23257</v>
      </c>
      <c r="K1468">
        <v>23555</v>
      </c>
      <c r="L1468">
        <v>23890</v>
      </c>
      <c r="M1468">
        <v>24469</v>
      </c>
      <c r="N1468">
        <v>24862</v>
      </c>
      <c r="O1468">
        <v>26234</v>
      </c>
      <c r="P1468">
        <v>26541</v>
      </c>
      <c r="Q1468">
        <v>26841</v>
      </c>
      <c r="R1468">
        <v>27037</v>
      </c>
      <c r="S1468">
        <v>27155</v>
      </c>
      <c r="T1468">
        <v>27369</v>
      </c>
      <c r="U1468">
        <v>27743</v>
      </c>
      <c r="V1468">
        <v>28204</v>
      </c>
      <c r="W1468">
        <v>27875</v>
      </c>
      <c r="X1468">
        <v>28451</v>
      </c>
      <c r="Y1468">
        <v>29026</v>
      </c>
    </row>
    <row r="1469" spans="1:28" x14ac:dyDescent="0.25">
      <c r="A1469" t="str">
        <f t="shared" si="22"/>
        <v>AmstettenPensionisteneinkommenLohnsteuer 1000 EUR</v>
      </c>
      <c r="B1469">
        <v>1468</v>
      </c>
      <c r="C1469">
        <v>305</v>
      </c>
      <c r="D1469" t="s">
        <v>172</v>
      </c>
      <c r="E1469" t="s">
        <v>44</v>
      </c>
      <c r="F1469" t="s">
        <v>57</v>
      </c>
      <c r="G1469">
        <v>39954.009420000002</v>
      </c>
      <c r="H1469">
        <v>37660.476540000003</v>
      </c>
      <c r="I1469">
        <v>41031.516860000003</v>
      </c>
      <c r="J1469">
        <v>44114.002509999998</v>
      </c>
      <c r="K1469">
        <v>48852.355779999998</v>
      </c>
      <c r="L1469">
        <v>46513.989309999997</v>
      </c>
      <c r="M1469">
        <v>51119.677430000003</v>
      </c>
      <c r="N1469">
        <v>55190.023370000003</v>
      </c>
      <c r="O1469">
        <v>60437.425990000003</v>
      </c>
      <c r="P1469">
        <v>64643.665509999999</v>
      </c>
      <c r="Q1469">
        <v>69664.00864</v>
      </c>
      <c r="R1469">
        <v>74227.68316</v>
      </c>
      <c r="S1469">
        <v>62940.709940000001</v>
      </c>
      <c r="T1469">
        <v>65910.037179999999</v>
      </c>
      <c r="U1469">
        <v>70298.977419999996</v>
      </c>
      <c r="V1469">
        <v>76323.396699999998</v>
      </c>
      <c r="W1469">
        <v>77470.240860000005</v>
      </c>
      <c r="X1469">
        <v>84671.892919999998</v>
      </c>
      <c r="Y1469">
        <v>87669.440600000002</v>
      </c>
    </row>
    <row r="1470" spans="1:28" x14ac:dyDescent="0.25">
      <c r="A1470" t="str">
        <f t="shared" si="22"/>
        <v>AmstettenPensionisteneinkommenLohnsteuer Fälle</v>
      </c>
      <c r="B1470">
        <v>1469</v>
      </c>
      <c r="C1470">
        <v>305</v>
      </c>
      <c r="D1470" t="s">
        <v>172</v>
      </c>
      <c r="E1470" t="s">
        <v>44</v>
      </c>
      <c r="F1470" t="s">
        <v>58</v>
      </c>
      <c r="G1470">
        <v>12539</v>
      </c>
      <c r="H1470">
        <v>12053</v>
      </c>
      <c r="I1470">
        <v>12614</v>
      </c>
      <c r="J1470">
        <v>13647</v>
      </c>
      <c r="K1470">
        <v>13968</v>
      </c>
      <c r="L1470">
        <v>13627</v>
      </c>
      <c r="M1470">
        <v>14381</v>
      </c>
      <c r="N1470">
        <v>14868</v>
      </c>
      <c r="O1470">
        <v>15570</v>
      </c>
      <c r="P1470">
        <v>16165</v>
      </c>
      <c r="Q1470">
        <v>16808</v>
      </c>
      <c r="R1470">
        <v>17302</v>
      </c>
      <c r="S1470">
        <v>17611</v>
      </c>
      <c r="T1470">
        <v>17881</v>
      </c>
      <c r="U1470">
        <v>18608</v>
      </c>
      <c r="V1470">
        <v>19519</v>
      </c>
      <c r="W1470">
        <v>20904</v>
      </c>
      <c r="X1470">
        <v>21808</v>
      </c>
      <c r="Y1470">
        <v>22767</v>
      </c>
    </row>
    <row r="1471" spans="1:28" x14ac:dyDescent="0.25">
      <c r="A1471" t="str">
        <f t="shared" si="22"/>
        <v>AmstettenPensionisteneinkommenNetto_Schnitt</v>
      </c>
      <c r="B1471">
        <v>1470</v>
      </c>
      <c r="C1471">
        <v>305</v>
      </c>
      <c r="D1471" t="s">
        <v>172</v>
      </c>
      <c r="E1471" t="s">
        <v>44</v>
      </c>
      <c r="F1471" t="s">
        <v>59</v>
      </c>
      <c r="G1471">
        <v>13329.1888641845</v>
      </c>
      <c r="H1471">
        <v>13679.2129837377</v>
      </c>
      <c r="I1471">
        <v>14071.4465819001</v>
      </c>
      <c r="J1471">
        <v>14412.090352151999</v>
      </c>
      <c r="K1471">
        <v>14897.4500857567</v>
      </c>
      <c r="L1471">
        <v>15629.4588710758</v>
      </c>
      <c r="M1471">
        <v>15960.7274195921</v>
      </c>
      <c r="N1471">
        <v>16203.662723433399</v>
      </c>
      <c r="O1471">
        <v>16037.329720591601</v>
      </c>
      <c r="P1471">
        <v>16435.299198598401</v>
      </c>
      <c r="Q1471">
        <v>16871.403850452702</v>
      </c>
      <c r="R1471">
        <v>17189.5294829308</v>
      </c>
      <c r="S1471">
        <v>17980.570578162398</v>
      </c>
      <c r="T1471">
        <v>18244.5289228689</v>
      </c>
      <c r="U1471">
        <v>18608.9383138089</v>
      </c>
      <c r="V1471">
        <v>19119.314363919999</v>
      </c>
      <c r="W1471">
        <v>20707.052775246601</v>
      </c>
      <c r="X1471">
        <v>21234.962403079</v>
      </c>
      <c r="Y1471">
        <v>22073.804865293201</v>
      </c>
    </row>
    <row r="1472" spans="1:28" x14ac:dyDescent="0.25">
      <c r="A1472" t="str">
        <f t="shared" si="22"/>
        <v>AmstettenPensionisteneinkommenNettobezüge 1000 EUR</v>
      </c>
      <c r="B1472">
        <v>1471</v>
      </c>
      <c r="C1472">
        <v>305</v>
      </c>
      <c r="D1472" t="s">
        <v>172</v>
      </c>
      <c r="E1472" t="s">
        <v>44</v>
      </c>
      <c r="F1472" t="s">
        <v>60</v>
      </c>
      <c r="G1472">
        <v>303945.49367</v>
      </c>
      <c r="H1472">
        <v>314594.54019999999</v>
      </c>
      <c r="I1472">
        <v>324811.20144999999</v>
      </c>
      <c r="J1472">
        <v>335181.98531999998</v>
      </c>
      <c r="K1472">
        <v>350909.43676999997</v>
      </c>
      <c r="L1472">
        <v>373387.77243000001</v>
      </c>
      <c r="M1472">
        <v>390543.03922999999</v>
      </c>
      <c r="N1472">
        <v>402855.46263000002</v>
      </c>
      <c r="O1472">
        <v>420723.30789</v>
      </c>
      <c r="P1472">
        <v>436209.27603000001</v>
      </c>
      <c r="Q1472">
        <v>452845.35074999998</v>
      </c>
      <c r="R1472">
        <v>464753.30862999998</v>
      </c>
      <c r="S1472">
        <v>488262.39405</v>
      </c>
      <c r="T1472">
        <v>499334.51208999997</v>
      </c>
      <c r="U1472">
        <v>516267.77564000001</v>
      </c>
      <c r="V1472">
        <v>539241.14231999998</v>
      </c>
      <c r="W1472">
        <v>577209.09611000004</v>
      </c>
      <c r="X1472">
        <v>604155.91532999999</v>
      </c>
      <c r="Y1472">
        <v>640714.26002000005</v>
      </c>
    </row>
    <row r="1473" spans="1:47" x14ac:dyDescent="0.25">
      <c r="A1473" t="str">
        <f t="shared" si="22"/>
        <v>AmstettenPensionisteneinkommenSV-Beiträge 1000 EUR</v>
      </c>
      <c r="B1473">
        <v>1472</v>
      </c>
      <c r="C1473">
        <v>305</v>
      </c>
      <c r="D1473" t="s">
        <v>172</v>
      </c>
      <c r="E1473" t="s">
        <v>44</v>
      </c>
      <c r="F1473" t="s">
        <v>61</v>
      </c>
      <c r="G1473">
        <v>18884.121480000002</v>
      </c>
      <c r="H1473">
        <v>21071.61305</v>
      </c>
      <c r="I1473">
        <v>22051.894660000002</v>
      </c>
      <c r="J1473">
        <v>22868.951980000002</v>
      </c>
      <c r="K1473">
        <v>24416.386569999999</v>
      </c>
      <c r="L1473">
        <v>25638.642790000002</v>
      </c>
      <c r="M1473">
        <v>26925.011740000002</v>
      </c>
      <c r="N1473">
        <v>27852.099730000002</v>
      </c>
      <c r="O1473">
        <v>29200.254130000001</v>
      </c>
      <c r="P1473">
        <v>30274.72767</v>
      </c>
      <c r="Q1473">
        <v>31544.929520000002</v>
      </c>
      <c r="R1473">
        <v>32382.57387</v>
      </c>
      <c r="S1473">
        <v>33028.167699999998</v>
      </c>
      <c r="T1473">
        <v>33746.362450000001</v>
      </c>
      <c r="U1473">
        <v>35113.216130000001</v>
      </c>
      <c r="V1473">
        <v>36650.520120000001</v>
      </c>
      <c r="W1473">
        <v>38398.569199999998</v>
      </c>
      <c r="X1473">
        <v>40308.608440000004</v>
      </c>
      <c r="Y1473">
        <v>42380.072769999999</v>
      </c>
    </row>
    <row r="1474" spans="1:47" x14ac:dyDescent="0.25">
      <c r="A1474" t="str">
        <f t="shared" si="22"/>
        <v>AmstettenPensionisteneinkommenSV-Beiträge Fälle</v>
      </c>
      <c r="B1474">
        <v>1473</v>
      </c>
      <c r="C1474">
        <v>305</v>
      </c>
      <c r="D1474" t="s">
        <v>172</v>
      </c>
      <c r="E1474" t="s">
        <v>44</v>
      </c>
      <c r="F1474" t="s">
        <v>62</v>
      </c>
      <c r="G1474">
        <v>22295</v>
      </c>
      <c r="H1474">
        <v>22489</v>
      </c>
      <c r="I1474">
        <v>22601</v>
      </c>
      <c r="J1474">
        <v>22789</v>
      </c>
      <c r="K1474">
        <v>23097</v>
      </c>
      <c r="L1474">
        <v>23427</v>
      </c>
      <c r="M1474">
        <v>23973</v>
      </c>
      <c r="N1474">
        <v>24369</v>
      </c>
      <c r="O1474">
        <v>24739</v>
      </c>
      <c r="P1474">
        <v>25075</v>
      </c>
      <c r="Q1474">
        <v>25407</v>
      </c>
      <c r="R1474">
        <v>25616</v>
      </c>
      <c r="S1474">
        <v>25733</v>
      </c>
      <c r="T1474">
        <v>25947</v>
      </c>
      <c r="U1474">
        <v>26322</v>
      </c>
      <c r="V1474">
        <v>26757</v>
      </c>
      <c r="W1474">
        <v>26886</v>
      </c>
      <c r="X1474">
        <v>27486</v>
      </c>
      <c r="Y1474">
        <v>28078</v>
      </c>
    </row>
    <row r="1475" spans="1:47" x14ac:dyDescent="0.25">
      <c r="A1475" t="str">
        <f t="shared" ref="A1475:A1538" si="23">D1475&amp;E1475&amp;F1475</f>
        <v>AmstettenUnselbstständig BeschäftigteFrauen</v>
      </c>
      <c r="B1475">
        <v>1474</v>
      </c>
      <c r="C1475">
        <v>305</v>
      </c>
      <c r="D1475" t="s">
        <v>172</v>
      </c>
      <c r="E1475" t="s">
        <v>38</v>
      </c>
      <c r="F1475" t="s">
        <v>47</v>
      </c>
      <c r="O1475">
        <v>19915</v>
      </c>
      <c r="P1475">
        <v>21020</v>
      </c>
      <c r="Q1475">
        <v>20343</v>
      </c>
      <c r="R1475">
        <v>20841</v>
      </c>
      <c r="S1475">
        <v>20036</v>
      </c>
      <c r="T1475">
        <v>20745</v>
      </c>
      <c r="U1475">
        <v>20761</v>
      </c>
      <c r="V1475">
        <v>21497</v>
      </c>
      <c r="X1475">
        <v>21927</v>
      </c>
      <c r="Y1475">
        <v>21175</v>
      </c>
      <c r="Z1475">
        <v>21862</v>
      </c>
      <c r="AA1475">
        <v>21230</v>
      </c>
      <c r="AB1475">
        <v>22026</v>
      </c>
      <c r="AC1475">
        <v>21368</v>
      </c>
      <c r="AD1475">
        <v>22158</v>
      </c>
      <c r="AE1475">
        <v>21599</v>
      </c>
      <c r="AF1475">
        <v>22228</v>
      </c>
      <c r="AG1475">
        <v>22025</v>
      </c>
      <c r="AH1475">
        <v>22746</v>
      </c>
      <c r="AI1475">
        <v>22614</v>
      </c>
      <c r="AJ1475">
        <v>23310</v>
      </c>
      <c r="AK1475">
        <v>22774</v>
      </c>
      <c r="AL1475">
        <v>23468</v>
      </c>
      <c r="AM1475">
        <v>22921</v>
      </c>
      <c r="AN1475">
        <v>23114</v>
      </c>
      <c r="AO1475">
        <v>22701</v>
      </c>
      <c r="AP1475">
        <v>23436</v>
      </c>
      <c r="AQ1475">
        <v>23122</v>
      </c>
      <c r="AR1475">
        <v>23594</v>
      </c>
      <c r="AS1475">
        <v>23417</v>
      </c>
      <c r="AT1475">
        <v>24023</v>
      </c>
      <c r="AU1475">
        <v>23318</v>
      </c>
    </row>
    <row r="1476" spans="1:47" x14ac:dyDescent="0.25">
      <c r="A1476" t="str">
        <f t="shared" si="23"/>
        <v>AmstettenUnselbstständig BeschäftigteInsgesamt</v>
      </c>
      <c r="B1476">
        <v>1475</v>
      </c>
      <c r="C1476">
        <v>305</v>
      </c>
      <c r="D1476" t="s">
        <v>172</v>
      </c>
      <c r="E1476" t="s">
        <v>38</v>
      </c>
      <c r="F1476" t="s">
        <v>48</v>
      </c>
      <c r="O1476">
        <v>45550</v>
      </c>
      <c r="P1476">
        <v>48530</v>
      </c>
      <c r="Q1476">
        <v>45736</v>
      </c>
      <c r="R1476">
        <v>46921</v>
      </c>
      <c r="S1476">
        <v>44421</v>
      </c>
      <c r="T1476">
        <v>47048</v>
      </c>
      <c r="U1476">
        <v>45768</v>
      </c>
      <c r="V1476">
        <v>48381</v>
      </c>
      <c r="X1476">
        <v>49204</v>
      </c>
      <c r="Y1476">
        <v>46659</v>
      </c>
      <c r="Z1476">
        <v>49024</v>
      </c>
      <c r="AA1476">
        <v>46662</v>
      </c>
      <c r="AB1476">
        <v>49124</v>
      </c>
      <c r="AC1476">
        <v>46917</v>
      </c>
      <c r="AD1476">
        <v>49557</v>
      </c>
      <c r="AE1476">
        <v>47380</v>
      </c>
      <c r="AF1476">
        <v>49512</v>
      </c>
      <c r="AG1476">
        <v>47953</v>
      </c>
      <c r="AH1476">
        <v>50594</v>
      </c>
      <c r="AI1476">
        <v>49396</v>
      </c>
      <c r="AJ1476">
        <v>51662</v>
      </c>
      <c r="AK1476">
        <v>49881</v>
      </c>
      <c r="AL1476">
        <v>51873</v>
      </c>
      <c r="AM1476">
        <v>50012</v>
      </c>
      <c r="AN1476">
        <v>50953</v>
      </c>
      <c r="AO1476">
        <v>49379</v>
      </c>
      <c r="AP1476">
        <v>51483</v>
      </c>
      <c r="AQ1476">
        <v>50433</v>
      </c>
      <c r="AR1476">
        <v>51905</v>
      </c>
      <c r="AS1476">
        <v>50941</v>
      </c>
      <c r="AT1476">
        <v>52435</v>
      </c>
      <c r="AU1476">
        <v>50339</v>
      </c>
    </row>
    <row r="1477" spans="1:47" x14ac:dyDescent="0.25">
      <c r="A1477" t="str">
        <f t="shared" si="23"/>
        <v>AmstettenUnselbstständig BeschäftigteMänner</v>
      </c>
      <c r="B1477">
        <v>1476</v>
      </c>
      <c r="C1477">
        <v>305</v>
      </c>
      <c r="D1477" t="s">
        <v>172</v>
      </c>
      <c r="E1477" t="s">
        <v>38</v>
      </c>
      <c r="F1477" t="s">
        <v>49</v>
      </c>
      <c r="O1477">
        <v>25635</v>
      </c>
      <c r="P1477">
        <v>27510</v>
      </c>
      <c r="Q1477">
        <v>25393</v>
      </c>
      <c r="R1477">
        <v>26080</v>
      </c>
      <c r="S1477">
        <v>24385</v>
      </c>
      <c r="T1477">
        <v>26303</v>
      </c>
      <c r="U1477">
        <v>25007</v>
      </c>
      <c r="V1477">
        <v>26884</v>
      </c>
      <c r="X1477">
        <v>27277</v>
      </c>
      <c r="Y1477">
        <v>25484</v>
      </c>
      <c r="Z1477">
        <v>27162</v>
      </c>
      <c r="AA1477">
        <v>25432</v>
      </c>
      <c r="AB1477">
        <v>27098</v>
      </c>
      <c r="AC1477">
        <v>25549</v>
      </c>
      <c r="AD1477">
        <v>27399</v>
      </c>
      <c r="AE1477">
        <v>25781</v>
      </c>
      <c r="AF1477">
        <v>27284</v>
      </c>
      <c r="AG1477">
        <v>25928</v>
      </c>
      <c r="AH1477">
        <v>27848</v>
      </c>
      <c r="AI1477">
        <v>26782</v>
      </c>
      <c r="AJ1477">
        <v>28352</v>
      </c>
      <c r="AK1477">
        <v>27107</v>
      </c>
      <c r="AL1477">
        <v>28405</v>
      </c>
      <c r="AM1477">
        <v>27091</v>
      </c>
      <c r="AN1477">
        <v>27839</v>
      </c>
      <c r="AO1477">
        <v>26678</v>
      </c>
      <c r="AP1477">
        <v>28047</v>
      </c>
      <c r="AQ1477">
        <v>27311</v>
      </c>
      <c r="AR1477">
        <v>28311</v>
      </c>
      <c r="AS1477">
        <v>27524</v>
      </c>
      <c r="AT1477">
        <v>28412</v>
      </c>
      <c r="AU1477">
        <v>27021</v>
      </c>
    </row>
    <row r="1478" spans="1:47" x14ac:dyDescent="0.25">
      <c r="A1478" t="str">
        <f t="shared" si="23"/>
        <v>AmstettenUnselbstständig Beschäftigte GW mgfInsgesamt</v>
      </c>
      <c r="B1478">
        <v>1477</v>
      </c>
      <c r="C1478">
        <v>305</v>
      </c>
      <c r="D1478" t="s">
        <v>172</v>
      </c>
      <c r="E1478" t="s">
        <v>450</v>
      </c>
      <c r="F1478" t="s">
        <v>48</v>
      </c>
      <c r="G1478">
        <v>33052.065758233002</v>
      </c>
      <c r="H1478">
        <v>31775.136190968999</v>
      </c>
      <c r="I1478">
        <v>34579.165727537002</v>
      </c>
      <c r="J1478">
        <v>32081.351437259</v>
      </c>
      <c r="K1478">
        <v>34186.289401661001</v>
      </c>
      <c r="L1478">
        <v>31995.946024961999</v>
      </c>
      <c r="M1478">
        <v>32967.564131034997</v>
      </c>
      <c r="N1478">
        <v>30938.780123725999</v>
      </c>
      <c r="O1478">
        <v>33582.069780623999</v>
      </c>
      <c r="P1478">
        <v>32181.923548941999</v>
      </c>
      <c r="Q1478">
        <v>33895.594149329998</v>
      </c>
      <c r="R1478">
        <v>31931.777779997999</v>
      </c>
      <c r="S1478">
        <v>33338.674825248003</v>
      </c>
      <c r="T1478">
        <v>31935.949562375001</v>
      </c>
    </row>
    <row r="1479" spans="1:47" x14ac:dyDescent="0.25">
      <c r="A1479" t="str">
        <f t="shared" si="23"/>
        <v>AmstettenUnselbstständig Beschäftigte GW ogfInsgesamt</v>
      </c>
      <c r="B1479">
        <v>1478</v>
      </c>
      <c r="C1479">
        <v>305</v>
      </c>
      <c r="D1479" t="s">
        <v>172</v>
      </c>
      <c r="E1479" t="s">
        <v>449</v>
      </c>
      <c r="F1479" t="s">
        <v>48</v>
      </c>
      <c r="G1479">
        <v>30648.368318411001</v>
      </c>
      <c r="H1479">
        <v>29431.274694125001</v>
      </c>
      <c r="I1479">
        <v>32124.588909586</v>
      </c>
      <c r="J1479">
        <v>29727.609164988</v>
      </c>
      <c r="K1479">
        <v>31818.062104443001</v>
      </c>
      <c r="L1479">
        <v>29740.924019342001</v>
      </c>
      <c r="M1479">
        <v>30833.077376475001</v>
      </c>
      <c r="N1479">
        <v>29072.023421305999</v>
      </c>
      <c r="O1479">
        <v>31407.970787851002</v>
      </c>
      <c r="P1479">
        <v>30081.323805631</v>
      </c>
      <c r="Q1479">
        <v>31636.161784794</v>
      </c>
      <c r="R1479">
        <v>29789.816178788999</v>
      </c>
      <c r="S1479">
        <v>31047.556555273</v>
      </c>
      <c r="T1479">
        <v>29686.856390380999</v>
      </c>
    </row>
    <row r="1480" spans="1:47" x14ac:dyDescent="0.25">
      <c r="A1480" t="str">
        <f t="shared" si="23"/>
        <v>AmstettenUnternehmenInsgesamt</v>
      </c>
      <c r="B1480">
        <v>1479</v>
      </c>
      <c r="C1480">
        <v>305</v>
      </c>
      <c r="D1480" t="s">
        <v>172</v>
      </c>
      <c r="E1480" t="s">
        <v>475</v>
      </c>
      <c r="F1480" t="s">
        <v>48</v>
      </c>
      <c r="G1480">
        <v>8734</v>
      </c>
      <c r="H1480">
        <v>8701</v>
      </c>
      <c r="I1480">
        <v>8904</v>
      </c>
    </row>
    <row r="1481" spans="1:47" x14ac:dyDescent="0.25">
      <c r="A1481" t="str">
        <f t="shared" si="23"/>
        <v>AmstettenWohnbevölkerungInsgesamt</v>
      </c>
      <c r="B1481">
        <v>1480</v>
      </c>
      <c r="C1481">
        <v>305</v>
      </c>
      <c r="D1481" t="s">
        <v>172</v>
      </c>
      <c r="E1481" t="s">
        <v>42</v>
      </c>
      <c r="F1481" t="s">
        <v>48</v>
      </c>
      <c r="G1481">
        <v>109399</v>
      </c>
      <c r="H1481">
        <v>109328</v>
      </c>
      <c r="I1481">
        <v>109586</v>
      </c>
      <c r="J1481">
        <v>110142</v>
      </c>
      <c r="K1481">
        <v>111032</v>
      </c>
      <c r="L1481">
        <v>111429</v>
      </c>
      <c r="M1481">
        <v>111768</v>
      </c>
      <c r="N1481">
        <v>112082</v>
      </c>
      <c r="O1481">
        <v>112060</v>
      </c>
      <c r="P1481">
        <v>112079</v>
      </c>
      <c r="Q1481">
        <v>112298</v>
      </c>
      <c r="R1481">
        <v>112528</v>
      </c>
      <c r="S1481">
        <v>112944</v>
      </c>
      <c r="T1481">
        <v>113505</v>
      </c>
      <c r="U1481">
        <v>114617</v>
      </c>
      <c r="V1481">
        <v>115355</v>
      </c>
      <c r="W1481">
        <v>115676</v>
      </c>
      <c r="X1481">
        <v>116114</v>
      </c>
      <c r="Y1481">
        <v>116520</v>
      </c>
      <c r="Z1481">
        <v>116592</v>
      </c>
      <c r="AA1481">
        <v>116984</v>
      </c>
      <c r="AB1481">
        <v>117972</v>
      </c>
    </row>
    <row r="1482" spans="1:47" x14ac:dyDescent="0.25">
      <c r="A1482" t="str">
        <f t="shared" si="23"/>
        <v>BadenArbeitnehmereinkommenBrutto_Schnitt</v>
      </c>
      <c r="B1482">
        <v>1481</v>
      </c>
      <c r="C1482">
        <v>306</v>
      </c>
      <c r="D1482" t="s">
        <v>173</v>
      </c>
      <c r="E1482" t="s">
        <v>43</v>
      </c>
      <c r="F1482" t="s">
        <v>54</v>
      </c>
      <c r="G1482">
        <v>27378.863023271599</v>
      </c>
      <c r="H1482">
        <v>28102.4313827968</v>
      </c>
      <c r="I1482">
        <v>28947.6326053741</v>
      </c>
      <c r="J1482">
        <v>29998.357802746799</v>
      </c>
      <c r="K1482">
        <v>30871.2522063711</v>
      </c>
      <c r="L1482">
        <v>31188.455382590299</v>
      </c>
      <c r="M1482">
        <v>31482.904757032498</v>
      </c>
      <c r="N1482">
        <v>32142.6358518698</v>
      </c>
      <c r="O1482">
        <v>33225.352440417897</v>
      </c>
      <c r="P1482">
        <v>33800.688142167201</v>
      </c>
      <c r="Q1482">
        <v>34416.875751417298</v>
      </c>
      <c r="R1482">
        <v>35105.423176812998</v>
      </c>
      <c r="S1482">
        <v>35854.024166486699</v>
      </c>
      <c r="T1482">
        <v>36247.232059369198</v>
      </c>
      <c r="U1482">
        <v>37124.273215102301</v>
      </c>
      <c r="V1482">
        <v>38383.1666921574</v>
      </c>
      <c r="W1482">
        <v>39156.718594634302</v>
      </c>
      <c r="X1482">
        <v>40332.969969767502</v>
      </c>
      <c r="Y1482">
        <v>42193.416582997299</v>
      </c>
    </row>
    <row r="1483" spans="1:47" x14ac:dyDescent="0.25">
      <c r="A1483" t="str">
        <f t="shared" si="23"/>
        <v>BadenArbeitnehmereinkommenBruttobezüge 1000 EUR</v>
      </c>
      <c r="B1483">
        <v>1482</v>
      </c>
      <c r="C1483">
        <v>306</v>
      </c>
      <c r="D1483" t="s">
        <v>173</v>
      </c>
      <c r="E1483" t="s">
        <v>43</v>
      </c>
      <c r="F1483" t="s">
        <v>55</v>
      </c>
      <c r="G1483">
        <v>1610616.3750700001</v>
      </c>
      <c r="H1483">
        <v>1676029.00767</v>
      </c>
      <c r="I1483">
        <v>1758163.41392</v>
      </c>
      <c r="J1483">
        <v>1867547.76501</v>
      </c>
      <c r="K1483">
        <v>1969215.4357400001</v>
      </c>
      <c r="L1483">
        <v>1990291.28024</v>
      </c>
      <c r="M1483">
        <v>2049253.7535399999</v>
      </c>
      <c r="N1483">
        <v>2121285.3956800001</v>
      </c>
      <c r="O1483">
        <v>2204070.2048399998</v>
      </c>
      <c r="P1483">
        <v>2260556.2222600002</v>
      </c>
      <c r="Q1483">
        <v>2325169.7088899999</v>
      </c>
      <c r="R1483">
        <v>2400614.1531000002</v>
      </c>
      <c r="S1483">
        <v>2489954.4162900001</v>
      </c>
      <c r="T1483">
        <v>2559380.8084800001</v>
      </c>
      <c r="U1483">
        <v>2662701.3720800001</v>
      </c>
      <c r="V1483">
        <v>2770612.1213400001</v>
      </c>
      <c r="W1483">
        <v>2774527.6094599999</v>
      </c>
      <c r="X1483">
        <v>2894979.5855200002</v>
      </c>
      <c r="Y1483">
        <v>3076153.2294000001</v>
      </c>
    </row>
    <row r="1484" spans="1:47" x14ac:dyDescent="0.25">
      <c r="A1484" t="str">
        <f t="shared" si="23"/>
        <v>BadenArbeitnehmereinkommenBruttobezüge Fälle</v>
      </c>
      <c r="B1484">
        <v>1483</v>
      </c>
      <c r="C1484">
        <v>306</v>
      </c>
      <c r="D1484" t="s">
        <v>173</v>
      </c>
      <c r="E1484" t="s">
        <v>43</v>
      </c>
      <c r="F1484" t="s">
        <v>56</v>
      </c>
      <c r="G1484">
        <v>58827</v>
      </c>
      <c r="H1484">
        <v>59640</v>
      </c>
      <c r="I1484">
        <v>60736</v>
      </c>
      <c r="J1484">
        <v>62255</v>
      </c>
      <c r="K1484">
        <v>63788</v>
      </c>
      <c r="L1484">
        <v>63815</v>
      </c>
      <c r="M1484">
        <v>65091</v>
      </c>
      <c r="N1484">
        <v>65996</v>
      </c>
      <c r="O1484">
        <v>66337</v>
      </c>
      <c r="P1484">
        <v>66879</v>
      </c>
      <c r="Q1484">
        <v>67559</v>
      </c>
      <c r="R1484">
        <v>68383</v>
      </c>
      <c r="S1484">
        <v>69447</v>
      </c>
      <c r="T1484">
        <v>70609</v>
      </c>
      <c r="U1484">
        <v>71724</v>
      </c>
      <c r="V1484">
        <v>72183</v>
      </c>
      <c r="W1484">
        <v>70857</v>
      </c>
      <c r="X1484">
        <v>71777</v>
      </c>
      <c r="Y1484">
        <v>72906</v>
      </c>
    </row>
    <row r="1485" spans="1:47" x14ac:dyDescent="0.25">
      <c r="A1485" t="str">
        <f t="shared" si="23"/>
        <v>BadenArbeitnehmereinkommenLohnsteuer 1000 EUR</v>
      </c>
      <c r="B1485">
        <v>1484</v>
      </c>
      <c r="C1485">
        <v>306</v>
      </c>
      <c r="D1485" t="s">
        <v>173</v>
      </c>
      <c r="E1485" t="s">
        <v>43</v>
      </c>
      <c r="F1485" t="s">
        <v>57</v>
      </c>
      <c r="G1485">
        <v>265087.36388000002</v>
      </c>
      <c r="H1485">
        <v>268071.76961999998</v>
      </c>
      <c r="I1485">
        <v>288510.93173000001</v>
      </c>
      <c r="J1485">
        <v>313298.35759999999</v>
      </c>
      <c r="K1485">
        <v>339997.45509</v>
      </c>
      <c r="L1485">
        <v>315817.03006999998</v>
      </c>
      <c r="M1485">
        <v>329558.12419</v>
      </c>
      <c r="N1485">
        <v>346839.94679000002</v>
      </c>
      <c r="O1485">
        <v>368193.2953</v>
      </c>
      <c r="P1485">
        <v>384327.84967000003</v>
      </c>
      <c r="Q1485">
        <v>401078.62163000001</v>
      </c>
      <c r="R1485">
        <v>420455.68195</v>
      </c>
      <c r="S1485">
        <v>386608.82925000001</v>
      </c>
      <c r="T1485">
        <v>400917.46282000002</v>
      </c>
      <c r="U1485">
        <v>422000.65769000002</v>
      </c>
      <c r="V1485">
        <v>435864.7732</v>
      </c>
      <c r="W1485">
        <v>421086.97833999997</v>
      </c>
      <c r="X1485">
        <v>450211.77703</v>
      </c>
      <c r="Y1485">
        <v>473383.10172999999</v>
      </c>
    </row>
    <row r="1486" spans="1:47" x14ac:dyDescent="0.25">
      <c r="A1486" t="str">
        <f t="shared" si="23"/>
        <v>BadenArbeitnehmereinkommenLohnsteuer Fälle</v>
      </c>
      <c r="B1486">
        <v>1485</v>
      </c>
      <c r="C1486">
        <v>306</v>
      </c>
      <c r="D1486" t="s">
        <v>173</v>
      </c>
      <c r="E1486" t="s">
        <v>43</v>
      </c>
      <c r="F1486" t="s">
        <v>58</v>
      </c>
      <c r="G1486">
        <v>48749</v>
      </c>
      <c r="H1486">
        <v>48579</v>
      </c>
      <c r="I1486">
        <v>49935</v>
      </c>
      <c r="J1486">
        <v>51535</v>
      </c>
      <c r="K1486">
        <v>53833</v>
      </c>
      <c r="L1486">
        <v>52675</v>
      </c>
      <c r="M1486">
        <v>53898</v>
      </c>
      <c r="N1486">
        <v>55044</v>
      </c>
      <c r="O1486">
        <v>55529</v>
      </c>
      <c r="P1486">
        <v>56345</v>
      </c>
      <c r="Q1486">
        <v>57249</v>
      </c>
      <c r="R1486">
        <v>58070</v>
      </c>
      <c r="S1486">
        <v>58975</v>
      </c>
      <c r="T1486">
        <v>60223</v>
      </c>
      <c r="U1486">
        <v>61693</v>
      </c>
      <c r="V1486">
        <v>62937</v>
      </c>
      <c r="W1486">
        <v>62120</v>
      </c>
      <c r="X1486">
        <v>63203</v>
      </c>
      <c r="Y1486">
        <v>64630</v>
      </c>
    </row>
    <row r="1487" spans="1:47" x14ac:dyDescent="0.25">
      <c r="A1487" t="str">
        <f t="shared" si="23"/>
        <v>BadenArbeitnehmereinkommenNetto_Schnitt</v>
      </c>
      <c r="B1487">
        <v>1486</v>
      </c>
      <c r="C1487">
        <v>306</v>
      </c>
      <c r="D1487" t="s">
        <v>173</v>
      </c>
      <c r="E1487" t="s">
        <v>43</v>
      </c>
      <c r="F1487" t="s">
        <v>59</v>
      </c>
      <c r="G1487">
        <v>18793.750355448999</v>
      </c>
      <c r="H1487">
        <v>19390.9004877599</v>
      </c>
      <c r="I1487">
        <v>19855.161673801402</v>
      </c>
      <c r="J1487">
        <v>20521.742238213799</v>
      </c>
      <c r="K1487">
        <v>20972.9814971468</v>
      </c>
      <c r="L1487">
        <v>21648.891719345</v>
      </c>
      <c r="M1487">
        <v>21763.1890269008</v>
      </c>
      <c r="N1487">
        <v>22115.350729286602</v>
      </c>
      <c r="O1487">
        <v>22771.741718498</v>
      </c>
      <c r="P1487">
        <v>22998.6418641128</v>
      </c>
      <c r="Q1487">
        <v>23320.715051288498</v>
      </c>
      <c r="R1487">
        <v>23692.272066449299</v>
      </c>
      <c r="S1487">
        <v>24883.783898800499</v>
      </c>
      <c r="T1487">
        <v>25065.153838320901</v>
      </c>
      <c r="U1487">
        <v>25598.479503513499</v>
      </c>
      <c r="V1487">
        <v>26543.969887231098</v>
      </c>
      <c r="W1487">
        <v>27318.258536347901</v>
      </c>
      <c r="X1487">
        <v>27965.2922348385</v>
      </c>
      <c r="Y1487">
        <v>29364.6595314515</v>
      </c>
    </row>
    <row r="1488" spans="1:47" x14ac:dyDescent="0.25">
      <c r="A1488" t="str">
        <f t="shared" si="23"/>
        <v>BadenArbeitnehmereinkommenNettobezüge 1000 EUR</v>
      </c>
      <c r="B1488">
        <v>1487</v>
      </c>
      <c r="C1488">
        <v>306</v>
      </c>
      <c r="D1488" t="s">
        <v>173</v>
      </c>
      <c r="E1488" t="s">
        <v>43</v>
      </c>
      <c r="F1488" t="s">
        <v>60</v>
      </c>
      <c r="G1488">
        <v>1105579.9521600001</v>
      </c>
      <c r="H1488">
        <v>1156473.3050899999</v>
      </c>
      <c r="I1488">
        <v>1205923.0994200001</v>
      </c>
      <c r="J1488">
        <v>1277581.0630399999</v>
      </c>
      <c r="K1488">
        <v>1337824.5437400001</v>
      </c>
      <c r="L1488">
        <v>1381524.02507</v>
      </c>
      <c r="M1488">
        <v>1416587.73695</v>
      </c>
      <c r="N1488">
        <v>1459524.68673</v>
      </c>
      <c r="O1488">
        <v>1510609.0303799999</v>
      </c>
      <c r="P1488">
        <v>1538126.1692300001</v>
      </c>
      <c r="Q1488">
        <v>1575524.1881500001</v>
      </c>
      <c r="R1488">
        <v>1620148.64072</v>
      </c>
      <c r="S1488">
        <v>1728104.1404200001</v>
      </c>
      <c r="T1488">
        <v>1769825.44737</v>
      </c>
      <c r="U1488">
        <v>1836025.3439100001</v>
      </c>
      <c r="V1488">
        <v>1916023.37837</v>
      </c>
      <c r="W1488">
        <v>1935689.8451100001</v>
      </c>
      <c r="X1488">
        <v>2007264.7807400001</v>
      </c>
      <c r="Y1488">
        <v>2140859.8678000001</v>
      </c>
    </row>
    <row r="1489" spans="1:47" x14ac:dyDescent="0.25">
      <c r="A1489" t="str">
        <f t="shared" si="23"/>
        <v>BadenArbeitnehmereinkommenSV-Beiträge 1000 EUR</v>
      </c>
      <c r="B1489">
        <v>1488</v>
      </c>
      <c r="C1489">
        <v>306</v>
      </c>
      <c r="D1489" t="s">
        <v>173</v>
      </c>
      <c r="E1489" t="s">
        <v>43</v>
      </c>
      <c r="F1489" t="s">
        <v>61</v>
      </c>
      <c r="G1489">
        <v>239949.05903</v>
      </c>
      <c r="H1489">
        <v>251483.93296000001</v>
      </c>
      <c r="I1489">
        <v>263729.38277000003</v>
      </c>
      <c r="J1489">
        <v>276668.34437000001</v>
      </c>
      <c r="K1489">
        <v>291393.43690999999</v>
      </c>
      <c r="L1489">
        <v>292950.22509999998</v>
      </c>
      <c r="M1489">
        <v>303107.89240000001</v>
      </c>
      <c r="N1489">
        <v>314920.76215999998</v>
      </c>
      <c r="O1489">
        <v>325267.87916000001</v>
      </c>
      <c r="P1489">
        <v>338102.20335999998</v>
      </c>
      <c r="Q1489">
        <v>348566.89911</v>
      </c>
      <c r="R1489">
        <v>360009.83042999997</v>
      </c>
      <c r="S1489">
        <v>375241.44662</v>
      </c>
      <c r="T1489">
        <v>388637.89828999998</v>
      </c>
      <c r="U1489">
        <v>404675.37047999998</v>
      </c>
      <c r="V1489">
        <v>418723.96977000003</v>
      </c>
      <c r="W1489">
        <v>417750.78600999998</v>
      </c>
      <c r="X1489">
        <v>437503.02775000001</v>
      </c>
      <c r="Y1489">
        <v>461910.25987000001</v>
      </c>
    </row>
    <row r="1490" spans="1:47" x14ac:dyDescent="0.25">
      <c r="A1490" t="str">
        <f t="shared" si="23"/>
        <v>BadenArbeitnehmereinkommenSV-Beiträge Fälle</v>
      </c>
      <c r="B1490">
        <v>1489</v>
      </c>
      <c r="C1490">
        <v>306</v>
      </c>
      <c r="D1490" t="s">
        <v>173</v>
      </c>
      <c r="E1490" t="s">
        <v>43</v>
      </c>
      <c r="F1490" t="s">
        <v>62</v>
      </c>
      <c r="G1490">
        <v>56662</v>
      </c>
      <c r="H1490">
        <v>57475</v>
      </c>
      <c r="I1490">
        <v>58383</v>
      </c>
      <c r="J1490">
        <v>59806</v>
      </c>
      <c r="K1490">
        <v>61186</v>
      </c>
      <c r="L1490">
        <v>60815</v>
      </c>
      <c r="M1490">
        <v>61871</v>
      </c>
      <c r="N1490">
        <v>62658</v>
      </c>
      <c r="O1490">
        <v>62790</v>
      </c>
      <c r="P1490">
        <v>63226</v>
      </c>
      <c r="Q1490">
        <v>63775</v>
      </c>
      <c r="R1490">
        <v>64350</v>
      </c>
      <c r="S1490">
        <v>65217</v>
      </c>
      <c r="T1490">
        <v>66196</v>
      </c>
      <c r="U1490">
        <v>67327</v>
      </c>
      <c r="V1490">
        <v>67863</v>
      </c>
      <c r="W1490">
        <v>66656</v>
      </c>
      <c r="X1490">
        <v>67684</v>
      </c>
      <c r="Y1490">
        <v>68882</v>
      </c>
    </row>
    <row r="1491" spans="1:47" x14ac:dyDescent="0.25">
      <c r="A1491" t="str">
        <f t="shared" si="23"/>
        <v>BadenArbeitsloseFrauen</v>
      </c>
      <c r="B1491">
        <v>1490</v>
      </c>
      <c r="C1491">
        <v>306</v>
      </c>
      <c r="D1491" t="s">
        <v>173</v>
      </c>
      <c r="E1491" t="s">
        <v>36</v>
      </c>
      <c r="F1491" t="s">
        <v>47</v>
      </c>
      <c r="G1491">
        <v>1861</v>
      </c>
      <c r="H1491">
        <v>1716</v>
      </c>
      <c r="I1491">
        <v>2025</v>
      </c>
      <c r="J1491">
        <v>1772</v>
      </c>
      <c r="K1491">
        <v>2039</v>
      </c>
      <c r="L1491">
        <v>1647</v>
      </c>
      <c r="M1491">
        <v>1954</v>
      </c>
      <c r="N1491">
        <v>1559</v>
      </c>
      <c r="O1491">
        <v>1830</v>
      </c>
      <c r="P1491">
        <v>1543</v>
      </c>
      <c r="Q1491">
        <v>1805</v>
      </c>
      <c r="R1491">
        <v>1896</v>
      </c>
      <c r="S1491">
        <v>1947</v>
      </c>
      <c r="T1491">
        <v>1875</v>
      </c>
      <c r="U1491">
        <v>1927</v>
      </c>
      <c r="V1491">
        <v>1849</v>
      </c>
      <c r="W1491">
        <v>2126</v>
      </c>
      <c r="X1491">
        <v>2190</v>
      </c>
      <c r="Y1491">
        <v>2255</v>
      </c>
      <c r="Z1491">
        <v>2301</v>
      </c>
      <c r="AA1491">
        <v>2459</v>
      </c>
      <c r="AB1491">
        <v>2591</v>
      </c>
      <c r="AC1491">
        <v>2814</v>
      </c>
      <c r="AD1491">
        <v>2786</v>
      </c>
      <c r="AE1491">
        <v>3044</v>
      </c>
      <c r="AF1491">
        <v>2849</v>
      </c>
      <c r="AG1491">
        <v>2978</v>
      </c>
      <c r="AH1491">
        <v>2872</v>
      </c>
      <c r="AI1491">
        <v>2849</v>
      </c>
      <c r="AJ1491">
        <v>2556</v>
      </c>
      <c r="AK1491">
        <v>2726</v>
      </c>
      <c r="AL1491">
        <v>2563</v>
      </c>
      <c r="AM1491">
        <v>2684</v>
      </c>
      <c r="AN1491">
        <v>3454</v>
      </c>
      <c r="AO1491">
        <v>3435</v>
      </c>
      <c r="AP1491">
        <v>2656</v>
      </c>
      <c r="AQ1491">
        <v>2586</v>
      </c>
      <c r="AR1491">
        <v>2102</v>
      </c>
      <c r="AS1491">
        <v>2204</v>
      </c>
      <c r="AT1491">
        <v>2067</v>
      </c>
      <c r="AU1491">
        <v>2181</v>
      </c>
    </row>
    <row r="1492" spans="1:47" x14ac:dyDescent="0.25">
      <c r="A1492" t="str">
        <f t="shared" si="23"/>
        <v>BadenArbeitsloseInsgesamt</v>
      </c>
      <c r="B1492">
        <v>1491</v>
      </c>
      <c r="C1492">
        <v>306</v>
      </c>
      <c r="D1492" t="s">
        <v>173</v>
      </c>
      <c r="E1492" t="s">
        <v>36</v>
      </c>
      <c r="F1492" t="s">
        <v>48</v>
      </c>
      <c r="G1492">
        <v>5123</v>
      </c>
      <c r="H1492">
        <v>3868</v>
      </c>
      <c r="I1492">
        <v>5239</v>
      </c>
      <c r="J1492">
        <v>3849</v>
      </c>
      <c r="K1492">
        <v>5548</v>
      </c>
      <c r="L1492">
        <v>3537</v>
      </c>
      <c r="M1492">
        <v>4813</v>
      </c>
      <c r="N1492">
        <v>3247</v>
      </c>
      <c r="O1492">
        <v>4582</v>
      </c>
      <c r="P1492">
        <v>3225</v>
      </c>
      <c r="Q1492">
        <v>4781</v>
      </c>
      <c r="R1492">
        <v>4391</v>
      </c>
      <c r="S1492">
        <v>5399</v>
      </c>
      <c r="T1492">
        <v>4007</v>
      </c>
      <c r="U1492">
        <v>5101</v>
      </c>
      <c r="V1492">
        <v>3915</v>
      </c>
      <c r="W1492">
        <v>5568</v>
      </c>
      <c r="X1492">
        <v>4794</v>
      </c>
      <c r="Y1492">
        <v>5927</v>
      </c>
      <c r="Z1492">
        <v>5095</v>
      </c>
      <c r="AA1492">
        <v>6422</v>
      </c>
      <c r="AB1492">
        <v>5674</v>
      </c>
      <c r="AC1492">
        <v>7150</v>
      </c>
      <c r="AD1492">
        <v>6151</v>
      </c>
      <c r="AE1492">
        <v>7538</v>
      </c>
      <c r="AF1492">
        <v>6410</v>
      </c>
      <c r="AG1492">
        <v>7502</v>
      </c>
      <c r="AH1492">
        <v>6233</v>
      </c>
      <c r="AI1492">
        <v>7067</v>
      </c>
      <c r="AJ1492">
        <v>5567</v>
      </c>
      <c r="AK1492">
        <v>6623</v>
      </c>
      <c r="AL1492">
        <v>5357</v>
      </c>
      <c r="AM1492">
        <v>6440</v>
      </c>
      <c r="AN1492">
        <v>7191</v>
      </c>
      <c r="AO1492">
        <v>7931</v>
      </c>
      <c r="AP1492">
        <v>5545</v>
      </c>
      <c r="AQ1492">
        <v>6108</v>
      </c>
      <c r="AR1492">
        <v>4419</v>
      </c>
      <c r="AS1492">
        <v>5313</v>
      </c>
      <c r="AT1492">
        <v>4394</v>
      </c>
      <c r="AU1492">
        <v>5402</v>
      </c>
    </row>
    <row r="1493" spans="1:47" x14ac:dyDescent="0.25">
      <c r="A1493" t="str">
        <f t="shared" si="23"/>
        <v>BadenArbeitsloseMänner</v>
      </c>
      <c r="B1493">
        <v>1492</v>
      </c>
      <c r="C1493">
        <v>306</v>
      </c>
      <c r="D1493" t="s">
        <v>173</v>
      </c>
      <c r="E1493" t="s">
        <v>36</v>
      </c>
      <c r="F1493" t="s">
        <v>49</v>
      </c>
      <c r="G1493">
        <v>3262</v>
      </c>
      <c r="H1493">
        <v>2152</v>
      </c>
      <c r="I1493">
        <v>3214</v>
      </c>
      <c r="J1493">
        <v>2077</v>
      </c>
      <c r="K1493">
        <v>3509</v>
      </c>
      <c r="L1493">
        <v>1890</v>
      </c>
      <c r="M1493">
        <v>2859</v>
      </c>
      <c r="N1493">
        <v>1688</v>
      </c>
      <c r="O1493">
        <v>2752</v>
      </c>
      <c r="P1493">
        <v>1682</v>
      </c>
      <c r="Q1493">
        <v>2976</v>
      </c>
      <c r="R1493">
        <v>2495</v>
      </c>
      <c r="S1493">
        <v>3452</v>
      </c>
      <c r="T1493">
        <v>2132</v>
      </c>
      <c r="U1493">
        <v>3174</v>
      </c>
      <c r="V1493">
        <v>2066</v>
      </c>
      <c r="W1493">
        <v>3442</v>
      </c>
      <c r="X1493">
        <v>2604</v>
      </c>
      <c r="Y1493">
        <v>3672</v>
      </c>
      <c r="Z1493">
        <v>2794</v>
      </c>
      <c r="AA1493">
        <v>3963</v>
      </c>
      <c r="AB1493">
        <v>3083</v>
      </c>
      <c r="AC1493">
        <v>4336</v>
      </c>
      <c r="AD1493">
        <v>3365</v>
      </c>
      <c r="AE1493">
        <v>4494</v>
      </c>
      <c r="AF1493">
        <v>3561</v>
      </c>
      <c r="AG1493">
        <v>4524</v>
      </c>
      <c r="AH1493">
        <v>3361</v>
      </c>
      <c r="AI1493">
        <v>4218</v>
      </c>
      <c r="AJ1493">
        <v>3011</v>
      </c>
      <c r="AK1493">
        <v>3897</v>
      </c>
      <c r="AL1493">
        <v>2794</v>
      </c>
      <c r="AM1493">
        <v>3756</v>
      </c>
      <c r="AN1493">
        <v>3737</v>
      </c>
      <c r="AO1493">
        <v>4496</v>
      </c>
      <c r="AP1493">
        <v>2889</v>
      </c>
      <c r="AQ1493">
        <v>3522</v>
      </c>
      <c r="AR1493">
        <v>2317</v>
      </c>
      <c r="AS1493">
        <v>3109</v>
      </c>
      <c r="AT1493">
        <v>2327</v>
      </c>
      <c r="AU1493">
        <v>3221</v>
      </c>
    </row>
    <row r="1494" spans="1:47" x14ac:dyDescent="0.25">
      <c r="A1494" t="str">
        <f t="shared" si="23"/>
        <v>Badenarbeitslose AusländerFrauen</v>
      </c>
      <c r="B1494">
        <v>1493</v>
      </c>
      <c r="C1494">
        <v>306</v>
      </c>
      <c r="D1494" t="s">
        <v>173</v>
      </c>
      <c r="E1494" t="s">
        <v>37</v>
      </c>
      <c r="F1494" t="s">
        <v>47</v>
      </c>
      <c r="G1494">
        <v>300</v>
      </c>
      <c r="H1494">
        <v>239</v>
      </c>
      <c r="I1494">
        <v>374</v>
      </c>
      <c r="J1494">
        <v>288</v>
      </c>
      <c r="K1494">
        <v>396</v>
      </c>
      <c r="L1494">
        <v>272</v>
      </c>
      <c r="M1494">
        <v>369</v>
      </c>
      <c r="N1494">
        <v>236</v>
      </c>
      <c r="O1494">
        <v>327</v>
      </c>
      <c r="P1494">
        <v>218</v>
      </c>
      <c r="Q1494">
        <v>341</v>
      </c>
      <c r="R1494">
        <v>256</v>
      </c>
      <c r="S1494">
        <v>324</v>
      </c>
      <c r="T1494">
        <v>299</v>
      </c>
      <c r="U1494">
        <v>344</v>
      </c>
      <c r="V1494">
        <v>296</v>
      </c>
      <c r="W1494">
        <v>361</v>
      </c>
      <c r="X1494">
        <v>360</v>
      </c>
      <c r="Y1494">
        <v>450</v>
      </c>
      <c r="Z1494">
        <v>393</v>
      </c>
      <c r="AA1494">
        <v>489</v>
      </c>
      <c r="AB1494">
        <v>476</v>
      </c>
      <c r="AC1494">
        <v>544</v>
      </c>
      <c r="AD1494">
        <v>551</v>
      </c>
      <c r="AE1494">
        <v>640</v>
      </c>
      <c r="AF1494">
        <v>594</v>
      </c>
      <c r="AG1494">
        <v>681</v>
      </c>
      <c r="AH1494">
        <v>593</v>
      </c>
      <c r="AI1494">
        <v>652</v>
      </c>
      <c r="AJ1494">
        <v>509</v>
      </c>
      <c r="AK1494">
        <v>647</v>
      </c>
      <c r="AL1494">
        <v>552</v>
      </c>
      <c r="AM1494">
        <v>642</v>
      </c>
      <c r="AN1494">
        <v>884</v>
      </c>
      <c r="AO1494">
        <v>846</v>
      </c>
      <c r="AP1494">
        <v>616</v>
      </c>
      <c r="AQ1494">
        <v>671</v>
      </c>
      <c r="AR1494">
        <v>551</v>
      </c>
      <c r="AS1494">
        <v>614</v>
      </c>
      <c r="AT1494">
        <v>610</v>
      </c>
      <c r="AU1494">
        <v>686</v>
      </c>
    </row>
    <row r="1495" spans="1:47" x14ac:dyDescent="0.25">
      <c r="A1495" t="str">
        <f t="shared" si="23"/>
        <v>Badenarbeitslose AusländerInsgesamt</v>
      </c>
      <c r="B1495">
        <v>1494</v>
      </c>
      <c r="C1495">
        <v>306</v>
      </c>
      <c r="D1495" t="s">
        <v>173</v>
      </c>
      <c r="E1495" t="s">
        <v>37</v>
      </c>
      <c r="F1495" t="s">
        <v>48</v>
      </c>
      <c r="G1495">
        <v>1069</v>
      </c>
      <c r="H1495">
        <v>628</v>
      </c>
      <c r="I1495">
        <v>1162</v>
      </c>
      <c r="J1495">
        <v>678</v>
      </c>
      <c r="K1495">
        <v>1242</v>
      </c>
      <c r="L1495">
        <v>623</v>
      </c>
      <c r="M1495">
        <v>1009</v>
      </c>
      <c r="N1495">
        <v>545</v>
      </c>
      <c r="O1495">
        <v>988</v>
      </c>
      <c r="P1495">
        <v>514</v>
      </c>
      <c r="Q1495">
        <v>1056</v>
      </c>
      <c r="R1495">
        <v>699</v>
      </c>
      <c r="S1495">
        <v>1132</v>
      </c>
      <c r="T1495">
        <v>641</v>
      </c>
      <c r="U1495">
        <v>1107</v>
      </c>
      <c r="V1495">
        <v>639</v>
      </c>
      <c r="W1495">
        <v>1236</v>
      </c>
      <c r="X1495">
        <v>860</v>
      </c>
      <c r="Y1495">
        <v>1393</v>
      </c>
      <c r="Z1495">
        <v>933</v>
      </c>
      <c r="AA1495">
        <v>1519</v>
      </c>
      <c r="AB1495">
        <v>1091</v>
      </c>
      <c r="AC1495">
        <v>1633</v>
      </c>
      <c r="AD1495">
        <v>1216</v>
      </c>
      <c r="AE1495">
        <v>1757</v>
      </c>
      <c r="AF1495">
        <v>1329</v>
      </c>
      <c r="AG1495">
        <v>1821</v>
      </c>
      <c r="AH1495">
        <v>1279</v>
      </c>
      <c r="AI1495">
        <v>1743</v>
      </c>
      <c r="AJ1495">
        <v>1127</v>
      </c>
      <c r="AK1495">
        <v>1711</v>
      </c>
      <c r="AL1495">
        <v>1107</v>
      </c>
      <c r="AM1495">
        <v>1672</v>
      </c>
      <c r="AN1495">
        <v>1732</v>
      </c>
      <c r="AO1495">
        <v>2058</v>
      </c>
      <c r="AP1495">
        <v>1266</v>
      </c>
      <c r="AQ1495">
        <v>1684</v>
      </c>
      <c r="AR1495">
        <v>1076</v>
      </c>
      <c r="AS1495">
        <v>1557</v>
      </c>
      <c r="AT1495">
        <v>1165</v>
      </c>
      <c r="AU1495">
        <v>1703</v>
      </c>
    </row>
    <row r="1496" spans="1:47" x14ac:dyDescent="0.25">
      <c r="A1496" t="str">
        <f t="shared" si="23"/>
        <v>Badenarbeitslose AusländerMänner</v>
      </c>
      <c r="B1496">
        <v>1495</v>
      </c>
      <c r="C1496">
        <v>306</v>
      </c>
      <c r="D1496" t="s">
        <v>173</v>
      </c>
      <c r="E1496" t="s">
        <v>37</v>
      </c>
      <c r="F1496" t="s">
        <v>49</v>
      </c>
      <c r="G1496">
        <v>769</v>
      </c>
      <c r="H1496">
        <v>389</v>
      </c>
      <c r="I1496">
        <v>788</v>
      </c>
      <c r="J1496">
        <v>390</v>
      </c>
      <c r="K1496">
        <v>846</v>
      </c>
      <c r="L1496">
        <v>351</v>
      </c>
      <c r="M1496">
        <v>640</v>
      </c>
      <c r="N1496">
        <v>309</v>
      </c>
      <c r="O1496">
        <v>661</v>
      </c>
      <c r="P1496">
        <v>296</v>
      </c>
      <c r="Q1496">
        <v>715</v>
      </c>
      <c r="R1496">
        <v>443</v>
      </c>
      <c r="S1496">
        <v>808</v>
      </c>
      <c r="T1496">
        <v>342</v>
      </c>
      <c r="U1496">
        <v>763</v>
      </c>
      <c r="V1496">
        <v>343</v>
      </c>
      <c r="W1496">
        <v>875</v>
      </c>
      <c r="X1496">
        <v>500</v>
      </c>
      <c r="Y1496">
        <v>943</v>
      </c>
      <c r="Z1496">
        <v>540</v>
      </c>
      <c r="AA1496">
        <v>1030</v>
      </c>
      <c r="AB1496">
        <v>615</v>
      </c>
      <c r="AC1496">
        <v>1089</v>
      </c>
      <c r="AD1496">
        <v>665</v>
      </c>
      <c r="AE1496">
        <v>1117</v>
      </c>
      <c r="AF1496">
        <v>735</v>
      </c>
      <c r="AG1496">
        <v>1140</v>
      </c>
      <c r="AH1496">
        <v>686</v>
      </c>
      <c r="AI1496">
        <v>1091</v>
      </c>
      <c r="AJ1496">
        <v>618</v>
      </c>
      <c r="AK1496">
        <v>1064</v>
      </c>
      <c r="AL1496">
        <v>555</v>
      </c>
      <c r="AM1496">
        <v>1030</v>
      </c>
      <c r="AN1496">
        <v>848</v>
      </c>
      <c r="AO1496">
        <v>1212</v>
      </c>
      <c r="AP1496">
        <v>650</v>
      </c>
      <c r="AQ1496">
        <v>1013</v>
      </c>
      <c r="AR1496">
        <v>525</v>
      </c>
      <c r="AS1496">
        <v>943</v>
      </c>
      <c r="AT1496">
        <v>555</v>
      </c>
      <c r="AU1496">
        <v>1017</v>
      </c>
    </row>
    <row r="1497" spans="1:47" x14ac:dyDescent="0.25">
      <c r="A1497" t="str">
        <f t="shared" si="23"/>
        <v>BadenArbeitsstättenInsgesamt</v>
      </c>
      <c r="B1497">
        <v>1496</v>
      </c>
      <c r="C1497">
        <v>306</v>
      </c>
      <c r="D1497" t="s">
        <v>173</v>
      </c>
      <c r="E1497" t="s">
        <v>476</v>
      </c>
      <c r="F1497" t="s">
        <v>48</v>
      </c>
      <c r="G1497">
        <v>12280</v>
      </c>
      <c r="H1497">
        <v>12361</v>
      </c>
      <c r="I1497">
        <v>12851</v>
      </c>
    </row>
    <row r="1498" spans="1:47" x14ac:dyDescent="0.25">
      <c r="A1498" t="str">
        <f t="shared" si="23"/>
        <v>BadenBeschäftigte in den ArbeitsstättenInsgesamt</v>
      </c>
      <c r="B1498">
        <v>1497</v>
      </c>
      <c r="C1498">
        <v>306</v>
      </c>
      <c r="D1498" t="s">
        <v>173</v>
      </c>
      <c r="E1498" t="s">
        <v>477</v>
      </c>
      <c r="F1498" t="s">
        <v>48</v>
      </c>
      <c r="G1498">
        <v>55900</v>
      </c>
      <c r="H1498">
        <v>55572</v>
      </c>
      <c r="I1498">
        <v>56738</v>
      </c>
    </row>
    <row r="1499" spans="1:47" x14ac:dyDescent="0.25">
      <c r="A1499" t="str">
        <f t="shared" si="23"/>
        <v>BadenGesamteinkommenBruttobezüge Gesamt</v>
      </c>
      <c r="B1499">
        <v>1498</v>
      </c>
      <c r="C1499">
        <v>306</v>
      </c>
      <c r="D1499" t="s">
        <v>173</v>
      </c>
      <c r="E1499" t="s">
        <v>45</v>
      </c>
      <c r="F1499" t="s">
        <v>63</v>
      </c>
      <c r="G1499">
        <v>2181233.88001</v>
      </c>
      <c r="H1499">
        <v>2267013.7274099998</v>
      </c>
      <c r="I1499">
        <v>2378592.2971800002</v>
      </c>
      <c r="J1499">
        <v>2513259.49866</v>
      </c>
      <c r="K1499">
        <v>2649679.28596</v>
      </c>
      <c r="L1499">
        <v>2704321.49811</v>
      </c>
      <c r="M1499">
        <v>2797472.3767900001</v>
      </c>
      <c r="N1499">
        <v>2892558.7401299998</v>
      </c>
      <c r="O1499">
        <v>3012011.33977</v>
      </c>
      <c r="P1499">
        <v>3100323.7696400001</v>
      </c>
      <c r="Q1499">
        <v>3195222.5875499998</v>
      </c>
      <c r="R1499">
        <v>3288668.19539</v>
      </c>
      <c r="S1499">
        <v>3392332.3753999998</v>
      </c>
      <c r="T1499">
        <v>3480127.3191300002</v>
      </c>
      <c r="U1499">
        <v>3609772.50636</v>
      </c>
      <c r="V1499">
        <v>3753727.6143700001</v>
      </c>
      <c r="W1499">
        <v>3807115.0760300001</v>
      </c>
      <c r="X1499">
        <v>3975053.6323600002</v>
      </c>
      <c r="Y1499">
        <v>4211435.2506999997</v>
      </c>
    </row>
    <row r="1500" spans="1:47" x14ac:dyDescent="0.25">
      <c r="A1500" t="str">
        <f t="shared" si="23"/>
        <v>BadenGesamteinkommenNettobezüge Gesamt</v>
      </c>
      <c r="B1500">
        <v>1499</v>
      </c>
      <c r="C1500">
        <v>306</v>
      </c>
      <c r="D1500" t="s">
        <v>173</v>
      </c>
      <c r="E1500" t="s">
        <v>45</v>
      </c>
      <c r="F1500" t="s">
        <v>64</v>
      </c>
      <c r="G1500">
        <v>1572121.77406</v>
      </c>
      <c r="H1500">
        <v>1642335.45444</v>
      </c>
      <c r="I1500">
        <v>1712179.00874</v>
      </c>
      <c r="J1500">
        <v>1802233.9932599999</v>
      </c>
      <c r="K1500">
        <v>1886758.7794999999</v>
      </c>
      <c r="L1500">
        <v>1966095.37112</v>
      </c>
      <c r="M1500">
        <v>2026191.7028999999</v>
      </c>
      <c r="N1500">
        <v>2085694.2687200001</v>
      </c>
      <c r="O1500">
        <v>2162687.69618</v>
      </c>
      <c r="P1500">
        <v>2212734.9115499998</v>
      </c>
      <c r="Q1500">
        <v>2271647.4156900002</v>
      </c>
      <c r="R1500">
        <v>2327123.0964100002</v>
      </c>
      <c r="S1500">
        <v>2468263.15796</v>
      </c>
      <c r="T1500">
        <v>2523302.8101599999</v>
      </c>
      <c r="U1500">
        <v>2607117.8069699998</v>
      </c>
      <c r="V1500">
        <v>2712647.2575900001</v>
      </c>
      <c r="W1500">
        <v>2779663.2752299998</v>
      </c>
      <c r="X1500">
        <v>2884278.4635600001</v>
      </c>
      <c r="Y1500">
        <v>3066490.6751000001</v>
      </c>
    </row>
    <row r="1501" spans="1:47" x14ac:dyDescent="0.25">
      <c r="A1501" t="str">
        <f t="shared" si="23"/>
        <v>BadenGründungsintensitätin % der aktiven Wirtschaftskammermitglieder</v>
      </c>
      <c r="B1501">
        <v>1500</v>
      </c>
      <c r="C1501">
        <v>306</v>
      </c>
      <c r="D1501" t="s">
        <v>173</v>
      </c>
      <c r="E1501" t="s">
        <v>40</v>
      </c>
      <c r="F1501" t="s">
        <v>52</v>
      </c>
      <c r="G1501">
        <v>10.4099754392594</v>
      </c>
      <c r="H1501">
        <v>9.7454254185641105</v>
      </c>
      <c r="I1501">
        <v>11.8796159253778</v>
      </c>
      <c r="J1501">
        <v>11.3748864123544</v>
      </c>
      <c r="K1501">
        <v>9.4748879580113492</v>
      </c>
      <c r="L1501">
        <v>9.6706231499697406</v>
      </c>
      <c r="M1501">
        <v>11.804287141430001</v>
      </c>
      <c r="N1501">
        <v>8.5214345104496694</v>
      </c>
      <c r="O1501">
        <v>9.6199407438907105</v>
      </c>
      <c r="P1501">
        <v>8.1236032036479298</v>
      </c>
      <c r="Q1501">
        <v>8.7307022221798007</v>
      </c>
      <c r="R1501">
        <v>8.3569445940986604</v>
      </c>
      <c r="S1501">
        <v>7.9424945672743101</v>
      </c>
      <c r="T1501">
        <v>8.5770841083350309</v>
      </c>
      <c r="U1501">
        <v>7.82252805491337</v>
      </c>
      <c r="V1501">
        <v>7.6651203887784396</v>
      </c>
      <c r="W1501">
        <v>6.7415730337078603</v>
      </c>
      <c r="X1501">
        <v>7.4185248713550598</v>
      </c>
      <c r="Y1501">
        <v>7.1153245129701004</v>
      </c>
      <c r="Z1501">
        <v>7.05858626600787</v>
      </c>
      <c r="AA1501">
        <v>6.3977339324086699</v>
      </c>
      <c r="AB1501">
        <v>7.7460687245195103</v>
      </c>
    </row>
    <row r="1502" spans="1:47" x14ac:dyDescent="0.25">
      <c r="A1502" t="str">
        <f t="shared" si="23"/>
        <v>BadenGründungsintensitätje 1.000 Einwohner</v>
      </c>
      <c r="B1502">
        <v>1501</v>
      </c>
      <c r="C1502">
        <v>306</v>
      </c>
      <c r="D1502" t="s">
        <v>173</v>
      </c>
      <c r="E1502" t="s">
        <v>40</v>
      </c>
      <c r="F1502" t="s">
        <v>53</v>
      </c>
      <c r="G1502">
        <v>4.3538038496791902</v>
      </c>
      <c r="H1502">
        <v>4.2377721417620604</v>
      </c>
      <c r="I1502">
        <v>5.3049435143747301</v>
      </c>
      <c r="J1502">
        <v>5.3240443044847101</v>
      </c>
      <c r="K1502">
        <v>4.6337712235710198</v>
      </c>
      <c r="L1502">
        <v>4.8277151402519696</v>
      </c>
      <c r="M1502">
        <v>6.0234895047377197</v>
      </c>
      <c r="N1502">
        <v>4.5311380291833601</v>
      </c>
      <c r="O1502">
        <v>5.2203409217768399</v>
      </c>
      <c r="P1502">
        <v>4.54333762588562</v>
      </c>
      <c r="Q1502">
        <v>4.9430709551473004</v>
      </c>
      <c r="R1502">
        <v>4.8447705262140799</v>
      </c>
      <c r="S1502">
        <v>4.7719152385228698</v>
      </c>
      <c r="T1502">
        <v>5.2146251037482401</v>
      </c>
      <c r="U1502">
        <v>4.8202350825379696</v>
      </c>
      <c r="V1502">
        <v>4.7784624918235998</v>
      </c>
      <c r="W1502">
        <v>4.2368523888854597</v>
      </c>
      <c r="X1502">
        <v>4.7331450107042903</v>
      </c>
      <c r="Y1502">
        <v>4.6541420501393498</v>
      </c>
      <c r="Z1502">
        <v>4.7582470617824404</v>
      </c>
      <c r="AA1502">
        <v>4.4301657084883299</v>
      </c>
      <c r="AB1502">
        <v>5.3349378259125499</v>
      </c>
    </row>
    <row r="1503" spans="1:47" x14ac:dyDescent="0.25">
      <c r="A1503" t="str">
        <f t="shared" si="23"/>
        <v>BadenKammermitgliedschaftenAktiv</v>
      </c>
      <c r="B1503">
        <v>1502</v>
      </c>
      <c r="C1503">
        <v>306</v>
      </c>
      <c r="D1503" t="s">
        <v>173</v>
      </c>
      <c r="E1503" t="s">
        <v>39</v>
      </c>
      <c r="F1503" t="s">
        <v>50</v>
      </c>
      <c r="G1503">
        <v>5293</v>
      </c>
      <c r="H1503">
        <v>5551</v>
      </c>
      <c r="I1503">
        <v>5769</v>
      </c>
      <c r="J1503">
        <v>6113</v>
      </c>
      <c r="K1503">
        <v>6472</v>
      </c>
      <c r="L1503">
        <v>6673</v>
      </c>
      <c r="M1503">
        <v>6875</v>
      </c>
      <c r="N1503">
        <v>7231</v>
      </c>
      <c r="O1503">
        <v>7353</v>
      </c>
      <c r="P1503">
        <v>7424</v>
      </c>
      <c r="Q1503">
        <v>7630</v>
      </c>
      <c r="R1503">
        <v>7708</v>
      </c>
      <c r="S1503">
        <v>7825</v>
      </c>
      <c r="T1503">
        <v>7852</v>
      </c>
      <c r="U1503">
        <v>7975</v>
      </c>
      <c r="V1503">
        <v>8087</v>
      </c>
      <c r="W1503">
        <v>8281</v>
      </c>
      <c r="X1503">
        <v>8416</v>
      </c>
      <c r="Y1503">
        <v>8587</v>
      </c>
      <c r="Z1503">
        <v>8618</v>
      </c>
      <c r="AA1503">
        <v>8807</v>
      </c>
      <c r="AB1503">
        <v>8857</v>
      </c>
      <c r="AC1503">
        <v>8990</v>
      </c>
      <c r="AD1503">
        <v>9054</v>
      </c>
      <c r="AE1503">
        <v>9180</v>
      </c>
      <c r="AF1503">
        <v>9167</v>
      </c>
      <c r="AG1503">
        <v>9287</v>
      </c>
      <c r="AH1503">
        <v>9328</v>
      </c>
      <c r="AI1503">
        <v>9558</v>
      </c>
      <c r="AJ1503">
        <v>9599</v>
      </c>
      <c r="AK1503">
        <v>9694</v>
      </c>
      <c r="AL1503">
        <v>9917</v>
      </c>
      <c r="AM1503">
        <v>10241</v>
      </c>
      <c r="AN1503">
        <v>10238</v>
      </c>
      <c r="AO1503">
        <v>10376</v>
      </c>
      <c r="AP1503">
        <v>10302</v>
      </c>
      <c r="AQ1503">
        <v>10549</v>
      </c>
      <c r="AR1503">
        <v>10553</v>
      </c>
    </row>
    <row r="1504" spans="1:47" x14ac:dyDescent="0.25">
      <c r="A1504" t="str">
        <f t="shared" si="23"/>
        <v>BadenKammermitgliedschaftenInsgesamt</v>
      </c>
      <c r="B1504">
        <v>1503</v>
      </c>
      <c r="C1504">
        <v>306</v>
      </c>
      <c r="D1504" t="s">
        <v>173</v>
      </c>
      <c r="E1504" t="s">
        <v>39</v>
      </c>
      <c r="F1504" t="s">
        <v>48</v>
      </c>
      <c r="G1504">
        <v>7282</v>
      </c>
      <c r="H1504">
        <v>7613</v>
      </c>
      <c r="I1504">
        <v>7929</v>
      </c>
      <c r="J1504">
        <v>8326</v>
      </c>
      <c r="K1504">
        <v>8741</v>
      </c>
      <c r="L1504">
        <v>8995</v>
      </c>
      <c r="M1504">
        <v>9218</v>
      </c>
      <c r="N1504">
        <v>9634</v>
      </c>
      <c r="O1504">
        <v>9770</v>
      </c>
      <c r="P1504">
        <v>9928</v>
      </c>
      <c r="Q1504">
        <v>10127</v>
      </c>
      <c r="R1504">
        <v>10271</v>
      </c>
      <c r="S1504">
        <v>10381</v>
      </c>
      <c r="T1504">
        <v>10483</v>
      </c>
      <c r="U1504">
        <v>10617</v>
      </c>
      <c r="V1504">
        <v>10746</v>
      </c>
      <c r="W1504">
        <v>10938</v>
      </c>
      <c r="X1504">
        <v>11169</v>
      </c>
      <c r="Y1504">
        <v>11374</v>
      </c>
      <c r="Z1504">
        <v>11461</v>
      </c>
      <c r="AA1504">
        <v>11587</v>
      </c>
      <c r="AB1504">
        <v>11722</v>
      </c>
      <c r="AC1504">
        <v>11810</v>
      </c>
      <c r="AD1504">
        <v>11894</v>
      </c>
      <c r="AE1504">
        <v>11965</v>
      </c>
      <c r="AF1504">
        <v>12022</v>
      </c>
      <c r="AG1504">
        <v>12090</v>
      </c>
      <c r="AH1504">
        <v>12126</v>
      </c>
      <c r="AI1504">
        <v>12257</v>
      </c>
      <c r="AJ1504">
        <v>12368</v>
      </c>
      <c r="AK1504">
        <v>12582</v>
      </c>
      <c r="AL1504">
        <v>12769</v>
      </c>
      <c r="AM1504">
        <v>13067</v>
      </c>
      <c r="AN1504">
        <v>13083</v>
      </c>
      <c r="AO1504">
        <v>13125</v>
      </c>
      <c r="AP1504">
        <v>13012</v>
      </c>
      <c r="AQ1504">
        <v>13105</v>
      </c>
      <c r="AR1504">
        <v>13047</v>
      </c>
    </row>
    <row r="1505" spans="1:44" x14ac:dyDescent="0.25">
      <c r="A1505" t="str">
        <f t="shared" si="23"/>
        <v>BadenKammermitgliedschaftenRuhend</v>
      </c>
      <c r="B1505">
        <v>1504</v>
      </c>
      <c r="C1505">
        <v>306</v>
      </c>
      <c r="D1505" t="s">
        <v>173</v>
      </c>
      <c r="E1505" t="s">
        <v>39</v>
      </c>
      <c r="F1505" t="s">
        <v>51</v>
      </c>
      <c r="G1505">
        <v>1989</v>
      </c>
      <c r="H1505">
        <v>2062</v>
      </c>
      <c r="I1505">
        <v>2160</v>
      </c>
      <c r="J1505">
        <v>2213</v>
      </c>
      <c r="K1505">
        <v>2269</v>
      </c>
      <c r="L1505">
        <v>2322</v>
      </c>
      <c r="M1505">
        <v>2343</v>
      </c>
      <c r="N1505">
        <v>2403</v>
      </c>
      <c r="O1505">
        <v>2417</v>
      </c>
      <c r="P1505">
        <v>2504</v>
      </c>
      <c r="Q1505">
        <v>2497</v>
      </c>
      <c r="R1505">
        <v>2563</v>
      </c>
      <c r="S1505">
        <v>2556</v>
      </c>
      <c r="T1505">
        <v>2631</v>
      </c>
      <c r="U1505">
        <v>2642</v>
      </c>
      <c r="V1505">
        <v>2659</v>
      </c>
      <c r="W1505">
        <v>2657</v>
      </c>
      <c r="X1505">
        <v>2753</v>
      </c>
      <c r="Y1505">
        <v>2787</v>
      </c>
      <c r="Z1505">
        <v>2843</v>
      </c>
      <c r="AA1505">
        <v>2780</v>
      </c>
      <c r="AB1505">
        <v>2865</v>
      </c>
      <c r="AC1505">
        <v>2820</v>
      </c>
      <c r="AD1505">
        <v>2840</v>
      </c>
      <c r="AE1505">
        <v>2785</v>
      </c>
      <c r="AF1505">
        <v>2855</v>
      </c>
      <c r="AG1505">
        <v>2803</v>
      </c>
      <c r="AH1505">
        <v>2798</v>
      </c>
      <c r="AI1505">
        <v>2699</v>
      </c>
      <c r="AJ1505">
        <v>2769</v>
      </c>
      <c r="AK1505">
        <v>2888</v>
      </c>
      <c r="AL1505">
        <v>2852</v>
      </c>
      <c r="AM1505">
        <v>2826</v>
      </c>
      <c r="AN1505">
        <v>2845</v>
      </c>
      <c r="AO1505">
        <v>2749</v>
      </c>
      <c r="AP1505">
        <v>2710</v>
      </c>
      <c r="AQ1505">
        <v>2556</v>
      </c>
      <c r="AR1505">
        <v>2494</v>
      </c>
    </row>
    <row r="1506" spans="1:44" x14ac:dyDescent="0.25">
      <c r="A1506" t="str">
        <f t="shared" si="23"/>
        <v>BadenLehrlinge1. Lehrjahr, männlich</v>
      </c>
      <c r="B1506">
        <v>1505</v>
      </c>
      <c r="C1506">
        <v>306</v>
      </c>
      <c r="D1506" t="s">
        <v>173</v>
      </c>
      <c r="E1506" t="s">
        <v>46</v>
      </c>
      <c r="F1506" t="s">
        <v>65</v>
      </c>
      <c r="G1506">
        <v>282</v>
      </c>
      <c r="H1506">
        <v>267</v>
      </c>
      <c r="I1506">
        <v>249</v>
      </c>
      <c r="J1506">
        <v>344</v>
      </c>
      <c r="K1506">
        <v>313</v>
      </c>
      <c r="L1506">
        <v>312</v>
      </c>
      <c r="M1506">
        <v>297</v>
      </c>
      <c r="N1506">
        <v>496</v>
      </c>
      <c r="O1506">
        <v>566</v>
      </c>
      <c r="P1506">
        <v>492</v>
      </c>
      <c r="Q1506">
        <v>503</v>
      </c>
      <c r="R1506">
        <v>570</v>
      </c>
      <c r="S1506">
        <v>476</v>
      </c>
      <c r="T1506">
        <v>531</v>
      </c>
      <c r="U1506">
        <v>463</v>
      </c>
      <c r="V1506">
        <v>417</v>
      </c>
      <c r="W1506">
        <v>415</v>
      </c>
      <c r="X1506">
        <v>230</v>
      </c>
      <c r="Y1506">
        <v>184</v>
      </c>
      <c r="Z1506">
        <v>204</v>
      </c>
      <c r="AA1506">
        <v>225</v>
      </c>
      <c r="AB1506">
        <v>225</v>
      </c>
    </row>
    <row r="1507" spans="1:44" x14ac:dyDescent="0.25">
      <c r="A1507" t="str">
        <f t="shared" si="23"/>
        <v>BadenLehrlinge1. Lehrjahr, weiblich</v>
      </c>
      <c r="B1507">
        <v>1506</v>
      </c>
      <c r="C1507">
        <v>306</v>
      </c>
      <c r="D1507" t="s">
        <v>173</v>
      </c>
      <c r="E1507" t="s">
        <v>46</v>
      </c>
      <c r="F1507" t="s">
        <v>66</v>
      </c>
      <c r="G1507">
        <v>109</v>
      </c>
      <c r="H1507">
        <v>101</v>
      </c>
      <c r="I1507">
        <v>118</v>
      </c>
      <c r="J1507">
        <v>117</v>
      </c>
      <c r="K1507">
        <v>175</v>
      </c>
      <c r="L1507">
        <v>147</v>
      </c>
      <c r="M1507">
        <v>141</v>
      </c>
      <c r="N1507">
        <v>292</v>
      </c>
      <c r="O1507">
        <v>331</v>
      </c>
      <c r="P1507">
        <v>222</v>
      </c>
      <c r="Q1507">
        <v>324</v>
      </c>
      <c r="R1507">
        <v>274</v>
      </c>
      <c r="S1507">
        <v>255</v>
      </c>
      <c r="T1507">
        <v>203</v>
      </c>
      <c r="U1507">
        <v>172</v>
      </c>
      <c r="V1507">
        <v>195</v>
      </c>
      <c r="W1507">
        <v>243</v>
      </c>
      <c r="X1507">
        <v>84</v>
      </c>
      <c r="Y1507">
        <v>88</v>
      </c>
      <c r="Z1507">
        <v>88</v>
      </c>
      <c r="AA1507">
        <v>102</v>
      </c>
      <c r="AB1507">
        <v>82</v>
      </c>
    </row>
    <row r="1508" spans="1:44" x14ac:dyDescent="0.25">
      <c r="A1508" t="str">
        <f t="shared" si="23"/>
        <v>BadenLehrlinge2. Lehrjahr, männlich</v>
      </c>
      <c r="B1508">
        <v>1507</v>
      </c>
      <c r="C1508">
        <v>306</v>
      </c>
      <c r="D1508" t="s">
        <v>173</v>
      </c>
      <c r="E1508" t="s">
        <v>46</v>
      </c>
      <c r="F1508" t="s">
        <v>67</v>
      </c>
      <c r="G1508">
        <v>273</v>
      </c>
      <c r="H1508">
        <v>279</v>
      </c>
      <c r="I1508">
        <v>275</v>
      </c>
      <c r="J1508">
        <v>254</v>
      </c>
      <c r="K1508">
        <v>306</v>
      </c>
      <c r="L1508">
        <v>302</v>
      </c>
      <c r="M1508">
        <v>318</v>
      </c>
      <c r="N1508">
        <v>293</v>
      </c>
      <c r="O1508">
        <v>429</v>
      </c>
      <c r="P1508">
        <v>386</v>
      </c>
      <c r="Q1508">
        <v>376</v>
      </c>
      <c r="R1508">
        <v>335</v>
      </c>
      <c r="S1508">
        <v>380</v>
      </c>
      <c r="T1508">
        <v>365</v>
      </c>
      <c r="U1508">
        <v>347</v>
      </c>
      <c r="V1508">
        <v>349</v>
      </c>
      <c r="W1508">
        <v>315</v>
      </c>
      <c r="X1508">
        <v>230</v>
      </c>
      <c r="Y1508">
        <v>244</v>
      </c>
      <c r="Z1508">
        <v>181</v>
      </c>
      <c r="AA1508">
        <v>207</v>
      </c>
      <c r="AB1508">
        <v>208</v>
      </c>
    </row>
    <row r="1509" spans="1:44" x14ac:dyDescent="0.25">
      <c r="A1509" t="str">
        <f t="shared" si="23"/>
        <v>BadenLehrlinge2. Lehrjahr, weiblich</v>
      </c>
      <c r="B1509">
        <v>1508</v>
      </c>
      <c r="C1509">
        <v>306</v>
      </c>
      <c r="D1509" t="s">
        <v>173</v>
      </c>
      <c r="E1509" t="s">
        <v>46</v>
      </c>
      <c r="F1509" t="s">
        <v>68</v>
      </c>
      <c r="G1509">
        <v>120</v>
      </c>
      <c r="H1509">
        <v>112</v>
      </c>
      <c r="I1509">
        <v>109</v>
      </c>
      <c r="J1509">
        <v>121</v>
      </c>
      <c r="K1509">
        <v>133</v>
      </c>
      <c r="L1509">
        <v>176</v>
      </c>
      <c r="M1509">
        <v>156</v>
      </c>
      <c r="N1509">
        <v>138</v>
      </c>
      <c r="O1509">
        <v>217</v>
      </c>
      <c r="P1509">
        <v>205</v>
      </c>
      <c r="Q1509">
        <v>187</v>
      </c>
      <c r="R1509">
        <v>163</v>
      </c>
      <c r="S1509">
        <v>147</v>
      </c>
      <c r="T1509">
        <v>189</v>
      </c>
      <c r="U1509">
        <v>129</v>
      </c>
      <c r="V1509">
        <v>136</v>
      </c>
      <c r="W1509">
        <v>170</v>
      </c>
      <c r="X1509">
        <v>76</v>
      </c>
      <c r="Y1509">
        <v>96</v>
      </c>
      <c r="Z1509">
        <v>98</v>
      </c>
      <c r="AA1509">
        <v>94</v>
      </c>
      <c r="AB1509">
        <v>96</v>
      </c>
    </row>
    <row r="1510" spans="1:44" x14ac:dyDescent="0.25">
      <c r="A1510" t="str">
        <f t="shared" si="23"/>
        <v>BadenLehrlinge3. Lehrjahr, männlich</v>
      </c>
      <c r="B1510">
        <v>1509</v>
      </c>
      <c r="C1510">
        <v>306</v>
      </c>
      <c r="D1510" t="s">
        <v>173</v>
      </c>
      <c r="E1510" t="s">
        <v>46</v>
      </c>
      <c r="F1510" t="s">
        <v>69</v>
      </c>
      <c r="G1510">
        <v>265</v>
      </c>
      <c r="H1510">
        <v>258</v>
      </c>
      <c r="I1510">
        <v>261</v>
      </c>
      <c r="J1510">
        <v>260</v>
      </c>
      <c r="K1510">
        <v>254</v>
      </c>
      <c r="L1510">
        <v>289</v>
      </c>
      <c r="M1510">
        <v>289</v>
      </c>
      <c r="N1510">
        <v>310</v>
      </c>
      <c r="O1510">
        <v>292</v>
      </c>
      <c r="P1510">
        <v>372</v>
      </c>
      <c r="Q1510">
        <v>349</v>
      </c>
      <c r="R1510">
        <v>317</v>
      </c>
      <c r="S1510">
        <v>344</v>
      </c>
      <c r="T1510">
        <v>348</v>
      </c>
      <c r="U1510">
        <v>332</v>
      </c>
      <c r="V1510">
        <v>320</v>
      </c>
      <c r="W1510">
        <v>311</v>
      </c>
      <c r="X1510">
        <v>181</v>
      </c>
      <c r="Y1510">
        <v>223</v>
      </c>
      <c r="Z1510">
        <v>240</v>
      </c>
      <c r="AA1510">
        <v>178</v>
      </c>
      <c r="AB1510">
        <v>197</v>
      </c>
    </row>
    <row r="1511" spans="1:44" x14ac:dyDescent="0.25">
      <c r="A1511" t="str">
        <f t="shared" si="23"/>
        <v>BadenLehrlinge3. Lehrjahr, weiblich</v>
      </c>
      <c r="B1511">
        <v>1510</v>
      </c>
      <c r="C1511">
        <v>306</v>
      </c>
      <c r="D1511" t="s">
        <v>173</v>
      </c>
      <c r="E1511" t="s">
        <v>46</v>
      </c>
      <c r="F1511" t="s">
        <v>70</v>
      </c>
      <c r="G1511">
        <v>117</v>
      </c>
      <c r="H1511">
        <v>112</v>
      </c>
      <c r="I1511">
        <v>105</v>
      </c>
      <c r="J1511">
        <v>101</v>
      </c>
      <c r="K1511">
        <v>107</v>
      </c>
      <c r="L1511">
        <v>126</v>
      </c>
      <c r="M1511">
        <v>146</v>
      </c>
      <c r="N1511">
        <v>149</v>
      </c>
      <c r="O1511">
        <v>123</v>
      </c>
      <c r="P1511">
        <v>172</v>
      </c>
      <c r="Q1511">
        <v>169</v>
      </c>
      <c r="R1511">
        <v>139</v>
      </c>
      <c r="S1511">
        <v>147</v>
      </c>
      <c r="T1511">
        <v>145</v>
      </c>
      <c r="U1511">
        <v>150</v>
      </c>
      <c r="V1511">
        <v>113</v>
      </c>
      <c r="W1511">
        <v>129</v>
      </c>
      <c r="X1511">
        <v>85</v>
      </c>
      <c r="Y1511">
        <v>73</v>
      </c>
      <c r="Z1511">
        <v>93</v>
      </c>
      <c r="AA1511">
        <v>93</v>
      </c>
      <c r="AB1511">
        <v>93</v>
      </c>
    </row>
    <row r="1512" spans="1:44" x14ac:dyDescent="0.25">
      <c r="A1512" t="str">
        <f t="shared" si="23"/>
        <v>BadenLehrlinge4. Lehrjahr, männlich</v>
      </c>
      <c r="B1512">
        <v>1511</v>
      </c>
      <c r="C1512">
        <v>306</v>
      </c>
      <c r="D1512" t="s">
        <v>173</v>
      </c>
      <c r="E1512" t="s">
        <v>46</v>
      </c>
      <c r="F1512" t="s">
        <v>71</v>
      </c>
      <c r="G1512">
        <v>108</v>
      </c>
      <c r="H1512">
        <v>111</v>
      </c>
      <c r="I1512">
        <v>118</v>
      </c>
      <c r="J1512">
        <v>122</v>
      </c>
      <c r="K1512">
        <v>122</v>
      </c>
      <c r="L1512">
        <v>114</v>
      </c>
      <c r="M1512">
        <v>128</v>
      </c>
      <c r="N1512">
        <v>123</v>
      </c>
      <c r="O1512">
        <v>132</v>
      </c>
      <c r="P1512">
        <v>123</v>
      </c>
      <c r="Q1512">
        <v>145</v>
      </c>
      <c r="R1512">
        <v>138</v>
      </c>
      <c r="S1512">
        <v>113</v>
      </c>
      <c r="T1512">
        <v>137</v>
      </c>
      <c r="U1512">
        <v>124</v>
      </c>
      <c r="V1512">
        <v>109</v>
      </c>
      <c r="W1512">
        <v>102</v>
      </c>
      <c r="X1512">
        <v>112</v>
      </c>
      <c r="Y1512">
        <v>91</v>
      </c>
      <c r="Z1512">
        <v>107</v>
      </c>
      <c r="AA1512">
        <v>117</v>
      </c>
      <c r="AB1512">
        <v>83</v>
      </c>
    </row>
    <row r="1513" spans="1:44" x14ac:dyDescent="0.25">
      <c r="A1513" t="str">
        <f t="shared" si="23"/>
        <v>BadenLehrlinge4. Lehrjahr, weiblich</v>
      </c>
      <c r="B1513">
        <v>1512</v>
      </c>
      <c r="C1513">
        <v>306</v>
      </c>
      <c r="D1513" t="s">
        <v>173</v>
      </c>
      <c r="E1513" t="s">
        <v>46</v>
      </c>
      <c r="F1513" t="s">
        <v>72</v>
      </c>
      <c r="G1513">
        <v>13</v>
      </c>
      <c r="H1513">
        <v>9</v>
      </c>
      <c r="I1513">
        <v>12</v>
      </c>
      <c r="J1513">
        <v>9</v>
      </c>
      <c r="K1513">
        <v>7</v>
      </c>
      <c r="L1513">
        <v>10</v>
      </c>
      <c r="M1513">
        <v>12</v>
      </c>
      <c r="N1513">
        <v>15</v>
      </c>
      <c r="O1513">
        <v>19</v>
      </c>
      <c r="P1513">
        <v>15</v>
      </c>
      <c r="Q1513">
        <v>18</v>
      </c>
      <c r="R1513">
        <v>22</v>
      </c>
      <c r="S1513">
        <v>14</v>
      </c>
      <c r="T1513">
        <v>11</v>
      </c>
      <c r="U1513">
        <v>11</v>
      </c>
      <c r="V1513">
        <v>9</v>
      </c>
      <c r="W1513">
        <v>8</v>
      </c>
      <c r="X1513">
        <v>5</v>
      </c>
      <c r="Y1513">
        <v>8</v>
      </c>
      <c r="Z1513">
        <v>9</v>
      </c>
      <c r="AA1513">
        <v>14</v>
      </c>
      <c r="AB1513">
        <v>11</v>
      </c>
    </row>
    <row r="1514" spans="1:44" x14ac:dyDescent="0.25">
      <c r="A1514" t="str">
        <f t="shared" si="23"/>
        <v>BadenLehrlingeFrauen</v>
      </c>
      <c r="B1514">
        <v>1513</v>
      </c>
      <c r="C1514">
        <v>306</v>
      </c>
      <c r="D1514" t="s">
        <v>173</v>
      </c>
      <c r="E1514" t="s">
        <v>46</v>
      </c>
      <c r="F1514" t="s">
        <v>47</v>
      </c>
      <c r="G1514">
        <v>359</v>
      </c>
      <c r="H1514">
        <v>334</v>
      </c>
      <c r="I1514">
        <v>344</v>
      </c>
      <c r="J1514">
        <v>348</v>
      </c>
      <c r="K1514">
        <v>422</v>
      </c>
      <c r="L1514">
        <v>459</v>
      </c>
      <c r="M1514">
        <v>455</v>
      </c>
      <c r="N1514">
        <v>594</v>
      </c>
      <c r="O1514">
        <v>690</v>
      </c>
      <c r="P1514">
        <v>614</v>
      </c>
      <c r="Q1514">
        <v>698</v>
      </c>
      <c r="R1514">
        <v>598</v>
      </c>
      <c r="S1514">
        <v>563</v>
      </c>
      <c r="T1514">
        <v>548</v>
      </c>
      <c r="U1514">
        <v>462</v>
      </c>
      <c r="V1514">
        <v>453</v>
      </c>
      <c r="W1514">
        <v>550</v>
      </c>
      <c r="X1514">
        <v>250</v>
      </c>
      <c r="Y1514">
        <v>265</v>
      </c>
      <c r="Z1514">
        <v>288</v>
      </c>
      <c r="AA1514">
        <v>303</v>
      </c>
      <c r="AB1514">
        <v>282</v>
      </c>
    </row>
    <row r="1515" spans="1:44" x14ac:dyDescent="0.25">
      <c r="A1515" t="str">
        <f t="shared" si="23"/>
        <v>BadenLehrlingeInsgesamt</v>
      </c>
      <c r="B1515">
        <v>1514</v>
      </c>
      <c r="C1515">
        <v>306</v>
      </c>
      <c r="D1515" t="s">
        <v>173</v>
      </c>
      <c r="E1515" t="s">
        <v>46</v>
      </c>
      <c r="F1515" t="s">
        <v>48</v>
      </c>
      <c r="G1515">
        <v>1287</v>
      </c>
      <c r="H1515">
        <v>1249</v>
      </c>
      <c r="I1515">
        <v>1247</v>
      </c>
      <c r="J1515">
        <v>1328</v>
      </c>
      <c r="K1515">
        <v>1417</v>
      </c>
      <c r="L1515">
        <v>1476</v>
      </c>
      <c r="M1515">
        <v>1487</v>
      </c>
      <c r="N1515">
        <v>1816</v>
      </c>
      <c r="O1515">
        <v>2109</v>
      </c>
      <c r="P1515">
        <v>1987</v>
      </c>
      <c r="Q1515">
        <v>2071</v>
      </c>
      <c r="R1515">
        <v>1958</v>
      </c>
      <c r="S1515">
        <v>1876</v>
      </c>
      <c r="T1515">
        <v>1929</v>
      </c>
      <c r="U1515">
        <v>1728</v>
      </c>
      <c r="V1515">
        <v>1648</v>
      </c>
      <c r="W1515">
        <v>1693</v>
      </c>
      <c r="X1515">
        <v>1003</v>
      </c>
      <c r="Y1515">
        <v>1007</v>
      </c>
      <c r="Z1515">
        <v>1020</v>
      </c>
      <c r="AA1515">
        <v>1030</v>
      </c>
      <c r="AB1515">
        <v>995</v>
      </c>
    </row>
    <row r="1516" spans="1:44" x14ac:dyDescent="0.25">
      <c r="A1516" t="str">
        <f t="shared" si="23"/>
        <v>BadenLehrlingeMänner</v>
      </c>
      <c r="B1516">
        <v>1515</v>
      </c>
      <c r="C1516">
        <v>306</v>
      </c>
      <c r="D1516" t="s">
        <v>173</v>
      </c>
      <c r="E1516" t="s">
        <v>46</v>
      </c>
      <c r="F1516" t="s">
        <v>49</v>
      </c>
      <c r="G1516">
        <v>928</v>
      </c>
      <c r="H1516">
        <v>915</v>
      </c>
      <c r="I1516">
        <v>903</v>
      </c>
      <c r="J1516">
        <v>980</v>
      </c>
      <c r="K1516">
        <v>995</v>
      </c>
      <c r="L1516">
        <v>1017</v>
      </c>
      <c r="M1516">
        <v>1032</v>
      </c>
      <c r="N1516">
        <v>1222</v>
      </c>
      <c r="O1516">
        <v>1419</v>
      </c>
      <c r="P1516">
        <v>1373</v>
      </c>
      <c r="Q1516">
        <v>1373</v>
      </c>
      <c r="R1516">
        <v>1360</v>
      </c>
      <c r="S1516">
        <v>1313</v>
      </c>
      <c r="T1516">
        <v>1381</v>
      </c>
      <c r="U1516">
        <v>1266</v>
      </c>
      <c r="V1516">
        <v>1195</v>
      </c>
      <c r="W1516">
        <v>1143</v>
      </c>
      <c r="X1516">
        <v>753</v>
      </c>
      <c r="Y1516">
        <v>742</v>
      </c>
      <c r="Z1516">
        <v>732</v>
      </c>
      <c r="AA1516">
        <v>727</v>
      </c>
      <c r="AB1516">
        <v>713</v>
      </c>
    </row>
    <row r="1517" spans="1:44" x14ac:dyDescent="0.25">
      <c r="A1517" t="str">
        <f t="shared" si="23"/>
        <v>BadenNeugründungenInsgesamt</v>
      </c>
      <c r="B1517">
        <v>1516</v>
      </c>
      <c r="C1517">
        <v>306</v>
      </c>
      <c r="D1517" t="s">
        <v>173</v>
      </c>
      <c r="E1517" t="s">
        <v>41</v>
      </c>
      <c r="F1517" t="s">
        <v>48</v>
      </c>
      <c r="G1517">
        <v>551</v>
      </c>
      <c r="H1517">
        <v>540.96856498449404</v>
      </c>
      <c r="I1517">
        <v>685.33504273504298</v>
      </c>
      <c r="J1517">
        <v>695.34680638722602</v>
      </c>
      <c r="K1517">
        <v>613.21474864249399</v>
      </c>
      <c r="L1517">
        <v>645.32068279748103</v>
      </c>
      <c r="M1517">
        <v>811.54474097331195</v>
      </c>
      <c r="N1517">
        <v>616.18492945061598</v>
      </c>
      <c r="O1517">
        <v>714.18440082644599</v>
      </c>
      <c r="P1517">
        <v>626.167334937183</v>
      </c>
      <c r="Q1517">
        <v>685.53473848555802</v>
      </c>
      <c r="R1517">
        <v>675.82610932475905</v>
      </c>
      <c r="S1517">
        <v>668.44034278180595</v>
      </c>
      <c r="T1517">
        <v>739.173108456313</v>
      </c>
      <c r="U1517">
        <v>692.84130982367799</v>
      </c>
      <c r="V1517">
        <v>694</v>
      </c>
      <c r="W1517">
        <v>618</v>
      </c>
      <c r="X1517">
        <v>692</v>
      </c>
      <c r="Y1517">
        <v>683</v>
      </c>
      <c r="Z1517">
        <v>700</v>
      </c>
      <c r="AA1517">
        <v>655</v>
      </c>
      <c r="AB1517">
        <v>798</v>
      </c>
    </row>
    <row r="1518" spans="1:44" x14ac:dyDescent="0.25">
      <c r="A1518" t="str">
        <f t="shared" si="23"/>
        <v>BadenPendler (Auspendler/-innen)Insgesamt</v>
      </c>
      <c r="B1518">
        <v>1517</v>
      </c>
      <c r="C1518">
        <v>306</v>
      </c>
      <c r="D1518" t="s">
        <v>173</v>
      </c>
      <c r="E1518" t="s">
        <v>459</v>
      </c>
      <c r="F1518" t="s">
        <v>48</v>
      </c>
      <c r="G1518">
        <v>47357</v>
      </c>
      <c r="H1518">
        <v>48606</v>
      </c>
      <c r="I1518">
        <v>49318</v>
      </c>
      <c r="J1518">
        <v>49663</v>
      </c>
      <c r="K1518">
        <v>49930</v>
      </c>
      <c r="L1518">
        <v>50496</v>
      </c>
      <c r="M1518">
        <v>51070</v>
      </c>
      <c r="N1518">
        <v>51866</v>
      </c>
      <c r="O1518">
        <v>53098</v>
      </c>
      <c r="P1518">
        <v>53971</v>
      </c>
      <c r="Q1518">
        <v>54596</v>
      </c>
      <c r="R1518">
        <v>54219</v>
      </c>
      <c r="S1518">
        <v>55474</v>
      </c>
    </row>
    <row r="1519" spans="1:44" x14ac:dyDescent="0.25">
      <c r="A1519" t="str">
        <f t="shared" si="23"/>
        <v>BadenPendler ins AuslandInsgesamt</v>
      </c>
      <c r="B1519">
        <v>1518</v>
      </c>
      <c r="C1519">
        <v>306</v>
      </c>
      <c r="D1519" t="s">
        <v>173</v>
      </c>
      <c r="E1519" t="s">
        <v>304</v>
      </c>
      <c r="F1519" t="s">
        <v>48</v>
      </c>
      <c r="G1519">
        <v>42</v>
      </c>
      <c r="H1519">
        <v>119</v>
      </c>
      <c r="I1519">
        <v>511</v>
      </c>
      <c r="J1519">
        <v>128</v>
      </c>
      <c r="K1519">
        <v>110</v>
      </c>
      <c r="L1519">
        <v>217</v>
      </c>
      <c r="M1519">
        <v>234</v>
      </c>
      <c r="N1519">
        <v>216</v>
      </c>
      <c r="O1519">
        <v>248</v>
      </c>
      <c r="P1519">
        <v>224</v>
      </c>
      <c r="Q1519">
        <v>242</v>
      </c>
      <c r="R1519">
        <v>156</v>
      </c>
      <c r="S1519">
        <v>251</v>
      </c>
    </row>
    <row r="1520" spans="1:44" x14ac:dyDescent="0.25">
      <c r="A1520" t="str">
        <f t="shared" si="23"/>
        <v>BadenPendler zw. BundesländernInsgesamt</v>
      </c>
      <c r="B1520">
        <v>1519</v>
      </c>
      <c r="C1520">
        <v>306</v>
      </c>
      <c r="D1520" t="s">
        <v>173</v>
      </c>
      <c r="E1520" t="s">
        <v>433</v>
      </c>
      <c r="F1520" t="s">
        <v>48</v>
      </c>
      <c r="G1520">
        <v>18111</v>
      </c>
      <c r="H1520">
        <v>18741</v>
      </c>
      <c r="I1520">
        <v>18877</v>
      </c>
      <c r="J1520">
        <v>19214</v>
      </c>
      <c r="K1520">
        <v>19542</v>
      </c>
      <c r="L1520">
        <v>19759</v>
      </c>
      <c r="M1520">
        <v>19897</v>
      </c>
      <c r="N1520">
        <v>20424</v>
      </c>
      <c r="O1520">
        <v>20920</v>
      </c>
      <c r="P1520">
        <v>21385</v>
      </c>
      <c r="Q1520">
        <v>21733</v>
      </c>
      <c r="R1520">
        <v>21796</v>
      </c>
      <c r="S1520">
        <v>22476</v>
      </c>
    </row>
    <row r="1521" spans="1:47" x14ac:dyDescent="0.25">
      <c r="A1521" t="str">
        <f t="shared" si="23"/>
        <v>BadenPendler zw. Gemeinden eines Pol. BezirkesInsgesamt</v>
      </c>
      <c r="B1521">
        <v>1520</v>
      </c>
      <c r="C1521">
        <v>306</v>
      </c>
      <c r="D1521" t="s">
        <v>173</v>
      </c>
      <c r="E1521" t="s">
        <v>305</v>
      </c>
      <c r="F1521" t="s">
        <v>48</v>
      </c>
      <c r="G1521">
        <v>15684</v>
      </c>
      <c r="H1521">
        <v>14279</v>
      </c>
      <c r="I1521">
        <v>14343</v>
      </c>
      <c r="J1521">
        <v>14451</v>
      </c>
      <c r="K1521">
        <v>14502</v>
      </c>
      <c r="L1521">
        <v>14391</v>
      </c>
      <c r="M1521">
        <v>14197</v>
      </c>
      <c r="N1521">
        <v>14383</v>
      </c>
      <c r="O1521">
        <v>14628</v>
      </c>
      <c r="P1521">
        <v>14835</v>
      </c>
      <c r="Q1521">
        <v>14877</v>
      </c>
      <c r="R1521">
        <v>14627</v>
      </c>
      <c r="S1521">
        <v>14822</v>
      </c>
    </row>
    <row r="1522" spans="1:47" x14ac:dyDescent="0.25">
      <c r="A1522" t="str">
        <f t="shared" si="23"/>
        <v>BadenPendler zw. Pol. Bez. des BundeslandesInsgesamt</v>
      </c>
      <c r="B1522">
        <v>1521</v>
      </c>
      <c r="C1522">
        <v>306</v>
      </c>
      <c r="D1522" t="s">
        <v>173</v>
      </c>
      <c r="E1522" t="s">
        <v>306</v>
      </c>
      <c r="F1522" t="s">
        <v>48</v>
      </c>
      <c r="G1522">
        <v>13520</v>
      </c>
      <c r="H1522">
        <v>15467</v>
      </c>
      <c r="I1522">
        <v>15587</v>
      </c>
      <c r="J1522">
        <v>15870</v>
      </c>
      <c r="K1522">
        <v>15776</v>
      </c>
      <c r="L1522">
        <v>16129</v>
      </c>
      <c r="M1522">
        <v>16742</v>
      </c>
      <c r="N1522">
        <v>16843</v>
      </c>
      <c r="O1522">
        <v>17302</v>
      </c>
      <c r="P1522">
        <v>17527</v>
      </c>
      <c r="Q1522">
        <v>17744</v>
      </c>
      <c r="R1522">
        <v>17640</v>
      </c>
      <c r="S1522">
        <v>17925</v>
      </c>
    </row>
    <row r="1523" spans="1:47" x14ac:dyDescent="0.25">
      <c r="A1523" t="str">
        <f t="shared" si="23"/>
        <v>BadenPensionisteneinkommenBrutto_Schnitt</v>
      </c>
      <c r="B1523">
        <v>1522</v>
      </c>
      <c r="C1523">
        <v>306</v>
      </c>
      <c r="D1523" t="s">
        <v>173</v>
      </c>
      <c r="E1523" t="s">
        <v>44</v>
      </c>
      <c r="F1523" t="s">
        <v>54</v>
      </c>
      <c r="G1523">
        <v>18767.843209446099</v>
      </c>
      <c r="H1523">
        <v>19164.792935110399</v>
      </c>
      <c r="I1523">
        <v>19844.833778787099</v>
      </c>
      <c r="J1523">
        <v>20365.6006323724</v>
      </c>
      <c r="K1523">
        <v>21108.1629872507</v>
      </c>
      <c r="L1523">
        <v>21773.196861316101</v>
      </c>
      <c r="M1523">
        <v>22314.235282276099</v>
      </c>
      <c r="N1523">
        <v>22662.514161255302</v>
      </c>
      <c r="O1523">
        <v>22889.147683438201</v>
      </c>
      <c r="P1523">
        <v>23481.4626116377</v>
      </c>
      <c r="Q1523">
        <v>24029.963229762201</v>
      </c>
      <c r="R1523">
        <v>24558.3374986864</v>
      </c>
      <c r="S1523">
        <v>24984.161889085801</v>
      </c>
      <c r="T1523">
        <v>25308.4442607405</v>
      </c>
      <c r="U1523">
        <v>25855.773684239299</v>
      </c>
      <c r="V1523">
        <v>26637.643076652101</v>
      </c>
      <c r="W1523">
        <v>28038.108682795701</v>
      </c>
      <c r="X1523">
        <v>28914.548558119601</v>
      </c>
      <c r="Y1523">
        <v>29867.982670349898</v>
      </c>
    </row>
    <row r="1524" spans="1:47" x14ac:dyDescent="0.25">
      <c r="A1524" t="str">
        <f t="shared" si="23"/>
        <v>BadenPensionisteneinkommenBruttobezüge 1000 EUR</v>
      </c>
      <c r="B1524">
        <v>1523</v>
      </c>
      <c r="C1524">
        <v>306</v>
      </c>
      <c r="D1524" t="s">
        <v>173</v>
      </c>
      <c r="E1524" t="s">
        <v>44</v>
      </c>
      <c r="F1524" t="s">
        <v>55</v>
      </c>
      <c r="G1524">
        <v>570617.50494000001</v>
      </c>
      <c r="H1524">
        <v>590984.71973999997</v>
      </c>
      <c r="I1524">
        <v>620428.88326000003</v>
      </c>
      <c r="J1524">
        <v>645711.73364999995</v>
      </c>
      <c r="K1524">
        <v>680463.85022000002</v>
      </c>
      <c r="L1524">
        <v>714030.21787000005</v>
      </c>
      <c r="M1524">
        <v>748218.62324999995</v>
      </c>
      <c r="N1524">
        <v>771273.34444999998</v>
      </c>
      <c r="O1524">
        <v>807941.13492999994</v>
      </c>
      <c r="P1524">
        <v>839767.54738</v>
      </c>
      <c r="Q1524">
        <v>870052.87866000005</v>
      </c>
      <c r="R1524">
        <v>888054.04229000001</v>
      </c>
      <c r="S1524">
        <v>902377.95911000005</v>
      </c>
      <c r="T1524">
        <v>920746.51064999995</v>
      </c>
      <c r="U1524">
        <v>947071.13428</v>
      </c>
      <c r="V1524">
        <v>983115.49303000001</v>
      </c>
      <c r="W1524">
        <v>1032587.46657</v>
      </c>
      <c r="X1524">
        <v>1080074.04684</v>
      </c>
      <c r="Y1524">
        <v>1135282.0212999999</v>
      </c>
    </row>
    <row r="1525" spans="1:47" x14ac:dyDescent="0.25">
      <c r="A1525" t="str">
        <f t="shared" si="23"/>
        <v>BadenPensionisteneinkommenBruttobezüge Fälle</v>
      </c>
      <c r="B1525">
        <v>1524</v>
      </c>
      <c r="C1525">
        <v>306</v>
      </c>
      <c r="D1525" t="s">
        <v>173</v>
      </c>
      <c r="E1525" t="s">
        <v>44</v>
      </c>
      <c r="F1525" t="s">
        <v>56</v>
      </c>
      <c r="G1525">
        <v>30404</v>
      </c>
      <c r="H1525">
        <v>30837</v>
      </c>
      <c r="I1525">
        <v>31264</v>
      </c>
      <c r="J1525">
        <v>31706</v>
      </c>
      <c r="K1525">
        <v>32237</v>
      </c>
      <c r="L1525">
        <v>32794</v>
      </c>
      <c r="M1525">
        <v>33531</v>
      </c>
      <c r="N1525">
        <v>34033</v>
      </c>
      <c r="O1525">
        <v>35298</v>
      </c>
      <c r="P1525">
        <v>35763</v>
      </c>
      <c r="Q1525">
        <v>36207</v>
      </c>
      <c r="R1525">
        <v>36161</v>
      </c>
      <c r="S1525">
        <v>36118</v>
      </c>
      <c r="T1525">
        <v>36381</v>
      </c>
      <c r="U1525">
        <v>36629</v>
      </c>
      <c r="V1525">
        <v>36907</v>
      </c>
      <c r="W1525">
        <v>36828</v>
      </c>
      <c r="X1525">
        <v>37354</v>
      </c>
      <c r="Y1525">
        <v>38010</v>
      </c>
    </row>
    <row r="1526" spans="1:47" x14ac:dyDescent="0.25">
      <c r="A1526" t="str">
        <f t="shared" si="23"/>
        <v>BadenPensionisteneinkommenLohnsteuer 1000 EUR</v>
      </c>
      <c r="B1526">
        <v>1525</v>
      </c>
      <c r="C1526">
        <v>306</v>
      </c>
      <c r="D1526" t="s">
        <v>173</v>
      </c>
      <c r="E1526" t="s">
        <v>44</v>
      </c>
      <c r="F1526" t="s">
        <v>57</v>
      </c>
      <c r="G1526">
        <v>77561.692739999999</v>
      </c>
      <c r="H1526">
        <v>74777.231610000104</v>
      </c>
      <c r="I1526">
        <v>82086.225349999906</v>
      </c>
      <c r="J1526">
        <v>87668.749299999996</v>
      </c>
      <c r="K1526">
        <v>95726.929910000006</v>
      </c>
      <c r="L1526">
        <v>91691.512499999997</v>
      </c>
      <c r="M1526">
        <v>99235.552880000003</v>
      </c>
      <c r="N1526">
        <v>104532.9745</v>
      </c>
      <c r="O1526">
        <v>113447.01458</v>
      </c>
      <c r="P1526">
        <v>120956.97594</v>
      </c>
      <c r="Q1526">
        <v>128165.3361</v>
      </c>
      <c r="R1526">
        <v>134341.41042999999</v>
      </c>
      <c r="S1526">
        <v>114736.06776000001</v>
      </c>
      <c r="T1526">
        <v>118839.35365</v>
      </c>
      <c r="U1526">
        <v>126137.57270999999</v>
      </c>
      <c r="V1526">
        <v>134909.93745</v>
      </c>
      <c r="W1526">
        <v>134465.64449000001</v>
      </c>
      <c r="X1526">
        <v>146487.10913</v>
      </c>
      <c r="Y1526">
        <v>150293.93612</v>
      </c>
    </row>
    <row r="1527" spans="1:47" x14ac:dyDescent="0.25">
      <c r="A1527" t="str">
        <f t="shared" si="23"/>
        <v>BadenPensionisteneinkommenLohnsteuer Fälle</v>
      </c>
      <c r="B1527">
        <v>1526</v>
      </c>
      <c r="C1527">
        <v>306</v>
      </c>
      <c r="D1527" t="s">
        <v>173</v>
      </c>
      <c r="E1527" t="s">
        <v>44</v>
      </c>
      <c r="F1527" t="s">
        <v>58</v>
      </c>
      <c r="G1527">
        <v>20070</v>
      </c>
      <c r="H1527">
        <v>19438</v>
      </c>
      <c r="I1527">
        <v>20397</v>
      </c>
      <c r="J1527">
        <v>21980</v>
      </c>
      <c r="K1527">
        <v>22468</v>
      </c>
      <c r="L1527">
        <v>22127</v>
      </c>
      <c r="M1527">
        <v>22916</v>
      </c>
      <c r="N1527">
        <v>23627</v>
      </c>
      <c r="O1527">
        <v>24561</v>
      </c>
      <c r="P1527">
        <v>25299</v>
      </c>
      <c r="Q1527">
        <v>26044</v>
      </c>
      <c r="R1527">
        <v>26310</v>
      </c>
      <c r="S1527">
        <v>26491</v>
      </c>
      <c r="T1527">
        <v>26858</v>
      </c>
      <c r="U1527">
        <v>27412</v>
      </c>
      <c r="V1527">
        <v>28149</v>
      </c>
      <c r="W1527">
        <v>29655</v>
      </c>
      <c r="X1527">
        <v>30596</v>
      </c>
      <c r="Y1527">
        <v>31699</v>
      </c>
    </row>
    <row r="1528" spans="1:47" x14ac:dyDescent="0.25">
      <c r="A1528" t="str">
        <f t="shared" si="23"/>
        <v>BadenPensionisteneinkommenNetto_Schnitt</v>
      </c>
      <c r="B1528">
        <v>1527</v>
      </c>
      <c r="C1528">
        <v>306</v>
      </c>
      <c r="D1528" t="s">
        <v>173</v>
      </c>
      <c r="E1528" t="s">
        <v>44</v>
      </c>
      <c r="F1528" t="s">
        <v>59</v>
      </c>
      <c r="G1528">
        <v>15344.7514109986</v>
      </c>
      <c r="H1528">
        <v>15755.8176654668</v>
      </c>
      <c r="I1528">
        <v>16192.9346635108</v>
      </c>
      <c r="J1528">
        <v>16547.433615719401</v>
      </c>
      <c r="K1528">
        <v>17028.0806452213</v>
      </c>
      <c r="L1528">
        <v>17825.557908458901</v>
      </c>
      <c r="M1528">
        <v>18180.3097417315</v>
      </c>
      <c r="N1528">
        <v>18398.894660770398</v>
      </c>
      <c r="O1528">
        <v>18473.5301093546</v>
      </c>
      <c r="P1528">
        <v>18863.3152229958</v>
      </c>
      <c r="Q1528">
        <v>19226.2056381363</v>
      </c>
      <c r="R1528">
        <v>19550.744052708698</v>
      </c>
      <c r="S1528">
        <v>20492.8018589069</v>
      </c>
      <c r="T1528">
        <v>20710.7380992826</v>
      </c>
      <c r="U1528">
        <v>21051.4199967239</v>
      </c>
      <c r="V1528">
        <v>21584.628369144099</v>
      </c>
      <c r="W1528">
        <v>22916.6240393179</v>
      </c>
      <c r="X1528">
        <v>23478.440938587599</v>
      </c>
      <c r="Y1528">
        <v>24352.296956064201</v>
      </c>
    </row>
    <row r="1529" spans="1:47" x14ac:dyDescent="0.25">
      <c r="A1529" t="str">
        <f t="shared" si="23"/>
        <v>BadenPensionisteneinkommenNettobezüge 1000 EUR</v>
      </c>
      <c r="B1529">
        <v>1528</v>
      </c>
      <c r="C1529">
        <v>306</v>
      </c>
      <c r="D1529" t="s">
        <v>173</v>
      </c>
      <c r="E1529" t="s">
        <v>44</v>
      </c>
      <c r="F1529" t="s">
        <v>60</v>
      </c>
      <c r="G1529">
        <v>466541.82189999998</v>
      </c>
      <c r="H1529">
        <v>485862.14934999897</v>
      </c>
      <c r="I1529">
        <v>506255.90931999998</v>
      </c>
      <c r="J1529">
        <v>524652.93021999998</v>
      </c>
      <c r="K1529">
        <v>548934.23575999995</v>
      </c>
      <c r="L1529">
        <v>584571.34605000005</v>
      </c>
      <c r="M1529">
        <v>609603.96594999998</v>
      </c>
      <c r="N1529">
        <v>626169.58198999998</v>
      </c>
      <c r="O1529">
        <v>652078.66579999996</v>
      </c>
      <c r="P1529">
        <v>674608.74231999996</v>
      </c>
      <c r="Q1529">
        <v>696123.22753999999</v>
      </c>
      <c r="R1529">
        <v>706974.45568999997</v>
      </c>
      <c r="S1529">
        <v>740159.01754000003</v>
      </c>
      <c r="T1529">
        <v>753477.36279000004</v>
      </c>
      <c r="U1529">
        <v>771092.46305999998</v>
      </c>
      <c r="V1529">
        <v>796623.87922</v>
      </c>
      <c r="W1529">
        <v>843973.43012000003</v>
      </c>
      <c r="X1529">
        <v>877013.68281999999</v>
      </c>
      <c r="Y1529">
        <v>925630.80729999999</v>
      </c>
    </row>
    <row r="1530" spans="1:47" x14ac:dyDescent="0.25">
      <c r="A1530" t="str">
        <f t="shared" si="23"/>
        <v>BadenPensionisteneinkommenSV-Beiträge 1000 EUR</v>
      </c>
      <c r="B1530">
        <v>1529</v>
      </c>
      <c r="C1530">
        <v>306</v>
      </c>
      <c r="D1530" t="s">
        <v>173</v>
      </c>
      <c r="E1530" t="s">
        <v>44</v>
      </c>
      <c r="F1530" t="s">
        <v>61</v>
      </c>
      <c r="G1530">
        <v>26513.990300000001</v>
      </c>
      <c r="H1530">
        <v>30345.338779999998</v>
      </c>
      <c r="I1530">
        <v>32086.748589999999</v>
      </c>
      <c r="J1530">
        <v>33390.054129999997</v>
      </c>
      <c r="K1530">
        <v>35802.684549999998</v>
      </c>
      <c r="L1530">
        <v>37767.359320000003</v>
      </c>
      <c r="M1530">
        <v>39379.104420000003</v>
      </c>
      <c r="N1530">
        <v>40570.787960000001</v>
      </c>
      <c r="O1530">
        <v>42415.454550000002</v>
      </c>
      <c r="P1530">
        <v>44201.829120000002</v>
      </c>
      <c r="Q1530">
        <v>45764.315020000002</v>
      </c>
      <c r="R1530">
        <v>46738.176169999999</v>
      </c>
      <c r="S1530">
        <v>47482.873809999997</v>
      </c>
      <c r="T1530">
        <v>48429.79421</v>
      </c>
      <c r="U1530">
        <v>49841.098510000003</v>
      </c>
      <c r="V1530">
        <v>51581.676359999998</v>
      </c>
      <c r="W1530">
        <v>54148.391960000001</v>
      </c>
      <c r="X1530">
        <v>56573.254889999997</v>
      </c>
      <c r="Y1530">
        <v>59357.277880000001</v>
      </c>
    </row>
    <row r="1531" spans="1:47" x14ac:dyDescent="0.25">
      <c r="A1531" t="str">
        <f t="shared" si="23"/>
        <v>BadenPensionisteneinkommenSV-Beiträge Fälle</v>
      </c>
      <c r="B1531">
        <v>1530</v>
      </c>
      <c r="C1531">
        <v>306</v>
      </c>
      <c r="D1531" t="s">
        <v>173</v>
      </c>
      <c r="E1531" t="s">
        <v>44</v>
      </c>
      <c r="F1531" t="s">
        <v>62</v>
      </c>
      <c r="G1531">
        <v>29756</v>
      </c>
      <c r="H1531">
        <v>30174</v>
      </c>
      <c r="I1531">
        <v>30607</v>
      </c>
      <c r="J1531">
        <v>31063</v>
      </c>
      <c r="K1531">
        <v>31625</v>
      </c>
      <c r="L1531">
        <v>32195</v>
      </c>
      <c r="M1531">
        <v>32862</v>
      </c>
      <c r="N1531">
        <v>33346</v>
      </c>
      <c r="O1531">
        <v>33855</v>
      </c>
      <c r="P1531">
        <v>34258</v>
      </c>
      <c r="Q1531">
        <v>34612</v>
      </c>
      <c r="R1531">
        <v>34502</v>
      </c>
      <c r="S1531">
        <v>34480</v>
      </c>
      <c r="T1531">
        <v>34727</v>
      </c>
      <c r="U1531">
        <v>34860</v>
      </c>
      <c r="V1531">
        <v>35122</v>
      </c>
      <c r="W1531">
        <v>35758</v>
      </c>
      <c r="X1531">
        <v>36340</v>
      </c>
      <c r="Y1531">
        <v>37053</v>
      </c>
    </row>
    <row r="1532" spans="1:47" x14ac:dyDescent="0.25">
      <c r="A1532" t="str">
        <f t="shared" si="23"/>
        <v>BadenUnselbstständig BeschäftigteFrauen</v>
      </c>
      <c r="B1532">
        <v>1531</v>
      </c>
      <c r="C1532">
        <v>306</v>
      </c>
      <c r="D1532" t="s">
        <v>173</v>
      </c>
      <c r="E1532" t="s">
        <v>38</v>
      </c>
      <c r="F1532" t="s">
        <v>47</v>
      </c>
      <c r="G1532">
        <v>10229</v>
      </c>
      <c r="H1532">
        <v>11293</v>
      </c>
      <c r="I1532">
        <v>10878</v>
      </c>
      <c r="J1532">
        <v>11406</v>
      </c>
      <c r="K1532">
        <v>10992</v>
      </c>
      <c r="L1532">
        <v>11490</v>
      </c>
      <c r="M1532">
        <v>11027</v>
      </c>
      <c r="N1532">
        <v>11492</v>
      </c>
      <c r="O1532">
        <v>24727</v>
      </c>
      <c r="P1532">
        <v>25631</v>
      </c>
      <c r="Q1532">
        <v>25107</v>
      </c>
      <c r="R1532">
        <v>25467</v>
      </c>
      <c r="S1532">
        <v>24927</v>
      </c>
      <c r="T1532">
        <v>25588</v>
      </c>
      <c r="U1532">
        <v>25507</v>
      </c>
      <c r="V1532">
        <v>26072</v>
      </c>
      <c r="W1532">
        <v>25911</v>
      </c>
      <c r="X1532">
        <v>26455</v>
      </c>
      <c r="Y1532">
        <v>25893</v>
      </c>
      <c r="Z1532">
        <v>26464</v>
      </c>
      <c r="AA1532">
        <v>25975</v>
      </c>
      <c r="AB1532">
        <v>26540</v>
      </c>
      <c r="AC1532">
        <v>26218</v>
      </c>
      <c r="AD1532">
        <v>26798</v>
      </c>
      <c r="AE1532">
        <v>26413</v>
      </c>
      <c r="AF1532">
        <v>27050</v>
      </c>
      <c r="AG1532">
        <v>26851</v>
      </c>
      <c r="AH1532">
        <v>27472</v>
      </c>
      <c r="AI1532">
        <v>27433</v>
      </c>
      <c r="AJ1532">
        <v>28104</v>
      </c>
      <c r="AK1532">
        <v>27860</v>
      </c>
      <c r="AL1532">
        <v>28322</v>
      </c>
      <c r="AM1532">
        <v>27969</v>
      </c>
      <c r="AN1532">
        <v>27699</v>
      </c>
      <c r="AO1532">
        <v>27412</v>
      </c>
      <c r="AP1532">
        <v>28192</v>
      </c>
      <c r="AQ1532">
        <v>28167</v>
      </c>
      <c r="AR1532">
        <v>28515</v>
      </c>
      <c r="AS1532">
        <v>29360</v>
      </c>
      <c r="AT1532">
        <v>29751</v>
      </c>
      <c r="AU1532">
        <v>29309</v>
      </c>
    </row>
    <row r="1533" spans="1:47" x14ac:dyDescent="0.25">
      <c r="A1533" t="str">
        <f t="shared" si="23"/>
        <v>BadenUnselbstständig BeschäftigteInsgesamt</v>
      </c>
      <c r="B1533">
        <v>1532</v>
      </c>
      <c r="C1533">
        <v>306</v>
      </c>
      <c r="D1533" t="s">
        <v>173</v>
      </c>
      <c r="E1533" t="s">
        <v>38</v>
      </c>
      <c r="F1533" t="s">
        <v>48</v>
      </c>
      <c r="G1533">
        <v>24886</v>
      </c>
      <c r="H1533">
        <v>28335</v>
      </c>
      <c r="I1533">
        <v>26353</v>
      </c>
      <c r="J1533">
        <v>28890</v>
      </c>
      <c r="K1533">
        <v>26445</v>
      </c>
      <c r="L1533">
        <v>29022</v>
      </c>
      <c r="M1533">
        <v>26813</v>
      </c>
      <c r="N1533">
        <v>28756</v>
      </c>
      <c r="O1533">
        <v>52069</v>
      </c>
      <c r="P1533">
        <v>54650</v>
      </c>
      <c r="Q1533">
        <v>52248</v>
      </c>
      <c r="R1533">
        <v>53572</v>
      </c>
      <c r="S1533">
        <v>51498</v>
      </c>
      <c r="T1533">
        <v>53942</v>
      </c>
      <c r="U1533">
        <v>52773</v>
      </c>
      <c r="V1533">
        <v>55271</v>
      </c>
      <c r="W1533">
        <v>53597</v>
      </c>
      <c r="X1533">
        <v>55935</v>
      </c>
      <c r="Y1533">
        <v>53671</v>
      </c>
      <c r="Z1533">
        <v>56028</v>
      </c>
      <c r="AA1533">
        <v>53953</v>
      </c>
      <c r="AB1533">
        <v>56210</v>
      </c>
      <c r="AC1533">
        <v>54332</v>
      </c>
      <c r="AD1533">
        <v>56561</v>
      </c>
      <c r="AE1533">
        <v>54745</v>
      </c>
      <c r="AF1533">
        <v>56988</v>
      </c>
      <c r="AG1533">
        <v>55557</v>
      </c>
      <c r="AH1533">
        <v>57939</v>
      </c>
      <c r="AI1533">
        <v>56806</v>
      </c>
      <c r="AJ1533">
        <v>59240</v>
      </c>
      <c r="AK1533">
        <v>57722</v>
      </c>
      <c r="AL1533">
        <v>59630</v>
      </c>
      <c r="AM1533">
        <v>57988</v>
      </c>
      <c r="AN1533">
        <v>58252</v>
      </c>
      <c r="AO1533">
        <v>56967</v>
      </c>
      <c r="AP1533">
        <v>59420</v>
      </c>
      <c r="AQ1533">
        <v>58482</v>
      </c>
      <c r="AR1533">
        <v>60079</v>
      </c>
      <c r="AS1533">
        <v>61006</v>
      </c>
      <c r="AT1533">
        <v>62552</v>
      </c>
      <c r="AU1533">
        <v>60866</v>
      </c>
    </row>
    <row r="1534" spans="1:47" x14ac:dyDescent="0.25">
      <c r="A1534" t="str">
        <f t="shared" si="23"/>
        <v>BadenUnselbstständig BeschäftigteMänner</v>
      </c>
      <c r="B1534">
        <v>1533</v>
      </c>
      <c r="C1534">
        <v>306</v>
      </c>
      <c r="D1534" t="s">
        <v>173</v>
      </c>
      <c r="E1534" t="s">
        <v>38</v>
      </c>
      <c r="F1534" t="s">
        <v>49</v>
      </c>
      <c r="G1534">
        <v>14657</v>
      </c>
      <c r="H1534">
        <v>17042</v>
      </c>
      <c r="I1534">
        <v>15475</v>
      </c>
      <c r="J1534">
        <v>17484</v>
      </c>
      <c r="K1534">
        <v>15453</v>
      </c>
      <c r="L1534">
        <v>17532</v>
      </c>
      <c r="M1534">
        <v>15786</v>
      </c>
      <c r="N1534">
        <v>17264</v>
      </c>
      <c r="O1534">
        <v>27342</v>
      </c>
      <c r="P1534">
        <v>29019</v>
      </c>
      <c r="Q1534">
        <v>27141</v>
      </c>
      <c r="R1534">
        <v>28105</v>
      </c>
      <c r="S1534">
        <v>26571</v>
      </c>
      <c r="T1534">
        <v>28354</v>
      </c>
      <c r="U1534">
        <v>27266</v>
      </c>
      <c r="V1534">
        <v>29199</v>
      </c>
      <c r="W1534">
        <v>27686</v>
      </c>
      <c r="X1534">
        <v>29480</v>
      </c>
      <c r="Y1534">
        <v>27778</v>
      </c>
      <c r="Z1534">
        <v>29564</v>
      </c>
      <c r="AA1534">
        <v>27978</v>
      </c>
      <c r="AB1534">
        <v>29670</v>
      </c>
      <c r="AC1534">
        <v>28114</v>
      </c>
      <c r="AD1534">
        <v>29763</v>
      </c>
      <c r="AE1534">
        <v>28332</v>
      </c>
      <c r="AF1534">
        <v>29938</v>
      </c>
      <c r="AG1534">
        <v>28706</v>
      </c>
      <c r="AH1534">
        <v>30467</v>
      </c>
      <c r="AI1534">
        <v>29373</v>
      </c>
      <c r="AJ1534">
        <v>31136</v>
      </c>
      <c r="AK1534">
        <v>29862</v>
      </c>
      <c r="AL1534">
        <v>31308</v>
      </c>
      <c r="AM1534">
        <v>30019</v>
      </c>
      <c r="AN1534">
        <v>30553</v>
      </c>
      <c r="AO1534">
        <v>29555</v>
      </c>
      <c r="AP1534">
        <v>31228</v>
      </c>
      <c r="AQ1534">
        <v>30315</v>
      </c>
      <c r="AR1534">
        <v>31564</v>
      </c>
      <c r="AS1534">
        <v>31646</v>
      </c>
      <c r="AT1534">
        <v>32801</v>
      </c>
      <c r="AU1534">
        <v>31557</v>
      </c>
    </row>
    <row r="1535" spans="1:47" x14ac:dyDescent="0.25">
      <c r="A1535" t="str">
        <f t="shared" si="23"/>
        <v>BadenUnselbstständig Beschäftigte GW mgfInsgesamt</v>
      </c>
      <c r="B1535">
        <v>1534</v>
      </c>
      <c r="C1535">
        <v>306</v>
      </c>
      <c r="D1535" t="s">
        <v>173</v>
      </c>
      <c r="E1535" t="s">
        <v>450</v>
      </c>
      <c r="F1535" t="s">
        <v>48</v>
      </c>
      <c r="G1535">
        <v>31325.363338626001</v>
      </c>
      <c r="H1535">
        <v>29575.153720445</v>
      </c>
      <c r="I1535">
        <v>32129.823716682</v>
      </c>
      <c r="J1535">
        <v>31165.001425956001</v>
      </c>
      <c r="K1535">
        <v>33512.670478460997</v>
      </c>
      <c r="L1535">
        <v>31844.704568649999</v>
      </c>
      <c r="M1535">
        <v>32944.124879490999</v>
      </c>
      <c r="N1535">
        <v>30886.944013213</v>
      </c>
      <c r="O1535">
        <v>33368.512707187998</v>
      </c>
      <c r="P1535">
        <v>32118.310370371</v>
      </c>
      <c r="Q1535">
        <v>33871.722656065002</v>
      </c>
      <c r="R1535">
        <v>32053.179630787999</v>
      </c>
      <c r="S1535">
        <v>33939.748383689999</v>
      </c>
      <c r="T1535">
        <v>32671.985506313998</v>
      </c>
    </row>
    <row r="1536" spans="1:47" x14ac:dyDescent="0.25">
      <c r="A1536" t="str">
        <f t="shared" si="23"/>
        <v>BadenUnselbstständig Beschäftigte GW ogfInsgesamt</v>
      </c>
      <c r="B1536">
        <v>1535</v>
      </c>
      <c r="C1536">
        <v>306</v>
      </c>
      <c r="D1536" t="s">
        <v>173</v>
      </c>
      <c r="E1536" t="s">
        <v>449</v>
      </c>
      <c r="F1536" t="s">
        <v>48</v>
      </c>
      <c r="G1536">
        <v>28191.000249820001</v>
      </c>
      <c r="H1536">
        <v>26643.774741623001</v>
      </c>
      <c r="I1536">
        <v>29133.436127446999</v>
      </c>
      <c r="J1536">
        <v>28210.974071820001</v>
      </c>
      <c r="K1536">
        <v>30522.911383914001</v>
      </c>
      <c r="L1536">
        <v>28978.075369157999</v>
      </c>
      <c r="M1536">
        <v>29980.455940481999</v>
      </c>
      <c r="N1536">
        <v>28116.96366895</v>
      </c>
      <c r="O1536">
        <v>30450.908536413001</v>
      </c>
      <c r="P1536">
        <v>29341.452551119</v>
      </c>
      <c r="Q1536">
        <v>31179.549394655001</v>
      </c>
      <c r="R1536">
        <v>29402.845112461</v>
      </c>
      <c r="S1536">
        <v>31183.671603097999</v>
      </c>
      <c r="T1536">
        <v>29768.007097783</v>
      </c>
    </row>
    <row r="1537" spans="1:47" x14ac:dyDescent="0.25">
      <c r="A1537" t="str">
        <f t="shared" si="23"/>
        <v>BadenUnternehmenInsgesamt</v>
      </c>
      <c r="B1537">
        <v>1536</v>
      </c>
      <c r="C1537">
        <v>306</v>
      </c>
      <c r="D1537" t="s">
        <v>173</v>
      </c>
      <c r="E1537" t="s">
        <v>475</v>
      </c>
      <c r="F1537" t="s">
        <v>48</v>
      </c>
      <c r="G1537">
        <v>10916</v>
      </c>
      <c r="H1537">
        <v>11026</v>
      </c>
      <c r="I1537">
        <v>11490</v>
      </c>
    </row>
    <row r="1538" spans="1:47" x14ac:dyDescent="0.25">
      <c r="A1538" t="str">
        <f t="shared" si="23"/>
        <v>BadenWohnbevölkerungInsgesamt</v>
      </c>
      <c r="B1538">
        <v>1537</v>
      </c>
      <c r="C1538">
        <v>306</v>
      </c>
      <c r="D1538" t="s">
        <v>173</v>
      </c>
      <c r="E1538" t="s">
        <v>42</v>
      </c>
      <c r="F1538" t="s">
        <v>48</v>
      </c>
      <c r="G1538">
        <v>126556</v>
      </c>
      <c r="H1538">
        <v>127654</v>
      </c>
      <c r="I1538">
        <v>129188</v>
      </c>
      <c r="J1538">
        <v>130605</v>
      </c>
      <c r="K1538">
        <v>132336</v>
      </c>
      <c r="L1538">
        <v>133670</v>
      </c>
      <c r="M1538">
        <v>134730</v>
      </c>
      <c r="N1538">
        <v>135989</v>
      </c>
      <c r="O1538">
        <v>136808</v>
      </c>
      <c r="P1538">
        <v>137632</v>
      </c>
      <c r="Q1538">
        <v>138686</v>
      </c>
      <c r="R1538">
        <v>139496</v>
      </c>
      <c r="S1538">
        <v>140078</v>
      </c>
      <c r="T1538">
        <v>141750</v>
      </c>
      <c r="U1538">
        <v>143736</v>
      </c>
      <c r="V1538">
        <v>145235</v>
      </c>
      <c r="W1538">
        <v>145863</v>
      </c>
      <c r="X1538">
        <v>146203</v>
      </c>
      <c r="Y1538">
        <v>146751</v>
      </c>
      <c r="Z1538">
        <v>147113</v>
      </c>
      <c r="AA1538">
        <v>147850</v>
      </c>
      <c r="AB1538">
        <v>149580</v>
      </c>
    </row>
    <row r="1539" spans="1:47" x14ac:dyDescent="0.25">
      <c r="A1539" t="str">
        <f t="shared" ref="A1539:A1602" si="24">D1539&amp;E1539&amp;F1539</f>
        <v>Bruck an der LeithaArbeitnehmereinkommenBrutto_Schnitt</v>
      </c>
      <c r="B1539">
        <v>1538</v>
      </c>
      <c r="C1539">
        <v>307</v>
      </c>
      <c r="D1539" t="s">
        <v>174</v>
      </c>
      <c r="E1539" t="s">
        <v>43</v>
      </c>
      <c r="F1539" t="s">
        <v>54</v>
      </c>
      <c r="G1539">
        <v>27628.9270879301</v>
      </c>
      <c r="H1539">
        <v>28127.8854184835</v>
      </c>
      <c r="I1539">
        <v>29112.876329909901</v>
      </c>
      <c r="J1539">
        <v>30081.184947988699</v>
      </c>
      <c r="K1539">
        <v>30936.004728643202</v>
      </c>
      <c r="L1539">
        <v>31316.4368753778</v>
      </c>
      <c r="M1539">
        <v>31707.028012868501</v>
      </c>
      <c r="N1539">
        <v>32344.667926756701</v>
      </c>
      <c r="O1539">
        <v>33258.834864586403</v>
      </c>
      <c r="P1539">
        <v>33298.733735974201</v>
      </c>
      <c r="Q1539">
        <v>34059.331294964002</v>
      </c>
      <c r="R1539">
        <v>34475.394799349502</v>
      </c>
      <c r="S1539">
        <v>35106.407942491402</v>
      </c>
      <c r="T1539">
        <v>36160.966194467401</v>
      </c>
      <c r="U1539">
        <v>37067.490045052196</v>
      </c>
      <c r="V1539">
        <v>38100.835305770197</v>
      </c>
      <c r="W1539">
        <v>38517.942688289899</v>
      </c>
      <c r="X1539">
        <v>39560.126427614297</v>
      </c>
      <c r="Y1539">
        <v>41546.546204288403</v>
      </c>
    </row>
    <row r="1540" spans="1:47" x14ac:dyDescent="0.25">
      <c r="A1540" t="str">
        <f t="shared" si="24"/>
        <v>Bruck an der LeithaArbeitnehmereinkommenBruttobezüge 1000 EUR</v>
      </c>
      <c r="B1540">
        <v>1539</v>
      </c>
      <c r="C1540">
        <v>307</v>
      </c>
      <c r="D1540" t="s">
        <v>174</v>
      </c>
      <c r="E1540" t="s">
        <v>43</v>
      </c>
      <c r="F1540" t="s">
        <v>55</v>
      </c>
      <c r="G1540">
        <v>505885.65497999999</v>
      </c>
      <c r="H1540">
        <v>528973.01318000001</v>
      </c>
      <c r="I1540">
        <v>555590.13188</v>
      </c>
      <c r="J1540">
        <v>587034.32426000002</v>
      </c>
      <c r="K1540">
        <v>615626.49410000001</v>
      </c>
      <c r="L1540">
        <v>621693.90485000005</v>
      </c>
      <c r="M1540">
        <v>635694.20463000005</v>
      </c>
      <c r="N1540">
        <v>651809.74806000001</v>
      </c>
      <c r="O1540">
        <v>677881.57221000001</v>
      </c>
      <c r="P1540">
        <v>682557.44412</v>
      </c>
      <c r="Q1540">
        <v>700668.56339999998</v>
      </c>
      <c r="R1540">
        <v>720777.07906999998</v>
      </c>
      <c r="S1540">
        <v>745976.06237000006</v>
      </c>
      <c r="T1540">
        <v>1794777.2351299999</v>
      </c>
      <c r="U1540">
        <v>1875911.5362</v>
      </c>
      <c r="V1540">
        <v>1986844.25869</v>
      </c>
      <c r="W1540">
        <v>2002201.17888</v>
      </c>
      <c r="X1540">
        <v>2096172.4190199999</v>
      </c>
      <c r="Y1540">
        <v>2263123.46484</v>
      </c>
    </row>
    <row r="1541" spans="1:47" x14ac:dyDescent="0.25">
      <c r="A1541" t="str">
        <f t="shared" si="24"/>
        <v>Bruck an der LeithaArbeitnehmereinkommenBruttobezüge Fälle</v>
      </c>
      <c r="B1541">
        <v>1540</v>
      </c>
      <c r="C1541">
        <v>307</v>
      </c>
      <c r="D1541" t="s">
        <v>174</v>
      </c>
      <c r="E1541" t="s">
        <v>43</v>
      </c>
      <c r="F1541" t="s">
        <v>56</v>
      </c>
      <c r="G1541">
        <v>18310</v>
      </c>
      <c r="H1541">
        <v>18806</v>
      </c>
      <c r="I1541">
        <v>19084</v>
      </c>
      <c r="J1541">
        <v>19515</v>
      </c>
      <c r="K1541">
        <v>19900</v>
      </c>
      <c r="L1541">
        <v>19852</v>
      </c>
      <c r="M1541">
        <v>20049</v>
      </c>
      <c r="N1541">
        <v>20152</v>
      </c>
      <c r="O1541">
        <v>20382</v>
      </c>
      <c r="P1541">
        <v>20498</v>
      </c>
      <c r="Q1541">
        <v>20572</v>
      </c>
      <c r="R1541">
        <v>20907</v>
      </c>
      <c r="S1541">
        <v>21249</v>
      </c>
      <c r="T1541">
        <v>49633</v>
      </c>
      <c r="U1541">
        <v>50608</v>
      </c>
      <c r="V1541">
        <v>52147</v>
      </c>
      <c r="W1541">
        <v>51981</v>
      </c>
      <c r="X1541">
        <v>52987</v>
      </c>
      <c r="Y1541">
        <v>54472</v>
      </c>
    </row>
    <row r="1542" spans="1:47" x14ac:dyDescent="0.25">
      <c r="A1542" t="str">
        <f t="shared" si="24"/>
        <v>Bruck an der LeithaArbeitnehmereinkommenLohnsteuer 1000 EUR</v>
      </c>
      <c r="B1542">
        <v>1541</v>
      </c>
      <c r="C1542">
        <v>307</v>
      </c>
      <c r="D1542" t="s">
        <v>174</v>
      </c>
      <c r="E1542" t="s">
        <v>43</v>
      </c>
      <c r="F1542" t="s">
        <v>57</v>
      </c>
      <c r="G1542">
        <v>76901.695300000007</v>
      </c>
      <c r="H1542">
        <v>78384.046069999997</v>
      </c>
      <c r="I1542">
        <v>84328.399860000005</v>
      </c>
      <c r="J1542">
        <v>90608.194650000005</v>
      </c>
      <c r="K1542">
        <v>98136.75374</v>
      </c>
      <c r="L1542">
        <v>90591.779710000003</v>
      </c>
      <c r="M1542">
        <v>93897.569900000002</v>
      </c>
      <c r="N1542">
        <v>98758.222030000004</v>
      </c>
      <c r="O1542">
        <v>105092.01972</v>
      </c>
      <c r="P1542">
        <v>107448.07941999999</v>
      </c>
      <c r="Q1542">
        <v>112276.70726</v>
      </c>
      <c r="R1542">
        <v>116351.19022999999</v>
      </c>
      <c r="S1542">
        <v>105432.981</v>
      </c>
      <c r="T1542">
        <v>263921.27201000002</v>
      </c>
      <c r="U1542">
        <v>281670.23878999997</v>
      </c>
      <c r="V1542">
        <v>295706.33510000003</v>
      </c>
      <c r="W1542">
        <v>286641.47738</v>
      </c>
      <c r="X1542">
        <v>308446.36469999998</v>
      </c>
      <c r="Y1542">
        <v>329840.08883999998</v>
      </c>
    </row>
    <row r="1543" spans="1:47" x14ac:dyDescent="0.25">
      <c r="A1543" t="str">
        <f t="shared" si="24"/>
        <v>Bruck an der LeithaArbeitnehmereinkommenLohnsteuer Fälle</v>
      </c>
      <c r="B1543">
        <v>1542</v>
      </c>
      <c r="C1543">
        <v>307</v>
      </c>
      <c r="D1543" t="s">
        <v>174</v>
      </c>
      <c r="E1543" t="s">
        <v>43</v>
      </c>
      <c r="F1543" t="s">
        <v>58</v>
      </c>
      <c r="G1543">
        <v>15395</v>
      </c>
      <c r="H1543">
        <v>15535</v>
      </c>
      <c r="I1543">
        <v>15932</v>
      </c>
      <c r="J1543">
        <v>16357</v>
      </c>
      <c r="K1543">
        <v>16994</v>
      </c>
      <c r="L1543">
        <v>16655</v>
      </c>
      <c r="M1543">
        <v>16868</v>
      </c>
      <c r="N1543">
        <v>16984</v>
      </c>
      <c r="O1543">
        <v>17214</v>
      </c>
      <c r="P1543">
        <v>17464</v>
      </c>
      <c r="Q1543">
        <v>17620</v>
      </c>
      <c r="R1543">
        <v>17919</v>
      </c>
      <c r="S1543">
        <v>18243</v>
      </c>
      <c r="T1543">
        <v>43134</v>
      </c>
      <c r="U1543">
        <v>44513</v>
      </c>
      <c r="V1543">
        <v>46260</v>
      </c>
      <c r="W1543">
        <v>46370</v>
      </c>
      <c r="X1543">
        <v>47340</v>
      </c>
      <c r="Y1543">
        <v>48996</v>
      </c>
    </row>
    <row r="1544" spans="1:47" x14ac:dyDescent="0.25">
      <c r="A1544" t="str">
        <f t="shared" si="24"/>
        <v>Bruck an der LeithaArbeitnehmereinkommenNetto_Schnitt</v>
      </c>
      <c r="B1544">
        <v>1543</v>
      </c>
      <c r="C1544">
        <v>307</v>
      </c>
      <c r="D1544" t="s">
        <v>174</v>
      </c>
      <c r="E1544" t="s">
        <v>43</v>
      </c>
      <c r="F1544" t="s">
        <v>59</v>
      </c>
      <c r="G1544">
        <v>19168.734944292701</v>
      </c>
      <c r="H1544">
        <v>19577.3360097841</v>
      </c>
      <c r="I1544">
        <v>20179.827888283398</v>
      </c>
      <c r="J1544">
        <v>20858.108074301799</v>
      </c>
      <c r="K1544">
        <v>21314.588685427101</v>
      </c>
      <c r="L1544">
        <v>22006.7826828531</v>
      </c>
      <c r="M1544">
        <v>22219.296396328999</v>
      </c>
      <c r="N1544">
        <v>22545.665950774099</v>
      </c>
      <c r="O1544">
        <v>23142.3621244235</v>
      </c>
      <c r="P1544">
        <v>22956.793404234599</v>
      </c>
      <c r="Q1544">
        <v>23405.792309449698</v>
      </c>
      <c r="R1544">
        <v>23617.176830248201</v>
      </c>
      <c r="S1544">
        <v>24747.101032048598</v>
      </c>
      <c r="T1544">
        <v>25258.763102572899</v>
      </c>
      <c r="U1544">
        <v>25762.2658522368</v>
      </c>
      <c r="V1544">
        <v>26550.867084779598</v>
      </c>
      <c r="W1544">
        <v>27064.720705834799</v>
      </c>
      <c r="X1544">
        <v>27640.445072942399</v>
      </c>
      <c r="Y1544">
        <v>29140.1118780291</v>
      </c>
    </row>
    <row r="1545" spans="1:47" x14ac:dyDescent="0.25">
      <c r="A1545" t="str">
        <f t="shared" si="24"/>
        <v>Bruck an der LeithaArbeitnehmereinkommenNettobezüge 1000 EUR</v>
      </c>
      <c r="B1545">
        <v>1544</v>
      </c>
      <c r="C1545">
        <v>307</v>
      </c>
      <c r="D1545" t="s">
        <v>174</v>
      </c>
      <c r="E1545" t="s">
        <v>43</v>
      </c>
      <c r="F1545" t="s">
        <v>60</v>
      </c>
      <c r="G1545">
        <v>350979.53683</v>
      </c>
      <c r="H1545">
        <v>368171.38099999999</v>
      </c>
      <c r="I1545">
        <v>385111.83542000002</v>
      </c>
      <c r="J1545">
        <v>407045.97907</v>
      </c>
      <c r="K1545">
        <v>424160.31484000001</v>
      </c>
      <c r="L1545">
        <v>436878.64981999999</v>
      </c>
      <c r="M1545">
        <v>445474.67345</v>
      </c>
      <c r="N1545">
        <v>454340.26023999997</v>
      </c>
      <c r="O1545">
        <v>471687.62482000003</v>
      </c>
      <c r="P1545">
        <v>470568.35119999998</v>
      </c>
      <c r="Q1545">
        <v>481503.95938999997</v>
      </c>
      <c r="R1545">
        <v>493764.31598999997</v>
      </c>
      <c r="S1545">
        <v>525851.14983000001</v>
      </c>
      <c r="T1545">
        <v>1253668.1890700001</v>
      </c>
      <c r="U1545">
        <v>1303776.75025</v>
      </c>
      <c r="V1545">
        <v>1384548.06587</v>
      </c>
      <c r="W1545">
        <v>1406851.2470100001</v>
      </c>
      <c r="X1545">
        <v>1464584.2630799999</v>
      </c>
      <c r="Y1545">
        <v>1587320.1742199999</v>
      </c>
    </row>
    <row r="1546" spans="1:47" x14ac:dyDescent="0.25">
      <c r="A1546" t="str">
        <f t="shared" si="24"/>
        <v>Bruck an der LeithaArbeitnehmereinkommenSV-Beiträge 1000 EUR</v>
      </c>
      <c r="B1546">
        <v>1545</v>
      </c>
      <c r="C1546">
        <v>307</v>
      </c>
      <c r="D1546" t="s">
        <v>174</v>
      </c>
      <c r="E1546" t="s">
        <v>43</v>
      </c>
      <c r="F1546" t="s">
        <v>61</v>
      </c>
      <c r="G1546">
        <v>78004.422850000003</v>
      </c>
      <c r="H1546">
        <v>82417.586110000004</v>
      </c>
      <c r="I1546">
        <v>86149.896599999993</v>
      </c>
      <c r="J1546">
        <v>89380.150540000002</v>
      </c>
      <c r="K1546">
        <v>93329.425520000004</v>
      </c>
      <c r="L1546">
        <v>94223.475319999998</v>
      </c>
      <c r="M1546">
        <v>96321.961280000003</v>
      </c>
      <c r="N1546">
        <v>98711.265790000005</v>
      </c>
      <c r="O1546">
        <v>101101.92767</v>
      </c>
      <c r="P1546">
        <v>104541.0135</v>
      </c>
      <c r="Q1546">
        <v>106887.89675</v>
      </c>
      <c r="R1546">
        <v>110661.57285</v>
      </c>
      <c r="S1546">
        <v>114691.93154000001</v>
      </c>
      <c r="T1546">
        <v>277187.77405000001</v>
      </c>
      <c r="U1546">
        <v>290464.54716000002</v>
      </c>
      <c r="V1546">
        <v>306589.85772000003</v>
      </c>
      <c r="W1546">
        <v>308708.45448999997</v>
      </c>
      <c r="X1546">
        <v>323141.79123999999</v>
      </c>
      <c r="Y1546">
        <v>345963.20178</v>
      </c>
    </row>
    <row r="1547" spans="1:47" x14ac:dyDescent="0.25">
      <c r="A1547" t="str">
        <f t="shared" si="24"/>
        <v>Bruck an der LeithaArbeitnehmereinkommenSV-Beiträge Fälle</v>
      </c>
      <c r="B1547">
        <v>1546</v>
      </c>
      <c r="C1547">
        <v>307</v>
      </c>
      <c r="D1547" t="s">
        <v>174</v>
      </c>
      <c r="E1547" t="s">
        <v>43</v>
      </c>
      <c r="F1547" t="s">
        <v>62</v>
      </c>
      <c r="G1547">
        <v>17695</v>
      </c>
      <c r="H1547">
        <v>18203</v>
      </c>
      <c r="I1547">
        <v>18472</v>
      </c>
      <c r="J1547">
        <v>18831</v>
      </c>
      <c r="K1547">
        <v>19175</v>
      </c>
      <c r="L1547">
        <v>19032</v>
      </c>
      <c r="M1547">
        <v>19181</v>
      </c>
      <c r="N1547">
        <v>19267</v>
      </c>
      <c r="O1547">
        <v>19455</v>
      </c>
      <c r="P1547">
        <v>19550</v>
      </c>
      <c r="Q1547">
        <v>19555</v>
      </c>
      <c r="R1547">
        <v>19891</v>
      </c>
      <c r="S1547">
        <v>20241</v>
      </c>
      <c r="T1547">
        <v>47259</v>
      </c>
      <c r="U1547">
        <v>48289</v>
      </c>
      <c r="V1547">
        <v>49699</v>
      </c>
      <c r="W1547">
        <v>49496</v>
      </c>
      <c r="X1547">
        <v>50548</v>
      </c>
      <c r="Y1547">
        <v>52057</v>
      </c>
    </row>
    <row r="1548" spans="1:47" x14ac:dyDescent="0.25">
      <c r="A1548" t="str">
        <f t="shared" si="24"/>
        <v>Bruck an der LeithaArbeitsloseFrauen</v>
      </c>
      <c r="B1548">
        <v>1547</v>
      </c>
      <c r="C1548">
        <v>307</v>
      </c>
      <c r="D1548" t="s">
        <v>174</v>
      </c>
      <c r="E1548" t="s">
        <v>36</v>
      </c>
      <c r="F1548" t="s">
        <v>47</v>
      </c>
      <c r="G1548">
        <v>362</v>
      </c>
      <c r="H1548">
        <v>351</v>
      </c>
      <c r="I1548">
        <v>404</v>
      </c>
      <c r="J1548">
        <v>366</v>
      </c>
      <c r="K1548">
        <v>433</v>
      </c>
      <c r="L1548">
        <v>384</v>
      </c>
      <c r="M1548">
        <v>437</v>
      </c>
      <c r="N1548">
        <v>394</v>
      </c>
      <c r="O1548">
        <v>428</v>
      </c>
      <c r="P1548">
        <v>428</v>
      </c>
      <c r="Q1548">
        <v>464</v>
      </c>
      <c r="R1548">
        <v>499</v>
      </c>
      <c r="S1548">
        <v>507</v>
      </c>
      <c r="T1548">
        <v>467</v>
      </c>
      <c r="U1548">
        <v>561</v>
      </c>
      <c r="V1548">
        <v>501</v>
      </c>
      <c r="W1548">
        <v>630</v>
      </c>
      <c r="X1548">
        <v>544</v>
      </c>
      <c r="Y1548">
        <v>621</v>
      </c>
      <c r="Z1548">
        <v>605</v>
      </c>
      <c r="AA1548">
        <v>664</v>
      </c>
      <c r="AB1548">
        <v>642</v>
      </c>
      <c r="AC1548">
        <v>734</v>
      </c>
      <c r="AD1548">
        <v>674</v>
      </c>
      <c r="AE1548">
        <v>731</v>
      </c>
      <c r="AF1548">
        <v>681</v>
      </c>
      <c r="AG1548">
        <v>1874</v>
      </c>
      <c r="AH1548">
        <v>1709</v>
      </c>
      <c r="AI1548">
        <v>1804</v>
      </c>
      <c r="AJ1548">
        <v>1560</v>
      </c>
      <c r="AK1548">
        <v>1816</v>
      </c>
      <c r="AL1548">
        <v>1628</v>
      </c>
      <c r="AM1548">
        <v>1706</v>
      </c>
      <c r="AN1548">
        <v>2170</v>
      </c>
      <c r="AO1548">
        <v>2267</v>
      </c>
      <c r="AP1548">
        <v>1790</v>
      </c>
      <c r="AQ1548">
        <v>1772</v>
      </c>
      <c r="AR1548">
        <v>1431</v>
      </c>
      <c r="AS1548">
        <v>1501</v>
      </c>
      <c r="AT1548">
        <v>1392</v>
      </c>
      <c r="AU1548">
        <v>1558</v>
      </c>
    </row>
    <row r="1549" spans="1:47" x14ac:dyDescent="0.25">
      <c r="A1549" t="str">
        <f t="shared" si="24"/>
        <v>Bruck an der LeithaArbeitsloseInsgesamt</v>
      </c>
      <c r="B1549">
        <v>1548</v>
      </c>
      <c r="C1549">
        <v>307</v>
      </c>
      <c r="D1549" t="s">
        <v>174</v>
      </c>
      <c r="E1549" t="s">
        <v>36</v>
      </c>
      <c r="F1549" t="s">
        <v>48</v>
      </c>
      <c r="G1549">
        <v>1201</v>
      </c>
      <c r="H1549">
        <v>753</v>
      </c>
      <c r="I1549">
        <v>1267</v>
      </c>
      <c r="J1549">
        <v>770</v>
      </c>
      <c r="K1549">
        <v>1354</v>
      </c>
      <c r="L1549">
        <v>768</v>
      </c>
      <c r="M1549">
        <v>1256</v>
      </c>
      <c r="N1549">
        <v>775</v>
      </c>
      <c r="O1549">
        <v>1221</v>
      </c>
      <c r="P1549">
        <v>813</v>
      </c>
      <c r="Q1549">
        <v>1367</v>
      </c>
      <c r="R1549">
        <v>1051</v>
      </c>
      <c r="S1549">
        <v>1449</v>
      </c>
      <c r="T1549">
        <v>956</v>
      </c>
      <c r="U1549">
        <v>1519</v>
      </c>
      <c r="V1549">
        <v>1016</v>
      </c>
      <c r="W1549">
        <v>1661</v>
      </c>
      <c r="X1549">
        <v>1132</v>
      </c>
      <c r="Y1549">
        <v>1563</v>
      </c>
      <c r="Z1549">
        <v>1202</v>
      </c>
      <c r="AA1549">
        <v>1607</v>
      </c>
      <c r="AB1549">
        <v>1324</v>
      </c>
      <c r="AC1549">
        <v>1758</v>
      </c>
      <c r="AD1549">
        <v>1353</v>
      </c>
      <c r="AE1549">
        <v>1788</v>
      </c>
      <c r="AF1549">
        <v>1389</v>
      </c>
      <c r="AG1549">
        <v>4588</v>
      </c>
      <c r="AH1549">
        <v>3539</v>
      </c>
      <c r="AI1549">
        <v>4158</v>
      </c>
      <c r="AJ1549">
        <v>3169</v>
      </c>
      <c r="AK1549">
        <v>4062</v>
      </c>
      <c r="AL1549">
        <v>3171</v>
      </c>
      <c r="AM1549">
        <v>3887</v>
      </c>
      <c r="AN1549">
        <v>4248</v>
      </c>
      <c r="AO1549">
        <v>4905</v>
      </c>
      <c r="AP1549">
        <v>3361</v>
      </c>
      <c r="AQ1549">
        <v>3895</v>
      </c>
      <c r="AR1549">
        <v>2818</v>
      </c>
      <c r="AS1549">
        <v>3503</v>
      </c>
      <c r="AT1549">
        <v>2755</v>
      </c>
      <c r="AU1549">
        <v>3604</v>
      </c>
    </row>
    <row r="1550" spans="1:47" x14ac:dyDescent="0.25">
      <c r="A1550" t="str">
        <f t="shared" si="24"/>
        <v>Bruck an der LeithaArbeitsloseMänner</v>
      </c>
      <c r="B1550">
        <v>1549</v>
      </c>
      <c r="C1550">
        <v>307</v>
      </c>
      <c r="D1550" t="s">
        <v>174</v>
      </c>
      <c r="E1550" t="s">
        <v>36</v>
      </c>
      <c r="F1550" t="s">
        <v>49</v>
      </c>
      <c r="G1550">
        <v>839</v>
      </c>
      <c r="H1550">
        <v>402</v>
      </c>
      <c r="I1550">
        <v>863</v>
      </c>
      <c r="J1550">
        <v>404</v>
      </c>
      <c r="K1550">
        <v>921</v>
      </c>
      <c r="L1550">
        <v>384</v>
      </c>
      <c r="M1550">
        <v>819</v>
      </c>
      <c r="N1550">
        <v>381</v>
      </c>
      <c r="O1550">
        <v>793</v>
      </c>
      <c r="P1550">
        <v>385</v>
      </c>
      <c r="Q1550">
        <v>903</v>
      </c>
      <c r="R1550">
        <v>552</v>
      </c>
      <c r="S1550">
        <v>942</v>
      </c>
      <c r="T1550">
        <v>489</v>
      </c>
      <c r="U1550">
        <v>958</v>
      </c>
      <c r="V1550">
        <v>515</v>
      </c>
      <c r="W1550">
        <v>1031</v>
      </c>
      <c r="X1550">
        <v>588</v>
      </c>
      <c r="Y1550">
        <v>942</v>
      </c>
      <c r="Z1550">
        <v>597</v>
      </c>
      <c r="AA1550">
        <v>943</v>
      </c>
      <c r="AB1550">
        <v>682</v>
      </c>
      <c r="AC1550">
        <v>1024</v>
      </c>
      <c r="AD1550">
        <v>679</v>
      </c>
      <c r="AE1550">
        <v>1057</v>
      </c>
      <c r="AF1550">
        <v>708</v>
      </c>
      <c r="AG1550">
        <v>2714</v>
      </c>
      <c r="AH1550">
        <v>1830</v>
      </c>
      <c r="AI1550">
        <v>2354</v>
      </c>
      <c r="AJ1550">
        <v>1609</v>
      </c>
      <c r="AK1550">
        <v>2246</v>
      </c>
      <c r="AL1550">
        <v>1543</v>
      </c>
      <c r="AM1550">
        <v>2181</v>
      </c>
      <c r="AN1550">
        <v>2078</v>
      </c>
      <c r="AO1550">
        <v>2638</v>
      </c>
      <c r="AP1550">
        <v>1571</v>
      </c>
      <c r="AQ1550">
        <v>2123</v>
      </c>
      <c r="AR1550">
        <v>1387</v>
      </c>
      <c r="AS1550">
        <v>2002</v>
      </c>
      <c r="AT1550">
        <v>1363</v>
      </c>
      <c r="AU1550">
        <v>2046</v>
      </c>
    </row>
    <row r="1551" spans="1:47" x14ac:dyDescent="0.25">
      <c r="A1551" t="str">
        <f t="shared" si="24"/>
        <v>Bruck an der Leithaarbeitslose AusländerFrauen</v>
      </c>
      <c r="B1551">
        <v>1550</v>
      </c>
      <c r="C1551">
        <v>307</v>
      </c>
      <c r="D1551" t="s">
        <v>174</v>
      </c>
      <c r="E1551" t="s">
        <v>37</v>
      </c>
      <c r="F1551" t="s">
        <v>47</v>
      </c>
      <c r="G1551">
        <v>42</v>
      </c>
      <c r="H1551">
        <v>39</v>
      </c>
      <c r="I1551">
        <v>58</v>
      </c>
      <c r="J1551">
        <v>51</v>
      </c>
      <c r="K1551">
        <v>72</v>
      </c>
      <c r="L1551">
        <v>50</v>
      </c>
      <c r="M1551">
        <v>65</v>
      </c>
      <c r="N1551">
        <v>51</v>
      </c>
      <c r="O1551">
        <v>69</v>
      </c>
      <c r="P1551">
        <v>49</v>
      </c>
      <c r="Q1551">
        <v>67</v>
      </c>
      <c r="R1551">
        <v>74</v>
      </c>
      <c r="S1551">
        <v>78</v>
      </c>
      <c r="T1551">
        <v>58</v>
      </c>
      <c r="U1551">
        <v>96</v>
      </c>
      <c r="V1551">
        <v>74</v>
      </c>
      <c r="W1551">
        <v>121</v>
      </c>
      <c r="X1551">
        <v>72</v>
      </c>
      <c r="Y1551">
        <v>122</v>
      </c>
      <c r="Z1551">
        <v>110</v>
      </c>
      <c r="AA1551">
        <v>111</v>
      </c>
      <c r="AB1551">
        <v>101</v>
      </c>
      <c r="AC1551">
        <v>148</v>
      </c>
      <c r="AD1551">
        <v>124</v>
      </c>
      <c r="AE1551">
        <v>138</v>
      </c>
      <c r="AF1551">
        <v>129</v>
      </c>
      <c r="AG1551">
        <v>436</v>
      </c>
      <c r="AH1551">
        <v>342</v>
      </c>
      <c r="AI1551">
        <v>432</v>
      </c>
      <c r="AJ1551">
        <v>335</v>
      </c>
      <c r="AK1551">
        <v>456</v>
      </c>
      <c r="AL1551">
        <v>370</v>
      </c>
      <c r="AM1551">
        <v>436</v>
      </c>
      <c r="AN1551">
        <v>559</v>
      </c>
      <c r="AO1551">
        <v>618</v>
      </c>
      <c r="AP1551">
        <v>486</v>
      </c>
      <c r="AQ1551">
        <v>514</v>
      </c>
      <c r="AR1551">
        <v>389</v>
      </c>
      <c r="AS1551">
        <v>469</v>
      </c>
      <c r="AT1551">
        <v>425</v>
      </c>
      <c r="AU1551">
        <v>535</v>
      </c>
    </row>
    <row r="1552" spans="1:47" x14ac:dyDescent="0.25">
      <c r="A1552" t="str">
        <f t="shared" si="24"/>
        <v>Bruck an der Leithaarbeitslose AusländerInsgesamt</v>
      </c>
      <c r="B1552">
        <v>1551</v>
      </c>
      <c r="C1552">
        <v>307</v>
      </c>
      <c r="D1552" t="s">
        <v>174</v>
      </c>
      <c r="E1552" t="s">
        <v>37</v>
      </c>
      <c r="F1552" t="s">
        <v>48</v>
      </c>
      <c r="G1552">
        <v>243</v>
      </c>
      <c r="H1552">
        <v>94</v>
      </c>
      <c r="I1552">
        <v>276</v>
      </c>
      <c r="J1552">
        <v>113</v>
      </c>
      <c r="K1552">
        <v>308</v>
      </c>
      <c r="L1552">
        <v>111</v>
      </c>
      <c r="M1552">
        <v>266</v>
      </c>
      <c r="N1552">
        <v>115</v>
      </c>
      <c r="O1552">
        <v>295</v>
      </c>
      <c r="P1552">
        <v>103</v>
      </c>
      <c r="Q1552">
        <v>310</v>
      </c>
      <c r="R1552">
        <v>150</v>
      </c>
      <c r="S1552">
        <v>368</v>
      </c>
      <c r="T1552">
        <v>144</v>
      </c>
      <c r="U1552">
        <v>375</v>
      </c>
      <c r="V1552">
        <v>151</v>
      </c>
      <c r="W1552">
        <v>421</v>
      </c>
      <c r="X1552">
        <v>165</v>
      </c>
      <c r="Y1552">
        <v>383</v>
      </c>
      <c r="Z1552">
        <v>212</v>
      </c>
      <c r="AA1552">
        <v>326</v>
      </c>
      <c r="AB1552">
        <v>216</v>
      </c>
      <c r="AC1552">
        <v>384</v>
      </c>
      <c r="AD1552">
        <v>233</v>
      </c>
      <c r="AE1552">
        <v>394</v>
      </c>
      <c r="AF1552">
        <v>287</v>
      </c>
      <c r="AG1552">
        <v>1179</v>
      </c>
      <c r="AH1552">
        <v>693</v>
      </c>
      <c r="AI1552">
        <v>1079</v>
      </c>
      <c r="AJ1552">
        <v>671</v>
      </c>
      <c r="AK1552">
        <v>1087</v>
      </c>
      <c r="AL1552">
        <v>723</v>
      </c>
      <c r="AM1552">
        <v>1047</v>
      </c>
      <c r="AN1552">
        <v>1110</v>
      </c>
      <c r="AO1552">
        <v>1429</v>
      </c>
      <c r="AP1552">
        <v>872</v>
      </c>
      <c r="AQ1552">
        <v>1181</v>
      </c>
      <c r="AR1552">
        <v>727</v>
      </c>
      <c r="AS1552">
        <v>1135</v>
      </c>
      <c r="AT1552">
        <v>824</v>
      </c>
      <c r="AU1552">
        <v>1259</v>
      </c>
    </row>
    <row r="1553" spans="1:47" x14ac:dyDescent="0.25">
      <c r="A1553" t="str">
        <f t="shared" si="24"/>
        <v>Bruck an der Leithaarbeitslose AusländerMänner</v>
      </c>
      <c r="B1553">
        <v>1552</v>
      </c>
      <c r="C1553">
        <v>307</v>
      </c>
      <c r="D1553" t="s">
        <v>174</v>
      </c>
      <c r="E1553" t="s">
        <v>37</v>
      </c>
      <c r="F1553" t="s">
        <v>49</v>
      </c>
      <c r="G1553">
        <v>201</v>
      </c>
      <c r="H1553">
        <v>55</v>
      </c>
      <c r="I1553">
        <v>218</v>
      </c>
      <c r="J1553">
        <v>62</v>
      </c>
      <c r="K1553">
        <v>236</v>
      </c>
      <c r="L1553">
        <v>61</v>
      </c>
      <c r="M1553">
        <v>201</v>
      </c>
      <c r="N1553">
        <v>64</v>
      </c>
      <c r="O1553">
        <v>226</v>
      </c>
      <c r="P1553">
        <v>54</v>
      </c>
      <c r="Q1553">
        <v>243</v>
      </c>
      <c r="R1553">
        <v>76</v>
      </c>
      <c r="S1553">
        <v>290</v>
      </c>
      <c r="T1553">
        <v>86</v>
      </c>
      <c r="U1553">
        <v>279</v>
      </c>
      <c r="V1553">
        <v>77</v>
      </c>
      <c r="W1553">
        <v>300</v>
      </c>
      <c r="X1553">
        <v>93</v>
      </c>
      <c r="Y1553">
        <v>261</v>
      </c>
      <c r="Z1553">
        <v>102</v>
      </c>
      <c r="AA1553">
        <v>215</v>
      </c>
      <c r="AB1553">
        <v>115</v>
      </c>
      <c r="AC1553">
        <v>236</v>
      </c>
      <c r="AD1553">
        <v>109</v>
      </c>
      <c r="AE1553">
        <v>256</v>
      </c>
      <c r="AF1553">
        <v>158</v>
      </c>
      <c r="AG1553">
        <v>743</v>
      </c>
      <c r="AH1553">
        <v>351</v>
      </c>
      <c r="AI1553">
        <v>647</v>
      </c>
      <c r="AJ1553">
        <v>336</v>
      </c>
      <c r="AK1553">
        <v>631</v>
      </c>
      <c r="AL1553">
        <v>353</v>
      </c>
      <c r="AM1553">
        <v>611</v>
      </c>
      <c r="AN1553">
        <v>551</v>
      </c>
      <c r="AO1553">
        <v>811</v>
      </c>
      <c r="AP1553">
        <v>386</v>
      </c>
      <c r="AQ1553">
        <v>667</v>
      </c>
      <c r="AR1553">
        <v>338</v>
      </c>
      <c r="AS1553">
        <v>666</v>
      </c>
      <c r="AT1553">
        <v>399</v>
      </c>
      <c r="AU1553">
        <v>724</v>
      </c>
    </row>
    <row r="1554" spans="1:47" x14ac:dyDescent="0.25">
      <c r="A1554" t="str">
        <f t="shared" si="24"/>
        <v>Bruck an der LeithaArbeitsstättenInsgesamt</v>
      </c>
      <c r="B1554">
        <v>1553</v>
      </c>
      <c r="C1554">
        <v>307</v>
      </c>
      <c r="D1554" t="s">
        <v>174</v>
      </c>
      <c r="E1554" t="s">
        <v>476</v>
      </c>
      <c r="F1554" t="s">
        <v>48</v>
      </c>
      <c r="G1554">
        <v>9092</v>
      </c>
      <c r="H1554">
        <v>9194</v>
      </c>
      <c r="I1554">
        <v>10008</v>
      </c>
    </row>
    <row r="1555" spans="1:47" x14ac:dyDescent="0.25">
      <c r="A1555" t="str">
        <f t="shared" si="24"/>
        <v>Bruck an der LeithaBeschäftigte in den ArbeitsstättenInsgesamt</v>
      </c>
      <c r="B1555">
        <v>1554</v>
      </c>
      <c r="C1555">
        <v>307</v>
      </c>
      <c r="D1555" t="s">
        <v>174</v>
      </c>
      <c r="E1555" t="s">
        <v>477</v>
      </c>
      <c r="F1555" t="s">
        <v>48</v>
      </c>
      <c r="G1555">
        <v>62674</v>
      </c>
      <c r="H1555">
        <v>59826</v>
      </c>
      <c r="I1555">
        <v>60315</v>
      </c>
    </row>
    <row r="1556" spans="1:47" x14ac:dyDescent="0.25">
      <c r="A1556" t="str">
        <f t="shared" si="24"/>
        <v>Bruck an der LeithaGesamteinkommenBruttobezüge Gesamt</v>
      </c>
      <c r="B1556">
        <v>1555</v>
      </c>
      <c r="C1556">
        <v>307</v>
      </c>
      <c r="D1556" t="s">
        <v>174</v>
      </c>
      <c r="E1556" t="s">
        <v>45</v>
      </c>
      <c r="F1556" t="s">
        <v>63</v>
      </c>
      <c r="G1556">
        <v>689390.26077000005</v>
      </c>
      <c r="H1556">
        <v>718514.97011999995</v>
      </c>
      <c r="I1556">
        <v>754517.14656999998</v>
      </c>
      <c r="J1556">
        <v>794254.29819</v>
      </c>
      <c r="K1556">
        <v>834398.77067</v>
      </c>
      <c r="L1556">
        <v>853038.96363999997</v>
      </c>
      <c r="M1556">
        <v>877499.70368999999</v>
      </c>
      <c r="N1556">
        <v>900847.84657000005</v>
      </c>
      <c r="O1556">
        <v>938616.37236000004</v>
      </c>
      <c r="P1556">
        <v>953835.53011000005</v>
      </c>
      <c r="Q1556">
        <v>983132.61071000004</v>
      </c>
      <c r="R1556">
        <v>1008947.10973</v>
      </c>
      <c r="S1556">
        <v>1040021.87708</v>
      </c>
      <c r="T1556">
        <v>2424745.3635499999</v>
      </c>
      <c r="U1556">
        <v>2523460.8656199998</v>
      </c>
      <c r="V1556">
        <v>2660373.51578</v>
      </c>
      <c r="W1556">
        <v>2707773.4271300002</v>
      </c>
      <c r="X1556">
        <v>2833448.4492600001</v>
      </c>
      <c r="Y1556">
        <v>3034969.8950800002</v>
      </c>
    </row>
    <row r="1557" spans="1:47" x14ac:dyDescent="0.25">
      <c r="A1557" t="str">
        <f t="shared" si="24"/>
        <v>Bruck an der LeithaGesamteinkommenNettobezüge Gesamt</v>
      </c>
      <c r="B1557">
        <v>1556</v>
      </c>
      <c r="C1557">
        <v>307</v>
      </c>
      <c r="D1557" t="s">
        <v>174</v>
      </c>
      <c r="E1557" t="s">
        <v>45</v>
      </c>
      <c r="F1557" t="s">
        <v>64</v>
      </c>
      <c r="G1557">
        <v>502540.47084000002</v>
      </c>
      <c r="H1557">
        <v>525703.61589999998</v>
      </c>
      <c r="I1557">
        <v>549133.44174000004</v>
      </c>
      <c r="J1557">
        <v>576806.01304999995</v>
      </c>
      <c r="K1557">
        <v>601785.58253999997</v>
      </c>
      <c r="L1557">
        <v>627354.98794000002</v>
      </c>
      <c r="M1557">
        <v>643692.02830999997</v>
      </c>
      <c r="N1557">
        <v>657597.59125000006</v>
      </c>
      <c r="O1557">
        <v>683052.12246999994</v>
      </c>
      <c r="P1557">
        <v>689593.21728999994</v>
      </c>
      <c r="Q1557">
        <v>708305.72991999995</v>
      </c>
      <c r="R1557">
        <v>723777.63595999999</v>
      </c>
      <c r="S1557">
        <v>767670.71158</v>
      </c>
      <c r="T1557">
        <v>1770210.2763400001</v>
      </c>
      <c r="U1557">
        <v>1832337.6716</v>
      </c>
      <c r="V1557">
        <v>1931360.56082</v>
      </c>
      <c r="W1557">
        <v>1984301.9416199999</v>
      </c>
      <c r="X1557">
        <v>2064560.69643</v>
      </c>
      <c r="Y1557">
        <v>2217489.1113300002</v>
      </c>
    </row>
    <row r="1558" spans="1:47" x14ac:dyDescent="0.25">
      <c r="A1558" t="str">
        <f t="shared" si="24"/>
        <v>Bruck an der LeithaGründungsintensitätin % der aktiven Wirtschaftskammermitglieder</v>
      </c>
      <c r="B1558">
        <v>1557</v>
      </c>
      <c r="C1558">
        <v>307</v>
      </c>
      <c r="D1558" t="s">
        <v>174</v>
      </c>
      <c r="E1558" t="s">
        <v>40</v>
      </c>
      <c r="F1558" t="s">
        <v>52</v>
      </c>
      <c r="G1558">
        <v>9.3939393939393891</v>
      </c>
      <c r="H1558">
        <v>11.639614966370001</v>
      </c>
      <c r="I1558">
        <v>10.0549914648049</v>
      </c>
      <c r="J1558">
        <v>10.1700888651739</v>
      </c>
      <c r="K1558">
        <v>11.730492399280401</v>
      </c>
      <c r="L1558">
        <v>10.972797197070401</v>
      </c>
      <c r="M1558">
        <v>16.158944388084102</v>
      </c>
      <c r="N1558">
        <v>10.313458242442501</v>
      </c>
      <c r="O1558">
        <v>10.534264881575499</v>
      </c>
      <c r="P1558">
        <v>10.030929220713499</v>
      </c>
      <c r="Q1558">
        <v>10.067294962390401</v>
      </c>
      <c r="R1558">
        <v>10.0018337468947</v>
      </c>
      <c r="S1558">
        <v>9.5096892749749404</v>
      </c>
      <c r="T1558">
        <v>9.3553017736070796</v>
      </c>
      <c r="U1558">
        <v>10.7601430949047</v>
      </c>
      <c r="V1558">
        <v>10.7579102281089</v>
      </c>
      <c r="W1558">
        <v>9.0272818168832991</v>
      </c>
      <c r="X1558">
        <v>9.4719195305951391</v>
      </c>
      <c r="Y1558">
        <v>9.9393939393939394</v>
      </c>
      <c r="Z1558">
        <v>9.3540916109109595</v>
      </c>
      <c r="AA1558">
        <v>8.7785792884215699</v>
      </c>
      <c r="AB1558">
        <v>9.0144367397976595</v>
      </c>
    </row>
    <row r="1559" spans="1:47" x14ac:dyDescent="0.25">
      <c r="A1559" t="str">
        <f t="shared" si="24"/>
        <v>Bruck an der LeithaGründungsintensitätje 1.000 Einwohner</v>
      </c>
      <c r="B1559">
        <v>1558</v>
      </c>
      <c r="C1559">
        <v>307</v>
      </c>
      <c r="D1559" t="s">
        <v>174</v>
      </c>
      <c r="E1559" t="s">
        <v>40</v>
      </c>
      <c r="F1559" t="s">
        <v>53</v>
      </c>
      <c r="G1559">
        <v>3.09065078138631</v>
      </c>
      <c r="H1559">
        <v>3.9644386410455299</v>
      </c>
      <c r="I1559">
        <v>3.5902708573899198</v>
      </c>
      <c r="J1559">
        <v>3.75687228877853</v>
      </c>
      <c r="K1559">
        <v>4.34735407250185</v>
      </c>
      <c r="L1559">
        <v>4.2665125058923401</v>
      </c>
      <c r="M1559">
        <v>6.6910264566483804</v>
      </c>
      <c r="N1559">
        <v>4.6347416478850203</v>
      </c>
      <c r="O1559">
        <v>4.9810850339687001</v>
      </c>
      <c r="P1559">
        <v>4.9730856787254396</v>
      </c>
      <c r="Q1559">
        <v>5.1280247077554098</v>
      </c>
      <c r="R1559">
        <v>5.2413877711913202</v>
      </c>
      <c r="S1559">
        <v>5.09334727647403</v>
      </c>
      <c r="T1559">
        <v>5.15479315380035</v>
      </c>
      <c r="U1559">
        <v>7.1234854738467899</v>
      </c>
      <c r="V1559">
        <v>7.3276596597800703</v>
      </c>
      <c r="W1559">
        <v>6.29187531733153</v>
      </c>
      <c r="X1559">
        <v>6.64640721497892</v>
      </c>
      <c r="Y1559">
        <v>7.1142815828794497</v>
      </c>
      <c r="Z1559">
        <v>6.8905380685641697</v>
      </c>
      <c r="AA1559">
        <v>6.7331857909148898</v>
      </c>
      <c r="AB1559">
        <v>7.3040434742562397</v>
      </c>
    </row>
    <row r="1560" spans="1:47" x14ac:dyDescent="0.25">
      <c r="A1560" t="str">
        <f t="shared" si="24"/>
        <v>Bruck an der LeithaKammermitgliedschaftenAktiv</v>
      </c>
      <c r="B1560">
        <v>1559</v>
      </c>
      <c r="C1560">
        <v>307</v>
      </c>
      <c r="D1560" t="s">
        <v>174</v>
      </c>
      <c r="E1560" t="s">
        <v>39</v>
      </c>
      <c r="F1560" t="s">
        <v>50</v>
      </c>
      <c r="G1560">
        <v>1320</v>
      </c>
      <c r="H1560">
        <v>1372</v>
      </c>
      <c r="I1560">
        <v>1447</v>
      </c>
      <c r="J1560">
        <v>1515</v>
      </c>
      <c r="K1560">
        <v>1535</v>
      </c>
      <c r="L1560">
        <v>1623</v>
      </c>
      <c r="M1560">
        <v>1738</v>
      </c>
      <c r="N1560">
        <v>1901</v>
      </c>
      <c r="O1560">
        <v>1968</v>
      </c>
      <c r="P1560">
        <v>2013</v>
      </c>
      <c r="Q1560">
        <v>2100</v>
      </c>
      <c r="R1560">
        <v>2124</v>
      </c>
      <c r="S1560">
        <v>2149</v>
      </c>
      <c r="T1560">
        <v>2187</v>
      </c>
      <c r="U1560">
        <v>2258</v>
      </c>
      <c r="V1560">
        <v>2269</v>
      </c>
      <c r="W1560">
        <v>2319</v>
      </c>
      <c r="X1560">
        <v>2336</v>
      </c>
      <c r="Y1560">
        <v>2405</v>
      </c>
      <c r="Z1560">
        <v>2427</v>
      </c>
      <c r="AA1560">
        <v>2500</v>
      </c>
      <c r="AB1560">
        <v>2538</v>
      </c>
      <c r="AC1560">
        <v>2562</v>
      </c>
      <c r="AD1560">
        <v>2596</v>
      </c>
      <c r="AE1560">
        <v>6890</v>
      </c>
      <c r="AF1560">
        <v>7001</v>
      </c>
      <c r="AG1560">
        <v>7109</v>
      </c>
      <c r="AH1560">
        <v>7158</v>
      </c>
      <c r="AI1560">
        <v>7316</v>
      </c>
      <c r="AJ1560">
        <v>7425</v>
      </c>
      <c r="AK1560">
        <v>7524</v>
      </c>
      <c r="AL1560">
        <v>7772</v>
      </c>
      <c r="AM1560">
        <v>8051</v>
      </c>
      <c r="AN1560">
        <v>8179</v>
      </c>
      <c r="AO1560">
        <v>8528</v>
      </c>
      <c r="AP1560">
        <v>8797</v>
      </c>
      <c r="AQ1560">
        <v>9251</v>
      </c>
      <c r="AR1560">
        <v>9183</v>
      </c>
    </row>
    <row r="1561" spans="1:47" x14ac:dyDescent="0.25">
      <c r="A1561" t="str">
        <f t="shared" si="24"/>
        <v>Bruck an der LeithaKammermitgliedschaftenInsgesamt</v>
      </c>
      <c r="B1561">
        <v>1560</v>
      </c>
      <c r="C1561">
        <v>307</v>
      </c>
      <c r="D1561" t="s">
        <v>174</v>
      </c>
      <c r="E1561" t="s">
        <v>39</v>
      </c>
      <c r="F1561" t="s">
        <v>48</v>
      </c>
      <c r="G1561">
        <v>1692</v>
      </c>
      <c r="H1561">
        <v>1761</v>
      </c>
      <c r="I1561">
        <v>1851</v>
      </c>
      <c r="J1561">
        <v>1932</v>
      </c>
      <c r="K1561">
        <v>1970</v>
      </c>
      <c r="L1561">
        <v>2097</v>
      </c>
      <c r="M1561">
        <v>2224</v>
      </c>
      <c r="N1561">
        <v>2411</v>
      </c>
      <c r="O1561">
        <v>2480</v>
      </c>
      <c r="P1561">
        <v>2542</v>
      </c>
      <c r="Q1561">
        <v>2627</v>
      </c>
      <c r="R1561">
        <v>2677</v>
      </c>
      <c r="S1561">
        <v>2725</v>
      </c>
      <c r="T1561">
        <v>2798</v>
      </c>
      <c r="U1561">
        <v>2890</v>
      </c>
      <c r="V1561">
        <v>2928</v>
      </c>
      <c r="W1561">
        <v>2962</v>
      </c>
      <c r="X1561">
        <v>3004</v>
      </c>
      <c r="Y1561">
        <v>3106</v>
      </c>
      <c r="Z1561">
        <v>3194</v>
      </c>
      <c r="AA1561">
        <v>3281</v>
      </c>
      <c r="AB1561">
        <v>3362</v>
      </c>
      <c r="AC1561">
        <v>3356</v>
      </c>
      <c r="AD1561">
        <v>3399</v>
      </c>
      <c r="AE1561">
        <v>8672</v>
      </c>
      <c r="AF1561">
        <v>8847</v>
      </c>
      <c r="AG1561">
        <v>8966</v>
      </c>
      <c r="AH1561">
        <v>9036</v>
      </c>
      <c r="AI1561">
        <v>9178</v>
      </c>
      <c r="AJ1561">
        <v>9340</v>
      </c>
      <c r="AK1561">
        <v>9535</v>
      </c>
      <c r="AL1561">
        <v>9803</v>
      </c>
      <c r="AM1561">
        <v>10099</v>
      </c>
      <c r="AN1561">
        <v>10225</v>
      </c>
      <c r="AO1561">
        <v>10552</v>
      </c>
      <c r="AP1561">
        <v>10786</v>
      </c>
      <c r="AQ1561">
        <v>11192</v>
      </c>
      <c r="AR1561">
        <v>11106</v>
      </c>
    </row>
    <row r="1562" spans="1:47" x14ac:dyDescent="0.25">
      <c r="A1562" t="str">
        <f t="shared" si="24"/>
        <v>Bruck an der LeithaKammermitgliedschaftenRuhend</v>
      </c>
      <c r="B1562">
        <v>1561</v>
      </c>
      <c r="C1562">
        <v>307</v>
      </c>
      <c r="D1562" t="s">
        <v>174</v>
      </c>
      <c r="E1562" t="s">
        <v>39</v>
      </c>
      <c r="F1562" t="s">
        <v>51</v>
      </c>
      <c r="G1562">
        <v>372</v>
      </c>
      <c r="H1562">
        <v>389</v>
      </c>
      <c r="I1562">
        <v>404</v>
      </c>
      <c r="J1562">
        <v>417</v>
      </c>
      <c r="K1562">
        <v>435</v>
      </c>
      <c r="L1562">
        <v>474</v>
      </c>
      <c r="M1562">
        <v>486</v>
      </c>
      <c r="N1562">
        <v>510</v>
      </c>
      <c r="O1562">
        <v>512</v>
      </c>
      <c r="P1562">
        <v>529</v>
      </c>
      <c r="Q1562">
        <v>527</v>
      </c>
      <c r="R1562">
        <v>553</v>
      </c>
      <c r="S1562">
        <v>576</v>
      </c>
      <c r="T1562">
        <v>611</v>
      </c>
      <c r="U1562">
        <v>632</v>
      </c>
      <c r="V1562">
        <v>659</v>
      </c>
      <c r="W1562">
        <v>643</v>
      </c>
      <c r="X1562">
        <v>668</v>
      </c>
      <c r="Y1562">
        <v>701</v>
      </c>
      <c r="Z1562">
        <v>767</v>
      </c>
      <c r="AA1562">
        <v>781</v>
      </c>
      <c r="AB1562">
        <v>824</v>
      </c>
      <c r="AC1562">
        <v>794</v>
      </c>
      <c r="AD1562">
        <v>803</v>
      </c>
      <c r="AE1562">
        <v>1782</v>
      </c>
      <c r="AF1562">
        <v>1846</v>
      </c>
      <c r="AG1562">
        <v>1857</v>
      </c>
      <c r="AH1562">
        <v>1878</v>
      </c>
      <c r="AI1562">
        <v>1862</v>
      </c>
      <c r="AJ1562">
        <v>1915</v>
      </c>
      <c r="AK1562">
        <v>2011</v>
      </c>
      <c r="AL1562">
        <v>2031</v>
      </c>
      <c r="AM1562">
        <v>2048</v>
      </c>
      <c r="AN1562">
        <v>2046</v>
      </c>
      <c r="AO1562">
        <v>2024</v>
      </c>
      <c r="AP1562">
        <v>1989</v>
      </c>
      <c r="AQ1562">
        <v>1941</v>
      </c>
      <c r="AR1562">
        <v>1923</v>
      </c>
    </row>
    <row r="1563" spans="1:47" x14ac:dyDescent="0.25">
      <c r="A1563" t="str">
        <f t="shared" si="24"/>
        <v>Bruck an der LeithaLehrlinge1. Lehrjahr, männlich</v>
      </c>
      <c r="B1563">
        <v>1562</v>
      </c>
      <c r="C1563">
        <v>307</v>
      </c>
      <c r="D1563" t="s">
        <v>174</v>
      </c>
      <c r="E1563" t="s">
        <v>46</v>
      </c>
      <c r="F1563" t="s">
        <v>65</v>
      </c>
      <c r="G1563">
        <v>67</v>
      </c>
      <c r="H1563">
        <v>53</v>
      </c>
      <c r="I1563">
        <v>66</v>
      </c>
      <c r="J1563">
        <v>60</v>
      </c>
      <c r="K1563">
        <v>59</v>
      </c>
      <c r="L1563">
        <v>71</v>
      </c>
      <c r="M1563">
        <v>57</v>
      </c>
      <c r="N1563">
        <v>37</v>
      </c>
      <c r="O1563">
        <v>83</v>
      </c>
      <c r="P1563">
        <v>74</v>
      </c>
      <c r="Q1563">
        <v>42</v>
      </c>
      <c r="R1563">
        <v>51</v>
      </c>
      <c r="S1563">
        <v>56</v>
      </c>
      <c r="T1563">
        <v>32</v>
      </c>
      <c r="U1563">
        <v>55</v>
      </c>
      <c r="V1563">
        <v>171</v>
      </c>
      <c r="W1563">
        <v>208</v>
      </c>
      <c r="X1563">
        <v>207</v>
      </c>
      <c r="Y1563">
        <v>172</v>
      </c>
      <c r="Z1563">
        <v>195</v>
      </c>
      <c r="AA1563">
        <v>224</v>
      </c>
      <c r="AB1563">
        <v>219</v>
      </c>
    </row>
    <row r="1564" spans="1:47" x14ac:dyDescent="0.25">
      <c r="A1564" t="str">
        <f t="shared" si="24"/>
        <v>Bruck an der LeithaLehrlinge1. Lehrjahr, weiblich</v>
      </c>
      <c r="B1564">
        <v>1563</v>
      </c>
      <c r="C1564">
        <v>307</v>
      </c>
      <c r="D1564" t="s">
        <v>174</v>
      </c>
      <c r="E1564" t="s">
        <v>46</v>
      </c>
      <c r="F1564" t="s">
        <v>66</v>
      </c>
      <c r="G1564">
        <v>20</v>
      </c>
      <c r="H1564">
        <v>17</v>
      </c>
      <c r="I1564">
        <v>15</v>
      </c>
      <c r="J1564">
        <v>26</v>
      </c>
      <c r="K1564">
        <v>23</v>
      </c>
      <c r="L1564">
        <v>22</v>
      </c>
      <c r="M1564">
        <v>30</v>
      </c>
      <c r="N1564">
        <v>22</v>
      </c>
      <c r="O1564">
        <v>32</v>
      </c>
      <c r="P1564">
        <v>28</v>
      </c>
      <c r="Q1564">
        <v>25</v>
      </c>
      <c r="R1564">
        <v>26</v>
      </c>
      <c r="S1564">
        <v>22</v>
      </c>
      <c r="T1564">
        <v>26</v>
      </c>
      <c r="U1564">
        <v>20</v>
      </c>
      <c r="V1564">
        <v>74</v>
      </c>
      <c r="W1564">
        <v>76</v>
      </c>
      <c r="X1564">
        <v>77</v>
      </c>
      <c r="Y1564">
        <v>68</v>
      </c>
      <c r="Z1564">
        <v>75</v>
      </c>
      <c r="AA1564">
        <v>81</v>
      </c>
      <c r="AB1564">
        <v>83</v>
      </c>
    </row>
    <row r="1565" spans="1:47" x14ac:dyDescent="0.25">
      <c r="A1565" t="str">
        <f t="shared" si="24"/>
        <v>Bruck an der LeithaLehrlinge2. Lehrjahr, männlich</v>
      </c>
      <c r="B1565">
        <v>1564</v>
      </c>
      <c r="C1565">
        <v>307</v>
      </c>
      <c r="D1565" t="s">
        <v>174</v>
      </c>
      <c r="E1565" t="s">
        <v>46</v>
      </c>
      <c r="F1565" t="s">
        <v>67</v>
      </c>
      <c r="G1565">
        <v>59</v>
      </c>
      <c r="H1565">
        <v>67</v>
      </c>
      <c r="I1565">
        <v>56</v>
      </c>
      <c r="J1565">
        <v>71</v>
      </c>
      <c r="K1565">
        <v>65</v>
      </c>
      <c r="L1565">
        <v>55</v>
      </c>
      <c r="M1565">
        <v>71</v>
      </c>
      <c r="N1565">
        <v>65</v>
      </c>
      <c r="O1565">
        <v>38</v>
      </c>
      <c r="P1565">
        <v>70</v>
      </c>
      <c r="Q1565">
        <v>57</v>
      </c>
      <c r="R1565">
        <v>35</v>
      </c>
      <c r="S1565">
        <v>47</v>
      </c>
      <c r="T1565">
        <v>50</v>
      </c>
      <c r="U1565">
        <v>34</v>
      </c>
      <c r="V1565">
        <v>179</v>
      </c>
      <c r="W1565">
        <v>179</v>
      </c>
      <c r="X1565">
        <v>204</v>
      </c>
      <c r="Y1565">
        <v>194</v>
      </c>
      <c r="Z1565">
        <v>161</v>
      </c>
      <c r="AA1565">
        <v>195</v>
      </c>
      <c r="AB1565">
        <v>212</v>
      </c>
    </row>
    <row r="1566" spans="1:47" x14ac:dyDescent="0.25">
      <c r="A1566" t="str">
        <f t="shared" si="24"/>
        <v>Bruck an der LeithaLehrlinge2. Lehrjahr, weiblich</v>
      </c>
      <c r="B1566">
        <v>1565</v>
      </c>
      <c r="C1566">
        <v>307</v>
      </c>
      <c r="D1566" t="s">
        <v>174</v>
      </c>
      <c r="E1566" t="s">
        <v>46</v>
      </c>
      <c r="F1566" t="s">
        <v>68</v>
      </c>
      <c r="G1566">
        <v>22</v>
      </c>
      <c r="H1566">
        <v>20</v>
      </c>
      <c r="I1566">
        <v>15</v>
      </c>
      <c r="J1566">
        <v>17</v>
      </c>
      <c r="K1566">
        <v>30</v>
      </c>
      <c r="L1566">
        <v>19</v>
      </c>
      <c r="M1566">
        <v>25</v>
      </c>
      <c r="N1566">
        <v>25</v>
      </c>
      <c r="O1566">
        <v>24</v>
      </c>
      <c r="P1566">
        <v>21</v>
      </c>
      <c r="Q1566">
        <v>21</v>
      </c>
      <c r="R1566">
        <v>17</v>
      </c>
      <c r="S1566">
        <v>21</v>
      </c>
      <c r="T1566">
        <v>17</v>
      </c>
      <c r="U1566">
        <v>26</v>
      </c>
      <c r="V1566">
        <v>64</v>
      </c>
      <c r="W1566">
        <v>66</v>
      </c>
      <c r="X1566">
        <v>78</v>
      </c>
      <c r="Y1566">
        <v>82</v>
      </c>
      <c r="Z1566">
        <v>73</v>
      </c>
      <c r="AA1566">
        <v>78</v>
      </c>
      <c r="AB1566">
        <v>92</v>
      </c>
    </row>
    <row r="1567" spans="1:47" x14ac:dyDescent="0.25">
      <c r="A1567" t="str">
        <f t="shared" si="24"/>
        <v>Bruck an der LeithaLehrlinge3. Lehrjahr, männlich</v>
      </c>
      <c r="B1567">
        <v>1566</v>
      </c>
      <c r="C1567">
        <v>307</v>
      </c>
      <c r="D1567" t="s">
        <v>174</v>
      </c>
      <c r="E1567" t="s">
        <v>46</v>
      </c>
      <c r="F1567" t="s">
        <v>69</v>
      </c>
      <c r="G1567">
        <v>59</v>
      </c>
      <c r="H1567">
        <v>57</v>
      </c>
      <c r="I1567">
        <v>66</v>
      </c>
      <c r="J1567">
        <v>57</v>
      </c>
      <c r="K1567">
        <v>68</v>
      </c>
      <c r="L1567">
        <v>63</v>
      </c>
      <c r="M1567">
        <v>58</v>
      </c>
      <c r="N1567">
        <v>67</v>
      </c>
      <c r="O1567">
        <v>58</v>
      </c>
      <c r="P1567">
        <v>41</v>
      </c>
      <c r="Q1567">
        <v>71</v>
      </c>
      <c r="R1567">
        <v>54</v>
      </c>
      <c r="S1567">
        <v>38</v>
      </c>
      <c r="T1567">
        <v>46</v>
      </c>
      <c r="U1567">
        <v>48</v>
      </c>
      <c r="V1567">
        <v>154</v>
      </c>
      <c r="W1567">
        <v>187</v>
      </c>
      <c r="X1567">
        <v>185</v>
      </c>
      <c r="Y1567">
        <v>204</v>
      </c>
      <c r="Z1567">
        <v>200</v>
      </c>
      <c r="AA1567">
        <v>168</v>
      </c>
      <c r="AB1567">
        <v>190</v>
      </c>
    </row>
    <row r="1568" spans="1:47" x14ac:dyDescent="0.25">
      <c r="A1568" t="str">
        <f t="shared" si="24"/>
        <v>Bruck an der LeithaLehrlinge3. Lehrjahr, weiblich</v>
      </c>
      <c r="B1568">
        <v>1567</v>
      </c>
      <c r="C1568">
        <v>307</v>
      </c>
      <c r="D1568" t="s">
        <v>174</v>
      </c>
      <c r="E1568" t="s">
        <v>46</v>
      </c>
      <c r="F1568" t="s">
        <v>70</v>
      </c>
      <c r="G1568">
        <v>17</v>
      </c>
      <c r="H1568">
        <v>19</v>
      </c>
      <c r="I1568">
        <v>17</v>
      </c>
      <c r="J1568">
        <v>14</v>
      </c>
      <c r="K1568">
        <v>17</v>
      </c>
      <c r="L1568">
        <v>26</v>
      </c>
      <c r="M1568">
        <v>19</v>
      </c>
      <c r="N1568">
        <v>19</v>
      </c>
      <c r="O1568">
        <v>22</v>
      </c>
      <c r="P1568">
        <v>21</v>
      </c>
      <c r="Q1568">
        <v>22</v>
      </c>
      <c r="R1568">
        <v>19</v>
      </c>
      <c r="S1568">
        <v>19</v>
      </c>
      <c r="T1568">
        <v>22</v>
      </c>
      <c r="U1568">
        <v>15</v>
      </c>
      <c r="V1568">
        <v>77</v>
      </c>
      <c r="W1568">
        <v>56</v>
      </c>
      <c r="X1568">
        <v>64</v>
      </c>
      <c r="Y1568">
        <v>74</v>
      </c>
      <c r="Z1568">
        <v>83</v>
      </c>
      <c r="AA1568">
        <v>77</v>
      </c>
      <c r="AB1568">
        <v>78</v>
      </c>
    </row>
    <row r="1569" spans="1:28" x14ac:dyDescent="0.25">
      <c r="A1569" t="str">
        <f t="shared" si="24"/>
        <v>Bruck an der LeithaLehrlinge4. Lehrjahr, männlich</v>
      </c>
      <c r="B1569">
        <v>1568</v>
      </c>
      <c r="C1569">
        <v>307</v>
      </c>
      <c r="D1569" t="s">
        <v>174</v>
      </c>
      <c r="E1569" t="s">
        <v>46</v>
      </c>
      <c r="F1569" t="s">
        <v>71</v>
      </c>
      <c r="G1569">
        <v>25</v>
      </c>
      <c r="H1569">
        <v>24</v>
      </c>
      <c r="I1569">
        <v>23</v>
      </c>
      <c r="J1569">
        <v>26</v>
      </c>
      <c r="K1569">
        <v>23</v>
      </c>
      <c r="L1569">
        <v>21</v>
      </c>
      <c r="M1569">
        <v>22</v>
      </c>
      <c r="N1569">
        <v>21</v>
      </c>
      <c r="O1569">
        <v>31</v>
      </c>
      <c r="P1569">
        <v>25</v>
      </c>
      <c r="Q1569">
        <v>17</v>
      </c>
      <c r="R1569">
        <v>27</v>
      </c>
      <c r="S1569">
        <v>27</v>
      </c>
      <c r="T1569">
        <v>14</v>
      </c>
      <c r="U1569">
        <v>22</v>
      </c>
      <c r="V1569">
        <v>91</v>
      </c>
      <c r="W1569">
        <v>73</v>
      </c>
      <c r="X1569">
        <v>92</v>
      </c>
      <c r="Y1569">
        <v>98</v>
      </c>
      <c r="Z1569">
        <v>102</v>
      </c>
      <c r="AA1569">
        <v>105</v>
      </c>
      <c r="AB1569">
        <v>80</v>
      </c>
    </row>
    <row r="1570" spans="1:28" x14ac:dyDescent="0.25">
      <c r="A1570" t="str">
        <f t="shared" si="24"/>
        <v>Bruck an der LeithaLehrlinge4. Lehrjahr, weiblich</v>
      </c>
      <c r="B1570">
        <v>1569</v>
      </c>
      <c r="C1570">
        <v>307</v>
      </c>
      <c r="D1570" t="s">
        <v>174</v>
      </c>
      <c r="E1570" t="s">
        <v>46</v>
      </c>
      <c r="F1570" t="s">
        <v>72</v>
      </c>
      <c r="I1570">
        <v>4</v>
      </c>
      <c r="J1570">
        <v>1</v>
      </c>
      <c r="L1570">
        <v>1</v>
      </c>
      <c r="M1570">
        <v>5</v>
      </c>
      <c r="O1570">
        <v>3</v>
      </c>
      <c r="P1570">
        <v>3</v>
      </c>
      <c r="R1570">
        <v>2</v>
      </c>
      <c r="U1570">
        <v>1</v>
      </c>
      <c r="V1570">
        <v>5</v>
      </c>
      <c r="W1570">
        <v>2</v>
      </c>
      <c r="X1570">
        <v>7</v>
      </c>
      <c r="Y1570">
        <v>12</v>
      </c>
      <c r="Z1570">
        <v>5</v>
      </c>
      <c r="AA1570">
        <v>7</v>
      </c>
      <c r="AB1570">
        <v>7</v>
      </c>
    </row>
    <row r="1571" spans="1:28" x14ac:dyDescent="0.25">
      <c r="A1571" t="str">
        <f t="shared" si="24"/>
        <v>Bruck an der LeithaLehrlingeFrauen</v>
      </c>
      <c r="B1571">
        <v>1570</v>
      </c>
      <c r="C1571">
        <v>307</v>
      </c>
      <c r="D1571" t="s">
        <v>174</v>
      </c>
      <c r="E1571" t="s">
        <v>46</v>
      </c>
      <c r="F1571" t="s">
        <v>47</v>
      </c>
      <c r="G1571">
        <v>59</v>
      </c>
      <c r="H1571">
        <v>56</v>
      </c>
      <c r="I1571">
        <v>51</v>
      </c>
      <c r="J1571">
        <v>58</v>
      </c>
      <c r="K1571">
        <v>70</v>
      </c>
      <c r="L1571">
        <v>68</v>
      </c>
      <c r="M1571">
        <v>79</v>
      </c>
      <c r="N1571">
        <v>66</v>
      </c>
      <c r="O1571">
        <v>81</v>
      </c>
      <c r="P1571">
        <v>73</v>
      </c>
      <c r="Q1571">
        <v>68</v>
      </c>
      <c r="R1571">
        <v>64</v>
      </c>
      <c r="S1571">
        <v>62</v>
      </c>
      <c r="T1571">
        <v>65</v>
      </c>
      <c r="U1571">
        <v>62</v>
      </c>
      <c r="V1571">
        <v>220</v>
      </c>
      <c r="W1571">
        <v>200</v>
      </c>
      <c r="X1571">
        <v>226</v>
      </c>
      <c r="Y1571">
        <v>236</v>
      </c>
      <c r="Z1571">
        <v>236</v>
      </c>
      <c r="AA1571">
        <v>243</v>
      </c>
      <c r="AB1571">
        <v>260</v>
      </c>
    </row>
    <row r="1572" spans="1:28" x14ac:dyDescent="0.25">
      <c r="A1572" t="str">
        <f t="shared" si="24"/>
        <v>Bruck an der LeithaLehrlingeInsgesamt</v>
      </c>
      <c r="B1572">
        <v>1571</v>
      </c>
      <c r="C1572">
        <v>307</v>
      </c>
      <c r="D1572" t="s">
        <v>174</v>
      </c>
      <c r="E1572" t="s">
        <v>46</v>
      </c>
      <c r="F1572" t="s">
        <v>48</v>
      </c>
      <c r="G1572">
        <v>269</v>
      </c>
      <c r="H1572">
        <v>257</v>
      </c>
      <c r="I1572">
        <v>262</v>
      </c>
      <c r="J1572">
        <v>272</v>
      </c>
      <c r="K1572">
        <v>285</v>
      </c>
      <c r="L1572">
        <v>278</v>
      </c>
      <c r="M1572">
        <v>287</v>
      </c>
      <c r="N1572">
        <v>256</v>
      </c>
      <c r="O1572">
        <v>291</v>
      </c>
      <c r="P1572">
        <v>283</v>
      </c>
      <c r="Q1572">
        <v>255</v>
      </c>
      <c r="R1572">
        <v>231</v>
      </c>
      <c r="S1572">
        <v>230</v>
      </c>
      <c r="T1572">
        <v>207</v>
      </c>
      <c r="U1572">
        <v>221</v>
      </c>
      <c r="V1572">
        <v>815</v>
      </c>
      <c r="W1572">
        <v>847</v>
      </c>
      <c r="X1572">
        <v>914</v>
      </c>
      <c r="Y1572">
        <v>904</v>
      </c>
      <c r="Z1572">
        <v>894</v>
      </c>
      <c r="AA1572">
        <v>935</v>
      </c>
      <c r="AB1572">
        <v>961</v>
      </c>
    </row>
    <row r="1573" spans="1:28" x14ac:dyDescent="0.25">
      <c r="A1573" t="str">
        <f t="shared" si="24"/>
        <v>Bruck an der LeithaLehrlingeMänner</v>
      </c>
      <c r="B1573">
        <v>1572</v>
      </c>
      <c r="C1573">
        <v>307</v>
      </c>
      <c r="D1573" t="s">
        <v>174</v>
      </c>
      <c r="E1573" t="s">
        <v>46</v>
      </c>
      <c r="F1573" t="s">
        <v>49</v>
      </c>
      <c r="G1573">
        <v>210</v>
      </c>
      <c r="H1573">
        <v>201</v>
      </c>
      <c r="I1573">
        <v>211</v>
      </c>
      <c r="J1573">
        <v>214</v>
      </c>
      <c r="K1573">
        <v>215</v>
      </c>
      <c r="L1573">
        <v>210</v>
      </c>
      <c r="M1573">
        <v>208</v>
      </c>
      <c r="N1573">
        <v>190</v>
      </c>
      <c r="O1573">
        <v>210</v>
      </c>
      <c r="P1573">
        <v>210</v>
      </c>
      <c r="Q1573">
        <v>187</v>
      </c>
      <c r="R1573">
        <v>167</v>
      </c>
      <c r="S1573">
        <v>168</v>
      </c>
      <c r="T1573">
        <v>142</v>
      </c>
      <c r="U1573">
        <v>159</v>
      </c>
      <c r="V1573">
        <v>595</v>
      </c>
      <c r="W1573">
        <v>647</v>
      </c>
      <c r="X1573">
        <v>688</v>
      </c>
      <c r="Y1573">
        <v>668</v>
      </c>
      <c r="Z1573">
        <v>658</v>
      </c>
      <c r="AA1573">
        <v>692</v>
      </c>
      <c r="AB1573">
        <v>701</v>
      </c>
    </row>
    <row r="1574" spans="1:28" x14ac:dyDescent="0.25">
      <c r="A1574" t="str">
        <f t="shared" si="24"/>
        <v>Bruck an der LeithaNeugründungenInsgesamt</v>
      </c>
      <c r="B1574">
        <v>1573</v>
      </c>
      <c r="C1574">
        <v>307</v>
      </c>
      <c r="D1574" t="s">
        <v>174</v>
      </c>
      <c r="E1574" t="s">
        <v>41</v>
      </c>
      <c r="F1574" t="s">
        <v>48</v>
      </c>
      <c r="G1574">
        <v>124</v>
      </c>
      <c r="H1574">
        <v>159.69551733859601</v>
      </c>
      <c r="I1574">
        <v>145.49572649572701</v>
      </c>
      <c r="J1574">
        <v>154.07684630738501</v>
      </c>
      <c r="K1574">
        <v>180.06305832895401</v>
      </c>
      <c r="L1574">
        <v>178.08849850845201</v>
      </c>
      <c r="M1574">
        <v>280.84245346490201</v>
      </c>
      <c r="N1574">
        <v>196.05884118883199</v>
      </c>
      <c r="O1574">
        <v>212.05475206611601</v>
      </c>
      <c r="P1574">
        <v>213.05693664795501</v>
      </c>
      <c r="Q1574">
        <v>220.171740827479</v>
      </c>
      <c r="R1574">
        <v>226.94160771704199</v>
      </c>
      <c r="S1574">
        <v>222.14634146341501</v>
      </c>
      <c r="T1574">
        <v>227.053174045444</v>
      </c>
      <c r="U1574">
        <v>699.839706892604</v>
      </c>
      <c r="V1574">
        <v>731</v>
      </c>
      <c r="W1574">
        <v>632</v>
      </c>
      <c r="X1574">
        <v>678</v>
      </c>
      <c r="Y1574">
        <v>738</v>
      </c>
      <c r="Z1574">
        <v>727</v>
      </c>
      <c r="AA1574">
        <v>718</v>
      </c>
      <c r="AB1574">
        <v>793</v>
      </c>
    </row>
    <row r="1575" spans="1:28" x14ac:dyDescent="0.25">
      <c r="A1575" t="str">
        <f t="shared" si="24"/>
        <v>Bruck an der LeithaPendler (Auspendler/-innen)Insgesamt</v>
      </c>
      <c r="B1575">
        <v>1574</v>
      </c>
      <c r="C1575">
        <v>307</v>
      </c>
      <c r="D1575" t="s">
        <v>174</v>
      </c>
      <c r="E1575" t="s">
        <v>459</v>
      </c>
      <c r="F1575" t="s">
        <v>48</v>
      </c>
      <c r="G1575">
        <v>32769</v>
      </c>
      <c r="H1575">
        <v>33487</v>
      </c>
      <c r="I1575">
        <v>33889</v>
      </c>
      <c r="J1575">
        <v>33978</v>
      </c>
      <c r="K1575">
        <v>34332</v>
      </c>
      <c r="L1575">
        <v>34810</v>
      </c>
      <c r="M1575">
        <v>35548</v>
      </c>
      <c r="N1575">
        <v>36232</v>
      </c>
      <c r="O1575">
        <v>37016</v>
      </c>
      <c r="P1575">
        <v>38215</v>
      </c>
      <c r="Q1575">
        <v>39256</v>
      </c>
      <c r="R1575">
        <v>39371</v>
      </c>
      <c r="S1575">
        <v>40808</v>
      </c>
    </row>
    <row r="1576" spans="1:28" x14ac:dyDescent="0.25">
      <c r="A1576" t="str">
        <f t="shared" si="24"/>
        <v>Bruck an der LeithaPendler ins AuslandInsgesamt</v>
      </c>
      <c r="B1576">
        <v>1575</v>
      </c>
      <c r="C1576">
        <v>307</v>
      </c>
      <c r="D1576" t="s">
        <v>174</v>
      </c>
      <c r="E1576" t="s">
        <v>304</v>
      </c>
      <c r="F1576" t="s">
        <v>48</v>
      </c>
      <c r="G1576">
        <v>23</v>
      </c>
      <c r="H1576">
        <v>65</v>
      </c>
      <c r="I1576">
        <v>350</v>
      </c>
      <c r="J1576">
        <v>61</v>
      </c>
      <c r="K1576">
        <v>55</v>
      </c>
      <c r="L1576">
        <v>91</v>
      </c>
      <c r="M1576">
        <v>102</v>
      </c>
      <c r="N1576">
        <v>92</v>
      </c>
      <c r="O1576">
        <v>94</v>
      </c>
      <c r="P1576">
        <v>103</v>
      </c>
      <c r="Q1576">
        <v>95</v>
      </c>
      <c r="R1576">
        <v>104</v>
      </c>
      <c r="S1576">
        <v>144</v>
      </c>
    </row>
    <row r="1577" spans="1:28" x14ac:dyDescent="0.25">
      <c r="A1577" t="str">
        <f t="shared" si="24"/>
        <v>Bruck an der LeithaPendler zw. BundesländernInsgesamt</v>
      </c>
      <c r="B1577">
        <v>1576</v>
      </c>
      <c r="C1577">
        <v>307</v>
      </c>
      <c r="D1577" t="s">
        <v>174</v>
      </c>
      <c r="E1577" t="s">
        <v>433</v>
      </c>
      <c r="F1577" t="s">
        <v>48</v>
      </c>
      <c r="G1577">
        <v>18085</v>
      </c>
      <c r="H1577">
        <v>19443</v>
      </c>
      <c r="I1577">
        <v>19872</v>
      </c>
      <c r="J1577">
        <v>20171</v>
      </c>
      <c r="K1577">
        <v>20726</v>
      </c>
      <c r="L1577">
        <v>20904</v>
      </c>
      <c r="M1577">
        <v>21189</v>
      </c>
      <c r="N1577">
        <v>21748</v>
      </c>
      <c r="O1577">
        <v>22238</v>
      </c>
      <c r="P1577">
        <v>23084</v>
      </c>
      <c r="Q1577">
        <v>23660</v>
      </c>
      <c r="R1577">
        <v>23868</v>
      </c>
      <c r="S1577">
        <v>24976</v>
      </c>
    </row>
    <row r="1578" spans="1:28" x14ac:dyDescent="0.25">
      <c r="A1578" t="str">
        <f t="shared" si="24"/>
        <v>Bruck an der LeithaPendler zw. Gemeinden eines Pol. BezirkesInsgesamt</v>
      </c>
      <c r="B1578">
        <v>1577</v>
      </c>
      <c r="C1578">
        <v>307</v>
      </c>
      <c r="D1578" t="s">
        <v>174</v>
      </c>
      <c r="E1578" t="s">
        <v>305</v>
      </c>
      <c r="F1578" t="s">
        <v>48</v>
      </c>
      <c r="G1578">
        <v>9636</v>
      </c>
      <c r="H1578">
        <v>9142</v>
      </c>
      <c r="I1578">
        <v>9183</v>
      </c>
      <c r="J1578">
        <v>9371</v>
      </c>
      <c r="K1578">
        <v>9213</v>
      </c>
      <c r="L1578">
        <v>9311</v>
      </c>
      <c r="M1578">
        <v>9305</v>
      </c>
      <c r="N1578">
        <v>9530</v>
      </c>
      <c r="O1578">
        <v>9598</v>
      </c>
      <c r="P1578">
        <v>9783</v>
      </c>
      <c r="Q1578">
        <v>9850</v>
      </c>
      <c r="R1578">
        <v>9641</v>
      </c>
      <c r="S1578">
        <v>9621</v>
      </c>
    </row>
    <row r="1579" spans="1:28" x14ac:dyDescent="0.25">
      <c r="A1579" t="str">
        <f t="shared" si="24"/>
        <v>Bruck an der LeithaPendler zw. Pol. Bez. des BundeslandesInsgesamt</v>
      </c>
      <c r="B1579">
        <v>1578</v>
      </c>
      <c r="C1579">
        <v>307</v>
      </c>
      <c r="D1579" t="s">
        <v>174</v>
      </c>
      <c r="E1579" t="s">
        <v>306</v>
      </c>
      <c r="F1579" t="s">
        <v>48</v>
      </c>
      <c r="G1579">
        <v>5025</v>
      </c>
      <c r="H1579">
        <v>4837</v>
      </c>
      <c r="I1579">
        <v>4484</v>
      </c>
      <c r="J1579">
        <v>4375</v>
      </c>
      <c r="K1579">
        <v>4338</v>
      </c>
      <c r="L1579">
        <v>4504</v>
      </c>
      <c r="M1579">
        <v>4952</v>
      </c>
      <c r="N1579">
        <v>4862</v>
      </c>
      <c r="O1579">
        <v>5086</v>
      </c>
      <c r="P1579">
        <v>5245</v>
      </c>
      <c r="Q1579">
        <v>5651</v>
      </c>
      <c r="R1579">
        <v>5758</v>
      </c>
      <c r="S1579">
        <v>6067</v>
      </c>
    </row>
    <row r="1580" spans="1:28" x14ac:dyDescent="0.25">
      <c r="A1580" t="str">
        <f t="shared" si="24"/>
        <v>Bruck an der LeithaPensionisteneinkommenBrutto_Schnitt</v>
      </c>
      <c r="B1580">
        <v>1579</v>
      </c>
      <c r="C1580">
        <v>307</v>
      </c>
      <c r="D1580" t="s">
        <v>174</v>
      </c>
      <c r="E1580" t="s">
        <v>44</v>
      </c>
      <c r="F1580" t="s">
        <v>54</v>
      </c>
      <c r="G1580">
        <v>17610.806697696698</v>
      </c>
      <c r="H1580">
        <v>18103.338771728799</v>
      </c>
      <c r="I1580">
        <v>18864.5817629208</v>
      </c>
      <c r="J1580">
        <v>19424.444500374899</v>
      </c>
      <c r="K1580">
        <v>20309.346135350901</v>
      </c>
      <c r="L1580">
        <v>21040.933041382501</v>
      </c>
      <c r="M1580">
        <v>21520.603333926701</v>
      </c>
      <c r="N1580">
        <v>21982.3548865743</v>
      </c>
      <c r="O1580">
        <v>22226.135892080802</v>
      </c>
      <c r="P1580">
        <v>22804.143072461298</v>
      </c>
      <c r="Q1580">
        <v>23548.4824768654</v>
      </c>
      <c r="R1580">
        <v>24070.333332776499</v>
      </c>
      <c r="S1580">
        <v>24653.7951463067</v>
      </c>
      <c r="T1580">
        <v>25183.6149678193</v>
      </c>
      <c r="U1580">
        <v>25756.705358577601</v>
      </c>
      <c r="V1580">
        <v>26578.637665838</v>
      </c>
      <c r="W1580">
        <v>28069.071418625899</v>
      </c>
      <c r="X1580">
        <v>28875.417312497499</v>
      </c>
      <c r="Y1580">
        <v>29766.541852680301</v>
      </c>
    </row>
    <row r="1581" spans="1:28" x14ac:dyDescent="0.25">
      <c r="A1581" t="str">
        <f t="shared" si="24"/>
        <v>Bruck an der LeithaPensionisteneinkommenBruttobezüge 1000 EUR</v>
      </c>
      <c r="B1581">
        <v>1580</v>
      </c>
      <c r="C1581">
        <v>307</v>
      </c>
      <c r="D1581" t="s">
        <v>174</v>
      </c>
      <c r="E1581" t="s">
        <v>44</v>
      </c>
      <c r="F1581" t="s">
        <v>55</v>
      </c>
      <c r="G1581">
        <v>183504.60579</v>
      </c>
      <c r="H1581">
        <v>189541.95694</v>
      </c>
      <c r="I1581">
        <v>198927.01469000001</v>
      </c>
      <c r="J1581">
        <v>207219.97393000001</v>
      </c>
      <c r="K1581">
        <v>218772.27656999999</v>
      </c>
      <c r="L1581">
        <v>231345.05879000001</v>
      </c>
      <c r="M1581">
        <v>241805.49906</v>
      </c>
      <c r="N1581">
        <v>249038.09851000001</v>
      </c>
      <c r="O1581">
        <v>260734.80015</v>
      </c>
      <c r="P1581">
        <v>271278.08598999999</v>
      </c>
      <c r="Q1581">
        <v>282464.04730999999</v>
      </c>
      <c r="R1581">
        <v>288170.03065999999</v>
      </c>
      <c r="S1581">
        <v>294045.81471000001</v>
      </c>
      <c r="T1581">
        <v>629968.12841999996</v>
      </c>
      <c r="U1581">
        <v>647549.32941999997</v>
      </c>
      <c r="V1581">
        <v>673529.25708999997</v>
      </c>
      <c r="W1581">
        <v>705572.24824999995</v>
      </c>
      <c r="X1581">
        <v>737276.03023999999</v>
      </c>
      <c r="Y1581">
        <v>771846.43024000002</v>
      </c>
    </row>
    <row r="1582" spans="1:28" x14ac:dyDescent="0.25">
      <c r="A1582" t="str">
        <f t="shared" si="24"/>
        <v>Bruck an der LeithaPensionisteneinkommenBruttobezüge Fälle</v>
      </c>
      <c r="B1582">
        <v>1581</v>
      </c>
      <c r="C1582">
        <v>307</v>
      </c>
      <c r="D1582" t="s">
        <v>174</v>
      </c>
      <c r="E1582" t="s">
        <v>44</v>
      </c>
      <c r="F1582" t="s">
        <v>56</v>
      </c>
      <c r="G1582">
        <v>10420</v>
      </c>
      <c r="H1582">
        <v>10470</v>
      </c>
      <c r="I1582">
        <v>10545</v>
      </c>
      <c r="J1582">
        <v>10668</v>
      </c>
      <c r="K1582">
        <v>10772</v>
      </c>
      <c r="L1582">
        <v>10995</v>
      </c>
      <c r="M1582">
        <v>11236</v>
      </c>
      <c r="N1582">
        <v>11329</v>
      </c>
      <c r="O1582">
        <v>11731</v>
      </c>
      <c r="P1582">
        <v>11896</v>
      </c>
      <c r="Q1582">
        <v>11995</v>
      </c>
      <c r="R1582">
        <v>11972</v>
      </c>
      <c r="S1582">
        <v>11927</v>
      </c>
      <c r="T1582">
        <v>25015</v>
      </c>
      <c r="U1582">
        <v>25141</v>
      </c>
      <c r="V1582">
        <v>25341</v>
      </c>
      <c r="W1582">
        <v>25137</v>
      </c>
      <c r="X1582">
        <v>25533</v>
      </c>
      <c r="Y1582">
        <v>25930</v>
      </c>
    </row>
    <row r="1583" spans="1:28" x14ac:dyDescent="0.25">
      <c r="A1583" t="str">
        <f t="shared" si="24"/>
        <v>Bruck an der LeithaPensionisteneinkommenLohnsteuer 1000 EUR</v>
      </c>
      <c r="B1583">
        <v>1582</v>
      </c>
      <c r="C1583">
        <v>307</v>
      </c>
      <c r="D1583" t="s">
        <v>174</v>
      </c>
      <c r="E1583" t="s">
        <v>44</v>
      </c>
      <c r="F1583" t="s">
        <v>57</v>
      </c>
      <c r="G1583">
        <v>22763.497530000001</v>
      </c>
      <c r="H1583">
        <v>21679.593970000002</v>
      </c>
      <c r="I1583">
        <v>23999.47682</v>
      </c>
      <c r="J1583">
        <v>26126.775590000001</v>
      </c>
      <c r="K1583">
        <v>29000.437129999998</v>
      </c>
      <c r="L1583">
        <v>28002.92787</v>
      </c>
      <c r="M1583">
        <v>30186.5844</v>
      </c>
      <c r="N1583">
        <v>31998.968359999999</v>
      </c>
      <c r="O1583">
        <v>34969.002820000002</v>
      </c>
      <c r="P1583">
        <v>37326.373399999997</v>
      </c>
      <c r="Q1583">
        <v>40208.80876</v>
      </c>
      <c r="R1583">
        <v>42388.178789999998</v>
      </c>
      <c r="S1583">
        <v>36109.774799999999</v>
      </c>
      <c r="T1583">
        <v>79870.620120000007</v>
      </c>
      <c r="U1583">
        <v>84504.084499999997</v>
      </c>
      <c r="V1583">
        <v>90983.311140000005</v>
      </c>
      <c r="W1583">
        <v>90831.271529999998</v>
      </c>
      <c r="X1583">
        <v>98499.937999999995</v>
      </c>
      <c r="Y1583">
        <v>101200.75076</v>
      </c>
    </row>
    <row r="1584" spans="1:28" x14ac:dyDescent="0.25">
      <c r="A1584" t="str">
        <f t="shared" si="24"/>
        <v>Bruck an der LeithaPensionisteneinkommenLohnsteuer Fälle</v>
      </c>
      <c r="B1584">
        <v>1583</v>
      </c>
      <c r="C1584">
        <v>307</v>
      </c>
      <c r="D1584" t="s">
        <v>174</v>
      </c>
      <c r="E1584" t="s">
        <v>44</v>
      </c>
      <c r="F1584" t="s">
        <v>58</v>
      </c>
      <c r="G1584">
        <v>6758</v>
      </c>
      <c r="H1584">
        <v>6580</v>
      </c>
      <c r="I1584">
        <v>6865</v>
      </c>
      <c r="J1584">
        <v>7397</v>
      </c>
      <c r="K1584">
        <v>7518</v>
      </c>
      <c r="L1584">
        <v>7456</v>
      </c>
      <c r="M1584">
        <v>7727</v>
      </c>
      <c r="N1584">
        <v>7967</v>
      </c>
      <c r="O1584">
        <v>8287</v>
      </c>
      <c r="P1584">
        <v>8560</v>
      </c>
      <c r="Q1584">
        <v>8791</v>
      </c>
      <c r="R1584">
        <v>8923</v>
      </c>
      <c r="S1584">
        <v>8999</v>
      </c>
      <c r="T1584">
        <v>18908</v>
      </c>
      <c r="U1584">
        <v>19306</v>
      </c>
      <c r="V1584">
        <v>19825</v>
      </c>
      <c r="W1584">
        <v>20700</v>
      </c>
      <c r="X1584">
        <v>21327</v>
      </c>
      <c r="Y1584">
        <v>21948</v>
      </c>
    </row>
    <row r="1585" spans="1:47" x14ac:dyDescent="0.25">
      <c r="A1585" t="str">
        <f t="shared" si="24"/>
        <v>Bruck an der LeithaPensionisteneinkommenNetto_Schnitt</v>
      </c>
      <c r="B1585">
        <v>1584</v>
      </c>
      <c r="C1585">
        <v>307</v>
      </c>
      <c r="D1585" t="s">
        <v>174</v>
      </c>
      <c r="E1585" t="s">
        <v>44</v>
      </c>
      <c r="F1585" t="s">
        <v>59</v>
      </c>
      <c r="G1585">
        <v>14545.195202495201</v>
      </c>
      <c r="H1585">
        <v>15046.0587297039</v>
      </c>
      <c r="I1585">
        <v>15554.443463252701</v>
      </c>
      <c r="J1585">
        <v>15913.0140588676</v>
      </c>
      <c r="K1585">
        <v>16489.534691793498</v>
      </c>
      <c r="L1585">
        <v>17323.905240563901</v>
      </c>
      <c r="M1585">
        <v>17641.274017443899</v>
      </c>
      <c r="N1585">
        <v>17941.3303036455</v>
      </c>
      <c r="O1585">
        <v>18017.602732077401</v>
      </c>
      <c r="P1585">
        <v>18411.6397183927</v>
      </c>
      <c r="Q1585">
        <v>18908.0258882868</v>
      </c>
      <c r="R1585">
        <v>19212.606078349501</v>
      </c>
      <c r="S1585">
        <v>20274.969543891999</v>
      </c>
      <c r="T1585">
        <v>20649.2939144513</v>
      </c>
      <c r="U1585">
        <v>21023.862270792699</v>
      </c>
      <c r="V1585">
        <v>21578.173511305798</v>
      </c>
      <c r="W1585">
        <v>22972.140454708198</v>
      </c>
      <c r="X1585">
        <v>23498.0783045471</v>
      </c>
      <c r="Y1585">
        <v>24302.6971504049</v>
      </c>
    </row>
    <row r="1586" spans="1:47" x14ac:dyDescent="0.25">
      <c r="A1586" t="str">
        <f t="shared" si="24"/>
        <v>Bruck an der LeithaPensionisteneinkommenNettobezüge 1000 EUR</v>
      </c>
      <c r="B1586">
        <v>1585</v>
      </c>
      <c r="C1586">
        <v>307</v>
      </c>
      <c r="D1586" t="s">
        <v>174</v>
      </c>
      <c r="E1586" t="s">
        <v>44</v>
      </c>
      <c r="F1586" t="s">
        <v>60</v>
      </c>
      <c r="G1586">
        <v>151560.93401</v>
      </c>
      <c r="H1586">
        <v>157532.23490000001</v>
      </c>
      <c r="I1586">
        <v>164021.60631999999</v>
      </c>
      <c r="J1586">
        <v>169760.03398000001</v>
      </c>
      <c r="K1586">
        <v>177625.2677</v>
      </c>
      <c r="L1586">
        <v>190476.33812</v>
      </c>
      <c r="M1586">
        <v>198217.35485999999</v>
      </c>
      <c r="N1586">
        <v>203257.33100999999</v>
      </c>
      <c r="O1586">
        <v>211364.49765</v>
      </c>
      <c r="P1586">
        <v>219024.86609</v>
      </c>
      <c r="Q1586">
        <v>226801.77053000001</v>
      </c>
      <c r="R1586">
        <v>230013.31997000001</v>
      </c>
      <c r="S1586">
        <v>241819.56174999999</v>
      </c>
      <c r="T1586">
        <v>516542.08727000002</v>
      </c>
      <c r="U1586">
        <v>528560.92134999996</v>
      </c>
      <c r="V1586">
        <v>546812.49494999996</v>
      </c>
      <c r="W1586">
        <v>577450.69461000001</v>
      </c>
      <c r="X1586">
        <v>599976.43334999995</v>
      </c>
      <c r="Y1586">
        <v>630168.93711000006</v>
      </c>
    </row>
    <row r="1587" spans="1:47" x14ac:dyDescent="0.25">
      <c r="A1587" t="str">
        <f t="shared" si="24"/>
        <v>Bruck an der LeithaPensionisteneinkommenSV-Beiträge 1000 EUR</v>
      </c>
      <c r="B1587">
        <v>1586</v>
      </c>
      <c r="C1587">
        <v>307</v>
      </c>
      <c r="D1587" t="s">
        <v>174</v>
      </c>
      <c r="E1587" t="s">
        <v>44</v>
      </c>
      <c r="F1587" t="s">
        <v>61</v>
      </c>
      <c r="G1587">
        <v>9180.17425</v>
      </c>
      <c r="H1587">
        <v>10330.128070000001</v>
      </c>
      <c r="I1587">
        <v>10905.931549999999</v>
      </c>
      <c r="J1587">
        <v>11333.164360000001</v>
      </c>
      <c r="K1587">
        <v>12146.571739999999</v>
      </c>
      <c r="L1587">
        <v>12865.792799999999</v>
      </c>
      <c r="M1587">
        <v>13401.559800000001</v>
      </c>
      <c r="N1587">
        <v>13781.799139999999</v>
      </c>
      <c r="O1587">
        <v>14401.29968</v>
      </c>
      <c r="P1587">
        <v>14926.8465</v>
      </c>
      <c r="Q1587">
        <v>15453.46802</v>
      </c>
      <c r="R1587">
        <v>15768.5319</v>
      </c>
      <c r="S1587">
        <v>16116.478160000001</v>
      </c>
      <c r="T1587">
        <v>33555.421029999998</v>
      </c>
      <c r="U1587">
        <v>34484.32357</v>
      </c>
      <c r="V1587">
        <v>35733.451000000001</v>
      </c>
      <c r="W1587">
        <v>37290.28211</v>
      </c>
      <c r="X1587">
        <v>38799.658889999999</v>
      </c>
      <c r="Y1587">
        <v>40476.74237</v>
      </c>
    </row>
    <row r="1588" spans="1:47" x14ac:dyDescent="0.25">
      <c r="A1588" t="str">
        <f t="shared" si="24"/>
        <v>Bruck an der LeithaPensionisteneinkommenSV-Beiträge Fälle</v>
      </c>
      <c r="B1588">
        <v>1587</v>
      </c>
      <c r="C1588">
        <v>307</v>
      </c>
      <c r="D1588" t="s">
        <v>174</v>
      </c>
      <c r="E1588" t="s">
        <v>44</v>
      </c>
      <c r="F1588" t="s">
        <v>62</v>
      </c>
      <c r="G1588">
        <v>10215</v>
      </c>
      <c r="H1588">
        <v>10265</v>
      </c>
      <c r="I1588">
        <v>10350</v>
      </c>
      <c r="J1588">
        <v>10458</v>
      </c>
      <c r="K1588">
        <v>10565</v>
      </c>
      <c r="L1588">
        <v>10779</v>
      </c>
      <c r="M1588">
        <v>11001</v>
      </c>
      <c r="N1588">
        <v>11115</v>
      </c>
      <c r="O1588">
        <v>11253</v>
      </c>
      <c r="P1588">
        <v>11396</v>
      </c>
      <c r="Q1588">
        <v>11484</v>
      </c>
      <c r="R1588">
        <v>11456</v>
      </c>
      <c r="S1588">
        <v>11425</v>
      </c>
      <c r="T1588">
        <v>23919</v>
      </c>
      <c r="U1588">
        <v>24058</v>
      </c>
      <c r="V1588">
        <v>24227</v>
      </c>
      <c r="W1588">
        <v>24506</v>
      </c>
      <c r="X1588">
        <v>24886</v>
      </c>
      <c r="Y1588">
        <v>25286</v>
      </c>
    </row>
    <row r="1589" spans="1:47" x14ac:dyDescent="0.25">
      <c r="A1589" t="str">
        <f t="shared" si="24"/>
        <v>Bruck an der LeithaUnselbstständig BeschäftigteFrauen</v>
      </c>
      <c r="B1589">
        <v>1588</v>
      </c>
      <c r="C1589">
        <v>307</v>
      </c>
      <c r="D1589" t="s">
        <v>174</v>
      </c>
      <c r="E1589" t="s">
        <v>38</v>
      </c>
      <c r="F1589" t="s">
        <v>47</v>
      </c>
      <c r="G1589">
        <v>2667</v>
      </c>
      <c r="H1589">
        <v>2929</v>
      </c>
      <c r="I1589">
        <v>2698</v>
      </c>
      <c r="J1589">
        <v>2778</v>
      </c>
      <c r="K1589">
        <v>2659</v>
      </c>
      <c r="L1589">
        <v>2731</v>
      </c>
      <c r="M1589">
        <v>2666</v>
      </c>
      <c r="N1589">
        <v>2690</v>
      </c>
      <c r="O1589">
        <v>8897</v>
      </c>
      <c r="P1589">
        <v>9220</v>
      </c>
      <c r="Q1589">
        <v>8947</v>
      </c>
      <c r="R1589">
        <v>9144</v>
      </c>
      <c r="S1589">
        <v>8803</v>
      </c>
      <c r="T1589">
        <v>9210</v>
      </c>
      <c r="U1589">
        <v>8986</v>
      </c>
      <c r="V1589">
        <v>9341</v>
      </c>
      <c r="W1589">
        <v>9010</v>
      </c>
      <c r="X1589">
        <v>9305</v>
      </c>
      <c r="Y1589">
        <v>9057</v>
      </c>
      <c r="Z1589">
        <v>9348</v>
      </c>
      <c r="AA1589">
        <v>9054</v>
      </c>
      <c r="AB1589">
        <v>9336</v>
      </c>
      <c r="AC1589">
        <v>9092</v>
      </c>
      <c r="AD1589">
        <v>9440</v>
      </c>
      <c r="AE1589">
        <v>9234</v>
      </c>
      <c r="AF1589">
        <v>9483</v>
      </c>
      <c r="AG1589">
        <v>20619</v>
      </c>
      <c r="AH1589">
        <v>21257</v>
      </c>
      <c r="AI1589">
        <v>21108</v>
      </c>
      <c r="AJ1589">
        <v>21821</v>
      </c>
      <c r="AK1589">
        <v>21630</v>
      </c>
      <c r="AL1589">
        <v>22332</v>
      </c>
      <c r="AM1589">
        <v>22171</v>
      </c>
      <c r="AN1589">
        <v>22109</v>
      </c>
      <c r="AO1589">
        <v>21880</v>
      </c>
      <c r="AP1589">
        <v>22643</v>
      </c>
      <c r="AQ1589">
        <v>22596</v>
      </c>
      <c r="AR1589">
        <v>23125</v>
      </c>
      <c r="AS1589">
        <v>21961</v>
      </c>
      <c r="AT1589">
        <v>22421</v>
      </c>
      <c r="AU1589">
        <v>21926</v>
      </c>
    </row>
    <row r="1590" spans="1:47" x14ac:dyDescent="0.25">
      <c r="A1590" t="str">
        <f t="shared" si="24"/>
        <v>Bruck an der LeithaUnselbstständig BeschäftigteInsgesamt</v>
      </c>
      <c r="B1590">
        <v>1589</v>
      </c>
      <c r="C1590">
        <v>307</v>
      </c>
      <c r="D1590" t="s">
        <v>174</v>
      </c>
      <c r="E1590" t="s">
        <v>38</v>
      </c>
      <c r="F1590" t="s">
        <v>48</v>
      </c>
      <c r="G1590">
        <v>6040</v>
      </c>
      <c r="H1590">
        <v>6948</v>
      </c>
      <c r="I1590">
        <v>6135</v>
      </c>
      <c r="J1590">
        <v>6851</v>
      </c>
      <c r="K1590">
        <v>6157</v>
      </c>
      <c r="L1590">
        <v>6839</v>
      </c>
      <c r="M1590">
        <v>6272</v>
      </c>
      <c r="N1590">
        <v>6922</v>
      </c>
      <c r="O1590">
        <v>19113</v>
      </c>
      <c r="P1590">
        <v>19924</v>
      </c>
      <c r="Q1590">
        <v>18792</v>
      </c>
      <c r="R1590">
        <v>19652</v>
      </c>
      <c r="S1590">
        <v>18574</v>
      </c>
      <c r="T1590">
        <v>19668</v>
      </c>
      <c r="U1590">
        <v>18890</v>
      </c>
      <c r="V1590">
        <v>20053</v>
      </c>
      <c r="W1590">
        <v>19041</v>
      </c>
      <c r="X1590">
        <v>20056</v>
      </c>
      <c r="Y1590">
        <v>19133</v>
      </c>
      <c r="Z1590">
        <v>20228</v>
      </c>
      <c r="AA1590">
        <v>19100</v>
      </c>
      <c r="AB1590">
        <v>20032</v>
      </c>
      <c r="AC1590">
        <v>19101</v>
      </c>
      <c r="AD1590">
        <v>20219</v>
      </c>
      <c r="AE1590">
        <v>19374</v>
      </c>
      <c r="AF1590">
        <v>20255</v>
      </c>
      <c r="AG1590">
        <v>43230</v>
      </c>
      <c r="AH1590">
        <v>45545</v>
      </c>
      <c r="AI1590">
        <v>44346</v>
      </c>
      <c r="AJ1590">
        <v>46462</v>
      </c>
      <c r="AK1590">
        <v>45513</v>
      </c>
      <c r="AL1590">
        <v>47666</v>
      </c>
      <c r="AM1590">
        <v>46626</v>
      </c>
      <c r="AN1590">
        <v>47136</v>
      </c>
      <c r="AO1590">
        <v>46242</v>
      </c>
      <c r="AP1590">
        <v>48361</v>
      </c>
      <c r="AQ1590">
        <v>47645</v>
      </c>
      <c r="AR1590">
        <v>49135</v>
      </c>
      <c r="AS1590">
        <v>46086</v>
      </c>
      <c r="AT1590">
        <v>47489</v>
      </c>
      <c r="AU1590">
        <v>45936</v>
      </c>
    </row>
    <row r="1591" spans="1:47" x14ac:dyDescent="0.25">
      <c r="A1591" t="str">
        <f t="shared" si="24"/>
        <v>Bruck an der LeithaUnselbstständig BeschäftigteMänner</v>
      </c>
      <c r="B1591">
        <v>1590</v>
      </c>
      <c r="C1591">
        <v>307</v>
      </c>
      <c r="D1591" t="s">
        <v>174</v>
      </c>
      <c r="E1591" t="s">
        <v>38</v>
      </c>
      <c r="F1591" t="s">
        <v>49</v>
      </c>
      <c r="G1591">
        <v>3373</v>
      </c>
      <c r="H1591">
        <v>4019</v>
      </c>
      <c r="I1591">
        <v>3437</v>
      </c>
      <c r="J1591">
        <v>4073</v>
      </c>
      <c r="K1591">
        <v>3498</v>
      </c>
      <c r="L1591">
        <v>4108</v>
      </c>
      <c r="M1591">
        <v>3606</v>
      </c>
      <c r="N1591">
        <v>4232</v>
      </c>
      <c r="O1591">
        <v>10216</v>
      </c>
      <c r="P1591">
        <v>10704</v>
      </c>
      <c r="Q1591">
        <v>9845</v>
      </c>
      <c r="R1591">
        <v>10508</v>
      </c>
      <c r="S1591">
        <v>9771</v>
      </c>
      <c r="T1591">
        <v>10458</v>
      </c>
      <c r="U1591">
        <v>9904</v>
      </c>
      <c r="V1591">
        <v>10712</v>
      </c>
      <c r="W1591">
        <v>10031</v>
      </c>
      <c r="X1591">
        <v>10751</v>
      </c>
      <c r="Y1591">
        <v>10076</v>
      </c>
      <c r="Z1591">
        <v>10880</v>
      </c>
      <c r="AA1591">
        <v>10046</v>
      </c>
      <c r="AB1591">
        <v>10696</v>
      </c>
      <c r="AC1591">
        <v>10009</v>
      </c>
      <c r="AD1591">
        <v>10779</v>
      </c>
      <c r="AE1591">
        <v>10140</v>
      </c>
      <c r="AF1591">
        <v>10772</v>
      </c>
      <c r="AG1591">
        <v>22611</v>
      </c>
      <c r="AH1591">
        <v>24288</v>
      </c>
      <c r="AI1591">
        <v>23238</v>
      </c>
      <c r="AJ1591">
        <v>24641</v>
      </c>
      <c r="AK1591">
        <v>23883</v>
      </c>
      <c r="AL1591">
        <v>25334</v>
      </c>
      <c r="AM1591">
        <v>24455</v>
      </c>
      <c r="AN1591">
        <v>25027</v>
      </c>
      <c r="AO1591">
        <v>24362</v>
      </c>
      <c r="AP1591">
        <v>25718</v>
      </c>
      <c r="AQ1591">
        <v>25049</v>
      </c>
      <c r="AR1591">
        <v>26010</v>
      </c>
      <c r="AS1591">
        <v>24125</v>
      </c>
      <c r="AT1591">
        <v>25068</v>
      </c>
      <c r="AU1591">
        <v>24010</v>
      </c>
    </row>
    <row r="1592" spans="1:47" x14ac:dyDescent="0.25">
      <c r="A1592" t="str">
        <f t="shared" si="24"/>
        <v>Bruck an der LeithaUnselbstständig Beschäftigte GW mgfInsgesamt</v>
      </c>
      <c r="B1592">
        <v>1591</v>
      </c>
      <c r="C1592">
        <v>307</v>
      </c>
      <c r="D1592" t="s">
        <v>174</v>
      </c>
      <c r="E1592" t="s">
        <v>450</v>
      </c>
      <c r="F1592" t="s">
        <v>48</v>
      </c>
      <c r="G1592">
        <v>38552.174538496001</v>
      </c>
      <c r="H1592">
        <v>36914.581869478003</v>
      </c>
      <c r="I1592">
        <v>39660.561410923001</v>
      </c>
      <c r="J1592">
        <v>38727.577529271999</v>
      </c>
      <c r="K1592">
        <v>41740.136436462999</v>
      </c>
      <c r="L1592">
        <v>44072.624930051999</v>
      </c>
      <c r="M1592">
        <v>43167.452172473997</v>
      </c>
      <c r="N1592">
        <v>40527.426466830002</v>
      </c>
      <c r="O1592">
        <v>42394.333103320001</v>
      </c>
      <c r="P1592">
        <v>41423.622285277001</v>
      </c>
      <c r="Q1592">
        <v>43986.677582867997</v>
      </c>
      <c r="R1592">
        <v>43408.446476905003</v>
      </c>
      <c r="S1592">
        <v>46191.650632867</v>
      </c>
      <c r="T1592">
        <v>44685.670516404003</v>
      </c>
    </row>
    <row r="1593" spans="1:47" x14ac:dyDescent="0.25">
      <c r="A1593" t="str">
        <f t="shared" si="24"/>
        <v>Bruck an der LeithaUnselbstständig Beschäftigte GW ogfInsgesamt</v>
      </c>
      <c r="B1593">
        <v>1592</v>
      </c>
      <c r="C1593">
        <v>307</v>
      </c>
      <c r="D1593" t="s">
        <v>174</v>
      </c>
      <c r="E1593" t="s">
        <v>449</v>
      </c>
      <c r="F1593" t="s">
        <v>48</v>
      </c>
      <c r="G1593">
        <v>36480.257778396001</v>
      </c>
      <c r="H1593">
        <v>34745.095019059001</v>
      </c>
      <c r="I1593">
        <v>37462.248410959</v>
      </c>
      <c r="J1593">
        <v>36637.025179035998</v>
      </c>
      <c r="K1593">
        <v>39633.634435209002</v>
      </c>
      <c r="L1593">
        <v>41999.123813937003</v>
      </c>
      <c r="M1593">
        <v>41163.341838530003</v>
      </c>
      <c r="N1593">
        <v>38752.231415346003</v>
      </c>
      <c r="O1593">
        <v>40472.091882159999</v>
      </c>
      <c r="P1593">
        <v>39549.681367830999</v>
      </c>
      <c r="Q1593">
        <v>41972.109084723998</v>
      </c>
      <c r="R1593">
        <v>41525.068639174002</v>
      </c>
      <c r="S1593">
        <v>44146.777507209001</v>
      </c>
      <c r="T1593">
        <v>42701.193699372001</v>
      </c>
    </row>
    <row r="1594" spans="1:47" x14ac:dyDescent="0.25">
      <c r="A1594" t="str">
        <f t="shared" si="24"/>
        <v>Bruck an der LeithaUnternehmenInsgesamt</v>
      </c>
      <c r="B1594">
        <v>1593</v>
      </c>
      <c r="C1594">
        <v>307</v>
      </c>
      <c r="D1594" t="s">
        <v>174</v>
      </c>
      <c r="E1594" t="s">
        <v>475</v>
      </c>
      <c r="F1594" t="s">
        <v>48</v>
      </c>
      <c r="G1594">
        <v>7963</v>
      </c>
      <c r="H1594">
        <v>8114</v>
      </c>
      <c r="I1594">
        <v>8885</v>
      </c>
    </row>
    <row r="1595" spans="1:47" x14ac:dyDescent="0.25">
      <c r="A1595" t="str">
        <f t="shared" si="24"/>
        <v>Bruck an der LeithaWohnbevölkerungInsgesamt</v>
      </c>
      <c r="B1595">
        <v>1594</v>
      </c>
      <c r="C1595">
        <v>307</v>
      </c>
      <c r="D1595" t="s">
        <v>174</v>
      </c>
      <c r="E1595" t="s">
        <v>42</v>
      </c>
      <c r="F1595" t="s">
        <v>48</v>
      </c>
      <c r="G1595">
        <v>40121</v>
      </c>
      <c r="H1595">
        <v>40282</v>
      </c>
      <c r="I1595">
        <v>40525</v>
      </c>
      <c r="J1595">
        <v>41012</v>
      </c>
      <c r="K1595">
        <v>41419</v>
      </c>
      <c r="L1595">
        <v>41741</v>
      </c>
      <c r="M1595">
        <v>41973</v>
      </c>
      <c r="N1595">
        <v>42302</v>
      </c>
      <c r="O1595">
        <v>42572</v>
      </c>
      <c r="P1595">
        <v>42789</v>
      </c>
      <c r="Q1595">
        <v>42935</v>
      </c>
      <c r="R1595">
        <v>43298</v>
      </c>
      <c r="S1595">
        <v>43615</v>
      </c>
      <c r="T1595">
        <v>44047</v>
      </c>
      <c r="U1595">
        <v>44969</v>
      </c>
      <c r="V1595">
        <v>99759</v>
      </c>
      <c r="W1595">
        <v>100447</v>
      </c>
      <c r="X1595">
        <v>102010</v>
      </c>
      <c r="Y1595">
        <v>103735</v>
      </c>
      <c r="Z1595">
        <v>105507</v>
      </c>
      <c r="AA1595">
        <v>106636</v>
      </c>
      <c r="AB1595">
        <v>108570</v>
      </c>
    </row>
    <row r="1596" spans="1:47" x14ac:dyDescent="0.25">
      <c r="A1596" t="str">
        <f t="shared" si="24"/>
        <v>GänserndorfArbeitnehmereinkommenBrutto_Schnitt</v>
      </c>
      <c r="B1596">
        <v>1595</v>
      </c>
      <c r="C1596">
        <v>308</v>
      </c>
      <c r="D1596" t="s">
        <v>175</v>
      </c>
      <c r="E1596" t="s">
        <v>43</v>
      </c>
      <c r="F1596" t="s">
        <v>54</v>
      </c>
      <c r="G1596">
        <v>26248.504579099601</v>
      </c>
      <c r="H1596">
        <v>27156.536818246099</v>
      </c>
      <c r="I1596">
        <v>27896.2782024841</v>
      </c>
      <c r="J1596">
        <v>28355.495670294302</v>
      </c>
      <c r="K1596">
        <v>29544.848519417501</v>
      </c>
      <c r="L1596">
        <v>30159.723607753</v>
      </c>
      <c r="M1596">
        <v>30458.474884250201</v>
      </c>
      <c r="N1596">
        <v>30959.0156730007</v>
      </c>
      <c r="O1596">
        <v>31889.248151864002</v>
      </c>
      <c r="P1596">
        <v>32076.8833949043</v>
      </c>
      <c r="Q1596">
        <v>32581.019618947601</v>
      </c>
      <c r="R1596">
        <v>33147.6163038378</v>
      </c>
      <c r="S1596">
        <v>34098.711181023398</v>
      </c>
      <c r="T1596">
        <v>34469.932080138402</v>
      </c>
      <c r="U1596">
        <v>35307.434970825801</v>
      </c>
      <c r="V1596">
        <v>36489.374215242402</v>
      </c>
      <c r="W1596">
        <v>37477.614132552502</v>
      </c>
      <c r="X1596">
        <v>38420.652970644303</v>
      </c>
      <c r="Y1596">
        <v>40067.153745705102</v>
      </c>
    </row>
    <row r="1597" spans="1:47" x14ac:dyDescent="0.25">
      <c r="A1597" t="str">
        <f t="shared" si="24"/>
        <v>GänserndorfArbeitnehmereinkommenBruttobezüge 1000 EUR</v>
      </c>
      <c r="B1597">
        <v>1596</v>
      </c>
      <c r="C1597">
        <v>308</v>
      </c>
      <c r="D1597" t="s">
        <v>175</v>
      </c>
      <c r="E1597" t="s">
        <v>43</v>
      </c>
      <c r="F1597" t="s">
        <v>55</v>
      </c>
      <c r="G1597">
        <v>1097896.2010300001</v>
      </c>
      <c r="H1597">
        <v>1151980.29183</v>
      </c>
      <c r="I1597">
        <v>1203835.9895500001</v>
      </c>
      <c r="J1597">
        <v>1268880.0757500001</v>
      </c>
      <c r="K1597">
        <v>1351145.0124900001</v>
      </c>
      <c r="L1597">
        <v>1377092.9799299999</v>
      </c>
      <c r="M1597">
        <v>1405171.2803100001</v>
      </c>
      <c r="N1597">
        <v>1445135.8925999999</v>
      </c>
      <c r="O1597">
        <v>1509796.4537500001</v>
      </c>
      <c r="P1597">
        <v>1547292.6243199999</v>
      </c>
      <c r="Q1597">
        <v>1582655.60901</v>
      </c>
      <c r="R1597">
        <v>1624664.1179</v>
      </c>
      <c r="S1597">
        <v>1700570.92402</v>
      </c>
      <c r="T1597">
        <v>1753209.6854600001</v>
      </c>
      <c r="U1597">
        <v>1827442.2192200001</v>
      </c>
      <c r="V1597">
        <v>1909890.3358</v>
      </c>
      <c r="W1597">
        <v>1939016.79999</v>
      </c>
      <c r="X1597">
        <v>2015547.45484</v>
      </c>
      <c r="Y1597">
        <v>2134016.6756500001</v>
      </c>
    </row>
    <row r="1598" spans="1:47" x14ac:dyDescent="0.25">
      <c r="A1598" t="str">
        <f t="shared" si="24"/>
        <v>GänserndorfArbeitnehmereinkommenBruttobezüge Fälle</v>
      </c>
      <c r="B1598">
        <v>1597</v>
      </c>
      <c r="C1598">
        <v>308</v>
      </c>
      <c r="D1598" t="s">
        <v>175</v>
      </c>
      <c r="E1598" t="s">
        <v>43</v>
      </c>
      <c r="F1598" t="s">
        <v>56</v>
      </c>
      <c r="G1598">
        <v>41827</v>
      </c>
      <c r="H1598">
        <v>42420</v>
      </c>
      <c r="I1598">
        <v>43154</v>
      </c>
      <c r="J1598">
        <v>44749</v>
      </c>
      <c r="K1598">
        <v>45732</v>
      </c>
      <c r="L1598">
        <v>45660</v>
      </c>
      <c r="M1598">
        <v>46134</v>
      </c>
      <c r="N1598">
        <v>46679</v>
      </c>
      <c r="O1598">
        <v>47345</v>
      </c>
      <c r="P1598">
        <v>48237</v>
      </c>
      <c r="Q1598">
        <v>48576</v>
      </c>
      <c r="R1598">
        <v>49013</v>
      </c>
      <c r="S1598">
        <v>49872</v>
      </c>
      <c r="T1598">
        <v>50862</v>
      </c>
      <c r="U1598">
        <v>51758</v>
      </c>
      <c r="V1598">
        <v>52341</v>
      </c>
      <c r="W1598">
        <v>51738</v>
      </c>
      <c r="X1598">
        <v>52460</v>
      </c>
      <c r="Y1598">
        <v>53261</v>
      </c>
    </row>
    <row r="1599" spans="1:47" x14ac:dyDescent="0.25">
      <c r="A1599" t="str">
        <f t="shared" si="24"/>
        <v>GänserndorfArbeitnehmereinkommenLohnsteuer 1000 EUR</v>
      </c>
      <c r="B1599">
        <v>1598</v>
      </c>
      <c r="C1599">
        <v>308</v>
      </c>
      <c r="D1599" t="s">
        <v>175</v>
      </c>
      <c r="E1599" t="s">
        <v>43</v>
      </c>
      <c r="F1599" t="s">
        <v>57</v>
      </c>
      <c r="G1599">
        <v>169913.98290999999</v>
      </c>
      <c r="H1599">
        <v>173867.36611</v>
      </c>
      <c r="I1599">
        <v>183748.33765</v>
      </c>
      <c r="J1599">
        <v>197875.33106</v>
      </c>
      <c r="K1599">
        <v>217974.98681</v>
      </c>
      <c r="L1599">
        <v>203130.27395999999</v>
      </c>
      <c r="M1599">
        <v>208984.29089999999</v>
      </c>
      <c r="N1599">
        <v>218383.77264000001</v>
      </c>
      <c r="O1599">
        <v>232868.00636</v>
      </c>
      <c r="P1599">
        <v>241986.18421000001</v>
      </c>
      <c r="Q1599">
        <v>251739.56399</v>
      </c>
      <c r="R1599">
        <v>262076.67632</v>
      </c>
      <c r="S1599">
        <v>239644.45697</v>
      </c>
      <c r="T1599">
        <v>247206.12880000001</v>
      </c>
      <c r="U1599">
        <v>264112.46938000002</v>
      </c>
      <c r="V1599">
        <v>274565.25095999998</v>
      </c>
      <c r="W1599">
        <v>267740.48209</v>
      </c>
      <c r="X1599">
        <v>285575.5073</v>
      </c>
      <c r="Y1599">
        <v>297675.63381999999</v>
      </c>
    </row>
    <row r="1600" spans="1:47" x14ac:dyDescent="0.25">
      <c r="A1600" t="str">
        <f t="shared" si="24"/>
        <v>GänserndorfArbeitnehmereinkommenLohnsteuer Fälle</v>
      </c>
      <c r="B1600">
        <v>1599</v>
      </c>
      <c r="C1600">
        <v>308</v>
      </c>
      <c r="D1600" t="s">
        <v>175</v>
      </c>
      <c r="E1600" t="s">
        <v>43</v>
      </c>
      <c r="F1600" t="s">
        <v>58</v>
      </c>
      <c r="G1600">
        <v>33713</v>
      </c>
      <c r="H1600">
        <v>33830</v>
      </c>
      <c r="I1600">
        <v>34838</v>
      </c>
      <c r="J1600">
        <v>36487</v>
      </c>
      <c r="K1600">
        <v>37728</v>
      </c>
      <c r="L1600">
        <v>37109</v>
      </c>
      <c r="M1600">
        <v>37763</v>
      </c>
      <c r="N1600">
        <v>38433</v>
      </c>
      <c r="O1600">
        <v>39388</v>
      </c>
      <c r="P1600">
        <v>40609</v>
      </c>
      <c r="Q1600">
        <v>41081</v>
      </c>
      <c r="R1600">
        <v>41889</v>
      </c>
      <c r="S1600">
        <v>42626</v>
      </c>
      <c r="T1600">
        <v>43762</v>
      </c>
      <c r="U1600">
        <v>44875</v>
      </c>
      <c r="V1600">
        <v>46076</v>
      </c>
      <c r="W1600">
        <v>45938</v>
      </c>
      <c r="X1600">
        <v>46830</v>
      </c>
      <c r="Y1600">
        <v>47734</v>
      </c>
    </row>
    <row r="1601" spans="1:47" x14ac:dyDescent="0.25">
      <c r="A1601" t="str">
        <f t="shared" si="24"/>
        <v>GänserndorfArbeitnehmereinkommenNetto_Schnitt</v>
      </c>
      <c r="B1601">
        <v>1600</v>
      </c>
      <c r="C1601">
        <v>308</v>
      </c>
      <c r="D1601" t="s">
        <v>175</v>
      </c>
      <c r="E1601" t="s">
        <v>43</v>
      </c>
      <c r="F1601" t="s">
        <v>59</v>
      </c>
      <c r="G1601">
        <v>18157.0568960241</v>
      </c>
      <c r="H1601">
        <v>18892.476703206001</v>
      </c>
      <c r="I1601">
        <v>19347.801592436401</v>
      </c>
      <c r="J1601">
        <v>19599.7208764442</v>
      </c>
      <c r="K1601">
        <v>20306.968555059899</v>
      </c>
      <c r="L1601">
        <v>21162.200636881302</v>
      </c>
      <c r="M1601">
        <v>21326.0716840075</v>
      </c>
      <c r="N1601">
        <v>21565.741390561099</v>
      </c>
      <c r="O1601">
        <v>22133.152527194001</v>
      </c>
      <c r="P1601">
        <v>22126.3796243547</v>
      </c>
      <c r="Q1601">
        <v>22375.310247859001</v>
      </c>
      <c r="R1601">
        <v>22652.7711211311</v>
      </c>
      <c r="S1601">
        <v>24011.963923444</v>
      </c>
      <c r="T1601">
        <v>24239.478843144199</v>
      </c>
      <c r="U1601">
        <v>24706.214204181</v>
      </c>
      <c r="V1601">
        <v>25561.033692134301</v>
      </c>
      <c r="W1601">
        <v>26504.141409988799</v>
      </c>
      <c r="X1601">
        <v>27016.106551658399</v>
      </c>
      <c r="Y1601">
        <v>28283.506411820999</v>
      </c>
    </row>
    <row r="1602" spans="1:47" x14ac:dyDescent="0.25">
      <c r="A1602" t="str">
        <f t="shared" si="24"/>
        <v>GänserndorfArbeitnehmereinkommenNettobezüge 1000 EUR</v>
      </c>
      <c r="B1602">
        <v>1601</v>
      </c>
      <c r="C1602">
        <v>308</v>
      </c>
      <c r="D1602" t="s">
        <v>175</v>
      </c>
      <c r="E1602" t="s">
        <v>43</v>
      </c>
      <c r="F1602" t="s">
        <v>60</v>
      </c>
      <c r="G1602">
        <v>759455.21878999996</v>
      </c>
      <c r="H1602">
        <v>801418.86175000004</v>
      </c>
      <c r="I1602">
        <v>834935.02992</v>
      </c>
      <c r="J1602">
        <v>877067.90949999995</v>
      </c>
      <c r="K1602">
        <v>928678.28596000001</v>
      </c>
      <c r="L1602">
        <v>966266.08108000003</v>
      </c>
      <c r="M1602">
        <v>983856.99106999999</v>
      </c>
      <c r="N1602">
        <v>1006667.24237</v>
      </c>
      <c r="O1602">
        <v>1047894.1064</v>
      </c>
      <c r="P1602">
        <v>1067310.1739399999</v>
      </c>
      <c r="Q1602">
        <v>1086903.0706</v>
      </c>
      <c r="R1602">
        <v>1110280.2709600001</v>
      </c>
      <c r="S1602">
        <v>1197524.6647900001</v>
      </c>
      <c r="T1602">
        <v>1232868.37292</v>
      </c>
      <c r="U1602">
        <v>1278744.2347800001</v>
      </c>
      <c r="V1602">
        <v>1337890.0644799999</v>
      </c>
      <c r="W1602">
        <v>1371271.2682699999</v>
      </c>
      <c r="X1602">
        <v>1417264.9497</v>
      </c>
      <c r="Y1602">
        <v>1506407.835</v>
      </c>
    </row>
    <row r="1603" spans="1:47" x14ac:dyDescent="0.25">
      <c r="A1603" t="str">
        <f t="shared" ref="A1603:A1666" si="25">D1603&amp;E1603&amp;F1603</f>
        <v>GänserndorfArbeitnehmereinkommenSV-Beiträge 1000 EUR</v>
      </c>
      <c r="B1603">
        <v>1602</v>
      </c>
      <c r="C1603">
        <v>308</v>
      </c>
      <c r="D1603" t="s">
        <v>175</v>
      </c>
      <c r="E1603" t="s">
        <v>43</v>
      </c>
      <c r="F1603" t="s">
        <v>61</v>
      </c>
      <c r="G1603">
        <v>168526.99932999999</v>
      </c>
      <c r="H1603">
        <v>176694.06396999999</v>
      </c>
      <c r="I1603">
        <v>185152.62198</v>
      </c>
      <c r="J1603">
        <v>193936.83519000001</v>
      </c>
      <c r="K1603">
        <v>204491.73972000001</v>
      </c>
      <c r="L1603">
        <v>207696.62489000001</v>
      </c>
      <c r="M1603">
        <v>212329.99833999999</v>
      </c>
      <c r="N1603">
        <v>220084.87758999999</v>
      </c>
      <c r="O1603">
        <v>229034.34099</v>
      </c>
      <c r="P1603">
        <v>237996.26616999999</v>
      </c>
      <c r="Q1603">
        <v>244012.97442000001</v>
      </c>
      <c r="R1603">
        <v>252307.17061999999</v>
      </c>
      <c r="S1603">
        <v>263401.80226000003</v>
      </c>
      <c r="T1603">
        <v>273135.18374000001</v>
      </c>
      <c r="U1603">
        <v>284585.51506000001</v>
      </c>
      <c r="V1603">
        <v>297435.02036000002</v>
      </c>
      <c r="W1603">
        <v>300005.04963000002</v>
      </c>
      <c r="X1603">
        <v>312706.99784000003</v>
      </c>
      <c r="Y1603">
        <v>329933.20682999998</v>
      </c>
    </row>
    <row r="1604" spans="1:47" x14ac:dyDescent="0.25">
      <c r="A1604" t="str">
        <f t="shared" si="25"/>
        <v>GänserndorfArbeitnehmereinkommenSV-Beiträge Fälle</v>
      </c>
      <c r="B1604">
        <v>1603</v>
      </c>
      <c r="C1604">
        <v>308</v>
      </c>
      <c r="D1604" t="s">
        <v>175</v>
      </c>
      <c r="E1604" t="s">
        <v>43</v>
      </c>
      <c r="F1604" t="s">
        <v>62</v>
      </c>
      <c r="G1604">
        <v>40459</v>
      </c>
      <c r="H1604">
        <v>41039</v>
      </c>
      <c r="I1604">
        <v>41712</v>
      </c>
      <c r="J1604">
        <v>43146</v>
      </c>
      <c r="K1604">
        <v>43968</v>
      </c>
      <c r="L1604">
        <v>43869</v>
      </c>
      <c r="M1604">
        <v>44140</v>
      </c>
      <c r="N1604">
        <v>44672</v>
      </c>
      <c r="O1604">
        <v>45229</v>
      </c>
      <c r="P1604">
        <v>46049</v>
      </c>
      <c r="Q1604">
        <v>46196</v>
      </c>
      <c r="R1604">
        <v>46483</v>
      </c>
      <c r="S1604">
        <v>47364</v>
      </c>
      <c r="T1604">
        <v>48166</v>
      </c>
      <c r="U1604">
        <v>49019</v>
      </c>
      <c r="V1604">
        <v>49590</v>
      </c>
      <c r="W1604">
        <v>49142</v>
      </c>
      <c r="X1604">
        <v>49955</v>
      </c>
      <c r="Y1604">
        <v>50710</v>
      </c>
    </row>
    <row r="1605" spans="1:47" x14ac:dyDescent="0.25">
      <c r="A1605" t="str">
        <f t="shared" si="25"/>
        <v>GänserndorfArbeitsloseFrauen</v>
      </c>
      <c r="B1605">
        <v>1604</v>
      </c>
      <c r="C1605">
        <v>308</v>
      </c>
      <c r="D1605" t="s">
        <v>175</v>
      </c>
      <c r="E1605" t="s">
        <v>36</v>
      </c>
      <c r="F1605" t="s">
        <v>47</v>
      </c>
      <c r="G1605">
        <v>1021</v>
      </c>
      <c r="H1605">
        <v>900</v>
      </c>
      <c r="I1605">
        <v>1109</v>
      </c>
      <c r="J1605">
        <v>1069</v>
      </c>
      <c r="K1605">
        <v>1208</v>
      </c>
      <c r="L1605">
        <v>1031</v>
      </c>
      <c r="M1605">
        <v>1126</v>
      </c>
      <c r="N1605">
        <v>974</v>
      </c>
      <c r="O1605">
        <v>1051</v>
      </c>
      <c r="P1605">
        <v>876</v>
      </c>
      <c r="Q1605">
        <v>1036</v>
      </c>
      <c r="R1605">
        <v>1034</v>
      </c>
      <c r="S1605">
        <v>1132</v>
      </c>
      <c r="T1605">
        <v>1064</v>
      </c>
      <c r="U1605">
        <v>1167</v>
      </c>
      <c r="V1605">
        <v>1166</v>
      </c>
      <c r="W1605">
        <v>1333</v>
      </c>
      <c r="X1605">
        <v>1254</v>
      </c>
      <c r="Y1605">
        <v>1337</v>
      </c>
      <c r="Z1605">
        <v>1364</v>
      </c>
      <c r="AA1605">
        <v>1594</v>
      </c>
      <c r="AB1605">
        <v>1650</v>
      </c>
      <c r="AC1605">
        <v>1800</v>
      </c>
      <c r="AD1605">
        <v>1822</v>
      </c>
      <c r="AE1605">
        <v>1954</v>
      </c>
      <c r="AF1605">
        <v>1929</v>
      </c>
      <c r="AG1605">
        <v>2080</v>
      </c>
      <c r="AH1605">
        <v>2007</v>
      </c>
      <c r="AI1605">
        <v>2028</v>
      </c>
      <c r="AJ1605">
        <v>1974</v>
      </c>
      <c r="AK1605">
        <v>2005</v>
      </c>
      <c r="AL1605">
        <v>1997</v>
      </c>
      <c r="AM1605">
        <v>2050</v>
      </c>
      <c r="AN1605">
        <v>2508</v>
      </c>
      <c r="AO1605">
        <v>2609</v>
      </c>
      <c r="AP1605">
        <v>2067</v>
      </c>
      <c r="AQ1605">
        <v>2042</v>
      </c>
      <c r="AR1605">
        <v>1719</v>
      </c>
      <c r="AS1605">
        <v>1844</v>
      </c>
      <c r="AT1605">
        <v>1755</v>
      </c>
      <c r="AU1605">
        <v>1957</v>
      </c>
    </row>
    <row r="1606" spans="1:47" x14ac:dyDescent="0.25">
      <c r="A1606" t="str">
        <f t="shared" si="25"/>
        <v>GänserndorfArbeitsloseInsgesamt</v>
      </c>
      <c r="B1606">
        <v>1605</v>
      </c>
      <c r="C1606">
        <v>308</v>
      </c>
      <c r="D1606" t="s">
        <v>175</v>
      </c>
      <c r="E1606" t="s">
        <v>36</v>
      </c>
      <c r="F1606" t="s">
        <v>48</v>
      </c>
      <c r="G1606">
        <v>2992</v>
      </c>
      <c r="H1606">
        <v>1894</v>
      </c>
      <c r="I1606">
        <v>3236</v>
      </c>
      <c r="J1606">
        <v>2161</v>
      </c>
      <c r="K1606">
        <v>3437</v>
      </c>
      <c r="L1606">
        <v>2087</v>
      </c>
      <c r="M1606">
        <v>3121</v>
      </c>
      <c r="N1606">
        <v>1975</v>
      </c>
      <c r="O1606">
        <v>2949</v>
      </c>
      <c r="P1606">
        <v>1731</v>
      </c>
      <c r="Q1606">
        <v>3005</v>
      </c>
      <c r="R1606">
        <v>2203</v>
      </c>
      <c r="S1606">
        <v>3321</v>
      </c>
      <c r="T1606">
        <v>2273</v>
      </c>
      <c r="U1606">
        <v>3433</v>
      </c>
      <c r="V1606">
        <v>2374</v>
      </c>
      <c r="W1606">
        <v>3687</v>
      </c>
      <c r="X1606">
        <v>2684</v>
      </c>
      <c r="Y1606">
        <v>3883</v>
      </c>
      <c r="Z1606">
        <v>3052</v>
      </c>
      <c r="AA1606">
        <v>4353</v>
      </c>
      <c r="AB1606">
        <v>3550</v>
      </c>
      <c r="AC1606">
        <v>4819</v>
      </c>
      <c r="AD1606">
        <v>3940</v>
      </c>
      <c r="AE1606">
        <v>5066</v>
      </c>
      <c r="AF1606">
        <v>4070</v>
      </c>
      <c r="AG1606">
        <v>5299</v>
      </c>
      <c r="AH1606">
        <v>4143</v>
      </c>
      <c r="AI1606">
        <v>5061</v>
      </c>
      <c r="AJ1606">
        <v>3910</v>
      </c>
      <c r="AK1606">
        <v>4761</v>
      </c>
      <c r="AL1606">
        <v>3789</v>
      </c>
      <c r="AM1606">
        <v>4846</v>
      </c>
      <c r="AN1606">
        <v>4917</v>
      </c>
      <c r="AO1606">
        <v>5674</v>
      </c>
      <c r="AP1606">
        <v>3896</v>
      </c>
      <c r="AQ1606">
        <v>4574</v>
      </c>
      <c r="AR1606">
        <v>3339</v>
      </c>
      <c r="AS1606">
        <v>4146</v>
      </c>
      <c r="AT1606">
        <v>3447</v>
      </c>
      <c r="AU1606">
        <v>4505</v>
      </c>
    </row>
    <row r="1607" spans="1:47" x14ac:dyDescent="0.25">
      <c r="A1607" t="str">
        <f t="shared" si="25"/>
        <v>GänserndorfArbeitsloseMänner</v>
      </c>
      <c r="B1607">
        <v>1606</v>
      </c>
      <c r="C1607">
        <v>308</v>
      </c>
      <c r="D1607" t="s">
        <v>175</v>
      </c>
      <c r="E1607" t="s">
        <v>36</v>
      </c>
      <c r="F1607" t="s">
        <v>49</v>
      </c>
      <c r="G1607">
        <v>1971</v>
      </c>
      <c r="H1607">
        <v>994</v>
      </c>
      <c r="I1607">
        <v>2127</v>
      </c>
      <c r="J1607">
        <v>1092</v>
      </c>
      <c r="K1607">
        <v>2229</v>
      </c>
      <c r="L1607">
        <v>1056</v>
      </c>
      <c r="M1607">
        <v>1995</v>
      </c>
      <c r="N1607">
        <v>1001</v>
      </c>
      <c r="O1607">
        <v>1898</v>
      </c>
      <c r="P1607">
        <v>855</v>
      </c>
      <c r="Q1607">
        <v>1969</v>
      </c>
      <c r="R1607">
        <v>1169</v>
      </c>
      <c r="S1607">
        <v>2189</v>
      </c>
      <c r="T1607">
        <v>1209</v>
      </c>
      <c r="U1607">
        <v>2266</v>
      </c>
      <c r="V1607">
        <v>1208</v>
      </c>
      <c r="W1607">
        <v>2354</v>
      </c>
      <c r="X1607">
        <v>1430</v>
      </c>
      <c r="Y1607">
        <v>2546</v>
      </c>
      <c r="Z1607">
        <v>1688</v>
      </c>
      <c r="AA1607">
        <v>2759</v>
      </c>
      <c r="AB1607">
        <v>1900</v>
      </c>
      <c r="AC1607">
        <v>3019</v>
      </c>
      <c r="AD1607">
        <v>2118</v>
      </c>
      <c r="AE1607">
        <v>3112</v>
      </c>
      <c r="AF1607">
        <v>2141</v>
      </c>
      <c r="AG1607">
        <v>3219</v>
      </c>
      <c r="AH1607">
        <v>2136</v>
      </c>
      <c r="AI1607">
        <v>3033</v>
      </c>
      <c r="AJ1607">
        <v>1936</v>
      </c>
      <c r="AK1607">
        <v>2756</v>
      </c>
      <c r="AL1607">
        <v>1792</v>
      </c>
      <c r="AM1607">
        <v>2796</v>
      </c>
      <c r="AN1607">
        <v>2409</v>
      </c>
      <c r="AO1607">
        <v>3065</v>
      </c>
      <c r="AP1607">
        <v>1829</v>
      </c>
      <c r="AQ1607">
        <v>2532</v>
      </c>
      <c r="AR1607">
        <v>1620</v>
      </c>
      <c r="AS1607">
        <v>2302</v>
      </c>
      <c r="AT1607">
        <v>1692</v>
      </c>
      <c r="AU1607">
        <v>2548</v>
      </c>
    </row>
    <row r="1608" spans="1:47" x14ac:dyDescent="0.25">
      <c r="A1608" t="str">
        <f t="shared" si="25"/>
        <v>Gänserndorfarbeitslose AusländerFrauen</v>
      </c>
      <c r="B1608">
        <v>1607</v>
      </c>
      <c r="C1608">
        <v>308</v>
      </c>
      <c r="D1608" t="s">
        <v>175</v>
      </c>
      <c r="E1608" t="s">
        <v>37</v>
      </c>
      <c r="F1608" t="s">
        <v>47</v>
      </c>
      <c r="G1608">
        <v>130</v>
      </c>
      <c r="H1608">
        <v>82</v>
      </c>
      <c r="I1608">
        <v>129</v>
      </c>
      <c r="J1608">
        <v>103</v>
      </c>
      <c r="K1608">
        <v>140</v>
      </c>
      <c r="L1608">
        <v>103</v>
      </c>
      <c r="M1608">
        <v>142</v>
      </c>
      <c r="N1608">
        <v>97</v>
      </c>
      <c r="O1608">
        <v>146</v>
      </c>
      <c r="P1608">
        <v>82</v>
      </c>
      <c r="Q1608">
        <v>130</v>
      </c>
      <c r="R1608">
        <v>123</v>
      </c>
      <c r="S1608">
        <v>178</v>
      </c>
      <c r="T1608">
        <v>112</v>
      </c>
      <c r="U1608">
        <v>156</v>
      </c>
      <c r="V1608">
        <v>137</v>
      </c>
      <c r="W1608">
        <v>232</v>
      </c>
      <c r="X1608">
        <v>156</v>
      </c>
      <c r="Y1608">
        <v>255</v>
      </c>
      <c r="Z1608">
        <v>215</v>
      </c>
      <c r="AA1608">
        <v>301</v>
      </c>
      <c r="AB1608">
        <v>288</v>
      </c>
      <c r="AC1608">
        <v>358</v>
      </c>
      <c r="AD1608">
        <v>312</v>
      </c>
      <c r="AE1608">
        <v>380</v>
      </c>
      <c r="AF1608">
        <v>348</v>
      </c>
      <c r="AG1608">
        <v>429</v>
      </c>
      <c r="AH1608">
        <v>360</v>
      </c>
      <c r="AI1608">
        <v>419</v>
      </c>
      <c r="AJ1608">
        <v>366</v>
      </c>
      <c r="AK1608">
        <v>442</v>
      </c>
      <c r="AL1608">
        <v>392</v>
      </c>
      <c r="AM1608">
        <v>468</v>
      </c>
      <c r="AN1608">
        <v>556</v>
      </c>
      <c r="AO1608">
        <v>587</v>
      </c>
      <c r="AP1608">
        <v>466</v>
      </c>
      <c r="AQ1608">
        <v>486</v>
      </c>
      <c r="AR1608">
        <v>402</v>
      </c>
      <c r="AS1608">
        <v>511</v>
      </c>
      <c r="AT1608">
        <v>452</v>
      </c>
      <c r="AU1608">
        <v>543</v>
      </c>
    </row>
    <row r="1609" spans="1:47" x14ac:dyDescent="0.25">
      <c r="A1609" t="str">
        <f t="shared" si="25"/>
        <v>Gänserndorfarbeitslose AusländerInsgesamt</v>
      </c>
      <c r="B1609">
        <v>1608</v>
      </c>
      <c r="C1609">
        <v>308</v>
      </c>
      <c r="D1609" t="s">
        <v>175</v>
      </c>
      <c r="E1609" t="s">
        <v>37</v>
      </c>
      <c r="F1609" t="s">
        <v>48</v>
      </c>
      <c r="G1609">
        <v>566</v>
      </c>
      <c r="H1609">
        <v>190</v>
      </c>
      <c r="I1609">
        <v>624</v>
      </c>
      <c r="J1609">
        <v>222</v>
      </c>
      <c r="K1609">
        <v>679</v>
      </c>
      <c r="L1609">
        <v>214</v>
      </c>
      <c r="M1609">
        <v>608</v>
      </c>
      <c r="N1609">
        <v>222</v>
      </c>
      <c r="O1609">
        <v>586</v>
      </c>
      <c r="P1609">
        <v>194</v>
      </c>
      <c r="Q1609">
        <v>661</v>
      </c>
      <c r="R1609">
        <v>280</v>
      </c>
      <c r="S1609">
        <v>749</v>
      </c>
      <c r="T1609">
        <v>248</v>
      </c>
      <c r="U1609">
        <v>742</v>
      </c>
      <c r="V1609">
        <v>320</v>
      </c>
      <c r="W1609">
        <v>865</v>
      </c>
      <c r="X1609">
        <v>381</v>
      </c>
      <c r="Y1609">
        <v>970</v>
      </c>
      <c r="Z1609">
        <v>497</v>
      </c>
      <c r="AA1609">
        <v>1063</v>
      </c>
      <c r="AB1609">
        <v>633</v>
      </c>
      <c r="AC1609">
        <v>1137</v>
      </c>
      <c r="AD1609">
        <v>699</v>
      </c>
      <c r="AE1609">
        <v>1125</v>
      </c>
      <c r="AF1609">
        <v>757</v>
      </c>
      <c r="AG1609">
        <v>1256</v>
      </c>
      <c r="AH1609">
        <v>782</v>
      </c>
      <c r="AI1609">
        <v>1250</v>
      </c>
      <c r="AJ1609">
        <v>746</v>
      </c>
      <c r="AK1609">
        <v>1178</v>
      </c>
      <c r="AL1609">
        <v>741</v>
      </c>
      <c r="AM1609">
        <v>1244</v>
      </c>
      <c r="AN1609">
        <v>1077</v>
      </c>
      <c r="AO1609">
        <v>1414</v>
      </c>
      <c r="AP1609">
        <v>833</v>
      </c>
      <c r="AQ1609">
        <v>1178</v>
      </c>
      <c r="AR1609">
        <v>761</v>
      </c>
      <c r="AS1609">
        <v>1165</v>
      </c>
      <c r="AT1609">
        <v>853</v>
      </c>
      <c r="AU1609">
        <v>1332</v>
      </c>
    </row>
    <row r="1610" spans="1:47" x14ac:dyDescent="0.25">
      <c r="A1610" t="str">
        <f t="shared" si="25"/>
        <v>Gänserndorfarbeitslose AusländerMänner</v>
      </c>
      <c r="B1610">
        <v>1609</v>
      </c>
      <c r="C1610">
        <v>308</v>
      </c>
      <c r="D1610" t="s">
        <v>175</v>
      </c>
      <c r="E1610" t="s">
        <v>37</v>
      </c>
      <c r="F1610" t="s">
        <v>49</v>
      </c>
      <c r="G1610">
        <v>436</v>
      </c>
      <c r="H1610">
        <v>108</v>
      </c>
      <c r="I1610">
        <v>495</v>
      </c>
      <c r="J1610">
        <v>119</v>
      </c>
      <c r="K1610">
        <v>539</v>
      </c>
      <c r="L1610">
        <v>111</v>
      </c>
      <c r="M1610">
        <v>466</v>
      </c>
      <c r="N1610">
        <v>125</v>
      </c>
      <c r="O1610">
        <v>440</v>
      </c>
      <c r="P1610">
        <v>112</v>
      </c>
      <c r="Q1610">
        <v>531</v>
      </c>
      <c r="R1610">
        <v>157</v>
      </c>
      <c r="S1610">
        <v>571</v>
      </c>
      <c r="T1610">
        <v>136</v>
      </c>
      <c r="U1610">
        <v>586</v>
      </c>
      <c r="V1610">
        <v>183</v>
      </c>
      <c r="W1610">
        <v>633</v>
      </c>
      <c r="X1610">
        <v>225</v>
      </c>
      <c r="Y1610">
        <v>715</v>
      </c>
      <c r="Z1610">
        <v>282</v>
      </c>
      <c r="AA1610">
        <v>762</v>
      </c>
      <c r="AB1610">
        <v>345</v>
      </c>
      <c r="AC1610">
        <v>779</v>
      </c>
      <c r="AD1610">
        <v>387</v>
      </c>
      <c r="AE1610">
        <v>745</v>
      </c>
      <c r="AF1610">
        <v>409</v>
      </c>
      <c r="AG1610">
        <v>827</v>
      </c>
      <c r="AH1610">
        <v>422</v>
      </c>
      <c r="AI1610">
        <v>831</v>
      </c>
      <c r="AJ1610">
        <v>380</v>
      </c>
      <c r="AK1610">
        <v>736</v>
      </c>
      <c r="AL1610">
        <v>349</v>
      </c>
      <c r="AM1610">
        <v>776</v>
      </c>
      <c r="AN1610">
        <v>521</v>
      </c>
      <c r="AO1610">
        <v>827</v>
      </c>
      <c r="AP1610">
        <v>367</v>
      </c>
      <c r="AQ1610">
        <v>692</v>
      </c>
      <c r="AR1610">
        <v>359</v>
      </c>
      <c r="AS1610">
        <v>654</v>
      </c>
      <c r="AT1610">
        <v>401</v>
      </c>
      <c r="AU1610">
        <v>789</v>
      </c>
    </row>
    <row r="1611" spans="1:47" x14ac:dyDescent="0.25">
      <c r="A1611" t="str">
        <f t="shared" si="25"/>
        <v>GänserndorfArbeitsstättenInsgesamt</v>
      </c>
      <c r="B1611">
        <v>1610</v>
      </c>
      <c r="C1611">
        <v>308</v>
      </c>
      <c r="D1611" t="s">
        <v>175</v>
      </c>
      <c r="E1611" t="s">
        <v>476</v>
      </c>
      <c r="F1611" t="s">
        <v>48</v>
      </c>
      <c r="G1611">
        <v>7771</v>
      </c>
      <c r="H1611">
        <v>7808</v>
      </c>
      <c r="I1611">
        <v>8037</v>
      </c>
    </row>
    <row r="1612" spans="1:47" x14ac:dyDescent="0.25">
      <c r="A1612" t="str">
        <f t="shared" si="25"/>
        <v>GänserndorfBeschäftigte in den ArbeitsstättenInsgesamt</v>
      </c>
      <c r="B1612">
        <v>1611</v>
      </c>
      <c r="C1612">
        <v>308</v>
      </c>
      <c r="D1612" t="s">
        <v>175</v>
      </c>
      <c r="E1612" t="s">
        <v>477</v>
      </c>
      <c r="F1612" t="s">
        <v>48</v>
      </c>
      <c r="G1612">
        <v>31082</v>
      </c>
      <c r="H1612">
        <v>30839</v>
      </c>
      <c r="I1612">
        <v>31931</v>
      </c>
    </row>
    <row r="1613" spans="1:47" x14ac:dyDescent="0.25">
      <c r="A1613" t="str">
        <f t="shared" si="25"/>
        <v>GänserndorfGesamteinkommenBruttobezüge Gesamt</v>
      </c>
      <c r="B1613">
        <v>1612</v>
      </c>
      <c r="C1613">
        <v>308</v>
      </c>
      <c r="D1613" t="s">
        <v>175</v>
      </c>
      <c r="E1613" t="s">
        <v>45</v>
      </c>
      <c r="F1613" t="s">
        <v>63</v>
      </c>
      <c r="G1613">
        <v>1511727.8411999999</v>
      </c>
      <c r="H1613">
        <v>1581974.6891300001</v>
      </c>
      <c r="I1613">
        <v>1655979.9640200001</v>
      </c>
      <c r="J1613">
        <v>1742732.9423499999</v>
      </c>
      <c r="K1613">
        <v>1850929.8758400001</v>
      </c>
      <c r="L1613">
        <v>1901028.24183</v>
      </c>
      <c r="M1613">
        <v>1949241.5360699999</v>
      </c>
      <c r="N1613">
        <v>2009561.28241</v>
      </c>
      <c r="O1613">
        <v>2101067.8093900001</v>
      </c>
      <c r="P1613">
        <v>2161231.5041399999</v>
      </c>
      <c r="Q1613">
        <v>2222520.4165500002</v>
      </c>
      <c r="R1613">
        <v>2279861.6667300002</v>
      </c>
      <c r="S1613">
        <v>2364436.9552500001</v>
      </c>
      <c r="T1613">
        <v>2433866.1443500002</v>
      </c>
      <c r="U1613">
        <v>2531349.6061999998</v>
      </c>
      <c r="V1613">
        <v>2640374.2086999998</v>
      </c>
      <c r="W1613">
        <v>2702980.0155699998</v>
      </c>
      <c r="X1613">
        <v>2816692.4375300002</v>
      </c>
      <c r="Y1613">
        <v>2971808.53229</v>
      </c>
    </row>
    <row r="1614" spans="1:47" x14ac:dyDescent="0.25">
      <c r="A1614" t="str">
        <f t="shared" si="25"/>
        <v>GänserndorfGesamteinkommenNettobezüge Gesamt</v>
      </c>
      <c r="B1614">
        <v>1613</v>
      </c>
      <c r="C1614">
        <v>308</v>
      </c>
      <c r="D1614" t="s">
        <v>175</v>
      </c>
      <c r="E1614" t="s">
        <v>45</v>
      </c>
      <c r="F1614" t="s">
        <v>64</v>
      </c>
      <c r="G1614">
        <v>1098859.4559500001</v>
      </c>
      <c r="H1614">
        <v>1156264.9407599999</v>
      </c>
      <c r="I1614">
        <v>1205675.83742</v>
      </c>
      <c r="J1614">
        <v>1263355.5464699999</v>
      </c>
      <c r="K1614">
        <v>1332837.7615400001</v>
      </c>
      <c r="L1614">
        <v>1395645.52889</v>
      </c>
      <c r="M1614">
        <v>1427635.4445199999</v>
      </c>
      <c r="N1614">
        <v>1464599.6572</v>
      </c>
      <c r="O1614">
        <v>1524440.4750099999</v>
      </c>
      <c r="P1614">
        <v>1559811.7113300001</v>
      </c>
      <c r="Q1614">
        <v>1597250.5416999999</v>
      </c>
      <c r="R1614">
        <v>1630031.3463900001</v>
      </c>
      <c r="S1614">
        <v>1740658.0118199999</v>
      </c>
      <c r="T1614">
        <v>1788080.0389</v>
      </c>
      <c r="U1614">
        <v>1850355.7007899999</v>
      </c>
      <c r="V1614">
        <v>1928246.58005</v>
      </c>
      <c r="W1614">
        <v>1993589.1309</v>
      </c>
      <c r="X1614">
        <v>2066369.9531700001</v>
      </c>
      <c r="Y1614">
        <v>2187797.4421299999</v>
      </c>
    </row>
    <row r="1615" spans="1:47" x14ac:dyDescent="0.25">
      <c r="A1615" t="str">
        <f t="shared" si="25"/>
        <v>GänserndorfGründungsintensitätin % der aktiven Wirtschaftskammermitglieder</v>
      </c>
      <c r="B1615">
        <v>1614</v>
      </c>
      <c r="C1615">
        <v>308</v>
      </c>
      <c r="D1615" t="s">
        <v>175</v>
      </c>
      <c r="E1615" t="s">
        <v>40</v>
      </c>
      <c r="F1615" t="s">
        <v>52</v>
      </c>
      <c r="G1615">
        <v>10.302806499261401</v>
      </c>
      <c r="H1615">
        <v>11.6238551337164</v>
      </c>
      <c r="I1615">
        <v>11.9826399731677</v>
      </c>
      <c r="J1615">
        <v>12.2276135189837</v>
      </c>
      <c r="K1615">
        <v>9.7336300096989508</v>
      </c>
      <c r="L1615">
        <v>9.7559461732466701</v>
      </c>
      <c r="M1615">
        <v>16.652586039180601</v>
      </c>
      <c r="N1615">
        <v>11.306855735878701</v>
      </c>
      <c r="O1615">
        <v>11.602507341143699</v>
      </c>
      <c r="P1615">
        <v>10.132755757326599</v>
      </c>
      <c r="Q1615">
        <v>9.8488812716385006</v>
      </c>
      <c r="R1615">
        <v>9.3772824302304603</v>
      </c>
      <c r="S1615">
        <v>8.9258716648955492</v>
      </c>
      <c r="T1615">
        <v>9.8014433201638997</v>
      </c>
      <c r="U1615">
        <v>9.4047587139927398</v>
      </c>
      <c r="V1615">
        <v>8.1509433962264204</v>
      </c>
      <c r="W1615">
        <v>8.3855510504976003</v>
      </c>
      <c r="X1615">
        <v>8.4378977995999307</v>
      </c>
      <c r="Y1615">
        <v>7.4371321562332797</v>
      </c>
      <c r="Z1615">
        <v>8.1639865700653793</v>
      </c>
      <c r="AA1615">
        <v>7.5067934782608701</v>
      </c>
      <c r="AB1615">
        <v>8.0390178271106603</v>
      </c>
    </row>
    <row r="1616" spans="1:47" x14ac:dyDescent="0.25">
      <c r="A1616" t="str">
        <f t="shared" si="25"/>
        <v>GänserndorfGründungsintensitätje 1.000 Einwohner</v>
      </c>
      <c r="B1616">
        <v>1615</v>
      </c>
      <c r="C1616">
        <v>308</v>
      </c>
      <c r="D1616" t="s">
        <v>175</v>
      </c>
      <c r="E1616" t="s">
        <v>40</v>
      </c>
      <c r="F1616" t="s">
        <v>53</v>
      </c>
      <c r="G1616">
        <v>3.1636239936500701</v>
      </c>
      <c r="H1616">
        <v>3.7084701630488701</v>
      </c>
      <c r="I1616">
        <v>3.96732605601234</v>
      </c>
      <c r="J1616">
        <v>4.2527769486762903</v>
      </c>
      <c r="K1616">
        <v>3.5085054632661201</v>
      </c>
      <c r="L1616">
        <v>3.60054426378306</v>
      </c>
      <c r="M1616">
        <v>6.2732589010066597</v>
      </c>
      <c r="N1616">
        <v>4.70584868779404</v>
      </c>
      <c r="O1616">
        <v>5.0123184228443103</v>
      </c>
      <c r="P1616">
        <v>4.6497757903932904</v>
      </c>
      <c r="Q1616">
        <v>4.5927478843421596</v>
      </c>
      <c r="R1616">
        <v>4.5257848448140798</v>
      </c>
      <c r="S1616">
        <v>4.3841727539354602</v>
      </c>
      <c r="T1616">
        <v>4.8974924350030804</v>
      </c>
      <c r="U1616">
        <v>4.8014830226845397</v>
      </c>
      <c r="V1616">
        <v>4.2723631508678199</v>
      </c>
      <c r="W1616">
        <v>4.4385047604182901</v>
      </c>
      <c r="X1616">
        <v>4.4750496691935302</v>
      </c>
      <c r="Y1616">
        <v>3.9796911683304401</v>
      </c>
      <c r="Z1616">
        <v>4.3657393407922598</v>
      </c>
      <c r="AA1616">
        <v>4.1367950133837503</v>
      </c>
      <c r="AB1616">
        <v>4.4186433470761202</v>
      </c>
    </row>
    <row r="1617" spans="1:44" x14ac:dyDescent="0.25">
      <c r="A1617" t="str">
        <f t="shared" si="25"/>
        <v>GänserndorfKammermitgliedschaftenAktiv</v>
      </c>
      <c r="B1617">
        <v>1616</v>
      </c>
      <c r="C1617">
        <v>308</v>
      </c>
      <c r="D1617" t="s">
        <v>175</v>
      </c>
      <c r="E1617" t="s">
        <v>39</v>
      </c>
      <c r="F1617" t="s">
        <v>50</v>
      </c>
      <c r="G1617">
        <v>2708</v>
      </c>
      <c r="H1617">
        <v>2825</v>
      </c>
      <c r="I1617">
        <v>2956</v>
      </c>
      <c r="J1617">
        <v>3142</v>
      </c>
      <c r="K1617">
        <v>3299</v>
      </c>
      <c r="L1617">
        <v>3415</v>
      </c>
      <c r="M1617">
        <v>3517</v>
      </c>
      <c r="N1617">
        <v>3928</v>
      </c>
      <c r="O1617">
        <v>4068</v>
      </c>
      <c r="P1617">
        <v>4095</v>
      </c>
      <c r="Q1617">
        <v>4305</v>
      </c>
      <c r="R1617">
        <v>4383</v>
      </c>
      <c r="S1617">
        <v>4443</v>
      </c>
      <c r="T1617">
        <v>4471</v>
      </c>
      <c r="U1617">
        <v>4632</v>
      </c>
      <c r="V1617">
        <v>4659</v>
      </c>
      <c r="W1617">
        <v>4768</v>
      </c>
      <c r="X1617">
        <v>4787</v>
      </c>
      <c r="Y1617">
        <v>4880</v>
      </c>
      <c r="Z1617">
        <v>4929</v>
      </c>
      <c r="AA1617">
        <v>5066</v>
      </c>
      <c r="AB1617">
        <v>5092</v>
      </c>
      <c r="AC1617">
        <v>5222</v>
      </c>
      <c r="AD1617">
        <v>5300</v>
      </c>
      <c r="AE1617">
        <v>5422</v>
      </c>
      <c r="AF1617">
        <v>5426</v>
      </c>
      <c r="AG1617">
        <v>5515</v>
      </c>
      <c r="AH1617">
        <v>5499</v>
      </c>
      <c r="AI1617">
        <v>5633</v>
      </c>
      <c r="AJ1617">
        <v>5607</v>
      </c>
      <c r="AK1617">
        <v>5579</v>
      </c>
      <c r="AL1617">
        <v>5659</v>
      </c>
      <c r="AM1617">
        <v>5865</v>
      </c>
      <c r="AN1617">
        <v>5888</v>
      </c>
      <c r="AO1617">
        <v>5980</v>
      </c>
      <c r="AP1617">
        <v>5946</v>
      </c>
      <c r="AQ1617">
        <v>6100</v>
      </c>
      <c r="AR1617">
        <v>6102</v>
      </c>
    </row>
    <row r="1618" spans="1:44" x14ac:dyDescent="0.25">
      <c r="A1618" t="str">
        <f t="shared" si="25"/>
        <v>GänserndorfKammermitgliedschaftenInsgesamt</v>
      </c>
      <c r="B1618">
        <v>1617</v>
      </c>
      <c r="C1618">
        <v>308</v>
      </c>
      <c r="D1618" t="s">
        <v>175</v>
      </c>
      <c r="E1618" t="s">
        <v>39</v>
      </c>
      <c r="F1618" t="s">
        <v>48</v>
      </c>
      <c r="G1618">
        <v>3634</v>
      </c>
      <c r="H1618">
        <v>3786</v>
      </c>
      <c r="I1618">
        <v>3979</v>
      </c>
      <c r="J1618">
        <v>4198</v>
      </c>
      <c r="K1618">
        <v>4436</v>
      </c>
      <c r="L1618">
        <v>4593</v>
      </c>
      <c r="M1618">
        <v>4738</v>
      </c>
      <c r="N1618">
        <v>5211</v>
      </c>
      <c r="O1618">
        <v>5369</v>
      </c>
      <c r="P1618">
        <v>5470</v>
      </c>
      <c r="Q1618">
        <v>5692</v>
      </c>
      <c r="R1618">
        <v>5839</v>
      </c>
      <c r="S1618">
        <v>5902</v>
      </c>
      <c r="T1618">
        <v>5993</v>
      </c>
      <c r="U1618">
        <v>6133</v>
      </c>
      <c r="V1618">
        <v>6181</v>
      </c>
      <c r="W1618">
        <v>6302</v>
      </c>
      <c r="X1618">
        <v>6363</v>
      </c>
      <c r="Y1618">
        <v>6461</v>
      </c>
      <c r="Z1618">
        <v>6540</v>
      </c>
      <c r="AA1618">
        <v>6658</v>
      </c>
      <c r="AB1618">
        <v>6720</v>
      </c>
      <c r="AC1618">
        <v>6835</v>
      </c>
      <c r="AD1618">
        <v>6930</v>
      </c>
      <c r="AE1618">
        <v>7057</v>
      </c>
      <c r="AF1618">
        <v>7114</v>
      </c>
      <c r="AG1618">
        <v>7206</v>
      </c>
      <c r="AH1618">
        <v>7219</v>
      </c>
      <c r="AI1618">
        <v>7320</v>
      </c>
      <c r="AJ1618">
        <v>7323</v>
      </c>
      <c r="AK1618">
        <v>7377</v>
      </c>
      <c r="AL1618">
        <v>7431</v>
      </c>
      <c r="AM1618">
        <v>7616</v>
      </c>
      <c r="AN1618">
        <v>7657</v>
      </c>
      <c r="AO1618">
        <v>7718</v>
      </c>
      <c r="AP1618">
        <v>7640</v>
      </c>
      <c r="AQ1618">
        <v>7677</v>
      </c>
      <c r="AR1618">
        <v>7649</v>
      </c>
    </row>
    <row r="1619" spans="1:44" x14ac:dyDescent="0.25">
      <c r="A1619" t="str">
        <f t="shared" si="25"/>
        <v>GänserndorfKammermitgliedschaftenRuhend</v>
      </c>
      <c r="B1619">
        <v>1618</v>
      </c>
      <c r="C1619">
        <v>308</v>
      </c>
      <c r="D1619" t="s">
        <v>175</v>
      </c>
      <c r="E1619" t="s">
        <v>39</v>
      </c>
      <c r="F1619" t="s">
        <v>51</v>
      </c>
      <c r="G1619">
        <v>926</v>
      </c>
      <c r="H1619">
        <v>961</v>
      </c>
      <c r="I1619">
        <v>1023</v>
      </c>
      <c r="J1619">
        <v>1056</v>
      </c>
      <c r="K1619">
        <v>1137</v>
      </c>
      <c r="L1619">
        <v>1178</v>
      </c>
      <c r="M1619">
        <v>1221</v>
      </c>
      <c r="N1619">
        <v>1283</v>
      </c>
      <c r="O1619">
        <v>1301</v>
      </c>
      <c r="P1619">
        <v>1375</v>
      </c>
      <c r="Q1619">
        <v>1387</v>
      </c>
      <c r="R1619">
        <v>1456</v>
      </c>
      <c r="S1619">
        <v>1459</v>
      </c>
      <c r="T1619">
        <v>1522</v>
      </c>
      <c r="U1619">
        <v>1501</v>
      </c>
      <c r="V1619">
        <v>1522</v>
      </c>
      <c r="W1619">
        <v>1534</v>
      </c>
      <c r="X1619">
        <v>1576</v>
      </c>
      <c r="Y1619">
        <v>1581</v>
      </c>
      <c r="Z1619">
        <v>1611</v>
      </c>
      <c r="AA1619">
        <v>1592</v>
      </c>
      <c r="AB1619">
        <v>1628</v>
      </c>
      <c r="AC1619">
        <v>1613</v>
      </c>
      <c r="AD1619">
        <v>1630</v>
      </c>
      <c r="AE1619">
        <v>1635</v>
      </c>
      <c r="AF1619">
        <v>1688</v>
      </c>
      <c r="AG1619">
        <v>1691</v>
      </c>
      <c r="AH1619">
        <v>1720</v>
      </c>
      <c r="AI1619">
        <v>1687</v>
      </c>
      <c r="AJ1619">
        <v>1716</v>
      </c>
      <c r="AK1619">
        <v>1798</v>
      </c>
      <c r="AL1619">
        <v>1772</v>
      </c>
      <c r="AM1619">
        <v>1751</v>
      </c>
      <c r="AN1619">
        <v>1769</v>
      </c>
      <c r="AO1619">
        <v>1738</v>
      </c>
      <c r="AP1619">
        <v>1694</v>
      </c>
      <c r="AQ1619">
        <v>1577</v>
      </c>
      <c r="AR1619">
        <v>1547</v>
      </c>
    </row>
    <row r="1620" spans="1:44" x14ac:dyDescent="0.25">
      <c r="A1620" t="str">
        <f t="shared" si="25"/>
        <v>GänserndorfLehrlinge1. Lehrjahr, männlich</v>
      </c>
      <c r="B1620">
        <v>1619</v>
      </c>
      <c r="C1620">
        <v>308</v>
      </c>
      <c r="D1620" t="s">
        <v>175</v>
      </c>
      <c r="E1620" t="s">
        <v>46</v>
      </c>
      <c r="F1620" t="s">
        <v>65</v>
      </c>
      <c r="G1620">
        <v>162</v>
      </c>
      <c r="H1620">
        <v>138</v>
      </c>
      <c r="I1620">
        <v>126</v>
      </c>
      <c r="J1620">
        <v>161</v>
      </c>
      <c r="K1620">
        <v>159</v>
      </c>
      <c r="L1620">
        <v>140</v>
      </c>
      <c r="M1620">
        <v>163</v>
      </c>
      <c r="N1620">
        <v>116</v>
      </c>
      <c r="O1620">
        <v>127</v>
      </c>
      <c r="P1620">
        <v>120</v>
      </c>
      <c r="Q1620">
        <v>88</v>
      </c>
      <c r="R1620">
        <v>96</v>
      </c>
      <c r="S1620">
        <v>99</v>
      </c>
      <c r="T1620">
        <v>82</v>
      </c>
      <c r="U1620">
        <v>85</v>
      </c>
      <c r="V1620">
        <v>92</v>
      </c>
      <c r="W1620">
        <v>109</v>
      </c>
      <c r="X1620">
        <v>127</v>
      </c>
      <c r="Y1620">
        <v>105</v>
      </c>
      <c r="Z1620">
        <v>102</v>
      </c>
      <c r="AA1620">
        <v>120</v>
      </c>
      <c r="AB1620">
        <v>110</v>
      </c>
    </row>
    <row r="1621" spans="1:44" x14ac:dyDescent="0.25">
      <c r="A1621" t="str">
        <f t="shared" si="25"/>
        <v>GänserndorfLehrlinge1. Lehrjahr, weiblich</v>
      </c>
      <c r="B1621">
        <v>1620</v>
      </c>
      <c r="C1621">
        <v>308</v>
      </c>
      <c r="D1621" t="s">
        <v>175</v>
      </c>
      <c r="E1621" t="s">
        <v>46</v>
      </c>
      <c r="F1621" t="s">
        <v>66</v>
      </c>
      <c r="G1621">
        <v>37</v>
      </c>
      <c r="H1621">
        <v>29</v>
      </c>
      <c r="I1621">
        <v>37</v>
      </c>
      <c r="J1621">
        <v>43</v>
      </c>
      <c r="K1621">
        <v>40</v>
      </c>
      <c r="L1621">
        <v>45</v>
      </c>
      <c r="M1621">
        <v>49</v>
      </c>
      <c r="N1621">
        <v>43</v>
      </c>
      <c r="O1621">
        <v>35</v>
      </c>
      <c r="P1621">
        <v>41</v>
      </c>
      <c r="Q1621">
        <v>33</v>
      </c>
      <c r="R1621">
        <v>37</v>
      </c>
      <c r="S1621">
        <v>45</v>
      </c>
      <c r="T1621">
        <v>32</v>
      </c>
      <c r="U1621">
        <v>38</v>
      </c>
      <c r="V1621">
        <v>36</v>
      </c>
      <c r="W1621">
        <v>38</v>
      </c>
      <c r="X1621">
        <v>43</v>
      </c>
      <c r="Y1621">
        <v>42</v>
      </c>
      <c r="Z1621">
        <v>40</v>
      </c>
      <c r="AA1621">
        <v>42</v>
      </c>
      <c r="AB1621">
        <v>45</v>
      </c>
    </row>
    <row r="1622" spans="1:44" x14ac:dyDescent="0.25">
      <c r="A1622" t="str">
        <f t="shared" si="25"/>
        <v>GänserndorfLehrlinge2. Lehrjahr, männlich</v>
      </c>
      <c r="B1622">
        <v>1621</v>
      </c>
      <c r="C1622">
        <v>308</v>
      </c>
      <c r="D1622" t="s">
        <v>175</v>
      </c>
      <c r="E1622" t="s">
        <v>46</v>
      </c>
      <c r="F1622" t="s">
        <v>67</v>
      </c>
      <c r="G1622">
        <v>162</v>
      </c>
      <c r="H1622">
        <v>169</v>
      </c>
      <c r="I1622">
        <v>134</v>
      </c>
      <c r="J1622">
        <v>129</v>
      </c>
      <c r="K1622">
        <v>156</v>
      </c>
      <c r="L1622">
        <v>163</v>
      </c>
      <c r="M1622">
        <v>143</v>
      </c>
      <c r="N1622">
        <v>162</v>
      </c>
      <c r="O1622">
        <v>107</v>
      </c>
      <c r="P1622">
        <v>134</v>
      </c>
      <c r="Q1622">
        <v>144</v>
      </c>
      <c r="R1622">
        <v>98</v>
      </c>
      <c r="S1622">
        <v>104</v>
      </c>
      <c r="T1622">
        <v>109</v>
      </c>
      <c r="U1622">
        <v>91</v>
      </c>
      <c r="V1622">
        <v>98</v>
      </c>
      <c r="W1622">
        <v>96</v>
      </c>
      <c r="X1622">
        <v>108</v>
      </c>
      <c r="Y1622">
        <v>122</v>
      </c>
      <c r="Z1622">
        <v>118</v>
      </c>
      <c r="AA1622">
        <v>95</v>
      </c>
      <c r="AB1622">
        <v>121</v>
      </c>
    </row>
    <row r="1623" spans="1:44" x14ac:dyDescent="0.25">
      <c r="A1623" t="str">
        <f t="shared" si="25"/>
        <v>GänserndorfLehrlinge2. Lehrjahr, weiblich</v>
      </c>
      <c r="B1623">
        <v>1622</v>
      </c>
      <c r="C1623">
        <v>308</v>
      </c>
      <c r="D1623" t="s">
        <v>175</v>
      </c>
      <c r="E1623" t="s">
        <v>46</v>
      </c>
      <c r="F1623" t="s">
        <v>68</v>
      </c>
      <c r="G1623">
        <v>48</v>
      </c>
      <c r="H1623">
        <v>36</v>
      </c>
      <c r="I1623">
        <v>35</v>
      </c>
      <c r="J1623">
        <v>40</v>
      </c>
      <c r="K1623">
        <v>41</v>
      </c>
      <c r="L1623">
        <v>43</v>
      </c>
      <c r="M1623">
        <v>44</v>
      </c>
      <c r="N1623">
        <v>52</v>
      </c>
      <c r="O1623">
        <v>53</v>
      </c>
      <c r="P1623">
        <v>43</v>
      </c>
      <c r="Q1623">
        <v>48</v>
      </c>
      <c r="R1623">
        <v>39</v>
      </c>
      <c r="S1623">
        <v>43</v>
      </c>
      <c r="T1623">
        <v>47</v>
      </c>
      <c r="U1623">
        <v>38</v>
      </c>
      <c r="V1623">
        <v>40</v>
      </c>
      <c r="W1623">
        <v>44</v>
      </c>
      <c r="X1623">
        <v>40</v>
      </c>
      <c r="Y1623">
        <v>41</v>
      </c>
      <c r="Z1623">
        <v>38</v>
      </c>
      <c r="AA1623">
        <v>41</v>
      </c>
      <c r="AB1623">
        <v>38</v>
      </c>
    </row>
    <row r="1624" spans="1:44" x14ac:dyDescent="0.25">
      <c r="A1624" t="str">
        <f t="shared" si="25"/>
        <v>GänserndorfLehrlinge3. Lehrjahr, männlich</v>
      </c>
      <c r="B1624">
        <v>1623</v>
      </c>
      <c r="C1624">
        <v>308</v>
      </c>
      <c r="D1624" t="s">
        <v>175</v>
      </c>
      <c r="E1624" t="s">
        <v>46</v>
      </c>
      <c r="F1624" t="s">
        <v>69</v>
      </c>
      <c r="G1624">
        <v>131</v>
      </c>
      <c r="H1624">
        <v>161</v>
      </c>
      <c r="I1624">
        <v>171</v>
      </c>
      <c r="J1624">
        <v>136</v>
      </c>
      <c r="K1624">
        <v>121</v>
      </c>
      <c r="L1624">
        <v>154</v>
      </c>
      <c r="M1624">
        <v>156</v>
      </c>
      <c r="N1624">
        <v>128</v>
      </c>
      <c r="O1624">
        <v>155</v>
      </c>
      <c r="P1624">
        <v>112</v>
      </c>
      <c r="Q1624">
        <v>128</v>
      </c>
      <c r="R1624">
        <v>143</v>
      </c>
      <c r="S1624">
        <v>96</v>
      </c>
      <c r="T1624">
        <v>102</v>
      </c>
      <c r="U1624">
        <v>113</v>
      </c>
      <c r="V1624">
        <v>90</v>
      </c>
      <c r="W1624">
        <v>93</v>
      </c>
      <c r="X1624">
        <v>102</v>
      </c>
      <c r="Y1624">
        <v>107</v>
      </c>
      <c r="Z1624">
        <v>124</v>
      </c>
      <c r="AA1624">
        <v>110</v>
      </c>
      <c r="AB1624">
        <v>91</v>
      </c>
    </row>
    <row r="1625" spans="1:44" x14ac:dyDescent="0.25">
      <c r="A1625" t="str">
        <f t="shared" si="25"/>
        <v>GänserndorfLehrlinge3. Lehrjahr, weiblich</v>
      </c>
      <c r="B1625">
        <v>1624</v>
      </c>
      <c r="C1625">
        <v>308</v>
      </c>
      <c r="D1625" t="s">
        <v>175</v>
      </c>
      <c r="E1625" t="s">
        <v>46</v>
      </c>
      <c r="F1625" t="s">
        <v>70</v>
      </c>
      <c r="G1625">
        <v>41</v>
      </c>
      <c r="H1625">
        <v>44</v>
      </c>
      <c r="I1625">
        <v>34</v>
      </c>
      <c r="J1625">
        <v>34</v>
      </c>
      <c r="K1625">
        <v>41</v>
      </c>
      <c r="L1625">
        <v>38</v>
      </c>
      <c r="M1625">
        <v>42</v>
      </c>
      <c r="N1625">
        <v>35</v>
      </c>
      <c r="O1625">
        <v>46</v>
      </c>
      <c r="P1625">
        <v>46</v>
      </c>
      <c r="Q1625">
        <v>37</v>
      </c>
      <c r="R1625">
        <v>44</v>
      </c>
      <c r="S1625">
        <v>37</v>
      </c>
      <c r="T1625">
        <v>42</v>
      </c>
      <c r="U1625">
        <v>47</v>
      </c>
      <c r="V1625">
        <v>36</v>
      </c>
      <c r="W1625">
        <v>39</v>
      </c>
      <c r="X1625">
        <v>36</v>
      </c>
      <c r="Y1625">
        <v>36</v>
      </c>
      <c r="Z1625">
        <v>40</v>
      </c>
      <c r="AA1625">
        <v>41</v>
      </c>
      <c r="AB1625">
        <v>35</v>
      </c>
    </row>
    <row r="1626" spans="1:44" x14ac:dyDescent="0.25">
      <c r="A1626" t="str">
        <f t="shared" si="25"/>
        <v>GänserndorfLehrlinge4. Lehrjahr, männlich</v>
      </c>
      <c r="B1626">
        <v>1625</v>
      </c>
      <c r="C1626">
        <v>308</v>
      </c>
      <c r="D1626" t="s">
        <v>175</v>
      </c>
      <c r="E1626" t="s">
        <v>46</v>
      </c>
      <c r="F1626" t="s">
        <v>71</v>
      </c>
      <c r="G1626">
        <v>66</v>
      </c>
      <c r="H1626">
        <v>69</v>
      </c>
      <c r="I1626">
        <v>90</v>
      </c>
      <c r="J1626">
        <v>102</v>
      </c>
      <c r="K1626">
        <v>69</v>
      </c>
      <c r="L1626">
        <v>67</v>
      </c>
      <c r="M1626">
        <v>76</v>
      </c>
      <c r="N1626">
        <v>72</v>
      </c>
      <c r="O1626">
        <v>54</v>
      </c>
      <c r="P1626">
        <v>73</v>
      </c>
      <c r="Q1626">
        <v>47</v>
      </c>
      <c r="R1626">
        <v>69</v>
      </c>
      <c r="S1626">
        <v>72</v>
      </c>
      <c r="T1626">
        <v>42</v>
      </c>
      <c r="U1626">
        <v>50</v>
      </c>
      <c r="V1626">
        <v>51</v>
      </c>
      <c r="W1626">
        <v>46</v>
      </c>
      <c r="X1626">
        <v>48</v>
      </c>
      <c r="Y1626">
        <v>44</v>
      </c>
      <c r="Z1626">
        <v>53</v>
      </c>
      <c r="AA1626">
        <v>54</v>
      </c>
      <c r="AB1626">
        <v>53</v>
      </c>
    </row>
    <row r="1627" spans="1:44" x14ac:dyDescent="0.25">
      <c r="A1627" t="str">
        <f t="shared" si="25"/>
        <v>GänserndorfLehrlinge4. Lehrjahr, weiblich</v>
      </c>
      <c r="B1627">
        <v>1626</v>
      </c>
      <c r="C1627">
        <v>308</v>
      </c>
      <c r="D1627" t="s">
        <v>175</v>
      </c>
      <c r="E1627" t="s">
        <v>46</v>
      </c>
      <c r="F1627" t="s">
        <v>72</v>
      </c>
      <c r="G1627">
        <v>6</v>
      </c>
      <c r="I1627">
        <v>5</v>
      </c>
      <c r="J1627">
        <v>2</v>
      </c>
      <c r="K1627">
        <v>3</v>
      </c>
      <c r="L1627">
        <v>3</v>
      </c>
      <c r="M1627">
        <v>1</v>
      </c>
      <c r="N1627">
        <v>3</v>
      </c>
      <c r="O1627">
        <v>1</v>
      </c>
      <c r="P1627">
        <v>6</v>
      </c>
      <c r="Q1627">
        <v>7</v>
      </c>
      <c r="R1627">
        <v>2</v>
      </c>
      <c r="S1627">
        <v>4</v>
      </c>
      <c r="T1627">
        <v>3</v>
      </c>
      <c r="U1627">
        <v>6</v>
      </c>
      <c r="V1627">
        <v>5</v>
      </c>
      <c r="W1627">
        <v>1</v>
      </c>
      <c r="X1627">
        <v>3</v>
      </c>
      <c r="Y1627">
        <v>4</v>
      </c>
      <c r="Z1627">
        <v>7</v>
      </c>
      <c r="AA1627">
        <v>2</v>
      </c>
      <c r="AB1627">
        <v>2</v>
      </c>
    </row>
    <row r="1628" spans="1:44" x14ac:dyDescent="0.25">
      <c r="A1628" t="str">
        <f t="shared" si="25"/>
        <v>GänserndorfLehrlingeFrauen</v>
      </c>
      <c r="B1628">
        <v>1627</v>
      </c>
      <c r="C1628">
        <v>308</v>
      </c>
      <c r="D1628" t="s">
        <v>175</v>
      </c>
      <c r="E1628" t="s">
        <v>46</v>
      </c>
      <c r="F1628" t="s">
        <v>47</v>
      </c>
      <c r="G1628">
        <v>132</v>
      </c>
      <c r="H1628">
        <v>109</v>
      </c>
      <c r="I1628">
        <v>111</v>
      </c>
      <c r="J1628">
        <v>119</v>
      </c>
      <c r="K1628">
        <v>125</v>
      </c>
      <c r="L1628">
        <v>129</v>
      </c>
      <c r="M1628">
        <v>136</v>
      </c>
      <c r="N1628">
        <v>133</v>
      </c>
      <c r="O1628">
        <v>135</v>
      </c>
      <c r="P1628">
        <v>136</v>
      </c>
      <c r="Q1628">
        <v>125</v>
      </c>
      <c r="R1628">
        <v>122</v>
      </c>
      <c r="S1628">
        <v>129</v>
      </c>
      <c r="T1628">
        <v>124</v>
      </c>
      <c r="U1628">
        <v>129</v>
      </c>
      <c r="V1628">
        <v>117</v>
      </c>
      <c r="W1628">
        <v>122</v>
      </c>
      <c r="X1628">
        <v>122</v>
      </c>
      <c r="Y1628">
        <v>123</v>
      </c>
      <c r="Z1628">
        <v>125</v>
      </c>
      <c r="AA1628">
        <v>126</v>
      </c>
      <c r="AB1628">
        <v>120</v>
      </c>
    </row>
    <row r="1629" spans="1:44" x14ac:dyDescent="0.25">
      <c r="A1629" t="str">
        <f t="shared" si="25"/>
        <v>GänserndorfLehrlingeInsgesamt</v>
      </c>
      <c r="B1629">
        <v>1628</v>
      </c>
      <c r="C1629">
        <v>308</v>
      </c>
      <c r="D1629" t="s">
        <v>175</v>
      </c>
      <c r="E1629" t="s">
        <v>46</v>
      </c>
      <c r="F1629" t="s">
        <v>48</v>
      </c>
      <c r="G1629">
        <v>653</v>
      </c>
      <c r="H1629">
        <v>646</v>
      </c>
      <c r="I1629">
        <v>632</v>
      </c>
      <c r="J1629">
        <v>647</v>
      </c>
      <c r="K1629">
        <v>630</v>
      </c>
      <c r="L1629">
        <v>653</v>
      </c>
      <c r="M1629">
        <v>674</v>
      </c>
      <c r="N1629">
        <v>611</v>
      </c>
      <c r="O1629">
        <v>578</v>
      </c>
      <c r="P1629">
        <v>575</v>
      </c>
      <c r="Q1629">
        <v>532</v>
      </c>
      <c r="R1629">
        <v>528</v>
      </c>
      <c r="S1629">
        <v>500</v>
      </c>
      <c r="T1629">
        <v>459</v>
      </c>
      <c r="U1629">
        <v>468</v>
      </c>
      <c r="V1629">
        <v>448</v>
      </c>
      <c r="W1629">
        <v>466</v>
      </c>
      <c r="X1629">
        <v>507</v>
      </c>
      <c r="Y1629">
        <v>501</v>
      </c>
      <c r="Z1629">
        <v>522</v>
      </c>
      <c r="AA1629">
        <v>505</v>
      </c>
      <c r="AB1629">
        <v>495</v>
      </c>
    </row>
    <row r="1630" spans="1:44" x14ac:dyDescent="0.25">
      <c r="A1630" t="str">
        <f t="shared" si="25"/>
        <v>GänserndorfLehrlingeMänner</v>
      </c>
      <c r="B1630">
        <v>1629</v>
      </c>
      <c r="C1630">
        <v>308</v>
      </c>
      <c r="D1630" t="s">
        <v>175</v>
      </c>
      <c r="E1630" t="s">
        <v>46</v>
      </c>
      <c r="F1630" t="s">
        <v>49</v>
      </c>
      <c r="G1630">
        <v>521</v>
      </c>
      <c r="H1630">
        <v>537</v>
      </c>
      <c r="I1630">
        <v>521</v>
      </c>
      <c r="J1630">
        <v>528</v>
      </c>
      <c r="K1630">
        <v>505</v>
      </c>
      <c r="L1630">
        <v>524</v>
      </c>
      <c r="M1630">
        <v>538</v>
      </c>
      <c r="N1630">
        <v>478</v>
      </c>
      <c r="O1630">
        <v>443</v>
      </c>
      <c r="P1630">
        <v>439</v>
      </c>
      <c r="Q1630">
        <v>407</v>
      </c>
      <c r="R1630">
        <v>406</v>
      </c>
      <c r="S1630">
        <v>371</v>
      </c>
      <c r="T1630">
        <v>335</v>
      </c>
      <c r="U1630">
        <v>339</v>
      </c>
      <c r="V1630">
        <v>331</v>
      </c>
      <c r="W1630">
        <v>344</v>
      </c>
      <c r="X1630">
        <v>385</v>
      </c>
      <c r="Y1630">
        <v>378</v>
      </c>
      <c r="Z1630">
        <v>397</v>
      </c>
      <c r="AA1630">
        <v>379</v>
      </c>
      <c r="AB1630">
        <v>375</v>
      </c>
    </row>
    <row r="1631" spans="1:44" x14ac:dyDescent="0.25">
      <c r="A1631" t="str">
        <f t="shared" si="25"/>
        <v>GänserndorfNeugründungenInsgesamt</v>
      </c>
      <c r="B1631">
        <v>1630</v>
      </c>
      <c r="C1631">
        <v>308</v>
      </c>
      <c r="D1631" t="s">
        <v>175</v>
      </c>
      <c r="E1631" t="s">
        <v>41</v>
      </c>
      <c r="F1631" t="s">
        <v>48</v>
      </c>
      <c r="G1631">
        <v>279</v>
      </c>
      <c r="H1631">
        <v>328.37390752748797</v>
      </c>
      <c r="I1631">
        <v>354.20683760683801</v>
      </c>
      <c r="J1631">
        <v>384.19161676646701</v>
      </c>
      <c r="K1631">
        <v>321.11245401996803</v>
      </c>
      <c r="L1631">
        <v>333.16556181637401</v>
      </c>
      <c r="M1631">
        <v>585.67145099798199</v>
      </c>
      <c r="N1631">
        <v>444.133293305314</v>
      </c>
      <c r="O1631">
        <v>475.12267561983498</v>
      </c>
      <c r="P1631">
        <v>444.11868484362498</v>
      </c>
      <c r="Q1631">
        <v>440.34348165495697</v>
      </c>
      <c r="R1631">
        <v>436.88758842443701</v>
      </c>
      <c r="S1631">
        <v>427.28147659855</v>
      </c>
      <c r="T1631">
        <v>483.11314125087802</v>
      </c>
      <c r="U1631">
        <v>478.89031371650998</v>
      </c>
      <c r="V1631">
        <v>432</v>
      </c>
      <c r="W1631">
        <v>455</v>
      </c>
      <c r="X1631">
        <v>464</v>
      </c>
      <c r="Y1631">
        <v>417</v>
      </c>
      <c r="Z1631">
        <v>462</v>
      </c>
      <c r="AA1631">
        <v>442</v>
      </c>
      <c r="AB1631">
        <v>478</v>
      </c>
    </row>
    <row r="1632" spans="1:44" x14ac:dyDescent="0.25">
      <c r="A1632" t="str">
        <f t="shared" si="25"/>
        <v>GänserndorfPendler (Auspendler/-innen)Insgesamt</v>
      </c>
      <c r="B1632">
        <v>1631</v>
      </c>
      <c r="C1632">
        <v>308</v>
      </c>
      <c r="D1632" t="s">
        <v>175</v>
      </c>
      <c r="E1632" t="s">
        <v>459</v>
      </c>
      <c r="F1632" t="s">
        <v>48</v>
      </c>
      <c r="G1632">
        <v>34249</v>
      </c>
      <c r="H1632">
        <v>34996</v>
      </c>
      <c r="I1632">
        <v>35568</v>
      </c>
      <c r="J1632">
        <v>36036</v>
      </c>
      <c r="K1632">
        <v>36213</v>
      </c>
      <c r="L1632">
        <v>36454</v>
      </c>
      <c r="M1632">
        <v>37081</v>
      </c>
      <c r="N1632">
        <v>37609</v>
      </c>
      <c r="O1632">
        <v>38477</v>
      </c>
      <c r="P1632">
        <v>39454</v>
      </c>
      <c r="Q1632">
        <v>40049</v>
      </c>
      <c r="R1632">
        <v>40104</v>
      </c>
      <c r="S1632">
        <v>40985</v>
      </c>
    </row>
    <row r="1633" spans="1:47" x14ac:dyDescent="0.25">
      <c r="A1633" t="str">
        <f t="shared" si="25"/>
        <v>GänserndorfPendler ins AuslandInsgesamt</v>
      </c>
      <c r="B1633">
        <v>1632</v>
      </c>
      <c r="C1633">
        <v>308</v>
      </c>
      <c r="D1633" t="s">
        <v>175</v>
      </c>
      <c r="E1633" t="s">
        <v>304</v>
      </c>
      <c r="F1633" t="s">
        <v>48</v>
      </c>
      <c r="G1633">
        <v>18</v>
      </c>
      <c r="H1633">
        <v>44</v>
      </c>
      <c r="I1633">
        <v>318</v>
      </c>
      <c r="J1633">
        <v>54</v>
      </c>
      <c r="K1633">
        <v>48</v>
      </c>
      <c r="L1633">
        <v>80</v>
      </c>
      <c r="M1633">
        <v>106</v>
      </c>
      <c r="N1633">
        <v>61</v>
      </c>
      <c r="O1633">
        <v>89</v>
      </c>
      <c r="P1633">
        <v>76</v>
      </c>
      <c r="Q1633">
        <v>75</v>
      </c>
      <c r="R1633">
        <v>70</v>
      </c>
      <c r="S1633">
        <v>105</v>
      </c>
    </row>
    <row r="1634" spans="1:47" x14ac:dyDescent="0.25">
      <c r="A1634" t="str">
        <f t="shared" si="25"/>
        <v>GänserndorfPendler zw. BundesländernInsgesamt</v>
      </c>
      <c r="B1634">
        <v>1633</v>
      </c>
      <c r="C1634">
        <v>308</v>
      </c>
      <c r="D1634" t="s">
        <v>175</v>
      </c>
      <c r="E1634" t="s">
        <v>433</v>
      </c>
      <c r="F1634" t="s">
        <v>48</v>
      </c>
      <c r="G1634">
        <v>19172</v>
      </c>
      <c r="H1634">
        <v>21270</v>
      </c>
      <c r="I1634">
        <v>21953</v>
      </c>
      <c r="J1634">
        <v>22143</v>
      </c>
      <c r="K1634">
        <v>22371</v>
      </c>
      <c r="L1634">
        <v>22445</v>
      </c>
      <c r="M1634">
        <v>22800</v>
      </c>
      <c r="N1634">
        <v>23161</v>
      </c>
      <c r="O1634">
        <v>23755</v>
      </c>
      <c r="P1634">
        <v>24489</v>
      </c>
      <c r="Q1634">
        <v>24771</v>
      </c>
      <c r="R1634">
        <v>24550</v>
      </c>
      <c r="S1634">
        <v>24995</v>
      </c>
    </row>
    <row r="1635" spans="1:47" x14ac:dyDescent="0.25">
      <c r="A1635" t="str">
        <f t="shared" si="25"/>
        <v>GänserndorfPendler zw. Gemeinden eines Pol. BezirkesInsgesamt</v>
      </c>
      <c r="B1635">
        <v>1634</v>
      </c>
      <c r="C1635">
        <v>308</v>
      </c>
      <c r="D1635" t="s">
        <v>175</v>
      </c>
      <c r="E1635" t="s">
        <v>305</v>
      </c>
      <c r="F1635" t="s">
        <v>48</v>
      </c>
      <c r="G1635">
        <v>10320</v>
      </c>
      <c r="H1635">
        <v>7711</v>
      </c>
      <c r="I1635">
        <v>7875</v>
      </c>
      <c r="J1635">
        <v>8162</v>
      </c>
      <c r="K1635">
        <v>8232</v>
      </c>
      <c r="L1635">
        <v>8335</v>
      </c>
      <c r="M1635">
        <v>8057</v>
      </c>
      <c r="N1635">
        <v>8475</v>
      </c>
      <c r="O1635">
        <v>8490</v>
      </c>
      <c r="P1635">
        <v>8548</v>
      </c>
      <c r="Q1635">
        <v>8584</v>
      </c>
      <c r="R1635">
        <v>8703</v>
      </c>
      <c r="S1635">
        <v>8962</v>
      </c>
    </row>
    <row r="1636" spans="1:47" x14ac:dyDescent="0.25">
      <c r="A1636" t="str">
        <f t="shared" si="25"/>
        <v>GänserndorfPendler zw. Pol. Bez. des BundeslandesInsgesamt</v>
      </c>
      <c r="B1636">
        <v>1635</v>
      </c>
      <c r="C1636">
        <v>308</v>
      </c>
      <c r="D1636" t="s">
        <v>175</v>
      </c>
      <c r="E1636" t="s">
        <v>306</v>
      </c>
      <c r="F1636" t="s">
        <v>48</v>
      </c>
      <c r="G1636">
        <v>4739</v>
      </c>
      <c r="H1636">
        <v>5971</v>
      </c>
      <c r="I1636">
        <v>5422</v>
      </c>
      <c r="J1636">
        <v>5677</v>
      </c>
      <c r="K1636">
        <v>5562</v>
      </c>
      <c r="L1636">
        <v>5594</v>
      </c>
      <c r="M1636">
        <v>6118</v>
      </c>
      <c r="N1636">
        <v>5912</v>
      </c>
      <c r="O1636">
        <v>6143</v>
      </c>
      <c r="P1636">
        <v>6341</v>
      </c>
      <c r="Q1636">
        <v>6619</v>
      </c>
      <c r="R1636">
        <v>6781</v>
      </c>
      <c r="S1636">
        <v>6923</v>
      </c>
    </row>
    <row r="1637" spans="1:47" x14ac:dyDescent="0.25">
      <c r="A1637" t="str">
        <f t="shared" si="25"/>
        <v>GänserndorfPensionisteneinkommenBrutto_Schnitt</v>
      </c>
      <c r="B1637">
        <v>1636</v>
      </c>
      <c r="C1637">
        <v>308</v>
      </c>
      <c r="D1637" t="s">
        <v>175</v>
      </c>
      <c r="E1637" t="s">
        <v>44</v>
      </c>
      <c r="F1637" t="s">
        <v>54</v>
      </c>
      <c r="G1637">
        <v>18727.955838801601</v>
      </c>
      <c r="H1637">
        <v>19111.7115116227</v>
      </c>
      <c r="I1637">
        <v>19872.713364539399</v>
      </c>
      <c r="J1637">
        <v>20512.223133197698</v>
      </c>
      <c r="K1637">
        <v>21320.970238044501</v>
      </c>
      <c r="L1637">
        <v>21986.372719261399</v>
      </c>
      <c r="M1637">
        <v>22438.662752505501</v>
      </c>
      <c r="N1637">
        <v>22878.091273560101</v>
      </c>
      <c r="O1637">
        <v>23052.4135693399</v>
      </c>
      <c r="P1637">
        <v>23613.0338392308</v>
      </c>
      <c r="Q1637">
        <v>24382.3041397706</v>
      </c>
      <c r="R1637">
        <v>24869.901265135701</v>
      </c>
      <c r="S1637">
        <v>25270.880518842801</v>
      </c>
      <c r="T1637">
        <v>25665.7789928356</v>
      </c>
      <c r="U1637">
        <v>26191.902771348799</v>
      </c>
      <c r="V1637">
        <v>26977.024628849998</v>
      </c>
      <c r="W1637">
        <v>28485.894909579001</v>
      </c>
      <c r="X1637">
        <v>29263.432176279399</v>
      </c>
      <c r="Y1637">
        <v>30137.481802942599</v>
      </c>
    </row>
    <row r="1638" spans="1:47" x14ac:dyDescent="0.25">
      <c r="A1638" t="str">
        <f t="shared" si="25"/>
        <v>GänserndorfPensionisteneinkommenBruttobezüge 1000 EUR</v>
      </c>
      <c r="B1638">
        <v>1637</v>
      </c>
      <c r="C1638">
        <v>308</v>
      </c>
      <c r="D1638" t="s">
        <v>175</v>
      </c>
      <c r="E1638" t="s">
        <v>44</v>
      </c>
      <c r="F1638" t="s">
        <v>55</v>
      </c>
      <c r="G1638">
        <v>413831.64017000003</v>
      </c>
      <c r="H1638">
        <v>429994.39730000001</v>
      </c>
      <c r="I1638">
        <v>452143.97447000002</v>
      </c>
      <c r="J1638">
        <v>473852.86660000001</v>
      </c>
      <c r="K1638">
        <v>499784.86335</v>
      </c>
      <c r="L1638">
        <v>523935.26189999998</v>
      </c>
      <c r="M1638">
        <v>544070.25575999997</v>
      </c>
      <c r="N1638">
        <v>564425.38980999996</v>
      </c>
      <c r="O1638">
        <v>591271.35563999997</v>
      </c>
      <c r="P1638">
        <v>613938.87982000003</v>
      </c>
      <c r="Q1638">
        <v>639864.80753999995</v>
      </c>
      <c r="R1638">
        <v>655197.54882999999</v>
      </c>
      <c r="S1638">
        <v>663866.03122999996</v>
      </c>
      <c r="T1638">
        <v>680656.45889000001</v>
      </c>
      <c r="U1638">
        <v>703907.38697999995</v>
      </c>
      <c r="V1638">
        <v>730483.87289999996</v>
      </c>
      <c r="W1638">
        <v>763963.21557999996</v>
      </c>
      <c r="X1638">
        <v>801144.98268999998</v>
      </c>
      <c r="Y1638">
        <v>837791.85664000001</v>
      </c>
    </row>
    <row r="1639" spans="1:47" x14ac:dyDescent="0.25">
      <c r="A1639" t="str">
        <f t="shared" si="25"/>
        <v>GänserndorfPensionisteneinkommenBruttobezüge Fälle</v>
      </c>
      <c r="B1639">
        <v>1638</v>
      </c>
      <c r="C1639">
        <v>308</v>
      </c>
      <c r="D1639" t="s">
        <v>175</v>
      </c>
      <c r="E1639" t="s">
        <v>44</v>
      </c>
      <c r="F1639" t="s">
        <v>56</v>
      </c>
      <c r="G1639">
        <v>22097</v>
      </c>
      <c r="H1639">
        <v>22499</v>
      </c>
      <c r="I1639">
        <v>22752</v>
      </c>
      <c r="J1639">
        <v>23101</v>
      </c>
      <c r="K1639">
        <v>23441</v>
      </c>
      <c r="L1639">
        <v>23830</v>
      </c>
      <c r="M1639">
        <v>24247</v>
      </c>
      <c r="N1639">
        <v>24671</v>
      </c>
      <c r="O1639">
        <v>25649</v>
      </c>
      <c r="P1639">
        <v>26000</v>
      </c>
      <c r="Q1639">
        <v>26243</v>
      </c>
      <c r="R1639">
        <v>26345</v>
      </c>
      <c r="S1639">
        <v>26270</v>
      </c>
      <c r="T1639">
        <v>26520</v>
      </c>
      <c r="U1639">
        <v>26875</v>
      </c>
      <c r="V1639">
        <v>27078</v>
      </c>
      <c r="W1639">
        <v>26819</v>
      </c>
      <c r="X1639">
        <v>27377</v>
      </c>
      <c r="Y1639">
        <v>27799</v>
      </c>
    </row>
    <row r="1640" spans="1:47" x14ac:dyDescent="0.25">
      <c r="A1640" t="str">
        <f t="shared" si="25"/>
        <v>GänserndorfPensionisteneinkommenLohnsteuer 1000 EUR</v>
      </c>
      <c r="B1640">
        <v>1639</v>
      </c>
      <c r="C1640">
        <v>308</v>
      </c>
      <c r="D1640" t="s">
        <v>175</v>
      </c>
      <c r="E1640" t="s">
        <v>44</v>
      </c>
      <c r="F1640" t="s">
        <v>57</v>
      </c>
      <c r="G1640">
        <v>54377.754090000002</v>
      </c>
      <c r="H1640">
        <v>52508.964419999997</v>
      </c>
      <c r="I1640">
        <v>57506.29752</v>
      </c>
      <c r="J1640">
        <v>62648.899290000001</v>
      </c>
      <c r="K1640">
        <v>68917.974109999996</v>
      </c>
      <c r="L1640">
        <v>66334.392680000004</v>
      </c>
      <c r="M1640">
        <v>70857.873670000001</v>
      </c>
      <c r="N1640">
        <v>76027.190839999996</v>
      </c>
      <c r="O1640">
        <v>82802.310010000001</v>
      </c>
      <c r="P1640">
        <v>88346.539279999997</v>
      </c>
      <c r="Q1640">
        <v>95120.997640000001</v>
      </c>
      <c r="R1640">
        <v>100166.86742</v>
      </c>
      <c r="S1640">
        <v>84956.828320000001</v>
      </c>
      <c r="T1640">
        <v>88904.22653</v>
      </c>
      <c r="U1640">
        <v>94528.359490000003</v>
      </c>
      <c r="V1640">
        <v>101006.27572000001</v>
      </c>
      <c r="W1640">
        <v>100989.39375</v>
      </c>
      <c r="X1640">
        <v>109433.78023999999</v>
      </c>
      <c r="Y1640">
        <v>112024.90728</v>
      </c>
    </row>
    <row r="1641" spans="1:47" x14ac:dyDescent="0.25">
      <c r="A1641" t="str">
        <f t="shared" si="25"/>
        <v>GänserndorfPensionisteneinkommenLohnsteuer Fälle</v>
      </c>
      <c r="B1641">
        <v>1640</v>
      </c>
      <c r="C1641">
        <v>308</v>
      </c>
      <c r="D1641" t="s">
        <v>175</v>
      </c>
      <c r="E1641" t="s">
        <v>44</v>
      </c>
      <c r="F1641" t="s">
        <v>58</v>
      </c>
      <c r="G1641">
        <v>14677</v>
      </c>
      <c r="H1641">
        <v>14422</v>
      </c>
      <c r="I1641">
        <v>15047</v>
      </c>
      <c r="J1641">
        <v>16184</v>
      </c>
      <c r="K1641">
        <v>16587</v>
      </c>
      <c r="L1641">
        <v>16251</v>
      </c>
      <c r="M1641">
        <v>16838</v>
      </c>
      <c r="N1641">
        <v>17408</v>
      </c>
      <c r="O1641">
        <v>18100</v>
      </c>
      <c r="P1641">
        <v>18564</v>
      </c>
      <c r="Q1641">
        <v>19120</v>
      </c>
      <c r="R1641">
        <v>19470</v>
      </c>
      <c r="S1641">
        <v>19633</v>
      </c>
      <c r="T1641">
        <v>19995</v>
      </c>
      <c r="U1641">
        <v>20517</v>
      </c>
      <c r="V1641">
        <v>21101</v>
      </c>
      <c r="W1641">
        <v>21982</v>
      </c>
      <c r="X1641">
        <v>22806</v>
      </c>
      <c r="Y1641">
        <v>23423</v>
      </c>
    </row>
    <row r="1642" spans="1:47" x14ac:dyDescent="0.25">
      <c r="A1642" t="str">
        <f t="shared" si="25"/>
        <v>GänserndorfPensionisteneinkommenNetto_Schnitt</v>
      </c>
      <c r="B1642">
        <v>1641</v>
      </c>
      <c r="C1642">
        <v>308</v>
      </c>
      <c r="D1642" t="s">
        <v>175</v>
      </c>
      <c r="E1642" t="s">
        <v>44</v>
      </c>
      <c r="F1642" t="s">
        <v>59</v>
      </c>
      <c r="G1642">
        <v>15359.7428230076</v>
      </c>
      <c r="H1642">
        <v>15771.637806569201</v>
      </c>
      <c r="I1642">
        <v>16294.866715014099</v>
      </c>
      <c r="J1642">
        <v>16721.6846443877</v>
      </c>
      <c r="K1642">
        <v>17241.5628846892</v>
      </c>
      <c r="L1642">
        <v>18018.440948804</v>
      </c>
      <c r="M1642">
        <v>18302.4066255619</v>
      </c>
      <c r="N1642">
        <v>18561.5668124519</v>
      </c>
      <c r="O1642">
        <v>18579.5301419159</v>
      </c>
      <c r="P1642">
        <v>18942.3668226923</v>
      </c>
      <c r="Q1642">
        <v>19446.994288000598</v>
      </c>
      <c r="R1642">
        <v>19728.642073638301</v>
      </c>
      <c r="S1642">
        <v>20675.041759802101</v>
      </c>
      <c r="T1642">
        <v>20935.5831817496</v>
      </c>
      <c r="U1642">
        <v>21269.263851534899</v>
      </c>
      <c r="V1642">
        <v>21802.072367604698</v>
      </c>
      <c r="W1642">
        <v>23204.364914053502</v>
      </c>
      <c r="X1642">
        <v>23709.8660726157</v>
      </c>
      <c r="Y1642">
        <v>24511.299224072802</v>
      </c>
    </row>
    <row r="1643" spans="1:47" x14ac:dyDescent="0.25">
      <c r="A1643" t="str">
        <f t="shared" si="25"/>
        <v>GänserndorfPensionisteneinkommenNettobezüge 1000 EUR</v>
      </c>
      <c r="B1643">
        <v>1642</v>
      </c>
      <c r="C1643">
        <v>308</v>
      </c>
      <c r="D1643" t="s">
        <v>175</v>
      </c>
      <c r="E1643" t="s">
        <v>44</v>
      </c>
      <c r="F1643" t="s">
        <v>60</v>
      </c>
      <c r="G1643">
        <v>339404.23716000002</v>
      </c>
      <c r="H1643">
        <v>354846.07900999999</v>
      </c>
      <c r="I1643">
        <v>370740.8075</v>
      </c>
      <c r="J1643">
        <v>386287.63696999999</v>
      </c>
      <c r="K1643">
        <v>404159.47558000003</v>
      </c>
      <c r="L1643">
        <v>429379.44780999998</v>
      </c>
      <c r="M1643">
        <v>443778.45344999997</v>
      </c>
      <c r="N1643">
        <v>457932.41483000002</v>
      </c>
      <c r="O1643">
        <v>476546.36861</v>
      </c>
      <c r="P1643">
        <v>492501.53739000001</v>
      </c>
      <c r="Q1643">
        <v>510347.47110000002</v>
      </c>
      <c r="R1643">
        <v>519751.07543000003</v>
      </c>
      <c r="S1643">
        <v>543133.34702999995</v>
      </c>
      <c r="T1643">
        <v>555211.66598000005</v>
      </c>
      <c r="U1643">
        <v>571611.46600999997</v>
      </c>
      <c r="V1643">
        <v>590356.51557000005</v>
      </c>
      <c r="W1643">
        <v>622317.86262999999</v>
      </c>
      <c r="X1643">
        <v>649105.00347</v>
      </c>
      <c r="Y1643">
        <v>681389.60713000002</v>
      </c>
    </row>
    <row r="1644" spans="1:47" x14ac:dyDescent="0.25">
      <c r="A1644" t="str">
        <f t="shared" si="25"/>
        <v>GänserndorfPensionisteneinkommenSV-Beiträge 1000 EUR</v>
      </c>
      <c r="B1644">
        <v>1643</v>
      </c>
      <c r="C1644">
        <v>308</v>
      </c>
      <c r="D1644" t="s">
        <v>175</v>
      </c>
      <c r="E1644" t="s">
        <v>44</v>
      </c>
      <c r="F1644" t="s">
        <v>61</v>
      </c>
      <c r="G1644">
        <v>20049.64892</v>
      </c>
      <c r="H1644">
        <v>22639.353869999999</v>
      </c>
      <c r="I1644">
        <v>23896.869449999998</v>
      </c>
      <c r="J1644">
        <v>24916.33034</v>
      </c>
      <c r="K1644">
        <v>26707.413659999998</v>
      </c>
      <c r="L1644">
        <v>28221.421409999999</v>
      </c>
      <c r="M1644">
        <v>29433.928639999998</v>
      </c>
      <c r="N1644">
        <v>30465.78414</v>
      </c>
      <c r="O1644">
        <v>31922.677019999999</v>
      </c>
      <c r="P1644">
        <v>33090.80315</v>
      </c>
      <c r="Q1644">
        <v>34396.338799999998</v>
      </c>
      <c r="R1644">
        <v>35279.60598</v>
      </c>
      <c r="S1644">
        <v>35775.855880000003</v>
      </c>
      <c r="T1644">
        <v>36540.566379999997</v>
      </c>
      <c r="U1644">
        <v>37767.561479999997</v>
      </c>
      <c r="V1644">
        <v>39121.081610000001</v>
      </c>
      <c r="W1644">
        <v>40655.959199999998</v>
      </c>
      <c r="X1644">
        <v>42606.198980000001</v>
      </c>
      <c r="Y1644">
        <v>44377.342230000002</v>
      </c>
    </row>
    <row r="1645" spans="1:47" x14ac:dyDescent="0.25">
      <c r="A1645" t="str">
        <f t="shared" si="25"/>
        <v>GänserndorfPensionisteneinkommenSV-Beiträge Fälle</v>
      </c>
      <c r="B1645">
        <v>1644</v>
      </c>
      <c r="C1645">
        <v>308</v>
      </c>
      <c r="D1645" t="s">
        <v>175</v>
      </c>
      <c r="E1645" t="s">
        <v>44</v>
      </c>
      <c r="F1645" t="s">
        <v>62</v>
      </c>
      <c r="G1645">
        <v>21306</v>
      </c>
      <c r="H1645">
        <v>21692</v>
      </c>
      <c r="I1645">
        <v>21982</v>
      </c>
      <c r="J1645">
        <v>22324</v>
      </c>
      <c r="K1645">
        <v>22708</v>
      </c>
      <c r="L1645">
        <v>23137</v>
      </c>
      <c r="M1645">
        <v>23574</v>
      </c>
      <c r="N1645">
        <v>24023</v>
      </c>
      <c r="O1645">
        <v>24398</v>
      </c>
      <c r="P1645">
        <v>24673</v>
      </c>
      <c r="Q1645">
        <v>24955</v>
      </c>
      <c r="R1645">
        <v>24993</v>
      </c>
      <c r="S1645">
        <v>24928</v>
      </c>
      <c r="T1645">
        <v>25211</v>
      </c>
      <c r="U1645">
        <v>25494</v>
      </c>
      <c r="V1645">
        <v>25729</v>
      </c>
      <c r="W1645">
        <v>26029</v>
      </c>
      <c r="X1645">
        <v>26596</v>
      </c>
      <c r="Y1645">
        <v>27054</v>
      </c>
    </row>
    <row r="1646" spans="1:47" x14ac:dyDescent="0.25">
      <c r="A1646" t="str">
        <f t="shared" si="25"/>
        <v>GänserndorfUnselbstständig BeschäftigteFrauen</v>
      </c>
      <c r="B1646">
        <v>1645</v>
      </c>
      <c r="C1646">
        <v>308</v>
      </c>
      <c r="D1646" t="s">
        <v>175</v>
      </c>
      <c r="E1646" t="s">
        <v>38</v>
      </c>
      <c r="F1646" t="s">
        <v>47</v>
      </c>
      <c r="G1646">
        <v>4253</v>
      </c>
      <c r="H1646">
        <v>4716</v>
      </c>
      <c r="I1646">
        <v>4190</v>
      </c>
      <c r="J1646">
        <v>4668</v>
      </c>
      <c r="K1646">
        <v>4113</v>
      </c>
      <c r="L1646">
        <v>4686</v>
      </c>
      <c r="M1646">
        <v>4272</v>
      </c>
      <c r="N1646">
        <v>4722</v>
      </c>
      <c r="O1646">
        <v>17241</v>
      </c>
      <c r="P1646">
        <v>18208</v>
      </c>
      <c r="Q1646">
        <v>17665</v>
      </c>
      <c r="R1646">
        <v>18423</v>
      </c>
      <c r="S1646">
        <v>17690</v>
      </c>
      <c r="T1646">
        <v>18341</v>
      </c>
      <c r="U1646">
        <v>18052</v>
      </c>
      <c r="V1646">
        <v>18841</v>
      </c>
      <c r="W1646">
        <v>18410</v>
      </c>
      <c r="X1646">
        <v>18954</v>
      </c>
      <c r="Y1646">
        <v>18431</v>
      </c>
      <c r="Z1646">
        <v>19132</v>
      </c>
      <c r="AA1646">
        <v>18583</v>
      </c>
      <c r="AB1646">
        <v>19140</v>
      </c>
      <c r="AC1646">
        <v>18763</v>
      </c>
      <c r="AD1646">
        <v>19451</v>
      </c>
      <c r="AE1646">
        <v>19051</v>
      </c>
      <c r="AF1646">
        <v>19674</v>
      </c>
      <c r="AG1646">
        <v>19375</v>
      </c>
      <c r="AH1646">
        <v>20097</v>
      </c>
      <c r="AI1646">
        <v>19743</v>
      </c>
      <c r="AJ1646">
        <v>20535</v>
      </c>
      <c r="AK1646">
        <v>20166</v>
      </c>
      <c r="AL1646">
        <v>20736</v>
      </c>
      <c r="AM1646">
        <v>20285</v>
      </c>
      <c r="AN1646">
        <v>20532</v>
      </c>
      <c r="AO1646">
        <v>20113</v>
      </c>
      <c r="AP1646">
        <v>21038</v>
      </c>
      <c r="AQ1646">
        <v>20652</v>
      </c>
      <c r="AR1646">
        <v>21284</v>
      </c>
      <c r="AS1646">
        <v>20857</v>
      </c>
      <c r="AT1646">
        <v>21581</v>
      </c>
      <c r="AU1646">
        <v>21024</v>
      </c>
    </row>
    <row r="1647" spans="1:47" x14ac:dyDescent="0.25">
      <c r="A1647" t="str">
        <f t="shared" si="25"/>
        <v>GänserndorfUnselbstständig BeschäftigteInsgesamt</v>
      </c>
      <c r="B1647">
        <v>1646</v>
      </c>
      <c r="C1647">
        <v>308</v>
      </c>
      <c r="D1647" t="s">
        <v>175</v>
      </c>
      <c r="E1647" t="s">
        <v>38</v>
      </c>
      <c r="F1647" t="s">
        <v>48</v>
      </c>
      <c r="G1647">
        <v>11285</v>
      </c>
      <c r="H1647">
        <v>13547</v>
      </c>
      <c r="I1647">
        <v>10505</v>
      </c>
      <c r="J1647">
        <v>12975</v>
      </c>
      <c r="K1647">
        <v>10437</v>
      </c>
      <c r="L1647">
        <v>12926</v>
      </c>
      <c r="M1647">
        <v>11015</v>
      </c>
      <c r="N1647">
        <v>12980</v>
      </c>
      <c r="O1647">
        <v>37407</v>
      </c>
      <c r="P1647">
        <v>40185</v>
      </c>
      <c r="Q1647">
        <v>37967</v>
      </c>
      <c r="R1647">
        <v>40210</v>
      </c>
      <c r="S1647">
        <v>37657</v>
      </c>
      <c r="T1647">
        <v>39909</v>
      </c>
      <c r="U1647">
        <v>38045</v>
      </c>
      <c r="V1647">
        <v>40743</v>
      </c>
      <c r="W1647">
        <v>38864</v>
      </c>
      <c r="X1647">
        <v>41216</v>
      </c>
      <c r="Y1647">
        <v>38884</v>
      </c>
      <c r="Z1647">
        <v>41549</v>
      </c>
      <c r="AA1647">
        <v>39290</v>
      </c>
      <c r="AB1647">
        <v>41567</v>
      </c>
      <c r="AC1647">
        <v>39424</v>
      </c>
      <c r="AD1647">
        <v>41828</v>
      </c>
      <c r="AE1647">
        <v>39910</v>
      </c>
      <c r="AF1647">
        <v>42306</v>
      </c>
      <c r="AG1647">
        <v>40527</v>
      </c>
      <c r="AH1647">
        <v>43304</v>
      </c>
      <c r="AI1647">
        <v>41590</v>
      </c>
      <c r="AJ1647">
        <v>44244</v>
      </c>
      <c r="AK1647">
        <v>42616</v>
      </c>
      <c r="AL1647">
        <v>45053</v>
      </c>
      <c r="AM1647">
        <v>42932</v>
      </c>
      <c r="AN1647">
        <v>44281</v>
      </c>
      <c r="AO1647">
        <v>42612</v>
      </c>
      <c r="AP1647">
        <v>45212</v>
      </c>
      <c r="AQ1647">
        <v>43606</v>
      </c>
      <c r="AR1647">
        <v>45471</v>
      </c>
      <c r="AS1647">
        <v>43920</v>
      </c>
      <c r="AT1647">
        <v>45762</v>
      </c>
      <c r="AU1647">
        <v>43964</v>
      </c>
    </row>
    <row r="1648" spans="1:47" x14ac:dyDescent="0.25">
      <c r="A1648" t="str">
        <f t="shared" si="25"/>
        <v>GänserndorfUnselbstständig BeschäftigteMänner</v>
      </c>
      <c r="B1648">
        <v>1647</v>
      </c>
      <c r="C1648">
        <v>308</v>
      </c>
      <c r="D1648" t="s">
        <v>175</v>
      </c>
      <c r="E1648" t="s">
        <v>38</v>
      </c>
      <c r="F1648" t="s">
        <v>49</v>
      </c>
      <c r="G1648">
        <v>7032</v>
      </c>
      <c r="H1648">
        <v>8831</v>
      </c>
      <c r="I1648">
        <v>6315</v>
      </c>
      <c r="J1648">
        <v>8307</v>
      </c>
      <c r="K1648">
        <v>6324</v>
      </c>
      <c r="L1648">
        <v>8240</v>
      </c>
      <c r="M1648">
        <v>6743</v>
      </c>
      <c r="N1648">
        <v>8258</v>
      </c>
      <c r="O1648">
        <v>20166</v>
      </c>
      <c r="P1648">
        <v>21977</v>
      </c>
      <c r="Q1648">
        <v>20302</v>
      </c>
      <c r="R1648">
        <v>21787</v>
      </c>
      <c r="S1648">
        <v>19967</v>
      </c>
      <c r="T1648">
        <v>21568</v>
      </c>
      <c r="U1648">
        <v>19993</v>
      </c>
      <c r="V1648">
        <v>21902</v>
      </c>
      <c r="W1648">
        <v>20454</v>
      </c>
      <c r="X1648">
        <v>22262</v>
      </c>
      <c r="Y1648">
        <v>20453</v>
      </c>
      <c r="Z1648">
        <v>22417</v>
      </c>
      <c r="AA1648">
        <v>20707</v>
      </c>
      <c r="AB1648">
        <v>22427</v>
      </c>
      <c r="AC1648">
        <v>20661</v>
      </c>
      <c r="AD1648">
        <v>22377</v>
      </c>
      <c r="AE1648">
        <v>20859</v>
      </c>
      <c r="AF1648">
        <v>22632</v>
      </c>
      <c r="AG1648">
        <v>21152</v>
      </c>
      <c r="AH1648">
        <v>23207</v>
      </c>
      <c r="AI1648">
        <v>21847</v>
      </c>
      <c r="AJ1648">
        <v>23709</v>
      </c>
      <c r="AK1648">
        <v>22450</v>
      </c>
      <c r="AL1648">
        <v>24317</v>
      </c>
      <c r="AM1648">
        <v>22647</v>
      </c>
      <c r="AN1648">
        <v>23749</v>
      </c>
      <c r="AO1648">
        <v>22499</v>
      </c>
      <c r="AP1648">
        <v>24174</v>
      </c>
      <c r="AQ1648">
        <v>22954</v>
      </c>
      <c r="AR1648">
        <v>24187</v>
      </c>
      <c r="AS1648">
        <v>23063</v>
      </c>
      <c r="AT1648">
        <v>24181</v>
      </c>
      <c r="AU1648">
        <v>22940</v>
      </c>
    </row>
    <row r="1649" spans="1:47" x14ac:dyDescent="0.25">
      <c r="A1649" t="str">
        <f t="shared" si="25"/>
        <v>GänserndorfUnselbstständig Beschäftigte GW mgfInsgesamt</v>
      </c>
      <c r="B1649">
        <v>1648</v>
      </c>
      <c r="C1649">
        <v>308</v>
      </c>
      <c r="D1649" t="s">
        <v>175</v>
      </c>
      <c r="E1649" t="s">
        <v>450</v>
      </c>
      <c r="F1649" t="s">
        <v>48</v>
      </c>
      <c r="G1649">
        <v>16411.944472314</v>
      </c>
      <c r="H1649">
        <v>14784.243139484999</v>
      </c>
      <c r="I1649">
        <v>16643.681089975002</v>
      </c>
      <c r="J1649">
        <v>15266.059053622001</v>
      </c>
      <c r="K1649">
        <v>16881.380903703001</v>
      </c>
      <c r="L1649">
        <v>15396.919877852</v>
      </c>
      <c r="M1649">
        <v>16874.064091207001</v>
      </c>
      <c r="N1649">
        <v>15360.374432442</v>
      </c>
      <c r="O1649">
        <v>17359.393854872</v>
      </c>
      <c r="P1649">
        <v>16443.603290290001</v>
      </c>
      <c r="Q1649">
        <v>17940.656739955</v>
      </c>
      <c r="R1649">
        <v>16568.824092948002</v>
      </c>
      <c r="S1649">
        <v>17520.396973833002</v>
      </c>
      <c r="T1649">
        <v>15979.990709117999</v>
      </c>
    </row>
    <row r="1650" spans="1:47" x14ac:dyDescent="0.25">
      <c r="A1650" t="str">
        <f t="shared" si="25"/>
        <v>GänserndorfUnselbstständig Beschäftigte GW ogfInsgesamt</v>
      </c>
      <c r="B1650">
        <v>1649</v>
      </c>
      <c r="C1650">
        <v>308</v>
      </c>
      <c r="D1650" t="s">
        <v>175</v>
      </c>
      <c r="E1650" t="s">
        <v>449</v>
      </c>
      <c r="F1650" t="s">
        <v>48</v>
      </c>
      <c r="G1650">
        <v>14945.665557107999</v>
      </c>
      <c r="H1650">
        <v>13418.826705567</v>
      </c>
      <c r="I1650">
        <v>15200.300696716</v>
      </c>
      <c r="J1650">
        <v>13856.379584266</v>
      </c>
      <c r="K1650">
        <v>15411.733617596001</v>
      </c>
      <c r="L1650">
        <v>13964.680575351</v>
      </c>
      <c r="M1650">
        <v>15383.617872932</v>
      </c>
      <c r="N1650">
        <v>14023.208453327999</v>
      </c>
      <c r="O1650">
        <v>15926.819058249999</v>
      </c>
      <c r="P1650">
        <v>15116.887814534</v>
      </c>
      <c r="Q1650">
        <v>16492.292679119</v>
      </c>
      <c r="R1650">
        <v>15253.659192900999</v>
      </c>
      <c r="S1650">
        <v>16126.613394005</v>
      </c>
      <c r="T1650">
        <v>14675.705221733</v>
      </c>
    </row>
    <row r="1651" spans="1:47" x14ac:dyDescent="0.25">
      <c r="A1651" t="str">
        <f t="shared" si="25"/>
        <v>GänserndorfUnternehmenInsgesamt</v>
      </c>
      <c r="B1651">
        <v>1650</v>
      </c>
      <c r="C1651">
        <v>308</v>
      </c>
      <c r="D1651" t="s">
        <v>175</v>
      </c>
      <c r="E1651" t="s">
        <v>475</v>
      </c>
      <c r="F1651" t="s">
        <v>48</v>
      </c>
      <c r="G1651">
        <v>6840</v>
      </c>
      <c r="H1651">
        <v>6878</v>
      </c>
      <c r="I1651">
        <v>7119</v>
      </c>
    </row>
    <row r="1652" spans="1:47" x14ac:dyDescent="0.25">
      <c r="A1652" t="str">
        <f t="shared" si="25"/>
        <v>GänserndorfWohnbevölkerungInsgesamt</v>
      </c>
      <c r="B1652">
        <v>1651</v>
      </c>
      <c r="C1652">
        <v>308</v>
      </c>
      <c r="D1652" t="s">
        <v>175</v>
      </c>
      <c r="E1652" t="s">
        <v>42</v>
      </c>
      <c r="F1652" t="s">
        <v>48</v>
      </c>
      <c r="G1652">
        <v>88190</v>
      </c>
      <c r="H1652">
        <v>88547</v>
      </c>
      <c r="I1652">
        <v>89281</v>
      </c>
      <c r="J1652">
        <v>90339</v>
      </c>
      <c r="K1652">
        <v>91524</v>
      </c>
      <c r="L1652">
        <v>92532</v>
      </c>
      <c r="M1652">
        <v>93360</v>
      </c>
      <c r="N1652">
        <v>94379</v>
      </c>
      <c r="O1652">
        <v>94791</v>
      </c>
      <c r="P1652">
        <v>95371</v>
      </c>
      <c r="Q1652">
        <v>95878</v>
      </c>
      <c r="R1652">
        <v>96533</v>
      </c>
      <c r="S1652">
        <v>97460</v>
      </c>
      <c r="T1652">
        <v>98645</v>
      </c>
      <c r="U1652">
        <v>99738</v>
      </c>
      <c r="V1652">
        <v>101115</v>
      </c>
      <c r="W1652">
        <v>102512</v>
      </c>
      <c r="X1652">
        <v>103686</v>
      </c>
      <c r="Y1652">
        <v>104782</v>
      </c>
      <c r="Z1652">
        <v>105824</v>
      </c>
      <c r="AA1652">
        <v>106846</v>
      </c>
      <c r="AB1652">
        <v>108178</v>
      </c>
    </row>
    <row r="1653" spans="1:47" x14ac:dyDescent="0.25">
      <c r="A1653" t="str">
        <f t="shared" si="25"/>
        <v>GmündArbeitnehmereinkommenBrutto_Schnitt</v>
      </c>
      <c r="B1653">
        <v>1652</v>
      </c>
      <c r="C1653">
        <v>309</v>
      </c>
      <c r="D1653" t="s">
        <v>176</v>
      </c>
      <c r="E1653" t="s">
        <v>43</v>
      </c>
      <c r="F1653" t="s">
        <v>54</v>
      </c>
      <c r="G1653">
        <v>22092.890339894901</v>
      </c>
      <c r="H1653">
        <v>22614.7758408634</v>
      </c>
      <c r="I1653">
        <v>23357.313424034899</v>
      </c>
      <c r="J1653">
        <v>24335.210248820302</v>
      </c>
      <c r="K1653">
        <v>25104.8646889171</v>
      </c>
      <c r="L1653">
        <v>25347.155611793602</v>
      </c>
      <c r="M1653">
        <v>25928.518700785</v>
      </c>
      <c r="N1653">
        <v>26621.897613520199</v>
      </c>
      <c r="O1653">
        <v>27238.0062285473</v>
      </c>
      <c r="P1653">
        <v>27911.880586020499</v>
      </c>
      <c r="Q1653">
        <v>28509.486130945101</v>
      </c>
      <c r="R1653">
        <v>28820.744721124</v>
      </c>
      <c r="S1653">
        <v>29537.2437209161</v>
      </c>
      <c r="T1653">
        <v>30183.6153935736</v>
      </c>
      <c r="U1653">
        <v>30859.815821525499</v>
      </c>
      <c r="V1653">
        <v>32327.310495457299</v>
      </c>
      <c r="W1653">
        <v>32809.3859899827</v>
      </c>
      <c r="X1653">
        <v>34061.436916682098</v>
      </c>
      <c r="Y1653">
        <v>35955.180598757797</v>
      </c>
    </row>
    <row r="1654" spans="1:47" x14ac:dyDescent="0.25">
      <c r="A1654" t="str">
        <f t="shared" si="25"/>
        <v>GmündArbeitnehmereinkommenBruttobezüge 1000 EUR</v>
      </c>
      <c r="B1654">
        <v>1653</v>
      </c>
      <c r="C1654">
        <v>309</v>
      </c>
      <c r="D1654" t="s">
        <v>176</v>
      </c>
      <c r="E1654" t="s">
        <v>43</v>
      </c>
      <c r="F1654" t="s">
        <v>55</v>
      </c>
      <c r="G1654">
        <v>349045.57448000001</v>
      </c>
      <c r="H1654">
        <v>360389.06780000002</v>
      </c>
      <c r="I1654">
        <v>375118.45358999999</v>
      </c>
      <c r="J1654">
        <v>397077.62563000002</v>
      </c>
      <c r="K1654">
        <v>415209.35709</v>
      </c>
      <c r="L1654">
        <v>412651.69335999998</v>
      </c>
      <c r="M1654">
        <v>432669.19156000001</v>
      </c>
      <c r="N1654">
        <v>442642.29161999997</v>
      </c>
      <c r="O1654">
        <v>450734.52707000001</v>
      </c>
      <c r="P1654">
        <v>459624.93761000002</v>
      </c>
      <c r="Q1654">
        <v>466358.17413</v>
      </c>
      <c r="R1654">
        <v>473841.86395999999</v>
      </c>
      <c r="S1654">
        <v>487482.67037000001</v>
      </c>
      <c r="T1654">
        <v>495041.47606999998</v>
      </c>
      <c r="U1654">
        <v>511810.0454</v>
      </c>
      <c r="V1654">
        <v>533723.89627999999</v>
      </c>
      <c r="W1654">
        <v>530593.39023000002</v>
      </c>
      <c r="X1654">
        <v>553123.67408999999</v>
      </c>
      <c r="Y1654">
        <v>578878.40763999999</v>
      </c>
    </row>
    <row r="1655" spans="1:47" x14ac:dyDescent="0.25">
      <c r="A1655" t="str">
        <f t="shared" si="25"/>
        <v>GmündArbeitnehmereinkommenBruttobezüge Fälle</v>
      </c>
      <c r="B1655">
        <v>1654</v>
      </c>
      <c r="C1655">
        <v>309</v>
      </c>
      <c r="D1655" t="s">
        <v>176</v>
      </c>
      <c r="E1655" t="s">
        <v>43</v>
      </c>
      <c r="F1655" t="s">
        <v>56</v>
      </c>
      <c r="G1655">
        <v>15799</v>
      </c>
      <c r="H1655">
        <v>15936</v>
      </c>
      <c r="I1655">
        <v>16060</v>
      </c>
      <c r="J1655">
        <v>16317</v>
      </c>
      <c r="K1655">
        <v>16539</v>
      </c>
      <c r="L1655">
        <v>16280</v>
      </c>
      <c r="M1655">
        <v>16687</v>
      </c>
      <c r="N1655">
        <v>16627</v>
      </c>
      <c r="O1655">
        <v>16548</v>
      </c>
      <c r="P1655">
        <v>16467</v>
      </c>
      <c r="Q1655">
        <v>16358</v>
      </c>
      <c r="R1655">
        <v>16441</v>
      </c>
      <c r="S1655">
        <v>16504</v>
      </c>
      <c r="T1655">
        <v>16401</v>
      </c>
      <c r="U1655">
        <v>16585</v>
      </c>
      <c r="V1655">
        <v>16510</v>
      </c>
      <c r="W1655">
        <v>16172</v>
      </c>
      <c r="X1655">
        <v>16239</v>
      </c>
      <c r="Y1655">
        <v>16100</v>
      </c>
    </row>
    <row r="1656" spans="1:47" x14ac:dyDescent="0.25">
      <c r="A1656" t="str">
        <f t="shared" si="25"/>
        <v>GmündArbeitnehmereinkommenLohnsteuer 1000 EUR</v>
      </c>
      <c r="B1656">
        <v>1655</v>
      </c>
      <c r="C1656">
        <v>309</v>
      </c>
      <c r="D1656" t="s">
        <v>176</v>
      </c>
      <c r="E1656" t="s">
        <v>43</v>
      </c>
      <c r="F1656" t="s">
        <v>57</v>
      </c>
      <c r="G1656">
        <v>44042.032899999998</v>
      </c>
      <c r="H1656">
        <v>43851.95968</v>
      </c>
      <c r="I1656">
        <v>47235.700550000001</v>
      </c>
      <c r="J1656">
        <v>51744.885289999998</v>
      </c>
      <c r="K1656">
        <v>56062.479670000001</v>
      </c>
      <c r="L1656">
        <v>49776.243889999998</v>
      </c>
      <c r="M1656">
        <v>53661.042240000002</v>
      </c>
      <c r="N1656">
        <v>55946.961060000001</v>
      </c>
      <c r="O1656">
        <v>58292.616719999998</v>
      </c>
      <c r="P1656">
        <v>60832.807390000002</v>
      </c>
      <c r="Q1656">
        <v>63028.639329999998</v>
      </c>
      <c r="R1656">
        <v>65380.626929999999</v>
      </c>
      <c r="S1656">
        <v>57070.780830000003</v>
      </c>
      <c r="T1656">
        <v>58216.712899999999</v>
      </c>
      <c r="U1656">
        <v>61615.03671</v>
      </c>
      <c r="V1656">
        <v>64994.17467</v>
      </c>
      <c r="W1656">
        <v>60533.731339999998</v>
      </c>
      <c r="X1656">
        <v>65997.305970000001</v>
      </c>
      <c r="Y1656">
        <v>67918.417709999994</v>
      </c>
    </row>
    <row r="1657" spans="1:47" x14ac:dyDescent="0.25">
      <c r="A1657" t="str">
        <f t="shared" si="25"/>
        <v>GmündArbeitnehmereinkommenLohnsteuer Fälle</v>
      </c>
      <c r="B1657">
        <v>1656</v>
      </c>
      <c r="C1657">
        <v>309</v>
      </c>
      <c r="D1657" t="s">
        <v>176</v>
      </c>
      <c r="E1657" t="s">
        <v>43</v>
      </c>
      <c r="F1657" t="s">
        <v>58</v>
      </c>
      <c r="G1657">
        <v>12599</v>
      </c>
      <c r="H1657">
        <v>12534</v>
      </c>
      <c r="I1657">
        <v>12723</v>
      </c>
      <c r="J1657">
        <v>13030</v>
      </c>
      <c r="K1657">
        <v>13555</v>
      </c>
      <c r="L1657">
        <v>12895</v>
      </c>
      <c r="M1657">
        <v>13287</v>
      </c>
      <c r="N1657">
        <v>13488</v>
      </c>
      <c r="O1657">
        <v>13563</v>
      </c>
      <c r="P1657">
        <v>13610</v>
      </c>
      <c r="Q1657">
        <v>13613</v>
      </c>
      <c r="R1657">
        <v>13733</v>
      </c>
      <c r="S1657">
        <v>13723</v>
      </c>
      <c r="T1657">
        <v>13756</v>
      </c>
      <c r="U1657">
        <v>14026</v>
      </c>
      <c r="V1657">
        <v>14229</v>
      </c>
      <c r="W1657">
        <v>14066</v>
      </c>
      <c r="X1657">
        <v>14230</v>
      </c>
      <c r="Y1657">
        <v>14238</v>
      </c>
    </row>
    <row r="1658" spans="1:47" x14ac:dyDescent="0.25">
      <c r="A1658" t="str">
        <f t="shared" si="25"/>
        <v>GmündArbeitnehmereinkommenNetto_Schnitt</v>
      </c>
      <c r="B1658">
        <v>1657</v>
      </c>
      <c r="C1658">
        <v>309</v>
      </c>
      <c r="D1658" t="s">
        <v>176</v>
      </c>
      <c r="E1658" t="s">
        <v>43</v>
      </c>
      <c r="F1658" t="s">
        <v>59</v>
      </c>
      <c r="G1658">
        <v>15656.3651541237</v>
      </c>
      <c r="H1658">
        <v>16164.8651204819</v>
      </c>
      <c r="I1658">
        <v>16599.038549813198</v>
      </c>
      <c r="J1658">
        <v>17227.519063553402</v>
      </c>
      <c r="K1658">
        <v>17689.534543200902</v>
      </c>
      <c r="L1658">
        <v>18258.4452714988</v>
      </c>
      <c r="M1658">
        <v>18585.932060885702</v>
      </c>
      <c r="N1658">
        <v>19004.9206146629</v>
      </c>
      <c r="O1658">
        <v>19343.337962895799</v>
      </c>
      <c r="P1658">
        <v>19744.2924072387</v>
      </c>
      <c r="Q1658">
        <v>20063.193507763801</v>
      </c>
      <c r="R1658">
        <v>20186.806511769399</v>
      </c>
      <c r="S1658">
        <v>21325.3801993456</v>
      </c>
      <c r="T1658">
        <v>21750.581449911599</v>
      </c>
      <c r="U1658">
        <v>22185.497807657499</v>
      </c>
      <c r="V1658">
        <v>23248.830360993299</v>
      </c>
      <c r="W1658">
        <v>23844.141950902798</v>
      </c>
      <c r="X1658">
        <v>24597.284284130801</v>
      </c>
      <c r="Y1658">
        <v>26037.268124844701</v>
      </c>
    </row>
    <row r="1659" spans="1:47" x14ac:dyDescent="0.25">
      <c r="A1659" t="str">
        <f t="shared" si="25"/>
        <v>GmündArbeitnehmereinkommenNettobezüge 1000 EUR</v>
      </c>
      <c r="B1659">
        <v>1658</v>
      </c>
      <c r="C1659">
        <v>309</v>
      </c>
      <c r="D1659" t="s">
        <v>176</v>
      </c>
      <c r="E1659" t="s">
        <v>43</v>
      </c>
      <c r="F1659" t="s">
        <v>60</v>
      </c>
      <c r="G1659">
        <v>247354.91307000001</v>
      </c>
      <c r="H1659">
        <v>257603.29055999999</v>
      </c>
      <c r="I1659">
        <v>266580.55910999997</v>
      </c>
      <c r="J1659">
        <v>281101.42855999997</v>
      </c>
      <c r="K1659">
        <v>292567.21181000001</v>
      </c>
      <c r="L1659">
        <v>297247.48901999998</v>
      </c>
      <c r="M1659">
        <v>310143.44829999999</v>
      </c>
      <c r="N1659">
        <v>315994.81505999999</v>
      </c>
      <c r="O1659">
        <v>320093.55661000003</v>
      </c>
      <c r="P1659">
        <v>325129.26306999999</v>
      </c>
      <c r="Q1659">
        <v>328193.7194</v>
      </c>
      <c r="R1659">
        <v>331891.28586</v>
      </c>
      <c r="S1659">
        <v>351954.07481000002</v>
      </c>
      <c r="T1659">
        <v>356731.28636000003</v>
      </c>
      <c r="U1659">
        <v>367946.48113999999</v>
      </c>
      <c r="V1659">
        <v>383838.18926000001</v>
      </c>
      <c r="W1659">
        <v>385607.46363000001</v>
      </c>
      <c r="X1659">
        <v>399435.29949</v>
      </c>
      <c r="Y1659">
        <v>419200.01681</v>
      </c>
    </row>
    <row r="1660" spans="1:47" x14ac:dyDescent="0.25">
      <c r="A1660" t="str">
        <f t="shared" si="25"/>
        <v>GmündArbeitnehmereinkommenSV-Beiträge 1000 EUR</v>
      </c>
      <c r="B1660">
        <v>1659</v>
      </c>
      <c r="C1660">
        <v>309</v>
      </c>
      <c r="D1660" t="s">
        <v>176</v>
      </c>
      <c r="E1660" t="s">
        <v>43</v>
      </c>
      <c r="F1660" t="s">
        <v>61</v>
      </c>
      <c r="G1660">
        <v>57648.628510000002</v>
      </c>
      <c r="H1660">
        <v>58933.817560000003</v>
      </c>
      <c r="I1660">
        <v>61302.193930000001</v>
      </c>
      <c r="J1660">
        <v>64231.311780000004</v>
      </c>
      <c r="K1660">
        <v>66579.665609999996</v>
      </c>
      <c r="L1660">
        <v>65627.960449999999</v>
      </c>
      <c r="M1660">
        <v>68864.701019999993</v>
      </c>
      <c r="N1660">
        <v>70700.515499999994</v>
      </c>
      <c r="O1660">
        <v>72348.353740000006</v>
      </c>
      <c r="P1660">
        <v>73662.867150000005</v>
      </c>
      <c r="Q1660">
        <v>75135.815400000007</v>
      </c>
      <c r="R1660">
        <v>76569.95117</v>
      </c>
      <c r="S1660">
        <v>78457.814729999998</v>
      </c>
      <c r="T1660">
        <v>80093.476809999993</v>
      </c>
      <c r="U1660">
        <v>82248.527549999999</v>
      </c>
      <c r="V1660">
        <v>84891.532349999994</v>
      </c>
      <c r="W1660">
        <v>84452.195259999993</v>
      </c>
      <c r="X1660">
        <v>87691.068629999994</v>
      </c>
      <c r="Y1660">
        <v>91759.973119999995</v>
      </c>
    </row>
    <row r="1661" spans="1:47" x14ac:dyDescent="0.25">
      <c r="A1661" t="str">
        <f t="shared" si="25"/>
        <v>GmündArbeitnehmereinkommenSV-Beiträge Fälle</v>
      </c>
      <c r="B1661">
        <v>1660</v>
      </c>
      <c r="C1661">
        <v>309</v>
      </c>
      <c r="D1661" t="s">
        <v>176</v>
      </c>
      <c r="E1661" t="s">
        <v>43</v>
      </c>
      <c r="F1661" t="s">
        <v>62</v>
      </c>
      <c r="G1661">
        <v>15092</v>
      </c>
      <c r="H1661">
        <v>15231</v>
      </c>
      <c r="I1661">
        <v>15355</v>
      </c>
      <c r="J1661">
        <v>15604</v>
      </c>
      <c r="K1661">
        <v>15786</v>
      </c>
      <c r="L1661">
        <v>15429</v>
      </c>
      <c r="M1661">
        <v>15771</v>
      </c>
      <c r="N1661">
        <v>15817</v>
      </c>
      <c r="O1661">
        <v>15723</v>
      </c>
      <c r="P1661">
        <v>15635</v>
      </c>
      <c r="Q1661">
        <v>15452</v>
      </c>
      <c r="R1661">
        <v>15520</v>
      </c>
      <c r="S1661">
        <v>15606</v>
      </c>
      <c r="T1661">
        <v>15511</v>
      </c>
      <c r="U1661">
        <v>15737</v>
      </c>
      <c r="V1661">
        <v>15734</v>
      </c>
      <c r="W1661">
        <v>15465</v>
      </c>
      <c r="X1661">
        <v>15586</v>
      </c>
      <c r="Y1661">
        <v>15469</v>
      </c>
    </row>
    <row r="1662" spans="1:47" x14ac:dyDescent="0.25">
      <c r="A1662" t="str">
        <f t="shared" si="25"/>
        <v>GmündArbeitsloseFrauen</v>
      </c>
      <c r="B1662">
        <v>1661</v>
      </c>
      <c r="C1662">
        <v>309</v>
      </c>
      <c r="D1662" t="s">
        <v>176</v>
      </c>
      <c r="E1662" t="s">
        <v>36</v>
      </c>
      <c r="F1662" t="s">
        <v>47</v>
      </c>
      <c r="G1662">
        <v>769</v>
      </c>
      <c r="H1662">
        <v>603</v>
      </c>
      <c r="I1662">
        <v>772</v>
      </c>
      <c r="J1662">
        <v>699</v>
      </c>
      <c r="K1662">
        <v>888</v>
      </c>
      <c r="L1662">
        <v>701</v>
      </c>
      <c r="M1662">
        <v>831</v>
      </c>
      <c r="N1662">
        <v>631</v>
      </c>
      <c r="O1662">
        <v>764</v>
      </c>
      <c r="P1662">
        <v>608</v>
      </c>
      <c r="Q1662">
        <v>825</v>
      </c>
      <c r="R1662">
        <v>678</v>
      </c>
      <c r="S1662">
        <v>755</v>
      </c>
      <c r="T1662">
        <v>636</v>
      </c>
      <c r="U1662">
        <v>694</v>
      </c>
      <c r="V1662">
        <v>573</v>
      </c>
      <c r="W1662">
        <v>778</v>
      </c>
      <c r="X1662">
        <v>631</v>
      </c>
      <c r="Y1662">
        <v>795</v>
      </c>
      <c r="Z1662">
        <v>703</v>
      </c>
      <c r="AA1662">
        <v>828</v>
      </c>
      <c r="AB1662">
        <v>680</v>
      </c>
      <c r="AC1662">
        <v>862</v>
      </c>
      <c r="AD1662">
        <v>727</v>
      </c>
      <c r="AE1662">
        <v>855</v>
      </c>
      <c r="AF1662">
        <v>767</v>
      </c>
      <c r="AG1662">
        <v>796</v>
      </c>
      <c r="AH1662">
        <v>656</v>
      </c>
      <c r="AI1662">
        <v>739</v>
      </c>
      <c r="AJ1662">
        <v>511</v>
      </c>
      <c r="AK1662">
        <v>649</v>
      </c>
      <c r="AL1662">
        <v>483</v>
      </c>
      <c r="AM1662">
        <v>550</v>
      </c>
      <c r="AN1662">
        <v>594</v>
      </c>
      <c r="AO1662">
        <v>639</v>
      </c>
      <c r="AP1662">
        <v>402</v>
      </c>
      <c r="AQ1662">
        <v>462</v>
      </c>
      <c r="AR1662">
        <v>326</v>
      </c>
      <c r="AS1662">
        <v>405</v>
      </c>
      <c r="AT1662">
        <v>341</v>
      </c>
      <c r="AU1662">
        <v>367</v>
      </c>
    </row>
    <row r="1663" spans="1:47" x14ac:dyDescent="0.25">
      <c r="A1663" t="str">
        <f t="shared" si="25"/>
        <v>GmündArbeitsloseInsgesamt</v>
      </c>
      <c r="B1663">
        <v>1662</v>
      </c>
      <c r="C1663">
        <v>309</v>
      </c>
      <c r="D1663" t="s">
        <v>176</v>
      </c>
      <c r="E1663" t="s">
        <v>36</v>
      </c>
      <c r="F1663" t="s">
        <v>48</v>
      </c>
      <c r="G1663">
        <v>2150</v>
      </c>
      <c r="H1663">
        <v>1036</v>
      </c>
      <c r="I1663">
        <v>2235</v>
      </c>
      <c r="J1663">
        <v>1201</v>
      </c>
      <c r="K1663">
        <v>2430</v>
      </c>
      <c r="L1663">
        <v>1197</v>
      </c>
      <c r="M1663">
        <v>2284</v>
      </c>
      <c r="N1663">
        <v>1113</v>
      </c>
      <c r="O1663">
        <v>2090</v>
      </c>
      <c r="P1663">
        <v>1074</v>
      </c>
      <c r="Q1663">
        <v>2253</v>
      </c>
      <c r="R1663">
        <v>1262</v>
      </c>
      <c r="S1663">
        <v>2183</v>
      </c>
      <c r="T1663">
        <v>1154</v>
      </c>
      <c r="U1663">
        <v>2048</v>
      </c>
      <c r="V1663">
        <v>1063</v>
      </c>
      <c r="W1663">
        <v>2086</v>
      </c>
      <c r="X1663">
        <v>1177</v>
      </c>
      <c r="Y1663">
        <v>2187</v>
      </c>
      <c r="Z1663">
        <v>1380</v>
      </c>
      <c r="AA1663">
        <v>2247</v>
      </c>
      <c r="AB1663">
        <v>1328</v>
      </c>
      <c r="AC1663">
        <v>2310</v>
      </c>
      <c r="AD1663">
        <v>1471</v>
      </c>
      <c r="AE1663">
        <v>2378</v>
      </c>
      <c r="AF1663">
        <v>1511</v>
      </c>
      <c r="AG1663">
        <v>2254</v>
      </c>
      <c r="AH1663">
        <v>1323</v>
      </c>
      <c r="AI1663">
        <v>2034</v>
      </c>
      <c r="AJ1663">
        <v>1058</v>
      </c>
      <c r="AK1663">
        <v>1862</v>
      </c>
      <c r="AL1663">
        <v>978</v>
      </c>
      <c r="AM1663">
        <v>1722</v>
      </c>
      <c r="AN1663">
        <v>1209</v>
      </c>
      <c r="AO1663">
        <v>1843</v>
      </c>
      <c r="AP1663">
        <v>825</v>
      </c>
      <c r="AQ1663">
        <v>1372</v>
      </c>
      <c r="AR1663">
        <v>674</v>
      </c>
      <c r="AS1663">
        <v>1300</v>
      </c>
      <c r="AT1663">
        <v>709</v>
      </c>
      <c r="AU1663">
        <v>1373</v>
      </c>
    </row>
    <row r="1664" spans="1:47" x14ac:dyDescent="0.25">
      <c r="A1664" t="str">
        <f t="shared" si="25"/>
        <v>GmündArbeitsloseMänner</v>
      </c>
      <c r="B1664">
        <v>1663</v>
      </c>
      <c r="C1664">
        <v>309</v>
      </c>
      <c r="D1664" t="s">
        <v>176</v>
      </c>
      <c r="E1664" t="s">
        <v>36</v>
      </c>
      <c r="F1664" t="s">
        <v>49</v>
      </c>
      <c r="G1664">
        <v>1381</v>
      </c>
      <c r="H1664">
        <v>433</v>
      </c>
      <c r="I1664">
        <v>1463</v>
      </c>
      <c r="J1664">
        <v>502</v>
      </c>
      <c r="K1664">
        <v>1542</v>
      </c>
      <c r="L1664">
        <v>496</v>
      </c>
      <c r="M1664">
        <v>1453</v>
      </c>
      <c r="N1664">
        <v>482</v>
      </c>
      <c r="O1664">
        <v>1326</v>
      </c>
      <c r="P1664">
        <v>466</v>
      </c>
      <c r="Q1664">
        <v>1428</v>
      </c>
      <c r="R1664">
        <v>584</v>
      </c>
      <c r="S1664">
        <v>1428</v>
      </c>
      <c r="T1664">
        <v>518</v>
      </c>
      <c r="U1664">
        <v>1354</v>
      </c>
      <c r="V1664">
        <v>490</v>
      </c>
      <c r="W1664">
        <v>1308</v>
      </c>
      <c r="X1664">
        <v>546</v>
      </c>
      <c r="Y1664">
        <v>1392</v>
      </c>
      <c r="Z1664">
        <v>677</v>
      </c>
      <c r="AA1664">
        <v>1419</v>
      </c>
      <c r="AB1664">
        <v>648</v>
      </c>
      <c r="AC1664">
        <v>1448</v>
      </c>
      <c r="AD1664">
        <v>744</v>
      </c>
      <c r="AE1664">
        <v>1523</v>
      </c>
      <c r="AF1664">
        <v>744</v>
      </c>
      <c r="AG1664">
        <v>1458</v>
      </c>
      <c r="AH1664">
        <v>667</v>
      </c>
      <c r="AI1664">
        <v>1295</v>
      </c>
      <c r="AJ1664">
        <v>547</v>
      </c>
      <c r="AK1664">
        <v>1213</v>
      </c>
      <c r="AL1664">
        <v>495</v>
      </c>
      <c r="AM1664">
        <v>1172</v>
      </c>
      <c r="AN1664">
        <v>615</v>
      </c>
      <c r="AO1664">
        <v>1204</v>
      </c>
      <c r="AP1664">
        <v>423</v>
      </c>
      <c r="AQ1664">
        <v>910</v>
      </c>
      <c r="AR1664">
        <v>348</v>
      </c>
      <c r="AS1664">
        <v>895</v>
      </c>
      <c r="AT1664">
        <v>368</v>
      </c>
      <c r="AU1664">
        <v>1006</v>
      </c>
    </row>
    <row r="1665" spans="1:47" x14ac:dyDescent="0.25">
      <c r="A1665" t="str">
        <f t="shared" si="25"/>
        <v>Gmündarbeitslose AusländerFrauen</v>
      </c>
      <c r="B1665">
        <v>1664</v>
      </c>
      <c r="C1665">
        <v>309</v>
      </c>
      <c r="D1665" t="s">
        <v>176</v>
      </c>
      <c r="E1665" t="s">
        <v>37</v>
      </c>
      <c r="F1665" t="s">
        <v>47</v>
      </c>
      <c r="G1665">
        <v>24</v>
      </c>
      <c r="H1665">
        <v>24</v>
      </c>
      <c r="I1665">
        <v>39</v>
      </c>
      <c r="J1665">
        <v>29</v>
      </c>
      <c r="K1665">
        <v>44</v>
      </c>
      <c r="L1665">
        <v>35</v>
      </c>
      <c r="M1665">
        <v>40</v>
      </c>
      <c r="N1665">
        <v>34</v>
      </c>
      <c r="O1665">
        <v>48</v>
      </c>
      <c r="P1665">
        <v>31</v>
      </c>
      <c r="Q1665">
        <v>40</v>
      </c>
      <c r="R1665">
        <v>26</v>
      </c>
      <c r="S1665">
        <v>40</v>
      </c>
      <c r="T1665">
        <v>29</v>
      </c>
      <c r="U1665">
        <v>31</v>
      </c>
      <c r="V1665">
        <v>34</v>
      </c>
      <c r="W1665">
        <v>53</v>
      </c>
      <c r="X1665">
        <v>31</v>
      </c>
      <c r="Y1665">
        <v>54</v>
      </c>
      <c r="Z1665">
        <v>48</v>
      </c>
      <c r="AA1665">
        <v>60</v>
      </c>
      <c r="AB1665">
        <v>56</v>
      </c>
      <c r="AC1665">
        <v>67</v>
      </c>
      <c r="AD1665">
        <v>76</v>
      </c>
      <c r="AE1665">
        <v>88</v>
      </c>
      <c r="AF1665">
        <v>94</v>
      </c>
      <c r="AG1665">
        <v>87</v>
      </c>
      <c r="AH1665">
        <v>86</v>
      </c>
      <c r="AI1665">
        <v>104</v>
      </c>
      <c r="AJ1665">
        <v>75</v>
      </c>
      <c r="AK1665">
        <v>105</v>
      </c>
      <c r="AL1665">
        <v>87</v>
      </c>
      <c r="AM1665">
        <v>93</v>
      </c>
      <c r="AN1665">
        <v>92</v>
      </c>
      <c r="AO1665">
        <v>95</v>
      </c>
      <c r="AP1665">
        <v>61</v>
      </c>
      <c r="AQ1665">
        <v>68</v>
      </c>
      <c r="AR1665">
        <v>52</v>
      </c>
      <c r="AS1665">
        <v>60</v>
      </c>
      <c r="AT1665">
        <v>66</v>
      </c>
      <c r="AU1665">
        <v>65</v>
      </c>
    </row>
    <row r="1666" spans="1:47" x14ac:dyDescent="0.25">
      <c r="A1666" t="str">
        <f t="shared" si="25"/>
        <v>Gmündarbeitslose AusländerInsgesamt</v>
      </c>
      <c r="B1666">
        <v>1665</v>
      </c>
      <c r="C1666">
        <v>309</v>
      </c>
      <c r="D1666" t="s">
        <v>176</v>
      </c>
      <c r="E1666" t="s">
        <v>37</v>
      </c>
      <c r="F1666" t="s">
        <v>48</v>
      </c>
      <c r="G1666">
        <v>113</v>
      </c>
      <c r="H1666">
        <v>61</v>
      </c>
      <c r="I1666">
        <v>143</v>
      </c>
      <c r="J1666">
        <v>65</v>
      </c>
      <c r="K1666">
        <v>156</v>
      </c>
      <c r="L1666">
        <v>76</v>
      </c>
      <c r="M1666">
        <v>147</v>
      </c>
      <c r="N1666">
        <v>70</v>
      </c>
      <c r="O1666">
        <v>139</v>
      </c>
      <c r="P1666">
        <v>62</v>
      </c>
      <c r="Q1666">
        <v>143</v>
      </c>
      <c r="R1666">
        <v>82</v>
      </c>
      <c r="S1666">
        <v>143</v>
      </c>
      <c r="T1666">
        <v>81</v>
      </c>
      <c r="U1666">
        <v>125</v>
      </c>
      <c r="V1666">
        <v>77</v>
      </c>
      <c r="W1666">
        <v>154</v>
      </c>
      <c r="X1666">
        <v>85</v>
      </c>
      <c r="Y1666">
        <v>163</v>
      </c>
      <c r="Z1666">
        <v>116</v>
      </c>
      <c r="AA1666">
        <v>192</v>
      </c>
      <c r="AB1666">
        <v>119</v>
      </c>
      <c r="AC1666">
        <v>211</v>
      </c>
      <c r="AD1666">
        <v>176</v>
      </c>
      <c r="AE1666">
        <v>241</v>
      </c>
      <c r="AF1666">
        <v>215</v>
      </c>
      <c r="AG1666">
        <v>245</v>
      </c>
      <c r="AH1666">
        <v>187</v>
      </c>
      <c r="AI1666">
        <v>263</v>
      </c>
      <c r="AJ1666">
        <v>150</v>
      </c>
      <c r="AK1666">
        <v>249</v>
      </c>
      <c r="AL1666">
        <v>164</v>
      </c>
      <c r="AM1666">
        <v>222</v>
      </c>
      <c r="AN1666">
        <v>185</v>
      </c>
      <c r="AO1666">
        <v>241</v>
      </c>
      <c r="AP1666">
        <v>115</v>
      </c>
      <c r="AQ1666">
        <v>177</v>
      </c>
      <c r="AR1666">
        <v>89</v>
      </c>
      <c r="AS1666">
        <v>151</v>
      </c>
      <c r="AT1666">
        <v>119</v>
      </c>
      <c r="AU1666">
        <v>187</v>
      </c>
    </row>
    <row r="1667" spans="1:47" x14ac:dyDescent="0.25">
      <c r="A1667" t="str">
        <f t="shared" ref="A1667:A1730" si="26">D1667&amp;E1667&amp;F1667</f>
        <v>Gmündarbeitslose AusländerMänner</v>
      </c>
      <c r="B1667">
        <v>1666</v>
      </c>
      <c r="C1667">
        <v>309</v>
      </c>
      <c r="D1667" t="s">
        <v>176</v>
      </c>
      <c r="E1667" t="s">
        <v>37</v>
      </c>
      <c r="F1667" t="s">
        <v>49</v>
      </c>
      <c r="G1667">
        <v>89</v>
      </c>
      <c r="H1667">
        <v>37</v>
      </c>
      <c r="I1667">
        <v>104</v>
      </c>
      <c r="J1667">
        <v>36</v>
      </c>
      <c r="K1667">
        <v>112</v>
      </c>
      <c r="L1667">
        <v>41</v>
      </c>
      <c r="M1667">
        <v>107</v>
      </c>
      <c r="N1667">
        <v>36</v>
      </c>
      <c r="O1667">
        <v>91</v>
      </c>
      <c r="P1667">
        <v>31</v>
      </c>
      <c r="Q1667">
        <v>103</v>
      </c>
      <c r="R1667">
        <v>56</v>
      </c>
      <c r="S1667">
        <v>103</v>
      </c>
      <c r="T1667">
        <v>52</v>
      </c>
      <c r="U1667">
        <v>94</v>
      </c>
      <c r="V1667">
        <v>43</v>
      </c>
      <c r="W1667">
        <v>101</v>
      </c>
      <c r="X1667">
        <v>54</v>
      </c>
      <c r="Y1667">
        <v>109</v>
      </c>
      <c r="Z1667">
        <v>68</v>
      </c>
      <c r="AA1667">
        <v>132</v>
      </c>
      <c r="AB1667">
        <v>63</v>
      </c>
      <c r="AC1667">
        <v>144</v>
      </c>
      <c r="AD1667">
        <v>100</v>
      </c>
      <c r="AE1667">
        <v>153</v>
      </c>
      <c r="AF1667">
        <v>121</v>
      </c>
      <c r="AG1667">
        <v>158</v>
      </c>
      <c r="AH1667">
        <v>101</v>
      </c>
      <c r="AI1667">
        <v>159</v>
      </c>
      <c r="AJ1667">
        <v>75</v>
      </c>
      <c r="AK1667">
        <v>144</v>
      </c>
      <c r="AL1667">
        <v>77</v>
      </c>
      <c r="AM1667">
        <v>129</v>
      </c>
      <c r="AN1667">
        <v>93</v>
      </c>
      <c r="AO1667">
        <v>146</v>
      </c>
      <c r="AP1667">
        <v>54</v>
      </c>
      <c r="AQ1667">
        <v>109</v>
      </c>
      <c r="AR1667">
        <v>37</v>
      </c>
      <c r="AS1667">
        <v>91</v>
      </c>
      <c r="AT1667">
        <v>53</v>
      </c>
      <c r="AU1667">
        <v>122</v>
      </c>
    </row>
    <row r="1668" spans="1:47" x14ac:dyDescent="0.25">
      <c r="A1668" t="str">
        <f t="shared" si="26"/>
        <v>GmündArbeitsstättenInsgesamt</v>
      </c>
      <c r="B1668">
        <v>1667</v>
      </c>
      <c r="C1668">
        <v>309</v>
      </c>
      <c r="D1668" t="s">
        <v>176</v>
      </c>
      <c r="E1668" t="s">
        <v>476</v>
      </c>
      <c r="F1668" t="s">
        <v>48</v>
      </c>
      <c r="G1668">
        <v>3331</v>
      </c>
      <c r="H1668">
        <v>3298</v>
      </c>
      <c r="I1668">
        <v>3449</v>
      </c>
    </row>
    <row r="1669" spans="1:47" x14ac:dyDescent="0.25">
      <c r="A1669" t="str">
        <f t="shared" si="26"/>
        <v>GmündBeschäftigte in den ArbeitsstättenInsgesamt</v>
      </c>
      <c r="B1669">
        <v>1668</v>
      </c>
      <c r="C1669">
        <v>309</v>
      </c>
      <c r="D1669" t="s">
        <v>176</v>
      </c>
      <c r="E1669" t="s">
        <v>477</v>
      </c>
      <c r="F1669" t="s">
        <v>48</v>
      </c>
      <c r="G1669">
        <v>17331</v>
      </c>
      <c r="H1669">
        <v>16641</v>
      </c>
      <c r="I1669">
        <v>17157</v>
      </c>
    </row>
    <row r="1670" spans="1:47" x14ac:dyDescent="0.25">
      <c r="A1670" t="str">
        <f t="shared" si="26"/>
        <v>GmündGesamteinkommenBruttobezüge Gesamt</v>
      </c>
      <c r="B1670">
        <v>1669</v>
      </c>
      <c r="C1670">
        <v>309</v>
      </c>
      <c r="D1670" t="s">
        <v>176</v>
      </c>
      <c r="E1670" t="s">
        <v>45</v>
      </c>
      <c r="F1670" t="s">
        <v>63</v>
      </c>
      <c r="G1670">
        <v>511254.86787000002</v>
      </c>
      <c r="H1670">
        <v>526077.74506999995</v>
      </c>
      <c r="I1670">
        <v>547218.20368999999</v>
      </c>
      <c r="J1670">
        <v>574913.82704999996</v>
      </c>
      <c r="K1670">
        <v>601867.74543999997</v>
      </c>
      <c r="L1670">
        <v>607802.13584999996</v>
      </c>
      <c r="M1670">
        <v>636308.20637000003</v>
      </c>
      <c r="N1670">
        <v>652157.21429000003</v>
      </c>
      <c r="O1670">
        <v>671908.63746999996</v>
      </c>
      <c r="P1670">
        <v>688644.67720999999</v>
      </c>
      <c r="Q1670">
        <v>703496.98644000001</v>
      </c>
      <c r="R1670">
        <v>715994.01471999998</v>
      </c>
      <c r="S1670">
        <v>734516.42585</v>
      </c>
      <c r="T1670">
        <v>745035.29128999996</v>
      </c>
      <c r="U1670">
        <v>769365.86878000002</v>
      </c>
      <c r="V1670">
        <v>800653.75740999996</v>
      </c>
      <c r="W1670">
        <v>811601.89312000002</v>
      </c>
      <c r="X1670">
        <v>845159.37719000003</v>
      </c>
      <c r="Y1670">
        <v>882167.26677999995</v>
      </c>
    </row>
    <row r="1671" spans="1:47" x14ac:dyDescent="0.25">
      <c r="A1671" t="str">
        <f t="shared" si="26"/>
        <v>GmündGesamteinkommenNettobezüge Gesamt</v>
      </c>
      <c r="B1671">
        <v>1670</v>
      </c>
      <c r="C1671">
        <v>309</v>
      </c>
      <c r="D1671" t="s">
        <v>176</v>
      </c>
      <c r="E1671" t="s">
        <v>45</v>
      </c>
      <c r="F1671" t="s">
        <v>64</v>
      </c>
      <c r="G1671">
        <v>385787.41924999998</v>
      </c>
      <c r="H1671">
        <v>399731.01893999998</v>
      </c>
      <c r="I1671">
        <v>413366.83737000002</v>
      </c>
      <c r="J1671">
        <v>432075.63819999999</v>
      </c>
      <c r="K1671">
        <v>449912.21109</v>
      </c>
      <c r="L1671">
        <v>463601.2757</v>
      </c>
      <c r="M1671">
        <v>482743.16375000001</v>
      </c>
      <c r="N1671">
        <v>492830.65727000003</v>
      </c>
      <c r="O1671">
        <v>505330.66446</v>
      </c>
      <c r="P1671">
        <v>516177.02918999997</v>
      </c>
      <c r="Q1671">
        <v>525193.50863000005</v>
      </c>
      <c r="R1671">
        <v>532111.08082999999</v>
      </c>
      <c r="S1671">
        <v>561242.11854000005</v>
      </c>
      <c r="T1671">
        <v>567953.84510999999</v>
      </c>
      <c r="U1671">
        <v>584309.09181000001</v>
      </c>
      <c r="V1671">
        <v>607010.14714000002</v>
      </c>
      <c r="W1671">
        <v>622425.45438999997</v>
      </c>
      <c r="X1671">
        <v>644198.29697999998</v>
      </c>
      <c r="Y1671">
        <v>674137.02812000003</v>
      </c>
    </row>
    <row r="1672" spans="1:47" x14ac:dyDescent="0.25">
      <c r="A1672" t="str">
        <f t="shared" si="26"/>
        <v>GmündGründungsintensitätin % der aktiven Wirtschaftskammermitglieder</v>
      </c>
      <c r="B1672">
        <v>1671</v>
      </c>
      <c r="C1672">
        <v>309</v>
      </c>
      <c r="D1672" t="s">
        <v>176</v>
      </c>
      <c r="E1672" t="s">
        <v>40</v>
      </c>
      <c r="F1672" t="s">
        <v>52</v>
      </c>
      <c r="G1672">
        <v>7.3205401563610497</v>
      </c>
      <c r="H1672">
        <v>7.0895468177823799</v>
      </c>
      <c r="I1672">
        <v>6.05811491307675</v>
      </c>
      <c r="J1672">
        <v>6.6745806873186204</v>
      </c>
      <c r="K1672">
        <v>6.9487883582547703</v>
      </c>
      <c r="L1672">
        <v>6.1038289656579101</v>
      </c>
      <c r="M1672">
        <v>8.3121687364968793</v>
      </c>
      <c r="N1672">
        <v>6.7570784397563104</v>
      </c>
      <c r="O1672">
        <v>7.4070151506580197</v>
      </c>
      <c r="P1672">
        <v>7.9827862565441201</v>
      </c>
      <c r="Q1672">
        <v>7.0862007019871198</v>
      </c>
      <c r="R1672">
        <v>7.7969539752684698</v>
      </c>
      <c r="S1672">
        <v>8.5644492184471499</v>
      </c>
      <c r="T1672">
        <v>7.4287954676643002</v>
      </c>
      <c r="U1672">
        <v>8.1215331391135805</v>
      </c>
      <c r="V1672">
        <v>6.5306122448979602</v>
      </c>
      <c r="W1672">
        <v>6.21272365805169</v>
      </c>
      <c r="X1672">
        <v>6.0386473429951701</v>
      </c>
      <c r="Y1672">
        <v>5.8150619637750198</v>
      </c>
      <c r="Z1672">
        <v>6.8352059925093602</v>
      </c>
      <c r="AA1672">
        <v>5.6620597414177398</v>
      </c>
      <c r="AB1672">
        <v>5.8640604175921798</v>
      </c>
    </row>
    <row r="1673" spans="1:47" x14ac:dyDescent="0.25">
      <c r="A1673" t="str">
        <f t="shared" si="26"/>
        <v>GmündGründungsintensitätje 1.000 Einwohner</v>
      </c>
      <c r="B1673">
        <v>1672</v>
      </c>
      <c r="C1673">
        <v>309</v>
      </c>
      <c r="D1673" t="s">
        <v>176</v>
      </c>
      <c r="E1673" t="s">
        <v>40</v>
      </c>
      <c r="F1673" t="s">
        <v>53</v>
      </c>
      <c r="G1673">
        <v>2.5804188796472598</v>
      </c>
      <c r="H1673">
        <v>2.55793699254661</v>
      </c>
      <c r="I1673">
        <v>2.2115733766735701</v>
      </c>
      <c r="J1673">
        <v>2.47162621147619</v>
      </c>
      <c r="K1673">
        <v>2.5758561780803699</v>
      </c>
      <c r="L1673">
        <v>2.3612370017475102</v>
      </c>
      <c r="M1673">
        <v>3.25963182662304</v>
      </c>
      <c r="N1673">
        <v>2.78077740934632</v>
      </c>
      <c r="O1673">
        <v>3.1161509364645901</v>
      </c>
      <c r="P1673">
        <v>3.4801993906861002</v>
      </c>
      <c r="Q1673">
        <v>3.2386863867805</v>
      </c>
      <c r="R1673">
        <v>3.5929420006361701</v>
      </c>
      <c r="S1673">
        <v>4.1449004635509796</v>
      </c>
      <c r="T1673">
        <v>3.7494054451502601</v>
      </c>
      <c r="U1673">
        <v>4.2059754388199</v>
      </c>
      <c r="V1673">
        <v>3.4142437983462299</v>
      </c>
      <c r="W1673">
        <v>3.3761884183232498</v>
      </c>
      <c r="X1673">
        <v>3.3992331330051901</v>
      </c>
      <c r="Y1673">
        <v>3.3376193472492002</v>
      </c>
      <c r="Z1673">
        <v>4.0248104755341103</v>
      </c>
      <c r="AA1673">
        <v>3.5194679229596799</v>
      </c>
      <c r="AB1673">
        <v>3.6728901750187801</v>
      </c>
    </row>
    <row r="1674" spans="1:47" x14ac:dyDescent="0.25">
      <c r="A1674" t="str">
        <f t="shared" si="26"/>
        <v>GmündKammermitgliedschaftenAktiv</v>
      </c>
      <c r="B1674">
        <v>1673</v>
      </c>
      <c r="C1674">
        <v>309</v>
      </c>
      <c r="D1674" t="s">
        <v>176</v>
      </c>
      <c r="E1674" t="s">
        <v>39</v>
      </c>
      <c r="F1674" t="s">
        <v>50</v>
      </c>
      <c r="G1674">
        <v>1407</v>
      </c>
      <c r="H1674">
        <v>1436</v>
      </c>
      <c r="I1674">
        <v>1441</v>
      </c>
      <c r="J1674">
        <v>1454</v>
      </c>
      <c r="K1674">
        <v>1454</v>
      </c>
      <c r="L1674">
        <v>1508</v>
      </c>
      <c r="M1674">
        <v>1515</v>
      </c>
      <c r="N1674">
        <v>1584</v>
      </c>
      <c r="O1674">
        <v>1620</v>
      </c>
      <c r="P1674">
        <v>1607</v>
      </c>
      <c r="Q1674">
        <v>1661</v>
      </c>
      <c r="R1674">
        <v>1654</v>
      </c>
      <c r="S1674">
        <v>1716</v>
      </c>
      <c r="T1674">
        <v>1723</v>
      </c>
      <c r="U1674">
        <v>1738</v>
      </c>
      <c r="V1674">
        <v>1731</v>
      </c>
      <c r="W1674">
        <v>1825</v>
      </c>
      <c r="X1674">
        <v>1811</v>
      </c>
      <c r="Y1674">
        <v>1860</v>
      </c>
      <c r="Z1674">
        <v>1885</v>
      </c>
      <c r="AA1674">
        <v>1961</v>
      </c>
      <c r="AB1674">
        <v>1945</v>
      </c>
      <c r="AC1674">
        <v>1980</v>
      </c>
      <c r="AD1674">
        <v>1960</v>
      </c>
      <c r="AE1674">
        <v>2016</v>
      </c>
      <c r="AF1674">
        <v>2012</v>
      </c>
      <c r="AG1674">
        <v>2069</v>
      </c>
      <c r="AH1674">
        <v>2070</v>
      </c>
      <c r="AI1674">
        <v>2131</v>
      </c>
      <c r="AJ1674">
        <v>2098</v>
      </c>
      <c r="AK1674">
        <v>2135</v>
      </c>
      <c r="AL1674">
        <v>2136</v>
      </c>
      <c r="AM1674">
        <v>2240</v>
      </c>
      <c r="AN1674">
        <v>2243</v>
      </c>
      <c r="AO1674">
        <v>2286</v>
      </c>
      <c r="AP1674">
        <v>2251</v>
      </c>
      <c r="AQ1674">
        <v>2302</v>
      </c>
      <c r="AR1674">
        <v>2271</v>
      </c>
    </row>
    <row r="1675" spans="1:47" x14ac:dyDescent="0.25">
      <c r="A1675" t="str">
        <f t="shared" si="26"/>
        <v>GmündKammermitgliedschaftenInsgesamt</v>
      </c>
      <c r="B1675">
        <v>1674</v>
      </c>
      <c r="C1675">
        <v>309</v>
      </c>
      <c r="D1675" t="s">
        <v>176</v>
      </c>
      <c r="E1675" t="s">
        <v>39</v>
      </c>
      <c r="F1675" t="s">
        <v>48</v>
      </c>
      <c r="G1675">
        <v>1897</v>
      </c>
      <c r="H1675">
        <v>1944</v>
      </c>
      <c r="I1675">
        <v>1967</v>
      </c>
      <c r="J1675">
        <v>1990</v>
      </c>
      <c r="K1675">
        <v>2008</v>
      </c>
      <c r="L1675">
        <v>2042</v>
      </c>
      <c r="M1675">
        <v>2058</v>
      </c>
      <c r="N1675">
        <v>2142</v>
      </c>
      <c r="O1675">
        <v>2162</v>
      </c>
      <c r="P1675">
        <v>2169</v>
      </c>
      <c r="Q1675">
        <v>2226</v>
      </c>
      <c r="R1675">
        <v>2241</v>
      </c>
      <c r="S1675">
        <v>2291</v>
      </c>
      <c r="T1675">
        <v>2315</v>
      </c>
      <c r="U1675">
        <v>2327</v>
      </c>
      <c r="V1675">
        <v>2357</v>
      </c>
      <c r="W1675">
        <v>2413</v>
      </c>
      <c r="X1675">
        <v>2444</v>
      </c>
      <c r="Y1675">
        <v>2500</v>
      </c>
      <c r="Z1675">
        <v>2555</v>
      </c>
      <c r="AA1675">
        <v>2647</v>
      </c>
      <c r="AB1675">
        <v>2646</v>
      </c>
      <c r="AC1675">
        <v>2677</v>
      </c>
      <c r="AD1675">
        <v>2676</v>
      </c>
      <c r="AE1675">
        <v>2709</v>
      </c>
      <c r="AF1675">
        <v>2719</v>
      </c>
      <c r="AG1675">
        <v>2718</v>
      </c>
      <c r="AH1675">
        <v>2727</v>
      </c>
      <c r="AI1675">
        <v>2738</v>
      </c>
      <c r="AJ1675">
        <v>2721</v>
      </c>
      <c r="AK1675">
        <v>2780</v>
      </c>
      <c r="AL1675">
        <v>2805</v>
      </c>
      <c r="AM1675">
        <v>2905</v>
      </c>
      <c r="AN1675">
        <v>2918</v>
      </c>
      <c r="AO1675">
        <v>2903</v>
      </c>
      <c r="AP1675">
        <v>2878</v>
      </c>
      <c r="AQ1675">
        <v>2864</v>
      </c>
      <c r="AR1675">
        <v>2838</v>
      </c>
    </row>
    <row r="1676" spans="1:47" x14ac:dyDescent="0.25">
      <c r="A1676" t="str">
        <f t="shared" si="26"/>
        <v>GmündKammermitgliedschaftenRuhend</v>
      </c>
      <c r="B1676">
        <v>1675</v>
      </c>
      <c r="C1676">
        <v>309</v>
      </c>
      <c r="D1676" t="s">
        <v>176</v>
      </c>
      <c r="E1676" t="s">
        <v>39</v>
      </c>
      <c r="F1676" t="s">
        <v>51</v>
      </c>
      <c r="G1676">
        <v>490</v>
      </c>
      <c r="H1676">
        <v>508</v>
      </c>
      <c r="I1676">
        <v>526</v>
      </c>
      <c r="J1676">
        <v>536</v>
      </c>
      <c r="K1676">
        <v>554</v>
      </c>
      <c r="L1676">
        <v>534</v>
      </c>
      <c r="M1676">
        <v>543</v>
      </c>
      <c r="N1676">
        <v>558</v>
      </c>
      <c r="O1676">
        <v>542</v>
      </c>
      <c r="P1676">
        <v>562</v>
      </c>
      <c r="Q1676">
        <v>565</v>
      </c>
      <c r="R1676">
        <v>587</v>
      </c>
      <c r="S1676">
        <v>575</v>
      </c>
      <c r="T1676">
        <v>592</v>
      </c>
      <c r="U1676">
        <v>589</v>
      </c>
      <c r="V1676">
        <v>626</v>
      </c>
      <c r="W1676">
        <v>588</v>
      </c>
      <c r="X1676">
        <v>633</v>
      </c>
      <c r="Y1676">
        <v>640</v>
      </c>
      <c r="Z1676">
        <v>670</v>
      </c>
      <c r="AA1676">
        <v>686</v>
      </c>
      <c r="AB1676">
        <v>701</v>
      </c>
      <c r="AC1676">
        <v>697</v>
      </c>
      <c r="AD1676">
        <v>716</v>
      </c>
      <c r="AE1676">
        <v>693</v>
      </c>
      <c r="AF1676">
        <v>707</v>
      </c>
      <c r="AG1676">
        <v>649</v>
      </c>
      <c r="AH1676">
        <v>657</v>
      </c>
      <c r="AI1676">
        <v>607</v>
      </c>
      <c r="AJ1676">
        <v>623</v>
      </c>
      <c r="AK1676">
        <v>645</v>
      </c>
      <c r="AL1676">
        <v>669</v>
      </c>
      <c r="AM1676">
        <v>665</v>
      </c>
      <c r="AN1676">
        <v>675</v>
      </c>
      <c r="AO1676">
        <v>617</v>
      </c>
      <c r="AP1676">
        <v>627</v>
      </c>
      <c r="AQ1676">
        <v>562</v>
      </c>
      <c r="AR1676">
        <v>567</v>
      </c>
    </row>
    <row r="1677" spans="1:47" x14ac:dyDescent="0.25">
      <c r="A1677" t="str">
        <f t="shared" si="26"/>
        <v>GmündLehrlinge1. Lehrjahr, männlich</v>
      </c>
      <c r="B1677">
        <v>1676</v>
      </c>
      <c r="C1677">
        <v>309</v>
      </c>
      <c r="D1677" t="s">
        <v>176</v>
      </c>
      <c r="E1677" t="s">
        <v>46</v>
      </c>
      <c r="F1677" t="s">
        <v>65</v>
      </c>
      <c r="G1677">
        <v>111</v>
      </c>
      <c r="H1677">
        <v>109</v>
      </c>
      <c r="I1677">
        <v>120</v>
      </c>
      <c r="J1677">
        <v>110</v>
      </c>
      <c r="K1677">
        <v>122</v>
      </c>
      <c r="L1677">
        <v>101</v>
      </c>
      <c r="M1677">
        <v>112</v>
      </c>
      <c r="N1677">
        <v>103</v>
      </c>
      <c r="O1677">
        <v>116</v>
      </c>
      <c r="P1677">
        <v>100</v>
      </c>
      <c r="Q1677">
        <v>114</v>
      </c>
      <c r="R1677">
        <v>102</v>
      </c>
      <c r="S1677">
        <v>99</v>
      </c>
      <c r="T1677">
        <v>86</v>
      </c>
      <c r="U1677">
        <v>80</v>
      </c>
      <c r="V1677">
        <v>89</v>
      </c>
      <c r="W1677">
        <v>87</v>
      </c>
      <c r="X1677">
        <v>99</v>
      </c>
      <c r="Y1677">
        <v>96</v>
      </c>
      <c r="Z1677">
        <v>82</v>
      </c>
      <c r="AA1677">
        <v>99</v>
      </c>
      <c r="AB1677">
        <v>94</v>
      </c>
    </row>
    <row r="1678" spans="1:47" x14ac:dyDescent="0.25">
      <c r="A1678" t="str">
        <f t="shared" si="26"/>
        <v>GmündLehrlinge1. Lehrjahr, weiblich</v>
      </c>
      <c r="B1678">
        <v>1677</v>
      </c>
      <c r="C1678">
        <v>309</v>
      </c>
      <c r="D1678" t="s">
        <v>176</v>
      </c>
      <c r="E1678" t="s">
        <v>46</v>
      </c>
      <c r="F1678" t="s">
        <v>66</v>
      </c>
      <c r="G1678">
        <v>40</v>
      </c>
      <c r="H1678">
        <v>34</v>
      </c>
      <c r="I1678">
        <v>39</v>
      </c>
      <c r="J1678">
        <v>34</v>
      </c>
      <c r="K1678">
        <v>41</v>
      </c>
      <c r="L1678">
        <v>46</v>
      </c>
      <c r="M1678">
        <v>32</v>
      </c>
      <c r="N1678">
        <v>30</v>
      </c>
      <c r="O1678">
        <v>43</v>
      </c>
      <c r="P1678">
        <v>36</v>
      </c>
      <c r="Q1678">
        <v>39</v>
      </c>
      <c r="R1678">
        <v>38</v>
      </c>
      <c r="S1678">
        <v>28</v>
      </c>
      <c r="T1678">
        <v>30</v>
      </c>
      <c r="U1678">
        <v>36</v>
      </c>
      <c r="V1678">
        <v>33</v>
      </c>
      <c r="W1678">
        <v>43</v>
      </c>
      <c r="X1678">
        <v>36</v>
      </c>
      <c r="Y1678">
        <v>26</v>
      </c>
      <c r="Z1678">
        <v>35</v>
      </c>
      <c r="AA1678">
        <v>35</v>
      </c>
      <c r="AB1678">
        <v>31</v>
      </c>
    </row>
    <row r="1679" spans="1:47" x14ac:dyDescent="0.25">
      <c r="A1679" t="str">
        <f t="shared" si="26"/>
        <v>GmündLehrlinge2. Lehrjahr, männlich</v>
      </c>
      <c r="B1679">
        <v>1678</v>
      </c>
      <c r="C1679">
        <v>309</v>
      </c>
      <c r="D1679" t="s">
        <v>176</v>
      </c>
      <c r="E1679" t="s">
        <v>46</v>
      </c>
      <c r="F1679" t="s">
        <v>67</v>
      </c>
      <c r="G1679">
        <v>108</v>
      </c>
      <c r="H1679">
        <v>116</v>
      </c>
      <c r="I1679">
        <v>107</v>
      </c>
      <c r="J1679">
        <v>115</v>
      </c>
      <c r="K1679">
        <v>108</v>
      </c>
      <c r="L1679">
        <v>126</v>
      </c>
      <c r="M1679">
        <v>108</v>
      </c>
      <c r="N1679">
        <v>109</v>
      </c>
      <c r="O1679">
        <v>106</v>
      </c>
      <c r="P1679">
        <v>108</v>
      </c>
      <c r="Q1679">
        <v>102</v>
      </c>
      <c r="R1679">
        <v>110</v>
      </c>
      <c r="S1679">
        <v>100</v>
      </c>
      <c r="T1679">
        <v>103</v>
      </c>
      <c r="U1679">
        <v>93</v>
      </c>
      <c r="V1679">
        <v>83</v>
      </c>
      <c r="W1679">
        <v>89</v>
      </c>
      <c r="X1679">
        <v>86</v>
      </c>
      <c r="Y1679">
        <v>107</v>
      </c>
      <c r="Z1679">
        <v>95</v>
      </c>
      <c r="AA1679">
        <v>79</v>
      </c>
      <c r="AB1679">
        <v>104</v>
      </c>
    </row>
    <row r="1680" spans="1:47" x14ac:dyDescent="0.25">
      <c r="A1680" t="str">
        <f t="shared" si="26"/>
        <v>GmündLehrlinge2. Lehrjahr, weiblich</v>
      </c>
      <c r="B1680">
        <v>1679</v>
      </c>
      <c r="C1680">
        <v>309</v>
      </c>
      <c r="D1680" t="s">
        <v>176</v>
      </c>
      <c r="E1680" t="s">
        <v>46</v>
      </c>
      <c r="F1680" t="s">
        <v>68</v>
      </c>
      <c r="G1680">
        <v>51</v>
      </c>
      <c r="H1680">
        <v>46</v>
      </c>
      <c r="I1680">
        <v>36</v>
      </c>
      <c r="J1680">
        <v>46</v>
      </c>
      <c r="K1680">
        <v>40</v>
      </c>
      <c r="L1680">
        <v>39</v>
      </c>
      <c r="M1680">
        <v>52</v>
      </c>
      <c r="N1680">
        <v>32</v>
      </c>
      <c r="O1680">
        <v>36</v>
      </c>
      <c r="P1680">
        <v>43</v>
      </c>
      <c r="Q1680">
        <v>35</v>
      </c>
      <c r="R1680">
        <v>40</v>
      </c>
      <c r="S1680">
        <v>39</v>
      </c>
      <c r="T1680">
        <v>32</v>
      </c>
      <c r="U1680">
        <v>36</v>
      </c>
      <c r="V1680">
        <v>45</v>
      </c>
      <c r="W1680">
        <v>30</v>
      </c>
      <c r="X1680">
        <v>44</v>
      </c>
      <c r="Y1680">
        <v>33</v>
      </c>
      <c r="Z1680">
        <v>27</v>
      </c>
      <c r="AA1680">
        <v>41</v>
      </c>
      <c r="AB1680">
        <v>34</v>
      </c>
    </row>
    <row r="1681" spans="1:28" x14ac:dyDescent="0.25">
      <c r="A1681" t="str">
        <f t="shared" si="26"/>
        <v>GmündLehrlinge3. Lehrjahr, männlich</v>
      </c>
      <c r="B1681">
        <v>1680</v>
      </c>
      <c r="C1681">
        <v>309</v>
      </c>
      <c r="D1681" t="s">
        <v>176</v>
      </c>
      <c r="E1681" t="s">
        <v>46</v>
      </c>
      <c r="F1681" t="s">
        <v>69</v>
      </c>
      <c r="G1681">
        <v>110</v>
      </c>
      <c r="H1681">
        <v>108</v>
      </c>
      <c r="I1681">
        <v>119</v>
      </c>
      <c r="J1681">
        <v>106</v>
      </c>
      <c r="K1681">
        <v>108</v>
      </c>
      <c r="L1681">
        <v>106</v>
      </c>
      <c r="M1681">
        <v>124</v>
      </c>
      <c r="N1681">
        <v>104</v>
      </c>
      <c r="O1681">
        <v>115</v>
      </c>
      <c r="P1681">
        <v>101</v>
      </c>
      <c r="Q1681">
        <v>111</v>
      </c>
      <c r="R1681">
        <v>102</v>
      </c>
      <c r="S1681">
        <v>110</v>
      </c>
      <c r="T1681">
        <v>99</v>
      </c>
      <c r="U1681">
        <v>100</v>
      </c>
      <c r="V1681">
        <v>88</v>
      </c>
      <c r="W1681">
        <v>83</v>
      </c>
      <c r="X1681">
        <v>91</v>
      </c>
      <c r="Y1681">
        <v>88</v>
      </c>
      <c r="Z1681">
        <v>110</v>
      </c>
      <c r="AA1681">
        <v>91</v>
      </c>
      <c r="AB1681">
        <v>77</v>
      </c>
    </row>
    <row r="1682" spans="1:28" x14ac:dyDescent="0.25">
      <c r="A1682" t="str">
        <f t="shared" si="26"/>
        <v>GmündLehrlinge3. Lehrjahr, weiblich</v>
      </c>
      <c r="B1682">
        <v>1681</v>
      </c>
      <c r="C1682">
        <v>309</v>
      </c>
      <c r="D1682" t="s">
        <v>176</v>
      </c>
      <c r="E1682" t="s">
        <v>46</v>
      </c>
      <c r="F1682" t="s">
        <v>70</v>
      </c>
      <c r="G1682">
        <v>47</v>
      </c>
      <c r="H1682">
        <v>49</v>
      </c>
      <c r="I1682">
        <v>46</v>
      </c>
      <c r="J1682">
        <v>34</v>
      </c>
      <c r="K1682">
        <v>47</v>
      </c>
      <c r="L1682">
        <v>39</v>
      </c>
      <c r="M1682">
        <v>36</v>
      </c>
      <c r="N1682">
        <v>49</v>
      </c>
      <c r="O1682">
        <v>33</v>
      </c>
      <c r="P1682">
        <v>31</v>
      </c>
      <c r="Q1682">
        <v>41</v>
      </c>
      <c r="R1682">
        <v>35</v>
      </c>
      <c r="S1682">
        <v>42</v>
      </c>
      <c r="T1682">
        <v>41</v>
      </c>
      <c r="U1682">
        <v>31</v>
      </c>
      <c r="V1682">
        <v>35</v>
      </c>
      <c r="W1682">
        <v>37</v>
      </c>
      <c r="X1682">
        <v>27</v>
      </c>
      <c r="Y1682">
        <v>47</v>
      </c>
      <c r="Z1682">
        <v>32</v>
      </c>
      <c r="AA1682">
        <v>21</v>
      </c>
      <c r="AB1682">
        <v>32</v>
      </c>
    </row>
    <row r="1683" spans="1:28" x14ac:dyDescent="0.25">
      <c r="A1683" t="str">
        <f t="shared" si="26"/>
        <v>GmündLehrlinge4. Lehrjahr, männlich</v>
      </c>
      <c r="B1683">
        <v>1682</v>
      </c>
      <c r="C1683">
        <v>309</v>
      </c>
      <c r="D1683" t="s">
        <v>176</v>
      </c>
      <c r="E1683" t="s">
        <v>46</v>
      </c>
      <c r="F1683" t="s">
        <v>71</v>
      </c>
      <c r="G1683">
        <v>42</v>
      </c>
      <c r="H1683">
        <v>40</v>
      </c>
      <c r="I1683">
        <v>38</v>
      </c>
      <c r="J1683">
        <v>49</v>
      </c>
      <c r="K1683">
        <v>42</v>
      </c>
      <c r="L1683">
        <v>46</v>
      </c>
      <c r="M1683">
        <v>49</v>
      </c>
      <c r="N1683">
        <v>56</v>
      </c>
      <c r="O1683">
        <v>43</v>
      </c>
      <c r="P1683">
        <v>53</v>
      </c>
      <c r="Q1683">
        <v>42</v>
      </c>
      <c r="R1683">
        <v>52</v>
      </c>
      <c r="S1683">
        <v>46</v>
      </c>
      <c r="T1683">
        <v>60</v>
      </c>
      <c r="U1683">
        <v>55</v>
      </c>
      <c r="V1683">
        <v>51</v>
      </c>
      <c r="W1683">
        <v>40</v>
      </c>
      <c r="X1683">
        <v>39</v>
      </c>
      <c r="Y1683">
        <v>55</v>
      </c>
      <c r="Z1683">
        <v>43</v>
      </c>
      <c r="AA1683">
        <v>51</v>
      </c>
      <c r="AB1683">
        <v>59</v>
      </c>
    </row>
    <row r="1684" spans="1:28" x14ac:dyDescent="0.25">
      <c r="A1684" t="str">
        <f t="shared" si="26"/>
        <v>GmündLehrlinge4. Lehrjahr, weiblich</v>
      </c>
      <c r="B1684">
        <v>1683</v>
      </c>
      <c r="C1684">
        <v>309</v>
      </c>
      <c r="D1684" t="s">
        <v>176</v>
      </c>
      <c r="E1684" t="s">
        <v>46</v>
      </c>
      <c r="F1684" t="s">
        <v>72</v>
      </c>
      <c r="G1684">
        <v>13</v>
      </c>
      <c r="H1684">
        <v>6</v>
      </c>
      <c r="I1684">
        <v>11</v>
      </c>
      <c r="J1684">
        <v>3</v>
      </c>
      <c r="K1684">
        <v>8</v>
      </c>
      <c r="L1684">
        <v>5</v>
      </c>
      <c r="M1684">
        <v>12</v>
      </c>
      <c r="N1684">
        <v>4</v>
      </c>
      <c r="O1684">
        <v>11</v>
      </c>
      <c r="P1684">
        <v>7</v>
      </c>
      <c r="Q1684">
        <v>4</v>
      </c>
      <c r="R1684">
        <v>7</v>
      </c>
      <c r="S1684">
        <v>5</v>
      </c>
      <c r="T1684">
        <v>8</v>
      </c>
      <c r="U1684">
        <v>7</v>
      </c>
      <c r="V1684">
        <v>4</v>
      </c>
      <c r="W1684">
        <v>6</v>
      </c>
      <c r="X1684">
        <v>6</v>
      </c>
      <c r="Y1684">
        <v>6</v>
      </c>
      <c r="Z1684">
        <v>11</v>
      </c>
      <c r="AA1684">
        <v>5</v>
      </c>
      <c r="AB1684">
        <v>9</v>
      </c>
    </row>
    <row r="1685" spans="1:28" x14ac:dyDescent="0.25">
      <c r="A1685" t="str">
        <f t="shared" si="26"/>
        <v>GmündLehrlingeFrauen</v>
      </c>
      <c r="B1685">
        <v>1684</v>
      </c>
      <c r="C1685">
        <v>309</v>
      </c>
      <c r="D1685" t="s">
        <v>176</v>
      </c>
      <c r="E1685" t="s">
        <v>46</v>
      </c>
      <c r="F1685" t="s">
        <v>47</v>
      </c>
      <c r="G1685">
        <v>151</v>
      </c>
      <c r="H1685">
        <v>135</v>
      </c>
      <c r="I1685">
        <v>132</v>
      </c>
      <c r="J1685">
        <v>117</v>
      </c>
      <c r="K1685">
        <v>136</v>
      </c>
      <c r="L1685">
        <v>129</v>
      </c>
      <c r="M1685">
        <v>132</v>
      </c>
      <c r="N1685">
        <v>115</v>
      </c>
      <c r="O1685">
        <v>123</v>
      </c>
      <c r="P1685">
        <v>117</v>
      </c>
      <c r="Q1685">
        <v>119</v>
      </c>
      <c r="R1685">
        <v>120</v>
      </c>
      <c r="S1685">
        <v>114</v>
      </c>
      <c r="T1685">
        <v>111</v>
      </c>
      <c r="U1685">
        <v>110</v>
      </c>
      <c r="V1685">
        <v>117</v>
      </c>
      <c r="W1685">
        <v>116</v>
      </c>
      <c r="X1685">
        <v>113</v>
      </c>
      <c r="Y1685">
        <v>112</v>
      </c>
      <c r="Z1685">
        <v>105</v>
      </c>
      <c r="AA1685">
        <v>102</v>
      </c>
      <c r="AB1685">
        <v>106</v>
      </c>
    </row>
    <row r="1686" spans="1:28" x14ac:dyDescent="0.25">
      <c r="A1686" t="str">
        <f t="shared" si="26"/>
        <v>GmündLehrlingeInsgesamt</v>
      </c>
      <c r="B1686">
        <v>1685</v>
      </c>
      <c r="C1686">
        <v>309</v>
      </c>
      <c r="D1686" t="s">
        <v>176</v>
      </c>
      <c r="E1686" t="s">
        <v>46</v>
      </c>
      <c r="F1686" t="s">
        <v>48</v>
      </c>
      <c r="G1686">
        <v>522</v>
      </c>
      <c r="H1686">
        <v>508</v>
      </c>
      <c r="I1686">
        <v>516</v>
      </c>
      <c r="J1686">
        <v>497</v>
      </c>
      <c r="K1686">
        <v>516</v>
      </c>
      <c r="L1686">
        <v>508</v>
      </c>
      <c r="M1686">
        <v>525</v>
      </c>
      <c r="N1686">
        <v>487</v>
      </c>
      <c r="O1686">
        <v>503</v>
      </c>
      <c r="P1686">
        <v>479</v>
      </c>
      <c r="Q1686">
        <v>488</v>
      </c>
      <c r="R1686">
        <v>486</v>
      </c>
      <c r="S1686">
        <v>469</v>
      </c>
      <c r="T1686">
        <v>459</v>
      </c>
      <c r="U1686">
        <v>438</v>
      </c>
      <c r="V1686">
        <v>428</v>
      </c>
      <c r="W1686">
        <v>415</v>
      </c>
      <c r="X1686">
        <v>428</v>
      </c>
      <c r="Y1686">
        <v>458</v>
      </c>
      <c r="Z1686">
        <v>435</v>
      </c>
      <c r="AA1686">
        <v>422</v>
      </c>
      <c r="AB1686">
        <v>440</v>
      </c>
    </row>
    <row r="1687" spans="1:28" x14ac:dyDescent="0.25">
      <c r="A1687" t="str">
        <f t="shared" si="26"/>
        <v>GmündLehrlingeMänner</v>
      </c>
      <c r="B1687">
        <v>1686</v>
      </c>
      <c r="C1687">
        <v>309</v>
      </c>
      <c r="D1687" t="s">
        <v>176</v>
      </c>
      <c r="E1687" t="s">
        <v>46</v>
      </c>
      <c r="F1687" t="s">
        <v>49</v>
      </c>
      <c r="G1687">
        <v>371</v>
      </c>
      <c r="H1687">
        <v>373</v>
      </c>
      <c r="I1687">
        <v>384</v>
      </c>
      <c r="J1687">
        <v>380</v>
      </c>
      <c r="K1687">
        <v>380</v>
      </c>
      <c r="L1687">
        <v>379</v>
      </c>
      <c r="M1687">
        <v>393</v>
      </c>
      <c r="N1687">
        <v>372</v>
      </c>
      <c r="O1687">
        <v>380</v>
      </c>
      <c r="P1687">
        <v>362</v>
      </c>
      <c r="Q1687">
        <v>369</v>
      </c>
      <c r="R1687">
        <v>366</v>
      </c>
      <c r="S1687">
        <v>355</v>
      </c>
      <c r="T1687">
        <v>348</v>
      </c>
      <c r="U1687">
        <v>328</v>
      </c>
      <c r="V1687">
        <v>311</v>
      </c>
      <c r="W1687">
        <v>299</v>
      </c>
      <c r="X1687">
        <v>315</v>
      </c>
      <c r="Y1687">
        <v>346</v>
      </c>
      <c r="Z1687">
        <v>330</v>
      </c>
      <c r="AA1687">
        <v>320</v>
      </c>
      <c r="AB1687">
        <v>334</v>
      </c>
    </row>
    <row r="1688" spans="1:28" x14ac:dyDescent="0.25">
      <c r="A1688" t="str">
        <f t="shared" si="26"/>
        <v>GmündNeugründungenInsgesamt</v>
      </c>
      <c r="B1688">
        <v>1687</v>
      </c>
      <c r="C1688">
        <v>309</v>
      </c>
      <c r="D1688" t="s">
        <v>176</v>
      </c>
      <c r="E1688" t="s">
        <v>41</v>
      </c>
      <c r="F1688" t="s">
        <v>48</v>
      </c>
      <c r="G1688">
        <v>103</v>
      </c>
      <c r="H1688">
        <v>101.80589230335499</v>
      </c>
      <c r="I1688">
        <v>87.297435897435903</v>
      </c>
      <c r="J1688">
        <v>97.048403193612799</v>
      </c>
      <c r="K1688">
        <v>101.03538272902399</v>
      </c>
      <c r="L1688">
        <v>92.045740802121301</v>
      </c>
      <c r="M1688">
        <v>125.929356357928</v>
      </c>
      <c r="N1688">
        <v>107.03212248574</v>
      </c>
      <c r="O1688">
        <v>119.030733471074</v>
      </c>
      <c r="P1688">
        <v>132.03528468324001</v>
      </c>
      <c r="Q1688">
        <v>122.095238095238</v>
      </c>
      <c r="R1688">
        <v>134.96527331189699</v>
      </c>
      <c r="S1688">
        <v>155.10217534607801</v>
      </c>
      <c r="T1688">
        <v>140.03279456547199</v>
      </c>
      <c r="U1688">
        <v>157.96381955575899</v>
      </c>
      <c r="V1688">
        <v>128</v>
      </c>
      <c r="W1688">
        <v>125</v>
      </c>
      <c r="X1688">
        <v>125</v>
      </c>
      <c r="Y1688">
        <v>122</v>
      </c>
      <c r="Z1688">
        <v>146</v>
      </c>
      <c r="AA1688">
        <v>127</v>
      </c>
      <c r="AB1688">
        <v>132</v>
      </c>
    </row>
    <row r="1689" spans="1:28" x14ac:dyDescent="0.25">
      <c r="A1689" t="str">
        <f t="shared" si="26"/>
        <v>GmündPendler (Auspendler/-innen)Insgesamt</v>
      </c>
      <c r="B1689">
        <v>1688</v>
      </c>
      <c r="C1689">
        <v>309</v>
      </c>
      <c r="D1689" t="s">
        <v>176</v>
      </c>
      <c r="E1689" t="s">
        <v>459</v>
      </c>
      <c r="F1689" t="s">
        <v>48</v>
      </c>
      <c r="G1689">
        <v>10771</v>
      </c>
      <c r="H1689">
        <v>11068</v>
      </c>
      <c r="I1689">
        <v>11082</v>
      </c>
      <c r="J1689">
        <v>11001</v>
      </c>
      <c r="K1689">
        <v>10953</v>
      </c>
      <c r="L1689">
        <v>10943</v>
      </c>
      <c r="M1689">
        <v>11058</v>
      </c>
      <c r="N1689">
        <v>10980</v>
      </c>
      <c r="O1689">
        <v>11067</v>
      </c>
      <c r="P1689">
        <v>11164</v>
      </c>
      <c r="Q1689">
        <v>11273</v>
      </c>
      <c r="R1689">
        <v>11181</v>
      </c>
      <c r="S1689">
        <v>11224</v>
      </c>
    </row>
    <row r="1690" spans="1:28" x14ac:dyDescent="0.25">
      <c r="A1690" t="str">
        <f t="shared" si="26"/>
        <v>GmündPendler ins AuslandInsgesamt</v>
      </c>
      <c r="B1690">
        <v>1689</v>
      </c>
      <c r="C1690">
        <v>309</v>
      </c>
      <c r="D1690" t="s">
        <v>176</v>
      </c>
      <c r="E1690" t="s">
        <v>304</v>
      </c>
      <c r="F1690" t="s">
        <v>48</v>
      </c>
      <c r="G1690">
        <v>0</v>
      </c>
      <c r="H1690">
        <v>18</v>
      </c>
      <c r="I1690">
        <v>46</v>
      </c>
      <c r="J1690">
        <v>9</v>
      </c>
      <c r="K1690">
        <v>10</v>
      </c>
      <c r="L1690">
        <v>33</v>
      </c>
      <c r="M1690">
        <v>34</v>
      </c>
      <c r="N1690">
        <v>29</v>
      </c>
      <c r="O1690">
        <v>38</v>
      </c>
      <c r="P1690">
        <v>25</v>
      </c>
      <c r="Q1690">
        <v>21</v>
      </c>
      <c r="R1690">
        <v>15</v>
      </c>
      <c r="S1690">
        <v>23</v>
      </c>
    </row>
    <row r="1691" spans="1:28" x14ac:dyDescent="0.25">
      <c r="A1691" t="str">
        <f t="shared" si="26"/>
        <v>GmündPendler zw. BundesländernInsgesamt</v>
      </c>
      <c r="B1691">
        <v>1690</v>
      </c>
      <c r="C1691">
        <v>309</v>
      </c>
      <c r="D1691" t="s">
        <v>176</v>
      </c>
      <c r="E1691" t="s">
        <v>433</v>
      </c>
      <c r="F1691" t="s">
        <v>48</v>
      </c>
      <c r="G1691">
        <v>1513</v>
      </c>
      <c r="H1691">
        <v>1535</v>
      </c>
      <c r="I1691">
        <v>1476</v>
      </c>
      <c r="J1691">
        <v>1451</v>
      </c>
      <c r="K1691">
        <v>1497</v>
      </c>
      <c r="L1691">
        <v>1433</v>
      </c>
      <c r="M1691">
        <v>1399</v>
      </c>
      <c r="N1691">
        <v>1394</v>
      </c>
      <c r="O1691">
        <v>1375</v>
      </c>
      <c r="P1691">
        <v>1372</v>
      </c>
      <c r="Q1691">
        <v>1382</v>
      </c>
      <c r="R1691">
        <v>1401</v>
      </c>
      <c r="S1691">
        <v>1386</v>
      </c>
    </row>
    <row r="1692" spans="1:28" x14ac:dyDescent="0.25">
      <c r="A1692" t="str">
        <f t="shared" si="26"/>
        <v>GmündPendler zw. Gemeinden eines Pol. BezirkesInsgesamt</v>
      </c>
      <c r="B1692">
        <v>1691</v>
      </c>
      <c r="C1692">
        <v>309</v>
      </c>
      <c r="D1692" t="s">
        <v>176</v>
      </c>
      <c r="E1692" t="s">
        <v>305</v>
      </c>
      <c r="F1692" t="s">
        <v>48</v>
      </c>
      <c r="G1692">
        <v>6661</v>
      </c>
      <c r="H1692">
        <v>6017</v>
      </c>
      <c r="I1692">
        <v>6340</v>
      </c>
      <c r="J1692">
        <v>6372</v>
      </c>
      <c r="K1692">
        <v>6233</v>
      </c>
      <c r="L1692">
        <v>6206</v>
      </c>
      <c r="M1692">
        <v>6108</v>
      </c>
      <c r="N1692">
        <v>6127</v>
      </c>
      <c r="O1692">
        <v>6184</v>
      </c>
      <c r="P1692">
        <v>6215</v>
      </c>
      <c r="Q1692">
        <v>6249</v>
      </c>
      <c r="R1692">
        <v>6094</v>
      </c>
      <c r="S1692">
        <v>6204</v>
      </c>
    </row>
    <row r="1693" spans="1:28" x14ac:dyDescent="0.25">
      <c r="A1693" t="str">
        <f t="shared" si="26"/>
        <v>GmündPendler zw. Pol. Bez. des BundeslandesInsgesamt</v>
      </c>
      <c r="B1693">
        <v>1692</v>
      </c>
      <c r="C1693">
        <v>309</v>
      </c>
      <c r="D1693" t="s">
        <v>176</v>
      </c>
      <c r="E1693" t="s">
        <v>306</v>
      </c>
      <c r="F1693" t="s">
        <v>48</v>
      </c>
      <c r="G1693">
        <v>2597</v>
      </c>
      <c r="H1693">
        <v>3498</v>
      </c>
      <c r="I1693">
        <v>3220</v>
      </c>
      <c r="J1693">
        <v>3169</v>
      </c>
      <c r="K1693">
        <v>3213</v>
      </c>
      <c r="L1693">
        <v>3271</v>
      </c>
      <c r="M1693">
        <v>3517</v>
      </c>
      <c r="N1693">
        <v>3430</v>
      </c>
      <c r="O1693">
        <v>3470</v>
      </c>
      <c r="P1693">
        <v>3552</v>
      </c>
      <c r="Q1693">
        <v>3621</v>
      </c>
      <c r="R1693">
        <v>3671</v>
      </c>
      <c r="S1693">
        <v>3611</v>
      </c>
    </row>
    <row r="1694" spans="1:28" x14ac:dyDescent="0.25">
      <c r="A1694" t="str">
        <f t="shared" si="26"/>
        <v>GmündPensionisteneinkommenBrutto_Schnitt</v>
      </c>
      <c r="B1694">
        <v>1693</v>
      </c>
      <c r="C1694">
        <v>309</v>
      </c>
      <c r="D1694" t="s">
        <v>176</v>
      </c>
      <c r="E1694" t="s">
        <v>44</v>
      </c>
      <c r="F1694" t="s">
        <v>54</v>
      </c>
      <c r="G1694">
        <v>14403.2404004617</v>
      </c>
      <c r="H1694">
        <v>14758.054446423799</v>
      </c>
      <c r="I1694">
        <v>15330.4605469446</v>
      </c>
      <c r="J1694">
        <v>15827.358616945499</v>
      </c>
      <c r="K1694">
        <v>16531.608214507101</v>
      </c>
      <c r="L1694">
        <v>17151.559368078699</v>
      </c>
      <c r="M1694">
        <v>17629.557164747599</v>
      </c>
      <c r="N1694">
        <v>17990.290457667899</v>
      </c>
      <c r="O1694">
        <v>18211.124775627799</v>
      </c>
      <c r="P1694">
        <v>18747.522888015701</v>
      </c>
      <c r="Q1694">
        <v>19323.566844035198</v>
      </c>
      <c r="R1694">
        <v>19794.993113708799</v>
      </c>
      <c r="S1694">
        <v>20293.580504394999</v>
      </c>
      <c r="T1694">
        <v>20643.585071841499</v>
      </c>
      <c r="U1694">
        <v>21350.8930929288</v>
      </c>
      <c r="V1694">
        <v>21991.255654143999</v>
      </c>
      <c r="W1694">
        <v>23574.538833053699</v>
      </c>
      <c r="X1694">
        <v>24362.7015183115</v>
      </c>
      <c r="Y1694">
        <v>25227.820590583899</v>
      </c>
    </row>
    <row r="1695" spans="1:28" x14ac:dyDescent="0.25">
      <c r="A1695" t="str">
        <f t="shared" si="26"/>
        <v>GmündPensionisteneinkommenBruttobezüge 1000 EUR</v>
      </c>
      <c r="B1695">
        <v>1694</v>
      </c>
      <c r="C1695">
        <v>309</v>
      </c>
      <c r="D1695" t="s">
        <v>176</v>
      </c>
      <c r="E1695" t="s">
        <v>44</v>
      </c>
      <c r="F1695" t="s">
        <v>55</v>
      </c>
      <c r="G1695">
        <v>162209.29339000001</v>
      </c>
      <c r="H1695">
        <v>165688.67726999999</v>
      </c>
      <c r="I1695">
        <v>172099.7501</v>
      </c>
      <c r="J1695">
        <v>177836.20142</v>
      </c>
      <c r="K1695">
        <v>186658.38834999999</v>
      </c>
      <c r="L1695">
        <v>195150.44248999999</v>
      </c>
      <c r="M1695">
        <v>203639.01480999999</v>
      </c>
      <c r="N1695">
        <v>209514.92267</v>
      </c>
      <c r="O1695">
        <v>221174.11040000001</v>
      </c>
      <c r="P1695">
        <v>229019.7396</v>
      </c>
      <c r="Q1695">
        <v>237138.81231000001</v>
      </c>
      <c r="R1695">
        <v>242152.15075999999</v>
      </c>
      <c r="S1695">
        <v>247033.75547999999</v>
      </c>
      <c r="T1695">
        <v>249993.81521999999</v>
      </c>
      <c r="U1695">
        <v>257555.82337999999</v>
      </c>
      <c r="V1695">
        <v>266929.86112999998</v>
      </c>
      <c r="W1695">
        <v>281008.50289</v>
      </c>
      <c r="X1695">
        <v>292035.70309999998</v>
      </c>
      <c r="Y1695">
        <v>303288.85914000002</v>
      </c>
    </row>
    <row r="1696" spans="1:28" x14ac:dyDescent="0.25">
      <c r="A1696" t="str">
        <f t="shared" si="26"/>
        <v>GmündPensionisteneinkommenBruttobezüge Fälle</v>
      </c>
      <c r="B1696">
        <v>1695</v>
      </c>
      <c r="C1696">
        <v>309</v>
      </c>
      <c r="D1696" t="s">
        <v>176</v>
      </c>
      <c r="E1696" t="s">
        <v>44</v>
      </c>
      <c r="F1696" t="s">
        <v>56</v>
      </c>
      <c r="G1696">
        <v>11262</v>
      </c>
      <c r="H1696">
        <v>11227</v>
      </c>
      <c r="I1696">
        <v>11226</v>
      </c>
      <c r="J1696">
        <v>11236</v>
      </c>
      <c r="K1696">
        <v>11291</v>
      </c>
      <c r="L1696">
        <v>11378</v>
      </c>
      <c r="M1696">
        <v>11551</v>
      </c>
      <c r="N1696">
        <v>11646</v>
      </c>
      <c r="O1696">
        <v>12145</v>
      </c>
      <c r="P1696">
        <v>12216</v>
      </c>
      <c r="Q1696">
        <v>12272</v>
      </c>
      <c r="R1696">
        <v>12233</v>
      </c>
      <c r="S1696">
        <v>12173</v>
      </c>
      <c r="T1696">
        <v>12110</v>
      </c>
      <c r="U1696">
        <v>12063</v>
      </c>
      <c r="V1696">
        <v>12138</v>
      </c>
      <c r="W1696">
        <v>11920</v>
      </c>
      <c r="X1696">
        <v>11987</v>
      </c>
      <c r="Y1696">
        <v>12022</v>
      </c>
    </row>
    <row r="1697" spans="1:47" x14ac:dyDescent="0.25">
      <c r="A1697" t="str">
        <f t="shared" si="26"/>
        <v>GmündPensionisteneinkommenLohnsteuer 1000 EUR</v>
      </c>
      <c r="B1697">
        <v>1696</v>
      </c>
      <c r="C1697">
        <v>309</v>
      </c>
      <c r="D1697" t="s">
        <v>176</v>
      </c>
      <c r="E1697" t="s">
        <v>44</v>
      </c>
      <c r="F1697" t="s">
        <v>57</v>
      </c>
      <c r="G1697">
        <v>15424.05781</v>
      </c>
      <c r="H1697">
        <v>14236.84979</v>
      </c>
      <c r="I1697">
        <v>15586.036749999999</v>
      </c>
      <c r="J1697">
        <v>16860.70968</v>
      </c>
      <c r="K1697">
        <v>18672.718199999999</v>
      </c>
      <c r="L1697">
        <v>17627.796060000001</v>
      </c>
      <c r="M1697">
        <v>19389.296249999999</v>
      </c>
      <c r="N1697">
        <v>20721.290110000002</v>
      </c>
      <c r="O1697">
        <v>23351.942910000002</v>
      </c>
      <c r="P1697">
        <v>25005.543010000001</v>
      </c>
      <c r="Q1697">
        <v>26739.189180000001</v>
      </c>
      <c r="R1697">
        <v>28285.39127</v>
      </c>
      <c r="S1697">
        <v>23763.299429999999</v>
      </c>
      <c r="T1697">
        <v>24710.30603</v>
      </c>
      <c r="U1697">
        <v>26699.43002</v>
      </c>
      <c r="V1697">
        <v>28799.84938</v>
      </c>
      <c r="W1697">
        <v>28585.466570000001</v>
      </c>
      <c r="X1697">
        <v>31120.665789999999</v>
      </c>
      <c r="Y1697">
        <v>31685.834559999999</v>
      </c>
    </row>
    <row r="1698" spans="1:47" x14ac:dyDescent="0.25">
      <c r="A1698" t="str">
        <f t="shared" si="26"/>
        <v>GmündPensionisteneinkommenLohnsteuer Fälle</v>
      </c>
      <c r="B1698">
        <v>1697</v>
      </c>
      <c r="C1698">
        <v>309</v>
      </c>
      <c r="D1698" t="s">
        <v>176</v>
      </c>
      <c r="E1698" t="s">
        <v>44</v>
      </c>
      <c r="F1698" t="s">
        <v>58</v>
      </c>
      <c r="G1698">
        <v>5330</v>
      </c>
      <c r="H1698">
        <v>4986</v>
      </c>
      <c r="I1698">
        <v>5220</v>
      </c>
      <c r="J1698">
        <v>5786</v>
      </c>
      <c r="K1698">
        <v>5897</v>
      </c>
      <c r="L1698">
        <v>5694</v>
      </c>
      <c r="M1698">
        <v>5985</v>
      </c>
      <c r="N1698">
        <v>6206</v>
      </c>
      <c r="O1698">
        <v>6569</v>
      </c>
      <c r="P1698">
        <v>6828</v>
      </c>
      <c r="Q1698">
        <v>7148</v>
      </c>
      <c r="R1698">
        <v>7340</v>
      </c>
      <c r="S1698">
        <v>7462</v>
      </c>
      <c r="T1698">
        <v>7561</v>
      </c>
      <c r="U1698">
        <v>7800</v>
      </c>
      <c r="V1698">
        <v>8119</v>
      </c>
      <c r="W1698">
        <v>8743</v>
      </c>
      <c r="X1698">
        <v>9054</v>
      </c>
      <c r="Y1698">
        <v>9368</v>
      </c>
    </row>
    <row r="1699" spans="1:47" x14ac:dyDescent="0.25">
      <c r="A1699" t="str">
        <f t="shared" si="26"/>
        <v>GmündPensionisteneinkommenNetto_Schnitt</v>
      </c>
      <c r="B1699">
        <v>1698</v>
      </c>
      <c r="C1699">
        <v>309</v>
      </c>
      <c r="D1699" t="s">
        <v>176</v>
      </c>
      <c r="E1699" t="s">
        <v>44</v>
      </c>
      <c r="F1699" t="s">
        <v>59</v>
      </c>
      <c r="G1699">
        <v>12292.000193571301</v>
      </c>
      <c r="H1699">
        <v>12659.457413378501</v>
      </c>
      <c r="I1699">
        <v>13075.563714591101</v>
      </c>
      <c r="J1699">
        <v>13436.650911356401</v>
      </c>
      <c r="K1699">
        <v>13935.435238685701</v>
      </c>
      <c r="L1699">
        <v>14620.652722798401</v>
      </c>
      <c r="M1699">
        <v>14942.404592676001</v>
      </c>
      <c r="N1699">
        <v>15184.255728147</v>
      </c>
      <c r="O1699">
        <v>15252.129094277499</v>
      </c>
      <c r="P1699">
        <v>15639.1426096922</v>
      </c>
      <c r="Q1699">
        <v>16052.785954204701</v>
      </c>
      <c r="R1699">
        <v>16367.186705632301</v>
      </c>
      <c r="S1699">
        <v>17192.8073383718</v>
      </c>
      <c r="T1699">
        <v>17441.994942196499</v>
      </c>
      <c r="U1699">
        <v>17936.0532761336</v>
      </c>
      <c r="V1699">
        <v>18386.221608172698</v>
      </c>
      <c r="W1699">
        <v>19867.281104026799</v>
      </c>
      <c r="X1699">
        <v>20419.037081004401</v>
      </c>
      <c r="Y1699">
        <v>21205.8735077358</v>
      </c>
    </row>
    <row r="1700" spans="1:47" x14ac:dyDescent="0.25">
      <c r="A1700" t="str">
        <f t="shared" si="26"/>
        <v>GmündPensionisteneinkommenNettobezüge 1000 EUR</v>
      </c>
      <c r="B1700">
        <v>1699</v>
      </c>
      <c r="C1700">
        <v>309</v>
      </c>
      <c r="D1700" t="s">
        <v>176</v>
      </c>
      <c r="E1700" t="s">
        <v>44</v>
      </c>
      <c r="F1700" t="s">
        <v>60</v>
      </c>
      <c r="G1700">
        <v>138432.50618</v>
      </c>
      <c r="H1700">
        <v>142127.72837999999</v>
      </c>
      <c r="I1700">
        <v>146786.27825999999</v>
      </c>
      <c r="J1700">
        <v>150974.20963999999</v>
      </c>
      <c r="K1700">
        <v>157344.99927999999</v>
      </c>
      <c r="L1700">
        <v>166353.78667999999</v>
      </c>
      <c r="M1700">
        <v>172599.71544999999</v>
      </c>
      <c r="N1700">
        <v>176835.84221</v>
      </c>
      <c r="O1700">
        <v>185237.10785</v>
      </c>
      <c r="P1700">
        <v>191047.76611999999</v>
      </c>
      <c r="Q1700">
        <v>196999.78922999999</v>
      </c>
      <c r="R1700">
        <v>200219.79496999999</v>
      </c>
      <c r="S1700">
        <v>209288.04373</v>
      </c>
      <c r="T1700">
        <v>211222.55875</v>
      </c>
      <c r="U1700">
        <v>216362.61066999999</v>
      </c>
      <c r="V1700">
        <v>223171.95788</v>
      </c>
      <c r="W1700">
        <v>236817.99075999999</v>
      </c>
      <c r="X1700">
        <v>244762.99749000001</v>
      </c>
      <c r="Y1700">
        <v>254937.01131</v>
      </c>
    </row>
    <row r="1701" spans="1:47" x14ac:dyDescent="0.25">
      <c r="A1701" t="str">
        <f t="shared" si="26"/>
        <v>GmündPensionisteneinkommenSV-Beiträge 1000 EUR</v>
      </c>
      <c r="B1701">
        <v>1700</v>
      </c>
      <c r="C1701">
        <v>309</v>
      </c>
      <c r="D1701" t="s">
        <v>176</v>
      </c>
      <c r="E1701" t="s">
        <v>44</v>
      </c>
      <c r="F1701" t="s">
        <v>61</v>
      </c>
      <c r="G1701">
        <v>8352.7294000000002</v>
      </c>
      <c r="H1701">
        <v>9324.0990999999995</v>
      </c>
      <c r="I1701">
        <v>9727.4350900000009</v>
      </c>
      <c r="J1701">
        <v>10001.2821</v>
      </c>
      <c r="K1701">
        <v>10640.67087</v>
      </c>
      <c r="L1701">
        <v>11168.85975</v>
      </c>
      <c r="M1701">
        <v>11650.00311</v>
      </c>
      <c r="N1701">
        <v>11957.790349999999</v>
      </c>
      <c r="O1701">
        <v>12585.059639999999</v>
      </c>
      <c r="P1701">
        <v>12966.430469999999</v>
      </c>
      <c r="Q1701">
        <v>13399.8339</v>
      </c>
      <c r="R1701">
        <v>13646.96452</v>
      </c>
      <c r="S1701">
        <v>13982.412319999999</v>
      </c>
      <c r="T1701">
        <v>14060.950440000001</v>
      </c>
      <c r="U1701">
        <v>14493.78269</v>
      </c>
      <c r="V1701">
        <v>14958.05387</v>
      </c>
      <c r="W1701">
        <v>15605.04556</v>
      </c>
      <c r="X1701">
        <v>16152.03982</v>
      </c>
      <c r="Y1701">
        <v>16666.013269999999</v>
      </c>
    </row>
    <row r="1702" spans="1:47" x14ac:dyDescent="0.25">
      <c r="A1702" t="str">
        <f t="shared" si="26"/>
        <v>GmündPensionisteneinkommenSV-Beiträge Fälle</v>
      </c>
      <c r="B1702">
        <v>1701</v>
      </c>
      <c r="C1702">
        <v>309</v>
      </c>
      <c r="D1702" t="s">
        <v>176</v>
      </c>
      <c r="E1702" t="s">
        <v>44</v>
      </c>
      <c r="F1702" t="s">
        <v>62</v>
      </c>
      <c r="G1702">
        <v>11108</v>
      </c>
      <c r="H1702">
        <v>11084</v>
      </c>
      <c r="I1702">
        <v>11073</v>
      </c>
      <c r="J1702">
        <v>11082</v>
      </c>
      <c r="K1702">
        <v>11149</v>
      </c>
      <c r="L1702">
        <v>11228</v>
      </c>
      <c r="M1702">
        <v>11388</v>
      </c>
      <c r="N1702">
        <v>11466</v>
      </c>
      <c r="O1702">
        <v>11633</v>
      </c>
      <c r="P1702">
        <v>11705</v>
      </c>
      <c r="Q1702">
        <v>11745</v>
      </c>
      <c r="R1702">
        <v>11696</v>
      </c>
      <c r="S1702">
        <v>11633</v>
      </c>
      <c r="T1702">
        <v>11574</v>
      </c>
      <c r="U1702">
        <v>11534</v>
      </c>
      <c r="V1702">
        <v>11596</v>
      </c>
      <c r="W1702">
        <v>11570</v>
      </c>
      <c r="X1702">
        <v>11656</v>
      </c>
      <c r="Y1702">
        <v>11706</v>
      </c>
    </row>
    <row r="1703" spans="1:47" x14ac:dyDescent="0.25">
      <c r="A1703" t="str">
        <f t="shared" si="26"/>
        <v>GmündUnselbstständig BeschäftigteFrauen</v>
      </c>
      <c r="B1703">
        <v>1702</v>
      </c>
      <c r="C1703">
        <v>309</v>
      </c>
      <c r="D1703" t="s">
        <v>176</v>
      </c>
      <c r="E1703" t="s">
        <v>38</v>
      </c>
      <c r="F1703" t="s">
        <v>47</v>
      </c>
      <c r="G1703">
        <v>3717</v>
      </c>
      <c r="H1703">
        <v>4076</v>
      </c>
      <c r="I1703">
        <v>3534</v>
      </c>
      <c r="J1703">
        <v>3774</v>
      </c>
      <c r="K1703">
        <v>3489</v>
      </c>
      <c r="L1703">
        <v>3815</v>
      </c>
      <c r="M1703">
        <v>3559</v>
      </c>
      <c r="N1703">
        <v>3938</v>
      </c>
      <c r="O1703">
        <v>6110</v>
      </c>
      <c r="P1703">
        <v>6507</v>
      </c>
      <c r="Q1703">
        <v>6153</v>
      </c>
      <c r="R1703">
        <v>6375</v>
      </c>
      <c r="S1703">
        <v>6028</v>
      </c>
      <c r="T1703">
        <v>6306</v>
      </c>
      <c r="U1703">
        <v>6172</v>
      </c>
      <c r="V1703">
        <v>6530</v>
      </c>
      <c r="W1703">
        <v>6118</v>
      </c>
      <c r="X1703">
        <v>6501</v>
      </c>
      <c r="Y1703">
        <v>6141</v>
      </c>
      <c r="Z1703">
        <v>6420</v>
      </c>
      <c r="AA1703">
        <v>6079</v>
      </c>
      <c r="AB1703">
        <v>6450</v>
      </c>
      <c r="AC1703">
        <v>6069</v>
      </c>
      <c r="AD1703">
        <v>6451</v>
      </c>
      <c r="AE1703">
        <v>6151</v>
      </c>
      <c r="AF1703">
        <v>6429</v>
      </c>
      <c r="AG1703">
        <v>6212</v>
      </c>
      <c r="AH1703">
        <v>6530</v>
      </c>
      <c r="AI1703">
        <v>6214</v>
      </c>
      <c r="AJ1703">
        <v>6627</v>
      </c>
      <c r="AK1703">
        <v>6329</v>
      </c>
      <c r="AL1703">
        <v>6652</v>
      </c>
      <c r="AM1703">
        <v>6414</v>
      </c>
      <c r="AN1703">
        <v>6507</v>
      </c>
      <c r="AO1703">
        <v>6281</v>
      </c>
      <c r="AP1703">
        <v>6602</v>
      </c>
      <c r="AQ1703">
        <v>6396</v>
      </c>
      <c r="AR1703">
        <v>6591</v>
      </c>
      <c r="AS1703">
        <v>6366</v>
      </c>
      <c r="AT1703">
        <v>6537</v>
      </c>
      <c r="AU1703">
        <v>6309</v>
      </c>
    </row>
    <row r="1704" spans="1:47" x14ac:dyDescent="0.25">
      <c r="A1704" t="str">
        <f t="shared" si="26"/>
        <v>GmündUnselbstständig BeschäftigteInsgesamt</v>
      </c>
      <c r="B1704">
        <v>1703</v>
      </c>
      <c r="C1704">
        <v>309</v>
      </c>
      <c r="D1704" t="s">
        <v>176</v>
      </c>
      <c r="E1704" t="s">
        <v>38</v>
      </c>
      <c r="F1704" t="s">
        <v>48</v>
      </c>
      <c r="G1704">
        <v>8822</v>
      </c>
      <c r="H1704">
        <v>10338</v>
      </c>
      <c r="I1704">
        <v>8552</v>
      </c>
      <c r="J1704">
        <v>9890</v>
      </c>
      <c r="K1704">
        <v>8396</v>
      </c>
      <c r="L1704">
        <v>10031</v>
      </c>
      <c r="M1704">
        <v>8686</v>
      </c>
      <c r="N1704">
        <v>10213</v>
      </c>
      <c r="O1704">
        <v>13453</v>
      </c>
      <c r="P1704">
        <v>14901</v>
      </c>
      <c r="Q1704">
        <v>13376</v>
      </c>
      <c r="R1704">
        <v>14564</v>
      </c>
      <c r="S1704">
        <v>13062</v>
      </c>
      <c r="T1704">
        <v>14346</v>
      </c>
      <c r="U1704">
        <v>13213</v>
      </c>
      <c r="V1704">
        <v>14629</v>
      </c>
      <c r="W1704">
        <v>13272</v>
      </c>
      <c r="X1704">
        <v>14617</v>
      </c>
      <c r="Y1704">
        <v>13259</v>
      </c>
      <c r="Z1704">
        <v>14423</v>
      </c>
      <c r="AA1704">
        <v>13134</v>
      </c>
      <c r="AB1704">
        <v>14341</v>
      </c>
      <c r="AC1704">
        <v>13059</v>
      </c>
      <c r="AD1704">
        <v>14354</v>
      </c>
      <c r="AE1704">
        <v>13117</v>
      </c>
      <c r="AF1704">
        <v>14303</v>
      </c>
      <c r="AG1704">
        <v>13229</v>
      </c>
      <c r="AH1704">
        <v>14480</v>
      </c>
      <c r="AI1704">
        <v>13337</v>
      </c>
      <c r="AJ1704">
        <v>14588</v>
      </c>
      <c r="AK1704">
        <v>13431</v>
      </c>
      <c r="AL1704">
        <v>14622</v>
      </c>
      <c r="AM1704">
        <v>13517</v>
      </c>
      <c r="AN1704">
        <v>14268</v>
      </c>
      <c r="AO1704">
        <v>13328</v>
      </c>
      <c r="AP1704">
        <v>14448</v>
      </c>
      <c r="AQ1704">
        <v>13551</v>
      </c>
      <c r="AR1704">
        <v>14333</v>
      </c>
      <c r="AS1704">
        <v>13426</v>
      </c>
      <c r="AT1704">
        <v>14213</v>
      </c>
      <c r="AU1704">
        <v>13207</v>
      </c>
    </row>
    <row r="1705" spans="1:47" x14ac:dyDescent="0.25">
      <c r="A1705" t="str">
        <f t="shared" si="26"/>
        <v>GmündUnselbstständig BeschäftigteMänner</v>
      </c>
      <c r="B1705">
        <v>1704</v>
      </c>
      <c r="C1705">
        <v>309</v>
      </c>
      <c r="D1705" t="s">
        <v>176</v>
      </c>
      <c r="E1705" t="s">
        <v>38</v>
      </c>
      <c r="F1705" t="s">
        <v>49</v>
      </c>
      <c r="G1705">
        <v>5105</v>
      </c>
      <c r="H1705">
        <v>6262</v>
      </c>
      <c r="I1705">
        <v>5018</v>
      </c>
      <c r="J1705">
        <v>6116</v>
      </c>
      <c r="K1705">
        <v>4907</v>
      </c>
      <c r="L1705">
        <v>6216</v>
      </c>
      <c r="M1705">
        <v>5127</v>
      </c>
      <c r="N1705">
        <v>6275</v>
      </c>
      <c r="O1705">
        <v>7343</v>
      </c>
      <c r="P1705">
        <v>8394</v>
      </c>
      <c r="Q1705">
        <v>7223</v>
      </c>
      <c r="R1705">
        <v>8189</v>
      </c>
      <c r="S1705">
        <v>7034</v>
      </c>
      <c r="T1705">
        <v>8040</v>
      </c>
      <c r="U1705">
        <v>7041</v>
      </c>
      <c r="V1705">
        <v>8099</v>
      </c>
      <c r="W1705">
        <v>7154</v>
      </c>
      <c r="X1705">
        <v>8116</v>
      </c>
      <c r="Y1705">
        <v>7118</v>
      </c>
      <c r="Z1705">
        <v>8003</v>
      </c>
      <c r="AA1705">
        <v>7055</v>
      </c>
      <c r="AB1705">
        <v>7891</v>
      </c>
      <c r="AC1705">
        <v>6990</v>
      </c>
      <c r="AD1705">
        <v>7903</v>
      </c>
      <c r="AE1705">
        <v>6966</v>
      </c>
      <c r="AF1705">
        <v>7874</v>
      </c>
      <c r="AG1705">
        <v>7017</v>
      </c>
      <c r="AH1705">
        <v>7950</v>
      </c>
      <c r="AI1705">
        <v>7123</v>
      </c>
      <c r="AJ1705">
        <v>7961</v>
      </c>
      <c r="AK1705">
        <v>7102</v>
      </c>
      <c r="AL1705">
        <v>7970</v>
      </c>
      <c r="AM1705">
        <v>7103</v>
      </c>
      <c r="AN1705">
        <v>7761</v>
      </c>
      <c r="AO1705">
        <v>7047</v>
      </c>
      <c r="AP1705">
        <v>7846</v>
      </c>
      <c r="AQ1705">
        <v>7155</v>
      </c>
      <c r="AR1705">
        <v>7742</v>
      </c>
      <c r="AS1705">
        <v>7060</v>
      </c>
      <c r="AT1705">
        <v>7676</v>
      </c>
      <c r="AU1705">
        <v>6898</v>
      </c>
    </row>
    <row r="1706" spans="1:47" x14ac:dyDescent="0.25">
      <c r="A1706" t="str">
        <f t="shared" si="26"/>
        <v>GmündUnselbstständig Beschäftigte GW mgfInsgesamt</v>
      </c>
      <c r="B1706">
        <v>1705</v>
      </c>
      <c r="C1706">
        <v>309</v>
      </c>
      <c r="D1706" t="s">
        <v>176</v>
      </c>
      <c r="E1706" t="s">
        <v>450</v>
      </c>
      <c r="F1706" t="s">
        <v>48</v>
      </c>
      <c r="G1706">
        <v>9477.6777067029998</v>
      </c>
      <c r="H1706">
        <v>8569.4792938400005</v>
      </c>
      <c r="I1706">
        <v>9566.4236822530002</v>
      </c>
      <c r="J1706">
        <v>8943.7913378640005</v>
      </c>
      <c r="K1706">
        <v>9881.679598277</v>
      </c>
      <c r="L1706">
        <v>9060.5005590510009</v>
      </c>
      <c r="M1706">
        <v>9916.7403772270009</v>
      </c>
      <c r="N1706">
        <v>9077.6071493599993</v>
      </c>
      <c r="O1706">
        <v>10422.254994485</v>
      </c>
      <c r="P1706">
        <v>9977.4529772419992</v>
      </c>
      <c r="Q1706">
        <v>10689.826986589</v>
      </c>
      <c r="R1706">
        <v>9980.0642491870003</v>
      </c>
      <c r="S1706">
        <v>11081.686800661</v>
      </c>
      <c r="T1706">
        <v>10032.909456546</v>
      </c>
    </row>
    <row r="1707" spans="1:47" x14ac:dyDescent="0.25">
      <c r="A1707" t="str">
        <f t="shared" si="26"/>
        <v>GmündUnselbstständig Beschäftigte GW ogfInsgesamt</v>
      </c>
      <c r="B1707">
        <v>1706</v>
      </c>
      <c r="C1707">
        <v>309</v>
      </c>
      <c r="D1707" t="s">
        <v>176</v>
      </c>
      <c r="E1707" t="s">
        <v>449</v>
      </c>
      <c r="F1707" t="s">
        <v>48</v>
      </c>
      <c r="G1707">
        <v>8751.1959651399993</v>
      </c>
      <c r="H1707">
        <v>7812.3335067469998</v>
      </c>
      <c r="I1707">
        <v>8879.6992277810004</v>
      </c>
      <c r="J1707">
        <v>8216.0842678000008</v>
      </c>
      <c r="K1707">
        <v>9216.1194508810004</v>
      </c>
      <c r="L1707">
        <v>8345.8369380799995</v>
      </c>
      <c r="M1707">
        <v>9304.3412268230004</v>
      </c>
      <c r="N1707">
        <v>8517.670299374</v>
      </c>
      <c r="O1707">
        <v>9758.6072184910008</v>
      </c>
      <c r="P1707">
        <v>9366.8077032670008</v>
      </c>
      <c r="Q1707">
        <v>10015.25785084</v>
      </c>
      <c r="R1707">
        <v>9361.2963565329992</v>
      </c>
      <c r="S1707">
        <v>10408.344431953999</v>
      </c>
      <c r="T1707">
        <v>9436.3508048900003</v>
      </c>
    </row>
    <row r="1708" spans="1:47" x14ac:dyDescent="0.25">
      <c r="A1708" t="str">
        <f t="shared" si="26"/>
        <v>GmündUnternehmenInsgesamt</v>
      </c>
      <c r="B1708">
        <v>1707</v>
      </c>
      <c r="C1708">
        <v>309</v>
      </c>
      <c r="D1708" t="s">
        <v>176</v>
      </c>
      <c r="E1708" t="s">
        <v>475</v>
      </c>
      <c r="F1708" t="s">
        <v>48</v>
      </c>
      <c r="G1708">
        <v>2914</v>
      </c>
      <c r="H1708">
        <v>2916</v>
      </c>
      <c r="I1708">
        <v>3047</v>
      </c>
    </row>
    <row r="1709" spans="1:47" x14ac:dyDescent="0.25">
      <c r="A1709" t="str">
        <f t="shared" si="26"/>
        <v>GmündWohnbevölkerungInsgesamt</v>
      </c>
      <c r="B1709">
        <v>1708</v>
      </c>
      <c r="C1709">
        <v>309</v>
      </c>
      <c r="D1709" t="s">
        <v>176</v>
      </c>
      <c r="E1709" t="s">
        <v>42</v>
      </c>
      <c r="F1709" t="s">
        <v>48</v>
      </c>
      <c r="G1709">
        <v>39916</v>
      </c>
      <c r="H1709">
        <v>39800</v>
      </c>
      <c r="I1709">
        <v>39473</v>
      </c>
      <c r="J1709">
        <v>39265</v>
      </c>
      <c r="K1709">
        <v>39224</v>
      </c>
      <c r="L1709">
        <v>38982</v>
      </c>
      <c r="M1709">
        <v>38633</v>
      </c>
      <c r="N1709">
        <v>38490</v>
      </c>
      <c r="O1709">
        <v>38198</v>
      </c>
      <c r="P1709">
        <v>37914</v>
      </c>
      <c r="Q1709">
        <v>37699</v>
      </c>
      <c r="R1709">
        <v>37564</v>
      </c>
      <c r="S1709">
        <v>37420</v>
      </c>
      <c r="T1709">
        <v>37348</v>
      </c>
      <c r="U1709">
        <v>37557</v>
      </c>
      <c r="V1709">
        <v>37490</v>
      </c>
      <c r="W1709">
        <v>37024</v>
      </c>
      <c r="X1709">
        <v>36773</v>
      </c>
      <c r="Y1709">
        <v>36553</v>
      </c>
      <c r="Z1709">
        <v>36275</v>
      </c>
      <c r="AA1709">
        <v>36085</v>
      </c>
      <c r="AB1709">
        <v>35939</v>
      </c>
    </row>
    <row r="1710" spans="1:47" x14ac:dyDescent="0.25">
      <c r="A1710" t="str">
        <f t="shared" si="26"/>
        <v>HollabrunnArbeitnehmereinkommenBrutto_Schnitt</v>
      </c>
      <c r="B1710">
        <v>1709</v>
      </c>
      <c r="C1710">
        <v>310</v>
      </c>
      <c r="D1710" t="s">
        <v>177</v>
      </c>
      <c r="E1710" t="s">
        <v>43</v>
      </c>
      <c r="F1710" t="s">
        <v>54</v>
      </c>
      <c r="G1710">
        <v>23545.137286918201</v>
      </c>
      <c r="H1710">
        <v>24222.392609856099</v>
      </c>
      <c r="I1710">
        <v>24932.871997934501</v>
      </c>
      <c r="J1710">
        <v>25784.141955670199</v>
      </c>
      <c r="K1710">
        <v>26636.9477875353</v>
      </c>
      <c r="L1710">
        <v>27359.236080645202</v>
      </c>
      <c r="M1710">
        <v>27877.664606262901</v>
      </c>
      <c r="N1710">
        <v>28578.762420089301</v>
      </c>
      <c r="O1710">
        <v>29497.839927491899</v>
      </c>
      <c r="P1710">
        <v>29930.413152781999</v>
      </c>
      <c r="Q1710">
        <v>30718.122475337899</v>
      </c>
      <c r="R1710">
        <v>31216.806950641701</v>
      </c>
      <c r="S1710">
        <v>32018.109957250301</v>
      </c>
      <c r="T1710">
        <v>32942.826857704102</v>
      </c>
      <c r="U1710">
        <v>33361.304090947</v>
      </c>
      <c r="V1710">
        <v>34615.482800233098</v>
      </c>
      <c r="W1710">
        <v>35825.687422645497</v>
      </c>
      <c r="X1710">
        <v>37053.807796136403</v>
      </c>
      <c r="Y1710">
        <v>38730.684581848298</v>
      </c>
    </row>
    <row r="1711" spans="1:47" x14ac:dyDescent="0.25">
      <c r="A1711" t="str">
        <f t="shared" si="26"/>
        <v>HollabrunnArbeitnehmereinkommenBruttobezüge 1000 EUR</v>
      </c>
      <c r="B1711">
        <v>1710</v>
      </c>
      <c r="C1711">
        <v>310</v>
      </c>
      <c r="D1711" t="s">
        <v>177</v>
      </c>
      <c r="E1711" t="s">
        <v>43</v>
      </c>
      <c r="F1711" t="s">
        <v>55</v>
      </c>
      <c r="G1711">
        <v>491716.6471</v>
      </c>
      <c r="H1711">
        <v>508234.24174000003</v>
      </c>
      <c r="I1711">
        <v>531120.03929999995</v>
      </c>
      <c r="J1711">
        <v>559541.66457999998</v>
      </c>
      <c r="K1711">
        <v>594510.03766999999</v>
      </c>
      <c r="L1711">
        <v>610658.14931999997</v>
      </c>
      <c r="M1711">
        <v>634746.54541999998</v>
      </c>
      <c r="N1711">
        <v>652681.77615000005</v>
      </c>
      <c r="O1711">
        <v>675323.54729999998</v>
      </c>
      <c r="P1711">
        <v>690165.39688999997</v>
      </c>
      <c r="Q1711">
        <v>706854.71628000005</v>
      </c>
      <c r="R1711">
        <v>724791.82377999998</v>
      </c>
      <c r="S1711">
        <v>748967.62812000001</v>
      </c>
      <c r="T1711">
        <v>771389.23369999998</v>
      </c>
      <c r="U1711">
        <v>800404.40775000001</v>
      </c>
      <c r="V1711">
        <v>831567.74331000005</v>
      </c>
      <c r="W1711">
        <v>846381.86536000005</v>
      </c>
      <c r="X1711">
        <v>888068.61144999997</v>
      </c>
      <c r="Y1711">
        <v>934571.41896000004</v>
      </c>
    </row>
    <row r="1712" spans="1:47" x14ac:dyDescent="0.25">
      <c r="A1712" t="str">
        <f t="shared" si="26"/>
        <v>HollabrunnArbeitnehmereinkommenBruttobezüge Fälle</v>
      </c>
      <c r="B1712">
        <v>1711</v>
      </c>
      <c r="C1712">
        <v>310</v>
      </c>
      <c r="D1712" t="s">
        <v>177</v>
      </c>
      <c r="E1712" t="s">
        <v>43</v>
      </c>
      <c r="F1712" t="s">
        <v>56</v>
      </c>
      <c r="G1712">
        <v>20884</v>
      </c>
      <c r="H1712">
        <v>20982</v>
      </c>
      <c r="I1712">
        <v>21302</v>
      </c>
      <c r="J1712">
        <v>21701</v>
      </c>
      <c r="K1712">
        <v>22319</v>
      </c>
      <c r="L1712">
        <v>22320</v>
      </c>
      <c r="M1712">
        <v>22769</v>
      </c>
      <c r="N1712">
        <v>22838</v>
      </c>
      <c r="O1712">
        <v>22894</v>
      </c>
      <c r="P1712">
        <v>23059</v>
      </c>
      <c r="Q1712">
        <v>23011</v>
      </c>
      <c r="R1712">
        <v>23218</v>
      </c>
      <c r="S1712">
        <v>23392</v>
      </c>
      <c r="T1712">
        <v>23416</v>
      </c>
      <c r="U1712">
        <v>23992</v>
      </c>
      <c r="V1712">
        <v>24023</v>
      </c>
      <c r="W1712">
        <v>23625</v>
      </c>
      <c r="X1712">
        <v>23967</v>
      </c>
      <c r="Y1712">
        <v>24130</v>
      </c>
    </row>
    <row r="1713" spans="1:47" x14ac:dyDescent="0.25">
      <c r="A1713" t="str">
        <f t="shared" si="26"/>
        <v>HollabrunnArbeitnehmereinkommenLohnsteuer 1000 EUR</v>
      </c>
      <c r="B1713">
        <v>1712</v>
      </c>
      <c r="C1713">
        <v>310</v>
      </c>
      <c r="D1713" t="s">
        <v>177</v>
      </c>
      <c r="E1713" t="s">
        <v>43</v>
      </c>
      <c r="F1713" t="s">
        <v>57</v>
      </c>
      <c r="G1713">
        <v>65875.264460000006</v>
      </c>
      <c r="H1713">
        <v>65790.627999999997</v>
      </c>
      <c r="I1713">
        <v>70940.326310000004</v>
      </c>
      <c r="J1713">
        <v>76872.348689999999</v>
      </c>
      <c r="K1713">
        <v>84272.142900000006</v>
      </c>
      <c r="L1713">
        <v>79119.633409999995</v>
      </c>
      <c r="M1713">
        <v>84262.868220000004</v>
      </c>
      <c r="N1713">
        <v>88511.038870000004</v>
      </c>
      <c r="O1713">
        <v>94114.087910000002</v>
      </c>
      <c r="P1713">
        <v>97730.528649999993</v>
      </c>
      <c r="Q1713">
        <v>102331.66131</v>
      </c>
      <c r="R1713">
        <v>106877.86382</v>
      </c>
      <c r="S1713">
        <v>95546.852350000001</v>
      </c>
      <c r="T1713">
        <v>99670.904550000007</v>
      </c>
      <c r="U1713">
        <v>105540.749</v>
      </c>
      <c r="V1713">
        <v>109719.26621</v>
      </c>
      <c r="W1713">
        <v>107196.22779</v>
      </c>
      <c r="X1713">
        <v>117058.80056</v>
      </c>
      <c r="Y1713">
        <v>120280.01456</v>
      </c>
    </row>
    <row r="1714" spans="1:47" x14ac:dyDescent="0.25">
      <c r="A1714" t="str">
        <f t="shared" si="26"/>
        <v>HollabrunnArbeitnehmereinkommenLohnsteuer Fälle</v>
      </c>
      <c r="B1714">
        <v>1713</v>
      </c>
      <c r="C1714">
        <v>310</v>
      </c>
      <c r="D1714" t="s">
        <v>177</v>
      </c>
      <c r="E1714" t="s">
        <v>43</v>
      </c>
      <c r="F1714" t="s">
        <v>58</v>
      </c>
      <c r="G1714">
        <v>16449</v>
      </c>
      <c r="H1714">
        <v>16240</v>
      </c>
      <c r="I1714">
        <v>16698</v>
      </c>
      <c r="J1714">
        <v>17133</v>
      </c>
      <c r="K1714">
        <v>17956</v>
      </c>
      <c r="L1714">
        <v>17681</v>
      </c>
      <c r="M1714">
        <v>18108</v>
      </c>
      <c r="N1714">
        <v>18538</v>
      </c>
      <c r="O1714">
        <v>18773</v>
      </c>
      <c r="P1714">
        <v>19001</v>
      </c>
      <c r="Q1714">
        <v>19038</v>
      </c>
      <c r="R1714">
        <v>19430</v>
      </c>
      <c r="S1714">
        <v>19514</v>
      </c>
      <c r="T1714">
        <v>19801</v>
      </c>
      <c r="U1714">
        <v>20402</v>
      </c>
      <c r="V1714">
        <v>20684</v>
      </c>
      <c r="W1714">
        <v>20525</v>
      </c>
      <c r="X1714">
        <v>20961</v>
      </c>
      <c r="Y1714">
        <v>21183</v>
      </c>
    </row>
    <row r="1715" spans="1:47" x14ac:dyDescent="0.25">
      <c r="A1715" t="str">
        <f t="shared" si="26"/>
        <v>HollabrunnArbeitnehmereinkommenNetto_Schnitt</v>
      </c>
      <c r="B1715">
        <v>1714</v>
      </c>
      <c r="C1715">
        <v>310</v>
      </c>
      <c r="D1715" t="s">
        <v>177</v>
      </c>
      <c r="E1715" t="s">
        <v>43</v>
      </c>
      <c r="F1715" t="s">
        <v>59</v>
      </c>
      <c r="G1715">
        <v>16603.451988603701</v>
      </c>
      <c r="H1715">
        <v>17190.9298136498</v>
      </c>
      <c r="I1715">
        <v>17600.1549976528</v>
      </c>
      <c r="J1715">
        <v>18125.968198239701</v>
      </c>
      <c r="K1715">
        <v>18659.7644674941</v>
      </c>
      <c r="L1715">
        <v>19523.2476742832</v>
      </c>
      <c r="M1715">
        <v>19798.4601765558</v>
      </c>
      <c r="N1715">
        <v>20211.011235221999</v>
      </c>
      <c r="O1715">
        <v>20753.502079147402</v>
      </c>
      <c r="P1715">
        <v>20983.111235959899</v>
      </c>
      <c r="Q1715">
        <v>21425.518598061801</v>
      </c>
      <c r="R1715">
        <v>21665.452026875701</v>
      </c>
      <c r="S1715">
        <v>22857.4659336525</v>
      </c>
      <c r="T1715">
        <v>23462.342401349499</v>
      </c>
      <c r="U1715">
        <v>23666.852825108399</v>
      </c>
      <c r="V1715">
        <v>24577.796251092699</v>
      </c>
      <c r="W1715">
        <v>25655.218496084701</v>
      </c>
      <c r="X1715">
        <v>26353.6361910126</v>
      </c>
      <c r="Y1715">
        <v>27700.170277248199</v>
      </c>
    </row>
    <row r="1716" spans="1:47" x14ac:dyDescent="0.25">
      <c r="A1716" t="str">
        <f t="shared" si="26"/>
        <v>HollabrunnArbeitnehmereinkommenNettobezüge 1000 EUR</v>
      </c>
      <c r="B1716">
        <v>1715</v>
      </c>
      <c r="C1716">
        <v>310</v>
      </c>
      <c r="D1716" t="s">
        <v>177</v>
      </c>
      <c r="E1716" t="s">
        <v>43</v>
      </c>
      <c r="F1716" t="s">
        <v>60</v>
      </c>
      <c r="G1716">
        <v>346746.49132999999</v>
      </c>
      <c r="H1716">
        <v>360700.08935000002</v>
      </c>
      <c r="I1716">
        <v>374918.50176000001</v>
      </c>
      <c r="J1716">
        <v>393351.63587</v>
      </c>
      <c r="K1716">
        <v>416467.28314999997</v>
      </c>
      <c r="L1716">
        <v>435758.88809000002</v>
      </c>
      <c r="M1716">
        <v>450791.13975999999</v>
      </c>
      <c r="N1716">
        <v>461579.07458999997</v>
      </c>
      <c r="O1716">
        <v>475130.67660000001</v>
      </c>
      <c r="P1716">
        <v>483849.56199000002</v>
      </c>
      <c r="Q1716">
        <v>493022.60846000002</v>
      </c>
      <c r="R1716">
        <v>503028.46516000002</v>
      </c>
      <c r="S1716">
        <v>534681.84311999998</v>
      </c>
      <c r="T1716">
        <v>549394.20967000001</v>
      </c>
      <c r="U1716">
        <v>567815.13297999999</v>
      </c>
      <c r="V1716">
        <v>590432.39934</v>
      </c>
      <c r="W1716">
        <v>606104.53697000002</v>
      </c>
      <c r="X1716">
        <v>631617.59858999995</v>
      </c>
      <c r="Y1716">
        <v>668405.10878999997</v>
      </c>
    </row>
    <row r="1717" spans="1:47" x14ac:dyDescent="0.25">
      <c r="A1717" t="str">
        <f t="shared" si="26"/>
        <v>HollabrunnArbeitnehmereinkommenSV-Beiträge 1000 EUR</v>
      </c>
      <c r="B1717">
        <v>1716</v>
      </c>
      <c r="C1717">
        <v>310</v>
      </c>
      <c r="D1717" t="s">
        <v>177</v>
      </c>
      <c r="E1717" t="s">
        <v>43</v>
      </c>
      <c r="F1717" t="s">
        <v>61</v>
      </c>
      <c r="G1717">
        <v>79094.891310000006</v>
      </c>
      <c r="H1717">
        <v>81743.524390000006</v>
      </c>
      <c r="I1717">
        <v>85261.211230000001</v>
      </c>
      <c r="J1717">
        <v>89317.68002</v>
      </c>
      <c r="K1717">
        <v>93770.611619999996</v>
      </c>
      <c r="L1717">
        <v>95779.627819999994</v>
      </c>
      <c r="M1717">
        <v>99692.53744</v>
      </c>
      <c r="N1717">
        <v>102591.66269</v>
      </c>
      <c r="O1717">
        <v>106078.78279</v>
      </c>
      <c r="P1717">
        <v>108585.30624999999</v>
      </c>
      <c r="Q1717">
        <v>111500.44650999999</v>
      </c>
      <c r="R1717">
        <v>114885.4948</v>
      </c>
      <c r="S1717">
        <v>118738.93265</v>
      </c>
      <c r="T1717">
        <v>122324.11947999999</v>
      </c>
      <c r="U1717">
        <v>127048.52576999999</v>
      </c>
      <c r="V1717">
        <v>131416.07775999999</v>
      </c>
      <c r="W1717">
        <v>133081.10060000001</v>
      </c>
      <c r="X1717">
        <v>139392.21230000001</v>
      </c>
      <c r="Y1717">
        <v>145886.29561</v>
      </c>
    </row>
    <row r="1718" spans="1:47" x14ac:dyDescent="0.25">
      <c r="A1718" t="str">
        <f t="shared" si="26"/>
        <v>HollabrunnArbeitnehmereinkommenSV-Beiträge Fälle</v>
      </c>
      <c r="B1718">
        <v>1717</v>
      </c>
      <c r="C1718">
        <v>310</v>
      </c>
      <c r="D1718" t="s">
        <v>177</v>
      </c>
      <c r="E1718" t="s">
        <v>43</v>
      </c>
      <c r="F1718" t="s">
        <v>62</v>
      </c>
      <c r="G1718">
        <v>19987</v>
      </c>
      <c r="H1718">
        <v>20049</v>
      </c>
      <c r="I1718">
        <v>20419</v>
      </c>
      <c r="J1718">
        <v>20769</v>
      </c>
      <c r="K1718">
        <v>21317</v>
      </c>
      <c r="L1718">
        <v>21287</v>
      </c>
      <c r="M1718">
        <v>21657</v>
      </c>
      <c r="N1718">
        <v>21713</v>
      </c>
      <c r="O1718">
        <v>21773</v>
      </c>
      <c r="P1718">
        <v>21909</v>
      </c>
      <c r="Q1718">
        <v>21776</v>
      </c>
      <c r="R1718">
        <v>21957</v>
      </c>
      <c r="S1718">
        <v>22171</v>
      </c>
      <c r="T1718">
        <v>22109</v>
      </c>
      <c r="U1718">
        <v>22618</v>
      </c>
      <c r="V1718">
        <v>22687</v>
      </c>
      <c r="W1718">
        <v>22324</v>
      </c>
      <c r="X1718">
        <v>22721</v>
      </c>
      <c r="Y1718">
        <v>22861</v>
      </c>
    </row>
    <row r="1719" spans="1:47" x14ac:dyDescent="0.25">
      <c r="A1719" t="str">
        <f t="shared" si="26"/>
        <v>HollabrunnArbeitsloseFrauen</v>
      </c>
      <c r="B1719">
        <v>1718</v>
      </c>
      <c r="C1719">
        <v>310</v>
      </c>
      <c r="D1719" t="s">
        <v>177</v>
      </c>
      <c r="E1719" t="s">
        <v>36</v>
      </c>
      <c r="F1719" t="s">
        <v>47</v>
      </c>
      <c r="G1719">
        <v>583</v>
      </c>
      <c r="H1719">
        <v>514</v>
      </c>
      <c r="I1719">
        <v>621</v>
      </c>
      <c r="J1719">
        <v>565</v>
      </c>
      <c r="K1719">
        <v>653</v>
      </c>
      <c r="L1719">
        <v>610</v>
      </c>
      <c r="M1719">
        <v>668</v>
      </c>
      <c r="N1719">
        <v>644</v>
      </c>
      <c r="O1719">
        <v>683</v>
      </c>
      <c r="P1719">
        <v>581</v>
      </c>
      <c r="Q1719">
        <v>601</v>
      </c>
      <c r="R1719">
        <v>563</v>
      </c>
      <c r="S1719">
        <v>605</v>
      </c>
      <c r="T1719">
        <v>516</v>
      </c>
      <c r="U1719">
        <v>590</v>
      </c>
      <c r="V1719">
        <v>534</v>
      </c>
      <c r="W1719">
        <v>650</v>
      </c>
      <c r="X1719">
        <v>533</v>
      </c>
      <c r="Y1719">
        <v>612</v>
      </c>
      <c r="Z1719">
        <v>572</v>
      </c>
      <c r="AA1719">
        <v>626</v>
      </c>
      <c r="AB1719">
        <v>637</v>
      </c>
      <c r="AC1719">
        <v>707</v>
      </c>
      <c r="AD1719">
        <v>684</v>
      </c>
      <c r="AE1719">
        <v>745</v>
      </c>
      <c r="AF1719">
        <v>641</v>
      </c>
      <c r="AG1719">
        <v>719</v>
      </c>
      <c r="AH1719">
        <v>651</v>
      </c>
      <c r="AI1719">
        <v>716</v>
      </c>
      <c r="AJ1719">
        <v>624</v>
      </c>
      <c r="AK1719">
        <v>651</v>
      </c>
      <c r="AL1719">
        <v>605</v>
      </c>
      <c r="AM1719">
        <v>650</v>
      </c>
      <c r="AN1719">
        <v>799</v>
      </c>
      <c r="AO1719">
        <v>812</v>
      </c>
      <c r="AP1719">
        <v>690</v>
      </c>
      <c r="AQ1719">
        <v>653</v>
      </c>
      <c r="AR1719">
        <v>500</v>
      </c>
      <c r="AS1719">
        <v>563</v>
      </c>
      <c r="AT1719">
        <v>508</v>
      </c>
      <c r="AU1719">
        <v>562</v>
      </c>
    </row>
    <row r="1720" spans="1:47" x14ac:dyDescent="0.25">
      <c r="A1720" t="str">
        <f t="shared" si="26"/>
        <v>HollabrunnArbeitsloseInsgesamt</v>
      </c>
      <c r="B1720">
        <v>1719</v>
      </c>
      <c r="C1720">
        <v>310</v>
      </c>
      <c r="D1720" t="s">
        <v>177</v>
      </c>
      <c r="E1720" t="s">
        <v>36</v>
      </c>
      <c r="F1720" t="s">
        <v>48</v>
      </c>
      <c r="G1720">
        <v>1794</v>
      </c>
      <c r="H1720">
        <v>1035</v>
      </c>
      <c r="I1720">
        <v>1837</v>
      </c>
      <c r="J1720">
        <v>1129</v>
      </c>
      <c r="K1720">
        <v>1965</v>
      </c>
      <c r="L1720">
        <v>1225</v>
      </c>
      <c r="M1720">
        <v>1899</v>
      </c>
      <c r="N1720">
        <v>1196</v>
      </c>
      <c r="O1720">
        <v>1833</v>
      </c>
      <c r="P1720">
        <v>1083</v>
      </c>
      <c r="Q1720">
        <v>1756</v>
      </c>
      <c r="R1720">
        <v>1218</v>
      </c>
      <c r="S1720">
        <v>1794</v>
      </c>
      <c r="T1720">
        <v>1078</v>
      </c>
      <c r="U1720">
        <v>1763</v>
      </c>
      <c r="V1720">
        <v>1095</v>
      </c>
      <c r="W1720">
        <v>1790</v>
      </c>
      <c r="X1720">
        <v>1132</v>
      </c>
      <c r="Y1720">
        <v>1815</v>
      </c>
      <c r="Z1720">
        <v>1202</v>
      </c>
      <c r="AA1720">
        <v>1855</v>
      </c>
      <c r="AB1720">
        <v>1342</v>
      </c>
      <c r="AC1720">
        <v>1963</v>
      </c>
      <c r="AD1720">
        <v>1433</v>
      </c>
      <c r="AE1720">
        <v>2030</v>
      </c>
      <c r="AF1720">
        <v>1405</v>
      </c>
      <c r="AG1720">
        <v>1946</v>
      </c>
      <c r="AH1720">
        <v>1437</v>
      </c>
      <c r="AI1720">
        <v>1916</v>
      </c>
      <c r="AJ1720">
        <v>1278</v>
      </c>
      <c r="AK1720">
        <v>1729</v>
      </c>
      <c r="AL1720">
        <v>1230</v>
      </c>
      <c r="AM1720">
        <v>1732</v>
      </c>
      <c r="AN1720">
        <v>1563</v>
      </c>
      <c r="AO1720">
        <v>1981</v>
      </c>
      <c r="AP1720">
        <v>1311</v>
      </c>
      <c r="AQ1720">
        <v>1638</v>
      </c>
      <c r="AR1720">
        <v>989</v>
      </c>
      <c r="AS1720">
        <v>1482</v>
      </c>
      <c r="AT1720">
        <v>1066</v>
      </c>
      <c r="AU1720">
        <v>1555</v>
      </c>
    </row>
    <row r="1721" spans="1:47" x14ac:dyDescent="0.25">
      <c r="A1721" t="str">
        <f t="shared" si="26"/>
        <v>HollabrunnArbeitsloseMänner</v>
      </c>
      <c r="B1721">
        <v>1720</v>
      </c>
      <c r="C1721">
        <v>310</v>
      </c>
      <c r="D1721" t="s">
        <v>177</v>
      </c>
      <c r="E1721" t="s">
        <v>36</v>
      </c>
      <c r="F1721" t="s">
        <v>49</v>
      </c>
      <c r="G1721">
        <v>1211</v>
      </c>
      <c r="H1721">
        <v>521</v>
      </c>
      <c r="I1721">
        <v>1216</v>
      </c>
      <c r="J1721">
        <v>564</v>
      </c>
      <c r="K1721">
        <v>1312</v>
      </c>
      <c r="L1721">
        <v>615</v>
      </c>
      <c r="M1721">
        <v>1231</v>
      </c>
      <c r="N1721">
        <v>552</v>
      </c>
      <c r="O1721">
        <v>1150</v>
      </c>
      <c r="P1721">
        <v>502</v>
      </c>
      <c r="Q1721">
        <v>1155</v>
      </c>
      <c r="R1721">
        <v>655</v>
      </c>
      <c r="S1721">
        <v>1189</v>
      </c>
      <c r="T1721">
        <v>562</v>
      </c>
      <c r="U1721">
        <v>1173</v>
      </c>
      <c r="V1721">
        <v>561</v>
      </c>
      <c r="W1721">
        <v>1140</v>
      </c>
      <c r="X1721">
        <v>599</v>
      </c>
      <c r="Y1721">
        <v>1203</v>
      </c>
      <c r="Z1721">
        <v>630</v>
      </c>
      <c r="AA1721">
        <v>1229</v>
      </c>
      <c r="AB1721">
        <v>705</v>
      </c>
      <c r="AC1721">
        <v>1256</v>
      </c>
      <c r="AD1721">
        <v>749</v>
      </c>
      <c r="AE1721">
        <v>1285</v>
      </c>
      <c r="AF1721">
        <v>764</v>
      </c>
      <c r="AG1721">
        <v>1227</v>
      </c>
      <c r="AH1721">
        <v>786</v>
      </c>
      <c r="AI1721">
        <v>1200</v>
      </c>
      <c r="AJ1721">
        <v>654</v>
      </c>
      <c r="AK1721">
        <v>1078</v>
      </c>
      <c r="AL1721">
        <v>625</v>
      </c>
      <c r="AM1721">
        <v>1082</v>
      </c>
      <c r="AN1721">
        <v>764</v>
      </c>
      <c r="AO1721">
        <v>1169</v>
      </c>
      <c r="AP1721">
        <v>621</v>
      </c>
      <c r="AQ1721">
        <v>985</v>
      </c>
      <c r="AR1721">
        <v>489</v>
      </c>
      <c r="AS1721">
        <v>919</v>
      </c>
      <c r="AT1721">
        <v>558</v>
      </c>
      <c r="AU1721">
        <v>993</v>
      </c>
    </row>
    <row r="1722" spans="1:47" x14ac:dyDescent="0.25">
      <c r="A1722" t="str">
        <f t="shared" si="26"/>
        <v>Hollabrunnarbeitslose AusländerFrauen</v>
      </c>
      <c r="B1722">
        <v>1721</v>
      </c>
      <c r="C1722">
        <v>310</v>
      </c>
      <c r="D1722" t="s">
        <v>177</v>
      </c>
      <c r="E1722" t="s">
        <v>37</v>
      </c>
      <c r="F1722" t="s">
        <v>47</v>
      </c>
      <c r="G1722">
        <v>33</v>
      </c>
      <c r="H1722">
        <v>25</v>
      </c>
      <c r="I1722">
        <v>37</v>
      </c>
      <c r="J1722">
        <v>24</v>
      </c>
      <c r="K1722">
        <v>36</v>
      </c>
      <c r="L1722">
        <v>36</v>
      </c>
      <c r="M1722">
        <v>50</v>
      </c>
      <c r="N1722">
        <v>43</v>
      </c>
      <c r="O1722">
        <v>50</v>
      </c>
      <c r="P1722">
        <v>43</v>
      </c>
      <c r="Q1722">
        <v>53</v>
      </c>
      <c r="R1722">
        <v>30</v>
      </c>
      <c r="S1722">
        <v>57</v>
      </c>
      <c r="T1722">
        <v>31</v>
      </c>
      <c r="U1722">
        <v>36</v>
      </c>
      <c r="V1722">
        <v>40</v>
      </c>
      <c r="W1722">
        <v>58</v>
      </c>
      <c r="X1722">
        <v>36</v>
      </c>
      <c r="Y1722">
        <v>52</v>
      </c>
      <c r="Z1722">
        <v>50</v>
      </c>
      <c r="AA1722">
        <v>48</v>
      </c>
      <c r="AB1722">
        <v>60</v>
      </c>
      <c r="AC1722">
        <v>62</v>
      </c>
      <c r="AD1722">
        <v>55</v>
      </c>
      <c r="AE1722">
        <v>83</v>
      </c>
      <c r="AF1722">
        <v>63</v>
      </c>
      <c r="AG1722">
        <v>74</v>
      </c>
      <c r="AH1722">
        <v>61</v>
      </c>
      <c r="AI1722">
        <v>87</v>
      </c>
      <c r="AJ1722">
        <v>61</v>
      </c>
      <c r="AK1722">
        <v>82</v>
      </c>
      <c r="AL1722">
        <v>70</v>
      </c>
      <c r="AM1722">
        <v>69</v>
      </c>
      <c r="AN1722">
        <v>112</v>
      </c>
      <c r="AO1722">
        <v>127</v>
      </c>
      <c r="AP1722">
        <v>102</v>
      </c>
      <c r="AQ1722">
        <v>91</v>
      </c>
      <c r="AR1722">
        <v>88</v>
      </c>
      <c r="AS1722">
        <v>99</v>
      </c>
      <c r="AT1722">
        <v>91</v>
      </c>
      <c r="AU1722">
        <v>89</v>
      </c>
    </row>
    <row r="1723" spans="1:47" x14ac:dyDescent="0.25">
      <c r="A1723" t="str">
        <f t="shared" si="26"/>
        <v>Hollabrunnarbeitslose AusländerInsgesamt</v>
      </c>
      <c r="B1723">
        <v>1722</v>
      </c>
      <c r="C1723">
        <v>310</v>
      </c>
      <c r="D1723" t="s">
        <v>177</v>
      </c>
      <c r="E1723" t="s">
        <v>37</v>
      </c>
      <c r="F1723" t="s">
        <v>48</v>
      </c>
      <c r="G1723">
        <v>174</v>
      </c>
      <c r="H1723">
        <v>40</v>
      </c>
      <c r="I1723">
        <v>204</v>
      </c>
      <c r="J1723">
        <v>55</v>
      </c>
      <c r="K1723">
        <v>229</v>
      </c>
      <c r="L1723">
        <v>69</v>
      </c>
      <c r="M1723">
        <v>201</v>
      </c>
      <c r="N1723">
        <v>61</v>
      </c>
      <c r="O1723">
        <v>182</v>
      </c>
      <c r="P1723">
        <v>62</v>
      </c>
      <c r="Q1723">
        <v>174</v>
      </c>
      <c r="R1723">
        <v>62</v>
      </c>
      <c r="S1723">
        <v>201</v>
      </c>
      <c r="T1723">
        <v>60</v>
      </c>
      <c r="U1723">
        <v>180</v>
      </c>
      <c r="V1723">
        <v>69</v>
      </c>
      <c r="W1723">
        <v>212</v>
      </c>
      <c r="X1723">
        <v>76</v>
      </c>
      <c r="Y1723">
        <v>203</v>
      </c>
      <c r="Z1723">
        <v>92</v>
      </c>
      <c r="AA1723">
        <v>213</v>
      </c>
      <c r="AB1723">
        <v>112</v>
      </c>
      <c r="AC1723">
        <v>213</v>
      </c>
      <c r="AD1723">
        <v>102</v>
      </c>
      <c r="AE1723">
        <v>231</v>
      </c>
      <c r="AF1723">
        <v>113</v>
      </c>
      <c r="AG1723">
        <v>234</v>
      </c>
      <c r="AH1723">
        <v>139</v>
      </c>
      <c r="AI1723">
        <v>240</v>
      </c>
      <c r="AJ1723">
        <v>114</v>
      </c>
      <c r="AK1723">
        <v>237</v>
      </c>
      <c r="AL1723">
        <v>129</v>
      </c>
      <c r="AM1723">
        <v>225</v>
      </c>
      <c r="AN1723">
        <v>188</v>
      </c>
      <c r="AO1723">
        <v>299</v>
      </c>
      <c r="AP1723">
        <v>174</v>
      </c>
      <c r="AQ1723">
        <v>245</v>
      </c>
      <c r="AR1723">
        <v>143</v>
      </c>
      <c r="AS1723">
        <v>261</v>
      </c>
      <c r="AT1723">
        <v>176</v>
      </c>
      <c r="AU1723">
        <v>256</v>
      </c>
    </row>
    <row r="1724" spans="1:47" x14ac:dyDescent="0.25">
      <c r="A1724" t="str">
        <f t="shared" si="26"/>
        <v>Hollabrunnarbeitslose AusländerMänner</v>
      </c>
      <c r="B1724">
        <v>1723</v>
      </c>
      <c r="C1724">
        <v>310</v>
      </c>
      <c r="D1724" t="s">
        <v>177</v>
      </c>
      <c r="E1724" t="s">
        <v>37</v>
      </c>
      <c r="F1724" t="s">
        <v>49</v>
      </c>
      <c r="G1724">
        <v>141</v>
      </c>
      <c r="H1724">
        <v>15</v>
      </c>
      <c r="I1724">
        <v>167</v>
      </c>
      <c r="J1724">
        <v>31</v>
      </c>
      <c r="K1724">
        <v>193</v>
      </c>
      <c r="L1724">
        <v>33</v>
      </c>
      <c r="M1724">
        <v>151</v>
      </c>
      <c r="N1724">
        <v>18</v>
      </c>
      <c r="O1724">
        <v>132</v>
      </c>
      <c r="P1724">
        <v>19</v>
      </c>
      <c r="Q1724">
        <v>121</v>
      </c>
      <c r="R1724">
        <v>32</v>
      </c>
      <c r="S1724">
        <v>144</v>
      </c>
      <c r="T1724">
        <v>29</v>
      </c>
      <c r="U1724">
        <v>144</v>
      </c>
      <c r="V1724">
        <v>29</v>
      </c>
      <c r="W1724">
        <v>154</v>
      </c>
      <c r="X1724">
        <v>40</v>
      </c>
      <c r="Y1724">
        <v>151</v>
      </c>
      <c r="Z1724">
        <v>42</v>
      </c>
      <c r="AA1724">
        <v>165</v>
      </c>
      <c r="AB1724">
        <v>52</v>
      </c>
      <c r="AC1724">
        <v>151</v>
      </c>
      <c r="AD1724">
        <v>47</v>
      </c>
      <c r="AE1724">
        <v>148</v>
      </c>
      <c r="AF1724">
        <v>50</v>
      </c>
      <c r="AG1724">
        <v>160</v>
      </c>
      <c r="AH1724">
        <v>78</v>
      </c>
      <c r="AI1724">
        <v>153</v>
      </c>
      <c r="AJ1724">
        <v>53</v>
      </c>
      <c r="AK1724">
        <v>155</v>
      </c>
      <c r="AL1724">
        <v>59</v>
      </c>
      <c r="AM1724">
        <v>156</v>
      </c>
      <c r="AN1724">
        <v>76</v>
      </c>
      <c r="AO1724">
        <v>172</v>
      </c>
      <c r="AP1724">
        <v>72</v>
      </c>
      <c r="AQ1724">
        <v>154</v>
      </c>
      <c r="AR1724">
        <v>55</v>
      </c>
      <c r="AS1724">
        <v>162</v>
      </c>
      <c r="AT1724">
        <v>85</v>
      </c>
      <c r="AU1724">
        <v>167</v>
      </c>
    </row>
    <row r="1725" spans="1:47" x14ac:dyDescent="0.25">
      <c r="A1725" t="str">
        <f t="shared" si="26"/>
        <v>HollabrunnArbeitsstättenInsgesamt</v>
      </c>
      <c r="B1725">
        <v>1724</v>
      </c>
      <c r="C1725">
        <v>310</v>
      </c>
      <c r="D1725" t="s">
        <v>177</v>
      </c>
      <c r="E1725" t="s">
        <v>476</v>
      </c>
      <c r="F1725" t="s">
        <v>48</v>
      </c>
      <c r="G1725">
        <v>4501</v>
      </c>
      <c r="H1725">
        <v>4524</v>
      </c>
      <c r="I1725">
        <v>4668</v>
      </c>
    </row>
    <row r="1726" spans="1:47" x14ac:dyDescent="0.25">
      <c r="A1726" t="str">
        <f t="shared" si="26"/>
        <v>HollabrunnBeschäftigte in den ArbeitsstättenInsgesamt</v>
      </c>
      <c r="B1726">
        <v>1725</v>
      </c>
      <c r="C1726">
        <v>310</v>
      </c>
      <c r="D1726" t="s">
        <v>177</v>
      </c>
      <c r="E1726" t="s">
        <v>477</v>
      </c>
      <c r="F1726" t="s">
        <v>48</v>
      </c>
      <c r="G1726">
        <v>17729</v>
      </c>
      <c r="H1726">
        <v>17110</v>
      </c>
      <c r="I1726">
        <v>17454</v>
      </c>
    </row>
    <row r="1727" spans="1:47" x14ac:dyDescent="0.25">
      <c r="A1727" t="str">
        <f t="shared" si="26"/>
        <v>HollabrunnGesamteinkommenBruttobezüge Gesamt</v>
      </c>
      <c r="B1727">
        <v>1726</v>
      </c>
      <c r="C1727">
        <v>310</v>
      </c>
      <c r="D1727" t="s">
        <v>177</v>
      </c>
      <c r="E1727" t="s">
        <v>45</v>
      </c>
      <c r="F1727" t="s">
        <v>63</v>
      </c>
      <c r="G1727">
        <v>695048.05189999996</v>
      </c>
      <c r="H1727">
        <v>718484.68220000004</v>
      </c>
      <c r="I1727">
        <v>751962.59175000002</v>
      </c>
      <c r="J1727">
        <v>789824.43489000003</v>
      </c>
      <c r="K1727">
        <v>837130.39211999997</v>
      </c>
      <c r="L1727">
        <v>866891.08479999995</v>
      </c>
      <c r="M1727">
        <v>904808.63089999999</v>
      </c>
      <c r="N1727">
        <v>932521.66775999998</v>
      </c>
      <c r="O1727">
        <v>969061.15876000002</v>
      </c>
      <c r="P1727">
        <v>996125.29342999996</v>
      </c>
      <c r="Q1727">
        <v>1025315.52334</v>
      </c>
      <c r="R1727">
        <v>1052641.4433800001</v>
      </c>
      <c r="S1727">
        <v>1083492.6510399999</v>
      </c>
      <c r="T1727">
        <v>1112473.2426499999</v>
      </c>
      <c r="U1727">
        <v>1153381.6916199999</v>
      </c>
      <c r="V1727">
        <v>1200151.1312299999</v>
      </c>
      <c r="W1727">
        <v>1233607.7900100001</v>
      </c>
      <c r="X1727">
        <v>1297230.41845</v>
      </c>
      <c r="Y1727">
        <v>1365130.7916999999</v>
      </c>
    </row>
    <row r="1728" spans="1:47" x14ac:dyDescent="0.25">
      <c r="A1728" t="str">
        <f t="shared" si="26"/>
        <v>HollabrunnGesamteinkommenNettobezüge Gesamt</v>
      </c>
      <c r="B1728">
        <v>1727</v>
      </c>
      <c r="C1728">
        <v>310</v>
      </c>
      <c r="D1728" t="s">
        <v>177</v>
      </c>
      <c r="E1728" t="s">
        <v>45</v>
      </c>
      <c r="F1728" t="s">
        <v>64</v>
      </c>
      <c r="G1728">
        <v>517886.91353000002</v>
      </c>
      <c r="H1728">
        <v>538665.90416999999</v>
      </c>
      <c r="I1728">
        <v>560560.82348999998</v>
      </c>
      <c r="J1728">
        <v>585928.02182999998</v>
      </c>
      <c r="K1728">
        <v>617930.95750999998</v>
      </c>
      <c r="L1728">
        <v>651102.37054000003</v>
      </c>
      <c r="M1728">
        <v>676251.58163000003</v>
      </c>
      <c r="N1728">
        <v>693995.85233999998</v>
      </c>
      <c r="O1728">
        <v>717448.46817000001</v>
      </c>
      <c r="P1728">
        <v>734978.16714999999</v>
      </c>
      <c r="Q1728">
        <v>753014.86228999996</v>
      </c>
      <c r="R1728">
        <v>769466.29620999994</v>
      </c>
      <c r="S1728">
        <v>813989.41880999994</v>
      </c>
      <c r="T1728">
        <v>833196.89589000004</v>
      </c>
      <c r="U1728">
        <v>859819.09290000005</v>
      </c>
      <c r="V1728">
        <v>894099.61591000005</v>
      </c>
      <c r="W1728">
        <v>927999.11448999995</v>
      </c>
      <c r="X1728">
        <v>968399.72624999995</v>
      </c>
      <c r="Y1728">
        <v>1025126.34874</v>
      </c>
    </row>
    <row r="1729" spans="1:44" x14ac:dyDescent="0.25">
      <c r="A1729" t="str">
        <f t="shared" si="26"/>
        <v>HollabrunnGründungsintensitätin % der aktiven Wirtschaftskammermitglieder</v>
      </c>
      <c r="B1729">
        <v>1728</v>
      </c>
      <c r="C1729">
        <v>310</v>
      </c>
      <c r="D1729" t="s">
        <v>177</v>
      </c>
      <c r="E1729" t="s">
        <v>40</v>
      </c>
      <c r="F1729" t="s">
        <v>52</v>
      </c>
      <c r="G1729">
        <v>8.4685956245589296</v>
      </c>
      <c r="H1729">
        <v>7.4756251790587704</v>
      </c>
      <c r="I1729">
        <v>8.5779341047730693</v>
      </c>
      <c r="J1729">
        <v>8.1035314574931796</v>
      </c>
      <c r="K1729">
        <v>9.9421320549729408</v>
      </c>
      <c r="L1729">
        <v>8.5197688739642992</v>
      </c>
      <c r="M1729">
        <v>13.173922284385201</v>
      </c>
      <c r="N1729">
        <v>7.3619624318597898</v>
      </c>
      <c r="O1729">
        <v>10.182269758004701</v>
      </c>
      <c r="P1729">
        <v>8.5324006531337897</v>
      </c>
      <c r="Q1729">
        <v>8.7568306010929007</v>
      </c>
      <c r="R1729">
        <v>8.2752756857075003</v>
      </c>
      <c r="S1729">
        <v>8.2603603415637892</v>
      </c>
      <c r="T1729">
        <v>9.9020683589977505</v>
      </c>
      <c r="U1729">
        <v>9.3914280354196897</v>
      </c>
      <c r="V1729">
        <v>8.8482074752097599</v>
      </c>
      <c r="W1729">
        <v>7.5148809523809499</v>
      </c>
      <c r="X1729">
        <v>6.3188831741366602</v>
      </c>
      <c r="Y1729">
        <v>7.1815229159148304</v>
      </c>
      <c r="Z1729">
        <v>8.6141021187912497</v>
      </c>
      <c r="AA1729">
        <v>6.5282892534315398</v>
      </c>
      <c r="AB1729">
        <v>6.5621939275220402</v>
      </c>
    </row>
    <row r="1730" spans="1:44" x14ac:dyDescent="0.25">
      <c r="A1730" t="str">
        <f t="shared" si="26"/>
        <v>HollabrunnGründungsintensitätje 1.000 Einwohner</v>
      </c>
      <c r="B1730">
        <v>1729</v>
      </c>
      <c r="C1730">
        <v>310</v>
      </c>
      <c r="D1730" t="s">
        <v>177</v>
      </c>
      <c r="E1730" t="s">
        <v>40</v>
      </c>
      <c r="F1730" t="s">
        <v>53</v>
      </c>
      <c r="G1730">
        <v>2.4059185596567598</v>
      </c>
      <c r="H1730">
        <v>2.2184818509311599</v>
      </c>
      <c r="I1730">
        <v>2.5919827317532498</v>
      </c>
      <c r="J1730">
        <v>2.5412674650698599</v>
      </c>
      <c r="K1730">
        <v>3.2335684996320402</v>
      </c>
      <c r="L1730">
        <v>2.94732450297571</v>
      </c>
      <c r="M1730">
        <v>4.7089943077323504</v>
      </c>
      <c r="N1730">
        <v>2.8431175475241601</v>
      </c>
      <c r="O1730">
        <v>4.0509953336327102</v>
      </c>
      <c r="P1730">
        <v>3.5110322760585002</v>
      </c>
      <c r="Q1730">
        <v>3.7615850167768401</v>
      </c>
      <c r="R1730">
        <v>3.6862201852665302</v>
      </c>
      <c r="S1730">
        <v>3.857529707096</v>
      </c>
      <c r="T1730">
        <v>4.7192131811276896</v>
      </c>
      <c r="U1730">
        <v>4.6811492054771904</v>
      </c>
      <c r="V1730">
        <v>4.5698977682352702</v>
      </c>
      <c r="W1730">
        <v>3.9838280248496201</v>
      </c>
      <c r="X1730">
        <v>3.3819654724920398</v>
      </c>
      <c r="Y1730">
        <v>3.8994376187956798</v>
      </c>
      <c r="Z1730">
        <v>4.8312943193329696</v>
      </c>
      <c r="AA1730">
        <v>3.7757038299190602</v>
      </c>
      <c r="AB1730">
        <v>3.8610780283529902</v>
      </c>
    </row>
    <row r="1731" spans="1:44" x14ac:dyDescent="0.25">
      <c r="A1731" t="str">
        <f t="shared" ref="A1731:A1794" si="27">D1731&amp;E1731&amp;F1731</f>
        <v>HollabrunnKammermitgliedschaftenAktiv</v>
      </c>
      <c r="B1731">
        <v>1730</v>
      </c>
      <c r="C1731">
        <v>310</v>
      </c>
      <c r="D1731" t="s">
        <v>177</v>
      </c>
      <c r="E1731" t="s">
        <v>39</v>
      </c>
      <c r="F1731" t="s">
        <v>50</v>
      </c>
      <c r="G1731">
        <v>1417</v>
      </c>
      <c r="H1731">
        <v>1482</v>
      </c>
      <c r="I1731">
        <v>1509</v>
      </c>
      <c r="J1731">
        <v>1568</v>
      </c>
      <c r="K1731">
        <v>1630</v>
      </c>
      <c r="L1731">
        <v>1738</v>
      </c>
      <c r="M1731">
        <v>1798</v>
      </c>
      <c r="N1731">
        <v>1943</v>
      </c>
      <c r="O1731">
        <v>1997</v>
      </c>
      <c r="P1731">
        <v>2004</v>
      </c>
      <c r="Q1731">
        <v>2062</v>
      </c>
      <c r="R1731">
        <v>2075</v>
      </c>
      <c r="S1731">
        <v>2140</v>
      </c>
      <c r="T1731">
        <v>2160</v>
      </c>
      <c r="U1731">
        <v>2214</v>
      </c>
      <c r="V1731">
        <v>2235</v>
      </c>
      <c r="W1731">
        <v>2285</v>
      </c>
      <c r="X1731">
        <v>2338</v>
      </c>
      <c r="Y1731">
        <v>2383</v>
      </c>
      <c r="Z1731">
        <v>2394</v>
      </c>
      <c r="AA1731">
        <v>2485</v>
      </c>
      <c r="AB1731">
        <v>2523</v>
      </c>
      <c r="AC1731">
        <v>2535</v>
      </c>
      <c r="AD1731">
        <v>2622</v>
      </c>
      <c r="AE1731">
        <v>2691</v>
      </c>
      <c r="AF1731">
        <v>2688</v>
      </c>
      <c r="AG1731">
        <v>2690</v>
      </c>
      <c r="AH1731">
        <v>2722</v>
      </c>
      <c r="AI1731">
        <v>2756</v>
      </c>
      <c r="AJ1731">
        <v>2771</v>
      </c>
      <c r="AK1731">
        <v>2823</v>
      </c>
      <c r="AL1731">
        <v>2879</v>
      </c>
      <c r="AM1731">
        <v>2978</v>
      </c>
      <c r="AN1731">
        <v>2987</v>
      </c>
      <c r="AO1731">
        <v>3055</v>
      </c>
      <c r="AP1731">
        <v>3063</v>
      </c>
      <c r="AQ1731">
        <v>3110</v>
      </c>
      <c r="AR1731">
        <v>3085</v>
      </c>
    </row>
    <row r="1732" spans="1:44" x14ac:dyDescent="0.25">
      <c r="A1732" t="str">
        <f t="shared" si="27"/>
        <v>HollabrunnKammermitgliedschaftenInsgesamt</v>
      </c>
      <c r="B1732">
        <v>1731</v>
      </c>
      <c r="C1732">
        <v>310</v>
      </c>
      <c r="D1732" t="s">
        <v>177</v>
      </c>
      <c r="E1732" t="s">
        <v>39</v>
      </c>
      <c r="F1732" t="s">
        <v>48</v>
      </c>
      <c r="G1732">
        <v>1899</v>
      </c>
      <c r="H1732">
        <v>1951</v>
      </c>
      <c r="I1732">
        <v>1990</v>
      </c>
      <c r="J1732">
        <v>2046</v>
      </c>
      <c r="K1732">
        <v>2116</v>
      </c>
      <c r="L1732">
        <v>2208</v>
      </c>
      <c r="M1732">
        <v>2284</v>
      </c>
      <c r="N1732">
        <v>2432</v>
      </c>
      <c r="O1732">
        <v>2493</v>
      </c>
      <c r="P1732">
        <v>2520</v>
      </c>
      <c r="Q1732">
        <v>2604</v>
      </c>
      <c r="R1732">
        <v>2634</v>
      </c>
      <c r="S1732">
        <v>2697</v>
      </c>
      <c r="T1732">
        <v>2761</v>
      </c>
      <c r="U1732">
        <v>2830</v>
      </c>
      <c r="V1732">
        <v>2883</v>
      </c>
      <c r="W1732">
        <v>2943</v>
      </c>
      <c r="X1732">
        <v>2989</v>
      </c>
      <c r="Y1732">
        <v>3059</v>
      </c>
      <c r="Z1732">
        <v>3086</v>
      </c>
      <c r="AA1732">
        <v>3204</v>
      </c>
      <c r="AB1732">
        <v>3263</v>
      </c>
      <c r="AC1732">
        <v>3283</v>
      </c>
      <c r="AD1732">
        <v>3380</v>
      </c>
      <c r="AE1732">
        <v>3475</v>
      </c>
      <c r="AF1732">
        <v>3503</v>
      </c>
      <c r="AG1732">
        <v>3465</v>
      </c>
      <c r="AH1732">
        <v>3469</v>
      </c>
      <c r="AI1732">
        <v>3479</v>
      </c>
      <c r="AJ1732">
        <v>3493</v>
      </c>
      <c r="AK1732">
        <v>3591</v>
      </c>
      <c r="AL1732">
        <v>3638</v>
      </c>
      <c r="AM1732">
        <v>3709</v>
      </c>
      <c r="AN1732">
        <v>3712</v>
      </c>
      <c r="AO1732">
        <v>3749</v>
      </c>
      <c r="AP1732">
        <v>3735</v>
      </c>
      <c r="AQ1732">
        <v>3729</v>
      </c>
      <c r="AR1732">
        <v>3683</v>
      </c>
    </row>
    <row r="1733" spans="1:44" x14ac:dyDescent="0.25">
      <c r="A1733" t="str">
        <f t="shared" si="27"/>
        <v>HollabrunnKammermitgliedschaftenRuhend</v>
      </c>
      <c r="B1733">
        <v>1732</v>
      </c>
      <c r="C1733">
        <v>310</v>
      </c>
      <c r="D1733" t="s">
        <v>177</v>
      </c>
      <c r="E1733" t="s">
        <v>39</v>
      </c>
      <c r="F1733" t="s">
        <v>51</v>
      </c>
      <c r="G1733">
        <v>482</v>
      </c>
      <c r="H1733">
        <v>469</v>
      </c>
      <c r="I1733">
        <v>481</v>
      </c>
      <c r="J1733">
        <v>478</v>
      </c>
      <c r="K1733">
        <v>486</v>
      </c>
      <c r="L1733">
        <v>470</v>
      </c>
      <c r="M1733">
        <v>486</v>
      </c>
      <c r="N1733">
        <v>489</v>
      </c>
      <c r="O1733">
        <v>496</v>
      </c>
      <c r="P1733">
        <v>516</v>
      </c>
      <c r="Q1733">
        <v>542</v>
      </c>
      <c r="R1733">
        <v>559</v>
      </c>
      <c r="S1733">
        <v>557</v>
      </c>
      <c r="T1733">
        <v>601</v>
      </c>
      <c r="U1733">
        <v>616</v>
      </c>
      <c r="V1733">
        <v>648</v>
      </c>
      <c r="W1733">
        <v>658</v>
      </c>
      <c r="X1733">
        <v>651</v>
      </c>
      <c r="Y1733">
        <v>676</v>
      </c>
      <c r="Z1733">
        <v>692</v>
      </c>
      <c r="AA1733">
        <v>719</v>
      </c>
      <c r="AB1733">
        <v>740</v>
      </c>
      <c r="AC1733">
        <v>748</v>
      </c>
      <c r="AD1733">
        <v>758</v>
      </c>
      <c r="AE1733">
        <v>784</v>
      </c>
      <c r="AF1733">
        <v>815</v>
      </c>
      <c r="AG1733">
        <v>775</v>
      </c>
      <c r="AH1733">
        <v>747</v>
      </c>
      <c r="AI1733">
        <v>723</v>
      </c>
      <c r="AJ1733">
        <v>722</v>
      </c>
      <c r="AK1733">
        <v>768</v>
      </c>
      <c r="AL1733">
        <v>759</v>
      </c>
      <c r="AM1733">
        <v>731</v>
      </c>
      <c r="AN1733">
        <v>725</v>
      </c>
      <c r="AO1733">
        <v>694</v>
      </c>
      <c r="AP1733">
        <v>672</v>
      </c>
      <c r="AQ1733">
        <v>619</v>
      </c>
      <c r="AR1733">
        <v>598</v>
      </c>
    </row>
    <row r="1734" spans="1:44" x14ac:dyDescent="0.25">
      <c r="A1734" t="str">
        <f t="shared" si="27"/>
        <v>HollabrunnLehrlinge1. Lehrjahr, männlich</v>
      </c>
      <c r="B1734">
        <v>1733</v>
      </c>
      <c r="C1734">
        <v>310</v>
      </c>
      <c r="D1734" t="s">
        <v>177</v>
      </c>
      <c r="E1734" t="s">
        <v>46</v>
      </c>
      <c r="F1734" t="s">
        <v>65</v>
      </c>
      <c r="G1734">
        <v>75</v>
      </c>
      <c r="H1734">
        <v>85</v>
      </c>
      <c r="I1734">
        <v>84</v>
      </c>
      <c r="J1734">
        <v>102</v>
      </c>
      <c r="K1734">
        <v>67</v>
      </c>
      <c r="L1734">
        <v>84</v>
      </c>
      <c r="M1734">
        <v>73</v>
      </c>
      <c r="N1734">
        <v>76</v>
      </c>
      <c r="O1734">
        <v>81</v>
      </c>
      <c r="P1734">
        <v>77</v>
      </c>
      <c r="Q1734">
        <v>68</v>
      </c>
      <c r="R1734">
        <v>67</v>
      </c>
      <c r="S1734">
        <v>55</v>
      </c>
      <c r="T1734">
        <v>45</v>
      </c>
      <c r="U1734">
        <v>63</v>
      </c>
      <c r="V1734">
        <v>73</v>
      </c>
      <c r="W1734">
        <v>72</v>
      </c>
      <c r="X1734">
        <v>57</v>
      </c>
      <c r="Y1734">
        <v>63</v>
      </c>
      <c r="Z1734">
        <v>67</v>
      </c>
      <c r="AA1734">
        <v>72</v>
      </c>
      <c r="AB1734">
        <v>53</v>
      </c>
    </row>
    <row r="1735" spans="1:44" x14ac:dyDescent="0.25">
      <c r="A1735" t="str">
        <f t="shared" si="27"/>
        <v>HollabrunnLehrlinge1. Lehrjahr, weiblich</v>
      </c>
      <c r="B1735">
        <v>1734</v>
      </c>
      <c r="C1735">
        <v>310</v>
      </c>
      <c r="D1735" t="s">
        <v>177</v>
      </c>
      <c r="E1735" t="s">
        <v>46</v>
      </c>
      <c r="F1735" t="s">
        <v>66</v>
      </c>
      <c r="G1735">
        <v>31</v>
      </c>
      <c r="H1735">
        <v>21</v>
      </c>
      <c r="I1735">
        <v>27</v>
      </c>
      <c r="J1735">
        <v>21</v>
      </c>
      <c r="K1735">
        <v>31</v>
      </c>
      <c r="L1735">
        <v>22</v>
      </c>
      <c r="M1735">
        <v>42</v>
      </c>
      <c r="N1735">
        <v>35</v>
      </c>
      <c r="O1735">
        <v>29</v>
      </c>
      <c r="P1735">
        <v>41</v>
      </c>
      <c r="Q1735">
        <v>39</v>
      </c>
      <c r="R1735">
        <v>23</v>
      </c>
      <c r="S1735">
        <v>30</v>
      </c>
      <c r="T1735">
        <v>20</v>
      </c>
      <c r="U1735">
        <v>15</v>
      </c>
      <c r="V1735">
        <v>27</v>
      </c>
      <c r="W1735">
        <v>13</v>
      </c>
      <c r="X1735">
        <v>25</v>
      </c>
      <c r="Y1735">
        <v>16</v>
      </c>
      <c r="Z1735">
        <v>28</v>
      </c>
      <c r="AA1735">
        <v>32</v>
      </c>
      <c r="AB1735">
        <v>15</v>
      </c>
    </row>
    <row r="1736" spans="1:44" x14ac:dyDescent="0.25">
      <c r="A1736" t="str">
        <f t="shared" si="27"/>
        <v>HollabrunnLehrlinge2. Lehrjahr, männlich</v>
      </c>
      <c r="B1736">
        <v>1735</v>
      </c>
      <c r="C1736">
        <v>310</v>
      </c>
      <c r="D1736" t="s">
        <v>177</v>
      </c>
      <c r="E1736" t="s">
        <v>46</v>
      </c>
      <c r="F1736" t="s">
        <v>67</v>
      </c>
      <c r="G1736">
        <v>91</v>
      </c>
      <c r="H1736">
        <v>78</v>
      </c>
      <c r="I1736">
        <v>90</v>
      </c>
      <c r="J1736">
        <v>85</v>
      </c>
      <c r="K1736">
        <v>106</v>
      </c>
      <c r="L1736">
        <v>71</v>
      </c>
      <c r="M1736">
        <v>86</v>
      </c>
      <c r="N1736">
        <v>73</v>
      </c>
      <c r="O1736">
        <v>80</v>
      </c>
      <c r="P1736">
        <v>80</v>
      </c>
      <c r="Q1736">
        <v>75</v>
      </c>
      <c r="R1736">
        <v>68</v>
      </c>
      <c r="S1736">
        <v>67</v>
      </c>
      <c r="T1736">
        <v>62</v>
      </c>
      <c r="U1736">
        <v>52</v>
      </c>
      <c r="V1736">
        <v>63</v>
      </c>
      <c r="W1736">
        <v>74</v>
      </c>
      <c r="X1736">
        <v>71</v>
      </c>
      <c r="Y1736">
        <v>65</v>
      </c>
      <c r="Z1736">
        <v>64</v>
      </c>
      <c r="AA1736">
        <v>69</v>
      </c>
      <c r="AB1736">
        <v>67</v>
      </c>
    </row>
    <row r="1737" spans="1:44" x14ac:dyDescent="0.25">
      <c r="A1737" t="str">
        <f t="shared" si="27"/>
        <v>HollabrunnLehrlinge2. Lehrjahr, weiblich</v>
      </c>
      <c r="B1737">
        <v>1736</v>
      </c>
      <c r="C1737">
        <v>310</v>
      </c>
      <c r="D1737" t="s">
        <v>177</v>
      </c>
      <c r="E1737" t="s">
        <v>46</v>
      </c>
      <c r="F1737" t="s">
        <v>68</v>
      </c>
      <c r="G1737">
        <v>24</v>
      </c>
      <c r="H1737">
        <v>32</v>
      </c>
      <c r="I1737">
        <v>20</v>
      </c>
      <c r="J1737">
        <v>28</v>
      </c>
      <c r="K1737">
        <v>30</v>
      </c>
      <c r="L1737">
        <v>37</v>
      </c>
      <c r="M1737">
        <v>29</v>
      </c>
      <c r="N1737">
        <v>45</v>
      </c>
      <c r="O1737">
        <v>43</v>
      </c>
      <c r="P1737">
        <v>32</v>
      </c>
      <c r="Q1737">
        <v>39</v>
      </c>
      <c r="R1737">
        <v>40</v>
      </c>
      <c r="S1737">
        <v>29</v>
      </c>
      <c r="T1737">
        <v>27</v>
      </c>
      <c r="U1737">
        <v>18</v>
      </c>
      <c r="V1737">
        <v>15</v>
      </c>
      <c r="W1737">
        <v>33</v>
      </c>
      <c r="X1737">
        <v>16</v>
      </c>
      <c r="Y1737">
        <v>22</v>
      </c>
      <c r="Z1737">
        <v>18</v>
      </c>
      <c r="AA1737">
        <v>27</v>
      </c>
      <c r="AB1737">
        <v>29</v>
      </c>
    </row>
    <row r="1738" spans="1:44" x14ac:dyDescent="0.25">
      <c r="A1738" t="str">
        <f t="shared" si="27"/>
        <v>HollabrunnLehrlinge3. Lehrjahr, männlich</v>
      </c>
      <c r="B1738">
        <v>1737</v>
      </c>
      <c r="C1738">
        <v>310</v>
      </c>
      <c r="D1738" t="s">
        <v>177</v>
      </c>
      <c r="E1738" t="s">
        <v>46</v>
      </c>
      <c r="F1738" t="s">
        <v>69</v>
      </c>
      <c r="G1738">
        <v>86</v>
      </c>
      <c r="H1738">
        <v>93</v>
      </c>
      <c r="I1738">
        <v>72</v>
      </c>
      <c r="J1738">
        <v>89</v>
      </c>
      <c r="K1738">
        <v>82</v>
      </c>
      <c r="L1738">
        <v>97</v>
      </c>
      <c r="M1738">
        <v>69</v>
      </c>
      <c r="N1738">
        <v>89</v>
      </c>
      <c r="O1738">
        <v>71</v>
      </c>
      <c r="P1738">
        <v>77</v>
      </c>
      <c r="Q1738">
        <v>80</v>
      </c>
      <c r="R1738">
        <v>72</v>
      </c>
      <c r="S1738">
        <v>69</v>
      </c>
      <c r="T1738">
        <v>65</v>
      </c>
      <c r="U1738">
        <v>60</v>
      </c>
      <c r="V1738">
        <v>51</v>
      </c>
      <c r="W1738">
        <v>62</v>
      </c>
      <c r="X1738">
        <v>68</v>
      </c>
      <c r="Y1738">
        <v>69</v>
      </c>
      <c r="Z1738">
        <v>62</v>
      </c>
      <c r="AA1738">
        <v>64</v>
      </c>
      <c r="AB1738">
        <v>63</v>
      </c>
    </row>
    <row r="1739" spans="1:44" x14ac:dyDescent="0.25">
      <c r="A1739" t="str">
        <f t="shared" si="27"/>
        <v>HollabrunnLehrlinge3. Lehrjahr, weiblich</v>
      </c>
      <c r="B1739">
        <v>1738</v>
      </c>
      <c r="C1739">
        <v>310</v>
      </c>
      <c r="D1739" t="s">
        <v>177</v>
      </c>
      <c r="E1739" t="s">
        <v>46</v>
      </c>
      <c r="F1739" t="s">
        <v>70</v>
      </c>
      <c r="G1739">
        <v>32</v>
      </c>
      <c r="H1739">
        <v>22</v>
      </c>
      <c r="I1739">
        <v>28</v>
      </c>
      <c r="J1739">
        <v>15</v>
      </c>
      <c r="K1739">
        <v>24</v>
      </c>
      <c r="L1739">
        <v>32</v>
      </c>
      <c r="M1739">
        <v>30</v>
      </c>
      <c r="N1739">
        <v>22</v>
      </c>
      <c r="O1739">
        <v>39</v>
      </c>
      <c r="P1739">
        <v>36</v>
      </c>
      <c r="Q1739">
        <v>27</v>
      </c>
      <c r="R1739">
        <v>40</v>
      </c>
      <c r="S1739">
        <v>37</v>
      </c>
      <c r="T1739">
        <v>22</v>
      </c>
      <c r="U1739">
        <v>28</v>
      </c>
      <c r="V1739">
        <v>18</v>
      </c>
      <c r="W1739">
        <v>15</v>
      </c>
      <c r="X1739">
        <v>29</v>
      </c>
      <c r="Y1739">
        <v>19</v>
      </c>
      <c r="Z1739">
        <v>24</v>
      </c>
      <c r="AA1739">
        <v>20</v>
      </c>
      <c r="AB1739">
        <v>28</v>
      </c>
    </row>
    <row r="1740" spans="1:44" x14ac:dyDescent="0.25">
      <c r="A1740" t="str">
        <f t="shared" si="27"/>
        <v>HollabrunnLehrlinge4. Lehrjahr, männlich</v>
      </c>
      <c r="B1740">
        <v>1739</v>
      </c>
      <c r="C1740">
        <v>310</v>
      </c>
      <c r="D1740" t="s">
        <v>177</v>
      </c>
      <c r="E1740" t="s">
        <v>46</v>
      </c>
      <c r="F1740" t="s">
        <v>71</v>
      </c>
      <c r="G1740">
        <v>25</v>
      </c>
      <c r="H1740">
        <v>33</v>
      </c>
      <c r="I1740">
        <v>41</v>
      </c>
      <c r="J1740">
        <v>31</v>
      </c>
      <c r="K1740">
        <v>33</v>
      </c>
      <c r="L1740">
        <v>37</v>
      </c>
      <c r="M1740">
        <v>39</v>
      </c>
      <c r="N1740">
        <v>28</v>
      </c>
      <c r="O1740">
        <v>32</v>
      </c>
      <c r="P1740">
        <v>23</v>
      </c>
      <c r="Q1740">
        <v>33</v>
      </c>
      <c r="R1740">
        <v>29</v>
      </c>
      <c r="S1740">
        <v>29</v>
      </c>
      <c r="T1740">
        <v>25</v>
      </c>
      <c r="U1740">
        <v>37</v>
      </c>
      <c r="V1740">
        <v>25</v>
      </c>
      <c r="W1740">
        <v>20</v>
      </c>
      <c r="X1740">
        <v>27</v>
      </c>
      <c r="Y1740">
        <v>28</v>
      </c>
      <c r="Z1740">
        <v>35</v>
      </c>
      <c r="AA1740">
        <v>30</v>
      </c>
      <c r="AB1740">
        <v>27</v>
      </c>
    </row>
    <row r="1741" spans="1:44" x14ac:dyDescent="0.25">
      <c r="A1741" t="str">
        <f t="shared" si="27"/>
        <v>HollabrunnLehrlinge4. Lehrjahr, weiblich</v>
      </c>
      <c r="B1741">
        <v>1740</v>
      </c>
      <c r="C1741">
        <v>310</v>
      </c>
      <c r="D1741" t="s">
        <v>177</v>
      </c>
      <c r="E1741" t="s">
        <v>46</v>
      </c>
      <c r="F1741" t="s">
        <v>72</v>
      </c>
      <c r="G1741">
        <v>3</v>
      </c>
      <c r="H1741">
        <v>2</v>
      </c>
      <c r="I1741">
        <v>1</v>
      </c>
      <c r="J1741">
        <v>1</v>
      </c>
      <c r="K1741">
        <v>2</v>
      </c>
      <c r="L1741">
        <v>3</v>
      </c>
      <c r="M1741">
        <v>4</v>
      </c>
      <c r="N1741">
        <v>4</v>
      </c>
      <c r="O1741">
        <v>2</v>
      </c>
      <c r="P1741">
        <v>3</v>
      </c>
      <c r="Q1741">
        <v>2</v>
      </c>
      <c r="R1741">
        <v>1</v>
      </c>
      <c r="S1741">
        <v>4</v>
      </c>
      <c r="T1741">
        <v>3</v>
      </c>
      <c r="U1741">
        <v>1</v>
      </c>
      <c r="V1741">
        <v>2</v>
      </c>
      <c r="W1741">
        <v>2</v>
      </c>
      <c r="X1741">
        <v>2</v>
      </c>
      <c r="Y1741">
        <v>1</v>
      </c>
      <c r="Z1741">
        <v>2</v>
      </c>
      <c r="AA1741">
        <v>3</v>
      </c>
      <c r="AB1741">
        <v>1</v>
      </c>
    </row>
    <row r="1742" spans="1:44" x14ac:dyDescent="0.25">
      <c r="A1742" t="str">
        <f t="shared" si="27"/>
        <v>HollabrunnLehrlingeFrauen</v>
      </c>
      <c r="B1742">
        <v>1741</v>
      </c>
      <c r="C1742">
        <v>310</v>
      </c>
      <c r="D1742" t="s">
        <v>177</v>
      </c>
      <c r="E1742" t="s">
        <v>46</v>
      </c>
      <c r="F1742" t="s">
        <v>47</v>
      </c>
      <c r="G1742">
        <v>90</v>
      </c>
      <c r="H1742">
        <v>77</v>
      </c>
      <c r="I1742">
        <v>76</v>
      </c>
      <c r="J1742">
        <v>65</v>
      </c>
      <c r="K1742">
        <v>87</v>
      </c>
      <c r="L1742">
        <v>94</v>
      </c>
      <c r="M1742">
        <v>105</v>
      </c>
      <c r="N1742">
        <v>106</v>
      </c>
      <c r="O1742">
        <v>113</v>
      </c>
      <c r="P1742">
        <v>112</v>
      </c>
      <c r="Q1742">
        <v>107</v>
      </c>
      <c r="R1742">
        <v>104</v>
      </c>
      <c r="S1742">
        <v>100</v>
      </c>
      <c r="T1742">
        <v>72</v>
      </c>
      <c r="U1742">
        <v>62</v>
      </c>
      <c r="V1742">
        <v>62</v>
      </c>
      <c r="W1742">
        <v>63</v>
      </c>
      <c r="X1742">
        <v>72</v>
      </c>
      <c r="Y1742">
        <v>58</v>
      </c>
      <c r="Z1742">
        <v>72</v>
      </c>
      <c r="AA1742">
        <v>82</v>
      </c>
      <c r="AB1742">
        <v>73</v>
      </c>
    </row>
    <row r="1743" spans="1:44" x14ac:dyDescent="0.25">
      <c r="A1743" t="str">
        <f t="shared" si="27"/>
        <v>HollabrunnLehrlingeInsgesamt</v>
      </c>
      <c r="B1743">
        <v>1742</v>
      </c>
      <c r="C1743">
        <v>310</v>
      </c>
      <c r="D1743" t="s">
        <v>177</v>
      </c>
      <c r="E1743" t="s">
        <v>46</v>
      </c>
      <c r="F1743" t="s">
        <v>48</v>
      </c>
      <c r="G1743">
        <v>367</v>
      </c>
      <c r="H1743">
        <v>366</v>
      </c>
      <c r="I1743">
        <v>363</v>
      </c>
      <c r="J1743">
        <v>372</v>
      </c>
      <c r="K1743">
        <v>375</v>
      </c>
      <c r="L1743">
        <v>383</v>
      </c>
      <c r="M1743">
        <v>372</v>
      </c>
      <c r="N1743">
        <v>372</v>
      </c>
      <c r="O1743">
        <v>377</v>
      </c>
      <c r="P1743">
        <v>369</v>
      </c>
      <c r="Q1743">
        <v>363</v>
      </c>
      <c r="R1743">
        <v>340</v>
      </c>
      <c r="S1743">
        <v>320</v>
      </c>
      <c r="T1743">
        <v>269</v>
      </c>
      <c r="U1743">
        <v>274</v>
      </c>
      <c r="V1743">
        <v>274</v>
      </c>
      <c r="W1743">
        <v>291</v>
      </c>
      <c r="X1743">
        <v>295</v>
      </c>
      <c r="Y1743">
        <v>283</v>
      </c>
      <c r="Z1743">
        <v>300</v>
      </c>
      <c r="AA1743">
        <v>317</v>
      </c>
      <c r="AB1743">
        <v>283</v>
      </c>
    </row>
    <row r="1744" spans="1:44" x14ac:dyDescent="0.25">
      <c r="A1744" t="str">
        <f t="shared" si="27"/>
        <v>HollabrunnLehrlingeMänner</v>
      </c>
      <c r="B1744">
        <v>1743</v>
      </c>
      <c r="C1744">
        <v>310</v>
      </c>
      <c r="D1744" t="s">
        <v>177</v>
      </c>
      <c r="E1744" t="s">
        <v>46</v>
      </c>
      <c r="F1744" t="s">
        <v>49</v>
      </c>
      <c r="G1744">
        <v>277</v>
      </c>
      <c r="H1744">
        <v>289</v>
      </c>
      <c r="I1744">
        <v>287</v>
      </c>
      <c r="J1744">
        <v>307</v>
      </c>
      <c r="K1744">
        <v>288</v>
      </c>
      <c r="L1744">
        <v>289</v>
      </c>
      <c r="M1744">
        <v>267</v>
      </c>
      <c r="N1744">
        <v>266</v>
      </c>
      <c r="O1744">
        <v>264</v>
      </c>
      <c r="P1744">
        <v>257</v>
      </c>
      <c r="Q1744">
        <v>256</v>
      </c>
      <c r="R1744">
        <v>236</v>
      </c>
      <c r="S1744">
        <v>220</v>
      </c>
      <c r="T1744">
        <v>197</v>
      </c>
      <c r="U1744">
        <v>212</v>
      </c>
      <c r="V1744">
        <v>212</v>
      </c>
      <c r="W1744">
        <v>228</v>
      </c>
      <c r="X1744">
        <v>223</v>
      </c>
      <c r="Y1744">
        <v>225</v>
      </c>
      <c r="Z1744">
        <v>228</v>
      </c>
      <c r="AA1744">
        <v>235</v>
      </c>
      <c r="AB1744">
        <v>210</v>
      </c>
    </row>
    <row r="1745" spans="1:47" x14ac:dyDescent="0.25">
      <c r="A1745" t="str">
        <f t="shared" si="27"/>
        <v>HollabrunnNeugründungenInsgesamt</v>
      </c>
      <c r="B1745">
        <v>1744</v>
      </c>
      <c r="C1745">
        <v>310</v>
      </c>
      <c r="D1745" t="s">
        <v>177</v>
      </c>
      <c r="E1745" t="s">
        <v>41</v>
      </c>
      <c r="F1745" t="s">
        <v>48</v>
      </c>
      <c r="G1745">
        <v>120</v>
      </c>
      <c r="H1745">
        <v>110.788765153651</v>
      </c>
      <c r="I1745">
        <v>129.44102564102599</v>
      </c>
      <c r="J1745">
        <v>127.063373253493</v>
      </c>
      <c r="K1745">
        <v>162.056752496059</v>
      </c>
      <c r="L1745">
        <v>148.07358302950001</v>
      </c>
      <c r="M1745">
        <v>236.86712267324501</v>
      </c>
      <c r="N1745">
        <v>143.042930051036</v>
      </c>
      <c r="O1745">
        <v>204.05268595041301</v>
      </c>
      <c r="P1745">
        <v>177.04731355252599</v>
      </c>
      <c r="Q1745">
        <v>189.147540983607</v>
      </c>
      <c r="R1745">
        <v>184.95241157556299</v>
      </c>
      <c r="S1745">
        <v>193.127224785761</v>
      </c>
      <c r="T1745">
        <v>237.05551651440601</v>
      </c>
      <c r="U1745">
        <v>236.94572933363901</v>
      </c>
      <c r="V1745">
        <v>232</v>
      </c>
      <c r="W1745">
        <v>202</v>
      </c>
      <c r="X1745">
        <v>172</v>
      </c>
      <c r="Y1745">
        <v>199</v>
      </c>
      <c r="Z1745">
        <v>248</v>
      </c>
      <c r="AA1745">
        <v>195</v>
      </c>
      <c r="AB1745">
        <v>201</v>
      </c>
    </row>
    <row r="1746" spans="1:47" x14ac:dyDescent="0.25">
      <c r="A1746" t="str">
        <f t="shared" si="27"/>
        <v>HollabrunnPendler (Auspendler/-innen)Insgesamt</v>
      </c>
      <c r="B1746">
        <v>1745</v>
      </c>
      <c r="C1746">
        <v>310</v>
      </c>
      <c r="D1746" t="s">
        <v>177</v>
      </c>
      <c r="E1746" t="s">
        <v>459</v>
      </c>
      <c r="F1746" t="s">
        <v>48</v>
      </c>
      <c r="G1746">
        <v>16026</v>
      </c>
      <c r="H1746">
        <v>16279</v>
      </c>
      <c r="I1746">
        <v>16402</v>
      </c>
      <c r="J1746">
        <v>16386</v>
      </c>
      <c r="K1746">
        <v>16291</v>
      </c>
      <c r="L1746">
        <v>16339</v>
      </c>
      <c r="M1746">
        <v>16617</v>
      </c>
      <c r="N1746">
        <v>16717</v>
      </c>
      <c r="O1746">
        <v>16918</v>
      </c>
      <c r="P1746">
        <v>17274</v>
      </c>
      <c r="Q1746">
        <v>17378</v>
      </c>
      <c r="R1746">
        <v>17407</v>
      </c>
      <c r="S1746">
        <v>17786</v>
      </c>
    </row>
    <row r="1747" spans="1:47" x14ac:dyDescent="0.25">
      <c r="A1747" t="str">
        <f t="shared" si="27"/>
        <v>HollabrunnPendler ins AuslandInsgesamt</v>
      </c>
      <c r="B1747">
        <v>1746</v>
      </c>
      <c r="C1747">
        <v>310</v>
      </c>
      <c r="D1747" t="s">
        <v>177</v>
      </c>
      <c r="E1747" t="s">
        <v>304</v>
      </c>
      <c r="F1747" t="s">
        <v>48</v>
      </c>
      <c r="G1747">
        <v>9</v>
      </c>
      <c r="H1747">
        <v>28</v>
      </c>
      <c r="I1747">
        <v>122</v>
      </c>
      <c r="J1747">
        <v>33</v>
      </c>
      <c r="K1747">
        <v>24</v>
      </c>
      <c r="L1747">
        <v>57</v>
      </c>
      <c r="M1747">
        <v>52</v>
      </c>
      <c r="N1747">
        <v>45</v>
      </c>
      <c r="O1747">
        <v>56</v>
      </c>
      <c r="P1747">
        <v>53</v>
      </c>
      <c r="Q1747">
        <v>39</v>
      </c>
      <c r="R1747">
        <v>32</v>
      </c>
      <c r="S1747">
        <v>53</v>
      </c>
    </row>
    <row r="1748" spans="1:47" x14ac:dyDescent="0.25">
      <c r="A1748" t="str">
        <f t="shared" si="27"/>
        <v>HollabrunnPendler zw. BundesländernInsgesamt</v>
      </c>
      <c r="B1748">
        <v>1747</v>
      </c>
      <c r="C1748">
        <v>310</v>
      </c>
      <c r="D1748" t="s">
        <v>177</v>
      </c>
      <c r="E1748" t="s">
        <v>433</v>
      </c>
      <c r="F1748" t="s">
        <v>48</v>
      </c>
      <c r="G1748">
        <v>6463</v>
      </c>
      <c r="H1748">
        <v>6747</v>
      </c>
      <c r="I1748">
        <v>6831</v>
      </c>
      <c r="J1748">
        <v>6765</v>
      </c>
      <c r="K1748">
        <v>6730</v>
      </c>
      <c r="L1748">
        <v>6871</v>
      </c>
      <c r="M1748">
        <v>6808</v>
      </c>
      <c r="N1748">
        <v>6807</v>
      </c>
      <c r="O1748">
        <v>6919</v>
      </c>
      <c r="P1748">
        <v>6993</v>
      </c>
      <c r="Q1748">
        <v>7058</v>
      </c>
      <c r="R1748">
        <v>6954</v>
      </c>
      <c r="S1748">
        <v>7256</v>
      </c>
    </row>
    <row r="1749" spans="1:47" x14ac:dyDescent="0.25">
      <c r="A1749" t="str">
        <f t="shared" si="27"/>
        <v>HollabrunnPendler zw. Gemeinden eines Pol. BezirkesInsgesamt</v>
      </c>
      <c r="B1749">
        <v>1748</v>
      </c>
      <c r="C1749">
        <v>310</v>
      </c>
      <c r="D1749" t="s">
        <v>177</v>
      </c>
      <c r="E1749" t="s">
        <v>305</v>
      </c>
      <c r="F1749" t="s">
        <v>48</v>
      </c>
      <c r="G1749">
        <v>4883</v>
      </c>
      <c r="H1749">
        <v>4120</v>
      </c>
      <c r="I1749">
        <v>4134</v>
      </c>
      <c r="J1749">
        <v>4350</v>
      </c>
      <c r="K1749">
        <v>4257</v>
      </c>
      <c r="L1749">
        <v>4175</v>
      </c>
      <c r="M1749">
        <v>4186</v>
      </c>
      <c r="N1749">
        <v>4336</v>
      </c>
      <c r="O1749">
        <v>4328</v>
      </c>
      <c r="P1749">
        <v>4459</v>
      </c>
      <c r="Q1749">
        <v>4358</v>
      </c>
      <c r="R1749">
        <v>4341</v>
      </c>
      <c r="S1749">
        <v>4504</v>
      </c>
    </row>
    <row r="1750" spans="1:47" x14ac:dyDescent="0.25">
      <c r="A1750" t="str">
        <f t="shared" si="27"/>
        <v>HollabrunnPendler zw. Pol. Bez. des BundeslandesInsgesamt</v>
      </c>
      <c r="B1750">
        <v>1749</v>
      </c>
      <c r="C1750">
        <v>310</v>
      </c>
      <c r="D1750" t="s">
        <v>177</v>
      </c>
      <c r="E1750" t="s">
        <v>306</v>
      </c>
      <c r="F1750" t="s">
        <v>48</v>
      </c>
      <c r="G1750">
        <v>4671</v>
      </c>
      <c r="H1750">
        <v>5384</v>
      </c>
      <c r="I1750">
        <v>5315</v>
      </c>
      <c r="J1750">
        <v>5238</v>
      </c>
      <c r="K1750">
        <v>5280</v>
      </c>
      <c r="L1750">
        <v>5236</v>
      </c>
      <c r="M1750">
        <v>5571</v>
      </c>
      <c r="N1750">
        <v>5529</v>
      </c>
      <c r="O1750">
        <v>5615</v>
      </c>
      <c r="P1750">
        <v>5769</v>
      </c>
      <c r="Q1750">
        <v>5923</v>
      </c>
      <c r="R1750">
        <v>6080</v>
      </c>
      <c r="S1750">
        <v>5973</v>
      </c>
    </row>
    <row r="1751" spans="1:47" x14ac:dyDescent="0.25">
      <c r="A1751" t="str">
        <f t="shared" si="27"/>
        <v>HollabrunnPensionisteneinkommenBrutto_Schnitt</v>
      </c>
      <c r="B1751">
        <v>1750</v>
      </c>
      <c r="C1751">
        <v>310</v>
      </c>
      <c r="D1751" t="s">
        <v>177</v>
      </c>
      <c r="E1751" t="s">
        <v>44</v>
      </c>
      <c r="F1751" t="s">
        <v>54</v>
      </c>
      <c r="G1751">
        <v>15513.1917906462</v>
      </c>
      <c r="H1751">
        <v>15870.3532955918</v>
      </c>
      <c r="I1751">
        <v>16549.951472571898</v>
      </c>
      <c r="J1751">
        <v>17159.669918777901</v>
      </c>
      <c r="K1751">
        <v>17881.806784345499</v>
      </c>
      <c r="L1751">
        <v>18604.003156901199</v>
      </c>
      <c r="M1751">
        <v>19246.157745153901</v>
      </c>
      <c r="N1751">
        <v>19669.634610951001</v>
      </c>
      <c r="O1751">
        <v>19788.305811102098</v>
      </c>
      <c r="P1751">
        <v>20424.559181575401</v>
      </c>
      <c r="Q1751">
        <v>21102.697439533498</v>
      </c>
      <c r="R1751">
        <v>21641.667410390099</v>
      </c>
      <c r="S1751">
        <v>22061.9285708633</v>
      </c>
      <c r="T1751">
        <v>22487.0786491297</v>
      </c>
      <c r="U1751">
        <v>23144.533726968701</v>
      </c>
      <c r="V1751">
        <v>23924.6649305465</v>
      </c>
      <c r="W1751">
        <v>25467.0124728708</v>
      </c>
      <c r="X1751">
        <v>26508.7014577259</v>
      </c>
      <c r="Y1751">
        <v>27363.163186526901</v>
      </c>
    </row>
    <row r="1752" spans="1:47" x14ac:dyDescent="0.25">
      <c r="A1752" t="str">
        <f t="shared" si="27"/>
        <v>HollabrunnPensionisteneinkommenBruttobezüge 1000 EUR</v>
      </c>
      <c r="B1752">
        <v>1751</v>
      </c>
      <c r="C1752">
        <v>310</v>
      </c>
      <c r="D1752" t="s">
        <v>177</v>
      </c>
      <c r="E1752" t="s">
        <v>44</v>
      </c>
      <c r="F1752" t="s">
        <v>55</v>
      </c>
      <c r="G1752">
        <v>203331.40479999999</v>
      </c>
      <c r="H1752">
        <v>210250.44046000001</v>
      </c>
      <c r="I1752">
        <v>220842.55244999999</v>
      </c>
      <c r="J1752">
        <v>230282.77030999999</v>
      </c>
      <c r="K1752">
        <v>242620.35445000001</v>
      </c>
      <c r="L1752">
        <v>256232.93547999999</v>
      </c>
      <c r="M1752">
        <v>270062.08548000001</v>
      </c>
      <c r="N1752">
        <v>279839.89160999999</v>
      </c>
      <c r="O1752">
        <v>293737.61145999999</v>
      </c>
      <c r="P1752">
        <v>305959.89653999999</v>
      </c>
      <c r="Q1752">
        <v>318460.80706000002</v>
      </c>
      <c r="R1752">
        <v>327849.61959999998</v>
      </c>
      <c r="S1752">
        <v>334525.02292000002</v>
      </c>
      <c r="T1752">
        <v>341084.00894999999</v>
      </c>
      <c r="U1752">
        <v>352977.28386999998</v>
      </c>
      <c r="V1752">
        <v>368583.38792000001</v>
      </c>
      <c r="W1752">
        <v>387225.92465</v>
      </c>
      <c r="X1752">
        <v>409161.80699999997</v>
      </c>
      <c r="Y1752">
        <v>430559.37274000002</v>
      </c>
    </row>
    <row r="1753" spans="1:47" x14ac:dyDescent="0.25">
      <c r="A1753" t="str">
        <f t="shared" si="27"/>
        <v>HollabrunnPensionisteneinkommenBruttobezüge Fälle</v>
      </c>
      <c r="B1753">
        <v>1752</v>
      </c>
      <c r="C1753">
        <v>310</v>
      </c>
      <c r="D1753" t="s">
        <v>177</v>
      </c>
      <c r="E1753" t="s">
        <v>44</v>
      </c>
      <c r="F1753" t="s">
        <v>56</v>
      </c>
      <c r="G1753">
        <v>13107</v>
      </c>
      <c r="H1753">
        <v>13248</v>
      </c>
      <c r="I1753">
        <v>13344</v>
      </c>
      <c r="J1753">
        <v>13420</v>
      </c>
      <c r="K1753">
        <v>13568</v>
      </c>
      <c r="L1753">
        <v>13773</v>
      </c>
      <c r="M1753">
        <v>14032</v>
      </c>
      <c r="N1753">
        <v>14227</v>
      </c>
      <c r="O1753">
        <v>14844</v>
      </c>
      <c r="P1753">
        <v>14980</v>
      </c>
      <c r="Q1753">
        <v>15091</v>
      </c>
      <c r="R1753">
        <v>15149</v>
      </c>
      <c r="S1753">
        <v>15163</v>
      </c>
      <c r="T1753">
        <v>15168</v>
      </c>
      <c r="U1753">
        <v>15251</v>
      </c>
      <c r="V1753">
        <v>15406</v>
      </c>
      <c r="W1753">
        <v>15205</v>
      </c>
      <c r="X1753">
        <v>15435</v>
      </c>
      <c r="Y1753">
        <v>15735</v>
      </c>
    </row>
    <row r="1754" spans="1:47" x14ac:dyDescent="0.25">
      <c r="A1754" t="str">
        <f t="shared" si="27"/>
        <v>HollabrunnPensionisteneinkommenLohnsteuer 1000 EUR</v>
      </c>
      <c r="B1754">
        <v>1753</v>
      </c>
      <c r="C1754">
        <v>310</v>
      </c>
      <c r="D1754" t="s">
        <v>177</v>
      </c>
      <c r="E1754" t="s">
        <v>44</v>
      </c>
      <c r="F1754" t="s">
        <v>57</v>
      </c>
      <c r="G1754">
        <v>21489.123490000002</v>
      </c>
      <c r="H1754">
        <v>20370.821090000001</v>
      </c>
      <c r="I1754">
        <v>22606.173439999999</v>
      </c>
      <c r="J1754">
        <v>24590.209269999999</v>
      </c>
      <c r="K1754">
        <v>27178.773519999999</v>
      </c>
      <c r="L1754">
        <v>26041.598419999998</v>
      </c>
      <c r="M1754">
        <v>28968.256069999999</v>
      </c>
      <c r="N1754">
        <v>31245.106739999999</v>
      </c>
      <c r="O1754">
        <v>34494.259160000001</v>
      </c>
      <c r="P1754">
        <v>37207.962</v>
      </c>
      <c r="Q1754">
        <v>40184.228519999997</v>
      </c>
      <c r="R1754">
        <v>42626.484340000003</v>
      </c>
      <c r="S1754">
        <v>36086.045209999997</v>
      </c>
      <c r="T1754">
        <v>37814.489500000003</v>
      </c>
      <c r="U1754">
        <v>40871.012580000002</v>
      </c>
      <c r="V1754">
        <v>43956.111940000003</v>
      </c>
      <c r="W1754">
        <v>43765.100980000003</v>
      </c>
      <c r="X1754">
        <v>49860.011839999999</v>
      </c>
      <c r="Y1754">
        <v>50042.010280000002</v>
      </c>
    </row>
    <row r="1755" spans="1:47" x14ac:dyDescent="0.25">
      <c r="A1755" t="str">
        <f t="shared" si="27"/>
        <v>HollabrunnPensionisteneinkommenLohnsteuer Fälle</v>
      </c>
      <c r="B1755">
        <v>1754</v>
      </c>
      <c r="C1755">
        <v>310</v>
      </c>
      <c r="D1755" t="s">
        <v>177</v>
      </c>
      <c r="E1755" t="s">
        <v>44</v>
      </c>
      <c r="F1755" t="s">
        <v>58</v>
      </c>
      <c r="G1755">
        <v>7055</v>
      </c>
      <c r="H1755">
        <v>6789</v>
      </c>
      <c r="I1755">
        <v>7221</v>
      </c>
      <c r="J1755">
        <v>7893</v>
      </c>
      <c r="K1755">
        <v>8152</v>
      </c>
      <c r="L1755">
        <v>7924</v>
      </c>
      <c r="M1755">
        <v>8381</v>
      </c>
      <c r="N1755">
        <v>8738</v>
      </c>
      <c r="O1755">
        <v>9157</v>
      </c>
      <c r="P1755">
        <v>9500</v>
      </c>
      <c r="Q1755">
        <v>9846</v>
      </c>
      <c r="R1755">
        <v>10074</v>
      </c>
      <c r="S1755">
        <v>10299</v>
      </c>
      <c r="T1755">
        <v>10402</v>
      </c>
      <c r="U1755">
        <v>10715</v>
      </c>
      <c r="V1755">
        <v>11167</v>
      </c>
      <c r="W1755">
        <v>11824</v>
      </c>
      <c r="X1755">
        <v>12256</v>
      </c>
      <c r="Y1755">
        <v>12788</v>
      </c>
    </row>
    <row r="1756" spans="1:47" x14ac:dyDescent="0.25">
      <c r="A1756" t="str">
        <f t="shared" si="27"/>
        <v>HollabrunnPensionisteneinkommenNetto_Schnitt</v>
      </c>
      <c r="B1756">
        <v>1755</v>
      </c>
      <c r="C1756">
        <v>310</v>
      </c>
      <c r="D1756" t="s">
        <v>177</v>
      </c>
      <c r="E1756" t="s">
        <v>44</v>
      </c>
      <c r="F1756" t="s">
        <v>59</v>
      </c>
      <c r="G1756">
        <v>13057.1772487983</v>
      </c>
      <c r="H1756">
        <v>13433.409935084501</v>
      </c>
      <c r="I1756">
        <v>13912.044494154699</v>
      </c>
      <c r="J1756">
        <v>14349.954244411299</v>
      </c>
      <c r="K1756">
        <v>14848.442980542501</v>
      </c>
      <c r="L1756">
        <v>15635.190768169599</v>
      </c>
      <c r="M1756">
        <v>16067.5913533352</v>
      </c>
      <c r="N1756">
        <v>16336.3167041541</v>
      </c>
      <c r="O1756">
        <v>16324.2920755861</v>
      </c>
      <c r="P1756">
        <v>16764.259356475301</v>
      </c>
      <c r="Q1756">
        <v>17228.298577297701</v>
      </c>
      <c r="R1756">
        <v>17587.816426826899</v>
      </c>
      <c r="S1756">
        <v>18420.3373798061</v>
      </c>
      <c r="T1756">
        <v>18710.620135812202</v>
      </c>
      <c r="U1756">
        <v>19146.5451393351</v>
      </c>
      <c r="V1756">
        <v>19710.970827599602</v>
      </c>
      <c r="W1756">
        <v>21170.3109187767</v>
      </c>
      <c r="X1756">
        <v>21819.379828960198</v>
      </c>
      <c r="Y1756">
        <v>22670.5586240864</v>
      </c>
    </row>
    <row r="1757" spans="1:47" x14ac:dyDescent="0.25">
      <c r="A1757" t="str">
        <f t="shared" si="27"/>
        <v>HollabrunnPensionisteneinkommenNettobezüge 1000 EUR</v>
      </c>
      <c r="B1757">
        <v>1756</v>
      </c>
      <c r="C1757">
        <v>310</v>
      </c>
      <c r="D1757" t="s">
        <v>177</v>
      </c>
      <c r="E1757" t="s">
        <v>44</v>
      </c>
      <c r="F1757" t="s">
        <v>60</v>
      </c>
      <c r="G1757">
        <v>171140.4222</v>
      </c>
      <c r="H1757">
        <v>177965.81482</v>
      </c>
      <c r="I1757">
        <v>185642.32173</v>
      </c>
      <c r="J1757">
        <v>192576.38596000001</v>
      </c>
      <c r="K1757">
        <v>201463.67436</v>
      </c>
      <c r="L1757">
        <v>215343.48245000001</v>
      </c>
      <c r="M1757">
        <v>225460.44187000001</v>
      </c>
      <c r="N1757">
        <v>232416.77775000001</v>
      </c>
      <c r="O1757">
        <v>242317.79157</v>
      </c>
      <c r="P1757">
        <v>251128.60516000001</v>
      </c>
      <c r="Q1757">
        <v>259992.25383</v>
      </c>
      <c r="R1757">
        <v>266437.83104999998</v>
      </c>
      <c r="S1757">
        <v>279307.57569000003</v>
      </c>
      <c r="T1757">
        <v>283802.68621999997</v>
      </c>
      <c r="U1757">
        <v>292003.95991999999</v>
      </c>
      <c r="V1757">
        <v>303667.21656999999</v>
      </c>
      <c r="W1757">
        <v>321894.57751999999</v>
      </c>
      <c r="X1757">
        <v>336782.12766</v>
      </c>
      <c r="Y1757">
        <v>356721.23995000002</v>
      </c>
    </row>
    <row r="1758" spans="1:47" x14ac:dyDescent="0.25">
      <c r="A1758" t="str">
        <f t="shared" si="27"/>
        <v>HollabrunnPensionisteneinkommenSV-Beiträge 1000 EUR</v>
      </c>
      <c r="B1758">
        <v>1757</v>
      </c>
      <c r="C1758">
        <v>310</v>
      </c>
      <c r="D1758" t="s">
        <v>177</v>
      </c>
      <c r="E1758" t="s">
        <v>44</v>
      </c>
      <c r="F1758" t="s">
        <v>61</v>
      </c>
      <c r="G1758">
        <v>10701.859109999999</v>
      </c>
      <c r="H1758">
        <v>11913.804550000001</v>
      </c>
      <c r="I1758">
        <v>12594.057280000001</v>
      </c>
      <c r="J1758">
        <v>13116.175080000001</v>
      </c>
      <c r="K1758">
        <v>13977.906569999999</v>
      </c>
      <c r="L1758">
        <v>14847.85461</v>
      </c>
      <c r="M1758">
        <v>15633.38754</v>
      </c>
      <c r="N1758">
        <v>16178.00712</v>
      </c>
      <c r="O1758">
        <v>16925.560730000001</v>
      </c>
      <c r="P1758">
        <v>17623.329379999999</v>
      </c>
      <c r="Q1758">
        <v>18284.324710000001</v>
      </c>
      <c r="R1758">
        <v>18785.304209999998</v>
      </c>
      <c r="S1758">
        <v>19131.402020000001</v>
      </c>
      <c r="T1758">
        <v>19466.83323</v>
      </c>
      <c r="U1758">
        <v>20102.311369999999</v>
      </c>
      <c r="V1758">
        <v>20960.059410000002</v>
      </c>
      <c r="W1758">
        <v>21566.246149999999</v>
      </c>
      <c r="X1758">
        <v>22519.6675</v>
      </c>
      <c r="Y1758">
        <v>23796.122510000001</v>
      </c>
    </row>
    <row r="1759" spans="1:47" x14ac:dyDescent="0.25">
      <c r="A1759" t="str">
        <f t="shared" si="27"/>
        <v>HollabrunnPensionisteneinkommenSV-Beiträge Fälle</v>
      </c>
      <c r="B1759">
        <v>1758</v>
      </c>
      <c r="C1759">
        <v>310</v>
      </c>
      <c r="D1759" t="s">
        <v>177</v>
      </c>
      <c r="E1759" t="s">
        <v>44</v>
      </c>
      <c r="F1759" t="s">
        <v>62</v>
      </c>
      <c r="G1759">
        <v>12761</v>
      </c>
      <c r="H1759">
        <v>12909</v>
      </c>
      <c r="I1759">
        <v>13014</v>
      </c>
      <c r="J1759">
        <v>13091</v>
      </c>
      <c r="K1759">
        <v>13262</v>
      </c>
      <c r="L1759">
        <v>13455</v>
      </c>
      <c r="M1759">
        <v>13715</v>
      </c>
      <c r="N1759">
        <v>13906</v>
      </c>
      <c r="O1759">
        <v>14054</v>
      </c>
      <c r="P1759">
        <v>14153</v>
      </c>
      <c r="Q1759">
        <v>14270</v>
      </c>
      <c r="R1759">
        <v>14314</v>
      </c>
      <c r="S1759">
        <v>14350</v>
      </c>
      <c r="T1759">
        <v>14343</v>
      </c>
      <c r="U1759">
        <v>14385</v>
      </c>
      <c r="V1759">
        <v>14558</v>
      </c>
      <c r="W1759">
        <v>14585</v>
      </c>
      <c r="X1759">
        <v>14831</v>
      </c>
      <c r="Y1759">
        <v>15144</v>
      </c>
    </row>
    <row r="1760" spans="1:47" x14ac:dyDescent="0.25">
      <c r="A1760" t="str">
        <f t="shared" si="27"/>
        <v>HollabrunnUnselbstständig BeschäftigteFrauen</v>
      </c>
      <c r="B1760">
        <v>1759</v>
      </c>
      <c r="C1760">
        <v>310</v>
      </c>
      <c r="D1760" t="s">
        <v>177</v>
      </c>
      <c r="E1760" t="s">
        <v>38</v>
      </c>
      <c r="F1760" t="s">
        <v>47</v>
      </c>
      <c r="G1760">
        <v>2848</v>
      </c>
      <c r="H1760">
        <v>3137</v>
      </c>
      <c r="I1760">
        <v>2688</v>
      </c>
      <c r="J1760">
        <v>2899</v>
      </c>
      <c r="K1760">
        <v>2706</v>
      </c>
      <c r="L1760">
        <v>2824</v>
      </c>
      <c r="M1760">
        <v>2717</v>
      </c>
      <c r="N1760">
        <v>2886</v>
      </c>
      <c r="O1760">
        <v>8623</v>
      </c>
      <c r="P1760">
        <v>9065</v>
      </c>
      <c r="Q1760">
        <v>8782</v>
      </c>
      <c r="R1760">
        <v>9156</v>
      </c>
      <c r="S1760">
        <v>8723</v>
      </c>
      <c r="T1760">
        <v>9117</v>
      </c>
      <c r="U1760">
        <v>8982</v>
      </c>
      <c r="V1760">
        <v>9344</v>
      </c>
      <c r="W1760">
        <v>8861</v>
      </c>
      <c r="X1760">
        <v>9196</v>
      </c>
      <c r="Y1760">
        <v>8874</v>
      </c>
      <c r="Z1760">
        <v>9215</v>
      </c>
      <c r="AA1760">
        <v>8802</v>
      </c>
      <c r="AB1760">
        <v>9114</v>
      </c>
      <c r="AC1760">
        <v>8850</v>
      </c>
      <c r="AD1760">
        <v>9163</v>
      </c>
      <c r="AE1760">
        <v>8920</v>
      </c>
      <c r="AF1760">
        <v>9248</v>
      </c>
      <c r="AG1760">
        <v>9064</v>
      </c>
      <c r="AH1760">
        <v>9370</v>
      </c>
      <c r="AI1760">
        <v>9270</v>
      </c>
      <c r="AJ1760">
        <v>9594</v>
      </c>
      <c r="AK1760">
        <v>9387</v>
      </c>
      <c r="AL1760">
        <v>9698</v>
      </c>
      <c r="AM1760">
        <v>9432</v>
      </c>
      <c r="AN1760">
        <v>9450</v>
      </c>
      <c r="AO1760">
        <v>9323</v>
      </c>
      <c r="AP1760">
        <v>9715</v>
      </c>
      <c r="AQ1760">
        <v>9499</v>
      </c>
      <c r="AR1760">
        <v>9797</v>
      </c>
      <c r="AS1760">
        <v>9679</v>
      </c>
      <c r="AT1760">
        <v>9881</v>
      </c>
      <c r="AU1760">
        <v>9645</v>
      </c>
    </row>
    <row r="1761" spans="1:47" x14ac:dyDescent="0.25">
      <c r="A1761" t="str">
        <f t="shared" si="27"/>
        <v>HollabrunnUnselbstständig BeschäftigteInsgesamt</v>
      </c>
      <c r="B1761">
        <v>1760</v>
      </c>
      <c r="C1761">
        <v>310</v>
      </c>
      <c r="D1761" t="s">
        <v>177</v>
      </c>
      <c r="E1761" t="s">
        <v>38</v>
      </c>
      <c r="F1761" t="s">
        <v>48</v>
      </c>
      <c r="G1761">
        <v>6106</v>
      </c>
      <c r="H1761">
        <v>7250</v>
      </c>
      <c r="I1761">
        <v>5890</v>
      </c>
      <c r="J1761">
        <v>7050</v>
      </c>
      <c r="K1761">
        <v>5983</v>
      </c>
      <c r="L1761">
        <v>6986</v>
      </c>
      <c r="M1761">
        <v>6159</v>
      </c>
      <c r="N1761">
        <v>7063</v>
      </c>
      <c r="O1761">
        <v>18760</v>
      </c>
      <c r="P1761">
        <v>20140</v>
      </c>
      <c r="Q1761">
        <v>18869</v>
      </c>
      <c r="R1761">
        <v>20069</v>
      </c>
      <c r="S1761">
        <v>18702</v>
      </c>
      <c r="T1761">
        <v>19968</v>
      </c>
      <c r="U1761">
        <v>19057</v>
      </c>
      <c r="V1761">
        <v>20284</v>
      </c>
      <c r="W1761">
        <v>18765</v>
      </c>
      <c r="X1761">
        <v>19999</v>
      </c>
      <c r="Y1761">
        <v>18760</v>
      </c>
      <c r="Z1761">
        <v>19919</v>
      </c>
      <c r="AA1761">
        <v>18554</v>
      </c>
      <c r="AB1761">
        <v>19713</v>
      </c>
      <c r="AC1761">
        <v>18645</v>
      </c>
      <c r="AD1761">
        <v>19864</v>
      </c>
      <c r="AE1761">
        <v>18846</v>
      </c>
      <c r="AF1761">
        <v>19917</v>
      </c>
      <c r="AG1761">
        <v>18998</v>
      </c>
      <c r="AH1761">
        <v>20133</v>
      </c>
      <c r="AI1761">
        <v>19428</v>
      </c>
      <c r="AJ1761">
        <v>20533</v>
      </c>
      <c r="AK1761">
        <v>19640</v>
      </c>
      <c r="AL1761">
        <v>20727</v>
      </c>
      <c r="AM1761">
        <v>19741</v>
      </c>
      <c r="AN1761">
        <v>20279</v>
      </c>
      <c r="AO1761">
        <v>19626</v>
      </c>
      <c r="AP1761">
        <v>20699</v>
      </c>
      <c r="AQ1761">
        <v>19911</v>
      </c>
      <c r="AR1761">
        <v>20769</v>
      </c>
      <c r="AS1761">
        <v>20160</v>
      </c>
      <c r="AT1761">
        <v>20890</v>
      </c>
      <c r="AU1761">
        <v>19963</v>
      </c>
    </row>
    <row r="1762" spans="1:47" x14ac:dyDescent="0.25">
      <c r="A1762" t="str">
        <f t="shared" si="27"/>
        <v>HollabrunnUnselbstständig BeschäftigteMänner</v>
      </c>
      <c r="B1762">
        <v>1761</v>
      </c>
      <c r="C1762">
        <v>310</v>
      </c>
      <c r="D1762" t="s">
        <v>177</v>
      </c>
      <c r="E1762" t="s">
        <v>38</v>
      </c>
      <c r="F1762" t="s">
        <v>49</v>
      </c>
      <c r="G1762">
        <v>3258</v>
      </c>
      <c r="H1762">
        <v>4113</v>
      </c>
      <c r="I1762">
        <v>3202</v>
      </c>
      <c r="J1762">
        <v>4151</v>
      </c>
      <c r="K1762">
        <v>3277</v>
      </c>
      <c r="L1762">
        <v>4162</v>
      </c>
      <c r="M1762">
        <v>3442</v>
      </c>
      <c r="N1762">
        <v>4177</v>
      </c>
      <c r="O1762">
        <v>10137</v>
      </c>
      <c r="P1762">
        <v>11075</v>
      </c>
      <c r="Q1762">
        <v>10087</v>
      </c>
      <c r="R1762">
        <v>10913</v>
      </c>
      <c r="S1762">
        <v>9979</v>
      </c>
      <c r="T1762">
        <v>10851</v>
      </c>
      <c r="U1762">
        <v>10075</v>
      </c>
      <c r="V1762">
        <v>10940</v>
      </c>
      <c r="W1762">
        <v>9904</v>
      </c>
      <c r="X1762">
        <v>10803</v>
      </c>
      <c r="Y1762">
        <v>9886</v>
      </c>
      <c r="Z1762">
        <v>10704</v>
      </c>
      <c r="AA1762">
        <v>9752</v>
      </c>
      <c r="AB1762">
        <v>10599</v>
      </c>
      <c r="AC1762">
        <v>9795</v>
      </c>
      <c r="AD1762">
        <v>10701</v>
      </c>
      <c r="AE1762">
        <v>9926</v>
      </c>
      <c r="AF1762">
        <v>10669</v>
      </c>
      <c r="AG1762">
        <v>9934</v>
      </c>
      <c r="AH1762">
        <v>10763</v>
      </c>
      <c r="AI1762">
        <v>10158</v>
      </c>
      <c r="AJ1762">
        <v>10939</v>
      </c>
      <c r="AK1762">
        <v>10253</v>
      </c>
      <c r="AL1762">
        <v>11029</v>
      </c>
      <c r="AM1762">
        <v>10309</v>
      </c>
      <c r="AN1762">
        <v>10829</v>
      </c>
      <c r="AO1762">
        <v>10303</v>
      </c>
      <c r="AP1762">
        <v>10984</v>
      </c>
      <c r="AQ1762">
        <v>10412</v>
      </c>
      <c r="AR1762">
        <v>10972</v>
      </c>
      <c r="AS1762">
        <v>10481</v>
      </c>
      <c r="AT1762">
        <v>11009</v>
      </c>
      <c r="AU1762">
        <v>10318</v>
      </c>
    </row>
    <row r="1763" spans="1:47" x14ac:dyDescent="0.25">
      <c r="A1763" t="str">
        <f t="shared" si="27"/>
        <v>HollabrunnUnselbstständig Beschäftigte GW mgfInsgesamt</v>
      </c>
      <c r="B1763">
        <v>1762</v>
      </c>
      <c r="C1763">
        <v>310</v>
      </c>
      <c r="D1763" t="s">
        <v>177</v>
      </c>
      <c r="E1763" t="s">
        <v>450</v>
      </c>
      <c r="F1763" t="s">
        <v>48</v>
      </c>
      <c r="G1763">
        <v>6915.0263200930003</v>
      </c>
      <c r="H1763">
        <v>6299.1037219919999</v>
      </c>
      <c r="I1763">
        <v>7135.9849034930003</v>
      </c>
      <c r="J1763">
        <v>6360.6916953230002</v>
      </c>
      <c r="K1763">
        <v>7129.4650439110001</v>
      </c>
      <c r="L1763">
        <v>6472.2407371420004</v>
      </c>
      <c r="M1763">
        <v>7258.2699097490004</v>
      </c>
      <c r="N1763">
        <v>6860.4803269880003</v>
      </c>
      <c r="O1763">
        <v>7485.6408860620004</v>
      </c>
      <c r="P1763">
        <v>7195.1998593179997</v>
      </c>
      <c r="Q1763">
        <v>7774.675114099</v>
      </c>
      <c r="R1763">
        <v>7070.7999089020004</v>
      </c>
      <c r="S1763">
        <v>7847.4115094079998</v>
      </c>
      <c r="T1763">
        <v>7244.3940306320001</v>
      </c>
    </row>
    <row r="1764" spans="1:47" x14ac:dyDescent="0.25">
      <c r="A1764" t="str">
        <f t="shared" si="27"/>
        <v>HollabrunnUnselbstständig Beschäftigte GW ogfInsgesamt</v>
      </c>
      <c r="B1764">
        <v>1763</v>
      </c>
      <c r="C1764">
        <v>310</v>
      </c>
      <c r="D1764" t="s">
        <v>177</v>
      </c>
      <c r="E1764" t="s">
        <v>449</v>
      </c>
      <c r="F1764" t="s">
        <v>48</v>
      </c>
      <c r="G1764">
        <v>6149.3040802960004</v>
      </c>
      <c r="H1764">
        <v>5616.5785747330001</v>
      </c>
      <c r="I1764">
        <v>6381.9042974329996</v>
      </c>
      <c r="J1764">
        <v>5651.4858600240004</v>
      </c>
      <c r="K1764">
        <v>6371.010723808</v>
      </c>
      <c r="L1764">
        <v>5776.4927762799998</v>
      </c>
      <c r="M1764">
        <v>6469.487414276</v>
      </c>
      <c r="N1764">
        <v>6162.6138745509998</v>
      </c>
      <c r="O1764">
        <v>6672.9476017200004</v>
      </c>
      <c r="P1764">
        <v>6438.889653831</v>
      </c>
      <c r="Q1764">
        <v>6964.7214368719997</v>
      </c>
      <c r="R1764">
        <v>6310.5570645830003</v>
      </c>
      <c r="S1764">
        <v>7034.3400786129996</v>
      </c>
      <c r="T1764">
        <v>6463.0035220740001</v>
      </c>
    </row>
    <row r="1765" spans="1:47" x14ac:dyDescent="0.25">
      <c r="A1765" t="str">
        <f t="shared" si="27"/>
        <v>HollabrunnUnternehmenInsgesamt</v>
      </c>
      <c r="B1765">
        <v>1764</v>
      </c>
      <c r="C1765">
        <v>310</v>
      </c>
      <c r="D1765" t="s">
        <v>177</v>
      </c>
      <c r="E1765" t="s">
        <v>475</v>
      </c>
      <c r="F1765" t="s">
        <v>48</v>
      </c>
      <c r="G1765">
        <v>3976</v>
      </c>
      <c r="H1765">
        <v>4029</v>
      </c>
      <c r="I1765">
        <v>4158</v>
      </c>
    </row>
    <row r="1766" spans="1:47" x14ac:dyDescent="0.25">
      <c r="A1766" t="str">
        <f t="shared" si="27"/>
        <v>HollabrunnWohnbevölkerungInsgesamt</v>
      </c>
      <c r="B1766">
        <v>1765</v>
      </c>
      <c r="C1766">
        <v>310</v>
      </c>
      <c r="D1766" t="s">
        <v>177</v>
      </c>
      <c r="E1766" t="s">
        <v>42</v>
      </c>
      <c r="F1766" t="s">
        <v>48</v>
      </c>
      <c r="G1766">
        <v>49877</v>
      </c>
      <c r="H1766">
        <v>49939</v>
      </c>
      <c r="I1766">
        <v>49939</v>
      </c>
      <c r="J1766">
        <v>50000</v>
      </c>
      <c r="K1766">
        <v>50117</v>
      </c>
      <c r="L1766">
        <v>50240</v>
      </c>
      <c r="M1766">
        <v>50301</v>
      </c>
      <c r="N1766">
        <v>50312</v>
      </c>
      <c r="O1766">
        <v>50371</v>
      </c>
      <c r="P1766">
        <v>50352</v>
      </c>
      <c r="Q1766">
        <v>50284</v>
      </c>
      <c r="R1766">
        <v>50174</v>
      </c>
      <c r="S1766">
        <v>50065</v>
      </c>
      <c r="T1766">
        <v>50232</v>
      </c>
      <c r="U1766">
        <v>50617</v>
      </c>
      <c r="V1766">
        <v>50767</v>
      </c>
      <c r="W1766">
        <v>50705</v>
      </c>
      <c r="X1766">
        <v>50858</v>
      </c>
      <c r="Y1766">
        <v>51033</v>
      </c>
      <c r="Z1766">
        <v>51332</v>
      </c>
      <c r="AA1766">
        <v>51646</v>
      </c>
      <c r="AB1766">
        <v>52058</v>
      </c>
    </row>
    <row r="1767" spans="1:47" x14ac:dyDescent="0.25">
      <c r="A1767" t="str">
        <f t="shared" si="27"/>
        <v>HornArbeitnehmereinkommenBrutto_Schnitt</v>
      </c>
      <c r="B1767">
        <v>1766</v>
      </c>
      <c r="C1767">
        <v>311</v>
      </c>
      <c r="D1767" t="s">
        <v>178</v>
      </c>
      <c r="E1767" t="s">
        <v>43</v>
      </c>
      <c r="F1767" t="s">
        <v>54</v>
      </c>
      <c r="G1767">
        <v>22764.3345980507</v>
      </c>
      <c r="H1767">
        <v>23583.568740175499</v>
      </c>
      <c r="I1767">
        <v>24097.754771432901</v>
      </c>
      <c r="J1767">
        <v>24994.148385835499</v>
      </c>
      <c r="K1767">
        <v>25736.6314491495</v>
      </c>
      <c r="L1767">
        <v>26620.807347321399</v>
      </c>
      <c r="M1767">
        <v>27144.563417174399</v>
      </c>
      <c r="N1767">
        <v>27600.250815809799</v>
      </c>
      <c r="O1767">
        <v>28475.030845645098</v>
      </c>
      <c r="P1767">
        <v>29138.146933633601</v>
      </c>
      <c r="Q1767">
        <v>29922.8449890421</v>
      </c>
      <c r="R1767">
        <v>30557.043345387501</v>
      </c>
      <c r="S1767">
        <v>31242.499916108602</v>
      </c>
      <c r="T1767">
        <v>31732.837039243201</v>
      </c>
      <c r="U1767">
        <v>32828.810281276201</v>
      </c>
      <c r="V1767">
        <v>33829.752496851797</v>
      </c>
      <c r="W1767">
        <v>34593.102513444697</v>
      </c>
      <c r="X1767">
        <v>35841.133518921597</v>
      </c>
      <c r="Y1767">
        <v>37665.364524273202</v>
      </c>
    </row>
    <row r="1768" spans="1:47" x14ac:dyDescent="0.25">
      <c r="A1768" t="str">
        <f t="shared" si="27"/>
        <v>HornArbeitnehmereinkommenBruttobezüge 1000 EUR</v>
      </c>
      <c r="B1768">
        <v>1767</v>
      </c>
      <c r="C1768">
        <v>311</v>
      </c>
      <c r="D1768" t="s">
        <v>178</v>
      </c>
      <c r="E1768" t="s">
        <v>43</v>
      </c>
      <c r="F1768" t="s">
        <v>55</v>
      </c>
      <c r="G1768">
        <v>291952.59122</v>
      </c>
      <c r="H1768">
        <v>309062.66833999997</v>
      </c>
      <c r="I1768">
        <v>321560.43966999999</v>
      </c>
      <c r="J1768">
        <v>338795.68137000001</v>
      </c>
      <c r="K1768">
        <v>355551.56346999999</v>
      </c>
      <c r="L1768">
        <v>369203.97710000002</v>
      </c>
      <c r="M1768">
        <v>383118.36807000003</v>
      </c>
      <c r="N1768">
        <v>392447.96635</v>
      </c>
      <c r="O1768">
        <v>404744.08844000002</v>
      </c>
      <c r="P1768">
        <v>414023.92978000001</v>
      </c>
      <c r="Q1768">
        <v>423258.64237000002</v>
      </c>
      <c r="R1768">
        <v>430945.98229999997</v>
      </c>
      <c r="S1768">
        <v>443174.86131000001</v>
      </c>
      <c r="T1768">
        <v>452827.58455000003</v>
      </c>
      <c r="U1768">
        <v>469189.35654000001</v>
      </c>
      <c r="V1768">
        <v>483562.48219000001</v>
      </c>
      <c r="W1768">
        <v>488869.72472</v>
      </c>
      <c r="X1768">
        <v>510485.26471000002</v>
      </c>
      <c r="Y1768">
        <v>541552.61112999998</v>
      </c>
    </row>
    <row r="1769" spans="1:47" x14ac:dyDescent="0.25">
      <c r="A1769" t="str">
        <f t="shared" si="27"/>
        <v>HornArbeitnehmereinkommenBruttobezüge Fälle</v>
      </c>
      <c r="B1769">
        <v>1768</v>
      </c>
      <c r="C1769">
        <v>311</v>
      </c>
      <c r="D1769" t="s">
        <v>178</v>
      </c>
      <c r="E1769" t="s">
        <v>43</v>
      </c>
      <c r="F1769" t="s">
        <v>56</v>
      </c>
      <c r="G1769">
        <v>12825</v>
      </c>
      <c r="H1769">
        <v>13105</v>
      </c>
      <c r="I1769">
        <v>13344</v>
      </c>
      <c r="J1769">
        <v>13555</v>
      </c>
      <c r="K1769">
        <v>13815</v>
      </c>
      <c r="L1769">
        <v>13869</v>
      </c>
      <c r="M1769">
        <v>14114</v>
      </c>
      <c r="N1769">
        <v>14219</v>
      </c>
      <c r="O1769">
        <v>14214</v>
      </c>
      <c r="P1769">
        <v>14209</v>
      </c>
      <c r="Q1769">
        <v>14145</v>
      </c>
      <c r="R1769">
        <v>14103</v>
      </c>
      <c r="S1769">
        <v>14185</v>
      </c>
      <c r="T1769">
        <v>14270</v>
      </c>
      <c r="U1769">
        <v>14292</v>
      </c>
      <c r="V1769">
        <v>14294</v>
      </c>
      <c r="W1769">
        <v>14132</v>
      </c>
      <c r="X1769">
        <v>14243</v>
      </c>
      <c r="Y1769">
        <v>14378</v>
      </c>
    </row>
    <row r="1770" spans="1:47" x14ac:dyDescent="0.25">
      <c r="A1770" t="str">
        <f t="shared" si="27"/>
        <v>HornArbeitnehmereinkommenLohnsteuer 1000 EUR</v>
      </c>
      <c r="B1770">
        <v>1769</v>
      </c>
      <c r="C1770">
        <v>311</v>
      </c>
      <c r="D1770" t="s">
        <v>178</v>
      </c>
      <c r="E1770" t="s">
        <v>43</v>
      </c>
      <c r="F1770" t="s">
        <v>57</v>
      </c>
      <c r="G1770">
        <v>39180.130449999997</v>
      </c>
      <c r="H1770">
        <v>39886.212910000002</v>
      </c>
      <c r="I1770">
        <v>42544.005669999999</v>
      </c>
      <c r="J1770">
        <v>46482.712200000002</v>
      </c>
      <c r="K1770">
        <v>50123.478179999998</v>
      </c>
      <c r="L1770">
        <v>47499.843769999999</v>
      </c>
      <c r="M1770">
        <v>50141.506159999997</v>
      </c>
      <c r="N1770">
        <v>52507.131580000001</v>
      </c>
      <c r="O1770">
        <v>55539.468679999998</v>
      </c>
      <c r="P1770">
        <v>58192.544249999999</v>
      </c>
      <c r="Q1770">
        <v>60161.621760000002</v>
      </c>
      <c r="R1770">
        <v>62562.131430000001</v>
      </c>
      <c r="S1770">
        <v>55069.550750000002</v>
      </c>
      <c r="T1770">
        <v>57092.386310000002</v>
      </c>
      <c r="U1770">
        <v>61173.090150000004</v>
      </c>
      <c r="V1770">
        <v>62477.538119999997</v>
      </c>
      <c r="W1770">
        <v>60007.94311</v>
      </c>
      <c r="X1770">
        <v>65561.037880000003</v>
      </c>
      <c r="Y1770">
        <v>68419.076109999995</v>
      </c>
    </row>
    <row r="1771" spans="1:47" x14ac:dyDescent="0.25">
      <c r="A1771" t="str">
        <f t="shared" si="27"/>
        <v>HornArbeitnehmereinkommenLohnsteuer Fälle</v>
      </c>
      <c r="B1771">
        <v>1770</v>
      </c>
      <c r="C1771">
        <v>311</v>
      </c>
      <c r="D1771" t="s">
        <v>178</v>
      </c>
      <c r="E1771" t="s">
        <v>43</v>
      </c>
      <c r="F1771" t="s">
        <v>58</v>
      </c>
      <c r="G1771">
        <v>10103</v>
      </c>
      <c r="H1771">
        <v>10123</v>
      </c>
      <c r="I1771">
        <v>10373</v>
      </c>
      <c r="J1771">
        <v>10603</v>
      </c>
      <c r="K1771">
        <v>10996</v>
      </c>
      <c r="L1771">
        <v>10898</v>
      </c>
      <c r="M1771">
        <v>11207</v>
      </c>
      <c r="N1771">
        <v>11457</v>
      </c>
      <c r="O1771">
        <v>11502</v>
      </c>
      <c r="P1771">
        <v>11611</v>
      </c>
      <c r="Q1771">
        <v>11696</v>
      </c>
      <c r="R1771">
        <v>11784</v>
      </c>
      <c r="S1771">
        <v>11797</v>
      </c>
      <c r="T1771">
        <v>12058</v>
      </c>
      <c r="U1771">
        <v>12144</v>
      </c>
      <c r="V1771">
        <v>12295</v>
      </c>
      <c r="W1771">
        <v>12165</v>
      </c>
      <c r="X1771">
        <v>12351</v>
      </c>
      <c r="Y1771">
        <v>12525</v>
      </c>
    </row>
    <row r="1772" spans="1:47" x14ac:dyDescent="0.25">
      <c r="A1772" t="str">
        <f t="shared" si="27"/>
        <v>HornArbeitnehmereinkommenNetto_Schnitt</v>
      </c>
      <c r="B1772">
        <v>1771</v>
      </c>
      <c r="C1772">
        <v>311</v>
      </c>
      <c r="D1772" t="s">
        <v>178</v>
      </c>
      <c r="E1772" t="s">
        <v>43</v>
      </c>
      <c r="F1772" t="s">
        <v>59</v>
      </c>
      <c r="G1772">
        <v>16032.876896686201</v>
      </c>
      <c r="H1772">
        <v>16770.992832506701</v>
      </c>
      <c r="I1772">
        <v>17030.8672819245</v>
      </c>
      <c r="J1772">
        <v>17578.6658708963</v>
      </c>
      <c r="K1772">
        <v>18024.171998552301</v>
      </c>
      <c r="L1772">
        <v>19013.9566767611</v>
      </c>
      <c r="M1772">
        <v>19318.483321524702</v>
      </c>
      <c r="N1772">
        <v>19548.6108418314</v>
      </c>
      <c r="O1772">
        <v>20076.201438722401</v>
      </c>
      <c r="P1772">
        <v>20430.890391301298</v>
      </c>
      <c r="Q1772">
        <v>20928.121833156601</v>
      </c>
      <c r="R1772">
        <v>21247.938076295799</v>
      </c>
      <c r="S1772">
        <v>22375.125094818501</v>
      </c>
      <c r="T1772">
        <v>22658.929571829001</v>
      </c>
      <c r="U1772">
        <v>23345.310725580701</v>
      </c>
      <c r="V1772">
        <v>24121.103823282501</v>
      </c>
      <c r="W1772">
        <v>24923.242441268001</v>
      </c>
      <c r="X1772">
        <v>25624.896138454002</v>
      </c>
      <c r="Y1772">
        <v>27032.809639031901</v>
      </c>
    </row>
    <row r="1773" spans="1:47" x14ac:dyDescent="0.25">
      <c r="A1773" t="str">
        <f t="shared" si="27"/>
        <v>HornArbeitnehmereinkommenNettobezüge 1000 EUR</v>
      </c>
      <c r="B1773">
        <v>1772</v>
      </c>
      <c r="C1773">
        <v>311</v>
      </c>
      <c r="D1773" t="s">
        <v>178</v>
      </c>
      <c r="E1773" t="s">
        <v>43</v>
      </c>
      <c r="F1773" t="s">
        <v>60</v>
      </c>
      <c r="G1773">
        <v>205621.64619999999</v>
      </c>
      <c r="H1773">
        <v>219783.86107000001</v>
      </c>
      <c r="I1773">
        <v>227259.89301</v>
      </c>
      <c r="J1773">
        <v>238278.81588000001</v>
      </c>
      <c r="K1773">
        <v>249003.93616000001</v>
      </c>
      <c r="L1773">
        <v>263704.56514999998</v>
      </c>
      <c r="M1773">
        <v>272661.0736</v>
      </c>
      <c r="N1773">
        <v>277961.69756</v>
      </c>
      <c r="O1773">
        <v>285363.12725000002</v>
      </c>
      <c r="P1773">
        <v>290302.52156999998</v>
      </c>
      <c r="Q1773">
        <v>296028.28333000001</v>
      </c>
      <c r="R1773">
        <v>299659.67069</v>
      </c>
      <c r="S1773">
        <v>317391.14947</v>
      </c>
      <c r="T1773">
        <v>323342.92499000003</v>
      </c>
      <c r="U1773">
        <v>333651.18089000002</v>
      </c>
      <c r="V1773">
        <v>344787.05804999999</v>
      </c>
      <c r="W1773">
        <v>352215.26218000002</v>
      </c>
      <c r="X1773">
        <v>364975.39569999999</v>
      </c>
      <c r="Y1773">
        <v>388677.73699</v>
      </c>
    </row>
    <row r="1774" spans="1:47" x14ac:dyDescent="0.25">
      <c r="A1774" t="str">
        <f t="shared" si="27"/>
        <v>HornArbeitnehmereinkommenSV-Beiträge 1000 EUR</v>
      </c>
      <c r="B1774">
        <v>1773</v>
      </c>
      <c r="C1774">
        <v>311</v>
      </c>
      <c r="D1774" t="s">
        <v>178</v>
      </c>
      <c r="E1774" t="s">
        <v>43</v>
      </c>
      <c r="F1774" t="s">
        <v>61</v>
      </c>
      <c r="G1774">
        <v>47150.814570000002</v>
      </c>
      <c r="H1774">
        <v>49392.594360000003</v>
      </c>
      <c r="I1774">
        <v>51756.540990000001</v>
      </c>
      <c r="J1774">
        <v>54034.153290000002</v>
      </c>
      <c r="K1774">
        <v>56424.149129999998</v>
      </c>
      <c r="L1774">
        <v>57999.568180000002</v>
      </c>
      <c r="M1774">
        <v>60315.788310000004</v>
      </c>
      <c r="N1774">
        <v>61979.137210000001</v>
      </c>
      <c r="O1774">
        <v>63841.492509999996</v>
      </c>
      <c r="P1774">
        <v>65528.863960000002</v>
      </c>
      <c r="Q1774">
        <v>67068.737280000001</v>
      </c>
      <c r="R1774">
        <v>68724.180179999996</v>
      </c>
      <c r="S1774">
        <v>70714.161089999994</v>
      </c>
      <c r="T1774">
        <v>72392.273249999998</v>
      </c>
      <c r="U1774">
        <v>74365.085500000001</v>
      </c>
      <c r="V1774">
        <v>76297.886020000005</v>
      </c>
      <c r="W1774">
        <v>76646.51943</v>
      </c>
      <c r="X1774">
        <v>79948.831130000006</v>
      </c>
      <c r="Y1774">
        <v>84455.798030000005</v>
      </c>
    </row>
    <row r="1775" spans="1:47" x14ac:dyDescent="0.25">
      <c r="A1775" t="str">
        <f t="shared" si="27"/>
        <v>HornArbeitnehmereinkommenSV-Beiträge Fälle</v>
      </c>
      <c r="B1775">
        <v>1774</v>
      </c>
      <c r="C1775">
        <v>311</v>
      </c>
      <c r="D1775" t="s">
        <v>178</v>
      </c>
      <c r="E1775" t="s">
        <v>43</v>
      </c>
      <c r="F1775" t="s">
        <v>62</v>
      </c>
      <c r="G1775">
        <v>12224</v>
      </c>
      <c r="H1775">
        <v>12476</v>
      </c>
      <c r="I1775">
        <v>12692</v>
      </c>
      <c r="J1775">
        <v>12892</v>
      </c>
      <c r="K1775">
        <v>13096</v>
      </c>
      <c r="L1775">
        <v>13171</v>
      </c>
      <c r="M1775">
        <v>13345</v>
      </c>
      <c r="N1775">
        <v>13449</v>
      </c>
      <c r="O1775">
        <v>13455</v>
      </c>
      <c r="P1775">
        <v>13416</v>
      </c>
      <c r="Q1775">
        <v>13347</v>
      </c>
      <c r="R1775">
        <v>13304</v>
      </c>
      <c r="S1775">
        <v>13441</v>
      </c>
      <c r="T1775">
        <v>13499</v>
      </c>
      <c r="U1775">
        <v>13513</v>
      </c>
      <c r="V1775">
        <v>13518</v>
      </c>
      <c r="W1775">
        <v>13374</v>
      </c>
      <c r="X1775">
        <v>13572</v>
      </c>
      <c r="Y1775">
        <v>13647</v>
      </c>
    </row>
    <row r="1776" spans="1:47" x14ac:dyDescent="0.25">
      <c r="A1776" t="str">
        <f t="shared" si="27"/>
        <v>HornArbeitsloseFrauen</v>
      </c>
      <c r="B1776">
        <v>1775</v>
      </c>
      <c r="C1776">
        <v>311</v>
      </c>
      <c r="D1776" t="s">
        <v>178</v>
      </c>
      <c r="E1776" t="s">
        <v>36</v>
      </c>
      <c r="F1776" t="s">
        <v>47</v>
      </c>
      <c r="G1776">
        <v>326</v>
      </c>
      <c r="H1776">
        <v>312</v>
      </c>
      <c r="I1776">
        <v>343</v>
      </c>
      <c r="J1776">
        <v>319</v>
      </c>
      <c r="K1776">
        <v>366</v>
      </c>
      <c r="L1776">
        <v>301</v>
      </c>
      <c r="M1776">
        <v>383</v>
      </c>
      <c r="N1776">
        <v>321</v>
      </c>
      <c r="O1776">
        <v>369</v>
      </c>
      <c r="P1776">
        <v>335</v>
      </c>
      <c r="Q1776">
        <v>400</v>
      </c>
      <c r="R1776">
        <v>335</v>
      </c>
      <c r="S1776">
        <v>351</v>
      </c>
      <c r="T1776">
        <v>288</v>
      </c>
      <c r="U1776">
        <v>367</v>
      </c>
      <c r="V1776">
        <v>306</v>
      </c>
      <c r="W1776">
        <v>367</v>
      </c>
      <c r="X1776">
        <v>312</v>
      </c>
      <c r="Y1776">
        <v>353</v>
      </c>
      <c r="Z1776">
        <v>332</v>
      </c>
      <c r="AA1776">
        <v>367</v>
      </c>
      <c r="AB1776">
        <v>352</v>
      </c>
      <c r="AC1776">
        <v>377</v>
      </c>
      <c r="AD1776">
        <v>352</v>
      </c>
      <c r="AE1776">
        <v>402</v>
      </c>
      <c r="AF1776">
        <v>353</v>
      </c>
      <c r="AG1776">
        <v>362</v>
      </c>
      <c r="AH1776">
        <v>267</v>
      </c>
      <c r="AI1776">
        <v>322</v>
      </c>
      <c r="AJ1776">
        <v>274</v>
      </c>
      <c r="AK1776">
        <v>311</v>
      </c>
      <c r="AL1776">
        <v>258</v>
      </c>
      <c r="AM1776">
        <v>271</v>
      </c>
      <c r="AN1776">
        <v>254</v>
      </c>
      <c r="AO1776">
        <v>300</v>
      </c>
      <c r="AP1776">
        <v>186</v>
      </c>
      <c r="AQ1776">
        <v>177</v>
      </c>
      <c r="AR1776">
        <v>120</v>
      </c>
      <c r="AS1776">
        <v>171</v>
      </c>
      <c r="AT1776">
        <v>132</v>
      </c>
      <c r="AU1776">
        <v>187</v>
      </c>
    </row>
    <row r="1777" spans="1:47" x14ac:dyDescent="0.25">
      <c r="A1777" t="str">
        <f t="shared" si="27"/>
        <v>HornArbeitsloseInsgesamt</v>
      </c>
      <c r="B1777">
        <v>1776</v>
      </c>
      <c r="C1777">
        <v>311</v>
      </c>
      <c r="D1777" t="s">
        <v>178</v>
      </c>
      <c r="E1777" t="s">
        <v>36</v>
      </c>
      <c r="F1777" t="s">
        <v>48</v>
      </c>
      <c r="G1777">
        <v>1016</v>
      </c>
      <c r="H1777">
        <v>603</v>
      </c>
      <c r="I1777">
        <v>1037</v>
      </c>
      <c r="J1777">
        <v>593</v>
      </c>
      <c r="K1777">
        <v>1088</v>
      </c>
      <c r="L1777">
        <v>576</v>
      </c>
      <c r="M1777">
        <v>1088</v>
      </c>
      <c r="N1777">
        <v>634</v>
      </c>
      <c r="O1777">
        <v>991</v>
      </c>
      <c r="P1777">
        <v>608</v>
      </c>
      <c r="Q1777">
        <v>1064</v>
      </c>
      <c r="R1777">
        <v>636</v>
      </c>
      <c r="S1777">
        <v>997</v>
      </c>
      <c r="T1777">
        <v>592</v>
      </c>
      <c r="U1777">
        <v>1044</v>
      </c>
      <c r="V1777">
        <v>573</v>
      </c>
      <c r="W1777">
        <v>1038</v>
      </c>
      <c r="X1777">
        <v>614</v>
      </c>
      <c r="Y1777">
        <v>1083</v>
      </c>
      <c r="Z1777">
        <v>693</v>
      </c>
      <c r="AA1777">
        <v>1133</v>
      </c>
      <c r="AB1777">
        <v>755</v>
      </c>
      <c r="AC1777">
        <v>1141</v>
      </c>
      <c r="AD1777">
        <v>774</v>
      </c>
      <c r="AE1777">
        <v>1222</v>
      </c>
      <c r="AF1777">
        <v>783</v>
      </c>
      <c r="AG1777">
        <v>1166</v>
      </c>
      <c r="AH1777">
        <v>604</v>
      </c>
      <c r="AI1777">
        <v>1014</v>
      </c>
      <c r="AJ1777">
        <v>529</v>
      </c>
      <c r="AK1777">
        <v>899</v>
      </c>
      <c r="AL1777">
        <v>483</v>
      </c>
      <c r="AM1777">
        <v>832</v>
      </c>
      <c r="AN1777">
        <v>518</v>
      </c>
      <c r="AO1777">
        <v>881</v>
      </c>
      <c r="AP1777">
        <v>371</v>
      </c>
      <c r="AQ1777">
        <v>585</v>
      </c>
      <c r="AR1777">
        <v>233</v>
      </c>
      <c r="AS1777">
        <v>606</v>
      </c>
      <c r="AT1777">
        <v>291</v>
      </c>
      <c r="AU1777">
        <v>660</v>
      </c>
    </row>
    <row r="1778" spans="1:47" x14ac:dyDescent="0.25">
      <c r="A1778" t="str">
        <f t="shared" si="27"/>
        <v>HornArbeitsloseMänner</v>
      </c>
      <c r="B1778">
        <v>1777</v>
      </c>
      <c r="C1778">
        <v>311</v>
      </c>
      <c r="D1778" t="s">
        <v>178</v>
      </c>
      <c r="E1778" t="s">
        <v>36</v>
      </c>
      <c r="F1778" t="s">
        <v>49</v>
      </c>
      <c r="G1778">
        <v>690</v>
      </c>
      <c r="H1778">
        <v>291</v>
      </c>
      <c r="I1778">
        <v>694</v>
      </c>
      <c r="J1778">
        <v>274</v>
      </c>
      <c r="K1778">
        <v>722</v>
      </c>
      <c r="L1778">
        <v>275</v>
      </c>
      <c r="M1778">
        <v>705</v>
      </c>
      <c r="N1778">
        <v>313</v>
      </c>
      <c r="O1778">
        <v>622</v>
      </c>
      <c r="P1778">
        <v>273</v>
      </c>
      <c r="Q1778">
        <v>664</v>
      </c>
      <c r="R1778">
        <v>301</v>
      </c>
      <c r="S1778">
        <v>646</v>
      </c>
      <c r="T1778">
        <v>304</v>
      </c>
      <c r="U1778">
        <v>677</v>
      </c>
      <c r="V1778">
        <v>267</v>
      </c>
      <c r="W1778">
        <v>671</v>
      </c>
      <c r="X1778">
        <v>302</v>
      </c>
      <c r="Y1778">
        <v>730</v>
      </c>
      <c r="Z1778">
        <v>361</v>
      </c>
      <c r="AA1778">
        <v>766</v>
      </c>
      <c r="AB1778">
        <v>403</v>
      </c>
      <c r="AC1778">
        <v>764</v>
      </c>
      <c r="AD1778">
        <v>422</v>
      </c>
      <c r="AE1778">
        <v>820</v>
      </c>
      <c r="AF1778">
        <v>430</v>
      </c>
      <c r="AG1778">
        <v>804</v>
      </c>
      <c r="AH1778">
        <v>337</v>
      </c>
      <c r="AI1778">
        <v>692</v>
      </c>
      <c r="AJ1778">
        <v>255</v>
      </c>
      <c r="AK1778">
        <v>588</v>
      </c>
      <c r="AL1778">
        <v>225</v>
      </c>
      <c r="AM1778">
        <v>561</v>
      </c>
      <c r="AN1778">
        <v>264</v>
      </c>
      <c r="AO1778">
        <v>581</v>
      </c>
      <c r="AP1778">
        <v>185</v>
      </c>
      <c r="AQ1778">
        <v>408</v>
      </c>
      <c r="AR1778">
        <v>113</v>
      </c>
      <c r="AS1778">
        <v>435</v>
      </c>
      <c r="AT1778">
        <v>159</v>
      </c>
      <c r="AU1778">
        <v>473</v>
      </c>
    </row>
    <row r="1779" spans="1:47" x14ac:dyDescent="0.25">
      <c r="A1779" t="str">
        <f t="shared" si="27"/>
        <v>Hornarbeitslose AusländerFrauen</v>
      </c>
      <c r="B1779">
        <v>1778</v>
      </c>
      <c r="C1779">
        <v>311</v>
      </c>
      <c r="D1779" t="s">
        <v>178</v>
      </c>
      <c r="E1779" t="s">
        <v>37</v>
      </c>
      <c r="F1779" t="s">
        <v>47</v>
      </c>
      <c r="G1779">
        <v>21</v>
      </c>
      <c r="H1779">
        <v>17</v>
      </c>
      <c r="I1779">
        <v>17</v>
      </c>
      <c r="J1779">
        <v>20</v>
      </c>
      <c r="K1779">
        <v>20</v>
      </c>
      <c r="L1779">
        <v>20</v>
      </c>
      <c r="M1779">
        <v>23</v>
      </c>
      <c r="N1779">
        <v>15</v>
      </c>
      <c r="O1779">
        <v>24</v>
      </c>
      <c r="P1779">
        <v>16</v>
      </c>
      <c r="Q1779">
        <v>21</v>
      </c>
      <c r="R1779">
        <v>18</v>
      </c>
      <c r="S1779">
        <v>25</v>
      </c>
      <c r="T1779">
        <v>21</v>
      </c>
      <c r="U1779">
        <v>25</v>
      </c>
      <c r="V1779">
        <v>21</v>
      </c>
      <c r="W1779">
        <v>23</v>
      </c>
      <c r="X1779">
        <v>17</v>
      </c>
      <c r="Y1779">
        <v>27</v>
      </c>
      <c r="Z1779">
        <v>19</v>
      </c>
      <c r="AA1779">
        <v>19</v>
      </c>
      <c r="AB1779">
        <v>20</v>
      </c>
      <c r="AC1779">
        <v>26</v>
      </c>
      <c r="AD1779">
        <v>30</v>
      </c>
      <c r="AE1779">
        <v>37</v>
      </c>
      <c r="AF1779">
        <v>35</v>
      </c>
      <c r="AG1779">
        <v>36</v>
      </c>
      <c r="AH1779">
        <v>25</v>
      </c>
      <c r="AI1779">
        <v>41</v>
      </c>
      <c r="AJ1779">
        <v>31</v>
      </c>
      <c r="AK1779">
        <v>36</v>
      </c>
      <c r="AL1779">
        <v>24</v>
      </c>
      <c r="AM1779">
        <v>40</v>
      </c>
      <c r="AN1779">
        <v>29</v>
      </c>
      <c r="AO1779">
        <v>38</v>
      </c>
      <c r="AP1779">
        <v>26</v>
      </c>
      <c r="AQ1779">
        <v>24</v>
      </c>
      <c r="AR1779">
        <v>7</v>
      </c>
      <c r="AS1779">
        <v>23</v>
      </c>
      <c r="AT1779">
        <v>11</v>
      </c>
      <c r="AU1779">
        <v>17</v>
      </c>
    </row>
    <row r="1780" spans="1:47" x14ac:dyDescent="0.25">
      <c r="A1780" t="str">
        <f t="shared" si="27"/>
        <v>Hornarbeitslose AusländerInsgesamt</v>
      </c>
      <c r="B1780">
        <v>1779</v>
      </c>
      <c r="C1780">
        <v>311</v>
      </c>
      <c r="D1780" t="s">
        <v>178</v>
      </c>
      <c r="E1780" t="s">
        <v>37</v>
      </c>
      <c r="F1780" t="s">
        <v>48</v>
      </c>
      <c r="G1780">
        <v>82</v>
      </c>
      <c r="H1780">
        <v>29</v>
      </c>
      <c r="I1780">
        <v>89</v>
      </c>
      <c r="J1780">
        <v>36</v>
      </c>
      <c r="K1780">
        <v>85</v>
      </c>
      <c r="L1780">
        <v>30</v>
      </c>
      <c r="M1780">
        <v>90</v>
      </c>
      <c r="N1780">
        <v>29</v>
      </c>
      <c r="O1780">
        <v>75</v>
      </c>
      <c r="P1780">
        <v>30</v>
      </c>
      <c r="Q1780">
        <v>87</v>
      </c>
      <c r="R1780">
        <v>33</v>
      </c>
      <c r="S1780">
        <v>95</v>
      </c>
      <c r="T1780">
        <v>32</v>
      </c>
      <c r="U1780">
        <v>80</v>
      </c>
      <c r="V1780">
        <v>35</v>
      </c>
      <c r="W1780">
        <v>78</v>
      </c>
      <c r="X1780">
        <v>38</v>
      </c>
      <c r="Y1780">
        <v>99</v>
      </c>
      <c r="Z1780">
        <v>39</v>
      </c>
      <c r="AA1780">
        <v>85</v>
      </c>
      <c r="AB1780">
        <v>40</v>
      </c>
      <c r="AC1780">
        <v>93</v>
      </c>
      <c r="AD1780">
        <v>66</v>
      </c>
      <c r="AE1780">
        <v>116</v>
      </c>
      <c r="AF1780">
        <v>96</v>
      </c>
      <c r="AG1780">
        <v>117</v>
      </c>
      <c r="AH1780">
        <v>71</v>
      </c>
      <c r="AI1780">
        <v>118</v>
      </c>
      <c r="AJ1780">
        <v>65</v>
      </c>
      <c r="AK1780">
        <v>118</v>
      </c>
      <c r="AL1780">
        <v>52</v>
      </c>
      <c r="AM1780">
        <v>107</v>
      </c>
      <c r="AN1780">
        <v>55</v>
      </c>
      <c r="AO1780">
        <v>97</v>
      </c>
      <c r="AP1780">
        <v>47</v>
      </c>
      <c r="AQ1780">
        <v>72</v>
      </c>
      <c r="AR1780">
        <v>24</v>
      </c>
      <c r="AS1780">
        <v>85</v>
      </c>
      <c r="AT1780">
        <v>25</v>
      </c>
      <c r="AU1780">
        <v>76</v>
      </c>
    </row>
    <row r="1781" spans="1:47" x14ac:dyDescent="0.25">
      <c r="A1781" t="str">
        <f t="shared" si="27"/>
        <v>Hornarbeitslose AusländerMänner</v>
      </c>
      <c r="B1781">
        <v>1780</v>
      </c>
      <c r="C1781">
        <v>311</v>
      </c>
      <c r="D1781" t="s">
        <v>178</v>
      </c>
      <c r="E1781" t="s">
        <v>37</v>
      </c>
      <c r="F1781" t="s">
        <v>49</v>
      </c>
      <c r="G1781">
        <v>61</v>
      </c>
      <c r="H1781">
        <v>12</v>
      </c>
      <c r="I1781">
        <v>72</v>
      </c>
      <c r="J1781">
        <v>16</v>
      </c>
      <c r="K1781">
        <v>65</v>
      </c>
      <c r="L1781">
        <v>10</v>
      </c>
      <c r="M1781">
        <v>67</v>
      </c>
      <c r="N1781">
        <v>14</v>
      </c>
      <c r="O1781">
        <v>51</v>
      </c>
      <c r="P1781">
        <v>14</v>
      </c>
      <c r="Q1781">
        <v>66</v>
      </c>
      <c r="R1781">
        <v>15</v>
      </c>
      <c r="S1781">
        <v>70</v>
      </c>
      <c r="T1781">
        <v>11</v>
      </c>
      <c r="U1781">
        <v>55</v>
      </c>
      <c r="V1781">
        <v>14</v>
      </c>
      <c r="W1781">
        <v>55</v>
      </c>
      <c r="X1781">
        <v>21</v>
      </c>
      <c r="Y1781">
        <v>72</v>
      </c>
      <c r="Z1781">
        <v>20</v>
      </c>
      <c r="AA1781">
        <v>66</v>
      </c>
      <c r="AB1781">
        <v>20</v>
      </c>
      <c r="AC1781">
        <v>67</v>
      </c>
      <c r="AD1781">
        <v>36</v>
      </c>
      <c r="AE1781">
        <v>79</v>
      </c>
      <c r="AF1781">
        <v>61</v>
      </c>
      <c r="AG1781">
        <v>81</v>
      </c>
      <c r="AH1781">
        <v>46</v>
      </c>
      <c r="AI1781">
        <v>77</v>
      </c>
      <c r="AJ1781">
        <v>34</v>
      </c>
      <c r="AK1781">
        <v>82</v>
      </c>
      <c r="AL1781">
        <v>28</v>
      </c>
      <c r="AM1781">
        <v>67</v>
      </c>
      <c r="AN1781">
        <v>26</v>
      </c>
      <c r="AO1781">
        <v>59</v>
      </c>
      <c r="AP1781">
        <v>21</v>
      </c>
      <c r="AQ1781">
        <v>48</v>
      </c>
      <c r="AR1781">
        <v>17</v>
      </c>
      <c r="AS1781">
        <v>62</v>
      </c>
      <c r="AT1781">
        <v>14</v>
      </c>
      <c r="AU1781">
        <v>59</v>
      </c>
    </row>
    <row r="1782" spans="1:47" x14ac:dyDescent="0.25">
      <c r="A1782" t="str">
        <f t="shared" si="27"/>
        <v>HornArbeitsstättenInsgesamt</v>
      </c>
      <c r="B1782">
        <v>1781</v>
      </c>
      <c r="C1782">
        <v>311</v>
      </c>
      <c r="D1782" t="s">
        <v>178</v>
      </c>
      <c r="E1782" t="s">
        <v>476</v>
      </c>
      <c r="F1782" t="s">
        <v>48</v>
      </c>
      <c r="G1782">
        <v>3546</v>
      </c>
      <c r="H1782">
        <v>3505</v>
      </c>
      <c r="I1782">
        <v>3619</v>
      </c>
    </row>
    <row r="1783" spans="1:47" x14ac:dyDescent="0.25">
      <c r="A1783" t="str">
        <f t="shared" si="27"/>
        <v>HornBeschäftigte in den ArbeitsstättenInsgesamt</v>
      </c>
      <c r="B1783">
        <v>1782</v>
      </c>
      <c r="C1783">
        <v>311</v>
      </c>
      <c r="D1783" t="s">
        <v>178</v>
      </c>
      <c r="E1783" t="s">
        <v>477</v>
      </c>
      <c r="F1783" t="s">
        <v>48</v>
      </c>
      <c r="G1783">
        <v>15971</v>
      </c>
      <c r="H1783">
        <v>15340</v>
      </c>
      <c r="I1783">
        <v>15721</v>
      </c>
    </row>
    <row r="1784" spans="1:47" x14ac:dyDescent="0.25">
      <c r="A1784" t="str">
        <f t="shared" si="27"/>
        <v>HornGesamteinkommenBruttobezüge Gesamt</v>
      </c>
      <c r="B1784">
        <v>1783</v>
      </c>
      <c r="C1784">
        <v>311</v>
      </c>
      <c r="D1784" t="s">
        <v>178</v>
      </c>
      <c r="E1784" t="s">
        <v>45</v>
      </c>
      <c r="F1784" t="s">
        <v>63</v>
      </c>
      <c r="G1784">
        <v>426977.26166000002</v>
      </c>
      <c r="H1784">
        <v>447188.99358000001</v>
      </c>
      <c r="I1784">
        <v>464776.56401999999</v>
      </c>
      <c r="J1784">
        <v>487110.56922</v>
      </c>
      <c r="K1784">
        <v>511799.70899999997</v>
      </c>
      <c r="L1784">
        <v>531962.56273000001</v>
      </c>
      <c r="M1784">
        <v>554119.78199000005</v>
      </c>
      <c r="N1784">
        <v>570281.61141000001</v>
      </c>
      <c r="O1784">
        <v>591655.44166999997</v>
      </c>
      <c r="P1784">
        <v>607253.56036</v>
      </c>
      <c r="Q1784">
        <v>623536.24294000003</v>
      </c>
      <c r="R1784">
        <v>636594.81088</v>
      </c>
      <c r="S1784">
        <v>652907.65049000003</v>
      </c>
      <c r="T1784">
        <v>667192.08551999996</v>
      </c>
      <c r="U1784">
        <v>691363.36835</v>
      </c>
      <c r="V1784">
        <v>715863.35670999996</v>
      </c>
      <c r="W1784">
        <v>732799.97565000004</v>
      </c>
      <c r="X1784">
        <v>765834.33141999994</v>
      </c>
      <c r="Y1784">
        <v>806679.64177999995</v>
      </c>
    </row>
    <row r="1785" spans="1:47" x14ac:dyDescent="0.25">
      <c r="A1785" t="str">
        <f t="shared" si="27"/>
        <v>HornGesamteinkommenNettobezüge Gesamt</v>
      </c>
      <c r="B1785">
        <v>1784</v>
      </c>
      <c r="C1785">
        <v>311</v>
      </c>
      <c r="D1785" t="s">
        <v>178</v>
      </c>
      <c r="E1785" t="s">
        <v>45</v>
      </c>
      <c r="F1785" t="s">
        <v>64</v>
      </c>
      <c r="G1785">
        <v>319003.20510999998</v>
      </c>
      <c r="H1785">
        <v>336578.57705000002</v>
      </c>
      <c r="I1785">
        <v>347548.77259000001</v>
      </c>
      <c r="J1785">
        <v>362264.16999000002</v>
      </c>
      <c r="K1785">
        <v>378666.49942000001</v>
      </c>
      <c r="L1785">
        <v>400504.73950999998</v>
      </c>
      <c r="M1785">
        <v>415571.15390999999</v>
      </c>
      <c r="N1785">
        <v>425766.62271000003</v>
      </c>
      <c r="O1785">
        <v>439708.10563000001</v>
      </c>
      <c r="P1785">
        <v>449287.11839999998</v>
      </c>
      <c r="Q1785">
        <v>459977.81513</v>
      </c>
      <c r="R1785">
        <v>467124.35389999999</v>
      </c>
      <c r="S1785">
        <v>492749.18495000002</v>
      </c>
      <c r="T1785">
        <v>502044.12302</v>
      </c>
      <c r="U1785">
        <v>517911.25096999999</v>
      </c>
      <c r="V1785">
        <v>536135.39769999997</v>
      </c>
      <c r="W1785">
        <v>555092.37220999994</v>
      </c>
      <c r="X1785">
        <v>575871.8578</v>
      </c>
      <c r="Y1785">
        <v>608896.03232</v>
      </c>
    </row>
    <row r="1786" spans="1:47" x14ac:dyDescent="0.25">
      <c r="A1786" t="str">
        <f t="shared" si="27"/>
        <v>HornGründungsintensitätin % der aktiven Wirtschaftskammermitglieder</v>
      </c>
      <c r="B1786">
        <v>1785</v>
      </c>
      <c r="C1786">
        <v>311</v>
      </c>
      <c r="D1786" t="s">
        <v>178</v>
      </c>
      <c r="E1786" t="s">
        <v>40</v>
      </c>
      <c r="F1786" t="s">
        <v>52</v>
      </c>
      <c r="G1786">
        <v>6.4572425828970301</v>
      </c>
      <c r="H1786">
        <v>7.53771159313035</v>
      </c>
      <c r="I1786">
        <v>7.8025040734070803</v>
      </c>
      <c r="J1786">
        <v>7.5219407587412102</v>
      </c>
      <c r="K1786">
        <v>7.2852451164155303</v>
      </c>
      <c r="L1786">
        <v>8.5019487446704396</v>
      </c>
      <c r="M1786">
        <v>9.1785245158839501</v>
      </c>
      <c r="N1786">
        <v>7.3742268051800099</v>
      </c>
      <c r="O1786">
        <v>10.0764768078859</v>
      </c>
      <c r="P1786">
        <v>8.8558697987696995</v>
      </c>
      <c r="Q1786">
        <v>9.4162714028639805</v>
      </c>
      <c r="R1786">
        <v>7.8211168711857697</v>
      </c>
      <c r="S1786">
        <v>7.9966285623979303</v>
      </c>
      <c r="T1786">
        <v>8.9725396255726899</v>
      </c>
      <c r="U1786">
        <v>8.9984362397926603</v>
      </c>
      <c r="V1786">
        <v>6.9457659372026601</v>
      </c>
      <c r="W1786">
        <v>7.8935291418081697</v>
      </c>
      <c r="X1786">
        <v>5.89041095890411</v>
      </c>
      <c r="Y1786">
        <v>5.2395879982086901</v>
      </c>
      <c r="Z1786">
        <v>5.2537045352492102</v>
      </c>
      <c r="AA1786">
        <v>6.3449508489723003</v>
      </c>
      <c r="AB1786">
        <v>5.3108808290155398</v>
      </c>
    </row>
    <row r="1787" spans="1:47" x14ac:dyDescent="0.25">
      <c r="A1787" t="str">
        <f t="shared" si="27"/>
        <v>HornGründungsintensitätje 1.000 Einwohner</v>
      </c>
      <c r="B1787">
        <v>1786</v>
      </c>
      <c r="C1787">
        <v>311</v>
      </c>
      <c r="D1787" t="s">
        <v>178</v>
      </c>
      <c r="E1787" t="s">
        <v>40</v>
      </c>
      <c r="F1787" t="s">
        <v>53</v>
      </c>
      <c r="G1787">
        <v>2.2950006202704398</v>
      </c>
      <c r="H1787">
        <v>2.7018400557846101</v>
      </c>
      <c r="I1787">
        <v>2.9064673970769199</v>
      </c>
      <c r="J1787">
        <v>2.9057025540449901</v>
      </c>
      <c r="K1787">
        <v>2.9141893289257701</v>
      </c>
      <c r="L1787">
        <v>3.5207743254078698</v>
      </c>
      <c r="M1787">
        <v>3.9752937798449302</v>
      </c>
      <c r="N1787">
        <v>3.4227552100841798</v>
      </c>
      <c r="O1787">
        <v>4.7649498116559199</v>
      </c>
      <c r="P1787">
        <v>4.4178049008859999</v>
      </c>
      <c r="Q1787">
        <v>4.9742490237521402</v>
      </c>
      <c r="R1787">
        <v>4.4030287102737304</v>
      </c>
      <c r="S1787">
        <v>4.7356365227387798</v>
      </c>
      <c r="T1787">
        <v>5.63710741470224</v>
      </c>
      <c r="U1787">
        <v>5.7534831737959502</v>
      </c>
      <c r="V1787">
        <v>4.6390442297915602</v>
      </c>
      <c r="W1787">
        <v>5.4996003197442</v>
      </c>
      <c r="X1787">
        <v>4.1492441299453198</v>
      </c>
      <c r="Y1787">
        <v>3.7820015515903802</v>
      </c>
      <c r="Z1787">
        <v>3.7940203644853701</v>
      </c>
      <c r="AA1787">
        <v>4.6118869762910002</v>
      </c>
      <c r="AB1787">
        <v>3.96109751384774</v>
      </c>
    </row>
    <row r="1788" spans="1:47" x14ac:dyDescent="0.25">
      <c r="A1788" t="str">
        <f t="shared" si="27"/>
        <v>HornKammermitgliedschaftenAktiv</v>
      </c>
      <c r="B1788">
        <v>1787</v>
      </c>
      <c r="C1788">
        <v>311</v>
      </c>
      <c r="D1788" t="s">
        <v>178</v>
      </c>
      <c r="E1788" t="s">
        <v>39</v>
      </c>
      <c r="F1788" t="s">
        <v>50</v>
      </c>
      <c r="G1788">
        <v>1146</v>
      </c>
      <c r="H1788">
        <v>1152</v>
      </c>
      <c r="I1788">
        <v>1196</v>
      </c>
      <c r="J1788">
        <v>1237</v>
      </c>
      <c r="K1788">
        <v>1277</v>
      </c>
      <c r="L1788">
        <v>1318</v>
      </c>
      <c r="M1788">
        <v>1372</v>
      </c>
      <c r="N1788">
        <v>1465</v>
      </c>
      <c r="O1788">
        <v>1487</v>
      </c>
      <c r="P1788">
        <v>1489</v>
      </c>
      <c r="Q1788">
        <v>1571</v>
      </c>
      <c r="R1788">
        <v>1570</v>
      </c>
      <c r="S1788">
        <v>1608</v>
      </c>
      <c r="T1788">
        <v>1658</v>
      </c>
      <c r="U1788">
        <v>1755</v>
      </c>
      <c r="V1788">
        <v>1764</v>
      </c>
      <c r="W1788">
        <v>1820</v>
      </c>
      <c r="X1788">
        <v>1852</v>
      </c>
      <c r="Y1788">
        <v>1900</v>
      </c>
      <c r="Z1788">
        <v>1962</v>
      </c>
      <c r="AA1788">
        <v>1981</v>
      </c>
      <c r="AB1788">
        <v>2011</v>
      </c>
      <c r="AC1788">
        <v>2096</v>
      </c>
      <c r="AD1788">
        <v>2102</v>
      </c>
      <c r="AE1788">
        <v>2147</v>
      </c>
      <c r="AF1788">
        <v>2179</v>
      </c>
      <c r="AG1788">
        <v>2215</v>
      </c>
      <c r="AH1788">
        <v>2190</v>
      </c>
      <c r="AI1788">
        <v>2241</v>
      </c>
      <c r="AJ1788">
        <v>2233</v>
      </c>
      <c r="AK1788">
        <v>2221</v>
      </c>
      <c r="AL1788">
        <v>2227</v>
      </c>
      <c r="AM1788">
        <v>2300</v>
      </c>
      <c r="AN1788">
        <v>2238</v>
      </c>
      <c r="AO1788">
        <v>2304</v>
      </c>
      <c r="AP1788">
        <v>2316</v>
      </c>
      <c r="AQ1788">
        <v>2324</v>
      </c>
      <c r="AR1788">
        <v>2275</v>
      </c>
    </row>
    <row r="1789" spans="1:47" x14ac:dyDescent="0.25">
      <c r="A1789" t="str">
        <f t="shared" si="27"/>
        <v>HornKammermitgliedschaftenInsgesamt</v>
      </c>
      <c r="B1789">
        <v>1788</v>
      </c>
      <c r="C1789">
        <v>311</v>
      </c>
      <c r="D1789" t="s">
        <v>178</v>
      </c>
      <c r="E1789" t="s">
        <v>39</v>
      </c>
      <c r="F1789" t="s">
        <v>48</v>
      </c>
      <c r="G1789">
        <v>1544</v>
      </c>
      <c r="H1789">
        <v>1573</v>
      </c>
      <c r="I1789">
        <v>1610</v>
      </c>
      <c r="J1789">
        <v>1650</v>
      </c>
      <c r="K1789">
        <v>1697</v>
      </c>
      <c r="L1789">
        <v>1743</v>
      </c>
      <c r="M1789">
        <v>1796</v>
      </c>
      <c r="N1789">
        <v>1912</v>
      </c>
      <c r="O1789">
        <v>1937</v>
      </c>
      <c r="P1789">
        <v>1963</v>
      </c>
      <c r="Q1789">
        <v>2036</v>
      </c>
      <c r="R1789">
        <v>2064</v>
      </c>
      <c r="S1789">
        <v>2090</v>
      </c>
      <c r="T1789">
        <v>2164</v>
      </c>
      <c r="U1789">
        <v>2251</v>
      </c>
      <c r="V1789">
        <v>2278</v>
      </c>
      <c r="W1789">
        <v>2315</v>
      </c>
      <c r="X1789">
        <v>2359</v>
      </c>
      <c r="Y1789">
        <v>2409</v>
      </c>
      <c r="Z1789">
        <v>2478</v>
      </c>
      <c r="AA1789">
        <v>2530</v>
      </c>
      <c r="AB1789">
        <v>2586</v>
      </c>
      <c r="AC1789">
        <v>2661</v>
      </c>
      <c r="AD1789">
        <v>2650</v>
      </c>
      <c r="AE1789">
        <v>2711</v>
      </c>
      <c r="AF1789">
        <v>2768</v>
      </c>
      <c r="AG1789">
        <v>2812</v>
      </c>
      <c r="AH1789">
        <v>2795</v>
      </c>
      <c r="AI1789">
        <v>2811</v>
      </c>
      <c r="AJ1789">
        <v>2821</v>
      </c>
      <c r="AK1789">
        <v>2855</v>
      </c>
      <c r="AL1789">
        <v>2844</v>
      </c>
      <c r="AM1789">
        <v>2894</v>
      </c>
      <c r="AN1789">
        <v>2867</v>
      </c>
      <c r="AO1789">
        <v>2911</v>
      </c>
      <c r="AP1789">
        <v>2917</v>
      </c>
      <c r="AQ1789">
        <v>2898</v>
      </c>
      <c r="AR1789">
        <v>2833</v>
      </c>
    </row>
    <row r="1790" spans="1:47" x14ac:dyDescent="0.25">
      <c r="A1790" t="str">
        <f t="shared" si="27"/>
        <v>HornKammermitgliedschaftenRuhend</v>
      </c>
      <c r="B1790">
        <v>1789</v>
      </c>
      <c r="C1790">
        <v>311</v>
      </c>
      <c r="D1790" t="s">
        <v>178</v>
      </c>
      <c r="E1790" t="s">
        <v>39</v>
      </c>
      <c r="F1790" t="s">
        <v>51</v>
      </c>
      <c r="G1790">
        <v>398</v>
      </c>
      <c r="H1790">
        <v>421</v>
      </c>
      <c r="I1790">
        <v>414</v>
      </c>
      <c r="J1790">
        <v>413</v>
      </c>
      <c r="K1790">
        <v>420</v>
      </c>
      <c r="L1790">
        <v>425</v>
      </c>
      <c r="M1790">
        <v>424</v>
      </c>
      <c r="N1790">
        <v>447</v>
      </c>
      <c r="O1790">
        <v>450</v>
      </c>
      <c r="P1790">
        <v>474</v>
      </c>
      <c r="Q1790">
        <v>465</v>
      </c>
      <c r="R1790">
        <v>494</v>
      </c>
      <c r="S1790">
        <v>482</v>
      </c>
      <c r="T1790">
        <v>506</v>
      </c>
      <c r="U1790">
        <v>496</v>
      </c>
      <c r="V1790">
        <v>514</v>
      </c>
      <c r="W1790">
        <v>495</v>
      </c>
      <c r="X1790">
        <v>507</v>
      </c>
      <c r="Y1790">
        <v>509</v>
      </c>
      <c r="Z1790">
        <v>516</v>
      </c>
      <c r="AA1790">
        <v>549</v>
      </c>
      <c r="AB1790">
        <v>575</v>
      </c>
      <c r="AC1790">
        <v>565</v>
      </c>
      <c r="AD1790">
        <v>548</v>
      </c>
      <c r="AE1790">
        <v>564</v>
      </c>
      <c r="AF1790">
        <v>589</v>
      </c>
      <c r="AG1790">
        <v>597</v>
      </c>
      <c r="AH1790">
        <v>605</v>
      </c>
      <c r="AI1790">
        <v>570</v>
      </c>
      <c r="AJ1790">
        <v>588</v>
      </c>
      <c r="AK1790">
        <v>634</v>
      </c>
      <c r="AL1790">
        <v>617</v>
      </c>
      <c r="AM1790">
        <v>594</v>
      </c>
      <c r="AN1790">
        <v>629</v>
      </c>
      <c r="AO1790">
        <v>607</v>
      </c>
      <c r="AP1790">
        <v>601</v>
      </c>
      <c r="AQ1790">
        <v>574</v>
      </c>
      <c r="AR1790">
        <v>558</v>
      </c>
    </row>
    <row r="1791" spans="1:47" x14ac:dyDescent="0.25">
      <c r="A1791" t="str">
        <f t="shared" si="27"/>
        <v>HornLehrlinge1. Lehrjahr, männlich</v>
      </c>
      <c r="B1791">
        <v>1790</v>
      </c>
      <c r="C1791">
        <v>311</v>
      </c>
      <c r="D1791" t="s">
        <v>178</v>
      </c>
      <c r="E1791" t="s">
        <v>46</v>
      </c>
      <c r="F1791" t="s">
        <v>65</v>
      </c>
      <c r="G1791">
        <v>92</v>
      </c>
      <c r="H1791">
        <v>100</v>
      </c>
      <c r="I1791">
        <v>107</v>
      </c>
      <c r="J1791">
        <v>109</v>
      </c>
      <c r="K1791">
        <v>107</v>
      </c>
      <c r="L1791">
        <v>133</v>
      </c>
      <c r="M1791">
        <v>124</v>
      </c>
      <c r="N1791">
        <v>95</v>
      </c>
      <c r="O1791">
        <v>100</v>
      </c>
      <c r="P1791">
        <v>99</v>
      </c>
      <c r="Q1791">
        <v>89</v>
      </c>
      <c r="R1791">
        <v>57</v>
      </c>
      <c r="S1791">
        <v>59</v>
      </c>
      <c r="T1791">
        <v>57</v>
      </c>
      <c r="U1791">
        <v>51</v>
      </c>
      <c r="V1791">
        <v>59</v>
      </c>
      <c r="W1791">
        <v>56</v>
      </c>
      <c r="X1791">
        <v>88</v>
      </c>
      <c r="Y1791">
        <v>63</v>
      </c>
      <c r="Z1791">
        <v>73</v>
      </c>
      <c r="AA1791">
        <v>74</v>
      </c>
      <c r="AB1791">
        <v>69</v>
      </c>
    </row>
    <row r="1792" spans="1:47" x14ac:dyDescent="0.25">
      <c r="A1792" t="str">
        <f t="shared" si="27"/>
        <v>HornLehrlinge1. Lehrjahr, weiblich</v>
      </c>
      <c r="B1792">
        <v>1791</v>
      </c>
      <c r="C1792">
        <v>311</v>
      </c>
      <c r="D1792" t="s">
        <v>178</v>
      </c>
      <c r="E1792" t="s">
        <v>46</v>
      </c>
      <c r="F1792" t="s">
        <v>66</v>
      </c>
      <c r="G1792">
        <v>25</v>
      </c>
      <c r="H1792">
        <v>32</v>
      </c>
      <c r="I1792">
        <v>21</v>
      </c>
      <c r="J1792">
        <v>41</v>
      </c>
      <c r="K1792">
        <v>36</v>
      </c>
      <c r="L1792">
        <v>29</v>
      </c>
      <c r="M1792">
        <v>32</v>
      </c>
      <c r="N1792">
        <v>27</v>
      </c>
      <c r="O1792">
        <v>22</v>
      </c>
      <c r="P1792">
        <v>32</v>
      </c>
      <c r="Q1792">
        <v>37</v>
      </c>
      <c r="R1792">
        <v>22</v>
      </c>
      <c r="S1792">
        <v>23</v>
      </c>
      <c r="T1792">
        <v>23</v>
      </c>
      <c r="U1792">
        <v>27</v>
      </c>
      <c r="V1792">
        <v>18</v>
      </c>
      <c r="W1792">
        <v>29</v>
      </c>
      <c r="X1792">
        <v>39</v>
      </c>
      <c r="Y1792">
        <v>24</v>
      </c>
      <c r="Z1792">
        <v>36</v>
      </c>
      <c r="AA1792">
        <v>34</v>
      </c>
      <c r="AB1792">
        <v>28</v>
      </c>
    </row>
    <row r="1793" spans="1:28" x14ac:dyDescent="0.25">
      <c r="A1793" t="str">
        <f t="shared" si="27"/>
        <v>HornLehrlinge2. Lehrjahr, männlich</v>
      </c>
      <c r="B1793">
        <v>1792</v>
      </c>
      <c r="C1793">
        <v>311</v>
      </c>
      <c r="D1793" t="s">
        <v>178</v>
      </c>
      <c r="E1793" t="s">
        <v>46</v>
      </c>
      <c r="F1793" t="s">
        <v>67</v>
      </c>
      <c r="G1793">
        <v>101</v>
      </c>
      <c r="H1793">
        <v>82</v>
      </c>
      <c r="I1793">
        <v>96</v>
      </c>
      <c r="J1793">
        <v>102</v>
      </c>
      <c r="K1793">
        <v>104</v>
      </c>
      <c r="L1793">
        <v>98</v>
      </c>
      <c r="M1793">
        <v>120</v>
      </c>
      <c r="N1793">
        <v>112</v>
      </c>
      <c r="O1793">
        <v>83</v>
      </c>
      <c r="P1793">
        <v>82</v>
      </c>
      <c r="Q1793">
        <v>90</v>
      </c>
      <c r="R1793">
        <v>81</v>
      </c>
      <c r="S1793">
        <v>64</v>
      </c>
      <c r="T1793">
        <v>68</v>
      </c>
      <c r="U1793">
        <v>64</v>
      </c>
      <c r="V1793">
        <v>47</v>
      </c>
      <c r="W1793">
        <v>68</v>
      </c>
      <c r="X1793">
        <v>61</v>
      </c>
      <c r="Y1793">
        <v>90</v>
      </c>
      <c r="Z1793">
        <v>66</v>
      </c>
      <c r="AA1793">
        <v>77</v>
      </c>
      <c r="AB1793">
        <v>82</v>
      </c>
    </row>
    <row r="1794" spans="1:28" x14ac:dyDescent="0.25">
      <c r="A1794" t="str">
        <f t="shared" si="27"/>
        <v>HornLehrlinge2. Lehrjahr, weiblich</v>
      </c>
      <c r="B1794">
        <v>1793</v>
      </c>
      <c r="C1794">
        <v>311</v>
      </c>
      <c r="D1794" t="s">
        <v>178</v>
      </c>
      <c r="E1794" t="s">
        <v>46</v>
      </c>
      <c r="F1794" t="s">
        <v>68</v>
      </c>
      <c r="G1794">
        <v>40</v>
      </c>
      <c r="H1794">
        <v>31</v>
      </c>
      <c r="I1794">
        <v>33</v>
      </c>
      <c r="J1794">
        <v>25</v>
      </c>
      <c r="K1794">
        <v>44</v>
      </c>
      <c r="L1794">
        <v>38</v>
      </c>
      <c r="M1794">
        <v>29</v>
      </c>
      <c r="N1794">
        <v>35</v>
      </c>
      <c r="O1794">
        <v>33</v>
      </c>
      <c r="P1794">
        <v>27</v>
      </c>
      <c r="Q1794">
        <v>36</v>
      </c>
      <c r="R1794">
        <v>42</v>
      </c>
      <c r="S1794">
        <v>28</v>
      </c>
      <c r="T1794">
        <v>31</v>
      </c>
      <c r="U1794">
        <v>28</v>
      </c>
      <c r="V1794">
        <v>34</v>
      </c>
      <c r="W1794">
        <v>18</v>
      </c>
      <c r="X1794">
        <v>35</v>
      </c>
      <c r="Y1794">
        <v>41</v>
      </c>
      <c r="Z1794">
        <v>30</v>
      </c>
      <c r="AA1794">
        <v>39</v>
      </c>
      <c r="AB1794">
        <v>40</v>
      </c>
    </row>
    <row r="1795" spans="1:28" x14ac:dyDescent="0.25">
      <c r="A1795" t="str">
        <f t="shared" ref="A1795:A1858" si="28">D1795&amp;E1795&amp;F1795</f>
        <v>HornLehrlinge3. Lehrjahr, männlich</v>
      </c>
      <c r="B1795">
        <v>1794</v>
      </c>
      <c r="C1795">
        <v>311</v>
      </c>
      <c r="D1795" t="s">
        <v>178</v>
      </c>
      <c r="E1795" t="s">
        <v>46</v>
      </c>
      <c r="F1795" t="s">
        <v>69</v>
      </c>
      <c r="G1795">
        <v>97</v>
      </c>
      <c r="H1795">
        <v>97</v>
      </c>
      <c r="I1795">
        <v>78</v>
      </c>
      <c r="J1795">
        <v>91</v>
      </c>
      <c r="K1795">
        <v>92</v>
      </c>
      <c r="L1795">
        <v>95</v>
      </c>
      <c r="M1795">
        <v>87</v>
      </c>
      <c r="N1795">
        <v>110</v>
      </c>
      <c r="O1795">
        <v>107</v>
      </c>
      <c r="P1795">
        <v>82</v>
      </c>
      <c r="Q1795">
        <v>82</v>
      </c>
      <c r="R1795">
        <v>75</v>
      </c>
      <c r="S1795">
        <v>83</v>
      </c>
      <c r="T1795">
        <v>65</v>
      </c>
      <c r="U1795">
        <v>67</v>
      </c>
      <c r="V1795">
        <v>69</v>
      </c>
      <c r="W1795">
        <v>49</v>
      </c>
      <c r="X1795">
        <v>66</v>
      </c>
      <c r="Y1795">
        <v>60</v>
      </c>
      <c r="Z1795">
        <v>87</v>
      </c>
      <c r="AA1795">
        <v>64</v>
      </c>
      <c r="AB1795">
        <v>72</v>
      </c>
    </row>
    <row r="1796" spans="1:28" x14ac:dyDescent="0.25">
      <c r="A1796" t="str">
        <f t="shared" si="28"/>
        <v>HornLehrlinge3. Lehrjahr, weiblich</v>
      </c>
      <c r="B1796">
        <v>1795</v>
      </c>
      <c r="C1796">
        <v>311</v>
      </c>
      <c r="D1796" t="s">
        <v>178</v>
      </c>
      <c r="E1796" t="s">
        <v>46</v>
      </c>
      <c r="F1796" t="s">
        <v>70</v>
      </c>
      <c r="G1796">
        <v>37</v>
      </c>
      <c r="H1796">
        <v>35</v>
      </c>
      <c r="I1796">
        <v>30</v>
      </c>
      <c r="J1796">
        <v>33</v>
      </c>
      <c r="K1796">
        <v>26</v>
      </c>
      <c r="L1796">
        <v>52</v>
      </c>
      <c r="M1796">
        <v>40</v>
      </c>
      <c r="N1796">
        <v>34</v>
      </c>
      <c r="O1796">
        <v>34</v>
      </c>
      <c r="P1796">
        <v>34</v>
      </c>
      <c r="Q1796">
        <v>31</v>
      </c>
      <c r="R1796">
        <v>37</v>
      </c>
      <c r="S1796">
        <v>40</v>
      </c>
      <c r="T1796">
        <v>26</v>
      </c>
      <c r="U1796">
        <v>30</v>
      </c>
      <c r="V1796">
        <v>28</v>
      </c>
      <c r="W1796">
        <v>38</v>
      </c>
      <c r="X1796">
        <v>21</v>
      </c>
      <c r="Y1796">
        <v>32</v>
      </c>
      <c r="Z1796">
        <v>38</v>
      </c>
      <c r="AA1796">
        <v>26</v>
      </c>
      <c r="AB1796">
        <v>37</v>
      </c>
    </row>
    <row r="1797" spans="1:28" x14ac:dyDescent="0.25">
      <c r="A1797" t="str">
        <f t="shared" si="28"/>
        <v>HornLehrlinge4. Lehrjahr, männlich</v>
      </c>
      <c r="B1797">
        <v>1796</v>
      </c>
      <c r="C1797">
        <v>311</v>
      </c>
      <c r="D1797" t="s">
        <v>178</v>
      </c>
      <c r="E1797" t="s">
        <v>46</v>
      </c>
      <c r="F1797" t="s">
        <v>71</v>
      </c>
      <c r="G1797">
        <v>20</v>
      </c>
      <c r="H1797">
        <v>31</v>
      </c>
      <c r="I1797">
        <v>32</v>
      </c>
      <c r="J1797">
        <v>29</v>
      </c>
      <c r="K1797">
        <v>21</v>
      </c>
      <c r="L1797">
        <v>32</v>
      </c>
      <c r="M1797">
        <v>35</v>
      </c>
      <c r="N1797">
        <v>32</v>
      </c>
      <c r="O1797">
        <v>31</v>
      </c>
      <c r="P1797">
        <v>38</v>
      </c>
      <c r="Q1797">
        <v>31</v>
      </c>
      <c r="R1797">
        <v>33</v>
      </c>
      <c r="S1797">
        <v>34</v>
      </c>
      <c r="T1797">
        <v>32</v>
      </c>
      <c r="U1797">
        <v>26</v>
      </c>
      <c r="V1797">
        <v>30</v>
      </c>
      <c r="W1797">
        <v>29</v>
      </c>
      <c r="X1797">
        <v>19</v>
      </c>
      <c r="Y1797">
        <v>28</v>
      </c>
      <c r="Z1797">
        <v>30</v>
      </c>
      <c r="AA1797">
        <v>42</v>
      </c>
      <c r="AB1797">
        <v>23</v>
      </c>
    </row>
    <row r="1798" spans="1:28" x14ac:dyDescent="0.25">
      <c r="A1798" t="str">
        <f t="shared" si="28"/>
        <v>HornLehrlinge4. Lehrjahr, weiblich</v>
      </c>
      <c r="B1798">
        <v>1797</v>
      </c>
      <c r="C1798">
        <v>311</v>
      </c>
      <c r="D1798" t="s">
        <v>178</v>
      </c>
      <c r="E1798" t="s">
        <v>46</v>
      </c>
      <c r="F1798" t="s">
        <v>72</v>
      </c>
      <c r="G1798">
        <v>6</v>
      </c>
      <c r="H1798">
        <v>3</v>
      </c>
      <c r="I1798">
        <v>3</v>
      </c>
      <c r="J1798">
        <v>3</v>
      </c>
      <c r="K1798">
        <v>5</v>
      </c>
      <c r="L1798">
        <v>4</v>
      </c>
      <c r="M1798">
        <v>3</v>
      </c>
      <c r="N1798">
        <v>4</v>
      </c>
      <c r="O1798">
        <v>4</v>
      </c>
      <c r="P1798">
        <v>2</v>
      </c>
      <c r="Q1798">
        <v>5</v>
      </c>
      <c r="R1798">
        <v>4</v>
      </c>
      <c r="S1798">
        <v>5</v>
      </c>
      <c r="T1798">
        <v>4</v>
      </c>
      <c r="U1798">
        <v>2</v>
      </c>
      <c r="V1798">
        <v>2</v>
      </c>
      <c r="W1798">
        <v>3</v>
      </c>
      <c r="X1798">
        <v>2</v>
      </c>
      <c r="Y1798">
        <v>3</v>
      </c>
      <c r="Z1798">
        <v>6</v>
      </c>
      <c r="AA1798">
        <v>7</v>
      </c>
      <c r="AB1798">
        <v>5</v>
      </c>
    </row>
    <row r="1799" spans="1:28" x14ac:dyDescent="0.25">
      <c r="A1799" t="str">
        <f t="shared" si="28"/>
        <v>HornLehrlingeFrauen</v>
      </c>
      <c r="B1799">
        <v>1798</v>
      </c>
      <c r="C1799">
        <v>311</v>
      </c>
      <c r="D1799" t="s">
        <v>178</v>
      </c>
      <c r="E1799" t="s">
        <v>46</v>
      </c>
      <c r="F1799" t="s">
        <v>47</v>
      </c>
      <c r="G1799">
        <v>108</v>
      </c>
      <c r="H1799">
        <v>101</v>
      </c>
      <c r="I1799">
        <v>87</v>
      </c>
      <c r="J1799">
        <v>102</v>
      </c>
      <c r="K1799">
        <v>111</v>
      </c>
      <c r="L1799">
        <v>123</v>
      </c>
      <c r="M1799">
        <v>104</v>
      </c>
      <c r="N1799">
        <v>100</v>
      </c>
      <c r="O1799">
        <v>93</v>
      </c>
      <c r="P1799">
        <v>95</v>
      </c>
      <c r="Q1799">
        <v>109</v>
      </c>
      <c r="R1799">
        <v>105</v>
      </c>
      <c r="S1799">
        <v>96</v>
      </c>
      <c r="T1799">
        <v>84</v>
      </c>
      <c r="U1799">
        <v>87</v>
      </c>
      <c r="V1799">
        <v>82</v>
      </c>
      <c r="W1799">
        <v>88</v>
      </c>
      <c r="X1799">
        <v>97</v>
      </c>
      <c r="Y1799">
        <v>100</v>
      </c>
      <c r="Z1799">
        <v>110</v>
      </c>
      <c r="AA1799">
        <v>106</v>
      </c>
      <c r="AB1799">
        <v>110</v>
      </c>
    </row>
    <row r="1800" spans="1:28" x14ac:dyDescent="0.25">
      <c r="A1800" t="str">
        <f t="shared" si="28"/>
        <v>HornLehrlingeInsgesamt</v>
      </c>
      <c r="B1800">
        <v>1799</v>
      </c>
      <c r="C1800">
        <v>311</v>
      </c>
      <c r="D1800" t="s">
        <v>178</v>
      </c>
      <c r="E1800" t="s">
        <v>46</v>
      </c>
      <c r="F1800" t="s">
        <v>48</v>
      </c>
      <c r="G1800">
        <v>418</v>
      </c>
      <c r="H1800">
        <v>411</v>
      </c>
      <c r="I1800">
        <v>400</v>
      </c>
      <c r="J1800">
        <v>433</v>
      </c>
      <c r="K1800">
        <v>435</v>
      </c>
      <c r="L1800">
        <v>481</v>
      </c>
      <c r="M1800">
        <v>470</v>
      </c>
      <c r="N1800">
        <v>449</v>
      </c>
      <c r="O1800">
        <v>414</v>
      </c>
      <c r="P1800">
        <v>396</v>
      </c>
      <c r="Q1800">
        <v>401</v>
      </c>
      <c r="R1800">
        <v>351</v>
      </c>
      <c r="S1800">
        <v>336</v>
      </c>
      <c r="T1800">
        <v>306</v>
      </c>
      <c r="U1800">
        <v>295</v>
      </c>
      <c r="V1800">
        <v>287</v>
      </c>
      <c r="W1800">
        <v>290</v>
      </c>
      <c r="X1800">
        <v>331</v>
      </c>
      <c r="Y1800">
        <v>341</v>
      </c>
      <c r="Z1800">
        <v>366</v>
      </c>
      <c r="AA1800">
        <v>363</v>
      </c>
      <c r="AB1800">
        <v>356</v>
      </c>
    </row>
    <row r="1801" spans="1:28" x14ac:dyDescent="0.25">
      <c r="A1801" t="str">
        <f t="shared" si="28"/>
        <v>HornLehrlingeMänner</v>
      </c>
      <c r="B1801">
        <v>1800</v>
      </c>
      <c r="C1801">
        <v>311</v>
      </c>
      <c r="D1801" t="s">
        <v>178</v>
      </c>
      <c r="E1801" t="s">
        <v>46</v>
      </c>
      <c r="F1801" t="s">
        <v>49</v>
      </c>
      <c r="G1801">
        <v>310</v>
      </c>
      <c r="H1801">
        <v>310</v>
      </c>
      <c r="I1801">
        <v>313</v>
      </c>
      <c r="J1801">
        <v>331</v>
      </c>
      <c r="K1801">
        <v>324</v>
      </c>
      <c r="L1801">
        <v>358</v>
      </c>
      <c r="M1801">
        <v>366</v>
      </c>
      <c r="N1801">
        <v>349</v>
      </c>
      <c r="O1801">
        <v>321</v>
      </c>
      <c r="P1801">
        <v>301</v>
      </c>
      <c r="Q1801">
        <v>292</v>
      </c>
      <c r="R1801">
        <v>246</v>
      </c>
      <c r="S1801">
        <v>240</v>
      </c>
      <c r="T1801">
        <v>222</v>
      </c>
      <c r="U1801">
        <v>208</v>
      </c>
      <c r="V1801">
        <v>205</v>
      </c>
      <c r="W1801">
        <v>202</v>
      </c>
      <c r="X1801">
        <v>234</v>
      </c>
      <c r="Y1801">
        <v>241</v>
      </c>
      <c r="Z1801">
        <v>256</v>
      </c>
      <c r="AA1801">
        <v>257</v>
      </c>
      <c r="AB1801">
        <v>246</v>
      </c>
    </row>
    <row r="1802" spans="1:28" x14ac:dyDescent="0.25">
      <c r="A1802" t="str">
        <f t="shared" si="28"/>
        <v>HornNeugründungenInsgesamt</v>
      </c>
      <c r="B1802">
        <v>1801</v>
      </c>
      <c r="C1802">
        <v>311</v>
      </c>
      <c r="D1802" t="s">
        <v>178</v>
      </c>
      <c r="E1802" t="s">
        <v>41</v>
      </c>
      <c r="F1802" t="s">
        <v>48</v>
      </c>
      <c r="G1802">
        <v>74</v>
      </c>
      <c r="H1802">
        <v>86.834437552861601</v>
      </c>
      <c r="I1802">
        <v>93.317948717948696</v>
      </c>
      <c r="J1802">
        <v>93.046407185628695</v>
      </c>
      <c r="K1802">
        <v>93.032580136626393</v>
      </c>
      <c r="L1802">
        <v>112.055684454756</v>
      </c>
      <c r="M1802">
        <v>125.929356357928</v>
      </c>
      <c r="N1802">
        <v>108.03242269588701</v>
      </c>
      <c r="O1802">
        <v>150.03873966942101</v>
      </c>
      <c r="P1802">
        <v>139.03715584068399</v>
      </c>
      <c r="Q1802">
        <v>156.121779859485</v>
      </c>
      <c r="R1802">
        <v>137.96450160771701</v>
      </c>
      <c r="S1802">
        <v>148.09756097561001</v>
      </c>
      <c r="T1802">
        <v>176.04122745373601</v>
      </c>
      <c r="U1802">
        <v>180.95855278222999</v>
      </c>
      <c r="V1802">
        <v>146</v>
      </c>
      <c r="W1802">
        <v>172</v>
      </c>
      <c r="X1802">
        <v>129</v>
      </c>
      <c r="Y1802">
        <v>117</v>
      </c>
      <c r="Z1802">
        <v>117</v>
      </c>
      <c r="AA1802">
        <v>142</v>
      </c>
      <c r="AB1802">
        <v>123</v>
      </c>
    </row>
    <row r="1803" spans="1:28" x14ac:dyDescent="0.25">
      <c r="A1803" t="str">
        <f t="shared" si="28"/>
        <v>HornPendler (Auspendler/-innen)Insgesamt</v>
      </c>
      <c r="B1803">
        <v>1802</v>
      </c>
      <c r="C1803">
        <v>311</v>
      </c>
      <c r="D1803" t="s">
        <v>178</v>
      </c>
      <c r="E1803" t="s">
        <v>459</v>
      </c>
      <c r="F1803" t="s">
        <v>48</v>
      </c>
      <c r="G1803">
        <v>9275</v>
      </c>
      <c r="H1803">
        <v>9431</v>
      </c>
      <c r="I1803">
        <v>9557</v>
      </c>
      <c r="J1803">
        <v>9482</v>
      </c>
      <c r="K1803">
        <v>9546</v>
      </c>
      <c r="L1803">
        <v>9501</v>
      </c>
      <c r="M1803">
        <v>9548</v>
      </c>
      <c r="N1803">
        <v>9616</v>
      </c>
      <c r="O1803">
        <v>9705</v>
      </c>
      <c r="P1803">
        <v>9712</v>
      </c>
      <c r="Q1803">
        <v>9776</v>
      </c>
      <c r="R1803">
        <v>9765</v>
      </c>
      <c r="S1803">
        <v>10064</v>
      </c>
    </row>
    <row r="1804" spans="1:28" x14ac:dyDescent="0.25">
      <c r="A1804" t="str">
        <f t="shared" si="28"/>
        <v>HornPendler ins AuslandInsgesamt</v>
      </c>
      <c r="B1804">
        <v>1803</v>
      </c>
      <c r="C1804">
        <v>311</v>
      </c>
      <c r="D1804" t="s">
        <v>178</v>
      </c>
      <c r="E1804" t="s">
        <v>304</v>
      </c>
      <c r="F1804" t="s">
        <v>48</v>
      </c>
      <c r="G1804">
        <v>1</v>
      </c>
      <c r="H1804">
        <v>9</v>
      </c>
      <c r="I1804">
        <v>127</v>
      </c>
      <c r="J1804">
        <v>9</v>
      </c>
      <c r="K1804">
        <v>8</v>
      </c>
      <c r="L1804">
        <v>21</v>
      </c>
      <c r="M1804">
        <v>20</v>
      </c>
      <c r="N1804">
        <v>14</v>
      </c>
      <c r="O1804">
        <v>22</v>
      </c>
      <c r="P1804">
        <v>19</v>
      </c>
      <c r="Q1804">
        <v>14</v>
      </c>
      <c r="R1804">
        <v>12</v>
      </c>
      <c r="S1804">
        <v>24</v>
      </c>
    </row>
    <row r="1805" spans="1:28" x14ac:dyDescent="0.25">
      <c r="A1805" t="str">
        <f t="shared" si="28"/>
        <v>HornPendler zw. BundesländernInsgesamt</v>
      </c>
      <c r="B1805">
        <v>1804</v>
      </c>
      <c r="C1805">
        <v>311</v>
      </c>
      <c r="D1805" t="s">
        <v>178</v>
      </c>
      <c r="E1805" t="s">
        <v>433</v>
      </c>
      <c r="F1805" t="s">
        <v>48</v>
      </c>
      <c r="G1805">
        <v>2169</v>
      </c>
      <c r="H1805">
        <v>2417</v>
      </c>
      <c r="I1805">
        <v>2395</v>
      </c>
      <c r="J1805">
        <v>2332</v>
      </c>
      <c r="K1805">
        <v>2447</v>
      </c>
      <c r="L1805">
        <v>2354</v>
      </c>
      <c r="M1805">
        <v>2303</v>
      </c>
      <c r="N1805">
        <v>2359</v>
      </c>
      <c r="O1805">
        <v>2365</v>
      </c>
      <c r="P1805">
        <v>2330</v>
      </c>
      <c r="Q1805">
        <v>2284</v>
      </c>
      <c r="R1805">
        <v>2247</v>
      </c>
      <c r="S1805">
        <v>2298</v>
      </c>
    </row>
    <row r="1806" spans="1:28" x14ac:dyDescent="0.25">
      <c r="A1806" t="str">
        <f t="shared" si="28"/>
        <v>HornPendler zw. Gemeinden eines Pol. BezirkesInsgesamt</v>
      </c>
      <c r="B1806">
        <v>1805</v>
      </c>
      <c r="C1806">
        <v>311</v>
      </c>
      <c r="D1806" t="s">
        <v>178</v>
      </c>
      <c r="E1806" t="s">
        <v>305</v>
      </c>
      <c r="F1806" t="s">
        <v>48</v>
      </c>
      <c r="G1806">
        <v>4606</v>
      </c>
      <c r="H1806">
        <v>3890</v>
      </c>
      <c r="I1806">
        <v>4119</v>
      </c>
      <c r="J1806">
        <v>4203</v>
      </c>
      <c r="K1806">
        <v>4107</v>
      </c>
      <c r="L1806">
        <v>4157</v>
      </c>
      <c r="M1806">
        <v>4101</v>
      </c>
      <c r="N1806">
        <v>4226</v>
      </c>
      <c r="O1806">
        <v>4262</v>
      </c>
      <c r="P1806">
        <v>4282</v>
      </c>
      <c r="Q1806">
        <v>4405</v>
      </c>
      <c r="R1806">
        <v>4322</v>
      </c>
      <c r="S1806">
        <v>4501</v>
      </c>
    </row>
    <row r="1807" spans="1:28" x14ac:dyDescent="0.25">
      <c r="A1807" t="str">
        <f t="shared" si="28"/>
        <v>HornPendler zw. Pol. Bez. des BundeslandesInsgesamt</v>
      </c>
      <c r="B1807">
        <v>1806</v>
      </c>
      <c r="C1807">
        <v>311</v>
      </c>
      <c r="D1807" t="s">
        <v>178</v>
      </c>
      <c r="E1807" t="s">
        <v>306</v>
      </c>
      <c r="F1807" t="s">
        <v>48</v>
      </c>
      <c r="G1807">
        <v>2499</v>
      </c>
      <c r="H1807">
        <v>3115</v>
      </c>
      <c r="I1807">
        <v>2916</v>
      </c>
      <c r="J1807">
        <v>2938</v>
      </c>
      <c r="K1807">
        <v>2984</v>
      </c>
      <c r="L1807">
        <v>2969</v>
      </c>
      <c r="M1807">
        <v>3124</v>
      </c>
      <c r="N1807">
        <v>3017</v>
      </c>
      <c r="O1807">
        <v>3056</v>
      </c>
      <c r="P1807">
        <v>3081</v>
      </c>
      <c r="Q1807">
        <v>3073</v>
      </c>
      <c r="R1807">
        <v>3184</v>
      </c>
      <c r="S1807">
        <v>3241</v>
      </c>
    </row>
    <row r="1808" spans="1:28" x14ac:dyDescent="0.25">
      <c r="A1808" t="str">
        <f t="shared" si="28"/>
        <v>HornPensionisteneinkommenBrutto_Schnitt</v>
      </c>
      <c r="B1808">
        <v>1807</v>
      </c>
      <c r="C1808">
        <v>311</v>
      </c>
      <c r="D1808" t="s">
        <v>178</v>
      </c>
      <c r="E1808" t="s">
        <v>44</v>
      </c>
      <c r="F1808" t="s">
        <v>54</v>
      </c>
      <c r="G1808">
        <v>15797.9022393822</v>
      </c>
      <c r="H1808">
        <v>16100.5158223569</v>
      </c>
      <c r="I1808">
        <v>16682.134461269699</v>
      </c>
      <c r="J1808">
        <v>17225.8870905923</v>
      </c>
      <c r="K1808">
        <v>17934.819275711699</v>
      </c>
      <c r="L1808">
        <v>18503.704596407501</v>
      </c>
      <c r="M1808">
        <v>19134.095772630601</v>
      </c>
      <c r="N1808">
        <v>19583.046477260199</v>
      </c>
      <c r="O1808">
        <v>19774.7940361828</v>
      </c>
      <c r="P1808">
        <v>20271.6775681914</v>
      </c>
      <c r="Q1808">
        <v>20936.399808697501</v>
      </c>
      <c r="R1808">
        <v>21432.915954142802</v>
      </c>
      <c r="S1808">
        <v>21895.060985489101</v>
      </c>
      <c r="T1808">
        <v>22343.600267875801</v>
      </c>
      <c r="U1808">
        <v>23001.7612392587</v>
      </c>
      <c r="V1808">
        <v>23847.744022174302</v>
      </c>
      <c r="W1808">
        <v>25385.602136538699</v>
      </c>
      <c r="X1808">
        <v>26205.774498152699</v>
      </c>
      <c r="Y1808">
        <v>26927.384790778</v>
      </c>
    </row>
    <row r="1809" spans="1:47" x14ac:dyDescent="0.25">
      <c r="A1809" t="str">
        <f t="shared" si="28"/>
        <v>HornPensionisteneinkommenBruttobezüge 1000 EUR</v>
      </c>
      <c r="B1809">
        <v>1808</v>
      </c>
      <c r="C1809">
        <v>311</v>
      </c>
      <c r="D1809" t="s">
        <v>178</v>
      </c>
      <c r="E1809" t="s">
        <v>44</v>
      </c>
      <c r="F1809" t="s">
        <v>55</v>
      </c>
      <c r="G1809">
        <v>135024.67043999999</v>
      </c>
      <c r="H1809">
        <v>138126.32524000001</v>
      </c>
      <c r="I1809">
        <v>143216.12435</v>
      </c>
      <c r="J1809">
        <v>148314.88785</v>
      </c>
      <c r="K1809">
        <v>156248.14553000001</v>
      </c>
      <c r="L1809">
        <v>162758.58562999999</v>
      </c>
      <c r="M1809">
        <v>171001.41391999999</v>
      </c>
      <c r="N1809">
        <v>177833.64506000001</v>
      </c>
      <c r="O1809">
        <v>186911.35323000001</v>
      </c>
      <c r="P1809">
        <v>193229.63058</v>
      </c>
      <c r="Q1809">
        <v>200277.60057000001</v>
      </c>
      <c r="R1809">
        <v>205648.82858</v>
      </c>
      <c r="S1809">
        <v>209732.78917999999</v>
      </c>
      <c r="T1809">
        <v>214364.50096999999</v>
      </c>
      <c r="U1809">
        <v>222174.01181</v>
      </c>
      <c r="V1809">
        <v>232300.87452000001</v>
      </c>
      <c r="W1809">
        <v>243930.25093000001</v>
      </c>
      <c r="X1809">
        <v>255349.06671000001</v>
      </c>
      <c r="Y1809">
        <v>265127.03064999997</v>
      </c>
    </row>
    <row r="1810" spans="1:47" x14ac:dyDescent="0.25">
      <c r="A1810" t="str">
        <f t="shared" si="28"/>
        <v>HornPensionisteneinkommenBruttobezüge Fälle</v>
      </c>
      <c r="B1810">
        <v>1809</v>
      </c>
      <c r="C1810">
        <v>311</v>
      </c>
      <c r="D1810" t="s">
        <v>178</v>
      </c>
      <c r="E1810" t="s">
        <v>44</v>
      </c>
      <c r="F1810" t="s">
        <v>56</v>
      </c>
      <c r="G1810">
        <v>8547</v>
      </c>
      <c r="H1810">
        <v>8579</v>
      </c>
      <c r="I1810">
        <v>8585</v>
      </c>
      <c r="J1810">
        <v>8610</v>
      </c>
      <c r="K1810">
        <v>8712</v>
      </c>
      <c r="L1810">
        <v>8796</v>
      </c>
      <c r="M1810">
        <v>8937</v>
      </c>
      <c r="N1810">
        <v>9081</v>
      </c>
      <c r="O1810">
        <v>9452</v>
      </c>
      <c r="P1810">
        <v>9532</v>
      </c>
      <c r="Q1810">
        <v>9566</v>
      </c>
      <c r="R1810">
        <v>9595</v>
      </c>
      <c r="S1810">
        <v>9579</v>
      </c>
      <c r="T1810">
        <v>9594</v>
      </c>
      <c r="U1810">
        <v>9659</v>
      </c>
      <c r="V1810">
        <v>9741</v>
      </c>
      <c r="W1810">
        <v>9609</v>
      </c>
      <c r="X1810">
        <v>9744</v>
      </c>
      <c r="Y1810">
        <v>9846</v>
      </c>
    </row>
    <row r="1811" spans="1:47" x14ac:dyDescent="0.25">
      <c r="A1811" t="str">
        <f t="shared" si="28"/>
        <v>HornPensionisteneinkommenLohnsteuer 1000 EUR</v>
      </c>
      <c r="B1811">
        <v>1810</v>
      </c>
      <c r="C1811">
        <v>311</v>
      </c>
      <c r="D1811" t="s">
        <v>178</v>
      </c>
      <c r="E1811" t="s">
        <v>44</v>
      </c>
      <c r="F1811" t="s">
        <v>57</v>
      </c>
      <c r="G1811">
        <v>14609.752259999999</v>
      </c>
      <c r="H1811">
        <v>13531.46991</v>
      </c>
      <c r="I1811">
        <v>14801.29257</v>
      </c>
      <c r="J1811">
        <v>15900.870349999999</v>
      </c>
      <c r="K1811">
        <v>17605.476709999999</v>
      </c>
      <c r="L1811">
        <v>16542.0834</v>
      </c>
      <c r="M1811">
        <v>18247.260979999999</v>
      </c>
      <c r="N1811">
        <v>19814.994750000002</v>
      </c>
      <c r="O1811">
        <v>21857.824410000001</v>
      </c>
      <c r="P1811">
        <v>23152.09072</v>
      </c>
      <c r="Q1811">
        <v>24858.15194</v>
      </c>
      <c r="R1811">
        <v>26404.314330000001</v>
      </c>
      <c r="S1811">
        <v>22375.966489999999</v>
      </c>
      <c r="T1811">
        <v>23452.505539999998</v>
      </c>
      <c r="U1811">
        <v>25173.88034</v>
      </c>
      <c r="V1811">
        <v>27776.422600000002</v>
      </c>
      <c r="W1811">
        <v>27373.338680000001</v>
      </c>
      <c r="X1811">
        <v>30200.85988</v>
      </c>
      <c r="Y1811">
        <v>30088.866829999999</v>
      </c>
    </row>
    <row r="1812" spans="1:47" x14ac:dyDescent="0.25">
      <c r="A1812" t="str">
        <f t="shared" si="28"/>
        <v>HornPensionisteneinkommenLohnsteuer Fälle</v>
      </c>
      <c r="B1812">
        <v>1811</v>
      </c>
      <c r="C1812">
        <v>311</v>
      </c>
      <c r="D1812" t="s">
        <v>178</v>
      </c>
      <c r="E1812" t="s">
        <v>44</v>
      </c>
      <c r="F1812" t="s">
        <v>58</v>
      </c>
      <c r="G1812">
        <v>4673</v>
      </c>
      <c r="H1812">
        <v>4404</v>
      </c>
      <c r="I1812">
        <v>4618</v>
      </c>
      <c r="J1812">
        <v>5068</v>
      </c>
      <c r="K1812">
        <v>5241</v>
      </c>
      <c r="L1812">
        <v>5049</v>
      </c>
      <c r="M1812">
        <v>5298</v>
      </c>
      <c r="N1812">
        <v>5534</v>
      </c>
      <c r="O1812">
        <v>5826</v>
      </c>
      <c r="P1812">
        <v>6017</v>
      </c>
      <c r="Q1812">
        <v>6226</v>
      </c>
      <c r="R1812">
        <v>6361</v>
      </c>
      <c r="S1812">
        <v>6482</v>
      </c>
      <c r="T1812">
        <v>6586</v>
      </c>
      <c r="U1812">
        <v>6817</v>
      </c>
      <c r="V1812">
        <v>7077</v>
      </c>
      <c r="W1812">
        <v>7472</v>
      </c>
      <c r="X1812">
        <v>7774</v>
      </c>
      <c r="Y1812">
        <v>8054</v>
      </c>
    </row>
    <row r="1813" spans="1:47" x14ac:dyDescent="0.25">
      <c r="A1813" t="str">
        <f t="shared" si="28"/>
        <v>HornPensionisteneinkommenNetto_Schnitt</v>
      </c>
      <c r="B1813">
        <v>1812</v>
      </c>
      <c r="C1813">
        <v>311</v>
      </c>
      <c r="D1813" t="s">
        <v>178</v>
      </c>
      <c r="E1813" t="s">
        <v>44</v>
      </c>
      <c r="F1813" t="s">
        <v>59</v>
      </c>
      <c r="G1813">
        <v>13265.655658125699</v>
      </c>
      <c r="H1813">
        <v>13614.024476046199</v>
      </c>
      <c r="I1813">
        <v>14011.5177146185</v>
      </c>
      <c r="J1813">
        <v>14400.157271777</v>
      </c>
      <c r="K1813">
        <v>14883.2143319559</v>
      </c>
      <c r="L1813">
        <v>15552.543697135099</v>
      </c>
      <c r="M1813">
        <v>15990.833647756501</v>
      </c>
      <c r="N1813">
        <v>16276.2829148772</v>
      </c>
      <c r="O1813">
        <v>16329.3459987304</v>
      </c>
      <c r="P1813">
        <v>16679.038693873299</v>
      </c>
      <c r="Q1813">
        <v>17138.776061049499</v>
      </c>
      <c r="R1813">
        <v>17453.328109432001</v>
      </c>
      <c r="S1813">
        <v>18306.5075143543</v>
      </c>
      <c r="T1813">
        <v>18626.349596622898</v>
      </c>
      <c r="U1813">
        <v>19076.5162107879</v>
      </c>
      <c r="V1813">
        <v>19643.603290216601</v>
      </c>
      <c r="W1813">
        <v>21113.238633572699</v>
      </c>
      <c r="X1813">
        <v>21643.7255849754</v>
      </c>
      <c r="Y1813">
        <v>22366.2700924233</v>
      </c>
    </row>
    <row r="1814" spans="1:47" x14ac:dyDescent="0.25">
      <c r="A1814" t="str">
        <f t="shared" si="28"/>
        <v>HornPensionisteneinkommenNettobezüge 1000 EUR</v>
      </c>
      <c r="B1814">
        <v>1813</v>
      </c>
      <c r="C1814">
        <v>311</v>
      </c>
      <c r="D1814" t="s">
        <v>178</v>
      </c>
      <c r="E1814" t="s">
        <v>44</v>
      </c>
      <c r="F1814" t="s">
        <v>60</v>
      </c>
      <c r="G1814">
        <v>113381.55891000001</v>
      </c>
      <c r="H1814">
        <v>116794.71597999999</v>
      </c>
      <c r="I1814">
        <v>120288.87957999999</v>
      </c>
      <c r="J1814">
        <v>123985.35411</v>
      </c>
      <c r="K1814">
        <v>129662.56326</v>
      </c>
      <c r="L1814">
        <v>136800.17436</v>
      </c>
      <c r="M1814">
        <v>142910.08030999999</v>
      </c>
      <c r="N1814">
        <v>147804.92515</v>
      </c>
      <c r="O1814">
        <v>154344.97837999999</v>
      </c>
      <c r="P1814">
        <v>158984.59682999999</v>
      </c>
      <c r="Q1814">
        <v>163949.5318</v>
      </c>
      <c r="R1814">
        <v>167464.68320999999</v>
      </c>
      <c r="S1814">
        <v>175358.03547999999</v>
      </c>
      <c r="T1814">
        <v>178701.19803</v>
      </c>
      <c r="U1814">
        <v>184260.07008</v>
      </c>
      <c r="V1814">
        <v>191348.33965000001</v>
      </c>
      <c r="W1814">
        <v>202877.11003000001</v>
      </c>
      <c r="X1814">
        <v>210896.4621</v>
      </c>
      <c r="Y1814">
        <v>220218.29532999999</v>
      </c>
    </row>
    <row r="1815" spans="1:47" x14ac:dyDescent="0.25">
      <c r="A1815" t="str">
        <f t="shared" si="28"/>
        <v>HornPensionisteneinkommenSV-Beiträge 1000 EUR</v>
      </c>
      <c r="B1815">
        <v>1814</v>
      </c>
      <c r="C1815">
        <v>311</v>
      </c>
      <c r="D1815" t="s">
        <v>178</v>
      </c>
      <c r="E1815" t="s">
        <v>44</v>
      </c>
      <c r="F1815" t="s">
        <v>61</v>
      </c>
      <c r="G1815">
        <v>7033.3592699999999</v>
      </c>
      <c r="H1815">
        <v>7800.1393500000004</v>
      </c>
      <c r="I1815">
        <v>8125.9521999999997</v>
      </c>
      <c r="J1815">
        <v>8428.6633899999997</v>
      </c>
      <c r="K1815">
        <v>8980.10556</v>
      </c>
      <c r="L1815">
        <v>9416.3278699999992</v>
      </c>
      <c r="M1815">
        <v>9844.0726300000006</v>
      </c>
      <c r="N1815">
        <v>10213.72516</v>
      </c>
      <c r="O1815">
        <v>10708.550440000001</v>
      </c>
      <c r="P1815">
        <v>11092.94303</v>
      </c>
      <c r="Q1815">
        <v>11469.91683</v>
      </c>
      <c r="R1815">
        <v>11779.831039999999</v>
      </c>
      <c r="S1815">
        <v>11998.78721</v>
      </c>
      <c r="T1815">
        <v>12210.797399999999</v>
      </c>
      <c r="U1815">
        <v>12740.061390000001</v>
      </c>
      <c r="V1815">
        <v>13176.11227</v>
      </c>
      <c r="W1815">
        <v>13679.80222</v>
      </c>
      <c r="X1815">
        <v>14251.74473</v>
      </c>
      <c r="Y1815">
        <v>14819.868490000001</v>
      </c>
    </row>
    <row r="1816" spans="1:47" x14ac:dyDescent="0.25">
      <c r="A1816" t="str">
        <f t="shared" si="28"/>
        <v>HornPensionisteneinkommenSV-Beiträge Fälle</v>
      </c>
      <c r="B1816">
        <v>1815</v>
      </c>
      <c r="C1816">
        <v>311</v>
      </c>
      <c r="D1816" t="s">
        <v>178</v>
      </c>
      <c r="E1816" t="s">
        <v>44</v>
      </c>
      <c r="F1816" t="s">
        <v>62</v>
      </c>
      <c r="G1816">
        <v>8418</v>
      </c>
      <c r="H1816">
        <v>8455</v>
      </c>
      <c r="I1816">
        <v>8457</v>
      </c>
      <c r="J1816">
        <v>8486</v>
      </c>
      <c r="K1816">
        <v>8580</v>
      </c>
      <c r="L1816">
        <v>8659</v>
      </c>
      <c r="M1816">
        <v>8789</v>
      </c>
      <c r="N1816">
        <v>8933</v>
      </c>
      <c r="O1816">
        <v>9043</v>
      </c>
      <c r="P1816">
        <v>9097</v>
      </c>
      <c r="Q1816">
        <v>9145</v>
      </c>
      <c r="R1816">
        <v>9161</v>
      </c>
      <c r="S1816">
        <v>9156</v>
      </c>
      <c r="T1816">
        <v>9171</v>
      </c>
      <c r="U1816">
        <v>9240</v>
      </c>
      <c r="V1816">
        <v>9323</v>
      </c>
      <c r="W1816">
        <v>9378</v>
      </c>
      <c r="X1816">
        <v>9525</v>
      </c>
      <c r="Y1816">
        <v>9634</v>
      </c>
    </row>
    <row r="1817" spans="1:47" x14ac:dyDescent="0.25">
      <c r="A1817" t="str">
        <f t="shared" si="28"/>
        <v>HornUnselbstständig BeschäftigteFrauen</v>
      </c>
      <c r="B1817">
        <v>1816</v>
      </c>
      <c r="C1817">
        <v>311</v>
      </c>
      <c r="D1817" t="s">
        <v>178</v>
      </c>
      <c r="E1817" t="s">
        <v>38</v>
      </c>
      <c r="F1817" t="s">
        <v>47</v>
      </c>
      <c r="G1817">
        <v>3698</v>
      </c>
      <c r="H1817">
        <v>3942</v>
      </c>
      <c r="I1817">
        <v>3816</v>
      </c>
      <c r="J1817">
        <v>3907</v>
      </c>
      <c r="K1817">
        <v>2999</v>
      </c>
      <c r="L1817">
        <v>3328</v>
      </c>
      <c r="M1817">
        <v>3191</v>
      </c>
      <c r="N1817">
        <v>3488</v>
      </c>
      <c r="O1817">
        <v>5248</v>
      </c>
      <c r="P1817">
        <v>5553</v>
      </c>
      <c r="Q1817">
        <v>5313</v>
      </c>
      <c r="R1817">
        <v>5513</v>
      </c>
      <c r="S1817">
        <v>5309</v>
      </c>
      <c r="T1817">
        <v>5564</v>
      </c>
      <c r="U1817">
        <v>5418</v>
      </c>
      <c r="V1817">
        <v>5714</v>
      </c>
      <c r="W1817">
        <v>5551</v>
      </c>
      <c r="X1817">
        <v>5760</v>
      </c>
      <c r="Y1817">
        <v>5501</v>
      </c>
      <c r="Z1817">
        <v>5688</v>
      </c>
      <c r="AA1817">
        <v>5473</v>
      </c>
      <c r="AB1817">
        <v>5668</v>
      </c>
      <c r="AC1817">
        <v>5456</v>
      </c>
      <c r="AD1817">
        <v>5668</v>
      </c>
      <c r="AE1817">
        <v>5493</v>
      </c>
      <c r="AF1817">
        <v>5714</v>
      </c>
      <c r="AG1817">
        <v>5543</v>
      </c>
      <c r="AH1817">
        <v>5784</v>
      </c>
      <c r="AI1817">
        <v>5625</v>
      </c>
      <c r="AJ1817">
        <v>5807</v>
      </c>
      <c r="AK1817">
        <v>5578</v>
      </c>
      <c r="AL1817">
        <v>5831</v>
      </c>
      <c r="AM1817">
        <v>5632</v>
      </c>
      <c r="AN1817">
        <v>5752</v>
      </c>
      <c r="AO1817">
        <v>5587</v>
      </c>
      <c r="AP1817">
        <v>5835</v>
      </c>
      <c r="AQ1817">
        <v>5747</v>
      </c>
      <c r="AR1817">
        <v>5935</v>
      </c>
      <c r="AS1817">
        <v>5744</v>
      </c>
      <c r="AT1817">
        <v>5974</v>
      </c>
      <c r="AU1817">
        <v>5691</v>
      </c>
    </row>
    <row r="1818" spans="1:47" x14ac:dyDescent="0.25">
      <c r="A1818" t="str">
        <f t="shared" si="28"/>
        <v>HornUnselbstständig BeschäftigteInsgesamt</v>
      </c>
      <c r="B1818">
        <v>1817</v>
      </c>
      <c r="C1818">
        <v>311</v>
      </c>
      <c r="D1818" t="s">
        <v>178</v>
      </c>
      <c r="E1818" t="s">
        <v>38</v>
      </c>
      <c r="F1818" t="s">
        <v>48</v>
      </c>
      <c r="G1818">
        <v>7954</v>
      </c>
      <c r="H1818">
        <v>8804</v>
      </c>
      <c r="I1818">
        <v>8192</v>
      </c>
      <c r="J1818">
        <v>8793</v>
      </c>
      <c r="K1818">
        <v>7046</v>
      </c>
      <c r="L1818">
        <v>8052</v>
      </c>
      <c r="M1818">
        <v>7380</v>
      </c>
      <c r="N1818">
        <v>8246</v>
      </c>
      <c r="O1818">
        <v>11495</v>
      </c>
      <c r="P1818">
        <v>12469</v>
      </c>
      <c r="Q1818">
        <v>11553</v>
      </c>
      <c r="R1818">
        <v>12281</v>
      </c>
      <c r="S1818">
        <v>11533</v>
      </c>
      <c r="T1818">
        <v>12280</v>
      </c>
      <c r="U1818">
        <v>11577</v>
      </c>
      <c r="V1818">
        <v>12478</v>
      </c>
      <c r="W1818">
        <v>11727</v>
      </c>
      <c r="X1818">
        <v>12566</v>
      </c>
      <c r="Y1818">
        <v>11611</v>
      </c>
      <c r="Z1818">
        <v>12462</v>
      </c>
      <c r="AA1818">
        <v>11532</v>
      </c>
      <c r="AB1818">
        <v>12343</v>
      </c>
      <c r="AC1818">
        <v>11613</v>
      </c>
      <c r="AD1818">
        <v>12357</v>
      </c>
      <c r="AE1818">
        <v>11584</v>
      </c>
      <c r="AF1818">
        <v>12366</v>
      </c>
      <c r="AG1818">
        <v>11644</v>
      </c>
      <c r="AH1818">
        <v>12490</v>
      </c>
      <c r="AI1818">
        <v>11758</v>
      </c>
      <c r="AJ1818">
        <v>12545</v>
      </c>
      <c r="AK1818">
        <v>11781</v>
      </c>
      <c r="AL1818">
        <v>12564</v>
      </c>
      <c r="AM1818">
        <v>11874</v>
      </c>
      <c r="AN1818">
        <v>12392</v>
      </c>
      <c r="AO1818">
        <v>11774</v>
      </c>
      <c r="AP1818">
        <v>12585</v>
      </c>
      <c r="AQ1818">
        <v>12074</v>
      </c>
      <c r="AR1818">
        <v>12668</v>
      </c>
      <c r="AS1818">
        <v>11982</v>
      </c>
      <c r="AT1818">
        <v>12605</v>
      </c>
      <c r="AU1818">
        <v>11884</v>
      </c>
    </row>
    <row r="1819" spans="1:47" x14ac:dyDescent="0.25">
      <c r="A1819" t="str">
        <f t="shared" si="28"/>
        <v>HornUnselbstständig BeschäftigteMänner</v>
      </c>
      <c r="B1819">
        <v>1818</v>
      </c>
      <c r="C1819">
        <v>311</v>
      </c>
      <c r="D1819" t="s">
        <v>178</v>
      </c>
      <c r="E1819" t="s">
        <v>38</v>
      </c>
      <c r="F1819" t="s">
        <v>49</v>
      </c>
      <c r="G1819">
        <v>4256</v>
      </c>
      <c r="H1819">
        <v>4862</v>
      </c>
      <c r="I1819">
        <v>4376</v>
      </c>
      <c r="J1819">
        <v>4886</v>
      </c>
      <c r="K1819">
        <v>4047</v>
      </c>
      <c r="L1819">
        <v>4724</v>
      </c>
      <c r="M1819">
        <v>4189</v>
      </c>
      <c r="N1819">
        <v>4758</v>
      </c>
      <c r="O1819">
        <v>6247</v>
      </c>
      <c r="P1819">
        <v>6916</v>
      </c>
      <c r="Q1819">
        <v>6240</v>
      </c>
      <c r="R1819">
        <v>6768</v>
      </c>
      <c r="S1819">
        <v>6224</v>
      </c>
      <c r="T1819">
        <v>6716</v>
      </c>
      <c r="U1819">
        <v>6159</v>
      </c>
      <c r="V1819">
        <v>6764</v>
      </c>
      <c r="W1819">
        <v>6176</v>
      </c>
      <c r="X1819">
        <v>6806</v>
      </c>
      <c r="Y1819">
        <v>6110</v>
      </c>
      <c r="Z1819">
        <v>6774</v>
      </c>
      <c r="AA1819">
        <v>6059</v>
      </c>
      <c r="AB1819">
        <v>6675</v>
      </c>
      <c r="AC1819">
        <v>6157</v>
      </c>
      <c r="AD1819">
        <v>6689</v>
      </c>
      <c r="AE1819">
        <v>6091</v>
      </c>
      <c r="AF1819">
        <v>6652</v>
      </c>
      <c r="AG1819">
        <v>6101</v>
      </c>
      <c r="AH1819">
        <v>6706</v>
      </c>
      <c r="AI1819">
        <v>6133</v>
      </c>
      <c r="AJ1819">
        <v>6738</v>
      </c>
      <c r="AK1819">
        <v>6203</v>
      </c>
      <c r="AL1819">
        <v>6733</v>
      </c>
      <c r="AM1819">
        <v>6242</v>
      </c>
      <c r="AN1819">
        <v>6640</v>
      </c>
      <c r="AO1819">
        <v>6187</v>
      </c>
      <c r="AP1819">
        <v>6750</v>
      </c>
      <c r="AQ1819">
        <v>6327</v>
      </c>
      <c r="AR1819">
        <v>6733</v>
      </c>
      <c r="AS1819">
        <v>6238</v>
      </c>
      <c r="AT1819">
        <v>6631</v>
      </c>
      <c r="AU1819">
        <v>6193</v>
      </c>
    </row>
    <row r="1820" spans="1:47" x14ac:dyDescent="0.25">
      <c r="A1820" t="str">
        <f t="shared" si="28"/>
        <v>HornUnselbstständig Beschäftigte GW mgfInsgesamt</v>
      </c>
      <c r="B1820">
        <v>1819</v>
      </c>
      <c r="C1820">
        <v>311</v>
      </c>
      <c r="D1820" t="s">
        <v>178</v>
      </c>
      <c r="E1820" t="s">
        <v>450</v>
      </c>
      <c r="F1820" t="s">
        <v>48</v>
      </c>
      <c r="G1820">
        <v>8468.7613538509995</v>
      </c>
      <c r="H1820">
        <v>8591.8709938819993</v>
      </c>
      <c r="I1820">
        <v>8189.8289115150001</v>
      </c>
      <c r="J1820">
        <v>8559.8189853280001</v>
      </c>
      <c r="K1820">
        <v>8175.4678452529997</v>
      </c>
      <c r="L1820">
        <v>8278.1461183640004</v>
      </c>
      <c r="M1820">
        <v>8093.2793105150004</v>
      </c>
      <c r="N1820">
        <v>8292.8055900840009</v>
      </c>
      <c r="O1820">
        <v>8298.0705389230006</v>
      </c>
      <c r="P1820">
        <v>8616.8935456830004</v>
      </c>
      <c r="Q1820">
        <v>8829.4540651280004</v>
      </c>
      <c r="R1820">
        <v>9170.0918503720004</v>
      </c>
      <c r="S1820">
        <v>8344.5183263819999</v>
      </c>
      <c r="T1820">
        <v>7585.3139909399997</v>
      </c>
    </row>
    <row r="1821" spans="1:47" x14ac:dyDescent="0.25">
      <c r="A1821" t="str">
        <f t="shared" si="28"/>
        <v>HornUnselbstständig Beschäftigte GW ogfInsgesamt</v>
      </c>
      <c r="B1821">
        <v>1820</v>
      </c>
      <c r="C1821">
        <v>311</v>
      </c>
      <c r="D1821" t="s">
        <v>178</v>
      </c>
      <c r="E1821" t="s">
        <v>449</v>
      </c>
      <c r="F1821" t="s">
        <v>48</v>
      </c>
      <c r="G1821">
        <v>7547.0332342880001</v>
      </c>
      <c r="H1821">
        <v>6957.3089818340004</v>
      </c>
      <c r="I1821">
        <v>7343.0738258299998</v>
      </c>
      <c r="J1821">
        <v>7001.7319060669997</v>
      </c>
      <c r="K1821">
        <v>7335.0511837969998</v>
      </c>
      <c r="L1821">
        <v>6740.2716132610003</v>
      </c>
      <c r="M1821">
        <v>7281.4341724420001</v>
      </c>
      <c r="N1821">
        <v>6698.4803980950001</v>
      </c>
      <c r="O1821">
        <v>7501.8682235489996</v>
      </c>
      <c r="P1821">
        <v>6965.952528758</v>
      </c>
      <c r="Q1821">
        <v>7990.3462493240004</v>
      </c>
      <c r="R1821">
        <v>7567.8843396270004</v>
      </c>
      <c r="S1821">
        <v>7644.6251171410004</v>
      </c>
      <c r="T1821">
        <v>6911.9253007200014</v>
      </c>
    </row>
    <row r="1822" spans="1:47" x14ac:dyDescent="0.25">
      <c r="A1822" t="str">
        <f t="shared" si="28"/>
        <v>HornUnternehmenInsgesamt</v>
      </c>
      <c r="B1822">
        <v>1821</v>
      </c>
      <c r="C1822">
        <v>311</v>
      </c>
      <c r="D1822" t="s">
        <v>178</v>
      </c>
      <c r="E1822" t="s">
        <v>475</v>
      </c>
      <c r="F1822" t="s">
        <v>48</v>
      </c>
      <c r="G1822">
        <v>3106</v>
      </c>
      <c r="H1822">
        <v>3080</v>
      </c>
      <c r="I1822">
        <v>3189</v>
      </c>
    </row>
    <row r="1823" spans="1:47" x14ac:dyDescent="0.25">
      <c r="A1823" t="str">
        <f t="shared" si="28"/>
        <v>HornWohnbevölkerungInsgesamt</v>
      </c>
      <c r="B1823">
        <v>1822</v>
      </c>
      <c r="C1823">
        <v>311</v>
      </c>
      <c r="D1823" t="s">
        <v>178</v>
      </c>
      <c r="E1823" t="s">
        <v>42</v>
      </c>
      <c r="F1823" t="s">
        <v>48</v>
      </c>
      <c r="G1823">
        <v>32244</v>
      </c>
      <c r="H1823">
        <v>32139</v>
      </c>
      <c r="I1823">
        <v>32107</v>
      </c>
      <c r="J1823">
        <v>32022</v>
      </c>
      <c r="K1823">
        <v>31924</v>
      </c>
      <c r="L1823">
        <v>31827</v>
      </c>
      <c r="M1823">
        <v>31678</v>
      </c>
      <c r="N1823">
        <v>31563</v>
      </c>
      <c r="O1823">
        <v>31488</v>
      </c>
      <c r="P1823">
        <v>31405</v>
      </c>
      <c r="Q1823">
        <v>31386</v>
      </c>
      <c r="R1823">
        <v>31334</v>
      </c>
      <c r="S1823">
        <v>31273</v>
      </c>
      <c r="T1823">
        <v>31229</v>
      </c>
      <c r="U1823">
        <v>31452</v>
      </c>
      <c r="V1823">
        <v>31472</v>
      </c>
      <c r="W1823">
        <v>31275</v>
      </c>
      <c r="X1823">
        <v>31090</v>
      </c>
      <c r="Y1823">
        <v>30936</v>
      </c>
      <c r="Z1823">
        <v>30838</v>
      </c>
      <c r="AA1823">
        <v>30790</v>
      </c>
      <c r="AB1823">
        <v>31052</v>
      </c>
    </row>
    <row r="1824" spans="1:47" x14ac:dyDescent="0.25">
      <c r="A1824" t="str">
        <f t="shared" si="28"/>
        <v>KorneuburgArbeitnehmereinkommenBrutto_Schnitt</v>
      </c>
      <c r="B1824">
        <v>1823</v>
      </c>
      <c r="C1824">
        <v>312</v>
      </c>
      <c r="D1824" t="s">
        <v>179</v>
      </c>
      <c r="E1824" t="s">
        <v>43</v>
      </c>
      <c r="F1824" t="s">
        <v>54</v>
      </c>
      <c r="G1824">
        <v>28918.741900727098</v>
      </c>
      <c r="H1824">
        <v>29789.525410513899</v>
      </c>
      <c r="I1824">
        <v>30949.709937693799</v>
      </c>
      <c r="J1824">
        <v>32007.830031355901</v>
      </c>
      <c r="K1824">
        <v>33148.453578034503</v>
      </c>
      <c r="L1824">
        <v>33759.8286862151</v>
      </c>
      <c r="M1824">
        <v>34291.3851500979</v>
      </c>
      <c r="N1824">
        <v>34748.334272734603</v>
      </c>
      <c r="O1824">
        <v>36024.672870551498</v>
      </c>
      <c r="P1824">
        <v>36373.751971757498</v>
      </c>
      <c r="Q1824">
        <v>36861.429964917799</v>
      </c>
      <c r="R1824">
        <v>37716.9606851723</v>
      </c>
      <c r="S1824">
        <v>38739.427094810599</v>
      </c>
      <c r="T1824">
        <v>39429.743992746102</v>
      </c>
      <c r="U1824">
        <v>39217.752724993203</v>
      </c>
      <c r="V1824">
        <v>41542.673694614401</v>
      </c>
      <c r="W1824">
        <v>42570.7417305665</v>
      </c>
      <c r="X1824">
        <v>43928.963888489103</v>
      </c>
      <c r="Y1824">
        <v>45976.249930787599</v>
      </c>
    </row>
    <row r="1825" spans="1:47" x14ac:dyDescent="0.25">
      <c r="A1825" t="str">
        <f t="shared" si="28"/>
        <v>KorneuburgArbeitnehmereinkommenBruttobezüge 1000 EUR</v>
      </c>
      <c r="B1825">
        <v>1824</v>
      </c>
      <c r="C1825">
        <v>312</v>
      </c>
      <c r="D1825" t="s">
        <v>179</v>
      </c>
      <c r="E1825" t="s">
        <v>43</v>
      </c>
      <c r="F1825" t="s">
        <v>55</v>
      </c>
      <c r="G1825">
        <v>962473.56793999998</v>
      </c>
      <c r="H1825">
        <v>1008673.3304</v>
      </c>
      <c r="I1825">
        <v>1067981.6408200001</v>
      </c>
      <c r="J1825">
        <v>1133077.1831100001</v>
      </c>
      <c r="K1825">
        <v>1207896.4999299999</v>
      </c>
      <c r="L1825">
        <v>1236521.24529</v>
      </c>
      <c r="M1825">
        <v>1261099.98028</v>
      </c>
      <c r="N1825">
        <v>1300317.4168199999</v>
      </c>
      <c r="O1825">
        <v>1362525.1773099999</v>
      </c>
      <c r="P1825">
        <v>1393514.8117899999</v>
      </c>
      <c r="Q1825">
        <v>1407959.17894</v>
      </c>
      <c r="R1825">
        <v>1459306.9258699999</v>
      </c>
      <c r="S1825">
        <v>1514672.85998</v>
      </c>
      <c r="T1825">
        <v>1782894.7341199999</v>
      </c>
      <c r="U1825">
        <v>1876843.9921599999</v>
      </c>
      <c r="V1825">
        <v>1914535.65989</v>
      </c>
      <c r="W1825">
        <v>1938671.5784100001</v>
      </c>
      <c r="X1825">
        <v>2014626.2128900001</v>
      </c>
      <c r="Y1825">
        <v>2132332.49554</v>
      </c>
    </row>
    <row r="1826" spans="1:47" x14ac:dyDescent="0.25">
      <c r="A1826" t="str">
        <f t="shared" si="28"/>
        <v>KorneuburgArbeitnehmereinkommenBruttobezüge Fälle</v>
      </c>
      <c r="B1826">
        <v>1825</v>
      </c>
      <c r="C1826">
        <v>312</v>
      </c>
      <c r="D1826" t="s">
        <v>179</v>
      </c>
      <c r="E1826" t="s">
        <v>43</v>
      </c>
      <c r="F1826" t="s">
        <v>56</v>
      </c>
      <c r="G1826">
        <v>33282</v>
      </c>
      <c r="H1826">
        <v>33860</v>
      </c>
      <c r="I1826">
        <v>34507</v>
      </c>
      <c r="J1826">
        <v>35400</v>
      </c>
      <c r="K1826">
        <v>36439</v>
      </c>
      <c r="L1826">
        <v>36627</v>
      </c>
      <c r="M1826">
        <v>36776</v>
      </c>
      <c r="N1826">
        <v>37421</v>
      </c>
      <c r="O1826">
        <v>37822</v>
      </c>
      <c r="P1826">
        <v>38311</v>
      </c>
      <c r="Q1826">
        <v>38196</v>
      </c>
      <c r="R1826">
        <v>38691</v>
      </c>
      <c r="S1826">
        <v>39099</v>
      </c>
      <c r="T1826">
        <v>45217</v>
      </c>
      <c r="U1826">
        <v>47857</v>
      </c>
      <c r="V1826">
        <v>46086</v>
      </c>
      <c r="W1826">
        <v>45540</v>
      </c>
      <c r="X1826">
        <v>45861</v>
      </c>
      <c r="Y1826">
        <v>46379</v>
      </c>
    </row>
    <row r="1827" spans="1:47" x14ac:dyDescent="0.25">
      <c r="A1827" t="str">
        <f t="shared" si="28"/>
        <v>KorneuburgArbeitnehmereinkommenLohnsteuer 1000 EUR</v>
      </c>
      <c r="B1827">
        <v>1826</v>
      </c>
      <c r="C1827">
        <v>312</v>
      </c>
      <c r="D1827" t="s">
        <v>179</v>
      </c>
      <c r="E1827" t="s">
        <v>43</v>
      </c>
      <c r="F1827" t="s">
        <v>57</v>
      </c>
      <c r="G1827">
        <v>165012.83718</v>
      </c>
      <c r="H1827">
        <v>168915.81302</v>
      </c>
      <c r="I1827">
        <v>184059.34890000001</v>
      </c>
      <c r="J1827">
        <v>199848.77619999999</v>
      </c>
      <c r="K1827">
        <v>219192.97012000001</v>
      </c>
      <c r="L1827">
        <v>207669.89350999999</v>
      </c>
      <c r="M1827">
        <v>215476.28833000001</v>
      </c>
      <c r="N1827">
        <v>225083.65220000001</v>
      </c>
      <c r="O1827">
        <v>241513.96118000001</v>
      </c>
      <c r="P1827">
        <v>249087.25490999999</v>
      </c>
      <c r="Q1827">
        <v>254634.40362</v>
      </c>
      <c r="R1827">
        <v>267831.17044000002</v>
      </c>
      <c r="S1827">
        <v>248667.83791999999</v>
      </c>
      <c r="T1827">
        <v>295391.03665000002</v>
      </c>
      <c r="U1827">
        <v>313568.92346999998</v>
      </c>
      <c r="V1827">
        <v>318466.61722000001</v>
      </c>
      <c r="W1827">
        <v>312168.08902999997</v>
      </c>
      <c r="X1827">
        <v>330695.78038000001</v>
      </c>
      <c r="Y1827">
        <v>350504.47610999999</v>
      </c>
    </row>
    <row r="1828" spans="1:47" x14ac:dyDescent="0.25">
      <c r="A1828" t="str">
        <f t="shared" si="28"/>
        <v>KorneuburgArbeitnehmereinkommenLohnsteuer Fälle</v>
      </c>
      <c r="B1828">
        <v>1827</v>
      </c>
      <c r="C1828">
        <v>312</v>
      </c>
      <c r="D1828" t="s">
        <v>179</v>
      </c>
      <c r="E1828" t="s">
        <v>43</v>
      </c>
      <c r="F1828" t="s">
        <v>58</v>
      </c>
      <c r="G1828">
        <v>27542</v>
      </c>
      <c r="H1828">
        <v>27528</v>
      </c>
      <c r="I1828">
        <v>28353</v>
      </c>
      <c r="J1828">
        <v>29225</v>
      </c>
      <c r="K1828">
        <v>30614</v>
      </c>
      <c r="L1828">
        <v>30290</v>
      </c>
      <c r="M1828">
        <v>30567</v>
      </c>
      <c r="N1828">
        <v>31381</v>
      </c>
      <c r="O1828">
        <v>31927</v>
      </c>
      <c r="P1828">
        <v>32611</v>
      </c>
      <c r="Q1828">
        <v>32713</v>
      </c>
      <c r="R1828">
        <v>33290</v>
      </c>
      <c r="S1828">
        <v>33500</v>
      </c>
      <c r="T1828">
        <v>39025</v>
      </c>
      <c r="U1828">
        <v>41030</v>
      </c>
      <c r="V1828">
        <v>40448</v>
      </c>
      <c r="W1828">
        <v>40413</v>
      </c>
      <c r="X1828">
        <v>40839</v>
      </c>
      <c r="Y1828">
        <v>41581</v>
      </c>
    </row>
    <row r="1829" spans="1:47" x14ac:dyDescent="0.25">
      <c r="A1829" t="str">
        <f t="shared" si="28"/>
        <v>KorneuburgArbeitnehmereinkommenNetto_Schnitt</v>
      </c>
      <c r="B1829">
        <v>1828</v>
      </c>
      <c r="C1829">
        <v>312</v>
      </c>
      <c r="D1829" t="s">
        <v>179</v>
      </c>
      <c r="E1829" t="s">
        <v>43</v>
      </c>
      <c r="F1829" t="s">
        <v>59</v>
      </c>
      <c r="G1829">
        <v>19703.519371131599</v>
      </c>
      <c r="H1829">
        <v>20397.528356763101</v>
      </c>
      <c r="I1829">
        <v>21068.838316573401</v>
      </c>
      <c r="J1829">
        <v>21702.247435593199</v>
      </c>
      <c r="K1829">
        <v>22346.728335025698</v>
      </c>
      <c r="L1829">
        <v>23209.8519007836</v>
      </c>
      <c r="M1829">
        <v>23456.237948390299</v>
      </c>
      <c r="N1829">
        <v>23688.909760294999</v>
      </c>
      <c r="O1829">
        <v>24455.924753847001</v>
      </c>
      <c r="P1829">
        <v>24561.4831353919</v>
      </c>
      <c r="Q1829">
        <v>24761.384707299199</v>
      </c>
      <c r="R1829">
        <v>25240.056938564499</v>
      </c>
      <c r="S1829">
        <v>26662.391787769498</v>
      </c>
      <c r="T1829">
        <v>27040.027232235701</v>
      </c>
      <c r="U1829">
        <v>26826.7415005119</v>
      </c>
      <c r="V1829">
        <v>28445.152344746799</v>
      </c>
      <c r="W1829">
        <v>29377.214215634602</v>
      </c>
      <c r="X1829">
        <v>30185.167895597599</v>
      </c>
      <c r="Y1829">
        <v>31631.9639509261</v>
      </c>
    </row>
    <row r="1830" spans="1:47" x14ac:dyDescent="0.25">
      <c r="A1830" t="str">
        <f t="shared" si="28"/>
        <v>KorneuburgArbeitnehmereinkommenNettobezüge 1000 EUR</v>
      </c>
      <c r="B1830">
        <v>1829</v>
      </c>
      <c r="C1830">
        <v>312</v>
      </c>
      <c r="D1830" t="s">
        <v>179</v>
      </c>
      <c r="E1830" t="s">
        <v>43</v>
      </c>
      <c r="F1830" t="s">
        <v>60</v>
      </c>
      <c r="G1830">
        <v>655772.53171000001</v>
      </c>
      <c r="H1830">
        <v>690660.31015999999</v>
      </c>
      <c r="I1830">
        <v>727022.40379000001</v>
      </c>
      <c r="J1830">
        <v>768259.55922000005</v>
      </c>
      <c r="K1830">
        <v>814292.4338</v>
      </c>
      <c r="L1830">
        <v>850107.24557000003</v>
      </c>
      <c r="M1830">
        <v>862626.60678999999</v>
      </c>
      <c r="N1830">
        <v>886462.69214000006</v>
      </c>
      <c r="O1830">
        <v>924971.98603999999</v>
      </c>
      <c r="P1830">
        <v>940974.9804</v>
      </c>
      <c r="Q1830">
        <v>945785.85028000001</v>
      </c>
      <c r="R1830">
        <v>976563.04301000002</v>
      </c>
      <c r="S1830">
        <v>1042472.85651</v>
      </c>
      <c r="T1830">
        <v>1222668.91136</v>
      </c>
      <c r="U1830">
        <v>1283847.3679899999</v>
      </c>
      <c r="V1830">
        <v>1310923.2909599999</v>
      </c>
      <c r="W1830">
        <v>1337838.3353800001</v>
      </c>
      <c r="X1830">
        <v>1384321.98486</v>
      </c>
      <c r="Y1830">
        <v>1467058.8560800001</v>
      </c>
    </row>
    <row r="1831" spans="1:47" x14ac:dyDescent="0.25">
      <c r="A1831" t="str">
        <f t="shared" si="28"/>
        <v>KorneuburgArbeitnehmereinkommenSV-Beiträge 1000 EUR</v>
      </c>
      <c r="B1831">
        <v>1830</v>
      </c>
      <c r="C1831">
        <v>312</v>
      </c>
      <c r="D1831" t="s">
        <v>179</v>
      </c>
      <c r="E1831" t="s">
        <v>43</v>
      </c>
      <c r="F1831" t="s">
        <v>61</v>
      </c>
      <c r="G1831">
        <v>141688.19905</v>
      </c>
      <c r="H1831">
        <v>149097.20722000001</v>
      </c>
      <c r="I1831">
        <v>156899.88813000001</v>
      </c>
      <c r="J1831">
        <v>164968.84769</v>
      </c>
      <c r="K1831">
        <v>174411.09601000001</v>
      </c>
      <c r="L1831">
        <v>178744.10621</v>
      </c>
      <c r="M1831">
        <v>182997.08515999999</v>
      </c>
      <c r="N1831">
        <v>188771.07248</v>
      </c>
      <c r="O1831">
        <v>196039.23009</v>
      </c>
      <c r="P1831">
        <v>203452.57647999999</v>
      </c>
      <c r="Q1831">
        <v>207538.92504</v>
      </c>
      <c r="R1831">
        <v>214912.71242</v>
      </c>
      <c r="S1831">
        <v>223532.16555000001</v>
      </c>
      <c r="T1831">
        <v>264834.78610999999</v>
      </c>
      <c r="U1831">
        <v>279427.70069999999</v>
      </c>
      <c r="V1831">
        <v>285145.75170999998</v>
      </c>
      <c r="W1831">
        <v>288665.15399999998</v>
      </c>
      <c r="X1831">
        <v>299608.44764999999</v>
      </c>
      <c r="Y1831">
        <v>314769.16334999999</v>
      </c>
    </row>
    <row r="1832" spans="1:47" x14ac:dyDescent="0.25">
      <c r="A1832" t="str">
        <f t="shared" si="28"/>
        <v>KorneuburgArbeitnehmereinkommenSV-Beiträge Fälle</v>
      </c>
      <c r="B1832">
        <v>1831</v>
      </c>
      <c r="C1832">
        <v>312</v>
      </c>
      <c r="D1832" t="s">
        <v>179</v>
      </c>
      <c r="E1832" t="s">
        <v>43</v>
      </c>
      <c r="F1832" t="s">
        <v>62</v>
      </c>
      <c r="G1832">
        <v>32011</v>
      </c>
      <c r="H1832">
        <v>32520</v>
      </c>
      <c r="I1832">
        <v>33164</v>
      </c>
      <c r="J1832">
        <v>34009</v>
      </c>
      <c r="K1832">
        <v>34940</v>
      </c>
      <c r="L1832">
        <v>35080</v>
      </c>
      <c r="M1832">
        <v>35091</v>
      </c>
      <c r="N1832">
        <v>35667</v>
      </c>
      <c r="O1832">
        <v>36056</v>
      </c>
      <c r="P1832">
        <v>36471</v>
      </c>
      <c r="Q1832">
        <v>36317</v>
      </c>
      <c r="R1832">
        <v>36788</v>
      </c>
      <c r="S1832">
        <v>37139</v>
      </c>
      <c r="T1832">
        <v>42840</v>
      </c>
      <c r="U1832">
        <v>45058</v>
      </c>
      <c r="V1832">
        <v>43690</v>
      </c>
      <c r="W1832">
        <v>43208</v>
      </c>
      <c r="X1832">
        <v>43594</v>
      </c>
      <c r="Y1832">
        <v>44153</v>
      </c>
    </row>
    <row r="1833" spans="1:47" x14ac:dyDescent="0.25">
      <c r="A1833" t="str">
        <f t="shared" si="28"/>
        <v>KorneuburgArbeitsloseFrauen</v>
      </c>
      <c r="B1833">
        <v>1832</v>
      </c>
      <c r="C1833">
        <v>312</v>
      </c>
      <c r="D1833" t="s">
        <v>179</v>
      </c>
      <c r="E1833" t="s">
        <v>36</v>
      </c>
      <c r="F1833" t="s">
        <v>47</v>
      </c>
      <c r="G1833">
        <v>681</v>
      </c>
      <c r="H1833">
        <v>621</v>
      </c>
      <c r="I1833">
        <v>781</v>
      </c>
      <c r="J1833">
        <v>788</v>
      </c>
      <c r="K1833">
        <v>907</v>
      </c>
      <c r="L1833">
        <v>714</v>
      </c>
      <c r="M1833">
        <v>762</v>
      </c>
      <c r="N1833">
        <v>684</v>
      </c>
      <c r="O1833">
        <v>718</v>
      </c>
      <c r="P1833">
        <v>655</v>
      </c>
      <c r="Q1833">
        <v>746</v>
      </c>
      <c r="R1833">
        <v>741</v>
      </c>
      <c r="S1833">
        <v>737</v>
      </c>
      <c r="T1833">
        <v>694</v>
      </c>
      <c r="U1833">
        <v>701</v>
      </c>
      <c r="V1833">
        <v>688</v>
      </c>
      <c r="W1833">
        <v>790</v>
      </c>
      <c r="X1833">
        <v>747</v>
      </c>
      <c r="Y1833">
        <v>839</v>
      </c>
      <c r="Z1833">
        <v>909</v>
      </c>
      <c r="AA1833">
        <v>968</v>
      </c>
      <c r="AB1833">
        <v>926</v>
      </c>
      <c r="AC1833">
        <v>1019</v>
      </c>
      <c r="AD1833">
        <v>1102</v>
      </c>
      <c r="AE1833">
        <v>1096</v>
      </c>
      <c r="AF1833">
        <v>1115</v>
      </c>
      <c r="AG1833">
        <v>1254</v>
      </c>
      <c r="AH1833">
        <v>1273</v>
      </c>
      <c r="AI1833">
        <v>1222</v>
      </c>
      <c r="AJ1833">
        <v>1203</v>
      </c>
      <c r="AK1833">
        <v>1254</v>
      </c>
      <c r="AL1833">
        <v>1220</v>
      </c>
      <c r="AM1833">
        <v>1313</v>
      </c>
      <c r="AN1833">
        <v>1570</v>
      </c>
      <c r="AO1833">
        <v>1548</v>
      </c>
      <c r="AP1833">
        <v>1223</v>
      </c>
      <c r="AQ1833">
        <v>1132</v>
      </c>
      <c r="AR1833">
        <v>1025</v>
      </c>
      <c r="AS1833">
        <v>1026</v>
      </c>
      <c r="AT1833">
        <v>985</v>
      </c>
      <c r="AU1833">
        <v>1038</v>
      </c>
    </row>
    <row r="1834" spans="1:47" x14ac:dyDescent="0.25">
      <c r="A1834" t="str">
        <f t="shared" si="28"/>
        <v>KorneuburgArbeitsloseInsgesamt</v>
      </c>
      <c r="B1834">
        <v>1833</v>
      </c>
      <c r="C1834">
        <v>312</v>
      </c>
      <c r="D1834" t="s">
        <v>179</v>
      </c>
      <c r="E1834" t="s">
        <v>36</v>
      </c>
      <c r="F1834" t="s">
        <v>48</v>
      </c>
      <c r="G1834">
        <v>1939</v>
      </c>
      <c r="H1834">
        <v>1399</v>
      </c>
      <c r="I1834">
        <v>2047</v>
      </c>
      <c r="J1834">
        <v>1582</v>
      </c>
      <c r="K1834">
        <v>2200</v>
      </c>
      <c r="L1834">
        <v>1427</v>
      </c>
      <c r="M1834">
        <v>1941</v>
      </c>
      <c r="N1834">
        <v>1373</v>
      </c>
      <c r="O1834">
        <v>1843</v>
      </c>
      <c r="P1834">
        <v>1296</v>
      </c>
      <c r="Q1834">
        <v>1899</v>
      </c>
      <c r="R1834">
        <v>1603</v>
      </c>
      <c r="S1834">
        <v>2075</v>
      </c>
      <c r="T1834">
        <v>1431</v>
      </c>
      <c r="U1834">
        <v>1922</v>
      </c>
      <c r="V1834">
        <v>1466</v>
      </c>
      <c r="W1834">
        <v>2001</v>
      </c>
      <c r="X1834">
        <v>1563</v>
      </c>
      <c r="Y1834">
        <v>2208</v>
      </c>
      <c r="Z1834">
        <v>1927</v>
      </c>
      <c r="AA1834">
        <v>2514</v>
      </c>
      <c r="AB1834">
        <v>1975</v>
      </c>
      <c r="AC1834">
        <v>2737</v>
      </c>
      <c r="AD1834">
        <v>2387</v>
      </c>
      <c r="AE1834">
        <v>2794</v>
      </c>
      <c r="AF1834">
        <v>2430</v>
      </c>
      <c r="AG1834">
        <v>3220</v>
      </c>
      <c r="AH1834">
        <v>2703</v>
      </c>
      <c r="AI1834">
        <v>3027</v>
      </c>
      <c r="AJ1834">
        <v>2410</v>
      </c>
      <c r="AK1834">
        <v>2958</v>
      </c>
      <c r="AL1834">
        <v>2381</v>
      </c>
      <c r="AM1834">
        <v>2919</v>
      </c>
      <c r="AN1834">
        <v>3122</v>
      </c>
      <c r="AO1834">
        <v>3555</v>
      </c>
      <c r="AP1834">
        <v>2417</v>
      </c>
      <c r="AQ1834">
        <v>2646</v>
      </c>
      <c r="AR1834">
        <v>2089</v>
      </c>
      <c r="AS1834">
        <v>2382</v>
      </c>
      <c r="AT1834">
        <v>2016</v>
      </c>
      <c r="AU1834">
        <v>2519</v>
      </c>
    </row>
    <row r="1835" spans="1:47" x14ac:dyDescent="0.25">
      <c r="A1835" t="str">
        <f t="shared" si="28"/>
        <v>KorneuburgArbeitsloseMänner</v>
      </c>
      <c r="B1835">
        <v>1834</v>
      </c>
      <c r="C1835">
        <v>312</v>
      </c>
      <c r="D1835" t="s">
        <v>179</v>
      </c>
      <c r="E1835" t="s">
        <v>36</v>
      </c>
      <c r="F1835" t="s">
        <v>49</v>
      </c>
      <c r="G1835">
        <v>1258</v>
      </c>
      <c r="H1835">
        <v>778</v>
      </c>
      <c r="I1835">
        <v>1266</v>
      </c>
      <c r="J1835">
        <v>794</v>
      </c>
      <c r="K1835">
        <v>1293</v>
      </c>
      <c r="L1835">
        <v>713</v>
      </c>
      <c r="M1835">
        <v>1179</v>
      </c>
      <c r="N1835">
        <v>689</v>
      </c>
      <c r="O1835">
        <v>1125</v>
      </c>
      <c r="P1835">
        <v>641</v>
      </c>
      <c r="Q1835">
        <v>1153</v>
      </c>
      <c r="R1835">
        <v>862</v>
      </c>
      <c r="S1835">
        <v>1338</v>
      </c>
      <c r="T1835">
        <v>737</v>
      </c>
      <c r="U1835">
        <v>1221</v>
      </c>
      <c r="V1835">
        <v>778</v>
      </c>
      <c r="W1835">
        <v>1211</v>
      </c>
      <c r="X1835">
        <v>816</v>
      </c>
      <c r="Y1835">
        <v>1369</v>
      </c>
      <c r="Z1835">
        <v>1018</v>
      </c>
      <c r="AA1835">
        <v>1546</v>
      </c>
      <c r="AB1835">
        <v>1049</v>
      </c>
      <c r="AC1835">
        <v>1718</v>
      </c>
      <c r="AD1835">
        <v>1285</v>
      </c>
      <c r="AE1835">
        <v>1698</v>
      </c>
      <c r="AF1835">
        <v>1315</v>
      </c>
      <c r="AG1835">
        <v>1966</v>
      </c>
      <c r="AH1835">
        <v>1430</v>
      </c>
      <c r="AI1835">
        <v>1805</v>
      </c>
      <c r="AJ1835">
        <v>1207</v>
      </c>
      <c r="AK1835">
        <v>1704</v>
      </c>
      <c r="AL1835">
        <v>1161</v>
      </c>
      <c r="AM1835">
        <v>1606</v>
      </c>
      <c r="AN1835">
        <v>1552</v>
      </c>
      <c r="AO1835">
        <v>2007</v>
      </c>
      <c r="AP1835">
        <v>1194</v>
      </c>
      <c r="AQ1835">
        <v>1514</v>
      </c>
      <c r="AR1835">
        <v>1064</v>
      </c>
      <c r="AS1835">
        <v>1356</v>
      </c>
      <c r="AT1835">
        <v>1031</v>
      </c>
      <c r="AU1835">
        <v>1481</v>
      </c>
    </row>
    <row r="1836" spans="1:47" x14ac:dyDescent="0.25">
      <c r="A1836" t="str">
        <f t="shared" si="28"/>
        <v>Korneuburgarbeitslose AusländerFrauen</v>
      </c>
      <c r="B1836">
        <v>1835</v>
      </c>
      <c r="C1836">
        <v>312</v>
      </c>
      <c r="D1836" t="s">
        <v>179</v>
      </c>
      <c r="E1836" t="s">
        <v>37</v>
      </c>
      <c r="F1836" t="s">
        <v>47</v>
      </c>
      <c r="G1836">
        <v>61</v>
      </c>
      <c r="H1836">
        <v>32</v>
      </c>
      <c r="I1836">
        <v>79</v>
      </c>
      <c r="J1836">
        <v>83</v>
      </c>
      <c r="K1836">
        <v>99</v>
      </c>
      <c r="L1836">
        <v>75</v>
      </c>
      <c r="M1836">
        <v>72</v>
      </c>
      <c r="N1836">
        <v>62</v>
      </c>
      <c r="O1836">
        <v>83</v>
      </c>
      <c r="P1836">
        <v>64</v>
      </c>
      <c r="Q1836">
        <v>83</v>
      </c>
      <c r="R1836">
        <v>81</v>
      </c>
      <c r="S1836">
        <v>96</v>
      </c>
      <c r="T1836">
        <v>68</v>
      </c>
      <c r="U1836">
        <v>74</v>
      </c>
      <c r="V1836">
        <v>78</v>
      </c>
      <c r="W1836">
        <v>129</v>
      </c>
      <c r="X1836">
        <v>108</v>
      </c>
      <c r="Y1836">
        <v>135</v>
      </c>
      <c r="Z1836">
        <v>135</v>
      </c>
      <c r="AA1836">
        <v>166</v>
      </c>
      <c r="AB1836">
        <v>156</v>
      </c>
      <c r="AC1836">
        <v>186</v>
      </c>
      <c r="AD1836">
        <v>173</v>
      </c>
      <c r="AE1836">
        <v>175</v>
      </c>
      <c r="AF1836">
        <v>181</v>
      </c>
      <c r="AG1836">
        <v>222</v>
      </c>
      <c r="AH1836">
        <v>215</v>
      </c>
      <c r="AI1836">
        <v>233</v>
      </c>
      <c r="AJ1836">
        <v>204</v>
      </c>
      <c r="AK1836">
        <v>232</v>
      </c>
      <c r="AL1836">
        <v>214</v>
      </c>
      <c r="AM1836">
        <v>268</v>
      </c>
      <c r="AN1836">
        <v>329</v>
      </c>
      <c r="AO1836">
        <v>344</v>
      </c>
      <c r="AP1836">
        <v>265</v>
      </c>
      <c r="AQ1836">
        <v>256</v>
      </c>
      <c r="AR1836">
        <v>214</v>
      </c>
      <c r="AS1836">
        <v>254</v>
      </c>
      <c r="AT1836">
        <v>226</v>
      </c>
      <c r="AU1836">
        <v>275</v>
      </c>
    </row>
    <row r="1837" spans="1:47" x14ac:dyDescent="0.25">
      <c r="A1837" t="str">
        <f t="shared" si="28"/>
        <v>Korneuburgarbeitslose AusländerInsgesamt</v>
      </c>
      <c r="B1837">
        <v>1836</v>
      </c>
      <c r="C1837">
        <v>312</v>
      </c>
      <c r="D1837" t="s">
        <v>179</v>
      </c>
      <c r="E1837" t="s">
        <v>37</v>
      </c>
      <c r="F1837" t="s">
        <v>48</v>
      </c>
      <c r="G1837">
        <v>289</v>
      </c>
      <c r="H1837">
        <v>116</v>
      </c>
      <c r="I1837">
        <v>298</v>
      </c>
      <c r="J1837">
        <v>148</v>
      </c>
      <c r="K1837">
        <v>370</v>
      </c>
      <c r="L1837">
        <v>141</v>
      </c>
      <c r="M1837">
        <v>307</v>
      </c>
      <c r="N1837">
        <v>127</v>
      </c>
      <c r="O1837">
        <v>312</v>
      </c>
      <c r="P1837">
        <v>122</v>
      </c>
      <c r="Q1837">
        <v>350</v>
      </c>
      <c r="R1837">
        <v>188</v>
      </c>
      <c r="S1837">
        <v>393</v>
      </c>
      <c r="T1837">
        <v>150</v>
      </c>
      <c r="U1837">
        <v>350</v>
      </c>
      <c r="V1837">
        <v>173</v>
      </c>
      <c r="W1837">
        <v>418</v>
      </c>
      <c r="X1837">
        <v>223</v>
      </c>
      <c r="Y1837">
        <v>492</v>
      </c>
      <c r="Z1837">
        <v>298</v>
      </c>
      <c r="AA1837">
        <v>547</v>
      </c>
      <c r="AB1837">
        <v>304</v>
      </c>
      <c r="AC1837">
        <v>584</v>
      </c>
      <c r="AD1837">
        <v>372</v>
      </c>
      <c r="AE1837">
        <v>496</v>
      </c>
      <c r="AF1837">
        <v>396</v>
      </c>
      <c r="AG1837">
        <v>626</v>
      </c>
      <c r="AH1837">
        <v>448</v>
      </c>
      <c r="AI1837">
        <v>595</v>
      </c>
      <c r="AJ1837">
        <v>393</v>
      </c>
      <c r="AK1837">
        <v>627</v>
      </c>
      <c r="AL1837">
        <v>407</v>
      </c>
      <c r="AM1837">
        <v>639</v>
      </c>
      <c r="AN1837">
        <v>626</v>
      </c>
      <c r="AO1837">
        <v>826</v>
      </c>
      <c r="AP1837">
        <v>479</v>
      </c>
      <c r="AQ1837">
        <v>622</v>
      </c>
      <c r="AR1837">
        <v>441</v>
      </c>
      <c r="AS1837">
        <v>623</v>
      </c>
      <c r="AT1837">
        <v>467</v>
      </c>
      <c r="AU1837">
        <v>683</v>
      </c>
    </row>
    <row r="1838" spans="1:47" x14ac:dyDescent="0.25">
      <c r="A1838" t="str">
        <f t="shared" si="28"/>
        <v>Korneuburgarbeitslose AusländerMänner</v>
      </c>
      <c r="B1838">
        <v>1837</v>
      </c>
      <c r="C1838">
        <v>312</v>
      </c>
      <c r="D1838" t="s">
        <v>179</v>
      </c>
      <c r="E1838" t="s">
        <v>37</v>
      </c>
      <c r="F1838" t="s">
        <v>49</v>
      </c>
      <c r="G1838">
        <v>228</v>
      </c>
      <c r="H1838">
        <v>84</v>
      </c>
      <c r="I1838">
        <v>219</v>
      </c>
      <c r="J1838">
        <v>65</v>
      </c>
      <c r="K1838">
        <v>271</v>
      </c>
      <c r="L1838">
        <v>66</v>
      </c>
      <c r="M1838">
        <v>235</v>
      </c>
      <c r="N1838">
        <v>65</v>
      </c>
      <c r="O1838">
        <v>229</v>
      </c>
      <c r="P1838">
        <v>58</v>
      </c>
      <c r="Q1838">
        <v>267</v>
      </c>
      <c r="R1838">
        <v>107</v>
      </c>
      <c r="S1838">
        <v>297</v>
      </c>
      <c r="T1838">
        <v>82</v>
      </c>
      <c r="U1838">
        <v>276</v>
      </c>
      <c r="V1838">
        <v>95</v>
      </c>
      <c r="W1838">
        <v>289</v>
      </c>
      <c r="X1838">
        <v>115</v>
      </c>
      <c r="Y1838">
        <v>357</v>
      </c>
      <c r="Z1838">
        <v>163</v>
      </c>
      <c r="AA1838">
        <v>381</v>
      </c>
      <c r="AB1838">
        <v>148</v>
      </c>
      <c r="AC1838">
        <v>398</v>
      </c>
      <c r="AD1838">
        <v>199</v>
      </c>
      <c r="AE1838">
        <v>321</v>
      </c>
      <c r="AF1838">
        <v>215</v>
      </c>
      <c r="AG1838">
        <v>404</v>
      </c>
      <c r="AH1838">
        <v>233</v>
      </c>
      <c r="AI1838">
        <v>362</v>
      </c>
      <c r="AJ1838">
        <v>189</v>
      </c>
      <c r="AK1838">
        <v>395</v>
      </c>
      <c r="AL1838">
        <v>193</v>
      </c>
      <c r="AM1838">
        <v>371</v>
      </c>
      <c r="AN1838">
        <v>297</v>
      </c>
      <c r="AO1838">
        <v>482</v>
      </c>
      <c r="AP1838">
        <v>214</v>
      </c>
      <c r="AQ1838">
        <v>366</v>
      </c>
      <c r="AR1838">
        <v>227</v>
      </c>
      <c r="AS1838">
        <v>369</v>
      </c>
      <c r="AT1838">
        <v>241</v>
      </c>
      <c r="AU1838">
        <v>408</v>
      </c>
    </row>
    <row r="1839" spans="1:47" x14ac:dyDescent="0.25">
      <c r="A1839" t="str">
        <f t="shared" si="28"/>
        <v>KorneuburgArbeitsstättenInsgesamt</v>
      </c>
      <c r="B1839">
        <v>1838</v>
      </c>
      <c r="C1839">
        <v>312</v>
      </c>
      <c r="D1839" t="s">
        <v>179</v>
      </c>
      <c r="E1839" t="s">
        <v>476</v>
      </c>
      <c r="F1839" t="s">
        <v>48</v>
      </c>
      <c r="G1839">
        <v>8217</v>
      </c>
      <c r="H1839">
        <v>8320</v>
      </c>
      <c r="I1839">
        <v>8614</v>
      </c>
    </row>
    <row r="1840" spans="1:47" x14ac:dyDescent="0.25">
      <c r="A1840" t="str">
        <f t="shared" si="28"/>
        <v>KorneuburgBeschäftigte in den ArbeitsstättenInsgesamt</v>
      </c>
      <c r="B1840">
        <v>1839</v>
      </c>
      <c r="C1840">
        <v>312</v>
      </c>
      <c r="D1840" t="s">
        <v>179</v>
      </c>
      <c r="E1840" t="s">
        <v>477</v>
      </c>
      <c r="F1840" t="s">
        <v>48</v>
      </c>
      <c r="G1840">
        <v>38831</v>
      </c>
      <c r="H1840">
        <v>39119</v>
      </c>
      <c r="I1840">
        <v>40082</v>
      </c>
    </row>
    <row r="1841" spans="1:44" x14ac:dyDescent="0.25">
      <c r="A1841" t="str">
        <f t="shared" si="28"/>
        <v>KorneuburgGesamteinkommenBruttobezüge Gesamt</v>
      </c>
      <c r="B1841">
        <v>1840</v>
      </c>
      <c r="C1841">
        <v>312</v>
      </c>
      <c r="D1841" t="s">
        <v>179</v>
      </c>
      <c r="E1841" t="s">
        <v>45</v>
      </c>
      <c r="F1841" t="s">
        <v>63</v>
      </c>
      <c r="G1841">
        <v>1275867.88133</v>
      </c>
      <c r="H1841">
        <v>1333789.5289799999</v>
      </c>
      <c r="I1841">
        <v>1408358.53746</v>
      </c>
      <c r="J1841">
        <v>1488597.2567700001</v>
      </c>
      <c r="K1841">
        <v>1582822.47701</v>
      </c>
      <c r="L1841">
        <v>1628783.9746900001</v>
      </c>
      <c r="M1841">
        <v>1666702.5072999999</v>
      </c>
      <c r="N1841">
        <v>1719286.9714899999</v>
      </c>
      <c r="O1841">
        <v>1804624.52266</v>
      </c>
      <c r="P1841">
        <v>1851575.9596800001</v>
      </c>
      <c r="Q1841">
        <v>1888324.9512199999</v>
      </c>
      <c r="R1841">
        <v>1954351.74627</v>
      </c>
      <c r="S1841">
        <v>2018396.0314499999</v>
      </c>
      <c r="T1841">
        <v>2374438.9219399998</v>
      </c>
      <c r="U1841">
        <v>2492767.83336</v>
      </c>
      <c r="V1841">
        <v>2557258.0735300002</v>
      </c>
      <c r="W1841">
        <v>2610325.1852699998</v>
      </c>
      <c r="X1841">
        <v>2718866.5335400002</v>
      </c>
      <c r="Y1841">
        <v>2876674.39292</v>
      </c>
    </row>
    <row r="1842" spans="1:44" x14ac:dyDescent="0.25">
      <c r="A1842" t="str">
        <f t="shared" si="28"/>
        <v>KorneuburgGesamteinkommenNettobezüge Gesamt</v>
      </c>
      <c r="B1842">
        <v>1841</v>
      </c>
      <c r="C1842">
        <v>312</v>
      </c>
      <c r="D1842" t="s">
        <v>179</v>
      </c>
      <c r="E1842" t="s">
        <v>45</v>
      </c>
      <c r="F1842" t="s">
        <v>64</v>
      </c>
      <c r="G1842">
        <v>909892.41550999996</v>
      </c>
      <c r="H1842">
        <v>955878.61555999995</v>
      </c>
      <c r="I1842">
        <v>1002858.21022</v>
      </c>
      <c r="J1842">
        <v>1054630.10543</v>
      </c>
      <c r="K1842">
        <v>1114221.9365000001</v>
      </c>
      <c r="L1842">
        <v>1168679.4223199999</v>
      </c>
      <c r="M1842">
        <v>1190890.0173200001</v>
      </c>
      <c r="N1842">
        <v>1224010.36995</v>
      </c>
      <c r="O1842">
        <v>1278575.2806800001</v>
      </c>
      <c r="P1842">
        <v>1306100.75984</v>
      </c>
      <c r="Q1842">
        <v>1326459.3277400001</v>
      </c>
      <c r="R1842">
        <v>1365783.89558</v>
      </c>
      <c r="S1842">
        <v>1451672.32593</v>
      </c>
      <c r="T1842">
        <v>1701611.1861099999</v>
      </c>
      <c r="U1842">
        <v>1780616.06932</v>
      </c>
      <c r="V1842">
        <v>1826075.6335700001</v>
      </c>
      <c r="W1842">
        <v>1881097.58696</v>
      </c>
      <c r="X1842">
        <v>1950668.8648900001</v>
      </c>
      <c r="Y1842">
        <v>2067802.6989500001</v>
      </c>
    </row>
    <row r="1843" spans="1:44" x14ac:dyDescent="0.25">
      <c r="A1843" t="str">
        <f t="shared" si="28"/>
        <v>KorneuburgGründungsintensitätin % der aktiven Wirtschaftskammermitglieder</v>
      </c>
      <c r="B1843">
        <v>1842</v>
      </c>
      <c r="C1843">
        <v>312</v>
      </c>
      <c r="D1843" t="s">
        <v>179</v>
      </c>
      <c r="E1843" t="s">
        <v>40</v>
      </c>
      <c r="F1843" t="s">
        <v>52</v>
      </c>
      <c r="G1843">
        <v>10.124269005847999</v>
      </c>
      <c r="H1843">
        <v>9.5276113742198199</v>
      </c>
      <c r="I1843">
        <v>10.823548755530901</v>
      </c>
      <c r="J1843">
        <v>11.304889407118701</v>
      </c>
      <c r="K1843">
        <v>9.5375015367475804</v>
      </c>
      <c r="L1843">
        <v>8.3200808928244196</v>
      </c>
      <c r="M1843">
        <v>12.324661995584799</v>
      </c>
      <c r="N1843">
        <v>10.182696750000501</v>
      </c>
      <c r="O1843">
        <v>9.1876342921597001</v>
      </c>
      <c r="P1843">
        <v>9.0362918683636195</v>
      </c>
      <c r="Q1843">
        <v>10.135401719812</v>
      </c>
      <c r="R1843">
        <v>9.0927454076304901</v>
      </c>
      <c r="S1843">
        <v>8.4745664402934793</v>
      </c>
      <c r="T1843">
        <v>8.6604079671255096</v>
      </c>
      <c r="U1843">
        <v>8.3563475220328005</v>
      </c>
      <c r="V1843">
        <v>8.3757205832485599</v>
      </c>
      <c r="W1843">
        <v>7.3190925649942002</v>
      </c>
      <c r="X1843">
        <v>7.8185955786735999</v>
      </c>
      <c r="Y1843">
        <v>8.3280051150895105</v>
      </c>
      <c r="Z1843">
        <v>6.7693744164332399</v>
      </c>
      <c r="AA1843">
        <v>7.6946334089191204</v>
      </c>
      <c r="AB1843">
        <v>7.5244879786286702</v>
      </c>
    </row>
    <row r="1844" spans="1:44" x14ac:dyDescent="0.25">
      <c r="A1844" t="str">
        <f t="shared" si="28"/>
        <v>KorneuburgGründungsintensitätje 1.000 Einwohner</v>
      </c>
      <c r="B1844">
        <v>1843</v>
      </c>
      <c r="C1844">
        <v>312</v>
      </c>
      <c r="D1844" t="s">
        <v>179</v>
      </c>
      <c r="E1844" t="s">
        <v>40</v>
      </c>
      <c r="F1844" t="s">
        <v>53</v>
      </c>
      <c r="G1844">
        <v>4.0654582813531999</v>
      </c>
      <c r="H1844">
        <v>3.9103434049243999</v>
      </c>
      <c r="I1844">
        <v>4.5212665816221698</v>
      </c>
      <c r="J1844">
        <v>4.91322163134706</v>
      </c>
      <c r="K1844">
        <v>4.2947900133311698</v>
      </c>
      <c r="L1844">
        <v>3.8616943438971201</v>
      </c>
      <c r="M1844">
        <v>5.7501839523501097</v>
      </c>
      <c r="N1844">
        <v>5.0563229479384297</v>
      </c>
      <c r="O1844">
        <v>4.7622377494127397</v>
      </c>
      <c r="P1844">
        <v>4.8078217169255604</v>
      </c>
      <c r="Q1844">
        <v>5.5922148269568597</v>
      </c>
      <c r="R1844">
        <v>5.2298991406522104</v>
      </c>
      <c r="S1844">
        <v>5.0445697312523397</v>
      </c>
      <c r="T1844">
        <v>5.25480670671101</v>
      </c>
      <c r="U1844">
        <v>5.3600066555731303</v>
      </c>
      <c r="V1844">
        <v>5.5207250701266197</v>
      </c>
      <c r="W1844">
        <v>4.9022869945209697</v>
      </c>
      <c r="X1844">
        <v>5.2921695694748498</v>
      </c>
      <c r="Y1844">
        <v>5.7093387687115102</v>
      </c>
      <c r="Z1844">
        <v>4.7397496104688503</v>
      </c>
      <c r="AA1844">
        <v>5.5336913743993401</v>
      </c>
      <c r="AB1844">
        <v>5.4526096168116798</v>
      </c>
    </row>
    <row r="1845" spans="1:44" x14ac:dyDescent="0.25">
      <c r="A1845" t="str">
        <f t="shared" si="28"/>
        <v>KorneuburgKammermitgliedschaftenAktiv</v>
      </c>
      <c r="B1845">
        <v>1844</v>
      </c>
      <c r="C1845">
        <v>312</v>
      </c>
      <c r="D1845" t="s">
        <v>179</v>
      </c>
      <c r="E1845" t="s">
        <v>39</v>
      </c>
      <c r="F1845" t="s">
        <v>50</v>
      </c>
      <c r="G1845">
        <v>2736</v>
      </c>
      <c r="H1845">
        <v>2818</v>
      </c>
      <c r="I1845">
        <v>2911</v>
      </c>
      <c r="J1845">
        <v>3071</v>
      </c>
      <c r="K1845">
        <v>3220</v>
      </c>
      <c r="L1845">
        <v>3355</v>
      </c>
      <c r="M1845">
        <v>3414</v>
      </c>
      <c r="N1845">
        <v>3674</v>
      </c>
      <c r="O1845">
        <v>3767</v>
      </c>
      <c r="P1845">
        <v>3854</v>
      </c>
      <c r="Q1845">
        <v>3932</v>
      </c>
      <c r="R1845">
        <v>3985</v>
      </c>
      <c r="S1845">
        <v>4094</v>
      </c>
      <c r="T1845">
        <v>4157</v>
      </c>
      <c r="U1845">
        <v>4274</v>
      </c>
      <c r="V1845">
        <v>4354</v>
      </c>
      <c r="W1845">
        <v>4467</v>
      </c>
      <c r="X1845">
        <v>4546</v>
      </c>
      <c r="Y1845">
        <v>4607</v>
      </c>
      <c r="Z1845">
        <v>4666</v>
      </c>
      <c r="AA1845">
        <v>4749</v>
      </c>
      <c r="AB1845">
        <v>4807</v>
      </c>
      <c r="AC1845">
        <v>4911</v>
      </c>
      <c r="AD1845">
        <v>5009</v>
      </c>
      <c r="AE1845">
        <v>5983</v>
      </c>
      <c r="AF1845">
        <v>6039</v>
      </c>
      <c r="AG1845">
        <v>6094</v>
      </c>
      <c r="AH1845">
        <v>6152</v>
      </c>
      <c r="AI1845">
        <v>6227</v>
      </c>
      <c r="AJ1845">
        <v>6256</v>
      </c>
      <c r="AK1845">
        <v>6276</v>
      </c>
      <c r="AL1845">
        <v>6426</v>
      </c>
      <c r="AM1845">
        <v>6595</v>
      </c>
      <c r="AN1845">
        <v>6615</v>
      </c>
      <c r="AO1845">
        <v>6736</v>
      </c>
      <c r="AP1845">
        <v>6738</v>
      </c>
      <c r="AQ1845">
        <v>6888</v>
      </c>
      <c r="AR1845">
        <v>6943</v>
      </c>
    </row>
    <row r="1846" spans="1:44" x14ac:dyDescent="0.25">
      <c r="A1846" t="str">
        <f t="shared" si="28"/>
        <v>KorneuburgKammermitgliedschaftenInsgesamt</v>
      </c>
      <c r="B1846">
        <v>1845</v>
      </c>
      <c r="C1846">
        <v>312</v>
      </c>
      <c r="D1846" t="s">
        <v>179</v>
      </c>
      <c r="E1846" t="s">
        <v>39</v>
      </c>
      <c r="F1846" t="s">
        <v>48</v>
      </c>
      <c r="G1846">
        <v>3540</v>
      </c>
      <c r="H1846">
        <v>3660</v>
      </c>
      <c r="I1846">
        <v>3810</v>
      </c>
      <c r="J1846">
        <v>4002</v>
      </c>
      <c r="K1846">
        <v>4184</v>
      </c>
      <c r="L1846">
        <v>4323</v>
      </c>
      <c r="M1846">
        <v>4387</v>
      </c>
      <c r="N1846">
        <v>4661</v>
      </c>
      <c r="O1846">
        <v>4775</v>
      </c>
      <c r="P1846">
        <v>4910</v>
      </c>
      <c r="Q1846">
        <v>5039</v>
      </c>
      <c r="R1846">
        <v>5109</v>
      </c>
      <c r="S1846">
        <v>5242</v>
      </c>
      <c r="T1846">
        <v>5323</v>
      </c>
      <c r="U1846">
        <v>5473</v>
      </c>
      <c r="V1846">
        <v>5563</v>
      </c>
      <c r="W1846">
        <v>5712</v>
      </c>
      <c r="X1846">
        <v>5799</v>
      </c>
      <c r="Y1846">
        <v>5905</v>
      </c>
      <c r="Z1846">
        <v>5975</v>
      </c>
      <c r="AA1846">
        <v>6090</v>
      </c>
      <c r="AB1846">
        <v>6203</v>
      </c>
      <c r="AC1846">
        <v>6318</v>
      </c>
      <c r="AD1846">
        <v>6414</v>
      </c>
      <c r="AE1846">
        <v>7620</v>
      </c>
      <c r="AF1846">
        <v>7663</v>
      </c>
      <c r="AG1846">
        <v>7708</v>
      </c>
      <c r="AH1846">
        <v>7789</v>
      </c>
      <c r="AI1846">
        <v>7824</v>
      </c>
      <c r="AJ1846">
        <v>7869</v>
      </c>
      <c r="AK1846">
        <v>7992</v>
      </c>
      <c r="AL1846">
        <v>8124</v>
      </c>
      <c r="AM1846">
        <v>8305</v>
      </c>
      <c r="AN1846">
        <v>8325</v>
      </c>
      <c r="AO1846">
        <v>8376</v>
      </c>
      <c r="AP1846">
        <v>8357</v>
      </c>
      <c r="AQ1846">
        <v>8453</v>
      </c>
      <c r="AR1846">
        <v>8431</v>
      </c>
    </row>
    <row r="1847" spans="1:44" x14ac:dyDescent="0.25">
      <c r="A1847" t="str">
        <f t="shared" si="28"/>
        <v>KorneuburgKammermitgliedschaftenRuhend</v>
      </c>
      <c r="B1847">
        <v>1846</v>
      </c>
      <c r="C1847">
        <v>312</v>
      </c>
      <c r="D1847" t="s">
        <v>179</v>
      </c>
      <c r="E1847" t="s">
        <v>39</v>
      </c>
      <c r="F1847" t="s">
        <v>51</v>
      </c>
      <c r="G1847">
        <v>804</v>
      </c>
      <c r="H1847">
        <v>842</v>
      </c>
      <c r="I1847">
        <v>899</v>
      </c>
      <c r="J1847">
        <v>931</v>
      </c>
      <c r="K1847">
        <v>964</v>
      </c>
      <c r="L1847">
        <v>968</v>
      </c>
      <c r="M1847">
        <v>973</v>
      </c>
      <c r="N1847">
        <v>987</v>
      </c>
      <c r="O1847">
        <v>1008</v>
      </c>
      <c r="P1847">
        <v>1056</v>
      </c>
      <c r="Q1847">
        <v>1107</v>
      </c>
      <c r="R1847">
        <v>1124</v>
      </c>
      <c r="S1847">
        <v>1148</v>
      </c>
      <c r="T1847">
        <v>1166</v>
      </c>
      <c r="U1847">
        <v>1199</v>
      </c>
      <c r="V1847">
        <v>1209</v>
      </c>
      <c r="W1847">
        <v>1245</v>
      </c>
      <c r="X1847">
        <v>1253</v>
      </c>
      <c r="Y1847">
        <v>1298</v>
      </c>
      <c r="Z1847">
        <v>1309</v>
      </c>
      <c r="AA1847">
        <v>1341</v>
      </c>
      <c r="AB1847">
        <v>1396</v>
      </c>
      <c r="AC1847">
        <v>1407</v>
      </c>
      <c r="AD1847">
        <v>1405</v>
      </c>
      <c r="AE1847">
        <v>1637</v>
      </c>
      <c r="AF1847">
        <v>1624</v>
      </c>
      <c r="AG1847">
        <v>1614</v>
      </c>
      <c r="AH1847">
        <v>1637</v>
      </c>
      <c r="AI1847">
        <v>1597</v>
      </c>
      <c r="AJ1847">
        <v>1613</v>
      </c>
      <c r="AK1847">
        <v>1716</v>
      </c>
      <c r="AL1847">
        <v>1698</v>
      </c>
      <c r="AM1847">
        <v>1710</v>
      </c>
      <c r="AN1847">
        <v>1710</v>
      </c>
      <c r="AO1847">
        <v>1640</v>
      </c>
      <c r="AP1847">
        <v>1619</v>
      </c>
      <c r="AQ1847">
        <v>1565</v>
      </c>
      <c r="AR1847">
        <v>1488</v>
      </c>
    </row>
    <row r="1848" spans="1:44" x14ac:dyDescent="0.25">
      <c r="A1848" t="str">
        <f t="shared" si="28"/>
        <v>KorneuburgLehrlinge1. Lehrjahr, männlich</v>
      </c>
      <c r="B1848">
        <v>1847</v>
      </c>
      <c r="C1848">
        <v>312</v>
      </c>
      <c r="D1848" t="s">
        <v>179</v>
      </c>
      <c r="E1848" t="s">
        <v>46</v>
      </c>
      <c r="F1848" t="s">
        <v>65</v>
      </c>
      <c r="G1848">
        <v>180</v>
      </c>
      <c r="H1848">
        <v>164</v>
      </c>
      <c r="I1848">
        <v>152</v>
      </c>
      <c r="J1848">
        <v>186</v>
      </c>
      <c r="K1848">
        <v>171</v>
      </c>
      <c r="L1848">
        <v>201</v>
      </c>
      <c r="M1848">
        <v>199</v>
      </c>
      <c r="N1848">
        <v>154</v>
      </c>
      <c r="O1848">
        <v>133</v>
      </c>
      <c r="P1848">
        <v>184</v>
      </c>
      <c r="Q1848">
        <v>149</v>
      </c>
      <c r="R1848">
        <v>128</v>
      </c>
      <c r="S1848">
        <v>126</v>
      </c>
      <c r="T1848">
        <v>94</v>
      </c>
      <c r="U1848">
        <v>111</v>
      </c>
      <c r="V1848">
        <v>102</v>
      </c>
      <c r="W1848">
        <v>158</v>
      </c>
      <c r="X1848">
        <v>159</v>
      </c>
      <c r="Y1848">
        <v>132</v>
      </c>
      <c r="Z1848">
        <v>129</v>
      </c>
      <c r="AA1848">
        <v>161</v>
      </c>
      <c r="AB1848">
        <v>141</v>
      </c>
    </row>
    <row r="1849" spans="1:44" x14ac:dyDescent="0.25">
      <c r="A1849" t="str">
        <f t="shared" si="28"/>
        <v>KorneuburgLehrlinge1. Lehrjahr, weiblich</v>
      </c>
      <c r="B1849">
        <v>1848</v>
      </c>
      <c r="C1849">
        <v>312</v>
      </c>
      <c r="D1849" t="s">
        <v>179</v>
      </c>
      <c r="E1849" t="s">
        <v>46</v>
      </c>
      <c r="F1849" t="s">
        <v>66</v>
      </c>
      <c r="G1849">
        <v>57</v>
      </c>
      <c r="H1849">
        <v>47</v>
      </c>
      <c r="I1849">
        <v>46</v>
      </c>
      <c r="J1849">
        <v>62</v>
      </c>
      <c r="K1849">
        <v>59</v>
      </c>
      <c r="L1849">
        <v>54</v>
      </c>
      <c r="M1849">
        <v>63</v>
      </c>
      <c r="N1849">
        <v>50</v>
      </c>
      <c r="O1849">
        <v>43</v>
      </c>
      <c r="P1849">
        <v>58</v>
      </c>
      <c r="Q1849">
        <v>47</v>
      </c>
      <c r="R1849">
        <v>46</v>
      </c>
      <c r="S1849">
        <v>38</v>
      </c>
      <c r="T1849">
        <v>33</v>
      </c>
      <c r="U1849">
        <v>32</v>
      </c>
      <c r="V1849">
        <v>45</v>
      </c>
      <c r="W1849">
        <v>51</v>
      </c>
      <c r="X1849">
        <v>36</v>
      </c>
      <c r="Y1849">
        <v>44</v>
      </c>
      <c r="Z1849">
        <v>55</v>
      </c>
      <c r="AA1849">
        <v>58</v>
      </c>
      <c r="AB1849">
        <v>63</v>
      </c>
    </row>
    <row r="1850" spans="1:44" x14ac:dyDescent="0.25">
      <c r="A1850" t="str">
        <f t="shared" si="28"/>
        <v>KorneuburgLehrlinge2. Lehrjahr, männlich</v>
      </c>
      <c r="B1850">
        <v>1849</v>
      </c>
      <c r="C1850">
        <v>312</v>
      </c>
      <c r="D1850" t="s">
        <v>179</v>
      </c>
      <c r="E1850" t="s">
        <v>46</v>
      </c>
      <c r="F1850" t="s">
        <v>67</v>
      </c>
      <c r="G1850">
        <v>159</v>
      </c>
      <c r="H1850">
        <v>176</v>
      </c>
      <c r="I1850">
        <v>159</v>
      </c>
      <c r="J1850">
        <v>147</v>
      </c>
      <c r="K1850">
        <v>196</v>
      </c>
      <c r="L1850">
        <v>163</v>
      </c>
      <c r="M1850">
        <v>191</v>
      </c>
      <c r="N1850">
        <v>192</v>
      </c>
      <c r="O1850">
        <v>158</v>
      </c>
      <c r="P1850">
        <v>133</v>
      </c>
      <c r="Q1850">
        <v>162</v>
      </c>
      <c r="R1850">
        <v>140</v>
      </c>
      <c r="S1850">
        <v>120</v>
      </c>
      <c r="T1850">
        <v>112</v>
      </c>
      <c r="U1850">
        <v>98</v>
      </c>
      <c r="V1850">
        <v>115</v>
      </c>
      <c r="W1850">
        <v>96</v>
      </c>
      <c r="X1850">
        <v>157</v>
      </c>
      <c r="Y1850">
        <v>158</v>
      </c>
      <c r="Z1850">
        <v>133</v>
      </c>
      <c r="AA1850">
        <v>130</v>
      </c>
      <c r="AB1850">
        <v>153</v>
      </c>
    </row>
    <row r="1851" spans="1:44" x14ac:dyDescent="0.25">
      <c r="A1851" t="str">
        <f t="shared" si="28"/>
        <v>KorneuburgLehrlinge2. Lehrjahr, weiblich</v>
      </c>
      <c r="B1851">
        <v>1850</v>
      </c>
      <c r="C1851">
        <v>312</v>
      </c>
      <c r="D1851" t="s">
        <v>179</v>
      </c>
      <c r="E1851" t="s">
        <v>46</v>
      </c>
      <c r="F1851" t="s">
        <v>68</v>
      </c>
      <c r="G1851">
        <v>52</v>
      </c>
      <c r="H1851">
        <v>57</v>
      </c>
      <c r="I1851">
        <v>51</v>
      </c>
      <c r="J1851">
        <v>53</v>
      </c>
      <c r="K1851">
        <v>59</v>
      </c>
      <c r="L1851">
        <v>54</v>
      </c>
      <c r="M1851">
        <v>59</v>
      </c>
      <c r="N1851">
        <v>67</v>
      </c>
      <c r="O1851">
        <v>50</v>
      </c>
      <c r="P1851">
        <v>50</v>
      </c>
      <c r="Q1851">
        <v>56</v>
      </c>
      <c r="R1851">
        <v>59</v>
      </c>
      <c r="S1851">
        <v>45</v>
      </c>
      <c r="T1851">
        <v>43</v>
      </c>
      <c r="U1851">
        <v>35</v>
      </c>
      <c r="V1851">
        <v>48</v>
      </c>
      <c r="W1851">
        <v>47</v>
      </c>
      <c r="X1851">
        <v>57</v>
      </c>
      <c r="Y1851">
        <v>37</v>
      </c>
      <c r="Z1851">
        <v>48</v>
      </c>
      <c r="AA1851">
        <v>57</v>
      </c>
      <c r="AB1851">
        <v>57</v>
      </c>
    </row>
    <row r="1852" spans="1:44" x14ac:dyDescent="0.25">
      <c r="A1852" t="str">
        <f t="shared" si="28"/>
        <v>KorneuburgLehrlinge3. Lehrjahr, männlich</v>
      </c>
      <c r="B1852">
        <v>1851</v>
      </c>
      <c r="C1852">
        <v>312</v>
      </c>
      <c r="D1852" t="s">
        <v>179</v>
      </c>
      <c r="E1852" t="s">
        <v>46</v>
      </c>
      <c r="F1852" t="s">
        <v>69</v>
      </c>
      <c r="G1852">
        <v>150</v>
      </c>
      <c r="H1852">
        <v>153</v>
      </c>
      <c r="I1852">
        <v>165</v>
      </c>
      <c r="J1852">
        <v>155</v>
      </c>
      <c r="K1852">
        <v>143</v>
      </c>
      <c r="L1852">
        <v>195</v>
      </c>
      <c r="M1852">
        <v>153</v>
      </c>
      <c r="N1852">
        <v>183</v>
      </c>
      <c r="O1852">
        <v>177</v>
      </c>
      <c r="P1852">
        <v>141</v>
      </c>
      <c r="Q1852">
        <v>141</v>
      </c>
      <c r="R1852">
        <v>155</v>
      </c>
      <c r="S1852">
        <v>136</v>
      </c>
      <c r="T1852">
        <v>102</v>
      </c>
      <c r="U1852">
        <v>107</v>
      </c>
      <c r="V1852">
        <v>106</v>
      </c>
      <c r="W1852">
        <v>116</v>
      </c>
      <c r="X1852">
        <v>92</v>
      </c>
      <c r="Y1852">
        <v>148</v>
      </c>
      <c r="Z1852">
        <v>150</v>
      </c>
      <c r="AA1852">
        <v>130</v>
      </c>
      <c r="AB1852">
        <v>118</v>
      </c>
    </row>
    <row r="1853" spans="1:44" x14ac:dyDescent="0.25">
      <c r="A1853" t="str">
        <f t="shared" si="28"/>
        <v>KorneuburgLehrlinge3. Lehrjahr, weiblich</v>
      </c>
      <c r="B1853">
        <v>1852</v>
      </c>
      <c r="C1853">
        <v>312</v>
      </c>
      <c r="D1853" t="s">
        <v>179</v>
      </c>
      <c r="E1853" t="s">
        <v>46</v>
      </c>
      <c r="F1853" t="s">
        <v>70</v>
      </c>
      <c r="G1853">
        <v>63</v>
      </c>
      <c r="H1853">
        <v>50</v>
      </c>
      <c r="I1853">
        <v>52</v>
      </c>
      <c r="J1853">
        <v>49</v>
      </c>
      <c r="K1853">
        <v>46</v>
      </c>
      <c r="L1853">
        <v>55</v>
      </c>
      <c r="M1853">
        <v>51</v>
      </c>
      <c r="N1853">
        <v>51</v>
      </c>
      <c r="O1853">
        <v>61</v>
      </c>
      <c r="P1853">
        <v>46</v>
      </c>
      <c r="Q1853">
        <v>47</v>
      </c>
      <c r="R1853">
        <v>50</v>
      </c>
      <c r="S1853">
        <v>58</v>
      </c>
      <c r="T1853">
        <v>47</v>
      </c>
      <c r="U1853">
        <v>42</v>
      </c>
      <c r="V1853">
        <v>47</v>
      </c>
      <c r="W1853">
        <v>51</v>
      </c>
      <c r="X1853">
        <v>47</v>
      </c>
      <c r="Y1853">
        <v>58</v>
      </c>
      <c r="Z1853">
        <v>39</v>
      </c>
      <c r="AA1853">
        <v>45</v>
      </c>
      <c r="AB1853">
        <v>58</v>
      </c>
    </row>
    <row r="1854" spans="1:44" x14ac:dyDescent="0.25">
      <c r="A1854" t="str">
        <f t="shared" si="28"/>
        <v>KorneuburgLehrlinge4. Lehrjahr, männlich</v>
      </c>
      <c r="B1854">
        <v>1853</v>
      </c>
      <c r="C1854">
        <v>312</v>
      </c>
      <c r="D1854" t="s">
        <v>179</v>
      </c>
      <c r="E1854" t="s">
        <v>46</v>
      </c>
      <c r="F1854" t="s">
        <v>71</v>
      </c>
      <c r="G1854">
        <v>50</v>
      </c>
      <c r="H1854">
        <v>62</v>
      </c>
      <c r="I1854">
        <v>55</v>
      </c>
      <c r="J1854">
        <v>56</v>
      </c>
      <c r="K1854">
        <v>68</v>
      </c>
      <c r="L1854">
        <v>53</v>
      </c>
      <c r="M1854">
        <v>68</v>
      </c>
      <c r="N1854">
        <v>58</v>
      </c>
      <c r="O1854">
        <v>80</v>
      </c>
      <c r="P1854">
        <v>74</v>
      </c>
      <c r="Q1854">
        <v>63</v>
      </c>
      <c r="R1854">
        <v>50</v>
      </c>
      <c r="S1854">
        <v>64</v>
      </c>
      <c r="T1854">
        <v>51</v>
      </c>
      <c r="U1854">
        <v>51</v>
      </c>
      <c r="V1854">
        <v>52</v>
      </c>
      <c r="W1854">
        <v>46</v>
      </c>
      <c r="X1854">
        <v>58</v>
      </c>
      <c r="Y1854">
        <v>43</v>
      </c>
      <c r="Z1854">
        <v>68</v>
      </c>
      <c r="AA1854">
        <v>62</v>
      </c>
      <c r="AB1854">
        <v>51</v>
      </c>
    </row>
    <row r="1855" spans="1:44" x14ac:dyDescent="0.25">
      <c r="A1855" t="str">
        <f t="shared" si="28"/>
        <v>KorneuburgLehrlinge4. Lehrjahr, weiblich</v>
      </c>
      <c r="B1855">
        <v>1854</v>
      </c>
      <c r="C1855">
        <v>312</v>
      </c>
      <c r="D1855" t="s">
        <v>179</v>
      </c>
      <c r="E1855" t="s">
        <v>46</v>
      </c>
      <c r="F1855" t="s">
        <v>72</v>
      </c>
      <c r="G1855">
        <v>7</v>
      </c>
      <c r="H1855">
        <v>4</v>
      </c>
      <c r="I1855">
        <v>5</v>
      </c>
      <c r="J1855">
        <v>4</v>
      </c>
      <c r="K1855">
        <v>5</v>
      </c>
      <c r="L1855">
        <v>3</v>
      </c>
      <c r="M1855">
        <v>3</v>
      </c>
      <c r="N1855">
        <v>4</v>
      </c>
      <c r="O1855">
        <v>4</v>
      </c>
      <c r="P1855">
        <v>4</v>
      </c>
      <c r="Q1855">
        <v>3</v>
      </c>
      <c r="R1855">
        <v>4</v>
      </c>
      <c r="S1855">
        <v>3</v>
      </c>
      <c r="T1855">
        <v>2</v>
      </c>
      <c r="U1855">
        <v>4</v>
      </c>
      <c r="V1855">
        <v>8</v>
      </c>
      <c r="W1855">
        <v>1</v>
      </c>
      <c r="X1855">
        <v>4</v>
      </c>
      <c r="Y1855">
        <v>5</v>
      </c>
      <c r="Z1855">
        <v>2</v>
      </c>
      <c r="AA1855">
        <v>3</v>
      </c>
      <c r="AB1855">
        <v>2</v>
      </c>
    </row>
    <row r="1856" spans="1:44" x14ac:dyDescent="0.25">
      <c r="A1856" t="str">
        <f t="shared" si="28"/>
        <v>KorneuburgLehrlingeFrauen</v>
      </c>
      <c r="B1856">
        <v>1855</v>
      </c>
      <c r="C1856">
        <v>312</v>
      </c>
      <c r="D1856" t="s">
        <v>179</v>
      </c>
      <c r="E1856" t="s">
        <v>46</v>
      </c>
      <c r="F1856" t="s">
        <v>47</v>
      </c>
      <c r="G1856">
        <v>179</v>
      </c>
      <c r="H1856">
        <v>158</v>
      </c>
      <c r="I1856">
        <v>154</v>
      </c>
      <c r="J1856">
        <v>168</v>
      </c>
      <c r="K1856">
        <v>169</v>
      </c>
      <c r="L1856">
        <v>166</v>
      </c>
      <c r="M1856">
        <v>176</v>
      </c>
      <c r="N1856">
        <v>172</v>
      </c>
      <c r="O1856">
        <v>158</v>
      </c>
      <c r="P1856">
        <v>158</v>
      </c>
      <c r="Q1856">
        <v>153</v>
      </c>
      <c r="R1856">
        <v>159</v>
      </c>
      <c r="S1856">
        <v>144</v>
      </c>
      <c r="T1856">
        <v>125</v>
      </c>
      <c r="U1856">
        <v>113</v>
      </c>
      <c r="V1856">
        <v>148</v>
      </c>
      <c r="W1856">
        <v>150</v>
      </c>
      <c r="X1856">
        <v>144</v>
      </c>
      <c r="Y1856">
        <v>144</v>
      </c>
      <c r="Z1856">
        <v>144</v>
      </c>
      <c r="AA1856">
        <v>163</v>
      </c>
      <c r="AB1856">
        <v>180</v>
      </c>
    </row>
    <row r="1857" spans="1:28" x14ac:dyDescent="0.25">
      <c r="A1857" t="str">
        <f t="shared" si="28"/>
        <v>KorneuburgLehrlingeInsgesamt</v>
      </c>
      <c r="B1857">
        <v>1856</v>
      </c>
      <c r="C1857">
        <v>312</v>
      </c>
      <c r="D1857" t="s">
        <v>179</v>
      </c>
      <c r="E1857" t="s">
        <v>46</v>
      </c>
      <c r="F1857" t="s">
        <v>48</v>
      </c>
      <c r="G1857">
        <v>718</v>
      </c>
      <c r="H1857">
        <v>713</v>
      </c>
      <c r="I1857">
        <v>685</v>
      </c>
      <c r="J1857">
        <v>712</v>
      </c>
      <c r="K1857">
        <v>747</v>
      </c>
      <c r="L1857">
        <v>778</v>
      </c>
      <c r="M1857">
        <v>787</v>
      </c>
      <c r="N1857">
        <v>759</v>
      </c>
      <c r="O1857">
        <v>706</v>
      </c>
      <c r="P1857">
        <v>690</v>
      </c>
      <c r="Q1857">
        <v>668</v>
      </c>
      <c r="R1857">
        <v>632</v>
      </c>
      <c r="S1857">
        <v>590</v>
      </c>
      <c r="T1857">
        <v>484</v>
      </c>
      <c r="U1857">
        <v>480</v>
      </c>
      <c r="V1857">
        <v>523</v>
      </c>
      <c r="W1857">
        <v>566</v>
      </c>
      <c r="X1857">
        <v>610</v>
      </c>
      <c r="Y1857">
        <v>625</v>
      </c>
      <c r="Z1857">
        <v>624</v>
      </c>
      <c r="AA1857">
        <v>646</v>
      </c>
      <c r="AB1857">
        <v>643</v>
      </c>
    </row>
    <row r="1858" spans="1:28" x14ac:dyDescent="0.25">
      <c r="A1858" t="str">
        <f t="shared" si="28"/>
        <v>KorneuburgLehrlingeMänner</v>
      </c>
      <c r="B1858">
        <v>1857</v>
      </c>
      <c r="C1858">
        <v>312</v>
      </c>
      <c r="D1858" t="s">
        <v>179</v>
      </c>
      <c r="E1858" t="s">
        <v>46</v>
      </c>
      <c r="F1858" t="s">
        <v>49</v>
      </c>
      <c r="G1858">
        <v>539</v>
      </c>
      <c r="H1858">
        <v>555</v>
      </c>
      <c r="I1858">
        <v>531</v>
      </c>
      <c r="J1858">
        <v>544</v>
      </c>
      <c r="K1858">
        <v>578</v>
      </c>
      <c r="L1858">
        <v>612</v>
      </c>
      <c r="M1858">
        <v>611</v>
      </c>
      <c r="N1858">
        <v>587</v>
      </c>
      <c r="O1858">
        <v>548</v>
      </c>
      <c r="P1858">
        <v>532</v>
      </c>
      <c r="Q1858">
        <v>515</v>
      </c>
      <c r="R1858">
        <v>473</v>
      </c>
      <c r="S1858">
        <v>446</v>
      </c>
      <c r="T1858">
        <v>359</v>
      </c>
      <c r="U1858">
        <v>367</v>
      </c>
      <c r="V1858">
        <v>375</v>
      </c>
      <c r="W1858">
        <v>416</v>
      </c>
      <c r="X1858">
        <v>466</v>
      </c>
      <c r="Y1858">
        <v>481</v>
      </c>
      <c r="Z1858">
        <v>480</v>
      </c>
      <c r="AA1858">
        <v>483</v>
      </c>
      <c r="AB1858">
        <v>463</v>
      </c>
    </row>
    <row r="1859" spans="1:28" x14ac:dyDescent="0.25">
      <c r="A1859" t="str">
        <f t="shared" ref="A1859:A1922" si="29">D1859&amp;E1859&amp;F1859</f>
        <v>KorneuburgNeugründungenInsgesamt</v>
      </c>
      <c r="B1859">
        <v>1858</v>
      </c>
      <c r="C1859">
        <v>312</v>
      </c>
      <c r="D1859" t="s">
        <v>179</v>
      </c>
      <c r="E1859" t="s">
        <v>41</v>
      </c>
      <c r="F1859" t="s">
        <v>48</v>
      </c>
      <c r="G1859">
        <v>277</v>
      </c>
      <c r="H1859">
        <v>268.48808852551502</v>
      </c>
      <c r="I1859">
        <v>315.073504273504</v>
      </c>
      <c r="J1859">
        <v>347.17315369261502</v>
      </c>
      <c r="K1859">
        <v>307.10754948327201</v>
      </c>
      <c r="L1859">
        <v>279.138713954259</v>
      </c>
      <c r="M1859">
        <v>420.76396052926702</v>
      </c>
      <c r="N1859">
        <v>374.11227859501702</v>
      </c>
      <c r="O1859">
        <v>354.09142561983498</v>
      </c>
      <c r="P1859">
        <v>360.09623095428998</v>
      </c>
      <c r="Q1859">
        <v>421.32864949258402</v>
      </c>
      <c r="R1859">
        <v>395.89813504823098</v>
      </c>
      <c r="S1859">
        <v>385.25379037574203</v>
      </c>
      <c r="T1859">
        <v>404.09463574607599</v>
      </c>
      <c r="U1859">
        <v>474.89122967712399</v>
      </c>
      <c r="V1859">
        <v>494</v>
      </c>
      <c r="W1859">
        <v>442</v>
      </c>
      <c r="X1859">
        <v>481</v>
      </c>
      <c r="Y1859">
        <v>521</v>
      </c>
      <c r="Z1859">
        <v>435</v>
      </c>
      <c r="AA1859">
        <v>509</v>
      </c>
      <c r="AB1859">
        <v>507</v>
      </c>
    </row>
    <row r="1860" spans="1:28" x14ac:dyDescent="0.25">
      <c r="A1860" t="str">
        <f t="shared" si="29"/>
        <v>KorneuburgPendler (Auspendler/-innen)Insgesamt</v>
      </c>
      <c r="B1860">
        <v>1859</v>
      </c>
      <c r="C1860">
        <v>312</v>
      </c>
      <c r="D1860" t="s">
        <v>179</v>
      </c>
      <c r="E1860" t="s">
        <v>459</v>
      </c>
      <c r="F1860" t="s">
        <v>48</v>
      </c>
      <c r="G1860">
        <v>31656</v>
      </c>
      <c r="H1860">
        <v>32075</v>
      </c>
      <c r="I1860">
        <v>32510</v>
      </c>
      <c r="J1860">
        <v>33055</v>
      </c>
      <c r="K1860">
        <v>32995</v>
      </c>
      <c r="L1860">
        <v>33273</v>
      </c>
      <c r="M1860">
        <v>33742</v>
      </c>
      <c r="N1860">
        <v>33980</v>
      </c>
      <c r="O1860">
        <v>34562</v>
      </c>
      <c r="P1860">
        <v>35330</v>
      </c>
      <c r="Q1860">
        <v>35835</v>
      </c>
      <c r="R1860">
        <v>35699</v>
      </c>
      <c r="S1860">
        <v>36222</v>
      </c>
    </row>
    <row r="1861" spans="1:28" x14ac:dyDescent="0.25">
      <c r="A1861" t="str">
        <f t="shared" si="29"/>
        <v>KorneuburgPendler ins AuslandInsgesamt</v>
      </c>
      <c r="B1861">
        <v>1860</v>
      </c>
      <c r="C1861">
        <v>312</v>
      </c>
      <c r="D1861" t="s">
        <v>179</v>
      </c>
      <c r="E1861" t="s">
        <v>304</v>
      </c>
      <c r="F1861" t="s">
        <v>48</v>
      </c>
      <c r="G1861">
        <v>20</v>
      </c>
      <c r="H1861">
        <v>55</v>
      </c>
      <c r="I1861">
        <v>320</v>
      </c>
      <c r="J1861">
        <v>57</v>
      </c>
      <c r="K1861">
        <v>61</v>
      </c>
      <c r="L1861">
        <v>102</v>
      </c>
      <c r="M1861">
        <v>115</v>
      </c>
      <c r="N1861">
        <v>86</v>
      </c>
      <c r="O1861">
        <v>113</v>
      </c>
      <c r="P1861">
        <v>106</v>
      </c>
      <c r="Q1861">
        <v>104</v>
      </c>
      <c r="R1861">
        <v>77</v>
      </c>
      <c r="S1861">
        <v>116</v>
      </c>
    </row>
    <row r="1862" spans="1:28" x14ac:dyDescent="0.25">
      <c r="A1862" t="str">
        <f t="shared" si="29"/>
        <v>KorneuburgPendler zw. BundesländernInsgesamt</v>
      </c>
      <c r="B1862">
        <v>1861</v>
      </c>
      <c r="C1862">
        <v>312</v>
      </c>
      <c r="D1862" t="s">
        <v>179</v>
      </c>
      <c r="E1862" t="s">
        <v>433</v>
      </c>
      <c r="F1862" t="s">
        <v>48</v>
      </c>
      <c r="G1862">
        <v>19232</v>
      </c>
      <c r="H1862">
        <v>19789</v>
      </c>
      <c r="I1862">
        <v>20346</v>
      </c>
      <c r="J1862">
        <v>20837</v>
      </c>
      <c r="K1862">
        <v>20881</v>
      </c>
      <c r="L1862">
        <v>20976</v>
      </c>
      <c r="M1862">
        <v>21039</v>
      </c>
      <c r="N1862">
        <v>21271</v>
      </c>
      <c r="O1862">
        <v>21576</v>
      </c>
      <c r="P1862">
        <v>22093</v>
      </c>
      <c r="Q1862">
        <v>22294</v>
      </c>
      <c r="R1862">
        <v>22228</v>
      </c>
      <c r="S1862">
        <v>22598</v>
      </c>
    </row>
    <row r="1863" spans="1:28" x14ac:dyDescent="0.25">
      <c r="A1863" t="str">
        <f t="shared" si="29"/>
        <v>KorneuburgPendler zw. Gemeinden eines Pol. BezirkesInsgesamt</v>
      </c>
      <c r="B1863">
        <v>1862</v>
      </c>
      <c r="C1863">
        <v>312</v>
      </c>
      <c r="D1863" t="s">
        <v>179</v>
      </c>
      <c r="E1863" t="s">
        <v>305</v>
      </c>
      <c r="F1863" t="s">
        <v>48</v>
      </c>
      <c r="G1863">
        <v>8069</v>
      </c>
      <c r="H1863">
        <v>7083</v>
      </c>
      <c r="I1863">
        <v>7203</v>
      </c>
      <c r="J1863">
        <v>7355</v>
      </c>
      <c r="K1863">
        <v>7381</v>
      </c>
      <c r="L1863">
        <v>7492</v>
      </c>
      <c r="M1863">
        <v>7439</v>
      </c>
      <c r="N1863">
        <v>7572</v>
      </c>
      <c r="O1863">
        <v>7589</v>
      </c>
      <c r="P1863">
        <v>7644</v>
      </c>
      <c r="Q1863">
        <v>7745</v>
      </c>
      <c r="R1863">
        <v>7646</v>
      </c>
      <c r="S1863">
        <v>7808</v>
      </c>
    </row>
    <row r="1864" spans="1:28" x14ac:dyDescent="0.25">
      <c r="A1864" t="str">
        <f t="shared" si="29"/>
        <v>KorneuburgPendler zw. Pol. Bez. des BundeslandesInsgesamt</v>
      </c>
      <c r="B1864">
        <v>1863</v>
      </c>
      <c r="C1864">
        <v>312</v>
      </c>
      <c r="D1864" t="s">
        <v>179</v>
      </c>
      <c r="E1864" t="s">
        <v>306</v>
      </c>
      <c r="F1864" t="s">
        <v>48</v>
      </c>
      <c r="G1864">
        <v>4335</v>
      </c>
      <c r="H1864">
        <v>5148</v>
      </c>
      <c r="I1864">
        <v>4641</v>
      </c>
      <c r="J1864">
        <v>4806</v>
      </c>
      <c r="K1864">
        <v>4672</v>
      </c>
      <c r="L1864">
        <v>4703</v>
      </c>
      <c r="M1864">
        <v>5149</v>
      </c>
      <c r="N1864">
        <v>5051</v>
      </c>
      <c r="O1864">
        <v>5284</v>
      </c>
      <c r="P1864">
        <v>5487</v>
      </c>
      <c r="Q1864">
        <v>5692</v>
      </c>
      <c r="R1864">
        <v>5748</v>
      </c>
      <c r="S1864">
        <v>5700</v>
      </c>
    </row>
    <row r="1865" spans="1:28" x14ac:dyDescent="0.25">
      <c r="A1865" t="str">
        <f t="shared" si="29"/>
        <v>KorneuburgPensionisteneinkommenBrutto_Schnitt</v>
      </c>
      <c r="B1865">
        <v>1864</v>
      </c>
      <c r="C1865">
        <v>312</v>
      </c>
      <c r="D1865" t="s">
        <v>179</v>
      </c>
      <c r="E1865" t="s">
        <v>44</v>
      </c>
      <c r="F1865" t="s">
        <v>54</v>
      </c>
      <c r="G1865">
        <v>19254.995907471101</v>
      </c>
      <c r="H1865">
        <v>19699.236462675701</v>
      </c>
      <c r="I1865">
        <v>20348.950597237999</v>
      </c>
      <c r="J1865">
        <v>20998.173389640298</v>
      </c>
      <c r="K1865">
        <v>21758.805471533899</v>
      </c>
      <c r="L1865">
        <v>22412.451685521701</v>
      </c>
      <c r="M1865">
        <v>22894.701231654999</v>
      </c>
      <c r="N1865">
        <v>23379.997470424099</v>
      </c>
      <c r="O1865">
        <v>23640.4120287685</v>
      </c>
      <c r="P1865">
        <v>24196.352431989901</v>
      </c>
      <c r="Q1865">
        <v>24937.225368841799</v>
      </c>
      <c r="R1865">
        <v>25683.259164721101</v>
      </c>
      <c r="S1865">
        <v>26008.011744630301</v>
      </c>
      <c r="T1865">
        <v>26606.5842585346</v>
      </c>
      <c r="U1865">
        <v>26898.586828544001</v>
      </c>
      <c r="V1865">
        <v>28141.4428670257</v>
      </c>
      <c r="W1865">
        <v>29732.342047808801</v>
      </c>
      <c r="X1865">
        <v>30633.7953216756</v>
      </c>
      <c r="Y1865">
        <v>31674.123292765998</v>
      </c>
    </row>
    <row r="1866" spans="1:28" x14ac:dyDescent="0.25">
      <c r="A1866" t="str">
        <f t="shared" si="29"/>
        <v>KorneuburgPensionisteneinkommenBruttobezüge 1000 EUR</v>
      </c>
      <c r="B1866">
        <v>1865</v>
      </c>
      <c r="C1866">
        <v>312</v>
      </c>
      <c r="D1866" t="s">
        <v>179</v>
      </c>
      <c r="E1866" t="s">
        <v>44</v>
      </c>
      <c r="F1866" t="s">
        <v>55</v>
      </c>
      <c r="G1866">
        <v>313394.31339000002</v>
      </c>
      <c r="H1866">
        <v>325116.19858000003</v>
      </c>
      <c r="I1866">
        <v>340376.89663999999</v>
      </c>
      <c r="J1866">
        <v>355520.07365999999</v>
      </c>
      <c r="K1866">
        <v>374925.97707999998</v>
      </c>
      <c r="L1866">
        <v>392262.72940000001</v>
      </c>
      <c r="M1866">
        <v>405602.52701999998</v>
      </c>
      <c r="N1866">
        <v>418969.55466999998</v>
      </c>
      <c r="O1866">
        <v>442099.34535000002</v>
      </c>
      <c r="P1866">
        <v>458061.14789000002</v>
      </c>
      <c r="Q1866">
        <v>480365.77227999998</v>
      </c>
      <c r="R1866">
        <v>495044.82040000003</v>
      </c>
      <c r="S1866">
        <v>503723.17147</v>
      </c>
      <c r="T1866">
        <v>591544.18781999999</v>
      </c>
      <c r="U1866">
        <v>615923.84120000002</v>
      </c>
      <c r="V1866">
        <v>642722.41364000004</v>
      </c>
      <c r="W1866">
        <v>671653.60686000006</v>
      </c>
      <c r="X1866">
        <v>704240.32065000001</v>
      </c>
      <c r="Y1866">
        <v>744341.89737999998</v>
      </c>
    </row>
    <row r="1867" spans="1:28" x14ac:dyDescent="0.25">
      <c r="A1867" t="str">
        <f t="shared" si="29"/>
        <v>KorneuburgPensionisteneinkommenBruttobezüge Fälle</v>
      </c>
      <c r="B1867">
        <v>1866</v>
      </c>
      <c r="C1867">
        <v>312</v>
      </c>
      <c r="D1867" t="s">
        <v>179</v>
      </c>
      <c r="E1867" t="s">
        <v>44</v>
      </c>
      <c r="F1867" t="s">
        <v>56</v>
      </c>
      <c r="G1867">
        <v>16276</v>
      </c>
      <c r="H1867">
        <v>16504</v>
      </c>
      <c r="I1867">
        <v>16727</v>
      </c>
      <c r="J1867">
        <v>16931</v>
      </c>
      <c r="K1867">
        <v>17231</v>
      </c>
      <c r="L1867">
        <v>17502</v>
      </c>
      <c r="M1867">
        <v>17716</v>
      </c>
      <c r="N1867">
        <v>17920</v>
      </c>
      <c r="O1867">
        <v>18701</v>
      </c>
      <c r="P1867">
        <v>18931</v>
      </c>
      <c r="Q1867">
        <v>19263</v>
      </c>
      <c r="R1867">
        <v>19275</v>
      </c>
      <c r="S1867">
        <v>19368</v>
      </c>
      <c r="T1867">
        <v>22233</v>
      </c>
      <c r="U1867">
        <v>22898</v>
      </c>
      <c r="V1867">
        <v>22839</v>
      </c>
      <c r="W1867">
        <v>22590</v>
      </c>
      <c r="X1867">
        <v>22989</v>
      </c>
      <c r="Y1867">
        <v>23500</v>
      </c>
    </row>
    <row r="1868" spans="1:28" x14ac:dyDescent="0.25">
      <c r="A1868" t="str">
        <f t="shared" si="29"/>
        <v>KorneuburgPensionisteneinkommenLohnsteuer 1000 EUR</v>
      </c>
      <c r="B1868">
        <v>1867</v>
      </c>
      <c r="C1868">
        <v>312</v>
      </c>
      <c r="D1868" t="s">
        <v>179</v>
      </c>
      <c r="E1868" t="s">
        <v>44</v>
      </c>
      <c r="F1868" t="s">
        <v>57</v>
      </c>
      <c r="G1868">
        <v>44028.171300000002</v>
      </c>
      <c r="H1868">
        <v>42612.881730000001</v>
      </c>
      <c r="I1868">
        <v>46351.654799999997</v>
      </c>
      <c r="J1868">
        <v>50154.990989999998</v>
      </c>
      <c r="K1868">
        <v>54686.578329999997</v>
      </c>
      <c r="L1868">
        <v>52333.3747</v>
      </c>
      <c r="M1868">
        <v>55363.849970000003</v>
      </c>
      <c r="N1868">
        <v>58764.051910000002</v>
      </c>
      <c r="O1868">
        <v>64696.479370000001</v>
      </c>
      <c r="P1868">
        <v>68102.459510000001</v>
      </c>
      <c r="Q1868">
        <v>73691.761970000007</v>
      </c>
      <c r="R1868">
        <v>79123.364189999993</v>
      </c>
      <c r="S1868">
        <v>67059.716560000001</v>
      </c>
      <c r="T1868">
        <v>80527.834010000006</v>
      </c>
      <c r="U1868">
        <v>85894.68131</v>
      </c>
      <c r="V1868">
        <v>93057.659020000006</v>
      </c>
      <c r="W1868">
        <v>92495.762470000001</v>
      </c>
      <c r="X1868">
        <v>100390.75042</v>
      </c>
      <c r="Y1868">
        <v>104149.13827</v>
      </c>
    </row>
    <row r="1869" spans="1:28" x14ac:dyDescent="0.25">
      <c r="A1869" t="str">
        <f t="shared" si="29"/>
        <v>KorneuburgPensionisteneinkommenLohnsteuer Fälle</v>
      </c>
      <c r="B1869">
        <v>1868</v>
      </c>
      <c r="C1869">
        <v>312</v>
      </c>
      <c r="D1869" t="s">
        <v>179</v>
      </c>
      <c r="E1869" t="s">
        <v>44</v>
      </c>
      <c r="F1869" t="s">
        <v>58</v>
      </c>
      <c r="G1869">
        <v>10798</v>
      </c>
      <c r="H1869">
        <v>10593</v>
      </c>
      <c r="I1869">
        <v>11065</v>
      </c>
      <c r="J1869">
        <v>11812</v>
      </c>
      <c r="K1869">
        <v>12113</v>
      </c>
      <c r="L1869">
        <v>11901</v>
      </c>
      <c r="M1869">
        <v>12290</v>
      </c>
      <c r="N1869">
        <v>12645</v>
      </c>
      <c r="O1869">
        <v>13227</v>
      </c>
      <c r="P1869">
        <v>13558</v>
      </c>
      <c r="Q1869">
        <v>14124</v>
      </c>
      <c r="R1869">
        <v>14318</v>
      </c>
      <c r="S1869">
        <v>14554</v>
      </c>
      <c r="T1869">
        <v>16948</v>
      </c>
      <c r="U1869">
        <v>17498</v>
      </c>
      <c r="V1869">
        <v>18006</v>
      </c>
      <c r="W1869">
        <v>18729</v>
      </c>
      <c r="X1869">
        <v>19388</v>
      </c>
      <c r="Y1869">
        <v>20147</v>
      </c>
    </row>
    <row r="1870" spans="1:28" x14ac:dyDescent="0.25">
      <c r="A1870" t="str">
        <f t="shared" si="29"/>
        <v>KorneuburgPensionisteneinkommenNetto_Schnitt</v>
      </c>
      <c r="B1870">
        <v>1869</v>
      </c>
      <c r="C1870">
        <v>312</v>
      </c>
      <c r="D1870" t="s">
        <v>179</v>
      </c>
      <c r="E1870" t="s">
        <v>44</v>
      </c>
      <c r="F1870" t="s">
        <v>59</v>
      </c>
      <c r="G1870">
        <v>15613.165630375999</v>
      </c>
      <c r="H1870">
        <v>16069.9409476491</v>
      </c>
      <c r="I1870">
        <v>16490.452946134999</v>
      </c>
      <c r="J1870">
        <v>16913.9770958597</v>
      </c>
      <c r="K1870">
        <v>17406.389803261602</v>
      </c>
      <c r="L1870">
        <v>18202.0441520969</v>
      </c>
      <c r="M1870">
        <v>18529.205832580701</v>
      </c>
      <c r="N1870">
        <v>18836.365949218802</v>
      </c>
      <c r="O1870">
        <v>18908.255956366</v>
      </c>
      <c r="P1870">
        <v>19287.189236701699</v>
      </c>
      <c r="Q1870">
        <v>19761.899883714901</v>
      </c>
      <c r="R1870">
        <v>20193.040340856001</v>
      </c>
      <c r="S1870">
        <v>21127.605814745999</v>
      </c>
      <c r="T1870">
        <v>21541.954515809801</v>
      </c>
      <c r="U1870">
        <v>21694.8511367805</v>
      </c>
      <c r="V1870">
        <v>22555.818670256998</v>
      </c>
      <c r="W1870">
        <v>24048.6609818504</v>
      </c>
      <c r="X1870">
        <v>24635.5596167732</v>
      </c>
      <c r="Y1870">
        <v>25563.567781702099</v>
      </c>
    </row>
    <row r="1871" spans="1:28" x14ac:dyDescent="0.25">
      <c r="A1871" t="str">
        <f t="shared" si="29"/>
        <v>KorneuburgPensionisteneinkommenNettobezüge 1000 EUR</v>
      </c>
      <c r="B1871">
        <v>1870</v>
      </c>
      <c r="C1871">
        <v>312</v>
      </c>
      <c r="D1871" t="s">
        <v>179</v>
      </c>
      <c r="E1871" t="s">
        <v>44</v>
      </c>
      <c r="F1871" t="s">
        <v>60</v>
      </c>
      <c r="G1871">
        <v>254119.88380000001</v>
      </c>
      <c r="H1871">
        <v>265218.30540000001</v>
      </c>
      <c r="I1871">
        <v>275835.80643</v>
      </c>
      <c r="J1871">
        <v>286370.54621</v>
      </c>
      <c r="K1871">
        <v>299929.50270000001</v>
      </c>
      <c r="L1871">
        <v>318572.17674999998</v>
      </c>
      <c r="M1871">
        <v>328263.41052999999</v>
      </c>
      <c r="N1871">
        <v>337547.67781000002</v>
      </c>
      <c r="O1871">
        <v>353603.29463999998</v>
      </c>
      <c r="P1871">
        <v>365125.77944000001</v>
      </c>
      <c r="Q1871">
        <v>380673.47746000002</v>
      </c>
      <c r="R1871">
        <v>389220.85256999999</v>
      </c>
      <c r="S1871">
        <v>409199.46941999998</v>
      </c>
      <c r="T1871">
        <v>478942.27474999998</v>
      </c>
      <c r="U1871">
        <v>496768.70133000001</v>
      </c>
      <c r="V1871">
        <v>515152.34260999999</v>
      </c>
      <c r="W1871">
        <v>543259.25158000004</v>
      </c>
      <c r="X1871">
        <v>566346.88003</v>
      </c>
      <c r="Y1871">
        <v>600743.84287000005</v>
      </c>
    </row>
    <row r="1872" spans="1:28" x14ac:dyDescent="0.25">
      <c r="A1872" t="str">
        <f t="shared" si="29"/>
        <v>KorneuburgPensionisteneinkommenSV-Beiträge 1000 EUR</v>
      </c>
      <c r="B1872">
        <v>1871</v>
      </c>
      <c r="C1872">
        <v>312</v>
      </c>
      <c r="D1872" t="s">
        <v>179</v>
      </c>
      <c r="E1872" t="s">
        <v>44</v>
      </c>
      <c r="F1872" t="s">
        <v>61</v>
      </c>
      <c r="G1872">
        <v>15246.25829</v>
      </c>
      <c r="H1872">
        <v>17285.011450000002</v>
      </c>
      <c r="I1872">
        <v>18189.435409999998</v>
      </c>
      <c r="J1872">
        <v>18994.536459999999</v>
      </c>
      <c r="K1872">
        <v>20309.896049999999</v>
      </c>
      <c r="L1872">
        <v>21357.177950000001</v>
      </c>
      <c r="M1872">
        <v>21975.266520000001</v>
      </c>
      <c r="N1872">
        <v>22657.824949999998</v>
      </c>
      <c r="O1872">
        <v>23799.571339999999</v>
      </c>
      <c r="P1872">
        <v>24832.908940000001</v>
      </c>
      <c r="Q1872">
        <v>26000.53285</v>
      </c>
      <c r="R1872">
        <v>26700.603640000001</v>
      </c>
      <c r="S1872">
        <v>27463.985489999999</v>
      </c>
      <c r="T1872">
        <v>32074.07906</v>
      </c>
      <c r="U1872">
        <v>33260.458559999999</v>
      </c>
      <c r="V1872">
        <v>34512.41201</v>
      </c>
      <c r="W1872">
        <v>35898.592810000002</v>
      </c>
      <c r="X1872">
        <v>37502.690199999997</v>
      </c>
      <c r="Y1872">
        <v>39448.916239999999</v>
      </c>
    </row>
    <row r="1873" spans="1:47" x14ac:dyDescent="0.25">
      <c r="A1873" t="str">
        <f t="shared" si="29"/>
        <v>KorneuburgPensionisteneinkommenSV-Beiträge Fälle</v>
      </c>
      <c r="B1873">
        <v>1872</v>
      </c>
      <c r="C1873">
        <v>312</v>
      </c>
      <c r="D1873" t="s">
        <v>179</v>
      </c>
      <c r="E1873" t="s">
        <v>44</v>
      </c>
      <c r="F1873" t="s">
        <v>62</v>
      </c>
      <c r="G1873">
        <v>15960</v>
      </c>
      <c r="H1873">
        <v>16174</v>
      </c>
      <c r="I1873">
        <v>16405</v>
      </c>
      <c r="J1873">
        <v>16612</v>
      </c>
      <c r="K1873">
        <v>16912</v>
      </c>
      <c r="L1873">
        <v>17167</v>
      </c>
      <c r="M1873">
        <v>17380</v>
      </c>
      <c r="N1873">
        <v>17585</v>
      </c>
      <c r="O1873">
        <v>17867</v>
      </c>
      <c r="P1873">
        <v>18075</v>
      </c>
      <c r="Q1873">
        <v>18384</v>
      </c>
      <c r="R1873">
        <v>18363</v>
      </c>
      <c r="S1873">
        <v>18471</v>
      </c>
      <c r="T1873">
        <v>21234</v>
      </c>
      <c r="U1873">
        <v>21605</v>
      </c>
      <c r="V1873">
        <v>21781</v>
      </c>
      <c r="W1873">
        <v>22034</v>
      </c>
      <c r="X1873">
        <v>22440</v>
      </c>
      <c r="Y1873">
        <v>22954</v>
      </c>
    </row>
    <row r="1874" spans="1:47" x14ac:dyDescent="0.25">
      <c r="A1874" t="str">
        <f t="shared" si="29"/>
        <v>KorneuburgUnselbstständig BeschäftigteFrauen</v>
      </c>
      <c r="B1874">
        <v>1873</v>
      </c>
      <c r="C1874">
        <v>312</v>
      </c>
      <c r="D1874" t="s">
        <v>179</v>
      </c>
      <c r="E1874" t="s">
        <v>38</v>
      </c>
      <c r="F1874" t="s">
        <v>47</v>
      </c>
      <c r="G1874">
        <v>5745</v>
      </c>
      <c r="H1874">
        <v>6819</v>
      </c>
      <c r="I1874">
        <v>6403</v>
      </c>
      <c r="J1874">
        <v>6631</v>
      </c>
      <c r="K1874">
        <v>6511</v>
      </c>
      <c r="L1874">
        <v>6831</v>
      </c>
      <c r="M1874">
        <v>6026</v>
      </c>
      <c r="N1874">
        <v>6303</v>
      </c>
      <c r="O1874">
        <v>14527</v>
      </c>
      <c r="P1874">
        <v>15161</v>
      </c>
      <c r="Q1874">
        <v>14896</v>
      </c>
      <c r="R1874">
        <v>15355</v>
      </c>
      <c r="S1874">
        <v>14955</v>
      </c>
      <c r="T1874">
        <v>15429</v>
      </c>
      <c r="U1874">
        <v>15294</v>
      </c>
      <c r="V1874">
        <v>15730</v>
      </c>
      <c r="W1874">
        <v>15451</v>
      </c>
      <c r="X1874">
        <v>15887</v>
      </c>
      <c r="Y1874">
        <v>15576</v>
      </c>
      <c r="Z1874">
        <v>15922</v>
      </c>
      <c r="AA1874">
        <v>15569</v>
      </c>
      <c r="AB1874">
        <v>15932</v>
      </c>
      <c r="AC1874">
        <v>15632</v>
      </c>
      <c r="AD1874">
        <v>16092</v>
      </c>
      <c r="AE1874">
        <v>15858</v>
      </c>
      <c r="AF1874">
        <v>16175</v>
      </c>
      <c r="AG1874">
        <v>18248</v>
      </c>
      <c r="AH1874">
        <v>18727</v>
      </c>
      <c r="AI1874">
        <v>18494</v>
      </c>
      <c r="AJ1874">
        <v>18980</v>
      </c>
      <c r="AK1874">
        <v>18686</v>
      </c>
      <c r="AL1874">
        <v>19221</v>
      </c>
      <c r="AM1874">
        <v>18900</v>
      </c>
      <c r="AN1874">
        <v>18987</v>
      </c>
      <c r="AO1874">
        <v>18708</v>
      </c>
      <c r="AP1874">
        <v>19162</v>
      </c>
      <c r="AQ1874">
        <v>19005</v>
      </c>
      <c r="AR1874">
        <v>19255</v>
      </c>
      <c r="AS1874">
        <v>19150</v>
      </c>
      <c r="AT1874">
        <v>19492</v>
      </c>
      <c r="AU1874">
        <v>19186</v>
      </c>
    </row>
    <row r="1875" spans="1:47" x14ac:dyDescent="0.25">
      <c r="A1875" t="str">
        <f t="shared" si="29"/>
        <v>KorneuburgUnselbstständig BeschäftigteInsgesamt</v>
      </c>
      <c r="B1875">
        <v>1874</v>
      </c>
      <c r="C1875">
        <v>312</v>
      </c>
      <c r="D1875" t="s">
        <v>179</v>
      </c>
      <c r="E1875" t="s">
        <v>38</v>
      </c>
      <c r="F1875" t="s">
        <v>48</v>
      </c>
      <c r="G1875">
        <v>14809</v>
      </c>
      <c r="H1875">
        <v>17198</v>
      </c>
      <c r="I1875">
        <v>16098</v>
      </c>
      <c r="J1875">
        <v>17231</v>
      </c>
      <c r="K1875">
        <v>16176</v>
      </c>
      <c r="L1875">
        <v>17526</v>
      </c>
      <c r="M1875">
        <v>15597</v>
      </c>
      <c r="N1875">
        <v>16801</v>
      </c>
      <c r="O1875">
        <v>30501</v>
      </c>
      <c r="P1875">
        <v>32108</v>
      </c>
      <c r="Q1875">
        <v>30948</v>
      </c>
      <c r="R1875">
        <v>32069</v>
      </c>
      <c r="S1875">
        <v>30844</v>
      </c>
      <c r="T1875">
        <v>32047</v>
      </c>
      <c r="U1875">
        <v>31362</v>
      </c>
      <c r="V1875">
        <v>32614</v>
      </c>
      <c r="W1875">
        <v>31822</v>
      </c>
      <c r="X1875">
        <v>33121</v>
      </c>
      <c r="Y1875">
        <v>31998</v>
      </c>
      <c r="Z1875">
        <v>33102</v>
      </c>
      <c r="AA1875">
        <v>31918</v>
      </c>
      <c r="AB1875">
        <v>33137</v>
      </c>
      <c r="AC1875">
        <v>32011</v>
      </c>
      <c r="AD1875">
        <v>33368</v>
      </c>
      <c r="AE1875">
        <v>32473</v>
      </c>
      <c r="AF1875">
        <v>33454</v>
      </c>
      <c r="AG1875">
        <v>37418</v>
      </c>
      <c r="AH1875">
        <v>38947</v>
      </c>
      <c r="AI1875">
        <v>38050</v>
      </c>
      <c r="AJ1875">
        <v>39537</v>
      </c>
      <c r="AK1875">
        <v>38561</v>
      </c>
      <c r="AL1875">
        <v>40149</v>
      </c>
      <c r="AM1875">
        <v>39054</v>
      </c>
      <c r="AN1875">
        <v>39615</v>
      </c>
      <c r="AO1875">
        <v>38621</v>
      </c>
      <c r="AP1875">
        <v>39881</v>
      </c>
      <c r="AQ1875">
        <v>39229</v>
      </c>
      <c r="AR1875">
        <v>40046</v>
      </c>
      <c r="AS1875">
        <v>39546</v>
      </c>
      <c r="AT1875">
        <v>40387</v>
      </c>
      <c r="AU1875">
        <v>39391</v>
      </c>
    </row>
    <row r="1876" spans="1:47" x14ac:dyDescent="0.25">
      <c r="A1876" t="str">
        <f t="shared" si="29"/>
        <v>KorneuburgUnselbstständig BeschäftigteMänner</v>
      </c>
      <c r="B1876">
        <v>1875</v>
      </c>
      <c r="C1876">
        <v>312</v>
      </c>
      <c r="D1876" t="s">
        <v>179</v>
      </c>
      <c r="E1876" t="s">
        <v>38</v>
      </c>
      <c r="F1876" t="s">
        <v>49</v>
      </c>
      <c r="G1876">
        <v>9064</v>
      </c>
      <c r="H1876">
        <v>10379</v>
      </c>
      <c r="I1876">
        <v>9695</v>
      </c>
      <c r="J1876">
        <v>10600</v>
      </c>
      <c r="K1876">
        <v>9665</v>
      </c>
      <c r="L1876">
        <v>10695</v>
      </c>
      <c r="M1876">
        <v>9571</v>
      </c>
      <c r="N1876">
        <v>10498</v>
      </c>
      <c r="O1876">
        <v>15974</v>
      </c>
      <c r="P1876">
        <v>16947</v>
      </c>
      <c r="Q1876">
        <v>16052</v>
      </c>
      <c r="R1876">
        <v>16714</v>
      </c>
      <c r="S1876">
        <v>15889</v>
      </c>
      <c r="T1876">
        <v>16618</v>
      </c>
      <c r="U1876">
        <v>16068</v>
      </c>
      <c r="V1876">
        <v>16884</v>
      </c>
      <c r="W1876">
        <v>16371</v>
      </c>
      <c r="X1876">
        <v>17234</v>
      </c>
      <c r="Y1876">
        <v>16422</v>
      </c>
      <c r="Z1876">
        <v>17180</v>
      </c>
      <c r="AA1876">
        <v>16349</v>
      </c>
      <c r="AB1876">
        <v>17205</v>
      </c>
      <c r="AC1876">
        <v>16379</v>
      </c>
      <c r="AD1876">
        <v>17276</v>
      </c>
      <c r="AE1876">
        <v>16615</v>
      </c>
      <c r="AF1876">
        <v>17279</v>
      </c>
      <c r="AG1876">
        <v>19170</v>
      </c>
      <c r="AH1876">
        <v>20220</v>
      </c>
      <c r="AI1876">
        <v>19556</v>
      </c>
      <c r="AJ1876">
        <v>20557</v>
      </c>
      <c r="AK1876">
        <v>19875</v>
      </c>
      <c r="AL1876">
        <v>20928</v>
      </c>
      <c r="AM1876">
        <v>20154</v>
      </c>
      <c r="AN1876">
        <v>20628</v>
      </c>
      <c r="AO1876">
        <v>19913</v>
      </c>
      <c r="AP1876">
        <v>20719</v>
      </c>
      <c r="AQ1876">
        <v>20224</v>
      </c>
      <c r="AR1876">
        <v>20791</v>
      </c>
      <c r="AS1876">
        <v>20396</v>
      </c>
      <c r="AT1876">
        <v>20895</v>
      </c>
      <c r="AU1876">
        <v>20205</v>
      </c>
    </row>
    <row r="1877" spans="1:47" x14ac:dyDescent="0.25">
      <c r="A1877" t="str">
        <f t="shared" si="29"/>
        <v>KorneuburgUnselbstständig Beschäftigte GW mgfInsgesamt</v>
      </c>
      <c r="B1877">
        <v>1876</v>
      </c>
      <c r="C1877">
        <v>312</v>
      </c>
      <c r="D1877" t="s">
        <v>179</v>
      </c>
      <c r="E1877" t="s">
        <v>450</v>
      </c>
      <c r="F1877" t="s">
        <v>48</v>
      </c>
      <c r="G1877">
        <v>24406.792645628</v>
      </c>
      <c r="H1877">
        <v>22894.873949426001</v>
      </c>
      <c r="I1877">
        <v>24363.063480855999</v>
      </c>
      <c r="J1877">
        <v>22756.857562933001</v>
      </c>
      <c r="K1877">
        <v>24624.771430436998</v>
      </c>
      <c r="L1877">
        <v>23358.080523150998</v>
      </c>
      <c r="M1877">
        <v>24030.591919994</v>
      </c>
      <c r="N1877">
        <v>23101.559385494998</v>
      </c>
      <c r="O1877">
        <v>25347.706337560001</v>
      </c>
      <c r="P1877">
        <v>24292.206069784999</v>
      </c>
      <c r="Q1877">
        <v>26066.605893325999</v>
      </c>
      <c r="R1877">
        <v>24808.224212011999</v>
      </c>
      <c r="S1877">
        <v>26939.416161173998</v>
      </c>
      <c r="T1877">
        <v>25427.432192264001</v>
      </c>
    </row>
    <row r="1878" spans="1:47" x14ac:dyDescent="0.25">
      <c r="A1878" t="str">
        <f t="shared" si="29"/>
        <v>KorneuburgUnselbstständig Beschäftigte GW ogfInsgesamt</v>
      </c>
      <c r="B1878">
        <v>1877</v>
      </c>
      <c r="C1878">
        <v>312</v>
      </c>
      <c r="D1878" t="s">
        <v>179</v>
      </c>
      <c r="E1878" t="s">
        <v>449</v>
      </c>
      <c r="F1878" t="s">
        <v>48</v>
      </c>
      <c r="G1878">
        <v>22198.492654086</v>
      </c>
      <c r="H1878">
        <v>20779.765942064001</v>
      </c>
      <c r="I1878">
        <v>22196.835619452999</v>
      </c>
      <c r="J1878">
        <v>20664.460534100999</v>
      </c>
      <c r="K1878">
        <v>22370.931188569</v>
      </c>
      <c r="L1878">
        <v>21146.315345599</v>
      </c>
      <c r="M1878">
        <v>21863.635399729999</v>
      </c>
      <c r="N1878">
        <v>21055.521779252998</v>
      </c>
      <c r="O1878">
        <v>23120.778259685001</v>
      </c>
      <c r="P1878">
        <v>22205.425339845999</v>
      </c>
      <c r="Q1878">
        <v>23909.301285238998</v>
      </c>
      <c r="R1878">
        <v>22710.723722506002</v>
      </c>
      <c r="S1878">
        <v>24840.221801430002</v>
      </c>
      <c r="T1878">
        <v>23422.474410505001</v>
      </c>
    </row>
    <row r="1879" spans="1:47" x14ac:dyDescent="0.25">
      <c r="A1879" t="str">
        <f t="shared" si="29"/>
        <v>KorneuburgUnternehmenInsgesamt</v>
      </c>
      <c r="B1879">
        <v>1878</v>
      </c>
      <c r="C1879">
        <v>312</v>
      </c>
      <c r="D1879" t="s">
        <v>179</v>
      </c>
      <c r="E1879" t="s">
        <v>475</v>
      </c>
      <c r="F1879" t="s">
        <v>48</v>
      </c>
      <c r="G1879">
        <v>7175</v>
      </c>
      <c r="H1879">
        <v>7315</v>
      </c>
      <c r="I1879">
        <v>7578</v>
      </c>
    </row>
    <row r="1880" spans="1:47" x14ac:dyDescent="0.25">
      <c r="A1880" t="str">
        <f t="shared" si="29"/>
        <v>KorneuburgWohnbevölkerungInsgesamt</v>
      </c>
      <c r="B1880">
        <v>1879</v>
      </c>
      <c r="C1880">
        <v>312</v>
      </c>
      <c r="D1880" t="s">
        <v>179</v>
      </c>
      <c r="E1880" t="s">
        <v>42</v>
      </c>
      <c r="F1880" t="s">
        <v>48</v>
      </c>
      <c r="G1880">
        <v>68135</v>
      </c>
      <c r="H1880">
        <v>68661</v>
      </c>
      <c r="I1880">
        <v>69687</v>
      </c>
      <c r="J1880">
        <v>70661</v>
      </c>
      <c r="K1880">
        <v>71507</v>
      </c>
      <c r="L1880">
        <v>72284</v>
      </c>
      <c r="M1880">
        <v>73174</v>
      </c>
      <c r="N1880">
        <v>73989</v>
      </c>
      <c r="O1880">
        <v>74354</v>
      </c>
      <c r="P1880">
        <v>74779</v>
      </c>
      <c r="Q1880">
        <v>75342</v>
      </c>
      <c r="R1880">
        <v>75699</v>
      </c>
      <c r="S1880">
        <v>76370</v>
      </c>
      <c r="T1880">
        <v>76900</v>
      </c>
      <c r="U1880">
        <v>77821</v>
      </c>
      <c r="V1880">
        <v>89481</v>
      </c>
      <c r="W1880">
        <v>90162</v>
      </c>
      <c r="X1880">
        <v>90889</v>
      </c>
      <c r="Y1880">
        <v>91254</v>
      </c>
      <c r="Z1880">
        <v>91777</v>
      </c>
      <c r="AA1880">
        <v>91982</v>
      </c>
      <c r="AB1880">
        <v>92983</v>
      </c>
    </row>
    <row r="1881" spans="1:47" x14ac:dyDescent="0.25">
      <c r="A1881" t="str">
        <f t="shared" si="29"/>
        <v>Krems (Land)ArbeitnehmereinkommenBrutto_Schnitt</v>
      </c>
      <c r="B1881">
        <v>1880</v>
      </c>
      <c r="C1881">
        <v>313</v>
      </c>
      <c r="D1881" t="s">
        <v>180</v>
      </c>
      <c r="E1881" t="s">
        <v>43</v>
      </c>
      <c r="F1881" t="s">
        <v>54</v>
      </c>
      <c r="G1881">
        <v>23307.400435839299</v>
      </c>
      <c r="H1881">
        <v>24094.603266617502</v>
      </c>
      <c r="I1881">
        <v>24818.4289539122</v>
      </c>
      <c r="J1881">
        <v>25762.405756975299</v>
      </c>
      <c r="K1881">
        <v>26680.273654130098</v>
      </c>
      <c r="L1881">
        <v>27170.693781425402</v>
      </c>
      <c r="M1881">
        <v>27701.4265914768</v>
      </c>
      <c r="N1881">
        <v>28223.340815552699</v>
      </c>
      <c r="O1881">
        <v>29058.951745040002</v>
      </c>
      <c r="P1881">
        <v>29464.177925071999</v>
      </c>
      <c r="Q1881">
        <v>29836.609261576101</v>
      </c>
      <c r="R1881">
        <v>30704.779250189298</v>
      </c>
      <c r="S1881">
        <v>31189.0146917905</v>
      </c>
      <c r="T1881">
        <v>31845.320125788399</v>
      </c>
      <c r="U1881">
        <v>32946.299887396803</v>
      </c>
      <c r="V1881">
        <v>34053.284076528696</v>
      </c>
      <c r="W1881">
        <v>35139.489244322598</v>
      </c>
      <c r="X1881">
        <v>36422.842735318103</v>
      </c>
      <c r="Y1881">
        <v>38203.1850380416</v>
      </c>
    </row>
    <row r="1882" spans="1:47" x14ac:dyDescent="0.25">
      <c r="A1882" t="str">
        <f t="shared" si="29"/>
        <v>Krems (Land)ArbeitnehmereinkommenBruttobezüge 1000 EUR</v>
      </c>
      <c r="B1882">
        <v>1881</v>
      </c>
      <c r="C1882">
        <v>313</v>
      </c>
      <c r="D1882" t="s">
        <v>180</v>
      </c>
      <c r="E1882" t="s">
        <v>43</v>
      </c>
      <c r="F1882" t="s">
        <v>55</v>
      </c>
      <c r="G1882">
        <v>565787.14558000001</v>
      </c>
      <c r="H1882">
        <v>588679.34701000003</v>
      </c>
      <c r="I1882">
        <v>612816.64772999997</v>
      </c>
      <c r="J1882">
        <v>650037.02205999999</v>
      </c>
      <c r="K1882">
        <v>686696.88330999995</v>
      </c>
      <c r="L1882">
        <v>706818.42802999995</v>
      </c>
      <c r="M1882">
        <v>731927.09340000001</v>
      </c>
      <c r="N1882">
        <v>759264.31461999996</v>
      </c>
      <c r="O1882">
        <v>795314.45030999999</v>
      </c>
      <c r="P1882">
        <v>807701.50945999997</v>
      </c>
      <c r="Q1882">
        <v>829935.12321999995</v>
      </c>
      <c r="R1882">
        <v>851351.41426999995</v>
      </c>
      <c r="S1882">
        <v>881401.55518999998</v>
      </c>
      <c r="T1882">
        <v>903802.03049000003</v>
      </c>
      <c r="U1882">
        <v>942132.39158000005</v>
      </c>
      <c r="V1882">
        <v>976273.60118999996</v>
      </c>
      <c r="W1882">
        <v>987208.81082999997</v>
      </c>
      <c r="X1882">
        <v>1028908.88443</v>
      </c>
      <c r="Y1882">
        <v>1084588.4232300001</v>
      </c>
    </row>
    <row r="1883" spans="1:47" x14ac:dyDescent="0.25">
      <c r="A1883" t="str">
        <f t="shared" si="29"/>
        <v>Krems (Land)ArbeitnehmereinkommenBruttobezüge Fälle</v>
      </c>
      <c r="B1883">
        <v>1882</v>
      </c>
      <c r="C1883">
        <v>313</v>
      </c>
      <c r="D1883" t="s">
        <v>180</v>
      </c>
      <c r="E1883" t="s">
        <v>43</v>
      </c>
      <c r="F1883" t="s">
        <v>56</v>
      </c>
      <c r="G1883">
        <v>24275</v>
      </c>
      <c r="H1883">
        <v>24432</v>
      </c>
      <c r="I1883">
        <v>24692</v>
      </c>
      <c r="J1883">
        <v>25232</v>
      </c>
      <c r="K1883">
        <v>25738</v>
      </c>
      <c r="L1883">
        <v>26014</v>
      </c>
      <c r="M1883">
        <v>26422</v>
      </c>
      <c r="N1883">
        <v>26902</v>
      </c>
      <c r="O1883">
        <v>27369</v>
      </c>
      <c r="P1883">
        <v>27413</v>
      </c>
      <c r="Q1883">
        <v>27816</v>
      </c>
      <c r="R1883">
        <v>27727</v>
      </c>
      <c r="S1883">
        <v>28260</v>
      </c>
      <c r="T1883">
        <v>28381</v>
      </c>
      <c r="U1883">
        <v>28596</v>
      </c>
      <c r="V1883">
        <v>28669</v>
      </c>
      <c r="W1883">
        <v>28094</v>
      </c>
      <c r="X1883">
        <v>28249</v>
      </c>
      <c r="Y1883">
        <v>28390</v>
      </c>
    </row>
    <row r="1884" spans="1:47" x14ac:dyDescent="0.25">
      <c r="A1884" t="str">
        <f t="shared" si="29"/>
        <v>Krems (Land)ArbeitnehmereinkommenLohnsteuer 1000 EUR</v>
      </c>
      <c r="B1884">
        <v>1883</v>
      </c>
      <c r="C1884">
        <v>313</v>
      </c>
      <c r="D1884" t="s">
        <v>180</v>
      </c>
      <c r="E1884" t="s">
        <v>43</v>
      </c>
      <c r="F1884" t="s">
        <v>57</v>
      </c>
      <c r="G1884">
        <v>78843.877099999998</v>
      </c>
      <c r="H1884">
        <v>79386.961049999998</v>
      </c>
      <c r="I1884">
        <v>85667.846099999995</v>
      </c>
      <c r="J1884">
        <v>93272.672210000004</v>
      </c>
      <c r="K1884">
        <v>101774.08904000001</v>
      </c>
      <c r="L1884">
        <v>96388.818490000005</v>
      </c>
      <c r="M1884">
        <v>101667.72164</v>
      </c>
      <c r="N1884">
        <v>108400.53612</v>
      </c>
      <c r="O1884">
        <v>115498.33826999999</v>
      </c>
      <c r="P1884">
        <v>119255.53494</v>
      </c>
      <c r="Q1884">
        <v>124145.91063</v>
      </c>
      <c r="R1884">
        <v>130740.40592999999</v>
      </c>
      <c r="S1884">
        <v>116105.19723999999</v>
      </c>
      <c r="T1884">
        <v>120670.0009</v>
      </c>
      <c r="U1884">
        <v>129472.10051</v>
      </c>
      <c r="V1884">
        <v>132547.29204</v>
      </c>
      <c r="W1884">
        <v>129011.32759</v>
      </c>
      <c r="X1884">
        <v>139789.19052</v>
      </c>
      <c r="Y1884">
        <v>144523.23694</v>
      </c>
    </row>
    <row r="1885" spans="1:47" x14ac:dyDescent="0.25">
      <c r="A1885" t="str">
        <f t="shared" si="29"/>
        <v>Krems (Land)ArbeitnehmereinkommenLohnsteuer Fälle</v>
      </c>
      <c r="B1885">
        <v>1884</v>
      </c>
      <c r="C1885">
        <v>313</v>
      </c>
      <c r="D1885" t="s">
        <v>180</v>
      </c>
      <c r="E1885" t="s">
        <v>43</v>
      </c>
      <c r="F1885" t="s">
        <v>58</v>
      </c>
      <c r="G1885">
        <v>18880</v>
      </c>
      <c r="H1885">
        <v>18612</v>
      </c>
      <c r="I1885">
        <v>19139</v>
      </c>
      <c r="J1885">
        <v>19736</v>
      </c>
      <c r="K1885">
        <v>20518</v>
      </c>
      <c r="L1885">
        <v>20168</v>
      </c>
      <c r="M1885">
        <v>20771</v>
      </c>
      <c r="N1885">
        <v>21264</v>
      </c>
      <c r="O1885">
        <v>21805</v>
      </c>
      <c r="P1885">
        <v>22114</v>
      </c>
      <c r="Q1885">
        <v>22658</v>
      </c>
      <c r="R1885">
        <v>22927</v>
      </c>
      <c r="S1885">
        <v>23212</v>
      </c>
      <c r="T1885">
        <v>23468</v>
      </c>
      <c r="U1885">
        <v>23964</v>
      </c>
      <c r="V1885">
        <v>24437</v>
      </c>
      <c r="W1885">
        <v>24191</v>
      </c>
      <c r="X1885">
        <v>24463</v>
      </c>
      <c r="Y1885">
        <v>24768</v>
      </c>
    </row>
    <row r="1886" spans="1:47" x14ac:dyDescent="0.25">
      <c r="A1886" t="str">
        <f t="shared" si="29"/>
        <v>Krems (Land)ArbeitnehmereinkommenNetto_Schnitt</v>
      </c>
      <c r="B1886">
        <v>1885</v>
      </c>
      <c r="C1886">
        <v>313</v>
      </c>
      <c r="D1886" t="s">
        <v>180</v>
      </c>
      <c r="E1886" t="s">
        <v>43</v>
      </c>
      <c r="F1886" t="s">
        <v>59</v>
      </c>
      <c r="G1886">
        <v>16341.5848358393</v>
      </c>
      <c r="H1886">
        <v>17006.576065406</v>
      </c>
      <c r="I1886">
        <v>17411.394420055101</v>
      </c>
      <c r="J1886">
        <v>18018.6246258719</v>
      </c>
      <c r="K1886">
        <v>18570.765733157201</v>
      </c>
      <c r="L1886">
        <v>19290.199125470899</v>
      </c>
      <c r="M1886">
        <v>19575.6469404284</v>
      </c>
      <c r="N1886">
        <v>19847.6018585979</v>
      </c>
      <c r="O1886">
        <v>20382.430590083699</v>
      </c>
      <c r="P1886">
        <v>20556.723967460701</v>
      </c>
      <c r="Q1886">
        <v>20725.810767543899</v>
      </c>
      <c r="R1886">
        <v>21182.730469217699</v>
      </c>
      <c r="S1886">
        <v>22195.742995045999</v>
      </c>
      <c r="T1886">
        <v>22586.855043514999</v>
      </c>
      <c r="U1886">
        <v>23263.137483214399</v>
      </c>
      <c r="V1886">
        <v>24135.676687362698</v>
      </c>
      <c r="W1886">
        <v>25121.001163949601</v>
      </c>
      <c r="X1886">
        <v>25836.841510142</v>
      </c>
      <c r="Y1886">
        <v>27240.736732652302</v>
      </c>
    </row>
    <row r="1887" spans="1:47" x14ac:dyDescent="0.25">
      <c r="A1887" t="str">
        <f t="shared" si="29"/>
        <v>Krems (Land)ArbeitnehmereinkommenNettobezüge 1000 EUR</v>
      </c>
      <c r="B1887">
        <v>1886</v>
      </c>
      <c r="C1887">
        <v>313</v>
      </c>
      <c r="D1887" t="s">
        <v>180</v>
      </c>
      <c r="E1887" t="s">
        <v>43</v>
      </c>
      <c r="F1887" t="s">
        <v>60</v>
      </c>
      <c r="G1887">
        <v>396691.97188999999</v>
      </c>
      <c r="H1887">
        <v>415504.66642999998</v>
      </c>
      <c r="I1887">
        <v>429922.15101999999</v>
      </c>
      <c r="J1887">
        <v>454645.93656</v>
      </c>
      <c r="K1887">
        <v>477974.36843999999</v>
      </c>
      <c r="L1887">
        <v>501815.24005000002</v>
      </c>
      <c r="M1887">
        <v>517227.74346000003</v>
      </c>
      <c r="N1887">
        <v>533940.18519999995</v>
      </c>
      <c r="O1887">
        <v>557846.74282000004</v>
      </c>
      <c r="P1887">
        <v>563521.47412000003</v>
      </c>
      <c r="Q1887">
        <v>576509.15231000003</v>
      </c>
      <c r="R1887">
        <v>587333.56772000005</v>
      </c>
      <c r="S1887">
        <v>627251.69704</v>
      </c>
      <c r="T1887">
        <v>641037.53298999998</v>
      </c>
      <c r="U1887">
        <v>665232.67946999997</v>
      </c>
      <c r="V1887">
        <v>691945.71495000005</v>
      </c>
      <c r="W1887">
        <v>705749.40670000005</v>
      </c>
      <c r="X1887">
        <v>729864.93582000001</v>
      </c>
      <c r="Y1887">
        <v>773364.51584000001</v>
      </c>
    </row>
    <row r="1888" spans="1:47" x14ac:dyDescent="0.25">
      <c r="A1888" t="str">
        <f t="shared" si="29"/>
        <v>Krems (Land)ArbeitnehmereinkommenSV-Beiträge 1000 EUR</v>
      </c>
      <c r="B1888">
        <v>1887</v>
      </c>
      <c r="C1888">
        <v>313</v>
      </c>
      <c r="D1888" t="s">
        <v>180</v>
      </c>
      <c r="E1888" t="s">
        <v>43</v>
      </c>
      <c r="F1888" t="s">
        <v>61</v>
      </c>
      <c r="G1888">
        <v>90251.296589999998</v>
      </c>
      <c r="H1888">
        <v>93787.719530000002</v>
      </c>
      <c r="I1888">
        <v>97226.650610000099</v>
      </c>
      <c r="J1888">
        <v>102118.41329</v>
      </c>
      <c r="K1888">
        <v>106948.42582999999</v>
      </c>
      <c r="L1888">
        <v>108614.36949</v>
      </c>
      <c r="M1888">
        <v>113031.6283</v>
      </c>
      <c r="N1888">
        <v>116923.59329999999</v>
      </c>
      <c r="O1888">
        <v>121969.36921999999</v>
      </c>
      <c r="P1888">
        <v>124924.5004</v>
      </c>
      <c r="Q1888">
        <v>129280.06028000001</v>
      </c>
      <c r="R1888">
        <v>133277.44062000001</v>
      </c>
      <c r="S1888">
        <v>138044.66091000001</v>
      </c>
      <c r="T1888">
        <v>142094.49660000001</v>
      </c>
      <c r="U1888">
        <v>147427.6116</v>
      </c>
      <c r="V1888">
        <v>151780.59419999999</v>
      </c>
      <c r="W1888">
        <v>152448.07654000001</v>
      </c>
      <c r="X1888">
        <v>159254.75808999999</v>
      </c>
      <c r="Y1888">
        <v>166700.67045000001</v>
      </c>
    </row>
    <row r="1889" spans="1:47" x14ac:dyDescent="0.25">
      <c r="A1889" t="str">
        <f t="shared" si="29"/>
        <v>Krems (Land)ArbeitnehmereinkommenSV-Beiträge Fälle</v>
      </c>
      <c r="B1889">
        <v>1888</v>
      </c>
      <c r="C1889">
        <v>313</v>
      </c>
      <c r="D1889" t="s">
        <v>180</v>
      </c>
      <c r="E1889" t="s">
        <v>43</v>
      </c>
      <c r="F1889" t="s">
        <v>62</v>
      </c>
      <c r="G1889">
        <v>22935</v>
      </c>
      <c r="H1889">
        <v>23197</v>
      </c>
      <c r="I1889">
        <v>23509</v>
      </c>
      <c r="J1889">
        <v>23977</v>
      </c>
      <c r="K1889">
        <v>24459</v>
      </c>
      <c r="L1889">
        <v>24637</v>
      </c>
      <c r="M1889">
        <v>25054</v>
      </c>
      <c r="N1889">
        <v>25506</v>
      </c>
      <c r="O1889">
        <v>25867</v>
      </c>
      <c r="P1889">
        <v>25956</v>
      </c>
      <c r="Q1889">
        <v>26293</v>
      </c>
      <c r="R1889">
        <v>26158</v>
      </c>
      <c r="S1889">
        <v>26721</v>
      </c>
      <c r="T1889">
        <v>26663</v>
      </c>
      <c r="U1889">
        <v>26920</v>
      </c>
      <c r="V1889">
        <v>27035</v>
      </c>
      <c r="W1889">
        <v>26585</v>
      </c>
      <c r="X1889">
        <v>26787</v>
      </c>
      <c r="Y1889">
        <v>26946</v>
      </c>
    </row>
    <row r="1890" spans="1:47" x14ac:dyDescent="0.25">
      <c r="A1890" t="str">
        <f t="shared" si="29"/>
        <v>Krems (Land)ArbeitsloseFrauen</v>
      </c>
      <c r="B1890">
        <v>1889</v>
      </c>
      <c r="C1890">
        <v>313</v>
      </c>
      <c r="D1890" t="s">
        <v>180</v>
      </c>
      <c r="E1890" t="s">
        <v>36</v>
      </c>
      <c r="F1890" t="s">
        <v>47</v>
      </c>
      <c r="O1890">
        <v>712</v>
      </c>
      <c r="P1890">
        <v>410</v>
      </c>
      <c r="Q1890">
        <v>695</v>
      </c>
      <c r="R1890">
        <v>493</v>
      </c>
      <c r="S1890">
        <v>766</v>
      </c>
      <c r="T1890">
        <v>493</v>
      </c>
      <c r="U1890">
        <v>775</v>
      </c>
      <c r="V1890">
        <v>501</v>
      </c>
      <c r="W1890">
        <v>757</v>
      </c>
      <c r="X1890">
        <v>493</v>
      </c>
      <c r="Y1890">
        <v>806</v>
      </c>
      <c r="Z1890">
        <v>510</v>
      </c>
      <c r="AA1890">
        <v>837</v>
      </c>
      <c r="AB1890">
        <v>534</v>
      </c>
      <c r="AC1890">
        <v>895</v>
      </c>
      <c r="AD1890">
        <v>604</v>
      </c>
      <c r="AE1890">
        <v>862</v>
      </c>
      <c r="AF1890">
        <v>645</v>
      </c>
      <c r="AG1890">
        <v>881</v>
      </c>
      <c r="AH1890">
        <v>594</v>
      </c>
      <c r="AI1890">
        <v>834</v>
      </c>
      <c r="AJ1890">
        <v>537</v>
      </c>
      <c r="AK1890">
        <v>813</v>
      </c>
      <c r="AL1890">
        <v>479</v>
      </c>
      <c r="AM1890">
        <v>761</v>
      </c>
      <c r="AN1890">
        <v>679</v>
      </c>
      <c r="AO1890">
        <v>837</v>
      </c>
      <c r="AP1890">
        <v>505</v>
      </c>
      <c r="AQ1890">
        <v>609</v>
      </c>
      <c r="AR1890">
        <v>349</v>
      </c>
      <c r="AS1890">
        <v>521</v>
      </c>
      <c r="AT1890">
        <v>357</v>
      </c>
      <c r="AU1890">
        <v>539</v>
      </c>
    </row>
    <row r="1891" spans="1:47" x14ac:dyDescent="0.25">
      <c r="A1891" t="str">
        <f t="shared" si="29"/>
        <v>Krems (Land)ArbeitsloseInsgesamt</v>
      </c>
      <c r="B1891">
        <v>1890</v>
      </c>
      <c r="C1891">
        <v>313</v>
      </c>
      <c r="D1891" t="s">
        <v>180</v>
      </c>
      <c r="E1891" t="s">
        <v>36</v>
      </c>
      <c r="F1891" t="s">
        <v>48</v>
      </c>
      <c r="O1891">
        <v>1771</v>
      </c>
      <c r="P1891">
        <v>766</v>
      </c>
      <c r="Q1891">
        <v>1918</v>
      </c>
      <c r="R1891">
        <v>1076</v>
      </c>
      <c r="S1891">
        <v>2099</v>
      </c>
      <c r="T1891">
        <v>1008</v>
      </c>
      <c r="U1891">
        <v>1991</v>
      </c>
      <c r="V1891">
        <v>1014</v>
      </c>
      <c r="W1891">
        <v>2017</v>
      </c>
      <c r="X1891">
        <v>984</v>
      </c>
      <c r="Y1891">
        <v>2166</v>
      </c>
      <c r="Z1891">
        <v>1100</v>
      </c>
      <c r="AA1891">
        <v>2227</v>
      </c>
      <c r="AB1891">
        <v>1163</v>
      </c>
      <c r="AC1891">
        <v>2364</v>
      </c>
      <c r="AD1891">
        <v>1322</v>
      </c>
      <c r="AE1891">
        <v>2316</v>
      </c>
      <c r="AF1891">
        <v>1345</v>
      </c>
      <c r="AG1891">
        <v>2346</v>
      </c>
      <c r="AH1891">
        <v>1286</v>
      </c>
      <c r="AI1891">
        <v>2142</v>
      </c>
      <c r="AJ1891">
        <v>1084</v>
      </c>
      <c r="AK1891">
        <v>2038</v>
      </c>
      <c r="AL1891">
        <v>973</v>
      </c>
      <c r="AM1891">
        <v>1947</v>
      </c>
      <c r="AN1891">
        <v>1326</v>
      </c>
      <c r="AO1891">
        <v>2078</v>
      </c>
      <c r="AP1891">
        <v>1002</v>
      </c>
      <c r="AQ1891">
        <v>1635</v>
      </c>
      <c r="AR1891">
        <v>736</v>
      </c>
      <c r="AS1891">
        <v>1478</v>
      </c>
      <c r="AT1891">
        <v>750</v>
      </c>
      <c r="AU1891">
        <v>1530</v>
      </c>
    </row>
    <row r="1892" spans="1:47" x14ac:dyDescent="0.25">
      <c r="A1892" t="str">
        <f t="shared" si="29"/>
        <v>Krems (Land)ArbeitsloseMänner</v>
      </c>
      <c r="B1892">
        <v>1891</v>
      </c>
      <c r="C1892">
        <v>313</v>
      </c>
      <c r="D1892" t="s">
        <v>180</v>
      </c>
      <c r="E1892" t="s">
        <v>36</v>
      </c>
      <c r="F1892" t="s">
        <v>49</v>
      </c>
      <c r="O1892">
        <v>1059</v>
      </c>
      <c r="P1892">
        <v>356</v>
      </c>
      <c r="Q1892">
        <v>1223</v>
      </c>
      <c r="R1892">
        <v>583</v>
      </c>
      <c r="S1892">
        <v>1333</v>
      </c>
      <c r="T1892">
        <v>515</v>
      </c>
      <c r="U1892">
        <v>1216</v>
      </c>
      <c r="V1892">
        <v>513</v>
      </c>
      <c r="W1892">
        <v>1260</v>
      </c>
      <c r="X1892">
        <v>491</v>
      </c>
      <c r="Y1892">
        <v>1360</v>
      </c>
      <c r="Z1892">
        <v>590</v>
      </c>
      <c r="AA1892">
        <v>1390</v>
      </c>
      <c r="AB1892">
        <v>629</v>
      </c>
      <c r="AC1892">
        <v>1469</v>
      </c>
      <c r="AD1892">
        <v>718</v>
      </c>
      <c r="AE1892">
        <v>1454</v>
      </c>
      <c r="AF1892">
        <v>700</v>
      </c>
      <c r="AG1892">
        <v>1465</v>
      </c>
      <c r="AH1892">
        <v>692</v>
      </c>
      <c r="AI1892">
        <v>1308</v>
      </c>
      <c r="AJ1892">
        <v>547</v>
      </c>
      <c r="AK1892">
        <v>1225</v>
      </c>
      <c r="AL1892">
        <v>494</v>
      </c>
      <c r="AM1892">
        <v>1186</v>
      </c>
      <c r="AN1892">
        <v>647</v>
      </c>
      <c r="AO1892">
        <v>1241</v>
      </c>
      <c r="AP1892">
        <v>497</v>
      </c>
      <c r="AQ1892">
        <v>1026</v>
      </c>
      <c r="AR1892">
        <v>387</v>
      </c>
      <c r="AS1892">
        <v>957</v>
      </c>
      <c r="AT1892">
        <v>393</v>
      </c>
      <c r="AU1892">
        <v>991</v>
      </c>
    </row>
    <row r="1893" spans="1:47" x14ac:dyDescent="0.25">
      <c r="A1893" t="str">
        <f t="shared" si="29"/>
        <v>Krems (Land)arbeitslose AusländerFrauen</v>
      </c>
      <c r="B1893">
        <v>1892</v>
      </c>
      <c r="C1893">
        <v>313</v>
      </c>
      <c r="D1893" t="s">
        <v>180</v>
      </c>
      <c r="E1893" t="s">
        <v>37</v>
      </c>
      <c r="F1893" t="s">
        <v>47</v>
      </c>
      <c r="O1893">
        <v>47</v>
      </c>
      <c r="P1893">
        <v>23</v>
      </c>
      <c r="Q1893">
        <v>43</v>
      </c>
      <c r="R1893">
        <v>29</v>
      </c>
      <c r="S1893">
        <v>50</v>
      </c>
      <c r="T1893">
        <v>30</v>
      </c>
      <c r="U1893">
        <v>68</v>
      </c>
      <c r="V1893">
        <v>33</v>
      </c>
      <c r="W1893">
        <v>71</v>
      </c>
      <c r="X1893">
        <v>26</v>
      </c>
      <c r="Y1893">
        <v>93</v>
      </c>
      <c r="Z1893">
        <v>39</v>
      </c>
      <c r="AA1893">
        <v>101</v>
      </c>
      <c r="AB1893">
        <v>31</v>
      </c>
      <c r="AC1893">
        <v>112</v>
      </c>
      <c r="AD1893">
        <v>51</v>
      </c>
      <c r="AE1893">
        <v>104</v>
      </c>
      <c r="AF1893">
        <v>52</v>
      </c>
      <c r="AG1893">
        <v>123</v>
      </c>
      <c r="AH1893">
        <v>60</v>
      </c>
      <c r="AI1893">
        <v>134</v>
      </c>
      <c r="AJ1893">
        <v>53</v>
      </c>
      <c r="AK1893">
        <v>134</v>
      </c>
      <c r="AL1893">
        <v>58</v>
      </c>
      <c r="AM1893">
        <v>130</v>
      </c>
      <c r="AN1893">
        <v>100</v>
      </c>
      <c r="AO1893">
        <v>144</v>
      </c>
      <c r="AP1893">
        <v>71</v>
      </c>
      <c r="AQ1893">
        <v>109</v>
      </c>
      <c r="AR1893">
        <v>48</v>
      </c>
      <c r="AS1893">
        <v>114</v>
      </c>
      <c r="AT1893">
        <v>65</v>
      </c>
      <c r="AU1893">
        <v>136</v>
      </c>
    </row>
    <row r="1894" spans="1:47" x14ac:dyDescent="0.25">
      <c r="A1894" t="str">
        <f t="shared" si="29"/>
        <v>Krems (Land)arbeitslose AusländerInsgesamt</v>
      </c>
      <c r="B1894">
        <v>1893</v>
      </c>
      <c r="C1894">
        <v>313</v>
      </c>
      <c r="D1894" t="s">
        <v>180</v>
      </c>
      <c r="E1894" t="s">
        <v>37</v>
      </c>
      <c r="F1894" t="s">
        <v>48</v>
      </c>
      <c r="O1894">
        <v>144</v>
      </c>
      <c r="P1894">
        <v>46</v>
      </c>
      <c r="Q1894">
        <v>170</v>
      </c>
      <c r="R1894">
        <v>68</v>
      </c>
      <c r="S1894">
        <v>174</v>
      </c>
      <c r="T1894">
        <v>59</v>
      </c>
      <c r="U1894">
        <v>197</v>
      </c>
      <c r="V1894">
        <v>78</v>
      </c>
      <c r="W1894">
        <v>187</v>
      </c>
      <c r="X1894">
        <v>57</v>
      </c>
      <c r="Y1894">
        <v>233</v>
      </c>
      <c r="Z1894">
        <v>91</v>
      </c>
      <c r="AA1894">
        <v>279</v>
      </c>
      <c r="AB1894">
        <v>88</v>
      </c>
      <c r="AC1894">
        <v>292</v>
      </c>
      <c r="AD1894">
        <v>129</v>
      </c>
      <c r="AE1894">
        <v>271</v>
      </c>
      <c r="AF1894">
        <v>146</v>
      </c>
      <c r="AG1894">
        <v>322</v>
      </c>
      <c r="AH1894">
        <v>143</v>
      </c>
      <c r="AI1894">
        <v>326</v>
      </c>
      <c r="AJ1894">
        <v>112</v>
      </c>
      <c r="AK1894">
        <v>325</v>
      </c>
      <c r="AL1894">
        <v>119</v>
      </c>
      <c r="AM1894">
        <v>302</v>
      </c>
      <c r="AN1894">
        <v>188</v>
      </c>
      <c r="AO1894">
        <v>352</v>
      </c>
      <c r="AP1894">
        <v>132</v>
      </c>
      <c r="AQ1894">
        <v>285</v>
      </c>
      <c r="AR1894">
        <v>95</v>
      </c>
      <c r="AS1894">
        <v>277</v>
      </c>
      <c r="AT1894">
        <v>121</v>
      </c>
      <c r="AU1894">
        <v>335</v>
      </c>
    </row>
    <row r="1895" spans="1:47" x14ac:dyDescent="0.25">
      <c r="A1895" t="str">
        <f t="shared" si="29"/>
        <v>Krems (Land)arbeitslose AusländerMänner</v>
      </c>
      <c r="B1895">
        <v>1894</v>
      </c>
      <c r="C1895">
        <v>313</v>
      </c>
      <c r="D1895" t="s">
        <v>180</v>
      </c>
      <c r="E1895" t="s">
        <v>37</v>
      </c>
      <c r="F1895" t="s">
        <v>49</v>
      </c>
      <c r="O1895">
        <v>97</v>
      </c>
      <c r="P1895">
        <v>23</v>
      </c>
      <c r="Q1895">
        <v>127</v>
      </c>
      <c r="R1895">
        <v>39</v>
      </c>
      <c r="S1895">
        <v>124</v>
      </c>
      <c r="T1895">
        <v>29</v>
      </c>
      <c r="U1895">
        <v>129</v>
      </c>
      <c r="V1895">
        <v>45</v>
      </c>
      <c r="W1895">
        <v>116</v>
      </c>
      <c r="X1895">
        <v>31</v>
      </c>
      <c r="Y1895">
        <v>140</v>
      </c>
      <c r="Z1895">
        <v>52</v>
      </c>
      <c r="AA1895">
        <v>178</v>
      </c>
      <c r="AB1895">
        <v>57</v>
      </c>
      <c r="AC1895">
        <v>180</v>
      </c>
      <c r="AD1895">
        <v>78</v>
      </c>
      <c r="AE1895">
        <v>167</v>
      </c>
      <c r="AF1895">
        <v>94</v>
      </c>
      <c r="AG1895">
        <v>199</v>
      </c>
      <c r="AH1895">
        <v>83</v>
      </c>
      <c r="AI1895">
        <v>192</v>
      </c>
      <c r="AJ1895">
        <v>59</v>
      </c>
      <c r="AK1895">
        <v>191</v>
      </c>
      <c r="AL1895">
        <v>61</v>
      </c>
      <c r="AM1895">
        <v>172</v>
      </c>
      <c r="AN1895">
        <v>88</v>
      </c>
      <c r="AO1895">
        <v>208</v>
      </c>
      <c r="AP1895">
        <v>61</v>
      </c>
      <c r="AQ1895">
        <v>176</v>
      </c>
      <c r="AR1895">
        <v>47</v>
      </c>
      <c r="AS1895">
        <v>163</v>
      </c>
      <c r="AT1895">
        <v>56</v>
      </c>
      <c r="AU1895">
        <v>199</v>
      </c>
    </row>
    <row r="1896" spans="1:47" x14ac:dyDescent="0.25">
      <c r="A1896" t="str">
        <f t="shared" si="29"/>
        <v>Krems (Land)ArbeitsstättenInsgesamt</v>
      </c>
      <c r="B1896">
        <v>1895</v>
      </c>
      <c r="C1896">
        <v>313</v>
      </c>
      <c r="D1896" t="s">
        <v>180</v>
      </c>
      <c r="E1896" t="s">
        <v>476</v>
      </c>
      <c r="F1896" t="s">
        <v>48</v>
      </c>
      <c r="G1896">
        <v>5646</v>
      </c>
      <c r="H1896">
        <v>5610</v>
      </c>
      <c r="I1896">
        <v>5742</v>
      </c>
    </row>
    <row r="1897" spans="1:47" x14ac:dyDescent="0.25">
      <c r="A1897" t="str">
        <f t="shared" si="29"/>
        <v>Krems (Land)Beschäftigte in den ArbeitsstättenInsgesamt</v>
      </c>
      <c r="B1897">
        <v>1896</v>
      </c>
      <c r="C1897">
        <v>313</v>
      </c>
      <c r="D1897" t="s">
        <v>180</v>
      </c>
      <c r="E1897" t="s">
        <v>477</v>
      </c>
      <c r="F1897" t="s">
        <v>48</v>
      </c>
      <c r="G1897">
        <v>18954</v>
      </c>
      <c r="H1897">
        <v>17754</v>
      </c>
      <c r="I1897">
        <v>18314</v>
      </c>
    </row>
    <row r="1898" spans="1:47" x14ac:dyDescent="0.25">
      <c r="A1898" t="str">
        <f t="shared" si="29"/>
        <v>Krems (Land)GesamteinkommenBruttobezüge Gesamt</v>
      </c>
      <c r="B1898">
        <v>1897</v>
      </c>
      <c r="C1898">
        <v>313</v>
      </c>
      <c r="D1898" t="s">
        <v>180</v>
      </c>
      <c r="E1898" t="s">
        <v>45</v>
      </c>
      <c r="F1898" t="s">
        <v>63</v>
      </c>
      <c r="G1898">
        <v>758818.92619000003</v>
      </c>
      <c r="H1898">
        <v>788048.97704999999</v>
      </c>
      <c r="I1898">
        <v>821602.99202000001</v>
      </c>
      <c r="J1898">
        <v>868947.37387999997</v>
      </c>
      <c r="K1898">
        <v>918805.57464999997</v>
      </c>
      <c r="L1898">
        <v>951128.03092000005</v>
      </c>
      <c r="M1898">
        <v>988592.44360999996</v>
      </c>
      <c r="N1898">
        <v>1026977.82242</v>
      </c>
      <c r="O1898">
        <v>1076850.07134</v>
      </c>
      <c r="P1898">
        <v>1104267.5605599999</v>
      </c>
      <c r="Q1898">
        <v>1140204.2342900001</v>
      </c>
      <c r="R1898">
        <v>1170432.45563</v>
      </c>
      <c r="S1898">
        <v>1209452.58504</v>
      </c>
      <c r="T1898">
        <v>1240937.0090600001</v>
      </c>
      <c r="U1898">
        <v>1290764.61195</v>
      </c>
      <c r="V1898">
        <v>1340923.5305900001</v>
      </c>
      <c r="W1898">
        <v>1373579.9036300001</v>
      </c>
      <c r="X1898">
        <v>1437432.49978</v>
      </c>
      <c r="Y1898">
        <v>1516319.96254</v>
      </c>
    </row>
    <row r="1899" spans="1:47" x14ac:dyDescent="0.25">
      <c r="A1899" t="str">
        <f t="shared" si="29"/>
        <v>Krems (Land)GesamteinkommenNettobezüge Gesamt</v>
      </c>
      <c r="B1899">
        <v>1898</v>
      </c>
      <c r="C1899">
        <v>313</v>
      </c>
      <c r="D1899" t="s">
        <v>180</v>
      </c>
      <c r="E1899" t="s">
        <v>45</v>
      </c>
      <c r="F1899" t="s">
        <v>64</v>
      </c>
      <c r="G1899">
        <v>559631.60791999998</v>
      </c>
      <c r="H1899">
        <v>584572.49734999996</v>
      </c>
      <c r="I1899">
        <v>605815.98115000001</v>
      </c>
      <c r="J1899">
        <v>637964.13847000001</v>
      </c>
      <c r="K1899">
        <v>670918.31952000002</v>
      </c>
      <c r="L1899">
        <v>707346.55111</v>
      </c>
      <c r="M1899">
        <v>732048.64745000005</v>
      </c>
      <c r="N1899">
        <v>756866.79547999997</v>
      </c>
      <c r="O1899">
        <v>790837.68484</v>
      </c>
      <c r="P1899">
        <v>807721.17966999998</v>
      </c>
      <c r="Q1899">
        <v>830592.93909999996</v>
      </c>
      <c r="R1899">
        <v>847426.11433000001</v>
      </c>
      <c r="S1899">
        <v>901350.66616000002</v>
      </c>
      <c r="T1899">
        <v>922060.27439000004</v>
      </c>
      <c r="U1899">
        <v>954391.23624999996</v>
      </c>
      <c r="V1899">
        <v>992942.98473000003</v>
      </c>
      <c r="W1899">
        <v>1027078.8637</v>
      </c>
      <c r="X1899">
        <v>1067514.2385</v>
      </c>
      <c r="Y1899">
        <v>1131414.0184899999</v>
      </c>
    </row>
    <row r="1900" spans="1:47" x14ac:dyDescent="0.25">
      <c r="A1900" t="str">
        <f t="shared" si="29"/>
        <v>Krems (Land)Gründungsintensitätin % der aktiven Wirtschaftskammermitglieder</v>
      </c>
      <c r="B1900">
        <v>1899</v>
      </c>
      <c r="C1900">
        <v>313</v>
      </c>
      <c r="D1900" t="s">
        <v>180</v>
      </c>
      <c r="E1900" t="s">
        <v>40</v>
      </c>
      <c r="F1900" t="s">
        <v>52</v>
      </c>
      <c r="T1900">
        <v>8.1692438491524602</v>
      </c>
      <c r="U1900">
        <v>10.2631933329458</v>
      </c>
      <c r="V1900">
        <v>8.7135614702154598</v>
      </c>
      <c r="W1900">
        <v>7.1428571428571397</v>
      </c>
      <c r="X1900">
        <v>7.5738916256157598</v>
      </c>
      <c r="Y1900">
        <v>6.2632375189107403</v>
      </c>
      <c r="Z1900">
        <v>5.9723889555822298</v>
      </c>
      <c r="AA1900">
        <v>6.0972017673048597</v>
      </c>
      <c r="AB1900">
        <v>5.1282051282051304</v>
      </c>
    </row>
    <row r="1901" spans="1:47" x14ac:dyDescent="0.25">
      <c r="A1901" t="str">
        <f t="shared" si="29"/>
        <v>Krems (Land)Gründungsintensitätje 1.000 Einwohner</v>
      </c>
      <c r="B1901">
        <v>1900</v>
      </c>
      <c r="C1901">
        <v>313</v>
      </c>
      <c r="D1901" t="s">
        <v>180</v>
      </c>
      <c r="E1901" t="s">
        <v>40</v>
      </c>
      <c r="F1901" t="s">
        <v>53</v>
      </c>
      <c r="T1901">
        <v>4.3722590887302504</v>
      </c>
      <c r="U1901">
        <v>5.5974463108683299</v>
      </c>
      <c r="V1901">
        <v>4.8420607810684198</v>
      </c>
      <c r="W1901">
        <v>4.07134548274525</v>
      </c>
      <c r="X1901">
        <v>4.3465969326454204</v>
      </c>
      <c r="Y1901">
        <v>3.6645599872536998</v>
      </c>
      <c r="Z1901">
        <v>3.5184497604271598</v>
      </c>
      <c r="AA1901">
        <v>3.6564685932311201</v>
      </c>
      <c r="AB1901">
        <v>3.0944510865743</v>
      </c>
    </row>
    <row r="1902" spans="1:47" x14ac:dyDescent="0.25">
      <c r="A1902" t="str">
        <f t="shared" si="29"/>
        <v>Krems (Land)NeugründungenInsgesamt</v>
      </c>
      <c r="B1902">
        <v>1901</v>
      </c>
      <c r="C1902">
        <v>313</v>
      </c>
      <c r="D1902" t="s">
        <v>180</v>
      </c>
      <c r="E1902" t="s">
        <v>41</v>
      </c>
      <c r="F1902" t="s">
        <v>48</v>
      </c>
      <c r="T1902">
        <v>246.05762473647201</v>
      </c>
      <c r="U1902">
        <v>316.92741012136503</v>
      </c>
      <c r="V1902">
        <v>275</v>
      </c>
      <c r="W1902">
        <v>231</v>
      </c>
      <c r="X1902">
        <v>246</v>
      </c>
      <c r="Y1902">
        <v>207</v>
      </c>
      <c r="Z1902">
        <v>199</v>
      </c>
      <c r="AA1902">
        <v>207</v>
      </c>
      <c r="AB1902">
        <v>176</v>
      </c>
    </row>
    <row r="1903" spans="1:47" x14ac:dyDescent="0.25">
      <c r="A1903" t="str">
        <f t="shared" si="29"/>
        <v>Krems (Land)Pendler (Auspendler/-innen)Insgesamt</v>
      </c>
      <c r="B1903">
        <v>1902</v>
      </c>
      <c r="C1903">
        <v>313</v>
      </c>
      <c r="D1903" t="s">
        <v>180</v>
      </c>
      <c r="E1903" t="s">
        <v>459</v>
      </c>
      <c r="F1903" t="s">
        <v>48</v>
      </c>
      <c r="G1903">
        <v>19768</v>
      </c>
      <c r="H1903">
        <v>19896</v>
      </c>
      <c r="I1903">
        <v>20108</v>
      </c>
      <c r="J1903">
        <v>20109</v>
      </c>
      <c r="K1903">
        <v>20058</v>
      </c>
      <c r="L1903">
        <v>20343</v>
      </c>
      <c r="M1903">
        <v>20615</v>
      </c>
      <c r="N1903">
        <v>20700</v>
      </c>
      <c r="O1903">
        <v>20926</v>
      </c>
      <c r="P1903">
        <v>21285</v>
      </c>
      <c r="Q1903">
        <v>21312</v>
      </c>
      <c r="R1903">
        <v>21168</v>
      </c>
      <c r="S1903">
        <v>21503</v>
      </c>
    </row>
    <row r="1904" spans="1:47" x14ac:dyDescent="0.25">
      <c r="A1904" t="str">
        <f t="shared" si="29"/>
        <v>Krems (Land)Pendler ins AuslandInsgesamt</v>
      </c>
      <c r="B1904">
        <v>1903</v>
      </c>
      <c r="C1904">
        <v>313</v>
      </c>
      <c r="D1904" t="s">
        <v>180</v>
      </c>
      <c r="E1904" t="s">
        <v>304</v>
      </c>
      <c r="F1904" t="s">
        <v>48</v>
      </c>
      <c r="G1904">
        <v>8</v>
      </c>
      <c r="H1904">
        <v>30</v>
      </c>
      <c r="I1904">
        <v>115</v>
      </c>
      <c r="J1904">
        <v>19</v>
      </c>
      <c r="K1904">
        <v>14</v>
      </c>
      <c r="L1904">
        <v>64</v>
      </c>
      <c r="M1904">
        <v>87</v>
      </c>
      <c r="N1904">
        <v>35</v>
      </c>
      <c r="O1904">
        <v>34</v>
      </c>
      <c r="P1904">
        <v>34</v>
      </c>
      <c r="Q1904">
        <v>42</v>
      </c>
      <c r="R1904">
        <v>15</v>
      </c>
      <c r="S1904">
        <v>42</v>
      </c>
    </row>
    <row r="1905" spans="1:47" x14ac:dyDescent="0.25">
      <c r="A1905" t="str">
        <f t="shared" si="29"/>
        <v>Krems (Land)Pendler zw. BundesländernInsgesamt</v>
      </c>
      <c r="B1905">
        <v>1904</v>
      </c>
      <c r="C1905">
        <v>313</v>
      </c>
      <c r="D1905" t="s">
        <v>180</v>
      </c>
      <c r="E1905" t="s">
        <v>433</v>
      </c>
      <c r="F1905" t="s">
        <v>48</v>
      </c>
      <c r="G1905">
        <v>3649</v>
      </c>
      <c r="H1905">
        <v>3671</v>
      </c>
      <c r="I1905">
        <v>3680</v>
      </c>
      <c r="J1905">
        <v>3445</v>
      </c>
      <c r="K1905">
        <v>3543</v>
      </c>
      <c r="L1905">
        <v>3734</v>
      </c>
      <c r="M1905">
        <v>3495</v>
      </c>
      <c r="N1905">
        <v>3468</v>
      </c>
      <c r="O1905">
        <v>3566</v>
      </c>
      <c r="P1905">
        <v>3604</v>
      </c>
      <c r="Q1905">
        <v>3591</v>
      </c>
      <c r="R1905">
        <v>3634</v>
      </c>
      <c r="S1905">
        <v>3729</v>
      </c>
    </row>
    <row r="1906" spans="1:47" x14ac:dyDescent="0.25">
      <c r="A1906" t="str">
        <f t="shared" si="29"/>
        <v>Krems (Land)Pendler zw. Gemeinden eines Pol. BezirkesInsgesamt</v>
      </c>
      <c r="B1906">
        <v>1905</v>
      </c>
      <c r="C1906">
        <v>313</v>
      </c>
      <c r="D1906" t="s">
        <v>180</v>
      </c>
      <c r="E1906" t="s">
        <v>305</v>
      </c>
      <c r="F1906" t="s">
        <v>48</v>
      </c>
      <c r="G1906">
        <v>4074</v>
      </c>
      <c r="H1906">
        <v>3200</v>
      </c>
      <c r="I1906">
        <v>3263</v>
      </c>
      <c r="J1906">
        <v>3436</v>
      </c>
      <c r="K1906">
        <v>3460</v>
      </c>
      <c r="L1906">
        <v>3471</v>
      </c>
      <c r="M1906">
        <v>3325</v>
      </c>
      <c r="N1906">
        <v>3580</v>
      </c>
      <c r="O1906">
        <v>3666</v>
      </c>
      <c r="P1906">
        <v>3684</v>
      </c>
      <c r="Q1906">
        <v>3757</v>
      </c>
      <c r="R1906">
        <v>3736</v>
      </c>
      <c r="S1906">
        <v>3838</v>
      </c>
    </row>
    <row r="1907" spans="1:47" x14ac:dyDescent="0.25">
      <c r="A1907" t="str">
        <f t="shared" si="29"/>
        <v>Krems (Land)Pendler zw. Pol. Bez. des BundeslandesInsgesamt</v>
      </c>
      <c r="B1907">
        <v>1906</v>
      </c>
      <c r="C1907">
        <v>313</v>
      </c>
      <c r="D1907" t="s">
        <v>180</v>
      </c>
      <c r="E1907" t="s">
        <v>306</v>
      </c>
      <c r="F1907" t="s">
        <v>48</v>
      </c>
      <c r="G1907">
        <v>12037</v>
      </c>
      <c r="H1907">
        <v>12995</v>
      </c>
      <c r="I1907">
        <v>13050</v>
      </c>
      <c r="J1907">
        <v>13209</v>
      </c>
      <c r="K1907">
        <v>13041</v>
      </c>
      <c r="L1907">
        <v>13074</v>
      </c>
      <c r="M1907">
        <v>13708</v>
      </c>
      <c r="N1907">
        <v>13617</v>
      </c>
      <c r="O1907">
        <v>13660</v>
      </c>
      <c r="P1907">
        <v>13963</v>
      </c>
      <c r="Q1907">
        <v>13922</v>
      </c>
      <c r="R1907">
        <v>13783</v>
      </c>
      <c r="S1907">
        <v>13894</v>
      </c>
    </row>
    <row r="1908" spans="1:47" x14ac:dyDescent="0.25">
      <c r="A1908" t="str">
        <f t="shared" si="29"/>
        <v>Krems (Land)PensionisteneinkommenBrutto_Schnitt</v>
      </c>
      <c r="B1908">
        <v>1907</v>
      </c>
      <c r="C1908">
        <v>313</v>
      </c>
      <c r="D1908" t="s">
        <v>180</v>
      </c>
      <c r="E1908" t="s">
        <v>44</v>
      </c>
      <c r="F1908" t="s">
        <v>54</v>
      </c>
      <c r="G1908">
        <v>15071.188367426599</v>
      </c>
      <c r="H1908">
        <v>15482.614742564299</v>
      </c>
      <c r="I1908">
        <v>16144.9384696876</v>
      </c>
      <c r="J1908">
        <v>16672.532507235301</v>
      </c>
      <c r="K1908">
        <v>17441.2903020739</v>
      </c>
      <c r="L1908">
        <v>18105.054312286898</v>
      </c>
      <c r="M1908">
        <v>18553.227570478499</v>
      </c>
      <c r="N1908">
        <v>18984.0808254148</v>
      </c>
      <c r="O1908">
        <v>19107.8879482829</v>
      </c>
      <c r="P1908">
        <v>19778.981665999701</v>
      </c>
      <c r="Q1908">
        <v>20431.2597833531</v>
      </c>
      <c r="R1908">
        <v>20999.081366238901</v>
      </c>
      <c r="S1908">
        <v>21465.093885362799</v>
      </c>
      <c r="T1908">
        <v>21867.742010118702</v>
      </c>
      <c r="U1908">
        <v>22534.562754185201</v>
      </c>
      <c r="V1908">
        <v>23286.923136854199</v>
      </c>
      <c r="W1908">
        <v>24855.0075779994</v>
      </c>
      <c r="X1908">
        <v>25741.878724007602</v>
      </c>
      <c r="Y1908">
        <v>26707.797049798901</v>
      </c>
    </row>
    <row r="1909" spans="1:47" x14ac:dyDescent="0.25">
      <c r="A1909" t="str">
        <f t="shared" si="29"/>
        <v>Krems (Land)PensionisteneinkommenBruttobezüge 1000 EUR</v>
      </c>
      <c r="B1909">
        <v>1908</v>
      </c>
      <c r="C1909">
        <v>313</v>
      </c>
      <c r="D1909" t="s">
        <v>180</v>
      </c>
      <c r="E1909" t="s">
        <v>44</v>
      </c>
      <c r="F1909" t="s">
        <v>55</v>
      </c>
      <c r="G1909">
        <v>193031.78060999999</v>
      </c>
      <c r="H1909">
        <v>199369.63003999999</v>
      </c>
      <c r="I1909">
        <v>208786.34429000001</v>
      </c>
      <c r="J1909">
        <v>218910.35182000001</v>
      </c>
      <c r="K1909">
        <v>232108.69133999999</v>
      </c>
      <c r="L1909">
        <v>244309.60289000001</v>
      </c>
      <c r="M1909">
        <v>256665.35021</v>
      </c>
      <c r="N1909">
        <v>267713.50780000002</v>
      </c>
      <c r="O1909">
        <v>281535.62102999998</v>
      </c>
      <c r="P1909">
        <v>296566.05109999998</v>
      </c>
      <c r="Q1909">
        <v>310269.11106999998</v>
      </c>
      <c r="R1909">
        <v>319081.04135999997</v>
      </c>
      <c r="S1909">
        <v>328051.02984999999</v>
      </c>
      <c r="T1909">
        <v>337134.97856999998</v>
      </c>
      <c r="U1909">
        <v>348632.22037</v>
      </c>
      <c r="V1909">
        <v>364649.92940000002</v>
      </c>
      <c r="W1909">
        <v>386371.09279999998</v>
      </c>
      <c r="X1909">
        <v>408523.61534999998</v>
      </c>
      <c r="Y1909">
        <v>431731.53931000002</v>
      </c>
    </row>
    <row r="1910" spans="1:47" x14ac:dyDescent="0.25">
      <c r="A1910" t="str">
        <f t="shared" si="29"/>
        <v>Krems (Land)PensionisteneinkommenBruttobezüge Fälle</v>
      </c>
      <c r="B1910">
        <v>1909</v>
      </c>
      <c r="C1910">
        <v>313</v>
      </c>
      <c r="D1910" t="s">
        <v>180</v>
      </c>
      <c r="E1910" t="s">
        <v>44</v>
      </c>
      <c r="F1910" t="s">
        <v>56</v>
      </c>
      <c r="G1910">
        <v>12808</v>
      </c>
      <c r="H1910">
        <v>12877</v>
      </c>
      <c r="I1910">
        <v>12932</v>
      </c>
      <c r="J1910">
        <v>13130</v>
      </c>
      <c r="K1910">
        <v>13308</v>
      </c>
      <c r="L1910">
        <v>13494</v>
      </c>
      <c r="M1910">
        <v>13834</v>
      </c>
      <c r="N1910">
        <v>14102</v>
      </c>
      <c r="O1910">
        <v>14734</v>
      </c>
      <c r="P1910">
        <v>14994</v>
      </c>
      <c r="Q1910">
        <v>15186</v>
      </c>
      <c r="R1910">
        <v>15195</v>
      </c>
      <c r="S1910">
        <v>15283</v>
      </c>
      <c r="T1910">
        <v>15417</v>
      </c>
      <c r="U1910">
        <v>15471</v>
      </c>
      <c r="V1910">
        <v>15659</v>
      </c>
      <c r="W1910">
        <v>15545</v>
      </c>
      <c r="X1910">
        <v>15870</v>
      </c>
      <c r="Y1910">
        <v>16165</v>
      </c>
    </row>
    <row r="1911" spans="1:47" x14ac:dyDescent="0.25">
      <c r="A1911" t="str">
        <f t="shared" si="29"/>
        <v>Krems (Land)PensionisteneinkommenLohnsteuer 1000 EUR</v>
      </c>
      <c r="B1911">
        <v>1910</v>
      </c>
      <c r="C1911">
        <v>313</v>
      </c>
      <c r="D1911" t="s">
        <v>180</v>
      </c>
      <c r="E1911" t="s">
        <v>44</v>
      </c>
      <c r="F1911" t="s">
        <v>57</v>
      </c>
      <c r="G1911">
        <v>20365.812709999998</v>
      </c>
      <c r="H1911">
        <v>19368.91561</v>
      </c>
      <c r="I1911">
        <v>21322.276030000001</v>
      </c>
      <c r="J1911">
        <v>23463.44959</v>
      </c>
      <c r="K1911">
        <v>26152.840609999999</v>
      </c>
      <c r="L1911">
        <v>25022.231800000001</v>
      </c>
      <c r="M1911">
        <v>27415.270390000001</v>
      </c>
      <c r="N1911">
        <v>29743.06956</v>
      </c>
      <c r="O1911">
        <v>32732.829839999999</v>
      </c>
      <c r="P1911">
        <v>35733.480989999996</v>
      </c>
      <c r="Q1911">
        <v>38887.291530000002</v>
      </c>
      <c r="R1911">
        <v>41186.100619999997</v>
      </c>
      <c r="S1911">
        <v>35606.567430000003</v>
      </c>
      <c r="T1911">
        <v>37295.845529999999</v>
      </c>
      <c r="U1911">
        <v>39947.099159999998</v>
      </c>
      <c r="V1911">
        <v>43302.234680000001</v>
      </c>
      <c r="W1911">
        <v>43800.373789999998</v>
      </c>
      <c r="X1911">
        <v>48414.937039999997</v>
      </c>
      <c r="Y1911">
        <v>50064.644099999998</v>
      </c>
    </row>
    <row r="1912" spans="1:47" x14ac:dyDescent="0.25">
      <c r="A1912" t="str">
        <f t="shared" si="29"/>
        <v>Krems (Land)PensionisteneinkommenLohnsteuer Fälle</v>
      </c>
      <c r="B1912">
        <v>1911</v>
      </c>
      <c r="C1912">
        <v>313</v>
      </c>
      <c r="D1912" t="s">
        <v>180</v>
      </c>
      <c r="E1912" t="s">
        <v>44</v>
      </c>
      <c r="F1912" t="s">
        <v>58</v>
      </c>
      <c r="G1912">
        <v>6221</v>
      </c>
      <c r="H1912">
        <v>5967</v>
      </c>
      <c r="I1912">
        <v>6334</v>
      </c>
      <c r="J1912">
        <v>6944</v>
      </c>
      <c r="K1912">
        <v>7206</v>
      </c>
      <c r="L1912">
        <v>7068</v>
      </c>
      <c r="M1912">
        <v>7429</v>
      </c>
      <c r="N1912">
        <v>7788</v>
      </c>
      <c r="O1912">
        <v>8220</v>
      </c>
      <c r="P1912">
        <v>8597</v>
      </c>
      <c r="Q1912">
        <v>8999</v>
      </c>
      <c r="R1912">
        <v>9252</v>
      </c>
      <c r="S1912">
        <v>9457</v>
      </c>
      <c r="T1912">
        <v>9743</v>
      </c>
      <c r="U1912">
        <v>10043</v>
      </c>
      <c r="V1912">
        <v>10499</v>
      </c>
      <c r="W1912">
        <v>11311</v>
      </c>
      <c r="X1912">
        <v>11965</v>
      </c>
      <c r="Y1912">
        <v>12504</v>
      </c>
    </row>
    <row r="1913" spans="1:47" x14ac:dyDescent="0.25">
      <c r="A1913" t="str">
        <f t="shared" si="29"/>
        <v>Krems (Land)PensionisteneinkommenNetto_Schnitt</v>
      </c>
      <c r="B1913">
        <v>1912</v>
      </c>
      <c r="C1913">
        <v>313</v>
      </c>
      <c r="D1913" t="s">
        <v>180</v>
      </c>
      <c r="E1913" t="s">
        <v>44</v>
      </c>
      <c r="F1913" t="s">
        <v>59</v>
      </c>
      <c r="G1913">
        <v>12721.7079973454</v>
      </c>
      <c r="H1913">
        <v>13129.442488157199</v>
      </c>
      <c r="I1913">
        <v>13601.4406224869</v>
      </c>
      <c r="J1913">
        <v>13961.7823236862</v>
      </c>
      <c r="K1913">
        <v>14498.3431830478</v>
      </c>
      <c r="L1913">
        <v>15231.311031569599</v>
      </c>
      <c r="M1913">
        <v>15528.4736150065</v>
      </c>
      <c r="N1913">
        <v>15808.155600624001</v>
      </c>
      <c r="O1913">
        <v>15813.149315868101</v>
      </c>
      <c r="P1913">
        <v>16286.494967987201</v>
      </c>
      <c r="Q1913">
        <v>16731.449149874901</v>
      </c>
      <c r="R1913">
        <v>17116.9823369529</v>
      </c>
      <c r="S1913">
        <v>17934.892960806101</v>
      </c>
      <c r="T1913">
        <v>18228.108023610301</v>
      </c>
      <c r="U1913">
        <v>18690.359820309</v>
      </c>
      <c r="V1913">
        <v>19221.998197841502</v>
      </c>
      <c r="W1913">
        <v>20670.920360244501</v>
      </c>
      <c r="X1913">
        <v>21275.948499054801</v>
      </c>
      <c r="Y1913">
        <v>22149.675388184402</v>
      </c>
    </row>
    <row r="1914" spans="1:47" x14ac:dyDescent="0.25">
      <c r="A1914" t="str">
        <f t="shared" si="29"/>
        <v>Krems (Land)PensionisteneinkommenNettobezüge 1000 EUR</v>
      </c>
      <c r="B1914">
        <v>1913</v>
      </c>
      <c r="C1914">
        <v>313</v>
      </c>
      <c r="D1914" t="s">
        <v>180</v>
      </c>
      <c r="E1914" t="s">
        <v>44</v>
      </c>
      <c r="F1914" t="s">
        <v>60</v>
      </c>
      <c r="G1914">
        <v>162939.63602999999</v>
      </c>
      <c r="H1914">
        <v>169067.83092000001</v>
      </c>
      <c r="I1914">
        <v>175893.83012999999</v>
      </c>
      <c r="J1914">
        <v>183318.20191</v>
      </c>
      <c r="K1914">
        <v>192943.95108</v>
      </c>
      <c r="L1914">
        <v>205531.31106000001</v>
      </c>
      <c r="M1914">
        <v>214820.90398999999</v>
      </c>
      <c r="N1914">
        <v>222926.61027999999</v>
      </c>
      <c r="O1914">
        <v>232990.94201999999</v>
      </c>
      <c r="P1914">
        <v>244199.70555000001</v>
      </c>
      <c r="Q1914">
        <v>254083.78679000001</v>
      </c>
      <c r="R1914">
        <v>260092.54660999999</v>
      </c>
      <c r="S1914">
        <v>274098.96912000002</v>
      </c>
      <c r="T1914">
        <v>281022.7414</v>
      </c>
      <c r="U1914">
        <v>289158.55677999998</v>
      </c>
      <c r="V1914">
        <v>300997.26977999997</v>
      </c>
      <c r="W1914">
        <v>321329.45699999999</v>
      </c>
      <c r="X1914">
        <v>337649.30268000002</v>
      </c>
      <c r="Y1914">
        <v>358049.50264999998</v>
      </c>
    </row>
    <row r="1915" spans="1:47" x14ac:dyDescent="0.25">
      <c r="A1915" t="str">
        <f t="shared" si="29"/>
        <v>Krems (Land)PensionisteneinkommenSV-Beiträge 1000 EUR</v>
      </c>
      <c r="B1915">
        <v>1914</v>
      </c>
      <c r="C1915">
        <v>313</v>
      </c>
      <c r="D1915" t="s">
        <v>180</v>
      </c>
      <c r="E1915" t="s">
        <v>44</v>
      </c>
      <c r="F1915" t="s">
        <v>61</v>
      </c>
      <c r="G1915">
        <v>9726.33187</v>
      </c>
      <c r="H1915">
        <v>10932.88351</v>
      </c>
      <c r="I1915">
        <v>11570.23813</v>
      </c>
      <c r="J1915">
        <v>12128.70032</v>
      </c>
      <c r="K1915">
        <v>13011.899649999999</v>
      </c>
      <c r="L1915">
        <v>13756.060030000001</v>
      </c>
      <c r="M1915">
        <v>14429.17583</v>
      </c>
      <c r="N1915">
        <v>15043.827960000001</v>
      </c>
      <c r="O1915">
        <v>15811.84917</v>
      </c>
      <c r="P1915">
        <v>16632.864560000002</v>
      </c>
      <c r="Q1915">
        <v>17298.032749999998</v>
      </c>
      <c r="R1915">
        <v>17802.394130000001</v>
      </c>
      <c r="S1915">
        <v>18345.493299999998</v>
      </c>
      <c r="T1915">
        <v>18816.391640000002</v>
      </c>
      <c r="U1915">
        <v>19526.564429999999</v>
      </c>
      <c r="V1915">
        <v>20350.424940000001</v>
      </c>
      <c r="W1915">
        <v>21241.262009999999</v>
      </c>
      <c r="X1915">
        <v>22459.375629999999</v>
      </c>
      <c r="Y1915">
        <v>23617.39256</v>
      </c>
    </row>
    <row r="1916" spans="1:47" x14ac:dyDescent="0.25">
      <c r="A1916" t="str">
        <f t="shared" si="29"/>
        <v>Krems (Land)PensionisteneinkommenSV-Beiträge Fälle</v>
      </c>
      <c r="B1916">
        <v>1915</v>
      </c>
      <c r="C1916">
        <v>313</v>
      </c>
      <c r="D1916" t="s">
        <v>180</v>
      </c>
      <c r="E1916" t="s">
        <v>44</v>
      </c>
      <c r="F1916" t="s">
        <v>62</v>
      </c>
      <c r="G1916">
        <v>12596</v>
      </c>
      <c r="H1916">
        <v>12663</v>
      </c>
      <c r="I1916">
        <v>12732</v>
      </c>
      <c r="J1916">
        <v>12927</v>
      </c>
      <c r="K1916">
        <v>13111</v>
      </c>
      <c r="L1916">
        <v>13286</v>
      </c>
      <c r="M1916">
        <v>13618</v>
      </c>
      <c r="N1916">
        <v>13883</v>
      </c>
      <c r="O1916">
        <v>14081</v>
      </c>
      <c r="P1916">
        <v>14295</v>
      </c>
      <c r="Q1916">
        <v>14504</v>
      </c>
      <c r="R1916">
        <v>14506</v>
      </c>
      <c r="S1916">
        <v>14575</v>
      </c>
      <c r="T1916">
        <v>14713</v>
      </c>
      <c r="U1916">
        <v>14795</v>
      </c>
      <c r="V1916">
        <v>14950</v>
      </c>
      <c r="W1916">
        <v>14912</v>
      </c>
      <c r="X1916">
        <v>15278</v>
      </c>
      <c r="Y1916">
        <v>15566</v>
      </c>
    </row>
    <row r="1917" spans="1:47" x14ac:dyDescent="0.25">
      <c r="A1917" t="str">
        <f t="shared" si="29"/>
        <v>Krems (Land)Unselbstständig BeschäftigteFrauen</v>
      </c>
      <c r="B1917">
        <v>1916</v>
      </c>
      <c r="C1917">
        <v>313</v>
      </c>
      <c r="D1917" t="s">
        <v>180</v>
      </c>
      <c r="E1917" t="s">
        <v>38</v>
      </c>
      <c r="F1917" t="s">
        <v>47</v>
      </c>
      <c r="O1917">
        <v>9246</v>
      </c>
      <c r="P1917">
        <v>10082</v>
      </c>
      <c r="Q1917">
        <v>9578</v>
      </c>
      <c r="R1917">
        <v>10163</v>
      </c>
      <c r="S1917">
        <v>9546</v>
      </c>
      <c r="T1917">
        <v>10232</v>
      </c>
      <c r="U1917">
        <v>9741</v>
      </c>
      <c r="V1917">
        <v>10414</v>
      </c>
      <c r="X1917">
        <v>10556</v>
      </c>
      <c r="Y1917">
        <v>10014</v>
      </c>
      <c r="Z1917">
        <v>10723</v>
      </c>
      <c r="AA1917">
        <v>10002</v>
      </c>
      <c r="AB1917">
        <v>10718</v>
      </c>
      <c r="AC1917">
        <v>10100</v>
      </c>
      <c r="AD1917">
        <v>10828</v>
      </c>
      <c r="AE1917">
        <v>10196</v>
      </c>
      <c r="AF1917">
        <v>10861</v>
      </c>
      <c r="AG1917">
        <v>10391</v>
      </c>
      <c r="AH1917">
        <v>11063</v>
      </c>
      <c r="AI1917">
        <v>10544</v>
      </c>
      <c r="AJ1917">
        <v>11218</v>
      </c>
      <c r="AK1917">
        <v>10680</v>
      </c>
      <c r="AL1917">
        <v>11334</v>
      </c>
      <c r="AM1917">
        <v>10675</v>
      </c>
      <c r="AN1917">
        <v>11020</v>
      </c>
      <c r="AO1917">
        <v>10569</v>
      </c>
      <c r="AP1917">
        <v>11214</v>
      </c>
      <c r="AQ1917">
        <v>10780</v>
      </c>
      <c r="AR1917">
        <v>11238</v>
      </c>
      <c r="AS1917">
        <v>10992</v>
      </c>
      <c r="AT1917">
        <v>11420</v>
      </c>
      <c r="AU1917">
        <v>10933</v>
      </c>
    </row>
    <row r="1918" spans="1:47" x14ac:dyDescent="0.25">
      <c r="A1918" t="str">
        <f t="shared" si="29"/>
        <v>Krems (Land)Unselbstständig BeschäftigteInsgesamt</v>
      </c>
      <c r="B1918">
        <v>1917</v>
      </c>
      <c r="C1918">
        <v>313</v>
      </c>
      <c r="D1918" t="s">
        <v>180</v>
      </c>
      <c r="E1918" t="s">
        <v>38</v>
      </c>
      <c r="F1918" t="s">
        <v>48</v>
      </c>
      <c r="O1918">
        <v>20401</v>
      </c>
      <c r="P1918">
        <v>22432</v>
      </c>
      <c r="Q1918">
        <v>20704</v>
      </c>
      <c r="R1918">
        <v>22387</v>
      </c>
      <c r="S1918">
        <v>20623</v>
      </c>
      <c r="T1918">
        <v>22461</v>
      </c>
      <c r="U1918">
        <v>20928</v>
      </c>
      <c r="V1918">
        <v>22642</v>
      </c>
      <c r="X1918">
        <v>22918</v>
      </c>
      <c r="Y1918">
        <v>21132</v>
      </c>
      <c r="Z1918">
        <v>23090</v>
      </c>
      <c r="AA1918">
        <v>21161</v>
      </c>
      <c r="AB1918">
        <v>23054</v>
      </c>
      <c r="AC1918">
        <v>21239</v>
      </c>
      <c r="AD1918">
        <v>23240</v>
      </c>
      <c r="AE1918">
        <v>21478</v>
      </c>
      <c r="AF1918">
        <v>23188</v>
      </c>
      <c r="AG1918">
        <v>21693</v>
      </c>
      <c r="AH1918">
        <v>23556</v>
      </c>
      <c r="AI1918">
        <v>22117</v>
      </c>
      <c r="AJ1918">
        <v>23885</v>
      </c>
      <c r="AK1918">
        <v>22410</v>
      </c>
      <c r="AL1918">
        <v>24075</v>
      </c>
      <c r="AM1918">
        <v>22362</v>
      </c>
      <c r="AN1918">
        <v>23604</v>
      </c>
      <c r="AO1918">
        <v>22253</v>
      </c>
      <c r="AP1918">
        <v>23895</v>
      </c>
      <c r="AQ1918">
        <v>22619</v>
      </c>
      <c r="AR1918">
        <v>23882</v>
      </c>
      <c r="AS1918">
        <v>22885</v>
      </c>
      <c r="AT1918">
        <v>24119</v>
      </c>
      <c r="AU1918">
        <v>22596</v>
      </c>
    </row>
    <row r="1919" spans="1:47" x14ac:dyDescent="0.25">
      <c r="A1919" t="str">
        <f t="shared" si="29"/>
        <v>Krems (Land)Unselbstständig BeschäftigteMänner</v>
      </c>
      <c r="B1919">
        <v>1918</v>
      </c>
      <c r="C1919">
        <v>313</v>
      </c>
      <c r="D1919" t="s">
        <v>180</v>
      </c>
      <c r="E1919" t="s">
        <v>38</v>
      </c>
      <c r="F1919" t="s">
        <v>49</v>
      </c>
      <c r="O1919">
        <v>11155</v>
      </c>
      <c r="P1919">
        <v>12350</v>
      </c>
      <c r="Q1919">
        <v>11126</v>
      </c>
      <c r="R1919">
        <v>12224</v>
      </c>
      <c r="S1919">
        <v>11077</v>
      </c>
      <c r="T1919">
        <v>12229</v>
      </c>
      <c r="U1919">
        <v>11187</v>
      </c>
      <c r="V1919">
        <v>12228</v>
      </c>
      <c r="X1919">
        <v>12362</v>
      </c>
      <c r="Y1919">
        <v>11118</v>
      </c>
      <c r="Z1919">
        <v>12367</v>
      </c>
      <c r="AA1919">
        <v>11159</v>
      </c>
      <c r="AB1919">
        <v>12336</v>
      </c>
      <c r="AC1919">
        <v>11139</v>
      </c>
      <c r="AD1919">
        <v>12412</v>
      </c>
      <c r="AE1919">
        <v>11282</v>
      </c>
      <c r="AF1919">
        <v>12327</v>
      </c>
      <c r="AG1919">
        <v>11302</v>
      </c>
      <c r="AH1919">
        <v>12493</v>
      </c>
      <c r="AI1919">
        <v>11573</v>
      </c>
      <c r="AJ1919">
        <v>12667</v>
      </c>
      <c r="AK1919">
        <v>11730</v>
      </c>
      <c r="AL1919">
        <v>12741</v>
      </c>
      <c r="AM1919">
        <v>11687</v>
      </c>
      <c r="AN1919">
        <v>12584</v>
      </c>
      <c r="AO1919">
        <v>11684</v>
      </c>
      <c r="AP1919">
        <v>12681</v>
      </c>
      <c r="AQ1919">
        <v>11839</v>
      </c>
      <c r="AR1919">
        <v>12644</v>
      </c>
      <c r="AS1919">
        <v>11893</v>
      </c>
      <c r="AT1919">
        <v>12699</v>
      </c>
      <c r="AU1919">
        <v>11663</v>
      </c>
    </row>
    <row r="1920" spans="1:47" x14ac:dyDescent="0.25">
      <c r="A1920" t="str">
        <f t="shared" si="29"/>
        <v>Krems (Land)Unselbstständig Beschäftigte GW mgfInsgesamt</v>
      </c>
      <c r="B1920">
        <v>1919</v>
      </c>
      <c r="C1920">
        <v>313</v>
      </c>
      <c r="D1920" t="s">
        <v>180</v>
      </c>
      <c r="E1920" t="s">
        <v>450</v>
      </c>
      <c r="F1920" t="s">
        <v>48</v>
      </c>
      <c r="G1920">
        <v>7851.179322041</v>
      </c>
      <c r="H1920">
        <v>6569.3934236169998</v>
      </c>
      <c r="I1920">
        <v>8169.1127224089996</v>
      </c>
      <c r="J1920">
        <v>6881.2017187760002</v>
      </c>
      <c r="K1920">
        <v>8183.9184158480002</v>
      </c>
      <c r="L1920">
        <v>6746.8029333320001</v>
      </c>
      <c r="M1920">
        <v>7970.5888646160001</v>
      </c>
      <c r="N1920">
        <v>6567.1085579820001</v>
      </c>
      <c r="O1920">
        <v>8246.2362786079993</v>
      </c>
      <c r="P1920">
        <v>7198.6094674229998</v>
      </c>
      <c r="Q1920">
        <v>8624.7636800389992</v>
      </c>
      <c r="R1920">
        <v>7024.204781896</v>
      </c>
      <c r="S1920">
        <v>8282.5355668119992</v>
      </c>
      <c r="T1920">
        <v>6940.8926422949999</v>
      </c>
    </row>
    <row r="1921" spans="1:47" x14ac:dyDescent="0.25">
      <c r="A1921" t="str">
        <f t="shared" si="29"/>
        <v>Krems (Land)Unselbstständig Beschäftigte GW ogfInsgesamt</v>
      </c>
      <c r="B1921">
        <v>1920</v>
      </c>
      <c r="C1921">
        <v>313</v>
      </c>
      <c r="D1921" t="s">
        <v>180</v>
      </c>
      <c r="E1921" t="s">
        <v>449</v>
      </c>
      <c r="F1921" t="s">
        <v>48</v>
      </c>
      <c r="G1921">
        <v>6751.5924513609998</v>
      </c>
      <c r="H1921">
        <v>5593.1518922570003</v>
      </c>
      <c r="I1921">
        <v>7054.306158591</v>
      </c>
      <c r="J1921">
        <v>5908.1321387139997</v>
      </c>
      <c r="K1921">
        <v>7141.4742121959998</v>
      </c>
      <c r="L1921">
        <v>5813.7031379279997</v>
      </c>
      <c r="M1921">
        <v>6940.9016134650001</v>
      </c>
      <c r="N1921">
        <v>5741.8105985270004</v>
      </c>
      <c r="O1921">
        <v>7189.7694257089997</v>
      </c>
      <c r="P1921">
        <v>6350.5584166119997</v>
      </c>
      <c r="Q1921">
        <v>7566.4137818050003</v>
      </c>
      <c r="R1921">
        <v>6145.4124238060003</v>
      </c>
      <c r="S1921">
        <v>7243.0561619190003</v>
      </c>
      <c r="T1921">
        <v>6035.1438675219997</v>
      </c>
    </row>
    <row r="1922" spans="1:47" x14ac:dyDescent="0.25">
      <c r="A1922" t="str">
        <f t="shared" si="29"/>
        <v>Krems (Land)UnternehmenInsgesamt</v>
      </c>
      <c r="B1922">
        <v>1921</v>
      </c>
      <c r="C1922">
        <v>313</v>
      </c>
      <c r="D1922" t="s">
        <v>180</v>
      </c>
      <c r="E1922" t="s">
        <v>475</v>
      </c>
      <c r="F1922" t="s">
        <v>48</v>
      </c>
      <c r="G1922">
        <v>5179</v>
      </c>
      <c r="H1922">
        <v>5164</v>
      </c>
      <c r="I1922">
        <v>5292</v>
      </c>
    </row>
    <row r="1923" spans="1:47" x14ac:dyDescent="0.25">
      <c r="A1923" t="str">
        <f t="shared" ref="A1923:A1986" si="30">D1923&amp;E1923&amp;F1923</f>
        <v>Krems (Land)WohnbevölkerungInsgesamt</v>
      </c>
      <c r="B1923">
        <v>1922</v>
      </c>
      <c r="C1923">
        <v>313</v>
      </c>
      <c r="D1923" t="s">
        <v>180</v>
      </c>
      <c r="E1923" t="s">
        <v>42</v>
      </c>
      <c r="F1923" t="s">
        <v>48</v>
      </c>
      <c r="G1923">
        <v>54291</v>
      </c>
      <c r="H1923">
        <v>54334</v>
      </c>
      <c r="I1923">
        <v>54411</v>
      </c>
      <c r="J1923">
        <v>54617</v>
      </c>
      <c r="K1923">
        <v>54653</v>
      </c>
      <c r="L1923">
        <v>54895</v>
      </c>
      <c r="M1923">
        <v>55129</v>
      </c>
      <c r="N1923">
        <v>55390</v>
      </c>
      <c r="O1923">
        <v>55530</v>
      </c>
      <c r="P1923">
        <v>55533</v>
      </c>
      <c r="Q1923">
        <v>55871</v>
      </c>
      <c r="R1923">
        <v>55973</v>
      </c>
      <c r="S1923">
        <v>55945</v>
      </c>
      <c r="T1923">
        <v>56277</v>
      </c>
      <c r="U1923">
        <v>56620</v>
      </c>
      <c r="V1923">
        <v>56794</v>
      </c>
      <c r="W1923">
        <v>56738</v>
      </c>
      <c r="X1923">
        <v>56596</v>
      </c>
      <c r="Y1923">
        <v>56487</v>
      </c>
      <c r="Z1923">
        <v>56559</v>
      </c>
      <c r="AA1923">
        <v>56612</v>
      </c>
      <c r="AB1923">
        <v>56876</v>
      </c>
    </row>
    <row r="1924" spans="1:47" x14ac:dyDescent="0.25">
      <c r="A1924" t="str">
        <f t="shared" si="30"/>
        <v>LilienfeldArbeitnehmereinkommenBrutto_Schnitt</v>
      </c>
      <c r="B1924">
        <v>1923</v>
      </c>
      <c r="C1924">
        <v>314</v>
      </c>
      <c r="D1924" t="s">
        <v>181</v>
      </c>
      <c r="E1924" t="s">
        <v>43</v>
      </c>
      <c r="F1924" t="s">
        <v>54</v>
      </c>
      <c r="G1924">
        <v>22903.5120807563</v>
      </c>
      <c r="H1924">
        <v>23505.569257688199</v>
      </c>
      <c r="I1924">
        <v>24289.8409441199</v>
      </c>
      <c r="J1924">
        <v>25275.118442426301</v>
      </c>
      <c r="K1924">
        <v>26216.235732671601</v>
      </c>
      <c r="L1924">
        <v>26430.066598371199</v>
      </c>
      <c r="M1924">
        <v>26790.7746172107</v>
      </c>
      <c r="N1924">
        <v>27368.198331940501</v>
      </c>
      <c r="O1924">
        <v>28166.2195968013</v>
      </c>
      <c r="P1924">
        <v>28840.122500842001</v>
      </c>
      <c r="Q1924">
        <v>29123.188214134902</v>
      </c>
      <c r="R1924">
        <v>29788.951805614499</v>
      </c>
      <c r="S1924">
        <v>30177.456683467699</v>
      </c>
      <c r="T1924">
        <v>30734.315599664998</v>
      </c>
      <c r="U1924">
        <v>31355.519851062101</v>
      </c>
      <c r="V1924">
        <v>32768.393978620297</v>
      </c>
      <c r="W1924">
        <v>33108.829440851099</v>
      </c>
      <c r="X1924">
        <v>34605.101655494298</v>
      </c>
      <c r="Y1924">
        <v>36240.489353944402</v>
      </c>
    </row>
    <row r="1925" spans="1:47" x14ac:dyDescent="0.25">
      <c r="A1925" t="str">
        <f t="shared" si="30"/>
        <v>LilienfeldArbeitnehmereinkommenBruttobezüge 1000 EUR</v>
      </c>
      <c r="B1925">
        <v>1924</v>
      </c>
      <c r="C1925">
        <v>314</v>
      </c>
      <c r="D1925" t="s">
        <v>181</v>
      </c>
      <c r="E1925" t="s">
        <v>43</v>
      </c>
      <c r="F1925" t="s">
        <v>55</v>
      </c>
      <c r="G1925">
        <v>259221.94972999999</v>
      </c>
      <c r="H1925">
        <v>265989.02172000002</v>
      </c>
      <c r="I1925">
        <v>278628.76546999998</v>
      </c>
      <c r="J1925">
        <v>295011.18245999998</v>
      </c>
      <c r="K1925">
        <v>311658.61038999999</v>
      </c>
      <c r="L1925">
        <v>308306.72687000001</v>
      </c>
      <c r="M1925">
        <v>315997.18660999998</v>
      </c>
      <c r="N1925">
        <v>327487.86124</v>
      </c>
      <c r="O1925">
        <v>334614.68881000002</v>
      </c>
      <c r="P1925">
        <v>342505.29482000001</v>
      </c>
      <c r="Q1925">
        <v>344905.91801999998</v>
      </c>
      <c r="R1925">
        <v>351241.53074000002</v>
      </c>
      <c r="S1925">
        <v>359232.44436000002</v>
      </c>
      <c r="T1925">
        <v>366967.72826</v>
      </c>
      <c r="U1925">
        <v>385265.27240999998</v>
      </c>
      <c r="V1925">
        <v>392368.74949999998</v>
      </c>
      <c r="W1925">
        <v>389028.74592999998</v>
      </c>
      <c r="X1925">
        <v>407821.12300999998</v>
      </c>
      <c r="Y1925">
        <v>431370.54478</v>
      </c>
    </row>
    <row r="1926" spans="1:47" x14ac:dyDescent="0.25">
      <c r="A1926" t="str">
        <f t="shared" si="30"/>
        <v>LilienfeldArbeitnehmereinkommenBruttobezüge Fälle</v>
      </c>
      <c r="B1926">
        <v>1925</v>
      </c>
      <c r="C1926">
        <v>314</v>
      </c>
      <c r="D1926" t="s">
        <v>181</v>
      </c>
      <c r="E1926" t="s">
        <v>43</v>
      </c>
      <c r="F1926" t="s">
        <v>56</v>
      </c>
      <c r="G1926">
        <v>11318</v>
      </c>
      <c r="H1926">
        <v>11316</v>
      </c>
      <c r="I1926">
        <v>11471</v>
      </c>
      <c r="J1926">
        <v>11672</v>
      </c>
      <c r="K1926">
        <v>11888</v>
      </c>
      <c r="L1926">
        <v>11665</v>
      </c>
      <c r="M1926">
        <v>11795</v>
      </c>
      <c r="N1926">
        <v>11966</v>
      </c>
      <c r="O1926">
        <v>11880</v>
      </c>
      <c r="P1926">
        <v>11876</v>
      </c>
      <c r="Q1926">
        <v>11843</v>
      </c>
      <c r="R1926">
        <v>11791</v>
      </c>
      <c r="S1926">
        <v>11904</v>
      </c>
      <c r="T1926">
        <v>11940</v>
      </c>
      <c r="U1926">
        <v>12287</v>
      </c>
      <c r="V1926">
        <v>11974</v>
      </c>
      <c r="W1926">
        <v>11750</v>
      </c>
      <c r="X1926">
        <v>11785</v>
      </c>
      <c r="Y1926">
        <v>11903</v>
      </c>
    </row>
    <row r="1927" spans="1:47" x14ac:dyDescent="0.25">
      <c r="A1927" t="str">
        <f t="shared" si="30"/>
        <v>LilienfeldArbeitnehmereinkommenLohnsteuer 1000 EUR</v>
      </c>
      <c r="B1927">
        <v>1926</v>
      </c>
      <c r="C1927">
        <v>314</v>
      </c>
      <c r="D1927" t="s">
        <v>181</v>
      </c>
      <c r="E1927" t="s">
        <v>43</v>
      </c>
      <c r="F1927" t="s">
        <v>57</v>
      </c>
      <c r="G1927">
        <v>33903.825230000002</v>
      </c>
      <c r="H1927">
        <v>33265.375419999997</v>
      </c>
      <c r="I1927">
        <v>35732.301809999997</v>
      </c>
      <c r="J1927">
        <v>38915.791160000001</v>
      </c>
      <c r="K1927">
        <v>42790.333709999999</v>
      </c>
      <c r="L1927">
        <v>38372.78544</v>
      </c>
      <c r="M1927">
        <v>40236.076359999999</v>
      </c>
      <c r="N1927">
        <v>42656.921139999999</v>
      </c>
      <c r="O1927">
        <v>44753.984320000003</v>
      </c>
      <c r="P1927">
        <v>46670.285640000002</v>
      </c>
      <c r="Q1927">
        <v>47645.811869999998</v>
      </c>
      <c r="R1927">
        <v>49501.487000000001</v>
      </c>
      <c r="S1927">
        <v>42722.302450000003</v>
      </c>
      <c r="T1927">
        <v>44750.453880000001</v>
      </c>
      <c r="U1927">
        <v>48145.63334</v>
      </c>
      <c r="V1927">
        <v>48329.878969999998</v>
      </c>
      <c r="W1927">
        <v>45266.468560000001</v>
      </c>
      <c r="X1927">
        <v>49472.771059999999</v>
      </c>
      <c r="Y1927">
        <v>51559.470650000003</v>
      </c>
    </row>
    <row r="1928" spans="1:47" x14ac:dyDescent="0.25">
      <c r="A1928" t="str">
        <f t="shared" si="30"/>
        <v>LilienfeldArbeitnehmereinkommenLohnsteuer Fälle</v>
      </c>
      <c r="B1928">
        <v>1927</v>
      </c>
      <c r="C1928">
        <v>314</v>
      </c>
      <c r="D1928" t="s">
        <v>181</v>
      </c>
      <c r="E1928" t="s">
        <v>43</v>
      </c>
      <c r="F1928" t="s">
        <v>58</v>
      </c>
      <c r="G1928">
        <v>9157</v>
      </c>
      <c r="H1928">
        <v>9039</v>
      </c>
      <c r="I1928">
        <v>9255</v>
      </c>
      <c r="J1928">
        <v>9634</v>
      </c>
      <c r="K1928">
        <v>9907</v>
      </c>
      <c r="L1928">
        <v>9460</v>
      </c>
      <c r="M1928">
        <v>9555</v>
      </c>
      <c r="N1928">
        <v>9779</v>
      </c>
      <c r="O1928">
        <v>9798</v>
      </c>
      <c r="P1928">
        <v>9849</v>
      </c>
      <c r="Q1928">
        <v>9961</v>
      </c>
      <c r="R1928">
        <v>9970</v>
      </c>
      <c r="S1928">
        <v>9947</v>
      </c>
      <c r="T1928">
        <v>10120</v>
      </c>
      <c r="U1928">
        <v>10469</v>
      </c>
      <c r="V1928">
        <v>10388</v>
      </c>
      <c r="W1928">
        <v>10232</v>
      </c>
      <c r="X1928">
        <v>10388</v>
      </c>
      <c r="Y1928">
        <v>10480</v>
      </c>
    </row>
    <row r="1929" spans="1:47" x14ac:dyDescent="0.25">
      <c r="A1929" t="str">
        <f t="shared" si="30"/>
        <v>LilienfeldArbeitnehmereinkommenNetto_Schnitt</v>
      </c>
      <c r="B1929">
        <v>1928</v>
      </c>
      <c r="C1929">
        <v>314</v>
      </c>
      <c r="D1929" t="s">
        <v>181</v>
      </c>
      <c r="E1929" t="s">
        <v>43</v>
      </c>
      <c r="F1929" t="s">
        <v>59</v>
      </c>
      <c r="G1929">
        <v>16176.692005654701</v>
      </c>
      <c r="H1929">
        <v>16707.021596854</v>
      </c>
      <c r="I1929">
        <v>17197.231753988301</v>
      </c>
      <c r="J1929">
        <v>17841.204780671698</v>
      </c>
      <c r="K1929">
        <v>18414.863102288</v>
      </c>
      <c r="L1929">
        <v>18935.550756965298</v>
      </c>
      <c r="M1929">
        <v>19118.924953794001</v>
      </c>
      <c r="N1929">
        <v>19455.316092261401</v>
      </c>
      <c r="O1929">
        <v>19933.080870370399</v>
      </c>
      <c r="P1929">
        <v>20332.5075757831</v>
      </c>
      <c r="Q1929">
        <v>20427.608208224301</v>
      </c>
      <c r="R1929">
        <v>20800.9722372996</v>
      </c>
      <c r="S1929">
        <v>21742.427153057801</v>
      </c>
      <c r="T1929">
        <v>22029.2110041876</v>
      </c>
      <c r="U1929">
        <v>22406.128585496899</v>
      </c>
      <c r="V1929">
        <v>23494.9149323534</v>
      </c>
      <c r="W1929">
        <v>23986.578768510601</v>
      </c>
      <c r="X1929">
        <v>24903.382246924099</v>
      </c>
      <c r="Y1929">
        <v>26156.4701974292</v>
      </c>
    </row>
    <row r="1930" spans="1:47" x14ac:dyDescent="0.25">
      <c r="A1930" t="str">
        <f t="shared" si="30"/>
        <v>LilienfeldArbeitnehmereinkommenNettobezüge 1000 EUR</v>
      </c>
      <c r="B1930">
        <v>1929</v>
      </c>
      <c r="C1930">
        <v>314</v>
      </c>
      <c r="D1930" t="s">
        <v>181</v>
      </c>
      <c r="E1930" t="s">
        <v>43</v>
      </c>
      <c r="F1930" t="s">
        <v>60</v>
      </c>
      <c r="G1930">
        <v>183087.80012</v>
      </c>
      <c r="H1930">
        <v>189056.65638999999</v>
      </c>
      <c r="I1930">
        <v>197269.44545</v>
      </c>
      <c r="J1930">
        <v>208242.5422</v>
      </c>
      <c r="K1930">
        <v>218915.89256000001</v>
      </c>
      <c r="L1930">
        <v>220883.19957999999</v>
      </c>
      <c r="M1930">
        <v>225507.71982999999</v>
      </c>
      <c r="N1930">
        <v>232802.31236000001</v>
      </c>
      <c r="O1930">
        <v>236805.00073999999</v>
      </c>
      <c r="P1930">
        <v>241468.85996999999</v>
      </c>
      <c r="Q1930">
        <v>241924.16401000001</v>
      </c>
      <c r="R1930">
        <v>245264.26365000001</v>
      </c>
      <c r="S1930">
        <v>258821.85282999999</v>
      </c>
      <c r="T1930">
        <v>263028.77938999998</v>
      </c>
      <c r="U1930">
        <v>275304.10193</v>
      </c>
      <c r="V1930">
        <v>281328.11139999999</v>
      </c>
      <c r="W1930">
        <v>281842.30053000001</v>
      </c>
      <c r="X1930">
        <v>293486.35978</v>
      </c>
      <c r="Y1930">
        <v>311340.46476</v>
      </c>
    </row>
    <row r="1931" spans="1:47" x14ac:dyDescent="0.25">
      <c r="A1931" t="str">
        <f t="shared" si="30"/>
        <v>LilienfeldArbeitnehmereinkommenSV-Beiträge 1000 EUR</v>
      </c>
      <c r="B1931">
        <v>1930</v>
      </c>
      <c r="C1931">
        <v>314</v>
      </c>
      <c r="D1931" t="s">
        <v>181</v>
      </c>
      <c r="E1931" t="s">
        <v>43</v>
      </c>
      <c r="F1931" t="s">
        <v>61</v>
      </c>
      <c r="G1931">
        <v>42230.324379999998</v>
      </c>
      <c r="H1931">
        <v>43666.989909999997</v>
      </c>
      <c r="I1931">
        <v>45627.018210000002</v>
      </c>
      <c r="J1931">
        <v>47852.849099999999</v>
      </c>
      <c r="K1931">
        <v>49952.384120000002</v>
      </c>
      <c r="L1931">
        <v>49050.741849999999</v>
      </c>
      <c r="M1931">
        <v>50253.390420000003</v>
      </c>
      <c r="N1931">
        <v>52028.627740000004</v>
      </c>
      <c r="O1931">
        <v>53055.703750000001</v>
      </c>
      <c r="P1931">
        <v>54366.149210000003</v>
      </c>
      <c r="Q1931">
        <v>55335.942139999999</v>
      </c>
      <c r="R1931">
        <v>56475.78009</v>
      </c>
      <c r="S1931">
        <v>57688.289080000002</v>
      </c>
      <c r="T1931">
        <v>59188.494989999999</v>
      </c>
      <c r="U1931">
        <v>61815.53714</v>
      </c>
      <c r="V1931">
        <v>62710.759129999999</v>
      </c>
      <c r="W1931">
        <v>61919.976840000003</v>
      </c>
      <c r="X1931">
        <v>64861.992169999998</v>
      </c>
      <c r="Y1931">
        <v>68470.609370000006</v>
      </c>
    </row>
    <row r="1932" spans="1:47" x14ac:dyDescent="0.25">
      <c r="A1932" t="str">
        <f t="shared" si="30"/>
        <v>LilienfeldArbeitnehmereinkommenSV-Beiträge Fälle</v>
      </c>
      <c r="B1932">
        <v>1931</v>
      </c>
      <c r="C1932">
        <v>314</v>
      </c>
      <c r="D1932" t="s">
        <v>181</v>
      </c>
      <c r="E1932" t="s">
        <v>43</v>
      </c>
      <c r="F1932" t="s">
        <v>62</v>
      </c>
      <c r="G1932">
        <v>10917</v>
      </c>
      <c r="H1932">
        <v>10904</v>
      </c>
      <c r="I1932">
        <v>11047</v>
      </c>
      <c r="J1932">
        <v>11255</v>
      </c>
      <c r="K1932">
        <v>11433</v>
      </c>
      <c r="L1932">
        <v>11149</v>
      </c>
      <c r="M1932">
        <v>11261</v>
      </c>
      <c r="N1932">
        <v>11415</v>
      </c>
      <c r="O1932">
        <v>11301</v>
      </c>
      <c r="P1932">
        <v>11270</v>
      </c>
      <c r="Q1932">
        <v>11257</v>
      </c>
      <c r="R1932">
        <v>11182</v>
      </c>
      <c r="S1932">
        <v>11279</v>
      </c>
      <c r="T1932">
        <v>11323</v>
      </c>
      <c r="U1932">
        <v>11647</v>
      </c>
      <c r="V1932">
        <v>11369</v>
      </c>
      <c r="W1932">
        <v>11154</v>
      </c>
      <c r="X1932">
        <v>11264</v>
      </c>
      <c r="Y1932">
        <v>11348</v>
      </c>
    </row>
    <row r="1933" spans="1:47" x14ac:dyDescent="0.25">
      <c r="A1933" t="str">
        <f t="shared" si="30"/>
        <v>LilienfeldArbeitsloseFrauen</v>
      </c>
      <c r="B1933">
        <v>1932</v>
      </c>
      <c r="C1933">
        <v>314</v>
      </c>
      <c r="D1933" t="s">
        <v>181</v>
      </c>
      <c r="E1933" t="s">
        <v>36</v>
      </c>
      <c r="F1933" t="s">
        <v>47</v>
      </c>
      <c r="G1933">
        <v>334</v>
      </c>
      <c r="H1933">
        <v>279</v>
      </c>
      <c r="I1933">
        <v>325</v>
      </c>
      <c r="J1933">
        <v>286</v>
      </c>
      <c r="K1933">
        <v>345</v>
      </c>
      <c r="L1933">
        <v>271</v>
      </c>
      <c r="M1933">
        <v>309</v>
      </c>
      <c r="N1933">
        <v>240</v>
      </c>
      <c r="O1933">
        <v>313</v>
      </c>
      <c r="P1933">
        <v>217</v>
      </c>
      <c r="Q1933">
        <v>335</v>
      </c>
      <c r="R1933">
        <v>330</v>
      </c>
      <c r="S1933">
        <v>336</v>
      </c>
      <c r="T1933">
        <v>283</v>
      </c>
      <c r="U1933">
        <v>357</v>
      </c>
      <c r="V1933">
        <v>308</v>
      </c>
      <c r="W1933">
        <v>347</v>
      </c>
      <c r="X1933">
        <v>304</v>
      </c>
      <c r="Y1933">
        <v>311</v>
      </c>
      <c r="Z1933">
        <v>344</v>
      </c>
      <c r="AA1933">
        <v>391</v>
      </c>
      <c r="AB1933">
        <v>356</v>
      </c>
      <c r="AC1933">
        <v>447</v>
      </c>
      <c r="AD1933">
        <v>373</v>
      </c>
      <c r="AE1933">
        <v>391</v>
      </c>
      <c r="AF1933">
        <v>352</v>
      </c>
      <c r="AG1933">
        <v>398</v>
      </c>
      <c r="AH1933">
        <v>359</v>
      </c>
      <c r="AI1933">
        <v>359</v>
      </c>
      <c r="AJ1933">
        <v>311</v>
      </c>
      <c r="AK1933">
        <v>355</v>
      </c>
      <c r="AL1933">
        <v>295</v>
      </c>
      <c r="AM1933">
        <v>360</v>
      </c>
      <c r="AN1933">
        <v>393</v>
      </c>
      <c r="AO1933">
        <v>446</v>
      </c>
      <c r="AP1933">
        <v>286</v>
      </c>
      <c r="AQ1933">
        <v>306</v>
      </c>
      <c r="AR1933">
        <v>258</v>
      </c>
      <c r="AS1933">
        <v>274</v>
      </c>
      <c r="AT1933">
        <v>268</v>
      </c>
      <c r="AU1933">
        <v>282</v>
      </c>
    </row>
    <row r="1934" spans="1:47" x14ac:dyDescent="0.25">
      <c r="A1934" t="str">
        <f t="shared" si="30"/>
        <v>LilienfeldArbeitsloseInsgesamt</v>
      </c>
      <c r="B1934">
        <v>1933</v>
      </c>
      <c r="C1934">
        <v>314</v>
      </c>
      <c r="D1934" t="s">
        <v>181</v>
      </c>
      <c r="E1934" t="s">
        <v>36</v>
      </c>
      <c r="F1934" t="s">
        <v>48</v>
      </c>
      <c r="G1934">
        <v>917</v>
      </c>
      <c r="H1934">
        <v>528</v>
      </c>
      <c r="I1934">
        <v>931</v>
      </c>
      <c r="J1934">
        <v>551</v>
      </c>
      <c r="K1934">
        <v>939</v>
      </c>
      <c r="L1934">
        <v>471</v>
      </c>
      <c r="M1934">
        <v>779</v>
      </c>
      <c r="N1934">
        <v>428</v>
      </c>
      <c r="O1934">
        <v>768</v>
      </c>
      <c r="P1934">
        <v>415</v>
      </c>
      <c r="Q1934">
        <v>890</v>
      </c>
      <c r="R1934">
        <v>693</v>
      </c>
      <c r="S1934">
        <v>962</v>
      </c>
      <c r="T1934">
        <v>589</v>
      </c>
      <c r="U1934">
        <v>988</v>
      </c>
      <c r="V1934">
        <v>586</v>
      </c>
      <c r="W1934">
        <v>926</v>
      </c>
      <c r="X1934">
        <v>645</v>
      </c>
      <c r="Y1934">
        <v>963</v>
      </c>
      <c r="Z1934">
        <v>678</v>
      </c>
      <c r="AA1934">
        <v>1036</v>
      </c>
      <c r="AB1934">
        <v>722</v>
      </c>
      <c r="AC1934">
        <v>1192</v>
      </c>
      <c r="AD1934">
        <v>812</v>
      </c>
      <c r="AE1934">
        <v>1076</v>
      </c>
      <c r="AF1934">
        <v>787</v>
      </c>
      <c r="AG1934">
        <v>1138</v>
      </c>
      <c r="AH1934">
        <v>780</v>
      </c>
      <c r="AI1934">
        <v>982</v>
      </c>
      <c r="AJ1934">
        <v>648</v>
      </c>
      <c r="AK1934">
        <v>958</v>
      </c>
      <c r="AL1934">
        <v>659</v>
      </c>
      <c r="AM1934">
        <v>959</v>
      </c>
      <c r="AN1934">
        <v>857</v>
      </c>
      <c r="AO1934">
        <v>1110</v>
      </c>
      <c r="AP1934">
        <v>639</v>
      </c>
      <c r="AQ1934">
        <v>819</v>
      </c>
      <c r="AR1934">
        <v>561</v>
      </c>
      <c r="AS1934">
        <v>786</v>
      </c>
      <c r="AT1934">
        <v>598</v>
      </c>
      <c r="AU1934">
        <v>838</v>
      </c>
    </row>
    <row r="1935" spans="1:47" x14ac:dyDescent="0.25">
      <c r="A1935" t="str">
        <f t="shared" si="30"/>
        <v>LilienfeldArbeitsloseMänner</v>
      </c>
      <c r="B1935">
        <v>1934</v>
      </c>
      <c r="C1935">
        <v>314</v>
      </c>
      <c r="D1935" t="s">
        <v>181</v>
      </c>
      <c r="E1935" t="s">
        <v>36</v>
      </c>
      <c r="F1935" t="s">
        <v>49</v>
      </c>
      <c r="G1935">
        <v>583</v>
      </c>
      <c r="H1935">
        <v>249</v>
      </c>
      <c r="I1935">
        <v>606</v>
      </c>
      <c r="J1935">
        <v>265</v>
      </c>
      <c r="K1935">
        <v>594</v>
      </c>
      <c r="L1935">
        <v>200</v>
      </c>
      <c r="M1935">
        <v>470</v>
      </c>
      <c r="N1935">
        <v>188</v>
      </c>
      <c r="O1935">
        <v>455</v>
      </c>
      <c r="P1935">
        <v>198</v>
      </c>
      <c r="Q1935">
        <v>555</v>
      </c>
      <c r="R1935">
        <v>363</v>
      </c>
      <c r="S1935">
        <v>626</v>
      </c>
      <c r="T1935">
        <v>306</v>
      </c>
      <c r="U1935">
        <v>631</v>
      </c>
      <c r="V1935">
        <v>278</v>
      </c>
      <c r="W1935">
        <v>579</v>
      </c>
      <c r="X1935">
        <v>341</v>
      </c>
      <c r="Y1935">
        <v>652</v>
      </c>
      <c r="Z1935">
        <v>334</v>
      </c>
      <c r="AA1935">
        <v>645</v>
      </c>
      <c r="AB1935">
        <v>366</v>
      </c>
      <c r="AC1935">
        <v>745</v>
      </c>
      <c r="AD1935">
        <v>439</v>
      </c>
      <c r="AE1935">
        <v>685</v>
      </c>
      <c r="AF1935">
        <v>435</v>
      </c>
      <c r="AG1935">
        <v>740</v>
      </c>
      <c r="AH1935">
        <v>421</v>
      </c>
      <c r="AI1935">
        <v>623</v>
      </c>
      <c r="AJ1935">
        <v>337</v>
      </c>
      <c r="AK1935">
        <v>603</v>
      </c>
      <c r="AL1935">
        <v>364</v>
      </c>
      <c r="AM1935">
        <v>599</v>
      </c>
      <c r="AN1935">
        <v>464</v>
      </c>
      <c r="AO1935">
        <v>664</v>
      </c>
      <c r="AP1935">
        <v>353</v>
      </c>
      <c r="AQ1935">
        <v>513</v>
      </c>
      <c r="AR1935">
        <v>303</v>
      </c>
      <c r="AS1935">
        <v>512</v>
      </c>
      <c r="AT1935">
        <v>330</v>
      </c>
      <c r="AU1935">
        <v>556</v>
      </c>
    </row>
    <row r="1936" spans="1:47" x14ac:dyDescent="0.25">
      <c r="A1936" t="str">
        <f t="shared" si="30"/>
        <v>Lilienfeldarbeitslose AusländerFrauen</v>
      </c>
      <c r="B1936">
        <v>1935</v>
      </c>
      <c r="C1936">
        <v>314</v>
      </c>
      <c r="D1936" t="s">
        <v>181</v>
      </c>
      <c r="E1936" t="s">
        <v>37</v>
      </c>
      <c r="F1936" t="s">
        <v>47</v>
      </c>
      <c r="G1936">
        <v>41</v>
      </c>
      <c r="H1936">
        <v>30</v>
      </c>
      <c r="I1936">
        <v>37</v>
      </c>
      <c r="J1936">
        <v>29</v>
      </c>
      <c r="K1936">
        <v>43</v>
      </c>
      <c r="L1936">
        <v>31</v>
      </c>
      <c r="M1936">
        <v>43</v>
      </c>
      <c r="N1936">
        <v>24</v>
      </c>
      <c r="O1936">
        <v>48</v>
      </c>
      <c r="P1936">
        <v>25</v>
      </c>
      <c r="Q1936">
        <v>55</v>
      </c>
      <c r="R1936">
        <v>36</v>
      </c>
      <c r="S1936">
        <v>59</v>
      </c>
      <c r="T1936">
        <v>42</v>
      </c>
      <c r="U1936">
        <v>68</v>
      </c>
      <c r="V1936">
        <v>42</v>
      </c>
      <c r="W1936">
        <v>58</v>
      </c>
      <c r="X1936">
        <v>54</v>
      </c>
      <c r="Y1936">
        <v>47</v>
      </c>
      <c r="Z1936">
        <v>45</v>
      </c>
      <c r="AA1936">
        <v>65</v>
      </c>
      <c r="AB1936">
        <v>51</v>
      </c>
      <c r="AC1936">
        <v>83</v>
      </c>
      <c r="AD1936">
        <v>68</v>
      </c>
      <c r="AE1936">
        <v>80</v>
      </c>
      <c r="AF1936">
        <v>68</v>
      </c>
      <c r="AG1936">
        <v>84</v>
      </c>
      <c r="AH1936">
        <v>74</v>
      </c>
      <c r="AI1936">
        <v>74</v>
      </c>
      <c r="AJ1936">
        <v>71</v>
      </c>
      <c r="AK1936">
        <v>83</v>
      </c>
      <c r="AL1936">
        <v>62</v>
      </c>
      <c r="AM1936">
        <v>87</v>
      </c>
      <c r="AN1936">
        <v>91</v>
      </c>
      <c r="AO1936">
        <v>117</v>
      </c>
      <c r="AP1936">
        <v>77</v>
      </c>
      <c r="AQ1936">
        <v>70</v>
      </c>
      <c r="AR1936">
        <v>65</v>
      </c>
      <c r="AS1936">
        <v>65</v>
      </c>
      <c r="AT1936">
        <v>72</v>
      </c>
      <c r="AU1936">
        <v>86</v>
      </c>
    </row>
    <row r="1937" spans="1:47" x14ac:dyDescent="0.25">
      <c r="A1937" t="str">
        <f t="shared" si="30"/>
        <v>Lilienfeldarbeitslose AusländerInsgesamt</v>
      </c>
      <c r="B1937">
        <v>1936</v>
      </c>
      <c r="C1937">
        <v>314</v>
      </c>
      <c r="D1937" t="s">
        <v>181</v>
      </c>
      <c r="E1937" t="s">
        <v>37</v>
      </c>
      <c r="F1937" t="s">
        <v>48</v>
      </c>
      <c r="G1937">
        <v>146</v>
      </c>
      <c r="H1937">
        <v>47</v>
      </c>
      <c r="I1937">
        <v>147</v>
      </c>
      <c r="J1937">
        <v>68</v>
      </c>
      <c r="K1937">
        <v>167</v>
      </c>
      <c r="L1937">
        <v>53</v>
      </c>
      <c r="M1937">
        <v>126</v>
      </c>
      <c r="N1937">
        <v>49</v>
      </c>
      <c r="O1937">
        <v>131</v>
      </c>
      <c r="P1937">
        <v>47</v>
      </c>
      <c r="Q1937">
        <v>135</v>
      </c>
      <c r="R1937">
        <v>92</v>
      </c>
      <c r="S1937">
        <v>160</v>
      </c>
      <c r="T1937">
        <v>76</v>
      </c>
      <c r="U1937">
        <v>166</v>
      </c>
      <c r="V1937">
        <v>69</v>
      </c>
      <c r="W1937">
        <v>150</v>
      </c>
      <c r="X1937">
        <v>99</v>
      </c>
      <c r="Y1937">
        <v>176</v>
      </c>
      <c r="Z1937">
        <v>87</v>
      </c>
      <c r="AA1937">
        <v>195</v>
      </c>
      <c r="AB1937">
        <v>113</v>
      </c>
      <c r="AC1937">
        <v>239</v>
      </c>
      <c r="AD1937">
        <v>134</v>
      </c>
      <c r="AE1937">
        <v>204</v>
      </c>
      <c r="AF1937">
        <v>142</v>
      </c>
      <c r="AG1937">
        <v>239</v>
      </c>
      <c r="AH1937">
        <v>153</v>
      </c>
      <c r="AI1937">
        <v>219</v>
      </c>
      <c r="AJ1937">
        <v>135</v>
      </c>
      <c r="AK1937">
        <v>209</v>
      </c>
      <c r="AL1937">
        <v>138</v>
      </c>
      <c r="AM1937">
        <v>216</v>
      </c>
      <c r="AN1937">
        <v>178</v>
      </c>
      <c r="AO1937">
        <v>256</v>
      </c>
      <c r="AP1937">
        <v>132</v>
      </c>
      <c r="AQ1937">
        <v>171</v>
      </c>
      <c r="AR1937">
        <v>108</v>
      </c>
      <c r="AS1937">
        <v>180</v>
      </c>
      <c r="AT1937">
        <v>137</v>
      </c>
      <c r="AU1937">
        <v>234</v>
      </c>
    </row>
    <row r="1938" spans="1:47" x14ac:dyDescent="0.25">
      <c r="A1938" t="str">
        <f t="shared" si="30"/>
        <v>Lilienfeldarbeitslose AusländerMänner</v>
      </c>
      <c r="B1938">
        <v>1937</v>
      </c>
      <c r="C1938">
        <v>314</v>
      </c>
      <c r="D1938" t="s">
        <v>181</v>
      </c>
      <c r="E1938" t="s">
        <v>37</v>
      </c>
      <c r="F1938" t="s">
        <v>49</v>
      </c>
      <c r="G1938">
        <v>105</v>
      </c>
      <c r="H1938">
        <v>17</v>
      </c>
      <c r="I1938">
        <v>110</v>
      </c>
      <c r="J1938">
        <v>39</v>
      </c>
      <c r="K1938">
        <v>124</v>
      </c>
      <c r="L1938">
        <v>22</v>
      </c>
      <c r="M1938">
        <v>83</v>
      </c>
      <c r="N1938">
        <v>25</v>
      </c>
      <c r="O1938">
        <v>83</v>
      </c>
      <c r="P1938">
        <v>22</v>
      </c>
      <c r="Q1938">
        <v>80</v>
      </c>
      <c r="R1938">
        <v>56</v>
      </c>
      <c r="S1938">
        <v>101</v>
      </c>
      <c r="T1938">
        <v>34</v>
      </c>
      <c r="U1938">
        <v>98</v>
      </c>
      <c r="V1938">
        <v>27</v>
      </c>
      <c r="W1938">
        <v>92</v>
      </c>
      <c r="X1938">
        <v>45</v>
      </c>
      <c r="Y1938">
        <v>129</v>
      </c>
      <c r="Z1938">
        <v>42</v>
      </c>
      <c r="AA1938">
        <v>130</v>
      </c>
      <c r="AB1938">
        <v>62</v>
      </c>
      <c r="AC1938">
        <v>156</v>
      </c>
      <c r="AD1938">
        <v>66</v>
      </c>
      <c r="AE1938">
        <v>124</v>
      </c>
      <c r="AF1938">
        <v>74</v>
      </c>
      <c r="AG1938">
        <v>155</v>
      </c>
      <c r="AH1938">
        <v>79</v>
      </c>
      <c r="AI1938">
        <v>145</v>
      </c>
      <c r="AJ1938">
        <v>64</v>
      </c>
      <c r="AK1938">
        <v>126</v>
      </c>
      <c r="AL1938">
        <v>76</v>
      </c>
      <c r="AM1938">
        <v>129</v>
      </c>
      <c r="AN1938">
        <v>87</v>
      </c>
      <c r="AO1938">
        <v>139</v>
      </c>
      <c r="AP1938">
        <v>55</v>
      </c>
      <c r="AQ1938">
        <v>101</v>
      </c>
      <c r="AR1938">
        <v>43</v>
      </c>
      <c r="AS1938">
        <v>115</v>
      </c>
      <c r="AT1938">
        <v>65</v>
      </c>
      <c r="AU1938">
        <v>148</v>
      </c>
    </row>
    <row r="1939" spans="1:47" x14ac:dyDescent="0.25">
      <c r="A1939" t="str">
        <f t="shared" si="30"/>
        <v>LilienfeldArbeitsstättenInsgesamt</v>
      </c>
      <c r="B1939">
        <v>1938</v>
      </c>
      <c r="C1939">
        <v>314</v>
      </c>
      <c r="D1939" t="s">
        <v>181</v>
      </c>
      <c r="E1939" t="s">
        <v>476</v>
      </c>
      <c r="F1939" t="s">
        <v>48</v>
      </c>
      <c r="G1939">
        <v>2455</v>
      </c>
      <c r="H1939">
        <v>2407</v>
      </c>
      <c r="I1939">
        <v>2473</v>
      </c>
    </row>
    <row r="1940" spans="1:47" x14ac:dyDescent="0.25">
      <c r="A1940" t="str">
        <f t="shared" si="30"/>
        <v>LilienfeldBeschäftigte in den ArbeitsstättenInsgesamt</v>
      </c>
      <c r="B1940">
        <v>1939</v>
      </c>
      <c r="C1940">
        <v>314</v>
      </c>
      <c r="D1940" t="s">
        <v>181</v>
      </c>
      <c r="E1940" t="s">
        <v>477</v>
      </c>
      <c r="F1940" t="s">
        <v>48</v>
      </c>
      <c r="G1940">
        <v>14160</v>
      </c>
      <c r="H1940">
        <v>12884</v>
      </c>
      <c r="I1940">
        <v>13563</v>
      </c>
    </row>
    <row r="1941" spans="1:47" x14ac:dyDescent="0.25">
      <c r="A1941" t="str">
        <f t="shared" si="30"/>
        <v>LilienfeldGesamteinkommenBruttobezüge Gesamt</v>
      </c>
      <c r="B1941">
        <v>1940</v>
      </c>
      <c r="C1941">
        <v>314</v>
      </c>
      <c r="D1941" t="s">
        <v>181</v>
      </c>
      <c r="E1941" t="s">
        <v>45</v>
      </c>
      <c r="F1941" t="s">
        <v>63</v>
      </c>
      <c r="G1941">
        <v>372930.86112000002</v>
      </c>
      <c r="H1941">
        <v>382245.90010000003</v>
      </c>
      <c r="I1941">
        <v>398854.18028999999</v>
      </c>
      <c r="J1941">
        <v>419990.60689</v>
      </c>
      <c r="K1941">
        <v>443303.34032000002</v>
      </c>
      <c r="L1941">
        <v>445670.58305000002</v>
      </c>
      <c r="M1941">
        <v>459570.02382</v>
      </c>
      <c r="N1941">
        <v>475511.18666000001</v>
      </c>
      <c r="O1941">
        <v>487760.18171999999</v>
      </c>
      <c r="P1941">
        <v>500775.40976000001</v>
      </c>
      <c r="Q1941">
        <v>507683.47977999999</v>
      </c>
      <c r="R1941">
        <v>516337.39026999997</v>
      </c>
      <c r="S1941">
        <v>526221.52058000001</v>
      </c>
      <c r="T1941">
        <v>536062.55828</v>
      </c>
      <c r="U1941">
        <v>558861.27231999999</v>
      </c>
      <c r="V1941">
        <v>572771.11699999997</v>
      </c>
      <c r="W1941">
        <v>579477.35710000002</v>
      </c>
      <c r="X1941">
        <v>605664.78748000006</v>
      </c>
      <c r="Y1941">
        <v>636606.15641000005</v>
      </c>
    </row>
    <row r="1942" spans="1:47" x14ac:dyDescent="0.25">
      <c r="A1942" t="str">
        <f t="shared" si="30"/>
        <v>LilienfeldGesamteinkommenNettobezüge Gesamt</v>
      </c>
      <c r="B1942">
        <v>1941</v>
      </c>
      <c r="C1942">
        <v>314</v>
      </c>
      <c r="D1942" t="s">
        <v>181</v>
      </c>
      <c r="E1942" t="s">
        <v>45</v>
      </c>
      <c r="F1942" t="s">
        <v>64</v>
      </c>
      <c r="G1942">
        <v>278988.57737000001</v>
      </c>
      <c r="H1942">
        <v>287668.14185000001</v>
      </c>
      <c r="I1942">
        <v>298652.46032000001</v>
      </c>
      <c r="J1942">
        <v>312980.74806000001</v>
      </c>
      <c r="K1942">
        <v>328320.30057000002</v>
      </c>
      <c r="L1942">
        <v>336589.32033999998</v>
      </c>
      <c r="M1942">
        <v>345839.70591999998</v>
      </c>
      <c r="N1942">
        <v>356210.04713999998</v>
      </c>
      <c r="O1942">
        <v>363554.68475000001</v>
      </c>
      <c r="P1942">
        <v>371780.72606000002</v>
      </c>
      <c r="Q1942">
        <v>375276.67910000001</v>
      </c>
      <c r="R1942">
        <v>379971.19329999998</v>
      </c>
      <c r="S1942">
        <v>398879.29855000001</v>
      </c>
      <c r="T1942">
        <v>404587.92466000002</v>
      </c>
      <c r="U1942">
        <v>419861.06660999998</v>
      </c>
      <c r="V1942">
        <v>430866.70103</v>
      </c>
      <c r="W1942">
        <v>441016.40586</v>
      </c>
      <c r="X1942">
        <v>457984.87414999999</v>
      </c>
      <c r="Y1942">
        <v>482454.27056999999</v>
      </c>
    </row>
    <row r="1943" spans="1:47" x14ac:dyDescent="0.25">
      <c r="A1943" t="str">
        <f t="shared" si="30"/>
        <v>LilienfeldGründungsintensitätin % der aktiven Wirtschaftskammermitglieder</v>
      </c>
      <c r="B1943">
        <v>1942</v>
      </c>
      <c r="C1943">
        <v>314</v>
      </c>
      <c r="D1943" t="s">
        <v>181</v>
      </c>
      <c r="E1943" t="s">
        <v>40</v>
      </c>
      <c r="F1943" t="s">
        <v>52</v>
      </c>
      <c r="G1943">
        <v>7.3120494335736304</v>
      </c>
      <c r="H1943">
        <v>7.8479399901779798</v>
      </c>
      <c r="I1943">
        <v>8.0472201066260496</v>
      </c>
      <c r="J1943">
        <v>9.2011040841839993</v>
      </c>
      <c r="K1943">
        <v>5.25045750191856</v>
      </c>
      <c r="L1943">
        <v>7.1206556241358996</v>
      </c>
      <c r="M1943">
        <v>10.524992138995399</v>
      </c>
      <c r="N1943">
        <v>8.4235807170282406</v>
      </c>
      <c r="O1943">
        <v>8.8490462574908904</v>
      </c>
      <c r="P1943">
        <v>7.4658184466278303</v>
      </c>
      <c r="Q1943">
        <v>9.4787593668217607</v>
      </c>
      <c r="R1943">
        <v>7.1820600953542497</v>
      </c>
      <c r="S1943">
        <v>7.3557472089321498</v>
      </c>
      <c r="T1943">
        <v>7.5387776347494997</v>
      </c>
      <c r="U1943">
        <v>8.2821267087882102</v>
      </c>
      <c r="V1943">
        <v>8.5897435897435894</v>
      </c>
      <c r="W1943">
        <v>6.7178502879078703</v>
      </c>
      <c r="X1943">
        <v>7.05734089477001</v>
      </c>
      <c r="Y1943">
        <v>5.8168316831683198</v>
      </c>
      <c r="Z1943">
        <v>7.8866296980899602</v>
      </c>
      <c r="AA1943">
        <v>6.1091340450771101</v>
      </c>
      <c r="AB1943">
        <v>6.6032123735871497</v>
      </c>
    </row>
    <row r="1944" spans="1:47" x14ac:dyDescent="0.25">
      <c r="A1944" t="str">
        <f t="shared" si="30"/>
        <v>LilienfeldGründungsintensitätje 1.000 Einwohner</v>
      </c>
      <c r="B1944">
        <v>1943</v>
      </c>
      <c r="C1944">
        <v>314</v>
      </c>
      <c r="D1944" t="s">
        <v>181</v>
      </c>
      <c r="E1944" t="s">
        <v>40</v>
      </c>
      <c r="F1944" t="s">
        <v>53</v>
      </c>
      <c r="G1944">
        <v>2.6332381411563999</v>
      </c>
      <c r="H1944">
        <v>2.8800845215702502</v>
      </c>
      <c r="I1944">
        <v>3.0025831422262801</v>
      </c>
      <c r="J1944">
        <v>3.4986345636110299</v>
      </c>
      <c r="K1944">
        <v>2.1056118342258299</v>
      </c>
      <c r="L1944">
        <v>2.9298764661715002</v>
      </c>
      <c r="M1944">
        <v>4.4917787645157503</v>
      </c>
      <c r="N1944">
        <v>3.87438910488618</v>
      </c>
      <c r="O1944">
        <v>4.1966257958357298</v>
      </c>
      <c r="P1944">
        <v>3.6914402637628898</v>
      </c>
      <c r="Q1944">
        <v>4.8951845666443896</v>
      </c>
      <c r="R1944">
        <v>3.81872714008141</v>
      </c>
      <c r="S1944">
        <v>4.0733438845161896</v>
      </c>
      <c r="T1944">
        <v>4.2964729482387698</v>
      </c>
      <c r="U1944">
        <v>4.8043915804984199</v>
      </c>
      <c r="V1944">
        <v>5.1205624976116804</v>
      </c>
      <c r="W1944">
        <v>4.0625241816915603</v>
      </c>
      <c r="X1944">
        <v>4.3390671005733799</v>
      </c>
      <c r="Y1944">
        <v>3.6640031183005299</v>
      </c>
      <c r="Z1944">
        <v>5.0247310983748097</v>
      </c>
      <c r="AA1944">
        <v>4.0547988347374204</v>
      </c>
      <c r="AB1944">
        <v>4.3735224586288401</v>
      </c>
    </row>
    <row r="1945" spans="1:47" x14ac:dyDescent="0.25">
      <c r="A1945" t="str">
        <f t="shared" si="30"/>
        <v>LilienfeldKammermitgliedschaftenAktiv</v>
      </c>
      <c r="B1945">
        <v>1944</v>
      </c>
      <c r="C1945">
        <v>314</v>
      </c>
      <c r="D1945" t="s">
        <v>181</v>
      </c>
      <c r="E1945" t="s">
        <v>39</v>
      </c>
      <c r="F1945" t="s">
        <v>50</v>
      </c>
      <c r="G1945">
        <v>971</v>
      </c>
      <c r="H1945">
        <v>992</v>
      </c>
      <c r="I1945">
        <v>1010</v>
      </c>
      <c r="J1945">
        <v>1033</v>
      </c>
      <c r="K1945">
        <v>1086</v>
      </c>
      <c r="L1945">
        <v>1110</v>
      </c>
      <c r="M1945">
        <v>1149</v>
      </c>
      <c r="N1945">
        <v>1235</v>
      </c>
      <c r="O1945">
        <v>1257</v>
      </c>
      <c r="P1945">
        <v>1266</v>
      </c>
      <c r="Q1945">
        <v>1330</v>
      </c>
      <c r="R1945">
        <v>1313</v>
      </c>
      <c r="S1945">
        <v>1336</v>
      </c>
      <c r="T1945">
        <v>1362</v>
      </c>
      <c r="U1945">
        <v>1393</v>
      </c>
      <c r="V1945">
        <v>1392</v>
      </c>
      <c r="W1945">
        <v>1419</v>
      </c>
      <c r="X1945">
        <v>1442</v>
      </c>
      <c r="Y1945">
        <v>1485</v>
      </c>
      <c r="Z1945">
        <v>1486</v>
      </c>
      <c r="AA1945">
        <v>1533</v>
      </c>
      <c r="AB1945">
        <v>1521</v>
      </c>
      <c r="AC1945">
        <v>1574</v>
      </c>
      <c r="AD1945">
        <v>1560</v>
      </c>
      <c r="AE1945">
        <v>1562</v>
      </c>
      <c r="AF1945">
        <v>1563</v>
      </c>
      <c r="AG1945">
        <v>1615</v>
      </c>
      <c r="AH1945">
        <v>1587</v>
      </c>
      <c r="AI1945">
        <v>1616</v>
      </c>
      <c r="AJ1945">
        <v>1616</v>
      </c>
      <c r="AK1945">
        <v>1630</v>
      </c>
      <c r="AL1945">
        <v>1623</v>
      </c>
      <c r="AM1945">
        <v>1702</v>
      </c>
      <c r="AN1945">
        <v>1686</v>
      </c>
      <c r="AO1945">
        <v>1731</v>
      </c>
      <c r="AP1945">
        <v>1681</v>
      </c>
      <c r="AQ1945">
        <v>1692</v>
      </c>
      <c r="AR1945">
        <v>1674</v>
      </c>
    </row>
    <row r="1946" spans="1:47" x14ac:dyDescent="0.25">
      <c r="A1946" t="str">
        <f t="shared" si="30"/>
        <v>LilienfeldKammermitgliedschaftenInsgesamt</v>
      </c>
      <c r="B1946">
        <v>1945</v>
      </c>
      <c r="C1946">
        <v>314</v>
      </c>
      <c r="D1946" t="s">
        <v>181</v>
      </c>
      <c r="E1946" t="s">
        <v>39</v>
      </c>
      <c r="F1946" t="s">
        <v>48</v>
      </c>
      <c r="G1946">
        <v>1297</v>
      </c>
      <c r="H1946">
        <v>1327</v>
      </c>
      <c r="I1946">
        <v>1344</v>
      </c>
      <c r="J1946">
        <v>1368</v>
      </c>
      <c r="K1946">
        <v>1411</v>
      </c>
      <c r="L1946">
        <v>1444</v>
      </c>
      <c r="M1946">
        <v>1477</v>
      </c>
      <c r="N1946">
        <v>1563</v>
      </c>
      <c r="O1946">
        <v>1582</v>
      </c>
      <c r="P1946">
        <v>1609</v>
      </c>
      <c r="Q1946">
        <v>1666</v>
      </c>
      <c r="R1946">
        <v>1658</v>
      </c>
      <c r="S1946">
        <v>1668</v>
      </c>
      <c r="T1946">
        <v>1725</v>
      </c>
      <c r="U1946">
        <v>1767</v>
      </c>
      <c r="V1946">
        <v>1817</v>
      </c>
      <c r="W1946">
        <v>1851</v>
      </c>
      <c r="X1946">
        <v>1863</v>
      </c>
      <c r="Y1946">
        <v>1894</v>
      </c>
      <c r="Z1946">
        <v>1919</v>
      </c>
      <c r="AA1946">
        <v>1943</v>
      </c>
      <c r="AB1946">
        <v>1957</v>
      </c>
      <c r="AC1946">
        <v>1986</v>
      </c>
      <c r="AD1946">
        <v>1985</v>
      </c>
      <c r="AE1946">
        <v>2027</v>
      </c>
      <c r="AF1946">
        <v>2024</v>
      </c>
      <c r="AG1946">
        <v>2055</v>
      </c>
      <c r="AH1946">
        <v>2053</v>
      </c>
      <c r="AI1946">
        <v>2030</v>
      </c>
      <c r="AJ1946">
        <v>2046</v>
      </c>
      <c r="AK1946">
        <v>2080</v>
      </c>
      <c r="AL1946">
        <v>2095</v>
      </c>
      <c r="AM1946">
        <v>2142</v>
      </c>
      <c r="AN1946">
        <v>2125</v>
      </c>
      <c r="AO1946">
        <v>2154</v>
      </c>
      <c r="AP1946">
        <v>2110</v>
      </c>
      <c r="AQ1946">
        <v>2110</v>
      </c>
      <c r="AR1946">
        <v>2074</v>
      </c>
    </row>
    <row r="1947" spans="1:47" x14ac:dyDescent="0.25">
      <c r="A1947" t="str">
        <f t="shared" si="30"/>
        <v>LilienfeldKammermitgliedschaftenRuhend</v>
      </c>
      <c r="B1947">
        <v>1946</v>
      </c>
      <c r="C1947">
        <v>314</v>
      </c>
      <c r="D1947" t="s">
        <v>181</v>
      </c>
      <c r="E1947" t="s">
        <v>39</v>
      </c>
      <c r="F1947" t="s">
        <v>51</v>
      </c>
      <c r="G1947">
        <v>326</v>
      </c>
      <c r="H1947">
        <v>335</v>
      </c>
      <c r="I1947">
        <v>334</v>
      </c>
      <c r="J1947">
        <v>335</v>
      </c>
      <c r="K1947">
        <v>325</v>
      </c>
      <c r="L1947">
        <v>334</v>
      </c>
      <c r="M1947">
        <v>328</v>
      </c>
      <c r="N1947">
        <v>328</v>
      </c>
      <c r="O1947">
        <v>325</v>
      </c>
      <c r="P1947">
        <v>343</v>
      </c>
      <c r="Q1947">
        <v>336</v>
      </c>
      <c r="R1947">
        <v>345</v>
      </c>
      <c r="S1947">
        <v>332</v>
      </c>
      <c r="T1947">
        <v>363</v>
      </c>
      <c r="U1947">
        <v>374</v>
      </c>
      <c r="V1947">
        <v>425</v>
      </c>
      <c r="W1947">
        <v>432</v>
      </c>
      <c r="X1947">
        <v>421</v>
      </c>
      <c r="Y1947">
        <v>409</v>
      </c>
      <c r="Z1947">
        <v>433</v>
      </c>
      <c r="AA1947">
        <v>410</v>
      </c>
      <c r="AB1947">
        <v>436</v>
      </c>
      <c r="AC1947">
        <v>412</v>
      </c>
      <c r="AD1947">
        <v>425</v>
      </c>
      <c r="AE1947">
        <v>465</v>
      </c>
      <c r="AF1947">
        <v>461</v>
      </c>
      <c r="AG1947">
        <v>440</v>
      </c>
      <c r="AH1947">
        <v>466</v>
      </c>
      <c r="AI1947">
        <v>414</v>
      </c>
      <c r="AJ1947">
        <v>430</v>
      </c>
      <c r="AK1947">
        <v>450</v>
      </c>
      <c r="AL1947">
        <v>472</v>
      </c>
      <c r="AM1947">
        <v>440</v>
      </c>
      <c r="AN1947">
        <v>439</v>
      </c>
      <c r="AO1947">
        <v>423</v>
      </c>
      <c r="AP1947">
        <v>429</v>
      </c>
      <c r="AQ1947">
        <v>418</v>
      </c>
      <c r="AR1947">
        <v>400</v>
      </c>
    </row>
    <row r="1948" spans="1:47" x14ac:dyDescent="0.25">
      <c r="A1948" t="str">
        <f t="shared" si="30"/>
        <v>LilienfeldLehrlinge1. Lehrjahr, männlich</v>
      </c>
      <c r="B1948">
        <v>1947</v>
      </c>
      <c r="C1948">
        <v>314</v>
      </c>
      <c r="D1948" t="s">
        <v>181</v>
      </c>
      <c r="E1948" t="s">
        <v>46</v>
      </c>
      <c r="F1948" t="s">
        <v>65</v>
      </c>
      <c r="G1948">
        <v>71</v>
      </c>
      <c r="H1948">
        <v>77</v>
      </c>
      <c r="I1948">
        <v>81</v>
      </c>
      <c r="J1948">
        <v>69</v>
      </c>
      <c r="K1948">
        <v>104</v>
      </c>
      <c r="L1948">
        <v>86</v>
      </c>
      <c r="M1948">
        <v>93</v>
      </c>
      <c r="N1948">
        <v>75</v>
      </c>
      <c r="O1948">
        <v>73</v>
      </c>
      <c r="P1948">
        <v>55</v>
      </c>
      <c r="Q1948">
        <v>80</v>
      </c>
      <c r="R1948">
        <v>59</v>
      </c>
      <c r="S1948">
        <v>58</v>
      </c>
      <c r="T1948">
        <v>43</v>
      </c>
      <c r="U1948">
        <v>49</v>
      </c>
      <c r="V1948">
        <v>74</v>
      </c>
      <c r="W1948">
        <v>64</v>
      </c>
      <c r="X1948">
        <v>62</v>
      </c>
      <c r="Y1948">
        <v>66</v>
      </c>
      <c r="Z1948">
        <v>74</v>
      </c>
      <c r="AA1948">
        <v>56</v>
      </c>
      <c r="AB1948">
        <v>56</v>
      </c>
    </row>
    <row r="1949" spans="1:47" x14ac:dyDescent="0.25">
      <c r="A1949" t="str">
        <f t="shared" si="30"/>
        <v>LilienfeldLehrlinge1. Lehrjahr, weiblich</v>
      </c>
      <c r="B1949">
        <v>1948</v>
      </c>
      <c r="C1949">
        <v>314</v>
      </c>
      <c r="D1949" t="s">
        <v>181</v>
      </c>
      <c r="E1949" t="s">
        <v>46</v>
      </c>
      <c r="F1949" t="s">
        <v>66</v>
      </c>
      <c r="G1949">
        <v>21</v>
      </c>
      <c r="H1949">
        <v>16</v>
      </c>
      <c r="I1949">
        <v>26</v>
      </c>
      <c r="J1949">
        <v>23</v>
      </c>
      <c r="K1949">
        <v>25</v>
      </c>
      <c r="L1949">
        <v>22</v>
      </c>
      <c r="M1949">
        <v>24</v>
      </c>
      <c r="N1949">
        <v>16</v>
      </c>
      <c r="O1949">
        <v>22</v>
      </c>
      <c r="P1949">
        <v>22</v>
      </c>
      <c r="Q1949">
        <v>29</v>
      </c>
      <c r="R1949">
        <v>25</v>
      </c>
      <c r="S1949">
        <v>22</v>
      </c>
      <c r="T1949">
        <v>17</v>
      </c>
      <c r="U1949">
        <v>19</v>
      </c>
      <c r="V1949">
        <v>22</v>
      </c>
      <c r="W1949">
        <v>16</v>
      </c>
      <c r="X1949">
        <v>19</v>
      </c>
      <c r="Y1949">
        <v>14</v>
      </c>
      <c r="Z1949">
        <v>19</v>
      </c>
      <c r="AA1949">
        <v>30</v>
      </c>
      <c r="AB1949">
        <v>13</v>
      </c>
    </row>
    <row r="1950" spans="1:47" x14ac:dyDescent="0.25">
      <c r="A1950" t="str">
        <f t="shared" si="30"/>
        <v>LilienfeldLehrlinge2. Lehrjahr, männlich</v>
      </c>
      <c r="B1950">
        <v>1949</v>
      </c>
      <c r="C1950">
        <v>314</v>
      </c>
      <c r="D1950" t="s">
        <v>181</v>
      </c>
      <c r="E1950" t="s">
        <v>46</v>
      </c>
      <c r="F1950" t="s">
        <v>67</v>
      </c>
      <c r="G1950">
        <v>85</v>
      </c>
      <c r="H1950">
        <v>70</v>
      </c>
      <c r="I1950">
        <v>78</v>
      </c>
      <c r="J1950">
        <v>81</v>
      </c>
      <c r="K1950">
        <v>65</v>
      </c>
      <c r="L1950">
        <v>104</v>
      </c>
      <c r="M1950">
        <v>87</v>
      </c>
      <c r="N1950">
        <v>91</v>
      </c>
      <c r="O1950">
        <v>68</v>
      </c>
      <c r="P1950">
        <v>76</v>
      </c>
      <c r="Q1950">
        <v>62</v>
      </c>
      <c r="R1950">
        <v>85</v>
      </c>
      <c r="S1950">
        <v>64</v>
      </c>
      <c r="T1950">
        <v>61</v>
      </c>
      <c r="U1950">
        <v>51</v>
      </c>
      <c r="V1950">
        <v>52</v>
      </c>
      <c r="W1950">
        <v>78</v>
      </c>
      <c r="X1950">
        <v>68</v>
      </c>
      <c r="Y1950">
        <v>68</v>
      </c>
      <c r="Z1950">
        <v>69</v>
      </c>
      <c r="AA1950">
        <v>70</v>
      </c>
      <c r="AB1950">
        <v>55</v>
      </c>
    </row>
    <row r="1951" spans="1:47" x14ac:dyDescent="0.25">
      <c r="A1951" t="str">
        <f t="shared" si="30"/>
        <v>LilienfeldLehrlinge2. Lehrjahr, weiblich</v>
      </c>
      <c r="B1951">
        <v>1950</v>
      </c>
      <c r="C1951">
        <v>314</v>
      </c>
      <c r="D1951" t="s">
        <v>181</v>
      </c>
      <c r="E1951" t="s">
        <v>46</v>
      </c>
      <c r="F1951" t="s">
        <v>68</v>
      </c>
      <c r="G1951">
        <v>25</v>
      </c>
      <c r="H1951">
        <v>22</v>
      </c>
      <c r="I1951">
        <v>15</v>
      </c>
      <c r="J1951">
        <v>26</v>
      </c>
      <c r="K1951">
        <v>23</v>
      </c>
      <c r="L1951">
        <v>25</v>
      </c>
      <c r="M1951">
        <v>22</v>
      </c>
      <c r="N1951">
        <v>23</v>
      </c>
      <c r="O1951">
        <v>20</v>
      </c>
      <c r="P1951">
        <v>22</v>
      </c>
      <c r="Q1951">
        <v>22</v>
      </c>
      <c r="R1951">
        <v>31</v>
      </c>
      <c r="S1951">
        <v>27</v>
      </c>
      <c r="T1951">
        <v>26</v>
      </c>
      <c r="U1951">
        <v>18</v>
      </c>
      <c r="V1951">
        <v>21</v>
      </c>
      <c r="W1951">
        <v>25</v>
      </c>
      <c r="X1951">
        <v>20</v>
      </c>
      <c r="Y1951">
        <v>20</v>
      </c>
      <c r="Z1951">
        <v>17</v>
      </c>
      <c r="AA1951">
        <v>23</v>
      </c>
      <c r="AB1951">
        <v>25</v>
      </c>
    </row>
    <row r="1952" spans="1:47" x14ac:dyDescent="0.25">
      <c r="A1952" t="str">
        <f t="shared" si="30"/>
        <v>LilienfeldLehrlinge3. Lehrjahr, männlich</v>
      </c>
      <c r="B1952">
        <v>1951</v>
      </c>
      <c r="C1952">
        <v>314</v>
      </c>
      <c r="D1952" t="s">
        <v>181</v>
      </c>
      <c r="E1952" t="s">
        <v>46</v>
      </c>
      <c r="F1952" t="s">
        <v>69</v>
      </c>
      <c r="G1952">
        <v>72</v>
      </c>
      <c r="H1952">
        <v>83</v>
      </c>
      <c r="I1952">
        <v>64</v>
      </c>
      <c r="J1952">
        <v>75</v>
      </c>
      <c r="K1952">
        <v>81</v>
      </c>
      <c r="L1952">
        <v>60</v>
      </c>
      <c r="M1952">
        <v>103</v>
      </c>
      <c r="N1952">
        <v>82</v>
      </c>
      <c r="O1952">
        <v>84</v>
      </c>
      <c r="P1952">
        <v>65</v>
      </c>
      <c r="Q1952">
        <v>73</v>
      </c>
      <c r="R1952">
        <v>63</v>
      </c>
      <c r="S1952">
        <v>84</v>
      </c>
      <c r="T1952">
        <v>63</v>
      </c>
      <c r="U1952">
        <v>60</v>
      </c>
      <c r="V1952">
        <v>50</v>
      </c>
      <c r="W1952">
        <v>49</v>
      </c>
      <c r="X1952">
        <v>75</v>
      </c>
      <c r="Y1952">
        <v>65</v>
      </c>
      <c r="Z1952">
        <v>64</v>
      </c>
      <c r="AA1952">
        <v>67</v>
      </c>
      <c r="AB1952">
        <v>69</v>
      </c>
    </row>
    <row r="1953" spans="1:28" x14ac:dyDescent="0.25">
      <c r="A1953" t="str">
        <f t="shared" si="30"/>
        <v>LilienfeldLehrlinge3. Lehrjahr, weiblich</v>
      </c>
      <c r="B1953">
        <v>1952</v>
      </c>
      <c r="C1953">
        <v>314</v>
      </c>
      <c r="D1953" t="s">
        <v>181</v>
      </c>
      <c r="E1953" t="s">
        <v>46</v>
      </c>
      <c r="F1953" t="s">
        <v>70</v>
      </c>
      <c r="G1953">
        <v>25</v>
      </c>
      <c r="H1953">
        <v>22</v>
      </c>
      <c r="I1953">
        <v>19</v>
      </c>
      <c r="J1953">
        <v>16</v>
      </c>
      <c r="K1953">
        <v>28</v>
      </c>
      <c r="L1953">
        <v>24</v>
      </c>
      <c r="M1953">
        <v>26</v>
      </c>
      <c r="N1953">
        <v>21</v>
      </c>
      <c r="O1953">
        <v>21</v>
      </c>
      <c r="P1953">
        <v>18</v>
      </c>
      <c r="Q1953">
        <v>22</v>
      </c>
      <c r="R1953">
        <v>22</v>
      </c>
      <c r="S1953">
        <v>29</v>
      </c>
      <c r="T1953">
        <v>24</v>
      </c>
      <c r="U1953">
        <v>25</v>
      </c>
      <c r="V1953">
        <v>18</v>
      </c>
      <c r="W1953">
        <v>20</v>
      </c>
      <c r="X1953">
        <v>23</v>
      </c>
      <c r="Y1953">
        <v>19</v>
      </c>
      <c r="Z1953">
        <v>19</v>
      </c>
      <c r="AA1953">
        <v>15</v>
      </c>
      <c r="AB1953">
        <v>21</v>
      </c>
    </row>
    <row r="1954" spans="1:28" x14ac:dyDescent="0.25">
      <c r="A1954" t="str">
        <f t="shared" si="30"/>
        <v>LilienfeldLehrlinge4. Lehrjahr, männlich</v>
      </c>
      <c r="B1954">
        <v>1953</v>
      </c>
      <c r="C1954">
        <v>314</v>
      </c>
      <c r="D1954" t="s">
        <v>181</v>
      </c>
      <c r="E1954" t="s">
        <v>46</v>
      </c>
      <c r="F1954" t="s">
        <v>71</v>
      </c>
      <c r="G1954">
        <v>33</v>
      </c>
      <c r="H1954">
        <v>30</v>
      </c>
      <c r="I1954">
        <v>43</v>
      </c>
      <c r="J1954">
        <v>29</v>
      </c>
      <c r="K1954">
        <v>32</v>
      </c>
      <c r="L1954">
        <v>35</v>
      </c>
      <c r="M1954">
        <v>29</v>
      </c>
      <c r="N1954">
        <v>55</v>
      </c>
      <c r="O1954">
        <v>44</v>
      </c>
      <c r="P1954">
        <v>49</v>
      </c>
      <c r="Q1954">
        <v>31</v>
      </c>
      <c r="R1954">
        <v>37</v>
      </c>
      <c r="S1954">
        <v>36</v>
      </c>
      <c r="T1954">
        <v>55</v>
      </c>
      <c r="U1954">
        <v>38</v>
      </c>
      <c r="V1954">
        <v>41</v>
      </c>
      <c r="W1954">
        <v>33</v>
      </c>
      <c r="X1954">
        <v>36</v>
      </c>
      <c r="Y1954">
        <v>45</v>
      </c>
      <c r="Z1954">
        <v>39</v>
      </c>
      <c r="AA1954">
        <v>43</v>
      </c>
      <c r="AB1954">
        <v>46</v>
      </c>
    </row>
    <row r="1955" spans="1:28" x14ac:dyDescent="0.25">
      <c r="A1955" t="str">
        <f t="shared" si="30"/>
        <v>LilienfeldLehrlinge4. Lehrjahr, weiblich</v>
      </c>
      <c r="B1955">
        <v>1954</v>
      </c>
      <c r="C1955">
        <v>314</v>
      </c>
      <c r="D1955" t="s">
        <v>181</v>
      </c>
      <c r="E1955" t="s">
        <v>46</v>
      </c>
      <c r="F1955" t="s">
        <v>72</v>
      </c>
      <c r="G1955">
        <v>2</v>
      </c>
      <c r="H1955">
        <v>3</v>
      </c>
      <c r="I1955">
        <v>6</v>
      </c>
      <c r="J1955">
        <v>3</v>
      </c>
      <c r="K1955">
        <v>3</v>
      </c>
      <c r="L1955">
        <v>4</v>
      </c>
      <c r="M1955">
        <v>4</v>
      </c>
      <c r="N1955">
        <v>5</v>
      </c>
      <c r="O1955">
        <v>2</v>
      </c>
      <c r="P1955">
        <v>1</v>
      </c>
      <c r="Q1955">
        <v>3</v>
      </c>
      <c r="R1955">
        <v>7</v>
      </c>
      <c r="S1955">
        <v>5</v>
      </c>
      <c r="T1955">
        <v>5</v>
      </c>
      <c r="U1955">
        <v>7</v>
      </c>
      <c r="V1955">
        <v>5</v>
      </c>
      <c r="W1955">
        <v>2</v>
      </c>
      <c r="X1955">
        <v>2</v>
      </c>
      <c r="Y1955">
        <v>4</v>
      </c>
      <c r="Z1955">
        <v>3</v>
      </c>
      <c r="AA1955">
        <v>5</v>
      </c>
      <c r="AB1955">
        <v>4</v>
      </c>
    </row>
    <row r="1956" spans="1:28" x14ac:dyDescent="0.25">
      <c r="A1956" t="str">
        <f t="shared" si="30"/>
        <v>LilienfeldLehrlingeFrauen</v>
      </c>
      <c r="B1956">
        <v>1955</v>
      </c>
      <c r="C1956">
        <v>314</v>
      </c>
      <c r="D1956" t="s">
        <v>181</v>
      </c>
      <c r="E1956" t="s">
        <v>46</v>
      </c>
      <c r="F1956" t="s">
        <v>47</v>
      </c>
      <c r="G1956">
        <v>73</v>
      </c>
      <c r="H1956">
        <v>63</v>
      </c>
      <c r="I1956">
        <v>66</v>
      </c>
      <c r="J1956">
        <v>68</v>
      </c>
      <c r="K1956">
        <v>79</v>
      </c>
      <c r="L1956">
        <v>75</v>
      </c>
      <c r="M1956">
        <v>76</v>
      </c>
      <c r="N1956">
        <v>65</v>
      </c>
      <c r="O1956">
        <v>65</v>
      </c>
      <c r="P1956">
        <v>63</v>
      </c>
      <c r="Q1956">
        <v>76</v>
      </c>
      <c r="R1956">
        <v>85</v>
      </c>
      <c r="S1956">
        <v>83</v>
      </c>
      <c r="T1956">
        <v>72</v>
      </c>
      <c r="U1956">
        <v>69</v>
      </c>
      <c r="V1956">
        <v>66</v>
      </c>
      <c r="W1956">
        <v>63</v>
      </c>
      <c r="X1956">
        <v>64</v>
      </c>
      <c r="Y1956">
        <v>57</v>
      </c>
      <c r="Z1956">
        <v>58</v>
      </c>
      <c r="AA1956">
        <v>73</v>
      </c>
      <c r="AB1956">
        <v>63</v>
      </c>
    </row>
    <row r="1957" spans="1:28" x14ac:dyDescent="0.25">
      <c r="A1957" t="str">
        <f t="shared" si="30"/>
        <v>LilienfeldLehrlingeInsgesamt</v>
      </c>
      <c r="B1957">
        <v>1956</v>
      </c>
      <c r="C1957">
        <v>314</v>
      </c>
      <c r="D1957" t="s">
        <v>181</v>
      </c>
      <c r="E1957" t="s">
        <v>46</v>
      </c>
      <c r="F1957" t="s">
        <v>48</v>
      </c>
      <c r="G1957">
        <v>334</v>
      </c>
      <c r="H1957">
        <v>323</v>
      </c>
      <c r="I1957">
        <v>332</v>
      </c>
      <c r="J1957">
        <v>322</v>
      </c>
      <c r="K1957">
        <v>361</v>
      </c>
      <c r="L1957">
        <v>360</v>
      </c>
      <c r="M1957">
        <v>388</v>
      </c>
      <c r="N1957">
        <v>368</v>
      </c>
      <c r="O1957">
        <v>334</v>
      </c>
      <c r="P1957">
        <v>308</v>
      </c>
      <c r="Q1957">
        <v>322</v>
      </c>
      <c r="R1957">
        <v>329</v>
      </c>
      <c r="S1957">
        <v>325</v>
      </c>
      <c r="T1957">
        <v>294</v>
      </c>
      <c r="U1957">
        <v>267</v>
      </c>
      <c r="V1957">
        <v>283</v>
      </c>
      <c r="W1957">
        <v>287</v>
      </c>
      <c r="X1957">
        <v>305</v>
      </c>
      <c r="Y1957">
        <v>301</v>
      </c>
      <c r="Z1957">
        <v>304</v>
      </c>
      <c r="AA1957">
        <v>309</v>
      </c>
      <c r="AB1957">
        <v>289</v>
      </c>
    </row>
    <row r="1958" spans="1:28" x14ac:dyDescent="0.25">
      <c r="A1958" t="str">
        <f t="shared" si="30"/>
        <v>LilienfeldLehrlingeMänner</v>
      </c>
      <c r="B1958">
        <v>1957</v>
      </c>
      <c r="C1958">
        <v>314</v>
      </c>
      <c r="D1958" t="s">
        <v>181</v>
      </c>
      <c r="E1958" t="s">
        <v>46</v>
      </c>
      <c r="F1958" t="s">
        <v>49</v>
      </c>
      <c r="G1958">
        <v>261</v>
      </c>
      <c r="H1958">
        <v>260</v>
      </c>
      <c r="I1958">
        <v>266</v>
      </c>
      <c r="J1958">
        <v>254</v>
      </c>
      <c r="K1958">
        <v>282</v>
      </c>
      <c r="L1958">
        <v>285</v>
      </c>
      <c r="M1958">
        <v>312</v>
      </c>
      <c r="N1958">
        <v>303</v>
      </c>
      <c r="O1958">
        <v>269</v>
      </c>
      <c r="P1958">
        <v>245</v>
      </c>
      <c r="Q1958">
        <v>246</v>
      </c>
      <c r="R1958">
        <v>244</v>
      </c>
      <c r="S1958">
        <v>242</v>
      </c>
      <c r="T1958">
        <v>222</v>
      </c>
      <c r="U1958">
        <v>198</v>
      </c>
      <c r="V1958">
        <v>217</v>
      </c>
      <c r="W1958">
        <v>224</v>
      </c>
      <c r="X1958">
        <v>241</v>
      </c>
      <c r="Y1958">
        <v>244</v>
      </c>
      <c r="Z1958">
        <v>246</v>
      </c>
      <c r="AA1958">
        <v>236</v>
      </c>
      <c r="AB1958">
        <v>226</v>
      </c>
    </row>
    <row r="1959" spans="1:28" x14ac:dyDescent="0.25">
      <c r="A1959" t="str">
        <f t="shared" si="30"/>
        <v>LilienfeldNeugründungenInsgesamt</v>
      </c>
      <c r="B1959">
        <v>1958</v>
      </c>
      <c r="C1959">
        <v>314</v>
      </c>
      <c r="D1959" t="s">
        <v>181</v>
      </c>
      <c r="E1959" t="s">
        <v>41</v>
      </c>
      <c r="F1959" t="s">
        <v>48</v>
      </c>
      <c r="G1959">
        <v>71</v>
      </c>
      <c r="H1959">
        <v>77.851564702565597</v>
      </c>
      <c r="I1959">
        <v>81.276923076923097</v>
      </c>
      <c r="J1959">
        <v>95.047405189620804</v>
      </c>
      <c r="K1959">
        <v>57.019968470835501</v>
      </c>
      <c r="L1959">
        <v>79.039277427908502</v>
      </c>
      <c r="M1959">
        <v>120.932159677058</v>
      </c>
      <c r="N1959">
        <v>104.03122185529899</v>
      </c>
      <c r="O1959">
        <v>112.02892561983499</v>
      </c>
      <c r="P1959">
        <v>98.026196204223496</v>
      </c>
      <c r="Q1959">
        <v>129.10070257611201</v>
      </c>
      <c r="R1959">
        <v>99.974276527331199</v>
      </c>
      <c r="S1959">
        <v>106.06987475280199</v>
      </c>
      <c r="T1959">
        <v>112.02623565237801</v>
      </c>
      <c r="U1959">
        <v>125.971147240669</v>
      </c>
      <c r="V1959">
        <v>134</v>
      </c>
      <c r="W1959">
        <v>105</v>
      </c>
      <c r="X1959">
        <v>112</v>
      </c>
      <c r="Y1959">
        <v>94</v>
      </c>
      <c r="Z1959">
        <v>128</v>
      </c>
      <c r="AA1959">
        <v>103</v>
      </c>
      <c r="AB1959">
        <v>111</v>
      </c>
    </row>
    <row r="1960" spans="1:28" x14ac:dyDescent="0.25">
      <c r="A1960" t="str">
        <f t="shared" si="30"/>
        <v>LilienfeldPendler (Auspendler/-innen)Insgesamt</v>
      </c>
      <c r="B1960">
        <v>1959</v>
      </c>
      <c r="C1960">
        <v>314</v>
      </c>
      <c r="D1960" t="s">
        <v>181</v>
      </c>
      <c r="E1960" t="s">
        <v>459</v>
      </c>
      <c r="F1960" t="s">
        <v>48</v>
      </c>
      <c r="G1960">
        <v>7651</v>
      </c>
      <c r="H1960">
        <v>7770</v>
      </c>
      <c r="I1960">
        <v>7791</v>
      </c>
      <c r="J1960">
        <v>7784</v>
      </c>
      <c r="K1960">
        <v>7796</v>
      </c>
      <c r="L1960">
        <v>7740</v>
      </c>
      <c r="M1960">
        <v>7780</v>
      </c>
      <c r="N1960">
        <v>7717</v>
      </c>
      <c r="O1960">
        <v>7829</v>
      </c>
      <c r="P1960">
        <v>7952</v>
      </c>
      <c r="Q1960">
        <v>7956</v>
      </c>
      <c r="R1960">
        <v>7947</v>
      </c>
      <c r="S1960">
        <v>8002</v>
      </c>
    </row>
    <row r="1961" spans="1:28" x14ac:dyDescent="0.25">
      <c r="A1961" t="str">
        <f t="shared" si="30"/>
        <v>LilienfeldPendler ins AuslandInsgesamt</v>
      </c>
      <c r="B1961">
        <v>1960</v>
      </c>
      <c r="C1961">
        <v>314</v>
      </c>
      <c r="D1961" t="s">
        <v>181</v>
      </c>
      <c r="E1961" t="s">
        <v>304</v>
      </c>
      <c r="F1961" t="s">
        <v>48</v>
      </c>
      <c r="G1961">
        <v>11</v>
      </c>
      <c r="H1961">
        <v>17</v>
      </c>
      <c r="I1961">
        <v>49</v>
      </c>
      <c r="J1961">
        <v>17</v>
      </c>
      <c r="K1961">
        <v>8</v>
      </c>
      <c r="L1961">
        <v>24</v>
      </c>
      <c r="M1961">
        <v>32</v>
      </c>
      <c r="N1961">
        <v>34</v>
      </c>
      <c r="O1961">
        <v>22</v>
      </c>
      <c r="P1961">
        <v>37</v>
      </c>
      <c r="Q1961">
        <v>35</v>
      </c>
      <c r="R1961">
        <v>20</v>
      </c>
      <c r="S1961">
        <v>21</v>
      </c>
    </row>
    <row r="1962" spans="1:28" x14ac:dyDescent="0.25">
      <c r="A1962" t="str">
        <f t="shared" si="30"/>
        <v>LilienfeldPendler zw. BundesländernInsgesamt</v>
      </c>
      <c r="B1962">
        <v>1961</v>
      </c>
      <c r="C1962">
        <v>314</v>
      </c>
      <c r="D1962" t="s">
        <v>181</v>
      </c>
      <c r="E1962" t="s">
        <v>433</v>
      </c>
      <c r="F1962" t="s">
        <v>48</v>
      </c>
      <c r="G1962">
        <v>1308</v>
      </c>
      <c r="H1962">
        <v>1283</v>
      </c>
      <c r="I1962">
        <v>1173</v>
      </c>
      <c r="J1962">
        <v>1187</v>
      </c>
      <c r="K1962">
        <v>1185</v>
      </c>
      <c r="L1962">
        <v>1165</v>
      </c>
      <c r="M1962">
        <v>1061</v>
      </c>
      <c r="N1962">
        <v>1075</v>
      </c>
      <c r="O1962">
        <v>1063</v>
      </c>
      <c r="P1962">
        <v>1090</v>
      </c>
      <c r="Q1962">
        <v>1085</v>
      </c>
      <c r="R1962">
        <v>1090</v>
      </c>
      <c r="S1962">
        <v>1100</v>
      </c>
    </row>
    <row r="1963" spans="1:28" x14ac:dyDescent="0.25">
      <c r="A1963" t="str">
        <f t="shared" si="30"/>
        <v>LilienfeldPendler zw. Gemeinden eines Pol. BezirkesInsgesamt</v>
      </c>
      <c r="B1963">
        <v>1962</v>
      </c>
      <c r="C1963">
        <v>314</v>
      </c>
      <c r="D1963" t="s">
        <v>181</v>
      </c>
      <c r="E1963" t="s">
        <v>305</v>
      </c>
      <c r="F1963" t="s">
        <v>48</v>
      </c>
      <c r="G1963">
        <v>3601</v>
      </c>
      <c r="H1963">
        <v>3485</v>
      </c>
      <c r="I1963">
        <v>3535</v>
      </c>
      <c r="J1963">
        <v>3469</v>
      </c>
      <c r="K1963">
        <v>3475</v>
      </c>
      <c r="L1963">
        <v>3464</v>
      </c>
      <c r="M1963">
        <v>3449</v>
      </c>
      <c r="N1963">
        <v>3497</v>
      </c>
      <c r="O1963">
        <v>3594</v>
      </c>
      <c r="P1963">
        <v>3589</v>
      </c>
      <c r="Q1963">
        <v>3597</v>
      </c>
      <c r="R1963">
        <v>3550</v>
      </c>
      <c r="S1963">
        <v>3611</v>
      </c>
    </row>
    <row r="1964" spans="1:28" x14ac:dyDescent="0.25">
      <c r="A1964" t="str">
        <f t="shared" si="30"/>
        <v>LilienfeldPendler zw. Pol. Bez. des BundeslandesInsgesamt</v>
      </c>
      <c r="B1964">
        <v>1963</v>
      </c>
      <c r="C1964">
        <v>314</v>
      </c>
      <c r="D1964" t="s">
        <v>181</v>
      </c>
      <c r="E1964" t="s">
        <v>306</v>
      </c>
      <c r="F1964" t="s">
        <v>48</v>
      </c>
      <c r="G1964">
        <v>2731</v>
      </c>
      <c r="H1964">
        <v>2985</v>
      </c>
      <c r="I1964">
        <v>3034</v>
      </c>
      <c r="J1964">
        <v>3111</v>
      </c>
      <c r="K1964">
        <v>3128</v>
      </c>
      <c r="L1964">
        <v>3087</v>
      </c>
      <c r="M1964">
        <v>3238</v>
      </c>
      <c r="N1964">
        <v>3111</v>
      </c>
      <c r="O1964">
        <v>3150</v>
      </c>
      <c r="P1964">
        <v>3236</v>
      </c>
      <c r="Q1964">
        <v>3239</v>
      </c>
      <c r="R1964">
        <v>3287</v>
      </c>
      <c r="S1964">
        <v>3270</v>
      </c>
    </row>
    <row r="1965" spans="1:28" x14ac:dyDescent="0.25">
      <c r="A1965" t="str">
        <f t="shared" si="30"/>
        <v>LilienfeldPensionisteneinkommenBrutto_Schnitt</v>
      </c>
      <c r="B1965">
        <v>1964</v>
      </c>
      <c r="C1965">
        <v>314</v>
      </c>
      <c r="D1965" t="s">
        <v>181</v>
      </c>
      <c r="E1965" t="s">
        <v>44</v>
      </c>
      <c r="F1965" t="s">
        <v>54</v>
      </c>
      <c r="G1965">
        <v>15898.8970064318</v>
      </c>
      <c r="H1965">
        <v>16223.399159921901</v>
      </c>
      <c r="I1965">
        <v>16779.541496161899</v>
      </c>
      <c r="J1965">
        <v>17394.491917884501</v>
      </c>
      <c r="K1965">
        <v>18065.696436119099</v>
      </c>
      <c r="L1965">
        <v>18595.350775686999</v>
      </c>
      <c r="M1965">
        <v>19125.194779539099</v>
      </c>
      <c r="N1965">
        <v>19621.3315774125</v>
      </c>
      <c r="O1965">
        <v>19681.980839223801</v>
      </c>
      <c r="P1965">
        <v>20332.7485791367</v>
      </c>
      <c r="Q1965">
        <v>20909.128035966602</v>
      </c>
      <c r="R1965">
        <v>21330.2144095607</v>
      </c>
      <c r="S1965">
        <v>21703.805071484301</v>
      </c>
      <c r="T1965">
        <v>21934.729539499302</v>
      </c>
      <c r="U1965">
        <v>22518.6145946297</v>
      </c>
      <c r="V1965">
        <v>23286.739060281401</v>
      </c>
      <c r="W1965">
        <v>24898.4979958164</v>
      </c>
      <c r="X1965">
        <v>25640.703015811301</v>
      </c>
      <c r="Y1965">
        <v>26393.468573816899</v>
      </c>
    </row>
    <row r="1966" spans="1:28" x14ac:dyDescent="0.25">
      <c r="A1966" t="str">
        <f t="shared" si="30"/>
        <v>LilienfeldPensionisteneinkommenBruttobezüge 1000 EUR</v>
      </c>
      <c r="B1966">
        <v>1965</v>
      </c>
      <c r="C1966">
        <v>314</v>
      </c>
      <c r="D1966" t="s">
        <v>181</v>
      </c>
      <c r="E1966" t="s">
        <v>44</v>
      </c>
      <c r="F1966" t="s">
        <v>55</v>
      </c>
      <c r="G1966">
        <v>113708.91138999999</v>
      </c>
      <c r="H1966">
        <v>116256.87837999999</v>
      </c>
      <c r="I1966">
        <v>120225.41482000001</v>
      </c>
      <c r="J1966">
        <v>124979.42443</v>
      </c>
      <c r="K1966">
        <v>131644.72993</v>
      </c>
      <c r="L1966">
        <v>137363.85618</v>
      </c>
      <c r="M1966">
        <v>143572.83721</v>
      </c>
      <c r="N1966">
        <v>148023.32542000001</v>
      </c>
      <c r="O1966">
        <v>153145.49291</v>
      </c>
      <c r="P1966">
        <v>158270.11494</v>
      </c>
      <c r="Q1966">
        <v>162777.56176000001</v>
      </c>
      <c r="R1966">
        <v>165095.85952999999</v>
      </c>
      <c r="S1966">
        <v>166989.07621999999</v>
      </c>
      <c r="T1966">
        <v>169094.83001999999</v>
      </c>
      <c r="U1966">
        <v>173595.99991000001</v>
      </c>
      <c r="V1966">
        <v>180402.36749999999</v>
      </c>
      <c r="W1966">
        <v>190448.61116999999</v>
      </c>
      <c r="X1966">
        <v>197843.66446999999</v>
      </c>
      <c r="Y1966">
        <v>205235.61163</v>
      </c>
    </row>
    <row r="1967" spans="1:28" x14ac:dyDescent="0.25">
      <c r="A1967" t="str">
        <f t="shared" si="30"/>
        <v>LilienfeldPensionisteneinkommenBruttobezüge Fälle</v>
      </c>
      <c r="B1967">
        <v>1966</v>
      </c>
      <c r="C1967">
        <v>314</v>
      </c>
      <c r="D1967" t="s">
        <v>181</v>
      </c>
      <c r="E1967" t="s">
        <v>44</v>
      </c>
      <c r="F1967" t="s">
        <v>56</v>
      </c>
      <c r="G1967">
        <v>7152</v>
      </c>
      <c r="H1967">
        <v>7166</v>
      </c>
      <c r="I1967">
        <v>7165</v>
      </c>
      <c r="J1967">
        <v>7185</v>
      </c>
      <c r="K1967">
        <v>7287</v>
      </c>
      <c r="L1967">
        <v>7387</v>
      </c>
      <c r="M1967">
        <v>7507</v>
      </c>
      <c r="N1967">
        <v>7544</v>
      </c>
      <c r="O1967">
        <v>7781</v>
      </c>
      <c r="P1967">
        <v>7784</v>
      </c>
      <c r="Q1967">
        <v>7785</v>
      </c>
      <c r="R1967">
        <v>7740</v>
      </c>
      <c r="S1967">
        <v>7694</v>
      </c>
      <c r="T1967">
        <v>7709</v>
      </c>
      <c r="U1967">
        <v>7709</v>
      </c>
      <c r="V1967">
        <v>7747</v>
      </c>
      <c r="W1967">
        <v>7649</v>
      </c>
      <c r="X1967">
        <v>7716</v>
      </c>
      <c r="Y1967">
        <v>7776</v>
      </c>
    </row>
    <row r="1968" spans="1:28" x14ac:dyDescent="0.25">
      <c r="A1968" t="str">
        <f t="shared" si="30"/>
        <v>LilienfeldPensionisteneinkommenLohnsteuer 1000 EUR</v>
      </c>
      <c r="B1968">
        <v>1967</v>
      </c>
      <c r="C1968">
        <v>314</v>
      </c>
      <c r="D1968" t="s">
        <v>181</v>
      </c>
      <c r="E1968" t="s">
        <v>44</v>
      </c>
      <c r="F1968" t="s">
        <v>57</v>
      </c>
      <c r="G1968">
        <v>12305.554389999999</v>
      </c>
      <c r="H1968">
        <v>11448.138790000001</v>
      </c>
      <c r="I1968">
        <v>12381.815790000001</v>
      </c>
      <c r="J1968">
        <v>13519.2889</v>
      </c>
      <c r="K1968">
        <v>15035.44306</v>
      </c>
      <c r="L1968">
        <v>14099.231159999999</v>
      </c>
      <c r="M1968">
        <v>15356.769</v>
      </c>
      <c r="N1968">
        <v>16506.659650000001</v>
      </c>
      <c r="O1968">
        <v>17987.803449999999</v>
      </c>
      <c r="P1968">
        <v>19264.438880000002</v>
      </c>
      <c r="Q1968">
        <v>20512.849719999998</v>
      </c>
      <c r="R1968">
        <v>21351.896580000001</v>
      </c>
      <c r="S1968">
        <v>17814.133949999999</v>
      </c>
      <c r="T1968">
        <v>18325.839950000001</v>
      </c>
      <c r="U1968">
        <v>19535.775079999999</v>
      </c>
      <c r="V1968">
        <v>21002.06565</v>
      </c>
      <c r="W1968">
        <v>20975.847529999999</v>
      </c>
      <c r="X1968">
        <v>22638.347430000002</v>
      </c>
      <c r="Y1968">
        <v>23032.047159999998</v>
      </c>
    </row>
    <row r="1969" spans="1:47" x14ac:dyDescent="0.25">
      <c r="A1969" t="str">
        <f t="shared" si="30"/>
        <v>LilienfeldPensionisteneinkommenLohnsteuer Fälle</v>
      </c>
      <c r="B1969">
        <v>1968</v>
      </c>
      <c r="C1969">
        <v>314</v>
      </c>
      <c r="D1969" t="s">
        <v>181</v>
      </c>
      <c r="E1969" t="s">
        <v>44</v>
      </c>
      <c r="F1969" t="s">
        <v>58</v>
      </c>
      <c r="G1969">
        <v>4150</v>
      </c>
      <c r="H1969">
        <v>3966</v>
      </c>
      <c r="I1969">
        <v>4088</v>
      </c>
      <c r="J1969">
        <v>4391</v>
      </c>
      <c r="K1969">
        <v>4492</v>
      </c>
      <c r="L1969">
        <v>4390</v>
      </c>
      <c r="M1969">
        <v>4533</v>
      </c>
      <c r="N1969">
        <v>4646</v>
      </c>
      <c r="O1969">
        <v>4830</v>
      </c>
      <c r="P1969">
        <v>4943</v>
      </c>
      <c r="Q1969">
        <v>5073</v>
      </c>
      <c r="R1969">
        <v>5128</v>
      </c>
      <c r="S1969">
        <v>5187</v>
      </c>
      <c r="T1969">
        <v>5253</v>
      </c>
      <c r="U1969">
        <v>5329</v>
      </c>
      <c r="V1969">
        <v>5542</v>
      </c>
      <c r="W1969">
        <v>5915</v>
      </c>
      <c r="X1969">
        <v>6089</v>
      </c>
      <c r="Y1969">
        <v>6253</v>
      </c>
    </row>
    <row r="1970" spans="1:47" x14ac:dyDescent="0.25">
      <c r="A1970" t="str">
        <f t="shared" si="30"/>
        <v>LilienfeldPensionisteneinkommenNetto_Schnitt</v>
      </c>
      <c r="B1970">
        <v>1969</v>
      </c>
      <c r="C1970">
        <v>314</v>
      </c>
      <c r="D1970" t="s">
        <v>181</v>
      </c>
      <c r="E1970" t="s">
        <v>44</v>
      </c>
      <c r="F1970" t="s">
        <v>59</v>
      </c>
      <c r="G1970">
        <v>13408.945364932901</v>
      </c>
      <c r="H1970">
        <v>13761.0222523025</v>
      </c>
      <c r="I1970">
        <v>14149.757832519201</v>
      </c>
      <c r="J1970">
        <v>14577.342499652101</v>
      </c>
      <c r="K1970">
        <v>15013.641829284999</v>
      </c>
      <c r="L1970">
        <v>15663.479187762299</v>
      </c>
      <c r="M1970">
        <v>16029.3041281471</v>
      </c>
      <c r="N1970">
        <v>16358.3953844115</v>
      </c>
      <c r="O1970">
        <v>16289.6393792572</v>
      </c>
      <c r="P1970">
        <v>16740.989991007202</v>
      </c>
      <c r="Q1970">
        <v>17129.4174810533</v>
      </c>
      <c r="R1970">
        <v>17403.9960788114</v>
      </c>
      <c r="S1970">
        <v>18203.463181700001</v>
      </c>
      <c r="T1970">
        <v>18362.841519003799</v>
      </c>
      <c r="U1970">
        <v>18751.714188610698</v>
      </c>
      <c r="V1970">
        <v>19302.773929262901</v>
      </c>
      <c r="W1970">
        <v>20809.792826513301</v>
      </c>
      <c r="X1970">
        <v>21319.143904872999</v>
      </c>
      <c r="Y1970">
        <v>22005.3762615741</v>
      </c>
    </row>
    <row r="1971" spans="1:47" x14ac:dyDescent="0.25">
      <c r="A1971" t="str">
        <f t="shared" si="30"/>
        <v>LilienfeldPensionisteneinkommenNettobezüge 1000 EUR</v>
      </c>
      <c r="B1971">
        <v>1970</v>
      </c>
      <c r="C1971">
        <v>314</v>
      </c>
      <c r="D1971" t="s">
        <v>181</v>
      </c>
      <c r="E1971" t="s">
        <v>44</v>
      </c>
      <c r="F1971" t="s">
        <v>60</v>
      </c>
      <c r="G1971">
        <v>95900.777249999999</v>
      </c>
      <c r="H1971">
        <v>98611.485459999996</v>
      </c>
      <c r="I1971">
        <v>101383.01487</v>
      </c>
      <c r="J1971">
        <v>104738.20586</v>
      </c>
      <c r="K1971">
        <v>109404.40801</v>
      </c>
      <c r="L1971">
        <v>115706.12076000001</v>
      </c>
      <c r="M1971">
        <v>120331.98609000001</v>
      </c>
      <c r="N1971">
        <v>123407.73478</v>
      </c>
      <c r="O1971">
        <v>126749.68401</v>
      </c>
      <c r="P1971">
        <v>130311.86609</v>
      </c>
      <c r="Q1971">
        <v>133352.51509</v>
      </c>
      <c r="R1971">
        <v>134706.92965000001</v>
      </c>
      <c r="S1971">
        <v>140057.44571999999</v>
      </c>
      <c r="T1971">
        <v>141559.14527000001</v>
      </c>
      <c r="U1971">
        <v>144556.96468</v>
      </c>
      <c r="V1971">
        <v>149538.58963</v>
      </c>
      <c r="W1971">
        <v>159174.10532999999</v>
      </c>
      <c r="X1971">
        <v>164498.51436999999</v>
      </c>
      <c r="Y1971">
        <v>171113.80580999999</v>
      </c>
    </row>
    <row r="1972" spans="1:47" x14ac:dyDescent="0.25">
      <c r="A1972" t="str">
        <f t="shared" si="30"/>
        <v>LilienfeldPensionisteneinkommenSV-Beiträge 1000 EUR</v>
      </c>
      <c r="B1972">
        <v>1971</v>
      </c>
      <c r="C1972">
        <v>314</v>
      </c>
      <c r="D1972" t="s">
        <v>181</v>
      </c>
      <c r="E1972" t="s">
        <v>44</v>
      </c>
      <c r="F1972" t="s">
        <v>61</v>
      </c>
      <c r="G1972">
        <v>5502.5797499999999</v>
      </c>
      <c r="H1972">
        <v>6197.2541300000003</v>
      </c>
      <c r="I1972">
        <v>6460.5841600000003</v>
      </c>
      <c r="J1972">
        <v>6721.9296700000004</v>
      </c>
      <c r="K1972">
        <v>7204.8788599999998</v>
      </c>
      <c r="L1972">
        <v>7558.5042599999997</v>
      </c>
      <c r="M1972">
        <v>7884.08212</v>
      </c>
      <c r="N1972">
        <v>8108.9309899999998</v>
      </c>
      <c r="O1972">
        <v>8408.0054500000006</v>
      </c>
      <c r="P1972">
        <v>8693.8099700000002</v>
      </c>
      <c r="Q1972">
        <v>8912.1969499999996</v>
      </c>
      <c r="R1972">
        <v>9037.0332999999991</v>
      </c>
      <c r="S1972">
        <v>9117.4965499999998</v>
      </c>
      <c r="T1972">
        <v>9209.8448000000008</v>
      </c>
      <c r="U1972">
        <v>9503.2601500000001</v>
      </c>
      <c r="V1972">
        <v>9861.7122199999994</v>
      </c>
      <c r="W1972">
        <v>10298.658310000001</v>
      </c>
      <c r="X1972">
        <v>10706.802669999999</v>
      </c>
      <c r="Y1972">
        <v>11089.75866</v>
      </c>
    </row>
    <row r="1973" spans="1:47" x14ac:dyDescent="0.25">
      <c r="A1973" t="str">
        <f t="shared" si="30"/>
        <v>LilienfeldPensionisteneinkommenSV-Beiträge Fälle</v>
      </c>
      <c r="B1973">
        <v>1972</v>
      </c>
      <c r="C1973">
        <v>314</v>
      </c>
      <c r="D1973" t="s">
        <v>181</v>
      </c>
      <c r="E1973" t="s">
        <v>44</v>
      </c>
      <c r="F1973" t="s">
        <v>62</v>
      </c>
      <c r="G1973">
        <v>7007</v>
      </c>
      <c r="H1973">
        <v>7021</v>
      </c>
      <c r="I1973">
        <v>7019</v>
      </c>
      <c r="J1973">
        <v>7051</v>
      </c>
      <c r="K1973">
        <v>7151</v>
      </c>
      <c r="L1973">
        <v>7260</v>
      </c>
      <c r="M1973">
        <v>7364</v>
      </c>
      <c r="N1973">
        <v>7410</v>
      </c>
      <c r="O1973">
        <v>7446</v>
      </c>
      <c r="P1973">
        <v>7433</v>
      </c>
      <c r="Q1973">
        <v>7439</v>
      </c>
      <c r="R1973">
        <v>7379</v>
      </c>
      <c r="S1973">
        <v>7348</v>
      </c>
      <c r="T1973">
        <v>7354</v>
      </c>
      <c r="U1973">
        <v>7334</v>
      </c>
      <c r="V1973">
        <v>7391</v>
      </c>
      <c r="W1973">
        <v>7441</v>
      </c>
      <c r="X1973">
        <v>7507</v>
      </c>
      <c r="Y1973">
        <v>7565</v>
      </c>
    </row>
    <row r="1974" spans="1:47" x14ac:dyDescent="0.25">
      <c r="A1974" t="str">
        <f t="shared" si="30"/>
        <v>LilienfeldUnselbstständig BeschäftigteFrauen</v>
      </c>
      <c r="B1974">
        <v>1973</v>
      </c>
      <c r="C1974">
        <v>314</v>
      </c>
      <c r="D1974" t="s">
        <v>181</v>
      </c>
      <c r="E1974" t="s">
        <v>38</v>
      </c>
      <c r="F1974" t="s">
        <v>47</v>
      </c>
      <c r="G1974">
        <v>2054</v>
      </c>
      <c r="H1974">
        <v>2240</v>
      </c>
      <c r="I1974">
        <v>1874</v>
      </c>
      <c r="J1974">
        <v>1980</v>
      </c>
      <c r="K1974">
        <v>1875</v>
      </c>
      <c r="L1974">
        <v>2004</v>
      </c>
      <c r="M1974">
        <v>1971</v>
      </c>
      <c r="N1974">
        <v>2167</v>
      </c>
      <c r="O1974">
        <v>4535</v>
      </c>
      <c r="P1974">
        <v>4760</v>
      </c>
      <c r="Q1974">
        <v>4524</v>
      </c>
      <c r="R1974">
        <v>4617</v>
      </c>
      <c r="S1974">
        <v>4459</v>
      </c>
      <c r="T1974">
        <v>4612</v>
      </c>
      <c r="U1974">
        <v>4507</v>
      </c>
      <c r="V1974">
        <v>4666</v>
      </c>
      <c r="W1974">
        <v>4554</v>
      </c>
      <c r="X1974">
        <v>4757</v>
      </c>
      <c r="Y1974">
        <v>4574</v>
      </c>
      <c r="Z1974">
        <v>4692</v>
      </c>
      <c r="AA1974">
        <v>4551</v>
      </c>
      <c r="AB1974">
        <v>4694</v>
      </c>
      <c r="AC1974">
        <v>4502</v>
      </c>
      <c r="AD1974">
        <v>4677</v>
      </c>
      <c r="AE1974">
        <v>4519</v>
      </c>
      <c r="AF1974">
        <v>4718</v>
      </c>
      <c r="AG1974">
        <v>4611</v>
      </c>
      <c r="AH1974">
        <v>4797</v>
      </c>
      <c r="AI1974">
        <v>4650</v>
      </c>
      <c r="AJ1974">
        <v>4776</v>
      </c>
      <c r="AK1974">
        <v>4699</v>
      </c>
      <c r="AL1974">
        <v>4783</v>
      </c>
      <c r="AM1974">
        <v>4599</v>
      </c>
      <c r="AN1974">
        <v>4659</v>
      </c>
      <c r="AO1974">
        <v>4504</v>
      </c>
      <c r="AP1974">
        <v>4703</v>
      </c>
      <c r="AQ1974">
        <v>4654</v>
      </c>
      <c r="AR1974">
        <v>4804</v>
      </c>
      <c r="AS1974">
        <v>4592</v>
      </c>
      <c r="AT1974">
        <v>4705</v>
      </c>
      <c r="AU1974">
        <v>4549</v>
      </c>
    </row>
    <row r="1975" spans="1:47" x14ac:dyDescent="0.25">
      <c r="A1975" t="str">
        <f t="shared" si="30"/>
        <v>LilienfeldUnselbstständig BeschäftigteInsgesamt</v>
      </c>
      <c r="B1975">
        <v>1974</v>
      </c>
      <c r="C1975">
        <v>314</v>
      </c>
      <c r="D1975" t="s">
        <v>181</v>
      </c>
      <c r="E1975" t="s">
        <v>38</v>
      </c>
      <c r="F1975" t="s">
        <v>48</v>
      </c>
      <c r="G1975">
        <v>5411</v>
      </c>
      <c r="H1975">
        <v>6104</v>
      </c>
      <c r="I1975">
        <v>5277</v>
      </c>
      <c r="J1975">
        <v>5854</v>
      </c>
      <c r="K1975">
        <v>5296</v>
      </c>
      <c r="L1975">
        <v>6186</v>
      </c>
      <c r="M1975">
        <v>5899</v>
      </c>
      <c r="N1975">
        <v>6734</v>
      </c>
      <c r="O1975">
        <v>10125</v>
      </c>
      <c r="P1975">
        <v>10787</v>
      </c>
      <c r="Q1975">
        <v>9976</v>
      </c>
      <c r="R1975">
        <v>10374</v>
      </c>
      <c r="S1975">
        <v>9730</v>
      </c>
      <c r="T1975">
        <v>10334</v>
      </c>
      <c r="U1975">
        <v>9794</v>
      </c>
      <c r="V1975">
        <v>10383</v>
      </c>
      <c r="W1975">
        <v>9843</v>
      </c>
      <c r="X1975">
        <v>10465</v>
      </c>
      <c r="Y1975">
        <v>9850</v>
      </c>
      <c r="Z1975">
        <v>10434</v>
      </c>
      <c r="AA1975">
        <v>9808</v>
      </c>
      <c r="AB1975">
        <v>10390</v>
      </c>
      <c r="AC1975">
        <v>9756</v>
      </c>
      <c r="AD1975">
        <v>10346</v>
      </c>
      <c r="AE1975">
        <v>9760</v>
      </c>
      <c r="AF1975">
        <v>10312</v>
      </c>
      <c r="AG1975">
        <v>9840</v>
      </c>
      <c r="AH1975">
        <v>10542</v>
      </c>
      <c r="AI1975">
        <v>10025</v>
      </c>
      <c r="AJ1975">
        <v>10596</v>
      </c>
      <c r="AK1975">
        <v>10100</v>
      </c>
      <c r="AL1975">
        <v>10554</v>
      </c>
      <c r="AM1975">
        <v>9962</v>
      </c>
      <c r="AN1975">
        <v>10237</v>
      </c>
      <c r="AO1975">
        <v>9773</v>
      </c>
      <c r="AP1975">
        <v>10345</v>
      </c>
      <c r="AQ1975">
        <v>10044</v>
      </c>
      <c r="AR1975">
        <v>10473</v>
      </c>
      <c r="AS1975">
        <v>9927</v>
      </c>
      <c r="AT1975">
        <v>10307</v>
      </c>
      <c r="AU1975">
        <v>9769</v>
      </c>
    </row>
    <row r="1976" spans="1:47" x14ac:dyDescent="0.25">
      <c r="A1976" t="str">
        <f t="shared" si="30"/>
        <v>LilienfeldUnselbstständig BeschäftigteMänner</v>
      </c>
      <c r="B1976">
        <v>1975</v>
      </c>
      <c r="C1976">
        <v>314</v>
      </c>
      <c r="D1976" t="s">
        <v>181</v>
      </c>
      <c r="E1976" t="s">
        <v>38</v>
      </c>
      <c r="F1976" t="s">
        <v>49</v>
      </c>
      <c r="G1976">
        <v>3357</v>
      </c>
      <c r="H1976">
        <v>3864</v>
      </c>
      <c r="I1976">
        <v>3403</v>
      </c>
      <c r="J1976">
        <v>3874</v>
      </c>
      <c r="K1976">
        <v>3421</v>
      </c>
      <c r="L1976">
        <v>4182</v>
      </c>
      <c r="M1976">
        <v>3928</v>
      </c>
      <c r="N1976">
        <v>4567</v>
      </c>
      <c r="O1976">
        <v>5590</v>
      </c>
      <c r="P1976">
        <v>6027</v>
      </c>
      <c r="Q1976">
        <v>5452</v>
      </c>
      <c r="R1976">
        <v>5757</v>
      </c>
      <c r="S1976">
        <v>5271</v>
      </c>
      <c r="T1976">
        <v>5722</v>
      </c>
      <c r="U1976">
        <v>5287</v>
      </c>
      <c r="V1976">
        <v>5717</v>
      </c>
      <c r="W1976">
        <v>5289</v>
      </c>
      <c r="X1976">
        <v>5708</v>
      </c>
      <c r="Y1976">
        <v>5276</v>
      </c>
      <c r="Z1976">
        <v>5742</v>
      </c>
      <c r="AA1976">
        <v>5257</v>
      </c>
      <c r="AB1976">
        <v>5696</v>
      </c>
      <c r="AC1976">
        <v>5254</v>
      </c>
      <c r="AD1976">
        <v>5669</v>
      </c>
      <c r="AE1976">
        <v>5241</v>
      </c>
      <c r="AF1976">
        <v>5594</v>
      </c>
      <c r="AG1976">
        <v>5229</v>
      </c>
      <c r="AH1976">
        <v>5745</v>
      </c>
      <c r="AI1976">
        <v>5375</v>
      </c>
      <c r="AJ1976">
        <v>5820</v>
      </c>
      <c r="AK1976">
        <v>5401</v>
      </c>
      <c r="AL1976">
        <v>5771</v>
      </c>
      <c r="AM1976">
        <v>5363</v>
      </c>
      <c r="AN1976">
        <v>5578</v>
      </c>
      <c r="AO1976">
        <v>5269</v>
      </c>
      <c r="AP1976">
        <v>5642</v>
      </c>
      <c r="AQ1976">
        <v>5390</v>
      </c>
      <c r="AR1976">
        <v>5669</v>
      </c>
      <c r="AS1976">
        <v>5335</v>
      </c>
      <c r="AT1976">
        <v>5602</v>
      </c>
      <c r="AU1976">
        <v>5220</v>
      </c>
    </row>
    <row r="1977" spans="1:47" x14ac:dyDescent="0.25">
      <c r="A1977" t="str">
        <f t="shared" si="30"/>
        <v>LilienfeldUnselbstständig Beschäftigte GW mgfInsgesamt</v>
      </c>
      <c r="B1977">
        <v>1976</v>
      </c>
      <c r="C1977">
        <v>314</v>
      </c>
      <c r="D1977" t="s">
        <v>181</v>
      </c>
      <c r="E1977" t="s">
        <v>450</v>
      </c>
      <c r="F1977" t="s">
        <v>48</v>
      </c>
      <c r="G1977">
        <v>6767.7704195309998</v>
      </c>
      <c r="H1977">
        <v>6350.2069891909996</v>
      </c>
      <c r="I1977">
        <v>6882.9175899479997</v>
      </c>
      <c r="J1977">
        <v>6320.6137364879996</v>
      </c>
      <c r="K1977">
        <v>6749.7781323839999</v>
      </c>
      <c r="L1977">
        <v>6275.2486772470002</v>
      </c>
      <c r="M1977">
        <v>6537.5127180239997</v>
      </c>
      <c r="N1977">
        <v>5865.359452488</v>
      </c>
      <c r="O1977">
        <v>6421.3418943670004</v>
      </c>
      <c r="P1977">
        <v>6447.4665559949999</v>
      </c>
      <c r="Q1977">
        <v>6960.1270350880004</v>
      </c>
      <c r="R1977">
        <v>6539.9393214620004</v>
      </c>
      <c r="S1977">
        <v>6944.6087822700001</v>
      </c>
      <c r="T1977">
        <v>6690.0862758080002</v>
      </c>
    </row>
    <row r="1978" spans="1:47" x14ac:dyDescent="0.25">
      <c r="A1978" t="str">
        <f t="shared" si="30"/>
        <v>LilienfeldUnselbstständig Beschäftigte GW ogfInsgesamt</v>
      </c>
      <c r="B1978">
        <v>1977</v>
      </c>
      <c r="C1978">
        <v>314</v>
      </c>
      <c r="D1978" t="s">
        <v>181</v>
      </c>
      <c r="E1978" t="s">
        <v>449</v>
      </c>
      <c r="F1978" t="s">
        <v>48</v>
      </c>
      <c r="G1978">
        <v>6247.5397320749998</v>
      </c>
      <c r="H1978">
        <v>5856.6414748819998</v>
      </c>
      <c r="I1978">
        <v>6387.9598725599999</v>
      </c>
      <c r="J1978">
        <v>5858.3814525389998</v>
      </c>
      <c r="K1978">
        <v>6284.9890081439999</v>
      </c>
      <c r="L1978">
        <v>5825.8470384319999</v>
      </c>
      <c r="M1978">
        <v>6106.9881846480002</v>
      </c>
      <c r="N1978">
        <v>5502.9767436980001</v>
      </c>
      <c r="O1978">
        <v>6008.7212022900003</v>
      </c>
      <c r="P1978">
        <v>6077.9598069240001</v>
      </c>
      <c r="Q1978">
        <v>6538.3440249109999</v>
      </c>
      <c r="R1978">
        <v>6159.7418545190003</v>
      </c>
      <c r="S1978">
        <v>6491.3087752669999</v>
      </c>
      <c r="T1978">
        <v>6252.374317062</v>
      </c>
    </row>
    <row r="1979" spans="1:47" x14ac:dyDescent="0.25">
      <c r="A1979" t="str">
        <f t="shared" si="30"/>
        <v>LilienfeldUnternehmenInsgesamt</v>
      </c>
      <c r="B1979">
        <v>1978</v>
      </c>
      <c r="C1979">
        <v>314</v>
      </c>
      <c r="D1979" t="s">
        <v>181</v>
      </c>
      <c r="E1979" t="s">
        <v>475</v>
      </c>
      <c r="F1979" t="s">
        <v>48</v>
      </c>
      <c r="G1979">
        <v>2184</v>
      </c>
      <c r="H1979">
        <v>2145</v>
      </c>
      <c r="I1979">
        <v>2211</v>
      </c>
    </row>
    <row r="1980" spans="1:47" x14ac:dyDescent="0.25">
      <c r="A1980" t="str">
        <f t="shared" si="30"/>
        <v>LilienfeldWohnbevölkerungInsgesamt</v>
      </c>
      <c r="B1980">
        <v>1979</v>
      </c>
      <c r="C1980">
        <v>314</v>
      </c>
      <c r="D1980" t="s">
        <v>181</v>
      </c>
      <c r="E1980" t="s">
        <v>42</v>
      </c>
      <c r="F1980" t="s">
        <v>48</v>
      </c>
      <c r="G1980">
        <v>26963</v>
      </c>
      <c r="H1980">
        <v>27031</v>
      </c>
      <c r="I1980">
        <v>27069</v>
      </c>
      <c r="J1980">
        <v>27167</v>
      </c>
      <c r="K1980">
        <v>27080</v>
      </c>
      <c r="L1980">
        <v>26977</v>
      </c>
      <c r="M1980">
        <v>26923</v>
      </c>
      <c r="N1980">
        <v>26851</v>
      </c>
      <c r="O1980">
        <v>26695</v>
      </c>
      <c r="P1980">
        <v>26499</v>
      </c>
      <c r="Q1980">
        <v>26373</v>
      </c>
      <c r="R1980">
        <v>26180</v>
      </c>
      <c r="S1980">
        <v>26040</v>
      </c>
      <c r="T1980">
        <v>26074</v>
      </c>
      <c r="U1980">
        <v>26220</v>
      </c>
      <c r="V1980">
        <v>26169</v>
      </c>
      <c r="W1980">
        <v>25846</v>
      </c>
      <c r="X1980">
        <v>25812</v>
      </c>
      <c r="Y1980">
        <v>25655</v>
      </c>
      <c r="Z1980">
        <v>25474</v>
      </c>
      <c r="AA1980">
        <v>25402</v>
      </c>
      <c r="AB1980">
        <v>25380</v>
      </c>
    </row>
    <row r="1981" spans="1:47" x14ac:dyDescent="0.25">
      <c r="A1981" t="str">
        <f t="shared" si="30"/>
        <v>MelkArbeitnehmereinkommenBrutto_Schnitt</v>
      </c>
      <c r="B1981">
        <v>1980</v>
      </c>
      <c r="C1981">
        <v>315</v>
      </c>
      <c r="D1981" t="s">
        <v>182</v>
      </c>
      <c r="E1981" t="s">
        <v>43</v>
      </c>
      <c r="F1981" t="s">
        <v>54</v>
      </c>
      <c r="G1981">
        <v>22420.608936727898</v>
      </c>
      <c r="H1981">
        <v>23020.513844744</v>
      </c>
      <c r="I1981">
        <v>23866.663172215998</v>
      </c>
      <c r="J1981">
        <v>24953.170887119901</v>
      </c>
      <c r="K1981">
        <v>25862.749136251001</v>
      </c>
      <c r="L1981">
        <v>26101.448300364002</v>
      </c>
      <c r="M1981">
        <v>26440.6787464482</v>
      </c>
      <c r="N1981">
        <v>27071.8160676394</v>
      </c>
      <c r="O1981">
        <v>28030.695462361498</v>
      </c>
      <c r="P1981">
        <v>28641.558943661999</v>
      </c>
      <c r="Q1981">
        <v>29166.670001866201</v>
      </c>
      <c r="R1981">
        <v>29715.106294790199</v>
      </c>
      <c r="S1981">
        <v>30319.830226620801</v>
      </c>
      <c r="T1981">
        <v>31076.849409015798</v>
      </c>
      <c r="U1981">
        <v>32068.290922745098</v>
      </c>
      <c r="V1981">
        <v>33005.739630704004</v>
      </c>
      <c r="W1981">
        <v>33585.641732275399</v>
      </c>
      <c r="X1981">
        <v>34739.2926324769</v>
      </c>
      <c r="Y1981">
        <v>36391.527124639098</v>
      </c>
    </row>
    <row r="1982" spans="1:47" x14ac:dyDescent="0.25">
      <c r="A1982" t="str">
        <f t="shared" si="30"/>
        <v>MelkArbeitnehmereinkommenBruttobezüge 1000 EUR</v>
      </c>
      <c r="B1982">
        <v>1981</v>
      </c>
      <c r="C1982">
        <v>315</v>
      </c>
      <c r="D1982" t="s">
        <v>182</v>
      </c>
      <c r="E1982" t="s">
        <v>43</v>
      </c>
      <c r="F1982" t="s">
        <v>55</v>
      </c>
      <c r="G1982">
        <v>744140.01061</v>
      </c>
      <c r="H1982">
        <v>778737.94233999995</v>
      </c>
      <c r="I1982">
        <v>815714.81389999995</v>
      </c>
      <c r="J1982">
        <v>871414.63372000004</v>
      </c>
      <c r="K1982">
        <v>918334.49632999999</v>
      </c>
      <c r="L1982">
        <v>924957.02341999998</v>
      </c>
      <c r="M1982">
        <v>958448.16388000001</v>
      </c>
      <c r="N1982">
        <v>992588.13612000004</v>
      </c>
      <c r="O1982">
        <v>1040022.89374</v>
      </c>
      <c r="P1982">
        <v>1065580.5589399999</v>
      </c>
      <c r="Q1982">
        <v>1094012.6251000001</v>
      </c>
      <c r="R1982">
        <v>1125340.79049</v>
      </c>
      <c r="S1982">
        <v>1162644.2098699999</v>
      </c>
      <c r="T1982">
        <v>1203668.53131</v>
      </c>
      <c r="U1982">
        <v>1263971.6867200001</v>
      </c>
      <c r="V1982">
        <v>1308446.5361800001</v>
      </c>
      <c r="W1982">
        <v>1307925.64598</v>
      </c>
      <c r="X1982">
        <v>1364246.7609699999</v>
      </c>
      <c r="Y1982">
        <v>1449656.4830100001</v>
      </c>
    </row>
    <row r="1983" spans="1:47" x14ac:dyDescent="0.25">
      <c r="A1983" t="str">
        <f t="shared" si="30"/>
        <v>MelkArbeitnehmereinkommenBruttobezüge Fälle</v>
      </c>
      <c r="B1983">
        <v>1982</v>
      </c>
      <c r="C1983">
        <v>315</v>
      </c>
      <c r="D1983" t="s">
        <v>182</v>
      </c>
      <c r="E1983" t="s">
        <v>43</v>
      </c>
      <c r="F1983" t="s">
        <v>56</v>
      </c>
      <c r="G1983">
        <v>33190</v>
      </c>
      <c r="H1983">
        <v>33828</v>
      </c>
      <c r="I1983">
        <v>34178</v>
      </c>
      <c r="J1983">
        <v>34922</v>
      </c>
      <c r="K1983">
        <v>35508</v>
      </c>
      <c r="L1983">
        <v>35437</v>
      </c>
      <c r="M1983">
        <v>36249</v>
      </c>
      <c r="N1983">
        <v>36665</v>
      </c>
      <c r="O1983">
        <v>37103</v>
      </c>
      <c r="P1983">
        <v>37204</v>
      </c>
      <c r="Q1983">
        <v>37509</v>
      </c>
      <c r="R1983">
        <v>37871</v>
      </c>
      <c r="S1983">
        <v>38346</v>
      </c>
      <c r="T1983">
        <v>38732</v>
      </c>
      <c r="U1983">
        <v>39415</v>
      </c>
      <c r="V1983">
        <v>39643</v>
      </c>
      <c r="W1983">
        <v>38943</v>
      </c>
      <c r="X1983">
        <v>39271</v>
      </c>
      <c r="Y1983">
        <v>39835</v>
      </c>
    </row>
    <row r="1984" spans="1:47" x14ac:dyDescent="0.25">
      <c r="A1984" t="str">
        <f t="shared" si="30"/>
        <v>MelkArbeitnehmereinkommenLohnsteuer 1000 EUR</v>
      </c>
      <c r="B1984">
        <v>1983</v>
      </c>
      <c r="C1984">
        <v>315</v>
      </c>
      <c r="D1984" t="s">
        <v>182</v>
      </c>
      <c r="E1984" t="s">
        <v>43</v>
      </c>
      <c r="F1984" t="s">
        <v>57</v>
      </c>
      <c r="G1984">
        <v>95829.449219999995</v>
      </c>
      <c r="H1984">
        <v>96708.758440000005</v>
      </c>
      <c r="I1984">
        <v>103795.56804</v>
      </c>
      <c r="J1984">
        <v>116799.03872</v>
      </c>
      <c r="K1984">
        <v>125768.86988</v>
      </c>
      <c r="L1984">
        <v>114912.99155000001</v>
      </c>
      <c r="M1984">
        <v>121053.60778000001</v>
      </c>
      <c r="N1984">
        <v>128985.23689</v>
      </c>
      <c r="O1984">
        <v>139049.82889</v>
      </c>
      <c r="P1984">
        <v>146208.2597</v>
      </c>
      <c r="Q1984">
        <v>153093.63623999999</v>
      </c>
      <c r="R1984">
        <v>160741.08717000001</v>
      </c>
      <c r="S1984">
        <v>139650.92128000001</v>
      </c>
      <c r="T1984">
        <v>147572.32603</v>
      </c>
      <c r="U1984">
        <v>160735.36298000001</v>
      </c>
      <c r="V1984">
        <v>162477.84661000001</v>
      </c>
      <c r="W1984">
        <v>154158.93062999999</v>
      </c>
      <c r="X1984">
        <v>167439.37028999999</v>
      </c>
      <c r="Y1984">
        <v>174786.79796</v>
      </c>
    </row>
    <row r="1985" spans="1:47" x14ac:dyDescent="0.25">
      <c r="A1985" t="str">
        <f t="shared" si="30"/>
        <v>MelkArbeitnehmereinkommenLohnsteuer Fälle</v>
      </c>
      <c r="B1985">
        <v>1984</v>
      </c>
      <c r="C1985">
        <v>315</v>
      </c>
      <c r="D1985" t="s">
        <v>182</v>
      </c>
      <c r="E1985" t="s">
        <v>43</v>
      </c>
      <c r="F1985" t="s">
        <v>58</v>
      </c>
      <c r="G1985">
        <v>25939</v>
      </c>
      <c r="H1985">
        <v>25975</v>
      </c>
      <c r="I1985">
        <v>26676</v>
      </c>
      <c r="J1985">
        <v>27581</v>
      </c>
      <c r="K1985">
        <v>28711</v>
      </c>
      <c r="L1985">
        <v>27903</v>
      </c>
      <c r="M1985">
        <v>28693</v>
      </c>
      <c r="N1985">
        <v>29416</v>
      </c>
      <c r="O1985">
        <v>30045</v>
      </c>
      <c r="P1985">
        <v>30522</v>
      </c>
      <c r="Q1985">
        <v>30909</v>
      </c>
      <c r="R1985">
        <v>31441</v>
      </c>
      <c r="S1985">
        <v>31889</v>
      </c>
      <c r="T1985">
        <v>32625</v>
      </c>
      <c r="U1985">
        <v>33488</v>
      </c>
      <c r="V1985">
        <v>34208</v>
      </c>
      <c r="W1985">
        <v>33574</v>
      </c>
      <c r="X1985">
        <v>34216</v>
      </c>
      <c r="Y1985">
        <v>35085</v>
      </c>
    </row>
    <row r="1986" spans="1:47" x14ac:dyDescent="0.25">
      <c r="A1986" t="str">
        <f t="shared" si="30"/>
        <v>MelkArbeitnehmereinkommenNetto_Schnitt</v>
      </c>
      <c r="B1986">
        <v>1985</v>
      </c>
      <c r="C1986">
        <v>315</v>
      </c>
      <c r="D1986" t="s">
        <v>182</v>
      </c>
      <c r="E1986" t="s">
        <v>43</v>
      </c>
      <c r="F1986" t="s">
        <v>59</v>
      </c>
      <c r="G1986">
        <v>15847.465873154601</v>
      </c>
      <c r="H1986">
        <v>16391.412186354501</v>
      </c>
      <c r="I1986">
        <v>16926.717396278302</v>
      </c>
      <c r="J1986">
        <v>17578.2107857511</v>
      </c>
      <c r="K1986">
        <v>18177.550963444901</v>
      </c>
      <c r="L1986">
        <v>18708.109121821799</v>
      </c>
      <c r="M1986">
        <v>18893.4000791746</v>
      </c>
      <c r="N1986">
        <v>19235.361432701498</v>
      </c>
      <c r="O1986">
        <v>19821.726441258099</v>
      </c>
      <c r="P1986">
        <v>20141.987102730898</v>
      </c>
      <c r="Q1986">
        <v>20418.2516414727</v>
      </c>
      <c r="R1986">
        <v>20695.832462306302</v>
      </c>
      <c r="S1986">
        <v>21795.307937985701</v>
      </c>
      <c r="T1986">
        <v>22254.264717029801</v>
      </c>
      <c r="U1986">
        <v>22847.080206774099</v>
      </c>
      <c r="V1986">
        <v>23638.1716757057</v>
      </c>
      <c r="W1986">
        <v>24297.327720514601</v>
      </c>
      <c r="X1986">
        <v>24952.2470474396</v>
      </c>
      <c r="Y1986">
        <v>26224.726299485399</v>
      </c>
    </row>
    <row r="1987" spans="1:47" x14ac:dyDescent="0.25">
      <c r="A1987" t="str">
        <f t="shared" ref="A1987:A2050" si="31">D1987&amp;E1987&amp;F1987</f>
        <v>MelkArbeitnehmereinkommenNettobezüge 1000 EUR</v>
      </c>
      <c r="B1987">
        <v>1986</v>
      </c>
      <c r="C1987">
        <v>315</v>
      </c>
      <c r="D1987" t="s">
        <v>182</v>
      </c>
      <c r="E1987" t="s">
        <v>43</v>
      </c>
      <c r="F1987" t="s">
        <v>60</v>
      </c>
      <c r="G1987">
        <v>525977.39232999994</v>
      </c>
      <c r="H1987">
        <v>554488.69143999997</v>
      </c>
      <c r="I1987">
        <v>578521.34716999996</v>
      </c>
      <c r="J1987">
        <v>613866.27705999999</v>
      </c>
      <c r="K1987">
        <v>645448.47961000004</v>
      </c>
      <c r="L1987">
        <v>662959.26295</v>
      </c>
      <c r="M1987">
        <v>684866.85947000002</v>
      </c>
      <c r="N1987">
        <v>705264.52693000005</v>
      </c>
      <c r="O1987">
        <v>735445.51615000004</v>
      </c>
      <c r="P1987">
        <v>749362.48817000003</v>
      </c>
      <c r="Q1987">
        <v>765868.20082000003</v>
      </c>
      <c r="R1987">
        <v>783771.87118000002</v>
      </c>
      <c r="S1987">
        <v>835762.87818999996</v>
      </c>
      <c r="T1987">
        <v>861952.18102000002</v>
      </c>
      <c r="U1987">
        <v>900517.66634999996</v>
      </c>
      <c r="V1987">
        <v>937088.03974000004</v>
      </c>
      <c r="W1987">
        <v>946210.83342000004</v>
      </c>
      <c r="X1987">
        <v>979899.69380000001</v>
      </c>
      <c r="Y1987">
        <v>1044661.97214</v>
      </c>
    </row>
    <row r="1988" spans="1:47" x14ac:dyDescent="0.25">
      <c r="A1988" t="str">
        <f t="shared" si="31"/>
        <v>MelkArbeitnehmereinkommenSV-Beiträge 1000 EUR</v>
      </c>
      <c r="B1988">
        <v>1987</v>
      </c>
      <c r="C1988">
        <v>315</v>
      </c>
      <c r="D1988" t="s">
        <v>182</v>
      </c>
      <c r="E1988" t="s">
        <v>43</v>
      </c>
      <c r="F1988" t="s">
        <v>61</v>
      </c>
      <c r="G1988">
        <v>122333.16906</v>
      </c>
      <c r="H1988">
        <v>127540.49245999999</v>
      </c>
      <c r="I1988">
        <v>133397.89869</v>
      </c>
      <c r="J1988">
        <v>140749.31794000001</v>
      </c>
      <c r="K1988">
        <v>147117.14684</v>
      </c>
      <c r="L1988">
        <v>147084.76892</v>
      </c>
      <c r="M1988">
        <v>152527.69662999999</v>
      </c>
      <c r="N1988">
        <v>158338.37229999999</v>
      </c>
      <c r="O1988">
        <v>165527.54870000001</v>
      </c>
      <c r="P1988">
        <v>170009.81107</v>
      </c>
      <c r="Q1988">
        <v>175050.78804000001</v>
      </c>
      <c r="R1988">
        <v>180827.83214000001</v>
      </c>
      <c r="S1988">
        <v>187230.41039999999</v>
      </c>
      <c r="T1988">
        <v>194144.02426000001</v>
      </c>
      <c r="U1988">
        <v>202718.65739000001</v>
      </c>
      <c r="V1988">
        <v>208880.64983000001</v>
      </c>
      <c r="W1988">
        <v>207555.88193</v>
      </c>
      <c r="X1988">
        <v>216907.69688</v>
      </c>
      <c r="Y1988">
        <v>230207.71291</v>
      </c>
    </row>
    <row r="1989" spans="1:47" x14ac:dyDescent="0.25">
      <c r="A1989" t="str">
        <f t="shared" si="31"/>
        <v>MelkArbeitnehmereinkommenSV-Beiträge Fälle</v>
      </c>
      <c r="B1989">
        <v>1988</v>
      </c>
      <c r="C1989">
        <v>315</v>
      </c>
      <c r="D1989" t="s">
        <v>182</v>
      </c>
      <c r="E1989" t="s">
        <v>43</v>
      </c>
      <c r="F1989" t="s">
        <v>62</v>
      </c>
      <c r="G1989">
        <v>31716</v>
      </c>
      <c r="H1989">
        <v>32318</v>
      </c>
      <c r="I1989">
        <v>32716</v>
      </c>
      <c r="J1989">
        <v>33373</v>
      </c>
      <c r="K1989">
        <v>33930</v>
      </c>
      <c r="L1989">
        <v>33711</v>
      </c>
      <c r="M1989">
        <v>34451</v>
      </c>
      <c r="N1989">
        <v>34826</v>
      </c>
      <c r="O1989">
        <v>35363</v>
      </c>
      <c r="P1989">
        <v>35419</v>
      </c>
      <c r="Q1989">
        <v>35656</v>
      </c>
      <c r="R1989">
        <v>35948</v>
      </c>
      <c r="S1989">
        <v>36498</v>
      </c>
      <c r="T1989">
        <v>36926</v>
      </c>
      <c r="U1989">
        <v>37608</v>
      </c>
      <c r="V1989">
        <v>37768</v>
      </c>
      <c r="W1989">
        <v>37065</v>
      </c>
      <c r="X1989">
        <v>37606</v>
      </c>
      <c r="Y1989">
        <v>38133</v>
      </c>
    </row>
    <row r="1990" spans="1:47" x14ac:dyDescent="0.25">
      <c r="A1990" t="str">
        <f t="shared" si="31"/>
        <v>MelkArbeitsloseFrauen</v>
      </c>
      <c r="B1990">
        <v>1989</v>
      </c>
      <c r="C1990">
        <v>315</v>
      </c>
      <c r="D1990" t="s">
        <v>182</v>
      </c>
      <c r="E1990" t="s">
        <v>36</v>
      </c>
      <c r="F1990" t="s">
        <v>47</v>
      </c>
      <c r="G1990">
        <v>862</v>
      </c>
      <c r="H1990">
        <v>582</v>
      </c>
      <c r="I1990">
        <v>922</v>
      </c>
      <c r="J1990">
        <v>593</v>
      </c>
      <c r="K1990">
        <v>958</v>
      </c>
      <c r="L1990">
        <v>598</v>
      </c>
      <c r="M1990">
        <v>875</v>
      </c>
      <c r="N1990">
        <v>559</v>
      </c>
      <c r="O1990">
        <v>772</v>
      </c>
      <c r="P1990">
        <v>521</v>
      </c>
      <c r="Q1990">
        <v>859</v>
      </c>
      <c r="R1990">
        <v>715</v>
      </c>
      <c r="S1990">
        <v>863</v>
      </c>
      <c r="T1990">
        <v>650</v>
      </c>
      <c r="U1990">
        <v>841</v>
      </c>
      <c r="V1990">
        <v>589</v>
      </c>
      <c r="W1990">
        <v>803</v>
      </c>
      <c r="X1990">
        <v>611</v>
      </c>
      <c r="Y1990">
        <v>807</v>
      </c>
      <c r="Z1990">
        <v>653</v>
      </c>
      <c r="AA1990">
        <v>968</v>
      </c>
      <c r="AB1990">
        <v>748</v>
      </c>
      <c r="AC1990">
        <v>925</v>
      </c>
      <c r="AD1990">
        <v>731</v>
      </c>
      <c r="AE1990">
        <v>873</v>
      </c>
      <c r="AF1990">
        <v>711</v>
      </c>
      <c r="AG1990">
        <v>863</v>
      </c>
      <c r="AH1990">
        <v>639</v>
      </c>
      <c r="AI1990">
        <v>799</v>
      </c>
      <c r="AJ1990">
        <v>617</v>
      </c>
      <c r="AK1990">
        <v>825</v>
      </c>
      <c r="AL1990">
        <v>599</v>
      </c>
      <c r="AM1990">
        <v>837</v>
      </c>
      <c r="AN1990">
        <v>959</v>
      </c>
      <c r="AO1990">
        <v>1027</v>
      </c>
      <c r="AP1990">
        <v>624</v>
      </c>
      <c r="AQ1990">
        <v>709</v>
      </c>
      <c r="AR1990">
        <v>501</v>
      </c>
      <c r="AS1990">
        <v>623</v>
      </c>
      <c r="AT1990">
        <v>498</v>
      </c>
      <c r="AU1990">
        <v>680</v>
      </c>
    </row>
    <row r="1991" spans="1:47" x14ac:dyDescent="0.25">
      <c r="A1991" t="str">
        <f t="shared" si="31"/>
        <v>MelkArbeitsloseInsgesamt</v>
      </c>
      <c r="B1991">
        <v>1990</v>
      </c>
      <c r="C1991">
        <v>315</v>
      </c>
      <c r="D1991" t="s">
        <v>182</v>
      </c>
      <c r="E1991" t="s">
        <v>36</v>
      </c>
      <c r="F1991" t="s">
        <v>48</v>
      </c>
      <c r="G1991">
        <v>2678</v>
      </c>
      <c r="H1991">
        <v>1115</v>
      </c>
      <c r="I1991">
        <v>2817</v>
      </c>
      <c r="J1991">
        <v>1133</v>
      </c>
      <c r="K1991">
        <v>3071</v>
      </c>
      <c r="L1991">
        <v>1063</v>
      </c>
      <c r="M1991">
        <v>2403</v>
      </c>
      <c r="N1991">
        <v>988</v>
      </c>
      <c r="O1991">
        <v>2158</v>
      </c>
      <c r="P1991">
        <v>990</v>
      </c>
      <c r="Q1991">
        <v>2654</v>
      </c>
      <c r="R1991">
        <v>1497</v>
      </c>
      <c r="S1991">
        <v>2946</v>
      </c>
      <c r="T1991">
        <v>1296</v>
      </c>
      <c r="U1991">
        <v>2674</v>
      </c>
      <c r="V1991">
        <v>1134</v>
      </c>
      <c r="W1991">
        <v>2589</v>
      </c>
      <c r="X1991">
        <v>1178</v>
      </c>
      <c r="Y1991">
        <v>2820</v>
      </c>
      <c r="Z1991">
        <v>1428</v>
      </c>
      <c r="AA1991">
        <v>3002</v>
      </c>
      <c r="AB1991">
        <v>1635</v>
      </c>
      <c r="AC1991">
        <v>3058</v>
      </c>
      <c r="AD1991">
        <v>1613</v>
      </c>
      <c r="AE1991">
        <v>2860</v>
      </c>
      <c r="AF1991">
        <v>1550</v>
      </c>
      <c r="AG1991">
        <v>2965</v>
      </c>
      <c r="AH1991">
        <v>1355</v>
      </c>
      <c r="AI1991">
        <v>2431</v>
      </c>
      <c r="AJ1991">
        <v>1228</v>
      </c>
      <c r="AK1991">
        <v>2527</v>
      </c>
      <c r="AL1991">
        <v>1211</v>
      </c>
      <c r="AM1991">
        <v>2483</v>
      </c>
      <c r="AN1991">
        <v>1883</v>
      </c>
      <c r="AO1991">
        <v>2794</v>
      </c>
      <c r="AP1991">
        <v>1188</v>
      </c>
      <c r="AQ1991">
        <v>2025</v>
      </c>
      <c r="AR1991">
        <v>967</v>
      </c>
      <c r="AS1991">
        <v>2069</v>
      </c>
      <c r="AT1991">
        <v>1033</v>
      </c>
      <c r="AU1991">
        <v>2198</v>
      </c>
    </row>
    <row r="1992" spans="1:47" x14ac:dyDescent="0.25">
      <c r="A1992" t="str">
        <f t="shared" si="31"/>
        <v>MelkArbeitsloseMänner</v>
      </c>
      <c r="B1992">
        <v>1991</v>
      </c>
      <c r="C1992">
        <v>315</v>
      </c>
      <c r="D1992" t="s">
        <v>182</v>
      </c>
      <c r="E1992" t="s">
        <v>36</v>
      </c>
      <c r="F1992" t="s">
        <v>49</v>
      </c>
      <c r="G1992">
        <v>1816</v>
      </c>
      <c r="H1992">
        <v>533</v>
      </c>
      <c r="I1992">
        <v>1895</v>
      </c>
      <c r="J1992">
        <v>540</v>
      </c>
      <c r="K1992">
        <v>2113</v>
      </c>
      <c r="L1992">
        <v>465</v>
      </c>
      <c r="M1992">
        <v>1528</v>
      </c>
      <c r="N1992">
        <v>429</v>
      </c>
      <c r="O1992">
        <v>1386</v>
      </c>
      <c r="P1992">
        <v>469</v>
      </c>
      <c r="Q1992">
        <v>1795</v>
      </c>
      <c r="R1992">
        <v>782</v>
      </c>
      <c r="S1992">
        <v>2083</v>
      </c>
      <c r="T1992">
        <v>646</v>
      </c>
      <c r="U1992">
        <v>1833</v>
      </c>
      <c r="V1992">
        <v>545</v>
      </c>
      <c r="W1992">
        <v>1786</v>
      </c>
      <c r="X1992">
        <v>567</v>
      </c>
      <c r="Y1992">
        <v>2013</v>
      </c>
      <c r="Z1992">
        <v>775</v>
      </c>
      <c r="AA1992">
        <v>2034</v>
      </c>
      <c r="AB1992">
        <v>887</v>
      </c>
      <c r="AC1992">
        <v>2133</v>
      </c>
      <c r="AD1992">
        <v>882</v>
      </c>
      <c r="AE1992">
        <v>1987</v>
      </c>
      <c r="AF1992">
        <v>839</v>
      </c>
      <c r="AG1992">
        <v>2102</v>
      </c>
      <c r="AH1992">
        <v>716</v>
      </c>
      <c r="AI1992">
        <v>1632</v>
      </c>
      <c r="AJ1992">
        <v>611</v>
      </c>
      <c r="AK1992">
        <v>1702</v>
      </c>
      <c r="AL1992">
        <v>612</v>
      </c>
      <c r="AM1992">
        <v>1646</v>
      </c>
      <c r="AN1992">
        <v>924</v>
      </c>
      <c r="AO1992">
        <v>1767</v>
      </c>
      <c r="AP1992">
        <v>564</v>
      </c>
      <c r="AQ1992">
        <v>1316</v>
      </c>
      <c r="AR1992">
        <v>466</v>
      </c>
      <c r="AS1992">
        <v>1446</v>
      </c>
      <c r="AT1992">
        <v>535</v>
      </c>
      <c r="AU1992">
        <v>1518</v>
      </c>
    </row>
    <row r="1993" spans="1:47" x14ac:dyDescent="0.25">
      <c r="A1993" t="str">
        <f t="shared" si="31"/>
        <v>Melkarbeitslose AusländerFrauen</v>
      </c>
      <c r="B1993">
        <v>1992</v>
      </c>
      <c r="C1993">
        <v>315</v>
      </c>
      <c r="D1993" t="s">
        <v>182</v>
      </c>
      <c r="E1993" t="s">
        <v>37</v>
      </c>
      <c r="F1993" t="s">
        <v>47</v>
      </c>
      <c r="G1993">
        <v>61</v>
      </c>
      <c r="H1993">
        <v>37</v>
      </c>
      <c r="I1993">
        <v>65</v>
      </c>
      <c r="J1993">
        <v>38</v>
      </c>
      <c r="K1993">
        <v>72</v>
      </c>
      <c r="L1993">
        <v>42</v>
      </c>
      <c r="M1993">
        <v>61</v>
      </c>
      <c r="N1993">
        <v>29</v>
      </c>
      <c r="O1993">
        <v>60</v>
      </c>
      <c r="P1993">
        <v>29</v>
      </c>
      <c r="Q1993">
        <v>91</v>
      </c>
      <c r="R1993">
        <v>65</v>
      </c>
      <c r="S1993">
        <v>76</v>
      </c>
      <c r="T1993">
        <v>56</v>
      </c>
      <c r="U1993">
        <v>79</v>
      </c>
      <c r="V1993">
        <v>58</v>
      </c>
      <c r="W1993">
        <v>80</v>
      </c>
      <c r="X1993">
        <v>56</v>
      </c>
      <c r="Y1993">
        <v>93</v>
      </c>
      <c r="Z1993">
        <v>57</v>
      </c>
      <c r="AA1993">
        <v>87</v>
      </c>
      <c r="AB1993">
        <v>62</v>
      </c>
      <c r="AC1993">
        <v>117</v>
      </c>
      <c r="AD1993">
        <v>72</v>
      </c>
      <c r="AE1993">
        <v>108</v>
      </c>
      <c r="AF1993">
        <v>91</v>
      </c>
      <c r="AG1993">
        <v>128</v>
      </c>
      <c r="AH1993">
        <v>78</v>
      </c>
      <c r="AI1993">
        <v>121</v>
      </c>
      <c r="AJ1993">
        <v>76</v>
      </c>
      <c r="AK1993">
        <v>140</v>
      </c>
      <c r="AL1993">
        <v>91</v>
      </c>
      <c r="AM1993">
        <v>165</v>
      </c>
      <c r="AN1993">
        <v>191</v>
      </c>
      <c r="AO1993">
        <v>228</v>
      </c>
      <c r="AP1993">
        <v>120</v>
      </c>
      <c r="AQ1993">
        <v>141</v>
      </c>
      <c r="AR1993">
        <v>97</v>
      </c>
      <c r="AS1993">
        <v>113</v>
      </c>
      <c r="AT1993">
        <v>95</v>
      </c>
      <c r="AU1993">
        <v>178</v>
      </c>
    </row>
    <row r="1994" spans="1:47" x14ac:dyDescent="0.25">
      <c r="A1994" t="str">
        <f t="shared" si="31"/>
        <v>Melkarbeitslose AusländerInsgesamt</v>
      </c>
      <c r="B1994">
        <v>1993</v>
      </c>
      <c r="C1994">
        <v>315</v>
      </c>
      <c r="D1994" t="s">
        <v>182</v>
      </c>
      <c r="E1994" t="s">
        <v>37</v>
      </c>
      <c r="F1994" t="s">
        <v>48</v>
      </c>
      <c r="G1994">
        <v>193</v>
      </c>
      <c r="H1994">
        <v>78</v>
      </c>
      <c r="I1994">
        <v>204</v>
      </c>
      <c r="J1994">
        <v>78</v>
      </c>
      <c r="K1994">
        <v>239</v>
      </c>
      <c r="L1994">
        <v>88</v>
      </c>
      <c r="M1994">
        <v>187</v>
      </c>
      <c r="N1994">
        <v>63</v>
      </c>
      <c r="O1994">
        <v>179</v>
      </c>
      <c r="P1994">
        <v>75</v>
      </c>
      <c r="Q1994">
        <v>270</v>
      </c>
      <c r="R1994">
        <v>145</v>
      </c>
      <c r="S1994">
        <v>300</v>
      </c>
      <c r="T1994">
        <v>119</v>
      </c>
      <c r="U1994">
        <v>249</v>
      </c>
      <c r="V1994">
        <v>110</v>
      </c>
      <c r="W1994">
        <v>263</v>
      </c>
      <c r="X1994">
        <v>109</v>
      </c>
      <c r="Y1994">
        <v>281</v>
      </c>
      <c r="Z1994">
        <v>163</v>
      </c>
      <c r="AA1994">
        <v>307</v>
      </c>
      <c r="AB1994">
        <v>170</v>
      </c>
      <c r="AC1994">
        <v>383</v>
      </c>
      <c r="AD1994">
        <v>201</v>
      </c>
      <c r="AE1994">
        <v>336</v>
      </c>
      <c r="AF1994">
        <v>243</v>
      </c>
      <c r="AG1994">
        <v>408</v>
      </c>
      <c r="AH1994">
        <v>179</v>
      </c>
      <c r="AI1994">
        <v>338</v>
      </c>
      <c r="AJ1994">
        <v>167</v>
      </c>
      <c r="AK1994">
        <v>357</v>
      </c>
      <c r="AL1994">
        <v>193</v>
      </c>
      <c r="AM1994">
        <v>413</v>
      </c>
      <c r="AN1994">
        <v>369</v>
      </c>
      <c r="AO1994">
        <v>505</v>
      </c>
      <c r="AP1994">
        <v>219</v>
      </c>
      <c r="AQ1994">
        <v>334</v>
      </c>
      <c r="AR1994">
        <v>176</v>
      </c>
      <c r="AS1994">
        <v>344</v>
      </c>
      <c r="AT1994">
        <v>204</v>
      </c>
      <c r="AU1994">
        <v>446</v>
      </c>
    </row>
    <row r="1995" spans="1:47" x14ac:dyDescent="0.25">
      <c r="A1995" t="str">
        <f t="shared" si="31"/>
        <v>Melkarbeitslose AusländerMänner</v>
      </c>
      <c r="B1995">
        <v>1994</v>
      </c>
      <c r="C1995">
        <v>315</v>
      </c>
      <c r="D1995" t="s">
        <v>182</v>
      </c>
      <c r="E1995" t="s">
        <v>37</v>
      </c>
      <c r="F1995" t="s">
        <v>49</v>
      </c>
      <c r="G1995">
        <v>132</v>
      </c>
      <c r="H1995">
        <v>41</v>
      </c>
      <c r="I1995">
        <v>139</v>
      </c>
      <c r="J1995">
        <v>40</v>
      </c>
      <c r="K1995">
        <v>167</v>
      </c>
      <c r="L1995">
        <v>46</v>
      </c>
      <c r="M1995">
        <v>126</v>
      </c>
      <c r="N1995">
        <v>34</v>
      </c>
      <c r="O1995">
        <v>119</v>
      </c>
      <c r="P1995">
        <v>46</v>
      </c>
      <c r="Q1995">
        <v>179</v>
      </c>
      <c r="R1995">
        <v>80</v>
      </c>
      <c r="S1995">
        <v>224</v>
      </c>
      <c r="T1995">
        <v>63</v>
      </c>
      <c r="U1995">
        <v>170</v>
      </c>
      <c r="V1995">
        <v>52</v>
      </c>
      <c r="W1995">
        <v>183</v>
      </c>
      <c r="X1995">
        <v>53</v>
      </c>
      <c r="Y1995">
        <v>188</v>
      </c>
      <c r="Z1995">
        <v>106</v>
      </c>
      <c r="AA1995">
        <v>220</v>
      </c>
      <c r="AB1995">
        <v>108</v>
      </c>
      <c r="AC1995">
        <v>266</v>
      </c>
      <c r="AD1995">
        <v>129</v>
      </c>
      <c r="AE1995">
        <v>228</v>
      </c>
      <c r="AF1995">
        <v>152</v>
      </c>
      <c r="AG1995">
        <v>280</v>
      </c>
      <c r="AH1995">
        <v>101</v>
      </c>
      <c r="AI1995">
        <v>217</v>
      </c>
      <c r="AJ1995">
        <v>91</v>
      </c>
      <c r="AK1995">
        <v>217</v>
      </c>
      <c r="AL1995">
        <v>102</v>
      </c>
      <c r="AM1995">
        <v>248</v>
      </c>
      <c r="AN1995">
        <v>178</v>
      </c>
      <c r="AO1995">
        <v>277</v>
      </c>
      <c r="AP1995">
        <v>99</v>
      </c>
      <c r="AQ1995">
        <v>193</v>
      </c>
      <c r="AR1995">
        <v>79</v>
      </c>
      <c r="AS1995">
        <v>231</v>
      </c>
      <c r="AT1995">
        <v>109</v>
      </c>
      <c r="AU1995">
        <v>268</v>
      </c>
    </row>
    <row r="1996" spans="1:47" x14ac:dyDescent="0.25">
      <c r="A1996" t="str">
        <f t="shared" si="31"/>
        <v>MelkArbeitsstättenInsgesamt</v>
      </c>
      <c r="B1996">
        <v>1995</v>
      </c>
      <c r="C1996">
        <v>315</v>
      </c>
      <c r="D1996" t="s">
        <v>182</v>
      </c>
      <c r="E1996" t="s">
        <v>476</v>
      </c>
      <c r="F1996" t="s">
        <v>48</v>
      </c>
      <c r="G1996">
        <v>7092</v>
      </c>
      <c r="H1996">
        <v>7071</v>
      </c>
      <c r="I1996">
        <v>7154</v>
      </c>
    </row>
    <row r="1997" spans="1:47" x14ac:dyDescent="0.25">
      <c r="A1997" t="str">
        <f t="shared" si="31"/>
        <v>MelkBeschäftigte in den ArbeitsstättenInsgesamt</v>
      </c>
      <c r="B1997">
        <v>1996</v>
      </c>
      <c r="C1997">
        <v>315</v>
      </c>
      <c r="D1997" t="s">
        <v>182</v>
      </c>
      <c r="E1997" t="s">
        <v>477</v>
      </c>
      <c r="F1997" t="s">
        <v>48</v>
      </c>
      <c r="G1997">
        <v>32616</v>
      </c>
      <c r="H1997">
        <v>30843</v>
      </c>
      <c r="I1997">
        <v>31490</v>
      </c>
    </row>
    <row r="1998" spans="1:47" x14ac:dyDescent="0.25">
      <c r="A1998" t="str">
        <f t="shared" si="31"/>
        <v>MelkGesamteinkommenBruttobezüge Gesamt</v>
      </c>
      <c r="B1998">
        <v>1997</v>
      </c>
      <c r="C1998">
        <v>315</v>
      </c>
      <c r="D1998" t="s">
        <v>182</v>
      </c>
      <c r="E1998" t="s">
        <v>45</v>
      </c>
      <c r="F1998" t="s">
        <v>63</v>
      </c>
      <c r="G1998">
        <v>1003014.30027</v>
      </c>
      <c r="H1998">
        <v>1044931.63028</v>
      </c>
      <c r="I1998">
        <v>1094057.2225899999</v>
      </c>
      <c r="J1998">
        <v>1163418.8823500001</v>
      </c>
      <c r="K1998">
        <v>1225797.2549399999</v>
      </c>
      <c r="L1998">
        <v>1247466.6572</v>
      </c>
      <c r="M1998">
        <v>1296756.64011</v>
      </c>
      <c r="N1998">
        <v>1342456.45572</v>
      </c>
      <c r="O1998">
        <v>1406427.1407300001</v>
      </c>
      <c r="P1998">
        <v>1446468.4926499999</v>
      </c>
      <c r="Q1998">
        <v>1490704.1534299999</v>
      </c>
      <c r="R1998">
        <v>1530916.11968</v>
      </c>
      <c r="S1998">
        <v>1578126.39029</v>
      </c>
      <c r="T1998">
        <v>1630893.6900500001</v>
      </c>
      <c r="U1998">
        <v>1707936.13591</v>
      </c>
      <c r="V1998">
        <v>1773980.48208</v>
      </c>
      <c r="W1998">
        <v>1801611.8396600001</v>
      </c>
      <c r="X1998">
        <v>1883270.37867</v>
      </c>
      <c r="Y1998">
        <v>1996500.0560600001</v>
      </c>
    </row>
    <row r="1999" spans="1:47" x14ac:dyDescent="0.25">
      <c r="A1999" t="str">
        <f t="shared" si="31"/>
        <v>MelkGesamteinkommenNettobezüge Gesamt</v>
      </c>
      <c r="B1999">
        <v>1998</v>
      </c>
      <c r="C1999">
        <v>315</v>
      </c>
      <c r="D1999" t="s">
        <v>182</v>
      </c>
      <c r="E1999" t="s">
        <v>45</v>
      </c>
      <c r="F1999" t="s">
        <v>64</v>
      </c>
      <c r="G1999">
        <v>744467.02116</v>
      </c>
      <c r="H1999">
        <v>780394.11034000001</v>
      </c>
      <c r="I1999">
        <v>813193.77716000006</v>
      </c>
      <c r="J1999">
        <v>858693.37627000001</v>
      </c>
      <c r="K1999">
        <v>901340.48748000001</v>
      </c>
      <c r="L1999">
        <v>934585.59591999999</v>
      </c>
      <c r="M1999">
        <v>968241.28356999997</v>
      </c>
      <c r="N1999">
        <v>996875.42620999995</v>
      </c>
      <c r="O1999">
        <v>1038822.9567100001</v>
      </c>
      <c r="P1999">
        <v>1063486.4579700001</v>
      </c>
      <c r="Q1999">
        <v>1091263.0106599999</v>
      </c>
      <c r="R1999">
        <v>1115193.6445599999</v>
      </c>
      <c r="S1999">
        <v>1184214.1872099999</v>
      </c>
      <c r="T1999">
        <v>1219162.2528899999</v>
      </c>
      <c r="U1999">
        <v>1269943.6088399999</v>
      </c>
      <c r="V1999">
        <v>1322691.3537399999</v>
      </c>
      <c r="W1999">
        <v>1358359.4523199999</v>
      </c>
      <c r="X1999">
        <v>1410794.91016</v>
      </c>
      <c r="Y1999">
        <v>1499990.2214800001</v>
      </c>
    </row>
    <row r="2000" spans="1:47" x14ac:dyDescent="0.25">
      <c r="A2000" t="str">
        <f t="shared" si="31"/>
        <v>MelkGründungsintensitätin % der aktiven Wirtschaftskammermitglieder</v>
      </c>
      <c r="B2000">
        <v>1999</v>
      </c>
      <c r="C2000">
        <v>315</v>
      </c>
      <c r="D2000" t="s">
        <v>182</v>
      </c>
      <c r="E2000" t="s">
        <v>40</v>
      </c>
      <c r="F2000" t="s">
        <v>52</v>
      </c>
      <c r="G2000">
        <v>8.2510856691670007</v>
      </c>
      <c r="H2000">
        <v>8.9695139996582398</v>
      </c>
      <c r="I2000">
        <v>7.0048607987204496</v>
      </c>
      <c r="J2000">
        <v>7.1926599712150097</v>
      </c>
      <c r="K2000">
        <v>6.9890389612508699</v>
      </c>
      <c r="L2000">
        <v>7.77018430497513</v>
      </c>
      <c r="M2000">
        <v>11.219555506017601</v>
      </c>
      <c r="N2000">
        <v>7.1297017119692603</v>
      </c>
      <c r="O2000">
        <v>9.2105365084008</v>
      </c>
      <c r="P2000">
        <v>9.1194919960142808</v>
      </c>
      <c r="Q2000">
        <v>8.8958279122213604</v>
      </c>
      <c r="R2000">
        <v>8.8004602863985504</v>
      </c>
      <c r="S2000">
        <v>8.1372839938899908</v>
      </c>
      <c r="T2000">
        <v>9.3039426203200808</v>
      </c>
      <c r="U2000">
        <v>9.1538074471653808</v>
      </c>
      <c r="V2000">
        <v>8.8195691202872499</v>
      </c>
      <c r="W2000">
        <v>8.8758680555555607</v>
      </c>
      <c r="X2000">
        <v>7.7746840865281603</v>
      </c>
      <c r="Y2000">
        <v>7.2354663320786301</v>
      </c>
      <c r="Z2000">
        <v>7.3333333333333304</v>
      </c>
      <c r="AA2000">
        <v>7.1269487750556797</v>
      </c>
      <c r="AB2000">
        <v>6.3708086785009899</v>
      </c>
    </row>
    <row r="2001" spans="1:44" x14ac:dyDescent="0.25">
      <c r="A2001" t="str">
        <f t="shared" si="31"/>
        <v>MelkGründungsintensitätje 1.000 Einwohner</v>
      </c>
      <c r="B2001">
        <v>2000</v>
      </c>
      <c r="C2001">
        <v>315</v>
      </c>
      <c r="D2001" t="s">
        <v>182</v>
      </c>
      <c r="E2001" t="s">
        <v>40</v>
      </c>
      <c r="F2001" t="s">
        <v>53</v>
      </c>
      <c r="G2001">
        <v>2.7667094690300602</v>
      </c>
      <c r="H2001">
        <v>3.1117289238237502</v>
      </c>
      <c r="I2001">
        <v>2.5392910427690198</v>
      </c>
      <c r="J2001">
        <v>2.6421047124737802</v>
      </c>
      <c r="K2001">
        <v>2.6088877143590001</v>
      </c>
      <c r="L2001">
        <v>2.9701212845929401</v>
      </c>
      <c r="M2001">
        <v>4.4165570382062702</v>
      </c>
      <c r="N2001">
        <v>3.04730334402326</v>
      </c>
      <c r="O2001">
        <v>4.01846823599569</v>
      </c>
      <c r="P2001">
        <v>4.1469042112056398</v>
      </c>
      <c r="Q2001">
        <v>4.2520512916738999</v>
      </c>
      <c r="R2001">
        <v>4.3987896173879797</v>
      </c>
      <c r="S2001">
        <v>4.2322528805838804</v>
      </c>
      <c r="T2001">
        <v>5.0136728603146503</v>
      </c>
      <c r="U2001">
        <v>5.1376492254105397</v>
      </c>
      <c r="V2001">
        <v>5.0680903744970598</v>
      </c>
      <c r="W2001">
        <v>5.2716375588064697</v>
      </c>
      <c r="X2001">
        <v>4.6561145173289598</v>
      </c>
      <c r="Y2001">
        <v>4.4250617078691903</v>
      </c>
      <c r="Z2001">
        <v>4.4966211468938804</v>
      </c>
      <c r="AA2001">
        <v>4.4837908413476804</v>
      </c>
      <c r="AB2001">
        <v>4.0795190461756103</v>
      </c>
    </row>
    <row r="2002" spans="1:44" x14ac:dyDescent="0.25">
      <c r="A2002" t="str">
        <f t="shared" si="31"/>
        <v>MelkKammermitgliedschaftenAktiv</v>
      </c>
      <c r="B2002">
        <v>2001</v>
      </c>
      <c r="C2002">
        <v>315</v>
      </c>
      <c r="D2002" t="s">
        <v>182</v>
      </c>
      <c r="E2002" t="s">
        <v>39</v>
      </c>
      <c r="F2002" t="s">
        <v>50</v>
      </c>
      <c r="G2002">
        <v>2533</v>
      </c>
      <c r="H2002">
        <v>2615</v>
      </c>
      <c r="I2002">
        <v>2736</v>
      </c>
      <c r="J2002">
        <v>2782</v>
      </c>
      <c r="K2002">
        <v>2834</v>
      </c>
      <c r="L2002">
        <v>2910</v>
      </c>
      <c r="M2002">
        <v>3002</v>
      </c>
      <c r="N2002">
        <v>3269</v>
      </c>
      <c r="O2002">
        <v>3318</v>
      </c>
      <c r="P2002">
        <v>3334</v>
      </c>
      <c r="Q2002">
        <v>3438</v>
      </c>
      <c r="R2002">
        <v>3477</v>
      </c>
      <c r="S2002">
        <v>3602</v>
      </c>
      <c r="T2002">
        <v>3645</v>
      </c>
      <c r="U2002">
        <v>3757</v>
      </c>
      <c r="V2002">
        <v>3817</v>
      </c>
      <c r="W2002">
        <v>3909</v>
      </c>
      <c r="X2002">
        <v>3972</v>
      </c>
      <c r="Y2002">
        <v>4073</v>
      </c>
      <c r="Z2002">
        <v>4139</v>
      </c>
      <c r="AA2002">
        <v>4299</v>
      </c>
      <c r="AB2002">
        <v>4336</v>
      </c>
      <c r="AC2002">
        <v>4460</v>
      </c>
      <c r="AD2002">
        <v>4456</v>
      </c>
      <c r="AE2002">
        <v>4581</v>
      </c>
      <c r="AF2002">
        <v>4608</v>
      </c>
      <c r="AG2002">
        <v>4668</v>
      </c>
      <c r="AH2002">
        <v>4669</v>
      </c>
      <c r="AI2002">
        <v>4766</v>
      </c>
      <c r="AJ2002">
        <v>4782</v>
      </c>
      <c r="AK2002">
        <v>4817</v>
      </c>
      <c r="AL2002">
        <v>4800</v>
      </c>
      <c r="AM2002">
        <v>4922</v>
      </c>
      <c r="AN2002">
        <v>4939</v>
      </c>
      <c r="AO2002">
        <v>5046</v>
      </c>
      <c r="AP2002">
        <v>5070</v>
      </c>
      <c r="AQ2002">
        <v>5092</v>
      </c>
      <c r="AR2002">
        <v>5116</v>
      </c>
    </row>
    <row r="2003" spans="1:44" x14ac:dyDescent="0.25">
      <c r="A2003" t="str">
        <f t="shared" si="31"/>
        <v>MelkKammermitgliedschaftenInsgesamt</v>
      </c>
      <c r="B2003">
        <v>2002</v>
      </c>
      <c r="C2003">
        <v>315</v>
      </c>
      <c r="D2003" t="s">
        <v>182</v>
      </c>
      <c r="E2003" t="s">
        <v>39</v>
      </c>
      <c r="F2003" t="s">
        <v>48</v>
      </c>
      <c r="G2003">
        <v>3304</v>
      </c>
      <c r="H2003">
        <v>3440</v>
      </c>
      <c r="I2003">
        <v>3580</v>
      </c>
      <c r="J2003">
        <v>3655</v>
      </c>
      <c r="K2003">
        <v>3739</v>
      </c>
      <c r="L2003">
        <v>3846</v>
      </c>
      <c r="M2003">
        <v>3901</v>
      </c>
      <c r="N2003">
        <v>4197</v>
      </c>
      <c r="O2003">
        <v>4251</v>
      </c>
      <c r="P2003">
        <v>4295</v>
      </c>
      <c r="Q2003">
        <v>4391</v>
      </c>
      <c r="R2003">
        <v>4441</v>
      </c>
      <c r="S2003">
        <v>4565</v>
      </c>
      <c r="T2003">
        <v>4658</v>
      </c>
      <c r="U2003">
        <v>4744</v>
      </c>
      <c r="V2003">
        <v>4855</v>
      </c>
      <c r="W2003">
        <v>4947</v>
      </c>
      <c r="X2003">
        <v>5098</v>
      </c>
      <c r="Y2003">
        <v>5193</v>
      </c>
      <c r="Z2003">
        <v>5298</v>
      </c>
      <c r="AA2003">
        <v>5464</v>
      </c>
      <c r="AB2003">
        <v>5586</v>
      </c>
      <c r="AC2003">
        <v>5727</v>
      </c>
      <c r="AD2003">
        <v>5808</v>
      </c>
      <c r="AE2003">
        <v>5945</v>
      </c>
      <c r="AF2003">
        <v>6054</v>
      </c>
      <c r="AG2003">
        <v>6128</v>
      </c>
      <c r="AH2003">
        <v>6101</v>
      </c>
      <c r="AI2003">
        <v>6191</v>
      </c>
      <c r="AJ2003">
        <v>6199</v>
      </c>
      <c r="AK2003">
        <v>6308</v>
      </c>
      <c r="AL2003">
        <v>6378</v>
      </c>
      <c r="AM2003">
        <v>6436</v>
      </c>
      <c r="AN2003">
        <v>6455</v>
      </c>
      <c r="AO2003">
        <v>6492</v>
      </c>
      <c r="AP2003">
        <v>6472</v>
      </c>
      <c r="AQ2003">
        <v>6396</v>
      </c>
      <c r="AR2003">
        <v>6334</v>
      </c>
    </row>
    <row r="2004" spans="1:44" x14ac:dyDescent="0.25">
      <c r="A2004" t="str">
        <f t="shared" si="31"/>
        <v>MelkKammermitgliedschaftenRuhend</v>
      </c>
      <c r="B2004">
        <v>2003</v>
      </c>
      <c r="C2004">
        <v>315</v>
      </c>
      <c r="D2004" t="s">
        <v>182</v>
      </c>
      <c r="E2004" t="s">
        <v>39</v>
      </c>
      <c r="F2004" t="s">
        <v>51</v>
      </c>
      <c r="G2004">
        <v>771</v>
      </c>
      <c r="H2004">
        <v>825</v>
      </c>
      <c r="I2004">
        <v>844</v>
      </c>
      <c r="J2004">
        <v>873</v>
      </c>
      <c r="K2004">
        <v>905</v>
      </c>
      <c r="L2004">
        <v>936</v>
      </c>
      <c r="M2004">
        <v>899</v>
      </c>
      <c r="N2004">
        <v>928</v>
      </c>
      <c r="O2004">
        <v>933</v>
      </c>
      <c r="P2004">
        <v>961</v>
      </c>
      <c r="Q2004">
        <v>953</v>
      </c>
      <c r="R2004">
        <v>964</v>
      </c>
      <c r="S2004">
        <v>963</v>
      </c>
      <c r="T2004">
        <v>1013</v>
      </c>
      <c r="U2004">
        <v>987</v>
      </c>
      <c r="V2004">
        <v>1038</v>
      </c>
      <c r="W2004">
        <v>1038</v>
      </c>
      <c r="X2004">
        <v>1126</v>
      </c>
      <c r="Y2004">
        <v>1120</v>
      </c>
      <c r="Z2004">
        <v>1159</v>
      </c>
      <c r="AA2004">
        <v>1165</v>
      </c>
      <c r="AB2004">
        <v>1250</v>
      </c>
      <c r="AC2004">
        <v>1267</v>
      </c>
      <c r="AD2004">
        <v>1352</v>
      </c>
      <c r="AE2004">
        <v>1364</v>
      </c>
      <c r="AF2004">
        <v>1446</v>
      </c>
      <c r="AG2004">
        <v>1460</v>
      </c>
      <c r="AH2004">
        <v>1432</v>
      </c>
      <c r="AI2004">
        <v>1425</v>
      </c>
      <c r="AJ2004">
        <v>1417</v>
      </c>
      <c r="AK2004">
        <v>1491</v>
      </c>
      <c r="AL2004">
        <v>1578</v>
      </c>
      <c r="AM2004">
        <v>1514</v>
      </c>
      <c r="AN2004">
        <v>1516</v>
      </c>
      <c r="AO2004">
        <v>1446</v>
      </c>
      <c r="AP2004">
        <v>1402</v>
      </c>
      <c r="AQ2004">
        <v>1304</v>
      </c>
      <c r="AR2004">
        <v>1218</v>
      </c>
    </row>
    <row r="2005" spans="1:44" x14ac:dyDescent="0.25">
      <c r="A2005" t="str">
        <f t="shared" si="31"/>
        <v>MelkLehrlinge1. Lehrjahr, männlich</v>
      </c>
      <c r="B2005">
        <v>2004</v>
      </c>
      <c r="C2005">
        <v>315</v>
      </c>
      <c r="D2005" t="s">
        <v>182</v>
      </c>
      <c r="E2005" t="s">
        <v>46</v>
      </c>
      <c r="F2005" t="s">
        <v>65</v>
      </c>
      <c r="G2005">
        <v>201</v>
      </c>
      <c r="H2005">
        <v>201</v>
      </c>
      <c r="I2005">
        <v>241</v>
      </c>
      <c r="J2005">
        <v>245</v>
      </c>
      <c r="K2005">
        <v>234</v>
      </c>
      <c r="L2005">
        <v>264</v>
      </c>
      <c r="M2005">
        <v>247</v>
      </c>
      <c r="N2005">
        <v>240</v>
      </c>
      <c r="O2005">
        <v>234</v>
      </c>
      <c r="P2005">
        <v>238</v>
      </c>
      <c r="Q2005">
        <v>223</v>
      </c>
      <c r="R2005">
        <v>231</v>
      </c>
      <c r="S2005">
        <v>187</v>
      </c>
      <c r="T2005">
        <v>183</v>
      </c>
      <c r="U2005">
        <v>181</v>
      </c>
      <c r="V2005">
        <v>202</v>
      </c>
      <c r="W2005">
        <v>202</v>
      </c>
      <c r="X2005">
        <v>217</v>
      </c>
      <c r="Y2005">
        <v>204</v>
      </c>
      <c r="Z2005">
        <v>220</v>
      </c>
      <c r="AA2005">
        <v>216</v>
      </c>
      <c r="AB2005">
        <v>210</v>
      </c>
    </row>
    <row r="2006" spans="1:44" x14ac:dyDescent="0.25">
      <c r="A2006" t="str">
        <f t="shared" si="31"/>
        <v>MelkLehrlinge1. Lehrjahr, weiblich</v>
      </c>
      <c r="B2006">
        <v>2005</v>
      </c>
      <c r="C2006">
        <v>315</v>
      </c>
      <c r="D2006" t="s">
        <v>182</v>
      </c>
      <c r="E2006" t="s">
        <v>46</v>
      </c>
      <c r="F2006" t="s">
        <v>66</v>
      </c>
      <c r="G2006">
        <v>92</v>
      </c>
      <c r="H2006">
        <v>89</v>
      </c>
      <c r="I2006">
        <v>98</v>
      </c>
      <c r="J2006">
        <v>83</v>
      </c>
      <c r="K2006">
        <v>91</v>
      </c>
      <c r="L2006">
        <v>100</v>
      </c>
      <c r="M2006">
        <v>92</v>
      </c>
      <c r="N2006">
        <v>90</v>
      </c>
      <c r="O2006">
        <v>131</v>
      </c>
      <c r="P2006">
        <v>117</v>
      </c>
      <c r="Q2006">
        <v>119</v>
      </c>
      <c r="R2006">
        <v>104</v>
      </c>
      <c r="S2006">
        <v>91</v>
      </c>
      <c r="T2006">
        <v>106</v>
      </c>
      <c r="U2006">
        <v>103</v>
      </c>
      <c r="V2006">
        <v>89</v>
      </c>
      <c r="W2006">
        <v>97</v>
      </c>
      <c r="X2006">
        <v>91</v>
      </c>
      <c r="Y2006">
        <v>89</v>
      </c>
      <c r="Z2006">
        <v>101</v>
      </c>
      <c r="AA2006">
        <v>96</v>
      </c>
      <c r="AB2006">
        <v>83</v>
      </c>
    </row>
    <row r="2007" spans="1:44" x14ac:dyDescent="0.25">
      <c r="A2007" t="str">
        <f t="shared" si="31"/>
        <v>MelkLehrlinge2. Lehrjahr, männlich</v>
      </c>
      <c r="B2007">
        <v>2006</v>
      </c>
      <c r="C2007">
        <v>315</v>
      </c>
      <c r="D2007" t="s">
        <v>182</v>
      </c>
      <c r="E2007" t="s">
        <v>46</v>
      </c>
      <c r="F2007" t="s">
        <v>67</v>
      </c>
      <c r="G2007">
        <v>214</v>
      </c>
      <c r="H2007">
        <v>221</v>
      </c>
      <c r="I2007">
        <v>197</v>
      </c>
      <c r="J2007">
        <v>246</v>
      </c>
      <c r="K2007">
        <v>248</v>
      </c>
      <c r="L2007">
        <v>241</v>
      </c>
      <c r="M2007">
        <v>259</v>
      </c>
      <c r="N2007">
        <v>247</v>
      </c>
      <c r="O2007">
        <v>255</v>
      </c>
      <c r="P2007">
        <v>215</v>
      </c>
      <c r="Q2007">
        <v>218</v>
      </c>
      <c r="R2007">
        <v>218</v>
      </c>
      <c r="S2007">
        <v>212</v>
      </c>
      <c r="T2007">
        <v>186</v>
      </c>
      <c r="U2007">
        <v>177</v>
      </c>
      <c r="V2007">
        <v>184</v>
      </c>
      <c r="W2007">
        <v>195</v>
      </c>
      <c r="X2007">
        <v>198</v>
      </c>
      <c r="Y2007">
        <v>220</v>
      </c>
      <c r="Z2007">
        <v>204</v>
      </c>
      <c r="AA2007">
        <v>210</v>
      </c>
      <c r="AB2007">
        <v>200</v>
      </c>
    </row>
    <row r="2008" spans="1:44" x14ac:dyDescent="0.25">
      <c r="A2008" t="str">
        <f t="shared" si="31"/>
        <v>MelkLehrlinge2. Lehrjahr, weiblich</v>
      </c>
      <c r="B2008">
        <v>2007</v>
      </c>
      <c r="C2008">
        <v>315</v>
      </c>
      <c r="D2008" t="s">
        <v>182</v>
      </c>
      <c r="E2008" t="s">
        <v>46</v>
      </c>
      <c r="F2008" t="s">
        <v>68</v>
      </c>
      <c r="G2008">
        <v>96</v>
      </c>
      <c r="H2008">
        <v>98</v>
      </c>
      <c r="I2008">
        <v>90</v>
      </c>
      <c r="J2008">
        <v>103</v>
      </c>
      <c r="K2008">
        <v>101</v>
      </c>
      <c r="L2008">
        <v>85</v>
      </c>
      <c r="M2008">
        <v>95</v>
      </c>
      <c r="N2008">
        <v>93</v>
      </c>
      <c r="O2008">
        <v>95</v>
      </c>
      <c r="P2008">
        <v>115</v>
      </c>
      <c r="Q2008">
        <v>103</v>
      </c>
      <c r="R2008">
        <v>97</v>
      </c>
      <c r="S2008">
        <v>97</v>
      </c>
      <c r="T2008">
        <v>87</v>
      </c>
      <c r="U2008">
        <v>94</v>
      </c>
      <c r="V2008">
        <v>91</v>
      </c>
      <c r="W2008">
        <v>79</v>
      </c>
      <c r="X2008">
        <v>95</v>
      </c>
      <c r="Y2008">
        <v>84</v>
      </c>
      <c r="Z2008">
        <v>84</v>
      </c>
      <c r="AA2008">
        <v>100</v>
      </c>
      <c r="AB2008">
        <v>86</v>
      </c>
    </row>
    <row r="2009" spans="1:44" x14ac:dyDescent="0.25">
      <c r="A2009" t="str">
        <f t="shared" si="31"/>
        <v>MelkLehrlinge3. Lehrjahr, männlich</v>
      </c>
      <c r="B2009">
        <v>2008</v>
      </c>
      <c r="C2009">
        <v>315</v>
      </c>
      <c r="D2009" t="s">
        <v>182</v>
      </c>
      <c r="E2009" t="s">
        <v>46</v>
      </c>
      <c r="F2009" t="s">
        <v>69</v>
      </c>
      <c r="G2009">
        <v>245</v>
      </c>
      <c r="H2009">
        <v>225</v>
      </c>
      <c r="I2009">
        <v>226</v>
      </c>
      <c r="J2009">
        <v>215</v>
      </c>
      <c r="K2009">
        <v>247</v>
      </c>
      <c r="L2009">
        <v>244</v>
      </c>
      <c r="M2009">
        <v>235</v>
      </c>
      <c r="N2009">
        <v>255</v>
      </c>
      <c r="O2009">
        <v>249</v>
      </c>
      <c r="P2009">
        <v>242</v>
      </c>
      <c r="Q2009">
        <v>204</v>
      </c>
      <c r="R2009">
        <v>214</v>
      </c>
      <c r="S2009">
        <v>220</v>
      </c>
      <c r="T2009">
        <v>208</v>
      </c>
      <c r="U2009">
        <v>183</v>
      </c>
      <c r="V2009">
        <v>176</v>
      </c>
      <c r="W2009">
        <v>165</v>
      </c>
      <c r="X2009">
        <v>191</v>
      </c>
      <c r="Y2009">
        <v>194</v>
      </c>
      <c r="Z2009">
        <v>209</v>
      </c>
      <c r="AA2009">
        <v>188</v>
      </c>
      <c r="AB2009">
        <v>204</v>
      </c>
    </row>
    <row r="2010" spans="1:44" x14ac:dyDescent="0.25">
      <c r="A2010" t="str">
        <f t="shared" si="31"/>
        <v>MelkLehrlinge3. Lehrjahr, weiblich</v>
      </c>
      <c r="B2010">
        <v>2009</v>
      </c>
      <c r="C2010">
        <v>315</v>
      </c>
      <c r="D2010" t="s">
        <v>182</v>
      </c>
      <c r="E2010" t="s">
        <v>46</v>
      </c>
      <c r="F2010" t="s">
        <v>70</v>
      </c>
      <c r="G2010">
        <v>94</v>
      </c>
      <c r="H2010">
        <v>90</v>
      </c>
      <c r="I2010">
        <v>90</v>
      </c>
      <c r="J2010">
        <v>88</v>
      </c>
      <c r="K2010">
        <v>104</v>
      </c>
      <c r="L2010">
        <v>99</v>
      </c>
      <c r="M2010">
        <v>79</v>
      </c>
      <c r="N2010">
        <v>86</v>
      </c>
      <c r="O2010">
        <v>88</v>
      </c>
      <c r="P2010">
        <v>96</v>
      </c>
      <c r="Q2010">
        <v>108</v>
      </c>
      <c r="R2010">
        <v>87</v>
      </c>
      <c r="S2010">
        <v>92</v>
      </c>
      <c r="T2010">
        <v>92</v>
      </c>
      <c r="U2010">
        <v>77</v>
      </c>
      <c r="V2010">
        <v>89</v>
      </c>
      <c r="W2010">
        <v>84</v>
      </c>
      <c r="X2010">
        <v>76</v>
      </c>
      <c r="Y2010">
        <v>91</v>
      </c>
      <c r="Z2010">
        <v>74</v>
      </c>
      <c r="AA2010">
        <v>86</v>
      </c>
      <c r="AB2010">
        <v>94</v>
      </c>
    </row>
    <row r="2011" spans="1:44" x14ac:dyDescent="0.25">
      <c r="A2011" t="str">
        <f t="shared" si="31"/>
        <v>MelkLehrlinge4. Lehrjahr, männlich</v>
      </c>
      <c r="B2011">
        <v>2010</v>
      </c>
      <c r="C2011">
        <v>315</v>
      </c>
      <c r="D2011" t="s">
        <v>182</v>
      </c>
      <c r="E2011" t="s">
        <v>46</v>
      </c>
      <c r="F2011" t="s">
        <v>71</v>
      </c>
      <c r="G2011">
        <v>96</v>
      </c>
      <c r="H2011">
        <v>94</v>
      </c>
      <c r="I2011">
        <v>97</v>
      </c>
      <c r="J2011">
        <v>135</v>
      </c>
      <c r="K2011">
        <v>86</v>
      </c>
      <c r="L2011">
        <v>123</v>
      </c>
      <c r="M2011">
        <v>126</v>
      </c>
      <c r="N2011">
        <v>107</v>
      </c>
      <c r="O2011">
        <v>129</v>
      </c>
      <c r="P2011">
        <v>125</v>
      </c>
      <c r="Q2011">
        <v>126</v>
      </c>
      <c r="R2011">
        <v>117</v>
      </c>
      <c r="S2011">
        <v>114</v>
      </c>
      <c r="T2011">
        <v>122</v>
      </c>
      <c r="U2011">
        <v>126</v>
      </c>
      <c r="V2011">
        <v>99</v>
      </c>
      <c r="W2011">
        <v>90</v>
      </c>
      <c r="X2011">
        <v>92</v>
      </c>
      <c r="Y2011">
        <v>113</v>
      </c>
      <c r="Z2011">
        <v>105</v>
      </c>
      <c r="AA2011">
        <v>115</v>
      </c>
      <c r="AB2011">
        <v>107</v>
      </c>
    </row>
    <row r="2012" spans="1:44" x14ac:dyDescent="0.25">
      <c r="A2012" t="str">
        <f t="shared" si="31"/>
        <v>MelkLehrlinge4. Lehrjahr, weiblich</v>
      </c>
      <c r="B2012">
        <v>2011</v>
      </c>
      <c r="C2012">
        <v>315</v>
      </c>
      <c r="D2012" t="s">
        <v>182</v>
      </c>
      <c r="E2012" t="s">
        <v>46</v>
      </c>
      <c r="F2012" t="s">
        <v>72</v>
      </c>
      <c r="G2012">
        <v>17</v>
      </c>
      <c r="H2012">
        <v>16</v>
      </c>
      <c r="I2012">
        <v>14</v>
      </c>
      <c r="J2012">
        <v>12</v>
      </c>
      <c r="K2012">
        <v>13</v>
      </c>
      <c r="L2012">
        <v>14</v>
      </c>
      <c r="M2012">
        <v>12</v>
      </c>
      <c r="N2012">
        <v>16</v>
      </c>
      <c r="O2012">
        <v>9</v>
      </c>
      <c r="P2012">
        <v>14</v>
      </c>
      <c r="Q2012">
        <v>21</v>
      </c>
      <c r="R2012">
        <v>14</v>
      </c>
      <c r="S2012">
        <v>15</v>
      </c>
      <c r="T2012">
        <v>22</v>
      </c>
      <c r="U2012">
        <v>22</v>
      </c>
      <c r="V2012">
        <v>17</v>
      </c>
      <c r="W2012">
        <v>20</v>
      </c>
      <c r="X2012">
        <v>15</v>
      </c>
      <c r="Y2012">
        <v>12</v>
      </c>
      <c r="Z2012">
        <v>17</v>
      </c>
      <c r="AA2012">
        <v>8</v>
      </c>
      <c r="AB2012">
        <v>24</v>
      </c>
    </row>
    <row r="2013" spans="1:44" x14ac:dyDescent="0.25">
      <c r="A2013" t="str">
        <f t="shared" si="31"/>
        <v>MelkLehrlingeFrauen</v>
      </c>
      <c r="B2013">
        <v>2012</v>
      </c>
      <c r="C2013">
        <v>315</v>
      </c>
      <c r="D2013" t="s">
        <v>182</v>
      </c>
      <c r="E2013" t="s">
        <v>46</v>
      </c>
      <c r="F2013" t="s">
        <v>47</v>
      </c>
      <c r="G2013">
        <v>299</v>
      </c>
      <c r="H2013">
        <v>293</v>
      </c>
      <c r="I2013">
        <v>292</v>
      </c>
      <c r="J2013">
        <v>286</v>
      </c>
      <c r="K2013">
        <v>309</v>
      </c>
      <c r="L2013">
        <v>298</v>
      </c>
      <c r="M2013">
        <v>278</v>
      </c>
      <c r="N2013">
        <v>285</v>
      </c>
      <c r="O2013">
        <v>323</v>
      </c>
      <c r="P2013">
        <v>342</v>
      </c>
      <c r="Q2013">
        <v>351</v>
      </c>
      <c r="R2013">
        <v>302</v>
      </c>
      <c r="S2013">
        <v>295</v>
      </c>
      <c r="T2013">
        <v>307</v>
      </c>
      <c r="U2013">
        <v>296</v>
      </c>
      <c r="V2013">
        <v>286</v>
      </c>
      <c r="W2013">
        <v>280</v>
      </c>
      <c r="X2013">
        <v>277</v>
      </c>
      <c r="Y2013">
        <v>276</v>
      </c>
      <c r="Z2013">
        <v>276</v>
      </c>
      <c r="AA2013">
        <v>290</v>
      </c>
      <c r="AB2013">
        <v>287</v>
      </c>
    </row>
    <row r="2014" spans="1:44" x14ac:dyDescent="0.25">
      <c r="A2014" t="str">
        <f t="shared" si="31"/>
        <v>MelkLehrlingeInsgesamt</v>
      </c>
      <c r="B2014">
        <v>2013</v>
      </c>
      <c r="C2014">
        <v>315</v>
      </c>
      <c r="D2014" t="s">
        <v>182</v>
      </c>
      <c r="E2014" t="s">
        <v>46</v>
      </c>
      <c r="F2014" t="s">
        <v>48</v>
      </c>
      <c r="G2014">
        <v>1055</v>
      </c>
      <c r="H2014">
        <v>1034</v>
      </c>
      <c r="I2014">
        <v>1053</v>
      </c>
      <c r="J2014">
        <v>1127</v>
      </c>
      <c r="K2014">
        <v>1124</v>
      </c>
      <c r="L2014">
        <v>1170</v>
      </c>
      <c r="M2014">
        <v>1145</v>
      </c>
      <c r="N2014">
        <v>1134</v>
      </c>
      <c r="O2014">
        <v>1190</v>
      </c>
      <c r="P2014">
        <v>1162</v>
      </c>
      <c r="Q2014">
        <v>1122</v>
      </c>
      <c r="R2014">
        <v>1082</v>
      </c>
      <c r="S2014">
        <v>1028</v>
      </c>
      <c r="T2014">
        <v>1006</v>
      </c>
      <c r="U2014">
        <v>963</v>
      </c>
      <c r="V2014">
        <v>947</v>
      </c>
      <c r="W2014">
        <v>932</v>
      </c>
      <c r="X2014">
        <v>975</v>
      </c>
      <c r="Y2014">
        <v>1007</v>
      </c>
      <c r="Z2014">
        <v>1014</v>
      </c>
      <c r="AA2014">
        <v>1019</v>
      </c>
      <c r="AB2014">
        <v>1008</v>
      </c>
    </row>
    <row r="2015" spans="1:44" x14ac:dyDescent="0.25">
      <c r="A2015" t="str">
        <f t="shared" si="31"/>
        <v>MelkLehrlingeMänner</v>
      </c>
      <c r="B2015">
        <v>2014</v>
      </c>
      <c r="C2015">
        <v>315</v>
      </c>
      <c r="D2015" t="s">
        <v>182</v>
      </c>
      <c r="E2015" t="s">
        <v>46</v>
      </c>
      <c r="F2015" t="s">
        <v>49</v>
      </c>
      <c r="G2015">
        <v>756</v>
      </c>
      <c r="H2015">
        <v>741</v>
      </c>
      <c r="I2015">
        <v>761</v>
      </c>
      <c r="J2015">
        <v>841</v>
      </c>
      <c r="K2015">
        <v>815</v>
      </c>
      <c r="L2015">
        <v>872</v>
      </c>
      <c r="M2015">
        <v>867</v>
      </c>
      <c r="N2015">
        <v>849</v>
      </c>
      <c r="O2015">
        <v>867</v>
      </c>
      <c r="P2015">
        <v>820</v>
      </c>
      <c r="Q2015">
        <v>771</v>
      </c>
      <c r="R2015">
        <v>780</v>
      </c>
      <c r="S2015">
        <v>733</v>
      </c>
      <c r="T2015">
        <v>699</v>
      </c>
      <c r="U2015">
        <v>667</v>
      </c>
      <c r="V2015">
        <v>661</v>
      </c>
      <c r="W2015">
        <v>652</v>
      </c>
      <c r="X2015">
        <v>698</v>
      </c>
      <c r="Y2015">
        <v>731</v>
      </c>
      <c r="Z2015">
        <v>738</v>
      </c>
      <c r="AA2015">
        <v>729</v>
      </c>
      <c r="AB2015">
        <v>721</v>
      </c>
    </row>
    <row r="2016" spans="1:44" x14ac:dyDescent="0.25">
      <c r="A2016" t="str">
        <f t="shared" si="31"/>
        <v>MelkNeugründungenInsgesamt</v>
      </c>
      <c r="B2016">
        <v>2015</v>
      </c>
      <c r="C2016">
        <v>315</v>
      </c>
      <c r="D2016" t="s">
        <v>182</v>
      </c>
      <c r="E2016" t="s">
        <v>41</v>
      </c>
      <c r="F2016" t="s">
        <v>48</v>
      </c>
      <c r="G2016">
        <v>209</v>
      </c>
      <c r="H2016">
        <v>234.552791091063</v>
      </c>
      <c r="I2016">
        <v>191.65299145299099</v>
      </c>
      <c r="J2016">
        <v>200.099800399202</v>
      </c>
      <c r="K2016">
        <v>198.06936416184999</v>
      </c>
      <c r="L2016">
        <v>226.11236327477599</v>
      </c>
      <c r="M2016">
        <v>336.81105629064803</v>
      </c>
      <c r="N2016">
        <v>233.069948964275</v>
      </c>
      <c r="O2016">
        <v>307.07928719008299</v>
      </c>
      <c r="P2016">
        <v>317.084736701417</v>
      </c>
      <c r="Q2016">
        <v>324.25292740046802</v>
      </c>
      <c r="R2016">
        <v>335.91356913183301</v>
      </c>
      <c r="S2016">
        <v>323.21292023731098</v>
      </c>
      <c r="T2016">
        <v>385.09018505504798</v>
      </c>
      <c r="U2016">
        <v>396.90909090909099</v>
      </c>
      <c r="V2016">
        <v>393</v>
      </c>
      <c r="W2016">
        <v>409</v>
      </c>
      <c r="X2016">
        <v>363</v>
      </c>
      <c r="Y2016">
        <v>346</v>
      </c>
      <c r="Z2016">
        <v>352</v>
      </c>
      <c r="AA2016">
        <v>352</v>
      </c>
      <c r="AB2016">
        <v>323</v>
      </c>
    </row>
    <row r="2017" spans="1:47" x14ac:dyDescent="0.25">
      <c r="A2017" t="str">
        <f t="shared" si="31"/>
        <v>MelkPendler (Auspendler/-innen)Insgesamt</v>
      </c>
      <c r="B2017">
        <v>2016</v>
      </c>
      <c r="C2017">
        <v>315</v>
      </c>
      <c r="D2017" t="s">
        <v>182</v>
      </c>
      <c r="E2017" t="s">
        <v>459</v>
      </c>
      <c r="F2017" t="s">
        <v>48</v>
      </c>
      <c r="G2017">
        <v>26184</v>
      </c>
      <c r="H2017">
        <v>26773</v>
      </c>
      <c r="I2017">
        <v>27214</v>
      </c>
      <c r="J2017">
        <v>27290</v>
      </c>
      <c r="K2017">
        <v>27274</v>
      </c>
      <c r="L2017">
        <v>27490</v>
      </c>
      <c r="M2017">
        <v>27961</v>
      </c>
      <c r="N2017">
        <v>28132</v>
      </c>
      <c r="O2017">
        <v>28725</v>
      </c>
      <c r="P2017">
        <v>29137</v>
      </c>
      <c r="Q2017">
        <v>29176</v>
      </c>
      <c r="R2017">
        <v>29048</v>
      </c>
      <c r="S2017">
        <v>29500</v>
      </c>
    </row>
    <row r="2018" spans="1:47" x14ac:dyDescent="0.25">
      <c r="A2018" t="str">
        <f t="shared" si="31"/>
        <v>MelkPendler ins AuslandInsgesamt</v>
      </c>
      <c r="B2018">
        <v>2017</v>
      </c>
      <c r="C2018">
        <v>315</v>
      </c>
      <c r="D2018" t="s">
        <v>182</v>
      </c>
      <c r="E2018" t="s">
        <v>304</v>
      </c>
      <c r="F2018" t="s">
        <v>48</v>
      </c>
      <c r="G2018">
        <v>16</v>
      </c>
      <c r="H2018">
        <v>39</v>
      </c>
      <c r="I2018">
        <v>144</v>
      </c>
      <c r="J2018">
        <v>38</v>
      </c>
      <c r="K2018">
        <v>34</v>
      </c>
      <c r="L2018">
        <v>95</v>
      </c>
      <c r="M2018">
        <v>101</v>
      </c>
      <c r="N2018">
        <v>85</v>
      </c>
      <c r="O2018">
        <v>80</v>
      </c>
      <c r="P2018">
        <v>70</v>
      </c>
      <c r="Q2018">
        <v>76</v>
      </c>
      <c r="R2018">
        <v>40</v>
      </c>
      <c r="S2018">
        <v>66</v>
      </c>
    </row>
    <row r="2019" spans="1:47" x14ac:dyDescent="0.25">
      <c r="A2019" t="str">
        <f t="shared" si="31"/>
        <v>MelkPendler zw. BundesländernInsgesamt</v>
      </c>
      <c r="B2019">
        <v>2018</v>
      </c>
      <c r="C2019">
        <v>315</v>
      </c>
      <c r="D2019" t="s">
        <v>182</v>
      </c>
      <c r="E2019" t="s">
        <v>433</v>
      </c>
      <c r="F2019" t="s">
        <v>48</v>
      </c>
      <c r="G2019">
        <v>4403</v>
      </c>
      <c r="H2019">
        <v>4794</v>
      </c>
      <c r="I2019">
        <v>4542</v>
      </c>
      <c r="J2019">
        <v>4252</v>
      </c>
      <c r="K2019">
        <v>4175</v>
      </c>
      <c r="L2019">
        <v>4157</v>
      </c>
      <c r="M2019">
        <v>4130</v>
      </c>
      <c r="N2019">
        <v>4115</v>
      </c>
      <c r="O2019">
        <v>4236</v>
      </c>
      <c r="P2019">
        <v>4426</v>
      </c>
      <c r="Q2019">
        <v>4264</v>
      </c>
      <c r="R2019">
        <v>4312</v>
      </c>
      <c r="S2019">
        <v>4490</v>
      </c>
    </row>
    <row r="2020" spans="1:47" x14ac:dyDescent="0.25">
      <c r="A2020" t="str">
        <f t="shared" si="31"/>
        <v>MelkPendler zw. Gemeinden eines Pol. BezirkesInsgesamt</v>
      </c>
      <c r="B2020">
        <v>2019</v>
      </c>
      <c r="C2020">
        <v>315</v>
      </c>
      <c r="D2020" t="s">
        <v>182</v>
      </c>
      <c r="E2020" t="s">
        <v>305</v>
      </c>
      <c r="F2020" t="s">
        <v>48</v>
      </c>
      <c r="G2020">
        <v>11192</v>
      </c>
      <c r="H2020">
        <v>9979</v>
      </c>
      <c r="I2020">
        <v>10255</v>
      </c>
      <c r="J2020">
        <v>10666</v>
      </c>
      <c r="K2020">
        <v>10789</v>
      </c>
      <c r="L2020">
        <v>10877</v>
      </c>
      <c r="M2020">
        <v>10825</v>
      </c>
      <c r="N2020">
        <v>11113</v>
      </c>
      <c r="O2020">
        <v>11145</v>
      </c>
      <c r="P2020">
        <v>11250</v>
      </c>
      <c r="Q2020">
        <v>11511</v>
      </c>
      <c r="R2020">
        <v>11306</v>
      </c>
      <c r="S2020">
        <v>11444</v>
      </c>
    </row>
    <row r="2021" spans="1:47" x14ac:dyDescent="0.25">
      <c r="A2021" t="str">
        <f t="shared" si="31"/>
        <v>MelkPendler zw. Pol. Bez. des BundeslandesInsgesamt</v>
      </c>
      <c r="B2021">
        <v>2020</v>
      </c>
      <c r="C2021">
        <v>315</v>
      </c>
      <c r="D2021" t="s">
        <v>182</v>
      </c>
      <c r="E2021" t="s">
        <v>306</v>
      </c>
      <c r="F2021" t="s">
        <v>48</v>
      </c>
      <c r="G2021">
        <v>10573</v>
      </c>
      <c r="H2021">
        <v>11961</v>
      </c>
      <c r="I2021">
        <v>12273</v>
      </c>
      <c r="J2021">
        <v>12334</v>
      </c>
      <c r="K2021">
        <v>12276</v>
      </c>
      <c r="L2021">
        <v>12361</v>
      </c>
      <c r="M2021">
        <v>12905</v>
      </c>
      <c r="N2021">
        <v>12819</v>
      </c>
      <c r="O2021">
        <v>13264</v>
      </c>
      <c r="P2021">
        <v>13391</v>
      </c>
      <c r="Q2021">
        <v>13325</v>
      </c>
      <c r="R2021">
        <v>13390</v>
      </c>
      <c r="S2021">
        <v>13500</v>
      </c>
    </row>
    <row r="2022" spans="1:47" x14ac:dyDescent="0.25">
      <c r="A2022" t="str">
        <f t="shared" si="31"/>
        <v>MelkPensionisteneinkommenBrutto_Schnitt</v>
      </c>
      <c r="B2022">
        <v>2021</v>
      </c>
      <c r="C2022">
        <v>315</v>
      </c>
      <c r="D2022" t="s">
        <v>182</v>
      </c>
      <c r="E2022" t="s">
        <v>44</v>
      </c>
      <c r="F2022" t="s">
        <v>54</v>
      </c>
      <c r="G2022">
        <v>15254.819661756001</v>
      </c>
      <c r="H2022">
        <v>15588.761298899</v>
      </c>
      <c r="I2022">
        <v>16177.0550209229</v>
      </c>
      <c r="J2022">
        <v>16762.586029276699</v>
      </c>
      <c r="K2022">
        <v>17466.497677100499</v>
      </c>
      <c r="L2022">
        <v>18057.6502676372</v>
      </c>
      <c r="M2022">
        <v>18633.425657083098</v>
      </c>
      <c r="N2022">
        <v>19086.155670721699</v>
      </c>
      <c r="O2022">
        <v>18995.502462025001</v>
      </c>
      <c r="P2022">
        <v>19575.881878501299</v>
      </c>
      <c r="Q2022">
        <v>20179.648404211999</v>
      </c>
      <c r="R2022">
        <v>20639.965862086501</v>
      </c>
      <c r="S2022">
        <v>20986.0683109405</v>
      </c>
      <c r="T2022">
        <v>21480.4745708683</v>
      </c>
      <c r="U2022">
        <v>22082.290434717699</v>
      </c>
      <c r="V2022">
        <v>22837.083438803002</v>
      </c>
      <c r="W2022">
        <v>24526.116234288798</v>
      </c>
      <c r="X2022">
        <v>25359.047134411499</v>
      </c>
      <c r="Y2022">
        <v>26221.221436106502</v>
      </c>
    </row>
    <row r="2023" spans="1:47" x14ac:dyDescent="0.25">
      <c r="A2023" t="str">
        <f t="shared" si="31"/>
        <v>MelkPensionisteneinkommenBruttobezüge 1000 EUR</v>
      </c>
      <c r="B2023">
        <v>2022</v>
      </c>
      <c r="C2023">
        <v>315</v>
      </c>
      <c r="D2023" t="s">
        <v>182</v>
      </c>
      <c r="E2023" t="s">
        <v>44</v>
      </c>
      <c r="F2023" t="s">
        <v>55</v>
      </c>
      <c r="G2023">
        <v>258874.28966000001</v>
      </c>
      <c r="H2023">
        <v>266193.68793999997</v>
      </c>
      <c r="I2023">
        <v>278342.40869000001</v>
      </c>
      <c r="J2023">
        <v>292004.24862999999</v>
      </c>
      <c r="K2023">
        <v>307462.75861000002</v>
      </c>
      <c r="L2023">
        <v>322509.63377999997</v>
      </c>
      <c r="M2023">
        <v>338308.47622999997</v>
      </c>
      <c r="N2023">
        <v>349868.31959999999</v>
      </c>
      <c r="O2023">
        <v>366404.24699000001</v>
      </c>
      <c r="P2023">
        <v>380887.93371000001</v>
      </c>
      <c r="Q2023">
        <v>396691.52833</v>
      </c>
      <c r="R2023">
        <v>405575.32919000002</v>
      </c>
      <c r="S2023">
        <v>415482.18041999999</v>
      </c>
      <c r="T2023">
        <v>427225.15873999998</v>
      </c>
      <c r="U2023">
        <v>443964.44919000001</v>
      </c>
      <c r="V2023">
        <v>465533.94589999999</v>
      </c>
      <c r="W2023">
        <v>493686.19368000003</v>
      </c>
      <c r="X2023">
        <v>519023.6177</v>
      </c>
      <c r="Y2023">
        <v>546843.57305000001</v>
      </c>
    </row>
    <row r="2024" spans="1:47" x14ac:dyDescent="0.25">
      <c r="A2024" t="str">
        <f t="shared" si="31"/>
        <v>MelkPensionisteneinkommenBruttobezüge Fälle</v>
      </c>
      <c r="B2024">
        <v>2023</v>
      </c>
      <c r="C2024">
        <v>315</v>
      </c>
      <c r="D2024" t="s">
        <v>182</v>
      </c>
      <c r="E2024" t="s">
        <v>44</v>
      </c>
      <c r="F2024" t="s">
        <v>56</v>
      </c>
      <c r="G2024">
        <v>16970</v>
      </c>
      <c r="H2024">
        <v>17076</v>
      </c>
      <c r="I2024">
        <v>17206</v>
      </c>
      <c r="J2024">
        <v>17420</v>
      </c>
      <c r="K2024">
        <v>17603</v>
      </c>
      <c r="L2024">
        <v>17860</v>
      </c>
      <c r="M2024">
        <v>18156</v>
      </c>
      <c r="N2024">
        <v>18331</v>
      </c>
      <c r="O2024">
        <v>19289</v>
      </c>
      <c r="P2024">
        <v>19457</v>
      </c>
      <c r="Q2024">
        <v>19658</v>
      </c>
      <c r="R2024">
        <v>19650</v>
      </c>
      <c r="S2024">
        <v>19798</v>
      </c>
      <c r="T2024">
        <v>19889</v>
      </c>
      <c r="U2024">
        <v>20105</v>
      </c>
      <c r="V2024">
        <v>20385</v>
      </c>
      <c r="W2024">
        <v>20129</v>
      </c>
      <c r="X2024">
        <v>20467</v>
      </c>
      <c r="Y2024">
        <v>20855</v>
      </c>
    </row>
    <row r="2025" spans="1:47" x14ac:dyDescent="0.25">
      <c r="A2025" t="str">
        <f t="shared" si="31"/>
        <v>MelkPensionisteneinkommenLohnsteuer 1000 EUR</v>
      </c>
      <c r="B2025">
        <v>2024</v>
      </c>
      <c r="C2025">
        <v>315</v>
      </c>
      <c r="D2025" t="s">
        <v>182</v>
      </c>
      <c r="E2025" t="s">
        <v>44</v>
      </c>
      <c r="F2025" t="s">
        <v>57</v>
      </c>
      <c r="G2025">
        <v>27018.400379999999</v>
      </c>
      <c r="H2025">
        <v>25294.400979999999</v>
      </c>
      <c r="I2025">
        <v>27869.712060000002</v>
      </c>
      <c r="J2025">
        <v>30618.535800000001</v>
      </c>
      <c r="K2025">
        <v>33861.669809999999</v>
      </c>
      <c r="L2025">
        <v>32247.667720000001</v>
      </c>
      <c r="M2025">
        <v>35417.271520000002</v>
      </c>
      <c r="N2025">
        <v>38128.717429999997</v>
      </c>
      <c r="O2025">
        <v>41988.440979999999</v>
      </c>
      <c r="P2025">
        <v>44894.635049999997</v>
      </c>
      <c r="Q2025">
        <v>48603.92858</v>
      </c>
      <c r="R2025">
        <v>50987.902829999999</v>
      </c>
      <c r="S2025">
        <v>43292.279540000003</v>
      </c>
      <c r="T2025">
        <v>45736.999170000003</v>
      </c>
      <c r="U2025">
        <v>49205.296009999998</v>
      </c>
      <c r="V2025">
        <v>53493.66689</v>
      </c>
      <c r="W2025">
        <v>53836.890910000002</v>
      </c>
      <c r="X2025">
        <v>59023.990160000001</v>
      </c>
      <c r="Y2025">
        <v>61065.810530000002</v>
      </c>
    </row>
    <row r="2026" spans="1:47" x14ac:dyDescent="0.25">
      <c r="A2026" t="str">
        <f t="shared" si="31"/>
        <v>MelkPensionisteneinkommenLohnsteuer Fälle</v>
      </c>
      <c r="B2026">
        <v>2025</v>
      </c>
      <c r="C2026">
        <v>315</v>
      </c>
      <c r="D2026" t="s">
        <v>182</v>
      </c>
      <c r="E2026" t="s">
        <v>44</v>
      </c>
      <c r="F2026" t="s">
        <v>58</v>
      </c>
      <c r="G2026">
        <v>8625</v>
      </c>
      <c r="H2026">
        <v>8288</v>
      </c>
      <c r="I2026">
        <v>8676</v>
      </c>
      <c r="J2026">
        <v>9521</v>
      </c>
      <c r="K2026">
        <v>9853</v>
      </c>
      <c r="L2026">
        <v>9599</v>
      </c>
      <c r="M2026">
        <v>10068</v>
      </c>
      <c r="N2026">
        <v>10477</v>
      </c>
      <c r="O2026">
        <v>10995</v>
      </c>
      <c r="P2026">
        <v>11398</v>
      </c>
      <c r="Q2026">
        <v>11851</v>
      </c>
      <c r="R2026">
        <v>12100</v>
      </c>
      <c r="S2026">
        <v>12432</v>
      </c>
      <c r="T2026">
        <v>12672</v>
      </c>
      <c r="U2026">
        <v>13184</v>
      </c>
      <c r="V2026">
        <v>13827</v>
      </c>
      <c r="W2026">
        <v>14939</v>
      </c>
      <c r="X2026">
        <v>15537</v>
      </c>
      <c r="Y2026">
        <v>16259</v>
      </c>
    </row>
    <row r="2027" spans="1:47" x14ac:dyDescent="0.25">
      <c r="A2027" t="str">
        <f t="shared" si="31"/>
        <v>MelkPensionisteneinkommenNetto_Schnitt</v>
      </c>
      <c r="B2027">
        <v>2026</v>
      </c>
      <c r="C2027">
        <v>315</v>
      </c>
      <c r="D2027" t="s">
        <v>182</v>
      </c>
      <c r="E2027" t="s">
        <v>44</v>
      </c>
      <c r="F2027" t="s">
        <v>59</v>
      </c>
      <c r="G2027">
        <v>12875.051787271699</v>
      </c>
      <c r="H2027">
        <v>13229.410804638101</v>
      </c>
      <c r="I2027">
        <v>13638.9881430896</v>
      </c>
      <c r="J2027">
        <v>14054.3684965557</v>
      </c>
      <c r="K2027">
        <v>14536.8407583935</v>
      </c>
      <c r="L2027">
        <v>15208.6412637178</v>
      </c>
      <c r="M2027">
        <v>15607.756339502101</v>
      </c>
      <c r="N2027">
        <v>15908.0737155638</v>
      </c>
      <c r="O2027">
        <v>15728.002517497</v>
      </c>
      <c r="P2027">
        <v>16144.5222696202</v>
      </c>
      <c r="Q2027">
        <v>16552.793256689401</v>
      </c>
      <c r="R2027">
        <v>16866.248009160299</v>
      </c>
      <c r="S2027">
        <v>17600.3287715931</v>
      </c>
      <c r="T2027">
        <v>17960.182606968701</v>
      </c>
      <c r="U2027">
        <v>18374.829270828199</v>
      </c>
      <c r="V2027">
        <v>18916.032082413501</v>
      </c>
      <c r="W2027">
        <v>20475.364841770599</v>
      </c>
      <c r="X2027">
        <v>21053.1693145063</v>
      </c>
      <c r="Y2027">
        <v>21833.049596739402</v>
      </c>
    </row>
    <row r="2028" spans="1:47" x14ac:dyDescent="0.25">
      <c r="A2028" t="str">
        <f t="shared" si="31"/>
        <v>MelkPensionisteneinkommenNettobezüge 1000 EUR</v>
      </c>
      <c r="B2028">
        <v>2027</v>
      </c>
      <c r="C2028">
        <v>315</v>
      </c>
      <c r="D2028" t="s">
        <v>182</v>
      </c>
      <c r="E2028" t="s">
        <v>44</v>
      </c>
      <c r="F2028" t="s">
        <v>60</v>
      </c>
      <c r="G2028">
        <v>218489.62883</v>
      </c>
      <c r="H2028">
        <v>225905.41889999999</v>
      </c>
      <c r="I2028">
        <v>234672.42999</v>
      </c>
      <c r="J2028">
        <v>244827.09920999999</v>
      </c>
      <c r="K2028">
        <v>255892.00787</v>
      </c>
      <c r="L2028">
        <v>271626.33296999999</v>
      </c>
      <c r="M2028">
        <v>283374.4241</v>
      </c>
      <c r="N2028">
        <v>291610.89928000001</v>
      </c>
      <c r="O2028">
        <v>303377.44056000002</v>
      </c>
      <c r="P2028">
        <v>314123.96980000002</v>
      </c>
      <c r="Q2028">
        <v>325394.80984</v>
      </c>
      <c r="R2028">
        <v>331421.77338000003</v>
      </c>
      <c r="S2028">
        <v>348451.30901999999</v>
      </c>
      <c r="T2028">
        <v>357210.07186999999</v>
      </c>
      <c r="U2028">
        <v>369425.94248999999</v>
      </c>
      <c r="V2028">
        <v>385603.31400000001</v>
      </c>
      <c r="W2028">
        <v>412148.6189</v>
      </c>
      <c r="X2028">
        <v>430895.21636000002</v>
      </c>
      <c r="Y2028">
        <v>455328.24933999998</v>
      </c>
    </row>
    <row r="2029" spans="1:47" x14ac:dyDescent="0.25">
      <c r="A2029" t="str">
        <f t="shared" si="31"/>
        <v>MelkPensionisteneinkommenSV-Beiträge 1000 EUR</v>
      </c>
      <c r="B2029">
        <v>2028</v>
      </c>
      <c r="C2029">
        <v>315</v>
      </c>
      <c r="D2029" t="s">
        <v>182</v>
      </c>
      <c r="E2029" t="s">
        <v>44</v>
      </c>
      <c r="F2029" t="s">
        <v>61</v>
      </c>
      <c r="G2029">
        <v>13366.26045</v>
      </c>
      <c r="H2029">
        <v>14993.868060000001</v>
      </c>
      <c r="I2029">
        <v>15800.26664</v>
      </c>
      <c r="J2029">
        <v>16558.61362</v>
      </c>
      <c r="K2029">
        <v>17709.08093</v>
      </c>
      <c r="L2029">
        <v>18635.633089999999</v>
      </c>
      <c r="M2029">
        <v>19516.780610000002</v>
      </c>
      <c r="N2029">
        <v>20128.70289</v>
      </c>
      <c r="O2029">
        <v>21038.365450000001</v>
      </c>
      <c r="P2029">
        <v>21869.328860000001</v>
      </c>
      <c r="Q2029">
        <v>22692.78991</v>
      </c>
      <c r="R2029">
        <v>23165.652979999999</v>
      </c>
      <c r="S2029">
        <v>23738.59186</v>
      </c>
      <c r="T2029">
        <v>24278.0877</v>
      </c>
      <c r="U2029">
        <v>25333.21069</v>
      </c>
      <c r="V2029">
        <v>26436.96501</v>
      </c>
      <c r="W2029">
        <v>27700.683870000001</v>
      </c>
      <c r="X2029">
        <v>29104.411179999999</v>
      </c>
      <c r="Y2029">
        <v>30449.513180000002</v>
      </c>
    </row>
    <row r="2030" spans="1:47" x14ac:dyDescent="0.25">
      <c r="A2030" t="str">
        <f t="shared" si="31"/>
        <v>MelkPensionisteneinkommenSV-Beiträge Fälle</v>
      </c>
      <c r="B2030">
        <v>2029</v>
      </c>
      <c r="C2030">
        <v>315</v>
      </c>
      <c r="D2030" t="s">
        <v>182</v>
      </c>
      <c r="E2030" t="s">
        <v>44</v>
      </c>
      <c r="F2030" t="s">
        <v>62</v>
      </c>
      <c r="G2030">
        <v>16542</v>
      </c>
      <c r="H2030">
        <v>16662</v>
      </c>
      <c r="I2030">
        <v>16799</v>
      </c>
      <c r="J2030">
        <v>17019</v>
      </c>
      <c r="K2030">
        <v>17205</v>
      </c>
      <c r="L2030">
        <v>17450</v>
      </c>
      <c r="M2030">
        <v>17721</v>
      </c>
      <c r="N2030">
        <v>17898</v>
      </c>
      <c r="O2030">
        <v>18105</v>
      </c>
      <c r="P2030">
        <v>18283</v>
      </c>
      <c r="Q2030">
        <v>18491</v>
      </c>
      <c r="R2030">
        <v>18504</v>
      </c>
      <c r="S2030">
        <v>18628</v>
      </c>
      <c r="T2030">
        <v>18758</v>
      </c>
      <c r="U2030">
        <v>18984</v>
      </c>
      <c r="V2030">
        <v>19264</v>
      </c>
      <c r="W2030">
        <v>19365</v>
      </c>
      <c r="X2030">
        <v>19722</v>
      </c>
      <c r="Y2030">
        <v>20128</v>
      </c>
    </row>
    <row r="2031" spans="1:47" x14ac:dyDescent="0.25">
      <c r="A2031" t="str">
        <f t="shared" si="31"/>
        <v>MelkUnselbstständig BeschäftigteFrauen</v>
      </c>
      <c r="B2031">
        <v>2030</v>
      </c>
      <c r="C2031">
        <v>315</v>
      </c>
      <c r="D2031" t="s">
        <v>182</v>
      </c>
      <c r="E2031" t="s">
        <v>38</v>
      </c>
      <c r="F2031" t="s">
        <v>47</v>
      </c>
      <c r="G2031">
        <v>5836</v>
      </c>
      <c r="H2031">
        <v>6502</v>
      </c>
      <c r="I2031">
        <v>6181</v>
      </c>
      <c r="J2031">
        <v>6849</v>
      </c>
      <c r="K2031">
        <v>5981</v>
      </c>
      <c r="L2031">
        <v>6562</v>
      </c>
      <c r="M2031">
        <v>6049</v>
      </c>
      <c r="N2031">
        <v>6697</v>
      </c>
      <c r="O2031">
        <v>13230</v>
      </c>
      <c r="P2031">
        <v>14129</v>
      </c>
      <c r="Q2031">
        <v>13384</v>
      </c>
      <c r="R2031">
        <v>13977</v>
      </c>
      <c r="S2031">
        <v>13351</v>
      </c>
      <c r="T2031">
        <v>14040</v>
      </c>
      <c r="U2031">
        <v>13626</v>
      </c>
      <c r="V2031">
        <v>14453</v>
      </c>
      <c r="W2031">
        <v>14116</v>
      </c>
      <c r="X2031">
        <v>14983</v>
      </c>
      <c r="Y2031">
        <v>14304</v>
      </c>
      <c r="Z2031">
        <v>14973</v>
      </c>
      <c r="AA2031">
        <v>14327</v>
      </c>
      <c r="AB2031">
        <v>15018</v>
      </c>
      <c r="AC2031">
        <v>14538</v>
      </c>
      <c r="AD2031">
        <v>15275</v>
      </c>
      <c r="AE2031">
        <v>14688</v>
      </c>
      <c r="AF2031">
        <v>15309</v>
      </c>
      <c r="AG2031">
        <v>14939</v>
      </c>
      <c r="AH2031">
        <v>15817</v>
      </c>
      <c r="AI2031">
        <v>15287</v>
      </c>
      <c r="AJ2031">
        <v>16061</v>
      </c>
      <c r="AK2031">
        <v>15451</v>
      </c>
      <c r="AL2031">
        <v>16097</v>
      </c>
      <c r="AM2031">
        <v>15550</v>
      </c>
      <c r="AN2031">
        <v>15653</v>
      </c>
      <c r="AO2031">
        <v>15277</v>
      </c>
      <c r="AP2031">
        <v>15923</v>
      </c>
      <c r="AQ2031">
        <v>15353</v>
      </c>
      <c r="AR2031">
        <v>15940</v>
      </c>
      <c r="AS2031">
        <v>15728</v>
      </c>
      <c r="AT2031">
        <v>16149</v>
      </c>
      <c r="AU2031">
        <v>15687</v>
      </c>
    </row>
    <row r="2032" spans="1:47" x14ac:dyDescent="0.25">
      <c r="A2032" t="str">
        <f t="shared" si="31"/>
        <v>MelkUnselbstständig BeschäftigteInsgesamt</v>
      </c>
      <c r="B2032">
        <v>2031</v>
      </c>
      <c r="C2032">
        <v>315</v>
      </c>
      <c r="D2032" t="s">
        <v>182</v>
      </c>
      <c r="E2032" t="s">
        <v>38</v>
      </c>
      <c r="F2032" t="s">
        <v>48</v>
      </c>
      <c r="G2032">
        <v>12714</v>
      </c>
      <c r="H2032">
        <v>14658</v>
      </c>
      <c r="I2032">
        <v>13055</v>
      </c>
      <c r="J2032">
        <v>15123</v>
      </c>
      <c r="K2032">
        <v>12664</v>
      </c>
      <c r="L2032">
        <v>14731</v>
      </c>
      <c r="M2032">
        <v>13113</v>
      </c>
      <c r="N2032">
        <v>14947</v>
      </c>
      <c r="O2032">
        <v>29596</v>
      </c>
      <c r="P2032">
        <v>32063</v>
      </c>
      <c r="Q2032">
        <v>29376</v>
      </c>
      <c r="R2032">
        <v>31390</v>
      </c>
      <c r="S2032">
        <v>29032</v>
      </c>
      <c r="T2032">
        <v>31421</v>
      </c>
      <c r="U2032">
        <v>29540</v>
      </c>
      <c r="V2032">
        <v>32175</v>
      </c>
      <c r="W2032">
        <v>30548</v>
      </c>
      <c r="X2032">
        <v>33139</v>
      </c>
      <c r="Y2032">
        <v>30597</v>
      </c>
      <c r="Z2032">
        <v>33074</v>
      </c>
      <c r="AA2032">
        <v>30732</v>
      </c>
      <c r="AB2032">
        <v>33161</v>
      </c>
      <c r="AC2032">
        <v>30968</v>
      </c>
      <c r="AD2032">
        <v>33528</v>
      </c>
      <c r="AE2032">
        <v>31294</v>
      </c>
      <c r="AF2032">
        <v>33517</v>
      </c>
      <c r="AG2032">
        <v>31710</v>
      </c>
      <c r="AH2032">
        <v>34438</v>
      </c>
      <c r="AI2032">
        <v>32584</v>
      </c>
      <c r="AJ2032">
        <v>34923</v>
      </c>
      <c r="AK2032">
        <v>32810</v>
      </c>
      <c r="AL2032">
        <v>35011</v>
      </c>
      <c r="AM2032">
        <v>33056</v>
      </c>
      <c r="AN2032">
        <v>34281</v>
      </c>
      <c r="AO2032">
        <v>32705</v>
      </c>
      <c r="AP2032">
        <v>34708</v>
      </c>
      <c r="AQ2032">
        <v>32959</v>
      </c>
      <c r="AR2032">
        <v>34643</v>
      </c>
      <c r="AS2032">
        <v>33347</v>
      </c>
      <c r="AT2032">
        <v>34918</v>
      </c>
      <c r="AU2032">
        <v>33168</v>
      </c>
    </row>
    <row r="2033" spans="1:47" x14ac:dyDescent="0.25">
      <c r="A2033" t="str">
        <f t="shared" si="31"/>
        <v>MelkUnselbstständig BeschäftigteMänner</v>
      </c>
      <c r="B2033">
        <v>2032</v>
      </c>
      <c r="C2033">
        <v>315</v>
      </c>
      <c r="D2033" t="s">
        <v>182</v>
      </c>
      <c r="E2033" t="s">
        <v>38</v>
      </c>
      <c r="F2033" t="s">
        <v>49</v>
      </c>
      <c r="G2033">
        <v>6878</v>
      </c>
      <c r="H2033">
        <v>8156</v>
      </c>
      <c r="I2033">
        <v>6874</v>
      </c>
      <c r="J2033">
        <v>8274</v>
      </c>
      <c r="K2033">
        <v>6683</v>
      </c>
      <c r="L2033">
        <v>8169</v>
      </c>
      <c r="M2033">
        <v>7064</v>
      </c>
      <c r="N2033">
        <v>8250</v>
      </c>
      <c r="O2033">
        <v>16366</v>
      </c>
      <c r="P2033">
        <v>17934</v>
      </c>
      <c r="Q2033">
        <v>15992</v>
      </c>
      <c r="R2033">
        <v>17413</v>
      </c>
      <c r="S2033">
        <v>15681</v>
      </c>
      <c r="T2033">
        <v>17381</v>
      </c>
      <c r="U2033">
        <v>15914</v>
      </c>
      <c r="V2033">
        <v>17722</v>
      </c>
      <c r="W2033">
        <v>16432</v>
      </c>
      <c r="X2033">
        <v>18156</v>
      </c>
      <c r="Y2033">
        <v>16293</v>
      </c>
      <c r="Z2033">
        <v>18101</v>
      </c>
      <c r="AA2033">
        <v>16405</v>
      </c>
      <c r="AB2033">
        <v>18143</v>
      </c>
      <c r="AC2033">
        <v>16430</v>
      </c>
      <c r="AD2033">
        <v>18253</v>
      </c>
      <c r="AE2033">
        <v>16606</v>
      </c>
      <c r="AF2033">
        <v>18208</v>
      </c>
      <c r="AG2033">
        <v>16771</v>
      </c>
      <c r="AH2033">
        <v>18621</v>
      </c>
      <c r="AI2033">
        <v>17297</v>
      </c>
      <c r="AJ2033">
        <v>18862</v>
      </c>
      <c r="AK2033">
        <v>17359</v>
      </c>
      <c r="AL2033">
        <v>18914</v>
      </c>
      <c r="AM2033">
        <v>17506</v>
      </c>
      <c r="AN2033">
        <v>18628</v>
      </c>
      <c r="AO2033">
        <v>17428</v>
      </c>
      <c r="AP2033">
        <v>18785</v>
      </c>
      <c r="AQ2033">
        <v>17606</v>
      </c>
      <c r="AR2033">
        <v>18703</v>
      </c>
      <c r="AS2033">
        <v>17619</v>
      </c>
      <c r="AT2033">
        <v>18769</v>
      </c>
      <c r="AU2033">
        <v>17481</v>
      </c>
    </row>
    <row r="2034" spans="1:47" x14ac:dyDescent="0.25">
      <c r="A2034" t="str">
        <f t="shared" si="31"/>
        <v>MelkUnselbstständig Beschäftigte GW mgfInsgesamt</v>
      </c>
      <c r="B2034">
        <v>2033</v>
      </c>
      <c r="C2034">
        <v>315</v>
      </c>
      <c r="D2034" t="s">
        <v>182</v>
      </c>
      <c r="E2034" t="s">
        <v>450</v>
      </c>
      <c r="F2034" t="s">
        <v>48</v>
      </c>
      <c r="G2034">
        <v>16714.799825265</v>
      </c>
      <c r="H2034">
        <v>15100.109531475</v>
      </c>
      <c r="I2034">
        <v>17440.470395691998</v>
      </c>
      <c r="J2034">
        <v>15665.737073961</v>
      </c>
      <c r="K2034">
        <v>17794.290029668999</v>
      </c>
      <c r="L2034">
        <v>15998.073891405</v>
      </c>
      <c r="M2034">
        <v>17131.421250282001</v>
      </c>
      <c r="N2034">
        <v>15464.769583247</v>
      </c>
      <c r="O2034">
        <v>17124.137752998002</v>
      </c>
      <c r="P2034">
        <v>15999.591305603</v>
      </c>
      <c r="Q2034">
        <v>17467.023456628001</v>
      </c>
      <c r="R2034">
        <v>15951.440433397</v>
      </c>
      <c r="S2034">
        <v>17556.907766442</v>
      </c>
      <c r="T2034">
        <v>16216.779243616</v>
      </c>
    </row>
    <row r="2035" spans="1:47" x14ac:dyDescent="0.25">
      <c r="A2035" t="str">
        <f t="shared" si="31"/>
        <v>MelkUnselbstständig Beschäftigte GW ogfInsgesamt</v>
      </c>
      <c r="B2035">
        <v>2034</v>
      </c>
      <c r="C2035">
        <v>315</v>
      </c>
      <c r="D2035" t="s">
        <v>182</v>
      </c>
      <c r="E2035" t="s">
        <v>449</v>
      </c>
      <c r="F2035" t="s">
        <v>48</v>
      </c>
      <c r="G2035">
        <v>15266.952970912</v>
      </c>
      <c r="H2035">
        <v>13737.300798082</v>
      </c>
      <c r="I2035">
        <v>15923.228558979001</v>
      </c>
      <c r="J2035">
        <v>14202.890464213</v>
      </c>
      <c r="K2035">
        <v>16258.526591502001</v>
      </c>
      <c r="L2035">
        <v>14558.932513068999</v>
      </c>
      <c r="M2035">
        <v>15780.258501213</v>
      </c>
      <c r="N2035">
        <v>14268.030372997</v>
      </c>
      <c r="O2035">
        <v>15767.310962174</v>
      </c>
      <c r="P2035">
        <v>14741.413536542001</v>
      </c>
      <c r="Q2035">
        <v>16115.205479022001</v>
      </c>
      <c r="R2035">
        <v>14594.534826605</v>
      </c>
      <c r="S2035">
        <v>16096.648338707</v>
      </c>
      <c r="T2035">
        <v>14823.134841085999</v>
      </c>
    </row>
    <row r="2036" spans="1:47" x14ac:dyDescent="0.25">
      <c r="A2036" t="str">
        <f t="shared" si="31"/>
        <v>MelkUnternehmenInsgesamt</v>
      </c>
      <c r="B2036">
        <v>2035</v>
      </c>
      <c r="C2036">
        <v>315</v>
      </c>
      <c r="D2036" t="s">
        <v>182</v>
      </c>
      <c r="E2036" t="s">
        <v>475</v>
      </c>
      <c r="F2036" t="s">
        <v>48</v>
      </c>
      <c r="G2036">
        <v>6260</v>
      </c>
      <c r="H2036">
        <v>6272</v>
      </c>
      <c r="I2036">
        <v>6373</v>
      </c>
    </row>
    <row r="2037" spans="1:47" x14ac:dyDescent="0.25">
      <c r="A2037" t="str">
        <f t="shared" si="31"/>
        <v>MelkWohnbevölkerungInsgesamt</v>
      </c>
      <c r="B2037">
        <v>2036</v>
      </c>
      <c r="C2037">
        <v>315</v>
      </c>
      <c r="D2037" t="s">
        <v>182</v>
      </c>
      <c r="E2037" t="s">
        <v>42</v>
      </c>
      <c r="F2037" t="s">
        <v>48</v>
      </c>
      <c r="G2037">
        <v>75541</v>
      </c>
      <c r="H2037">
        <v>75377</v>
      </c>
      <c r="I2037">
        <v>75475</v>
      </c>
      <c r="J2037">
        <v>75735</v>
      </c>
      <c r="K2037">
        <v>75921</v>
      </c>
      <c r="L2037">
        <v>76129</v>
      </c>
      <c r="M2037">
        <v>76261</v>
      </c>
      <c r="N2037">
        <v>76484</v>
      </c>
      <c r="O2037">
        <v>76417</v>
      </c>
      <c r="P2037">
        <v>76363</v>
      </c>
      <c r="Q2037">
        <v>76258</v>
      </c>
      <c r="R2037">
        <v>76365</v>
      </c>
      <c r="S2037">
        <v>76369</v>
      </c>
      <c r="T2037">
        <v>76808</v>
      </c>
      <c r="U2037">
        <v>77255</v>
      </c>
      <c r="V2037">
        <v>77544</v>
      </c>
      <c r="W2037">
        <v>77585</v>
      </c>
      <c r="X2037">
        <v>77962</v>
      </c>
      <c r="Y2037">
        <v>78191</v>
      </c>
      <c r="Z2037">
        <v>78281</v>
      </c>
      <c r="AA2037">
        <v>78505</v>
      </c>
      <c r="AB2037">
        <v>79176</v>
      </c>
    </row>
    <row r="2038" spans="1:47" x14ac:dyDescent="0.25">
      <c r="A2038" t="str">
        <f t="shared" si="31"/>
        <v>MistelbachArbeitnehmereinkommenBrutto_Schnitt</v>
      </c>
      <c r="B2038">
        <v>2037</v>
      </c>
      <c r="C2038">
        <v>316</v>
      </c>
      <c r="D2038" t="s">
        <v>183</v>
      </c>
      <c r="E2038" t="s">
        <v>43</v>
      </c>
      <c r="F2038" t="s">
        <v>54</v>
      </c>
      <c r="G2038">
        <v>25052.107947982298</v>
      </c>
      <c r="H2038">
        <v>25792.323660317201</v>
      </c>
      <c r="I2038">
        <v>26638.374329928101</v>
      </c>
      <c r="J2038">
        <v>27289.975242815799</v>
      </c>
      <c r="K2038">
        <v>28545.155909907298</v>
      </c>
      <c r="L2038">
        <v>29214.4769658601</v>
      </c>
      <c r="M2038">
        <v>29446.4298484633</v>
      </c>
      <c r="N2038">
        <v>30047.112155864699</v>
      </c>
      <c r="O2038">
        <v>31000.7668446793</v>
      </c>
      <c r="P2038">
        <v>31653.548749790902</v>
      </c>
      <c r="Q2038">
        <v>32214.693653364498</v>
      </c>
      <c r="R2038">
        <v>32943.037984012502</v>
      </c>
      <c r="S2038">
        <v>33838.279789250402</v>
      </c>
      <c r="T2038">
        <v>34562.584926009498</v>
      </c>
      <c r="U2038">
        <v>35397.366873760002</v>
      </c>
      <c r="V2038">
        <v>36808.266331115701</v>
      </c>
      <c r="W2038">
        <v>37689.220904611597</v>
      </c>
      <c r="X2038">
        <v>38958.828540536102</v>
      </c>
      <c r="Y2038">
        <v>40684.7788526738</v>
      </c>
    </row>
    <row r="2039" spans="1:47" x14ac:dyDescent="0.25">
      <c r="A2039" t="str">
        <f t="shared" si="31"/>
        <v>MistelbachArbeitnehmereinkommenBruttobezüge 1000 EUR</v>
      </c>
      <c r="B2039">
        <v>2038</v>
      </c>
      <c r="C2039">
        <v>316</v>
      </c>
      <c r="D2039" t="s">
        <v>183</v>
      </c>
      <c r="E2039" t="s">
        <v>43</v>
      </c>
      <c r="F2039" t="s">
        <v>55</v>
      </c>
      <c r="G2039">
        <v>803320.89346000005</v>
      </c>
      <c r="H2039">
        <v>840855.54365000001</v>
      </c>
      <c r="I2039">
        <v>881357.25308000005</v>
      </c>
      <c r="J2039">
        <v>924966.42087999999</v>
      </c>
      <c r="K2039">
        <v>985378.78200999997</v>
      </c>
      <c r="L2039">
        <v>1010616.40168</v>
      </c>
      <c r="M2039">
        <v>1035719.27706</v>
      </c>
      <c r="N2039">
        <v>1062586.0742800001</v>
      </c>
      <c r="O2039">
        <v>1102945.2827999999</v>
      </c>
      <c r="P2039">
        <v>1135539.4078500001</v>
      </c>
      <c r="Q2039">
        <v>1157602.80174</v>
      </c>
      <c r="R2039">
        <v>1182753.89274</v>
      </c>
      <c r="S2039">
        <v>1228295.7180699999</v>
      </c>
      <c r="T2039">
        <v>1256557.33757</v>
      </c>
      <c r="U2039">
        <v>1302446.11412</v>
      </c>
      <c r="V2039">
        <v>1349979.97596</v>
      </c>
      <c r="W2039">
        <v>1361560.7944</v>
      </c>
      <c r="X2039">
        <v>1414244.4348500001</v>
      </c>
      <c r="Y2039">
        <v>1490405.5037100001</v>
      </c>
    </row>
    <row r="2040" spans="1:47" x14ac:dyDescent="0.25">
      <c r="A2040" t="str">
        <f t="shared" si="31"/>
        <v>MistelbachArbeitnehmereinkommenBruttobezüge Fälle</v>
      </c>
      <c r="B2040">
        <v>2039</v>
      </c>
      <c r="C2040">
        <v>316</v>
      </c>
      <c r="D2040" t="s">
        <v>183</v>
      </c>
      <c r="E2040" t="s">
        <v>43</v>
      </c>
      <c r="F2040" t="s">
        <v>56</v>
      </c>
      <c r="G2040">
        <v>32066</v>
      </c>
      <c r="H2040">
        <v>32601</v>
      </c>
      <c r="I2040">
        <v>33086</v>
      </c>
      <c r="J2040">
        <v>33894</v>
      </c>
      <c r="K2040">
        <v>34520</v>
      </c>
      <c r="L2040">
        <v>34593</v>
      </c>
      <c r="M2040">
        <v>35173</v>
      </c>
      <c r="N2040">
        <v>35364</v>
      </c>
      <c r="O2040">
        <v>35578</v>
      </c>
      <c r="P2040">
        <v>35874</v>
      </c>
      <c r="Q2040">
        <v>35934</v>
      </c>
      <c r="R2040">
        <v>35903</v>
      </c>
      <c r="S2040">
        <v>36299</v>
      </c>
      <c r="T2040">
        <v>36356</v>
      </c>
      <c r="U2040">
        <v>36795</v>
      </c>
      <c r="V2040">
        <v>36676</v>
      </c>
      <c r="W2040">
        <v>36126</v>
      </c>
      <c r="X2040">
        <v>36301</v>
      </c>
      <c r="Y2040">
        <v>36633</v>
      </c>
    </row>
    <row r="2041" spans="1:47" x14ac:dyDescent="0.25">
      <c r="A2041" t="str">
        <f t="shared" si="31"/>
        <v>MistelbachArbeitnehmereinkommenLohnsteuer 1000 EUR</v>
      </c>
      <c r="B2041">
        <v>2040</v>
      </c>
      <c r="C2041">
        <v>316</v>
      </c>
      <c r="D2041" t="s">
        <v>183</v>
      </c>
      <c r="E2041" t="s">
        <v>43</v>
      </c>
      <c r="F2041" t="s">
        <v>57</v>
      </c>
      <c r="G2041">
        <v>114314.56853999999</v>
      </c>
      <c r="H2041">
        <v>116522.84037999999</v>
      </c>
      <c r="I2041">
        <v>124838.89147</v>
      </c>
      <c r="J2041">
        <v>134386.95795000001</v>
      </c>
      <c r="K2041">
        <v>147665.44992000001</v>
      </c>
      <c r="L2041">
        <v>138741.85054000001</v>
      </c>
      <c r="M2041">
        <v>144863.94347</v>
      </c>
      <c r="N2041">
        <v>151391.03438</v>
      </c>
      <c r="O2041">
        <v>161773.51777999999</v>
      </c>
      <c r="P2041">
        <v>169412.30142999999</v>
      </c>
      <c r="Q2041">
        <v>175020.80898</v>
      </c>
      <c r="R2041">
        <v>182805.87396</v>
      </c>
      <c r="S2041">
        <v>164492.08431000001</v>
      </c>
      <c r="T2041">
        <v>171171.62395000001</v>
      </c>
      <c r="U2041">
        <v>180980.62805</v>
      </c>
      <c r="V2041">
        <v>187428.93731000001</v>
      </c>
      <c r="W2041">
        <v>181007.59594</v>
      </c>
      <c r="X2041">
        <v>193876.78450000001</v>
      </c>
      <c r="Y2041">
        <v>200450.41099999999</v>
      </c>
    </row>
    <row r="2042" spans="1:47" x14ac:dyDescent="0.25">
      <c r="A2042" t="str">
        <f t="shared" si="31"/>
        <v>MistelbachArbeitnehmereinkommenLohnsteuer Fälle</v>
      </c>
      <c r="B2042">
        <v>2041</v>
      </c>
      <c r="C2042">
        <v>316</v>
      </c>
      <c r="D2042" t="s">
        <v>183</v>
      </c>
      <c r="E2042" t="s">
        <v>43</v>
      </c>
      <c r="F2042" t="s">
        <v>58</v>
      </c>
      <c r="G2042">
        <v>25918</v>
      </c>
      <c r="H2042">
        <v>25880</v>
      </c>
      <c r="I2042">
        <v>26482</v>
      </c>
      <c r="J2042">
        <v>27249</v>
      </c>
      <c r="K2042">
        <v>28439</v>
      </c>
      <c r="L2042">
        <v>27956</v>
      </c>
      <c r="M2042">
        <v>28416</v>
      </c>
      <c r="N2042">
        <v>29012</v>
      </c>
      <c r="O2042">
        <v>29434</v>
      </c>
      <c r="P2042">
        <v>29998</v>
      </c>
      <c r="Q2042">
        <v>30042</v>
      </c>
      <c r="R2042">
        <v>30423</v>
      </c>
      <c r="S2042">
        <v>30717</v>
      </c>
      <c r="T2042">
        <v>31152</v>
      </c>
      <c r="U2042">
        <v>31770</v>
      </c>
      <c r="V2042">
        <v>32075</v>
      </c>
      <c r="W2042">
        <v>31804</v>
      </c>
      <c r="X2042">
        <v>32198</v>
      </c>
      <c r="Y2042">
        <v>32690</v>
      </c>
    </row>
    <row r="2043" spans="1:47" x14ac:dyDescent="0.25">
      <c r="A2043" t="str">
        <f t="shared" si="31"/>
        <v>MistelbachArbeitnehmereinkommenNetto_Schnitt</v>
      </c>
      <c r="B2043">
        <v>2042</v>
      </c>
      <c r="C2043">
        <v>316</v>
      </c>
      <c r="D2043" t="s">
        <v>183</v>
      </c>
      <c r="E2043" t="s">
        <v>43</v>
      </c>
      <c r="F2043" t="s">
        <v>59</v>
      </c>
      <c r="G2043">
        <v>17515.625951163202</v>
      </c>
      <c r="H2043">
        <v>18137.718867826101</v>
      </c>
      <c r="I2043">
        <v>18650.11496766</v>
      </c>
      <c r="J2043">
        <v>19021.9998926064</v>
      </c>
      <c r="K2043">
        <v>19821.407300984902</v>
      </c>
      <c r="L2043">
        <v>20695.366906888699</v>
      </c>
      <c r="M2043">
        <v>20772.358259176101</v>
      </c>
      <c r="N2043">
        <v>21106.044416921199</v>
      </c>
      <c r="O2043">
        <v>21644.273869245</v>
      </c>
      <c r="P2043">
        <v>22000.206690081999</v>
      </c>
      <c r="Q2043">
        <v>22301.778415150002</v>
      </c>
      <c r="R2043">
        <v>22666.206158538302</v>
      </c>
      <c r="S2043">
        <v>23994.412257913398</v>
      </c>
      <c r="T2043">
        <v>24398.046589283698</v>
      </c>
      <c r="U2043">
        <v>24897.071242288399</v>
      </c>
      <c r="V2043">
        <v>25944.4546512706</v>
      </c>
      <c r="W2043">
        <v>26811.2429828932</v>
      </c>
      <c r="X2043">
        <v>27526.473588881901</v>
      </c>
      <c r="Y2043">
        <v>28886.828131466202</v>
      </c>
    </row>
    <row r="2044" spans="1:47" x14ac:dyDescent="0.25">
      <c r="A2044" t="str">
        <f t="shared" si="31"/>
        <v>MistelbachArbeitnehmereinkommenNettobezüge 1000 EUR</v>
      </c>
      <c r="B2044">
        <v>2043</v>
      </c>
      <c r="C2044">
        <v>316</v>
      </c>
      <c r="D2044" t="s">
        <v>183</v>
      </c>
      <c r="E2044" t="s">
        <v>43</v>
      </c>
      <c r="F2044" t="s">
        <v>60</v>
      </c>
      <c r="G2044">
        <v>561656.06174999999</v>
      </c>
      <c r="H2044">
        <v>591307.77280999999</v>
      </c>
      <c r="I2044">
        <v>617057.70382000005</v>
      </c>
      <c r="J2044">
        <v>644731.66436000005</v>
      </c>
      <c r="K2044">
        <v>684234.98002999998</v>
      </c>
      <c r="L2044">
        <v>715914.82741000003</v>
      </c>
      <c r="M2044">
        <v>730626.15705000004</v>
      </c>
      <c r="N2044">
        <v>746394.15475999995</v>
      </c>
      <c r="O2044">
        <v>770059.97571999999</v>
      </c>
      <c r="P2044">
        <v>789235.41480000003</v>
      </c>
      <c r="Q2044">
        <v>801392.10557000001</v>
      </c>
      <c r="R2044">
        <v>813784.79971000005</v>
      </c>
      <c r="S2044">
        <v>870973.17055000004</v>
      </c>
      <c r="T2044">
        <v>887015.38179999997</v>
      </c>
      <c r="U2044">
        <v>916087.73635999998</v>
      </c>
      <c r="V2044">
        <v>951538.81879000005</v>
      </c>
      <c r="W2044">
        <v>968582.96400000004</v>
      </c>
      <c r="X2044">
        <v>999238.51775</v>
      </c>
      <c r="Y2044">
        <v>1058211.1749400001</v>
      </c>
    </row>
    <row r="2045" spans="1:47" x14ac:dyDescent="0.25">
      <c r="A2045" t="str">
        <f t="shared" si="31"/>
        <v>MistelbachArbeitnehmereinkommenSV-Beiträge 1000 EUR</v>
      </c>
      <c r="B2045">
        <v>2044</v>
      </c>
      <c r="C2045">
        <v>316</v>
      </c>
      <c r="D2045" t="s">
        <v>183</v>
      </c>
      <c r="E2045" t="s">
        <v>43</v>
      </c>
      <c r="F2045" t="s">
        <v>61</v>
      </c>
      <c r="G2045">
        <v>127350.26317000001</v>
      </c>
      <c r="H2045">
        <v>133024.93046</v>
      </c>
      <c r="I2045">
        <v>139460.65779</v>
      </c>
      <c r="J2045">
        <v>145847.79857000001</v>
      </c>
      <c r="K2045">
        <v>153478.35206</v>
      </c>
      <c r="L2045">
        <v>155959.72373</v>
      </c>
      <c r="M2045">
        <v>160229.17653999999</v>
      </c>
      <c r="N2045">
        <v>164800.88514</v>
      </c>
      <c r="O2045">
        <v>171111.7893</v>
      </c>
      <c r="P2045">
        <v>176891.69162</v>
      </c>
      <c r="Q2045">
        <v>181189.88719000001</v>
      </c>
      <c r="R2045">
        <v>186163.21906999999</v>
      </c>
      <c r="S2045">
        <v>192830.46320999999</v>
      </c>
      <c r="T2045">
        <v>198370.33181999999</v>
      </c>
      <c r="U2045">
        <v>205377.74971</v>
      </c>
      <c r="V2045">
        <v>211012.21986000001</v>
      </c>
      <c r="W2045">
        <v>211970.23446000001</v>
      </c>
      <c r="X2045">
        <v>221129.13260000001</v>
      </c>
      <c r="Y2045">
        <v>231743.91777</v>
      </c>
    </row>
    <row r="2046" spans="1:47" x14ac:dyDescent="0.25">
      <c r="A2046" t="str">
        <f t="shared" si="31"/>
        <v>MistelbachArbeitnehmereinkommenSV-Beiträge Fälle</v>
      </c>
      <c r="B2046">
        <v>2045</v>
      </c>
      <c r="C2046">
        <v>316</v>
      </c>
      <c r="D2046" t="s">
        <v>183</v>
      </c>
      <c r="E2046" t="s">
        <v>43</v>
      </c>
      <c r="F2046" t="s">
        <v>62</v>
      </c>
      <c r="G2046">
        <v>30784</v>
      </c>
      <c r="H2046">
        <v>31240</v>
      </c>
      <c r="I2046">
        <v>31744</v>
      </c>
      <c r="J2046">
        <v>32524</v>
      </c>
      <c r="K2046">
        <v>33164</v>
      </c>
      <c r="L2046">
        <v>33134</v>
      </c>
      <c r="M2046">
        <v>33560</v>
      </c>
      <c r="N2046">
        <v>33723</v>
      </c>
      <c r="O2046">
        <v>33929</v>
      </c>
      <c r="P2046">
        <v>34205</v>
      </c>
      <c r="Q2046">
        <v>34169</v>
      </c>
      <c r="R2046">
        <v>34125</v>
      </c>
      <c r="S2046">
        <v>34474</v>
      </c>
      <c r="T2046">
        <v>34493</v>
      </c>
      <c r="U2046">
        <v>34922</v>
      </c>
      <c r="V2046">
        <v>34842</v>
      </c>
      <c r="W2046">
        <v>34342</v>
      </c>
      <c r="X2046">
        <v>34640</v>
      </c>
      <c r="Y2046">
        <v>34958</v>
      </c>
    </row>
    <row r="2047" spans="1:47" x14ac:dyDescent="0.25">
      <c r="A2047" t="str">
        <f t="shared" si="31"/>
        <v>MistelbachArbeitsloseFrauen</v>
      </c>
      <c r="B2047">
        <v>2046</v>
      </c>
      <c r="C2047">
        <v>316</v>
      </c>
      <c r="D2047" t="s">
        <v>183</v>
      </c>
      <c r="E2047" t="s">
        <v>36</v>
      </c>
      <c r="F2047" t="s">
        <v>47</v>
      </c>
      <c r="G2047">
        <v>815</v>
      </c>
      <c r="H2047">
        <v>730</v>
      </c>
      <c r="I2047">
        <v>864</v>
      </c>
      <c r="J2047">
        <v>829</v>
      </c>
      <c r="K2047">
        <v>909</v>
      </c>
      <c r="L2047">
        <v>810</v>
      </c>
      <c r="M2047">
        <v>874</v>
      </c>
      <c r="N2047">
        <v>829</v>
      </c>
      <c r="O2047">
        <v>815</v>
      </c>
      <c r="P2047">
        <v>702</v>
      </c>
      <c r="Q2047">
        <v>814</v>
      </c>
      <c r="R2047">
        <v>700</v>
      </c>
      <c r="S2047">
        <v>739</v>
      </c>
      <c r="T2047">
        <v>683</v>
      </c>
      <c r="U2047">
        <v>717</v>
      </c>
      <c r="V2047">
        <v>723</v>
      </c>
      <c r="W2047">
        <v>837</v>
      </c>
      <c r="X2047">
        <v>793</v>
      </c>
      <c r="Y2047">
        <v>845</v>
      </c>
      <c r="Z2047">
        <v>733</v>
      </c>
      <c r="AA2047">
        <v>863</v>
      </c>
      <c r="AB2047">
        <v>897</v>
      </c>
      <c r="AC2047">
        <v>959</v>
      </c>
      <c r="AD2047">
        <v>1003</v>
      </c>
      <c r="AE2047">
        <v>1015</v>
      </c>
      <c r="AF2047">
        <v>1008</v>
      </c>
      <c r="AG2047">
        <v>1109</v>
      </c>
      <c r="AH2047">
        <v>1035</v>
      </c>
      <c r="AI2047">
        <v>1031</v>
      </c>
      <c r="AJ2047">
        <v>983</v>
      </c>
      <c r="AK2047">
        <v>1077</v>
      </c>
      <c r="AL2047">
        <v>972</v>
      </c>
      <c r="AM2047">
        <v>1013</v>
      </c>
      <c r="AN2047">
        <v>1246</v>
      </c>
      <c r="AO2047">
        <v>1281</v>
      </c>
      <c r="AP2047">
        <v>960</v>
      </c>
      <c r="AQ2047">
        <v>926</v>
      </c>
      <c r="AR2047">
        <v>676</v>
      </c>
      <c r="AS2047">
        <v>766</v>
      </c>
      <c r="AT2047">
        <v>766</v>
      </c>
      <c r="AU2047">
        <v>922</v>
      </c>
    </row>
    <row r="2048" spans="1:47" x14ac:dyDescent="0.25">
      <c r="A2048" t="str">
        <f t="shared" si="31"/>
        <v>MistelbachArbeitsloseInsgesamt</v>
      </c>
      <c r="B2048">
        <v>2047</v>
      </c>
      <c r="C2048">
        <v>316</v>
      </c>
      <c r="D2048" t="s">
        <v>183</v>
      </c>
      <c r="E2048" t="s">
        <v>36</v>
      </c>
      <c r="F2048" t="s">
        <v>48</v>
      </c>
      <c r="G2048">
        <v>2520</v>
      </c>
      <c r="H2048">
        <v>1540</v>
      </c>
      <c r="I2048">
        <v>2554</v>
      </c>
      <c r="J2048">
        <v>1594</v>
      </c>
      <c r="K2048">
        <v>2696</v>
      </c>
      <c r="L2048">
        <v>1552</v>
      </c>
      <c r="M2048">
        <v>2447</v>
      </c>
      <c r="N2048">
        <v>1556</v>
      </c>
      <c r="O2048">
        <v>2359</v>
      </c>
      <c r="P2048">
        <v>1404</v>
      </c>
      <c r="Q2048">
        <v>2410</v>
      </c>
      <c r="R2048">
        <v>1566</v>
      </c>
      <c r="S2048">
        <v>2405</v>
      </c>
      <c r="T2048">
        <v>1520</v>
      </c>
      <c r="U2048">
        <v>2326</v>
      </c>
      <c r="V2048">
        <v>1541</v>
      </c>
      <c r="W2048">
        <v>2507</v>
      </c>
      <c r="X2048">
        <v>1735</v>
      </c>
      <c r="Y2048">
        <v>2640</v>
      </c>
      <c r="Z2048">
        <v>1688</v>
      </c>
      <c r="AA2048">
        <v>2684</v>
      </c>
      <c r="AB2048">
        <v>2004</v>
      </c>
      <c r="AC2048">
        <v>2905</v>
      </c>
      <c r="AD2048">
        <v>2269</v>
      </c>
      <c r="AE2048">
        <v>3011</v>
      </c>
      <c r="AF2048">
        <v>2224</v>
      </c>
      <c r="AG2048">
        <v>3165</v>
      </c>
      <c r="AH2048">
        <v>2240</v>
      </c>
      <c r="AI2048">
        <v>2854</v>
      </c>
      <c r="AJ2048">
        <v>2048</v>
      </c>
      <c r="AK2048">
        <v>2884</v>
      </c>
      <c r="AL2048">
        <v>1971</v>
      </c>
      <c r="AM2048">
        <v>2690</v>
      </c>
      <c r="AN2048">
        <v>2626</v>
      </c>
      <c r="AO2048">
        <v>3135</v>
      </c>
      <c r="AP2048">
        <v>1950</v>
      </c>
      <c r="AQ2048">
        <v>2426</v>
      </c>
      <c r="AR2048">
        <v>1470</v>
      </c>
      <c r="AS2048">
        <v>2114</v>
      </c>
      <c r="AT2048">
        <v>1607</v>
      </c>
      <c r="AU2048">
        <v>2376</v>
      </c>
    </row>
    <row r="2049" spans="1:47" x14ac:dyDescent="0.25">
      <c r="A2049" t="str">
        <f t="shared" si="31"/>
        <v>MistelbachArbeitsloseMänner</v>
      </c>
      <c r="B2049">
        <v>2048</v>
      </c>
      <c r="C2049">
        <v>316</v>
      </c>
      <c r="D2049" t="s">
        <v>183</v>
      </c>
      <c r="E2049" t="s">
        <v>36</v>
      </c>
      <c r="F2049" t="s">
        <v>49</v>
      </c>
      <c r="G2049">
        <v>1705</v>
      </c>
      <c r="H2049">
        <v>810</v>
      </c>
      <c r="I2049">
        <v>1690</v>
      </c>
      <c r="J2049">
        <v>765</v>
      </c>
      <c r="K2049">
        <v>1787</v>
      </c>
      <c r="L2049">
        <v>742</v>
      </c>
      <c r="M2049">
        <v>1573</v>
      </c>
      <c r="N2049">
        <v>727</v>
      </c>
      <c r="O2049">
        <v>1544</v>
      </c>
      <c r="P2049">
        <v>702</v>
      </c>
      <c r="Q2049">
        <v>1596</v>
      </c>
      <c r="R2049">
        <v>866</v>
      </c>
      <c r="S2049">
        <v>1666</v>
      </c>
      <c r="T2049">
        <v>837</v>
      </c>
      <c r="U2049">
        <v>1609</v>
      </c>
      <c r="V2049">
        <v>818</v>
      </c>
      <c r="W2049">
        <v>1670</v>
      </c>
      <c r="X2049">
        <v>942</v>
      </c>
      <c r="Y2049">
        <v>1795</v>
      </c>
      <c r="Z2049">
        <v>955</v>
      </c>
      <c r="AA2049">
        <v>1821</v>
      </c>
      <c r="AB2049">
        <v>1107</v>
      </c>
      <c r="AC2049">
        <v>1946</v>
      </c>
      <c r="AD2049">
        <v>1266</v>
      </c>
      <c r="AE2049">
        <v>1996</v>
      </c>
      <c r="AF2049">
        <v>1216</v>
      </c>
      <c r="AG2049">
        <v>2056</v>
      </c>
      <c r="AH2049">
        <v>1205</v>
      </c>
      <c r="AI2049">
        <v>1823</v>
      </c>
      <c r="AJ2049">
        <v>1065</v>
      </c>
      <c r="AK2049">
        <v>1807</v>
      </c>
      <c r="AL2049">
        <v>999</v>
      </c>
      <c r="AM2049">
        <v>1677</v>
      </c>
      <c r="AN2049">
        <v>1380</v>
      </c>
      <c r="AO2049">
        <v>1854</v>
      </c>
      <c r="AP2049">
        <v>990</v>
      </c>
      <c r="AQ2049">
        <v>1500</v>
      </c>
      <c r="AR2049">
        <v>794</v>
      </c>
      <c r="AS2049">
        <v>1348</v>
      </c>
      <c r="AT2049">
        <v>841</v>
      </c>
      <c r="AU2049">
        <v>1454</v>
      </c>
    </row>
    <row r="2050" spans="1:47" x14ac:dyDescent="0.25">
      <c r="A2050" t="str">
        <f t="shared" si="31"/>
        <v>Mistelbacharbeitslose AusländerFrauen</v>
      </c>
      <c r="B2050">
        <v>2049</v>
      </c>
      <c r="C2050">
        <v>316</v>
      </c>
      <c r="D2050" t="s">
        <v>183</v>
      </c>
      <c r="E2050" t="s">
        <v>37</v>
      </c>
      <c r="F2050" t="s">
        <v>47</v>
      </c>
      <c r="G2050">
        <v>61</v>
      </c>
      <c r="H2050">
        <v>47</v>
      </c>
      <c r="I2050">
        <v>77</v>
      </c>
      <c r="J2050">
        <v>71</v>
      </c>
      <c r="K2050">
        <v>80</v>
      </c>
      <c r="L2050">
        <v>64</v>
      </c>
      <c r="M2050">
        <v>80</v>
      </c>
      <c r="N2050">
        <v>70</v>
      </c>
      <c r="O2050">
        <v>72</v>
      </c>
      <c r="P2050">
        <v>51</v>
      </c>
      <c r="Q2050">
        <v>69</v>
      </c>
      <c r="R2050">
        <v>57</v>
      </c>
      <c r="S2050">
        <v>69</v>
      </c>
      <c r="T2050">
        <v>61</v>
      </c>
      <c r="U2050">
        <v>66</v>
      </c>
      <c r="V2050">
        <v>63</v>
      </c>
      <c r="W2050">
        <v>76</v>
      </c>
      <c r="X2050">
        <v>81</v>
      </c>
      <c r="Y2050">
        <v>103</v>
      </c>
      <c r="Z2050">
        <v>81</v>
      </c>
      <c r="AA2050">
        <v>108</v>
      </c>
      <c r="AB2050">
        <v>109</v>
      </c>
      <c r="AC2050">
        <v>125</v>
      </c>
      <c r="AD2050">
        <v>132</v>
      </c>
      <c r="AE2050">
        <v>146</v>
      </c>
      <c r="AF2050">
        <v>154</v>
      </c>
      <c r="AG2050">
        <v>169</v>
      </c>
      <c r="AH2050">
        <v>153</v>
      </c>
      <c r="AI2050">
        <v>170</v>
      </c>
      <c r="AJ2050">
        <v>146</v>
      </c>
      <c r="AK2050">
        <v>163</v>
      </c>
      <c r="AL2050">
        <v>144</v>
      </c>
      <c r="AM2050">
        <v>152</v>
      </c>
      <c r="AN2050">
        <v>199</v>
      </c>
      <c r="AO2050">
        <v>207</v>
      </c>
      <c r="AP2050">
        <v>158</v>
      </c>
      <c r="AQ2050">
        <v>158</v>
      </c>
      <c r="AR2050">
        <v>101</v>
      </c>
      <c r="AS2050">
        <v>161</v>
      </c>
      <c r="AT2050">
        <v>178</v>
      </c>
      <c r="AU2050">
        <v>215</v>
      </c>
    </row>
    <row r="2051" spans="1:47" x14ac:dyDescent="0.25">
      <c r="A2051" t="str">
        <f t="shared" ref="A2051:A2114" si="32">D2051&amp;E2051&amp;F2051</f>
        <v>Mistelbacharbeitslose AusländerInsgesamt</v>
      </c>
      <c r="B2051">
        <v>2050</v>
      </c>
      <c r="C2051">
        <v>316</v>
      </c>
      <c r="D2051" t="s">
        <v>183</v>
      </c>
      <c r="E2051" t="s">
        <v>37</v>
      </c>
      <c r="F2051" t="s">
        <v>48</v>
      </c>
      <c r="G2051">
        <v>316</v>
      </c>
      <c r="H2051">
        <v>114</v>
      </c>
      <c r="I2051">
        <v>332</v>
      </c>
      <c r="J2051">
        <v>137</v>
      </c>
      <c r="K2051">
        <v>361</v>
      </c>
      <c r="L2051">
        <v>130</v>
      </c>
      <c r="M2051">
        <v>325</v>
      </c>
      <c r="N2051">
        <v>134</v>
      </c>
      <c r="O2051">
        <v>291</v>
      </c>
      <c r="P2051">
        <v>111</v>
      </c>
      <c r="Q2051">
        <v>323</v>
      </c>
      <c r="R2051">
        <v>133</v>
      </c>
      <c r="S2051">
        <v>341</v>
      </c>
      <c r="T2051">
        <v>139</v>
      </c>
      <c r="U2051">
        <v>351</v>
      </c>
      <c r="V2051">
        <v>150</v>
      </c>
      <c r="W2051">
        <v>351</v>
      </c>
      <c r="X2051">
        <v>173</v>
      </c>
      <c r="Y2051">
        <v>427</v>
      </c>
      <c r="Z2051">
        <v>189</v>
      </c>
      <c r="AA2051">
        <v>408</v>
      </c>
      <c r="AB2051">
        <v>253</v>
      </c>
      <c r="AC2051">
        <v>455</v>
      </c>
      <c r="AD2051">
        <v>286</v>
      </c>
      <c r="AE2051">
        <v>478</v>
      </c>
      <c r="AF2051">
        <v>329</v>
      </c>
      <c r="AG2051">
        <v>543</v>
      </c>
      <c r="AH2051">
        <v>349</v>
      </c>
      <c r="AI2051">
        <v>511</v>
      </c>
      <c r="AJ2051">
        <v>313</v>
      </c>
      <c r="AK2051">
        <v>522</v>
      </c>
      <c r="AL2051">
        <v>285</v>
      </c>
      <c r="AM2051">
        <v>477</v>
      </c>
      <c r="AN2051">
        <v>415</v>
      </c>
      <c r="AO2051">
        <v>582</v>
      </c>
      <c r="AP2051">
        <v>290</v>
      </c>
      <c r="AQ2051">
        <v>457</v>
      </c>
      <c r="AR2051">
        <v>230</v>
      </c>
      <c r="AS2051">
        <v>450</v>
      </c>
      <c r="AT2051">
        <v>324</v>
      </c>
      <c r="AU2051">
        <v>540</v>
      </c>
    </row>
    <row r="2052" spans="1:47" x14ac:dyDescent="0.25">
      <c r="A2052" t="str">
        <f t="shared" si="32"/>
        <v>Mistelbacharbeitslose AusländerMänner</v>
      </c>
      <c r="B2052">
        <v>2051</v>
      </c>
      <c r="C2052">
        <v>316</v>
      </c>
      <c r="D2052" t="s">
        <v>183</v>
      </c>
      <c r="E2052" t="s">
        <v>37</v>
      </c>
      <c r="F2052" t="s">
        <v>49</v>
      </c>
      <c r="G2052">
        <v>255</v>
      </c>
      <c r="H2052">
        <v>67</v>
      </c>
      <c r="I2052">
        <v>255</v>
      </c>
      <c r="J2052">
        <v>66</v>
      </c>
      <c r="K2052">
        <v>281</v>
      </c>
      <c r="L2052">
        <v>66</v>
      </c>
      <c r="M2052">
        <v>245</v>
      </c>
      <c r="N2052">
        <v>64</v>
      </c>
      <c r="O2052">
        <v>219</v>
      </c>
      <c r="P2052">
        <v>60</v>
      </c>
      <c r="Q2052">
        <v>254</v>
      </c>
      <c r="R2052">
        <v>76</v>
      </c>
      <c r="S2052">
        <v>272</v>
      </c>
      <c r="T2052">
        <v>78</v>
      </c>
      <c r="U2052">
        <v>285</v>
      </c>
      <c r="V2052">
        <v>87</v>
      </c>
      <c r="W2052">
        <v>275</v>
      </c>
      <c r="X2052">
        <v>92</v>
      </c>
      <c r="Y2052">
        <v>324</v>
      </c>
      <c r="Z2052">
        <v>108</v>
      </c>
      <c r="AA2052">
        <v>300</v>
      </c>
      <c r="AB2052">
        <v>144</v>
      </c>
      <c r="AC2052">
        <v>330</v>
      </c>
      <c r="AD2052">
        <v>154</v>
      </c>
      <c r="AE2052">
        <v>332</v>
      </c>
      <c r="AF2052">
        <v>175</v>
      </c>
      <c r="AG2052">
        <v>374</v>
      </c>
      <c r="AH2052">
        <v>196</v>
      </c>
      <c r="AI2052">
        <v>341</v>
      </c>
      <c r="AJ2052">
        <v>167</v>
      </c>
      <c r="AK2052">
        <v>359</v>
      </c>
      <c r="AL2052">
        <v>141</v>
      </c>
      <c r="AM2052">
        <v>325</v>
      </c>
      <c r="AN2052">
        <v>216</v>
      </c>
      <c r="AO2052">
        <v>375</v>
      </c>
      <c r="AP2052">
        <v>132</v>
      </c>
      <c r="AQ2052">
        <v>299</v>
      </c>
      <c r="AR2052">
        <v>129</v>
      </c>
      <c r="AS2052">
        <v>289</v>
      </c>
      <c r="AT2052">
        <v>146</v>
      </c>
      <c r="AU2052">
        <v>325</v>
      </c>
    </row>
    <row r="2053" spans="1:47" x14ac:dyDescent="0.25">
      <c r="A2053" t="str">
        <f t="shared" si="32"/>
        <v>MistelbachArbeitsstättenInsgesamt</v>
      </c>
      <c r="B2053">
        <v>2052</v>
      </c>
      <c r="C2053">
        <v>316</v>
      </c>
      <c r="D2053" t="s">
        <v>183</v>
      </c>
      <c r="E2053" t="s">
        <v>476</v>
      </c>
      <c r="F2053" t="s">
        <v>48</v>
      </c>
      <c r="G2053">
        <v>6940</v>
      </c>
      <c r="H2053">
        <v>6868</v>
      </c>
      <c r="I2053">
        <v>7175</v>
      </c>
    </row>
    <row r="2054" spans="1:47" x14ac:dyDescent="0.25">
      <c r="A2054" t="str">
        <f t="shared" si="32"/>
        <v>MistelbachBeschäftigte in den ArbeitsstättenInsgesamt</v>
      </c>
      <c r="B2054">
        <v>2053</v>
      </c>
      <c r="C2054">
        <v>316</v>
      </c>
      <c r="D2054" t="s">
        <v>183</v>
      </c>
      <c r="E2054" t="s">
        <v>477</v>
      </c>
      <c r="F2054" t="s">
        <v>48</v>
      </c>
      <c r="G2054">
        <v>29689</v>
      </c>
      <c r="H2054">
        <v>29261</v>
      </c>
      <c r="I2054">
        <v>31028</v>
      </c>
    </row>
    <row r="2055" spans="1:47" x14ac:dyDescent="0.25">
      <c r="A2055" t="str">
        <f t="shared" si="32"/>
        <v>MistelbachGesamteinkommenBruttobezüge Gesamt</v>
      </c>
      <c r="B2055">
        <v>2054</v>
      </c>
      <c r="C2055">
        <v>316</v>
      </c>
      <c r="D2055" t="s">
        <v>183</v>
      </c>
      <c r="E2055" t="s">
        <v>45</v>
      </c>
      <c r="F2055" t="s">
        <v>63</v>
      </c>
      <c r="G2055">
        <v>1098481.32409</v>
      </c>
      <c r="H2055">
        <v>1145678.1873600001</v>
      </c>
      <c r="I2055">
        <v>1200341.3149300001</v>
      </c>
      <c r="J2055">
        <v>1259327.6541800001</v>
      </c>
      <c r="K2055">
        <v>1339173.73706</v>
      </c>
      <c r="L2055">
        <v>1384597.2747899999</v>
      </c>
      <c r="M2055">
        <v>1430407.7403299999</v>
      </c>
      <c r="N2055">
        <v>1473791.9507200001</v>
      </c>
      <c r="O2055">
        <v>1536283.75444</v>
      </c>
      <c r="P2055">
        <v>1586082.6164299999</v>
      </c>
      <c r="Q2055">
        <v>1628962.8087599999</v>
      </c>
      <c r="R2055">
        <v>1670084.1069100001</v>
      </c>
      <c r="S2055">
        <v>1727041.19484</v>
      </c>
      <c r="T2055">
        <v>1767841.54999</v>
      </c>
      <c r="U2055">
        <v>1831853.11677</v>
      </c>
      <c r="V2055">
        <v>1903542.9509399999</v>
      </c>
      <c r="W2055">
        <v>1942877.9450600001</v>
      </c>
      <c r="X2055">
        <v>2025069.35644</v>
      </c>
      <c r="Y2055">
        <v>2135445.1427099998</v>
      </c>
    </row>
    <row r="2056" spans="1:47" x14ac:dyDescent="0.25">
      <c r="A2056" t="str">
        <f t="shared" si="32"/>
        <v>MistelbachGesamteinkommenNettobezüge Gesamt</v>
      </c>
      <c r="B2056">
        <v>2055</v>
      </c>
      <c r="C2056">
        <v>316</v>
      </c>
      <c r="D2056" t="s">
        <v>183</v>
      </c>
      <c r="E2056" t="s">
        <v>45</v>
      </c>
      <c r="F2056" t="s">
        <v>64</v>
      </c>
      <c r="G2056">
        <v>808808.53287999996</v>
      </c>
      <c r="H2056">
        <v>847911.32469000004</v>
      </c>
      <c r="I2056">
        <v>883832.66578000004</v>
      </c>
      <c r="J2056">
        <v>922923.27690000006</v>
      </c>
      <c r="K2056">
        <v>976146.05836000002</v>
      </c>
      <c r="L2056">
        <v>1028201.69585</v>
      </c>
      <c r="M2056">
        <v>1058272.2508799999</v>
      </c>
      <c r="N2056">
        <v>1085869.2307200001</v>
      </c>
      <c r="O2056">
        <v>1125159.5717199999</v>
      </c>
      <c r="P2056">
        <v>1156601.12234</v>
      </c>
      <c r="Q2056">
        <v>1183534.0900399999</v>
      </c>
      <c r="R2056">
        <v>1206684.08813</v>
      </c>
      <c r="S2056">
        <v>1284545.00015</v>
      </c>
      <c r="T2056">
        <v>1309712.4746699999</v>
      </c>
      <c r="U2056">
        <v>1351631.7807</v>
      </c>
      <c r="V2056">
        <v>1404549.68233</v>
      </c>
      <c r="W2056">
        <v>1448077.7515499999</v>
      </c>
      <c r="X2056">
        <v>1500110.35962</v>
      </c>
      <c r="Y2056">
        <v>1588235.7936</v>
      </c>
    </row>
    <row r="2057" spans="1:47" x14ac:dyDescent="0.25">
      <c r="A2057" t="str">
        <f t="shared" si="32"/>
        <v>MistelbachGründungsintensitätin % der aktiven Wirtschaftskammermitglieder</v>
      </c>
      <c r="B2057">
        <v>2056</v>
      </c>
      <c r="C2057">
        <v>316</v>
      </c>
      <c r="D2057" t="s">
        <v>183</v>
      </c>
      <c r="E2057" t="s">
        <v>40</v>
      </c>
      <c r="F2057" t="s">
        <v>52</v>
      </c>
      <c r="G2057">
        <v>9.1932457786116295</v>
      </c>
      <c r="H2057">
        <v>12.652574618139999</v>
      </c>
      <c r="I2057">
        <v>10.6508141145013</v>
      </c>
      <c r="J2057">
        <v>9.6966448287528806</v>
      </c>
      <c r="K2057">
        <v>7.5214310078928301</v>
      </c>
      <c r="L2057">
        <v>8.9892979069597398</v>
      </c>
      <c r="M2057">
        <v>16.7259222489626</v>
      </c>
      <c r="N2057">
        <v>8.5216923060784797</v>
      </c>
      <c r="O2057">
        <v>10.340026627377901</v>
      </c>
      <c r="P2057">
        <v>8.7805196687153995</v>
      </c>
      <c r="Q2057">
        <v>8.9583944768213808</v>
      </c>
      <c r="R2057">
        <v>9.3138661324835894</v>
      </c>
      <c r="S2057">
        <v>8.6166450482435994</v>
      </c>
      <c r="T2057">
        <v>10.5173289195035</v>
      </c>
      <c r="U2057">
        <v>9.0113062436609397</v>
      </c>
      <c r="V2057">
        <v>8.5387718511878106</v>
      </c>
      <c r="W2057">
        <v>8.3154275891706106</v>
      </c>
      <c r="X2057">
        <v>8.1331647703329093</v>
      </c>
      <c r="Y2057">
        <v>7.3257023933402703</v>
      </c>
      <c r="Z2057">
        <v>7.10427918570835</v>
      </c>
      <c r="AA2057">
        <v>6.8896455037051902</v>
      </c>
      <c r="AB2057">
        <v>7.0766804652079598</v>
      </c>
    </row>
    <row r="2058" spans="1:47" x14ac:dyDescent="0.25">
      <c r="A2058" t="str">
        <f t="shared" si="32"/>
        <v>MistelbachGründungsintensitätje 1.000 Einwohner</v>
      </c>
      <c r="B2058">
        <v>2057</v>
      </c>
      <c r="C2058">
        <v>316</v>
      </c>
      <c r="D2058" t="s">
        <v>183</v>
      </c>
      <c r="E2058" t="s">
        <v>40</v>
      </c>
      <c r="F2058" t="s">
        <v>53</v>
      </c>
      <c r="G2058">
        <v>2.7040823365478799</v>
      </c>
      <c r="H2058">
        <v>3.8209667214163199</v>
      </c>
      <c r="I2058">
        <v>3.4112510418339301</v>
      </c>
      <c r="J2058">
        <v>3.2737676301946301</v>
      </c>
      <c r="K2058">
        <v>2.58745336141487</v>
      </c>
      <c r="L2058">
        <v>3.1354187188877498</v>
      </c>
      <c r="M2058">
        <v>6.0379697698309398</v>
      </c>
      <c r="N2058">
        <v>3.4504730013832599</v>
      </c>
      <c r="O2058">
        <v>4.5101690246318302</v>
      </c>
      <c r="P2058">
        <v>3.9984756270133301</v>
      </c>
      <c r="Q2058">
        <v>4.26359433640358</v>
      </c>
      <c r="R2058">
        <v>4.6229941687079696</v>
      </c>
      <c r="S2058">
        <v>4.5343424110919104</v>
      </c>
      <c r="T2058">
        <v>5.8444517227001702</v>
      </c>
      <c r="U2058">
        <v>5.2159645720196304</v>
      </c>
      <c r="V2058">
        <v>5.0418833617849099</v>
      </c>
      <c r="W2058">
        <v>5.12582781456954</v>
      </c>
      <c r="X2058">
        <v>5.1137342183008103</v>
      </c>
      <c r="Y2058">
        <v>4.6545454545454499</v>
      </c>
      <c r="Z2058">
        <v>4.5205207851430798</v>
      </c>
      <c r="AA2058">
        <v>4.5219723160648302</v>
      </c>
      <c r="AB2058">
        <v>4.6550829875518698</v>
      </c>
    </row>
    <row r="2059" spans="1:47" x14ac:dyDescent="0.25">
      <c r="A2059" t="str">
        <f t="shared" si="32"/>
        <v>MistelbachKammermitgliedschaftenAktiv</v>
      </c>
      <c r="B2059">
        <v>2058</v>
      </c>
      <c r="C2059">
        <v>316</v>
      </c>
      <c r="D2059" t="s">
        <v>183</v>
      </c>
      <c r="E2059" t="s">
        <v>39</v>
      </c>
      <c r="F2059" t="s">
        <v>50</v>
      </c>
      <c r="G2059">
        <v>2132</v>
      </c>
      <c r="H2059">
        <v>2193</v>
      </c>
      <c r="I2059">
        <v>2327</v>
      </c>
      <c r="J2059">
        <v>2466</v>
      </c>
      <c r="K2059">
        <v>2527</v>
      </c>
      <c r="L2059">
        <v>2571</v>
      </c>
      <c r="M2059">
        <v>2671</v>
      </c>
      <c r="N2059">
        <v>3005</v>
      </c>
      <c r="O2059">
        <v>3149</v>
      </c>
      <c r="P2059">
        <v>3231</v>
      </c>
      <c r="Q2059">
        <v>3324</v>
      </c>
      <c r="R2059">
        <v>3372</v>
      </c>
      <c r="S2059">
        <v>3451</v>
      </c>
      <c r="T2059">
        <v>3519</v>
      </c>
      <c r="U2059">
        <v>3627</v>
      </c>
      <c r="V2059">
        <v>3671</v>
      </c>
      <c r="W2059">
        <v>3784</v>
      </c>
      <c r="X2059">
        <v>3902</v>
      </c>
      <c r="Y2059">
        <v>4011</v>
      </c>
      <c r="Z2059">
        <v>4137</v>
      </c>
      <c r="AA2059">
        <v>4249</v>
      </c>
      <c r="AB2059">
        <v>4338</v>
      </c>
      <c r="AC2059">
        <v>4402</v>
      </c>
      <c r="AD2059">
        <v>4462</v>
      </c>
      <c r="AE2059">
        <v>4579</v>
      </c>
      <c r="AF2059">
        <v>4654</v>
      </c>
      <c r="AG2059">
        <v>4642</v>
      </c>
      <c r="AH2059">
        <v>4746</v>
      </c>
      <c r="AI2059">
        <v>4770</v>
      </c>
      <c r="AJ2059">
        <v>4805</v>
      </c>
      <c r="AK2059">
        <v>4773</v>
      </c>
      <c r="AL2059">
        <v>4814</v>
      </c>
      <c r="AM2059">
        <v>4972</v>
      </c>
      <c r="AN2059">
        <v>4993</v>
      </c>
      <c r="AO2059">
        <v>5049</v>
      </c>
      <c r="AP2059">
        <v>5073</v>
      </c>
      <c r="AQ2059">
        <v>5095</v>
      </c>
      <c r="AR2059">
        <v>5110</v>
      </c>
    </row>
    <row r="2060" spans="1:47" x14ac:dyDescent="0.25">
      <c r="A2060" t="str">
        <f t="shared" si="32"/>
        <v>MistelbachKammermitgliedschaftenInsgesamt</v>
      </c>
      <c r="B2060">
        <v>2059</v>
      </c>
      <c r="C2060">
        <v>316</v>
      </c>
      <c r="D2060" t="s">
        <v>183</v>
      </c>
      <c r="E2060" t="s">
        <v>39</v>
      </c>
      <c r="F2060" t="s">
        <v>48</v>
      </c>
      <c r="G2060">
        <v>2745</v>
      </c>
      <c r="H2060">
        <v>2858</v>
      </c>
      <c r="I2060">
        <v>3032</v>
      </c>
      <c r="J2060">
        <v>3162</v>
      </c>
      <c r="K2060">
        <v>3244</v>
      </c>
      <c r="L2060">
        <v>3322</v>
      </c>
      <c r="M2060">
        <v>3437</v>
      </c>
      <c r="N2060">
        <v>3799</v>
      </c>
      <c r="O2060">
        <v>3947</v>
      </c>
      <c r="P2060">
        <v>4050</v>
      </c>
      <c r="Q2060">
        <v>4157</v>
      </c>
      <c r="R2060">
        <v>4252</v>
      </c>
      <c r="S2060">
        <v>4337</v>
      </c>
      <c r="T2060">
        <v>4472</v>
      </c>
      <c r="U2060">
        <v>4621</v>
      </c>
      <c r="V2060">
        <v>4711</v>
      </c>
      <c r="W2060">
        <v>4821</v>
      </c>
      <c r="X2060">
        <v>4957</v>
      </c>
      <c r="Y2060">
        <v>5092</v>
      </c>
      <c r="Z2060">
        <v>5215</v>
      </c>
      <c r="AA2060">
        <v>5379</v>
      </c>
      <c r="AB2060">
        <v>5523</v>
      </c>
      <c r="AC2060">
        <v>5600</v>
      </c>
      <c r="AD2060">
        <v>5662</v>
      </c>
      <c r="AE2060">
        <v>5793</v>
      </c>
      <c r="AF2060">
        <v>5905</v>
      </c>
      <c r="AG2060">
        <v>5932</v>
      </c>
      <c r="AH2060">
        <v>5989</v>
      </c>
      <c r="AI2060">
        <v>6045</v>
      </c>
      <c r="AJ2060">
        <v>6103</v>
      </c>
      <c r="AK2060">
        <v>6176</v>
      </c>
      <c r="AL2060">
        <v>6190</v>
      </c>
      <c r="AM2060">
        <v>6346</v>
      </c>
      <c r="AN2060">
        <v>6365</v>
      </c>
      <c r="AO2060">
        <v>6369</v>
      </c>
      <c r="AP2060">
        <v>6298</v>
      </c>
      <c r="AQ2060">
        <v>6310</v>
      </c>
      <c r="AR2060">
        <v>6303</v>
      </c>
    </row>
    <row r="2061" spans="1:47" x14ac:dyDescent="0.25">
      <c r="A2061" t="str">
        <f t="shared" si="32"/>
        <v>MistelbachKammermitgliedschaftenRuhend</v>
      </c>
      <c r="B2061">
        <v>2060</v>
      </c>
      <c r="C2061">
        <v>316</v>
      </c>
      <c r="D2061" t="s">
        <v>183</v>
      </c>
      <c r="E2061" t="s">
        <v>39</v>
      </c>
      <c r="F2061" t="s">
        <v>51</v>
      </c>
      <c r="G2061">
        <v>613</v>
      </c>
      <c r="H2061">
        <v>665</v>
      </c>
      <c r="I2061">
        <v>705</v>
      </c>
      <c r="J2061">
        <v>696</v>
      </c>
      <c r="K2061">
        <v>717</v>
      </c>
      <c r="L2061">
        <v>751</v>
      </c>
      <c r="M2061">
        <v>766</v>
      </c>
      <c r="N2061">
        <v>794</v>
      </c>
      <c r="O2061">
        <v>798</v>
      </c>
      <c r="P2061">
        <v>819</v>
      </c>
      <c r="Q2061">
        <v>833</v>
      </c>
      <c r="R2061">
        <v>880</v>
      </c>
      <c r="S2061">
        <v>886</v>
      </c>
      <c r="T2061">
        <v>953</v>
      </c>
      <c r="U2061">
        <v>994</v>
      </c>
      <c r="V2061">
        <v>1040</v>
      </c>
      <c r="W2061">
        <v>1037</v>
      </c>
      <c r="X2061">
        <v>1055</v>
      </c>
      <c r="Y2061">
        <v>1081</v>
      </c>
      <c r="Z2061">
        <v>1078</v>
      </c>
      <c r="AA2061">
        <v>1130</v>
      </c>
      <c r="AB2061">
        <v>1185</v>
      </c>
      <c r="AC2061">
        <v>1198</v>
      </c>
      <c r="AD2061">
        <v>1200</v>
      </c>
      <c r="AE2061">
        <v>1214</v>
      </c>
      <c r="AF2061">
        <v>1251</v>
      </c>
      <c r="AG2061">
        <v>1290</v>
      </c>
      <c r="AH2061">
        <v>1243</v>
      </c>
      <c r="AI2061">
        <v>1275</v>
      </c>
      <c r="AJ2061">
        <v>1298</v>
      </c>
      <c r="AK2061">
        <v>1403</v>
      </c>
      <c r="AL2061">
        <v>1376</v>
      </c>
      <c r="AM2061">
        <v>1374</v>
      </c>
      <c r="AN2061">
        <v>1372</v>
      </c>
      <c r="AO2061">
        <v>1320</v>
      </c>
      <c r="AP2061">
        <v>1225</v>
      </c>
      <c r="AQ2061">
        <v>1215</v>
      </c>
      <c r="AR2061">
        <v>1193</v>
      </c>
    </row>
    <row r="2062" spans="1:47" x14ac:dyDescent="0.25">
      <c r="A2062" t="str">
        <f t="shared" si="32"/>
        <v>MistelbachLehrlinge1. Lehrjahr, männlich</v>
      </c>
      <c r="B2062">
        <v>2061</v>
      </c>
      <c r="C2062">
        <v>316</v>
      </c>
      <c r="D2062" t="s">
        <v>183</v>
      </c>
      <c r="E2062" t="s">
        <v>46</v>
      </c>
      <c r="F2062" t="s">
        <v>65</v>
      </c>
      <c r="G2062">
        <v>155</v>
      </c>
      <c r="H2062">
        <v>148</v>
      </c>
      <c r="I2062">
        <v>135</v>
      </c>
      <c r="J2062">
        <v>123</v>
      </c>
      <c r="K2062">
        <v>153</v>
      </c>
      <c r="L2062">
        <v>143</v>
      </c>
      <c r="M2062">
        <v>131</v>
      </c>
      <c r="N2062">
        <v>131</v>
      </c>
      <c r="O2062">
        <v>150</v>
      </c>
      <c r="P2062">
        <v>131</v>
      </c>
      <c r="Q2062">
        <v>120</v>
      </c>
      <c r="R2062">
        <v>102</v>
      </c>
      <c r="S2062">
        <v>100</v>
      </c>
      <c r="T2062">
        <v>106</v>
      </c>
      <c r="U2062">
        <v>92</v>
      </c>
      <c r="V2062">
        <v>93</v>
      </c>
      <c r="W2062">
        <v>116</v>
      </c>
      <c r="X2062">
        <v>98</v>
      </c>
      <c r="Y2062">
        <v>120</v>
      </c>
      <c r="Z2062">
        <v>132</v>
      </c>
      <c r="AA2062">
        <v>134</v>
      </c>
      <c r="AB2062">
        <v>117</v>
      </c>
    </row>
    <row r="2063" spans="1:47" x14ac:dyDescent="0.25">
      <c r="A2063" t="str">
        <f t="shared" si="32"/>
        <v>MistelbachLehrlinge1. Lehrjahr, weiblich</v>
      </c>
      <c r="B2063">
        <v>2062</v>
      </c>
      <c r="C2063">
        <v>316</v>
      </c>
      <c r="D2063" t="s">
        <v>183</v>
      </c>
      <c r="E2063" t="s">
        <v>46</v>
      </c>
      <c r="F2063" t="s">
        <v>66</v>
      </c>
      <c r="G2063">
        <v>34</v>
      </c>
      <c r="H2063">
        <v>40</v>
      </c>
      <c r="I2063">
        <v>45</v>
      </c>
      <c r="J2063">
        <v>52</v>
      </c>
      <c r="K2063">
        <v>42</v>
      </c>
      <c r="L2063">
        <v>48</v>
      </c>
      <c r="M2063">
        <v>56</v>
      </c>
      <c r="N2063">
        <v>48</v>
      </c>
      <c r="O2063">
        <v>49</v>
      </c>
      <c r="P2063">
        <v>59</v>
      </c>
      <c r="Q2063">
        <v>40</v>
      </c>
      <c r="R2063">
        <v>41</v>
      </c>
      <c r="S2063">
        <v>52</v>
      </c>
      <c r="T2063">
        <v>35</v>
      </c>
      <c r="U2063">
        <v>36</v>
      </c>
      <c r="V2063">
        <v>39</v>
      </c>
      <c r="W2063">
        <v>43</v>
      </c>
      <c r="X2063">
        <v>48</v>
      </c>
      <c r="Y2063">
        <v>50</v>
      </c>
      <c r="Z2063">
        <v>46</v>
      </c>
      <c r="AA2063">
        <v>66</v>
      </c>
      <c r="AB2063">
        <v>44</v>
      </c>
    </row>
    <row r="2064" spans="1:47" x14ac:dyDescent="0.25">
      <c r="A2064" t="str">
        <f t="shared" si="32"/>
        <v>MistelbachLehrlinge2. Lehrjahr, männlich</v>
      </c>
      <c r="B2064">
        <v>2063</v>
      </c>
      <c r="C2064">
        <v>316</v>
      </c>
      <c r="D2064" t="s">
        <v>183</v>
      </c>
      <c r="E2064" t="s">
        <v>46</v>
      </c>
      <c r="F2064" t="s">
        <v>67</v>
      </c>
      <c r="G2064">
        <v>165</v>
      </c>
      <c r="H2064">
        <v>126</v>
      </c>
      <c r="I2064">
        <v>149</v>
      </c>
      <c r="J2064">
        <v>134</v>
      </c>
      <c r="K2064">
        <v>127</v>
      </c>
      <c r="L2064">
        <v>155</v>
      </c>
      <c r="M2064">
        <v>139</v>
      </c>
      <c r="N2064">
        <v>117</v>
      </c>
      <c r="O2064">
        <v>130</v>
      </c>
      <c r="P2064">
        <v>160</v>
      </c>
      <c r="Q2064">
        <v>134</v>
      </c>
      <c r="R2064">
        <v>130</v>
      </c>
      <c r="S2064">
        <v>110</v>
      </c>
      <c r="T2064">
        <v>103</v>
      </c>
      <c r="U2064">
        <v>119</v>
      </c>
      <c r="V2064">
        <v>96</v>
      </c>
      <c r="W2064">
        <v>98</v>
      </c>
      <c r="X2064">
        <v>126</v>
      </c>
      <c r="Y2064">
        <v>96</v>
      </c>
      <c r="Z2064">
        <v>122</v>
      </c>
      <c r="AA2064">
        <v>131</v>
      </c>
      <c r="AB2064">
        <v>139</v>
      </c>
    </row>
    <row r="2065" spans="1:28" x14ac:dyDescent="0.25">
      <c r="A2065" t="str">
        <f t="shared" si="32"/>
        <v>MistelbachLehrlinge2. Lehrjahr, weiblich</v>
      </c>
      <c r="B2065">
        <v>2064</v>
      </c>
      <c r="C2065">
        <v>316</v>
      </c>
      <c r="D2065" t="s">
        <v>183</v>
      </c>
      <c r="E2065" t="s">
        <v>46</v>
      </c>
      <c r="F2065" t="s">
        <v>68</v>
      </c>
      <c r="G2065">
        <v>35</v>
      </c>
      <c r="H2065">
        <v>37</v>
      </c>
      <c r="I2065">
        <v>41</v>
      </c>
      <c r="J2065">
        <v>48</v>
      </c>
      <c r="K2065">
        <v>56</v>
      </c>
      <c r="L2065">
        <v>44</v>
      </c>
      <c r="M2065">
        <v>47</v>
      </c>
      <c r="N2065">
        <v>55</v>
      </c>
      <c r="O2065">
        <v>48</v>
      </c>
      <c r="P2065">
        <v>55</v>
      </c>
      <c r="Q2065">
        <v>63</v>
      </c>
      <c r="R2065">
        <v>46</v>
      </c>
      <c r="S2065">
        <v>42</v>
      </c>
      <c r="T2065">
        <v>51</v>
      </c>
      <c r="U2065">
        <v>38</v>
      </c>
      <c r="V2065">
        <v>40</v>
      </c>
      <c r="W2065">
        <v>45</v>
      </c>
      <c r="X2065">
        <v>46</v>
      </c>
      <c r="Y2065">
        <v>50</v>
      </c>
      <c r="Z2065">
        <v>58</v>
      </c>
      <c r="AA2065">
        <v>47</v>
      </c>
      <c r="AB2065">
        <v>62</v>
      </c>
    </row>
    <row r="2066" spans="1:28" x14ac:dyDescent="0.25">
      <c r="A2066" t="str">
        <f t="shared" si="32"/>
        <v>MistelbachLehrlinge3. Lehrjahr, männlich</v>
      </c>
      <c r="B2066">
        <v>2065</v>
      </c>
      <c r="C2066">
        <v>316</v>
      </c>
      <c r="D2066" t="s">
        <v>183</v>
      </c>
      <c r="E2066" t="s">
        <v>46</v>
      </c>
      <c r="F2066" t="s">
        <v>69</v>
      </c>
      <c r="G2066">
        <v>150</v>
      </c>
      <c r="H2066">
        <v>146</v>
      </c>
      <c r="I2066">
        <v>125</v>
      </c>
      <c r="J2066">
        <v>146</v>
      </c>
      <c r="K2066">
        <v>133</v>
      </c>
      <c r="L2066">
        <v>123</v>
      </c>
      <c r="M2066">
        <v>153</v>
      </c>
      <c r="N2066">
        <v>132</v>
      </c>
      <c r="O2066">
        <v>121</v>
      </c>
      <c r="P2066">
        <v>125</v>
      </c>
      <c r="Q2066">
        <v>141</v>
      </c>
      <c r="R2066">
        <v>137</v>
      </c>
      <c r="S2066">
        <v>127</v>
      </c>
      <c r="T2066">
        <v>101</v>
      </c>
      <c r="U2066">
        <v>103</v>
      </c>
      <c r="V2066">
        <v>116</v>
      </c>
      <c r="W2066">
        <v>95</v>
      </c>
      <c r="X2066">
        <v>96</v>
      </c>
      <c r="Y2066">
        <v>124</v>
      </c>
      <c r="Z2066">
        <v>98</v>
      </c>
      <c r="AA2066">
        <v>118</v>
      </c>
      <c r="AB2066">
        <v>126</v>
      </c>
    </row>
    <row r="2067" spans="1:28" x14ac:dyDescent="0.25">
      <c r="A2067" t="str">
        <f t="shared" si="32"/>
        <v>MistelbachLehrlinge3. Lehrjahr, weiblich</v>
      </c>
      <c r="B2067">
        <v>2066</v>
      </c>
      <c r="C2067">
        <v>316</v>
      </c>
      <c r="D2067" t="s">
        <v>183</v>
      </c>
      <c r="E2067" t="s">
        <v>46</v>
      </c>
      <c r="F2067" t="s">
        <v>70</v>
      </c>
      <c r="G2067">
        <v>54</v>
      </c>
      <c r="H2067">
        <v>35</v>
      </c>
      <c r="I2067">
        <v>38</v>
      </c>
      <c r="J2067">
        <v>43</v>
      </c>
      <c r="K2067">
        <v>52</v>
      </c>
      <c r="L2067">
        <v>55</v>
      </c>
      <c r="M2067">
        <v>38</v>
      </c>
      <c r="N2067">
        <v>40</v>
      </c>
      <c r="O2067">
        <v>58</v>
      </c>
      <c r="P2067">
        <v>46</v>
      </c>
      <c r="Q2067">
        <v>52</v>
      </c>
      <c r="R2067">
        <v>62</v>
      </c>
      <c r="S2067">
        <v>42</v>
      </c>
      <c r="T2067">
        <v>41</v>
      </c>
      <c r="U2067">
        <v>51</v>
      </c>
      <c r="V2067">
        <v>39</v>
      </c>
      <c r="W2067">
        <v>38</v>
      </c>
      <c r="X2067">
        <v>42</v>
      </c>
      <c r="Y2067">
        <v>41</v>
      </c>
      <c r="Z2067">
        <v>46</v>
      </c>
      <c r="AA2067">
        <v>54</v>
      </c>
      <c r="AB2067">
        <v>40</v>
      </c>
    </row>
    <row r="2068" spans="1:28" x14ac:dyDescent="0.25">
      <c r="A2068" t="str">
        <f t="shared" si="32"/>
        <v>MistelbachLehrlinge4. Lehrjahr, männlich</v>
      </c>
      <c r="B2068">
        <v>2067</v>
      </c>
      <c r="C2068">
        <v>316</v>
      </c>
      <c r="D2068" t="s">
        <v>183</v>
      </c>
      <c r="E2068" t="s">
        <v>46</v>
      </c>
      <c r="F2068" t="s">
        <v>71</v>
      </c>
      <c r="G2068">
        <v>70</v>
      </c>
      <c r="H2068">
        <v>72</v>
      </c>
      <c r="I2068">
        <v>68</v>
      </c>
      <c r="J2068">
        <v>55</v>
      </c>
      <c r="K2068">
        <v>53</v>
      </c>
      <c r="L2068">
        <v>61</v>
      </c>
      <c r="M2068">
        <v>61</v>
      </c>
      <c r="N2068">
        <v>74</v>
      </c>
      <c r="O2068">
        <v>65</v>
      </c>
      <c r="P2068">
        <v>59</v>
      </c>
      <c r="Q2068">
        <v>61</v>
      </c>
      <c r="R2068">
        <v>69</v>
      </c>
      <c r="S2068">
        <v>74</v>
      </c>
      <c r="T2068">
        <v>66</v>
      </c>
      <c r="U2068">
        <v>55</v>
      </c>
      <c r="V2068">
        <v>52</v>
      </c>
      <c r="W2068">
        <v>58</v>
      </c>
      <c r="X2068">
        <v>46</v>
      </c>
      <c r="Y2068">
        <v>50</v>
      </c>
      <c r="Z2068">
        <v>63</v>
      </c>
      <c r="AA2068">
        <v>43</v>
      </c>
      <c r="AB2068">
        <v>62</v>
      </c>
    </row>
    <row r="2069" spans="1:28" x14ac:dyDescent="0.25">
      <c r="A2069" t="str">
        <f t="shared" si="32"/>
        <v>MistelbachLehrlinge4. Lehrjahr, weiblich</v>
      </c>
      <c r="B2069">
        <v>2068</v>
      </c>
      <c r="C2069">
        <v>316</v>
      </c>
      <c r="D2069" t="s">
        <v>183</v>
      </c>
      <c r="E2069" t="s">
        <v>46</v>
      </c>
      <c r="F2069" t="s">
        <v>72</v>
      </c>
      <c r="G2069">
        <v>6</v>
      </c>
      <c r="H2069">
        <v>11</v>
      </c>
      <c r="I2069">
        <v>3</v>
      </c>
      <c r="J2069">
        <v>2</v>
      </c>
      <c r="K2069">
        <v>6</v>
      </c>
      <c r="L2069">
        <v>5</v>
      </c>
      <c r="M2069">
        <v>4</v>
      </c>
      <c r="N2069">
        <v>9</v>
      </c>
      <c r="O2069">
        <v>3</v>
      </c>
      <c r="P2069">
        <v>4</v>
      </c>
      <c r="Q2069">
        <v>1</v>
      </c>
      <c r="R2069">
        <v>5</v>
      </c>
      <c r="S2069">
        <v>6</v>
      </c>
      <c r="T2069">
        <v>7</v>
      </c>
      <c r="U2069">
        <v>4</v>
      </c>
      <c r="V2069">
        <v>3</v>
      </c>
      <c r="W2069">
        <v>3</v>
      </c>
      <c r="X2069">
        <v>6</v>
      </c>
      <c r="Y2069">
        <v>3</v>
      </c>
      <c r="Z2069">
        <v>7</v>
      </c>
      <c r="AA2069">
        <v>11</v>
      </c>
      <c r="AB2069">
        <v>2</v>
      </c>
    </row>
    <row r="2070" spans="1:28" x14ac:dyDescent="0.25">
      <c r="A2070" t="str">
        <f t="shared" si="32"/>
        <v>MistelbachLehrlingeFrauen</v>
      </c>
      <c r="B2070">
        <v>2069</v>
      </c>
      <c r="C2070">
        <v>316</v>
      </c>
      <c r="D2070" t="s">
        <v>183</v>
      </c>
      <c r="E2070" t="s">
        <v>46</v>
      </c>
      <c r="F2070" t="s">
        <v>47</v>
      </c>
      <c r="G2070">
        <v>129</v>
      </c>
      <c r="H2070">
        <v>123</v>
      </c>
      <c r="I2070">
        <v>127</v>
      </c>
      <c r="J2070">
        <v>145</v>
      </c>
      <c r="K2070">
        <v>156</v>
      </c>
      <c r="L2070">
        <v>152</v>
      </c>
      <c r="M2070">
        <v>145</v>
      </c>
      <c r="N2070">
        <v>152</v>
      </c>
      <c r="O2070">
        <v>158</v>
      </c>
      <c r="P2070">
        <v>164</v>
      </c>
      <c r="Q2070">
        <v>156</v>
      </c>
      <c r="R2070">
        <v>154</v>
      </c>
      <c r="S2070">
        <v>142</v>
      </c>
      <c r="T2070">
        <v>134</v>
      </c>
      <c r="U2070">
        <v>129</v>
      </c>
      <c r="V2070">
        <v>121</v>
      </c>
      <c r="W2070">
        <v>129</v>
      </c>
      <c r="X2070">
        <v>142</v>
      </c>
      <c r="Y2070">
        <v>144</v>
      </c>
      <c r="Z2070">
        <v>157</v>
      </c>
      <c r="AA2070">
        <v>178</v>
      </c>
      <c r="AB2070">
        <v>148</v>
      </c>
    </row>
    <row r="2071" spans="1:28" x14ac:dyDescent="0.25">
      <c r="A2071" t="str">
        <f t="shared" si="32"/>
        <v>MistelbachLehrlingeInsgesamt</v>
      </c>
      <c r="B2071">
        <v>2070</v>
      </c>
      <c r="C2071">
        <v>316</v>
      </c>
      <c r="D2071" t="s">
        <v>183</v>
      </c>
      <c r="E2071" t="s">
        <v>46</v>
      </c>
      <c r="F2071" t="s">
        <v>48</v>
      </c>
      <c r="G2071">
        <v>669</v>
      </c>
      <c r="H2071">
        <v>615</v>
      </c>
      <c r="I2071">
        <v>604</v>
      </c>
      <c r="J2071">
        <v>603</v>
      </c>
      <c r="K2071">
        <v>622</v>
      </c>
      <c r="L2071">
        <v>634</v>
      </c>
      <c r="M2071">
        <v>629</v>
      </c>
      <c r="N2071">
        <v>606</v>
      </c>
      <c r="O2071">
        <v>624</v>
      </c>
      <c r="P2071">
        <v>639</v>
      </c>
      <c r="Q2071">
        <v>612</v>
      </c>
      <c r="R2071">
        <v>592</v>
      </c>
      <c r="S2071">
        <v>553</v>
      </c>
      <c r="T2071">
        <v>510</v>
      </c>
      <c r="U2071">
        <v>498</v>
      </c>
      <c r="V2071">
        <v>478</v>
      </c>
      <c r="W2071">
        <v>496</v>
      </c>
      <c r="X2071">
        <v>508</v>
      </c>
      <c r="Y2071">
        <v>534</v>
      </c>
      <c r="Z2071">
        <v>572</v>
      </c>
      <c r="AA2071">
        <v>604</v>
      </c>
      <c r="AB2071">
        <v>592</v>
      </c>
    </row>
    <row r="2072" spans="1:28" x14ac:dyDescent="0.25">
      <c r="A2072" t="str">
        <f t="shared" si="32"/>
        <v>MistelbachLehrlingeMänner</v>
      </c>
      <c r="B2072">
        <v>2071</v>
      </c>
      <c r="C2072">
        <v>316</v>
      </c>
      <c r="D2072" t="s">
        <v>183</v>
      </c>
      <c r="E2072" t="s">
        <v>46</v>
      </c>
      <c r="F2072" t="s">
        <v>49</v>
      </c>
      <c r="G2072">
        <v>540</v>
      </c>
      <c r="H2072">
        <v>492</v>
      </c>
      <c r="I2072">
        <v>477</v>
      </c>
      <c r="J2072">
        <v>458</v>
      </c>
      <c r="K2072">
        <v>466</v>
      </c>
      <c r="L2072">
        <v>482</v>
      </c>
      <c r="M2072">
        <v>484</v>
      </c>
      <c r="N2072">
        <v>454</v>
      </c>
      <c r="O2072">
        <v>466</v>
      </c>
      <c r="P2072">
        <v>475</v>
      </c>
      <c r="Q2072">
        <v>456</v>
      </c>
      <c r="R2072">
        <v>438</v>
      </c>
      <c r="S2072">
        <v>411</v>
      </c>
      <c r="T2072">
        <v>376</v>
      </c>
      <c r="U2072">
        <v>369</v>
      </c>
      <c r="V2072">
        <v>357</v>
      </c>
      <c r="W2072">
        <v>367</v>
      </c>
      <c r="X2072">
        <v>366</v>
      </c>
      <c r="Y2072">
        <v>390</v>
      </c>
      <c r="Z2072">
        <v>415</v>
      </c>
      <c r="AA2072">
        <v>426</v>
      </c>
      <c r="AB2072">
        <v>444</v>
      </c>
    </row>
    <row r="2073" spans="1:28" x14ac:dyDescent="0.25">
      <c r="A2073" t="str">
        <f t="shared" si="32"/>
        <v>MistelbachNeugründungenInsgesamt</v>
      </c>
      <c r="B2073">
        <v>2072</v>
      </c>
      <c r="C2073">
        <v>316</v>
      </c>
      <c r="D2073" t="s">
        <v>183</v>
      </c>
      <c r="E2073" t="s">
        <v>41</v>
      </c>
      <c r="F2073" t="s">
        <v>48</v>
      </c>
      <c r="G2073">
        <v>196</v>
      </c>
      <c r="H2073">
        <v>277.47096137581099</v>
      </c>
      <c r="I2073">
        <v>247.84444444444401</v>
      </c>
      <c r="J2073">
        <v>239.119261477046</v>
      </c>
      <c r="K2073">
        <v>190.06656156945201</v>
      </c>
      <c r="L2073">
        <v>231.11484918793499</v>
      </c>
      <c r="M2073">
        <v>446.749383269791</v>
      </c>
      <c r="N2073">
        <v>256.07685379765798</v>
      </c>
      <c r="O2073">
        <v>334.08626033057902</v>
      </c>
      <c r="P2073">
        <v>296.079123229083</v>
      </c>
      <c r="Q2073">
        <v>315.24590163934403</v>
      </c>
      <c r="R2073">
        <v>341.91202572347299</v>
      </c>
      <c r="S2073">
        <v>336.22148978246503</v>
      </c>
      <c r="T2073">
        <v>435.10189739985901</v>
      </c>
      <c r="U2073">
        <v>390.91046485001101</v>
      </c>
      <c r="V2073">
        <v>381</v>
      </c>
      <c r="W2073">
        <v>387</v>
      </c>
      <c r="X2073">
        <v>386</v>
      </c>
      <c r="Y2073">
        <v>352</v>
      </c>
      <c r="Z2073">
        <v>342</v>
      </c>
      <c r="AA2073">
        <v>344</v>
      </c>
      <c r="AB2073">
        <v>359</v>
      </c>
    </row>
    <row r="2074" spans="1:28" x14ac:dyDescent="0.25">
      <c r="A2074" t="str">
        <f t="shared" si="32"/>
        <v>MistelbachPendler (Auspendler/-innen)Insgesamt</v>
      </c>
      <c r="B2074">
        <v>2073</v>
      </c>
      <c r="C2074">
        <v>316</v>
      </c>
      <c r="D2074" t="s">
        <v>183</v>
      </c>
      <c r="E2074" t="s">
        <v>459</v>
      </c>
      <c r="F2074" t="s">
        <v>48</v>
      </c>
      <c r="G2074">
        <v>25081</v>
      </c>
      <c r="H2074">
        <v>25365</v>
      </c>
      <c r="I2074">
        <v>25450</v>
      </c>
      <c r="J2074">
        <v>25749</v>
      </c>
      <c r="K2074">
        <v>25714</v>
      </c>
      <c r="L2074">
        <v>25829</v>
      </c>
      <c r="M2074">
        <v>26248</v>
      </c>
      <c r="N2074">
        <v>26175</v>
      </c>
      <c r="O2074">
        <v>26405</v>
      </c>
      <c r="P2074">
        <v>26906</v>
      </c>
      <c r="Q2074">
        <v>26922</v>
      </c>
      <c r="R2074">
        <v>26839</v>
      </c>
      <c r="S2074">
        <v>27159</v>
      </c>
    </row>
    <row r="2075" spans="1:28" x14ac:dyDescent="0.25">
      <c r="A2075" t="str">
        <f t="shared" si="32"/>
        <v>MistelbachPendler ins AuslandInsgesamt</v>
      </c>
      <c r="B2075">
        <v>2074</v>
      </c>
      <c r="C2075">
        <v>316</v>
      </c>
      <c r="D2075" t="s">
        <v>183</v>
      </c>
      <c r="E2075" t="s">
        <v>304</v>
      </c>
      <c r="F2075" t="s">
        <v>48</v>
      </c>
      <c r="G2075">
        <v>14</v>
      </c>
      <c r="H2075">
        <v>34</v>
      </c>
      <c r="I2075">
        <v>144</v>
      </c>
      <c r="J2075">
        <v>30</v>
      </c>
      <c r="K2075">
        <v>29</v>
      </c>
      <c r="L2075">
        <v>61</v>
      </c>
      <c r="M2075">
        <v>71</v>
      </c>
      <c r="N2075">
        <v>45</v>
      </c>
      <c r="O2075">
        <v>53</v>
      </c>
      <c r="P2075">
        <v>52</v>
      </c>
      <c r="Q2075">
        <v>45</v>
      </c>
      <c r="R2075">
        <v>48</v>
      </c>
      <c r="S2075">
        <v>73</v>
      </c>
    </row>
    <row r="2076" spans="1:28" x14ac:dyDescent="0.25">
      <c r="A2076" t="str">
        <f t="shared" si="32"/>
        <v>MistelbachPendler zw. BundesländernInsgesamt</v>
      </c>
      <c r="B2076">
        <v>2075</v>
      </c>
      <c r="C2076">
        <v>316</v>
      </c>
      <c r="D2076" t="s">
        <v>183</v>
      </c>
      <c r="E2076" t="s">
        <v>433</v>
      </c>
      <c r="F2076" t="s">
        <v>48</v>
      </c>
      <c r="G2076">
        <v>11418</v>
      </c>
      <c r="H2076">
        <v>11657</v>
      </c>
      <c r="I2076">
        <v>11957</v>
      </c>
      <c r="J2076">
        <v>11790</v>
      </c>
      <c r="K2076">
        <v>11943</v>
      </c>
      <c r="L2076">
        <v>11849</v>
      </c>
      <c r="M2076">
        <v>12012</v>
      </c>
      <c r="N2076">
        <v>12093</v>
      </c>
      <c r="O2076">
        <v>12104</v>
      </c>
      <c r="P2076">
        <v>12351</v>
      </c>
      <c r="Q2076">
        <v>12331</v>
      </c>
      <c r="R2076">
        <v>12050</v>
      </c>
      <c r="S2076">
        <v>12233</v>
      </c>
    </row>
    <row r="2077" spans="1:28" x14ac:dyDescent="0.25">
      <c r="A2077" t="str">
        <f t="shared" si="32"/>
        <v>MistelbachPendler zw. Gemeinden eines Pol. BezirkesInsgesamt</v>
      </c>
      <c r="B2077">
        <v>2076</v>
      </c>
      <c r="C2077">
        <v>316</v>
      </c>
      <c r="D2077" t="s">
        <v>183</v>
      </c>
      <c r="E2077" t="s">
        <v>305</v>
      </c>
      <c r="F2077" t="s">
        <v>48</v>
      </c>
      <c r="G2077">
        <v>8721</v>
      </c>
      <c r="H2077">
        <v>7680</v>
      </c>
      <c r="I2077">
        <v>7818</v>
      </c>
      <c r="J2077">
        <v>7951</v>
      </c>
      <c r="K2077">
        <v>7937</v>
      </c>
      <c r="L2077">
        <v>7986</v>
      </c>
      <c r="M2077">
        <v>7973</v>
      </c>
      <c r="N2077">
        <v>8040</v>
      </c>
      <c r="O2077">
        <v>8201</v>
      </c>
      <c r="P2077">
        <v>8334</v>
      </c>
      <c r="Q2077">
        <v>8321</v>
      </c>
      <c r="R2077">
        <v>8356</v>
      </c>
      <c r="S2077">
        <v>8611</v>
      </c>
    </row>
    <row r="2078" spans="1:28" x14ac:dyDescent="0.25">
      <c r="A2078" t="str">
        <f t="shared" si="32"/>
        <v>MistelbachPendler zw. Pol. Bez. des BundeslandesInsgesamt</v>
      </c>
      <c r="B2078">
        <v>2077</v>
      </c>
      <c r="C2078">
        <v>316</v>
      </c>
      <c r="D2078" t="s">
        <v>183</v>
      </c>
      <c r="E2078" t="s">
        <v>306</v>
      </c>
      <c r="F2078" t="s">
        <v>48</v>
      </c>
      <c r="G2078">
        <v>4928</v>
      </c>
      <c r="H2078">
        <v>5994</v>
      </c>
      <c r="I2078">
        <v>5531</v>
      </c>
      <c r="J2078">
        <v>5978</v>
      </c>
      <c r="K2078">
        <v>5805</v>
      </c>
      <c r="L2078">
        <v>5933</v>
      </c>
      <c r="M2078">
        <v>6192</v>
      </c>
      <c r="N2078">
        <v>5997</v>
      </c>
      <c r="O2078">
        <v>6047</v>
      </c>
      <c r="P2078">
        <v>6169</v>
      </c>
      <c r="Q2078">
        <v>6225</v>
      </c>
      <c r="R2078">
        <v>6385</v>
      </c>
      <c r="S2078">
        <v>6242</v>
      </c>
    </row>
    <row r="2079" spans="1:28" x14ac:dyDescent="0.25">
      <c r="A2079" t="str">
        <f t="shared" si="32"/>
        <v>MistelbachPensionisteneinkommenBrutto_Schnitt</v>
      </c>
      <c r="B2079">
        <v>2078</v>
      </c>
      <c r="C2079">
        <v>316</v>
      </c>
      <c r="D2079" t="s">
        <v>183</v>
      </c>
      <c r="E2079" t="s">
        <v>44</v>
      </c>
      <c r="F2079" t="s">
        <v>54</v>
      </c>
      <c r="G2079">
        <v>16355.096726879799</v>
      </c>
      <c r="H2079">
        <v>16802.968067361198</v>
      </c>
      <c r="I2079">
        <v>17421.303214090702</v>
      </c>
      <c r="J2079">
        <v>18030.696360008598</v>
      </c>
      <c r="K2079">
        <v>18794.887114853402</v>
      </c>
      <c r="L2079">
        <v>19598.620328581899</v>
      </c>
      <c r="M2079">
        <v>20205.204426640699</v>
      </c>
      <c r="N2079">
        <v>20652.1960946211</v>
      </c>
      <c r="O2079">
        <v>20905.947107294502</v>
      </c>
      <c r="P2079">
        <v>21603.606261328201</v>
      </c>
      <c r="Q2079">
        <v>22235.011416576301</v>
      </c>
      <c r="R2079">
        <v>22803.341639137099</v>
      </c>
      <c r="S2079">
        <v>23288.4514741315</v>
      </c>
      <c r="T2079">
        <v>23707.8833543541</v>
      </c>
      <c r="U2079">
        <v>24253.573513377301</v>
      </c>
      <c r="V2079">
        <v>25059.437527388</v>
      </c>
      <c r="W2079">
        <v>26623.180703457801</v>
      </c>
      <c r="X2079">
        <v>27514.636107657701</v>
      </c>
      <c r="Y2079">
        <v>28507.5192911124</v>
      </c>
    </row>
    <row r="2080" spans="1:28" x14ac:dyDescent="0.25">
      <c r="A2080" t="str">
        <f t="shared" si="32"/>
        <v>MistelbachPensionisteneinkommenBruttobezüge 1000 EUR</v>
      </c>
      <c r="B2080">
        <v>2079</v>
      </c>
      <c r="C2080">
        <v>316</v>
      </c>
      <c r="D2080" t="s">
        <v>183</v>
      </c>
      <c r="E2080" t="s">
        <v>44</v>
      </c>
      <c r="F2080" t="s">
        <v>55</v>
      </c>
      <c r="G2080">
        <v>295160.43063000002</v>
      </c>
      <c r="H2080">
        <v>304822.64370999997</v>
      </c>
      <c r="I2080">
        <v>318984.06185</v>
      </c>
      <c r="J2080">
        <v>334361.23330000002</v>
      </c>
      <c r="K2080">
        <v>353794.95504999999</v>
      </c>
      <c r="L2080">
        <v>373980.87310999999</v>
      </c>
      <c r="M2080">
        <v>394688.46327000001</v>
      </c>
      <c r="N2080">
        <v>411205.87644000002</v>
      </c>
      <c r="O2080">
        <v>433338.47164</v>
      </c>
      <c r="P2080">
        <v>450543.20857999998</v>
      </c>
      <c r="Q2080">
        <v>471360.00702000002</v>
      </c>
      <c r="R2080">
        <v>487330.21416999999</v>
      </c>
      <c r="S2080">
        <v>498745.47677000001</v>
      </c>
      <c r="T2080">
        <v>511284.21242</v>
      </c>
      <c r="U2080">
        <v>529407.00265000004</v>
      </c>
      <c r="V2080">
        <v>553562.97498000006</v>
      </c>
      <c r="W2080">
        <v>581317.15066000004</v>
      </c>
      <c r="X2080">
        <v>610824.92159000004</v>
      </c>
      <c r="Y2080">
        <v>645039.63899999997</v>
      </c>
    </row>
    <row r="2081" spans="1:47" x14ac:dyDescent="0.25">
      <c r="A2081" t="str">
        <f t="shared" si="32"/>
        <v>MistelbachPensionisteneinkommenBruttobezüge Fälle</v>
      </c>
      <c r="B2081">
        <v>2080</v>
      </c>
      <c r="C2081">
        <v>316</v>
      </c>
      <c r="D2081" t="s">
        <v>183</v>
      </c>
      <c r="E2081" t="s">
        <v>44</v>
      </c>
      <c r="F2081" t="s">
        <v>56</v>
      </c>
      <c r="G2081">
        <v>18047</v>
      </c>
      <c r="H2081">
        <v>18141</v>
      </c>
      <c r="I2081">
        <v>18310</v>
      </c>
      <c r="J2081">
        <v>18544</v>
      </c>
      <c r="K2081">
        <v>18824</v>
      </c>
      <c r="L2081">
        <v>19082</v>
      </c>
      <c r="M2081">
        <v>19534</v>
      </c>
      <c r="N2081">
        <v>19911</v>
      </c>
      <c r="O2081">
        <v>20728</v>
      </c>
      <c r="P2081">
        <v>20855</v>
      </c>
      <c r="Q2081">
        <v>21199</v>
      </c>
      <c r="R2081">
        <v>21371</v>
      </c>
      <c r="S2081">
        <v>21416</v>
      </c>
      <c r="T2081">
        <v>21566</v>
      </c>
      <c r="U2081">
        <v>21828</v>
      </c>
      <c r="V2081">
        <v>22090</v>
      </c>
      <c r="W2081">
        <v>21835</v>
      </c>
      <c r="X2081">
        <v>22200</v>
      </c>
      <c r="Y2081">
        <v>22627</v>
      </c>
    </row>
    <row r="2082" spans="1:47" x14ac:dyDescent="0.25">
      <c r="A2082" t="str">
        <f t="shared" si="32"/>
        <v>MistelbachPensionisteneinkommenLohnsteuer 1000 EUR</v>
      </c>
      <c r="B2082">
        <v>2081</v>
      </c>
      <c r="C2082">
        <v>316</v>
      </c>
      <c r="D2082" t="s">
        <v>183</v>
      </c>
      <c r="E2082" t="s">
        <v>44</v>
      </c>
      <c r="F2082" t="s">
        <v>57</v>
      </c>
      <c r="G2082">
        <v>33044.547610000001</v>
      </c>
      <c r="H2082">
        <v>31542.259399999999</v>
      </c>
      <c r="I2082">
        <v>34673.386859999999</v>
      </c>
      <c r="J2082">
        <v>37828.018179999999</v>
      </c>
      <c r="K2082">
        <v>42226.475169999998</v>
      </c>
      <c r="L2082">
        <v>40797.165930000003</v>
      </c>
      <c r="M2082">
        <v>44963.260860000002</v>
      </c>
      <c r="N2082">
        <v>48774.059370000003</v>
      </c>
      <c r="O2082">
        <v>54043.134100000003</v>
      </c>
      <c r="P2082">
        <v>58061.179989999997</v>
      </c>
      <c r="Q2082">
        <v>62988.968050000003</v>
      </c>
      <c r="R2082">
        <v>67376.70104</v>
      </c>
      <c r="S2082">
        <v>57520.682679999998</v>
      </c>
      <c r="T2082">
        <v>60261.063569999998</v>
      </c>
      <c r="U2082">
        <v>64458.125339999999</v>
      </c>
      <c r="V2082">
        <v>69885.061149999994</v>
      </c>
      <c r="W2082">
        <v>70004.202929999999</v>
      </c>
      <c r="X2082">
        <v>76618.816600000006</v>
      </c>
      <c r="Y2082">
        <v>80026.608840000001</v>
      </c>
    </row>
    <row r="2083" spans="1:47" x14ac:dyDescent="0.25">
      <c r="A2083" t="str">
        <f t="shared" si="32"/>
        <v>MistelbachPensionisteneinkommenLohnsteuer Fälle</v>
      </c>
      <c r="B2083">
        <v>2082</v>
      </c>
      <c r="C2083">
        <v>316</v>
      </c>
      <c r="D2083" t="s">
        <v>183</v>
      </c>
      <c r="E2083" t="s">
        <v>44</v>
      </c>
      <c r="F2083" t="s">
        <v>58</v>
      </c>
      <c r="G2083">
        <v>10371</v>
      </c>
      <c r="H2083">
        <v>10012</v>
      </c>
      <c r="I2083">
        <v>10566</v>
      </c>
      <c r="J2083">
        <v>11544</v>
      </c>
      <c r="K2083">
        <v>11971</v>
      </c>
      <c r="L2083">
        <v>11672</v>
      </c>
      <c r="M2083">
        <v>12372</v>
      </c>
      <c r="N2083">
        <v>12902</v>
      </c>
      <c r="O2083">
        <v>13594</v>
      </c>
      <c r="P2083">
        <v>13993</v>
      </c>
      <c r="Q2083">
        <v>14600</v>
      </c>
      <c r="R2083">
        <v>14985</v>
      </c>
      <c r="S2083">
        <v>15257</v>
      </c>
      <c r="T2083">
        <v>15517</v>
      </c>
      <c r="U2083">
        <v>16001</v>
      </c>
      <c r="V2083">
        <v>16681</v>
      </c>
      <c r="W2083">
        <v>17459</v>
      </c>
      <c r="X2083">
        <v>18123</v>
      </c>
      <c r="Y2083">
        <v>18851</v>
      </c>
    </row>
    <row r="2084" spans="1:47" x14ac:dyDescent="0.25">
      <c r="A2084" t="str">
        <f t="shared" si="32"/>
        <v>MistelbachPensionisteneinkommenNetto_Schnitt</v>
      </c>
      <c r="B2084">
        <v>2083</v>
      </c>
      <c r="C2084">
        <v>316</v>
      </c>
      <c r="D2084" t="s">
        <v>183</v>
      </c>
      <c r="E2084" t="s">
        <v>44</v>
      </c>
      <c r="F2084" t="s">
        <v>59</v>
      </c>
      <c r="G2084">
        <v>13694.9338466227</v>
      </c>
      <c r="H2084">
        <v>14144.950767873899</v>
      </c>
      <c r="I2084">
        <v>14569.905077007101</v>
      </c>
      <c r="J2084">
        <v>15001.704731449499</v>
      </c>
      <c r="K2084">
        <v>15507.388351572499</v>
      </c>
      <c r="L2084">
        <v>16365.520828005499</v>
      </c>
      <c r="M2084">
        <v>16773.118349032498</v>
      </c>
      <c r="N2084">
        <v>17049.624627592799</v>
      </c>
      <c r="O2084">
        <v>17131.396950984199</v>
      </c>
      <c r="P2084">
        <v>17615.234118436802</v>
      </c>
      <c r="Q2084">
        <v>18026.415607811701</v>
      </c>
      <c r="R2084">
        <v>18384.693669926499</v>
      </c>
      <c r="S2084">
        <v>19311.348038849501</v>
      </c>
      <c r="T2084">
        <v>19600.161961884402</v>
      </c>
      <c r="U2084">
        <v>19953.456310243699</v>
      </c>
      <c r="V2084">
        <v>20507.508535083802</v>
      </c>
      <c r="W2084">
        <v>21959.9169933593</v>
      </c>
      <c r="X2084">
        <v>22561.794678828799</v>
      </c>
      <c r="Y2084">
        <v>23424.431814204301</v>
      </c>
    </row>
    <row r="2085" spans="1:47" x14ac:dyDescent="0.25">
      <c r="A2085" t="str">
        <f t="shared" si="32"/>
        <v>MistelbachPensionisteneinkommenNettobezüge 1000 EUR</v>
      </c>
      <c r="B2085">
        <v>2084</v>
      </c>
      <c r="C2085">
        <v>316</v>
      </c>
      <c r="D2085" t="s">
        <v>183</v>
      </c>
      <c r="E2085" t="s">
        <v>44</v>
      </c>
      <c r="F2085" t="s">
        <v>60</v>
      </c>
      <c r="G2085">
        <v>247152.47112999999</v>
      </c>
      <c r="H2085">
        <v>256603.55188000001</v>
      </c>
      <c r="I2085">
        <v>266774.96195999999</v>
      </c>
      <c r="J2085">
        <v>278191.61254</v>
      </c>
      <c r="K2085">
        <v>291911.07832999999</v>
      </c>
      <c r="L2085">
        <v>312286.86843999999</v>
      </c>
      <c r="M2085">
        <v>327646.09383000003</v>
      </c>
      <c r="N2085">
        <v>339475.07595999999</v>
      </c>
      <c r="O2085">
        <v>355099.59600000002</v>
      </c>
      <c r="P2085">
        <v>367365.70753999997</v>
      </c>
      <c r="Q2085">
        <v>382141.98447000002</v>
      </c>
      <c r="R2085">
        <v>392899.28842</v>
      </c>
      <c r="S2085">
        <v>413571.8296</v>
      </c>
      <c r="T2085">
        <v>422697.09286999999</v>
      </c>
      <c r="U2085">
        <v>435544.04434000002</v>
      </c>
      <c r="V2085">
        <v>453010.86353999999</v>
      </c>
      <c r="W2085">
        <v>479494.78755000001</v>
      </c>
      <c r="X2085">
        <v>500871.84187</v>
      </c>
      <c r="Y2085">
        <v>530024.61866000004</v>
      </c>
    </row>
    <row r="2086" spans="1:47" x14ac:dyDescent="0.25">
      <c r="A2086" t="str">
        <f t="shared" si="32"/>
        <v>MistelbachPensionisteneinkommenSV-Beiträge 1000 EUR</v>
      </c>
      <c r="B2086">
        <v>2085</v>
      </c>
      <c r="C2086">
        <v>316</v>
      </c>
      <c r="D2086" t="s">
        <v>183</v>
      </c>
      <c r="E2086" t="s">
        <v>44</v>
      </c>
      <c r="F2086" t="s">
        <v>61</v>
      </c>
      <c r="G2086">
        <v>14963.411889999999</v>
      </c>
      <c r="H2086">
        <v>16676.832429999999</v>
      </c>
      <c r="I2086">
        <v>17535.713029999999</v>
      </c>
      <c r="J2086">
        <v>18341.602579999999</v>
      </c>
      <c r="K2086">
        <v>19657.401549999999</v>
      </c>
      <c r="L2086">
        <v>20896.838739999999</v>
      </c>
      <c r="M2086">
        <v>22079.10858</v>
      </c>
      <c r="N2086">
        <v>22956.741109999999</v>
      </c>
      <c r="O2086">
        <v>24195.741539999999</v>
      </c>
      <c r="P2086">
        <v>25116.321049999999</v>
      </c>
      <c r="Q2086">
        <v>26229.054499999998</v>
      </c>
      <c r="R2086">
        <v>27054.224709999999</v>
      </c>
      <c r="S2086">
        <v>27652.964489999998</v>
      </c>
      <c r="T2086">
        <v>28326.055980000001</v>
      </c>
      <c r="U2086">
        <v>29404.832969999999</v>
      </c>
      <c r="V2086">
        <v>30667.050289999999</v>
      </c>
      <c r="W2086">
        <v>31818.160179999999</v>
      </c>
      <c r="X2086">
        <v>33334.263120000003</v>
      </c>
      <c r="Y2086">
        <v>34988.411500000002</v>
      </c>
    </row>
    <row r="2087" spans="1:47" x14ac:dyDescent="0.25">
      <c r="A2087" t="str">
        <f t="shared" si="32"/>
        <v>MistelbachPensionisteneinkommenSV-Beiträge Fälle</v>
      </c>
      <c r="B2087">
        <v>2086</v>
      </c>
      <c r="C2087">
        <v>316</v>
      </c>
      <c r="D2087" t="s">
        <v>183</v>
      </c>
      <c r="E2087" t="s">
        <v>44</v>
      </c>
      <c r="F2087" t="s">
        <v>62</v>
      </c>
      <c r="G2087">
        <v>17587</v>
      </c>
      <c r="H2087">
        <v>17687</v>
      </c>
      <c r="I2087">
        <v>17836</v>
      </c>
      <c r="J2087">
        <v>18069</v>
      </c>
      <c r="K2087">
        <v>18372</v>
      </c>
      <c r="L2087">
        <v>18644</v>
      </c>
      <c r="M2087">
        <v>19094</v>
      </c>
      <c r="N2087">
        <v>19480</v>
      </c>
      <c r="O2087">
        <v>19818</v>
      </c>
      <c r="P2087">
        <v>19965</v>
      </c>
      <c r="Q2087">
        <v>20298</v>
      </c>
      <c r="R2087">
        <v>20438</v>
      </c>
      <c r="S2087">
        <v>20515</v>
      </c>
      <c r="T2087">
        <v>20646</v>
      </c>
      <c r="U2087">
        <v>20866</v>
      </c>
      <c r="V2087">
        <v>21185</v>
      </c>
      <c r="W2087">
        <v>21145</v>
      </c>
      <c r="X2087">
        <v>21525</v>
      </c>
      <c r="Y2087">
        <v>21968</v>
      </c>
    </row>
    <row r="2088" spans="1:47" x14ac:dyDescent="0.25">
      <c r="A2088" t="str">
        <f t="shared" si="32"/>
        <v>MistelbachUnselbstständig BeschäftigteFrauen</v>
      </c>
      <c r="B2088">
        <v>2087</v>
      </c>
      <c r="C2088">
        <v>316</v>
      </c>
      <c r="D2088" t="s">
        <v>183</v>
      </c>
      <c r="E2088" t="s">
        <v>38</v>
      </c>
      <c r="F2088" t="s">
        <v>47</v>
      </c>
      <c r="G2088">
        <v>5213</v>
      </c>
      <c r="H2088">
        <v>5500</v>
      </c>
      <c r="I2088">
        <v>4527</v>
      </c>
      <c r="J2088">
        <v>4578</v>
      </c>
      <c r="K2088">
        <v>4455</v>
      </c>
      <c r="L2088">
        <v>4649</v>
      </c>
      <c r="M2088">
        <v>4388</v>
      </c>
      <c r="N2088">
        <v>4602</v>
      </c>
      <c r="O2088">
        <v>13235</v>
      </c>
      <c r="P2088">
        <v>13920</v>
      </c>
      <c r="Q2088">
        <v>13552</v>
      </c>
      <c r="R2088">
        <v>14005</v>
      </c>
      <c r="S2088">
        <v>13460</v>
      </c>
      <c r="T2088">
        <v>13912</v>
      </c>
      <c r="U2088">
        <v>13755</v>
      </c>
      <c r="V2088">
        <v>14297</v>
      </c>
      <c r="W2088">
        <v>13999</v>
      </c>
      <c r="X2088">
        <v>14428</v>
      </c>
      <c r="Y2088">
        <v>14185</v>
      </c>
      <c r="Z2088">
        <v>14517</v>
      </c>
      <c r="AA2088">
        <v>14122</v>
      </c>
      <c r="AB2088">
        <v>14436</v>
      </c>
      <c r="AC2088">
        <v>14228</v>
      </c>
      <c r="AD2088">
        <v>14508</v>
      </c>
      <c r="AE2088">
        <v>14259</v>
      </c>
      <c r="AF2088">
        <v>14580</v>
      </c>
      <c r="AG2088">
        <v>14339</v>
      </c>
      <c r="AH2088">
        <v>14719</v>
      </c>
      <c r="AI2088">
        <v>14548</v>
      </c>
      <c r="AJ2088">
        <v>14933</v>
      </c>
      <c r="AK2088">
        <v>14513</v>
      </c>
      <c r="AL2088">
        <v>14970</v>
      </c>
      <c r="AM2088">
        <v>14712</v>
      </c>
      <c r="AN2088">
        <v>14735</v>
      </c>
      <c r="AO2088">
        <v>14489</v>
      </c>
      <c r="AP2088">
        <v>14919</v>
      </c>
      <c r="AQ2088">
        <v>14740</v>
      </c>
      <c r="AR2088">
        <v>14992</v>
      </c>
      <c r="AS2088">
        <v>14908</v>
      </c>
      <c r="AT2088">
        <v>15243</v>
      </c>
      <c r="AU2088">
        <v>14827</v>
      </c>
    </row>
    <row r="2089" spans="1:47" x14ac:dyDescent="0.25">
      <c r="A2089" t="str">
        <f t="shared" si="32"/>
        <v>MistelbachUnselbstständig BeschäftigteInsgesamt</v>
      </c>
      <c r="B2089">
        <v>2088</v>
      </c>
      <c r="C2089">
        <v>316</v>
      </c>
      <c r="D2089" t="s">
        <v>183</v>
      </c>
      <c r="E2089" t="s">
        <v>38</v>
      </c>
      <c r="F2089" t="s">
        <v>48</v>
      </c>
      <c r="G2089">
        <v>11406</v>
      </c>
      <c r="H2089">
        <v>12874</v>
      </c>
      <c r="I2089">
        <v>10445</v>
      </c>
      <c r="J2089">
        <v>11633</v>
      </c>
      <c r="K2089">
        <v>10423</v>
      </c>
      <c r="L2089">
        <v>11814</v>
      </c>
      <c r="M2089">
        <v>10541</v>
      </c>
      <c r="N2089">
        <v>11800</v>
      </c>
      <c r="O2089">
        <v>29124</v>
      </c>
      <c r="P2089">
        <v>31022</v>
      </c>
      <c r="Q2089">
        <v>29348</v>
      </c>
      <c r="R2089">
        <v>30818</v>
      </c>
      <c r="S2089">
        <v>28903</v>
      </c>
      <c r="T2089">
        <v>30484</v>
      </c>
      <c r="U2089">
        <v>29323</v>
      </c>
      <c r="V2089">
        <v>31152</v>
      </c>
      <c r="W2089">
        <v>29791</v>
      </c>
      <c r="X2089">
        <v>31361</v>
      </c>
      <c r="Y2089">
        <v>29855</v>
      </c>
      <c r="Z2089">
        <v>31519</v>
      </c>
      <c r="AA2089">
        <v>29783</v>
      </c>
      <c r="AB2089">
        <v>31190</v>
      </c>
      <c r="AC2089">
        <v>29900</v>
      </c>
      <c r="AD2089">
        <v>31313</v>
      </c>
      <c r="AE2089">
        <v>29931</v>
      </c>
      <c r="AF2089">
        <v>31243</v>
      </c>
      <c r="AG2089">
        <v>29980</v>
      </c>
      <c r="AH2089">
        <v>31584</v>
      </c>
      <c r="AI2089">
        <v>30448</v>
      </c>
      <c r="AJ2089">
        <v>31992</v>
      </c>
      <c r="AK2089">
        <v>30449</v>
      </c>
      <c r="AL2089">
        <v>32070</v>
      </c>
      <c r="AM2089">
        <v>30704</v>
      </c>
      <c r="AN2089">
        <v>31419</v>
      </c>
      <c r="AO2089">
        <v>30401</v>
      </c>
      <c r="AP2089">
        <v>31942</v>
      </c>
      <c r="AQ2089">
        <v>30888</v>
      </c>
      <c r="AR2089">
        <v>31863</v>
      </c>
      <c r="AS2089">
        <v>31223</v>
      </c>
      <c r="AT2089">
        <v>32269</v>
      </c>
      <c r="AU2089">
        <v>30923</v>
      </c>
    </row>
    <row r="2090" spans="1:47" x14ac:dyDescent="0.25">
      <c r="A2090" t="str">
        <f t="shared" si="32"/>
        <v>MistelbachUnselbstständig BeschäftigteMänner</v>
      </c>
      <c r="B2090">
        <v>2089</v>
      </c>
      <c r="C2090">
        <v>316</v>
      </c>
      <c r="D2090" t="s">
        <v>183</v>
      </c>
      <c r="E2090" t="s">
        <v>38</v>
      </c>
      <c r="F2090" t="s">
        <v>49</v>
      </c>
      <c r="G2090">
        <v>6193</v>
      </c>
      <c r="H2090">
        <v>7374</v>
      </c>
      <c r="I2090">
        <v>5918</v>
      </c>
      <c r="J2090">
        <v>7055</v>
      </c>
      <c r="K2090">
        <v>5968</v>
      </c>
      <c r="L2090">
        <v>7165</v>
      </c>
      <c r="M2090">
        <v>6153</v>
      </c>
      <c r="N2090">
        <v>7198</v>
      </c>
      <c r="O2090">
        <v>15889</v>
      </c>
      <c r="P2090">
        <v>17102</v>
      </c>
      <c r="Q2090">
        <v>15796</v>
      </c>
      <c r="R2090">
        <v>16813</v>
      </c>
      <c r="S2090">
        <v>15443</v>
      </c>
      <c r="T2090">
        <v>16572</v>
      </c>
      <c r="U2090">
        <v>15568</v>
      </c>
      <c r="V2090">
        <v>16855</v>
      </c>
      <c r="W2090">
        <v>15792</v>
      </c>
      <c r="X2090">
        <v>16933</v>
      </c>
      <c r="Y2090">
        <v>15670</v>
      </c>
      <c r="Z2090">
        <v>17002</v>
      </c>
      <c r="AA2090">
        <v>15661</v>
      </c>
      <c r="AB2090">
        <v>16754</v>
      </c>
      <c r="AC2090">
        <v>15672</v>
      </c>
      <c r="AD2090">
        <v>16805</v>
      </c>
      <c r="AE2090">
        <v>15672</v>
      </c>
      <c r="AF2090">
        <v>16663</v>
      </c>
      <c r="AG2090">
        <v>15641</v>
      </c>
      <c r="AH2090">
        <v>16865</v>
      </c>
      <c r="AI2090">
        <v>15900</v>
      </c>
      <c r="AJ2090">
        <v>17059</v>
      </c>
      <c r="AK2090">
        <v>15936</v>
      </c>
      <c r="AL2090">
        <v>17100</v>
      </c>
      <c r="AM2090">
        <v>15992</v>
      </c>
      <c r="AN2090">
        <v>16684</v>
      </c>
      <c r="AO2090">
        <v>15912</v>
      </c>
      <c r="AP2090">
        <v>17023</v>
      </c>
      <c r="AQ2090">
        <v>16148</v>
      </c>
      <c r="AR2090">
        <v>16871</v>
      </c>
      <c r="AS2090">
        <v>16315</v>
      </c>
      <c r="AT2090">
        <v>17026</v>
      </c>
      <c r="AU2090">
        <v>16096</v>
      </c>
    </row>
    <row r="2091" spans="1:47" x14ac:dyDescent="0.25">
      <c r="A2091" t="str">
        <f t="shared" si="32"/>
        <v>MistelbachUnselbstständig Beschäftigte GW mgfInsgesamt</v>
      </c>
      <c r="B2091">
        <v>2090</v>
      </c>
      <c r="C2091">
        <v>316</v>
      </c>
      <c r="D2091" t="s">
        <v>183</v>
      </c>
      <c r="E2091" t="s">
        <v>450</v>
      </c>
      <c r="F2091" t="s">
        <v>48</v>
      </c>
      <c r="G2091">
        <v>13927.158219146</v>
      </c>
      <c r="H2091">
        <v>13196.975465768001</v>
      </c>
      <c r="I2091">
        <v>14540.307830551999</v>
      </c>
      <c r="J2091">
        <v>13518.285884059</v>
      </c>
      <c r="K2091">
        <v>14788.109640428</v>
      </c>
      <c r="L2091">
        <v>13477.380111252</v>
      </c>
      <c r="M2091">
        <v>14246.012082671999</v>
      </c>
      <c r="N2091">
        <v>13682.326358795999</v>
      </c>
      <c r="O2091">
        <v>15362.106671497</v>
      </c>
      <c r="P2091">
        <v>14389.204905082001</v>
      </c>
      <c r="Q2091">
        <v>15346.394534157</v>
      </c>
      <c r="R2091">
        <v>14575.349857724999</v>
      </c>
      <c r="S2091">
        <v>15651.902881333999</v>
      </c>
      <c r="T2091">
        <v>14813.967861301</v>
      </c>
    </row>
    <row r="2092" spans="1:47" x14ac:dyDescent="0.25">
      <c r="A2092" t="str">
        <f t="shared" si="32"/>
        <v>MistelbachUnselbstständig Beschäftigte GW ogfInsgesamt</v>
      </c>
      <c r="B2092">
        <v>2091</v>
      </c>
      <c r="C2092">
        <v>316</v>
      </c>
      <c r="D2092" t="s">
        <v>183</v>
      </c>
      <c r="E2092" t="s">
        <v>449</v>
      </c>
      <c r="F2092" t="s">
        <v>48</v>
      </c>
      <c r="G2092">
        <v>12700.745088539999</v>
      </c>
      <c r="H2092">
        <v>11954.039171750001</v>
      </c>
      <c r="I2092">
        <v>13249.715644352</v>
      </c>
      <c r="J2092">
        <v>12302.475750219999</v>
      </c>
      <c r="K2092">
        <v>13605.786942119999</v>
      </c>
      <c r="L2092">
        <v>12321.916934716999</v>
      </c>
      <c r="M2092">
        <v>13039.279549925001</v>
      </c>
      <c r="N2092">
        <v>12585.069586842999</v>
      </c>
      <c r="O2092">
        <v>14087.173153856</v>
      </c>
      <c r="P2092">
        <v>13242.283315078001</v>
      </c>
      <c r="Q2092">
        <v>14141.638105677001</v>
      </c>
      <c r="R2092">
        <v>13410.360817991999</v>
      </c>
      <c r="S2092">
        <v>14428.682630286999</v>
      </c>
      <c r="T2092">
        <v>13468.612757301</v>
      </c>
    </row>
    <row r="2093" spans="1:47" x14ac:dyDescent="0.25">
      <c r="A2093" t="str">
        <f t="shared" si="32"/>
        <v>MistelbachUnternehmenInsgesamt</v>
      </c>
      <c r="B2093">
        <v>2092</v>
      </c>
      <c r="C2093">
        <v>316</v>
      </c>
      <c r="D2093" t="s">
        <v>183</v>
      </c>
      <c r="E2093" t="s">
        <v>475</v>
      </c>
      <c r="F2093" t="s">
        <v>48</v>
      </c>
      <c r="G2093">
        <v>6169</v>
      </c>
      <c r="H2093">
        <v>6123</v>
      </c>
      <c r="I2093">
        <v>6427</v>
      </c>
    </row>
    <row r="2094" spans="1:47" x14ac:dyDescent="0.25">
      <c r="A2094" t="str">
        <f t="shared" si="32"/>
        <v>MistelbachWohnbevölkerungInsgesamt</v>
      </c>
      <c r="B2094">
        <v>2093</v>
      </c>
      <c r="C2094">
        <v>316</v>
      </c>
      <c r="D2094" t="s">
        <v>183</v>
      </c>
      <c r="E2094" t="s">
        <v>42</v>
      </c>
      <c r="F2094" t="s">
        <v>48</v>
      </c>
      <c r="G2094">
        <v>72483</v>
      </c>
      <c r="H2094">
        <v>72618</v>
      </c>
      <c r="I2094">
        <v>72655</v>
      </c>
      <c r="J2094">
        <v>73041</v>
      </c>
      <c r="K2094">
        <v>73457</v>
      </c>
      <c r="L2094">
        <v>73711</v>
      </c>
      <c r="M2094">
        <v>73990</v>
      </c>
      <c r="N2094">
        <v>74215</v>
      </c>
      <c r="O2094">
        <v>74074</v>
      </c>
      <c r="P2094">
        <v>73972</v>
      </c>
      <c r="Q2094">
        <v>73939</v>
      </c>
      <c r="R2094">
        <v>73959</v>
      </c>
      <c r="S2094">
        <v>74150</v>
      </c>
      <c r="T2094">
        <v>74447</v>
      </c>
      <c r="U2094">
        <v>74945</v>
      </c>
      <c r="V2094">
        <v>75567</v>
      </c>
      <c r="W2094">
        <v>75500</v>
      </c>
      <c r="X2094">
        <v>75483</v>
      </c>
      <c r="Y2094">
        <v>75625</v>
      </c>
      <c r="Z2094">
        <v>75655</v>
      </c>
      <c r="AA2094">
        <v>76073</v>
      </c>
      <c r="AB2094">
        <v>77120</v>
      </c>
    </row>
    <row r="2095" spans="1:47" x14ac:dyDescent="0.25">
      <c r="A2095" t="str">
        <f t="shared" si="32"/>
        <v>MödlingArbeitnehmereinkommenBrutto_Schnitt</v>
      </c>
      <c r="B2095">
        <v>2094</v>
      </c>
      <c r="C2095">
        <v>317</v>
      </c>
      <c r="D2095" t="s">
        <v>184</v>
      </c>
      <c r="E2095" t="s">
        <v>43</v>
      </c>
      <c r="F2095" t="s">
        <v>54</v>
      </c>
      <c r="G2095">
        <v>34337.742730877697</v>
      </c>
      <c r="H2095">
        <v>35236.783894866203</v>
      </c>
      <c r="I2095">
        <v>36460.079727254699</v>
      </c>
      <c r="J2095">
        <v>37909.754818068497</v>
      </c>
      <c r="K2095">
        <v>38844.575842033701</v>
      </c>
      <c r="L2095">
        <v>38801.722415490498</v>
      </c>
      <c r="M2095">
        <v>39022.5110108359</v>
      </c>
      <c r="N2095">
        <v>39661.848515636899</v>
      </c>
      <c r="O2095">
        <v>40815.4219611218</v>
      </c>
      <c r="P2095">
        <v>40702.875064013198</v>
      </c>
      <c r="Q2095">
        <v>41401.458822069901</v>
      </c>
      <c r="R2095">
        <v>42687.534399269403</v>
      </c>
      <c r="S2095">
        <v>43199.328174294104</v>
      </c>
      <c r="T2095">
        <v>43669.441042251499</v>
      </c>
      <c r="U2095">
        <v>44010.344382791198</v>
      </c>
      <c r="V2095">
        <v>45714.2289003365</v>
      </c>
      <c r="W2095">
        <v>46911.907932388698</v>
      </c>
      <c r="X2095">
        <v>48185.815645039998</v>
      </c>
      <c r="Y2095">
        <v>50250.3578006026</v>
      </c>
    </row>
    <row r="2096" spans="1:47" x14ac:dyDescent="0.25">
      <c r="A2096" t="str">
        <f t="shared" si="32"/>
        <v>MödlingArbeitnehmereinkommenBruttobezüge 1000 EUR</v>
      </c>
      <c r="B2096">
        <v>2095</v>
      </c>
      <c r="C2096">
        <v>317</v>
      </c>
      <c r="D2096" t="s">
        <v>184</v>
      </c>
      <c r="E2096" t="s">
        <v>43</v>
      </c>
      <c r="F2096" t="s">
        <v>55</v>
      </c>
      <c r="G2096">
        <v>1679871.0498800001</v>
      </c>
      <c r="H2096">
        <v>1748872.0582699999</v>
      </c>
      <c r="I2096">
        <v>1835400.41347</v>
      </c>
      <c r="J2096">
        <v>1946210.99285</v>
      </c>
      <c r="K2096">
        <v>2027725.7035300001</v>
      </c>
      <c r="L2096">
        <v>2017922.3759399999</v>
      </c>
      <c r="M2096">
        <v>2027492.6045899999</v>
      </c>
      <c r="N2096">
        <v>2090020.76938</v>
      </c>
      <c r="O2096">
        <v>2181543.4884000001</v>
      </c>
      <c r="P2096">
        <v>2190506.62732</v>
      </c>
      <c r="Q2096">
        <v>2252611.9730500001</v>
      </c>
      <c r="R2096">
        <v>2337142.5083599999</v>
      </c>
      <c r="S2096">
        <v>2395748.3418899998</v>
      </c>
      <c r="T2096">
        <v>2457803.48074</v>
      </c>
      <c r="U2096">
        <v>2566639.2740600002</v>
      </c>
      <c r="V2096">
        <v>2635608.1530200001</v>
      </c>
      <c r="W2096">
        <v>2651883.2435099999</v>
      </c>
      <c r="X2096">
        <v>2754638.5229799999</v>
      </c>
      <c r="Y2096">
        <v>2935424.9012799999</v>
      </c>
    </row>
    <row r="2097" spans="1:47" x14ac:dyDescent="0.25">
      <c r="A2097" t="str">
        <f t="shared" si="32"/>
        <v>MödlingArbeitnehmereinkommenBruttobezüge Fälle</v>
      </c>
      <c r="B2097">
        <v>2096</v>
      </c>
      <c r="C2097">
        <v>317</v>
      </c>
      <c r="D2097" t="s">
        <v>184</v>
      </c>
      <c r="E2097" t="s">
        <v>43</v>
      </c>
      <c r="F2097" t="s">
        <v>56</v>
      </c>
      <c r="G2097">
        <v>48922</v>
      </c>
      <c r="H2097">
        <v>49632</v>
      </c>
      <c r="I2097">
        <v>50340</v>
      </c>
      <c r="J2097">
        <v>51338</v>
      </c>
      <c r="K2097">
        <v>52201</v>
      </c>
      <c r="L2097">
        <v>52006</v>
      </c>
      <c r="M2097">
        <v>51957</v>
      </c>
      <c r="N2097">
        <v>52696</v>
      </c>
      <c r="O2097">
        <v>53449</v>
      </c>
      <c r="P2097">
        <v>53817</v>
      </c>
      <c r="Q2097">
        <v>54409</v>
      </c>
      <c r="R2097">
        <v>54750</v>
      </c>
      <c r="S2097">
        <v>55458</v>
      </c>
      <c r="T2097">
        <v>56282</v>
      </c>
      <c r="U2097">
        <v>58319</v>
      </c>
      <c r="V2097">
        <v>57654</v>
      </c>
      <c r="W2097">
        <v>56529</v>
      </c>
      <c r="X2097">
        <v>57167</v>
      </c>
      <c r="Y2097">
        <v>58416</v>
      </c>
    </row>
    <row r="2098" spans="1:47" x14ac:dyDescent="0.25">
      <c r="A2098" t="str">
        <f t="shared" si="32"/>
        <v>MödlingArbeitnehmereinkommenLohnsteuer 1000 EUR</v>
      </c>
      <c r="B2098">
        <v>2097</v>
      </c>
      <c r="C2098">
        <v>317</v>
      </c>
      <c r="D2098" t="s">
        <v>184</v>
      </c>
      <c r="E2098" t="s">
        <v>43</v>
      </c>
      <c r="F2098" t="s">
        <v>57</v>
      </c>
      <c r="G2098">
        <v>336703.98316</v>
      </c>
      <c r="H2098">
        <v>345616.91700999998</v>
      </c>
      <c r="I2098">
        <v>372024.50487</v>
      </c>
      <c r="J2098">
        <v>400330.57280999998</v>
      </c>
      <c r="K2098">
        <v>427728.24323000002</v>
      </c>
      <c r="L2098">
        <v>393089.28181999997</v>
      </c>
      <c r="M2098">
        <v>398452.30758999998</v>
      </c>
      <c r="N2098">
        <v>417814.89422999998</v>
      </c>
      <c r="O2098">
        <v>439935.78262000001</v>
      </c>
      <c r="P2098">
        <v>448291.00780999998</v>
      </c>
      <c r="Q2098">
        <v>466536.51023000001</v>
      </c>
      <c r="R2098">
        <v>488019.58312000002</v>
      </c>
      <c r="S2098">
        <v>462491.57302000001</v>
      </c>
      <c r="T2098">
        <v>474478.89763999998</v>
      </c>
      <c r="U2098">
        <v>498474.97470000002</v>
      </c>
      <c r="V2098">
        <v>508986.41392999998</v>
      </c>
      <c r="W2098">
        <v>498713.40172000002</v>
      </c>
      <c r="X2098">
        <v>526145.81559000001</v>
      </c>
      <c r="Y2098">
        <v>558561.58860999998</v>
      </c>
    </row>
    <row r="2099" spans="1:47" x14ac:dyDescent="0.25">
      <c r="A2099" t="str">
        <f t="shared" si="32"/>
        <v>MödlingArbeitnehmereinkommenLohnsteuer Fälle</v>
      </c>
      <c r="B2099">
        <v>2098</v>
      </c>
      <c r="C2099">
        <v>317</v>
      </c>
      <c r="D2099" t="s">
        <v>184</v>
      </c>
      <c r="E2099" t="s">
        <v>43</v>
      </c>
      <c r="F2099" t="s">
        <v>58</v>
      </c>
      <c r="G2099">
        <v>41297</v>
      </c>
      <c r="H2099">
        <v>41035</v>
      </c>
      <c r="I2099">
        <v>41941</v>
      </c>
      <c r="J2099">
        <v>43028</v>
      </c>
      <c r="K2099">
        <v>44338</v>
      </c>
      <c r="L2099">
        <v>43434</v>
      </c>
      <c r="M2099">
        <v>43321</v>
      </c>
      <c r="N2099">
        <v>44169</v>
      </c>
      <c r="O2099">
        <v>44868</v>
      </c>
      <c r="P2099">
        <v>45502</v>
      </c>
      <c r="Q2099">
        <v>46039</v>
      </c>
      <c r="R2099">
        <v>46450</v>
      </c>
      <c r="S2099">
        <v>46805</v>
      </c>
      <c r="T2099">
        <v>47822</v>
      </c>
      <c r="U2099">
        <v>49708</v>
      </c>
      <c r="V2099">
        <v>49988</v>
      </c>
      <c r="W2099">
        <v>49402</v>
      </c>
      <c r="X2099">
        <v>50131</v>
      </c>
      <c r="Y2099">
        <v>51490</v>
      </c>
    </row>
    <row r="2100" spans="1:47" x14ac:dyDescent="0.25">
      <c r="A2100" t="str">
        <f t="shared" si="32"/>
        <v>MödlingArbeitnehmereinkommenNetto_Schnitt</v>
      </c>
      <c r="B2100">
        <v>2099</v>
      </c>
      <c r="C2100">
        <v>317</v>
      </c>
      <c r="D2100" t="s">
        <v>184</v>
      </c>
      <c r="E2100" t="s">
        <v>43</v>
      </c>
      <c r="F2100" t="s">
        <v>59</v>
      </c>
      <c r="G2100">
        <v>22850.969660480001</v>
      </c>
      <c r="H2100">
        <v>23534.867576362001</v>
      </c>
      <c r="I2100">
        <v>24189.518107469201</v>
      </c>
      <c r="J2100">
        <v>25134.427444777699</v>
      </c>
      <c r="K2100">
        <v>25546.175491274102</v>
      </c>
      <c r="L2100">
        <v>26063.488184247999</v>
      </c>
      <c r="M2100">
        <v>26128.121372866</v>
      </c>
      <c r="N2100">
        <v>26428.7239856915</v>
      </c>
      <c r="O2100">
        <v>27183.5842202848</v>
      </c>
      <c r="P2100">
        <v>26830.318787743701</v>
      </c>
      <c r="Q2100">
        <v>27187.292697347901</v>
      </c>
      <c r="R2100">
        <v>28005.012699360701</v>
      </c>
      <c r="S2100">
        <v>28926.715789967198</v>
      </c>
      <c r="T2100">
        <v>29198.454954159399</v>
      </c>
      <c r="U2100">
        <v>29349.875351600698</v>
      </c>
      <c r="V2100">
        <v>30543.691561730298</v>
      </c>
      <c r="W2100">
        <v>31595.967719223801</v>
      </c>
      <c r="X2100">
        <v>32289.791819231399</v>
      </c>
      <c r="Y2100">
        <v>33779.099468296401</v>
      </c>
    </row>
    <row r="2101" spans="1:47" x14ac:dyDescent="0.25">
      <c r="A2101" t="str">
        <f t="shared" si="32"/>
        <v>MödlingArbeitnehmereinkommenNettobezüge 1000 EUR</v>
      </c>
      <c r="B2101">
        <v>2100</v>
      </c>
      <c r="C2101">
        <v>317</v>
      </c>
      <c r="D2101" t="s">
        <v>184</v>
      </c>
      <c r="E2101" t="s">
        <v>43</v>
      </c>
      <c r="F2101" t="s">
        <v>60</v>
      </c>
      <c r="G2101">
        <v>1117915.1377300001</v>
      </c>
      <c r="H2101">
        <v>1168082.54755</v>
      </c>
      <c r="I2101">
        <v>1217700.3415300001</v>
      </c>
      <c r="J2101">
        <v>1290351.2361600001</v>
      </c>
      <c r="K2101">
        <v>1333535.9068199999</v>
      </c>
      <c r="L2101">
        <v>1355457.76651</v>
      </c>
      <c r="M2101">
        <v>1357538.80217</v>
      </c>
      <c r="N2101">
        <v>1392688.0391500001</v>
      </c>
      <c r="O2101">
        <v>1452935.3929900001</v>
      </c>
      <c r="P2101">
        <v>1443927.2662</v>
      </c>
      <c r="Q2101">
        <v>1479233.4083700001</v>
      </c>
      <c r="R2101">
        <v>1533274.4452899999</v>
      </c>
      <c r="S2101">
        <v>1604217.80428</v>
      </c>
      <c r="T2101">
        <v>1643347.4417300001</v>
      </c>
      <c r="U2101">
        <v>1711655.38063</v>
      </c>
      <c r="V2101">
        <v>1760965.9933</v>
      </c>
      <c r="W2101">
        <v>1786088.4591999999</v>
      </c>
      <c r="X2101">
        <v>1845910.52893</v>
      </c>
      <c r="Y2101">
        <v>1973239.87454</v>
      </c>
    </row>
    <row r="2102" spans="1:47" x14ac:dyDescent="0.25">
      <c r="A2102" t="str">
        <f t="shared" si="32"/>
        <v>MödlingArbeitnehmereinkommenSV-Beiträge 1000 EUR</v>
      </c>
      <c r="B2102">
        <v>2101</v>
      </c>
      <c r="C2102">
        <v>317</v>
      </c>
      <c r="D2102" t="s">
        <v>184</v>
      </c>
      <c r="E2102" t="s">
        <v>43</v>
      </c>
      <c r="F2102" t="s">
        <v>61</v>
      </c>
      <c r="G2102">
        <v>225251.92898999999</v>
      </c>
      <c r="H2102">
        <v>235172.59370999999</v>
      </c>
      <c r="I2102">
        <v>245675.56706999999</v>
      </c>
      <c r="J2102">
        <v>255529.18388</v>
      </c>
      <c r="K2102">
        <v>266461.55348</v>
      </c>
      <c r="L2102">
        <v>269375.32760999998</v>
      </c>
      <c r="M2102">
        <v>271501.49482999998</v>
      </c>
      <c r="N2102">
        <v>279517.83600000001</v>
      </c>
      <c r="O2102">
        <v>288672.31279</v>
      </c>
      <c r="P2102">
        <v>298288.35330999998</v>
      </c>
      <c r="Q2102">
        <v>306842.05445</v>
      </c>
      <c r="R2102">
        <v>315848.47995000001</v>
      </c>
      <c r="S2102">
        <v>329038.96458999999</v>
      </c>
      <c r="T2102">
        <v>339977.14137000003</v>
      </c>
      <c r="U2102">
        <v>356508.91872999998</v>
      </c>
      <c r="V2102">
        <v>365655.74579000002</v>
      </c>
      <c r="W2102">
        <v>367081.38258999999</v>
      </c>
      <c r="X2102">
        <v>382582.17846000002</v>
      </c>
      <c r="Y2102">
        <v>403623.43813000002</v>
      </c>
    </row>
    <row r="2103" spans="1:47" x14ac:dyDescent="0.25">
      <c r="A2103" t="str">
        <f t="shared" si="32"/>
        <v>MödlingArbeitnehmereinkommenSV-Beiträge Fälle</v>
      </c>
      <c r="B2103">
        <v>2102</v>
      </c>
      <c r="C2103">
        <v>317</v>
      </c>
      <c r="D2103" t="s">
        <v>184</v>
      </c>
      <c r="E2103" t="s">
        <v>43</v>
      </c>
      <c r="F2103" t="s">
        <v>62</v>
      </c>
      <c r="G2103">
        <v>46908</v>
      </c>
      <c r="H2103">
        <v>47515</v>
      </c>
      <c r="I2103">
        <v>48101</v>
      </c>
      <c r="J2103">
        <v>49024</v>
      </c>
      <c r="K2103">
        <v>49672</v>
      </c>
      <c r="L2103">
        <v>49270</v>
      </c>
      <c r="M2103">
        <v>49013</v>
      </c>
      <c r="N2103">
        <v>49681</v>
      </c>
      <c r="O2103">
        <v>50386</v>
      </c>
      <c r="P2103">
        <v>50567</v>
      </c>
      <c r="Q2103">
        <v>50986</v>
      </c>
      <c r="R2103">
        <v>51148</v>
      </c>
      <c r="S2103">
        <v>51852</v>
      </c>
      <c r="T2103">
        <v>52408</v>
      </c>
      <c r="U2103">
        <v>54370</v>
      </c>
      <c r="V2103">
        <v>53869</v>
      </c>
      <c r="W2103">
        <v>52862</v>
      </c>
      <c r="X2103">
        <v>53581</v>
      </c>
      <c r="Y2103">
        <v>54830</v>
      </c>
    </row>
    <row r="2104" spans="1:47" x14ac:dyDescent="0.25">
      <c r="A2104" t="str">
        <f t="shared" si="32"/>
        <v>MödlingArbeitsloseFrauen</v>
      </c>
      <c r="B2104">
        <v>2103</v>
      </c>
      <c r="C2104">
        <v>317</v>
      </c>
      <c r="D2104" t="s">
        <v>184</v>
      </c>
      <c r="E2104" t="s">
        <v>36</v>
      </c>
      <c r="F2104" t="s">
        <v>47</v>
      </c>
      <c r="G2104">
        <v>1253</v>
      </c>
      <c r="H2104">
        <v>1202</v>
      </c>
      <c r="I2104">
        <v>1307</v>
      </c>
      <c r="J2104">
        <v>1320</v>
      </c>
      <c r="K2104">
        <v>1225</v>
      </c>
      <c r="L2104">
        <v>1202</v>
      </c>
      <c r="M2104">
        <v>1202</v>
      </c>
      <c r="N2104">
        <v>1122</v>
      </c>
      <c r="O2104">
        <v>1091</v>
      </c>
      <c r="P2104">
        <v>1078</v>
      </c>
      <c r="Q2104">
        <v>1026</v>
      </c>
      <c r="R2104">
        <v>1193</v>
      </c>
      <c r="S2104">
        <v>1250</v>
      </c>
      <c r="T2104">
        <v>1237</v>
      </c>
      <c r="U2104">
        <v>1198</v>
      </c>
      <c r="V2104">
        <v>1327</v>
      </c>
      <c r="W2104">
        <v>1361</v>
      </c>
      <c r="X2104">
        <v>1390</v>
      </c>
      <c r="Y2104">
        <v>1409</v>
      </c>
      <c r="Z2104">
        <v>1508</v>
      </c>
      <c r="AA2104">
        <v>1667</v>
      </c>
      <c r="AB2104">
        <v>1707</v>
      </c>
      <c r="AC2104">
        <v>1831</v>
      </c>
      <c r="AD2104">
        <v>1870</v>
      </c>
      <c r="AE2104">
        <v>1940</v>
      </c>
      <c r="AF2104">
        <v>1858</v>
      </c>
      <c r="AG2104">
        <v>1941</v>
      </c>
      <c r="AH2104">
        <v>1843</v>
      </c>
      <c r="AI2104">
        <v>1807</v>
      </c>
      <c r="AJ2104">
        <v>1699</v>
      </c>
      <c r="AK2104">
        <v>1699</v>
      </c>
      <c r="AL2104">
        <v>1599</v>
      </c>
      <c r="AM2104">
        <v>1616</v>
      </c>
      <c r="AN2104">
        <v>2171</v>
      </c>
      <c r="AO2104">
        <v>2049</v>
      </c>
      <c r="AP2104">
        <v>1611</v>
      </c>
      <c r="AQ2104">
        <v>1449</v>
      </c>
      <c r="AR2104">
        <v>1197</v>
      </c>
      <c r="AS2104">
        <v>1152</v>
      </c>
      <c r="AT2104">
        <v>1198</v>
      </c>
      <c r="AU2104">
        <v>1246</v>
      </c>
    </row>
    <row r="2105" spans="1:47" x14ac:dyDescent="0.25">
      <c r="A2105" t="str">
        <f t="shared" si="32"/>
        <v>MödlingArbeitsloseInsgesamt</v>
      </c>
      <c r="B2105">
        <v>2104</v>
      </c>
      <c r="C2105">
        <v>317</v>
      </c>
      <c r="D2105" t="s">
        <v>184</v>
      </c>
      <c r="E2105" t="s">
        <v>36</v>
      </c>
      <c r="F2105" t="s">
        <v>48</v>
      </c>
      <c r="G2105">
        <v>3059</v>
      </c>
      <c r="H2105">
        <v>2580</v>
      </c>
      <c r="I2105">
        <v>3198</v>
      </c>
      <c r="J2105">
        <v>2723</v>
      </c>
      <c r="K2105">
        <v>2898</v>
      </c>
      <c r="L2105">
        <v>2438</v>
      </c>
      <c r="M2105">
        <v>2853</v>
      </c>
      <c r="N2105">
        <v>2316</v>
      </c>
      <c r="O2105">
        <v>2544</v>
      </c>
      <c r="P2105">
        <v>2151</v>
      </c>
      <c r="Q2105">
        <v>2640</v>
      </c>
      <c r="R2105">
        <v>2621</v>
      </c>
      <c r="S2105">
        <v>3090</v>
      </c>
      <c r="T2105">
        <v>2617</v>
      </c>
      <c r="U2105">
        <v>3009</v>
      </c>
      <c r="V2105">
        <v>2754</v>
      </c>
      <c r="W2105">
        <v>3289</v>
      </c>
      <c r="X2105">
        <v>2907</v>
      </c>
      <c r="Y2105">
        <v>3460</v>
      </c>
      <c r="Z2105">
        <v>3200</v>
      </c>
      <c r="AA2105">
        <v>4012</v>
      </c>
      <c r="AB2105">
        <v>3677</v>
      </c>
      <c r="AC2105">
        <v>4385</v>
      </c>
      <c r="AD2105">
        <v>4049</v>
      </c>
      <c r="AE2105">
        <v>4641</v>
      </c>
      <c r="AF2105">
        <v>3995</v>
      </c>
      <c r="AG2105">
        <v>4633</v>
      </c>
      <c r="AH2105">
        <v>3910</v>
      </c>
      <c r="AI2105">
        <v>4177</v>
      </c>
      <c r="AJ2105">
        <v>3509</v>
      </c>
      <c r="AK2105">
        <v>3963</v>
      </c>
      <c r="AL2105">
        <v>3226</v>
      </c>
      <c r="AM2105">
        <v>3737</v>
      </c>
      <c r="AN2105">
        <v>4441</v>
      </c>
      <c r="AO2105">
        <v>4652</v>
      </c>
      <c r="AP2105">
        <v>3310</v>
      </c>
      <c r="AQ2105">
        <v>3355</v>
      </c>
      <c r="AR2105">
        <v>2446</v>
      </c>
      <c r="AS2105">
        <v>2872</v>
      </c>
      <c r="AT2105">
        <v>2500</v>
      </c>
      <c r="AU2105">
        <v>3043</v>
      </c>
    </row>
    <row r="2106" spans="1:47" x14ac:dyDescent="0.25">
      <c r="A2106" t="str">
        <f t="shared" si="32"/>
        <v>MödlingArbeitsloseMänner</v>
      </c>
      <c r="B2106">
        <v>2105</v>
      </c>
      <c r="C2106">
        <v>317</v>
      </c>
      <c r="D2106" t="s">
        <v>184</v>
      </c>
      <c r="E2106" t="s">
        <v>36</v>
      </c>
      <c r="F2106" t="s">
        <v>49</v>
      </c>
      <c r="G2106">
        <v>1806</v>
      </c>
      <c r="H2106">
        <v>1378</v>
      </c>
      <c r="I2106">
        <v>1891</v>
      </c>
      <c r="J2106">
        <v>1403</v>
      </c>
      <c r="K2106">
        <v>1673</v>
      </c>
      <c r="L2106">
        <v>1236</v>
      </c>
      <c r="M2106">
        <v>1651</v>
      </c>
      <c r="N2106">
        <v>1194</v>
      </c>
      <c r="O2106">
        <v>1453</v>
      </c>
      <c r="P2106">
        <v>1073</v>
      </c>
      <c r="Q2106">
        <v>1614</v>
      </c>
      <c r="R2106">
        <v>1428</v>
      </c>
      <c r="S2106">
        <v>1840</v>
      </c>
      <c r="T2106">
        <v>1380</v>
      </c>
      <c r="U2106">
        <v>1811</v>
      </c>
      <c r="V2106">
        <v>1427</v>
      </c>
      <c r="W2106">
        <v>1928</v>
      </c>
      <c r="X2106">
        <v>1517</v>
      </c>
      <c r="Y2106">
        <v>2051</v>
      </c>
      <c r="Z2106">
        <v>1692</v>
      </c>
      <c r="AA2106">
        <v>2345</v>
      </c>
      <c r="AB2106">
        <v>1970</v>
      </c>
      <c r="AC2106">
        <v>2554</v>
      </c>
      <c r="AD2106">
        <v>2179</v>
      </c>
      <c r="AE2106">
        <v>2701</v>
      </c>
      <c r="AF2106">
        <v>2137</v>
      </c>
      <c r="AG2106">
        <v>2692</v>
      </c>
      <c r="AH2106">
        <v>2067</v>
      </c>
      <c r="AI2106">
        <v>2370</v>
      </c>
      <c r="AJ2106">
        <v>1810</v>
      </c>
      <c r="AK2106">
        <v>2264</v>
      </c>
      <c r="AL2106">
        <v>1627</v>
      </c>
      <c r="AM2106">
        <v>2121</v>
      </c>
      <c r="AN2106">
        <v>2270</v>
      </c>
      <c r="AO2106">
        <v>2603</v>
      </c>
      <c r="AP2106">
        <v>1699</v>
      </c>
      <c r="AQ2106">
        <v>1906</v>
      </c>
      <c r="AR2106">
        <v>1249</v>
      </c>
      <c r="AS2106">
        <v>1720</v>
      </c>
      <c r="AT2106">
        <v>1302</v>
      </c>
      <c r="AU2106">
        <v>1797</v>
      </c>
    </row>
    <row r="2107" spans="1:47" x14ac:dyDescent="0.25">
      <c r="A2107" t="str">
        <f t="shared" si="32"/>
        <v>Mödlingarbeitslose AusländerFrauen</v>
      </c>
      <c r="B2107">
        <v>2106</v>
      </c>
      <c r="C2107">
        <v>317</v>
      </c>
      <c r="D2107" t="s">
        <v>184</v>
      </c>
      <c r="E2107" t="s">
        <v>37</v>
      </c>
      <c r="F2107" t="s">
        <v>47</v>
      </c>
      <c r="G2107">
        <v>137</v>
      </c>
      <c r="H2107">
        <v>116</v>
      </c>
      <c r="I2107">
        <v>132</v>
      </c>
      <c r="J2107">
        <v>136</v>
      </c>
      <c r="K2107">
        <v>134</v>
      </c>
      <c r="L2107">
        <v>133</v>
      </c>
      <c r="M2107">
        <v>169</v>
      </c>
      <c r="N2107">
        <v>133</v>
      </c>
      <c r="O2107">
        <v>140</v>
      </c>
      <c r="P2107">
        <v>104</v>
      </c>
      <c r="Q2107">
        <v>133</v>
      </c>
      <c r="R2107">
        <v>138</v>
      </c>
      <c r="S2107">
        <v>159</v>
      </c>
      <c r="T2107">
        <v>137</v>
      </c>
      <c r="U2107">
        <v>158</v>
      </c>
      <c r="V2107">
        <v>165</v>
      </c>
      <c r="W2107">
        <v>215</v>
      </c>
      <c r="X2107">
        <v>183</v>
      </c>
      <c r="Y2107">
        <v>200</v>
      </c>
      <c r="Z2107">
        <v>239</v>
      </c>
      <c r="AA2107">
        <v>299</v>
      </c>
      <c r="AB2107">
        <v>265</v>
      </c>
      <c r="AC2107">
        <v>356</v>
      </c>
      <c r="AD2107">
        <v>323</v>
      </c>
      <c r="AE2107">
        <v>383</v>
      </c>
      <c r="AF2107">
        <v>346</v>
      </c>
      <c r="AG2107">
        <v>446</v>
      </c>
      <c r="AH2107">
        <v>332</v>
      </c>
      <c r="AI2107">
        <v>366</v>
      </c>
      <c r="AJ2107">
        <v>324</v>
      </c>
      <c r="AK2107">
        <v>396</v>
      </c>
      <c r="AL2107">
        <v>314</v>
      </c>
      <c r="AM2107">
        <v>361</v>
      </c>
      <c r="AN2107">
        <v>502</v>
      </c>
      <c r="AO2107">
        <v>494</v>
      </c>
      <c r="AP2107">
        <v>369</v>
      </c>
      <c r="AQ2107">
        <v>361</v>
      </c>
      <c r="AR2107">
        <v>268</v>
      </c>
      <c r="AS2107">
        <v>293</v>
      </c>
      <c r="AT2107">
        <v>331</v>
      </c>
      <c r="AU2107">
        <v>379</v>
      </c>
    </row>
    <row r="2108" spans="1:47" x14ac:dyDescent="0.25">
      <c r="A2108" t="str">
        <f t="shared" si="32"/>
        <v>Mödlingarbeitslose AusländerInsgesamt</v>
      </c>
      <c r="B2108">
        <v>2107</v>
      </c>
      <c r="C2108">
        <v>317</v>
      </c>
      <c r="D2108" t="s">
        <v>184</v>
      </c>
      <c r="E2108" t="s">
        <v>37</v>
      </c>
      <c r="F2108" t="s">
        <v>48</v>
      </c>
      <c r="G2108">
        <v>433</v>
      </c>
      <c r="H2108">
        <v>281</v>
      </c>
      <c r="I2108">
        <v>440</v>
      </c>
      <c r="J2108">
        <v>299</v>
      </c>
      <c r="K2108">
        <v>443</v>
      </c>
      <c r="L2108">
        <v>290</v>
      </c>
      <c r="M2108">
        <v>476</v>
      </c>
      <c r="N2108">
        <v>270</v>
      </c>
      <c r="O2108">
        <v>399</v>
      </c>
      <c r="P2108">
        <v>247</v>
      </c>
      <c r="Q2108">
        <v>458</v>
      </c>
      <c r="R2108">
        <v>311</v>
      </c>
      <c r="S2108">
        <v>513</v>
      </c>
      <c r="T2108">
        <v>321</v>
      </c>
      <c r="U2108">
        <v>517</v>
      </c>
      <c r="V2108">
        <v>369</v>
      </c>
      <c r="W2108">
        <v>631</v>
      </c>
      <c r="X2108">
        <v>416</v>
      </c>
      <c r="Y2108">
        <v>664</v>
      </c>
      <c r="Z2108">
        <v>511</v>
      </c>
      <c r="AA2108">
        <v>820</v>
      </c>
      <c r="AB2108">
        <v>572</v>
      </c>
      <c r="AC2108">
        <v>962</v>
      </c>
      <c r="AD2108">
        <v>710</v>
      </c>
      <c r="AE2108">
        <v>998</v>
      </c>
      <c r="AF2108">
        <v>723</v>
      </c>
      <c r="AG2108">
        <v>1140</v>
      </c>
      <c r="AH2108">
        <v>729</v>
      </c>
      <c r="AI2108">
        <v>928</v>
      </c>
      <c r="AJ2108">
        <v>645</v>
      </c>
      <c r="AK2108">
        <v>981</v>
      </c>
      <c r="AL2108">
        <v>614</v>
      </c>
      <c r="AM2108">
        <v>941</v>
      </c>
      <c r="AN2108">
        <v>986</v>
      </c>
      <c r="AO2108">
        <v>1179</v>
      </c>
      <c r="AP2108">
        <v>726</v>
      </c>
      <c r="AQ2108">
        <v>884</v>
      </c>
      <c r="AR2108">
        <v>512</v>
      </c>
      <c r="AS2108">
        <v>808</v>
      </c>
      <c r="AT2108">
        <v>610</v>
      </c>
      <c r="AU2108">
        <v>969</v>
      </c>
    </row>
    <row r="2109" spans="1:47" x14ac:dyDescent="0.25">
      <c r="A2109" t="str">
        <f t="shared" si="32"/>
        <v>Mödlingarbeitslose AusländerMänner</v>
      </c>
      <c r="B2109">
        <v>2108</v>
      </c>
      <c r="C2109">
        <v>317</v>
      </c>
      <c r="D2109" t="s">
        <v>184</v>
      </c>
      <c r="E2109" t="s">
        <v>37</v>
      </c>
      <c r="F2109" t="s">
        <v>49</v>
      </c>
      <c r="G2109">
        <v>296</v>
      </c>
      <c r="H2109">
        <v>165</v>
      </c>
      <c r="I2109">
        <v>308</v>
      </c>
      <c r="J2109">
        <v>163</v>
      </c>
      <c r="K2109">
        <v>309</v>
      </c>
      <c r="L2109">
        <v>157</v>
      </c>
      <c r="M2109">
        <v>307</v>
      </c>
      <c r="N2109">
        <v>137</v>
      </c>
      <c r="O2109">
        <v>259</v>
      </c>
      <c r="P2109">
        <v>143</v>
      </c>
      <c r="Q2109">
        <v>325</v>
      </c>
      <c r="R2109">
        <v>173</v>
      </c>
      <c r="S2109">
        <v>354</v>
      </c>
      <c r="T2109">
        <v>184</v>
      </c>
      <c r="U2109">
        <v>359</v>
      </c>
      <c r="V2109">
        <v>204</v>
      </c>
      <c r="W2109">
        <v>416</v>
      </c>
      <c r="X2109">
        <v>233</v>
      </c>
      <c r="Y2109">
        <v>464</v>
      </c>
      <c r="Z2109">
        <v>272</v>
      </c>
      <c r="AA2109">
        <v>521</v>
      </c>
      <c r="AB2109">
        <v>307</v>
      </c>
      <c r="AC2109">
        <v>606</v>
      </c>
      <c r="AD2109">
        <v>387</v>
      </c>
      <c r="AE2109">
        <v>615</v>
      </c>
      <c r="AF2109">
        <v>377</v>
      </c>
      <c r="AG2109">
        <v>694</v>
      </c>
      <c r="AH2109">
        <v>397</v>
      </c>
      <c r="AI2109">
        <v>562</v>
      </c>
      <c r="AJ2109">
        <v>321</v>
      </c>
      <c r="AK2109">
        <v>585</v>
      </c>
      <c r="AL2109">
        <v>300</v>
      </c>
      <c r="AM2109">
        <v>580</v>
      </c>
      <c r="AN2109">
        <v>484</v>
      </c>
      <c r="AO2109">
        <v>685</v>
      </c>
      <c r="AP2109">
        <v>357</v>
      </c>
      <c r="AQ2109">
        <v>523</v>
      </c>
      <c r="AR2109">
        <v>244</v>
      </c>
      <c r="AS2109">
        <v>515</v>
      </c>
      <c r="AT2109">
        <v>279</v>
      </c>
      <c r="AU2109">
        <v>590</v>
      </c>
    </row>
    <row r="2110" spans="1:47" x14ac:dyDescent="0.25">
      <c r="A2110" t="str">
        <f t="shared" si="32"/>
        <v>MödlingArbeitsstättenInsgesamt</v>
      </c>
      <c r="B2110">
        <v>2109</v>
      </c>
      <c r="C2110">
        <v>317</v>
      </c>
      <c r="D2110" t="s">
        <v>184</v>
      </c>
      <c r="E2110" t="s">
        <v>476</v>
      </c>
      <c r="F2110" t="s">
        <v>48</v>
      </c>
      <c r="G2110">
        <v>13372</v>
      </c>
      <c r="H2110">
        <v>13329</v>
      </c>
      <c r="I2110">
        <v>13513</v>
      </c>
    </row>
    <row r="2111" spans="1:47" x14ac:dyDescent="0.25">
      <c r="A2111" t="str">
        <f t="shared" si="32"/>
        <v>MödlingBeschäftigte in den ArbeitsstättenInsgesamt</v>
      </c>
      <c r="B2111">
        <v>2110</v>
      </c>
      <c r="C2111">
        <v>317</v>
      </c>
      <c r="D2111" t="s">
        <v>184</v>
      </c>
      <c r="E2111" t="s">
        <v>477</v>
      </c>
      <c r="F2111" t="s">
        <v>48</v>
      </c>
      <c r="G2111">
        <v>81429</v>
      </c>
      <c r="H2111">
        <v>77728</v>
      </c>
      <c r="I2111">
        <v>79682</v>
      </c>
    </row>
    <row r="2112" spans="1:47" x14ac:dyDescent="0.25">
      <c r="A2112" t="str">
        <f t="shared" si="32"/>
        <v>MödlingGesamteinkommenBruttobezüge Gesamt</v>
      </c>
      <c r="B2112">
        <v>2111</v>
      </c>
      <c r="C2112">
        <v>317</v>
      </c>
      <c r="D2112" t="s">
        <v>184</v>
      </c>
      <c r="E2112" t="s">
        <v>45</v>
      </c>
      <c r="F2112" t="s">
        <v>63</v>
      </c>
      <c r="G2112">
        <v>2277782.8232</v>
      </c>
      <c r="H2112">
        <v>2373768.1869999999</v>
      </c>
      <c r="I2112">
        <v>2488929.38515</v>
      </c>
      <c r="J2112">
        <v>2626068.8408599999</v>
      </c>
      <c r="K2112">
        <v>2744930.5118900002</v>
      </c>
      <c r="L2112">
        <v>2765520.70737</v>
      </c>
      <c r="M2112">
        <v>2800129.1165300002</v>
      </c>
      <c r="N2112">
        <v>2884004.59118</v>
      </c>
      <c r="O2112">
        <v>3014238.6247999999</v>
      </c>
      <c r="P2112">
        <v>3051157.0561700002</v>
      </c>
      <c r="Q2112">
        <v>3142330.86228</v>
      </c>
      <c r="R2112">
        <v>3244020.32859</v>
      </c>
      <c r="S2112">
        <v>3314206.09528</v>
      </c>
      <c r="T2112">
        <v>3390849.4426699998</v>
      </c>
      <c r="U2112">
        <v>3528916.2227699999</v>
      </c>
      <c r="V2112">
        <v>3626391.82492</v>
      </c>
      <c r="W2112">
        <v>3678816.2656100001</v>
      </c>
      <c r="X2112">
        <v>3823914.1669000001</v>
      </c>
      <c r="Y2112">
        <v>4040106.9487899998</v>
      </c>
    </row>
    <row r="2113" spans="1:44" x14ac:dyDescent="0.25">
      <c r="A2113" t="str">
        <f t="shared" si="32"/>
        <v>MödlingGesamteinkommenNettobezüge Gesamt</v>
      </c>
      <c r="B2113">
        <v>2112</v>
      </c>
      <c r="C2113">
        <v>317</v>
      </c>
      <c r="D2113" t="s">
        <v>184</v>
      </c>
      <c r="E2113" t="s">
        <v>45</v>
      </c>
      <c r="F2113" t="s">
        <v>64</v>
      </c>
      <c r="G2113">
        <v>1588797.4293899999</v>
      </c>
      <c r="H2113">
        <v>1662796.7843500001</v>
      </c>
      <c r="I2113">
        <v>1731820.7309000001</v>
      </c>
      <c r="J2113">
        <v>1822324.1527100001</v>
      </c>
      <c r="K2113">
        <v>1890096.1618300001</v>
      </c>
      <c r="L2113">
        <v>1945794.7758599999</v>
      </c>
      <c r="M2113">
        <v>1965901.9523799999</v>
      </c>
      <c r="N2113">
        <v>2016074.4221900001</v>
      </c>
      <c r="O2113">
        <v>2102557.0869900002</v>
      </c>
      <c r="P2113">
        <v>2112541.3903399999</v>
      </c>
      <c r="Q2113">
        <v>2167276.9264799999</v>
      </c>
      <c r="R2113">
        <v>2230984.1608600002</v>
      </c>
      <c r="S2113">
        <v>2333801.3941299999</v>
      </c>
      <c r="T2113">
        <v>2382814.3317399998</v>
      </c>
      <c r="U2113">
        <v>2470532.17876</v>
      </c>
      <c r="V2113">
        <v>2538615.8821100001</v>
      </c>
      <c r="W2113">
        <v>2599631.1470900001</v>
      </c>
      <c r="X2113">
        <v>2688538.0352400001</v>
      </c>
      <c r="Y2113">
        <v>2848712.0842599999</v>
      </c>
    </row>
    <row r="2114" spans="1:44" x14ac:dyDescent="0.25">
      <c r="A2114" t="str">
        <f t="shared" si="32"/>
        <v>MödlingGründungsintensitätin % der aktiven Wirtschaftskammermitglieder</v>
      </c>
      <c r="B2114">
        <v>2113</v>
      </c>
      <c r="C2114">
        <v>317</v>
      </c>
      <c r="D2114" t="s">
        <v>184</v>
      </c>
      <c r="E2114" t="s">
        <v>40</v>
      </c>
      <c r="F2114" t="s">
        <v>52</v>
      </c>
      <c r="G2114">
        <v>10.0185216366392</v>
      </c>
      <c r="H2114">
        <v>10.071207856052499</v>
      </c>
      <c r="I2114">
        <v>10.2758817630612</v>
      </c>
      <c r="J2114">
        <v>10.094855199780101</v>
      </c>
      <c r="K2114">
        <v>8.7782635267478106</v>
      </c>
      <c r="L2114">
        <v>9.3348156574749304</v>
      </c>
      <c r="M2114">
        <v>12.734272657796801</v>
      </c>
      <c r="N2114">
        <v>8.4005186609350009</v>
      </c>
      <c r="O2114">
        <v>8.6576975831655005</v>
      </c>
      <c r="P2114">
        <v>8.5624642738851104</v>
      </c>
      <c r="Q2114">
        <v>8.1507458789642406</v>
      </c>
      <c r="R2114">
        <v>7.7751703863964803</v>
      </c>
      <c r="S2114">
        <v>7.0314263945452398</v>
      </c>
      <c r="T2114">
        <v>7.8796757944010398</v>
      </c>
      <c r="U2114">
        <v>6.9957494781482801</v>
      </c>
      <c r="V2114">
        <v>6.4798071127185004</v>
      </c>
      <c r="W2114">
        <v>6.0942928039702204</v>
      </c>
      <c r="X2114">
        <v>6.84579670058283</v>
      </c>
      <c r="Y2114">
        <v>6.1857669187512103</v>
      </c>
      <c r="Z2114">
        <v>6.0101932878161399</v>
      </c>
      <c r="AA2114">
        <v>6.1633428300095003</v>
      </c>
      <c r="AB2114">
        <v>6.43434245108537</v>
      </c>
    </row>
    <row r="2115" spans="1:44" x14ac:dyDescent="0.25">
      <c r="A2115" t="str">
        <f t="shared" ref="A2115:A2178" si="33">D2115&amp;E2115&amp;F2115</f>
        <v>MödlingGründungsintensitätje 1.000 Einwohner</v>
      </c>
      <c r="B2115">
        <v>2114</v>
      </c>
      <c r="C2115">
        <v>317</v>
      </c>
      <c r="D2115" t="s">
        <v>184</v>
      </c>
      <c r="E2115" t="s">
        <v>40</v>
      </c>
      <c r="F2115" t="s">
        <v>53</v>
      </c>
      <c r="G2115">
        <v>5.5703265428400197</v>
      </c>
      <c r="H2115">
        <v>5.8015941985407</v>
      </c>
      <c r="I2115">
        <v>6.1024279612491004</v>
      </c>
      <c r="J2115">
        <v>6.1462546356041496</v>
      </c>
      <c r="K2115">
        <v>5.5445584770129797</v>
      </c>
      <c r="L2115">
        <v>6.0032877402430103</v>
      </c>
      <c r="M2115">
        <v>8.4508274829582799</v>
      </c>
      <c r="N2115">
        <v>5.9535341583174199</v>
      </c>
      <c r="O2115">
        <v>6.3781149062339599</v>
      </c>
      <c r="P2115">
        <v>6.5035283937718402</v>
      </c>
      <c r="Q2115">
        <v>6.3305585485257403</v>
      </c>
      <c r="R2115">
        <v>6.1991452111874397</v>
      </c>
      <c r="S2115">
        <v>5.64875000946678</v>
      </c>
      <c r="T2115">
        <v>6.4013348677970097</v>
      </c>
      <c r="U2115">
        <v>5.8289501562770898</v>
      </c>
      <c r="V2115">
        <v>5.4620283178646396</v>
      </c>
      <c r="W2115">
        <v>5.1751458143690403</v>
      </c>
      <c r="X2115">
        <v>5.8236272878535802</v>
      </c>
      <c r="Y2115">
        <v>5.3561684086806904</v>
      </c>
      <c r="Z2115">
        <v>5.2415296880241504</v>
      </c>
      <c r="AA2115">
        <v>5.4251966529295199</v>
      </c>
      <c r="AB2115">
        <v>5.4610497442972896</v>
      </c>
    </row>
    <row r="2116" spans="1:44" x14ac:dyDescent="0.25">
      <c r="A2116" t="str">
        <f t="shared" si="33"/>
        <v>MödlingKammermitgliedschaftenAktiv</v>
      </c>
      <c r="B2116">
        <v>2115</v>
      </c>
      <c r="C2116">
        <v>317</v>
      </c>
      <c r="D2116" t="s">
        <v>184</v>
      </c>
      <c r="E2116" t="s">
        <v>39</v>
      </c>
      <c r="F2116" t="s">
        <v>50</v>
      </c>
      <c r="G2116">
        <v>5939</v>
      </c>
      <c r="H2116">
        <v>6194</v>
      </c>
      <c r="I2116">
        <v>6435</v>
      </c>
      <c r="J2116">
        <v>6680</v>
      </c>
      <c r="K2116">
        <v>6997</v>
      </c>
      <c r="L2116">
        <v>7181</v>
      </c>
      <c r="M2116">
        <v>7456</v>
      </c>
      <c r="N2116">
        <v>7990</v>
      </c>
      <c r="O2116">
        <v>8230</v>
      </c>
      <c r="P2116">
        <v>8330</v>
      </c>
      <c r="Q2116">
        <v>8499</v>
      </c>
      <c r="R2116">
        <v>8633</v>
      </c>
      <c r="S2116">
        <v>8728</v>
      </c>
      <c r="T2116">
        <v>8865</v>
      </c>
      <c r="U2116">
        <v>9082</v>
      </c>
      <c r="V2116">
        <v>9155</v>
      </c>
      <c r="W2116">
        <v>9308</v>
      </c>
      <c r="X2116">
        <v>9293</v>
      </c>
      <c r="Y2116">
        <v>9447</v>
      </c>
      <c r="Z2116">
        <v>9495</v>
      </c>
      <c r="AA2116">
        <v>9756</v>
      </c>
      <c r="AB2116">
        <v>9818</v>
      </c>
      <c r="AC2116">
        <v>9899</v>
      </c>
      <c r="AD2116">
        <v>9954</v>
      </c>
      <c r="AE2116">
        <v>10068</v>
      </c>
      <c r="AF2116">
        <v>10075</v>
      </c>
      <c r="AG2116">
        <v>10148</v>
      </c>
      <c r="AH2116">
        <v>10123</v>
      </c>
      <c r="AI2116">
        <v>10329</v>
      </c>
      <c r="AJ2116">
        <v>10314</v>
      </c>
      <c r="AK2116">
        <v>10279</v>
      </c>
      <c r="AL2116">
        <v>10399</v>
      </c>
      <c r="AM2116">
        <v>10574</v>
      </c>
      <c r="AN2116">
        <v>10530</v>
      </c>
      <c r="AO2116">
        <v>10380</v>
      </c>
      <c r="AP2116">
        <v>10273</v>
      </c>
      <c r="AQ2116">
        <v>10367</v>
      </c>
      <c r="AR2116">
        <v>10316</v>
      </c>
    </row>
    <row r="2117" spans="1:44" x14ac:dyDescent="0.25">
      <c r="A2117" t="str">
        <f t="shared" si="33"/>
        <v>MödlingKammermitgliedschaftenInsgesamt</v>
      </c>
      <c r="B2117">
        <v>2116</v>
      </c>
      <c r="C2117">
        <v>317</v>
      </c>
      <c r="D2117" t="s">
        <v>184</v>
      </c>
      <c r="E2117" t="s">
        <v>39</v>
      </c>
      <c r="F2117" t="s">
        <v>48</v>
      </c>
      <c r="G2117">
        <v>7959</v>
      </c>
      <c r="H2117">
        <v>8326</v>
      </c>
      <c r="I2117">
        <v>8642</v>
      </c>
      <c r="J2117">
        <v>9006</v>
      </c>
      <c r="K2117">
        <v>9330</v>
      </c>
      <c r="L2117">
        <v>9513</v>
      </c>
      <c r="M2117">
        <v>9781</v>
      </c>
      <c r="N2117">
        <v>10329</v>
      </c>
      <c r="O2117">
        <v>10585</v>
      </c>
      <c r="P2117">
        <v>10697</v>
      </c>
      <c r="Q2117">
        <v>10921</v>
      </c>
      <c r="R2117">
        <v>11120</v>
      </c>
      <c r="S2117">
        <v>11272</v>
      </c>
      <c r="T2117">
        <v>11435</v>
      </c>
      <c r="U2117">
        <v>11646</v>
      </c>
      <c r="V2117">
        <v>11791</v>
      </c>
      <c r="W2117">
        <v>11917</v>
      </c>
      <c r="X2117">
        <v>12006</v>
      </c>
      <c r="Y2117">
        <v>12127</v>
      </c>
      <c r="Z2117">
        <v>12203</v>
      </c>
      <c r="AA2117">
        <v>12485</v>
      </c>
      <c r="AB2117">
        <v>12603</v>
      </c>
      <c r="AC2117">
        <v>12649</v>
      </c>
      <c r="AD2117">
        <v>12683</v>
      </c>
      <c r="AE2117">
        <v>12775</v>
      </c>
      <c r="AF2117">
        <v>12812</v>
      </c>
      <c r="AG2117">
        <v>12870</v>
      </c>
      <c r="AH2117">
        <v>12848</v>
      </c>
      <c r="AI2117">
        <v>13014</v>
      </c>
      <c r="AJ2117">
        <v>13020</v>
      </c>
      <c r="AK2117">
        <v>13134</v>
      </c>
      <c r="AL2117">
        <v>13233</v>
      </c>
      <c r="AM2117">
        <v>13389</v>
      </c>
      <c r="AN2117">
        <v>13337</v>
      </c>
      <c r="AO2117">
        <v>13116</v>
      </c>
      <c r="AP2117">
        <v>12930</v>
      </c>
      <c r="AQ2117">
        <v>12880</v>
      </c>
      <c r="AR2117">
        <v>12751</v>
      </c>
    </row>
    <row r="2118" spans="1:44" x14ac:dyDescent="0.25">
      <c r="A2118" t="str">
        <f t="shared" si="33"/>
        <v>MödlingKammermitgliedschaftenRuhend</v>
      </c>
      <c r="B2118">
        <v>2117</v>
      </c>
      <c r="C2118">
        <v>317</v>
      </c>
      <c r="D2118" t="s">
        <v>184</v>
      </c>
      <c r="E2118" t="s">
        <v>39</v>
      </c>
      <c r="F2118" t="s">
        <v>51</v>
      </c>
      <c r="G2118">
        <v>2020</v>
      </c>
      <c r="H2118">
        <v>2132</v>
      </c>
      <c r="I2118">
        <v>2207</v>
      </c>
      <c r="J2118">
        <v>2326</v>
      </c>
      <c r="K2118">
        <v>2333</v>
      </c>
      <c r="L2118">
        <v>2332</v>
      </c>
      <c r="M2118">
        <v>2325</v>
      </c>
      <c r="N2118">
        <v>2339</v>
      </c>
      <c r="O2118">
        <v>2355</v>
      </c>
      <c r="P2118">
        <v>2367</v>
      </c>
      <c r="Q2118">
        <v>2422</v>
      </c>
      <c r="R2118">
        <v>2487</v>
      </c>
      <c r="S2118">
        <v>2544</v>
      </c>
      <c r="T2118">
        <v>2570</v>
      </c>
      <c r="U2118">
        <v>2564</v>
      </c>
      <c r="V2118">
        <v>2636</v>
      </c>
      <c r="W2118">
        <v>2609</v>
      </c>
      <c r="X2118">
        <v>2713</v>
      </c>
      <c r="Y2118">
        <v>2680</v>
      </c>
      <c r="Z2118">
        <v>2708</v>
      </c>
      <c r="AA2118">
        <v>2729</v>
      </c>
      <c r="AB2118">
        <v>2785</v>
      </c>
      <c r="AC2118">
        <v>2750</v>
      </c>
      <c r="AD2118">
        <v>2729</v>
      </c>
      <c r="AE2118">
        <v>2707</v>
      </c>
      <c r="AF2118">
        <v>2737</v>
      </c>
      <c r="AG2118">
        <v>2722</v>
      </c>
      <c r="AH2118">
        <v>2725</v>
      </c>
      <c r="AI2118">
        <v>2685</v>
      </c>
      <c r="AJ2118">
        <v>2706</v>
      </c>
      <c r="AK2118">
        <v>2855</v>
      </c>
      <c r="AL2118">
        <v>2834</v>
      </c>
      <c r="AM2118">
        <v>2815</v>
      </c>
      <c r="AN2118">
        <v>2807</v>
      </c>
      <c r="AO2118">
        <v>2736</v>
      </c>
      <c r="AP2118">
        <v>2657</v>
      </c>
      <c r="AQ2118">
        <v>2513</v>
      </c>
      <c r="AR2118">
        <v>2435</v>
      </c>
    </row>
    <row r="2119" spans="1:44" x14ac:dyDescent="0.25">
      <c r="A2119" t="str">
        <f t="shared" si="33"/>
        <v>MödlingLehrlinge1. Lehrjahr, männlich</v>
      </c>
      <c r="B2119">
        <v>2118</v>
      </c>
      <c r="C2119">
        <v>317</v>
      </c>
      <c r="D2119" t="s">
        <v>184</v>
      </c>
      <c r="E2119" t="s">
        <v>46</v>
      </c>
      <c r="F2119" t="s">
        <v>65</v>
      </c>
      <c r="G2119">
        <v>241</v>
      </c>
      <c r="H2119">
        <v>303</v>
      </c>
      <c r="I2119">
        <v>263</v>
      </c>
      <c r="J2119">
        <v>257</v>
      </c>
      <c r="K2119">
        <v>308</v>
      </c>
      <c r="L2119">
        <v>311</v>
      </c>
      <c r="M2119">
        <v>319</v>
      </c>
      <c r="N2119">
        <v>253</v>
      </c>
      <c r="O2119">
        <v>263</v>
      </c>
      <c r="P2119">
        <v>269</v>
      </c>
      <c r="Q2119">
        <v>255</v>
      </c>
      <c r="R2119">
        <v>210</v>
      </c>
      <c r="S2119">
        <v>185</v>
      </c>
      <c r="T2119">
        <v>211</v>
      </c>
      <c r="U2119">
        <v>186</v>
      </c>
      <c r="V2119">
        <v>207</v>
      </c>
      <c r="W2119">
        <v>231</v>
      </c>
      <c r="X2119">
        <v>253</v>
      </c>
      <c r="Y2119">
        <v>202</v>
      </c>
      <c r="Z2119">
        <v>216</v>
      </c>
      <c r="AA2119">
        <v>239</v>
      </c>
      <c r="AB2119">
        <v>253</v>
      </c>
    </row>
    <row r="2120" spans="1:44" x14ac:dyDescent="0.25">
      <c r="A2120" t="str">
        <f t="shared" si="33"/>
        <v>MödlingLehrlinge1. Lehrjahr, weiblich</v>
      </c>
      <c r="B2120">
        <v>2119</v>
      </c>
      <c r="C2120">
        <v>317</v>
      </c>
      <c r="D2120" t="s">
        <v>184</v>
      </c>
      <c r="E2120" t="s">
        <v>46</v>
      </c>
      <c r="F2120" t="s">
        <v>66</v>
      </c>
      <c r="G2120">
        <v>157</v>
      </c>
      <c r="H2120">
        <v>155</v>
      </c>
      <c r="I2120">
        <v>147</v>
      </c>
      <c r="J2120">
        <v>147</v>
      </c>
      <c r="K2120">
        <v>181</v>
      </c>
      <c r="L2120">
        <v>162</v>
      </c>
      <c r="M2120">
        <v>147</v>
      </c>
      <c r="N2120">
        <v>145</v>
      </c>
      <c r="O2120">
        <v>140</v>
      </c>
      <c r="P2120">
        <v>138</v>
      </c>
      <c r="Q2120">
        <v>140</v>
      </c>
      <c r="R2120">
        <v>120</v>
      </c>
      <c r="S2120">
        <v>92</v>
      </c>
      <c r="T2120">
        <v>105</v>
      </c>
      <c r="U2120">
        <v>97</v>
      </c>
      <c r="V2120">
        <v>93</v>
      </c>
      <c r="W2120">
        <v>102</v>
      </c>
      <c r="X2120">
        <v>94</v>
      </c>
      <c r="Y2120">
        <v>82</v>
      </c>
      <c r="Z2120">
        <v>106</v>
      </c>
      <c r="AA2120">
        <v>112</v>
      </c>
      <c r="AB2120">
        <v>118</v>
      </c>
    </row>
    <row r="2121" spans="1:44" x14ac:dyDescent="0.25">
      <c r="A2121" t="str">
        <f t="shared" si="33"/>
        <v>MödlingLehrlinge2. Lehrjahr, männlich</v>
      </c>
      <c r="B2121">
        <v>2120</v>
      </c>
      <c r="C2121">
        <v>317</v>
      </c>
      <c r="D2121" t="s">
        <v>184</v>
      </c>
      <c r="E2121" t="s">
        <v>46</v>
      </c>
      <c r="F2121" t="s">
        <v>67</v>
      </c>
      <c r="G2121">
        <v>269</v>
      </c>
      <c r="H2121">
        <v>236</v>
      </c>
      <c r="I2121">
        <v>289</v>
      </c>
      <c r="J2121">
        <v>272</v>
      </c>
      <c r="K2121">
        <v>267</v>
      </c>
      <c r="L2121">
        <v>298</v>
      </c>
      <c r="M2121">
        <v>314</v>
      </c>
      <c r="N2121">
        <v>310</v>
      </c>
      <c r="O2121">
        <v>250</v>
      </c>
      <c r="P2121">
        <v>266</v>
      </c>
      <c r="Q2121">
        <v>261</v>
      </c>
      <c r="R2121">
        <v>262</v>
      </c>
      <c r="S2121">
        <v>225</v>
      </c>
      <c r="T2121">
        <v>204</v>
      </c>
      <c r="U2121">
        <v>214</v>
      </c>
      <c r="V2121">
        <v>196</v>
      </c>
      <c r="W2121">
        <v>223</v>
      </c>
      <c r="X2121">
        <v>233</v>
      </c>
      <c r="Y2121">
        <v>254</v>
      </c>
      <c r="Z2121">
        <v>206</v>
      </c>
      <c r="AA2121">
        <v>235</v>
      </c>
      <c r="AB2121">
        <v>238</v>
      </c>
    </row>
    <row r="2122" spans="1:44" x14ac:dyDescent="0.25">
      <c r="A2122" t="str">
        <f t="shared" si="33"/>
        <v>MödlingLehrlinge2. Lehrjahr, weiblich</v>
      </c>
      <c r="B2122">
        <v>2121</v>
      </c>
      <c r="C2122">
        <v>317</v>
      </c>
      <c r="D2122" t="s">
        <v>184</v>
      </c>
      <c r="E2122" t="s">
        <v>46</v>
      </c>
      <c r="F2122" t="s">
        <v>68</v>
      </c>
      <c r="G2122">
        <v>157</v>
      </c>
      <c r="H2122">
        <v>152</v>
      </c>
      <c r="I2122">
        <v>157</v>
      </c>
      <c r="J2122">
        <v>141</v>
      </c>
      <c r="K2122">
        <v>164</v>
      </c>
      <c r="L2122">
        <v>180</v>
      </c>
      <c r="M2122">
        <v>167</v>
      </c>
      <c r="N2122">
        <v>146</v>
      </c>
      <c r="O2122">
        <v>156</v>
      </c>
      <c r="P2122">
        <v>148</v>
      </c>
      <c r="Q2122">
        <v>136</v>
      </c>
      <c r="R2122">
        <v>147</v>
      </c>
      <c r="S2122">
        <v>127</v>
      </c>
      <c r="T2122">
        <v>116</v>
      </c>
      <c r="U2122">
        <v>113</v>
      </c>
      <c r="V2122">
        <v>97</v>
      </c>
      <c r="W2122">
        <v>99</v>
      </c>
      <c r="X2122">
        <v>110</v>
      </c>
      <c r="Y2122">
        <v>103</v>
      </c>
      <c r="Z2122">
        <v>88</v>
      </c>
      <c r="AA2122">
        <v>111</v>
      </c>
      <c r="AB2122">
        <v>108</v>
      </c>
    </row>
    <row r="2123" spans="1:44" x14ac:dyDescent="0.25">
      <c r="A2123" t="str">
        <f t="shared" si="33"/>
        <v>MödlingLehrlinge3. Lehrjahr, männlich</v>
      </c>
      <c r="B2123">
        <v>2122</v>
      </c>
      <c r="C2123">
        <v>317</v>
      </c>
      <c r="D2123" t="s">
        <v>184</v>
      </c>
      <c r="E2123" t="s">
        <v>46</v>
      </c>
      <c r="F2123" t="s">
        <v>69</v>
      </c>
      <c r="G2123">
        <v>259</v>
      </c>
      <c r="H2123">
        <v>255</v>
      </c>
      <c r="I2123">
        <v>228</v>
      </c>
      <c r="J2123">
        <v>277</v>
      </c>
      <c r="K2123">
        <v>254</v>
      </c>
      <c r="L2123">
        <v>264</v>
      </c>
      <c r="M2123">
        <v>280</v>
      </c>
      <c r="N2123">
        <v>289</v>
      </c>
      <c r="O2123">
        <v>297</v>
      </c>
      <c r="P2123">
        <v>237</v>
      </c>
      <c r="Q2123">
        <v>256</v>
      </c>
      <c r="R2123">
        <v>244</v>
      </c>
      <c r="S2123">
        <v>241</v>
      </c>
      <c r="T2123">
        <v>212</v>
      </c>
      <c r="U2123">
        <v>198</v>
      </c>
      <c r="V2123">
        <v>202</v>
      </c>
      <c r="W2123">
        <v>186</v>
      </c>
      <c r="X2123">
        <v>207</v>
      </c>
      <c r="Y2123">
        <v>221</v>
      </c>
      <c r="Z2123">
        <v>250</v>
      </c>
      <c r="AA2123">
        <v>198</v>
      </c>
      <c r="AB2123">
        <v>214</v>
      </c>
    </row>
    <row r="2124" spans="1:44" x14ac:dyDescent="0.25">
      <c r="A2124" t="str">
        <f t="shared" si="33"/>
        <v>MödlingLehrlinge3. Lehrjahr, weiblich</v>
      </c>
      <c r="B2124">
        <v>2123</v>
      </c>
      <c r="C2124">
        <v>317</v>
      </c>
      <c r="D2124" t="s">
        <v>184</v>
      </c>
      <c r="E2124" t="s">
        <v>46</v>
      </c>
      <c r="F2124" t="s">
        <v>70</v>
      </c>
      <c r="G2124">
        <v>150</v>
      </c>
      <c r="H2124">
        <v>141</v>
      </c>
      <c r="I2124">
        <v>144</v>
      </c>
      <c r="J2124">
        <v>139</v>
      </c>
      <c r="K2124">
        <v>140</v>
      </c>
      <c r="L2124">
        <v>153</v>
      </c>
      <c r="M2124">
        <v>165</v>
      </c>
      <c r="N2124">
        <v>157</v>
      </c>
      <c r="O2124">
        <v>128</v>
      </c>
      <c r="P2124">
        <v>144</v>
      </c>
      <c r="Q2124">
        <v>129</v>
      </c>
      <c r="R2124">
        <v>129</v>
      </c>
      <c r="S2124">
        <v>153</v>
      </c>
      <c r="T2124">
        <v>112</v>
      </c>
      <c r="U2124">
        <v>118</v>
      </c>
      <c r="V2124">
        <v>110</v>
      </c>
      <c r="W2124">
        <v>95</v>
      </c>
      <c r="X2124">
        <v>97</v>
      </c>
      <c r="Y2124">
        <v>103</v>
      </c>
      <c r="Z2124">
        <v>98</v>
      </c>
      <c r="AA2124">
        <v>77</v>
      </c>
      <c r="AB2124">
        <v>105</v>
      </c>
    </row>
    <row r="2125" spans="1:44" x14ac:dyDescent="0.25">
      <c r="A2125" t="str">
        <f t="shared" si="33"/>
        <v>MödlingLehrlinge4. Lehrjahr, männlich</v>
      </c>
      <c r="B2125">
        <v>2124</v>
      </c>
      <c r="C2125">
        <v>317</v>
      </c>
      <c r="D2125" t="s">
        <v>184</v>
      </c>
      <c r="E2125" t="s">
        <v>46</v>
      </c>
      <c r="F2125" t="s">
        <v>71</v>
      </c>
      <c r="G2125">
        <v>98</v>
      </c>
      <c r="H2125">
        <v>94</v>
      </c>
      <c r="I2125">
        <v>112</v>
      </c>
      <c r="J2125">
        <v>97</v>
      </c>
      <c r="K2125">
        <v>129</v>
      </c>
      <c r="L2125">
        <v>126</v>
      </c>
      <c r="M2125">
        <v>119</v>
      </c>
      <c r="N2125">
        <v>126</v>
      </c>
      <c r="O2125">
        <v>143</v>
      </c>
      <c r="P2125">
        <v>140</v>
      </c>
      <c r="Q2125">
        <v>97</v>
      </c>
      <c r="R2125">
        <v>109</v>
      </c>
      <c r="S2125">
        <v>115</v>
      </c>
      <c r="T2125">
        <v>106</v>
      </c>
      <c r="U2125">
        <v>92</v>
      </c>
      <c r="V2125">
        <v>91</v>
      </c>
      <c r="W2125">
        <v>82</v>
      </c>
      <c r="X2125">
        <v>91</v>
      </c>
      <c r="Y2125">
        <v>107</v>
      </c>
      <c r="Z2125">
        <v>102</v>
      </c>
      <c r="AA2125">
        <v>126</v>
      </c>
      <c r="AB2125">
        <v>91</v>
      </c>
    </row>
    <row r="2126" spans="1:44" x14ac:dyDescent="0.25">
      <c r="A2126" t="str">
        <f t="shared" si="33"/>
        <v>MödlingLehrlinge4. Lehrjahr, weiblich</v>
      </c>
      <c r="B2126">
        <v>2125</v>
      </c>
      <c r="C2126">
        <v>317</v>
      </c>
      <c r="D2126" t="s">
        <v>184</v>
      </c>
      <c r="E2126" t="s">
        <v>46</v>
      </c>
      <c r="F2126" t="s">
        <v>72</v>
      </c>
      <c r="G2126">
        <v>11</v>
      </c>
      <c r="H2126">
        <v>7</v>
      </c>
      <c r="I2126">
        <v>9</v>
      </c>
      <c r="J2126">
        <v>9</v>
      </c>
      <c r="K2126">
        <v>12</v>
      </c>
      <c r="L2126">
        <v>15</v>
      </c>
      <c r="M2126">
        <v>6</v>
      </c>
      <c r="N2126">
        <v>6</v>
      </c>
      <c r="O2126">
        <v>6</v>
      </c>
      <c r="P2126">
        <v>12</v>
      </c>
      <c r="Q2126">
        <v>9</v>
      </c>
      <c r="R2126">
        <v>9</v>
      </c>
      <c r="S2126">
        <v>6</v>
      </c>
      <c r="T2126">
        <v>11</v>
      </c>
      <c r="U2126">
        <v>7</v>
      </c>
      <c r="V2126">
        <v>10</v>
      </c>
      <c r="W2126">
        <v>10</v>
      </c>
      <c r="X2126">
        <v>8</v>
      </c>
      <c r="Y2126">
        <v>11</v>
      </c>
      <c r="Z2126">
        <v>7</v>
      </c>
      <c r="AA2126">
        <v>10</v>
      </c>
      <c r="AB2126">
        <v>4</v>
      </c>
    </row>
    <row r="2127" spans="1:44" x14ac:dyDescent="0.25">
      <c r="A2127" t="str">
        <f t="shared" si="33"/>
        <v>MödlingLehrlingeFrauen</v>
      </c>
      <c r="B2127">
        <v>2126</v>
      </c>
      <c r="C2127">
        <v>317</v>
      </c>
      <c r="D2127" t="s">
        <v>184</v>
      </c>
      <c r="E2127" t="s">
        <v>46</v>
      </c>
      <c r="F2127" t="s">
        <v>47</v>
      </c>
      <c r="G2127">
        <v>475</v>
      </c>
      <c r="H2127">
        <v>455</v>
      </c>
      <c r="I2127">
        <v>457</v>
      </c>
      <c r="J2127">
        <v>436</v>
      </c>
      <c r="K2127">
        <v>497</v>
      </c>
      <c r="L2127">
        <v>510</v>
      </c>
      <c r="M2127">
        <v>485</v>
      </c>
      <c r="N2127">
        <v>454</v>
      </c>
      <c r="O2127">
        <v>430</v>
      </c>
      <c r="P2127">
        <v>442</v>
      </c>
      <c r="Q2127">
        <v>414</v>
      </c>
      <c r="R2127">
        <v>405</v>
      </c>
      <c r="S2127">
        <v>378</v>
      </c>
      <c r="T2127">
        <v>344</v>
      </c>
      <c r="U2127">
        <v>335</v>
      </c>
      <c r="V2127">
        <v>310</v>
      </c>
      <c r="W2127">
        <v>306</v>
      </c>
      <c r="X2127">
        <v>309</v>
      </c>
      <c r="Y2127">
        <v>299</v>
      </c>
      <c r="Z2127">
        <v>299</v>
      </c>
      <c r="AA2127">
        <v>310</v>
      </c>
      <c r="AB2127">
        <v>335</v>
      </c>
    </row>
    <row r="2128" spans="1:44" x14ac:dyDescent="0.25">
      <c r="A2128" t="str">
        <f t="shared" si="33"/>
        <v>MödlingLehrlingeInsgesamt</v>
      </c>
      <c r="B2128">
        <v>2127</v>
      </c>
      <c r="C2128">
        <v>317</v>
      </c>
      <c r="D2128" t="s">
        <v>184</v>
      </c>
      <c r="E2128" t="s">
        <v>46</v>
      </c>
      <c r="F2128" t="s">
        <v>48</v>
      </c>
      <c r="G2128">
        <v>1342</v>
      </c>
      <c r="H2128">
        <v>1343</v>
      </c>
      <c r="I2128">
        <v>1349</v>
      </c>
      <c r="J2128">
        <v>1339</v>
      </c>
      <c r="K2128">
        <v>1455</v>
      </c>
      <c r="L2128">
        <v>1509</v>
      </c>
      <c r="M2128">
        <v>1517</v>
      </c>
      <c r="N2128">
        <v>1432</v>
      </c>
      <c r="O2128">
        <v>1383</v>
      </c>
      <c r="P2128">
        <v>1354</v>
      </c>
      <c r="Q2128">
        <v>1283</v>
      </c>
      <c r="R2128">
        <v>1230</v>
      </c>
      <c r="S2128">
        <v>1144</v>
      </c>
      <c r="T2128">
        <v>1077</v>
      </c>
      <c r="U2128">
        <v>1025</v>
      </c>
      <c r="V2128">
        <v>1006</v>
      </c>
      <c r="W2128">
        <v>1028</v>
      </c>
      <c r="X2128">
        <v>1093</v>
      </c>
      <c r="Y2128">
        <v>1083</v>
      </c>
      <c r="Z2128">
        <v>1073</v>
      </c>
      <c r="AA2128">
        <v>1108</v>
      </c>
      <c r="AB2128">
        <v>1131</v>
      </c>
    </row>
    <row r="2129" spans="1:28" x14ac:dyDescent="0.25">
      <c r="A2129" t="str">
        <f t="shared" si="33"/>
        <v>MödlingLehrlingeMänner</v>
      </c>
      <c r="B2129">
        <v>2128</v>
      </c>
      <c r="C2129">
        <v>317</v>
      </c>
      <c r="D2129" t="s">
        <v>184</v>
      </c>
      <c r="E2129" t="s">
        <v>46</v>
      </c>
      <c r="F2129" t="s">
        <v>49</v>
      </c>
      <c r="G2129">
        <v>867</v>
      </c>
      <c r="H2129">
        <v>888</v>
      </c>
      <c r="I2129">
        <v>892</v>
      </c>
      <c r="J2129">
        <v>903</v>
      </c>
      <c r="K2129">
        <v>958</v>
      </c>
      <c r="L2129">
        <v>999</v>
      </c>
      <c r="M2129">
        <v>1032</v>
      </c>
      <c r="N2129">
        <v>978</v>
      </c>
      <c r="O2129">
        <v>953</v>
      </c>
      <c r="P2129">
        <v>912</v>
      </c>
      <c r="Q2129">
        <v>869</v>
      </c>
      <c r="R2129">
        <v>825</v>
      </c>
      <c r="S2129">
        <v>766</v>
      </c>
      <c r="T2129">
        <v>733</v>
      </c>
      <c r="U2129">
        <v>690</v>
      </c>
      <c r="V2129">
        <v>696</v>
      </c>
      <c r="W2129">
        <v>722</v>
      </c>
      <c r="X2129">
        <v>784</v>
      </c>
      <c r="Y2129">
        <v>784</v>
      </c>
      <c r="Z2129">
        <v>774</v>
      </c>
      <c r="AA2129">
        <v>798</v>
      </c>
      <c r="AB2129">
        <v>796</v>
      </c>
    </row>
    <row r="2130" spans="1:28" x14ac:dyDescent="0.25">
      <c r="A2130" t="str">
        <f t="shared" si="33"/>
        <v>MödlingNeugründungenInsgesamt</v>
      </c>
      <c r="B2130">
        <v>2129</v>
      </c>
      <c r="C2130">
        <v>317</v>
      </c>
      <c r="D2130" t="s">
        <v>184</v>
      </c>
      <c r="E2130" t="s">
        <v>41</v>
      </c>
      <c r="F2130" t="s">
        <v>48</v>
      </c>
      <c r="G2130">
        <v>595</v>
      </c>
      <c r="H2130">
        <v>623.81061460389105</v>
      </c>
      <c r="I2130">
        <v>661.25299145299095</v>
      </c>
      <c r="J2130">
        <v>674.33632734530897</v>
      </c>
      <c r="K2130">
        <v>614.21509896654402</v>
      </c>
      <c r="L2130">
        <v>670.33311236327495</v>
      </c>
      <c r="M2130">
        <v>949.46736936532898</v>
      </c>
      <c r="N2130">
        <v>671.20144100870596</v>
      </c>
      <c r="O2130">
        <v>721.18620867768595</v>
      </c>
      <c r="P2130">
        <v>739.19754076450204</v>
      </c>
      <c r="Q2130">
        <v>722.56362217017897</v>
      </c>
      <c r="R2130">
        <v>711.81684887459801</v>
      </c>
      <c r="S2130">
        <v>653.430454845089</v>
      </c>
      <c r="T2130">
        <v>748.175216678379</v>
      </c>
      <c r="U2130">
        <v>686.84268376459795</v>
      </c>
      <c r="V2130">
        <v>645</v>
      </c>
      <c r="W2130">
        <v>614</v>
      </c>
      <c r="X2130">
        <v>693</v>
      </c>
      <c r="Y2130">
        <v>638</v>
      </c>
      <c r="Z2130">
        <v>625</v>
      </c>
      <c r="AA2130">
        <v>649</v>
      </c>
      <c r="AB2130">
        <v>661</v>
      </c>
    </row>
    <row r="2131" spans="1:28" x14ac:dyDescent="0.25">
      <c r="A2131" t="str">
        <f t="shared" si="33"/>
        <v>MödlingPendler (Auspendler/-innen)Insgesamt</v>
      </c>
      <c r="B2131">
        <v>2130</v>
      </c>
      <c r="C2131">
        <v>317</v>
      </c>
      <c r="D2131" t="s">
        <v>184</v>
      </c>
      <c r="E2131" t="s">
        <v>459</v>
      </c>
      <c r="F2131" t="s">
        <v>48</v>
      </c>
      <c r="G2131">
        <v>41508</v>
      </c>
      <c r="H2131">
        <v>41909</v>
      </c>
      <c r="I2131">
        <v>42197</v>
      </c>
      <c r="J2131">
        <v>42606</v>
      </c>
      <c r="K2131">
        <v>42617</v>
      </c>
      <c r="L2131">
        <v>43018</v>
      </c>
      <c r="M2131">
        <v>43307</v>
      </c>
      <c r="N2131">
        <v>43872</v>
      </c>
      <c r="O2131">
        <v>44630</v>
      </c>
      <c r="P2131">
        <v>45483</v>
      </c>
      <c r="Q2131">
        <v>45965</v>
      </c>
      <c r="R2131">
        <v>45744</v>
      </c>
      <c r="S2131">
        <v>46588</v>
      </c>
    </row>
    <row r="2132" spans="1:28" x14ac:dyDescent="0.25">
      <c r="A2132" t="str">
        <f t="shared" si="33"/>
        <v>MödlingPendler ins AuslandInsgesamt</v>
      </c>
      <c r="B2132">
        <v>2131</v>
      </c>
      <c r="C2132">
        <v>317</v>
      </c>
      <c r="D2132" t="s">
        <v>184</v>
      </c>
      <c r="E2132" t="s">
        <v>304</v>
      </c>
      <c r="F2132" t="s">
        <v>48</v>
      </c>
      <c r="G2132">
        <v>44</v>
      </c>
      <c r="H2132">
        <v>95</v>
      </c>
      <c r="I2132">
        <v>552</v>
      </c>
      <c r="J2132">
        <v>125</v>
      </c>
      <c r="K2132">
        <v>104</v>
      </c>
      <c r="L2132">
        <v>180</v>
      </c>
      <c r="M2132">
        <v>194</v>
      </c>
      <c r="N2132">
        <v>169</v>
      </c>
      <c r="O2132">
        <v>206</v>
      </c>
      <c r="P2132">
        <v>217</v>
      </c>
      <c r="Q2132">
        <v>232</v>
      </c>
      <c r="R2132">
        <v>192</v>
      </c>
      <c r="S2132">
        <v>249</v>
      </c>
    </row>
    <row r="2133" spans="1:28" x14ac:dyDescent="0.25">
      <c r="A2133" t="str">
        <f t="shared" si="33"/>
        <v>MödlingPendler zw. BundesländernInsgesamt</v>
      </c>
      <c r="B2133">
        <v>2132</v>
      </c>
      <c r="C2133">
        <v>317</v>
      </c>
      <c r="D2133" t="s">
        <v>184</v>
      </c>
      <c r="E2133" t="s">
        <v>433</v>
      </c>
      <c r="F2133" t="s">
        <v>48</v>
      </c>
      <c r="G2133">
        <v>22438</v>
      </c>
      <c r="H2133">
        <v>24306</v>
      </c>
      <c r="I2133">
        <v>24609</v>
      </c>
      <c r="J2133">
        <v>25181</v>
      </c>
      <c r="K2133">
        <v>25189</v>
      </c>
      <c r="L2133">
        <v>25311</v>
      </c>
      <c r="M2133">
        <v>25374</v>
      </c>
      <c r="N2133">
        <v>25732</v>
      </c>
      <c r="O2133">
        <v>26142</v>
      </c>
      <c r="P2133">
        <v>26635</v>
      </c>
      <c r="Q2133">
        <v>27001</v>
      </c>
      <c r="R2133">
        <v>26990</v>
      </c>
      <c r="S2133">
        <v>27470</v>
      </c>
    </row>
    <row r="2134" spans="1:28" x14ac:dyDescent="0.25">
      <c r="A2134" t="str">
        <f t="shared" si="33"/>
        <v>MödlingPendler zw. Gemeinden eines Pol. BezirkesInsgesamt</v>
      </c>
      <c r="B2134">
        <v>2133</v>
      </c>
      <c r="C2134">
        <v>317</v>
      </c>
      <c r="D2134" t="s">
        <v>184</v>
      </c>
      <c r="E2134" t="s">
        <v>305</v>
      </c>
      <c r="F2134" t="s">
        <v>48</v>
      </c>
      <c r="G2134">
        <v>14237</v>
      </c>
      <c r="H2134">
        <v>11213</v>
      </c>
      <c r="I2134">
        <v>11248</v>
      </c>
      <c r="J2134">
        <v>11398</v>
      </c>
      <c r="K2134">
        <v>11614</v>
      </c>
      <c r="L2134">
        <v>11644</v>
      </c>
      <c r="M2134">
        <v>11333</v>
      </c>
      <c r="N2134">
        <v>11570</v>
      </c>
      <c r="O2134">
        <v>11780</v>
      </c>
      <c r="P2134">
        <v>11888</v>
      </c>
      <c r="Q2134">
        <v>11816</v>
      </c>
      <c r="R2134">
        <v>11308</v>
      </c>
      <c r="S2134">
        <v>11660</v>
      </c>
    </row>
    <row r="2135" spans="1:28" x14ac:dyDescent="0.25">
      <c r="A2135" t="str">
        <f t="shared" si="33"/>
        <v>MödlingPendler zw. Pol. Bez. des BundeslandesInsgesamt</v>
      </c>
      <c r="B2135">
        <v>2134</v>
      </c>
      <c r="C2135">
        <v>317</v>
      </c>
      <c r="D2135" t="s">
        <v>184</v>
      </c>
      <c r="E2135" t="s">
        <v>306</v>
      </c>
      <c r="F2135" t="s">
        <v>48</v>
      </c>
      <c r="G2135">
        <v>4789</v>
      </c>
      <c r="H2135">
        <v>6295</v>
      </c>
      <c r="I2135">
        <v>5788</v>
      </c>
      <c r="J2135">
        <v>5902</v>
      </c>
      <c r="K2135">
        <v>5710</v>
      </c>
      <c r="L2135">
        <v>5883</v>
      </c>
      <c r="M2135">
        <v>6406</v>
      </c>
      <c r="N2135">
        <v>6401</v>
      </c>
      <c r="O2135">
        <v>6502</v>
      </c>
      <c r="P2135">
        <v>6743</v>
      </c>
      <c r="Q2135">
        <v>6916</v>
      </c>
      <c r="R2135">
        <v>7254</v>
      </c>
      <c r="S2135">
        <v>7209</v>
      </c>
    </row>
    <row r="2136" spans="1:28" x14ac:dyDescent="0.25">
      <c r="A2136" t="str">
        <f t="shared" si="33"/>
        <v>MödlingPensionisteneinkommenBrutto_Schnitt</v>
      </c>
      <c r="B2136">
        <v>2135</v>
      </c>
      <c r="C2136">
        <v>317</v>
      </c>
      <c r="D2136" t="s">
        <v>184</v>
      </c>
      <c r="E2136" t="s">
        <v>44</v>
      </c>
      <c r="F2136" t="s">
        <v>54</v>
      </c>
      <c r="G2136">
        <v>22766.316617294298</v>
      </c>
      <c r="H2136">
        <v>23281.4026575016</v>
      </c>
      <c r="I2136">
        <v>24071.048680663</v>
      </c>
      <c r="J2136">
        <v>24725.7000294588</v>
      </c>
      <c r="K2136">
        <v>25696.134440184898</v>
      </c>
      <c r="L2136">
        <v>26273.927441835898</v>
      </c>
      <c r="M2136">
        <v>26744.081410176499</v>
      </c>
      <c r="N2136">
        <v>27075.322141517499</v>
      </c>
      <c r="O2136">
        <v>27459.9372246405</v>
      </c>
      <c r="P2136">
        <v>28019.612867886401</v>
      </c>
      <c r="Q2136">
        <v>28804.677843499099</v>
      </c>
      <c r="R2136">
        <v>29383.029426840301</v>
      </c>
      <c r="S2136">
        <v>29878.261333441798</v>
      </c>
      <c r="T2136">
        <v>30223.048779800502</v>
      </c>
      <c r="U2136">
        <v>30780.057854652499</v>
      </c>
      <c r="V2136">
        <v>31740.627003043399</v>
      </c>
      <c r="W2136">
        <v>33171.814138510199</v>
      </c>
      <c r="X2136">
        <v>34068.5542573122</v>
      </c>
      <c r="Y2136">
        <v>34867.812875134099</v>
      </c>
    </row>
    <row r="2137" spans="1:28" x14ac:dyDescent="0.25">
      <c r="A2137" t="str">
        <f t="shared" si="33"/>
        <v>MödlingPensionisteneinkommenBruttobezüge 1000 EUR</v>
      </c>
      <c r="B2137">
        <v>2136</v>
      </c>
      <c r="C2137">
        <v>317</v>
      </c>
      <c r="D2137" t="s">
        <v>184</v>
      </c>
      <c r="E2137" t="s">
        <v>44</v>
      </c>
      <c r="F2137" t="s">
        <v>55</v>
      </c>
      <c r="G2137">
        <v>597911.77332000004</v>
      </c>
      <c r="H2137">
        <v>624896.12873</v>
      </c>
      <c r="I2137">
        <v>653528.97167999996</v>
      </c>
      <c r="J2137">
        <v>679857.84800999996</v>
      </c>
      <c r="K2137">
        <v>717204.80836000002</v>
      </c>
      <c r="L2137">
        <v>747598.33143000002</v>
      </c>
      <c r="M2137">
        <v>772636.51194</v>
      </c>
      <c r="N2137">
        <v>793983.82180000003</v>
      </c>
      <c r="O2137">
        <v>832695.13639999996</v>
      </c>
      <c r="P2137">
        <v>860650.42885000003</v>
      </c>
      <c r="Q2137">
        <v>889718.88922999997</v>
      </c>
      <c r="R2137">
        <v>906877.82022999995</v>
      </c>
      <c r="S2137">
        <v>918457.75338999997</v>
      </c>
      <c r="T2137">
        <v>933045.96192999999</v>
      </c>
      <c r="U2137">
        <v>962276.94871000003</v>
      </c>
      <c r="V2137">
        <v>990783.67189999996</v>
      </c>
      <c r="W2137">
        <v>1026933.0220999999</v>
      </c>
      <c r="X2137">
        <v>1069275.6439199999</v>
      </c>
      <c r="Y2137">
        <v>1104682.0475099999</v>
      </c>
    </row>
    <row r="2138" spans="1:28" x14ac:dyDescent="0.25">
      <c r="A2138" t="str">
        <f t="shared" si="33"/>
        <v>MödlingPensionisteneinkommenBruttobezüge Fälle</v>
      </c>
      <c r="B2138">
        <v>2137</v>
      </c>
      <c r="C2138">
        <v>317</v>
      </c>
      <c r="D2138" t="s">
        <v>184</v>
      </c>
      <c r="E2138" t="s">
        <v>44</v>
      </c>
      <c r="F2138" t="s">
        <v>56</v>
      </c>
      <c r="G2138">
        <v>26263</v>
      </c>
      <c r="H2138">
        <v>26841</v>
      </c>
      <c r="I2138">
        <v>27150</v>
      </c>
      <c r="J2138">
        <v>27496</v>
      </c>
      <c r="K2138">
        <v>27911</v>
      </c>
      <c r="L2138">
        <v>28454</v>
      </c>
      <c r="M2138">
        <v>28890</v>
      </c>
      <c r="N2138">
        <v>29325</v>
      </c>
      <c r="O2138">
        <v>30324</v>
      </c>
      <c r="P2138">
        <v>30716</v>
      </c>
      <c r="Q2138">
        <v>30888</v>
      </c>
      <c r="R2138">
        <v>30864</v>
      </c>
      <c r="S2138">
        <v>30740</v>
      </c>
      <c r="T2138">
        <v>30872</v>
      </c>
      <c r="U2138">
        <v>31263</v>
      </c>
      <c r="V2138">
        <v>31215</v>
      </c>
      <c r="W2138">
        <v>30958</v>
      </c>
      <c r="X2138">
        <v>31386</v>
      </c>
      <c r="Y2138">
        <v>31682</v>
      </c>
    </row>
    <row r="2139" spans="1:28" x14ac:dyDescent="0.25">
      <c r="A2139" t="str">
        <f t="shared" si="33"/>
        <v>MödlingPensionisteneinkommenLohnsteuer 1000 EUR</v>
      </c>
      <c r="B2139">
        <v>2138</v>
      </c>
      <c r="C2139">
        <v>317</v>
      </c>
      <c r="D2139" t="s">
        <v>184</v>
      </c>
      <c r="E2139" t="s">
        <v>44</v>
      </c>
      <c r="F2139" t="s">
        <v>57</v>
      </c>
      <c r="G2139">
        <v>99947.126259999903</v>
      </c>
      <c r="H2139">
        <v>98940.067989999996</v>
      </c>
      <c r="I2139">
        <v>106450.06081</v>
      </c>
      <c r="J2139">
        <v>113665.8835</v>
      </c>
      <c r="K2139">
        <v>124224.58053000001</v>
      </c>
      <c r="L2139">
        <v>118920.85335</v>
      </c>
      <c r="M2139">
        <v>124661.71436</v>
      </c>
      <c r="N2139">
        <v>129913.80966</v>
      </c>
      <c r="O2139">
        <v>140660.48624999999</v>
      </c>
      <c r="P2139">
        <v>147883.61652000001</v>
      </c>
      <c r="Q2139">
        <v>156148.55256000001</v>
      </c>
      <c r="R2139">
        <v>162659.24832000001</v>
      </c>
      <c r="S2139">
        <v>141660.07337999999</v>
      </c>
      <c r="T2139">
        <v>145762.94099</v>
      </c>
      <c r="U2139">
        <v>154029.93231999999</v>
      </c>
      <c r="V2139">
        <v>162570.48744999999</v>
      </c>
      <c r="W2139">
        <v>160950.46744000001</v>
      </c>
      <c r="X2139">
        <v>171933.16591000001</v>
      </c>
      <c r="Y2139">
        <v>172595.37335000001</v>
      </c>
    </row>
    <row r="2140" spans="1:28" x14ac:dyDescent="0.25">
      <c r="A2140" t="str">
        <f t="shared" si="33"/>
        <v>MödlingPensionisteneinkommenLohnsteuer Fälle</v>
      </c>
      <c r="B2140">
        <v>2139</v>
      </c>
      <c r="C2140">
        <v>317</v>
      </c>
      <c r="D2140" t="s">
        <v>184</v>
      </c>
      <c r="E2140" t="s">
        <v>44</v>
      </c>
      <c r="F2140" t="s">
        <v>58</v>
      </c>
      <c r="G2140">
        <v>19062</v>
      </c>
      <c r="H2140">
        <v>18837</v>
      </c>
      <c r="I2140">
        <v>19530</v>
      </c>
      <c r="J2140">
        <v>20718</v>
      </c>
      <c r="K2140">
        <v>21115</v>
      </c>
      <c r="L2140">
        <v>20904</v>
      </c>
      <c r="M2140">
        <v>21504</v>
      </c>
      <c r="N2140">
        <v>22027</v>
      </c>
      <c r="O2140">
        <v>22747</v>
      </c>
      <c r="P2140">
        <v>23254</v>
      </c>
      <c r="Q2140">
        <v>23736</v>
      </c>
      <c r="R2140">
        <v>23946</v>
      </c>
      <c r="S2140">
        <v>23994</v>
      </c>
      <c r="T2140">
        <v>24197</v>
      </c>
      <c r="U2140">
        <v>24623</v>
      </c>
      <c r="V2140">
        <v>25106</v>
      </c>
      <c r="W2140">
        <v>25959</v>
      </c>
      <c r="X2140">
        <v>26660</v>
      </c>
      <c r="Y2140">
        <v>27195</v>
      </c>
    </row>
    <row r="2141" spans="1:28" x14ac:dyDescent="0.25">
      <c r="A2141" t="str">
        <f t="shared" si="33"/>
        <v>MödlingPensionisteneinkommenNetto_Schnitt</v>
      </c>
      <c r="B2141">
        <v>2140</v>
      </c>
      <c r="C2141">
        <v>317</v>
      </c>
      <c r="D2141" t="s">
        <v>184</v>
      </c>
      <c r="E2141" t="s">
        <v>44</v>
      </c>
      <c r="F2141" t="s">
        <v>59</v>
      </c>
      <c r="G2141">
        <v>17929.4936473366</v>
      </c>
      <c r="H2141">
        <v>18431.289326031099</v>
      </c>
      <c r="I2141">
        <v>18936.294267771598</v>
      </c>
      <c r="J2141">
        <v>19347.283843104498</v>
      </c>
      <c r="K2141">
        <v>19940.534377485601</v>
      </c>
      <c r="L2141">
        <v>20747.065767554701</v>
      </c>
      <c r="M2141">
        <v>21057.914510557301</v>
      </c>
      <c r="N2141">
        <v>21257.847673998302</v>
      </c>
      <c r="O2141">
        <v>21422.691399551499</v>
      </c>
      <c r="P2141">
        <v>21767.617011980699</v>
      </c>
      <c r="Q2141">
        <v>22275.4311742424</v>
      </c>
      <c r="R2141">
        <v>22605.939462480601</v>
      </c>
      <c r="S2141">
        <v>23734.013983409201</v>
      </c>
      <c r="T2141">
        <v>23952.672000842202</v>
      </c>
      <c r="U2141">
        <v>24273.959572977601</v>
      </c>
      <c r="V2141">
        <v>24912.698664424199</v>
      </c>
      <c r="W2141">
        <v>26278.9162055042</v>
      </c>
      <c r="X2141">
        <v>26847.241009048601</v>
      </c>
      <c r="Y2141">
        <v>27633.1105902405</v>
      </c>
    </row>
    <row r="2142" spans="1:28" x14ac:dyDescent="0.25">
      <c r="A2142" t="str">
        <f t="shared" si="33"/>
        <v>MödlingPensionisteneinkommenNettobezüge 1000 EUR</v>
      </c>
      <c r="B2142">
        <v>2141</v>
      </c>
      <c r="C2142">
        <v>317</v>
      </c>
      <c r="D2142" t="s">
        <v>184</v>
      </c>
      <c r="E2142" t="s">
        <v>44</v>
      </c>
      <c r="F2142" t="s">
        <v>60</v>
      </c>
      <c r="G2142">
        <v>470882.29165999999</v>
      </c>
      <c r="H2142">
        <v>494714.23680000001</v>
      </c>
      <c r="I2142">
        <v>514120.38936999999</v>
      </c>
      <c r="J2142">
        <v>531972.91654999997</v>
      </c>
      <c r="K2142">
        <v>556560.25500999996</v>
      </c>
      <c r="L2142">
        <v>590337.00934999995</v>
      </c>
      <c r="M2142">
        <v>608363.15020999999</v>
      </c>
      <c r="N2142">
        <v>623386.38303999999</v>
      </c>
      <c r="O2142">
        <v>649621.69400000002</v>
      </c>
      <c r="P2142">
        <v>668614.12413999997</v>
      </c>
      <c r="Q2142">
        <v>688043.51810999995</v>
      </c>
      <c r="R2142">
        <v>697709.71557</v>
      </c>
      <c r="S2142">
        <v>729583.58984999999</v>
      </c>
      <c r="T2142">
        <v>739466.89000999997</v>
      </c>
      <c r="U2142">
        <v>758876.79813000001</v>
      </c>
      <c r="V2142">
        <v>777649.88881000003</v>
      </c>
      <c r="W2142">
        <v>813542.68788999994</v>
      </c>
      <c r="X2142">
        <v>842627.50630999997</v>
      </c>
      <c r="Y2142">
        <v>875472.20972000004</v>
      </c>
    </row>
    <row r="2143" spans="1:28" x14ac:dyDescent="0.25">
      <c r="A2143" t="str">
        <f t="shared" si="33"/>
        <v>MödlingPensionisteneinkommenSV-Beiträge 1000 EUR</v>
      </c>
      <c r="B2143">
        <v>2142</v>
      </c>
      <c r="C2143">
        <v>317</v>
      </c>
      <c r="D2143" t="s">
        <v>184</v>
      </c>
      <c r="E2143" t="s">
        <v>44</v>
      </c>
      <c r="F2143" t="s">
        <v>61</v>
      </c>
      <c r="G2143">
        <v>27082.3554</v>
      </c>
      <c r="H2143">
        <v>31241.823939999998</v>
      </c>
      <c r="I2143">
        <v>32958.521500000003</v>
      </c>
      <c r="J2143">
        <v>34219.047960000004</v>
      </c>
      <c r="K2143">
        <v>36419.972820000003</v>
      </c>
      <c r="L2143">
        <v>38340.468730000001</v>
      </c>
      <c r="M2143">
        <v>39611.647369999999</v>
      </c>
      <c r="N2143">
        <v>40683.629099999998</v>
      </c>
      <c r="O2143">
        <v>42412.956149999998</v>
      </c>
      <c r="P2143">
        <v>44152.688190000001</v>
      </c>
      <c r="Q2143">
        <v>45526.81856</v>
      </c>
      <c r="R2143">
        <v>46508.856339999998</v>
      </c>
      <c r="S2143">
        <v>47214.09016</v>
      </c>
      <c r="T2143">
        <v>47816.130929999999</v>
      </c>
      <c r="U2143">
        <v>49370.218260000001</v>
      </c>
      <c r="V2143">
        <v>50563.295639999997</v>
      </c>
      <c r="W2143">
        <v>52439.866770000001</v>
      </c>
      <c r="X2143">
        <v>54714.971700000002</v>
      </c>
      <c r="Y2143">
        <v>56614.464440000003</v>
      </c>
    </row>
    <row r="2144" spans="1:28" x14ac:dyDescent="0.25">
      <c r="A2144" t="str">
        <f t="shared" si="33"/>
        <v>MödlingPensionisteneinkommenSV-Beiträge Fälle</v>
      </c>
      <c r="B2144">
        <v>2143</v>
      </c>
      <c r="C2144">
        <v>317</v>
      </c>
      <c r="D2144" t="s">
        <v>184</v>
      </c>
      <c r="E2144" t="s">
        <v>44</v>
      </c>
      <c r="F2144" t="s">
        <v>62</v>
      </c>
      <c r="G2144">
        <v>25615</v>
      </c>
      <c r="H2144">
        <v>26202</v>
      </c>
      <c r="I2144">
        <v>26524</v>
      </c>
      <c r="J2144">
        <v>26883</v>
      </c>
      <c r="K2144">
        <v>27320</v>
      </c>
      <c r="L2144">
        <v>27798</v>
      </c>
      <c r="M2144">
        <v>28174</v>
      </c>
      <c r="N2144">
        <v>28607</v>
      </c>
      <c r="O2144">
        <v>28994</v>
      </c>
      <c r="P2144">
        <v>29284</v>
      </c>
      <c r="Q2144">
        <v>29454</v>
      </c>
      <c r="R2144">
        <v>29415</v>
      </c>
      <c r="S2144">
        <v>29266</v>
      </c>
      <c r="T2144">
        <v>29343</v>
      </c>
      <c r="U2144">
        <v>29576</v>
      </c>
      <c r="V2144">
        <v>29652</v>
      </c>
      <c r="W2144">
        <v>29928</v>
      </c>
      <c r="X2144">
        <v>30389</v>
      </c>
      <c r="Y2144">
        <v>30688</v>
      </c>
    </row>
    <row r="2145" spans="1:47" x14ac:dyDescent="0.25">
      <c r="A2145" t="str">
        <f t="shared" si="33"/>
        <v>MödlingUnselbstständig BeschäftigteFrauen</v>
      </c>
      <c r="B2145">
        <v>2144</v>
      </c>
      <c r="C2145">
        <v>317</v>
      </c>
      <c r="D2145" t="s">
        <v>184</v>
      </c>
      <c r="E2145" t="s">
        <v>38</v>
      </c>
      <c r="F2145" t="s">
        <v>47</v>
      </c>
      <c r="G2145">
        <v>12873</v>
      </c>
      <c r="H2145">
        <v>21606</v>
      </c>
      <c r="I2145">
        <v>21180</v>
      </c>
      <c r="J2145">
        <v>21742</v>
      </c>
      <c r="K2145">
        <v>21158</v>
      </c>
      <c r="L2145">
        <v>21963</v>
      </c>
      <c r="M2145">
        <v>21563</v>
      </c>
      <c r="N2145">
        <v>22297</v>
      </c>
      <c r="O2145">
        <v>21832</v>
      </c>
      <c r="P2145">
        <v>22410</v>
      </c>
      <c r="Q2145">
        <v>22070</v>
      </c>
      <c r="R2145">
        <v>22302</v>
      </c>
      <c r="S2145">
        <v>21701</v>
      </c>
      <c r="T2145">
        <v>22194</v>
      </c>
      <c r="U2145">
        <v>22169</v>
      </c>
      <c r="V2145">
        <v>22554</v>
      </c>
      <c r="W2145">
        <v>22392</v>
      </c>
      <c r="X2145">
        <v>22782</v>
      </c>
      <c r="Y2145">
        <v>22482</v>
      </c>
      <c r="Z2145">
        <v>22969</v>
      </c>
      <c r="AA2145">
        <v>22592</v>
      </c>
      <c r="AB2145">
        <v>22970</v>
      </c>
      <c r="AC2145">
        <v>22612</v>
      </c>
      <c r="AD2145">
        <v>23118</v>
      </c>
      <c r="AE2145">
        <v>22807</v>
      </c>
      <c r="AF2145">
        <v>23334</v>
      </c>
      <c r="AG2145">
        <v>23093</v>
      </c>
      <c r="AH2145">
        <v>23589</v>
      </c>
      <c r="AI2145">
        <v>23479</v>
      </c>
      <c r="AJ2145">
        <v>23886</v>
      </c>
      <c r="AK2145">
        <v>23742</v>
      </c>
      <c r="AL2145">
        <v>24179</v>
      </c>
      <c r="AM2145">
        <v>23874</v>
      </c>
      <c r="AN2145">
        <v>23654</v>
      </c>
      <c r="AO2145">
        <v>23544</v>
      </c>
      <c r="AP2145">
        <v>23963</v>
      </c>
      <c r="AQ2145">
        <v>23942</v>
      </c>
      <c r="AR2145">
        <v>24341</v>
      </c>
      <c r="AS2145">
        <v>24172</v>
      </c>
      <c r="AT2145">
        <v>24573</v>
      </c>
      <c r="AU2145">
        <v>24265</v>
      </c>
    </row>
    <row r="2146" spans="1:47" x14ac:dyDescent="0.25">
      <c r="A2146" t="str">
        <f t="shared" si="33"/>
        <v>MödlingUnselbstständig BeschäftigteInsgesamt</v>
      </c>
      <c r="B2146">
        <v>2145</v>
      </c>
      <c r="C2146">
        <v>317</v>
      </c>
      <c r="D2146" t="s">
        <v>184</v>
      </c>
      <c r="E2146" t="s">
        <v>38</v>
      </c>
      <c r="F2146" t="s">
        <v>48</v>
      </c>
      <c r="G2146">
        <v>33207</v>
      </c>
      <c r="H2146">
        <v>49808</v>
      </c>
      <c r="I2146">
        <v>48077</v>
      </c>
      <c r="J2146">
        <v>50165</v>
      </c>
      <c r="K2146">
        <v>47672</v>
      </c>
      <c r="L2146">
        <v>50295</v>
      </c>
      <c r="M2146">
        <v>48792</v>
      </c>
      <c r="N2146">
        <v>51325</v>
      </c>
      <c r="O2146">
        <v>44735</v>
      </c>
      <c r="P2146">
        <v>46142</v>
      </c>
      <c r="Q2146">
        <v>44548</v>
      </c>
      <c r="R2146">
        <v>45580</v>
      </c>
      <c r="S2146">
        <v>43890</v>
      </c>
      <c r="T2146">
        <v>45233</v>
      </c>
      <c r="U2146">
        <v>44636</v>
      </c>
      <c r="V2146">
        <v>46014</v>
      </c>
      <c r="W2146">
        <v>45170</v>
      </c>
      <c r="X2146">
        <v>46737</v>
      </c>
      <c r="Y2146">
        <v>45428</v>
      </c>
      <c r="Z2146">
        <v>46875</v>
      </c>
      <c r="AA2146">
        <v>45531</v>
      </c>
      <c r="AB2146">
        <v>46854</v>
      </c>
      <c r="AC2146">
        <v>45479</v>
      </c>
      <c r="AD2146">
        <v>46966</v>
      </c>
      <c r="AE2146">
        <v>45823</v>
      </c>
      <c r="AF2146">
        <v>47388</v>
      </c>
      <c r="AG2146">
        <v>46322</v>
      </c>
      <c r="AH2146">
        <v>47905</v>
      </c>
      <c r="AI2146">
        <v>47238</v>
      </c>
      <c r="AJ2146">
        <v>48757</v>
      </c>
      <c r="AK2146">
        <v>47842</v>
      </c>
      <c r="AL2146">
        <v>49347</v>
      </c>
      <c r="AM2146">
        <v>48309</v>
      </c>
      <c r="AN2146">
        <v>48339</v>
      </c>
      <c r="AO2146">
        <v>47541</v>
      </c>
      <c r="AP2146">
        <v>49043</v>
      </c>
      <c r="AQ2146">
        <v>48624</v>
      </c>
      <c r="AR2146">
        <v>49805</v>
      </c>
      <c r="AS2146">
        <v>49075</v>
      </c>
      <c r="AT2146">
        <v>50361</v>
      </c>
      <c r="AU2146">
        <v>49184</v>
      </c>
    </row>
    <row r="2147" spans="1:47" x14ac:dyDescent="0.25">
      <c r="A2147" t="str">
        <f t="shared" si="33"/>
        <v>MödlingUnselbstständig BeschäftigteMänner</v>
      </c>
      <c r="B2147">
        <v>2146</v>
      </c>
      <c r="C2147">
        <v>317</v>
      </c>
      <c r="D2147" t="s">
        <v>184</v>
      </c>
      <c r="E2147" t="s">
        <v>38</v>
      </c>
      <c r="F2147" t="s">
        <v>49</v>
      </c>
      <c r="G2147">
        <v>20334</v>
      </c>
      <c r="H2147">
        <v>28202</v>
      </c>
      <c r="I2147">
        <v>26897</v>
      </c>
      <c r="J2147">
        <v>28423</v>
      </c>
      <c r="K2147">
        <v>26514</v>
      </c>
      <c r="L2147">
        <v>28332</v>
      </c>
      <c r="M2147">
        <v>27229</v>
      </c>
      <c r="N2147">
        <v>29028</v>
      </c>
      <c r="O2147">
        <v>22903</v>
      </c>
      <c r="P2147">
        <v>23732</v>
      </c>
      <c r="Q2147">
        <v>22478</v>
      </c>
      <c r="R2147">
        <v>23278</v>
      </c>
      <c r="S2147">
        <v>22189</v>
      </c>
      <c r="T2147">
        <v>23039</v>
      </c>
      <c r="U2147">
        <v>22467</v>
      </c>
      <c r="V2147">
        <v>23460</v>
      </c>
      <c r="W2147">
        <v>22778</v>
      </c>
      <c r="X2147">
        <v>23955</v>
      </c>
      <c r="Y2147">
        <v>22946</v>
      </c>
      <c r="Z2147">
        <v>23906</v>
      </c>
      <c r="AA2147">
        <v>22939</v>
      </c>
      <c r="AB2147">
        <v>23884</v>
      </c>
      <c r="AC2147">
        <v>22867</v>
      </c>
      <c r="AD2147">
        <v>23848</v>
      </c>
      <c r="AE2147">
        <v>23016</v>
      </c>
      <c r="AF2147">
        <v>24054</v>
      </c>
      <c r="AG2147">
        <v>23229</v>
      </c>
      <c r="AH2147">
        <v>24316</v>
      </c>
      <c r="AI2147">
        <v>23759</v>
      </c>
      <c r="AJ2147">
        <v>24871</v>
      </c>
      <c r="AK2147">
        <v>24100</v>
      </c>
      <c r="AL2147">
        <v>25168</v>
      </c>
      <c r="AM2147">
        <v>24435</v>
      </c>
      <c r="AN2147">
        <v>24685</v>
      </c>
      <c r="AO2147">
        <v>23997</v>
      </c>
      <c r="AP2147">
        <v>25080</v>
      </c>
      <c r="AQ2147">
        <v>24682</v>
      </c>
      <c r="AR2147">
        <v>25464</v>
      </c>
      <c r="AS2147">
        <v>24903</v>
      </c>
      <c r="AT2147">
        <v>25788</v>
      </c>
      <c r="AU2147">
        <v>24919</v>
      </c>
    </row>
    <row r="2148" spans="1:47" x14ac:dyDescent="0.25">
      <c r="A2148" t="str">
        <f t="shared" si="33"/>
        <v>MödlingUnselbstständig Beschäftigte GW mgfInsgesamt</v>
      </c>
      <c r="B2148">
        <v>2147</v>
      </c>
      <c r="C2148">
        <v>317</v>
      </c>
      <c r="D2148" t="s">
        <v>184</v>
      </c>
      <c r="E2148" t="s">
        <v>450</v>
      </c>
      <c r="F2148" t="s">
        <v>48</v>
      </c>
      <c r="G2148">
        <v>54266.6076613939</v>
      </c>
      <c r="H2148">
        <v>53771.120019709997</v>
      </c>
      <c r="I2148">
        <v>55416.555783203003</v>
      </c>
      <c r="J2148">
        <v>53985.607979834</v>
      </c>
      <c r="K2148">
        <v>57254.466431907997</v>
      </c>
      <c r="L2148">
        <v>54676.443549306998</v>
      </c>
      <c r="M2148">
        <v>55108.692735539997</v>
      </c>
      <c r="N2148">
        <v>53312.124849450003</v>
      </c>
      <c r="O2148">
        <v>55874.483098072997</v>
      </c>
      <c r="P2148">
        <v>54782.791375228</v>
      </c>
      <c r="Q2148">
        <v>55281.310690585997</v>
      </c>
      <c r="R2148">
        <v>54063.590876125003</v>
      </c>
      <c r="S2148">
        <v>57528.704214618003</v>
      </c>
      <c r="T2148">
        <v>57219.720114354001</v>
      </c>
    </row>
    <row r="2149" spans="1:47" x14ac:dyDescent="0.25">
      <c r="A2149" t="str">
        <f t="shared" si="33"/>
        <v>MödlingUnselbstständig Beschäftigte GW ogfInsgesamt</v>
      </c>
      <c r="B2149">
        <v>2148</v>
      </c>
      <c r="C2149">
        <v>317</v>
      </c>
      <c r="D2149" t="s">
        <v>184</v>
      </c>
      <c r="E2149" t="s">
        <v>449</v>
      </c>
      <c r="F2149" t="s">
        <v>48</v>
      </c>
      <c r="G2149">
        <v>50122.616032573998</v>
      </c>
      <c r="H2149">
        <v>49674.232111359997</v>
      </c>
      <c r="I2149">
        <v>51261.172967446</v>
      </c>
      <c r="J2149">
        <v>49679.758031734003</v>
      </c>
      <c r="K2149">
        <v>52875.177410536999</v>
      </c>
      <c r="L2149">
        <v>50493.075849654997</v>
      </c>
      <c r="M2149">
        <v>51183.354736296002</v>
      </c>
      <c r="N2149">
        <v>49587.670882774</v>
      </c>
      <c r="O2149">
        <v>51805.638139973998</v>
      </c>
      <c r="P2149">
        <v>50854.031848475002</v>
      </c>
      <c r="Q2149">
        <v>51526.078755494003</v>
      </c>
      <c r="R2149">
        <v>50303.221098581002</v>
      </c>
      <c r="S2149">
        <v>53595.271698714001</v>
      </c>
      <c r="T2149">
        <v>53202.040169027001</v>
      </c>
    </row>
    <row r="2150" spans="1:47" x14ac:dyDescent="0.25">
      <c r="A2150" t="str">
        <f t="shared" si="33"/>
        <v>MödlingUnternehmenInsgesamt</v>
      </c>
      <c r="B2150">
        <v>2149</v>
      </c>
      <c r="C2150">
        <v>317</v>
      </c>
      <c r="D2150" t="s">
        <v>184</v>
      </c>
      <c r="E2150" t="s">
        <v>475</v>
      </c>
      <c r="F2150" t="s">
        <v>48</v>
      </c>
      <c r="G2150">
        <v>11839</v>
      </c>
      <c r="H2150">
        <v>11820</v>
      </c>
      <c r="I2150">
        <v>11935</v>
      </c>
    </row>
    <row r="2151" spans="1:47" x14ac:dyDescent="0.25">
      <c r="A2151" t="str">
        <f t="shared" si="33"/>
        <v>MödlingWohnbevölkerungInsgesamt</v>
      </c>
      <c r="B2151">
        <v>2150</v>
      </c>
      <c r="C2151">
        <v>317</v>
      </c>
      <c r="D2151" t="s">
        <v>184</v>
      </c>
      <c r="E2151" t="s">
        <v>42</v>
      </c>
      <c r="F2151" t="s">
        <v>48</v>
      </c>
      <c r="G2151">
        <v>106816</v>
      </c>
      <c r="H2151">
        <v>107524</v>
      </c>
      <c r="I2151">
        <v>108359</v>
      </c>
      <c r="J2151">
        <v>109715</v>
      </c>
      <c r="K2151">
        <v>110778</v>
      </c>
      <c r="L2151">
        <v>111661</v>
      </c>
      <c r="M2151">
        <v>112352</v>
      </c>
      <c r="N2151">
        <v>112740</v>
      </c>
      <c r="O2151">
        <v>113072</v>
      </c>
      <c r="P2151">
        <v>113367</v>
      </c>
      <c r="Q2151">
        <v>114139</v>
      </c>
      <c r="R2151">
        <v>114825</v>
      </c>
      <c r="S2151">
        <v>115677</v>
      </c>
      <c r="T2151">
        <v>116878</v>
      </c>
      <c r="U2151">
        <v>117833</v>
      </c>
      <c r="V2151">
        <v>118088</v>
      </c>
      <c r="W2151">
        <v>118644</v>
      </c>
      <c r="X2151">
        <v>118998</v>
      </c>
      <c r="Y2151">
        <v>119115</v>
      </c>
      <c r="Z2151">
        <v>119240</v>
      </c>
      <c r="AA2151">
        <v>119627</v>
      </c>
      <c r="AB2151">
        <v>121039</v>
      </c>
    </row>
    <row r="2152" spans="1:47" x14ac:dyDescent="0.25">
      <c r="A2152" t="str">
        <f t="shared" si="33"/>
        <v>NeunkirchenArbeitnehmereinkommenBrutto_Schnitt</v>
      </c>
      <c r="B2152">
        <v>2151</v>
      </c>
      <c r="C2152">
        <v>318</v>
      </c>
      <c r="D2152" t="s">
        <v>185</v>
      </c>
      <c r="E2152" t="s">
        <v>43</v>
      </c>
      <c r="F2152" t="s">
        <v>54</v>
      </c>
      <c r="G2152">
        <v>24020.7048879744</v>
      </c>
      <c r="H2152">
        <v>24703.345773367299</v>
      </c>
      <c r="I2152">
        <v>25478.384635010199</v>
      </c>
      <c r="J2152">
        <v>26399.6319366151</v>
      </c>
      <c r="K2152">
        <v>27387.91029132</v>
      </c>
      <c r="L2152">
        <v>27677.883902209702</v>
      </c>
      <c r="M2152">
        <v>28135.1571628866</v>
      </c>
      <c r="N2152">
        <v>28837.9399323857</v>
      </c>
      <c r="O2152">
        <v>29836.048882446499</v>
      </c>
      <c r="P2152">
        <v>30301.266301380299</v>
      </c>
      <c r="Q2152">
        <v>30897.861301109599</v>
      </c>
      <c r="R2152">
        <v>31635.5994216898</v>
      </c>
      <c r="S2152">
        <v>31991.869789843699</v>
      </c>
      <c r="T2152">
        <v>32458.8993584811</v>
      </c>
      <c r="U2152">
        <v>33393.992704348297</v>
      </c>
      <c r="V2152">
        <v>34655.826509856699</v>
      </c>
      <c r="W2152">
        <v>35377.956332029004</v>
      </c>
      <c r="X2152">
        <v>36251.891994727397</v>
      </c>
      <c r="Y2152">
        <v>38178.431453419202</v>
      </c>
    </row>
    <row r="2153" spans="1:47" x14ac:dyDescent="0.25">
      <c r="A2153" t="str">
        <f t="shared" si="33"/>
        <v>NeunkirchenArbeitnehmereinkommenBruttobezüge 1000 EUR</v>
      </c>
      <c r="B2153">
        <v>2152</v>
      </c>
      <c r="C2153">
        <v>318</v>
      </c>
      <c r="D2153" t="s">
        <v>185</v>
      </c>
      <c r="E2153" t="s">
        <v>43</v>
      </c>
      <c r="F2153" t="s">
        <v>55</v>
      </c>
      <c r="G2153">
        <v>893065.78703000001</v>
      </c>
      <c r="H2153">
        <v>921064.24716000003</v>
      </c>
      <c r="I2153">
        <v>956687.86465999996</v>
      </c>
      <c r="J2153">
        <v>1008756.3359299999</v>
      </c>
      <c r="K2153">
        <v>1056707.7427699999</v>
      </c>
      <c r="L2153">
        <v>1059675.4630799999</v>
      </c>
      <c r="M2153">
        <v>1091644.0979200001</v>
      </c>
      <c r="N2153">
        <v>1125977.36466</v>
      </c>
      <c r="O2153">
        <v>1162949.5133400001</v>
      </c>
      <c r="P2153">
        <v>1187597.53015</v>
      </c>
      <c r="Q2153">
        <v>1211350.65231</v>
      </c>
      <c r="R2153">
        <v>1241222.74331</v>
      </c>
      <c r="S2153">
        <v>1265022.51523</v>
      </c>
      <c r="T2153">
        <v>1299329.74132</v>
      </c>
      <c r="U2153">
        <v>1354727.49603</v>
      </c>
      <c r="V2153">
        <v>1415170.6755299999</v>
      </c>
      <c r="W2153">
        <v>1419469.7419100001</v>
      </c>
      <c r="X2153">
        <v>1471355.54039</v>
      </c>
      <c r="Y2153">
        <v>1571615.13078</v>
      </c>
    </row>
    <row r="2154" spans="1:47" x14ac:dyDescent="0.25">
      <c r="A2154" t="str">
        <f t="shared" si="33"/>
        <v>NeunkirchenArbeitnehmereinkommenBruttobezüge Fälle</v>
      </c>
      <c r="B2154">
        <v>2153</v>
      </c>
      <c r="C2154">
        <v>318</v>
      </c>
      <c r="D2154" t="s">
        <v>185</v>
      </c>
      <c r="E2154" t="s">
        <v>43</v>
      </c>
      <c r="F2154" t="s">
        <v>56</v>
      </c>
      <c r="G2154">
        <v>37179</v>
      </c>
      <c r="H2154">
        <v>37285</v>
      </c>
      <c r="I2154">
        <v>37549</v>
      </c>
      <c r="J2154">
        <v>38211</v>
      </c>
      <c r="K2154">
        <v>38583</v>
      </c>
      <c r="L2154">
        <v>38286</v>
      </c>
      <c r="M2154">
        <v>38800</v>
      </c>
      <c r="N2154">
        <v>39045</v>
      </c>
      <c r="O2154">
        <v>38978</v>
      </c>
      <c r="P2154">
        <v>39193</v>
      </c>
      <c r="Q2154">
        <v>39205</v>
      </c>
      <c r="R2154">
        <v>39235</v>
      </c>
      <c r="S2154">
        <v>39542</v>
      </c>
      <c r="T2154">
        <v>40030</v>
      </c>
      <c r="U2154">
        <v>40568</v>
      </c>
      <c r="V2154">
        <v>40835</v>
      </c>
      <c r="W2154">
        <v>40123</v>
      </c>
      <c r="X2154">
        <v>40587</v>
      </c>
      <c r="Y2154">
        <v>41165</v>
      </c>
    </row>
    <row r="2155" spans="1:47" x14ac:dyDescent="0.25">
      <c r="A2155" t="str">
        <f t="shared" si="33"/>
        <v>NeunkirchenArbeitnehmereinkommenLohnsteuer 1000 EUR</v>
      </c>
      <c r="B2155">
        <v>2154</v>
      </c>
      <c r="C2155">
        <v>318</v>
      </c>
      <c r="D2155" t="s">
        <v>185</v>
      </c>
      <c r="E2155" t="s">
        <v>43</v>
      </c>
      <c r="F2155" t="s">
        <v>57</v>
      </c>
      <c r="G2155">
        <v>121239.04982</v>
      </c>
      <c r="H2155">
        <v>120960.40928000001</v>
      </c>
      <c r="I2155">
        <v>129504.98722</v>
      </c>
      <c r="J2155">
        <v>140885.84899999999</v>
      </c>
      <c r="K2155">
        <v>153249.91915</v>
      </c>
      <c r="L2155">
        <v>139415.48796</v>
      </c>
      <c r="M2155">
        <v>147041.23045</v>
      </c>
      <c r="N2155">
        <v>155336.66164000001</v>
      </c>
      <c r="O2155">
        <v>165293.45232000001</v>
      </c>
      <c r="P2155">
        <v>171945.88042</v>
      </c>
      <c r="Q2155">
        <v>178742.40372999999</v>
      </c>
      <c r="R2155">
        <v>187518.40807999999</v>
      </c>
      <c r="S2155">
        <v>162681.88471000001</v>
      </c>
      <c r="T2155">
        <v>169081.76785999999</v>
      </c>
      <c r="U2155">
        <v>179734.07597999999</v>
      </c>
      <c r="V2155">
        <v>188727.66660999999</v>
      </c>
      <c r="W2155">
        <v>181435.89861999999</v>
      </c>
      <c r="X2155">
        <v>192672.18336</v>
      </c>
      <c r="Y2155">
        <v>203587.97812000001</v>
      </c>
    </row>
    <row r="2156" spans="1:47" x14ac:dyDescent="0.25">
      <c r="A2156" t="str">
        <f t="shared" si="33"/>
        <v>NeunkirchenArbeitnehmereinkommenLohnsteuer Fälle</v>
      </c>
      <c r="B2156">
        <v>2155</v>
      </c>
      <c r="C2156">
        <v>318</v>
      </c>
      <c r="D2156" t="s">
        <v>185</v>
      </c>
      <c r="E2156" t="s">
        <v>43</v>
      </c>
      <c r="F2156" t="s">
        <v>58</v>
      </c>
      <c r="G2156">
        <v>30302</v>
      </c>
      <c r="H2156">
        <v>29851</v>
      </c>
      <c r="I2156">
        <v>30470</v>
      </c>
      <c r="J2156">
        <v>31196</v>
      </c>
      <c r="K2156">
        <v>32109</v>
      </c>
      <c r="L2156">
        <v>31114</v>
      </c>
      <c r="M2156">
        <v>31550</v>
      </c>
      <c r="N2156">
        <v>32220</v>
      </c>
      <c r="O2156">
        <v>32356</v>
      </c>
      <c r="P2156">
        <v>32834</v>
      </c>
      <c r="Q2156">
        <v>32901</v>
      </c>
      <c r="R2156">
        <v>33180</v>
      </c>
      <c r="S2156">
        <v>33312</v>
      </c>
      <c r="T2156">
        <v>34012</v>
      </c>
      <c r="U2156">
        <v>34778</v>
      </c>
      <c r="V2156">
        <v>35433</v>
      </c>
      <c r="W2156">
        <v>35030</v>
      </c>
      <c r="X2156">
        <v>35670</v>
      </c>
      <c r="Y2156">
        <v>36468</v>
      </c>
    </row>
    <row r="2157" spans="1:47" x14ac:dyDescent="0.25">
      <c r="A2157" t="str">
        <f t="shared" si="33"/>
        <v>NeunkirchenArbeitnehmereinkommenNetto_Schnitt</v>
      </c>
      <c r="B2157">
        <v>2156</v>
      </c>
      <c r="C2157">
        <v>318</v>
      </c>
      <c r="D2157" t="s">
        <v>185</v>
      </c>
      <c r="E2157" t="s">
        <v>43</v>
      </c>
      <c r="F2157" t="s">
        <v>59</v>
      </c>
      <c r="G2157">
        <v>16881.497793377999</v>
      </c>
      <c r="H2157">
        <v>17474.424726297399</v>
      </c>
      <c r="I2157">
        <v>17922.767418040399</v>
      </c>
      <c r="J2157">
        <v>18506.008350736702</v>
      </c>
      <c r="K2157">
        <v>19089.901137806799</v>
      </c>
      <c r="L2157">
        <v>19701.796023350598</v>
      </c>
      <c r="M2157">
        <v>19936.7586971649</v>
      </c>
      <c r="N2157">
        <v>20322.2299223972</v>
      </c>
      <c r="O2157">
        <v>20907.710794037699</v>
      </c>
      <c r="P2157">
        <v>21133.530638889599</v>
      </c>
      <c r="Q2157">
        <v>21434.550348680001</v>
      </c>
      <c r="R2157">
        <v>21850.809190263801</v>
      </c>
      <c r="S2157">
        <v>22782.068479085501</v>
      </c>
      <c r="T2157">
        <v>23050.041922807901</v>
      </c>
      <c r="U2157">
        <v>23634.005051271899</v>
      </c>
      <c r="V2157">
        <v>24566.1812555406</v>
      </c>
      <c r="W2157">
        <v>25303.360638536498</v>
      </c>
      <c r="X2157">
        <v>25791.757192204401</v>
      </c>
      <c r="Y2157">
        <v>27252.563723794501</v>
      </c>
    </row>
    <row r="2158" spans="1:47" x14ac:dyDescent="0.25">
      <c r="A2158" t="str">
        <f t="shared" si="33"/>
        <v>NeunkirchenArbeitnehmereinkommenNettobezüge 1000 EUR</v>
      </c>
      <c r="B2158">
        <v>2157</v>
      </c>
      <c r="C2158">
        <v>318</v>
      </c>
      <c r="D2158" t="s">
        <v>185</v>
      </c>
      <c r="E2158" t="s">
        <v>43</v>
      </c>
      <c r="F2158" t="s">
        <v>60</v>
      </c>
      <c r="G2158">
        <v>627637.20646000002</v>
      </c>
      <c r="H2158">
        <v>651533.92591999995</v>
      </c>
      <c r="I2158">
        <v>672981.99378000002</v>
      </c>
      <c r="J2158">
        <v>707133.08508999995</v>
      </c>
      <c r="K2158">
        <v>736545.65560000006</v>
      </c>
      <c r="L2158">
        <v>754302.96255000005</v>
      </c>
      <c r="M2158">
        <v>773546.23745000002</v>
      </c>
      <c r="N2158">
        <v>793481.46732000005</v>
      </c>
      <c r="O2158">
        <v>814940.75133</v>
      </c>
      <c r="P2158">
        <v>828286.46632999997</v>
      </c>
      <c r="Q2158">
        <v>840341.54642000003</v>
      </c>
      <c r="R2158">
        <v>857316.49858000001</v>
      </c>
      <c r="S2158">
        <v>900848.55180000002</v>
      </c>
      <c r="T2158">
        <v>922693.17816999997</v>
      </c>
      <c r="U2158">
        <v>958784.31692000001</v>
      </c>
      <c r="V2158">
        <v>1003160.01157</v>
      </c>
      <c r="W2158">
        <v>1015246.7389</v>
      </c>
      <c r="X2158">
        <v>1046810.0491600001</v>
      </c>
      <c r="Y2158">
        <v>1121851.78569</v>
      </c>
    </row>
    <row r="2159" spans="1:47" x14ac:dyDescent="0.25">
      <c r="A2159" t="str">
        <f t="shared" si="33"/>
        <v>NeunkirchenArbeitnehmereinkommenSV-Beiträge 1000 EUR</v>
      </c>
      <c r="B2159">
        <v>2158</v>
      </c>
      <c r="C2159">
        <v>318</v>
      </c>
      <c r="D2159" t="s">
        <v>185</v>
      </c>
      <c r="E2159" t="s">
        <v>43</v>
      </c>
      <c r="F2159" t="s">
        <v>61</v>
      </c>
      <c r="G2159">
        <v>144189.53075000001</v>
      </c>
      <c r="H2159">
        <v>148569.91196</v>
      </c>
      <c r="I2159">
        <v>154200.88365999999</v>
      </c>
      <c r="J2159">
        <v>160737.40184000001</v>
      </c>
      <c r="K2159">
        <v>166912.16802000001</v>
      </c>
      <c r="L2159">
        <v>165957.01256999999</v>
      </c>
      <c r="M2159">
        <v>171056.63002000001</v>
      </c>
      <c r="N2159">
        <v>177159.23569999999</v>
      </c>
      <c r="O2159">
        <v>182715.30968999999</v>
      </c>
      <c r="P2159">
        <v>187365.18340000001</v>
      </c>
      <c r="Q2159">
        <v>192266.70215999999</v>
      </c>
      <c r="R2159">
        <v>196387.83665000001</v>
      </c>
      <c r="S2159">
        <v>201492.07871999999</v>
      </c>
      <c r="T2159">
        <v>207554.79529000001</v>
      </c>
      <c r="U2159">
        <v>216209.10313</v>
      </c>
      <c r="V2159">
        <v>223282.99734999999</v>
      </c>
      <c r="W2159">
        <v>222787.10438999999</v>
      </c>
      <c r="X2159">
        <v>231873.30786999999</v>
      </c>
      <c r="Y2159">
        <v>246175.36697</v>
      </c>
    </row>
    <row r="2160" spans="1:47" x14ac:dyDescent="0.25">
      <c r="A2160" t="str">
        <f t="shared" si="33"/>
        <v>NeunkirchenArbeitnehmereinkommenSV-Beiträge Fälle</v>
      </c>
      <c r="B2160">
        <v>2159</v>
      </c>
      <c r="C2160">
        <v>318</v>
      </c>
      <c r="D2160" t="s">
        <v>185</v>
      </c>
      <c r="E2160" t="s">
        <v>43</v>
      </c>
      <c r="F2160" t="s">
        <v>62</v>
      </c>
      <c r="G2160">
        <v>35831</v>
      </c>
      <c r="H2160">
        <v>35909</v>
      </c>
      <c r="I2160">
        <v>36162</v>
      </c>
      <c r="J2160">
        <v>36761</v>
      </c>
      <c r="K2160">
        <v>37015</v>
      </c>
      <c r="L2160">
        <v>36554</v>
      </c>
      <c r="M2160">
        <v>36975</v>
      </c>
      <c r="N2160">
        <v>37250</v>
      </c>
      <c r="O2160">
        <v>37134</v>
      </c>
      <c r="P2160">
        <v>37271</v>
      </c>
      <c r="Q2160">
        <v>37165</v>
      </c>
      <c r="R2160">
        <v>37168</v>
      </c>
      <c r="S2160">
        <v>37378</v>
      </c>
      <c r="T2160">
        <v>37867</v>
      </c>
      <c r="U2160">
        <v>38408</v>
      </c>
      <c r="V2160">
        <v>38639</v>
      </c>
      <c r="W2160">
        <v>37911</v>
      </c>
      <c r="X2160">
        <v>38542</v>
      </c>
      <c r="Y2160">
        <v>39216</v>
      </c>
    </row>
    <row r="2161" spans="1:47" x14ac:dyDescent="0.25">
      <c r="A2161" t="str">
        <f t="shared" si="33"/>
        <v>NeunkirchenArbeitsloseFrauen</v>
      </c>
      <c r="B2161">
        <v>2160</v>
      </c>
      <c r="C2161">
        <v>318</v>
      </c>
      <c r="D2161" t="s">
        <v>185</v>
      </c>
      <c r="E2161" t="s">
        <v>36</v>
      </c>
      <c r="F2161" t="s">
        <v>47</v>
      </c>
      <c r="G2161">
        <v>1032</v>
      </c>
      <c r="H2161">
        <v>868</v>
      </c>
      <c r="I2161">
        <v>1037</v>
      </c>
      <c r="J2161">
        <v>886</v>
      </c>
      <c r="K2161">
        <v>1049</v>
      </c>
      <c r="L2161">
        <v>923</v>
      </c>
      <c r="M2161">
        <v>1037</v>
      </c>
      <c r="N2161">
        <v>805</v>
      </c>
      <c r="O2161">
        <v>986</v>
      </c>
      <c r="P2161">
        <v>815</v>
      </c>
      <c r="Q2161">
        <v>1067</v>
      </c>
      <c r="R2161">
        <v>994</v>
      </c>
      <c r="S2161">
        <v>1149</v>
      </c>
      <c r="T2161">
        <v>1005</v>
      </c>
      <c r="U2161">
        <v>1103</v>
      </c>
      <c r="V2161">
        <v>1007</v>
      </c>
      <c r="W2161">
        <v>1251</v>
      </c>
      <c r="X2161">
        <v>1167</v>
      </c>
      <c r="Y2161">
        <v>1308</v>
      </c>
      <c r="Z2161">
        <v>1343</v>
      </c>
      <c r="AA2161">
        <v>1480</v>
      </c>
      <c r="AB2161">
        <v>1375</v>
      </c>
      <c r="AC2161">
        <v>1524</v>
      </c>
      <c r="AD2161">
        <v>1435</v>
      </c>
      <c r="AE2161">
        <v>1597</v>
      </c>
      <c r="AF2161">
        <v>1525</v>
      </c>
      <c r="AG2161">
        <v>1648</v>
      </c>
      <c r="AH2161">
        <v>1577</v>
      </c>
      <c r="AI2161">
        <v>1604</v>
      </c>
      <c r="AJ2161">
        <v>1514</v>
      </c>
      <c r="AK2161">
        <v>1676</v>
      </c>
      <c r="AL2161">
        <v>1508</v>
      </c>
      <c r="AM2161">
        <v>1621</v>
      </c>
      <c r="AN2161">
        <v>1900</v>
      </c>
      <c r="AO2161">
        <v>1834</v>
      </c>
      <c r="AP2161">
        <v>1391</v>
      </c>
      <c r="AQ2161">
        <v>1320</v>
      </c>
      <c r="AR2161">
        <v>1120</v>
      </c>
      <c r="AS2161">
        <v>1149</v>
      </c>
      <c r="AT2161">
        <v>1117</v>
      </c>
      <c r="AU2161">
        <v>1212</v>
      </c>
    </row>
    <row r="2162" spans="1:47" x14ac:dyDescent="0.25">
      <c r="A2162" t="str">
        <f t="shared" si="33"/>
        <v>NeunkirchenArbeitsloseInsgesamt</v>
      </c>
      <c r="B2162">
        <v>2161</v>
      </c>
      <c r="C2162">
        <v>318</v>
      </c>
      <c r="D2162" t="s">
        <v>185</v>
      </c>
      <c r="E2162" t="s">
        <v>36</v>
      </c>
      <c r="F2162" t="s">
        <v>48</v>
      </c>
      <c r="G2162">
        <v>3269</v>
      </c>
      <c r="H2162">
        <v>1986</v>
      </c>
      <c r="I2162">
        <v>3206</v>
      </c>
      <c r="J2162">
        <v>2000</v>
      </c>
      <c r="K2162">
        <v>3277</v>
      </c>
      <c r="L2162">
        <v>1956</v>
      </c>
      <c r="M2162">
        <v>3040</v>
      </c>
      <c r="N2162">
        <v>1784</v>
      </c>
      <c r="O2162">
        <v>2839</v>
      </c>
      <c r="P2162">
        <v>1789</v>
      </c>
      <c r="Q2162">
        <v>3173</v>
      </c>
      <c r="R2162">
        <v>2390</v>
      </c>
      <c r="S2162">
        <v>3506</v>
      </c>
      <c r="T2162">
        <v>2325</v>
      </c>
      <c r="U2162">
        <v>3230</v>
      </c>
      <c r="V2162">
        <v>2242</v>
      </c>
      <c r="W2162">
        <v>3481</v>
      </c>
      <c r="X2162">
        <v>2521</v>
      </c>
      <c r="Y2162">
        <v>3587</v>
      </c>
      <c r="Z2162">
        <v>2874</v>
      </c>
      <c r="AA2162">
        <v>3992</v>
      </c>
      <c r="AB2162">
        <v>2987</v>
      </c>
      <c r="AC2162">
        <v>4141</v>
      </c>
      <c r="AD2162">
        <v>3209</v>
      </c>
      <c r="AE2162">
        <v>4315</v>
      </c>
      <c r="AF2162">
        <v>3398</v>
      </c>
      <c r="AG2162">
        <v>4460</v>
      </c>
      <c r="AH2162">
        <v>3382</v>
      </c>
      <c r="AI2162">
        <v>4100</v>
      </c>
      <c r="AJ2162">
        <v>3142</v>
      </c>
      <c r="AK2162">
        <v>4037</v>
      </c>
      <c r="AL2162">
        <v>3067</v>
      </c>
      <c r="AM2162">
        <v>3915</v>
      </c>
      <c r="AN2162">
        <v>3860</v>
      </c>
      <c r="AO2162">
        <v>4398</v>
      </c>
      <c r="AP2162">
        <v>2895</v>
      </c>
      <c r="AQ2162">
        <v>3289</v>
      </c>
      <c r="AR2162">
        <v>2384</v>
      </c>
      <c r="AS2162">
        <v>2968</v>
      </c>
      <c r="AT2162">
        <v>2360</v>
      </c>
      <c r="AU2162">
        <v>3082</v>
      </c>
    </row>
    <row r="2163" spans="1:47" x14ac:dyDescent="0.25">
      <c r="A2163" t="str">
        <f t="shared" si="33"/>
        <v>NeunkirchenArbeitsloseMänner</v>
      </c>
      <c r="B2163">
        <v>2162</v>
      </c>
      <c r="C2163">
        <v>318</v>
      </c>
      <c r="D2163" t="s">
        <v>185</v>
      </c>
      <c r="E2163" t="s">
        <v>36</v>
      </c>
      <c r="F2163" t="s">
        <v>49</v>
      </c>
      <c r="G2163">
        <v>2237</v>
      </c>
      <c r="H2163">
        <v>1118</v>
      </c>
      <c r="I2163">
        <v>2169</v>
      </c>
      <c r="J2163">
        <v>1114</v>
      </c>
      <c r="K2163">
        <v>2228</v>
      </c>
      <c r="L2163">
        <v>1033</v>
      </c>
      <c r="M2163">
        <v>2003</v>
      </c>
      <c r="N2163">
        <v>979</v>
      </c>
      <c r="O2163">
        <v>1853</v>
      </c>
      <c r="P2163">
        <v>974</v>
      </c>
      <c r="Q2163">
        <v>2106</v>
      </c>
      <c r="R2163">
        <v>1396</v>
      </c>
      <c r="S2163">
        <v>2357</v>
      </c>
      <c r="T2163">
        <v>1320</v>
      </c>
      <c r="U2163">
        <v>2127</v>
      </c>
      <c r="V2163">
        <v>1235</v>
      </c>
      <c r="W2163">
        <v>2230</v>
      </c>
      <c r="X2163">
        <v>1354</v>
      </c>
      <c r="Y2163">
        <v>2279</v>
      </c>
      <c r="Z2163">
        <v>1531</v>
      </c>
      <c r="AA2163">
        <v>2512</v>
      </c>
      <c r="AB2163">
        <v>1612</v>
      </c>
      <c r="AC2163">
        <v>2617</v>
      </c>
      <c r="AD2163">
        <v>1774</v>
      </c>
      <c r="AE2163">
        <v>2718</v>
      </c>
      <c r="AF2163">
        <v>1873</v>
      </c>
      <c r="AG2163">
        <v>2812</v>
      </c>
      <c r="AH2163">
        <v>1805</v>
      </c>
      <c r="AI2163">
        <v>2496</v>
      </c>
      <c r="AJ2163">
        <v>1628</v>
      </c>
      <c r="AK2163">
        <v>2361</v>
      </c>
      <c r="AL2163">
        <v>1559</v>
      </c>
      <c r="AM2163">
        <v>2294</v>
      </c>
      <c r="AN2163">
        <v>1960</v>
      </c>
      <c r="AO2163">
        <v>2564</v>
      </c>
      <c r="AP2163">
        <v>1504</v>
      </c>
      <c r="AQ2163">
        <v>1969</v>
      </c>
      <c r="AR2163">
        <v>1264</v>
      </c>
      <c r="AS2163">
        <v>1819</v>
      </c>
      <c r="AT2163">
        <v>1243</v>
      </c>
      <c r="AU2163">
        <v>1870</v>
      </c>
    </row>
    <row r="2164" spans="1:47" x14ac:dyDescent="0.25">
      <c r="A2164" t="str">
        <f t="shared" si="33"/>
        <v>Neunkirchenarbeitslose AusländerFrauen</v>
      </c>
      <c r="B2164">
        <v>2163</v>
      </c>
      <c r="C2164">
        <v>318</v>
      </c>
      <c r="D2164" t="s">
        <v>185</v>
      </c>
      <c r="E2164" t="s">
        <v>37</v>
      </c>
      <c r="F2164" t="s">
        <v>47</v>
      </c>
      <c r="G2164">
        <v>105</v>
      </c>
      <c r="H2164">
        <v>89</v>
      </c>
      <c r="I2164">
        <v>122</v>
      </c>
      <c r="J2164">
        <v>101</v>
      </c>
      <c r="K2164">
        <v>128</v>
      </c>
      <c r="L2164">
        <v>119</v>
      </c>
      <c r="M2164">
        <v>142</v>
      </c>
      <c r="N2164">
        <v>105</v>
      </c>
      <c r="O2164">
        <v>125</v>
      </c>
      <c r="P2164">
        <v>88</v>
      </c>
      <c r="Q2164">
        <v>135</v>
      </c>
      <c r="R2164">
        <v>105</v>
      </c>
      <c r="S2164">
        <v>144</v>
      </c>
      <c r="T2164">
        <v>98</v>
      </c>
      <c r="U2164">
        <v>156</v>
      </c>
      <c r="V2164">
        <v>119</v>
      </c>
      <c r="W2164">
        <v>187</v>
      </c>
      <c r="X2164">
        <v>165</v>
      </c>
      <c r="Y2164">
        <v>201</v>
      </c>
      <c r="Z2164">
        <v>186</v>
      </c>
      <c r="AA2164">
        <v>206</v>
      </c>
      <c r="AB2164">
        <v>188</v>
      </c>
      <c r="AC2164">
        <v>248</v>
      </c>
      <c r="AD2164">
        <v>190</v>
      </c>
      <c r="AE2164">
        <v>273</v>
      </c>
      <c r="AF2164">
        <v>242</v>
      </c>
      <c r="AG2164">
        <v>298</v>
      </c>
      <c r="AH2164">
        <v>293</v>
      </c>
      <c r="AI2164">
        <v>284</v>
      </c>
      <c r="AJ2164">
        <v>255</v>
      </c>
      <c r="AK2164">
        <v>333</v>
      </c>
      <c r="AL2164">
        <v>287</v>
      </c>
      <c r="AM2164">
        <v>337</v>
      </c>
      <c r="AN2164">
        <v>403</v>
      </c>
      <c r="AO2164">
        <v>397</v>
      </c>
      <c r="AP2164">
        <v>260</v>
      </c>
      <c r="AQ2164">
        <v>276</v>
      </c>
      <c r="AR2164">
        <v>223</v>
      </c>
      <c r="AS2164">
        <v>262</v>
      </c>
      <c r="AT2164">
        <v>254</v>
      </c>
      <c r="AU2164">
        <v>295</v>
      </c>
    </row>
    <row r="2165" spans="1:47" x14ac:dyDescent="0.25">
      <c r="A2165" t="str">
        <f t="shared" si="33"/>
        <v>Neunkirchenarbeitslose AusländerInsgesamt</v>
      </c>
      <c r="B2165">
        <v>2164</v>
      </c>
      <c r="C2165">
        <v>318</v>
      </c>
      <c r="D2165" t="s">
        <v>185</v>
      </c>
      <c r="E2165" t="s">
        <v>37</v>
      </c>
      <c r="F2165" t="s">
        <v>48</v>
      </c>
      <c r="G2165">
        <v>415</v>
      </c>
      <c r="H2165">
        <v>195</v>
      </c>
      <c r="I2165">
        <v>458</v>
      </c>
      <c r="J2165">
        <v>238</v>
      </c>
      <c r="K2165">
        <v>461</v>
      </c>
      <c r="L2165">
        <v>257</v>
      </c>
      <c r="M2165">
        <v>478</v>
      </c>
      <c r="N2165">
        <v>223</v>
      </c>
      <c r="O2165">
        <v>387</v>
      </c>
      <c r="P2165">
        <v>211</v>
      </c>
      <c r="Q2165">
        <v>470</v>
      </c>
      <c r="R2165">
        <v>289</v>
      </c>
      <c r="S2165">
        <v>504</v>
      </c>
      <c r="T2165">
        <v>247</v>
      </c>
      <c r="U2165">
        <v>453</v>
      </c>
      <c r="V2165">
        <v>268</v>
      </c>
      <c r="W2165">
        <v>536</v>
      </c>
      <c r="X2165">
        <v>339</v>
      </c>
      <c r="Y2165">
        <v>609</v>
      </c>
      <c r="Z2165">
        <v>391</v>
      </c>
      <c r="AA2165">
        <v>627</v>
      </c>
      <c r="AB2165">
        <v>418</v>
      </c>
      <c r="AC2165">
        <v>731</v>
      </c>
      <c r="AD2165">
        <v>461</v>
      </c>
      <c r="AE2165">
        <v>776</v>
      </c>
      <c r="AF2165">
        <v>561</v>
      </c>
      <c r="AG2165">
        <v>843</v>
      </c>
      <c r="AH2165">
        <v>610</v>
      </c>
      <c r="AI2165">
        <v>754</v>
      </c>
      <c r="AJ2165">
        <v>525</v>
      </c>
      <c r="AK2165">
        <v>824</v>
      </c>
      <c r="AL2165">
        <v>571</v>
      </c>
      <c r="AM2165">
        <v>787</v>
      </c>
      <c r="AN2165">
        <v>749</v>
      </c>
      <c r="AO2165">
        <v>910</v>
      </c>
      <c r="AP2165">
        <v>525</v>
      </c>
      <c r="AQ2165">
        <v>675</v>
      </c>
      <c r="AR2165">
        <v>432</v>
      </c>
      <c r="AS2165">
        <v>643</v>
      </c>
      <c r="AT2165">
        <v>500</v>
      </c>
      <c r="AU2165">
        <v>728</v>
      </c>
    </row>
    <row r="2166" spans="1:47" x14ac:dyDescent="0.25">
      <c r="A2166" t="str">
        <f t="shared" si="33"/>
        <v>Neunkirchenarbeitslose AusländerMänner</v>
      </c>
      <c r="B2166">
        <v>2165</v>
      </c>
      <c r="C2166">
        <v>318</v>
      </c>
      <c r="D2166" t="s">
        <v>185</v>
      </c>
      <c r="E2166" t="s">
        <v>37</v>
      </c>
      <c r="F2166" t="s">
        <v>49</v>
      </c>
      <c r="G2166">
        <v>310</v>
      </c>
      <c r="H2166">
        <v>106</v>
      </c>
      <c r="I2166">
        <v>336</v>
      </c>
      <c r="J2166">
        <v>137</v>
      </c>
      <c r="K2166">
        <v>333</v>
      </c>
      <c r="L2166">
        <v>138</v>
      </c>
      <c r="M2166">
        <v>336</v>
      </c>
      <c r="N2166">
        <v>118</v>
      </c>
      <c r="O2166">
        <v>262</v>
      </c>
      <c r="P2166">
        <v>123</v>
      </c>
      <c r="Q2166">
        <v>335</v>
      </c>
      <c r="R2166">
        <v>184</v>
      </c>
      <c r="S2166">
        <v>360</v>
      </c>
      <c r="T2166">
        <v>149</v>
      </c>
      <c r="U2166">
        <v>297</v>
      </c>
      <c r="V2166">
        <v>149</v>
      </c>
      <c r="W2166">
        <v>349</v>
      </c>
      <c r="X2166">
        <v>174</v>
      </c>
      <c r="Y2166">
        <v>408</v>
      </c>
      <c r="Z2166">
        <v>205</v>
      </c>
      <c r="AA2166">
        <v>421</v>
      </c>
      <c r="AB2166">
        <v>230</v>
      </c>
      <c r="AC2166">
        <v>483</v>
      </c>
      <c r="AD2166">
        <v>271</v>
      </c>
      <c r="AE2166">
        <v>503</v>
      </c>
      <c r="AF2166">
        <v>319</v>
      </c>
      <c r="AG2166">
        <v>545</v>
      </c>
      <c r="AH2166">
        <v>317</v>
      </c>
      <c r="AI2166">
        <v>470</v>
      </c>
      <c r="AJ2166">
        <v>270</v>
      </c>
      <c r="AK2166">
        <v>491</v>
      </c>
      <c r="AL2166">
        <v>284</v>
      </c>
      <c r="AM2166">
        <v>450</v>
      </c>
      <c r="AN2166">
        <v>346</v>
      </c>
      <c r="AO2166">
        <v>513</v>
      </c>
      <c r="AP2166">
        <v>265</v>
      </c>
      <c r="AQ2166">
        <v>399</v>
      </c>
      <c r="AR2166">
        <v>209</v>
      </c>
      <c r="AS2166">
        <v>381</v>
      </c>
      <c r="AT2166">
        <v>246</v>
      </c>
      <c r="AU2166">
        <v>433</v>
      </c>
    </row>
    <row r="2167" spans="1:47" x14ac:dyDescent="0.25">
      <c r="A2167" t="str">
        <f t="shared" si="33"/>
        <v>NeunkirchenArbeitsstättenInsgesamt</v>
      </c>
      <c r="B2167">
        <v>2166</v>
      </c>
      <c r="C2167">
        <v>318</v>
      </c>
      <c r="D2167" t="s">
        <v>185</v>
      </c>
      <c r="E2167" t="s">
        <v>476</v>
      </c>
      <c r="F2167" t="s">
        <v>48</v>
      </c>
      <c r="G2167">
        <v>6913</v>
      </c>
      <c r="H2167">
        <v>6881</v>
      </c>
      <c r="I2167">
        <v>7039</v>
      </c>
    </row>
    <row r="2168" spans="1:47" x14ac:dyDescent="0.25">
      <c r="A2168" t="str">
        <f t="shared" si="33"/>
        <v>NeunkirchenBeschäftigte in den ArbeitsstättenInsgesamt</v>
      </c>
      <c r="B2168">
        <v>2167</v>
      </c>
      <c r="C2168">
        <v>318</v>
      </c>
      <c r="D2168" t="s">
        <v>185</v>
      </c>
      <c r="E2168" t="s">
        <v>477</v>
      </c>
      <c r="F2168" t="s">
        <v>48</v>
      </c>
      <c r="G2168">
        <v>33110</v>
      </c>
      <c r="H2168">
        <v>32308</v>
      </c>
      <c r="I2168">
        <v>32208</v>
      </c>
    </row>
    <row r="2169" spans="1:47" x14ac:dyDescent="0.25">
      <c r="A2169" t="str">
        <f t="shared" si="33"/>
        <v>NeunkirchenGesamteinkommenBruttobezüge Gesamt</v>
      </c>
      <c r="B2169">
        <v>2168</v>
      </c>
      <c r="C2169">
        <v>318</v>
      </c>
      <c r="D2169" t="s">
        <v>185</v>
      </c>
      <c r="E2169" t="s">
        <v>45</v>
      </c>
      <c r="F2169" t="s">
        <v>63</v>
      </c>
      <c r="G2169">
        <v>1265251.4188399999</v>
      </c>
      <c r="H2169">
        <v>1306754.26859</v>
      </c>
      <c r="I2169">
        <v>1352968.3666300001</v>
      </c>
      <c r="J2169">
        <v>1417813.34788</v>
      </c>
      <c r="K2169">
        <v>1485650.3307399999</v>
      </c>
      <c r="L2169">
        <v>1508878.33183</v>
      </c>
      <c r="M2169">
        <v>1562616.2520699999</v>
      </c>
      <c r="N2169">
        <v>1608963.63717</v>
      </c>
      <c r="O2169">
        <v>1667462.8566999999</v>
      </c>
      <c r="P2169">
        <v>1710308.4066600001</v>
      </c>
      <c r="Q2169">
        <v>1752335.95144</v>
      </c>
      <c r="R2169">
        <v>1789980.34665</v>
      </c>
      <c r="S2169">
        <v>1821054.32488</v>
      </c>
      <c r="T2169">
        <v>1865236.0884400001</v>
      </c>
      <c r="U2169">
        <v>1936072.2108100001</v>
      </c>
      <c r="V2169">
        <v>2019260.79999</v>
      </c>
      <c r="W2169">
        <v>2052353.33507</v>
      </c>
      <c r="X2169">
        <v>2126999.7105700001</v>
      </c>
      <c r="Y2169">
        <v>2254654.8622900001</v>
      </c>
    </row>
    <row r="2170" spans="1:47" x14ac:dyDescent="0.25">
      <c r="A2170" t="str">
        <f t="shared" si="33"/>
        <v>NeunkirchenGesamteinkommenNettobezüge Gesamt</v>
      </c>
      <c r="B2170">
        <v>2169</v>
      </c>
      <c r="C2170">
        <v>318</v>
      </c>
      <c r="D2170" t="s">
        <v>185</v>
      </c>
      <c r="E2170" t="s">
        <v>45</v>
      </c>
      <c r="F2170" t="s">
        <v>64</v>
      </c>
      <c r="G2170">
        <v>938385.12956000003</v>
      </c>
      <c r="H2170">
        <v>976194.50393999997</v>
      </c>
      <c r="I2170">
        <v>1003512.19505</v>
      </c>
      <c r="J2170">
        <v>1046736.94278</v>
      </c>
      <c r="K2170">
        <v>1090004.5045</v>
      </c>
      <c r="L2170">
        <v>1129370.39595</v>
      </c>
      <c r="M2170">
        <v>1164656.69575</v>
      </c>
      <c r="N2170">
        <v>1192747.86733</v>
      </c>
      <c r="O2170">
        <v>1229278.2916000001</v>
      </c>
      <c r="P2170">
        <v>1255596.3175900001</v>
      </c>
      <c r="Q2170">
        <v>1280301.2159500001</v>
      </c>
      <c r="R2170">
        <v>1301402.6156299999</v>
      </c>
      <c r="S2170">
        <v>1363757.3841899999</v>
      </c>
      <c r="T2170">
        <v>1392522.9979900001</v>
      </c>
      <c r="U2170">
        <v>1439247.41817</v>
      </c>
      <c r="V2170">
        <v>1499770.6489200001</v>
      </c>
      <c r="W2170">
        <v>1539799.9799299999</v>
      </c>
      <c r="X2170">
        <v>1587247.25596</v>
      </c>
      <c r="Y2170">
        <v>1687049.5529199999</v>
      </c>
    </row>
    <row r="2171" spans="1:47" x14ac:dyDescent="0.25">
      <c r="A2171" t="str">
        <f t="shared" si="33"/>
        <v>NeunkirchenGründungsintensitätin % der aktiven Wirtschaftskammermitglieder</v>
      </c>
      <c r="B2171">
        <v>2170</v>
      </c>
      <c r="C2171">
        <v>318</v>
      </c>
      <c r="D2171" t="s">
        <v>185</v>
      </c>
      <c r="E2171" t="s">
        <v>40</v>
      </c>
      <c r="F2171" t="s">
        <v>52</v>
      </c>
      <c r="G2171">
        <v>7.5966386554621801</v>
      </c>
      <c r="H2171">
        <v>8.2845994666761804</v>
      </c>
      <c r="I2171">
        <v>8.4296292599892997</v>
      </c>
      <c r="J2171">
        <v>7.9939209344758098</v>
      </c>
      <c r="K2171">
        <v>8.0363130871241992</v>
      </c>
      <c r="L2171">
        <v>8.5507433002533197</v>
      </c>
      <c r="M2171">
        <v>13.805372142160101</v>
      </c>
      <c r="N2171">
        <v>8.8522142490894105</v>
      </c>
      <c r="O2171">
        <v>9.38386619238306</v>
      </c>
      <c r="P2171">
        <v>8.4462561479715408</v>
      </c>
      <c r="Q2171">
        <v>7.6537385505330304</v>
      </c>
      <c r="R2171">
        <v>7.4572886920153802</v>
      </c>
      <c r="S2171">
        <v>8.1336037588894303</v>
      </c>
      <c r="T2171">
        <v>8.4964499356164502</v>
      </c>
      <c r="U2171">
        <v>8.5899683556587796</v>
      </c>
      <c r="V2171">
        <v>8.9281997918834595</v>
      </c>
      <c r="W2171">
        <v>7.0688604509445501</v>
      </c>
      <c r="X2171">
        <v>6.6531850353892796</v>
      </c>
      <c r="Y2171">
        <v>6.93943040513438</v>
      </c>
      <c r="Z2171">
        <v>7.2369714847591</v>
      </c>
      <c r="AA2171">
        <v>6.6756444786456299</v>
      </c>
      <c r="AB2171">
        <v>6.3274251953497203</v>
      </c>
    </row>
    <row r="2172" spans="1:47" x14ac:dyDescent="0.25">
      <c r="A2172" t="str">
        <f t="shared" si="33"/>
        <v>NeunkirchenGründungsintensitätje 1.000 Einwohner</v>
      </c>
      <c r="B2172">
        <v>2171</v>
      </c>
      <c r="C2172">
        <v>318</v>
      </c>
      <c r="D2172" t="s">
        <v>185</v>
      </c>
      <c r="E2172" t="s">
        <v>40</v>
      </c>
      <c r="F2172" t="s">
        <v>53</v>
      </c>
      <c r="G2172">
        <v>2.6348310676895101</v>
      </c>
      <c r="H2172">
        <v>2.93116619245404</v>
      </c>
      <c r="I2172">
        <v>3.0244209764511401</v>
      </c>
      <c r="J2172">
        <v>2.9416563047029798</v>
      </c>
      <c r="K2172">
        <v>2.9888072482481101</v>
      </c>
      <c r="L2172">
        <v>3.2792964542040499</v>
      </c>
      <c r="M2172">
        <v>5.5187536862851401</v>
      </c>
      <c r="N2172">
        <v>3.8362647082239199</v>
      </c>
      <c r="O2172">
        <v>4.24371775216167</v>
      </c>
      <c r="P2172">
        <v>3.9348883801877501</v>
      </c>
      <c r="Q2172">
        <v>3.7127112420226598</v>
      </c>
      <c r="R2172">
        <v>3.74856679892505</v>
      </c>
      <c r="S2172">
        <v>4.2113808962135701</v>
      </c>
      <c r="T2172">
        <v>4.5611008284614298</v>
      </c>
      <c r="U2172">
        <v>4.7121327690706396</v>
      </c>
      <c r="V2172">
        <v>4.9519807923169301</v>
      </c>
      <c r="W2172">
        <v>4.02950337528803</v>
      </c>
      <c r="X2172">
        <v>3.8126803490514698</v>
      </c>
      <c r="Y2172">
        <v>4.0072733168873</v>
      </c>
      <c r="Z2172">
        <v>4.2630585127949701</v>
      </c>
      <c r="AA2172">
        <v>4.0116070706019702</v>
      </c>
      <c r="AB2172">
        <v>3.8027604375465298</v>
      </c>
    </row>
    <row r="2173" spans="1:47" x14ac:dyDescent="0.25">
      <c r="A2173" t="str">
        <f t="shared" si="33"/>
        <v>NeunkirchenKammermitgliedschaftenAktiv</v>
      </c>
      <c r="B2173">
        <v>2172</v>
      </c>
      <c r="C2173">
        <v>318</v>
      </c>
      <c r="D2173" t="s">
        <v>185</v>
      </c>
      <c r="E2173" t="s">
        <v>39</v>
      </c>
      <c r="F2173" t="s">
        <v>50</v>
      </c>
      <c r="G2173">
        <v>2975</v>
      </c>
      <c r="H2173">
        <v>3036</v>
      </c>
      <c r="I2173">
        <v>3083</v>
      </c>
      <c r="J2173">
        <v>3179</v>
      </c>
      <c r="K2173">
        <v>3224</v>
      </c>
      <c r="L2173">
        <v>3323</v>
      </c>
      <c r="M2173">
        <v>3446</v>
      </c>
      <c r="N2173">
        <v>3729</v>
      </c>
      <c r="O2173">
        <v>3843</v>
      </c>
      <c r="P2173">
        <v>3880</v>
      </c>
      <c r="Q2173">
        <v>3973</v>
      </c>
      <c r="R2173">
        <v>3991</v>
      </c>
      <c r="S2173">
        <v>4108</v>
      </c>
      <c r="T2173">
        <v>4145</v>
      </c>
      <c r="U2173">
        <v>4267</v>
      </c>
      <c r="V2173">
        <v>4290</v>
      </c>
      <c r="W2173">
        <v>4415</v>
      </c>
      <c r="X2173">
        <v>4429</v>
      </c>
      <c r="Y2173">
        <v>4575</v>
      </c>
      <c r="Z2173">
        <v>4603</v>
      </c>
      <c r="AA2173">
        <v>4726</v>
      </c>
      <c r="AB2173">
        <v>4737</v>
      </c>
      <c r="AC2173">
        <v>4837</v>
      </c>
      <c r="AD2173">
        <v>4805</v>
      </c>
      <c r="AE2173">
        <v>4957</v>
      </c>
      <c r="AF2173">
        <v>4923</v>
      </c>
      <c r="AG2173">
        <v>5016</v>
      </c>
      <c r="AH2173">
        <v>4945</v>
      </c>
      <c r="AI2173">
        <v>5046</v>
      </c>
      <c r="AJ2173">
        <v>4986</v>
      </c>
      <c r="AK2173">
        <v>5023</v>
      </c>
      <c r="AL2173">
        <v>5085</v>
      </c>
      <c r="AM2173">
        <v>5231</v>
      </c>
      <c r="AN2173">
        <v>5198</v>
      </c>
      <c r="AO2173">
        <v>5303</v>
      </c>
      <c r="AP2173">
        <v>5247</v>
      </c>
      <c r="AQ2173">
        <v>5343</v>
      </c>
      <c r="AR2173">
        <v>5318</v>
      </c>
    </row>
    <row r="2174" spans="1:47" x14ac:dyDescent="0.25">
      <c r="A2174" t="str">
        <f t="shared" si="33"/>
        <v>NeunkirchenKammermitgliedschaftenInsgesamt</v>
      </c>
      <c r="B2174">
        <v>2173</v>
      </c>
      <c r="C2174">
        <v>318</v>
      </c>
      <c r="D2174" t="s">
        <v>185</v>
      </c>
      <c r="E2174" t="s">
        <v>39</v>
      </c>
      <c r="F2174" t="s">
        <v>48</v>
      </c>
      <c r="G2174">
        <v>4023</v>
      </c>
      <c r="H2174">
        <v>4100</v>
      </c>
      <c r="I2174">
        <v>4206</v>
      </c>
      <c r="J2174">
        <v>4299</v>
      </c>
      <c r="K2174">
        <v>4355</v>
      </c>
      <c r="L2174">
        <v>4484</v>
      </c>
      <c r="M2174">
        <v>4615</v>
      </c>
      <c r="N2174">
        <v>4915</v>
      </c>
      <c r="O2174">
        <v>5049</v>
      </c>
      <c r="P2174">
        <v>5124</v>
      </c>
      <c r="Q2174">
        <v>5195</v>
      </c>
      <c r="R2174">
        <v>5244</v>
      </c>
      <c r="S2174">
        <v>5369</v>
      </c>
      <c r="T2174">
        <v>5438</v>
      </c>
      <c r="U2174">
        <v>5583</v>
      </c>
      <c r="V2174">
        <v>5661</v>
      </c>
      <c r="W2174">
        <v>5773</v>
      </c>
      <c r="X2174">
        <v>5841</v>
      </c>
      <c r="Y2174">
        <v>5965</v>
      </c>
      <c r="Z2174">
        <v>6058</v>
      </c>
      <c r="AA2174">
        <v>6162</v>
      </c>
      <c r="AB2174">
        <v>6215</v>
      </c>
      <c r="AC2174">
        <v>6307</v>
      </c>
      <c r="AD2174">
        <v>6343</v>
      </c>
      <c r="AE2174">
        <v>6494</v>
      </c>
      <c r="AF2174">
        <v>6508</v>
      </c>
      <c r="AG2174">
        <v>6564</v>
      </c>
      <c r="AH2174">
        <v>6531</v>
      </c>
      <c r="AI2174">
        <v>6586</v>
      </c>
      <c r="AJ2174">
        <v>6557</v>
      </c>
      <c r="AK2174">
        <v>6681</v>
      </c>
      <c r="AL2174">
        <v>6705</v>
      </c>
      <c r="AM2174">
        <v>6808</v>
      </c>
      <c r="AN2174">
        <v>6789</v>
      </c>
      <c r="AO2174">
        <v>6814</v>
      </c>
      <c r="AP2174">
        <v>6753</v>
      </c>
      <c r="AQ2174">
        <v>6774</v>
      </c>
      <c r="AR2174">
        <v>6729</v>
      </c>
    </row>
    <row r="2175" spans="1:47" x14ac:dyDescent="0.25">
      <c r="A2175" t="str">
        <f t="shared" si="33"/>
        <v>NeunkirchenKammermitgliedschaftenRuhend</v>
      </c>
      <c r="B2175">
        <v>2174</v>
      </c>
      <c r="C2175">
        <v>318</v>
      </c>
      <c r="D2175" t="s">
        <v>185</v>
      </c>
      <c r="E2175" t="s">
        <v>39</v>
      </c>
      <c r="F2175" t="s">
        <v>51</v>
      </c>
      <c r="G2175">
        <v>1048</v>
      </c>
      <c r="H2175">
        <v>1064</v>
      </c>
      <c r="I2175">
        <v>1123</v>
      </c>
      <c r="J2175">
        <v>1120</v>
      </c>
      <c r="K2175">
        <v>1131</v>
      </c>
      <c r="L2175">
        <v>1161</v>
      </c>
      <c r="M2175">
        <v>1169</v>
      </c>
      <c r="N2175">
        <v>1186</v>
      </c>
      <c r="O2175">
        <v>1206</v>
      </c>
      <c r="P2175">
        <v>1244</v>
      </c>
      <c r="Q2175">
        <v>1222</v>
      </c>
      <c r="R2175">
        <v>1253</v>
      </c>
      <c r="S2175">
        <v>1261</v>
      </c>
      <c r="T2175">
        <v>1293</v>
      </c>
      <c r="U2175">
        <v>1316</v>
      </c>
      <c r="V2175">
        <v>1371</v>
      </c>
      <c r="W2175">
        <v>1358</v>
      </c>
      <c r="X2175">
        <v>1412</v>
      </c>
      <c r="Y2175">
        <v>1390</v>
      </c>
      <c r="Z2175">
        <v>1455</v>
      </c>
      <c r="AA2175">
        <v>1436</v>
      </c>
      <c r="AB2175">
        <v>1478</v>
      </c>
      <c r="AC2175">
        <v>1470</v>
      </c>
      <c r="AD2175">
        <v>1538</v>
      </c>
      <c r="AE2175">
        <v>1537</v>
      </c>
      <c r="AF2175">
        <v>1585</v>
      </c>
      <c r="AG2175">
        <v>1548</v>
      </c>
      <c r="AH2175">
        <v>1586</v>
      </c>
      <c r="AI2175">
        <v>1540</v>
      </c>
      <c r="AJ2175">
        <v>1571</v>
      </c>
      <c r="AK2175">
        <v>1658</v>
      </c>
      <c r="AL2175">
        <v>1620</v>
      </c>
      <c r="AM2175">
        <v>1577</v>
      </c>
      <c r="AN2175">
        <v>1591</v>
      </c>
      <c r="AO2175">
        <v>1511</v>
      </c>
      <c r="AP2175">
        <v>1506</v>
      </c>
      <c r="AQ2175">
        <v>1431</v>
      </c>
      <c r="AR2175">
        <v>1411</v>
      </c>
    </row>
    <row r="2176" spans="1:47" x14ac:dyDescent="0.25">
      <c r="A2176" t="str">
        <f t="shared" si="33"/>
        <v>NeunkirchenLehrlinge1. Lehrjahr, männlich</v>
      </c>
      <c r="B2176">
        <v>2175</v>
      </c>
      <c r="C2176">
        <v>318</v>
      </c>
      <c r="D2176" t="s">
        <v>185</v>
      </c>
      <c r="E2176" t="s">
        <v>46</v>
      </c>
      <c r="F2176" t="s">
        <v>65</v>
      </c>
      <c r="G2176">
        <v>270</v>
      </c>
      <c r="H2176">
        <v>239</v>
      </c>
      <c r="I2176">
        <v>235</v>
      </c>
      <c r="J2176">
        <v>243</v>
      </c>
      <c r="K2176">
        <v>240</v>
      </c>
      <c r="L2176">
        <v>242</v>
      </c>
      <c r="M2176">
        <v>225</v>
      </c>
      <c r="N2176">
        <v>203</v>
      </c>
      <c r="O2176">
        <v>226</v>
      </c>
      <c r="P2176">
        <v>203</v>
      </c>
      <c r="Q2176">
        <v>199</v>
      </c>
      <c r="R2176">
        <v>203</v>
      </c>
      <c r="S2176">
        <v>163</v>
      </c>
      <c r="T2176">
        <v>156</v>
      </c>
      <c r="U2176">
        <v>159</v>
      </c>
      <c r="V2176">
        <v>184</v>
      </c>
      <c r="W2176">
        <v>177</v>
      </c>
      <c r="X2176">
        <v>186</v>
      </c>
      <c r="Y2176">
        <v>184</v>
      </c>
      <c r="Z2176">
        <v>178</v>
      </c>
      <c r="AA2176">
        <v>203</v>
      </c>
      <c r="AB2176">
        <v>179</v>
      </c>
    </row>
    <row r="2177" spans="1:28" x14ac:dyDescent="0.25">
      <c r="A2177" t="str">
        <f t="shared" si="33"/>
        <v>NeunkirchenLehrlinge1. Lehrjahr, weiblich</v>
      </c>
      <c r="B2177">
        <v>2176</v>
      </c>
      <c r="C2177">
        <v>318</v>
      </c>
      <c r="D2177" t="s">
        <v>185</v>
      </c>
      <c r="E2177" t="s">
        <v>46</v>
      </c>
      <c r="F2177" t="s">
        <v>66</v>
      </c>
      <c r="G2177">
        <v>92</v>
      </c>
      <c r="H2177">
        <v>77</v>
      </c>
      <c r="I2177">
        <v>74</v>
      </c>
      <c r="J2177">
        <v>88</v>
      </c>
      <c r="K2177">
        <v>84</v>
      </c>
      <c r="L2177">
        <v>94</v>
      </c>
      <c r="M2177">
        <v>84</v>
      </c>
      <c r="N2177">
        <v>75</v>
      </c>
      <c r="O2177">
        <v>77</v>
      </c>
      <c r="P2177">
        <v>84</v>
      </c>
      <c r="Q2177">
        <v>68</v>
      </c>
      <c r="R2177">
        <v>71</v>
      </c>
      <c r="S2177">
        <v>53</v>
      </c>
      <c r="T2177">
        <v>58</v>
      </c>
      <c r="U2177">
        <v>59</v>
      </c>
      <c r="V2177">
        <v>62</v>
      </c>
      <c r="W2177">
        <v>53</v>
      </c>
      <c r="X2177">
        <v>83</v>
      </c>
      <c r="Y2177">
        <v>72</v>
      </c>
      <c r="Z2177">
        <v>45</v>
      </c>
      <c r="AA2177">
        <v>73</v>
      </c>
      <c r="AB2177">
        <v>85</v>
      </c>
    </row>
    <row r="2178" spans="1:28" x14ac:dyDescent="0.25">
      <c r="A2178" t="str">
        <f t="shared" si="33"/>
        <v>NeunkirchenLehrlinge2. Lehrjahr, männlich</v>
      </c>
      <c r="B2178">
        <v>2177</v>
      </c>
      <c r="C2178">
        <v>318</v>
      </c>
      <c r="D2178" t="s">
        <v>185</v>
      </c>
      <c r="E2178" t="s">
        <v>46</v>
      </c>
      <c r="F2178" t="s">
        <v>67</v>
      </c>
      <c r="G2178">
        <v>225</v>
      </c>
      <c r="H2178">
        <v>255</v>
      </c>
      <c r="I2178">
        <v>226</v>
      </c>
      <c r="J2178">
        <v>233</v>
      </c>
      <c r="K2178">
        <v>249</v>
      </c>
      <c r="L2178">
        <v>245</v>
      </c>
      <c r="M2178">
        <v>251</v>
      </c>
      <c r="N2178">
        <v>228</v>
      </c>
      <c r="O2178">
        <v>210</v>
      </c>
      <c r="P2178">
        <v>225</v>
      </c>
      <c r="Q2178">
        <v>197</v>
      </c>
      <c r="R2178">
        <v>206</v>
      </c>
      <c r="S2178">
        <v>193</v>
      </c>
      <c r="T2178">
        <v>167</v>
      </c>
      <c r="U2178">
        <v>148</v>
      </c>
      <c r="V2178">
        <v>163</v>
      </c>
      <c r="W2178">
        <v>175</v>
      </c>
      <c r="X2178">
        <v>167</v>
      </c>
      <c r="Y2178">
        <v>176</v>
      </c>
      <c r="Z2178">
        <v>177</v>
      </c>
      <c r="AA2178">
        <v>178</v>
      </c>
      <c r="AB2178">
        <v>194</v>
      </c>
    </row>
    <row r="2179" spans="1:28" x14ac:dyDescent="0.25">
      <c r="A2179" t="str">
        <f t="shared" ref="A2179:A2242" si="34">D2179&amp;E2179&amp;F2179</f>
        <v>NeunkirchenLehrlinge2. Lehrjahr, weiblich</v>
      </c>
      <c r="B2179">
        <v>2178</v>
      </c>
      <c r="C2179">
        <v>318</v>
      </c>
      <c r="D2179" t="s">
        <v>185</v>
      </c>
      <c r="E2179" t="s">
        <v>46</v>
      </c>
      <c r="F2179" t="s">
        <v>68</v>
      </c>
      <c r="G2179">
        <v>96</v>
      </c>
      <c r="H2179">
        <v>93</v>
      </c>
      <c r="I2179">
        <v>82</v>
      </c>
      <c r="J2179">
        <v>75</v>
      </c>
      <c r="K2179">
        <v>88</v>
      </c>
      <c r="L2179">
        <v>79</v>
      </c>
      <c r="M2179">
        <v>87</v>
      </c>
      <c r="N2179">
        <v>88</v>
      </c>
      <c r="O2179">
        <v>85</v>
      </c>
      <c r="P2179">
        <v>88</v>
      </c>
      <c r="Q2179">
        <v>86</v>
      </c>
      <c r="R2179">
        <v>77</v>
      </c>
      <c r="S2179">
        <v>83</v>
      </c>
      <c r="T2179">
        <v>62</v>
      </c>
      <c r="U2179">
        <v>65</v>
      </c>
      <c r="V2179">
        <v>64</v>
      </c>
      <c r="W2179">
        <v>65</v>
      </c>
      <c r="X2179">
        <v>59</v>
      </c>
      <c r="Y2179">
        <v>84</v>
      </c>
      <c r="Z2179">
        <v>77</v>
      </c>
      <c r="AA2179">
        <v>54</v>
      </c>
      <c r="AB2179">
        <v>76</v>
      </c>
    </row>
    <row r="2180" spans="1:28" x14ac:dyDescent="0.25">
      <c r="A2180" t="str">
        <f t="shared" si="34"/>
        <v>NeunkirchenLehrlinge3. Lehrjahr, männlich</v>
      </c>
      <c r="B2180">
        <v>2179</v>
      </c>
      <c r="C2180">
        <v>318</v>
      </c>
      <c r="D2180" t="s">
        <v>185</v>
      </c>
      <c r="E2180" t="s">
        <v>46</v>
      </c>
      <c r="F2180" t="s">
        <v>69</v>
      </c>
      <c r="G2180">
        <v>236</v>
      </c>
      <c r="H2180">
        <v>215</v>
      </c>
      <c r="I2180">
        <v>237</v>
      </c>
      <c r="J2180">
        <v>217</v>
      </c>
      <c r="K2180">
        <v>213</v>
      </c>
      <c r="L2180">
        <v>235</v>
      </c>
      <c r="M2180">
        <v>236</v>
      </c>
      <c r="N2180">
        <v>236</v>
      </c>
      <c r="O2180">
        <v>206</v>
      </c>
      <c r="P2180">
        <v>204</v>
      </c>
      <c r="Q2180">
        <v>217</v>
      </c>
      <c r="R2180">
        <v>197</v>
      </c>
      <c r="S2180">
        <v>190</v>
      </c>
      <c r="T2180">
        <v>185</v>
      </c>
      <c r="U2180">
        <v>160</v>
      </c>
      <c r="V2180">
        <v>149</v>
      </c>
      <c r="W2180">
        <v>157</v>
      </c>
      <c r="X2180">
        <v>164</v>
      </c>
      <c r="Y2180">
        <v>165</v>
      </c>
      <c r="Z2180">
        <v>171</v>
      </c>
      <c r="AA2180">
        <v>159</v>
      </c>
      <c r="AB2180">
        <v>170</v>
      </c>
    </row>
    <row r="2181" spans="1:28" x14ac:dyDescent="0.25">
      <c r="A2181" t="str">
        <f t="shared" si="34"/>
        <v>NeunkirchenLehrlinge3. Lehrjahr, weiblich</v>
      </c>
      <c r="B2181">
        <v>2180</v>
      </c>
      <c r="C2181">
        <v>318</v>
      </c>
      <c r="D2181" t="s">
        <v>185</v>
      </c>
      <c r="E2181" t="s">
        <v>46</v>
      </c>
      <c r="F2181" t="s">
        <v>70</v>
      </c>
      <c r="G2181">
        <v>90</v>
      </c>
      <c r="H2181">
        <v>95</v>
      </c>
      <c r="I2181">
        <v>88</v>
      </c>
      <c r="J2181">
        <v>74</v>
      </c>
      <c r="K2181">
        <v>66</v>
      </c>
      <c r="L2181">
        <v>79</v>
      </c>
      <c r="M2181">
        <v>68</v>
      </c>
      <c r="N2181">
        <v>84</v>
      </c>
      <c r="O2181">
        <v>87</v>
      </c>
      <c r="P2181">
        <v>78</v>
      </c>
      <c r="Q2181">
        <v>79</v>
      </c>
      <c r="R2181">
        <v>89</v>
      </c>
      <c r="S2181">
        <v>63</v>
      </c>
      <c r="T2181">
        <v>81</v>
      </c>
      <c r="U2181">
        <v>55</v>
      </c>
      <c r="V2181">
        <v>61</v>
      </c>
      <c r="W2181">
        <v>58</v>
      </c>
      <c r="X2181">
        <v>62</v>
      </c>
      <c r="Y2181">
        <v>58</v>
      </c>
      <c r="Z2181">
        <v>76</v>
      </c>
      <c r="AA2181">
        <v>75</v>
      </c>
      <c r="AB2181">
        <v>54</v>
      </c>
    </row>
    <row r="2182" spans="1:28" x14ac:dyDescent="0.25">
      <c r="A2182" t="str">
        <f t="shared" si="34"/>
        <v>NeunkirchenLehrlinge4. Lehrjahr, männlich</v>
      </c>
      <c r="B2182">
        <v>2181</v>
      </c>
      <c r="C2182">
        <v>318</v>
      </c>
      <c r="D2182" t="s">
        <v>185</v>
      </c>
      <c r="E2182" t="s">
        <v>46</v>
      </c>
      <c r="F2182" t="s">
        <v>71</v>
      </c>
      <c r="G2182">
        <v>93</v>
      </c>
      <c r="H2182">
        <v>97</v>
      </c>
      <c r="I2182">
        <v>81</v>
      </c>
      <c r="J2182">
        <v>95</v>
      </c>
      <c r="K2182">
        <v>77</v>
      </c>
      <c r="L2182">
        <v>85</v>
      </c>
      <c r="M2182">
        <v>99</v>
      </c>
      <c r="N2182">
        <v>93</v>
      </c>
      <c r="O2182">
        <v>82</v>
      </c>
      <c r="P2182">
        <v>91</v>
      </c>
      <c r="Q2182">
        <v>86</v>
      </c>
      <c r="R2182">
        <v>109</v>
      </c>
      <c r="S2182">
        <v>86</v>
      </c>
      <c r="T2182">
        <v>83</v>
      </c>
      <c r="U2182">
        <v>80</v>
      </c>
      <c r="V2182">
        <v>77</v>
      </c>
      <c r="W2182">
        <v>81</v>
      </c>
      <c r="X2182">
        <v>88</v>
      </c>
      <c r="Y2182">
        <v>76</v>
      </c>
      <c r="Z2182">
        <v>78</v>
      </c>
      <c r="AA2182">
        <v>72</v>
      </c>
      <c r="AB2182">
        <v>81</v>
      </c>
    </row>
    <row r="2183" spans="1:28" x14ac:dyDescent="0.25">
      <c r="A2183" t="str">
        <f t="shared" si="34"/>
        <v>NeunkirchenLehrlinge4. Lehrjahr, weiblich</v>
      </c>
      <c r="B2183">
        <v>2182</v>
      </c>
      <c r="C2183">
        <v>318</v>
      </c>
      <c r="D2183" t="s">
        <v>185</v>
      </c>
      <c r="E2183" t="s">
        <v>46</v>
      </c>
      <c r="F2183" t="s">
        <v>72</v>
      </c>
      <c r="G2183">
        <v>11</v>
      </c>
      <c r="H2183">
        <v>15</v>
      </c>
      <c r="I2183">
        <v>12</v>
      </c>
      <c r="J2183">
        <v>20</v>
      </c>
      <c r="K2183">
        <v>12</v>
      </c>
      <c r="L2183">
        <v>9</v>
      </c>
      <c r="M2183">
        <v>19</v>
      </c>
      <c r="N2183">
        <v>9</v>
      </c>
      <c r="O2183">
        <v>14</v>
      </c>
      <c r="P2183">
        <v>13</v>
      </c>
      <c r="Q2183">
        <v>12</v>
      </c>
      <c r="R2183">
        <v>14</v>
      </c>
      <c r="S2183">
        <v>9</v>
      </c>
      <c r="T2183">
        <v>9</v>
      </c>
      <c r="U2183">
        <v>12</v>
      </c>
      <c r="V2183">
        <v>5</v>
      </c>
      <c r="W2183">
        <v>10</v>
      </c>
      <c r="X2183">
        <v>6</v>
      </c>
      <c r="Y2183">
        <v>8</v>
      </c>
      <c r="Z2183">
        <v>8</v>
      </c>
      <c r="AA2183">
        <v>11</v>
      </c>
      <c r="AB2183">
        <v>6</v>
      </c>
    </row>
    <row r="2184" spans="1:28" x14ac:dyDescent="0.25">
      <c r="A2184" t="str">
        <f t="shared" si="34"/>
        <v>NeunkirchenLehrlingeFrauen</v>
      </c>
      <c r="B2184">
        <v>2183</v>
      </c>
      <c r="C2184">
        <v>318</v>
      </c>
      <c r="D2184" t="s">
        <v>185</v>
      </c>
      <c r="E2184" t="s">
        <v>46</v>
      </c>
      <c r="F2184" t="s">
        <v>47</v>
      </c>
      <c r="G2184">
        <v>289</v>
      </c>
      <c r="H2184">
        <v>280</v>
      </c>
      <c r="I2184">
        <v>256</v>
      </c>
      <c r="J2184">
        <v>257</v>
      </c>
      <c r="K2184">
        <v>250</v>
      </c>
      <c r="L2184">
        <v>261</v>
      </c>
      <c r="M2184">
        <v>258</v>
      </c>
      <c r="N2184">
        <v>256</v>
      </c>
      <c r="O2184">
        <v>263</v>
      </c>
      <c r="P2184">
        <v>263</v>
      </c>
      <c r="Q2184">
        <v>245</v>
      </c>
      <c r="R2184">
        <v>251</v>
      </c>
      <c r="S2184">
        <v>208</v>
      </c>
      <c r="T2184">
        <v>210</v>
      </c>
      <c r="U2184">
        <v>191</v>
      </c>
      <c r="V2184">
        <v>192</v>
      </c>
      <c r="W2184">
        <v>186</v>
      </c>
      <c r="X2184">
        <v>210</v>
      </c>
      <c r="Y2184">
        <v>222</v>
      </c>
      <c r="Z2184">
        <v>206</v>
      </c>
      <c r="AA2184">
        <v>213</v>
      </c>
      <c r="AB2184">
        <v>221</v>
      </c>
    </row>
    <row r="2185" spans="1:28" x14ac:dyDescent="0.25">
      <c r="A2185" t="str">
        <f t="shared" si="34"/>
        <v>NeunkirchenLehrlingeInsgesamt</v>
      </c>
      <c r="B2185">
        <v>2184</v>
      </c>
      <c r="C2185">
        <v>318</v>
      </c>
      <c r="D2185" t="s">
        <v>185</v>
      </c>
      <c r="E2185" t="s">
        <v>46</v>
      </c>
      <c r="F2185" t="s">
        <v>48</v>
      </c>
      <c r="G2185">
        <v>1113</v>
      </c>
      <c r="H2185">
        <v>1086</v>
      </c>
      <c r="I2185">
        <v>1035</v>
      </c>
      <c r="J2185">
        <v>1045</v>
      </c>
      <c r="K2185">
        <v>1029</v>
      </c>
      <c r="L2185">
        <v>1068</v>
      </c>
      <c r="M2185">
        <v>1069</v>
      </c>
      <c r="N2185">
        <v>1016</v>
      </c>
      <c r="O2185">
        <v>987</v>
      </c>
      <c r="P2185">
        <v>986</v>
      </c>
      <c r="Q2185">
        <v>944</v>
      </c>
      <c r="R2185">
        <v>966</v>
      </c>
      <c r="S2185">
        <v>840</v>
      </c>
      <c r="T2185">
        <v>801</v>
      </c>
      <c r="U2185">
        <v>738</v>
      </c>
      <c r="V2185">
        <v>765</v>
      </c>
      <c r="W2185">
        <v>776</v>
      </c>
      <c r="X2185">
        <v>815</v>
      </c>
      <c r="Y2185">
        <v>823</v>
      </c>
      <c r="Z2185">
        <v>810</v>
      </c>
      <c r="AA2185">
        <v>825</v>
      </c>
      <c r="AB2185">
        <v>845</v>
      </c>
    </row>
    <row r="2186" spans="1:28" x14ac:dyDescent="0.25">
      <c r="A2186" t="str">
        <f t="shared" si="34"/>
        <v>NeunkirchenLehrlingeMänner</v>
      </c>
      <c r="B2186">
        <v>2185</v>
      </c>
      <c r="C2186">
        <v>318</v>
      </c>
      <c r="D2186" t="s">
        <v>185</v>
      </c>
      <c r="E2186" t="s">
        <v>46</v>
      </c>
      <c r="F2186" t="s">
        <v>49</v>
      </c>
      <c r="G2186">
        <v>824</v>
      </c>
      <c r="H2186">
        <v>806</v>
      </c>
      <c r="I2186">
        <v>779</v>
      </c>
      <c r="J2186">
        <v>788</v>
      </c>
      <c r="K2186">
        <v>779</v>
      </c>
      <c r="L2186">
        <v>807</v>
      </c>
      <c r="M2186">
        <v>811</v>
      </c>
      <c r="N2186">
        <v>760</v>
      </c>
      <c r="O2186">
        <v>724</v>
      </c>
      <c r="P2186">
        <v>723</v>
      </c>
      <c r="Q2186">
        <v>699</v>
      </c>
      <c r="R2186">
        <v>715</v>
      </c>
      <c r="S2186">
        <v>632</v>
      </c>
      <c r="T2186">
        <v>591</v>
      </c>
      <c r="U2186">
        <v>547</v>
      </c>
      <c r="V2186">
        <v>573</v>
      </c>
      <c r="W2186">
        <v>590</v>
      </c>
      <c r="X2186">
        <v>605</v>
      </c>
      <c r="Y2186">
        <v>601</v>
      </c>
      <c r="Z2186">
        <v>604</v>
      </c>
      <c r="AA2186">
        <v>612</v>
      </c>
      <c r="AB2186">
        <v>624</v>
      </c>
    </row>
    <row r="2187" spans="1:28" x14ac:dyDescent="0.25">
      <c r="A2187" t="str">
        <f t="shared" si="34"/>
        <v>NeunkirchenNeugründungenInsgesamt</v>
      </c>
      <c r="B2187">
        <v>2186</v>
      </c>
      <c r="C2187">
        <v>318</v>
      </c>
      <c r="D2187" t="s">
        <v>185</v>
      </c>
      <c r="E2187" t="s">
        <v>41</v>
      </c>
      <c r="F2187" t="s">
        <v>48</v>
      </c>
      <c r="G2187">
        <v>226</v>
      </c>
      <c r="H2187">
        <v>251.52043980828901</v>
      </c>
      <c r="I2187">
        <v>259.88547008546999</v>
      </c>
      <c r="J2187">
        <v>254.126746506986</v>
      </c>
      <c r="K2187">
        <v>259.09073392888399</v>
      </c>
      <c r="L2187">
        <v>284.14119986741798</v>
      </c>
      <c r="M2187">
        <v>475.733124018838</v>
      </c>
      <c r="N2187">
        <v>330.09906934854399</v>
      </c>
      <c r="O2187">
        <v>364.09400826446301</v>
      </c>
      <c r="P2187">
        <v>337.09008286554399</v>
      </c>
      <c r="Q2187">
        <v>317.247462919594</v>
      </c>
      <c r="R2187">
        <v>319.91768488745998</v>
      </c>
      <c r="S2187">
        <v>360.237310481213</v>
      </c>
      <c r="T2187">
        <v>391.09159053642497</v>
      </c>
      <c r="U2187">
        <v>406.90680100755702</v>
      </c>
      <c r="V2187">
        <v>429</v>
      </c>
      <c r="W2187">
        <v>348</v>
      </c>
      <c r="X2187">
        <v>329</v>
      </c>
      <c r="Y2187">
        <v>346</v>
      </c>
      <c r="Z2187">
        <v>368</v>
      </c>
      <c r="AA2187">
        <v>347</v>
      </c>
      <c r="AB2187">
        <v>332</v>
      </c>
    </row>
    <row r="2188" spans="1:28" x14ac:dyDescent="0.25">
      <c r="A2188" t="str">
        <f t="shared" si="34"/>
        <v>NeunkirchenPendler (Auspendler/-innen)Insgesamt</v>
      </c>
      <c r="B2188">
        <v>2187</v>
      </c>
      <c r="C2188">
        <v>318</v>
      </c>
      <c r="D2188" t="s">
        <v>185</v>
      </c>
      <c r="E2188" t="s">
        <v>459</v>
      </c>
      <c r="F2188" t="s">
        <v>48</v>
      </c>
      <c r="G2188">
        <v>27858</v>
      </c>
      <c r="H2188">
        <v>28154</v>
      </c>
      <c r="I2188">
        <v>28388</v>
      </c>
      <c r="J2188">
        <v>28305</v>
      </c>
      <c r="K2188">
        <v>28218</v>
      </c>
      <c r="L2188">
        <v>28428</v>
      </c>
      <c r="M2188">
        <v>28663</v>
      </c>
      <c r="N2188">
        <v>28781</v>
      </c>
      <c r="O2188">
        <v>29390</v>
      </c>
      <c r="P2188">
        <v>29932</v>
      </c>
      <c r="Q2188">
        <v>30054</v>
      </c>
      <c r="R2188">
        <v>29735</v>
      </c>
      <c r="S2188">
        <v>30473</v>
      </c>
    </row>
    <row r="2189" spans="1:28" x14ac:dyDescent="0.25">
      <c r="A2189" t="str">
        <f t="shared" si="34"/>
        <v>NeunkirchenPendler ins AuslandInsgesamt</v>
      </c>
      <c r="B2189">
        <v>2188</v>
      </c>
      <c r="C2189">
        <v>318</v>
      </c>
      <c r="D2189" t="s">
        <v>185</v>
      </c>
      <c r="E2189" t="s">
        <v>304</v>
      </c>
      <c r="F2189" t="s">
        <v>48</v>
      </c>
      <c r="G2189">
        <v>17</v>
      </c>
      <c r="H2189">
        <v>57</v>
      </c>
      <c r="I2189">
        <v>151</v>
      </c>
      <c r="J2189">
        <v>58</v>
      </c>
      <c r="K2189">
        <v>46</v>
      </c>
      <c r="L2189">
        <v>112</v>
      </c>
      <c r="M2189">
        <v>115</v>
      </c>
      <c r="N2189">
        <v>86</v>
      </c>
      <c r="O2189">
        <v>90</v>
      </c>
      <c r="P2189">
        <v>79</v>
      </c>
      <c r="Q2189">
        <v>99</v>
      </c>
      <c r="R2189">
        <v>61</v>
      </c>
      <c r="S2189">
        <v>106</v>
      </c>
    </row>
    <row r="2190" spans="1:28" x14ac:dyDescent="0.25">
      <c r="A2190" t="str">
        <f t="shared" si="34"/>
        <v>NeunkirchenPendler zw. BundesländernInsgesamt</v>
      </c>
      <c r="B2190">
        <v>2189</v>
      </c>
      <c r="C2190">
        <v>318</v>
      </c>
      <c r="D2190" t="s">
        <v>185</v>
      </c>
      <c r="E2190" t="s">
        <v>433</v>
      </c>
      <c r="F2190" t="s">
        <v>48</v>
      </c>
      <c r="G2190">
        <v>5872</v>
      </c>
      <c r="H2190">
        <v>5935</v>
      </c>
      <c r="I2190">
        <v>6051</v>
      </c>
      <c r="J2190">
        <v>5823</v>
      </c>
      <c r="K2190">
        <v>5802</v>
      </c>
      <c r="L2190">
        <v>5832</v>
      </c>
      <c r="M2190">
        <v>5673</v>
      </c>
      <c r="N2190">
        <v>5880</v>
      </c>
      <c r="O2190">
        <v>6197</v>
      </c>
      <c r="P2190">
        <v>6212</v>
      </c>
      <c r="Q2190">
        <v>6269</v>
      </c>
      <c r="R2190">
        <v>6249</v>
      </c>
      <c r="S2190">
        <v>6747</v>
      </c>
    </row>
    <row r="2191" spans="1:28" x14ac:dyDescent="0.25">
      <c r="A2191" t="str">
        <f t="shared" si="34"/>
        <v>NeunkirchenPendler zw. Gemeinden eines Pol. BezirkesInsgesamt</v>
      </c>
      <c r="B2191">
        <v>2190</v>
      </c>
      <c r="C2191">
        <v>318</v>
      </c>
      <c r="D2191" t="s">
        <v>185</v>
      </c>
      <c r="E2191" t="s">
        <v>305</v>
      </c>
      <c r="F2191" t="s">
        <v>48</v>
      </c>
      <c r="G2191">
        <v>13452</v>
      </c>
      <c r="H2191">
        <v>12159</v>
      </c>
      <c r="I2191">
        <v>12084</v>
      </c>
      <c r="J2191">
        <v>12549</v>
      </c>
      <c r="K2191">
        <v>12576</v>
      </c>
      <c r="L2191">
        <v>12750</v>
      </c>
      <c r="M2191">
        <v>12568</v>
      </c>
      <c r="N2191">
        <v>12678</v>
      </c>
      <c r="O2191">
        <v>12825</v>
      </c>
      <c r="P2191">
        <v>12955</v>
      </c>
      <c r="Q2191">
        <v>12985</v>
      </c>
      <c r="R2191">
        <v>12796</v>
      </c>
      <c r="S2191">
        <v>12743</v>
      </c>
    </row>
    <row r="2192" spans="1:28" x14ac:dyDescent="0.25">
      <c r="A2192" t="str">
        <f t="shared" si="34"/>
        <v>NeunkirchenPendler zw. Pol. Bez. des BundeslandesInsgesamt</v>
      </c>
      <c r="B2192">
        <v>2191</v>
      </c>
      <c r="C2192">
        <v>318</v>
      </c>
      <c r="D2192" t="s">
        <v>185</v>
      </c>
      <c r="E2192" t="s">
        <v>306</v>
      </c>
      <c r="F2192" t="s">
        <v>48</v>
      </c>
      <c r="G2192">
        <v>8517</v>
      </c>
      <c r="H2192">
        <v>10003</v>
      </c>
      <c r="I2192">
        <v>10102</v>
      </c>
      <c r="J2192">
        <v>9875</v>
      </c>
      <c r="K2192">
        <v>9794</v>
      </c>
      <c r="L2192">
        <v>9734</v>
      </c>
      <c r="M2192">
        <v>10307</v>
      </c>
      <c r="N2192">
        <v>10137</v>
      </c>
      <c r="O2192">
        <v>10278</v>
      </c>
      <c r="P2192">
        <v>10686</v>
      </c>
      <c r="Q2192">
        <v>10701</v>
      </c>
      <c r="R2192">
        <v>10629</v>
      </c>
      <c r="S2192">
        <v>10877</v>
      </c>
    </row>
    <row r="2193" spans="1:47" x14ac:dyDescent="0.25">
      <c r="A2193" t="str">
        <f t="shared" si="34"/>
        <v>NeunkirchenPensionisteneinkommenBrutto_Schnitt</v>
      </c>
      <c r="B2193">
        <v>2192</v>
      </c>
      <c r="C2193">
        <v>318</v>
      </c>
      <c r="D2193" t="s">
        <v>185</v>
      </c>
      <c r="E2193" t="s">
        <v>44</v>
      </c>
      <c r="F2193" t="s">
        <v>54</v>
      </c>
      <c r="G2193">
        <v>16712.421724741798</v>
      </c>
      <c r="H2193">
        <v>17249.8779654725</v>
      </c>
      <c r="I2193">
        <v>17637.551271586301</v>
      </c>
      <c r="J2193">
        <v>18183.544272315099</v>
      </c>
      <c r="K2193">
        <v>18907.8104544653</v>
      </c>
      <c r="L2193">
        <v>19583.349409277202</v>
      </c>
      <c r="M2193">
        <v>20104.676605054199</v>
      </c>
      <c r="N2193">
        <v>20467.254534706299</v>
      </c>
      <c r="O2193">
        <v>20597.425629133701</v>
      </c>
      <c r="P2193">
        <v>21129.8761625839</v>
      </c>
      <c r="Q2193">
        <v>21711.4941256973</v>
      </c>
      <c r="R2193">
        <v>22202.524815504101</v>
      </c>
      <c r="S2193">
        <v>22629.5962577836</v>
      </c>
      <c r="T2193">
        <v>22994.975502641199</v>
      </c>
      <c r="U2193">
        <v>23553.387682521701</v>
      </c>
      <c r="V2193">
        <v>24331.002274045401</v>
      </c>
      <c r="W2193">
        <v>25890.1040359992</v>
      </c>
      <c r="X2193">
        <v>26590.589697854601</v>
      </c>
      <c r="Y2193">
        <v>27356.605715716101</v>
      </c>
    </row>
    <row r="2194" spans="1:47" x14ac:dyDescent="0.25">
      <c r="A2194" t="str">
        <f t="shared" si="34"/>
        <v>NeunkirchenPensionisteneinkommenBruttobezüge 1000 EUR</v>
      </c>
      <c r="B2194">
        <v>2193</v>
      </c>
      <c r="C2194">
        <v>318</v>
      </c>
      <c r="D2194" t="s">
        <v>185</v>
      </c>
      <c r="E2194" t="s">
        <v>44</v>
      </c>
      <c r="F2194" t="s">
        <v>55</v>
      </c>
      <c r="G2194">
        <v>372185.63180999999</v>
      </c>
      <c r="H2194">
        <v>385690.02143000002</v>
      </c>
      <c r="I2194">
        <v>396280.50196999998</v>
      </c>
      <c r="J2194">
        <v>409057.01195000001</v>
      </c>
      <c r="K2194">
        <v>428942.58796999999</v>
      </c>
      <c r="L2194">
        <v>449202.86875000002</v>
      </c>
      <c r="M2194">
        <v>470972.15415000002</v>
      </c>
      <c r="N2194">
        <v>482986.27250999998</v>
      </c>
      <c r="O2194">
        <v>504513.34336</v>
      </c>
      <c r="P2194">
        <v>522710.87650999997</v>
      </c>
      <c r="Q2194">
        <v>540985.29913000006</v>
      </c>
      <c r="R2194">
        <v>548757.60334000003</v>
      </c>
      <c r="S2194">
        <v>556031.80964999995</v>
      </c>
      <c r="T2194">
        <v>565906.34712000005</v>
      </c>
      <c r="U2194">
        <v>581344.71478000004</v>
      </c>
      <c r="V2194">
        <v>604090.12445999996</v>
      </c>
      <c r="W2194">
        <v>632883.59316000005</v>
      </c>
      <c r="X2194">
        <v>655644.17018000002</v>
      </c>
      <c r="Y2194">
        <v>683039.73150999995</v>
      </c>
    </row>
    <row r="2195" spans="1:47" x14ac:dyDescent="0.25">
      <c r="A2195" t="str">
        <f t="shared" si="34"/>
        <v>NeunkirchenPensionisteneinkommenBruttobezüge Fälle</v>
      </c>
      <c r="B2195">
        <v>2194</v>
      </c>
      <c r="C2195">
        <v>318</v>
      </c>
      <c r="D2195" t="s">
        <v>185</v>
      </c>
      <c r="E2195" t="s">
        <v>44</v>
      </c>
      <c r="F2195" t="s">
        <v>56</v>
      </c>
      <c r="G2195">
        <v>22270</v>
      </c>
      <c r="H2195">
        <v>22359</v>
      </c>
      <c r="I2195">
        <v>22468</v>
      </c>
      <c r="J2195">
        <v>22496</v>
      </c>
      <c r="K2195">
        <v>22686</v>
      </c>
      <c r="L2195">
        <v>22938</v>
      </c>
      <c r="M2195">
        <v>23426</v>
      </c>
      <c r="N2195">
        <v>23598</v>
      </c>
      <c r="O2195">
        <v>24494</v>
      </c>
      <c r="P2195">
        <v>24738</v>
      </c>
      <c r="Q2195">
        <v>24917</v>
      </c>
      <c r="R2195">
        <v>24716</v>
      </c>
      <c r="S2195">
        <v>24571</v>
      </c>
      <c r="T2195">
        <v>24610</v>
      </c>
      <c r="U2195">
        <v>24682</v>
      </c>
      <c r="V2195">
        <v>24828</v>
      </c>
      <c r="W2195">
        <v>24445</v>
      </c>
      <c r="X2195">
        <v>24657</v>
      </c>
      <c r="Y2195">
        <v>24968</v>
      </c>
    </row>
    <row r="2196" spans="1:47" x14ac:dyDescent="0.25">
      <c r="A2196" t="str">
        <f t="shared" si="34"/>
        <v>NeunkirchenPensionisteneinkommenLohnsteuer 1000 EUR</v>
      </c>
      <c r="B2196">
        <v>2195</v>
      </c>
      <c r="C2196">
        <v>318</v>
      </c>
      <c r="D2196" t="s">
        <v>185</v>
      </c>
      <c r="E2196" t="s">
        <v>44</v>
      </c>
      <c r="F2196" t="s">
        <v>57</v>
      </c>
      <c r="G2196">
        <v>43208.944219999998</v>
      </c>
      <c r="H2196">
        <v>40473.950510000002</v>
      </c>
      <c r="I2196">
        <v>44272.005859999997</v>
      </c>
      <c r="J2196">
        <v>47322.813110000003</v>
      </c>
      <c r="K2196">
        <v>51883.273139999998</v>
      </c>
      <c r="L2196">
        <v>49276.892540000001</v>
      </c>
      <c r="M2196">
        <v>53839.63493</v>
      </c>
      <c r="N2196">
        <v>57085.501279999997</v>
      </c>
      <c r="O2196">
        <v>62355.231339999998</v>
      </c>
      <c r="P2196">
        <v>66590.50791</v>
      </c>
      <c r="Q2196">
        <v>71271.197880000007</v>
      </c>
      <c r="R2196">
        <v>74515.552190000002</v>
      </c>
      <c r="S2196">
        <v>62622.121440000003</v>
      </c>
      <c r="T2196">
        <v>65094.419269999999</v>
      </c>
      <c r="U2196">
        <v>68961.648639999999</v>
      </c>
      <c r="V2196">
        <v>74397.445879999999</v>
      </c>
      <c r="W2196">
        <v>73882.887019999995</v>
      </c>
      <c r="X2196">
        <v>79458.010030000005</v>
      </c>
      <c r="Y2196">
        <v>80757.718089999995</v>
      </c>
    </row>
    <row r="2197" spans="1:47" x14ac:dyDescent="0.25">
      <c r="A2197" t="str">
        <f t="shared" si="34"/>
        <v>NeunkirchenPensionisteneinkommenLohnsteuer Fälle</v>
      </c>
      <c r="B2197">
        <v>2196</v>
      </c>
      <c r="C2197">
        <v>318</v>
      </c>
      <c r="D2197" t="s">
        <v>185</v>
      </c>
      <c r="E2197" t="s">
        <v>44</v>
      </c>
      <c r="F2197" t="s">
        <v>58</v>
      </c>
      <c r="G2197">
        <v>13385</v>
      </c>
      <c r="H2197">
        <v>12831</v>
      </c>
      <c r="I2197">
        <v>13375</v>
      </c>
      <c r="J2197">
        <v>14309</v>
      </c>
      <c r="K2197">
        <v>14551</v>
      </c>
      <c r="L2197">
        <v>14195</v>
      </c>
      <c r="M2197">
        <v>14763</v>
      </c>
      <c r="N2197">
        <v>15169</v>
      </c>
      <c r="O2197">
        <v>15663</v>
      </c>
      <c r="P2197">
        <v>16084</v>
      </c>
      <c r="Q2197">
        <v>16662</v>
      </c>
      <c r="R2197">
        <v>16755</v>
      </c>
      <c r="S2197">
        <v>16864</v>
      </c>
      <c r="T2197">
        <v>17045</v>
      </c>
      <c r="U2197">
        <v>17401</v>
      </c>
      <c r="V2197">
        <v>17982</v>
      </c>
      <c r="W2197">
        <v>18994</v>
      </c>
      <c r="X2197">
        <v>19510</v>
      </c>
      <c r="Y2197">
        <v>20117</v>
      </c>
    </row>
    <row r="2198" spans="1:47" x14ac:dyDescent="0.25">
      <c r="A2198" t="str">
        <f t="shared" si="34"/>
        <v>NeunkirchenPensionisteneinkommenNetto_Schnitt</v>
      </c>
      <c r="B2198">
        <v>2197</v>
      </c>
      <c r="C2198">
        <v>318</v>
      </c>
      <c r="D2198" t="s">
        <v>185</v>
      </c>
      <c r="E2198" t="s">
        <v>44</v>
      </c>
      <c r="F2198" t="s">
        <v>59</v>
      </c>
      <c r="G2198">
        <v>13953.656178715801</v>
      </c>
      <c r="H2198">
        <v>14520.3532367279</v>
      </c>
      <c r="I2198">
        <v>14711.1536972583</v>
      </c>
      <c r="J2198">
        <v>15096.188553076099</v>
      </c>
      <c r="K2198">
        <v>15580.483509653501</v>
      </c>
      <c r="L2198">
        <v>16351.357284854799</v>
      </c>
      <c r="M2198">
        <v>16695.571514556501</v>
      </c>
      <c r="N2198">
        <v>16919.501653106199</v>
      </c>
      <c r="O2198">
        <v>16915.879001796398</v>
      </c>
      <c r="P2198">
        <v>17273.419486619801</v>
      </c>
      <c r="Q2198">
        <v>17657.008047919098</v>
      </c>
      <c r="R2198">
        <v>17967.5561195177</v>
      </c>
      <c r="S2198">
        <v>18839.641544503698</v>
      </c>
      <c r="T2198">
        <v>19091.012589191399</v>
      </c>
      <c r="U2198">
        <v>19466.133265132499</v>
      </c>
      <c r="V2198">
        <v>20002.0395259385</v>
      </c>
      <c r="W2198">
        <v>21458.508530578802</v>
      </c>
      <c r="X2198">
        <v>21918.206059131298</v>
      </c>
      <c r="Y2198">
        <v>22636.885903155999</v>
      </c>
    </row>
    <row r="2199" spans="1:47" x14ac:dyDescent="0.25">
      <c r="A2199" t="str">
        <f t="shared" si="34"/>
        <v>NeunkirchenPensionisteneinkommenNettobezüge 1000 EUR</v>
      </c>
      <c r="B2199">
        <v>2198</v>
      </c>
      <c r="C2199">
        <v>318</v>
      </c>
      <c r="D2199" t="s">
        <v>185</v>
      </c>
      <c r="E2199" t="s">
        <v>44</v>
      </c>
      <c r="F2199" t="s">
        <v>60</v>
      </c>
      <c r="G2199">
        <v>310747.92310000001</v>
      </c>
      <c r="H2199">
        <v>324660.57802000002</v>
      </c>
      <c r="I2199">
        <v>330530.20127000002</v>
      </c>
      <c r="J2199">
        <v>339603.85768999998</v>
      </c>
      <c r="K2199">
        <v>353458.84889999998</v>
      </c>
      <c r="L2199">
        <v>375067.43339999998</v>
      </c>
      <c r="M2199">
        <v>391110.4583</v>
      </c>
      <c r="N2199">
        <v>399266.40000999998</v>
      </c>
      <c r="O2199">
        <v>414337.54027</v>
      </c>
      <c r="P2199">
        <v>427309.85126000002</v>
      </c>
      <c r="Q2199">
        <v>439959.66953000001</v>
      </c>
      <c r="R2199">
        <v>444086.11705</v>
      </c>
      <c r="S2199">
        <v>462908.83239</v>
      </c>
      <c r="T2199">
        <v>469829.81981999998</v>
      </c>
      <c r="U2199">
        <v>480463.10125000001</v>
      </c>
      <c r="V2199">
        <v>496610.63734999998</v>
      </c>
      <c r="W2199">
        <v>524553.24103000003</v>
      </c>
      <c r="X2199">
        <v>540437.20680000004</v>
      </c>
      <c r="Y2199">
        <v>565197.76723</v>
      </c>
    </row>
    <row r="2200" spans="1:47" x14ac:dyDescent="0.25">
      <c r="A2200" t="str">
        <f t="shared" si="34"/>
        <v>NeunkirchenPensionisteneinkommenSV-Beiträge 1000 EUR</v>
      </c>
      <c r="B2200">
        <v>2199</v>
      </c>
      <c r="C2200">
        <v>318</v>
      </c>
      <c r="D2200" t="s">
        <v>185</v>
      </c>
      <c r="E2200" t="s">
        <v>44</v>
      </c>
      <c r="F2200" t="s">
        <v>61</v>
      </c>
      <c r="G2200">
        <v>18228.764490000001</v>
      </c>
      <c r="H2200">
        <v>20555.492900000001</v>
      </c>
      <c r="I2200">
        <v>21478.294839999999</v>
      </c>
      <c r="J2200">
        <v>22130.34115</v>
      </c>
      <c r="K2200">
        <v>23600.465929999998</v>
      </c>
      <c r="L2200">
        <v>24858.542809999999</v>
      </c>
      <c r="M2200">
        <v>26022.06092</v>
      </c>
      <c r="N2200">
        <v>26634.371220000001</v>
      </c>
      <c r="O2200">
        <v>27820.571749999999</v>
      </c>
      <c r="P2200">
        <v>28810.517339999999</v>
      </c>
      <c r="Q2200">
        <v>29754.43172</v>
      </c>
      <c r="R2200">
        <v>30155.934099999999</v>
      </c>
      <c r="S2200">
        <v>30500.855820000001</v>
      </c>
      <c r="T2200">
        <v>30982.108029999999</v>
      </c>
      <c r="U2200">
        <v>31919.964889999999</v>
      </c>
      <c r="V2200">
        <v>33082.041230000003</v>
      </c>
      <c r="W2200">
        <v>34447.465109999997</v>
      </c>
      <c r="X2200">
        <v>35748.953350000003</v>
      </c>
      <c r="Y2200">
        <v>37084.246189999998</v>
      </c>
    </row>
    <row r="2201" spans="1:47" x14ac:dyDescent="0.25">
      <c r="A2201" t="str">
        <f t="shared" si="34"/>
        <v>NeunkirchenPensionisteneinkommenSV-Beiträge Fälle</v>
      </c>
      <c r="B2201">
        <v>2200</v>
      </c>
      <c r="C2201">
        <v>318</v>
      </c>
      <c r="D2201" t="s">
        <v>185</v>
      </c>
      <c r="E2201" t="s">
        <v>44</v>
      </c>
      <c r="F2201" t="s">
        <v>62</v>
      </c>
      <c r="G2201">
        <v>21822</v>
      </c>
      <c r="H2201">
        <v>21913</v>
      </c>
      <c r="I2201">
        <v>22046</v>
      </c>
      <c r="J2201">
        <v>22078</v>
      </c>
      <c r="K2201">
        <v>22272</v>
      </c>
      <c r="L2201">
        <v>22543</v>
      </c>
      <c r="M2201">
        <v>22998</v>
      </c>
      <c r="N2201">
        <v>23180</v>
      </c>
      <c r="O2201">
        <v>23330</v>
      </c>
      <c r="P2201">
        <v>23518</v>
      </c>
      <c r="Q2201">
        <v>23694</v>
      </c>
      <c r="R2201">
        <v>23480</v>
      </c>
      <c r="S2201">
        <v>23353</v>
      </c>
      <c r="T2201">
        <v>23371</v>
      </c>
      <c r="U2201">
        <v>23465</v>
      </c>
      <c r="V2201">
        <v>23612</v>
      </c>
      <c r="W2201">
        <v>23751</v>
      </c>
      <c r="X2201">
        <v>23972</v>
      </c>
      <c r="Y2201">
        <v>24266</v>
      </c>
    </row>
    <row r="2202" spans="1:47" x14ac:dyDescent="0.25">
      <c r="A2202" t="str">
        <f t="shared" si="34"/>
        <v>NeunkirchenUnselbstständig BeschäftigteFrauen</v>
      </c>
      <c r="B2202">
        <v>2201</v>
      </c>
      <c r="C2202">
        <v>318</v>
      </c>
      <c r="D2202" t="s">
        <v>185</v>
      </c>
      <c r="E2202" t="s">
        <v>38</v>
      </c>
      <c r="F2202" t="s">
        <v>47</v>
      </c>
      <c r="G2202">
        <v>7170</v>
      </c>
      <c r="H2202">
        <v>7674</v>
      </c>
      <c r="I2202">
        <v>7258</v>
      </c>
      <c r="J2202">
        <v>7611</v>
      </c>
      <c r="K2202">
        <v>7136</v>
      </c>
      <c r="L2202">
        <v>7451</v>
      </c>
      <c r="M2202">
        <v>7141</v>
      </c>
      <c r="N2202">
        <v>7454</v>
      </c>
      <c r="O2202">
        <v>15013</v>
      </c>
      <c r="P2202">
        <v>15690</v>
      </c>
      <c r="Q2202">
        <v>15064</v>
      </c>
      <c r="R2202">
        <v>15567</v>
      </c>
      <c r="S2202">
        <v>14862</v>
      </c>
      <c r="T2202">
        <v>15339</v>
      </c>
      <c r="U2202">
        <v>15038</v>
      </c>
      <c r="V2202">
        <v>15624</v>
      </c>
      <c r="W2202">
        <v>15233</v>
      </c>
      <c r="X2202">
        <v>15707</v>
      </c>
      <c r="Y2202">
        <v>15188</v>
      </c>
      <c r="Z2202">
        <v>15602</v>
      </c>
      <c r="AA2202">
        <v>15213</v>
      </c>
      <c r="AB2202">
        <v>15670</v>
      </c>
      <c r="AC2202">
        <v>15350</v>
      </c>
      <c r="AD2202">
        <v>15850</v>
      </c>
      <c r="AE2202">
        <v>15416</v>
      </c>
      <c r="AF2202">
        <v>15804</v>
      </c>
      <c r="AG2202">
        <v>15456</v>
      </c>
      <c r="AH2202">
        <v>15942</v>
      </c>
      <c r="AI2202">
        <v>15658</v>
      </c>
      <c r="AJ2202">
        <v>16268</v>
      </c>
      <c r="AK2202">
        <v>15888</v>
      </c>
      <c r="AL2202">
        <v>16344</v>
      </c>
      <c r="AM2202">
        <v>15865</v>
      </c>
      <c r="AN2202">
        <v>15943</v>
      </c>
      <c r="AO2202">
        <v>15602</v>
      </c>
      <c r="AP2202">
        <v>16264</v>
      </c>
      <c r="AQ2202">
        <v>16057</v>
      </c>
      <c r="AR2202">
        <v>16576</v>
      </c>
      <c r="AS2202">
        <v>16398</v>
      </c>
      <c r="AT2202">
        <v>16768</v>
      </c>
      <c r="AU2202">
        <v>16398</v>
      </c>
    </row>
    <row r="2203" spans="1:47" x14ac:dyDescent="0.25">
      <c r="A2203" t="str">
        <f t="shared" si="34"/>
        <v>NeunkirchenUnselbstständig BeschäftigteInsgesamt</v>
      </c>
      <c r="B2203">
        <v>2202</v>
      </c>
      <c r="C2203">
        <v>318</v>
      </c>
      <c r="D2203" t="s">
        <v>185</v>
      </c>
      <c r="E2203" t="s">
        <v>38</v>
      </c>
      <c r="F2203" t="s">
        <v>48</v>
      </c>
      <c r="G2203">
        <v>16895</v>
      </c>
      <c r="H2203">
        <v>18720</v>
      </c>
      <c r="I2203">
        <v>16962</v>
      </c>
      <c r="J2203">
        <v>18396</v>
      </c>
      <c r="K2203">
        <v>16782</v>
      </c>
      <c r="L2203">
        <v>18374</v>
      </c>
      <c r="M2203">
        <v>17090</v>
      </c>
      <c r="N2203">
        <v>18451</v>
      </c>
      <c r="O2203">
        <v>32970</v>
      </c>
      <c r="P2203">
        <v>34847</v>
      </c>
      <c r="Q2203">
        <v>32611</v>
      </c>
      <c r="R2203">
        <v>34036</v>
      </c>
      <c r="S2203">
        <v>31881</v>
      </c>
      <c r="T2203">
        <v>33573</v>
      </c>
      <c r="U2203">
        <v>32155</v>
      </c>
      <c r="V2203">
        <v>33915</v>
      </c>
      <c r="W2203">
        <v>32463</v>
      </c>
      <c r="X2203">
        <v>34169</v>
      </c>
      <c r="Y2203">
        <v>32322</v>
      </c>
      <c r="Z2203">
        <v>34009</v>
      </c>
      <c r="AA2203">
        <v>32362</v>
      </c>
      <c r="AB2203">
        <v>34100</v>
      </c>
      <c r="AC2203">
        <v>32520</v>
      </c>
      <c r="AD2203">
        <v>34226</v>
      </c>
      <c r="AE2203">
        <v>32478</v>
      </c>
      <c r="AF2203">
        <v>33997</v>
      </c>
      <c r="AG2203">
        <v>32610</v>
      </c>
      <c r="AH2203">
        <v>34523</v>
      </c>
      <c r="AI2203">
        <v>33275</v>
      </c>
      <c r="AJ2203">
        <v>35134</v>
      </c>
      <c r="AK2203">
        <v>33763</v>
      </c>
      <c r="AL2203">
        <v>35311</v>
      </c>
      <c r="AM2203">
        <v>33797</v>
      </c>
      <c r="AN2203">
        <v>34505</v>
      </c>
      <c r="AO2203">
        <v>33198</v>
      </c>
      <c r="AP2203">
        <v>35012</v>
      </c>
      <c r="AQ2203">
        <v>34140</v>
      </c>
      <c r="AR2203">
        <v>35443</v>
      </c>
      <c r="AS2203">
        <v>34587</v>
      </c>
      <c r="AT2203">
        <v>35740</v>
      </c>
      <c r="AU2203">
        <v>34500</v>
      </c>
    </row>
    <row r="2204" spans="1:47" x14ac:dyDescent="0.25">
      <c r="A2204" t="str">
        <f t="shared" si="34"/>
        <v>NeunkirchenUnselbstständig BeschäftigteMänner</v>
      </c>
      <c r="B2204">
        <v>2203</v>
      </c>
      <c r="C2204">
        <v>318</v>
      </c>
      <c r="D2204" t="s">
        <v>185</v>
      </c>
      <c r="E2204" t="s">
        <v>38</v>
      </c>
      <c r="F2204" t="s">
        <v>49</v>
      </c>
      <c r="G2204">
        <v>9725</v>
      </c>
      <c r="H2204">
        <v>11046</v>
      </c>
      <c r="I2204">
        <v>9704</v>
      </c>
      <c r="J2204">
        <v>10785</v>
      </c>
      <c r="K2204">
        <v>9646</v>
      </c>
      <c r="L2204">
        <v>10923</v>
      </c>
      <c r="M2204">
        <v>9949</v>
      </c>
      <c r="N2204">
        <v>10997</v>
      </c>
      <c r="O2204">
        <v>17957</v>
      </c>
      <c r="P2204">
        <v>19157</v>
      </c>
      <c r="Q2204">
        <v>17547</v>
      </c>
      <c r="R2204">
        <v>18469</v>
      </c>
      <c r="S2204">
        <v>17019</v>
      </c>
      <c r="T2204">
        <v>18234</v>
      </c>
      <c r="U2204">
        <v>17117</v>
      </c>
      <c r="V2204">
        <v>18291</v>
      </c>
      <c r="W2204">
        <v>17230</v>
      </c>
      <c r="X2204">
        <v>18462</v>
      </c>
      <c r="Y2204">
        <v>17134</v>
      </c>
      <c r="Z2204">
        <v>18407</v>
      </c>
      <c r="AA2204">
        <v>17149</v>
      </c>
      <c r="AB2204">
        <v>18430</v>
      </c>
      <c r="AC2204">
        <v>17170</v>
      </c>
      <c r="AD2204">
        <v>18376</v>
      </c>
      <c r="AE2204">
        <v>17062</v>
      </c>
      <c r="AF2204">
        <v>18193</v>
      </c>
      <c r="AG2204">
        <v>17154</v>
      </c>
      <c r="AH2204">
        <v>18581</v>
      </c>
      <c r="AI2204">
        <v>17617</v>
      </c>
      <c r="AJ2204">
        <v>18866</v>
      </c>
      <c r="AK2204">
        <v>17875</v>
      </c>
      <c r="AL2204">
        <v>18967</v>
      </c>
      <c r="AM2204">
        <v>17932</v>
      </c>
      <c r="AN2204">
        <v>18562</v>
      </c>
      <c r="AO2204">
        <v>17596</v>
      </c>
      <c r="AP2204">
        <v>18748</v>
      </c>
      <c r="AQ2204">
        <v>18083</v>
      </c>
      <c r="AR2204">
        <v>18867</v>
      </c>
      <c r="AS2204">
        <v>18189</v>
      </c>
      <c r="AT2204">
        <v>18972</v>
      </c>
      <c r="AU2204">
        <v>18102</v>
      </c>
    </row>
    <row r="2205" spans="1:47" x14ac:dyDescent="0.25">
      <c r="A2205" t="str">
        <f t="shared" si="34"/>
        <v>NeunkirchenUnselbstständig Beschäftigte GW mgfInsgesamt</v>
      </c>
      <c r="B2205">
        <v>2204</v>
      </c>
      <c r="C2205">
        <v>318</v>
      </c>
      <c r="D2205" t="s">
        <v>185</v>
      </c>
      <c r="E2205" t="s">
        <v>450</v>
      </c>
      <c r="F2205" t="s">
        <v>48</v>
      </c>
      <c r="G2205">
        <v>17669.886394319001</v>
      </c>
      <c r="H2205">
        <v>16846.123603022999</v>
      </c>
      <c r="I2205">
        <v>18196.206511182001</v>
      </c>
      <c r="J2205">
        <v>17118.785987712999</v>
      </c>
      <c r="K2205">
        <v>18471.993475137999</v>
      </c>
      <c r="L2205">
        <v>17393.566847855</v>
      </c>
      <c r="M2205">
        <v>18055.450620361</v>
      </c>
      <c r="N2205">
        <v>16858.986850341</v>
      </c>
      <c r="O2205">
        <v>18050.809485136</v>
      </c>
      <c r="P2205">
        <v>17286.412850137</v>
      </c>
      <c r="Q2205">
        <v>18179.087888149999</v>
      </c>
      <c r="R2205">
        <v>17160.579326714</v>
      </c>
      <c r="S2205">
        <v>17963.169429418998</v>
      </c>
      <c r="T2205">
        <v>17131.364070019001</v>
      </c>
    </row>
    <row r="2206" spans="1:47" x14ac:dyDescent="0.25">
      <c r="A2206" t="str">
        <f t="shared" si="34"/>
        <v>NeunkirchenUnselbstständig Beschäftigte GW ogfInsgesamt</v>
      </c>
      <c r="B2206">
        <v>2205</v>
      </c>
      <c r="C2206">
        <v>318</v>
      </c>
      <c r="D2206" t="s">
        <v>185</v>
      </c>
      <c r="E2206" t="s">
        <v>449</v>
      </c>
      <c r="F2206" t="s">
        <v>48</v>
      </c>
      <c r="G2206">
        <v>16195.667445203</v>
      </c>
      <c r="H2206">
        <v>15330.477582046</v>
      </c>
      <c r="I2206">
        <v>16670.201246499</v>
      </c>
      <c r="J2206">
        <v>15567.28128304</v>
      </c>
      <c r="K2206">
        <v>16872.00605027</v>
      </c>
      <c r="L2206">
        <v>15831.40865454</v>
      </c>
      <c r="M2206">
        <v>16612.162933922002</v>
      </c>
      <c r="N2206">
        <v>15442.916179841999</v>
      </c>
      <c r="O2206">
        <v>16625.314772957001</v>
      </c>
      <c r="P2206">
        <v>15937.635544938001</v>
      </c>
      <c r="Q2206">
        <v>16784.480318988</v>
      </c>
      <c r="R2206">
        <v>15786.726933894</v>
      </c>
      <c r="S2206">
        <v>16550.690275147001</v>
      </c>
      <c r="T2206">
        <v>15761.172729086</v>
      </c>
    </row>
    <row r="2207" spans="1:47" x14ac:dyDescent="0.25">
      <c r="A2207" t="str">
        <f t="shared" si="34"/>
        <v>NeunkirchenUnternehmenInsgesamt</v>
      </c>
      <c r="B2207">
        <v>2206</v>
      </c>
      <c r="C2207">
        <v>318</v>
      </c>
      <c r="D2207" t="s">
        <v>185</v>
      </c>
      <c r="E2207" t="s">
        <v>475</v>
      </c>
      <c r="F2207" t="s">
        <v>48</v>
      </c>
      <c r="G2207">
        <v>6053</v>
      </c>
      <c r="H2207">
        <v>6037</v>
      </c>
      <c r="I2207">
        <v>6219</v>
      </c>
    </row>
    <row r="2208" spans="1:47" x14ac:dyDescent="0.25">
      <c r="A2208" t="str">
        <f t="shared" si="34"/>
        <v>NeunkirchenWohnbevölkerungInsgesamt</v>
      </c>
      <c r="B2208">
        <v>2207</v>
      </c>
      <c r="C2208">
        <v>318</v>
      </c>
      <c r="D2208" t="s">
        <v>185</v>
      </c>
      <c r="E2208" t="s">
        <v>42</v>
      </c>
      <c r="F2208" t="s">
        <v>48</v>
      </c>
      <c r="G2208">
        <v>85774</v>
      </c>
      <c r="H2208">
        <v>85809</v>
      </c>
      <c r="I2208">
        <v>85929</v>
      </c>
      <c r="J2208">
        <v>86389</v>
      </c>
      <c r="K2208">
        <v>86687</v>
      </c>
      <c r="L2208">
        <v>86647</v>
      </c>
      <c r="M2208">
        <v>86203</v>
      </c>
      <c r="N2208">
        <v>86047</v>
      </c>
      <c r="O2208">
        <v>85796</v>
      </c>
      <c r="P2208">
        <v>85559</v>
      </c>
      <c r="Q2208">
        <v>85449</v>
      </c>
      <c r="R2208">
        <v>85344</v>
      </c>
      <c r="S2208">
        <v>85539</v>
      </c>
      <c r="T2208">
        <v>85745</v>
      </c>
      <c r="U2208">
        <v>86353</v>
      </c>
      <c r="V2208">
        <v>86632</v>
      </c>
      <c r="W2208">
        <v>86363</v>
      </c>
      <c r="X2208">
        <v>86291</v>
      </c>
      <c r="Y2208">
        <v>86343</v>
      </c>
      <c r="Z2208">
        <v>86323</v>
      </c>
      <c r="AA2208">
        <v>86499</v>
      </c>
      <c r="AB2208">
        <v>87305</v>
      </c>
    </row>
    <row r="2209" spans="1:47" x14ac:dyDescent="0.25">
      <c r="A2209" t="str">
        <f t="shared" si="34"/>
        <v>Sankt Pölten (Land)ArbeitnehmereinkommenBrutto_Schnitt</v>
      </c>
      <c r="B2209">
        <v>2208</v>
      </c>
      <c r="C2209">
        <v>319</v>
      </c>
      <c r="D2209" t="s">
        <v>186</v>
      </c>
      <c r="E2209" t="s">
        <v>43</v>
      </c>
      <c r="F2209" t="s">
        <v>54</v>
      </c>
      <c r="G2209">
        <v>24547.143664024999</v>
      </c>
      <c r="H2209">
        <v>25386.453237070898</v>
      </c>
      <c r="I2209">
        <v>26183.4102131281</v>
      </c>
      <c r="J2209">
        <v>26906.817815103099</v>
      </c>
      <c r="K2209">
        <v>28092.391752616299</v>
      </c>
      <c r="L2209">
        <v>28341.805943682699</v>
      </c>
      <c r="M2209">
        <v>28655.334314309501</v>
      </c>
      <c r="N2209">
        <v>29318.991438502999</v>
      </c>
      <c r="O2209">
        <v>30181.3573984018</v>
      </c>
      <c r="P2209">
        <v>30711.940706163801</v>
      </c>
      <c r="Q2209">
        <v>31303.617649577998</v>
      </c>
      <c r="R2209">
        <v>31957.788495379998</v>
      </c>
      <c r="S2209">
        <v>32630.826225226701</v>
      </c>
      <c r="T2209">
        <v>35482.6974073487</v>
      </c>
      <c r="U2209">
        <v>35863.8487686019</v>
      </c>
      <c r="V2209">
        <v>37643.835282254302</v>
      </c>
      <c r="W2209">
        <v>38436.681742157001</v>
      </c>
      <c r="X2209">
        <v>39724.282200196401</v>
      </c>
      <c r="Y2209">
        <v>41402.7063382911</v>
      </c>
    </row>
    <row r="2210" spans="1:47" x14ac:dyDescent="0.25">
      <c r="A2210" t="str">
        <f t="shared" si="34"/>
        <v>Sankt Pölten (Land)ArbeitnehmereinkommenBruttobezüge 1000 EUR</v>
      </c>
      <c r="B2210">
        <v>2209</v>
      </c>
      <c r="C2210">
        <v>319</v>
      </c>
      <c r="D2210" t="s">
        <v>186</v>
      </c>
      <c r="E2210" t="s">
        <v>43</v>
      </c>
      <c r="F2210" t="s">
        <v>55</v>
      </c>
      <c r="G2210">
        <v>1022143.06217</v>
      </c>
      <c r="H2210">
        <v>1071587.5775899999</v>
      </c>
      <c r="I2210">
        <v>1122875.5469899999</v>
      </c>
      <c r="J2210">
        <v>1182231.76116</v>
      </c>
      <c r="K2210">
        <v>1261629.3136100001</v>
      </c>
      <c r="L2210">
        <v>1269202.7537700001</v>
      </c>
      <c r="M2210">
        <v>1308459.87546</v>
      </c>
      <c r="N2210">
        <v>1353745.7916900001</v>
      </c>
      <c r="O2210">
        <v>1412547.8889599999</v>
      </c>
      <c r="P2210">
        <v>1450432.8237300001</v>
      </c>
      <c r="Q2210">
        <v>1491116.52312</v>
      </c>
      <c r="R2210">
        <v>1535635.6527799999</v>
      </c>
      <c r="S2210">
        <v>1590491.73187</v>
      </c>
      <c r="T2210">
        <v>2237503.4158100002</v>
      </c>
      <c r="U2210">
        <v>2342483.1461700001</v>
      </c>
      <c r="V2210">
        <v>2424639.43053</v>
      </c>
      <c r="W2210">
        <v>2440575.5438999999</v>
      </c>
      <c r="X2210">
        <v>2548988.0159399998</v>
      </c>
      <c r="Y2210">
        <v>2683475.0086099999</v>
      </c>
    </row>
    <row r="2211" spans="1:47" x14ac:dyDescent="0.25">
      <c r="A2211" t="str">
        <f t="shared" si="34"/>
        <v>Sankt Pölten (Land)ArbeitnehmereinkommenBruttobezüge Fälle</v>
      </c>
      <c r="B2211">
        <v>2210</v>
      </c>
      <c r="C2211">
        <v>319</v>
      </c>
      <c r="D2211" t="s">
        <v>186</v>
      </c>
      <c r="E2211" t="s">
        <v>43</v>
      </c>
      <c r="F2211" t="s">
        <v>56</v>
      </c>
      <c r="G2211">
        <v>41640</v>
      </c>
      <c r="H2211">
        <v>42211</v>
      </c>
      <c r="I2211">
        <v>42885</v>
      </c>
      <c r="J2211">
        <v>43938</v>
      </c>
      <c r="K2211">
        <v>44910</v>
      </c>
      <c r="L2211">
        <v>44782</v>
      </c>
      <c r="M2211">
        <v>45662</v>
      </c>
      <c r="N2211">
        <v>46173</v>
      </c>
      <c r="O2211">
        <v>46802</v>
      </c>
      <c r="P2211">
        <v>47227</v>
      </c>
      <c r="Q2211">
        <v>47634</v>
      </c>
      <c r="R2211">
        <v>48052</v>
      </c>
      <c r="S2211">
        <v>48742</v>
      </c>
      <c r="T2211">
        <v>63059</v>
      </c>
      <c r="U2211">
        <v>65316</v>
      </c>
      <c r="V2211">
        <v>64410</v>
      </c>
      <c r="W2211">
        <v>63496</v>
      </c>
      <c r="X2211">
        <v>64167</v>
      </c>
      <c r="Y2211">
        <v>64814</v>
      </c>
    </row>
    <row r="2212" spans="1:47" x14ac:dyDescent="0.25">
      <c r="A2212" t="str">
        <f t="shared" si="34"/>
        <v>Sankt Pölten (Land)ArbeitnehmereinkommenLohnsteuer 1000 EUR</v>
      </c>
      <c r="B2212">
        <v>2211</v>
      </c>
      <c r="C2212">
        <v>319</v>
      </c>
      <c r="D2212" t="s">
        <v>186</v>
      </c>
      <c r="E2212" t="s">
        <v>43</v>
      </c>
      <c r="F2212" t="s">
        <v>57</v>
      </c>
      <c r="G2212">
        <v>148319.81552999999</v>
      </c>
      <c r="H2212">
        <v>150502.73318000001</v>
      </c>
      <c r="I2212">
        <v>163165.15599999999</v>
      </c>
      <c r="J2212">
        <v>175733.53132000001</v>
      </c>
      <c r="K2212">
        <v>193791.51535999999</v>
      </c>
      <c r="L2212">
        <v>177810.41704</v>
      </c>
      <c r="M2212">
        <v>186231.30716</v>
      </c>
      <c r="N2212">
        <v>196751.96799999999</v>
      </c>
      <c r="O2212">
        <v>209774.3947</v>
      </c>
      <c r="P2212">
        <v>220017.34422999999</v>
      </c>
      <c r="Q2212">
        <v>230024.86613000001</v>
      </c>
      <c r="R2212">
        <v>241136.91234000001</v>
      </c>
      <c r="S2212">
        <v>216401.81515000001</v>
      </c>
      <c r="T2212">
        <v>336963.71591999999</v>
      </c>
      <c r="U2212">
        <v>356642.62063000002</v>
      </c>
      <c r="V2212">
        <v>367467.99355000001</v>
      </c>
      <c r="W2212">
        <v>354135.18277999997</v>
      </c>
      <c r="X2212">
        <v>384196.86829000001</v>
      </c>
      <c r="Y2212">
        <v>396320.37822000001</v>
      </c>
    </row>
    <row r="2213" spans="1:47" x14ac:dyDescent="0.25">
      <c r="A2213" t="str">
        <f t="shared" si="34"/>
        <v>Sankt Pölten (Land)ArbeitnehmereinkommenLohnsteuer Fälle</v>
      </c>
      <c r="B2213">
        <v>2212</v>
      </c>
      <c r="C2213">
        <v>319</v>
      </c>
      <c r="D2213" t="s">
        <v>186</v>
      </c>
      <c r="E2213" t="s">
        <v>43</v>
      </c>
      <c r="F2213" t="s">
        <v>58</v>
      </c>
      <c r="G2213">
        <v>33061</v>
      </c>
      <c r="H2213">
        <v>32978</v>
      </c>
      <c r="I2213">
        <v>33825</v>
      </c>
      <c r="J2213">
        <v>34947</v>
      </c>
      <c r="K2213">
        <v>36572</v>
      </c>
      <c r="L2213">
        <v>35501</v>
      </c>
      <c r="M2213">
        <v>36355</v>
      </c>
      <c r="N2213">
        <v>37251</v>
      </c>
      <c r="O2213">
        <v>38151</v>
      </c>
      <c r="P2213">
        <v>39012</v>
      </c>
      <c r="Q2213">
        <v>39617</v>
      </c>
      <c r="R2213">
        <v>40335</v>
      </c>
      <c r="S2213">
        <v>40784</v>
      </c>
      <c r="T2213">
        <v>53236</v>
      </c>
      <c r="U2213">
        <v>55348</v>
      </c>
      <c r="V2213">
        <v>55678</v>
      </c>
      <c r="W2213">
        <v>55349</v>
      </c>
      <c r="X2213">
        <v>56108</v>
      </c>
      <c r="Y2213">
        <v>57186</v>
      </c>
    </row>
    <row r="2214" spans="1:47" x14ac:dyDescent="0.25">
      <c r="A2214" t="str">
        <f t="shared" si="34"/>
        <v>Sankt Pölten (Land)ArbeitnehmereinkommenNetto_Schnitt</v>
      </c>
      <c r="B2214">
        <v>2213</v>
      </c>
      <c r="C2214">
        <v>319</v>
      </c>
      <c r="D2214" t="s">
        <v>186</v>
      </c>
      <c r="E2214" t="s">
        <v>43</v>
      </c>
      <c r="F2214" t="s">
        <v>59</v>
      </c>
      <c r="G2214">
        <v>17065.853460855</v>
      </c>
      <c r="H2214">
        <v>17781.778924924802</v>
      </c>
      <c r="I2214">
        <v>18231.661972717699</v>
      </c>
      <c r="J2214">
        <v>18662.758349492498</v>
      </c>
      <c r="K2214">
        <v>19423.790829882</v>
      </c>
      <c r="L2214">
        <v>19981.443698807601</v>
      </c>
      <c r="M2214">
        <v>20129.0911118654</v>
      </c>
      <c r="N2214">
        <v>20505.743933251</v>
      </c>
      <c r="O2214">
        <v>21015.660321781099</v>
      </c>
      <c r="P2214">
        <v>21272.439366464099</v>
      </c>
      <c r="Q2214">
        <v>21586.5907608011</v>
      </c>
      <c r="R2214">
        <v>21940.129182552198</v>
      </c>
      <c r="S2214">
        <v>23085.100527266</v>
      </c>
      <c r="T2214">
        <v>24694.484924753</v>
      </c>
      <c r="U2214">
        <v>24905.462763182099</v>
      </c>
      <c r="V2214">
        <v>26205.890849247</v>
      </c>
      <c r="W2214">
        <v>27013.5007772143</v>
      </c>
      <c r="X2214">
        <v>27707.083026477801</v>
      </c>
      <c r="Y2214">
        <v>29014.361655506498</v>
      </c>
    </row>
    <row r="2215" spans="1:47" x14ac:dyDescent="0.25">
      <c r="A2215" t="str">
        <f t="shared" si="34"/>
        <v>Sankt Pölten (Land)ArbeitnehmereinkommenNettobezüge 1000 EUR</v>
      </c>
      <c r="B2215">
        <v>2214</v>
      </c>
      <c r="C2215">
        <v>319</v>
      </c>
      <c r="D2215" t="s">
        <v>186</v>
      </c>
      <c r="E2215" t="s">
        <v>43</v>
      </c>
      <c r="F2215" t="s">
        <v>60</v>
      </c>
      <c r="G2215">
        <v>710622.13811000006</v>
      </c>
      <c r="H2215">
        <v>750586.67020000005</v>
      </c>
      <c r="I2215">
        <v>781864.82369999995</v>
      </c>
      <c r="J2215">
        <v>820004.27636000002</v>
      </c>
      <c r="K2215">
        <v>872322.44617000001</v>
      </c>
      <c r="L2215">
        <v>894809.01171999995</v>
      </c>
      <c r="M2215">
        <v>919134.55834999995</v>
      </c>
      <c r="N2215">
        <v>946811.71462999994</v>
      </c>
      <c r="O2215">
        <v>983574.93437999999</v>
      </c>
      <c r="P2215">
        <v>1004633.49396</v>
      </c>
      <c r="Q2215">
        <v>1028255.6642999999</v>
      </c>
      <c r="R2215">
        <v>1054267.08748</v>
      </c>
      <c r="S2215">
        <v>1125213.9698999999</v>
      </c>
      <c r="T2215">
        <v>1557209.5248700001</v>
      </c>
      <c r="U2215">
        <v>1626725.20584</v>
      </c>
      <c r="V2215">
        <v>1687921.4295999999</v>
      </c>
      <c r="W2215">
        <v>1715249.24535</v>
      </c>
      <c r="X2215">
        <v>1777880.39656</v>
      </c>
      <c r="Y2215">
        <v>1880536.8363399999</v>
      </c>
    </row>
    <row r="2216" spans="1:47" x14ac:dyDescent="0.25">
      <c r="A2216" t="str">
        <f t="shared" si="34"/>
        <v>Sankt Pölten (Land)ArbeitnehmereinkommenSV-Beiträge 1000 EUR</v>
      </c>
      <c r="B2216">
        <v>2215</v>
      </c>
      <c r="C2216">
        <v>319</v>
      </c>
      <c r="D2216" t="s">
        <v>186</v>
      </c>
      <c r="E2216" t="s">
        <v>43</v>
      </c>
      <c r="F2216" t="s">
        <v>61</v>
      </c>
      <c r="G2216">
        <v>163201.10853</v>
      </c>
      <c r="H2216">
        <v>170498.17421</v>
      </c>
      <c r="I2216">
        <v>177845.56729000001</v>
      </c>
      <c r="J2216">
        <v>186493.95348</v>
      </c>
      <c r="K2216">
        <v>195515.35208000001</v>
      </c>
      <c r="L2216">
        <v>196583.32501</v>
      </c>
      <c r="M2216">
        <v>203094.00995000001</v>
      </c>
      <c r="N2216">
        <v>210182.10905999999</v>
      </c>
      <c r="O2216">
        <v>219198.55987999999</v>
      </c>
      <c r="P2216">
        <v>225781.98553999999</v>
      </c>
      <c r="Q2216">
        <v>232835.99269000001</v>
      </c>
      <c r="R2216">
        <v>240231.65296000001</v>
      </c>
      <c r="S2216">
        <v>248875.94682000001</v>
      </c>
      <c r="T2216">
        <v>343330.17502000002</v>
      </c>
      <c r="U2216">
        <v>359115.31969999999</v>
      </c>
      <c r="V2216">
        <v>369250.00738000002</v>
      </c>
      <c r="W2216">
        <v>371191.11576999997</v>
      </c>
      <c r="X2216">
        <v>386910.75108999998</v>
      </c>
      <c r="Y2216">
        <v>406617.79405000003</v>
      </c>
    </row>
    <row r="2217" spans="1:47" x14ac:dyDescent="0.25">
      <c r="A2217" t="str">
        <f t="shared" si="34"/>
        <v>Sankt Pölten (Land)ArbeitnehmereinkommenSV-Beiträge Fälle</v>
      </c>
      <c r="B2217">
        <v>2216</v>
      </c>
      <c r="C2217">
        <v>319</v>
      </c>
      <c r="D2217" t="s">
        <v>186</v>
      </c>
      <c r="E2217" t="s">
        <v>43</v>
      </c>
      <c r="F2217" t="s">
        <v>62</v>
      </c>
      <c r="G2217">
        <v>39799</v>
      </c>
      <c r="H2217">
        <v>40356</v>
      </c>
      <c r="I2217">
        <v>40959</v>
      </c>
      <c r="J2217">
        <v>42000</v>
      </c>
      <c r="K2217">
        <v>42824</v>
      </c>
      <c r="L2217">
        <v>42505</v>
      </c>
      <c r="M2217">
        <v>43262</v>
      </c>
      <c r="N2217">
        <v>43744</v>
      </c>
      <c r="O2217">
        <v>44344</v>
      </c>
      <c r="P2217">
        <v>44787</v>
      </c>
      <c r="Q2217">
        <v>45059</v>
      </c>
      <c r="R2217">
        <v>45384</v>
      </c>
      <c r="S2217">
        <v>46094</v>
      </c>
      <c r="T2217">
        <v>59331</v>
      </c>
      <c r="U2217">
        <v>61367</v>
      </c>
      <c r="V2217">
        <v>60685</v>
      </c>
      <c r="W2217">
        <v>60030</v>
      </c>
      <c r="X2217">
        <v>60749</v>
      </c>
      <c r="Y2217">
        <v>61466</v>
      </c>
    </row>
    <row r="2218" spans="1:47" x14ac:dyDescent="0.25">
      <c r="A2218" t="str">
        <f t="shared" si="34"/>
        <v>Sankt Pölten (Land)ArbeitsloseFrauen</v>
      </c>
      <c r="B2218">
        <v>2217</v>
      </c>
      <c r="C2218">
        <v>319</v>
      </c>
      <c r="D2218" t="s">
        <v>186</v>
      </c>
      <c r="E2218" t="s">
        <v>36</v>
      </c>
      <c r="F2218" t="s">
        <v>47</v>
      </c>
      <c r="O2218">
        <v>1104</v>
      </c>
      <c r="P2218">
        <v>1010</v>
      </c>
      <c r="Q2218">
        <v>1097</v>
      </c>
      <c r="R2218">
        <v>1123</v>
      </c>
      <c r="S2218">
        <v>1152</v>
      </c>
      <c r="T2218">
        <v>1138</v>
      </c>
      <c r="U2218">
        <v>1165</v>
      </c>
      <c r="V2218">
        <v>1078</v>
      </c>
      <c r="W2218">
        <v>1157</v>
      </c>
      <c r="X2218">
        <v>1085</v>
      </c>
      <c r="Y2218">
        <v>1123</v>
      </c>
      <c r="Z2218">
        <v>1134</v>
      </c>
      <c r="AA2218">
        <v>1215</v>
      </c>
      <c r="AB2218">
        <v>1234</v>
      </c>
      <c r="AC2218">
        <v>1338</v>
      </c>
      <c r="AD2218">
        <v>1367</v>
      </c>
      <c r="AE2218">
        <v>1405</v>
      </c>
      <c r="AF2218">
        <v>1413</v>
      </c>
      <c r="AG2218">
        <v>1898</v>
      </c>
      <c r="AH2218">
        <v>1875</v>
      </c>
      <c r="AI2218">
        <v>1818</v>
      </c>
      <c r="AJ2218">
        <v>1690</v>
      </c>
      <c r="AK2218">
        <v>1779</v>
      </c>
      <c r="AL2218">
        <v>1662</v>
      </c>
      <c r="AM2218">
        <v>1760</v>
      </c>
      <c r="AN2218">
        <v>2232</v>
      </c>
      <c r="AO2218">
        <v>2227</v>
      </c>
      <c r="AP2218">
        <v>1630</v>
      </c>
      <c r="AQ2218">
        <v>1574</v>
      </c>
      <c r="AR2218">
        <v>1260</v>
      </c>
      <c r="AS2218">
        <v>1284</v>
      </c>
      <c r="AT2218">
        <v>1353</v>
      </c>
      <c r="AU2218">
        <v>1384</v>
      </c>
    </row>
    <row r="2219" spans="1:47" x14ac:dyDescent="0.25">
      <c r="A2219" t="str">
        <f t="shared" si="34"/>
        <v>Sankt Pölten (Land)ArbeitsloseInsgesamt</v>
      </c>
      <c r="B2219">
        <v>2218</v>
      </c>
      <c r="C2219">
        <v>319</v>
      </c>
      <c r="D2219" t="s">
        <v>186</v>
      </c>
      <c r="E2219" t="s">
        <v>36</v>
      </c>
      <c r="F2219" t="s">
        <v>48</v>
      </c>
      <c r="O2219">
        <v>2773</v>
      </c>
      <c r="P2219">
        <v>1837</v>
      </c>
      <c r="Q2219">
        <v>3066</v>
      </c>
      <c r="R2219">
        <v>2299</v>
      </c>
      <c r="S2219">
        <v>3296</v>
      </c>
      <c r="T2219">
        <v>2279</v>
      </c>
      <c r="U2219">
        <v>3216</v>
      </c>
      <c r="V2219">
        <v>2106</v>
      </c>
      <c r="W2219">
        <v>3115</v>
      </c>
      <c r="X2219">
        <v>2192</v>
      </c>
      <c r="Y2219">
        <v>3322</v>
      </c>
      <c r="Z2219">
        <v>2371</v>
      </c>
      <c r="AA2219">
        <v>3618</v>
      </c>
      <c r="AB2219">
        <v>2669</v>
      </c>
      <c r="AC2219">
        <v>3771</v>
      </c>
      <c r="AD2219">
        <v>2884</v>
      </c>
      <c r="AE2219">
        <v>3907</v>
      </c>
      <c r="AF2219">
        <v>3050</v>
      </c>
      <c r="AG2219">
        <v>5186</v>
      </c>
      <c r="AH2219">
        <v>3930</v>
      </c>
      <c r="AI2219">
        <v>4769</v>
      </c>
      <c r="AJ2219">
        <v>3482</v>
      </c>
      <c r="AK2219">
        <v>4657</v>
      </c>
      <c r="AL2219">
        <v>3383</v>
      </c>
      <c r="AM2219">
        <v>4499</v>
      </c>
      <c r="AN2219">
        <v>4505</v>
      </c>
      <c r="AO2219">
        <v>5274</v>
      </c>
      <c r="AP2219">
        <v>3288</v>
      </c>
      <c r="AQ2219">
        <v>3934</v>
      </c>
      <c r="AR2219">
        <v>2571</v>
      </c>
      <c r="AS2219">
        <v>3423</v>
      </c>
      <c r="AT2219">
        <v>2754</v>
      </c>
      <c r="AU2219">
        <v>3742</v>
      </c>
    </row>
    <row r="2220" spans="1:47" x14ac:dyDescent="0.25">
      <c r="A2220" t="str">
        <f t="shared" si="34"/>
        <v>Sankt Pölten (Land)ArbeitsloseMänner</v>
      </c>
      <c r="B2220">
        <v>2219</v>
      </c>
      <c r="C2220">
        <v>319</v>
      </c>
      <c r="D2220" t="s">
        <v>186</v>
      </c>
      <c r="E2220" t="s">
        <v>36</v>
      </c>
      <c r="F2220" t="s">
        <v>49</v>
      </c>
      <c r="O2220">
        <v>1669</v>
      </c>
      <c r="P2220">
        <v>827</v>
      </c>
      <c r="Q2220">
        <v>1969</v>
      </c>
      <c r="R2220">
        <v>1176</v>
      </c>
      <c r="S2220">
        <v>2144</v>
      </c>
      <c r="T2220">
        <v>1141</v>
      </c>
      <c r="U2220">
        <v>2051</v>
      </c>
      <c r="V2220">
        <v>1028</v>
      </c>
      <c r="W2220">
        <v>1958</v>
      </c>
      <c r="X2220">
        <v>1107</v>
      </c>
      <c r="Y2220">
        <v>2199</v>
      </c>
      <c r="Z2220">
        <v>1237</v>
      </c>
      <c r="AA2220">
        <v>2403</v>
      </c>
      <c r="AB2220">
        <v>1435</v>
      </c>
      <c r="AC2220">
        <v>2433</v>
      </c>
      <c r="AD2220">
        <v>1517</v>
      </c>
      <c r="AE2220">
        <v>2502</v>
      </c>
      <c r="AF2220">
        <v>1637</v>
      </c>
      <c r="AG2220">
        <v>3288</v>
      </c>
      <c r="AH2220">
        <v>2055</v>
      </c>
      <c r="AI2220">
        <v>2951</v>
      </c>
      <c r="AJ2220">
        <v>1792</v>
      </c>
      <c r="AK2220">
        <v>2878</v>
      </c>
      <c r="AL2220">
        <v>1721</v>
      </c>
      <c r="AM2220">
        <v>2739</v>
      </c>
      <c r="AN2220">
        <v>2273</v>
      </c>
      <c r="AO2220">
        <v>3047</v>
      </c>
      <c r="AP2220">
        <v>1658</v>
      </c>
      <c r="AQ2220">
        <v>2360</v>
      </c>
      <c r="AR2220">
        <v>1311</v>
      </c>
      <c r="AS2220">
        <v>2139</v>
      </c>
      <c r="AT2220">
        <v>1401</v>
      </c>
      <c r="AU2220">
        <v>2358</v>
      </c>
    </row>
    <row r="2221" spans="1:47" x14ac:dyDescent="0.25">
      <c r="A2221" t="str">
        <f t="shared" si="34"/>
        <v>Sankt Pölten (Land)arbeitslose AusländerFrauen</v>
      </c>
      <c r="B2221">
        <v>2220</v>
      </c>
      <c r="C2221">
        <v>319</v>
      </c>
      <c r="D2221" t="s">
        <v>186</v>
      </c>
      <c r="E2221" t="s">
        <v>37</v>
      </c>
      <c r="F2221" t="s">
        <v>47</v>
      </c>
      <c r="O2221">
        <v>96</v>
      </c>
      <c r="P2221">
        <v>78</v>
      </c>
      <c r="Q2221">
        <v>101</v>
      </c>
      <c r="R2221">
        <v>89</v>
      </c>
      <c r="S2221">
        <v>138</v>
      </c>
      <c r="T2221">
        <v>100</v>
      </c>
      <c r="U2221">
        <v>143</v>
      </c>
      <c r="V2221">
        <v>94</v>
      </c>
      <c r="W2221">
        <v>149</v>
      </c>
      <c r="X2221">
        <v>129</v>
      </c>
      <c r="Y2221">
        <v>127</v>
      </c>
      <c r="Z2221">
        <v>122</v>
      </c>
      <c r="AA2221">
        <v>143</v>
      </c>
      <c r="AB2221">
        <v>134</v>
      </c>
      <c r="AC2221">
        <v>187</v>
      </c>
      <c r="AD2221">
        <v>168</v>
      </c>
      <c r="AE2221">
        <v>209</v>
      </c>
      <c r="AF2221">
        <v>215</v>
      </c>
      <c r="AG2221">
        <v>331</v>
      </c>
      <c r="AH2221">
        <v>330</v>
      </c>
      <c r="AI2221">
        <v>300</v>
      </c>
      <c r="AJ2221">
        <v>287</v>
      </c>
      <c r="AK2221">
        <v>308</v>
      </c>
      <c r="AL2221">
        <v>285</v>
      </c>
      <c r="AM2221">
        <v>335</v>
      </c>
      <c r="AN2221">
        <v>422</v>
      </c>
      <c r="AO2221">
        <v>461</v>
      </c>
      <c r="AP2221">
        <v>319</v>
      </c>
      <c r="AQ2221">
        <v>305</v>
      </c>
      <c r="AR2221">
        <v>245</v>
      </c>
      <c r="AS2221">
        <v>291</v>
      </c>
      <c r="AT2221">
        <v>347</v>
      </c>
      <c r="AU2221">
        <v>348</v>
      </c>
    </row>
    <row r="2222" spans="1:47" x14ac:dyDescent="0.25">
      <c r="A2222" t="str">
        <f t="shared" si="34"/>
        <v>Sankt Pölten (Land)arbeitslose AusländerInsgesamt</v>
      </c>
      <c r="B2222">
        <v>2221</v>
      </c>
      <c r="C2222">
        <v>319</v>
      </c>
      <c r="D2222" t="s">
        <v>186</v>
      </c>
      <c r="E2222" t="s">
        <v>37</v>
      </c>
      <c r="F2222" t="s">
        <v>48</v>
      </c>
      <c r="O2222">
        <v>317</v>
      </c>
      <c r="P2222">
        <v>168</v>
      </c>
      <c r="Q2222">
        <v>366</v>
      </c>
      <c r="R2222">
        <v>245</v>
      </c>
      <c r="S2222">
        <v>449</v>
      </c>
      <c r="T2222">
        <v>234</v>
      </c>
      <c r="U2222">
        <v>444</v>
      </c>
      <c r="V2222">
        <v>215</v>
      </c>
      <c r="W2222">
        <v>443</v>
      </c>
      <c r="X2222">
        <v>282</v>
      </c>
      <c r="Y2222">
        <v>466</v>
      </c>
      <c r="Z2222">
        <v>299</v>
      </c>
      <c r="AA2222">
        <v>579</v>
      </c>
      <c r="AB2222">
        <v>343</v>
      </c>
      <c r="AC2222">
        <v>625</v>
      </c>
      <c r="AD2222">
        <v>394</v>
      </c>
      <c r="AE2222">
        <v>615</v>
      </c>
      <c r="AF2222">
        <v>483</v>
      </c>
      <c r="AG2222">
        <v>1006</v>
      </c>
      <c r="AH2222">
        <v>692</v>
      </c>
      <c r="AI2222">
        <v>921</v>
      </c>
      <c r="AJ2222">
        <v>589</v>
      </c>
      <c r="AK2222">
        <v>899</v>
      </c>
      <c r="AL2222">
        <v>580</v>
      </c>
      <c r="AM2222">
        <v>946</v>
      </c>
      <c r="AN2222">
        <v>878</v>
      </c>
      <c r="AO2222">
        <v>1119</v>
      </c>
      <c r="AP2222">
        <v>596</v>
      </c>
      <c r="AQ2222">
        <v>818</v>
      </c>
      <c r="AR2222">
        <v>464</v>
      </c>
      <c r="AS2222">
        <v>753</v>
      </c>
      <c r="AT2222">
        <v>644</v>
      </c>
      <c r="AU2222">
        <v>912</v>
      </c>
    </row>
    <row r="2223" spans="1:47" x14ac:dyDescent="0.25">
      <c r="A2223" t="str">
        <f t="shared" si="34"/>
        <v>Sankt Pölten (Land)arbeitslose AusländerMänner</v>
      </c>
      <c r="B2223">
        <v>2222</v>
      </c>
      <c r="C2223">
        <v>319</v>
      </c>
      <c r="D2223" t="s">
        <v>186</v>
      </c>
      <c r="E2223" t="s">
        <v>37</v>
      </c>
      <c r="F2223" t="s">
        <v>49</v>
      </c>
      <c r="O2223">
        <v>221</v>
      </c>
      <c r="P2223">
        <v>90</v>
      </c>
      <c r="Q2223">
        <v>265</v>
      </c>
      <c r="R2223">
        <v>156</v>
      </c>
      <c r="S2223">
        <v>311</v>
      </c>
      <c r="T2223">
        <v>134</v>
      </c>
      <c r="U2223">
        <v>301</v>
      </c>
      <c r="V2223">
        <v>121</v>
      </c>
      <c r="W2223">
        <v>294</v>
      </c>
      <c r="X2223">
        <v>153</v>
      </c>
      <c r="Y2223">
        <v>339</v>
      </c>
      <c r="Z2223">
        <v>177</v>
      </c>
      <c r="AA2223">
        <v>436</v>
      </c>
      <c r="AB2223">
        <v>209</v>
      </c>
      <c r="AC2223">
        <v>438</v>
      </c>
      <c r="AD2223">
        <v>226</v>
      </c>
      <c r="AE2223">
        <v>406</v>
      </c>
      <c r="AF2223">
        <v>268</v>
      </c>
      <c r="AG2223">
        <v>675</v>
      </c>
      <c r="AH2223">
        <v>362</v>
      </c>
      <c r="AI2223">
        <v>621</v>
      </c>
      <c r="AJ2223">
        <v>302</v>
      </c>
      <c r="AK2223">
        <v>591</v>
      </c>
      <c r="AL2223">
        <v>295</v>
      </c>
      <c r="AM2223">
        <v>611</v>
      </c>
      <c r="AN2223">
        <v>456</v>
      </c>
      <c r="AO2223">
        <v>658</v>
      </c>
      <c r="AP2223">
        <v>277</v>
      </c>
      <c r="AQ2223">
        <v>513</v>
      </c>
      <c r="AR2223">
        <v>219</v>
      </c>
      <c r="AS2223">
        <v>462</v>
      </c>
      <c r="AT2223">
        <v>297</v>
      </c>
      <c r="AU2223">
        <v>564</v>
      </c>
    </row>
    <row r="2224" spans="1:47" x14ac:dyDescent="0.25">
      <c r="A2224" t="str">
        <f t="shared" si="34"/>
        <v>Sankt Pölten (Land)ArbeitsstättenInsgesamt</v>
      </c>
      <c r="B2224">
        <v>2223</v>
      </c>
      <c r="C2224">
        <v>319</v>
      </c>
      <c r="D2224" t="s">
        <v>186</v>
      </c>
      <c r="E2224" t="s">
        <v>476</v>
      </c>
      <c r="F2224" t="s">
        <v>48</v>
      </c>
      <c r="G2224">
        <v>11732</v>
      </c>
      <c r="H2224">
        <v>11735</v>
      </c>
      <c r="I2224">
        <v>12185</v>
      </c>
    </row>
    <row r="2225" spans="1:28" x14ac:dyDescent="0.25">
      <c r="A2225" t="str">
        <f t="shared" si="34"/>
        <v>Sankt Pölten (Land)Beschäftigte in den ArbeitsstättenInsgesamt</v>
      </c>
      <c r="B2225">
        <v>2224</v>
      </c>
      <c r="C2225">
        <v>319</v>
      </c>
      <c r="D2225" t="s">
        <v>186</v>
      </c>
      <c r="E2225" t="s">
        <v>477</v>
      </c>
      <c r="F2225" t="s">
        <v>48</v>
      </c>
      <c r="G2225">
        <v>42782</v>
      </c>
      <c r="H2225">
        <v>41303</v>
      </c>
      <c r="I2225">
        <v>42544</v>
      </c>
    </row>
    <row r="2226" spans="1:28" x14ac:dyDescent="0.25">
      <c r="A2226" t="str">
        <f t="shared" si="34"/>
        <v>Sankt Pölten (Land)GesamteinkommenBruttobezüge Gesamt</v>
      </c>
      <c r="B2226">
        <v>2225</v>
      </c>
      <c r="C2226">
        <v>319</v>
      </c>
      <c r="D2226" t="s">
        <v>186</v>
      </c>
      <c r="E2226" t="s">
        <v>45</v>
      </c>
      <c r="F2226" t="s">
        <v>63</v>
      </c>
      <c r="G2226">
        <v>1367594.6100999999</v>
      </c>
      <c r="H2226">
        <v>1428708.5072000001</v>
      </c>
      <c r="I2226">
        <v>1499781.30351</v>
      </c>
      <c r="J2226">
        <v>1576423.23911</v>
      </c>
      <c r="K2226">
        <v>1679173.4263599999</v>
      </c>
      <c r="L2226">
        <v>1707955.9968999999</v>
      </c>
      <c r="M2226">
        <v>1773342.0328200001</v>
      </c>
      <c r="N2226">
        <v>1838704.28256</v>
      </c>
      <c r="O2226">
        <v>1923223.7254999999</v>
      </c>
      <c r="P2226">
        <v>1982682.9343600001</v>
      </c>
      <c r="Q2226">
        <v>2043156.94364</v>
      </c>
      <c r="R2226">
        <v>2102538.5766500002</v>
      </c>
      <c r="S2226">
        <v>2169847.0645699999</v>
      </c>
      <c r="T2226">
        <v>3055278.3491500001</v>
      </c>
      <c r="U2226">
        <v>3192650.2830400001</v>
      </c>
      <c r="V2226">
        <v>3307737.5490700002</v>
      </c>
      <c r="W2226">
        <v>3374524.8745400002</v>
      </c>
      <c r="X2226">
        <v>3529321.7744</v>
      </c>
      <c r="Y2226">
        <v>3716277.7994900001</v>
      </c>
    </row>
    <row r="2227" spans="1:28" x14ac:dyDescent="0.25">
      <c r="A2227" t="str">
        <f t="shared" si="34"/>
        <v>Sankt Pölten (Land)GesamteinkommenNettobezüge Gesamt</v>
      </c>
      <c r="B2227">
        <v>2226</v>
      </c>
      <c r="C2227">
        <v>319</v>
      </c>
      <c r="D2227" t="s">
        <v>186</v>
      </c>
      <c r="E2227" t="s">
        <v>45</v>
      </c>
      <c r="F2227" t="s">
        <v>64</v>
      </c>
      <c r="G2227">
        <v>998470.90422000003</v>
      </c>
      <c r="H2227">
        <v>1049993.5792400001</v>
      </c>
      <c r="I2227">
        <v>1095528.5791799999</v>
      </c>
      <c r="J2227">
        <v>1146112.8538899999</v>
      </c>
      <c r="K2227">
        <v>1214925.7936799999</v>
      </c>
      <c r="L2227">
        <v>1259731.27828</v>
      </c>
      <c r="M2227">
        <v>1303950.67979</v>
      </c>
      <c r="N2227">
        <v>1346201.5966700001</v>
      </c>
      <c r="O2227">
        <v>1401566.2977799999</v>
      </c>
      <c r="P2227">
        <v>1438472.2265099999</v>
      </c>
      <c r="Q2227">
        <v>1475863.2452700001</v>
      </c>
      <c r="R2227">
        <v>1511064.5857500001</v>
      </c>
      <c r="S2227">
        <v>1605673.2309300001</v>
      </c>
      <c r="T2227">
        <v>2226072.9188399999</v>
      </c>
      <c r="U2227">
        <v>2319165.6012200001</v>
      </c>
      <c r="V2227">
        <v>2403529.6060600001</v>
      </c>
      <c r="W2227">
        <v>2478050.6546</v>
      </c>
      <c r="X2227">
        <v>2574497.63772</v>
      </c>
      <c r="Y2227">
        <v>2722729.2806799999</v>
      </c>
    </row>
    <row r="2228" spans="1:28" x14ac:dyDescent="0.25">
      <c r="A2228" t="str">
        <f t="shared" si="34"/>
        <v>Sankt Pölten (Land)Gründungsintensitätin % der aktiven Wirtschaftskammermitglieder</v>
      </c>
      <c r="B2228">
        <v>2227</v>
      </c>
      <c r="C2228">
        <v>319</v>
      </c>
      <c r="D2228" t="s">
        <v>186</v>
      </c>
      <c r="E2228" t="s">
        <v>40</v>
      </c>
      <c r="F2228" t="s">
        <v>52</v>
      </c>
      <c r="T2228">
        <v>8.2446526839920597</v>
      </c>
      <c r="U2228">
        <v>7.9724251573419904</v>
      </c>
      <c r="V2228">
        <v>8.1283009145948704</v>
      </c>
      <c r="W2228">
        <v>7.08074534161491</v>
      </c>
      <c r="X2228">
        <v>7.8038589160624303</v>
      </c>
      <c r="Y2228">
        <v>8.0414108583122701</v>
      </c>
      <c r="Z2228">
        <v>7.8103044496487097</v>
      </c>
      <c r="AA2228">
        <v>7.2019961438130897</v>
      </c>
      <c r="AB2228">
        <v>7.0661202791006703</v>
      </c>
    </row>
    <row r="2229" spans="1:28" x14ac:dyDescent="0.25">
      <c r="A2229" t="str">
        <f t="shared" si="34"/>
        <v>Sankt Pölten (Land)Gründungsintensitätje 1.000 Einwohner</v>
      </c>
      <c r="B2229">
        <v>2228</v>
      </c>
      <c r="C2229">
        <v>319</v>
      </c>
      <c r="D2229" t="s">
        <v>186</v>
      </c>
      <c r="E2229" t="s">
        <v>40</v>
      </c>
      <c r="F2229" t="s">
        <v>53</v>
      </c>
      <c r="T2229">
        <v>4.8014512924239403</v>
      </c>
      <c r="U2229">
        <v>4.7043853283891499</v>
      </c>
      <c r="V2229">
        <v>4.8500780163104098</v>
      </c>
      <c r="W2229">
        <v>4.3642377514222099</v>
      </c>
      <c r="X2229">
        <v>4.8457006806873997</v>
      </c>
      <c r="Y2229">
        <v>5.0710170121992899</v>
      </c>
      <c r="Z2229">
        <v>5.0505815362248603</v>
      </c>
      <c r="AA2229">
        <v>4.7886580445684599</v>
      </c>
      <c r="AB2229">
        <v>4.7595601509929404</v>
      </c>
    </row>
    <row r="2230" spans="1:28" x14ac:dyDescent="0.25">
      <c r="A2230" t="str">
        <f t="shared" si="34"/>
        <v>Sankt Pölten (Land)NeugründungenInsgesamt</v>
      </c>
      <c r="B2230">
        <v>2229</v>
      </c>
      <c r="C2230">
        <v>319</v>
      </c>
      <c r="D2230" t="s">
        <v>186</v>
      </c>
      <c r="E2230" t="s">
        <v>41</v>
      </c>
      <c r="F2230" t="s">
        <v>48</v>
      </c>
      <c r="T2230">
        <v>470.11009604122802</v>
      </c>
      <c r="U2230">
        <v>606.86100297687199</v>
      </c>
      <c r="V2230">
        <v>631</v>
      </c>
      <c r="W2230">
        <v>570</v>
      </c>
      <c r="X2230">
        <v>635</v>
      </c>
      <c r="Y2230">
        <v>668</v>
      </c>
      <c r="Z2230">
        <v>667</v>
      </c>
      <c r="AA2230">
        <v>635</v>
      </c>
      <c r="AB2230">
        <v>638</v>
      </c>
    </row>
    <row r="2231" spans="1:28" x14ac:dyDescent="0.25">
      <c r="A2231" t="str">
        <f t="shared" si="34"/>
        <v>Sankt Pölten (Land)Pendler (Auspendler/-innen)Insgesamt</v>
      </c>
      <c r="B2231">
        <v>2230</v>
      </c>
      <c r="C2231">
        <v>319</v>
      </c>
      <c r="D2231" t="s">
        <v>186</v>
      </c>
      <c r="E2231" t="s">
        <v>459</v>
      </c>
      <c r="F2231" t="s">
        <v>48</v>
      </c>
      <c r="G2231">
        <v>44556</v>
      </c>
      <c r="H2231">
        <v>45179</v>
      </c>
      <c r="I2231">
        <v>45825</v>
      </c>
      <c r="J2231">
        <v>46208</v>
      </c>
      <c r="K2231">
        <v>46151</v>
      </c>
      <c r="L2231">
        <v>46443</v>
      </c>
      <c r="M2231">
        <v>47181</v>
      </c>
      <c r="N2231">
        <v>47631</v>
      </c>
      <c r="O2231">
        <v>48409</v>
      </c>
      <c r="P2231">
        <v>49211</v>
      </c>
      <c r="Q2231">
        <v>49718</v>
      </c>
      <c r="R2231">
        <v>49460</v>
      </c>
      <c r="S2231">
        <v>50248</v>
      </c>
    </row>
    <row r="2232" spans="1:28" x14ac:dyDescent="0.25">
      <c r="A2232" t="str">
        <f t="shared" si="34"/>
        <v>Sankt Pölten (Land)Pendler ins AuslandInsgesamt</v>
      </c>
      <c r="B2232">
        <v>2231</v>
      </c>
      <c r="C2232">
        <v>319</v>
      </c>
      <c r="D2232" t="s">
        <v>186</v>
      </c>
      <c r="E2232" t="s">
        <v>304</v>
      </c>
      <c r="F2232" t="s">
        <v>48</v>
      </c>
      <c r="G2232">
        <v>28</v>
      </c>
      <c r="H2232">
        <v>75</v>
      </c>
      <c r="I2232">
        <v>472</v>
      </c>
      <c r="J2232">
        <v>80</v>
      </c>
      <c r="K2232">
        <v>77</v>
      </c>
      <c r="L2232">
        <v>169</v>
      </c>
      <c r="M2232">
        <v>149</v>
      </c>
      <c r="N2232">
        <v>158</v>
      </c>
      <c r="O2232">
        <v>142</v>
      </c>
      <c r="P2232">
        <v>142</v>
      </c>
      <c r="Q2232">
        <v>123</v>
      </c>
      <c r="R2232">
        <v>90</v>
      </c>
      <c r="S2232">
        <v>139</v>
      </c>
    </row>
    <row r="2233" spans="1:28" x14ac:dyDescent="0.25">
      <c r="A2233" t="str">
        <f t="shared" si="34"/>
        <v>Sankt Pölten (Land)Pendler zw. BundesländernInsgesamt</v>
      </c>
      <c r="B2233">
        <v>2232</v>
      </c>
      <c r="C2233">
        <v>319</v>
      </c>
      <c r="D2233" t="s">
        <v>186</v>
      </c>
      <c r="E2233" t="s">
        <v>433</v>
      </c>
      <c r="F2233" t="s">
        <v>48</v>
      </c>
      <c r="G2233">
        <v>15438</v>
      </c>
      <c r="H2233">
        <v>16357</v>
      </c>
      <c r="I2233">
        <v>16400</v>
      </c>
      <c r="J2233">
        <v>16592</v>
      </c>
      <c r="K2233">
        <v>16479</v>
      </c>
      <c r="L2233">
        <v>16368</v>
      </c>
      <c r="M2233">
        <v>16527</v>
      </c>
      <c r="N2233">
        <v>16768</v>
      </c>
      <c r="O2233">
        <v>17055</v>
      </c>
      <c r="P2233">
        <v>17140</v>
      </c>
      <c r="Q2233">
        <v>17286</v>
      </c>
      <c r="R2233">
        <v>17332</v>
      </c>
      <c r="S2233">
        <v>17586</v>
      </c>
    </row>
    <row r="2234" spans="1:28" x14ac:dyDescent="0.25">
      <c r="A2234" t="str">
        <f t="shared" si="34"/>
        <v>Sankt Pölten (Land)Pendler zw. Gemeinden eines Pol. BezirkesInsgesamt</v>
      </c>
      <c r="B2234">
        <v>2233</v>
      </c>
      <c r="C2234">
        <v>319</v>
      </c>
      <c r="D2234" t="s">
        <v>186</v>
      </c>
      <c r="E2234" t="s">
        <v>305</v>
      </c>
      <c r="F2234" t="s">
        <v>48</v>
      </c>
      <c r="G2234">
        <v>9966</v>
      </c>
      <c r="H2234">
        <v>8916</v>
      </c>
      <c r="I2234">
        <v>8880</v>
      </c>
      <c r="J2234">
        <v>9239</v>
      </c>
      <c r="K2234">
        <v>9311</v>
      </c>
      <c r="L2234">
        <v>9405</v>
      </c>
      <c r="M2234">
        <v>9177</v>
      </c>
      <c r="N2234">
        <v>9517</v>
      </c>
      <c r="O2234">
        <v>9639</v>
      </c>
      <c r="P2234">
        <v>9802</v>
      </c>
      <c r="Q2234">
        <v>9914</v>
      </c>
      <c r="R2234">
        <v>9827</v>
      </c>
      <c r="S2234">
        <v>9886</v>
      </c>
    </row>
    <row r="2235" spans="1:28" x14ac:dyDescent="0.25">
      <c r="A2235" t="str">
        <f t="shared" si="34"/>
        <v>Sankt Pölten (Land)Pendler zw. Pol. Bez. des BundeslandesInsgesamt</v>
      </c>
      <c r="B2235">
        <v>2234</v>
      </c>
      <c r="C2235">
        <v>319</v>
      </c>
      <c r="D2235" t="s">
        <v>186</v>
      </c>
      <c r="E2235" t="s">
        <v>306</v>
      </c>
      <c r="F2235" t="s">
        <v>48</v>
      </c>
      <c r="G2235">
        <v>19124</v>
      </c>
      <c r="H2235">
        <v>19831</v>
      </c>
      <c r="I2235">
        <v>20073</v>
      </c>
      <c r="J2235">
        <v>20297</v>
      </c>
      <c r="K2235">
        <v>20284</v>
      </c>
      <c r="L2235">
        <v>20501</v>
      </c>
      <c r="M2235">
        <v>21328</v>
      </c>
      <c r="N2235">
        <v>21188</v>
      </c>
      <c r="O2235">
        <v>21573</v>
      </c>
      <c r="P2235">
        <v>22127</v>
      </c>
      <c r="Q2235">
        <v>22395</v>
      </c>
      <c r="R2235">
        <v>22211</v>
      </c>
      <c r="S2235">
        <v>22637</v>
      </c>
    </row>
    <row r="2236" spans="1:28" x14ac:dyDescent="0.25">
      <c r="A2236" t="str">
        <f t="shared" si="34"/>
        <v>Sankt Pölten (Land)PensionisteneinkommenBrutto_Schnitt</v>
      </c>
      <c r="B2236">
        <v>2235</v>
      </c>
      <c r="C2236">
        <v>319</v>
      </c>
      <c r="D2236" t="s">
        <v>186</v>
      </c>
      <c r="E2236" t="s">
        <v>44</v>
      </c>
      <c r="F2236" t="s">
        <v>54</v>
      </c>
      <c r="G2236">
        <v>16446.1579590574</v>
      </c>
      <c r="H2236">
        <v>16771.752670361198</v>
      </c>
      <c r="I2236">
        <v>17477.6608634361</v>
      </c>
      <c r="J2236">
        <v>18068.088094146799</v>
      </c>
      <c r="K2236">
        <v>18888.270729666201</v>
      </c>
      <c r="L2236">
        <v>19481.960975533901</v>
      </c>
      <c r="M2236">
        <v>19948.5992687951</v>
      </c>
      <c r="N2236">
        <v>20423.604584965298</v>
      </c>
      <c r="O2236">
        <v>20486.855078428998</v>
      </c>
      <c r="P2236">
        <v>21080.882075015801</v>
      </c>
      <c r="Q2236">
        <v>21713.358264631799</v>
      </c>
      <c r="R2236">
        <v>22280.4167532621</v>
      </c>
      <c r="S2236">
        <v>22734.0814903469</v>
      </c>
      <c r="T2236">
        <v>24588.818730530998</v>
      </c>
      <c r="U2236">
        <v>25132.054418528998</v>
      </c>
      <c r="V2236">
        <v>26005.598637728999</v>
      </c>
      <c r="W2236">
        <v>27649.633804251302</v>
      </c>
      <c r="X2236">
        <v>28475.724241438402</v>
      </c>
      <c r="Y2236">
        <v>29355.165587926</v>
      </c>
    </row>
    <row r="2237" spans="1:28" x14ac:dyDescent="0.25">
      <c r="A2237" t="str">
        <f t="shared" si="34"/>
        <v>Sankt Pölten (Land)PensionisteneinkommenBruttobezüge 1000 EUR</v>
      </c>
      <c r="B2237">
        <v>2236</v>
      </c>
      <c r="C2237">
        <v>319</v>
      </c>
      <c r="D2237" t="s">
        <v>186</v>
      </c>
      <c r="E2237" t="s">
        <v>44</v>
      </c>
      <c r="F2237" t="s">
        <v>55</v>
      </c>
      <c r="G2237">
        <v>345451.54793</v>
      </c>
      <c r="H2237">
        <v>357120.92960999999</v>
      </c>
      <c r="I2237">
        <v>376905.75652</v>
      </c>
      <c r="J2237">
        <v>394191.47794999997</v>
      </c>
      <c r="K2237">
        <v>417544.11274999997</v>
      </c>
      <c r="L2237">
        <v>438753.24313000002</v>
      </c>
      <c r="M2237">
        <v>464882.15736000001</v>
      </c>
      <c r="N2237">
        <v>484958.49086999998</v>
      </c>
      <c r="O2237">
        <v>510675.83653999999</v>
      </c>
      <c r="P2237">
        <v>532250.11063000001</v>
      </c>
      <c r="Q2237">
        <v>552040.42052000004</v>
      </c>
      <c r="R2237">
        <v>566902.92387000006</v>
      </c>
      <c r="S2237">
        <v>579355.33270000003</v>
      </c>
      <c r="T2237">
        <v>817774.93333999999</v>
      </c>
      <c r="U2237">
        <v>850167.13687000005</v>
      </c>
      <c r="V2237">
        <v>883098.11854000005</v>
      </c>
      <c r="W2237">
        <v>933949.33063999994</v>
      </c>
      <c r="X2237">
        <v>980333.75846000004</v>
      </c>
      <c r="Y2237">
        <v>1032802.79088</v>
      </c>
    </row>
    <row r="2238" spans="1:28" x14ac:dyDescent="0.25">
      <c r="A2238" t="str">
        <f t="shared" si="34"/>
        <v>Sankt Pölten (Land)PensionisteneinkommenBruttobezüge Fälle</v>
      </c>
      <c r="B2238">
        <v>2237</v>
      </c>
      <c r="C2238">
        <v>319</v>
      </c>
      <c r="D2238" t="s">
        <v>186</v>
      </c>
      <c r="E2238" t="s">
        <v>44</v>
      </c>
      <c r="F2238" t="s">
        <v>56</v>
      </c>
      <c r="G2238">
        <v>21005</v>
      </c>
      <c r="H2238">
        <v>21293</v>
      </c>
      <c r="I2238">
        <v>21565</v>
      </c>
      <c r="J2238">
        <v>21817</v>
      </c>
      <c r="K2238">
        <v>22106</v>
      </c>
      <c r="L2238">
        <v>22521</v>
      </c>
      <c r="M2238">
        <v>23304</v>
      </c>
      <c r="N2238">
        <v>23745</v>
      </c>
      <c r="O2238">
        <v>24927</v>
      </c>
      <c r="P2238">
        <v>25248</v>
      </c>
      <c r="Q2238">
        <v>25424</v>
      </c>
      <c r="R2238">
        <v>25444</v>
      </c>
      <c r="S2238">
        <v>25484</v>
      </c>
      <c r="T2238">
        <v>33258</v>
      </c>
      <c r="U2238">
        <v>33828</v>
      </c>
      <c r="V2238">
        <v>33958</v>
      </c>
      <c r="W2238">
        <v>33778</v>
      </c>
      <c r="X2238">
        <v>34427</v>
      </c>
      <c r="Y2238">
        <v>35183</v>
      </c>
    </row>
    <row r="2239" spans="1:28" x14ac:dyDescent="0.25">
      <c r="A2239" t="str">
        <f t="shared" si="34"/>
        <v>Sankt Pölten (Land)PensionisteneinkommenLohnsteuer 1000 EUR</v>
      </c>
      <c r="B2239">
        <v>2238</v>
      </c>
      <c r="C2239">
        <v>319</v>
      </c>
      <c r="D2239" t="s">
        <v>186</v>
      </c>
      <c r="E2239" t="s">
        <v>44</v>
      </c>
      <c r="F2239" t="s">
        <v>57</v>
      </c>
      <c r="G2239">
        <v>39747.67714</v>
      </c>
      <c r="H2239">
        <v>37667.025150000001</v>
      </c>
      <c r="I2239">
        <v>41949.28557</v>
      </c>
      <c r="J2239">
        <v>45865.914819999998</v>
      </c>
      <c r="K2239">
        <v>51072.595809999999</v>
      </c>
      <c r="L2239">
        <v>48623.346339999996</v>
      </c>
      <c r="M2239">
        <v>53436.967989999997</v>
      </c>
      <c r="N2239">
        <v>57938.244610000002</v>
      </c>
      <c r="O2239">
        <v>63653.33122</v>
      </c>
      <c r="P2239">
        <v>68144.789659999995</v>
      </c>
      <c r="Q2239">
        <v>73177.918130000005</v>
      </c>
      <c r="R2239">
        <v>78074.814679999996</v>
      </c>
      <c r="S2239">
        <v>66155.408739999999</v>
      </c>
      <c r="T2239">
        <v>103449.16095</v>
      </c>
      <c r="U2239">
        <v>110454.54034000001</v>
      </c>
      <c r="V2239">
        <v>118716.60595</v>
      </c>
      <c r="W2239">
        <v>120023.9955</v>
      </c>
      <c r="X2239">
        <v>130178.95097000001</v>
      </c>
      <c r="Y2239">
        <v>134445.77624000001</v>
      </c>
    </row>
    <row r="2240" spans="1:28" x14ac:dyDescent="0.25">
      <c r="A2240" t="str">
        <f t="shared" si="34"/>
        <v>Sankt Pölten (Land)PensionisteneinkommenLohnsteuer Fälle</v>
      </c>
      <c r="B2240">
        <v>2239</v>
      </c>
      <c r="C2240">
        <v>319</v>
      </c>
      <c r="D2240" t="s">
        <v>186</v>
      </c>
      <c r="E2240" t="s">
        <v>44</v>
      </c>
      <c r="F2240" t="s">
        <v>58</v>
      </c>
      <c r="G2240">
        <v>12082</v>
      </c>
      <c r="H2240">
        <v>11678</v>
      </c>
      <c r="I2240">
        <v>12362</v>
      </c>
      <c r="J2240">
        <v>13484</v>
      </c>
      <c r="K2240">
        <v>13952</v>
      </c>
      <c r="L2240">
        <v>13594</v>
      </c>
      <c r="M2240">
        <v>14454</v>
      </c>
      <c r="N2240">
        <v>15010</v>
      </c>
      <c r="O2240">
        <v>15775</v>
      </c>
      <c r="P2240">
        <v>16258</v>
      </c>
      <c r="Q2240">
        <v>16803</v>
      </c>
      <c r="R2240">
        <v>17159</v>
      </c>
      <c r="S2240">
        <v>17413</v>
      </c>
      <c r="T2240">
        <v>23724</v>
      </c>
      <c r="U2240">
        <v>24425</v>
      </c>
      <c r="V2240">
        <v>25277</v>
      </c>
      <c r="W2240">
        <v>26671</v>
      </c>
      <c r="X2240">
        <v>27776</v>
      </c>
      <c r="Y2240">
        <v>28942</v>
      </c>
    </row>
    <row r="2241" spans="1:47" x14ac:dyDescent="0.25">
      <c r="A2241" t="str">
        <f t="shared" si="34"/>
        <v>Sankt Pölten (Land)PensionisteneinkommenNetto_Schnitt</v>
      </c>
      <c r="B2241">
        <v>2240</v>
      </c>
      <c r="C2241">
        <v>319</v>
      </c>
      <c r="D2241" t="s">
        <v>186</v>
      </c>
      <c r="E2241" t="s">
        <v>44</v>
      </c>
      <c r="F2241" t="s">
        <v>59</v>
      </c>
      <c r="G2241">
        <v>13703.8212858843</v>
      </c>
      <c r="H2241">
        <v>14061.283475320501</v>
      </c>
      <c r="I2241">
        <v>14545.038510549501</v>
      </c>
      <c r="J2241">
        <v>14947.4527904845</v>
      </c>
      <c r="K2241">
        <v>15498.2062566724</v>
      </c>
      <c r="L2241">
        <v>16203.644001598501</v>
      </c>
      <c r="M2241">
        <v>16512.878537590099</v>
      </c>
      <c r="N2241">
        <v>16819.957129500901</v>
      </c>
      <c r="O2241">
        <v>16768.618903197301</v>
      </c>
      <c r="P2241">
        <v>17183.093019249001</v>
      </c>
      <c r="Q2241">
        <v>17605.710390575801</v>
      </c>
      <c r="R2241">
        <v>17953.053697138799</v>
      </c>
      <c r="S2241">
        <v>18853.369213231799</v>
      </c>
      <c r="T2241">
        <v>20111.353477960201</v>
      </c>
      <c r="U2241">
        <v>20469.445293248202</v>
      </c>
      <c r="V2241">
        <v>21073.331069556501</v>
      </c>
      <c r="W2241">
        <v>22582.787887086299</v>
      </c>
      <c r="X2241">
        <v>23139.316268045401</v>
      </c>
      <c r="Y2241">
        <v>23937.4824301509</v>
      </c>
    </row>
    <row r="2242" spans="1:47" x14ac:dyDescent="0.25">
      <c r="A2242" t="str">
        <f t="shared" si="34"/>
        <v>Sankt Pölten (Land)PensionisteneinkommenNettobezüge 1000 EUR</v>
      </c>
      <c r="B2242">
        <v>2241</v>
      </c>
      <c r="C2242">
        <v>319</v>
      </c>
      <c r="D2242" t="s">
        <v>186</v>
      </c>
      <c r="E2242" t="s">
        <v>44</v>
      </c>
      <c r="F2242" t="s">
        <v>60</v>
      </c>
      <c r="G2242">
        <v>287848.76611000003</v>
      </c>
      <c r="H2242">
        <v>299406.90904</v>
      </c>
      <c r="I2242">
        <v>313663.75547999999</v>
      </c>
      <c r="J2242">
        <v>326108.57753000001</v>
      </c>
      <c r="K2242">
        <v>342603.34750999999</v>
      </c>
      <c r="L2242">
        <v>364922.26656000002</v>
      </c>
      <c r="M2242">
        <v>384816.12144000002</v>
      </c>
      <c r="N2242">
        <v>399389.88204</v>
      </c>
      <c r="O2242">
        <v>417991.36339999997</v>
      </c>
      <c r="P2242">
        <v>433838.73255000002</v>
      </c>
      <c r="Q2242">
        <v>447607.58097000001</v>
      </c>
      <c r="R2242">
        <v>456797.49826999998</v>
      </c>
      <c r="S2242">
        <v>480459.26102999999</v>
      </c>
      <c r="T2242">
        <v>668863.39396999998</v>
      </c>
      <c r="U2242">
        <v>692440.39538</v>
      </c>
      <c r="V2242">
        <v>715608.17645999999</v>
      </c>
      <c r="W2242">
        <v>762801.40925000003</v>
      </c>
      <c r="X2242">
        <v>796617.24115999998</v>
      </c>
      <c r="Y2242">
        <v>842192.44434000005</v>
      </c>
    </row>
    <row r="2243" spans="1:47" x14ac:dyDescent="0.25">
      <c r="A2243" t="str">
        <f t="shared" ref="A2243:A2306" si="35">D2243&amp;E2243&amp;F2243</f>
        <v>Sankt Pölten (Land)PensionisteneinkommenSV-Beiträge 1000 EUR</v>
      </c>
      <c r="B2243">
        <v>2242</v>
      </c>
      <c r="C2243">
        <v>319</v>
      </c>
      <c r="D2243" t="s">
        <v>186</v>
      </c>
      <c r="E2243" t="s">
        <v>44</v>
      </c>
      <c r="F2243" t="s">
        <v>61</v>
      </c>
      <c r="G2243">
        <v>17855.10468</v>
      </c>
      <c r="H2243">
        <v>20046.995419999999</v>
      </c>
      <c r="I2243">
        <v>21292.715469999999</v>
      </c>
      <c r="J2243">
        <v>22216.9856</v>
      </c>
      <c r="K2243">
        <v>23868.169430000002</v>
      </c>
      <c r="L2243">
        <v>25207.630229999999</v>
      </c>
      <c r="M2243">
        <v>26629.067930000001</v>
      </c>
      <c r="N2243">
        <v>27630.364219999999</v>
      </c>
      <c r="O2243">
        <v>29031.141919999998</v>
      </c>
      <c r="P2243">
        <v>30266.58842</v>
      </c>
      <c r="Q2243">
        <v>31254.921419999999</v>
      </c>
      <c r="R2243">
        <v>32030.610919999999</v>
      </c>
      <c r="S2243">
        <v>32740.662929999999</v>
      </c>
      <c r="T2243">
        <v>45462.378420000001</v>
      </c>
      <c r="U2243">
        <v>47272.201150000001</v>
      </c>
      <c r="V2243">
        <v>48773.336130000003</v>
      </c>
      <c r="W2243">
        <v>51123.925889999999</v>
      </c>
      <c r="X2243">
        <v>53537.566330000001</v>
      </c>
      <c r="Y2243">
        <v>56164.570299999999</v>
      </c>
    </row>
    <row r="2244" spans="1:47" x14ac:dyDescent="0.25">
      <c r="A2244" t="str">
        <f t="shared" si="35"/>
        <v>Sankt Pölten (Land)PensionisteneinkommenSV-Beiträge Fälle</v>
      </c>
      <c r="B2244">
        <v>2243</v>
      </c>
      <c r="C2244">
        <v>319</v>
      </c>
      <c r="D2244" t="s">
        <v>186</v>
      </c>
      <c r="E2244" t="s">
        <v>44</v>
      </c>
      <c r="F2244" t="s">
        <v>62</v>
      </c>
      <c r="G2244">
        <v>20537</v>
      </c>
      <c r="H2244">
        <v>20815</v>
      </c>
      <c r="I2244">
        <v>21109</v>
      </c>
      <c r="J2244">
        <v>21365</v>
      </c>
      <c r="K2244">
        <v>21670</v>
      </c>
      <c r="L2244">
        <v>22078</v>
      </c>
      <c r="M2244">
        <v>22833</v>
      </c>
      <c r="N2244">
        <v>23264</v>
      </c>
      <c r="O2244">
        <v>23666</v>
      </c>
      <c r="P2244">
        <v>23993</v>
      </c>
      <c r="Q2244">
        <v>24162</v>
      </c>
      <c r="R2244">
        <v>24148</v>
      </c>
      <c r="S2244">
        <v>24219</v>
      </c>
      <c r="T2244">
        <v>31640</v>
      </c>
      <c r="U2244">
        <v>32080</v>
      </c>
      <c r="V2244">
        <v>32332</v>
      </c>
      <c r="W2244">
        <v>32747</v>
      </c>
      <c r="X2244">
        <v>33433</v>
      </c>
      <c r="Y2244">
        <v>34218</v>
      </c>
    </row>
    <row r="2245" spans="1:47" x14ac:dyDescent="0.25">
      <c r="A2245" t="str">
        <f t="shared" si="35"/>
        <v>Sankt Pölten (Land)Unselbstständig BeschäftigteFrauen</v>
      </c>
      <c r="B2245">
        <v>2244</v>
      </c>
      <c r="C2245">
        <v>319</v>
      </c>
      <c r="D2245" t="s">
        <v>186</v>
      </c>
      <c r="E2245" t="s">
        <v>38</v>
      </c>
      <c r="F2245" t="s">
        <v>47</v>
      </c>
      <c r="O2245">
        <v>17182</v>
      </c>
      <c r="P2245">
        <v>18044</v>
      </c>
      <c r="Q2245">
        <v>17578</v>
      </c>
      <c r="R2245">
        <v>17993</v>
      </c>
      <c r="S2245">
        <v>17369</v>
      </c>
      <c r="T2245">
        <v>17910</v>
      </c>
      <c r="U2245">
        <v>17738</v>
      </c>
      <c r="V2245">
        <v>18375</v>
      </c>
      <c r="X2245">
        <v>18669</v>
      </c>
      <c r="Y2245">
        <v>18247</v>
      </c>
      <c r="Z2245">
        <v>18845</v>
      </c>
      <c r="AA2245">
        <v>18494</v>
      </c>
      <c r="AB2245">
        <v>19181</v>
      </c>
      <c r="AC2245">
        <v>18641</v>
      </c>
      <c r="AD2245">
        <v>19315</v>
      </c>
      <c r="AE2245">
        <v>18854</v>
      </c>
      <c r="AF2245">
        <v>19415</v>
      </c>
      <c r="AG2245">
        <v>24989</v>
      </c>
      <c r="AH2245">
        <v>25884</v>
      </c>
      <c r="AI2245">
        <v>25484</v>
      </c>
      <c r="AJ2245">
        <v>26274</v>
      </c>
      <c r="AK2245">
        <v>25873</v>
      </c>
      <c r="AL2245">
        <v>26565</v>
      </c>
      <c r="AM2245">
        <v>26081</v>
      </c>
      <c r="AN2245">
        <v>26208</v>
      </c>
      <c r="AO2245">
        <v>25680</v>
      </c>
      <c r="AP2245">
        <v>26652</v>
      </c>
      <c r="AQ2245">
        <v>26096</v>
      </c>
      <c r="AR2245">
        <v>26782</v>
      </c>
      <c r="AS2245">
        <v>26320</v>
      </c>
      <c r="AT2245">
        <v>26856</v>
      </c>
      <c r="AU2245">
        <v>26329</v>
      </c>
    </row>
    <row r="2246" spans="1:47" x14ac:dyDescent="0.25">
      <c r="A2246" t="str">
        <f t="shared" si="35"/>
        <v>Sankt Pölten (Land)Unselbstständig BeschäftigteInsgesamt</v>
      </c>
      <c r="B2246">
        <v>2245</v>
      </c>
      <c r="C2246">
        <v>319</v>
      </c>
      <c r="D2246" t="s">
        <v>186</v>
      </c>
      <c r="E2246" t="s">
        <v>38</v>
      </c>
      <c r="F2246" t="s">
        <v>48</v>
      </c>
      <c r="O2246">
        <v>37233</v>
      </c>
      <c r="P2246">
        <v>39717</v>
      </c>
      <c r="Q2246">
        <v>37400</v>
      </c>
      <c r="R2246">
        <v>39136</v>
      </c>
      <c r="S2246">
        <v>37038</v>
      </c>
      <c r="T2246">
        <v>38989</v>
      </c>
      <c r="U2246">
        <v>37405</v>
      </c>
      <c r="V2246">
        <v>39600</v>
      </c>
      <c r="X2246">
        <v>40267</v>
      </c>
      <c r="Y2246">
        <v>38244</v>
      </c>
      <c r="Z2246">
        <v>40504</v>
      </c>
      <c r="AA2246">
        <v>38740</v>
      </c>
      <c r="AB2246">
        <v>40942</v>
      </c>
      <c r="AC2246">
        <v>38888</v>
      </c>
      <c r="AD2246">
        <v>41148</v>
      </c>
      <c r="AE2246">
        <v>39345</v>
      </c>
      <c r="AF2246">
        <v>41465</v>
      </c>
      <c r="AG2246">
        <v>51381</v>
      </c>
      <c r="AH2246">
        <v>54255</v>
      </c>
      <c r="AI2246">
        <v>52496</v>
      </c>
      <c r="AJ2246">
        <v>55068</v>
      </c>
      <c r="AK2246">
        <v>53173</v>
      </c>
      <c r="AL2246">
        <v>55694</v>
      </c>
      <c r="AM2246">
        <v>53685</v>
      </c>
      <c r="AN2246">
        <v>54773</v>
      </c>
      <c r="AO2246">
        <v>52974</v>
      </c>
      <c r="AP2246">
        <v>55654</v>
      </c>
      <c r="AQ2246">
        <v>53860</v>
      </c>
      <c r="AR2246">
        <v>55925</v>
      </c>
      <c r="AS2246">
        <v>54439</v>
      </c>
      <c r="AT2246">
        <v>56228</v>
      </c>
      <c r="AU2246">
        <v>54206</v>
      </c>
    </row>
    <row r="2247" spans="1:47" x14ac:dyDescent="0.25">
      <c r="A2247" t="str">
        <f t="shared" si="35"/>
        <v>Sankt Pölten (Land)Unselbstständig BeschäftigteMänner</v>
      </c>
      <c r="B2247">
        <v>2246</v>
      </c>
      <c r="C2247">
        <v>319</v>
      </c>
      <c r="D2247" t="s">
        <v>186</v>
      </c>
      <c r="E2247" t="s">
        <v>38</v>
      </c>
      <c r="F2247" t="s">
        <v>49</v>
      </c>
      <c r="O2247">
        <v>20051</v>
      </c>
      <c r="P2247">
        <v>21673</v>
      </c>
      <c r="Q2247">
        <v>19822</v>
      </c>
      <c r="R2247">
        <v>21143</v>
      </c>
      <c r="S2247">
        <v>19669</v>
      </c>
      <c r="T2247">
        <v>21079</v>
      </c>
      <c r="U2247">
        <v>19667</v>
      </c>
      <c r="V2247">
        <v>21225</v>
      </c>
      <c r="X2247">
        <v>21598</v>
      </c>
      <c r="Y2247">
        <v>19997</v>
      </c>
      <c r="Z2247">
        <v>21659</v>
      </c>
      <c r="AA2247">
        <v>20246</v>
      </c>
      <c r="AB2247">
        <v>21761</v>
      </c>
      <c r="AC2247">
        <v>20247</v>
      </c>
      <c r="AD2247">
        <v>21833</v>
      </c>
      <c r="AE2247">
        <v>20491</v>
      </c>
      <c r="AF2247">
        <v>22050</v>
      </c>
      <c r="AG2247">
        <v>26392</v>
      </c>
      <c r="AH2247">
        <v>28371</v>
      </c>
      <c r="AI2247">
        <v>27012</v>
      </c>
      <c r="AJ2247">
        <v>28794</v>
      </c>
      <c r="AK2247">
        <v>27300</v>
      </c>
      <c r="AL2247">
        <v>29129</v>
      </c>
      <c r="AM2247">
        <v>27604</v>
      </c>
      <c r="AN2247">
        <v>28565</v>
      </c>
      <c r="AO2247">
        <v>27294</v>
      </c>
      <c r="AP2247">
        <v>29002</v>
      </c>
      <c r="AQ2247">
        <v>27764</v>
      </c>
      <c r="AR2247">
        <v>29143</v>
      </c>
      <c r="AS2247">
        <v>28119</v>
      </c>
      <c r="AT2247">
        <v>29372</v>
      </c>
      <c r="AU2247">
        <v>27877</v>
      </c>
    </row>
    <row r="2248" spans="1:47" x14ac:dyDescent="0.25">
      <c r="A2248" t="str">
        <f t="shared" si="35"/>
        <v>Sankt Pölten (Land)Unselbstständig Beschäftigte GW mgfInsgesamt</v>
      </c>
      <c r="B2248">
        <v>2247</v>
      </c>
      <c r="C2248">
        <v>319</v>
      </c>
      <c r="D2248" t="s">
        <v>186</v>
      </c>
      <c r="E2248" t="s">
        <v>450</v>
      </c>
      <c r="F2248" t="s">
        <v>48</v>
      </c>
      <c r="G2248">
        <v>22443.271602962999</v>
      </c>
      <c r="H2248">
        <v>20870.282006270001</v>
      </c>
      <c r="I2248">
        <v>23627.275445943</v>
      </c>
      <c r="J2248">
        <v>22003.991647913001</v>
      </c>
      <c r="K2248">
        <v>23494.680395715</v>
      </c>
      <c r="L2248">
        <v>21419.423098853</v>
      </c>
      <c r="M2248">
        <v>22741.656949844</v>
      </c>
      <c r="N2248">
        <v>21508.705894645002</v>
      </c>
      <c r="O2248">
        <v>23749.437542435</v>
      </c>
      <c r="P2248">
        <v>21952.97062661</v>
      </c>
      <c r="Q2248">
        <v>23845.489173978</v>
      </c>
      <c r="R2248">
        <v>22639.134551839001</v>
      </c>
      <c r="S2248">
        <v>24178.867349388998</v>
      </c>
      <c r="T2248">
        <v>22203.148561112001</v>
      </c>
    </row>
    <row r="2249" spans="1:47" x14ac:dyDescent="0.25">
      <c r="A2249" t="str">
        <f t="shared" si="35"/>
        <v>Sankt Pölten (Land)Unselbstständig Beschäftigte GW ogfInsgesamt</v>
      </c>
      <c r="B2249">
        <v>2248</v>
      </c>
      <c r="C2249">
        <v>319</v>
      </c>
      <c r="D2249" t="s">
        <v>186</v>
      </c>
      <c r="E2249" t="s">
        <v>449</v>
      </c>
      <c r="F2249" t="s">
        <v>48</v>
      </c>
      <c r="G2249">
        <v>20084.819009971001</v>
      </c>
      <c r="H2249">
        <v>18721.587412553999</v>
      </c>
      <c r="I2249">
        <v>21322.327868460001</v>
      </c>
      <c r="J2249">
        <v>19891.933794744</v>
      </c>
      <c r="K2249">
        <v>21368.312243169999</v>
      </c>
      <c r="L2249">
        <v>19412.486661116</v>
      </c>
      <c r="M2249">
        <v>20696.847928400999</v>
      </c>
      <c r="N2249">
        <v>19603.880024894999</v>
      </c>
      <c r="O2249">
        <v>21642.779145455999</v>
      </c>
      <c r="P2249">
        <v>20034.037339119001</v>
      </c>
      <c r="Q2249">
        <v>21810.918155788</v>
      </c>
      <c r="R2249">
        <v>20663.970657709</v>
      </c>
      <c r="S2249">
        <v>22169.103346656</v>
      </c>
      <c r="T2249">
        <v>20154.462894234999</v>
      </c>
    </row>
    <row r="2250" spans="1:47" x14ac:dyDescent="0.25">
      <c r="A2250" t="str">
        <f t="shared" si="35"/>
        <v>Sankt Pölten (Land)UnternehmenInsgesamt</v>
      </c>
      <c r="B2250">
        <v>2249</v>
      </c>
      <c r="C2250">
        <v>319</v>
      </c>
      <c r="D2250" t="s">
        <v>186</v>
      </c>
      <c r="E2250" t="s">
        <v>475</v>
      </c>
      <c r="F2250" t="s">
        <v>48</v>
      </c>
      <c r="G2250">
        <v>10681</v>
      </c>
      <c r="H2250">
        <v>10728</v>
      </c>
      <c r="I2250">
        <v>11204</v>
      </c>
    </row>
    <row r="2251" spans="1:47" x14ac:dyDescent="0.25">
      <c r="A2251" t="str">
        <f t="shared" si="35"/>
        <v>Sankt Pölten (Land)WohnbevölkerungInsgesamt</v>
      </c>
      <c r="B2251">
        <v>2250</v>
      </c>
      <c r="C2251">
        <v>319</v>
      </c>
      <c r="D2251" t="s">
        <v>186</v>
      </c>
      <c r="E2251" t="s">
        <v>42</v>
      </c>
      <c r="F2251" t="s">
        <v>48</v>
      </c>
      <c r="G2251">
        <v>93333</v>
      </c>
      <c r="H2251">
        <v>93623</v>
      </c>
      <c r="I2251">
        <v>94043</v>
      </c>
      <c r="J2251">
        <v>94797</v>
      </c>
      <c r="K2251">
        <v>95281</v>
      </c>
      <c r="L2251">
        <v>95615</v>
      </c>
      <c r="M2251">
        <v>95896</v>
      </c>
      <c r="N2251">
        <v>96286</v>
      </c>
      <c r="O2251">
        <v>96376</v>
      </c>
      <c r="P2251">
        <v>96376</v>
      </c>
      <c r="Q2251">
        <v>96579</v>
      </c>
      <c r="R2251">
        <v>96935</v>
      </c>
      <c r="S2251">
        <v>97365</v>
      </c>
      <c r="T2251">
        <v>97910</v>
      </c>
      <c r="U2251">
        <v>99098</v>
      </c>
      <c r="V2251">
        <v>130101</v>
      </c>
      <c r="W2251">
        <v>130607</v>
      </c>
      <c r="X2251">
        <v>131044</v>
      </c>
      <c r="Y2251">
        <v>131729</v>
      </c>
      <c r="Z2251">
        <v>132064</v>
      </c>
      <c r="AA2251">
        <v>132605</v>
      </c>
      <c r="AB2251">
        <v>134046</v>
      </c>
    </row>
    <row r="2252" spans="1:47" x14ac:dyDescent="0.25">
      <c r="A2252" t="str">
        <f t="shared" si="35"/>
        <v>ScheibbsArbeitnehmereinkommenBrutto_Schnitt</v>
      </c>
      <c r="B2252">
        <v>2251</v>
      </c>
      <c r="C2252">
        <v>320</v>
      </c>
      <c r="D2252" t="s">
        <v>187</v>
      </c>
      <c r="E2252" t="s">
        <v>43</v>
      </c>
      <c r="F2252" t="s">
        <v>54</v>
      </c>
      <c r="G2252">
        <v>22355.897923466498</v>
      </c>
      <c r="H2252">
        <v>22897.608627320598</v>
      </c>
      <c r="I2252">
        <v>23865.3940202962</v>
      </c>
      <c r="J2252">
        <v>24755.255035785402</v>
      </c>
      <c r="K2252">
        <v>25826.781673367899</v>
      </c>
      <c r="L2252">
        <v>26060.008835801898</v>
      </c>
      <c r="M2252">
        <v>26270.508430103098</v>
      </c>
      <c r="N2252">
        <v>27204.8726354768</v>
      </c>
      <c r="O2252">
        <v>27906.351718387901</v>
      </c>
      <c r="P2252">
        <v>28467.1159986856</v>
      </c>
      <c r="Q2252">
        <v>29018.9614492974</v>
      </c>
      <c r="R2252">
        <v>29605.7095316999</v>
      </c>
      <c r="S2252">
        <v>30120.734186890801</v>
      </c>
      <c r="T2252">
        <v>30791.492150177401</v>
      </c>
      <c r="U2252">
        <v>31920.937721444101</v>
      </c>
      <c r="V2252">
        <v>32653.0017101505</v>
      </c>
      <c r="W2252">
        <v>33253.158020041497</v>
      </c>
      <c r="X2252">
        <v>34556.302265694299</v>
      </c>
      <c r="Y2252">
        <v>36265.401774419399</v>
      </c>
    </row>
    <row r="2253" spans="1:47" x14ac:dyDescent="0.25">
      <c r="A2253" t="str">
        <f t="shared" si="35"/>
        <v>ScheibbsArbeitnehmereinkommenBruttobezüge 1000 EUR</v>
      </c>
      <c r="B2253">
        <v>2252</v>
      </c>
      <c r="C2253">
        <v>320</v>
      </c>
      <c r="D2253" t="s">
        <v>187</v>
      </c>
      <c r="E2253" t="s">
        <v>43</v>
      </c>
      <c r="F2253" t="s">
        <v>55</v>
      </c>
      <c r="G2253">
        <v>397264.30609999999</v>
      </c>
      <c r="H2253">
        <v>413187.34768000001</v>
      </c>
      <c r="I2253">
        <v>435066.13299000001</v>
      </c>
      <c r="J2253">
        <v>460026.90432999999</v>
      </c>
      <c r="K2253">
        <v>488177.82718999998</v>
      </c>
      <c r="L2253">
        <v>490892.38643999997</v>
      </c>
      <c r="M2253">
        <v>507204.70626000001</v>
      </c>
      <c r="N2253">
        <v>532644.20132999995</v>
      </c>
      <c r="O2253">
        <v>553941.08160999999</v>
      </c>
      <c r="P2253">
        <v>563108.02156999998</v>
      </c>
      <c r="Q2253">
        <v>572050.78705000004</v>
      </c>
      <c r="R2253">
        <v>586045.02017999999</v>
      </c>
      <c r="S2253">
        <v>605667.72302999999</v>
      </c>
      <c r="T2253">
        <v>624944.12468000001</v>
      </c>
      <c r="U2253">
        <v>647228.93324000004</v>
      </c>
      <c r="V2253">
        <v>674578.36233000003</v>
      </c>
      <c r="W2253">
        <v>673642.47516999999</v>
      </c>
      <c r="X2253">
        <v>701285.59817999997</v>
      </c>
      <c r="Y2253">
        <v>751092.73615000001</v>
      </c>
    </row>
    <row r="2254" spans="1:47" x14ac:dyDescent="0.25">
      <c r="A2254" t="str">
        <f t="shared" si="35"/>
        <v>ScheibbsArbeitnehmereinkommenBruttobezüge Fälle</v>
      </c>
      <c r="B2254">
        <v>2253</v>
      </c>
      <c r="C2254">
        <v>320</v>
      </c>
      <c r="D2254" t="s">
        <v>187</v>
      </c>
      <c r="E2254" t="s">
        <v>43</v>
      </c>
      <c r="F2254" t="s">
        <v>56</v>
      </c>
      <c r="G2254">
        <v>17770</v>
      </c>
      <c r="H2254">
        <v>18045</v>
      </c>
      <c r="I2254">
        <v>18230</v>
      </c>
      <c r="J2254">
        <v>18583</v>
      </c>
      <c r="K2254">
        <v>18902</v>
      </c>
      <c r="L2254">
        <v>18837</v>
      </c>
      <c r="M2254">
        <v>19307</v>
      </c>
      <c r="N2254">
        <v>19579</v>
      </c>
      <c r="O2254">
        <v>19850</v>
      </c>
      <c r="P2254">
        <v>19781</v>
      </c>
      <c r="Q2254">
        <v>19713</v>
      </c>
      <c r="R2254">
        <v>19795</v>
      </c>
      <c r="S2254">
        <v>20108</v>
      </c>
      <c r="T2254">
        <v>20296</v>
      </c>
      <c r="U2254">
        <v>20276</v>
      </c>
      <c r="V2254">
        <v>20659</v>
      </c>
      <c r="W2254">
        <v>20258</v>
      </c>
      <c r="X2254">
        <v>20294</v>
      </c>
      <c r="Y2254">
        <v>20711</v>
      </c>
    </row>
    <row r="2255" spans="1:47" x14ac:dyDescent="0.25">
      <c r="A2255" t="str">
        <f t="shared" si="35"/>
        <v>ScheibbsArbeitnehmereinkommenLohnsteuer 1000 EUR</v>
      </c>
      <c r="B2255">
        <v>2254</v>
      </c>
      <c r="C2255">
        <v>320</v>
      </c>
      <c r="D2255" t="s">
        <v>187</v>
      </c>
      <c r="E2255" t="s">
        <v>43</v>
      </c>
      <c r="F2255" t="s">
        <v>57</v>
      </c>
      <c r="G2255">
        <v>51253.680869999997</v>
      </c>
      <c r="H2255">
        <v>50951.678979999997</v>
      </c>
      <c r="I2255">
        <v>56051.868829999999</v>
      </c>
      <c r="J2255">
        <v>60961.798430000003</v>
      </c>
      <c r="K2255">
        <v>67468.881859999994</v>
      </c>
      <c r="L2255">
        <v>61685.762170000002</v>
      </c>
      <c r="M2255">
        <v>64996.991419999998</v>
      </c>
      <c r="N2255">
        <v>70418.796849999999</v>
      </c>
      <c r="O2255">
        <v>74634.205700000006</v>
      </c>
      <c r="P2255">
        <v>77088.198799999998</v>
      </c>
      <c r="Q2255">
        <v>79894.356660000005</v>
      </c>
      <c r="R2255">
        <v>83838.960160000002</v>
      </c>
      <c r="S2255">
        <v>73103.410059999995</v>
      </c>
      <c r="T2255">
        <v>76638.436040000001</v>
      </c>
      <c r="U2255">
        <v>81841.778460000001</v>
      </c>
      <c r="V2255">
        <v>83343.933189999996</v>
      </c>
      <c r="W2255">
        <v>78588.117639999997</v>
      </c>
      <c r="X2255">
        <v>85453.887279999995</v>
      </c>
      <c r="Y2255">
        <v>89975.505919999996</v>
      </c>
    </row>
    <row r="2256" spans="1:47" x14ac:dyDescent="0.25">
      <c r="A2256" t="str">
        <f t="shared" si="35"/>
        <v>ScheibbsArbeitnehmereinkommenLohnsteuer Fälle</v>
      </c>
      <c r="B2256">
        <v>2255</v>
      </c>
      <c r="C2256">
        <v>320</v>
      </c>
      <c r="D2256" t="s">
        <v>187</v>
      </c>
      <c r="E2256" t="s">
        <v>43</v>
      </c>
      <c r="F2256" t="s">
        <v>58</v>
      </c>
      <c r="G2256">
        <v>13989</v>
      </c>
      <c r="H2256">
        <v>13953</v>
      </c>
      <c r="I2256">
        <v>14262</v>
      </c>
      <c r="J2256">
        <v>14801</v>
      </c>
      <c r="K2256">
        <v>15386</v>
      </c>
      <c r="L2256">
        <v>14960</v>
      </c>
      <c r="M2256">
        <v>15375</v>
      </c>
      <c r="N2256">
        <v>15809</v>
      </c>
      <c r="O2256">
        <v>16246</v>
      </c>
      <c r="P2256">
        <v>16313</v>
      </c>
      <c r="Q2256">
        <v>16305</v>
      </c>
      <c r="R2256">
        <v>16477</v>
      </c>
      <c r="S2256">
        <v>16677</v>
      </c>
      <c r="T2256">
        <v>17050</v>
      </c>
      <c r="U2256">
        <v>17255</v>
      </c>
      <c r="V2256">
        <v>17745</v>
      </c>
      <c r="W2256">
        <v>17421</v>
      </c>
      <c r="X2256">
        <v>17623</v>
      </c>
      <c r="Y2256">
        <v>18132</v>
      </c>
    </row>
    <row r="2257" spans="1:47" x14ac:dyDescent="0.25">
      <c r="A2257" t="str">
        <f t="shared" si="35"/>
        <v>ScheibbsArbeitnehmereinkommenNetto_Schnitt</v>
      </c>
      <c r="B2257">
        <v>2256</v>
      </c>
      <c r="C2257">
        <v>320</v>
      </c>
      <c r="D2257" t="s">
        <v>187</v>
      </c>
      <c r="E2257" t="s">
        <v>43</v>
      </c>
      <c r="F2257" t="s">
        <v>59</v>
      </c>
      <c r="G2257">
        <v>15816.079745076</v>
      </c>
      <c r="H2257">
        <v>16317.157344970899</v>
      </c>
      <c r="I2257">
        <v>16880.0505469007</v>
      </c>
      <c r="J2257">
        <v>17435.364973900902</v>
      </c>
      <c r="K2257">
        <v>18093.158156279798</v>
      </c>
      <c r="L2257">
        <v>18641.157660455501</v>
      </c>
      <c r="M2257">
        <v>18711.493957113998</v>
      </c>
      <c r="N2257">
        <v>19276.798507073901</v>
      </c>
      <c r="O2257">
        <v>19695.376990932</v>
      </c>
      <c r="P2257">
        <v>20008.171663212201</v>
      </c>
      <c r="Q2257">
        <v>20284.802131081</v>
      </c>
      <c r="R2257">
        <v>20593.929920686998</v>
      </c>
      <c r="S2257">
        <v>21616.9328078377</v>
      </c>
      <c r="T2257">
        <v>22022.009235810001</v>
      </c>
      <c r="U2257">
        <v>22731.7883473072</v>
      </c>
      <c r="V2257">
        <v>23381.822909143699</v>
      </c>
      <c r="W2257">
        <v>24074.316317010602</v>
      </c>
      <c r="X2257">
        <v>24807.782802798902</v>
      </c>
      <c r="Y2257">
        <v>26160.2992134614</v>
      </c>
    </row>
    <row r="2258" spans="1:47" x14ac:dyDescent="0.25">
      <c r="A2258" t="str">
        <f t="shared" si="35"/>
        <v>ScheibbsArbeitnehmereinkommenNettobezüge 1000 EUR</v>
      </c>
      <c r="B2258">
        <v>2257</v>
      </c>
      <c r="C2258">
        <v>320</v>
      </c>
      <c r="D2258" t="s">
        <v>187</v>
      </c>
      <c r="E2258" t="s">
        <v>43</v>
      </c>
      <c r="F2258" t="s">
        <v>60</v>
      </c>
      <c r="G2258">
        <v>281051.73706999997</v>
      </c>
      <c r="H2258">
        <v>294443.10428999999</v>
      </c>
      <c r="I2258">
        <v>307723.32147000002</v>
      </c>
      <c r="J2258">
        <v>324001.38731000002</v>
      </c>
      <c r="K2258">
        <v>341996.87547000003</v>
      </c>
      <c r="L2258">
        <v>351143.48684999999</v>
      </c>
      <c r="M2258">
        <v>361262.81383</v>
      </c>
      <c r="N2258">
        <v>377420.43797000003</v>
      </c>
      <c r="O2258">
        <v>390953.23327000003</v>
      </c>
      <c r="P2258">
        <v>395781.64367000002</v>
      </c>
      <c r="Q2258">
        <v>399874.30440999998</v>
      </c>
      <c r="R2258">
        <v>407656.84278000001</v>
      </c>
      <c r="S2258">
        <v>434673.28490000003</v>
      </c>
      <c r="T2258">
        <v>446958.69945000001</v>
      </c>
      <c r="U2258">
        <v>460909.74053000001</v>
      </c>
      <c r="V2258">
        <v>483045.07948000001</v>
      </c>
      <c r="W2258">
        <v>487697.49995000003</v>
      </c>
      <c r="X2258">
        <v>503449.14419999998</v>
      </c>
      <c r="Y2258">
        <v>541805.95701000001</v>
      </c>
    </row>
    <row r="2259" spans="1:47" x14ac:dyDescent="0.25">
      <c r="A2259" t="str">
        <f t="shared" si="35"/>
        <v>ScheibbsArbeitnehmereinkommenSV-Beiträge 1000 EUR</v>
      </c>
      <c r="B2259">
        <v>2258</v>
      </c>
      <c r="C2259">
        <v>320</v>
      </c>
      <c r="D2259" t="s">
        <v>187</v>
      </c>
      <c r="E2259" t="s">
        <v>43</v>
      </c>
      <c r="F2259" t="s">
        <v>61</v>
      </c>
      <c r="G2259">
        <v>64958.888160000002</v>
      </c>
      <c r="H2259">
        <v>67792.564410000006</v>
      </c>
      <c r="I2259">
        <v>71290.942689999996</v>
      </c>
      <c r="J2259">
        <v>75063.718590000004</v>
      </c>
      <c r="K2259">
        <v>78712.069860000003</v>
      </c>
      <c r="L2259">
        <v>78063.137419999999</v>
      </c>
      <c r="M2259">
        <v>80944.901010000001</v>
      </c>
      <c r="N2259">
        <v>84804.966509999998</v>
      </c>
      <c r="O2259">
        <v>88353.642640000005</v>
      </c>
      <c r="P2259">
        <v>90238.179099999994</v>
      </c>
      <c r="Q2259">
        <v>92282.125979999997</v>
      </c>
      <c r="R2259">
        <v>94549.217239999998</v>
      </c>
      <c r="S2259">
        <v>97891.02807</v>
      </c>
      <c r="T2259">
        <v>101346.98918999999</v>
      </c>
      <c r="U2259">
        <v>104477.41425</v>
      </c>
      <c r="V2259">
        <v>108189.34966000001</v>
      </c>
      <c r="W2259">
        <v>107356.85758</v>
      </c>
      <c r="X2259">
        <v>112382.5667</v>
      </c>
      <c r="Y2259">
        <v>119311.27322</v>
      </c>
    </row>
    <row r="2260" spans="1:47" x14ac:dyDescent="0.25">
      <c r="A2260" t="str">
        <f t="shared" si="35"/>
        <v>ScheibbsArbeitnehmereinkommenSV-Beiträge Fälle</v>
      </c>
      <c r="B2260">
        <v>2259</v>
      </c>
      <c r="C2260">
        <v>320</v>
      </c>
      <c r="D2260" t="s">
        <v>187</v>
      </c>
      <c r="E2260" t="s">
        <v>43</v>
      </c>
      <c r="F2260" t="s">
        <v>62</v>
      </c>
      <c r="G2260">
        <v>17011</v>
      </c>
      <c r="H2260">
        <v>17276</v>
      </c>
      <c r="I2260">
        <v>17464</v>
      </c>
      <c r="J2260">
        <v>17837</v>
      </c>
      <c r="K2260">
        <v>18118</v>
      </c>
      <c r="L2260">
        <v>17976</v>
      </c>
      <c r="M2260">
        <v>18400</v>
      </c>
      <c r="N2260">
        <v>18708</v>
      </c>
      <c r="O2260">
        <v>18967</v>
      </c>
      <c r="P2260">
        <v>18862</v>
      </c>
      <c r="Q2260">
        <v>18802</v>
      </c>
      <c r="R2260">
        <v>18848</v>
      </c>
      <c r="S2260">
        <v>19166</v>
      </c>
      <c r="T2260">
        <v>19238</v>
      </c>
      <c r="U2260">
        <v>19298</v>
      </c>
      <c r="V2260">
        <v>19678</v>
      </c>
      <c r="W2260">
        <v>19320</v>
      </c>
      <c r="X2260">
        <v>19426</v>
      </c>
      <c r="Y2260">
        <v>19784</v>
      </c>
    </row>
    <row r="2261" spans="1:47" x14ac:dyDescent="0.25">
      <c r="A2261" t="str">
        <f t="shared" si="35"/>
        <v>ScheibbsArbeitsloseFrauen</v>
      </c>
      <c r="B2261">
        <v>2260</v>
      </c>
      <c r="C2261">
        <v>320</v>
      </c>
      <c r="D2261" t="s">
        <v>187</v>
      </c>
      <c r="E2261" t="s">
        <v>36</v>
      </c>
      <c r="F2261" t="s">
        <v>47</v>
      </c>
      <c r="G2261">
        <v>357</v>
      </c>
      <c r="H2261">
        <v>321</v>
      </c>
      <c r="I2261">
        <v>395</v>
      </c>
      <c r="J2261">
        <v>318</v>
      </c>
      <c r="K2261">
        <v>395</v>
      </c>
      <c r="L2261">
        <v>314</v>
      </c>
      <c r="M2261">
        <v>344</v>
      </c>
      <c r="N2261">
        <v>295</v>
      </c>
      <c r="O2261">
        <v>284</v>
      </c>
      <c r="P2261">
        <v>249</v>
      </c>
      <c r="Q2261">
        <v>319</v>
      </c>
      <c r="R2261">
        <v>329</v>
      </c>
      <c r="S2261">
        <v>337</v>
      </c>
      <c r="T2261">
        <v>319</v>
      </c>
      <c r="U2261">
        <v>266</v>
      </c>
      <c r="V2261">
        <v>258</v>
      </c>
      <c r="W2261">
        <v>281</v>
      </c>
      <c r="X2261">
        <v>252</v>
      </c>
      <c r="Y2261">
        <v>326</v>
      </c>
      <c r="Z2261">
        <v>295</v>
      </c>
      <c r="AA2261">
        <v>333</v>
      </c>
      <c r="AB2261">
        <v>325</v>
      </c>
      <c r="AC2261">
        <v>365</v>
      </c>
      <c r="AD2261">
        <v>348</v>
      </c>
      <c r="AE2261">
        <v>373</v>
      </c>
      <c r="AF2261">
        <v>343</v>
      </c>
      <c r="AG2261">
        <v>352</v>
      </c>
      <c r="AH2261">
        <v>287</v>
      </c>
      <c r="AI2261">
        <v>286</v>
      </c>
      <c r="AJ2261">
        <v>268</v>
      </c>
      <c r="AK2261">
        <v>277</v>
      </c>
      <c r="AL2261">
        <v>259</v>
      </c>
      <c r="AM2261">
        <v>278</v>
      </c>
      <c r="AN2261">
        <v>372</v>
      </c>
      <c r="AO2261">
        <v>386</v>
      </c>
      <c r="AP2261">
        <v>249</v>
      </c>
      <c r="AQ2261">
        <v>269</v>
      </c>
      <c r="AR2261">
        <v>188</v>
      </c>
      <c r="AS2261">
        <v>209</v>
      </c>
      <c r="AT2261">
        <v>215</v>
      </c>
      <c r="AU2261">
        <v>283</v>
      </c>
    </row>
    <row r="2262" spans="1:47" x14ac:dyDescent="0.25">
      <c r="A2262" t="str">
        <f t="shared" si="35"/>
        <v>ScheibbsArbeitsloseInsgesamt</v>
      </c>
      <c r="B2262">
        <v>2261</v>
      </c>
      <c r="C2262">
        <v>320</v>
      </c>
      <c r="D2262" t="s">
        <v>187</v>
      </c>
      <c r="E2262" t="s">
        <v>36</v>
      </c>
      <c r="F2262" t="s">
        <v>48</v>
      </c>
      <c r="G2262">
        <v>1427</v>
      </c>
      <c r="H2262">
        <v>572</v>
      </c>
      <c r="I2262">
        <v>1437</v>
      </c>
      <c r="J2262">
        <v>587</v>
      </c>
      <c r="K2262">
        <v>1545</v>
      </c>
      <c r="L2262">
        <v>542</v>
      </c>
      <c r="M2262">
        <v>1122</v>
      </c>
      <c r="N2262">
        <v>468</v>
      </c>
      <c r="O2262">
        <v>988</v>
      </c>
      <c r="P2262">
        <v>440</v>
      </c>
      <c r="Q2262">
        <v>1271</v>
      </c>
      <c r="R2262">
        <v>718</v>
      </c>
      <c r="S2262">
        <v>1561</v>
      </c>
      <c r="T2262">
        <v>664</v>
      </c>
      <c r="U2262">
        <v>1143</v>
      </c>
      <c r="V2262">
        <v>475</v>
      </c>
      <c r="W2262">
        <v>1222</v>
      </c>
      <c r="X2262">
        <v>502</v>
      </c>
      <c r="Y2262">
        <v>1289</v>
      </c>
      <c r="Z2262">
        <v>657</v>
      </c>
      <c r="AA2262">
        <v>1379</v>
      </c>
      <c r="AB2262">
        <v>733</v>
      </c>
      <c r="AC2262">
        <v>1395</v>
      </c>
      <c r="AD2262">
        <v>749</v>
      </c>
      <c r="AE2262">
        <v>1405</v>
      </c>
      <c r="AF2262">
        <v>732</v>
      </c>
      <c r="AG2262">
        <v>1446</v>
      </c>
      <c r="AH2262">
        <v>630</v>
      </c>
      <c r="AI2262">
        <v>1090</v>
      </c>
      <c r="AJ2262">
        <v>533</v>
      </c>
      <c r="AK2262">
        <v>1075</v>
      </c>
      <c r="AL2262">
        <v>531</v>
      </c>
      <c r="AM2262">
        <v>1079</v>
      </c>
      <c r="AN2262">
        <v>787</v>
      </c>
      <c r="AO2262">
        <v>1234</v>
      </c>
      <c r="AP2262">
        <v>508</v>
      </c>
      <c r="AQ2262">
        <v>924</v>
      </c>
      <c r="AR2262">
        <v>407</v>
      </c>
      <c r="AS2262">
        <v>851</v>
      </c>
      <c r="AT2262">
        <v>449</v>
      </c>
      <c r="AU2262">
        <v>1084</v>
      </c>
    </row>
    <row r="2263" spans="1:47" x14ac:dyDescent="0.25">
      <c r="A2263" t="str">
        <f t="shared" si="35"/>
        <v>ScheibbsArbeitsloseMänner</v>
      </c>
      <c r="B2263">
        <v>2262</v>
      </c>
      <c r="C2263">
        <v>320</v>
      </c>
      <c r="D2263" t="s">
        <v>187</v>
      </c>
      <c r="E2263" t="s">
        <v>36</v>
      </c>
      <c r="F2263" t="s">
        <v>49</v>
      </c>
      <c r="G2263">
        <v>1070</v>
      </c>
      <c r="H2263">
        <v>251</v>
      </c>
      <c r="I2263">
        <v>1042</v>
      </c>
      <c r="J2263">
        <v>269</v>
      </c>
      <c r="K2263">
        <v>1150</v>
      </c>
      <c r="L2263">
        <v>228</v>
      </c>
      <c r="M2263">
        <v>778</v>
      </c>
      <c r="N2263">
        <v>173</v>
      </c>
      <c r="O2263">
        <v>704</v>
      </c>
      <c r="P2263">
        <v>191</v>
      </c>
      <c r="Q2263">
        <v>952</v>
      </c>
      <c r="R2263">
        <v>389</v>
      </c>
      <c r="S2263">
        <v>1224</v>
      </c>
      <c r="T2263">
        <v>345</v>
      </c>
      <c r="U2263">
        <v>877</v>
      </c>
      <c r="V2263">
        <v>217</v>
      </c>
      <c r="W2263">
        <v>941</v>
      </c>
      <c r="X2263">
        <v>250</v>
      </c>
      <c r="Y2263">
        <v>963</v>
      </c>
      <c r="Z2263">
        <v>362</v>
      </c>
      <c r="AA2263">
        <v>1046</v>
      </c>
      <c r="AB2263">
        <v>408</v>
      </c>
      <c r="AC2263">
        <v>1030</v>
      </c>
      <c r="AD2263">
        <v>401</v>
      </c>
      <c r="AE2263">
        <v>1032</v>
      </c>
      <c r="AF2263">
        <v>389</v>
      </c>
      <c r="AG2263">
        <v>1094</v>
      </c>
      <c r="AH2263">
        <v>343</v>
      </c>
      <c r="AI2263">
        <v>804</v>
      </c>
      <c r="AJ2263">
        <v>265</v>
      </c>
      <c r="AK2263">
        <v>798</v>
      </c>
      <c r="AL2263">
        <v>272</v>
      </c>
      <c r="AM2263">
        <v>801</v>
      </c>
      <c r="AN2263">
        <v>415</v>
      </c>
      <c r="AO2263">
        <v>848</v>
      </c>
      <c r="AP2263">
        <v>259</v>
      </c>
      <c r="AQ2263">
        <v>655</v>
      </c>
      <c r="AR2263">
        <v>219</v>
      </c>
      <c r="AS2263">
        <v>642</v>
      </c>
      <c r="AT2263">
        <v>234</v>
      </c>
      <c r="AU2263">
        <v>801</v>
      </c>
    </row>
    <row r="2264" spans="1:47" x14ac:dyDescent="0.25">
      <c r="A2264" t="str">
        <f t="shared" si="35"/>
        <v>Scheibbsarbeitslose AusländerFrauen</v>
      </c>
      <c r="B2264">
        <v>2263</v>
      </c>
      <c r="C2264">
        <v>320</v>
      </c>
      <c r="D2264" t="s">
        <v>187</v>
      </c>
      <c r="E2264" t="s">
        <v>37</v>
      </c>
      <c r="F2264" t="s">
        <v>47</v>
      </c>
      <c r="G2264">
        <v>10</v>
      </c>
      <c r="H2264">
        <v>11</v>
      </c>
      <c r="I2264">
        <v>16</v>
      </c>
      <c r="J2264">
        <v>19</v>
      </c>
      <c r="K2264">
        <v>17</v>
      </c>
      <c r="L2264">
        <v>5</v>
      </c>
      <c r="M2264">
        <v>12</v>
      </c>
      <c r="N2264">
        <v>8</v>
      </c>
      <c r="O2264">
        <v>13</v>
      </c>
      <c r="P2264">
        <v>9</v>
      </c>
      <c r="Q2264">
        <v>19</v>
      </c>
      <c r="R2264">
        <v>13</v>
      </c>
      <c r="S2264">
        <v>19</v>
      </c>
      <c r="T2264">
        <v>16</v>
      </c>
      <c r="U2264">
        <v>17</v>
      </c>
      <c r="V2264">
        <v>22</v>
      </c>
      <c r="W2264">
        <v>24</v>
      </c>
      <c r="X2264">
        <v>17</v>
      </c>
      <c r="Y2264">
        <v>32</v>
      </c>
      <c r="Z2264">
        <v>22</v>
      </c>
      <c r="AA2264">
        <v>24</v>
      </c>
      <c r="AB2264">
        <v>34</v>
      </c>
      <c r="AC2264">
        <v>33</v>
      </c>
      <c r="AD2264">
        <v>36</v>
      </c>
      <c r="AE2264">
        <v>38</v>
      </c>
      <c r="AF2264">
        <v>35</v>
      </c>
      <c r="AG2264">
        <v>49</v>
      </c>
      <c r="AH2264">
        <v>34</v>
      </c>
      <c r="AI2264">
        <v>35</v>
      </c>
      <c r="AJ2264">
        <v>37</v>
      </c>
      <c r="AK2264">
        <v>45</v>
      </c>
      <c r="AL2264">
        <v>29</v>
      </c>
      <c r="AM2264">
        <v>46</v>
      </c>
      <c r="AN2264">
        <v>59</v>
      </c>
      <c r="AO2264">
        <v>56</v>
      </c>
      <c r="AP2264">
        <v>42</v>
      </c>
      <c r="AQ2264">
        <v>45</v>
      </c>
      <c r="AR2264">
        <v>18</v>
      </c>
      <c r="AS2264">
        <v>35</v>
      </c>
      <c r="AT2264">
        <v>41</v>
      </c>
      <c r="AU2264">
        <v>61</v>
      </c>
    </row>
    <row r="2265" spans="1:47" x14ac:dyDescent="0.25">
      <c r="A2265" t="str">
        <f t="shared" si="35"/>
        <v>Scheibbsarbeitslose AusländerInsgesamt</v>
      </c>
      <c r="B2265">
        <v>2264</v>
      </c>
      <c r="C2265">
        <v>320</v>
      </c>
      <c r="D2265" t="s">
        <v>187</v>
      </c>
      <c r="E2265" t="s">
        <v>37</v>
      </c>
      <c r="F2265" t="s">
        <v>48</v>
      </c>
      <c r="G2265">
        <v>46</v>
      </c>
      <c r="H2265">
        <v>20</v>
      </c>
      <c r="I2265">
        <v>55</v>
      </c>
      <c r="J2265">
        <v>32</v>
      </c>
      <c r="K2265">
        <v>56</v>
      </c>
      <c r="L2265">
        <v>12</v>
      </c>
      <c r="M2265">
        <v>39</v>
      </c>
      <c r="N2265">
        <v>11</v>
      </c>
      <c r="O2265">
        <v>35</v>
      </c>
      <c r="P2265">
        <v>15</v>
      </c>
      <c r="Q2265">
        <v>46</v>
      </c>
      <c r="R2265">
        <v>28</v>
      </c>
      <c r="S2265">
        <v>72</v>
      </c>
      <c r="T2265">
        <v>27</v>
      </c>
      <c r="U2265">
        <v>68</v>
      </c>
      <c r="V2265">
        <v>31</v>
      </c>
      <c r="W2265">
        <v>80</v>
      </c>
      <c r="X2265">
        <v>32</v>
      </c>
      <c r="Y2265">
        <v>80</v>
      </c>
      <c r="Z2265">
        <v>44</v>
      </c>
      <c r="AA2265">
        <v>87</v>
      </c>
      <c r="AB2265">
        <v>64</v>
      </c>
      <c r="AC2265">
        <v>100</v>
      </c>
      <c r="AD2265">
        <v>70</v>
      </c>
      <c r="AE2265">
        <v>95</v>
      </c>
      <c r="AF2265">
        <v>84</v>
      </c>
      <c r="AG2265">
        <v>132</v>
      </c>
      <c r="AH2265">
        <v>76</v>
      </c>
      <c r="AI2265">
        <v>96</v>
      </c>
      <c r="AJ2265">
        <v>67</v>
      </c>
      <c r="AK2265">
        <v>116</v>
      </c>
      <c r="AL2265">
        <v>66</v>
      </c>
      <c r="AM2265">
        <v>132</v>
      </c>
      <c r="AN2265">
        <v>133</v>
      </c>
      <c r="AO2265">
        <v>156</v>
      </c>
      <c r="AP2265">
        <v>81</v>
      </c>
      <c r="AQ2265">
        <v>100</v>
      </c>
      <c r="AR2265">
        <v>45</v>
      </c>
      <c r="AS2265">
        <v>101</v>
      </c>
      <c r="AT2265">
        <v>87</v>
      </c>
      <c r="AU2265">
        <v>184</v>
      </c>
    </row>
    <row r="2266" spans="1:47" x14ac:dyDescent="0.25">
      <c r="A2266" t="str">
        <f t="shared" si="35"/>
        <v>Scheibbsarbeitslose AusländerMänner</v>
      </c>
      <c r="B2266">
        <v>2265</v>
      </c>
      <c r="C2266">
        <v>320</v>
      </c>
      <c r="D2266" t="s">
        <v>187</v>
      </c>
      <c r="E2266" t="s">
        <v>37</v>
      </c>
      <c r="F2266" t="s">
        <v>49</v>
      </c>
      <c r="G2266">
        <v>36</v>
      </c>
      <c r="H2266">
        <v>9</v>
      </c>
      <c r="I2266">
        <v>39</v>
      </c>
      <c r="J2266">
        <v>13</v>
      </c>
      <c r="K2266">
        <v>39</v>
      </c>
      <c r="L2266">
        <v>7</v>
      </c>
      <c r="M2266">
        <v>27</v>
      </c>
      <c r="N2266">
        <v>3</v>
      </c>
      <c r="O2266">
        <v>22</v>
      </c>
      <c r="P2266">
        <v>6</v>
      </c>
      <c r="Q2266">
        <v>27</v>
      </c>
      <c r="R2266">
        <v>15</v>
      </c>
      <c r="S2266">
        <v>53</v>
      </c>
      <c r="T2266">
        <v>11</v>
      </c>
      <c r="U2266">
        <v>51</v>
      </c>
      <c r="V2266">
        <v>9</v>
      </c>
      <c r="W2266">
        <v>56</v>
      </c>
      <c r="X2266">
        <v>15</v>
      </c>
      <c r="Y2266">
        <v>48</v>
      </c>
      <c r="Z2266">
        <v>22</v>
      </c>
      <c r="AA2266">
        <v>63</v>
      </c>
      <c r="AB2266">
        <v>30</v>
      </c>
      <c r="AC2266">
        <v>67</v>
      </c>
      <c r="AD2266">
        <v>34</v>
      </c>
      <c r="AE2266">
        <v>57</v>
      </c>
      <c r="AF2266">
        <v>49</v>
      </c>
      <c r="AG2266">
        <v>83</v>
      </c>
      <c r="AH2266">
        <v>42</v>
      </c>
      <c r="AI2266">
        <v>61</v>
      </c>
      <c r="AJ2266">
        <v>30</v>
      </c>
      <c r="AK2266">
        <v>71</v>
      </c>
      <c r="AL2266">
        <v>37</v>
      </c>
      <c r="AM2266">
        <v>86</v>
      </c>
      <c r="AN2266">
        <v>74</v>
      </c>
      <c r="AO2266">
        <v>100</v>
      </c>
      <c r="AP2266">
        <v>39</v>
      </c>
      <c r="AQ2266">
        <v>55</v>
      </c>
      <c r="AR2266">
        <v>27</v>
      </c>
      <c r="AS2266">
        <v>66</v>
      </c>
      <c r="AT2266">
        <v>46</v>
      </c>
      <c r="AU2266">
        <v>123</v>
      </c>
    </row>
    <row r="2267" spans="1:47" x14ac:dyDescent="0.25">
      <c r="A2267" t="str">
        <f t="shared" si="35"/>
        <v>ScheibbsArbeitsstättenInsgesamt</v>
      </c>
      <c r="B2267">
        <v>2266</v>
      </c>
      <c r="C2267">
        <v>320</v>
      </c>
      <c r="D2267" t="s">
        <v>187</v>
      </c>
      <c r="E2267" t="s">
        <v>476</v>
      </c>
      <c r="F2267" t="s">
        <v>48</v>
      </c>
      <c r="G2267">
        <v>4283</v>
      </c>
      <c r="H2267">
        <v>4333</v>
      </c>
      <c r="I2267">
        <v>4474</v>
      </c>
    </row>
    <row r="2268" spans="1:47" x14ac:dyDescent="0.25">
      <c r="A2268" t="str">
        <f t="shared" si="35"/>
        <v>ScheibbsBeschäftigte in den ArbeitsstättenInsgesamt</v>
      </c>
      <c r="B2268">
        <v>2267</v>
      </c>
      <c r="C2268">
        <v>320</v>
      </c>
      <c r="D2268" t="s">
        <v>187</v>
      </c>
      <c r="E2268" t="s">
        <v>477</v>
      </c>
      <c r="F2268" t="s">
        <v>48</v>
      </c>
      <c r="G2268">
        <v>22663</v>
      </c>
      <c r="H2268">
        <v>21612</v>
      </c>
      <c r="I2268">
        <v>22046</v>
      </c>
    </row>
    <row r="2269" spans="1:47" x14ac:dyDescent="0.25">
      <c r="A2269" t="str">
        <f t="shared" si="35"/>
        <v>ScheibbsGesamteinkommenBruttobezüge Gesamt</v>
      </c>
      <c r="B2269">
        <v>2268</v>
      </c>
      <c r="C2269">
        <v>320</v>
      </c>
      <c r="D2269" t="s">
        <v>187</v>
      </c>
      <c r="E2269" t="s">
        <v>45</v>
      </c>
      <c r="F2269" t="s">
        <v>63</v>
      </c>
      <c r="G2269">
        <v>532095.12164000003</v>
      </c>
      <c r="H2269">
        <v>551714.62997999997</v>
      </c>
      <c r="I2269">
        <v>578641.31862000003</v>
      </c>
      <c r="J2269">
        <v>609324.83652000001</v>
      </c>
      <c r="K2269">
        <v>644803.91087000002</v>
      </c>
      <c r="L2269">
        <v>655446.64272999996</v>
      </c>
      <c r="M2269">
        <v>680192.84609000001</v>
      </c>
      <c r="N2269">
        <v>711581.72930000001</v>
      </c>
      <c r="O2269">
        <v>741984.05889999995</v>
      </c>
      <c r="P2269">
        <v>759588.10907000001</v>
      </c>
      <c r="Q2269">
        <v>777572.75641999999</v>
      </c>
      <c r="R2269">
        <v>796807.71148000006</v>
      </c>
      <c r="S2269">
        <v>820706.03110000002</v>
      </c>
      <c r="T2269">
        <v>845273.68104000005</v>
      </c>
      <c r="U2269">
        <v>875753.79937000002</v>
      </c>
      <c r="V2269">
        <v>911237.42998999998</v>
      </c>
      <c r="W2269">
        <v>923531.50006999995</v>
      </c>
      <c r="X2269">
        <v>963144.90845999995</v>
      </c>
      <c r="Y2269">
        <v>1025560.39764</v>
      </c>
    </row>
    <row r="2270" spans="1:47" x14ac:dyDescent="0.25">
      <c r="A2270" t="str">
        <f t="shared" si="35"/>
        <v>ScheibbsGesamteinkommenNettobezüge Gesamt</v>
      </c>
      <c r="B2270">
        <v>2269</v>
      </c>
      <c r="C2270">
        <v>320</v>
      </c>
      <c r="D2270" t="s">
        <v>187</v>
      </c>
      <c r="E2270" t="s">
        <v>45</v>
      </c>
      <c r="F2270" t="s">
        <v>64</v>
      </c>
      <c r="G2270">
        <v>395061.77773999999</v>
      </c>
      <c r="H2270">
        <v>412189.47736999998</v>
      </c>
      <c r="I2270">
        <v>429069.75446000003</v>
      </c>
      <c r="J2270">
        <v>449542.95987000002</v>
      </c>
      <c r="K2270">
        <v>472879.13241000002</v>
      </c>
      <c r="L2270">
        <v>490268.40668000001</v>
      </c>
      <c r="M2270">
        <v>506698.77639000001</v>
      </c>
      <c r="N2270">
        <v>527095.57308</v>
      </c>
      <c r="O2270">
        <v>547260.72965999995</v>
      </c>
      <c r="P2270">
        <v>558449.92579000001</v>
      </c>
      <c r="Q2270">
        <v>569288.63710000005</v>
      </c>
      <c r="R2270">
        <v>580461.61477999995</v>
      </c>
      <c r="S2270">
        <v>615563.38760000002</v>
      </c>
      <c r="T2270">
        <v>631799.46560999996</v>
      </c>
      <c r="U2270">
        <v>651749.40020000003</v>
      </c>
      <c r="V2270">
        <v>679963.78718999994</v>
      </c>
      <c r="W2270">
        <v>697395.42359000002</v>
      </c>
      <c r="X2270">
        <v>722068.50052999996</v>
      </c>
      <c r="Y2270">
        <v>771707.62685999996</v>
      </c>
    </row>
    <row r="2271" spans="1:47" x14ac:dyDescent="0.25">
      <c r="A2271" t="str">
        <f t="shared" si="35"/>
        <v>ScheibbsGründungsintensitätin % der aktiven Wirtschaftskammermitglieder</v>
      </c>
      <c r="B2271">
        <v>2270</v>
      </c>
      <c r="C2271">
        <v>320</v>
      </c>
      <c r="D2271" t="s">
        <v>187</v>
      </c>
      <c r="E2271" t="s">
        <v>40</v>
      </c>
      <c r="F2271" t="s">
        <v>52</v>
      </c>
      <c r="G2271">
        <v>6.7932797662527404</v>
      </c>
      <c r="H2271">
        <v>10.089853140938599</v>
      </c>
      <c r="I2271">
        <v>7.9856859787655603</v>
      </c>
      <c r="J2271">
        <v>8.0976842302017999</v>
      </c>
      <c r="K2271">
        <v>5.8690696978146804</v>
      </c>
      <c r="L2271">
        <v>6.3235428939804201</v>
      </c>
      <c r="M2271">
        <v>9.9330780650424995</v>
      </c>
      <c r="N2271">
        <v>8.8967602072767509</v>
      </c>
      <c r="O2271">
        <v>8.4379328454683993</v>
      </c>
      <c r="P2271">
        <v>8.8853532165139608</v>
      </c>
      <c r="Q2271">
        <v>7.4857588041471104</v>
      </c>
      <c r="R2271">
        <v>7.7806705667379603</v>
      </c>
      <c r="S2271">
        <v>8.3665566963174296</v>
      </c>
      <c r="T2271">
        <v>7.36340712164119</v>
      </c>
      <c r="U2271">
        <v>7.8413412536986398</v>
      </c>
      <c r="V2271">
        <v>8.2616179001721193</v>
      </c>
      <c r="W2271">
        <v>8.3610648918469206</v>
      </c>
      <c r="X2271">
        <v>7.3405535499398296</v>
      </c>
      <c r="Y2271">
        <v>7.1033938437253399</v>
      </c>
      <c r="Z2271">
        <v>7.73606370875995</v>
      </c>
      <c r="AA2271">
        <v>6.1582527747941302</v>
      </c>
      <c r="AB2271">
        <v>6.4447592067988699</v>
      </c>
    </row>
    <row r="2272" spans="1:47" x14ac:dyDescent="0.25">
      <c r="A2272" t="str">
        <f t="shared" si="35"/>
        <v>ScheibbsGründungsintensitätje 1.000 Einwohner</v>
      </c>
      <c r="B2272">
        <v>2271</v>
      </c>
      <c r="C2272">
        <v>320</v>
      </c>
      <c r="D2272" t="s">
        <v>187</v>
      </c>
      <c r="E2272" t="s">
        <v>40</v>
      </c>
      <c r="F2272" t="s">
        <v>53</v>
      </c>
      <c r="G2272">
        <v>2.2608484259146699</v>
      </c>
      <c r="H2272">
        <v>3.3802470747241999</v>
      </c>
      <c r="I2272">
        <v>2.8042762252585098</v>
      </c>
      <c r="J2272">
        <v>2.9271333053222302</v>
      </c>
      <c r="K2272">
        <v>2.1726803698170101</v>
      </c>
      <c r="L2272">
        <v>2.4394711982668298</v>
      </c>
      <c r="M2272">
        <v>3.9188956180610601</v>
      </c>
      <c r="N2272">
        <v>3.6783750318703201</v>
      </c>
      <c r="O2272">
        <v>3.6683991434649998</v>
      </c>
      <c r="P2272">
        <v>4.0588162229191997</v>
      </c>
      <c r="Q2272">
        <v>3.6383143925487502</v>
      </c>
      <c r="R2272">
        <v>3.8838716692351598</v>
      </c>
      <c r="S2272">
        <v>4.2878781305841303</v>
      </c>
      <c r="T2272">
        <v>3.92105463234217</v>
      </c>
      <c r="U2272">
        <v>4.2713848217744301</v>
      </c>
      <c r="V2272">
        <v>4.6400348002609997</v>
      </c>
      <c r="W2272">
        <v>4.8485140872250101</v>
      </c>
      <c r="X2272">
        <v>4.4199695674226502</v>
      </c>
      <c r="Y2272">
        <v>4.3463563046312803</v>
      </c>
      <c r="Z2272">
        <v>4.9077393124353499</v>
      </c>
      <c r="AA2272">
        <v>4.1363057018493103</v>
      </c>
      <c r="AB2272">
        <v>4.33271437413703</v>
      </c>
    </row>
    <row r="2273" spans="1:44" x14ac:dyDescent="0.25">
      <c r="A2273" t="str">
        <f t="shared" si="35"/>
        <v>ScheibbsKammermitgliedschaftenAktiv</v>
      </c>
      <c r="B2273">
        <v>2272</v>
      </c>
      <c r="C2273">
        <v>320</v>
      </c>
      <c r="D2273" t="s">
        <v>187</v>
      </c>
      <c r="E2273" t="s">
        <v>39</v>
      </c>
      <c r="F2273" t="s">
        <v>50</v>
      </c>
      <c r="G2273">
        <v>1369</v>
      </c>
      <c r="H2273">
        <v>1375</v>
      </c>
      <c r="I2273">
        <v>1445</v>
      </c>
      <c r="J2273">
        <v>1495</v>
      </c>
      <c r="K2273">
        <v>1534</v>
      </c>
      <c r="L2273">
        <v>1598</v>
      </c>
      <c r="M2273">
        <v>1630</v>
      </c>
      <c r="N2273">
        <v>1709</v>
      </c>
      <c r="O2273">
        <v>1744</v>
      </c>
      <c r="P2273">
        <v>1790</v>
      </c>
      <c r="Q2273">
        <v>1835</v>
      </c>
      <c r="R2273">
        <v>1880</v>
      </c>
      <c r="S2273">
        <v>1929</v>
      </c>
      <c r="T2273">
        <v>1992</v>
      </c>
      <c r="U2273">
        <v>2026</v>
      </c>
      <c r="V2273">
        <v>2043</v>
      </c>
      <c r="W2273">
        <v>2095</v>
      </c>
      <c r="X2273">
        <v>2105</v>
      </c>
      <c r="Y2273">
        <v>2187</v>
      </c>
      <c r="Z2273">
        <v>2187</v>
      </c>
      <c r="AA2273">
        <v>2230</v>
      </c>
      <c r="AB2273">
        <v>2244</v>
      </c>
      <c r="AC2273">
        <v>2291</v>
      </c>
      <c r="AD2273">
        <v>2324</v>
      </c>
      <c r="AE2273">
        <v>2380</v>
      </c>
      <c r="AF2273">
        <v>2404</v>
      </c>
      <c r="AG2273">
        <v>2457</v>
      </c>
      <c r="AH2273">
        <v>2493</v>
      </c>
      <c r="AI2273">
        <v>2503</v>
      </c>
      <c r="AJ2273">
        <v>2534</v>
      </c>
      <c r="AK2273">
        <v>2572</v>
      </c>
      <c r="AL2273">
        <v>2637</v>
      </c>
      <c r="AM2273">
        <v>2751</v>
      </c>
      <c r="AN2273">
        <v>2793</v>
      </c>
      <c r="AO2273">
        <v>2832</v>
      </c>
      <c r="AP2273">
        <v>2824</v>
      </c>
      <c r="AQ2273">
        <v>2847</v>
      </c>
      <c r="AR2273">
        <v>2845</v>
      </c>
    </row>
    <row r="2274" spans="1:44" x14ac:dyDescent="0.25">
      <c r="A2274" t="str">
        <f t="shared" si="35"/>
        <v>ScheibbsKammermitgliedschaftenInsgesamt</v>
      </c>
      <c r="B2274">
        <v>2273</v>
      </c>
      <c r="C2274">
        <v>320</v>
      </c>
      <c r="D2274" t="s">
        <v>187</v>
      </c>
      <c r="E2274" t="s">
        <v>39</v>
      </c>
      <c r="F2274" t="s">
        <v>48</v>
      </c>
      <c r="G2274">
        <v>1712</v>
      </c>
      <c r="H2274">
        <v>1744</v>
      </c>
      <c r="I2274">
        <v>1842</v>
      </c>
      <c r="J2274">
        <v>1910</v>
      </c>
      <c r="K2274">
        <v>1967</v>
      </c>
      <c r="L2274">
        <v>2020</v>
      </c>
      <c r="M2274">
        <v>2071</v>
      </c>
      <c r="N2274">
        <v>2148</v>
      </c>
      <c r="O2274">
        <v>2175</v>
      </c>
      <c r="P2274">
        <v>2225</v>
      </c>
      <c r="Q2274">
        <v>2268</v>
      </c>
      <c r="R2274">
        <v>2309</v>
      </c>
      <c r="S2274">
        <v>2372</v>
      </c>
      <c r="T2274">
        <v>2451</v>
      </c>
      <c r="U2274">
        <v>2484</v>
      </c>
      <c r="V2274">
        <v>2529</v>
      </c>
      <c r="W2274">
        <v>2560</v>
      </c>
      <c r="X2274">
        <v>2592</v>
      </c>
      <c r="Y2274">
        <v>2666</v>
      </c>
      <c r="Z2274">
        <v>2697</v>
      </c>
      <c r="AA2274">
        <v>2731</v>
      </c>
      <c r="AB2274">
        <v>2784</v>
      </c>
      <c r="AC2274">
        <v>2816</v>
      </c>
      <c r="AD2274">
        <v>2860</v>
      </c>
      <c r="AE2274">
        <v>2901</v>
      </c>
      <c r="AF2274">
        <v>2957</v>
      </c>
      <c r="AG2274">
        <v>2990</v>
      </c>
      <c r="AH2274">
        <v>3035</v>
      </c>
      <c r="AI2274">
        <v>3047</v>
      </c>
      <c r="AJ2274">
        <v>3090</v>
      </c>
      <c r="AK2274">
        <v>3178</v>
      </c>
      <c r="AL2274">
        <v>3249</v>
      </c>
      <c r="AM2274">
        <v>3342</v>
      </c>
      <c r="AN2274">
        <v>3416</v>
      </c>
      <c r="AO2274">
        <v>3437</v>
      </c>
      <c r="AP2274">
        <v>3448</v>
      </c>
      <c r="AQ2274">
        <v>3407</v>
      </c>
      <c r="AR2274">
        <v>3399</v>
      </c>
    </row>
    <row r="2275" spans="1:44" x14ac:dyDescent="0.25">
      <c r="A2275" t="str">
        <f t="shared" si="35"/>
        <v>ScheibbsKammermitgliedschaftenRuhend</v>
      </c>
      <c r="B2275">
        <v>2274</v>
      </c>
      <c r="C2275">
        <v>320</v>
      </c>
      <c r="D2275" t="s">
        <v>187</v>
      </c>
      <c r="E2275" t="s">
        <v>39</v>
      </c>
      <c r="F2275" t="s">
        <v>51</v>
      </c>
      <c r="G2275">
        <v>343</v>
      </c>
      <c r="H2275">
        <v>369</v>
      </c>
      <c r="I2275">
        <v>397</v>
      </c>
      <c r="J2275">
        <v>415</v>
      </c>
      <c r="K2275">
        <v>433</v>
      </c>
      <c r="L2275">
        <v>422</v>
      </c>
      <c r="M2275">
        <v>441</v>
      </c>
      <c r="N2275">
        <v>439</v>
      </c>
      <c r="O2275">
        <v>431</v>
      </c>
      <c r="P2275">
        <v>435</v>
      </c>
      <c r="Q2275">
        <v>433</v>
      </c>
      <c r="R2275">
        <v>429</v>
      </c>
      <c r="S2275">
        <v>443</v>
      </c>
      <c r="T2275">
        <v>459</v>
      </c>
      <c r="U2275">
        <v>458</v>
      </c>
      <c r="V2275">
        <v>486</v>
      </c>
      <c r="W2275">
        <v>465</v>
      </c>
      <c r="X2275">
        <v>487</v>
      </c>
      <c r="Y2275">
        <v>479</v>
      </c>
      <c r="Z2275">
        <v>510</v>
      </c>
      <c r="AA2275">
        <v>501</v>
      </c>
      <c r="AB2275">
        <v>540</v>
      </c>
      <c r="AC2275">
        <v>525</v>
      </c>
      <c r="AD2275">
        <v>536</v>
      </c>
      <c r="AE2275">
        <v>521</v>
      </c>
      <c r="AF2275">
        <v>553</v>
      </c>
      <c r="AG2275">
        <v>533</v>
      </c>
      <c r="AH2275">
        <v>542</v>
      </c>
      <c r="AI2275">
        <v>544</v>
      </c>
      <c r="AJ2275">
        <v>556</v>
      </c>
      <c r="AK2275">
        <v>606</v>
      </c>
      <c r="AL2275">
        <v>612</v>
      </c>
      <c r="AM2275">
        <v>591</v>
      </c>
      <c r="AN2275">
        <v>623</v>
      </c>
      <c r="AO2275">
        <v>605</v>
      </c>
      <c r="AP2275">
        <v>624</v>
      </c>
      <c r="AQ2275">
        <v>560</v>
      </c>
      <c r="AR2275">
        <v>554</v>
      </c>
    </row>
    <row r="2276" spans="1:44" x14ac:dyDescent="0.25">
      <c r="A2276" t="str">
        <f t="shared" si="35"/>
        <v>ScheibbsLehrlinge1. Lehrjahr, männlich</v>
      </c>
      <c r="B2276">
        <v>2275</v>
      </c>
      <c r="C2276">
        <v>320</v>
      </c>
      <c r="D2276" t="s">
        <v>187</v>
      </c>
      <c r="E2276" t="s">
        <v>46</v>
      </c>
      <c r="F2276" t="s">
        <v>65</v>
      </c>
      <c r="G2276">
        <v>131</v>
      </c>
      <c r="H2276">
        <v>124</v>
      </c>
      <c r="I2276">
        <v>133</v>
      </c>
      <c r="J2276">
        <v>144</v>
      </c>
      <c r="K2276">
        <v>149</v>
      </c>
      <c r="L2276">
        <v>129</v>
      </c>
      <c r="M2276">
        <v>133</v>
      </c>
      <c r="N2276">
        <v>130</v>
      </c>
      <c r="O2276">
        <v>121</v>
      </c>
      <c r="P2276">
        <v>113</v>
      </c>
      <c r="Q2276">
        <v>123</v>
      </c>
      <c r="R2276">
        <v>122</v>
      </c>
      <c r="S2276">
        <v>106</v>
      </c>
      <c r="T2276">
        <v>87</v>
      </c>
      <c r="U2276">
        <v>102</v>
      </c>
      <c r="V2276">
        <v>89</v>
      </c>
      <c r="W2276">
        <v>109</v>
      </c>
      <c r="X2276">
        <v>100</v>
      </c>
      <c r="Y2276">
        <v>118</v>
      </c>
      <c r="Z2276">
        <v>97</v>
      </c>
      <c r="AA2276">
        <v>125</v>
      </c>
      <c r="AB2276">
        <v>101</v>
      </c>
    </row>
    <row r="2277" spans="1:44" x14ac:dyDescent="0.25">
      <c r="A2277" t="str">
        <f t="shared" si="35"/>
        <v>ScheibbsLehrlinge1. Lehrjahr, weiblich</v>
      </c>
      <c r="B2277">
        <v>2276</v>
      </c>
      <c r="C2277">
        <v>320</v>
      </c>
      <c r="D2277" t="s">
        <v>187</v>
      </c>
      <c r="E2277" t="s">
        <v>46</v>
      </c>
      <c r="F2277" t="s">
        <v>66</v>
      </c>
      <c r="G2277">
        <v>81</v>
      </c>
      <c r="H2277">
        <v>51</v>
      </c>
      <c r="I2277">
        <v>67</v>
      </c>
      <c r="J2277">
        <v>59</v>
      </c>
      <c r="K2277">
        <v>59</v>
      </c>
      <c r="L2277">
        <v>61</v>
      </c>
      <c r="M2277">
        <v>77</v>
      </c>
      <c r="N2277">
        <v>58</v>
      </c>
      <c r="O2277">
        <v>43</v>
      </c>
      <c r="P2277">
        <v>53</v>
      </c>
      <c r="Q2277">
        <v>67</v>
      </c>
      <c r="R2277">
        <v>64</v>
      </c>
      <c r="S2277">
        <v>61</v>
      </c>
      <c r="T2277">
        <v>58</v>
      </c>
      <c r="U2277">
        <v>44</v>
      </c>
      <c r="V2277">
        <v>52</v>
      </c>
      <c r="W2277">
        <v>57</v>
      </c>
      <c r="X2277">
        <v>73</v>
      </c>
      <c r="Y2277">
        <v>46</v>
      </c>
      <c r="Z2277">
        <v>59</v>
      </c>
      <c r="AA2277">
        <v>57</v>
      </c>
      <c r="AB2277">
        <v>64</v>
      </c>
    </row>
    <row r="2278" spans="1:44" x14ac:dyDescent="0.25">
      <c r="A2278" t="str">
        <f t="shared" si="35"/>
        <v>ScheibbsLehrlinge2. Lehrjahr, männlich</v>
      </c>
      <c r="B2278">
        <v>2277</v>
      </c>
      <c r="C2278">
        <v>320</v>
      </c>
      <c r="D2278" t="s">
        <v>187</v>
      </c>
      <c r="E2278" t="s">
        <v>46</v>
      </c>
      <c r="F2278" t="s">
        <v>67</v>
      </c>
      <c r="G2278">
        <v>127</v>
      </c>
      <c r="H2278">
        <v>134</v>
      </c>
      <c r="I2278">
        <v>123</v>
      </c>
      <c r="J2278">
        <v>143</v>
      </c>
      <c r="K2278">
        <v>139</v>
      </c>
      <c r="L2278">
        <v>147</v>
      </c>
      <c r="M2278">
        <v>123</v>
      </c>
      <c r="N2278">
        <v>137</v>
      </c>
      <c r="O2278">
        <v>149</v>
      </c>
      <c r="P2278">
        <v>125</v>
      </c>
      <c r="Q2278">
        <v>123</v>
      </c>
      <c r="R2278">
        <v>132</v>
      </c>
      <c r="S2278">
        <v>118</v>
      </c>
      <c r="T2278">
        <v>115</v>
      </c>
      <c r="U2278">
        <v>86</v>
      </c>
      <c r="V2278">
        <v>109</v>
      </c>
      <c r="W2278">
        <v>98</v>
      </c>
      <c r="X2278">
        <v>107</v>
      </c>
      <c r="Y2278">
        <v>109</v>
      </c>
      <c r="Z2278">
        <v>121</v>
      </c>
      <c r="AA2278">
        <v>114</v>
      </c>
      <c r="AB2278">
        <v>127</v>
      </c>
    </row>
    <row r="2279" spans="1:44" x14ac:dyDescent="0.25">
      <c r="A2279" t="str">
        <f t="shared" si="35"/>
        <v>ScheibbsLehrlinge2. Lehrjahr, weiblich</v>
      </c>
      <c r="B2279">
        <v>2278</v>
      </c>
      <c r="C2279">
        <v>320</v>
      </c>
      <c r="D2279" t="s">
        <v>187</v>
      </c>
      <c r="E2279" t="s">
        <v>46</v>
      </c>
      <c r="F2279" t="s">
        <v>68</v>
      </c>
      <c r="G2279">
        <v>58</v>
      </c>
      <c r="H2279">
        <v>81</v>
      </c>
      <c r="I2279">
        <v>48</v>
      </c>
      <c r="J2279">
        <v>75</v>
      </c>
      <c r="K2279">
        <v>71</v>
      </c>
      <c r="L2279">
        <v>59</v>
      </c>
      <c r="M2279">
        <v>63</v>
      </c>
      <c r="N2279">
        <v>79</v>
      </c>
      <c r="O2279">
        <v>65</v>
      </c>
      <c r="P2279">
        <v>54</v>
      </c>
      <c r="Q2279">
        <v>63</v>
      </c>
      <c r="R2279">
        <v>69</v>
      </c>
      <c r="S2279">
        <v>62</v>
      </c>
      <c r="T2279">
        <v>64</v>
      </c>
      <c r="U2279">
        <v>59</v>
      </c>
      <c r="V2279">
        <v>49</v>
      </c>
      <c r="W2279">
        <v>45</v>
      </c>
      <c r="X2279">
        <v>59</v>
      </c>
      <c r="Y2279">
        <v>72</v>
      </c>
      <c r="Z2279">
        <v>48</v>
      </c>
      <c r="AA2279">
        <v>67</v>
      </c>
      <c r="AB2279">
        <v>60</v>
      </c>
    </row>
    <row r="2280" spans="1:44" x14ac:dyDescent="0.25">
      <c r="A2280" t="str">
        <f t="shared" si="35"/>
        <v>ScheibbsLehrlinge3. Lehrjahr, männlich</v>
      </c>
      <c r="B2280">
        <v>2279</v>
      </c>
      <c r="C2280">
        <v>320</v>
      </c>
      <c r="D2280" t="s">
        <v>187</v>
      </c>
      <c r="E2280" t="s">
        <v>46</v>
      </c>
      <c r="F2280" t="s">
        <v>69</v>
      </c>
      <c r="G2280">
        <v>156</v>
      </c>
      <c r="H2280">
        <v>131</v>
      </c>
      <c r="I2280">
        <v>134</v>
      </c>
      <c r="J2280">
        <v>123</v>
      </c>
      <c r="K2280">
        <v>143</v>
      </c>
      <c r="L2280">
        <v>139</v>
      </c>
      <c r="M2280">
        <v>147</v>
      </c>
      <c r="N2280">
        <v>122</v>
      </c>
      <c r="O2280">
        <v>131</v>
      </c>
      <c r="P2280">
        <v>151</v>
      </c>
      <c r="Q2280">
        <v>131</v>
      </c>
      <c r="R2280">
        <v>113</v>
      </c>
      <c r="S2280">
        <v>127</v>
      </c>
      <c r="T2280">
        <v>113</v>
      </c>
      <c r="U2280">
        <v>113</v>
      </c>
      <c r="V2280">
        <v>79</v>
      </c>
      <c r="W2280">
        <v>111</v>
      </c>
      <c r="X2280">
        <v>96</v>
      </c>
      <c r="Y2280">
        <v>101</v>
      </c>
      <c r="Z2280">
        <v>107</v>
      </c>
      <c r="AA2280">
        <v>119</v>
      </c>
      <c r="AB2280">
        <v>113</v>
      </c>
    </row>
    <row r="2281" spans="1:44" x14ac:dyDescent="0.25">
      <c r="A2281" t="str">
        <f t="shared" si="35"/>
        <v>ScheibbsLehrlinge3. Lehrjahr, weiblich</v>
      </c>
      <c r="B2281">
        <v>2280</v>
      </c>
      <c r="C2281">
        <v>320</v>
      </c>
      <c r="D2281" t="s">
        <v>187</v>
      </c>
      <c r="E2281" t="s">
        <v>46</v>
      </c>
      <c r="F2281" t="s">
        <v>70</v>
      </c>
      <c r="G2281">
        <v>76</v>
      </c>
      <c r="H2281">
        <v>58</v>
      </c>
      <c r="I2281">
        <v>80</v>
      </c>
      <c r="J2281">
        <v>51</v>
      </c>
      <c r="K2281">
        <v>72</v>
      </c>
      <c r="L2281">
        <v>67</v>
      </c>
      <c r="M2281">
        <v>64</v>
      </c>
      <c r="N2281">
        <v>62</v>
      </c>
      <c r="O2281">
        <v>78</v>
      </c>
      <c r="P2281">
        <v>68</v>
      </c>
      <c r="Q2281">
        <v>57</v>
      </c>
      <c r="R2281">
        <v>61</v>
      </c>
      <c r="S2281">
        <v>72</v>
      </c>
      <c r="T2281">
        <v>61</v>
      </c>
      <c r="U2281">
        <v>64</v>
      </c>
      <c r="V2281">
        <v>50</v>
      </c>
      <c r="W2281">
        <v>51</v>
      </c>
      <c r="X2281">
        <v>42</v>
      </c>
      <c r="Y2281">
        <v>55</v>
      </c>
      <c r="Z2281">
        <v>70</v>
      </c>
      <c r="AA2281">
        <v>48</v>
      </c>
      <c r="AB2281">
        <v>64</v>
      </c>
    </row>
    <row r="2282" spans="1:44" x14ac:dyDescent="0.25">
      <c r="A2282" t="str">
        <f t="shared" si="35"/>
        <v>ScheibbsLehrlinge4. Lehrjahr, männlich</v>
      </c>
      <c r="B2282">
        <v>2281</v>
      </c>
      <c r="C2282">
        <v>320</v>
      </c>
      <c r="D2282" t="s">
        <v>187</v>
      </c>
      <c r="E2282" t="s">
        <v>46</v>
      </c>
      <c r="F2282" t="s">
        <v>71</v>
      </c>
      <c r="G2282">
        <v>64</v>
      </c>
      <c r="H2282">
        <v>57</v>
      </c>
      <c r="I2282">
        <v>51</v>
      </c>
      <c r="J2282">
        <v>58</v>
      </c>
      <c r="K2282">
        <v>54</v>
      </c>
      <c r="L2282">
        <v>65</v>
      </c>
      <c r="M2282">
        <v>68</v>
      </c>
      <c r="N2282">
        <v>78</v>
      </c>
      <c r="O2282">
        <v>66</v>
      </c>
      <c r="P2282">
        <v>59</v>
      </c>
      <c r="Q2282">
        <v>73</v>
      </c>
      <c r="R2282">
        <v>69</v>
      </c>
      <c r="S2282">
        <v>64</v>
      </c>
      <c r="T2282">
        <v>73</v>
      </c>
      <c r="U2282">
        <v>56</v>
      </c>
      <c r="V2282">
        <v>63</v>
      </c>
      <c r="W2282">
        <v>45</v>
      </c>
      <c r="X2282">
        <v>61</v>
      </c>
      <c r="Y2282">
        <v>55</v>
      </c>
      <c r="Z2282">
        <v>68</v>
      </c>
      <c r="AA2282">
        <v>73</v>
      </c>
      <c r="AB2282">
        <v>79</v>
      </c>
    </row>
    <row r="2283" spans="1:44" x14ac:dyDescent="0.25">
      <c r="A2283" t="str">
        <f t="shared" si="35"/>
        <v>ScheibbsLehrlinge4. Lehrjahr, weiblich</v>
      </c>
      <c r="B2283">
        <v>2282</v>
      </c>
      <c r="C2283">
        <v>320</v>
      </c>
      <c r="D2283" t="s">
        <v>187</v>
      </c>
      <c r="E2283" t="s">
        <v>46</v>
      </c>
      <c r="F2283" t="s">
        <v>72</v>
      </c>
      <c r="G2283">
        <v>15</v>
      </c>
      <c r="H2283">
        <v>15</v>
      </c>
      <c r="I2283">
        <v>8</v>
      </c>
      <c r="J2283">
        <v>20</v>
      </c>
      <c r="K2283">
        <v>9</v>
      </c>
      <c r="L2283">
        <v>14</v>
      </c>
      <c r="M2283">
        <v>15</v>
      </c>
      <c r="N2283">
        <v>12</v>
      </c>
      <c r="O2283">
        <v>12</v>
      </c>
      <c r="P2283">
        <v>12</v>
      </c>
      <c r="Q2283">
        <v>11</v>
      </c>
      <c r="R2283">
        <v>15</v>
      </c>
      <c r="S2283">
        <v>9</v>
      </c>
      <c r="T2283">
        <v>8</v>
      </c>
      <c r="U2283">
        <v>15</v>
      </c>
      <c r="V2283">
        <v>11</v>
      </c>
      <c r="W2283">
        <v>10</v>
      </c>
      <c r="X2283">
        <v>9</v>
      </c>
      <c r="Y2283">
        <v>9</v>
      </c>
      <c r="Z2283">
        <v>10</v>
      </c>
      <c r="AA2283">
        <v>10</v>
      </c>
      <c r="AB2283">
        <v>10</v>
      </c>
    </row>
    <row r="2284" spans="1:44" x14ac:dyDescent="0.25">
      <c r="A2284" t="str">
        <f t="shared" si="35"/>
        <v>ScheibbsLehrlingeFrauen</v>
      </c>
      <c r="B2284">
        <v>2283</v>
      </c>
      <c r="C2284">
        <v>320</v>
      </c>
      <c r="D2284" t="s">
        <v>187</v>
      </c>
      <c r="E2284" t="s">
        <v>46</v>
      </c>
      <c r="F2284" t="s">
        <v>47</v>
      </c>
      <c r="G2284">
        <v>230</v>
      </c>
      <c r="H2284">
        <v>205</v>
      </c>
      <c r="I2284">
        <v>203</v>
      </c>
      <c r="J2284">
        <v>205</v>
      </c>
      <c r="K2284">
        <v>211</v>
      </c>
      <c r="L2284">
        <v>201</v>
      </c>
      <c r="M2284">
        <v>219</v>
      </c>
      <c r="N2284">
        <v>211</v>
      </c>
      <c r="O2284">
        <v>198</v>
      </c>
      <c r="P2284">
        <v>187</v>
      </c>
      <c r="Q2284">
        <v>198</v>
      </c>
      <c r="R2284">
        <v>209</v>
      </c>
      <c r="S2284">
        <v>204</v>
      </c>
      <c r="T2284">
        <v>191</v>
      </c>
      <c r="U2284">
        <v>182</v>
      </c>
      <c r="V2284">
        <v>162</v>
      </c>
      <c r="W2284">
        <v>163</v>
      </c>
      <c r="X2284">
        <v>183</v>
      </c>
      <c r="Y2284">
        <v>182</v>
      </c>
      <c r="Z2284">
        <v>187</v>
      </c>
      <c r="AA2284">
        <v>182</v>
      </c>
      <c r="AB2284">
        <v>198</v>
      </c>
    </row>
    <row r="2285" spans="1:44" x14ac:dyDescent="0.25">
      <c r="A2285" t="str">
        <f t="shared" si="35"/>
        <v>ScheibbsLehrlingeInsgesamt</v>
      </c>
      <c r="B2285">
        <v>2284</v>
      </c>
      <c r="C2285">
        <v>320</v>
      </c>
      <c r="D2285" t="s">
        <v>187</v>
      </c>
      <c r="E2285" t="s">
        <v>46</v>
      </c>
      <c r="F2285" t="s">
        <v>48</v>
      </c>
      <c r="G2285">
        <v>708</v>
      </c>
      <c r="H2285">
        <v>651</v>
      </c>
      <c r="I2285">
        <v>644</v>
      </c>
      <c r="J2285">
        <v>673</v>
      </c>
      <c r="K2285">
        <v>696</v>
      </c>
      <c r="L2285">
        <v>681</v>
      </c>
      <c r="M2285">
        <v>690</v>
      </c>
      <c r="N2285">
        <v>678</v>
      </c>
      <c r="O2285">
        <v>665</v>
      </c>
      <c r="P2285">
        <v>635</v>
      </c>
      <c r="Q2285">
        <v>648</v>
      </c>
      <c r="R2285">
        <v>645</v>
      </c>
      <c r="S2285">
        <v>619</v>
      </c>
      <c r="T2285">
        <v>579</v>
      </c>
      <c r="U2285">
        <v>539</v>
      </c>
      <c r="V2285">
        <v>502</v>
      </c>
      <c r="W2285">
        <v>526</v>
      </c>
      <c r="X2285">
        <v>547</v>
      </c>
      <c r="Y2285">
        <v>565</v>
      </c>
      <c r="Z2285">
        <v>580</v>
      </c>
      <c r="AA2285">
        <v>613</v>
      </c>
      <c r="AB2285">
        <v>618</v>
      </c>
    </row>
    <row r="2286" spans="1:44" x14ac:dyDescent="0.25">
      <c r="A2286" t="str">
        <f t="shared" si="35"/>
        <v>ScheibbsLehrlingeMänner</v>
      </c>
      <c r="B2286">
        <v>2285</v>
      </c>
      <c r="C2286">
        <v>320</v>
      </c>
      <c r="D2286" t="s">
        <v>187</v>
      </c>
      <c r="E2286" t="s">
        <v>46</v>
      </c>
      <c r="F2286" t="s">
        <v>49</v>
      </c>
      <c r="G2286">
        <v>478</v>
      </c>
      <c r="H2286">
        <v>446</v>
      </c>
      <c r="I2286">
        <v>441</v>
      </c>
      <c r="J2286">
        <v>468</v>
      </c>
      <c r="K2286">
        <v>485</v>
      </c>
      <c r="L2286">
        <v>480</v>
      </c>
      <c r="M2286">
        <v>471</v>
      </c>
      <c r="N2286">
        <v>467</v>
      </c>
      <c r="O2286">
        <v>467</v>
      </c>
      <c r="P2286">
        <v>448</v>
      </c>
      <c r="Q2286">
        <v>450</v>
      </c>
      <c r="R2286">
        <v>436</v>
      </c>
      <c r="S2286">
        <v>415</v>
      </c>
      <c r="T2286">
        <v>388</v>
      </c>
      <c r="U2286">
        <v>357</v>
      </c>
      <c r="V2286">
        <v>340</v>
      </c>
      <c r="W2286">
        <v>363</v>
      </c>
      <c r="X2286">
        <v>364</v>
      </c>
      <c r="Y2286">
        <v>383</v>
      </c>
      <c r="Z2286">
        <v>393</v>
      </c>
      <c r="AA2286">
        <v>431</v>
      </c>
      <c r="AB2286">
        <v>420</v>
      </c>
    </row>
    <row r="2287" spans="1:44" x14ac:dyDescent="0.25">
      <c r="A2287" t="str">
        <f t="shared" si="35"/>
        <v>ScheibbsNeugründungenInsgesamt</v>
      </c>
      <c r="B2287">
        <v>2286</v>
      </c>
      <c r="C2287">
        <v>320</v>
      </c>
      <c r="D2287" t="s">
        <v>187</v>
      </c>
      <c r="E2287" t="s">
        <v>41</v>
      </c>
      <c r="F2287" t="s">
        <v>48</v>
      </c>
      <c r="G2287">
        <v>93</v>
      </c>
      <c r="H2287">
        <v>138.73548068790501</v>
      </c>
      <c r="I2287">
        <v>115.393162393162</v>
      </c>
      <c r="J2287">
        <v>121.060379241517</v>
      </c>
      <c r="K2287">
        <v>90.031529164477107</v>
      </c>
      <c r="L2287">
        <v>101.050215445807</v>
      </c>
      <c r="M2287">
        <v>161.90917246019299</v>
      </c>
      <c r="N2287">
        <v>152.04563194235999</v>
      </c>
      <c r="O2287">
        <v>151.03899793388399</v>
      </c>
      <c r="P2287">
        <v>167.04464047046201</v>
      </c>
      <c r="Q2287">
        <v>149.11631537861001</v>
      </c>
      <c r="R2287">
        <v>158.95909967845699</v>
      </c>
      <c r="S2287">
        <v>176.116018457482</v>
      </c>
      <c r="T2287">
        <v>161.03771375029299</v>
      </c>
      <c r="U2287">
        <v>175.959697732997</v>
      </c>
      <c r="V2287">
        <v>192</v>
      </c>
      <c r="W2287">
        <v>201</v>
      </c>
      <c r="X2287">
        <v>183</v>
      </c>
      <c r="Y2287">
        <v>180</v>
      </c>
      <c r="Z2287">
        <v>204</v>
      </c>
      <c r="AA2287">
        <v>172</v>
      </c>
      <c r="AB2287">
        <v>182</v>
      </c>
    </row>
    <row r="2288" spans="1:44" x14ac:dyDescent="0.25">
      <c r="A2288" t="str">
        <f t="shared" si="35"/>
        <v>ScheibbsPendler (Auspendler/-innen)Insgesamt</v>
      </c>
      <c r="B2288">
        <v>2287</v>
      </c>
      <c r="C2288">
        <v>320</v>
      </c>
      <c r="D2288" t="s">
        <v>187</v>
      </c>
      <c r="E2288" t="s">
        <v>459</v>
      </c>
      <c r="F2288" t="s">
        <v>48</v>
      </c>
      <c r="G2288">
        <v>12643</v>
      </c>
      <c r="H2288">
        <v>12978</v>
      </c>
      <c r="I2288">
        <v>13297</v>
      </c>
      <c r="J2288">
        <v>13100</v>
      </c>
      <c r="K2288">
        <v>13013</v>
      </c>
      <c r="L2288">
        <v>12944</v>
      </c>
      <c r="M2288">
        <v>13186</v>
      </c>
      <c r="N2288">
        <v>13224</v>
      </c>
      <c r="O2288">
        <v>13444</v>
      </c>
      <c r="P2288">
        <v>13627</v>
      </c>
      <c r="Q2288">
        <v>13647</v>
      </c>
      <c r="R2288">
        <v>13674</v>
      </c>
      <c r="S2288">
        <v>14029</v>
      </c>
    </row>
    <row r="2289" spans="1:47" x14ac:dyDescent="0.25">
      <c r="A2289" t="str">
        <f t="shared" si="35"/>
        <v>ScheibbsPendler ins AuslandInsgesamt</v>
      </c>
      <c r="B2289">
        <v>2288</v>
      </c>
      <c r="C2289">
        <v>320</v>
      </c>
      <c r="D2289" t="s">
        <v>187</v>
      </c>
      <c r="E2289" t="s">
        <v>304</v>
      </c>
      <c r="F2289" t="s">
        <v>48</v>
      </c>
      <c r="G2289">
        <v>6</v>
      </c>
      <c r="H2289">
        <v>13</v>
      </c>
      <c r="I2289">
        <v>54</v>
      </c>
      <c r="J2289">
        <v>11</v>
      </c>
      <c r="K2289">
        <v>13</v>
      </c>
      <c r="L2289">
        <v>57</v>
      </c>
      <c r="M2289">
        <v>52</v>
      </c>
      <c r="N2289">
        <v>53</v>
      </c>
      <c r="O2289">
        <v>49</v>
      </c>
      <c r="P2289">
        <v>46</v>
      </c>
      <c r="Q2289">
        <v>47</v>
      </c>
      <c r="R2289">
        <v>20</v>
      </c>
      <c r="S2289">
        <v>47</v>
      </c>
    </row>
    <row r="2290" spans="1:47" x14ac:dyDescent="0.25">
      <c r="A2290" t="str">
        <f t="shared" si="35"/>
        <v>ScheibbsPendler zw. BundesländernInsgesamt</v>
      </c>
      <c r="B2290">
        <v>2289</v>
      </c>
      <c r="C2290">
        <v>320</v>
      </c>
      <c r="D2290" t="s">
        <v>187</v>
      </c>
      <c r="E2290" t="s">
        <v>433</v>
      </c>
      <c r="F2290" t="s">
        <v>48</v>
      </c>
      <c r="G2290">
        <v>1977</v>
      </c>
      <c r="H2290">
        <v>2026</v>
      </c>
      <c r="I2290">
        <v>2289</v>
      </c>
      <c r="J2290">
        <v>1969</v>
      </c>
      <c r="K2290">
        <v>1905</v>
      </c>
      <c r="L2290">
        <v>1765</v>
      </c>
      <c r="M2290">
        <v>1763</v>
      </c>
      <c r="N2290">
        <v>1825</v>
      </c>
      <c r="O2290">
        <v>1843</v>
      </c>
      <c r="P2290">
        <v>1839</v>
      </c>
      <c r="Q2290">
        <v>1815</v>
      </c>
      <c r="R2290">
        <v>1781</v>
      </c>
      <c r="S2290">
        <v>1894</v>
      </c>
    </row>
    <row r="2291" spans="1:47" x14ac:dyDescent="0.25">
      <c r="A2291" t="str">
        <f t="shared" si="35"/>
        <v>ScheibbsPendler zw. Gemeinden eines Pol. BezirkesInsgesamt</v>
      </c>
      <c r="B2291">
        <v>2290</v>
      </c>
      <c r="C2291">
        <v>320</v>
      </c>
      <c r="D2291" t="s">
        <v>187</v>
      </c>
      <c r="E2291" t="s">
        <v>305</v>
      </c>
      <c r="F2291" t="s">
        <v>48</v>
      </c>
      <c r="G2291">
        <v>6043</v>
      </c>
      <c r="H2291">
        <v>5590</v>
      </c>
      <c r="I2291">
        <v>5461</v>
      </c>
      <c r="J2291">
        <v>5840</v>
      </c>
      <c r="K2291">
        <v>5892</v>
      </c>
      <c r="L2291">
        <v>5940</v>
      </c>
      <c r="M2291">
        <v>5788</v>
      </c>
      <c r="N2291">
        <v>5968</v>
      </c>
      <c r="O2291">
        <v>5985</v>
      </c>
      <c r="P2291">
        <v>6125</v>
      </c>
      <c r="Q2291">
        <v>6207</v>
      </c>
      <c r="R2291">
        <v>6146</v>
      </c>
      <c r="S2291">
        <v>6264</v>
      </c>
    </row>
    <row r="2292" spans="1:47" x14ac:dyDescent="0.25">
      <c r="A2292" t="str">
        <f t="shared" si="35"/>
        <v>ScheibbsPendler zw. Pol. Bez. des BundeslandesInsgesamt</v>
      </c>
      <c r="B2292">
        <v>2291</v>
      </c>
      <c r="C2292">
        <v>320</v>
      </c>
      <c r="D2292" t="s">
        <v>187</v>
      </c>
      <c r="E2292" t="s">
        <v>306</v>
      </c>
      <c r="F2292" t="s">
        <v>48</v>
      </c>
      <c r="G2292">
        <v>4617</v>
      </c>
      <c r="H2292">
        <v>5349</v>
      </c>
      <c r="I2292">
        <v>5493</v>
      </c>
      <c r="J2292">
        <v>5280</v>
      </c>
      <c r="K2292">
        <v>5203</v>
      </c>
      <c r="L2292">
        <v>5182</v>
      </c>
      <c r="M2292">
        <v>5583</v>
      </c>
      <c r="N2292">
        <v>5378</v>
      </c>
      <c r="O2292">
        <v>5567</v>
      </c>
      <c r="P2292">
        <v>5617</v>
      </c>
      <c r="Q2292">
        <v>5578</v>
      </c>
      <c r="R2292">
        <v>5727</v>
      </c>
      <c r="S2292">
        <v>5824</v>
      </c>
    </row>
    <row r="2293" spans="1:47" x14ac:dyDescent="0.25">
      <c r="A2293" t="str">
        <f t="shared" si="35"/>
        <v>ScheibbsPensionisteneinkommenBrutto_Schnitt</v>
      </c>
      <c r="B2293">
        <v>2292</v>
      </c>
      <c r="C2293">
        <v>320</v>
      </c>
      <c r="D2293" t="s">
        <v>187</v>
      </c>
      <c r="E2293" t="s">
        <v>44</v>
      </c>
      <c r="F2293" t="s">
        <v>54</v>
      </c>
      <c r="G2293">
        <v>15173.3981026334</v>
      </c>
      <c r="H2293">
        <v>15414.185189718501</v>
      </c>
      <c r="I2293">
        <v>15922.7221503826</v>
      </c>
      <c r="J2293">
        <v>16476.981811058398</v>
      </c>
      <c r="K2293">
        <v>17160.741062780799</v>
      </c>
      <c r="L2293">
        <v>17663.617034134801</v>
      </c>
      <c r="M2293">
        <v>18205.445151546999</v>
      </c>
      <c r="N2293">
        <v>18581.259394600202</v>
      </c>
      <c r="O2293">
        <v>18522.751900118201</v>
      </c>
      <c r="P2293">
        <v>19142.642975448201</v>
      </c>
      <c r="Q2293">
        <v>19754.130081699299</v>
      </c>
      <c r="R2293">
        <v>20257.851912725899</v>
      </c>
      <c r="S2293">
        <v>20605.433889421201</v>
      </c>
      <c r="T2293">
        <v>21080.133597397598</v>
      </c>
      <c r="U2293">
        <v>21626.276722816299</v>
      </c>
      <c r="V2293">
        <v>22215.250883319299</v>
      </c>
      <c r="W2293">
        <v>23814.8313065853</v>
      </c>
      <c r="X2293">
        <v>24622.408112835001</v>
      </c>
      <c r="Y2293">
        <v>25517.633087579001</v>
      </c>
    </row>
    <row r="2294" spans="1:47" x14ac:dyDescent="0.25">
      <c r="A2294" t="str">
        <f t="shared" si="35"/>
        <v>ScheibbsPensionisteneinkommenBruttobezüge 1000 EUR</v>
      </c>
      <c r="B2294">
        <v>2293</v>
      </c>
      <c r="C2294">
        <v>320</v>
      </c>
      <c r="D2294" t="s">
        <v>187</v>
      </c>
      <c r="E2294" t="s">
        <v>44</v>
      </c>
      <c r="F2294" t="s">
        <v>55</v>
      </c>
      <c r="G2294">
        <v>134830.81554000001</v>
      </c>
      <c r="H2294">
        <v>138527.28229999999</v>
      </c>
      <c r="I2294">
        <v>143575.18562999999</v>
      </c>
      <c r="J2294">
        <v>149297.93218999999</v>
      </c>
      <c r="K2294">
        <v>156626.08368000001</v>
      </c>
      <c r="L2294">
        <v>164554.25628999999</v>
      </c>
      <c r="M2294">
        <v>172988.13983</v>
      </c>
      <c r="N2294">
        <v>178937.52797</v>
      </c>
      <c r="O2294">
        <v>188042.97729000001</v>
      </c>
      <c r="P2294">
        <v>196480.08749999999</v>
      </c>
      <c r="Q2294">
        <v>205521.96937000001</v>
      </c>
      <c r="R2294">
        <v>210762.69130000001</v>
      </c>
      <c r="S2294">
        <v>215038.30807</v>
      </c>
      <c r="T2294">
        <v>220329.55635999999</v>
      </c>
      <c r="U2294">
        <v>228524.86613000001</v>
      </c>
      <c r="V2294">
        <v>236659.06766</v>
      </c>
      <c r="W2294">
        <v>249889.02489999999</v>
      </c>
      <c r="X2294">
        <v>261859.31028000001</v>
      </c>
      <c r="Y2294">
        <v>274467.66149000003</v>
      </c>
    </row>
    <row r="2295" spans="1:47" x14ac:dyDescent="0.25">
      <c r="A2295" t="str">
        <f t="shared" si="35"/>
        <v>ScheibbsPensionisteneinkommenBruttobezüge Fälle</v>
      </c>
      <c r="B2295">
        <v>2294</v>
      </c>
      <c r="C2295">
        <v>320</v>
      </c>
      <c r="D2295" t="s">
        <v>187</v>
      </c>
      <c r="E2295" t="s">
        <v>44</v>
      </c>
      <c r="F2295" t="s">
        <v>56</v>
      </c>
      <c r="G2295">
        <v>8886</v>
      </c>
      <c r="H2295">
        <v>8987</v>
      </c>
      <c r="I2295">
        <v>9017</v>
      </c>
      <c r="J2295">
        <v>9061</v>
      </c>
      <c r="K2295">
        <v>9127</v>
      </c>
      <c r="L2295">
        <v>9316</v>
      </c>
      <c r="M2295">
        <v>9502</v>
      </c>
      <c r="N2295">
        <v>9630</v>
      </c>
      <c r="O2295">
        <v>10152</v>
      </c>
      <c r="P2295">
        <v>10264</v>
      </c>
      <c r="Q2295">
        <v>10404</v>
      </c>
      <c r="R2295">
        <v>10404</v>
      </c>
      <c r="S2295">
        <v>10436</v>
      </c>
      <c r="T2295">
        <v>10452</v>
      </c>
      <c r="U2295">
        <v>10567</v>
      </c>
      <c r="V2295">
        <v>10653</v>
      </c>
      <c r="W2295">
        <v>10493</v>
      </c>
      <c r="X2295">
        <v>10635</v>
      </c>
      <c r="Y2295">
        <v>10756</v>
      </c>
    </row>
    <row r="2296" spans="1:47" x14ac:dyDescent="0.25">
      <c r="A2296" t="str">
        <f t="shared" si="35"/>
        <v>ScheibbsPensionisteneinkommenLohnsteuer 1000 EUR</v>
      </c>
      <c r="B2296">
        <v>2295</v>
      </c>
      <c r="C2296">
        <v>320</v>
      </c>
      <c r="D2296" t="s">
        <v>187</v>
      </c>
      <c r="E2296" t="s">
        <v>44</v>
      </c>
      <c r="F2296" t="s">
        <v>57</v>
      </c>
      <c r="G2296">
        <v>14197.467930000001</v>
      </c>
      <c r="H2296">
        <v>13319.177659999999</v>
      </c>
      <c r="I2296">
        <v>14449.198469999999</v>
      </c>
      <c r="J2296">
        <v>15643.6255</v>
      </c>
      <c r="K2296">
        <v>17116.52865</v>
      </c>
      <c r="L2296">
        <v>16313.80731</v>
      </c>
      <c r="M2296">
        <v>18004.547259999999</v>
      </c>
      <c r="N2296">
        <v>19364.649130000002</v>
      </c>
      <c r="O2296">
        <v>21323.368900000001</v>
      </c>
      <c r="P2296">
        <v>22967.147369999999</v>
      </c>
      <c r="Q2296">
        <v>24798.494289999999</v>
      </c>
      <c r="R2296">
        <v>26359.22162</v>
      </c>
      <c r="S2296">
        <v>22338.409230000001</v>
      </c>
      <c r="T2296">
        <v>23434.722330000001</v>
      </c>
      <c r="U2296">
        <v>25119.12341</v>
      </c>
      <c r="V2296">
        <v>26739.053749999999</v>
      </c>
      <c r="W2296">
        <v>26650.50345</v>
      </c>
      <c r="X2296">
        <v>28998.341049999999</v>
      </c>
      <c r="Y2296">
        <v>29730.570400000001</v>
      </c>
    </row>
    <row r="2297" spans="1:47" x14ac:dyDescent="0.25">
      <c r="A2297" t="str">
        <f t="shared" si="35"/>
        <v>ScheibbsPensionisteneinkommenLohnsteuer Fälle</v>
      </c>
      <c r="B2297">
        <v>2296</v>
      </c>
      <c r="C2297">
        <v>320</v>
      </c>
      <c r="D2297" t="s">
        <v>187</v>
      </c>
      <c r="E2297" t="s">
        <v>44</v>
      </c>
      <c r="F2297" t="s">
        <v>58</v>
      </c>
      <c r="G2297">
        <v>4386</v>
      </c>
      <c r="H2297">
        <v>4254</v>
      </c>
      <c r="I2297">
        <v>4431</v>
      </c>
      <c r="J2297">
        <v>4826</v>
      </c>
      <c r="K2297">
        <v>4902</v>
      </c>
      <c r="L2297">
        <v>4862</v>
      </c>
      <c r="M2297">
        <v>5090</v>
      </c>
      <c r="N2297">
        <v>5283</v>
      </c>
      <c r="O2297">
        <v>5555</v>
      </c>
      <c r="P2297">
        <v>5768</v>
      </c>
      <c r="Q2297">
        <v>6022</v>
      </c>
      <c r="R2297">
        <v>6196</v>
      </c>
      <c r="S2297">
        <v>6331</v>
      </c>
      <c r="T2297">
        <v>6457</v>
      </c>
      <c r="U2297">
        <v>6724</v>
      </c>
      <c r="V2297">
        <v>7037</v>
      </c>
      <c r="W2297">
        <v>7606</v>
      </c>
      <c r="X2297">
        <v>7912</v>
      </c>
      <c r="Y2297">
        <v>8219</v>
      </c>
    </row>
    <row r="2298" spans="1:47" x14ac:dyDescent="0.25">
      <c r="A2298" t="str">
        <f t="shared" si="35"/>
        <v>ScheibbsPensionisteneinkommenNetto_Schnitt</v>
      </c>
      <c r="B2298">
        <v>2297</v>
      </c>
      <c r="C2298">
        <v>320</v>
      </c>
      <c r="D2298" t="s">
        <v>187</v>
      </c>
      <c r="E2298" t="s">
        <v>44</v>
      </c>
      <c r="F2298" t="s">
        <v>59</v>
      </c>
      <c r="G2298">
        <v>12830.2994226874</v>
      </c>
      <c r="H2298">
        <v>13101.8552442417</v>
      </c>
      <c r="I2298">
        <v>13457.517244094501</v>
      </c>
      <c r="J2298">
        <v>13855.1564463084</v>
      </c>
      <c r="K2298">
        <v>14340.117994959999</v>
      </c>
      <c r="L2298">
        <v>14933.975937097501</v>
      </c>
      <c r="M2298">
        <v>15305.8264112818</v>
      </c>
      <c r="N2298">
        <v>15542.589315680199</v>
      </c>
      <c r="O2298">
        <v>15396.7195025611</v>
      </c>
      <c r="P2298">
        <v>15848.429668745101</v>
      </c>
      <c r="Q2298">
        <v>16283.5767675894</v>
      </c>
      <c r="R2298">
        <v>16609.455209534801</v>
      </c>
      <c r="S2298">
        <v>17333.2792928325</v>
      </c>
      <c r="T2298">
        <v>17684.726957520099</v>
      </c>
      <c r="U2298">
        <v>18059.9659004448</v>
      </c>
      <c r="V2298">
        <v>18484.8125138459</v>
      </c>
      <c r="W2298">
        <v>19984.553858763</v>
      </c>
      <c r="X2298">
        <v>20556.592038551898</v>
      </c>
      <c r="Y2298">
        <v>21374.272020267799</v>
      </c>
    </row>
    <row r="2299" spans="1:47" x14ac:dyDescent="0.25">
      <c r="A2299" t="str">
        <f t="shared" si="35"/>
        <v>ScheibbsPensionisteneinkommenNettobezüge 1000 EUR</v>
      </c>
      <c r="B2299">
        <v>2298</v>
      </c>
      <c r="C2299">
        <v>320</v>
      </c>
      <c r="D2299" t="s">
        <v>187</v>
      </c>
      <c r="E2299" t="s">
        <v>44</v>
      </c>
      <c r="F2299" t="s">
        <v>60</v>
      </c>
      <c r="G2299">
        <v>114010.04067</v>
      </c>
      <c r="H2299">
        <v>117746.37308</v>
      </c>
      <c r="I2299">
        <v>121346.43299</v>
      </c>
      <c r="J2299">
        <v>125541.57256</v>
      </c>
      <c r="K2299">
        <v>130882.25694000001</v>
      </c>
      <c r="L2299">
        <v>139124.91983</v>
      </c>
      <c r="M2299">
        <v>145435.96256000001</v>
      </c>
      <c r="N2299">
        <v>149675.13511</v>
      </c>
      <c r="O2299">
        <v>156307.49638999999</v>
      </c>
      <c r="P2299">
        <v>162668.28211999999</v>
      </c>
      <c r="Q2299">
        <v>169414.33269000001</v>
      </c>
      <c r="R2299">
        <v>172804.772</v>
      </c>
      <c r="S2299">
        <v>180890.10269999999</v>
      </c>
      <c r="T2299">
        <v>184840.76616</v>
      </c>
      <c r="U2299">
        <v>190839.65966999999</v>
      </c>
      <c r="V2299">
        <v>196918.70770999999</v>
      </c>
      <c r="W2299">
        <v>209697.92363999999</v>
      </c>
      <c r="X2299">
        <v>218619.35633000001</v>
      </c>
      <c r="Y2299">
        <v>229901.66985000001</v>
      </c>
    </row>
    <row r="2300" spans="1:47" x14ac:dyDescent="0.25">
      <c r="A2300" t="str">
        <f t="shared" si="35"/>
        <v>ScheibbsPensionisteneinkommenSV-Beiträge 1000 EUR</v>
      </c>
      <c r="B2300">
        <v>2299</v>
      </c>
      <c r="C2300">
        <v>320</v>
      </c>
      <c r="D2300" t="s">
        <v>187</v>
      </c>
      <c r="E2300" t="s">
        <v>44</v>
      </c>
      <c r="F2300" t="s">
        <v>61</v>
      </c>
      <c r="G2300">
        <v>6623.3069400000004</v>
      </c>
      <c r="H2300">
        <v>7461.7315600000002</v>
      </c>
      <c r="I2300">
        <v>7779.5541700000003</v>
      </c>
      <c r="J2300">
        <v>8112.7341299999998</v>
      </c>
      <c r="K2300">
        <v>8627.2980900000002</v>
      </c>
      <c r="L2300">
        <v>9115.5291500000003</v>
      </c>
      <c r="M2300">
        <v>9547.6300100000008</v>
      </c>
      <c r="N2300">
        <v>9897.7437300000001</v>
      </c>
      <c r="O2300">
        <v>10412.111999999999</v>
      </c>
      <c r="P2300">
        <v>10844.658009999999</v>
      </c>
      <c r="Q2300">
        <v>11309.142390000001</v>
      </c>
      <c r="R2300">
        <v>11598.697679999999</v>
      </c>
      <c r="S2300">
        <v>11809.79614</v>
      </c>
      <c r="T2300">
        <v>12054.067870000001</v>
      </c>
      <c r="U2300">
        <v>12566.083049999999</v>
      </c>
      <c r="V2300">
        <v>13001.306200000001</v>
      </c>
      <c r="W2300">
        <v>13540.597809999999</v>
      </c>
      <c r="X2300">
        <v>14241.6129</v>
      </c>
      <c r="Y2300">
        <v>14835.42124</v>
      </c>
    </row>
    <row r="2301" spans="1:47" x14ac:dyDescent="0.25">
      <c r="A2301" t="str">
        <f t="shared" si="35"/>
        <v>ScheibbsPensionisteneinkommenSV-Beiträge Fälle</v>
      </c>
      <c r="B2301">
        <v>2300</v>
      </c>
      <c r="C2301">
        <v>320</v>
      </c>
      <c r="D2301" t="s">
        <v>187</v>
      </c>
      <c r="E2301" t="s">
        <v>44</v>
      </c>
      <c r="F2301" t="s">
        <v>62</v>
      </c>
      <c r="G2301">
        <v>8670</v>
      </c>
      <c r="H2301">
        <v>8767</v>
      </c>
      <c r="I2301">
        <v>8816</v>
      </c>
      <c r="J2301">
        <v>8868</v>
      </c>
      <c r="K2301">
        <v>8954</v>
      </c>
      <c r="L2301">
        <v>9147</v>
      </c>
      <c r="M2301">
        <v>9324</v>
      </c>
      <c r="N2301">
        <v>9446</v>
      </c>
      <c r="O2301">
        <v>9548</v>
      </c>
      <c r="P2301">
        <v>9664</v>
      </c>
      <c r="Q2301">
        <v>9844</v>
      </c>
      <c r="R2301">
        <v>9836</v>
      </c>
      <c r="S2301">
        <v>9873</v>
      </c>
      <c r="T2301">
        <v>9920</v>
      </c>
      <c r="U2301">
        <v>10039</v>
      </c>
      <c r="V2301">
        <v>10132</v>
      </c>
      <c r="W2301">
        <v>10038</v>
      </c>
      <c r="X2301">
        <v>10198</v>
      </c>
      <c r="Y2301">
        <v>10332</v>
      </c>
    </row>
    <row r="2302" spans="1:47" x14ac:dyDescent="0.25">
      <c r="A2302" t="str">
        <f t="shared" si="35"/>
        <v>ScheibbsUnselbstständig BeschäftigteFrauen</v>
      </c>
      <c r="B2302">
        <v>2301</v>
      </c>
      <c r="C2302">
        <v>320</v>
      </c>
      <c r="D2302" t="s">
        <v>187</v>
      </c>
      <c r="E2302" t="s">
        <v>38</v>
      </c>
      <c r="F2302" t="s">
        <v>47</v>
      </c>
      <c r="G2302">
        <v>3977</v>
      </c>
      <c r="H2302">
        <v>4164</v>
      </c>
      <c r="I2302">
        <v>4031</v>
      </c>
      <c r="J2302">
        <v>4174</v>
      </c>
      <c r="K2302">
        <v>3777</v>
      </c>
      <c r="L2302">
        <v>3939</v>
      </c>
      <c r="M2302">
        <v>3804</v>
      </c>
      <c r="N2302">
        <v>3965</v>
      </c>
      <c r="O2302">
        <v>6899</v>
      </c>
      <c r="P2302">
        <v>7214</v>
      </c>
      <c r="Q2302">
        <v>7064</v>
      </c>
      <c r="R2302">
        <v>7114</v>
      </c>
      <c r="S2302">
        <v>6921</v>
      </c>
      <c r="T2302">
        <v>7191</v>
      </c>
      <c r="U2302">
        <v>7166</v>
      </c>
      <c r="V2302">
        <v>7451</v>
      </c>
      <c r="W2302">
        <v>7369</v>
      </c>
      <c r="X2302">
        <v>7637</v>
      </c>
      <c r="Y2302">
        <v>7449</v>
      </c>
      <c r="Z2302">
        <v>7583</v>
      </c>
      <c r="AA2302">
        <v>7490</v>
      </c>
      <c r="AB2302">
        <v>7615</v>
      </c>
      <c r="AC2302">
        <v>7369</v>
      </c>
      <c r="AD2302">
        <v>7684</v>
      </c>
      <c r="AE2302">
        <v>7472</v>
      </c>
      <c r="AF2302">
        <v>7716</v>
      </c>
      <c r="AG2302">
        <v>7569</v>
      </c>
      <c r="AH2302">
        <v>7881</v>
      </c>
      <c r="AI2302">
        <v>7791</v>
      </c>
      <c r="AJ2302">
        <v>7949</v>
      </c>
      <c r="AK2302">
        <v>7859</v>
      </c>
      <c r="AL2302">
        <v>8073</v>
      </c>
      <c r="AM2302">
        <v>7912</v>
      </c>
      <c r="AN2302">
        <v>7965</v>
      </c>
      <c r="AO2302">
        <v>7782</v>
      </c>
      <c r="AP2302">
        <v>8060</v>
      </c>
      <c r="AQ2302">
        <v>7932</v>
      </c>
      <c r="AR2302">
        <v>8208</v>
      </c>
      <c r="AS2302">
        <v>8213</v>
      </c>
      <c r="AT2302">
        <v>8341</v>
      </c>
      <c r="AU2302">
        <v>8151</v>
      </c>
    </row>
    <row r="2303" spans="1:47" x14ac:dyDescent="0.25">
      <c r="A2303" t="str">
        <f t="shared" si="35"/>
        <v>ScheibbsUnselbstständig BeschäftigteInsgesamt</v>
      </c>
      <c r="B2303">
        <v>2302</v>
      </c>
      <c r="C2303">
        <v>320</v>
      </c>
      <c r="D2303" t="s">
        <v>187</v>
      </c>
      <c r="E2303" t="s">
        <v>38</v>
      </c>
      <c r="F2303" t="s">
        <v>48</v>
      </c>
      <c r="G2303">
        <v>8946</v>
      </c>
      <c r="H2303">
        <v>10162</v>
      </c>
      <c r="I2303">
        <v>9118</v>
      </c>
      <c r="J2303">
        <v>10161</v>
      </c>
      <c r="K2303">
        <v>8652</v>
      </c>
      <c r="L2303">
        <v>10025</v>
      </c>
      <c r="M2303">
        <v>9211</v>
      </c>
      <c r="N2303">
        <v>10223</v>
      </c>
      <c r="O2303">
        <v>15858</v>
      </c>
      <c r="P2303">
        <v>16969</v>
      </c>
      <c r="Q2303">
        <v>15796</v>
      </c>
      <c r="R2303">
        <v>16633</v>
      </c>
      <c r="S2303">
        <v>15427</v>
      </c>
      <c r="T2303">
        <v>16648</v>
      </c>
      <c r="U2303">
        <v>15885</v>
      </c>
      <c r="V2303">
        <v>17023</v>
      </c>
      <c r="W2303">
        <v>16070</v>
      </c>
      <c r="X2303">
        <v>17308</v>
      </c>
      <c r="Y2303">
        <v>16111</v>
      </c>
      <c r="Z2303">
        <v>17144</v>
      </c>
      <c r="AA2303">
        <v>16111</v>
      </c>
      <c r="AB2303">
        <v>17072</v>
      </c>
      <c r="AC2303">
        <v>15937</v>
      </c>
      <c r="AD2303">
        <v>17139</v>
      </c>
      <c r="AE2303">
        <v>16018</v>
      </c>
      <c r="AF2303">
        <v>17055</v>
      </c>
      <c r="AG2303">
        <v>16113</v>
      </c>
      <c r="AH2303">
        <v>17435</v>
      </c>
      <c r="AI2303">
        <v>16635</v>
      </c>
      <c r="AJ2303">
        <v>17602</v>
      </c>
      <c r="AK2303">
        <v>16754</v>
      </c>
      <c r="AL2303">
        <v>17698</v>
      </c>
      <c r="AM2303">
        <v>16763</v>
      </c>
      <c r="AN2303">
        <v>17369</v>
      </c>
      <c r="AO2303">
        <v>16592</v>
      </c>
      <c r="AP2303">
        <v>17595</v>
      </c>
      <c r="AQ2303">
        <v>16948</v>
      </c>
      <c r="AR2303">
        <v>17717</v>
      </c>
      <c r="AS2303">
        <v>17421</v>
      </c>
      <c r="AT2303">
        <v>18066</v>
      </c>
      <c r="AU2303">
        <v>17206</v>
      </c>
    </row>
    <row r="2304" spans="1:47" x14ac:dyDescent="0.25">
      <c r="A2304" t="str">
        <f t="shared" si="35"/>
        <v>ScheibbsUnselbstständig BeschäftigteMänner</v>
      </c>
      <c r="B2304">
        <v>2303</v>
      </c>
      <c r="C2304">
        <v>320</v>
      </c>
      <c r="D2304" t="s">
        <v>187</v>
      </c>
      <c r="E2304" t="s">
        <v>38</v>
      </c>
      <c r="F2304" t="s">
        <v>49</v>
      </c>
      <c r="G2304">
        <v>4969</v>
      </c>
      <c r="H2304">
        <v>5998</v>
      </c>
      <c r="I2304">
        <v>5087</v>
      </c>
      <c r="J2304">
        <v>5987</v>
      </c>
      <c r="K2304">
        <v>4875</v>
      </c>
      <c r="L2304">
        <v>6086</v>
      </c>
      <c r="M2304">
        <v>5407</v>
      </c>
      <c r="N2304">
        <v>6258</v>
      </c>
      <c r="O2304">
        <v>8959</v>
      </c>
      <c r="P2304">
        <v>9755</v>
      </c>
      <c r="Q2304">
        <v>8732</v>
      </c>
      <c r="R2304">
        <v>9519</v>
      </c>
      <c r="S2304">
        <v>8506</v>
      </c>
      <c r="T2304">
        <v>9457</v>
      </c>
      <c r="U2304">
        <v>8719</v>
      </c>
      <c r="V2304">
        <v>9572</v>
      </c>
      <c r="W2304">
        <v>8701</v>
      </c>
      <c r="X2304">
        <v>9671</v>
      </c>
      <c r="Y2304">
        <v>8662</v>
      </c>
      <c r="Z2304">
        <v>9561</v>
      </c>
      <c r="AA2304">
        <v>8621</v>
      </c>
      <c r="AB2304">
        <v>9457</v>
      </c>
      <c r="AC2304">
        <v>8568</v>
      </c>
      <c r="AD2304">
        <v>9455</v>
      </c>
      <c r="AE2304">
        <v>8546</v>
      </c>
      <c r="AF2304">
        <v>9339</v>
      </c>
      <c r="AG2304">
        <v>8544</v>
      </c>
      <c r="AH2304">
        <v>9554</v>
      </c>
      <c r="AI2304">
        <v>8844</v>
      </c>
      <c r="AJ2304">
        <v>9653</v>
      </c>
      <c r="AK2304">
        <v>8895</v>
      </c>
      <c r="AL2304">
        <v>9625</v>
      </c>
      <c r="AM2304">
        <v>8851</v>
      </c>
      <c r="AN2304">
        <v>9404</v>
      </c>
      <c r="AO2304">
        <v>8810</v>
      </c>
      <c r="AP2304">
        <v>9535</v>
      </c>
      <c r="AQ2304">
        <v>9016</v>
      </c>
      <c r="AR2304">
        <v>9509</v>
      </c>
      <c r="AS2304">
        <v>9208</v>
      </c>
      <c r="AT2304">
        <v>9725</v>
      </c>
      <c r="AU2304">
        <v>9055</v>
      </c>
    </row>
    <row r="2305" spans="1:47" x14ac:dyDescent="0.25">
      <c r="A2305" t="str">
        <f t="shared" si="35"/>
        <v>ScheibbsUnselbstständig Beschäftigte GW mgfInsgesamt</v>
      </c>
      <c r="B2305">
        <v>2304</v>
      </c>
      <c r="C2305">
        <v>320</v>
      </c>
      <c r="D2305" t="s">
        <v>187</v>
      </c>
      <c r="E2305" t="s">
        <v>450</v>
      </c>
      <c r="F2305" t="s">
        <v>48</v>
      </c>
      <c r="G2305">
        <v>13967.661703377</v>
      </c>
      <c r="H2305">
        <v>13169.179265366</v>
      </c>
      <c r="I2305">
        <v>14219.260994030001</v>
      </c>
      <c r="J2305">
        <v>13292.951106971999</v>
      </c>
      <c r="K2305">
        <v>14573.526984291</v>
      </c>
      <c r="L2305">
        <v>13419.712359319999</v>
      </c>
      <c r="M2305">
        <v>14309.049917932</v>
      </c>
      <c r="N2305">
        <v>13509.426263145</v>
      </c>
      <c r="O2305">
        <v>14533.112065777001</v>
      </c>
      <c r="P2305">
        <v>14083.882088721</v>
      </c>
      <c r="Q2305">
        <v>14883.251334045999</v>
      </c>
      <c r="R2305">
        <v>14041.057148583001</v>
      </c>
      <c r="S2305">
        <v>14533.664190342</v>
      </c>
      <c r="T2305">
        <v>13576.313667683</v>
      </c>
    </row>
    <row r="2306" spans="1:47" x14ac:dyDescent="0.25">
      <c r="A2306" t="str">
        <f t="shared" si="35"/>
        <v>ScheibbsUnselbstständig Beschäftigte GW ogfInsgesamt</v>
      </c>
      <c r="B2306">
        <v>2305</v>
      </c>
      <c r="C2306">
        <v>320</v>
      </c>
      <c r="D2306" t="s">
        <v>187</v>
      </c>
      <c r="E2306" t="s">
        <v>449</v>
      </c>
      <c r="F2306" t="s">
        <v>48</v>
      </c>
      <c r="G2306">
        <v>13116.773800715</v>
      </c>
      <c r="H2306">
        <v>12315.704066189999</v>
      </c>
      <c r="I2306">
        <v>13342.800699295</v>
      </c>
      <c r="J2306">
        <v>12457.810236490001</v>
      </c>
      <c r="K2306">
        <v>13729.531022368001</v>
      </c>
      <c r="L2306">
        <v>12648.231118084999</v>
      </c>
      <c r="M2306">
        <v>13597.323106328</v>
      </c>
      <c r="N2306">
        <v>12813.245030733</v>
      </c>
      <c r="O2306">
        <v>13744.880689418</v>
      </c>
      <c r="P2306">
        <v>13354.071693324</v>
      </c>
      <c r="Q2306">
        <v>14070.028850627001</v>
      </c>
      <c r="R2306">
        <v>13203.059555435</v>
      </c>
      <c r="S2306">
        <v>13663.831418976</v>
      </c>
      <c r="T2306">
        <v>12717.205119979</v>
      </c>
    </row>
    <row r="2307" spans="1:47" x14ac:dyDescent="0.25">
      <c r="A2307" t="str">
        <f t="shared" ref="A2307:A2370" si="36">D2307&amp;E2307&amp;F2307</f>
        <v>ScheibbsUnternehmenInsgesamt</v>
      </c>
      <c r="B2307">
        <v>2306</v>
      </c>
      <c r="C2307">
        <v>320</v>
      </c>
      <c r="D2307" t="s">
        <v>187</v>
      </c>
      <c r="E2307" t="s">
        <v>475</v>
      </c>
      <c r="F2307" t="s">
        <v>48</v>
      </c>
      <c r="G2307">
        <v>3809</v>
      </c>
      <c r="H2307">
        <v>3883</v>
      </c>
      <c r="I2307">
        <v>4036</v>
      </c>
    </row>
    <row r="2308" spans="1:47" x14ac:dyDescent="0.25">
      <c r="A2308" t="str">
        <f t="shared" si="36"/>
        <v>ScheibbsWohnbevölkerungInsgesamt</v>
      </c>
      <c r="B2308">
        <v>2307</v>
      </c>
      <c r="C2308">
        <v>320</v>
      </c>
      <c r="D2308" t="s">
        <v>187</v>
      </c>
      <c r="E2308" t="s">
        <v>42</v>
      </c>
      <c r="F2308" t="s">
        <v>48</v>
      </c>
      <c r="G2308">
        <v>41135</v>
      </c>
      <c r="H2308">
        <v>41043</v>
      </c>
      <c r="I2308">
        <v>41149</v>
      </c>
      <c r="J2308">
        <v>41358</v>
      </c>
      <c r="K2308">
        <v>41438</v>
      </c>
      <c r="L2308">
        <v>41423</v>
      </c>
      <c r="M2308">
        <v>41315</v>
      </c>
      <c r="N2308">
        <v>41335</v>
      </c>
      <c r="O2308">
        <v>41173</v>
      </c>
      <c r="P2308">
        <v>41099</v>
      </c>
      <c r="Q2308">
        <v>40985</v>
      </c>
      <c r="R2308">
        <v>40928</v>
      </c>
      <c r="S2308">
        <v>41073</v>
      </c>
      <c r="T2308">
        <v>41070</v>
      </c>
      <c r="U2308">
        <v>41195</v>
      </c>
      <c r="V2308">
        <v>41379</v>
      </c>
      <c r="W2308">
        <v>41456</v>
      </c>
      <c r="X2308">
        <v>41403</v>
      </c>
      <c r="Y2308">
        <v>41414</v>
      </c>
      <c r="Z2308">
        <v>41567</v>
      </c>
      <c r="AA2308">
        <v>41583</v>
      </c>
      <c r="AB2308">
        <v>42006</v>
      </c>
    </row>
    <row r="2309" spans="1:47" x14ac:dyDescent="0.25">
      <c r="A2309" t="str">
        <f t="shared" si="36"/>
        <v>TullnArbeitnehmereinkommenBrutto_Schnitt</v>
      </c>
      <c r="B2309">
        <v>2308</v>
      </c>
      <c r="C2309">
        <v>321</v>
      </c>
      <c r="D2309" t="s">
        <v>188</v>
      </c>
      <c r="E2309" t="s">
        <v>43</v>
      </c>
      <c r="F2309" t="s">
        <v>54</v>
      </c>
      <c r="G2309">
        <v>26350.083491065099</v>
      </c>
      <c r="H2309">
        <v>27277.907767475899</v>
      </c>
      <c r="I2309">
        <v>28079.298017351299</v>
      </c>
      <c r="J2309">
        <v>28810.840943714102</v>
      </c>
      <c r="K2309">
        <v>29921.562013324299</v>
      </c>
      <c r="L2309">
        <v>30443.1165176168</v>
      </c>
      <c r="M2309">
        <v>30807.137967144001</v>
      </c>
      <c r="N2309">
        <v>31081.550062985501</v>
      </c>
      <c r="O2309">
        <v>31943.265044765401</v>
      </c>
      <c r="P2309">
        <v>32568.594983451399</v>
      </c>
      <c r="Q2309">
        <v>33358.687948495099</v>
      </c>
      <c r="R2309">
        <v>33963.346086295598</v>
      </c>
      <c r="S2309">
        <v>34961.3617342738</v>
      </c>
      <c r="T2309">
        <v>38283.612778468902</v>
      </c>
      <c r="U2309">
        <v>38716.349947389303</v>
      </c>
      <c r="V2309">
        <v>40513.598540477396</v>
      </c>
      <c r="W2309">
        <v>42010.244804651302</v>
      </c>
      <c r="X2309">
        <v>43245.326957322402</v>
      </c>
      <c r="Y2309">
        <v>45047.915387048801</v>
      </c>
    </row>
    <row r="2310" spans="1:47" x14ac:dyDescent="0.25">
      <c r="A2310" t="str">
        <f t="shared" si="36"/>
        <v>TullnArbeitnehmereinkommenBruttobezüge 1000 EUR</v>
      </c>
      <c r="B2310">
        <v>2309</v>
      </c>
      <c r="C2310">
        <v>321</v>
      </c>
      <c r="D2310" t="s">
        <v>188</v>
      </c>
      <c r="E2310" t="s">
        <v>43</v>
      </c>
      <c r="F2310" t="s">
        <v>55</v>
      </c>
      <c r="G2310">
        <v>816905.28839</v>
      </c>
      <c r="H2310">
        <v>856144.41318999999</v>
      </c>
      <c r="I2310">
        <v>903002.14494000003</v>
      </c>
      <c r="J2310">
        <v>957701.16381000006</v>
      </c>
      <c r="K2310">
        <v>1019517.38248</v>
      </c>
      <c r="L2310">
        <v>1040302.17764</v>
      </c>
      <c r="M2310">
        <v>1067036.0306299999</v>
      </c>
      <c r="N2310">
        <v>1100442.2799800001</v>
      </c>
      <c r="O2310">
        <v>1152417.1730200001</v>
      </c>
      <c r="P2310">
        <v>1190675.264</v>
      </c>
      <c r="Q2310">
        <v>1228000.02076</v>
      </c>
      <c r="R2310">
        <v>1273591.51489</v>
      </c>
      <c r="S2310">
        <v>1333321.4524600001</v>
      </c>
      <c r="T2310">
        <v>1938797.0019400001</v>
      </c>
      <c r="U2310">
        <v>2053166.7540599999</v>
      </c>
      <c r="V2310">
        <v>2114890.8710099999</v>
      </c>
      <c r="W2310">
        <v>2178483.25459</v>
      </c>
      <c r="X2310">
        <v>2277904.3521500002</v>
      </c>
      <c r="Y2310">
        <v>2420874.9728999999</v>
      </c>
    </row>
    <row r="2311" spans="1:47" x14ac:dyDescent="0.25">
      <c r="A2311" t="str">
        <f t="shared" si="36"/>
        <v>TullnArbeitnehmereinkommenBruttobezüge Fälle</v>
      </c>
      <c r="B2311">
        <v>2310</v>
      </c>
      <c r="C2311">
        <v>321</v>
      </c>
      <c r="D2311" t="s">
        <v>188</v>
      </c>
      <c r="E2311" t="s">
        <v>43</v>
      </c>
      <c r="F2311" t="s">
        <v>56</v>
      </c>
      <c r="G2311">
        <v>31002</v>
      </c>
      <c r="H2311">
        <v>31386</v>
      </c>
      <c r="I2311">
        <v>32159</v>
      </c>
      <c r="J2311">
        <v>33241</v>
      </c>
      <c r="K2311">
        <v>34073</v>
      </c>
      <c r="L2311">
        <v>34172</v>
      </c>
      <c r="M2311">
        <v>34636</v>
      </c>
      <c r="N2311">
        <v>35405</v>
      </c>
      <c r="O2311">
        <v>36077</v>
      </c>
      <c r="P2311">
        <v>36559</v>
      </c>
      <c r="Q2311">
        <v>36812</v>
      </c>
      <c r="R2311">
        <v>37499</v>
      </c>
      <c r="S2311">
        <v>38137</v>
      </c>
      <c r="T2311">
        <v>50643</v>
      </c>
      <c r="U2311">
        <v>53031</v>
      </c>
      <c r="V2311">
        <v>52202</v>
      </c>
      <c r="W2311">
        <v>51856</v>
      </c>
      <c r="X2311">
        <v>52674</v>
      </c>
      <c r="Y2311">
        <v>53740</v>
      </c>
    </row>
    <row r="2312" spans="1:47" x14ac:dyDescent="0.25">
      <c r="A2312" t="str">
        <f t="shared" si="36"/>
        <v>TullnArbeitnehmereinkommenLohnsteuer 1000 EUR</v>
      </c>
      <c r="B2312">
        <v>2311</v>
      </c>
      <c r="C2312">
        <v>321</v>
      </c>
      <c r="D2312" t="s">
        <v>188</v>
      </c>
      <c r="E2312" t="s">
        <v>43</v>
      </c>
      <c r="F2312" t="s">
        <v>57</v>
      </c>
      <c r="G2312">
        <v>126579.61276</v>
      </c>
      <c r="H2312">
        <v>128663.99482000001</v>
      </c>
      <c r="I2312">
        <v>139803.06468000001</v>
      </c>
      <c r="J2312">
        <v>152097.24499000001</v>
      </c>
      <c r="K2312">
        <v>166175.41458000001</v>
      </c>
      <c r="L2312">
        <v>155326.51251999999</v>
      </c>
      <c r="M2312">
        <v>161059.31770000001</v>
      </c>
      <c r="N2312">
        <v>169299.36384999999</v>
      </c>
      <c r="O2312">
        <v>182121.03450000001</v>
      </c>
      <c r="P2312">
        <v>191169.84508</v>
      </c>
      <c r="Q2312">
        <v>200003.21583999999</v>
      </c>
      <c r="R2312">
        <v>210974.80734999999</v>
      </c>
      <c r="S2312">
        <v>194359.91987000001</v>
      </c>
      <c r="T2312">
        <v>320751.73447999998</v>
      </c>
      <c r="U2312">
        <v>346604.17892999999</v>
      </c>
      <c r="V2312">
        <v>354072.50021999999</v>
      </c>
      <c r="W2312">
        <v>358480.54092</v>
      </c>
      <c r="X2312">
        <v>380952.89636999997</v>
      </c>
      <c r="Y2312">
        <v>397180.17796</v>
      </c>
    </row>
    <row r="2313" spans="1:47" x14ac:dyDescent="0.25">
      <c r="A2313" t="str">
        <f t="shared" si="36"/>
        <v>TullnArbeitnehmereinkommenLohnsteuer Fälle</v>
      </c>
      <c r="B2313">
        <v>2312</v>
      </c>
      <c r="C2313">
        <v>321</v>
      </c>
      <c r="D2313" t="s">
        <v>188</v>
      </c>
      <c r="E2313" t="s">
        <v>43</v>
      </c>
      <c r="F2313" t="s">
        <v>58</v>
      </c>
      <c r="G2313">
        <v>25146</v>
      </c>
      <c r="H2313">
        <v>25115</v>
      </c>
      <c r="I2313">
        <v>26031</v>
      </c>
      <c r="J2313">
        <v>27044</v>
      </c>
      <c r="K2313">
        <v>28164</v>
      </c>
      <c r="L2313">
        <v>27724</v>
      </c>
      <c r="M2313">
        <v>28178</v>
      </c>
      <c r="N2313">
        <v>29114</v>
      </c>
      <c r="O2313">
        <v>29859</v>
      </c>
      <c r="P2313">
        <v>30595</v>
      </c>
      <c r="Q2313">
        <v>31175</v>
      </c>
      <c r="R2313">
        <v>31957</v>
      </c>
      <c r="S2313">
        <v>32428</v>
      </c>
      <c r="T2313">
        <v>43093</v>
      </c>
      <c r="U2313">
        <v>44991</v>
      </c>
      <c r="V2313">
        <v>45261</v>
      </c>
      <c r="W2313">
        <v>45498</v>
      </c>
      <c r="X2313">
        <v>46418</v>
      </c>
      <c r="Y2313">
        <v>47640</v>
      </c>
    </row>
    <row r="2314" spans="1:47" x14ac:dyDescent="0.25">
      <c r="A2314" t="str">
        <f t="shared" si="36"/>
        <v>TullnArbeitnehmereinkommenNetto_Schnitt</v>
      </c>
      <c r="B2314">
        <v>2313</v>
      </c>
      <c r="C2314">
        <v>321</v>
      </c>
      <c r="D2314" t="s">
        <v>188</v>
      </c>
      <c r="E2314" t="s">
        <v>43</v>
      </c>
      <c r="F2314" t="s">
        <v>59</v>
      </c>
      <c r="G2314">
        <v>18207.984426166</v>
      </c>
      <c r="H2314">
        <v>18976.820106098301</v>
      </c>
      <c r="I2314">
        <v>19413.307613420799</v>
      </c>
      <c r="J2314">
        <v>19836.3119957282</v>
      </c>
      <c r="K2314">
        <v>20523.739002729399</v>
      </c>
      <c r="L2314">
        <v>21311.9248923095</v>
      </c>
      <c r="M2314">
        <v>21502.8948267698</v>
      </c>
      <c r="N2314">
        <v>21570.707344442901</v>
      </c>
      <c r="O2314">
        <v>22061.919142667099</v>
      </c>
      <c r="P2314">
        <v>22378.769608304399</v>
      </c>
      <c r="Q2314">
        <v>22816.818482016701</v>
      </c>
      <c r="R2314">
        <v>23124.7015128403</v>
      </c>
      <c r="S2314">
        <v>24481.773809161699</v>
      </c>
      <c r="T2314">
        <v>26300.732303970901</v>
      </c>
      <c r="U2314">
        <v>26491.010970941501</v>
      </c>
      <c r="V2314">
        <v>27775.619140454401</v>
      </c>
      <c r="W2314">
        <v>28975.754691260401</v>
      </c>
      <c r="X2314">
        <v>29680.135875574299</v>
      </c>
      <c r="Y2314">
        <v>31085.6016382583</v>
      </c>
    </row>
    <row r="2315" spans="1:47" x14ac:dyDescent="0.25">
      <c r="A2315" t="str">
        <f t="shared" si="36"/>
        <v>TullnArbeitnehmereinkommenNettobezüge 1000 EUR</v>
      </c>
      <c r="B2315">
        <v>2314</v>
      </c>
      <c r="C2315">
        <v>321</v>
      </c>
      <c r="D2315" t="s">
        <v>188</v>
      </c>
      <c r="E2315" t="s">
        <v>43</v>
      </c>
      <c r="F2315" t="s">
        <v>60</v>
      </c>
      <c r="G2315">
        <v>564483.93318000005</v>
      </c>
      <c r="H2315">
        <v>595606.47585000005</v>
      </c>
      <c r="I2315">
        <v>624312.55954000005</v>
      </c>
      <c r="J2315">
        <v>659378.84704999998</v>
      </c>
      <c r="K2315">
        <v>699305.35904000001</v>
      </c>
      <c r="L2315">
        <v>728271.09742000001</v>
      </c>
      <c r="M2315">
        <v>744774.26521999994</v>
      </c>
      <c r="N2315">
        <v>763710.89353</v>
      </c>
      <c r="O2315">
        <v>795927.85690999997</v>
      </c>
      <c r="P2315">
        <v>818145.43810999999</v>
      </c>
      <c r="Q2315">
        <v>839932.72196</v>
      </c>
      <c r="R2315">
        <v>867153.18203000003</v>
      </c>
      <c r="S2315">
        <v>933661.40775999997</v>
      </c>
      <c r="T2315">
        <v>1331947.9860700001</v>
      </c>
      <c r="U2315">
        <v>1404844.8027999999</v>
      </c>
      <c r="V2315">
        <v>1449942.8703699999</v>
      </c>
      <c r="W2315">
        <v>1502566.7352700001</v>
      </c>
      <c r="X2315">
        <v>1563371.4771100001</v>
      </c>
      <c r="Y2315">
        <v>1670540.2320399999</v>
      </c>
    </row>
    <row r="2316" spans="1:47" x14ac:dyDescent="0.25">
      <c r="A2316" t="str">
        <f t="shared" si="36"/>
        <v>TullnArbeitnehmereinkommenSV-Beiträge 1000 EUR</v>
      </c>
      <c r="B2316">
        <v>2315</v>
      </c>
      <c r="C2316">
        <v>321</v>
      </c>
      <c r="D2316" t="s">
        <v>188</v>
      </c>
      <c r="E2316" t="s">
        <v>43</v>
      </c>
      <c r="F2316" t="s">
        <v>61</v>
      </c>
      <c r="G2316">
        <v>125841.74245000001</v>
      </c>
      <c r="H2316">
        <v>131873.94252000001</v>
      </c>
      <c r="I2316">
        <v>138886.52072</v>
      </c>
      <c r="J2316">
        <v>146225.07177000001</v>
      </c>
      <c r="K2316">
        <v>154036.60886000001</v>
      </c>
      <c r="L2316">
        <v>156704.56770000001</v>
      </c>
      <c r="M2316">
        <v>161202.44771000001</v>
      </c>
      <c r="N2316">
        <v>167432.0226</v>
      </c>
      <c r="O2316">
        <v>174368.28161000001</v>
      </c>
      <c r="P2316">
        <v>181359.98081000001</v>
      </c>
      <c r="Q2316">
        <v>188064.08296</v>
      </c>
      <c r="R2316">
        <v>195463.52551000001</v>
      </c>
      <c r="S2316">
        <v>205300.12482999999</v>
      </c>
      <c r="T2316">
        <v>286097.28139000002</v>
      </c>
      <c r="U2316">
        <v>301717.77233000001</v>
      </c>
      <c r="V2316">
        <v>310875.50042</v>
      </c>
      <c r="W2316">
        <v>317435.97840000002</v>
      </c>
      <c r="X2316">
        <v>333579.97866999998</v>
      </c>
      <c r="Y2316">
        <v>353154.56290000002</v>
      </c>
    </row>
    <row r="2317" spans="1:47" x14ac:dyDescent="0.25">
      <c r="A2317" t="str">
        <f t="shared" si="36"/>
        <v>TullnArbeitnehmereinkommenSV-Beiträge Fälle</v>
      </c>
      <c r="B2317">
        <v>2316</v>
      </c>
      <c r="C2317">
        <v>321</v>
      </c>
      <c r="D2317" t="s">
        <v>188</v>
      </c>
      <c r="E2317" t="s">
        <v>43</v>
      </c>
      <c r="F2317" t="s">
        <v>62</v>
      </c>
      <c r="G2317">
        <v>29892</v>
      </c>
      <c r="H2317">
        <v>30332</v>
      </c>
      <c r="I2317">
        <v>30998</v>
      </c>
      <c r="J2317">
        <v>31967</v>
      </c>
      <c r="K2317">
        <v>32737</v>
      </c>
      <c r="L2317">
        <v>32743</v>
      </c>
      <c r="M2317">
        <v>33094</v>
      </c>
      <c r="N2317">
        <v>33780</v>
      </c>
      <c r="O2317">
        <v>34330</v>
      </c>
      <c r="P2317">
        <v>34782</v>
      </c>
      <c r="Q2317">
        <v>35031</v>
      </c>
      <c r="R2317">
        <v>35610</v>
      </c>
      <c r="S2317">
        <v>36186</v>
      </c>
      <c r="T2317">
        <v>47540</v>
      </c>
      <c r="U2317">
        <v>49537</v>
      </c>
      <c r="V2317">
        <v>49075</v>
      </c>
      <c r="W2317">
        <v>48989</v>
      </c>
      <c r="X2317">
        <v>49887</v>
      </c>
      <c r="Y2317">
        <v>50940</v>
      </c>
    </row>
    <row r="2318" spans="1:47" x14ac:dyDescent="0.25">
      <c r="A2318" t="str">
        <f t="shared" si="36"/>
        <v>TullnArbeitsloseFrauen</v>
      </c>
      <c r="B2318">
        <v>2317</v>
      </c>
      <c r="C2318">
        <v>321</v>
      </c>
      <c r="D2318" t="s">
        <v>188</v>
      </c>
      <c r="E2318" t="s">
        <v>36</v>
      </c>
      <c r="F2318" t="s">
        <v>47</v>
      </c>
      <c r="G2318">
        <v>797</v>
      </c>
      <c r="H2318">
        <v>655</v>
      </c>
      <c r="I2318">
        <v>774</v>
      </c>
      <c r="J2318">
        <v>685</v>
      </c>
      <c r="K2318">
        <v>832</v>
      </c>
      <c r="L2318">
        <v>666</v>
      </c>
      <c r="M2318">
        <v>822</v>
      </c>
      <c r="N2318">
        <v>651</v>
      </c>
      <c r="O2318">
        <v>746</v>
      </c>
      <c r="P2318">
        <v>625</v>
      </c>
      <c r="Q2318">
        <v>732</v>
      </c>
      <c r="R2318">
        <v>754</v>
      </c>
      <c r="S2318">
        <v>825</v>
      </c>
      <c r="T2318">
        <v>690</v>
      </c>
      <c r="U2318">
        <v>784</v>
      </c>
      <c r="V2318">
        <v>670</v>
      </c>
      <c r="W2318">
        <v>768</v>
      </c>
      <c r="X2318">
        <v>731</v>
      </c>
      <c r="Y2318">
        <v>783</v>
      </c>
      <c r="Z2318">
        <v>774</v>
      </c>
      <c r="AA2318">
        <v>890</v>
      </c>
      <c r="AB2318">
        <v>846</v>
      </c>
      <c r="AC2318">
        <v>967</v>
      </c>
      <c r="AD2318">
        <v>967</v>
      </c>
      <c r="AE2318">
        <v>1026</v>
      </c>
      <c r="AF2318">
        <v>1026</v>
      </c>
      <c r="AG2318">
        <v>1438</v>
      </c>
      <c r="AH2318">
        <v>1288</v>
      </c>
      <c r="AI2318">
        <v>1294</v>
      </c>
      <c r="AJ2318">
        <v>1180</v>
      </c>
      <c r="AK2318">
        <v>1274</v>
      </c>
      <c r="AL2318">
        <v>1168</v>
      </c>
      <c r="AM2318">
        <v>1222</v>
      </c>
      <c r="AN2318">
        <v>1603</v>
      </c>
      <c r="AO2318">
        <v>1482</v>
      </c>
      <c r="AP2318">
        <v>1130</v>
      </c>
      <c r="AQ2318">
        <v>1011</v>
      </c>
      <c r="AR2318">
        <v>879</v>
      </c>
      <c r="AS2318">
        <v>966</v>
      </c>
      <c r="AT2318">
        <v>1012</v>
      </c>
      <c r="AU2318">
        <v>982</v>
      </c>
    </row>
    <row r="2319" spans="1:47" x14ac:dyDescent="0.25">
      <c r="A2319" t="str">
        <f t="shared" si="36"/>
        <v>TullnArbeitsloseInsgesamt</v>
      </c>
      <c r="B2319">
        <v>2318</v>
      </c>
      <c r="C2319">
        <v>321</v>
      </c>
      <c r="D2319" t="s">
        <v>188</v>
      </c>
      <c r="E2319" t="s">
        <v>36</v>
      </c>
      <c r="F2319" t="s">
        <v>48</v>
      </c>
      <c r="G2319">
        <v>2196</v>
      </c>
      <c r="H2319">
        <v>1277</v>
      </c>
      <c r="I2319">
        <v>2113</v>
      </c>
      <c r="J2319">
        <v>1295</v>
      </c>
      <c r="K2319">
        <v>2318</v>
      </c>
      <c r="L2319">
        <v>1283</v>
      </c>
      <c r="M2319">
        <v>2124</v>
      </c>
      <c r="N2319">
        <v>1214</v>
      </c>
      <c r="O2319">
        <v>1968</v>
      </c>
      <c r="P2319">
        <v>1175</v>
      </c>
      <c r="Q2319">
        <v>2003</v>
      </c>
      <c r="R2319">
        <v>1542</v>
      </c>
      <c r="S2319">
        <v>2320</v>
      </c>
      <c r="T2319">
        <v>1416</v>
      </c>
      <c r="U2319">
        <v>2246</v>
      </c>
      <c r="V2319">
        <v>1344</v>
      </c>
      <c r="W2319">
        <v>2234</v>
      </c>
      <c r="X2319">
        <v>1478</v>
      </c>
      <c r="Y2319">
        <v>2384</v>
      </c>
      <c r="Z2319">
        <v>1639</v>
      </c>
      <c r="AA2319">
        <v>2653</v>
      </c>
      <c r="AB2319">
        <v>1853</v>
      </c>
      <c r="AC2319">
        <v>2865</v>
      </c>
      <c r="AD2319">
        <v>2082</v>
      </c>
      <c r="AE2319">
        <v>2773</v>
      </c>
      <c r="AF2319">
        <v>2156</v>
      </c>
      <c r="AG2319">
        <v>3665</v>
      </c>
      <c r="AH2319">
        <v>2662</v>
      </c>
      <c r="AI2319">
        <v>3311</v>
      </c>
      <c r="AJ2319">
        <v>2394</v>
      </c>
      <c r="AK2319">
        <v>3186</v>
      </c>
      <c r="AL2319">
        <v>2331</v>
      </c>
      <c r="AM2319">
        <v>3069</v>
      </c>
      <c r="AN2319">
        <v>3187</v>
      </c>
      <c r="AO2319">
        <v>3581</v>
      </c>
      <c r="AP2319">
        <v>2342</v>
      </c>
      <c r="AQ2319">
        <v>2606</v>
      </c>
      <c r="AR2319">
        <v>1832</v>
      </c>
      <c r="AS2319">
        <v>2494</v>
      </c>
      <c r="AT2319">
        <v>2003</v>
      </c>
      <c r="AU2319">
        <v>2584</v>
      </c>
    </row>
    <row r="2320" spans="1:47" x14ac:dyDescent="0.25">
      <c r="A2320" t="str">
        <f t="shared" si="36"/>
        <v>TullnArbeitsloseMänner</v>
      </c>
      <c r="B2320">
        <v>2319</v>
      </c>
      <c r="C2320">
        <v>321</v>
      </c>
      <c r="D2320" t="s">
        <v>188</v>
      </c>
      <c r="E2320" t="s">
        <v>36</v>
      </c>
      <c r="F2320" t="s">
        <v>49</v>
      </c>
      <c r="G2320">
        <v>1399</v>
      </c>
      <c r="H2320">
        <v>622</v>
      </c>
      <c r="I2320">
        <v>1339</v>
      </c>
      <c r="J2320">
        <v>610</v>
      </c>
      <c r="K2320">
        <v>1486</v>
      </c>
      <c r="L2320">
        <v>617</v>
      </c>
      <c r="M2320">
        <v>1302</v>
      </c>
      <c r="N2320">
        <v>563</v>
      </c>
      <c r="O2320">
        <v>1222</v>
      </c>
      <c r="P2320">
        <v>550</v>
      </c>
      <c r="Q2320">
        <v>1271</v>
      </c>
      <c r="R2320">
        <v>788</v>
      </c>
      <c r="S2320">
        <v>1495</v>
      </c>
      <c r="T2320">
        <v>726</v>
      </c>
      <c r="U2320">
        <v>1462</v>
      </c>
      <c r="V2320">
        <v>674</v>
      </c>
      <c r="W2320">
        <v>1466</v>
      </c>
      <c r="X2320">
        <v>747</v>
      </c>
      <c r="Y2320">
        <v>1601</v>
      </c>
      <c r="Z2320">
        <v>865</v>
      </c>
      <c r="AA2320">
        <v>1763</v>
      </c>
      <c r="AB2320">
        <v>1007</v>
      </c>
      <c r="AC2320">
        <v>1898</v>
      </c>
      <c r="AD2320">
        <v>1115</v>
      </c>
      <c r="AE2320">
        <v>1747</v>
      </c>
      <c r="AF2320">
        <v>1130</v>
      </c>
      <c r="AG2320">
        <v>2227</v>
      </c>
      <c r="AH2320">
        <v>1374</v>
      </c>
      <c r="AI2320">
        <v>2017</v>
      </c>
      <c r="AJ2320">
        <v>1214</v>
      </c>
      <c r="AK2320">
        <v>1912</v>
      </c>
      <c r="AL2320">
        <v>1163</v>
      </c>
      <c r="AM2320">
        <v>1847</v>
      </c>
      <c r="AN2320">
        <v>1584</v>
      </c>
      <c r="AO2320">
        <v>2099</v>
      </c>
      <c r="AP2320">
        <v>1212</v>
      </c>
      <c r="AQ2320">
        <v>1595</v>
      </c>
      <c r="AR2320">
        <v>953</v>
      </c>
      <c r="AS2320">
        <v>1528</v>
      </c>
      <c r="AT2320">
        <v>991</v>
      </c>
      <c r="AU2320">
        <v>1602</v>
      </c>
    </row>
    <row r="2321" spans="1:47" x14ac:dyDescent="0.25">
      <c r="A2321" t="str">
        <f t="shared" si="36"/>
        <v>Tullnarbeitslose AusländerFrauen</v>
      </c>
      <c r="B2321">
        <v>2320</v>
      </c>
      <c r="C2321">
        <v>321</v>
      </c>
      <c r="D2321" t="s">
        <v>188</v>
      </c>
      <c r="E2321" t="s">
        <v>37</v>
      </c>
      <c r="F2321" t="s">
        <v>47</v>
      </c>
      <c r="G2321">
        <v>111</v>
      </c>
      <c r="H2321">
        <v>57</v>
      </c>
      <c r="I2321">
        <v>118</v>
      </c>
      <c r="J2321">
        <v>63</v>
      </c>
      <c r="K2321">
        <v>105</v>
      </c>
      <c r="L2321">
        <v>65</v>
      </c>
      <c r="M2321">
        <v>131</v>
      </c>
      <c r="N2321">
        <v>68</v>
      </c>
      <c r="O2321">
        <v>104</v>
      </c>
      <c r="P2321">
        <v>73</v>
      </c>
      <c r="Q2321">
        <v>102</v>
      </c>
      <c r="R2321">
        <v>82</v>
      </c>
      <c r="S2321">
        <v>117</v>
      </c>
      <c r="T2321">
        <v>78</v>
      </c>
      <c r="U2321">
        <v>124</v>
      </c>
      <c r="V2321">
        <v>70</v>
      </c>
      <c r="W2321">
        <v>128</v>
      </c>
      <c r="X2321">
        <v>94</v>
      </c>
      <c r="Y2321">
        <v>159</v>
      </c>
      <c r="Z2321">
        <v>125</v>
      </c>
      <c r="AA2321">
        <v>163</v>
      </c>
      <c r="AB2321">
        <v>130</v>
      </c>
      <c r="AC2321">
        <v>192</v>
      </c>
      <c r="AD2321">
        <v>171</v>
      </c>
      <c r="AE2321">
        <v>213</v>
      </c>
      <c r="AF2321">
        <v>174</v>
      </c>
      <c r="AG2321">
        <v>308</v>
      </c>
      <c r="AH2321">
        <v>240</v>
      </c>
      <c r="AI2321">
        <v>304</v>
      </c>
      <c r="AJ2321">
        <v>231</v>
      </c>
      <c r="AK2321">
        <v>276</v>
      </c>
      <c r="AL2321">
        <v>238</v>
      </c>
      <c r="AM2321">
        <v>268</v>
      </c>
      <c r="AN2321">
        <v>337</v>
      </c>
      <c r="AO2321">
        <v>302</v>
      </c>
      <c r="AP2321">
        <v>218</v>
      </c>
      <c r="AQ2321">
        <v>233</v>
      </c>
      <c r="AR2321">
        <v>207</v>
      </c>
      <c r="AS2321">
        <v>239</v>
      </c>
      <c r="AT2321">
        <v>261</v>
      </c>
      <c r="AU2321">
        <v>256</v>
      </c>
    </row>
    <row r="2322" spans="1:47" x14ac:dyDescent="0.25">
      <c r="A2322" t="str">
        <f t="shared" si="36"/>
        <v>Tullnarbeitslose AusländerInsgesamt</v>
      </c>
      <c r="B2322">
        <v>2321</v>
      </c>
      <c r="C2322">
        <v>321</v>
      </c>
      <c r="D2322" t="s">
        <v>188</v>
      </c>
      <c r="E2322" t="s">
        <v>37</v>
      </c>
      <c r="F2322" t="s">
        <v>48</v>
      </c>
      <c r="G2322">
        <v>511</v>
      </c>
      <c r="H2322">
        <v>120</v>
      </c>
      <c r="I2322">
        <v>489</v>
      </c>
      <c r="J2322">
        <v>135</v>
      </c>
      <c r="K2322">
        <v>513</v>
      </c>
      <c r="L2322">
        <v>140</v>
      </c>
      <c r="M2322">
        <v>461</v>
      </c>
      <c r="N2322">
        <v>122</v>
      </c>
      <c r="O2322">
        <v>425</v>
      </c>
      <c r="P2322">
        <v>143</v>
      </c>
      <c r="Q2322">
        <v>449</v>
      </c>
      <c r="R2322">
        <v>191</v>
      </c>
      <c r="S2322">
        <v>495</v>
      </c>
      <c r="T2322">
        <v>169</v>
      </c>
      <c r="U2322">
        <v>514</v>
      </c>
      <c r="V2322">
        <v>168</v>
      </c>
      <c r="W2322">
        <v>558</v>
      </c>
      <c r="X2322">
        <v>200</v>
      </c>
      <c r="Y2322">
        <v>634</v>
      </c>
      <c r="Z2322">
        <v>272</v>
      </c>
      <c r="AA2322">
        <v>750</v>
      </c>
      <c r="AB2322">
        <v>309</v>
      </c>
      <c r="AC2322">
        <v>745</v>
      </c>
      <c r="AD2322">
        <v>363</v>
      </c>
      <c r="AE2322">
        <v>645</v>
      </c>
      <c r="AF2322">
        <v>377</v>
      </c>
      <c r="AG2322">
        <v>917</v>
      </c>
      <c r="AH2322">
        <v>475</v>
      </c>
      <c r="AI2322">
        <v>854</v>
      </c>
      <c r="AJ2322">
        <v>452</v>
      </c>
      <c r="AK2322">
        <v>805</v>
      </c>
      <c r="AL2322">
        <v>487</v>
      </c>
      <c r="AM2322">
        <v>828</v>
      </c>
      <c r="AN2322">
        <v>668</v>
      </c>
      <c r="AO2322">
        <v>861</v>
      </c>
      <c r="AP2322">
        <v>440</v>
      </c>
      <c r="AQ2322">
        <v>694</v>
      </c>
      <c r="AR2322">
        <v>405</v>
      </c>
      <c r="AS2322">
        <v>707</v>
      </c>
      <c r="AT2322">
        <v>492</v>
      </c>
      <c r="AU2322">
        <v>772</v>
      </c>
    </row>
    <row r="2323" spans="1:47" x14ac:dyDescent="0.25">
      <c r="A2323" t="str">
        <f t="shared" si="36"/>
        <v>Tullnarbeitslose AusländerMänner</v>
      </c>
      <c r="B2323">
        <v>2322</v>
      </c>
      <c r="C2323">
        <v>321</v>
      </c>
      <c r="D2323" t="s">
        <v>188</v>
      </c>
      <c r="E2323" t="s">
        <v>37</v>
      </c>
      <c r="F2323" t="s">
        <v>49</v>
      </c>
      <c r="G2323">
        <v>400</v>
      </c>
      <c r="H2323">
        <v>63</v>
      </c>
      <c r="I2323">
        <v>371</v>
      </c>
      <c r="J2323">
        <v>72</v>
      </c>
      <c r="K2323">
        <v>408</v>
      </c>
      <c r="L2323">
        <v>75</v>
      </c>
      <c r="M2323">
        <v>330</v>
      </c>
      <c r="N2323">
        <v>54</v>
      </c>
      <c r="O2323">
        <v>321</v>
      </c>
      <c r="P2323">
        <v>70</v>
      </c>
      <c r="Q2323">
        <v>347</v>
      </c>
      <c r="R2323">
        <v>109</v>
      </c>
      <c r="S2323">
        <v>378</v>
      </c>
      <c r="T2323">
        <v>91</v>
      </c>
      <c r="U2323">
        <v>390</v>
      </c>
      <c r="V2323">
        <v>98</v>
      </c>
      <c r="W2323">
        <v>430</v>
      </c>
      <c r="X2323">
        <v>106</v>
      </c>
      <c r="Y2323">
        <v>475</v>
      </c>
      <c r="Z2323">
        <v>147</v>
      </c>
      <c r="AA2323">
        <v>587</v>
      </c>
      <c r="AB2323">
        <v>179</v>
      </c>
      <c r="AC2323">
        <v>553</v>
      </c>
      <c r="AD2323">
        <v>192</v>
      </c>
      <c r="AE2323">
        <v>432</v>
      </c>
      <c r="AF2323">
        <v>203</v>
      </c>
      <c r="AG2323">
        <v>609</v>
      </c>
      <c r="AH2323">
        <v>235</v>
      </c>
      <c r="AI2323">
        <v>550</v>
      </c>
      <c r="AJ2323">
        <v>221</v>
      </c>
      <c r="AK2323">
        <v>529</v>
      </c>
      <c r="AL2323">
        <v>249</v>
      </c>
      <c r="AM2323">
        <v>560</v>
      </c>
      <c r="AN2323">
        <v>331</v>
      </c>
      <c r="AO2323">
        <v>559</v>
      </c>
      <c r="AP2323">
        <v>222</v>
      </c>
      <c r="AQ2323">
        <v>461</v>
      </c>
      <c r="AR2323">
        <v>198</v>
      </c>
      <c r="AS2323">
        <v>468</v>
      </c>
      <c r="AT2323">
        <v>231</v>
      </c>
      <c r="AU2323">
        <v>516</v>
      </c>
    </row>
    <row r="2324" spans="1:47" x14ac:dyDescent="0.25">
      <c r="A2324" t="str">
        <f t="shared" si="36"/>
        <v>TullnArbeitsstättenInsgesamt</v>
      </c>
      <c r="B2324">
        <v>2323</v>
      </c>
      <c r="C2324">
        <v>321</v>
      </c>
      <c r="D2324" t="s">
        <v>188</v>
      </c>
      <c r="E2324" t="s">
        <v>476</v>
      </c>
      <c r="F2324" t="s">
        <v>48</v>
      </c>
      <c r="G2324">
        <v>9734</v>
      </c>
      <c r="H2324">
        <v>9817</v>
      </c>
      <c r="I2324">
        <v>10149</v>
      </c>
    </row>
    <row r="2325" spans="1:47" x14ac:dyDescent="0.25">
      <c r="A2325" t="str">
        <f t="shared" si="36"/>
        <v>TullnBeschäftigte in den ArbeitsstättenInsgesamt</v>
      </c>
      <c r="B2325">
        <v>2324</v>
      </c>
      <c r="C2325">
        <v>321</v>
      </c>
      <c r="D2325" t="s">
        <v>188</v>
      </c>
      <c r="E2325" t="s">
        <v>477</v>
      </c>
      <c r="F2325" t="s">
        <v>48</v>
      </c>
      <c r="G2325">
        <v>41138</v>
      </c>
      <c r="H2325">
        <v>40330</v>
      </c>
      <c r="I2325">
        <v>42059</v>
      </c>
    </row>
    <row r="2326" spans="1:47" x14ac:dyDescent="0.25">
      <c r="A2326" t="str">
        <f t="shared" si="36"/>
        <v>TullnGesamteinkommenBruttobezüge Gesamt</v>
      </c>
      <c r="B2326">
        <v>2325</v>
      </c>
      <c r="C2326">
        <v>321</v>
      </c>
      <c r="D2326" t="s">
        <v>188</v>
      </c>
      <c r="E2326" t="s">
        <v>45</v>
      </c>
      <c r="F2326" t="s">
        <v>63</v>
      </c>
      <c r="G2326">
        <v>1087444.18872</v>
      </c>
      <c r="H2326">
        <v>1137467.67802</v>
      </c>
      <c r="I2326">
        <v>1201114.7834900001</v>
      </c>
      <c r="J2326">
        <v>1270227.54969</v>
      </c>
      <c r="K2326">
        <v>1350245.9757000001</v>
      </c>
      <c r="L2326">
        <v>1391190.63891</v>
      </c>
      <c r="M2326">
        <v>1437890.08229</v>
      </c>
      <c r="N2326">
        <v>1485790.9726799999</v>
      </c>
      <c r="O2326">
        <v>1559394.1428799999</v>
      </c>
      <c r="P2326">
        <v>1614882.6526599999</v>
      </c>
      <c r="Q2326">
        <v>1672714.3334600001</v>
      </c>
      <c r="R2326">
        <v>1730155.9050499999</v>
      </c>
      <c r="S2326">
        <v>1799610.0273500001</v>
      </c>
      <c r="T2326">
        <v>2652853.8414699999</v>
      </c>
      <c r="U2326">
        <v>2793879.35831</v>
      </c>
      <c r="V2326">
        <v>2887342.92765</v>
      </c>
      <c r="W2326">
        <v>2983833.8015899998</v>
      </c>
      <c r="X2326">
        <v>3121511.2194699999</v>
      </c>
      <c r="Y2326">
        <v>3311031.58898</v>
      </c>
    </row>
    <row r="2327" spans="1:47" x14ac:dyDescent="0.25">
      <c r="A2327" t="str">
        <f t="shared" si="36"/>
        <v>TullnGesamteinkommenNettobezüge Gesamt</v>
      </c>
      <c r="B2327">
        <v>2326</v>
      </c>
      <c r="C2327">
        <v>321</v>
      </c>
      <c r="D2327" t="s">
        <v>188</v>
      </c>
      <c r="E2327" t="s">
        <v>45</v>
      </c>
      <c r="F2327" t="s">
        <v>64</v>
      </c>
      <c r="G2327">
        <v>786400.92822</v>
      </c>
      <c r="H2327">
        <v>827476.91876000003</v>
      </c>
      <c r="I2327">
        <v>868378.82909000001</v>
      </c>
      <c r="J2327">
        <v>913904.95947</v>
      </c>
      <c r="K2327">
        <v>966645.89098999999</v>
      </c>
      <c r="L2327">
        <v>1015836.72888</v>
      </c>
      <c r="M2327">
        <v>1047273.53209</v>
      </c>
      <c r="N2327">
        <v>1076591.8780799999</v>
      </c>
      <c r="O2327">
        <v>1124268.77584</v>
      </c>
      <c r="P2327">
        <v>1159123.09913</v>
      </c>
      <c r="Q2327">
        <v>1195431.3321199999</v>
      </c>
      <c r="R2327">
        <v>1230265.5354899999</v>
      </c>
      <c r="S2327">
        <v>1315836.6117700001</v>
      </c>
      <c r="T2327">
        <v>1906797.5387800001</v>
      </c>
      <c r="U2327">
        <v>1998632.56678</v>
      </c>
      <c r="V2327">
        <v>2065669.6376400001</v>
      </c>
      <c r="W2327">
        <v>2151047.5211999998</v>
      </c>
      <c r="X2327">
        <v>2239265.2504400001</v>
      </c>
      <c r="Y2327">
        <v>2386248.5636800001</v>
      </c>
    </row>
    <row r="2328" spans="1:47" x14ac:dyDescent="0.25">
      <c r="A2328" t="str">
        <f t="shared" si="36"/>
        <v>TullnGründungsintensitätin % der aktiven Wirtschaftskammermitglieder</v>
      </c>
      <c r="B2328">
        <v>2327</v>
      </c>
      <c r="C2328">
        <v>321</v>
      </c>
      <c r="D2328" t="s">
        <v>188</v>
      </c>
      <c r="E2328" t="s">
        <v>40</v>
      </c>
      <c r="F2328" t="s">
        <v>52</v>
      </c>
      <c r="G2328">
        <v>9.1739130434782599</v>
      </c>
      <c r="H2328">
        <v>10.468965433553</v>
      </c>
      <c r="I2328">
        <v>9.8030590008350096</v>
      </c>
      <c r="J2328">
        <v>10.9152212750791</v>
      </c>
      <c r="K2328">
        <v>10.272897403167899</v>
      </c>
      <c r="L2328">
        <v>9.8290829731144296</v>
      </c>
      <c r="M2328">
        <v>12.7344219381493</v>
      </c>
      <c r="N2328">
        <v>9.0771891243375897</v>
      </c>
      <c r="O2328">
        <v>9.9851666562741297</v>
      </c>
      <c r="P2328">
        <v>9.0555761291107508</v>
      </c>
      <c r="Q2328">
        <v>9.6264313872723903</v>
      </c>
      <c r="R2328">
        <v>8.3896249089819506</v>
      </c>
      <c r="S2328">
        <v>7.4344245075952404</v>
      </c>
      <c r="T2328">
        <v>8.1534594178682305</v>
      </c>
      <c r="U2328">
        <v>9.0416990824923005</v>
      </c>
      <c r="V2328">
        <v>8.2477252714998492</v>
      </c>
      <c r="W2328">
        <v>7.6293103448275899</v>
      </c>
      <c r="X2328">
        <v>7.4550855849483701</v>
      </c>
      <c r="Y2328">
        <v>7.7222763322665902</v>
      </c>
      <c r="Z2328">
        <v>7.5328546267443404</v>
      </c>
      <c r="AA2328">
        <v>7.2492163009404402</v>
      </c>
      <c r="AB2328">
        <v>7.3670557717250302</v>
      </c>
    </row>
    <row r="2329" spans="1:47" x14ac:dyDescent="0.25">
      <c r="A2329" t="str">
        <f t="shared" si="36"/>
        <v>TullnGründungsintensitätje 1.000 Einwohner</v>
      </c>
      <c r="B2329">
        <v>2328</v>
      </c>
      <c r="C2329">
        <v>321</v>
      </c>
      <c r="D2329" t="s">
        <v>188</v>
      </c>
      <c r="E2329" t="s">
        <v>40</v>
      </c>
      <c r="F2329" t="s">
        <v>53</v>
      </c>
      <c r="G2329">
        <v>3.2593919920909502</v>
      </c>
      <c r="H2329">
        <v>3.8450209933991601</v>
      </c>
      <c r="I2329">
        <v>3.7592102956158802</v>
      </c>
      <c r="J2329">
        <v>4.3656270620975697</v>
      </c>
      <c r="K2329">
        <v>4.2740434227913102</v>
      </c>
      <c r="L2329">
        <v>4.2017254918003903</v>
      </c>
      <c r="M2329">
        <v>5.6542692850637399</v>
      </c>
      <c r="N2329">
        <v>4.3389154994636101</v>
      </c>
      <c r="O2329">
        <v>4.93006337185441</v>
      </c>
      <c r="P2329">
        <v>4.6361181792646597</v>
      </c>
      <c r="Q2329">
        <v>5.1547428056758502</v>
      </c>
      <c r="R2329">
        <v>4.68509234617835</v>
      </c>
      <c r="S2329">
        <v>4.3160574987231897</v>
      </c>
      <c r="T2329">
        <v>4.8692221716877997</v>
      </c>
      <c r="U2329">
        <v>5.87861507410953</v>
      </c>
      <c r="V2329">
        <v>5.5245903250857697</v>
      </c>
      <c r="W2329">
        <v>5.1696441610280903</v>
      </c>
      <c r="X2329">
        <v>5.0784901369361402</v>
      </c>
      <c r="Y2329">
        <v>5.3062824472000996</v>
      </c>
      <c r="Z2329">
        <v>5.2570866662884601</v>
      </c>
      <c r="AA2329">
        <v>5.1953157909517298</v>
      </c>
      <c r="AB2329">
        <v>5.2105789430230498</v>
      </c>
    </row>
    <row r="2330" spans="1:47" x14ac:dyDescent="0.25">
      <c r="A2330" t="str">
        <f t="shared" si="36"/>
        <v>TullnKammermitgliedschaftenAktiv</v>
      </c>
      <c r="B2330">
        <v>2329</v>
      </c>
      <c r="C2330">
        <v>321</v>
      </c>
      <c r="D2330" t="s">
        <v>188</v>
      </c>
      <c r="E2330" t="s">
        <v>39</v>
      </c>
      <c r="F2330" t="s">
        <v>50</v>
      </c>
      <c r="G2330">
        <v>2300</v>
      </c>
      <c r="H2330">
        <v>2393</v>
      </c>
      <c r="I2330">
        <v>2518</v>
      </c>
      <c r="J2330">
        <v>2649</v>
      </c>
      <c r="K2330">
        <v>2785</v>
      </c>
      <c r="L2330">
        <v>2901</v>
      </c>
      <c r="M2330">
        <v>3053</v>
      </c>
      <c r="N2330">
        <v>3317</v>
      </c>
      <c r="O2330">
        <v>3426</v>
      </c>
      <c r="P2330">
        <v>3446</v>
      </c>
      <c r="Q2330">
        <v>3597</v>
      </c>
      <c r="R2330">
        <v>3612</v>
      </c>
      <c r="S2330">
        <v>3756</v>
      </c>
      <c r="T2330">
        <v>3805</v>
      </c>
      <c r="U2330">
        <v>3919</v>
      </c>
      <c r="V2330">
        <v>3992</v>
      </c>
      <c r="W2330">
        <v>4119</v>
      </c>
      <c r="X2330">
        <v>4186</v>
      </c>
      <c r="Y2330">
        <v>4279</v>
      </c>
      <c r="Z2330">
        <v>4355</v>
      </c>
      <c r="AA2330">
        <v>4469</v>
      </c>
      <c r="AB2330">
        <v>4524</v>
      </c>
      <c r="AC2330">
        <v>4642</v>
      </c>
      <c r="AD2330">
        <v>4709</v>
      </c>
      <c r="AE2330">
        <v>6951</v>
      </c>
      <c r="AF2330">
        <v>6960</v>
      </c>
      <c r="AG2330">
        <v>7092</v>
      </c>
      <c r="AH2330">
        <v>7069</v>
      </c>
      <c r="AI2330">
        <v>7186</v>
      </c>
      <c r="AJ2330">
        <v>7187</v>
      </c>
      <c r="AK2330">
        <v>7238</v>
      </c>
      <c r="AL2330">
        <v>7381</v>
      </c>
      <c r="AM2330">
        <v>7671</v>
      </c>
      <c r="AN2330">
        <v>7656</v>
      </c>
      <c r="AO2330">
        <v>7752</v>
      </c>
      <c r="AP2330">
        <v>7710</v>
      </c>
      <c r="AQ2330">
        <v>7872</v>
      </c>
      <c r="AR2330">
        <v>7853</v>
      </c>
    </row>
    <row r="2331" spans="1:47" x14ac:dyDescent="0.25">
      <c r="A2331" t="str">
        <f t="shared" si="36"/>
        <v>TullnKammermitgliedschaftenInsgesamt</v>
      </c>
      <c r="B2331">
        <v>2330</v>
      </c>
      <c r="C2331">
        <v>321</v>
      </c>
      <c r="D2331" t="s">
        <v>188</v>
      </c>
      <c r="E2331" t="s">
        <v>39</v>
      </c>
      <c r="F2331" t="s">
        <v>48</v>
      </c>
      <c r="G2331">
        <v>3050</v>
      </c>
      <c r="H2331">
        <v>3160</v>
      </c>
      <c r="I2331">
        <v>3314</v>
      </c>
      <c r="J2331">
        <v>3455</v>
      </c>
      <c r="K2331">
        <v>3644</v>
      </c>
      <c r="L2331">
        <v>3780</v>
      </c>
      <c r="M2331">
        <v>3908</v>
      </c>
      <c r="N2331">
        <v>4218</v>
      </c>
      <c r="O2331">
        <v>4332</v>
      </c>
      <c r="P2331">
        <v>4410</v>
      </c>
      <c r="Q2331">
        <v>4579</v>
      </c>
      <c r="R2331">
        <v>4674</v>
      </c>
      <c r="S2331">
        <v>4787</v>
      </c>
      <c r="T2331">
        <v>4893</v>
      </c>
      <c r="U2331">
        <v>5022</v>
      </c>
      <c r="V2331">
        <v>5167</v>
      </c>
      <c r="W2331">
        <v>5284</v>
      </c>
      <c r="X2331">
        <v>5407</v>
      </c>
      <c r="Y2331">
        <v>5523</v>
      </c>
      <c r="Z2331">
        <v>5594</v>
      </c>
      <c r="AA2331">
        <v>5719</v>
      </c>
      <c r="AB2331">
        <v>5824</v>
      </c>
      <c r="AC2331">
        <v>5920</v>
      </c>
      <c r="AD2331">
        <v>6048</v>
      </c>
      <c r="AE2331">
        <v>8800</v>
      </c>
      <c r="AF2331">
        <v>8854</v>
      </c>
      <c r="AG2331">
        <v>8951</v>
      </c>
      <c r="AH2331">
        <v>8977</v>
      </c>
      <c r="AI2331">
        <v>9121</v>
      </c>
      <c r="AJ2331">
        <v>9152</v>
      </c>
      <c r="AK2331">
        <v>9275</v>
      </c>
      <c r="AL2331">
        <v>9381</v>
      </c>
      <c r="AM2331">
        <v>9642</v>
      </c>
      <c r="AN2331">
        <v>9672</v>
      </c>
      <c r="AO2331">
        <v>9698</v>
      </c>
      <c r="AP2331">
        <v>9642</v>
      </c>
      <c r="AQ2331">
        <v>9734</v>
      </c>
      <c r="AR2331">
        <v>9663</v>
      </c>
    </row>
    <row r="2332" spans="1:47" x14ac:dyDescent="0.25">
      <c r="A2332" t="str">
        <f t="shared" si="36"/>
        <v>TullnKammermitgliedschaftenRuhend</v>
      </c>
      <c r="B2332">
        <v>2331</v>
      </c>
      <c r="C2332">
        <v>321</v>
      </c>
      <c r="D2332" t="s">
        <v>188</v>
      </c>
      <c r="E2332" t="s">
        <v>39</v>
      </c>
      <c r="F2332" t="s">
        <v>51</v>
      </c>
      <c r="G2332">
        <v>750</v>
      </c>
      <c r="H2332">
        <v>767</v>
      </c>
      <c r="I2332">
        <v>796</v>
      </c>
      <c r="J2332">
        <v>806</v>
      </c>
      <c r="K2332">
        <v>859</v>
      </c>
      <c r="L2332">
        <v>879</v>
      </c>
      <c r="M2332">
        <v>855</v>
      </c>
      <c r="N2332">
        <v>901</v>
      </c>
      <c r="O2332">
        <v>906</v>
      </c>
      <c r="P2332">
        <v>964</v>
      </c>
      <c r="Q2332">
        <v>982</v>
      </c>
      <c r="R2332">
        <v>1062</v>
      </c>
      <c r="S2332">
        <v>1031</v>
      </c>
      <c r="T2332">
        <v>1088</v>
      </c>
      <c r="U2332">
        <v>1103</v>
      </c>
      <c r="V2332">
        <v>1175</v>
      </c>
      <c r="W2332">
        <v>1165</v>
      </c>
      <c r="X2332">
        <v>1221</v>
      </c>
      <c r="Y2332">
        <v>1244</v>
      </c>
      <c r="Z2332">
        <v>1239</v>
      </c>
      <c r="AA2332">
        <v>1250</v>
      </c>
      <c r="AB2332">
        <v>1300</v>
      </c>
      <c r="AC2332">
        <v>1278</v>
      </c>
      <c r="AD2332">
        <v>1339</v>
      </c>
      <c r="AE2332">
        <v>1849</v>
      </c>
      <c r="AF2332">
        <v>1894</v>
      </c>
      <c r="AG2332">
        <v>1859</v>
      </c>
      <c r="AH2332">
        <v>1908</v>
      </c>
      <c r="AI2332">
        <v>1935</v>
      </c>
      <c r="AJ2332">
        <v>1965</v>
      </c>
      <c r="AK2332">
        <v>2037</v>
      </c>
      <c r="AL2332">
        <v>2000</v>
      </c>
      <c r="AM2332">
        <v>1971</v>
      </c>
      <c r="AN2332">
        <v>2016</v>
      </c>
      <c r="AO2332">
        <v>1946</v>
      </c>
      <c r="AP2332">
        <v>1932</v>
      </c>
      <c r="AQ2332">
        <v>1862</v>
      </c>
      <c r="AR2332">
        <v>1810</v>
      </c>
    </row>
    <row r="2333" spans="1:47" x14ac:dyDescent="0.25">
      <c r="A2333" t="str">
        <f t="shared" si="36"/>
        <v>TullnLehrlinge1. Lehrjahr, männlich</v>
      </c>
      <c r="B2333">
        <v>2332</v>
      </c>
      <c r="C2333">
        <v>321</v>
      </c>
      <c r="D2333" t="s">
        <v>188</v>
      </c>
      <c r="E2333" t="s">
        <v>46</v>
      </c>
      <c r="F2333" t="s">
        <v>65</v>
      </c>
      <c r="G2333">
        <v>126</v>
      </c>
      <c r="H2333">
        <v>128</v>
      </c>
      <c r="I2333">
        <v>134</v>
      </c>
      <c r="J2333">
        <v>120</v>
      </c>
      <c r="K2333">
        <v>129</v>
      </c>
      <c r="L2333">
        <v>152</v>
      </c>
      <c r="M2333">
        <v>141</v>
      </c>
      <c r="N2333">
        <v>115</v>
      </c>
      <c r="O2333">
        <v>107</v>
      </c>
      <c r="P2333">
        <v>119</v>
      </c>
      <c r="Q2333">
        <v>106</v>
      </c>
      <c r="R2333">
        <v>109</v>
      </c>
      <c r="S2333">
        <v>85</v>
      </c>
      <c r="T2333">
        <v>107</v>
      </c>
      <c r="U2333">
        <v>115</v>
      </c>
      <c r="V2333">
        <v>150</v>
      </c>
      <c r="W2333">
        <v>142</v>
      </c>
      <c r="X2333">
        <v>157</v>
      </c>
      <c r="Y2333">
        <v>152</v>
      </c>
      <c r="Z2333">
        <v>177</v>
      </c>
      <c r="AA2333">
        <v>147</v>
      </c>
      <c r="AB2333">
        <v>137</v>
      </c>
    </row>
    <row r="2334" spans="1:47" x14ac:dyDescent="0.25">
      <c r="A2334" t="str">
        <f t="shared" si="36"/>
        <v>TullnLehrlinge1. Lehrjahr, weiblich</v>
      </c>
      <c r="B2334">
        <v>2333</v>
      </c>
      <c r="C2334">
        <v>321</v>
      </c>
      <c r="D2334" t="s">
        <v>188</v>
      </c>
      <c r="E2334" t="s">
        <v>46</v>
      </c>
      <c r="F2334" t="s">
        <v>66</v>
      </c>
      <c r="G2334">
        <v>35</v>
      </c>
      <c r="H2334">
        <v>39</v>
      </c>
      <c r="I2334">
        <v>52</v>
      </c>
      <c r="J2334">
        <v>45</v>
      </c>
      <c r="K2334">
        <v>53</v>
      </c>
      <c r="L2334">
        <v>54</v>
      </c>
      <c r="M2334">
        <v>46</v>
      </c>
      <c r="N2334">
        <v>34</v>
      </c>
      <c r="O2334">
        <v>40</v>
      </c>
      <c r="P2334">
        <v>51</v>
      </c>
      <c r="Q2334">
        <v>28</v>
      </c>
      <c r="R2334">
        <v>35</v>
      </c>
      <c r="S2334">
        <v>35</v>
      </c>
      <c r="T2334">
        <v>30</v>
      </c>
      <c r="U2334">
        <v>36</v>
      </c>
      <c r="V2334">
        <v>46</v>
      </c>
      <c r="W2334">
        <v>46</v>
      </c>
      <c r="X2334">
        <v>58</v>
      </c>
      <c r="Y2334">
        <v>34</v>
      </c>
      <c r="Z2334">
        <v>51</v>
      </c>
      <c r="AA2334">
        <v>70</v>
      </c>
      <c r="AB2334">
        <v>58</v>
      </c>
    </row>
    <row r="2335" spans="1:47" x14ac:dyDescent="0.25">
      <c r="A2335" t="str">
        <f t="shared" si="36"/>
        <v>TullnLehrlinge2. Lehrjahr, männlich</v>
      </c>
      <c r="B2335">
        <v>2334</v>
      </c>
      <c r="C2335">
        <v>321</v>
      </c>
      <c r="D2335" t="s">
        <v>188</v>
      </c>
      <c r="E2335" t="s">
        <v>46</v>
      </c>
      <c r="F2335" t="s">
        <v>67</v>
      </c>
      <c r="G2335">
        <v>129</v>
      </c>
      <c r="H2335">
        <v>139</v>
      </c>
      <c r="I2335">
        <v>129</v>
      </c>
      <c r="J2335">
        <v>128</v>
      </c>
      <c r="K2335">
        <v>125</v>
      </c>
      <c r="L2335">
        <v>136</v>
      </c>
      <c r="M2335">
        <v>138</v>
      </c>
      <c r="N2335">
        <v>143</v>
      </c>
      <c r="O2335">
        <v>121</v>
      </c>
      <c r="P2335">
        <v>116</v>
      </c>
      <c r="Q2335">
        <v>116</v>
      </c>
      <c r="R2335">
        <v>115</v>
      </c>
      <c r="S2335">
        <v>112</v>
      </c>
      <c r="T2335">
        <v>102</v>
      </c>
      <c r="U2335">
        <v>113</v>
      </c>
      <c r="V2335">
        <v>141</v>
      </c>
      <c r="W2335">
        <v>154</v>
      </c>
      <c r="X2335">
        <v>157</v>
      </c>
      <c r="Y2335">
        <v>158</v>
      </c>
      <c r="Z2335">
        <v>165</v>
      </c>
      <c r="AA2335">
        <v>168</v>
      </c>
      <c r="AB2335">
        <v>141</v>
      </c>
    </row>
    <row r="2336" spans="1:47" x14ac:dyDescent="0.25">
      <c r="A2336" t="str">
        <f t="shared" si="36"/>
        <v>TullnLehrlinge2. Lehrjahr, weiblich</v>
      </c>
      <c r="B2336">
        <v>2335</v>
      </c>
      <c r="C2336">
        <v>321</v>
      </c>
      <c r="D2336" t="s">
        <v>188</v>
      </c>
      <c r="E2336" t="s">
        <v>46</v>
      </c>
      <c r="F2336" t="s">
        <v>68</v>
      </c>
      <c r="G2336">
        <v>42</v>
      </c>
      <c r="H2336">
        <v>35</v>
      </c>
      <c r="I2336">
        <v>37</v>
      </c>
      <c r="J2336">
        <v>47</v>
      </c>
      <c r="K2336">
        <v>52</v>
      </c>
      <c r="L2336">
        <v>54</v>
      </c>
      <c r="M2336">
        <v>66</v>
      </c>
      <c r="N2336">
        <v>50</v>
      </c>
      <c r="O2336">
        <v>49</v>
      </c>
      <c r="P2336">
        <v>42</v>
      </c>
      <c r="Q2336">
        <v>55</v>
      </c>
      <c r="R2336">
        <v>32</v>
      </c>
      <c r="S2336">
        <v>49</v>
      </c>
      <c r="T2336">
        <v>39</v>
      </c>
      <c r="U2336">
        <v>33</v>
      </c>
      <c r="V2336">
        <v>53</v>
      </c>
      <c r="W2336">
        <v>48</v>
      </c>
      <c r="X2336">
        <v>54</v>
      </c>
      <c r="Y2336">
        <v>52</v>
      </c>
      <c r="Z2336">
        <v>44</v>
      </c>
      <c r="AA2336">
        <v>58</v>
      </c>
      <c r="AB2336">
        <v>67</v>
      </c>
    </row>
    <row r="2337" spans="1:28" x14ac:dyDescent="0.25">
      <c r="A2337" t="str">
        <f t="shared" si="36"/>
        <v>TullnLehrlinge3. Lehrjahr, männlich</v>
      </c>
      <c r="B2337">
        <v>2336</v>
      </c>
      <c r="C2337">
        <v>321</v>
      </c>
      <c r="D2337" t="s">
        <v>188</v>
      </c>
      <c r="E2337" t="s">
        <v>46</v>
      </c>
      <c r="F2337" t="s">
        <v>69</v>
      </c>
      <c r="G2337">
        <v>125</v>
      </c>
      <c r="H2337">
        <v>122</v>
      </c>
      <c r="I2337">
        <v>133</v>
      </c>
      <c r="J2337">
        <v>126</v>
      </c>
      <c r="K2337">
        <v>118</v>
      </c>
      <c r="L2337">
        <v>124</v>
      </c>
      <c r="M2337">
        <v>135</v>
      </c>
      <c r="N2337">
        <v>132</v>
      </c>
      <c r="O2337">
        <v>137</v>
      </c>
      <c r="P2337">
        <v>118</v>
      </c>
      <c r="Q2337">
        <v>111</v>
      </c>
      <c r="R2337">
        <v>111</v>
      </c>
      <c r="S2337">
        <v>108</v>
      </c>
      <c r="T2337">
        <v>101</v>
      </c>
      <c r="U2337">
        <v>95</v>
      </c>
      <c r="V2337">
        <v>140</v>
      </c>
      <c r="W2337">
        <v>140</v>
      </c>
      <c r="X2337">
        <v>153</v>
      </c>
      <c r="Y2337">
        <v>155</v>
      </c>
      <c r="Z2337">
        <v>155</v>
      </c>
      <c r="AA2337">
        <v>149</v>
      </c>
      <c r="AB2337">
        <v>159</v>
      </c>
    </row>
    <row r="2338" spans="1:28" x14ac:dyDescent="0.25">
      <c r="A2338" t="str">
        <f t="shared" si="36"/>
        <v>TullnLehrlinge3. Lehrjahr, weiblich</v>
      </c>
      <c r="B2338">
        <v>2337</v>
      </c>
      <c r="C2338">
        <v>321</v>
      </c>
      <c r="D2338" t="s">
        <v>188</v>
      </c>
      <c r="E2338" t="s">
        <v>46</v>
      </c>
      <c r="F2338" t="s">
        <v>70</v>
      </c>
      <c r="G2338">
        <v>45</v>
      </c>
      <c r="H2338">
        <v>41</v>
      </c>
      <c r="I2338">
        <v>34</v>
      </c>
      <c r="J2338">
        <v>39</v>
      </c>
      <c r="K2338">
        <v>45</v>
      </c>
      <c r="L2338">
        <v>47</v>
      </c>
      <c r="M2338">
        <v>55</v>
      </c>
      <c r="N2338">
        <v>57</v>
      </c>
      <c r="O2338">
        <v>47</v>
      </c>
      <c r="P2338">
        <v>49</v>
      </c>
      <c r="Q2338">
        <v>41</v>
      </c>
      <c r="R2338">
        <v>52</v>
      </c>
      <c r="S2338">
        <v>30</v>
      </c>
      <c r="T2338">
        <v>47</v>
      </c>
      <c r="U2338">
        <v>36</v>
      </c>
      <c r="V2338">
        <v>45</v>
      </c>
      <c r="W2338">
        <v>47</v>
      </c>
      <c r="X2338">
        <v>46</v>
      </c>
      <c r="Y2338">
        <v>53</v>
      </c>
      <c r="Z2338">
        <v>53</v>
      </c>
      <c r="AA2338">
        <v>41</v>
      </c>
      <c r="AB2338">
        <v>56</v>
      </c>
    </row>
    <row r="2339" spans="1:28" x14ac:dyDescent="0.25">
      <c r="A2339" t="str">
        <f t="shared" si="36"/>
        <v>TullnLehrlinge4. Lehrjahr, männlich</v>
      </c>
      <c r="B2339">
        <v>2338</v>
      </c>
      <c r="C2339">
        <v>321</v>
      </c>
      <c r="D2339" t="s">
        <v>188</v>
      </c>
      <c r="E2339" t="s">
        <v>46</v>
      </c>
      <c r="F2339" t="s">
        <v>71</v>
      </c>
      <c r="G2339">
        <v>69</v>
      </c>
      <c r="H2339">
        <v>65</v>
      </c>
      <c r="I2339">
        <v>69</v>
      </c>
      <c r="J2339">
        <v>69</v>
      </c>
      <c r="K2339">
        <v>70</v>
      </c>
      <c r="L2339">
        <v>77</v>
      </c>
      <c r="M2339">
        <v>71</v>
      </c>
      <c r="N2339">
        <v>71</v>
      </c>
      <c r="O2339">
        <v>70</v>
      </c>
      <c r="P2339">
        <v>72</v>
      </c>
      <c r="Q2339">
        <v>57</v>
      </c>
      <c r="R2339">
        <v>54</v>
      </c>
      <c r="S2339">
        <v>60</v>
      </c>
      <c r="T2339">
        <v>55</v>
      </c>
      <c r="U2339">
        <v>55</v>
      </c>
      <c r="V2339">
        <v>58</v>
      </c>
      <c r="W2339">
        <v>72</v>
      </c>
      <c r="X2339">
        <v>59</v>
      </c>
      <c r="Y2339">
        <v>73</v>
      </c>
      <c r="Z2339">
        <v>79</v>
      </c>
      <c r="AA2339">
        <v>82</v>
      </c>
      <c r="AB2339">
        <v>69</v>
      </c>
    </row>
    <row r="2340" spans="1:28" x14ac:dyDescent="0.25">
      <c r="A2340" t="str">
        <f t="shared" si="36"/>
        <v>TullnLehrlinge4. Lehrjahr, weiblich</v>
      </c>
      <c r="B2340">
        <v>2339</v>
      </c>
      <c r="C2340">
        <v>321</v>
      </c>
      <c r="D2340" t="s">
        <v>188</v>
      </c>
      <c r="E2340" t="s">
        <v>46</v>
      </c>
      <c r="F2340" t="s">
        <v>72</v>
      </c>
      <c r="G2340">
        <v>2</v>
      </c>
      <c r="H2340">
        <v>3</v>
      </c>
      <c r="I2340">
        <v>2</v>
      </c>
      <c r="J2340">
        <v>5</v>
      </c>
      <c r="K2340">
        <v>5</v>
      </c>
      <c r="L2340">
        <v>2</v>
      </c>
      <c r="M2340">
        <v>3</v>
      </c>
      <c r="N2340">
        <v>2</v>
      </c>
      <c r="O2340">
        <v>4</v>
      </c>
      <c r="P2340">
        <v>2</v>
      </c>
      <c r="Q2340">
        <v>5</v>
      </c>
      <c r="R2340">
        <v>7</v>
      </c>
      <c r="S2340">
        <v>3</v>
      </c>
      <c r="T2340">
        <v>5</v>
      </c>
      <c r="U2340">
        <v>2</v>
      </c>
      <c r="V2340">
        <v>4</v>
      </c>
      <c r="W2340">
        <v>7</v>
      </c>
      <c r="X2340">
        <v>8</v>
      </c>
      <c r="Y2340">
        <v>9</v>
      </c>
      <c r="Z2340">
        <v>7</v>
      </c>
      <c r="AA2340">
        <v>4</v>
      </c>
      <c r="AB2340">
        <v>8</v>
      </c>
    </row>
    <row r="2341" spans="1:28" x14ac:dyDescent="0.25">
      <c r="A2341" t="str">
        <f t="shared" si="36"/>
        <v>TullnLehrlingeFrauen</v>
      </c>
      <c r="B2341">
        <v>2340</v>
      </c>
      <c r="C2341">
        <v>321</v>
      </c>
      <c r="D2341" t="s">
        <v>188</v>
      </c>
      <c r="E2341" t="s">
        <v>46</v>
      </c>
      <c r="F2341" t="s">
        <v>47</v>
      </c>
      <c r="G2341">
        <v>124</v>
      </c>
      <c r="H2341">
        <v>118</v>
      </c>
      <c r="I2341">
        <v>125</v>
      </c>
      <c r="J2341">
        <v>136</v>
      </c>
      <c r="K2341">
        <v>155</v>
      </c>
      <c r="L2341">
        <v>157</v>
      </c>
      <c r="M2341">
        <v>170</v>
      </c>
      <c r="N2341">
        <v>143</v>
      </c>
      <c r="O2341">
        <v>140</v>
      </c>
      <c r="P2341">
        <v>144</v>
      </c>
      <c r="Q2341">
        <v>129</v>
      </c>
      <c r="R2341">
        <v>126</v>
      </c>
      <c r="S2341">
        <v>117</v>
      </c>
      <c r="T2341">
        <v>121</v>
      </c>
      <c r="U2341">
        <v>107</v>
      </c>
      <c r="V2341">
        <v>148</v>
      </c>
      <c r="W2341">
        <v>148</v>
      </c>
      <c r="X2341">
        <v>166</v>
      </c>
      <c r="Y2341">
        <v>148</v>
      </c>
      <c r="Z2341">
        <v>155</v>
      </c>
      <c r="AA2341">
        <v>173</v>
      </c>
      <c r="AB2341">
        <v>189</v>
      </c>
    </row>
    <row r="2342" spans="1:28" x14ac:dyDescent="0.25">
      <c r="A2342" t="str">
        <f t="shared" si="36"/>
        <v>TullnLehrlingeInsgesamt</v>
      </c>
      <c r="B2342">
        <v>2341</v>
      </c>
      <c r="C2342">
        <v>321</v>
      </c>
      <c r="D2342" t="s">
        <v>188</v>
      </c>
      <c r="E2342" t="s">
        <v>46</v>
      </c>
      <c r="F2342" t="s">
        <v>48</v>
      </c>
      <c r="G2342">
        <v>573</v>
      </c>
      <c r="H2342">
        <v>572</v>
      </c>
      <c r="I2342">
        <v>590</v>
      </c>
      <c r="J2342">
        <v>579</v>
      </c>
      <c r="K2342">
        <v>597</v>
      </c>
      <c r="L2342">
        <v>646</v>
      </c>
      <c r="M2342">
        <v>655</v>
      </c>
      <c r="N2342">
        <v>604</v>
      </c>
      <c r="O2342">
        <v>575</v>
      </c>
      <c r="P2342">
        <v>569</v>
      </c>
      <c r="Q2342">
        <v>519</v>
      </c>
      <c r="R2342">
        <v>515</v>
      </c>
      <c r="S2342">
        <v>482</v>
      </c>
      <c r="T2342">
        <v>486</v>
      </c>
      <c r="U2342">
        <v>485</v>
      </c>
      <c r="V2342">
        <v>637</v>
      </c>
      <c r="W2342">
        <v>656</v>
      </c>
      <c r="X2342">
        <v>692</v>
      </c>
      <c r="Y2342">
        <v>686</v>
      </c>
      <c r="Z2342">
        <v>731</v>
      </c>
      <c r="AA2342">
        <v>719</v>
      </c>
      <c r="AB2342">
        <v>695</v>
      </c>
    </row>
    <row r="2343" spans="1:28" x14ac:dyDescent="0.25">
      <c r="A2343" t="str">
        <f t="shared" si="36"/>
        <v>TullnLehrlingeMänner</v>
      </c>
      <c r="B2343">
        <v>2342</v>
      </c>
      <c r="C2343">
        <v>321</v>
      </c>
      <c r="D2343" t="s">
        <v>188</v>
      </c>
      <c r="E2343" t="s">
        <v>46</v>
      </c>
      <c r="F2343" t="s">
        <v>49</v>
      </c>
      <c r="G2343">
        <v>449</v>
      </c>
      <c r="H2343">
        <v>454</v>
      </c>
      <c r="I2343">
        <v>465</v>
      </c>
      <c r="J2343">
        <v>443</v>
      </c>
      <c r="K2343">
        <v>442</v>
      </c>
      <c r="L2343">
        <v>489</v>
      </c>
      <c r="M2343">
        <v>485</v>
      </c>
      <c r="N2343">
        <v>461</v>
      </c>
      <c r="O2343">
        <v>435</v>
      </c>
      <c r="P2343">
        <v>425</v>
      </c>
      <c r="Q2343">
        <v>390</v>
      </c>
      <c r="R2343">
        <v>389</v>
      </c>
      <c r="S2343">
        <v>365</v>
      </c>
      <c r="T2343">
        <v>365</v>
      </c>
      <c r="U2343">
        <v>378</v>
      </c>
      <c r="V2343">
        <v>489</v>
      </c>
      <c r="W2343">
        <v>508</v>
      </c>
      <c r="X2343">
        <v>526</v>
      </c>
      <c r="Y2343">
        <v>538</v>
      </c>
      <c r="Z2343">
        <v>576</v>
      </c>
      <c r="AA2343">
        <v>546</v>
      </c>
      <c r="AB2343">
        <v>506</v>
      </c>
    </row>
    <row r="2344" spans="1:28" x14ac:dyDescent="0.25">
      <c r="A2344" t="str">
        <f t="shared" si="36"/>
        <v>TullnNeugründungenInsgesamt</v>
      </c>
      <c r="B2344">
        <v>2343</v>
      </c>
      <c r="C2344">
        <v>321</v>
      </c>
      <c r="D2344" t="s">
        <v>188</v>
      </c>
      <c r="E2344" t="s">
        <v>41</v>
      </c>
      <c r="F2344" t="s">
        <v>48</v>
      </c>
      <c r="G2344">
        <v>211</v>
      </c>
      <c r="H2344">
        <v>250.52234282492299</v>
      </c>
      <c r="I2344">
        <v>246.84102564102599</v>
      </c>
      <c r="J2344">
        <v>289.14421157684598</v>
      </c>
      <c r="K2344">
        <v>286.10019267822702</v>
      </c>
      <c r="L2344">
        <v>285.14169705005003</v>
      </c>
      <c r="M2344">
        <v>388.78190177169802</v>
      </c>
      <c r="N2344">
        <v>301.09036325427797</v>
      </c>
      <c r="O2344">
        <v>344.088842975207</v>
      </c>
      <c r="P2344">
        <v>327.08740978347998</v>
      </c>
      <c r="Q2344">
        <v>366.28571428571399</v>
      </c>
      <c r="R2344">
        <v>334.91382636655999</v>
      </c>
      <c r="S2344">
        <v>311.20500988793702</v>
      </c>
      <c r="T2344">
        <v>355.08315764816098</v>
      </c>
      <c r="U2344">
        <v>592.86420883901997</v>
      </c>
      <c r="V2344">
        <v>562</v>
      </c>
      <c r="W2344">
        <v>531</v>
      </c>
      <c r="X2344">
        <v>527</v>
      </c>
      <c r="Y2344">
        <v>555</v>
      </c>
      <c r="Z2344">
        <v>556</v>
      </c>
      <c r="AA2344">
        <v>555</v>
      </c>
      <c r="AB2344">
        <v>568</v>
      </c>
    </row>
    <row r="2345" spans="1:28" x14ac:dyDescent="0.25">
      <c r="A2345" t="str">
        <f t="shared" si="36"/>
        <v>TullnPendler (Auspendler/-innen)Insgesamt</v>
      </c>
      <c r="B2345">
        <v>2344</v>
      </c>
      <c r="C2345">
        <v>321</v>
      </c>
      <c r="D2345" t="s">
        <v>188</v>
      </c>
      <c r="E2345" t="s">
        <v>459</v>
      </c>
      <c r="F2345" t="s">
        <v>48</v>
      </c>
      <c r="G2345">
        <v>31784</v>
      </c>
      <c r="H2345">
        <v>32702</v>
      </c>
      <c r="I2345">
        <v>33432</v>
      </c>
      <c r="J2345">
        <v>33549</v>
      </c>
      <c r="K2345">
        <v>33838</v>
      </c>
      <c r="L2345">
        <v>34110</v>
      </c>
      <c r="M2345">
        <v>34928</v>
      </c>
      <c r="N2345">
        <v>35568</v>
      </c>
      <c r="O2345">
        <v>36380</v>
      </c>
      <c r="P2345">
        <v>37278</v>
      </c>
      <c r="Q2345">
        <v>37723</v>
      </c>
      <c r="R2345">
        <v>38049</v>
      </c>
      <c r="S2345">
        <v>39027</v>
      </c>
    </row>
    <row r="2346" spans="1:28" x14ac:dyDescent="0.25">
      <c r="A2346" t="str">
        <f t="shared" si="36"/>
        <v>TullnPendler ins AuslandInsgesamt</v>
      </c>
      <c r="B2346">
        <v>2345</v>
      </c>
      <c r="C2346">
        <v>321</v>
      </c>
      <c r="D2346" t="s">
        <v>188</v>
      </c>
      <c r="E2346" t="s">
        <v>304</v>
      </c>
      <c r="F2346" t="s">
        <v>48</v>
      </c>
      <c r="G2346">
        <v>25</v>
      </c>
      <c r="H2346">
        <v>76</v>
      </c>
      <c r="I2346">
        <v>253</v>
      </c>
      <c r="J2346">
        <v>63</v>
      </c>
      <c r="K2346">
        <v>59</v>
      </c>
      <c r="L2346">
        <v>147</v>
      </c>
      <c r="M2346">
        <v>143</v>
      </c>
      <c r="N2346">
        <v>87</v>
      </c>
      <c r="O2346">
        <v>110</v>
      </c>
      <c r="P2346">
        <v>114</v>
      </c>
      <c r="Q2346">
        <v>103</v>
      </c>
      <c r="R2346">
        <v>104</v>
      </c>
      <c r="S2346">
        <v>140</v>
      </c>
    </row>
    <row r="2347" spans="1:28" x14ac:dyDescent="0.25">
      <c r="A2347" t="str">
        <f t="shared" si="36"/>
        <v>TullnPendler zw. BundesländernInsgesamt</v>
      </c>
      <c r="B2347">
        <v>2346</v>
      </c>
      <c r="C2347">
        <v>321</v>
      </c>
      <c r="D2347" t="s">
        <v>188</v>
      </c>
      <c r="E2347" t="s">
        <v>433</v>
      </c>
      <c r="F2347" t="s">
        <v>48</v>
      </c>
      <c r="G2347">
        <v>16493</v>
      </c>
      <c r="H2347">
        <v>17211</v>
      </c>
      <c r="I2347">
        <v>17736</v>
      </c>
      <c r="J2347">
        <v>17825</v>
      </c>
      <c r="K2347">
        <v>18104</v>
      </c>
      <c r="L2347">
        <v>18110</v>
      </c>
      <c r="M2347">
        <v>18352</v>
      </c>
      <c r="N2347">
        <v>18965</v>
      </c>
      <c r="O2347">
        <v>19433</v>
      </c>
      <c r="P2347">
        <v>19786</v>
      </c>
      <c r="Q2347">
        <v>19820</v>
      </c>
      <c r="R2347">
        <v>20047</v>
      </c>
      <c r="S2347">
        <v>20799</v>
      </c>
    </row>
    <row r="2348" spans="1:28" x14ac:dyDescent="0.25">
      <c r="A2348" t="str">
        <f t="shared" si="36"/>
        <v>TullnPendler zw. Gemeinden eines Pol. BezirkesInsgesamt</v>
      </c>
      <c r="B2348">
        <v>2347</v>
      </c>
      <c r="C2348">
        <v>321</v>
      </c>
      <c r="D2348" t="s">
        <v>188</v>
      </c>
      <c r="E2348" t="s">
        <v>305</v>
      </c>
      <c r="F2348" t="s">
        <v>48</v>
      </c>
      <c r="G2348">
        <v>8987</v>
      </c>
      <c r="H2348">
        <v>7966</v>
      </c>
      <c r="I2348">
        <v>8158</v>
      </c>
      <c r="J2348">
        <v>8231</v>
      </c>
      <c r="K2348">
        <v>8413</v>
      </c>
      <c r="L2348">
        <v>8604</v>
      </c>
      <c r="M2348">
        <v>8594</v>
      </c>
      <c r="N2348">
        <v>8682</v>
      </c>
      <c r="O2348">
        <v>8742</v>
      </c>
      <c r="P2348">
        <v>9059</v>
      </c>
      <c r="Q2348">
        <v>9135</v>
      </c>
      <c r="R2348">
        <v>9069</v>
      </c>
      <c r="S2348">
        <v>9264</v>
      </c>
    </row>
    <row r="2349" spans="1:28" x14ac:dyDescent="0.25">
      <c r="A2349" t="str">
        <f t="shared" si="36"/>
        <v>TullnPendler zw. Pol. Bez. des BundeslandesInsgesamt</v>
      </c>
      <c r="B2349">
        <v>2348</v>
      </c>
      <c r="C2349">
        <v>321</v>
      </c>
      <c r="D2349" t="s">
        <v>188</v>
      </c>
      <c r="E2349" t="s">
        <v>306</v>
      </c>
      <c r="F2349" t="s">
        <v>48</v>
      </c>
      <c r="G2349">
        <v>6279</v>
      </c>
      <c r="H2349">
        <v>7449</v>
      </c>
      <c r="I2349">
        <v>7285</v>
      </c>
      <c r="J2349">
        <v>7430</v>
      </c>
      <c r="K2349">
        <v>7262</v>
      </c>
      <c r="L2349">
        <v>7249</v>
      </c>
      <c r="M2349">
        <v>7839</v>
      </c>
      <c r="N2349">
        <v>7834</v>
      </c>
      <c r="O2349">
        <v>8095</v>
      </c>
      <c r="P2349">
        <v>8319</v>
      </c>
      <c r="Q2349">
        <v>8665</v>
      </c>
      <c r="R2349">
        <v>8829</v>
      </c>
      <c r="S2349">
        <v>8824</v>
      </c>
    </row>
    <row r="2350" spans="1:28" x14ac:dyDescent="0.25">
      <c r="A2350" t="str">
        <f t="shared" si="36"/>
        <v>TullnPensionisteneinkommenBrutto_Schnitt</v>
      </c>
      <c r="B2350">
        <v>2349</v>
      </c>
      <c r="C2350">
        <v>321</v>
      </c>
      <c r="D2350" t="s">
        <v>188</v>
      </c>
      <c r="E2350" t="s">
        <v>44</v>
      </c>
      <c r="F2350" t="s">
        <v>54</v>
      </c>
      <c r="G2350">
        <v>17905.811127804602</v>
      </c>
      <c r="H2350">
        <v>18384.7382583976</v>
      </c>
      <c r="I2350">
        <v>19023.204552996001</v>
      </c>
      <c r="J2350">
        <v>19678.024548545502</v>
      </c>
      <c r="K2350">
        <v>20465.8782933168</v>
      </c>
      <c r="L2350">
        <v>21223.520309078802</v>
      </c>
      <c r="M2350">
        <v>21776.515071051101</v>
      </c>
      <c r="N2350">
        <v>22188.558340530901</v>
      </c>
      <c r="O2350">
        <v>22431.624861379001</v>
      </c>
      <c r="P2350">
        <v>23017.221305480201</v>
      </c>
      <c r="Q2350">
        <v>23697.874491100902</v>
      </c>
      <c r="R2350">
        <v>24179.874492108898</v>
      </c>
      <c r="S2350">
        <v>24624.449455534399</v>
      </c>
      <c r="T2350">
        <v>27133.9428305974</v>
      </c>
      <c r="U2350">
        <v>27589.116666045898</v>
      </c>
      <c r="V2350">
        <v>28599.802163723201</v>
      </c>
      <c r="W2350">
        <v>30064.977302422802</v>
      </c>
      <c r="X2350">
        <v>30925.139019758801</v>
      </c>
      <c r="Y2350">
        <v>31940.744773045299</v>
      </c>
    </row>
    <row r="2351" spans="1:28" x14ac:dyDescent="0.25">
      <c r="A2351" t="str">
        <f t="shared" si="36"/>
        <v>TullnPensionisteneinkommenBruttobezüge 1000 EUR</v>
      </c>
      <c r="B2351">
        <v>2350</v>
      </c>
      <c r="C2351">
        <v>321</v>
      </c>
      <c r="D2351" t="s">
        <v>188</v>
      </c>
      <c r="E2351" t="s">
        <v>44</v>
      </c>
      <c r="F2351" t="s">
        <v>55</v>
      </c>
      <c r="G2351">
        <v>270538.90032999997</v>
      </c>
      <c r="H2351">
        <v>281323.26483</v>
      </c>
      <c r="I2351">
        <v>298112.63854999997</v>
      </c>
      <c r="J2351">
        <v>312526.38588000002</v>
      </c>
      <c r="K2351">
        <v>330728.59321999998</v>
      </c>
      <c r="L2351">
        <v>350888.46127000003</v>
      </c>
      <c r="M2351">
        <v>370854.05166</v>
      </c>
      <c r="N2351">
        <v>385348.69270000001</v>
      </c>
      <c r="O2351">
        <v>406976.96986000001</v>
      </c>
      <c r="P2351">
        <v>424207.38866</v>
      </c>
      <c r="Q2351">
        <v>444714.31270000001</v>
      </c>
      <c r="R2351">
        <v>456564.39016000001</v>
      </c>
      <c r="S2351">
        <v>466288.57488999999</v>
      </c>
      <c r="T2351">
        <v>714056.83953</v>
      </c>
      <c r="U2351">
        <v>740712.60424999997</v>
      </c>
      <c r="V2351">
        <v>772452.05663999997</v>
      </c>
      <c r="W2351">
        <v>805350.54700000002</v>
      </c>
      <c r="X2351">
        <v>843606.86731999996</v>
      </c>
      <c r="Y2351">
        <v>890156.61607999995</v>
      </c>
    </row>
    <row r="2352" spans="1:28" x14ac:dyDescent="0.25">
      <c r="A2352" t="str">
        <f t="shared" si="36"/>
        <v>TullnPensionisteneinkommenBruttobezüge Fälle</v>
      </c>
      <c r="B2352">
        <v>2351</v>
      </c>
      <c r="C2352">
        <v>321</v>
      </c>
      <c r="D2352" t="s">
        <v>188</v>
      </c>
      <c r="E2352" t="s">
        <v>44</v>
      </c>
      <c r="F2352" t="s">
        <v>56</v>
      </c>
      <c r="G2352">
        <v>15109</v>
      </c>
      <c r="H2352">
        <v>15302</v>
      </c>
      <c r="I2352">
        <v>15671</v>
      </c>
      <c r="J2352">
        <v>15882</v>
      </c>
      <c r="K2352">
        <v>16160</v>
      </c>
      <c r="L2352">
        <v>16533</v>
      </c>
      <c r="M2352">
        <v>17030</v>
      </c>
      <c r="N2352">
        <v>17367</v>
      </c>
      <c r="O2352">
        <v>18143</v>
      </c>
      <c r="P2352">
        <v>18430</v>
      </c>
      <c r="Q2352">
        <v>18766</v>
      </c>
      <c r="R2352">
        <v>18882</v>
      </c>
      <c r="S2352">
        <v>18936</v>
      </c>
      <c r="T2352">
        <v>26316</v>
      </c>
      <c r="U2352">
        <v>26848</v>
      </c>
      <c r="V2352">
        <v>27009</v>
      </c>
      <c r="W2352">
        <v>26787</v>
      </c>
      <c r="X2352">
        <v>27279</v>
      </c>
      <c r="Y2352">
        <v>27869</v>
      </c>
    </row>
    <row r="2353" spans="1:47" x14ac:dyDescent="0.25">
      <c r="A2353" t="str">
        <f t="shared" si="36"/>
        <v>TullnPensionisteneinkommenLohnsteuer 1000 EUR</v>
      </c>
      <c r="B2353">
        <v>2352</v>
      </c>
      <c r="C2353">
        <v>321</v>
      </c>
      <c r="D2353" t="s">
        <v>188</v>
      </c>
      <c r="E2353" t="s">
        <v>44</v>
      </c>
      <c r="F2353" t="s">
        <v>57</v>
      </c>
      <c r="G2353">
        <v>34907.021050000003</v>
      </c>
      <c r="H2353">
        <v>33886.999259999997</v>
      </c>
      <c r="I2353">
        <v>37466.438929999997</v>
      </c>
      <c r="J2353">
        <v>40649.08034</v>
      </c>
      <c r="K2353">
        <v>44769.902190000001</v>
      </c>
      <c r="L2353">
        <v>43554.271890000004</v>
      </c>
      <c r="M2353">
        <v>47519.613740000001</v>
      </c>
      <c r="N2353">
        <v>50883.227989999999</v>
      </c>
      <c r="O2353">
        <v>55904.869160000002</v>
      </c>
      <c r="P2353">
        <v>59508.08236</v>
      </c>
      <c r="Q2353">
        <v>64425.857510000002</v>
      </c>
      <c r="R2353">
        <v>67996.980930000005</v>
      </c>
      <c r="S2353">
        <v>58147.472690000002</v>
      </c>
      <c r="T2353">
        <v>100172.01612</v>
      </c>
      <c r="U2353">
        <v>106398.83891999999</v>
      </c>
      <c r="V2353">
        <v>114781.51531</v>
      </c>
      <c r="W2353">
        <v>113262.41308</v>
      </c>
      <c r="X2353">
        <v>122212.42396</v>
      </c>
      <c r="Y2353">
        <v>126614.37664</v>
      </c>
    </row>
    <row r="2354" spans="1:47" x14ac:dyDescent="0.25">
      <c r="A2354" t="str">
        <f t="shared" si="36"/>
        <v>TullnPensionisteneinkommenLohnsteuer Fälle</v>
      </c>
      <c r="B2354">
        <v>2353</v>
      </c>
      <c r="C2354">
        <v>321</v>
      </c>
      <c r="D2354" t="s">
        <v>188</v>
      </c>
      <c r="E2354" t="s">
        <v>44</v>
      </c>
      <c r="F2354" t="s">
        <v>58</v>
      </c>
      <c r="G2354">
        <v>9482</v>
      </c>
      <c r="H2354">
        <v>9270</v>
      </c>
      <c r="I2354">
        <v>9814</v>
      </c>
      <c r="J2354">
        <v>10555</v>
      </c>
      <c r="K2354">
        <v>10933</v>
      </c>
      <c r="L2354">
        <v>10851</v>
      </c>
      <c r="M2354">
        <v>11418</v>
      </c>
      <c r="N2354">
        <v>11833</v>
      </c>
      <c r="O2354">
        <v>12385</v>
      </c>
      <c r="P2354">
        <v>12779</v>
      </c>
      <c r="Q2354">
        <v>13318</v>
      </c>
      <c r="R2354">
        <v>13544</v>
      </c>
      <c r="S2354">
        <v>13775</v>
      </c>
      <c r="T2354">
        <v>19800</v>
      </c>
      <c r="U2354">
        <v>20419</v>
      </c>
      <c r="V2354">
        <v>21056</v>
      </c>
      <c r="W2354">
        <v>21986</v>
      </c>
      <c r="X2354">
        <v>22781</v>
      </c>
      <c r="Y2354">
        <v>23617</v>
      </c>
    </row>
    <row r="2355" spans="1:47" x14ac:dyDescent="0.25">
      <c r="A2355" t="str">
        <f t="shared" si="36"/>
        <v>TullnPensionisteneinkommenNetto_Schnitt</v>
      </c>
      <c r="B2355">
        <v>2354</v>
      </c>
      <c r="C2355">
        <v>321</v>
      </c>
      <c r="D2355" t="s">
        <v>188</v>
      </c>
      <c r="E2355" t="s">
        <v>44</v>
      </c>
      <c r="F2355" t="s">
        <v>59</v>
      </c>
      <c r="G2355">
        <v>14687.735458336099</v>
      </c>
      <c r="H2355">
        <v>15152.950131355399</v>
      </c>
      <c r="I2355">
        <v>15574.390246314801</v>
      </c>
      <c r="J2355">
        <v>16026.074324392401</v>
      </c>
      <c r="K2355">
        <v>16543.349749381199</v>
      </c>
      <c r="L2355">
        <v>17393.4332220408</v>
      </c>
      <c r="M2355">
        <v>17762.728530240802</v>
      </c>
      <c r="N2355">
        <v>18015.8337392756</v>
      </c>
      <c r="O2355">
        <v>18097.388465523902</v>
      </c>
      <c r="P2355">
        <v>18501.229572436201</v>
      </c>
      <c r="Q2355">
        <v>18943.760532878601</v>
      </c>
      <c r="R2355">
        <v>19230.6086992903</v>
      </c>
      <c r="S2355">
        <v>20182.467469898598</v>
      </c>
      <c r="T2355">
        <v>21844.108250114001</v>
      </c>
      <c r="U2355">
        <v>22116.647943235999</v>
      </c>
      <c r="V2355">
        <v>22797.096052056699</v>
      </c>
      <c r="W2355">
        <v>24208.7873195953</v>
      </c>
      <c r="X2355">
        <v>24777.072961985399</v>
      </c>
      <c r="Y2355">
        <v>25681.162999748802</v>
      </c>
    </row>
    <row r="2356" spans="1:47" x14ac:dyDescent="0.25">
      <c r="A2356" t="str">
        <f t="shared" si="36"/>
        <v>TullnPensionisteneinkommenNettobezüge 1000 EUR</v>
      </c>
      <c r="B2356">
        <v>2355</v>
      </c>
      <c r="C2356">
        <v>321</v>
      </c>
      <c r="D2356" t="s">
        <v>188</v>
      </c>
      <c r="E2356" t="s">
        <v>44</v>
      </c>
      <c r="F2356" t="s">
        <v>60</v>
      </c>
      <c r="G2356">
        <v>221916.99504000001</v>
      </c>
      <c r="H2356">
        <v>231870.44291000001</v>
      </c>
      <c r="I2356">
        <v>244066.26955</v>
      </c>
      <c r="J2356">
        <v>254526.11241999999</v>
      </c>
      <c r="K2356">
        <v>267340.53194999998</v>
      </c>
      <c r="L2356">
        <v>287565.63146</v>
      </c>
      <c r="M2356">
        <v>302499.26686999999</v>
      </c>
      <c r="N2356">
        <v>312880.98454999999</v>
      </c>
      <c r="O2356">
        <v>328340.91892999999</v>
      </c>
      <c r="P2356">
        <v>340977.66102</v>
      </c>
      <c r="Q2356">
        <v>355498.61015999998</v>
      </c>
      <c r="R2356">
        <v>363112.35346000001</v>
      </c>
      <c r="S2356">
        <v>382175.20400999999</v>
      </c>
      <c r="T2356">
        <v>574849.55270999996</v>
      </c>
      <c r="U2356">
        <v>593787.76398000005</v>
      </c>
      <c r="V2356">
        <v>615726.76726999995</v>
      </c>
      <c r="W2356">
        <v>648480.78593000001</v>
      </c>
      <c r="X2356">
        <v>675893.77333</v>
      </c>
      <c r="Y2356">
        <v>715708.33163999999</v>
      </c>
    </row>
    <row r="2357" spans="1:47" x14ac:dyDescent="0.25">
      <c r="A2357" t="str">
        <f t="shared" si="36"/>
        <v>TullnPensionisteneinkommenSV-Beiträge 1000 EUR</v>
      </c>
      <c r="B2357">
        <v>2356</v>
      </c>
      <c r="C2357">
        <v>321</v>
      </c>
      <c r="D2357" t="s">
        <v>188</v>
      </c>
      <c r="E2357" t="s">
        <v>44</v>
      </c>
      <c r="F2357" t="s">
        <v>61</v>
      </c>
      <c r="G2357">
        <v>13714.884239999999</v>
      </c>
      <c r="H2357">
        <v>15565.82266</v>
      </c>
      <c r="I2357">
        <v>16579.930069999999</v>
      </c>
      <c r="J2357">
        <v>17351.19312</v>
      </c>
      <c r="K2357">
        <v>18618.159080000001</v>
      </c>
      <c r="L2357">
        <v>19768.557919999999</v>
      </c>
      <c r="M2357">
        <v>20835.171050000001</v>
      </c>
      <c r="N2357">
        <v>21584.480159999999</v>
      </c>
      <c r="O2357">
        <v>22731.181769999999</v>
      </c>
      <c r="P2357">
        <v>23721.645280000001</v>
      </c>
      <c r="Q2357">
        <v>24789.84503</v>
      </c>
      <c r="R2357">
        <v>25455.055769999999</v>
      </c>
      <c r="S2357">
        <v>25965.89819</v>
      </c>
      <c r="T2357">
        <v>39035.270700000001</v>
      </c>
      <c r="U2357">
        <v>40526.001349999999</v>
      </c>
      <c r="V2357">
        <v>41943.774060000003</v>
      </c>
      <c r="W2357">
        <v>43607.347990000002</v>
      </c>
      <c r="X2357">
        <v>45500.670030000001</v>
      </c>
      <c r="Y2357">
        <v>47833.907800000001</v>
      </c>
    </row>
    <row r="2358" spans="1:47" x14ac:dyDescent="0.25">
      <c r="A2358" t="str">
        <f t="shared" si="36"/>
        <v>TullnPensionisteneinkommenSV-Beiträge Fälle</v>
      </c>
      <c r="B2358">
        <v>2357</v>
      </c>
      <c r="C2358">
        <v>321</v>
      </c>
      <c r="D2358" t="s">
        <v>188</v>
      </c>
      <c r="E2358" t="s">
        <v>44</v>
      </c>
      <c r="F2358" t="s">
        <v>62</v>
      </c>
      <c r="G2358">
        <v>14791</v>
      </c>
      <c r="H2358">
        <v>14983</v>
      </c>
      <c r="I2358">
        <v>15337</v>
      </c>
      <c r="J2358">
        <v>15561</v>
      </c>
      <c r="K2358">
        <v>15866</v>
      </c>
      <c r="L2358">
        <v>16225</v>
      </c>
      <c r="M2358">
        <v>16689</v>
      </c>
      <c r="N2358">
        <v>17029</v>
      </c>
      <c r="O2358">
        <v>17373</v>
      </c>
      <c r="P2358">
        <v>17628</v>
      </c>
      <c r="Q2358">
        <v>17964</v>
      </c>
      <c r="R2358">
        <v>18029</v>
      </c>
      <c r="S2358">
        <v>18082</v>
      </c>
      <c r="T2358">
        <v>25079</v>
      </c>
      <c r="U2358">
        <v>25462</v>
      </c>
      <c r="V2358">
        <v>25729</v>
      </c>
      <c r="W2358">
        <v>25961</v>
      </c>
      <c r="X2358">
        <v>26483</v>
      </c>
      <c r="Y2358">
        <v>27053</v>
      </c>
    </row>
    <row r="2359" spans="1:47" x14ac:dyDescent="0.25">
      <c r="A2359" t="str">
        <f t="shared" si="36"/>
        <v>TullnUnselbstständig BeschäftigteFrauen</v>
      </c>
      <c r="B2359">
        <v>2358</v>
      </c>
      <c r="C2359">
        <v>321</v>
      </c>
      <c r="D2359" t="s">
        <v>188</v>
      </c>
      <c r="E2359" t="s">
        <v>38</v>
      </c>
      <c r="F2359" t="s">
        <v>47</v>
      </c>
      <c r="G2359">
        <v>4080</v>
      </c>
      <c r="H2359">
        <v>4655</v>
      </c>
      <c r="I2359">
        <v>4452</v>
      </c>
      <c r="J2359">
        <v>4776</v>
      </c>
      <c r="K2359">
        <v>4480</v>
      </c>
      <c r="L2359">
        <v>4798</v>
      </c>
      <c r="M2359">
        <v>4294</v>
      </c>
      <c r="N2359">
        <v>4685</v>
      </c>
      <c r="O2359">
        <v>13424</v>
      </c>
      <c r="P2359">
        <v>14127</v>
      </c>
      <c r="Q2359">
        <v>13738</v>
      </c>
      <c r="R2359">
        <v>14208</v>
      </c>
      <c r="S2359">
        <v>13731</v>
      </c>
      <c r="T2359">
        <v>14279</v>
      </c>
      <c r="U2359">
        <v>14095</v>
      </c>
      <c r="V2359">
        <v>14643</v>
      </c>
      <c r="W2359">
        <v>14373</v>
      </c>
      <c r="X2359">
        <v>14836</v>
      </c>
      <c r="Y2359">
        <v>14473</v>
      </c>
      <c r="Z2359">
        <v>14927</v>
      </c>
      <c r="AA2359">
        <v>14609</v>
      </c>
      <c r="AB2359">
        <v>15004</v>
      </c>
      <c r="AC2359">
        <v>14767</v>
      </c>
      <c r="AD2359">
        <v>15236</v>
      </c>
      <c r="AE2359">
        <v>14932</v>
      </c>
      <c r="AF2359">
        <v>15410</v>
      </c>
      <c r="AG2359">
        <v>19944</v>
      </c>
      <c r="AH2359">
        <v>20666</v>
      </c>
      <c r="AI2359">
        <v>20502</v>
      </c>
      <c r="AJ2359">
        <v>21221</v>
      </c>
      <c r="AK2359">
        <v>20809</v>
      </c>
      <c r="AL2359">
        <v>21394</v>
      </c>
      <c r="AM2359">
        <v>21151</v>
      </c>
      <c r="AN2359">
        <v>21349</v>
      </c>
      <c r="AO2359">
        <v>21112</v>
      </c>
      <c r="AP2359">
        <v>21910</v>
      </c>
      <c r="AQ2359">
        <v>21704</v>
      </c>
      <c r="AR2359">
        <v>22098</v>
      </c>
      <c r="AS2359">
        <v>21838</v>
      </c>
      <c r="AT2359">
        <v>22209</v>
      </c>
      <c r="AU2359">
        <v>21904</v>
      </c>
    </row>
    <row r="2360" spans="1:47" x14ac:dyDescent="0.25">
      <c r="A2360" t="str">
        <f t="shared" si="36"/>
        <v>TullnUnselbstständig BeschäftigteInsgesamt</v>
      </c>
      <c r="B2360">
        <v>2359</v>
      </c>
      <c r="C2360">
        <v>321</v>
      </c>
      <c r="D2360" t="s">
        <v>188</v>
      </c>
      <c r="E2360" t="s">
        <v>38</v>
      </c>
      <c r="F2360" t="s">
        <v>48</v>
      </c>
      <c r="G2360">
        <v>10076</v>
      </c>
      <c r="H2360">
        <v>12931</v>
      </c>
      <c r="I2360">
        <v>11943</v>
      </c>
      <c r="J2360">
        <v>13260</v>
      </c>
      <c r="K2360">
        <v>12221</v>
      </c>
      <c r="L2360">
        <v>13799</v>
      </c>
      <c r="M2360">
        <v>12225</v>
      </c>
      <c r="N2360">
        <v>13589</v>
      </c>
      <c r="O2360">
        <v>28550</v>
      </c>
      <c r="P2360">
        <v>30440</v>
      </c>
      <c r="Q2360">
        <v>28899</v>
      </c>
      <c r="R2360">
        <v>30374</v>
      </c>
      <c r="S2360">
        <v>28736</v>
      </c>
      <c r="T2360">
        <v>30352</v>
      </c>
      <c r="U2360">
        <v>29151</v>
      </c>
      <c r="V2360">
        <v>30970</v>
      </c>
      <c r="W2360">
        <v>29750</v>
      </c>
      <c r="X2360">
        <v>31425</v>
      </c>
      <c r="Y2360">
        <v>29822</v>
      </c>
      <c r="Z2360">
        <v>31759</v>
      </c>
      <c r="AA2360">
        <v>30250</v>
      </c>
      <c r="AB2360">
        <v>31902</v>
      </c>
      <c r="AC2360">
        <v>30551</v>
      </c>
      <c r="AD2360">
        <v>32294</v>
      </c>
      <c r="AE2360">
        <v>30991</v>
      </c>
      <c r="AF2360">
        <v>32688</v>
      </c>
      <c r="AG2360">
        <v>41051</v>
      </c>
      <c r="AH2360">
        <v>43326</v>
      </c>
      <c r="AI2360">
        <v>42271</v>
      </c>
      <c r="AJ2360">
        <v>44548</v>
      </c>
      <c r="AK2360">
        <v>42972</v>
      </c>
      <c r="AL2360">
        <v>44846</v>
      </c>
      <c r="AM2360">
        <v>43576</v>
      </c>
      <c r="AN2360">
        <v>44612</v>
      </c>
      <c r="AO2360">
        <v>43604</v>
      </c>
      <c r="AP2360">
        <v>45637</v>
      </c>
      <c r="AQ2360">
        <v>44801</v>
      </c>
      <c r="AR2360">
        <v>46289</v>
      </c>
      <c r="AS2360">
        <v>45161</v>
      </c>
      <c r="AT2360">
        <v>46550</v>
      </c>
      <c r="AU2360">
        <v>45014</v>
      </c>
    </row>
    <row r="2361" spans="1:47" x14ac:dyDescent="0.25">
      <c r="A2361" t="str">
        <f t="shared" si="36"/>
        <v>TullnUnselbstständig BeschäftigteMänner</v>
      </c>
      <c r="B2361">
        <v>2360</v>
      </c>
      <c r="C2361">
        <v>321</v>
      </c>
      <c r="D2361" t="s">
        <v>188</v>
      </c>
      <c r="E2361" t="s">
        <v>38</v>
      </c>
      <c r="F2361" t="s">
        <v>49</v>
      </c>
      <c r="G2361">
        <v>5996</v>
      </c>
      <c r="H2361">
        <v>8276</v>
      </c>
      <c r="I2361">
        <v>7491</v>
      </c>
      <c r="J2361">
        <v>8484</v>
      </c>
      <c r="K2361">
        <v>7741</v>
      </c>
      <c r="L2361">
        <v>9001</v>
      </c>
      <c r="M2361">
        <v>7931</v>
      </c>
      <c r="N2361">
        <v>8904</v>
      </c>
      <c r="O2361">
        <v>15126</v>
      </c>
      <c r="P2361">
        <v>16313</v>
      </c>
      <c r="Q2361">
        <v>15161</v>
      </c>
      <c r="R2361">
        <v>16166</v>
      </c>
      <c r="S2361">
        <v>15005</v>
      </c>
      <c r="T2361">
        <v>16073</v>
      </c>
      <c r="U2361">
        <v>15056</v>
      </c>
      <c r="V2361">
        <v>16327</v>
      </c>
      <c r="W2361">
        <v>15377</v>
      </c>
      <c r="X2361">
        <v>16589</v>
      </c>
      <c r="Y2361">
        <v>15349</v>
      </c>
      <c r="Z2361">
        <v>16832</v>
      </c>
      <c r="AA2361">
        <v>15641</v>
      </c>
      <c r="AB2361">
        <v>16898</v>
      </c>
      <c r="AC2361">
        <v>15784</v>
      </c>
      <c r="AD2361">
        <v>17058</v>
      </c>
      <c r="AE2361">
        <v>16059</v>
      </c>
      <c r="AF2361">
        <v>17278</v>
      </c>
      <c r="AG2361">
        <v>21107</v>
      </c>
      <c r="AH2361">
        <v>22660</v>
      </c>
      <c r="AI2361">
        <v>21769</v>
      </c>
      <c r="AJ2361">
        <v>23327</v>
      </c>
      <c r="AK2361">
        <v>22163</v>
      </c>
      <c r="AL2361">
        <v>23452</v>
      </c>
      <c r="AM2361">
        <v>22425</v>
      </c>
      <c r="AN2361">
        <v>23263</v>
      </c>
      <c r="AO2361">
        <v>22492</v>
      </c>
      <c r="AP2361">
        <v>23727</v>
      </c>
      <c r="AQ2361">
        <v>23097</v>
      </c>
      <c r="AR2361">
        <v>24191</v>
      </c>
      <c r="AS2361">
        <v>23323</v>
      </c>
      <c r="AT2361">
        <v>24341</v>
      </c>
      <c r="AU2361">
        <v>23110</v>
      </c>
    </row>
    <row r="2362" spans="1:47" x14ac:dyDescent="0.25">
      <c r="A2362" t="str">
        <f t="shared" si="36"/>
        <v>TullnUnselbstständig Beschäftigte GW mgfInsgesamt</v>
      </c>
      <c r="B2362">
        <v>2361</v>
      </c>
      <c r="C2362">
        <v>321</v>
      </c>
      <c r="D2362" t="s">
        <v>188</v>
      </c>
      <c r="E2362" t="s">
        <v>450</v>
      </c>
      <c r="F2362" t="s">
        <v>48</v>
      </c>
      <c r="G2362">
        <v>19146.502147395</v>
      </c>
      <c r="H2362">
        <v>17901.646453841</v>
      </c>
      <c r="I2362">
        <v>19989.110432672001</v>
      </c>
      <c r="J2362">
        <v>18612.341203061002</v>
      </c>
      <c r="K2362">
        <v>20247.964336479999</v>
      </c>
      <c r="L2362">
        <v>18753.286735731999</v>
      </c>
      <c r="M2362">
        <v>19395.109145224</v>
      </c>
      <c r="N2362">
        <v>18443.435234502002</v>
      </c>
      <c r="O2362">
        <v>20222.253577686999</v>
      </c>
      <c r="P2362">
        <v>19465.144386934</v>
      </c>
      <c r="Q2362">
        <v>21298.018401912999</v>
      </c>
      <c r="R2362">
        <v>20289.545854476</v>
      </c>
      <c r="S2362">
        <v>21558.847893243001</v>
      </c>
      <c r="T2362">
        <v>19665.239616952</v>
      </c>
    </row>
    <row r="2363" spans="1:47" x14ac:dyDescent="0.25">
      <c r="A2363" t="str">
        <f t="shared" si="36"/>
        <v>TullnUnselbstständig Beschäftigte GW ogfInsgesamt</v>
      </c>
      <c r="B2363">
        <v>2362</v>
      </c>
      <c r="C2363">
        <v>321</v>
      </c>
      <c r="D2363" t="s">
        <v>188</v>
      </c>
      <c r="E2363" t="s">
        <v>449</v>
      </c>
      <c r="F2363" t="s">
        <v>48</v>
      </c>
      <c r="G2363">
        <v>17019.841742212</v>
      </c>
      <c r="H2363">
        <v>15819.792255251001</v>
      </c>
      <c r="I2363">
        <v>17814.024464597001</v>
      </c>
      <c r="J2363">
        <v>16580.036668602999</v>
      </c>
      <c r="K2363">
        <v>18106.035624938999</v>
      </c>
      <c r="L2363">
        <v>16803.382651727999</v>
      </c>
      <c r="M2363">
        <v>17392.988447188</v>
      </c>
      <c r="N2363">
        <v>16699.730993599002</v>
      </c>
      <c r="O2363">
        <v>18139.776023713999</v>
      </c>
      <c r="P2363">
        <v>17582.841770407002</v>
      </c>
      <c r="Q2363">
        <v>19284.141929781999</v>
      </c>
      <c r="R2363">
        <v>18408.35631064</v>
      </c>
      <c r="S2363">
        <v>19566.664518374</v>
      </c>
      <c r="T2363">
        <v>17795.351617269</v>
      </c>
    </row>
    <row r="2364" spans="1:47" x14ac:dyDescent="0.25">
      <c r="A2364" t="str">
        <f t="shared" si="36"/>
        <v>TullnUnternehmenInsgesamt</v>
      </c>
      <c r="B2364">
        <v>2363</v>
      </c>
      <c r="C2364">
        <v>321</v>
      </c>
      <c r="D2364" t="s">
        <v>188</v>
      </c>
      <c r="E2364" t="s">
        <v>475</v>
      </c>
      <c r="F2364" t="s">
        <v>48</v>
      </c>
      <c r="G2364">
        <v>8729</v>
      </c>
      <c r="H2364">
        <v>8842</v>
      </c>
      <c r="I2364">
        <v>9143</v>
      </c>
    </row>
    <row r="2365" spans="1:47" x14ac:dyDescent="0.25">
      <c r="A2365" t="str">
        <f t="shared" si="36"/>
        <v>TullnWohnbevölkerungInsgesamt</v>
      </c>
      <c r="B2365">
        <v>2364</v>
      </c>
      <c r="C2365">
        <v>321</v>
      </c>
      <c r="D2365" t="s">
        <v>188</v>
      </c>
      <c r="E2365" t="s">
        <v>42</v>
      </c>
      <c r="F2365" t="s">
        <v>48</v>
      </c>
      <c r="G2365">
        <v>64736</v>
      </c>
      <c r="H2365">
        <v>65155</v>
      </c>
      <c r="I2365">
        <v>65663</v>
      </c>
      <c r="J2365">
        <v>66232</v>
      </c>
      <c r="K2365">
        <v>66939</v>
      </c>
      <c r="L2365">
        <v>67863</v>
      </c>
      <c r="M2365">
        <v>68759</v>
      </c>
      <c r="N2365">
        <v>69393</v>
      </c>
      <c r="O2365">
        <v>69794</v>
      </c>
      <c r="P2365">
        <v>70439</v>
      </c>
      <c r="Q2365">
        <v>71058</v>
      </c>
      <c r="R2365">
        <v>71485</v>
      </c>
      <c r="S2365">
        <v>72104</v>
      </c>
      <c r="T2365">
        <v>72924</v>
      </c>
      <c r="U2365">
        <v>74113</v>
      </c>
      <c r="V2365">
        <v>101727</v>
      </c>
      <c r="W2365">
        <v>102715</v>
      </c>
      <c r="X2365">
        <v>103771</v>
      </c>
      <c r="Y2365">
        <v>104593</v>
      </c>
      <c r="Z2365">
        <v>105762</v>
      </c>
      <c r="AA2365">
        <v>106827</v>
      </c>
      <c r="AB2365">
        <v>109009</v>
      </c>
    </row>
    <row r="2366" spans="1:47" x14ac:dyDescent="0.25">
      <c r="A2366" t="str">
        <f t="shared" si="36"/>
        <v>Waidhofen an der ThayaArbeitnehmereinkommenBrutto_Schnitt</v>
      </c>
      <c r="B2366">
        <v>2365</v>
      </c>
      <c r="C2366">
        <v>322</v>
      </c>
      <c r="D2366" t="s">
        <v>189</v>
      </c>
      <c r="E2366" t="s">
        <v>43</v>
      </c>
      <c r="F2366" t="s">
        <v>54</v>
      </c>
      <c r="G2366">
        <v>21777.835497059899</v>
      </c>
      <c r="H2366">
        <v>22294.2328687849</v>
      </c>
      <c r="I2366">
        <v>22857.176168249702</v>
      </c>
      <c r="J2366">
        <v>23848.335649581801</v>
      </c>
      <c r="K2366">
        <v>24650.605292733901</v>
      </c>
      <c r="L2366">
        <v>25108.157119222698</v>
      </c>
      <c r="M2366">
        <v>25555.2891343964</v>
      </c>
      <c r="N2366">
        <v>26508.0365097676</v>
      </c>
      <c r="O2366">
        <v>27383.2753546604</v>
      </c>
      <c r="P2366">
        <v>27824.661110457801</v>
      </c>
      <c r="Q2366">
        <v>28393.3693006104</v>
      </c>
      <c r="R2366">
        <v>28810.115119932401</v>
      </c>
      <c r="S2366">
        <v>29596.9903394828</v>
      </c>
      <c r="T2366">
        <v>30286.465931831601</v>
      </c>
      <c r="U2366">
        <v>31173.661757075501</v>
      </c>
      <c r="V2366">
        <v>32936.279192635797</v>
      </c>
      <c r="W2366">
        <v>32825.121783746603</v>
      </c>
      <c r="X2366">
        <v>33684.598191199002</v>
      </c>
      <c r="Y2366">
        <v>35156.522202391003</v>
      </c>
    </row>
    <row r="2367" spans="1:47" x14ac:dyDescent="0.25">
      <c r="A2367" t="str">
        <f t="shared" si="36"/>
        <v>Waidhofen an der ThayaArbeitnehmereinkommenBruttobezüge 1000 EUR</v>
      </c>
      <c r="B2367">
        <v>2366</v>
      </c>
      <c r="C2367">
        <v>322</v>
      </c>
      <c r="D2367" t="s">
        <v>189</v>
      </c>
      <c r="E2367" t="s">
        <v>43</v>
      </c>
      <c r="F2367" t="s">
        <v>55</v>
      </c>
      <c r="G2367">
        <v>237029.96155000001</v>
      </c>
      <c r="H2367">
        <v>243475.31716000001</v>
      </c>
      <c r="I2367">
        <v>252686.08254</v>
      </c>
      <c r="J2367">
        <v>268007.59603000002</v>
      </c>
      <c r="K2367">
        <v>282939.64754999999</v>
      </c>
      <c r="L2367">
        <v>286835.58692999999</v>
      </c>
      <c r="M2367">
        <v>302906.84211000003</v>
      </c>
      <c r="N2367">
        <v>314809.44159</v>
      </c>
      <c r="O2367">
        <v>326983.69101000001</v>
      </c>
      <c r="P2367">
        <v>331252.59052000003</v>
      </c>
      <c r="Q2367">
        <v>334928.18427000003</v>
      </c>
      <c r="R2367">
        <v>341111.76302000001</v>
      </c>
      <c r="S2367">
        <v>351345.87232000002</v>
      </c>
      <c r="T2367">
        <v>358985.48069</v>
      </c>
      <c r="U2367">
        <v>370093.71237999998</v>
      </c>
      <c r="V2367">
        <v>389998.48191999999</v>
      </c>
      <c r="W2367">
        <v>381296.61463999999</v>
      </c>
      <c r="X2367">
        <v>394985.59839</v>
      </c>
      <c r="Y2367">
        <v>417589.17071999999</v>
      </c>
    </row>
    <row r="2368" spans="1:47" x14ac:dyDescent="0.25">
      <c r="A2368" t="str">
        <f t="shared" si="36"/>
        <v>Waidhofen an der ThayaArbeitnehmereinkommenBruttobezüge Fälle</v>
      </c>
      <c r="B2368">
        <v>2367</v>
      </c>
      <c r="C2368">
        <v>322</v>
      </c>
      <c r="D2368" t="s">
        <v>189</v>
      </c>
      <c r="E2368" t="s">
        <v>43</v>
      </c>
      <c r="F2368" t="s">
        <v>56</v>
      </c>
      <c r="G2368">
        <v>10884</v>
      </c>
      <c r="H2368">
        <v>10921</v>
      </c>
      <c r="I2368">
        <v>11055</v>
      </c>
      <c r="J2368">
        <v>11238</v>
      </c>
      <c r="K2368">
        <v>11478</v>
      </c>
      <c r="L2368">
        <v>11424</v>
      </c>
      <c r="M2368">
        <v>11853</v>
      </c>
      <c r="N2368">
        <v>11876</v>
      </c>
      <c r="O2368">
        <v>11941</v>
      </c>
      <c r="P2368">
        <v>11905</v>
      </c>
      <c r="Q2368">
        <v>11796</v>
      </c>
      <c r="R2368">
        <v>11840</v>
      </c>
      <c r="S2368">
        <v>11871</v>
      </c>
      <c r="T2368">
        <v>11853</v>
      </c>
      <c r="U2368">
        <v>11872</v>
      </c>
      <c r="V2368">
        <v>11841</v>
      </c>
      <c r="W2368">
        <v>11616</v>
      </c>
      <c r="X2368">
        <v>11726</v>
      </c>
      <c r="Y2368">
        <v>11878</v>
      </c>
    </row>
    <row r="2369" spans="1:47" x14ac:dyDescent="0.25">
      <c r="A2369" t="str">
        <f t="shared" si="36"/>
        <v>Waidhofen an der ThayaArbeitnehmereinkommenLohnsteuer 1000 EUR</v>
      </c>
      <c r="B2369">
        <v>2368</v>
      </c>
      <c r="C2369">
        <v>322</v>
      </c>
      <c r="D2369" t="s">
        <v>189</v>
      </c>
      <c r="E2369" t="s">
        <v>43</v>
      </c>
      <c r="F2369" t="s">
        <v>57</v>
      </c>
      <c r="G2369">
        <v>29635.652290000002</v>
      </c>
      <c r="H2369">
        <v>29196.148099999999</v>
      </c>
      <c r="I2369">
        <v>31469.321380000001</v>
      </c>
      <c r="J2369">
        <v>34628.102830000003</v>
      </c>
      <c r="K2369">
        <v>37397.191440000002</v>
      </c>
      <c r="L2369">
        <v>34021.0942</v>
      </c>
      <c r="M2369">
        <v>36888.087480000002</v>
      </c>
      <c r="N2369">
        <v>39601.705929999996</v>
      </c>
      <c r="O2369">
        <v>42189.460379999997</v>
      </c>
      <c r="P2369">
        <v>43246.671139999999</v>
      </c>
      <c r="Q2369">
        <v>44612.41474</v>
      </c>
      <c r="R2369">
        <v>46591.121630000001</v>
      </c>
      <c r="S2369">
        <v>40065.392440000003</v>
      </c>
      <c r="T2369">
        <v>41648.077550000002</v>
      </c>
      <c r="U2369">
        <v>44262.214359999998</v>
      </c>
      <c r="V2369">
        <v>47624.22997</v>
      </c>
      <c r="W2369">
        <v>42793.622340000002</v>
      </c>
      <c r="X2369">
        <v>46315.587200000002</v>
      </c>
      <c r="Y2369">
        <v>47707.731399999997</v>
      </c>
    </row>
    <row r="2370" spans="1:47" x14ac:dyDescent="0.25">
      <c r="A2370" t="str">
        <f t="shared" si="36"/>
        <v>Waidhofen an der ThayaArbeitnehmereinkommenLohnsteuer Fälle</v>
      </c>
      <c r="B2370">
        <v>2369</v>
      </c>
      <c r="C2370">
        <v>322</v>
      </c>
      <c r="D2370" t="s">
        <v>189</v>
      </c>
      <c r="E2370" t="s">
        <v>43</v>
      </c>
      <c r="F2370" t="s">
        <v>58</v>
      </c>
      <c r="G2370">
        <v>8530</v>
      </c>
      <c r="H2370">
        <v>8392</v>
      </c>
      <c r="I2370">
        <v>8561</v>
      </c>
      <c r="J2370">
        <v>8822</v>
      </c>
      <c r="K2370">
        <v>9163</v>
      </c>
      <c r="L2370">
        <v>8945</v>
      </c>
      <c r="M2370">
        <v>9318</v>
      </c>
      <c r="N2370">
        <v>9482</v>
      </c>
      <c r="O2370">
        <v>9655</v>
      </c>
      <c r="P2370">
        <v>9741</v>
      </c>
      <c r="Q2370">
        <v>9728</v>
      </c>
      <c r="R2370">
        <v>9796</v>
      </c>
      <c r="S2370">
        <v>9834</v>
      </c>
      <c r="T2370">
        <v>9869</v>
      </c>
      <c r="U2370">
        <v>9928</v>
      </c>
      <c r="V2370">
        <v>10126</v>
      </c>
      <c r="W2370">
        <v>10008</v>
      </c>
      <c r="X2370">
        <v>10128</v>
      </c>
      <c r="Y2370">
        <v>10373</v>
      </c>
    </row>
    <row r="2371" spans="1:47" x14ac:dyDescent="0.25">
      <c r="A2371" t="str">
        <f t="shared" ref="A2371:A2434" si="37">D2371&amp;E2371&amp;F2371</f>
        <v>Waidhofen an der ThayaArbeitnehmereinkommenNetto_Schnitt</v>
      </c>
      <c r="B2371">
        <v>2370</v>
      </c>
      <c r="C2371">
        <v>322</v>
      </c>
      <c r="D2371" t="s">
        <v>189</v>
      </c>
      <c r="E2371" t="s">
        <v>43</v>
      </c>
      <c r="F2371" t="s">
        <v>59</v>
      </c>
      <c r="G2371">
        <v>15492.572820654201</v>
      </c>
      <c r="H2371">
        <v>15970.1871687574</v>
      </c>
      <c r="I2371">
        <v>16264.989646313899</v>
      </c>
      <c r="J2371">
        <v>16886.368951770801</v>
      </c>
      <c r="K2371">
        <v>17414.818453563301</v>
      </c>
      <c r="L2371">
        <v>18102.8354052871</v>
      </c>
      <c r="M2371">
        <v>18338.7058938665</v>
      </c>
      <c r="N2371">
        <v>18933.4582334119</v>
      </c>
      <c r="O2371">
        <v>19478.7060832426</v>
      </c>
      <c r="P2371">
        <v>19719.083244855101</v>
      </c>
      <c r="Q2371">
        <v>20006.498465581601</v>
      </c>
      <c r="R2371">
        <v>20182.600144425702</v>
      </c>
      <c r="S2371">
        <v>21399.248781905499</v>
      </c>
      <c r="T2371">
        <v>21843.668300008401</v>
      </c>
      <c r="U2371">
        <v>22420.212978436699</v>
      </c>
      <c r="V2371">
        <v>23727.563817245202</v>
      </c>
      <c r="W2371">
        <v>23921.093439221801</v>
      </c>
      <c r="X2371">
        <v>24368.0170723179</v>
      </c>
      <c r="Y2371">
        <v>25530.641514564701</v>
      </c>
    </row>
    <row r="2372" spans="1:47" x14ac:dyDescent="0.25">
      <c r="A2372" t="str">
        <f t="shared" si="37"/>
        <v>Waidhofen an der ThayaArbeitnehmereinkommenNettobezüge 1000 EUR</v>
      </c>
      <c r="B2372">
        <v>2371</v>
      </c>
      <c r="C2372">
        <v>322</v>
      </c>
      <c r="D2372" t="s">
        <v>189</v>
      </c>
      <c r="E2372" t="s">
        <v>43</v>
      </c>
      <c r="F2372" t="s">
        <v>60</v>
      </c>
      <c r="G2372">
        <v>168621.16258</v>
      </c>
      <c r="H2372">
        <v>174410.41407</v>
      </c>
      <c r="I2372">
        <v>179809.46054</v>
      </c>
      <c r="J2372">
        <v>189769.01428</v>
      </c>
      <c r="K2372">
        <v>199887.28620999999</v>
      </c>
      <c r="L2372">
        <v>206806.79167000001</v>
      </c>
      <c r="M2372">
        <v>217368.68096</v>
      </c>
      <c r="N2372">
        <v>224853.74997999999</v>
      </c>
      <c r="O2372">
        <v>232595.22933999999</v>
      </c>
      <c r="P2372">
        <v>234755.68603000001</v>
      </c>
      <c r="Q2372">
        <v>235996.65590000001</v>
      </c>
      <c r="R2372">
        <v>238961.98571000001</v>
      </c>
      <c r="S2372">
        <v>254030.48229000001</v>
      </c>
      <c r="T2372">
        <v>258913.00036000001</v>
      </c>
      <c r="U2372">
        <v>266172.76848000003</v>
      </c>
      <c r="V2372">
        <v>280958.08315999998</v>
      </c>
      <c r="W2372">
        <v>277867.42138999997</v>
      </c>
      <c r="X2372">
        <v>285739.36819000001</v>
      </c>
      <c r="Y2372">
        <v>303252.95990999998</v>
      </c>
    </row>
    <row r="2373" spans="1:47" x14ac:dyDescent="0.25">
      <c r="A2373" t="str">
        <f t="shared" si="37"/>
        <v>Waidhofen an der ThayaArbeitnehmereinkommenSV-Beiträge 1000 EUR</v>
      </c>
      <c r="B2373">
        <v>2372</v>
      </c>
      <c r="C2373">
        <v>322</v>
      </c>
      <c r="D2373" t="s">
        <v>189</v>
      </c>
      <c r="E2373" t="s">
        <v>43</v>
      </c>
      <c r="F2373" t="s">
        <v>61</v>
      </c>
      <c r="G2373">
        <v>38773.146679999998</v>
      </c>
      <c r="H2373">
        <v>39868.754990000001</v>
      </c>
      <c r="I2373">
        <v>41407.300620000002</v>
      </c>
      <c r="J2373">
        <v>43610.478920000001</v>
      </c>
      <c r="K2373">
        <v>45655.169900000001</v>
      </c>
      <c r="L2373">
        <v>46007.701059999999</v>
      </c>
      <c r="M2373">
        <v>48650.073669999998</v>
      </c>
      <c r="N2373">
        <v>50353.985679999998</v>
      </c>
      <c r="O2373">
        <v>52199.00129</v>
      </c>
      <c r="P2373">
        <v>53250.233350000002</v>
      </c>
      <c r="Q2373">
        <v>54319.11363</v>
      </c>
      <c r="R2373">
        <v>55558.655680000003</v>
      </c>
      <c r="S2373">
        <v>57249.997589999999</v>
      </c>
      <c r="T2373">
        <v>58424.402779999997</v>
      </c>
      <c r="U2373">
        <v>59658.72954</v>
      </c>
      <c r="V2373">
        <v>61416.168790000003</v>
      </c>
      <c r="W2373">
        <v>60635.570910000002</v>
      </c>
      <c r="X2373">
        <v>62930.642999999996</v>
      </c>
      <c r="Y2373">
        <v>66628.47941</v>
      </c>
    </row>
    <row r="2374" spans="1:47" x14ac:dyDescent="0.25">
      <c r="A2374" t="str">
        <f t="shared" si="37"/>
        <v>Waidhofen an der ThayaArbeitnehmereinkommenSV-Beiträge Fälle</v>
      </c>
      <c r="B2374">
        <v>2373</v>
      </c>
      <c r="C2374">
        <v>322</v>
      </c>
      <c r="D2374" t="s">
        <v>189</v>
      </c>
      <c r="E2374" t="s">
        <v>43</v>
      </c>
      <c r="F2374" t="s">
        <v>62</v>
      </c>
      <c r="G2374">
        <v>10340</v>
      </c>
      <c r="H2374">
        <v>10379</v>
      </c>
      <c r="I2374">
        <v>10492</v>
      </c>
      <c r="J2374">
        <v>10649</v>
      </c>
      <c r="K2374">
        <v>10881</v>
      </c>
      <c r="L2374">
        <v>10779</v>
      </c>
      <c r="M2374">
        <v>11200</v>
      </c>
      <c r="N2374">
        <v>11253</v>
      </c>
      <c r="O2374">
        <v>11334</v>
      </c>
      <c r="P2374">
        <v>11305</v>
      </c>
      <c r="Q2374">
        <v>11147</v>
      </c>
      <c r="R2374">
        <v>11164</v>
      </c>
      <c r="S2374">
        <v>11236</v>
      </c>
      <c r="T2374">
        <v>11197</v>
      </c>
      <c r="U2374">
        <v>11224</v>
      </c>
      <c r="V2374">
        <v>11242</v>
      </c>
      <c r="W2374">
        <v>11009</v>
      </c>
      <c r="X2374">
        <v>11189</v>
      </c>
      <c r="Y2374">
        <v>11329</v>
      </c>
    </row>
    <row r="2375" spans="1:47" x14ac:dyDescent="0.25">
      <c r="A2375" t="str">
        <f t="shared" si="37"/>
        <v>Waidhofen an der ThayaArbeitsloseFrauen</v>
      </c>
      <c r="B2375">
        <v>2374</v>
      </c>
      <c r="C2375">
        <v>322</v>
      </c>
      <c r="D2375" t="s">
        <v>189</v>
      </c>
      <c r="E2375" t="s">
        <v>36</v>
      </c>
      <c r="F2375" t="s">
        <v>47</v>
      </c>
      <c r="G2375">
        <v>523</v>
      </c>
      <c r="H2375">
        <v>482</v>
      </c>
      <c r="I2375">
        <v>538</v>
      </c>
      <c r="J2375">
        <v>512</v>
      </c>
      <c r="K2375">
        <v>585</v>
      </c>
      <c r="L2375">
        <v>518</v>
      </c>
      <c r="M2375">
        <v>565</v>
      </c>
      <c r="N2375">
        <v>538</v>
      </c>
      <c r="O2375">
        <v>574</v>
      </c>
      <c r="P2375">
        <v>522</v>
      </c>
      <c r="Q2375">
        <v>548</v>
      </c>
      <c r="R2375">
        <v>485</v>
      </c>
      <c r="S2375">
        <v>458</v>
      </c>
      <c r="T2375">
        <v>458</v>
      </c>
      <c r="U2375">
        <v>405</v>
      </c>
      <c r="V2375">
        <v>339</v>
      </c>
      <c r="W2375">
        <v>349</v>
      </c>
      <c r="X2375">
        <v>302</v>
      </c>
      <c r="Y2375">
        <v>318</v>
      </c>
      <c r="Z2375">
        <v>287</v>
      </c>
      <c r="AA2375">
        <v>358</v>
      </c>
      <c r="AB2375">
        <v>348</v>
      </c>
      <c r="AC2375">
        <v>402</v>
      </c>
      <c r="AD2375">
        <v>343</v>
      </c>
      <c r="AE2375">
        <v>382</v>
      </c>
      <c r="AF2375">
        <v>308</v>
      </c>
      <c r="AG2375">
        <v>385</v>
      </c>
      <c r="AH2375">
        <v>317</v>
      </c>
      <c r="AI2375">
        <v>334</v>
      </c>
      <c r="AJ2375">
        <v>272</v>
      </c>
      <c r="AK2375">
        <v>303</v>
      </c>
      <c r="AL2375">
        <v>289</v>
      </c>
      <c r="AM2375">
        <v>307</v>
      </c>
      <c r="AN2375">
        <v>338</v>
      </c>
      <c r="AO2375">
        <v>351</v>
      </c>
      <c r="AP2375">
        <v>216</v>
      </c>
      <c r="AQ2375">
        <v>221</v>
      </c>
      <c r="AR2375">
        <v>190</v>
      </c>
      <c r="AS2375">
        <v>223</v>
      </c>
      <c r="AT2375">
        <v>178</v>
      </c>
      <c r="AU2375">
        <v>208</v>
      </c>
    </row>
    <row r="2376" spans="1:47" x14ac:dyDescent="0.25">
      <c r="A2376" t="str">
        <f t="shared" si="37"/>
        <v>Waidhofen an der ThayaArbeitsloseInsgesamt</v>
      </c>
      <c r="B2376">
        <v>2375</v>
      </c>
      <c r="C2376">
        <v>322</v>
      </c>
      <c r="D2376" t="s">
        <v>189</v>
      </c>
      <c r="E2376" t="s">
        <v>36</v>
      </c>
      <c r="F2376" t="s">
        <v>48</v>
      </c>
      <c r="G2376">
        <v>1315</v>
      </c>
      <c r="H2376">
        <v>783</v>
      </c>
      <c r="I2376">
        <v>1413</v>
      </c>
      <c r="J2376">
        <v>850</v>
      </c>
      <c r="K2376">
        <v>1484</v>
      </c>
      <c r="L2376">
        <v>812</v>
      </c>
      <c r="M2376">
        <v>1394</v>
      </c>
      <c r="N2376">
        <v>845</v>
      </c>
      <c r="O2376">
        <v>1316</v>
      </c>
      <c r="P2376">
        <v>798</v>
      </c>
      <c r="Q2376">
        <v>1317</v>
      </c>
      <c r="R2376">
        <v>845</v>
      </c>
      <c r="S2376">
        <v>1181</v>
      </c>
      <c r="T2376">
        <v>768</v>
      </c>
      <c r="U2376">
        <v>1125</v>
      </c>
      <c r="V2376">
        <v>609</v>
      </c>
      <c r="W2376">
        <v>1007</v>
      </c>
      <c r="X2376">
        <v>591</v>
      </c>
      <c r="Y2376">
        <v>1037</v>
      </c>
      <c r="Z2376">
        <v>593</v>
      </c>
      <c r="AA2376">
        <v>1079</v>
      </c>
      <c r="AB2376">
        <v>672</v>
      </c>
      <c r="AC2376">
        <v>1200</v>
      </c>
      <c r="AD2376">
        <v>691</v>
      </c>
      <c r="AE2376">
        <v>1153</v>
      </c>
      <c r="AF2376">
        <v>669</v>
      </c>
      <c r="AG2376">
        <v>1168</v>
      </c>
      <c r="AH2376">
        <v>634</v>
      </c>
      <c r="AI2376">
        <v>1017</v>
      </c>
      <c r="AJ2376">
        <v>551</v>
      </c>
      <c r="AK2376">
        <v>937</v>
      </c>
      <c r="AL2376">
        <v>563</v>
      </c>
      <c r="AM2376">
        <v>930</v>
      </c>
      <c r="AN2376">
        <v>659</v>
      </c>
      <c r="AO2376">
        <v>1021</v>
      </c>
      <c r="AP2376">
        <v>472</v>
      </c>
      <c r="AQ2376">
        <v>733</v>
      </c>
      <c r="AR2376">
        <v>424</v>
      </c>
      <c r="AS2376">
        <v>733</v>
      </c>
      <c r="AT2376">
        <v>405</v>
      </c>
      <c r="AU2376">
        <v>768</v>
      </c>
    </row>
    <row r="2377" spans="1:47" x14ac:dyDescent="0.25">
      <c r="A2377" t="str">
        <f t="shared" si="37"/>
        <v>Waidhofen an der ThayaArbeitsloseMänner</v>
      </c>
      <c r="B2377">
        <v>2376</v>
      </c>
      <c r="C2377">
        <v>322</v>
      </c>
      <c r="D2377" t="s">
        <v>189</v>
      </c>
      <c r="E2377" t="s">
        <v>36</v>
      </c>
      <c r="F2377" t="s">
        <v>49</v>
      </c>
      <c r="G2377">
        <v>792</v>
      </c>
      <c r="H2377">
        <v>301</v>
      </c>
      <c r="I2377">
        <v>875</v>
      </c>
      <c r="J2377">
        <v>338</v>
      </c>
      <c r="K2377">
        <v>899</v>
      </c>
      <c r="L2377">
        <v>294</v>
      </c>
      <c r="M2377">
        <v>829</v>
      </c>
      <c r="N2377">
        <v>307</v>
      </c>
      <c r="O2377">
        <v>742</v>
      </c>
      <c r="P2377">
        <v>276</v>
      </c>
      <c r="Q2377">
        <v>769</v>
      </c>
      <c r="R2377">
        <v>360</v>
      </c>
      <c r="S2377">
        <v>723</v>
      </c>
      <c r="T2377">
        <v>310</v>
      </c>
      <c r="U2377">
        <v>720</v>
      </c>
      <c r="V2377">
        <v>270</v>
      </c>
      <c r="W2377">
        <v>658</v>
      </c>
      <c r="X2377">
        <v>289</v>
      </c>
      <c r="Y2377">
        <v>719</v>
      </c>
      <c r="Z2377">
        <v>306</v>
      </c>
      <c r="AA2377">
        <v>721</v>
      </c>
      <c r="AB2377">
        <v>324</v>
      </c>
      <c r="AC2377">
        <v>798</v>
      </c>
      <c r="AD2377">
        <v>348</v>
      </c>
      <c r="AE2377">
        <v>771</v>
      </c>
      <c r="AF2377">
        <v>361</v>
      </c>
      <c r="AG2377">
        <v>783</v>
      </c>
      <c r="AH2377">
        <v>317</v>
      </c>
      <c r="AI2377">
        <v>683</v>
      </c>
      <c r="AJ2377">
        <v>279</v>
      </c>
      <c r="AK2377">
        <v>634</v>
      </c>
      <c r="AL2377">
        <v>274</v>
      </c>
      <c r="AM2377">
        <v>623</v>
      </c>
      <c r="AN2377">
        <v>321</v>
      </c>
      <c r="AO2377">
        <v>670</v>
      </c>
      <c r="AP2377">
        <v>256</v>
      </c>
      <c r="AQ2377">
        <v>512</v>
      </c>
      <c r="AR2377">
        <v>234</v>
      </c>
      <c r="AS2377">
        <v>510</v>
      </c>
      <c r="AT2377">
        <v>227</v>
      </c>
      <c r="AU2377">
        <v>560</v>
      </c>
    </row>
    <row r="2378" spans="1:47" x14ac:dyDescent="0.25">
      <c r="A2378" t="str">
        <f t="shared" si="37"/>
        <v>Waidhofen an der Thayaarbeitslose AusländerFrauen</v>
      </c>
      <c r="B2378">
        <v>2377</v>
      </c>
      <c r="C2378">
        <v>322</v>
      </c>
      <c r="D2378" t="s">
        <v>189</v>
      </c>
      <c r="E2378" t="s">
        <v>37</v>
      </c>
      <c r="F2378" t="s">
        <v>47</v>
      </c>
      <c r="G2378">
        <v>8</v>
      </c>
      <c r="H2378">
        <v>5</v>
      </c>
      <c r="I2378">
        <v>6</v>
      </c>
      <c r="J2378">
        <v>5</v>
      </c>
      <c r="K2378">
        <v>13</v>
      </c>
      <c r="L2378">
        <v>9</v>
      </c>
      <c r="M2378">
        <v>14</v>
      </c>
      <c r="N2378">
        <v>11</v>
      </c>
      <c r="O2378">
        <v>10</v>
      </c>
      <c r="P2378">
        <v>7</v>
      </c>
      <c r="Q2378">
        <v>11</v>
      </c>
      <c r="R2378">
        <v>11</v>
      </c>
      <c r="S2378">
        <v>11</v>
      </c>
      <c r="T2378">
        <v>15</v>
      </c>
      <c r="U2378">
        <v>14</v>
      </c>
      <c r="V2378">
        <v>9</v>
      </c>
      <c r="W2378">
        <v>8</v>
      </c>
      <c r="X2378">
        <v>6</v>
      </c>
      <c r="Y2378">
        <v>8</v>
      </c>
      <c r="Z2378">
        <v>7</v>
      </c>
      <c r="AA2378">
        <v>12</v>
      </c>
      <c r="AB2378">
        <v>9</v>
      </c>
      <c r="AC2378">
        <v>10</v>
      </c>
      <c r="AD2378">
        <v>10</v>
      </c>
      <c r="AE2378">
        <v>9</v>
      </c>
      <c r="AF2378">
        <v>12</v>
      </c>
      <c r="AG2378">
        <v>22</v>
      </c>
      <c r="AH2378">
        <v>23</v>
      </c>
      <c r="AI2378">
        <v>28</v>
      </c>
      <c r="AJ2378">
        <v>11</v>
      </c>
      <c r="AK2378">
        <v>20</v>
      </c>
      <c r="AL2378">
        <v>19</v>
      </c>
      <c r="AM2378">
        <v>30</v>
      </c>
      <c r="AN2378">
        <v>24</v>
      </c>
      <c r="AO2378">
        <v>31</v>
      </c>
      <c r="AP2378">
        <v>18</v>
      </c>
      <c r="AQ2378">
        <v>15</v>
      </c>
      <c r="AR2378">
        <v>14</v>
      </c>
      <c r="AS2378">
        <v>9</v>
      </c>
      <c r="AT2378">
        <v>15</v>
      </c>
      <c r="AU2378">
        <v>16</v>
      </c>
    </row>
    <row r="2379" spans="1:47" x14ac:dyDescent="0.25">
      <c r="A2379" t="str">
        <f t="shared" si="37"/>
        <v>Waidhofen an der Thayaarbeitslose AusländerInsgesamt</v>
      </c>
      <c r="B2379">
        <v>2378</v>
      </c>
      <c r="C2379">
        <v>322</v>
      </c>
      <c r="D2379" t="s">
        <v>189</v>
      </c>
      <c r="E2379" t="s">
        <v>37</v>
      </c>
      <c r="F2379" t="s">
        <v>48</v>
      </c>
      <c r="G2379">
        <v>25</v>
      </c>
      <c r="H2379">
        <v>10</v>
      </c>
      <c r="I2379">
        <v>31</v>
      </c>
      <c r="J2379">
        <v>13</v>
      </c>
      <c r="K2379">
        <v>31</v>
      </c>
      <c r="L2379">
        <v>13</v>
      </c>
      <c r="M2379">
        <v>29</v>
      </c>
      <c r="N2379">
        <v>17</v>
      </c>
      <c r="O2379">
        <v>30</v>
      </c>
      <c r="P2379">
        <v>12</v>
      </c>
      <c r="Q2379">
        <v>25</v>
      </c>
      <c r="R2379">
        <v>17</v>
      </c>
      <c r="S2379">
        <v>23</v>
      </c>
      <c r="T2379">
        <v>24</v>
      </c>
      <c r="U2379">
        <v>26</v>
      </c>
      <c r="V2379">
        <v>16</v>
      </c>
      <c r="W2379">
        <v>26</v>
      </c>
      <c r="X2379">
        <v>13</v>
      </c>
      <c r="Y2379">
        <v>25</v>
      </c>
      <c r="Z2379">
        <v>17</v>
      </c>
      <c r="AA2379">
        <v>36</v>
      </c>
      <c r="AB2379">
        <v>13</v>
      </c>
      <c r="AC2379">
        <v>44</v>
      </c>
      <c r="AD2379">
        <v>22</v>
      </c>
      <c r="AE2379">
        <v>30</v>
      </c>
      <c r="AF2379">
        <v>42</v>
      </c>
      <c r="AG2379">
        <v>56</v>
      </c>
      <c r="AH2379">
        <v>54</v>
      </c>
      <c r="AI2379">
        <v>58</v>
      </c>
      <c r="AJ2379">
        <v>28</v>
      </c>
      <c r="AK2379">
        <v>62</v>
      </c>
      <c r="AL2379">
        <v>41</v>
      </c>
      <c r="AM2379">
        <v>68</v>
      </c>
      <c r="AN2379">
        <v>48</v>
      </c>
      <c r="AO2379">
        <v>62</v>
      </c>
      <c r="AP2379">
        <v>32</v>
      </c>
      <c r="AQ2379">
        <v>49</v>
      </c>
      <c r="AR2379">
        <v>30</v>
      </c>
      <c r="AS2379">
        <v>36</v>
      </c>
      <c r="AT2379">
        <v>32</v>
      </c>
      <c r="AU2379">
        <v>61</v>
      </c>
    </row>
    <row r="2380" spans="1:47" x14ac:dyDescent="0.25">
      <c r="A2380" t="str">
        <f t="shared" si="37"/>
        <v>Waidhofen an der Thayaarbeitslose AusländerMänner</v>
      </c>
      <c r="B2380">
        <v>2379</v>
      </c>
      <c r="C2380">
        <v>322</v>
      </c>
      <c r="D2380" t="s">
        <v>189</v>
      </c>
      <c r="E2380" t="s">
        <v>37</v>
      </c>
      <c r="F2380" t="s">
        <v>49</v>
      </c>
      <c r="G2380">
        <v>17</v>
      </c>
      <c r="H2380">
        <v>5</v>
      </c>
      <c r="I2380">
        <v>25</v>
      </c>
      <c r="J2380">
        <v>8</v>
      </c>
      <c r="K2380">
        <v>18</v>
      </c>
      <c r="L2380">
        <v>4</v>
      </c>
      <c r="M2380">
        <v>15</v>
      </c>
      <c r="N2380">
        <v>6</v>
      </c>
      <c r="O2380">
        <v>20</v>
      </c>
      <c r="P2380">
        <v>5</v>
      </c>
      <c r="Q2380">
        <v>14</v>
      </c>
      <c r="R2380">
        <v>6</v>
      </c>
      <c r="S2380">
        <v>12</v>
      </c>
      <c r="T2380">
        <v>9</v>
      </c>
      <c r="U2380">
        <v>12</v>
      </c>
      <c r="V2380">
        <v>7</v>
      </c>
      <c r="W2380">
        <v>18</v>
      </c>
      <c r="X2380">
        <v>7</v>
      </c>
      <c r="Y2380">
        <v>17</v>
      </c>
      <c r="Z2380">
        <v>10</v>
      </c>
      <c r="AA2380">
        <v>24</v>
      </c>
      <c r="AB2380">
        <v>4</v>
      </c>
      <c r="AC2380">
        <v>34</v>
      </c>
      <c r="AD2380">
        <v>12</v>
      </c>
      <c r="AE2380">
        <v>21</v>
      </c>
      <c r="AF2380">
        <v>30</v>
      </c>
      <c r="AG2380">
        <v>34</v>
      </c>
      <c r="AH2380">
        <v>31</v>
      </c>
      <c r="AI2380">
        <v>30</v>
      </c>
      <c r="AJ2380">
        <v>17</v>
      </c>
      <c r="AK2380">
        <v>42</v>
      </c>
      <c r="AL2380">
        <v>22</v>
      </c>
      <c r="AM2380">
        <v>38</v>
      </c>
      <c r="AN2380">
        <v>24</v>
      </c>
      <c r="AO2380">
        <v>31</v>
      </c>
      <c r="AP2380">
        <v>14</v>
      </c>
      <c r="AQ2380">
        <v>34</v>
      </c>
      <c r="AR2380">
        <v>16</v>
      </c>
      <c r="AS2380">
        <v>27</v>
      </c>
      <c r="AT2380">
        <v>17</v>
      </c>
      <c r="AU2380">
        <v>45</v>
      </c>
    </row>
    <row r="2381" spans="1:47" x14ac:dyDescent="0.25">
      <c r="A2381" t="str">
        <f t="shared" si="37"/>
        <v>Waidhofen an der ThayaArbeitsstättenInsgesamt</v>
      </c>
      <c r="B2381">
        <v>2380</v>
      </c>
      <c r="C2381">
        <v>322</v>
      </c>
      <c r="D2381" t="s">
        <v>189</v>
      </c>
      <c r="E2381" t="s">
        <v>476</v>
      </c>
      <c r="F2381" t="s">
        <v>48</v>
      </c>
      <c r="G2381">
        <v>2640</v>
      </c>
      <c r="H2381">
        <v>2661</v>
      </c>
      <c r="I2381">
        <v>2753</v>
      </c>
    </row>
    <row r="2382" spans="1:47" x14ac:dyDescent="0.25">
      <c r="A2382" t="str">
        <f t="shared" si="37"/>
        <v>Waidhofen an der ThayaBeschäftigte in den ArbeitsstättenInsgesamt</v>
      </c>
      <c r="B2382">
        <v>2381</v>
      </c>
      <c r="C2382">
        <v>322</v>
      </c>
      <c r="D2382" t="s">
        <v>189</v>
      </c>
      <c r="E2382" t="s">
        <v>477</v>
      </c>
      <c r="F2382" t="s">
        <v>48</v>
      </c>
      <c r="G2382">
        <v>12587</v>
      </c>
      <c r="H2382">
        <v>12152</v>
      </c>
      <c r="I2382">
        <v>12283</v>
      </c>
    </row>
    <row r="2383" spans="1:47" x14ac:dyDescent="0.25">
      <c r="A2383" t="str">
        <f t="shared" si="37"/>
        <v>Waidhofen an der ThayaGesamteinkommenBruttobezüge Gesamt</v>
      </c>
      <c r="B2383">
        <v>2382</v>
      </c>
      <c r="C2383">
        <v>322</v>
      </c>
      <c r="D2383" t="s">
        <v>189</v>
      </c>
      <c r="E2383" t="s">
        <v>45</v>
      </c>
      <c r="F2383" t="s">
        <v>63</v>
      </c>
      <c r="G2383">
        <v>341845.40392999997</v>
      </c>
      <c r="H2383">
        <v>350663.5208</v>
      </c>
      <c r="I2383">
        <v>363565.89689999999</v>
      </c>
      <c r="J2383">
        <v>383372.61368000001</v>
      </c>
      <c r="K2383">
        <v>404453.72110000002</v>
      </c>
      <c r="L2383">
        <v>414430.98611</v>
      </c>
      <c r="M2383">
        <v>436727.79498000001</v>
      </c>
      <c r="N2383">
        <v>453279.27765</v>
      </c>
      <c r="O2383">
        <v>472147.35207000002</v>
      </c>
      <c r="P2383">
        <v>483552.01935999998</v>
      </c>
      <c r="Q2383">
        <v>492111.06630000001</v>
      </c>
      <c r="R2383">
        <v>501326.71083</v>
      </c>
      <c r="S2383">
        <v>514446.03960999998</v>
      </c>
      <c r="T2383">
        <v>524645.75055999996</v>
      </c>
      <c r="U2383">
        <v>542656.30804999999</v>
      </c>
      <c r="V2383">
        <v>570115.68784000003</v>
      </c>
      <c r="W2383">
        <v>570546.73349000001</v>
      </c>
      <c r="X2383">
        <v>592886.24468</v>
      </c>
      <c r="Y2383">
        <v>624147.65162999998</v>
      </c>
    </row>
    <row r="2384" spans="1:47" x14ac:dyDescent="0.25">
      <c r="A2384" t="str">
        <f t="shared" si="37"/>
        <v>Waidhofen an der ThayaGesamteinkommenNettobezüge Gesamt</v>
      </c>
      <c r="B2384">
        <v>2383</v>
      </c>
      <c r="C2384">
        <v>322</v>
      </c>
      <c r="D2384" t="s">
        <v>189</v>
      </c>
      <c r="E2384" t="s">
        <v>45</v>
      </c>
      <c r="F2384" t="s">
        <v>64</v>
      </c>
      <c r="G2384">
        <v>258618.62281999999</v>
      </c>
      <c r="H2384">
        <v>266827.04703999998</v>
      </c>
      <c r="I2384">
        <v>274856.83306999999</v>
      </c>
      <c r="J2384">
        <v>288246.01033999998</v>
      </c>
      <c r="K2384">
        <v>302878.51558000001</v>
      </c>
      <c r="L2384">
        <v>316066.47720999998</v>
      </c>
      <c r="M2384">
        <v>331313.22285999998</v>
      </c>
      <c r="N2384">
        <v>342165.86667000002</v>
      </c>
      <c r="O2384">
        <v>354837.33970999997</v>
      </c>
      <c r="P2384">
        <v>362368.20361000003</v>
      </c>
      <c r="Q2384">
        <v>367061.21617000003</v>
      </c>
      <c r="R2384">
        <v>371913.77778</v>
      </c>
      <c r="S2384">
        <v>392620.56030000001</v>
      </c>
      <c r="T2384">
        <v>399238.30754000001</v>
      </c>
      <c r="U2384">
        <v>411670.35405000002</v>
      </c>
      <c r="V2384">
        <v>432071.18909</v>
      </c>
      <c r="W2384">
        <v>437931.23570999998</v>
      </c>
      <c r="X2384">
        <v>452197.67330000002</v>
      </c>
      <c r="Y2384">
        <v>477429.66330000001</v>
      </c>
    </row>
    <row r="2385" spans="1:44" x14ac:dyDescent="0.25">
      <c r="A2385" t="str">
        <f t="shared" si="37"/>
        <v>Waidhofen an der ThayaGründungsintensitätin % der aktiven Wirtschaftskammermitglieder</v>
      </c>
      <c r="B2385">
        <v>2384</v>
      </c>
      <c r="C2385">
        <v>322</v>
      </c>
      <c r="D2385" t="s">
        <v>189</v>
      </c>
      <c r="E2385" t="s">
        <v>40</v>
      </c>
      <c r="F2385" t="s">
        <v>52</v>
      </c>
      <c r="G2385">
        <v>6.5856129685916898</v>
      </c>
      <c r="H2385">
        <v>8.1859732825490799</v>
      </c>
      <c r="I2385">
        <v>6.0008379420144102</v>
      </c>
      <c r="J2385">
        <v>6.3985401290442399</v>
      </c>
      <c r="K2385">
        <v>5.8844136708808596</v>
      </c>
      <c r="L2385">
        <v>6.1450882618457001</v>
      </c>
      <c r="M2385">
        <v>9.6932440325729896</v>
      </c>
      <c r="N2385">
        <v>6.4272683185922403</v>
      </c>
      <c r="O2385">
        <v>8.5711176371813202</v>
      </c>
      <c r="P2385">
        <v>6.1240855604471101</v>
      </c>
      <c r="Q2385">
        <v>7.3166315706610501</v>
      </c>
      <c r="R2385">
        <v>6.1459596225818398</v>
      </c>
      <c r="S2385">
        <v>5.5907274905991198</v>
      </c>
      <c r="T2385">
        <v>8.6459582007683498</v>
      </c>
      <c r="U2385">
        <v>7.4945353061962301</v>
      </c>
      <c r="V2385">
        <v>7.2271386430678497</v>
      </c>
      <c r="W2385">
        <v>6.2054208273894398</v>
      </c>
      <c r="X2385">
        <v>4.9330514446793501</v>
      </c>
      <c r="Y2385">
        <v>5.8905058905058896</v>
      </c>
      <c r="Z2385">
        <v>6.7346938775510203</v>
      </c>
      <c r="AA2385">
        <v>5.6056701030927796</v>
      </c>
      <c r="AB2385">
        <v>7.9306071871127601</v>
      </c>
    </row>
    <row r="2386" spans="1:44" x14ac:dyDescent="0.25">
      <c r="A2386" t="str">
        <f t="shared" si="37"/>
        <v>Waidhofen an der ThayaGründungsintensitätje 1.000 Einwohner</v>
      </c>
      <c r="B2386">
        <v>2385</v>
      </c>
      <c r="C2386">
        <v>322</v>
      </c>
      <c r="D2386" t="s">
        <v>189</v>
      </c>
      <c r="E2386" t="s">
        <v>40</v>
      </c>
      <c r="F2386" t="s">
        <v>53</v>
      </c>
      <c r="G2386">
        <v>2.3104539153307502</v>
      </c>
      <c r="H2386">
        <v>2.9703137188740301</v>
      </c>
      <c r="I2386">
        <v>2.2023800737099499</v>
      </c>
      <c r="J2386">
        <v>2.3877394370543001</v>
      </c>
      <c r="K2386">
        <v>2.21228183181795</v>
      </c>
      <c r="L2386">
        <v>2.3316517256001799</v>
      </c>
      <c r="M2386">
        <v>3.75441305758507</v>
      </c>
      <c r="N2386">
        <v>2.5996088916707301</v>
      </c>
      <c r="O2386">
        <v>3.5842279886550599</v>
      </c>
      <c r="P2386">
        <v>2.6756044949607301</v>
      </c>
      <c r="Q2386">
        <v>3.2599938479431798</v>
      </c>
      <c r="R2386">
        <v>2.8191415345903099</v>
      </c>
      <c r="S2386">
        <v>2.6129838218626702</v>
      </c>
      <c r="T2386">
        <v>4.1419927403574501</v>
      </c>
      <c r="U2386">
        <v>3.7860075352996398</v>
      </c>
      <c r="V2386">
        <v>3.7163443306788002</v>
      </c>
      <c r="W2386">
        <v>3.34062895979726</v>
      </c>
      <c r="X2386">
        <v>2.7039555006180498</v>
      </c>
      <c r="Y2386">
        <v>3.3097110816914599</v>
      </c>
      <c r="Z2386">
        <v>3.8776389487289999</v>
      </c>
      <c r="AA2386">
        <v>3.4102935988397198</v>
      </c>
      <c r="AB2386">
        <v>5.0095886658056399</v>
      </c>
    </row>
    <row r="2387" spans="1:44" x14ac:dyDescent="0.25">
      <c r="A2387" t="str">
        <f t="shared" si="37"/>
        <v>Waidhofen an der ThayaKammermitgliedschaftenAktiv</v>
      </c>
      <c r="B2387">
        <v>2386</v>
      </c>
      <c r="C2387">
        <v>322</v>
      </c>
      <c r="D2387" t="s">
        <v>189</v>
      </c>
      <c r="E2387" t="s">
        <v>39</v>
      </c>
      <c r="F2387" t="s">
        <v>50</v>
      </c>
      <c r="G2387">
        <v>987</v>
      </c>
      <c r="H2387">
        <v>1012</v>
      </c>
      <c r="I2387">
        <v>1020</v>
      </c>
      <c r="J2387">
        <v>1032</v>
      </c>
      <c r="K2387">
        <v>1037</v>
      </c>
      <c r="L2387">
        <v>1042</v>
      </c>
      <c r="M2387">
        <v>1062</v>
      </c>
      <c r="N2387">
        <v>1105</v>
      </c>
      <c r="O2387">
        <v>1139</v>
      </c>
      <c r="P2387">
        <v>1132</v>
      </c>
      <c r="Q2387">
        <v>1162</v>
      </c>
      <c r="R2387">
        <v>1176</v>
      </c>
      <c r="S2387">
        <v>1216</v>
      </c>
      <c r="T2387">
        <v>1190</v>
      </c>
      <c r="U2387">
        <v>1232</v>
      </c>
      <c r="V2387">
        <v>1220</v>
      </c>
      <c r="W2387">
        <v>1253</v>
      </c>
      <c r="X2387">
        <v>1235</v>
      </c>
      <c r="Y2387">
        <v>1261</v>
      </c>
      <c r="Z2387">
        <v>1261</v>
      </c>
      <c r="AA2387">
        <v>1316</v>
      </c>
      <c r="AB2387">
        <v>1334</v>
      </c>
      <c r="AC2387">
        <v>1353</v>
      </c>
      <c r="AD2387">
        <v>1356</v>
      </c>
      <c r="AE2387">
        <v>1416</v>
      </c>
      <c r="AF2387">
        <v>1402</v>
      </c>
      <c r="AG2387">
        <v>1425</v>
      </c>
      <c r="AH2387">
        <v>1419</v>
      </c>
      <c r="AI2387">
        <v>1443</v>
      </c>
      <c r="AJ2387">
        <v>1443</v>
      </c>
      <c r="AK2387">
        <v>1446</v>
      </c>
      <c r="AL2387">
        <v>1470</v>
      </c>
      <c r="AM2387">
        <v>1508</v>
      </c>
      <c r="AN2387">
        <v>1552</v>
      </c>
      <c r="AO2387">
        <v>1635</v>
      </c>
      <c r="AP2387">
        <v>1614</v>
      </c>
      <c r="AQ2387">
        <v>1680</v>
      </c>
      <c r="AR2387">
        <v>1709</v>
      </c>
    </row>
    <row r="2388" spans="1:44" x14ac:dyDescent="0.25">
      <c r="A2388" t="str">
        <f t="shared" si="37"/>
        <v>Waidhofen an der ThayaKammermitgliedschaftenInsgesamt</v>
      </c>
      <c r="B2388">
        <v>2387</v>
      </c>
      <c r="C2388">
        <v>322</v>
      </c>
      <c r="D2388" t="s">
        <v>189</v>
      </c>
      <c r="E2388" t="s">
        <v>39</v>
      </c>
      <c r="F2388" t="s">
        <v>48</v>
      </c>
      <c r="G2388">
        <v>1284</v>
      </c>
      <c r="H2388">
        <v>1305</v>
      </c>
      <c r="I2388">
        <v>1344</v>
      </c>
      <c r="J2388">
        <v>1351</v>
      </c>
      <c r="K2388">
        <v>1359</v>
      </c>
      <c r="L2388">
        <v>1358</v>
      </c>
      <c r="M2388">
        <v>1379</v>
      </c>
      <c r="N2388">
        <v>1411</v>
      </c>
      <c r="O2388">
        <v>1424</v>
      </c>
      <c r="P2388">
        <v>1436</v>
      </c>
      <c r="Q2388">
        <v>1472</v>
      </c>
      <c r="R2388">
        <v>1498</v>
      </c>
      <c r="S2388">
        <v>1533</v>
      </c>
      <c r="T2388">
        <v>1534</v>
      </c>
      <c r="U2388">
        <v>1557</v>
      </c>
      <c r="V2388">
        <v>1575</v>
      </c>
      <c r="W2388">
        <v>1592</v>
      </c>
      <c r="X2388">
        <v>1589</v>
      </c>
      <c r="Y2388">
        <v>1621</v>
      </c>
      <c r="Z2388">
        <v>1624</v>
      </c>
      <c r="AA2388">
        <v>1682</v>
      </c>
      <c r="AB2388">
        <v>1718</v>
      </c>
      <c r="AC2388">
        <v>1732</v>
      </c>
      <c r="AD2388">
        <v>1744</v>
      </c>
      <c r="AE2388">
        <v>1789</v>
      </c>
      <c r="AF2388">
        <v>1790</v>
      </c>
      <c r="AG2388">
        <v>1788</v>
      </c>
      <c r="AH2388">
        <v>1784</v>
      </c>
      <c r="AI2388">
        <v>1795</v>
      </c>
      <c r="AJ2388">
        <v>1775</v>
      </c>
      <c r="AK2388">
        <v>1795</v>
      </c>
      <c r="AL2388">
        <v>1807</v>
      </c>
      <c r="AM2388">
        <v>1864</v>
      </c>
      <c r="AN2388">
        <v>1935</v>
      </c>
      <c r="AO2388">
        <v>1989</v>
      </c>
      <c r="AP2388">
        <v>1970</v>
      </c>
      <c r="AQ2388">
        <v>2005</v>
      </c>
      <c r="AR2388">
        <v>2041</v>
      </c>
    </row>
    <row r="2389" spans="1:44" x14ac:dyDescent="0.25">
      <c r="A2389" t="str">
        <f t="shared" si="37"/>
        <v>Waidhofen an der ThayaKammermitgliedschaftenRuhend</v>
      </c>
      <c r="B2389">
        <v>2388</v>
      </c>
      <c r="C2389">
        <v>322</v>
      </c>
      <c r="D2389" t="s">
        <v>189</v>
      </c>
      <c r="E2389" t="s">
        <v>39</v>
      </c>
      <c r="F2389" t="s">
        <v>51</v>
      </c>
      <c r="G2389">
        <v>297</v>
      </c>
      <c r="H2389">
        <v>293</v>
      </c>
      <c r="I2389">
        <v>324</v>
      </c>
      <c r="J2389">
        <v>319</v>
      </c>
      <c r="K2389">
        <v>322</v>
      </c>
      <c r="L2389">
        <v>316</v>
      </c>
      <c r="M2389">
        <v>317</v>
      </c>
      <c r="N2389">
        <v>306</v>
      </c>
      <c r="O2389">
        <v>285</v>
      </c>
      <c r="P2389">
        <v>304</v>
      </c>
      <c r="Q2389">
        <v>310</v>
      </c>
      <c r="R2389">
        <v>322</v>
      </c>
      <c r="S2389">
        <v>317</v>
      </c>
      <c r="T2389">
        <v>344</v>
      </c>
      <c r="U2389">
        <v>325</v>
      </c>
      <c r="V2389">
        <v>355</v>
      </c>
      <c r="W2389">
        <v>339</v>
      </c>
      <c r="X2389">
        <v>354</v>
      </c>
      <c r="Y2389">
        <v>360</v>
      </c>
      <c r="Z2389">
        <v>363</v>
      </c>
      <c r="AA2389">
        <v>366</v>
      </c>
      <c r="AB2389">
        <v>384</v>
      </c>
      <c r="AC2389">
        <v>379</v>
      </c>
      <c r="AD2389">
        <v>388</v>
      </c>
      <c r="AE2389">
        <v>373</v>
      </c>
      <c r="AF2389">
        <v>388</v>
      </c>
      <c r="AG2389">
        <v>363</v>
      </c>
      <c r="AH2389">
        <v>365</v>
      </c>
      <c r="AI2389">
        <v>352</v>
      </c>
      <c r="AJ2389">
        <v>332</v>
      </c>
      <c r="AK2389">
        <v>349</v>
      </c>
      <c r="AL2389">
        <v>337</v>
      </c>
      <c r="AM2389">
        <v>356</v>
      </c>
      <c r="AN2389">
        <v>383</v>
      </c>
      <c r="AO2389">
        <v>354</v>
      </c>
      <c r="AP2389">
        <v>356</v>
      </c>
      <c r="AQ2389">
        <v>325</v>
      </c>
      <c r="AR2389">
        <v>332</v>
      </c>
    </row>
    <row r="2390" spans="1:44" x14ac:dyDescent="0.25">
      <c r="A2390" t="str">
        <f t="shared" si="37"/>
        <v>Waidhofen an der ThayaLehrlinge1. Lehrjahr, männlich</v>
      </c>
      <c r="B2390">
        <v>2389</v>
      </c>
      <c r="C2390">
        <v>322</v>
      </c>
      <c r="D2390" t="s">
        <v>189</v>
      </c>
      <c r="E2390" t="s">
        <v>46</v>
      </c>
      <c r="F2390" t="s">
        <v>65</v>
      </c>
      <c r="G2390">
        <v>86</v>
      </c>
      <c r="H2390">
        <v>78</v>
      </c>
      <c r="I2390">
        <v>105</v>
      </c>
      <c r="J2390">
        <v>79</v>
      </c>
      <c r="K2390">
        <v>91</v>
      </c>
      <c r="L2390">
        <v>90</v>
      </c>
      <c r="M2390">
        <v>95</v>
      </c>
      <c r="N2390">
        <v>82</v>
      </c>
      <c r="O2390">
        <v>84</v>
      </c>
      <c r="P2390">
        <v>96</v>
      </c>
      <c r="Q2390">
        <v>87</v>
      </c>
      <c r="R2390">
        <v>93</v>
      </c>
      <c r="S2390">
        <v>71</v>
      </c>
      <c r="T2390">
        <v>79</v>
      </c>
      <c r="U2390">
        <v>59</v>
      </c>
      <c r="V2390">
        <v>82</v>
      </c>
      <c r="W2390">
        <v>88</v>
      </c>
      <c r="X2390">
        <v>72</v>
      </c>
      <c r="Y2390">
        <v>57</v>
      </c>
      <c r="Z2390">
        <v>78</v>
      </c>
      <c r="AA2390">
        <v>68</v>
      </c>
      <c r="AB2390">
        <v>69</v>
      </c>
    </row>
    <row r="2391" spans="1:44" x14ac:dyDescent="0.25">
      <c r="A2391" t="str">
        <f t="shared" si="37"/>
        <v>Waidhofen an der ThayaLehrlinge1. Lehrjahr, weiblich</v>
      </c>
      <c r="B2391">
        <v>2390</v>
      </c>
      <c r="C2391">
        <v>322</v>
      </c>
      <c r="D2391" t="s">
        <v>189</v>
      </c>
      <c r="E2391" t="s">
        <v>46</v>
      </c>
      <c r="F2391" t="s">
        <v>66</v>
      </c>
      <c r="G2391">
        <v>35</v>
      </c>
      <c r="H2391">
        <v>37</v>
      </c>
      <c r="I2391">
        <v>24</v>
      </c>
      <c r="J2391">
        <v>26</v>
      </c>
      <c r="K2391">
        <v>22</v>
      </c>
      <c r="L2391">
        <v>31</v>
      </c>
      <c r="M2391">
        <v>19</v>
      </c>
      <c r="N2391">
        <v>19</v>
      </c>
      <c r="O2391">
        <v>32</v>
      </c>
      <c r="P2391">
        <v>28</v>
      </c>
      <c r="Q2391">
        <v>25</v>
      </c>
      <c r="R2391">
        <v>25</v>
      </c>
      <c r="S2391">
        <v>30</v>
      </c>
      <c r="T2391">
        <v>25</v>
      </c>
      <c r="U2391">
        <v>25</v>
      </c>
      <c r="V2391">
        <v>21</v>
      </c>
      <c r="W2391">
        <v>29</v>
      </c>
      <c r="X2391">
        <v>23</v>
      </c>
      <c r="Y2391">
        <v>25</v>
      </c>
      <c r="Z2391">
        <v>32</v>
      </c>
      <c r="AA2391">
        <v>42</v>
      </c>
      <c r="AB2391">
        <v>42</v>
      </c>
    </row>
    <row r="2392" spans="1:44" x14ac:dyDescent="0.25">
      <c r="A2392" t="str">
        <f t="shared" si="37"/>
        <v>Waidhofen an der ThayaLehrlinge2. Lehrjahr, männlich</v>
      </c>
      <c r="B2392">
        <v>2391</v>
      </c>
      <c r="C2392">
        <v>322</v>
      </c>
      <c r="D2392" t="s">
        <v>189</v>
      </c>
      <c r="E2392" t="s">
        <v>46</v>
      </c>
      <c r="F2392" t="s">
        <v>67</v>
      </c>
      <c r="G2392">
        <v>91</v>
      </c>
      <c r="H2392">
        <v>86</v>
      </c>
      <c r="I2392">
        <v>88</v>
      </c>
      <c r="J2392">
        <v>113</v>
      </c>
      <c r="K2392">
        <v>87</v>
      </c>
      <c r="L2392">
        <v>99</v>
      </c>
      <c r="M2392">
        <v>99</v>
      </c>
      <c r="N2392">
        <v>102</v>
      </c>
      <c r="O2392">
        <v>84</v>
      </c>
      <c r="P2392">
        <v>92</v>
      </c>
      <c r="Q2392">
        <v>101</v>
      </c>
      <c r="R2392">
        <v>89</v>
      </c>
      <c r="S2392">
        <v>88</v>
      </c>
      <c r="T2392">
        <v>70</v>
      </c>
      <c r="U2392">
        <v>80</v>
      </c>
      <c r="V2392">
        <v>64</v>
      </c>
      <c r="W2392">
        <v>77</v>
      </c>
      <c r="X2392">
        <v>85</v>
      </c>
      <c r="Y2392">
        <v>72</v>
      </c>
      <c r="Z2392">
        <v>61</v>
      </c>
      <c r="AA2392">
        <v>75</v>
      </c>
      <c r="AB2392">
        <v>66</v>
      </c>
    </row>
    <row r="2393" spans="1:44" x14ac:dyDescent="0.25">
      <c r="A2393" t="str">
        <f t="shared" si="37"/>
        <v>Waidhofen an der ThayaLehrlinge2. Lehrjahr, weiblich</v>
      </c>
      <c r="B2393">
        <v>2392</v>
      </c>
      <c r="C2393">
        <v>322</v>
      </c>
      <c r="D2393" t="s">
        <v>189</v>
      </c>
      <c r="E2393" t="s">
        <v>46</v>
      </c>
      <c r="F2393" t="s">
        <v>68</v>
      </c>
      <c r="G2393">
        <v>34</v>
      </c>
      <c r="H2393">
        <v>32</v>
      </c>
      <c r="I2393">
        <v>36</v>
      </c>
      <c r="J2393">
        <v>27</v>
      </c>
      <c r="K2393">
        <v>32</v>
      </c>
      <c r="L2393">
        <v>26</v>
      </c>
      <c r="M2393">
        <v>33</v>
      </c>
      <c r="N2393">
        <v>23</v>
      </c>
      <c r="O2393">
        <v>27</v>
      </c>
      <c r="P2393">
        <v>33</v>
      </c>
      <c r="Q2393">
        <v>29</v>
      </c>
      <c r="R2393">
        <v>22</v>
      </c>
      <c r="S2393">
        <v>27</v>
      </c>
      <c r="T2393">
        <v>36</v>
      </c>
      <c r="U2393">
        <v>27</v>
      </c>
      <c r="V2393">
        <v>20</v>
      </c>
      <c r="W2393">
        <v>24</v>
      </c>
      <c r="X2393">
        <v>29</v>
      </c>
      <c r="Y2393">
        <v>25</v>
      </c>
      <c r="Z2393">
        <v>27</v>
      </c>
      <c r="AA2393">
        <v>25</v>
      </c>
      <c r="AB2393">
        <v>41</v>
      </c>
    </row>
    <row r="2394" spans="1:44" x14ac:dyDescent="0.25">
      <c r="A2394" t="str">
        <f t="shared" si="37"/>
        <v>Waidhofen an der ThayaLehrlinge3. Lehrjahr, männlich</v>
      </c>
      <c r="B2394">
        <v>2393</v>
      </c>
      <c r="C2394">
        <v>322</v>
      </c>
      <c r="D2394" t="s">
        <v>189</v>
      </c>
      <c r="E2394" t="s">
        <v>46</v>
      </c>
      <c r="F2394" t="s">
        <v>69</v>
      </c>
      <c r="G2394">
        <v>111</v>
      </c>
      <c r="H2394">
        <v>93</v>
      </c>
      <c r="I2394">
        <v>88</v>
      </c>
      <c r="J2394">
        <v>84</v>
      </c>
      <c r="K2394">
        <v>109</v>
      </c>
      <c r="L2394">
        <v>88</v>
      </c>
      <c r="M2394">
        <v>103</v>
      </c>
      <c r="N2394">
        <v>109</v>
      </c>
      <c r="O2394">
        <v>97</v>
      </c>
      <c r="P2394">
        <v>84</v>
      </c>
      <c r="Q2394">
        <v>91</v>
      </c>
      <c r="R2394">
        <v>100</v>
      </c>
      <c r="S2394">
        <v>94</v>
      </c>
      <c r="T2394">
        <v>87</v>
      </c>
      <c r="U2394">
        <v>71</v>
      </c>
      <c r="V2394">
        <v>82</v>
      </c>
      <c r="W2394">
        <v>68</v>
      </c>
      <c r="X2394">
        <v>76</v>
      </c>
      <c r="Y2394">
        <v>86</v>
      </c>
      <c r="Z2394">
        <v>72</v>
      </c>
      <c r="AA2394">
        <v>58</v>
      </c>
      <c r="AB2394">
        <v>70</v>
      </c>
    </row>
    <row r="2395" spans="1:44" x14ac:dyDescent="0.25">
      <c r="A2395" t="str">
        <f t="shared" si="37"/>
        <v>Waidhofen an der ThayaLehrlinge3. Lehrjahr, weiblich</v>
      </c>
      <c r="B2395">
        <v>2394</v>
      </c>
      <c r="C2395">
        <v>322</v>
      </c>
      <c r="D2395" t="s">
        <v>189</v>
      </c>
      <c r="E2395" t="s">
        <v>46</v>
      </c>
      <c r="F2395" t="s">
        <v>70</v>
      </c>
      <c r="G2395">
        <v>35</v>
      </c>
      <c r="H2395">
        <v>32</v>
      </c>
      <c r="I2395">
        <v>31</v>
      </c>
      <c r="J2395">
        <v>31</v>
      </c>
      <c r="K2395">
        <v>29</v>
      </c>
      <c r="L2395">
        <v>31</v>
      </c>
      <c r="M2395">
        <v>30</v>
      </c>
      <c r="N2395">
        <v>32</v>
      </c>
      <c r="O2395">
        <v>25</v>
      </c>
      <c r="P2395">
        <v>29</v>
      </c>
      <c r="Q2395">
        <v>31</v>
      </c>
      <c r="R2395">
        <v>25</v>
      </c>
      <c r="S2395">
        <v>21</v>
      </c>
      <c r="T2395">
        <v>29</v>
      </c>
      <c r="U2395">
        <v>34</v>
      </c>
      <c r="V2395">
        <v>24</v>
      </c>
      <c r="W2395">
        <v>18</v>
      </c>
      <c r="X2395">
        <v>21</v>
      </c>
      <c r="Y2395">
        <v>26</v>
      </c>
      <c r="Z2395">
        <v>25</v>
      </c>
      <c r="AA2395">
        <v>26</v>
      </c>
      <c r="AB2395">
        <v>24</v>
      </c>
    </row>
    <row r="2396" spans="1:44" x14ac:dyDescent="0.25">
      <c r="A2396" t="str">
        <f t="shared" si="37"/>
        <v>Waidhofen an der ThayaLehrlinge4. Lehrjahr, männlich</v>
      </c>
      <c r="B2396">
        <v>2395</v>
      </c>
      <c r="C2396">
        <v>322</v>
      </c>
      <c r="D2396" t="s">
        <v>189</v>
      </c>
      <c r="E2396" t="s">
        <v>46</v>
      </c>
      <c r="F2396" t="s">
        <v>71</v>
      </c>
      <c r="G2396">
        <v>66</v>
      </c>
      <c r="H2396">
        <v>62</v>
      </c>
      <c r="I2396">
        <v>56</v>
      </c>
      <c r="J2396">
        <v>49</v>
      </c>
      <c r="K2396">
        <v>50</v>
      </c>
      <c r="L2396">
        <v>63</v>
      </c>
      <c r="M2396">
        <v>49</v>
      </c>
      <c r="N2396">
        <v>57</v>
      </c>
      <c r="O2396">
        <v>53</v>
      </c>
      <c r="P2396">
        <v>43</v>
      </c>
      <c r="Q2396">
        <v>45</v>
      </c>
      <c r="R2396">
        <v>46</v>
      </c>
      <c r="S2396">
        <v>49</v>
      </c>
      <c r="T2396">
        <v>56</v>
      </c>
      <c r="U2396">
        <v>50</v>
      </c>
      <c r="V2396">
        <v>34</v>
      </c>
      <c r="W2396">
        <v>43</v>
      </c>
      <c r="X2396">
        <v>33</v>
      </c>
      <c r="Y2396">
        <v>48</v>
      </c>
      <c r="Z2396">
        <v>37</v>
      </c>
      <c r="AA2396">
        <v>36</v>
      </c>
      <c r="AB2396">
        <v>37</v>
      </c>
    </row>
    <row r="2397" spans="1:44" x14ac:dyDescent="0.25">
      <c r="A2397" t="str">
        <f t="shared" si="37"/>
        <v>Waidhofen an der ThayaLehrlinge4. Lehrjahr, weiblich</v>
      </c>
      <c r="B2397">
        <v>2396</v>
      </c>
      <c r="C2397">
        <v>322</v>
      </c>
      <c r="D2397" t="s">
        <v>189</v>
      </c>
      <c r="E2397" t="s">
        <v>46</v>
      </c>
      <c r="F2397" t="s">
        <v>72</v>
      </c>
      <c r="G2397">
        <v>6</v>
      </c>
      <c r="H2397">
        <v>4</v>
      </c>
      <c r="I2397">
        <v>9</v>
      </c>
      <c r="J2397">
        <v>6</v>
      </c>
      <c r="K2397">
        <v>9</v>
      </c>
      <c r="L2397">
        <v>4</v>
      </c>
      <c r="M2397">
        <v>4</v>
      </c>
      <c r="N2397">
        <v>8</v>
      </c>
      <c r="O2397">
        <v>10</v>
      </c>
      <c r="P2397">
        <v>8</v>
      </c>
      <c r="Q2397">
        <v>7</v>
      </c>
      <c r="R2397">
        <v>8</v>
      </c>
      <c r="S2397">
        <v>8</v>
      </c>
      <c r="T2397">
        <v>9</v>
      </c>
      <c r="U2397">
        <v>8</v>
      </c>
      <c r="V2397">
        <v>11</v>
      </c>
      <c r="W2397">
        <v>6</v>
      </c>
      <c r="X2397">
        <v>5</v>
      </c>
      <c r="Y2397">
        <v>6</v>
      </c>
      <c r="Z2397">
        <v>9</v>
      </c>
      <c r="AA2397">
        <v>8</v>
      </c>
      <c r="AB2397">
        <v>8</v>
      </c>
    </row>
    <row r="2398" spans="1:44" x14ac:dyDescent="0.25">
      <c r="A2398" t="str">
        <f t="shared" si="37"/>
        <v>Waidhofen an der ThayaLehrlingeFrauen</v>
      </c>
      <c r="B2398">
        <v>2397</v>
      </c>
      <c r="C2398">
        <v>322</v>
      </c>
      <c r="D2398" t="s">
        <v>189</v>
      </c>
      <c r="E2398" t="s">
        <v>46</v>
      </c>
      <c r="F2398" t="s">
        <v>47</v>
      </c>
      <c r="G2398">
        <v>110</v>
      </c>
      <c r="H2398">
        <v>105</v>
      </c>
      <c r="I2398">
        <v>100</v>
      </c>
      <c r="J2398">
        <v>90</v>
      </c>
      <c r="K2398">
        <v>92</v>
      </c>
      <c r="L2398">
        <v>92</v>
      </c>
      <c r="M2398">
        <v>86</v>
      </c>
      <c r="N2398">
        <v>82</v>
      </c>
      <c r="O2398">
        <v>94</v>
      </c>
      <c r="P2398">
        <v>98</v>
      </c>
      <c r="Q2398">
        <v>92</v>
      </c>
      <c r="R2398">
        <v>80</v>
      </c>
      <c r="S2398">
        <v>86</v>
      </c>
      <c r="T2398">
        <v>99</v>
      </c>
      <c r="U2398">
        <v>94</v>
      </c>
      <c r="V2398">
        <v>76</v>
      </c>
      <c r="W2398">
        <v>77</v>
      </c>
      <c r="X2398">
        <v>78</v>
      </c>
      <c r="Y2398">
        <v>82</v>
      </c>
      <c r="Z2398">
        <v>93</v>
      </c>
      <c r="AA2398">
        <v>101</v>
      </c>
      <c r="AB2398">
        <v>115</v>
      </c>
    </row>
    <row r="2399" spans="1:44" x14ac:dyDescent="0.25">
      <c r="A2399" t="str">
        <f t="shared" si="37"/>
        <v>Waidhofen an der ThayaLehrlingeInsgesamt</v>
      </c>
      <c r="B2399">
        <v>2398</v>
      </c>
      <c r="C2399">
        <v>322</v>
      </c>
      <c r="D2399" t="s">
        <v>189</v>
      </c>
      <c r="E2399" t="s">
        <v>46</v>
      </c>
      <c r="F2399" t="s">
        <v>48</v>
      </c>
      <c r="G2399">
        <v>464</v>
      </c>
      <c r="H2399">
        <v>424</v>
      </c>
      <c r="I2399">
        <v>437</v>
      </c>
      <c r="J2399">
        <v>415</v>
      </c>
      <c r="K2399">
        <v>429</v>
      </c>
      <c r="L2399">
        <v>432</v>
      </c>
      <c r="M2399">
        <v>432</v>
      </c>
      <c r="N2399">
        <v>432</v>
      </c>
      <c r="O2399">
        <v>412</v>
      </c>
      <c r="P2399">
        <v>413</v>
      </c>
      <c r="Q2399">
        <v>416</v>
      </c>
      <c r="R2399">
        <v>408</v>
      </c>
      <c r="S2399">
        <v>388</v>
      </c>
      <c r="T2399">
        <v>391</v>
      </c>
      <c r="U2399">
        <v>354</v>
      </c>
      <c r="V2399">
        <v>338</v>
      </c>
      <c r="W2399">
        <v>353</v>
      </c>
      <c r="X2399">
        <v>344</v>
      </c>
      <c r="Y2399">
        <v>345</v>
      </c>
      <c r="Z2399">
        <v>341</v>
      </c>
      <c r="AA2399">
        <v>338</v>
      </c>
      <c r="AB2399">
        <v>357</v>
      </c>
    </row>
    <row r="2400" spans="1:44" x14ac:dyDescent="0.25">
      <c r="A2400" t="str">
        <f t="shared" si="37"/>
        <v>Waidhofen an der ThayaLehrlingeMänner</v>
      </c>
      <c r="B2400">
        <v>2399</v>
      </c>
      <c r="C2400">
        <v>322</v>
      </c>
      <c r="D2400" t="s">
        <v>189</v>
      </c>
      <c r="E2400" t="s">
        <v>46</v>
      </c>
      <c r="F2400" t="s">
        <v>49</v>
      </c>
      <c r="G2400">
        <v>354</v>
      </c>
      <c r="H2400">
        <v>319</v>
      </c>
      <c r="I2400">
        <v>337</v>
      </c>
      <c r="J2400">
        <v>325</v>
      </c>
      <c r="K2400">
        <v>337</v>
      </c>
      <c r="L2400">
        <v>340</v>
      </c>
      <c r="M2400">
        <v>346</v>
      </c>
      <c r="N2400">
        <v>350</v>
      </c>
      <c r="O2400">
        <v>318</v>
      </c>
      <c r="P2400">
        <v>315</v>
      </c>
      <c r="Q2400">
        <v>324</v>
      </c>
      <c r="R2400">
        <v>328</v>
      </c>
      <c r="S2400">
        <v>302</v>
      </c>
      <c r="T2400">
        <v>292</v>
      </c>
      <c r="U2400">
        <v>260</v>
      </c>
      <c r="V2400">
        <v>262</v>
      </c>
      <c r="W2400">
        <v>276</v>
      </c>
      <c r="X2400">
        <v>266</v>
      </c>
      <c r="Y2400">
        <v>263</v>
      </c>
      <c r="Z2400">
        <v>248</v>
      </c>
      <c r="AA2400">
        <v>237</v>
      </c>
      <c r="AB2400">
        <v>242</v>
      </c>
    </row>
    <row r="2401" spans="1:47" x14ac:dyDescent="0.25">
      <c r="A2401" t="str">
        <f t="shared" si="37"/>
        <v>Waidhofen an der ThayaNeugründungenInsgesamt</v>
      </c>
      <c r="B2401">
        <v>2400</v>
      </c>
      <c r="C2401">
        <v>322</v>
      </c>
      <c r="D2401" t="s">
        <v>189</v>
      </c>
      <c r="E2401" t="s">
        <v>41</v>
      </c>
      <c r="F2401" t="s">
        <v>48</v>
      </c>
      <c r="G2401">
        <v>65</v>
      </c>
      <c r="H2401">
        <v>82.842049619396704</v>
      </c>
      <c r="I2401">
        <v>61.208547008547001</v>
      </c>
      <c r="J2401">
        <v>66.032934131736496</v>
      </c>
      <c r="K2401">
        <v>61.0213697670345</v>
      </c>
      <c r="L2401">
        <v>64.031819688432194</v>
      </c>
      <c r="M2401">
        <v>102.942251625925</v>
      </c>
      <c r="N2401">
        <v>71.021314920444297</v>
      </c>
      <c r="O2401">
        <v>97.0250516528926</v>
      </c>
      <c r="P2401">
        <v>72.019246190858098</v>
      </c>
      <c r="Q2401">
        <v>87.067915690866499</v>
      </c>
      <c r="R2401">
        <v>74.980707395498399</v>
      </c>
      <c r="S2401">
        <v>69.045484508899193</v>
      </c>
      <c r="T2401">
        <v>109.025532911689</v>
      </c>
      <c r="U2401">
        <v>99.977100984657696</v>
      </c>
      <c r="V2401">
        <v>98</v>
      </c>
      <c r="W2401">
        <v>87</v>
      </c>
      <c r="X2401">
        <v>70</v>
      </c>
      <c r="Y2401">
        <v>85</v>
      </c>
      <c r="Z2401">
        <v>99</v>
      </c>
      <c r="AA2401">
        <v>87</v>
      </c>
      <c r="AB2401">
        <v>128</v>
      </c>
    </row>
    <row r="2402" spans="1:47" x14ac:dyDescent="0.25">
      <c r="A2402" t="str">
        <f t="shared" si="37"/>
        <v>Waidhofen an der ThayaPendler (Auspendler/-innen)Insgesamt</v>
      </c>
      <c r="B2402">
        <v>2401</v>
      </c>
      <c r="C2402">
        <v>322</v>
      </c>
      <c r="D2402" t="s">
        <v>189</v>
      </c>
      <c r="E2402" t="s">
        <v>459</v>
      </c>
      <c r="F2402" t="s">
        <v>48</v>
      </c>
      <c r="G2402">
        <v>7673</v>
      </c>
      <c r="H2402">
        <v>7790</v>
      </c>
      <c r="I2402">
        <v>7801</v>
      </c>
      <c r="J2402">
        <v>7857</v>
      </c>
      <c r="K2402">
        <v>7848</v>
      </c>
      <c r="L2402">
        <v>7843</v>
      </c>
      <c r="M2402">
        <v>7941</v>
      </c>
      <c r="N2402">
        <v>7973</v>
      </c>
      <c r="O2402">
        <v>8069</v>
      </c>
      <c r="P2402">
        <v>8050</v>
      </c>
      <c r="Q2402">
        <v>8132</v>
      </c>
      <c r="R2402">
        <v>8013</v>
      </c>
      <c r="S2402">
        <v>8151</v>
      </c>
    </row>
    <row r="2403" spans="1:47" x14ac:dyDescent="0.25">
      <c r="A2403" t="str">
        <f t="shared" si="37"/>
        <v>Waidhofen an der ThayaPendler ins AuslandInsgesamt</v>
      </c>
      <c r="B2403">
        <v>2402</v>
      </c>
      <c r="C2403">
        <v>322</v>
      </c>
      <c r="D2403" t="s">
        <v>189</v>
      </c>
      <c r="E2403" t="s">
        <v>304</v>
      </c>
      <c r="F2403" t="s">
        <v>48</v>
      </c>
      <c r="G2403">
        <v>3</v>
      </c>
      <c r="H2403">
        <v>12</v>
      </c>
      <c r="I2403">
        <v>35</v>
      </c>
      <c r="J2403">
        <v>8</v>
      </c>
      <c r="K2403">
        <v>7</v>
      </c>
      <c r="L2403">
        <v>21</v>
      </c>
      <c r="M2403">
        <v>22</v>
      </c>
      <c r="N2403">
        <v>25</v>
      </c>
      <c r="O2403">
        <v>27</v>
      </c>
      <c r="P2403">
        <v>14</v>
      </c>
      <c r="Q2403">
        <v>13</v>
      </c>
      <c r="R2403">
        <v>8</v>
      </c>
      <c r="S2403">
        <v>19</v>
      </c>
    </row>
    <row r="2404" spans="1:47" x14ac:dyDescent="0.25">
      <c r="A2404" t="str">
        <f t="shared" si="37"/>
        <v>Waidhofen an der ThayaPendler zw. BundesländernInsgesamt</v>
      </c>
      <c r="B2404">
        <v>2403</v>
      </c>
      <c r="C2404">
        <v>322</v>
      </c>
      <c r="D2404" t="s">
        <v>189</v>
      </c>
      <c r="E2404" t="s">
        <v>433</v>
      </c>
      <c r="F2404" t="s">
        <v>48</v>
      </c>
      <c r="G2404">
        <v>1317</v>
      </c>
      <c r="H2404">
        <v>1291</v>
      </c>
      <c r="I2404">
        <v>1182</v>
      </c>
      <c r="J2404">
        <v>1183</v>
      </c>
      <c r="K2404">
        <v>1218</v>
      </c>
      <c r="L2404">
        <v>1170</v>
      </c>
      <c r="M2404">
        <v>1124</v>
      </c>
      <c r="N2404">
        <v>1098</v>
      </c>
      <c r="O2404">
        <v>1074</v>
      </c>
      <c r="P2404">
        <v>1078</v>
      </c>
      <c r="Q2404">
        <v>1016</v>
      </c>
      <c r="R2404">
        <v>1047</v>
      </c>
      <c r="S2404">
        <v>1009</v>
      </c>
    </row>
    <row r="2405" spans="1:47" x14ac:dyDescent="0.25">
      <c r="A2405" t="str">
        <f t="shared" si="37"/>
        <v>Waidhofen an der ThayaPendler zw. Gemeinden eines Pol. BezirkesInsgesamt</v>
      </c>
      <c r="B2405">
        <v>2404</v>
      </c>
      <c r="C2405">
        <v>322</v>
      </c>
      <c r="D2405" t="s">
        <v>189</v>
      </c>
      <c r="E2405" t="s">
        <v>305</v>
      </c>
      <c r="F2405" t="s">
        <v>48</v>
      </c>
      <c r="G2405">
        <v>3557</v>
      </c>
      <c r="H2405">
        <v>3440</v>
      </c>
      <c r="I2405">
        <v>3510</v>
      </c>
      <c r="J2405">
        <v>3548</v>
      </c>
      <c r="K2405">
        <v>3557</v>
      </c>
      <c r="L2405">
        <v>3626</v>
      </c>
      <c r="M2405">
        <v>3602</v>
      </c>
      <c r="N2405">
        <v>3701</v>
      </c>
      <c r="O2405">
        <v>3761</v>
      </c>
      <c r="P2405">
        <v>3808</v>
      </c>
      <c r="Q2405">
        <v>3787</v>
      </c>
      <c r="R2405">
        <v>3661</v>
      </c>
      <c r="S2405">
        <v>3719</v>
      </c>
    </row>
    <row r="2406" spans="1:47" x14ac:dyDescent="0.25">
      <c r="A2406" t="str">
        <f t="shared" si="37"/>
        <v>Waidhofen an der ThayaPendler zw. Pol. Bez. des BundeslandesInsgesamt</v>
      </c>
      <c r="B2406">
        <v>2405</v>
      </c>
      <c r="C2406">
        <v>322</v>
      </c>
      <c r="D2406" t="s">
        <v>189</v>
      </c>
      <c r="E2406" t="s">
        <v>306</v>
      </c>
      <c r="F2406" t="s">
        <v>48</v>
      </c>
      <c r="G2406">
        <v>2796</v>
      </c>
      <c r="H2406">
        <v>3047</v>
      </c>
      <c r="I2406">
        <v>3074</v>
      </c>
      <c r="J2406">
        <v>3118</v>
      </c>
      <c r="K2406">
        <v>3066</v>
      </c>
      <c r="L2406">
        <v>3026</v>
      </c>
      <c r="M2406">
        <v>3193</v>
      </c>
      <c r="N2406">
        <v>3149</v>
      </c>
      <c r="O2406">
        <v>3207</v>
      </c>
      <c r="P2406">
        <v>3150</v>
      </c>
      <c r="Q2406">
        <v>3316</v>
      </c>
      <c r="R2406">
        <v>3297</v>
      </c>
      <c r="S2406">
        <v>3404</v>
      </c>
    </row>
    <row r="2407" spans="1:47" x14ac:dyDescent="0.25">
      <c r="A2407" t="str">
        <f t="shared" si="37"/>
        <v>Waidhofen an der ThayaPensionisteneinkommenBrutto_Schnitt</v>
      </c>
      <c r="B2407">
        <v>2406</v>
      </c>
      <c r="C2407">
        <v>322</v>
      </c>
      <c r="D2407" t="s">
        <v>189</v>
      </c>
      <c r="E2407" t="s">
        <v>44</v>
      </c>
      <c r="F2407" t="s">
        <v>54</v>
      </c>
      <c r="G2407">
        <v>13762.531825104999</v>
      </c>
      <c r="H2407">
        <v>14140.923963060701</v>
      </c>
      <c r="I2407">
        <v>14719.2107208284</v>
      </c>
      <c r="J2407">
        <v>15183.603270597499</v>
      </c>
      <c r="K2407">
        <v>15919.569441897</v>
      </c>
      <c r="L2407">
        <v>16560.077765087601</v>
      </c>
      <c r="M2407">
        <v>17187.3815656306</v>
      </c>
      <c r="N2407">
        <v>17552.267215109601</v>
      </c>
      <c r="O2407">
        <v>17702.885495121998</v>
      </c>
      <c r="P2407">
        <v>18369.2472367628</v>
      </c>
      <c r="Q2407">
        <v>18898.987859805198</v>
      </c>
      <c r="R2407">
        <v>19384.748676346</v>
      </c>
      <c r="S2407">
        <v>19793.709622572798</v>
      </c>
      <c r="T2407">
        <v>20279.1369653568</v>
      </c>
      <c r="U2407">
        <v>21003.237058179198</v>
      </c>
      <c r="V2407">
        <v>21716.566906197299</v>
      </c>
      <c r="W2407">
        <v>23226.573251104601</v>
      </c>
      <c r="X2407">
        <v>24069.6480527852</v>
      </c>
      <c r="Y2407">
        <v>24949.689685952399</v>
      </c>
    </row>
    <row r="2408" spans="1:47" x14ac:dyDescent="0.25">
      <c r="A2408" t="str">
        <f t="shared" si="37"/>
        <v>Waidhofen an der ThayaPensionisteneinkommenBruttobezüge 1000 EUR</v>
      </c>
      <c r="B2408">
        <v>2407</v>
      </c>
      <c r="C2408">
        <v>322</v>
      </c>
      <c r="D2408" t="s">
        <v>189</v>
      </c>
      <c r="E2408" t="s">
        <v>44</v>
      </c>
      <c r="F2408" t="s">
        <v>55</v>
      </c>
      <c r="G2408">
        <v>104815.44237999999</v>
      </c>
      <c r="H2408">
        <v>107188.20364000001</v>
      </c>
      <c r="I2408">
        <v>110879.81436</v>
      </c>
      <c r="J2408">
        <v>115365.01764999999</v>
      </c>
      <c r="K2408">
        <v>121514.07355</v>
      </c>
      <c r="L2408">
        <v>127595.39917999999</v>
      </c>
      <c r="M2408">
        <v>133820.95287000001</v>
      </c>
      <c r="N2408">
        <v>138469.83606</v>
      </c>
      <c r="O2408">
        <v>145163.66106000001</v>
      </c>
      <c r="P2408">
        <v>152299.42884000001</v>
      </c>
      <c r="Q2408">
        <v>157182.88203000001</v>
      </c>
      <c r="R2408">
        <v>160214.94781000001</v>
      </c>
      <c r="S2408">
        <v>163100.16729000001</v>
      </c>
      <c r="T2408">
        <v>165660.26986999999</v>
      </c>
      <c r="U2408">
        <v>172562.59567000001</v>
      </c>
      <c r="V2408">
        <v>180117.20592000001</v>
      </c>
      <c r="W2408">
        <v>189250.11885</v>
      </c>
      <c r="X2408">
        <v>197900.64629</v>
      </c>
      <c r="Y2408">
        <v>206558.48091000001</v>
      </c>
    </row>
    <row r="2409" spans="1:47" x14ac:dyDescent="0.25">
      <c r="A2409" t="str">
        <f t="shared" si="37"/>
        <v>Waidhofen an der ThayaPensionisteneinkommenBruttobezüge Fälle</v>
      </c>
      <c r="B2409">
        <v>2408</v>
      </c>
      <c r="C2409">
        <v>322</v>
      </c>
      <c r="D2409" t="s">
        <v>189</v>
      </c>
      <c r="E2409" t="s">
        <v>44</v>
      </c>
      <c r="F2409" t="s">
        <v>56</v>
      </c>
      <c r="G2409">
        <v>7616</v>
      </c>
      <c r="H2409">
        <v>7580</v>
      </c>
      <c r="I2409">
        <v>7533</v>
      </c>
      <c r="J2409">
        <v>7598</v>
      </c>
      <c r="K2409">
        <v>7633</v>
      </c>
      <c r="L2409">
        <v>7705</v>
      </c>
      <c r="M2409">
        <v>7786</v>
      </c>
      <c r="N2409">
        <v>7889</v>
      </c>
      <c r="O2409">
        <v>8200</v>
      </c>
      <c r="P2409">
        <v>8291</v>
      </c>
      <c r="Q2409">
        <v>8317</v>
      </c>
      <c r="R2409">
        <v>8265</v>
      </c>
      <c r="S2409">
        <v>8240</v>
      </c>
      <c r="T2409">
        <v>8169</v>
      </c>
      <c r="U2409">
        <v>8216</v>
      </c>
      <c r="V2409">
        <v>8294</v>
      </c>
      <c r="W2409">
        <v>8148</v>
      </c>
      <c r="X2409">
        <v>8222</v>
      </c>
      <c r="Y2409">
        <v>8279</v>
      </c>
    </row>
    <row r="2410" spans="1:47" x14ac:dyDescent="0.25">
      <c r="A2410" t="str">
        <f t="shared" si="37"/>
        <v>Waidhofen an der ThayaPensionisteneinkommenLohnsteuer 1000 EUR</v>
      </c>
      <c r="B2410">
        <v>2409</v>
      </c>
      <c r="C2410">
        <v>322</v>
      </c>
      <c r="D2410" t="s">
        <v>189</v>
      </c>
      <c r="E2410" t="s">
        <v>44</v>
      </c>
      <c r="F2410" t="s">
        <v>57</v>
      </c>
      <c r="G2410">
        <v>9627.3728499999997</v>
      </c>
      <c r="H2410">
        <v>8994.9928600000003</v>
      </c>
      <c r="I2410">
        <v>9825.7721199999996</v>
      </c>
      <c r="J2410">
        <v>10650.07656</v>
      </c>
      <c r="K2410">
        <v>11863.04459</v>
      </c>
      <c r="L2410">
        <v>11292.863240000001</v>
      </c>
      <c r="M2410">
        <v>12492.778759999999</v>
      </c>
      <c r="N2410">
        <v>13536.75743</v>
      </c>
      <c r="O2410">
        <v>14919.48854</v>
      </c>
      <c r="P2410">
        <v>16290.43254</v>
      </c>
      <c r="Q2410">
        <v>17480.956579999998</v>
      </c>
      <c r="R2410">
        <v>18466.502390000001</v>
      </c>
      <c r="S2410">
        <v>15556.16459</v>
      </c>
      <c r="T2410">
        <v>16248.5762</v>
      </c>
      <c r="U2410">
        <v>17548.657009999999</v>
      </c>
      <c r="V2410">
        <v>19104.995849999999</v>
      </c>
      <c r="W2410">
        <v>18960.355449999999</v>
      </c>
      <c r="X2410">
        <v>20657.626950000002</v>
      </c>
      <c r="Y2410">
        <v>21181.859769999999</v>
      </c>
    </row>
    <row r="2411" spans="1:47" x14ac:dyDescent="0.25">
      <c r="A2411" t="str">
        <f t="shared" si="37"/>
        <v>Waidhofen an der ThayaPensionisteneinkommenLohnsteuer Fälle</v>
      </c>
      <c r="B2411">
        <v>2410</v>
      </c>
      <c r="C2411">
        <v>322</v>
      </c>
      <c r="D2411" t="s">
        <v>189</v>
      </c>
      <c r="E2411" t="s">
        <v>44</v>
      </c>
      <c r="F2411" t="s">
        <v>58</v>
      </c>
      <c r="G2411">
        <v>3254</v>
      </c>
      <c r="H2411">
        <v>3072</v>
      </c>
      <c r="I2411">
        <v>3241</v>
      </c>
      <c r="J2411">
        <v>3636</v>
      </c>
      <c r="K2411">
        <v>3730</v>
      </c>
      <c r="L2411">
        <v>3609</v>
      </c>
      <c r="M2411">
        <v>3846</v>
      </c>
      <c r="N2411">
        <v>4047</v>
      </c>
      <c r="O2411">
        <v>4289</v>
      </c>
      <c r="P2411">
        <v>4498</v>
      </c>
      <c r="Q2411">
        <v>4702</v>
      </c>
      <c r="R2411">
        <v>4789</v>
      </c>
      <c r="S2411">
        <v>4912</v>
      </c>
      <c r="T2411">
        <v>4978</v>
      </c>
      <c r="U2411">
        <v>5226</v>
      </c>
      <c r="V2411">
        <v>5489</v>
      </c>
      <c r="W2411">
        <v>5911</v>
      </c>
      <c r="X2411">
        <v>6193</v>
      </c>
      <c r="Y2411">
        <v>6458</v>
      </c>
    </row>
    <row r="2412" spans="1:47" x14ac:dyDescent="0.25">
      <c r="A2412" t="str">
        <f t="shared" si="37"/>
        <v>Waidhofen an der ThayaPensionisteneinkommenNetto_Schnitt</v>
      </c>
      <c r="B2412">
        <v>2411</v>
      </c>
      <c r="C2412">
        <v>322</v>
      </c>
      <c r="D2412" t="s">
        <v>189</v>
      </c>
      <c r="E2412" t="s">
        <v>44</v>
      </c>
      <c r="F2412" t="s">
        <v>59</v>
      </c>
      <c r="G2412">
        <v>11816.8934138655</v>
      </c>
      <c r="H2412">
        <v>12192.1679379947</v>
      </c>
      <c r="I2412">
        <v>12617.4661529271</v>
      </c>
      <c r="J2412">
        <v>12960.9102474335</v>
      </c>
      <c r="K2412">
        <v>13492.89</v>
      </c>
      <c r="L2412">
        <v>14180.3615236859</v>
      </c>
      <c r="M2412">
        <v>14634.5417287439</v>
      </c>
      <c r="N2412">
        <v>14870.340561541399</v>
      </c>
      <c r="O2412">
        <v>14907.574435365899</v>
      </c>
      <c r="P2412">
        <v>15391.691904474699</v>
      </c>
      <c r="Q2412">
        <v>15758.6341553445</v>
      </c>
      <c r="R2412">
        <v>16086.121242589201</v>
      </c>
      <c r="S2412">
        <v>16819.1842245146</v>
      </c>
      <c r="T2412">
        <v>17177.782737177102</v>
      </c>
      <c r="U2412">
        <v>17709.053745131499</v>
      </c>
      <c r="V2412">
        <v>18219.569077646502</v>
      </c>
      <c r="W2412">
        <v>19644.5525675012</v>
      </c>
      <c r="X2412">
        <v>20245.476174896601</v>
      </c>
      <c r="Y2412">
        <v>21038.3746092523</v>
      </c>
    </row>
    <row r="2413" spans="1:47" x14ac:dyDescent="0.25">
      <c r="A2413" t="str">
        <f t="shared" si="37"/>
        <v>Waidhofen an der ThayaPensionisteneinkommenNettobezüge 1000 EUR</v>
      </c>
      <c r="B2413">
        <v>2412</v>
      </c>
      <c r="C2413">
        <v>322</v>
      </c>
      <c r="D2413" t="s">
        <v>189</v>
      </c>
      <c r="E2413" t="s">
        <v>44</v>
      </c>
      <c r="F2413" t="s">
        <v>60</v>
      </c>
      <c r="G2413">
        <v>89997.46024</v>
      </c>
      <c r="H2413">
        <v>92416.632970000093</v>
      </c>
      <c r="I2413">
        <v>95047.372529999993</v>
      </c>
      <c r="J2413">
        <v>98476.996060000005</v>
      </c>
      <c r="K2413">
        <v>102991.22937</v>
      </c>
      <c r="L2413">
        <v>109259.68554000001</v>
      </c>
      <c r="M2413">
        <v>113944.5419</v>
      </c>
      <c r="N2413">
        <v>117312.11669</v>
      </c>
      <c r="O2413">
        <v>122242.11036999999</v>
      </c>
      <c r="P2413">
        <v>127612.51758</v>
      </c>
      <c r="Q2413">
        <v>131064.56027</v>
      </c>
      <c r="R2413">
        <v>132951.79207</v>
      </c>
      <c r="S2413">
        <v>138590.07801</v>
      </c>
      <c r="T2413">
        <v>140325.30718</v>
      </c>
      <c r="U2413">
        <v>145497.58557</v>
      </c>
      <c r="V2413">
        <v>151113.10592999999</v>
      </c>
      <c r="W2413">
        <v>160063.81432</v>
      </c>
      <c r="X2413">
        <v>166458.30510999999</v>
      </c>
      <c r="Y2413">
        <v>174176.70339000001</v>
      </c>
    </row>
    <row r="2414" spans="1:47" x14ac:dyDescent="0.25">
      <c r="A2414" t="str">
        <f t="shared" si="37"/>
        <v>Waidhofen an der ThayaPensionisteneinkommenSV-Beiträge 1000 EUR</v>
      </c>
      <c r="B2414">
        <v>2413</v>
      </c>
      <c r="C2414">
        <v>322</v>
      </c>
      <c r="D2414" t="s">
        <v>189</v>
      </c>
      <c r="E2414" t="s">
        <v>44</v>
      </c>
      <c r="F2414" t="s">
        <v>61</v>
      </c>
      <c r="G2414">
        <v>5190.6092900000003</v>
      </c>
      <c r="H2414">
        <v>5776.5778099999998</v>
      </c>
      <c r="I2414">
        <v>6006.6697100000001</v>
      </c>
      <c r="J2414">
        <v>6237.9450299999999</v>
      </c>
      <c r="K2414">
        <v>6659.7995899999996</v>
      </c>
      <c r="L2414">
        <v>7042.8504000000003</v>
      </c>
      <c r="M2414">
        <v>7383.6322099999998</v>
      </c>
      <c r="N2414">
        <v>7620.9619400000001</v>
      </c>
      <c r="O2414">
        <v>8002.0621499999997</v>
      </c>
      <c r="P2414">
        <v>8396.4787199999992</v>
      </c>
      <c r="Q2414">
        <v>8637.3651800000007</v>
      </c>
      <c r="R2414">
        <v>8796.6533500000005</v>
      </c>
      <c r="S2414">
        <v>8953.9246899999998</v>
      </c>
      <c r="T2414">
        <v>9086.3864900000008</v>
      </c>
      <c r="U2414">
        <v>9516.3530900000005</v>
      </c>
      <c r="V2414">
        <v>9899.1041399999995</v>
      </c>
      <c r="W2414">
        <v>10225.94908</v>
      </c>
      <c r="X2414">
        <v>10784.71423</v>
      </c>
      <c r="Y2414">
        <v>11199.917750000001</v>
      </c>
    </row>
    <row r="2415" spans="1:47" x14ac:dyDescent="0.25">
      <c r="A2415" t="str">
        <f t="shared" si="37"/>
        <v>Waidhofen an der ThayaPensionisteneinkommenSV-Beiträge Fälle</v>
      </c>
      <c r="B2415">
        <v>2414</v>
      </c>
      <c r="C2415">
        <v>322</v>
      </c>
      <c r="D2415" t="s">
        <v>189</v>
      </c>
      <c r="E2415" t="s">
        <v>44</v>
      </c>
      <c r="F2415" t="s">
        <v>62</v>
      </c>
      <c r="G2415">
        <v>7463</v>
      </c>
      <c r="H2415">
        <v>7432</v>
      </c>
      <c r="I2415">
        <v>7389</v>
      </c>
      <c r="J2415">
        <v>7456</v>
      </c>
      <c r="K2415">
        <v>7499</v>
      </c>
      <c r="L2415">
        <v>7583</v>
      </c>
      <c r="M2415">
        <v>7668</v>
      </c>
      <c r="N2415">
        <v>7767</v>
      </c>
      <c r="O2415">
        <v>7818</v>
      </c>
      <c r="P2415">
        <v>7917</v>
      </c>
      <c r="Q2415">
        <v>7952</v>
      </c>
      <c r="R2415">
        <v>7879</v>
      </c>
      <c r="S2415">
        <v>7864</v>
      </c>
      <c r="T2415">
        <v>7800</v>
      </c>
      <c r="U2415">
        <v>7869</v>
      </c>
      <c r="V2415">
        <v>7936</v>
      </c>
      <c r="W2415">
        <v>7888</v>
      </c>
      <c r="X2415">
        <v>7975</v>
      </c>
      <c r="Y2415">
        <v>8042</v>
      </c>
    </row>
    <row r="2416" spans="1:47" x14ac:dyDescent="0.25">
      <c r="A2416" t="str">
        <f t="shared" si="37"/>
        <v>Waidhofen an der ThayaUnselbstständig BeschäftigteFrauen</v>
      </c>
      <c r="B2416">
        <v>2415</v>
      </c>
      <c r="C2416">
        <v>322</v>
      </c>
      <c r="D2416" t="s">
        <v>189</v>
      </c>
      <c r="E2416" t="s">
        <v>38</v>
      </c>
      <c r="F2416" t="s">
        <v>47</v>
      </c>
      <c r="G2416">
        <v>2360</v>
      </c>
      <c r="H2416">
        <v>2493</v>
      </c>
      <c r="I2416">
        <v>2077</v>
      </c>
      <c r="J2416">
        <v>2220</v>
      </c>
      <c r="K2416">
        <v>2035</v>
      </c>
      <c r="L2416">
        <v>2185</v>
      </c>
      <c r="M2416">
        <v>2020</v>
      </c>
      <c r="N2416">
        <v>2156</v>
      </c>
      <c r="O2416">
        <v>4303</v>
      </c>
      <c r="P2416">
        <v>4503</v>
      </c>
      <c r="Q2416">
        <v>4364</v>
      </c>
      <c r="R2416">
        <v>4565</v>
      </c>
      <c r="S2416">
        <v>4322</v>
      </c>
      <c r="T2416">
        <v>4543</v>
      </c>
      <c r="U2416">
        <v>4444</v>
      </c>
      <c r="V2416">
        <v>4688</v>
      </c>
      <c r="W2416">
        <v>4515</v>
      </c>
      <c r="X2416">
        <v>4728</v>
      </c>
      <c r="Y2416">
        <v>4592</v>
      </c>
      <c r="Z2416">
        <v>4791</v>
      </c>
      <c r="AA2416">
        <v>4577</v>
      </c>
      <c r="AB2416">
        <v>4714</v>
      </c>
      <c r="AC2416">
        <v>4513</v>
      </c>
      <c r="AD2416">
        <v>4711</v>
      </c>
      <c r="AE2416">
        <v>4525</v>
      </c>
      <c r="AF2416">
        <v>4731</v>
      </c>
      <c r="AG2416">
        <v>4546</v>
      </c>
      <c r="AH2416">
        <v>4723</v>
      </c>
      <c r="AI2416">
        <v>4559</v>
      </c>
      <c r="AJ2416">
        <v>4771</v>
      </c>
      <c r="AK2416">
        <v>4612</v>
      </c>
      <c r="AL2416">
        <v>4777</v>
      </c>
      <c r="AM2416">
        <v>4609</v>
      </c>
      <c r="AN2416">
        <v>4693</v>
      </c>
      <c r="AO2416">
        <v>4541</v>
      </c>
      <c r="AP2416">
        <v>4768</v>
      </c>
      <c r="AQ2416">
        <v>4653</v>
      </c>
      <c r="AR2416">
        <v>4803</v>
      </c>
      <c r="AS2416">
        <v>4723</v>
      </c>
      <c r="AT2416">
        <v>4887</v>
      </c>
      <c r="AU2416">
        <v>4715</v>
      </c>
    </row>
    <row r="2417" spans="1:47" x14ac:dyDescent="0.25">
      <c r="A2417" t="str">
        <f t="shared" si="37"/>
        <v>Waidhofen an der ThayaUnselbstständig BeschäftigteInsgesamt</v>
      </c>
      <c r="B2417">
        <v>2416</v>
      </c>
      <c r="C2417">
        <v>322</v>
      </c>
      <c r="D2417" t="s">
        <v>189</v>
      </c>
      <c r="E2417" t="s">
        <v>38</v>
      </c>
      <c r="F2417" t="s">
        <v>48</v>
      </c>
      <c r="G2417">
        <v>5500</v>
      </c>
      <c r="H2417">
        <v>6255</v>
      </c>
      <c r="I2417">
        <v>5294</v>
      </c>
      <c r="J2417">
        <v>5834</v>
      </c>
      <c r="K2417">
        <v>5159</v>
      </c>
      <c r="L2417">
        <v>5888</v>
      </c>
      <c r="M2417">
        <v>5246</v>
      </c>
      <c r="N2417">
        <v>5904</v>
      </c>
      <c r="O2417">
        <v>9468</v>
      </c>
      <c r="P2417">
        <v>10288</v>
      </c>
      <c r="Q2417">
        <v>9479</v>
      </c>
      <c r="R2417">
        <v>10215</v>
      </c>
      <c r="S2417">
        <v>9399</v>
      </c>
      <c r="T2417">
        <v>10206</v>
      </c>
      <c r="U2417">
        <v>9532</v>
      </c>
      <c r="V2417">
        <v>10363</v>
      </c>
      <c r="W2417">
        <v>9650</v>
      </c>
      <c r="X2417">
        <v>10406</v>
      </c>
      <c r="Y2417">
        <v>9700</v>
      </c>
      <c r="Z2417">
        <v>10508</v>
      </c>
      <c r="AA2417">
        <v>9680</v>
      </c>
      <c r="AB2417">
        <v>10345</v>
      </c>
      <c r="AC2417">
        <v>9533</v>
      </c>
      <c r="AD2417">
        <v>10382</v>
      </c>
      <c r="AE2417">
        <v>9609</v>
      </c>
      <c r="AF2417">
        <v>10367</v>
      </c>
      <c r="AG2417">
        <v>9616</v>
      </c>
      <c r="AH2417">
        <v>10395</v>
      </c>
      <c r="AI2417">
        <v>9679</v>
      </c>
      <c r="AJ2417">
        <v>10410</v>
      </c>
      <c r="AK2417">
        <v>9726</v>
      </c>
      <c r="AL2417">
        <v>10347</v>
      </c>
      <c r="AM2417">
        <v>9687</v>
      </c>
      <c r="AN2417">
        <v>10177</v>
      </c>
      <c r="AO2417">
        <v>9543</v>
      </c>
      <c r="AP2417">
        <v>10283</v>
      </c>
      <c r="AQ2417">
        <v>9805</v>
      </c>
      <c r="AR2417">
        <v>10289</v>
      </c>
      <c r="AS2417">
        <v>9832</v>
      </c>
      <c r="AT2417">
        <v>10351</v>
      </c>
      <c r="AU2417">
        <v>9718</v>
      </c>
    </row>
    <row r="2418" spans="1:47" x14ac:dyDescent="0.25">
      <c r="A2418" t="str">
        <f t="shared" si="37"/>
        <v>Waidhofen an der ThayaUnselbstständig BeschäftigteMänner</v>
      </c>
      <c r="B2418">
        <v>2417</v>
      </c>
      <c r="C2418">
        <v>322</v>
      </c>
      <c r="D2418" t="s">
        <v>189</v>
      </c>
      <c r="E2418" t="s">
        <v>38</v>
      </c>
      <c r="F2418" t="s">
        <v>49</v>
      </c>
      <c r="G2418">
        <v>3140</v>
      </c>
      <c r="H2418">
        <v>3762</v>
      </c>
      <c r="I2418">
        <v>3217</v>
      </c>
      <c r="J2418">
        <v>3614</v>
      </c>
      <c r="K2418">
        <v>3124</v>
      </c>
      <c r="L2418">
        <v>3703</v>
      </c>
      <c r="M2418">
        <v>3226</v>
      </c>
      <c r="N2418">
        <v>3748</v>
      </c>
      <c r="O2418">
        <v>5165</v>
      </c>
      <c r="P2418">
        <v>5785</v>
      </c>
      <c r="Q2418">
        <v>5115</v>
      </c>
      <c r="R2418">
        <v>5650</v>
      </c>
      <c r="S2418">
        <v>5077</v>
      </c>
      <c r="T2418">
        <v>5663</v>
      </c>
      <c r="U2418">
        <v>5088</v>
      </c>
      <c r="V2418">
        <v>5675</v>
      </c>
      <c r="W2418">
        <v>5135</v>
      </c>
      <c r="X2418">
        <v>5678</v>
      </c>
      <c r="Y2418">
        <v>5108</v>
      </c>
      <c r="Z2418">
        <v>5717</v>
      </c>
      <c r="AA2418">
        <v>5103</v>
      </c>
      <c r="AB2418">
        <v>5631</v>
      </c>
      <c r="AC2418">
        <v>5020</v>
      </c>
      <c r="AD2418">
        <v>5671</v>
      </c>
      <c r="AE2418">
        <v>5084</v>
      </c>
      <c r="AF2418">
        <v>5636</v>
      </c>
      <c r="AG2418">
        <v>5070</v>
      </c>
      <c r="AH2418">
        <v>5672</v>
      </c>
      <c r="AI2418">
        <v>5120</v>
      </c>
      <c r="AJ2418">
        <v>5639</v>
      </c>
      <c r="AK2418">
        <v>5114</v>
      </c>
      <c r="AL2418">
        <v>5570</v>
      </c>
      <c r="AM2418">
        <v>5078</v>
      </c>
      <c r="AN2418">
        <v>5484</v>
      </c>
      <c r="AO2418">
        <v>5002</v>
      </c>
      <c r="AP2418">
        <v>5515</v>
      </c>
      <c r="AQ2418">
        <v>5152</v>
      </c>
      <c r="AR2418">
        <v>5486</v>
      </c>
      <c r="AS2418">
        <v>5109</v>
      </c>
      <c r="AT2418">
        <v>5464</v>
      </c>
      <c r="AU2418">
        <v>5003</v>
      </c>
    </row>
    <row r="2419" spans="1:47" x14ac:dyDescent="0.25">
      <c r="A2419" t="str">
        <f t="shared" si="37"/>
        <v>Waidhofen an der ThayaUnselbstständig Beschäftigte GW mgfInsgesamt</v>
      </c>
      <c r="B2419">
        <v>2418</v>
      </c>
      <c r="C2419">
        <v>322</v>
      </c>
      <c r="D2419" t="s">
        <v>189</v>
      </c>
      <c r="E2419" t="s">
        <v>450</v>
      </c>
      <c r="F2419" t="s">
        <v>48</v>
      </c>
      <c r="G2419">
        <v>6504.351671464</v>
      </c>
      <c r="H2419">
        <v>6131.8444175049999</v>
      </c>
      <c r="I2419">
        <v>6741.1647585970004</v>
      </c>
      <c r="J2419">
        <v>6382.70221898</v>
      </c>
      <c r="K2419">
        <v>6764.2815897910004</v>
      </c>
      <c r="L2419">
        <v>6169.5562757540001</v>
      </c>
      <c r="M2419">
        <v>6413.1138990580002</v>
      </c>
      <c r="N2419">
        <v>6072.2648791020001</v>
      </c>
      <c r="O2419">
        <v>6637.1751180580004</v>
      </c>
      <c r="P2419">
        <v>6362.8053721429997</v>
      </c>
      <c r="Q2419">
        <v>6829.164960008</v>
      </c>
      <c r="R2419">
        <v>6586.9875901590003</v>
      </c>
      <c r="S2419">
        <v>6942.811360533</v>
      </c>
      <c r="T2419">
        <v>6563.2613355470003</v>
      </c>
    </row>
    <row r="2420" spans="1:47" x14ac:dyDescent="0.25">
      <c r="A2420" t="str">
        <f t="shared" si="37"/>
        <v>Waidhofen an der ThayaUnselbstständig Beschäftigte GW ogfInsgesamt</v>
      </c>
      <c r="B2420">
        <v>2419</v>
      </c>
      <c r="C2420">
        <v>322</v>
      </c>
      <c r="D2420" t="s">
        <v>189</v>
      </c>
      <c r="E2420" t="s">
        <v>449</v>
      </c>
      <c r="F2420" t="s">
        <v>48</v>
      </c>
      <c r="G2420">
        <v>5992.8482757660004</v>
      </c>
      <c r="H2420">
        <v>5603.3198001970004</v>
      </c>
      <c r="I2420">
        <v>6223.1545186310004</v>
      </c>
      <c r="J2420">
        <v>5841.8697483530004</v>
      </c>
      <c r="K2420">
        <v>6238.5586861860002</v>
      </c>
      <c r="L2420">
        <v>5694.6942025850003</v>
      </c>
      <c r="M2420">
        <v>5946.4033933660003</v>
      </c>
      <c r="N2420">
        <v>5646.8307611110004</v>
      </c>
      <c r="O2420">
        <v>6148.5363343749996</v>
      </c>
      <c r="P2420">
        <v>5915.5410898569999</v>
      </c>
      <c r="Q2420">
        <v>6319.1851840050003</v>
      </c>
      <c r="R2420">
        <v>6097.1004701989996</v>
      </c>
      <c r="S2420">
        <v>6422.6466358799998</v>
      </c>
      <c r="T2420">
        <v>6051.5239473900001</v>
      </c>
    </row>
    <row r="2421" spans="1:47" x14ac:dyDescent="0.25">
      <c r="A2421" t="str">
        <f t="shared" si="37"/>
        <v>Waidhofen an der ThayaUnternehmenInsgesamt</v>
      </c>
      <c r="B2421">
        <v>2420</v>
      </c>
      <c r="C2421">
        <v>322</v>
      </c>
      <c r="D2421" t="s">
        <v>189</v>
      </c>
      <c r="E2421" t="s">
        <v>475</v>
      </c>
      <c r="F2421" t="s">
        <v>48</v>
      </c>
      <c r="G2421">
        <v>2360</v>
      </c>
      <c r="H2421">
        <v>2379</v>
      </c>
      <c r="I2421">
        <v>2470</v>
      </c>
    </row>
    <row r="2422" spans="1:47" x14ac:dyDescent="0.25">
      <c r="A2422" t="str">
        <f t="shared" si="37"/>
        <v>Waidhofen an der ThayaWohnbevölkerungInsgesamt</v>
      </c>
      <c r="B2422">
        <v>2421</v>
      </c>
      <c r="C2422">
        <v>322</v>
      </c>
      <c r="D2422" t="s">
        <v>189</v>
      </c>
      <c r="E2422" t="s">
        <v>42</v>
      </c>
      <c r="F2422" t="s">
        <v>48</v>
      </c>
      <c r="G2422">
        <v>28133</v>
      </c>
      <c r="H2422">
        <v>27890</v>
      </c>
      <c r="I2422">
        <v>27792</v>
      </c>
      <c r="J2422">
        <v>27655</v>
      </c>
      <c r="K2422">
        <v>27583</v>
      </c>
      <c r="L2422">
        <v>27462</v>
      </c>
      <c r="M2422">
        <v>27419</v>
      </c>
      <c r="N2422">
        <v>27320</v>
      </c>
      <c r="O2422">
        <v>27070</v>
      </c>
      <c r="P2422">
        <v>26899</v>
      </c>
      <c r="Q2422">
        <v>26708</v>
      </c>
      <c r="R2422">
        <v>26597</v>
      </c>
      <c r="S2422">
        <v>26424</v>
      </c>
      <c r="T2422">
        <v>26322</v>
      </c>
      <c r="U2422">
        <v>26407</v>
      </c>
      <c r="V2422">
        <v>26370</v>
      </c>
      <c r="W2422">
        <v>26043</v>
      </c>
      <c r="X2422">
        <v>25888</v>
      </c>
      <c r="Y2422">
        <v>25682</v>
      </c>
      <c r="Z2422">
        <v>25531</v>
      </c>
      <c r="AA2422">
        <v>25511</v>
      </c>
      <c r="AB2422">
        <v>25551</v>
      </c>
    </row>
    <row r="2423" spans="1:47" x14ac:dyDescent="0.25">
      <c r="A2423" t="str">
        <f t="shared" si="37"/>
        <v>Wiener Neustadt (Land)ArbeitnehmereinkommenBrutto_Schnitt</v>
      </c>
      <c r="B2423">
        <v>2422</v>
      </c>
      <c r="C2423">
        <v>323</v>
      </c>
      <c r="D2423" t="s">
        <v>190</v>
      </c>
      <c r="E2423" t="s">
        <v>43</v>
      </c>
      <c r="F2423" t="s">
        <v>54</v>
      </c>
      <c r="G2423">
        <v>25460.445393937502</v>
      </c>
      <c r="H2423">
        <v>25827.901407363999</v>
      </c>
      <c r="I2423">
        <v>26745.477007167901</v>
      </c>
      <c r="J2423">
        <v>27702.468001196201</v>
      </c>
      <c r="K2423">
        <v>28644.140597010501</v>
      </c>
      <c r="L2423">
        <v>29343.313986059198</v>
      </c>
      <c r="M2423">
        <v>29541.9813717287</v>
      </c>
      <c r="N2423">
        <v>30223.7495134329</v>
      </c>
      <c r="O2423">
        <v>31169.233231717801</v>
      </c>
      <c r="P2423">
        <v>31845.4601892547</v>
      </c>
      <c r="Q2423">
        <v>32238.9847906754</v>
      </c>
      <c r="R2423">
        <v>33185.848098591603</v>
      </c>
      <c r="S2423">
        <v>33996.715125262097</v>
      </c>
      <c r="T2423">
        <v>34208.057811069899</v>
      </c>
      <c r="U2423">
        <v>35426.548025388598</v>
      </c>
      <c r="V2423">
        <v>36368.3251627969</v>
      </c>
      <c r="W2423">
        <v>37157.406771745802</v>
      </c>
      <c r="X2423">
        <v>38323.716888999501</v>
      </c>
      <c r="Y2423">
        <v>39901.309625355803</v>
      </c>
    </row>
    <row r="2424" spans="1:47" x14ac:dyDescent="0.25">
      <c r="A2424" t="str">
        <f t="shared" si="37"/>
        <v>Wiener Neustadt (Land)ArbeitnehmereinkommenBruttobezüge 1000 EUR</v>
      </c>
      <c r="B2424">
        <v>2423</v>
      </c>
      <c r="C2424">
        <v>323</v>
      </c>
      <c r="D2424" t="s">
        <v>190</v>
      </c>
      <c r="E2424" t="s">
        <v>43</v>
      </c>
      <c r="F2424" t="s">
        <v>55</v>
      </c>
      <c r="G2424">
        <v>813053.86320999998</v>
      </c>
      <c r="H2424">
        <v>836849.833500001</v>
      </c>
      <c r="I2424">
        <v>876850.46368000004</v>
      </c>
      <c r="J2424">
        <v>926370.52995999996</v>
      </c>
      <c r="K2424">
        <v>975418.91975</v>
      </c>
      <c r="L2424">
        <v>997702.01884000003</v>
      </c>
      <c r="M2424">
        <v>1023836.4484</v>
      </c>
      <c r="N2424">
        <v>1054113.71178</v>
      </c>
      <c r="O2424">
        <v>1091982.91704</v>
      </c>
      <c r="P2424">
        <v>1117297.97074</v>
      </c>
      <c r="Q2424">
        <v>1145096.5007799999</v>
      </c>
      <c r="R2424">
        <v>1187522.38836</v>
      </c>
      <c r="S2424">
        <v>1232176.943</v>
      </c>
      <c r="T2424">
        <v>1255846.2183600001</v>
      </c>
      <c r="U2424">
        <v>1317229.9086800001</v>
      </c>
      <c r="V2424">
        <v>1370540.3337600001</v>
      </c>
      <c r="W2424">
        <v>1395595.04094</v>
      </c>
      <c r="X2424">
        <v>1462854.5973700001</v>
      </c>
      <c r="Y2424">
        <v>1556031.3714600001</v>
      </c>
    </row>
    <row r="2425" spans="1:47" x14ac:dyDescent="0.25">
      <c r="A2425" t="str">
        <f t="shared" si="37"/>
        <v>Wiener Neustadt (Land)ArbeitnehmereinkommenBruttobezüge Fälle</v>
      </c>
      <c r="B2425">
        <v>2424</v>
      </c>
      <c r="C2425">
        <v>323</v>
      </c>
      <c r="D2425" t="s">
        <v>190</v>
      </c>
      <c r="E2425" t="s">
        <v>43</v>
      </c>
      <c r="F2425" t="s">
        <v>56</v>
      </c>
      <c r="G2425">
        <v>31934</v>
      </c>
      <c r="H2425">
        <v>32401</v>
      </c>
      <c r="I2425">
        <v>32785</v>
      </c>
      <c r="J2425">
        <v>33440</v>
      </c>
      <c r="K2425">
        <v>34053</v>
      </c>
      <c r="L2425">
        <v>34001</v>
      </c>
      <c r="M2425">
        <v>34657</v>
      </c>
      <c r="N2425">
        <v>34877</v>
      </c>
      <c r="O2425">
        <v>35034</v>
      </c>
      <c r="P2425">
        <v>35085</v>
      </c>
      <c r="Q2425">
        <v>35519</v>
      </c>
      <c r="R2425">
        <v>35784</v>
      </c>
      <c r="S2425">
        <v>36244</v>
      </c>
      <c r="T2425">
        <v>36712</v>
      </c>
      <c r="U2425">
        <v>37182</v>
      </c>
      <c r="V2425">
        <v>37685</v>
      </c>
      <c r="W2425">
        <v>37559</v>
      </c>
      <c r="X2425">
        <v>38171</v>
      </c>
      <c r="Y2425">
        <v>38997</v>
      </c>
    </row>
    <row r="2426" spans="1:47" x14ac:dyDescent="0.25">
      <c r="A2426" t="str">
        <f t="shared" si="37"/>
        <v>Wiener Neustadt (Land)ArbeitnehmereinkommenLohnsteuer 1000 EUR</v>
      </c>
      <c r="B2426">
        <v>2425</v>
      </c>
      <c r="C2426">
        <v>323</v>
      </c>
      <c r="D2426" t="s">
        <v>190</v>
      </c>
      <c r="E2426" t="s">
        <v>43</v>
      </c>
      <c r="F2426" t="s">
        <v>57</v>
      </c>
      <c r="G2426">
        <v>118468.12237</v>
      </c>
      <c r="H2426">
        <v>117044.30018000001</v>
      </c>
      <c r="I2426">
        <v>126988.84277</v>
      </c>
      <c r="J2426">
        <v>138099.95713</v>
      </c>
      <c r="K2426">
        <v>150590.91560000001</v>
      </c>
      <c r="L2426">
        <v>140995.79647</v>
      </c>
      <c r="M2426">
        <v>147543.74932999999</v>
      </c>
      <c r="N2426">
        <v>154538.15046999999</v>
      </c>
      <c r="O2426">
        <v>164560.11790000001</v>
      </c>
      <c r="P2426">
        <v>171673.35763000001</v>
      </c>
      <c r="Q2426">
        <v>178545.24510999999</v>
      </c>
      <c r="R2426">
        <v>190002.99674</v>
      </c>
      <c r="S2426">
        <v>173225.28779999999</v>
      </c>
      <c r="T2426">
        <v>175942.74775000001</v>
      </c>
      <c r="U2426">
        <v>189560.95144999999</v>
      </c>
      <c r="V2426">
        <v>194322.96205</v>
      </c>
      <c r="W2426">
        <v>190732.57743</v>
      </c>
      <c r="X2426">
        <v>205616.38654000001</v>
      </c>
      <c r="Y2426">
        <v>214436.12332000001</v>
      </c>
    </row>
    <row r="2427" spans="1:47" x14ac:dyDescent="0.25">
      <c r="A2427" t="str">
        <f t="shared" si="37"/>
        <v>Wiener Neustadt (Land)ArbeitnehmereinkommenLohnsteuer Fälle</v>
      </c>
      <c r="B2427">
        <v>2426</v>
      </c>
      <c r="C2427">
        <v>323</v>
      </c>
      <c r="D2427" t="s">
        <v>190</v>
      </c>
      <c r="E2427" t="s">
        <v>43</v>
      </c>
      <c r="F2427" t="s">
        <v>58</v>
      </c>
      <c r="G2427">
        <v>26230</v>
      </c>
      <c r="H2427">
        <v>26093</v>
      </c>
      <c r="I2427">
        <v>26702</v>
      </c>
      <c r="J2427">
        <v>27471</v>
      </c>
      <c r="K2427">
        <v>28377</v>
      </c>
      <c r="L2427">
        <v>27740</v>
      </c>
      <c r="M2427">
        <v>28420</v>
      </c>
      <c r="N2427">
        <v>28871</v>
      </c>
      <c r="O2427">
        <v>29339</v>
      </c>
      <c r="P2427">
        <v>29627</v>
      </c>
      <c r="Q2427">
        <v>30061</v>
      </c>
      <c r="R2427">
        <v>30414</v>
      </c>
      <c r="S2427">
        <v>30661</v>
      </c>
      <c r="T2427">
        <v>31250</v>
      </c>
      <c r="U2427">
        <v>32124</v>
      </c>
      <c r="V2427">
        <v>32924</v>
      </c>
      <c r="W2427">
        <v>32969</v>
      </c>
      <c r="X2427">
        <v>33684</v>
      </c>
      <c r="Y2427">
        <v>34554</v>
      </c>
    </row>
    <row r="2428" spans="1:47" x14ac:dyDescent="0.25">
      <c r="A2428" t="str">
        <f t="shared" si="37"/>
        <v>Wiener Neustadt (Land)ArbeitnehmereinkommenNetto_Schnitt</v>
      </c>
      <c r="B2428">
        <v>2427</v>
      </c>
      <c r="C2428">
        <v>323</v>
      </c>
      <c r="D2428" t="s">
        <v>190</v>
      </c>
      <c r="E2428" t="s">
        <v>43</v>
      </c>
      <c r="F2428" t="s">
        <v>59</v>
      </c>
      <c r="G2428">
        <v>17761.634098453102</v>
      </c>
      <c r="H2428">
        <v>18128.441413845299</v>
      </c>
      <c r="I2428">
        <v>18664.160997102299</v>
      </c>
      <c r="J2428">
        <v>19270.430045454501</v>
      </c>
      <c r="K2428">
        <v>19801.116883974999</v>
      </c>
      <c r="L2428">
        <v>20709.636959207099</v>
      </c>
      <c r="M2428">
        <v>20745.012080099299</v>
      </c>
      <c r="N2428">
        <v>21130.525728130298</v>
      </c>
      <c r="O2428">
        <v>21686.149803333901</v>
      </c>
      <c r="P2428">
        <v>22025.497070828002</v>
      </c>
      <c r="Q2428">
        <v>22186.0270204679</v>
      </c>
      <c r="R2428">
        <v>22719.344612676101</v>
      </c>
      <c r="S2428">
        <v>23940.124725195899</v>
      </c>
      <c r="T2428">
        <v>24047.806337709699</v>
      </c>
      <c r="U2428">
        <v>24804.982443924499</v>
      </c>
      <c r="V2428">
        <v>25549.421706249199</v>
      </c>
      <c r="W2428">
        <v>26332.799651481699</v>
      </c>
      <c r="X2428">
        <v>26988.747029682199</v>
      </c>
      <c r="Y2428">
        <v>28226.124268789899</v>
      </c>
    </row>
    <row r="2429" spans="1:47" x14ac:dyDescent="0.25">
      <c r="A2429" t="str">
        <f t="shared" si="37"/>
        <v>Wiener Neustadt (Land)ArbeitnehmereinkommenNettobezüge 1000 EUR</v>
      </c>
      <c r="B2429">
        <v>2428</v>
      </c>
      <c r="C2429">
        <v>323</v>
      </c>
      <c r="D2429" t="s">
        <v>190</v>
      </c>
      <c r="E2429" t="s">
        <v>43</v>
      </c>
      <c r="F2429" t="s">
        <v>60</v>
      </c>
      <c r="G2429">
        <v>567200.0233</v>
      </c>
      <c r="H2429">
        <v>587379.63025000098</v>
      </c>
      <c r="I2429">
        <v>611904.51829000004</v>
      </c>
      <c r="J2429">
        <v>644403.18071999995</v>
      </c>
      <c r="K2429">
        <v>674287.43325</v>
      </c>
      <c r="L2429">
        <v>704148.36624999996</v>
      </c>
      <c r="M2429">
        <v>718959.88366000005</v>
      </c>
      <c r="N2429">
        <v>736969.34582000005</v>
      </c>
      <c r="O2429">
        <v>759752.57221000001</v>
      </c>
      <c r="P2429">
        <v>772764.56472999998</v>
      </c>
      <c r="Q2429">
        <v>788025.49373999995</v>
      </c>
      <c r="R2429">
        <v>812989.02761999995</v>
      </c>
      <c r="S2429">
        <v>867685.88054000004</v>
      </c>
      <c r="T2429">
        <v>882843.06626999995</v>
      </c>
      <c r="U2429">
        <v>922298.85722999997</v>
      </c>
      <c r="V2429">
        <v>962829.95700000005</v>
      </c>
      <c r="W2429">
        <v>989033.62211</v>
      </c>
      <c r="X2429">
        <v>1030187.46287</v>
      </c>
      <c r="Y2429">
        <v>1100734.16811</v>
      </c>
    </row>
    <row r="2430" spans="1:47" x14ac:dyDescent="0.25">
      <c r="A2430" t="str">
        <f t="shared" si="37"/>
        <v>Wiener Neustadt (Land)ArbeitnehmereinkommenSV-Beiträge 1000 EUR</v>
      </c>
      <c r="B2430">
        <v>2429</v>
      </c>
      <c r="C2430">
        <v>323</v>
      </c>
      <c r="D2430" t="s">
        <v>190</v>
      </c>
      <c r="E2430" t="s">
        <v>43</v>
      </c>
      <c r="F2430" t="s">
        <v>61</v>
      </c>
      <c r="G2430">
        <v>127385.71754</v>
      </c>
      <c r="H2430">
        <v>132425.90307</v>
      </c>
      <c r="I2430">
        <v>137957.10261999999</v>
      </c>
      <c r="J2430">
        <v>143867.39210999999</v>
      </c>
      <c r="K2430">
        <v>150540.57089999999</v>
      </c>
      <c r="L2430">
        <v>152557.85612000001</v>
      </c>
      <c r="M2430">
        <v>157332.81541000001</v>
      </c>
      <c r="N2430">
        <v>162606.21549</v>
      </c>
      <c r="O2430">
        <v>167670.22693</v>
      </c>
      <c r="P2430">
        <v>172860.04837999999</v>
      </c>
      <c r="Q2430">
        <v>178525.76193000001</v>
      </c>
      <c r="R2430">
        <v>184530.364</v>
      </c>
      <c r="S2430">
        <v>191265.77466</v>
      </c>
      <c r="T2430">
        <v>197060.40434000001</v>
      </c>
      <c r="U2430">
        <v>205370.1</v>
      </c>
      <c r="V2430">
        <v>213387.41471000001</v>
      </c>
      <c r="W2430">
        <v>215828.8414</v>
      </c>
      <c r="X2430">
        <v>227050.74796000001</v>
      </c>
      <c r="Y2430">
        <v>240861.08003000001</v>
      </c>
    </row>
    <row r="2431" spans="1:47" x14ac:dyDescent="0.25">
      <c r="A2431" t="str">
        <f t="shared" si="37"/>
        <v>Wiener Neustadt (Land)ArbeitnehmereinkommenSV-Beiträge Fälle</v>
      </c>
      <c r="B2431">
        <v>2430</v>
      </c>
      <c r="C2431">
        <v>323</v>
      </c>
      <c r="D2431" t="s">
        <v>190</v>
      </c>
      <c r="E2431" t="s">
        <v>43</v>
      </c>
      <c r="F2431" t="s">
        <v>62</v>
      </c>
      <c r="G2431">
        <v>30751</v>
      </c>
      <c r="H2431">
        <v>31197</v>
      </c>
      <c r="I2431">
        <v>31577</v>
      </c>
      <c r="J2431">
        <v>32160</v>
      </c>
      <c r="K2431">
        <v>32662</v>
      </c>
      <c r="L2431">
        <v>32437</v>
      </c>
      <c r="M2431">
        <v>33039</v>
      </c>
      <c r="N2431">
        <v>33231</v>
      </c>
      <c r="O2431">
        <v>33278</v>
      </c>
      <c r="P2431">
        <v>33363</v>
      </c>
      <c r="Q2431">
        <v>33711</v>
      </c>
      <c r="R2431">
        <v>33866</v>
      </c>
      <c r="S2431">
        <v>34239</v>
      </c>
      <c r="T2431">
        <v>34673</v>
      </c>
      <c r="U2431">
        <v>35265</v>
      </c>
      <c r="V2431">
        <v>35683</v>
      </c>
      <c r="W2431">
        <v>35600</v>
      </c>
      <c r="X2431">
        <v>36296</v>
      </c>
      <c r="Y2431">
        <v>37008</v>
      </c>
    </row>
    <row r="2432" spans="1:47" x14ac:dyDescent="0.25">
      <c r="A2432" t="str">
        <f t="shared" si="37"/>
        <v>Wiener Neustadt (Land)ArbeitsloseFrauen</v>
      </c>
      <c r="B2432">
        <v>2431</v>
      </c>
      <c r="C2432">
        <v>323</v>
      </c>
      <c r="D2432" t="s">
        <v>190</v>
      </c>
      <c r="E2432" t="s">
        <v>36</v>
      </c>
      <c r="F2432" t="s">
        <v>47</v>
      </c>
      <c r="O2432">
        <v>843</v>
      </c>
      <c r="P2432">
        <v>736</v>
      </c>
      <c r="Q2432">
        <v>809</v>
      </c>
      <c r="R2432">
        <v>886</v>
      </c>
      <c r="S2432">
        <v>998</v>
      </c>
      <c r="T2432">
        <v>890</v>
      </c>
      <c r="U2432">
        <v>943</v>
      </c>
      <c r="V2432">
        <v>902</v>
      </c>
      <c r="W2432">
        <v>1015</v>
      </c>
      <c r="X2432">
        <v>995</v>
      </c>
      <c r="Y2432">
        <v>1111</v>
      </c>
      <c r="Z2432">
        <v>1077</v>
      </c>
      <c r="AA2432">
        <v>1165</v>
      </c>
      <c r="AB2432">
        <v>1131</v>
      </c>
      <c r="AC2432">
        <v>1285</v>
      </c>
      <c r="AD2432">
        <v>1227</v>
      </c>
      <c r="AE2432">
        <v>1431</v>
      </c>
      <c r="AF2432">
        <v>1395</v>
      </c>
      <c r="AG2432">
        <v>1440</v>
      </c>
      <c r="AH2432">
        <v>1378</v>
      </c>
      <c r="AI2432">
        <v>1422</v>
      </c>
      <c r="AJ2432">
        <v>1288</v>
      </c>
      <c r="AK2432">
        <v>1386</v>
      </c>
      <c r="AL2432">
        <v>1215</v>
      </c>
      <c r="AM2432">
        <v>1337</v>
      </c>
      <c r="AN2432">
        <v>1526</v>
      </c>
      <c r="AO2432">
        <v>1582</v>
      </c>
      <c r="AP2432">
        <v>1109</v>
      </c>
      <c r="AQ2432">
        <v>1104</v>
      </c>
      <c r="AR2432">
        <v>905</v>
      </c>
      <c r="AS2432">
        <v>1054</v>
      </c>
      <c r="AT2432">
        <v>937</v>
      </c>
      <c r="AU2432">
        <v>1075</v>
      </c>
    </row>
    <row r="2433" spans="1:47" x14ac:dyDescent="0.25">
      <c r="A2433" t="str">
        <f t="shared" si="37"/>
        <v>Wiener Neustadt (Land)ArbeitsloseInsgesamt</v>
      </c>
      <c r="B2433">
        <v>2432</v>
      </c>
      <c r="C2433">
        <v>323</v>
      </c>
      <c r="D2433" t="s">
        <v>190</v>
      </c>
      <c r="E2433" t="s">
        <v>36</v>
      </c>
      <c r="F2433" t="s">
        <v>48</v>
      </c>
      <c r="O2433">
        <v>2247</v>
      </c>
      <c r="P2433">
        <v>1466</v>
      </c>
      <c r="Q2433">
        <v>2406</v>
      </c>
      <c r="R2433">
        <v>1978</v>
      </c>
      <c r="S2433">
        <v>2808</v>
      </c>
      <c r="T2433">
        <v>1879</v>
      </c>
      <c r="U2433">
        <v>2656</v>
      </c>
      <c r="V2433">
        <v>1871</v>
      </c>
      <c r="W2433">
        <v>2686</v>
      </c>
      <c r="X2433">
        <v>2064</v>
      </c>
      <c r="Y2433">
        <v>2945</v>
      </c>
      <c r="Z2433">
        <v>2264</v>
      </c>
      <c r="AA2433">
        <v>3011</v>
      </c>
      <c r="AB2433">
        <v>2320</v>
      </c>
      <c r="AC2433">
        <v>3350</v>
      </c>
      <c r="AD2433">
        <v>2670</v>
      </c>
      <c r="AE2433">
        <v>3562</v>
      </c>
      <c r="AF2433">
        <v>2872</v>
      </c>
      <c r="AG2433">
        <v>3589</v>
      </c>
      <c r="AH2433">
        <v>2771</v>
      </c>
      <c r="AI2433">
        <v>3294</v>
      </c>
      <c r="AJ2433">
        <v>2449</v>
      </c>
      <c r="AK2433">
        <v>3244</v>
      </c>
      <c r="AL2433">
        <v>2367</v>
      </c>
      <c r="AM2433">
        <v>3114</v>
      </c>
      <c r="AN2433">
        <v>3012</v>
      </c>
      <c r="AO2433">
        <v>3558</v>
      </c>
      <c r="AP2433">
        <v>2183</v>
      </c>
      <c r="AQ2433">
        <v>2635</v>
      </c>
      <c r="AR2433">
        <v>1853</v>
      </c>
      <c r="AS2433">
        <v>2442</v>
      </c>
      <c r="AT2433">
        <v>1943</v>
      </c>
      <c r="AU2433">
        <v>2585</v>
      </c>
    </row>
    <row r="2434" spans="1:47" x14ac:dyDescent="0.25">
      <c r="A2434" t="str">
        <f t="shared" si="37"/>
        <v>Wiener Neustadt (Land)ArbeitsloseMänner</v>
      </c>
      <c r="B2434">
        <v>2433</v>
      </c>
      <c r="C2434">
        <v>323</v>
      </c>
      <c r="D2434" t="s">
        <v>190</v>
      </c>
      <c r="E2434" t="s">
        <v>36</v>
      </c>
      <c r="F2434" t="s">
        <v>49</v>
      </c>
      <c r="O2434">
        <v>1404</v>
      </c>
      <c r="P2434">
        <v>730</v>
      </c>
      <c r="Q2434">
        <v>1597</v>
      </c>
      <c r="R2434">
        <v>1092</v>
      </c>
      <c r="S2434">
        <v>1810</v>
      </c>
      <c r="T2434">
        <v>989</v>
      </c>
      <c r="U2434">
        <v>1713</v>
      </c>
      <c r="V2434">
        <v>969</v>
      </c>
      <c r="W2434">
        <v>1671</v>
      </c>
      <c r="X2434">
        <v>1069</v>
      </c>
      <c r="Y2434">
        <v>1834</v>
      </c>
      <c r="Z2434">
        <v>1187</v>
      </c>
      <c r="AA2434">
        <v>1846</v>
      </c>
      <c r="AB2434">
        <v>1189</v>
      </c>
      <c r="AC2434">
        <v>2065</v>
      </c>
      <c r="AD2434">
        <v>1443</v>
      </c>
      <c r="AE2434">
        <v>2131</v>
      </c>
      <c r="AF2434">
        <v>1477</v>
      </c>
      <c r="AG2434">
        <v>2149</v>
      </c>
      <c r="AH2434">
        <v>1393</v>
      </c>
      <c r="AI2434">
        <v>1872</v>
      </c>
      <c r="AJ2434">
        <v>1161</v>
      </c>
      <c r="AK2434">
        <v>1858</v>
      </c>
      <c r="AL2434">
        <v>1152</v>
      </c>
      <c r="AM2434">
        <v>1777</v>
      </c>
      <c r="AN2434">
        <v>1486</v>
      </c>
      <c r="AO2434">
        <v>1976</v>
      </c>
      <c r="AP2434">
        <v>1074</v>
      </c>
      <c r="AQ2434">
        <v>1531</v>
      </c>
      <c r="AR2434">
        <v>948</v>
      </c>
      <c r="AS2434">
        <v>1388</v>
      </c>
      <c r="AT2434">
        <v>1006</v>
      </c>
      <c r="AU2434">
        <v>1510</v>
      </c>
    </row>
    <row r="2435" spans="1:47" x14ac:dyDescent="0.25">
      <c r="A2435" t="str">
        <f t="shared" ref="A2435:A2498" si="38">D2435&amp;E2435&amp;F2435</f>
        <v>Wiener Neustadt (Land)arbeitslose AusländerFrauen</v>
      </c>
      <c r="B2435">
        <v>2434</v>
      </c>
      <c r="C2435">
        <v>323</v>
      </c>
      <c r="D2435" t="s">
        <v>190</v>
      </c>
      <c r="E2435" t="s">
        <v>37</v>
      </c>
      <c r="F2435" t="s">
        <v>47</v>
      </c>
      <c r="O2435">
        <v>101</v>
      </c>
      <c r="P2435">
        <v>65</v>
      </c>
      <c r="Q2435">
        <v>94</v>
      </c>
      <c r="R2435">
        <v>97</v>
      </c>
      <c r="S2435">
        <v>143</v>
      </c>
      <c r="T2435">
        <v>113</v>
      </c>
      <c r="U2435">
        <v>126</v>
      </c>
      <c r="V2435">
        <v>123</v>
      </c>
      <c r="W2435">
        <v>127</v>
      </c>
      <c r="X2435">
        <v>127</v>
      </c>
      <c r="Y2435">
        <v>159</v>
      </c>
      <c r="Z2435">
        <v>132</v>
      </c>
      <c r="AA2435">
        <v>162</v>
      </c>
      <c r="AB2435">
        <v>153</v>
      </c>
      <c r="AC2435">
        <v>216</v>
      </c>
      <c r="AD2435">
        <v>173</v>
      </c>
      <c r="AE2435">
        <v>216</v>
      </c>
      <c r="AF2435">
        <v>204</v>
      </c>
      <c r="AG2435">
        <v>231</v>
      </c>
      <c r="AH2435">
        <v>236</v>
      </c>
      <c r="AI2435">
        <v>247</v>
      </c>
      <c r="AJ2435">
        <v>218</v>
      </c>
      <c r="AK2435">
        <v>242</v>
      </c>
      <c r="AL2435">
        <v>197</v>
      </c>
      <c r="AM2435">
        <v>258</v>
      </c>
      <c r="AN2435">
        <v>289</v>
      </c>
      <c r="AO2435">
        <v>325</v>
      </c>
      <c r="AP2435">
        <v>184</v>
      </c>
      <c r="AQ2435">
        <v>211</v>
      </c>
      <c r="AR2435">
        <v>157</v>
      </c>
      <c r="AS2435">
        <v>217</v>
      </c>
      <c r="AT2435">
        <v>218</v>
      </c>
      <c r="AU2435">
        <v>265</v>
      </c>
    </row>
    <row r="2436" spans="1:47" x14ac:dyDescent="0.25">
      <c r="A2436" t="str">
        <f t="shared" si="38"/>
        <v>Wiener Neustadt (Land)arbeitslose AusländerInsgesamt</v>
      </c>
      <c r="B2436">
        <v>2435</v>
      </c>
      <c r="C2436">
        <v>323</v>
      </c>
      <c r="D2436" t="s">
        <v>190</v>
      </c>
      <c r="E2436" t="s">
        <v>37</v>
      </c>
      <c r="F2436" t="s">
        <v>48</v>
      </c>
      <c r="O2436">
        <v>325</v>
      </c>
      <c r="P2436">
        <v>155</v>
      </c>
      <c r="Q2436">
        <v>363</v>
      </c>
      <c r="R2436">
        <v>249</v>
      </c>
      <c r="S2436">
        <v>488</v>
      </c>
      <c r="T2436">
        <v>240</v>
      </c>
      <c r="U2436">
        <v>451</v>
      </c>
      <c r="V2436">
        <v>256</v>
      </c>
      <c r="W2436">
        <v>423</v>
      </c>
      <c r="X2436">
        <v>296</v>
      </c>
      <c r="Y2436">
        <v>475</v>
      </c>
      <c r="Z2436">
        <v>304</v>
      </c>
      <c r="AA2436">
        <v>499</v>
      </c>
      <c r="AB2436">
        <v>346</v>
      </c>
      <c r="AC2436">
        <v>643</v>
      </c>
      <c r="AD2436">
        <v>409</v>
      </c>
      <c r="AE2436">
        <v>607</v>
      </c>
      <c r="AF2436">
        <v>451</v>
      </c>
      <c r="AG2436">
        <v>695</v>
      </c>
      <c r="AH2436">
        <v>472</v>
      </c>
      <c r="AI2436">
        <v>617</v>
      </c>
      <c r="AJ2436">
        <v>390</v>
      </c>
      <c r="AK2436">
        <v>627</v>
      </c>
      <c r="AL2436">
        <v>394</v>
      </c>
      <c r="AM2436">
        <v>649</v>
      </c>
      <c r="AN2436">
        <v>561</v>
      </c>
      <c r="AO2436">
        <v>749</v>
      </c>
      <c r="AP2436">
        <v>367</v>
      </c>
      <c r="AQ2436">
        <v>545</v>
      </c>
      <c r="AR2436">
        <v>303</v>
      </c>
      <c r="AS2436">
        <v>540</v>
      </c>
      <c r="AT2436">
        <v>408</v>
      </c>
      <c r="AU2436">
        <v>647</v>
      </c>
    </row>
    <row r="2437" spans="1:47" x14ac:dyDescent="0.25">
      <c r="A2437" t="str">
        <f t="shared" si="38"/>
        <v>Wiener Neustadt (Land)arbeitslose AusländerMänner</v>
      </c>
      <c r="B2437">
        <v>2436</v>
      </c>
      <c r="C2437">
        <v>323</v>
      </c>
      <c r="D2437" t="s">
        <v>190</v>
      </c>
      <c r="E2437" t="s">
        <v>37</v>
      </c>
      <c r="F2437" t="s">
        <v>49</v>
      </c>
      <c r="O2437">
        <v>224</v>
      </c>
      <c r="P2437">
        <v>90</v>
      </c>
      <c r="Q2437">
        <v>269</v>
      </c>
      <c r="R2437">
        <v>152</v>
      </c>
      <c r="S2437">
        <v>345</v>
      </c>
      <c r="T2437">
        <v>127</v>
      </c>
      <c r="U2437">
        <v>325</v>
      </c>
      <c r="V2437">
        <v>133</v>
      </c>
      <c r="W2437">
        <v>296</v>
      </c>
      <c r="X2437">
        <v>169</v>
      </c>
      <c r="Y2437">
        <v>316</v>
      </c>
      <c r="Z2437">
        <v>172</v>
      </c>
      <c r="AA2437">
        <v>337</v>
      </c>
      <c r="AB2437">
        <v>193</v>
      </c>
      <c r="AC2437">
        <v>427</v>
      </c>
      <c r="AD2437">
        <v>236</v>
      </c>
      <c r="AE2437">
        <v>391</v>
      </c>
      <c r="AF2437">
        <v>247</v>
      </c>
      <c r="AG2437">
        <v>464</v>
      </c>
      <c r="AH2437">
        <v>236</v>
      </c>
      <c r="AI2437">
        <v>370</v>
      </c>
      <c r="AJ2437">
        <v>172</v>
      </c>
      <c r="AK2437">
        <v>385</v>
      </c>
      <c r="AL2437">
        <v>197</v>
      </c>
      <c r="AM2437">
        <v>391</v>
      </c>
      <c r="AN2437">
        <v>272</v>
      </c>
      <c r="AO2437">
        <v>424</v>
      </c>
      <c r="AP2437">
        <v>183</v>
      </c>
      <c r="AQ2437">
        <v>334</v>
      </c>
      <c r="AR2437">
        <v>146</v>
      </c>
      <c r="AS2437">
        <v>323</v>
      </c>
      <c r="AT2437">
        <v>190</v>
      </c>
      <c r="AU2437">
        <v>382</v>
      </c>
    </row>
    <row r="2438" spans="1:47" x14ac:dyDescent="0.25">
      <c r="A2438" t="str">
        <f t="shared" si="38"/>
        <v>Wiener Neustadt (Land)ArbeitsstättenInsgesamt</v>
      </c>
      <c r="B2438">
        <v>2437</v>
      </c>
      <c r="C2438">
        <v>323</v>
      </c>
      <c r="D2438" t="s">
        <v>190</v>
      </c>
      <c r="E2438" t="s">
        <v>476</v>
      </c>
      <c r="F2438" t="s">
        <v>48</v>
      </c>
      <c r="G2438">
        <v>6444</v>
      </c>
      <c r="H2438">
        <v>6428</v>
      </c>
      <c r="I2438">
        <v>6620</v>
      </c>
    </row>
    <row r="2439" spans="1:47" x14ac:dyDescent="0.25">
      <c r="A2439" t="str">
        <f t="shared" si="38"/>
        <v>Wiener Neustadt (Land)Beschäftigte in den ArbeitsstättenInsgesamt</v>
      </c>
      <c r="B2439">
        <v>2438</v>
      </c>
      <c r="C2439">
        <v>323</v>
      </c>
      <c r="D2439" t="s">
        <v>190</v>
      </c>
      <c r="E2439" t="s">
        <v>477</v>
      </c>
      <c r="F2439" t="s">
        <v>48</v>
      </c>
      <c r="G2439">
        <v>28567</v>
      </c>
      <c r="H2439">
        <v>28012</v>
      </c>
      <c r="I2439">
        <v>28854</v>
      </c>
    </row>
    <row r="2440" spans="1:47" x14ac:dyDescent="0.25">
      <c r="A2440" t="str">
        <f t="shared" si="38"/>
        <v>Wiener Neustadt (Land)GesamteinkommenBruttobezüge Gesamt</v>
      </c>
      <c r="B2440">
        <v>2439</v>
      </c>
      <c r="C2440">
        <v>323</v>
      </c>
      <c r="D2440" t="s">
        <v>190</v>
      </c>
      <c r="E2440" t="s">
        <v>45</v>
      </c>
      <c r="F2440" t="s">
        <v>63</v>
      </c>
      <c r="G2440">
        <v>1105656.8320299999</v>
      </c>
      <c r="H2440">
        <v>1141881.20719</v>
      </c>
      <c r="I2440">
        <v>1196584.2768300001</v>
      </c>
      <c r="J2440">
        <v>1263165.0799499999</v>
      </c>
      <c r="K2440">
        <v>1327875.04302</v>
      </c>
      <c r="L2440">
        <v>1366894.8785900001</v>
      </c>
      <c r="M2440">
        <v>1413623.0486900001</v>
      </c>
      <c r="N2440">
        <v>1458460.5022700001</v>
      </c>
      <c r="O2440">
        <v>1516650.0400700001</v>
      </c>
      <c r="P2440">
        <v>1558021.0399</v>
      </c>
      <c r="Q2440">
        <v>1604300.0349099999</v>
      </c>
      <c r="R2440">
        <v>1654728.9539900001</v>
      </c>
      <c r="S2440">
        <v>1708082.5608900001</v>
      </c>
      <c r="T2440">
        <v>1743005.8662399999</v>
      </c>
      <c r="U2440">
        <v>1819328.51034</v>
      </c>
      <c r="V2440">
        <v>1893337.3967500001</v>
      </c>
      <c r="W2440">
        <v>1944173.0996999999</v>
      </c>
      <c r="X2440">
        <v>2033919.0983800001</v>
      </c>
      <c r="Y2440">
        <v>2155408.3601299999</v>
      </c>
    </row>
    <row r="2441" spans="1:47" x14ac:dyDescent="0.25">
      <c r="A2441" t="str">
        <f t="shared" si="38"/>
        <v>Wiener Neustadt (Land)GesamteinkommenNettobezüge Gesamt</v>
      </c>
      <c r="B2441">
        <v>2440</v>
      </c>
      <c r="C2441">
        <v>323</v>
      </c>
      <c r="D2441" t="s">
        <v>190</v>
      </c>
      <c r="E2441" t="s">
        <v>45</v>
      </c>
      <c r="F2441" t="s">
        <v>64</v>
      </c>
      <c r="G2441">
        <v>810436.10439999995</v>
      </c>
      <c r="H2441">
        <v>842183.39654999995</v>
      </c>
      <c r="I2441">
        <v>877122.45741999999</v>
      </c>
      <c r="J2441">
        <v>921377.06561000005</v>
      </c>
      <c r="K2441">
        <v>963010.35008999996</v>
      </c>
      <c r="L2441">
        <v>1010930.86834</v>
      </c>
      <c r="M2441">
        <v>1041070.64796</v>
      </c>
      <c r="N2441">
        <v>1069407.1513700001</v>
      </c>
      <c r="O2441">
        <v>1106437.77208</v>
      </c>
      <c r="P2441">
        <v>1131078.9914200001</v>
      </c>
      <c r="Q2441">
        <v>1159517.25233</v>
      </c>
      <c r="R2441">
        <v>1189088.1061499999</v>
      </c>
      <c r="S2441">
        <v>1262089.39989</v>
      </c>
      <c r="T2441">
        <v>1285428.3723200001</v>
      </c>
      <c r="U2441">
        <v>1335479.2711700001</v>
      </c>
      <c r="V2441">
        <v>1391062.3146500001</v>
      </c>
      <c r="W2441">
        <v>1441852.1357100001</v>
      </c>
      <c r="X2441">
        <v>1498624.15178</v>
      </c>
      <c r="Y2441">
        <v>1594375.9429800001</v>
      </c>
    </row>
    <row r="2442" spans="1:47" x14ac:dyDescent="0.25">
      <c r="A2442" t="str">
        <f t="shared" si="38"/>
        <v>Wiener Neustadt (Land)Gründungsintensitätin % der aktiven Wirtschaftskammermitglieder</v>
      </c>
      <c r="B2442">
        <v>2441</v>
      </c>
      <c r="C2442">
        <v>323</v>
      </c>
      <c r="D2442" t="s">
        <v>190</v>
      </c>
      <c r="E2442" t="s">
        <v>40</v>
      </c>
      <c r="F2442" t="s">
        <v>52</v>
      </c>
      <c r="T2442">
        <v>9.33704904786158</v>
      </c>
      <c r="U2442">
        <v>9.8512722674629405</v>
      </c>
      <c r="V2442">
        <v>8.5872576177285307</v>
      </c>
      <c r="W2442">
        <v>7.66521649057385</v>
      </c>
      <c r="X2442">
        <v>6.7449868341097803</v>
      </c>
      <c r="Y2442">
        <v>7.1142284569138301</v>
      </c>
      <c r="Z2442">
        <v>7.1119842829076596</v>
      </c>
      <c r="AA2442">
        <v>6.8220905790177699</v>
      </c>
      <c r="AB2442">
        <v>7.6181474480151197</v>
      </c>
    </row>
    <row r="2443" spans="1:47" x14ac:dyDescent="0.25">
      <c r="A2443" t="str">
        <f t="shared" si="38"/>
        <v>Wiener Neustadt (Land)Gründungsintensitätje 1.000 Einwohner</v>
      </c>
      <c r="B2443">
        <v>2442</v>
      </c>
      <c r="C2443">
        <v>323</v>
      </c>
      <c r="D2443" t="s">
        <v>190</v>
      </c>
      <c r="E2443" t="s">
        <v>40</v>
      </c>
      <c r="F2443" t="s">
        <v>53</v>
      </c>
      <c r="T2443">
        <v>5.3587739375363999</v>
      </c>
      <c r="U2443">
        <v>5.7953956312015196</v>
      </c>
      <c r="V2443">
        <v>5.2165583659098598</v>
      </c>
      <c r="W2443">
        <v>4.7665670411213004</v>
      </c>
      <c r="X2443">
        <v>4.2697234296264996</v>
      </c>
      <c r="Y2443">
        <v>4.5334389007368401</v>
      </c>
      <c r="Z2443">
        <v>4.5803651639188701</v>
      </c>
      <c r="AA2443">
        <v>4.4892672560139797</v>
      </c>
      <c r="AB2443">
        <v>4.9842926756870396</v>
      </c>
    </row>
    <row r="2444" spans="1:47" x14ac:dyDescent="0.25">
      <c r="A2444" t="str">
        <f t="shared" si="38"/>
        <v>Wiener Neustadt (Land)NeugründungenInsgesamt</v>
      </c>
      <c r="B2444">
        <v>2443</v>
      </c>
      <c r="C2444">
        <v>323</v>
      </c>
      <c r="D2444" t="s">
        <v>190</v>
      </c>
      <c r="E2444" t="s">
        <v>41</v>
      </c>
      <c r="F2444" t="s">
        <v>48</v>
      </c>
      <c r="T2444">
        <v>407.095338486765</v>
      </c>
      <c r="U2444">
        <v>443.89832837187998</v>
      </c>
      <c r="V2444">
        <v>403</v>
      </c>
      <c r="W2444">
        <v>370</v>
      </c>
      <c r="X2444">
        <v>333</v>
      </c>
      <c r="Y2444">
        <v>355</v>
      </c>
      <c r="Z2444">
        <v>362</v>
      </c>
      <c r="AA2444">
        <v>357</v>
      </c>
      <c r="AB2444">
        <v>403</v>
      </c>
    </row>
    <row r="2445" spans="1:47" x14ac:dyDescent="0.25">
      <c r="A2445" t="str">
        <f t="shared" si="38"/>
        <v>Wiener Neustadt (Land)Pendler (Auspendler/-innen)Insgesamt</v>
      </c>
      <c r="B2445">
        <v>2444</v>
      </c>
      <c r="C2445">
        <v>323</v>
      </c>
      <c r="D2445" t="s">
        <v>190</v>
      </c>
      <c r="E2445" t="s">
        <v>459</v>
      </c>
      <c r="F2445" t="s">
        <v>48</v>
      </c>
      <c r="G2445">
        <v>26931</v>
      </c>
      <c r="H2445">
        <v>27165</v>
      </c>
      <c r="I2445">
        <v>27438</v>
      </c>
      <c r="J2445">
        <v>27335</v>
      </c>
      <c r="K2445">
        <v>27343</v>
      </c>
      <c r="L2445">
        <v>27725</v>
      </c>
      <c r="M2445">
        <v>28066</v>
      </c>
      <c r="N2445">
        <v>28375</v>
      </c>
      <c r="O2445">
        <v>28839</v>
      </c>
      <c r="P2445">
        <v>29543</v>
      </c>
      <c r="Q2445">
        <v>29842</v>
      </c>
      <c r="R2445">
        <v>30032</v>
      </c>
      <c r="S2445">
        <v>30614</v>
      </c>
    </row>
    <row r="2446" spans="1:47" x14ac:dyDescent="0.25">
      <c r="A2446" t="str">
        <f t="shared" si="38"/>
        <v>Wiener Neustadt (Land)Pendler ins AuslandInsgesamt</v>
      </c>
      <c r="B2446">
        <v>2445</v>
      </c>
      <c r="C2446">
        <v>323</v>
      </c>
      <c r="D2446" t="s">
        <v>190</v>
      </c>
      <c r="E2446" t="s">
        <v>304</v>
      </c>
      <c r="F2446" t="s">
        <v>48</v>
      </c>
      <c r="G2446">
        <v>5</v>
      </c>
      <c r="H2446">
        <v>61</v>
      </c>
      <c r="I2446">
        <v>168</v>
      </c>
      <c r="J2446">
        <v>47</v>
      </c>
      <c r="K2446">
        <v>38</v>
      </c>
      <c r="L2446">
        <v>103</v>
      </c>
      <c r="M2446">
        <v>112</v>
      </c>
      <c r="N2446">
        <v>78</v>
      </c>
      <c r="O2446">
        <v>95</v>
      </c>
      <c r="P2446">
        <v>93</v>
      </c>
      <c r="Q2446">
        <v>95</v>
      </c>
      <c r="R2446">
        <v>43</v>
      </c>
      <c r="S2446">
        <v>97</v>
      </c>
    </row>
    <row r="2447" spans="1:47" x14ac:dyDescent="0.25">
      <c r="A2447" t="str">
        <f t="shared" si="38"/>
        <v>Wiener Neustadt (Land)Pendler zw. BundesländernInsgesamt</v>
      </c>
      <c r="B2447">
        <v>2446</v>
      </c>
      <c r="C2447">
        <v>323</v>
      </c>
      <c r="D2447" t="s">
        <v>190</v>
      </c>
      <c r="E2447" t="s">
        <v>433</v>
      </c>
      <c r="F2447" t="s">
        <v>48</v>
      </c>
      <c r="G2447">
        <v>7816</v>
      </c>
      <c r="H2447">
        <v>7762</v>
      </c>
      <c r="I2447">
        <v>7652</v>
      </c>
      <c r="J2447">
        <v>7718</v>
      </c>
      <c r="K2447">
        <v>7773</v>
      </c>
      <c r="L2447">
        <v>7863</v>
      </c>
      <c r="M2447">
        <v>7864</v>
      </c>
      <c r="N2447">
        <v>8197</v>
      </c>
      <c r="O2447">
        <v>8342</v>
      </c>
      <c r="P2447">
        <v>8610</v>
      </c>
      <c r="Q2447">
        <v>8705</v>
      </c>
      <c r="R2447">
        <v>8895</v>
      </c>
      <c r="S2447">
        <v>9118</v>
      </c>
    </row>
    <row r="2448" spans="1:47" x14ac:dyDescent="0.25">
      <c r="A2448" t="str">
        <f t="shared" si="38"/>
        <v>Wiener Neustadt (Land)Pendler zw. Gemeinden eines Pol. BezirkesInsgesamt</v>
      </c>
      <c r="B2448">
        <v>2447</v>
      </c>
      <c r="C2448">
        <v>323</v>
      </c>
      <c r="D2448" t="s">
        <v>190</v>
      </c>
      <c r="E2448" t="s">
        <v>305</v>
      </c>
      <c r="F2448" t="s">
        <v>48</v>
      </c>
      <c r="G2448">
        <v>6141</v>
      </c>
      <c r="H2448">
        <v>5208</v>
      </c>
      <c r="I2448">
        <v>5161</v>
      </c>
      <c r="J2448">
        <v>5216</v>
      </c>
      <c r="K2448">
        <v>5189</v>
      </c>
      <c r="L2448">
        <v>5263</v>
      </c>
      <c r="M2448">
        <v>5142</v>
      </c>
      <c r="N2448">
        <v>5394</v>
      </c>
      <c r="O2448">
        <v>5449</v>
      </c>
      <c r="P2448">
        <v>5520</v>
      </c>
      <c r="Q2448">
        <v>5596</v>
      </c>
      <c r="R2448">
        <v>5500</v>
      </c>
      <c r="S2448">
        <v>5584</v>
      </c>
    </row>
    <row r="2449" spans="1:47" x14ac:dyDescent="0.25">
      <c r="A2449" t="str">
        <f t="shared" si="38"/>
        <v>Wiener Neustadt (Land)Pendler zw. Pol. Bez. des BundeslandesInsgesamt</v>
      </c>
      <c r="B2449">
        <v>2448</v>
      </c>
      <c r="C2449">
        <v>323</v>
      </c>
      <c r="D2449" t="s">
        <v>190</v>
      </c>
      <c r="E2449" t="s">
        <v>306</v>
      </c>
      <c r="F2449" t="s">
        <v>48</v>
      </c>
      <c r="G2449">
        <v>12969</v>
      </c>
      <c r="H2449">
        <v>14134</v>
      </c>
      <c r="I2449">
        <v>14457</v>
      </c>
      <c r="J2449">
        <v>14354</v>
      </c>
      <c r="K2449">
        <v>14343</v>
      </c>
      <c r="L2449">
        <v>14496</v>
      </c>
      <c r="M2449">
        <v>14948</v>
      </c>
      <c r="N2449">
        <v>14706</v>
      </c>
      <c r="O2449">
        <v>14953</v>
      </c>
      <c r="P2449">
        <v>15320</v>
      </c>
      <c r="Q2449">
        <v>15446</v>
      </c>
      <c r="R2449">
        <v>15594</v>
      </c>
      <c r="S2449">
        <v>15815</v>
      </c>
    </row>
    <row r="2450" spans="1:47" x14ac:dyDescent="0.25">
      <c r="A2450" t="str">
        <f t="shared" si="38"/>
        <v>Wiener Neustadt (Land)PensionisteneinkommenBrutto_Schnitt</v>
      </c>
      <c r="B2450">
        <v>2449</v>
      </c>
      <c r="C2450">
        <v>323</v>
      </c>
      <c r="D2450" t="s">
        <v>190</v>
      </c>
      <c r="E2450" t="s">
        <v>44</v>
      </c>
      <c r="F2450" t="s">
        <v>54</v>
      </c>
      <c r="G2450">
        <v>16894.911300883399</v>
      </c>
      <c r="H2450">
        <v>17280.272699410802</v>
      </c>
      <c r="I2450">
        <v>17930.339454351699</v>
      </c>
      <c r="J2450">
        <v>18664.1479628706</v>
      </c>
      <c r="K2450">
        <v>19231.5230681508</v>
      </c>
      <c r="L2450">
        <v>19836.2808806147</v>
      </c>
      <c r="M2450">
        <v>20476.2870503257</v>
      </c>
      <c r="N2450">
        <v>20879.210497263201</v>
      </c>
      <c r="O2450">
        <v>21103.5692009144</v>
      </c>
      <c r="P2450">
        <v>21636.951699150701</v>
      </c>
      <c r="Q2450">
        <v>22293.598122633299</v>
      </c>
      <c r="R2450">
        <v>22753.935890030702</v>
      </c>
      <c r="S2450">
        <v>23148.2862926212</v>
      </c>
      <c r="T2450">
        <v>23551.3487009911</v>
      </c>
      <c r="U2450">
        <v>24178.879016661798</v>
      </c>
      <c r="V2450">
        <v>24824.172031813901</v>
      </c>
      <c r="W2450">
        <v>26486.001292004599</v>
      </c>
      <c r="X2450">
        <v>27236.347642008899</v>
      </c>
      <c r="Y2450">
        <v>28151.659793809598</v>
      </c>
    </row>
    <row r="2451" spans="1:47" x14ac:dyDescent="0.25">
      <c r="A2451" t="str">
        <f t="shared" si="38"/>
        <v>Wiener Neustadt (Land)PensionisteneinkommenBruttobezüge 1000 EUR</v>
      </c>
      <c r="B2451">
        <v>2450</v>
      </c>
      <c r="C2451">
        <v>323</v>
      </c>
      <c r="D2451" t="s">
        <v>190</v>
      </c>
      <c r="E2451" t="s">
        <v>44</v>
      </c>
      <c r="F2451" t="s">
        <v>55</v>
      </c>
      <c r="G2451">
        <v>292602.96882000001</v>
      </c>
      <c r="H2451">
        <v>305031.37368999998</v>
      </c>
      <c r="I2451">
        <v>319733.81315</v>
      </c>
      <c r="J2451">
        <v>336794.54999000003</v>
      </c>
      <c r="K2451">
        <v>352456.12326999998</v>
      </c>
      <c r="L2451">
        <v>369192.85975</v>
      </c>
      <c r="M2451">
        <v>389786.60028999997</v>
      </c>
      <c r="N2451">
        <v>404346.79048999998</v>
      </c>
      <c r="O2451">
        <v>424667.12303000002</v>
      </c>
      <c r="P2451">
        <v>440723.06916000001</v>
      </c>
      <c r="Q2451">
        <v>459203.53412999999</v>
      </c>
      <c r="R2451">
        <v>467206.56563000003</v>
      </c>
      <c r="S2451">
        <v>475905.61788999999</v>
      </c>
      <c r="T2451">
        <v>487159.64788</v>
      </c>
      <c r="U2451">
        <v>502098.60165999999</v>
      </c>
      <c r="V2451">
        <v>522797.06299000001</v>
      </c>
      <c r="W2451">
        <v>548578.05876000004</v>
      </c>
      <c r="X2451">
        <v>571064.50101000001</v>
      </c>
      <c r="Y2451">
        <v>599376.98866999999</v>
      </c>
    </row>
    <row r="2452" spans="1:47" x14ac:dyDescent="0.25">
      <c r="A2452" t="str">
        <f t="shared" si="38"/>
        <v>Wiener Neustadt (Land)PensionisteneinkommenBruttobezüge Fälle</v>
      </c>
      <c r="B2452">
        <v>2451</v>
      </c>
      <c r="C2452">
        <v>323</v>
      </c>
      <c r="D2452" t="s">
        <v>190</v>
      </c>
      <c r="E2452" t="s">
        <v>44</v>
      </c>
      <c r="F2452" t="s">
        <v>56</v>
      </c>
      <c r="G2452">
        <v>17319</v>
      </c>
      <c r="H2452">
        <v>17652</v>
      </c>
      <c r="I2452">
        <v>17832</v>
      </c>
      <c r="J2452">
        <v>18045</v>
      </c>
      <c r="K2452">
        <v>18327</v>
      </c>
      <c r="L2452">
        <v>18612</v>
      </c>
      <c r="M2452">
        <v>19036</v>
      </c>
      <c r="N2452">
        <v>19366</v>
      </c>
      <c r="O2452">
        <v>20123</v>
      </c>
      <c r="P2452">
        <v>20369</v>
      </c>
      <c r="Q2452">
        <v>20598</v>
      </c>
      <c r="R2452">
        <v>20533</v>
      </c>
      <c r="S2452">
        <v>20559</v>
      </c>
      <c r="T2452">
        <v>20685</v>
      </c>
      <c r="U2452">
        <v>20766</v>
      </c>
      <c r="V2452">
        <v>21060</v>
      </c>
      <c r="W2452">
        <v>20712</v>
      </c>
      <c r="X2452">
        <v>20967</v>
      </c>
      <c r="Y2452">
        <v>21291</v>
      </c>
    </row>
    <row r="2453" spans="1:47" x14ac:dyDescent="0.25">
      <c r="A2453" t="str">
        <f t="shared" si="38"/>
        <v>Wiener Neustadt (Land)PensionisteneinkommenLohnsteuer 1000 EUR</v>
      </c>
      <c r="B2453">
        <v>2452</v>
      </c>
      <c r="C2453">
        <v>323</v>
      </c>
      <c r="D2453" t="s">
        <v>190</v>
      </c>
      <c r="E2453" t="s">
        <v>44</v>
      </c>
      <c r="F2453" t="s">
        <v>57</v>
      </c>
      <c r="G2453">
        <v>35098.560700000002</v>
      </c>
      <c r="H2453">
        <v>33865.975460000001</v>
      </c>
      <c r="I2453">
        <v>37240.469819999998</v>
      </c>
      <c r="J2453">
        <v>41845.001640000002</v>
      </c>
      <c r="K2453">
        <v>44492.865579999998</v>
      </c>
      <c r="L2453">
        <v>42139.343059999999</v>
      </c>
      <c r="M2453">
        <v>46354.669130000002</v>
      </c>
      <c r="N2453">
        <v>49825.271489999999</v>
      </c>
      <c r="O2453">
        <v>54813.825810000002</v>
      </c>
      <c r="P2453">
        <v>58369.427219999998</v>
      </c>
      <c r="Q2453">
        <v>62769.269890000003</v>
      </c>
      <c r="R2453">
        <v>65744.612120000005</v>
      </c>
      <c r="S2453">
        <v>55595.200290000001</v>
      </c>
      <c r="T2453">
        <v>58139.788460000003</v>
      </c>
      <c r="U2453">
        <v>61560.365960000003</v>
      </c>
      <c r="V2453">
        <v>66205.476259999996</v>
      </c>
      <c r="W2453">
        <v>66126.721019999997</v>
      </c>
      <c r="X2453">
        <v>71858.551789999998</v>
      </c>
      <c r="Y2453">
        <v>73450.849319999994</v>
      </c>
    </row>
    <row r="2454" spans="1:47" x14ac:dyDescent="0.25">
      <c r="A2454" t="str">
        <f t="shared" si="38"/>
        <v>Wiener Neustadt (Land)PensionisteneinkommenLohnsteuer Fälle</v>
      </c>
      <c r="B2454">
        <v>2453</v>
      </c>
      <c r="C2454">
        <v>323</v>
      </c>
      <c r="D2454" t="s">
        <v>190</v>
      </c>
      <c r="E2454" t="s">
        <v>44</v>
      </c>
      <c r="F2454" t="s">
        <v>58</v>
      </c>
      <c r="G2454">
        <v>10392</v>
      </c>
      <c r="H2454">
        <v>10150</v>
      </c>
      <c r="I2454">
        <v>10664</v>
      </c>
      <c r="J2454">
        <v>11539</v>
      </c>
      <c r="K2454">
        <v>11799</v>
      </c>
      <c r="L2454">
        <v>11612</v>
      </c>
      <c r="M2454">
        <v>12164</v>
      </c>
      <c r="N2454">
        <v>12608</v>
      </c>
      <c r="O2454">
        <v>13121</v>
      </c>
      <c r="P2454">
        <v>13509</v>
      </c>
      <c r="Q2454">
        <v>13971</v>
      </c>
      <c r="R2454">
        <v>14078</v>
      </c>
      <c r="S2454">
        <v>14317</v>
      </c>
      <c r="T2454">
        <v>14506</v>
      </c>
      <c r="U2454">
        <v>14921</v>
      </c>
      <c r="V2454">
        <v>15500</v>
      </c>
      <c r="W2454">
        <v>16284</v>
      </c>
      <c r="X2454">
        <v>16822</v>
      </c>
      <c r="Y2454">
        <v>17399</v>
      </c>
    </row>
    <row r="2455" spans="1:47" x14ac:dyDescent="0.25">
      <c r="A2455" t="str">
        <f t="shared" si="38"/>
        <v>Wiener Neustadt (Land)PensionisteneinkommenNetto_Schnitt</v>
      </c>
      <c r="B2455">
        <v>2454</v>
      </c>
      <c r="C2455">
        <v>323</v>
      </c>
      <c r="D2455" t="s">
        <v>190</v>
      </c>
      <c r="E2455" t="s">
        <v>44</v>
      </c>
      <c r="F2455" t="s">
        <v>59</v>
      </c>
      <c r="G2455">
        <v>14044.4645245107</v>
      </c>
      <c r="H2455">
        <v>14434.838335599399</v>
      </c>
      <c r="I2455">
        <v>14873.145980821</v>
      </c>
      <c r="J2455">
        <v>15349.0653859795</v>
      </c>
      <c r="K2455">
        <v>15753.965015550801</v>
      </c>
      <c r="L2455">
        <v>16483.0486831077</v>
      </c>
      <c r="M2455">
        <v>16921.1370193318</v>
      </c>
      <c r="N2455">
        <v>17166.054195497301</v>
      </c>
      <c r="O2455">
        <v>17228.305912140298</v>
      </c>
      <c r="P2455">
        <v>17591.1643522019</v>
      </c>
      <c r="Q2455">
        <v>18035.331517137602</v>
      </c>
      <c r="R2455">
        <v>18316.810915599301</v>
      </c>
      <c r="S2455">
        <v>19183.983625176301</v>
      </c>
      <c r="T2455">
        <v>19462.668892917602</v>
      </c>
      <c r="U2455">
        <v>19896.966866031002</v>
      </c>
      <c r="V2455">
        <v>20333.920116334299</v>
      </c>
      <c r="W2455">
        <v>21862.6165314793</v>
      </c>
      <c r="X2455">
        <v>22341.617251395</v>
      </c>
      <c r="Y2455">
        <v>23185.466857827301</v>
      </c>
    </row>
    <row r="2456" spans="1:47" x14ac:dyDescent="0.25">
      <c r="A2456" t="str">
        <f t="shared" si="38"/>
        <v>Wiener Neustadt (Land)PensionisteneinkommenNettobezüge 1000 EUR</v>
      </c>
      <c r="B2456">
        <v>2455</v>
      </c>
      <c r="C2456">
        <v>323</v>
      </c>
      <c r="D2456" t="s">
        <v>190</v>
      </c>
      <c r="E2456" t="s">
        <v>44</v>
      </c>
      <c r="F2456" t="s">
        <v>60</v>
      </c>
      <c r="G2456">
        <v>243236.08110000001</v>
      </c>
      <c r="H2456">
        <v>254803.76629999999</v>
      </c>
      <c r="I2456">
        <v>265217.93913000001</v>
      </c>
      <c r="J2456">
        <v>276973.88488999999</v>
      </c>
      <c r="K2456">
        <v>288722.91684000002</v>
      </c>
      <c r="L2456">
        <v>306782.50209000002</v>
      </c>
      <c r="M2456">
        <v>322110.76429999998</v>
      </c>
      <c r="N2456">
        <v>332437.80554999999</v>
      </c>
      <c r="O2456">
        <v>346685.19987000001</v>
      </c>
      <c r="P2456">
        <v>358314.42668999999</v>
      </c>
      <c r="Q2456">
        <v>371491.75858999998</v>
      </c>
      <c r="R2456">
        <v>376099.07853</v>
      </c>
      <c r="S2456">
        <v>394403.51935000002</v>
      </c>
      <c r="T2456">
        <v>402585.30605000001</v>
      </c>
      <c r="U2456">
        <v>413180.41394</v>
      </c>
      <c r="V2456">
        <v>428232.35765000002</v>
      </c>
      <c r="W2456">
        <v>452818.51360000001</v>
      </c>
      <c r="X2456">
        <v>468436.68891000003</v>
      </c>
      <c r="Y2456">
        <v>493641.77487000002</v>
      </c>
    </row>
    <row r="2457" spans="1:47" x14ac:dyDescent="0.25">
      <c r="A2457" t="str">
        <f t="shared" si="38"/>
        <v>Wiener Neustadt (Land)PensionisteneinkommenSV-Beiträge 1000 EUR</v>
      </c>
      <c r="B2457">
        <v>2456</v>
      </c>
      <c r="C2457">
        <v>323</v>
      </c>
      <c r="D2457" t="s">
        <v>190</v>
      </c>
      <c r="E2457" t="s">
        <v>44</v>
      </c>
      <c r="F2457" t="s">
        <v>61</v>
      </c>
      <c r="G2457">
        <v>14268.327020000001</v>
      </c>
      <c r="H2457">
        <v>16361.63193</v>
      </c>
      <c r="I2457">
        <v>17275.404200000001</v>
      </c>
      <c r="J2457">
        <v>17975.66346</v>
      </c>
      <c r="K2457">
        <v>19240.340850000001</v>
      </c>
      <c r="L2457">
        <v>20271.014599999999</v>
      </c>
      <c r="M2457">
        <v>21321.166860000001</v>
      </c>
      <c r="N2457">
        <v>22083.713449999999</v>
      </c>
      <c r="O2457">
        <v>23168.09735</v>
      </c>
      <c r="P2457">
        <v>24039.215250000001</v>
      </c>
      <c r="Q2457">
        <v>24942.505649999999</v>
      </c>
      <c r="R2457">
        <v>25362.874980000001</v>
      </c>
      <c r="S2457">
        <v>25906.898249999998</v>
      </c>
      <c r="T2457">
        <v>26434.553370000001</v>
      </c>
      <c r="U2457">
        <v>27357.821759999999</v>
      </c>
      <c r="V2457">
        <v>28359.229080000001</v>
      </c>
      <c r="W2457">
        <v>29632.824140000001</v>
      </c>
      <c r="X2457">
        <v>30769.260310000001</v>
      </c>
      <c r="Y2457">
        <v>32284.36448</v>
      </c>
    </row>
    <row r="2458" spans="1:47" x14ac:dyDescent="0.25">
      <c r="A2458" t="str">
        <f t="shared" si="38"/>
        <v>Wiener Neustadt (Land)PensionisteneinkommenSV-Beiträge Fälle</v>
      </c>
      <c r="B2458">
        <v>2457</v>
      </c>
      <c r="C2458">
        <v>323</v>
      </c>
      <c r="D2458" t="s">
        <v>190</v>
      </c>
      <c r="E2458" t="s">
        <v>44</v>
      </c>
      <c r="F2458" t="s">
        <v>62</v>
      </c>
      <c r="G2458">
        <v>16964</v>
      </c>
      <c r="H2458">
        <v>17266</v>
      </c>
      <c r="I2458">
        <v>17446</v>
      </c>
      <c r="J2458">
        <v>17671</v>
      </c>
      <c r="K2458">
        <v>17922</v>
      </c>
      <c r="L2458">
        <v>18214</v>
      </c>
      <c r="M2458">
        <v>18605</v>
      </c>
      <c r="N2458">
        <v>18945</v>
      </c>
      <c r="O2458">
        <v>19183</v>
      </c>
      <c r="P2458">
        <v>19404</v>
      </c>
      <c r="Q2458">
        <v>19606</v>
      </c>
      <c r="R2458">
        <v>19535</v>
      </c>
      <c r="S2458">
        <v>19579</v>
      </c>
      <c r="T2458">
        <v>19660</v>
      </c>
      <c r="U2458">
        <v>19772</v>
      </c>
      <c r="V2458">
        <v>20025</v>
      </c>
      <c r="W2458">
        <v>20086</v>
      </c>
      <c r="X2458">
        <v>20339</v>
      </c>
      <c r="Y2458">
        <v>20696</v>
      </c>
    </row>
    <row r="2459" spans="1:47" x14ac:dyDescent="0.25">
      <c r="A2459" t="str">
        <f t="shared" si="38"/>
        <v>Wiener Neustadt (Land)Unselbstständig BeschäftigteFrauen</v>
      </c>
      <c r="B2459">
        <v>2458</v>
      </c>
      <c r="C2459">
        <v>323</v>
      </c>
      <c r="D2459" t="s">
        <v>190</v>
      </c>
      <c r="E2459" t="s">
        <v>38</v>
      </c>
      <c r="F2459" t="s">
        <v>47</v>
      </c>
      <c r="O2459">
        <v>13157</v>
      </c>
      <c r="P2459">
        <v>13706</v>
      </c>
      <c r="Q2459">
        <v>13457</v>
      </c>
      <c r="R2459">
        <v>13760</v>
      </c>
      <c r="S2459">
        <v>13294</v>
      </c>
      <c r="T2459">
        <v>13717</v>
      </c>
      <c r="U2459">
        <v>13583</v>
      </c>
      <c r="V2459">
        <v>13926</v>
      </c>
      <c r="X2459">
        <v>14001</v>
      </c>
      <c r="Y2459">
        <v>13623</v>
      </c>
      <c r="Z2459">
        <v>13989</v>
      </c>
      <c r="AA2459">
        <v>13615</v>
      </c>
      <c r="AB2459">
        <v>14063</v>
      </c>
      <c r="AC2459">
        <v>13838</v>
      </c>
      <c r="AD2459">
        <v>14380</v>
      </c>
      <c r="AE2459">
        <v>13959</v>
      </c>
      <c r="AF2459">
        <v>14279</v>
      </c>
      <c r="AG2459">
        <v>14128</v>
      </c>
      <c r="AH2459">
        <v>14608</v>
      </c>
      <c r="AI2459">
        <v>14402</v>
      </c>
      <c r="AJ2459">
        <v>14871</v>
      </c>
      <c r="AK2459">
        <v>14667</v>
      </c>
      <c r="AL2459">
        <v>15015</v>
      </c>
      <c r="AM2459">
        <v>14785</v>
      </c>
      <c r="AN2459">
        <v>14889</v>
      </c>
      <c r="AO2459">
        <v>14751</v>
      </c>
      <c r="AP2459">
        <v>15252</v>
      </c>
      <c r="AQ2459">
        <v>15256</v>
      </c>
      <c r="AR2459">
        <v>15672</v>
      </c>
      <c r="AS2459">
        <v>15637</v>
      </c>
      <c r="AT2459">
        <v>15931</v>
      </c>
      <c r="AU2459">
        <v>15675</v>
      </c>
    </row>
    <row r="2460" spans="1:47" x14ac:dyDescent="0.25">
      <c r="A2460" t="str">
        <f t="shared" si="38"/>
        <v>Wiener Neustadt (Land)Unselbstständig BeschäftigteInsgesamt</v>
      </c>
      <c r="B2460">
        <v>2459</v>
      </c>
      <c r="C2460">
        <v>323</v>
      </c>
      <c r="D2460" t="s">
        <v>190</v>
      </c>
      <c r="E2460" t="s">
        <v>38</v>
      </c>
      <c r="F2460" t="s">
        <v>48</v>
      </c>
      <c r="O2460">
        <v>28711</v>
      </c>
      <c r="P2460">
        <v>30335</v>
      </c>
      <c r="Q2460">
        <v>28937</v>
      </c>
      <c r="R2460">
        <v>29987</v>
      </c>
      <c r="S2460">
        <v>28486</v>
      </c>
      <c r="T2460">
        <v>29976</v>
      </c>
      <c r="U2460">
        <v>28835</v>
      </c>
      <c r="V2460">
        <v>30313</v>
      </c>
      <c r="X2460">
        <v>30640</v>
      </c>
      <c r="Y2460">
        <v>29141</v>
      </c>
      <c r="Z2460">
        <v>30583</v>
      </c>
      <c r="AA2460">
        <v>29245</v>
      </c>
      <c r="AB2460">
        <v>30668</v>
      </c>
      <c r="AC2460">
        <v>29393</v>
      </c>
      <c r="AD2460">
        <v>30986</v>
      </c>
      <c r="AE2460">
        <v>29631</v>
      </c>
      <c r="AF2460">
        <v>30908</v>
      </c>
      <c r="AG2460">
        <v>29932</v>
      </c>
      <c r="AH2460">
        <v>31554</v>
      </c>
      <c r="AI2460">
        <v>30636</v>
      </c>
      <c r="AJ2460">
        <v>32140</v>
      </c>
      <c r="AK2460">
        <v>31046</v>
      </c>
      <c r="AL2460">
        <v>32476</v>
      </c>
      <c r="AM2460">
        <v>31364</v>
      </c>
      <c r="AN2460">
        <v>32142</v>
      </c>
      <c r="AO2460">
        <v>31389</v>
      </c>
      <c r="AP2460">
        <v>32842</v>
      </c>
      <c r="AQ2460">
        <v>32295</v>
      </c>
      <c r="AR2460">
        <v>33446</v>
      </c>
      <c r="AS2460">
        <v>33020</v>
      </c>
      <c r="AT2460">
        <v>33907</v>
      </c>
      <c r="AU2460">
        <v>32958</v>
      </c>
    </row>
    <row r="2461" spans="1:47" x14ac:dyDescent="0.25">
      <c r="A2461" t="str">
        <f t="shared" si="38"/>
        <v>Wiener Neustadt (Land)Unselbstständig BeschäftigteMänner</v>
      </c>
      <c r="B2461">
        <v>2460</v>
      </c>
      <c r="C2461">
        <v>323</v>
      </c>
      <c r="D2461" t="s">
        <v>190</v>
      </c>
      <c r="E2461" t="s">
        <v>38</v>
      </c>
      <c r="F2461" t="s">
        <v>49</v>
      </c>
      <c r="O2461">
        <v>15554</v>
      </c>
      <c r="P2461">
        <v>16629</v>
      </c>
      <c r="Q2461">
        <v>15480</v>
      </c>
      <c r="R2461">
        <v>16227</v>
      </c>
      <c r="S2461">
        <v>15192</v>
      </c>
      <c r="T2461">
        <v>16259</v>
      </c>
      <c r="U2461">
        <v>15252</v>
      </c>
      <c r="V2461">
        <v>16387</v>
      </c>
      <c r="X2461">
        <v>16639</v>
      </c>
      <c r="Y2461">
        <v>15518</v>
      </c>
      <c r="Z2461">
        <v>16594</v>
      </c>
      <c r="AA2461">
        <v>15630</v>
      </c>
      <c r="AB2461">
        <v>16605</v>
      </c>
      <c r="AC2461">
        <v>15555</v>
      </c>
      <c r="AD2461">
        <v>16606</v>
      </c>
      <c r="AE2461">
        <v>15672</v>
      </c>
      <c r="AF2461">
        <v>16629</v>
      </c>
      <c r="AG2461">
        <v>15804</v>
      </c>
      <c r="AH2461">
        <v>16946</v>
      </c>
      <c r="AI2461">
        <v>16234</v>
      </c>
      <c r="AJ2461">
        <v>17269</v>
      </c>
      <c r="AK2461">
        <v>16379</v>
      </c>
      <c r="AL2461">
        <v>17461</v>
      </c>
      <c r="AM2461">
        <v>16579</v>
      </c>
      <c r="AN2461">
        <v>17253</v>
      </c>
      <c r="AO2461">
        <v>16638</v>
      </c>
      <c r="AP2461">
        <v>17590</v>
      </c>
      <c r="AQ2461">
        <v>17039</v>
      </c>
      <c r="AR2461">
        <v>17774</v>
      </c>
      <c r="AS2461">
        <v>17383</v>
      </c>
      <c r="AT2461">
        <v>17976</v>
      </c>
      <c r="AU2461">
        <v>17283</v>
      </c>
    </row>
    <row r="2462" spans="1:47" x14ac:dyDescent="0.25">
      <c r="A2462" t="str">
        <f t="shared" si="38"/>
        <v>Wiener Neustadt (Land)Unselbstständig Beschäftigte GW mgfInsgesamt</v>
      </c>
      <c r="B2462">
        <v>2461</v>
      </c>
      <c r="C2462">
        <v>323</v>
      </c>
      <c r="D2462" t="s">
        <v>190</v>
      </c>
      <c r="E2462" t="s">
        <v>450</v>
      </c>
      <c r="F2462" t="s">
        <v>48</v>
      </c>
      <c r="G2462">
        <v>16465.201358899001</v>
      </c>
      <c r="H2462">
        <v>15389.413298574</v>
      </c>
      <c r="I2462">
        <v>16968.883546899</v>
      </c>
      <c r="J2462">
        <v>15766.881945064</v>
      </c>
      <c r="K2462">
        <v>17022.628937754002</v>
      </c>
      <c r="L2462">
        <v>15813.769707883001</v>
      </c>
      <c r="M2462">
        <v>16829.333385942002</v>
      </c>
      <c r="N2462">
        <v>16421.844205273999</v>
      </c>
      <c r="O2462">
        <v>17541.942319005</v>
      </c>
      <c r="P2462">
        <v>17040.181214863002</v>
      </c>
      <c r="Q2462">
        <v>18054.643557240001</v>
      </c>
      <c r="R2462">
        <v>17207.170614746999</v>
      </c>
      <c r="S2462">
        <v>18195.274223452001</v>
      </c>
      <c r="T2462">
        <v>17268.093326630998</v>
      </c>
    </row>
    <row r="2463" spans="1:47" x14ac:dyDescent="0.25">
      <c r="A2463" t="str">
        <f t="shared" si="38"/>
        <v>Wiener Neustadt (Land)Unselbstständig Beschäftigte GW ogfInsgesamt</v>
      </c>
      <c r="B2463">
        <v>2462</v>
      </c>
      <c r="C2463">
        <v>323</v>
      </c>
      <c r="D2463" t="s">
        <v>190</v>
      </c>
      <c r="E2463" t="s">
        <v>449</v>
      </c>
      <c r="F2463" t="s">
        <v>48</v>
      </c>
      <c r="G2463">
        <v>15089.038167744</v>
      </c>
      <c r="H2463">
        <v>14096.964498959</v>
      </c>
      <c r="I2463">
        <v>15582.662445479</v>
      </c>
      <c r="J2463">
        <v>14480.856333214</v>
      </c>
      <c r="K2463">
        <v>15720.088515797001</v>
      </c>
      <c r="L2463">
        <v>14605.994831501999</v>
      </c>
      <c r="M2463">
        <v>15663.85243984</v>
      </c>
      <c r="N2463">
        <v>15289.318807633001</v>
      </c>
      <c r="O2463">
        <v>16259.072486641</v>
      </c>
      <c r="P2463">
        <v>15783.491177488</v>
      </c>
      <c r="Q2463">
        <v>16747.046291715</v>
      </c>
      <c r="R2463">
        <v>15942.062306317999</v>
      </c>
      <c r="S2463">
        <v>16910.996035098</v>
      </c>
      <c r="T2463">
        <v>15989.560222583001</v>
      </c>
    </row>
    <row r="2464" spans="1:47" x14ac:dyDescent="0.25">
      <c r="A2464" t="str">
        <f t="shared" si="38"/>
        <v>Wiener Neustadt (Land)UnternehmenInsgesamt</v>
      </c>
      <c r="B2464">
        <v>2463</v>
      </c>
      <c r="C2464">
        <v>323</v>
      </c>
      <c r="D2464" t="s">
        <v>190</v>
      </c>
      <c r="E2464" t="s">
        <v>475</v>
      </c>
      <c r="F2464" t="s">
        <v>48</v>
      </c>
      <c r="G2464">
        <v>5842</v>
      </c>
      <c r="H2464">
        <v>5818</v>
      </c>
      <c r="I2464">
        <v>6011</v>
      </c>
    </row>
    <row r="2465" spans="1:32" x14ac:dyDescent="0.25">
      <c r="A2465" t="str">
        <f t="shared" si="38"/>
        <v>Wiener Neustadt (Land)WohnbevölkerungInsgesamt</v>
      </c>
      <c r="B2465">
        <v>2464</v>
      </c>
      <c r="C2465">
        <v>323</v>
      </c>
      <c r="D2465" t="s">
        <v>190</v>
      </c>
      <c r="E2465" t="s">
        <v>42</v>
      </c>
      <c r="F2465" t="s">
        <v>48</v>
      </c>
      <c r="G2465">
        <v>71891</v>
      </c>
      <c r="H2465">
        <v>72002</v>
      </c>
      <c r="I2465">
        <v>72446</v>
      </c>
      <c r="J2465">
        <v>72834</v>
      </c>
      <c r="K2465">
        <v>73493</v>
      </c>
      <c r="L2465">
        <v>73827</v>
      </c>
      <c r="M2465">
        <v>74030</v>
      </c>
      <c r="N2465">
        <v>74303</v>
      </c>
      <c r="O2465">
        <v>74696</v>
      </c>
      <c r="P2465">
        <v>74985</v>
      </c>
      <c r="Q2465">
        <v>75040</v>
      </c>
      <c r="R2465">
        <v>75129</v>
      </c>
      <c r="S2465">
        <v>75285</v>
      </c>
      <c r="T2465">
        <v>75968</v>
      </c>
      <c r="U2465">
        <v>76595</v>
      </c>
      <c r="V2465">
        <v>77254</v>
      </c>
      <c r="W2465">
        <v>77624</v>
      </c>
      <c r="X2465">
        <v>77991</v>
      </c>
      <c r="Y2465">
        <v>78307</v>
      </c>
      <c r="Z2465">
        <v>79033</v>
      </c>
      <c r="AA2465">
        <v>79523</v>
      </c>
      <c r="AB2465">
        <v>80854</v>
      </c>
    </row>
    <row r="2466" spans="1:32" x14ac:dyDescent="0.25">
      <c r="A2466" t="str">
        <f t="shared" si="38"/>
        <v>Wien-UmgebungArbeitnehmereinkommenBrutto_Schnitt</v>
      </c>
      <c r="B2466">
        <v>2465</v>
      </c>
      <c r="C2466">
        <v>324</v>
      </c>
      <c r="D2466" t="s">
        <v>191</v>
      </c>
      <c r="E2466" t="s">
        <v>43</v>
      </c>
      <c r="F2466" t="s">
        <v>54</v>
      </c>
      <c r="G2466">
        <v>31466.145352195901</v>
      </c>
      <c r="H2466">
        <v>32371.619458004101</v>
      </c>
      <c r="I2466">
        <v>33657.742347020801</v>
      </c>
      <c r="J2466">
        <v>34684.906017281399</v>
      </c>
      <c r="K2466">
        <v>35618.900682029802</v>
      </c>
      <c r="L2466">
        <v>35995.180653631804</v>
      </c>
      <c r="M2466">
        <v>36260.789373068903</v>
      </c>
      <c r="N2466">
        <v>36777.402431266797</v>
      </c>
      <c r="O2466">
        <v>37543.6180135998</v>
      </c>
      <c r="P2466">
        <v>38142.336816632502</v>
      </c>
      <c r="Q2466">
        <v>38878.237042661298</v>
      </c>
      <c r="R2466">
        <v>39636.352002309803</v>
      </c>
      <c r="S2466">
        <v>40412.409567811999</v>
      </c>
    </row>
    <row r="2467" spans="1:32" x14ac:dyDescent="0.25">
      <c r="A2467" t="str">
        <f t="shared" si="38"/>
        <v>Wien-UmgebungArbeitnehmereinkommenBruttobezüge 1000 EUR</v>
      </c>
      <c r="B2467">
        <v>2466</v>
      </c>
      <c r="C2467">
        <v>324</v>
      </c>
      <c r="D2467" t="s">
        <v>191</v>
      </c>
      <c r="E2467" t="s">
        <v>43</v>
      </c>
      <c r="F2467" t="s">
        <v>55</v>
      </c>
      <c r="G2467">
        <v>1490236.6438800001</v>
      </c>
      <c r="H2467">
        <v>1569020.02351</v>
      </c>
      <c r="I2467">
        <v>1675415.09855</v>
      </c>
      <c r="J2467">
        <v>1778260.4465999999</v>
      </c>
      <c r="K2467">
        <v>1874872.0752000001</v>
      </c>
      <c r="L2467">
        <v>1905404.8879</v>
      </c>
      <c r="M2467">
        <v>1936434.9348899999</v>
      </c>
      <c r="N2467">
        <v>2003853.5488700001</v>
      </c>
      <c r="O2467">
        <v>2081493.26991</v>
      </c>
      <c r="P2467">
        <v>2137305.8435200001</v>
      </c>
      <c r="Q2467">
        <v>2189000.2584500001</v>
      </c>
      <c r="R2467">
        <v>2265177.8805800001</v>
      </c>
      <c r="S2467">
        <v>2376936.69355</v>
      </c>
    </row>
    <row r="2468" spans="1:32" x14ac:dyDescent="0.25">
      <c r="A2468" t="str">
        <f t="shared" si="38"/>
        <v>Wien-UmgebungArbeitnehmereinkommenBruttobezüge Fälle</v>
      </c>
      <c r="B2468">
        <v>2467</v>
      </c>
      <c r="C2468">
        <v>324</v>
      </c>
      <c r="D2468" t="s">
        <v>191</v>
      </c>
      <c r="E2468" t="s">
        <v>43</v>
      </c>
      <c r="F2468" t="s">
        <v>56</v>
      </c>
      <c r="G2468">
        <v>47360</v>
      </c>
      <c r="H2468">
        <v>48469</v>
      </c>
      <c r="I2468">
        <v>49778</v>
      </c>
      <c r="J2468">
        <v>51269</v>
      </c>
      <c r="K2468">
        <v>52637</v>
      </c>
      <c r="L2468">
        <v>52935</v>
      </c>
      <c r="M2468">
        <v>53403</v>
      </c>
      <c r="N2468">
        <v>54486</v>
      </c>
      <c r="O2468">
        <v>55442</v>
      </c>
      <c r="P2468">
        <v>56035</v>
      </c>
      <c r="Q2468">
        <v>56304</v>
      </c>
      <c r="R2468">
        <v>57149</v>
      </c>
      <c r="S2468">
        <v>58817</v>
      </c>
    </row>
    <row r="2469" spans="1:32" x14ac:dyDescent="0.25">
      <c r="A2469" t="str">
        <f t="shared" si="38"/>
        <v>Wien-UmgebungArbeitnehmereinkommenLohnsteuer 1000 EUR</v>
      </c>
      <c r="B2469">
        <v>2468</v>
      </c>
      <c r="C2469">
        <v>324</v>
      </c>
      <c r="D2469" t="s">
        <v>191</v>
      </c>
      <c r="E2469" t="s">
        <v>43</v>
      </c>
      <c r="F2469" t="s">
        <v>57</v>
      </c>
      <c r="G2469">
        <v>273902.24914999999</v>
      </c>
      <c r="H2469">
        <v>282539.49588</v>
      </c>
      <c r="I2469">
        <v>310511.40000999998</v>
      </c>
      <c r="J2469">
        <v>336867.91311999998</v>
      </c>
      <c r="K2469">
        <v>361880.85798999999</v>
      </c>
      <c r="L2469">
        <v>340796.29613999999</v>
      </c>
      <c r="M2469">
        <v>348505.43487</v>
      </c>
      <c r="N2469">
        <v>368363.29561999999</v>
      </c>
      <c r="O2469">
        <v>387960.71296999999</v>
      </c>
      <c r="P2469">
        <v>403570.12598999997</v>
      </c>
      <c r="Q2469">
        <v>418289.76605999999</v>
      </c>
      <c r="R2469">
        <v>440434.14027999999</v>
      </c>
      <c r="S2469">
        <v>418454.85496999999</v>
      </c>
    </row>
    <row r="2470" spans="1:32" x14ac:dyDescent="0.25">
      <c r="A2470" t="str">
        <f t="shared" si="38"/>
        <v>Wien-UmgebungArbeitnehmereinkommenLohnsteuer Fälle</v>
      </c>
      <c r="B2470">
        <v>2469</v>
      </c>
      <c r="C2470">
        <v>324</v>
      </c>
      <c r="D2470" t="s">
        <v>191</v>
      </c>
      <c r="E2470" t="s">
        <v>43</v>
      </c>
      <c r="F2470" t="s">
        <v>58</v>
      </c>
      <c r="G2470">
        <v>39869</v>
      </c>
      <c r="H2470">
        <v>40204</v>
      </c>
      <c r="I2470">
        <v>41440</v>
      </c>
      <c r="J2470">
        <v>43091</v>
      </c>
      <c r="K2470">
        <v>44806</v>
      </c>
      <c r="L2470">
        <v>44380</v>
      </c>
      <c r="M2470">
        <v>44907</v>
      </c>
      <c r="N2470">
        <v>46058</v>
      </c>
      <c r="O2470">
        <v>47270</v>
      </c>
      <c r="P2470">
        <v>47933</v>
      </c>
      <c r="Q2470">
        <v>48358</v>
      </c>
      <c r="R2470">
        <v>49240</v>
      </c>
      <c r="S2470">
        <v>50464</v>
      </c>
    </row>
    <row r="2471" spans="1:32" x14ac:dyDescent="0.25">
      <c r="A2471" t="str">
        <f t="shared" si="38"/>
        <v>Wien-UmgebungArbeitnehmereinkommenNetto_Schnitt</v>
      </c>
      <c r="B2471">
        <v>2470</v>
      </c>
      <c r="C2471">
        <v>324</v>
      </c>
      <c r="D2471" t="s">
        <v>191</v>
      </c>
      <c r="E2471" t="s">
        <v>43</v>
      </c>
      <c r="F2471" t="s">
        <v>59</v>
      </c>
      <c r="G2471">
        <v>21229.857485430701</v>
      </c>
      <c r="H2471">
        <v>21932.589780271901</v>
      </c>
      <c r="I2471">
        <v>22689.584389891101</v>
      </c>
      <c r="J2471">
        <v>23286.4988041506</v>
      </c>
      <c r="K2471">
        <v>23785.929462545399</v>
      </c>
      <c r="L2471">
        <v>24522.1852910173</v>
      </c>
      <c r="M2471">
        <v>24635.948358706399</v>
      </c>
      <c r="N2471">
        <v>24838.251998127998</v>
      </c>
      <c r="O2471">
        <v>25263.267294109199</v>
      </c>
      <c r="P2471">
        <v>25511.0616630677</v>
      </c>
      <c r="Q2471">
        <v>25912.712342462299</v>
      </c>
      <c r="R2471">
        <v>26278.909046877499</v>
      </c>
      <c r="S2471">
        <v>27511.159505245101</v>
      </c>
    </row>
    <row r="2472" spans="1:32" x14ac:dyDescent="0.25">
      <c r="A2472" t="str">
        <f t="shared" si="38"/>
        <v>Wien-UmgebungArbeitnehmereinkommenNettobezüge 1000 EUR</v>
      </c>
      <c r="B2472">
        <v>2471</v>
      </c>
      <c r="C2472">
        <v>324</v>
      </c>
      <c r="D2472" t="s">
        <v>191</v>
      </c>
      <c r="E2472" t="s">
        <v>43</v>
      </c>
      <c r="F2472" t="s">
        <v>60</v>
      </c>
      <c r="G2472">
        <v>1005446.05051</v>
      </c>
      <c r="H2472">
        <v>1063050.6940599999</v>
      </c>
      <c r="I2472">
        <v>1129442.13176</v>
      </c>
      <c r="J2472">
        <v>1193875.50719</v>
      </c>
      <c r="K2472">
        <v>1252019.96912</v>
      </c>
      <c r="L2472">
        <v>1298081.8783799999</v>
      </c>
      <c r="M2472">
        <v>1315633.5501999999</v>
      </c>
      <c r="N2472">
        <v>1353336.9983699999</v>
      </c>
      <c r="O2472">
        <v>1400646.0653200001</v>
      </c>
      <c r="P2472">
        <v>1429512.34029</v>
      </c>
      <c r="Q2472">
        <v>1458989.35573</v>
      </c>
      <c r="R2472">
        <v>1501813.3731199999</v>
      </c>
      <c r="S2472">
        <v>1618123.8686200001</v>
      </c>
    </row>
    <row r="2473" spans="1:32" x14ac:dyDescent="0.25">
      <c r="A2473" t="str">
        <f t="shared" si="38"/>
        <v>Wien-UmgebungArbeitnehmereinkommenSV-Beiträge 1000 EUR</v>
      </c>
      <c r="B2473">
        <v>2472</v>
      </c>
      <c r="C2473">
        <v>324</v>
      </c>
      <c r="D2473" t="s">
        <v>191</v>
      </c>
      <c r="E2473" t="s">
        <v>43</v>
      </c>
      <c r="F2473" t="s">
        <v>61</v>
      </c>
      <c r="G2473">
        <v>210888.34422</v>
      </c>
      <c r="H2473">
        <v>223429.83356999999</v>
      </c>
      <c r="I2473">
        <v>235461.56677999999</v>
      </c>
      <c r="J2473">
        <v>247517.02629000001</v>
      </c>
      <c r="K2473">
        <v>260971.24809000001</v>
      </c>
      <c r="L2473">
        <v>266526.71337999997</v>
      </c>
      <c r="M2473">
        <v>272295.94981999998</v>
      </c>
      <c r="N2473">
        <v>282153.25488000002</v>
      </c>
      <c r="O2473">
        <v>292886.49161999999</v>
      </c>
      <c r="P2473">
        <v>304223.37724</v>
      </c>
      <c r="Q2473">
        <v>311721.13666000002</v>
      </c>
      <c r="R2473">
        <v>322930.36718</v>
      </c>
      <c r="S2473">
        <v>340357.96996000002</v>
      </c>
    </row>
    <row r="2474" spans="1:32" x14ac:dyDescent="0.25">
      <c r="A2474" t="str">
        <f t="shared" si="38"/>
        <v>Wien-UmgebungArbeitnehmereinkommenSV-Beiträge Fälle</v>
      </c>
      <c r="B2474">
        <v>2473</v>
      </c>
      <c r="C2474">
        <v>324</v>
      </c>
      <c r="D2474" t="s">
        <v>191</v>
      </c>
      <c r="E2474" t="s">
        <v>43</v>
      </c>
      <c r="F2474" t="s">
        <v>62</v>
      </c>
      <c r="G2474">
        <v>45636</v>
      </c>
      <c r="H2474">
        <v>46648</v>
      </c>
      <c r="I2474">
        <v>47915</v>
      </c>
      <c r="J2474">
        <v>49220</v>
      </c>
      <c r="K2474">
        <v>50406</v>
      </c>
      <c r="L2474">
        <v>50516</v>
      </c>
      <c r="M2474">
        <v>50853</v>
      </c>
      <c r="N2474">
        <v>51863</v>
      </c>
      <c r="O2474">
        <v>52784</v>
      </c>
      <c r="P2474">
        <v>53277</v>
      </c>
      <c r="Q2474">
        <v>53394</v>
      </c>
      <c r="R2474">
        <v>54015</v>
      </c>
      <c r="S2474">
        <v>55608</v>
      </c>
    </row>
    <row r="2475" spans="1:32" x14ac:dyDescent="0.25">
      <c r="A2475" t="str">
        <f t="shared" si="38"/>
        <v>Wien-UmgebungArbeitsloseFrauen</v>
      </c>
      <c r="B2475">
        <v>2474</v>
      </c>
      <c r="C2475">
        <v>324</v>
      </c>
      <c r="D2475" t="s">
        <v>191</v>
      </c>
      <c r="E2475" t="s">
        <v>36</v>
      </c>
      <c r="F2475" t="s">
        <v>47</v>
      </c>
      <c r="G2475">
        <v>1188</v>
      </c>
      <c r="H2475">
        <v>1047</v>
      </c>
      <c r="I2475">
        <v>1261</v>
      </c>
      <c r="J2475">
        <v>1147</v>
      </c>
      <c r="K2475">
        <v>1291</v>
      </c>
      <c r="L2475">
        <v>1131</v>
      </c>
      <c r="M2475">
        <v>1201</v>
      </c>
      <c r="N2475">
        <v>1085</v>
      </c>
      <c r="O2475">
        <v>1160</v>
      </c>
      <c r="P2475">
        <v>1057</v>
      </c>
      <c r="Q2475">
        <v>1211</v>
      </c>
      <c r="R2475">
        <v>1317</v>
      </c>
      <c r="S2475">
        <v>1337</v>
      </c>
      <c r="T2475">
        <v>1283</v>
      </c>
      <c r="U2475">
        <v>1358</v>
      </c>
      <c r="V2475">
        <v>1240</v>
      </c>
      <c r="W2475">
        <v>1398</v>
      </c>
      <c r="X2475">
        <v>1314</v>
      </c>
      <c r="Y2475">
        <v>1457</v>
      </c>
      <c r="Z2475">
        <v>1454</v>
      </c>
      <c r="AA2475">
        <v>1576</v>
      </c>
      <c r="AB2475">
        <v>1635</v>
      </c>
      <c r="AC2475">
        <v>1812</v>
      </c>
      <c r="AD2475">
        <v>1790</v>
      </c>
      <c r="AE2475">
        <v>1904</v>
      </c>
      <c r="AF2475">
        <v>1879</v>
      </c>
    </row>
    <row r="2476" spans="1:32" x14ac:dyDescent="0.25">
      <c r="A2476" t="str">
        <f t="shared" si="38"/>
        <v>Wien-UmgebungArbeitsloseInsgesamt</v>
      </c>
      <c r="B2476">
        <v>2475</v>
      </c>
      <c r="C2476">
        <v>324</v>
      </c>
      <c r="D2476" t="s">
        <v>191</v>
      </c>
      <c r="E2476" t="s">
        <v>36</v>
      </c>
      <c r="F2476" t="s">
        <v>48</v>
      </c>
      <c r="G2476">
        <v>3084</v>
      </c>
      <c r="H2476">
        <v>2284</v>
      </c>
      <c r="I2476">
        <v>3174</v>
      </c>
      <c r="J2476">
        <v>2395</v>
      </c>
      <c r="K2476">
        <v>3349</v>
      </c>
      <c r="L2476">
        <v>2403</v>
      </c>
      <c r="M2476">
        <v>3058</v>
      </c>
      <c r="N2476">
        <v>2231</v>
      </c>
      <c r="O2476">
        <v>2859</v>
      </c>
      <c r="P2476">
        <v>2184</v>
      </c>
      <c r="Q2476">
        <v>3099</v>
      </c>
      <c r="R2476">
        <v>2745</v>
      </c>
      <c r="S2476">
        <v>3473</v>
      </c>
      <c r="T2476">
        <v>2618</v>
      </c>
      <c r="U2476">
        <v>3415</v>
      </c>
      <c r="V2476">
        <v>2645</v>
      </c>
      <c r="W2476">
        <v>3579</v>
      </c>
      <c r="X2476">
        <v>2870</v>
      </c>
      <c r="Y2476">
        <v>3794</v>
      </c>
      <c r="Z2476">
        <v>3164</v>
      </c>
      <c r="AA2476">
        <v>4014</v>
      </c>
      <c r="AB2476">
        <v>3583</v>
      </c>
      <c r="AC2476">
        <v>4552</v>
      </c>
      <c r="AD2476">
        <v>3989</v>
      </c>
      <c r="AE2476">
        <v>4637</v>
      </c>
      <c r="AF2476">
        <v>4051</v>
      </c>
    </row>
    <row r="2477" spans="1:32" x14ac:dyDescent="0.25">
      <c r="A2477" t="str">
        <f t="shared" si="38"/>
        <v>Wien-UmgebungArbeitsloseMänner</v>
      </c>
      <c r="B2477">
        <v>2476</v>
      </c>
      <c r="C2477">
        <v>324</v>
      </c>
      <c r="D2477" t="s">
        <v>191</v>
      </c>
      <c r="E2477" t="s">
        <v>36</v>
      </c>
      <c r="F2477" t="s">
        <v>49</v>
      </c>
      <c r="G2477">
        <v>1896</v>
      </c>
      <c r="H2477">
        <v>1237</v>
      </c>
      <c r="I2477">
        <v>1913</v>
      </c>
      <c r="J2477">
        <v>1248</v>
      </c>
      <c r="K2477">
        <v>2058</v>
      </c>
      <c r="L2477">
        <v>1272</v>
      </c>
      <c r="M2477">
        <v>1857</v>
      </c>
      <c r="N2477">
        <v>1146</v>
      </c>
      <c r="O2477">
        <v>1699</v>
      </c>
      <c r="P2477">
        <v>1127</v>
      </c>
      <c r="Q2477">
        <v>1888</v>
      </c>
      <c r="R2477">
        <v>1428</v>
      </c>
      <c r="S2477">
        <v>2136</v>
      </c>
      <c r="T2477">
        <v>1335</v>
      </c>
      <c r="U2477">
        <v>2057</v>
      </c>
      <c r="V2477">
        <v>1405</v>
      </c>
      <c r="W2477">
        <v>2181</v>
      </c>
      <c r="X2477">
        <v>1556</v>
      </c>
      <c r="Y2477">
        <v>2337</v>
      </c>
      <c r="Z2477">
        <v>1710</v>
      </c>
      <c r="AA2477">
        <v>2438</v>
      </c>
      <c r="AB2477">
        <v>1948</v>
      </c>
      <c r="AC2477">
        <v>2740</v>
      </c>
      <c r="AD2477">
        <v>2199</v>
      </c>
      <c r="AE2477">
        <v>2733</v>
      </c>
      <c r="AF2477">
        <v>2172</v>
      </c>
    </row>
    <row r="2478" spans="1:32" x14ac:dyDescent="0.25">
      <c r="A2478" t="str">
        <f t="shared" si="38"/>
        <v>Wien-Umgebungarbeitslose AusländerFrauen</v>
      </c>
      <c r="B2478">
        <v>2477</v>
      </c>
      <c r="C2478">
        <v>324</v>
      </c>
      <c r="D2478" t="s">
        <v>191</v>
      </c>
      <c r="E2478" t="s">
        <v>37</v>
      </c>
      <c r="F2478" t="s">
        <v>47</v>
      </c>
      <c r="G2478">
        <v>160</v>
      </c>
      <c r="H2478">
        <v>119</v>
      </c>
      <c r="I2478">
        <v>194</v>
      </c>
      <c r="J2478">
        <v>125</v>
      </c>
      <c r="K2478">
        <v>190</v>
      </c>
      <c r="L2478">
        <v>172</v>
      </c>
      <c r="M2478">
        <v>206</v>
      </c>
      <c r="N2478">
        <v>144</v>
      </c>
      <c r="O2478">
        <v>199</v>
      </c>
      <c r="P2478">
        <v>147</v>
      </c>
      <c r="Q2478">
        <v>190</v>
      </c>
      <c r="R2478">
        <v>166</v>
      </c>
      <c r="S2478">
        <v>196</v>
      </c>
      <c r="T2478">
        <v>162</v>
      </c>
      <c r="U2478">
        <v>196</v>
      </c>
      <c r="V2478">
        <v>184</v>
      </c>
      <c r="W2478">
        <v>257</v>
      </c>
      <c r="X2478">
        <v>198</v>
      </c>
      <c r="Y2478">
        <v>259</v>
      </c>
      <c r="Z2478">
        <v>234</v>
      </c>
      <c r="AA2478">
        <v>289</v>
      </c>
      <c r="AB2478">
        <v>298</v>
      </c>
      <c r="AC2478">
        <v>379</v>
      </c>
      <c r="AD2478">
        <v>358</v>
      </c>
      <c r="AE2478">
        <v>407</v>
      </c>
      <c r="AF2478">
        <v>390</v>
      </c>
    </row>
    <row r="2479" spans="1:32" x14ac:dyDescent="0.25">
      <c r="A2479" t="str">
        <f t="shared" si="38"/>
        <v>Wien-Umgebungarbeitslose AusländerInsgesamt</v>
      </c>
      <c r="B2479">
        <v>2478</v>
      </c>
      <c r="C2479">
        <v>324</v>
      </c>
      <c r="D2479" t="s">
        <v>191</v>
      </c>
      <c r="E2479" t="s">
        <v>37</v>
      </c>
      <c r="F2479" t="s">
        <v>48</v>
      </c>
      <c r="G2479">
        <v>613</v>
      </c>
      <c r="H2479">
        <v>265</v>
      </c>
      <c r="I2479">
        <v>675</v>
      </c>
      <c r="J2479">
        <v>277</v>
      </c>
      <c r="K2479">
        <v>745</v>
      </c>
      <c r="L2479">
        <v>351</v>
      </c>
      <c r="M2479">
        <v>684</v>
      </c>
      <c r="N2479">
        <v>287</v>
      </c>
      <c r="O2479">
        <v>607</v>
      </c>
      <c r="P2479">
        <v>290</v>
      </c>
      <c r="Q2479">
        <v>646</v>
      </c>
      <c r="R2479">
        <v>362</v>
      </c>
      <c r="S2479">
        <v>744</v>
      </c>
      <c r="T2479">
        <v>325</v>
      </c>
      <c r="U2479">
        <v>696</v>
      </c>
      <c r="V2479">
        <v>398</v>
      </c>
      <c r="W2479">
        <v>825</v>
      </c>
      <c r="X2479">
        <v>444</v>
      </c>
      <c r="Y2479">
        <v>919</v>
      </c>
      <c r="Z2479">
        <v>553</v>
      </c>
      <c r="AA2479">
        <v>923</v>
      </c>
      <c r="AB2479">
        <v>646</v>
      </c>
      <c r="AC2479">
        <v>1101</v>
      </c>
      <c r="AD2479">
        <v>757</v>
      </c>
      <c r="AE2479">
        <v>1059</v>
      </c>
      <c r="AF2479">
        <v>848</v>
      </c>
    </row>
    <row r="2480" spans="1:32" x14ac:dyDescent="0.25">
      <c r="A2480" t="str">
        <f t="shared" si="38"/>
        <v>Wien-Umgebungarbeitslose AusländerMänner</v>
      </c>
      <c r="B2480">
        <v>2479</v>
      </c>
      <c r="C2480">
        <v>324</v>
      </c>
      <c r="D2480" t="s">
        <v>191</v>
      </c>
      <c r="E2480" t="s">
        <v>37</v>
      </c>
      <c r="F2480" t="s">
        <v>49</v>
      </c>
      <c r="G2480">
        <v>453</v>
      </c>
      <c r="H2480">
        <v>146</v>
      </c>
      <c r="I2480">
        <v>481</v>
      </c>
      <c r="J2480">
        <v>152</v>
      </c>
      <c r="K2480">
        <v>555</v>
      </c>
      <c r="L2480">
        <v>179</v>
      </c>
      <c r="M2480">
        <v>478</v>
      </c>
      <c r="N2480">
        <v>143</v>
      </c>
      <c r="O2480">
        <v>408</v>
      </c>
      <c r="P2480">
        <v>143</v>
      </c>
      <c r="Q2480">
        <v>456</v>
      </c>
      <c r="R2480">
        <v>196</v>
      </c>
      <c r="S2480">
        <v>548</v>
      </c>
      <c r="T2480">
        <v>163</v>
      </c>
      <c r="U2480">
        <v>500</v>
      </c>
      <c r="V2480">
        <v>214</v>
      </c>
      <c r="W2480">
        <v>568</v>
      </c>
      <c r="X2480">
        <v>246</v>
      </c>
      <c r="Y2480">
        <v>660</v>
      </c>
      <c r="Z2480">
        <v>319</v>
      </c>
      <c r="AA2480">
        <v>634</v>
      </c>
      <c r="AB2480">
        <v>348</v>
      </c>
      <c r="AC2480">
        <v>722</v>
      </c>
      <c r="AD2480">
        <v>399</v>
      </c>
      <c r="AE2480">
        <v>652</v>
      </c>
      <c r="AF2480">
        <v>458</v>
      </c>
    </row>
    <row r="2481" spans="1:30" x14ac:dyDescent="0.25">
      <c r="A2481" t="str">
        <f t="shared" si="38"/>
        <v>Wien-UmgebungGesamteinkommenBruttobezüge Gesamt</v>
      </c>
      <c r="B2481">
        <v>2480</v>
      </c>
      <c r="C2481">
        <v>324</v>
      </c>
      <c r="D2481" t="s">
        <v>191</v>
      </c>
      <c r="E2481" t="s">
        <v>45</v>
      </c>
      <c r="F2481" t="s">
        <v>63</v>
      </c>
      <c r="G2481">
        <v>2032150.03309</v>
      </c>
      <c r="H2481">
        <v>2135128.5235000001</v>
      </c>
      <c r="I2481">
        <v>2269940.6530499998</v>
      </c>
      <c r="J2481">
        <v>2399659.3645500001</v>
      </c>
      <c r="K2481">
        <v>2528669.8949000002</v>
      </c>
      <c r="L2481">
        <v>2594288.5464400002</v>
      </c>
      <c r="M2481">
        <v>2643108.7020399999</v>
      </c>
      <c r="N2481">
        <v>2737789.98006</v>
      </c>
      <c r="O2481">
        <v>2846245.1624799999</v>
      </c>
      <c r="P2481">
        <v>2930850.1368900002</v>
      </c>
      <c r="Q2481">
        <v>3012185.6469200002</v>
      </c>
      <c r="R2481">
        <v>3104352.0770800002</v>
      </c>
      <c r="S2481">
        <v>3226238.7834800002</v>
      </c>
    </row>
    <row r="2482" spans="1:30" x14ac:dyDescent="0.25">
      <c r="A2482" t="str">
        <f t="shared" si="38"/>
        <v>Wien-UmgebungGesamteinkommenNettobezüge Gesamt</v>
      </c>
      <c r="B2482">
        <v>2481</v>
      </c>
      <c r="C2482">
        <v>324</v>
      </c>
      <c r="D2482" t="s">
        <v>191</v>
      </c>
      <c r="E2482" t="s">
        <v>45</v>
      </c>
      <c r="F2482" t="s">
        <v>64</v>
      </c>
      <c r="G2482">
        <v>1440549.10244</v>
      </c>
      <c r="H2482">
        <v>1519776.2588299999</v>
      </c>
      <c r="I2482">
        <v>1605332.2788499999</v>
      </c>
      <c r="J2482">
        <v>1688795.2666199999</v>
      </c>
      <c r="K2482">
        <v>1769038.122</v>
      </c>
      <c r="L2482">
        <v>1851174.76991</v>
      </c>
      <c r="M2482">
        <v>1880718.94312</v>
      </c>
      <c r="N2482">
        <v>1937360.48013</v>
      </c>
      <c r="O2482">
        <v>2005426.8696000001</v>
      </c>
      <c r="P2482">
        <v>2054155.8011700001</v>
      </c>
      <c r="Q2482">
        <v>2104056.6932299999</v>
      </c>
      <c r="R2482">
        <v>2155569.6828399999</v>
      </c>
      <c r="S2482">
        <v>2300351.0818599998</v>
      </c>
    </row>
    <row r="2483" spans="1:30" x14ac:dyDescent="0.25">
      <c r="A2483" t="str">
        <f t="shared" si="38"/>
        <v>Wien-UmgebungGründungsintensitätin % der aktiven Wirtschaftskammermitglieder</v>
      </c>
      <c r="B2483">
        <v>2482</v>
      </c>
      <c r="C2483">
        <v>324</v>
      </c>
      <c r="D2483" t="s">
        <v>191</v>
      </c>
      <c r="E2483" t="s">
        <v>40</v>
      </c>
      <c r="F2483" t="s">
        <v>52</v>
      </c>
      <c r="G2483">
        <v>10.7702349869452</v>
      </c>
      <c r="H2483">
        <v>9.9913342883181802</v>
      </c>
      <c r="I2483">
        <v>10.699963543565399</v>
      </c>
      <c r="J2483">
        <v>10.2586163276927</v>
      </c>
      <c r="K2483">
        <v>9.4180564859645308</v>
      </c>
      <c r="L2483">
        <v>10.3034155881821</v>
      </c>
      <c r="M2483">
        <v>12.5929696708459</v>
      </c>
      <c r="N2483">
        <v>10.384674677679801</v>
      </c>
      <c r="O2483">
        <v>10.975667403348201</v>
      </c>
      <c r="P2483">
        <v>9.8256972667404803</v>
      </c>
      <c r="Q2483">
        <v>10.2954740587736</v>
      </c>
      <c r="R2483">
        <v>10.1188538995274</v>
      </c>
      <c r="S2483">
        <v>9.2320879363090302</v>
      </c>
      <c r="T2483">
        <v>9.1392561802693209</v>
      </c>
    </row>
    <row r="2484" spans="1:30" x14ac:dyDescent="0.25">
      <c r="A2484" t="str">
        <f t="shared" si="38"/>
        <v>Wien-UmgebungGründungsintensitätje 1.000 Einwohner</v>
      </c>
      <c r="B2484">
        <v>2483</v>
      </c>
      <c r="C2484">
        <v>324</v>
      </c>
      <c r="D2484" t="s">
        <v>191</v>
      </c>
      <c r="E2484" t="s">
        <v>40</v>
      </c>
      <c r="F2484" t="s">
        <v>53</v>
      </c>
      <c r="G2484">
        <v>4.8598497864611501</v>
      </c>
      <c r="H2484">
        <v>4.6876820523109899</v>
      </c>
      <c r="I2484">
        <v>5.2235197802621602</v>
      </c>
      <c r="J2484">
        <v>5.1432706940126502</v>
      </c>
      <c r="K2484">
        <v>4.8370311016519301</v>
      </c>
      <c r="L2484">
        <v>5.3427647582810103</v>
      </c>
      <c r="M2484">
        <v>6.7049101017069201</v>
      </c>
      <c r="N2484">
        <v>5.83684991578924</v>
      </c>
      <c r="O2484">
        <v>6.39886323600322</v>
      </c>
      <c r="P2484">
        <v>6.0749053731499298</v>
      </c>
      <c r="Q2484">
        <v>6.5036569200659198</v>
      </c>
      <c r="R2484">
        <v>6.6801221103134596</v>
      </c>
      <c r="S2484">
        <v>6.3530939285424299</v>
      </c>
      <c r="T2484">
        <v>6.5142350544757797</v>
      </c>
    </row>
    <row r="2485" spans="1:30" x14ac:dyDescent="0.25">
      <c r="A2485" t="str">
        <f t="shared" si="38"/>
        <v>Wien-UmgebungKammermitgliedschaftenAktiv</v>
      </c>
      <c r="B2485">
        <v>2484</v>
      </c>
      <c r="C2485">
        <v>324</v>
      </c>
      <c r="D2485" t="s">
        <v>191</v>
      </c>
      <c r="E2485" t="s">
        <v>39</v>
      </c>
      <c r="F2485" t="s">
        <v>50</v>
      </c>
      <c r="G2485">
        <v>4596</v>
      </c>
      <c r="H2485">
        <v>4815</v>
      </c>
      <c r="I2485">
        <v>5064</v>
      </c>
      <c r="J2485">
        <v>5286</v>
      </c>
      <c r="K2485">
        <v>5502</v>
      </c>
      <c r="L2485">
        <v>5632</v>
      </c>
      <c r="M2485">
        <v>5873</v>
      </c>
      <c r="N2485">
        <v>6290</v>
      </c>
      <c r="O2485">
        <v>6443</v>
      </c>
      <c r="P2485">
        <v>6589</v>
      </c>
      <c r="Q2485">
        <v>6864</v>
      </c>
      <c r="R2485">
        <v>7065</v>
      </c>
      <c r="S2485">
        <v>7244</v>
      </c>
      <c r="T2485">
        <v>7271</v>
      </c>
      <c r="U2485">
        <v>7487</v>
      </c>
      <c r="V2485">
        <v>7657</v>
      </c>
      <c r="W2485">
        <v>7939</v>
      </c>
      <c r="X2485">
        <v>8075</v>
      </c>
      <c r="Y2485">
        <v>8285</v>
      </c>
      <c r="Z2485">
        <v>8460</v>
      </c>
      <c r="AA2485">
        <v>8734</v>
      </c>
      <c r="AB2485">
        <v>8724</v>
      </c>
      <c r="AC2485">
        <v>8946</v>
      </c>
      <c r="AD2485">
        <v>9074</v>
      </c>
    </row>
    <row r="2486" spans="1:30" x14ac:dyDescent="0.25">
      <c r="A2486" t="str">
        <f t="shared" si="38"/>
        <v>Wien-UmgebungKammermitgliedschaftenInsgesamt</v>
      </c>
      <c r="B2486">
        <v>2485</v>
      </c>
      <c r="C2486">
        <v>324</v>
      </c>
      <c r="D2486" t="s">
        <v>191</v>
      </c>
      <c r="E2486" t="s">
        <v>39</v>
      </c>
      <c r="F2486" t="s">
        <v>48</v>
      </c>
      <c r="G2486">
        <v>6071</v>
      </c>
      <c r="H2486">
        <v>6373</v>
      </c>
      <c r="I2486">
        <v>6706</v>
      </c>
      <c r="J2486">
        <v>6992</v>
      </c>
      <c r="K2486">
        <v>7258</v>
      </c>
      <c r="L2486">
        <v>7466</v>
      </c>
      <c r="M2486">
        <v>7677</v>
      </c>
      <c r="N2486">
        <v>8174</v>
      </c>
      <c r="O2486">
        <v>8352</v>
      </c>
      <c r="P2486">
        <v>8564</v>
      </c>
      <c r="Q2486">
        <v>8837</v>
      </c>
      <c r="R2486">
        <v>9089</v>
      </c>
      <c r="S2486">
        <v>9292</v>
      </c>
      <c r="T2486">
        <v>9437</v>
      </c>
      <c r="U2486">
        <v>9694</v>
      </c>
      <c r="V2486">
        <v>9956</v>
      </c>
      <c r="W2486">
        <v>10219</v>
      </c>
      <c r="X2486">
        <v>10390</v>
      </c>
      <c r="Y2486">
        <v>10639</v>
      </c>
      <c r="Z2486">
        <v>10825</v>
      </c>
      <c r="AA2486">
        <v>11078</v>
      </c>
      <c r="AB2486">
        <v>11082</v>
      </c>
      <c r="AC2486">
        <v>11302</v>
      </c>
      <c r="AD2486">
        <v>11412</v>
      </c>
    </row>
    <row r="2487" spans="1:30" x14ac:dyDescent="0.25">
      <c r="A2487" t="str">
        <f t="shared" si="38"/>
        <v>Wien-UmgebungKammermitgliedschaftenRuhend</v>
      </c>
      <c r="B2487">
        <v>2486</v>
      </c>
      <c r="C2487">
        <v>324</v>
      </c>
      <c r="D2487" t="s">
        <v>191</v>
      </c>
      <c r="E2487" t="s">
        <v>39</v>
      </c>
      <c r="F2487" t="s">
        <v>51</v>
      </c>
      <c r="G2487">
        <v>1475</v>
      </c>
      <c r="H2487">
        <v>1558</v>
      </c>
      <c r="I2487">
        <v>1642</v>
      </c>
      <c r="J2487">
        <v>1706</v>
      </c>
      <c r="K2487">
        <v>1756</v>
      </c>
      <c r="L2487">
        <v>1834</v>
      </c>
      <c r="M2487">
        <v>1804</v>
      </c>
      <c r="N2487">
        <v>1884</v>
      </c>
      <c r="O2487">
        <v>1909</v>
      </c>
      <c r="P2487">
        <v>1975</v>
      </c>
      <c r="Q2487">
        <v>1973</v>
      </c>
      <c r="R2487">
        <v>2024</v>
      </c>
      <c r="S2487">
        <v>2048</v>
      </c>
      <c r="T2487">
        <v>2166</v>
      </c>
      <c r="U2487">
        <v>2207</v>
      </c>
      <c r="V2487">
        <v>2299</v>
      </c>
      <c r="W2487">
        <v>2280</v>
      </c>
      <c r="X2487">
        <v>2315</v>
      </c>
      <c r="Y2487">
        <v>2354</v>
      </c>
      <c r="Z2487">
        <v>2365</v>
      </c>
      <c r="AA2487">
        <v>2344</v>
      </c>
      <c r="AB2487">
        <v>2358</v>
      </c>
      <c r="AC2487">
        <v>2356</v>
      </c>
      <c r="AD2487">
        <v>2338</v>
      </c>
    </row>
    <row r="2488" spans="1:30" x14ac:dyDescent="0.25">
      <c r="A2488" t="str">
        <f t="shared" si="38"/>
        <v>Wien-UmgebungLehrlinge1. Lehrjahr, männlich</v>
      </c>
      <c r="B2488">
        <v>2487</v>
      </c>
      <c r="C2488">
        <v>324</v>
      </c>
      <c r="D2488" t="s">
        <v>191</v>
      </c>
      <c r="E2488" t="s">
        <v>46</v>
      </c>
      <c r="F2488" t="s">
        <v>65</v>
      </c>
      <c r="G2488">
        <v>182</v>
      </c>
      <c r="H2488">
        <v>162</v>
      </c>
      <c r="I2488">
        <v>203</v>
      </c>
      <c r="J2488">
        <v>207</v>
      </c>
      <c r="K2488">
        <v>219</v>
      </c>
      <c r="L2488">
        <v>260</v>
      </c>
      <c r="M2488">
        <v>244</v>
      </c>
      <c r="N2488">
        <v>221</v>
      </c>
      <c r="O2488">
        <v>219</v>
      </c>
      <c r="P2488">
        <v>205</v>
      </c>
      <c r="Q2488">
        <v>233</v>
      </c>
      <c r="R2488">
        <v>220</v>
      </c>
      <c r="S2488">
        <v>209</v>
      </c>
      <c r="T2488">
        <v>188</v>
      </c>
      <c r="U2488">
        <v>174</v>
      </c>
      <c r="AA2488">
        <v>0</v>
      </c>
    </row>
    <row r="2489" spans="1:30" x14ac:dyDescent="0.25">
      <c r="A2489" t="str">
        <f t="shared" si="38"/>
        <v>Wien-UmgebungLehrlinge1. Lehrjahr, weiblich</v>
      </c>
      <c r="B2489">
        <v>2488</v>
      </c>
      <c r="C2489">
        <v>324</v>
      </c>
      <c r="D2489" t="s">
        <v>191</v>
      </c>
      <c r="E2489" t="s">
        <v>46</v>
      </c>
      <c r="F2489" t="s">
        <v>66</v>
      </c>
      <c r="G2489">
        <v>92</v>
      </c>
      <c r="H2489">
        <v>89</v>
      </c>
      <c r="I2489">
        <v>76</v>
      </c>
      <c r="J2489">
        <v>93</v>
      </c>
      <c r="K2489">
        <v>98</v>
      </c>
      <c r="L2489">
        <v>113</v>
      </c>
      <c r="M2489">
        <v>97</v>
      </c>
      <c r="N2489">
        <v>81</v>
      </c>
      <c r="O2489">
        <v>114</v>
      </c>
      <c r="P2489">
        <v>112</v>
      </c>
      <c r="Q2489">
        <v>89</v>
      </c>
      <c r="R2489">
        <v>83</v>
      </c>
      <c r="S2489">
        <v>91</v>
      </c>
      <c r="T2489">
        <v>89</v>
      </c>
      <c r="U2489">
        <v>79</v>
      </c>
      <c r="AA2489">
        <v>1</v>
      </c>
    </row>
    <row r="2490" spans="1:30" x14ac:dyDescent="0.25">
      <c r="A2490" t="str">
        <f t="shared" si="38"/>
        <v>Wien-UmgebungLehrlinge2. Lehrjahr, männlich</v>
      </c>
      <c r="B2490">
        <v>2489</v>
      </c>
      <c r="C2490">
        <v>324</v>
      </c>
      <c r="D2490" t="s">
        <v>191</v>
      </c>
      <c r="E2490" t="s">
        <v>46</v>
      </c>
      <c r="F2490" t="s">
        <v>67</v>
      </c>
      <c r="G2490">
        <v>164</v>
      </c>
      <c r="H2490">
        <v>173</v>
      </c>
      <c r="I2490">
        <v>177</v>
      </c>
      <c r="J2490">
        <v>202</v>
      </c>
      <c r="K2490">
        <v>209</v>
      </c>
      <c r="L2490">
        <v>216</v>
      </c>
      <c r="M2490">
        <v>258</v>
      </c>
      <c r="N2490">
        <v>231</v>
      </c>
      <c r="O2490">
        <v>200</v>
      </c>
      <c r="P2490">
        <v>205</v>
      </c>
      <c r="Q2490">
        <v>198</v>
      </c>
      <c r="R2490">
        <v>225</v>
      </c>
      <c r="S2490">
        <v>207</v>
      </c>
      <c r="T2490">
        <v>195</v>
      </c>
      <c r="U2490">
        <v>181</v>
      </c>
      <c r="AA2490">
        <v>0</v>
      </c>
    </row>
    <row r="2491" spans="1:30" x14ac:dyDescent="0.25">
      <c r="A2491" t="str">
        <f t="shared" si="38"/>
        <v>Wien-UmgebungLehrlinge2. Lehrjahr, weiblich</v>
      </c>
      <c r="B2491">
        <v>2490</v>
      </c>
      <c r="C2491">
        <v>324</v>
      </c>
      <c r="D2491" t="s">
        <v>191</v>
      </c>
      <c r="E2491" t="s">
        <v>46</v>
      </c>
      <c r="F2491" t="s">
        <v>68</v>
      </c>
      <c r="G2491">
        <v>81</v>
      </c>
      <c r="H2491">
        <v>85</v>
      </c>
      <c r="I2491">
        <v>93</v>
      </c>
      <c r="J2491">
        <v>80</v>
      </c>
      <c r="K2491">
        <v>96</v>
      </c>
      <c r="L2491">
        <v>101</v>
      </c>
      <c r="M2491">
        <v>108</v>
      </c>
      <c r="N2491">
        <v>98</v>
      </c>
      <c r="O2491">
        <v>90</v>
      </c>
      <c r="P2491">
        <v>112</v>
      </c>
      <c r="Q2491">
        <v>107</v>
      </c>
      <c r="R2491">
        <v>94</v>
      </c>
      <c r="S2491">
        <v>90</v>
      </c>
      <c r="T2491">
        <v>88</v>
      </c>
      <c r="U2491">
        <v>100</v>
      </c>
    </row>
    <row r="2492" spans="1:30" x14ac:dyDescent="0.25">
      <c r="A2492" t="str">
        <f t="shared" si="38"/>
        <v>Wien-UmgebungLehrlinge3. Lehrjahr, männlich</v>
      </c>
      <c r="B2492">
        <v>2491</v>
      </c>
      <c r="C2492">
        <v>324</v>
      </c>
      <c r="D2492" t="s">
        <v>191</v>
      </c>
      <c r="E2492" t="s">
        <v>46</v>
      </c>
      <c r="F2492" t="s">
        <v>69</v>
      </c>
      <c r="G2492">
        <v>167</v>
      </c>
      <c r="H2492">
        <v>161</v>
      </c>
      <c r="I2492">
        <v>159</v>
      </c>
      <c r="J2492">
        <v>177</v>
      </c>
      <c r="K2492">
        <v>195</v>
      </c>
      <c r="L2492">
        <v>205</v>
      </c>
      <c r="M2492">
        <v>210</v>
      </c>
      <c r="N2492">
        <v>260</v>
      </c>
      <c r="O2492">
        <v>230</v>
      </c>
      <c r="P2492">
        <v>205</v>
      </c>
      <c r="Q2492">
        <v>205</v>
      </c>
      <c r="R2492">
        <v>201</v>
      </c>
      <c r="S2492">
        <v>218</v>
      </c>
      <c r="T2492">
        <v>196</v>
      </c>
      <c r="U2492">
        <v>187</v>
      </c>
      <c r="AA2492">
        <v>0</v>
      </c>
    </row>
    <row r="2493" spans="1:30" x14ac:dyDescent="0.25">
      <c r="A2493" t="str">
        <f t="shared" si="38"/>
        <v>Wien-UmgebungLehrlinge3. Lehrjahr, weiblich</v>
      </c>
      <c r="B2493">
        <v>2492</v>
      </c>
      <c r="C2493">
        <v>324</v>
      </c>
      <c r="D2493" t="s">
        <v>191</v>
      </c>
      <c r="E2493" t="s">
        <v>46</v>
      </c>
      <c r="F2493" t="s">
        <v>70</v>
      </c>
      <c r="G2493">
        <v>79</v>
      </c>
      <c r="H2493">
        <v>71</v>
      </c>
      <c r="I2493">
        <v>75</v>
      </c>
      <c r="J2493">
        <v>84</v>
      </c>
      <c r="K2493">
        <v>74</v>
      </c>
      <c r="L2493">
        <v>93</v>
      </c>
      <c r="M2493">
        <v>98</v>
      </c>
      <c r="N2493">
        <v>99</v>
      </c>
      <c r="O2493">
        <v>83</v>
      </c>
      <c r="P2493">
        <v>84</v>
      </c>
      <c r="Q2493">
        <v>102</v>
      </c>
      <c r="R2493">
        <v>102</v>
      </c>
      <c r="S2493">
        <v>93</v>
      </c>
      <c r="T2493">
        <v>82</v>
      </c>
      <c r="U2493">
        <v>72</v>
      </c>
      <c r="AA2493">
        <v>1</v>
      </c>
    </row>
    <row r="2494" spans="1:30" x14ac:dyDescent="0.25">
      <c r="A2494" t="str">
        <f t="shared" si="38"/>
        <v>Wien-UmgebungLehrlinge4. Lehrjahr, männlich</v>
      </c>
      <c r="B2494">
        <v>2493</v>
      </c>
      <c r="C2494">
        <v>324</v>
      </c>
      <c r="D2494" t="s">
        <v>191</v>
      </c>
      <c r="E2494" t="s">
        <v>46</v>
      </c>
      <c r="F2494" t="s">
        <v>71</v>
      </c>
      <c r="G2494">
        <v>63</v>
      </c>
      <c r="H2494">
        <v>62</v>
      </c>
      <c r="I2494">
        <v>70</v>
      </c>
      <c r="J2494">
        <v>69</v>
      </c>
      <c r="K2494">
        <v>69</v>
      </c>
      <c r="L2494">
        <v>82</v>
      </c>
      <c r="M2494">
        <v>93</v>
      </c>
      <c r="N2494">
        <v>103</v>
      </c>
      <c r="O2494">
        <v>118</v>
      </c>
      <c r="P2494">
        <v>113</v>
      </c>
      <c r="Q2494">
        <v>85</v>
      </c>
      <c r="R2494">
        <v>83</v>
      </c>
      <c r="S2494">
        <v>86</v>
      </c>
      <c r="T2494">
        <v>105</v>
      </c>
      <c r="U2494">
        <v>96</v>
      </c>
      <c r="AA2494">
        <v>0</v>
      </c>
    </row>
    <row r="2495" spans="1:30" x14ac:dyDescent="0.25">
      <c r="A2495" t="str">
        <f t="shared" si="38"/>
        <v>Wien-UmgebungLehrlinge4. Lehrjahr, weiblich</v>
      </c>
      <c r="B2495">
        <v>2494</v>
      </c>
      <c r="C2495">
        <v>324</v>
      </c>
      <c r="D2495" t="s">
        <v>191</v>
      </c>
      <c r="E2495" t="s">
        <v>46</v>
      </c>
      <c r="F2495" t="s">
        <v>72</v>
      </c>
      <c r="G2495">
        <v>8</v>
      </c>
      <c r="H2495">
        <v>1</v>
      </c>
      <c r="I2495">
        <v>3</v>
      </c>
      <c r="J2495">
        <v>6</v>
      </c>
      <c r="K2495">
        <v>4</v>
      </c>
      <c r="L2495">
        <v>7</v>
      </c>
      <c r="M2495">
        <v>9</v>
      </c>
      <c r="N2495">
        <v>7</v>
      </c>
      <c r="O2495">
        <v>6</v>
      </c>
      <c r="P2495">
        <v>7</v>
      </c>
      <c r="Q2495">
        <v>8</v>
      </c>
      <c r="R2495">
        <v>12</v>
      </c>
      <c r="S2495">
        <v>12</v>
      </c>
      <c r="T2495">
        <v>7</v>
      </c>
      <c r="U2495">
        <v>5</v>
      </c>
    </row>
    <row r="2496" spans="1:30" x14ac:dyDescent="0.25">
      <c r="A2496" t="str">
        <f t="shared" si="38"/>
        <v>Wien-UmgebungLehrlingeFrauen</v>
      </c>
      <c r="B2496">
        <v>2495</v>
      </c>
      <c r="C2496">
        <v>324</v>
      </c>
      <c r="D2496" t="s">
        <v>191</v>
      </c>
      <c r="E2496" t="s">
        <v>46</v>
      </c>
      <c r="F2496" t="s">
        <v>47</v>
      </c>
      <c r="G2496">
        <v>260</v>
      </c>
      <c r="H2496">
        <v>246</v>
      </c>
      <c r="I2496">
        <v>247</v>
      </c>
      <c r="J2496">
        <v>263</v>
      </c>
      <c r="K2496">
        <v>272</v>
      </c>
      <c r="L2496">
        <v>314</v>
      </c>
      <c r="M2496">
        <v>312</v>
      </c>
      <c r="N2496">
        <v>285</v>
      </c>
      <c r="O2496">
        <v>293</v>
      </c>
      <c r="P2496">
        <v>315</v>
      </c>
      <c r="Q2496">
        <v>306</v>
      </c>
      <c r="R2496">
        <v>291</v>
      </c>
      <c r="S2496">
        <v>286</v>
      </c>
      <c r="T2496">
        <v>266</v>
      </c>
      <c r="U2496">
        <v>256</v>
      </c>
      <c r="AA2496">
        <v>2</v>
      </c>
    </row>
    <row r="2497" spans="1:32" x14ac:dyDescent="0.25">
      <c r="A2497" t="str">
        <f t="shared" si="38"/>
        <v>Wien-UmgebungLehrlingeInsgesamt</v>
      </c>
      <c r="B2497">
        <v>2496</v>
      </c>
      <c r="C2497">
        <v>324</v>
      </c>
      <c r="D2497" t="s">
        <v>191</v>
      </c>
      <c r="E2497" t="s">
        <v>46</v>
      </c>
      <c r="F2497" t="s">
        <v>48</v>
      </c>
      <c r="G2497">
        <v>836</v>
      </c>
      <c r="H2497">
        <v>804</v>
      </c>
      <c r="I2497">
        <v>856</v>
      </c>
      <c r="J2497">
        <v>918</v>
      </c>
      <c r="K2497">
        <v>964</v>
      </c>
      <c r="L2497">
        <v>1077</v>
      </c>
      <c r="M2497">
        <v>1117</v>
      </c>
      <c r="N2497">
        <v>1100</v>
      </c>
      <c r="O2497">
        <v>1060</v>
      </c>
      <c r="P2497">
        <v>1043</v>
      </c>
      <c r="Q2497">
        <v>1027</v>
      </c>
      <c r="R2497">
        <v>1020</v>
      </c>
      <c r="S2497">
        <v>1006</v>
      </c>
      <c r="T2497">
        <v>950</v>
      </c>
      <c r="U2497">
        <v>894</v>
      </c>
      <c r="AA2497">
        <v>2</v>
      </c>
    </row>
    <row r="2498" spans="1:32" x14ac:dyDescent="0.25">
      <c r="A2498" t="str">
        <f t="shared" si="38"/>
        <v>Wien-UmgebungLehrlingeMänner</v>
      </c>
      <c r="B2498">
        <v>2497</v>
      </c>
      <c r="C2498">
        <v>324</v>
      </c>
      <c r="D2498" t="s">
        <v>191</v>
      </c>
      <c r="E2498" t="s">
        <v>46</v>
      </c>
      <c r="F2498" t="s">
        <v>49</v>
      </c>
      <c r="G2498">
        <v>576</v>
      </c>
      <c r="H2498">
        <v>558</v>
      </c>
      <c r="I2498">
        <v>609</v>
      </c>
      <c r="J2498">
        <v>655</v>
      </c>
      <c r="K2498">
        <v>692</v>
      </c>
      <c r="L2498">
        <v>763</v>
      </c>
      <c r="M2498">
        <v>805</v>
      </c>
      <c r="N2498">
        <v>815</v>
      </c>
      <c r="O2498">
        <v>767</v>
      </c>
      <c r="P2498">
        <v>728</v>
      </c>
      <c r="Q2498">
        <v>721</v>
      </c>
      <c r="R2498">
        <v>729</v>
      </c>
      <c r="S2498">
        <v>720</v>
      </c>
      <c r="T2498">
        <v>684</v>
      </c>
      <c r="U2498">
        <v>638</v>
      </c>
      <c r="AA2498">
        <v>0</v>
      </c>
    </row>
    <row r="2499" spans="1:32" x14ac:dyDescent="0.25">
      <c r="A2499" t="str">
        <f t="shared" ref="A2499:A2562" si="39">D2499&amp;E2499&amp;F2499</f>
        <v>Wien-UmgebungNeugründungenInsgesamt</v>
      </c>
      <c r="B2499">
        <v>2498</v>
      </c>
      <c r="C2499">
        <v>324</v>
      </c>
      <c r="D2499" t="s">
        <v>191</v>
      </c>
      <c r="E2499" t="s">
        <v>41</v>
      </c>
      <c r="F2499" t="s">
        <v>48</v>
      </c>
      <c r="G2499">
        <v>495</v>
      </c>
      <c r="H2499">
        <v>481.08274598252001</v>
      </c>
      <c r="I2499">
        <v>541.84615384615404</v>
      </c>
      <c r="J2499">
        <v>542.27045908183595</v>
      </c>
      <c r="K2499">
        <v>518.18146785776798</v>
      </c>
      <c r="L2499">
        <v>580.28836592641699</v>
      </c>
      <c r="M2499">
        <v>739.58510876878199</v>
      </c>
      <c r="N2499">
        <v>653.19603722605802</v>
      </c>
      <c r="O2499">
        <v>723.18672520661096</v>
      </c>
      <c r="P2499">
        <v>694.18551189521497</v>
      </c>
      <c r="Q2499">
        <v>748.58391881342698</v>
      </c>
      <c r="R2499">
        <v>774.80064308681699</v>
      </c>
      <c r="S2499">
        <v>745.49110085695395</v>
      </c>
      <c r="T2499">
        <v>773.18107285078497</v>
      </c>
    </row>
    <row r="2500" spans="1:32" x14ac:dyDescent="0.25">
      <c r="A2500" t="str">
        <f t="shared" si="39"/>
        <v>Wien-UmgebungPensionisteneinkommenBrutto_Schnitt</v>
      </c>
      <c r="B2500">
        <v>2499</v>
      </c>
      <c r="C2500">
        <v>324</v>
      </c>
      <c r="D2500" t="s">
        <v>191</v>
      </c>
      <c r="E2500" t="s">
        <v>44</v>
      </c>
      <c r="F2500" t="s">
        <v>54</v>
      </c>
      <c r="G2500">
        <v>20478.927866752299</v>
      </c>
      <c r="H2500">
        <v>20954.563961726399</v>
      </c>
      <c r="I2500">
        <v>21756.772103491199</v>
      </c>
      <c r="J2500">
        <v>22355.695709814401</v>
      </c>
      <c r="K2500">
        <v>23201.597632989098</v>
      </c>
      <c r="L2500">
        <v>23989.5409715838</v>
      </c>
      <c r="M2500">
        <v>24541.544266365701</v>
      </c>
      <c r="N2500">
        <v>25069.559748258001</v>
      </c>
      <c r="O2500">
        <v>25364.9052262023</v>
      </c>
      <c r="P2500">
        <v>26000.795981979001</v>
      </c>
      <c r="Q2500">
        <v>26758.943811396799</v>
      </c>
      <c r="R2500">
        <v>27376.576403614701</v>
      </c>
      <c r="S2500">
        <v>27919.200852399699</v>
      </c>
    </row>
    <row r="2501" spans="1:32" x14ac:dyDescent="0.25">
      <c r="A2501" t="str">
        <f t="shared" si="39"/>
        <v>Wien-UmgebungPensionisteneinkommenBruttobezüge 1000 EUR</v>
      </c>
      <c r="B2501">
        <v>2500</v>
      </c>
      <c r="C2501">
        <v>324</v>
      </c>
      <c r="D2501" t="s">
        <v>191</v>
      </c>
      <c r="E2501" t="s">
        <v>44</v>
      </c>
      <c r="F2501" t="s">
        <v>55</v>
      </c>
      <c r="G2501">
        <v>541913.38921000005</v>
      </c>
      <c r="H2501">
        <v>566108.49999000004</v>
      </c>
      <c r="I2501">
        <v>594525.55449999997</v>
      </c>
      <c r="J2501">
        <v>621398.91795000003</v>
      </c>
      <c r="K2501">
        <v>653797.81969999999</v>
      </c>
      <c r="L2501">
        <v>688883.65853999997</v>
      </c>
      <c r="M2501">
        <v>706673.76714999997</v>
      </c>
      <c r="N2501">
        <v>733936.43119000003</v>
      </c>
      <c r="O2501">
        <v>764751.89257000003</v>
      </c>
      <c r="P2501">
        <v>793544.29336999997</v>
      </c>
      <c r="Q2501">
        <v>823185.38847000001</v>
      </c>
      <c r="R2501">
        <v>839174.19649999996</v>
      </c>
      <c r="S2501">
        <v>849302.08993000002</v>
      </c>
    </row>
    <row r="2502" spans="1:32" x14ac:dyDescent="0.25">
      <c r="A2502" t="str">
        <f t="shared" si="39"/>
        <v>Wien-UmgebungPensionisteneinkommenBruttobezüge Fälle</v>
      </c>
      <c r="B2502">
        <v>2501</v>
      </c>
      <c r="C2502">
        <v>324</v>
      </c>
      <c r="D2502" t="s">
        <v>191</v>
      </c>
      <c r="E2502" t="s">
        <v>44</v>
      </c>
      <c r="F2502" t="s">
        <v>56</v>
      </c>
      <c r="G2502">
        <v>26462</v>
      </c>
      <c r="H2502">
        <v>27016</v>
      </c>
      <c r="I2502">
        <v>27326</v>
      </c>
      <c r="J2502">
        <v>27796</v>
      </c>
      <c r="K2502">
        <v>28179</v>
      </c>
      <c r="L2502">
        <v>28716</v>
      </c>
      <c r="M2502">
        <v>28795</v>
      </c>
      <c r="N2502">
        <v>29276</v>
      </c>
      <c r="O2502">
        <v>30150</v>
      </c>
      <c r="P2502">
        <v>30520</v>
      </c>
      <c r="Q2502">
        <v>30763</v>
      </c>
      <c r="R2502">
        <v>30653</v>
      </c>
      <c r="S2502">
        <v>30420</v>
      </c>
    </row>
    <row r="2503" spans="1:32" x14ac:dyDescent="0.25">
      <c r="A2503" t="str">
        <f t="shared" si="39"/>
        <v>Wien-UmgebungPensionisteneinkommenLohnsteuer 1000 EUR</v>
      </c>
      <c r="B2503">
        <v>2502</v>
      </c>
      <c r="C2503">
        <v>324</v>
      </c>
      <c r="D2503" t="s">
        <v>191</v>
      </c>
      <c r="E2503" t="s">
        <v>44</v>
      </c>
      <c r="F2503" t="s">
        <v>57</v>
      </c>
      <c r="G2503">
        <v>81481.283540000004</v>
      </c>
      <c r="H2503">
        <v>80157.449110000001</v>
      </c>
      <c r="I2503">
        <v>87690.391440000007</v>
      </c>
      <c r="J2503">
        <v>94257.228600000002</v>
      </c>
      <c r="K2503">
        <v>102394.22744</v>
      </c>
      <c r="L2503">
        <v>99459.211590000006</v>
      </c>
      <c r="M2503">
        <v>104439.22827000001</v>
      </c>
      <c r="N2503">
        <v>111531.82999</v>
      </c>
      <c r="O2503">
        <v>119951.64524</v>
      </c>
      <c r="P2503">
        <v>127086.00229</v>
      </c>
      <c r="Q2503">
        <v>134800.07010000001</v>
      </c>
      <c r="R2503">
        <v>141077.95129</v>
      </c>
      <c r="S2503">
        <v>122133.66201</v>
      </c>
    </row>
    <row r="2504" spans="1:32" x14ac:dyDescent="0.25">
      <c r="A2504" t="str">
        <f t="shared" si="39"/>
        <v>Wien-UmgebungPensionisteneinkommenLohnsteuer Fälle</v>
      </c>
      <c r="B2504">
        <v>2503</v>
      </c>
      <c r="C2504">
        <v>324</v>
      </c>
      <c r="D2504" t="s">
        <v>191</v>
      </c>
      <c r="E2504" t="s">
        <v>44</v>
      </c>
      <c r="F2504" t="s">
        <v>58</v>
      </c>
      <c r="G2504">
        <v>18392</v>
      </c>
      <c r="H2504">
        <v>18106</v>
      </c>
      <c r="I2504">
        <v>18822</v>
      </c>
      <c r="J2504">
        <v>20174</v>
      </c>
      <c r="K2504">
        <v>20618</v>
      </c>
      <c r="L2504">
        <v>20398</v>
      </c>
      <c r="M2504">
        <v>20731</v>
      </c>
      <c r="N2504">
        <v>21361</v>
      </c>
      <c r="O2504">
        <v>22020</v>
      </c>
      <c r="P2504">
        <v>22663</v>
      </c>
      <c r="Q2504">
        <v>23170</v>
      </c>
      <c r="R2504">
        <v>23360</v>
      </c>
      <c r="S2504">
        <v>23382</v>
      </c>
    </row>
    <row r="2505" spans="1:32" x14ac:dyDescent="0.25">
      <c r="A2505" t="str">
        <f t="shared" si="39"/>
        <v>Wien-UmgebungPensionisteneinkommenNetto_Schnitt</v>
      </c>
      <c r="B2505">
        <v>2504</v>
      </c>
      <c r="C2505">
        <v>324</v>
      </c>
      <c r="D2505" t="s">
        <v>191</v>
      </c>
      <c r="E2505" t="s">
        <v>44</v>
      </c>
      <c r="F2505" t="s">
        <v>59</v>
      </c>
      <c r="G2505">
        <v>16442.561103847002</v>
      </c>
      <c r="H2505">
        <v>16905.743439813501</v>
      </c>
      <c r="I2505">
        <v>17415.287531654802</v>
      </c>
      <c r="J2505">
        <v>17805.4309767593</v>
      </c>
      <c r="K2505">
        <v>18347.640188793099</v>
      </c>
      <c r="L2505">
        <v>19260.791598063799</v>
      </c>
      <c r="M2505">
        <v>19624.427606181602</v>
      </c>
      <c r="N2505">
        <v>19948.882421095801</v>
      </c>
      <c r="O2505">
        <v>20059.064818573799</v>
      </c>
      <c r="P2505">
        <v>20466.692689383999</v>
      </c>
      <c r="Q2505">
        <v>20968.934678022299</v>
      </c>
      <c r="R2505">
        <v>21327.6452458161</v>
      </c>
      <c r="S2505">
        <v>22426.930086785</v>
      </c>
    </row>
    <row r="2506" spans="1:32" x14ac:dyDescent="0.25">
      <c r="A2506" t="str">
        <f t="shared" si="39"/>
        <v>Wien-UmgebungPensionisteneinkommenNettobezüge 1000 EUR</v>
      </c>
      <c r="B2506">
        <v>2505</v>
      </c>
      <c r="C2506">
        <v>324</v>
      </c>
      <c r="D2506" t="s">
        <v>191</v>
      </c>
      <c r="E2506" t="s">
        <v>44</v>
      </c>
      <c r="F2506" t="s">
        <v>60</v>
      </c>
      <c r="G2506">
        <v>435103.05193000002</v>
      </c>
      <c r="H2506">
        <v>456725.56477</v>
      </c>
      <c r="I2506">
        <v>475890.14708999998</v>
      </c>
      <c r="J2506">
        <v>494919.75942999998</v>
      </c>
      <c r="K2506">
        <v>517018.15288000001</v>
      </c>
      <c r="L2506">
        <v>553092.89153000002</v>
      </c>
      <c r="M2506">
        <v>565085.39292000001</v>
      </c>
      <c r="N2506">
        <v>584023.48176</v>
      </c>
      <c r="O2506">
        <v>604780.80428000004</v>
      </c>
      <c r="P2506">
        <v>624643.46088000003</v>
      </c>
      <c r="Q2506">
        <v>645067.33750000002</v>
      </c>
      <c r="R2506">
        <v>653756.30972000002</v>
      </c>
      <c r="S2506">
        <v>682227.21323999995</v>
      </c>
    </row>
    <row r="2507" spans="1:32" x14ac:dyDescent="0.25">
      <c r="A2507" t="str">
        <f t="shared" si="39"/>
        <v>Wien-UmgebungPensionisteneinkommenSV-Beiträge 1000 EUR</v>
      </c>
      <c r="B2507">
        <v>2506</v>
      </c>
      <c r="C2507">
        <v>324</v>
      </c>
      <c r="D2507" t="s">
        <v>191</v>
      </c>
      <c r="E2507" t="s">
        <v>44</v>
      </c>
      <c r="F2507" t="s">
        <v>61</v>
      </c>
      <c r="G2507">
        <v>25329.053739999999</v>
      </c>
      <c r="H2507">
        <v>29225.486110000002</v>
      </c>
      <c r="I2507">
        <v>30945.01597</v>
      </c>
      <c r="J2507">
        <v>32221.929919999999</v>
      </c>
      <c r="K2507">
        <v>34385.439380000003</v>
      </c>
      <c r="L2507">
        <v>36331.555419999997</v>
      </c>
      <c r="M2507">
        <v>37149.145960000002</v>
      </c>
      <c r="N2507">
        <v>38381.119440000002</v>
      </c>
      <c r="O2507">
        <v>40019.443050000002</v>
      </c>
      <c r="P2507">
        <v>41814.830199999997</v>
      </c>
      <c r="Q2507">
        <v>43317.980869999999</v>
      </c>
      <c r="R2507">
        <v>44339.935490000003</v>
      </c>
      <c r="S2507">
        <v>44941.214679999997</v>
      </c>
    </row>
    <row r="2508" spans="1:32" x14ac:dyDescent="0.25">
      <c r="A2508" t="str">
        <f t="shared" si="39"/>
        <v>Wien-UmgebungPensionisteneinkommenSV-Beiträge Fälle</v>
      </c>
      <c r="B2508">
        <v>2507</v>
      </c>
      <c r="C2508">
        <v>324</v>
      </c>
      <c r="D2508" t="s">
        <v>191</v>
      </c>
      <c r="E2508" t="s">
        <v>44</v>
      </c>
      <c r="F2508" t="s">
        <v>62</v>
      </c>
      <c r="G2508">
        <v>25766</v>
      </c>
      <c r="H2508">
        <v>26306</v>
      </c>
      <c r="I2508">
        <v>26653</v>
      </c>
      <c r="J2508">
        <v>27099</v>
      </c>
      <c r="K2508">
        <v>27499</v>
      </c>
      <c r="L2508">
        <v>28027</v>
      </c>
      <c r="M2508">
        <v>28079</v>
      </c>
      <c r="N2508">
        <v>28510</v>
      </c>
      <c r="O2508">
        <v>28780</v>
      </c>
      <c r="P2508">
        <v>29111</v>
      </c>
      <c r="Q2508">
        <v>29356</v>
      </c>
      <c r="R2508">
        <v>29208</v>
      </c>
      <c r="S2508">
        <v>28992</v>
      </c>
    </row>
    <row r="2509" spans="1:32" x14ac:dyDescent="0.25">
      <c r="A2509" t="str">
        <f t="shared" si="39"/>
        <v>Wien-UmgebungUnselbstständig BeschäftigteFrauen</v>
      </c>
      <c r="B2509">
        <v>2508</v>
      </c>
      <c r="C2509">
        <v>324</v>
      </c>
      <c r="D2509" t="s">
        <v>191</v>
      </c>
      <c r="E2509" t="s">
        <v>38</v>
      </c>
      <c r="F2509" t="s">
        <v>47</v>
      </c>
      <c r="G2509">
        <v>11560</v>
      </c>
      <c r="H2509">
        <v>13898</v>
      </c>
      <c r="I2509">
        <v>12892</v>
      </c>
      <c r="J2509">
        <v>13507</v>
      </c>
      <c r="K2509">
        <v>13382</v>
      </c>
      <c r="L2509">
        <v>14184</v>
      </c>
      <c r="M2509">
        <v>14073</v>
      </c>
      <c r="N2509">
        <v>14830</v>
      </c>
      <c r="O2509">
        <v>21700</v>
      </c>
      <c r="P2509">
        <v>22505</v>
      </c>
      <c r="Q2509">
        <v>22189</v>
      </c>
      <c r="R2509">
        <v>22685</v>
      </c>
      <c r="S2509">
        <v>22125</v>
      </c>
      <c r="T2509">
        <v>22775</v>
      </c>
      <c r="U2509">
        <v>22809</v>
      </c>
      <c r="V2509">
        <v>23406</v>
      </c>
      <c r="W2509">
        <v>23169</v>
      </c>
      <c r="X2509">
        <v>23780</v>
      </c>
      <c r="Y2509">
        <v>23308</v>
      </c>
      <c r="Z2509">
        <v>23900</v>
      </c>
      <c r="AA2509">
        <v>23383</v>
      </c>
      <c r="AB2509">
        <v>23944</v>
      </c>
      <c r="AC2509">
        <v>23544</v>
      </c>
      <c r="AD2509">
        <v>24221</v>
      </c>
      <c r="AE2509">
        <v>23886</v>
      </c>
      <c r="AF2509">
        <v>24448</v>
      </c>
    </row>
    <row r="2510" spans="1:32" x14ac:dyDescent="0.25">
      <c r="A2510" t="str">
        <f t="shared" si="39"/>
        <v>Wien-UmgebungUnselbstständig BeschäftigteInsgesamt</v>
      </c>
      <c r="B2510">
        <v>2509</v>
      </c>
      <c r="C2510">
        <v>324</v>
      </c>
      <c r="D2510" t="s">
        <v>191</v>
      </c>
      <c r="E2510" t="s">
        <v>38</v>
      </c>
      <c r="F2510" t="s">
        <v>48</v>
      </c>
      <c r="G2510">
        <v>32696</v>
      </c>
      <c r="H2510">
        <v>39837</v>
      </c>
      <c r="I2510">
        <v>36190</v>
      </c>
      <c r="J2510">
        <v>39176</v>
      </c>
      <c r="K2510">
        <v>37180</v>
      </c>
      <c r="L2510">
        <v>41238</v>
      </c>
      <c r="M2510">
        <v>39478</v>
      </c>
      <c r="N2510">
        <v>42831</v>
      </c>
      <c r="O2510">
        <v>45053</v>
      </c>
      <c r="P2510">
        <v>47005</v>
      </c>
      <c r="Q2510">
        <v>45674</v>
      </c>
      <c r="R2510">
        <v>47016</v>
      </c>
      <c r="S2510">
        <v>45403</v>
      </c>
      <c r="T2510">
        <v>47232</v>
      </c>
      <c r="U2510">
        <v>46488</v>
      </c>
      <c r="V2510">
        <v>48556</v>
      </c>
      <c r="W2510">
        <v>47513</v>
      </c>
      <c r="X2510">
        <v>49416</v>
      </c>
      <c r="Y2510">
        <v>47633</v>
      </c>
      <c r="Z2510">
        <v>49499</v>
      </c>
      <c r="AA2510">
        <v>47945</v>
      </c>
      <c r="AB2510">
        <v>49671</v>
      </c>
      <c r="AC2510">
        <v>48252</v>
      </c>
      <c r="AD2510">
        <v>50193</v>
      </c>
      <c r="AE2510">
        <v>48934</v>
      </c>
      <c r="AF2510">
        <v>50781</v>
      </c>
    </row>
    <row r="2511" spans="1:32" x14ac:dyDescent="0.25">
      <c r="A2511" t="str">
        <f t="shared" si="39"/>
        <v>Wien-UmgebungUnselbstständig BeschäftigteMänner</v>
      </c>
      <c r="B2511">
        <v>2510</v>
      </c>
      <c r="C2511">
        <v>324</v>
      </c>
      <c r="D2511" t="s">
        <v>191</v>
      </c>
      <c r="E2511" t="s">
        <v>38</v>
      </c>
      <c r="F2511" t="s">
        <v>49</v>
      </c>
      <c r="G2511">
        <v>21136</v>
      </c>
      <c r="H2511">
        <v>25939</v>
      </c>
      <c r="I2511">
        <v>23298</v>
      </c>
      <c r="J2511">
        <v>25669</v>
      </c>
      <c r="K2511">
        <v>23798</v>
      </c>
      <c r="L2511">
        <v>27054</v>
      </c>
      <c r="M2511">
        <v>25405</v>
      </c>
      <c r="N2511">
        <v>28001</v>
      </c>
      <c r="O2511">
        <v>23353</v>
      </c>
      <c r="P2511">
        <v>24500</v>
      </c>
      <c r="Q2511">
        <v>23485</v>
      </c>
      <c r="R2511">
        <v>24331</v>
      </c>
      <c r="S2511">
        <v>23278</v>
      </c>
      <c r="T2511">
        <v>24457</v>
      </c>
      <c r="U2511">
        <v>23679</v>
      </c>
      <c r="V2511">
        <v>25150</v>
      </c>
      <c r="W2511">
        <v>24344</v>
      </c>
      <c r="X2511">
        <v>25636</v>
      </c>
      <c r="Y2511">
        <v>24325</v>
      </c>
      <c r="Z2511">
        <v>25599</v>
      </c>
      <c r="AA2511">
        <v>24562</v>
      </c>
      <c r="AB2511">
        <v>25727</v>
      </c>
      <c r="AC2511">
        <v>24708</v>
      </c>
      <c r="AD2511">
        <v>25972</v>
      </c>
      <c r="AE2511">
        <v>25048</v>
      </c>
      <c r="AF2511">
        <v>26333</v>
      </c>
    </row>
    <row r="2512" spans="1:32" x14ac:dyDescent="0.25">
      <c r="A2512" t="str">
        <f t="shared" si="39"/>
        <v>Wien-UmgebungWohnbevölkerungInsgesamt</v>
      </c>
      <c r="B2512">
        <v>2511</v>
      </c>
      <c r="C2512">
        <v>324</v>
      </c>
      <c r="D2512" t="s">
        <v>191</v>
      </c>
      <c r="E2512" t="s">
        <v>42</v>
      </c>
      <c r="F2512" t="s">
        <v>48</v>
      </c>
      <c r="G2512">
        <v>101855</v>
      </c>
      <c r="H2512">
        <v>102627</v>
      </c>
      <c r="I2512">
        <v>103732</v>
      </c>
      <c r="J2512">
        <v>105433</v>
      </c>
      <c r="K2512">
        <v>107128</v>
      </c>
      <c r="L2512">
        <v>108612</v>
      </c>
      <c r="M2512">
        <v>110305</v>
      </c>
      <c r="N2512">
        <v>111909</v>
      </c>
      <c r="O2512">
        <v>113018</v>
      </c>
      <c r="P2512">
        <v>114053</v>
      </c>
      <c r="Q2512">
        <v>115102</v>
      </c>
      <c r="R2512">
        <v>115986</v>
      </c>
      <c r="S2512">
        <v>117343</v>
      </c>
      <c r="T2512">
        <v>118691</v>
      </c>
      <c r="U2512">
        <v>120692</v>
      </c>
    </row>
    <row r="2513" spans="1:47" x14ac:dyDescent="0.25">
      <c r="A2513" t="str">
        <f t="shared" si="39"/>
        <v>ZwettlArbeitnehmereinkommenBrutto_Schnitt</v>
      </c>
      <c r="B2513">
        <v>2512</v>
      </c>
      <c r="C2513">
        <v>325</v>
      </c>
      <c r="D2513" t="s">
        <v>192</v>
      </c>
      <c r="E2513" t="s">
        <v>43</v>
      </c>
      <c r="F2513" t="s">
        <v>54</v>
      </c>
      <c r="G2513">
        <v>21098.554274685299</v>
      </c>
      <c r="H2513">
        <v>21522.507037342599</v>
      </c>
      <c r="I2513">
        <v>22064.354433521599</v>
      </c>
      <c r="J2513">
        <v>22944.1144982718</v>
      </c>
      <c r="K2513">
        <v>23933.351816095601</v>
      </c>
      <c r="L2513">
        <v>24299.416224738899</v>
      </c>
      <c r="M2513">
        <v>24852.031979187599</v>
      </c>
      <c r="N2513">
        <v>25421.8890698371</v>
      </c>
      <c r="O2513">
        <v>26276.745790028101</v>
      </c>
      <c r="P2513">
        <v>26832.108118018299</v>
      </c>
      <c r="Q2513">
        <v>27430.441159471298</v>
      </c>
      <c r="R2513">
        <v>27944.546336384701</v>
      </c>
      <c r="S2513">
        <v>28611.722486378399</v>
      </c>
      <c r="T2513">
        <v>29520.4479541119</v>
      </c>
      <c r="U2513">
        <v>30662.447157640901</v>
      </c>
      <c r="V2513">
        <v>31749.2937050414</v>
      </c>
      <c r="W2513">
        <v>32505.830656198901</v>
      </c>
      <c r="X2513">
        <v>33839.055994669099</v>
      </c>
      <c r="Y2513">
        <v>35326.641182806699</v>
      </c>
    </row>
    <row r="2514" spans="1:47" x14ac:dyDescent="0.25">
      <c r="A2514" t="str">
        <f t="shared" si="39"/>
        <v>ZwettlArbeitnehmereinkommenBruttobezüge 1000 EUR</v>
      </c>
      <c r="B2514">
        <v>2513</v>
      </c>
      <c r="C2514">
        <v>325</v>
      </c>
      <c r="D2514" t="s">
        <v>192</v>
      </c>
      <c r="E2514" t="s">
        <v>43</v>
      </c>
      <c r="F2514" t="s">
        <v>55</v>
      </c>
      <c r="G2514">
        <v>377136.65766000003</v>
      </c>
      <c r="H2514">
        <v>391343.74546000001</v>
      </c>
      <c r="I2514">
        <v>406248.89383000002</v>
      </c>
      <c r="J2514">
        <v>431464.07313999999</v>
      </c>
      <c r="K2514">
        <v>458874.15437</v>
      </c>
      <c r="L2514">
        <v>467739.46291</v>
      </c>
      <c r="M2514">
        <v>494356.62013</v>
      </c>
      <c r="N2514">
        <v>508895.37540000002</v>
      </c>
      <c r="O2514">
        <v>523853.20406999998</v>
      </c>
      <c r="P2514">
        <v>535649.37436000002</v>
      </c>
      <c r="Q2514">
        <v>545783.48774999997</v>
      </c>
      <c r="R2514">
        <v>555593.47025999997</v>
      </c>
      <c r="S2514">
        <v>572377.50833999994</v>
      </c>
      <c r="T2514">
        <v>587988.28234999999</v>
      </c>
      <c r="U2514">
        <v>610366.67312000005</v>
      </c>
      <c r="V2514">
        <v>632922.17001</v>
      </c>
      <c r="W2514">
        <v>635554.00098999997</v>
      </c>
      <c r="X2514">
        <v>660166.14339999994</v>
      </c>
      <c r="Y2514">
        <v>692013.57412999996</v>
      </c>
    </row>
    <row r="2515" spans="1:47" x14ac:dyDescent="0.25">
      <c r="A2515" t="str">
        <f t="shared" si="39"/>
        <v>ZwettlArbeitnehmereinkommenBruttobezüge Fälle</v>
      </c>
      <c r="B2515">
        <v>2514</v>
      </c>
      <c r="C2515">
        <v>325</v>
      </c>
      <c r="D2515" t="s">
        <v>192</v>
      </c>
      <c r="E2515" t="s">
        <v>43</v>
      </c>
      <c r="F2515" t="s">
        <v>56</v>
      </c>
      <c r="G2515">
        <v>17875</v>
      </c>
      <c r="H2515">
        <v>18183</v>
      </c>
      <c r="I2515">
        <v>18412</v>
      </c>
      <c r="J2515">
        <v>18805</v>
      </c>
      <c r="K2515">
        <v>19173</v>
      </c>
      <c r="L2515">
        <v>19249</v>
      </c>
      <c r="M2515">
        <v>19892</v>
      </c>
      <c r="N2515">
        <v>20018</v>
      </c>
      <c r="O2515">
        <v>19936</v>
      </c>
      <c r="P2515">
        <v>19963</v>
      </c>
      <c r="Q2515">
        <v>19897</v>
      </c>
      <c r="R2515">
        <v>19882</v>
      </c>
      <c r="S2515">
        <v>20005</v>
      </c>
      <c r="T2515">
        <v>19918</v>
      </c>
      <c r="U2515">
        <v>19906</v>
      </c>
      <c r="V2515">
        <v>19935</v>
      </c>
      <c r="W2515">
        <v>19552</v>
      </c>
      <c r="X2515">
        <v>19509</v>
      </c>
      <c r="Y2515">
        <v>19589</v>
      </c>
    </row>
    <row r="2516" spans="1:47" x14ac:dyDescent="0.25">
      <c r="A2516" t="str">
        <f t="shared" si="39"/>
        <v>ZwettlArbeitnehmereinkommenLohnsteuer 1000 EUR</v>
      </c>
      <c r="B2516">
        <v>2515</v>
      </c>
      <c r="C2516">
        <v>325</v>
      </c>
      <c r="D2516" t="s">
        <v>192</v>
      </c>
      <c r="E2516" t="s">
        <v>43</v>
      </c>
      <c r="F2516" t="s">
        <v>57</v>
      </c>
      <c r="G2516">
        <v>45705.13521</v>
      </c>
      <c r="H2516">
        <v>45102.904779999997</v>
      </c>
      <c r="I2516">
        <v>48182.844429999997</v>
      </c>
      <c r="J2516">
        <v>53314.588499999998</v>
      </c>
      <c r="K2516">
        <v>58770.818449999999</v>
      </c>
      <c r="L2516">
        <v>53588.625999999997</v>
      </c>
      <c r="M2516">
        <v>58529.432460000004</v>
      </c>
      <c r="N2516">
        <v>61635.654560000003</v>
      </c>
      <c r="O2516">
        <v>65240.117590000002</v>
      </c>
      <c r="P2516">
        <v>68473.860920000006</v>
      </c>
      <c r="Q2516">
        <v>71143.626640000002</v>
      </c>
      <c r="R2516">
        <v>74274.606849999996</v>
      </c>
      <c r="S2516">
        <v>64497.723389999999</v>
      </c>
      <c r="T2516">
        <v>67220.065229999993</v>
      </c>
      <c r="U2516">
        <v>72387.606709999993</v>
      </c>
      <c r="V2516">
        <v>74619.970480000004</v>
      </c>
      <c r="W2516">
        <v>71412.038820000002</v>
      </c>
      <c r="X2516">
        <v>77523.294089999996</v>
      </c>
      <c r="Y2516">
        <v>79223.299140000003</v>
      </c>
    </row>
    <row r="2517" spans="1:47" x14ac:dyDescent="0.25">
      <c r="A2517" t="str">
        <f t="shared" si="39"/>
        <v>ZwettlArbeitnehmereinkommenLohnsteuer Fälle</v>
      </c>
      <c r="B2517">
        <v>2516</v>
      </c>
      <c r="C2517">
        <v>325</v>
      </c>
      <c r="D2517" t="s">
        <v>192</v>
      </c>
      <c r="E2517" t="s">
        <v>43</v>
      </c>
      <c r="F2517" t="s">
        <v>58</v>
      </c>
      <c r="G2517">
        <v>13706</v>
      </c>
      <c r="H2517">
        <v>13770</v>
      </c>
      <c r="I2517">
        <v>14123</v>
      </c>
      <c r="J2517">
        <v>14585</v>
      </c>
      <c r="K2517">
        <v>15135</v>
      </c>
      <c r="L2517">
        <v>14887</v>
      </c>
      <c r="M2517">
        <v>15504</v>
      </c>
      <c r="N2517">
        <v>15765</v>
      </c>
      <c r="O2517">
        <v>15991</v>
      </c>
      <c r="P2517">
        <v>16066</v>
      </c>
      <c r="Q2517">
        <v>16131</v>
      </c>
      <c r="R2517">
        <v>16172</v>
      </c>
      <c r="S2517">
        <v>16352</v>
      </c>
      <c r="T2517">
        <v>16553</v>
      </c>
      <c r="U2517">
        <v>16693</v>
      </c>
      <c r="V2517">
        <v>16976</v>
      </c>
      <c r="W2517">
        <v>16695</v>
      </c>
      <c r="X2517">
        <v>16821</v>
      </c>
      <c r="Y2517">
        <v>16936</v>
      </c>
    </row>
    <row r="2518" spans="1:47" x14ac:dyDescent="0.25">
      <c r="A2518" t="str">
        <f t="shared" si="39"/>
        <v>ZwettlArbeitnehmereinkommenNetto_Schnitt</v>
      </c>
      <c r="B2518">
        <v>2517</v>
      </c>
      <c r="C2518">
        <v>325</v>
      </c>
      <c r="D2518" t="s">
        <v>192</v>
      </c>
      <c r="E2518" t="s">
        <v>43</v>
      </c>
      <c r="F2518" t="s">
        <v>59</v>
      </c>
      <c r="G2518">
        <v>15055.1504872727</v>
      </c>
      <c r="H2518">
        <v>15480.3642996205</v>
      </c>
      <c r="I2518">
        <v>15795.7440864653</v>
      </c>
      <c r="J2518">
        <v>16332.304673757</v>
      </c>
      <c r="K2518">
        <v>16991.789295363302</v>
      </c>
      <c r="L2518">
        <v>17616.3636916203</v>
      </c>
      <c r="M2518">
        <v>17914.393844259001</v>
      </c>
      <c r="N2518">
        <v>18258.469226696001</v>
      </c>
      <c r="O2518">
        <v>18781.171225421302</v>
      </c>
      <c r="P2518">
        <v>19095.303836597701</v>
      </c>
      <c r="Q2518">
        <v>19421.3547389054</v>
      </c>
      <c r="R2518">
        <v>19667.6588829092</v>
      </c>
      <c r="S2518">
        <v>20738.237804049</v>
      </c>
      <c r="T2518">
        <v>21364.002795461402</v>
      </c>
      <c r="U2518">
        <v>22079.3450356676</v>
      </c>
      <c r="V2518">
        <v>22932.114814647601</v>
      </c>
      <c r="W2518">
        <v>23692.4510121727</v>
      </c>
      <c r="X2518">
        <v>24487.6042980163</v>
      </c>
      <c r="Y2518">
        <v>25705.554086987599</v>
      </c>
    </row>
    <row r="2519" spans="1:47" x14ac:dyDescent="0.25">
      <c r="A2519" t="str">
        <f t="shared" si="39"/>
        <v>ZwettlArbeitnehmereinkommenNettobezüge 1000 EUR</v>
      </c>
      <c r="B2519">
        <v>2518</v>
      </c>
      <c r="C2519">
        <v>325</v>
      </c>
      <c r="D2519" t="s">
        <v>192</v>
      </c>
      <c r="E2519" t="s">
        <v>43</v>
      </c>
      <c r="F2519" t="s">
        <v>60</v>
      </c>
      <c r="G2519">
        <v>269110.81495999999</v>
      </c>
      <c r="H2519">
        <v>281479.46406000003</v>
      </c>
      <c r="I2519">
        <v>290831.24011999997</v>
      </c>
      <c r="J2519">
        <v>307128.98939</v>
      </c>
      <c r="K2519">
        <v>325783.57616</v>
      </c>
      <c r="L2519">
        <v>339097.3847</v>
      </c>
      <c r="M2519">
        <v>356353.12235000002</v>
      </c>
      <c r="N2519">
        <v>365498.03697999998</v>
      </c>
      <c r="O2519">
        <v>374421.42955</v>
      </c>
      <c r="P2519">
        <v>381199.55048999999</v>
      </c>
      <c r="Q2519">
        <v>386426.69523999997</v>
      </c>
      <c r="R2519">
        <v>391032.39390999998</v>
      </c>
      <c r="S2519">
        <v>414868.44727</v>
      </c>
      <c r="T2519">
        <v>425528.20767999999</v>
      </c>
      <c r="U2519">
        <v>439511.44228000002</v>
      </c>
      <c r="V2519">
        <v>457151.70883000002</v>
      </c>
      <c r="W2519">
        <v>463234.80219000002</v>
      </c>
      <c r="X2519">
        <v>477728.67225</v>
      </c>
      <c r="Y2519">
        <v>503546.09901000001</v>
      </c>
    </row>
    <row r="2520" spans="1:47" x14ac:dyDescent="0.25">
      <c r="A2520" t="str">
        <f t="shared" si="39"/>
        <v>ZwettlArbeitnehmereinkommenSV-Beiträge 1000 EUR</v>
      </c>
      <c r="B2520">
        <v>2519</v>
      </c>
      <c r="C2520">
        <v>325</v>
      </c>
      <c r="D2520" t="s">
        <v>192</v>
      </c>
      <c r="E2520" t="s">
        <v>43</v>
      </c>
      <c r="F2520" t="s">
        <v>61</v>
      </c>
      <c r="G2520">
        <v>62320.707490000001</v>
      </c>
      <c r="H2520">
        <v>64761.376620000003</v>
      </c>
      <c r="I2520">
        <v>67234.809280000001</v>
      </c>
      <c r="J2520">
        <v>71020.495249999905</v>
      </c>
      <c r="K2520">
        <v>74319.759760000001</v>
      </c>
      <c r="L2520">
        <v>75053.452210000003</v>
      </c>
      <c r="M2520">
        <v>79474.065319999994</v>
      </c>
      <c r="N2520">
        <v>81761.683860000005</v>
      </c>
      <c r="O2520">
        <v>84191.656929999997</v>
      </c>
      <c r="P2520">
        <v>85975.962950000001</v>
      </c>
      <c r="Q2520">
        <v>88213.165869999997</v>
      </c>
      <c r="R2520">
        <v>90286.469500000007</v>
      </c>
      <c r="S2520">
        <v>93011.337679999997</v>
      </c>
      <c r="T2520">
        <v>95240.009439999994</v>
      </c>
      <c r="U2520">
        <v>98467.624129999997</v>
      </c>
      <c r="V2520">
        <v>101150.49069999999</v>
      </c>
      <c r="W2520">
        <v>100907.15998</v>
      </c>
      <c r="X2520">
        <v>104914.17706</v>
      </c>
      <c r="Y2520">
        <v>109244.17598</v>
      </c>
    </row>
    <row r="2521" spans="1:47" x14ac:dyDescent="0.25">
      <c r="A2521" t="str">
        <f t="shared" si="39"/>
        <v>ZwettlArbeitnehmereinkommenSV-Beiträge Fälle</v>
      </c>
      <c r="B2521">
        <v>2520</v>
      </c>
      <c r="C2521">
        <v>325</v>
      </c>
      <c r="D2521" t="s">
        <v>192</v>
      </c>
      <c r="E2521" t="s">
        <v>43</v>
      </c>
      <c r="F2521" t="s">
        <v>62</v>
      </c>
      <c r="G2521">
        <v>16918</v>
      </c>
      <c r="H2521">
        <v>17207</v>
      </c>
      <c r="I2521">
        <v>17474</v>
      </c>
      <c r="J2521">
        <v>17847</v>
      </c>
      <c r="K2521">
        <v>18156</v>
      </c>
      <c r="L2521">
        <v>18176</v>
      </c>
      <c r="M2521">
        <v>18661</v>
      </c>
      <c r="N2521">
        <v>18817</v>
      </c>
      <c r="O2521">
        <v>18774</v>
      </c>
      <c r="P2521">
        <v>18809</v>
      </c>
      <c r="Q2521">
        <v>18739</v>
      </c>
      <c r="R2521">
        <v>18772</v>
      </c>
      <c r="S2521">
        <v>18953</v>
      </c>
      <c r="T2521">
        <v>18805</v>
      </c>
      <c r="U2521">
        <v>18843</v>
      </c>
      <c r="V2521">
        <v>18853</v>
      </c>
      <c r="W2521">
        <v>18539</v>
      </c>
      <c r="X2521">
        <v>18542</v>
      </c>
      <c r="Y2521">
        <v>18580</v>
      </c>
    </row>
    <row r="2522" spans="1:47" x14ac:dyDescent="0.25">
      <c r="A2522" t="str">
        <f t="shared" si="39"/>
        <v>ZwettlArbeitsloseFrauen</v>
      </c>
      <c r="B2522">
        <v>2521</v>
      </c>
      <c r="C2522">
        <v>325</v>
      </c>
      <c r="D2522" t="s">
        <v>192</v>
      </c>
      <c r="E2522" t="s">
        <v>36</v>
      </c>
      <c r="F2522" t="s">
        <v>47</v>
      </c>
      <c r="G2522">
        <v>441</v>
      </c>
      <c r="H2522">
        <v>346</v>
      </c>
      <c r="I2522">
        <v>415</v>
      </c>
      <c r="J2522">
        <v>361</v>
      </c>
      <c r="K2522">
        <v>543</v>
      </c>
      <c r="L2522">
        <v>427</v>
      </c>
      <c r="M2522">
        <v>533</v>
      </c>
      <c r="N2522">
        <v>384</v>
      </c>
      <c r="O2522">
        <v>508</v>
      </c>
      <c r="P2522">
        <v>368</v>
      </c>
      <c r="Q2522">
        <v>469</v>
      </c>
      <c r="R2522">
        <v>395</v>
      </c>
      <c r="S2522">
        <v>486</v>
      </c>
      <c r="T2522">
        <v>360</v>
      </c>
      <c r="U2522">
        <v>478</v>
      </c>
      <c r="V2522">
        <v>394</v>
      </c>
      <c r="W2522">
        <v>468</v>
      </c>
      <c r="X2522">
        <v>382</v>
      </c>
      <c r="Y2522">
        <v>445</v>
      </c>
      <c r="Z2522">
        <v>408</v>
      </c>
      <c r="AA2522">
        <v>532</v>
      </c>
      <c r="AB2522">
        <v>440</v>
      </c>
      <c r="AC2522">
        <v>527</v>
      </c>
      <c r="AD2522">
        <v>493</v>
      </c>
      <c r="AE2522">
        <v>555</v>
      </c>
      <c r="AF2522">
        <v>457</v>
      </c>
      <c r="AG2522">
        <v>527</v>
      </c>
      <c r="AH2522">
        <v>438</v>
      </c>
      <c r="AI2522">
        <v>465</v>
      </c>
      <c r="AJ2522">
        <v>343</v>
      </c>
      <c r="AK2522">
        <v>444</v>
      </c>
      <c r="AL2522">
        <v>357</v>
      </c>
      <c r="AM2522">
        <v>403</v>
      </c>
      <c r="AN2522">
        <v>412</v>
      </c>
      <c r="AO2522">
        <v>473</v>
      </c>
      <c r="AP2522">
        <v>275</v>
      </c>
      <c r="AQ2522">
        <v>337</v>
      </c>
      <c r="AR2522">
        <v>242</v>
      </c>
      <c r="AS2522">
        <v>295</v>
      </c>
      <c r="AT2522">
        <v>260</v>
      </c>
      <c r="AU2522">
        <v>308</v>
      </c>
    </row>
    <row r="2523" spans="1:47" x14ac:dyDescent="0.25">
      <c r="A2523" t="str">
        <f t="shared" si="39"/>
        <v>ZwettlArbeitsloseInsgesamt</v>
      </c>
      <c r="B2523">
        <v>2522</v>
      </c>
      <c r="C2523">
        <v>325</v>
      </c>
      <c r="D2523" t="s">
        <v>192</v>
      </c>
      <c r="E2523" t="s">
        <v>36</v>
      </c>
      <c r="F2523" t="s">
        <v>48</v>
      </c>
      <c r="G2523">
        <v>1908</v>
      </c>
      <c r="H2523">
        <v>624</v>
      </c>
      <c r="I2523">
        <v>1955</v>
      </c>
      <c r="J2523">
        <v>649</v>
      </c>
      <c r="K2523">
        <v>2261</v>
      </c>
      <c r="L2523">
        <v>711</v>
      </c>
      <c r="M2523">
        <v>1911</v>
      </c>
      <c r="N2523">
        <v>647</v>
      </c>
      <c r="O2523">
        <v>1873</v>
      </c>
      <c r="P2523">
        <v>616</v>
      </c>
      <c r="Q2523">
        <v>1967</v>
      </c>
      <c r="R2523">
        <v>754</v>
      </c>
      <c r="S2523">
        <v>1999</v>
      </c>
      <c r="T2523">
        <v>657</v>
      </c>
      <c r="U2523">
        <v>1918</v>
      </c>
      <c r="V2523">
        <v>698</v>
      </c>
      <c r="W2523">
        <v>1820</v>
      </c>
      <c r="X2523">
        <v>712</v>
      </c>
      <c r="Y2523">
        <v>1907</v>
      </c>
      <c r="Z2523">
        <v>801</v>
      </c>
      <c r="AA2523">
        <v>1992</v>
      </c>
      <c r="AB2523">
        <v>861</v>
      </c>
      <c r="AC2523">
        <v>1987</v>
      </c>
      <c r="AD2523">
        <v>946</v>
      </c>
      <c r="AE2523">
        <v>2005</v>
      </c>
      <c r="AF2523">
        <v>930</v>
      </c>
      <c r="AG2523">
        <v>2053</v>
      </c>
      <c r="AH2523">
        <v>838</v>
      </c>
      <c r="AI2523">
        <v>1745</v>
      </c>
      <c r="AJ2523">
        <v>677</v>
      </c>
      <c r="AK2523">
        <v>1648</v>
      </c>
      <c r="AL2523">
        <v>688</v>
      </c>
      <c r="AM2523">
        <v>1501</v>
      </c>
      <c r="AN2523">
        <v>804</v>
      </c>
      <c r="AO2523">
        <v>1617</v>
      </c>
      <c r="AP2523">
        <v>564</v>
      </c>
      <c r="AQ2523">
        <v>1294</v>
      </c>
      <c r="AR2523">
        <v>456</v>
      </c>
      <c r="AS2523">
        <v>1251</v>
      </c>
      <c r="AT2523">
        <v>499</v>
      </c>
      <c r="AU2523">
        <v>1339</v>
      </c>
    </row>
    <row r="2524" spans="1:47" x14ac:dyDescent="0.25">
      <c r="A2524" t="str">
        <f t="shared" si="39"/>
        <v>ZwettlArbeitsloseMänner</v>
      </c>
      <c r="B2524">
        <v>2523</v>
      </c>
      <c r="C2524">
        <v>325</v>
      </c>
      <c r="D2524" t="s">
        <v>192</v>
      </c>
      <c r="E2524" t="s">
        <v>36</v>
      </c>
      <c r="F2524" t="s">
        <v>49</v>
      </c>
      <c r="G2524">
        <v>1467</v>
      </c>
      <c r="H2524">
        <v>278</v>
      </c>
      <c r="I2524">
        <v>1540</v>
      </c>
      <c r="J2524">
        <v>288</v>
      </c>
      <c r="K2524">
        <v>1718</v>
      </c>
      <c r="L2524">
        <v>284</v>
      </c>
      <c r="M2524">
        <v>1378</v>
      </c>
      <c r="N2524">
        <v>263</v>
      </c>
      <c r="O2524">
        <v>1365</v>
      </c>
      <c r="P2524">
        <v>248</v>
      </c>
      <c r="Q2524">
        <v>1498</v>
      </c>
      <c r="R2524">
        <v>359</v>
      </c>
      <c r="S2524">
        <v>1513</v>
      </c>
      <c r="T2524">
        <v>297</v>
      </c>
      <c r="U2524">
        <v>1440</v>
      </c>
      <c r="V2524">
        <v>304</v>
      </c>
      <c r="W2524">
        <v>1352</v>
      </c>
      <c r="X2524">
        <v>330</v>
      </c>
      <c r="Y2524">
        <v>1462</v>
      </c>
      <c r="Z2524">
        <v>393</v>
      </c>
      <c r="AA2524">
        <v>1460</v>
      </c>
      <c r="AB2524">
        <v>421</v>
      </c>
      <c r="AC2524">
        <v>1460</v>
      </c>
      <c r="AD2524">
        <v>453</v>
      </c>
      <c r="AE2524">
        <v>1450</v>
      </c>
      <c r="AF2524">
        <v>473</v>
      </c>
      <c r="AG2524">
        <v>1526</v>
      </c>
      <c r="AH2524">
        <v>400</v>
      </c>
      <c r="AI2524">
        <v>1280</v>
      </c>
      <c r="AJ2524">
        <v>334</v>
      </c>
      <c r="AK2524">
        <v>1204</v>
      </c>
      <c r="AL2524">
        <v>331</v>
      </c>
      <c r="AM2524">
        <v>1098</v>
      </c>
      <c r="AN2524">
        <v>392</v>
      </c>
      <c r="AO2524">
        <v>1144</v>
      </c>
      <c r="AP2524">
        <v>289</v>
      </c>
      <c r="AQ2524">
        <v>957</v>
      </c>
      <c r="AR2524">
        <v>214</v>
      </c>
      <c r="AS2524">
        <v>956</v>
      </c>
      <c r="AT2524">
        <v>239</v>
      </c>
      <c r="AU2524">
        <v>1031</v>
      </c>
    </row>
    <row r="2525" spans="1:47" x14ac:dyDescent="0.25">
      <c r="A2525" t="str">
        <f t="shared" si="39"/>
        <v>Zwettlarbeitslose AusländerFrauen</v>
      </c>
      <c r="B2525">
        <v>2524</v>
      </c>
      <c r="C2525">
        <v>325</v>
      </c>
      <c r="D2525" t="s">
        <v>192</v>
      </c>
      <c r="E2525" t="s">
        <v>37</v>
      </c>
      <c r="F2525" t="s">
        <v>47</v>
      </c>
      <c r="G2525">
        <v>14</v>
      </c>
      <c r="H2525">
        <v>9</v>
      </c>
      <c r="I2525">
        <v>20</v>
      </c>
      <c r="J2525">
        <v>12</v>
      </c>
      <c r="K2525">
        <v>19</v>
      </c>
      <c r="L2525">
        <v>9</v>
      </c>
      <c r="M2525">
        <v>18</v>
      </c>
      <c r="N2525">
        <v>7</v>
      </c>
      <c r="O2525">
        <v>17</v>
      </c>
      <c r="P2525">
        <v>7</v>
      </c>
      <c r="Q2525">
        <v>18</v>
      </c>
      <c r="R2525">
        <v>16</v>
      </c>
      <c r="S2525">
        <v>16</v>
      </c>
      <c r="T2525">
        <v>11</v>
      </c>
      <c r="U2525">
        <v>13</v>
      </c>
      <c r="V2525">
        <v>7</v>
      </c>
      <c r="W2525">
        <v>19</v>
      </c>
      <c r="X2525">
        <v>17</v>
      </c>
      <c r="Y2525">
        <v>16</v>
      </c>
      <c r="Z2525">
        <v>15</v>
      </c>
      <c r="AA2525">
        <v>28</v>
      </c>
      <c r="AB2525">
        <v>18</v>
      </c>
      <c r="AC2525">
        <v>28</v>
      </c>
      <c r="AD2525">
        <v>27</v>
      </c>
      <c r="AE2525">
        <v>24</v>
      </c>
      <c r="AF2525">
        <v>24</v>
      </c>
      <c r="AG2525">
        <v>43</v>
      </c>
      <c r="AH2525">
        <v>36</v>
      </c>
      <c r="AI2525">
        <v>23</v>
      </c>
      <c r="AJ2525">
        <v>26</v>
      </c>
      <c r="AK2525">
        <v>32</v>
      </c>
      <c r="AL2525">
        <v>25</v>
      </c>
      <c r="AM2525">
        <v>24</v>
      </c>
      <c r="AN2525">
        <v>29</v>
      </c>
      <c r="AO2525">
        <v>48</v>
      </c>
      <c r="AP2525">
        <v>20</v>
      </c>
      <c r="AQ2525">
        <v>30</v>
      </c>
      <c r="AR2525">
        <v>19</v>
      </c>
      <c r="AS2525">
        <v>23</v>
      </c>
      <c r="AT2525">
        <v>27</v>
      </c>
      <c r="AU2525">
        <v>27</v>
      </c>
    </row>
    <row r="2526" spans="1:47" x14ac:dyDescent="0.25">
      <c r="A2526" t="str">
        <f t="shared" si="39"/>
        <v>Zwettlarbeitslose AusländerInsgesamt</v>
      </c>
      <c r="B2526">
        <v>2525</v>
      </c>
      <c r="C2526">
        <v>325</v>
      </c>
      <c r="D2526" t="s">
        <v>192</v>
      </c>
      <c r="E2526" t="s">
        <v>37</v>
      </c>
      <c r="F2526" t="s">
        <v>48</v>
      </c>
      <c r="G2526">
        <v>52</v>
      </c>
      <c r="H2526">
        <v>20</v>
      </c>
      <c r="I2526">
        <v>56</v>
      </c>
      <c r="J2526">
        <v>24</v>
      </c>
      <c r="K2526">
        <v>68</v>
      </c>
      <c r="L2526">
        <v>24</v>
      </c>
      <c r="M2526">
        <v>46</v>
      </c>
      <c r="N2526">
        <v>14</v>
      </c>
      <c r="O2526">
        <v>44</v>
      </c>
      <c r="P2526">
        <v>13</v>
      </c>
      <c r="Q2526">
        <v>50</v>
      </c>
      <c r="R2526">
        <v>25</v>
      </c>
      <c r="S2526">
        <v>47</v>
      </c>
      <c r="T2526">
        <v>22</v>
      </c>
      <c r="U2526">
        <v>42</v>
      </c>
      <c r="V2526">
        <v>13</v>
      </c>
      <c r="W2526">
        <v>53</v>
      </c>
      <c r="X2526">
        <v>27</v>
      </c>
      <c r="Y2526">
        <v>56</v>
      </c>
      <c r="Z2526">
        <v>24</v>
      </c>
      <c r="AA2526">
        <v>71</v>
      </c>
      <c r="AB2526">
        <v>29</v>
      </c>
      <c r="AC2526">
        <v>74</v>
      </c>
      <c r="AD2526">
        <v>49</v>
      </c>
      <c r="AE2526">
        <v>59</v>
      </c>
      <c r="AF2526">
        <v>45</v>
      </c>
      <c r="AG2526">
        <v>92</v>
      </c>
      <c r="AH2526">
        <v>63</v>
      </c>
      <c r="AI2526">
        <v>56</v>
      </c>
      <c r="AJ2526">
        <v>39</v>
      </c>
      <c r="AK2526">
        <v>77</v>
      </c>
      <c r="AL2526">
        <v>43</v>
      </c>
      <c r="AM2526">
        <v>60</v>
      </c>
      <c r="AN2526">
        <v>43</v>
      </c>
      <c r="AO2526">
        <v>83</v>
      </c>
      <c r="AP2526">
        <v>39</v>
      </c>
      <c r="AQ2526">
        <v>59</v>
      </c>
      <c r="AR2526">
        <v>35</v>
      </c>
      <c r="AS2526">
        <v>60</v>
      </c>
      <c r="AT2526">
        <v>46</v>
      </c>
      <c r="AU2526">
        <v>74</v>
      </c>
    </row>
    <row r="2527" spans="1:47" x14ac:dyDescent="0.25">
      <c r="A2527" t="str">
        <f t="shared" si="39"/>
        <v>Zwettlarbeitslose AusländerMänner</v>
      </c>
      <c r="B2527">
        <v>2526</v>
      </c>
      <c r="C2527">
        <v>325</v>
      </c>
      <c r="D2527" t="s">
        <v>192</v>
      </c>
      <c r="E2527" t="s">
        <v>37</v>
      </c>
      <c r="F2527" t="s">
        <v>49</v>
      </c>
      <c r="G2527">
        <v>38</v>
      </c>
      <c r="H2527">
        <v>11</v>
      </c>
      <c r="I2527">
        <v>36</v>
      </c>
      <c r="J2527">
        <v>12</v>
      </c>
      <c r="K2527">
        <v>49</v>
      </c>
      <c r="L2527">
        <v>15</v>
      </c>
      <c r="M2527">
        <v>28</v>
      </c>
      <c r="N2527">
        <v>7</v>
      </c>
      <c r="O2527">
        <v>27</v>
      </c>
      <c r="P2527">
        <v>6</v>
      </c>
      <c r="Q2527">
        <v>32</v>
      </c>
      <c r="R2527">
        <v>9</v>
      </c>
      <c r="S2527">
        <v>31</v>
      </c>
      <c r="T2527">
        <v>11</v>
      </c>
      <c r="U2527">
        <v>29</v>
      </c>
      <c r="V2527">
        <v>6</v>
      </c>
      <c r="W2527">
        <v>34</v>
      </c>
      <c r="X2527">
        <v>10</v>
      </c>
      <c r="Y2527">
        <v>40</v>
      </c>
      <c r="Z2527">
        <v>9</v>
      </c>
      <c r="AA2527">
        <v>43</v>
      </c>
      <c r="AB2527">
        <v>11</v>
      </c>
      <c r="AC2527">
        <v>46</v>
      </c>
      <c r="AD2527">
        <v>22</v>
      </c>
      <c r="AE2527">
        <v>35</v>
      </c>
      <c r="AF2527">
        <v>21</v>
      </c>
      <c r="AG2527">
        <v>49</v>
      </c>
      <c r="AH2527">
        <v>27</v>
      </c>
      <c r="AI2527">
        <v>33</v>
      </c>
      <c r="AJ2527">
        <v>13</v>
      </c>
      <c r="AK2527">
        <v>45</v>
      </c>
      <c r="AL2527">
        <v>18</v>
      </c>
      <c r="AM2527">
        <v>36</v>
      </c>
      <c r="AN2527">
        <v>14</v>
      </c>
      <c r="AO2527">
        <v>35</v>
      </c>
      <c r="AP2527">
        <v>19</v>
      </c>
      <c r="AQ2527">
        <v>29</v>
      </c>
      <c r="AR2527">
        <v>16</v>
      </c>
      <c r="AS2527">
        <v>37</v>
      </c>
      <c r="AT2527">
        <v>19</v>
      </c>
      <c r="AU2527">
        <v>47</v>
      </c>
    </row>
    <row r="2528" spans="1:47" x14ac:dyDescent="0.25">
      <c r="A2528" t="str">
        <f t="shared" si="39"/>
        <v>ZwettlArbeitsstättenInsgesamt</v>
      </c>
      <c r="B2528">
        <v>2527</v>
      </c>
      <c r="C2528">
        <v>325</v>
      </c>
      <c r="D2528" t="s">
        <v>192</v>
      </c>
      <c r="E2528" t="s">
        <v>476</v>
      </c>
      <c r="F2528" t="s">
        <v>48</v>
      </c>
      <c r="G2528">
        <v>4913</v>
      </c>
      <c r="H2528">
        <v>4922</v>
      </c>
      <c r="I2528">
        <v>4951</v>
      </c>
    </row>
    <row r="2529" spans="1:44" x14ac:dyDescent="0.25">
      <c r="A2529" t="str">
        <f t="shared" si="39"/>
        <v>ZwettlBeschäftigte in den ArbeitsstättenInsgesamt</v>
      </c>
      <c r="B2529">
        <v>2528</v>
      </c>
      <c r="C2529">
        <v>325</v>
      </c>
      <c r="D2529" t="s">
        <v>192</v>
      </c>
      <c r="E2529" t="s">
        <v>477</v>
      </c>
      <c r="F2529" t="s">
        <v>48</v>
      </c>
      <c r="G2529">
        <v>21125</v>
      </c>
      <c r="H2529">
        <v>20059</v>
      </c>
      <c r="I2529">
        <v>20198</v>
      </c>
    </row>
    <row r="2530" spans="1:44" x14ac:dyDescent="0.25">
      <c r="A2530" t="str">
        <f t="shared" si="39"/>
        <v>ZwettlGesamteinkommenBruttobezüge Gesamt</v>
      </c>
      <c r="B2530">
        <v>2529</v>
      </c>
      <c r="C2530">
        <v>325</v>
      </c>
      <c r="D2530" t="s">
        <v>192</v>
      </c>
      <c r="E2530" t="s">
        <v>45</v>
      </c>
      <c r="F2530" t="s">
        <v>63</v>
      </c>
      <c r="G2530">
        <v>517253.50394999998</v>
      </c>
      <c r="H2530">
        <v>535075.35375000001</v>
      </c>
      <c r="I2530">
        <v>555049.31486000004</v>
      </c>
      <c r="J2530">
        <v>585490.34310000006</v>
      </c>
      <c r="K2530">
        <v>620811.74878999998</v>
      </c>
      <c r="L2530">
        <v>637439.00667999999</v>
      </c>
      <c r="M2530">
        <v>673337.09999000002</v>
      </c>
      <c r="N2530">
        <v>694960.24581999995</v>
      </c>
      <c r="O2530">
        <v>718477.60678999999</v>
      </c>
      <c r="P2530">
        <v>739469.83865000005</v>
      </c>
      <c r="Q2530">
        <v>759536.63500999997</v>
      </c>
      <c r="R2530">
        <v>774797.96458999999</v>
      </c>
      <c r="S2530">
        <v>795939.31154999998</v>
      </c>
      <c r="T2530">
        <v>817540.88688000001</v>
      </c>
      <c r="U2530">
        <v>847972.68721999996</v>
      </c>
      <c r="V2530">
        <v>881647.93489000003</v>
      </c>
      <c r="W2530">
        <v>898758.98638000002</v>
      </c>
      <c r="X2530">
        <v>937596.51419999998</v>
      </c>
      <c r="Y2530">
        <v>985998.29443000001</v>
      </c>
    </row>
    <row r="2531" spans="1:44" x14ac:dyDescent="0.25">
      <c r="A2531" t="str">
        <f t="shared" si="39"/>
        <v>ZwettlGesamteinkommenNettobezüge Gesamt</v>
      </c>
      <c r="B2531">
        <v>2530</v>
      </c>
      <c r="C2531">
        <v>325</v>
      </c>
      <c r="D2531" t="s">
        <v>192</v>
      </c>
      <c r="E2531" t="s">
        <v>45</v>
      </c>
      <c r="F2531" t="s">
        <v>64</v>
      </c>
      <c r="G2531">
        <v>390108.86933000002</v>
      </c>
      <c r="H2531">
        <v>406150.95604999998</v>
      </c>
      <c r="I2531">
        <v>419310.39257999999</v>
      </c>
      <c r="J2531">
        <v>439617.35285999998</v>
      </c>
      <c r="K2531">
        <v>464316.87767999998</v>
      </c>
      <c r="L2531">
        <v>485643.85024</v>
      </c>
      <c r="M2531">
        <v>509930.69578000001</v>
      </c>
      <c r="N2531">
        <v>524388.2304</v>
      </c>
      <c r="O2531">
        <v>539703.49271000002</v>
      </c>
      <c r="P2531">
        <v>553552.71328999999</v>
      </c>
      <c r="Q2531">
        <v>566285.71409000002</v>
      </c>
      <c r="R2531">
        <v>574630.81911000004</v>
      </c>
      <c r="S2531">
        <v>606434.14757999999</v>
      </c>
      <c r="T2531">
        <v>621591.25717999996</v>
      </c>
      <c r="U2531">
        <v>641593.15003999998</v>
      </c>
      <c r="V2531">
        <v>667687.52095000003</v>
      </c>
      <c r="W2531">
        <v>687728.22180000006</v>
      </c>
      <c r="X2531">
        <v>713165.44458000001</v>
      </c>
      <c r="Y2531">
        <v>753343.74875999999</v>
      </c>
    </row>
    <row r="2532" spans="1:44" x14ac:dyDescent="0.25">
      <c r="A2532" t="str">
        <f t="shared" si="39"/>
        <v>ZwettlGründungsintensitätin % der aktiven Wirtschaftskammermitglieder</v>
      </c>
      <c r="B2532">
        <v>2531</v>
      </c>
      <c r="C2532">
        <v>325</v>
      </c>
      <c r="D2532" t="s">
        <v>192</v>
      </c>
      <c r="E2532" t="s">
        <v>40</v>
      </c>
      <c r="F2532" t="s">
        <v>52</v>
      </c>
      <c r="G2532">
        <v>5.7867360208062397</v>
      </c>
      <c r="H2532">
        <v>6.5851159316529699</v>
      </c>
      <c r="I2532">
        <v>5.4547419149189098</v>
      </c>
      <c r="J2532">
        <v>5.6270339420047399</v>
      </c>
      <c r="K2532">
        <v>5.7042785585069602</v>
      </c>
      <c r="L2532">
        <v>5.70201097034548</v>
      </c>
      <c r="M2532">
        <v>9.6977561158438998</v>
      </c>
      <c r="N2532">
        <v>6.9042460156892398</v>
      </c>
      <c r="O2532">
        <v>6.4685471361159603</v>
      </c>
      <c r="P2532">
        <v>7.9671856511812003</v>
      </c>
      <c r="Q2532">
        <v>7.8224182911570299</v>
      </c>
      <c r="R2532">
        <v>7.9089077120153002</v>
      </c>
      <c r="S2532">
        <v>7.2221884761326498</v>
      </c>
      <c r="T2532">
        <v>7.7786230975673298</v>
      </c>
      <c r="U2532">
        <v>8.5051412013637009</v>
      </c>
      <c r="V2532">
        <v>7.3180379746835396</v>
      </c>
      <c r="W2532">
        <v>6.6150870406189597</v>
      </c>
      <c r="X2532">
        <v>6.7953667953668004</v>
      </c>
      <c r="Y2532">
        <v>5.8179070646014397</v>
      </c>
      <c r="Z2532">
        <v>6.2306501547987603</v>
      </c>
      <c r="AA2532">
        <v>4.7169811320754702</v>
      </c>
      <c r="AB2532">
        <v>4.8257372654155501</v>
      </c>
    </row>
    <row r="2533" spans="1:44" x14ac:dyDescent="0.25">
      <c r="A2533" t="str">
        <f t="shared" si="39"/>
        <v>ZwettlGründungsintensitätje 1.000 Einwohner</v>
      </c>
      <c r="B2533">
        <v>2532</v>
      </c>
      <c r="C2533">
        <v>325</v>
      </c>
      <c r="D2533" t="s">
        <v>192</v>
      </c>
      <c r="E2533" t="s">
        <v>40</v>
      </c>
      <c r="F2533" t="s">
        <v>53</v>
      </c>
      <c r="G2533">
        <v>1.9582819926069399</v>
      </c>
      <c r="H2533">
        <v>2.2529907341349298</v>
      </c>
      <c r="I2533">
        <v>1.91704840925084</v>
      </c>
      <c r="J2533">
        <v>2.03022430999301</v>
      </c>
      <c r="K2533">
        <v>2.1256912963232999</v>
      </c>
      <c r="L2533">
        <v>2.1815943962072599</v>
      </c>
      <c r="M2533">
        <v>3.84147702072362</v>
      </c>
      <c r="N2533">
        <v>2.8774207630505599</v>
      </c>
      <c r="O2533">
        <v>2.7966850002028898</v>
      </c>
      <c r="P2533">
        <v>3.5402437039774002</v>
      </c>
      <c r="Q2533">
        <v>3.6689710244480098</v>
      </c>
      <c r="R2533">
        <v>3.8592968678634998</v>
      </c>
      <c r="S2533">
        <v>3.69135567094804</v>
      </c>
      <c r="T2533">
        <v>4.1228042871927801</v>
      </c>
      <c r="U2533">
        <v>4.7609254653166904</v>
      </c>
      <c r="V2533">
        <v>4.3264733395696897</v>
      </c>
      <c r="W2533">
        <v>4.0262767535494799</v>
      </c>
      <c r="X2533">
        <v>4.1684429918052199</v>
      </c>
      <c r="Y2533">
        <v>3.6678019386953098</v>
      </c>
      <c r="Z2533">
        <v>3.8491883233318198</v>
      </c>
      <c r="AA2533">
        <v>2.9953751407826301</v>
      </c>
      <c r="AB2533">
        <v>3.0168801628157502</v>
      </c>
    </row>
    <row r="2534" spans="1:44" x14ac:dyDescent="0.25">
      <c r="A2534" t="str">
        <f t="shared" si="39"/>
        <v>ZwettlKammermitgliedschaftenAktiv</v>
      </c>
      <c r="B2534">
        <v>2533</v>
      </c>
      <c r="C2534">
        <v>325</v>
      </c>
      <c r="D2534" t="s">
        <v>192</v>
      </c>
      <c r="E2534" t="s">
        <v>39</v>
      </c>
      <c r="F2534" t="s">
        <v>50</v>
      </c>
      <c r="G2534">
        <v>1538</v>
      </c>
      <c r="H2534">
        <v>1546</v>
      </c>
      <c r="I2534">
        <v>1582</v>
      </c>
      <c r="J2534">
        <v>1618</v>
      </c>
      <c r="K2534">
        <v>1666</v>
      </c>
      <c r="L2534">
        <v>1702</v>
      </c>
      <c r="M2534">
        <v>1752</v>
      </c>
      <c r="N2534">
        <v>1840</v>
      </c>
      <c r="O2534">
        <v>1887</v>
      </c>
      <c r="P2534">
        <v>1902</v>
      </c>
      <c r="Q2534">
        <v>1968</v>
      </c>
      <c r="R2534">
        <v>1946</v>
      </c>
      <c r="S2534">
        <v>2024</v>
      </c>
      <c r="T2534">
        <v>2047</v>
      </c>
      <c r="U2534">
        <v>2091</v>
      </c>
      <c r="V2534">
        <v>2111</v>
      </c>
      <c r="W2534">
        <v>2178</v>
      </c>
      <c r="X2534">
        <v>2203</v>
      </c>
      <c r="Y2534">
        <v>2252</v>
      </c>
      <c r="Z2534">
        <v>2276</v>
      </c>
      <c r="AA2534">
        <v>2377</v>
      </c>
      <c r="AB2534">
        <v>2398</v>
      </c>
      <c r="AC2534">
        <v>2491</v>
      </c>
      <c r="AD2534">
        <v>2528</v>
      </c>
      <c r="AE2534">
        <v>2572</v>
      </c>
      <c r="AF2534">
        <v>2585</v>
      </c>
      <c r="AG2534">
        <v>2600</v>
      </c>
      <c r="AH2534">
        <v>2590</v>
      </c>
      <c r="AI2534">
        <v>2662</v>
      </c>
      <c r="AJ2534">
        <v>2647</v>
      </c>
      <c r="AK2534">
        <v>2660</v>
      </c>
      <c r="AL2534">
        <v>2584</v>
      </c>
      <c r="AM2534">
        <v>2644</v>
      </c>
      <c r="AN2534">
        <v>2650</v>
      </c>
      <c r="AO2534">
        <v>2663</v>
      </c>
      <c r="AP2534">
        <v>2611</v>
      </c>
      <c r="AQ2534">
        <v>2663</v>
      </c>
      <c r="AR2534">
        <v>2636</v>
      </c>
    </row>
    <row r="2535" spans="1:44" x14ac:dyDescent="0.25">
      <c r="A2535" t="str">
        <f t="shared" si="39"/>
        <v>ZwettlKammermitgliedschaftenInsgesamt</v>
      </c>
      <c r="B2535">
        <v>2534</v>
      </c>
      <c r="C2535">
        <v>325</v>
      </c>
      <c r="D2535" t="s">
        <v>192</v>
      </c>
      <c r="E2535" t="s">
        <v>39</v>
      </c>
      <c r="F2535" t="s">
        <v>48</v>
      </c>
      <c r="G2535">
        <v>2011</v>
      </c>
      <c r="H2535">
        <v>2036</v>
      </c>
      <c r="I2535">
        <v>2080</v>
      </c>
      <c r="J2535">
        <v>2097</v>
      </c>
      <c r="K2535">
        <v>2138</v>
      </c>
      <c r="L2535">
        <v>2176</v>
      </c>
      <c r="M2535">
        <v>2233</v>
      </c>
      <c r="N2535">
        <v>2314</v>
      </c>
      <c r="O2535">
        <v>2360</v>
      </c>
      <c r="P2535">
        <v>2403</v>
      </c>
      <c r="Q2535">
        <v>2472</v>
      </c>
      <c r="R2535">
        <v>2463</v>
      </c>
      <c r="S2535">
        <v>2512</v>
      </c>
      <c r="T2535">
        <v>2548</v>
      </c>
      <c r="U2535">
        <v>2596</v>
      </c>
      <c r="V2535">
        <v>2650</v>
      </c>
      <c r="W2535">
        <v>2713</v>
      </c>
      <c r="X2535">
        <v>2754</v>
      </c>
      <c r="Y2535">
        <v>2786</v>
      </c>
      <c r="Z2535">
        <v>2836</v>
      </c>
      <c r="AA2535">
        <v>2938</v>
      </c>
      <c r="AB2535">
        <v>2993</v>
      </c>
      <c r="AC2535">
        <v>3076</v>
      </c>
      <c r="AD2535">
        <v>3135</v>
      </c>
      <c r="AE2535">
        <v>3175</v>
      </c>
      <c r="AF2535">
        <v>3223</v>
      </c>
      <c r="AG2535">
        <v>3222</v>
      </c>
      <c r="AH2535">
        <v>3240</v>
      </c>
      <c r="AI2535">
        <v>3276</v>
      </c>
      <c r="AJ2535">
        <v>3277</v>
      </c>
      <c r="AK2535">
        <v>3309</v>
      </c>
      <c r="AL2535">
        <v>3208</v>
      </c>
      <c r="AM2535">
        <v>3251</v>
      </c>
      <c r="AN2535">
        <v>3286</v>
      </c>
      <c r="AO2535">
        <v>3262</v>
      </c>
      <c r="AP2535">
        <v>3211</v>
      </c>
      <c r="AQ2535">
        <v>3226</v>
      </c>
      <c r="AR2535">
        <v>3185</v>
      </c>
    </row>
    <row r="2536" spans="1:44" x14ac:dyDescent="0.25">
      <c r="A2536" t="str">
        <f t="shared" si="39"/>
        <v>ZwettlKammermitgliedschaftenRuhend</v>
      </c>
      <c r="B2536">
        <v>2535</v>
      </c>
      <c r="C2536">
        <v>325</v>
      </c>
      <c r="D2536" t="s">
        <v>192</v>
      </c>
      <c r="E2536" t="s">
        <v>39</v>
      </c>
      <c r="F2536" t="s">
        <v>51</v>
      </c>
      <c r="G2536">
        <v>473</v>
      </c>
      <c r="H2536">
        <v>490</v>
      </c>
      <c r="I2536">
        <v>498</v>
      </c>
      <c r="J2536">
        <v>479</v>
      </c>
      <c r="K2536">
        <v>472</v>
      </c>
      <c r="L2536">
        <v>474</v>
      </c>
      <c r="M2536">
        <v>481</v>
      </c>
      <c r="N2536">
        <v>474</v>
      </c>
      <c r="O2536">
        <v>473</v>
      </c>
      <c r="P2536">
        <v>501</v>
      </c>
      <c r="Q2536">
        <v>504</v>
      </c>
      <c r="R2536">
        <v>517</v>
      </c>
      <c r="S2536">
        <v>488</v>
      </c>
      <c r="T2536">
        <v>501</v>
      </c>
      <c r="U2536">
        <v>505</v>
      </c>
      <c r="V2536">
        <v>539</v>
      </c>
      <c r="W2536">
        <v>535</v>
      </c>
      <c r="X2536">
        <v>551</v>
      </c>
      <c r="Y2536">
        <v>534</v>
      </c>
      <c r="Z2536">
        <v>560</v>
      </c>
      <c r="AA2536">
        <v>561</v>
      </c>
      <c r="AB2536">
        <v>595</v>
      </c>
      <c r="AC2536">
        <v>585</v>
      </c>
      <c r="AD2536">
        <v>607</v>
      </c>
      <c r="AE2536">
        <v>603</v>
      </c>
      <c r="AF2536">
        <v>638</v>
      </c>
      <c r="AG2536">
        <v>622</v>
      </c>
      <c r="AH2536">
        <v>650</v>
      </c>
      <c r="AI2536">
        <v>614</v>
      </c>
      <c r="AJ2536">
        <v>630</v>
      </c>
      <c r="AK2536">
        <v>649</v>
      </c>
      <c r="AL2536">
        <v>624</v>
      </c>
      <c r="AM2536">
        <v>607</v>
      </c>
      <c r="AN2536">
        <v>636</v>
      </c>
      <c r="AO2536">
        <v>599</v>
      </c>
      <c r="AP2536">
        <v>600</v>
      </c>
      <c r="AQ2536">
        <v>563</v>
      </c>
      <c r="AR2536">
        <v>549</v>
      </c>
    </row>
    <row r="2537" spans="1:44" x14ac:dyDescent="0.25">
      <c r="A2537" t="str">
        <f t="shared" si="39"/>
        <v>ZwettlLehrlinge1. Lehrjahr, männlich</v>
      </c>
      <c r="B2537">
        <v>2536</v>
      </c>
      <c r="C2537">
        <v>325</v>
      </c>
      <c r="D2537" t="s">
        <v>192</v>
      </c>
      <c r="E2537" t="s">
        <v>46</v>
      </c>
      <c r="F2537" t="s">
        <v>65</v>
      </c>
      <c r="G2537">
        <v>146</v>
      </c>
      <c r="H2537">
        <v>143</v>
      </c>
      <c r="I2537">
        <v>131</v>
      </c>
      <c r="J2537">
        <v>155</v>
      </c>
      <c r="K2537">
        <v>132</v>
      </c>
      <c r="L2537">
        <v>145</v>
      </c>
      <c r="M2537">
        <v>135</v>
      </c>
      <c r="N2537">
        <v>129</v>
      </c>
      <c r="O2537">
        <v>134</v>
      </c>
      <c r="P2537">
        <v>138</v>
      </c>
      <c r="Q2537">
        <v>138</v>
      </c>
      <c r="R2537">
        <v>115</v>
      </c>
      <c r="S2537">
        <v>114</v>
      </c>
      <c r="T2537">
        <v>115</v>
      </c>
      <c r="U2537">
        <v>110</v>
      </c>
      <c r="V2537">
        <v>106</v>
      </c>
      <c r="W2537">
        <v>114</v>
      </c>
      <c r="X2537">
        <v>115</v>
      </c>
      <c r="Y2537">
        <v>113</v>
      </c>
      <c r="Z2537">
        <v>107</v>
      </c>
      <c r="AA2537">
        <v>120</v>
      </c>
      <c r="AB2537">
        <v>110</v>
      </c>
    </row>
    <row r="2538" spans="1:44" x14ac:dyDescent="0.25">
      <c r="A2538" t="str">
        <f t="shared" si="39"/>
        <v>ZwettlLehrlinge1. Lehrjahr, weiblich</v>
      </c>
      <c r="B2538">
        <v>2537</v>
      </c>
      <c r="C2538">
        <v>325</v>
      </c>
      <c r="D2538" t="s">
        <v>192</v>
      </c>
      <c r="E2538" t="s">
        <v>46</v>
      </c>
      <c r="F2538" t="s">
        <v>66</v>
      </c>
      <c r="G2538">
        <v>51</v>
      </c>
      <c r="H2538">
        <v>39</v>
      </c>
      <c r="I2538">
        <v>45</v>
      </c>
      <c r="J2538">
        <v>45</v>
      </c>
      <c r="K2538">
        <v>51</v>
      </c>
      <c r="L2538">
        <v>50</v>
      </c>
      <c r="M2538">
        <v>63</v>
      </c>
      <c r="N2538">
        <v>51</v>
      </c>
      <c r="O2538">
        <v>57</v>
      </c>
      <c r="P2538">
        <v>48</v>
      </c>
      <c r="Q2538">
        <v>44</v>
      </c>
      <c r="R2538">
        <v>57</v>
      </c>
      <c r="S2538">
        <v>51</v>
      </c>
      <c r="T2538">
        <v>48</v>
      </c>
      <c r="U2538">
        <v>47</v>
      </c>
      <c r="V2538">
        <v>54</v>
      </c>
      <c r="W2538">
        <v>54</v>
      </c>
      <c r="X2538">
        <v>46</v>
      </c>
      <c r="Y2538">
        <v>47</v>
      </c>
      <c r="Z2538">
        <v>55</v>
      </c>
      <c r="AA2538">
        <v>56</v>
      </c>
      <c r="AB2538">
        <v>54</v>
      </c>
    </row>
    <row r="2539" spans="1:44" x14ac:dyDescent="0.25">
      <c r="A2539" t="str">
        <f t="shared" si="39"/>
        <v>ZwettlLehrlinge2. Lehrjahr, männlich</v>
      </c>
      <c r="B2539">
        <v>2538</v>
      </c>
      <c r="C2539">
        <v>325</v>
      </c>
      <c r="D2539" t="s">
        <v>192</v>
      </c>
      <c r="E2539" t="s">
        <v>46</v>
      </c>
      <c r="F2539" t="s">
        <v>67</v>
      </c>
      <c r="G2539">
        <v>146</v>
      </c>
      <c r="H2539">
        <v>153</v>
      </c>
      <c r="I2539">
        <v>159</v>
      </c>
      <c r="J2539">
        <v>141</v>
      </c>
      <c r="K2539">
        <v>158</v>
      </c>
      <c r="L2539">
        <v>134</v>
      </c>
      <c r="M2539">
        <v>154</v>
      </c>
      <c r="N2539">
        <v>139</v>
      </c>
      <c r="O2539">
        <v>147</v>
      </c>
      <c r="P2539">
        <v>135</v>
      </c>
      <c r="Q2539">
        <v>139</v>
      </c>
      <c r="R2539">
        <v>129</v>
      </c>
      <c r="S2539">
        <v>118</v>
      </c>
      <c r="T2539">
        <v>117</v>
      </c>
      <c r="U2539">
        <v>115</v>
      </c>
      <c r="V2539">
        <v>116</v>
      </c>
      <c r="W2539">
        <v>109</v>
      </c>
      <c r="X2539">
        <v>115</v>
      </c>
      <c r="Y2539">
        <v>124</v>
      </c>
      <c r="Z2539">
        <v>113</v>
      </c>
      <c r="AA2539">
        <v>110</v>
      </c>
      <c r="AB2539">
        <v>116</v>
      </c>
    </row>
    <row r="2540" spans="1:44" x14ac:dyDescent="0.25">
      <c r="A2540" t="str">
        <f t="shared" si="39"/>
        <v>ZwettlLehrlinge2. Lehrjahr, weiblich</v>
      </c>
      <c r="B2540">
        <v>2539</v>
      </c>
      <c r="C2540">
        <v>325</v>
      </c>
      <c r="D2540" t="s">
        <v>192</v>
      </c>
      <c r="E2540" t="s">
        <v>46</v>
      </c>
      <c r="F2540" t="s">
        <v>68</v>
      </c>
      <c r="G2540">
        <v>48</v>
      </c>
      <c r="H2540">
        <v>56</v>
      </c>
      <c r="I2540">
        <v>43</v>
      </c>
      <c r="J2540">
        <v>46</v>
      </c>
      <c r="K2540">
        <v>52</v>
      </c>
      <c r="L2540">
        <v>54</v>
      </c>
      <c r="M2540">
        <v>45</v>
      </c>
      <c r="N2540">
        <v>60</v>
      </c>
      <c r="O2540">
        <v>51</v>
      </c>
      <c r="P2540">
        <v>56</v>
      </c>
      <c r="Q2540">
        <v>50</v>
      </c>
      <c r="R2540">
        <v>42</v>
      </c>
      <c r="S2540">
        <v>54</v>
      </c>
      <c r="T2540">
        <v>55</v>
      </c>
      <c r="U2540">
        <v>50</v>
      </c>
      <c r="V2540">
        <v>43</v>
      </c>
      <c r="W2540">
        <v>50</v>
      </c>
      <c r="X2540">
        <v>53</v>
      </c>
      <c r="Y2540">
        <v>50</v>
      </c>
      <c r="Z2540">
        <v>51</v>
      </c>
      <c r="AA2540">
        <v>60</v>
      </c>
      <c r="AB2540">
        <v>56</v>
      </c>
    </row>
    <row r="2541" spans="1:44" x14ac:dyDescent="0.25">
      <c r="A2541" t="str">
        <f t="shared" si="39"/>
        <v>ZwettlLehrlinge3. Lehrjahr, männlich</v>
      </c>
      <c r="B2541">
        <v>2540</v>
      </c>
      <c r="C2541">
        <v>325</v>
      </c>
      <c r="D2541" t="s">
        <v>192</v>
      </c>
      <c r="E2541" t="s">
        <v>46</v>
      </c>
      <c r="F2541" t="s">
        <v>69</v>
      </c>
      <c r="G2541">
        <v>175</v>
      </c>
      <c r="H2541">
        <v>147</v>
      </c>
      <c r="I2541">
        <v>155</v>
      </c>
      <c r="J2541">
        <v>159</v>
      </c>
      <c r="K2541">
        <v>140</v>
      </c>
      <c r="L2541">
        <v>157</v>
      </c>
      <c r="M2541">
        <v>139</v>
      </c>
      <c r="N2541">
        <v>156</v>
      </c>
      <c r="O2541">
        <v>140</v>
      </c>
      <c r="P2541">
        <v>148</v>
      </c>
      <c r="Q2541">
        <v>141</v>
      </c>
      <c r="R2541">
        <v>139</v>
      </c>
      <c r="S2541">
        <v>129</v>
      </c>
      <c r="T2541">
        <v>115</v>
      </c>
      <c r="U2541">
        <v>122</v>
      </c>
      <c r="V2541">
        <v>115</v>
      </c>
      <c r="W2541">
        <v>115</v>
      </c>
      <c r="X2541">
        <v>105</v>
      </c>
      <c r="Y2541">
        <v>110</v>
      </c>
      <c r="Z2541">
        <v>121</v>
      </c>
      <c r="AA2541">
        <v>109</v>
      </c>
      <c r="AB2541">
        <v>102</v>
      </c>
    </row>
    <row r="2542" spans="1:44" x14ac:dyDescent="0.25">
      <c r="A2542" t="str">
        <f t="shared" si="39"/>
        <v>ZwettlLehrlinge3. Lehrjahr, weiblich</v>
      </c>
      <c r="B2542">
        <v>2541</v>
      </c>
      <c r="C2542">
        <v>325</v>
      </c>
      <c r="D2542" t="s">
        <v>192</v>
      </c>
      <c r="E2542" t="s">
        <v>46</v>
      </c>
      <c r="F2542" t="s">
        <v>70</v>
      </c>
      <c r="G2542">
        <v>66</v>
      </c>
      <c r="H2542">
        <v>43</v>
      </c>
      <c r="I2542">
        <v>55</v>
      </c>
      <c r="J2542">
        <v>40</v>
      </c>
      <c r="K2542">
        <v>46</v>
      </c>
      <c r="L2542">
        <v>51</v>
      </c>
      <c r="M2542">
        <v>52</v>
      </c>
      <c r="N2542">
        <v>43</v>
      </c>
      <c r="O2542">
        <v>59</v>
      </c>
      <c r="P2542">
        <v>49</v>
      </c>
      <c r="Q2542">
        <v>55</v>
      </c>
      <c r="R2542">
        <v>52</v>
      </c>
      <c r="S2542">
        <v>41</v>
      </c>
      <c r="T2542">
        <v>52</v>
      </c>
      <c r="U2542">
        <v>50</v>
      </c>
      <c r="V2542">
        <v>45</v>
      </c>
      <c r="W2542">
        <v>45</v>
      </c>
      <c r="X2542">
        <v>44</v>
      </c>
      <c r="Y2542">
        <v>50</v>
      </c>
      <c r="Z2542">
        <v>49</v>
      </c>
      <c r="AA2542">
        <v>51</v>
      </c>
      <c r="AB2542">
        <v>52</v>
      </c>
    </row>
    <row r="2543" spans="1:44" x14ac:dyDescent="0.25">
      <c r="A2543" t="str">
        <f t="shared" si="39"/>
        <v>ZwettlLehrlinge4. Lehrjahr, männlich</v>
      </c>
      <c r="B2543">
        <v>2542</v>
      </c>
      <c r="C2543">
        <v>325</v>
      </c>
      <c r="D2543" t="s">
        <v>192</v>
      </c>
      <c r="E2543" t="s">
        <v>46</v>
      </c>
      <c r="F2543" t="s">
        <v>71</v>
      </c>
      <c r="G2543">
        <v>52</v>
      </c>
      <c r="H2543">
        <v>58</v>
      </c>
      <c r="I2543">
        <v>55</v>
      </c>
      <c r="J2543">
        <v>62</v>
      </c>
      <c r="K2543">
        <v>71</v>
      </c>
      <c r="L2543">
        <v>57</v>
      </c>
      <c r="M2543">
        <v>57</v>
      </c>
      <c r="N2543">
        <v>55</v>
      </c>
      <c r="O2543">
        <v>65</v>
      </c>
      <c r="P2543">
        <v>60</v>
      </c>
      <c r="Q2543">
        <v>55</v>
      </c>
      <c r="R2543">
        <v>54</v>
      </c>
      <c r="S2543">
        <v>59</v>
      </c>
      <c r="T2543">
        <v>61</v>
      </c>
      <c r="U2543">
        <v>45</v>
      </c>
      <c r="V2543">
        <v>44</v>
      </c>
      <c r="W2543">
        <v>53</v>
      </c>
      <c r="X2543">
        <v>55</v>
      </c>
      <c r="Y2543">
        <v>43</v>
      </c>
      <c r="Z2543">
        <v>54</v>
      </c>
      <c r="AA2543">
        <v>44</v>
      </c>
      <c r="AB2543">
        <v>55</v>
      </c>
    </row>
    <row r="2544" spans="1:44" x14ac:dyDescent="0.25">
      <c r="A2544" t="str">
        <f t="shared" si="39"/>
        <v>ZwettlLehrlinge4. Lehrjahr, weiblich</v>
      </c>
      <c r="B2544">
        <v>2543</v>
      </c>
      <c r="C2544">
        <v>325</v>
      </c>
      <c r="D2544" t="s">
        <v>192</v>
      </c>
      <c r="E2544" t="s">
        <v>46</v>
      </c>
      <c r="F2544" t="s">
        <v>72</v>
      </c>
      <c r="G2544">
        <v>8</v>
      </c>
      <c r="H2544">
        <v>12</v>
      </c>
      <c r="I2544">
        <v>9</v>
      </c>
      <c r="J2544">
        <v>10</v>
      </c>
      <c r="K2544">
        <v>5</v>
      </c>
      <c r="L2544">
        <v>5</v>
      </c>
      <c r="M2544">
        <v>6</v>
      </c>
      <c r="N2544">
        <v>8</v>
      </c>
      <c r="O2544">
        <v>4</v>
      </c>
      <c r="P2544">
        <v>5</v>
      </c>
      <c r="Q2544">
        <v>8</v>
      </c>
      <c r="R2544">
        <v>5</v>
      </c>
      <c r="S2544">
        <v>7</v>
      </c>
      <c r="T2544">
        <v>4</v>
      </c>
      <c r="U2544">
        <v>5</v>
      </c>
      <c r="V2544">
        <v>8</v>
      </c>
      <c r="W2544">
        <v>3</v>
      </c>
      <c r="X2544">
        <v>1</v>
      </c>
      <c r="Y2544">
        <v>6</v>
      </c>
      <c r="Z2544">
        <v>4</v>
      </c>
      <c r="AA2544">
        <v>3</v>
      </c>
      <c r="AB2544">
        <v>5</v>
      </c>
    </row>
    <row r="2545" spans="1:28" x14ac:dyDescent="0.25">
      <c r="A2545" t="str">
        <f t="shared" si="39"/>
        <v>ZwettlLehrlingeFrauen</v>
      </c>
      <c r="B2545">
        <v>2544</v>
      </c>
      <c r="C2545">
        <v>325</v>
      </c>
      <c r="D2545" t="s">
        <v>192</v>
      </c>
      <c r="E2545" t="s">
        <v>46</v>
      </c>
      <c r="F2545" t="s">
        <v>47</v>
      </c>
      <c r="G2545">
        <v>173</v>
      </c>
      <c r="H2545">
        <v>150</v>
      </c>
      <c r="I2545">
        <v>152</v>
      </c>
      <c r="J2545">
        <v>141</v>
      </c>
      <c r="K2545">
        <v>154</v>
      </c>
      <c r="L2545">
        <v>160</v>
      </c>
      <c r="M2545">
        <v>166</v>
      </c>
      <c r="N2545">
        <v>162</v>
      </c>
      <c r="O2545">
        <v>171</v>
      </c>
      <c r="P2545">
        <v>158</v>
      </c>
      <c r="Q2545">
        <v>157</v>
      </c>
      <c r="R2545">
        <v>156</v>
      </c>
      <c r="S2545">
        <v>153</v>
      </c>
      <c r="T2545">
        <v>159</v>
      </c>
      <c r="U2545">
        <v>152</v>
      </c>
      <c r="V2545">
        <v>150</v>
      </c>
      <c r="W2545">
        <v>152</v>
      </c>
      <c r="X2545">
        <v>144</v>
      </c>
      <c r="Y2545">
        <v>153</v>
      </c>
      <c r="Z2545">
        <v>159</v>
      </c>
      <c r="AA2545">
        <v>170</v>
      </c>
      <c r="AB2545">
        <v>167</v>
      </c>
    </row>
    <row r="2546" spans="1:28" x14ac:dyDescent="0.25">
      <c r="A2546" t="str">
        <f t="shared" si="39"/>
        <v>ZwettlLehrlingeInsgesamt</v>
      </c>
      <c r="B2546">
        <v>2545</v>
      </c>
      <c r="C2546">
        <v>325</v>
      </c>
      <c r="D2546" t="s">
        <v>192</v>
      </c>
      <c r="E2546" t="s">
        <v>46</v>
      </c>
      <c r="F2546" t="s">
        <v>48</v>
      </c>
      <c r="G2546">
        <v>692</v>
      </c>
      <c r="H2546">
        <v>651</v>
      </c>
      <c r="I2546">
        <v>652</v>
      </c>
      <c r="J2546">
        <v>658</v>
      </c>
      <c r="K2546">
        <v>655</v>
      </c>
      <c r="L2546">
        <v>653</v>
      </c>
      <c r="M2546">
        <v>651</v>
      </c>
      <c r="N2546">
        <v>641</v>
      </c>
      <c r="O2546">
        <v>657</v>
      </c>
      <c r="P2546">
        <v>639</v>
      </c>
      <c r="Q2546">
        <v>630</v>
      </c>
      <c r="R2546">
        <v>593</v>
      </c>
      <c r="S2546">
        <v>573</v>
      </c>
      <c r="T2546">
        <v>567</v>
      </c>
      <c r="U2546">
        <v>544</v>
      </c>
      <c r="V2546">
        <v>531</v>
      </c>
      <c r="W2546">
        <v>543</v>
      </c>
      <c r="X2546">
        <v>534</v>
      </c>
      <c r="Y2546">
        <v>543</v>
      </c>
      <c r="Z2546">
        <v>554</v>
      </c>
      <c r="AA2546">
        <v>553</v>
      </c>
      <c r="AB2546">
        <v>550</v>
      </c>
    </row>
    <row r="2547" spans="1:28" x14ac:dyDescent="0.25">
      <c r="A2547" t="str">
        <f t="shared" si="39"/>
        <v>ZwettlLehrlingeMänner</v>
      </c>
      <c r="B2547">
        <v>2546</v>
      </c>
      <c r="C2547">
        <v>325</v>
      </c>
      <c r="D2547" t="s">
        <v>192</v>
      </c>
      <c r="E2547" t="s">
        <v>46</v>
      </c>
      <c r="F2547" t="s">
        <v>49</v>
      </c>
      <c r="G2547">
        <v>519</v>
      </c>
      <c r="H2547">
        <v>501</v>
      </c>
      <c r="I2547">
        <v>500</v>
      </c>
      <c r="J2547">
        <v>517</v>
      </c>
      <c r="K2547">
        <v>501</v>
      </c>
      <c r="L2547">
        <v>493</v>
      </c>
      <c r="M2547">
        <v>485</v>
      </c>
      <c r="N2547">
        <v>479</v>
      </c>
      <c r="O2547">
        <v>486</v>
      </c>
      <c r="P2547">
        <v>481</v>
      </c>
      <c r="Q2547">
        <v>473</v>
      </c>
      <c r="R2547">
        <v>437</v>
      </c>
      <c r="S2547">
        <v>420</v>
      </c>
      <c r="T2547">
        <v>408</v>
      </c>
      <c r="U2547">
        <v>392</v>
      </c>
      <c r="V2547">
        <v>381</v>
      </c>
      <c r="W2547">
        <v>391</v>
      </c>
      <c r="X2547">
        <v>390</v>
      </c>
      <c r="Y2547">
        <v>390</v>
      </c>
      <c r="Z2547">
        <v>395</v>
      </c>
      <c r="AA2547">
        <v>383</v>
      </c>
      <c r="AB2547">
        <v>383</v>
      </c>
    </row>
    <row r="2548" spans="1:28" x14ac:dyDescent="0.25">
      <c r="A2548" t="str">
        <f t="shared" si="39"/>
        <v>ZwettlNeugründungenInsgesamt</v>
      </c>
      <c r="B2548">
        <v>2547</v>
      </c>
      <c r="C2548">
        <v>325</v>
      </c>
      <c r="D2548" t="s">
        <v>192</v>
      </c>
      <c r="E2548" t="s">
        <v>41</v>
      </c>
      <c r="F2548" t="s">
        <v>48</v>
      </c>
      <c r="G2548">
        <v>89</v>
      </c>
      <c r="H2548">
        <v>101.80589230335499</v>
      </c>
      <c r="I2548">
        <v>86.294017094017093</v>
      </c>
      <c r="J2548">
        <v>91.0454091816367</v>
      </c>
      <c r="K2548">
        <v>95.033280784725903</v>
      </c>
      <c r="L2548">
        <v>97.048226715280094</v>
      </c>
      <c r="M2548">
        <v>169.90468714958499</v>
      </c>
      <c r="N2548">
        <v>127.038126688682</v>
      </c>
      <c r="O2548">
        <v>123.031766528926</v>
      </c>
      <c r="P2548">
        <v>155.041432771986</v>
      </c>
      <c r="Q2548">
        <v>160.12490241998401</v>
      </c>
      <c r="R2548">
        <v>166.957041800643</v>
      </c>
      <c r="S2548">
        <v>159.104812129202</v>
      </c>
      <c r="T2548">
        <v>177.041461700632</v>
      </c>
      <c r="U2548">
        <v>203.95328600870201</v>
      </c>
      <c r="V2548">
        <v>185</v>
      </c>
      <c r="W2548">
        <v>171</v>
      </c>
      <c r="X2548">
        <v>176</v>
      </c>
      <c r="Y2548">
        <v>154</v>
      </c>
      <c r="Z2548">
        <v>161</v>
      </c>
      <c r="AA2548">
        <v>125</v>
      </c>
      <c r="AB2548">
        <v>126</v>
      </c>
    </row>
    <row r="2549" spans="1:28" x14ac:dyDescent="0.25">
      <c r="A2549" t="str">
        <f t="shared" si="39"/>
        <v>ZwettlPendler (Auspendler/-innen)Insgesamt</v>
      </c>
      <c r="B2549">
        <v>2548</v>
      </c>
      <c r="C2549">
        <v>325</v>
      </c>
      <c r="D2549" t="s">
        <v>192</v>
      </c>
      <c r="E2549" t="s">
        <v>459</v>
      </c>
      <c r="F2549" t="s">
        <v>48</v>
      </c>
      <c r="G2549">
        <v>12179</v>
      </c>
      <c r="H2549">
        <v>12478</v>
      </c>
      <c r="I2549">
        <v>12544</v>
      </c>
      <c r="J2549">
        <v>12422</v>
      </c>
      <c r="K2549">
        <v>12411</v>
      </c>
      <c r="L2549">
        <v>12493</v>
      </c>
      <c r="M2549">
        <v>12620</v>
      </c>
      <c r="N2549">
        <v>12545</v>
      </c>
      <c r="O2549">
        <v>12681</v>
      </c>
      <c r="P2549">
        <v>12793</v>
      </c>
      <c r="Q2549">
        <v>12732</v>
      </c>
      <c r="R2549">
        <v>12631</v>
      </c>
      <c r="S2549">
        <v>12812</v>
      </c>
    </row>
    <row r="2550" spans="1:28" x14ac:dyDescent="0.25">
      <c r="A2550" t="str">
        <f t="shared" si="39"/>
        <v>ZwettlPendler ins AuslandInsgesamt</v>
      </c>
      <c r="B2550">
        <v>2549</v>
      </c>
      <c r="C2550">
        <v>325</v>
      </c>
      <c r="D2550" t="s">
        <v>192</v>
      </c>
      <c r="E2550" t="s">
        <v>304</v>
      </c>
      <c r="F2550" t="s">
        <v>48</v>
      </c>
      <c r="G2550">
        <v>3</v>
      </c>
      <c r="H2550">
        <v>11</v>
      </c>
      <c r="I2550">
        <v>51</v>
      </c>
      <c r="J2550">
        <v>9</v>
      </c>
      <c r="K2550">
        <v>12</v>
      </c>
      <c r="L2550">
        <v>39</v>
      </c>
      <c r="M2550">
        <v>36</v>
      </c>
      <c r="N2550">
        <v>36</v>
      </c>
      <c r="O2550">
        <v>25</v>
      </c>
      <c r="P2550">
        <v>28</v>
      </c>
      <c r="Q2550">
        <v>29</v>
      </c>
      <c r="R2550">
        <v>15</v>
      </c>
      <c r="S2550">
        <v>34</v>
      </c>
    </row>
    <row r="2551" spans="1:28" x14ac:dyDescent="0.25">
      <c r="A2551" t="str">
        <f t="shared" si="39"/>
        <v>ZwettlPendler zw. BundesländernInsgesamt</v>
      </c>
      <c r="B2551">
        <v>2550</v>
      </c>
      <c r="C2551">
        <v>325</v>
      </c>
      <c r="D2551" t="s">
        <v>192</v>
      </c>
      <c r="E2551" t="s">
        <v>433</v>
      </c>
      <c r="F2551" t="s">
        <v>48</v>
      </c>
      <c r="G2551">
        <v>2587</v>
      </c>
      <c r="H2551">
        <v>2673</v>
      </c>
      <c r="I2551">
        <v>2545</v>
      </c>
      <c r="J2551">
        <v>2446</v>
      </c>
      <c r="K2551">
        <v>2516</v>
      </c>
      <c r="L2551">
        <v>2438</v>
      </c>
      <c r="M2551">
        <v>2332</v>
      </c>
      <c r="N2551">
        <v>2324</v>
      </c>
      <c r="O2551">
        <v>2328</v>
      </c>
      <c r="P2551">
        <v>2356</v>
      </c>
      <c r="Q2551">
        <v>2265</v>
      </c>
      <c r="R2551">
        <v>2208</v>
      </c>
      <c r="S2551">
        <v>2234</v>
      </c>
    </row>
    <row r="2552" spans="1:28" x14ac:dyDescent="0.25">
      <c r="A2552" t="str">
        <f t="shared" si="39"/>
        <v>ZwettlPendler zw. Gemeinden eines Pol. BezirkesInsgesamt</v>
      </c>
      <c r="B2552">
        <v>2551</v>
      </c>
      <c r="C2552">
        <v>325</v>
      </c>
      <c r="D2552" t="s">
        <v>192</v>
      </c>
      <c r="E2552" t="s">
        <v>305</v>
      </c>
      <c r="F2552" t="s">
        <v>48</v>
      </c>
      <c r="G2552">
        <v>5157</v>
      </c>
      <c r="H2552">
        <v>4803</v>
      </c>
      <c r="I2552">
        <v>4924</v>
      </c>
      <c r="J2552">
        <v>4986</v>
      </c>
      <c r="K2552">
        <v>5000</v>
      </c>
      <c r="L2552">
        <v>5134</v>
      </c>
      <c r="M2552">
        <v>5081</v>
      </c>
      <c r="N2552">
        <v>5230</v>
      </c>
      <c r="O2552">
        <v>5215</v>
      </c>
      <c r="P2552">
        <v>5329</v>
      </c>
      <c r="Q2552">
        <v>5241</v>
      </c>
      <c r="R2552">
        <v>5240</v>
      </c>
      <c r="S2552">
        <v>5322</v>
      </c>
    </row>
    <row r="2553" spans="1:28" x14ac:dyDescent="0.25">
      <c r="A2553" t="str">
        <f t="shared" si="39"/>
        <v>ZwettlPendler zw. Pol. Bez. des BundeslandesInsgesamt</v>
      </c>
      <c r="B2553">
        <v>2552</v>
      </c>
      <c r="C2553">
        <v>325</v>
      </c>
      <c r="D2553" t="s">
        <v>192</v>
      </c>
      <c r="E2553" t="s">
        <v>306</v>
      </c>
      <c r="F2553" t="s">
        <v>48</v>
      </c>
      <c r="G2553">
        <v>4432</v>
      </c>
      <c r="H2553">
        <v>4991</v>
      </c>
      <c r="I2553">
        <v>5024</v>
      </c>
      <c r="J2553">
        <v>4981</v>
      </c>
      <c r="K2553">
        <v>4883</v>
      </c>
      <c r="L2553">
        <v>4882</v>
      </c>
      <c r="M2553">
        <v>5171</v>
      </c>
      <c r="N2553">
        <v>4955</v>
      </c>
      <c r="O2553">
        <v>5113</v>
      </c>
      <c r="P2553">
        <v>5080</v>
      </c>
      <c r="Q2553">
        <v>5197</v>
      </c>
      <c r="R2553">
        <v>5168</v>
      </c>
      <c r="S2553">
        <v>5222</v>
      </c>
    </row>
    <row r="2554" spans="1:28" x14ac:dyDescent="0.25">
      <c r="A2554" t="str">
        <f t="shared" si="39"/>
        <v>ZwettlPensionisteneinkommenBrutto_Schnitt</v>
      </c>
      <c r="B2554">
        <v>2553</v>
      </c>
      <c r="C2554">
        <v>325</v>
      </c>
      <c r="D2554" t="s">
        <v>192</v>
      </c>
      <c r="E2554" t="s">
        <v>44</v>
      </c>
      <c r="F2554" t="s">
        <v>54</v>
      </c>
      <c r="G2554">
        <v>13208.601648755701</v>
      </c>
      <c r="H2554">
        <v>13455.4960016851</v>
      </c>
      <c r="I2554">
        <v>13919.5903676333</v>
      </c>
      <c r="J2554">
        <v>14382.8807507704</v>
      </c>
      <c r="K2554">
        <v>15065.363700809399</v>
      </c>
      <c r="L2554">
        <v>15600.2522311087</v>
      </c>
      <c r="M2554">
        <v>16092.472564287</v>
      </c>
      <c r="N2554">
        <v>16540.569865765799</v>
      </c>
      <c r="O2554">
        <v>16562.369391541099</v>
      </c>
      <c r="P2554">
        <v>17207.2996445758</v>
      </c>
      <c r="Q2554">
        <v>17784.603316415702</v>
      </c>
      <c r="R2554">
        <v>18182.190969641699</v>
      </c>
      <c r="S2554">
        <v>18546.690161772</v>
      </c>
      <c r="T2554">
        <v>18966.587170949399</v>
      </c>
      <c r="U2554">
        <v>19544.790170272299</v>
      </c>
      <c r="V2554">
        <v>20200.257035653402</v>
      </c>
      <c r="W2554">
        <v>21813.773030830402</v>
      </c>
      <c r="X2554">
        <v>22557.148613708399</v>
      </c>
      <c r="Y2554">
        <v>23558.355661511301</v>
      </c>
    </row>
    <row r="2555" spans="1:28" x14ac:dyDescent="0.25">
      <c r="A2555" t="str">
        <f t="shared" si="39"/>
        <v>ZwettlPensionisteneinkommenBruttobezüge 1000 EUR</v>
      </c>
      <c r="B2555">
        <v>2554</v>
      </c>
      <c r="C2555">
        <v>325</v>
      </c>
      <c r="D2555" t="s">
        <v>192</v>
      </c>
      <c r="E2555" t="s">
        <v>44</v>
      </c>
      <c r="F2555" t="s">
        <v>55</v>
      </c>
      <c r="G2555">
        <v>140116.84628999999</v>
      </c>
      <c r="H2555">
        <v>143731.60829</v>
      </c>
      <c r="I2555">
        <v>148800.42103</v>
      </c>
      <c r="J2555">
        <v>154026.26996000001</v>
      </c>
      <c r="K2555">
        <v>161937.59442000001</v>
      </c>
      <c r="L2555">
        <v>169699.54376999999</v>
      </c>
      <c r="M2555">
        <v>178980.47985999999</v>
      </c>
      <c r="N2555">
        <v>186064.87041999999</v>
      </c>
      <c r="O2555">
        <v>194624.40272000001</v>
      </c>
      <c r="P2555">
        <v>203820.46429</v>
      </c>
      <c r="Q2555">
        <v>213753.14726</v>
      </c>
      <c r="R2555">
        <v>219204.49432999999</v>
      </c>
      <c r="S2555">
        <v>223561.80321000001</v>
      </c>
      <c r="T2555">
        <v>229552.60453000001</v>
      </c>
      <c r="U2555">
        <v>237606.0141</v>
      </c>
      <c r="V2555">
        <v>248725.76488</v>
      </c>
      <c r="W2555">
        <v>263204.98538999999</v>
      </c>
      <c r="X2555">
        <v>277430.37079999998</v>
      </c>
      <c r="Y2555">
        <v>293984.72029999999</v>
      </c>
    </row>
    <row r="2556" spans="1:28" x14ac:dyDescent="0.25">
      <c r="A2556" t="str">
        <f t="shared" si="39"/>
        <v>ZwettlPensionisteneinkommenBruttobezüge Fälle</v>
      </c>
      <c r="B2556">
        <v>2555</v>
      </c>
      <c r="C2556">
        <v>325</v>
      </c>
      <c r="D2556" t="s">
        <v>192</v>
      </c>
      <c r="E2556" t="s">
        <v>44</v>
      </c>
      <c r="F2556" t="s">
        <v>56</v>
      </c>
      <c r="G2556">
        <v>10608</v>
      </c>
      <c r="H2556">
        <v>10682</v>
      </c>
      <c r="I2556">
        <v>10690</v>
      </c>
      <c r="J2556">
        <v>10709</v>
      </c>
      <c r="K2556">
        <v>10749</v>
      </c>
      <c r="L2556">
        <v>10878</v>
      </c>
      <c r="M2556">
        <v>11122</v>
      </c>
      <c r="N2556">
        <v>11249</v>
      </c>
      <c r="O2556">
        <v>11751</v>
      </c>
      <c r="P2556">
        <v>11845</v>
      </c>
      <c r="Q2556">
        <v>12019</v>
      </c>
      <c r="R2556">
        <v>12056</v>
      </c>
      <c r="S2556">
        <v>12054</v>
      </c>
      <c r="T2556">
        <v>12103</v>
      </c>
      <c r="U2556">
        <v>12157</v>
      </c>
      <c r="V2556">
        <v>12313</v>
      </c>
      <c r="W2556">
        <v>12066</v>
      </c>
      <c r="X2556">
        <v>12299</v>
      </c>
      <c r="Y2556">
        <v>12479</v>
      </c>
    </row>
    <row r="2557" spans="1:28" x14ac:dyDescent="0.25">
      <c r="A2557" t="str">
        <f t="shared" si="39"/>
        <v>ZwettlPensionisteneinkommenLohnsteuer 1000 EUR</v>
      </c>
      <c r="B2557">
        <v>2556</v>
      </c>
      <c r="C2557">
        <v>325</v>
      </c>
      <c r="D2557" t="s">
        <v>192</v>
      </c>
      <c r="E2557" t="s">
        <v>44</v>
      </c>
      <c r="F2557" t="s">
        <v>57</v>
      </c>
      <c r="G2557">
        <v>12068.560530000001</v>
      </c>
      <c r="H2557">
        <v>11214.60133</v>
      </c>
      <c r="I2557">
        <v>12185.7158</v>
      </c>
      <c r="J2557">
        <v>13111.951059999999</v>
      </c>
      <c r="K2557">
        <v>14453.428749999999</v>
      </c>
      <c r="L2557">
        <v>13725.21559</v>
      </c>
      <c r="M2557">
        <v>15454.154329999999</v>
      </c>
      <c r="N2557">
        <v>16863.234339999999</v>
      </c>
      <c r="O2557">
        <v>18559.678380000001</v>
      </c>
      <c r="P2557">
        <v>20172.320039999999</v>
      </c>
      <c r="Q2557">
        <v>22071.131450000001</v>
      </c>
      <c r="R2557">
        <v>23488.569609999999</v>
      </c>
      <c r="S2557">
        <v>19635.619900000002</v>
      </c>
      <c r="T2557">
        <v>20839.239409999998</v>
      </c>
      <c r="U2557">
        <v>22406.004089999999</v>
      </c>
      <c r="V2557">
        <v>24523.08555</v>
      </c>
      <c r="W2557">
        <v>24531.547569999999</v>
      </c>
      <c r="X2557">
        <v>27040.530650000001</v>
      </c>
      <c r="Y2557">
        <v>28392.211960000001</v>
      </c>
    </row>
    <row r="2558" spans="1:28" x14ac:dyDescent="0.25">
      <c r="A2558" t="str">
        <f t="shared" si="39"/>
        <v>ZwettlPensionisteneinkommenLohnsteuer Fälle</v>
      </c>
      <c r="B2558">
        <v>2557</v>
      </c>
      <c r="C2558">
        <v>325</v>
      </c>
      <c r="D2558" t="s">
        <v>192</v>
      </c>
      <c r="E2558" t="s">
        <v>44</v>
      </c>
      <c r="F2558" t="s">
        <v>58</v>
      </c>
      <c r="G2558">
        <v>3971</v>
      </c>
      <c r="H2558">
        <v>3749</v>
      </c>
      <c r="I2558">
        <v>3944</v>
      </c>
      <c r="J2558">
        <v>4340</v>
      </c>
      <c r="K2558">
        <v>4521</v>
      </c>
      <c r="L2558">
        <v>4354</v>
      </c>
      <c r="M2558">
        <v>4669</v>
      </c>
      <c r="N2558">
        <v>4919</v>
      </c>
      <c r="O2558">
        <v>5233</v>
      </c>
      <c r="P2558">
        <v>5519</v>
      </c>
      <c r="Q2558">
        <v>5839</v>
      </c>
      <c r="R2558">
        <v>6003</v>
      </c>
      <c r="S2558">
        <v>6167</v>
      </c>
      <c r="T2558">
        <v>6346</v>
      </c>
      <c r="U2558">
        <v>6593</v>
      </c>
      <c r="V2558">
        <v>6981</v>
      </c>
      <c r="W2558">
        <v>7839</v>
      </c>
      <c r="X2558">
        <v>8346</v>
      </c>
      <c r="Y2558">
        <v>8835</v>
      </c>
    </row>
    <row r="2559" spans="1:28" x14ac:dyDescent="0.25">
      <c r="A2559" t="str">
        <f t="shared" si="39"/>
        <v>ZwettlPensionisteneinkommenNetto_Schnitt</v>
      </c>
      <c r="B2559">
        <v>2558</v>
      </c>
      <c r="C2559">
        <v>325</v>
      </c>
      <c r="D2559" t="s">
        <v>192</v>
      </c>
      <c r="E2559" t="s">
        <v>44</v>
      </c>
      <c r="F2559" t="s">
        <v>59</v>
      </c>
      <c r="G2559">
        <v>11406.302259615401</v>
      </c>
      <c r="H2559">
        <v>11671.1750599139</v>
      </c>
      <c r="I2559">
        <v>12018.629790458401</v>
      </c>
      <c r="J2559">
        <v>12371.6839546176</v>
      </c>
      <c r="K2559">
        <v>12888.0176314076</v>
      </c>
      <c r="L2559">
        <v>13471.820696819301</v>
      </c>
      <c r="M2559">
        <v>13808.4493283582</v>
      </c>
      <c r="N2559">
        <v>14124.8282887368</v>
      </c>
      <c r="O2559">
        <v>14065.3615147647</v>
      </c>
      <c r="P2559">
        <v>14550.710240607899</v>
      </c>
      <c r="Q2559">
        <v>14964.557687827601</v>
      </c>
      <c r="R2559">
        <v>15228.8010285335</v>
      </c>
      <c r="S2559">
        <v>15892.293040484499</v>
      </c>
      <c r="T2559">
        <v>16199.5413946955</v>
      </c>
      <c r="U2559">
        <v>16622.662479230101</v>
      </c>
      <c r="V2559">
        <v>17098.6609372208</v>
      </c>
      <c r="W2559">
        <v>18605.454965191399</v>
      </c>
      <c r="X2559">
        <v>19142.7573241727</v>
      </c>
      <c r="Y2559">
        <v>20017.441281352701</v>
      </c>
    </row>
    <row r="2560" spans="1:28" x14ac:dyDescent="0.25">
      <c r="A2560" t="str">
        <f t="shared" si="39"/>
        <v>ZwettlPensionisteneinkommenNettobezüge 1000 EUR</v>
      </c>
      <c r="B2560">
        <v>2559</v>
      </c>
      <c r="C2560">
        <v>325</v>
      </c>
      <c r="D2560" t="s">
        <v>192</v>
      </c>
      <c r="E2560" t="s">
        <v>44</v>
      </c>
      <c r="F2560" t="s">
        <v>60</v>
      </c>
      <c r="G2560">
        <v>120998.05437</v>
      </c>
      <c r="H2560">
        <v>124671.49198999999</v>
      </c>
      <c r="I2560">
        <v>128479.15246</v>
      </c>
      <c r="J2560">
        <v>132488.36347000001</v>
      </c>
      <c r="K2560">
        <v>138533.30152000001</v>
      </c>
      <c r="L2560">
        <v>146546.46554</v>
      </c>
      <c r="M2560">
        <v>153577.57342999999</v>
      </c>
      <c r="N2560">
        <v>158890.19342</v>
      </c>
      <c r="O2560">
        <v>165282.06315999999</v>
      </c>
      <c r="P2560">
        <v>172353.16279999999</v>
      </c>
      <c r="Q2560">
        <v>179859.01884999999</v>
      </c>
      <c r="R2560">
        <v>183598.4252</v>
      </c>
      <c r="S2560">
        <v>191565.70030999999</v>
      </c>
      <c r="T2560">
        <v>196063.04949999999</v>
      </c>
      <c r="U2560">
        <v>202081.70775999999</v>
      </c>
      <c r="V2560">
        <v>210535.81211999999</v>
      </c>
      <c r="W2560">
        <v>224493.41961000001</v>
      </c>
      <c r="X2560">
        <v>235436.77233000001</v>
      </c>
      <c r="Y2560">
        <v>249797.64975000001</v>
      </c>
    </row>
    <row r="2561" spans="1:47" x14ac:dyDescent="0.25">
      <c r="A2561" t="str">
        <f t="shared" si="39"/>
        <v>ZwettlPensionisteneinkommenSV-Beiträge 1000 EUR</v>
      </c>
      <c r="B2561">
        <v>2560</v>
      </c>
      <c r="C2561">
        <v>325</v>
      </c>
      <c r="D2561" t="s">
        <v>192</v>
      </c>
      <c r="E2561" t="s">
        <v>44</v>
      </c>
      <c r="F2561" t="s">
        <v>61</v>
      </c>
      <c r="G2561">
        <v>7050.2313899999999</v>
      </c>
      <c r="H2561">
        <v>7845.5149700000002</v>
      </c>
      <c r="I2561">
        <v>8135.5527700000002</v>
      </c>
      <c r="J2561">
        <v>8425.95543</v>
      </c>
      <c r="K2561">
        <v>8950.8641499999994</v>
      </c>
      <c r="L2561">
        <v>9427.8626399999994</v>
      </c>
      <c r="M2561">
        <v>9948.7520999999997</v>
      </c>
      <c r="N2561">
        <v>10311.442660000001</v>
      </c>
      <c r="O2561">
        <v>10782.661179999999</v>
      </c>
      <c r="P2561">
        <v>11294.981449999999</v>
      </c>
      <c r="Q2561">
        <v>11822.99696</v>
      </c>
      <c r="R2561">
        <v>12117.499519999999</v>
      </c>
      <c r="S2561">
        <v>12360.483</v>
      </c>
      <c r="T2561">
        <v>12650.315619999999</v>
      </c>
      <c r="U2561">
        <v>13118.302250000001</v>
      </c>
      <c r="V2561">
        <v>13666.86721</v>
      </c>
      <c r="W2561">
        <v>14180.01821</v>
      </c>
      <c r="X2561">
        <v>14953.06782</v>
      </c>
      <c r="Y2561">
        <v>15794.85859</v>
      </c>
    </row>
    <row r="2562" spans="1:47" x14ac:dyDescent="0.25">
      <c r="A2562" t="str">
        <f t="shared" si="39"/>
        <v>ZwettlPensionisteneinkommenSV-Beiträge Fälle</v>
      </c>
      <c r="B2562">
        <v>2561</v>
      </c>
      <c r="C2562">
        <v>325</v>
      </c>
      <c r="D2562" t="s">
        <v>192</v>
      </c>
      <c r="E2562" t="s">
        <v>44</v>
      </c>
      <c r="F2562" t="s">
        <v>62</v>
      </c>
      <c r="G2562">
        <v>10435</v>
      </c>
      <c r="H2562">
        <v>10503</v>
      </c>
      <c r="I2562">
        <v>10510</v>
      </c>
      <c r="J2562">
        <v>10534</v>
      </c>
      <c r="K2562">
        <v>10577</v>
      </c>
      <c r="L2562">
        <v>10702</v>
      </c>
      <c r="M2562">
        <v>10929</v>
      </c>
      <c r="N2562">
        <v>11059</v>
      </c>
      <c r="O2562">
        <v>11156</v>
      </c>
      <c r="P2562">
        <v>11247</v>
      </c>
      <c r="Q2562">
        <v>11412</v>
      </c>
      <c r="R2562">
        <v>11437</v>
      </c>
      <c r="S2562">
        <v>11455</v>
      </c>
      <c r="T2562">
        <v>11500</v>
      </c>
      <c r="U2562">
        <v>11556</v>
      </c>
      <c r="V2562">
        <v>11697</v>
      </c>
      <c r="W2562">
        <v>11488</v>
      </c>
      <c r="X2562">
        <v>11754</v>
      </c>
      <c r="Y2562">
        <v>11956</v>
      </c>
    </row>
    <row r="2563" spans="1:47" x14ac:dyDescent="0.25">
      <c r="A2563" t="str">
        <f t="shared" ref="A2563:A2626" si="40">D2563&amp;E2563&amp;F2563</f>
        <v>ZwettlUnselbstständig BeschäftigteFrauen</v>
      </c>
      <c r="B2563">
        <v>2562</v>
      </c>
      <c r="C2563">
        <v>325</v>
      </c>
      <c r="D2563" t="s">
        <v>192</v>
      </c>
      <c r="E2563" t="s">
        <v>38</v>
      </c>
      <c r="F2563" t="s">
        <v>47</v>
      </c>
      <c r="G2563">
        <v>3164</v>
      </c>
      <c r="H2563">
        <v>3451</v>
      </c>
      <c r="I2563">
        <v>3303</v>
      </c>
      <c r="J2563">
        <v>3567</v>
      </c>
      <c r="K2563">
        <v>3004</v>
      </c>
      <c r="L2563">
        <v>3377</v>
      </c>
      <c r="M2563">
        <v>3181</v>
      </c>
      <c r="N2563">
        <v>3442</v>
      </c>
      <c r="O2563">
        <v>6925</v>
      </c>
      <c r="P2563">
        <v>7392</v>
      </c>
      <c r="Q2563">
        <v>7142</v>
      </c>
      <c r="R2563">
        <v>7436</v>
      </c>
      <c r="S2563">
        <v>7025</v>
      </c>
      <c r="T2563">
        <v>7383</v>
      </c>
      <c r="U2563">
        <v>7217</v>
      </c>
      <c r="V2563">
        <v>7632</v>
      </c>
      <c r="W2563">
        <v>7318</v>
      </c>
      <c r="X2563">
        <v>7686</v>
      </c>
      <c r="Y2563">
        <v>7373</v>
      </c>
      <c r="Z2563">
        <v>7713</v>
      </c>
      <c r="AA2563">
        <v>7399</v>
      </c>
      <c r="AB2563">
        <v>7744</v>
      </c>
      <c r="AC2563">
        <v>7463</v>
      </c>
      <c r="AD2563">
        <v>7793</v>
      </c>
      <c r="AE2563">
        <v>7434</v>
      </c>
      <c r="AF2563">
        <v>7796</v>
      </c>
      <c r="AG2563">
        <v>7535</v>
      </c>
      <c r="AH2563">
        <v>7933</v>
      </c>
      <c r="AI2563">
        <v>7599</v>
      </c>
      <c r="AJ2563">
        <v>7921</v>
      </c>
      <c r="AK2563">
        <v>7634</v>
      </c>
      <c r="AL2563">
        <v>7919</v>
      </c>
      <c r="AM2563">
        <v>7679</v>
      </c>
      <c r="AN2563">
        <v>7840</v>
      </c>
      <c r="AO2563">
        <v>7577</v>
      </c>
      <c r="AP2563">
        <v>7891</v>
      </c>
      <c r="AQ2563">
        <v>7668</v>
      </c>
      <c r="AR2563">
        <v>7902</v>
      </c>
      <c r="AS2563">
        <v>7748</v>
      </c>
      <c r="AT2563">
        <v>7968</v>
      </c>
      <c r="AU2563">
        <v>7723</v>
      </c>
    </row>
    <row r="2564" spans="1:47" x14ac:dyDescent="0.25">
      <c r="A2564" t="str">
        <f t="shared" si="40"/>
        <v>ZwettlUnselbstständig BeschäftigteInsgesamt</v>
      </c>
      <c r="B2564">
        <v>2563</v>
      </c>
      <c r="C2564">
        <v>325</v>
      </c>
      <c r="D2564" t="s">
        <v>192</v>
      </c>
      <c r="E2564" t="s">
        <v>38</v>
      </c>
      <c r="F2564" t="s">
        <v>48</v>
      </c>
      <c r="G2564">
        <v>8271</v>
      </c>
      <c r="H2564">
        <v>9895</v>
      </c>
      <c r="I2564">
        <v>8608</v>
      </c>
      <c r="J2564">
        <v>10051</v>
      </c>
      <c r="K2564">
        <v>7986</v>
      </c>
      <c r="L2564">
        <v>9685</v>
      </c>
      <c r="M2564">
        <v>8448</v>
      </c>
      <c r="N2564">
        <v>9821</v>
      </c>
      <c r="O2564">
        <v>15463</v>
      </c>
      <c r="P2564">
        <v>17401</v>
      </c>
      <c r="Q2564">
        <v>15530</v>
      </c>
      <c r="R2564">
        <v>17277</v>
      </c>
      <c r="S2564">
        <v>15402</v>
      </c>
      <c r="T2564">
        <v>17094</v>
      </c>
      <c r="U2564">
        <v>15593</v>
      </c>
      <c r="V2564">
        <v>17351</v>
      </c>
      <c r="W2564">
        <v>15815</v>
      </c>
      <c r="X2564">
        <v>17493</v>
      </c>
      <c r="Y2564">
        <v>15788</v>
      </c>
      <c r="Z2564">
        <v>17575</v>
      </c>
      <c r="AA2564">
        <v>15776</v>
      </c>
      <c r="AB2564">
        <v>17448</v>
      </c>
      <c r="AC2564">
        <v>15800</v>
      </c>
      <c r="AD2564">
        <v>17498</v>
      </c>
      <c r="AE2564">
        <v>15787</v>
      </c>
      <c r="AF2564">
        <v>17325</v>
      </c>
      <c r="AG2564">
        <v>15844</v>
      </c>
      <c r="AH2564">
        <v>17563</v>
      </c>
      <c r="AI2564">
        <v>16119</v>
      </c>
      <c r="AJ2564">
        <v>17575</v>
      </c>
      <c r="AK2564">
        <v>16114</v>
      </c>
      <c r="AL2564">
        <v>17426</v>
      </c>
      <c r="AM2564">
        <v>16150</v>
      </c>
      <c r="AN2564">
        <v>17201</v>
      </c>
      <c r="AO2564">
        <v>15896</v>
      </c>
      <c r="AP2564">
        <v>17227</v>
      </c>
      <c r="AQ2564">
        <v>16097</v>
      </c>
      <c r="AR2564">
        <v>17194</v>
      </c>
      <c r="AS2564">
        <v>16171</v>
      </c>
      <c r="AT2564">
        <v>17237</v>
      </c>
      <c r="AU2564">
        <v>15989</v>
      </c>
    </row>
    <row r="2565" spans="1:47" x14ac:dyDescent="0.25">
      <c r="A2565" t="str">
        <f t="shared" si="40"/>
        <v>ZwettlUnselbstständig BeschäftigteMänner</v>
      </c>
      <c r="B2565">
        <v>2564</v>
      </c>
      <c r="C2565">
        <v>325</v>
      </c>
      <c r="D2565" t="s">
        <v>192</v>
      </c>
      <c r="E2565" t="s">
        <v>38</v>
      </c>
      <c r="F2565" t="s">
        <v>49</v>
      </c>
      <c r="G2565">
        <v>5107</v>
      </c>
      <c r="H2565">
        <v>6444</v>
      </c>
      <c r="I2565">
        <v>5305</v>
      </c>
      <c r="J2565">
        <v>6484</v>
      </c>
      <c r="K2565">
        <v>4982</v>
      </c>
      <c r="L2565">
        <v>6308</v>
      </c>
      <c r="M2565">
        <v>5267</v>
      </c>
      <c r="N2565">
        <v>6379</v>
      </c>
      <c r="O2565">
        <v>8538</v>
      </c>
      <c r="P2565">
        <v>10009</v>
      </c>
      <c r="Q2565">
        <v>8388</v>
      </c>
      <c r="R2565">
        <v>9841</v>
      </c>
      <c r="S2565">
        <v>8377</v>
      </c>
      <c r="T2565">
        <v>9711</v>
      </c>
      <c r="U2565">
        <v>8376</v>
      </c>
      <c r="V2565">
        <v>9719</v>
      </c>
      <c r="W2565">
        <v>8497</v>
      </c>
      <c r="X2565">
        <v>9807</v>
      </c>
      <c r="Y2565">
        <v>8415</v>
      </c>
      <c r="Z2565">
        <v>9862</v>
      </c>
      <c r="AA2565">
        <v>8377</v>
      </c>
      <c r="AB2565">
        <v>9704</v>
      </c>
      <c r="AC2565">
        <v>8337</v>
      </c>
      <c r="AD2565">
        <v>9705</v>
      </c>
      <c r="AE2565">
        <v>8353</v>
      </c>
      <c r="AF2565">
        <v>9529</v>
      </c>
      <c r="AG2565">
        <v>8309</v>
      </c>
      <c r="AH2565">
        <v>9630</v>
      </c>
      <c r="AI2565">
        <v>8520</v>
      </c>
      <c r="AJ2565">
        <v>9654</v>
      </c>
      <c r="AK2565">
        <v>8480</v>
      </c>
      <c r="AL2565">
        <v>9507</v>
      </c>
      <c r="AM2565">
        <v>8471</v>
      </c>
      <c r="AN2565">
        <v>9361</v>
      </c>
      <c r="AO2565">
        <v>8319</v>
      </c>
      <c r="AP2565">
        <v>9336</v>
      </c>
      <c r="AQ2565">
        <v>8429</v>
      </c>
      <c r="AR2565">
        <v>9292</v>
      </c>
      <c r="AS2565">
        <v>8423</v>
      </c>
      <c r="AT2565">
        <v>9269</v>
      </c>
      <c r="AU2565">
        <v>8266</v>
      </c>
    </row>
    <row r="2566" spans="1:47" x14ac:dyDescent="0.25">
      <c r="A2566" t="str">
        <f t="shared" si="40"/>
        <v>ZwettlUnselbstständig Beschäftigte GW mgfInsgesamt</v>
      </c>
      <c r="B2566">
        <v>2565</v>
      </c>
      <c r="C2566">
        <v>325</v>
      </c>
      <c r="D2566" t="s">
        <v>192</v>
      </c>
      <c r="E2566" t="s">
        <v>450</v>
      </c>
      <c r="F2566" t="s">
        <v>48</v>
      </c>
      <c r="G2566">
        <v>10229.839182297999</v>
      </c>
      <c r="H2566">
        <v>9161.9182874679991</v>
      </c>
      <c r="I2566">
        <v>10321.97467641</v>
      </c>
      <c r="J2566">
        <v>9018.9704279760008</v>
      </c>
      <c r="K2566">
        <v>10302.586466000001</v>
      </c>
      <c r="L2566">
        <v>9277.2920842980002</v>
      </c>
      <c r="M2566">
        <v>10065.621862243999</v>
      </c>
      <c r="N2566">
        <v>9245.9271396870008</v>
      </c>
      <c r="O2566">
        <v>10453.782723353999</v>
      </c>
      <c r="P2566">
        <v>9572.2369113870009</v>
      </c>
      <c r="Q2566">
        <v>10647.294303122</v>
      </c>
      <c r="R2566">
        <v>9524.1442232989993</v>
      </c>
      <c r="S2566">
        <v>10464.445613514001</v>
      </c>
      <c r="T2566">
        <v>9487.4969001650006</v>
      </c>
    </row>
    <row r="2567" spans="1:47" x14ac:dyDescent="0.25">
      <c r="A2567" t="str">
        <f t="shared" si="40"/>
        <v>ZwettlUnselbstständig Beschäftigte GW ogfInsgesamt</v>
      </c>
      <c r="B2567">
        <v>2566</v>
      </c>
      <c r="C2567">
        <v>325</v>
      </c>
      <c r="D2567" t="s">
        <v>192</v>
      </c>
      <c r="E2567" t="s">
        <v>449</v>
      </c>
      <c r="F2567" t="s">
        <v>48</v>
      </c>
      <c r="G2567">
        <v>9321.4217290050001</v>
      </c>
      <c r="H2567">
        <v>8308.9490427069995</v>
      </c>
      <c r="I2567">
        <v>9439.8056833699993</v>
      </c>
      <c r="J2567">
        <v>8188.7334311570003</v>
      </c>
      <c r="K2567">
        <v>9423.1922998219998</v>
      </c>
      <c r="L2567">
        <v>8472.4817809150009</v>
      </c>
      <c r="M2567">
        <v>9319.4021049900002</v>
      </c>
      <c r="N2567">
        <v>8552.8360052320004</v>
      </c>
      <c r="O2567">
        <v>9613.9585542509994</v>
      </c>
      <c r="P2567">
        <v>8819.7107752800002</v>
      </c>
      <c r="Q2567">
        <v>9793.6787991820001</v>
      </c>
      <c r="R2567">
        <v>8749.6372141249994</v>
      </c>
      <c r="S2567">
        <v>9679.3119049380002</v>
      </c>
      <c r="T2567">
        <v>8681.0406925980005</v>
      </c>
    </row>
    <row r="2568" spans="1:47" x14ac:dyDescent="0.25">
      <c r="A2568" t="str">
        <f t="shared" si="40"/>
        <v>ZwettlUnternehmenInsgesamt</v>
      </c>
      <c r="B2568">
        <v>2567</v>
      </c>
      <c r="C2568">
        <v>325</v>
      </c>
      <c r="D2568" t="s">
        <v>192</v>
      </c>
      <c r="E2568" t="s">
        <v>475</v>
      </c>
      <c r="F2568" t="s">
        <v>48</v>
      </c>
      <c r="G2568">
        <v>4459</v>
      </c>
      <c r="H2568">
        <v>4484</v>
      </c>
      <c r="I2568">
        <v>4497</v>
      </c>
    </row>
    <row r="2569" spans="1:47" x14ac:dyDescent="0.25">
      <c r="A2569" t="str">
        <f t="shared" si="40"/>
        <v>ZwettlWohnbevölkerungInsgesamt</v>
      </c>
      <c r="B2569">
        <v>2568</v>
      </c>
      <c r="C2569">
        <v>325</v>
      </c>
      <c r="D2569" t="s">
        <v>192</v>
      </c>
      <c r="E2569" t="s">
        <v>42</v>
      </c>
      <c r="F2569" t="s">
        <v>48</v>
      </c>
      <c r="G2569">
        <v>45448</v>
      </c>
      <c r="H2569">
        <v>45187</v>
      </c>
      <c r="I2569">
        <v>45014</v>
      </c>
      <c r="J2569">
        <v>44845</v>
      </c>
      <c r="K2569">
        <v>44707</v>
      </c>
      <c r="L2569">
        <v>44485</v>
      </c>
      <c r="M2569">
        <v>44229</v>
      </c>
      <c r="N2569">
        <v>44150</v>
      </c>
      <c r="O2569">
        <v>43992</v>
      </c>
      <c r="P2569">
        <v>43748</v>
      </c>
      <c r="Q2569">
        <v>43643</v>
      </c>
      <c r="R2569">
        <v>43261</v>
      </c>
      <c r="S2569">
        <v>43102</v>
      </c>
      <c r="T2569">
        <v>42942</v>
      </c>
      <c r="U2569">
        <v>42839</v>
      </c>
      <c r="V2569">
        <v>42760</v>
      </c>
      <c r="W2569">
        <v>42471</v>
      </c>
      <c r="X2569">
        <v>42222</v>
      </c>
      <c r="Y2569">
        <v>41987</v>
      </c>
      <c r="Z2569">
        <v>41827</v>
      </c>
      <c r="AA2569">
        <v>41731</v>
      </c>
      <c r="AB2569">
        <v>41765</v>
      </c>
    </row>
    <row r="2570" spans="1:47" x14ac:dyDescent="0.25">
      <c r="A2570" t="str">
        <f t="shared" si="40"/>
        <v>Amstetten, Waidhofen an der Ybbs (Stadt)ArbeitsloseFrauen</v>
      </c>
      <c r="B2570">
        <v>2569</v>
      </c>
      <c r="C2570">
        <v>350</v>
      </c>
      <c r="D2570" t="s">
        <v>193</v>
      </c>
      <c r="E2570" t="s">
        <v>36</v>
      </c>
      <c r="F2570" t="s">
        <v>47</v>
      </c>
      <c r="G2570">
        <v>1161</v>
      </c>
      <c r="H2570">
        <v>1114</v>
      </c>
      <c r="I2570">
        <v>1161</v>
      </c>
      <c r="J2570">
        <v>1240</v>
      </c>
      <c r="K2570">
        <v>1300</v>
      </c>
      <c r="L2570">
        <v>1143</v>
      </c>
      <c r="M2570">
        <v>1121</v>
      </c>
      <c r="N2570">
        <v>1056</v>
      </c>
      <c r="O2570">
        <v>1011</v>
      </c>
      <c r="P2570">
        <v>1348</v>
      </c>
      <c r="Q2570">
        <v>1500</v>
      </c>
      <c r="R2570">
        <v>1533</v>
      </c>
      <c r="S2570">
        <v>1639</v>
      </c>
      <c r="T2570">
        <v>1531</v>
      </c>
      <c r="U2570">
        <v>1728</v>
      </c>
      <c r="V2570">
        <v>1667</v>
      </c>
      <c r="W2570">
        <v>1963</v>
      </c>
    </row>
    <row r="2571" spans="1:47" x14ac:dyDescent="0.25">
      <c r="A2571" t="str">
        <f t="shared" si="40"/>
        <v>Amstetten, Waidhofen an der Ybbs (Stadt)ArbeitsloseInsgesamt</v>
      </c>
      <c r="B2571">
        <v>2570</v>
      </c>
      <c r="C2571">
        <v>350</v>
      </c>
      <c r="D2571" t="s">
        <v>193</v>
      </c>
      <c r="E2571" t="s">
        <v>36</v>
      </c>
      <c r="F2571" t="s">
        <v>48</v>
      </c>
      <c r="G2571">
        <v>3321</v>
      </c>
      <c r="H2571">
        <v>1972</v>
      </c>
      <c r="I2571">
        <v>3233</v>
      </c>
      <c r="J2571">
        <v>2226</v>
      </c>
      <c r="K2571">
        <v>3588</v>
      </c>
      <c r="L2571">
        <v>1914</v>
      </c>
      <c r="M2571">
        <v>2832</v>
      </c>
      <c r="N2571">
        <v>1818</v>
      </c>
      <c r="O2571">
        <v>2529</v>
      </c>
      <c r="P2571">
        <v>2802</v>
      </c>
      <c r="Q2571">
        <v>4372</v>
      </c>
      <c r="R2571">
        <v>3254</v>
      </c>
      <c r="S2571">
        <v>4770</v>
      </c>
      <c r="T2571">
        <v>3229</v>
      </c>
      <c r="U2571">
        <v>4952</v>
      </c>
      <c r="V2571">
        <v>3390</v>
      </c>
      <c r="W2571">
        <v>5348</v>
      </c>
    </row>
    <row r="2572" spans="1:47" x14ac:dyDescent="0.25">
      <c r="A2572" t="str">
        <f t="shared" si="40"/>
        <v>Amstetten, Waidhofen an der Ybbs (Stadt)ArbeitsloseMänner</v>
      </c>
      <c r="B2572">
        <v>2571</v>
      </c>
      <c r="C2572">
        <v>350</v>
      </c>
      <c r="D2572" t="s">
        <v>193</v>
      </c>
      <c r="E2572" t="s">
        <v>36</v>
      </c>
      <c r="F2572" t="s">
        <v>49</v>
      </c>
      <c r="G2572">
        <v>2160</v>
      </c>
      <c r="H2572">
        <v>858</v>
      </c>
      <c r="I2572">
        <v>2072</v>
      </c>
      <c r="J2572">
        <v>986</v>
      </c>
      <c r="K2572">
        <v>2288</v>
      </c>
      <c r="L2572">
        <v>771</v>
      </c>
      <c r="M2572">
        <v>1711</v>
      </c>
      <c r="N2572">
        <v>762</v>
      </c>
      <c r="O2572">
        <v>1518</v>
      </c>
      <c r="P2572">
        <v>1454</v>
      </c>
      <c r="Q2572">
        <v>2872</v>
      </c>
      <c r="R2572">
        <v>1721</v>
      </c>
      <c r="S2572">
        <v>3131</v>
      </c>
      <c r="T2572">
        <v>1698</v>
      </c>
      <c r="U2572">
        <v>3224</v>
      </c>
      <c r="V2572">
        <v>1723</v>
      </c>
      <c r="W2572">
        <v>3385</v>
      </c>
    </row>
    <row r="2573" spans="1:47" x14ac:dyDescent="0.25">
      <c r="A2573" t="str">
        <f t="shared" si="40"/>
        <v>Amstetten, Waidhofen an der Ybbs (Stadt)arbeitslose AusländerFrauen</v>
      </c>
      <c r="B2573">
        <v>2572</v>
      </c>
      <c r="C2573">
        <v>350</v>
      </c>
      <c r="D2573" t="s">
        <v>193</v>
      </c>
      <c r="E2573" t="s">
        <v>37</v>
      </c>
      <c r="F2573" t="s">
        <v>47</v>
      </c>
      <c r="G2573">
        <v>84</v>
      </c>
      <c r="H2573">
        <v>85</v>
      </c>
      <c r="I2573">
        <v>89</v>
      </c>
      <c r="J2573">
        <v>84</v>
      </c>
      <c r="K2573">
        <v>98</v>
      </c>
      <c r="L2573">
        <v>76</v>
      </c>
      <c r="M2573">
        <v>111</v>
      </c>
      <c r="N2573">
        <v>94</v>
      </c>
      <c r="O2573">
        <v>108</v>
      </c>
      <c r="P2573">
        <v>165</v>
      </c>
      <c r="Q2573">
        <v>197</v>
      </c>
      <c r="R2573">
        <v>197</v>
      </c>
      <c r="S2573">
        <v>256</v>
      </c>
      <c r="T2573">
        <v>170</v>
      </c>
      <c r="U2573">
        <v>252</v>
      </c>
      <c r="V2573">
        <v>211</v>
      </c>
      <c r="W2573">
        <v>353</v>
      </c>
    </row>
    <row r="2574" spans="1:47" x14ac:dyDescent="0.25">
      <c r="A2574" t="str">
        <f t="shared" si="40"/>
        <v>Amstetten, Waidhofen an der Ybbs (Stadt)arbeitslose AusländerInsgesamt</v>
      </c>
      <c r="B2574">
        <v>2573</v>
      </c>
      <c r="C2574">
        <v>350</v>
      </c>
      <c r="D2574" t="s">
        <v>193</v>
      </c>
      <c r="E2574" t="s">
        <v>37</v>
      </c>
      <c r="F2574" t="s">
        <v>48</v>
      </c>
      <c r="G2574">
        <v>312</v>
      </c>
      <c r="H2574">
        <v>154</v>
      </c>
      <c r="I2574">
        <v>315</v>
      </c>
      <c r="J2574">
        <v>199</v>
      </c>
      <c r="K2574">
        <v>339</v>
      </c>
      <c r="L2574">
        <v>151</v>
      </c>
      <c r="M2574">
        <v>294</v>
      </c>
      <c r="N2574">
        <v>166</v>
      </c>
      <c r="O2574">
        <v>304</v>
      </c>
      <c r="P2574">
        <v>383</v>
      </c>
      <c r="Q2574">
        <v>971</v>
      </c>
      <c r="R2574">
        <v>430</v>
      </c>
      <c r="S2574">
        <v>1117</v>
      </c>
      <c r="T2574">
        <v>392</v>
      </c>
      <c r="U2574">
        <v>1117</v>
      </c>
      <c r="V2574">
        <v>471</v>
      </c>
      <c r="W2574">
        <v>1286</v>
      </c>
    </row>
    <row r="2575" spans="1:47" x14ac:dyDescent="0.25">
      <c r="A2575" t="str">
        <f t="shared" si="40"/>
        <v>Amstetten, Waidhofen an der Ybbs (Stadt)arbeitslose AusländerMänner</v>
      </c>
      <c r="B2575">
        <v>2574</v>
      </c>
      <c r="C2575">
        <v>350</v>
      </c>
      <c r="D2575" t="s">
        <v>193</v>
      </c>
      <c r="E2575" t="s">
        <v>37</v>
      </c>
      <c r="F2575" t="s">
        <v>49</v>
      </c>
      <c r="G2575">
        <v>228</v>
      </c>
      <c r="H2575">
        <v>69</v>
      </c>
      <c r="I2575">
        <v>226</v>
      </c>
      <c r="J2575">
        <v>115</v>
      </c>
      <c r="K2575">
        <v>241</v>
      </c>
      <c r="L2575">
        <v>75</v>
      </c>
      <c r="M2575">
        <v>183</v>
      </c>
      <c r="N2575">
        <v>72</v>
      </c>
      <c r="O2575">
        <v>196</v>
      </c>
      <c r="P2575">
        <v>218</v>
      </c>
      <c r="Q2575">
        <v>774</v>
      </c>
      <c r="R2575">
        <v>233</v>
      </c>
      <c r="S2575">
        <v>861</v>
      </c>
      <c r="T2575">
        <v>222</v>
      </c>
      <c r="U2575">
        <v>865</v>
      </c>
      <c r="V2575">
        <v>260</v>
      </c>
      <c r="W2575">
        <v>933</v>
      </c>
    </row>
    <row r="2576" spans="1:47" x14ac:dyDescent="0.25">
      <c r="A2576" t="str">
        <f t="shared" si="40"/>
        <v>Amstetten, Waidhofen an der Ybbs (Stadt)KammermitgliedschaftenAktiv</v>
      </c>
      <c r="B2576">
        <v>2575</v>
      </c>
      <c r="C2576">
        <v>350</v>
      </c>
      <c r="D2576" t="s">
        <v>193</v>
      </c>
      <c r="E2576" t="s">
        <v>39</v>
      </c>
      <c r="F2576" t="s">
        <v>50</v>
      </c>
      <c r="G2576">
        <v>3687</v>
      </c>
      <c r="H2576">
        <v>3821</v>
      </c>
      <c r="I2576">
        <v>4117</v>
      </c>
      <c r="J2576">
        <v>4263</v>
      </c>
      <c r="K2576">
        <v>4422</v>
      </c>
      <c r="L2576">
        <v>4627</v>
      </c>
      <c r="M2576">
        <v>4829</v>
      </c>
      <c r="N2576">
        <v>5223</v>
      </c>
      <c r="O2576">
        <v>5307</v>
      </c>
      <c r="P2576">
        <v>5366</v>
      </c>
      <c r="Q2576">
        <v>5454</v>
      </c>
      <c r="R2576">
        <v>5532</v>
      </c>
      <c r="S2576">
        <v>5709</v>
      </c>
      <c r="T2576">
        <v>5745</v>
      </c>
      <c r="U2576">
        <v>5979</v>
      </c>
      <c r="V2576">
        <v>6036</v>
      </c>
      <c r="W2576">
        <v>6226</v>
      </c>
      <c r="X2576">
        <v>6372</v>
      </c>
      <c r="Y2576">
        <v>6480</v>
      </c>
      <c r="Z2576">
        <v>6633</v>
      </c>
      <c r="AA2576">
        <v>6826</v>
      </c>
      <c r="AB2576">
        <v>6930</v>
      </c>
      <c r="AC2576">
        <v>7107</v>
      </c>
      <c r="AD2576">
        <v>7159</v>
      </c>
      <c r="AE2576">
        <v>7294</v>
      </c>
      <c r="AF2576">
        <v>7322</v>
      </c>
      <c r="AG2576">
        <v>7426</v>
      </c>
      <c r="AH2576">
        <v>7420</v>
      </c>
      <c r="AI2576">
        <v>7493</v>
      </c>
      <c r="AJ2576">
        <v>7520</v>
      </c>
      <c r="AK2576">
        <v>7519</v>
      </c>
      <c r="AL2576">
        <v>7604</v>
      </c>
      <c r="AM2576">
        <v>7837</v>
      </c>
      <c r="AN2576">
        <v>7792</v>
      </c>
      <c r="AO2576">
        <v>7890</v>
      </c>
      <c r="AP2576">
        <v>7777</v>
      </c>
      <c r="AQ2576">
        <v>7746</v>
      </c>
      <c r="AR2576">
        <v>7750</v>
      </c>
    </row>
    <row r="2577" spans="1:44" x14ac:dyDescent="0.25">
      <c r="A2577" t="str">
        <f t="shared" si="40"/>
        <v>Amstetten, Waidhofen an der Ybbs (Stadt)KammermitgliedschaftenInsgesamt</v>
      </c>
      <c r="B2577">
        <v>2576</v>
      </c>
      <c r="C2577">
        <v>350</v>
      </c>
      <c r="D2577" t="s">
        <v>193</v>
      </c>
      <c r="E2577" t="s">
        <v>39</v>
      </c>
      <c r="F2577" t="s">
        <v>48</v>
      </c>
      <c r="G2577">
        <v>4766</v>
      </c>
      <c r="H2577">
        <v>4891</v>
      </c>
      <c r="I2577">
        <v>5240</v>
      </c>
      <c r="J2577">
        <v>5408</v>
      </c>
      <c r="K2577">
        <v>5558</v>
      </c>
      <c r="L2577">
        <v>5756</v>
      </c>
      <c r="M2577">
        <v>5946</v>
      </c>
      <c r="N2577">
        <v>6410</v>
      </c>
      <c r="O2577">
        <v>6525</v>
      </c>
      <c r="P2577">
        <v>6621</v>
      </c>
      <c r="Q2577">
        <v>6727</v>
      </c>
      <c r="R2577">
        <v>6829</v>
      </c>
      <c r="S2577">
        <v>7026</v>
      </c>
      <c r="T2577">
        <v>7136</v>
      </c>
      <c r="U2577">
        <v>7378</v>
      </c>
      <c r="V2577">
        <v>7508</v>
      </c>
      <c r="W2577">
        <v>7686</v>
      </c>
      <c r="X2577">
        <v>7905</v>
      </c>
      <c r="Y2577">
        <v>8058</v>
      </c>
      <c r="Z2577">
        <v>8279</v>
      </c>
      <c r="AA2577">
        <v>8509</v>
      </c>
      <c r="AB2577">
        <v>8634</v>
      </c>
      <c r="AC2577">
        <v>8767</v>
      </c>
      <c r="AD2577">
        <v>8848</v>
      </c>
      <c r="AE2577">
        <v>8966</v>
      </c>
      <c r="AF2577">
        <v>9035</v>
      </c>
      <c r="AG2577">
        <v>9092</v>
      </c>
      <c r="AH2577">
        <v>9114</v>
      </c>
      <c r="AI2577">
        <v>9154</v>
      </c>
      <c r="AJ2577">
        <v>9246</v>
      </c>
      <c r="AK2577">
        <v>9342</v>
      </c>
      <c r="AL2577">
        <v>9442</v>
      </c>
      <c r="AM2577">
        <v>9622</v>
      </c>
      <c r="AN2577">
        <v>9551</v>
      </c>
      <c r="AO2577">
        <v>9591</v>
      </c>
      <c r="AP2577">
        <v>9452</v>
      </c>
      <c r="AQ2577">
        <v>9376</v>
      </c>
      <c r="AR2577">
        <v>9288</v>
      </c>
    </row>
    <row r="2578" spans="1:44" x14ac:dyDescent="0.25">
      <c r="A2578" t="str">
        <f t="shared" si="40"/>
        <v>Amstetten, Waidhofen an der Ybbs (Stadt)KammermitgliedschaftenRuhend</v>
      </c>
      <c r="B2578">
        <v>2577</v>
      </c>
      <c r="C2578">
        <v>350</v>
      </c>
      <c r="D2578" t="s">
        <v>193</v>
      </c>
      <c r="E2578" t="s">
        <v>39</v>
      </c>
      <c r="F2578" t="s">
        <v>51</v>
      </c>
      <c r="G2578">
        <v>1079</v>
      </c>
      <c r="H2578">
        <v>1070</v>
      </c>
      <c r="I2578">
        <v>1123</v>
      </c>
      <c r="J2578">
        <v>1145</v>
      </c>
      <c r="K2578">
        <v>1136</v>
      </c>
      <c r="L2578">
        <v>1129</v>
      </c>
      <c r="M2578">
        <v>1117</v>
      </c>
      <c r="N2578">
        <v>1187</v>
      </c>
      <c r="O2578">
        <v>1218</v>
      </c>
      <c r="P2578">
        <v>1255</v>
      </c>
      <c r="Q2578">
        <v>1273</v>
      </c>
      <c r="R2578">
        <v>1297</v>
      </c>
      <c r="S2578">
        <v>1317</v>
      </c>
      <c r="T2578">
        <v>1391</v>
      </c>
      <c r="U2578">
        <v>1399</v>
      </c>
      <c r="V2578">
        <v>1472</v>
      </c>
      <c r="W2578">
        <v>1460</v>
      </c>
      <c r="X2578">
        <v>1533</v>
      </c>
      <c r="Y2578">
        <v>1578</v>
      </c>
      <c r="Z2578">
        <v>1646</v>
      </c>
      <c r="AA2578">
        <v>1683</v>
      </c>
      <c r="AB2578">
        <v>1704</v>
      </c>
      <c r="AC2578">
        <v>1660</v>
      </c>
      <c r="AD2578">
        <v>1689</v>
      </c>
      <c r="AE2578">
        <v>1672</v>
      </c>
      <c r="AF2578">
        <v>1713</v>
      </c>
      <c r="AG2578">
        <v>1666</v>
      </c>
      <c r="AH2578">
        <v>1694</v>
      </c>
      <c r="AI2578">
        <v>1661</v>
      </c>
      <c r="AJ2578">
        <v>1726</v>
      </c>
      <c r="AK2578">
        <v>1823</v>
      </c>
      <c r="AL2578">
        <v>1838</v>
      </c>
      <c r="AM2578">
        <v>1785</v>
      </c>
      <c r="AN2578">
        <v>1759</v>
      </c>
      <c r="AO2578">
        <v>1701</v>
      </c>
      <c r="AP2578">
        <v>1675</v>
      </c>
      <c r="AQ2578">
        <v>1630</v>
      </c>
      <c r="AR2578">
        <v>1538</v>
      </c>
    </row>
    <row r="2579" spans="1:44" x14ac:dyDescent="0.25">
      <c r="A2579" t="str">
        <f t="shared" si="40"/>
        <v>Amstetten, Waidhofen an der Ybbs (Stadt)Lehrlinge1. Lehrjahr, männlich</v>
      </c>
      <c r="B2579">
        <v>2578</v>
      </c>
      <c r="C2579">
        <v>350</v>
      </c>
      <c r="D2579" t="s">
        <v>193</v>
      </c>
      <c r="E2579" t="s">
        <v>46</v>
      </c>
      <c r="F2579" t="s">
        <v>65</v>
      </c>
      <c r="G2579">
        <v>437</v>
      </c>
      <c r="H2579">
        <v>418</v>
      </c>
      <c r="I2579">
        <v>450</v>
      </c>
      <c r="J2579">
        <v>443</v>
      </c>
      <c r="K2579">
        <v>447</v>
      </c>
      <c r="L2579">
        <v>466</v>
      </c>
      <c r="M2579">
        <v>474</v>
      </c>
      <c r="N2579">
        <v>365</v>
      </c>
      <c r="O2579">
        <v>400</v>
      </c>
      <c r="P2579">
        <v>435</v>
      </c>
      <c r="Q2579">
        <v>403</v>
      </c>
      <c r="R2579">
        <v>379</v>
      </c>
      <c r="S2579">
        <v>343</v>
      </c>
      <c r="T2579">
        <v>332</v>
      </c>
      <c r="U2579">
        <v>311</v>
      </c>
      <c r="V2579">
        <v>368</v>
      </c>
      <c r="W2579">
        <v>373</v>
      </c>
      <c r="X2579">
        <v>400</v>
      </c>
      <c r="Y2579">
        <v>394</v>
      </c>
      <c r="Z2579">
        <v>390</v>
      </c>
      <c r="AA2579">
        <v>422</v>
      </c>
      <c r="AB2579">
        <v>368</v>
      </c>
    </row>
    <row r="2580" spans="1:44" x14ac:dyDescent="0.25">
      <c r="A2580" t="str">
        <f t="shared" si="40"/>
        <v>Amstetten, Waidhofen an der Ybbs (Stadt)Lehrlinge1. Lehrjahr, weiblich</v>
      </c>
      <c r="B2580">
        <v>2579</v>
      </c>
      <c r="C2580">
        <v>350</v>
      </c>
      <c r="D2580" t="s">
        <v>193</v>
      </c>
      <c r="E2580" t="s">
        <v>46</v>
      </c>
      <c r="F2580" t="s">
        <v>66</v>
      </c>
      <c r="G2580">
        <v>163</v>
      </c>
      <c r="H2580">
        <v>174</v>
      </c>
      <c r="I2580">
        <v>158</v>
      </c>
      <c r="J2580">
        <v>198</v>
      </c>
      <c r="K2580">
        <v>195</v>
      </c>
      <c r="L2580">
        <v>178</v>
      </c>
      <c r="M2580">
        <v>195</v>
      </c>
      <c r="N2580">
        <v>197</v>
      </c>
      <c r="O2580">
        <v>171</v>
      </c>
      <c r="P2580">
        <v>166</v>
      </c>
      <c r="Q2580">
        <v>202</v>
      </c>
      <c r="R2580">
        <v>169</v>
      </c>
      <c r="S2580">
        <v>158</v>
      </c>
      <c r="T2580">
        <v>133</v>
      </c>
      <c r="U2580">
        <v>151</v>
      </c>
      <c r="V2580">
        <v>166</v>
      </c>
      <c r="W2580">
        <v>137</v>
      </c>
      <c r="X2580">
        <v>161</v>
      </c>
      <c r="Y2580">
        <v>133</v>
      </c>
      <c r="Z2580">
        <v>157</v>
      </c>
      <c r="AA2580">
        <v>190</v>
      </c>
      <c r="AB2580">
        <v>141</v>
      </c>
    </row>
    <row r="2581" spans="1:44" x14ac:dyDescent="0.25">
      <c r="A2581" t="str">
        <f t="shared" si="40"/>
        <v>Amstetten, Waidhofen an der Ybbs (Stadt)Lehrlinge2. Lehrjahr, männlich</v>
      </c>
      <c r="B2581">
        <v>2580</v>
      </c>
      <c r="C2581">
        <v>350</v>
      </c>
      <c r="D2581" t="s">
        <v>193</v>
      </c>
      <c r="E2581" t="s">
        <v>46</v>
      </c>
      <c r="F2581" t="s">
        <v>67</v>
      </c>
      <c r="G2581">
        <v>447</v>
      </c>
      <c r="H2581">
        <v>446</v>
      </c>
      <c r="I2581">
        <v>424</v>
      </c>
      <c r="J2581">
        <v>463</v>
      </c>
      <c r="K2581">
        <v>450</v>
      </c>
      <c r="L2581">
        <v>460</v>
      </c>
      <c r="M2581">
        <v>466</v>
      </c>
      <c r="N2581">
        <v>469</v>
      </c>
      <c r="O2581">
        <v>361</v>
      </c>
      <c r="P2581">
        <v>402</v>
      </c>
      <c r="Q2581">
        <v>449</v>
      </c>
      <c r="R2581">
        <v>405</v>
      </c>
      <c r="S2581">
        <v>368</v>
      </c>
      <c r="T2581">
        <v>343</v>
      </c>
      <c r="U2581">
        <v>335</v>
      </c>
      <c r="V2581">
        <v>324</v>
      </c>
      <c r="W2581">
        <v>367</v>
      </c>
      <c r="X2581">
        <v>369</v>
      </c>
      <c r="Y2581">
        <v>397</v>
      </c>
      <c r="Z2581">
        <v>397</v>
      </c>
      <c r="AA2581">
        <v>403</v>
      </c>
      <c r="AB2581">
        <v>413</v>
      </c>
    </row>
    <row r="2582" spans="1:44" x14ac:dyDescent="0.25">
      <c r="A2582" t="str">
        <f t="shared" si="40"/>
        <v>Amstetten, Waidhofen an der Ybbs (Stadt)Lehrlinge2. Lehrjahr, weiblich</v>
      </c>
      <c r="B2582">
        <v>2581</v>
      </c>
      <c r="C2582">
        <v>350</v>
      </c>
      <c r="D2582" t="s">
        <v>193</v>
      </c>
      <c r="E2582" t="s">
        <v>46</v>
      </c>
      <c r="F2582" t="s">
        <v>68</v>
      </c>
      <c r="G2582">
        <v>187</v>
      </c>
      <c r="H2582">
        <v>175</v>
      </c>
      <c r="I2582">
        <v>188</v>
      </c>
      <c r="J2582">
        <v>165</v>
      </c>
      <c r="K2582">
        <v>229</v>
      </c>
      <c r="L2582">
        <v>209</v>
      </c>
      <c r="M2582">
        <v>199</v>
      </c>
      <c r="N2582">
        <v>196</v>
      </c>
      <c r="O2582">
        <v>216</v>
      </c>
      <c r="P2582">
        <v>173</v>
      </c>
      <c r="Q2582">
        <v>191</v>
      </c>
      <c r="R2582">
        <v>217</v>
      </c>
      <c r="S2582">
        <v>178</v>
      </c>
      <c r="T2582">
        <v>154</v>
      </c>
      <c r="U2582">
        <v>149</v>
      </c>
      <c r="V2582">
        <v>163</v>
      </c>
      <c r="W2582">
        <v>173</v>
      </c>
      <c r="X2582">
        <v>158</v>
      </c>
      <c r="Y2582">
        <v>160</v>
      </c>
      <c r="Z2582">
        <v>149</v>
      </c>
      <c r="AA2582">
        <v>156</v>
      </c>
      <c r="AB2582">
        <v>187</v>
      </c>
    </row>
    <row r="2583" spans="1:44" x14ac:dyDescent="0.25">
      <c r="A2583" t="str">
        <f t="shared" si="40"/>
        <v>Amstetten, Waidhofen an der Ybbs (Stadt)Lehrlinge3. Lehrjahr, männlich</v>
      </c>
      <c r="B2583">
        <v>2582</v>
      </c>
      <c r="C2583">
        <v>350</v>
      </c>
      <c r="D2583" t="s">
        <v>193</v>
      </c>
      <c r="E2583" t="s">
        <v>46</v>
      </c>
      <c r="F2583" t="s">
        <v>69</v>
      </c>
      <c r="G2583">
        <v>434</v>
      </c>
      <c r="H2583">
        <v>429</v>
      </c>
      <c r="I2583">
        <v>430</v>
      </c>
      <c r="J2583">
        <v>406</v>
      </c>
      <c r="K2583">
        <v>438</v>
      </c>
      <c r="L2583">
        <v>449</v>
      </c>
      <c r="M2583">
        <v>465</v>
      </c>
      <c r="N2583">
        <v>456</v>
      </c>
      <c r="O2583">
        <v>455</v>
      </c>
      <c r="P2583">
        <v>358</v>
      </c>
      <c r="Q2583">
        <v>392</v>
      </c>
      <c r="R2583">
        <v>449</v>
      </c>
      <c r="S2583">
        <v>390</v>
      </c>
      <c r="T2583">
        <v>359</v>
      </c>
      <c r="U2583">
        <v>336</v>
      </c>
      <c r="V2583">
        <v>317</v>
      </c>
      <c r="W2583">
        <v>311</v>
      </c>
      <c r="X2583">
        <v>355</v>
      </c>
      <c r="Y2583">
        <v>364</v>
      </c>
      <c r="Z2583">
        <v>385</v>
      </c>
      <c r="AA2583">
        <v>378</v>
      </c>
      <c r="AB2583">
        <v>397</v>
      </c>
    </row>
    <row r="2584" spans="1:44" x14ac:dyDescent="0.25">
      <c r="A2584" t="str">
        <f t="shared" si="40"/>
        <v>Amstetten, Waidhofen an der Ybbs (Stadt)Lehrlinge3. Lehrjahr, weiblich</v>
      </c>
      <c r="B2584">
        <v>2583</v>
      </c>
      <c r="C2584">
        <v>350</v>
      </c>
      <c r="D2584" t="s">
        <v>193</v>
      </c>
      <c r="E2584" t="s">
        <v>46</v>
      </c>
      <c r="F2584" t="s">
        <v>70</v>
      </c>
      <c r="G2584">
        <v>198</v>
      </c>
      <c r="H2584">
        <v>179</v>
      </c>
      <c r="I2584">
        <v>171</v>
      </c>
      <c r="J2584">
        <v>182</v>
      </c>
      <c r="K2584">
        <v>163</v>
      </c>
      <c r="L2584">
        <v>215</v>
      </c>
      <c r="M2584">
        <v>202</v>
      </c>
      <c r="N2584">
        <v>191</v>
      </c>
      <c r="O2584">
        <v>184</v>
      </c>
      <c r="P2584">
        <v>202</v>
      </c>
      <c r="Q2584">
        <v>157</v>
      </c>
      <c r="R2584">
        <v>195</v>
      </c>
      <c r="S2584">
        <v>202</v>
      </c>
      <c r="T2584">
        <v>171</v>
      </c>
      <c r="U2584">
        <v>160</v>
      </c>
      <c r="V2584">
        <v>135</v>
      </c>
      <c r="W2584">
        <v>155</v>
      </c>
      <c r="X2584">
        <v>159</v>
      </c>
      <c r="Y2584">
        <v>150</v>
      </c>
      <c r="Z2584">
        <v>150</v>
      </c>
      <c r="AA2584">
        <v>134</v>
      </c>
      <c r="AB2584">
        <v>157</v>
      </c>
    </row>
    <row r="2585" spans="1:44" x14ac:dyDescent="0.25">
      <c r="A2585" t="str">
        <f t="shared" si="40"/>
        <v>Amstetten, Waidhofen an der Ybbs (Stadt)Lehrlinge4. Lehrjahr, männlich</v>
      </c>
      <c r="B2585">
        <v>2584</v>
      </c>
      <c r="C2585">
        <v>350</v>
      </c>
      <c r="D2585" t="s">
        <v>193</v>
      </c>
      <c r="E2585" t="s">
        <v>46</v>
      </c>
      <c r="F2585" t="s">
        <v>71</v>
      </c>
      <c r="G2585">
        <v>226</v>
      </c>
      <c r="H2585">
        <v>250</v>
      </c>
      <c r="I2585">
        <v>241</v>
      </c>
      <c r="J2585">
        <v>244</v>
      </c>
      <c r="K2585">
        <v>241</v>
      </c>
      <c r="L2585">
        <v>272</v>
      </c>
      <c r="M2585">
        <v>266</v>
      </c>
      <c r="N2585">
        <v>295</v>
      </c>
      <c r="O2585">
        <v>301</v>
      </c>
      <c r="P2585">
        <v>302</v>
      </c>
      <c r="Q2585">
        <v>220</v>
      </c>
      <c r="R2585">
        <v>234</v>
      </c>
      <c r="S2585">
        <v>273</v>
      </c>
      <c r="T2585">
        <v>256</v>
      </c>
      <c r="U2585">
        <v>218</v>
      </c>
      <c r="V2585">
        <v>204</v>
      </c>
      <c r="W2585">
        <v>190</v>
      </c>
      <c r="X2585">
        <v>176</v>
      </c>
      <c r="Y2585">
        <v>220</v>
      </c>
      <c r="Z2585">
        <v>237</v>
      </c>
      <c r="AA2585">
        <v>264</v>
      </c>
      <c r="AB2585">
        <v>238</v>
      </c>
    </row>
    <row r="2586" spans="1:44" x14ac:dyDescent="0.25">
      <c r="A2586" t="str">
        <f t="shared" si="40"/>
        <v>Amstetten, Waidhofen an der Ybbs (Stadt)Lehrlinge4. Lehrjahr, weiblich</v>
      </c>
      <c r="B2586">
        <v>2585</v>
      </c>
      <c r="C2586">
        <v>350</v>
      </c>
      <c r="D2586" t="s">
        <v>193</v>
      </c>
      <c r="E2586" t="s">
        <v>46</v>
      </c>
      <c r="F2586" t="s">
        <v>72</v>
      </c>
      <c r="G2586">
        <v>22</v>
      </c>
      <c r="H2586">
        <v>29</v>
      </c>
      <c r="I2586">
        <v>21</v>
      </c>
      <c r="J2586">
        <v>19</v>
      </c>
      <c r="K2586">
        <v>35</v>
      </c>
      <c r="L2586">
        <v>25</v>
      </c>
      <c r="M2586">
        <v>28</v>
      </c>
      <c r="N2586">
        <v>31</v>
      </c>
      <c r="O2586">
        <v>25</v>
      </c>
      <c r="P2586">
        <v>26</v>
      </c>
      <c r="Q2586">
        <v>33</v>
      </c>
      <c r="R2586">
        <v>29</v>
      </c>
      <c r="S2586">
        <v>31</v>
      </c>
      <c r="T2586">
        <v>27</v>
      </c>
      <c r="U2586">
        <v>19</v>
      </c>
      <c r="V2586">
        <v>26</v>
      </c>
      <c r="W2586">
        <v>17</v>
      </c>
      <c r="X2586">
        <v>35</v>
      </c>
      <c r="Y2586">
        <v>32</v>
      </c>
      <c r="Z2586">
        <v>21</v>
      </c>
      <c r="AA2586">
        <v>37</v>
      </c>
      <c r="AB2586">
        <v>24</v>
      </c>
    </row>
    <row r="2587" spans="1:44" x14ac:dyDescent="0.25">
      <c r="A2587" t="str">
        <f t="shared" si="40"/>
        <v>Amstetten, Waidhofen an der Ybbs (Stadt)LehrlingeFrauen</v>
      </c>
      <c r="B2587">
        <v>2586</v>
      </c>
      <c r="C2587">
        <v>350</v>
      </c>
      <c r="D2587" t="s">
        <v>193</v>
      </c>
      <c r="E2587" t="s">
        <v>46</v>
      </c>
      <c r="F2587" t="s">
        <v>47</v>
      </c>
      <c r="G2587">
        <v>570</v>
      </c>
      <c r="H2587">
        <v>557</v>
      </c>
      <c r="I2587">
        <v>538</v>
      </c>
      <c r="J2587">
        <v>564</v>
      </c>
      <c r="K2587">
        <v>622</v>
      </c>
      <c r="L2587">
        <v>627</v>
      </c>
      <c r="M2587">
        <v>624</v>
      </c>
      <c r="N2587">
        <v>615</v>
      </c>
      <c r="O2587">
        <v>596</v>
      </c>
      <c r="P2587">
        <v>567</v>
      </c>
      <c r="Q2587">
        <v>583</v>
      </c>
      <c r="R2587">
        <v>610</v>
      </c>
      <c r="S2587">
        <v>569</v>
      </c>
      <c r="T2587">
        <v>485</v>
      </c>
      <c r="U2587">
        <v>479</v>
      </c>
      <c r="V2587">
        <v>490</v>
      </c>
      <c r="W2587">
        <v>482</v>
      </c>
      <c r="X2587">
        <v>513</v>
      </c>
      <c r="Y2587">
        <v>475</v>
      </c>
      <c r="Z2587">
        <v>477</v>
      </c>
      <c r="AA2587">
        <v>517</v>
      </c>
      <c r="AB2587">
        <v>509</v>
      </c>
    </row>
    <row r="2588" spans="1:44" x14ac:dyDescent="0.25">
      <c r="A2588" t="str">
        <f t="shared" si="40"/>
        <v>Amstetten, Waidhofen an der Ybbs (Stadt)LehrlingeInsgesamt</v>
      </c>
      <c r="B2588">
        <v>2587</v>
      </c>
      <c r="C2588">
        <v>350</v>
      </c>
      <c r="D2588" t="s">
        <v>193</v>
      </c>
      <c r="E2588" t="s">
        <v>46</v>
      </c>
      <c r="F2588" t="s">
        <v>48</v>
      </c>
      <c r="G2588">
        <v>2114</v>
      </c>
      <c r="H2588">
        <v>2100</v>
      </c>
      <c r="I2588">
        <v>2083</v>
      </c>
      <c r="J2588">
        <v>2120</v>
      </c>
      <c r="K2588">
        <v>2198</v>
      </c>
      <c r="L2588">
        <v>2274</v>
      </c>
      <c r="M2588">
        <v>2295</v>
      </c>
      <c r="N2588">
        <v>2200</v>
      </c>
      <c r="O2588">
        <v>2113</v>
      </c>
      <c r="P2588">
        <v>2064</v>
      </c>
      <c r="Q2588">
        <v>2047</v>
      </c>
      <c r="R2588">
        <v>2077</v>
      </c>
      <c r="S2588">
        <v>1943</v>
      </c>
      <c r="T2588">
        <v>1775</v>
      </c>
      <c r="U2588">
        <v>1679</v>
      </c>
      <c r="V2588">
        <v>1703</v>
      </c>
      <c r="W2588">
        <v>1723</v>
      </c>
      <c r="X2588">
        <v>1813</v>
      </c>
      <c r="Y2588">
        <v>1850</v>
      </c>
      <c r="Z2588">
        <v>1886</v>
      </c>
      <c r="AA2588">
        <v>1984</v>
      </c>
      <c r="AB2588">
        <v>1925</v>
      </c>
    </row>
    <row r="2589" spans="1:44" x14ac:dyDescent="0.25">
      <c r="A2589" t="str">
        <f t="shared" si="40"/>
        <v>Amstetten, Waidhofen an der Ybbs (Stadt)LehrlingeMänner</v>
      </c>
      <c r="B2589">
        <v>2588</v>
      </c>
      <c r="C2589">
        <v>350</v>
      </c>
      <c r="D2589" t="s">
        <v>193</v>
      </c>
      <c r="E2589" t="s">
        <v>46</v>
      </c>
      <c r="F2589" t="s">
        <v>49</v>
      </c>
      <c r="G2589">
        <v>1544</v>
      </c>
      <c r="H2589">
        <v>1543</v>
      </c>
      <c r="I2589">
        <v>1545</v>
      </c>
      <c r="J2589">
        <v>1556</v>
      </c>
      <c r="K2589">
        <v>1576</v>
      </c>
      <c r="L2589">
        <v>1647</v>
      </c>
      <c r="M2589">
        <v>1671</v>
      </c>
      <c r="N2589">
        <v>1585</v>
      </c>
      <c r="O2589">
        <v>1517</v>
      </c>
      <c r="P2589">
        <v>1497</v>
      </c>
      <c r="Q2589">
        <v>1464</v>
      </c>
      <c r="R2589">
        <v>1467</v>
      </c>
      <c r="S2589">
        <v>1374</v>
      </c>
      <c r="T2589">
        <v>1290</v>
      </c>
      <c r="U2589">
        <v>1200</v>
      </c>
      <c r="V2589">
        <v>1213</v>
      </c>
      <c r="W2589">
        <v>1241</v>
      </c>
      <c r="X2589">
        <v>1300</v>
      </c>
      <c r="Y2589">
        <v>1375</v>
      </c>
      <c r="Z2589">
        <v>1409</v>
      </c>
      <c r="AA2589">
        <v>1467</v>
      </c>
      <c r="AB2589">
        <v>1416</v>
      </c>
    </row>
    <row r="2590" spans="1:44" x14ac:dyDescent="0.25">
      <c r="A2590" t="str">
        <f t="shared" si="40"/>
        <v>Amstetten, Waidhofen an der Ybbs (Stadt)Unselbstständig BeschäftigteFrauen</v>
      </c>
      <c r="B2590">
        <v>2589</v>
      </c>
      <c r="C2590">
        <v>350</v>
      </c>
      <c r="D2590" t="s">
        <v>193</v>
      </c>
      <c r="E2590" t="s">
        <v>38</v>
      </c>
      <c r="F2590" t="s">
        <v>47</v>
      </c>
      <c r="G2590">
        <v>10891</v>
      </c>
      <c r="H2590">
        <v>11336</v>
      </c>
      <c r="I2590">
        <v>10412</v>
      </c>
      <c r="J2590">
        <v>10890</v>
      </c>
      <c r="K2590">
        <v>10233</v>
      </c>
      <c r="L2590">
        <v>10742</v>
      </c>
      <c r="M2590">
        <v>10377</v>
      </c>
      <c r="N2590">
        <v>11185</v>
      </c>
      <c r="O2590">
        <v>21846</v>
      </c>
      <c r="P2590">
        <v>23051</v>
      </c>
      <c r="Q2590">
        <v>22275</v>
      </c>
      <c r="R2590">
        <v>22840</v>
      </c>
      <c r="S2590">
        <v>21959</v>
      </c>
      <c r="T2590">
        <v>22738</v>
      </c>
      <c r="W2590">
        <v>23106</v>
      </c>
    </row>
    <row r="2591" spans="1:44" x14ac:dyDescent="0.25">
      <c r="A2591" t="str">
        <f t="shared" si="40"/>
        <v>Amstetten, Waidhofen an der Ybbs (Stadt)Unselbstständig BeschäftigteInsgesamt</v>
      </c>
      <c r="B2591">
        <v>2590</v>
      </c>
      <c r="C2591">
        <v>350</v>
      </c>
      <c r="D2591" t="s">
        <v>193</v>
      </c>
      <c r="E2591" t="s">
        <v>38</v>
      </c>
      <c r="F2591" t="s">
        <v>48</v>
      </c>
      <c r="G2591">
        <v>29504</v>
      </c>
      <c r="H2591">
        <v>31891</v>
      </c>
      <c r="I2591">
        <v>29056</v>
      </c>
      <c r="J2591">
        <v>31533</v>
      </c>
      <c r="K2591">
        <v>29173</v>
      </c>
      <c r="L2591">
        <v>31927</v>
      </c>
      <c r="M2591">
        <v>30101</v>
      </c>
      <c r="N2591">
        <v>33054</v>
      </c>
      <c r="O2591">
        <v>49860</v>
      </c>
      <c r="P2591">
        <v>53097</v>
      </c>
      <c r="Q2591">
        <v>50029</v>
      </c>
      <c r="R2591">
        <v>51347</v>
      </c>
      <c r="S2591">
        <v>48596</v>
      </c>
      <c r="T2591">
        <v>51493</v>
      </c>
      <c r="U2591">
        <v>50121</v>
      </c>
      <c r="W2591">
        <v>50940</v>
      </c>
    </row>
    <row r="2592" spans="1:44" x14ac:dyDescent="0.25">
      <c r="A2592" t="str">
        <f t="shared" si="40"/>
        <v>Amstetten, Waidhofen an der Ybbs (Stadt)Unselbstständig BeschäftigteMänner</v>
      </c>
      <c r="B2592">
        <v>2591</v>
      </c>
      <c r="C2592">
        <v>350</v>
      </c>
      <c r="D2592" t="s">
        <v>193</v>
      </c>
      <c r="E2592" t="s">
        <v>38</v>
      </c>
      <c r="F2592" t="s">
        <v>49</v>
      </c>
      <c r="G2592">
        <v>18613</v>
      </c>
      <c r="H2592">
        <v>20555</v>
      </c>
      <c r="I2592">
        <v>18644</v>
      </c>
      <c r="J2592">
        <v>20643</v>
      </c>
      <c r="K2592">
        <v>18940</v>
      </c>
      <c r="L2592">
        <v>21185</v>
      </c>
      <c r="M2592">
        <v>19724</v>
      </c>
      <c r="N2592">
        <v>21869</v>
      </c>
      <c r="O2592">
        <v>28014</v>
      </c>
      <c r="P2592">
        <v>30046</v>
      </c>
      <c r="Q2592">
        <v>27754</v>
      </c>
      <c r="R2592">
        <v>28507</v>
      </c>
      <c r="S2592">
        <v>26637</v>
      </c>
      <c r="T2592">
        <v>28755</v>
      </c>
      <c r="W2592">
        <v>27834</v>
      </c>
    </row>
    <row r="2593" spans="1:44" x14ac:dyDescent="0.25">
      <c r="A2593" t="str">
        <f t="shared" si="40"/>
        <v>Krems (Stadt+Land)ArbeitsloseFrauen</v>
      </c>
      <c r="B2593">
        <v>2592</v>
      </c>
      <c r="C2593">
        <v>351</v>
      </c>
      <c r="D2593" t="s">
        <v>194</v>
      </c>
      <c r="E2593" t="s">
        <v>36</v>
      </c>
      <c r="F2593" t="s">
        <v>47</v>
      </c>
      <c r="G2593">
        <v>1151</v>
      </c>
      <c r="H2593">
        <v>819</v>
      </c>
      <c r="I2593">
        <v>1159</v>
      </c>
      <c r="J2593">
        <v>796</v>
      </c>
      <c r="K2593">
        <v>1217</v>
      </c>
      <c r="L2593">
        <v>759</v>
      </c>
      <c r="M2593">
        <v>1198</v>
      </c>
      <c r="N2593">
        <v>758</v>
      </c>
      <c r="O2593">
        <v>1100</v>
      </c>
      <c r="P2593">
        <v>719</v>
      </c>
      <c r="Q2593">
        <v>1202</v>
      </c>
      <c r="R2593">
        <v>1188</v>
      </c>
      <c r="S2593">
        <v>1297</v>
      </c>
      <c r="T2593">
        <v>1201</v>
      </c>
      <c r="U2593">
        <v>1395</v>
      </c>
      <c r="V2593">
        <v>1274</v>
      </c>
      <c r="W2593">
        <v>1411</v>
      </c>
    </row>
    <row r="2594" spans="1:44" x14ac:dyDescent="0.25">
      <c r="A2594" t="str">
        <f t="shared" si="40"/>
        <v>Krems (Stadt+Land)ArbeitsloseInsgesamt</v>
      </c>
      <c r="B2594">
        <v>2593</v>
      </c>
      <c r="C2594">
        <v>351</v>
      </c>
      <c r="D2594" t="s">
        <v>194</v>
      </c>
      <c r="E2594" t="s">
        <v>36</v>
      </c>
      <c r="F2594" t="s">
        <v>48</v>
      </c>
      <c r="G2594">
        <v>3061</v>
      </c>
      <c r="H2594">
        <v>1681</v>
      </c>
      <c r="I2594">
        <v>3064</v>
      </c>
      <c r="J2594">
        <v>1660</v>
      </c>
      <c r="K2594">
        <v>3240</v>
      </c>
      <c r="L2594">
        <v>1509</v>
      </c>
      <c r="M2594">
        <v>2878</v>
      </c>
      <c r="N2594">
        <v>1418</v>
      </c>
      <c r="O2594">
        <v>2668</v>
      </c>
      <c r="P2594">
        <v>1370</v>
      </c>
      <c r="Q2594">
        <v>3220</v>
      </c>
      <c r="R2594">
        <v>2665</v>
      </c>
      <c r="S2594">
        <v>3536</v>
      </c>
      <c r="T2594">
        <v>2616</v>
      </c>
      <c r="U2594">
        <v>3633</v>
      </c>
      <c r="V2594">
        <v>2738</v>
      </c>
      <c r="W2594">
        <v>3574</v>
      </c>
    </row>
    <row r="2595" spans="1:44" x14ac:dyDescent="0.25">
      <c r="A2595" t="str">
        <f t="shared" si="40"/>
        <v>Krems (Stadt+Land)ArbeitsloseMänner</v>
      </c>
      <c r="B2595">
        <v>2594</v>
      </c>
      <c r="C2595">
        <v>351</v>
      </c>
      <c r="D2595" t="s">
        <v>194</v>
      </c>
      <c r="E2595" t="s">
        <v>36</v>
      </c>
      <c r="F2595" t="s">
        <v>49</v>
      </c>
      <c r="G2595">
        <v>1910</v>
      </c>
      <c r="H2595">
        <v>862</v>
      </c>
      <c r="I2595">
        <v>1905</v>
      </c>
      <c r="J2595">
        <v>864</v>
      </c>
      <c r="K2595">
        <v>2023</v>
      </c>
      <c r="L2595">
        <v>750</v>
      </c>
      <c r="M2595">
        <v>1680</v>
      </c>
      <c r="N2595">
        <v>660</v>
      </c>
      <c r="O2595">
        <v>1568</v>
      </c>
      <c r="P2595">
        <v>651</v>
      </c>
      <c r="Q2595">
        <v>2018</v>
      </c>
      <c r="R2595">
        <v>1477</v>
      </c>
      <c r="S2595">
        <v>2239</v>
      </c>
      <c r="T2595">
        <v>1415</v>
      </c>
      <c r="U2595">
        <v>2238</v>
      </c>
      <c r="V2595">
        <v>1464</v>
      </c>
      <c r="W2595">
        <v>2163</v>
      </c>
    </row>
    <row r="2596" spans="1:44" x14ac:dyDescent="0.25">
      <c r="A2596" t="str">
        <f t="shared" si="40"/>
        <v>Krems (Stadt+Land)arbeitslose AusländerFrauen</v>
      </c>
      <c r="B2596">
        <v>2595</v>
      </c>
      <c r="C2596">
        <v>351</v>
      </c>
      <c r="D2596" t="s">
        <v>194</v>
      </c>
      <c r="E2596" t="s">
        <v>37</v>
      </c>
      <c r="F2596" t="s">
        <v>47</v>
      </c>
      <c r="G2596">
        <v>88</v>
      </c>
      <c r="H2596">
        <v>56</v>
      </c>
      <c r="I2596">
        <v>106</v>
      </c>
      <c r="J2596">
        <v>66</v>
      </c>
      <c r="K2596">
        <v>107</v>
      </c>
      <c r="L2596">
        <v>55</v>
      </c>
      <c r="M2596">
        <v>97</v>
      </c>
      <c r="N2596">
        <v>58</v>
      </c>
      <c r="O2596">
        <v>109</v>
      </c>
      <c r="P2596">
        <v>56</v>
      </c>
      <c r="Q2596">
        <v>205</v>
      </c>
      <c r="R2596">
        <v>196</v>
      </c>
      <c r="S2596">
        <v>266</v>
      </c>
      <c r="T2596">
        <v>224</v>
      </c>
      <c r="U2596">
        <v>303</v>
      </c>
      <c r="V2596">
        <v>249</v>
      </c>
      <c r="W2596">
        <v>314</v>
      </c>
    </row>
    <row r="2597" spans="1:44" x14ac:dyDescent="0.25">
      <c r="A2597" t="str">
        <f t="shared" si="40"/>
        <v>Krems (Stadt+Land)arbeitslose AusländerInsgesamt</v>
      </c>
      <c r="B2597">
        <v>2596</v>
      </c>
      <c r="C2597">
        <v>351</v>
      </c>
      <c r="D2597" t="s">
        <v>194</v>
      </c>
      <c r="E2597" t="s">
        <v>37</v>
      </c>
      <c r="F2597" t="s">
        <v>48</v>
      </c>
      <c r="G2597">
        <v>242</v>
      </c>
      <c r="H2597">
        <v>118</v>
      </c>
      <c r="I2597">
        <v>290</v>
      </c>
      <c r="J2597">
        <v>145</v>
      </c>
      <c r="K2597">
        <v>330</v>
      </c>
      <c r="L2597">
        <v>112</v>
      </c>
      <c r="M2597">
        <v>273</v>
      </c>
      <c r="N2597">
        <v>126</v>
      </c>
      <c r="O2597">
        <v>278</v>
      </c>
      <c r="P2597">
        <v>115</v>
      </c>
      <c r="Q2597">
        <v>643</v>
      </c>
      <c r="R2597">
        <v>485</v>
      </c>
      <c r="S2597">
        <v>791</v>
      </c>
      <c r="T2597">
        <v>483</v>
      </c>
      <c r="U2597">
        <v>851</v>
      </c>
      <c r="V2597">
        <v>535</v>
      </c>
      <c r="W2597">
        <v>871</v>
      </c>
    </row>
    <row r="2598" spans="1:44" x14ac:dyDescent="0.25">
      <c r="A2598" t="str">
        <f t="shared" si="40"/>
        <v>Krems (Stadt+Land)arbeitslose AusländerMänner</v>
      </c>
      <c r="B2598">
        <v>2597</v>
      </c>
      <c r="C2598">
        <v>351</v>
      </c>
      <c r="D2598" t="s">
        <v>194</v>
      </c>
      <c r="E2598" t="s">
        <v>37</v>
      </c>
      <c r="F2598" t="s">
        <v>49</v>
      </c>
      <c r="G2598">
        <v>154</v>
      </c>
      <c r="H2598">
        <v>62</v>
      </c>
      <c r="I2598">
        <v>184</v>
      </c>
      <c r="J2598">
        <v>79</v>
      </c>
      <c r="K2598">
        <v>223</v>
      </c>
      <c r="L2598">
        <v>57</v>
      </c>
      <c r="M2598">
        <v>176</v>
      </c>
      <c r="N2598">
        <v>68</v>
      </c>
      <c r="O2598">
        <v>169</v>
      </c>
      <c r="P2598">
        <v>59</v>
      </c>
      <c r="Q2598">
        <v>438</v>
      </c>
      <c r="R2598">
        <v>289</v>
      </c>
      <c r="S2598">
        <v>525</v>
      </c>
      <c r="T2598">
        <v>259</v>
      </c>
      <c r="U2598">
        <v>548</v>
      </c>
      <c r="V2598">
        <v>286</v>
      </c>
      <c r="W2598">
        <v>557</v>
      </c>
    </row>
    <row r="2599" spans="1:44" x14ac:dyDescent="0.25">
      <c r="A2599" t="str">
        <f t="shared" si="40"/>
        <v>Krems (Stadt+Land)Gründungsintensitätin % der aktiven Wirtschaftskammermitglieder</v>
      </c>
      <c r="B2599">
        <v>2598</v>
      </c>
      <c r="C2599">
        <v>351</v>
      </c>
      <c r="D2599" t="s">
        <v>194</v>
      </c>
      <c r="E2599" t="s">
        <v>40</v>
      </c>
      <c r="F2599" t="s">
        <v>52</v>
      </c>
      <c r="G2599">
        <v>7.0487718049127803</v>
      </c>
      <c r="H2599">
        <v>7.4787379005732504</v>
      </c>
      <c r="I2599">
        <v>7.6454192607257303</v>
      </c>
      <c r="J2599">
        <v>7.6636729786127198</v>
      </c>
      <c r="K2599">
        <v>7.75588067696797</v>
      </c>
      <c r="L2599">
        <v>7.8363167309955202</v>
      </c>
      <c r="M2599">
        <v>11.8736559445727</v>
      </c>
      <c r="N2599">
        <v>7.8140091322352596</v>
      </c>
      <c r="O2599">
        <v>11.060426155358501</v>
      </c>
      <c r="P2599">
        <v>8.6111002513841406</v>
      </c>
      <c r="Q2599">
        <v>8.5544885885528803</v>
      </c>
      <c r="R2599">
        <v>7.9297778427360397</v>
      </c>
      <c r="S2599">
        <v>6.8629281126583104</v>
      </c>
    </row>
    <row r="2600" spans="1:44" x14ac:dyDescent="0.25">
      <c r="A2600" t="str">
        <f t="shared" si="40"/>
        <v>Krems (Stadt+Land)Gründungsintensitätje 1.000 Einwohner</v>
      </c>
      <c r="B2600">
        <v>2599</v>
      </c>
      <c r="C2600">
        <v>351</v>
      </c>
      <c r="D2600" t="s">
        <v>194</v>
      </c>
      <c r="E2600" t="s">
        <v>40</v>
      </c>
      <c r="F2600" t="s">
        <v>53</v>
      </c>
      <c r="G2600">
        <v>2.5501004585029099</v>
      </c>
      <c r="H2600">
        <v>2.74364488683843</v>
      </c>
      <c r="I2600">
        <v>2.8954424650425898</v>
      </c>
      <c r="J2600">
        <v>3.01328200297423</v>
      </c>
      <c r="K2600">
        <v>3.1166335536532901</v>
      </c>
      <c r="L2600">
        <v>3.2774447760762899</v>
      </c>
      <c r="M2600">
        <v>5.1160662700078596</v>
      </c>
      <c r="N2600">
        <v>3.6849977463029102</v>
      </c>
      <c r="O2600">
        <v>5.4993203700463402</v>
      </c>
      <c r="P2600">
        <v>4.5468979553305404</v>
      </c>
      <c r="Q2600">
        <v>4.5331789049427504</v>
      </c>
      <c r="R2600">
        <v>4.3657435570618803</v>
      </c>
      <c r="S2600">
        <v>3.8761008458347601</v>
      </c>
    </row>
    <row r="2601" spans="1:44" x14ac:dyDescent="0.25">
      <c r="A2601" t="str">
        <f t="shared" si="40"/>
        <v>Krems (Stadt+Land)KammermitgliedschaftenAktiv</v>
      </c>
      <c r="B2601">
        <v>2600</v>
      </c>
      <c r="C2601">
        <v>351</v>
      </c>
      <c r="D2601" t="s">
        <v>194</v>
      </c>
      <c r="E2601" t="s">
        <v>39</v>
      </c>
      <c r="F2601" t="s">
        <v>50</v>
      </c>
      <c r="G2601">
        <v>2809</v>
      </c>
      <c r="H2601">
        <v>2856</v>
      </c>
      <c r="I2601">
        <v>2953</v>
      </c>
      <c r="J2601">
        <v>3081</v>
      </c>
      <c r="K2601">
        <v>3160</v>
      </c>
      <c r="L2601">
        <v>3294</v>
      </c>
      <c r="M2601">
        <v>3409</v>
      </c>
      <c r="N2601">
        <v>3738</v>
      </c>
      <c r="O2601">
        <v>3882</v>
      </c>
      <c r="P2601">
        <v>3943</v>
      </c>
      <c r="Q2601">
        <v>4173</v>
      </c>
      <c r="R2601">
        <v>4205</v>
      </c>
      <c r="S2601">
        <v>4356</v>
      </c>
      <c r="T2601">
        <v>4235</v>
      </c>
      <c r="U2601">
        <v>4352</v>
      </c>
      <c r="V2601">
        <v>4400</v>
      </c>
      <c r="W2601">
        <v>4522</v>
      </c>
      <c r="X2601">
        <v>4520</v>
      </c>
      <c r="Y2601">
        <v>4624</v>
      </c>
      <c r="Z2601">
        <v>4627</v>
      </c>
      <c r="AA2601">
        <v>4734</v>
      </c>
      <c r="AB2601">
        <v>4777</v>
      </c>
      <c r="AC2601">
        <v>4906</v>
      </c>
      <c r="AD2601">
        <v>4925</v>
      </c>
      <c r="AE2601">
        <v>5098</v>
      </c>
      <c r="AF2601">
        <v>5028</v>
      </c>
      <c r="AG2601">
        <v>5112</v>
      </c>
      <c r="AH2601">
        <v>5092</v>
      </c>
      <c r="AI2601">
        <v>5221</v>
      </c>
      <c r="AJ2601">
        <v>5187</v>
      </c>
      <c r="AK2601">
        <v>5207</v>
      </c>
      <c r="AL2601">
        <v>5288</v>
      </c>
      <c r="AM2601">
        <v>5398</v>
      </c>
      <c r="AN2601">
        <v>5333</v>
      </c>
      <c r="AO2601">
        <v>5392</v>
      </c>
      <c r="AP2601">
        <v>5413</v>
      </c>
      <c r="AQ2601">
        <v>5450</v>
      </c>
      <c r="AR2601">
        <v>5364</v>
      </c>
    </row>
    <row r="2602" spans="1:44" x14ac:dyDescent="0.25">
      <c r="A2602" t="str">
        <f t="shared" si="40"/>
        <v>Krems (Stadt+Land)KammermitgliedschaftenInsgesamt</v>
      </c>
      <c r="B2602">
        <v>2601</v>
      </c>
      <c r="C2602">
        <v>351</v>
      </c>
      <c r="D2602" t="s">
        <v>194</v>
      </c>
      <c r="E2602" t="s">
        <v>39</v>
      </c>
      <c r="F2602" t="s">
        <v>48</v>
      </c>
      <c r="G2602">
        <v>3823</v>
      </c>
      <c r="H2602">
        <v>3909</v>
      </c>
      <c r="I2602">
        <v>3996</v>
      </c>
      <c r="J2602">
        <v>4144</v>
      </c>
      <c r="K2602">
        <v>4208</v>
      </c>
      <c r="L2602">
        <v>4352</v>
      </c>
      <c r="M2602">
        <v>4479</v>
      </c>
      <c r="N2602">
        <v>4834</v>
      </c>
      <c r="O2602">
        <v>4948</v>
      </c>
      <c r="P2602">
        <v>5115</v>
      </c>
      <c r="Q2602">
        <v>5314</v>
      </c>
      <c r="R2602">
        <v>5502</v>
      </c>
      <c r="S2602">
        <v>5690</v>
      </c>
      <c r="T2602">
        <v>5619</v>
      </c>
      <c r="U2602">
        <v>5611</v>
      </c>
      <c r="V2602">
        <v>5724</v>
      </c>
      <c r="W2602">
        <v>5845</v>
      </c>
      <c r="X2602">
        <v>5902</v>
      </c>
      <c r="Y2602">
        <v>6006</v>
      </c>
      <c r="Z2602">
        <v>6062</v>
      </c>
      <c r="AA2602">
        <v>6156</v>
      </c>
      <c r="AB2602">
        <v>6181</v>
      </c>
      <c r="AC2602">
        <v>6294</v>
      </c>
      <c r="AD2602">
        <v>6331</v>
      </c>
      <c r="AE2602">
        <v>6471</v>
      </c>
      <c r="AF2602">
        <v>6463</v>
      </c>
      <c r="AG2602">
        <v>6485</v>
      </c>
      <c r="AH2602">
        <v>6483</v>
      </c>
      <c r="AI2602">
        <v>6593</v>
      </c>
      <c r="AJ2602">
        <v>6602</v>
      </c>
      <c r="AK2602">
        <v>6683</v>
      </c>
      <c r="AL2602">
        <v>6776</v>
      </c>
      <c r="AM2602">
        <v>6839</v>
      </c>
      <c r="AN2602">
        <v>6768</v>
      </c>
      <c r="AO2602">
        <v>6753</v>
      </c>
      <c r="AP2602">
        <v>6766</v>
      </c>
      <c r="AQ2602">
        <v>6711</v>
      </c>
      <c r="AR2602">
        <v>6599</v>
      </c>
    </row>
    <row r="2603" spans="1:44" x14ac:dyDescent="0.25">
      <c r="A2603" t="str">
        <f t="shared" si="40"/>
        <v>Krems (Stadt+Land)KammermitgliedschaftenRuhend</v>
      </c>
      <c r="B2603">
        <v>2602</v>
      </c>
      <c r="C2603">
        <v>351</v>
      </c>
      <c r="D2603" t="s">
        <v>194</v>
      </c>
      <c r="E2603" t="s">
        <v>39</v>
      </c>
      <c r="F2603" t="s">
        <v>51</v>
      </c>
      <c r="G2603">
        <v>1014</v>
      </c>
      <c r="H2603">
        <v>1053</v>
      </c>
      <c r="I2603">
        <v>1043</v>
      </c>
      <c r="J2603">
        <v>1063</v>
      </c>
      <c r="K2603">
        <v>1048</v>
      </c>
      <c r="L2603">
        <v>1058</v>
      </c>
      <c r="M2603">
        <v>1070</v>
      </c>
      <c r="N2603">
        <v>1096</v>
      </c>
      <c r="O2603">
        <v>1066</v>
      </c>
      <c r="P2603">
        <v>1172</v>
      </c>
      <c r="Q2603">
        <v>1141</v>
      </c>
      <c r="R2603">
        <v>1297</v>
      </c>
      <c r="S2603">
        <v>1334</v>
      </c>
      <c r="T2603">
        <v>1384</v>
      </c>
      <c r="U2603">
        <v>1259</v>
      </c>
      <c r="V2603">
        <v>1324</v>
      </c>
      <c r="W2603">
        <v>1323</v>
      </c>
      <c r="X2603">
        <v>1382</v>
      </c>
      <c r="Y2603">
        <v>1382</v>
      </c>
      <c r="Z2603">
        <v>1435</v>
      </c>
      <c r="AA2603">
        <v>1422</v>
      </c>
      <c r="AB2603">
        <v>1404</v>
      </c>
      <c r="AC2603">
        <v>1388</v>
      </c>
      <c r="AD2603">
        <v>1406</v>
      </c>
      <c r="AE2603">
        <v>1373</v>
      </c>
      <c r="AF2603">
        <v>1435</v>
      </c>
      <c r="AG2603">
        <v>1373</v>
      </c>
      <c r="AH2603">
        <v>1391</v>
      </c>
      <c r="AI2603">
        <v>1372</v>
      </c>
      <c r="AJ2603">
        <v>1415</v>
      </c>
      <c r="AK2603">
        <v>1476</v>
      </c>
      <c r="AL2603">
        <v>1488</v>
      </c>
      <c r="AM2603">
        <v>1441</v>
      </c>
      <c r="AN2603">
        <v>1435</v>
      </c>
      <c r="AO2603">
        <v>1361</v>
      </c>
      <c r="AP2603">
        <v>1353</v>
      </c>
      <c r="AQ2603">
        <v>1261</v>
      </c>
      <c r="AR2603">
        <v>1235</v>
      </c>
    </row>
    <row r="2604" spans="1:44" x14ac:dyDescent="0.25">
      <c r="A2604" t="str">
        <f t="shared" si="40"/>
        <v>Krems (Stadt+Land)Lehrlinge1. Lehrjahr, männlich</v>
      </c>
      <c r="B2604">
        <v>2603</v>
      </c>
      <c r="C2604">
        <v>351</v>
      </c>
      <c r="D2604" t="s">
        <v>194</v>
      </c>
      <c r="E2604" t="s">
        <v>46</v>
      </c>
      <c r="F2604" t="s">
        <v>65</v>
      </c>
      <c r="G2604">
        <v>182</v>
      </c>
      <c r="H2604">
        <v>170</v>
      </c>
      <c r="I2604">
        <v>181</v>
      </c>
      <c r="J2604">
        <v>195</v>
      </c>
      <c r="K2604">
        <v>184</v>
      </c>
      <c r="L2604">
        <v>197</v>
      </c>
      <c r="M2604">
        <v>199</v>
      </c>
      <c r="N2604">
        <v>156</v>
      </c>
      <c r="O2604">
        <v>152</v>
      </c>
      <c r="P2604">
        <v>181</v>
      </c>
      <c r="Q2604">
        <v>185</v>
      </c>
      <c r="R2604">
        <v>143</v>
      </c>
      <c r="S2604">
        <v>160</v>
      </c>
      <c r="T2604">
        <v>126</v>
      </c>
      <c r="U2604">
        <v>152</v>
      </c>
      <c r="V2604">
        <v>139</v>
      </c>
      <c r="W2604">
        <v>160</v>
      </c>
      <c r="X2604">
        <v>166</v>
      </c>
      <c r="Y2604">
        <v>153</v>
      </c>
      <c r="Z2604">
        <v>176</v>
      </c>
      <c r="AA2604">
        <v>166</v>
      </c>
      <c r="AB2604">
        <v>152</v>
      </c>
    </row>
    <row r="2605" spans="1:44" x14ac:dyDescent="0.25">
      <c r="A2605" t="str">
        <f t="shared" si="40"/>
        <v>Krems (Stadt+Land)Lehrlinge1. Lehrjahr, weiblich</v>
      </c>
      <c r="B2605">
        <v>2604</v>
      </c>
      <c r="C2605">
        <v>351</v>
      </c>
      <c r="D2605" t="s">
        <v>194</v>
      </c>
      <c r="E2605" t="s">
        <v>46</v>
      </c>
      <c r="F2605" t="s">
        <v>66</v>
      </c>
      <c r="G2605">
        <v>99</v>
      </c>
      <c r="H2605">
        <v>118</v>
      </c>
      <c r="I2605">
        <v>80</v>
      </c>
      <c r="J2605">
        <v>117</v>
      </c>
      <c r="K2605">
        <v>110</v>
      </c>
      <c r="L2605">
        <v>105</v>
      </c>
      <c r="M2605">
        <v>106</v>
      </c>
      <c r="N2605">
        <v>100</v>
      </c>
      <c r="O2605">
        <v>101</v>
      </c>
      <c r="P2605">
        <v>83</v>
      </c>
      <c r="Q2605">
        <v>88</v>
      </c>
      <c r="R2605">
        <v>69</v>
      </c>
      <c r="S2605">
        <v>66</v>
      </c>
      <c r="T2605">
        <v>66</v>
      </c>
      <c r="U2605">
        <v>62</v>
      </c>
      <c r="V2605">
        <v>67</v>
      </c>
      <c r="W2605">
        <v>68</v>
      </c>
      <c r="X2605">
        <v>81</v>
      </c>
      <c r="Y2605">
        <v>81</v>
      </c>
      <c r="Z2605">
        <v>83</v>
      </c>
      <c r="AA2605">
        <v>108</v>
      </c>
      <c r="AB2605">
        <v>94</v>
      </c>
    </row>
    <row r="2606" spans="1:44" x14ac:dyDescent="0.25">
      <c r="A2606" t="str">
        <f t="shared" si="40"/>
        <v>Krems (Stadt+Land)Lehrlinge2. Lehrjahr, männlich</v>
      </c>
      <c r="B2606">
        <v>2605</v>
      </c>
      <c r="C2606">
        <v>351</v>
      </c>
      <c r="D2606" t="s">
        <v>194</v>
      </c>
      <c r="E2606" t="s">
        <v>46</v>
      </c>
      <c r="F2606" t="s">
        <v>67</v>
      </c>
      <c r="G2606">
        <v>197</v>
      </c>
      <c r="H2606">
        <v>180</v>
      </c>
      <c r="I2606">
        <v>179</v>
      </c>
      <c r="J2606">
        <v>181</v>
      </c>
      <c r="K2606">
        <v>190</v>
      </c>
      <c r="L2606">
        <v>195</v>
      </c>
      <c r="M2606">
        <v>199</v>
      </c>
      <c r="N2606">
        <v>199</v>
      </c>
      <c r="O2606">
        <v>163</v>
      </c>
      <c r="P2606">
        <v>161</v>
      </c>
      <c r="Q2606">
        <v>186</v>
      </c>
      <c r="R2606">
        <v>180</v>
      </c>
      <c r="S2606">
        <v>160</v>
      </c>
      <c r="T2606">
        <v>160</v>
      </c>
      <c r="U2606">
        <v>135</v>
      </c>
      <c r="V2606">
        <v>158</v>
      </c>
      <c r="W2606">
        <v>154</v>
      </c>
      <c r="X2606">
        <v>160</v>
      </c>
      <c r="Y2606">
        <v>169</v>
      </c>
      <c r="Z2606">
        <v>147</v>
      </c>
      <c r="AA2606">
        <v>177</v>
      </c>
      <c r="AB2606">
        <v>165</v>
      </c>
    </row>
    <row r="2607" spans="1:44" x14ac:dyDescent="0.25">
      <c r="A2607" t="str">
        <f t="shared" si="40"/>
        <v>Krems (Stadt+Land)Lehrlinge2. Lehrjahr, weiblich</v>
      </c>
      <c r="B2607">
        <v>2606</v>
      </c>
      <c r="C2607">
        <v>351</v>
      </c>
      <c r="D2607" t="s">
        <v>194</v>
      </c>
      <c r="E2607" t="s">
        <v>46</v>
      </c>
      <c r="F2607" t="s">
        <v>68</v>
      </c>
      <c r="G2607">
        <v>100</v>
      </c>
      <c r="H2607">
        <v>101</v>
      </c>
      <c r="I2607">
        <v>124</v>
      </c>
      <c r="J2607">
        <v>96</v>
      </c>
      <c r="K2607">
        <v>125</v>
      </c>
      <c r="L2607">
        <v>111</v>
      </c>
      <c r="M2607">
        <v>118</v>
      </c>
      <c r="N2607">
        <v>102</v>
      </c>
      <c r="O2607">
        <v>111</v>
      </c>
      <c r="P2607">
        <v>111</v>
      </c>
      <c r="Q2607">
        <v>92</v>
      </c>
      <c r="R2607">
        <v>97</v>
      </c>
      <c r="S2607">
        <v>79</v>
      </c>
      <c r="T2607">
        <v>74</v>
      </c>
      <c r="U2607">
        <v>70</v>
      </c>
      <c r="V2607">
        <v>63</v>
      </c>
      <c r="W2607">
        <v>66</v>
      </c>
      <c r="X2607">
        <v>74</v>
      </c>
      <c r="Y2607">
        <v>84</v>
      </c>
      <c r="Z2607">
        <v>77</v>
      </c>
      <c r="AA2607">
        <v>96</v>
      </c>
      <c r="AB2607">
        <v>108</v>
      </c>
    </row>
    <row r="2608" spans="1:44" x14ac:dyDescent="0.25">
      <c r="A2608" t="str">
        <f t="shared" si="40"/>
        <v>Krems (Stadt+Land)Lehrlinge3. Lehrjahr, männlich</v>
      </c>
      <c r="B2608">
        <v>2607</v>
      </c>
      <c r="C2608">
        <v>351</v>
      </c>
      <c r="D2608" t="s">
        <v>194</v>
      </c>
      <c r="E2608" t="s">
        <v>46</v>
      </c>
      <c r="F2608" t="s">
        <v>69</v>
      </c>
      <c r="G2608">
        <v>186</v>
      </c>
      <c r="H2608">
        <v>201</v>
      </c>
      <c r="I2608">
        <v>185</v>
      </c>
      <c r="J2608">
        <v>184</v>
      </c>
      <c r="K2608">
        <v>174</v>
      </c>
      <c r="L2608">
        <v>183</v>
      </c>
      <c r="M2608">
        <v>193</v>
      </c>
      <c r="N2608">
        <v>194</v>
      </c>
      <c r="O2608">
        <v>195</v>
      </c>
      <c r="P2608">
        <v>170</v>
      </c>
      <c r="Q2608">
        <v>170</v>
      </c>
      <c r="R2608">
        <v>187</v>
      </c>
      <c r="S2608">
        <v>182</v>
      </c>
      <c r="T2608">
        <v>152</v>
      </c>
      <c r="U2608">
        <v>156</v>
      </c>
      <c r="V2608">
        <v>133</v>
      </c>
      <c r="W2608">
        <v>156</v>
      </c>
      <c r="X2608">
        <v>152</v>
      </c>
      <c r="Y2608">
        <v>162</v>
      </c>
      <c r="Z2608">
        <v>170</v>
      </c>
      <c r="AA2608">
        <v>145</v>
      </c>
      <c r="AB2608">
        <v>170</v>
      </c>
    </row>
    <row r="2609" spans="1:28" x14ac:dyDescent="0.25">
      <c r="A2609" t="str">
        <f t="shared" si="40"/>
        <v>Krems (Stadt+Land)Lehrlinge3. Lehrjahr, weiblich</v>
      </c>
      <c r="B2609">
        <v>2608</v>
      </c>
      <c r="C2609">
        <v>351</v>
      </c>
      <c r="D2609" t="s">
        <v>194</v>
      </c>
      <c r="E2609" t="s">
        <v>46</v>
      </c>
      <c r="F2609" t="s">
        <v>70</v>
      </c>
      <c r="G2609">
        <v>93</v>
      </c>
      <c r="H2609">
        <v>96</v>
      </c>
      <c r="I2609">
        <v>99</v>
      </c>
      <c r="J2609">
        <v>122</v>
      </c>
      <c r="K2609">
        <v>102</v>
      </c>
      <c r="L2609">
        <v>124</v>
      </c>
      <c r="M2609">
        <v>113</v>
      </c>
      <c r="N2609">
        <v>102</v>
      </c>
      <c r="O2609">
        <v>102</v>
      </c>
      <c r="P2609">
        <v>109</v>
      </c>
      <c r="Q2609">
        <v>116</v>
      </c>
      <c r="R2609">
        <v>87</v>
      </c>
      <c r="S2609">
        <v>94</v>
      </c>
      <c r="T2609">
        <v>77</v>
      </c>
      <c r="U2609">
        <v>76</v>
      </c>
      <c r="V2609">
        <v>69</v>
      </c>
      <c r="W2609">
        <v>61</v>
      </c>
      <c r="X2609">
        <v>68</v>
      </c>
      <c r="Y2609">
        <v>73</v>
      </c>
      <c r="Z2609">
        <v>79</v>
      </c>
      <c r="AA2609">
        <v>71</v>
      </c>
      <c r="AB2609">
        <v>84</v>
      </c>
    </row>
    <row r="2610" spans="1:28" x14ac:dyDescent="0.25">
      <c r="A2610" t="str">
        <f t="shared" si="40"/>
        <v>Krems (Stadt+Land)Lehrlinge4. Lehrjahr, männlich</v>
      </c>
      <c r="B2610">
        <v>2609</v>
      </c>
      <c r="C2610">
        <v>351</v>
      </c>
      <c r="D2610" t="s">
        <v>194</v>
      </c>
      <c r="E2610" t="s">
        <v>46</v>
      </c>
      <c r="F2610" t="s">
        <v>71</v>
      </c>
      <c r="G2610">
        <v>62</v>
      </c>
      <c r="H2610">
        <v>68</v>
      </c>
      <c r="I2610">
        <v>75</v>
      </c>
      <c r="J2610">
        <v>73</v>
      </c>
      <c r="K2610">
        <v>62</v>
      </c>
      <c r="L2610">
        <v>61</v>
      </c>
      <c r="M2610">
        <v>69</v>
      </c>
      <c r="N2610">
        <v>72</v>
      </c>
      <c r="O2610">
        <v>85</v>
      </c>
      <c r="P2610">
        <v>78</v>
      </c>
      <c r="Q2610">
        <v>66</v>
      </c>
      <c r="R2610">
        <v>80</v>
      </c>
      <c r="S2610">
        <v>93</v>
      </c>
      <c r="T2610">
        <v>83</v>
      </c>
      <c r="U2610">
        <v>79</v>
      </c>
      <c r="V2610">
        <v>68</v>
      </c>
      <c r="W2610">
        <v>61</v>
      </c>
      <c r="X2610">
        <v>80</v>
      </c>
      <c r="Y2610">
        <v>68</v>
      </c>
      <c r="Z2610">
        <v>68</v>
      </c>
      <c r="AA2610">
        <v>79</v>
      </c>
      <c r="AB2610">
        <v>74</v>
      </c>
    </row>
    <row r="2611" spans="1:28" x14ac:dyDescent="0.25">
      <c r="A2611" t="str">
        <f t="shared" si="40"/>
        <v>Krems (Stadt+Land)Lehrlinge4. Lehrjahr, weiblich</v>
      </c>
      <c r="B2611">
        <v>2610</v>
      </c>
      <c r="C2611">
        <v>351</v>
      </c>
      <c r="D2611" t="s">
        <v>194</v>
      </c>
      <c r="E2611" t="s">
        <v>46</v>
      </c>
      <c r="F2611" t="s">
        <v>72</v>
      </c>
      <c r="G2611">
        <v>15</v>
      </c>
      <c r="H2611">
        <v>10</v>
      </c>
      <c r="I2611">
        <v>14</v>
      </c>
      <c r="J2611">
        <v>8</v>
      </c>
      <c r="K2611">
        <v>14</v>
      </c>
      <c r="L2611">
        <v>13</v>
      </c>
      <c r="M2611">
        <v>18</v>
      </c>
      <c r="N2611">
        <v>14</v>
      </c>
      <c r="O2611">
        <v>11</v>
      </c>
      <c r="P2611">
        <v>12</v>
      </c>
      <c r="Q2611">
        <v>12</v>
      </c>
      <c r="R2611">
        <v>7</v>
      </c>
      <c r="S2611">
        <v>9</v>
      </c>
      <c r="T2611">
        <v>9</v>
      </c>
      <c r="U2611">
        <v>5</v>
      </c>
      <c r="V2611">
        <v>6</v>
      </c>
      <c r="W2611">
        <v>7</v>
      </c>
      <c r="X2611">
        <v>6</v>
      </c>
      <c r="Y2611">
        <v>6</v>
      </c>
      <c r="Z2611">
        <v>15</v>
      </c>
      <c r="AA2611">
        <v>9</v>
      </c>
      <c r="AB2611">
        <v>8</v>
      </c>
    </row>
    <row r="2612" spans="1:28" x14ac:dyDescent="0.25">
      <c r="A2612" t="str">
        <f t="shared" si="40"/>
        <v>Krems (Stadt+Land)LehrlingeFrauen</v>
      </c>
      <c r="B2612">
        <v>2611</v>
      </c>
      <c r="C2612">
        <v>351</v>
      </c>
      <c r="D2612" t="s">
        <v>194</v>
      </c>
      <c r="E2612" t="s">
        <v>46</v>
      </c>
      <c r="F2612" t="s">
        <v>47</v>
      </c>
      <c r="G2612">
        <v>307</v>
      </c>
      <c r="H2612">
        <v>325</v>
      </c>
      <c r="I2612">
        <v>317</v>
      </c>
      <c r="J2612">
        <v>343</v>
      </c>
      <c r="K2612">
        <v>351</v>
      </c>
      <c r="L2612">
        <v>353</v>
      </c>
      <c r="M2612">
        <v>355</v>
      </c>
      <c r="N2612">
        <v>318</v>
      </c>
      <c r="O2612">
        <v>325</v>
      </c>
      <c r="P2612">
        <v>315</v>
      </c>
      <c r="Q2612">
        <v>308</v>
      </c>
      <c r="R2612">
        <v>260</v>
      </c>
      <c r="S2612">
        <v>248</v>
      </c>
      <c r="T2612">
        <v>226</v>
      </c>
      <c r="U2612">
        <v>213</v>
      </c>
      <c r="V2612">
        <v>205</v>
      </c>
      <c r="W2612">
        <v>202</v>
      </c>
      <c r="X2612">
        <v>229</v>
      </c>
      <c r="Y2612">
        <v>244</v>
      </c>
      <c r="Z2612">
        <v>254</v>
      </c>
      <c r="AA2612">
        <v>284</v>
      </c>
      <c r="AB2612">
        <v>294</v>
      </c>
    </row>
    <row r="2613" spans="1:28" x14ac:dyDescent="0.25">
      <c r="A2613" t="str">
        <f t="shared" si="40"/>
        <v>Krems (Stadt+Land)LehrlingeInsgesamt</v>
      </c>
      <c r="B2613">
        <v>2612</v>
      </c>
      <c r="C2613">
        <v>351</v>
      </c>
      <c r="D2613" t="s">
        <v>194</v>
      </c>
      <c r="E2613" t="s">
        <v>46</v>
      </c>
      <c r="F2613" t="s">
        <v>48</v>
      </c>
      <c r="G2613">
        <v>934</v>
      </c>
      <c r="H2613">
        <v>944</v>
      </c>
      <c r="I2613">
        <v>937</v>
      </c>
      <c r="J2613">
        <v>976</v>
      </c>
      <c r="K2613">
        <v>961</v>
      </c>
      <c r="L2613">
        <v>989</v>
      </c>
      <c r="M2613">
        <v>1015</v>
      </c>
      <c r="N2613">
        <v>939</v>
      </c>
      <c r="O2613">
        <v>920</v>
      </c>
      <c r="P2613">
        <v>905</v>
      </c>
      <c r="Q2613">
        <v>915</v>
      </c>
      <c r="R2613">
        <v>850</v>
      </c>
      <c r="S2613">
        <v>843</v>
      </c>
      <c r="T2613">
        <v>747</v>
      </c>
      <c r="U2613">
        <v>735</v>
      </c>
      <c r="V2613">
        <v>703</v>
      </c>
      <c r="W2613">
        <v>733</v>
      </c>
      <c r="X2613">
        <v>787</v>
      </c>
      <c r="Y2613">
        <v>796</v>
      </c>
      <c r="Z2613">
        <v>815</v>
      </c>
      <c r="AA2613">
        <v>851</v>
      </c>
      <c r="AB2613">
        <v>855</v>
      </c>
    </row>
    <row r="2614" spans="1:28" x14ac:dyDescent="0.25">
      <c r="A2614" t="str">
        <f t="shared" si="40"/>
        <v>Krems (Stadt+Land)LehrlingeMänner</v>
      </c>
      <c r="B2614">
        <v>2613</v>
      </c>
      <c r="C2614">
        <v>351</v>
      </c>
      <c r="D2614" t="s">
        <v>194</v>
      </c>
      <c r="E2614" t="s">
        <v>46</v>
      </c>
      <c r="F2614" t="s">
        <v>49</v>
      </c>
      <c r="G2614">
        <v>627</v>
      </c>
      <c r="H2614">
        <v>619</v>
      </c>
      <c r="I2614">
        <v>620</v>
      </c>
      <c r="J2614">
        <v>633</v>
      </c>
      <c r="K2614">
        <v>610</v>
      </c>
      <c r="L2614">
        <v>636</v>
      </c>
      <c r="M2614">
        <v>660</v>
      </c>
      <c r="N2614">
        <v>621</v>
      </c>
      <c r="O2614">
        <v>595</v>
      </c>
      <c r="P2614">
        <v>590</v>
      </c>
      <c r="Q2614">
        <v>607</v>
      </c>
      <c r="R2614">
        <v>590</v>
      </c>
      <c r="S2614">
        <v>595</v>
      </c>
      <c r="T2614">
        <v>521</v>
      </c>
      <c r="U2614">
        <v>522</v>
      </c>
      <c r="V2614">
        <v>498</v>
      </c>
      <c r="W2614">
        <v>531</v>
      </c>
      <c r="X2614">
        <v>558</v>
      </c>
      <c r="Y2614">
        <v>552</v>
      </c>
      <c r="Z2614">
        <v>561</v>
      </c>
      <c r="AA2614">
        <v>567</v>
      </c>
      <c r="AB2614">
        <v>561</v>
      </c>
    </row>
    <row r="2615" spans="1:28" x14ac:dyDescent="0.25">
      <c r="A2615" t="str">
        <f t="shared" si="40"/>
        <v>Krems (Stadt+Land)NeugründungenInsgesamt</v>
      </c>
      <c r="B2615">
        <v>2614</v>
      </c>
      <c r="C2615">
        <v>351</v>
      </c>
      <c r="D2615" t="s">
        <v>194</v>
      </c>
      <c r="E2615" t="s">
        <v>41</v>
      </c>
      <c r="F2615" t="s">
        <v>48</v>
      </c>
      <c r="G2615">
        <v>198</v>
      </c>
      <c r="H2615">
        <v>213.592754440372</v>
      </c>
      <c r="I2615">
        <v>225.769230769231</v>
      </c>
      <c r="J2615">
        <v>236.117764471058</v>
      </c>
      <c r="K2615">
        <v>245.085829392188</v>
      </c>
      <c r="L2615">
        <v>258.12827311899201</v>
      </c>
      <c r="M2615">
        <v>404.77293115048201</v>
      </c>
      <c r="N2615">
        <v>292.08766136295401</v>
      </c>
      <c r="O2615">
        <v>436.112603305785</v>
      </c>
      <c r="P2615">
        <v>362.09676557070298</v>
      </c>
      <c r="Q2615">
        <v>362.28259172521501</v>
      </c>
      <c r="R2615">
        <v>348.910225080386</v>
      </c>
      <c r="S2615">
        <v>310.20435069215603</v>
      </c>
    </row>
    <row r="2616" spans="1:28" x14ac:dyDescent="0.25">
      <c r="A2616" t="str">
        <f t="shared" si="40"/>
        <v>Krems (Stadt+Land)Unselbstständig BeschäftigteFrauen</v>
      </c>
      <c r="B2616">
        <v>2615</v>
      </c>
      <c r="C2616">
        <v>351</v>
      </c>
      <c r="D2616" t="s">
        <v>194</v>
      </c>
      <c r="E2616" t="s">
        <v>38</v>
      </c>
      <c r="F2616" t="s">
        <v>47</v>
      </c>
      <c r="G2616">
        <v>6665</v>
      </c>
      <c r="H2616">
        <v>7534</v>
      </c>
      <c r="I2616">
        <v>6881</v>
      </c>
      <c r="J2616">
        <v>7700</v>
      </c>
      <c r="K2616">
        <v>6293</v>
      </c>
      <c r="L2616">
        <v>7097</v>
      </c>
      <c r="M2616">
        <v>6285</v>
      </c>
      <c r="N2616">
        <v>7147</v>
      </c>
      <c r="O2616">
        <v>13846</v>
      </c>
      <c r="P2616">
        <v>14834</v>
      </c>
      <c r="Q2616">
        <v>14122</v>
      </c>
      <c r="R2616">
        <v>14816</v>
      </c>
      <c r="S2616">
        <v>13908</v>
      </c>
      <c r="T2616">
        <v>14735</v>
      </c>
      <c r="W2616">
        <v>14434</v>
      </c>
    </row>
    <row r="2617" spans="1:28" x14ac:dyDescent="0.25">
      <c r="A2617" t="str">
        <f t="shared" si="40"/>
        <v>Krems (Stadt+Land)Unselbstständig BeschäftigteInsgesamt</v>
      </c>
      <c r="B2617">
        <v>2616</v>
      </c>
      <c r="C2617">
        <v>351</v>
      </c>
      <c r="D2617" t="s">
        <v>194</v>
      </c>
      <c r="E2617" t="s">
        <v>38</v>
      </c>
      <c r="F2617" t="s">
        <v>48</v>
      </c>
      <c r="G2617">
        <v>14610</v>
      </c>
      <c r="H2617">
        <v>17091</v>
      </c>
      <c r="I2617">
        <v>15036</v>
      </c>
      <c r="J2617">
        <v>17309</v>
      </c>
      <c r="K2617">
        <v>14080</v>
      </c>
      <c r="L2617">
        <v>16571</v>
      </c>
      <c r="M2617">
        <v>14204</v>
      </c>
      <c r="N2617">
        <v>16509</v>
      </c>
      <c r="O2617">
        <v>29696</v>
      </c>
      <c r="P2617">
        <v>32243</v>
      </c>
      <c r="Q2617">
        <v>29820</v>
      </c>
      <c r="R2617">
        <v>31843</v>
      </c>
      <c r="S2617">
        <v>29422</v>
      </c>
      <c r="T2617">
        <v>31758</v>
      </c>
      <c r="U2617">
        <v>29848</v>
      </c>
      <c r="W2617">
        <v>30190</v>
      </c>
    </row>
    <row r="2618" spans="1:28" x14ac:dyDescent="0.25">
      <c r="A2618" t="str">
        <f t="shared" si="40"/>
        <v>Krems (Stadt+Land)Unselbstständig BeschäftigteMänner</v>
      </c>
      <c r="B2618">
        <v>2617</v>
      </c>
      <c r="C2618">
        <v>351</v>
      </c>
      <c r="D2618" t="s">
        <v>194</v>
      </c>
      <c r="E2618" t="s">
        <v>38</v>
      </c>
      <c r="F2618" t="s">
        <v>49</v>
      </c>
      <c r="G2618">
        <v>7945</v>
      </c>
      <c r="H2618">
        <v>9557</v>
      </c>
      <c r="I2618">
        <v>8155</v>
      </c>
      <c r="J2618">
        <v>9609</v>
      </c>
      <c r="K2618">
        <v>7787</v>
      </c>
      <c r="L2618">
        <v>9474</v>
      </c>
      <c r="M2618">
        <v>7919</v>
      </c>
      <c r="N2618">
        <v>9362</v>
      </c>
      <c r="O2618">
        <v>15850</v>
      </c>
      <c r="P2618">
        <v>17409</v>
      </c>
      <c r="Q2618">
        <v>15698</v>
      </c>
      <c r="R2618">
        <v>17027</v>
      </c>
      <c r="S2618">
        <v>15514</v>
      </c>
      <c r="T2618">
        <v>17023</v>
      </c>
      <c r="W2618">
        <v>15756</v>
      </c>
    </row>
    <row r="2619" spans="1:28" x14ac:dyDescent="0.25">
      <c r="A2619" t="str">
        <f t="shared" si="40"/>
        <v>Sankt Pölten (Stadt+Land)ArbeitsloseFrauen</v>
      </c>
      <c r="B2619">
        <v>2618</v>
      </c>
      <c r="C2619">
        <v>352</v>
      </c>
      <c r="D2619" t="s">
        <v>195</v>
      </c>
      <c r="E2619" t="s">
        <v>36</v>
      </c>
      <c r="F2619" t="s">
        <v>47</v>
      </c>
      <c r="G2619">
        <v>1971</v>
      </c>
      <c r="H2619">
        <v>1877</v>
      </c>
      <c r="I2619">
        <v>2123</v>
      </c>
      <c r="J2619">
        <v>1843</v>
      </c>
      <c r="K2619">
        <v>2177</v>
      </c>
      <c r="L2619">
        <v>1829</v>
      </c>
      <c r="M2619">
        <v>2135</v>
      </c>
      <c r="N2619">
        <v>1829</v>
      </c>
      <c r="O2619">
        <v>1901</v>
      </c>
      <c r="P2619">
        <v>1733</v>
      </c>
      <c r="Q2619">
        <v>749</v>
      </c>
      <c r="R2619">
        <v>838</v>
      </c>
      <c r="S2619">
        <v>869</v>
      </c>
      <c r="T2619">
        <v>863</v>
      </c>
      <c r="U2619">
        <v>893</v>
      </c>
      <c r="V2619">
        <v>852</v>
      </c>
      <c r="W2619">
        <v>1006</v>
      </c>
    </row>
    <row r="2620" spans="1:28" x14ac:dyDescent="0.25">
      <c r="A2620" t="str">
        <f t="shared" si="40"/>
        <v>Sankt Pölten (Stadt+Land)ArbeitsloseInsgesamt</v>
      </c>
      <c r="B2620">
        <v>2619</v>
      </c>
      <c r="C2620">
        <v>352</v>
      </c>
      <c r="D2620" t="s">
        <v>195</v>
      </c>
      <c r="E2620" t="s">
        <v>36</v>
      </c>
      <c r="F2620" t="s">
        <v>48</v>
      </c>
      <c r="G2620">
        <v>5455</v>
      </c>
      <c r="H2620">
        <v>3717</v>
      </c>
      <c r="I2620">
        <v>5611</v>
      </c>
      <c r="J2620">
        <v>3689</v>
      </c>
      <c r="K2620">
        <v>5820</v>
      </c>
      <c r="L2620">
        <v>3668</v>
      </c>
      <c r="M2620">
        <v>5406</v>
      </c>
      <c r="N2620">
        <v>3581</v>
      </c>
      <c r="O2620">
        <v>4700</v>
      </c>
      <c r="P2620">
        <v>3308</v>
      </c>
      <c r="Q2620">
        <v>2097</v>
      </c>
      <c r="R2620">
        <v>1992</v>
      </c>
      <c r="S2620">
        <v>2442</v>
      </c>
      <c r="T2620">
        <v>1876</v>
      </c>
      <c r="U2620">
        <v>2363</v>
      </c>
      <c r="V2620">
        <v>1813</v>
      </c>
      <c r="W2620">
        <v>2508</v>
      </c>
    </row>
    <row r="2621" spans="1:28" x14ac:dyDescent="0.25">
      <c r="A2621" t="str">
        <f t="shared" si="40"/>
        <v>Sankt Pölten (Stadt+Land)ArbeitsloseMänner</v>
      </c>
      <c r="B2621">
        <v>2620</v>
      </c>
      <c r="C2621">
        <v>352</v>
      </c>
      <c r="D2621" t="s">
        <v>195</v>
      </c>
      <c r="E2621" t="s">
        <v>36</v>
      </c>
      <c r="F2621" t="s">
        <v>49</v>
      </c>
      <c r="G2621">
        <v>3484</v>
      </c>
      <c r="H2621">
        <v>1840</v>
      </c>
      <c r="I2621">
        <v>3488</v>
      </c>
      <c r="J2621">
        <v>1846</v>
      </c>
      <c r="K2621">
        <v>3643</v>
      </c>
      <c r="L2621">
        <v>1839</v>
      </c>
      <c r="M2621">
        <v>3271</v>
      </c>
      <c r="N2621">
        <v>1752</v>
      </c>
      <c r="O2621">
        <v>2799</v>
      </c>
      <c r="P2621">
        <v>1575</v>
      </c>
      <c r="Q2621">
        <v>1348</v>
      </c>
      <c r="R2621">
        <v>1154</v>
      </c>
      <c r="S2621">
        <v>1573</v>
      </c>
      <c r="T2621">
        <v>1013</v>
      </c>
      <c r="U2621">
        <v>1470</v>
      </c>
      <c r="V2621">
        <v>961</v>
      </c>
      <c r="W2621">
        <v>1502</v>
      </c>
    </row>
    <row r="2622" spans="1:28" x14ac:dyDescent="0.25">
      <c r="A2622" t="str">
        <f t="shared" si="40"/>
        <v>Sankt Pölten (Stadt+Land)arbeitslose AusländerFrauen</v>
      </c>
      <c r="B2622">
        <v>2621</v>
      </c>
      <c r="C2622">
        <v>352</v>
      </c>
      <c r="D2622" t="s">
        <v>195</v>
      </c>
      <c r="E2622" t="s">
        <v>37</v>
      </c>
      <c r="F2622" t="s">
        <v>47</v>
      </c>
      <c r="G2622">
        <v>221</v>
      </c>
      <c r="H2622">
        <v>191</v>
      </c>
      <c r="I2622">
        <v>257</v>
      </c>
      <c r="J2622">
        <v>199</v>
      </c>
      <c r="K2622">
        <v>271</v>
      </c>
      <c r="L2622">
        <v>201</v>
      </c>
      <c r="M2622">
        <v>301</v>
      </c>
      <c r="N2622">
        <v>225</v>
      </c>
      <c r="O2622">
        <v>240</v>
      </c>
      <c r="P2622">
        <v>191</v>
      </c>
      <c r="Q2622">
        <v>114</v>
      </c>
      <c r="R2622">
        <v>134</v>
      </c>
      <c r="S2622">
        <v>167</v>
      </c>
      <c r="T2622">
        <v>140</v>
      </c>
      <c r="U2622">
        <v>178</v>
      </c>
      <c r="V2622">
        <v>138</v>
      </c>
      <c r="W2622">
        <v>184</v>
      </c>
    </row>
    <row r="2623" spans="1:28" x14ac:dyDescent="0.25">
      <c r="A2623" t="str">
        <f t="shared" si="40"/>
        <v>Sankt Pölten (Stadt+Land)arbeitslose AusländerInsgesamt</v>
      </c>
      <c r="B2623">
        <v>2622</v>
      </c>
      <c r="C2623">
        <v>352</v>
      </c>
      <c r="D2623" t="s">
        <v>195</v>
      </c>
      <c r="E2623" t="s">
        <v>37</v>
      </c>
      <c r="F2623" t="s">
        <v>48</v>
      </c>
      <c r="G2623">
        <v>814</v>
      </c>
      <c r="H2623">
        <v>414</v>
      </c>
      <c r="I2623">
        <v>867</v>
      </c>
      <c r="J2623">
        <v>470</v>
      </c>
      <c r="K2623">
        <v>898</v>
      </c>
      <c r="L2623">
        <v>471</v>
      </c>
      <c r="M2623">
        <v>869</v>
      </c>
      <c r="N2623">
        <v>489</v>
      </c>
      <c r="O2623">
        <v>703</v>
      </c>
      <c r="P2623">
        <v>389</v>
      </c>
      <c r="Q2623">
        <v>364</v>
      </c>
      <c r="R2623">
        <v>314</v>
      </c>
      <c r="S2623">
        <v>471</v>
      </c>
      <c r="T2623">
        <v>294</v>
      </c>
      <c r="U2623">
        <v>484</v>
      </c>
      <c r="V2623">
        <v>319</v>
      </c>
      <c r="W2623">
        <v>511</v>
      </c>
    </row>
    <row r="2624" spans="1:28" x14ac:dyDescent="0.25">
      <c r="A2624" t="str">
        <f t="shared" si="40"/>
        <v>Sankt Pölten (Stadt+Land)arbeitslose AusländerMänner</v>
      </c>
      <c r="B2624">
        <v>2623</v>
      </c>
      <c r="C2624">
        <v>352</v>
      </c>
      <c r="D2624" t="s">
        <v>195</v>
      </c>
      <c r="E2624" t="s">
        <v>37</v>
      </c>
      <c r="F2624" t="s">
        <v>49</v>
      </c>
      <c r="G2624">
        <v>593</v>
      </c>
      <c r="H2624">
        <v>223</v>
      </c>
      <c r="I2624">
        <v>610</v>
      </c>
      <c r="J2624">
        <v>271</v>
      </c>
      <c r="K2624">
        <v>627</v>
      </c>
      <c r="L2624">
        <v>270</v>
      </c>
      <c r="M2624">
        <v>568</v>
      </c>
      <c r="N2624">
        <v>264</v>
      </c>
      <c r="O2624">
        <v>463</v>
      </c>
      <c r="P2624">
        <v>198</v>
      </c>
      <c r="Q2624">
        <v>250</v>
      </c>
      <c r="R2624">
        <v>180</v>
      </c>
      <c r="S2624">
        <v>304</v>
      </c>
      <c r="T2624">
        <v>154</v>
      </c>
      <c r="U2624">
        <v>306</v>
      </c>
      <c r="V2624">
        <v>181</v>
      </c>
      <c r="W2624">
        <v>327</v>
      </c>
    </row>
    <row r="2625" spans="1:44" x14ac:dyDescent="0.25">
      <c r="A2625" t="str">
        <f t="shared" si="40"/>
        <v>Sankt Pölten (Stadt+Land)Gründungsintensitätin % der aktiven Wirtschaftskammermitglieder</v>
      </c>
      <c r="B2625">
        <v>2624</v>
      </c>
      <c r="C2625">
        <v>352</v>
      </c>
      <c r="D2625" t="s">
        <v>195</v>
      </c>
      <c r="E2625" t="s">
        <v>40</v>
      </c>
      <c r="F2625" t="s">
        <v>52</v>
      </c>
      <c r="G2625">
        <v>8.3411258649710103</v>
      </c>
      <c r="H2625">
        <v>9.4461131395786193</v>
      </c>
      <c r="I2625">
        <v>8.7521787521787502</v>
      </c>
      <c r="J2625">
        <v>8.2403968434439108</v>
      </c>
      <c r="K2625">
        <v>7.60074157819622</v>
      </c>
      <c r="L2625">
        <v>7.9749775427168696</v>
      </c>
      <c r="M2625">
        <v>12.032024528674199</v>
      </c>
      <c r="N2625">
        <v>7.8286890267066704</v>
      </c>
      <c r="O2625">
        <v>9.1353553614658995</v>
      </c>
      <c r="P2625">
        <v>8.8818099412714293</v>
      </c>
      <c r="Q2625">
        <v>7.6983126163454001</v>
      </c>
      <c r="R2625">
        <v>7.8696952368453097</v>
      </c>
      <c r="S2625">
        <v>7.3817187904666302</v>
      </c>
    </row>
    <row r="2626" spans="1:44" x14ac:dyDescent="0.25">
      <c r="A2626" t="str">
        <f t="shared" si="40"/>
        <v>Sankt Pölten (Stadt+Land)Gründungsintensitätje 1.000 Einwohner</v>
      </c>
      <c r="B2626">
        <v>2625</v>
      </c>
      <c r="C2626">
        <v>352</v>
      </c>
      <c r="D2626" t="s">
        <v>195</v>
      </c>
      <c r="E2626" t="s">
        <v>40</v>
      </c>
      <c r="F2626" t="s">
        <v>53</v>
      </c>
      <c r="G2626">
        <v>3.1332986750221301</v>
      </c>
      <c r="H2626">
        <v>3.6396556965543101</v>
      </c>
      <c r="I2626">
        <v>3.4660769064438801</v>
      </c>
      <c r="J2626">
        <v>3.3613779800073802</v>
      </c>
      <c r="K2626">
        <v>3.1379089213804301</v>
      </c>
      <c r="L2626">
        <v>3.3705573656205101</v>
      </c>
      <c r="M2626">
        <v>5.2221208876750103</v>
      </c>
      <c r="N2626">
        <v>3.64850728987988</v>
      </c>
      <c r="O2626">
        <v>4.3997846632789797</v>
      </c>
      <c r="P2626">
        <v>4.5007009374977196</v>
      </c>
      <c r="Q2626">
        <v>4.1443401073106703</v>
      </c>
      <c r="R2626">
        <v>4.3519344347888698</v>
      </c>
      <c r="S2626">
        <v>4.1897709622031796</v>
      </c>
    </row>
    <row r="2627" spans="1:44" x14ac:dyDescent="0.25">
      <c r="A2627" t="str">
        <f t="shared" ref="A2627:A2690" si="41">D2627&amp;E2627&amp;F2627</f>
        <v>Sankt Pölten (Stadt+Land)KammermitgliedschaftenAktiv</v>
      </c>
      <c r="B2627">
        <v>2626</v>
      </c>
      <c r="C2627">
        <v>352</v>
      </c>
      <c r="D2627" t="s">
        <v>195</v>
      </c>
      <c r="E2627" t="s">
        <v>39</v>
      </c>
      <c r="F2627" t="s">
        <v>50</v>
      </c>
      <c r="G2627">
        <v>5347</v>
      </c>
      <c r="H2627">
        <v>5505</v>
      </c>
      <c r="I2627">
        <v>5698</v>
      </c>
      <c r="J2627">
        <v>5925</v>
      </c>
      <c r="K2627">
        <v>6041</v>
      </c>
      <c r="L2627">
        <v>6210</v>
      </c>
      <c r="M2627">
        <v>6396</v>
      </c>
      <c r="N2627">
        <v>6887</v>
      </c>
      <c r="O2627">
        <v>7062</v>
      </c>
      <c r="P2627">
        <v>7128</v>
      </c>
      <c r="Q2627">
        <v>7358</v>
      </c>
      <c r="R2627">
        <v>7523</v>
      </c>
      <c r="S2627">
        <v>7784</v>
      </c>
      <c r="T2627">
        <v>7995</v>
      </c>
      <c r="U2627">
        <v>8113</v>
      </c>
      <c r="V2627">
        <v>8232</v>
      </c>
      <c r="W2627">
        <v>8428</v>
      </c>
      <c r="X2627">
        <v>8486</v>
      </c>
      <c r="Y2627">
        <v>8650</v>
      </c>
      <c r="Z2627">
        <v>8716</v>
      </c>
      <c r="AA2627">
        <v>8871</v>
      </c>
      <c r="AB2627">
        <v>8835</v>
      </c>
      <c r="AC2627">
        <v>9084</v>
      </c>
      <c r="AD2627">
        <v>9057</v>
      </c>
      <c r="AE2627">
        <v>11159</v>
      </c>
      <c r="AF2627">
        <v>11239</v>
      </c>
      <c r="AG2627">
        <v>11392</v>
      </c>
      <c r="AH2627">
        <v>11405</v>
      </c>
      <c r="AI2627">
        <v>11565</v>
      </c>
      <c r="AJ2627">
        <v>11623</v>
      </c>
      <c r="AK2627">
        <v>11763</v>
      </c>
      <c r="AL2627">
        <v>11889</v>
      </c>
      <c r="AM2627">
        <v>12213</v>
      </c>
      <c r="AN2627">
        <v>12268</v>
      </c>
      <c r="AO2627">
        <v>12497</v>
      </c>
      <c r="AP2627">
        <v>12505</v>
      </c>
      <c r="AQ2627">
        <v>12674</v>
      </c>
      <c r="AR2627">
        <v>12742</v>
      </c>
    </row>
    <row r="2628" spans="1:44" x14ac:dyDescent="0.25">
      <c r="A2628" t="str">
        <f t="shared" si="41"/>
        <v>Sankt Pölten (Stadt+Land)KammermitgliedschaftenInsgesamt</v>
      </c>
      <c r="B2628">
        <v>2627</v>
      </c>
      <c r="C2628">
        <v>352</v>
      </c>
      <c r="D2628" t="s">
        <v>195</v>
      </c>
      <c r="E2628" t="s">
        <v>39</v>
      </c>
      <c r="F2628" t="s">
        <v>48</v>
      </c>
      <c r="G2628">
        <v>7235</v>
      </c>
      <c r="H2628">
        <v>7488</v>
      </c>
      <c r="I2628">
        <v>7775</v>
      </c>
      <c r="J2628">
        <v>8088</v>
      </c>
      <c r="K2628">
        <v>8208</v>
      </c>
      <c r="L2628">
        <v>8370</v>
      </c>
      <c r="M2628">
        <v>8530</v>
      </c>
      <c r="N2628">
        <v>9047</v>
      </c>
      <c r="O2628">
        <v>9210</v>
      </c>
      <c r="P2628">
        <v>9348</v>
      </c>
      <c r="Q2628">
        <v>9607</v>
      </c>
      <c r="R2628">
        <v>9794</v>
      </c>
      <c r="S2628">
        <v>10056</v>
      </c>
      <c r="T2628">
        <v>10330</v>
      </c>
      <c r="U2628">
        <v>10527</v>
      </c>
      <c r="V2628">
        <v>10765</v>
      </c>
      <c r="W2628">
        <v>10951</v>
      </c>
      <c r="X2628">
        <v>11126</v>
      </c>
      <c r="Y2628">
        <v>11363</v>
      </c>
      <c r="Z2628">
        <v>11522</v>
      </c>
      <c r="AA2628">
        <v>11696</v>
      </c>
      <c r="AB2628">
        <v>11730</v>
      </c>
      <c r="AC2628">
        <v>11918</v>
      </c>
      <c r="AD2628">
        <v>11957</v>
      </c>
      <c r="AE2628">
        <v>14601</v>
      </c>
      <c r="AF2628">
        <v>14708</v>
      </c>
      <c r="AG2628">
        <v>14802</v>
      </c>
      <c r="AH2628">
        <v>14832</v>
      </c>
      <c r="AI2628">
        <v>14984</v>
      </c>
      <c r="AJ2628">
        <v>15027</v>
      </c>
      <c r="AK2628">
        <v>15345</v>
      </c>
      <c r="AL2628">
        <v>15488</v>
      </c>
      <c r="AM2628">
        <v>15788</v>
      </c>
      <c r="AN2628">
        <v>15860</v>
      </c>
      <c r="AO2628">
        <v>15977</v>
      </c>
      <c r="AP2628">
        <v>15949</v>
      </c>
      <c r="AQ2628">
        <v>15986</v>
      </c>
      <c r="AR2628">
        <v>16005</v>
      </c>
    </row>
    <row r="2629" spans="1:44" x14ac:dyDescent="0.25">
      <c r="A2629" t="str">
        <f t="shared" si="41"/>
        <v>Sankt Pölten (Stadt+Land)KammermitgliedschaftenRuhend</v>
      </c>
      <c r="B2629">
        <v>2628</v>
      </c>
      <c r="C2629">
        <v>352</v>
      </c>
      <c r="D2629" t="s">
        <v>195</v>
      </c>
      <c r="E2629" t="s">
        <v>39</v>
      </c>
      <c r="F2629" t="s">
        <v>51</v>
      </c>
      <c r="G2629">
        <v>1888</v>
      </c>
      <c r="H2629">
        <v>1983</v>
      </c>
      <c r="I2629">
        <v>2077</v>
      </c>
      <c r="J2629">
        <v>2163</v>
      </c>
      <c r="K2629">
        <v>2167</v>
      </c>
      <c r="L2629">
        <v>2160</v>
      </c>
      <c r="M2629">
        <v>2134</v>
      </c>
      <c r="N2629">
        <v>2160</v>
      </c>
      <c r="O2629">
        <v>2148</v>
      </c>
      <c r="P2629">
        <v>2220</v>
      </c>
      <c r="Q2629">
        <v>2249</v>
      </c>
      <c r="R2629">
        <v>2271</v>
      </c>
      <c r="S2629">
        <v>2272</v>
      </c>
      <c r="T2629">
        <v>2335</v>
      </c>
      <c r="U2629">
        <v>2414</v>
      </c>
      <c r="V2629">
        <v>2533</v>
      </c>
      <c r="W2629">
        <v>2523</v>
      </c>
      <c r="X2629">
        <v>2640</v>
      </c>
      <c r="Y2629">
        <v>2713</v>
      </c>
      <c r="Z2629">
        <v>2806</v>
      </c>
      <c r="AA2629">
        <v>2825</v>
      </c>
      <c r="AB2629">
        <v>2895</v>
      </c>
      <c r="AC2629">
        <v>2834</v>
      </c>
      <c r="AD2629">
        <v>2900</v>
      </c>
      <c r="AE2629">
        <v>3442</v>
      </c>
      <c r="AF2629">
        <v>3469</v>
      </c>
      <c r="AG2629">
        <v>3410</v>
      </c>
      <c r="AH2629">
        <v>3427</v>
      </c>
      <c r="AI2629">
        <v>3419</v>
      </c>
      <c r="AJ2629">
        <v>3404</v>
      </c>
      <c r="AK2629">
        <v>3582</v>
      </c>
      <c r="AL2629">
        <v>3599</v>
      </c>
      <c r="AM2629">
        <v>3575</v>
      </c>
      <c r="AN2629">
        <v>3592</v>
      </c>
      <c r="AO2629">
        <v>3480</v>
      </c>
      <c r="AP2629">
        <v>3444</v>
      </c>
      <c r="AQ2629">
        <v>3312</v>
      </c>
      <c r="AR2629">
        <v>3263</v>
      </c>
    </row>
    <row r="2630" spans="1:44" x14ac:dyDescent="0.25">
      <c r="A2630" t="str">
        <f t="shared" si="41"/>
        <v>Sankt Pölten (Stadt+Land)Lehrlinge1. Lehrjahr, männlich</v>
      </c>
      <c r="B2630">
        <v>2629</v>
      </c>
      <c r="C2630">
        <v>352</v>
      </c>
      <c r="D2630" t="s">
        <v>195</v>
      </c>
      <c r="E2630" t="s">
        <v>46</v>
      </c>
      <c r="F2630" t="s">
        <v>65</v>
      </c>
      <c r="G2630">
        <v>423</v>
      </c>
      <c r="H2630">
        <v>393</v>
      </c>
      <c r="I2630">
        <v>436</v>
      </c>
      <c r="J2630">
        <v>452</v>
      </c>
      <c r="K2630">
        <v>442</v>
      </c>
      <c r="L2630">
        <v>487</v>
      </c>
      <c r="M2630">
        <v>432</v>
      </c>
      <c r="N2630">
        <v>640</v>
      </c>
      <c r="O2630">
        <v>557</v>
      </c>
      <c r="P2630">
        <v>540</v>
      </c>
      <c r="Q2630">
        <v>629</v>
      </c>
      <c r="R2630">
        <v>611</v>
      </c>
      <c r="S2630">
        <v>525</v>
      </c>
      <c r="T2630">
        <v>603</v>
      </c>
      <c r="U2630">
        <v>537</v>
      </c>
      <c r="V2630">
        <v>580</v>
      </c>
      <c r="W2630">
        <v>558</v>
      </c>
      <c r="X2630">
        <v>550</v>
      </c>
      <c r="Y2630">
        <v>544</v>
      </c>
      <c r="Z2630">
        <v>541</v>
      </c>
      <c r="AA2630">
        <v>559</v>
      </c>
      <c r="AB2630">
        <v>548</v>
      </c>
    </row>
    <row r="2631" spans="1:44" x14ac:dyDescent="0.25">
      <c r="A2631" t="str">
        <f t="shared" si="41"/>
        <v>Sankt Pölten (Stadt+Land)Lehrlinge1. Lehrjahr, weiblich</v>
      </c>
      <c r="B2631">
        <v>2630</v>
      </c>
      <c r="C2631">
        <v>352</v>
      </c>
      <c r="D2631" t="s">
        <v>195</v>
      </c>
      <c r="E2631" t="s">
        <v>46</v>
      </c>
      <c r="F2631" t="s">
        <v>66</v>
      </c>
      <c r="G2631">
        <v>189</v>
      </c>
      <c r="H2631">
        <v>189</v>
      </c>
      <c r="I2631">
        <v>158</v>
      </c>
      <c r="J2631">
        <v>192</v>
      </c>
      <c r="K2631">
        <v>224</v>
      </c>
      <c r="L2631">
        <v>209</v>
      </c>
      <c r="M2631">
        <v>204</v>
      </c>
      <c r="N2631">
        <v>423</v>
      </c>
      <c r="O2631">
        <v>358</v>
      </c>
      <c r="P2631">
        <v>349</v>
      </c>
      <c r="Q2631">
        <v>338</v>
      </c>
      <c r="R2631">
        <v>349</v>
      </c>
      <c r="S2631">
        <v>307</v>
      </c>
      <c r="T2631">
        <v>299</v>
      </c>
      <c r="U2631">
        <v>272</v>
      </c>
      <c r="V2631">
        <v>250</v>
      </c>
      <c r="W2631">
        <v>266</v>
      </c>
      <c r="X2631">
        <v>293</v>
      </c>
      <c r="Y2631">
        <v>219</v>
      </c>
      <c r="Z2631">
        <v>205</v>
      </c>
      <c r="AA2631">
        <v>268</v>
      </c>
      <c r="AB2631">
        <v>271</v>
      </c>
    </row>
    <row r="2632" spans="1:44" x14ac:dyDescent="0.25">
      <c r="A2632" t="str">
        <f t="shared" si="41"/>
        <v>Sankt Pölten (Stadt+Land)Lehrlinge2. Lehrjahr, männlich</v>
      </c>
      <c r="B2632">
        <v>2631</v>
      </c>
      <c r="C2632">
        <v>352</v>
      </c>
      <c r="D2632" t="s">
        <v>195</v>
      </c>
      <c r="E2632" t="s">
        <v>46</v>
      </c>
      <c r="F2632" t="s">
        <v>67</v>
      </c>
      <c r="G2632">
        <v>450</v>
      </c>
      <c r="H2632">
        <v>427</v>
      </c>
      <c r="I2632">
        <v>392</v>
      </c>
      <c r="J2632">
        <v>459</v>
      </c>
      <c r="K2632">
        <v>462</v>
      </c>
      <c r="L2632">
        <v>457</v>
      </c>
      <c r="M2632">
        <v>488</v>
      </c>
      <c r="N2632">
        <v>445</v>
      </c>
      <c r="O2632">
        <v>475</v>
      </c>
      <c r="P2632">
        <v>461</v>
      </c>
      <c r="Q2632">
        <v>478</v>
      </c>
      <c r="R2632">
        <v>513</v>
      </c>
      <c r="S2632">
        <v>499</v>
      </c>
      <c r="T2632">
        <v>421</v>
      </c>
      <c r="U2632">
        <v>480</v>
      </c>
      <c r="V2632">
        <v>470</v>
      </c>
      <c r="W2632">
        <v>527</v>
      </c>
      <c r="X2632">
        <v>521</v>
      </c>
      <c r="Y2632">
        <v>516</v>
      </c>
      <c r="Z2632">
        <v>480</v>
      </c>
      <c r="AA2632">
        <v>503</v>
      </c>
      <c r="AB2632">
        <v>498</v>
      </c>
    </row>
    <row r="2633" spans="1:44" x14ac:dyDescent="0.25">
      <c r="A2633" t="str">
        <f t="shared" si="41"/>
        <v>Sankt Pölten (Stadt+Land)Lehrlinge2. Lehrjahr, weiblich</v>
      </c>
      <c r="B2633">
        <v>2632</v>
      </c>
      <c r="C2633">
        <v>352</v>
      </c>
      <c r="D2633" t="s">
        <v>195</v>
      </c>
      <c r="E2633" t="s">
        <v>46</v>
      </c>
      <c r="F2633" t="s">
        <v>68</v>
      </c>
      <c r="G2633">
        <v>253</v>
      </c>
      <c r="H2633">
        <v>187</v>
      </c>
      <c r="I2633">
        <v>197</v>
      </c>
      <c r="J2633">
        <v>179</v>
      </c>
      <c r="K2633">
        <v>227</v>
      </c>
      <c r="L2633">
        <v>243</v>
      </c>
      <c r="M2633">
        <v>238</v>
      </c>
      <c r="N2633">
        <v>207</v>
      </c>
      <c r="O2633">
        <v>272</v>
      </c>
      <c r="P2633">
        <v>267</v>
      </c>
      <c r="Q2633">
        <v>277</v>
      </c>
      <c r="R2633">
        <v>250</v>
      </c>
      <c r="S2633">
        <v>251</v>
      </c>
      <c r="T2633">
        <v>226</v>
      </c>
      <c r="U2633">
        <v>232</v>
      </c>
      <c r="V2633">
        <v>250</v>
      </c>
      <c r="W2633">
        <v>208</v>
      </c>
      <c r="X2633">
        <v>239</v>
      </c>
      <c r="Y2633">
        <v>264</v>
      </c>
      <c r="Z2633">
        <v>225</v>
      </c>
      <c r="AA2633">
        <v>196</v>
      </c>
      <c r="AB2633">
        <v>255</v>
      </c>
    </row>
    <row r="2634" spans="1:44" x14ac:dyDescent="0.25">
      <c r="A2634" t="str">
        <f t="shared" si="41"/>
        <v>Sankt Pölten (Stadt+Land)Lehrlinge3. Lehrjahr, männlich</v>
      </c>
      <c r="B2634">
        <v>2633</v>
      </c>
      <c r="C2634">
        <v>352</v>
      </c>
      <c r="D2634" t="s">
        <v>195</v>
      </c>
      <c r="E2634" t="s">
        <v>46</v>
      </c>
      <c r="F2634" t="s">
        <v>69</v>
      </c>
      <c r="G2634">
        <v>428</v>
      </c>
      <c r="H2634">
        <v>432</v>
      </c>
      <c r="I2634">
        <v>410</v>
      </c>
      <c r="J2634">
        <v>391</v>
      </c>
      <c r="K2634">
        <v>447</v>
      </c>
      <c r="L2634">
        <v>452</v>
      </c>
      <c r="M2634">
        <v>457</v>
      </c>
      <c r="N2634">
        <v>455</v>
      </c>
      <c r="O2634">
        <v>416</v>
      </c>
      <c r="P2634">
        <v>462</v>
      </c>
      <c r="Q2634">
        <v>411</v>
      </c>
      <c r="R2634">
        <v>433</v>
      </c>
      <c r="S2634">
        <v>498</v>
      </c>
      <c r="T2634">
        <v>463</v>
      </c>
      <c r="U2634">
        <v>403</v>
      </c>
      <c r="V2634">
        <v>475</v>
      </c>
      <c r="W2634">
        <v>459</v>
      </c>
      <c r="X2634">
        <v>515</v>
      </c>
      <c r="Y2634">
        <v>492</v>
      </c>
      <c r="Z2634">
        <v>492</v>
      </c>
      <c r="AA2634">
        <v>467</v>
      </c>
      <c r="AB2634">
        <v>503</v>
      </c>
    </row>
    <row r="2635" spans="1:44" x14ac:dyDescent="0.25">
      <c r="A2635" t="str">
        <f t="shared" si="41"/>
        <v>Sankt Pölten (Stadt+Land)Lehrlinge3. Lehrjahr, weiblich</v>
      </c>
      <c r="B2635">
        <v>2634</v>
      </c>
      <c r="C2635">
        <v>352</v>
      </c>
      <c r="D2635" t="s">
        <v>195</v>
      </c>
      <c r="E2635" t="s">
        <v>46</v>
      </c>
      <c r="F2635" t="s">
        <v>70</v>
      </c>
      <c r="G2635">
        <v>213</v>
      </c>
      <c r="H2635">
        <v>237</v>
      </c>
      <c r="I2635">
        <v>191</v>
      </c>
      <c r="J2635">
        <v>189</v>
      </c>
      <c r="K2635">
        <v>190</v>
      </c>
      <c r="L2635">
        <v>219</v>
      </c>
      <c r="M2635">
        <v>232</v>
      </c>
      <c r="N2635">
        <v>238</v>
      </c>
      <c r="O2635">
        <v>207</v>
      </c>
      <c r="P2635">
        <v>241</v>
      </c>
      <c r="Q2635">
        <v>228</v>
      </c>
      <c r="R2635">
        <v>241</v>
      </c>
      <c r="S2635">
        <v>236</v>
      </c>
      <c r="T2635">
        <v>220</v>
      </c>
      <c r="U2635">
        <v>200</v>
      </c>
      <c r="V2635">
        <v>219</v>
      </c>
      <c r="W2635">
        <v>220</v>
      </c>
      <c r="X2635">
        <v>195</v>
      </c>
      <c r="Y2635">
        <v>232</v>
      </c>
      <c r="Z2635">
        <v>237</v>
      </c>
      <c r="AA2635">
        <v>206</v>
      </c>
      <c r="AB2635">
        <v>174</v>
      </c>
    </row>
    <row r="2636" spans="1:44" x14ac:dyDescent="0.25">
      <c r="A2636" t="str">
        <f t="shared" si="41"/>
        <v>Sankt Pölten (Stadt+Land)Lehrlinge4. Lehrjahr, männlich</v>
      </c>
      <c r="B2636">
        <v>2635</v>
      </c>
      <c r="C2636">
        <v>352</v>
      </c>
      <c r="D2636" t="s">
        <v>195</v>
      </c>
      <c r="E2636" t="s">
        <v>46</v>
      </c>
      <c r="F2636" t="s">
        <v>71</v>
      </c>
      <c r="G2636">
        <v>212</v>
      </c>
      <c r="H2636">
        <v>185</v>
      </c>
      <c r="I2636">
        <v>208</v>
      </c>
      <c r="J2636">
        <v>204</v>
      </c>
      <c r="K2636">
        <v>193</v>
      </c>
      <c r="L2636">
        <v>212</v>
      </c>
      <c r="M2636">
        <v>207</v>
      </c>
      <c r="N2636">
        <v>222</v>
      </c>
      <c r="O2636">
        <v>232</v>
      </c>
      <c r="P2636">
        <v>212</v>
      </c>
      <c r="Q2636">
        <v>234</v>
      </c>
      <c r="R2636">
        <v>194</v>
      </c>
      <c r="S2636">
        <v>174</v>
      </c>
      <c r="T2636">
        <v>191</v>
      </c>
      <c r="U2636">
        <v>200</v>
      </c>
      <c r="V2636">
        <v>144</v>
      </c>
      <c r="W2636">
        <v>161</v>
      </c>
      <c r="X2636">
        <v>176</v>
      </c>
      <c r="Y2636">
        <v>197</v>
      </c>
      <c r="Z2636">
        <v>201</v>
      </c>
      <c r="AA2636">
        <v>194</v>
      </c>
      <c r="AB2636">
        <v>199</v>
      </c>
    </row>
    <row r="2637" spans="1:44" x14ac:dyDescent="0.25">
      <c r="A2637" t="str">
        <f t="shared" si="41"/>
        <v>Sankt Pölten (Stadt+Land)Lehrlinge4. Lehrjahr, weiblich</v>
      </c>
      <c r="B2637">
        <v>2636</v>
      </c>
      <c r="C2637">
        <v>352</v>
      </c>
      <c r="D2637" t="s">
        <v>195</v>
      </c>
      <c r="E2637" t="s">
        <v>46</v>
      </c>
      <c r="F2637" t="s">
        <v>72</v>
      </c>
      <c r="G2637">
        <v>27</v>
      </c>
      <c r="H2637">
        <v>28</v>
      </c>
      <c r="I2637">
        <v>40</v>
      </c>
      <c r="J2637">
        <v>23</v>
      </c>
      <c r="K2637">
        <v>19</v>
      </c>
      <c r="L2637">
        <v>16</v>
      </c>
      <c r="M2637">
        <v>20</v>
      </c>
      <c r="N2637">
        <v>17</v>
      </c>
      <c r="O2637">
        <v>16</v>
      </c>
      <c r="P2637">
        <v>24</v>
      </c>
      <c r="Q2637">
        <v>26</v>
      </c>
      <c r="R2637">
        <v>14</v>
      </c>
      <c r="S2637">
        <v>16</v>
      </c>
      <c r="T2637">
        <v>21</v>
      </c>
      <c r="U2637">
        <v>15</v>
      </c>
      <c r="V2637">
        <v>18</v>
      </c>
      <c r="W2637">
        <v>22</v>
      </c>
      <c r="X2637">
        <v>16</v>
      </c>
      <c r="Y2637">
        <v>21</v>
      </c>
      <c r="Z2637">
        <v>25</v>
      </c>
      <c r="AA2637">
        <v>19</v>
      </c>
      <c r="AB2637">
        <v>16</v>
      </c>
    </row>
    <row r="2638" spans="1:44" x14ac:dyDescent="0.25">
      <c r="A2638" t="str">
        <f t="shared" si="41"/>
        <v>Sankt Pölten (Stadt+Land)LehrlingeFrauen</v>
      </c>
      <c r="B2638">
        <v>2637</v>
      </c>
      <c r="C2638">
        <v>352</v>
      </c>
      <c r="D2638" t="s">
        <v>195</v>
      </c>
      <c r="E2638" t="s">
        <v>46</v>
      </c>
      <c r="F2638" t="s">
        <v>47</v>
      </c>
      <c r="G2638">
        <v>682</v>
      </c>
      <c r="H2638">
        <v>641</v>
      </c>
      <c r="I2638">
        <v>586</v>
      </c>
      <c r="J2638">
        <v>583</v>
      </c>
      <c r="K2638">
        <v>660</v>
      </c>
      <c r="L2638">
        <v>687</v>
      </c>
      <c r="M2638">
        <v>694</v>
      </c>
      <c r="N2638">
        <v>885</v>
      </c>
      <c r="O2638">
        <v>853</v>
      </c>
      <c r="P2638">
        <v>881</v>
      </c>
      <c r="Q2638">
        <v>869</v>
      </c>
      <c r="R2638">
        <v>854</v>
      </c>
      <c r="S2638">
        <v>810</v>
      </c>
      <c r="T2638">
        <v>766</v>
      </c>
      <c r="U2638">
        <v>719</v>
      </c>
      <c r="V2638">
        <v>737</v>
      </c>
      <c r="W2638">
        <v>716</v>
      </c>
      <c r="X2638">
        <v>743</v>
      </c>
      <c r="Y2638">
        <v>736</v>
      </c>
      <c r="Z2638">
        <v>692</v>
      </c>
      <c r="AA2638">
        <v>689</v>
      </c>
      <c r="AB2638">
        <v>716</v>
      </c>
    </row>
    <row r="2639" spans="1:44" x14ac:dyDescent="0.25">
      <c r="A2639" t="str">
        <f t="shared" si="41"/>
        <v>Sankt Pölten (Stadt+Land)LehrlingeInsgesamt</v>
      </c>
      <c r="B2639">
        <v>2638</v>
      </c>
      <c r="C2639">
        <v>352</v>
      </c>
      <c r="D2639" t="s">
        <v>195</v>
      </c>
      <c r="E2639" t="s">
        <v>46</v>
      </c>
      <c r="F2639" t="s">
        <v>48</v>
      </c>
      <c r="G2639">
        <v>2195</v>
      </c>
      <c r="H2639">
        <v>2078</v>
      </c>
      <c r="I2639">
        <v>2032</v>
      </c>
      <c r="J2639">
        <v>2089</v>
      </c>
      <c r="K2639">
        <v>2204</v>
      </c>
      <c r="L2639">
        <v>2295</v>
      </c>
      <c r="M2639">
        <v>2278</v>
      </c>
      <c r="N2639">
        <v>2647</v>
      </c>
      <c r="O2639">
        <v>2533</v>
      </c>
      <c r="P2639">
        <v>2556</v>
      </c>
      <c r="Q2639">
        <v>2621</v>
      </c>
      <c r="R2639">
        <v>2605</v>
      </c>
      <c r="S2639">
        <v>2506</v>
      </c>
      <c r="T2639">
        <v>2444</v>
      </c>
      <c r="U2639">
        <v>2339</v>
      </c>
      <c r="V2639">
        <v>2406</v>
      </c>
      <c r="W2639">
        <v>2421</v>
      </c>
      <c r="X2639">
        <v>2505</v>
      </c>
      <c r="Y2639">
        <v>2485</v>
      </c>
      <c r="Z2639">
        <v>2406</v>
      </c>
      <c r="AA2639">
        <v>2412</v>
      </c>
      <c r="AB2639">
        <v>2464</v>
      </c>
    </row>
    <row r="2640" spans="1:44" x14ac:dyDescent="0.25">
      <c r="A2640" t="str">
        <f t="shared" si="41"/>
        <v>Sankt Pölten (Stadt+Land)LehrlingeMänner</v>
      </c>
      <c r="B2640">
        <v>2639</v>
      </c>
      <c r="C2640">
        <v>352</v>
      </c>
      <c r="D2640" t="s">
        <v>195</v>
      </c>
      <c r="E2640" t="s">
        <v>46</v>
      </c>
      <c r="F2640" t="s">
        <v>49</v>
      </c>
      <c r="G2640">
        <v>1513</v>
      </c>
      <c r="H2640">
        <v>1437</v>
      </c>
      <c r="I2640">
        <v>1446</v>
      </c>
      <c r="J2640">
        <v>1506</v>
      </c>
      <c r="K2640">
        <v>1544</v>
      </c>
      <c r="L2640">
        <v>1608</v>
      </c>
      <c r="M2640">
        <v>1584</v>
      </c>
      <c r="N2640">
        <v>1762</v>
      </c>
      <c r="O2640">
        <v>1680</v>
      </c>
      <c r="P2640">
        <v>1675</v>
      </c>
      <c r="Q2640">
        <v>1752</v>
      </c>
      <c r="R2640">
        <v>1751</v>
      </c>
      <c r="S2640">
        <v>1696</v>
      </c>
      <c r="T2640">
        <v>1678</v>
      </c>
      <c r="U2640">
        <v>1620</v>
      </c>
      <c r="V2640">
        <v>1669</v>
      </c>
      <c r="W2640">
        <v>1705</v>
      </c>
      <c r="X2640">
        <v>1762</v>
      </c>
      <c r="Y2640">
        <v>1749</v>
      </c>
      <c r="Z2640">
        <v>1714</v>
      </c>
      <c r="AA2640">
        <v>1723</v>
      </c>
      <c r="AB2640">
        <v>1748</v>
      </c>
    </row>
    <row r="2641" spans="1:44" x14ac:dyDescent="0.25">
      <c r="A2641" t="str">
        <f t="shared" si="41"/>
        <v>Sankt Pölten (Stadt+Land)NeugründungenInsgesamt</v>
      </c>
      <c r="B2641">
        <v>2640</v>
      </c>
      <c r="C2641">
        <v>352</v>
      </c>
      <c r="D2641" t="s">
        <v>195</v>
      </c>
      <c r="E2641" t="s">
        <v>41</v>
      </c>
      <c r="F2641" t="s">
        <v>48</v>
      </c>
      <c r="G2641">
        <v>446</v>
      </c>
      <c r="H2641">
        <v>520.00852833380304</v>
      </c>
      <c r="I2641">
        <v>498.69914529914502</v>
      </c>
      <c r="J2641">
        <v>488.24351297405201</v>
      </c>
      <c r="K2641">
        <v>459.16079873883302</v>
      </c>
      <c r="L2641">
        <v>495.246105402718</v>
      </c>
      <c r="M2641">
        <v>769.56828885400296</v>
      </c>
      <c r="N2641">
        <v>539.16181326928904</v>
      </c>
      <c r="O2641">
        <v>651.16813016528897</v>
      </c>
      <c r="P2641">
        <v>668.17856188184999</v>
      </c>
      <c r="Q2641">
        <v>615.48009367681505</v>
      </c>
      <c r="R2641">
        <v>647.833311897106</v>
      </c>
      <c r="S2641">
        <v>626.41265655899804</v>
      </c>
    </row>
    <row r="2642" spans="1:44" x14ac:dyDescent="0.25">
      <c r="A2642" t="str">
        <f t="shared" si="41"/>
        <v>Sankt Pölten (Stadt+Land)Unselbstständig BeschäftigteFrauen</v>
      </c>
      <c r="B2642">
        <v>2641</v>
      </c>
      <c r="C2642">
        <v>352</v>
      </c>
      <c r="D2642" t="s">
        <v>195</v>
      </c>
      <c r="E2642" t="s">
        <v>38</v>
      </c>
      <c r="F2642" t="s">
        <v>47</v>
      </c>
      <c r="G2642">
        <v>17962</v>
      </c>
      <c r="H2642">
        <v>32082</v>
      </c>
      <c r="I2642">
        <v>33960</v>
      </c>
      <c r="J2642">
        <v>34706</v>
      </c>
      <c r="K2642">
        <v>37158</v>
      </c>
      <c r="L2642">
        <v>37937</v>
      </c>
      <c r="M2642">
        <v>38641</v>
      </c>
      <c r="N2642">
        <v>39220</v>
      </c>
      <c r="O2642">
        <v>27113</v>
      </c>
      <c r="P2642">
        <v>28207</v>
      </c>
      <c r="Q2642">
        <v>27489</v>
      </c>
      <c r="R2642">
        <v>28038</v>
      </c>
      <c r="S2642">
        <v>27149</v>
      </c>
      <c r="T2642">
        <v>27912</v>
      </c>
      <c r="W2642">
        <v>28069</v>
      </c>
    </row>
    <row r="2643" spans="1:44" x14ac:dyDescent="0.25">
      <c r="A2643" t="str">
        <f t="shared" si="41"/>
        <v>Sankt Pölten (Stadt+Land)Unselbstständig BeschäftigteInsgesamt</v>
      </c>
      <c r="B2643">
        <v>2642</v>
      </c>
      <c r="C2643">
        <v>352</v>
      </c>
      <c r="D2643" t="s">
        <v>195</v>
      </c>
      <c r="E2643" t="s">
        <v>38</v>
      </c>
      <c r="F2643" t="s">
        <v>48</v>
      </c>
      <c r="G2643">
        <v>39328</v>
      </c>
      <c r="H2643">
        <v>63578</v>
      </c>
      <c r="I2643">
        <v>64322</v>
      </c>
      <c r="J2643">
        <v>67792</v>
      </c>
      <c r="K2643">
        <v>68490</v>
      </c>
      <c r="L2643">
        <v>71887</v>
      </c>
      <c r="M2643">
        <v>71010</v>
      </c>
      <c r="N2643">
        <v>73983</v>
      </c>
      <c r="O2643">
        <v>58037</v>
      </c>
      <c r="P2643">
        <v>61289</v>
      </c>
      <c r="Q2643">
        <v>57768</v>
      </c>
      <c r="R2643">
        <v>60038</v>
      </c>
      <c r="S2643">
        <v>56985</v>
      </c>
      <c r="T2643">
        <v>59852</v>
      </c>
      <c r="U2643">
        <v>57632</v>
      </c>
      <c r="W2643">
        <v>58537</v>
      </c>
    </row>
    <row r="2644" spans="1:44" x14ac:dyDescent="0.25">
      <c r="A2644" t="str">
        <f t="shared" si="41"/>
        <v>Sankt Pölten (Stadt+Land)Unselbstständig BeschäftigteMänner</v>
      </c>
      <c r="B2644">
        <v>2643</v>
      </c>
      <c r="C2644">
        <v>352</v>
      </c>
      <c r="D2644" t="s">
        <v>195</v>
      </c>
      <c r="E2644" t="s">
        <v>38</v>
      </c>
      <c r="F2644" t="s">
        <v>49</v>
      </c>
      <c r="G2644">
        <v>21366</v>
      </c>
      <c r="H2644">
        <v>31496</v>
      </c>
      <c r="I2644">
        <v>30362</v>
      </c>
      <c r="J2644">
        <v>33086</v>
      </c>
      <c r="K2644">
        <v>31332</v>
      </c>
      <c r="L2644">
        <v>33950</v>
      </c>
      <c r="M2644">
        <v>32369</v>
      </c>
      <c r="N2644">
        <v>34763</v>
      </c>
      <c r="O2644">
        <v>30924</v>
      </c>
      <c r="P2644">
        <v>33082</v>
      </c>
      <c r="Q2644">
        <v>30279</v>
      </c>
      <c r="R2644">
        <v>32000</v>
      </c>
      <c r="S2644">
        <v>29836</v>
      </c>
      <c r="T2644">
        <v>31940</v>
      </c>
      <c r="W2644">
        <v>30468</v>
      </c>
    </row>
    <row r="2645" spans="1:44" x14ac:dyDescent="0.25">
      <c r="A2645" t="str">
        <f t="shared" si="41"/>
        <v>Wiener Neustadt (Stadt+Land)ArbeitsloseFrauen</v>
      </c>
      <c r="B2645">
        <v>2644</v>
      </c>
      <c r="C2645">
        <v>353</v>
      </c>
      <c r="D2645" t="s">
        <v>196</v>
      </c>
      <c r="E2645" t="s">
        <v>36</v>
      </c>
      <c r="F2645" t="s">
        <v>47</v>
      </c>
      <c r="G2645">
        <v>1678</v>
      </c>
      <c r="H2645">
        <v>1525</v>
      </c>
      <c r="I2645">
        <v>1706</v>
      </c>
      <c r="J2645">
        <v>1684</v>
      </c>
      <c r="K2645">
        <v>1789</v>
      </c>
      <c r="L2645">
        <v>1502</v>
      </c>
      <c r="M2645">
        <v>1766</v>
      </c>
      <c r="N2645">
        <v>1392</v>
      </c>
      <c r="O2645">
        <v>1505</v>
      </c>
      <c r="P2645">
        <v>975</v>
      </c>
      <c r="Q2645">
        <v>2824</v>
      </c>
      <c r="R2645">
        <v>3182</v>
      </c>
      <c r="S2645">
        <v>3231</v>
      </c>
      <c r="T2645">
        <v>3090</v>
      </c>
      <c r="U2645">
        <v>3081</v>
      </c>
      <c r="V2645">
        <v>2928</v>
      </c>
      <c r="W2645">
        <v>3200</v>
      </c>
    </row>
    <row r="2646" spans="1:44" x14ac:dyDescent="0.25">
      <c r="A2646" t="str">
        <f t="shared" si="41"/>
        <v>Wiener Neustadt (Stadt+Land)ArbeitsloseInsgesamt</v>
      </c>
      <c r="B2646">
        <v>2645</v>
      </c>
      <c r="C2646">
        <v>353</v>
      </c>
      <c r="D2646" t="s">
        <v>196</v>
      </c>
      <c r="E2646" t="s">
        <v>36</v>
      </c>
      <c r="F2646" t="s">
        <v>48</v>
      </c>
      <c r="G2646">
        <v>4774</v>
      </c>
      <c r="H2646">
        <v>3383</v>
      </c>
      <c r="I2646">
        <v>4693</v>
      </c>
      <c r="J2646">
        <v>3521</v>
      </c>
      <c r="K2646">
        <v>4940</v>
      </c>
      <c r="L2646">
        <v>3101</v>
      </c>
      <c r="M2646">
        <v>4597</v>
      </c>
      <c r="N2646">
        <v>2925</v>
      </c>
      <c r="O2646">
        <v>3940</v>
      </c>
      <c r="P2646">
        <v>1703</v>
      </c>
      <c r="Q2646">
        <v>7781</v>
      </c>
      <c r="R2646">
        <v>7354</v>
      </c>
      <c r="S2646">
        <v>9273</v>
      </c>
      <c r="T2646">
        <v>6431</v>
      </c>
      <c r="U2646">
        <v>8433</v>
      </c>
      <c r="V2646">
        <v>5978</v>
      </c>
      <c r="W2646">
        <v>8672</v>
      </c>
    </row>
    <row r="2647" spans="1:44" x14ac:dyDescent="0.25">
      <c r="A2647" t="str">
        <f t="shared" si="41"/>
        <v>Wiener Neustadt (Stadt+Land)ArbeitsloseMänner</v>
      </c>
      <c r="B2647">
        <v>2646</v>
      </c>
      <c r="C2647">
        <v>353</v>
      </c>
      <c r="D2647" t="s">
        <v>196</v>
      </c>
      <c r="E2647" t="s">
        <v>36</v>
      </c>
      <c r="F2647" t="s">
        <v>49</v>
      </c>
      <c r="G2647">
        <v>3096</v>
      </c>
      <c r="H2647">
        <v>1858</v>
      </c>
      <c r="I2647">
        <v>2987</v>
      </c>
      <c r="J2647">
        <v>1837</v>
      </c>
      <c r="K2647">
        <v>3151</v>
      </c>
      <c r="L2647">
        <v>1599</v>
      </c>
      <c r="M2647">
        <v>2831</v>
      </c>
      <c r="N2647">
        <v>1533</v>
      </c>
      <c r="O2647">
        <v>2435</v>
      </c>
      <c r="P2647">
        <v>728</v>
      </c>
      <c r="Q2647">
        <v>4957</v>
      </c>
      <c r="R2647">
        <v>4172</v>
      </c>
      <c r="S2647">
        <v>6042</v>
      </c>
      <c r="T2647">
        <v>3341</v>
      </c>
      <c r="U2647">
        <v>5352</v>
      </c>
      <c r="V2647">
        <v>3050</v>
      </c>
      <c r="W2647">
        <v>5472</v>
      </c>
    </row>
    <row r="2648" spans="1:44" x14ac:dyDescent="0.25">
      <c r="A2648" t="str">
        <f t="shared" si="41"/>
        <v>Wiener Neustadt (Stadt+Land)arbeitslose AusländerFrauen</v>
      </c>
      <c r="B2648">
        <v>2647</v>
      </c>
      <c r="C2648">
        <v>353</v>
      </c>
      <c r="D2648" t="s">
        <v>196</v>
      </c>
      <c r="E2648" t="s">
        <v>37</v>
      </c>
      <c r="F2648" t="s">
        <v>47</v>
      </c>
      <c r="G2648">
        <v>228</v>
      </c>
      <c r="H2648">
        <v>186</v>
      </c>
      <c r="I2648">
        <v>229</v>
      </c>
      <c r="J2648">
        <v>236</v>
      </c>
      <c r="K2648">
        <v>269</v>
      </c>
      <c r="L2648">
        <v>199</v>
      </c>
      <c r="M2648">
        <v>290</v>
      </c>
      <c r="N2648">
        <v>182</v>
      </c>
      <c r="O2648">
        <v>212</v>
      </c>
      <c r="P2648">
        <v>68</v>
      </c>
      <c r="Q2648">
        <v>458</v>
      </c>
      <c r="R2648">
        <v>384</v>
      </c>
      <c r="S2648">
        <v>478</v>
      </c>
      <c r="T2648">
        <v>408</v>
      </c>
      <c r="U2648">
        <v>468</v>
      </c>
      <c r="V2648">
        <v>393</v>
      </c>
      <c r="W2648">
        <v>489</v>
      </c>
    </row>
    <row r="2649" spans="1:44" x14ac:dyDescent="0.25">
      <c r="A2649" t="str">
        <f t="shared" si="41"/>
        <v>Wiener Neustadt (Stadt+Land)arbeitslose AusländerInsgesamt</v>
      </c>
      <c r="B2649">
        <v>2648</v>
      </c>
      <c r="C2649">
        <v>353</v>
      </c>
      <c r="D2649" t="s">
        <v>196</v>
      </c>
      <c r="E2649" t="s">
        <v>37</v>
      </c>
      <c r="F2649" t="s">
        <v>48</v>
      </c>
      <c r="G2649">
        <v>799</v>
      </c>
      <c r="H2649">
        <v>421</v>
      </c>
      <c r="I2649">
        <v>757</v>
      </c>
      <c r="J2649">
        <v>478</v>
      </c>
      <c r="K2649">
        <v>853</v>
      </c>
      <c r="L2649">
        <v>416</v>
      </c>
      <c r="M2649">
        <v>801</v>
      </c>
      <c r="N2649">
        <v>395</v>
      </c>
      <c r="O2649">
        <v>626</v>
      </c>
      <c r="P2649">
        <v>145</v>
      </c>
      <c r="Q2649">
        <v>1473</v>
      </c>
      <c r="R2649">
        <v>1005</v>
      </c>
      <c r="S2649">
        <v>1634</v>
      </c>
      <c r="T2649">
        <v>876</v>
      </c>
      <c r="U2649">
        <v>1533</v>
      </c>
      <c r="V2649">
        <v>837</v>
      </c>
      <c r="W2649">
        <v>1650</v>
      </c>
    </row>
    <row r="2650" spans="1:44" x14ac:dyDescent="0.25">
      <c r="A2650" t="str">
        <f t="shared" si="41"/>
        <v>Wiener Neustadt (Stadt+Land)arbeitslose AusländerMänner</v>
      </c>
      <c r="B2650">
        <v>2649</v>
      </c>
      <c r="C2650">
        <v>353</v>
      </c>
      <c r="D2650" t="s">
        <v>196</v>
      </c>
      <c r="E2650" t="s">
        <v>37</v>
      </c>
      <c r="F2650" t="s">
        <v>49</v>
      </c>
      <c r="G2650">
        <v>571</v>
      </c>
      <c r="H2650">
        <v>235</v>
      </c>
      <c r="I2650">
        <v>528</v>
      </c>
      <c r="J2650">
        <v>242</v>
      </c>
      <c r="K2650">
        <v>584</v>
      </c>
      <c r="L2650">
        <v>217</v>
      </c>
      <c r="M2650">
        <v>511</v>
      </c>
      <c r="N2650">
        <v>213</v>
      </c>
      <c r="O2650">
        <v>414</v>
      </c>
      <c r="P2650">
        <v>77</v>
      </c>
      <c r="Q2650">
        <v>1015</v>
      </c>
      <c r="R2650">
        <v>621</v>
      </c>
      <c r="S2650">
        <v>1156</v>
      </c>
      <c r="T2650">
        <v>468</v>
      </c>
      <c r="U2650">
        <v>1065</v>
      </c>
      <c r="V2650">
        <v>444</v>
      </c>
      <c r="W2650">
        <v>1161</v>
      </c>
    </row>
    <row r="2651" spans="1:44" x14ac:dyDescent="0.25">
      <c r="A2651" t="str">
        <f t="shared" si="41"/>
        <v>Wiener Neustadt (Stadt+Land)Gründungsintensitätin % der aktiven Wirtschaftskammermitglieder</v>
      </c>
      <c r="B2651">
        <v>2650</v>
      </c>
      <c r="C2651">
        <v>353</v>
      </c>
      <c r="D2651" t="s">
        <v>196</v>
      </c>
      <c r="E2651" t="s">
        <v>40</v>
      </c>
      <c r="F2651" t="s">
        <v>52</v>
      </c>
      <c r="G2651">
        <v>9.75046210720887</v>
      </c>
      <c r="H2651">
        <v>9.2135461361254105</v>
      </c>
      <c r="I2651">
        <v>10.4625946891555</v>
      </c>
      <c r="J2651">
        <v>9.6835692233294797</v>
      </c>
      <c r="K2651">
        <v>9.2212714527335304</v>
      </c>
      <c r="L2651">
        <v>9.3359288741457007</v>
      </c>
      <c r="M2651">
        <v>12.6759967725392</v>
      </c>
      <c r="N2651">
        <v>9.1316604550014304</v>
      </c>
      <c r="O2651">
        <v>11.369537024308199</v>
      </c>
      <c r="P2651">
        <v>9.8650216176315499</v>
      </c>
      <c r="Q2651">
        <v>9.4506828155193396</v>
      </c>
      <c r="R2651">
        <v>9.1051765551244692</v>
      </c>
      <c r="S2651">
        <v>8.2521539258210002</v>
      </c>
    </row>
    <row r="2652" spans="1:44" x14ac:dyDescent="0.25">
      <c r="A2652" t="str">
        <f t="shared" si="41"/>
        <v>Wiener Neustadt (Stadt+Land)Gründungsintensitätje 1.000 Einwohner</v>
      </c>
      <c r="B2652">
        <v>2651</v>
      </c>
      <c r="C2652">
        <v>353</v>
      </c>
      <c r="D2652" t="s">
        <v>196</v>
      </c>
      <c r="E2652" t="s">
        <v>40</v>
      </c>
      <c r="F2652" t="s">
        <v>53</v>
      </c>
      <c r="G2652">
        <v>3.8470304024796</v>
      </c>
      <c r="H2652">
        <v>3.7411765347671699</v>
      </c>
      <c r="I2652">
        <v>4.3915668284167504</v>
      </c>
      <c r="J2652">
        <v>4.2283419223026399</v>
      </c>
      <c r="K2652">
        <v>4.1452081321688397</v>
      </c>
      <c r="L2652">
        <v>4.2906518016331896</v>
      </c>
      <c r="M2652">
        <v>5.9922732216284302</v>
      </c>
      <c r="N2652">
        <v>4.5650746837812699</v>
      </c>
      <c r="O2652">
        <v>6.0442495650527803</v>
      </c>
      <c r="P2652">
        <v>5.5551266901421004</v>
      </c>
      <c r="Q2652">
        <v>5.5701119578181597</v>
      </c>
      <c r="R2652">
        <v>5.5450938277591897</v>
      </c>
      <c r="S2652">
        <v>5.1327642104836002</v>
      </c>
    </row>
    <row r="2653" spans="1:44" x14ac:dyDescent="0.25">
      <c r="A2653" t="str">
        <f t="shared" si="41"/>
        <v>Wiener Neustadt (Stadt+Land)KammermitgliedschaftenAktiv</v>
      </c>
      <c r="B2653">
        <v>2652</v>
      </c>
      <c r="C2653">
        <v>353</v>
      </c>
      <c r="D2653" t="s">
        <v>196</v>
      </c>
      <c r="E2653" t="s">
        <v>39</v>
      </c>
      <c r="F2653" t="s">
        <v>50</v>
      </c>
      <c r="G2653">
        <v>4328</v>
      </c>
      <c r="H2653">
        <v>4474</v>
      </c>
      <c r="I2653">
        <v>4661</v>
      </c>
      <c r="J2653">
        <v>4887</v>
      </c>
      <c r="K2653">
        <v>5077</v>
      </c>
      <c r="L2653">
        <v>5219</v>
      </c>
      <c r="M2653">
        <v>5393</v>
      </c>
      <c r="N2653">
        <v>5740</v>
      </c>
      <c r="O2653">
        <v>5985</v>
      </c>
      <c r="P2653">
        <v>6132</v>
      </c>
      <c r="Q2653">
        <v>6393</v>
      </c>
      <c r="R2653">
        <v>6540</v>
      </c>
      <c r="S2653">
        <v>6759</v>
      </c>
      <c r="T2653">
        <v>6862</v>
      </c>
      <c r="U2653">
        <v>7044</v>
      </c>
      <c r="V2653">
        <v>7115</v>
      </c>
      <c r="W2653">
        <v>7281</v>
      </c>
      <c r="X2653">
        <v>7312</v>
      </c>
      <c r="Y2653">
        <v>7489</v>
      </c>
      <c r="Z2653">
        <v>7585</v>
      </c>
      <c r="AA2653">
        <v>7846</v>
      </c>
      <c r="AB2653">
        <v>8044</v>
      </c>
      <c r="AC2653">
        <v>8267</v>
      </c>
      <c r="AD2653">
        <v>8398</v>
      </c>
      <c r="AE2653">
        <v>8622</v>
      </c>
      <c r="AF2653">
        <v>8639</v>
      </c>
      <c r="AG2653">
        <v>8758</v>
      </c>
      <c r="AH2653">
        <v>8806</v>
      </c>
      <c r="AI2653">
        <v>8865</v>
      </c>
      <c r="AJ2653">
        <v>8905</v>
      </c>
      <c r="AK2653">
        <v>8819</v>
      </c>
      <c r="AL2653">
        <v>8995</v>
      </c>
      <c r="AM2653">
        <v>9320</v>
      </c>
      <c r="AN2653">
        <v>9380</v>
      </c>
      <c r="AO2653">
        <v>9412</v>
      </c>
      <c r="AP2653">
        <v>9456</v>
      </c>
      <c r="AQ2653">
        <v>9512</v>
      </c>
      <c r="AR2653">
        <v>9517</v>
      </c>
    </row>
    <row r="2654" spans="1:44" x14ac:dyDescent="0.25">
      <c r="A2654" t="str">
        <f t="shared" si="41"/>
        <v>Wiener Neustadt (Stadt+Land)KammermitgliedschaftenInsgesamt</v>
      </c>
      <c r="B2654">
        <v>2653</v>
      </c>
      <c r="C2654">
        <v>353</v>
      </c>
      <c r="D2654" t="s">
        <v>196</v>
      </c>
      <c r="E2654" t="s">
        <v>39</v>
      </c>
      <c r="F2654" t="s">
        <v>48</v>
      </c>
      <c r="G2654">
        <v>5765</v>
      </c>
      <c r="H2654">
        <v>5978</v>
      </c>
      <c r="I2654">
        <v>6252</v>
      </c>
      <c r="J2654">
        <v>6517</v>
      </c>
      <c r="K2654">
        <v>6725</v>
      </c>
      <c r="L2654">
        <v>6894</v>
      </c>
      <c r="M2654">
        <v>7122</v>
      </c>
      <c r="N2654">
        <v>7551</v>
      </c>
      <c r="O2654">
        <v>7785</v>
      </c>
      <c r="P2654">
        <v>8038</v>
      </c>
      <c r="Q2654">
        <v>8352</v>
      </c>
      <c r="R2654">
        <v>8553</v>
      </c>
      <c r="S2654">
        <v>8864</v>
      </c>
      <c r="T2654">
        <v>8967</v>
      </c>
      <c r="U2654">
        <v>9219</v>
      </c>
      <c r="V2654">
        <v>9370</v>
      </c>
      <c r="W2654">
        <v>9491</v>
      </c>
      <c r="X2654">
        <v>9608</v>
      </c>
      <c r="Y2654">
        <v>9846</v>
      </c>
      <c r="Z2654">
        <v>10023</v>
      </c>
      <c r="AA2654">
        <v>10301</v>
      </c>
      <c r="AB2654">
        <v>10549</v>
      </c>
      <c r="AC2654">
        <v>10761</v>
      </c>
      <c r="AD2654">
        <v>10939</v>
      </c>
      <c r="AE2654">
        <v>11167</v>
      </c>
      <c r="AF2654">
        <v>11251</v>
      </c>
      <c r="AG2654">
        <v>11328</v>
      </c>
      <c r="AH2654">
        <v>11402</v>
      </c>
      <c r="AI2654">
        <v>11414</v>
      </c>
      <c r="AJ2654">
        <v>11412</v>
      </c>
      <c r="AK2654">
        <v>11516</v>
      </c>
      <c r="AL2654">
        <v>11660</v>
      </c>
      <c r="AM2654">
        <v>11958</v>
      </c>
      <c r="AN2654">
        <v>12013</v>
      </c>
      <c r="AO2654">
        <v>11946</v>
      </c>
      <c r="AP2654">
        <v>11968</v>
      </c>
      <c r="AQ2654">
        <v>11879</v>
      </c>
      <c r="AR2654">
        <v>11893</v>
      </c>
    </row>
    <row r="2655" spans="1:44" x14ac:dyDescent="0.25">
      <c r="A2655" t="str">
        <f t="shared" si="41"/>
        <v>Wiener Neustadt (Stadt+Land)KammermitgliedschaftenRuhend</v>
      </c>
      <c r="B2655">
        <v>2654</v>
      </c>
      <c r="C2655">
        <v>353</v>
      </c>
      <c r="D2655" t="s">
        <v>196</v>
      </c>
      <c r="E2655" t="s">
        <v>39</v>
      </c>
      <c r="F2655" t="s">
        <v>51</v>
      </c>
      <c r="G2655">
        <v>1437</v>
      </c>
      <c r="H2655">
        <v>1504</v>
      </c>
      <c r="I2655">
        <v>1591</v>
      </c>
      <c r="J2655">
        <v>1630</v>
      </c>
      <c r="K2655">
        <v>1648</v>
      </c>
      <c r="L2655">
        <v>1675</v>
      </c>
      <c r="M2655">
        <v>1729</v>
      </c>
      <c r="N2655">
        <v>1811</v>
      </c>
      <c r="O2655">
        <v>1800</v>
      </c>
      <c r="P2655">
        <v>1906</v>
      </c>
      <c r="Q2655">
        <v>1959</v>
      </c>
      <c r="R2655">
        <v>2013</v>
      </c>
      <c r="S2655">
        <v>2105</v>
      </c>
      <c r="T2655">
        <v>2105</v>
      </c>
      <c r="U2655">
        <v>2175</v>
      </c>
      <c r="V2655">
        <v>2255</v>
      </c>
      <c r="W2655">
        <v>2210</v>
      </c>
      <c r="X2655">
        <v>2296</v>
      </c>
      <c r="Y2655">
        <v>2357</v>
      </c>
      <c r="Z2655">
        <v>2438</v>
      </c>
      <c r="AA2655">
        <v>2455</v>
      </c>
      <c r="AB2655">
        <v>2505</v>
      </c>
      <c r="AC2655">
        <v>2494</v>
      </c>
      <c r="AD2655">
        <v>2541</v>
      </c>
      <c r="AE2655">
        <v>2545</v>
      </c>
      <c r="AF2655">
        <v>2612</v>
      </c>
      <c r="AG2655">
        <v>2570</v>
      </c>
      <c r="AH2655">
        <v>2596</v>
      </c>
      <c r="AI2655">
        <v>2549</v>
      </c>
      <c r="AJ2655">
        <v>2507</v>
      </c>
      <c r="AK2655">
        <v>2697</v>
      </c>
      <c r="AL2655">
        <v>2665</v>
      </c>
      <c r="AM2655">
        <v>2638</v>
      </c>
      <c r="AN2655">
        <v>2633</v>
      </c>
      <c r="AO2655">
        <v>2534</v>
      </c>
      <c r="AP2655">
        <v>2512</v>
      </c>
      <c r="AQ2655">
        <v>2367</v>
      </c>
      <c r="AR2655">
        <v>2376</v>
      </c>
    </row>
    <row r="2656" spans="1:44" x14ac:dyDescent="0.25">
      <c r="A2656" t="str">
        <f t="shared" si="41"/>
        <v>Wiener Neustadt (Stadt+Land)Lehrlinge1. Lehrjahr, männlich</v>
      </c>
      <c r="B2656">
        <v>2655</v>
      </c>
      <c r="C2656">
        <v>353</v>
      </c>
      <c r="D2656" t="s">
        <v>196</v>
      </c>
      <c r="E2656" t="s">
        <v>46</v>
      </c>
      <c r="F2656" t="s">
        <v>65</v>
      </c>
      <c r="G2656">
        <v>281</v>
      </c>
      <c r="H2656">
        <v>274</v>
      </c>
      <c r="I2656">
        <v>278</v>
      </c>
      <c r="J2656">
        <v>291</v>
      </c>
      <c r="K2656">
        <v>292</v>
      </c>
      <c r="L2656">
        <v>317</v>
      </c>
      <c r="M2656">
        <v>299</v>
      </c>
      <c r="N2656">
        <v>262</v>
      </c>
      <c r="O2656">
        <v>259</v>
      </c>
      <c r="P2656">
        <v>260</v>
      </c>
      <c r="Q2656">
        <v>243</v>
      </c>
      <c r="R2656">
        <v>214</v>
      </c>
      <c r="S2656">
        <v>211</v>
      </c>
      <c r="T2656">
        <v>198</v>
      </c>
      <c r="U2656">
        <v>203</v>
      </c>
      <c r="V2656">
        <v>238</v>
      </c>
      <c r="W2656">
        <v>224</v>
      </c>
      <c r="X2656">
        <v>412</v>
      </c>
      <c r="Y2656">
        <v>426</v>
      </c>
      <c r="Z2656">
        <v>449</v>
      </c>
      <c r="AA2656">
        <v>434</v>
      </c>
      <c r="AB2656">
        <v>403</v>
      </c>
    </row>
    <row r="2657" spans="1:28" x14ac:dyDescent="0.25">
      <c r="A2657" t="str">
        <f t="shared" si="41"/>
        <v>Wiener Neustadt (Stadt+Land)Lehrlinge1. Lehrjahr, weiblich</v>
      </c>
      <c r="B2657">
        <v>2656</v>
      </c>
      <c r="C2657">
        <v>353</v>
      </c>
      <c r="D2657" t="s">
        <v>196</v>
      </c>
      <c r="E2657" t="s">
        <v>46</v>
      </c>
      <c r="F2657" t="s">
        <v>66</v>
      </c>
      <c r="G2657">
        <v>124</v>
      </c>
      <c r="H2657">
        <v>113</v>
      </c>
      <c r="I2657">
        <v>124</v>
      </c>
      <c r="J2657">
        <v>132</v>
      </c>
      <c r="K2657">
        <v>112</v>
      </c>
      <c r="L2657">
        <v>129</v>
      </c>
      <c r="M2657">
        <v>142</v>
      </c>
      <c r="N2657">
        <v>106</v>
      </c>
      <c r="O2657">
        <v>117</v>
      </c>
      <c r="P2657">
        <v>133</v>
      </c>
      <c r="Q2657">
        <v>87</v>
      </c>
      <c r="R2657">
        <v>106</v>
      </c>
      <c r="S2657">
        <v>101</v>
      </c>
      <c r="T2657">
        <v>93</v>
      </c>
      <c r="U2657">
        <v>106</v>
      </c>
      <c r="V2657">
        <v>97</v>
      </c>
      <c r="W2657">
        <v>103</v>
      </c>
      <c r="X2657">
        <v>204</v>
      </c>
      <c r="Y2657">
        <v>212</v>
      </c>
      <c r="Z2657">
        <v>231</v>
      </c>
      <c r="AA2657">
        <v>246</v>
      </c>
      <c r="AB2657">
        <v>205</v>
      </c>
    </row>
    <row r="2658" spans="1:28" x14ac:dyDescent="0.25">
      <c r="A2658" t="str">
        <f t="shared" si="41"/>
        <v>Wiener Neustadt (Stadt+Land)Lehrlinge2. Lehrjahr, männlich</v>
      </c>
      <c r="B2658">
        <v>2657</v>
      </c>
      <c r="C2658">
        <v>353</v>
      </c>
      <c r="D2658" t="s">
        <v>196</v>
      </c>
      <c r="E2658" t="s">
        <v>46</v>
      </c>
      <c r="F2658" t="s">
        <v>67</v>
      </c>
      <c r="G2658">
        <v>300</v>
      </c>
      <c r="H2658">
        <v>293</v>
      </c>
      <c r="I2658">
        <v>283</v>
      </c>
      <c r="J2658">
        <v>278</v>
      </c>
      <c r="K2658">
        <v>299</v>
      </c>
      <c r="L2658">
        <v>306</v>
      </c>
      <c r="M2658">
        <v>336</v>
      </c>
      <c r="N2658">
        <v>301</v>
      </c>
      <c r="O2658">
        <v>274</v>
      </c>
      <c r="P2658">
        <v>275</v>
      </c>
      <c r="Q2658">
        <v>276</v>
      </c>
      <c r="R2658">
        <v>240</v>
      </c>
      <c r="S2658">
        <v>218</v>
      </c>
      <c r="T2658">
        <v>223</v>
      </c>
      <c r="U2658">
        <v>213</v>
      </c>
      <c r="V2658">
        <v>219</v>
      </c>
      <c r="W2658">
        <v>238</v>
      </c>
      <c r="X2658">
        <v>345</v>
      </c>
      <c r="Y2658">
        <v>337</v>
      </c>
      <c r="Z2658">
        <v>372</v>
      </c>
      <c r="AA2658">
        <v>351</v>
      </c>
      <c r="AB2658">
        <v>346</v>
      </c>
    </row>
    <row r="2659" spans="1:28" x14ac:dyDescent="0.25">
      <c r="A2659" t="str">
        <f t="shared" si="41"/>
        <v>Wiener Neustadt (Stadt+Land)Lehrlinge2. Lehrjahr, weiblich</v>
      </c>
      <c r="B2659">
        <v>2658</v>
      </c>
      <c r="C2659">
        <v>353</v>
      </c>
      <c r="D2659" t="s">
        <v>196</v>
      </c>
      <c r="E2659" t="s">
        <v>46</v>
      </c>
      <c r="F2659" t="s">
        <v>68</v>
      </c>
      <c r="G2659">
        <v>149</v>
      </c>
      <c r="H2659">
        <v>129</v>
      </c>
      <c r="I2659">
        <v>112</v>
      </c>
      <c r="J2659">
        <v>131</v>
      </c>
      <c r="K2659">
        <v>139</v>
      </c>
      <c r="L2659">
        <v>132</v>
      </c>
      <c r="M2659">
        <v>137</v>
      </c>
      <c r="N2659">
        <v>149</v>
      </c>
      <c r="O2659">
        <v>119</v>
      </c>
      <c r="P2659">
        <v>145</v>
      </c>
      <c r="Q2659">
        <v>144</v>
      </c>
      <c r="R2659">
        <v>97</v>
      </c>
      <c r="S2659">
        <v>139</v>
      </c>
      <c r="T2659">
        <v>107</v>
      </c>
      <c r="U2659">
        <v>112</v>
      </c>
      <c r="V2659">
        <v>115</v>
      </c>
      <c r="W2659">
        <v>113</v>
      </c>
      <c r="X2659">
        <v>215</v>
      </c>
      <c r="Y2659">
        <v>174</v>
      </c>
      <c r="Z2659">
        <v>178</v>
      </c>
      <c r="AA2659">
        <v>170</v>
      </c>
      <c r="AB2659">
        <v>199</v>
      </c>
    </row>
    <row r="2660" spans="1:28" x14ac:dyDescent="0.25">
      <c r="A2660" t="str">
        <f t="shared" si="41"/>
        <v>Wiener Neustadt (Stadt+Land)Lehrlinge3. Lehrjahr, männlich</v>
      </c>
      <c r="B2660">
        <v>2659</v>
      </c>
      <c r="C2660">
        <v>353</v>
      </c>
      <c r="D2660" t="s">
        <v>196</v>
      </c>
      <c r="E2660" t="s">
        <v>46</v>
      </c>
      <c r="F2660" t="s">
        <v>69</v>
      </c>
      <c r="G2660">
        <v>281</v>
      </c>
      <c r="H2660">
        <v>285</v>
      </c>
      <c r="I2660">
        <v>282</v>
      </c>
      <c r="J2660">
        <v>280</v>
      </c>
      <c r="K2660">
        <v>273</v>
      </c>
      <c r="L2660">
        <v>292</v>
      </c>
      <c r="M2660">
        <v>296</v>
      </c>
      <c r="N2660">
        <v>309</v>
      </c>
      <c r="O2660">
        <v>292</v>
      </c>
      <c r="P2660">
        <v>267</v>
      </c>
      <c r="Q2660">
        <v>280</v>
      </c>
      <c r="R2660">
        <v>267</v>
      </c>
      <c r="S2660">
        <v>239</v>
      </c>
      <c r="T2660">
        <v>226</v>
      </c>
      <c r="U2660">
        <v>220</v>
      </c>
      <c r="V2660">
        <v>213</v>
      </c>
      <c r="W2660">
        <v>214</v>
      </c>
      <c r="X2660">
        <v>331</v>
      </c>
      <c r="Y2660">
        <v>337</v>
      </c>
      <c r="Z2660">
        <v>326</v>
      </c>
      <c r="AA2660">
        <v>349</v>
      </c>
      <c r="AB2660">
        <v>347</v>
      </c>
    </row>
    <row r="2661" spans="1:28" x14ac:dyDescent="0.25">
      <c r="A2661" t="str">
        <f t="shared" si="41"/>
        <v>Wiener Neustadt (Stadt+Land)Lehrlinge3. Lehrjahr, weiblich</v>
      </c>
      <c r="B2661">
        <v>2660</v>
      </c>
      <c r="C2661">
        <v>353</v>
      </c>
      <c r="D2661" t="s">
        <v>196</v>
      </c>
      <c r="E2661" t="s">
        <v>46</v>
      </c>
      <c r="F2661" t="s">
        <v>70</v>
      </c>
      <c r="G2661">
        <v>137</v>
      </c>
      <c r="H2661">
        <v>137</v>
      </c>
      <c r="I2661">
        <v>122</v>
      </c>
      <c r="J2661">
        <v>108</v>
      </c>
      <c r="K2661">
        <v>128</v>
      </c>
      <c r="L2661">
        <v>137</v>
      </c>
      <c r="M2661">
        <v>128</v>
      </c>
      <c r="N2661">
        <v>135</v>
      </c>
      <c r="O2661">
        <v>150</v>
      </c>
      <c r="P2661">
        <v>118</v>
      </c>
      <c r="Q2661">
        <v>135</v>
      </c>
      <c r="R2661">
        <v>133</v>
      </c>
      <c r="S2661">
        <v>93</v>
      </c>
      <c r="T2661">
        <v>128</v>
      </c>
      <c r="U2661">
        <v>105</v>
      </c>
      <c r="V2661">
        <v>101</v>
      </c>
      <c r="W2661">
        <v>107</v>
      </c>
      <c r="X2661">
        <v>178</v>
      </c>
      <c r="Y2661">
        <v>192</v>
      </c>
      <c r="Z2661">
        <v>160</v>
      </c>
      <c r="AA2661">
        <v>160</v>
      </c>
      <c r="AB2661">
        <v>145</v>
      </c>
    </row>
    <row r="2662" spans="1:28" x14ac:dyDescent="0.25">
      <c r="A2662" t="str">
        <f t="shared" si="41"/>
        <v>Wiener Neustadt (Stadt+Land)Lehrlinge4. Lehrjahr, männlich</v>
      </c>
      <c r="B2662">
        <v>2661</v>
      </c>
      <c r="C2662">
        <v>353</v>
      </c>
      <c r="D2662" t="s">
        <v>196</v>
      </c>
      <c r="E2662" t="s">
        <v>46</v>
      </c>
      <c r="F2662" t="s">
        <v>71</v>
      </c>
      <c r="G2662">
        <v>125</v>
      </c>
      <c r="H2662">
        <v>107</v>
      </c>
      <c r="I2662">
        <v>136</v>
      </c>
      <c r="J2662">
        <v>123</v>
      </c>
      <c r="K2662">
        <v>115</v>
      </c>
      <c r="L2662">
        <v>117</v>
      </c>
      <c r="M2662">
        <v>137</v>
      </c>
      <c r="N2662">
        <v>142</v>
      </c>
      <c r="O2662">
        <v>160</v>
      </c>
      <c r="P2662">
        <v>140</v>
      </c>
      <c r="Q2662">
        <v>114</v>
      </c>
      <c r="R2662">
        <v>133</v>
      </c>
      <c r="S2662">
        <v>115</v>
      </c>
      <c r="T2662">
        <v>111</v>
      </c>
      <c r="U2662">
        <v>105</v>
      </c>
      <c r="V2662">
        <v>107</v>
      </c>
      <c r="W2662">
        <v>103</v>
      </c>
      <c r="X2662">
        <v>114</v>
      </c>
      <c r="Y2662">
        <v>114</v>
      </c>
      <c r="Z2662">
        <v>129</v>
      </c>
      <c r="AA2662">
        <v>136</v>
      </c>
      <c r="AB2662">
        <v>154</v>
      </c>
    </row>
    <row r="2663" spans="1:28" x14ac:dyDescent="0.25">
      <c r="A2663" t="str">
        <f t="shared" si="41"/>
        <v>Wiener Neustadt (Stadt+Land)Lehrlinge4. Lehrjahr, weiblich</v>
      </c>
      <c r="B2663">
        <v>2662</v>
      </c>
      <c r="C2663">
        <v>353</v>
      </c>
      <c r="D2663" t="s">
        <v>196</v>
      </c>
      <c r="E2663" t="s">
        <v>46</v>
      </c>
      <c r="F2663" t="s">
        <v>72</v>
      </c>
      <c r="G2663">
        <v>13</v>
      </c>
      <c r="H2663">
        <v>10</v>
      </c>
      <c r="I2663">
        <v>10</v>
      </c>
      <c r="J2663">
        <v>9</v>
      </c>
      <c r="K2663">
        <v>14</v>
      </c>
      <c r="L2663">
        <v>7</v>
      </c>
      <c r="M2663">
        <v>12</v>
      </c>
      <c r="N2663">
        <v>10</v>
      </c>
      <c r="O2663">
        <v>12</v>
      </c>
      <c r="P2663">
        <v>17</v>
      </c>
      <c r="Q2663">
        <v>8</v>
      </c>
      <c r="R2663">
        <v>10</v>
      </c>
      <c r="S2663">
        <v>6</v>
      </c>
      <c r="T2663">
        <v>7</v>
      </c>
      <c r="U2663">
        <v>15</v>
      </c>
      <c r="V2663">
        <v>9</v>
      </c>
      <c r="W2663">
        <v>10</v>
      </c>
      <c r="X2663">
        <v>6</v>
      </c>
      <c r="Y2663">
        <v>14</v>
      </c>
      <c r="Z2663">
        <v>18</v>
      </c>
      <c r="AA2663">
        <v>9</v>
      </c>
      <c r="AB2663">
        <v>10</v>
      </c>
    </row>
    <row r="2664" spans="1:28" x14ac:dyDescent="0.25">
      <c r="A2664" t="str">
        <f t="shared" si="41"/>
        <v>Wiener Neustadt (Stadt+Land)LehrlingeFrauen</v>
      </c>
      <c r="B2664">
        <v>2663</v>
      </c>
      <c r="C2664">
        <v>353</v>
      </c>
      <c r="D2664" t="s">
        <v>196</v>
      </c>
      <c r="E2664" t="s">
        <v>46</v>
      </c>
      <c r="F2664" t="s">
        <v>47</v>
      </c>
      <c r="G2664">
        <v>423</v>
      </c>
      <c r="H2664">
        <v>389</v>
      </c>
      <c r="I2664">
        <v>368</v>
      </c>
      <c r="J2664">
        <v>380</v>
      </c>
      <c r="K2664">
        <v>393</v>
      </c>
      <c r="L2664">
        <v>405</v>
      </c>
      <c r="M2664">
        <v>419</v>
      </c>
      <c r="N2664">
        <v>400</v>
      </c>
      <c r="O2664">
        <v>398</v>
      </c>
      <c r="P2664">
        <v>413</v>
      </c>
      <c r="Q2664">
        <v>374</v>
      </c>
      <c r="R2664">
        <v>346</v>
      </c>
      <c r="S2664">
        <v>339</v>
      </c>
      <c r="T2664">
        <v>335</v>
      </c>
      <c r="U2664">
        <v>338</v>
      </c>
      <c r="V2664">
        <v>322</v>
      </c>
      <c r="W2664">
        <v>333</v>
      </c>
      <c r="X2664">
        <v>603</v>
      </c>
      <c r="Y2664">
        <v>592</v>
      </c>
      <c r="Z2664">
        <v>587</v>
      </c>
      <c r="AA2664">
        <v>585</v>
      </c>
      <c r="AB2664">
        <v>559</v>
      </c>
    </row>
    <row r="2665" spans="1:28" x14ac:dyDescent="0.25">
      <c r="A2665" t="str">
        <f t="shared" si="41"/>
        <v>Wiener Neustadt (Stadt+Land)LehrlingeInsgesamt</v>
      </c>
      <c r="B2665">
        <v>2664</v>
      </c>
      <c r="C2665">
        <v>353</v>
      </c>
      <c r="D2665" t="s">
        <v>196</v>
      </c>
      <c r="E2665" t="s">
        <v>46</v>
      </c>
      <c r="F2665" t="s">
        <v>48</v>
      </c>
      <c r="G2665">
        <v>1410</v>
      </c>
      <c r="H2665">
        <v>1348</v>
      </c>
      <c r="I2665">
        <v>1347</v>
      </c>
      <c r="J2665">
        <v>1352</v>
      </c>
      <c r="K2665">
        <v>1372</v>
      </c>
      <c r="L2665">
        <v>1437</v>
      </c>
      <c r="M2665">
        <v>1487</v>
      </c>
      <c r="N2665">
        <v>1414</v>
      </c>
      <c r="O2665">
        <v>1383</v>
      </c>
      <c r="P2665">
        <v>1355</v>
      </c>
      <c r="Q2665">
        <v>1287</v>
      </c>
      <c r="R2665">
        <v>1200</v>
      </c>
      <c r="S2665">
        <v>1122</v>
      </c>
      <c r="T2665">
        <v>1093</v>
      </c>
      <c r="U2665">
        <v>1079</v>
      </c>
      <c r="V2665">
        <v>1099</v>
      </c>
      <c r="W2665">
        <v>1112</v>
      </c>
      <c r="X2665">
        <v>1805</v>
      </c>
      <c r="Y2665">
        <v>1806</v>
      </c>
      <c r="Z2665">
        <v>1863</v>
      </c>
      <c r="AA2665">
        <v>1855</v>
      </c>
      <c r="AB2665">
        <v>1809</v>
      </c>
    </row>
    <row r="2666" spans="1:28" x14ac:dyDescent="0.25">
      <c r="A2666" t="str">
        <f t="shared" si="41"/>
        <v>Wiener Neustadt (Stadt+Land)LehrlingeMänner</v>
      </c>
      <c r="B2666">
        <v>2665</v>
      </c>
      <c r="C2666">
        <v>353</v>
      </c>
      <c r="D2666" t="s">
        <v>196</v>
      </c>
      <c r="E2666" t="s">
        <v>46</v>
      </c>
      <c r="F2666" t="s">
        <v>49</v>
      </c>
      <c r="G2666">
        <v>987</v>
      </c>
      <c r="H2666">
        <v>959</v>
      </c>
      <c r="I2666">
        <v>979</v>
      </c>
      <c r="J2666">
        <v>972</v>
      </c>
      <c r="K2666">
        <v>979</v>
      </c>
      <c r="L2666">
        <v>1032</v>
      </c>
      <c r="M2666">
        <v>1068</v>
      </c>
      <c r="N2666">
        <v>1014</v>
      </c>
      <c r="O2666">
        <v>985</v>
      </c>
      <c r="P2666">
        <v>942</v>
      </c>
      <c r="Q2666">
        <v>913</v>
      </c>
      <c r="R2666">
        <v>854</v>
      </c>
      <c r="S2666">
        <v>783</v>
      </c>
      <c r="T2666">
        <v>758</v>
      </c>
      <c r="U2666">
        <v>741</v>
      </c>
      <c r="V2666">
        <v>777</v>
      </c>
      <c r="W2666">
        <v>779</v>
      </c>
      <c r="X2666">
        <v>1202</v>
      </c>
      <c r="Y2666">
        <v>1214</v>
      </c>
      <c r="Z2666">
        <v>1276</v>
      </c>
      <c r="AA2666">
        <v>1270</v>
      </c>
      <c r="AB2666">
        <v>1250</v>
      </c>
    </row>
    <row r="2667" spans="1:28" x14ac:dyDescent="0.25">
      <c r="A2667" t="str">
        <f t="shared" si="41"/>
        <v>Wiener Neustadt (Stadt+Land)NeugründungenInsgesamt</v>
      </c>
      <c r="B2667">
        <v>2666</v>
      </c>
      <c r="C2667">
        <v>353</v>
      </c>
      <c r="D2667" t="s">
        <v>196</v>
      </c>
      <c r="E2667" t="s">
        <v>41</v>
      </c>
      <c r="F2667" t="s">
        <v>48</v>
      </c>
      <c r="G2667">
        <v>422</v>
      </c>
      <c r="H2667">
        <v>412.21405413025099</v>
      </c>
      <c r="I2667">
        <v>487.66153846153799</v>
      </c>
      <c r="J2667">
        <v>473.23602794411198</v>
      </c>
      <c r="K2667">
        <v>468.16395165528098</v>
      </c>
      <c r="L2667">
        <v>487.24212794166402</v>
      </c>
      <c r="M2667">
        <v>683.61650594303705</v>
      </c>
      <c r="N2667">
        <v>524.15731011708203</v>
      </c>
      <c r="O2667">
        <v>697.18001033057897</v>
      </c>
      <c r="P2667">
        <v>645.17241379310303</v>
      </c>
      <c r="Q2667">
        <v>648.50585480093696</v>
      </c>
      <c r="R2667">
        <v>647.833311897106</v>
      </c>
      <c r="S2667">
        <v>603.39749505603197</v>
      </c>
    </row>
    <row r="2668" spans="1:28" x14ac:dyDescent="0.25">
      <c r="A2668" t="str">
        <f t="shared" si="41"/>
        <v>Wiener Neustadt (Stadt+Land)Unselbstständig BeschäftigteFrauen</v>
      </c>
      <c r="B2668">
        <v>2667</v>
      </c>
      <c r="C2668">
        <v>353</v>
      </c>
      <c r="D2668" t="s">
        <v>196</v>
      </c>
      <c r="E2668" t="s">
        <v>38</v>
      </c>
      <c r="F2668" t="s">
        <v>47</v>
      </c>
      <c r="G2668">
        <v>11654</v>
      </c>
      <c r="H2668">
        <v>13694</v>
      </c>
      <c r="I2668">
        <v>13222</v>
      </c>
      <c r="J2668">
        <v>13434</v>
      </c>
      <c r="K2668">
        <v>13169</v>
      </c>
      <c r="L2668">
        <v>13617</v>
      </c>
      <c r="M2668">
        <v>13449</v>
      </c>
      <c r="N2668">
        <v>13903</v>
      </c>
      <c r="O2668">
        <v>20830</v>
      </c>
      <c r="P2668">
        <v>21575</v>
      </c>
      <c r="Q2668">
        <v>21238</v>
      </c>
      <c r="R2668">
        <v>21532</v>
      </c>
      <c r="S2668">
        <v>20928</v>
      </c>
      <c r="T2668">
        <v>21421</v>
      </c>
      <c r="W2668">
        <v>21491</v>
      </c>
    </row>
    <row r="2669" spans="1:28" x14ac:dyDescent="0.25">
      <c r="A2669" t="str">
        <f t="shared" si="41"/>
        <v>Wiener Neustadt (Stadt+Land)Unselbstständig BeschäftigteInsgesamt</v>
      </c>
      <c r="B2669">
        <v>2668</v>
      </c>
      <c r="C2669">
        <v>353</v>
      </c>
      <c r="D2669" t="s">
        <v>196</v>
      </c>
      <c r="E2669" t="s">
        <v>38</v>
      </c>
      <c r="F2669" t="s">
        <v>48</v>
      </c>
      <c r="G2669">
        <v>26003</v>
      </c>
      <c r="H2669">
        <v>30046</v>
      </c>
      <c r="I2669">
        <v>27964</v>
      </c>
      <c r="J2669">
        <v>29829</v>
      </c>
      <c r="K2669">
        <v>27945</v>
      </c>
      <c r="L2669">
        <v>30303</v>
      </c>
      <c r="M2669">
        <v>28755</v>
      </c>
      <c r="N2669">
        <v>30954</v>
      </c>
      <c r="O2669">
        <v>44614</v>
      </c>
      <c r="P2669">
        <v>46919</v>
      </c>
      <c r="Q2669">
        <v>44944</v>
      </c>
      <c r="R2669">
        <v>46266</v>
      </c>
      <c r="S2669">
        <v>44170</v>
      </c>
      <c r="T2669">
        <v>46280</v>
      </c>
      <c r="U2669">
        <v>44860</v>
      </c>
      <c r="W2669">
        <v>45427</v>
      </c>
    </row>
    <row r="2670" spans="1:28" x14ac:dyDescent="0.25">
      <c r="A2670" t="str">
        <f t="shared" si="41"/>
        <v>Wiener Neustadt (Stadt+Land)Unselbstständig BeschäftigteMänner</v>
      </c>
      <c r="B2670">
        <v>2669</v>
      </c>
      <c r="C2670">
        <v>353</v>
      </c>
      <c r="D2670" t="s">
        <v>196</v>
      </c>
      <c r="E2670" t="s">
        <v>38</v>
      </c>
      <c r="F2670" t="s">
        <v>49</v>
      </c>
      <c r="G2670">
        <v>14349</v>
      </c>
      <c r="H2670">
        <v>16352</v>
      </c>
      <c r="I2670">
        <v>14742</v>
      </c>
      <c r="J2670">
        <v>16395</v>
      </c>
      <c r="K2670">
        <v>14776</v>
      </c>
      <c r="L2670">
        <v>16686</v>
      </c>
      <c r="M2670">
        <v>15306</v>
      </c>
      <c r="N2670">
        <v>17051</v>
      </c>
      <c r="O2670">
        <v>23784</v>
      </c>
      <c r="P2670">
        <v>25344</v>
      </c>
      <c r="Q2670">
        <v>23706</v>
      </c>
      <c r="R2670">
        <v>24734</v>
      </c>
      <c r="S2670">
        <v>23242</v>
      </c>
      <c r="T2670">
        <v>24859</v>
      </c>
      <c r="W2670">
        <v>23936</v>
      </c>
    </row>
    <row r="2671" spans="1:28" x14ac:dyDescent="0.25">
      <c r="A2671" t="str">
        <f t="shared" si="41"/>
        <v>NÖ: nicht bezirksweise erfassbarUnselbstständig BeschäftigteFrauen</v>
      </c>
      <c r="B2671">
        <v>2670</v>
      </c>
      <c r="C2671">
        <v>390</v>
      </c>
      <c r="D2671" t="s">
        <v>197</v>
      </c>
      <c r="E2671" t="s">
        <v>38</v>
      </c>
      <c r="F2671" t="s">
        <v>47</v>
      </c>
      <c r="G2671">
        <v>46302</v>
      </c>
      <c r="H2671">
        <v>47620</v>
      </c>
      <c r="I2671">
        <v>48848</v>
      </c>
      <c r="J2671">
        <v>49686</v>
      </c>
      <c r="K2671">
        <v>50343</v>
      </c>
      <c r="L2671">
        <v>50680</v>
      </c>
      <c r="M2671">
        <v>49902</v>
      </c>
      <c r="N2671">
        <v>50846</v>
      </c>
    </row>
    <row r="2672" spans="1:28" x14ac:dyDescent="0.25">
      <c r="A2672" t="str">
        <f t="shared" si="41"/>
        <v>NÖ: nicht bezirksweise erfassbarUnselbstständig BeschäftigteInsgesamt</v>
      </c>
      <c r="B2672">
        <v>2671</v>
      </c>
      <c r="C2672">
        <v>390</v>
      </c>
      <c r="D2672" t="s">
        <v>197</v>
      </c>
      <c r="E2672" t="s">
        <v>38</v>
      </c>
      <c r="F2672" t="s">
        <v>48</v>
      </c>
      <c r="G2672">
        <v>89940</v>
      </c>
      <c r="H2672">
        <v>92649</v>
      </c>
      <c r="I2672">
        <v>95570</v>
      </c>
      <c r="J2672">
        <v>95023</v>
      </c>
      <c r="K2672">
        <v>96635</v>
      </c>
      <c r="L2672">
        <v>97726</v>
      </c>
      <c r="M2672">
        <v>96234</v>
      </c>
      <c r="N2672">
        <v>97886</v>
      </c>
    </row>
    <row r="2673" spans="1:44" x14ac:dyDescent="0.25">
      <c r="A2673" t="str">
        <f t="shared" si="41"/>
        <v>NÖ: nicht bezirksweise erfassbarUnselbstständig BeschäftigteMänner</v>
      </c>
      <c r="B2673">
        <v>2672</v>
      </c>
      <c r="C2673">
        <v>390</v>
      </c>
      <c r="D2673" t="s">
        <v>197</v>
      </c>
      <c r="E2673" t="s">
        <v>38</v>
      </c>
      <c r="F2673" t="s">
        <v>49</v>
      </c>
      <c r="G2673">
        <v>43638</v>
      </c>
      <c r="H2673">
        <v>45029</v>
      </c>
      <c r="I2673">
        <v>46722</v>
      </c>
      <c r="J2673">
        <v>47337</v>
      </c>
      <c r="K2673">
        <v>46292</v>
      </c>
      <c r="L2673">
        <v>47046</v>
      </c>
      <c r="M2673">
        <v>46332</v>
      </c>
      <c r="N2673">
        <v>47040</v>
      </c>
    </row>
    <row r="2674" spans="1:44" x14ac:dyDescent="0.25">
      <c r="A2674" t="str">
        <f t="shared" si="41"/>
        <v>keine Zuordnung NÖKammermitgliedschaftenAktiv</v>
      </c>
      <c r="B2674">
        <v>2673</v>
      </c>
      <c r="C2674">
        <v>399</v>
      </c>
      <c r="D2674" t="s">
        <v>198</v>
      </c>
      <c r="E2674" t="s">
        <v>39</v>
      </c>
      <c r="F2674" t="s">
        <v>50</v>
      </c>
      <c r="G2674">
        <v>144</v>
      </c>
      <c r="H2674">
        <v>144</v>
      </c>
      <c r="I2674">
        <v>148</v>
      </c>
      <c r="J2674">
        <v>235</v>
      </c>
      <c r="K2674">
        <v>165</v>
      </c>
      <c r="L2674">
        <v>134</v>
      </c>
      <c r="M2674">
        <v>140</v>
      </c>
      <c r="N2674">
        <v>137</v>
      </c>
      <c r="O2674">
        <v>133</v>
      </c>
      <c r="P2674">
        <v>127</v>
      </c>
      <c r="Q2674">
        <v>130</v>
      </c>
      <c r="R2674">
        <v>128</v>
      </c>
      <c r="S2674">
        <v>130</v>
      </c>
      <c r="T2674">
        <v>130</v>
      </c>
      <c r="U2674">
        <v>122</v>
      </c>
      <c r="V2674">
        <v>121</v>
      </c>
      <c r="W2674">
        <v>169</v>
      </c>
      <c r="X2674">
        <v>115</v>
      </c>
      <c r="Y2674">
        <v>126</v>
      </c>
      <c r="Z2674">
        <v>113</v>
      </c>
      <c r="AA2674">
        <v>119</v>
      </c>
      <c r="AB2674">
        <v>119</v>
      </c>
      <c r="AC2674">
        <v>117</v>
      </c>
      <c r="AD2674">
        <v>113</v>
      </c>
      <c r="AE2674">
        <v>117</v>
      </c>
      <c r="AF2674">
        <v>111</v>
      </c>
      <c r="AG2674">
        <v>124</v>
      </c>
      <c r="AH2674">
        <v>111</v>
      </c>
      <c r="AI2674">
        <v>120</v>
      </c>
      <c r="AJ2674">
        <v>121</v>
      </c>
      <c r="AK2674">
        <v>124</v>
      </c>
      <c r="AL2674">
        <v>123</v>
      </c>
      <c r="AM2674">
        <v>122</v>
      </c>
      <c r="AN2674">
        <v>126</v>
      </c>
      <c r="AO2674">
        <v>134</v>
      </c>
      <c r="AP2674">
        <v>130</v>
      </c>
      <c r="AQ2674">
        <v>135</v>
      </c>
      <c r="AR2674">
        <v>132</v>
      </c>
    </row>
    <row r="2675" spans="1:44" x14ac:dyDescent="0.25">
      <c r="A2675" t="str">
        <f t="shared" si="41"/>
        <v>keine Zuordnung NÖKammermitgliedschaftenInsgesamt</v>
      </c>
      <c r="B2675">
        <v>2674</v>
      </c>
      <c r="C2675">
        <v>399</v>
      </c>
      <c r="D2675" t="s">
        <v>198</v>
      </c>
      <c r="E2675" t="s">
        <v>39</v>
      </c>
      <c r="F2675" t="s">
        <v>48</v>
      </c>
      <c r="G2675">
        <v>158</v>
      </c>
      <c r="H2675">
        <v>158</v>
      </c>
      <c r="I2675">
        <v>165</v>
      </c>
      <c r="J2675">
        <v>255</v>
      </c>
      <c r="K2675">
        <v>183</v>
      </c>
      <c r="L2675">
        <v>153</v>
      </c>
      <c r="M2675">
        <v>154</v>
      </c>
      <c r="N2675">
        <v>154</v>
      </c>
      <c r="O2675">
        <v>148</v>
      </c>
      <c r="P2675">
        <v>153</v>
      </c>
      <c r="Q2675">
        <v>147</v>
      </c>
      <c r="R2675">
        <v>155</v>
      </c>
      <c r="S2675">
        <v>148</v>
      </c>
      <c r="T2675">
        <v>153</v>
      </c>
      <c r="U2675">
        <v>137</v>
      </c>
      <c r="V2675">
        <v>140</v>
      </c>
      <c r="W2675">
        <v>191</v>
      </c>
      <c r="X2675">
        <v>135</v>
      </c>
      <c r="Y2675">
        <v>140</v>
      </c>
      <c r="Z2675">
        <v>133</v>
      </c>
      <c r="AA2675">
        <v>132</v>
      </c>
      <c r="AB2675">
        <v>139</v>
      </c>
      <c r="AC2675">
        <v>132</v>
      </c>
      <c r="AD2675">
        <v>133</v>
      </c>
      <c r="AE2675">
        <v>133</v>
      </c>
      <c r="AF2675">
        <v>131</v>
      </c>
      <c r="AG2675">
        <v>136</v>
      </c>
      <c r="AH2675">
        <v>129</v>
      </c>
      <c r="AI2675">
        <v>133</v>
      </c>
      <c r="AJ2675">
        <v>139</v>
      </c>
      <c r="AK2675">
        <v>143</v>
      </c>
      <c r="AL2675">
        <v>142</v>
      </c>
      <c r="AM2675">
        <v>140</v>
      </c>
      <c r="AN2675">
        <v>143</v>
      </c>
      <c r="AO2675">
        <v>150</v>
      </c>
      <c r="AP2675">
        <v>150</v>
      </c>
      <c r="AQ2675">
        <v>151</v>
      </c>
      <c r="AR2675">
        <v>152</v>
      </c>
    </row>
    <row r="2676" spans="1:44" x14ac:dyDescent="0.25">
      <c r="A2676" t="str">
        <f t="shared" si="41"/>
        <v>keine Zuordnung NÖKammermitgliedschaftenRuhend</v>
      </c>
      <c r="B2676">
        <v>2675</v>
      </c>
      <c r="C2676">
        <v>399</v>
      </c>
      <c r="D2676" t="s">
        <v>198</v>
      </c>
      <c r="E2676" t="s">
        <v>39</v>
      </c>
      <c r="F2676" t="s">
        <v>51</v>
      </c>
      <c r="G2676">
        <v>14</v>
      </c>
      <c r="H2676">
        <v>14</v>
      </c>
      <c r="I2676">
        <v>17</v>
      </c>
      <c r="J2676">
        <v>20</v>
      </c>
      <c r="K2676">
        <v>18</v>
      </c>
      <c r="L2676">
        <v>19</v>
      </c>
      <c r="M2676">
        <v>14</v>
      </c>
      <c r="N2676">
        <v>17</v>
      </c>
      <c r="O2676">
        <v>15</v>
      </c>
      <c r="P2676">
        <v>26</v>
      </c>
      <c r="Q2676">
        <v>17</v>
      </c>
      <c r="R2676">
        <v>27</v>
      </c>
      <c r="S2676">
        <v>18</v>
      </c>
      <c r="T2676">
        <v>23</v>
      </c>
      <c r="U2676">
        <v>15</v>
      </c>
      <c r="V2676">
        <v>19</v>
      </c>
      <c r="W2676">
        <v>22</v>
      </c>
      <c r="X2676">
        <v>20</v>
      </c>
      <c r="Y2676">
        <v>14</v>
      </c>
      <c r="Z2676">
        <v>20</v>
      </c>
      <c r="AA2676">
        <v>13</v>
      </c>
      <c r="AB2676">
        <v>20</v>
      </c>
      <c r="AC2676">
        <v>15</v>
      </c>
      <c r="AD2676">
        <v>20</v>
      </c>
      <c r="AE2676">
        <v>16</v>
      </c>
      <c r="AF2676">
        <v>20</v>
      </c>
      <c r="AG2676">
        <v>12</v>
      </c>
      <c r="AH2676">
        <v>18</v>
      </c>
      <c r="AI2676">
        <v>13</v>
      </c>
      <c r="AJ2676">
        <v>18</v>
      </c>
      <c r="AK2676">
        <v>19</v>
      </c>
      <c r="AL2676">
        <v>19</v>
      </c>
      <c r="AM2676">
        <v>18</v>
      </c>
      <c r="AN2676">
        <v>17</v>
      </c>
      <c r="AO2676">
        <v>16</v>
      </c>
      <c r="AP2676">
        <v>20</v>
      </c>
      <c r="AQ2676">
        <v>16</v>
      </c>
      <c r="AR2676">
        <v>20</v>
      </c>
    </row>
    <row r="2677" spans="1:44" x14ac:dyDescent="0.25">
      <c r="A2677" t="str">
        <f t="shared" si="41"/>
        <v>keine Zuordnung NÖLehrlinge1. Lehrjahr, männlich</v>
      </c>
      <c r="B2677">
        <v>2676</v>
      </c>
      <c r="C2677">
        <v>399</v>
      </c>
      <c r="D2677" t="s">
        <v>198</v>
      </c>
      <c r="E2677" t="s">
        <v>46</v>
      </c>
      <c r="F2677" t="s">
        <v>65</v>
      </c>
      <c r="AA2677">
        <v>1</v>
      </c>
    </row>
    <row r="2678" spans="1:44" x14ac:dyDescent="0.25">
      <c r="A2678" t="str">
        <f t="shared" si="41"/>
        <v>keine Zuordnung NÖLehrlinge1. Lehrjahr, weiblich</v>
      </c>
      <c r="B2678">
        <v>2677</v>
      </c>
      <c r="C2678">
        <v>399</v>
      </c>
      <c r="D2678" t="s">
        <v>198</v>
      </c>
      <c r="E2678" t="s">
        <v>46</v>
      </c>
      <c r="F2678" t="s">
        <v>66</v>
      </c>
    </row>
    <row r="2679" spans="1:44" x14ac:dyDescent="0.25">
      <c r="A2679" t="str">
        <f t="shared" si="41"/>
        <v>keine Zuordnung NÖLehrlinge2. Lehrjahr, männlich</v>
      </c>
      <c r="B2679">
        <v>2678</v>
      </c>
      <c r="C2679">
        <v>399</v>
      </c>
      <c r="D2679" t="s">
        <v>198</v>
      </c>
      <c r="E2679" t="s">
        <v>46</v>
      </c>
      <c r="F2679" t="s">
        <v>67</v>
      </c>
      <c r="AA2679">
        <v>0</v>
      </c>
    </row>
    <row r="2680" spans="1:44" x14ac:dyDescent="0.25">
      <c r="A2680" t="str">
        <f t="shared" si="41"/>
        <v>keine Zuordnung NÖLehrlinge2. Lehrjahr, weiblich</v>
      </c>
      <c r="B2680">
        <v>2679</v>
      </c>
      <c r="C2680">
        <v>399</v>
      </c>
      <c r="D2680" t="s">
        <v>198</v>
      </c>
      <c r="E2680" t="s">
        <v>46</v>
      </c>
      <c r="F2680" t="s">
        <v>68</v>
      </c>
      <c r="AA2680">
        <v>1</v>
      </c>
    </row>
    <row r="2681" spans="1:44" x14ac:dyDescent="0.25">
      <c r="A2681" t="str">
        <f t="shared" si="41"/>
        <v>keine Zuordnung NÖLehrlinge3. Lehrjahr, männlich</v>
      </c>
      <c r="B2681">
        <v>2680</v>
      </c>
      <c r="C2681">
        <v>399</v>
      </c>
      <c r="D2681" t="s">
        <v>198</v>
      </c>
      <c r="E2681" t="s">
        <v>46</v>
      </c>
      <c r="F2681" t="s">
        <v>69</v>
      </c>
      <c r="AA2681">
        <v>0</v>
      </c>
    </row>
    <row r="2682" spans="1:44" x14ac:dyDescent="0.25">
      <c r="A2682" t="str">
        <f t="shared" si="41"/>
        <v>keine Zuordnung NÖLehrlinge3. Lehrjahr, weiblich</v>
      </c>
      <c r="B2682">
        <v>2681</v>
      </c>
      <c r="C2682">
        <v>399</v>
      </c>
      <c r="D2682" t="s">
        <v>198</v>
      </c>
      <c r="E2682" t="s">
        <v>46</v>
      </c>
      <c r="F2682" t="s">
        <v>70</v>
      </c>
    </row>
    <row r="2683" spans="1:44" x14ac:dyDescent="0.25">
      <c r="A2683" t="str">
        <f t="shared" si="41"/>
        <v>keine Zuordnung NÖLehrlinge4. Lehrjahr, männlich</v>
      </c>
      <c r="B2683">
        <v>2682</v>
      </c>
      <c r="C2683">
        <v>399</v>
      </c>
      <c r="D2683" t="s">
        <v>198</v>
      </c>
      <c r="E2683" t="s">
        <v>46</v>
      </c>
      <c r="F2683" t="s">
        <v>71</v>
      </c>
      <c r="AA2683">
        <v>0</v>
      </c>
    </row>
    <row r="2684" spans="1:44" x14ac:dyDescent="0.25">
      <c r="A2684" t="str">
        <f t="shared" si="41"/>
        <v>keine Zuordnung NÖLehrlinge4. Lehrjahr, weiblich</v>
      </c>
      <c r="B2684">
        <v>2683</v>
      </c>
      <c r="C2684">
        <v>399</v>
      </c>
      <c r="D2684" t="s">
        <v>198</v>
      </c>
      <c r="E2684" t="s">
        <v>46</v>
      </c>
      <c r="F2684" t="s">
        <v>72</v>
      </c>
    </row>
    <row r="2685" spans="1:44" x14ac:dyDescent="0.25">
      <c r="A2685" t="str">
        <f t="shared" si="41"/>
        <v>keine Zuordnung NÖLehrlingeFrauen</v>
      </c>
      <c r="B2685">
        <v>2684</v>
      </c>
      <c r="C2685">
        <v>399</v>
      </c>
      <c r="D2685" t="s">
        <v>198</v>
      </c>
      <c r="E2685" t="s">
        <v>46</v>
      </c>
      <c r="F2685" t="s">
        <v>47</v>
      </c>
      <c r="AA2685">
        <v>1</v>
      </c>
    </row>
    <row r="2686" spans="1:44" x14ac:dyDescent="0.25">
      <c r="A2686" t="str">
        <f t="shared" si="41"/>
        <v>keine Zuordnung NÖLehrlingeInsgesamt</v>
      </c>
      <c r="B2686">
        <v>2685</v>
      </c>
      <c r="C2686">
        <v>399</v>
      </c>
      <c r="D2686" t="s">
        <v>198</v>
      </c>
      <c r="E2686" t="s">
        <v>46</v>
      </c>
      <c r="F2686" t="s">
        <v>48</v>
      </c>
      <c r="AA2686">
        <v>2</v>
      </c>
    </row>
    <row r="2687" spans="1:44" x14ac:dyDescent="0.25">
      <c r="A2687" t="str">
        <f t="shared" si="41"/>
        <v>keine Zuordnung NÖLehrlingeMänner</v>
      </c>
      <c r="B2687">
        <v>2686</v>
      </c>
      <c r="C2687">
        <v>399</v>
      </c>
      <c r="D2687" t="s">
        <v>198</v>
      </c>
      <c r="E2687" t="s">
        <v>46</v>
      </c>
      <c r="F2687" t="s">
        <v>49</v>
      </c>
      <c r="AA2687">
        <v>1</v>
      </c>
    </row>
    <row r="2688" spans="1:44" x14ac:dyDescent="0.25">
      <c r="A2688" t="str">
        <f t="shared" si="41"/>
        <v>keine Zuordnung NÖNeugründungenInsgesamt</v>
      </c>
      <c r="B2688">
        <v>2687</v>
      </c>
      <c r="C2688">
        <v>399</v>
      </c>
      <c r="D2688" t="s">
        <v>198</v>
      </c>
      <c r="E2688" t="s">
        <v>41</v>
      </c>
      <c r="F2688" t="s">
        <v>48</v>
      </c>
      <c r="G2688">
        <v>17</v>
      </c>
      <c r="H2688">
        <v>12.9752607837609</v>
      </c>
    </row>
    <row r="2689" spans="1:47" x14ac:dyDescent="0.25">
      <c r="A2689" t="str">
        <f t="shared" si="41"/>
        <v>keine Zuordnung NÖUnselbstständig BeschäftigteFrauen</v>
      </c>
      <c r="B2689">
        <v>2688</v>
      </c>
      <c r="C2689">
        <v>399</v>
      </c>
      <c r="D2689" t="s">
        <v>198</v>
      </c>
      <c r="E2689" t="s">
        <v>38</v>
      </c>
      <c r="F2689" t="s">
        <v>47</v>
      </c>
      <c r="G2689">
        <v>44753</v>
      </c>
      <c r="H2689">
        <v>18058</v>
      </c>
      <c r="I2689">
        <v>17732</v>
      </c>
      <c r="J2689">
        <v>18435</v>
      </c>
      <c r="K2689">
        <v>18492</v>
      </c>
      <c r="L2689">
        <v>18906</v>
      </c>
      <c r="M2689">
        <v>19022</v>
      </c>
      <c r="N2689">
        <v>19661</v>
      </c>
    </row>
    <row r="2690" spans="1:47" x14ac:dyDescent="0.25">
      <c r="A2690" t="str">
        <f t="shared" si="41"/>
        <v>keine Zuordnung NÖUnselbstständig BeschäftigteInsgesamt</v>
      </c>
      <c r="B2690">
        <v>2689</v>
      </c>
      <c r="C2690">
        <v>399</v>
      </c>
      <c r="D2690" t="s">
        <v>198</v>
      </c>
      <c r="E2690" t="s">
        <v>38</v>
      </c>
      <c r="F2690" t="s">
        <v>48</v>
      </c>
      <c r="G2690">
        <v>78874</v>
      </c>
      <c r="H2690">
        <v>35085</v>
      </c>
      <c r="I2690">
        <v>33230</v>
      </c>
      <c r="J2690">
        <v>37756</v>
      </c>
      <c r="K2690">
        <v>34627</v>
      </c>
      <c r="L2690">
        <v>37222</v>
      </c>
      <c r="M2690">
        <v>35555</v>
      </c>
      <c r="N2690">
        <v>38206</v>
      </c>
    </row>
    <row r="2691" spans="1:47" x14ac:dyDescent="0.25">
      <c r="A2691" t="str">
        <f t="shared" ref="A2691:A2754" si="42">D2691&amp;E2691&amp;F2691</f>
        <v>keine Zuordnung NÖUnselbstständig BeschäftigteMänner</v>
      </c>
      <c r="B2691">
        <v>2690</v>
      </c>
      <c r="C2691">
        <v>399</v>
      </c>
      <c r="D2691" t="s">
        <v>198</v>
      </c>
      <c r="E2691" t="s">
        <v>38</v>
      </c>
      <c r="F2691" t="s">
        <v>49</v>
      </c>
      <c r="G2691">
        <v>34121</v>
      </c>
      <c r="H2691">
        <v>17027</v>
      </c>
      <c r="I2691">
        <v>15498</v>
      </c>
      <c r="J2691">
        <v>17321</v>
      </c>
      <c r="K2691">
        <v>16135</v>
      </c>
      <c r="L2691">
        <v>18316</v>
      </c>
      <c r="M2691">
        <v>16533</v>
      </c>
      <c r="N2691">
        <v>18545</v>
      </c>
    </row>
    <row r="2692" spans="1:47" x14ac:dyDescent="0.25">
      <c r="A2692" t="str">
        <f t="shared" si="42"/>
        <v>OberösterreichArbeitnehmereinkommenBrutto_Schnitt</v>
      </c>
      <c r="B2692">
        <v>2691</v>
      </c>
      <c r="C2692">
        <v>400</v>
      </c>
      <c r="D2692" t="s">
        <v>199</v>
      </c>
      <c r="E2692" t="s">
        <v>43</v>
      </c>
      <c r="F2692" t="s">
        <v>54</v>
      </c>
      <c r="G2692">
        <v>24397.856535722902</v>
      </c>
      <c r="H2692">
        <v>24880.644041187501</v>
      </c>
      <c r="I2692">
        <v>25679.841172024298</v>
      </c>
      <c r="J2692">
        <v>26568.9104781143</v>
      </c>
      <c r="K2692">
        <v>27472.9402632497</v>
      </c>
      <c r="L2692">
        <v>27729.255580138299</v>
      </c>
      <c r="M2692">
        <v>28034.9205319387</v>
      </c>
      <c r="N2692">
        <v>28732.845249027399</v>
      </c>
      <c r="O2692">
        <v>29678.736243891399</v>
      </c>
      <c r="P2692">
        <v>30298.938352500401</v>
      </c>
      <c r="Q2692">
        <v>30849.195797680299</v>
      </c>
      <c r="R2692">
        <v>31408.299293226199</v>
      </c>
      <c r="S2692">
        <v>32130.371725138099</v>
      </c>
      <c r="T2692">
        <v>32820.530106124497</v>
      </c>
      <c r="U2692">
        <v>34001.068336329801</v>
      </c>
      <c r="V2692">
        <v>35111.3240269339</v>
      </c>
      <c r="W2692">
        <v>35740.466069364396</v>
      </c>
      <c r="X2692">
        <v>37068.146807878104</v>
      </c>
      <c r="Y2692">
        <v>38762.031092896701</v>
      </c>
    </row>
    <row r="2693" spans="1:47" x14ac:dyDescent="0.25">
      <c r="A2693" t="str">
        <f t="shared" si="42"/>
        <v>OberösterreichArbeitnehmereinkommenBruttobezüge 1000 EUR</v>
      </c>
      <c r="B2693">
        <v>2692</v>
      </c>
      <c r="C2693">
        <v>400</v>
      </c>
      <c r="D2693" t="s">
        <v>199</v>
      </c>
      <c r="E2693" t="s">
        <v>43</v>
      </c>
      <c r="F2693" t="s">
        <v>55</v>
      </c>
      <c r="G2693">
        <v>15336882.984060001</v>
      </c>
      <c r="H2693">
        <v>15911545.073999999</v>
      </c>
      <c r="I2693">
        <v>16742383.32956</v>
      </c>
      <c r="J2693">
        <v>17683549.453650001</v>
      </c>
      <c r="K2693">
        <v>18670143.162919998</v>
      </c>
      <c r="L2693">
        <v>18816268.688269999</v>
      </c>
      <c r="M2693">
        <v>19274120.00539</v>
      </c>
      <c r="N2693">
        <v>20051359.72126</v>
      </c>
      <c r="O2693">
        <v>20921876.721450001</v>
      </c>
      <c r="P2693">
        <v>21501308.313530002</v>
      </c>
      <c r="Q2693">
        <v>22059828.026179999</v>
      </c>
      <c r="R2693">
        <v>22694537.778809998</v>
      </c>
      <c r="S2693">
        <v>23551819.517499998</v>
      </c>
      <c r="T2693">
        <v>24397863.10605</v>
      </c>
      <c r="U2693">
        <v>25701237.55009</v>
      </c>
      <c r="V2693">
        <v>26820451.973129999</v>
      </c>
      <c r="W2693">
        <v>26868574.436500002</v>
      </c>
      <c r="X2693">
        <v>28351868.63118</v>
      </c>
      <c r="Y2693">
        <v>30299310.654539999</v>
      </c>
    </row>
    <row r="2694" spans="1:47" x14ac:dyDescent="0.25">
      <c r="A2694" t="str">
        <f t="shared" si="42"/>
        <v>OberösterreichArbeitnehmereinkommenBruttobezüge Fälle</v>
      </c>
      <c r="B2694">
        <v>2693</v>
      </c>
      <c r="C2694">
        <v>400</v>
      </c>
      <c r="D2694" t="s">
        <v>199</v>
      </c>
      <c r="E2694" t="s">
        <v>43</v>
      </c>
      <c r="F2694" t="s">
        <v>56</v>
      </c>
      <c r="G2694">
        <v>628616</v>
      </c>
      <c r="H2694">
        <v>639515</v>
      </c>
      <c r="I2694">
        <v>651966</v>
      </c>
      <c r="J2694">
        <v>665573</v>
      </c>
      <c r="K2694">
        <v>679583</v>
      </c>
      <c r="L2694">
        <v>678571</v>
      </c>
      <c r="M2694">
        <v>687504</v>
      </c>
      <c r="N2694">
        <v>697855</v>
      </c>
      <c r="O2694">
        <v>704945</v>
      </c>
      <c r="P2694">
        <v>709639</v>
      </c>
      <c r="Q2694">
        <v>715086</v>
      </c>
      <c r="R2694">
        <v>722565</v>
      </c>
      <c r="S2694">
        <v>733008</v>
      </c>
      <c r="T2694">
        <v>743372</v>
      </c>
      <c r="U2694">
        <v>755895</v>
      </c>
      <c r="V2694">
        <v>763869</v>
      </c>
      <c r="W2694">
        <v>751769</v>
      </c>
      <c r="X2694">
        <v>764858</v>
      </c>
      <c r="Y2694">
        <v>781675</v>
      </c>
    </row>
    <row r="2695" spans="1:47" x14ac:dyDescent="0.25">
      <c r="A2695" t="str">
        <f t="shared" si="42"/>
        <v>OberösterreichArbeitnehmereinkommenLohnsteuer 1000 EUR</v>
      </c>
      <c r="B2695">
        <v>2694</v>
      </c>
      <c r="C2695">
        <v>400</v>
      </c>
      <c r="D2695" t="s">
        <v>199</v>
      </c>
      <c r="E2695" t="s">
        <v>43</v>
      </c>
      <c r="F2695" t="s">
        <v>57</v>
      </c>
      <c r="G2695">
        <v>2218025.97914</v>
      </c>
      <c r="H2695">
        <v>2222030.2484499998</v>
      </c>
      <c r="I2695">
        <v>2404526.1664</v>
      </c>
      <c r="J2695">
        <v>2603399.6200299999</v>
      </c>
      <c r="K2695">
        <v>2838553.0146400002</v>
      </c>
      <c r="L2695">
        <v>2607649.3349899999</v>
      </c>
      <c r="M2695">
        <v>2701965.0756600001</v>
      </c>
      <c r="N2695">
        <v>2886808.72401</v>
      </c>
      <c r="O2695">
        <v>3089526.9358600001</v>
      </c>
      <c r="P2695">
        <v>3236523.1064599999</v>
      </c>
      <c r="Q2695">
        <v>3372825.07601</v>
      </c>
      <c r="R2695">
        <v>3544515.4893100001</v>
      </c>
      <c r="S2695">
        <v>3167286.6470300001</v>
      </c>
      <c r="T2695">
        <v>3338536.3130600001</v>
      </c>
      <c r="U2695">
        <v>3608945.2456200002</v>
      </c>
      <c r="V2695">
        <v>3711564.37708</v>
      </c>
      <c r="W2695">
        <v>3523357.4492100002</v>
      </c>
      <c r="X2695">
        <v>3881724.8226200002</v>
      </c>
      <c r="Y2695">
        <v>4080641.09675</v>
      </c>
    </row>
    <row r="2696" spans="1:47" x14ac:dyDescent="0.25">
      <c r="A2696" t="str">
        <f t="shared" si="42"/>
        <v>OberösterreichArbeitnehmereinkommenLohnsteuer Fälle</v>
      </c>
      <c r="B2696">
        <v>2695</v>
      </c>
      <c r="C2696">
        <v>400</v>
      </c>
      <c r="D2696" t="s">
        <v>199</v>
      </c>
      <c r="E2696" t="s">
        <v>43</v>
      </c>
      <c r="F2696" t="s">
        <v>58</v>
      </c>
      <c r="G2696">
        <v>503516</v>
      </c>
      <c r="H2696">
        <v>500690</v>
      </c>
      <c r="I2696">
        <v>515664</v>
      </c>
      <c r="J2696">
        <v>531751</v>
      </c>
      <c r="K2696">
        <v>551331</v>
      </c>
      <c r="L2696">
        <v>538037</v>
      </c>
      <c r="M2696">
        <v>548259</v>
      </c>
      <c r="N2696">
        <v>563477</v>
      </c>
      <c r="O2696">
        <v>576504</v>
      </c>
      <c r="P2696">
        <v>584360</v>
      </c>
      <c r="Q2696">
        <v>592207</v>
      </c>
      <c r="R2696">
        <v>602315</v>
      </c>
      <c r="S2696">
        <v>610286</v>
      </c>
      <c r="T2696">
        <v>624651</v>
      </c>
      <c r="U2696">
        <v>643109</v>
      </c>
      <c r="V2696">
        <v>661586</v>
      </c>
      <c r="W2696">
        <v>655288</v>
      </c>
      <c r="X2696">
        <v>671097</v>
      </c>
      <c r="Y2696">
        <v>692199</v>
      </c>
    </row>
    <row r="2697" spans="1:47" x14ac:dyDescent="0.25">
      <c r="A2697" t="str">
        <f t="shared" si="42"/>
        <v>OberösterreichArbeitnehmereinkommenNetto_Schnitt</v>
      </c>
      <c r="B2697">
        <v>2696</v>
      </c>
      <c r="C2697">
        <v>400</v>
      </c>
      <c r="D2697" t="s">
        <v>199</v>
      </c>
      <c r="E2697" t="s">
        <v>43</v>
      </c>
      <c r="F2697" t="s">
        <v>59</v>
      </c>
      <c r="G2697">
        <v>16994.583941786401</v>
      </c>
      <c r="H2697">
        <v>17435.623235154799</v>
      </c>
      <c r="I2697">
        <v>17901.7164440784</v>
      </c>
      <c r="J2697">
        <v>18452.868061249501</v>
      </c>
      <c r="K2697">
        <v>18990.303942152801</v>
      </c>
      <c r="L2697">
        <v>19580.417991986102</v>
      </c>
      <c r="M2697">
        <v>19734.045872605799</v>
      </c>
      <c r="N2697">
        <v>20097.373817211301</v>
      </c>
      <c r="O2697">
        <v>20653.303875380301</v>
      </c>
      <c r="P2697">
        <v>20969.623469270999</v>
      </c>
      <c r="Q2697">
        <v>21252.576353697299</v>
      </c>
      <c r="R2697">
        <v>21514.670227176801</v>
      </c>
      <c r="S2697">
        <v>22694.798898252098</v>
      </c>
      <c r="T2697">
        <v>23094.084125229401</v>
      </c>
      <c r="U2697">
        <v>23830.940334636402</v>
      </c>
      <c r="V2697">
        <v>24705.144269684999</v>
      </c>
      <c r="W2697">
        <v>25431.450386754401</v>
      </c>
      <c r="X2697">
        <v>26156.6928233607</v>
      </c>
      <c r="Y2697">
        <v>27481.538996987201</v>
      </c>
    </row>
    <row r="2698" spans="1:47" x14ac:dyDescent="0.25">
      <c r="A2698" t="str">
        <f t="shared" si="42"/>
        <v>OberösterreichArbeitnehmereinkommenNettobezüge 1000 EUR</v>
      </c>
      <c r="B2698">
        <v>2697</v>
      </c>
      <c r="C2698">
        <v>400</v>
      </c>
      <c r="D2698" t="s">
        <v>199</v>
      </c>
      <c r="E2698" t="s">
        <v>43</v>
      </c>
      <c r="F2698" t="s">
        <v>60</v>
      </c>
      <c r="G2698">
        <v>10683067.379149999</v>
      </c>
      <c r="H2698">
        <v>11150342.59323</v>
      </c>
      <c r="I2698">
        <v>11671310.46318</v>
      </c>
      <c r="J2698">
        <v>12281730.75413</v>
      </c>
      <c r="K2698">
        <v>12905487.723920001</v>
      </c>
      <c r="L2698">
        <v>13286703.81724</v>
      </c>
      <c r="M2698">
        <v>13567235.4736</v>
      </c>
      <c r="N2698">
        <v>14025052.80521</v>
      </c>
      <c r="O2698">
        <v>14559443.30043</v>
      </c>
      <c r="P2698">
        <v>14880862.629109999</v>
      </c>
      <c r="Q2698">
        <v>15197419.81446</v>
      </c>
      <c r="R2698">
        <v>15545747.6927</v>
      </c>
      <c r="S2698">
        <v>16635469.15081</v>
      </c>
      <c r="T2698">
        <v>17167495.50434</v>
      </c>
      <c r="U2698">
        <v>18013688.644250002</v>
      </c>
      <c r="V2698">
        <v>18871493.848140001</v>
      </c>
      <c r="W2698">
        <v>19118576.025800001</v>
      </c>
      <c r="X2698">
        <v>20006155.759489998</v>
      </c>
      <c r="Y2698">
        <v>21481631.995469999</v>
      </c>
    </row>
    <row r="2699" spans="1:47" x14ac:dyDescent="0.25">
      <c r="A2699" t="str">
        <f t="shared" si="42"/>
        <v>OberösterreichArbeitnehmereinkommenSV-Beiträge 1000 EUR</v>
      </c>
      <c r="B2699">
        <v>2698</v>
      </c>
      <c r="C2699">
        <v>400</v>
      </c>
      <c r="D2699" t="s">
        <v>199</v>
      </c>
      <c r="E2699" t="s">
        <v>43</v>
      </c>
      <c r="F2699" t="s">
        <v>61</v>
      </c>
      <c r="G2699">
        <v>2435789.6257699998</v>
      </c>
      <c r="H2699">
        <v>2539172.23232</v>
      </c>
      <c r="I2699">
        <v>2666546.69998</v>
      </c>
      <c r="J2699">
        <v>2798419.0794899999</v>
      </c>
      <c r="K2699">
        <v>2926102.4243600001</v>
      </c>
      <c r="L2699">
        <v>2921915.5360400002</v>
      </c>
      <c r="M2699">
        <v>3004919.4561299998</v>
      </c>
      <c r="N2699">
        <v>3139498.1920400001</v>
      </c>
      <c r="O2699">
        <v>3272906.4851600002</v>
      </c>
      <c r="P2699">
        <v>3383922.5779599999</v>
      </c>
      <c r="Q2699">
        <v>3489583.1357100001</v>
      </c>
      <c r="R2699">
        <v>3604274.5967999999</v>
      </c>
      <c r="S2699">
        <v>3749063.7196599999</v>
      </c>
      <c r="T2699">
        <v>3891831.28865</v>
      </c>
      <c r="U2699">
        <v>4078603.66022</v>
      </c>
      <c r="V2699">
        <v>4237393.7479100004</v>
      </c>
      <c r="W2699">
        <v>4226640.9614899997</v>
      </c>
      <c r="X2699">
        <v>4463988.0490699997</v>
      </c>
      <c r="Y2699">
        <v>4737037.5623199996</v>
      </c>
    </row>
    <row r="2700" spans="1:47" x14ac:dyDescent="0.25">
      <c r="A2700" t="str">
        <f t="shared" si="42"/>
        <v>OberösterreichArbeitnehmereinkommenSV-Beiträge Fälle</v>
      </c>
      <c r="B2700">
        <v>2699</v>
      </c>
      <c r="C2700">
        <v>400</v>
      </c>
      <c r="D2700" t="s">
        <v>199</v>
      </c>
      <c r="E2700" t="s">
        <v>43</v>
      </c>
      <c r="F2700" t="s">
        <v>62</v>
      </c>
      <c r="G2700">
        <v>601053</v>
      </c>
      <c r="H2700">
        <v>611040</v>
      </c>
      <c r="I2700">
        <v>622602</v>
      </c>
      <c r="J2700">
        <v>635768</v>
      </c>
      <c r="K2700">
        <v>648431</v>
      </c>
      <c r="L2700">
        <v>644826</v>
      </c>
      <c r="M2700">
        <v>653727</v>
      </c>
      <c r="N2700">
        <v>664208</v>
      </c>
      <c r="O2700">
        <v>671750</v>
      </c>
      <c r="P2700">
        <v>676631</v>
      </c>
      <c r="Q2700">
        <v>680971</v>
      </c>
      <c r="R2700">
        <v>687079</v>
      </c>
      <c r="S2700">
        <v>698349</v>
      </c>
      <c r="T2700">
        <v>706714</v>
      </c>
      <c r="U2700">
        <v>720461</v>
      </c>
      <c r="V2700">
        <v>728136</v>
      </c>
      <c r="W2700">
        <v>717556</v>
      </c>
      <c r="X2700">
        <v>732092</v>
      </c>
      <c r="Y2700">
        <v>748772</v>
      </c>
    </row>
    <row r="2701" spans="1:47" x14ac:dyDescent="0.25">
      <c r="A2701" t="str">
        <f t="shared" si="42"/>
        <v>OberösterreichArbeitsloseFrauen</v>
      </c>
      <c r="B2701">
        <v>2700</v>
      </c>
      <c r="C2701">
        <v>400</v>
      </c>
      <c r="D2701" t="s">
        <v>199</v>
      </c>
      <c r="E2701" t="s">
        <v>36</v>
      </c>
      <c r="F2701" t="s">
        <v>47</v>
      </c>
      <c r="G2701">
        <v>12373</v>
      </c>
      <c r="H2701">
        <v>11352</v>
      </c>
      <c r="I2701">
        <v>13434</v>
      </c>
      <c r="J2701">
        <v>12066</v>
      </c>
      <c r="K2701">
        <v>13668</v>
      </c>
      <c r="L2701">
        <v>11504</v>
      </c>
      <c r="M2701">
        <v>12292</v>
      </c>
      <c r="N2701">
        <v>10419</v>
      </c>
      <c r="O2701">
        <v>11143</v>
      </c>
      <c r="P2701">
        <v>10225</v>
      </c>
      <c r="Q2701">
        <v>12621</v>
      </c>
      <c r="R2701">
        <v>13033</v>
      </c>
      <c r="S2701">
        <v>14239</v>
      </c>
      <c r="T2701">
        <v>12659</v>
      </c>
      <c r="U2701">
        <v>13249</v>
      </c>
      <c r="V2701">
        <v>12038</v>
      </c>
      <c r="W2701">
        <v>13447</v>
      </c>
      <c r="X2701">
        <v>13050</v>
      </c>
      <c r="Y2701">
        <v>14575</v>
      </c>
      <c r="Z2701">
        <v>14926</v>
      </c>
      <c r="AA2701">
        <v>16765</v>
      </c>
      <c r="AB2701">
        <v>16540</v>
      </c>
      <c r="AC2701">
        <v>17829</v>
      </c>
      <c r="AD2701">
        <v>18089</v>
      </c>
      <c r="AE2701">
        <v>19033</v>
      </c>
      <c r="AF2701">
        <v>18630</v>
      </c>
      <c r="AG2701">
        <v>18971</v>
      </c>
      <c r="AH2701">
        <v>18043</v>
      </c>
      <c r="AI2701">
        <v>17144</v>
      </c>
      <c r="AJ2701">
        <v>16554</v>
      </c>
      <c r="AK2701">
        <v>16700</v>
      </c>
      <c r="AL2701">
        <v>16029</v>
      </c>
      <c r="AM2701">
        <v>16602</v>
      </c>
      <c r="AN2701">
        <v>21856</v>
      </c>
      <c r="AO2701">
        <v>21198</v>
      </c>
      <c r="AP2701">
        <v>15946</v>
      </c>
      <c r="AQ2701">
        <v>14174</v>
      </c>
      <c r="AR2701">
        <v>13350</v>
      </c>
      <c r="AS2701">
        <v>13564</v>
      </c>
      <c r="AT2701">
        <v>13956</v>
      </c>
      <c r="AU2701">
        <v>15238</v>
      </c>
    </row>
    <row r="2702" spans="1:47" x14ac:dyDescent="0.25">
      <c r="A2702" t="str">
        <f t="shared" si="42"/>
        <v>OberösterreichArbeitsloseInsgesamt</v>
      </c>
      <c r="B2702">
        <v>2701</v>
      </c>
      <c r="C2702">
        <v>400</v>
      </c>
      <c r="D2702" t="s">
        <v>199</v>
      </c>
      <c r="E2702" t="s">
        <v>36</v>
      </c>
      <c r="F2702" t="s">
        <v>48</v>
      </c>
      <c r="G2702">
        <v>36240</v>
      </c>
      <c r="H2702">
        <v>21220</v>
      </c>
      <c r="I2702">
        <v>38567</v>
      </c>
      <c r="J2702">
        <v>23263</v>
      </c>
      <c r="K2702">
        <v>40320</v>
      </c>
      <c r="L2702">
        <v>20743</v>
      </c>
      <c r="M2702">
        <v>33457</v>
      </c>
      <c r="N2702">
        <v>18766</v>
      </c>
      <c r="O2702">
        <v>29646</v>
      </c>
      <c r="P2702">
        <v>18640</v>
      </c>
      <c r="Q2702">
        <v>36064</v>
      </c>
      <c r="R2702">
        <v>28367</v>
      </c>
      <c r="S2702">
        <v>42773</v>
      </c>
      <c r="T2702">
        <v>25390</v>
      </c>
      <c r="U2702">
        <v>38807</v>
      </c>
      <c r="V2702">
        <v>23260</v>
      </c>
      <c r="W2702">
        <v>38752</v>
      </c>
      <c r="X2702">
        <v>25815</v>
      </c>
      <c r="Y2702">
        <v>42440</v>
      </c>
      <c r="Z2702">
        <v>30061</v>
      </c>
      <c r="AA2702">
        <v>47399</v>
      </c>
      <c r="AB2702">
        <v>34042</v>
      </c>
      <c r="AC2702">
        <v>50679</v>
      </c>
      <c r="AD2702">
        <v>37925</v>
      </c>
      <c r="AE2702">
        <v>52690</v>
      </c>
      <c r="AF2702">
        <v>38819</v>
      </c>
      <c r="AG2702">
        <v>53425</v>
      </c>
      <c r="AH2702">
        <v>36957</v>
      </c>
      <c r="AI2702">
        <v>46386</v>
      </c>
      <c r="AJ2702">
        <v>32736</v>
      </c>
      <c r="AK2702">
        <v>44310</v>
      </c>
      <c r="AL2702">
        <v>31574</v>
      </c>
      <c r="AM2702">
        <v>43788</v>
      </c>
      <c r="AN2702">
        <v>44497</v>
      </c>
      <c r="AO2702">
        <v>53550</v>
      </c>
      <c r="AP2702">
        <v>31923</v>
      </c>
      <c r="AQ2702">
        <v>38262</v>
      </c>
      <c r="AR2702">
        <v>27072</v>
      </c>
      <c r="AS2702">
        <v>37711</v>
      </c>
      <c r="AT2702">
        <v>28861</v>
      </c>
      <c r="AU2702">
        <v>43420</v>
      </c>
    </row>
    <row r="2703" spans="1:47" x14ac:dyDescent="0.25">
      <c r="A2703" t="str">
        <f t="shared" si="42"/>
        <v>OberösterreichArbeitsloseMänner</v>
      </c>
      <c r="B2703">
        <v>2702</v>
      </c>
      <c r="C2703">
        <v>400</v>
      </c>
      <c r="D2703" t="s">
        <v>199</v>
      </c>
      <c r="E2703" t="s">
        <v>36</v>
      </c>
      <c r="F2703" t="s">
        <v>49</v>
      </c>
      <c r="G2703">
        <v>23867</v>
      </c>
      <c r="H2703">
        <v>9868</v>
      </c>
      <c r="I2703">
        <v>25133</v>
      </c>
      <c r="J2703">
        <v>11197</v>
      </c>
      <c r="K2703">
        <v>26652</v>
      </c>
      <c r="L2703">
        <v>9239</v>
      </c>
      <c r="M2703">
        <v>21167</v>
      </c>
      <c r="N2703">
        <v>8347</v>
      </c>
      <c r="O2703">
        <v>18503</v>
      </c>
      <c r="P2703">
        <v>8415</v>
      </c>
      <c r="Q2703">
        <v>23443</v>
      </c>
      <c r="R2703">
        <v>15334</v>
      </c>
      <c r="S2703">
        <v>28534</v>
      </c>
      <c r="T2703">
        <v>12731</v>
      </c>
      <c r="U2703">
        <v>25558</v>
      </c>
      <c r="V2703">
        <v>11222</v>
      </c>
      <c r="W2703">
        <v>25305</v>
      </c>
      <c r="X2703">
        <v>12765</v>
      </c>
      <c r="Y2703">
        <v>27865</v>
      </c>
      <c r="Z2703">
        <v>15135</v>
      </c>
      <c r="AA2703">
        <v>30634</v>
      </c>
      <c r="AB2703">
        <v>17502</v>
      </c>
      <c r="AC2703">
        <v>32850</v>
      </c>
      <c r="AD2703">
        <v>19836</v>
      </c>
      <c r="AE2703">
        <v>33657</v>
      </c>
      <c r="AF2703">
        <v>20189</v>
      </c>
      <c r="AG2703">
        <v>34454</v>
      </c>
      <c r="AH2703">
        <v>18914</v>
      </c>
      <c r="AI2703">
        <v>29242</v>
      </c>
      <c r="AJ2703">
        <v>16182</v>
      </c>
      <c r="AK2703">
        <v>27610</v>
      </c>
      <c r="AL2703">
        <v>15545</v>
      </c>
      <c r="AM2703">
        <v>27186</v>
      </c>
      <c r="AN2703">
        <v>22641</v>
      </c>
      <c r="AO2703">
        <v>32352</v>
      </c>
      <c r="AP2703">
        <v>15977</v>
      </c>
      <c r="AQ2703">
        <v>24088</v>
      </c>
      <c r="AR2703">
        <v>13722</v>
      </c>
      <c r="AS2703">
        <v>24147</v>
      </c>
      <c r="AT2703">
        <v>14905</v>
      </c>
      <c r="AU2703">
        <v>28182</v>
      </c>
    </row>
    <row r="2704" spans="1:47" x14ac:dyDescent="0.25">
      <c r="A2704" t="str">
        <f t="shared" si="42"/>
        <v>Oberösterreicharbeitslose AusländerFrauen</v>
      </c>
      <c r="B2704">
        <v>2703</v>
      </c>
      <c r="C2704">
        <v>400</v>
      </c>
      <c r="D2704" t="s">
        <v>199</v>
      </c>
      <c r="E2704" t="s">
        <v>37</v>
      </c>
      <c r="F2704" t="s">
        <v>47</v>
      </c>
      <c r="G2704">
        <v>1598</v>
      </c>
      <c r="H2704">
        <v>1198</v>
      </c>
      <c r="I2704">
        <v>1802</v>
      </c>
      <c r="J2704">
        <v>1250</v>
      </c>
      <c r="K2704">
        <v>1824</v>
      </c>
      <c r="L2704">
        <v>1094</v>
      </c>
      <c r="M2704">
        <v>1615</v>
      </c>
      <c r="N2704">
        <v>1041</v>
      </c>
      <c r="O2704">
        <v>1418</v>
      </c>
      <c r="P2704">
        <v>1121</v>
      </c>
      <c r="Q2704">
        <v>1937</v>
      </c>
      <c r="R2704">
        <v>1649</v>
      </c>
      <c r="S2704">
        <v>2155</v>
      </c>
      <c r="T2704">
        <v>1532</v>
      </c>
      <c r="U2704">
        <v>2090</v>
      </c>
      <c r="V2704">
        <v>1688</v>
      </c>
      <c r="W2704">
        <v>2381</v>
      </c>
      <c r="X2704">
        <v>2070</v>
      </c>
      <c r="Y2704">
        <v>2928</v>
      </c>
      <c r="Z2704">
        <v>2730</v>
      </c>
      <c r="AA2704">
        <v>3663</v>
      </c>
      <c r="AB2704">
        <v>3224</v>
      </c>
      <c r="AC2704">
        <v>4205</v>
      </c>
      <c r="AD2704">
        <v>3891</v>
      </c>
      <c r="AE2704">
        <v>4834</v>
      </c>
      <c r="AF2704">
        <v>4318</v>
      </c>
      <c r="AG2704">
        <v>4914</v>
      </c>
      <c r="AH2704">
        <v>4415</v>
      </c>
      <c r="AI2704">
        <v>4883</v>
      </c>
      <c r="AJ2704">
        <v>4187</v>
      </c>
      <c r="AK2704">
        <v>4878</v>
      </c>
      <c r="AL2704">
        <v>4224</v>
      </c>
      <c r="AM2704">
        <v>5111</v>
      </c>
      <c r="AN2704">
        <v>6487</v>
      </c>
      <c r="AO2704">
        <v>6737</v>
      </c>
      <c r="AP2704">
        <v>4632</v>
      </c>
      <c r="AQ2704">
        <v>4505</v>
      </c>
      <c r="AR2704">
        <v>3920</v>
      </c>
      <c r="AS2704">
        <v>4577</v>
      </c>
      <c r="AT2704">
        <v>4753</v>
      </c>
      <c r="AU2704">
        <v>5870</v>
      </c>
    </row>
    <row r="2705" spans="1:47" x14ac:dyDescent="0.25">
      <c r="A2705" t="str">
        <f t="shared" si="42"/>
        <v>Oberösterreicharbeitslose AusländerInsgesamt</v>
      </c>
      <c r="B2705">
        <v>2704</v>
      </c>
      <c r="C2705">
        <v>400</v>
      </c>
      <c r="D2705" t="s">
        <v>199</v>
      </c>
      <c r="E2705" t="s">
        <v>37</v>
      </c>
      <c r="F2705" t="s">
        <v>48</v>
      </c>
      <c r="G2705">
        <v>6866</v>
      </c>
      <c r="H2705">
        <v>2690</v>
      </c>
      <c r="I2705">
        <v>7261</v>
      </c>
      <c r="J2705">
        <v>3037</v>
      </c>
      <c r="K2705">
        <v>7410</v>
      </c>
      <c r="L2705">
        <v>2348</v>
      </c>
      <c r="M2705">
        <v>5945</v>
      </c>
      <c r="N2705">
        <v>2235</v>
      </c>
      <c r="O2705">
        <v>5190</v>
      </c>
      <c r="P2705">
        <v>2380</v>
      </c>
      <c r="Q2705">
        <v>7146</v>
      </c>
      <c r="R2705">
        <v>4155</v>
      </c>
      <c r="S2705">
        <v>8350</v>
      </c>
      <c r="T2705">
        <v>3452</v>
      </c>
      <c r="U2705">
        <v>7714</v>
      </c>
      <c r="V2705">
        <v>3535</v>
      </c>
      <c r="W2705">
        <v>8371</v>
      </c>
      <c r="X2705">
        <v>4408</v>
      </c>
      <c r="Y2705">
        <v>9957</v>
      </c>
      <c r="Z2705">
        <v>5784</v>
      </c>
      <c r="AA2705">
        <v>11787</v>
      </c>
      <c r="AB2705">
        <v>7150</v>
      </c>
      <c r="AC2705">
        <v>13281</v>
      </c>
      <c r="AD2705">
        <v>8578</v>
      </c>
      <c r="AE2705">
        <v>13980</v>
      </c>
      <c r="AF2705">
        <v>9065</v>
      </c>
      <c r="AG2705">
        <v>14828</v>
      </c>
      <c r="AH2705">
        <v>9124</v>
      </c>
      <c r="AI2705">
        <v>13559</v>
      </c>
      <c r="AJ2705">
        <v>8101</v>
      </c>
      <c r="AK2705">
        <v>13428</v>
      </c>
      <c r="AL2705">
        <v>8146</v>
      </c>
      <c r="AM2705">
        <v>13752</v>
      </c>
      <c r="AN2705">
        <v>12827</v>
      </c>
      <c r="AO2705">
        <v>17242</v>
      </c>
      <c r="AP2705">
        <v>8834</v>
      </c>
      <c r="AQ2705">
        <v>12502</v>
      </c>
      <c r="AR2705">
        <v>7856</v>
      </c>
      <c r="AS2705">
        <v>13083</v>
      </c>
      <c r="AT2705">
        <v>9558</v>
      </c>
      <c r="AU2705">
        <v>16523</v>
      </c>
    </row>
    <row r="2706" spans="1:47" x14ac:dyDescent="0.25">
      <c r="A2706" t="str">
        <f t="shared" si="42"/>
        <v>Oberösterreicharbeitslose AusländerMänner</v>
      </c>
      <c r="B2706">
        <v>2705</v>
      </c>
      <c r="C2706">
        <v>400</v>
      </c>
      <c r="D2706" t="s">
        <v>199</v>
      </c>
      <c r="E2706" t="s">
        <v>37</v>
      </c>
      <c r="F2706" t="s">
        <v>49</v>
      </c>
      <c r="G2706">
        <v>5268</v>
      </c>
      <c r="H2706">
        <v>1492</v>
      </c>
      <c r="I2706">
        <v>5459</v>
      </c>
      <c r="J2706">
        <v>1787</v>
      </c>
      <c r="K2706">
        <v>5586</v>
      </c>
      <c r="L2706">
        <v>1254</v>
      </c>
      <c r="M2706">
        <v>4330</v>
      </c>
      <c r="N2706">
        <v>1194</v>
      </c>
      <c r="O2706">
        <v>3772</v>
      </c>
      <c r="P2706">
        <v>1259</v>
      </c>
      <c r="Q2706">
        <v>5209</v>
      </c>
      <c r="R2706">
        <v>2506</v>
      </c>
      <c r="S2706">
        <v>6195</v>
      </c>
      <c r="T2706">
        <v>1920</v>
      </c>
      <c r="U2706">
        <v>5624</v>
      </c>
      <c r="V2706">
        <v>1847</v>
      </c>
      <c r="W2706">
        <v>5990</v>
      </c>
      <c r="X2706">
        <v>2338</v>
      </c>
      <c r="Y2706">
        <v>7029</v>
      </c>
      <c r="Z2706">
        <v>3054</v>
      </c>
      <c r="AA2706">
        <v>8124</v>
      </c>
      <c r="AB2706">
        <v>3926</v>
      </c>
      <c r="AC2706">
        <v>9076</v>
      </c>
      <c r="AD2706">
        <v>4687</v>
      </c>
      <c r="AE2706">
        <v>9146</v>
      </c>
      <c r="AF2706">
        <v>4747</v>
      </c>
      <c r="AG2706">
        <v>9914</v>
      </c>
      <c r="AH2706">
        <v>4709</v>
      </c>
      <c r="AI2706">
        <v>8676</v>
      </c>
      <c r="AJ2706">
        <v>3914</v>
      </c>
      <c r="AK2706">
        <v>8550</v>
      </c>
      <c r="AL2706">
        <v>3922</v>
      </c>
      <c r="AM2706">
        <v>8641</v>
      </c>
      <c r="AN2706">
        <v>6340</v>
      </c>
      <c r="AO2706">
        <v>10505</v>
      </c>
      <c r="AP2706">
        <v>4202</v>
      </c>
      <c r="AQ2706">
        <v>7997</v>
      </c>
      <c r="AR2706">
        <v>3936</v>
      </c>
      <c r="AS2706">
        <v>8506</v>
      </c>
      <c r="AT2706">
        <v>4805</v>
      </c>
      <c r="AU2706">
        <v>10653</v>
      </c>
    </row>
    <row r="2707" spans="1:47" x14ac:dyDescent="0.25">
      <c r="A2707" t="str">
        <f t="shared" si="42"/>
        <v>OberösterreichArbeitsstättenInsgesamt</v>
      </c>
      <c r="B2707">
        <v>2706</v>
      </c>
      <c r="C2707">
        <v>400</v>
      </c>
      <c r="D2707" t="s">
        <v>199</v>
      </c>
      <c r="E2707" t="s">
        <v>476</v>
      </c>
      <c r="F2707" t="s">
        <v>48</v>
      </c>
      <c r="G2707">
        <v>122870</v>
      </c>
      <c r="H2707">
        <v>124175</v>
      </c>
      <c r="I2707">
        <v>126831</v>
      </c>
    </row>
    <row r="2708" spans="1:47" x14ac:dyDescent="0.25">
      <c r="A2708" t="str">
        <f t="shared" si="42"/>
        <v>OberösterreichBeschäftigte in den ArbeitsstättenInsgesamt</v>
      </c>
      <c r="B2708">
        <v>2707</v>
      </c>
      <c r="C2708">
        <v>400</v>
      </c>
      <c r="D2708" t="s">
        <v>199</v>
      </c>
      <c r="E2708" t="s">
        <v>477</v>
      </c>
      <c r="F2708" t="s">
        <v>48</v>
      </c>
      <c r="G2708">
        <v>815055</v>
      </c>
      <c r="H2708">
        <v>797393</v>
      </c>
      <c r="I2708">
        <v>816601</v>
      </c>
    </row>
    <row r="2709" spans="1:47" x14ac:dyDescent="0.25">
      <c r="A2709" t="str">
        <f t="shared" si="42"/>
        <v>OberösterreichGesamteinkommenBruttobezüge Gesamt</v>
      </c>
      <c r="B2709">
        <v>2708</v>
      </c>
      <c r="C2709">
        <v>400</v>
      </c>
      <c r="D2709" t="s">
        <v>199</v>
      </c>
      <c r="E2709" t="s">
        <v>45</v>
      </c>
      <c r="F2709" t="s">
        <v>63</v>
      </c>
      <c r="G2709">
        <v>20475687.472630002</v>
      </c>
      <c r="H2709">
        <v>21179777.041379999</v>
      </c>
      <c r="I2709">
        <v>22225986.381099999</v>
      </c>
      <c r="J2709">
        <v>23360124.138239998</v>
      </c>
      <c r="K2709">
        <v>24624793.40969</v>
      </c>
      <c r="L2709">
        <v>25040504.818720002</v>
      </c>
      <c r="M2709">
        <v>25771566.917550001</v>
      </c>
      <c r="N2709">
        <v>26787026.72388</v>
      </c>
      <c r="O2709">
        <v>27973945.423050001</v>
      </c>
      <c r="P2709">
        <v>28837872.990389999</v>
      </c>
      <c r="Q2709">
        <v>29683295.329289999</v>
      </c>
      <c r="R2709">
        <v>30476593.052730002</v>
      </c>
      <c r="S2709">
        <v>31482598.51114</v>
      </c>
      <c r="T2709">
        <v>32501698.816339999</v>
      </c>
      <c r="U2709">
        <v>34106544.303280003</v>
      </c>
      <c r="V2709">
        <v>35607084.892630003</v>
      </c>
      <c r="W2709">
        <v>36164097.394989997</v>
      </c>
      <c r="X2709">
        <v>38094848.865010001</v>
      </c>
      <c r="Y2709">
        <v>40531298.486740001</v>
      </c>
    </row>
    <row r="2710" spans="1:47" x14ac:dyDescent="0.25">
      <c r="A2710" t="str">
        <f t="shared" si="42"/>
        <v>OberösterreichGesamteinkommenNettobezüge Gesamt</v>
      </c>
      <c r="B2710">
        <v>2709</v>
      </c>
      <c r="C2710">
        <v>400</v>
      </c>
      <c r="D2710" t="s">
        <v>199</v>
      </c>
      <c r="E2710" t="s">
        <v>45</v>
      </c>
      <c r="F2710" t="s">
        <v>64</v>
      </c>
      <c r="G2710">
        <v>14962451.23133</v>
      </c>
      <c r="H2710">
        <v>15566364.418670001</v>
      </c>
      <c r="I2710">
        <v>16238768.45517</v>
      </c>
      <c r="J2710">
        <v>16991165.54665</v>
      </c>
      <c r="K2710">
        <v>17811300.78768</v>
      </c>
      <c r="L2710">
        <v>18483167.651349999</v>
      </c>
      <c r="M2710">
        <v>18967701.075040001</v>
      </c>
      <c r="N2710">
        <v>19592564.214839999</v>
      </c>
      <c r="O2710">
        <v>20356541.382550001</v>
      </c>
      <c r="P2710">
        <v>20887457.330529999</v>
      </c>
      <c r="Q2710">
        <v>21407879.874299999</v>
      </c>
      <c r="R2710">
        <v>21852939.345729999</v>
      </c>
      <c r="S2710">
        <v>23234980.540380001</v>
      </c>
      <c r="T2710">
        <v>23898064.347380001</v>
      </c>
      <c r="U2710">
        <v>24966322.71229</v>
      </c>
      <c r="V2710">
        <v>26108694.08839</v>
      </c>
      <c r="W2710">
        <v>26832460.88484</v>
      </c>
      <c r="X2710">
        <v>28051925.81955</v>
      </c>
      <c r="Y2710">
        <v>29955887.503860001</v>
      </c>
    </row>
    <row r="2711" spans="1:47" x14ac:dyDescent="0.25">
      <c r="A2711" t="str">
        <f t="shared" si="42"/>
        <v>OberösterreichGründungsintensitätin % der aktiven Wirtschaftskammermitglieder</v>
      </c>
      <c r="B2711">
        <v>2710</v>
      </c>
      <c r="C2711">
        <v>400</v>
      </c>
      <c r="D2711" t="s">
        <v>199</v>
      </c>
      <c r="E2711" t="s">
        <v>40</v>
      </c>
      <c r="F2711" t="s">
        <v>52</v>
      </c>
      <c r="G2711">
        <v>6.8110835268679404</v>
      </c>
      <c r="H2711">
        <v>7.6248090017446204</v>
      </c>
      <c r="I2711">
        <v>7.2439353099730504</v>
      </c>
      <c r="J2711">
        <v>8.2761749228815091</v>
      </c>
      <c r="K2711">
        <v>7.4520499736054902</v>
      </c>
      <c r="L2711">
        <v>7.3747274818464303</v>
      </c>
      <c r="M2711">
        <v>10.9715552271888</v>
      </c>
      <c r="N2711">
        <v>7.2644244256725203</v>
      </c>
      <c r="O2711">
        <v>7.8646107559232803</v>
      </c>
      <c r="P2711">
        <v>7.1938455250134998</v>
      </c>
      <c r="Q2711">
        <v>7.1123208025764502</v>
      </c>
      <c r="R2711">
        <v>7.17851465543687</v>
      </c>
      <c r="S2711">
        <v>7.2191573367948498</v>
      </c>
      <c r="T2711">
        <v>6.9158486560161503</v>
      </c>
      <c r="U2711">
        <v>7.39073894640216</v>
      </c>
      <c r="V2711">
        <v>7.1671589337121899</v>
      </c>
      <c r="W2711">
        <v>6.6506634822766797</v>
      </c>
      <c r="X2711">
        <v>6.5067383503942198</v>
      </c>
      <c r="Y2711">
        <v>6.8270004258742203</v>
      </c>
      <c r="Z2711">
        <v>6.6270266532996898</v>
      </c>
      <c r="AA2711">
        <v>6.2568397543271903</v>
      </c>
      <c r="AB2711">
        <v>6.1599340478153302</v>
      </c>
    </row>
    <row r="2712" spans="1:47" x14ac:dyDescent="0.25">
      <c r="A2712" t="str">
        <f t="shared" si="42"/>
        <v>OberösterreichGründungsintensitätje 1.000 Einwohner</v>
      </c>
      <c r="B2712">
        <v>2711</v>
      </c>
      <c r="C2712">
        <v>400</v>
      </c>
      <c r="D2712" t="s">
        <v>199</v>
      </c>
      <c r="E2712" t="s">
        <v>40</v>
      </c>
      <c r="F2712" t="s">
        <v>53</v>
      </c>
      <c r="G2712">
        <v>2.46915013913465</v>
      </c>
      <c r="H2712">
        <v>2.8436983863516798</v>
      </c>
      <c r="I2712">
        <v>2.7892133121151299</v>
      </c>
      <c r="J2712">
        <v>3.27017636438985</v>
      </c>
      <c r="K2712">
        <v>3.0243800020995701</v>
      </c>
      <c r="L2712">
        <v>3.0605636823083602</v>
      </c>
      <c r="M2712">
        <v>4.6480129637876102</v>
      </c>
      <c r="N2712">
        <v>3.3089146177923201</v>
      </c>
      <c r="O2712">
        <v>3.7097668055345601</v>
      </c>
      <c r="P2712">
        <v>3.4885037943141901</v>
      </c>
      <c r="Q2712">
        <v>3.5300375000176798</v>
      </c>
      <c r="R2712">
        <v>3.6291908765468799</v>
      </c>
      <c r="S2712">
        <v>3.7455574559674298</v>
      </c>
      <c r="T2712">
        <v>3.6715925054148499</v>
      </c>
      <c r="U2712">
        <v>3.9870751911347599</v>
      </c>
      <c r="V2712">
        <v>3.9254766918422299</v>
      </c>
      <c r="W2712">
        <v>3.7039148303175402</v>
      </c>
      <c r="X2712">
        <v>3.6583349920214299</v>
      </c>
      <c r="Y2712">
        <v>3.8724292565351899</v>
      </c>
      <c r="Z2712">
        <v>3.8452589181122301</v>
      </c>
      <c r="AA2712">
        <v>3.7225773017792401</v>
      </c>
      <c r="AB2712">
        <v>3.6800026266970902</v>
      </c>
    </row>
    <row r="2713" spans="1:47" x14ac:dyDescent="0.25">
      <c r="A2713" t="str">
        <f t="shared" si="42"/>
        <v>OberösterreichKammermitgliedschaftenAktiv</v>
      </c>
      <c r="B2713">
        <v>2712</v>
      </c>
      <c r="C2713">
        <v>400</v>
      </c>
      <c r="D2713" t="s">
        <v>199</v>
      </c>
      <c r="E2713" t="s">
        <v>39</v>
      </c>
      <c r="F2713" t="s">
        <v>50</v>
      </c>
      <c r="G2713">
        <v>49948</v>
      </c>
      <c r="H2713">
        <v>51562</v>
      </c>
      <c r="I2713">
        <v>53424</v>
      </c>
      <c r="J2713">
        <v>55201</v>
      </c>
      <c r="K2713">
        <v>56845</v>
      </c>
      <c r="L2713">
        <v>58253</v>
      </c>
      <c r="M2713">
        <v>59556</v>
      </c>
      <c r="N2713">
        <v>64163</v>
      </c>
      <c r="O2713">
        <v>65636</v>
      </c>
      <c r="P2713">
        <v>66475</v>
      </c>
      <c r="Q2713">
        <v>68450</v>
      </c>
      <c r="R2713">
        <v>68503</v>
      </c>
      <c r="S2713">
        <v>69853</v>
      </c>
      <c r="T2713">
        <v>70174</v>
      </c>
      <c r="U2713">
        <v>71706</v>
      </c>
      <c r="V2713">
        <v>71714</v>
      </c>
      <c r="W2713">
        <v>73548</v>
      </c>
      <c r="X2713">
        <v>73956</v>
      </c>
      <c r="Y2713">
        <v>75861</v>
      </c>
      <c r="Z2713">
        <v>76304</v>
      </c>
      <c r="AA2713">
        <v>78351</v>
      </c>
      <c r="AB2713">
        <v>78436</v>
      </c>
      <c r="AC2713">
        <v>80280</v>
      </c>
      <c r="AD2713">
        <v>80241</v>
      </c>
      <c r="AE2713">
        <v>82250</v>
      </c>
      <c r="AF2713">
        <v>82067</v>
      </c>
      <c r="AG2713">
        <v>83628</v>
      </c>
      <c r="AH2713">
        <v>83329</v>
      </c>
      <c r="AI2713">
        <v>84493</v>
      </c>
      <c r="AJ2713">
        <v>84532</v>
      </c>
      <c r="AK2713">
        <v>85165</v>
      </c>
      <c r="AL2713">
        <v>86781</v>
      </c>
      <c r="AM2713">
        <v>89340</v>
      </c>
      <c r="AN2713">
        <v>89550</v>
      </c>
      <c r="AO2713">
        <v>91005</v>
      </c>
      <c r="AP2713">
        <v>90975</v>
      </c>
      <c r="AQ2713">
        <v>92193</v>
      </c>
      <c r="AR2713">
        <v>91878</v>
      </c>
    </row>
    <row r="2714" spans="1:47" x14ac:dyDescent="0.25">
      <c r="A2714" t="str">
        <f t="shared" si="42"/>
        <v>OberösterreichKammermitgliedschaftenInsgesamt</v>
      </c>
      <c r="B2714">
        <v>2713</v>
      </c>
      <c r="C2714">
        <v>400</v>
      </c>
      <c r="D2714" t="s">
        <v>199</v>
      </c>
      <c r="E2714" t="s">
        <v>39</v>
      </c>
      <c r="F2714" t="s">
        <v>48</v>
      </c>
      <c r="G2714">
        <v>63450</v>
      </c>
      <c r="H2714">
        <v>65596</v>
      </c>
      <c r="I2714">
        <v>67787</v>
      </c>
      <c r="J2714">
        <v>69684</v>
      </c>
      <c r="K2714">
        <v>71368</v>
      </c>
      <c r="L2714">
        <v>72562</v>
      </c>
      <c r="M2714">
        <v>74037</v>
      </c>
      <c r="N2714">
        <v>78949</v>
      </c>
      <c r="O2714">
        <v>80425</v>
      </c>
      <c r="P2714">
        <v>81833</v>
      </c>
      <c r="Q2714">
        <v>83875</v>
      </c>
      <c r="R2714">
        <v>84225</v>
      </c>
      <c r="S2714">
        <v>85240</v>
      </c>
      <c r="T2714">
        <v>86180</v>
      </c>
      <c r="U2714">
        <v>87704</v>
      </c>
      <c r="V2714">
        <v>88278</v>
      </c>
      <c r="W2714">
        <v>90045</v>
      </c>
      <c r="X2714">
        <v>91051</v>
      </c>
      <c r="Y2714">
        <v>92697</v>
      </c>
      <c r="Z2714">
        <v>93744</v>
      </c>
      <c r="AA2714">
        <v>95795</v>
      </c>
      <c r="AB2714">
        <v>96325</v>
      </c>
      <c r="AC2714">
        <v>98220</v>
      </c>
      <c r="AD2714">
        <v>98479</v>
      </c>
      <c r="AE2714">
        <v>100702</v>
      </c>
      <c r="AF2714">
        <v>100507</v>
      </c>
      <c r="AG2714">
        <v>102128</v>
      </c>
      <c r="AH2714">
        <v>101702</v>
      </c>
      <c r="AI2714">
        <v>102504</v>
      </c>
      <c r="AJ2714">
        <v>103082</v>
      </c>
      <c r="AK2714">
        <v>104726</v>
      </c>
      <c r="AL2714">
        <v>106141</v>
      </c>
      <c r="AM2714">
        <v>108390</v>
      </c>
      <c r="AN2714">
        <v>108887</v>
      </c>
      <c r="AO2714">
        <v>109835</v>
      </c>
      <c r="AP2714">
        <v>109662</v>
      </c>
      <c r="AQ2714">
        <v>110231</v>
      </c>
      <c r="AR2714">
        <v>109865</v>
      </c>
    </row>
    <row r="2715" spans="1:47" x14ac:dyDescent="0.25">
      <c r="A2715" t="str">
        <f t="shared" si="42"/>
        <v>OberösterreichKammermitgliedschaftenRuhend</v>
      </c>
      <c r="B2715">
        <v>2714</v>
      </c>
      <c r="C2715">
        <v>400</v>
      </c>
      <c r="D2715" t="s">
        <v>199</v>
      </c>
      <c r="E2715" t="s">
        <v>39</v>
      </c>
      <c r="F2715" t="s">
        <v>51</v>
      </c>
      <c r="G2715">
        <v>13502</v>
      </c>
      <c r="H2715">
        <v>14034</v>
      </c>
      <c r="I2715">
        <v>14363</v>
      </c>
      <c r="J2715">
        <v>14483</v>
      </c>
      <c r="K2715">
        <v>14523</v>
      </c>
      <c r="L2715">
        <v>14309</v>
      </c>
      <c r="M2715">
        <v>14481</v>
      </c>
      <c r="N2715">
        <v>14786</v>
      </c>
      <c r="O2715">
        <v>14789</v>
      </c>
      <c r="P2715">
        <v>15358</v>
      </c>
      <c r="Q2715">
        <v>15425</v>
      </c>
      <c r="R2715">
        <v>15722</v>
      </c>
      <c r="S2715">
        <v>15387</v>
      </c>
      <c r="T2715">
        <v>16006</v>
      </c>
      <c r="U2715">
        <v>15998</v>
      </c>
      <c r="V2715">
        <v>16564</v>
      </c>
      <c r="W2715">
        <v>16497</v>
      </c>
      <c r="X2715">
        <v>17095</v>
      </c>
      <c r="Y2715">
        <v>16836</v>
      </c>
      <c r="Z2715">
        <v>17440</v>
      </c>
      <c r="AA2715">
        <v>17444</v>
      </c>
      <c r="AB2715">
        <v>17889</v>
      </c>
      <c r="AC2715">
        <v>17940</v>
      </c>
      <c r="AD2715">
        <v>18238</v>
      </c>
      <c r="AE2715">
        <v>18452</v>
      </c>
      <c r="AF2715">
        <v>18440</v>
      </c>
      <c r="AG2715">
        <v>18500</v>
      </c>
      <c r="AH2715">
        <v>18373</v>
      </c>
      <c r="AI2715">
        <v>18011</v>
      </c>
      <c r="AJ2715">
        <v>18550</v>
      </c>
      <c r="AK2715">
        <v>19561</v>
      </c>
      <c r="AL2715">
        <v>19360</v>
      </c>
      <c r="AM2715">
        <v>19050</v>
      </c>
      <c r="AN2715">
        <v>19337</v>
      </c>
      <c r="AO2715">
        <v>18830</v>
      </c>
      <c r="AP2715">
        <v>18687</v>
      </c>
      <c r="AQ2715">
        <v>18038</v>
      </c>
      <c r="AR2715">
        <v>17987</v>
      </c>
    </row>
    <row r="2716" spans="1:47" x14ac:dyDescent="0.25">
      <c r="A2716" t="str">
        <f t="shared" si="42"/>
        <v>OberösterreichLehrlinge1. Lehrjahr, männlich</v>
      </c>
      <c r="B2716">
        <v>2715</v>
      </c>
      <c r="C2716">
        <v>400</v>
      </c>
      <c r="D2716" t="s">
        <v>199</v>
      </c>
      <c r="E2716" t="s">
        <v>46</v>
      </c>
      <c r="F2716" t="s">
        <v>65</v>
      </c>
      <c r="G2716">
        <v>4886</v>
      </c>
      <c r="H2716">
        <v>4541</v>
      </c>
      <c r="I2716">
        <v>4988</v>
      </c>
      <c r="J2716">
        <v>5223</v>
      </c>
      <c r="K2716">
        <v>5268</v>
      </c>
      <c r="L2716">
        <v>5653</v>
      </c>
      <c r="M2716">
        <v>5281</v>
      </c>
      <c r="N2716">
        <v>4923</v>
      </c>
      <c r="O2716">
        <v>5038</v>
      </c>
      <c r="P2716">
        <v>5122</v>
      </c>
      <c r="Q2716">
        <v>4933</v>
      </c>
      <c r="R2716">
        <v>4560</v>
      </c>
      <c r="S2716">
        <v>4368</v>
      </c>
      <c r="T2716">
        <v>4261</v>
      </c>
      <c r="U2716">
        <v>4475</v>
      </c>
      <c r="V2716">
        <v>4528</v>
      </c>
      <c r="W2716">
        <v>4766</v>
      </c>
      <c r="X2716">
        <v>4448</v>
      </c>
      <c r="Y2716">
        <v>4251</v>
      </c>
      <c r="Z2716">
        <v>4302</v>
      </c>
      <c r="AA2716">
        <v>4523</v>
      </c>
      <c r="AB2716">
        <v>4381</v>
      </c>
    </row>
    <row r="2717" spans="1:47" x14ac:dyDescent="0.25">
      <c r="A2717" t="str">
        <f t="shared" si="42"/>
        <v>OberösterreichLehrlinge1. Lehrjahr, weiblich</v>
      </c>
      <c r="B2717">
        <v>2716</v>
      </c>
      <c r="C2717">
        <v>400</v>
      </c>
      <c r="D2717" t="s">
        <v>199</v>
      </c>
      <c r="E2717" t="s">
        <v>46</v>
      </c>
      <c r="F2717" t="s">
        <v>66</v>
      </c>
      <c r="G2717">
        <v>2667</v>
      </c>
      <c r="H2717">
        <v>3094</v>
      </c>
      <c r="I2717">
        <v>2695</v>
      </c>
      <c r="J2717">
        <v>3083</v>
      </c>
      <c r="K2717">
        <v>2969</v>
      </c>
      <c r="L2717">
        <v>3175</v>
      </c>
      <c r="M2717">
        <v>3235</v>
      </c>
      <c r="N2717">
        <v>2924</v>
      </c>
      <c r="O2717">
        <v>2972</v>
      </c>
      <c r="P2717">
        <v>3081</v>
      </c>
      <c r="Q2717">
        <v>2929</v>
      </c>
      <c r="R2717">
        <v>2823</v>
      </c>
      <c r="S2717">
        <v>2611</v>
      </c>
      <c r="T2717">
        <v>2447</v>
      </c>
      <c r="U2717">
        <v>2386</v>
      </c>
      <c r="V2717">
        <v>2565</v>
      </c>
      <c r="W2717">
        <v>2602</v>
      </c>
      <c r="X2717">
        <v>2593</v>
      </c>
      <c r="Y2717">
        <v>2338</v>
      </c>
      <c r="Z2717">
        <v>2370</v>
      </c>
      <c r="AA2717">
        <v>2575</v>
      </c>
      <c r="AB2717">
        <v>2398</v>
      </c>
    </row>
    <row r="2718" spans="1:47" x14ac:dyDescent="0.25">
      <c r="A2718" t="str">
        <f t="shared" si="42"/>
        <v>OberösterreichLehrlinge2. Lehrjahr, männlich</v>
      </c>
      <c r="B2718">
        <v>2717</v>
      </c>
      <c r="C2718">
        <v>400</v>
      </c>
      <c r="D2718" t="s">
        <v>199</v>
      </c>
      <c r="E2718" t="s">
        <v>46</v>
      </c>
      <c r="F2718" t="s">
        <v>67</v>
      </c>
      <c r="G2718">
        <v>5085</v>
      </c>
      <c r="H2718">
        <v>4850</v>
      </c>
      <c r="I2718">
        <v>4653</v>
      </c>
      <c r="J2718">
        <v>5149</v>
      </c>
      <c r="K2718">
        <v>4985</v>
      </c>
      <c r="L2718">
        <v>5219</v>
      </c>
      <c r="M2718">
        <v>5585</v>
      </c>
      <c r="N2718">
        <v>5476</v>
      </c>
      <c r="O2718">
        <v>4951</v>
      </c>
      <c r="P2718">
        <v>5035</v>
      </c>
      <c r="Q2718">
        <v>5092</v>
      </c>
      <c r="R2718">
        <v>4868</v>
      </c>
      <c r="S2718">
        <v>4514</v>
      </c>
      <c r="T2718">
        <v>4380</v>
      </c>
      <c r="U2718">
        <v>4256</v>
      </c>
      <c r="V2718">
        <v>4370</v>
      </c>
      <c r="W2718">
        <v>4389</v>
      </c>
      <c r="X2718">
        <v>4657</v>
      </c>
      <c r="Y2718">
        <v>4400</v>
      </c>
      <c r="Z2718">
        <v>4218</v>
      </c>
      <c r="AA2718">
        <v>4181</v>
      </c>
      <c r="AB2718">
        <v>4420</v>
      </c>
    </row>
    <row r="2719" spans="1:47" x14ac:dyDescent="0.25">
      <c r="A2719" t="str">
        <f t="shared" si="42"/>
        <v>OberösterreichLehrlinge2. Lehrjahr, weiblich</v>
      </c>
      <c r="B2719">
        <v>2718</v>
      </c>
      <c r="C2719">
        <v>400</v>
      </c>
      <c r="D2719" t="s">
        <v>199</v>
      </c>
      <c r="E2719" t="s">
        <v>46</v>
      </c>
      <c r="F2719" t="s">
        <v>68</v>
      </c>
      <c r="G2719">
        <v>2776</v>
      </c>
      <c r="H2719">
        <v>2857</v>
      </c>
      <c r="I2719">
        <v>2912</v>
      </c>
      <c r="J2719">
        <v>2913</v>
      </c>
      <c r="K2719">
        <v>2975</v>
      </c>
      <c r="L2719">
        <v>3065</v>
      </c>
      <c r="M2719">
        <v>3208</v>
      </c>
      <c r="N2719">
        <v>3281</v>
      </c>
      <c r="O2719">
        <v>3017</v>
      </c>
      <c r="P2719">
        <v>3076</v>
      </c>
      <c r="Q2719">
        <v>3123</v>
      </c>
      <c r="R2719">
        <v>2868</v>
      </c>
      <c r="S2719">
        <v>2819</v>
      </c>
      <c r="T2719">
        <v>2623</v>
      </c>
      <c r="U2719">
        <v>2451</v>
      </c>
      <c r="V2719">
        <v>2319</v>
      </c>
      <c r="W2719">
        <v>2531</v>
      </c>
      <c r="X2719">
        <v>2538</v>
      </c>
      <c r="Y2719">
        <v>2496</v>
      </c>
      <c r="Z2719">
        <v>2270</v>
      </c>
      <c r="AA2719">
        <v>2301</v>
      </c>
      <c r="AB2719">
        <v>2463</v>
      </c>
    </row>
    <row r="2720" spans="1:47" x14ac:dyDescent="0.25">
      <c r="A2720" t="str">
        <f t="shared" si="42"/>
        <v>OberösterreichLehrlinge3. Lehrjahr, männlich</v>
      </c>
      <c r="B2720">
        <v>2719</v>
      </c>
      <c r="C2720">
        <v>400</v>
      </c>
      <c r="D2720" t="s">
        <v>199</v>
      </c>
      <c r="E2720" t="s">
        <v>46</v>
      </c>
      <c r="F2720" t="s">
        <v>69</v>
      </c>
      <c r="G2720">
        <v>4847</v>
      </c>
      <c r="H2720">
        <v>4928</v>
      </c>
      <c r="I2720">
        <v>4751</v>
      </c>
      <c r="J2720">
        <v>4780</v>
      </c>
      <c r="K2720">
        <v>4878</v>
      </c>
      <c r="L2720">
        <v>4807</v>
      </c>
      <c r="M2720">
        <v>5016</v>
      </c>
      <c r="N2720">
        <v>5309</v>
      </c>
      <c r="O2720">
        <v>5205</v>
      </c>
      <c r="P2720">
        <v>4713</v>
      </c>
      <c r="Q2720">
        <v>4788</v>
      </c>
      <c r="R2720">
        <v>4828</v>
      </c>
      <c r="S2720">
        <v>4624</v>
      </c>
      <c r="T2720">
        <v>4267</v>
      </c>
      <c r="U2720">
        <v>4126</v>
      </c>
      <c r="V2720">
        <v>4005</v>
      </c>
      <c r="W2720">
        <v>4093</v>
      </c>
      <c r="X2720">
        <v>4026</v>
      </c>
      <c r="Y2720">
        <v>4345</v>
      </c>
      <c r="Z2720">
        <v>4081</v>
      </c>
      <c r="AA2720">
        <v>4054</v>
      </c>
      <c r="AB2720">
        <v>3944</v>
      </c>
    </row>
    <row r="2721" spans="1:28" x14ac:dyDescent="0.25">
      <c r="A2721" t="str">
        <f t="shared" si="42"/>
        <v>OberösterreichLehrlinge3. Lehrjahr, weiblich</v>
      </c>
      <c r="B2721">
        <v>2720</v>
      </c>
      <c r="C2721">
        <v>400</v>
      </c>
      <c r="D2721" t="s">
        <v>199</v>
      </c>
      <c r="E2721" t="s">
        <v>46</v>
      </c>
      <c r="F2721" t="s">
        <v>70</v>
      </c>
      <c r="G2721">
        <v>2848</v>
      </c>
      <c r="H2721">
        <v>2745</v>
      </c>
      <c r="I2721">
        <v>2720</v>
      </c>
      <c r="J2721">
        <v>2629</v>
      </c>
      <c r="K2721">
        <v>2749</v>
      </c>
      <c r="L2721">
        <v>2801</v>
      </c>
      <c r="M2721">
        <v>2877</v>
      </c>
      <c r="N2721">
        <v>2983</v>
      </c>
      <c r="O2721">
        <v>3050</v>
      </c>
      <c r="P2721">
        <v>2796</v>
      </c>
      <c r="Q2721">
        <v>2846</v>
      </c>
      <c r="R2721">
        <v>2819</v>
      </c>
      <c r="S2721">
        <v>2618</v>
      </c>
      <c r="T2721">
        <v>2545</v>
      </c>
      <c r="U2721">
        <v>2342</v>
      </c>
      <c r="V2721">
        <v>2189</v>
      </c>
      <c r="W2721">
        <v>2118</v>
      </c>
      <c r="X2721">
        <v>2288</v>
      </c>
      <c r="Y2721">
        <v>2265</v>
      </c>
      <c r="Z2721">
        <v>2228</v>
      </c>
      <c r="AA2721">
        <v>2124</v>
      </c>
      <c r="AB2721">
        <v>2103</v>
      </c>
    </row>
    <row r="2722" spans="1:28" x14ac:dyDescent="0.25">
      <c r="A2722" t="str">
        <f t="shared" si="42"/>
        <v>OberösterreichLehrlinge4. Lehrjahr, männlich</v>
      </c>
      <c r="B2722">
        <v>2721</v>
      </c>
      <c r="C2722">
        <v>400</v>
      </c>
      <c r="D2722" t="s">
        <v>199</v>
      </c>
      <c r="E2722" t="s">
        <v>46</v>
      </c>
      <c r="F2722" t="s">
        <v>71</v>
      </c>
      <c r="G2722">
        <v>2259</v>
      </c>
      <c r="H2722">
        <v>2412</v>
      </c>
      <c r="I2722">
        <v>2637</v>
      </c>
      <c r="J2722">
        <v>2530</v>
      </c>
      <c r="K2722">
        <v>2658</v>
      </c>
      <c r="L2722">
        <v>2715</v>
      </c>
      <c r="M2722">
        <v>2646</v>
      </c>
      <c r="N2722">
        <v>2815</v>
      </c>
      <c r="O2722">
        <v>3039</v>
      </c>
      <c r="P2722">
        <v>3138</v>
      </c>
      <c r="Q2722">
        <v>2657</v>
      </c>
      <c r="R2722">
        <v>2615</v>
      </c>
      <c r="S2722">
        <v>2744</v>
      </c>
      <c r="T2722">
        <v>2790</v>
      </c>
      <c r="U2722">
        <v>2611</v>
      </c>
      <c r="V2722">
        <v>2505</v>
      </c>
      <c r="W2722">
        <v>2397</v>
      </c>
      <c r="X2722">
        <v>2442</v>
      </c>
      <c r="Y2722">
        <v>2436</v>
      </c>
      <c r="Z2722">
        <v>2609</v>
      </c>
      <c r="AA2722">
        <v>2527</v>
      </c>
      <c r="AB2722">
        <v>2468</v>
      </c>
    </row>
    <row r="2723" spans="1:28" x14ac:dyDescent="0.25">
      <c r="A2723" t="str">
        <f t="shared" si="42"/>
        <v>OberösterreichLehrlinge4. Lehrjahr, weiblich</v>
      </c>
      <c r="B2723">
        <v>2722</v>
      </c>
      <c r="C2723">
        <v>400</v>
      </c>
      <c r="D2723" t="s">
        <v>199</v>
      </c>
      <c r="E2723" t="s">
        <v>46</v>
      </c>
      <c r="F2723" t="s">
        <v>72</v>
      </c>
      <c r="G2723">
        <v>209</v>
      </c>
      <c r="H2723">
        <v>258</v>
      </c>
      <c r="I2723">
        <v>264</v>
      </c>
      <c r="J2723">
        <v>213</v>
      </c>
      <c r="K2723">
        <v>244</v>
      </c>
      <c r="L2723">
        <v>256</v>
      </c>
      <c r="M2723">
        <v>318</v>
      </c>
      <c r="N2723">
        <v>298</v>
      </c>
      <c r="O2723">
        <v>319</v>
      </c>
      <c r="P2723">
        <v>400</v>
      </c>
      <c r="Q2723">
        <v>335</v>
      </c>
      <c r="R2723">
        <v>315</v>
      </c>
      <c r="S2723">
        <v>346</v>
      </c>
      <c r="T2723">
        <v>347</v>
      </c>
      <c r="U2723">
        <v>339</v>
      </c>
      <c r="V2723">
        <v>298</v>
      </c>
      <c r="W2723">
        <v>264</v>
      </c>
      <c r="X2723">
        <v>302</v>
      </c>
      <c r="Y2723">
        <v>330</v>
      </c>
      <c r="Z2723">
        <v>367</v>
      </c>
      <c r="AA2723">
        <v>393</v>
      </c>
      <c r="AB2723">
        <v>344</v>
      </c>
    </row>
    <row r="2724" spans="1:28" x14ac:dyDescent="0.25">
      <c r="A2724" t="str">
        <f t="shared" si="42"/>
        <v>OberösterreichLehrlingeFrauen</v>
      </c>
      <c r="B2724">
        <v>2723</v>
      </c>
      <c r="C2724">
        <v>400</v>
      </c>
      <c r="D2724" t="s">
        <v>199</v>
      </c>
      <c r="E2724" t="s">
        <v>46</v>
      </c>
      <c r="F2724" t="s">
        <v>47</v>
      </c>
      <c r="G2724">
        <v>8500</v>
      </c>
      <c r="H2724">
        <v>8954</v>
      </c>
      <c r="I2724">
        <v>8591</v>
      </c>
      <c r="J2724">
        <v>8838</v>
      </c>
      <c r="K2724">
        <v>8937</v>
      </c>
      <c r="L2724">
        <v>9297</v>
      </c>
      <c r="M2724">
        <v>9638</v>
      </c>
      <c r="N2724">
        <v>9486</v>
      </c>
      <c r="O2724">
        <v>9358</v>
      </c>
      <c r="P2724">
        <v>9353</v>
      </c>
      <c r="Q2724">
        <v>9233</v>
      </c>
      <c r="R2724">
        <v>8825</v>
      </c>
      <c r="S2724">
        <v>8394</v>
      </c>
      <c r="T2724">
        <v>7962</v>
      </c>
      <c r="U2724">
        <v>7518</v>
      </c>
      <c r="V2724">
        <v>7371</v>
      </c>
      <c r="W2724">
        <v>7515</v>
      </c>
      <c r="X2724">
        <v>7721</v>
      </c>
      <c r="Y2724">
        <v>7429</v>
      </c>
      <c r="Z2724">
        <v>7235</v>
      </c>
      <c r="AA2724">
        <v>7393</v>
      </c>
      <c r="AB2724">
        <v>7308</v>
      </c>
    </row>
    <row r="2725" spans="1:28" x14ac:dyDescent="0.25">
      <c r="A2725" t="str">
        <f t="shared" si="42"/>
        <v>OberösterreichLehrlingeInsgesamt</v>
      </c>
      <c r="B2725">
        <v>2724</v>
      </c>
      <c r="C2725">
        <v>400</v>
      </c>
      <c r="D2725" t="s">
        <v>199</v>
      </c>
      <c r="E2725" t="s">
        <v>46</v>
      </c>
      <c r="F2725" t="s">
        <v>48</v>
      </c>
      <c r="G2725">
        <v>25577</v>
      </c>
      <c r="H2725">
        <v>25685</v>
      </c>
      <c r="I2725">
        <v>25620</v>
      </c>
      <c r="J2725">
        <v>26520</v>
      </c>
      <c r="K2725">
        <v>26726</v>
      </c>
      <c r="L2725">
        <v>27691</v>
      </c>
      <c r="M2725">
        <v>28166</v>
      </c>
      <c r="N2725">
        <v>28009</v>
      </c>
      <c r="O2725">
        <v>27591</v>
      </c>
      <c r="P2725">
        <v>27361</v>
      </c>
      <c r="Q2725">
        <v>26703</v>
      </c>
      <c r="R2725">
        <v>25696</v>
      </c>
      <c r="S2725">
        <v>24644</v>
      </c>
      <c r="T2725">
        <v>23660</v>
      </c>
      <c r="U2725">
        <v>22986</v>
      </c>
      <c r="V2725">
        <v>22779</v>
      </c>
      <c r="W2725">
        <v>23160</v>
      </c>
      <c r="X2725">
        <v>23294</v>
      </c>
      <c r="Y2725">
        <v>22861</v>
      </c>
      <c r="Z2725">
        <v>22445</v>
      </c>
      <c r="AA2725">
        <v>22678</v>
      </c>
      <c r="AB2725">
        <v>22521</v>
      </c>
    </row>
    <row r="2726" spans="1:28" x14ac:dyDescent="0.25">
      <c r="A2726" t="str">
        <f t="shared" si="42"/>
        <v>OberösterreichLehrlingeMänner</v>
      </c>
      <c r="B2726">
        <v>2725</v>
      </c>
      <c r="C2726">
        <v>400</v>
      </c>
      <c r="D2726" t="s">
        <v>199</v>
      </c>
      <c r="E2726" t="s">
        <v>46</v>
      </c>
      <c r="F2726" t="s">
        <v>49</v>
      </c>
      <c r="G2726">
        <v>17077</v>
      </c>
      <c r="H2726">
        <v>16731</v>
      </c>
      <c r="I2726">
        <v>17029</v>
      </c>
      <c r="J2726">
        <v>17682</v>
      </c>
      <c r="K2726">
        <v>17789</v>
      </c>
      <c r="L2726">
        <v>18394</v>
      </c>
      <c r="M2726">
        <v>18528</v>
      </c>
      <c r="N2726">
        <v>18523</v>
      </c>
      <c r="O2726">
        <v>18233</v>
      </c>
      <c r="P2726">
        <v>18008</v>
      </c>
      <c r="Q2726">
        <v>17470</v>
      </c>
      <c r="R2726">
        <v>16871</v>
      </c>
      <c r="S2726">
        <v>16250</v>
      </c>
      <c r="T2726">
        <v>15698</v>
      </c>
      <c r="U2726">
        <v>15468</v>
      </c>
      <c r="V2726">
        <v>15408</v>
      </c>
      <c r="W2726">
        <v>15645</v>
      </c>
      <c r="X2726">
        <v>15573</v>
      </c>
      <c r="Y2726">
        <v>15432</v>
      </c>
      <c r="Z2726">
        <v>15210</v>
      </c>
      <c r="AA2726">
        <v>15285</v>
      </c>
      <c r="AB2726">
        <v>15213</v>
      </c>
    </row>
    <row r="2727" spans="1:28" x14ac:dyDescent="0.25">
      <c r="A2727" t="str">
        <f t="shared" si="42"/>
        <v>OberösterreichNeugründungenInsgesamt</v>
      </c>
      <c r="B2727">
        <v>2726</v>
      </c>
      <c r="C2727">
        <v>400</v>
      </c>
      <c r="D2727" t="s">
        <v>199</v>
      </c>
      <c r="E2727" t="s">
        <v>41</v>
      </c>
      <c r="F2727" t="s">
        <v>48</v>
      </c>
      <c r="G2727">
        <v>3402</v>
      </c>
      <c r="H2727">
        <v>3931.5040174795599</v>
      </c>
      <c r="I2727">
        <v>3870</v>
      </c>
      <c r="J2727">
        <v>4561</v>
      </c>
      <c r="K2727">
        <v>4235</v>
      </c>
      <c r="L2727">
        <v>4296</v>
      </c>
      <c r="M2727">
        <v>6534</v>
      </c>
      <c r="N2727">
        <v>4661</v>
      </c>
      <c r="O2727">
        <v>5228</v>
      </c>
      <c r="P2727">
        <v>4928</v>
      </c>
      <c r="Q2727">
        <v>4991</v>
      </c>
      <c r="R2727">
        <v>5148</v>
      </c>
      <c r="S2727">
        <v>5339</v>
      </c>
      <c r="T2727">
        <v>5277</v>
      </c>
      <c r="U2727">
        <v>5797</v>
      </c>
      <c r="V2727">
        <v>5751</v>
      </c>
      <c r="W2727">
        <v>5458</v>
      </c>
      <c r="X2727">
        <v>5422</v>
      </c>
      <c r="Y2727">
        <v>5771</v>
      </c>
      <c r="Z2727">
        <v>5751</v>
      </c>
      <c r="AA2727">
        <v>5603</v>
      </c>
      <c r="AB2727">
        <v>5604</v>
      </c>
    </row>
    <row r="2728" spans="1:28" x14ac:dyDescent="0.25">
      <c r="A2728" t="str">
        <f t="shared" si="42"/>
        <v>OberösterreichPendler (Auspendler/-innen)Insgesamt</v>
      </c>
      <c r="B2728">
        <v>2727</v>
      </c>
      <c r="C2728">
        <v>400</v>
      </c>
      <c r="D2728" t="s">
        <v>199</v>
      </c>
      <c r="E2728" t="s">
        <v>459</v>
      </c>
      <c r="F2728" t="s">
        <v>48</v>
      </c>
      <c r="G2728">
        <v>421465</v>
      </c>
      <c r="H2728">
        <v>436994</v>
      </c>
      <c r="I2728">
        <v>442559</v>
      </c>
      <c r="J2728">
        <v>446945</v>
      </c>
      <c r="K2728">
        <v>448883</v>
      </c>
      <c r="L2728">
        <v>452001</v>
      </c>
      <c r="M2728">
        <v>458003</v>
      </c>
      <c r="N2728">
        <v>468265</v>
      </c>
      <c r="O2728">
        <v>477317</v>
      </c>
      <c r="P2728">
        <v>487979</v>
      </c>
      <c r="Q2728">
        <v>494228</v>
      </c>
      <c r="R2728">
        <v>490761</v>
      </c>
      <c r="S2728">
        <v>501658</v>
      </c>
    </row>
    <row r="2729" spans="1:28" x14ac:dyDescent="0.25">
      <c r="A2729" t="str">
        <f t="shared" si="42"/>
        <v>OberösterreichPendler ins AuslandInsgesamt</v>
      </c>
      <c r="B2729">
        <v>2728</v>
      </c>
      <c r="C2729">
        <v>400</v>
      </c>
      <c r="D2729" t="s">
        <v>199</v>
      </c>
      <c r="E2729" t="s">
        <v>304</v>
      </c>
      <c r="F2729" t="s">
        <v>48</v>
      </c>
      <c r="G2729">
        <v>5271</v>
      </c>
      <c r="H2729">
        <v>5830</v>
      </c>
      <c r="I2729">
        <v>6909</v>
      </c>
      <c r="J2729">
        <v>5473</v>
      </c>
      <c r="K2729">
        <v>5289</v>
      </c>
      <c r="L2729">
        <v>6714</v>
      </c>
      <c r="M2729">
        <v>6734</v>
      </c>
      <c r="N2729">
        <v>6804</v>
      </c>
      <c r="O2729">
        <v>6817</v>
      </c>
      <c r="P2729">
        <v>6665</v>
      </c>
      <c r="Q2729">
        <v>6576</v>
      </c>
      <c r="R2729">
        <v>5452</v>
      </c>
      <c r="S2729">
        <v>6298</v>
      </c>
    </row>
    <row r="2730" spans="1:28" x14ac:dyDescent="0.25">
      <c r="A2730" t="str">
        <f t="shared" si="42"/>
        <v>OberösterreichPendler zw. BundesländernInsgesamt</v>
      </c>
      <c r="B2730">
        <v>2729</v>
      </c>
      <c r="C2730">
        <v>400</v>
      </c>
      <c r="D2730" t="s">
        <v>199</v>
      </c>
      <c r="E2730" t="s">
        <v>433</v>
      </c>
      <c r="F2730" t="s">
        <v>48</v>
      </c>
      <c r="G2730">
        <v>45939</v>
      </c>
      <c r="H2730">
        <v>44758</v>
      </c>
      <c r="I2730">
        <v>46773</v>
      </c>
      <c r="J2730">
        <v>47622</v>
      </c>
      <c r="K2730">
        <v>46151</v>
      </c>
      <c r="L2730">
        <v>46109</v>
      </c>
      <c r="M2730">
        <v>44852</v>
      </c>
      <c r="N2730">
        <v>46596</v>
      </c>
      <c r="O2730">
        <v>47671</v>
      </c>
      <c r="P2730">
        <v>48286</v>
      </c>
      <c r="Q2730">
        <v>48420</v>
      </c>
      <c r="R2730">
        <v>48396</v>
      </c>
      <c r="S2730">
        <v>51024</v>
      </c>
    </row>
    <row r="2731" spans="1:28" x14ac:dyDescent="0.25">
      <c r="A2731" t="str">
        <f t="shared" si="42"/>
        <v>OberösterreichPendler zw. Gemeinden eines Pol. BezirkesInsgesamt</v>
      </c>
      <c r="B2731">
        <v>2730</v>
      </c>
      <c r="C2731">
        <v>400</v>
      </c>
      <c r="D2731" t="s">
        <v>199</v>
      </c>
      <c r="E2731" t="s">
        <v>305</v>
      </c>
      <c r="F2731" t="s">
        <v>48</v>
      </c>
      <c r="G2731">
        <v>163395</v>
      </c>
      <c r="H2731">
        <v>153894</v>
      </c>
      <c r="I2731">
        <v>159076</v>
      </c>
      <c r="J2731">
        <v>162263</v>
      </c>
      <c r="K2731">
        <v>163851</v>
      </c>
      <c r="L2731">
        <v>166207</v>
      </c>
      <c r="M2731">
        <v>168703</v>
      </c>
      <c r="N2731">
        <v>171739</v>
      </c>
      <c r="O2731">
        <v>174999</v>
      </c>
      <c r="P2731">
        <v>179300</v>
      </c>
      <c r="Q2731">
        <v>180767</v>
      </c>
      <c r="R2731">
        <v>178726</v>
      </c>
      <c r="S2731">
        <v>182129</v>
      </c>
    </row>
    <row r="2732" spans="1:28" x14ac:dyDescent="0.25">
      <c r="A2732" t="str">
        <f t="shared" si="42"/>
        <v>OberösterreichPendler zw. Pol. Bez. des BundeslandesInsgesamt</v>
      </c>
      <c r="B2732">
        <v>2731</v>
      </c>
      <c r="C2732">
        <v>400</v>
      </c>
      <c r="D2732" t="s">
        <v>199</v>
      </c>
      <c r="E2732" t="s">
        <v>306</v>
      </c>
      <c r="F2732" t="s">
        <v>48</v>
      </c>
      <c r="G2732">
        <v>206860</v>
      </c>
      <c r="H2732">
        <v>232512</v>
      </c>
      <c r="I2732">
        <v>229801</v>
      </c>
      <c r="J2732">
        <v>231587</v>
      </c>
      <c r="K2732">
        <v>233592</v>
      </c>
      <c r="L2732">
        <v>232971</v>
      </c>
      <c r="M2732">
        <v>237714</v>
      </c>
      <c r="N2732">
        <v>243126</v>
      </c>
      <c r="O2732">
        <v>247830</v>
      </c>
      <c r="P2732">
        <v>253728</v>
      </c>
      <c r="Q2732">
        <v>258465</v>
      </c>
      <c r="R2732">
        <v>258187</v>
      </c>
      <c r="S2732">
        <v>262207</v>
      </c>
    </row>
    <row r="2733" spans="1:28" x14ac:dyDescent="0.25">
      <c r="A2733" t="str">
        <f t="shared" si="42"/>
        <v>OberösterreichPensionisteneinkommenBrutto_Schnitt</v>
      </c>
      <c r="B2733">
        <v>2732</v>
      </c>
      <c r="C2733">
        <v>400</v>
      </c>
      <c r="D2733" t="s">
        <v>199</v>
      </c>
      <c r="E2733" t="s">
        <v>44</v>
      </c>
      <c r="F2733" t="s">
        <v>54</v>
      </c>
      <c r="G2733">
        <v>16143.8217878259</v>
      </c>
      <c r="H2733">
        <v>16434.0031861471</v>
      </c>
      <c r="I2733">
        <v>16990.933954086398</v>
      </c>
      <c r="J2733">
        <v>17439.982194923399</v>
      </c>
      <c r="K2733">
        <v>18099.956067473799</v>
      </c>
      <c r="L2733">
        <v>18661.977754141401</v>
      </c>
      <c r="M2733">
        <v>19097.2192697881</v>
      </c>
      <c r="N2733">
        <v>19502.812940999302</v>
      </c>
      <c r="O2733">
        <v>20128.868894178901</v>
      </c>
      <c r="P2733">
        <v>20688.524834639898</v>
      </c>
      <c r="Q2733">
        <v>21274.9310082298</v>
      </c>
      <c r="R2733">
        <v>21782.488128936198</v>
      </c>
      <c r="S2733">
        <v>22253.028257279198</v>
      </c>
      <c r="T2733">
        <v>22588.0816752145</v>
      </c>
      <c r="U2733">
        <v>23171.264691892698</v>
      </c>
      <c r="V2733">
        <v>23885.157581482599</v>
      </c>
      <c r="W2733">
        <v>25365.6540763956</v>
      </c>
      <c r="X2733">
        <v>26166.118081675599</v>
      </c>
      <c r="Y2733">
        <v>27037.6361388349</v>
      </c>
    </row>
    <row r="2734" spans="1:28" x14ac:dyDescent="0.25">
      <c r="A2734" t="str">
        <f t="shared" si="42"/>
        <v>OberösterreichPensionisteneinkommenBruttobezüge 1000 EUR</v>
      </c>
      <c r="B2734">
        <v>2733</v>
      </c>
      <c r="C2734">
        <v>400</v>
      </c>
      <c r="D2734" t="s">
        <v>199</v>
      </c>
      <c r="E2734" t="s">
        <v>44</v>
      </c>
      <c r="F2734" t="s">
        <v>55</v>
      </c>
      <c r="G2734">
        <v>5138804.48857</v>
      </c>
      <c r="H2734">
        <v>5268231.9673800003</v>
      </c>
      <c r="I2734">
        <v>5483603.0515400004</v>
      </c>
      <c r="J2734">
        <v>5676574.6845899997</v>
      </c>
      <c r="K2734">
        <v>5954650.2467700001</v>
      </c>
      <c r="L2734">
        <v>6224236.1304500001</v>
      </c>
      <c r="M2734">
        <v>6497446.9121599998</v>
      </c>
      <c r="N2734">
        <v>6735667.0026200004</v>
      </c>
      <c r="O2734">
        <v>7052068.7016000003</v>
      </c>
      <c r="P2734">
        <v>7336564.67686</v>
      </c>
      <c r="Q2734">
        <v>7623467.3031099997</v>
      </c>
      <c r="R2734">
        <v>7782055.2739199996</v>
      </c>
      <c r="S2734">
        <v>7930778.99364</v>
      </c>
      <c r="T2734">
        <v>8103835.7102899998</v>
      </c>
      <c r="U2734">
        <v>8405306.7531899996</v>
      </c>
      <c r="V2734">
        <v>8786632.9195000008</v>
      </c>
      <c r="W2734">
        <v>9295522.9584899992</v>
      </c>
      <c r="X2734">
        <v>9742980.2338299993</v>
      </c>
      <c r="Y2734">
        <v>10231987.8322</v>
      </c>
    </row>
    <row r="2735" spans="1:28" x14ac:dyDescent="0.25">
      <c r="A2735" t="str">
        <f t="shared" si="42"/>
        <v>OberösterreichPensionisteneinkommenBruttobezüge Fälle</v>
      </c>
      <c r="B2735">
        <v>2734</v>
      </c>
      <c r="C2735">
        <v>400</v>
      </c>
      <c r="D2735" t="s">
        <v>199</v>
      </c>
      <c r="E2735" t="s">
        <v>44</v>
      </c>
      <c r="F2735" t="s">
        <v>56</v>
      </c>
      <c r="G2735">
        <v>318314</v>
      </c>
      <c r="H2735">
        <v>320569</v>
      </c>
      <c r="I2735">
        <v>322737</v>
      </c>
      <c r="J2735">
        <v>325492</v>
      </c>
      <c r="K2735">
        <v>328987</v>
      </c>
      <c r="L2735">
        <v>333525</v>
      </c>
      <c r="M2735">
        <v>340230</v>
      </c>
      <c r="N2735">
        <v>345369</v>
      </c>
      <c r="O2735">
        <v>350346</v>
      </c>
      <c r="P2735">
        <v>354620</v>
      </c>
      <c r="Q2735">
        <v>358331</v>
      </c>
      <c r="R2735">
        <v>357262</v>
      </c>
      <c r="S2735">
        <v>356391</v>
      </c>
      <c r="T2735">
        <v>358766</v>
      </c>
      <c r="U2735">
        <v>362747</v>
      </c>
      <c r="V2735">
        <v>367870</v>
      </c>
      <c r="W2735">
        <v>366461</v>
      </c>
      <c r="X2735">
        <v>372351</v>
      </c>
      <c r="Y2735">
        <v>378435</v>
      </c>
    </row>
    <row r="2736" spans="1:28" x14ac:dyDescent="0.25">
      <c r="A2736" t="str">
        <f t="shared" si="42"/>
        <v>OberösterreichPensionisteneinkommenLohnsteuer 1000 EUR</v>
      </c>
      <c r="B2736">
        <v>2735</v>
      </c>
      <c r="C2736">
        <v>400</v>
      </c>
      <c r="D2736" t="s">
        <v>199</v>
      </c>
      <c r="E2736" t="s">
        <v>44</v>
      </c>
      <c r="F2736" t="s">
        <v>57</v>
      </c>
      <c r="G2736">
        <v>613883.79969000001</v>
      </c>
      <c r="H2736">
        <v>577292.40723000001</v>
      </c>
      <c r="I2736">
        <v>626445.02959000005</v>
      </c>
      <c r="J2736">
        <v>667955.59860999999</v>
      </c>
      <c r="K2736">
        <v>729872.67989000003</v>
      </c>
      <c r="L2736">
        <v>692516.08279000001</v>
      </c>
      <c r="M2736">
        <v>746432.38370999997</v>
      </c>
      <c r="N2736">
        <v>804406.07658999995</v>
      </c>
      <c r="O2736">
        <v>874147.05235000001</v>
      </c>
      <c r="P2736">
        <v>933630.01755999995</v>
      </c>
      <c r="Q2736">
        <v>1002006.53299</v>
      </c>
      <c r="R2736">
        <v>1055662.0776800001</v>
      </c>
      <c r="S2736">
        <v>903616.67448000005</v>
      </c>
      <c r="T2736">
        <v>936494.85961000004</v>
      </c>
      <c r="U2736">
        <v>1000996.07088</v>
      </c>
      <c r="V2736">
        <v>1077760.7167499999</v>
      </c>
      <c r="W2736">
        <v>1086880.8107400001</v>
      </c>
      <c r="X2736">
        <v>1180267.5288199999</v>
      </c>
      <c r="Y2736">
        <v>1216050.82865</v>
      </c>
    </row>
    <row r="2737" spans="1:47" x14ac:dyDescent="0.25">
      <c r="A2737" t="str">
        <f t="shared" si="42"/>
        <v>OberösterreichPensionisteneinkommenLohnsteuer Fälle</v>
      </c>
      <c r="B2737">
        <v>2736</v>
      </c>
      <c r="C2737">
        <v>400</v>
      </c>
      <c r="D2737" t="s">
        <v>199</v>
      </c>
      <c r="E2737" t="s">
        <v>44</v>
      </c>
      <c r="F2737" t="s">
        <v>58</v>
      </c>
      <c r="G2737">
        <v>174612</v>
      </c>
      <c r="H2737">
        <v>166877</v>
      </c>
      <c r="I2737">
        <v>174345</v>
      </c>
      <c r="J2737">
        <v>188525</v>
      </c>
      <c r="K2737">
        <v>191991</v>
      </c>
      <c r="L2737">
        <v>186857</v>
      </c>
      <c r="M2737">
        <v>194569</v>
      </c>
      <c r="N2737">
        <v>201392</v>
      </c>
      <c r="O2737">
        <v>210553</v>
      </c>
      <c r="P2737">
        <v>217237</v>
      </c>
      <c r="Q2737">
        <v>225706</v>
      </c>
      <c r="R2737">
        <v>229341</v>
      </c>
      <c r="S2737">
        <v>232020</v>
      </c>
      <c r="T2737">
        <v>235608</v>
      </c>
      <c r="U2737">
        <v>243336</v>
      </c>
      <c r="V2737">
        <v>254419</v>
      </c>
      <c r="W2737">
        <v>271425</v>
      </c>
      <c r="X2737">
        <v>282338</v>
      </c>
      <c r="Y2737">
        <v>293142</v>
      </c>
    </row>
    <row r="2738" spans="1:47" x14ac:dyDescent="0.25">
      <c r="A2738" t="str">
        <f t="shared" si="42"/>
        <v>OberösterreichPensionisteneinkommenNetto_Schnitt</v>
      </c>
      <c r="B2738">
        <v>2737</v>
      </c>
      <c r="C2738">
        <v>400</v>
      </c>
      <c r="D2738" t="s">
        <v>199</v>
      </c>
      <c r="E2738" t="s">
        <v>44</v>
      </c>
      <c r="F2738" t="s">
        <v>59</v>
      </c>
      <c r="G2738">
        <v>13443.907123720601</v>
      </c>
      <c r="H2738">
        <v>13775.573512847501</v>
      </c>
      <c r="I2738">
        <v>14152.2601746623</v>
      </c>
      <c r="J2738">
        <v>14468.6652591154</v>
      </c>
      <c r="K2738">
        <v>14911.875131114601</v>
      </c>
      <c r="L2738">
        <v>15580.4327534967</v>
      </c>
      <c r="M2738">
        <v>15872.9847498457</v>
      </c>
      <c r="N2738">
        <v>16120.4723343149</v>
      </c>
      <c r="O2738">
        <v>16546.7797038356</v>
      </c>
      <c r="P2738">
        <v>16938.1160155096</v>
      </c>
      <c r="Q2738">
        <v>17331.629303186201</v>
      </c>
      <c r="R2738">
        <v>17654.247171627499</v>
      </c>
      <c r="S2738">
        <v>18517.6151742609</v>
      </c>
      <c r="T2738">
        <v>18760.330809051</v>
      </c>
      <c r="U2738">
        <v>19166.6204490733</v>
      </c>
      <c r="V2738">
        <v>19673.2547917743</v>
      </c>
      <c r="W2738">
        <v>21049.6747513105</v>
      </c>
      <c r="X2738">
        <v>21608.025921939199</v>
      </c>
      <c r="Y2738">
        <v>22392.8957638432</v>
      </c>
    </row>
    <row r="2739" spans="1:47" x14ac:dyDescent="0.25">
      <c r="A2739" t="str">
        <f t="shared" si="42"/>
        <v>OberösterreichPensionisteneinkommenNettobezüge 1000 EUR</v>
      </c>
      <c r="B2739">
        <v>2738</v>
      </c>
      <c r="C2739">
        <v>400</v>
      </c>
      <c r="D2739" t="s">
        <v>199</v>
      </c>
      <c r="E2739" t="s">
        <v>44</v>
      </c>
      <c r="F2739" t="s">
        <v>60</v>
      </c>
      <c r="G2739">
        <v>4279383.8521800004</v>
      </c>
      <c r="H2739">
        <v>4416021.8254399998</v>
      </c>
      <c r="I2739">
        <v>4567457.99199</v>
      </c>
      <c r="J2739">
        <v>4709434.7925199997</v>
      </c>
      <c r="K2739">
        <v>4905813.0637600003</v>
      </c>
      <c r="L2739">
        <v>5196463.8341100002</v>
      </c>
      <c r="M2739">
        <v>5400465.6014400003</v>
      </c>
      <c r="N2739">
        <v>5567511.4096299997</v>
      </c>
      <c r="O2739">
        <v>5797098.0821200004</v>
      </c>
      <c r="P2739">
        <v>6006594.7014199998</v>
      </c>
      <c r="Q2739">
        <v>6210460.0598400002</v>
      </c>
      <c r="R2739">
        <v>6307191.6530299997</v>
      </c>
      <c r="S2739">
        <v>6599511.3895699997</v>
      </c>
      <c r="T2739">
        <v>6730568.8430399997</v>
      </c>
      <c r="U2739">
        <v>6952634.0680400003</v>
      </c>
      <c r="V2739">
        <v>7237200.2402499998</v>
      </c>
      <c r="W2739">
        <v>7713884.8590399995</v>
      </c>
      <c r="X2739">
        <v>8045770.06006</v>
      </c>
      <c r="Y2739">
        <v>8474255.5083900001</v>
      </c>
    </row>
    <row r="2740" spans="1:47" x14ac:dyDescent="0.25">
      <c r="A2740" t="str">
        <f t="shared" si="42"/>
        <v>OberösterreichPensionisteneinkommenSV-Beiträge 1000 EUR</v>
      </c>
      <c r="B2740">
        <v>2739</v>
      </c>
      <c r="C2740">
        <v>400</v>
      </c>
      <c r="D2740" t="s">
        <v>199</v>
      </c>
      <c r="E2740" t="s">
        <v>44</v>
      </c>
      <c r="F2740" t="s">
        <v>61</v>
      </c>
      <c r="G2740">
        <v>245536.83670000001</v>
      </c>
      <c r="H2740">
        <v>274917.73470999999</v>
      </c>
      <c r="I2740">
        <v>289700.02996000001</v>
      </c>
      <c r="J2740">
        <v>299184.29346000002</v>
      </c>
      <c r="K2740">
        <v>318964.50312000001</v>
      </c>
      <c r="L2740">
        <v>335256.21354999999</v>
      </c>
      <c r="M2740">
        <v>350548.92700999998</v>
      </c>
      <c r="N2740">
        <v>363749.51640000002</v>
      </c>
      <c r="O2740">
        <v>380823.56712999998</v>
      </c>
      <c r="P2740">
        <v>396339.95788</v>
      </c>
      <c r="Q2740">
        <v>411000.71028</v>
      </c>
      <c r="R2740">
        <v>419201.54320999997</v>
      </c>
      <c r="S2740">
        <v>427650.92959000001</v>
      </c>
      <c r="T2740">
        <v>436772.00764000003</v>
      </c>
      <c r="U2740">
        <v>451676.61427000002</v>
      </c>
      <c r="V2740">
        <v>471671.96250000002</v>
      </c>
      <c r="W2740">
        <v>494757.28870999999</v>
      </c>
      <c r="X2740">
        <v>516942.64494999999</v>
      </c>
      <c r="Y2740">
        <v>541681.49516000005</v>
      </c>
    </row>
    <row r="2741" spans="1:47" x14ac:dyDescent="0.25">
      <c r="A2741" t="str">
        <f t="shared" si="42"/>
        <v>OberösterreichPensionisteneinkommenSV-Beiträge Fälle</v>
      </c>
      <c r="B2741">
        <v>2740</v>
      </c>
      <c r="C2741">
        <v>400</v>
      </c>
      <c r="D2741" t="s">
        <v>199</v>
      </c>
      <c r="E2741" t="s">
        <v>44</v>
      </c>
      <c r="F2741" t="s">
        <v>62</v>
      </c>
      <c r="G2741">
        <v>303910</v>
      </c>
      <c r="H2741">
        <v>306147</v>
      </c>
      <c r="I2741">
        <v>308263</v>
      </c>
      <c r="J2741">
        <v>310779</v>
      </c>
      <c r="K2741">
        <v>314423</v>
      </c>
      <c r="L2741">
        <v>318679</v>
      </c>
      <c r="M2741">
        <v>324682</v>
      </c>
      <c r="N2741">
        <v>329736</v>
      </c>
      <c r="O2741">
        <v>334175</v>
      </c>
      <c r="P2741">
        <v>338208</v>
      </c>
      <c r="Q2741">
        <v>341941</v>
      </c>
      <c r="R2741">
        <v>340603</v>
      </c>
      <c r="S2741">
        <v>340048</v>
      </c>
      <c r="T2741">
        <v>342289</v>
      </c>
      <c r="U2741">
        <v>346302</v>
      </c>
      <c r="V2741">
        <v>351388</v>
      </c>
      <c r="W2741">
        <v>353969</v>
      </c>
      <c r="X2741">
        <v>360150</v>
      </c>
      <c r="Y2741">
        <v>366487</v>
      </c>
    </row>
    <row r="2742" spans="1:47" x14ac:dyDescent="0.25">
      <c r="A2742" t="str">
        <f t="shared" si="42"/>
        <v>OberösterreichUnselbstständig BeschäftigteFrauen</v>
      </c>
      <c r="B2742">
        <v>2741</v>
      </c>
      <c r="C2742">
        <v>400</v>
      </c>
      <c r="D2742" t="s">
        <v>199</v>
      </c>
      <c r="E2742" t="s">
        <v>38</v>
      </c>
      <c r="F2742" t="s">
        <v>47</v>
      </c>
      <c r="G2742">
        <v>241799</v>
      </c>
      <c r="H2742">
        <v>253019</v>
      </c>
      <c r="I2742">
        <v>249775</v>
      </c>
      <c r="J2742">
        <v>260590</v>
      </c>
      <c r="K2742">
        <v>257505</v>
      </c>
      <c r="L2742">
        <v>259231</v>
      </c>
      <c r="M2742">
        <v>255277</v>
      </c>
      <c r="N2742">
        <v>264989</v>
      </c>
      <c r="O2742">
        <v>241444</v>
      </c>
      <c r="P2742">
        <v>254539</v>
      </c>
      <c r="Q2742">
        <v>246767</v>
      </c>
      <c r="R2742">
        <v>255106</v>
      </c>
      <c r="S2742">
        <v>247950</v>
      </c>
      <c r="T2742">
        <v>257675</v>
      </c>
      <c r="U2742">
        <v>256789</v>
      </c>
      <c r="V2742">
        <v>266118</v>
      </c>
      <c r="W2742">
        <v>261406</v>
      </c>
      <c r="X2742">
        <v>270520</v>
      </c>
      <c r="Y2742">
        <v>262969</v>
      </c>
      <c r="Z2742">
        <v>272226</v>
      </c>
      <c r="AA2742">
        <v>266001</v>
      </c>
      <c r="AB2742">
        <v>274124</v>
      </c>
      <c r="AC2742">
        <v>267741</v>
      </c>
      <c r="AD2742">
        <v>277561</v>
      </c>
      <c r="AE2742">
        <v>271088</v>
      </c>
      <c r="AF2742">
        <v>279333</v>
      </c>
      <c r="AG2742">
        <v>276315</v>
      </c>
      <c r="AH2742">
        <v>285131</v>
      </c>
      <c r="AI2742">
        <v>282800</v>
      </c>
      <c r="AJ2742">
        <v>290891</v>
      </c>
      <c r="AK2742">
        <v>287172</v>
      </c>
      <c r="AL2742">
        <v>295257</v>
      </c>
      <c r="AM2742">
        <v>290121</v>
      </c>
      <c r="AN2742">
        <v>293128</v>
      </c>
      <c r="AO2742">
        <v>288580</v>
      </c>
      <c r="AP2742">
        <v>302833</v>
      </c>
      <c r="AQ2742">
        <v>302632</v>
      </c>
      <c r="AR2742">
        <v>309750</v>
      </c>
      <c r="AS2742">
        <v>307588</v>
      </c>
      <c r="AT2742">
        <v>313778</v>
      </c>
      <c r="AU2742">
        <v>307997</v>
      </c>
    </row>
    <row r="2743" spans="1:47" x14ac:dyDescent="0.25">
      <c r="A2743" t="str">
        <f t="shared" si="42"/>
        <v>OberösterreichUnselbstständig BeschäftigteInsgesamt</v>
      </c>
      <c r="B2743">
        <v>2742</v>
      </c>
      <c r="C2743">
        <v>400</v>
      </c>
      <c r="D2743" t="s">
        <v>199</v>
      </c>
      <c r="E2743" t="s">
        <v>38</v>
      </c>
      <c r="F2743" t="s">
        <v>48</v>
      </c>
      <c r="G2743">
        <v>541213</v>
      </c>
      <c r="H2743">
        <v>577580</v>
      </c>
      <c r="I2743">
        <v>552342</v>
      </c>
      <c r="J2743">
        <v>587262</v>
      </c>
      <c r="K2743">
        <v>562660</v>
      </c>
      <c r="L2743">
        <v>595233</v>
      </c>
      <c r="M2743">
        <v>571254</v>
      </c>
      <c r="N2743">
        <v>605335</v>
      </c>
      <c r="O2743">
        <v>545503</v>
      </c>
      <c r="P2743">
        <v>578986</v>
      </c>
      <c r="Q2743">
        <v>548049</v>
      </c>
      <c r="R2743">
        <v>569962</v>
      </c>
      <c r="S2743">
        <v>542108</v>
      </c>
      <c r="T2743">
        <v>574345</v>
      </c>
      <c r="U2743">
        <v>558220</v>
      </c>
      <c r="V2743">
        <v>588582</v>
      </c>
      <c r="W2743">
        <v>567744</v>
      </c>
      <c r="X2743">
        <v>598388</v>
      </c>
      <c r="Y2743">
        <v>570003</v>
      </c>
      <c r="Z2743">
        <v>601761</v>
      </c>
      <c r="AA2743">
        <v>574942</v>
      </c>
      <c r="AB2743">
        <v>604560</v>
      </c>
      <c r="AC2743">
        <v>578568</v>
      </c>
      <c r="AD2743">
        <v>611780</v>
      </c>
      <c r="AE2743">
        <v>585509</v>
      </c>
      <c r="AF2743">
        <v>614975</v>
      </c>
      <c r="AG2743">
        <v>595414</v>
      </c>
      <c r="AH2743">
        <v>627492</v>
      </c>
      <c r="AI2743">
        <v>611330</v>
      </c>
      <c r="AJ2743">
        <v>640024</v>
      </c>
      <c r="AK2743">
        <v>621254</v>
      </c>
      <c r="AL2743">
        <v>648488</v>
      </c>
      <c r="AM2743">
        <v>626976</v>
      </c>
      <c r="AN2743">
        <v>641642</v>
      </c>
      <c r="AO2743">
        <v>621735</v>
      </c>
      <c r="AP2743">
        <v>658494</v>
      </c>
      <c r="AQ2743">
        <v>648878</v>
      </c>
      <c r="AR2743">
        <v>671563</v>
      </c>
      <c r="AS2743">
        <v>657350</v>
      </c>
      <c r="AT2743">
        <v>678244</v>
      </c>
      <c r="AU2743">
        <v>654953</v>
      </c>
    </row>
    <row r="2744" spans="1:47" x14ac:dyDescent="0.25">
      <c r="A2744" t="str">
        <f t="shared" si="42"/>
        <v>OberösterreichUnselbstständig BeschäftigteMänner</v>
      </c>
      <c r="B2744">
        <v>2743</v>
      </c>
      <c r="C2744">
        <v>400</v>
      </c>
      <c r="D2744" t="s">
        <v>199</v>
      </c>
      <c r="E2744" t="s">
        <v>38</v>
      </c>
      <c r="F2744" t="s">
        <v>49</v>
      </c>
      <c r="G2744">
        <v>299414</v>
      </c>
      <c r="H2744">
        <v>324561</v>
      </c>
      <c r="I2744">
        <v>302</v>
      </c>
      <c r="J2744">
        <v>326672</v>
      </c>
      <c r="K2744">
        <v>305155</v>
      </c>
      <c r="L2744">
        <v>336002</v>
      </c>
      <c r="M2744">
        <v>315977</v>
      </c>
      <c r="N2744">
        <v>340346</v>
      </c>
      <c r="O2744">
        <v>304059</v>
      </c>
      <c r="P2744">
        <v>324447</v>
      </c>
      <c r="Q2744">
        <v>301282</v>
      </c>
      <c r="R2744">
        <v>314856</v>
      </c>
      <c r="S2744">
        <v>294158</v>
      </c>
      <c r="T2744">
        <v>316670</v>
      </c>
      <c r="U2744">
        <v>301431</v>
      </c>
      <c r="V2744">
        <v>322464</v>
      </c>
      <c r="W2744">
        <v>306338</v>
      </c>
      <c r="X2744">
        <v>327868</v>
      </c>
      <c r="Y2744">
        <v>307034</v>
      </c>
      <c r="Z2744">
        <v>329535</v>
      </c>
      <c r="AA2744">
        <v>308941</v>
      </c>
      <c r="AB2744">
        <v>330436</v>
      </c>
      <c r="AC2744">
        <v>310827</v>
      </c>
      <c r="AD2744">
        <v>334219</v>
      </c>
      <c r="AE2744">
        <v>314421</v>
      </c>
      <c r="AF2744">
        <v>335642</v>
      </c>
      <c r="AG2744">
        <v>319099</v>
      </c>
      <c r="AH2744">
        <v>342361</v>
      </c>
      <c r="AI2744">
        <v>328530</v>
      </c>
      <c r="AJ2744">
        <v>349133</v>
      </c>
      <c r="AK2744">
        <v>334082</v>
      </c>
      <c r="AL2744">
        <v>353231</v>
      </c>
      <c r="AM2744">
        <v>336855</v>
      </c>
      <c r="AN2744">
        <v>348514</v>
      </c>
      <c r="AO2744">
        <v>333155</v>
      </c>
      <c r="AP2744">
        <v>355661</v>
      </c>
      <c r="AQ2744">
        <v>346246</v>
      </c>
      <c r="AR2744">
        <v>361813</v>
      </c>
      <c r="AS2744">
        <v>349762</v>
      </c>
      <c r="AT2744">
        <v>364466</v>
      </c>
      <c r="AU2744">
        <v>346956</v>
      </c>
    </row>
    <row r="2745" spans="1:47" x14ac:dyDescent="0.25">
      <c r="A2745" t="str">
        <f t="shared" si="42"/>
        <v>OberösterreichUnselbstständig Beschäftigte GW mgfInsgesamt</v>
      </c>
      <c r="B2745">
        <v>2744</v>
      </c>
      <c r="C2745">
        <v>400</v>
      </c>
      <c r="D2745" t="s">
        <v>199</v>
      </c>
      <c r="E2745" t="s">
        <v>450</v>
      </c>
      <c r="F2745" t="s">
        <v>48</v>
      </c>
      <c r="G2745">
        <v>498334.123321975</v>
      </c>
      <c r="H2745">
        <v>477899.56917428703</v>
      </c>
      <c r="I2745">
        <v>512124.88806036301</v>
      </c>
      <c r="J2745">
        <v>488896.94013828703</v>
      </c>
      <c r="K2745">
        <v>519340.62293656799</v>
      </c>
      <c r="L2745">
        <v>491690.54957930098</v>
      </c>
      <c r="M2745">
        <v>504838.013550237</v>
      </c>
      <c r="N2745">
        <v>478546.160459376</v>
      </c>
      <c r="O2745">
        <v>517724.88667451299</v>
      </c>
      <c r="P2745">
        <v>496251.78779603599</v>
      </c>
      <c r="Q2745">
        <v>523934.49538000301</v>
      </c>
      <c r="R2745">
        <v>508432.335926981</v>
      </c>
      <c r="S2745">
        <v>532422.12389123498</v>
      </c>
      <c r="T2745">
        <v>508468.73574526299</v>
      </c>
    </row>
    <row r="2746" spans="1:47" x14ac:dyDescent="0.25">
      <c r="A2746" t="str">
        <f t="shared" si="42"/>
        <v>OberösterreichUnselbstständig Beschäftigte GW ogfInsgesamt</v>
      </c>
      <c r="B2746">
        <v>2745</v>
      </c>
      <c r="C2746">
        <v>400</v>
      </c>
      <c r="D2746" t="s">
        <v>199</v>
      </c>
      <c r="E2746" t="s">
        <v>449</v>
      </c>
      <c r="F2746" t="s">
        <v>48</v>
      </c>
      <c r="G2746">
        <v>463961.54185527202</v>
      </c>
      <c r="H2746">
        <v>443652.07726791099</v>
      </c>
      <c r="I2746">
        <v>477607.46451981401</v>
      </c>
      <c r="J2746">
        <v>455040.53608572501</v>
      </c>
      <c r="K2746">
        <v>485240.15365676</v>
      </c>
      <c r="L2746">
        <v>457745.20391554601</v>
      </c>
      <c r="M2746">
        <v>473046.26397462602</v>
      </c>
      <c r="N2746">
        <v>448838.68559428398</v>
      </c>
      <c r="O2746">
        <v>484249.03617662197</v>
      </c>
      <c r="P2746">
        <v>464494.27329219802</v>
      </c>
      <c r="Q2746">
        <v>490526.30429175298</v>
      </c>
      <c r="R2746">
        <v>475017.41644720797</v>
      </c>
      <c r="S2746">
        <v>498508.37381611299</v>
      </c>
      <c r="T2746">
        <v>474167.119639399</v>
      </c>
    </row>
    <row r="2747" spans="1:47" x14ac:dyDescent="0.25">
      <c r="A2747" t="str">
        <f t="shared" si="42"/>
        <v>OberösterreichUnternehmenInsgesamt</v>
      </c>
      <c r="B2747">
        <v>2746</v>
      </c>
      <c r="C2747">
        <v>400</v>
      </c>
      <c r="D2747" t="s">
        <v>199</v>
      </c>
      <c r="E2747" t="s">
        <v>475</v>
      </c>
      <c r="F2747" t="s">
        <v>48</v>
      </c>
      <c r="G2747">
        <v>108796</v>
      </c>
      <c r="H2747">
        <v>110074</v>
      </c>
      <c r="I2747">
        <v>112923</v>
      </c>
    </row>
    <row r="2748" spans="1:47" x14ac:dyDescent="0.25">
      <c r="A2748" t="str">
        <f t="shared" si="42"/>
        <v>OberösterreichWohnbevölkerungInsgesamt</v>
      </c>
      <c r="B2748">
        <v>2747</v>
      </c>
      <c r="C2748">
        <v>400</v>
      </c>
      <c r="D2748" t="s">
        <v>199</v>
      </c>
      <c r="E2748" t="s">
        <v>42</v>
      </c>
      <c r="F2748" t="s">
        <v>48</v>
      </c>
      <c r="G2748">
        <v>1377802</v>
      </c>
      <c r="H2748">
        <v>1382532</v>
      </c>
      <c r="I2748">
        <v>1387488</v>
      </c>
      <c r="J2748">
        <v>1394726</v>
      </c>
      <c r="K2748">
        <v>1400287</v>
      </c>
      <c r="L2748">
        <v>1403663</v>
      </c>
      <c r="M2748">
        <v>1405762</v>
      </c>
      <c r="N2748">
        <v>1408619</v>
      </c>
      <c r="O2748">
        <v>1409253</v>
      </c>
      <c r="P2748">
        <v>1410222</v>
      </c>
      <c r="Q2748">
        <v>1413866</v>
      </c>
      <c r="R2748">
        <v>1418498</v>
      </c>
      <c r="S2748">
        <v>1425422</v>
      </c>
      <c r="T2748">
        <v>1437251</v>
      </c>
      <c r="U2748">
        <v>1453948</v>
      </c>
      <c r="V2748">
        <v>1465045</v>
      </c>
      <c r="W2748">
        <v>1473576</v>
      </c>
      <c r="X2748">
        <v>1482095</v>
      </c>
      <c r="Y2748">
        <v>1490279</v>
      </c>
      <c r="Z2748">
        <v>1495608</v>
      </c>
      <c r="AA2748">
        <v>1505140</v>
      </c>
      <c r="AB2748">
        <v>1522825</v>
      </c>
    </row>
    <row r="2749" spans="1:47" x14ac:dyDescent="0.25">
      <c r="A2749" t="str">
        <f t="shared" si="42"/>
        <v>Linz (Stadt)ArbeitnehmereinkommenBrutto_Schnitt</v>
      </c>
      <c r="B2749">
        <v>2748</v>
      </c>
      <c r="C2749">
        <v>401</v>
      </c>
      <c r="D2749" t="s">
        <v>200</v>
      </c>
      <c r="E2749" t="s">
        <v>43</v>
      </c>
      <c r="F2749" t="s">
        <v>54</v>
      </c>
      <c r="G2749">
        <v>26518.477362605499</v>
      </c>
      <c r="H2749">
        <v>26866.2973781084</v>
      </c>
      <c r="I2749">
        <v>27677.1453917289</v>
      </c>
      <c r="J2749">
        <v>28562.886983612399</v>
      </c>
      <c r="K2749">
        <v>29314.961141815998</v>
      </c>
      <c r="L2749">
        <v>29679.8512952327</v>
      </c>
      <c r="M2749">
        <v>29458.2126174482</v>
      </c>
      <c r="N2749">
        <v>29860.7633575195</v>
      </c>
      <c r="O2749">
        <v>30582.083827472801</v>
      </c>
      <c r="P2749">
        <v>31004.029371820299</v>
      </c>
      <c r="Q2749">
        <v>31097.768956535099</v>
      </c>
      <c r="R2749">
        <v>31548.750054308799</v>
      </c>
      <c r="S2749">
        <v>32055.666196759001</v>
      </c>
      <c r="T2749">
        <v>32487.889634011499</v>
      </c>
      <c r="U2749">
        <v>33482.545158235902</v>
      </c>
      <c r="V2749">
        <v>34631.8350312111</v>
      </c>
      <c r="W2749">
        <v>35158.946069938997</v>
      </c>
      <c r="X2749">
        <v>36200.812480797598</v>
      </c>
      <c r="Y2749">
        <v>37553.019551417201</v>
      </c>
    </row>
    <row r="2750" spans="1:47" x14ac:dyDescent="0.25">
      <c r="A2750" t="str">
        <f t="shared" si="42"/>
        <v>Linz (Stadt)ArbeitnehmereinkommenBruttobezüge 1000 EUR</v>
      </c>
      <c r="B2750">
        <v>2749</v>
      </c>
      <c r="C2750">
        <v>401</v>
      </c>
      <c r="D2750" t="s">
        <v>200</v>
      </c>
      <c r="E2750" t="s">
        <v>43</v>
      </c>
      <c r="F2750" t="s">
        <v>55</v>
      </c>
      <c r="G2750">
        <v>2289578.8170099999</v>
      </c>
      <c r="H2750">
        <v>2361708.7373199998</v>
      </c>
      <c r="I2750">
        <v>2460166.0995800002</v>
      </c>
      <c r="J2750">
        <v>2572602.1048400002</v>
      </c>
      <c r="K2750">
        <v>2687038.6532200002</v>
      </c>
      <c r="L2750">
        <v>2702558.2193900002</v>
      </c>
      <c r="M2750">
        <v>2688150.2759799999</v>
      </c>
      <c r="N2750">
        <v>2786128.6643099999</v>
      </c>
      <c r="O2750">
        <v>2901383.45688</v>
      </c>
      <c r="P2750">
        <v>2980076.2991900002</v>
      </c>
      <c r="Q2750">
        <v>3033587.3617099999</v>
      </c>
      <c r="R2750">
        <v>3119508.8566200002</v>
      </c>
      <c r="S2750">
        <v>3236211.8365600002</v>
      </c>
      <c r="T2750">
        <v>3350086.20328</v>
      </c>
      <c r="U2750">
        <v>3543223.37628</v>
      </c>
      <c r="V2750">
        <v>3700515.4685900002</v>
      </c>
      <c r="W2750">
        <v>3683848.89237</v>
      </c>
      <c r="X2750">
        <v>3874138.5500699999</v>
      </c>
      <c r="Y2750">
        <v>4168159.8520900002</v>
      </c>
    </row>
    <row r="2751" spans="1:47" x14ac:dyDescent="0.25">
      <c r="A2751" t="str">
        <f t="shared" si="42"/>
        <v>Linz (Stadt)ArbeitnehmereinkommenBruttobezüge Fälle</v>
      </c>
      <c r="B2751">
        <v>2750</v>
      </c>
      <c r="C2751">
        <v>401</v>
      </c>
      <c r="D2751" t="s">
        <v>200</v>
      </c>
      <c r="E2751" t="s">
        <v>43</v>
      </c>
      <c r="F2751" t="s">
        <v>56</v>
      </c>
      <c r="G2751">
        <v>86339</v>
      </c>
      <c r="H2751">
        <v>87906</v>
      </c>
      <c r="I2751">
        <v>88888</v>
      </c>
      <c r="J2751">
        <v>90068</v>
      </c>
      <c r="K2751">
        <v>91661</v>
      </c>
      <c r="L2751">
        <v>91057</v>
      </c>
      <c r="M2751">
        <v>91253</v>
      </c>
      <c r="N2751">
        <v>93304</v>
      </c>
      <c r="O2751">
        <v>94872</v>
      </c>
      <c r="P2751">
        <v>96119</v>
      </c>
      <c r="Q2751">
        <v>97550</v>
      </c>
      <c r="R2751">
        <v>98879</v>
      </c>
      <c r="S2751">
        <v>100956</v>
      </c>
      <c r="T2751">
        <v>103118</v>
      </c>
      <c r="U2751">
        <v>105823</v>
      </c>
      <c r="V2751">
        <v>106853</v>
      </c>
      <c r="W2751">
        <v>104777</v>
      </c>
      <c r="X2751">
        <v>107018</v>
      </c>
      <c r="Y2751">
        <v>110994</v>
      </c>
    </row>
    <row r="2752" spans="1:47" x14ac:dyDescent="0.25">
      <c r="A2752" t="str">
        <f t="shared" si="42"/>
        <v>Linz (Stadt)ArbeitnehmereinkommenLohnsteuer 1000 EUR</v>
      </c>
      <c r="B2752">
        <v>2751</v>
      </c>
      <c r="C2752">
        <v>401</v>
      </c>
      <c r="D2752" t="s">
        <v>200</v>
      </c>
      <c r="E2752" t="s">
        <v>43</v>
      </c>
      <c r="F2752" t="s">
        <v>57</v>
      </c>
      <c r="G2752">
        <v>358941.94899</v>
      </c>
      <c r="H2752">
        <v>357644.69608999998</v>
      </c>
      <c r="I2752">
        <v>382288.88150999998</v>
      </c>
      <c r="J2752">
        <v>408131.08007000003</v>
      </c>
      <c r="K2752">
        <v>437441.99293000001</v>
      </c>
      <c r="L2752">
        <v>403944.37777999998</v>
      </c>
      <c r="M2752">
        <v>403614.56193000003</v>
      </c>
      <c r="N2752">
        <v>426683.44209000003</v>
      </c>
      <c r="O2752">
        <v>451687.99776</v>
      </c>
      <c r="P2752">
        <v>470660.52062999998</v>
      </c>
      <c r="Q2752">
        <v>483274.84649000003</v>
      </c>
      <c r="R2752">
        <v>507858.02708000003</v>
      </c>
      <c r="S2752">
        <v>455883.28748</v>
      </c>
      <c r="T2752">
        <v>476398.40681000001</v>
      </c>
      <c r="U2752">
        <v>514235.33799000003</v>
      </c>
      <c r="V2752">
        <v>535475.01887999999</v>
      </c>
      <c r="W2752">
        <v>508345.04100999999</v>
      </c>
      <c r="X2752">
        <v>550434.36537999997</v>
      </c>
      <c r="Y2752">
        <v>583191.87560999999</v>
      </c>
    </row>
    <row r="2753" spans="1:47" x14ac:dyDescent="0.25">
      <c r="A2753" t="str">
        <f t="shared" si="42"/>
        <v>Linz (Stadt)ArbeitnehmereinkommenLohnsteuer Fälle</v>
      </c>
      <c r="B2753">
        <v>2752</v>
      </c>
      <c r="C2753">
        <v>401</v>
      </c>
      <c r="D2753" t="s">
        <v>200</v>
      </c>
      <c r="E2753" t="s">
        <v>43</v>
      </c>
      <c r="F2753" t="s">
        <v>58</v>
      </c>
      <c r="G2753">
        <v>72103</v>
      </c>
      <c r="H2753">
        <v>71712</v>
      </c>
      <c r="I2753">
        <v>73232</v>
      </c>
      <c r="J2753">
        <v>74719</v>
      </c>
      <c r="K2753">
        <v>77260</v>
      </c>
      <c r="L2753">
        <v>75118</v>
      </c>
      <c r="M2753">
        <v>75158</v>
      </c>
      <c r="N2753">
        <v>77513</v>
      </c>
      <c r="O2753">
        <v>79598</v>
      </c>
      <c r="P2753">
        <v>80786</v>
      </c>
      <c r="Q2753">
        <v>81986</v>
      </c>
      <c r="R2753">
        <v>83060</v>
      </c>
      <c r="S2753">
        <v>84268</v>
      </c>
      <c r="T2753">
        <v>86951</v>
      </c>
      <c r="U2753">
        <v>90134</v>
      </c>
      <c r="V2753">
        <v>92759</v>
      </c>
      <c r="W2753">
        <v>91496</v>
      </c>
      <c r="X2753">
        <v>94223</v>
      </c>
      <c r="Y2753">
        <v>98514</v>
      </c>
    </row>
    <row r="2754" spans="1:47" x14ac:dyDescent="0.25">
      <c r="A2754" t="str">
        <f t="shared" si="42"/>
        <v>Linz (Stadt)ArbeitnehmereinkommenNetto_Schnitt</v>
      </c>
      <c r="B2754">
        <v>2753</v>
      </c>
      <c r="C2754">
        <v>401</v>
      </c>
      <c r="D2754" t="s">
        <v>200</v>
      </c>
      <c r="E2754" t="s">
        <v>43</v>
      </c>
      <c r="F2754" t="s">
        <v>59</v>
      </c>
      <c r="G2754">
        <v>18248.5462852245</v>
      </c>
      <c r="H2754">
        <v>18598.193845585101</v>
      </c>
      <c r="I2754">
        <v>19059.667704302101</v>
      </c>
      <c r="J2754">
        <v>19599.6024665808</v>
      </c>
      <c r="K2754">
        <v>20022.152936145099</v>
      </c>
      <c r="L2754">
        <v>20708.642481412699</v>
      </c>
      <c r="M2754">
        <v>20503.969620286502</v>
      </c>
      <c r="N2754">
        <v>20666.458596951899</v>
      </c>
      <c r="O2754">
        <v>21083.724322455499</v>
      </c>
      <c r="P2754">
        <v>21276.178900945699</v>
      </c>
      <c r="Q2754">
        <v>21259.783107022002</v>
      </c>
      <c r="R2754">
        <v>21442.4691517916</v>
      </c>
      <c r="S2754">
        <v>22471.786137921499</v>
      </c>
      <c r="T2754">
        <v>22711.622259256401</v>
      </c>
      <c r="U2754">
        <v>23343.579962201002</v>
      </c>
      <c r="V2754">
        <v>24180.514968040199</v>
      </c>
      <c r="W2754">
        <v>24796.576624068301</v>
      </c>
      <c r="X2754">
        <v>25365.795802294899</v>
      </c>
      <c r="Y2754">
        <v>26427.0449862155</v>
      </c>
    </row>
    <row r="2755" spans="1:47" x14ac:dyDescent="0.25">
      <c r="A2755" t="str">
        <f t="shared" ref="A2755:A2818" si="43">D2755&amp;E2755&amp;F2755</f>
        <v>Linz (Stadt)ArbeitnehmereinkommenNettobezüge 1000 EUR</v>
      </c>
      <c r="B2755">
        <v>2754</v>
      </c>
      <c r="C2755">
        <v>401</v>
      </c>
      <c r="D2755" t="s">
        <v>200</v>
      </c>
      <c r="E2755" t="s">
        <v>43</v>
      </c>
      <c r="F2755" t="s">
        <v>60</v>
      </c>
      <c r="G2755">
        <v>1575561.2377200001</v>
      </c>
      <c r="H2755">
        <v>1634892.82819</v>
      </c>
      <c r="I2755">
        <v>1694175.7429</v>
      </c>
      <c r="J2755">
        <v>1765296.99496</v>
      </c>
      <c r="K2755">
        <v>1835250.5602800001</v>
      </c>
      <c r="L2755">
        <v>1885666.85843</v>
      </c>
      <c r="M2755">
        <v>1871048.73976</v>
      </c>
      <c r="N2755">
        <v>1928263.25293</v>
      </c>
      <c r="O2755">
        <v>2000255.0939199999</v>
      </c>
      <c r="P2755">
        <v>2045045.03978</v>
      </c>
      <c r="Q2755">
        <v>2073891.8420899999</v>
      </c>
      <c r="R2755">
        <v>2120209.9072599998</v>
      </c>
      <c r="S2755">
        <v>2268661.6413400001</v>
      </c>
      <c r="T2755">
        <v>2341977.0641299998</v>
      </c>
      <c r="U2755">
        <v>2470287.6623399998</v>
      </c>
      <c r="V2755">
        <v>2583760.5658800001</v>
      </c>
      <c r="W2755">
        <v>2598110.90894</v>
      </c>
      <c r="X2755">
        <v>2714596.7351700002</v>
      </c>
      <c r="Y2755">
        <v>2933243.4312</v>
      </c>
    </row>
    <row r="2756" spans="1:47" x14ac:dyDescent="0.25">
      <c r="A2756" t="str">
        <f t="shared" si="43"/>
        <v>Linz (Stadt)ArbeitnehmereinkommenSV-Beiträge 1000 EUR</v>
      </c>
      <c r="B2756">
        <v>2755</v>
      </c>
      <c r="C2756">
        <v>401</v>
      </c>
      <c r="D2756" t="s">
        <v>200</v>
      </c>
      <c r="E2756" t="s">
        <v>43</v>
      </c>
      <c r="F2756" t="s">
        <v>61</v>
      </c>
      <c r="G2756">
        <v>355075.63030000002</v>
      </c>
      <c r="H2756">
        <v>369171.21304</v>
      </c>
      <c r="I2756">
        <v>383701.47516999999</v>
      </c>
      <c r="J2756">
        <v>399174.02980999998</v>
      </c>
      <c r="K2756">
        <v>414346.10000999999</v>
      </c>
      <c r="L2756">
        <v>412946.98317999998</v>
      </c>
      <c r="M2756">
        <v>413486.97428999998</v>
      </c>
      <c r="N2756">
        <v>431181.96928999998</v>
      </c>
      <c r="O2756">
        <v>449440.3652</v>
      </c>
      <c r="P2756">
        <v>464370.73878000001</v>
      </c>
      <c r="Q2756">
        <v>476420.67313000001</v>
      </c>
      <c r="R2756">
        <v>491440.92228</v>
      </c>
      <c r="S2756">
        <v>511666.90774</v>
      </c>
      <c r="T2756">
        <v>531710.73233999999</v>
      </c>
      <c r="U2756">
        <v>558700.37595000002</v>
      </c>
      <c r="V2756">
        <v>581279.88382999995</v>
      </c>
      <c r="W2756">
        <v>577392.94241999998</v>
      </c>
      <c r="X2756">
        <v>609107.44952000002</v>
      </c>
      <c r="Y2756">
        <v>651724.54527999996</v>
      </c>
    </row>
    <row r="2757" spans="1:47" x14ac:dyDescent="0.25">
      <c r="A2757" t="str">
        <f t="shared" si="43"/>
        <v>Linz (Stadt)ArbeitnehmereinkommenSV-Beiträge Fälle</v>
      </c>
      <c r="B2757">
        <v>2756</v>
      </c>
      <c r="C2757">
        <v>401</v>
      </c>
      <c r="D2757" t="s">
        <v>200</v>
      </c>
      <c r="E2757" t="s">
        <v>43</v>
      </c>
      <c r="F2757" t="s">
        <v>62</v>
      </c>
      <c r="G2757">
        <v>83172</v>
      </c>
      <c r="H2757">
        <v>84629</v>
      </c>
      <c r="I2757">
        <v>85582</v>
      </c>
      <c r="J2757">
        <v>86637</v>
      </c>
      <c r="K2757">
        <v>87985</v>
      </c>
      <c r="L2757">
        <v>87032</v>
      </c>
      <c r="M2757">
        <v>87008</v>
      </c>
      <c r="N2757">
        <v>89064</v>
      </c>
      <c r="O2757">
        <v>90456</v>
      </c>
      <c r="P2757">
        <v>91366</v>
      </c>
      <c r="Q2757">
        <v>92622</v>
      </c>
      <c r="R2757">
        <v>93607</v>
      </c>
      <c r="S2757">
        <v>95528</v>
      </c>
      <c r="T2757">
        <v>97569</v>
      </c>
      <c r="U2757">
        <v>100526</v>
      </c>
      <c r="V2757">
        <v>101623</v>
      </c>
      <c r="W2757">
        <v>99556</v>
      </c>
      <c r="X2757">
        <v>102101</v>
      </c>
      <c r="Y2757">
        <v>106017</v>
      </c>
    </row>
    <row r="2758" spans="1:47" x14ac:dyDescent="0.25">
      <c r="A2758" t="str">
        <f t="shared" si="43"/>
        <v>Linz (Stadt)ArbeitsloseFrauen</v>
      </c>
      <c r="B2758">
        <v>2757</v>
      </c>
      <c r="C2758">
        <v>401</v>
      </c>
      <c r="D2758" t="s">
        <v>200</v>
      </c>
      <c r="E2758" t="s">
        <v>36</v>
      </c>
      <c r="F2758" t="s">
        <v>47</v>
      </c>
      <c r="G2758">
        <v>1768</v>
      </c>
      <c r="H2758">
        <v>1604</v>
      </c>
      <c r="I2758">
        <v>1792</v>
      </c>
      <c r="J2758">
        <v>1679</v>
      </c>
      <c r="K2758">
        <v>1776</v>
      </c>
      <c r="L2758">
        <v>1446</v>
      </c>
      <c r="M2758">
        <v>1647</v>
      </c>
      <c r="N2758">
        <v>1435</v>
      </c>
      <c r="O2758">
        <v>1485</v>
      </c>
      <c r="P2758">
        <v>1398</v>
      </c>
      <c r="Q2758">
        <v>1511</v>
      </c>
      <c r="R2758">
        <v>1610</v>
      </c>
      <c r="S2758">
        <v>1820</v>
      </c>
      <c r="T2758">
        <v>1769</v>
      </c>
      <c r="U2758">
        <v>1899</v>
      </c>
      <c r="V2758">
        <v>1793</v>
      </c>
      <c r="W2758">
        <v>1979</v>
      </c>
      <c r="X2758">
        <v>2156</v>
      </c>
      <c r="Y2758">
        <v>2329</v>
      </c>
      <c r="Z2758">
        <v>2515</v>
      </c>
      <c r="AA2758">
        <v>3063</v>
      </c>
      <c r="AB2758">
        <v>3197</v>
      </c>
      <c r="AC2758">
        <v>3425</v>
      </c>
      <c r="AD2758">
        <v>3761</v>
      </c>
      <c r="AE2758">
        <v>3831</v>
      </c>
      <c r="AF2758">
        <v>3909</v>
      </c>
      <c r="AG2758">
        <v>4059</v>
      </c>
      <c r="AH2758">
        <v>3858</v>
      </c>
      <c r="AI2758">
        <v>3688</v>
      </c>
      <c r="AJ2758">
        <v>3399</v>
      </c>
      <c r="AK2758">
        <v>3489</v>
      </c>
      <c r="AL2758">
        <v>3409</v>
      </c>
      <c r="AM2758">
        <v>3560</v>
      </c>
      <c r="AN2758">
        <v>4666</v>
      </c>
      <c r="AO2758">
        <v>4666</v>
      </c>
      <c r="AP2758">
        <v>3520</v>
      </c>
      <c r="AQ2758">
        <v>3326</v>
      </c>
      <c r="AR2758">
        <v>3039</v>
      </c>
      <c r="AS2758">
        <v>3204</v>
      </c>
      <c r="AT2758">
        <v>3040</v>
      </c>
      <c r="AU2758">
        <v>3334</v>
      </c>
    </row>
    <row r="2759" spans="1:47" x14ac:dyDescent="0.25">
      <c r="A2759" t="str">
        <f t="shared" si="43"/>
        <v>Linz (Stadt)ArbeitsloseInsgesamt</v>
      </c>
      <c r="B2759">
        <v>2758</v>
      </c>
      <c r="C2759">
        <v>401</v>
      </c>
      <c r="D2759" t="s">
        <v>200</v>
      </c>
      <c r="E2759" t="s">
        <v>36</v>
      </c>
      <c r="F2759" t="s">
        <v>48</v>
      </c>
      <c r="G2759">
        <v>5375</v>
      </c>
      <c r="H2759">
        <v>3442</v>
      </c>
      <c r="I2759">
        <v>5419</v>
      </c>
      <c r="J2759">
        <v>3793</v>
      </c>
      <c r="K2759">
        <v>5442</v>
      </c>
      <c r="L2759">
        <v>3092</v>
      </c>
      <c r="M2759">
        <v>4719</v>
      </c>
      <c r="N2759">
        <v>3044</v>
      </c>
      <c r="O2759">
        <v>4003</v>
      </c>
      <c r="P2759">
        <v>2847</v>
      </c>
      <c r="Q2759">
        <v>4700</v>
      </c>
      <c r="R2759">
        <v>3888</v>
      </c>
      <c r="S2759">
        <v>5654</v>
      </c>
      <c r="T2759">
        <v>3822</v>
      </c>
      <c r="U2759">
        <v>5600</v>
      </c>
      <c r="V2759">
        <v>3796</v>
      </c>
      <c r="W2759">
        <v>5867</v>
      </c>
      <c r="X2759">
        <v>4641</v>
      </c>
      <c r="Y2759">
        <v>6779</v>
      </c>
      <c r="Z2759">
        <v>5593</v>
      </c>
      <c r="AA2759">
        <v>8597</v>
      </c>
      <c r="AB2759">
        <v>7286</v>
      </c>
      <c r="AC2759">
        <v>9726</v>
      </c>
      <c r="AD2759">
        <v>8736</v>
      </c>
      <c r="AE2759">
        <v>10457</v>
      </c>
      <c r="AF2759">
        <v>8813</v>
      </c>
      <c r="AG2759">
        <v>11220</v>
      </c>
      <c r="AH2759">
        <v>8636</v>
      </c>
      <c r="AI2759">
        <v>9867</v>
      </c>
      <c r="AJ2759">
        <v>7389</v>
      </c>
      <c r="AK2759">
        <v>9236</v>
      </c>
      <c r="AL2759">
        <v>7307</v>
      </c>
      <c r="AM2759">
        <v>9303</v>
      </c>
      <c r="AN2759">
        <v>10417</v>
      </c>
      <c r="AO2759">
        <v>11964</v>
      </c>
      <c r="AP2759">
        <v>7537</v>
      </c>
      <c r="AQ2759">
        <v>8569</v>
      </c>
      <c r="AR2759">
        <v>6325</v>
      </c>
      <c r="AS2759">
        <v>8335</v>
      </c>
      <c r="AT2759">
        <v>6707</v>
      </c>
      <c r="AU2759">
        <v>9286</v>
      </c>
    </row>
    <row r="2760" spans="1:47" x14ac:dyDescent="0.25">
      <c r="A2760" t="str">
        <f t="shared" si="43"/>
        <v>Linz (Stadt)ArbeitsloseMänner</v>
      </c>
      <c r="B2760">
        <v>2759</v>
      </c>
      <c r="C2760">
        <v>401</v>
      </c>
      <c r="D2760" t="s">
        <v>200</v>
      </c>
      <c r="E2760" t="s">
        <v>36</v>
      </c>
      <c r="F2760" t="s">
        <v>49</v>
      </c>
      <c r="G2760">
        <v>3607</v>
      </c>
      <c r="H2760">
        <v>1838</v>
      </c>
      <c r="I2760">
        <v>3627</v>
      </c>
      <c r="J2760">
        <v>2114</v>
      </c>
      <c r="K2760">
        <v>3666</v>
      </c>
      <c r="L2760">
        <v>1646</v>
      </c>
      <c r="M2760">
        <v>3072</v>
      </c>
      <c r="N2760">
        <v>1609</v>
      </c>
      <c r="O2760">
        <v>2518</v>
      </c>
      <c r="P2760">
        <v>1449</v>
      </c>
      <c r="Q2760">
        <v>3189</v>
      </c>
      <c r="R2760">
        <v>2278</v>
      </c>
      <c r="S2760">
        <v>3834</v>
      </c>
      <c r="T2760">
        <v>2053</v>
      </c>
      <c r="U2760">
        <v>3701</v>
      </c>
      <c r="V2760">
        <v>2003</v>
      </c>
      <c r="W2760">
        <v>3888</v>
      </c>
      <c r="X2760">
        <v>2485</v>
      </c>
      <c r="Y2760">
        <v>4450</v>
      </c>
      <c r="Z2760">
        <v>3078</v>
      </c>
      <c r="AA2760">
        <v>5534</v>
      </c>
      <c r="AB2760">
        <v>4089</v>
      </c>
      <c r="AC2760">
        <v>6301</v>
      </c>
      <c r="AD2760">
        <v>4975</v>
      </c>
      <c r="AE2760">
        <v>6626</v>
      </c>
      <c r="AF2760">
        <v>4904</v>
      </c>
      <c r="AG2760">
        <v>7161</v>
      </c>
      <c r="AH2760">
        <v>4778</v>
      </c>
      <c r="AI2760">
        <v>6179</v>
      </c>
      <c r="AJ2760">
        <v>3990</v>
      </c>
      <c r="AK2760">
        <v>5747</v>
      </c>
      <c r="AL2760">
        <v>3898</v>
      </c>
      <c r="AM2760">
        <v>5743</v>
      </c>
      <c r="AN2760">
        <v>5751</v>
      </c>
      <c r="AO2760">
        <v>7298</v>
      </c>
      <c r="AP2760">
        <v>4017</v>
      </c>
      <c r="AQ2760">
        <v>5243</v>
      </c>
      <c r="AR2760">
        <v>3286</v>
      </c>
      <c r="AS2760">
        <v>5131</v>
      </c>
      <c r="AT2760">
        <v>3667</v>
      </c>
      <c r="AU2760">
        <v>5952</v>
      </c>
    </row>
    <row r="2761" spans="1:47" x14ac:dyDescent="0.25">
      <c r="A2761" t="str">
        <f t="shared" si="43"/>
        <v>Linz (Stadt)arbeitslose AusländerFrauen</v>
      </c>
      <c r="B2761">
        <v>2760</v>
      </c>
      <c r="C2761">
        <v>401</v>
      </c>
      <c r="D2761" t="s">
        <v>200</v>
      </c>
      <c r="E2761" t="s">
        <v>37</v>
      </c>
      <c r="F2761" t="s">
        <v>47</v>
      </c>
      <c r="G2761">
        <v>336</v>
      </c>
      <c r="H2761">
        <v>253</v>
      </c>
      <c r="I2761">
        <v>356</v>
      </c>
      <c r="J2761">
        <v>260</v>
      </c>
      <c r="K2761">
        <v>366</v>
      </c>
      <c r="L2761">
        <v>191</v>
      </c>
      <c r="M2761">
        <v>335</v>
      </c>
      <c r="N2761">
        <v>222</v>
      </c>
      <c r="O2761">
        <v>278</v>
      </c>
      <c r="P2761">
        <v>257</v>
      </c>
      <c r="Q2761">
        <v>335</v>
      </c>
      <c r="R2761">
        <v>308</v>
      </c>
      <c r="S2761">
        <v>385</v>
      </c>
      <c r="T2761">
        <v>307</v>
      </c>
      <c r="U2761">
        <v>439</v>
      </c>
      <c r="V2761">
        <v>375</v>
      </c>
      <c r="W2761">
        <v>500</v>
      </c>
      <c r="X2761">
        <v>498</v>
      </c>
      <c r="Y2761">
        <v>711</v>
      </c>
      <c r="Z2761">
        <v>724</v>
      </c>
      <c r="AA2761">
        <v>1047</v>
      </c>
      <c r="AB2761">
        <v>943</v>
      </c>
      <c r="AC2761">
        <v>1153</v>
      </c>
      <c r="AD2761">
        <v>1228</v>
      </c>
      <c r="AE2761">
        <v>1390</v>
      </c>
      <c r="AF2761">
        <v>1375</v>
      </c>
      <c r="AG2761">
        <v>1546</v>
      </c>
      <c r="AH2761">
        <v>1466</v>
      </c>
      <c r="AI2761">
        <v>1533</v>
      </c>
      <c r="AJ2761">
        <v>1222</v>
      </c>
      <c r="AK2761">
        <v>1413</v>
      </c>
      <c r="AL2761">
        <v>1302</v>
      </c>
      <c r="AM2761">
        <v>1550</v>
      </c>
      <c r="AN2761">
        <v>2017</v>
      </c>
      <c r="AO2761">
        <v>2114</v>
      </c>
      <c r="AP2761">
        <v>1468</v>
      </c>
      <c r="AQ2761">
        <v>1469</v>
      </c>
      <c r="AR2761">
        <v>1315</v>
      </c>
      <c r="AS2761">
        <v>1485</v>
      </c>
      <c r="AT2761">
        <v>1404</v>
      </c>
      <c r="AU2761">
        <v>1621</v>
      </c>
    </row>
    <row r="2762" spans="1:47" x14ac:dyDescent="0.25">
      <c r="A2762" t="str">
        <f t="shared" si="43"/>
        <v>Linz (Stadt)arbeitslose AusländerInsgesamt</v>
      </c>
      <c r="B2762">
        <v>2761</v>
      </c>
      <c r="C2762">
        <v>401</v>
      </c>
      <c r="D2762" t="s">
        <v>200</v>
      </c>
      <c r="E2762" t="s">
        <v>37</v>
      </c>
      <c r="F2762" t="s">
        <v>48</v>
      </c>
      <c r="G2762">
        <v>1551</v>
      </c>
      <c r="H2762">
        <v>612</v>
      </c>
      <c r="I2762">
        <v>1611</v>
      </c>
      <c r="J2762">
        <v>687</v>
      </c>
      <c r="K2762">
        <v>1585</v>
      </c>
      <c r="L2762">
        <v>479</v>
      </c>
      <c r="M2762">
        <v>1344</v>
      </c>
      <c r="N2762">
        <v>531</v>
      </c>
      <c r="O2762">
        <v>981</v>
      </c>
      <c r="P2762">
        <v>559</v>
      </c>
      <c r="Q2762">
        <v>1387</v>
      </c>
      <c r="R2762">
        <v>783</v>
      </c>
      <c r="S2762">
        <v>1617</v>
      </c>
      <c r="T2762">
        <v>700</v>
      </c>
      <c r="U2762">
        <v>1696</v>
      </c>
      <c r="V2762">
        <v>809</v>
      </c>
      <c r="W2762">
        <v>1936</v>
      </c>
      <c r="X2762">
        <v>1094</v>
      </c>
      <c r="Y2762">
        <v>2421</v>
      </c>
      <c r="Z2762">
        <v>1556</v>
      </c>
      <c r="AA2762">
        <v>3282</v>
      </c>
      <c r="AB2762">
        <v>2244</v>
      </c>
      <c r="AC2762">
        <v>3705</v>
      </c>
      <c r="AD2762">
        <v>2860</v>
      </c>
      <c r="AE2762">
        <v>4045</v>
      </c>
      <c r="AF2762">
        <v>2947</v>
      </c>
      <c r="AG2762">
        <v>4540</v>
      </c>
      <c r="AH2762">
        <v>3052</v>
      </c>
      <c r="AI2762">
        <v>4173</v>
      </c>
      <c r="AJ2762">
        <v>2490</v>
      </c>
      <c r="AK2762">
        <v>4045</v>
      </c>
      <c r="AL2762">
        <v>2624</v>
      </c>
      <c r="AM2762">
        <v>4202</v>
      </c>
      <c r="AN2762">
        <v>4164</v>
      </c>
      <c r="AO2762">
        <v>5447</v>
      </c>
      <c r="AP2762">
        <v>2889</v>
      </c>
      <c r="AQ2762">
        <v>3959</v>
      </c>
      <c r="AR2762">
        <v>2556</v>
      </c>
      <c r="AS2762">
        <v>4147</v>
      </c>
      <c r="AT2762">
        <v>2976</v>
      </c>
      <c r="AU2762">
        <v>4800</v>
      </c>
    </row>
    <row r="2763" spans="1:47" x14ac:dyDescent="0.25">
      <c r="A2763" t="str">
        <f t="shared" si="43"/>
        <v>Linz (Stadt)arbeitslose AusländerMänner</v>
      </c>
      <c r="B2763">
        <v>2762</v>
      </c>
      <c r="C2763">
        <v>401</v>
      </c>
      <c r="D2763" t="s">
        <v>200</v>
      </c>
      <c r="E2763" t="s">
        <v>37</v>
      </c>
      <c r="F2763" t="s">
        <v>49</v>
      </c>
      <c r="G2763">
        <v>1215</v>
      </c>
      <c r="H2763">
        <v>359</v>
      </c>
      <c r="I2763">
        <v>1255</v>
      </c>
      <c r="J2763">
        <v>427</v>
      </c>
      <c r="K2763">
        <v>1219</v>
      </c>
      <c r="L2763">
        <v>288</v>
      </c>
      <c r="M2763">
        <v>1009</v>
      </c>
      <c r="N2763">
        <v>309</v>
      </c>
      <c r="O2763">
        <v>703</v>
      </c>
      <c r="P2763">
        <v>302</v>
      </c>
      <c r="Q2763">
        <v>1052</v>
      </c>
      <c r="R2763">
        <v>475</v>
      </c>
      <c r="S2763">
        <v>1232</v>
      </c>
      <c r="T2763">
        <v>393</v>
      </c>
      <c r="U2763">
        <v>1257</v>
      </c>
      <c r="V2763">
        <v>434</v>
      </c>
      <c r="W2763">
        <v>1436</v>
      </c>
      <c r="X2763">
        <v>596</v>
      </c>
      <c r="Y2763">
        <v>1710</v>
      </c>
      <c r="Z2763">
        <v>832</v>
      </c>
      <c r="AA2763">
        <v>2235</v>
      </c>
      <c r="AB2763">
        <v>1301</v>
      </c>
      <c r="AC2763">
        <v>2552</v>
      </c>
      <c r="AD2763">
        <v>1632</v>
      </c>
      <c r="AE2763">
        <v>2655</v>
      </c>
      <c r="AF2763">
        <v>1572</v>
      </c>
      <c r="AG2763">
        <v>2994</v>
      </c>
      <c r="AH2763">
        <v>1586</v>
      </c>
      <c r="AI2763">
        <v>2640</v>
      </c>
      <c r="AJ2763">
        <v>1268</v>
      </c>
      <c r="AK2763">
        <v>2632</v>
      </c>
      <c r="AL2763">
        <v>1322</v>
      </c>
      <c r="AM2763">
        <v>2652</v>
      </c>
      <c r="AN2763">
        <v>2147</v>
      </c>
      <c r="AO2763">
        <v>3333</v>
      </c>
      <c r="AP2763">
        <v>1421</v>
      </c>
      <c r="AQ2763">
        <v>2490</v>
      </c>
      <c r="AR2763">
        <v>1241</v>
      </c>
      <c r="AS2763">
        <v>2662</v>
      </c>
      <c r="AT2763">
        <v>1572</v>
      </c>
      <c r="AU2763">
        <v>3179</v>
      </c>
    </row>
    <row r="2764" spans="1:47" x14ac:dyDescent="0.25">
      <c r="A2764" t="str">
        <f t="shared" si="43"/>
        <v>Linz (Stadt)ArbeitsstättenInsgesamt</v>
      </c>
      <c r="B2764">
        <v>2763</v>
      </c>
      <c r="C2764">
        <v>401</v>
      </c>
      <c r="D2764" t="s">
        <v>200</v>
      </c>
      <c r="E2764" t="s">
        <v>476</v>
      </c>
      <c r="F2764" t="s">
        <v>48</v>
      </c>
      <c r="G2764">
        <v>16115</v>
      </c>
      <c r="H2764">
        <v>16293</v>
      </c>
      <c r="I2764">
        <v>16716</v>
      </c>
    </row>
    <row r="2765" spans="1:47" x14ac:dyDescent="0.25">
      <c r="A2765" t="str">
        <f t="shared" si="43"/>
        <v>Linz (Stadt)Beschäftigte in den ArbeitsstättenInsgesamt</v>
      </c>
      <c r="B2765">
        <v>2764</v>
      </c>
      <c r="C2765">
        <v>401</v>
      </c>
      <c r="D2765" t="s">
        <v>200</v>
      </c>
      <c r="E2765" t="s">
        <v>477</v>
      </c>
      <c r="F2765" t="s">
        <v>48</v>
      </c>
      <c r="G2765">
        <v>185291</v>
      </c>
      <c r="H2765">
        <v>184041</v>
      </c>
      <c r="I2765">
        <v>188433</v>
      </c>
    </row>
    <row r="2766" spans="1:47" x14ac:dyDescent="0.25">
      <c r="A2766" t="str">
        <f t="shared" si="43"/>
        <v>Linz (Stadt)GesamteinkommenBruttobezüge Gesamt</v>
      </c>
      <c r="B2766">
        <v>2765</v>
      </c>
      <c r="C2766">
        <v>401</v>
      </c>
      <c r="D2766" t="s">
        <v>200</v>
      </c>
      <c r="E2766" t="s">
        <v>45</v>
      </c>
      <c r="F2766" t="s">
        <v>63</v>
      </c>
      <c r="G2766">
        <v>3308771.99713</v>
      </c>
      <c r="H2766">
        <v>3397762.1107000001</v>
      </c>
      <c r="I2766">
        <v>3526560.5000200002</v>
      </c>
      <c r="J2766">
        <v>3662355.0652200002</v>
      </c>
      <c r="K2766">
        <v>3811787.61417</v>
      </c>
      <c r="L2766">
        <v>3858727.5353799998</v>
      </c>
      <c r="M2766">
        <v>3876736.4268299998</v>
      </c>
      <c r="N2766">
        <v>3998337.2965299999</v>
      </c>
      <c r="O2766">
        <v>4148147.7785899998</v>
      </c>
      <c r="P2766">
        <v>4258837.9831800004</v>
      </c>
      <c r="Q2766">
        <v>4339643.8742699996</v>
      </c>
      <c r="R2766">
        <v>4434777.0583699998</v>
      </c>
      <c r="S2766">
        <v>4558398.5802499996</v>
      </c>
      <c r="T2766">
        <v>4668696.9269099999</v>
      </c>
      <c r="U2766">
        <v>4883350.0301799998</v>
      </c>
      <c r="V2766">
        <v>5072681.1406899998</v>
      </c>
      <c r="W2766">
        <v>5105266.5949900001</v>
      </c>
      <c r="X2766">
        <v>5329998.52214</v>
      </c>
      <c r="Y2766">
        <v>5662818.2496100003</v>
      </c>
    </row>
    <row r="2767" spans="1:47" x14ac:dyDescent="0.25">
      <c r="A2767" t="str">
        <f t="shared" si="43"/>
        <v>Linz (Stadt)GesamteinkommenNettobezüge Gesamt</v>
      </c>
      <c r="B2767">
        <v>2766</v>
      </c>
      <c r="C2767">
        <v>401</v>
      </c>
      <c r="D2767" t="s">
        <v>200</v>
      </c>
      <c r="E2767" t="s">
        <v>45</v>
      </c>
      <c r="F2767" t="s">
        <v>64</v>
      </c>
      <c r="G2767">
        <v>2392656.8991800002</v>
      </c>
      <c r="H2767">
        <v>2471865.1814100002</v>
      </c>
      <c r="I2767">
        <v>2550258.7029400002</v>
      </c>
      <c r="J2767">
        <v>2636602.6882699998</v>
      </c>
      <c r="K2767">
        <v>2729674.2443300001</v>
      </c>
      <c r="L2767">
        <v>2819730.1292500002</v>
      </c>
      <c r="M2767">
        <v>2828250.16487</v>
      </c>
      <c r="N2767">
        <v>2900334.4794899998</v>
      </c>
      <c r="O2767">
        <v>2995238.6665500002</v>
      </c>
      <c r="P2767">
        <v>3062330.3691500002</v>
      </c>
      <c r="Q2767">
        <v>3108829.8272199999</v>
      </c>
      <c r="R2767">
        <v>3157072.70762</v>
      </c>
      <c r="S2767">
        <v>3340346.9628900001</v>
      </c>
      <c r="T2767">
        <v>3411217.3760799998</v>
      </c>
      <c r="U2767">
        <v>3553985.9109499999</v>
      </c>
      <c r="V2767">
        <v>3689006.4662100002</v>
      </c>
      <c r="W2767">
        <v>3752044.5074200002</v>
      </c>
      <c r="X2767">
        <v>3892095.2308200002</v>
      </c>
      <c r="Y2767">
        <v>4146890.2394300001</v>
      </c>
    </row>
    <row r="2768" spans="1:47" x14ac:dyDescent="0.25">
      <c r="A2768" t="str">
        <f t="shared" si="43"/>
        <v>Linz (Stadt)Gründungsintensitätin % der aktiven Wirtschaftskammermitglieder</v>
      </c>
      <c r="B2768">
        <v>2767</v>
      </c>
      <c r="C2768">
        <v>401</v>
      </c>
      <c r="D2768" t="s">
        <v>200</v>
      </c>
      <c r="E2768" t="s">
        <v>40</v>
      </c>
      <c r="F2768" t="s">
        <v>52</v>
      </c>
      <c r="G2768">
        <v>5.2427654679743299</v>
      </c>
      <c r="H2768">
        <v>5.59558934612095</v>
      </c>
      <c r="I2768">
        <v>5.9336394563667296</v>
      </c>
      <c r="J2768">
        <v>7.6192796583481703</v>
      </c>
      <c r="K2768">
        <v>7.3355140664778098</v>
      </c>
      <c r="L2768">
        <v>6.9168622518203602</v>
      </c>
      <c r="M2768">
        <v>10.371965282857399</v>
      </c>
      <c r="N2768">
        <v>6.6899528706084004</v>
      </c>
      <c r="O2768">
        <v>7.7629459038538799</v>
      </c>
      <c r="P2768">
        <v>7.1544425774844598</v>
      </c>
      <c r="Q2768">
        <v>6.8025622184050398</v>
      </c>
      <c r="R2768">
        <v>6.5763774186862998</v>
      </c>
      <c r="S2768">
        <v>6.5974584938751004</v>
      </c>
      <c r="T2768">
        <v>6.1144290697943902</v>
      </c>
      <c r="U2768">
        <v>6.9530173826687003</v>
      </c>
      <c r="V2768">
        <v>6.3217908946088697</v>
      </c>
      <c r="W2768">
        <v>6.2468640240842896</v>
      </c>
      <c r="X2768">
        <v>6.0049833887043196</v>
      </c>
      <c r="Y2768">
        <v>6.5439841558012901</v>
      </c>
      <c r="Z2768">
        <v>6.46653144016227</v>
      </c>
      <c r="AA2768">
        <v>5.6099873577749699</v>
      </c>
      <c r="AB2768">
        <v>6.3134692592301001</v>
      </c>
    </row>
    <row r="2769" spans="1:44" x14ac:dyDescent="0.25">
      <c r="A2769" t="str">
        <f t="shared" si="43"/>
        <v>Linz (Stadt)Gründungsintensitätje 1.000 Einwohner</v>
      </c>
      <c r="B2769">
        <v>2768</v>
      </c>
      <c r="C2769">
        <v>401</v>
      </c>
      <c r="D2769" t="s">
        <v>200</v>
      </c>
      <c r="E2769" t="s">
        <v>40</v>
      </c>
      <c r="F2769" t="s">
        <v>53</v>
      </c>
      <c r="G2769">
        <v>2.37515358960857</v>
      </c>
      <c r="H2769">
        <v>2.5681748226986501</v>
      </c>
      <c r="I2769">
        <v>2.7743638570206701</v>
      </c>
      <c r="J2769">
        <v>3.6289082851395702</v>
      </c>
      <c r="K2769">
        <v>3.5370779664578298</v>
      </c>
      <c r="L2769">
        <v>3.40752568084508</v>
      </c>
      <c r="M2769">
        <v>5.1568681789506101</v>
      </c>
      <c r="N2769">
        <v>3.5486700989859998</v>
      </c>
      <c r="O2769">
        <v>4.2184866390639497</v>
      </c>
      <c r="P2769">
        <v>3.97076531229632</v>
      </c>
      <c r="Q2769">
        <v>3.8259110644152701</v>
      </c>
      <c r="R2769">
        <v>3.7359810099105601</v>
      </c>
      <c r="S2769">
        <v>3.7947964176849802</v>
      </c>
      <c r="T2769">
        <v>3.5517063305627898</v>
      </c>
      <c r="U2769">
        <v>4.0467150397091398</v>
      </c>
      <c r="V2769">
        <v>3.7140661635765402</v>
      </c>
      <c r="W2769">
        <v>3.6466418675492802</v>
      </c>
      <c r="X2769">
        <v>3.5143832087339502</v>
      </c>
      <c r="Y2769">
        <v>3.8384278419129201</v>
      </c>
      <c r="Z2769">
        <v>3.8588727443508901</v>
      </c>
      <c r="AA2769">
        <v>3.4258638243255599</v>
      </c>
      <c r="AB2769">
        <v>3.8169028831418501</v>
      </c>
    </row>
    <row r="2770" spans="1:44" x14ac:dyDescent="0.25">
      <c r="A2770" t="str">
        <f t="shared" si="43"/>
        <v>Linz (Stadt)KammermitgliedschaftenAktiv</v>
      </c>
      <c r="B2770">
        <v>2769</v>
      </c>
      <c r="C2770">
        <v>401</v>
      </c>
      <c r="D2770" t="s">
        <v>200</v>
      </c>
      <c r="E2770" t="s">
        <v>39</v>
      </c>
      <c r="F2770" t="s">
        <v>50</v>
      </c>
      <c r="G2770">
        <v>8259</v>
      </c>
      <c r="H2770">
        <v>8437</v>
      </c>
      <c r="I2770">
        <v>8658</v>
      </c>
      <c r="J2770">
        <v>8896</v>
      </c>
      <c r="K2770">
        <v>9062</v>
      </c>
      <c r="L2770">
        <v>9281</v>
      </c>
      <c r="M2770">
        <v>9361</v>
      </c>
      <c r="N2770">
        <v>10000</v>
      </c>
      <c r="O2770">
        <v>10062</v>
      </c>
      <c r="P2770">
        <v>10246</v>
      </c>
      <c r="Q2770">
        <v>10497</v>
      </c>
      <c r="R2770">
        <v>10510</v>
      </c>
      <c r="S2770">
        <v>10619</v>
      </c>
      <c r="T2770">
        <v>10689</v>
      </c>
      <c r="U2770">
        <v>10854</v>
      </c>
      <c r="V2770">
        <v>10879</v>
      </c>
      <c r="W2770">
        <v>11079</v>
      </c>
      <c r="X2770">
        <v>11148</v>
      </c>
      <c r="Y2770">
        <v>11434</v>
      </c>
      <c r="Z2770">
        <v>11468</v>
      </c>
      <c r="AA2770">
        <v>11648</v>
      </c>
      <c r="AB2770">
        <v>11689</v>
      </c>
      <c r="AC2770">
        <v>11917</v>
      </c>
      <c r="AD2770">
        <v>11927</v>
      </c>
      <c r="AE2770">
        <v>12067</v>
      </c>
      <c r="AF2770">
        <v>11958</v>
      </c>
      <c r="AG2770">
        <v>12153</v>
      </c>
      <c r="AH2770">
        <v>12040</v>
      </c>
      <c r="AI2770">
        <v>12154</v>
      </c>
      <c r="AJ2770">
        <v>12118</v>
      </c>
      <c r="AK2770">
        <v>12113</v>
      </c>
      <c r="AL2770">
        <v>12325</v>
      </c>
      <c r="AM2770">
        <v>12599</v>
      </c>
      <c r="AN2770">
        <v>12656</v>
      </c>
      <c r="AO2770">
        <v>12762</v>
      </c>
      <c r="AP2770">
        <v>12703</v>
      </c>
      <c r="AQ2770">
        <v>12828</v>
      </c>
      <c r="AR2770">
        <v>12797</v>
      </c>
    </row>
    <row r="2771" spans="1:44" x14ac:dyDescent="0.25">
      <c r="A2771" t="str">
        <f t="shared" si="43"/>
        <v>Linz (Stadt)KammermitgliedschaftenInsgesamt</v>
      </c>
      <c r="B2771">
        <v>2770</v>
      </c>
      <c r="C2771">
        <v>401</v>
      </c>
      <c r="D2771" t="s">
        <v>200</v>
      </c>
      <c r="E2771" t="s">
        <v>39</v>
      </c>
      <c r="F2771" t="s">
        <v>48</v>
      </c>
      <c r="G2771">
        <v>10893</v>
      </c>
      <c r="H2771">
        <v>11131</v>
      </c>
      <c r="I2771">
        <v>11434</v>
      </c>
      <c r="J2771">
        <v>11707</v>
      </c>
      <c r="K2771">
        <v>11832</v>
      </c>
      <c r="L2771">
        <v>12011</v>
      </c>
      <c r="M2771">
        <v>12163</v>
      </c>
      <c r="N2771">
        <v>12820</v>
      </c>
      <c r="O2771">
        <v>12937</v>
      </c>
      <c r="P2771">
        <v>13192</v>
      </c>
      <c r="Q2771">
        <v>13494</v>
      </c>
      <c r="R2771">
        <v>13539</v>
      </c>
      <c r="S2771">
        <v>13619</v>
      </c>
      <c r="T2771">
        <v>13772</v>
      </c>
      <c r="U2771">
        <v>13977</v>
      </c>
      <c r="V2771">
        <v>14036</v>
      </c>
      <c r="W2771">
        <v>14246</v>
      </c>
      <c r="X2771">
        <v>14360</v>
      </c>
      <c r="Y2771">
        <v>14624</v>
      </c>
      <c r="Z2771">
        <v>14713</v>
      </c>
      <c r="AA2771">
        <v>14911</v>
      </c>
      <c r="AB2771">
        <v>14964</v>
      </c>
      <c r="AC2771">
        <v>15240</v>
      </c>
      <c r="AD2771">
        <v>15243</v>
      </c>
      <c r="AE2771">
        <v>15437</v>
      </c>
      <c r="AF2771">
        <v>15283</v>
      </c>
      <c r="AG2771">
        <v>15502</v>
      </c>
      <c r="AH2771">
        <v>15342</v>
      </c>
      <c r="AI2771">
        <v>15391</v>
      </c>
      <c r="AJ2771">
        <v>15433</v>
      </c>
      <c r="AK2771">
        <v>15608</v>
      </c>
      <c r="AL2771">
        <v>15774</v>
      </c>
      <c r="AM2771">
        <v>16001</v>
      </c>
      <c r="AN2771">
        <v>16084</v>
      </c>
      <c r="AO2771">
        <v>16065</v>
      </c>
      <c r="AP2771">
        <v>15940</v>
      </c>
      <c r="AQ2771">
        <v>15963</v>
      </c>
      <c r="AR2771">
        <v>15882</v>
      </c>
    </row>
    <row r="2772" spans="1:44" x14ac:dyDescent="0.25">
      <c r="A2772" t="str">
        <f t="shared" si="43"/>
        <v>Linz (Stadt)KammermitgliedschaftenRuhend</v>
      </c>
      <c r="B2772">
        <v>2771</v>
      </c>
      <c r="C2772">
        <v>401</v>
      </c>
      <c r="D2772" t="s">
        <v>200</v>
      </c>
      <c r="E2772" t="s">
        <v>39</v>
      </c>
      <c r="F2772" t="s">
        <v>51</v>
      </c>
      <c r="G2772">
        <v>2634</v>
      </c>
      <c r="H2772">
        <v>2694</v>
      </c>
      <c r="I2772">
        <v>2776</v>
      </c>
      <c r="J2772">
        <v>2811</v>
      </c>
      <c r="K2772">
        <v>2770</v>
      </c>
      <c r="L2772">
        <v>2730</v>
      </c>
      <c r="M2772">
        <v>2802</v>
      </c>
      <c r="N2772">
        <v>2820</v>
      </c>
      <c r="O2772">
        <v>2875</v>
      </c>
      <c r="P2772">
        <v>2946</v>
      </c>
      <c r="Q2772">
        <v>2997</v>
      </c>
      <c r="R2772">
        <v>3029</v>
      </c>
      <c r="S2772">
        <v>3000</v>
      </c>
      <c r="T2772">
        <v>3083</v>
      </c>
      <c r="U2772">
        <v>3123</v>
      </c>
      <c r="V2772">
        <v>3157</v>
      </c>
      <c r="W2772">
        <v>3167</v>
      </c>
      <c r="X2772">
        <v>3212</v>
      </c>
      <c r="Y2772">
        <v>3190</v>
      </c>
      <c r="Z2772">
        <v>3245</v>
      </c>
      <c r="AA2772">
        <v>3263</v>
      </c>
      <c r="AB2772">
        <v>3275</v>
      </c>
      <c r="AC2772">
        <v>3323</v>
      </c>
      <c r="AD2772">
        <v>3316</v>
      </c>
      <c r="AE2772">
        <v>3370</v>
      </c>
      <c r="AF2772">
        <v>3325</v>
      </c>
      <c r="AG2772">
        <v>3349</v>
      </c>
      <c r="AH2772">
        <v>3302</v>
      </c>
      <c r="AI2772">
        <v>3237</v>
      </c>
      <c r="AJ2772">
        <v>3315</v>
      </c>
      <c r="AK2772">
        <v>3495</v>
      </c>
      <c r="AL2772">
        <v>3449</v>
      </c>
      <c r="AM2772">
        <v>3402</v>
      </c>
      <c r="AN2772">
        <v>3428</v>
      </c>
      <c r="AO2772">
        <v>3303</v>
      </c>
      <c r="AP2772">
        <v>3237</v>
      </c>
      <c r="AQ2772">
        <v>3135</v>
      </c>
      <c r="AR2772">
        <v>3085</v>
      </c>
    </row>
    <row r="2773" spans="1:44" x14ac:dyDescent="0.25">
      <c r="A2773" t="str">
        <f t="shared" si="43"/>
        <v>Linz (Stadt)Lehrlinge1. Lehrjahr, männlich</v>
      </c>
      <c r="B2773">
        <v>2772</v>
      </c>
      <c r="C2773">
        <v>401</v>
      </c>
      <c r="D2773" t="s">
        <v>200</v>
      </c>
      <c r="E2773" t="s">
        <v>46</v>
      </c>
      <c r="F2773" t="s">
        <v>65</v>
      </c>
      <c r="G2773">
        <v>939</v>
      </c>
      <c r="H2773">
        <v>849</v>
      </c>
      <c r="I2773">
        <v>898</v>
      </c>
      <c r="J2773">
        <v>1089</v>
      </c>
      <c r="K2773">
        <v>1012</v>
      </c>
      <c r="L2773">
        <v>1060</v>
      </c>
      <c r="M2773">
        <v>1004</v>
      </c>
      <c r="N2773">
        <v>1011</v>
      </c>
      <c r="O2773">
        <v>954</v>
      </c>
      <c r="P2773">
        <v>985</v>
      </c>
      <c r="Q2773">
        <v>932</v>
      </c>
      <c r="R2773">
        <v>882</v>
      </c>
      <c r="S2773">
        <v>861</v>
      </c>
      <c r="T2773">
        <v>817</v>
      </c>
      <c r="U2773">
        <v>875</v>
      </c>
      <c r="V2773">
        <v>868</v>
      </c>
      <c r="W2773">
        <v>874</v>
      </c>
      <c r="X2773">
        <v>779</v>
      </c>
      <c r="Y2773">
        <v>772</v>
      </c>
      <c r="Z2773">
        <v>765</v>
      </c>
      <c r="AA2773">
        <v>806</v>
      </c>
      <c r="AB2773">
        <v>801</v>
      </c>
    </row>
    <row r="2774" spans="1:44" x14ac:dyDescent="0.25">
      <c r="A2774" t="str">
        <f t="shared" si="43"/>
        <v>Linz (Stadt)Lehrlinge1. Lehrjahr, weiblich</v>
      </c>
      <c r="B2774">
        <v>2773</v>
      </c>
      <c r="C2774">
        <v>401</v>
      </c>
      <c r="D2774" t="s">
        <v>200</v>
      </c>
      <c r="E2774" t="s">
        <v>46</v>
      </c>
      <c r="F2774" t="s">
        <v>66</v>
      </c>
      <c r="G2774">
        <v>622</v>
      </c>
      <c r="H2774">
        <v>665</v>
      </c>
      <c r="I2774">
        <v>597</v>
      </c>
      <c r="J2774">
        <v>741</v>
      </c>
      <c r="K2774">
        <v>705</v>
      </c>
      <c r="L2774">
        <v>739</v>
      </c>
      <c r="M2774">
        <v>741</v>
      </c>
      <c r="N2774">
        <v>640</v>
      </c>
      <c r="O2774">
        <v>697</v>
      </c>
      <c r="P2774">
        <v>672</v>
      </c>
      <c r="Q2774">
        <v>653</v>
      </c>
      <c r="R2774">
        <v>653</v>
      </c>
      <c r="S2774">
        <v>642</v>
      </c>
      <c r="T2774">
        <v>541</v>
      </c>
      <c r="U2774">
        <v>548</v>
      </c>
      <c r="V2774">
        <v>584</v>
      </c>
      <c r="W2774">
        <v>566</v>
      </c>
      <c r="X2774">
        <v>536</v>
      </c>
      <c r="Y2774">
        <v>519</v>
      </c>
      <c r="Z2774">
        <v>520</v>
      </c>
      <c r="AA2774">
        <v>532</v>
      </c>
      <c r="AB2774">
        <v>541</v>
      </c>
    </row>
    <row r="2775" spans="1:44" x14ac:dyDescent="0.25">
      <c r="A2775" t="str">
        <f t="shared" si="43"/>
        <v>Linz (Stadt)Lehrlinge2. Lehrjahr, männlich</v>
      </c>
      <c r="B2775">
        <v>2774</v>
      </c>
      <c r="C2775">
        <v>401</v>
      </c>
      <c r="D2775" t="s">
        <v>200</v>
      </c>
      <c r="E2775" t="s">
        <v>46</v>
      </c>
      <c r="F2775" t="s">
        <v>67</v>
      </c>
      <c r="G2775">
        <v>904</v>
      </c>
      <c r="H2775">
        <v>938</v>
      </c>
      <c r="I2775">
        <v>862</v>
      </c>
      <c r="J2775">
        <v>935</v>
      </c>
      <c r="K2775">
        <v>1013</v>
      </c>
      <c r="L2775">
        <v>962</v>
      </c>
      <c r="M2775">
        <v>1044</v>
      </c>
      <c r="N2775">
        <v>1042</v>
      </c>
      <c r="O2775">
        <v>981</v>
      </c>
      <c r="P2775">
        <v>904</v>
      </c>
      <c r="Q2775">
        <v>929</v>
      </c>
      <c r="R2775">
        <v>873</v>
      </c>
      <c r="S2775">
        <v>832</v>
      </c>
      <c r="T2775">
        <v>856</v>
      </c>
      <c r="U2775">
        <v>782</v>
      </c>
      <c r="V2775">
        <v>792</v>
      </c>
      <c r="W2775">
        <v>795</v>
      </c>
      <c r="X2775">
        <v>825</v>
      </c>
      <c r="Y2775">
        <v>736</v>
      </c>
      <c r="Z2775">
        <v>715</v>
      </c>
      <c r="AA2775">
        <v>698</v>
      </c>
      <c r="AB2775">
        <v>762</v>
      </c>
    </row>
    <row r="2776" spans="1:44" x14ac:dyDescent="0.25">
      <c r="A2776" t="str">
        <f t="shared" si="43"/>
        <v>Linz (Stadt)Lehrlinge2. Lehrjahr, weiblich</v>
      </c>
      <c r="B2776">
        <v>2775</v>
      </c>
      <c r="C2776">
        <v>401</v>
      </c>
      <c r="D2776" t="s">
        <v>200</v>
      </c>
      <c r="E2776" t="s">
        <v>46</v>
      </c>
      <c r="F2776" t="s">
        <v>68</v>
      </c>
      <c r="G2776">
        <v>627</v>
      </c>
      <c r="H2776">
        <v>681</v>
      </c>
      <c r="I2776">
        <v>600</v>
      </c>
      <c r="J2776">
        <v>638</v>
      </c>
      <c r="K2776">
        <v>717</v>
      </c>
      <c r="L2776">
        <v>686</v>
      </c>
      <c r="M2776">
        <v>738</v>
      </c>
      <c r="N2776">
        <v>749</v>
      </c>
      <c r="O2776">
        <v>633</v>
      </c>
      <c r="P2776">
        <v>724</v>
      </c>
      <c r="Q2776">
        <v>678</v>
      </c>
      <c r="R2776">
        <v>640</v>
      </c>
      <c r="S2776">
        <v>619</v>
      </c>
      <c r="T2776">
        <v>642</v>
      </c>
      <c r="U2776">
        <v>532</v>
      </c>
      <c r="V2776">
        <v>509</v>
      </c>
      <c r="W2776">
        <v>544</v>
      </c>
      <c r="X2776">
        <v>535</v>
      </c>
      <c r="Y2776">
        <v>498</v>
      </c>
      <c r="Z2776">
        <v>487</v>
      </c>
      <c r="AA2776">
        <v>489</v>
      </c>
      <c r="AB2776">
        <v>492</v>
      </c>
    </row>
    <row r="2777" spans="1:44" x14ac:dyDescent="0.25">
      <c r="A2777" t="str">
        <f t="shared" si="43"/>
        <v>Linz (Stadt)Lehrlinge3. Lehrjahr, männlich</v>
      </c>
      <c r="B2777">
        <v>2776</v>
      </c>
      <c r="C2777">
        <v>401</v>
      </c>
      <c r="D2777" t="s">
        <v>200</v>
      </c>
      <c r="E2777" t="s">
        <v>46</v>
      </c>
      <c r="F2777" t="s">
        <v>69</v>
      </c>
      <c r="G2777">
        <v>861</v>
      </c>
      <c r="H2777">
        <v>893</v>
      </c>
      <c r="I2777">
        <v>912</v>
      </c>
      <c r="J2777">
        <v>886</v>
      </c>
      <c r="K2777">
        <v>902</v>
      </c>
      <c r="L2777">
        <v>979</v>
      </c>
      <c r="M2777">
        <v>911</v>
      </c>
      <c r="N2777">
        <v>1009</v>
      </c>
      <c r="O2777">
        <v>989</v>
      </c>
      <c r="P2777">
        <v>916</v>
      </c>
      <c r="Q2777">
        <v>870</v>
      </c>
      <c r="R2777">
        <v>846</v>
      </c>
      <c r="S2777">
        <v>823</v>
      </c>
      <c r="T2777">
        <v>786</v>
      </c>
      <c r="U2777">
        <v>805</v>
      </c>
      <c r="V2777">
        <v>728</v>
      </c>
      <c r="W2777">
        <v>749</v>
      </c>
      <c r="X2777">
        <v>706</v>
      </c>
      <c r="Y2777">
        <v>764</v>
      </c>
      <c r="Z2777">
        <v>689</v>
      </c>
      <c r="AA2777">
        <v>692</v>
      </c>
      <c r="AB2777">
        <v>644</v>
      </c>
    </row>
    <row r="2778" spans="1:44" x14ac:dyDescent="0.25">
      <c r="A2778" t="str">
        <f t="shared" si="43"/>
        <v>Linz (Stadt)Lehrlinge3. Lehrjahr, weiblich</v>
      </c>
      <c r="B2778">
        <v>2777</v>
      </c>
      <c r="C2778">
        <v>401</v>
      </c>
      <c r="D2778" t="s">
        <v>200</v>
      </c>
      <c r="E2778" t="s">
        <v>46</v>
      </c>
      <c r="F2778" t="s">
        <v>70</v>
      </c>
      <c r="G2778">
        <v>654</v>
      </c>
      <c r="H2778">
        <v>616</v>
      </c>
      <c r="I2778">
        <v>602</v>
      </c>
      <c r="J2778">
        <v>552</v>
      </c>
      <c r="K2778">
        <v>634</v>
      </c>
      <c r="L2778">
        <v>670</v>
      </c>
      <c r="M2778">
        <v>653</v>
      </c>
      <c r="N2778">
        <v>678</v>
      </c>
      <c r="O2778">
        <v>689</v>
      </c>
      <c r="P2778">
        <v>607</v>
      </c>
      <c r="Q2778">
        <v>682</v>
      </c>
      <c r="R2778">
        <v>614</v>
      </c>
      <c r="S2778">
        <v>585</v>
      </c>
      <c r="T2778">
        <v>550</v>
      </c>
      <c r="U2778">
        <v>554</v>
      </c>
      <c r="V2778">
        <v>467</v>
      </c>
      <c r="W2778">
        <v>467</v>
      </c>
      <c r="X2778">
        <v>492</v>
      </c>
      <c r="Y2778">
        <v>469</v>
      </c>
      <c r="Z2778">
        <v>438</v>
      </c>
      <c r="AA2778">
        <v>467</v>
      </c>
      <c r="AB2778">
        <v>456</v>
      </c>
    </row>
    <row r="2779" spans="1:44" x14ac:dyDescent="0.25">
      <c r="A2779" t="str">
        <f t="shared" si="43"/>
        <v>Linz (Stadt)Lehrlinge4. Lehrjahr, männlich</v>
      </c>
      <c r="B2779">
        <v>2778</v>
      </c>
      <c r="C2779">
        <v>401</v>
      </c>
      <c r="D2779" t="s">
        <v>200</v>
      </c>
      <c r="E2779" t="s">
        <v>46</v>
      </c>
      <c r="F2779" t="s">
        <v>71</v>
      </c>
      <c r="G2779">
        <v>420</v>
      </c>
      <c r="H2779">
        <v>460</v>
      </c>
      <c r="I2779">
        <v>542</v>
      </c>
      <c r="J2779">
        <v>549</v>
      </c>
      <c r="K2779">
        <v>522</v>
      </c>
      <c r="L2779">
        <v>522</v>
      </c>
      <c r="M2779">
        <v>527</v>
      </c>
      <c r="N2779">
        <v>508</v>
      </c>
      <c r="O2779">
        <v>577</v>
      </c>
      <c r="P2779">
        <v>597</v>
      </c>
      <c r="Q2779">
        <v>555</v>
      </c>
      <c r="R2779">
        <v>461</v>
      </c>
      <c r="S2779">
        <v>498</v>
      </c>
      <c r="T2779">
        <v>498</v>
      </c>
      <c r="U2779">
        <v>478</v>
      </c>
      <c r="V2779">
        <v>502</v>
      </c>
      <c r="W2779">
        <v>440</v>
      </c>
      <c r="X2779">
        <v>456</v>
      </c>
      <c r="Y2779">
        <v>429</v>
      </c>
      <c r="Z2779">
        <v>449</v>
      </c>
      <c r="AA2779">
        <v>435</v>
      </c>
      <c r="AB2779">
        <v>424</v>
      </c>
    </row>
    <row r="2780" spans="1:44" x14ac:dyDescent="0.25">
      <c r="A2780" t="str">
        <f t="shared" si="43"/>
        <v>Linz (Stadt)Lehrlinge4. Lehrjahr, weiblich</v>
      </c>
      <c r="B2780">
        <v>2779</v>
      </c>
      <c r="C2780">
        <v>401</v>
      </c>
      <c r="D2780" t="s">
        <v>200</v>
      </c>
      <c r="E2780" t="s">
        <v>46</v>
      </c>
      <c r="F2780" t="s">
        <v>72</v>
      </c>
      <c r="G2780">
        <v>44</v>
      </c>
      <c r="H2780">
        <v>44</v>
      </c>
      <c r="I2780">
        <v>47</v>
      </c>
      <c r="J2780">
        <v>34</v>
      </c>
      <c r="K2780">
        <v>55</v>
      </c>
      <c r="L2780">
        <v>52</v>
      </c>
      <c r="M2780">
        <v>78</v>
      </c>
      <c r="N2780">
        <v>65</v>
      </c>
      <c r="O2780">
        <v>49</v>
      </c>
      <c r="P2780">
        <v>72</v>
      </c>
      <c r="Q2780">
        <v>55</v>
      </c>
      <c r="R2780">
        <v>68</v>
      </c>
      <c r="S2780">
        <v>60</v>
      </c>
      <c r="T2780">
        <v>74</v>
      </c>
      <c r="U2780">
        <v>59</v>
      </c>
      <c r="V2780">
        <v>67</v>
      </c>
      <c r="W2780">
        <v>46</v>
      </c>
      <c r="X2780">
        <v>53</v>
      </c>
      <c r="Y2780">
        <v>62</v>
      </c>
      <c r="Z2780">
        <v>68</v>
      </c>
      <c r="AA2780">
        <v>72</v>
      </c>
      <c r="AB2780">
        <v>72</v>
      </c>
    </row>
    <row r="2781" spans="1:44" x14ac:dyDescent="0.25">
      <c r="A2781" t="str">
        <f t="shared" si="43"/>
        <v>Linz (Stadt)LehrlingeFrauen</v>
      </c>
      <c r="B2781">
        <v>2780</v>
      </c>
      <c r="C2781">
        <v>401</v>
      </c>
      <c r="D2781" t="s">
        <v>200</v>
      </c>
      <c r="E2781" t="s">
        <v>46</v>
      </c>
      <c r="F2781" t="s">
        <v>47</v>
      </c>
      <c r="G2781">
        <v>1947</v>
      </c>
      <c r="H2781">
        <v>2006</v>
      </c>
      <c r="I2781">
        <v>1846</v>
      </c>
      <c r="J2781">
        <v>1965</v>
      </c>
      <c r="K2781">
        <v>2111</v>
      </c>
      <c r="L2781">
        <v>2147</v>
      </c>
      <c r="M2781">
        <v>2210</v>
      </c>
      <c r="N2781">
        <v>2132</v>
      </c>
      <c r="O2781">
        <v>2068</v>
      </c>
      <c r="P2781">
        <v>2075</v>
      </c>
      <c r="Q2781">
        <v>2068</v>
      </c>
      <c r="R2781">
        <v>1975</v>
      </c>
      <c r="S2781">
        <v>1906</v>
      </c>
      <c r="T2781">
        <v>1807</v>
      </c>
      <c r="U2781">
        <v>1693</v>
      </c>
      <c r="V2781">
        <v>1627</v>
      </c>
      <c r="W2781">
        <v>1623</v>
      </c>
      <c r="X2781">
        <v>1616</v>
      </c>
      <c r="Y2781">
        <v>1548</v>
      </c>
      <c r="Z2781">
        <v>1513</v>
      </c>
      <c r="AA2781">
        <v>1560</v>
      </c>
      <c r="AB2781">
        <v>1561</v>
      </c>
    </row>
    <row r="2782" spans="1:44" x14ac:dyDescent="0.25">
      <c r="A2782" t="str">
        <f t="shared" si="43"/>
        <v>Linz (Stadt)LehrlingeInsgesamt</v>
      </c>
      <c r="B2782">
        <v>2781</v>
      </c>
      <c r="C2782">
        <v>401</v>
      </c>
      <c r="D2782" t="s">
        <v>200</v>
      </c>
      <c r="E2782" t="s">
        <v>46</v>
      </c>
      <c r="F2782" t="s">
        <v>48</v>
      </c>
      <c r="G2782">
        <v>5071</v>
      </c>
      <c r="H2782">
        <v>5146</v>
      </c>
      <c r="I2782">
        <v>5060</v>
      </c>
      <c r="J2782">
        <v>5424</v>
      </c>
      <c r="K2782">
        <v>5560</v>
      </c>
      <c r="L2782">
        <v>5670</v>
      </c>
      <c r="M2782">
        <v>5696</v>
      </c>
      <c r="N2782">
        <v>5702</v>
      </c>
      <c r="O2782">
        <v>5569</v>
      </c>
      <c r="P2782">
        <v>5477</v>
      </c>
      <c r="Q2782">
        <v>5354</v>
      </c>
      <c r="R2782">
        <v>5037</v>
      </c>
      <c r="S2782">
        <v>4920</v>
      </c>
      <c r="T2782">
        <v>4764</v>
      </c>
      <c r="U2782">
        <v>4633</v>
      </c>
      <c r="V2782">
        <v>4517</v>
      </c>
      <c r="W2782">
        <v>4481</v>
      </c>
      <c r="X2782">
        <v>4382</v>
      </c>
      <c r="Y2782">
        <v>4249</v>
      </c>
      <c r="Z2782">
        <v>4131</v>
      </c>
      <c r="AA2782">
        <v>4191</v>
      </c>
      <c r="AB2782">
        <v>4192</v>
      </c>
    </row>
    <row r="2783" spans="1:44" x14ac:dyDescent="0.25">
      <c r="A2783" t="str">
        <f t="shared" si="43"/>
        <v>Linz (Stadt)LehrlingeMänner</v>
      </c>
      <c r="B2783">
        <v>2782</v>
      </c>
      <c r="C2783">
        <v>401</v>
      </c>
      <c r="D2783" t="s">
        <v>200</v>
      </c>
      <c r="E2783" t="s">
        <v>46</v>
      </c>
      <c r="F2783" t="s">
        <v>49</v>
      </c>
      <c r="G2783">
        <v>3124</v>
      </c>
      <c r="H2783">
        <v>3140</v>
      </c>
      <c r="I2783">
        <v>3214</v>
      </c>
      <c r="J2783">
        <v>3459</v>
      </c>
      <c r="K2783">
        <v>3449</v>
      </c>
      <c r="L2783">
        <v>3523</v>
      </c>
      <c r="M2783">
        <v>3486</v>
      </c>
      <c r="N2783">
        <v>3570</v>
      </c>
      <c r="O2783">
        <v>3501</v>
      </c>
      <c r="P2783">
        <v>3402</v>
      </c>
      <c r="Q2783">
        <v>3286</v>
      </c>
      <c r="R2783">
        <v>3062</v>
      </c>
      <c r="S2783">
        <v>3014</v>
      </c>
      <c r="T2783">
        <v>2957</v>
      </c>
      <c r="U2783">
        <v>2940</v>
      </c>
      <c r="V2783">
        <v>2890</v>
      </c>
      <c r="W2783">
        <v>2858</v>
      </c>
      <c r="X2783">
        <v>2766</v>
      </c>
      <c r="Y2783">
        <v>2701</v>
      </c>
      <c r="Z2783">
        <v>2618</v>
      </c>
      <c r="AA2783">
        <v>2631</v>
      </c>
      <c r="AB2783">
        <v>2631</v>
      </c>
    </row>
    <row r="2784" spans="1:44" x14ac:dyDescent="0.25">
      <c r="A2784" t="str">
        <f t="shared" si="43"/>
        <v>Linz (Stadt)NeugründungenInsgesamt</v>
      </c>
      <c r="B2784">
        <v>2783</v>
      </c>
      <c r="C2784">
        <v>401</v>
      </c>
      <c r="D2784" t="s">
        <v>200</v>
      </c>
      <c r="E2784" t="s">
        <v>41</v>
      </c>
      <c r="F2784" t="s">
        <v>48</v>
      </c>
      <c r="G2784">
        <v>433</v>
      </c>
      <c r="H2784">
        <v>472.09987313222399</v>
      </c>
      <c r="I2784">
        <v>513.734504132231</v>
      </c>
      <c r="J2784">
        <v>677.81111840665403</v>
      </c>
      <c r="K2784">
        <v>664.74428470421901</v>
      </c>
      <c r="L2784">
        <v>641.95398559144803</v>
      </c>
      <c r="M2784">
        <v>970.91967012828297</v>
      </c>
      <c r="N2784">
        <v>668.99528706084004</v>
      </c>
      <c r="O2784">
        <v>795.39143730886803</v>
      </c>
      <c r="P2784">
        <v>751.93191489361698</v>
      </c>
      <c r="Q2784">
        <v>727.125875525315</v>
      </c>
      <c r="R2784">
        <v>715.44409937888202</v>
      </c>
      <c r="S2784">
        <v>735.48467289719599</v>
      </c>
      <c r="T2784">
        <v>701.20272572401996</v>
      </c>
      <c r="U2784">
        <v>812.73820186014495</v>
      </c>
      <c r="V2784">
        <v>754</v>
      </c>
      <c r="W2784">
        <v>747</v>
      </c>
      <c r="X2784">
        <v>723</v>
      </c>
      <c r="Y2784">
        <v>793</v>
      </c>
      <c r="Z2784">
        <v>797</v>
      </c>
      <c r="AA2784">
        <v>710</v>
      </c>
      <c r="AB2784">
        <v>802</v>
      </c>
    </row>
    <row r="2785" spans="1:47" x14ac:dyDescent="0.25">
      <c r="A2785" t="str">
        <f t="shared" si="43"/>
        <v>Linz (Stadt)Pendler (Auspendler/-innen)Insgesamt</v>
      </c>
      <c r="B2785">
        <v>2784</v>
      </c>
      <c r="C2785">
        <v>401</v>
      </c>
      <c r="D2785" t="s">
        <v>200</v>
      </c>
      <c r="E2785" t="s">
        <v>459</v>
      </c>
      <c r="F2785" t="s">
        <v>48</v>
      </c>
      <c r="G2785">
        <v>20850</v>
      </c>
      <c r="H2785">
        <v>23539</v>
      </c>
      <c r="I2785">
        <v>25570</v>
      </c>
      <c r="J2785">
        <v>26608</v>
      </c>
      <c r="K2785">
        <v>26664</v>
      </c>
      <c r="L2785">
        <v>27060</v>
      </c>
      <c r="M2785">
        <v>27887</v>
      </c>
      <c r="N2785">
        <v>29643</v>
      </c>
      <c r="O2785">
        <v>30247</v>
      </c>
      <c r="P2785">
        <v>32294</v>
      </c>
      <c r="Q2785">
        <v>33089</v>
      </c>
      <c r="R2785">
        <v>31956</v>
      </c>
      <c r="S2785">
        <v>33343</v>
      </c>
    </row>
    <row r="2786" spans="1:47" x14ac:dyDescent="0.25">
      <c r="A2786" t="str">
        <f t="shared" si="43"/>
        <v>Linz (Stadt)Pendler ins AuslandInsgesamt</v>
      </c>
      <c r="B2786">
        <v>2785</v>
      </c>
      <c r="C2786">
        <v>401</v>
      </c>
      <c r="D2786" t="s">
        <v>200</v>
      </c>
      <c r="E2786" t="s">
        <v>304</v>
      </c>
      <c r="F2786" t="s">
        <v>48</v>
      </c>
      <c r="G2786">
        <v>46</v>
      </c>
      <c r="H2786">
        <v>112</v>
      </c>
      <c r="I2786">
        <v>309</v>
      </c>
      <c r="J2786">
        <v>142</v>
      </c>
      <c r="K2786">
        <v>104</v>
      </c>
      <c r="L2786">
        <v>232</v>
      </c>
      <c r="M2786">
        <v>292</v>
      </c>
      <c r="N2786">
        <v>253</v>
      </c>
      <c r="O2786">
        <v>281</v>
      </c>
      <c r="P2786">
        <v>266</v>
      </c>
      <c r="Q2786">
        <v>254</v>
      </c>
      <c r="R2786">
        <v>148</v>
      </c>
      <c r="S2786">
        <v>238</v>
      </c>
    </row>
    <row r="2787" spans="1:47" x14ac:dyDescent="0.25">
      <c r="A2787" t="str">
        <f t="shared" si="43"/>
        <v>Linz (Stadt)Pendler zw. BundesländernInsgesamt</v>
      </c>
      <c r="B2787">
        <v>2786</v>
      </c>
      <c r="C2787">
        <v>401</v>
      </c>
      <c r="D2787" t="s">
        <v>200</v>
      </c>
      <c r="E2787" t="s">
        <v>433</v>
      </c>
      <c r="F2787" t="s">
        <v>48</v>
      </c>
      <c r="G2787">
        <v>4322</v>
      </c>
      <c r="H2787">
        <v>4484</v>
      </c>
      <c r="I2787">
        <v>5669</v>
      </c>
      <c r="J2787">
        <v>6004</v>
      </c>
      <c r="K2787">
        <v>5854</v>
      </c>
      <c r="L2787">
        <v>5841</v>
      </c>
      <c r="M2787">
        <v>5638</v>
      </c>
      <c r="N2787">
        <v>5915</v>
      </c>
      <c r="O2787">
        <v>6155</v>
      </c>
      <c r="P2787">
        <v>6441</v>
      </c>
      <c r="Q2787">
        <v>6521</v>
      </c>
      <c r="R2787">
        <v>6223</v>
      </c>
      <c r="S2787">
        <v>6799</v>
      </c>
    </row>
    <row r="2788" spans="1:47" x14ac:dyDescent="0.25">
      <c r="A2788" t="str">
        <f t="shared" si="43"/>
        <v>Linz (Stadt)Pendler zw. Gemeinden eines Pol. BezirkesInsgesamt</v>
      </c>
      <c r="B2788">
        <v>2787</v>
      </c>
      <c r="C2788">
        <v>401</v>
      </c>
      <c r="D2788" t="s">
        <v>200</v>
      </c>
      <c r="E2788" t="s">
        <v>305</v>
      </c>
      <c r="F2788" t="s">
        <v>48</v>
      </c>
      <c r="G2788">
        <v>0</v>
      </c>
      <c r="H2788">
        <v>0</v>
      </c>
      <c r="I2788">
        <v>0</v>
      </c>
      <c r="J2788">
        <v>0</v>
      </c>
      <c r="K2788">
        <v>0</v>
      </c>
      <c r="L2788">
        <v>0</v>
      </c>
      <c r="M2788">
        <v>0</v>
      </c>
      <c r="N2788">
        <v>0</v>
      </c>
      <c r="O2788">
        <v>0</v>
      </c>
      <c r="P2788">
        <v>0</v>
      </c>
      <c r="Q2788">
        <v>0</v>
      </c>
      <c r="R2788">
        <v>0</v>
      </c>
      <c r="S2788">
        <v>0</v>
      </c>
    </row>
    <row r="2789" spans="1:47" x14ac:dyDescent="0.25">
      <c r="A2789" t="str">
        <f t="shared" si="43"/>
        <v>Linz (Stadt)Pendler zw. Pol. Bez. des BundeslandesInsgesamt</v>
      </c>
      <c r="B2789">
        <v>2788</v>
      </c>
      <c r="C2789">
        <v>401</v>
      </c>
      <c r="D2789" t="s">
        <v>200</v>
      </c>
      <c r="E2789" t="s">
        <v>306</v>
      </c>
      <c r="F2789" t="s">
        <v>48</v>
      </c>
      <c r="G2789">
        <v>16482</v>
      </c>
      <c r="H2789">
        <v>18943</v>
      </c>
      <c r="I2789">
        <v>19592</v>
      </c>
      <c r="J2789">
        <v>20462</v>
      </c>
      <c r="K2789">
        <v>20706</v>
      </c>
      <c r="L2789">
        <v>20987</v>
      </c>
      <c r="M2789">
        <v>21957</v>
      </c>
      <c r="N2789">
        <v>23475</v>
      </c>
      <c r="O2789">
        <v>23811</v>
      </c>
      <c r="P2789">
        <v>25587</v>
      </c>
      <c r="Q2789">
        <v>26314</v>
      </c>
      <c r="R2789">
        <v>25585</v>
      </c>
      <c r="S2789">
        <v>26306</v>
      </c>
    </row>
    <row r="2790" spans="1:47" x14ac:dyDescent="0.25">
      <c r="A2790" t="str">
        <f t="shared" si="43"/>
        <v>Linz (Stadt)PensionisteneinkommenBrutto_Schnitt</v>
      </c>
      <c r="B2790">
        <v>2789</v>
      </c>
      <c r="C2790">
        <v>401</v>
      </c>
      <c r="D2790" t="s">
        <v>200</v>
      </c>
      <c r="E2790" t="s">
        <v>44</v>
      </c>
      <c r="F2790" t="s">
        <v>54</v>
      </c>
      <c r="G2790">
        <v>20249.407536358602</v>
      </c>
      <c r="H2790">
        <v>20491.561973496799</v>
      </c>
      <c r="I2790">
        <v>21056.6779962088</v>
      </c>
      <c r="J2790">
        <v>21493.717291177702</v>
      </c>
      <c r="K2790">
        <v>22098.531562764001</v>
      </c>
      <c r="L2790">
        <v>22607.925615760701</v>
      </c>
      <c r="M2790">
        <v>22954.541345113899</v>
      </c>
      <c r="N2790">
        <v>23258.478332661802</v>
      </c>
      <c r="O2790">
        <v>23830.504256852299</v>
      </c>
      <c r="P2790">
        <v>24333.263890812901</v>
      </c>
      <c r="Q2790">
        <v>24799.326166524301</v>
      </c>
      <c r="R2790">
        <v>25375.112413906201</v>
      </c>
      <c r="S2790">
        <v>25898.316331851202</v>
      </c>
      <c r="T2790">
        <v>26008.1010577909</v>
      </c>
      <c r="U2790">
        <v>26427.7870575243</v>
      </c>
      <c r="V2790">
        <v>27098.619008215501</v>
      </c>
      <c r="W2790">
        <v>28597.076805552799</v>
      </c>
      <c r="X2790">
        <v>29274.1086638382</v>
      </c>
      <c r="Y2790">
        <v>30029.501888975999</v>
      </c>
    </row>
    <row r="2791" spans="1:47" x14ac:dyDescent="0.25">
      <c r="A2791" t="str">
        <f t="shared" si="43"/>
        <v>Linz (Stadt)PensionisteneinkommenBruttobezüge 1000 EUR</v>
      </c>
      <c r="B2791">
        <v>2790</v>
      </c>
      <c r="C2791">
        <v>401</v>
      </c>
      <c r="D2791" t="s">
        <v>200</v>
      </c>
      <c r="E2791" t="s">
        <v>44</v>
      </c>
      <c r="F2791" t="s">
        <v>55</v>
      </c>
      <c r="G2791">
        <v>1019193.18012</v>
      </c>
      <c r="H2791">
        <v>1036053.37338</v>
      </c>
      <c r="I2791">
        <v>1066394.40044</v>
      </c>
      <c r="J2791">
        <v>1089752.9603800001</v>
      </c>
      <c r="K2791">
        <v>1124748.96095</v>
      </c>
      <c r="L2791">
        <v>1156169.31599</v>
      </c>
      <c r="M2791">
        <v>1188586.1508500001</v>
      </c>
      <c r="N2791">
        <v>1212208.63222</v>
      </c>
      <c r="O2791">
        <v>1246764.32171</v>
      </c>
      <c r="P2791">
        <v>1278761.68399</v>
      </c>
      <c r="Q2791">
        <v>1306056.5125599999</v>
      </c>
      <c r="R2791">
        <v>1315268.20175</v>
      </c>
      <c r="S2791">
        <v>1322186.7436899999</v>
      </c>
      <c r="T2791">
        <v>1318610.7236299999</v>
      </c>
      <c r="U2791">
        <v>1340126.6539</v>
      </c>
      <c r="V2791">
        <v>1372165.6721000001</v>
      </c>
      <c r="W2791">
        <v>1421417.7026200001</v>
      </c>
      <c r="X2791">
        <v>1455859.9720699999</v>
      </c>
      <c r="Y2791">
        <v>1494658.3975200001</v>
      </c>
    </row>
    <row r="2792" spans="1:47" x14ac:dyDescent="0.25">
      <c r="A2792" t="str">
        <f t="shared" si="43"/>
        <v>Linz (Stadt)PensionisteneinkommenBruttobezüge Fälle</v>
      </c>
      <c r="B2792">
        <v>2791</v>
      </c>
      <c r="C2792">
        <v>401</v>
      </c>
      <c r="D2792" t="s">
        <v>200</v>
      </c>
      <c r="E2792" t="s">
        <v>44</v>
      </c>
      <c r="F2792" t="s">
        <v>56</v>
      </c>
      <c r="G2792">
        <v>50332</v>
      </c>
      <c r="H2792">
        <v>50560</v>
      </c>
      <c r="I2792">
        <v>50644</v>
      </c>
      <c r="J2792">
        <v>50701</v>
      </c>
      <c r="K2792">
        <v>50897</v>
      </c>
      <c r="L2792">
        <v>51140</v>
      </c>
      <c r="M2792">
        <v>51780</v>
      </c>
      <c r="N2792">
        <v>52119</v>
      </c>
      <c r="O2792">
        <v>52318</v>
      </c>
      <c r="P2792">
        <v>52552</v>
      </c>
      <c r="Q2792">
        <v>52665</v>
      </c>
      <c r="R2792">
        <v>51833</v>
      </c>
      <c r="S2792">
        <v>51053</v>
      </c>
      <c r="T2792">
        <v>50700</v>
      </c>
      <c r="U2792">
        <v>50709</v>
      </c>
      <c r="V2792">
        <v>50636</v>
      </c>
      <c r="W2792">
        <v>49705</v>
      </c>
      <c r="X2792">
        <v>49732</v>
      </c>
      <c r="Y2792">
        <v>49773</v>
      </c>
    </row>
    <row r="2793" spans="1:47" x14ac:dyDescent="0.25">
      <c r="A2793" t="str">
        <f t="shared" si="43"/>
        <v>Linz (Stadt)PensionisteneinkommenLohnsteuer 1000 EUR</v>
      </c>
      <c r="B2793">
        <v>2792</v>
      </c>
      <c r="C2793">
        <v>401</v>
      </c>
      <c r="D2793" t="s">
        <v>200</v>
      </c>
      <c r="E2793" t="s">
        <v>44</v>
      </c>
      <c r="F2793" t="s">
        <v>57</v>
      </c>
      <c r="G2793">
        <v>153560.40403999999</v>
      </c>
      <c r="H2793">
        <v>145304.37218999999</v>
      </c>
      <c r="I2793">
        <v>153841.15049</v>
      </c>
      <c r="J2793">
        <v>160821.69003999999</v>
      </c>
      <c r="K2793">
        <v>169914.27012999999</v>
      </c>
      <c r="L2793">
        <v>159630.40687999999</v>
      </c>
      <c r="M2793">
        <v>167203.63524</v>
      </c>
      <c r="N2793">
        <v>174831.96195999999</v>
      </c>
      <c r="O2793">
        <v>184506.62774</v>
      </c>
      <c r="P2793">
        <v>192284.56745999999</v>
      </c>
      <c r="Q2793">
        <v>200603.70482000001</v>
      </c>
      <c r="R2793">
        <v>207363.72309000001</v>
      </c>
      <c r="S2793">
        <v>179259.05773999999</v>
      </c>
      <c r="T2793">
        <v>178161.22464999999</v>
      </c>
      <c r="U2793">
        <v>184340.75477999999</v>
      </c>
      <c r="V2793">
        <v>193168.56630000001</v>
      </c>
      <c r="W2793">
        <v>191380.08908000001</v>
      </c>
      <c r="X2793">
        <v>200664.51035999999</v>
      </c>
      <c r="Y2793">
        <v>201460.74509000001</v>
      </c>
    </row>
    <row r="2794" spans="1:47" x14ac:dyDescent="0.25">
      <c r="A2794" t="str">
        <f t="shared" si="43"/>
        <v>Linz (Stadt)PensionisteneinkommenLohnsteuer Fälle</v>
      </c>
      <c r="B2794">
        <v>2793</v>
      </c>
      <c r="C2794">
        <v>401</v>
      </c>
      <c r="D2794" t="s">
        <v>200</v>
      </c>
      <c r="E2794" t="s">
        <v>44</v>
      </c>
      <c r="F2794" t="s">
        <v>58</v>
      </c>
      <c r="G2794">
        <v>33796</v>
      </c>
      <c r="H2794">
        <v>32330</v>
      </c>
      <c r="I2794">
        <v>33085</v>
      </c>
      <c r="J2794">
        <v>34806</v>
      </c>
      <c r="K2794">
        <v>34883</v>
      </c>
      <c r="L2794">
        <v>33738</v>
      </c>
      <c r="M2794">
        <v>34375</v>
      </c>
      <c r="N2794">
        <v>34833</v>
      </c>
      <c r="O2794">
        <v>35558</v>
      </c>
      <c r="P2794">
        <v>35898</v>
      </c>
      <c r="Q2794">
        <v>36535</v>
      </c>
      <c r="R2794">
        <v>36529</v>
      </c>
      <c r="S2794">
        <v>36197</v>
      </c>
      <c r="T2794">
        <v>36013</v>
      </c>
      <c r="U2794">
        <v>36288</v>
      </c>
      <c r="V2794">
        <v>36942</v>
      </c>
      <c r="W2794">
        <v>38369</v>
      </c>
      <c r="X2794">
        <v>39085</v>
      </c>
      <c r="Y2794">
        <v>39784</v>
      </c>
    </row>
    <row r="2795" spans="1:47" x14ac:dyDescent="0.25">
      <c r="A2795" t="str">
        <f t="shared" si="43"/>
        <v>Linz (Stadt)PensionisteneinkommenNetto_Schnitt</v>
      </c>
      <c r="B2795">
        <v>2794</v>
      </c>
      <c r="C2795">
        <v>401</v>
      </c>
      <c r="D2795" t="s">
        <v>200</v>
      </c>
      <c r="E2795" t="s">
        <v>44</v>
      </c>
      <c r="F2795" t="s">
        <v>59</v>
      </c>
      <c r="G2795">
        <v>16234.118681157101</v>
      </c>
      <c r="H2795">
        <v>16554.041796281599</v>
      </c>
      <c r="I2795">
        <v>16903.936498696799</v>
      </c>
      <c r="J2795">
        <v>17185.177675193801</v>
      </c>
      <c r="K2795">
        <v>17573.210288425598</v>
      </c>
      <c r="L2795">
        <v>18264.8273527571</v>
      </c>
      <c r="M2795">
        <v>18485.929415025101</v>
      </c>
      <c r="N2795">
        <v>18650.995348337499</v>
      </c>
      <c r="O2795">
        <v>19017.997106731898</v>
      </c>
      <c r="P2795">
        <v>19357.690085439201</v>
      </c>
      <c r="Q2795">
        <v>19651.3431145922</v>
      </c>
      <c r="R2795">
        <v>20003.912572299501</v>
      </c>
      <c r="S2795">
        <v>20991.622853701101</v>
      </c>
      <c r="T2795">
        <v>21089.5525039448</v>
      </c>
      <c r="U2795">
        <v>21370.9252521249</v>
      </c>
      <c r="V2795">
        <v>21827.275067738399</v>
      </c>
      <c r="W2795">
        <v>23215.6442707977</v>
      </c>
      <c r="X2795">
        <v>23676.877978967299</v>
      </c>
      <c r="Y2795">
        <v>24383.6378805778</v>
      </c>
    </row>
    <row r="2796" spans="1:47" x14ac:dyDescent="0.25">
      <c r="A2796" t="str">
        <f t="shared" si="43"/>
        <v>Linz (Stadt)PensionisteneinkommenNettobezüge 1000 EUR</v>
      </c>
      <c r="B2796">
        <v>2795</v>
      </c>
      <c r="C2796">
        <v>401</v>
      </c>
      <c r="D2796" t="s">
        <v>200</v>
      </c>
      <c r="E2796" t="s">
        <v>44</v>
      </c>
      <c r="F2796" t="s">
        <v>60</v>
      </c>
      <c r="G2796">
        <v>817095.66145999997</v>
      </c>
      <c r="H2796">
        <v>836972.35322000005</v>
      </c>
      <c r="I2796">
        <v>856082.96004000003</v>
      </c>
      <c r="J2796">
        <v>871305.69331</v>
      </c>
      <c r="K2796">
        <v>894423.68405000004</v>
      </c>
      <c r="L2796">
        <v>934063.27081999998</v>
      </c>
      <c r="M2796">
        <v>957201.42510999995</v>
      </c>
      <c r="N2796">
        <v>972071.22655999998</v>
      </c>
      <c r="O2796">
        <v>994983.57262999995</v>
      </c>
      <c r="P2796">
        <v>1017285.3293700001</v>
      </c>
      <c r="Q2796">
        <v>1034937.98513</v>
      </c>
      <c r="R2796">
        <v>1036862.80036</v>
      </c>
      <c r="S2796">
        <v>1071685.32155</v>
      </c>
      <c r="T2796">
        <v>1069240.31195</v>
      </c>
      <c r="U2796">
        <v>1083698.2486099999</v>
      </c>
      <c r="V2796">
        <v>1105245.9003300001</v>
      </c>
      <c r="W2796">
        <v>1153933.5984799999</v>
      </c>
      <c r="X2796">
        <v>1177498.4956499999</v>
      </c>
      <c r="Y2796">
        <v>1213646.8082300001</v>
      </c>
    </row>
    <row r="2797" spans="1:47" x14ac:dyDescent="0.25">
      <c r="A2797" t="str">
        <f t="shared" si="43"/>
        <v>Linz (Stadt)PensionisteneinkommenSV-Beiträge 1000 EUR</v>
      </c>
      <c r="B2797">
        <v>2796</v>
      </c>
      <c r="C2797">
        <v>401</v>
      </c>
      <c r="D2797" t="s">
        <v>200</v>
      </c>
      <c r="E2797" t="s">
        <v>44</v>
      </c>
      <c r="F2797" t="s">
        <v>61</v>
      </c>
      <c r="G2797">
        <v>48537.11462</v>
      </c>
      <c r="H2797">
        <v>53776.647969999998</v>
      </c>
      <c r="I2797">
        <v>56470.28991</v>
      </c>
      <c r="J2797">
        <v>57625.57703</v>
      </c>
      <c r="K2797">
        <v>60411.00677</v>
      </c>
      <c r="L2797">
        <v>62475.638290000003</v>
      </c>
      <c r="M2797">
        <v>64181.090499999998</v>
      </c>
      <c r="N2797">
        <v>65305.443700000003</v>
      </c>
      <c r="O2797">
        <v>67274.121339999998</v>
      </c>
      <c r="P2797">
        <v>69191.787160000007</v>
      </c>
      <c r="Q2797">
        <v>70514.822610000003</v>
      </c>
      <c r="R2797">
        <v>71041.6783</v>
      </c>
      <c r="S2797">
        <v>71242.364400000006</v>
      </c>
      <c r="T2797">
        <v>71209.187030000001</v>
      </c>
      <c r="U2797">
        <v>72087.650510000007</v>
      </c>
      <c r="V2797">
        <v>73751.205470000001</v>
      </c>
      <c r="W2797">
        <v>76104.015060000005</v>
      </c>
      <c r="X2797">
        <v>77696.966060000006</v>
      </c>
      <c r="Y2797">
        <v>79550.844200000007</v>
      </c>
    </row>
    <row r="2798" spans="1:47" x14ac:dyDescent="0.25">
      <c r="A2798" t="str">
        <f t="shared" si="43"/>
        <v>Linz (Stadt)PensionisteneinkommenSV-Beiträge Fälle</v>
      </c>
      <c r="B2798">
        <v>2797</v>
      </c>
      <c r="C2798">
        <v>401</v>
      </c>
      <c r="D2798" t="s">
        <v>200</v>
      </c>
      <c r="E2798" t="s">
        <v>44</v>
      </c>
      <c r="F2798" t="s">
        <v>62</v>
      </c>
      <c r="G2798">
        <v>48436</v>
      </c>
      <c r="H2798">
        <v>48638</v>
      </c>
      <c r="I2798">
        <v>48713</v>
      </c>
      <c r="J2798">
        <v>48724</v>
      </c>
      <c r="K2798">
        <v>48910</v>
      </c>
      <c r="L2798">
        <v>49092</v>
      </c>
      <c r="M2798">
        <v>49534</v>
      </c>
      <c r="N2798">
        <v>49876</v>
      </c>
      <c r="O2798">
        <v>49962</v>
      </c>
      <c r="P2798">
        <v>50151</v>
      </c>
      <c r="Q2798">
        <v>50212</v>
      </c>
      <c r="R2798">
        <v>49403</v>
      </c>
      <c r="S2798">
        <v>48654</v>
      </c>
      <c r="T2798">
        <v>48295</v>
      </c>
      <c r="U2798">
        <v>48206</v>
      </c>
      <c r="V2798">
        <v>48160</v>
      </c>
      <c r="W2798">
        <v>48393</v>
      </c>
      <c r="X2798">
        <v>48430</v>
      </c>
      <c r="Y2798">
        <v>48496</v>
      </c>
    </row>
    <row r="2799" spans="1:47" x14ac:dyDescent="0.25">
      <c r="A2799" t="str">
        <f t="shared" si="43"/>
        <v>Linz (Stadt)Unselbstständig BeschäftigteFrauen</v>
      </c>
      <c r="B2799">
        <v>2798</v>
      </c>
      <c r="C2799">
        <v>401</v>
      </c>
      <c r="D2799" t="s">
        <v>200</v>
      </c>
      <c r="E2799" t="s">
        <v>38</v>
      </c>
      <c r="F2799" t="s">
        <v>47</v>
      </c>
      <c r="G2799">
        <v>76928</v>
      </c>
      <c r="H2799">
        <v>79248</v>
      </c>
      <c r="I2799">
        <v>80590</v>
      </c>
      <c r="J2799">
        <v>82441</v>
      </c>
      <c r="K2799">
        <v>80208</v>
      </c>
      <c r="L2799">
        <v>83269</v>
      </c>
      <c r="M2799">
        <v>82725</v>
      </c>
      <c r="N2799">
        <v>83857</v>
      </c>
      <c r="O2799">
        <v>37124</v>
      </c>
      <c r="P2799">
        <v>38291</v>
      </c>
      <c r="Q2799">
        <v>37530</v>
      </c>
      <c r="R2799">
        <v>38062</v>
      </c>
      <c r="S2799">
        <v>37027</v>
      </c>
      <c r="T2799">
        <v>37710</v>
      </c>
      <c r="U2799">
        <v>37975</v>
      </c>
      <c r="V2799">
        <v>38764</v>
      </c>
      <c r="W2799">
        <v>38582</v>
      </c>
      <c r="X2799">
        <v>39374</v>
      </c>
      <c r="Y2799">
        <v>38583</v>
      </c>
      <c r="Z2799">
        <v>39369</v>
      </c>
      <c r="AA2799">
        <v>38830</v>
      </c>
      <c r="AB2799">
        <v>39522</v>
      </c>
      <c r="AC2799">
        <v>39132</v>
      </c>
      <c r="AD2799">
        <v>39961</v>
      </c>
      <c r="AE2799">
        <v>39408</v>
      </c>
      <c r="AF2799">
        <v>40149</v>
      </c>
      <c r="AG2799">
        <v>40085</v>
      </c>
      <c r="AH2799">
        <v>41040</v>
      </c>
      <c r="AI2799">
        <v>41217</v>
      </c>
      <c r="AJ2799">
        <v>41846</v>
      </c>
      <c r="AK2799">
        <v>41781</v>
      </c>
      <c r="AL2799">
        <v>42584</v>
      </c>
      <c r="AM2799">
        <v>42209</v>
      </c>
      <c r="AN2799">
        <v>41796</v>
      </c>
      <c r="AO2799">
        <v>41411</v>
      </c>
      <c r="AP2799">
        <v>43050</v>
      </c>
      <c r="AQ2799">
        <v>43456</v>
      </c>
      <c r="AR2799">
        <v>44199</v>
      </c>
      <c r="AS2799">
        <v>43150</v>
      </c>
      <c r="AT2799">
        <v>43892</v>
      </c>
      <c r="AU2799">
        <v>43599</v>
      </c>
    </row>
    <row r="2800" spans="1:47" x14ac:dyDescent="0.25">
      <c r="A2800" t="str">
        <f t="shared" si="43"/>
        <v>Linz (Stadt)Unselbstständig BeschäftigteInsgesamt</v>
      </c>
      <c r="B2800">
        <v>2799</v>
      </c>
      <c r="C2800">
        <v>401</v>
      </c>
      <c r="D2800" t="s">
        <v>200</v>
      </c>
      <c r="E2800" t="s">
        <v>38</v>
      </c>
      <c r="F2800" t="s">
        <v>48</v>
      </c>
      <c r="G2800">
        <v>160098</v>
      </c>
      <c r="H2800">
        <v>168594</v>
      </c>
      <c r="I2800">
        <v>165881</v>
      </c>
      <c r="J2800">
        <v>174239</v>
      </c>
      <c r="K2800">
        <v>166571</v>
      </c>
      <c r="L2800">
        <v>177343</v>
      </c>
      <c r="M2800">
        <v>171953</v>
      </c>
      <c r="N2800">
        <v>178406</v>
      </c>
      <c r="O2800">
        <v>77997</v>
      </c>
      <c r="P2800">
        <v>81544</v>
      </c>
      <c r="Q2800">
        <v>77835</v>
      </c>
      <c r="R2800">
        <v>79549</v>
      </c>
      <c r="S2800">
        <v>75671</v>
      </c>
      <c r="T2800">
        <v>78858</v>
      </c>
      <c r="U2800">
        <v>78205</v>
      </c>
      <c r="V2800">
        <v>81698</v>
      </c>
      <c r="W2800">
        <v>79877</v>
      </c>
      <c r="X2800">
        <v>83295</v>
      </c>
      <c r="Y2800">
        <v>80014</v>
      </c>
      <c r="Z2800">
        <v>83273</v>
      </c>
      <c r="AA2800">
        <v>80498</v>
      </c>
      <c r="AB2800">
        <v>83809</v>
      </c>
      <c r="AC2800">
        <v>81150</v>
      </c>
      <c r="AD2800">
        <v>84854</v>
      </c>
      <c r="AE2800">
        <v>82193</v>
      </c>
      <c r="AF2800">
        <v>85700</v>
      </c>
      <c r="AG2800">
        <v>83579</v>
      </c>
      <c r="AH2800">
        <v>87736</v>
      </c>
      <c r="AI2800">
        <v>86588</v>
      </c>
      <c r="AJ2800">
        <v>90291</v>
      </c>
      <c r="AK2800">
        <v>88600</v>
      </c>
      <c r="AL2800">
        <v>91954</v>
      </c>
      <c r="AM2800">
        <v>89679</v>
      </c>
      <c r="AN2800">
        <v>89997</v>
      </c>
      <c r="AO2800">
        <v>87598</v>
      </c>
      <c r="AP2800">
        <v>92889</v>
      </c>
      <c r="AQ2800">
        <v>92237</v>
      </c>
      <c r="AR2800">
        <v>95412</v>
      </c>
      <c r="AS2800">
        <v>91515</v>
      </c>
      <c r="AT2800">
        <v>94497</v>
      </c>
      <c r="AU2800">
        <v>91938</v>
      </c>
    </row>
    <row r="2801" spans="1:47" x14ac:dyDescent="0.25">
      <c r="A2801" t="str">
        <f t="shared" si="43"/>
        <v>Linz (Stadt)Unselbstständig BeschäftigteMänner</v>
      </c>
      <c r="B2801">
        <v>2800</v>
      </c>
      <c r="C2801">
        <v>401</v>
      </c>
      <c r="D2801" t="s">
        <v>200</v>
      </c>
      <c r="E2801" t="s">
        <v>38</v>
      </c>
      <c r="F2801" t="s">
        <v>49</v>
      </c>
      <c r="G2801">
        <v>83170</v>
      </c>
      <c r="H2801">
        <v>89346</v>
      </c>
      <c r="I2801">
        <v>85291</v>
      </c>
      <c r="J2801">
        <v>91798</v>
      </c>
      <c r="K2801">
        <v>86363</v>
      </c>
      <c r="L2801">
        <v>94074</v>
      </c>
      <c r="M2801">
        <v>89228</v>
      </c>
      <c r="N2801">
        <v>94549</v>
      </c>
      <c r="O2801">
        <v>40873</v>
      </c>
      <c r="P2801">
        <v>43253</v>
      </c>
      <c r="Q2801">
        <v>40305</v>
      </c>
      <c r="R2801">
        <v>41487</v>
      </c>
      <c r="S2801">
        <v>38644</v>
      </c>
      <c r="T2801">
        <v>41148</v>
      </c>
      <c r="U2801">
        <v>40230</v>
      </c>
      <c r="V2801">
        <v>42934</v>
      </c>
      <c r="W2801">
        <v>41295</v>
      </c>
      <c r="X2801">
        <v>43921</v>
      </c>
      <c r="Y2801">
        <v>41431</v>
      </c>
      <c r="Z2801">
        <v>43904</v>
      </c>
      <c r="AA2801">
        <v>41668</v>
      </c>
      <c r="AB2801">
        <v>44287</v>
      </c>
      <c r="AC2801">
        <v>42018</v>
      </c>
      <c r="AD2801">
        <v>44893</v>
      </c>
      <c r="AE2801">
        <v>42785</v>
      </c>
      <c r="AF2801">
        <v>45551</v>
      </c>
      <c r="AG2801">
        <v>43494</v>
      </c>
      <c r="AH2801">
        <v>46696</v>
      </c>
      <c r="AI2801">
        <v>45371</v>
      </c>
      <c r="AJ2801">
        <v>48445</v>
      </c>
      <c r="AK2801">
        <v>46819</v>
      </c>
      <c r="AL2801">
        <v>49370</v>
      </c>
      <c r="AM2801">
        <v>47470</v>
      </c>
      <c r="AN2801">
        <v>48201</v>
      </c>
      <c r="AO2801">
        <v>46187</v>
      </c>
      <c r="AP2801">
        <v>49839</v>
      </c>
      <c r="AQ2801">
        <v>48781</v>
      </c>
      <c r="AR2801">
        <v>51213</v>
      </c>
      <c r="AS2801">
        <v>48365</v>
      </c>
      <c r="AT2801">
        <v>50605</v>
      </c>
      <c r="AU2801">
        <v>48339</v>
      </c>
    </row>
    <row r="2802" spans="1:47" x14ac:dyDescent="0.25">
      <c r="A2802" t="str">
        <f t="shared" si="43"/>
        <v>Linz (Stadt)Unselbstständig Beschäftigte GW mgfInsgesamt</v>
      </c>
      <c r="B2802">
        <v>2801</v>
      </c>
      <c r="C2802">
        <v>401</v>
      </c>
      <c r="D2802" t="s">
        <v>200</v>
      </c>
      <c r="E2802" t="s">
        <v>450</v>
      </c>
      <c r="F2802" t="s">
        <v>48</v>
      </c>
      <c r="G2802">
        <v>110800.69510110001</v>
      </c>
      <c r="H2802">
        <v>106500.459804821</v>
      </c>
      <c r="I2802">
        <v>112202.969804348</v>
      </c>
      <c r="J2802">
        <v>108276.942753</v>
      </c>
      <c r="K2802">
        <v>112605.04359089601</v>
      </c>
      <c r="L2802">
        <v>107335.823525268</v>
      </c>
      <c r="M2802">
        <v>108299.38952795599</v>
      </c>
      <c r="N2802">
        <v>102462.93111730801</v>
      </c>
      <c r="O2802">
        <v>109762.799830063</v>
      </c>
      <c r="P2802">
        <v>102832.04608663901</v>
      </c>
      <c r="Q2802">
        <v>108165.80674355901</v>
      </c>
      <c r="R2802">
        <v>105521.67389037</v>
      </c>
      <c r="S2802">
        <v>110016.549129418</v>
      </c>
      <c r="T2802">
        <v>105893.731980155</v>
      </c>
    </row>
    <row r="2803" spans="1:47" x14ac:dyDescent="0.25">
      <c r="A2803" t="str">
        <f t="shared" si="43"/>
        <v>Linz (Stadt)Unselbstständig Beschäftigte GW ogfInsgesamt</v>
      </c>
      <c r="B2803">
        <v>2802</v>
      </c>
      <c r="C2803">
        <v>401</v>
      </c>
      <c r="D2803" t="s">
        <v>200</v>
      </c>
      <c r="E2803" t="s">
        <v>449</v>
      </c>
      <c r="F2803" t="s">
        <v>48</v>
      </c>
      <c r="G2803">
        <v>104745.796271471</v>
      </c>
      <c r="H2803">
        <v>100175.745660249</v>
      </c>
      <c r="I2803">
        <v>106313.120113071</v>
      </c>
      <c r="J2803">
        <v>102192.406759887</v>
      </c>
      <c r="K2803">
        <v>106784.27913872201</v>
      </c>
      <c r="L2803">
        <v>101352.45804900699</v>
      </c>
      <c r="M2803">
        <v>102948.181182334</v>
      </c>
      <c r="N2803">
        <v>97337.084788559994</v>
      </c>
      <c r="O2803">
        <v>104099.487308786</v>
      </c>
      <c r="P2803">
        <v>97431.514649281904</v>
      </c>
      <c r="Q2803">
        <v>102819.780095622</v>
      </c>
      <c r="R2803">
        <v>99907.112453186899</v>
      </c>
      <c r="S2803">
        <v>104529.749927735</v>
      </c>
      <c r="T2803">
        <v>100181.11139355401</v>
      </c>
    </row>
    <row r="2804" spans="1:47" x14ac:dyDescent="0.25">
      <c r="A2804" t="str">
        <f t="shared" si="43"/>
        <v>Linz (Stadt)UnternehmenInsgesamt</v>
      </c>
      <c r="B2804">
        <v>2803</v>
      </c>
      <c r="C2804">
        <v>401</v>
      </c>
      <c r="D2804" t="s">
        <v>200</v>
      </c>
      <c r="E2804" t="s">
        <v>475</v>
      </c>
      <c r="F2804" t="s">
        <v>48</v>
      </c>
      <c r="G2804">
        <v>13686</v>
      </c>
      <c r="H2804">
        <v>14003</v>
      </c>
      <c r="I2804">
        <v>14397</v>
      </c>
    </row>
    <row r="2805" spans="1:47" x14ac:dyDescent="0.25">
      <c r="A2805" t="str">
        <f t="shared" si="43"/>
        <v>Linz (Stadt)WohnbevölkerungInsgesamt</v>
      </c>
      <c r="B2805">
        <v>2804</v>
      </c>
      <c r="C2805">
        <v>401</v>
      </c>
      <c r="D2805" t="s">
        <v>200</v>
      </c>
      <c r="E2805" t="s">
        <v>42</v>
      </c>
      <c r="F2805" t="s">
        <v>48</v>
      </c>
      <c r="G2805">
        <v>182304</v>
      </c>
      <c r="H2805">
        <v>183827</v>
      </c>
      <c r="I2805">
        <v>185172</v>
      </c>
      <c r="J2805">
        <v>186781</v>
      </c>
      <c r="K2805">
        <v>187936</v>
      </c>
      <c r="L2805">
        <v>188393</v>
      </c>
      <c r="M2805">
        <v>188277</v>
      </c>
      <c r="N2805">
        <v>188520</v>
      </c>
      <c r="O2805">
        <v>188549</v>
      </c>
      <c r="P2805">
        <v>188431</v>
      </c>
      <c r="Q2805">
        <v>190053</v>
      </c>
      <c r="R2805">
        <v>191501</v>
      </c>
      <c r="S2805">
        <v>193814</v>
      </c>
      <c r="T2805">
        <v>197427</v>
      </c>
      <c r="U2805">
        <v>200839</v>
      </c>
      <c r="V2805">
        <v>203012</v>
      </c>
      <c r="W2805">
        <v>204846</v>
      </c>
      <c r="X2805">
        <v>205726</v>
      </c>
      <c r="Y2805">
        <v>206595</v>
      </c>
      <c r="Z2805">
        <v>206537</v>
      </c>
      <c r="AA2805">
        <v>207247</v>
      </c>
      <c r="AB2805">
        <v>210118</v>
      </c>
    </row>
    <row r="2806" spans="1:47" x14ac:dyDescent="0.25">
      <c r="A2806" t="str">
        <f t="shared" si="43"/>
        <v>Steyr (Stadt)ArbeitnehmereinkommenBrutto_Schnitt</v>
      </c>
      <c r="B2806">
        <v>2805</v>
      </c>
      <c r="C2806">
        <v>402</v>
      </c>
      <c r="D2806" t="s">
        <v>201</v>
      </c>
      <c r="E2806" t="s">
        <v>43</v>
      </c>
      <c r="F2806" t="s">
        <v>54</v>
      </c>
      <c r="G2806">
        <v>24966.649926773502</v>
      </c>
      <c r="H2806">
        <v>25353.848998627502</v>
      </c>
      <c r="I2806">
        <v>25980.547763504801</v>
      </c>
      <c r="J2806">
        <v>27042.380270693498</v>
      </c>
      <c r="K2806">
        <v>27738.334349471301</v>
      </c>
      <c r="L2806">
        <v>27141.850672187298</v>
      </c>
      <c r="M2806">
        <v>27403.970721140198</v>
      </c>
      <c r="N2806">
        <v>28499.591876389499</v>
      </c>
      <c r="O2806">
        <v>29560.938889504301</v>
      </c>
      <c r="P2806">
        <v>30148.784238151198</v>
      </c>
      <c r="Q2806">
        <v>31014.8897143498</v>
      </c>
      <c r="R2806">
        <v>31331.1666584712</v>
      </c>
      <c r="S2806">
        <v>31867.725462045299</v>
      </c>
      <c r="T2806">
        <v>32495.7783103373</v>
      </c>
      <c r="U2806">
        <v>33606.653028345703</v>
      </c>
      <c r="V2806">
        <v>35139.660820534897</v>
      </c>
      <c r="W2806">
        <v>35004.301656847099</v>
      </c>
      <c r="X2806">
        <v>36590.858559101303</v>
      </c>
      <c r="Y2806">
        <v>37459.438272519001</v>
      </c>
    </row>
    <row r="2807" spans="1:47" x14ac:dyDescent="0.25">
      <c r="A2807" t="str">
        <f t="shared" si="43"/>
        <v>Steyr (Stadt)ArbeitnehmereinkommenBruttobezüge 1000 EUR</v>
      </c>
      <c r="B2807">
        <v>2806</v>
      </c>
      <c r="C2807">
        <v>402</v>
      </c>
      <c r="D2807" t="s">
        <v>201</v>
      </c>
      <c r="E2807" t="s">
        <v>43</v>
      </c>
      <c r="F2807" t="s">
        <v>55</v>
      </c>
      <c r="G2807">
        <v>436417.04071999999</v>
      </c>
      <c r="H2807">
        <v>443337.40359</v>
      </c>
      <c r="I2807">
        <v>463155.22498</v>
      </c>
      <c r="J2807">
        <v>483517.75923999998</v>
      </c>
      <c r="K2807">
        <v>498457.86826000002</v>
      </c>
      <c r="L2807">
        <v>475253.80527000001</v>
      </c>
      <c r="M2807">
        <v>482611.32837</v>
      </c>
      <c r="N2807">
        <v>512764.65704000002</v>
      </c>
      <c r="O2807">
        <v>533722.75164999999</v>
      </c>
      <c r="P2807">
        <v>538788.92312000005</v>
      </c>
      <c r="Q2807">
        <v>552654.31981999998</v>
      </c>
      <c r="R2807">
        <v>560702.55851999996</v>
      </c>
      <c r="S2807">
        <v>575562.98956999998</v>
      </c>
      <c r="T2807">
        <v>593502.89506000001</v>
      </c>
      <c r="U2807">
        <v>629553.43117999996</v>
      </c>
      <c r="V2807">
        <v>654370.76379999996</v>
      </c>
      <c r="W2807">
        <v>635713.12239000003</v>
      </c>
      <c r="X2807">
        <v>674223.15980999998</v>
      </c>
      <c r="Y2807">
        <v>703226.03469</v>
      </c>
    </row>
    <row r="2808" spans="1:47" x14ac:dyDescent="0.25">
      <c r="A2808" t="str">
        <f t="shared" si="43"/>
        <v>Steyr (Stadt)ArbeitnehmereinkommenBruttobezüge Fälle</v>
      </c>
      <c r="B2808">
        <v>2807</v>
      </c>
      <c r="C2808">
        <v>402</v>
      </c>
      <c r="D2808" t="s">
        <v>201</v>
      </c>
      <c r="E2808" t="s">
        <v>43</v>
      </c>
      <c r="F2808" t="s">
        <v>56</v>
      </c>
      <c r="G2808">
        <v>17480</v>
      </c>
      <c r="H2808">
        <v>17486</v>
      </c>
      <c r="I2808">
        <v>17827</v>
      </c>
      <c r="J2808">
        <v>17880</v>
      </c>
      <c r="K2808">
        <v>17970</v>
      </c>
      <c r="L2808">
        <v>17510</v>
      </c>
      <c r="M2808">
        <v>17611</v>
      </c>
      <c r="N2808">
        <v>17992</v>
      </c>
      <c r="O2808">
        <v>18055</v>
      </c>
      <c r="P2808">
        <v>17871</v>
      </c>
      <c r="Q2808">
        <v>17819</v>
      </c>
      <c r="R2808">
        <v>17896</v>
      </c>
      <c r="S2808">
        <v>18061</v>
      </c>
      <c r="T2808">
        <v>18264</v>
      </c>
      <c r="U2808">
        <v>18733</v>
      </c>
      <c r="V2808">
        <v>18622</v>
      </c>
      <c r="W2808">
        <v>18161</v>
      </c>
      <c r="X2808">
        <v>18426</v>
      </c>
      <c r="Y2808">
        <v>18773</v>
      </c>
    </row>
    <row r="2809" spans="1:47" x14ac:dyDescent="0.25">
      <c r="A2809" t="str">
        <f t="shared" si="43"/>
        <v>Steyr (Stadt)ArbeitnehmereinkommenLohnsteuer 1000 EUR</v>
      </c>
      <c r="B2809">
        <v>2808</v>
      </c>
      <c r="C2809">
        <v>402</v>
      </c>
      <c r="D2809" t="s">
        <v>201</v>
      </c>
      <c r="E2809" t="s">
        <v>43</v>
      </c>
      <c r="F2809" t="s">
        <v>57</v>
      </c>
      <c r="G2809">
        <v>64944.04017</v>
      </c>
      <c r="H2809">
        <v>63805.85168</v>
      </c>
      <c r="I2809">
        <v>68085.751680000001</v>
      </c>
      <c r="J2809">
        <v>72777.510380000007</v>
      </c>
      <c r="K2809">
        <v>77564.283249999993</v>
      </c>
      <c r="L2809">
        <v>66572.118069999997</v>
      </c>
      <c r="M2809">
        <v>68199.816800000001</v>
      </c>
      <c r="N2809">
        <v>74481.809370000003</v>
      </c>
      <c r="O2809">
        <v>80519.986990000005</v>
      </c>
      <c r="P2809">
        <v>82507.680729999993</v>
      </c>
      <c r="Q2809">
        <v>85813.025909999997</v>
      </c>
      <c r="R2809">
        <v>88318.836039999995</v>
      </c>
      <c r="S2809">
        <v>77857.797900000005</v>
      </c>
      <c r="T2809">
        <v>81804.565440000006</v>
      </c>
      <c r="U2809">
        <v>88611.423720000006</v>
      </c>
      <c r="V2809">
        <v>92100.308319999996</v>
      </c>
      <c r="W2809">
        <v>83741.057190000007</v>
      </c>
      <c r="X2809">
        <v>92767.04939</v>
      </c>
      <c r="Y2809">
        <v>91929.40191</v>
      </c>
    </row>
    <row r="2810" spans="1:47" x14ac:dyDescent="0.25">
      <c r="A2810" t="str">
        <f t="shared" si="43"/>
        <v>Steyr (Stadt)ArbeitnehmereinkommenLohnsteuer Fälle</v>
      </c>
      <c r="B2810">
        <v>2809</v>
      </c>
      <c r="C2810">
        <v>402</v>
      </c>
      <c r="D2810" t="s">
        <v>201</v>
      </c>
      <c r="E2810" t="s">
        <v>43</v>
      </c>
      <c r="F2810" t="s">
        <v>58</v>
      </c>
      <c r="G2810">
        <v>14343</v>
      </c>
      <c r="H2810">
        <v>13932</v>
      </c>
      <c r="I2810">
        <v>14455</v>
      </c>
      <c r="J2810">
        <v>14643</v>
      </c>
      <c r="K2810">
        <v>14968</v>
      </c>
      <c r="L2810">
        <v>14110</v>
      </c>
      <c r="M2810">
        <v>14386</v>
      </c>
      <c r="N2810">
        <v>14848</v>
      </c>
      <c r="O2810">
        <v>15019</v>
      </c>
      <c r="P2810">
        <v>15001</v>
      </c>
      <c r="Q2810">
        <v>15058</v>
      </c>
      <c r="R2810">
        <v>15172</v>
      </c>
      <c r="S2810">
        <v>15218</v>
      </c>
      <c r="T2810">
        <v>15536</v>
      </c>
      <c r="U2810">
        <v>16094</v>
      </c>
      <c r="V2810">
        <v>16321</v>
      </c>
      <c r="W2810">
        <v>15940</v>
      </c>
      <c r="X2810">
        <v>16350</v>
      </c>
      <c r="Y2810">
        <v>16771</v>
      </c>
    </row>
    <row r="2811" spans="1:47" x14ac:dyDescent="0.25">
      <c r="A2811" t="str">
        <f t="shared" si="43"/>
        <v>Steyr (Stadt)ArbeitnehmereinkommenNetto_Schnitt</v>
      </c>
      <c r="B2811">
        <v>2810</v>
      </c>
      <c r="C2811">
        <v>402</v>
      </c>
      <c r="D2811" t="s">
        <v>201</v>
      </c>
      <c r="E2811" t="s">
        <v>43</v>
      </c>
      <c r="F2811" t="s">
        <v>59</v>
      </c>
      <c r="G2811">
        <v>17273.673887299799</v>
      </c>
      <c r="H2811">
        <v>17660.8452516299</v>
      </c>
      <c r="I2811">
        <v>18018.022592135501</v>
      </c>
      <c r="J2811">
        <v>18704.052891498901</v>
      </c>
      <c r="K2811">
        <v>19061.759901502501</v>
      </c>
      <c r="L2811">
        <v>19131.464785836699</v>
      </c>
      <c r="M2811">
        <v>19225.401869286201</v>
      </c>
      <c r="N2811">
        <v>19839.892177078698</v>
      </c>
      <c r="O2811">
        <v>20439.399268900601</v>
      </c>
      <c r="P2811">
        <v>20766.318662637801</v>
      </c>
      <c r="Q2811">
        <v>21264.623634884101</v>
      </c>
      <c r="R2811">
        <v>21372.298292355801</v>
      </c>
      <c r="S2811">
        <v>22440.9209811195</v>
      </c>
      <c r="T2811">
        <v>22781.888546868198</v>
      </c>
      <c r="U2811">
        <v>23471.524698660101</v>
      </c>
      <c r="V2811">
        <v>24590.230260444601</v>
      </c>
      <c r="W2811">
        <v>24795.9366097682</v>
      </c>
      <c r="X2811">
        <v>25773.4884369912</v>
      </c>
      <c r="Y2811">
        <v>26621.5834219358</v>
      </c>
    </row>
    <row r="2812" spans="1:47" x14ac:dyDescent="0.25">
      <c r="A2812" t="str">
        <f t="shared" si="43"/>
        <v>Steyr (Stadt)ArbeitnehmereinkommenNettobezüge 1000 EUR</v>
      </c>
      <c r="B2812">
        <v>2811</v>
      </c>
      <c r="C2812">
        <v>402</v>
      </c>
      <c r="D2812" t="s">
        <v>201</v>
      </c>
      <c r="E2812" t="s">
        <v>43</v>
      </c>
      <c r="F2812" t="s">
        <v>60</v>
      </c>
      <c r="G2812">
        <v>301943.81955000001</v>
      </c>
      <c r="H2812">
        <v>308817.54006999999</v>
      </c>
      <c r="I2812">
        <v>321207.28875000001</v>
      </c>
      <c r="J2812">
        <v>334428.4657</v>
      </c>
      <c r="K2812">
        <v>342539.82543000003</v>
      </c>
      <c r="L2812">
        <v>334991.94839999999</v>
      </c>
      <c r="M2812">
        <v>338578.55232000002</v>
      </c>
      <c r="N2812">
        <v>356959.34005</v>
      </c>
      <c r="O2812">
        <v>369033.35379999998</v>
      </c>
      <c r="P2812">
        <v>371114.88082000002</v>
      </c>
      <c r="Q2812">
        <v>378914.32854999998</v>
      </c>
      <c r="R2812">
        <v>382478.65023999999</v>
      </c>
      <c r="S2812">
        <v>405305.47383999999</v>
      </c>
      <c r="T2812">
        <v>416088.41242000001</v>
      </c>
      <c r="U2812">
        <v>439692.07218000002</v>
      </c>
      <c r="V2812">
        <v>457919.26791</v>
      </c>
      <c r="W2812">
        <v>450319.00477</v>
      </c>
      <c r="X2812">
        <v>474902.29794000002</v>
      </c>
      <c r="Y2812">
        <v>499766.98557999998</v>
      </c>
    </row>
    <row r="2813" spans="1:47" x14ac:dyDescent="0.25">
      <c r="A2813" t="str">
        <f t="shared" si="43"/>
        <v>Steyr (Stadt)ArbeitnehmereinkommenSV-Beiträge 1000 EUR</v>
      </c>
      <c r="B2813">
        <v>2812</v>
      </c>
      <c r="C2813">
        <v>402</v>
      </c>
      <c r="D2813" t="s">
        <v>201</v>
      </c>
      <c r="E2813" t="s">
        <v>43</v>
      </c>
      <c r="F2813" t="s">
        <v>61</v>
      </c>
      <c r="G2813">
        <v>69529.180999999997</v>
      </c>
      <c r="H2813">
        <v>70714.011840000006</v>
      </c>
      <c r="I2813">
        <v>73862.184550000005</v>
      </c>
      <c r="J2813">
        <v>76311.783160000006</v>
      </c>
      <c r="K2813">
        <v>78353.759579999998</v>
      </c>
      <c r="L2813">
        <v>73689.738800000006</v>
      </c>
      <c r="M2813">
        <v>75832.95925</v>
      </c>
      <c r="N2813">
        <v>81323.507620000004</v>
      </c>
      <c r="O2813">
        <v>84169.410860000004</v>
      </c>
      <c r="P2813">
        <v>85166.361569999994</v>
      </c>
      <c r="Q2813">
        <v>87926.965360000002</v>
      </c>
      <c r="R2813">
        <v>89905.072239999994</v>
      </c>
      <c r="S2813">
        <v>92399.717829999994</v>
      </c>
      <c r="T2813">
        <v>95609.917199999996</v>
      </c>
      <c r="U2813">
        <v>101249.93528000001</v>
      </c>
      <c r="V2813">
        <v>104351.18756999999</v>
      </c>
      <c r="W2813">
        <v>101653.06043</v>
      </c>
      <c r="X2813">
        <v>106553.81247999999</v>
      </c>
      <c r="Y2813">
        <v>111529.64720000001</v>
      </c>
    </row>
    <row r="2814" spans="1:47" x14ac:dyDescent="0.25">
      <c r="A2814" t="str">
        <f t="shared" si="43"/>
        <v>Steyr (Stadt)ArbeitnehmereinkommenSV-Beiträge Fälle</v>
      </c>
      <c r="B2814">
        <v>2813</v>
      </c>
      <c r="C2814">
        <v>402</v>
      </c>
      <c r="D2814" t="s">
        <v>201</v>
      </c>
      <c r="E2814" t="s">
        <v>43</v>
      </c>
      <c r="F2814" t="s">
        <v>62</v>
      </c>
      <c r="G2814">
        <v>16758</v>
      </c>
      <c r="H2814">
        <v>16784</v>
      </c>
      <c r="I2814">
        <v>17126</v>
      </c>
      <c r="J2814">
        <v>17165</v>
      </c>
      <c r="K2814">
        <v>17242</v>
      </c>
      <c r="L2814">
        <v>16546</v>
      </c>
      <c r="M2814">
        <v>16670</v>
      </c>
      <c r="N2814">
        <v>17106</v>
      </c>
      <c r="O2814">
        <v>17168</v>
      </c>
      <c r="P2814">
        <v>17025</v>
      </c>
      <c r="Q2814">
        <v>16962</v>
      </c>
      <c r="R2814">
        <v>16976</v>
      </c>
      <c r="S2814">
        <v>17135</v>
      </c>
      <c r="T2814">
        <v>17339</v>
      </c>
      <c r="U2814">
        <v>17870</v>
      </c>
      <c r="V2814">
        <v>17744</v>
      </c>
      <c r="W2814">
        <v>17347</v>
      </c>
      <c r="X2814">
        <v>17660</v>
      </c>
      <c r="Y2814">
        <v>17992</v>
      </c>
    </row>
    <row r="2815" spans="1:47" x14ac:dyDescent="0.25">
      <c r="A2815" t="str">
        <f t="shared" si="43"/>
        <v>Steyr (Stadt)ArbeitsloseFrauen</v>
      </c>
      <c r="B2815">
        <v>2814</v>
      </c>
      <c r="C2815">
        <v>402</v>
      </c>
      <c r="D2815" t="s">
        <v>201</v>
      </c>
      <c r="E2815" t="s">
        <v>36</v>
      </c>
      <c r="F2815" t="s">
        <v>47</v>
      </c>
      <c r="G2815">
        <v>702</v>
      </c>
      <c r="H2815">
        <v>645</v>
      </c>
      <c r="I2815">
        <v>670</v>
      </c>
      <c r="J2815">
        <v>723</v>
      </c>
      <c r="K2815">
        <v>811</v>
      </c>
      <c r="L2815">
        <v>698</v>
      </c>
      <c r="M2815">
        <v>626</v>
      </c>
      <c r="N2815">
        <v>589</v>
      </c>
      <c r="O2815">
        <v>536</v>
      </c>
      <c r="P2815">
        <v>536</v>
      </c>
      <c r="Q2815">
        <v>674</v>
      </c>
      <c r="R2815">
        <v>805</v>
      </c>
      <c r="S2815">
        <v>808</v>
      </c>
      <c r="T2815">
        <v>726</v>
      </c>
      <c r="U2815">
        <v>658</v>
      </c>
      <c r="V2815">
        <v>695</v>
      </c>
      <c r="W2815">
        <v>730</v>
      </c>
      <c r="X2815">
        <v>831</v>
      </c>
      <c r="Y2815">
        <v>836</v>
      </c>
      <c r="Z2815">
        <v>920</v>
      </c>
      <c r="AA2815">
        <v>924</v>
      </c>
      <c r="AB2815">
        <v>977</v>
      </c>
      <c r="AC2815">
        <v>1022</v>
      </c>
      <c r="AD2815">
        <v>1042</v>
      </c>
      <c r="AE2815">
        <v>1061</v>
      </c>
      <c r="AF2815">
        <v>1051</v>
      </c>
      <c r="AG2815">
        <v>994</v>
      </c>
      <c r="AH2815">
        <v>1038</v>
      </c>
      <c r="AI2815">
        <v>912</v>
      </c>
      <c r="AJ2815">
        <v>887</v>
      </c>
      <c r="AK2815">
        <v>901</v>
      </c>
      <c r="AL2815">
        <v>816</v>
      </c>
      <c r="AM2815">
        <v>894</v>
      </c>
      <c r="AN2815">
        <v>1109</v>
      </c>
      <c r="AO2815">
        <v>1010</v>
      </c>
      <c r="AP2815">
        <v>811</v>
      </c>
      <c r="AQ2815">
        <v>763</v>
      </c>
      <c r="AR2815">
        <v>728</v>
      </c>
      <c r="AS2815">
        <v>686</v>
      </c>
      <c r="AT2815">
        <v>704</v>
      </c>
      <c r="AU2815">
        <v>876</v>
      </c>
    </row>
    <row r="2816" spans="1:47" x14ac:dyDescent="0.25">
      <c r="A2816" t="str">
        <f t="shared" si="43"/>
        <v>Steyr (Stadt)ArbeitsloseInsgesamt</v>
      </c>
      <c r="B2816">
        <v>2815</v>
      </c>
      <c r="C2816">
        <v>402</v>
      </c>
      <c r="D2816" t="s">
        <v>201</v>
      </c>
      <c r="E2816" t="s">
        <v>36</v>
      </c>
      <c r="F2816" t="s">
        <v>48</v>
      </c>
      <c r="G2816">
        <v>1788</v>
      </c>
      <c r="H2816">
        <v>1273</v>
      </c>
      <c r="I2816">
        <v>1712</v>
      </c>
      <c r="J2816">
        <v>1518</v>
      </c>
      <c r="K2816">
        <v>2110</v>
      </c>
      <c r="L2816">
        <v>1300</v>
      </c>
      <c r="M2816">
        <v>1556</v>
      </c>
      <c r="N2816">
        <v>1124</v>
      </c>
      <c r="O2816">
        <v>1407</v>
      </c>
      <c r="P2816">
        <v>1001</v>
      </c>
      <c r="Q2816">
        <v>1873</v>
      </c>
      <c r="R2816">
        <v>1905</v>
      </c>
      <c r="S2816">
        <v>2261</v>
      </c>
      <c r="T2816">
        <v>1511</v>
      </c>
      <c r="U2816">
        <v>1771</v>
      </c>
      <c r="V2816">
        <v>1365</v>
      </c>
      <c r="W2816">
        <v>1890</v>
      </c>
      <c r="X2816">
        <v>1662</v>
      </c>
      <c r="Y2816">
        <v>2240</v>
      </c>
      <c r="Z2816">
        <v>1948</v>
      </c>
      <c r="AA2816">
        <v>2395</v>
      </c>
      <c r="AB2816">
        <v>2045</v>
      </c>
      <c r="AC2816">
        <v>2585</v>
      </c>
      <c r="AD2816">
        <v>2310</v>
      </c>
      <c r="AE2816">
        <v>2621</v>
      </c>
      <c r="AF2816">
        <v>2319</v>
      </c>
      <c r="AG2816">
        <v>2591</v>
      </c>
      <c r="AH2816">
        <v>2231</v>
      </c>
      <c r="AI2816">
        <v>2312</v>
      </c>
      <c r="AJ2816">
        <v>1893</v>
      </c>
      <c r="AK2816">
        <v>2206</v>
      </c>
      <c r="AL2816">
        <v>1726</v>
      </c>
      <c r="AM2816">
        <v>2201</v>
      </c>
      <c r="AN2816">
        <v>2364</v>
      </c>
      <c r="AO2816">
        <v>2395</v>
      </c>
      <c r="AP2816">
        <v>1750</v>
      </c>
      <c r="AQ2816">
        <v>1835</v>
      </c>
      <c r="AR2816">
        <v>1561</v>
      </c>
      <c r="AS2816">
        <v>1789</v>
      </c>
      <c r="AT2816">
        <v>1600</v>
      </c>
      <c r="AU2816">
        <v>2211</v>
      </c>
    </row>
    <row r="2817" spans="1:47" x14ac:dyDescent="0.25">
      <c r="A2817" t="str">
        <f t="shared" si="43"/>
        <v>Steyr (Stadt)ArbeitsloseMänner</v>
      </c>
      <c r="B2817">
        <v>2816</v>
      </c>
      <c r="C2817">
        <v>402</v>
      </c>
      <c r="D2817" t="s">
        <v>201</v>
      </c>
      <c r="E2817" t="s">
        <v>36</v>
      </c>
      <c r="F2817" t="s">
        <v>49</v>
      </c>
      <c r="G2817">
        <v>1086</v>
      </c>
      <c r="H2817">
        <v>628</v>
      </c>
      <c r="I2817">
        <v>1042</v>
      </c>
      <c r="J2817">
        <v>795</v>
      </c>
      <c r="K2817">
        <v>1299</v>
      </c>
      <c r="L2817">
        <v>602</v>
      </c>
      <c r="M2817">
        <v>930</v>
      </c>
      <c r="N2817">
        <v>535</v>
      </c>
      <c r="O2817">
        <v>871</v>
      </c>
      <c r="P2817">
        <v>465</v>
      </c>
      <c r="Q2817">
        <v>1199</v>
      </c>
      <c r="R2817">
        <v>1100</v>
      </c>
      <c r="S2817">
        <v>1453</v>
      </c>
      <c r="T2817">
        <v>785</v>
      </c>
      <c r="U2817">
        <v>1113</v>
      </c>
      <c r="V2817">
        <v>670</v>
      </c>
      <c r="W2817">
        <v>1160</v>
      </c>
      <c r="X2817">
        <v>831</v>
      </c>
      <c r="Y2817">
        <v>1404</v>
      </c>
      <c r="Z2817">
        <v>1028</v>
      </c>
      <c r="AA2817">
        <v>1471</v>
      </c>
      <c r="AB2817">
        <v>1068</v>
      </c>
      <c r="AC2817">
        <v>1563</v>
      </c>
      <c r="AD2817">
        <v>1268</v>
      </c>
      <c r="AE2817">
        <v>1560</v>
      </c>
      <c r="AF2817">
        <v>1268</v>
      </c>
      <c r="AG2817">
        <v>1597</v>
      </c>
      <c r="AH2817">
        <v>1193</v>
      </c>
      <c r="AI2817">
        <v>1400</v>
      </c>
      <c r="AJ2817">
        <v>1006</v>
      </c>
      <c r="AK2817">
        <v>1305</v>
      </c>
      <c r="AL2817">
        <v>910</v>
      </c>
      <c r="AM2817">
        <v>1307</v>
      </c>
      <c r="AN2817">
        <v>1255</v>
      </c>
      <c r="AO2817">
        <v>1385</v>
      </c>
      <c r="AP2817">
        <v>939</v>
      </c>
      <c r="AQ2817">
        <v>1072</v>
      </c>
      <c r="AR2817">
        <v>833</v>
      </c>
      <c r="AS2817">
        <v>1103</v>
      </c>
      <c r="AT2817">
        <v>896</v>
      </c>
      <c r="AU2817">
        <v>1335</v>
      </c>
    </row>
    <row r="2818" spans="1:47" x14ac:dyDescent="0.25">
      <c r="A2818" t="str">
        <f t="shared" si="43"/>
        <v>Steyr (Stadt)arbeitslose AusländerFrauen</v>
      </c>
      <c r="B2818">
        <v>2817</v>
      </c>
      <c r="C2818">
        <v>402</v>
      </c>
      <c r="D2818" t="s">
        <v>201</v>
      </c>
      <c r="E2818" t="s">
        <v>37</v>
      </c>
      <c r="F2818" t="s">
        <v>47</v>
      </c>
      <c r="G2818">
        <v>87</v>
      </c>
      <c r="H2818">
        <v>64</v>
      </c>
      <c r="I2818">
        <v>103</v>
      </c>
      <c r="J2818">
        <v>108</v>
      </c>
      <c r="K2818">
        <v>157</v>
      </c>
      <c r="L2818">
        <v>83</v>
      </c>
      <c r="M2818">
        <v>116</v>
      </c>
      <c r="N2818">
        <v>86</v>
      </c>
      <c r="O2818">
        <v>90</v>
      </c>
      <c r="P2818">
        <v>76</v>
      </c>
      <c r="Q2818">
        <v>122</v>
      </c>
      <c r="R2818">
        <v>155</v>
      </c>
      <c r="S2818">
        <v>161</v>
      </c>
      <c r="T2818">
        <v>109</v>
      </c>
      <c r="U2818">
        <v>120</v>
      </c>
      <c r="V2818">
        <v>121</v>
      </c>
      <c r="W2818">
        <v>147</v>
      </c>
      <c r="X2818">
        <v>186</v>
      </c>
      <c r="Y2818">
        <v>191</v>
      </c>
      <c r="Z2818">
        <v>201</v>
      </c>
      <c r="AA2818">
        <v>228</v>
      </c>
      <c r="AB2818">
        <v>239</v>
      </c>
      <c r="AC2818">
        <v>282</v>
      </c>
      <c r="AD2818">
        <v>266</v>
      </c>
      <c r="AE2818">
        <v>297</v>
      </c>
      <c r="AF2818">
        <v>294</v>
      </c>
      <c r="AG2818">
        <v>282</v>
      </c>
      <c r="AH2818">
        <v>288</v>
      </c>
      <c r="AI2818">
        <v>279</v>
      </c>
      <c r="AJ2818">
        <v>261</v>
      </c>
      <c r="AK2818">
        <v>268</v>
      </c>
      <c r="AL2818">
        <v>227</v>
      </c>
      <c r="AM2818">
        <v>272</v>
      </c>
      <c r="AN2818">
        <v>342</v>
      </c>
      <c r="AO2818">
        <v>331</v>
      </c>
      <c r="AP2818">
        <v>255</v>
      </c>
      <c r="AQ2818">
        <v>267</v>
      </c>
      <c r="AR2818">
        <v>228</v>
      </c>
      <c r="AS2818">
        <v>233</v>
      </c>
      <c r="AT2818">
        <v>262</v>
      </c>
      <c r="AU2818">
        <v>346</v>
      </c>
    </row>
    <row r="2819" spans="1:47" x14ac:dyDescent="0.25">
      <c r="A2819" t="str">
        <f t="shared" ref="A2819:A2882" si="44">D2819&amp;E2819&amp;F2819</f>
        <v>Steyr (Stadt)arbeitslose AusländerInsgesamt</v>
      </c>
      <c r="B2819">
        <v>2818</v>
      </c>
      <c r="C2819">
        <v>402</v>
      </c>
      <c r="D2819" t="s">
        <v>201</v>
      </c>
      <c r="E2819" t="s">
        <v>37</v>
      </c>
      <c r="F2819" t="s">
        <v>48</v>
      </c>
      <c r="G2819">
        <v>437</v>
      </c>
      <c r="H2819">
        <v>178</v>
      </c>
      <c r="I2819">
        <v>425</v>
      </c>
      <c r="J2819">
        <v>259</v>
      </c>
      <c r="K2819">
        <v>547</v>
      </c>
      <c r="L2819">
        <v>182</v>
      </c>
      <c r="M2819">
        <v>387</v>
      </c>
      <c r="N2819">
        <v>163</v>
      </c>
      <c r="O2819">
        <v>349</v>
      </c>
      <c r="P2819">
        <v>155</v>
      </c>
      <c r="Q2819">
        <v>471</v>
      </c>
      <c r="R2819">
        <v>363</v>
      </c>
      <c r="S2819">
        <v>568</v>
      </c>
      <c r="T2819">
        <v>257</v>
      </c>
      <c r="U2819">
        <v>450</v>
      </c>
      <c r="V2819">
        <v>249</v>
      </c>
      <c r="W2819">
        <v>493</v>
      </c>
      <c r="X2819">
        <v>352</v>
      </c>
      <c r="Y2819">
        <v>631</v>
      </c>
      <c r="Z2819">
        <v>425</v>
      </c>
      <c r="AA2819">
        <v>671</v>
      </c>
      <c r="AB2819">
        <v>496</v>
      </c>
      <c r="AC2819">
        <v>781</v>
      </c>
      <c r="AD2819">
        <v>573</v>
      </c>
      <c r="AE2819">
        <v>770</v>
      </c>
      <c r="AF2819">
        <v>622</v>
      </c>
      <c r="AG2819">
        <v>781</v>
      </c>
      <c r="AH2819">
        <v>586</v>
      </c>
      <c r="AI2819">
        <v>745</v>
      </c>
      <c r="AJ2819">
        <v>517</v>
      </c>
      <c r="AK2819">
        <v>698</v>
      </c>
      <c r="AL2819">
        <v>448</v>
      </c>
      <c r="AM2819">
        <v>705</v>
      </c>
      <c r="AN2819">
        <v>677</v>
      </c>
      <c r="AO2819">
        <v>772</v>
      </c>
      <c r="AP2819">
        <v>492</v>
      </c>
      <c r="AQ2819">
        <v>628</v>
      </c>
      <c r="AR2819">
        <v>467</v>
      </c>
      <c r="AS2819">
        <v>633</v>
      </c>
      <c r="AT2819">
        <v>524</v>
      </c>
      <c r="AU2819">
        <v>860</v>
      </c>
    </row>
    <row r="2820" spans="1:47" x14ac:dyDescent="0.25">
      <c r="A2820" t="str">
        <f t="shared" si="44"/>
        <v>Steyr (Stadt)arbeitslose AusländerMänner</v>
      </c>
      <c r="B2820">
        <v>2819</v>
      </c>
      <c r="C2820">
        <v>402</v>
      </c>
      <c r="D2820" t="s">
        <v>201</v>
      </c>
      <c r="E2820" t="s">
        <v>37</v>
      </c>
      <c r="F2820" t="s">
        <v>49</v>
      </c>
      <c r="G2820">
        <v>350</v>
      </c>
      <c r="H2820">
        <v>114</v>
      </c>
      <c r="I2820">
        <v>322</v>
      </c>
      <c r="J2820">
        <v>151</v>
      </c>
      <c r="K2820">
        <v>390</v>
      </c>
      <c r="L2820">
        <v>99</v>
      </c>
      <c r="M2820">
        <v>271</v>
      </c>
      <c r="N2820">
        <v>77</v>
      </c>
      <c r="O2820">
        <v>259</v>
      </c>
      <c r="P2820">
        <v>79</v>
      </c>
      <c r="Q2820">
        <v>349</v>
      </c>
      <c r="R2820">
        <v>208</v>
      </c>
      <c r="S2820">
        <v>407</v>
      </c>
      <c r="T2820">
        <v>148</v>
      </c>
      <c r="U2820">
        <v>330</v>
      </c>
      <c r="V2820">
        <v>128</v>
      </c>
      <c r="W2820">
        <v>346</v>
      </c>
      <c r="X2820">
        <v>166</v>
      </c>
      <c r="Y2820">
        <v>440</v>
      </c>
      <c r="Z2820">
        <v>224</v>
      </c>
      <c r="AA2820">
        <v>443</v>
      </c>
      <c r="AB2820">
        <v>257</v>
      </c>
      <c r="AC2820">
        <v>499</v>
      </c>
      <c r="AD2820">
        <v>307</v>
      </c>
      <c r="AE2820">
        <v>473</v>
      </c>
      <c r="AF2820">
        <v>328</v>
      </c>
      <c r="AG2820">
        <v>499</v>
      </c>
      <c r="AH2820">
        <v>298</v>
      </c>
      <c r="AI2820">
        <v>466</v>
      </c>
      <c r="AJ2820">
        <v>256</v>
      </c>
      <c r="AK2820">
        <v>430</v>
      </c>
      <c r="AL2820">
        <v>221</v>
      </c>
      <c r="AM2820">
        <v>433</v>
      </c>
      <c r="AN2820">
        <v>335</v>
      </c>
      <c r="AO2820">
        <v>441</v>
      </c>
      <c r="AP2820">
        <v>237</v>
      </c>
      <c r="AQ2820">
        <v>361</v>
      </c>
      <c r="AR2820">
        <v>239</v>
      </c>
      <c r="AS2820">
        <v>400</v>
      </c>
      <c r="AT2820">
        <v>262</v>
      </c>
      <c r="AU2820">
        <v>514</v>
      </c>
    </row>
    <row r="2821" spans="1:47" x14ac:dyDescent="0.25">
      <c r="A2821" t="str">
        <f t="shared" si="44"/>
        <v>Steyr (Stadt)ArbeitsstättenInsgesamt</v>
      </c>
      <c r="B2821">
        <v>2820</v>
      </c>
      <c r="C2821">
        <v>402</v>
      </c>
      <c r="D2821" t="s">
        <v>201</v>
      </c>
      <c r="E2821" t="s">
        <v>476</v>
      </c>
      <c r="F2821" t="s">
        <v>48</v>
      </c>
      <c r="G2821">
        <v>2676</v>
      </c>
      <c r="H2821">
        <v>2688</v>
      </c>
      <c r="I2821">
        <v>2732</v>
      </c>
    </row>
    <row r="2822" spans="1:47" x14ac:dyDescent="0.25">
      <c r="A2822" t="str">
        <f t="shared" si="44"/>
        <v>Steyr (Stadt)Beschäftigte in den ArbeitsstättenInsgesamt</v>
      </c>
      <c r="B2822">
        <v>2821</v>
      </c>
      <c r="C2822">
        <v>402</v>
      </c>
      <c r="D2822" t="s">
        <v>201</v>
      </c>
      <c r="E2822" t="s">
        <v>477</v>
      </c>
      <c r="F2822" t="s">
        <v>48</v>
      </c>
      <c r="G2822">
        <v>27884</v>
      </c>
      <c r="H2822">
        <v>27424</v>
      </c>
      <c r="I2822">
        <v>27530</v>
      </c>
    </row>
    <row r="2823" spans="1:47" x14ac:dyDescent="0.25">
      <c r="A2823" t="str">
        <f t="shared" si="44"/>
        <v>Steyr (Stadt)GesamteinkommenBruttobezüge Gesamt</v>
      </c>
      <c r="B2823">
        <v>2822</v>
      </c>
      <c r="C2823">
        <v>402</v>
      </c>
      <c r="D2823" t="s">
        <v>201</v>
      </c>
      <c r="E2823" t="s">
        <v>45</v>
      </c>
      <c r="F2823" t="s">
        <v>63</v>
      </c>
      <c r="G2823">
        <v>612607.70091999997</v>
      </c>
      <c r="H2823">
        <v>622949.40286000003</v>
      </c>
      <c r="I2823">
        <v>648960.84782999998</v>
      </c>
      <c r="J2823">
        <v>672716.43643999996</v>
      </c>
      <c r="K2823">
        <v>695133.25408999994</v>
      </c>
      <c r="L2823">
        <v>679136.75789999997</v>
      </c>
      <c r="M2823">
        <v>692157.83290000004</v>
      </c>
      <c r="N2823">
        <v>728584.40850999998</v>
      </c>
      <c r="O2823">
        <v>757121.83154000004</v>
      </c>
      <c r="P2823">
        <v>768685.85082000005</v>
      </c>
      <c r="Q2823">
        <v>789005.85445999994</v>
      </c>
      <c r="R2823">
        <v>799745.61641000002</v>
      </c>
      <c r="S2823">
        <v>816398.25840000005</v>
      </c>
      <c r="T2823">
        <v>836802.16665000003</v>
      </c>
      <c r="U2823">
        <v>879387.84522000002</v>
      </c>
      <c r="V2823">
        <v>911741.16888999997</v>
      </c>
      <c r="W2823">
        <v>904952.28604000004</v>
      </c>
      <c r="X2823">
        <v>952419.29087999999</v>
      </c>
      <c r="Y2823">
        <v>991280.85389000003</v>
      </c>
    </row>
    <row r="2824" spans="1:47" x14ac:dyDescent="0.25">
      <c r="A2824" t="str">
        <f t="shared" si="44"/>
        <v>Steyr (Stadt)GesamteinkommenNettobezüge Gesamt</v>
      </c>
      <c r="B2824">
        <v>2823</v>
      </c>
      <c r="C2824">
        <v>402</v>
      </c>
      <c r="D2824" t="s">
        <v>201</v>
      </c>
      <c r="E2824" t="s">
        <v>45</v>
      </c>
      <c r="F2824" t="s">
        <v>64</v>
      </c>
      <c r="G2824">
        <v>447571.85368</v>
      </c>
      <c r="H2824">
        <v>458380.41457000002</v>
      </c>
      <c r="I2824">
        <v>474652.52328000002</v>
      </c>
      <c r="J2824">
        <v>490437.21464000002</v>
      </c>
      <c r="K2824">
        <v>503613.42901000002</v>
      </c>
      <c r="L2824">
        <v>504209.67134</v>
      </c>
      <c r="M2824">
        <v>511885.99644999998</v>
      </c>
      <c r="N2824">
        <v>534499.33504000003</v>
      </c>
      <c r="O2824">
        <v>551885.02953000006</v>
      </c>
      <c r="P2824">
        <v>558700.84369000001</v>
      </c>
      <c r="Q2824">
        <v>570852.61869999999</v>
      </c>
      <c r="R2824">
        <v>575683.28842999996</v>
      </c>
      <c r="S2824">
        <v>605506.98234999995</v>
      </c>
      <c r="T2824">
        <v>617914.02752</v>
      </c>
      <c r="U2824">
        <v>646212.61510000005</v>
      </c>
      <c r="V2824">
        <v>669738.36968</v>
      </c>
      <c r="W2824">
        <v>673380.07053999999</v>
      </c>
      <c r="X2824">
        <v>704419.70573000005</v>
      </c>
      <c r="Y2824">
        <v>738247.25214999996</v>
      </c>
    </row>
    <row r="2825" spans="1:47" x14ac:dyDescent="0.25">
      <c r="A2825" t="str">
        <f t="shared" si="44"/>
        <v>Steyr (Stadt)Gründungsintensitätin % der aktiven Wirtschaftskammermitglieder</v>
      </c>
      <c r="B2825">
        <v>2824</v>
      </c>
      <c r="C2825">
        <v>402</v>
      </c>
      <c r="D2825" t="s">
        <v>201</v>
      </c>
      <c r="E2825" t="s">
        <v>40</v>
      </c>
      <c r="F2825" t="s">
        <v>52</v>
      </c>
      <c r="G2825">
        <v>6.9632495164410102</v>
      </c>
      <c r="H2825">
        <v>7.0751178567732396</v>
      </c>
      <c r="I2825">
        <v>6.8049938456127999</v>
      </c>
      <c r="J2825">
        <v>6.6944893109479198</v>
      </c>
      <c r="K2825">
        <v>6.6736104247603301</v>
      </c>
      <c r="L2825">
        <v>6.4617742452380798</v>
      </c>
      <c r="M2825">
        <v>12.2341005162077</v>
      </c>
      <c r="N2825">
        <v>6.6313038797376</v>
      </c>
      <c r="O2825">
        <v>7.5620638690442004</v>
      </c>
      <c r="P2825">
        <v>7.6775112373859704</v>
      </c>
      <c r="Q2825">
        <v>6.5203513799674502</v>
      </c>
      <c r="R2825">
        <v>7.9375228352210403</v>
      </c>
      <c r="S2825">
        <v>7.9147276828875297</v>
      </c>
      <c r="T2825">
        <v>7.4771030680744301</v>
      </c>
      <c r="U2825">
        <v>7.0616361496344302</v>
      </c>
      <c r="V2825">
        <v>6.3730084348641096</v>
      </c>
      <c r="W2825">
        <v>5.76832151300236</v>
      </c>
      <c r="X2825">
        <v>5.9837242699856397</v>
      </c>
      <c r="Y2825">
        <v>6.7049808429118798</v>
      </c>
      <c r="Z2825">
        <v>5.9777571825764602</v>
      </c>
      <c r="AA2825">
        <v>5.1560379918588897</v>
      </c>
      <c r="AB2825">
        <v>6.3367252543940804</v>
      </c>
    </row>
    <row r="2826" spans="1:47" x14ac:dyDescent="0.25">
      <c r="A2826" t="str">
        <f t="shared" si="44"/>
        <v>Steyr (Stadt)Gründungsintensitätje 1.000 Einwohner</v>
      </c>
      <c r="B2826">
        <v>2825</v>
      </c>
      <c r="C2826">
        <v>402</v>
      </c>
      <c r="D2826" t="s">
        <v>201</v>
      </c>
      <c r="E2826" t="s">
        <v>40</v>
      </c>
      <c r="F2826" t="s">
        <v>53</v>
      </c>
      <c r="G2826">
        <v>2.7400735760497299</v>
      </c>
      <c r="H2826">
        <v>2.8581949358752601</v>
      </c>
      <c r="I2826">
        <v>2.85829202227379</v>
      </c>
      <c r="J2826">
        <v>2.8854819248835502</v>
      </c>
      <c r="K2826">
        <v>2.9127856272313002</v>
      </c>
      <c r="L2826">
        <v>2.8461944808360702</v>
      </c>
      <c r="M2826">
        <v>5.4454641118306997</v>
      </c>
      <c r="N2826">
        <v>3.1744684492307198</v>
      </c>
      <c r="O2826">
        <v>3.7770892526300002</v>
      </c>
      <c r="P2826">
        <v>3.9616943899752202</v>
      </c>
      <c r="Q2826">
        <v>3.4519808578258302</v>
      </c>
      <c r="R2826">
        <v>4.1394160774133901</v>
      </c>
      <c r="S2826">
        <v>4.2148208804463998</v>
      </c>
      <c r="T2826">
        <v>4.0698625627150502</v>
      </c>
      <c r="U2826">
        <v>3.9316225987611801</v>
      </c>
      <c r="V2826">
        <v>3.5486901158543001</v>
      </c>
      <c r="W2826">
        <v>3.18280243145235</v>
      </c>
      <c r="X2826">
        <v>3.2728510460031899</v>
      </c>
      <c r="Y2826">
        <v>3.6787891528274099</v>
      </c>
      <c r="Z2826">
        <v>3.3990303541315301</v>
      </c>
      <c r="AA2826">
        <v>3.0095831463343798</v>
      </c>
      <c r="AB2826">
        <v>3.6131550491863802</v>
      </c>
    </row>
    <row r="2827" spans="1:47" x14ac:dyDescent="0.25">
      <c r="A2827" t="str">
        <f t="shared" si="44"/>
        <v>Steyr (Stadt)KammermitgliedschaftenAktiv</v>
      </c>
      <c r="B2827">
        <v>2826</v>
      </c>
      <c r="C2827">
        <v>402</v>
      </c>
      <c r="D2827" t="s">
        <v>201</v>
      </c>
      <c r="E2827" t="s">
        <v>39</v>
      </c>
      <c r="F2827" t="s">
        <v>50</v>
      </c>
      <c r="G2827">
        <v>1551</v>
      </c>
      <c r="H2827">
        <v>1580</v>
      </c>
      <c r="I2827">
        <v>1645</v>
      </c>
      <c r="J2827">
        <v>1685</v>
      </c>
      <c r="K2827">
        <v>1705</v>
      </c>
      <c r="L2827">
        <v>1715</v>
      </c>
      <c r="M2827">
        <v>1721</v>
      </c>
      <c r="N2827">
        <v>1837</v>
      </c>
      <c r="O2827">
        <v>1858</v>
      </c>
      <c r="P2827">
        <v>1916</v>
      </c>
      <c r="Q2827">
        <v>1973</v>
      </c>
      <c r="R2827">
        <v>1977</v>
      </c>
      <c r="S2827">
        <v>1997</v>
      </c>
      <c r="T2827">
        <v>2022</v>
      </c>
      <c r="U2827">
        <v>2023</v>
      </c>
      <c r="V2827">
        <v>1989</v>
      </c>
      <c r="W2827">
        <v>2023</v>
      </c>
      <c r="X2827">
        <v>2030</v>
      </c>
      <c r="Y2827">
        <v>2081</v>
      </c>
      <c r="Z2827">
        <v>2084</v>
      </c>
      <c r="AA2827">
        <v>2118</v>
      </c>
      <c r="AB2827">
        <v>2135</v>
      </c>
      <c r="AC2827">
        <v>2177</v>
      </c>
      <c r="AD2827">
        <v>2134</v>
      </c>
      <c r="AE2827">
        <v>2140</v>
      </c>
      <c r="AF2827">
        <v>2115</v>
      </c>
      <c r="AG2827">
        <v>2155</v>
      </c>
      <c r="AH2827">
        <v>2089</v>
      </c>
      <c r="AI2827">
        <v>2092</v>
      </c>
      <c r="AJ2827">
        <v>2088</v>
      </c>
      <c r="AK2827">
        <v>2095</v>
      </c>
      <c r="AL2827">
        <v>2158</v>
      </c>
      <c r="AM2827">
        <v>2212</v>
      </c>
      <c r="AN2827">
        <v>2211</v>
      </c>
      <c r="AO2827">
        <v>2233</v>
      </c>
      <c r="AP2827">
        <v>2162</v>
      </c>
      <c r="AQ2827">
        <v>2202</v>
      </c>
      <c r="AR2827">
        <v>2194</v>
      </c>
    </row>
    <row r="2828" spans="1:47" x14ac:dyDescent="0.25">
      <c r="A2828" t="str">
        <f t="shared" si="44"/>
        <v>Steyr (Stadt)KammermitgliedschaftenInsgesamt</v>
      </c>
      <c r="B2828">
        <v>2827</v>
      </c>
      <c r="C2828">
        <v>402</v>
      </c>
      <c r="D2828" t="s">
        <v>201</v>
      </c>
      <c r="E2828" t="s">
        <v>39</v>
      </c>
      <c r="F2828" t="s">
        <v>48</v>
      </c>
      <c r="G2828">
        <v>2001</v>
      </c>
      <c r="H2828">
        <v>2078</v>
      </c>
      <c r="I2828">
        <v>2139</v>
      </c>
      <c r="J2828">
        <v>2155</v>
      </c>
      <c r="K2828">
        <v>2160</v>
      </c>
      <c r="L2828">
        <v>2164</v>
      </c>
      <c r="M2828">
        <v>2154</v>
      </c>
      <c r="N2828">
        <v>2309</v>
      </c>
      <c r="O2828">
        <v>2324</v>
      </c>
      <c r="P2828">
        <v>2385</v>
      </c>
      <c r="Q2828">
        <v>2435</v>
      </c>
      <c r="R2828">
        <v>2434</v>
      </c>
      <c r="S2828">
        <v>2445</v>
      </c>
      <c r="T2828">
        <v>2501</v>
      </c>
      <c r="U2828">
        <v>2501</v>
      </c>
      <c r="V2828">
        <v>2488</v>
      </c>
      <c r="W2828">
        <v>2509</v>
      </c>
      <c r="X2828">
        <v>2524</v>
      </c>
      <c r="Y2828">
        <v>2567</v>
      </c>
      <c r="Z2828">
        <v>2595</v>
      </c>
      <c r="AA2828">
        <v>2626</v>
      </c>
      <c r="AB2828">
        <v>2637</v>
      </c>
      <c r="AC2828">
        <v>2670</v>
      </c>
      <c r="AD2828">
        <v>2633</v>
      </c>
      <c r="AE2828">
        <v>2654</v>
      </c>
      <c r="AF2828">
        <v>2625</v>
      </c>
      <c r="AG2828">
        <v>2661</v>
      </c>
      <c r="AH2828">
        <v>2594</v>
      </c>
      <c r="AI2828">
        <v>2579</v>
      </c>
      <c r="AJ2828">
        <v>2584</v>
      </c>
      <c r="AK2828">
        <v>2625</v>
      </c>
      <c r="AL2828">
        <v>2665</v>
      </c>
      <c r="AM2828">
        <v>2706</v>
      </c>
      <c r="AN2828">
        <v>2705</v>
      </c>
      <c r="AO2828">
        <v>2707</v>
      </c>
      <c r="AP2828">
        <v>2643</v>
      </c>
      <c r="AQ2828">
        <v>2671</v>
      </c>
      <c r="AR2828">
        <v>2662</v>
      </c>
    </row>
    <row r="2829" spans="1:47" x14ac:dyDescent="0.25">
      <c r="A2829" t="str">
        <f t="shared" si="44"/>
        <v>Steyr (Stadt)KammermitgliedschaftenRuhend</v>
      </c>
      <c r="B2829">
        <v>2828</v>
      </c>
      <c r="C2829">
        <v>402</v>
      </c>
      <c r="D2829" t="s">
        <v>201</v>
      </c>
      <c r="E2829" t="s">
        <v>39</v>
      </c>
      <c r="F2829" t="s">
        <v>51</v>
      </c>
      <c r="G2829">
        <v>450</v>
      </c>
      <c r="H2829">
        <v>498</v>
      </c>
      <c r="I2829">
        <v>494</v>
      </c>
      <c r="J2829">
        <v>470</v>
      </c>
      <c r="K2829">
        <v>455</v>
      </c>
      <c r="L2829">
        <v>449</v>
      </c>
      <c r="M2829">
        <v>433</v>
      </c>
      <c r="N2829">
        <v>472</v>
      </c>
      <c r="O2829">
        <v>466</v>
      </c>
      <c r="P2829">
        <v>469</v>
      </c>
      <c r="Q2829">
        <v>462</v>
      </c>
      <c r="R2829">
        <v>457</v>
      </c>
      <c r="S2829">
        <v>448</v>
      </c>
      <c r="T2829">
        <v>479</v>
      </c>
      <c r="U2829">
        <v>478</v>
      </c>
      <c r="V2829">
        <v>499</v>
      </c>
      <c r="W2829">
        <v>486</v>
      </c>
      <c r="X2829">
        <v>494</v>
      </c>
      <c r="Y2829">
        <v>486</v>
      </c>
      <c r="Z2829">
        <v>511</v>
      </c>
      <c r="AA2829">
        <v>508</v>
      </c>
      <c r="AB2829">
        <v>502</v>
      </c>
      <c r="AC2829">
        <v>493</v>
      </c>
      <c r="AD2829">
        <v>499</v>
      </c>
      <c r="AE2829">
        <v>514</v>
      </c>
      <c r="AF2829">
        <v>510</v>
      </c>
      <c r="AG2829">
        <v>506</v>
      </c>
      <c r="AH2829">
        <v>505</v>
      </c>
      <c r="AI2829">
        <v>487</v>
      </c>
      <c r="AJ2829">
        <v>496</v>
      </c>
      <c r="AK2829">
        <v>530</v>
      </c>
      <c r="AL2829">
        <v>507</v>
      </c>
      <c r="AM2829">
        <v>494</v>
      </c>
      <c r="AN2829">
        <v>494</v>
      </c>
      <c r="AO2829">
        <v>474</v>
      </c>
      <c r="AP2829">
        <v>481</v>
      </c>
      <c r="AQ2829">
        <v>469</v>
      </c>
      <c r="AR2829">
        <v>468</v>
      </c>
    </row>
    <row r="2830" spans="1:47" x14ac:dyDescent="0.25">
      <c r="A2830" t="str">
        <f t="shared" si="44"/>
        <v>Steyr (Stadt)Lehrlinge1. Lehrjahr, männlich</v>
      </c>
      <c r="B2830">
        <v>2829</v>
      </c>
      <c r="C2830">
        <v>402</v>
      </c>
      <c r="D2830" t="s">
        <v>201</v>
      </c>
      <c r="E2830" t="s">
        <v>46</v>
      </c>
      <c r="F2830" t="s">
        <v>65</v>
      </c>
      <c r="G2830">
        <v>210</v>
      </c>
      <c r="H2830">
        <v>183</v>
      </c>
      <c r="I2830">
        <v>185</v>
      </c>
      <c r="J2830">
        <v>206</v>
      </c>
      <c r="K2830">
        <v>220</v>
      </c>
      <c r="L2830">
        <v>243</v>
      </c>
      <c r="M2830">
        <v>197</v>
      </c>
      <c r="N2830">
        <v>214</v>
      </c>
      <c r="O2830">
        <v>229</v>
      </c>
      <c r="P2830">
        <v>222</v>
      </c>
      <c r="Q2830">
        <v>239</v>
      </c>
      <c r="R2830">
        <v>214</v>
      </c>
      <c r="S2830">
        <v>201</v>
      </c>
      <c r="T2830">
        <v>190</v>
      </c>
      <c r="U2830">
        <v>197</v>
      </c>
      <c r="V2830">
        <v>191</v>
      </c>
      <c r="W2830">
        <v>215</v>
      </c>
      <c r="X2830">
        <v>203</v>
      </c>
      <c r="Y2830">
        <v>167</v>
      </c>
      <c r="Z2830">
        <v>164</v>
      </c>
      <c r="AA2830">
        <v>183</v>
      </c>
      <c r="AB2830">
        <v>210</v>
      </c>
    </row>
    <row r="2831" spans="1:47" x14ac:dyDescent="0.25">
      <c r="A2831" t="str">
        <f t="shared" si="44"/>
        <v>Steyr (Stadt)Lehrlinge1. Lehrjahr, weiblich</v>
      </c>
      <c r="B2831">
        <v>2830</v>
      </c>
      <c r="C2831">
        <v>402</v>
      </c>
      <c r="D2831" t="s">
        <v>201</v>
      </c>
      <c r="E2831" t="s">
        <v>46</v>
      </c>
      <c r="F2831" t="s">
        <v>66</v>
      </c>
      <c r="G2831">
        <v>106</v>
      </c>
      <c r="H2831">
        <v>138</v>
      </c>
      <c r="I2831">
        <v>110</v>
      </c>
      <c r="J2831">
        <v>137</v>
      </c>
      <c r="K2831">
        <v>135</v>
      </c>
      <c r="L2831">
        <v>137</v>
      </c>
      <c r="M2831">
        <v>130</v>
      </c>
      <c r="N2831">
        <v>133</v>
      </c>
      <c r="O2831">
        <v>142</v>
      </c>
      <c r="P2831">
        <v>155</v>
      </c>
      <c r="Q2831">
        <v>135</v>
      </c>
      <c r="R2831">
        <v>124</v>
      </c>
      <c r="S2831">
        <v>114</v>
      </c>
      <c r="T2831">
        <v>124</v>
      </c>
      <c r="U2831">
        <v>93</v>
      </c>
      <c r="V2831">
        <v>128</v>
      </c>
      <c r="W2831">
        <v>118</v>
      </c>
      <c r="X2831">
        <v>114</v>
      </c>
      <c r="Y2831">
        <v>108</v>
      </c>
      <c r="Z2831">
        <v>103</v>
      </c>
      <c r="AA2831">
        <v>94</v>
      </c>
      <c r="AB2831">
        <v>87</v>
      </c>
    </row>
    <row r="2832" spans="1:47" x14ac:dyDescent="0.25">
      <c r="A2832" t="str">
        <f t="shared" si="44"/>
        <v>Steyr (Stadt)Lehrlinge2. Lehrjahr, männlich</v>
      </c>
      <c r="B2832">
        <v>2831</v>
      </c>
      <c r="C2832">
        <v>402</v>
      </c>
      <c r="D2832" t="s">
        <v>201</v>
      </c>
      <c r="E2832" t="s">
        <v>46</v>
      </c>
      <c r="F2832" t="s">
        <v>67</v>
      </c>
      <c r="G2832">
        <v>215</v>
      </c>
      <c r="H2832">
        <v>206</v>
      </c>
      <c r="I2832">
        <v>188</v>
      </c>
      <c r="J2832">
        <v>190</v>
      </c>
      <c r="K2832">
        <v>193</v>
      </c>
      <c r="L2832">
        <v>212</v>
      </c>
      <c r="M2832">
        <v>232</v>
      </c>
      <c r="N2832">
        <v>206</v>
      </c>
      <c r="O2832">
        <v>210</v>
      </c>
      <c r="P2832">
        <v>219</v>
      </c>
      <c r="Q2832">
        <v>209</v>
      </c>
      <c r="R2832">
        <v>219</v>
      </c>
      <c r="S2832">
        <v>193</v>
      </c>
      <c r="T2832">
        <v>186</v>
      </c>
      <c r="U2832">
        <v>180</v>
      </c>
      <c r="V2832">
        <v>187</v>
      </c>
      <c r="W2832">
        <v>167</v>
      </c>
      <c r="X2832">
        <v>181</v>
      </c>
      <c r="Y2832">
        <v>165</v>
      </c>
      <c r="Z2832">
        <v>149</v>
      </c>
      <c r="AA2832">
        <v>133</v>
      </c>
      <c r="AB2832">
        <v>154</v>
      </c>
    </row>
    <row r="2833" spans="1:28" x14ac:dyDescent="0.25">
      <c r="A2833" t="str">
        <f t="shared" si="44"/>
        <v>Steyr (Stadt)Lehrlinge2. Lehrjahr, weiblich</v>
      </c>
      <c r="B2833">
        <v>2832</v>
      </c>
      <c r="C2833">
        <v>402</v>
      </c>
      <c r="D2833" t="s">
        <v>201</v>
      </c>
      <c r="E2833" t="s">
        <v>46</v>
      </c>
      <c r="F2833" t="s">
        <v>68</v>
      </c>
      <c r="G2833">
        <v>122</v>
      </c>
      <c r="H2833">
        <v>129</v>
      </c>
      <c r="I2833">
        <v>115</v>
      </c>
      <c r="J2833">
        <v>127</v>
      </c>
      <c r="K2833">
        <v>127</v>
      </c>
      <c r="L2833">
        <v>138</v>
      </c>
      <c r="M2833">
        <v>128</v>
      </c>
      <c r="N2833">
        <v>125</v>
      </c>
      <c r="O2833">
        <v>128</v>
      </c>
      <c r="P2833">
        <v>146</v>
      </c>
      <c r="Q2833">
        <v>148</v>
      </c>
      <c r="R2833">
        <v>128</v>
      </c>
      <c r="S2833">
        <v>119</v>
      </c>
      <c r="T2833">
        <v>108</v>
      </c>
      <c r="U2833">
        <v>123</v>
      </c>
      <c r="V2833">
        <v>85</v>
      </c>
      <c r="W2833">
        <v>115</v>
      </c>
      <c r="X2833">
        <v>110</v>
      </c>
      <c r="Y2833">
        <v>96</v>
      </c>
      <c r="Z2833">
        <v>106</v>
      </c>
      <c r="AA2833">
        <v>95</v>
      </c>
      <c r="AB2833">
        <v>73</v>
      </c>
    </row>
    <row r="2834" spans="1:28" x14ac:dyDescent="0.25">
      <c r="A2834" t="str">
        <f t="shared" si="44"/>
        <v>Steyr (Stadt)Lehrlinge3. Lehrjahr, männlich</v>
      </c>
      <c r="B2834">
        <v>2833</v>
      </c>
      <c r="C2834">
        <v>402</v>
      </c>
      <c r="D2834" t="s">
        <v>201</v>
      </c>
      <c r="E2834" t="s">
        <v>46</v>
      </c>
      <c r="F2834" t="s">
        <v>69</v>
      </c>
      <c r="G2834">
        <v>234</v>
      </c>
      <c r="H2834">
        <v>211</v>
      </c>
      <c r="I2834">
        <v>207</v>
      </c>
      <c r="J2834">
        <v>205</v>
      </c>
      <c r="K2834">
        <v>185</v>
      </c>
      <c r="L2834">
        <v>192</v>
      </c>
      <c r="M2834">
        <v>210</v>
      </c>
      <c r="N2834">
        <v>219</v>
      </c>
      <c r="O2834">
        <v>193</v>
      </c>
      <c r="P2834">
        <v>191</v>
      </c>
      <c r="Q2834">
        <v>197</v>
      </c>
      <c r="R2834">
        <v>190</v>
      </c>
      <c r="S2834">
        <v>199</v>
      </c>
      <c r="T2834">
        <v>166</v>
      </c>
      <c r="U2834">
        <v>165</v>
      </c>
      <c r="V2834">
        <v>154</v>
      </c>
      <c r="W2834">
        <v>154</v>
      </c>
      <c r="X2834">
        <v>138</v>
      </c>
      <c r="Y2834">
        <v>153</v>
      </c>
      <c r="Z2834">
        <v>146</v>
      </c>
      <c r="AA2834">
        <v>140</v>
      </c>
      <c r="AB2834">
        <v>122</v>
      </c>
    </row>
    <row r="2835" spans="1:28" x14ac:dyDescent="0.25">
      <c r="A2835" t="str">
        <f t="shared" si="44"/>
        <v>Steyr (Stadt)Lehrlinge3. Lehrjahr, weiblich</v>
      </c>
      <c r="B2835">
        <v>2834</v>
      </c>
      <c r="C2835">
        <v>402</v>
      </c>
      <c r="D2835" t="s">
        <v>201</v>
      </c>
      <c r="E2835" t="s">
        <v>46</v>
      </c>
      <c r="F2835" t="s">
        <v>70</v>
      </c>
      <c r="G2835">
        <v>116</v>
      </c>
      <c r="H2835">
        <v>130</v>
      </c>
      <c r="I2835">
        <v>123</v>
      </c>
      <c r="J2835">
        <v>96</v>
      </c>
      <c r="K2835">
        <v>112</v>
      </c>
      <c r="L2835">
        <v>123</v>
      </c>
      <c r="M2835">
        <v>125</v>
      </c>
      <c r="N2835">
        <v>120</v>
      </c>
      <c r="O2835">
        <v>116</v>
      </c>
      <c r="P2835">
        <v>109</v>
      </c>
      <c r="Q2835">
        <v>125</v>
      </c>
      <c r="R2835">
        <v>131</v>
      </c>
      <c r="S2835">
        <v>113</v>
      </c>
      <c r="T2835">
        <v>103</v>
      </c>
      <c r="U2835">
        <v>95</v>
      </c>
      <c r="V2835">
        <v>105</v>
      </c>
      <c r="W2835">
        <v>75</v>
      </c>
      <c r="X2835">
        <v>102</v>
      </c>
      <c r="Y2835">
        <v>90</v>
      </c>
      <c r="Z2835">
        <v>85</v>
      </c>
      <c r="AA2835">
        <v>90</v>
      </c>
      <c r="AB2835">
        <v>93</v>
      </c>
    </row>
    <row r="2836" spans="1:28" x14ac:dyDescent="0.25">
      <c r="A2836" t="str">
        <f t="shared" si="44"/>
        <v>Steyr (Stadt)Lehrlinge4. Lehrjahr, männlich</v>
      </c>
      <c r="B2836">
        <v>2835</v>
      </c>
      <c r="C2836">
        <v>402</v>
      </c>
      <c r="D2836" t="s">
        <v>201</v>
      </c>
      <c r="E2836" t="s">
        <v>46</v>
      </c>
      <c r="F2836" t="s">
        <v>71</v>
      </c>
      <c r="G2836">
        <v>99</v>
      </c>
      <c r="H2836">
        <v>137</v>
      </c>
      <c r="I2836">
        <v>145</v>
      </c>
      <c r="J2836">
        <v>126</v>
      </c>
      <c r="K2836">
        <v>113</v>
      </c>
      <c r="L2836">
        <v>115</v>
      </c>
      <c r="M2836">
        <v>128</v>
      </c>
      <c r="N2836">
        <v>124</v>
      </c>
      <c r="O2836">
        <v>132</v>
      </c>
      <c r="P2836">
        <v>127</v>
      </c>
      <c r="Q2836">
        <v>115</v>
      </c>
      <c r="R2836">
        <v>118</v>
      </c>
      <c r="S2836">
        <v>130</v>
      </c>
      <c r="T2836">
        <v>139</v>
      </c>
      <c r="U2836">
        <v>126</v>
      </c>
      <c r="V2836">
        <v>111</v>
      </c>
      <c r="W2836">
        <v>109</v>
      </c>
      <c r="X2836">
        <v>113</v>
      </c>
      <c r="Y2836">
        <v>89</v>
      </c>
      <c r="Z2836">
        <v>104</v>
      </c>
      <c r="AA2836">
        <v>103</v>
      </c>
      <c r="AB2836">
        <v>98</v>
      </c>
    </row>
    <row r="2837" spans="1:28" x14ac:dyDescent="0.25">
      <c r="A2837" t="str">
        <f t="shared" si="44"/>
        <v>Steyr (Stadt)Lehrlinge4. Lehrjahr, weiblich</v>
      </c>
      <c r="B2837">
        <v>2836</v>
      </c>
      <c r="C2837">
        <v>402</v>
      </c>
      <c r="D2837" t="s">
        <v>201</v>
      </c>
      <c r="E2837" t="s">
        <v>46</v>
      </c>
      <c r="F2837" t="s">
        <v>72</v>
      </c>
      <c r="G2837">
        <v>8</v>
      </c>
      <c r="H2837">
        <v>9</v>
      </c>
      <c r="I2837">
        <v>8</v>
      </c>
      <c r="J2837">
        <v>15</v>
      </c>
      <c r="K2837">
        <v>7</v>
      </c>
      <c r="L2837">
        <v>8</v>
      </c>
      <c r="M2837">
        <v>11</v>
      </c>
      <c r="N2837">
        <v>14</v>
      </c>
      <c r="O2837">
        <v>14</v>
      </c>
      <c r="P2837">
        <v>19</v>
      </c>
      <c r="Q2837">
        <v>18</v>
      </c>
      <c r="R2837">
        <v>16</v>
      </c>
      <c r="S2837">
        <v>23</v>
      </c>
      <c r="T2837">
        <v>16</v>
      </c>
      <c r="U2837">
        <v>18</v>
      </c>
      <c r="V2837">
        <v>17</v>
      </c>
      <c r="W2837">
        <v>20</v>
      </c>
      <c r="X2837">
        <v>15</v>
      </c>
      <c r="Y2837">
        <v>19</v>
      </c>
      <c r="Z2837">
        <v>23</v>
      </c>
      <c r="AA2837">
        <v>21</v>
      </c>
      <c r="AB2837">
        <v>17</v>
      </c>
    </row>
    <row r="2838" spans="1:28" x14ac:dyDescent="0.25">
      <c r="A2838" t="str">
        <f t="shared" si="44"/>
        <v>Steyr (Stadt)LehrlingeFrauen</v>
      </c>
      <c r="B2838">
        <v>2837</v>
      </c>
      <c r="C2838">
        <v>402</v>
      </c>
      <c r="D2838" t="s">
        <v>201</v>
      </c>
      <c r="E2838" t="s">
        <v>46</v>
      </c>
      <c r="F2838" t="s">
        <v>47</v>
      </c>
      <c r="G2838">
        <v>352</v>
      </c>
      <c r="H2838">
        <v>406</v>
      </c>
      <c r="I2838">
        <v>356</v>
      </c>
      <c r="J2838">
        <v>375</v>
      </c>
      <c r="K2838">
        <v>381</v>
      </c>
      <c r="L2838">
        <v>406</v>
      </c>
      <c r="M2838">
        <v>394</v>
      </c>
      <c r="N2838">
        <v>392</v>
      </c>
      <c r="O2838">
        <v>400</v>
      </c>
      <c r="P2838">
        <v>429</v>
      </c>
      <c r="Q2838">
        <v>426</v>
      </c>
      <c r="R2838">
        <v>399</v>
      </c>
      <c r="S2838">
        <v>369</v>
      </c>
      <c r="T2838">
        <v>351</v>
      </c>
      <c r="U2838">
        <v>329</v>
      </c>
      <c r="V2838">
        <v>335</v>
      </c>
      <c r="W2838">
        <v>328</v>
      </c>
      <c r="X2838">
        <v>341</v>
      </c>
      <c r="Y2838">
        <v>313</v>
      </c>
      <c r="Z2838">
        <v>317</v>
      </c>
      <c r="AA2838">
        <v>300</v>
      </c>
      <c r="AB2838">
        <v>270</v>
      </c>
    </row>
    <row r="2839" spans="1:28" x14ac:dyDescent="0.25">
      <c r="A2839" t="str">
        <f t="shared" si="44"/>
        <v>Steyr (Stadt)LehrlingeInsgesamt</v>
      </c>
      <c r="B2839">
        <v>2838</v>
      </c>
      <c r="C2839">
        <v>402</v>
      </c>
      <c r="D2839" t="s">
        <v>201</v>
      </c>
      <c r="E2839" t="s">
        <v>46</v>
      </c>
      <c r="F2839" t="s">
        <v>48</v>
      </c>
      <c r="G2839">
        <v>1110</v>
      </c>
      <c r="H2839">
        <v>1143</v>
      </c>
      <c r="I2839">
        <v>1081</v>
      </c>
      <c r="J2839">
        <v>1102</v>
      </c>
      <c r="K2839">
        <v>1092</v>
      </c>
      <c r="L2839">
        <v>1168</v>
      </c>
      <c r="M2839">
        <v>1161</v>
      </c>
      <c r="N2839">
        <v>1155</v>
      </c>
      <c r="O2839">
        <v>1164</v>
      </c>
      <c r="P2839">
        <v>1188</v>
      </c>
      <c r="Q2839">
        <v>1186</v>
      </c>
      <c r="R2839">
        <v>1140</v>
      </c>
      <c r="S2839">
        <v>1092</v>
      </c>
      <c r="T2839">
        <v>1032</v>
      </c>
      <c r="U2839">
        <v>997</v>
      </c>
      <c r="V2839">
        <v>978</v>
      </c>
      <c r="W2839">
        <v>973</v>
      </c>
      <c r="X2839">
        <v>976</v>
      </c>
      <c r="Y2839">
        <v>887</v>
      </c>
      <c r="Z2839">
        <v>880</v>
      </c>
      <c r="AA2839">
        <v>859</v>
      </c>
      <c r="AB2839">
        <v>854</v>
      </c>
    </row>
    <row r="2840" spans="1:28" x14ac:dyDescent="0.25">
      <c r="A2840" t="str">
        <f t="shared" si="44"/>
        <v>Steyr (Stadt)LehrlingeMänner</v>
      </c>
      <c r="B2840">
        <v>2839</v>
      </c>
      <c r="C2840">
        <v>402</v>
      </c>
      <c r="D2840" t="s">
        <v>201</v>
      </c>
      <c r="E2840" t="s">
        <v>46</v>
      </c>
      <c r="F2840" t="s">
        <v>49</v>
      </c>
      <c r="G2840">
        <v>758</v>
      </c>
      <c r="H2840">
        <v>737</v>
      </c>
      <c r="I2840">
        <v>725</v>
      </c>
      <c r="J2840">
        <v>727</v>
      </c>
      <c r="K2840">
        <v>711</v>
      </c>
      <c r="L2840">
        <v>762</v>
      </c>
      <c r="M2840">
        <v>767</v>
      </c>
      <c r="N2840">
        <v>763</v>
      </c>
      <c r="O2840">
        <v>764</v>
      </c>
      <c r="P2840">
        <v>759</v>
      </c>
      <c r="Q2840">
        <v>760</v>
      </c>
      <c r="R2840">
        <v>741</v>
      </c>
      <c r="S2840">
        <v>723</v>
      </c>
      <c r="T2840">
        <v>681</v>
      </c>
      <c r="U2840">
        <v>668</v>
      </c>
      <c r="V2840">
        <v>643</v>
      </c>
      <c r="W2840">
        <v>645</v>
      </c>
      <c r="X2840">
        <v>635</v>
      </c>
      <c r="Y2840">
        <v>574</v>
      </c>
      <c r="Z2840">
        <v>563</v>
      </c>
      <c r="AA2840">
        <v>559</v>
      </c>
      <c r="AB2840">
        <v>584</v>
      </c>
    </row>
    <row r="2841" spans="1:28" x14ac:dyDescent="0.25">
      <c r="A2841" t="str">
        <f t="shared" si="44"/>
        <v>Steyr (Stadt)NeugründungenInsgesamt</v>
      </c>
      <c r="B2841">
        <v>2840</v>
      </c>
      <c r="C2841">
        <v>402</v>
      </c>
      <c r="D2841" t="s">
        <v>201</v>
      </c>
      <c r="E2841" t="s">
        <v>41</v>
      </c>
      <c r="F2841" t="s">
        <v>48</v>
      </c>
      <c r="G2841">
        <v>108</v>
      </c>
      <c r="H2841">
        <v>111.786862137017</v>
      </c>
      <c r="I2841">
        <v>111.94214876033099</v>
      </c>
      <c r="J2841">
        <v>112.802144889473</v>
      </c>
      <c r="K2841">
        <v>113.785057742164</v>
      </c>
      <c r="L2841">
        <v>110.819428305833</v>
      </c>
      <c r="M2841">
        <v>210.548869883934</v>
      </c>
      <c r="N2841">
        <v>121.81705227078</v>
      </c>
      <c r="O2841">
        <v>144.88914373088701</v>
      </c>
      <c r="P2841">
        <v>151.78439716312101</v>
      </c>
      <c r="Q2841">
        <v>131.84150490294201</v>
      </c>
      <c r="R2841">
        <v>157.87732919254699</v>
      </c>
      <c r="S2841">
        <v>160.66897196261701</v>
      </c>
      <c r="T2841">
        <v>155.822827938671</v>
      </c>
      <c r="U2841">
        <v>150.76593179469501</v>
      </c>
      <c r="V2841">
        <v>136</v>
      </c>
      <c r="W2841">
        <v>122</v>
      </c>
      <c r="X2841">
        <v>125</v>
      </c>
      <c r="Y2841">
        <v>140</v>
      </c>
      <c r="Z2841">
        <v>129</v>
      </c>
      <c r="AA2841">
        <v>114</v>
      </c>
      <c r="AB2841">
        <v>137</v>
      </c>
    </row>
    <row r="2842" spans="1:28" x14ac:dyDescent="0.25">
      <c r="A2842" t="str">
        <f t="shared" si="44"/>
        <v>Steyr (Stadt)Pendler (Auspendler/-innen)Insgesamt</v>
      </c>
      <c r="B2842">
        <v>2841</v>
      </c>
      <c r="C2842">
        <v>402</v>
      </c>
      <c r="D2842" t="s">
        <v>201</v>
      </c>
      <c r="E2842" t="s">
        <v>459</v>
      </c>
      <c r="F2842" t="s">
        <v>48</v>
      </c>
      <c r="G2842">
        <v>5457</v>
      </c>
      <c r="H2842">
        <v>6136</v>
      </c>
      <c r="I2842">
        <v>6731</v>
      </c>
      <c r="J2842">
        <v>6567</v>
      </c>
      <c r="K2842">
        <v>6542</v>
      </c>
      <c r="L2842">
        <v>6445</v>
      </c>
      <c r="M2842">
        <v>6606</v>
      </c>
      <c r="N2842">
        <v>6681</v>
      </c>
      <c r="O2842">
        <v>6906</v>
      </c>
      <c r="P2842">
        <v>7088</v>
      </c>
      <c r="Q2842">
        <v>7263</v>
      </c>
      <c r="R2842">
        <v>7272</v>
      </c>
      <c r="S2842">
        <v>7451</v>
      </c>
    </row>
    <row r="2843" spans="1:28" x14ac:dyDescent="0.25">
      <c r="A2843" t="str">
        <f t="shared" si="44"/>
        <v>Steyr (Stadt)Pendler ins AuslandInsgesamt</v>
      </c>
      <c r="B2843">
        <v>2842</v>
      </c>
      <c r="C2843">
        <v>402</v>
      </c>
      <c r="D2843" t="s">
        <v>201</v>
      </c>
      <c r="E2843" t="s">
        <v>304</v>
      </c>
      <c r="F2843" t="s">
        <v>48</v>
      </c>
      <c r="G2843">
        <v>9</v>
      </c>
      <c r="H2843">
        <v>17</v>
      </c>
      <c r="I2843">
        <v>45</v>
      </c>
      <c r="J2843">
        <v>21</v>
      </c>
      <c r="K2843">
        <v>19</v>
      </c>
      <c r="L2843">
        <v>34</v>
      </c>
      <c r="M2843">
        <v>36</v>
      </c>
      <c r="N2843">
        <v>58</v>
      </c>
      <c r="O2843">
        <v>29</v>
      </c>
      <c r="P2843">
        <v>24</v>
      </c>
      <c r="Q2843">
        <v>34</v>
      </c>
      <c r="R2843">
        <v>19</v>
      </c>
      <c r="S2843">
        <v>28</v>
      </c>
    </row>
    <row r="2844" spans="1:28" x14ac:dyDescent="0.25">
      <c r="A2844" t="str">
        <f t="shared" si="44"/>
        <v>Steyr (Stadt)Pendler zw. BundesländernInsgesamt</v>
      </c>
      <c r="B2844">
        <v>2843</v>
      </c>
      <c r="C2844">
        <v>402</v>
      </c>
      <c r="D2844" t="s">
        <v>201</v>
      </c>
      <c r="E2844" t="s">
        <v>433</v>
      </c>
      <c r="F2844" t="s">
        <v>48</v>
      </c>
      <c r="G2844">
        <v>1179</v>
      </c>
      <c r="H2844">
        <v>1198</v>
      </c>
      <c r="I2844">
        <v>1433</v>
      </c>
      <c r="J2844">
        <v>1403</v>
      </c>
      <c r="K2844">
        <v>1377</v>
      </c>
      <c r="L2844">
        <v>1474</v>
      </c>
      <c r="M2844">
        <v>1454</v>
      </c>
      <c r="N2844">
        <v>1443</v>
      </c>
      <c r="O2844">
        <v>1515</v>
      </c>
      <c r="P2844">
        <v>1463</v>
      </c>
      <c r="Q2844">
        <v>1549</v>
      </c>
      <c r="R2844">
        <v>1463</v>
      </c>
      <c r="S2844">
        <v>1560</v>
      </c>
    </row>
    <row r="2845" spans="1:28" x14ac:dyDescent="0.25">
      <c r="A2845" t="str">
        <f t="shared" si="44"/>
        <v>Steyr (Stadt)Pendler zw. Gemeinden eines Pol. BezirkesInsgesamt</v>
      </c>
      <c r="B2845">
        <v>2844</v>
      </c>
      <c r="C2845">
        <v>402</v>
      </c>
      <c r="D2845" t="s">
        <v>201</v>
      </c>
      <c r="E2845" t="s">
        <v>305</v>
      </c>
      <c r="F2845" t="s">
        <v>48</v>
      </c>
      <c r="G2845">
        <v>0</v>
      </c>
      <c r="H2845">
        <v>0</v>
      </c>
      <c r="I2845">
        <v>0</v>
      </c>
      <c r="J2845">
        <v>0</v>
      </c>
      <c r="K2845">
        <v>0</v>
      </c>
      <c r="L2845">
        <v>0</v>
      </c>
      <c r="M2845">
        <v>0</v>
      </c>
      <c r="N2845">
        <v>0</v>
      </c>
      <c r="O2845">
        <v>0</v>
      </c>
      <c r="P2845">
        <v>0</v>
      </c>
      <c r="Q2845">
        <v>0</v>
      </c>
      <c r="R2845">
        <v>0</v>
      </c>
      <c r="S2845">
        <v>0</v>
      </c>
    </row>
    <row r="2846" spans="1:28" x14ac:dyDescent="0.25">
      <c r="A2846" t="str">
        <f t="shared" si="44"/>
        <v>Steyr (Stadt)Pendler zw. Pol. Bez. des BundeslandesInsgesamt</v>
      </c>
      <c r="B2846">
        <v>2845</v>
      </c>
      <c r="C2846">
        <v>402</v>
      </c>
      <c r="D2846" t="s">
        <v>201</v>
      </c>
      <c r="E2846" t="s">
        <v>306</v>
      </c>
      <c r="F2846" t="s">
        <v>48</v>
      </c>
      <c r="G2846">
        <v>4269</v>
      </c>
      <c r="H2846">
        <v>4921</v>
      </c>
      <c r="I2846">
        <v>5253</v>
      </c>
      <c r="J2846">
        <v>5143</v>
      </c>
      <c r="K2846">
        <v>5146</v>
      </c>
      <c r="L2846">
        <v>4937</v>
      </c>
      <c r="M2846">
        <v>5116</v>
      </c>
      <c r="N2846">
        <v>5180</v>
      </c>
      <c r="O2846">
        <v>5362</v>
      </c>
      <c r="P2846">
        <v>5601</v>
      </c>
      <c r="Q2846">
        <v>5680</v>
      </c>
      <c r="R2846">
        <v>5790</v>
      </c>
      <c r="S2846">
        <v>5863</v>
      </c>
    </row>
    <row r="2847" spans="1:28" x14ac:dyDescent="0.25">
      <c r="A2847" t="str">
        <f t="shared" si="44"/>
        <v>Steyr (Stadt)PensionisteneinkommenBrutto_Schnitt</v>
      </c>
      <c r="B2847">
        <v>2846</v>
      </c>
      <c r="C2847">
        <v>402</v>
      </c>
      <c r="D2847" t="s">
        <v>201</v>
      </c>
      <c r="E2847" t="s">
        <v>44</v>
      </c>
      <c r="F2847" t="s">
        <v>54</v>
      </c>
      <c r="G2847">
        <v>17439.439790161301</v>
      </c>
      <c r="H2847">
        <v>17664.437379032301</v>
      </c>
      <c r="I2847">
        <v>18277.161405665898</v>
      </c>
      <c r="J2847">
        <v>18554.3470824752</v>
      </c>
      <c r="K2847">
        <v>19244.166910958898</v>
      </c>
      <c r="L2847">
        <v>19798.3057516023</v>
      </c>
      <c r="M2847">
        <v>20084.971200038301</v>
      </c>
      <c r="N2847">
        <v>20464.607573487599</v>
      </c>
      <c r="O2847">
        <v>21059.4909398567</v>
      </c>
      <c r="P2847">
        <v>21497.748990087901</v>
      </c>
      <c r="Q2847">
        <v>22012.809410449801</v>
      </c>
      <c r="R2847">
        <v>22403.285650421702</v>
      </c>
      <c r="S2847">
        <v>22767.561810361101</v>
      </c>
      <c r="T2847">
        <v>23035.340995076702</v>
      </c>
      <c r="U2847">
        <v>23600.454755337199</v>
      </c>
      <c r="V2847">
        <v>24255.056553576502</v>
      </c>
      <c r="W2847">
        <v>25727.583721930201</v>
      </c>
      <c r="X2847">
        <v>26467.1421434687</v>
      </c>
      <c r="Y2847">
        <v>27185.2415251038</v>
      </c>
    </row>
    <row r="2848" spans="1:28" x14ac:dyDescent="0.25">
      <c r="A2848" t="str">
        <f t="shared" si="44"/>
        <v>Steyr (Stadt)PensionisteneinkommenBruttobezüge 1000 EUR</v>
      </c>
      <c r="B2848">
        <v>2847</v>
      </c>
      <c r="C2848">
        <v>402</v>
      </c>
      <c r="D2848" t="s">
        <v>201</v>
      </c>
      <c r="E2848" t="s">
        <v>44</v>
      </c>
      <c r="F2848" t="s">
        <v>55</v>
      </c>
      <c r="G2848">
        <v>176190.66020000001</v>
      </c>
      <c r="H2848">
        <v>179611.99927</v>
      </c>
      <c r="I2848">
        <v>185805.62285000001</v>
      </c>
      <c r="J2848">
        <v>189198.67720000001</v>
      </c>
      <c r="K2848">
        <v>196675.38583000001</v>
      </c>
      <c r="L2848">
        <v>203882.95263000001</v>
      </c>
      <c r="M2848">
        <v>209546.50453000001</v>
      </c>
      <c r="N2848">
        <v>215819.75146999999</v>
      </c>
      <c r="O2848">
        <v>223399.07988999999</v>
      </c>
      <c r="P2848">
        <v>229896.9277</v>
      </c>
      <c r="Q2848">
        <v>236351.53464</v>
      </c>
      <c r="R2848">
        <v>239043.05789</v>
      </c>
      <c r="S2848">
        <v>240835.26882999999</v>
      </c>
      <c r="T2848">
        <v>243299.27158999999</v>
      </c>
      <c r="U2848">
        <v>249834.41404</v>
      </c>
      <c r="V2848">
        <v>257370.40508999999</v>
      </c>
      <c r="W2848">
        <v>269239.16365</v>
      </c>
      <c r="X2848">
        <v>278196.13107</v>
      </c>
      <c r="Y2848">
        <v>288054.81920000003</v>
      </c>
    </row>
    <row r="2849" spans="1:47" x14ac:dyDescent="0.25">
      <c r="A2849" t="str">
        <f t="shared" si="44"/>
        <v>Steyr (Stadt)PensionisteneinkommenBruttobezüge Fälle</v>
      </c>
      <c r="B2849">
        <v>2848</v>
      </c>
      <c r="C2849">
        <v>402</v>
      </c>
      <c r="D2849" t="s">
        <v>201</v>
      </c>
      <c r="E2849" t="s">
        <v>44</v>
      </c>
      <c r="F2849" t="s">
        <v>56</v>
      </c>
      <c r="G2849">
        <v>10103</v>
      </c>
      <c r="H2849">
        <v>10168</v>
      </c>
      <c r="I2849">
        <v>10166</v>
      </c>
      <c r="J2849">
        <v>10197</v>
      </c>
      <c r="K2849">
        <v>10220</v>
      </c>
      <c r="L2849">
        <v>10298</v>
      </c>
      <c r="M2849">
        <v>10433</v>
      </c>
      <c r="N2849">
        <v>10546</v>
      </c>
      <c r="O2849">
        <v>10608</v>
      </c>
      <c r="P2849">
        <v>10694</v>
      </c>
      <c r="Q2849">
        <v>10737</v>
      </c>
      <c r="R2849">
        <v>10670</v>
      </c>
      <c r="S2849">
        <v>10578</v>
      </c>
      <c r="T2849">
        <v>10562</v>
      </c>
      <c r="U2849">
        <v>10586</v>
      </c>
      <c r="V2849">
        <v>10611</v>
      </c>
      <c r="W2849">
        <v>10465</v>
      </c>
      <c r="X2849">
        <v>10511</v>
      </c>
      <c r="Y2849">
        <v>10596</v>
      </c>
    </row>
    <row r="2850" spans="1:47" x14ac:dyDescent="0.25">
      <c r="A2850" t="str">
        <f t="shared" si="44"/>
        <v>Steyr (Stadt)PensionisteneinkommenLohnsteuer 1000 EUR</v>
      </c>
      <c r="B2850">
        <v>2849</v>
      </c>
      <c r="C2850">
        <v>402</v>
      </c>
      <c r="D2850" t="s">
        <v>201</v>
      </c>
      <c r="E2850" t="s">
        <v>44</v>
      </c>
      <c r="F2850" t="s">
        <v>57</v>
      </c>
      <c r="G2850">
        <v>22290.525239999999</v>
      </c>
      <c r="H2850">
        <v>20738.07157</v>
      </c>
      <c r="I2850">
        <v>22689.167529999999</v>
      </c>
      <c r="J2850">
        <v>23300.89529</v>
      </c>
      <c r="K2850">
        <v>25181.735840000001</v>
      </c>
      <c r="L2850">
        <v>23790.399979999998</v>
      </c>
      <c r="M2850">
        <v>25070.35699</v>
      </c>
      <c r="N2850">
        <v>26729.102129999999</v>
      </c>
      <c r="O2850">
        <v>28601.495129999999</v>
      </c>
      <c r="P2850">
        <v>29967.602459999998</v>
      </c>
      <c r="Q2850">
        <v>31729.121640000001</v>
      </c>
      <c r="R2850">
        <v>33015.14097</v>
      </c>
      <c r="S2850">
        <v>27679.040710000001</v>
      </c>
      <c r="T2850">
        <v>28385.405879999998</v>
      </c>
      <c r="U2850">
        <v>29912.947370000002</v>
      </c>
      <c r="V2850">
        <v>31769.315259999999</v>
      </c>
      <c r="W2850">
        <v>31795.262599999998</v>
      </c>
      <c r="X2850">
        <v>33887.549440000003</v>
      </c>
      <c r="Y2850">
        <v>34281.360379999998</v>
      </c>
    </row>
    <row r="2851" spans="1:47" x14ac:dyDescent="0.25">
      <c r="A2851" t="str">
        <f t="shared" si="44"/>
        <v>Steyr (Stadt)PensionisteneinkommenLohnsteuer Fälle</v>
      </c>
      <c r="B2851">
        <v>2850</v>
      </c>
      <c r="C2851">
        <v>402</v>
      </c>
      <c r="D2851" t="s">
        <v>201</v>
      </c>
      <c r="E2851" t="s">
        <v>44</v>
      </c>
      <c r="F2851" t="s">
        <v>58</v>
      </c>
      <c r="G2851">
        <v>6305</v>
      </c>
      <c r="H2851">
        <v>5977</v>
      </c>
      <c r="I2851">
        <v>6160</v>
      </c>
      <c r="J2851">
        <v>6567</v>
      </c>
      <c r="K2851">
        <v>6571</v>
      </c>
      <c r="L2851">
        <v>6314</v>
      </c>
      <c r="M2851">
        <v>6466</v>
      </c>
      <c r="N2851">
        <v>6641</v>
      </c>
      <c r="O2851">
        <v>6815</v>
      </c>
      <c r="P2851">
        <v>6999</v>
      </c>
      <c r="Q2851">
        <v>7128</v>
      </c>
      <c r="R2851">
        <v>7146</v>
      </c>
      <c r="S2851">
        <v>7167</v>
      </c>
      <c r="T2851">
        <v>7212</v>
      </c>
      <c r="U2851">
        <v>7317</v>
      </c>
      <c r="V2851">
        <v>7538</v>
      </c>
      <c r="W2851">
        <v>7942</v>
      </c>
      <c r="X2851">
        <v>8117</v>
      </c>
      <c r="Y2851">
        <v>8317</v>
      </c>
    </row>
    <row r="2852" spans="1:47" x14ac:dyDescent="0.25">
      <c r="A2852" t="str">
        <f t="shared" si="44"/>
        <v>Steyr (Stadt)PensionisteneinkommenNetto_Schnitt</v>
      </c>
      <c r="B2852">
        <v>2851</v>
      </c>
      <c r="C2852">
        <v>402</v>
      </c>
      <c r="D2852" t="s">
        <v>201</v>
      </c>
      <c r="E2852" t="s">
        <v>44</v>
      </c>
      <c r="F2852" t="s">
        <v>59</v>
      </c>
      <c r="G2852">
        <v>14414.3357547263</v>
      </c>
      <c r="H2852">
        <v>14709.173337922901</v>
      </c>
      <c r="I2852">
        <v>15093.963656305301</v>
      </c>
      <c r="J2852">
        <v>15299.475231930999</v>
      </c>
      <c r="K2852">
        <v>15760.6265733855</v>
      </c>
      <c r="L2852">
        <v>16432.095838026798</v>
      </c>
      <c r="M2852">
        <v>16611.4678548835</v>
      </c>
      <c r="N2852">
        <v>16834.8184136165</v>
      </c>
      <c r="O2852">
        <v>17237.1489187406</v>
      </c>
      <c r="P2852">
        <v>17541.234605386198</v>
      </c>
      <c r="Q2852">
        <v>17876.342567756401</v>
      </c>
      <c r="R2852">
        <v>18107.276306466701</v>
      </c>
      <c r="S2852">
        <v>18926.215589903601</v>
      </c>
      <c r="T2852">
        <v>19108.655093732199</v>
      </c>
      <c r="U2852">
        <v>19508.836474589101</v>
      </c>
      <c r="V2852">
        <v>19962.2186193573</v>
      </c>
      <c r="W2852">
        <v>21314.960895365501</v>
      </c>
      <c r="X2852">
        <v>21835.9250109409</v>
      </c>
      <c r="Y2852">
        <v>22506.631424122301</v>
      </c>
    </row>
    <row r="2853" spans="1:47" x14ac:dyDescent="0.25">
      <c r="A2853" t="str">
        <f t="shared" si="44"/>
        <v>Steyr (Stadt)PensionisteneinkommenNettobezüge 1000 EUR</v>
      </c>
      <c r="B2853">
        <v>2852</v>
      </c>
      <c r="C2853">
        <v>402</v>
      </c>
      <c r="D2853" t="s">
        <v>201</v>
      </c>
      <c r="E2853" t="s">
        <v>44</v>
      </c>
      <c r="F2853" t="s">
        <v>60</v>
      </c>
      <c r="G2853">
        <v>145628.03412999999</v>
      </c>
      <c r="H2853">
        <v>149562.87450000001</v>
      </c>
      <c r="I2853">
        <v>153445.23452999999</v>
      </c>
      <c r="J2853">
        <v>156008.74893999999</v>
      </c>
      <c r="K2853">
        <v>161073.60358</v>
      </c>
      <c r="L2853">
        <v>169217.72294000001</v>
      </c>
      <c r="M2853">
        <v>173307.44412999999</v>
      </c>
      <c r="N2853">
        <v>177539.99499000001</v>
      </c>
      <c r="O2853">
        <v>182851.67572999999</v>
      </c>
      <c r="P2853">
        <v>187585.96286999999</v>
      </c>
      <c r="Q2853">
        <v>191938.29014999999</v>
      </c>
      <c r="R2853">
        <v>193204.63819</v>
      </c>
      <c r="S2853">
        <v>200201.50851000001</v>
      </c>
      <c r="T2853">
        <v>201825.6151</v>
      </c>
      <c r="U2853">
        <v>206520.54292000001</v>
      </c>
      <c r="V2853">
        <v>211819.10177000001</v>
      </c>
      <c r="W2853">
        <v>223061.06576999999</v>
      </c>
      <c r="X2853">
        <v>229517.40779</v>
      </c>
      <c r="Y2853">
        <v>238480.26657000001</v>
      </c>
    </row>
    <row r="2854" spans="1:47" x14ac:dyDescent="0.25">
      <c r="A2854" t="str">
        <f t="shared" si="44"/>
        <v>Steyr (Stadt)PensionisteneinkommenSV-Beiträge 1000 EUR</v>
      </c>
      <c r="B2854">
        <v>2853</v>
      </c>
      <c r="C2854">
        <v>402</v>
      </c>
      <c r="D2854" t="s">
        <v>201</v>
      </c>
      <c r="E2854" t="s">
        <v>44</v>
      </c>
      <c r="F2854" t="s">
        <v>61</v>
      </c>
      <c r="G2854">
        <v>8272.1008299999994</v>
      </c>
      <c r="H2854">
        <v>9311.0532000000003</v>
      </c>
      <c r="I2854">
        <v>9671.2207899999994</v>
      </c>
      <c r="J2854">
        <v>9889.0329700000002</v>
      </c>
      <c r="K2854">
        <v>10420.046410000001</v>
      </c>
      <c r="L2854">
        <v>10874.82971</v>
      </c>
      <c r="M2854">
        <v>11168.70341</v>
      </c>
      <c r="N2854">
        <v>11550.654350000001</v>
      </c>
      <c r="O2854">
        <v>11945.909030000001</v>
      </c>
      <c r="P2854">
        <v>12343.362370000001</v>
      </c>
      <c r="Q2854">
        <v>12684.12285</v>
      </c>
      <c r="R2854">
        <v>12823.27873</v>
      </c>
      <c r="S2854">
        <v>12954.71961</v>
      </c>
      <c r="T2854">
        <v>13088.250609999999</v>
      </c>
      <c r="U2854">
        <v>13400.92375</v>
      </c>
      <c r="V2854">
        <v>13781.98806</v>
      </c>
      <c r="W2854">
        <v>14382.835279999999</v>
      </c>
      <c r="X2854">
        <v>14791.173839999999</v>
      </c>
      <c r="Y2854">
        <v>15293.19225</v>
      </c>
    </row>
    <row r="2855" spans="1:47" x14ac:dyDescent="0.25">
      <c r="A2855" t="str">
        <f t="shared" si="44"/>
        <v>Steyr (Stadt)PensionisteneinkommenSV-Beiträge Fälle</v>
      </c>
      <c r="B2855">
        <v>2854</v>
      </c>
      <c r="C2855">
        <v>402</v>
      </c>
      <c r="D2855" t="s">
        <v>201</v>
      </c>
      <c r="E2855" t="s">
        <v>44</v>
      </c>
      <c r="F2855" t="s">
        <v>62</v>
      </c>
      <c r="G2855">
        <v>9693</v>
      </c>
      <c r="H2855">
        <v>9752</v>
      </c>
      <c r="I2855">
        <v>9748</v>
      </c>
      <c r="J2855">
        <v>9772</v>
      </c>
      <c r="K2855">
        <v>9813</v>
      </c>
      <c r="L2855">
        <v>9869</v>
      </c>
      <c r="M2855">
        <v>9960</v>
      </c>
      <c r="N2855">
        <v>10100</v>
      </c>
      <c r="O2855">
        <v>10136</v>
      </c>
      <c r="P2855">
        <v>10249</v>
      </c>
      <c r="Q2855">
        <v>10263</v>
      </c>
      <c r="R2855">
        <v>10152</v>
      </c>
      <c r="S2855">
        <v>10069</v>
      </c>
      <c r="T2855">
        <v>10041</v>
      </c>
      <c r="U2855">
        <v>10069</v>
      </c>
      <c r="V2855">
        <v>10121</v>
      </c>
      <c r="W2855">
        <v>10189</v>
      </c>
      <c r="X2855">
        <v>10250</v>
      </c>
      <c r="Y2855">
        <v>10341</v>
      </c>
    </row>
    <row r="2856" spans="1:47" x14ac:dyDescent="0.25">
      <c r="A2856" t="str">
        <f t="shared" si="44"/>
        <v>Steyr (Stadt)Unselbstständig BeschäftigteFrauen</v>
      </c>
      <c r="B2856">
        <v>2855</v>
      </c>
      <c r="C2856">
        <v>402</v>
      </c>
      <c r="D2856" t="s">
        <v>201</v>
      </c>
      <c r="E2856" t="s">
        <v>38</v>
      </c>
      <c r="F2856" t="s">
        <v>47</v>
      </c>
      <c r="G2856">
        <v>5633</v>
      </c>
      <c r="H2856">
        <v>6016</v>
      </c>
      <c r="I2856">
        <v>5814</v>
      </c>
      <c r="J2856">
        <v>6158</v>
      </c>
      <c r="K2856">
        <v>5917</v>
      </c>
      <c r="L2856">
        <v>6223</v>
      </c>
      <c r="M2856">
        <v>6050</v>
      </c>
      <c r="N2856">
        <v>4108</v>
      </c>
      <c r="O2856">
        <v>6652</v>
      </c>
      <c r="P2856">
        <v>6856</v>
      </c>
      <c r="Q2856">
        <v>6595</v>
      </c>
      <c r="R2856">
        <v>6626</v>
      </c>
      <c r="S2856">
        <v>6508</v>
      </c>
      <c r="T2856">
        <v>6646</v>
      </c>
      <c r="U2856">
        <v>6642</v>
      </c>
      <c r="V2856">
        <v>6823</v>
      </c>
      <c r="W2856">
        <v>6815</v>
      </c>
      <c r="X2856">
        <v>6835</v>
      </c>
      <c r="Y2856">
        <v>6766</v>
      </c>
      <c r="Z2856">
        <v>6779</v>
      </c>
      <c r="AA2856">
        <v>6797</v>
      </c>
      <c r="AB2856">
        <v>6851</v>
      </c>
      <c r="AC2856">
        <v>6835</v>
      </c>
      <c r="AD2856">
        <v>6943</v>
      </c>
      <c r="AE2856">
        <v>6800</v>
      </c>
      <c r="AF2856">
        <v>6806</v>
      </c>
      <c r="AG2856">
        <v>6829</v>
      </c>
      <c r="AH2856">
        <v>6874</v>
      </c>
      <c r="AI2856">
        <v>6989</v>
      </c>
      <c r="AJ2856">
        <v>7069</v>
      </c>
      <c r="AK2856">
        <v>7096</v>
      </c>
      <c r="AL2856">
        <v>7156</v>
      </c>
      <c r="AM2856">
        <v>7069</v>
      </c>
      <c r="AN2856">
        <v>7054</v>
      </c>
      <c r="AO2856">
        <v>7086</v>
      </c>
      <c r="AP2856">
        <v>7325</v>
      </c>
      <c r="AQ2856">
        <v>7455</v>
      </c>
      <c r="AR2856">
        <v>7528</v>
      </c>
      <c r="AS2856">
        <v>7149</v>
      </c>
      <c r="AT2856">
        <v>7260</v>
      </c>
      <c r="AU2856">
        <v>7043</v>
      </c>
    </row>
    <row r="2857" spans="1:47" x14ac:dyDescent="0.25">
      <c r="A2857" t="str">
        <f t="shared" si="44"/>
        <v>Steyr (Stadt)Unselbstständig BeschäftigteInsgesamt</v>
      </c>
      <c r="B2857">
        <v>2856</v>
      </c>
      <c r="C2857">
        <v>402</v>
      </c>
      <c r="D2857" t="s">
        <v>201</v>
      </c>
      <c r="E2857" t="s">
        <v>38</v>
      </c>
      <c r="F2857" t="s">
        <v>48</v>
      </c>
      <c r="G2857">
        <v>17554</v>
      </c>
      <c r="H2857">
        <v>18603</v>
      </c>
      <c r="I2857">
        <v>17992</v>
      </c>
      <c r="J2857">
        <v>18891</v>
      </c>
      <c r="K2857">
        <v>17894</v>
      </c>
      <c r="L2857">
        <v>18810</v>
      </c>
      <c r="M2857">
        <v>18124</v>
      </c>
      <c r="N2857">
        <v>10152</v>
      </c>
      <c r="O2857">
        <v>14875</v>
      </c>
      <c r="P2857">
        <v>15583</v>
      </c>
      <c r="Q2857">
        <v>14369</v>
      </c>
      <c r="R2857">
        <v>14461</v>
      </c>
      <c r="S2857">
        <v>13820</v>
      </c>
      <c r="T2857">
        <v>14728</v>
      </c>
      <c r="U2857">
        <v>14388</v>
      </c>
      <c r="V2857">
        <v>15099</v>
      </c>
      <c r="W2857">
        <v>14672</v>
      </c>
      <c r="X2857">
        <v>15146</v>
      </c>
      <c r="Y2857">
        <v>14488</v>
      </c>
      <c r="Z2857">
        <v>15004</v>
      </c>
      <c r="AA2857">
        <v>14493</v>
      </c>
      <c r="AB2857">
        <v>15076</v>
      </c>
      <c r="AC2857">
        <v>14604</v>
      </c>
      <c r="AD2857">
        <v>15268</v>
      </c>
      <c r="AE2857">
        <v>14651</v>
      </c>
      <c r="AF2857">
        <v>14981</v>
      </c>
      <c r="AG2857">
        <v>14722</v>
      </c>
      <c r="AH2857">
        <v>15298</v>
      </c>
      <c r="AI2857">
        <v>15156</v>
      </c>
      <c r="AJ2857">
        <v>15755</v>
      </c>
      <c r="AK2857">
        <v>15543</v>
      </c>
      <c r="AL2857">
        <v>15905</v>
      </c>
      <c r="AM2857">
        <v>15420</v>
      </c>
      <c r="AN2857">
        <v>15629</v>
      </c>
      <c r="AO2857">
        <v>15412</v>
      </c>
      <c r="AP2857">
        <v>16033</v>
      </c>
      <c r="AQ2857">
        <v>16099</v>
      </c>
      <c r="AR2857">
        <v>16365</v>
      </c>
      <c r="AS2857">
        <v>15377</v>
      </c>
      <c r="AT2857">
        <v>15691</v>
      </c>
      <c r="AU2857">
        <v>14900</v>
      </c>
    </row>
    <row r="2858" spans="1:47" x14ac:dyDescent="0.25">
      <c r="A2858" t="str">
        <f t="shared" si="44"/>
        <v>Steyr (Stadt)Unselbstständig BeschäftigteMänner</v>
      </c>
      <c r="B2858">
        <v>2857</v>
      </c>
      <c r="C2858">
        <v>402</v>
      </c>
      <c r="D2858" t="s">
        <v>201</v>
      </c>
      <c r="E2858" t="s">
        <v>38</v>
      </c>
      <c r="F2858" t="s">
        <v>49</v>
      </c>
      <c r="G2858">
        <v>11921</v>
      </c>
      <c r="H2858">
        <v>12587</v>
      </c>
      <c r="I2858">
        <v>12178</v>
      </c>
      <c r="J2858">
        <v>12733</v>
      </c>
      <c r="K2858">
        <v>11977</v>
      </c>
      <c r="L2858">
        <v>12587</v>
      </c>
      <c r="M2858">
        <v>12074</v>
      </c>
      <c r="N2858">
        <v>6044</v>
      </c>
      <c r="O2858">
        <v>8223</v>
      </c>
      <c r="P2858">
        <v>8727</v>
      </c>
      <c r="Q2858">
        <v>7774</v>
      </c>
      <c r="R2858">
        <v>7835</v>
      </c>
      <c r="S2858">
        <v>7312</v>
      </c>
      <c r="T2858">
        <v>8082</v>
      </c>
      <c r="U2858">
        <v>7746</v>
      </c>
      <c r="V2858">
        <v>8276</v>
      </c>
      <c r="W2858">
        <v>7857</v>
      </c>
      <c r="X2858">
        <v>8311</v>
      </c>
      <c r="Y2858">
        <v>7722</v>
      </c>
      <c r="Z2858">
        <v>8225</v>
      </c>
      <c r="AA2858">
        <v>7696</v>
      </c>
      <c r="AB2858">
        <v>8225</v>
      </c>
      <c r="AC2858">
        <v>7769</v>
      </c>
      <c r="AD2858">
        <v>8325</v>
      </c>
      <c r="AE2858">
        <v>7851</v>
      </c>
      <c r="AF2858">
        <v>8175</v>
      </c>
      <c r="AG2858">
        <v>7893</v>
      </c>
      <c r="AH2858">
        <v>8424</v>
      </c>
      <c r="AI2858">
        <v>8167</v>
      </c>
      <c r="AJ2858">
        <v>8686</v>
      </c>
      <c r="AK2858">
        <v>8447</v>
      </c>
      <c r="AL2858">
        <v>8749</v>
      </c>
      <c r="AM2858">
        <v>8351</v>
      </c>
      <c r="AN2858">
        <v>8575</v>
      </c>
      <c r="AO2858">
        <v>8326</v>
      </c>
      <c r="AP2858">
        <v>8708</v>
      </c>
      <c r="AQ2858">
        <v>8644</v>
      </c>
      <c r="AR2858">
        <v>8837</v>
      </c>
      <c r="AS2858">
        <v>8228</v>
      </c>
      <c r="AT2858">
        <v>8431</v>
      </c>
      <c r="AU2858">
        <v>7857</v>
      </c>
    </row>
    <row r="2859" spans="1:47" x14ac:dyDescent="0.25">
      <c r="A2859" t="str">
        <f t="shared" si="44"/>
        <v>Steyr (Stadt)Unselbstständig Beschäftigte GW mgfInsgesamt</v>
      </c>
      <c r="B2859">
        <v>2858</v>
      </c>
      <c r="C2859">
        <v>402</v>
      </c>
      <c r="D2859" t="s">
        <v>201</v>
      </c>
      <c r="E2859" t="s">
        <v>450</v>
      </c>
      <c r="F2859" t="s">
        <v>48</v>
      </c>
      <c r="G2859">
        <v>20838.294269565999</v>
      </c>
      <c r="H2859">
        <v>20309.541269779998</v>
      </c>
      <c r="I2859">
        <v>20563.507610512999</v>
      </c>
      <c r="J2859">
        <v>19732.415478593</v>
      </c>
      <c r="K2859">
        <v>19512.406968761999</v>
      </c>
      <c r="L2859">
        <v>18498.912303467001</v>
      </c>
      <c r="M2859">
        <v>18896.695622076</v>
      </c>
      <c r="N2859">
        <v>18810.631706962002</v>
      </c>
      <c r="O2859">
        <v>19237.491366954</v>
      </c>
      <c r="P2859">
        <v>17002.267211057999</v>
      </c>
      <c r="Q2859">
        <v>17941.112953062999</v>
      </c>
      <c r="R2859">
        <v>18200.808156821</v>
      </c>
      <c r="S2859">
        <v>19392.165230140999</v>
      </c>
      <c r="T2859">
        <v>18313.226640104</v>
      </c>
    </row>
    <row r="2860" spans="1:47" x14ac:dyDescent="0.25">
      <c r="A2860" t="str">
        <f t="shared" si="44"/>
        <v>Steyr (Stadt)Unselbstständig Beschäftigte GW ogfInsgesamt</v>
      </c>
      <c r="B2860">
        <v>2859</v>
      </c>
      <c r="C2860">
        <v>402</v>
      </c>
      <c r="D2860" t="s">
        <v>201</v>
      </c>
      <c r="E2860" t="s">
        <v>449</v>
      </c>
      <c r="F2860" t="s">
        <v>48</v>
      </c>
      <c r="G2860">
        <v>19788.373323775999</v>
      </c>
      <c r="H2860">
        <v>19207.220804658002</v>
      </c>
      <c r="I2860">
        <v>19573.024653514</v>
      </c>
      <c r="J2860">
        <v>18707.490072764998</v>
      </c>
      <c r="K2860">
        <v>18592.033636421998</v>
      </c>
      <c r="L2860">
        <v>17496.165351198</v>
      </c>
      <c r="M2860">
        <v>18009.995830844</v>
      </c>
      <c r="N2860">
        <v>17942.762223442001</v>
      </c>
      <c r="O2860">
        <v>18326.859395110001</v>
      </c>
      <c r="P2860">
        <v>16107.492474908</v>
      </c>
      <c r="Q2860">
        <v>17040.945556858002</v>
      </c>
      <c r="R2860">
        <v>17267.545386129001</v>
      </c>
      <c r="S2860">
        <v>18489.63545677</v>
      </c>
      <c r="T2860">
        <v>17266.181314352001</v>
      </c>
    </row>
    <row r="2861" spans="1:47" x14ac:dyDescent="0.25">
      <c r="A2861" t="str">
        <f t="shared" si="44"/>
        <v>Steyr (Stadt)UnternehmenInsgesamt</v>
      </c>
      <c r="B2861">
        <v>2860</v>
      </c>
      <c r="C2861">
        <v>402</v>
      </c>
      <c r="D2861" t="s">
        <v>201</v>
      </c>
      <c r="E2861" t="s">
        <v>475</v>
      </c>
      <c r="F2861" t="s">
        <v>48</v>
      </c>
      <c r="G2861">
        <v>2164</v>
      </c>
      <c r="H2861">
        <v>2176</v>
      </c>
      <c r="I2861">
        <v>2209</v>
      </c>
    </row>
    <row r="2862" spans="1:47" x14ac:dyDescent="0.25">
      <c r="A2862" t="str">
        <f t="shared" si="44"/>
        <v>Steyr (Stadt)WohnbevölkerungInsgesamt</v>
      </c>
      <c r="B2862">
        <v>2861</v>
      </c>
      <c r="C2862">
        <v>402</v>
      </c>
      <c r="D2862" t="s">
        <v>201</v>
      </c>
      <c r="E2862" t="s">
        <v>42</v>
      </c>
      <c r="F2862" t="s">
        <v>48</v>
      </c>
      <c r="G2862">
        <v>39415</v>
      </c>
      <c r="H2862">
        <v>39111</v>
      </c>
      <c r="I2862">
        <v>39164</v>
      </c>
      <c r="J2862">
        <v>39093</v>
      </c>
      <c r="K2862">
        <v>39064</v>
      </c>
      <c r="L2862">
        <v>38936</v>
      </c>
      <c r="M2862">
        <v>38665</v>
      </c>
      <c r="N2862">
        <v>38374</v>
      </c>
      <c r="O2862">
        <v>38360</v>
      </c>
      <c r="P2862">
        <v>38289</v>
      </c>
      <c r="Q2862">
        <v>38193</v>
      </c>
      <c r="R2862">
        <v>38140</v>
      </c>
      <c r="S2862">
        <v>38120</v>
      </c>
      <c r="T2862">
        <v>38287</v>
      </c>
      <c r="U2862">
        <v>38347</v>
      </c>
      <c r="V2862">
        <v>38324</v>
      </c>
      <c r="W2862">
        <v>38331</v>
      </c>
      <c r="X2862">
        <v>38193</v>
      </c>
      <c r="Y2862">
        <v>38056</v>
      </c>
      <c r="Z2862">
        <v>37952</v>
      </c>
      <c r="AA2862">
        <v>37879</v>
      </c>
      <c r="AB2862">
        <v>37917</v>
      </c>
    </row>
    <row r="2863" spans="1:47" x14ac:dyDescent="0.25">
      <c r="A2863" t="str">
        <f t="shared" si="44"/>
        <v>Wels (Stadt)ArbeitnehmereinkommenBrutto_Schnitt</v>
      </c>
      <c r="B2863">
        <v>2862</v>
      </c>
      <c r="C2863">
        <v>403</v>
      </c>
      <c r="D2863" t="s">
        <v>202</v>
      </c>
      <c r="E2863" t="s">
        <v>43</v>
      </c>
      <c r="F2863" t="s">
        <v>54</v>
      </c>
      <c r="G2863">
        <v>24415.203031200799</v>
      </c>
      <c r="H2863">
        <v>24683.047431314601</v>
      </c>
      <c r="I2863">
        <v>25468.618187306802</v>
      </c>
      <c r="J2863">
        <v>26045.174284641002</v>
      </c>
      <c r="K2863">
        <v>26818.2299823465</v>
      </c>
      <c r="L2863">
        <v>26731.168852089198</v>
      </c>
      <c r="M2863">
        <v>26911.042182794899</v>
      </c>
      <c r="N2863">
        <v>27405.360827146302</v>
      </c>
      <c r="O2863">
        <v>28063.069733594599</v>
      </c>
      <c r="P2863">
        <v>28525.460269027801</v>
      </c>
      <c r="Q2863">
        <v>28595.975845802099</v>
      </c>
      <c r="R2863">
        <v>29129.455918963398</v>
      </c>
      <c r="S2863">
        <v>29639.508996848599</v>
      </c>
      <c r="T2863">
        <v>30156.848323106999</v>
      </c>
      <c r="U2863">
        <v>31007.9096355824</v>
      </c>
      <c r="V2863">
        <v>31865.3606193095</v>
      </c>
      <c r="W2863">
        <v>32149.949982858201</v>
      </c>
      <c r="X2863">
        <v>33376.425622268704</v>
      </c>
      <c r="Y2863">
        <v>34865.308002896498</v>
      </c>
    </row>
    <row r="2864" spans="1:47" x14ac:dyDescent="0.25">
      <c r="A2864" t="str">
        <f t="shared" si="44"/>
        <v>Wels (Stadt)ArbeitnehmereinkommenBruttobezüge 1000 EUR</v>
      </c>
      <c r="B2864">
        <v>2863</v>
      </c>
      <c r="C2864">
        <v>403</v>
      </c>
      <c r="D2864" t="s">
        <v>202</v>
      </c>
      <c r="E2864" t="s">
        <v>43</v>
      </c>
      <c r="F2864" t="s">
        <v>55</v>
      </c>
      <c r="G2864">
        <v>651055.80403</v>
      </c>
      <c r="H2864">
        <v>668416.92443999997</v>
      </c>
      <c r="I2864">
        <v>700259.65706</v>
      </c>
      <c r="J2864">
        <v>727988.66642999998</v>
      </c>
      <c r="K2864">
        <v>759572.72779000003</v>
      </c>
      <c r="L2864">
        <v>746574.81487</v>
      </c>
      <c r="M2864">
        <v>761421.02752</v>
      </c>
      <c r="N2864">
        <v>786232.39676999999</v>
      </c>
      <c r="O2864">
        <v>816382.76162</v>
      </c>
      <c r="P2864">
        <v>837650.14080000005</v>
      </c>
      <c r="Q2864">
        <v>850472.91763000004</v>
      </c>
      <c r="R2864">
        <v>867737.36236999999</v>
      </c>
      <c r="S2864">
        <v>893482.99870999996</v>
      </c>
      <c r="T2864">
        <v>924005.83262</v>
      </c>
      <c r="U2864">
        <v>974268.52075000003</v>
      </c>
      <c r="V2864">
        <v>1025459.17009</v>
      </c>
      <c r="W2864">
        <v>1012787.72436</v>
      </c>
      <c r="X2864">
        <v>1084533.5741699999</v>
      </c>
      <c r="Y2864">
        <v>1179632.83097</v>
      </c>
    </row>
    <row r="2865" spans="1:47" x14ac:dyDescent="0.25">
      <c r="A2865" t="str">
        <f t="shared" si="44"/>
        <v>Wels (Stadt)ArbeitnehmereinkommenBruttobezüge Fälle</v>
      </c>
      <c r="B2865">
        <v>2864</v>
      </c>
      <c r="C2865">
        <v>403</v>
      </c>
      <c r="D2865" t="s">
        <v>202</v>
      </c>
      <c r="E2865" t="s">
        <v>43</v>
      </c>
      <c r="F2865" t="s">
        <v>56</v>
      </c>
      <c r="G2865">
        <v>26666</v>
      </c>
      <c r="H2865">
        <v>27080</v>
      </c>
      <c r="I2865">
        <v>27495</v>
      </c>
      <c r="J2865">
        <v>27951</v>
      </c>
      <c r="K2865">
        <v>28323</v>
      </c>
      <c r="L2865">
        <v>27929</v>
      </c>
      <c r="M2865">
        <v>28294</v>
      </c>
      <c r="N2865">
        <v>28689</v>
      </c>
      <c r="O2865">
        <v>29091</v>
      </c>
      <c r="P2865">
        <v>29365</v>
      </c>
      <c r="Q2865">
        <v>29741</v>
      </c>
      <c r="R2865">
        <v>29789</v>
      </c>
      <c r="S2865">
        <v>30145</v>
      </c>
      <c r="T2865">
        <v>30640</v>
      </c>
      <c r="U2865">
        <v>31420</v>
      </c>
      <c r="V2865">
        <v>32181</v>
      </c>
      <c r="W2865">
        <v>31502</v>
      </c>
      <c r="X2865">
        <v>32494</v>
      </c>
      <c r="Y2865">
        <v>33834</v>
      </c>
    </row>
    <row r="2866" spans="1:47" x14ac:dyDescent="0.25">
      <c r="A2866" t="str">
        <f t="shared" si="44"/>
        <v>Wels (Stadt)ArbeitnehmereinkommenLohnsteuer 1000 EUR</v>
      </c>
      <c r="B2866">
        <v>2865</v>
      </c>
      <c r="C2866">
        <v>403</v>
      </c>
      <c r="D2866" t="s">
        <v>202</v>
      </c>
      <c r="E2866" t="s">
        <v>43</v>
      </c>
      <c r="F2866" t="s">
        <v>57</v>
      </c>
      <c r="G2866">
        <v>96350.744030000002</v>
      </c>
      <c r="H2866">
        <v>94789.897450000004</v>
      </c>
      <c r="I2866">
        <v>101490.15973</v>
      </c>
      <c r="J2866">
        <v>107054.36221000001</v>
      </c>
      <c r="K2866">
        <v>115382.98453</v>
      </c>
      <c r="L2866">
        <v>102428.72271</v>
      </c>
      <c r="M2866">
        <v>105687.38541</v>
      </c>
      <c r="N2866">
        <v>111027.28464</v>
      </c>
      <c r="O2866">
        <v>118278.89216</v>
      </c>
      <c r="P2866">
        <v>123172.83364</v>
      </c>
      <c r="Q2866">
        <v>126266.5004</v>
      </c>
      <c r="R2866">
        <v>131755.4491</v>
      </c>
      <c r="S2866">
        <v>116603.04941000001</v>
      </c>
      <c r="T2866">
        <v>121076.61612999999</v>
      </c>
      <c r="U2866">
        <v>131065.64528</v>
      </c>
      <c r="V2866">
        <v>134149.34630999999</v>
      </c>
      <c r="W2866">
        <v>122983.91724</v>
      </c>
      <c r="X2866">
        <v>138483.60213000001</v>
      </c>
      <c r="Y2866">
        <v>146925.27040000001</v>
      </c>
    </row>
    <row r="2867" spans="1:47" x14ac:dyDescent="0.25">
      <c r="A2867" t="str">
        <f t="shared" si="44"/>
        <v>Wels (Stadt)ArbeitnehmereinkommenLohnsteuer Fälle</v>
      </c>
      <c r="B2867">
        <v>2866</v>
      </c>
      <c r="C2867">
        <v>403</v>
      </c>
      <c r="D2867" t="s">
        <v>202</v>
      </c>
      <c r="E2867" t="s">
        <v>43</v>
      </c>
      <c r="F2867" t="s">
        <v>58</v>
      </c>
      <c r="G2867">
        <v>22171</v>
      </c>
      <c r="H2867">
        <v>21941</v>
      </c>
      <c r="I2867">
        <v>22521</v>
      </c>
      <c r="J2867">
        <v>22943</v>
      </c>
      <c r="K2867">
        <v>23647</v>
      </c>
      <c r="L2867">
        <v>22672</v>
      </c>
      <c r="M2867">
        <v>23145</v>
      </c>
      <c r="N2867">
        <v>23646</v>
      </c>
      <c r="O2867">
        <v>24217</v>
      </c>
      <c r="P2867">
        <v>24563</v>
      </c>
      <c r="Q2867">
        <v>24840</v>
      </c>
      <c r="R2867">
        <v>25089</v>
      </c>
      <c r="S2867">
        <v>25300</v>
      </c>
      <c r="T2867">
        <v>25959</v>
      </c>
      <c r="U2867">
        <v>26974</v>
      </c>
      <c r="V2867">
        <v>28063</v>
      </c>
      <c r="W2867">
        <v>27687</v>
      </c>
      <c r="X2867">
        <v>28727</v>
      </c>
      <c r="Y2867">
        <v>30228</v>
      </c>
    </row>
    <row r="2868" spans="1:47" x14ac:dyDescent="0.25">
      <c r="A2868" t="str">
        <f t="shared" si="44"/>
        <v>Wels (Stadt)ArbeitnehmereinkommenNetto_Schnitt</v>
      </c>
      <c r="B2868">
        <v>2867</v>
      </c>
      <c r="C2868">
        <v>403</v>
      </c>
      <c r="D2868" t="s">
        <v>202</v>
      </c>
      <c r="E2868" t="s">
        <v>43</v>
      </c>
      <c r="F2868" t="s">
        <v>59</v>
      </c>
      <c r="G2868">
        <v>16934.072465311601</v>
      </c>
      <c r="H2868">
        <v>17234.918692023599</v>
      </c>
      <c r="I2868">
        <v>17711.016046553901</v>
      </c>
      <c r="J2868">
        <v>18071.593148009</v>
      </c>
      <c r="K2868">
        <v>18515.388422483498</v>
      </c>
      <c r="L2868">
        <v>18880.4681485195</v>
      </c>
      <c r="M2868">
        <v>18959.513454796099</v>
      </c>
      <c r="N2868">
        <v>19212.952060022999</v>
      </c>
      <c r="O2868">
        <v>19583.068670379202</v>
      </c>
      <c r="P2868">
        <v>19812.567939724198</v>
      </c>
      <c r="Q2868">
        <v>19800.9595729801</v>
      </c>
      <c r="R2868">
        <v>20067.706630971199</v>
      </c>
      <c r="S2868">
        <v>21043.2064475037</v>
      </c>
      <c r="T2868">
        <v>21379.851522845998</v>
      </c>
      <c r="U2868">
        <v>21900.671627307402</v>
      </c>
      <c r="V2868">
        <v>22631.8417429539</v>
      </c>
      <c r="W2868">
        <v>23111.803823884198</v>
      </c>
      <c r="X2868">
        <v>23788.208362774702</v>
      </c>
      <c r="Y2868">
        <v>24966.296161553499</v>
      </c>
    </row>
    <row r="2869" spans="1:47" x14ac:dyDescent="0.25">
      <c r="A2869" t="str">
        <f t="shared" si="44"/>
        <v>Wels (Stadt)ArbeitnehmereinkommenNettobezüge 1000 EUR</v>
      </c>
      <c r="B2869">
        <v>2868</v>
      </c>
      <c r="C2869">
        <v>403</v>
      </c>
      <c r="D2869" t="s">
        <v>202</v>
      </c>
      <c r="E2869" t="s">
        <v>43</v>
      </c>
      <c r="F2869" t="s">
        <v>60</v>
      </c>
      <c r="G2869">
        <v>451563.97635999997</v>
      </c>
      <c r="H2869">
        <v>466721.59817999997</v>
      </c>
      <c r="I2869">
        <v>486964.38620000001</v>
      </c>
      <c r="J2869">
        <v>505119.10008</v>
      </c>
      <c r="K2869">
        <v>524411.34629000002</v>
      </c>
      <c r="L2869">
        <v>527312.59491999994</v>
      </c>
      <c r="M2869">
        <v>536440.47369000001</v>
      </c>
      <c r="N2869">
        <v>551200.38165</v>
      </c>
      <c r="O2869">
        <v>569691.05068999995</v>
      </c>
      <c r="P2869">
        <v>581796.05755000003</v>
      </c>
      <c r="Q2869">
        <v>588900.33866000001</v>
      </c>
      <c r="R2869">
        <v>597796.91283000004</v>
      </c>
      <c r="S2869">
        <v>634347.45836000005</v>
      </c>
      <c r="T2869">
        <v>655078.65066000004</v>
      </c>
      <c r="U2869">
        <v>688119.10253000003</v>
      </c>
      <c r="V2869">
        <v>728315.29913000006</v>
      </c>
      <c r="W2869">
        <v>728068.04405999999</v>
      </c>
      <c r="X2869">
        <v>772974.04254000005</v>
      </c>
      <c r="Y2869">
        <v>844709.66433000006</v>
      </c>
    </row>
    <row r="2870" spans="1:47" x14ac:dyDescent="0.25">
      <c r="A2870" t="str">
        <f t="shared" si="44"/>
        <v>Wels (Stadt)ArbeitnehmereinkommenSV-Beiträge 1000 EUR</v>
      </c>
      <c r="B2870">
        <v>2869</v>
      </c>
      <c r="C2870">
        <v>403</v>
      </c>
      <c r="D2870" t="s">
        <v>202</v>
      </c>
      <c r="E2870" t="s">
        <v>43</v>
      </c>
      <c r="F2870" t="s">
        <v>61</v>
      </c>
      <c r="G2870">
        <v>103141.08364</v>
      </c>
      <c r="H2870">
        <v>106905.42881</v>
      </c>
      <c r="I2870">
        <v>111805.11113</v>
      </c>
      <c r="J2870">
        <v>115815.20414</v>
      </c>
      <c r="K2870">
        <v>119778.39697</v>
      </c>
      <c r="L2870">
        <v>116833.49724</v>
      </c>
      <c r="M2870">
        <v>119293.16842</v>
      </c>
      <c r="N2870">
        <v>124004.73048</v>
      </c>
      <c r="O2870">
        <v>128412.81877</v>
      </c>
      <c r="P2870">
        <v>132681.24961</v>
      </c>
      <c r="Q2870">
        <v>135306.07857000001</v>
      </c>
      <c r="R2870">
        <v>138185.00044</v>
      </c>
      <c r="S2870">
        <v>142532.49093999999</v>
      </c>
      <c r="T2870">
        <v>147850.56583000001</v>
      </c>
      <c r="U2870">
        <v>155083.77294</v>
      </c>
      <c r="V2870">
        <v>162994.52465000001</v>
      </c>
      <c r="W2870">
        <v>161735.76306</v>
      </c>
      <c r="X2870">
        <v>173075.9295</v>
      </c>
      <c r="Y2870">
        <v>187997.89624</v>
      </c>
    </row>
    <row r="2871" spans="1:47" x14ac:dyDescent="0.25">
      <c r="A2871" t="str">
        <f t="shared" si="44"/>
        <v>Wels (Stadt)ArbeitnehmereinkommenSV-Beiträge Fälle</v>
      </c>
      <c r="B2871">
        <v>2870</v>
      </c>
      <c r="C2871">
        <v>403</v>
      </c>
      <c r="D2871" t="s">
        <v>202</v>
      </c>
      <c r="E2871" t="s">
        <v>43</v>
      </c>
      <c r="F2871" t="s">
        <v>62</v>
      </c>
      <c r="G2871">
        <v>25652</v>
      </c>
      <c r="H2871">
        <v>26034</v>
      </c>
      <c r="I2871">
        <v>26465</v>
      </c>
      <c r="J2871">
        <v>26931</v>
      </c>
      <c r="K2871">
        <v>27242</v>
      </c>
      <c r="L2871">
        <v>26804</v>
      </c>
      <c r="M2871">
        <v>27136</v>
      </c>
      <c r="N2871">
        <v>27491</v>
      </c>
      <c r="O2871">
        <v>27906</v>
      </c>
      <c r="P2871">
        <v>28194</v>
      </c>
      <c r="Q2871">
        <v>28395</v>
      </c>
      <c r="R2871">
        <v>28379</v>
      </c>
      <c r="S2871">
        <v>28728</v>
      </c>
      <c r="T2871">
        <v>29187</v>
      </c>
      <c r="U2871">
        <v>30067</v>
      </c>
      <c r="V2871">
        <v>30725</v>
      </c>
      <c r="W2871">
        <v>30129</v>
      </c>
      <c r="X2871">
        <v>31121</v>
      </c>
      <c r="Y2871">
        <v>32498</v>
      </c>
    </row>
    <row r="2872" spans="1:47" x14ac:dyDescent="0.25">
      <c r="A2872" t="str">
        <f t="shared" si="44"/>
        <v>Wels (Stadt)ArbeitsloseFrauen</v>
      </c>
      <c r="B2872">
        <v>2871</v>
      </c>
      <c r="C2872">
        <v>403</v>
      </c>
      <c r="D2872" t="s">
        <v>202</v>
      </c>
      <c r="E2872" t="s">
        <v>36</v>
      </c>
      <c r="F2872" t="s">
        <v>47</v>
      </c>
      <c r="G2872">
        <v>810</v>
      </c>
      <c r="H2872">
        <v>752</v>
      </c>
      <c r="I2872">
        <v>861</v>
      </c>
      <c r="J2872">
        <v>730</v>
      </c>
      <c r="K2872">
        <v>801</v>
      </c>
      <c r="L2872">
        <v>656</v>
      </c>
      <c r="M2872">
        <v>682</v>
      </c>
      <c r="N2872">
        <v>616</v>
      </c>
      <c r="O2872">
        <v>653</v>
      </c>
      <c r="P2872">
        <v>572</v>
      </c>
      <c r="Q2872">
        <v>783</v>
      </c>
      <c r="R2872">
        <v>821</v>
      </c>
      <c r="S2872">
        <v>933</v>
      </c>
      <c r="T2872">
        <v>798</v>
      </c>
      <c r="U2872">
        <v>919</v>
      </c>
      <c r="V2872">
        <v>825</v>
      </c>
      <c r="W2872">
        <v>927</v>
      </c>
      <c r="X2872">
        <v>857</v>
      </c>
      <c r="Y2872">
        <v>988</v>
      </c>
      <c r="Z2872">
        <v>990</v>
      </c>
      <c r="AA2872">
        <v>1215</v>
      </c>
      <c r="AB2872">
        <v>1175</v>
      </c>
      <c r="AC2872">
        <v>1335</v>
      </c>
      <c r="AD2872">
        <v>1284</v>
      </c>
      <c r="AE2872">
        <v>1381</v>
      </c>
      <c r="AF2872">
        <v>1330</v>
      </c>
      <c r="AG2872">
        <v>1467</v>
      </c>
      <c r="AH2872">
        <v>1255</v>
      </c>
      <c r="AI2872">
        <v>1297</v>
      </c>
      <c r="AJ2872">
        <v>1260</v>
      </c>
      <c r="AK2872">
        <v>1261</v>
      </c>
      <c r="AL2872">
        <v>1202</v>
      </c>
      <c r="AM2872">
        <v>1250</v>
      </c>
      <c r="AN2872">
        <v>1647</v>
      </c>
      <c r="AO2872">
        <v>1639</v>
      </c>
      <c r="AP2872">
        <v>1192</v>
      </c>
      <c r="AQ2872">
        <v>1118</v>
      </c>
      <c r="AR2872">
        <v>964</v>
      </c>
      <c r="AS2872">
        <v>1139</v>
      </c>
      <c r="AT2872">
        <v>1146</v>
      </c>
      <c r="AU2872">
        <v>1273</v>
      </c>
    </row>
    <row r="2873" spans="1:47" x14ac:dyDescent="0.25">
      <c r="A2873" t="str">
        <f t="shared" si="44"/>
        <v>Wels (Stadt)ArbeitsloseInsgesamt</v>
      </c>
      <c r="B2873">
        <v>2872</v>
      </c>
      <c r="C2873">
        <v>403</v>
      </c>
      <c r="D2873" t="s">
        <v>202</v>
      </c>
      <c r="E2873" t="s">
        <v>36</v>
      </c>
      <c r="F2873" t="s">
        <v>48</v>
      </c>
      <c r="G2873">
        <v>2236</v>
      </c>
      <c r="H2873">
        <v>1558</v>
      </c>
      <c r="I2873">
        <v>2386</v>
      </c>
      <c r="J2873">
        <v>1577</v>
      </c>
      <c r="K2873">
        <v>2299</v>
      </c>
      <c r="L2873">
        <v>1327</v>
      </c>
      <c r="M2873">
        <v>1887</v>
      </c>
      <c r="N2873">
        <v>1251</v>
      </c>
      <c r="O2873">
        <v>1732</v>
      </c>
      <c r="P2873">
        <v>1229</v>
      </c>
      <c r="Q2873">
        <v>2165</v>
      </c>
      <c r="R2873">
        <v>1943</v>
      </c>
      <c r="S2873">
        <v>2714</v>
      </c>
      <c r="T2873">
        <v>1836</v>
      </c>
      <c r="U2873">
        <v>2596</v>
      </c>
      <c r="V2873">
        <v>1780</v>
      </c>
      <c r="W2873">
        <v>2516</v>
      </c>
      <c r="X2873">
        <v>1905</v>
      </c>
      <c r="Y2873">
        <v>2704</v>
      </c>
      <c r="Z2873">
        <v>2242</v>
      </c>
      <c r="AA2873">
        <v>3139</v>
      </c>
      <c r="AB2873">
        <v>2622</v>
      </c>
      <c r="AC2873">
        <v>3519</v>
      </c>
      <c r="AD2873">
        <v>2911</v>
      </c>
      <c r="AE2873">
        <v>3711</v>
      </c>
      <c r="AF2873">
        <v>2935</v>
      </c>
      <c r="AG2873">
        <v>3773</v>
      </c>
      <c r="AH2873">
        <v>2710</v>
      </c>
      <c r="AI2873">
        <v>3343</v>
      </c>
      <c r="AJ2873">
        <v>2614</v>
      </c>
      <c r="AK2873">
        <v>3156</v>
      </c>
      <c r="AL2873">
        <v>2494</v>
      </c>
      <c r="AM2873">
        <v>3151</v>
      </c>
      <c r="AN2873">
        <v>3626</v>
      </c>
      <c r="AO2873">
        <v>3933</v>
      </c>
      <c r="AP2873">
        <v>2557</v>
      </c>
      <c r="AQ2873">
        <v>2773</v>
      </c>
      <c r="AR2873">
        <v>2082</v>
      </c>
      <c r="AS2873">
        <v>2703</v>
      </c>
      <c r="AT2873">
        <v>2399</v>
      </c>
      <c r="AU2873">
        <v>3294</v>
      </c>
    </row>
    <row r="2874" spans="1:47" x14ac:dyDescent="0.25">
      <c r="A2874" t="str">
        <f t="shared" si="44"/>
        <v>Wels (Stadt)ArbeitsloseMänner</v>
      </c>
      <c r="B2874">
        <v>2873</v>
      </c>
      <c r="C2874">
        <v>403</v>
      </c>
      <c r="D2874" t="s">
        <v>202</v>
      </c>
      <c r="E2874" t="s">
        <v>36</v>
      </c>
      <c r="F2874" t="s">
        <v>49</v>
      </c>
      <c r="G2874">
        <v>1426</v>
      </c>
      <c r="H2874">
        <v>806</v>
      </c>
      <c r="I2874">
        <v>1525</v>
      </c>
      <c r="J2874">
        <v>847</v>
      </c>
      <c r="K2874">
        <v>1498</v>
      </c>
      <c r="L2874">
        <v>671</v>
      </c>
      <c r="M2874">
        <v>1205</v>
      </c>
      <c r="N2874">
        <v>635</v>
      </c>
      <c r="O2874">
        <v>1079</v>
      </c>
      <c r="P2874">
        <v>657</v>
      </c>
      <c r="Q2874">
        <v>1382</v>
      </c>
      <c r="R2874">
        <v>1122</v>
      </c>
      <c r="S2874">
        <v>1781</v>
      </c>
      <c r="T2874">
        <v>1038</v>
      </c>
      <c r="U2874">
        <v>1677</v>
      </c>
      <c r="V2874">
        <v>955</v>
      </c>
      <c r="W2874">
        <v>1589</v>
      </c>
      <c r="X2874">
        <v>1048</v>
      </c>
      <c r="Y2874">
        <v>1716</v>
      </c>
      <c r="Z2874">
        <v>1252</v>
      </c>
      <c r="AA2874">
        <v>1924</v>
      </c>
      <c r="AB2874">
        <v>1447</v>
      </c>
      <c r="AC2874">
        <v>2184</v>
      </c>
      <c r="AD2874">
        <v>1627</v>
      </c>
      <c r="AE2874">
        <v>2330</v>
      </c>
      <c r="AF2874">
        <v>1605</v>
      </c>
      <c r="AG2874">
        <v>2306</v>
      </c>
      <c r="AH2874">
        <v>1455</v>
      </c>
      <c r="AI2874">
        <v>2046</v>
      </c>
      <c r="AJ2874">
        <v>1354</v>
      </c>
      <c r="AK2874">
        <v>1895</v>
      </c>
      <c r="AL2874">
        <v>1292</v>
      </c>
      <c r="AM2874">
        <v>1901</v>
      </c>
      <c r="AN2874">
        <v>1979</v>
      </c>
      <c r="AO2874">
        <v>2294</v>
      </c>
      <c r="AP2874">
        <v>1365</v>
      </c>
      <c r="AQ2874">
        <v>1655</v>
      </c>
      <c r="AR2874">
        <v>1118</v>
      </c>
      <c r="AS2874">
        <v>1564</v>
      </c>
      <c r="AT2874">
        <v>1253</v>
      </c>
      <c r="AU2874">
        <v>2021</v>
      </c>
    </row>
    <row r="2875" spans="1:47" x14ac:dyDescent="0.25">
      <c r="A2875" t="str">
        <f t="shared" si="44"/>
        <v>Wels (Stadt)arbeitslose AusländerFrauen</v>
      </c>
      <c r="B2875">
        <v>2874</v>
      </c>
      <c r="C2875">
        <v>403</v>
      </c>
      <c r="D2875" t="s">
        <v>202</v>
      </c>
      <c r="E2875" t="s">
        <v>37</v>
      </c>
      <c r="F2875" t="s">
        <v>47</v>
      </c>
      <c r="G2875">
        <v>174</v>
      </c>
      <c r="H2875">
        <v>143</v>
      </c>
      <c r="I2875">
        <v>201</v>
      </c>
      <c r="J2875">
        <v>127</v>
      </c>
      <c r="K2875">
        <v>177</v>
      </c>
      <c r="L2875">
        <v>97</v>
      </c>
      <c r="M2875">
        <v>122</v>
      </c>
      <c r="N2875">
        <v>102</v>
      </c>
      <c r="O2875">
        <v>134</v>
      </c>
      <c r="P2875">
        <v>102</v>
      </c>
      <c r="Q2875">
        <v>167</v>
      </c>
      <c r="R2875">
        <v>134</v>
      </c>
      <c r="S2875">
        <v>228</v>
      </c>
      <c r="T2875">
        <v>145</v>
      </c>
      <c r="U2875">
        <v>216</v>
      </c>
      <c r="V2875">
        <v>175</v>
      </c>
      <c r="W2875">
        <v>251</v>
      </c>
      <c r="X2875">
        <v>201</v>
      </c>
      <c r="Y2875">
        <v>314</v>
      </c>
      <c r="Z2875">
        <v>273</v>
      </c>
      <c r="AA2875">
        <v>378</v>
      </c>
      <c r="AB2875">
        <v>333</v>
      </c>
      <c r="AC2875">
        <v>477</v>
      </c>
      <c r="AD2875">
        <v>393</v>
      </c>
      <c r="AE2875">
        <v>524</v>
      </c>
      <c r="AF2875">
        <v>408</v>
      </c>
      <c r="AG2875">
        <v>508</v>
      </c>
      <c r="AH2875">
        <v>404</v>
      </c>
      <c r="AI2875">
        <v>503</v>
      </c>
      <c r="AJ2875">
        <v>420</v>
      </c>
      <c r="AK2875">
        <v>470</v>
      </c>
      <c r="AL2875">
        <v>415</v>
      </c>
      <c r="AM2875">
        <v>485</v>
      </c>
      <c r="AN2875">
        <v>646</v>
      </c>
      <c r="AO2875">
        <v>695</v>
      </c>
      <c r="AP2875">
        <v>456</v>
      </c>
      <c r="AQ2875">
        <v>480</v>
      </c>
      <c r="AR2875">
        <v>394</v>
      </c>
      <c r="AS2875">
        <v>499</v>
      </c>
      <c r="AT2875">
        <v>509</v>
      </c>
      <c r="AU2875">
        <v>635</v>
      </c>
    </row>
    <row r="2876" spans="1:47" x14ac:dyDescent="0.25">
      <c r="A2876" t="str">
        <f t="shared" si="44"/>
        <v>Wels (Stadt)arbeitslose AusländerInsgesamt</v>
      </c>
      <c r="B2876">
        <v>2875</v>
      </c>
      <c r="C2876">
        <v>403</v>
      </c>
      <c r="D2876" t="s">
        <v>202</v>
      </c>
      <c r="E2876" t="s">
        <v>37</v>
      </c>
      <c r="F2876" t="s">
        <v>48</v>
      </c>
      <c r="G2876">
        <v>662</v>
      </c>
      <c r="H2876">
        <v>301</v>
      </c>
      <c r="I2876">
        <v>722</v>
      </c>
      <c r="J2876">
        <v>333</v>
      </c>
      <c r="K2876">
        <v>662</v>
      </c>
      <c r="L2876">
        <v>232</v>
      </c>
      <c r="M2876">
        <v>493</v>
      </c>
      <c r="N2876">
        <v>239</v>
      </c>
      <c r="O2876">
        <v>453</v>
      </c>
      <c r="P2876">
        <v>266</v>
      </c>
      <c r="Q2876">
        <v>630</v>
      </c>
      <c r="R2876">
        <v>413</v>
      </c>
      <c r="S2876">
        <v>835</v>
      </c>
      <c r="T2876">
        <v>381</v>
      </c>
      <c r="U2876">
        <v>720</v>
      </c>
      <c r="V2876">
        <v>386</v>
      </c>
      <c r="W2876">
        <v>777</v>
      </c>
      <c r="X2876">
        <v>477</v>
      </c>
      <c r="Y2876">
        <v>916</v>
      </c>
      <c r="Z2876">
        <v>648</v>
      </c>
      <c r="AA2876">
        <v>1094</v>
      </c>
      <c r="AB2876">
        <v>752</v>
      </c>
      <c r="AC2876">
        <v>1314</v>
      </c>
      <c r="AD2876">
        <v>911</v>
      </c>
      <c r="AE2876">
        <v>1413</v>
      </c>
      <c r="AF2876">
        <v>886</v>
      </c>
      <c r="AG2876">
        <v>1416</v>
      </c>
      <c r="AH2876">
        <v>848</v>
      </c>
      <c r="AI2876">
        <v>1303</v>
      </c>
      <c r="AJ2876">
        <v>830</v>
      </c>
      <c r="AK2876">
        <v>1228</v>
      </c>
      <c r="AL2876">
        <v>812</v>
      </c>
      <c r="AM2876">
        <v>1251</v>
      </c>
      <c r="AN2876">
        <v>1359</v>
      </c>
      <c r="AO2876">
        <v>1687</v>
      </c>
      <c r="AP2876">
        <v>911</v>
      </c>
      <c r="AQ2876">
        <v>1203</v>
      </c>
      <c r="AR2876">
        <v>800</v>
      </c>
      <c r="AS2876">
        <v>1226</v>
      </c>
      <c r="AT2876">
        <v>1011</v>
      </c>
      <c r="AU2876">
        <v>1660</v>
      </c>
    </row>
    <row r="2877" spans="1:47" x14ac:dyDescent="0.25">
      <c r="A2877" t="str">
        <f t="shared" si="44"/>
        <v>Wels (Stadt)arbeitslose AusländerMänner</v>
      </c>
      <c r="B2877">
        <v>2876</v>
      </c>
      <c r="C2877">
        <v>403</v>
      </c>
      <c r="D2877" t="s">
        <v>202</v>
      </c>
      <c r="E2877" t="s">
        <v>37</v>
      </c>
      <c r="F2877" t="s">
        <v>49</v>
      </c>
      <c r="G2877">
        <v>488</v>
      </c>
      <c r="H2877">
        <v>158</v>
      </c>
      <c r="I2877">
        <v>521</v>
      </c>
      <c r="J2877">
        <v>206</v>
      </c>
      <c r="K2877">
        <v>485</v>
      </c>
      <c r="L2877">
        <v>135</v>
      </c>
      <c r="M2877">
        <v>371</v>
      </c>
      <c r="N2877">
        <v>137</v>
      </c>
      <c r="O2877">
        <v>319</v>
      </c>
      <c r="P2877">
        <v>164</v>
      </c>
      <c r="Q2877">
        <v>463</v>
      </c>
      <c r="R2877">
        <v>279</v>
      </c>
      <c r="S2877">
        <v>607</v>
      </c>
      <c r="T2877">
        <v>236</v>
      </c>
      <c r="U2877">
        <v>504</v>
      </c>
      <c r="V2877">
        <v>211</v>
      </c>
      <c r="W2877">
        <v>526</v>
      </c>
      <c r="X2877">
        <v>276</v>
      </c>
      <c r="Y2877">
        <v>602</v>
      </c>
      <c r="Z2877">
        <v>375</v>
      </c>
      <c r="AA2877">
        <v>716</v>
      </c>
      <c r="AB2877">
        <v>419</v>
      </c>
      <c r="AC2877">
        <v>837</v>
      </c>
      <c r="AD2877">
        <v>518</v>
      </c>
      <c r="AE2877">
        <v>889</v>
      </c>
      <c r="AF2877">
        <v>478</v>
      </c>
      <c r="AG2877">
        <v>908</v>
      </c>
      <c r="AH2877">
        <v>444</v>
      </c>
      <c r="AI2877">
        <v>800</v>
      </c>
      <c r="AJ2877">
        <v>410</v>
      </c>
      <c r="AK2877">
        <v>758</v>
      </c>
      <c r="AL2877">
        <v>397</v>
      </c>
      <c r="AM2877">
        <v>766</v>
      </c>
      <c r="AN2877">
        <v>713</v>
      </c>
      <c r="AO2877">
        <v>992</v>
      </c>
      <c r="AP2877">
        <v>455</v>
      </c>
      <c r="AQ2877">
        <v>723</v>
      </c>
      <c r="AR2877">
        <v>406</v>
      </c>
      <c r="AS2877">
        <v>727</v>
      </c>
      <c r="AT2877">
        <v>502</v>
      </c>
      <c r="AU2877">
        <v>1025</v>
      </c>
    </row>
    <row r="2878" spans="1:47" x14ac:dyDescent="0.25">
      <c r="A2878" t="str">
        <f t="shared" si="44"/>
        <v>Wels (Stadt)ArbeitsstättenInsgesamt</v>
      </c>
      <c r="B2878">
        <v>2877</v>
      </c>
      <c r="C2878">
        <v>403</v>
      </c>
      <c r="D2878" t="s">
        <v>202</v>
      </c>
      <c r="E2878" t="s">
        <v>476</v>
      </c>
      <c r="F2878" t="s">
        <v>48</v>
      </c>
      <c r="G2878">
        <v>5159</v>
      </c>
      <c r="H2878">
        <v>5080</v>
      </c>
      <c r="I2878">
        <v>5140</v>
      </c>
    </row>
    <row r="2879" spans="1:47" x14ac:dyDescent="0.25">
      <c r="A2879" t="str">
        <f t="shared" si="44"/>
        <v>Wels (Stadt)Beschäftigte in den ArbeitsstättenInsgesamt</v>
      </c>
      <c r="B2879">
        <v>2878</v>
      </c>
      <c r="C2879">
        <v>403</v>
      </c>
      <c r="D2879" t="s">
        <v>202</v>
      </c>
      <c r="E2879" t="s">
        <v>477</v>
      </c>
      <c r="F2879" t="s">
        <v>48</v>
      </c>
      <c r="G2879">
        <v>51721</v>
      </c>
      <c r="H2879">
        <v>50876</v>
      </c>
      <c r="I2879">
        <v>53005</v>
      </c>
    </row>
    <row r="2880" spans="1:47" x14ac:dyDescent="0.25">
      <c r="A2880" t="str">
        <f t="shared" si="44"/>
        <v>Wels (Stadt)GesamteinkommenBruttobezüge Gesamt</v>
      </c>
      <c r="B2880">
        <v>2879</v>
      </c>
      <c r="C2880">
        <v>403</v>
      </c>
      <c r="D2880" t="s">
        <v>202</v>
      </c>
      <c r="E2880" t="s">
        <v>45</v>
      </c>
      <c r="F2880" t="s">
        <v>63</v>
      </c>
      <c r="G2880">
        <v>890021.51115000003</v>
      </c>
      <c r="H2880">
        <v>912752.77801000001</v>
      </c>
      <c r="I2880">
        <v>954453.70330000005</v>
      </c>
      <c r="J2880">
        <v>991563.22638000001</v>
      </c>
      <c r="K2880">
        <v>1035322.85726</v>
      </c>
      <c r="L2880">
        <v>1034336.20335</v>
      </c>
      <c r="M2880">
        <v>1058610.6159600001</v>
      </c>
      <c r="N2880">
        <v>1093568.483</v>
      </c>
      <c r="O2880">
        <v>1137929.5862199999</v>
      </c>
      <c r="P2880">
        <v>1167539.4406999999</v>
      </c>
      <c r="Q2880">
        <v>1190767.12108</v>
      </c>
      <c r="R2880">
        <v>1210813.0107700001</v>
      </c>
      <c r="S2880">
        <v>1242394.67542</v>
      </c>
      <c r="T2880">
        <v>1275492.9177600001</v>
      </c>
      <c r="U2880">
        <v>1337072.9497400001</v>
      </c>
      <c r="V2880">
        <v>1400905.24352</v>
      </c>
      <c r="W2880">
        <v>1406049.8052000001</v>
      </c>
      <c r="X2880">
        <v>1491121.72077</v>
      </c>
      <c r="Y2880">
        <v>1599619.0705299999</v>
      </c>
    </row>
    <row r="2881" spans="1:44" x14ac:dyDescent="0.25">
      <c r="A2881" t="str">
        <f t="shared" si="44"/>
        <v>Wels (Stadt)GesamteinkommenNettobezüge Gesamt</v>
      </c>
      <c r="B2881">
        <v>2880</v>
      </c>
      <c r="C2881">
        <v>403</v>
      </c>
      <c r="D2881" t="s">
        <v>202</v>
      </c>
      <c r="E2881" t="s">
        <v>45</v>
      </c>
      <c r="F2881" t="s">
        <v>64</v>
      </c>
      <c r="G2881">
        <v>647903.80362000002</v>
      </c>
      <c r="H2881">
        <v>668747.22239000001</v>
      </c>
      <c r="I2881">
        <v>695744.70611000003</v>
      </c>
      <c r="J2881">
        <v>720781.78318999999</v>
      </c>
      <c r="K2881">
        <v>748497.77157999994</v>
      </c>
      <c r="L2881">
        <v>764598.73042000004</v>
      </c>
      <c r="M2881">
        <v>780882.91952999996</v>
      </c>
      <c r="N2881">
        <v>803117.99127</v>
      </c>
      <c r="O2881">
        <v>832105.82652</v>
      </c>
      <c r="P2881">
        <v>849679.74782000005</v>
      </c>
      <c r="Q2881">
        <v>863955.02428000001</v>
      </c>
      <c r="R2881">
        <v>873896.83239999996</v>
      </c>
      <c r="S2881">
        <v>922618.11352000001</v>
      </c>
      <c r="T2881">
        <v>945365.35979000002</v>
      </c>
      <c r="U2881">
        <v>986399.20204999996</v>
      </c>
      <c r="V2881">
        <v>1036040.61326</v>
      </c>
      <c r="W2881">
        <v>1053000.0535299999</v>
      </c>
      <c r="X2881">
        <v>1107448.3883499999</v>
      </c>
      <c r="Y2881">
        <v>1191632.7688800001</v>
      </c>
    </row>
    <row r="2882" spans="1:44" x14ac:dyDescent="0.25">
      <c r="A2882" t="str">
        <f t="shared" si="44"/>
        <v>Wels (Stadt)Gründungsintensitätin % der aktiven Wirtschaftskammermitglieder</v>
      </c>
      <c r="B2882">
        <v>2881</v>
      </c>
      <c r="C2882">
        <v>403</v>
      </c>
      <c r="D2882" t="s">
        <v>202</v>
      </c>
      <c r="E2882" t="s">
        <v>40</v>
      </c>
      <c r="F2882" t="s">
        <v>52</v>
      </c>
      <c r="G2882">
        <v>5.9780686239830203</v>
      </c>
      <c r="H2882">
        <v>5.40926686789388</v>
      </c>
      <c r="I2882">
        <v>5.2244950828281604</v>
      </c>
      <c r="J2882">
        <v>7.6368781297578003</v>
      </c>
      <c r="K2882">
        <v>7.3873064313421004</v>
      </c>
      <c r="L2882">
        <v>6.4151201927063397</v>
      </c>
      <c r="M2882">
        <v>8.3393884834260401</v>
      </c>
      <c r="N2882">
        <v>5.30704142680964</v>
      </c>
      <c r="O2882">
        <v>7.9724879776679698</v>
      </c>
      <c r="P2882">
        <v>6.3115764532603302</v>
      </c>
      <c r="Q2882">
        <v>5.6940432769039502</v>
      </c>
      <c r="R2882">
        <v>5.3845956925221303</v>
      </c>
      <c r="S2882">
        <v>5.2921268762390303</v>
      </c>
      <c r="T2882">
        <v>5.3149234415786299</v>
      </c>
      <c r="U2882">
        <v>5.8963575557189003</v>
      </c>
      <c r="V2882">
        <v>5.9101067792401301</v>
      </c>
      <c r="W2882">
        <v>5.7725374600835204</v>
      </c>
      <c r="X2882">
        <v>5.1307109699486899</v>
      </c>
      <c r="Y2882">
        <v>5.18210706428746</v>
      </c>
      <c r="Z2882">
        <v>4.9863557429918099</v>
      </c>
      <c r="AA2882">
        <v>5.4231517509727603</v>
      </c>
      <c r="AB2882">
        <v>4.8201438848920901</v>
      </c>
    </row>
    <row r="2883" spans="1:44" x14ac:dyDescent="0.25">
      <c r="A2883" t="str">
        <f t="shared" ref="A2883:A2946" si="45">D2883&amp;E2883&amp;F2883</f>
        <v>Wels (Stadt)Gründungsintensitätje 1.000 Einwohner</v>
      </c>
      <c r="B2883">
        <v>2882</v>
      </c>
      <c r="C2883">
        <v>403</v>
      </c>
      <c r="D2883" t="s">
        <v>202</v>
      </c>
      <c r="E2883" t="s">
        <v>40</v>
      </c>
      <c r="F2883" t="s">
        <v>53</v>
      </c>
      <c r="G2883">
        <v>2.9731536539882502</v>
      </c>
      <c r="H2883">
        <v>2.6917862721932901</v>
      </c>
      <c r="I2883">
        <v>2.6496339029417499</v>
      </c>
      <c r="J2883">
        <v>3.8510573098530601</v>
      </c>
      <c r="K2883">
        <v>3.8061448173932102</v>
      </c>
      <c r="L2883">
        <v>3.39449285598789</v>
      </c>
      <c r="M2883">
        <v>4.4793939682242101</v>
      </c>
      <c r="N2883">
        <v>3.5003349607039902</v>
      </c>
      <c r="O2883">
        <v>5.3473422928057301</v>
      </c>
      <c r="P2883">
        <v>4.2859767545771703</v>
      </c>
      <c r="Q2883">
        <v>3.9393975136618602</v>
      </c>
      <c r="R2883">
        <v>3.7164153551866299</v>
      </c>
      <c r="S2883">
        <v>3.6494351400546199</v>
      </c>
      <c r="T2883">
        <v>3.6378163888114599</v>
      </c>
      <c r="U2883">
        <v>3.9674162000102</v>
      </c>
      <c r="V2883">
        <v>3.9184049786792698</v>
      </c>
      <c r="W2883">
        <v>3.83779987915013</v>
      </c>
      <c r="X2883">
        <v>3.4020768869376399</v>
      </c>
      <c r="Y2883">
        <v>3.3936289418921102</v>
      </c>
      <c r="Z2883">
        <v>3.20809525329588</v>
      </c>
      <c r="AA2883">
        <v>3.5295421091783901</v>
      </c>
      <c r="AB2883">
        <v>3.1218451502679199</v>
      </c>
    </row>
    <row r="2884" spans="1:44" x14ac:dyDescent="0.25">
      <c r="A2884" t="str">
        <f t="shared" si="45"/>
        <v>Wels (Stadt)KammermitgliedschaftenAktiv</v>
      </c>
      <c r="B2884">
        <v>2883</v>
      </c>
      <c r="C2884">
        <v>403</v>
      </c>
      <c r="D2884" t="s">
        <v>202</v>
      </c>
      <c r="E2884" t="s">
        <v>39</v>
      </c>
      <c r="F2884" t="s">
        <v>50</v>
      </c>
      <c r="G2884">
        <v>2827</v>
      </c>
      <c r="H2884">
        <v>2860</v>
      </c>
      <c r="I2884">
        <v>2927</v>
      </c>
      <c r="J2884">
        <v>2928</v>
      </c>
      <c r="K2884">
        <v>3013</v>
      </c>
      <c r="L2884">
        <v>3097</v>
      </c>
      <c r="M2884">
        <v>3135</v>
      </c>
      <c r="N2884">
        <v>3857</v>
      </c>
      <c r="O2884">
        <v>3884</v>
      </c>
      <c r="P2884">
        <v>3923</v>
      </c>
      <c r="Q2884">
        <v>4016</v>
      </c>
      <c r="R2884">
        <v>3987</v>
      </c>
      <c r="S2884">
        <v>4033</v>
      </c>
      <c r="T2884">
        <v>4052</v>
      </c>
      <c r="U2884">
        <v>4093</v>
      </c>
      <c r="V2884">
        <v>4064</v>
      </c>
      <c r="W2884">
        <v>4121</v>
      </c>
      <c r="X2884">
        <v>4092</v>
      </c>
      <c r="Y2884">
        <v>4084</v>
      </c>
      <c r="Z2884">
        <v>4097</v>
      </c>
      <c r="AA2884">
        <v>4109</v>
      </c>
      <c r="AB2884">
        <v>4064</v>
      </c>
      <c r="AC2884">
        <v>4067</v>
      </c>
      <c r="AD2884">
        <v>4027</v>
      </c>
      <c r="AE2884">
        <v>4116</v>
      </c>
      <c r="AF2884">
        <v>4071</v>
      </c>
      <c r="AG2884">
        <v>4116</v>
      </c>
      <c r="AH2884">
        <v>4093</v>
      </c>
      <c r="AI2884">
        <v>4124</v>
      </c>
      <c r="AJ2884">
        <v>4091</v>
      </c>
      <c r="AK2884">
        <v>4024</v>
      </c>
      <c r="AL2884">
        <v>4031</v>
      </c>
      <c r="AM2884">
        <v>4085</v>
      </c>
      <c r="AN2884">
        <v>4112</v>
      </c>
      <c r="AO2884">
        <v>4153</v>
      </c>
      <c r="AP2884">
        <v>4170</v>
      </c>
      <c r="AQ2884">
        <v>4163</v>
      </c>
      <c r="AR2884">
        <v>4131</v>
      </c>
    </row>
    <row r="2885" spans="1:44" x14ac:dyDescent="0.25">
      <c r="A2885" t="str">
        <f t="shared" si="45"/>
        <v>Wels (Stadt)KammermitgliedschaftenInsgesamt</v>
      </c>
      <c r="B2885">
        <v>2884</v>
      </c>
      <c r="C2885">
        <v>403</v>
      </c>
      <c r="D2885" t="s">
        <v>202</v>
      </c>
      <c r="E2885" t="s">
        <v>39</v>
      </c>
      <c r="F2885" t="s">
        <v>48</v>
      </c>
      <c r="G2885">
        <v>3519</v>
      </c>
      <c r="H2885">
        <v>3580</v>
      </c>
      <c r="I2885">
        <v>3662</v>
      </c>
      <c r="J2885">
        <v>3645</v>
      </c>
      <c r="K2885">
        <v>3706</v>
      </c>
      <c r="L2885">
        <v>3769</v>
      </c>
      <c r="M2885">
        <v>3811</v>
      </c>
      <c r="N2885">
        <v>4529</v>
      </c>
      <c r="O2885">
        <v>4574</v>
      </c>
      <c r="P2885">
        <v>4635</v>
      </c>
      <c r="Q2885">
        <v>4727</v>
      </c>
      <c r="R2885">
        <v>4700</v>
      </c>
      <c r="S2885">
        <v>4718</v>
      </c>
      <c r="T2885">
        <v>4749</v>
      </c>
      <c r="U2885">
        <v>4810</v>
      </c>
      <c r="V2885">
        <v>4806</v>
      </c>
      <c r="W2885">
        <v>4866</v>
      </c>
      <c r="X2885">
        <v>4871</v>
      </c>
      <c r="Y2885">
        <v>4846</v>
      </c>
      <c r="Z2885">
        <v>4858</v>
      </c>
      <c r="AA2885">
        <v>4899</v>
      </c>
      <c r="AB2885">
        <v>4875</v>
      </c>
      <c r="AC2885">
        <v>4885</v>
      </c>
      <c r="AD2885">
        <v>4896</v>
      </c>
      <c r="AE2885">
        <v>4982</v>
      </c>
      <c r="AF2885">
        <v>4907</v>
      </c>
      <c r="AG2885">
        <v>4932</v>
      </c>
      <c r="AH2885">
        <v>4904</v>
      </c>
      <c r="AI2885">
        <v>4926</v>
      </c>
      <c r="AJ2885">
        <v>4930</v>
      </c>
      <c r="AK2885">
        <v>4918</v>
      </c>
      <c r="AL2885">
        <v>4884</v>
      </c>
      <c r="AM2885">
        <v>4915</v>
      </c>
      <c r="AN2885">
        <v>4941</v>
      </c>
      <c r="AO2885">
        <v>4981</v>
      </c>
      <c r="AP2885">
        <v>4982</v>
      </c>
      <c r="AQ2885">
        <v>4971</v>
      </c>
      <c r="AR2885">
        <v>4948</v>
      </c>
    </row>
    <row r="2886" spans="1:44" x14ac:dyDescent="0.25">
      <c r="A2886" t="str">
        <f t="shared" si="45"/>
        <v>Wels (Stadt)KammermitgliedschaftenRuhend</v>
      </c>
      <c r="B2886">
        <v>2885</v>
      </c>
      <c r="C2886">
        <v>403</v>
      </c>
      <c r="D2886" t="s">
        <v>202</v>
      </c>
      <c r="E2886" t="s">
        <v>39</v>
      </c>
      <c r="F2886" t="s">
        <v>51</v>
      </c>
      <c r="G2886">
        <v>692</v>
      </c>
      <c r="H2886">
        <v>720</v>
      </c>
      <c r="I2886">
        <v>735</v>
      </c>
      <c r="J2886">
        <v>717</v>
      </c>
      <c r="K2886">
        <v>693</v>
      </c>
      <c r="L2886">
        <v>672</v>
      </c>
      <c r="M2886">
        <v>676</v>
      </c>
      <c r="N2886">
        <v>672</v>
      </c>
      <c r="O2886">
        <v>690</v>
      </c>
      <c r="P2886">
        <v>712</v>
      </c>
      <c r="Q2886">
        <v>711</v>
      </c>
      <c r="R2886">
        <v>713</v>
      </c>
      <c r="S2886">
        <v>685</v>
      </c>
      <c r="T2886">
        <v>697</v>
      </c>
      <c r="U2886">
        <v>717</v>
      </c>
      <c r="V2886">
        <v>742</v>
      </c>
      <c r="W2886">
        <v>745</v>
      </c>
      <c r="X2886">
        <v>779</v>
      </c>
      <c r="Y2886">
        <v>762</v>
      </c>
      <c r="Z2886">
        <v>761</v>
      </c>
      <c r="AA2886">
        <v>790</v>
      </c>
      <c r="AB2886">
        <v>811</v>
      </c>
      <c r="AC2886">
        <v>818</v>
      </c>
      <c r="AD2886">
        <v>869</v>
      </c>
      <c r="AE2886">
        <v>866</v>
      </c>
      <c r="AF2886">
        <v>836</v>
      </c>
      <c r="AG2886">
        <v>816</v>
      </c>
      <c r="AH2886">
        <v>811</v>
      </c>
      <c r="AI2886">
        <v>802</v>
      </c>
      <c r="AJ2886">
        <v>839</v>
      </c>
      <c r="AK2886">
        <v>894</v>
      </c>
      <c r="AL2886">
        <v>853</v>
      </c>
      <c r="AM2886">
        <v>830</v>
      </c>
      <c r="AN2886">
        <v>829</v>
      </c>
      <c r="AO2886">
        <v>828</v>
      </c>
      <c r="AP2886">
        <v>812</v>
      </c>
      <c r="AQ2886">
        <v>808</v>
      </c>
      <c r="AR2886">
        <v>817</v>
      </c>
    </row>
    <row r="2887" spans="1:44" x14ac:dyDescent="0.25">
      <c r="A2887" t="str">
        <f t="shared" si="45"/>
        <v>Wels (Stadt)Lehrlinge1. Lehrjahr, männlich</v>
      </c>
      <c r="B2887">
        <v>2886</v>
      </c>
      <c r="C2887">
        <v>403</v>
      </c>
      <c r="D2887" t="s">
        <v>202</v>
      </c>
      <c r="E2887" t="s">
        <v>46</v>
      </c>
      <c r="F2887" t="s">
        <v>65</v>
      </c>
      <c r="G2887">
        <v>233</v>
      </c>
      <c r="H2887">
        <v>229</v>
      </c>
      <c r="I2887">
        <v>232</v>
      </c>
      <c r="J2887">
        <v>276</v>
      </c>
      <c r="K2887">
        <v>252</v>
      </c>
      <c r="L2887">
        <v>325</v>
      </c>
      <c r="M2887">
        <v>296</v>
      </c>
      <c r="N2887">
        <v>269</v>
      </c>
      <c r="O2887">
        <v>309</v>
      </c>
      <c r="P2887">
        <v>307</v>
      </c>
      <c r="Q2887">
        <v>302</v>
      </c>
      <c r="R2887">
        <v>280</v>
      </c>
      <c r="S2887">
        <v>268</v>
      </c>
      <c r="T2887">
        <v>281</v>
      </c>
      <c r="U2887">
        <v>288</v>
      </c>
      <c r="V2887">
        <v>275</v>
      </c>
      <c r="W2887">
        <v>307</v>
      </c>
      <c r="X2887">
        <v>285</v>
      </c>
      <c r="Y2887">
        <v>270</v>
      </c>
      <c r="Z2887">
        <v>273</v>
      </c>
      <c r="AA2887">
        <v>309</v>
      </c>
      <c r="AB2887">
        <v>301</v>
      </c>
    </row>
    <row r="2888" spans="1:44" x14ac:dyDescent="0.25">
      <c r="A2888" t="str">
        <f t="shared" si="45"/>
        <v>Wels (Stadt)Lehrlinge1. Lehrjahr, weiblich</v>
      </c>
      <c r="B2888">
        <v>2887</v>
      </c>
      <c r="C2888">
        <v>403</v>
      </c>
      <c r="D2888" t="s">
        <v>202</v>
      </c>
      <c r="E2888" t="s">
        <v>46</v>
      </c>
      <c r="F2888" t="s">
        <v>66</v>
      </c>
      <c r="G2888">
        <v>195</v>
      </c>
      <c r="H2888">
        <v>240</v>
      </c>
      <c r="I2888">
        <v>218</v>
      </c>
      <c r="J2888">
        <v>245</v>
      </c>
      <c r="K2888">
        <v>229</v>
      </c>
      <c r="L2888">
        <v>242</v>
      </c>
      <c r="M2888">
        <v>262</v>
      </c>
      <c r="N2888">
        <v>219</v>
      </c>
      <c r="O2888">
        <v>254</v>
      </c>
      <c r="P2888">
        <v>270</v>
      </c>
      <c r="Q2888">
        <v>248</v>
      </c>
      <c r="R2888">
        <v>235</v>
      </c>
      <c r="S2888">
        <v>233</v>
      </c>
      <c r="T2888">
        <v>223</v>
      </c>
      <c r="U2888">
        <v>211</v>
      </c>
      <c r="V2888">
        <v>245</v>
      </c>
      <c r="W2888">
        <v>225</v>
      </c>
      <c r="X2888">
        <v>240</v>
      </c>
      <c r="Y2888">
        <v>189</v>
      </c>
      <c r="Z2888">
        <v>209</v>
      </c>
      <c r="AA2888">
        <v>226</v>
      </c>
      <c r="AB2888">
        <v>180</v>
      </c>
    </row>
    <row r="2889" spans="1:44" x14ac:dyDescent="0.25">
      <c r="A2889" t="str">
        <f t="shared" si="45"/>
        <v>Wels (Stadt)Lehrlinge2. Lehrjahr, männlich</v>
      </c>
      <c r="B2889">
        <v>2888</v>
      </c>
      <c r="C2889">
        <v>403</v>
      </c>
      <c r="D2889" t="s">
        <v>202</v>
      </c>
      <c r="E2889" t="s">
        <v>46</v>
      </c>
      <c r="F2889" t="s">
        <v>67</v>
      </c>
      <c r="G2889">
        <v>244</v>
      </c>
      <c r="H2889">
        <v>240</v>
      </c>
      <c r="I2889">
        <v>230</v>
      </c>
      <c r="J2889">
        <v>240</v>
      </c>
      <c r="K2889">
        <v>256</v>
      </c>
      <c r="L2889">
        <v>261</v>
      </c>
      <c r="M2889">
        <v>320</v>
      </c>
      <c r="N2889">
        <v>280</v>
      </c>
      <c r="O2889">
        <v>283</v>
      </c>
      <c r="P2889">
        <v>305</v>
      </c>
      <c r="Q2889">
        <v>298</v>
      </c>
      <c r="R2889">
        <v>292</v>
      </c>
      <c r="S2889">
        <v>280</v>
      </c>
      <c r="T2889">
        <v>274</v>
      </c>
      <c r="U2889">
        <v>263</v>
      </c>
      <c r="V2889">
        <v>271</v>
      </c>
      <c r="W2889">
        <v>253</v>
      </c>
      <c r="X2889">
        <v>299</v>
      </c>
      <c r="Y2889">
        <v>268</v>
      </c>
      <c r="Z2889">
        <v>249</v>
      </c>
      <c r="AA2889">
        <v>255</v>
      </c>
      <c r="AB2889">
        <v>274</v>
      </c>
    </row>
    <row r="2890" spans="1:44" x14ac:dyDescent="0.25">
      <c r="A2890" t="str">
        <f t="shared" si="45"/>
        <v>Wels (Stadt)Lehrlinge2. Lehrjahr, weiblich</v>
      </c>
      <c r="B2890">
        <v>2889</v>
      </c>
      <c r="C2890">
        <v>403</v>
      </c>
      <c r="D2890" t="s">
        <v>202</v>
      </c>
      <c r="E2890" t="s">
        <v>46</v>
      </c>
      <c r="F2890" t="s">
        <v>68</v>
      </c>
      <c r="G2890">
        <v>198</v>
      </c>
      <c r="H2890">
        <v>197</v>
      </c>
      <c r="I2890">
        <v>220</v>
      </c>
      <c r="J2890">
        <v>242</v>
      </c>
      <c r="K2890">
        <v>229</v>
      </c>
      <c r="L2890">
        <v>258</v>
      </c>
      <c r="M2890">
        <v>253</v>
      </c>
      <c r="N2890">
        <v>280</v>
      </c>
      <c r="O2890">
        <v>239</v>
      </c>
      <c r="P2890">
        <v>245</v>
      </c>
      <c r="Q2890">
        <v>272</v>
      </c>
      <c r="R2890">
        <v>246</v>
      </c>
      <c r="S2890">
        <v>250</v>
      </c>
      <c r="T2890">
        <v>251</v>
      </c>
      <c r="U2890">
        <v>225</v>
      </c>
      <c r="V2890">
        <v>216</v>
      </c>
      <c r="W2890">
        <v>246</v>
      </c>
      <c r="X2890">
        <v>216</v>
      </c>
      <c r="Y2890">
        <v>243</v>
      </c>
      <c r="Z2890">
        <v>168</v>
      </c>
      <c r="AA2890">
        <v>202</v>
      </c>
      <c r="AB2890">
        <v>218</v>
      </c>
    </row>
    <row r="2891" spans="1:44" x14ac:dyDescent="0.25">
      <c r="A2891" t="str">
        <f t="shared" si="45"/>
        <v>Wels (Stadt)Lehrlinge3. Lehrjahr, männlich</v>
      </c>
      <c r="B2891">
        <v>2890</v>
      </c>
      <c r="C2891">
        <v>403</v>
      </c>
      <c r="D2891" t="s">
        <v>202</v>
      </c>
      <c r="E2891" t="s">
        <v>46</v>
      </c>
      <c r="F2891" t="s">
        <v>69</v>
      </c>
      <c r="G2891">
        <v>236</v>
      </c>
      <c r="H2891">
        <v>238</v>
      </c>
      <c r="I2891">
        <v>221</v>
      </c>
      <c r="J2891">
        <v>227</v>
      </c>
      <c r="K2891">
        <v>225</v>
      </c>
      <c r="L2891">
        <v>242</v>
      </c>
      <c r="M2891">
        <v>252</v>
      </c>
      <c r="N2891">
        <v>298</v>
      </c>
      <c r="O2891">
        <v>276</v>
      </c>
      <c r="P2891">
        <v>271</v>
      </c>
      <c r="Q2891">
        <v>269</v>
      </c>
      <c r="R2891">
        <v>275</v>
      </c>
      <c r="S2891">
        <v>279</v>
      </c>
      <c r="T2891">
        <v>252</v>
      </c>
      <c r="U2891">
        <v>249</v>
      </c>
      <c r="V2891">
        <v>238</v>
      </c>
      <c r="W2891">
        <v>249</v>
      </c>
      <c r="X2891">
        <v>229</v>
      </c>
      <c r="Y2891">
        <v>267</v>
      </c>
      <c r="Z2891">
        <v>242</v>
      </c>
      <c r="AA2891">
        <v>242</v>
      </c>
      <c r="AB2891">
        <v>237</v>
      </c>
    </row>
    <row r="2892" spans="1:44" x14ac:dyDescent="0.25">
      <c r="A2892" t="str">
        <f t="shared" si="45"/>
        <v>Wels (Stadt)Lehrlinge3. Lehrjahr, weiblich</v>
      </c>
      <c r="B2892">
        <v>2891</v>
      </c>
      <c r="C2892">
        <v>403</v>
      </c>
      <c r="D2892" t="s">
        <v>202</v>
      </c>
      <c r="E2892" t="s">
        <v>46</v>
      </c>
      <c r="F2892" t="s">
        <v>70</v>
      </c>
      <c r="G2892">
        <v>238</v>
      </c>
      <c r="H2892">
        <v>193</v>
      </c>
      <c r="I2892">
        <v>185</v>
      </c>
      <c r="J2892">
        <v>202</v>
      </c>
      <c r="K2892">
        <v>224</v>
      </c>
      <c r="L2892">
        <v>220</v>
      </c>
      <c r="M2892">
        <v>240</v>
      </c>
      <c r="N2892">
        <v>230</v>
      </c>
      <c r="O2892">
        <v>260</v>
      </c>
      <c r="P2892">
        <v>223</v>
      </c>
      <c r="Q2892">
        <v>224</v>
      </c>
      <c r="R2892">
        <v>237</v>
      </c>
      <c r="S2892">
        <v>226</v>
      </c>
      <c r="T2892">
        <v>222</v>
      </c>
      <c r="U2892">
        <v>231</v>
      </c>
      <c r="V2892">
        <v>198</v>
      </c>
      <c r="W2892">
        <v>191</v>
      </c>
      <c r="X2892">
        <v>204</v>
      </c>
      <c r="Y2892">
        <v>199</v>
      </c>
      <c r="Z2892">
        <v>218</v>
      </c>
      <c r="AA2892">
        <v>155</v>
      </c>
      <c r="AB2892">
        <v>171</v>
      </c>
    </row>
    <row r="2893" spans="1:44" x14ac:dyDescent="0.25">
      <c r="A2893" t="str">
        <f t="shared" si="45"/>
        <v>Wels (Stadt)Lehrlinge4. Lehrjahr, männlich</v>
      </c>
      <c r="B2893">
        <v>2892</v>
      </c>
      <c r="C2893">
        <v>403</v>
      </c>
      <c r="D2893" t="s">
        <v>202</v>
      </c>
      <c r="E2893" t="s">
        <v>46</v>
      </c>
      <c r="F2893" t="s">
        <v>71</v>
      </c>
      <c r="G2893">
        <v>107</v>
      </c>
      <c r="H2893">
        <v>108</v>
      </c>
      <c r="I2893">
        <v>99</v>
      </c>
      <c r="J2893">
        <v>106</v>
      </c>
      <c r="K2893">
        <v>107</v>
      </c>
      <c r="L2893">
        <v>110</v>
      </c>
      <c r="M2893">
        <v>116</v>
      </c>
      <c r="N2893">
        <v>117</v>
      </c>
      <c r="O2893">
        <v>132</v>
      </c>
      <c r="P2893">
        <v>126</v>
      </c>
      <c r="Q2893">
        <v>133</v>
      </c>
      <c r="R2893">
        <v>125</v>
      </c>
      <c r="S2893">
        <v>132</v>
      </c>
      <c r="T2893">
        <v>146</v>
      </c>
      <c r="U2893">
        <v>127</v>
      </c>
      <c r="V2893">
        <v>137</v>
      </c>
      <c r="W2893">
        <v>119</v>
      </c>
      <c r="X2893">
        <v>133</v>
      </c>
      <c r="Y2893">
        <v>132</v>
      </c>
      <c r="Z2893">
        <v>147</v>
      </c>
      <c r="AA2893">
        <v>140</v>
      </c>
      <c r="AB2893">
        <v>112</v>
      </c>
    </row>
    <row r="2894" spans="1:44" x14ac:dyDescent="0.25">
      <c r="A2894" t="str">
        <f t="shared" si="45"/>
        <v>Wels (Stadt)Lehrlinge4. Lehrjahr, weiblich</v>
      </c>
      <c r="B2894">
        <v>2893</v>
      </c>
      <c r="C2894">
        <v>403</v>
      </c>
      <c r="D2894" t="s">
        <v>202</v>
      </c>
      <c r="E2894" t="s">
        <v>46</v>
      </c>
      <c r="F2894" t="s">
        <v>72</v>
      </c>
      <c r="G2894">
        <v>8</v>
      </c>
      <c r="H2894">
        <v>20</v>
      </c>
      <c r="I2894">
        <v>16</v>
      </c>
      <c r="J2894">
        <v>9</v>
      </c>
      <c r="K2894">
        <v>8</v>
      </c>
      <c r="L2894">
        <v>12</v>
      </c>
      <c r="M2894">
        <v>13</v>
      </c>
      <c r="N2894">
        <v>17</v>
      </c>
      <c r="O2894">
        <v>16</v>
      </c>
      <c r="P2894">
        <v>28</v>
      </c>
      <c r="Q2894">
        <v>13</v>
      </c>
      <c r="R2894">
        <v>14</v>
      </c>
      <c r="S2894">
        <v>16</v>
      </c>
      <c r="T2894">
        <v>19</v>
      </c>
      <c r="U2894">
        <v>12</v>
      </c>
      <c r="V2894">
        <v>13</v>
      </c>
      <c r="W2894">
        <v>14</v>
      </c>
      <c r="X2894">
        <v>19</v>
      </c>
      <c r="Y2894">
        <v>22</v>
      </c>
      <c r="Z2894">
        <v>12</v>
      </c>
      <c r="AA2894">
        <v>15</v>
      </c>
      <c r="AB2894">
        <v>18</v>
      </c>
    </row>
    <row r="2895" spans="1:44" x14ac:dyDescent="0.25">
      <c r="A2895" t="str">
        <f t="shared" si="45"/>
        <v>Wels (Stadt)LehrlingeFrauen</v>
      </c>
      <c r="B2895">
        <v>2894</v>
      </c>
      <c r="C2895">
        <v>403</v>
      </c>
      <c r="D2895" t="s">
        <v>202</v>
      </c>
      <c r="E2895" t="s">
        <v>46</v>
      </c>
      <c r="F2895" t="s">
        <v>47</v>
      </c>
      <c r="G2895">
        <v>639</v>
      </c>
      <c r="H2895">
        <v>650</v>
      </c>
      <c r="I2895">
        <v>639</v>
      </c>
      <c r="J2895">
        <v>698</v>
      </c>
      <c r="K2895">
        <v>690</v>
      </c>
      <c r="L2895">
        <v>732</v>
      </c>
      <c r="M2895">
        <v>768</v>
      </c>
      <c r="N2895">
        <v>746</v>
      </c>
      <c r="O2895">
        <v>769</v>
      </c>
      <c r="P2895">
        <v>766</v>
      </c>
      <c r="Q2895">
        <v>757</v>
      </c>
      <c r="R2895">
        <v>732</v>
      </c>
      <c r="S2895">
        <v>725</v>
      </c>
      <c r="T2895">
        <v>715</v>
      </c>
      <c r="U2895">
        <v>679</v>
      </c>
      <c r="V2895">
        <v>672</v>
      </c>
      <c r="W2895">
        <v>676</v>
      </c>
      <c r="X2895">
        <v>679</v>
      </c>
      <c r="Y2895">
        <v>653</v>
      </c>
      <c r="Z2895">
        <v>607</v>
      </c>
      <c r="AA2895">
        <v>598</v>
      </c>
      <c r="AB2895">
        <v>587</v>
      </c>
    </row>
    <row r="2896" spans="1:44" x14ac:dyDescent="0.25">
      <c r="A2896" t="str">
        <f t="shared" si="45"/>
        <v>Wels (Stadt)LehrlingeInsgesamt</v>
      </c>
      <c r="B2896">
        <v>2895</v>
      </c>
      <c r="C2896">
        <v>403</v>
      </c>
      <c r="D2896" t="s">
        <v>202</v>
      </c>
      <c r="E2896" t="s">
        <v>46</v>
      </c>
      <c r="F2896" t="s">
        <v>48</v>
      </c>
      <c r="G2896">
        <v>1459</v>
      </c>
      <c r="H2896">
        <v>1465</v>
      </c>
      <c r="I2896">
        <v>1421</v>
      </c>
      <c r="J2896">
        <v>1547</v>
      </c>
      <c r="K2896">
        <v>1530</v>
      </c>
      <c r="L2896">
        <v>1670</v>
      </c>
      <c r="M2896">
        <v>1752</v>
      </c>
      <c r="N2896">
        <v>1710</v>
      </c>
      <c r="O2896">
        <v>1769</v>
      </c>
      <c r="P2896">
        <v>1775</v>
      </c>
      <c r="Q2896">
        <v>1759</v>
      </c>
      <c r="R2896">
        <v>1704</v>
      </c>
      <c r="S2896">
        <v>1684</v>
      </c>
      <c r="T2896">
        <v>1668</v>
      </c>
      <c r="U2896">
        <v>1606</v>
      </c>
      <c r="V2896">
        <v>1593</v>
      </c>
      <c r="W2896">
        <v>1604</v>
      </c>
      <c r="X2896">
        <v>1625</v>
      </c>
      <c r="Y2896">
        <v>1590</v>
      </c>
      <c r="Z2896">
        <v>1518</v>
      </c>
      <c r="AA2896">
        <v>1544</v>
      </c>
      <c r="AB2896">
        <v>1511</v>
      </c>
    </row>
    <row r="2897" spans="1:28" x14ac:dyDescent="0.25">
      <c r="A2897" t="str">
        <f t="shared" si="45"/>
        <v>Wels (Stadt)LehrlingeMänner</v>
      </c>
      <c r="B2897">
        <v>2896</v>
      </c>
      <c r="C2897">
        <v>403</v>
      </c>
      <c r="D2897" t="s">
        <v>202</v>
      </c>
      <c r="E2897" t="s">
        <v>46</v>
      </c>
      <c r="F2897" t="s">
        <v>49</v>
      </c>
      <c r="G2897">
        <v>820</v>
      </c>
      <c r="H2897">
        <v>815</v>
      </c>
      <c r="I2897">
        <v>782</v>
      </c>
      <c r="J2897">
        <v>849</v>
      </c>
      <c r="K2897">
        <v>840</v>
      </c>
      <c r="L2897">
        <v>938</v>
      </c>
      <c r="M2897">
        <v>984</v>
      </c>
      <c r="N2897">
        <v>964</v>
      </c>
      <c r="O2897">
        <v>1000</v>
      </c>
      <c r="P2897">
        <v>1009</v>
      </c>
      <c r="Q2897">
        <v>1002</v>
      </c>
      <c r="R2897">
        <v>972</v>
      </c>
      <c r="S2897">
        <v>959</v>
      </c>
      <c r="T2897">
        <v>953</v>
      </c>
      <c r="U2897">
        <v>927</v>
      </c>
      <c r="V2897">
        <v>921</v>
      </c>
      <c r="W2897">
        <v>928</v>
      </c>
      <c r="X2897">
        <v>946</v>
      </c>
      <c r="Y2897">
        <v>937</v>
      </c>
      <c r="Z2897">
        <v>911</v>
      </c>
      <c r="AA2897">
        <v>946</v>
      </c>
      <c r="AB2897">
        <v>924</v>
      </c>
    </row>
    <row r="2898" spans="1:28" x14ac:dyDescent="0.25">
      <c r="A2898" t="str">
        <f t="shared" si="45"/>
        <v>Wels (Stadt)NeugründungenInsgesamt</v>
      </c>
      <c r="B2898">
        <v>2897</v>
      </c>
      <c r="C2898">
        <v>403</v>
      </c>
      <c r="D2898" t="s">
        <v>202</v>
      </c>
      <c r="E2898" t="s">
        <v>41</v>
      </c>
      <c r="F2898" t="s">
        <v>48</v>
      </c>
      <c r="G2898">
        <v>169</v>
      </c>
      <c r="H2898">
        <v>154.705032421765</v>
      </c>
      <c r="I2898">
        <v>152.92097107437999</v>
      </c>
      <c r="J2898">
        <v>223.607791639308</v>
      </c>
      <c r="K2898">
        <v>222.579542776338</v>
      </c>
      <c r="L2898">
        <v>198.67627236811501</v>
      </c>
      <c r="M2898">
        <v>261.43982895540603</v>
      </c>
      <c r="N2898">
        <v>204.69258783204799</v>
      </c>
      <c r="O2898">
        <v>312.76070336391399</v>
      </c>
      <c r="P2898">
        <v>251.64255319148899</v>
      </c>
      <c r="Q2898">
        <v>230.722633580148</v>
      </c>
      <c r="R2898">
        <v>218.82996894409899</v>
      </c>
      <c r="S2898">
        <v>216.55383177570101</v>
      </c>
      <c r="T2898">
        <v>217.75241340147599</v>
      </c>
      <c r="U2898">
        <v>239.62797106441599</v>
      </c>
      <c r="V2898">
        <v>238</v>
      </c>
      <c r="W2898">
        <v>235</v>
      </c>
      <c r="X2898">
        <v>210</v>
      </c>
      <c r="Y2898">
        <v>212</v>
      </c>
      <c r="Z2898">
        <v>201</v>
      </c>
      <c r="AA2898">
        <v>223</v>
      </c>
      <c r="AB2898">
        <v>201</v>
      </c>
    </row>
    <row r="2899" spans="1:28" x14ac:dyDescent="0.25">
      <c r="A2899" t="str">
        <f t="shared" si="45"/>
        <v>Wels (Stadt)Pendler (Auspendler/-innen)Insgesamt</v>
      </c>
      <c r="B2899">
        <v>2898</v>
      </c>
      <c r="C2899">
        <v>403</v>
      </c>
      <c r="D2899" t="s">
        <v>202</v>
      </c>
      <c r="E2899" t="s">
        <v>459</v>
      </c>
      <c r="F2899" t="s">
        <v>48</v>
      </c>
      <c r="G2899">
        <v>9575</v>
      </c>
      <c r="H2899">
        <v>10659</v>
      </c>
      <c r="I2899">
        <v>10679</v>
      </c>
      <c r="J2899">
        <v>10632</v>
      </c>
      <c r="K2899">
        <v>10613</v>
      </c>
      <c r="L2899">
        <v>10674</v>
      </c>
      <c r="M2899">
        <v>10811</v>
      </c>
      <c r="N2899">
        <v>11349</v>
      </c>
      <c r="O2899">
        <v>11636</v>
      </c>
      <c r="P2899">
        <v>12055</v>
      </c>
      <c r="Q2899">
        <v>12738</v>
      </c>
      <c r="R2899">
        <v>12666</v>
      </c>
      <c r="S2899">
        <v>13281</v>
      </c>
    </row>
    <row r="2900" spans="1:28" x14ac:dyDescent="0.25">
      <c r="A2900" t="str">
        <f t="shared" si="45"/>
        <v>Wels (Stadt)Pendler ins AuslandInsgesamt</v>
      </c>
      <c r="B2900">
        <v>2899</v>
      </c>
      <c r="C2900">
        <v>403</v>
      </c>
      <c r="D2900" t="s">
        <v>202</v>
      </c>
      <c r="E2900" t="s">
        <v>304</v>
      </c>
      <c r="F2900" t="s">
        <v>48</v>
      </c>
      <c r="G2900">
        <v>27</v>
      </c>
      <c r="H2900">
        <v>60</v>
      </c>
      <c r="I2900">
        <v>76</v>
      </c>
      <c r="J2900">
        <v>50</v>
      </c>
      <c r="K2900">
        <v>48</v>
      </c>
      <c r="L2900">
        <v>138</v>
      </c>
      <c r="M2900">
        <v>131</v>
      </c>
      <c r="N2900">
        <v>157</v>
      </c>
      <c r="O2900">
        <v>148</v>
      </c>
      <c r="P2900">
        <v>140</v>
      </c>
      <c r="Q2900">
        <v>106</v>
      </c>
      <c r="R2900">
        <v>70</v>
      </c>
      <c r="S2900">
        <v>146</v>
      </c>
    </row>
    <row r="2901" spans="1:28" x14ac:dyDescent="0.25">
      <c r="A2901" t="str">
        <f t="shared" si="45"/>
        <v>Wels (Stadt)Pendler zw. BundesländernInsgesamt</v>
      </c>
      <c r="B2901">
        <v>2900</v>
      </c>
      <c r="C2901">
        <v>403</v>
      </c>
      <c r="D2901" t="s">
        <v>202</v>
      </c>
      <c r="E2901" t="s">
        <v>433</v>
      </c>
      <c r="F2901" t="s">
        <v>48</v>
      </c>
      <c r="G2901">
        <v>1179</v>
      </c>
      <c r="H2901">
        <v>1206</v>
      </c>
      <c r="I2901">
        <v>1476</v>
      </c>
      <c r="J2901">
        <v>1461</v>
      </c>
      <c r="K2901">
        <v>1353</v>
      </c>
      <c r="L2901">
        <v>1242</v>
      </c>
      <c r="M2901">
        <v>1140</v>
      </c>
      <c r="N2901">
        <v>1369</v>
      </c>
      <c r="O2901">
        <v>1259</v>
      </c>
      <c r="P2901">
        <v>1374</v>
      </c>
      <c r="Q2901">
        <v>1245</v>
      </c>
      <c r="R2901">
        <v>1277</v>
      </c>
      <c r="S2901">
        <v>1389</v>
      </c>
    </row>
    <row r="2902" spans="1:28" x14ac:dyDescent="0.25">
      <c r="A2902" t="str">
        <f t="shared" si="45"/>
        <v>Wels (Stadt)Pendler zw. Gemeinden eines Pol. BezirkesInsgesamt</v>
      </c>
      <c r="B2902">
        <v>2901</v>
      </c>
      <c r="C2902">
        <v>403</v>
      </c>
      <c r="D2902" t="s">
        <v>202</v>
      </c>
      <c r="E2902" t="s">
        <v>305</v>
      </c>
      <c r="F2902" t="s">
        <v>48</v>
      </c>
      <c r="G2902">
        <v>0</v>
      </c>
      <c r="H2902">
        <v>0</v>
      </c>
      <c r="I2902">
        <v>0</v>
      </c>
      <c r="J2902">
        <v>0</v>
      </c>
      <c r="K2902">
        <v>0</v>
      </c>
      <c r="L2902">
        <v>0</v>
      </c>
      <c r="M2902">
        <v>0</v>
      </c>
      <c r="N2902">
        <v>0</v>
      </c>
      <c r="O2902">
        <v>0</v>
      </c>
      <c r="P2902">
        <v>0</v>
      </c>
      <c r="Q2902">
        <v>0</v>
      </c>
      <c r="R2902">
        <v>0</v>
      </c>
      <c r="S2902">
        <v>0</v>
      </c>
    </row>
    <row r="2903" spans="1:28" x14ac:dyDescent="0.25">
      <c r="A2903" t="str">
        <f t="shared" si="45"/>
        <v>Wels (Stadt)Pendler zw. Pol. Bez. des BundeslandesInsgesamt</v>
      </c>
      <c r="B2903">
        <v>2902</v>
      </c>
      <c r="C2903">
        <v>403</v>
      </c>
      <c r="D2903" t="s">
        <v>202</v>
      </c>
      <c r="E2903" t="s">
        <v>306</v>
      </c>
      <c r="F2903" t="s">
        <v>48</v>
      </c>
      <c r="G2903">
        <v>8369</v>
      </c>
      <c r="H2903">
        <v>9393</v>
      </c>
      <c r="I2903">
        <v>9127</v>
      </c>
      <c r="J2903">
        <v>9121</v>
      </c>
      <c r="K2903">
        <v>9212</v>
      </c>
      <c r="L2903">
        <v>9294</v>
      </c>
      <c r="M2903">
        <v>9540</v>
      </c>
      <c r="N2903">
        <v>9823</v>
      </c>
      <c r="O2903">
        <v>10229</v>
      </c>
      <c r="P2903">
        <v>10541</v>
      </c>
      <c r="Q2903">
        <v>11387</v>
      </c>
      <c r="R2903">
        <v>11319</v>
      </c>
      <c r="S2903">
        <v>11746</v>
      </c>
    </row>
    <row r="2904" spans="1:28" x14ac:dyDescent="0.25">
      <c r="A2904" t="str">
        <f t="shared" si="45"/>
        <v>Wels (Stadt)PensionisteneinkommenBrutto_Schnitt</v>
      </c>
      <c r="B2904">
        <v>2903</v>
      </c>
      <c r="C2904">
        <v>403</v>
      </c>
      <c r="D2904" t="s">
        <v>202</v>
      </c>
      <c r="E2904" t="s">
        <v>44</v>
      </c>
      <c r="F2904" t="s">
        <v>54</v>
      </c>
      <c r="G2904">
        <v>17745.8567592455</v>
      </c>
      <c r="H2904">
        <v>18094.931020513999</v>
      </c>
      <c r="I2904">
        <v>18692.113114199601</v>
      </c>
      <c r="J2904">
        <v>19130.103059224901</v>
      </c>
      <c r="K2904">
        <v>19793.993932237499</v>
      </c>
      <c r="L2904">
        <v>20304.924391758399</v>
      </c>
      <c r="M2904">
        <v>20612.400363434601</v>
      </c>
      <c r="N2904">
        <v>20877.391904761898</v>
      </c>
      <c r="O2904">
        <v>21544.175852596301</v>
      </c>
      <c r="P2904">
        <v>21839.741800728199</v>
      </c>
      <c r="Q2904">
        <v>22402.5150394997</v>
      </c>
      <c r="R2904">
        <v>22861.0414073432</v>
      </c>
      <c r="S2904">
        <v>23445.2141318371</v>
      </c>
      <c r="T2904">
        <v>23588.1541601235</v>
      </c>
      <c r="U2904">
        <v>24225.723089610001</v>
      </c>
      <c r="V2904">
        <v>24799.9255849131</v>
      </c>
      <c r="W2904">
        <v>26196.5148441247</v>
      </c>
      <c r="X2904">
        <v>26887.1939293744</v>
      </c>
      <c r="Y2904">
        <v>27576.2468522653</v>
      </c>
    </row>
    <row r="2905" spans="1:28" x14ac:dyDescent="0.25">
      <c r="A2905" t="str">
        <f t="shared" si="45"/>
        <v>Wels (Stadt)PensionisteneinkommenBruttobezüge 1000 EUR</v>
      </c>
      <c r="B2905">
        <v>2904</v>
      </c>
      <c r="C2905">
        <v>403</v>
      </c>
      <c r="D2905" t="s">
        <v>202</v>
      </c>
      <c r="E2905" t="s">
        <v>44</v>
      </c>
      <c r="F2905" t="s">
        <v>55</v>
      </c>
      <c r="G2905">
        <v>238965.70712000001</v>
      </c>
      <c r="H2905">
        <v>244335.85357000001</v>
      </c>
      <c r="I2905">
        <v>254194.04624</v>
      </c>
      <c r="J2905">
        <v>263574.55995000002</v>
      </c>
      <c r="K2905">
        <v>275750.12946999999</v>
      </c>
      <c r="L2905">
        <v>287761.38848000002</v>
      </c>
      <c r="M2905">
        <v>297189.58844000002</v>
      </c>
      <c r="N2905">
        <v>307336.08623000002</v>
      </c>
      <c r="O2905">
        <v>321546.82459999999</v>
      </c>
      <c r="P2905">
        <v>329889.29989999998</v>
      </c>
      <c r="Q2905">
        <v>340294.20344999997</v>
      </c>
      <c r="R2905">
        <v>343075.64840000001</v>
      </c>
      <c r="S2905">
        <v>348911.67671000003</v>
      </c>
      <c r="T2905">
        <v>351487.08513999998</v>
      </c>
      <c r="U2905">
        <v>362804.42898999999</v>
      </c>
      <c r="V2905">
        <v>375446.07342999999</v>
      </c>
      <c r="W2905">
        <v>393262.08084000001</v>
      </c>
      <c r="X2905">
        <v>406588.14659999998</v>
      </c>
      <c r="Y2905">
        <v>419986.23956000002</v>
      </c>
    </row>
    <row r="2906" spans="1:28" x14ac:dyDescent="0.25">
      <c r="A2906" t="str">
        <f t="shared" si="45"/>
        <v>Wels (Stadt)PensionisteneinkommenBruttobezüge Fälle</v>
      </c>
      <c r="B2906">
        <v>2905</v>
      </c>
      <c r="C2906">
        <v>403</v>
      </c>
      <c r="D2906" t="s">
        <v>202</v>
      </c>
      <c r="E2906" t="s">
        <v>44</v>
      </c>
      <c r="F2906" t="s">
        <v>56</v>
      </c>
      <c r="G2906">
        <v>13466</v>
      </c>
      <c r="H2906">
        <v>13503</v>
      </c>
      <c r="I2906">
        <v>13599</v>
      </c>
      <c r="J2906">
        <v>13778</v>
      </c>
      <c r="K2906">
        <v>13931</v>
      </c>
      <c r="L2906">
        <v>14172</v>
      </c>
      <c r="M2906">
        <v>14418</v>
      </c>
      <c r="N2906">
        <v>14721</v>
      </c>
      <c r="O2906">
        <v>14925</v>
      </c>
      <c r="P2906">
        <v>15105</v>
      </c>
      <c r="Q2906">
        <v>15190</v>
      </c>
      <c r="R2906">
        <v>15007</v>
      </c>
      <c r="S2906">
        <v>14882</v>
      </c>
      <c r="T2906">
        <v>14901</v>
      </c>
      <c r="U2906">
        <v>14976</v>
      </c>
      <c r="V2906">
        <v>15139</v>
      </c>
      <c r="W2906">
        <v>15012</v>
      </c>
      <c r="X2906">
        <v>15122</v>
      </c>
      <c r="Y2906">
        <v>15230</v>
      </c>
    </row>
    <row r="2907" spans="1:28" x14ac:dyDescent="0.25">
      <c r="A2907" t="str">
        <f t="shared" si="45"/>
        <v>Wels (Stadt)PensionisteneinkommenLohnsteuer 1000 EUR</v>
      </c>
      <c r="B2907">
        <v>2906</v>
      </c>
      <c r="C2907">
        <v>403</v>
      </c>
      <c r="D2907" t="s">
        <v>202</v>
      </c>
      <c r="E2907" t="s">
        <v>44</v>
      </c>
      <c r="F2907" t="s">
        <v>57</v>
      </c>
      <c r="G2907">
        <v>30801.097720000002</v>
      </c>
      <c r="H2907">
        <v>29149.828710000002</v>
      </c>
      <c r="I2907">
        <v>31628.95263</v>
      </c>
      <c r="J2907">
        <v>33626.613720000001</v>
      </c>
      <c r="K2907">
        <v>36561.580620000001</v>
      </c>
      <c r="L2907">
        <v>34700.619910000001</v>
      </c>
      <c r="M2907">
        <v>36431.63248</v>
      </c>
      <c r="N2907">
        <v>38547.779410000003</v>
      </c>
      <c r="O2907">
        <v>41597.324070000002</v>
      </c>
      <c r="P2907">
        <v>43926.027679999999</v>
      </c>
      <c r="Q2907">
        <v>46677.081409999999</v>
      </c>
      <c r="R2907">
        <v>48295.187299999998</v>
      </c>
      <c r="S2907">
        <v>41664.18593</v>
      </c>
      <c r="T2907">
        <v>42021.405180000002</v>
      </c>
      <c r="U2907">
        <v>44848.280930000001</v>
      </c>
      <c r="V2907">
        <v>47387.750610000003</v>
      </c>
      <c r="W2907">
        <v>47160.702149999997</v>
      </c>
      <c r="X2907">
        <v>50338.149270000002</v>
      </c>
      <c r="Y2907">
        <v>50637.457390000003</v>
      </c>
    </row>
    <row r="2908" spans="1:28" x14ac:dyDescent="0.25">
      <c r="A2908" t="str">
        <f t="shared" si="45"/>
        <v>Wels (Stadt)PensionisteneinkommenLohnsteuer Fälle</v>
      </c>
      <c r="B2908">
        <v>2907</v>
      </c>
      <c r="C2908">
        <v>403</v>
      </c>
      <c r="D2908" t="s">
        <v>202</v>
      </c>
      <c r="E2908" t="s">
        <v>44</v>
      </c>
      <c r="F2908" t="s">
        <v>58</v>
      </c>
      <c r="G2908">
        <v>8188</v>
      </c>
      <c r="H2908">
        <v>7838</v>
      </c>
      <c r="I2908">
        <v>8085</v>
      </c>
      <c r="J2908">
        <v>8688</v>
      </c>
      <c r="K2908">
        <v>8833</v>
      </c>
      <c r="L2908">
        <v>8605</v>
      </c>
      <c r="M2908">
        <v>8818</v>
      </c>
      <c r="N2908">
        <v>9114</v>
      </c>
      <c r="O2908">
        <v>9432</v>
      </c>
      <c r="P2908">
        <v>9601</v>
      </c>
      <c r="Q2908">
        <v>9911</v>
      </c>
      <c r="R2908">
        <v>9885</v>
      </c>
      <c r="S2908">
        <v>9900</v>
      </c>
      <c r="T2908">
        <v>9938</v>
      </c>
      <c r="U2908">
        <v>10139</v>
      </c>
      <c r="V2908">
        <v>10514</v>
      </c>
      <c r="W2908">
        <v>11208</v>
      </c>
      <c r="X2908">
        <v>11513</v>
      </c>
      <c r="Y2908">
        <v>11757</v>
      </c>
    </row>
    <row r="2909" spans="1:28" x14ac:dyDescent="0.25">
      <c r="A2909" t="str">
        <f t="shared" si="45"/>
        <v>Wels (Stadt)PensionisteneinkommenNetto_Schnitt</v>
      </c>
      <c r="B2909">
        <v>2908</v>
      </c>
      <c r="C2909">
        <v>403</v>
      </c>
      <c r="D2909" t="s">
        <v>202</v>
      </c>
      <c r="E2909" t="s">
        <v>44</v>
      </c>
      <c r="F2909" t="s">
        <v>59</v>
      </c>
      <c r="G2909">
        <v>14580.411945640901</v>
      </c>
      <c r="H2909">
        <v>14961.5362667555</v>
      </c>
      <c r="I2909">
        <v>15352.622980366201</v>
      </c>
      <c r="J2909">
        <v>15652.6842146901</v>
      </c>
      <c r="K2909">
        <v>16085.451531835501</v>
      </c>
      <c r="L2909">
        <v>16743.306202370899</v>
      </c>
      <c r="M2909">
        <v>16953.977378277199</v>
      </c>
      <c r="N2909">
        <v>17112.8054901162</v>
      </c>
      <c r="O2909">
        <v>17582.229536348401</v>
      </c>
      <c r="P2909">
        <v>17734.7692995697</v>
      </c>
      <c r="Q2909">
        <v>18107.6159065174</v>
      </c>
      <c r="R2909">
        <v>18398.075536083201</v>
      </c>
      <c r="S2909">
        <v>19370.424348877801</v>
      </c>
      <c r="T2909">
        <v>19481.0220206698</v>
      </c>
      <c r="U2909">
        <v>19917.2075</v>
      </c>
      <c r="V2909">
        <v>20326.660554197799</v>
      </c>
      <c r="W2909">
        <v>21644.818110178501</v>
      </c>
      <c r="X2909">
        <v>22118.3934539082</v>
      </c>
      <c r="Y2909">
        <v>22778.930042678901</v>
      </c>
    </row>
    <row r="2910" spans="1:28" x14ac:dyDescent="0.25">
      <c r="A2910" t="str">
        <f t="shared" si="45"/>
        <v>Wels (Stadt)PensionisteneinkommenNettobezüge 1000 EUR</v>
      </c>
      <c r="B2910">
        <v>2909</v>
      </c>
      <c r="C2910">
        <v>403</v>
      </c>
      <c r="D2910" t="s">
        <v>202</v>
      </c>
      <c r="E2910" t="s">
        <v>44</v>
      </c>
      <c r="F2910" t="s">
        <v>60</v>
      </c>
      <c r="G2910">
        <v>196339.82725999999</v>
      </c>
      <c r="H2910">
        <v>202025.62421000001</v>
      </c>
      <c r="I2910">
        <v>208780.31990999999</v>
      </c>
      <c r="J2910">
        <v>215662.68311000001</v>
      </c>
      <c r="K2910">
        <v>224086.42529000001</v>
      </c>
      <c r="L2910">
        <v>237286.1355</v>
      </c>
      <c r="M2910">
        <v>244442.44584</v>
      </c>
      <c r="N2910">
        <v>251917.60962</v>
      </c>
      <c r="O2910">
        <v>262414.77583</v>
      </c>
      <c r="P2910">
        <v>267883.69027000002</v>
      </c>
      <c r="Q2910">
        <v>275054.68562</v>
      </c>
      <c r="R2910">
        <v>276099.91957000003</v>
      </c>
      <c r="S2910">
        <v>288270.65516000002</v>
      </c>
      <c r="T2910">
        <v>290286.70912999997</v>
      </c>
      <c r="U2910">
        <v>298280.09951999999</v>
      </c>
      <c r="V2910">
        <v>307725.31413000001</v>
      </c>
      <c r="W2910">
        <v>324932.00946999999</v>
      </c>
      <c r="X2910">
        <v>334474.34581000003</v>
      </c>
      <c r="Y2910">
        <v>346923.10454999999</v>
      </c>
    </row>
    <row r="2911" spans="1:28" x14ac:dyDescent="0.25">
      <c r="A2911" t="str">
        <f t="shared" si="45"/>
        <v>Wels (Stadt)PensionisteneinkommenSV-Beiträge 1000 EUR</v>
      </c>
      <c r="B2911">
        <v>2910</v>
      </c>
      <c r="C2911">
        <v>403</v>
      </c>
      <c r="D2911" t="s">
        <v>202</v>
      </c>
      <c r="E2911" t="s">
        <v>44</v>
      </c>
      <c r="F2911" t="s">
        <v>61</v>
      </c>
      <c r="G2911">
        <v>11824.782139999999</v>
      </c>
      <c r="H2911">
        <v>13160.40065</v>
      </c>
      <c r="I2911">
        <v>13784.7737</v>
      </c>
      <c r="J2911">
        <v>14285.26312</v>
      </c>
      <c r="K2911">
        <v>15102.12356</v>
      </c>
      <c r="L2911">
        <v>15774.63307</v>
      </c>
      <c r="M2911">
        <v>16315.510120000001</v>
      </c>
      <c r="N2911">
        <v>16870.697199999999</v>
      </c>
      <c r="O2911">
        <v>17534.724699999999</v>
      </c>
      <c r="P2911">
        <v>18079.58195</v>
      </c>
      <c r="Q2911">
        <v>18562.436420000002</v>
      </c>
      <c r="R2911">
        <v>18680.541529999999</v>
      </c>
      <c r="S2911">
        <v>18976.835620000002</v>
      </c>
      <c r="T2911">
        <v>19178.970829999998</v>
      </c>
      <c r="U2911">
        <v>19676.04854</v>
      </c>
      <c r="V2911">
        <v>20333.008689999999</v>
      </c>
      <c r="W2911">
        <v>21169.36922</v>
      </c>
      <c r="X2911">
        <v>21775.651519999999</v>
      </c>
      <c r="Y2911">
        <v>22425.677619999999</v>
      </c>
    </row>
    <row r="2912" spans="1:28" x14ac:dyDescent="0.25">
      <c r="A2912" t="str">
        <f t="shared" si="45"/>
        <v>Wels (Stadt)PensionisteneinkommenSV-Beiträge Fälle</v>
      </c>
      <c r="B2912">
        <v>2911</v>
      </c>
      <c r="C2912">
        <v>403</v>
      </c>
      <c r="D2912" t="s">
        <v>202</v>
      </c>
      <c r="E2912" t="s">
        <v>44</v>
      </c>
      <c r="F2912" t="s">
        <v>62</v>
      </c>
      <c r="G2912">
        <v>12919</v>
      </c>
      <c r="H2912">
        <v>12958</v>
      </c>
      <c r="I2912">
        <v>13039</v>
      </c>
      <c r="J2912">
        <v>13189</v>
      </c>
      <c r="K2912">
        <v>13354</v>
      </c>
      <c r="L2912">
        <v>13557</v>
      </c>
      <c r="M2912">
        <v>13773</v>
      </c>
      <c r="N2912">
        <v>14078</v>
      </c>
      <c r="O2912">
        <v>14235</v>
      </c>
      <c r="P2912">
        <v>14362</v>
      </c>
      <c r="Q2912">
        <v>14418</v>
      </c>
      <c r="R2912">
        <v>14213</v>
      </c>
      <c r="S2912">
        <v>14101</v>
      </c>
      <c r="T2912">
        <v>14133</v>
      </c>
      <c r="U2912">
        <v>14235</v>
      </c>
      <c r="V2912">
        <v>14408</v>
      </c>
      <c r="W2912">
        <v>14618</v>
      </c>
      <c r="X2912">
        <v>14727</v>
      </c>
      <c r="Y2912">
        <v>14833</v>
      </c>
    </row>
    <row r="2913" spans="1:47" x14ac:dyDescent="0.25">
      <c r="A2913" t="str">
        <f t="shared" si="45"/>
        <v>Wels (Stadt)Unselbstständig BeschäftigteFrauen</v>
      </c>
      <c r="B2913">
        <v>2912</v>
      </c>
      <c r="C2913">
        <v>403</v>
      </c>
      <c r="D2913" t="s">
        <v>202</v>
      </c>
      <c r="E2913" t="s">
        <v>38</v>
      </c>
      <c r="F2913" t="s">
        <v>47</v>
      </c>
      <c r="G2913">
        <v>13457</v>
      </c>
      <c r="H2913">
        <v>13873</v>
      </c>
      <c r="I2913">
        <v>13740</v>
      </c>
      <c r="J2913">
        <v>14068</v>
      </c>
      <c r="K2913">
        <v>14185</v>
      </c>
      <c r="L2913">
        <v>14653</v>
      </c>
      <c r="M2913">
        <v>14765</v>
      </c>
      <c r="N2913">
        <v>15368</v>
      </c>
      <c r="O2913">
        <v>11901</v>
      </c>
      <c r="P2913">
        <v>12445</v>
      </c>
      <c r="Q2913">
        <v>12177</v>
      </c>
      <c r="R2913">
        <v>12304</v>
      </c>
      <c r="S2913">
        <v>12056</v>
      </c>
      <c r="T2913">
        <v>12403</v>
      </c>
      <c r="U2913">
        <v>12377</v>
      </c>
      <c r="V2913">
        <v>12603</v>
      </c>
      <c r="W2913">
        <v>12478</v>
      </c>
      <c r="X2913">
        <v>12624</v>
      </c>
      <c r="Y2913">
        <v>12365</v>
      </c>
      <c r="Z2913">
        <v>12587</v>
      </c>
      <c r="AA2913">
        <v>12462</v>
      </c>
      <c r="AB2913">
        <v>12633</v>
      </c>
      <c r="AC2913">
        <v>12328</v>
      </c>
      <c r="AD2913">
        <v>12605</v>
      </c>
      <c r="AE2913">
        <v>12427</v>
      </c>
      <c r="AF2913">
        <v>12560</v>
      </c>
      <c r="AG2913">
        <v>12546</v>
      </c>
      <c r="AH2913">
        <v>12923</v>
      </c>
      <c r="AI2913">
        <v>12985</v>
      </c>
      <c r="AJ2913">
        <v>13073</v>
      </c>
      <c r="AK2913">
        <v>13265</v>
      </c>
      <c r="AL2913">
        <v>13420</v>
      </c>
      <c r="AM2913">
        <v>13461</v>
      </c>
      <c r="AN2913">
        <v>13363</v>
      </c>
      <c r="AO2913">
        <v>13222</v>
      </c>
      <c r="AP2913">
        <v>13631</v>
      </c>
      <c r="AQ2913">
        <v>13939</v>
      </c>
      <c r="AR2913">
        <v>14277</v>
      </c>
      <c r="AS2913">
        <v>12913</v>
      </c>
      <c r="AT2913">
        <v>13007</v>
      </c>
      <c r="AU2913">
        <v>12911</v>
      </c>
    </row>
    <row r="2914" spans="1:47" x14ac:dyDescent="0.25">
      <c r="A2914" t="str">
        <f t="shared" si="45"/>
        <v>Wels (Stadt)Unselbstständig BeschäftigteInsgesamt</v>
      </c>
      <c r="B2914">
        <v>2913</v>
      </c>
      <c r="C2914">
        <v>403</v>
      </c>
      <c r="D2914" t="s">
        <v>202</v>
      </c>
      <c r="E2914" t="s">
        <v>38</v>
      </c>
      <c r="F2914" t="s">
        <v>48</v>
      </c>
      <c r="G2914">
        <v>29277</v>
      </c>
      <c r="H2914">
        <v>30326</v>
      </c>
      <c r="I2914">
        <v>29474</v>
      </c>
      <c r="J2914">
        <v>30560</v>
      </c>
      <c r="K2914">
        <v>30186</v>
      </c>
      <c r="L2914">
        <v>31749</v>
      </c>
      <c r="M2914">
        <v>31252</v>
      </c>
      <c r="N2914">
        <v>32938</v>
      </c>
      <c r="O2914">
        <v>25467</v>
      </c>
      <c r="P2914">
        <v>26909</v>
      </c>
      <c r="Q2914">
        <v>25679</v>
      </c>
      <c r="R2914">
        <v>26194</v>
      </c>
      <c r="S2914">
        <v>25039</v>
      </c>
      <c r="T2914">
        <v>26423</v>
      </c>
      <c r="U2914">
        <v>25725</v>
      </c>
      <c r="V2914">
        <v>26886</v>
      </c>
      <c r="W2914">
        <v>26058</v>
      </c>
      <c r="X2914">
        <v>26952</v>
      </c>
      <c r="Y2914">
        <v>25866</v>
      </c>
      <c r="Z2914">
        <v>27037</v>
      </c>
      <c r="AA2914">
        <v>26213</v>
      </c>
      <c r="AB2914">
        <v>27210</v>
      </c>
      <c r="AC2914">
        <v>26071</v>
      </c>
      <c r="AD2914">
        <v>27317</v>
      </c>
      <c r="AE2914">
        <v>26183</v>
      </c>
      <c r="AF2914">
        <v>27377</v>
      </c>
      <c r="AG2914">
        <v>26774</v>
      </c>
      <c r="AH2914">
        <v>28233</v>
      </c>
      <c r="AI2914">
        <v>27604</v>
      </c>
      <c r="AJ2914">
        <v>28748</v>
      </c>
      <c r="AK2914">
        <v>28426</v>
      </c>
      <c r="AL2914">
        <v>29458</v>
      </c>
      <c r="AM2914">
        <v>28850</v>
      </c>
      <c r="AN2914">
        <v>29102</v>
      </c>
      <c r="AO2914">
        <v>28375</v>
      </c>
      <c r="AP2914">
        <v>30056</v>
      </c>
      <c r="AQ2914">
        <v>30123</v>
      </c>
      <c r="AR2914">
        <v>31534</v>
      </c>
      <c r="AS2914">
        <v>28296</v>
      </c>
      <c r="AT2914">
        <v>28981</v>
      </c>
      <c r="AU2914">
        <v>27966</v>
      </c>
    </row>
    <row r="2915" spans="1:47" x14ac:dyDescent="0.25">
      <c r="A2915" t="str">
        <f t="shared" si="45"/>
        <v>Wels (Stadt)Unselbstständig BeschäftigteMänner</v>
      </c>
      <c r="B2915">
        <v>2914</v>
      </c>
      <c r="C2915">
        <v>403</v>
      </c>
      <c r="D2915" t="s">
        <v>202</v>
      </c>
      <c r="E2915" t="s">
        <v>38</v>
      </c>
      <c r="F2915" t="s">
        <v>49</v>
      </c>
      <c r="G2915">
        <v>15820</v>
      </c>
      <c r="H2915">
        <v>16453</v>
      </c>
      <c r="I2915">
        <v>15734</v>
      </c>
      <c r="J2915">
        <v>16492</v>
      </c>
      <c r="K2915">
        <v>16001</v>
      </c>
      <c r="L2915">
        <v>17096</v>
      </c>
      <c r="M2915">
        <v>16487</v>
      </c>
      <c r="N2915">
        <v>17570</v>
      </c>
      <c r="O2915">
        <v>13566</v>
      </c>
      <c r="P2915">
        <v>14464</v>
      </c>
      <c r="Q2915">
        <v>13502</v>
      </c>
      <c r="R2915">
        <v>13890</v>
      </c>
      <c r="S2915">
        <v>12983</v>
      </c>
      <c r="T2915">
        <v>14020</v>
      </c>
      <c r="U2915">
        <v>13348</v>
      </c>
      <c r="V2915">
        <v>14283</v>
      </c>
      <c r="W2915">
        <v>13580</v>
      </c>
      <c r="X2915">
        <v>14328</v>
      </c>
      <c r="Y2915">
        <v>13501</v>
      </c>
      <c r="Z2915">
        <v>14450</v>
      </c>
      <c r="AA2915">
        <v>13751</v>
      </c>
      <c r="AB2915">
        <v>14577</v>
      </c>
      <c r="AC2915">
        <v>13743</v>
      </c>
      <c r="AD2915">
        <v>14712</v>
      </c>
      <c r="AE2915">
        <v>13756</v>
      </c>
      <c r="AF2915">
        <v>14817</v>
      </c>
      <c r="AG2915">
        <v>14228</v>
      </c>
      <c r="AH2915">
        <v>15310</v>
      </c>
      <c r="AI2915">
        <v>14619</v>
      </c>
      <c r="AJ2915">
        <v>15675</v>
      </c>
      <c r="AK2915">
        <v>15161</v>
      </c>
      <c r="AL2915">
        <v>16038</v>
      </c>
      <c r="AM2915">
        <v>15389</v>
      </c>
      <c r="AN2915">
        <v>15739</v>
      </c>
      <c r="AO2915">
        <v>15153</v>
      </c>
      <c r="AP2915">
        <v>16425</v>
      </c>
      <c r="AQ2915">
        <v>16184</v>
      </c>
      <c r="AR2915">
        <v>17257</v>
      </c>
      <c r="AS2915">
        <v>15383</v>
      </c>
      <c r="AT2915">
        <v>15974</v>
      </c>
      <c r="AU2915">
        <v>15055</v>
      </c>
    </row>
    <row r="2916" spans="1:47" x14ac:dyDescent="0.25">
      <c r="A2916" t="str">
        <f t="shared" si="45"/>
        <v>Wels (Stadt)Unselbstständig Beschäftigte GW mgfInsgesamt</v>
      </c>
      <c r="B2916">
        <v>2915</v>
      </c>
      <c r="C2916">
        <v>403</v>
      </c>
      <c r="D2916" t="s">
        <v>202</v>
      </c>
      <c r="E2916" t="s">
        <v>450</v>
      </c>
      <c r="F2916" t="s">
        <v>48</v>
      </c>
      <c r="G2916">
        <v>34440.716758688002</v>
      </c>
      <c r="H2916">
        <v>33643.937949854997</v>
      </c>
      <c r="I2916">
        <v>35672.115871627</v>
      </c>
      <c r="J2916">
        <v>34248.087183206</v>
      </c>
      <c r="K2916">
        <v>35528.589781565002</v>
      </c>
      <c r="L2916">
        <v>32691.323173044999</v>
      </c>
      <c r="M2916">
        <v>33290.029426583998</v>
      </c>
      <c r="N2916">
        <v>32035.466409604</v>
      </c>
      <c r="O2916">
        <v>35202.661714020003</v>
      </c>
      <c r="P2916">
        <v>33928.580365588001</v>
      </c>
      <c r="Q2916">
        <v>35932.320780282003</v>
      </c>
      <c r="R2916">
        <v>36114.948893066998</v>
      </c>
      <c r="S2916">
        <v>37864.229684853999</v>
      </c>
      <c r="T2916">
        <v>35960.562170060002</v>
      </c>
    </row>
    <row r="2917" spans="1:47" x14ac:dyDescent="0.25">
      <c r="A2917" t="str">
        <f t="shared" si="45"/>
        <v>Wels (Stadt)Unselbstständig Beschäftigte GW ogfInsgesamt</v>
      </c>
      <c r="B2917">
        <v>2916</v>
      </c>
      <c r="C2917">
        <v>403</v>
      </c>
      <c r="D2917" t="s">
        <v>202</v>
      </c>
      <c r="E2917" t="s">
        <v>449</v>
      </c>
      <c r="F2917" t="s">
        <v>48</v>
      </c>
      <c r="G2917">
        <v>32593.154449951999</v>
      </c>
      <c r="H2917">
        <v>31791.087630104001</v>
      </c>
      <c r="I2917">
        <v>33864.903752765997</v>
      </c>
      <c r="J2917">
        <v>32377.980582819</v>
      </c>
      <c r="K2917">
        <v>33764.632855365002</v>
      </c>
      <c r="L2917">
        <v>30858.044789186999</v>
      </c>
      <c r="M2917">
        <v>31576.662630981999</v>
      </c>
      <c r="N2917">
        <v>30451.229776078999</v>
      </c>
      <c r="O2917">
        <v>33412.420085168997</v>
      </c>
      <c r="P2917">
        <v>32245.702838166999</v>
      </c>
      <c r="Q2917">
        <v>34219.161456570997</v>
      </c>
      <c r="R2917">
        <v>34237.541148650002</v>
      </c>
      <c r="S2917">
        <v>36013.271035350001</v>
      </c>
      <c r="T2917">
        <v>34013.63638928</v>
      </c>
    </row>
    <row r="2918" spans="1:47" x14ac:dyDescent="0.25">
      <c r="A2918" t="str">
        <f t="shared" si="45"/>
        <v>Wels (Stadt)UnternehmenInsgesamt</v>
      </c>
      <c r="B2918">
        <v>2917</v>
      </c>
      <c r="C2918">
        <v>403</v>
      </c>
      <c r="D2918" t="s">
        <v>202</v>
      </c>
      <c r="E2918" t="s">
        <v>475</v>
      </c>
      <c r="F2918" t="s">
        <v>48</v>
      </c>
      <c r="G2918">
        <v>4300</v>
      </c>
      <c r="H2918">
        <v>4247</v>
      </c>
      <c r="I2918">
        <v>4298</v>
      </c>
    </row>
    <row r="2919" spans="1:47" x14ac:dyDescent="0.25">
      <c r="A2919" t="str">
        <f t="shared" si="45"/>
        <v>Wels (Stadt)WohnbevölkerungInsgesamt</v>
      </c>
      <c r="B2919">
        <v>2918</v>
      </c>
      <c r="C2919">
        <v>403</v>
      </c>
      <c r="D2919" t="s">
        <v>202</v>
      </c>
      <c r="E2919" t="s">
        <v>42</v>
      </c>
      <c r="F2919" t="s">
        <v>48</v>
      </c>
      <c r="G2919">
        <v>56842</v>
      </c>
      <c r="H2919">
        <v>57473</v>
      </c>
      <c r="I2919">
        <v>57714</v>
      </c>
      <c r="J2919">
        <v>58064</v>
      </c>
      <c r="K2919">
        <v>58479</v>
      </c>
      <c r="L2919">
        <v>58529</v>
      </c>
      <c r="M2919">
        <v>58365</v>
      </c>
      <c r="N2919">
        <v>58478</v>
      </c>
      <c r="O2919">
        <v>58489</v>
      </c>
      <c r="P2919">
        <v>58588</v>
      </c>
      <c r="Q2919">
        <v>58568</v>
      </c>
      <c r="R2919">
        <v>58882</v>
      </c>
      <c r="S2919">
        <v>59339</v>
      </c>
      <c r="T2919">
        <v>59858</v>
      </c>
      <c r="U2919">
        <v>60399</v>
      </c>
      <c r="V2919">
        <v>60739</v>
      </c>
      <c r="W2919">
        <v>61233</v>
      </c>
      <c r="X2919">
        <v>61727</v>
      </c>
      <c r="Y2919">
        <v>62470</v>
      </c>
      <c r="Z2919">
        <v>62654</v>
      </c>
      <c r="AA2919">
        <v>63181</v>
      </c>
      <c r="AB2919">
        <v>64385</v>
      </c>
    </row>
    <row r="2920" spans="1:47" x14ac:dyDescent="0.25">
      <c r="A2920" t="str">
        <f t="shared" si="45"/>
        <v>Braunau am InnArbeitnehmereinkommenBrutto_Schnitt</v>
      </c>
      <c r="B2920">
        <v>2919</v>
      </c>
      <c r="C2920">
        <v>404</v>
      </c>
      <c r="D2920" t="s">
        <v>203</v>
      </c>
      <c r="E2920" t="s">
        <v>43</v>
      </c>
      <c r="F2920" t="s">
        <v>54</v>
      </c>
      <c r="G2920">
        <v>22407.283828780601</v>
      </c>
      <c r="H2920">
        <v>22722.464626356199</v>
      </c>
      <c r="I2920">
        <v>23453.474943161498</v>
      </c>
      <c r="J2920">
        <v>24239.791022863701</v>
      </c>
      <c r="K2920">
        <v>25088.870259276799</v>
      </c>
      <c r="L2920">
        <v>24865.0647911079</v>
      </c>
      <c r="M2920">
        <v>25532.288306738399</v>
      </c>
      <c r="N2920">
        <v>26205.587233797301</v>
      </c>
      <c r="O2920">
        <v>27024.1663442721</v>
      </c>
      <c r="P2920">
        <v>27708.929878007399</v>
      </c>
      <c r="Q2920">
        <v>28468.098915134698</v>
      </c>
      <c r="R2920">
        <v>28969.6192393971</v>
      </c>
      <c r="S2920">
        <v>29953.049539805001</v>
      </c>
      <c r="T2920">
        <v>30520.862793476499</v>
      </c>
      <c r="U2920">
        <v>31706.262924303301</v>
      </c>
      <c r="V2920">
        <v>32746.015741254902</v>
      </c>
      <c r="W2920">
        <v>33233.797687704602</v>
      </c>
      <c r="X2920">
        <v>34499.331639543998</v>
      </c>
      <c r="Y2920">
        <v>36020.4182013053</v>
      </c>
    </row>
    <row r="2921" spans="1:47" x14ac:dyDescent="0.25">
      <c r="A2921" t="str">
        <f t="shared" si="45"/>
        <v>Braunau am InnArbeitnehmereinkommenBruttobezüge 1000 EUR</v>
      </c>
      <c r="B2921">
        <v>2920</v>
      </c>
      <c r="C2921">
        <v>404</v>
      </c>
      <c r="D2921" t="s">
        <v>203</v>
      </c>
      <c r="E2921" t="s">
        <v>43</v>
      </c>
      <c r="F2921" t="s">
        <v>55</v>
      </c>
      <c r="G2921">
        <v>899854.11127999995</v>
      </c>
      <c r="H2921">
        <v>931961.88665</v>
      </c>
      <c r="I2921">
        <v>984131.26208999997</v>
      </c>
      <c r="J2921">
        <v>1049582.95129</v>
      </c>
      <c r="K2921">
        <v>1110859.9084699999</v>
      </c>
      <c r="L2921">
        <v>1093913.6604200001</v>
      </c>
      <c r="M2921">
        <v>1148850.8446500001</v>
      </c>
      <c r="N2921">
        <v>1204932.9010099999</v>
      </c>
      <c r="O2921">
        <v>1264893.1299099999</v>
      </c>
      <c r="P2921">
        <v>1306032.7008700001</v>
      </c>
      <c r="Q2921">
        <v>1364276.7043099999</v>
      </c>
      <c r="R2921">
        <v>1405055.5027300001</v>
      </c>
      <c r="S2921">
        <v>1474888.15934</v>
      </c>
      <c r="T2921">
        <v>1540204.8200099999</v>
      </c>
      <c r="U2921">
        <v>1634806.62264</v>
      </c>
      <c r="V2921">
        <v>1710291.6561499999</v>
      </c>
      <c r="W2921">
        <v>1716093.6111999999</v>
      </c>
      <c r="X2921">
        <v>1840125.3509899999</v>
      </c>
      <c r="Y2921">
        <v>1997980.5567900001</v>
      </c>
    </row>
    <row r="2922" spans="1:47" x14ac:dyDescent="0.25">
      <c r="A2922" t="str">
        <f t="shared" si="45"/>
        <v>Braunau am InnArbeitnehmereinkommenBruttobezüge Fälle</v>
      </c>
      <c r="B2922">
        <v>2921</v>
      </c>
      <c r="C2922">
        <v>404</v>
      </c>
      <c r="D2922" t="s">
        <v>203</v>
      </c>
      <c r="E2922" t="s">
        <v>43</v>
      </c>
      <c r="F2922" t="s">
        <v>56</v>
      </c>
      <c r="G2922">
        <v>40159</v>
      </c>
      <c r="H2922">
        <v>41015</v>
      </c>
      <c r="I2922">
        <v>41961</v>
      </c>
      <c r="J2922">
        <v>43300</v>
      </c>
      <c r="K2922">
        <v>44277</v>
      </c>
      <c r="L2922">
        <v>43994</v>
      </c>
      <c r="M2922">
        <v>44996</v>
      </c>
      <c r="N2922">
        <v>45980</v>
      </c>
      <c r="O2922">
        <v>46806</v>
      </c>
      <c r="P2922">
        <v>47134</v>
      </c>
      <c r="Q2922">
        <v>47923</v>
      </c>
      <c r="R2922">
        <v>48501</v>
      </c>
      <c r="S2922">
        <v>49240</v>
      </c>
      <c r="T2922">
        <v>50464</v>
      </c>
      <c r="U2922">
        <v>51561</v>
      </c>
      <c r="V2922">
        <v>52229</v>
      </c>
      <c r="W2922">
        <v>51637</v>
      </c>
      <c r="X2922">
        <v>53338</v>
      </c>
      <c r="Y2922">
        <v>55468</v>
      </c>
    </row>
    <row r="2923" spans="1:47" x14ac:dyDescent="0.25">
      <c r="A2923" t="str">
        <f t="shared" si="45"/>
        <v>Braunau am InnArbeitnehmereinkommenLohnsteuer 1000 EUR</v>
      </c>
      <c r="B2923">
        <v>2922</v>
      </c>
      <c r="C2923">
        <v>404</v>
      </c>
      <c r="D2923" t="s">
        <v>203</v>
      </c>
      <c r="E2923" t="s">
        <v>43</v>
      </c>
      <c r="F2923" t="s">
        <v>57</v>
      </c>
      <c r="G2923">
        <v>117600.87332</v>
      </c>
      <c r="H2923">
        <v>116094.31677</v>
      </c>
      <c r="I2923">
        <v>127082.66445</v>
      </c>
      <c r="J2923">
        <v>139673.46619000001</v>
      </c>
      <c r="K2923">
        <v>152572.21633</v>
      </c>
      <c r="L2923">
        <v>134710.29397999999</v>
      </c>
      <c r="M2923">
        <v>143145.75150000001</v>
      </c>
      <c r="N2923">
        <v>155025.34070999999</v>
      </c>
      <c r="O2923">
        <v>167556.38566999999</v>
      </c>
      <c r="P2923">
        <v>177067.03656000001</v>
      </c>
      <c r="Q2923">
        <v>189998.99463999999</v>
      </c>
      <c r="R2923">
        <v>199939.86045000001</v>
      </c>
      <c r="S2923">
        <v>178906.34396999999</v>
      </c>
      <c r="T2923">
        <v>190712.37521999999</v>
      </c>
      <c r="U2923">
        <v>209120.54095</v>
      </c>
      <c r="V2923">
        <v>215201.86671999999</v>
      </c>
      <c r="W2923">
        <v>201130.37359</v>
      </c>
      <c r="X2923">
        <v>226185.91802000001</v>
      </c>
      <c r="Y2923">
        <v>246223.85445000001</v>
      </c>
    </row>
    <row r="2924" spans="1:47" x14ac:dyDescent="0.25">
      <c r="A2924" t="str">
        <f t="shared" si="45"/>
        <v>Braunau am InnArbeitnehmereinkommenLohnsteuer Fälle</v>
      </c>
      <c r="B2924">
        <v>2923</v>
      </c>
      <c r="C2924">
        <v>404</v>
      </c>
      <c r="D2924" t="s">
        <v>203</v>
      </c>
      <c r="E2924" t="s">
        <v>43</v>
      </c>
      <c r="F2924" t="s">
        <v>58</v>
      </c>
      <c r="G2924">
        <v>31724</v>
      </c>
      <c r="H2924">
        <v>31705</v>
      </c>
      <c r="I2924">
        <v>32723</v>
      </c>
      <c r="J2924">
        <v>34144</v>
      </c>
      <c r="K2924">
        <v>35298</v>
      </c>
      <c r="L2924">
        <v>34401</v>
      </c>
      <c r="M2924">
        <v>35535</v>
      </c>
      <c r="N2924">
        <v>36784</v>
      </c>
      <c r="O2924">
        <v>38058</v>
      </c>
      <c r="P2924">
        <v>38589</v>
      </c>
      <c r="Q2924">
        <v>39443</v>
      </c>
      <c r="R2924">
        <v>40195</v>
      </c>
      <c r="S2924">
        <v>41059</v>
      </c>
      <c r="T2924">
        <v>42484</v>
      </c>
      <c r="U2924">
        <v>43882</v>
      </c>
      <c r="V2924">
        <v>45233</v>
      </c>
      <c r="W2924">
        <v>45005</v>
      </c>
      <c r="X2924">
        <v>46734</v>
      </c>
      <c r="Y2924">
        <v>49274</v>
      </c>
    </row>
    <row r="2925" spans="1:47" x14ac:dyDescent="0.25">
      <c r="A2925" t="str">
        <f t="shared" si="45"/>
        <v>Braunau am InnArbeitnehmereinkommenNetto_Schnitt</v>
      </c>
      <c r="B2925">
        <v>2924</v>
      </c>
      <c r="C2925">
        <v>404</v>
      </c>
      <c r="D2925" t="s">
        <v>203</v>
      </c>
      <c r="E2925" t="s">
        <v>43</v>
      </c>
      <c r="F2925" t="s">
        <v>59</v>
      </c>
      <c r="G2925">
        <v>15817.781745063399</v>
      </c>
      <c r="H2925">
        <v>16147.9276596367</v>
      </c>
      <c r="I2925">
        <v>16576.464089273399</v>
      </c>
      <c r="J2925">
        <v>17056.2649720554</v>
      </c>
      <c r="K2925">
        <v>17589.6437055356</v>
      </c>
      <c r="L2925">
        <v>17828.306110606001</v>
      </c>
      <c r="M2925">
        <v>18261.170129567101</v>
      </c>
      <c r="N2925">
        <v>18615.6667996955</v>
      </c>
      <c r="O2925">
        <v>19099.981477374698</v>
      </c>
      <c r="P2925">
        <v>19477.880398438501</v>
      </c>
      <c r="Q2925">
        <v>19896.736592241701</v>
      </c>
      <c r="R2925">
        <v>20142.8389930105</v>
      </c>
      <c r="S2925">
        <v>21471.2538389521</v>
      </c>
      <c r="T2925">
        <v>21771.365562975599</v>
      </c>
      <c r="U2925">
        <v>22515.067083842401</v>
      </c>
      <c r="V2925">
        <v>23341.602260047101</v>
      </c>
      <c r="W2925">
        <v>24029.3635650793</v>
      </c>
      <c r="X2925">
        <v>24720.420660692202</v>
      </c>
      <c r="Y2925">
        <v>25866.185481899502</v>
      </c>
    </row>
    <row r="2926" spans="1:47" x14ac:dyDescent="0.25">
      <c r="A2926" t="str">
        <f t="shared" si="45"/>
        <v>Braunau am InnArbeitnehmereinkommenNettobezüge 1000 EUR</v>
      </c>
      <c r="B2926">
        <v>2925</v>
      </c>
      <c r="C2926">
        <v>404</v>
      </c>
      <c r="D2926" t="s">
        <v>203</v>
      </c>
      <c r="E2926" t="s">
        <v>43</v>
      </c>
      <c r="F2926" t="s">
        <v>60</v>
      </c>
      <c r="G2926">
        <v>635226.29709999997</v>
      </c>
      <c r="H2926">
        <v>662307.25295999995</v>
      </c>
      <c r="I2926">
        <v>695565.00965000002</v>
      </c>
      <c r="J2926">
        <v>738536.27329000004</v>
      </c>
      <c r="K2926">
        <v>778816.65434999997</v>
      </c>
      <c r="L2926">
        <v>784338.49902999995</v>
      </c>
      <c r="M2926">
        <v>821679.61115000001</v>
      </c>
      <c r="N2926">
        <v>855948.35944999999</v>
      </c>
      <c r="O2926">
        <v>893993.73303</v>
      </c>
      <c r="P2926">
        <v>918070.41469999996</v>
      </c>
      <c r="Q2926">
        <v>953511.30770999996</v>
      </c>
      <c r="R2926">
        <v>976947.83400000003</v>
      </c>
      <c r="S2926">
        <v>1057244.5390300001</v>
      </c>
      <c r="T2926">
        <v>1098670.1917699999</v>
      </c>
      <c r="U2926">
        <v>1160899.3739100001</v>
      </c>
      <c r="V2926">
        <v>1219108.5444400001</v>
      </c>
      <c r="W2926">
        <v>1240804.2464099999</v>
      </c>
      <c r="X2926">
        <v>1318537.7971999999</v>
      </c>
      <c r="Y2926">
        <v>1434745.5763099999</v>
      </c>
    </row>
    <row r="2927" spans="1:47" x14ac:dyDescent="0.25">
      <c r="A2927" t="str">
        <f t="shared" si="45"/>
        <v>Braunau am InnArbeitnehmereinkommenSV-Beiträge 1000 EUR</v>
      </c>
      <c r="B2927">
        <v>2926</v>
      </c>
      <c r="C2927">
        <v>404</v>
      </c>
      <c r="D2927" t="s">
        <v>203</v>
      </c>
      <c r="E2927" t="s">
        <v>43</v>
      </c>
      <c r="F2927" t="s">
        <v>61</v>
      </c>
      <c r="G2927">
        <v>147026.94086</v>
      </c>
      <c r="H2927">
        <v>153560.31692000001</v>
      </c>
      <c r="I2927">
        <v>161483.58799</v>
      </c>
      <c r="J2927">
        <v>171373.21181000001</v>
      </c>
      <c r="K2927">
        <v>179471.03779</v>
      </c>
      <c r="L2927">
        <v>174864.86741000001</v>
      </c>
      <c r="M2927">
        <v>184025.48199999999</v>
      </c>
      <c r="N2927">
        <v>193959.20084999999</v>
      </c>
      <c r="O2927">
        <v>203343.01121</v>
      </c>
      <c r="P2927">
        <v>210895.24961</v>
      </c>
      <c r="Q2927">
        <v>220766.40195999999</v>
      </c>
      <c r="R2927">
        <v>228167.80828</v>
      </c>
      <c r="S2927">
        <v>238737.27634000001</v>
      </c>
      <c r="T2927">
        <v>250822.25302</v>
      </c>
      <c r="U2927">
        <v>264786.70778</v>
      </c>
      <c r="V2927">
        <v>275981.24498999998</v>
      </c>
      <c r="W2927">
        <v>274158.99119999999</v>
      </c>
      <c r="X2927">
        <v>295401.63576999999</v>
      </c>
      <c r="Y2927">
        <v>317011.12602999998</v>
      </c>
    </row>
    <row r="2928" spans="1:47" x14ac:dyDescent="0.25">
      <c r="A2928" t="str">
        <f t="shared" si="45"/>
        <v>Braunau am InnArbeitnehmereinkommenSV-Beiträge Fälle</v>
      </c>
      <c r="B2928">
        <v>2927</v>
      </c>
      <c r="C2928">
        <v>404</v>
      </c>
      <c r="D2928" t="s">
        <v>203</v>
      </c>
      <c r="E2928" t="s">
        <v>43</v>
      </c>
      <c r="F2928" t="s">
        <v>62</v>
      </c>
      <c r="G2928">
        <v>37917</v>
      </c>
      <c r="H2928">
        <v>38733</v>
      </c>
      <c r="I2928">
        <v>39592</v>
      </c>
      <c r="J2928">
        <v>40869</v>
      </c>
      <c r="K2928">
        <v>41771</v>
      </c>
      <c r="L2928">
        <v>41198</v>
      </c>
      <c r="M2928">
        <v>42407</v>
      </c>
      <c r="N2928">
        <v>43383</v>
      </c>
      <c r="O2928">
        <v>44216</v>
      </c>
      <c r="P2928">
        <v>44537</v>
      </c>
      <c r="Q2928">
        <v>45311</v>
      </c>
      <c r="R2928">
        <v>45728</v>
      </c>
      <c r="S2928">
        <v>46655</v>
      </c>
      <c r="T2928">
        <v>47781</v>
      </c>
      <c r="U2928">
        <v>48954</v>
      </c>
      <c r="V2928">
        <v>49576</v>
      </c>
      <c r="W2928">
        <v>49096</v>
      </c>
      <c r="X2928">
        <v>50815</v>
      </c>
      <c r="Y2928">
        <v>53081</v>
      </c>
    </row>
    <row r="2929" spans="1:47" x14ac:dyDescent="0.25">
      <c r="A2929" t="str">
        <f t="shared" si="45"/>
        <v>Braunau am InnArbeitsloseFrauen</v>
      </c>
      <c r="B2929">
        <v>2928</v>
      </c>
      <c r="C2929">
        <v>404</v>
      </c>
      <c r="D2929" t="s">
        <v>203</v>
      </c>
      <c r="E2929" t="s">
        <v>36</v>
      </c>
      <c r="F2929" t="s">
        <v>47</v>
      </c>
      <c r="G2929">
        <v>893</v>
      </c>
      <c r="H2929">
        <v>876</v>
      </c>
      <c r="I2929">
        <v>956</v>
      </c>
      <c r="J2929">
        <v>914</v>
      </c>
      <c r="K2929">
        <v>1072</v>
      </c>
      <c r="L2929">
        <v>912</v>
      </c>
      <c r="M2929">
        <v>821</v>
      </c>
      <c r="N2929">
        <v>779</v>
      </c>
      <c r="O2929">
        <v>843</v>
      </c>
      <c r="P2929">
        <v>812</v>
      </c>
      <c r="Q2929">
        <v>1227</v>
      </c>
      <c r="R2929">
        <v>1327</v>
      </c>
      <c r="S2929">
        <v>1264</v>
      </c>
      <c r="T2929">
        <v>1068</v>
      </c>
      <c r="U2929">
        <v>1129</v>
      </c>
      <c r="V2929">
        <v>944</v>
      </c>
      <c r="W2929">
        <v>1035</v>
      </c>
      <c r="X2929">
        <v>985</v>
      </c>
      <c r="Y2929">
        <v>1110</v>
      </c>
      <c r="Z2929">
        <v>1192</v>
      </c>
      <c r="AA2929">
        <v>1299</v>
      </c>
      <c r="AB2929">
        <v>1327</v>
      </c>
      <c r="AC2929">
        <v>1382</v>
      </c>
      <c r="AD2929">
        <v>1392</v>
      </c>
      <c r="AE2929">
        <v>1459</v>
      </c>
      <c r="AF2929">
        <v>1430</v>
      </c>
      <c r="AG2929">
        <v>1341</v>
      </c>
      <c r="AH2929">
        <v>1323</v>
      </c>
      <c r="AI2929">
        <v>1256</v>
      </c>
      <c r="AJ2929">
        <v>1224</v>
      </c>
      <c r="AK2929">
        <v>1237</v>
      </c>
      <c r="AL2929">
        <v>1220</v>
      </c>
      <c r="AM2929">
        <v>1254</v>
      </c>
      <c r="AN2929">
        <v>1667</v>
      </c>
      <c r="AO2929">
        <v>1478</v>
      </c>
      <c r="AP2929">
        <v>1226</v>
      </c>
      <c r="AQ2929">
        <v>1038</v>
      </c>
      <c r="AR2929">
        <v>1085</v>
      </c>
      <c r="AS2929">
        <v>990</v>
      </c>
      <c r="AT2929">
        <v>1050</v>
      </c>
      <c r="AU2929">
        <v>1156</v>
      </c>
    </row>
    <row r="2930" spans="1:47" x14ac:dyDescent="0.25">
      <c r="A2930" t="str">
        <f t="shared" si="45"/>
        <v>Braunau am InnArbeitsloseInsgesamt</v>
      </c>
      <c r="B2930">
        <v>2929</v>
      </c>
      <c r="C2930">
        <v>404</v>
      </c>
      <c r="D2930" t="s">
        <v>203</v>
      </c>
      <c r="E2930" t="s">
        <v>36</v>
      </c>
      <c r="F2930" t="s">
        <v>48</v>
      </c>
      <c r="G2930">
        <v>2465</v>
      </c>
      <c r="H2930">
        <v>1515</v>
      </c>
      <c r="I2930">
        <v>2674</v>
      </c>
      <c r="J2930">
        <v>1712</v>
      </c>
      <c r="K2930">
        <v>2984</v>
      </c>
      <c r="L2930">
        <v>1611</v>
      </c>
      <c r="M2930">
        <v>2166</v>
      </c>
      <c r="N2930">
        <v>1379</v>
      </c>
      <c r="O2930">
        <v>2161</v>
      </c>
      <c r="P2930">
        <v>1445</v>
      </c>
      <c r="Q2930">
        <v>3168</v>
      </c>
      <c r="R2930">
        <v>2706</v>
      </c>
      <c r="S2930">
        <v>3383</v>
      </c>
      <c r="T2930">
        <v>1997</v>
      </c>
      <c r="U2930">
        <v>2861</v>
      </c>
      <c r="V2930">
        <v>1783</v>
      </c>
      <c r="W2930">
        <v>2758</v>
      </c>
      <c r="X2930">
        <v>1919</v>
      </c>
      <c r="Y2930">
        <v>3037</v>
      </c>
      <c r="Z2930">
        <v>2212</v>
      </c>
      <c r="AA2930">
        <v>3233</v>
      </c>
      <c r="AB2930">
        <v>2510</v>
      </c>
      <c r="AC2930">
        <v>3548</v>
      </c>
      <c r="AD2930">
        <v>2688</v>
      </c>
      <c r="AE2930">
        <v>3652</v>
      </c>
      <c r="AF2930">
        <v>2839</v>
      </c>
      <c r="AG2930">
        <v>3421</v>
      </c>
      <c r="AH2930">
        <v>2609</v>
      </c>
      <c r="AI2930">
        <v>3098</v>
      </c>
      <c r="AJ2930">
        <v>2358</v>
      </c>
      <c r="AK2930">
        <v>3040</v>
      </c>
      <c r="AL2930">
        <v>2340</v>
      </c>
      <c r="AM2930">
        <v>3028</v>
      </c>
      <c r="AN2930">
        <v>3281</v>
      </c>
      <c r="AO2930">
        <v>3510</v>
      </c>
      <c r="AP2930">
        <v>2389</v>
      </c>
      <c r="AQ2930">
        <v>2620</v>
      </c>
      <c r="AR2930">
        <v>2154</v>
      </c>
      <c r="AS2930">
        <v>2610</v>
      </c>
      <c r="AT2930">
        <v>2182</v>
      </c>
      <c r="AU2930">
        <v>3156</v>
      </c>
    </row>
    <row r="2931" spans="1:47" x14ac:dyDescent="0.25">
      <c r="A2931" t="str">
        <f t="shared" si="45"/>
        <v>Braunau am InnArbeitsloseMänner</v>
      </c>
      <c r="B2931">
        <v>2930</v>
      </c>
      <c r="C2931">
        <v>404</v>
      </c>
      <c r="D2931" t="s">
        <v>203</v>
      </c>
      <c r="E2931" t="s">
        <v>36</v>
      </c>
      <c r="F2931" t="s">
        <v>49</v>
      </c>
      <c r="G2931">
        <v>1572</v>
      </c>
      <c r="H2931">
        <v>639</v>
      </c>
      <c r="I2931">
        <v>1718</v>
      </c>
      <c r="J2931">
        <v>798</v>
      </c>
      <c r="K2931">
        <v>1912</v>
      </c>
      <c r="L2931">
        <v>699</v>
      </c>
      <c r="M2931">
        <v>1345</v>
      </c>
      <c r="N2931">
        <v>600</v>
      </c>
      <c r="O2931">
        <v>1318</v>
      </c>
      <c r="P2931">
        <v>633</v>
      </c>
      <c r="Q2931">
        <v>1941</v>
      </c>
      <c r="R2931">
        <v>1379</v>
      </c>
      <c r="S2931">
        <v>2119</v>
      </c>
      <c r="T2931">
        <v>929</v>
      </c>
      <c r="U2931">
        <v>1732</v>
      </c>
      <c r="V2931">
        <v>839</v>
      </c>
      <c r="W2931">
        <v>1723</v>
      </c>
      <c r="X2931">
        <v>934</v>
      </c>
      <c r="Y2931">
        <v>1927</v>
      </c>
      <c r="Z2931">
        <v>1020</v>
      </c>
      <c r="AA2931">
        <v>1934</v>
      </c>
      <c r="AB2931">
        <v>1183</v>
      </c>
      <c r="AC2931">
        <v>2166</v>
      </c>
      <c r="AD2931">
        <v>1296</v>
      </c>
      <c r="AE2931">
        <v>2193</v>
      </c>
      <c r="AF2931">
        <v>1409</v>
      </c>
      <c r="AG2931">
        <v>2080</v>
      </c>
      <c r="AH2931">
        <v>1286</v>
      </c>
      <c r="AI2931">
        <v>1842</v>
      </c>
      <c r="AJ2931">
        <v>1134</v>
      </c>
      <c r="AK2931">
        <v>1803</v>
      </c>
      <c r="AL2931">
        <v>1120</v>
      </c>
      <c r="AM2931">
        <v>1774</v>
      </c>
      <c r="AN2931">
        <v>1614</v>
      </c>
      <c r="AO2931">
        <v>2032</v>
      </c>
      <c r="AP2931">
        <v>1163</v>
      </c>
      <c r="AQ2931">
        <v>1582</v>
      </c>
      <c r="AR2931">
        <v>1069</v>
      </c>
      <c r="AS2931">
        <v>1620</v>
      </c>
      <c r="AT2931">
        <v>1132</v>
      </c>
      <c r="AU2931">
        <v>2000</v>
      </c>
    </row>
    <row r="2932" spans="1:47" x14ac:dyDescent="0.25">
      <c r="A2932" t="str">
        <f t="shared" si="45"/>
        <v>Braunau am Innarbeitslose AusländerFrauen</v>
      </c>
      <c r="B2932">
        <v>2931</v>
      </c>
      <c r="C2932">
        <v>404</v>
      </c>
      <c r="D2932" t="s">
        <v>203</v>
      </c>
      <c r="E2932" t="s">
        <v>37</v>
      </c>
      <c r="F2932" t="s">
        <v>47</v>
      </c>
      <c r="G2932">
        <v>113</v>
      </c>
      <c r="H2932">
        <v>95</v>
      </c>
      <c r="I2932">
        <v>122</v>
      </c>
      <c r="J2932">
        <v>92</v>
      </c>
      <c r="K2932">
        <v>117</v>
      </c>
      <c r="L2932">
        <v>110</v>
      </c>
      <c r="M2932">
        <v>117</v>
      </c>
      <c r="N2932">
        <v>77</v>
      </c>
      <c r="O2932">
        <v>90</v>
      </c>
      <c r="P2932">
        <v>91</v>
      </c>
      <c r="Q2932">
        <v>228</v>
      </c>
      <c r="R2932">
        <v>201</v>
      </c>
      <c r="S2932">
        <v>194</v>
      </c>
      <c r="T2932">
        <v>152</v>
      </c>
      <c r="U2932">
        <v>182</v>
      </c>
      <c r="V2932">
        <v>151</v>
      </c>
      <c r="W2932">
        <v>183</v>
      </c>
      <c r="X2932">
        <v>177</v>
      </c>
      <c r="Y2932">
        <v>208</v>
      </c>
      <c r="Z2932">
        <v>239</v>
      </c>
      <c r="AA2932">
        <v>282</v>
      </c>
      <c r="AB2932">
        <v>289</v>
      </c>
      <c r="AC2932">
        <v>331</v>
      </c>
      <c r="AD2932">
        <v>315</v>
      </c>
      <c r="AE2932">
        <v>389</v>
      </c>
      <c r="AF2932">
        <v>340</v>
      </c>
      <c r="AG2932">
        <v>352</v>
      </c>
      <c r="AH2932">
        <v>329</v>
      </c>
      <c r="AI2932">
        <v>368</v>
      </c>
      <c r="AJ2932">
        <v>352</v>
      </c>
      <c r="AK2932">
        <v>393</v>
      </c>
      <c r="AL2932">
        <v>376</v>
      </c>
      <c r="AM2932">
        <v>439</v>
      </c>
      <c r="AN2932">
        <v>550</v>
      </c>
      <c r="AO2932">
        <v>463</v>
      </c>
      <c r="AP2932">
        <v>354</v>
      </c>
      <c r="AQ2932">
        <v>350</v>
      </c>
      <c r="AR2932">
        <v>350</v>
      </c>
      <c r="AS2932">
        <v>339</v>
      </c>
      <c r="AT2932">
        <v>400</v>
      </c>
      <c r="AU2932">
        <v>488</v>
      </c>
    </row>
    <row r="2933" spans="1:47" x14ac:dyDescent="0.25">
      <c r="A2933" t="str">
        <f t="shared" si="45"/>
        <v>Braunau am Innarbeitslose AusländerInsgesamt</v>
      </c>
      <c r="B2933">
        <v>2932</v>
      </c>
      <c r="C2933">
        <v>404</v>
      </c>
      <c r="D2933" t="s">
        <v>203</v>
      </c>
      <c r="E2933" t="s">
        <v>37</v>
      </c>
      <c r="F2933" t="s">
        <v>48</v>
      </c>
      <c r="G2933">
        <v>350</v>
      </c>
      <c r="H2933">
        <v>191</v>
      </c>
      <c r="I2933">
        <v>385</v>
      </c>
      <c r="J2933">
        <v>207</v>
      </c>
      <c r="K2933">
        <v>421</v>
      </c>
      <c r="L2933">
        <v>194</v>
      </c>
      <c r="M2933">
        <v>333</v>
      </c>
      <c r="N2933">
        <v>154</v>
      </c>
      <c r="O2933">
        <v>331</v>
      </c>
      <c r="P2933">
        <v>167</v>
      </c>
      <c r="Q2933">
        <v>620</v>
      </c>
      <c r="R2933">
        <v>423</v>
      </c>
      <c r="S2933">
        <v>562</v>
      </c>
      <c r="T2933">
        <v>286</v>
      </c>
      <c r="U2933">
        <v>502</v>
      </c>
      <c r="V2933">
        <v>303</v>
      </c>
      <c r="W2933">
        <v>547</v>
      </c>
      <c r="X2933">
        <v>364</v>
      </c>
      <c r="Y2933">
        <v>635</v>
      </c>
      <c r="Z2933">
        <v>453</v>
      </c>
      <c r="AA2933">
        <v>727</v>
      </c>
      <c r="AB2933">
        <v>570</v>
      </c>
      <c r="AC2933">
        <v>844</v>
      </c>
      <c r="AD2933">
        <v>640</v>
      </c>
      <c r="AE2933">
        <v>921</v>
      </c>
      <c r="AF2933">
        <v>689</v>
      </c>
      <c r="AG2933">
        <v>846</v>
      </c>
      <c r="AH2933">
        <v>650</v>
      </c>
      <c r="AI2933">
        <v>851</v>
      </c>
      <c r="AJ2933">
        <v>662</v>
      </c>
      <c r="AK2933">
        <v>875</v>
      </c>
      <c r="AL2933">
        <v>712</v>
      </c>
      <c r="AM2933">
        <v>1008</v>
      </c>
      <c r="AN2933">
        <v>1070</v>
      </c>
      <c r="AO2933">
        <v>1080</v>
      </c>
      <c r="AP2933">
        <v>714</v>
      </c>
      <c r="AQ2933">
        <v>827</v>
      </c>
      <c r="AR2933">
        <v>734</v>
      </c>
      <c r="AS2933">
        <v>874</v>
      </c>
      <c r="AT2933">
        <v>829</v>
      </c>
      <c r="AU2933">
        <v>1209</v>
      </c>
    </row>
    <row r="2934" spans="1:47" x14ac:dyDescent="0.25">
      <c r="A2934" t="str">
        <f t="shared" si="45"/>
        <v>Braunau am Innarbeitslose AusländerMänner</v>
      </c>
      <c r="B2934">
        <v>2933</v>
      </c>
      <c r="C2934">
        <v>404</v>
      </c>
      <c r="D2934" t="s">
        <v>203</v>
      </c>
      <c r="E2934" t="s">
        <v>37</v>
      </c>
      <c r="F2934" t="s">
        <v>49</v>
      </c>
      <c r="G2934">
        <v>237</v>
      </c>
      <c r="H2934">
        <v>96</v>
      </c>
      <c r="I2934">
        <v>263</v>
      </c>
      <c r="J2934">
        <v>115</v>
      </c>
      <c r="K2934">
        <v>304</v>
      </c>
      <c r="L2934">
        <v>84</v>
      </c>
      <c r="M2934">
        <v>216</v>
      </c>
      <c r="N2934">
        <v>77</v>
      </c>
      <c r="O2934">
        <v>241</v>
      </c>
      <c r="P2934">
        <v>76</v>
      </c>
      <c r="Q2934">
        <v>392</v>
      </c>
      <c r="R2934">
        <v>222</v>
      </c>
      <c r="S2934">
        <v>368</v>
      </c>
      <c r="T2934">
        <v>134</v>
      </c>
      <c r="U2934">
        <v>320</v>
      </c>
      <c r="V2934">
        <v>152</v>
      </c>
      <c r="W2934">
        <v>364</v>
      </c>
      <c r="X2934">
        <v>187</v>
      </c>
      <c r="Y2934">
        <v>427</v>
      </c>
      <c r="Z2934">
        <v>214</v>
      </c>
      <c r="AA2934">
        <v>445</v>
      </c>
      <c r="AB2934">
        <v>281</v>
      </c>
      <c r="AC2934">
        <v>513</v>
      </c>
      <c r="AD2934">
        <v>325</v>
      </c>
      <c r="AE2934">
        <v>532</v>
      </c>
      <c r="AF2934">
        <v>349</v>
      </c>
      <c r="AG2934">
        <v>494</v>
      </c>
      <c r="AH2934">
        <v>321</v>
      </c>
      <c r="AI2934">
        <v>483</v>
      </c>
      <c r="AJ2934">
        <v>310</v>
      </c>
      <c r="AK2934">
        <v>482</v>
      </c>
      <c r="AL2934">
        <v>336</v>
      </c>
      <c r="AM2934">
        <v>569</v>
      </c>
      <c r="AN2934">
        <v>520</v>
      </c>
      <c r="AO2934">
        <v>617</v>
      </c>
      <c r="AP2934">
        <v>360</v>
      </c>
      <c r="AQ2934">
        <v>477</v>
      </c>
      <c r="AR2934">
        <v>384</v>
      </c>
      <c r="AS2934">
        <v>535</v>
      </c>
      <c r="AT2934">
        <v>429</v>
      </c>
      <c r="AU2934">
        <v>721</v>
      </c>
    </row>
    <row r="2935" spans="1:47" x14ac:dyDescent="0.25">
      <c r="A2935" t="str">
        <f t="shared" si="45"/>
        <v>Braunau am InnArbeitsstättenInsgesamt</v>
      </c>
      <c r="B2935">
        <v>2934</v>
      </c>
      <c r="C2935">
        <v>404</v>
      </c>
      <c r="D2935" t="s">
        <v>203</v>
      </c>
      <c r="E2935" t="s">
        <v>476</v>
      </c>
      <c r="F2935" t="s">
        <v>48</v>
      </c>
      <c r="G2935">
        <v>7990</v>
      </c>
      <c r="H2935">
        <v>8141</v>
      </c>
      <c r="I2935">
        <v>8264</v>
      </c>
    </row>
    <row r="2936" spans="1:47" x14ac:dyDescent="0.25">
      <c r="A2936" t="str">
        <f t="shared" si="45"/>
        <v>Braunau am InnBeschäftigte in den ArbeitsstättenInsgesamt</v>
      </c>
      <c r="B2936">
        <v>2935</v>
      </c>
      <c r="C2936">
        <v>404</v>
      </c>
      <c r="D2936" t="s">
        <v>203</v>
      </c>
      <c r="E2936" t="s">
        <v>477</v>
      </c>
      <c r="F2936" t="s">
        <v>48</v>
      </c>
      <c r="G2936">
        <v>49664</v>
      </c>
      <c r="H2936">
        <v>48753</v>
      </c>
      <c r="I2936">
        <v>50025</v>
      </c>
    </row>
    <row r="2937" spans="1:47" x14ac:dyDescent="0.25">
      <c r="A2937" t="str">
        <f t="shared" si="45"/>
        <v>Braunau am InnGesamteinkommenBruttobezüge Gesamt</v>
      </c>
      <c r="B2937">
        <v>2936</v>
      </c>
      <c r="C2937">
        <v>404</v>
      </c>
      <c r="D2937" t="s">
        <v>203</v>
      </c>
      <c r="E2937" t="s">
        <v>45</v>
      </c>
      <c r="F2937" t="s">
        <v>63</v>
      </c>
      <c r="G2937">
        <v>1189436.8817100001</v>
      </c>
      <c r="H2937">
        <v>1229072.6070900001</v>
      </c>
      <c r="I2937">
        <v>1293060.6712400001</v>
      </c>
      <c r="J2937">
        <v>1370330.62466</v>
      </c>
      <c r="K2937">
        <v>1446944.9998999999</v>
      </c>
      <c r="L2937">
        <v>1445461.97162</v>
      </c>
      <c r="M2937">
        <v>1517328.2145499999</v>
      </c>
      <c r="N2937">
        <v>1586736.1609400001</v>
      </c>
      <c r="O2937">
        <v>1664909.09338</v>
      </c>
      <c r="P2937">
        <v>1724520.2605600001</v>
      </c>
      <c r="Q2937">
        <v>1799642.40386</v>
      </c>
      <c r="R2937">
        <v>1850692.6765099999</v>
      </c>
      <c r="S2937">
        <v>1931633.3993599999</v>
      </c>
      <c r="T2937">
        <v>2011459.1547000001</v>
      </c>
      <c r="U2937">
        <v>2126093.5257899999</v>
      </c>
      <c r="V2937">
        <v>2226309.8954699999</v>
      </c>
      <c r="W2937">
        <v>2264650.32895</v>
      </c>
      <c r="X2937">
        <v>2418946.5141500002</v>
      </c>
      <c r="Y2937">
        <v>2606954.0832799999</v>
      </c>
    </row>
    <row r="2938" spans="1:47" x14ac:dyDescent="0.25">
      <c r="A2938" t="str">
        <f t="shared" si="45"/>
        <v>Braunau am InnGesamteinkommenNettobezüge Gesamt</v>
      </c>
      <c r="B2938">
        <v>2937</v>
      </c>
      <c r="C2938">
        <v>404</v>
      </c>
      <c r="D2938" t="s">
        <v>203</v>
      </c>
      <c r="E2938" t="s">
        <v>45</v>
      </c>
      <c r="F2938" t="s">
        <v>64</v>
      </c>
      <c r="G2938">
        <v>883491.17010999995</v>
      </c>
      <c r="H2938">
        <v>918566.23043</v>
      </c>
      <c r="I2938">
        <v>960539.39599999995</v>
      </c>
      <c r="J2938">
        <v>1012588.21487</v>
      </c>
      <c r="K2938">
        <v>1063931.01146</v>
      </c>
      <c r="L2938">
        <v>1086047.6660500001</v>
      </c>
      <c r="M2938">
        <v>1136528.7171199999</v>
      </c>
      <c r="N2938">
        <v>1180439.95315</v>
      </c>
      <c r="O2938">
        <v>1232032.9303299999</v>
      </c>
      <c r="P2938">
        <v>1270011.1834499999</v>
      </c>
      <c r="Q2938">
        <v>1317899.2636800001</v>
      </c>
      <c r="R2938">
        <v>1347896.0967900001</v>
      </c>
      <c r="S2938">
        <v>1446488.0574099999</v>
      </c>
      <c r="T2938">
        <v>1499132.89167</v>
      </c>
      <c r="U2938">
        <v>1576687.74135</v>
      </c>
      <c r="V2938">
        <v>1653692.40619</v>
      </c>
      <c r="W2938">
        <v>1706223.67799</v>
      </c>
      <c r="X2938">
        <v>1807006.4815199999</v>
      </c>
      <c r="Y2938">
        <v>1949789.7862</v>
      </c>
    </row>
    <row r="2939" spans="1:47" x14ac:dyDescent="0.25">
      <c r="A2939" t="str">
        <f t="shared" si="45"/>
        <v>Braunau am InnGründungsintensitätin % der aktiven Wirtschaftskammermitglieder</v>
      </c>
      <c r="B2939">
        <v>2938</v>
      </c>
      <c r="C2939">
        <v>404</v>
      </c>
      <c r="D2939" t="s">
        <v>203</v>
      </c>
      <c r="E2939" t="s">
        <v>40</v>
      </c>
      <c r="F2939" t="s">
        <v>52</v>
      </c>
      <c r="G2939">
        <v>9.0196078431372495</v>
      </c>
      <c r="H2939">
        <v>8.1011318925682296</v>
      </c>
      <c r="I2939">
        <v>8.6493761919898304</v>
      </c>
      <c r="J2939">
        <v>9.0045166990782306</v>
      </c>
      <c r="K2939">
        <v>6.9122300150890901</v>
      </c>
      <c r="L2939">
        <v>8.4193297858182792</v>
      </c>
      <c r="M2939">
        <v>10.541572512852699</v>
      </c>
      <c r="N2939">
        <v>8.5929019345991602</v>
      </c>
      <c r="O2939">
        <v>8.2201257861635195</v>
      </c>
      <c r="P2939">
        <v>8.23799230882749</v>
      </c>
      <c r="Q2939">
        <v>7.1225272230883796</v>
      </c>
      <c r="R2939">
        <v>6.9196406317429604</v>
      </c>
      <c r="S2939">
        <v>7.4616805692419401</v>
      </c>
      <c r="T2939">
        <v>6.4415151439691396</v>
      </c>
      <c r="U2939">
        <v>8.7417025309188396</v>
      </c>
      <c r="V2939">
        <v>7.8447395301327898</v>
      </c>
      <c r="W2939">
        <v>7.6474139665928798</v>
      </c>
      <c r="X2939">
        <v>7.3021511742648499</v>
      </c>
      <c r="Y2939">
        <v>7.4975845410627997</v>
      </c>
      <c r="Z2939">
        <v>7.6357466063348403</v>
      </c>
      <c r="AA2939">
        <v>7.5163398692810501</v>
      </c>
      <c r="AB2939">
        <v>7.4187174420693403</v>
      </c>
    </row>
    <row r="2940" spans="1:47" x14ac:dyDescent="0.25">
      <c r="A2940" t="str">
        <f t="shared" si="45"/>
        <v>Braunau am InnGründungsintensitätje 1.000 Einwohner</v>
      </c>
      <c r="B2940">
        <v>2939</v>
      </c>
      <c r="C2940">
        <v>404</v>
      </c>
      <c r="D2940" t="s">
        <v>203</v>
      </c>
      <c r="E2940" t="s">
        <v>40</v>
      </c>
      <c r="F2940" t="s">
        <v>53</v>
      </c>
      <c r="G2940">
        <v>2.9044988161010301</v>
      </c>
      <c r="H2940">
        <v>2.7134442336106401</v>
      </c>
      <c r="I2940">
        <v>2.9251333609188199</v>
      </c>
      <c r="J2940">
        <v>3.1435670022746298</v>
      </c>
      <c r="K2940">
        <v>2.4986559107208901</v>
      </c>
      <c r="L2940">
        <v>3.0634787278517801</v>
      </c>
      <c r="M2940">
        <v>3.9346731153074201</v>
      </c>
      <c r="N2940">
        <v>3.3744904053387299</v>
      </c>
      <c r="O2940">
        <v>3.3590336674376799</v>
      </c>
      <c r="P2940">
        <v>3.4474766510500801</v>
      </c>
      <c r="Q2940">
        <v>3.09276344832581</v>
      </c>
      <c r="R2940">
        <v>3.0688123819095399</v>
      </c>
      <c r="S2940">
        <v>3.3721825846101599</v>
      </c>
      <c r="T2940">
        <v>2.9995023622658401</v>
      </c>
      <c r="U2940">
        <v>4.1043702636377901</v>
      </c>
      <c r="V2940">
        <v>3.7563829162835298</v>
      </c>
      <c r="W2940">
        <v>3.6777159448342598</v>
      </c>
      <c r="X2940">
        <v>3.5437897479120402</v>
      </c>
      <c r="Y2940">
        <v>3.6758784686366099</v>
      </c>
      <c r="Z2940">
        <v>3.8031025804755298</v>
      </c>
      <c r="AA2940">
        <v>3.8428693424423601</v>
      </c>
      <c r="AB2940">
        <v>3.77365386548249</v>
      </c>
    </row>
    <row r="2941" spans="1:47" x14ac:dyDescent="0.25">
      <c r="A2941" t="str">
        <f t="shared" si="45"/>
        <v>Braunau am InnKammermitgliedschaftenAktiv</v>
      </c>
      <c r="B2941">
        <v>2940</v>
      </c>
      <c r="C2941">
        <v>404</v>
      </c>
      <c r="D2941" t="s">
        <v>203</v>
      </c>
      <c r="E2941" t="s">
        <v>39</v>
      </c>
      <c r="F2941" t="s">
        <v>50</v>
      </c>
      <c r="G2941">
        <v>3060</v>
      </c>
      <c r="H2941">
        <v>3191</v>
      </c>
      <c r="I2941">
        <v>3224</v>
      </c>
      <c r="J2941">
        <v>3348</v>
      </c>
      <c r="K2941">
        <v>3480</v>
      </c>
      <c r="L2941">
        <v>3510</v>
      </c>
      <c r="M2941">
        <v>3616</v>
      </c>
      <c r="N2941">
        <v>3823</v>
      </c>
      <c r="O2941">
        <v>3929</v>
      </c>
      <c r="P2941">
        <v>3975</v>
      </c>
      <c r="Q2941">
        <v>4089</v>
      </c>
      <c r="R2941">
        <v>4085</v>
      </c>
      <c r="S2941">
        <v>4181</v>
      </c>
      <c r="T2941">
        <v>4249</v>
      </c>
      <c r="U2941">
        <v>4373</v>
      </c>
      <c r="V2941">
        <v>4361</v>
      </c>
      <c r="W2941">
        <v>4448</v>
      </c>
      <c r="X2941">
        <v>4467</v>
      </c>
      <c r="Y2941">
        <v>4608</v>
      </c>
      <c r="Z2941">
        <v>4652</v>
      </c>
      <c r="AA2941">
        <v>4774</v>
      </c>
      <c r="AB2941">
        <v>4740</v>
      </c>
      <c r="AC2941">
        <v>4930</v>
      </c>
      <c r="AD2941">
        <v>4895</v>
      </c>
      <c r="AE2941">
        <v>5004</v>
      </c>
      <c r="AF2941">
        <v>4969</v>
      </c>
      <c r="AG2941">
        <v>5080</v>
      </c>
      <c r="AH2941">
        <v>5067</v>
      </c>
      <c r="AI2941">
        <v>5168</v>
      </c>
      <c r="AJ2941">
        <v>5175</v>
      </c>
      <c r="AK2941">
        <v>5226</v>
      </c>
      <c r="AL2941">
        <v>5304</v>
      </c>
      <c r="AM2941">
        <v>5437</v>
      </c>
      <c r="AN2941">
        <v>5508</v>
      </c>
      <c r="AO2941">
        <v>5582</v>
      </c>
      <c r="AP2941">
        <v>5567</v>
      </c>
      <c r="AQ2941">
        <v>5696</v>
      </c>
      <c r="AR2941">
        <v>5673</v>
      </c>
    </row>
    <row r="2942" spans="1:47" x14ac:dyDescent="0.25">
      <c r="A2942" t="str">
        <f t="shared" si="45"/>
        <v>Braunau am InnKammermitgliedschaftenInsgesamt</v>
      </c>
      <c r="B2942">
        <v>2941</v>
      </c>
      <c r="C2942">
        <v>404</v>
      </c>
      <c r="D2942" t="s">
        <v>203</v>
      </c>
      <c r="E2942" t="s">
        <v>39</v>
      </c>
      <c r="F2942" t="s">
        <v>48</v>
      </c>
      <c r="G2942">
        <v>3835</v>
      </c>
      <c r="H2942">
        <v>4001</v>
      </c>
      <c r="I2942">
        <v>4048</v>
      </c>
      <c r="J2942">
        <v>4172</v>
      </c>
      <c r="K2942">
        <v>4306</v>
      </c>
      <c r="L2942">
        <v>4329</v>
      </c>
      <c r="M2942">
        <v>4417</v>
      </c>
      <c r="N2942">
        <v>4653</v>
      </c>
      <c r="O2942">
        <v>4758</v>
      </c>
      <c r="P2942">
        <v>4831</v>
      </c>
      <c r="Q2942">
        <v>4969</v>
      </c>
      <c r="R2942">
        <v>5011</v>
      </c>
      <c r="S2942">
        <v>5079</v>
      </c>
      <c r="T2942">
        <v>5175</v>
      </c>
      <c r="U2942">
        <v>5302</v>
      </c>
      <c r="V2942">
        <v>5353</v>
      </c>
      <c r="W2942">
        <v>5451</v>
      </c>
      <c r="X2942">
        <v>5535</v>
      </c>
      <c r="Y2942">
        <v>5635</v>
      </c>
      <c r="Z2942">
        <v>5722</v>
      </c>
      <c r="AA2942">
        <v>5834</v>
      </c>
      <c r="AB2942">
        <v>5833</v>
      </c>
      <c r="AC2942">
        <v>6026</v>
      </c>
      <c r="AD2942">
        <v>6027</v>
      </c>
      <c r="AE2942">
        <v>6167</v>
      </c>
      <c r="AF2942">
        <v>6140</v>
      </c>
      <c r="AG2942">
        <v>6284</v>
      </c>
      <c r="AH2942">
        <v>6246</v>
      </c>
      <c r="AI2942">
        <v>6342</v>
      </c>
      <c r="AJ2942">
        <v>6351</v>
      </c>
      <c r="AK2942">
        <v>6445</v>
      </c>
      <c r="AL2942">
        <v>6506</v>
      </c>
      <c r="AM2942">
        <v>6635</v>
      </c>
      <c r="AN2942">
        <v>6701</v>
      </c>
      <c r="AO2942">
        <v>6776</v>
      </c>
      <c r="AP2942">
        <v>6750</v>
      </c>
      <c r="AQ2942">
        <v>6807</v>
      </c>
      <c r="AR2942">
        <v>6757</v>
      </c>
    </row>
    <row r="2943" spans="1:47" x14ac:dyDescent="0.25">
      <c r="A2943" t="str">
        <f t="shared" si="45"/>
        <v>Braunau am InnKammermitgliedschaftenRuhend</v>
      </c>
      <c r="B2943">
        <v>2942</v>
      </c>
      <c r="C2943">
        <v>404</v>
      </c>
      <c r="D2943" t="s">
        <v>203</v>
      </c>
      <c r="E2943" t="s">
        <v>39</v>
      </c>
      <c r="F2943" t="s">
        <v>51</v>
      </c>
      <c r="G2943">
        <v>775</v>
      </c>
      <c r="H2943">
        <v>810</v>
      </c>
      <c r="I2943">
        <v>824</v>
      </c>
      <c r="J2943">
        <v>824</v>
      </c>
      <c r="K2943">
        <v>826</v>
      </c>
      <c r="L2943">
        <v>819</v>
      </c>
      <c r="M2943">
        <v>801</v>
      </c>
      <c r="N2943">
        <v>830</v>
      </c>
      <c r="O2943">
        <v>829</v>
      </c>
      <c r="P2943">
        <v>856</v>
      </c>
      <c r="Q2943">
        <v>880</v>
      </c>
      <c r="R2943">
        <v>926</v>
      </c>
      <c r="S2943">
        <v>898</v>
      </c>
      <c r="T2943">
        <v>926</v>
      </c>
      <c r="U2943">
        <v>929</v>
      </c>
      <c r="V2943">
        <v>992</v>
      </c>
      <c r="W2943">
        <v>1003</v>
      </c>
      <c r="X2943">
        <v>1068</v>
      </c>
      <c r="Y2943">
        <v>1027</v>
      </c>
      <c r="Z2943">
        <v>1070</v>
      </c>
      <c r="AA2943">
        <v>1060</v>
      </c>
      <c r="AB2943">
        <v>1093</v>
      </c>
      <c r="AC2943">
        <v>1096</v>
      </c>
      <c r="AD2943">
        <v>1132</v>
      </c>
      <c r="AE2943">
        <v>1163</v>
      </c>
      <c r="AF2943">
        <v>1171</v>
      </c>
      <c r="AG2943">
        <v>1204</v>
      </c>
      <c r="AH2943">
        <v>1179</v>
      </c>
      <c r="AI2943">
        <v>1174</v>
      </c>
      <c r="AJ2943">
        <v>1176</v>
      </c>
      <c r="AK2943">
        <v>1219</v>
      </c>
      <c r="AL2943">
        <v>1202</v>
      </c>
      <c r="AM2943">
        <v>1198</v>
      </c>
      <c r="AN2943">
        <v>1193</v>
      </c>
      <c r="AO2943">
        <v>1194</v>
      </c>
      <c r="AP2943">
        <v>1183</v>
      </c>
      <c r="AQ2943">
        <v>1111</v>
      </c>
      <c r="AR2943">
        <v>1084</v>
      </c>
    </row>
    <row r="2944" spans="1:47" x14ac:dyDescent="0.25">
      <c r="A2944" t="str">
        <f t="shared" si="45"/>
        <v>Braunau am InnLehrlinge1. Lehrjahr, männlich</v>
      </c>
      <c r="B2944">
        <v>2943</v>
      </c>
      <c r="C2944">
        <v>404</v>
      </c>
      <c r="D2944" t="s">
        <v>203</v>
      </c>
      <c r="E2944" t="s">
        <v>46</v>
      </c>
      <c r="F2944" t="s">
        <v>65</v>
      </c>
      <c r="G2944">
        <v>264</v>
      </c>
      <c r="H2944">
        <v>233</v>
      </c>
      <c r="I2944">
        <v>310</v>
      </c>
      <c r="J2944">
        <v>308</v>
      </c>
      <c r="K2944">
        <v>329</v>
      </c>
      <c r="L2944">
        <v>338</v>
      </c>
      <c r="M2944">
        <v>323</v>
      </c>
      <c r="N2944">
        <v>269</v>
      </c>
      <c r="O2944">
        <v>292</v>
      </c>
      <c r="P2944">
        <v>313</v>
      </c>
      <c r="Q2944">
        <v>313</v>
      </c>
      <c r="R2944">
        <v>258</v>
      </c>
      <c r="S2944">
        <v>266</v>
      </c>
      <c r="T2944">
        <v>273</v>
      </c>
      <c r="U2944">
        <v>302</v>
      </c>
      <c r="V2944">
        <v>275</v>
      </c>
      <c r="W2944">
        <v>276</v>
      </c>
      <c r="X2944">
        <v>253</v>
      </c>
      <c r="Y2944">
        <v>232</v>
      </c>
      <c r="Z2944">
        <v>293</v>
      </c>
      <c r="AA2944">
        <v>300</v>
      </c>
      <c r="AB2944">
        <v>283</v>
      </c>
    </row>
    <row r="2945" spans="1:28" x14ac:dyDescent="0.25">
      <c r="A2945" t="str">
        <f t="shared" si="45"/>
        <v>Braunau am InnLehrlinge1. Lehrjahr, weiblich</v>
      </c>
      <c r="B2945">
        <v>2944</v>
      </c>
      <c r="C2945">
        <v>404</v>
      </c>
      <c r="D2945" t="s">
        <v>203</v>
      </c>
      <c r="E2945" t="s">
        <v>46</v>
      </c>
      <c r="F2945" t="s">
        <v>66</v>
      </c>
      <c r="G2945">
        <v>133</v>
      </c>
      <c r="H2945">
        <v>163</v>
      </c>
      <c r="I2945">
        <v>118</v>
      </c>
      <c r="J2945">
        <v>174</v>
      </c>
      <c r="K2945">
        <v>138</v>
      </c>
      <c r="L2945">
        <v>171</v>
      </c>
      <c r="M2945">
        <v>176</v>
      </c>
      <c r="N2945">
        <v>154</v>
      </c>
      <c r="O2945">
        <v>124</v>
      </c>
      <c r="P2945">
        <v>150</v>
      </c>
      <c r="Q2945">
        <v>154</v>
      </c>
      <c r="R2945">
        <v>153</v>
      </c>
      <c r="S2945">
        <v>113</v>
      </c>
      <c r="T2945">
        <v>142</v>
      </c>
      <c r="U2945">
        <v>134</v>
      </c>
      <c r="V2945">
        <v>142</v>
      </c>
      <c r="W2945">
        <v>145</v>
      </c>
      <c r="X2945">
        <v>127</v>
      </c>
      <c r="Y2945">
        <v>140</v>
      </c>
      <c r="Z2945">
        <v>118</v>
      </c>
      <c r="AA2945">
        <v>134</v>
      </c>
      <c r="AB2945">
        <v>126</v>
      </c>
    </row>
    <row r="2946" spans="1:28" x14ac:dyDescent="0.25">
      <c r="A2946" t="str">
        <f t="shared" si="45"/>
        <v>Braunau am InnLehrlinge2. Lehrjahr, männlich</v>
      </c>
      <c r="B2946">
        <v>2945</v>
      </c>
      <c r="C2946">
        <v>404</v>
      </c>
      <c r="D2946" t="s">
        <v>203</v>
      </c>
      <c r="E2946" t="s">
        <v>46</v>
      </c>
      <c r="F2946" t="s">
        <v>67</v>
      </c>
      <c r="G2946">
        <v>312</v>
      </c>
      <c r="H2946">
        <v>278</v>
      </c>
      <c r="I2946">
        <v>236</v>
      </c>
      <c r="J2946">
        <v>320</v>
      </c>
      <c r="K2946">
        <v>295</v>
      </c>
      <c r="L2946">
        <v>317</v>
      </c>
      <c r="M2946">
        <v>334</v>
      </c>
      <c r="N2946">
        <v>331</v>
      </c>
      <c r="O2946">
        <v>294</v>
      </c>
      <c r="P2946">
        <v>321</v>
      </c>
      <c r="Q2946">
        <v>326</v>
      </c>
      <c r="R2946">
        <v>316</v>
      </c>
      <c r="S2946">
        <v>276</v>
      </c>
      <c r="T2946">
        <v>291</v>
      </c>
      <c r="U2946">
        <v>289</v>
      </c>
      <c r="V2946">
        <v>308</v>
      </c>
      <c r="W2946">
        <v>272</v>
      </c>
      <c r="X2946">
        <v>287</v>
      </c>
      <c r="Y2946">
        <v>278</v>
      </c>
      <c r="Z2946">
        <v>252</v>
      </c>
      <c r="AA2946">
        <v>305</v>
      </c>
      <c r="AB2946">
        <v>315</v>
      </c>
    </row>
    <row r="2947" spans="1:28" x14ac:dyDescent="0.25">
      <c r="A2947" t="str">
        <f t="shared" ref="A2947:A3010" si="46">D2947&amp;E2947&amp;F2947</f>
        <v>Braunau am InnLehrlinge2. Lehrjahr, weiblich</v>
      </c>
      <c r="B2947">
        <v>2946</v>
      </c>
      <c r="C2947">
        <v>404</v>
      </c>
      <c r="D2947" t="s">
        <v>203</v>
      </c>
      <c r="E2947" t="s">
        <v>46</v>
      </c>
      <c r="F2947" t="s">
        <v>68</v>
      </c>
      <c r="G2947">
        <v>135</v>
      </c>
      <c r="H2947">
        <v>143</v>
      </c>
      <c r="I2947">
        <v>141</v>
      </c>
      <c r="J2947">
        <v>130</v>
      </c>
      <c r="K2947">
        <v>167</v>
      </c>
      <c r="L2947">
        <v>135</v>
      </c>
      <c r="M2947">
        <v>165</v>
      </c>
      <c r="N2947">
        <v>178</v>
      </c>
      <c r="O2947">
        <v>189</v>
      </c>
      <c r="P2947">
        <v>142</v>
      </c>
      <c r="Q2947">
        <v>150</v>
      </c>
      <c r="R2947">
        <v>152</v>
      </c>
      <c r="S2947">
        <v>150</v>
      </c>
      <c r="T2947">
        <v>114</v>
      </c>
      <c r="U2947">
        <v>134</v>
      </c>
      <c r="V2947">
        <v>127</v>
      </c>
      <c r="W2947">
        <v>133</v>
      </c>
      <c r="X2947">
        <v>137</v>
      </c>
      <c r="Y2947">
        <v>135</v>
      </c>
      <c r="Z2947">
        <v>140</v>
      </c>
      <c r="AA2947">
        <v>131</v>
      </c>
      <c r="AB2947">
        <v>128</v>
      </c>
    </row>
    <row r="2948" spans="1:28" x14ac:dyDescent="0.25">
      <c r="A2948" t="str">
        <f t="shared" si="46"/>
        <v>Braunau am InnLehrlinge3. Lehrjahr, männlich</v>
      </c>
      <c r="B2948">
        <v>2947</v>
      </c>
      <c r="C2948">
        <v>404</v>
      </c>
      <c r="D2948" t="s">
        <v>203</v>
      </c>
      <c r="E2948" t="s">
        <v>46</v>
      </c>
      <c r="F2948" t="s">
        <v>69</v>
      </c>
      <c r="G2948">
        <v>273</v>
      </c>
      <c r="H2948">
        <v>307</v>
      </c>
      <c r="I2948">
        <v>271</v>
      </c>
      <c r="J2948">
        <v>240</v>
      </c>
      <c r="K2948">
        <v>306</v>
      </c>
      <c r="L2948">
        <v>287</v>
      </c>
      <c r="M2948">
        <v>303</v>
      </c>
      <c r="N2948">
        <v>321</v>
      </c>
      <c r="O2948">
        <v>314</v>
      </c>
      <c r="P2948">
        <v>296</v>
      </c>
      <c r="Q2948">
        <v>300</v>
      </c>
      <c r="R2948">
        <v>312</v>
      </c>
      <c r="S2948">
        <v>301</v>
      </c>
      <c r="T2948">
        <v>257</v>
      </c>
      <c r="U2948">
        <v>274</v>
      </c>
      <c r="V2948">
        <v>279</v>
      </c>
      <c r="W2948">
        <v>284</v>
      </c>
      <c r="X2948">
        <v>248</v>
      </c>
      <c r="Y2948">
        <v>274</v>
      </c>
      <c r="Z2948">
        <v>263</v>
      </c>
      <c r="AA2948">
        <v>245</v>
      </c>
      <c r="AB2948">
        <v>297</v>
      </c>
    </row>
    <row r="2949" spans="1:28" x14ac:dyDescent="0.25">
      <c r="A2949" t="str">
        <f t="shared" si="46"/>
        <v>Braunau am InnLehrlinge3. Lehrjahr, weiblich</v>
      </c>
      <c r="B2949">
        <v>2948</v>
      </c>
      <c r="C2949">
        <v>404</v>
      </c>
      <c r="D2949" t="s">
        <v>203</v>
      </c>
      <c r="E2949" t="s">
        <v>46</v>
      </c>
      <c r="F2949" t="s">
        <v>70</v>
      </c>
      <c r="G2949">
        <v>166</v>
      </c>
      <c r="H2949">
        <v>137</v>
      </c>
      <c r="I2949">
        <v>130</v>
      </c>
      <c r="J2949">
        <v>136</v>
      </c>
      <c r="K2949">
        <v>128</v>
      </c>
      <c r="L2949">
        <v>162</v>
      </c>
      <c r="M2949">
        <v>126</v>
      </c>
      <c r="N2949">
        <v>151</v>
      </c>
      <c r="O2949">
        <v>160</v>
      </c>
      <c r="P2949">
        <v>187</v>
      </c>
      <c r="Q2949">
        <v>131</v>
      </c>
      <c r="R2949">
        <v>132</v>
      </c>
      <c r="S2949">
        <v>133</v>
      </c>
      <c r="T2949">
        <v>133</v>
      </c>
      <c r="U2949">
        <v>96</v>
      </c>
      <c r="V2949">
        <v>118</v>
      </c>
      <c r="W2949">
        <v>111</v>
      </c>
      <c r="X2949">
        <v>115</v>
      </c>
      <c r="Y2949">
        <v>119</v>
      </c>
      <c r="Z2949">
        <v>123</v>
      </c>
      <c r="AA2949">
        <v>127</v>
      </c>
      <c r="AB2949">
        <v>124</v>
      </c>
    </row>
    <row r="2950" spans="1:28" x14ac:dyDescent="0.25">
      <c r="A2950" t="str">
        <f t="shared" si="46"/>
        <v>Braunau am InnLehrlinge4. Lehrjahr, männlich</v>
      </c>
      <c r="B2950">
        <v>2949</v>
      </c>
      <c r="C2950">
        <v>404</v>
      </c>
      <c r="D2950" t="s">
        <v>203</v>
      </c>
      <c r="E2950" t="s">
        <v>46</v>
      </c>
      <c r="F2950" t="s">
        <v>71</v>
      </c>
      <c r="G2950">
        <v>134</v>
      </c>
      <c r="H2950">
        <v>160</v>
      </c>
      <c r="I2950">
        <v>181</v>
      </c>
      <c r="J2950">
        <v>156</v>
      </c>
      <c r="K2950">
        <v>153</v>
      </c>
      <c r="L2950">
        <v>174</v>
      </c>
      <c r="M2950">
        <v>164</v>
      </c>
      <c r="N2950">
        <v>192</v>
      </c>
      <c r="O2950">
        <v>199</v>
      </c>
      <c r="P2950">
        <v>214</v>
      </c>
      <c r="Q2950">
        <v>167</v>
      </c>
      <c r="R2950">
        <v>185</v>
      </c>
      <c r="S2950">
        <v>173</v>
      </c>
      <c r="T2950">
        <v>192</v>
      </c>
      <c r="U2950">
        <v>155</v>
      </c>
      <c r="V2950">
        <v>194</v>
      </c>
      <c r="W2950">
        <v>183</v>
      </c>
      <c r="X2950">
        <v>179</v>
      </c>
      <c r="Y2950">
        <v>160</v>
      </c>
      <c r="Z2950">
        <v>174</v>
      </c>
      <c r="AA2950">
        <v>183</v>
      </c>
      <c r="AB2950">
        <v>152</v>
      </c>
    </row>
    <row r="2951" spans="1:28" x14ac:dyDescent="0.25">
      <c r="A2951" t="str">
        <f t="shared" si="46"/>
        <v>Braunau am InnLehrlinge4. Lehrjahr, weiblich</v>
      </c>
      <c r="B2951">
        <v>2950</v>
      </c>
      <c r="C2951">
        <v>404</v>
      </c>
      <c r="D2951" t="s">
        <v>203</v>
      </c>
      <c r="E2951" t="s">
        <v>46</v>
      </c>
      <c r="F2951" t="s">
        <v>72</v>
      </c>
      <c r="G2951">
        <v>7</v>
      </c>
      <c r="H2951">
        <v>19</v>
      </c>
      <c r="I2951">
        <v>17</v>
      </c>
      <c r="J2951">
        <v>11</v>
      </c>
      <c r="K2951">
        <v>17</v>
      </c>
      <c r="L2951">
        <v>16</v>
      </c>
      <c r="M2951">
        <v>21</v>
      </c>
      <c r="N2951">
        <v>15</v>
      </c>
      <c r="O2951">
        <v>20</v>
      </c>
      <c r="P2951">
        <v>28</v>
      </c>
      <c r="Q2951">
        <v>34</v>
      </c>
      <c r="R2951">
        <v>19</v>
      </c>
      <c r="S2951">
        <v>24</v>
      </c>
      <c r="T2951">
        <v>24</v>
      </c>
      <c r="U2951">
        <v>29</v>
      </c>
      <c r="V2951">
        <v>14</v>
      </c>
      <c r="W2951">
        <v>23</v>
      </c>
      <c r="X2951">
        <v>26</v>
      </c>
      <c r="Y2951">
        <v>21</v>
      </c>
      <c r="Z2951">
        <v>30</v>
      </c>
      <c r="AA2951">
        <v>32</v>
      </c>
      <c r="AB2951">
        <v>29</v>
      </c>
    </row>
    <row r="2952" spans="1:28" x14ac:dyDescent="0.25">
      <c r="A2952" t="str">
        <f t="shared" si="46"/>
        <v>Braunau am InnLehrlingeFrauen</v>
      </c>
      <c r="B2952">
        <v>2951</v>
      </c>
      <c r="C2952">
        <v>404</v>
      </c>
      <c r="D2952" t="s">
        <v>203</v>
      </c>
      <c r="E2952" t="s">
        <v>46</v>
      </c>
      <c r="F2952" t="s">
        <v>47</v>
      </c>
      <c r="G2952">
        <v>441</v>
      </c>
      <c r="H2952">
        <v>462</v>
      </c>
      <c r="I2952">
        <v>406</v>
      </c>
      <c r="J2952">
        <v>451</v>
      </c>
      <c r="K2952">
        <v>450</v>
      </c>
      <c r="L2952">
        <v>484</v>
      </c>
      <c r="M2952">
        <v>488</v>
      </c>
      <c r="N2952">
        <v>498</v>
      </c>
      <c r="O2952">
        <v>493</v>
      </c>
      <c r="P2952">
        <v>507</v>
      </c>
      <c r="Q2952">
        <v>469</v>
      </c>
      <c r="R2952">
        <v>456</v>
      </c>
      <c r="S2952">
        <v>420</v>
      </c>
      <c r="T2952">
        <v>413</v>
      </c>
      <c r="U2952">
        <v>393</v>
      </c>
      <c r="V2952">
        <v>401</v>
      </c>
      <c r="W2952">
        <v>412</v>
      </c>
      <c r="X2952">
        <v>405</v>
      </c>
      <c r="Y2952">
        <v>415</v>
      </c>
      <c r="Z2952">
        <v>411</v>
      </c>
      <c r="AA2952">
        <v>424</v>
      </c>
      <c r="AB2952">
        <v>407</v>
      </c>
    </row>
    <row r="2953" spans="1:28" x14ac:dyDescent="0.25">
      <c r="A2953" t="str">
        <f t="shared" si="46"/>
        <v>Braunau am InnLehrlingeInsgesamt</v>
      </c>
      <c r="B2953">
        <v>2952</v>
      </c>
      <c r="C2953">
        <v>404</v>
      </c>
      <c r="D2953" t="s">
        <v>203</v>
      </c>
      <c r="E2953" t="s">
        <v>46</v>
      </c>
      <c r="F2953" t="s">
        <v>48</v>
      </c>
      <c r="G2953">
        <v>1424</v>
      </c>
      <c r="H2953">
        <v>1440</v>
      </c>
      <c r="I2953">
        <v>1404</v>
      </c>
      <c r="J2953">
        <v>1475</v>
      </c>
      <c r="K2953">
        <v>1533</v>
      </c>
      <c r="L2953">
        <v>1600</v>
      </c>
      <c r="M2953">
        <v>1612</v>
      </c>
      <c r="N2953">
        <v>1611</v>
      </c>
      <c r="O2953">
        <v>1592</v>
      </c>
      <c r="P2953">
        <v>1651</v>
      </c>
      <c r="Q2953">
        <v>1575</v>
      </c>
      <c r="R2953">
        <v>1527</v>
      </c>
      <c r="S2953">
        <v>1436</v>
      </c>
      <c r="T2953">
        <v>1426</v>
      </c>
      <c r="U2953">
        <v>1413</v>
      </c>
      <c r="V2953">
        <v>1457</v>
      </c>
      <c r="W2953">
        <v>1427</v>
      </c>
      <c r="X2953">
        <v>1372</v>
      </c>
      <c r="Y2953">
        <v>1359</v>
      </c>
      <c r="Z2953">
        <v>1393</v>
      </c>
      <c r="AA2953">
        <v>1457</v>
      </c>
      <c r="AB2953">
        <v>1454</v>
      </c>
    </row>
    <row r="2954" spans="1:28" x14ac:dyDescent="0.25">
      <c r="A2954" t="str">
        <f t="shared" si="46"/>
        <v>Braunau am InnLehrlingeMänner</v>
      </c>
      <c r="B2954">
        <v>2953</v>
      </c>
      <c r="C2954">
        <v>404</v>
      </c>
      <c r="D2954" t="s">
        <v>203</v>
      </c>
      <c r="E2954" t="s">
        <v>46</v>
      </c>
      <c r="F2954" t="s">
        <v>49</v>
      </c>
      <c r="G2954">
        <v>983</v>
      </c>
      <c r="H2954">
        <v>978</v>
      </c>
      <c r="I2954">
        <v>998</v>
      </c>
      <c r="J2954">
        <v>1024</v>
      </c>
      <c r="K2954">
        <v>1083</v>
      </c>
      <c r="L2954">
        <v>1116</v>
      </c>
      <c r="M2954">
        <v>1124</v>
      </c>
      <c r="N2954">
        <v>1113</v>
      </c>
      <c r="O2954">
        <v>1099</v>
      </c>
      <c r="P2954">
        <v>1144</v>
      </c>
      <c r="Q2954">
        <v>1106</v>
      </c>
      <c r="R2954">
        <v>1071</v>
      </c>
      <c r="S2954">
        <v>1016</v>
      </c>
      <c r="T2954">
        <v>1013</v>
      </c>
      <c r="U2954">
        <v>1020</v>
      </c>
      <c r="V2954">
        <v>1056</v>
      </c>
      <c r="W2954">
        <v>1015</v>
      </c>
      <c r="X2954">
        <v>967</v>
      </c>
      <c r="Y2954">
        <v>944</v>
      </c>
      <c r="Z2954">
        <v>982</v>
      </c>
      <c r="AA2954">
        <v>1033</v>
      </c>
      <c r="AB2954">
        <v>1047</v>
      </c>
    </row>
    <row r="2955" spans="1:28" x14ac:dyDescent="0.25">
      <c r="A2955" t="str">
        <f t="shared" si="46"/>
        <v>Braunau am InnNeugründungenInsgesamt</v>
      </c>
      <c r="B2955">
        <v>2954</v>
      </c>
      <c r="C2955">
        <v>404</v>
      </c>
      <c r="D2955" t="s">
        <v>203</v>
      </c>
      <c r="E2955" t="s">
        <v>41</v>
      </c>
      <c r="F2955" t="s">
        <v>48</v>
      </c>
      <c r="G2955">
        <v>276</v>
      </c>
      <c r="H2955">
        <v>258.50711869185199</v>
      </c>
      <c r="I2955">
        <v>278.85588842975199</v>
      </c>
      <c r="J2955">
        <v>301.47121908513901</v>
      </c>
      <c r="K2955">
        <v>240.5456045251</v>
      </c>
      <c r="L2955">
        <v>295.51847548222202</v>
      </c>
      <c r="M2955">
        <v>381.18326206475302</v>
      </c>
      <c r="N2955">
        <v>328.50664095972598</v>
      </c>
      <c r="O2955">
        <v>326.75</v>
      </c>
      <c r="P2955">
        <v>336.52198581560299</v>
      </c>
      <c r="Q2955">
        <v>302.63618170902498</v>
      </c>
      <c r="R2955">
        <v>301.76552795031103</v>
      </c>
      <c r="S2955">
        <v>333.31327102803698</v>
      </c>
      <c r="T2955">
        <v>299.65928449744501</v>
      </c>
      <c r="U2955">
        <v>414.35669996555299</v>
      </c>
      <c r="V2955">
        <v>384</v>
      </c>
      <c r="W2955">
        <v>380</v>
      </c>
      <c r="X2955">
        <v>370</v>
      </c>
      <c r="Y2955">
        <v>388</v>
      </c>
      <c r="Z2955">
        <v>405</v>
      </c>
      <c r="AA2955">
        <v>414</v>
      </c>
      <c r="AB2955">
        <v>413</v>
      </c>
    </row>
    <row r="2956" spans="1:28" x14ac:dyDescent="0.25">
      <c r="A2956" t="str">
        <f t="shared" si="46"/>
        <v>Braunau am InnPendler (Auspendler/-innen)Insgesamt</v>
      </c>
      <c r="B2956">
        <v>2955</v>
      </c>
      <c r="C2956">
        <v>404</v>
      </c>
      <c r="D2956" t="s">
        <v>203</v>
      </c>
      <c r="E2956" t="s">
        <v>459</v>
      </c>
      <c r="F2956" t="s">
        <v>48</v>
      </c>
      <c r="G2956">
        <v>31231</v>
      </c>
      <c r="H2956">
        <v>32435</v>
      </c>
      <c r="I2956">
        <v>32565</v>
      </c>
      <c r="J2956">
        <v>33098</v>
      </c>
      <c r="K2956">
        <v>33199</v>
      </c>
      <c r="L2956">
        <v>33939</v>
      </c>
      <c r="M2956">
        <v>34201</v>
      </c>
      <c r="N2956">
        <v>35179</v>
      </c>
      <c r="O2956">
        <v>36232</v>
      </c>
      <c r="P2956">
        <v>36855</v>
      </c>
      <c r="Q2956">
        <v>37420</v>
      </c>
      <c r="R2956">
        <v>37458</v>
      </c>
      <c r="S2956">
        <v>38366</v>
      </c>
    </row>
    <row r="2957" spans="1:28" x14ac:dyDescent="0.25">
      <c r="A2957" t="str">
        <f t="shared" si="46"/>
        <v>Braunau am InnPendler ins AuslandInsgesamt</v>
      </c>
      <c r="B2957">
        <v>2956</v>
      </c>
      <c r="C2957">
        <v>404</v>
      </c>
      <c r="D2957" t="s">
        <v>203</v>
      </c>
      <c r="E2957" t="s">
        <v>304</v>
      </c>
      <c r="F2957" t="s">
        <v>48</v>
      </c>
      <c r="G2957">
        <v>3089</v>
      </c>
      <c r="H2957">
        <v>3063</v>
      </c>
      <c r="I2957">
        <v>3109</v>
      </c>
      <c r="J2957">
        <v>2983</v>
      </c>
      <c r="K2957">
        <v>2938</v>
      </c>
      <c r="L2957">
        <v>3057</v>
      </c>
      <c r="M2957">
        <v>2942</v>
      </c>
      <c r="N2957">
        <v>3069</v>
      </c>
      <c r="O2957">
        <v>3100</v>
      </c>
      <c r="P2957">
        <v>3055</v>
      </c>
      <c r="Q2957">
        <v>3045</v>
      </c>
      <c r="R2957">
        <v>2881</v>
      </c>
      <c r="S2957">
        <v>2792</v>
      </c>
    </row>
    <row r="2958" spans="1:28" x14ac:dyDescent="0.25">
      <c r="A2958" t="str">
        <f t="shared" si="46"/>
        <v>Braunau am InnPendler zw. BundesländernInsgesamt</v>
      </c>
      <c r="B2958">
        <v>2957</v>
      </c>
      <c r="C2958">
        <v>404</v>
      </c>
      <c r="D2958" t="s">
        <v>203</v>
      </c>
      <c r="E2958" t="s">
        <v>433</v>
      </c>
      <c r="F2958" t="s">
        <v>48</v>
      </c>
      <c r="G2958">
        <v>8011</v>
      </c>
      <c r="H2958">
        <v>8195</v>
      </c>
      <c r="I2958">
        <v>8269</v>
      </c>
      <c r="J2958">
        <v>8551</v>
      </c>
      <c r="K2958">
        <v>8427</v>
      </c>
      <c r="L2958">
        <v>8470</v>
      </c>
      <c r="M2958">
        <v>8554</v>
      </c>
      <c r="N2958">
        <v>8668</v>
      </c>
      <c r="O2958">
        <v>8849</v>
      </c>
      <c r="P2958">
        <v>8857</v>
      </c>
      <c r="Q2958">
        <v>8929</v>
      </c>
      <c r="R2958">
        <v>9028</v>
      </c>
      <c r="S2958">
        <v>9350</v>
      </c>
    </row>
    <row r="2959" spans="1:28" x14ac:dyDescent="0.25">
      <c r="A2959" t="str">
        <f t="shared" si="46"/>
        <v>Braunau am InnPendler zw. Gemeinden eines Pol. BezirkesInsgesamt</v>
      </c>
      <c r="B2959">
        <v>2958</v>
      </c>
      <c r="C2959">
        <v>404</v>
      </c>
      <c r="D2959" t="s">
        <v>203</v>
      </c>
      <c r="E2959" t="s">
        <v>305</v>
      </c>
      <c r="F2959" t="s">
        <v>48</v>
      </c>
      <c r="G2959">
        <v>16615</v>
      </c>
      <c r="H2959">
        <v>16546</v>
      </c>
      <c r="I2959">
        <v>17075</v>
      </c>
      <c r="J2959">
        <v>17602</v>
      </c>
      <c r="K2959">
        <v>17873</v>
      </c>
      <c r="L2959">
        <v>18428</v>
      </c>
      <c r="M2959">
        <v>18720</v>
      </c>
      <c r="N2959">
        <v>19248</v>
      </c>
      <c r="O2959">
        <v>19928</v>
      </c>
      <c r="P2959">
        <v>20487</v>
      </c>
      <c r="Q2959">
        <v>20644</v>
      </c>
      <c r="R2959">
        <v>20658</v>
      </c>
      <c r="S2959">
        <v>21316</v>
      </c>
    </row>
    <row r="2960" spans="1:28" x14ac:dyDescent="0.25">
      <c r="A2960" t="str">
        <f t="shared" si="46"/>
        <v>Braunau am InnPendler zw. Pol. Bez. des BundeslandesInsgesamt</v>
      </c>
      <c r="B2960">
        <v>2959</v>
      </c>
      <c r="C2960">
        <v>404</v>
      </c>
      <c r="D2960" t="s">
        <v>203</v>
      </c>
      <c r="E2960" t="s">
        <v>306</v>
      </c>
      <c r="F2960" t="s">
        <v>48</v>
      </c>
      <c r="G2960">
        <v>3516</v>
      </c>
      <c r="H2960">
        <v>4631</v>
      </c>
      <c r="I2960">
        <v>4112</v>
      </c>
      <c r="J2960">
        <v>3962</v>
      </c>
      <c r="K2960">
        <v>3961</v>
      </c>
      <c r="L2960">
        <v>3984</v>
      </c>
      <c r="M2960">
        <v>3985</v>
      </c>
      <c r="N2960">
        <v>4194</v>
      </c>
      <c r="O2960">
        <v>4355</v>
      </c>
      <c r="P2960">
        <v>4456</v>
      </c>
      <c r="Q2960">
        <v>4802</v>
      </c>
      <c r="R2960">
        <v>4891</v>
      </c>
      <c r="S2960">
        <v>4908</v>
      </c>
    </row>
    <row r="2961" spans="1:47" x14ac:dyDescent="0.25">
      <c r="A2961" t="str">
        <f t="shared" si="46"/>
        <v>Braunau am InnPensionisteneinkommenBrutto_Schnitt</v>
      </c>
      <c r="B2961">
        <v>2960</v>
      </c>
      <c r="C2961">
        <v>404</v>
      </c>
      <c r="D2961" t="s">
        <v>203</v>
      </c>
      <c r="E2961" t="s">
        <v>44</v>
      </c>
      <c r="F2961" t="s">
        <v>54</v>
      </c>
      <c r="G2961">
        <v>13448.949026100699</v>
      </c>
      <c r="H2961">
        <v>13735.413084924399</v>
      </c>
      <c r="I2961">
        <v>14186.0407379345</v>
      </c>
      <c r="J2961">
        <v>14554.300452400401</v>
      </c>
      <c r="K2961">
        <v>15094.771678868199</v>
      </c>
      <c r="L2961">
        <v>15558.6771940695</v>
      </c>
      <c r="M2961">
        <v>15941.7396339881</v>
      </c>
      <c r="N2961">
        <v>16338.023018956699</v>
      </c>
      <c r="O2961">
        <v>16886.148147663502</v>
      </c>
      <c r="P2961">
        <v>17414.487940160601</v>
      </c>
      <c r="Q2961">
        <v>17928.826732693698</v>
      </c>
      <c r="R2961">
        <v>18385.1303180824</v>
      </c>
      <c r="S2961">
        <v>18788.3685734266</v>
      </c>
      <c r="T2961">
        <v>19152.787428977801</v>
      </c>
      <c r="U2961">
        <v>19692.436393698899</v>
      </c>
      <c r="V2961">
        <v>20374.234584435599</v>
      </c>
      <c r="W2961">
        <v>21642.733281385601</v>
      </c>
      <c r="X2961">
        <v>22400.1998126935</v>
      </c>
      <c r="Y2961">
        <v>23215.795299073601</v>
      </c>
    </row>
    <row r="2962" spans="1:47" x14ac:dyDescent="0.25">
      <c r="A2962" t="str">
        <f t="shared" si="46"/>
        <v>Braunau am InnPensionisteneinkommenBruttobezüge 1000 EUR</v>
      </c>
      <c r="B2962">
        <v>2961</v>
      </c>
      <c r="C2962">
        <v>404</v>
      </c>
      <c r="D2962" t="s">
        <v>203</v>
      </c>
      <c r="E2962" t="s">
        <v>44</v>
      </c>
      <c r="F2962" t="s">
        <v>55</v>
      </c>
      <c r="G2962">
        <v>289582.77042999998</v>
      </c>
      <c r="H2962">
        <v>297110.72044</v>
      </c>
      <c r="I2962">
        <v>308929.40915000002</v>
      </c>
      <c r="J2962">
        <v>320747.67336999997</v>
      </c>
      <c r="K2962">
        <v>336085.09142999997</v>
      </c>
      <c r="L2962">
        <v>351548.3112</v>
      </c>
      <c r="M2962">
        <v>368477.36989999999</v>
      </c>
      <c r="N2962">
        <v>381803.25993</v>
      </c>
      <c r="O2962">
        <v>400015.96347000002</v>
      </c>
      <c r="P2962">
        <v>418487.55969000002</v>
      </c>
      <c r="Q2962">
        <v>435365.69955000002</v>
      </c>
      <c r="R2962">
        <v>445637.17378000001</v>
      </c>
      <c r="S2962">
        <v>456745.24002000003</v>
      </c>
      <c r="T2962">
        <v>471254.33468999999</v>
      </c>
      <c r="U2962">
        <v>491286.90315000003</v>
      </c>
      <c r="V2962">
        <v>516018.23931999999</v>
      </c>
      <c r="W2962">
        <v>548556.71774999995</v>
      </c>
      <c r="X2962">
        <v>578821.16316</v>
      </c>
      <c r="Y2962">
        <v>608973.52648999996</v>
      </c>
    </row>
    <row r="2963" spans="1:47" x14ac:dyDescent="0.25">
      <c r="A2963" t="str">
        <f t="shared" si="46"/>
        <v>Braunau am InnPensionisteneinkommenBruttobezüge Fälle</v>
      </c>
      <c r="B2963">
        <v>2962</v>
      </c>
      <c r="C2963">
        <v>404</v>
      </c>
      <c r="D2963" t="s">
        <v>203</v>
      </c>
      <c r="E2963" t="s">
        <v>44</v>
      </c>
      <c r="F2963" t="s">
        <v>56</v>
      </c>
      <c r="G2963">
        <v>21532</v>
      </c>
      <c r="H2963">
        <v>21631</v>
      </c>
      <c r="I2963">
        <v>21777</v>
      </c>
      <c r="J2963">
        <v>22038</v>
      </c>
      <c r="K2963">
        <v>22265</v>
      </c>
      <c r="L2963">
        <v>22595</v>
      </c>
      <c r="M2963">
        <v>23114</v>
      </c>
      <c r="N2963">
        <v>23369</v>
      </c>
      <c r="O2963">
        <v>23689</v>
      </c>
      <c r="P2963">
        <v>24031</v>
      </c>
      <c r="Q2963">
        <v>24283</v>
      </c>
      <c r="R2963">
        <v>24239</v>
      </c>
      <c r="S2963">
        <v>24310</v>
      </c>
      <c r="T2963">
        <v>24605</v>
      </c>
      <c r="U2963">
        <v>24948</v>
      </c>
      <c r="V2963">
        <v>25327</v>
      </c>
      <c r="W2963">
        <v>25346</v>
      </c>
      <c r="X2963">
        <v>25840</v>
      </c>
      <c r="Y2963">
        <v>26231</v>
      </c>
    </row>
    <row r="2964" spans="1:47" x14ac:dyDescent="0.25">
      <c r="A2964" t="str">
        <f t="shared" si="46"/>
        <v>Braunau am InnPensionisteneinkommenLohnsteuer 1000 EUR</v>
      </c>
      <c r="B2964">
        <v>2963</v>
      </c>
      <c r="C2964">
        <v>404</v>
      </c>
      <c r="D2964" t="s">
        <v>203</v>
      </c>
      <c r="E2964" t="s">
        <v>44</v>
      </c>
      <c r="F2964" t="s">
        <v>57</v>
      </c>
      <c r="G2964">
        <v>27936.759419999998</v>
      </c>
      <c r="H2964">
        <v>25818.416939999999</v>
      </c>
      <c r="I2964">
        <v>28178.85195</v>
      </c>
      <c r="J2964">
        <v>30357.630430000001</v>
      </c>
      <c r="K2964">
        <v>33495.142870000003</v>
      </c>
      <c r="L2964">
        <v>31424.640230000001</v>
      </c>
      <c r="M2964">
        <v>34293.144079999998</v>
      </c>
      <c r="N2964">
        <v>37206.595869999997</v>
      </c>
      <c r="O2964">
        <v>40881.060720000001</v>
      </c>
      <c r="P2964">
        <v>44490.525249999999</v>
      </c>
      <c r="Q2964">
        <v>48060.809639999999</v>
      </c>
      <c r="R2964">
        <v>51184.972589999998</v>
      </c>
      <c r="S2964">
        <v>43387.893700000001</v>
      </c>
      <c r="T2964">
        <v>45926.707880000002</v>
      </c>
      <c r="U2964">
        <v>49585.31925</v>
      </c>
      <c r="V2964">
        <v>54239.545879999998</v>
      </c>
      <c r="W2964">
        <v>54500.660060000002</v>
      </c>
      <c r="X2964">
        <v>60200.5164</v>
      </c>
      <c r="Y2964">
        <v>62302.948340000003</v>
      </c>
    </row>
    <row r="2965" spans="1:47" x14ac:dyDescent="0.25">
      <c r="A2965" t="str">
        <f t="shared" si="46"/>
        <v>Braunau am InnPensionisteneinkommenLohnsteuer Fälle</v>
      </c>
      <c r="B2965">
        <v>2964</v>
      </c>
      <c r="C2965">
        <v>404</v>
      </c>
      <c r="D2965" t="s">
        <v>203</v>
      </c>
      <c r="E2965" t="s">
        <v>44</v>
      </c>
      <c r="F2965" t="s">
        <v>58</v>
      </c>
      <c r="G2965">
        <v>9768</v>
      </c>
      <c r="H2965">
        <v>9164</v>
      </c>
      <c r="I2965">
        <v>9666</v>
      </c>
      <c r="J2965">
        <v>10672</v>
      </c>
      <c r="K2965">
        <v>10826</v>
      </c>
      <c r="L2965">
        <v>10476</v>
      </c>
      <c r="M2965">
        <v>11044</v>
      </c>
      <c r="N2965">
        <v>11412</v>
      </c>
      <c r="O2965">
        <v>12041</v>
      </c>
      <c r="P2965">
        <v>12559</v>
      </c>
      <c r="Q2965">
        <v>13154</v>
      </c>
      <c r="R2965">
        <v>13517</v>
      </c>
      <c r="S2965">
        <v>13770</v>
      </c>
      <c r="T2965">
        <v>14151</v>
      </c>
      <c r="U2965">
        <v>14818</v>
      </c>
      <c r="V2965">
        <v>15692</v>
      </c>
      <c r="W2965">
        <v>16865</v>
      </c>
      <c r="X2965">
        <v>17706</v>
      </c>
      <c r="Y2965">
        <v>18468</v>
      </c>
    </row>
    <row r="2966" spans="1:47" x14ac:dyDescent="0.25">
      <c r="A2966" t="str">
        <f t="shared" si="46"/>
        <v>Braunau am InnPensionisteneinkommenNetto_Schnitt</v>
      </c>
      <c r="B2966">
        <v>2965</v>
      </c>
      <c r="C2966">
        <v>404</v>
      </c>
      <c r="D2966" t="s">
        <v>203</v>
      </c>
      <c r="E2966" t="s">
        <v>44</v>
      </c>
      <c r="F2966" t="s">
        <v>59</v>
      </c>
      <c r="G2966">
        <v>11530.042402470701</v>
      </c>
      <c r="H2966">
        <v>11846.839141509899</v>
      </c>
      <c r="I2966">
        <v>12167.6257680121</v>
      </c>
      <c r="J2966">
        <v>12435.427061439301</v>
      </c>
      <c r="K2966">
        <v>12805.495491129601</v>
      </c>
      <c r="L2966">
        <v>13352.9173277274</v>
      </c>
      <c r="M2966">
        <v>13621.575926711101</v>
      </c>
      <c r="N2966">
        <v>13885.557520647</v>
      </c>
      <c r="O2966">
        <v>14269.880421292601</v>
      </c>
      <c r="P2966">
        <v>14645.2818754942</v>
      </c>
      <c r="Q2966">
        <v>15005.8870802619</v>
      </c>
      <c r="R2966">
        <v>15303.777498659199</v>
      </c>
      <c r="S2966">
        <v>16011.662623611701</v>
      </c>
      <c r="T2966">
        <v>16275.663478967699</v>
      </c>
      <c r="U2966">
        <v>16666.200394420401</v>
      </c>
      <c r="V2966">
        <v>17158.915850673198</v>
      </c>
      <c r="W2966">
        <v>18362.638348457302</v>
      </c>
      <c r="X2966">
        <v>18903.5868544892</v>
      </c>
      <c r="Y2966">
        <v>19634.943764629599</v>
      </c>
    </row>
    <row r="2967" spans="1:47" x14ac:dyDescent="0.25">
      <c r="A2967" t="str">
        <f t="shared" si="46"/>
        <v>Braunau am InnPensionisteneinkommenNettobezüge 1000 EUR</v>
      </c>
      <c r="B2967">
        <v>2966</v>
      </c>
      <c r="C2967">
        <v>404</v>
      </c>
      <c r="D2967" t="s">
        <v>203</v>
      </c>
      <c r="E2967" t="s">
        <v>44</v>
      </c>
      <c r="F2967" t="s">
        <v>60</v>
      </c>
      <c r="G2967">
        <v>248264.87301000001</v>
      </c>
      <c r="H2967">
        <v>256258.97747000001</v>
      </c>
      <c r="I2967">
        <v>264974.38634999999</v>
      </c>
      <c r="J2967">
        <v>274051.94157999998</v>
      </c>
      <c r="K2967">
        <v>285114.35710999998</v>
      </c>
      <c r="L2967">
        <v>301709.16701999999</v>
      </c>
      <c r="M2967">
        <v>314849.10596999998</v>
      </c>
      <c r="N2967">
        <v>324491.59370000003</v>
      </c>
      <c r="O2967">
        <v>338039.1973</v>
      </c>
      <c r="P2967">
        <v>351940.76874999999</v>
      </c>
      <c r="Q2967">
        <v>364387.95597000001</v>
      </c>
      <c r="R2967">
        <v>370948.26279000001</v>
      </c>
      <c r="S2967">
        <v>389243.51838000002</v>
      </c>
      <c r="T2967">
        <v>400462.69990000001</v>
      </c>
      <c r="U2967">
        <v>415788.36744</v>
      </c>
      <c r="V2967">
        <v>434583.86174999998</v>
      </c>
      <c r="W2967">
        <v>465419.43157999997</v>
      </c>
      <c r="X2967">
        <v>488468.68432</v>
      </c>
      <c r="Y2967">
        <v>515044.20989</v>
      </c>
    </row>
    <row r="2968" spans="1:47" x14ac:dyDescent="0.25">
      <c r="A2968" t="str">
        <f t="shared" si="46"/>
        <v>Braunau am InnPensionisteneinkommenSV-Beiträge 1000 EUR</v>
      </c>
      <c r="B2968">
        <v>2967</v>
      </c>
      <c r="C2968">
        <v>404</v>
      </c>
      <c r="D2968" t="s">
        <v>203</v>
      </c>
      <c r="E2968" t="s">
        <v>44</v>
      </c>
      <c r="F2968" t="s">
        <v>61</v>
      </c>
      <c r="G2968">
        <v>13381.138000000001</v>
      </c>
      <c r="H2968">
        <v>15033.32603</v>
      </c>
      <c r="I2968">
        <v>15776.17085</v>
      </c>
      <c r="J2968">
        <v>16338.101360000001</v>
      </c>
      <c r="K2968">
        <v>17475.59145</v>
      </c>
      <c r="L2968">
        <v>18414.503949999998</v>
      </c>
      <c r="M2968">
        <v>19335.119849999999</v>
      </c>
      <c r="N2968">
        <v>20105.070360000002</v>
      </c>
      <c r="O2968">
        <v>21095.705450000001</v>
      </c>
      <c r="P2968">
        <v>22056.26569</v>
      </c>
      <c r="Q2968">
        <v>22916.933939999999</v>
      </c>
      <c r="R2968">
        <v>23503.938399999999</v>
      </c>
      <c r="S2968">
        <v>24113.827939999999</v>
      </c>
      <c r="T2968">
        <v>24864.926909999998</v>
      </c>
      <c r="U2968">
        <v>25913.21646</v>
      </c>
      <c r="V2968">
        <v>27194.831689999999</v>
      </c>
      <c r="W2968">
        <v>28636.626110000001</v>
      </c>
      <c r="X2968">
        <v>30151.962439999999</v>
      </c>
      <c r="Y2968">
        <v>31626.368259999999</v>
      </c>
    </row>
    <row r="2969" spans="1:47" x14ac:dyDescent="0.25">
      <c r="A2969" t="str">
        <f t="shared" si="46"/>
        <v>Braunau am InnPensionisteneinkommenSV-Beiträge Fälle</v>
      </c>
      <c r="B2969">
        <v>2968</v>
      </c>
      <c r="C2969">
        <v>404</v>
      </c>
      <c r="D2969" t="s">
        <v>203</v>
      </c>
      <c r="E2969" t="s">
        <v>44</v>
      </c>
      <c r="F2969" t="s">
        <v>62</v>
      </c>
      <c r="G2969">
        <v>20530</v>
      </c>
      <c r="H2969">
        <v>20660</v>
      </c>
      <c r="I2969">
        <v>20821</v>
      </c>
      <c r="J2969">
        <v>21056</v>
      </c>
      <c r="K2969">
        <v>21313</v>
      </c>
      <c r="L2969">
        <v>21615</v>
      </c>
      <c r="M2969">
        <v>22104</v>
      </c>
      <c r="N2969">
        <v>22355</v>
      </c>
      <c r="O2969">
        <v>22624</v>
      </c>
      <c r="P2969">
        <v>22938</v>
      </c>
      <c r="Q2969">
        <v>23224</v>
      </c>
      <c r="R2969">
        <v>23186</v>
      </c>
      <c r="S2969">
        <v>23272</v>
      </c>
      <c r="T2969">
        <v>23535</v>
      </c>
      <c r="U2969">
        <v>23890</v>
      </c>
      <c r="V2969">
        <v>24257</v>
      </c>
      <c r="W2969">
        <v>24444</v>
      </c>
      <c r="X2969">
        <v>24959</v>
      </c>
      <c r="Y2969">
        <v>25408</v>
      </c>
    </row>
    <row r="2970" spans="1:47" x14ac:dyDescent="0.25">
      <c r="A2970" t="str">
        <f t="shared" si="46"/>
        <v>Braunau am InnUnselbstständig BeschäftigteFrauen</v>
      </c>
      <c r="B2970">
        <v>2969</v>
      </c>
      <c r="C2970">
        <v>404</v>
      </c>
      <c r="D2970" t="s">
        <v>203</v>
      </c>
      <c r="E2970" t="s">
        <v>38</v>
      </c>
      <c r="F2970" t="s">
        <v>47</v>
      </c>
      <c r="G2970">
        <v>8888</v>
      </c>
      <c r="H2970">
        <v>9403</v>
      </c>
      <c r="I2970">
        <v>9143</v>
      </c>
      <c r="J2970">
        <v>9620</v>
      </c>
      <c r="K2970">
        <v>9341</v>
      </c>
      <c r="L2970">
        <v>9842</v>
      </c>
      <c r="M2970">
        <v>9692</v>
      </c>
      <c r="N2970">
        <v>10392</v>
      </c>
      <c r="O2970">
        <v>15587</v>
      </c>
      <c r="P2970">
        <v>16401</v>
      </c>
      <c r="Q2970">
        <v>15451</v>
      </c>
      <c r="R2970">
        <v>16087</v>
      </c>
      <c r="S2970">
        <v>15848</v>
      </c>
      <c r="T2970">
        <v>16583</v>
      </c>
      <c r="U2970">
        <v>16672</v>
      </c>
      <c r="V2970">
        <v>17357</v>
      </c>
      <c r="W2970">
        <v>17084</v>
      </c>
      <c r="X2970">
        <v>17746</v>
      </c>
      <c r="Y2970">
        <v>17308</v>
      </c>
      <c r="Z2970">
        <v>17954</v>
      </c>
      <c r="AA2970">
        <v>17571</v>
      </c>
      <c r="AB2970">
        <v>18144</v>
      </c>
      <c r="AC2970">
        <v>17671</v>
      </c>
      <c r="AD2970">
        <v>18233</v>
      </c>
      <c r="AE2970">
        <v>17916</v>
      </c>
      <c r="AF2970">
        <v>18508</v>
      </c>
      <c r="AG2970">
        <v>18481</v>
      </c>
      <c r="AH2970">
        <v>19073</v>
      </c>
      <c r="AI2970">
        <v>18903</v>
      </c>
      <c r="AJ2970">
        <v>19557</v>
      </c>
      <c r="AK2970">
        <v>19404</v>
      </c>
      <c r="AL2970">
        <v>19954</v>
      </c>
      <c r="AM2970">
        <v>19637</v>
      </c>
      <c r="AN2970">
        <v>19741</v>
      </c>
      <c r="AO2970">
        <v>19685</v>
      </c>
      <c r="AP2970">
        <v>20605</v>
      </c>
      <c r="AQ2970">
        <v>20679</v>
      </c>
      <c r="AR2970">
        <v>21056</v>
      </c>
      <c r="AS2970">
        <v>21454</v>
      </c>
      <c r="AT2970">
        <v>21856</v>
      </c>
      <c r="AU2970">
        <v>21488</v>
      </c>
    </row>
    <row r="2971" spans="1:47" x14ac:dyDescent="0.25">
      <c r="A2971" t="str">
        <f t="shared" si="46"/>
        <v>Braunau am InnUnselbstständig BeschäftigteInsgesamt</v>
      </c>
      <c r="B2971">
        <v>2970</v>
      </c>
      <c r="C2971">
        <v>404</v>
      </c>
      <c r="D2971" t="s">
        <v>203</v>
      </c>
      <c r="E2971" t="s">
        <v>38</v>
      </c>
      <c r="F2971" t="s">
        <v>48</v>
      </c>
      <c r="G2971">
        <v>22011</v>
      </c>
      <c r="H2971">
        <v>23711</v>
      </c>
      <c r="I2971">
        <v>22626</v>
      </c>
      <c r="J2971">
        <v>24407</v>
      </c>
      <c r="K2971">
        <v>22940</v>
      </c>
      <c r="L2971">
        <v>24944</v>
      </c>
      <c r="M2971">
        <v>24137</v>
      </c>
      <c r="N2971">
        <v>26364</v>
      </c>
      <c r="O2971">
        <v>34637</v>
      </c>
      <c r="P2971">
        <v>36759</v>
      </c>
      <c r="Q2971">
        <v>33792</v>
      </c>
      <c r="R2971">
        <v>35543</v>
      </c>
      <c r="S2971">
        <v>34366</v>
      </c>
      <c r="T2971">
        <v>36654</v>
      </c>
      <c r="U2971">
        <v>36057</v>
      </c>
      <c r="V2971">
        <v>38000</v>
      </c>
      <c r="W2971">
        <v>36877</v>
      </c>
      <c r="X2971">
        <v>38886</v>
      </c>
      <c r="Y2971">
        <v>37141</v>
      </c>
      <c r="Z2971">
        <v>39301</v>
      </c>
      <c r="AA2971">
        <v>37725</v>
      </c>
      <c r="AB2971">
        <v>39787</v>
      </c>
      <c r="AC2971">
        <v>38079</v>
      </c>
      <c r="AD2971">
        <v>40077</v>
      </c>
      <c r="AE2971">
        <v>38604</v>
      </c>
      <c r="AF2971">
        <v>40495</v>
      </c>
      <c r="AG2971">
        <v>39793</v>
      </c>
      <c r="AH2971">
        <v>41754</v>
      </c>
      <c r="AI2971">
        <v>41064</v>
      </c>
      <c r="AJ2971">
        <v>42822</v>
      </c>
      <c r="AK2971">
        <v>41932</v>
      </c>
      <c r="AL2971">
        <v>43612</v>
      </c>
      <c r="AM2971">
        <v>42383</v>
      </c>
      <c r="AN2971">
        <v>43064</v>
      </c>
      <c r="AO2971">
        <v>42423</v>
      </c>
      <c r="AP2971">
        <v>44613</v>
      </c>
      <c r="AQ2971">
        <v>44439</v>
      </c>
      <c r="AR2971">
        <v>45699</v>
      </c>
      <c r="AS2971">
        <v>45911</v>
      </c>
      <c r="AT2971">
        <v>47211</v>
      </c>
      <c r="AU2971">
        <v>45761</v>
      </c>
    </row>
    <row r="2972" spans="1:47" x14ac:dyDescent="0.25">
      <c r="A2972" t="str">
        <f t="shared" si="46"/>
        <v>Braunau am InnUnselbstständig BeschäftigteMänner</v>
      </c>
      <c r="B2972">
        <v>2971</v>
      </c>
      <c r="C2972">
        <v>404</v>
      </c>
      <c r="D2972" t="s">
        <v>203</v>
      </c>
      <c r="E2972" t="s">
        <v>38</v>
      </c>
      <c r="F2972" t="s">
        <v>49</v>
      </c>
      <c r="G2972">
        <v>13123</v>
      </c>
      <c r="H2972">
        <v>14308</v>
      </c>
      <c r="I2972">
        <v>13483</v>
      </c>
      <c r="J2972">
        <v>14787</v>
      </c>
      <c r="K2972">
        <v>13599</v>
      </c>
      <c r="L2972">
        <v>15102</v>
      </c>
      <c r="M2972">
        <v>14445</v>
      </c>
      <c r="N2972">
        <v>15972</v>
      </c>
      <c r="O2972">
        <v>19050</v>
      </c>
      <c r="P2972">
        <v>20358</v>
      </c>
      <c r="Q2972">
        <v>18341</v>
      </c>
      <c r="R2972">
        <v>19456</v>
      </c>
      <c r="S2972">
        <v>18518</v>
      </c>
      <c r="T2972">
        <v>20071</v>
      </c>
      <c r="U2972">
        <v>19385</v>
      </c>
      <c r="V2972">
        <v>20643</v>
      </c>
      <c r="W2972">
        <v>19793</v>
      </c>
      <c r="X2972">
        <v>21140</v>
      </c>
      <c r="Y2972">
        <v>19833</v>
      </c>
      <c r="Z2972">
        <v>21347</v>
      </c>
      <c r="AA2972">
        <v>20154</v>
      </c>
      <c r="AB2972">
        <v>21643</v>
      </c>
      <c r="AC2972">
        <v>20408</v>
      </c>
      <c r="AD2972">
        <v>21844</v>
      </c>
      <c r="AE2972">
        <v>20688</v>
      </c>
      <c r="AF2972">
        <v>21987</v>
      </c>
      <c r="AG2972">
        <v>21312</v>
      </c>
      <c r="AH2972">
        <v>22681</v>
      </c>
      <c r="AI2972">
        <v>22161</v>
      </c>
      <c r="AJ2972">
        <v>23265</v>
      </c>
      <c r="AK2972">
        <v>22528</v>
      </c>
      <c r="AL2972">
        <v>23658</v>
      </c>
      <c r="AM2972">
        <v>22746</v>
      </c>
      <c r="AN2972">
        <v>23323</v>
      </c>
      <c r="AO2972">
        <v>22738</v>
      </c>
      <c r="AP2972">
        <v>24008</v>
      </c>
      <c r="AQ2972">
        <v>23760</v>
      </c>
      <c r="AR2972">
        <v>24643</v>
      </c>
      <c r="AS2972">
        <v>24457</v>
      </c>
      <c r="AT2972">
        <v>25355</v>
      </c>
      <c r="AU2972">
        <v>24273</v>
      </c>
    </row>
    <row r="2973" spans="1:47" x14ac:dyDescent="0.25">
      <c r="A2973" t="str">
        <f t="shared" si="46"/>
        <v>Braunau am InnUnselbstständig Beschäftigte GW mgfInsgesamt</v>
      </c>
      <c r="B2973">
        <v>2972</v>
      </c>
      <c r="C2973">
        <v>404</v>
      </c>
      <c r="D2973" t="s">
        <v>203</v>
      </c>
      <c r="E2973" t="s">
        <v>450</v>
      </c>
      <c r="F2973" t="s">
        <v>48</v>
      </c>
      <c r="G2973">
        <v>32746.256728968001</v>
      </c>
      <c r="H2973">
        <v>31984.967943026</v>
      </c>
      <c r="I2973">
        <v>33639.104300537001</v>
      </c>
      <c r="J2973">
        <v>32796.917872778002</v>
      </c>
      <c r="K2973">
        <v>34137.870891608</v>
      </c>
      <c r="L2973">
        <v>32904.582398443003</v>
      </c>
      <c r="M2973">
        <v>33269.322058557998</v>
      </c>
      <c r="N2973">
        <v>32263.190038362001</v>
      </c>
      <c r="O2973">
        <v>34017.218208409002</v>
      </c>
      <c r="P2973">
        <v>33229.640795664003</v>
      </c>
      <c r="Q2973">
        <v>34279.980761118997</v>
      </c>
      <c r="R2973">
        <v>34030.121248406998</v>
      </c>
      <c r="S2973">
        <v>35460.022152479003</v>
      </c>
      <c r="T2973">
        <v>34389.519946492997</v>
      </c>
    </row>
    <row r="2974" spans="1:47" x14ac:dyDescent="0.25">
      <c r="A2974" t="str">
        <f t="shared" si="46"/>
        <v>Braunau am InnUnselbstständig Beschäftigte GW ogfInsgesamt</v>
      </c>
      <c r="B2974">
        <v>2973</v>
      </c>
      <c r="C2974">
        <v>404</v>
      </c>
      <c r="D2974" t="s">
        <v>203</v>
      </c>
      <c r="E2974" t="s">
        <v>449</v>
      </c>
      <c r="F2974" t="s">
        <v>48</v>
      </c>
      <c r="G2974">
        <v>30535.172032306</v>
      </c>
      <c r="H2974">
        <v>29756.037515458</v>
      </c>
      <c r="I2974">
        <v>31394.082176968001</v>
      </c>
      <c r="J2974">
        <v>30648.722155018</v>
      </c>
      <c r="K2974">
        <v>31984.256490526001</v>
      </c>
      <c r="L2974">
        <v>30731.581492347999</v>
      </c>
      <c r="M2974">
        <v>31247.856157736998</v>
      </c>
      <c r="N2974">
        <v>30357.146564137998</v>
      </c>
      <c r="O2974">
        <v>31881.874268602998</v>
      </c>
      <c r="P2974">
        <v>31165.968737431998</v>
      </c>
      <c r="Q2974">
        <v>32136.978734486998</v>
      </c>
      <c r="R2974">
        <v>31858.670487570002</v>
      </c>
      <c r="S2974">
        <v>33227.808400367998</v>
      </c>
      <c r="T2974">
        <v>32217.976493593</v>
      </c>
    </row>
    <row r="2975" spans="1:47" x14ac:dyDescent="0.25">
      <c r="A2975" t="str">
        <f t="shared" si="46"/>
        <v>Braunau am InnUnternehmenInsgesamt</v>
      </c>
      <c r="B2975">
        <v>2974</v>
      </c>
      <c r="C2975">
        <v>404</v>
      </c>
      <c r="D2975" t="s">
        <v>203</v>
      </c>
      <c r="E2975" t="s">
        <v>475</v>
      </c>
      <c r="F2975" t="s">
        <v>48</v>
      </c>
      <c r="G2975">
        <v>7225</v>
      </c>
      <c r="H2975">
        <v>7324</v>
      </c>
      <c r="I2975">
        <v>7450</v>
      </c>
    </row>
    <row r="2976" spans="1:47" x14ac:dyDescent="0.25">
      <c r="A2976" t="str">
        <f t="shared" si="46"/>
        <v>Braunau am InnWohnbevölkerungInsgesamt</v>
      </c>
      <c r="B2976">
        <v>2975</v>
      </c>
      <c r="C2976">
        <v>404</v>
      </c>
      <c r="D2976" t="s">
        <v>203</v>
      </c>
      <c r="E2976" t="s">
        <v>42</v>
      </c>
      <c r="F2976" t="s">
        <v>48</v>
      </c>
      <c r="G2976">
        <v>95025</v>
      </c>
      <c r="H2976">
        <v>95269</v>
      </c>
      <c r="I2976">
        <v>95331</v>
      </c>
      <c r="J2976">
        <v>95901</v>
      </c>
      <c r="K2976">
        <v>96270</v>
      </c>
      <c r="L2976">
        <v>96465</v>
      </c>
      <c r="M2976">
        <v>96878</v>
      </c>
      <c r="N2976">
        <v>97350</v>
      </c>
      <c r="O2976">
        <v>97275</v>
      </c>
      <c r="P2976">
        <v>97486</v>
      </c>
      <c r="Q2976">
        <v>97853</v>
      </c>
      <c r="R2976">
        <v>98333</v>
      </c>
      <c r="S2976">
        <v>98842</v>
      </c>
      <c r="T2976">
        <v>99903</v>
      </c>
      <c r="U2976">
        <v>100955</v>
      </c>
      <c r="V2976">
        <v>102226</v>
      </c>
      <c r="W2976">
        <v>103325</v>
      </c>
      <c r="X2976">
        <v>104408</v>
      </c>
      <c r="Y2976">
        <v>105553</v>
      </c>
      <c r="Z2976">
        <v>106492</v>
      </c>
      <c r="AA2976">
        <v>107732</v>
      </c>
      <c r="AB2976">
        <v>109443</v>
      </c>
    </row>
    <row r="2977" spans="1:47" x14ac:dyDescent="0.25">
      <c r="A2977" t="str">
        <f t="shared" si="46"/>
        <v>EferdingArbeitnehmereinkommenBrutto_Schnitt</v>
      </c>
      <c r="B2977">
        <v>2976</v>
      </c>
      <c r="C2977">
        <v>405</v>
      </c>
      <c r="D2977" t="s">
        <v>204</v>
      </c>
      <c r="E2977" t="s">
        <v>43</v>
      </c>
      <c r="F2977" t="s">
        <v>54</v>
      </c>
      <c r="G2977">
        <v>23023.426109686301</v>
      </c>
      <c r="H2977">
        <v>23399.607324550099</v>
      </c>
      <c r="I2977">
        <v>24264.998498078501</v>
      </c>
      <c r="J2977">
        <v>25271.5682734611</v>
      </c>
      <c r="K2977">
        <v>25807.035061684001</v>
      </c>
      <c r="L2977">
        <v>26213.794011700102</v>
      </c>
      <c r="M2977">
        <v>26395.137320421101</v>
      </c>
      <c r="N2977">
        <v>27172.718064609198</v>
      </c>
      <c r="O2977">
        <v>28102.257058013402</v>
      </c>
      <c r="P2977">
        <v>28804.449760540199</v>
      </c>
      <c r="Q2977">
        <v>29449.1479783332</v>
      </c>
      <c r="R2977">
        <v>30229.528225923601</v>
      </c>
      <c r="S2977">
        <v>31168.993653449299</v>
      </c>
      <c r="T2977">
        <v>31761.363433464699</v>
      </c>
      <c r="U2977">
        <v>32955.794310093399</v>
      </c>
      <c r="V2977">
        <v>34386.229516871601</v>
      </c>
      <c r="W2977">
        <v>35327.929610725703</v>
      </c>
      <c r="X2977">
        <v>36690.3844168082</v>
      </c>
      <c r="Y2977">
        <v>38352.661985761602</v>
      </c>
    </row>
    <row r="2978" spans="1:47" x14ac:dyDescent="0.25">
      <c r="A2978" t="str">
        <f t="shared" si="46"/>
        <v>EferdingArbeitnehmereinkommenBruttobezüge 1000 EUR</v>
      </c>
      <c r="B2978">
        <v>2977</v>
      </c>
      <c r="C2978">
        <v>405</v>
      </c>
      <c r="D2978" t="s">
        <v>204</v>
      </c>
      <c r="E2978" t="s">
        <v>43</v>
      </c>
      <c r="F2978" t="s">
        <v>55</v>
      </c>
      <c r="G2978">
        <v>350117.24085</v>
      </c>
      <c r="H2978">
        <v>364097.88997000002</v>
      </c>
      <c r="I2978">
        <v>385158.32115999999</v>
      </c>
      <c r="J2978">
        <v>410132.28151</v>
      </c>
      <c r="K2978">
        <v>430925.87145999999</v>
      </c>
      <c r="L2978">
        <v>443616.03606000001</v>
      </c>
      <c r="M2978">
        <v>453811.59594999999</v>
      </c>
      <c r="N2978">
        <v>471039.06764999998</v>
      </c>
      <c r="O2978">
        <v>489738.03375</v>
      </c>
      <c r="P2978">
        <v>507620.81813000003</v>
      </c>
      <c r="Q2978">
        <v>521927.24962000002</v>
      </c>
      <c r="R2978">
        <v>540836.48948999995</v>
      </c>
      <c r="S2978">
        <v>558891.22519999999</v>
      </c>
      <c r="T2978">
        <v>580470.67810999998</v>
      </c>
      <c r="U2978">
        <v>610242.44324000005</v>
      </c>
      <c r="V2978">
        <v>634872.95556999999</v>
      </c>
      <c r="W2978">
        <v>641625.85759000003</v>
      </c>
      <c r="X2978">
        <v>669709.58675999998</v>
      </c>
      <c r="Y2978">
        <v>705727.33319999999</v>
      </c>
    </row>
    <row r="2979" spans="1:47" x14ac:dyDescent="0.25">
      <c r="A2979" t="str">
        <f t="shared" si="46"/>
        <v>EferdingArbeitnehmereinkommenBruttobezüge Fälle</v>
      </c>
      <c r="B2979">
        <v>2978</v>
      </c>
      <c r="C2979">
        <v>405</v>
      </c>
      <c r="D2979" t="s">
        <v>204</v>
      </c>
      <c r="E2979" t="s">
        <v>43</v>
      </c>
      <c r="F2979" t="s">
        <v>56</v>
      </c>
      <c r="G2979">
        <v>15207</v>
      </c>
      <c r="H2979">
        <v>15560</v>
      </c>
      <c r="I2979">
        <v>15873</v>
      </c>
      <c r="J2979">
        <v>16229</v>
      </c>
      <c r="K2979">
        <v>16698</v>
      </c>
      <c r="L2979">
        <v>16923</v>
      </c>
      <c r="M2979">
        <v>17193</v>
      </c>
      <c r="N2979">
        <v>17335</v>
      </c>
      <c r="O2979">
        <v>17427</v>
      </c>
      <c r="P2979">
        <v>17623</v>
      </c>
      <c r="Q2979">
        <v>17723</v>
      </c>
      <c r="R2979">
        <v>17891</v>
      </c>
      <c r="S2979">
        <v>17931</v>
      </c>
      <c r="T2979">
        <v>18276</v>
      </c>
      <c r="U2979">
        <v>18517</v>
      </c>
      <c r="V2979">
        <v>18463</v>
      </c>
      <c r="W2979">
        <v>18162</v>
      </c>
      <c r="X2979">
        <v>18253</v>
      </c>
      <c r="Y2979">
        <v>18401</v>
      </c>
    </row>
    <row r="2980" spans="1:47" x14ac:dyDescent="0.25">
      <c r="A2980" t="str">
        <f t="shared" si="46"/>
        <v>EferdingArbeitnehmereinkommenLohnsteuer 1000 EUR</v>
      </c>
      <c r="B2980">
        <v>2979</v>
      </c>
      <c r="C2980">
        <v>405</v>
      </c>
      <c r="D2980" t="s">
        <v>204</v>
      </c>
      <c r="E2980" t="s">
        <v>43</v>
      </c>
      <c r="F2980" t="s">
        <v>57</v>
      </c>
      <c r="G2980">
        <v>49120.744350000001</v>
      </c>
      <c r="H2980">
        <v>49260.679759999999</v>
      </c>
      <c r="I2980">
        <v>53616.38523</v>
      </c>
      <c r="J2980">
        <v>58773.879280000001</v>
      </c>
      <c r="K2980">
        <v>63899.632519999999</v>
      </c>
      <c r="L2980">
        <v>59524.304120000001</v>
      </c>
      <c r="M2980">
        <v>61722.558360000003</v>
      </c>
      <c r="N2980">
        <v>65830.741039999994</v>
      </c>
      <c r="O2980">
        <v>70764.987070000003</v>
      </c>
      <c r="P2980">
        <v>74428.010469999994</v>
      </c>
      <c r="Q2980">
        <v>77780.839789999998</v>
      </c>
      <c r="R2980">
        <v>82821.429010000007</v>
      </c>
      <c r="S2980">
        <v>73578.775399999999</v>
      </c>
      <c r="T2980">
        <v>77762.613219999999</v>
      </c>
      <c r="U2980">
        <v>84546.75662</v>
      </c>
      <c r="V2980">
        <v>86837.226209999993</v>
      </c>
      <c r="W2980">
        <v>83393.865149999998</v>
      </c>
      <c r="X2980">
        <v>91253.234460000007</v>
      </c>
      <c r="Y2980">
        <v>95065.404639999993</v>
      </c>
    </row>
    <row r="2981" spans="1:47" x14ac:dyDescent="0.25">
      <c r="A2981" t="str">
        <f t="shared" si="46"/>
        <v>EferdingArbeitnehmereinkommenLohnsteuer Fälle</v>
      </c>
      <c r="B2981">
        <v>2980</v>
      </c>
      <c r="C2981">
        <v>405</v>
      </c>
      <c r="D2981" t="s">
        <v>204</v>
      </c>
      <c r="E2981" t="s">
        <v>43</v>
      </c>
      <c r="F2981" t="s">
        <v>58</v>
      </c>
      <c r="G2981">
        <v>11431</v>
      </c>
      <c r="H2981">
        <v>11444</v>
      </c>
      <c r="I2981">
        <v>11888</v>
      </c>
      <c r="J2981">
        <v>12290</v>
      </c>
      <c r="K2981">
        <v>12755</v>
      </c>
      <c r="L2981">
        <v>12573</v>
      </c>
      <c r="M2981">
        <v>12890</v>
      </c>
      <c r="N2981">
        <v>13124</v>
      </c>
      <c r="O2981">
        <v>13293</v>
      </c>
      <c r="P2981">
        <v>13717</v>
      </c>
      <c r="Q2981">
        <v>13930</v>
      </c>
      <c r="R2981">
        <v>14495</v>
      </c>
      <c r="S2981">
        <v>14481</v>
      </c>
      <c r="T2981">
        <v>15148</v>
      </c>
      <c r="U2981">
        <v>15601</v>
      </c>
      <c r="V2981">
        <v>15910</v>
      </c>
      <c r="W2981">
        <v>15953</v>
      </c>
      <c r="X2981">
        <v>16218</v>
      </c>
      <c r="Y2981">
        <v>16457</v>
      </c>
    </row>
    <row r="2982" spans="1:47" x14ac:dyDescent="0.25">
      <c r="A2982" t="str">
        <f t="shared" si="46"/>
        <v>EferdingArbeitnehmereinkommenNetto_Schnitt</v>
      </c>
      <c r="B2982">
        <v>2981</v>
      </c>
      <c r="C2982">
        <v>405</v>
      </c>
      <c r="D2982" t="s">
        <v>204</v>
      </c>
      <c r="E2982" t="s">
        <v>43</v>
      </c>
      <c r="F2982" t="s">
        <v>59</v>
      </c>
      <c r="G2982">
        <v>16133.3354685342</v>
      </c>
      <c r="H2982">
        <v>16492.902170308502</v>
      </c>
      <c r="I2982">
        <v>17012.467547407501</v>
      </c>
      <c r="J2982">
        <v>17650.174169696202</v>
      </c>
      <c r="K2982">
        <v>17918.8460198826</v>
      </c>
      <c r="L2982">
        <v>18624.79559948</v>
      </c>
      <c r="M2982">
        <v>18674.5365573198</v>
      </c>
      <c r="N2982">
        <v>19110.935612345002</v>
      </c>
      <c r="O2982">
        <v>19631.769116887601</v>
      </c>
      <c r="P2982">
        <v>20032.298571752799</v>
      </c>
      <c r="Q2982">
        <v>20379.3237160752</v>
      </c>
      <c r="R2982">
        <v>20791.414516237201</v>
      </c>
      <c r="S2982">
        <v>22116.702366850699</v>
      </c>
      <c r="T2982">
        <v>22439.729904793199</v>
      </c>
      <c r="U2982">
        <v>23169.782648377201</v>
      </c>
      <c r="V2982">
        <v>24265.418670855201</v>
      </c>
      <c r="W2982">
        <v>25194.582429798498</v>
      </c>
      <c r="X2982">
        <v>25937.149548019501</v>
      </c>
      <c r="Y2982">
        <v>27217.6438003369</v>
      </c>
    </row>
    <row r="2983" spans="1:47" x14ac:dyDescent="0.25">
      <c r="A2983" t="str">
        <f t="shared" si="46"/>
        <v>EferdingArbeitnehmereinkommenNettobezüge 1000 EUR</v>
      </c>
      <c r="B2983">
        <v>2982</v>
      </c>
      <c r="C2983">
        <v>405</v>
      </c>
      <c r="D2983" t="s">
        <v>204</v>
      </c>
      <c r="E2983" t="s">
        <v>43</v>
      </c>
      <c r="F2983" t="s">
        <v>60</v>
      </c>
      <c r="G2983">
        <v>245339.63247000001</v>
      </c>
      <c r="H2983">
        <v>256629.55777000001</v>
      </c>
      <c r="I2983">
        <v>270038.89737999998</v>
      </c>
      <c r="J2983">
        <v>286444.67660000001</v>
      </c>
      <c r="K2983">
        <v>299208.89084000001</v>
      </c>
      <c r="L2983">
        <v>315187.41593000002</v>
      </c>
      <c r="M2983">
        <v>321071.30703000003</v>
      </c>
      <c r="N2983">
        <v>331288.06884000002</v>
      </c>
      <c r="O2983">
        <v>342122.84039999999</v>
      </c>
      <c r="P2983">
        <v>353029.19773000001</v>
      </c>
      <c r="Q2983">
        <v>361182.75422</v>
      </c>
      <c r="R2983">
        <v>371979.19711000001</v>
      </c>
      <c r="S2983">
        <v>396574.59013999999</v>
      </c>
      <c r="T2983">
        <v>410108.50374000001</v>
      </c>
      <c r="U2983">
        <v>429034.8653</v>
      </c>
      <c r="V2983">
        <v>448012.42492000002</v>
      </c>
      <c r="W2983">
        <v>457584.00608999998</v>
      </c>
      <c r="X2983">
        <v>473430.79070000001</v>
      </c>
      <c r="Y2983">
        <v>500831.86356999999</v>
      </c>
    </row>
    <row r="2984" spans="1:47" x14ac:dyDescent="0.25">
      <c r="A2984" t="str">
        <f t="shared" si="46"/>
        <v>EferdingArbeitnehmereinkommenSV-Beiträge 1000 EUR</v>
      </c>
      <c r="B2984">
        <v>2983</v>
      </c>
      <c r="C2984">
        <v>405</v>
      </c>
      <c r="D2984" t="s">
        <v>204</v>
      </c>
      <c r="E2984" t="s">
        <v>43</v>
      </c>
      <c r="F2984" t="s">
        <v>61</v>
      </c>
      <c r="G2984">
        <v>55656.864029999997</v>
      </c>
      <c r="H2984">
        <v>58207.652439999998</v>
      </c>
      <c r="I2984">
        <v>61503.038549999997</v>
      </c>
      <c r="J2984">
        <v>64913.725630000001</v>
      </c>
      <c r="K2984">
        <v>67817.348100000003</v>
      </c>
      <c r="L2984">
        <v>68904.316009999995</v>
      </c>
      <c r="M2984">
        <v>71017.730559999996</v>
      </c>
      <c r="N2984">
        <v>73920.257769999997</v>
      </c>
      <c r="O2984">
        <v>76850.206279999999</v>
      </c>
      <c r="P2984">
        <v>80163.609930000006</v>
      </c>
      <c r="Q2984">
        <v>82963.655610000002</v>
      </c>
      <c r="R2984">
        <v>86035.863370000006</v>
      </c>
      <c r="S2984">
        <v>88737.859660000002</v>
      </c>
      <c r="T2984">
        <v>92599.561149999994</v>
      </c>
      <c r="U2984">
        <v>96660.821320000003</v>
      </c>
      <c r="V2984">
        <v>100023.30444000001</v>
      </c>
      <c r="W2984">
        <v>100647.98635000001</v>
      </c>
      <c r="X2984">
        <v>105025.5616</v>
      </c>
      <c r="Y2984">
        <v>109830.06499</v>
      </c>
    </row>
    <row r="2985" spans="1:47" x14ac:dyDescent="0.25">
      <c r="A2985" t="str">
        <f t="shared" si="46"/>
        <v>EferdingArbeitnehmereinkommenSV-Beiträge Fälle</v>
      </c>
      <c r="B2985">
        <v>2984</v>
      </c>
      <c r="C2985">
        <v>405</v>
      </c>
      <c r="D2985" t="s">
        <v>204</v>
      </c>
      <c r="E2985" t="s">
        <v>43</v>
      </c>
      <c r="F2985" t="s">
        <v>62</v>
      </c>
      <c r="G2985">
        <v>14656</v>
      </c>
      <c r="H2985">
        <v>14990</v>
      </c>
      <c r="I2985">
        <v>15286</v>
      </c>
      <c r="J2985">
        <v>15642</v>
      </c>
      <c r="K2985">
        <v>16059</v>
      </c>
      <c r="L2985">
        <v>16251</v>
      </c>
      <c r="M2985">
        <v>16503</v>
      </c>
      <c r="N2985">
        <v>16645</v>
      </c>
      <c r="O2985">
        <v>16707</v>
      </c>
      <c r="P2985">
        <v>16982</v>
      </c>
      <c r="Q2985">
        <v>17044</v>
      </c>
      <c r="R2985">
        <v>17195</v>
      </c>
      <c r="S2985">
        <v>17257</v>
      </c>
      <c r="T2985">
        <v>17570</v>
      </c>
      <c r="U2985">
        <v>17818</v>
      </c>
      <c r="V2985">
        <v>17752</v>
      </c>
      <c r="W2985">
        <v>17492</v>
      </c>
      <c r="X2985">
        <v>17655</v>
      </c>
      <c r="Y2985">
        <v>17709</v>
      </c>
    </row>
    <row r="2986" spans="1:47" x14ac:dyDescent="0.25">
      <c r="A2986" t="str">
        <f t="shared" si="46"/>
        <v>EferdingArbeitsloseFrauen</v>
      </c>
      <c r="B2986">
        <v>2985</v>
      </c>
      <c r="C2986">
        <v>405</v>
      </c>
      <c r="D2986" t="s">
        <v>204</v>
      </c>
      <c r="E2986" t="s">
        <v>36</v>
      </c>
      <c r="F2986" t="s">
        <v>47</v>
      </c>
      <c r="G2986">
        <v>180</v>
      </c>
      <c r="H2986">
        <v>156</v>
      </c>
      <c r="I2986">
        <v>239</v>
      </c>
      <c r="J2986">
        <v>207</v>
      </c>
      <c r="K2986">
        <v>209</v>
      </c>
      <c r="L2986">
        <v>173</v>
      </c>
      <c r="M2986">
        <v>215</v>
      </c>
      <c r="N2986">
        <v>166</v>
      </c>
      <c r="O2986">
        <v>172</v>
      </c>
      <c r="P2986">
        <v>183</v>
      </c>
      <c r="Q2986">
        <v>211</v>
      </c>
      <c r="R2986">
        <v>244</v>
      </c>
      <c r="S2986">
        <v>234</v>
      </c>
      <c r="T2986">
        <v>196</v>
      </c>
      <c r="U2986">
        <v>239</v>
      </c>
      <c r="V2986">
        <v>211</v>
      </c>
      <c r="W2986">
        <v>243</v>
      </c>
      <c r="X2986">
        <v>223</v>
      </c>
      <c r="Y2986">
        <v>220</v>
      </c>
      <c r="Z2986">
        <v>230</v>
      </c>
      <c r="AA2986">
        <v>225</v>
      </c>
      <c r="AB2986">
        <v>262</v>
      </c>
      <c r="AC2986">
        <v>284</v>
      </c>
      <c r="AD2986">
        <v>284</v>
      </c>
      <c r="AE2986">
        <v>286</v>
      </c>
      <c r="AF2986">
        <v>260</v>
      </c>
      <c r="AG2986">
        <v>242</v>
      </c>
      <c r="AH2986">
        <v>291</v>
      </c>
      <c r="AI2986">
        <v>293</v>
      </c>
      <c r="AJ2986">
        <v>283</v>
      </c>
      <c r="AK2986">
        <v>218</v>
      </c>
      <c r="AL2986">
        <v>243</v>
      </c>
      <c r="AM2986">
        <v>205</v>
      </c>
      <c r="AN2986">
        <v>300</v>
      </c>
      <c r="AO2986">
        <v>277</v>
      </c>
      <c r="AP2986">
        <v>201</v>
      </c>
      <c r="AQ2986">
        <v>198</v>
      </c>
      <c r="AR2986">
        <v>174</v>
      </c>
      <c r="AS2986">
        <v>176</v>
      </c>
      <c r="AT2986">
        <v>172</v>
      </c>
      <c r="AU2986">
        <v>221</v>
      </c>
    </row>
    <row r="2987" spans="1:47" x14ac:dyDescent="0.25">
      <c r="A2987" t="str">
        <f t="shared" si="46"/>
        <v>EferdingArbeitsloseInsgesamt</v>
      </c>
      <c r="B2987">
        <v>2986</v>
      </c>
      <c r="C2987">
        <v>405</v>
      </c>
      <c r="D2987" t="s">
        <v>204</v>
      </c>
      <c r="E2987" t="s">
        <v>36</v>
      </c>
      <c r="F2987" t="s">
        <v>48</v>
      </c>
      <c r="G2987">
        <v>654</v>
      </c>
      <c r="H2987">
        <v>293</v>
      </c>
      <c r="I2987">
        <v>715</v>
      </c>
      <c r="J2987">
        <v>383</v>
      </c>
      <c r="K2987">
        <v>712</v>
      </c>
      <c r="L2987">
        <v>325</v>
      </c>
      <c r="M2987">
        <v>664</v>
      </c>
      <c r="N2987">
        <v>302</v>
      </c>
      <c r="O2987">
        <v>554</v>
      </c>
      <c r="P2987">
        <v>330</v>
      </c>
      <c r="Q2987">
        <v>657</v>
      </c>
      <c r="R2987">
        <v>454</v>
      </c>
      <c r="S2987">
        <v>795</v>
      </c>
      <c r="T2987">
        <v>414</v>
      </c>
      <c r="U2987">
        <v>762</v>
      </c>
      <c r="V2987">
        <v>377</v>
      </c>
      <c r="W2987">
        <v>764</v>
      </c>
      <c r="X2987">
        <v>371</v>
      </c>
      <c r="Y2987">
        <v>731</v>
      </c>
      <c r="Z2987">
        <v>424</v>
      </c>
      <c r="AA2987">
        <v>785</v>
      </c>
      <c r="AB2987">
        <v>501</v>
      </c>
      <c r="AC2987">
        <v>913</v>
      </c>
      <c r="AD2987">
        <v>548</v>
      </c>
      <c r="AE2987">
        <v>841</v>
      </c>
      <c r="AF2987">
        <v>519</v>
      </c>
      <c r="AG2987">
        <v>851</v>
      </c>
      <c r="AH2987">
        <v>534</v>
      </c>
      <c r="AI2987">
        <v>826</v>
      </c>
      <c r="AJ2987">
        <v>473</v>
      </c>
      <c r="AK2987">
        <v>651</v>
      </c>
      <c r="AL2987">
        <v>426</v>
      </c>
      <c r="AM2987">
        <v>654</v>
      </c>
      <c r="AN2987">
        <v>568</v>
      </c>
      <c r="AO2987">
        <v>808</v>
      </c>
      <c r="AP2987">
        <v>412</v>
      </c>
      <c r="AQ2987">
        <v>591</v>
      </c>
      <c r="AR2987">
        <v>344</v>
      </c>
      <c r="AS2987">
        <v>589</v>
      </c>
      <c r="AT2987">
        <v>347</v>
      </c>
      <c r="AU2987">
        <v>682</v>
      </c>
    </row>
    <row r="2988" spans="1:47" x14ac:dyDescent="0.25">
      <c r="A2988" t="str">
        <f t="shared" si="46"/>
        <v>EferdingArbeitsloseMänner</v>
      </c>
      <c r="B2988">
        <v>2987</v>
      </c>
      <c r="C2988">
        <v>405</v>
      </c>
      <c r="D2988" t="s">
        <v>204</v>
      </c>
      <c r="E2988" t="s">
        <v>36</v>
      </c>
      <c r="F2988" t="s">
        <v>49</v>
      </c>
      <c r="G2988">
        <v>474</v>
      </c>
      <c r="H2988">
        <v>137</v>
      </c>
      <c r="I2988">
        <v>476</v>
      </c>
      <c r="J2988">
        <v>176</v>
      </c>
      <c r="K2988">
        <v>503</v>
      </c>
      <c r="L2988">
        <v>152</v>
      </c>
      <c r="M2988">
        <v>449</v>
      </c>
      <c r="N2988">
        <v>136</v>
      </c>
      <c r="O2988">
        <v>382</v>
      </c>
      <c r="P2988">
        <v>147</v>
      </c>
      <c r="Q2988">
        <v>446</v>
      </c>
      <c r="R2988">
        <v>210</v>
      </c>
      <c r="S2988">
        <v>561</v>
      </c>
      <c r="T2988">
        <v>218</v>
      </c>
      <c r="U2988">
        <v>523</v>
      </c>
      <c r="V2988">
        <v>166</v>
      </c>
      <c r="W2988">
        <v>521</v>
      </c>
      <c r="X2988">
        <v>148</v>
      </c>
      <c r="Y2988">
        <v>511</v>
      </c>
      <c r="Z2988">
        <v>194</v>
      </c>
      <c r="AA2988">
        <v>560</v>
      </c>
      <c r="AB2988">
        <v>239</v>
      </c>
      <c r="AC2988">
        <v>629</v>
      </c>
      <c r="AD2988">
        <v>264</v>
      </c>
      <c r="AE2988">
        <v>555</v>
      </c>
      <c r="AF2988">
        <v>259</v>
      </c>
      <c r="AG2988">
        <v>609</v>
      </c>
      <c r="AH2988">
        <v>243</v>
      </c>
      <c r="AI2988">
        <v>533</v>
      </c>
      <c r="AJ2988">
        <v>190</v>
      </c>
      <c r="AK2988">
        <v>433</v>
      </c>
      <c r="AL2988">
        <v>183</v>
      </c>
      <c r="AM2988">
        <v>449</v>
      </c>
      <c r="AN2988">
        <v>268</v>
      </c>
      <c r="AO2988">
        <v>531</v>
      </c>
      <c r="AP2988">
        <v>211</v>
      </c>
      <c r="AQ2988">
        <v>393</v>
      </c>
      <c r="AR2988">
        <v>170</v>
      </c>
      <c r="AS2988">
        <v>413</v>
      </c>
      <c r="AT2988">
        <v>175</v>
      </c>
      <c r="AU2988">
        <v>461</v>
      </c>
    </row>
    <row r="2989" spans="1:47" x14ac:dyDescent="0.25">
      <c r="A2989" t="str">
        <f t="shared" si="46"/>
        <v>Eferdingarbeitslose AusländerFrauen</v>
      </c>
      <c r="B2989">
        <v>2988</v>
      </c>
      <c r="C2989">
        <v>405</v>
      </c>
      <c r="D2989" t="s">
        <v>204</v>
      </c>
      <c r="E2989" t="s">
        <v>37</v>
      </c>
      <c r="F2989" t="s">
        <v>47</v>
      </c>
      <c r="G2989">
        <v>8</v>
      </c>
      <c r="H2989">
        <v>14</v>
      </c>
      <c r="I2989">
        <v>23</v>
      </c>
      <c r="J2989">
        <v>13</v>
      </c>
      <c r="K2989">
        <v>11</v>
      </c>
      <c r="L2989">
        <v>16</v>
      </c>
      <c r="M2989">
        <v>16</v>
      </c>
      <c r="N2989">
        <v>10</v>
      </c>
      <c r="O2989">
        <v>13</v>
      </c>
      <c r="P2989">
        <v>10</v>
      </c>
      <c r="Q2989">
        <v>23</v>
      </c>
      <c r="R2989">
        <v>25</v>
      </c>
      <c r="S2989">
        <v>23</v>
      </c>
      <c r="T2989">
        <v>17</v>
      </c>
      <c r="U2989">
        <v>34</v>
      </c>
      <c r="V2989">
        <v>16</v>
      </c>
      <c r="W2989">
        <v>25</v>
      </c>
      <c r="X2989">
        <v>26</v>
      </c>
      <c r="Y2989">
        <v>34</v>
      </c>
      <c r="Z2989">
        <v>30</v>
      </c>
      <c r="AA2989">
        <v>27</v>
      </c>
      <c r="AB2989">
        <v>29</v>
      </c>
      <c r="AC2989">
        <v>54</v>
      </c>
      <c r="AD2989">
        <v>43</v>
      </c>
      <c r="AE2989">
        <v>49</v>
      </c>
      <c r="AF2989">
        <v>40</v>
      </c>
      <c r="AG2989">
        <v>52</v>
      </c>
      <c r="AH2989">
        <v>37</v>
      </c>
      <c r="AI2989">
        <v>58</v>
      </c>
      <c r="AJ2989">
        <v>56</v>
      </c>
      <c r="AK2989">
        <v>60</v>
      </c>
      <c r="AL2989">
        <v>42</v>
      </c>
      <c r="AM2989">
        <v>45</v>
      </c>
      <c r="AN2989">
        <v>66</v>
      </c>
      <c r="AO2989">
        <v>75</v>
      </c>
      <c r="AP2989">
        <v>39</v>
      </c>
      <c r="AQ2989">
        <v>41</v>
      </c>
      <c r="AR2989">
        <v>38</v>
      </c>
      <c r="AS2989">
        <v>45</v>
      </c>
      <c r="AT2989">
        <v>46</v>
      </c>
      <c r="AU2989">
        <v>69</v>
      </c>
    </row>
    <row r="2990" spans="1:47" x14ac:dyDescent="0.25">
      <c r="A2990" t="str">
        <f t="shared" si="46"/>
        <v>Eferdingarbeitslose AusländerInsgesamt</v>
      </c>
      <c r="B2990">
        <v>2989</v>
      </c>
      <c r="C2990">
        <v>405</v>
      </c>
      <c r="D2990" t="s">
        <v>204</v>
      </c>
      <c r="E2990" t="s">
        <v>37</v>
      </c>
      <c r="F2990" t="s">
        <v>48</v>
      </c>
      <c r="G2990">
        <v>110</v>
      </c>
      <c r="H2990">
        <v>31</v>
      </c>
      <c r="I2990">
        <v>118</v>
      </c>
      <c r="J2990">
        <v>24</v>
      </c>
      <c r="K2990">
        <v>93</v>
      </c>
      <c r="L2990">
        <v>26</v>
      </c>
      <c r="M2990">
        <v>81</v>
      </c>
      <c r="N2990">
        <v>15</v>
      </c>
      <c r="O2990">
        <v>77</v>
      </c>
      <c r="P2990">
        <v>21</v>
      </c>
      <c r="Q2990">
        <v>112</v>
      </c>
      <c r="R2990">
        <v>43</v>
      </c>
      <c r="S2990">
        <v>125</v>
      </c>
      <c r="T2990">
        <v>36</v>
      </c>
      <c r="U2990">
        <v>133</v>
      </c>
      <c r="V2990">
        <v>34</v>
      </c>
      <c r="W2990">
        <v>133</v>
      </c>
      <c r="X2990">
        <v>46</v>
      </c>
      <c r="Y2990">
        <v>150</v>
      </c>
      <c r="Z2990">
        <v>50</v>
      </c>
      <c r="AA2990">
        <v>160</v>
      </c>
      <c r="AB2990">
        <v>55</v>
      </c>
      <c r="AC2990">
        <v>198</v>
      </c>
      <c r="AD2990">
        <v>79</v>
      </c>
      <c r="AE2990">
        <v>178</v>
      </c>
      <c r="AF2990">
        <v>68</v>
      </c>
      <c r="AG2990">
        <v>200</v>
      </c>
      <c r="AH2990">
        <v>57</v>
      </c>
      <c r="AI2990">
        <v>195</v>
      </c>
      <c r="AJ2990">
        <v>82</v>
      </c>
      <c r="AK2990">
        <v>175</v>
      </c>
      <c r="AL2990">
        <v>70</v>
      </c>
      <c r="AM2990">
        <v>175</v>
      </c>
      <c r="AN2990">
        <v>110</v>
      </c>
      <c r="AO2990">
        <v>223</v>
      </c>
      <c r="AP2990">
        <v>71</v>
      </c>
      <c r="AQ2990">
        <v>158</v>
      </c>
      <c r="AR2990">
        <v>74</v>
      </c>
      <c r="AS2990">
        <v>180</v>
      </c>
      <c r="AT2990">
        <v>92</v>
      </c>
      <c r="AU2990">
        <v>233</v>
      </c>
    </row>
    <row r="2991" spans="1:47" x14ac:dyDescent="0.25">
      <c r="A2991" t="str">
        <f t="shared" si="46"/>
        <v>Eferdingarbeitslose AusländerMänner</v>
      </c>
      <c r="B2991">
        <v>2990</v>
      </c>
      <c r="C2991">
        <v>405</v>
      </c>
      <c r="D2991" t="s">
        <v>204</v>
      </c>
      <c r="E2991" t="s">
        <v>37</v>
      </c>
      <c r="F2991" t="s">
        <v>49</v>
      </c>
      <c r="G2991">
        <v>102</v>
      </c>
      <c r="H2991">
        <v>17</v>
      </c>
      <c r="I2991">
        <v>95</v>
      </c>
      <c r="J2991">
        <v>11</v>
      </c>
      <c r="K2991">
        <v>82</v>
      </c>
      <c r="L2991">
        <v>10</v>
      </c>
      <c r="M2991">
        <v>65</v>
      </c>
      <c r="N2991">
        <v>5</v>
      </c>
      <c r="O2991">
        <v>64</v>
      </c>
      <c r="P2991">
        <v>11</v>
      </c>
      <c r="Q2991">
        <v>89</v>
      </c>
      <c r="R2991">
        <v>18</v>
      </c>
      <c r="S2991">
        <v>102</v>
      </c>
      <c r="T2991">
        <v>19</v>
      </c>
      <c r="U2991">
        <v>99</v>
      </c>
      <c r="V2991">
        <v>18</v>
      </c>
      <c r="W2991">
        <v>108</v>
      </c>
      <c r="X2991">
        <v>20</v>
      </c>
      <c r="Y2991">
        <v>116</v>
      </c>
      <c r="Z2991">
        <v>20</v>
      </c>
      <c r="AA2991">
        <v>133</v>
      </c>
      <c r="AB2991">
        <v>26</v>
      </c>
      <c r="AC2991">
        <v>144</v>
      </c>
      <c r="AD2991">
        <v>36</v>
      </c>
      <c r="AE2991">
        <v>129</v>
      </c>
      <c r="AF2991">
        <v>28</v>
      </c>
      <c r="AG2991">
        <v>148</v>
      </c>
      <c r="AH2991">
        <v>20</v>
      </c>
      <c r="AI2991">
        <v>137</v>
      </c>
      <c r="AJ2991">
        <v>26</v>
      </c>
      <c r="AK2991">
        <v>115</v>
      </c>
      <c r="AL2991">
        <v>28</v>
      </c>
      <c r="AM2991">
        <v>130</v>
      </c>
      <c r="AN2991">
        <v>44</v>
      </c>
      <c r="AO2991">
        <v>148</v>
      </c>
      <c r="AP2991">
        <v>32</v>
      </c>
      <c r="AQ2991">
        <v>117</v>
      </c>
      <c r="AR2991">
        <v>36</v>
      </c>
      <c r="AS2991">
        <v>135</v>
      </c>
      <c r="AT2991">
        <v>46</v>
      </c>
      <c r="AU2991">
        <v>164</v>
      </c>
    </row>
    <row r="2992" spans="1:47" x14ac:dyDescent="0.25">
      <c r="A2992" t="str">
        <f t="shared" si="46"/>
        <v>EferdingArbeitsstättenInsgesamt</v>
      </c>
      <c r="B2992">
        <v>2991</v>
      </c>
      <c r="C2992">
        <v>405</v>
      </c>
      <c r="D2992" t="s">
        <v>204</v>
      </c>
      <c r="E2992" t="s">
        <v>476</v>
      </c>
      <c r="F2992" t="s">
        <v>48</v>
      </c>
      <c r="G2992">
        <v>2779</v>
      </c>
      <c r="H2992">
        <v>2835</v>
      </c>
      <c r="I2992">
        <v>2889</v>
      </c>
    </row>
    <row r="2993" spans="1:44" x14ac:dyDescent="0.25">
      <c r="A2993" t="str">
        <f t="shared" si="46"/>
        <v>EferdingBeschäftigte in den ArbeitsstättenInsgesamt</v>
      </c>
      <c r="B2993">
        <v>2992</v>
      </c>
      <c r="C2993">
        <v>405</v>
      </c>
      <c r="D2993" t="s">
        <v>204</v>
      </c>
      <c r="E2993" t="s">
        <v>477</v>
      </c>
      <c r="F2993" t="s">
        <v>48</v>
      </c>
      <c r="G2993">
        <v>13359</v>
      </c>
      <c r="H2993">
        <v>13135</v>
      </c>
      <c r="I2993">
        <v>13495</v>
      </c>
    </row>
    <row r="2994" spans="1:44" x14ac:dyDescent="0.25">
      <c r="A2994" t="str">
        <f t="shared" si="46"/>
        <v>EferdingGesamteinkommenBruttobezüge Gesamt</v>
      </c>
      <c r="B2994">
        <v>2993</v>
      </c>
      <c r="C2994">
        <v>405</v>
      </c>
      <c r="D2994" t="s">
        <v>204</v>
      </c>
      <c r="E2994" t="s">
        <v>45</v>
      </c>
      <c r="F2994" t="s">
        <v>63</v>
      </c>
      <c r="G2994">
        <v>455573.49670000002</v>
      </c>
      <c r="H2994">
        <v>472804.21075000003</v>
      </c>
      <c r="I2994">
        <v>498677.58611999999</v>
      </c>
      <c r="J2994">
        <v>527856.31960000005</v>
      </c>
      <c r="K2994">
        <v>555098.84294</v>
      </c>
      <c r="L2994">
        <v>573237.23196</v>
      </c>
      <c r="M2994">
        <v>589103.78543000005</v>
      </c>
      <c r="N2994">
        <v>612450.48173999996</v>
      </c>
      <c r="O2994">
        <v>638876.32016999996</v>
      </c>
      <c r="P2994">
        <v>663190.81787999999</v>
      </c>
      <c r="Q2994">
        <v>684474.55879000004</v>
      </c>
      <c r="R2994">
        <v>707556.33420000004</v>
      </c>
      <c r="S2994">
        <v>729453.31571</v>
      </c>
      <c r="T2994">
        <v>757064.36300999997</v>
      </c>
      <c r="U2994">
        <v>795098.26023000001</v>
      </c>
      <c r="V2994">
        <v>828087.20534999995</v>
      </c>
      <c r="W2994">
        <v>847633.73618000001</v>
      </c>
      <c r="X2994">
        <v>886749.45282000001</v>
      </c>
      <c r="Y2994">
        <v>936862.32313999999</v>
      </c>
    </row>
    <row r="2995" spans="1:44" x14ac:dyDescent="0.25">
      <c r="A2995" t="str">
        <f t="shared" si="46"/>
        <v>EferdingGesamteinkommenNettobezüge Gesamt</v>
      </c>
      <c r="B2995">
        <v>2994</v>
      </c>
      <c r="C2995">
        <v>405</v>
      </c>
      <c r="D2995" t="s">
        <v>204</v>
      </c>
      <c r="E2995" t="s">
        <v>45</v>
      </c>
      <c r="F2995" t="s">
        <v>64</v>
      </c>
      <c r="G2995">
        <v>334248.97464999999</v>
      </c>
      <c r="H2995">
        <v>348847.26730000001</v>
      </c>
      <c r="I2995">
        <v>365665.68333000003</v>
      </c>
      <c r="J2995">
        <v>385211.16801000002</v>
      </c>
      <c r="K2995">
        <v>402645.12753</v>
      </c>
      <c r="L2995">
        <v>424462.73713000002</v>
      </c>
      <c r="M2995">
        <v>434470.03672999999</v>
      </c>
      <c r="N2995">
        <v>449164.82363</v>
      </c>
      <c r="O2995">
        <v>465649.68693000003</v>
      </c>
      <c r="P2995">
        <v>481268.64791</v>
      </c>
      <c r="Q2995">
        <v>494477.97970999999</v>
      </c>
      <c r="R2995">
        <v>508089.32548</v>
      </c>
      <c r="S2995">
        <v>539568.64531000005</v>
      </c>
      <c r="T2995">
        <v>557759.65283000004</v>
      </c>
      <c r="U2995">
        <v>582791.27911999996</v>
      </c>
      <c r="V2995">
        <v>607928.10146000003</v>
      </c>
      <c r="W2995">
        <v>629471.17044000002</v>
      </c>
      <c r="X2995">
        <v>653463.91715999995</v>
      </c>
      <c r="Y2995">
        <v>693221.30660999997</v>
      </c>
    </row>
    <row r="2996" spans="1:44" x14ac:dyDescent="0.25">
      <c r="A2996" t="str">
        <f t="shared" si="46"/>
        <v>EferdingGründungsintensitätin % der aktiven Wirtschaftskammermitglieder</v>
      </c>
      <c r="B2996">
        <v>2995</v>
      </c>
      <c r="C2996">
        <v>405</v>
      </c>
      <c r="D2996" t="s">
        <v>204</v>
      </c>
      <c r="E2996" t="s">
        <v>40</v>
      </c>
      <c r="F2996" t="s">
        <v>52</v>
      </c>
      <c r="G2996">
        <v>5.4054054054054097</v>
      </c>
      <c r="H2996">
        <v>8.6290805478347998</v>
      </c>
      <c r="I2996">
        <v>6.4865929109946103</v>
      </c>
      <c r="J2996">
        <v>7.0210484622029403</v>
      </c>
      <c r="K2996">
        <v>6.5653756513996901</v>
      </c>
      <c r="L2996">
        <v>6.9534162911796003</v>
      </c>
      <c r="M2996">
        <v>9.0789078382086394</v>
      </c>
      <c r="N2996">
        <v>7.8191106378153101</v>
      </c>
      <c r="O2996">
        <v>8.3084167103700803</v>
      </c>
      <c r="P2996">
        <v>7.68139661756683</v>
      </c>
      <c r="Q2996">
        <v>9.36163856101928</v>
      </c>
      <c r="R2996">
        <v>7.3724007561436702</v>
      </c>
      <c r="S2996">
        <v>6.4158075396943399</v>
      </c>
      <c r="T2996">
        <v>6.3390647572883099</v>
      </c>
      <c r="U2996">
        <v>7.4763155223398803</v>
      </c>
      <c r="V2996">
        <v>5.1955633391710396</v>
      </c>
      <c r="W2996">
        <v>8.1112398609501692</v>
      </c>
      <c r="X2996">
        <v>6.3263041065482799</v>
      </c>
      <c r="Y2996">
        <v>7.6294277929155303</v>
      </c>
      <c r="Z2996">
        <v>7.3761854583772397</v>
      </c>
      <c r="AA2996">
        <v>5.7331303906646403</v>
      </c>
      <c r="AB2996">
        <v>5.4890219560878197</v>
      </c>
    </row>
    <row r="2997" spans="1:44" x14ac:dyDescent="0.25">
      <c r="A2997" t="str">
        <f t="shared" si="46"/>
        <v>EferdingGründungsintensitätje 1.000 Einwohner</v>
      </c>
      <c r="B2997">
        <v>2996</v>
      </c>
      <c r="C2997">
        <v>405</v>
      </c>
      <c r="D2997" t="s">
        <v>204</v>
      </c>
      <c r="E2997" t="s">
        <v>40</v>
      </c>
      <c r="F2997" t="s">
        <v>53</v>
      </c>
      <c r="G2997">
        <v>1.7609078458227401</v>
      </c>
      <c r="H2997">
        <v>2.9243026402422099</v>
      </c>
      <c r="I2997">
        <v>2.3019861305440399</v>
      </c>
      <c r="J2997">
        <v>2.5062259381302501</v>
      </c>
      <c r="K2997">
        <v>2.3680060298883201</v>
      </c>
      <c r="L2997">
        <v>2.5817524332413502</v>
      </c>
      <c r="M2997">
        <v>3.52085812092391</v>
      </c>
      <c r="N2997">
        <v>3.16211302039147</v>
      </c>
      <c r="O2997">
        <v>3.5330967637544202</v>
      </c>
      <c r="P2997">
        <v>3.4289572526516698</v>
      </c>
      <c r="Q2997">
        <v>4.3782119161121402</v>
      </c>
      <c r="R2997">
        <v>3.5208281469282299</v>
      </c>
      <c r="S2997">
        <v>3.1536039688557298</v>
      </c>
      <c r="T2997">
        <v>3.1942320783256002</v>
      </c>
      <c r="U2997">
        <v>3.8050213611761099</v>
      </c>
      <c r="V2997">
        <v>2.7236282400465202</v>
      </c>
      <c r="W2997">
        <v>4.2488619119878601</v>
      </c>
      <c r="X2997">
        <v>3.4382917119073499</v>
      </c>
      <c r="Y2997">
        <v>4.2196636325275803</v>
      </c>
      <c r="Z2997">
        <v>4.1956365380004801</v>
      </c>
      <c r="AA2997">
        <v>3.3810065226497499</v>
      </c>
      <c r="AB2997">
        <v>3.2525133057362501</v>
      </c>
    </row>
    <row r="2998" spans="1:44" x14ac:dyDescent="0.25">
      <c r="A2998" t="str">
        <f t="shared" si="46"/>
        <v>EferdingKammermitgliedschaftenAktiv</v>
      </c>
      <c r="B2998">
        <v>2997</v>
      </c>
      <c r="C2998">
        <v>405</v>
      </c>
      <c r="D2998" t="s">
        <v>204</v>
      </c>
      <c r="E2998" t="s">
        <v>39</v>
      </c>
      <c r="F2998" t="s">
        <v>50</v>
      </c>
      <c r="G2998">
        <v>999</v>
      </c>
      <c r="H2998">
        <v>1041</v>
      </c>
      <c r="I2998">
        <v>1094</v>
      </c>
      <c r="J2998">
        <v>1109</v>
      </c>
      <c r="K2998">
        <v>1125</v>
      </c>
      <c r="L2998">
        <v>1163</v>
      </c>
      <c r="M2998">
        <v>1220</v>
      </c>
      <c r="N2998">
        <v>1277</v>
      </c>
      <c r="O2998">
        <v>1307</v>
      </c>
      <c r="P2998">
        <v>1347</v>
      </c>
      <c r="Q2998">
        <v>1398</v>
      </c>
      <c r="R2998">
        <v>1417</v>
      </c>
      <c r="S2998">
        <v>1446</v>
      </c>
      <c r="T2998">
        <v>1483</v>
      </c>
      <c r="U2998">
        <v>1525</v>
      </c>
      <c r="V2998">
        <v>1518</v>
      </c>
      <c r="W2998">
        <v>1581</v>
      </c>
      <c r="X2998">
        <v>1571</v>
      </c>
      <c r="Y2998">
        <v>1622</v>
      </c>
      <c r="Z2998">
        <v>1623</v>
      </c>
      <c r="AA2998">
        <v>1665</v>
      </c>
      <c r="AB2998">
        <v>1656</v>
      </c>
      <c r="AC2998">
        <v>1700</v>
      </c>
      <c r="AD2998">
        <v>1713</v>
      </c>
      <c r="AE2998">
        <v>1731</v>
      </c>
      <c r="AF2998">
        <v>1726</v>
      </c>
      <c r="AG2998">
        <v>1784</v>
      </c>
      <c r="AH2998">
        <v>1802</v>
      </c>
      <c r="AI2998">
        <v>1825</v>
      </c>
      <c r="AJ2998">
        <v>1835</v>
      </c>
      <c r="AK2998">
        <v>1854</v>
      </c>
      <c r="AL2998">
        <v>1898</v>
      </c>
      <c r="AM2998">
        <v>1985</v>
      </c>
      <c r="AN2998">
        <v>1971</v>
      </c>
      <c r="AO2998">
        <v>1980</v>
      </c>
      <c r="AP2998">
        <v>2004</v>
      </c>
      <c r="AQ2998">
        <v>2045</v>
      </c>
      <c r="AR2998">
        <v>2038</v>
      </c>
    </row>
    <row r="2999" spans="1:44" x14ac:dyDescent="0.25">
      <c r="A2999" t="str">
        <f t="shared" si="46"/>
        <v>EferdingKammermitgliedschaftenInsgesamt</v>
      </c>
      <c r="B2999">
        <v>2998</v>
      </c>
      <c r="C2999">
        <v>405</v>
      </c>
      <c r="D2999" t="s">
        <v>204</v>
      </c>
      <c r="E2999" t="s">
        <v>39</v>
      </c>
      <c r="F2999" t="s">
        <v>48</v>
      </c>
      <c r="G2999">
        <v>1315</v>
      </c>
      <c r="H2999">
        <v>1357</v>
      </c>
      <c r="I2999">
        <v>1429</v>
      </c>
      <c r="J2999">
        <v>1468</v>
      </c>
      <c r="K2999">
        <v>1498</v>
      </c>
      <c r="L2999">
        <v>1528</v>
      </c>
      <c r="M2999">
        <v>1569</v>
      </c>
      <c r="N2999">
        <v>1631</v>
      </c>
      <c r="O2999">
        <v>1658</v>
      </c>
      <c r="P2999">
        <v>1711</v>
      </c>
      <c r="Q2999">
        <v>1766</v>
      </c>
      <c r="R2999">
        <v>1784</v>
      </c>
      <c r="S2999">
        <v>1805</v>
      </c>
      <c r="T2999">
        <v>1858</v>
      </c>
      <c r="U2999">
        <v>1910</v>
      </c>
      <c r="V2999">
        <v>1919</v>
      </c>
      <c r="W2999">
        <v>1973</v>
      </c>
      <c r="X2999">
        <v>1957</v>
      </c>
      <c r="Y2999">
        <v>1998</v>
      </c>
      <c r="Z2999">
        <v>1998</v>
      </c>
      <c r="AA2999">
        <v>2044</v>
      </c>
      <c r="AB2999">
        <v>2047</v>
      </c>
      <c r="AC2999">
        <v>2095</v>
      </c>
      <c r="AD2999">
        <v>2109</v>
      </c>
      <c r="AE2999">
        <v>2140</v>
      </c>
      <c r="AF2999">
        <v>2130</v>
      </c>
      <c r="AG2999">
        <v>2200</v>
      </c>
      <c r="AH2999">
        <v>2223</v>
      </c>
      <c r="AI2999">
        <v>2250</v>
      </c>
      <c r="AJ2999">
        <v>2272</v>
      </c>
      <c r="AK2999">
        <v>2319</v>
      </c>
      <c r="AL2999">
        <v>2358</v>
      </c>
      <c r="AM2999">
        <v>2438</v>
      </c>
      <c r="AN2999">
        <v>2431</v>
      </c>
      <c r="AO2999">
        <v>2436</v>
      </c>
      <c r="AP2999">
        <v>2444</v>
      </c>
      <c r="AQ2999">
        <v>2461</v>
      </c>
      <c r="AR2999">
        <v>2449</v>
      </c>
    </row>
    <row r="3000" spans="1:44" x14ac:dyDescent="0.25">
      <c r="A3000" t="str">
        <f t="shared" si="46"/>
        <v>EferdingKammermitgliedschaftenRuhend</v>
      </c>
      <c r="B3000">
        <v>2999</v>
      </c>
      <c r="C3000">
        <v>405</v>
      </c>
      <c r="D3000" t="s">
        <v>204</v>
      </c>
      <c r="E3000" t="s">
        <v>39</v>
      </c>
      <c r="F3000" t="s">
        <v>51</v>
      </c>
      <c r="G3000">
        <v>316</v>
      </c>
      <c r="H3000">
        <v>316</v>
      </c>
      <c r="I3000">
        <v>335</v>
      </c>
      <c r="J3000">
        <v>359</v>
      </c>
      <c r="K3000">
        <v>373</v>
      </c>
      <c r="L3000">
        <v>365</v>
      </c>
      <c r="M3000">
        <v>349</v>
      </c>
      <c r="N3000">
        <v>354</v>
      </c>
      <c r="O3000">
        <v>351</v>
      </c>
      <c r="P3000">
        <v>364</v>
      </c>
      <c r="Q3000">
        <v>368</v>
      </c>
      <c r="R3000">
        <v>367</v>
      </c>
      <c r="S3000">
        <v>359</v>
      </c>
      <c r="T3000">
        <v>375</v>
      </c>
      <c r="U3000">
        <v>385</v>
      </c>
      <c r="V3000">
        <v>401</v>
      </c>
      <c r="W3000">
        <v>392</v>
      </c>
      <c r="X3000">
        <v>386</v>
      </c>
      <c r="Y3000">
        <v>376</v>
      </c>
      <c r="Z3000">
        <v>375</v>
      </c>
      <c r="AA3000">
        <v>379</v>
      </c>
      <c r="AB3000">
        <v>391</v>
      </c>
      <c r="AC3000">
        <v>395</v>
      </c>
      <c r="AD3000">
        <v>396</v>
      </c>
      <c r="AE3000">
        <v>409</v>
      </c>
      <c r="AF3000">
        <v>404</v>
      </c>
      <c r="AG3000">
        <v>416</v>
      </c>
      <c r="AH3000">
        <v>421</v>
      </c>
      <c r="AI3000">
        <v>425</v>
      </c>
      <c r="AJ3000">
        <v>437</v>
      </c>
      <c r="AK3000">
        <v>465</v>
      </c>
      <c r="AL3000">
        <v>460</v>
      </c>
      <c r="AM3000">
        <v>453</v>
      </c>
      <c r="AN3000">
        <v>460</v>
      </c>
      <c r="AO3000">
        <v>456</v>
      </c>
      <c r="AP3000">
        <v>440</v>
      </c>
      <c r="AQ3000">
        <v>416</v>
      </c>
      <c r="AR3000">
        <v>411</v>
      </c>
    </row>
    <row r="3001" spans="1:44" x14ac:dyDescent="0.25">
      <c r="A3001" t="str">
        <f t="shared" si="46"/>
        <v>EferdingLehrlinge1. Lehrjahr, männlich</v>
      </c>
      <c r="B3001">
        <v>3000</v>
      </c>
      <c r="C3001">
        <v>405</v>
      </c>
      <c r="D3001" t="s">
        <v>204</v>
      </c>
      <c r="E3001" t="s">
        <v>46</v>
      </c>
      <c r="F3001" t="s">
        <v>65</v>
      </c>
      <c r="G3001">
        <v>93</v>
      </c>
      <c r="H3001">
        <v>86</v>
      </c>
      <c r="I3001">
        <v>98</v>
      </c>
      <c r="J3001">
        <v>94</v>
      </c>
      <c r="K3001">
        <v>88</v>
      </c>
      <c r="L3001">
        <v>104</v>
      </c>
      <c r="M3001">
        <v>89</v>
      </c>
      <c r="N3001">
        <v>90</v>
      </c>
      <c r="O3001">
        <v>100</v>
      </c>
      <c r="P3001">
        <v>92</v>
      </c>
      <c r="Q3001">
        <v>75</v>
      </c>
      <c r="R3001">
        <v>79</v>
      </c>
      <c r="S3001">
        <v>76</v>
      </c>
      <c r="T3001">
        <v>63</v>
      </c>
      <c r="U3001">
        <v>63</v>
      </c>
      <c r="V3001">
        <v>67</v>
      </c>
      <c r="W3001">
        <v>82</v>
      </c>
      <c r="X3001">
        <v>62</v>
      </c>
      <c r="Y3001">
        <v>57</v>
      </c>
      <c r="Z3001">
        <v>80</v>
      </c>
      <c r="AA3001">
        <v>80</v>
      </c>
      <c r="AB3001">
        <v>71</v>
      </c>
    </row>
    <row r="3002" spans="1:44" x14ac:dyDescent="0.25">
      <c r="A3002" t="str">
        <f t="shared" si="46"/>
        <v>EferdingLehrlinge1. Lehrjahr, weiblich</v>
      </c>
      <c r="B3002">
        <v>3001</v>
      </c>
      <c r="C3002">
        <v>405</v>
      </c>
      <c r="D3002" t="s">
        <v>204</v>
      </c>
      <c r="E3002" t="s">
        <v>46</v>
      </c>
      <c r="F3002" t="s">
        <v>66</v>
      </c>
      <c r="G3002">
        <v>50</v>
      </c>
      <c r="H3002">
        <v>61</v>
      </c>
      <c r="I3002">
        <v>48</v>
      </c>
      <c r="J3002">
        <v>54</v>
      </c>
      <c r="K3002">
        <v>53</v>
      </c>
      <c r="L3002">
        <v>45</v>
      </c>
      <c r="M3002">
        <v>55</v>
      </c>
      <c r="N3002">
        <v>55</v>
      </c>
      <c r="O3002">
        <v>48</v>
      </c>
      <c r="P3002">
        <v>52</v>
      </c>
      <c r="Q3002">
        <v>50</v>
      </c>
      <c r="R3002">
        <v>42</v>
      </c>
      <c r="S3002">
        <v>44</v>
      </c>
      <c r="T3002">
        <v>39</v>
      </c>
      <c r="U3002">
        <v>36</v>
      </c>
      <c r="V3002">
        <v>42</v>
      </c>
      <c r="W3002">
        <v>32</v>
      </c>
      <c r="X3002">
        <v>37</v>
      </c>
      <c r="Y3002">
        <v>36</v>
      </c>
      <c r="Z3002">
        <v>33</v>
      </c>
      <c r="AA3002">
        <v>39</v>
      </c>
      <c r="AB3002">
        <v>33</v>
      </c>
    </row>
    <row r="3003" spans="1:44" x14ac:dyDescent="0.25">
      <c r="A3003" t="str">
        <f t="shared" si="46"/>
        <v>EferdingLehrlinge2. Lehrjahr, männlich</v>
      </c>
      <c r="B3003">
        <v>3002</v>
      </c>
      <c r="C3003">
        <v>405</v>
      </c>
      <c r="D3003" t="s">
        <v>204</v>
      </c>
      <c r="E3003" t="s">
        <v>46</v>
      </c>
      <c r="F3003" t="s">
        <v>67</v>
      </c>
      <c r="G3003">
        <v>85</v>
      </c>
      <c r="H3003">
        <v>95</v>
      </c>
      <c r="I3003">
        <v>82</v>
      </c>
      <c r="J3003">
        <v>102</v>
      </c>
      <c r="K3003">
        <v>85</v>
      </c>
      <c r="L3003">
        <v>91</v>
      </c>
      <c r="M3003">
        <v>103</v>
      </c>
      <c r="N3003">
        <v>97</v>
      </c>
      <c r="O3003">
        <v>94</v>
      </c>
      <c r="P3003">
        <v>103</v>
      </c>
      <c r="Q3003">
        <v>98</v>
      </c>
      <c r="R3003">
        <v>75</v>
      </c>
      <c r="S3003">
        <v>80</v>
      </c>
      <c r="T3003">
        <v>76</v>
      </c>
      <c r="U3003">
        <v>69</v>
      </c>
      <c r="V3003">
        <v>68</v>
      </c>
      <c r="W3003">
        <v>67</v>
      </c>
      <c r="X3003">
        <v>88</v>
      </c>
      <c r="Y3003">
        <v>65</v>
      </c>
      <c r="Z3003">
        <v>73</v>
      </c>
      <c r="AA3003">
        <v>75</v>
      </c>
      <c r="AB3003">
        <v>93</v>
      </c>
    </row>
    <row r="3004" spans="1:44" x14ac:dyDescent="0.25">
      <c r="A3004" t="str">
        <f t="shared" si="46"/>
        <v>EferdingLehrlinge2. Lehrjahr, weiblich</v>
      </c>
      <c r="B3004">
        <v>3003</v>
      </c>
      <c r="C3004">
        <v>405</v>
      </c>
      <c r="D3004" t="s">
        <v>204</v>
      </c>
      <c r="E3004" t="s">
        <v>46</v>
      </c>
      <c r="F3004" t="s">
        <v>68</v>
      </c>
      <c r="G3004">
        <v>44</v>
      </c>
      <c r="H3004">
        <v>56</v>
      </c>
      <c r="I3004">
        <v>54</v>
      </c>
      <c r="J3004">
        <v>52</v>
      </c>
      <c r="K3004">
        <v>55</v>
      </c>
      <c r="L3004">
        <v>60</v>
      </c>
      <c r="M3004">
        <v>49</v>
      </c>
      <c r="N3004">
        <v>57</v>
      </c>
      <c r="O3004">
        <v>57</v>
      </c>
      <c r="P3004">
        <v>51</v>
      </c>
      <c r="Q3004">
        <v>62</v>
      </c>
      <c r="R3004">
        <v>53</v>
      </c>
      <c r="S3004">
        <v>45</v>
      </c>
      <c r="T3004">
        <v>47</v>
      </c>
      <c r="U3004">
        <v>40</v>
      </c>
      <c r="V3004">
        <v>37</v>
      </c>
      <c r="W3004">
        <v>45</v>
      </c>
      <c r="X3004">
        <v>39</v>
      </c>
      <c r="Y3004">
        <v>40</v>
      </c>
      <c r="Z3004">
        <v>40</v>
      </c>
      <c r="AA3004">
        <v>36</v>
      </c>
      <c r="AB3004">
        <v>38</v>
      </c>
    </row>
    <row r="3005" spans="1:44" x14ac:dyDescent="0.25">
      <c r="A3005" t="str">
        <f t="shared" si="46"/>
        <v>EferdingLehrlinge3. Lehrjahr, männlich</v>
      </c>
      <c r="B3005">
        <v>3004</v>
      </c>
      <c r="C3005">
        <v>405</v>
      </c>
      <c r="D3005" t="s">
        <v>204</v>
      </c>
      <c r="E3005" t="s">
        <v>46</v>
      </c>
      <c r="F3005" t="s">
        <v>69</v>
      </c>
      <c r="G3005">
        <v>93</v>
      </c>
      <c r="H3005">
        <v>78</v>
      </c>
      <c r="I3005">
        <v>93</v>
      </c>
      <c r="J3005">
        <v>84</v>
      </c>
      <c r="K3005">
        <v>99</v>
      </c>
      <c r="L3005">
        <v>80</v>
      </c>
      <c r="M3005">
        <v>88</v>
      </c>
      <c r="N3005">
        <v>95</v>
      </c>
      <c r="O3005">
        <v>91</v>
      </c>
      <c r="P3005">
        <v>94</v>
      </c>
      <c r="Q3005">
        <v>102</v>
      </c>
      <c r="R3005">
        <v>93</v>
      </c>
      <c r="S3005">
        <v>75</v>
      </c>
      <c r="T3005">
        <v>81</v>
      </c>
      <c r="U3005">
        <v>71</v>
      </c>
      <c r="V3005">
        <v>67</v>
      </c>
      <c r="W3005">
        <v>66</v>
      </c>
      <c r="X3005">
        <v>61</v>
      </c>
      <c r="Y3005">
        <v>85</v>
      </c>
      <c r="Z3005">
        <v>66</v>
      </c>
      <c r="AA3005">
        <v>69</v>
      </c>
      <c r="AB3005">
        <v>74</v>
      </c>
    </row>
    <row r="3006" spans="1:44" x14ac:dyDescent="0.25">
      <c r="A3006" t="str">
        <f t="shared" si="46"/>
        <v>EferdingLehrlinge3. Lehrjahr, weiblich</v>
      </c>
      <c r="B3006">
        <v>3005</v>
      </c>
      <c r="C3006">
        <v>405</v>
      </c>
      <c r="D3006" t="s">
        <v>204</v>
      </c>
      <c r="E3006" t="s">
        <v>46</v>
      </c>
      <c r="F3006" t="s">
        <v>70</v>
      </c>
      <c r="G3006">
        <v>50</v>
      </c>
      <c r="H3006">
        <v>38</v>
      </c>
      <c r="I3006">
        <v>51</v>
      </c>
      <c r="J3006">
        <v>53</v>
      </c>
      <c r="K3006">
        <v>48</v>
      </c>
      <c r="L3006">
        <v>54</v>
      </c>
      <c r="M3006">
        <v>56</v>
      </c>
      <c r="N3006">
        <v>51</v>
      </c>
      <c r="O3006">
        <v>51</v>
      </c>
      <c r="P3006">
        <v>54</v>
      </c>
      <c r="Q3006">
        <v>52</v>
      </c>
      <c r="R3006">
        <v>60</v>
      </c>
      <c r="S3006">
        <v>50</v>
      </c>
      <c r="T3006">
        <v>42</v>
      </c>
      <c r="U3006">
        <v>41</v>
      </c>
      <c r="V3006">
        <v>39</v>
      </c>
      <c r="W3006">
        <v>38</v>
      </c>
      <c r="X3006">
        <v>43</v>
      </c>
      <c r="Y3006">
        <v>36</v>
      </c>
      <c r="Z3006">
        <v>34</v>
      </c>
      <c r="AA3006">
        <v>37</v>
      </c>
      <c r="AB3006">
        <v>33</v>
      </c>
    </row>
    <row r="3007" spans="1:44" x14ac:dyDescent="0.25">
      <c r="A3007" t="str">
        <f t="shared" si="46"/>
        <v>EferdingLehrlinge4. Lehrjahr, männlich</v>
      </c>
      <c r="B3007">
        <v>3006</v>
      </c>
      <c r="C3007">
        <v>405</v>
      </c>
      <c r="D3007" t="s">
        <v>204</v>
      </c>
      <c r="E3007" t="s">
        <v>46</v>
      </c>
      <c r="F3007" t="s">
        <v>71</v>
      </c>
      <c r="G3007">
        <v>41</v>
      </c>
      <c r="H3007">
        <v>43</v>
      </c>
      <c r="I3007">
        <v>33</v>
      </c>
      <c r="J3007">
        <v>43</v>
      </c>
      <c r="K3007">
        <v>39</v>
      </c>
      <c r="L3007">
        <v>42</v>
      </c>
      <c r="M3007">
        <v>38</v>
      </c>
      <c r="N3007">
        <v>55</v>
      </c>
      <c r="O3007">
        <v>60</v>
      </c>
      <c r="P3007">
        <v>54</v>
      </c>
      <c r="Q3007">
        <v>50</v>
      </c>
      <c r="R3007">
        <v>46</v>
      </c>
      <c r="S3007">
        <v>39</v>
      </c>
      <c r="T3007">
        <v>36</v>
      </c>
      <c r="U3007">
        <v>46</v>
      </c>
      <c r="V3007">
        <v>44</v>
      </c>
      <c r="W3007">
        <v>39</v>
      </c>
      <c r="X3007">
        <v>37</v>
      </c>
      <c r="Y3007">
        <v>32</v>
      </c>
      <c r="Z3007">
        <v>51</v>
      </c>
      <c r="AA3007">
        <v>35</v>
      </c>
      <c r="AB3007">
        <v>37</v>
      </c>
    </row>
    <row r="3008" spans="1:44" x14ac:dyDescent="0.25">
      <c r="A3008" t="str">
        <f t="shared" si="46"/>
        <v>EferdingLehrlinge4. Lehrjahr, weiblich</v>
      </c>
      <c r="B3008">
        <v>3007</v>
      </c>
      <c r="C3008">
        <v>405</v>
      </c>
      <c r="D3008" t="s">
        <v>204</v>
      </c>
      <c r="E3008" t="s">
        <v>46</v>
      </c>
      <c r="F3008" t="s">
        <v>72</v>
      </c>
      <c r="G3008">
        <v>3</v>
      </c>
      <c r="H3008">
        <v>3</v>
      </c>
      <c r="I3008">
        <v>4</v>
      </c>
      <c r="J3008">
        <v>2</v>
      </c>
      <c r="K3008">
        <v>2</v>
      </c>
      <c r="L3008">
        <v>3</v>
      </c>
      <c r="M3008">
        <v>5</v>
      </c>
      <c r="N3008">
        <v>5</v>
      </c>
      <c r="O3008">
        <v>4</v>
      </c>
      <c r="P3008">
        <v>5</v>
      </c>
      <c r="Q3008">
        <v>3</v>
      </c>
      <c r="R3008">
        <v>7</v>
      </c>
      <c r="S3008">
        <v>4</v>
      </c>
      <c r="T3008">
        <v>1</v>
      </c>
      <c r="U3008">
        <v>4</v>
      </c>
      <c r="V3008">
        <v>7</v>
      </c>
      <c r="W3008">
        <v>2</v>
      </c>
      <c r="X3008">
        <v>1</v>
      </c>
      <c r="Y3008">
        <v>4</v>
      </c>
      <c r="Z3008">
        <v>6</v>
      </c>
      <c r="AA3008">
        <v>7</v>
      </c>
      <c r="AB3008">
        <v>6</v>
      </c>
    </row>
    <row r="3009" spans="1:28" x14ac:dyDescent="0.25">
      <c r="A3009" t="str">
        <f t="shared" si="46"/>
        <v>EferdingLehrlingeFrauen</v>
      </c>
      <c r="B3009">
        <v>3008</v>
      </c>
      <c r="C3009">
        <v>405</v>
      </c>
      <c r="D3009" t="s">
        <v>204</v>
      </c>
      <c r="E3009" t="s">
        <v>46</v>
      </c>
      <c r="F3009" t="s">
        <v>47</v>
      </c>
      <c r="G3009">
        <v>147</v>
      </c>
      <c r="H3009">
        <v>158</v>
      </c>
      <c r="I3009">
        <v>157</v>
      </c>
      <c r="J3009">
        <v>161</v>
      </c>
      <c r="K3009">
        <v>158</v>
      </c>
      <c r="L3009">
        <v>162</v>
      </c>
      <c r="M3009">
        <v>165</v>
      </c>
      <c r="N3009">
        <v>168</v>
      </c>
      <c r="O3009">
        <v>160</v>
      </c>
      <c r="P3009">
        <v>162</v>
      </c>
      <c r="Q3009">
        <v>167</v>
      </c>
      <c r="R3009">
        <v>162</v>
      </c>
      <c r="S3009">
        <v>143</v>
      </c>
      <c r="T3009">
        <v>129</v>
      </c>
      <c r="U3009">
        <v>121</v>
      </c>
      <c r="V3009">
        <v>125</v>
      </c>
      <c r="W3009">
        <v>117</v>
      </c>
      <c r="X3009">
        <v>120</v>
      </c>
      <c r="Y3009">
        <v>116</v>
      </c>
      <c r="Z3009">
        <v>113</v>
      </c>
      <c r="AA3009">
        <v>119</v>
      </c>
      <c r="AB3009">
        <v>110</v>
      </c>
    </row>
    <row r="3010" spans="1:28" x14ac:dyDescent="0.25">
      <c r="A3010" t="str">
        <f t="shared" si="46"/>
        <v>EferdingLehrlingeInsgesamt</v>
      </c>
      <c r="B3010">
        <v>3009</v>
      </c>
      <c r="C3010">
        <v>405</v>
      </c>
      <c r="D3010" t="s">
        <v>204</v>
      </c>
      <c r="E3010" t="s">
        <v>46</v>
      </c>
      <c r="F3010" t="s">
        <v>48</v>
      </c>
      <c r="G3010">
        <v>459</v>
      </c>
      <c r="H3010">
        <v>460</v>
      </c>
      <c r="I3010">
        <v>463</v>
      </c>
      <c r="J3010">
        <v>484</v>
      </c>
      <c r="K3010">
        <v>469</v>
      </c>
      <c r="L3010">
        <v>479</v>
      </c>
      <c r="M3010">
        <v>483</v>
      </c>
      <c r="N3010">
        <v>505</v>
      </c>
      <c r="O3010">
        <v>505</v>
      </c>
      <c r="P3010">
        <v>505</v>
      </c>
      <c r="Q3010">
        <v>492</v>
      </c>
      <c r="R3010">
        <v>455</v>
      </c>
      <c r="S3010">
        <v>413</v>
      </c>
      <c r="T3010">
        <v>385</v>
      </c>
      <c r="U3010">
        <v>370</v>
      </c>
      <c r="V3010">
        <v>371</v>
      </c>
      <c r="W3010">
        <v>371</v>
      </c>
      <c r="X3010">
        <v>368</v>
      </c>
      <c r="Y3010">
        <v>355</v>
      </c>
      <c r="Z3010">
        <v>383</v>
      </c>
      <c r="AA3010">
        <v>378</v>
      </c>
      <c r="AB3010">
        <v>385</v>
      </c>
    </row>
    <row r="3011" spans="1:28" x14ac:dyDescent="0.25">
      <c r="A3011" t="str">
        <f t="shared" ref="A3011:A3074" si="47">D3011&amp;E3011&amp;F3011</f>
        <v>EferdingLehrlingeMänner</v>
      </c>
      <c r="B3011">
        <v>3010</v>
      </c>
      <c r="C3011">
        <v>405</v>
      </c>
      <c r="D3011" t="s">
        <v>204</v>
      </c>
      <c r="E3011" t="s">
        <v>46</v>
      </c>
      <c r="F3011" t="s">
        <v>49</v>
      </c>
      <c r="G3011">
        <v>312</v>
      </c>
      <c r="H3011">
        <v>302</v>
      </c>
      <c r="I3011">
        <v>306</v>
      </c>
      <c r="J3011">
        <v>323</v>
      </c>
      <c r="K3011">
        <v>311</v>
      </c>
      <c r="L3011">
        <v>317</v>
      </c>
      <c r="M3011">
        <v>318</v>
      </c>
      <c r="N3011">
        <v>337</v>
      </c>
      <c r="O3011">
        <v>345</v>
      </c>
      <c r="P3011">
        <v>343</v>
      </c>
      <c r="Q3011">
        <v>325</v>
      </c>
      <c r="R3011">
        <v>293</v>
      </c>
      <c r="S3011">
        <v>270</v>
      </c>
      <c r="T3011">
        <v>256</v>
      </c>
      <c r="U3011">
        <v>249</v>
      </c>
      <c r="V3011">
        <v>246</v>
      </c>
      <c r="W3011">
        <v>254</v>
      </c>
      <c r="X3011">
        <v>248</v>
      </c>
      <c r="Y3011">
        <v>239</v>
      </c>
      <c r="Z3011">
        <v>270</v>
      </c>
      <c r="AA3011">
        <v>259</v>
      </c>
      <c r="AB3011">
        <v>275</v>
      </c>
    </row>
    <row r="3012" spans="1:28" x14ac:dyDescent="0.25">
      <c r="A3012" t="str">
        <f t="shared" si="47"/>
        <v>EferdingNeugründungenInsgesamt</v>
      </c>
      <c r="B3012">
        <v>3011</v>
      </c>
      <c r="C3012">
        <v>405</v>
      </c>
      <c r="D3012" t="s">
        <v>204</v>
      </c>
      <c r="E3012" t="s">
        <v>41</v>
      </c>
      <c r="F3012" t="s">
        <v>48</v>
      </c>
      <c r="G3012">
        <v>54</v>
      </c>
      <c r="H3012">
        <v>89.828728502960303</v>
      </c>
      <c r="I3012">
        <v>70.963326446281002</v>
      </c>
      <c r="J3012">
        <v>77.863427445830595</v>
      </c>
      <c r="K3012">
        <v>73.860476078246506</v>
      </c>
      <c r="L3012">
        <v>80.868231466418806</v>
      </c>
      <c r="M3012">
        <v>110.762675626145</v>
      </c>
      <c r="N3012">
        <v>99.850042844901495</v>
      </c>
      <c r="O3012">
        <v>111.914373088685</v>
      </c>
      <c r="P3012">
        <v>108.84539007092199</v>
      </c>
      <c r="Q3012">
        <v>138.83309985991599</v>
      </c>
      <c r="R3012">
        <v>111.913043478261</v>
      </c>
      <c r="S3012">
        <v>100.79233644859799</v>
      </c>
      <c r="T3012">
        <v>102.88302101078899</v>
      </c>
      <c r="U3012">
        <v>123.807785049948</v>
      </c>
      <c r="V3012">
        <v>89</v>
      </c>
      <c r="W3012">
        <v>140</v>
      </c>
      <c r="X3012">
        <v>114</v>
      </c>
      <c r="Y3012">
        <v>140</v>
      </c>
      <c r="Z3012">
        <v>140</v>
      </c>
      <c r="AA3012">
        <v>113</v>
      </c>
      <c r="AB3012">
        <v>110</v>
      </c>
    </row>
    <row r="3013" spans="1:28" x14ac:dyDescent="0.25">
      <c r="A3013" t="str">
        <f t="shared" si="47"/>
        <v>EferdingPendler (Auspendler/-innen)Insgesamt</v>
      </c>
      <c r="B3013">
        <v>3012</v>
      </c>
      <c r="C3013">
        <v>405</v>
      </c>
      <c r="D3013" t="s">
        <v>204</v>
      </c>
      <c r="E3013" t="s">
        <v>459</v>
      </c>
      <c r="F3013" t="s">
        <v>48</v>
      </c>
      <c r="G3013">
        <v>11859</v>
      </c>
      <c r="H3013">
        <v>12180</v>
      </c>
      <c r="I3013">
        <v>12314</v>
      </c>
      <c r="J3013">
        <v>12336</v>
      </c>
      <c r="K3013">
        <v>12591</v>
      </c>
      <c r="L3013">
        <v>12645</v>
      </c>
      <c r="M3013">
        <v>12851</v>
      </c>
      <c r="N3013">
        <v>13025</v>
      </c>
      <c r="O3013">
        <v>13232</v>
      </c>
      <c r="P3013">
        <v>13391</v>
      </c>
      <c r="Q3013">
        <v>13515</v>
      </c>
      <c r="R3013">
        <v>13456</v>
      </c>
      <c r="S3013">
        <v>13470</v>
      </c>
    </row>
    <row r="3014" spans="1:28" x14ac:dyDescent="0.25">
      <c r="A3014" t="str">
        <f t="shared" si="47"/>
        <v>EferdingPendler ins AuslandInsgesamt</v>
      </c>
      <c r="B3014">
        <v>3013</v>
      </c>
      <c r="C3014">
        <v>405</v>
      </c>
      <c r="D3014" t="s">
        <v>204</v>
      </c>
      <c r="E3014" t="s">
        <v>304</v>
      </c>
      <c r="F3014" t="s">
        <v>48</v>
      </c>
      <c r="G3014">
        <v>11</v>
      </c>
      <c r="H3014">
        <v>21</v>
      </c>
      <c r="I3014">
        <v>43</v>
      </c>
      <c r="J3014">
        <v>25</v>
      </c>
      <c r="K3014">
        <v>24</v>
      </c>
      <c r="L3014">
        <v>52</v>
      </c>
      <c r="M3014">
        <v>55</v>
      </c>
      <c r="N3014">
        <v>48</v>
      </c>
      <c r="O3014">
        <v>48</v>
      </c>
      <c r="P3014">
        <v>43</v>
      </c>
      <c r="Q3014">
        <v>45</v>
      </c>
      <c r="R3014">
        <v>21</v>
      </c>
      <c r="S3014">
        <v>44</v>
      </c>
    </row>
    <row r="3015" spans="1:28" x14ac:dyDescent="0.25">
      <c r="A3015" t="str">
        <f t="shared" si="47"/>
        <v>EferdingPendler zw. BundesländernInsgesamt</v>
      </c>
      <c r="B3015">
        <v>3014</v>
      </c>
      <c r="C3015">
        <v>405</v>
      </c>
      <c r="D3015" t="s">
        <v>204</v>
      </c>
      <c r="E3015" t="s">
        <v>433</v>
      </c>
      <c r="F3015" t="s">
        <v>48</v>
      </c>
      <c r="G3015">
        <v>628</v>
      </c>
      <c r="H3015">
        <v>545</v>
      </c>
      <c r="I3015">
        <v>510</v>
      </c>
      <c r="J3015">
        <v>531</v>
      </c>
      <c r="K3015">
        <v>486</v>
      </c>
      <c r="L3015">
        <v>467</v>
      </c>
      <c r="M3015">
        <v>431</v>
      </c>
      <c r="N3015">
        <v>473</v>
      </c>
      <c r="O3015">
        <v>461</v>
      </c>
      <c r="P3015">
        <v>449</v>
      </c>
      <c r="Q3015">
        <v>441</v>
      </c>
      <c r="R3015">
        <v>476</v>
      </c>
      <c r="S3015">
        <v>533</v>
      </c>
    </row>
    <row r="3016" spans="1:28" x14ac:dyDescent="0.25">
      <c r="A3016" t="str">
        <f t="shared" si="47"/>
        <v>EferdingPendler zw. Gemeinden eines Pol. BezirkesInsgesamt</v>
      </c>
      <c r="B3016">
        <v>3015</v>
      </c>
      <c r="C3016">
        <v>405</v>
      </c>
      <c r="D3016" t="s">
        <v>204</v>
      </c>
      <c r="E3016" t="s">
        <v>305</v>
      </c>
      <c r="F3016" t="s">
        <v>48</v>
      </c>
      <c r="G3016">
        <v>3857</v>
      </c>
      <c r="H3016">
        <v>3527</v>
      </c>
      <c r="I3016">
        <v>3698</v>
      </c>
      <c r="J3016">
        <v>3708</v>
      </c>
      <c r="K3016">
        <v>3854</v>
      </c>
      <c r="L3016">
        <v>3768</v>
      </c>
      <c r="M3016">
        <v>3792</v>
      </c>
      <c r="N3016">
        <v>3753</v>
      </c>
      <c r="O3016">
        <v>3793</v>
      </c>
      <c r="P3016">
        <v>3903</v>
      </c>
      <c r="Q3016">
        <v>3957</v>
      </c>
      <c r="R3016">
        <v>3927</v>
      </c>
      <c r="S3016">
        <v>3943</v>
      </c>
    </row>
    <row r="3017" spans="1:28" x14ac:dyDescent="0.25">
      <c r="A3017" t="str">
        <f t="shared" si="47"/>
        <v>EferdingPendler zw. Pol. Bez. des BundeslandesInsgesamt</v>
      </c>
      <c r="B3017">
        <v>3016</v>
      </c>
      <c r="C3017">
        <v>405</v>
      </c>
      <c r="D3017" t="s">
        <v>204</v>
      </c>
      <c r="E3017" t="s">
        <v>306</v>
      </c>
      <c r="F3017" t="s">
        <v>48</v>
      </c>
      <c r="G3017">
        <v>7363</v>
      </c>
      <c r="H3017">
        <v>8087</v>
      </c>
      <c r="I3017">
        <v>8063</v>
      </c>
      <c r="J3017">
        <v>8072</v>
      </c>
      <c r="K3017">
        <v>8227</v>
      </c>
      <c r="L3017">
        <v>8358</v>
      </c>
      <c r="M3017">
        <v>8573</v>
      </c>
      <c r="N3017">
        <v>8751</v>
      </c>
      <c r="O3017">
        <v>8930</v>
      </c>
      <c r="P3017">
        <v>8996</v>
      </c>
      <c r="Q3017">
        <v>9072</v>
      </c>
      <c r="R3017">
        <v>9032</v>
      </c>
      <c r="S3017">
        <v>8950</v>
      </c>
    </row>
    <row r="3018" spans="1:28" x14ac:dyDescent="0.25">
      <c r="A3018" t="str">
        <f t="shared" si="47"/>
        <v>EferdingPensionisteneinkommenBrutto_Schnitt</v>
      </c>
      <c r="B3018">
        <v>3017</v>
      </c>
      <c r="C3018">
        <v>405</v>
      </c>
      <c r="D3018" t="s">
        <v>204</v>
      </c>
      <c r="E3018" t="s">
        <v>44</v>
      </c>
      <c r="F3018" t="s">
        <v>54</v>
      </c>
      <c r="G3018">
        <v>14871.8454167254</v>
      </c>
      <c r="H3018">
        <v>15222.842848340601</v>
      </c>
      <c r="I3018">
        <v>15814.8878461967</v>
      </c>
      <c r="J3018">
        <v>16327.883230235801</v>
      </c>
      <c r="K3018">
        <v>17019.321748903501</v>
      </c>
      <c r="L3018">
        <v>17594.841305823302</v>
      </c>
      <c r="M3018">
        <v>18216.263562676701</v>
      </c>
      <c r="N3018">
        <v>18682.9718707887</v>
      </c>
      <c r="O3018">
        <v>19474.834998694201</v>
      </c>
      <c r="P3018">
        <v>20045.097249065799</v>
      </c>
      <c r="Q3018">
        <v>20730.430961612001</v>
      </c>
      <c r="R3018">
        <v>21197.6916350922</v>
      </c>
      <c r="S3018">
        <v>21700.011515267201</v>
      </c>
      <c r="T3018">
        <v>22207.455344567399</v>
      </c>
      <c r="U3018">
        <v>22926.4314758775</v>
      </c>
      <c r="V3018">
        <v>23657.922098689902</v>
      </c>
      <c r="W3018">
        <v>25304.984472423501</v>
      </c>
      <c r="X3018">
        <v>26092.7946693917</v>
      </c>
      <c r="Y3018">
        <v>27045.985249239398</v>
      </c>
    </row>
    <row r="3019" spans="1:28" x14ac:dyDescent="0.25">
      <c r="A3019" t="str">
        <f t="shared" si="47"/>
        <v>EferdingPensionisteneinkommenBruttobezüge 1000 EUR</v>
      </c>
      <c r="B3019">
        <v>3018</v>
      </c>
      <c r="C3019">
        <v>405</v>
      </c>
      <c r="D3019" t="s">
        <v>204</v>
      </c>
      <c r="E3019" t="s">
        <v>44</v>
      </c>
      <c r="F3019" t="s">
        <v>55</v>
      </c>
      <c r="G3019">
        <v>105456.25585</v>
      </c>
      <c r="H3019">
        <v>108706.32077999999</v>
      </c>
      <c r="I3019">
        <v>113519.26496</v>
      </c>
      <c r="J3019">
        <v>117724.03809</v>
      </c>
      <c r="K3019">
        <v>124172.97147999999</v>
      </c>
      <c r="L3019">
        <v>129621.19590000001</v>
      </c>
      <c r="M3019">
        <v>135292.18948</v>
      </c>
      <c r="N3019">
        <v>141411.41409000001</v>
      </c>
      <c r="O3019">
        <v>149138.28641999999</v>
      </c>
      <c r="P3019">
        <v>155569.99974999999</v>
      </c>
      <c r="Q3019">
        <v>162547.30916999999</v>
      </c>
      <c r="R3019">
        <v>166719.84471</v>
      </c>
      <c r="S3019">
        <v>170562.09051000001</v>
      </c>
      <c r="T3019">
        <v>176593.68489999999</v>
      </c>
      <c r="U3019">
        <v>184855.81698999999</v>
      </c>
      <c r="V3019">
        <v>193214.24978000001</v>
      </c>
      <c r="W3019">
        <v>206007.87859000001</v>
      </c>
      <c r="X3019">
        <v>217039.86606</v>
      </c>
      <c r="Y3019">
        <v>231134.98994</v>
      </c>
    </row>
    <row r="3020" spans="1:28" x14ac:dyDescent="0.25">
      <c r="A3020" t="str">
        <f t="shared" si="47"/>
        <v>EferdingPensionisteneinkommenBruttobezüge Fälle</v>
      </c>
      <c r="B3020">
        <v>3019</v>
      </c>
      <c r="C3020">
        <v>405</v>
      </c>
      <c r="D3020" t="s">
        <v>204</v>
      </c>
      <c r="E3020" t="s">
        <v>44</v>
      </c>
      <c r="F3020" t="s">
        <v>56</v>
      </c>
      <c r="G3020">
        <v>7091</v>
      </c>
      <c r="H3020">
        <v>7141</v>
      </c>
      <c r="I3020">
        <v>7178</v>
      </c>
      <c r="J3020">
        <v>7210</v>
      </c>
      <c r="K3020">
        <v>7296</v>
      </c>
      <c r="L3020">
        <v>7367</v>
      </c>
      <c r="M3020">
        <v>7427</v>
      </c>
      <c r="N3020">
        <v>7569</v>
      </c>
      <c r="O3020">
        <v>7658</v>
      </c>
      <c r="P3020">
        <v>7761</v>
      </c>
      <c r="Q3020">
        <v>7841</v>
      </c>
      <c r="R3020">
        <v>7865</v>
      </c>
      <c r="S3020">
        <v>7860</v>
      </c>
      <c r="T3020">
        <v>7952</v>
      </c>
      <c r="U3020">
        <v>8063</v>
      </c>
      <c r="V3020">
        <v>8167</v>
      </c>
      <c r="W3020">
        <v>8141</v>
      </c>
      <c r="X3020">
        <v>8318</v>
      </c>
      <c r="Y3020">
        <v>8546</v>
      </c>
    </row>
    <row r="3021" spans="1:28" x14ac:dyDescent="0.25">
      <c r="A3021" t="str">
        <f t="shared" si="47"/>
        <v>EferdingPensionisteneinkommenLohnsteuer 1000 EUR</v>
      </c>
      <c r="B3021">
        <v>3020</v>
      </c>
      <c r="C3021">
        <v>405</v>
      </c>
      <c r="D3021" t="s">
        <v>204</v>
      </c>
      <c r="E3021" t="s">
        <v>44</v>
      </c>
      <c r="F3021" t="s">
        <v>57</v>
      </c>
      <c r="G3021">
        <v>11550.40265</v>
      </c>
      <c r="H3021">
        <v>10849.483480000001</v>
      </c>
      <c r="I3021">
        <v>11963.85821</v>
      </c>
      <c r="J3021">
        <v>12827.40222</v>
      </c>
      <c r="K3021">
        <v>14164.913490000001</v>
      </c>
      <c r="L3021">
        <v>13452.47537</v>
      </c>
      <c r="M3021">
        <v>14674.978859999999</v>
      </c>
      <c r="N3021">
        <v>15984.43707</v>
      </c>
      <c r="O3021">
        <v>17669.11881</v>
      </c>
      <c r="P3021">
        <v>19010.64632</v>
      </c>
      <c r="Q3021">
        <v>20570.873680000001</v>
      </c>
      <c r="R3021">
        <v>21736.228869999999</v>
      </c>
      <c r="S3021">
        <v>18473.53746</v>
      </c>
      <c r="T3021">
        <v>19540.593570000001</v>
      </c>
      <c r="U3021">
        <v>21300.62732</v>
      </c>
      <c r="V3021">
        <v>23082.311290000001</v>
      </c>
      <c r="W3021">
        <v>23387.966209999999</v>
      </c>
      <c r="X3021">
        <v>25684.971659999999</v>
      </c>
      <c r="Y3021">
        <v>26691.31421</v>
      </c>
    </row>
    <row r="3022" spans="1:28" x14ac:dyDescent="0.25">
      <c r="A3022" t="str">
        <f t="shared" si="47"/>
        <v>EferdingPensionisteneinkommenLohnsteuer Fälle</v>
      </c>
      <c r="B3022">
        <v>3021</v>
      </c>
      <c r="C3022">
        <v>405</v>
      </c>
      <c r="D3022" t="s">
        <v>204</v>
      </c>
      <c r="E3022" t="s">
        <v>44</v>
      </c>
      <c r="F3022" t="s">
        <v>58</v>
      </c>
      <c r="G3022">
        <v>3666</v>
      </c>
      <c r="H3022">
        <v>3539</v>
      </c>
      <c r="I3022">
        <v>3699</v>
      </c>
      <c r="J3022">
        <v>3988</v>
      </c>
      <c r="K3022">
        <v>4082</v>
      </c>
      <c r="L3022">
        <v>3980</v>
      </c>
      <c r="M3022">
        <v>4172</v>
      </c>
      <c r="N3022">
        <v>4347</v>
      </c>
      <c r="O3022">
        <v>4587</v>
      </c>
      <c r="P3022">
        <v>4761</v>
      </c>
      <c r="Q3022">
        <v>4947</v>
      </c>
      <c r="R3022">
        <v>5041</v>
      </c>
      <c r="S3022">
        <v>5130</v>
      </c>
      <c r="T3022">
        <v>5273</v>
      </c>
      <c r="U3022">
        <v>5464</v>
      </c>
      <c r="V3022">
        <v>5722</v>
      </c>
      <c r="W3022">
        <v>6149</v>
      </c>
      <c r="X3022">
        <v>6466</v>
      </c>
      <c r="Y3022">
        <v>6781</v>
      </c>
    </row>
    <row r="3023" spans="1:28" x14ac:dyDescent="0.25">
      <c r="A3023" t="str">
        <f t="shared" si="47"/>
        <v>EferdingPensionisteneinkommenNetto_Schnitt</v>
      </c>
      <c r="B3023">
        <v>3022</v>
      </c>
      <c r="C3023">
        <v>405</v>
      </c>
      <c r="D3023" t="s">
        <v>204</v>
      </c>
      <c r="E3023" t="s">
        <v>44</v>
      </c>
      <c r="F3023" t="s">
        <v>59</v>
      </c>
      <c r="G3023">
        <v>12538.3362262022</v>
      </c>
      <c r="H3023">
        <v>12913.8369318023</v>
      </c>
      <c r="I3023">
        <v>13322.2047854556</v>
      </c>
      <c r="J3023">
        <v>13698.5424979196</v>
      </c>
      <c r="K3023">
        <v>14177.1157743969</v>
      </c>
      <c r="L3023">
        <v>14833.082828831301</v>
      </c>
      <c r="M3023">
        <v>15268.443476504601</v>
      </c>
      <c r="N3023">
        <v>15573.623304267399</v>
      </c>
      <c r="O3023">
        <v>16130.431774614801</v>
      </c>
      <c r="P3023">
        <v>16523.573016363898</v>
      </c>
      <c r="Q3023">
        <v>16999.7736883051</v>
      </c>
      <c r="R3023">
        <v>17305.801445645298</v>
      </c>
      <c r="S3023">
        <v>18192.627884223901</v>
      </c>
      <c r="T3023">
        <v>18567.8004388833</v>
      </c>
      <c r="U3023">
        <v>19069.380357187201</v>
      </c>
      <c r="V3023">
        <v>19580.712200318401</v>
      </c>
      <c r="W3023">
        <v>21113.7654280801</v>
      </c>
      <c r="X3023">
        <v>21643.799766770899</v>
      </c>
      <c r="Y3023">
        <v>22512.221277790799</v>
      </c>
    </row>
    <row r="3024" spans="1:28" x14ac:dyDescent="0.25">
      <c r="A3024" t="str">
        <f t="shared" si="47"/>
        <v>EferdingPensionisteneinkommenNettobezüge 1000 EUR</v>
      </c>
      <c r="B3024">
        <v>3023</v>
      </c>
      <c r="C3024">
        <v>405</v>
      </c>
      <c r="D3024" t="s">
        <v>204</v>
      </c>
      <c r="E3024" t="s">
        <v>44</v>
      </c>
      <c r="F3024" t="s">
        <v>60</v>
      </c>
      <c r="G3024">
        <v>88909.342180000007</v>
      </c>
      <c r="H3024">
        <v>92217.709530000095</v>
      </c>
      <c r="I3024">
        <v>95626.785950000005</v>
      </c>
      <c r="J3024">
        <v>98766.491410000002</v>
      </c>
      <c r="K3024">
        <v>103436.23669000001</v>
      </c>
      <c r="L3024">
        <v>109275.32120000001</v>
      </c>
      <c r="M3024">
        <v>113398.7297</v>
      </c>
      <c r="N3024">
        <v>117876.75479000001</v>
      </c>
      <c r="O3024">
        <v>123526.84653</v>
      </c>
      <c r="P3024">
        <v>128239.45018</v>
      </c>
      <c r="Q3024">
        <v>133295.22549000001</v>
      </c>
      <c r="R3024">
        <v>136110.12836999999</v>
      </c>
      <c r="S3024">
        <v>142994.05517000001</v>
      </c>
      <c r="T3024">
        <v>147651.14908999999</v>
      </c>
      <c r="U3024">
        <v>153756.41381999999</v>
      </c>
      <c r="V3024">
        <v>159915.67653999999</v>
      </c>
      <c r="W3024">
        <v>171887.16435000001</v>
      </c>
      <c r="X3024">
        <v>180033.12646</v>
      </c>
      <c r="Y3024">
        <v>192389.44304000001</v>
      </c>
    </row>
    <row r="3025" spans="1:47" x14ac:dyDescent="0.25">
      <c r="A3025" t="str">
        <f t="shared" si="47"/>
        <v>EferdingPensionisteneinkommenSV-Beiträge 1000 EUR</v>
      </c>
      <c r="B3025">
        <v>3024</v>
      </c>
      <c r="C3025">
        <v>405</v>
      </c>
      <c r="D3025" t="s">
        <v>204</v>
      </c>
      <c r="E3025" t="s">
        <v>44</v>
      </c>
      <c r="F3025" t="s">
        <v>61</v>
      </c>
      <c r="G3025">
        <v>4996.5110199999999</v>
      </c>
      <c r="H3025">
        <v>5639.1277700000001</v>
      </c>
      <c r="I3025">
        <v>5928.6207999999997</v>
      </c>
      <c r="J3025">
        <v>6130.1444600000004</v>
      </c>
      <c r="K3025">
        <v>6571.8212999999996</v>
      </c>
      <c r="L3025">
        <v>6893.3993300000002</v>
      </c>
      <c r="M3025">
        <v>7218.48092</v>
      </c>
      <c r="N3025">
        <v>7550.2222300000003</v>
      </c>
      <c r="O3025">
        <v>7942.3210799999997</v>
      </c>
      <c r="P3025">
        <v>8319.9032499999994</v>
      </c>
      <c r="Q3025">
        <v>8681.2099999999991</v>
      </c>
      <c r="R3025">
        <v>8873.48747</v>
      </c>
      <c r="S3025">
        <v>9094.4978800000008</v>
      </c>
      <c r="T3025">
        <v>9401.9422400000003</v>
      </c>
      <c r="U3025">
        <v>9798.77585</v>
      </c>
      <c r="V3025">
        <v>10216.26195</v>
      </c>
      <c r="W3025">
        <v>10732.748030000001</v>
      </c>
      <c r="X3025">
        <v>11321.76794</v>
      </c>
      <c r="Y3025">
        <v>12054.232690000001</v>
      </c>
    </row>
    <row r="3026" spans="1:47" x14ac:dyDescent="0.25">
      <c r="A3026" t="str">
        <f t="shared" si="47"/>
        <v>EferdingPensionisteneinkommenSV-Beiträge Fälle</v>
      </c>
      <c r="B3026">
        <v>3025</v>
      </c>
      <c r="C3026">
        <v>405</v>
      </c>
      <c r="D3026" t="s">
        <v>204</v>
      </c>
      <c r="E3026" t="s">
        <v>44</v>
      </c>
      <c r="F3026" t="s">
        <v>62</v>
      </c>
      <c r="G3026">
        <v>6620</v>
      </c>
      <c r="H3026">
        <v>6674</v>
      </c>
      <c r="I3026">
        <v>6709</v>
      </c>
      <c r="J3026">
        <v>6750</v>
      </c>
      <c r="K3026">
        <v>6835</v>
      </c>
      <c r="L3026">
        <v>6901</v>
      </c>
      <c r="M3026">
        <v>7008</v>
      </c>
      <c r="N3026">
        <v>7139</v>
      </c>
      <c r="O3026">
        <v>7230</v>
      </c>
      <c r="P3026">
        <v>7331</v>
      </c>
      <c r="Q3026">
        <v>7420</v>
      </c>
      <c r="R3026">
        <v>7428</v>
      </c>
      <c r="S3026">
        <v>7426</v>
      </c>
      <c r="T3026">
        <v>7507</v>
      </c>
      <c r="U3026">
        <v>7616</v>
      </c>
      <c r="V3026">
        <v>7746</v>
      </c>
      <c r="W3026">
        <v>7757</v>
      </c>
      <c r="X3026">
        <v>7948</v>
      </c>
      <c r="Y3026">
        <v>8167</v>
      </c>
    </row>
    <row r="3027" spans="1:47" x14ac:dyDescent="0.25">
      <c r="A3027" t="str">
        <f t="shared" si="47"/>
        <v>EferdingUnselbstständig BeschäftigteFrauen</v>
      </c>
      <c r="B3027">
        <v>3026</v>
      </c>
      <c r="C3027">
        <v>405</v>
      </c>
      <c r="D3027" t="s">
        <v>204</v>
      </c>
      <c r="E3027" t="s">
        <v>38</v>
      </c>
      <c r="F3027" t="s">
        <v>47</v>
      </c>
      <c r="G3027">
        <v>2406</v>
      </c>
      <c r="H3027">
        <v>2814</v>
      </c>
      <c r="I3027">
        <v>2407</v>
      </c>
      <c r="J3027">
        <v>2804</v>
      </c>
      <c r="K3027">
        <v>2458</v>
      </c>
      <c r="L3027">
        <v>2871</v>
      </c>
      <c r="M3027">
        <v>2562</v>
      </c>
      <c r="N3027">
        <v>3002</v>
      </c>
      <c r="O3027">
        <v>5556</v>
      </c>
      <c r="P3027">
        <v>6119</v>
      </c>
      <c r="Q3027">
        <v>5742</v>
      </c>
      <c r="R3027">
        <v>6296</v>
      </c>
      <c r="S3027">
        <v>5812</v>
      </c>
      <c r="T3027">
        <v>6370</v>
      </c>
      <c r="U3027">
        <v>5978</v>
      </c>
      <c r="V3027">
        <v>6566</v>
      </c>
      <c r="W3027">
        <v>6131</v>
      </c>
      <c r="X3027">
        <v>6576</v>
      </c>
      <c r="Y3027">
        <v>6212</v>
      </c>
      <c r="Z3027">
        <v>6657</v>
      </c>
      <c r="AA3027">
        <v>6294</v>
      </c>
      <c r="AB3027">
        <v>6734</v>
      </c>
      <c r="AC3027">
        <v>6380</v>
      </c>
      <c r="AD3027">
        <v>6772</v>
      </c>
      <c r="AE3027">
        <v>6434</v>
      </c>
      <c r="AF3027">
        <v>6823</v>
      </c>
      <c r="AG3027">
        <v>6497</v>
      </c>
      <c r="AH3027">
        <v>6916</v>
      </c>
      <c r="AI3027">
        <v>6681</v>
      </c>
      <c r="AJ3027">
        <v>7012</v>
      </c>
      <c r="AK3027">
        <v>6770</v>
      </c>
      <c r="AL3027">
        <v>7108</v>
      </c>
      <c r="AM3027">
        <v>6788</v>
      </c>
      <c r="AN3027">
        <v>7071</v>
      </c>
      <c r="AO3027">
        <v>6755</v>
      </c>
      <c r="AP3027">
        <v>7328</v>
      </c>
      <c r="AQ3027">
        <v>7000</v>
      </c>
      <c r="AR3027">
        <v>7491</v>
      </c>
      <c r="AS3027">
        <v>7030</v>
      </c>
      <c r="AT3027">
        <v>7456</v>
      </c>
      <c r="AU3027">
        <v>6935</v>
      </c>
    </row>
    <row r="3028" spans="1:47" x14ac:dyDescent="0.25">
      <c r="A3028" t="str">
        <f t="shared" si="47"/>
        <v>EferdingUnselbstständig BeschäftigteInsgesamt</v>
      </c>
      <c r="B3028">
        <v>3027</v>
      </c>
      <c r="C3028">
        <v>405</v>
      </c>
      <c r="D3028" t="s">
        <v>204</v>
      </c>
      <c r="E3028" t="s">
        <v>38</v>
      </c>
      <c r="F3028" t="s">
        <v>48</v>
      </c>
      <c r="G3028">
        <v>5877</v>
      </c>
      <c r="H3028">
        <v>7114</v>
      </c>
      <c r="I3028">
        <v>5934</v>
      </c>
      <c r="J3028">
        <v>7074</v>
      </c>
      <c r="K3028">
        <v>5966</v>
      </c>
      <c r="L3028">
        <v>7172</v>
      </c>
      <c r="M3028">
        <v>6145</v>
      </c>
      <c r="N3028">
        <v>7438</v>
      </c>
      <c r="O3028">
        <v>12710</v>
      </c>
      <c r="P3028">
        <v>14162</v>
      </c>
      <c r="Q3028">
        <v>12967</v>
      </c>
      <c r="R3028">
        <v>14360</v>
      </c>
      <c r="S3028">
        <v>12926</v>
      </c>
      <c r="T3028">
        <v>14426</v>
      </c>
      <c r="U3028">
        <v>13154</v>
      </c>
      <c r="V3028">
        <v>14732</v>
      </c>
      <c r="W3028">
        <v>13437</v>
      </c>
      <c r="X3028">
        <v>14844</v>
      </c>
      <c r="Y3028">
        <v>13559</v>
      </c>
      <c r="Z3028">
        <v>14980</v>
      </c>
      <c r="AA3028">
        <v>13675</v>
      </c>
      <c r="AB3028">
        <v>15093</v>
      </c>
      <c r="AC3028">
        <v>13768</v>
      </c>
      <c r="AD3028">
        <v>15282</v>
      </c>
      <c r="AE3028">
        <v>13977</v>
      </c>
      <c r="AF3028">
        <v>15223</v>
      </c>
      <c r="AG3028">
        <v>14022</v>
      </c>
      <c r="AH3028">
        <v>15458</v>
      </c>
      <c r="AI3028">
        <v>14430</v>
      </c>
      <c r="AJ3028">
        <v>15597</v>
      </c>
      <c r="AK3028">
        <v>14622</v>
      </c>
      <c r="AL3028">
        <v>15801</v>
      </c>
      <c r="AM3028">
        <v>14672</v>
      </c>
      <c r="AN3028">
        <v>15680</v>
      </c>
      <c r="AO3028">
        <v>14605</v>
      </c>
      <c r="AP3028">
        <v>16054</v>
      </c>
      <c r="AQ3028">
        <v>14990</v>
      </c>
      <c r="AR3028">
        <v>16093</v>
      </c>
      <c r="AS3028">
        <v>14965</v>
      </c>
      <c r="AT3028">
        <v>15970</v>
      </c>
      <c r="AU3028">
        <v>14796</v>
      </c>
    </row>
    <row r="3029" spans="1:47" x14ac:dyDescent="0.25">
      <c r="A3029" t="str">
        <f t="shared" si="47"/>
        <v>EferdingUnselbstständig BeschäftigteMänner</v>
      </c>
      <c r="B3029">
        <v>3028</v>
      </c>
      <c r="C3029">
        <v>405</v>
      </c>
      <c r="D3029" t="s">
        <v>204</v>
      </c>
      <c r="E3029" t="s">
        <v>38</v>
      </c>
      <c r="F3029" t="s">
        <v>49</v>
      </c>
      <c r="G3029">
        <v>3471</v>
      </c>
      <c r="H3029">
        <v>4300</v>
      </c>
      <c r="I3029">
        <v>3527</v>
      </c>
      <c r="J3029">
        <v>4270</v>
      </c>
      <c r="K3029">
        <v>3508</v>
      </c>
      <c r="L3029">
        <v>4301</v>
      </c>
      <c r="M3029">
        <v>3583</v>
      </c>
      <c r="N3029">
        <v>4436</v>
      </c>
      <c r="O3029">
        <v>7154</v>
      </c>
      <c r="P3029">
        <v>8043</v>
      </c>
      <c r="Q3029">
        <v>7225</v>
      </c>
      <c r="R3029">
        <v>8064</v>
      </c>
      <c r="S3029">
        <v>7114</v>
      </c>
      <c r="T3029">
        <v>8056</v>
      </c>
      <c r="U3029">
        <v>7176</v>
      </c>
      <c r="V3029">
        <v>8166</v>
      </c>
      <c r="W3029">
        <v>7306</v>
      </c>
      <c r="X3029">
        <v>8268</v>
      </c>
      <c r="Y3029">
        <v>7347</v>
      </c>
      <c r="Z3029">
        <v>8323</v>
      </c>
      <c r="AA3029">
        <v>7381</v>
      </c>
      <c r="AB3029">
        <v>8359</v>
      </c>
      <c r="AC3029">
        <v>7388</v>
      </c>
      <c r="AD3029">
        <v>8510</v>
      </c>
      <c r="AE3029">
        <v>7543</v>
      </c>
      <c r="AF3029">
        <v>8400</v>
      </c>
      <c r="AG3029">
        <v>7525</v>
      </c>
      <c r="AH3029">
        <v>8542</v>
      </c>
      <c r="AI3029">
        <v>7749</v>
      </c>
      <c r="AJ3029">
        <v>8585</v>
      </c>
      <c r="AK3029">
        <v>7852</v>
      </c>
      <c r="AL3029">
        <v>8693</v>
      </c>
      <c r="AM3029">
        <v>7884</v>
      </c>
      <c r="AN3029">
        <v>8609</v>
      </c>
      <c r="AO3029">
        <v>7850</v>
      </c>
      <c r="AP3029">
        <v>8726</v>
      </c>
      <c r="AQ3029">
        <v>7990</v>
      </c>
      <c r="AR3029">
        <v>8602</v>
      </c>
      <c r="AS3029">
        <v>7935</v>
      </c>
      <c r="AT3029">
        <v>8514</v>
      </c>
      <c r="AU3029">
        <v>7861</v>
      </c>
    </row>
    <row r="3030" spans="1:47" x14ac:dyDescent="0.25">
      <c r="A3030" t="str">
        <f t="shared" si="47"/>
        <v>EferdingUnselbstständig Beschäftigte GW mgfInsgesamt</v>
      </c>
      <c r="B3030">
        <v>3029</v>
      </c>
      <c r="C3030">
        <v>405</v>
      </c>
      <c r="D3030" t="s">
        <v>204</v>
      </c>
      <c r="E3030" t="s">
        <v>450</v>
      </c>
      <c r="F3030" t="s">
        <v>48</v>
      </c>
      <c r="G3030">
        <v>7397.0250590710002</v>
      </c>
      <c r="H3030">
        <v>6823.8425583179996</v>
      </c>
      <c r="I3030">
        <v>7460.7563444629996</v>
      </c>
      <c r="J3030">
        <v>7026.7284690509996</v>
      </c>
      <c r="K3030">
        <v>7716.3774308439997</v>
      </c>
      <c r="L3030">
        <v>7223.1455224929996</v>
      </c>
      <c r="M3030">
        <v>7765.8453675430001</v>
      </c>
      <c r="N3030">
        <v>7406.0620111560002</v>
      </c>
      <c r="O3030">
        <v>8099.2268941780003</v>
      </c>
      <c r="P3030">
        <v>7894.8498066769998</v>
      </c>
      <c r="Q3030">
        <v>8524.7231198520003</v>
      </c>
      <c r="R3030">
        <v>8021.8421143490004</v>
      </c>
      <c r="S3030">
        <v>8571.4206194319995</v>
      </c>
      <c r="T3030">
        <v>8045.0016590599998</v>
      </c>
    </row>
    <row r="3031" spans="1:47" x14ac:dyDescent="0.25">
      <c r="A3031" t="str">
        <f t="shared" si="47"/>
        <v>EferdingUnselbstständig Beschäftigte GW ogfInsgesamt</v>
      </c>
      <c r="B3031">
        <v>3030</v>
      </c>
      <c r="C3031">
        <v>405</v>
      </c>
      <c r="D3031" t="s">
        <v>204</v>
      </c>
      <c r="E3031" t="s">
        <v>449</v>
      </c>
      <c r="F3031" t="s">
        <v>48</v>
      </c>
      <c r="G3031">
        <v>6725.5661904170001</v>
      </c>
      <c r="H3031">
        <v>6158.3128267510001</v>
      </c>
      <c r="I3031">
        <v>6785.47633262</v>
      </c>
      <c r="J3031">
        <v>6376.6075913880004</v>
      </c>
      <c r="K3031">
        <v>7036.2405935460001</v>
      </c>
      <c r="L3031">
        <v>6574.5615824309998</v>
      </c>
      <c r="M3031">
        <v>7148.607949659</v>
      </c>
      <c r="N3031">
        <v>6810.424001763</v>
      </c>
      <c r="O3031">
        <v>7454.5637341000001</v>
      </c>
      <c r="P3031">
        <v>7255.1662371820003</v>
      </c>
      <c r="Q3031">
        <v>7855.5824660890003</v>
      </c>
      <c r="R3031">
        <v>7326.27214344</v>
      </c>
      <c r="S3031">
        <v>7856.490567287</v>
      </c>
      <c r="T3031">
        <v>7333.0548556650001</v>
      </c>
    </row>
    <row r="3032" spans="1:47" x14ac:dyDescent="0.25">
      <c r="A3032" t="str">
        <f t="shared" si="47"/>
        <v>EferdingUnternehmenInsgesamt</v>
      </c>
      <c r="B3032">
        <v>3031</v>
      </c>
      <c r="C3032">
        <v>405</v>
      </c>
      <c r="D3032" t="s">
        <v>204</v>
      </c>
      <c r="E3032" t="s">
        <v>475</v>
      </c>
      <c r="F3032" t="s">
        <v>48</v>
      </c>
      <c r="G3032">
        <v>2478</v>
      </c>
      <c r="H3032">
        <v>2530</v>
      </c>
      <c r="I3032">
        <v>2598</v>
      </c>
    </row>
    <row r="3033" spans="1:47" x14ac:dyDescent="0.25">
      <c r="A3033" t="str">
        <f t="shared" si="47"/>
        <v>EferdingWohnbevölkerungInsgesamt</v>
      </c>
      <c r="B3033">
        <v>3032</v>
      </c>
      <c r="C3033">
        <v>405</v>
      </c>
      <c r="D3033" t="s">
        <v>204</v>
      </c>
      <c r="E3033" t="s">
        <v>42</v>
      </c>
      <c r="F3033" t="s">
        <v>48</v>
      </c>
      <c r="G3033">
        <v>30666</v>
      </c>
      <c r="H3033">
        <v>30718</v>
      </c>
      <c r="I3033">
        <v>30827</v>
      </c>
      <c r="J3033">
        <v>31068</v>
      </c>
      <c r="K3033">
        <v>31191</v>
      </c>
      <c r="L3033">
        <v>31323</v>
      </c>
      <c r="M3033">
        <v>31459</v>
      </c>
      <c r="N3033">
        <v>31577</v>
      </c>
      <c r="O3033">
        <v>31676</v>
      </c>
      <c r="P3033">
        <v>31731</v>
      </c>
      <c r="Q3033">
        <v>31710</v>
      </c>
      <c r="R3033">
        <v>31786</v>
      </c>
      <c r="S3033">
        <v>31961</v>
      </c>
      <c r="T3033">
        <v>32209</v>
      </c>
      <c r="U3033">
        <v>32538</v>
      </c>
      <c r="V3033">
        <v>32677</v>
      </c>
      <c r="W3033">
        <v>32950</v>
      </c>
      <c r="X3033">
        <v>33156</v>
      </c>
      <c r="Y3033">
        <v>33178</v>
      </c>
      <c r="Z3033">
        <v>33368</v>
      </c>
      <c r="AA3033">
        <v>33422</v>
      </c>
      <c r="AB3033">
        <v>33820</v>
      </c>
    </row>
    <row r="3034" spans="1:47" x14ac:dyDescent="0.25">
      <c r="A3034" t="str">
        <f t="shared" si="47"/>
        <v>FreistadtArbeitnehmereinkommenBrutto_Schnitt</v>
      </c>
      <c r="B3034">
        <v>3033</v>
      </c>
      <c r="C3034">
        <v>406</v>
      </c>
      <c r="D3034" t="s">
        <v>205</v>
      </c>
      <c r="E3034" t="s">
        <v>43</v>
      </c>
      <c r="F3034" t="s">
        <v>54</v>
      </c>
      <c r="G3034">
        <v>23061.596543235399</v>
      </c>
      <c r="H3034">
        <v>23557.014453562999</v>
      </c>
      <c r="I3034">
        <v>24441.928537854699</v>
      </c>
      <c r="J3034">
        <v>25425.079509535899</v>
      </c>
      <c r="K3034">
        <v>26342.293384116299</v>
      </c>
      <c r="L3034">
        <v>26824.468389849299</v>
      </c>
      <c r="M3034">
        <v>27104.9248958301</v>
      </c>
      <c r="N3034">
        <v>27847.299264664802</v>
      </c>
      <c r="O3034">
        <v>28946.4298130264</v>
      </c>
      <c r="P3034">
        <v>29770.969203921799</v>
      </c>
      <c r="Q3034">
        <v>30479.824882546702</v>
      </c>
      <c r="R3034">
        <v>31086.790959741</v>
      </c>
      <c r="S3034">
        <v>31906.710854286601</v>
      </c>
      <c r="T3034">
        <v>32668.783566988001</v>
      </c>
      <c r="U3034">
        <v>33992.365692890497</v>
      </c>
      <c r="V3034">
        <v>34918.6856040766</v>
      </c>
      <c r="W3034">
        <v>35810.641173573596</v>
      </c>
      <c r="X3034">
        <v>37367.909171738203</v>
      </c>
      <c r="Y3034">
        <v>39210.289200575397</v>
      </c>
    </row>
    <row r="3035" spans="1:47" x14ac:dyDescent="0.25">
      <c r="A3035" t="str">
        <f t="shared" si="47"/>
        <v>FreistadtArbeitnehmereinkommenBruttobezüge 1000 EUR</v>
      </c>
      <c r="B3035">
        <v>3034</v>
      </c>
      <c r="C3035">
        <v>406</v>
      </c>
      <c r="D3035" t="s">
        <v>205</v>
      </c>
      <c r="E3035" t="s">
        <v>43</v>
      </c>
      <c r="F3035" t="s">
        <v>55</v>
      </c>
      <c r="G3035">
        <v>668878.54614000104</v>
      </c>
      <c r="H3035">
        <v>697523.19796999998</v>
      </c>
      <c r="I3035">
        <v>737364.10013000004</v>
      </c>
      <c r="J3035">
        <v>781210.99300999998</v>
      </c>
      <c r="K3035">
        <v>828228.04628999997</v>
      </c>
      <c r="L3035">
        <v>848806.65326000005</v>
      </c>
      <c r="M3035">
        <v>867764.17053999996</v>
      </c>
      <c r="N3035">
        <v>896766.57822000002</v>
      </c>
      <c r="O3035">
        <v>938182.73667000001</v>
      </c>
      <c r="P3035">
        <v>965591.61516000004</v>
      </c>
      <c r="Q3035">
        <v>990015.19201</v>
      </c>
      <c r="R3035">
        <v>1017719.3624400001</v>
      </c>
      <c r="S3035">
        <v>1053240.5253000001</v>
      </c>
      <c r="T3035">
        <v>1087772.48643</v>
      </c>
      <c r="U3035">
        <v>1148466.0673</v>
      </c>
      <c r="V3035">
        <v>1178645.31388</v>
      </c>
      <c r="W3035">
        <v>1192494.3510799999</v>
      </c>
      <c r="X3035">
        <v>1258738.02045</v>
      </c>
      <c r="Y3035">
        <v>1335580.87075</v>
      </c>
    </row>
    <row r="3036" spans="1:47" x14ac:dyDescent="0.25">
      <c r="A3036" t="str">
        <f t="shared" si="47"/>
        <v>FreistadtArbeitnehmereinkommenBruttobezüge Fälle</v>
      </c>
      <c r="B3036">
        <v>3035</v>
      </c>
      <c r="C3036">
        <v>406</v>
      </c>
      <c r="D3036" t="s">
        <v>205</v>
      </c>
      <c r="E3036" t="s">
        <v>43</v>
      </c>
      <c r="F3036" t="s">
        <v>56</v>
      </c>
      <c r="G3036">
        <v>29004</v>
      </c>
      <c r="H3036">
        <v>29610</v>
      </c>
      <c r="I3036">
        <v>30168</v>
      </c>
      <c r="J3036">
        <v>30726</v>
      </c>
      <c r="K3036">
        <v>31441</v>
      </c>
      <c r="L3036">
        <v>31643</v>
      </c>
      <c r="M3036">
        <v>32015</v>
      </c>
      <c r="N3036">
        <v>32203</v>
      </c>
      <c r="O3036">
        <v>32411</v>
      </c>
      <c r="P3036">
        <v>32434</v>
      </c>
      <c r="Q3036">
        <v>32481</v>
      </c>
      <c r="R3036">
        <v>32738</v>
      </c>
      <c r="S3036">
        <v>33010</v>
      </c>
      <c r="T3036">
        <v>33297</v>
      </c>
      <c r="U3036">
        <v>33786</v>
      </c>
      <c r="V3036">
        <v>33754</v>
      </c>
      <c r="W3036">
        <v>33300</v>
      </c>
      <c r="X3036">
        <v>33685</v>
      </c>
      <c r="Y3036">
        <v>34062</v>
      </c>
    </row>
    <row r="3037" spans="1:47" x14ac:dyDescent="0.25">
      <c r="A3037" t="str">
        <f t="shared" si="47"/>
        <v>FreistadtArbeitnehmereinkommenLohnsteuer 1000 EUR</v>
      </c>
      <c r="B3037">
        <v>3036</v>
      </c>
      <c r="C3037">
        <v>406</v>
      </c>
      <c r="D3037" t="s">
        <v>205</v>
      </c>
      <c r="E3037" t="s">
        <v>43</v>
      </c>
      <c r="F3037" t="s">
        <v>57</v>
      </c>
      <c r="G3037">
        <v>86422.340299999996</v>
      </c>
      <c r="H3037">
        <v>86788.075830000002</v>
      </c>
      <c r="I3037">
        <v>94923.517789999998</v>
      </c>
      <c r="J3037">
        <v>103989.56857</v>
      </c>
      <c r="K3037">
        <v>114340.76667</v>
      </c>
      <c r="L3037">
        <v>106168.09662</v>
      </c>
      <c r="M3037">
        <v>110730.15132</v>
      </c>
      <c r="N3037">
        <v>117810.26105</v>
      </c>
      <c r="O3037">
        <v>127002.69573000001</v>
      </c>
      <c r="P3037">
        <v>133533.39535000001</v>
      </c>
      <c r="Q3037">
        <v>140020.20014</v>
      </c>
      <c r="R3037">
        <v>147788.47219999999</v>
      </c>
      <c r="S3037">
        <v>129917.63237000001</v>
      </c>
      <c r="T3037">
        <v>138837.89684999999</v>
      </c>
      <c r="U3037">
        <v>151201.60831000001</v>
      </c>
      <c r="V3037">
        <v>150735.36194</v>
      </c>
      <c r="W3037">
        <v>145811.69261999999</v>
      </c>
      <c r="X3037">
        <v>162556.17846</v>
      </c>
      <c r="Y3037">
        <v>167043.74789999999</v>
      </c>
    </row>
    <row r="3038" spans="1:47" x14ac:dyDescent="0.25">
      <c r="A3038" t="str">
        <f t="shared" si="47"/>
        <v>FreistadtArbeitnehmereinkommenLohnsteuer Fälle</v>
      </c>
      <c r="B3038">
        <v>3037</v>
      </c>
      <c r="C3038">
        <v>406</v>
      </c>
      <c r="D3038" t="s">
        <v>205</v>
      </c>
      <c r="E3038" t="s">
        <v>43</v>
      </c>
      <c r="F3038" t="s">
        <v>58</v>
      </c>
      <c r="G3038">
        <v>22339</v>
      </c>
      <c r="H3038">
        <v>22264</v>
      </c>
      <c r="I3038">
        <v>22882</v>
      </c>
      <c r="J3038">
        <v>23535</v>
      </c>
      <c r="K3038">
        <v>24529</v>
      </c>
      <c r="L3038">
        <v>24223</v>
      </c>
      <c r="M3038">
        <v>24698</v>
      </c>
      <c r="N3038">
        <v>25140</v>
      </c>
      <c r="O3038">
        <v>25575</v>
      </c>
      <c r="P3038">
        <v>25882</v>
      </c>
      <c r="Q3038">
        <v>26151</v>
      </c>
      <c r="R3038">
        <v>26538</v>
      </c>
      <c r="S3038">
        <v>26800</v>
      </c>
      <c r="T3038">
        <v>27191</v>
      </c>
      <c r="U3038">
        <v>27848</v>
      </c>
      <c r="V3038">
        <v>28532</v>
      </c>
      <c r="W3038">
        <v>28345</v>
      </c>
      <c r="X3038">
        <v>28798</v>
      </c>
      <c r="Y3038">
        <v>29437</v>
      </c>
    </row>
    <row r="3039" spans="1:47" x14ac:dyDescent="0.25">
      <c r="A3039" t="str">
        <f t="shared" si="47"/>
        <v>FreistadtArbeitnehmereinkommenNetto_Schnitt</v>
      </c>
      <c r="B3039">
        <v>3038</v>
      </c>
      <c r="C3039">
        <v>406</v>
      </c>
      <c r="D3039" t="s">
        <v>205</v>
      </c>
      <c r="E3039" t="s">
        <v>43</v>
      </c>
      <c r="F3039" t="s">
        <v>59</v>
      </c>
      <c r="G3039">
        <v>16310.0958240243</v>
      </c>
      <c r="H3039">
        <v>16756.718594056099</v>
      </c>
      <c r="I3039">
        <v>17316.4974482896</v>
      </c>
      <c r="J3039">
        <v>17928.5651493849</v>
      </c>
      <c r="K3039">
        <v>18480.804760344799</v>
      </c>
      <c r="L3039">
        <v>19220.671411686599</v>
      </c>
      <c r="M3039">
        <v>19332.582501639899</v>
      </c>
      <c r="N3039">
        <v>19732.0650905195</v>
      </c>
      <c r="O3039">
        <v>20394.569924408399</v>
      </c>
      <c r="P3039">
        <v>20874.327668804301</v>
      </c>
      <c r="Q3039">
        <v>21268.230559404001</v>
      </c>
      <c r="R3039">
        <v>21549.786734681398</v>
      </c>
      <c r="S3039">
        <v>22820.3411408664</v>
      </c>
      <c r="T3039">
        <v>23235.910266690698</v>
      </c>
      <c r="U3039">
        <v>24094.403216421</v>
      </c>
      <c r="V3039">
        <v>24872.968932570999</v>
      </c>
      <c r="W3039">
        <v>25745.293211711702</v>
      </c>
      <c r="X3039">
        <v>26621.465724506499</v>
      </c>
      <c r="Y3039">
        <v>28129.678638365302</v>
      </c>
    </row>
    <row r="3040" spans="1:47" x14ac:dyDescent="0.25">
      <c r="A3040" t="str">
        <f t="shared" si="47"/>
        <v>FreistadtArbeitnehmereinkommenNettobezüge 1000 EUR</v>
      </c>
      <c r="B3040">
        <v>3039</v>
      </c>
      <c r="C3040">
        <v>406</v>
      </c>
      <c r="D3040" t="s">
        <v>205</v>
      </c>
      <c r="E3040" t="s">
        <v>43</v>
      </c>
      <c r="F3040" t="s">
        <v>60</v>
      </c>
      <c r="G3040">
        <v>473058.019280001</v>
      </c>
      <c r="H3040">
        <v>496166.43757000001</v>
      </c>
      <c r="I3040">
        <v>522404.09502000001</v>
      </c>
      <c r="J3040">
        <v>550873.09277999995</v>
      </c>
      <c r="K3040">
        <v>581054.98247000005</v>
      </c>
      <c r="L3040">
        <v>608199.70548</v>
      </c>
      <c r="M3040">
        <v>618932.62878999999</v>
      </c>
      <c r="N3040">
        <v>635431.69210999995</v>
      </c>
      <c r="O3040">
        <v>661008.40581999999</v>
      </c>
      <c r="P3040">
        <v>677037.94360999996</v>
      </c>
      <c r="Q3040">
        <v>690813.39679999999</v>
      </c>
      <c r="R3040">
        <v>705496.91812000005</v>
      </c>
      <c r="S3040">
        <v>753299.46106</v>
      </c>
      <c r="T3040">
        <v>773686.10415000003</v>
      </c>
      <c r="U3040">
        <v>814053.50707000005</v>
      </c>
      <c r="V3040">
        <v>839562.19334999996</v>
      </c>
      <c r="W3040">
        <v>857318.26395000005</v>
      </c>
      <c r="X3040">
        <v>896744.07293000002</v>
      </c>
      <c r="Y3040">
        <v>958153.11378000001</v>
      </c>
    </row>
    <row r="3041" spans="1:47" x14ac:dyDescent="0.25">
      <c r="A3041" t="str">
        <f t="shared" si="47"/>
        <v>FreistadtArbeitnehmereinkommenSV-Beiträge 1000 EUR</v>
      </c>
      <c r="B3041">
        <v>3040</v>
      </c>
      <c r="C3041">
        <v>406</v>
      </c>
      <c r="D3041" t="s">
        <v>205</v>
      </c>
      <c r="E3041" t="s">
        <v>43</v>
      </c>
      <c r="F3041" t="s">
        <v>61</v>
      </c>
      <c r="G3041">
        <v>109398.18656</v>
      </c>
      <c r="H3041">
        <v>114568.68457</v>
      </c>
      <c r="I3041">
        <v>120036.48732</v>
      </c>
      <c r="J3041">
        <v>126348.33166</v>
      </c>
      <c r="K3041">
        <v>132832.29715</v>
      </c>
      <c r="L3041">
        <v>134438.85115999999</v>
      </c>
      <c r="M3041">
        <v>138101.39043</v>
      </c>
      <c r="N3041">
        <v>143524.62505999999</v>
      </c>
      <c r="O3041">
        <v>150171.63511999999</v>
      </c>
      <c r="P3041">
        <v>155020.27619999999</v>
      </c>
      <c r="Q3041">
        <v>159181.59507000001</v>
      </c>
      <c r="R3041">
        <v>164433.97211999999</v>
      </c>
      <c r="S3041">
        <v>170023.43187</v>
      </c>
      <c r="T3041">
        <v>175248.48543</v>
      </c>
      <c r="U3041">
        <v>183210.95191999999</v>
      </c>
      <c r="V3041">
        <v>188347.75859000001</v>
      </c>
      <c r="W3041">
        <v>189364.39451000001</v>
      </c>
      <c r="X3041">
        <v>199437.76905999999</v>
      </c>
      <c r="Y3041">
        <v>210384.00907</v>
      </c>
    </row>
    <row r="3042" spans="1:47" x14ac:dyDescent="0.25">
      <c r="A3042" t="str">
        <f t="shared" si="47"/>
        <v>FreistadtArbeitnehmereinkommenSV-Beiträge Fälle</v>
      </c>
      <c r="B3042">
        <v>3041</v>
      </c>
      <c r="C3042">
        <v>406</v>
      </c>
      <c r="D3042" t="s">
        <v>205</v>
      </c>
      <c r="E3042" t="s">
        <v>43</v>
      </c>
      <c r="F3042" t="s">
        <v>62</v>
      </c>
      <c r="G3042">
        <v>27513</v>
      </c>
      <c r="H3042">
        <v>28059</v>
      </c>
      <c r="I3042">
        <v>28566</v>
      </c>
      <c r="J3042">
        <v>29197</v>
      </c>
      <c r="K3042">
        <v>29789</v>
      </c>
      <c r="L3042">
        <v>29902</v>
      </c>
      <c r="M3042">
        <v>30268</v>
      </c>
      <c r="N3042">
        <v>30511</v>
      </c>
      <c r="O3042">
        <v>30705</v>
      </c>
      <c r="P3042">
        <v>30843</v>
      </c>
      <c r="Q3042">
        <v>30731</v>
      </c>
      <c r="R3042">
        <v>31032</v>
      </c>
      <c r="S3042">
        <v>31382</v>
      </c>
      <c r="T3042">
        <v>31535</v>
      </c>
      <c r="U3042">
        <v>32041</v>
      </c>
      <c r="V3042">
        <v>32084</v>
      </c>
      <c r="W3042">
        <v>31680</v>
      </c>
      <c r="X3042">
        <v>32238</v>
      </c>
      <c r="Y3042">
        <v>32532</v>
      </c>
    </row>
    <row r="3043" spans="1:47" x14ac:dyDescent="0.25">
      <c r="A3043" t="str">
        <f t="shared" si="47"/>
        <v>FreistadtArbeitsloseFrauen</v>
      </c>
      <c r="B3043">
        <v>3042</v>
      </c>
      <c r="C3043">
        <v>406</v>
      </c>
      <c r="D3043" t="s">
        <v>205</v>
      </c>
      <c r="E3043" t="s">
        <v>36</v>
      </c>
      <c r="F3043" t="s">
        <v>47</v>
      </c>
      <c r="G3043">
        <v>447</v>
      </c>
      <c r="H3043">
        <v>461</v>
      </c>
      <c r="I3043">
        <v>514</v>
      </c>
      <c r="J3043">
        <v>562</v>
      </c>
      <c r="K3043">
        <v>546</v>
      </c>
      <c r="L3043">
        <v>534</v>
      </c>
      <c r="M3043">
        <v>538</v>
      </c>
      <c r="N3043">
        <v>518</v>
      </c>
      <c r="O3043">
        <v>445</v>
      </c>
      <c r="P3043">
        <v>491</v>
      </c>
      <c r="Q3043">
        <v>459</v>
      </c>
      <c r="R3043">
        <v>531</v>
      </c>
      <c r="S3043">
        <v>491</v>
      </c>
      <c r="T3043">
        <v>504</v>
      </c>
      <c r="U3043">
        <v>470</v>
      </c>
      <c r="V3043">
        <v>488</v>
      </c>
      <c r="W3043">
        <v>487</v>
      </c>
      <c r="X3043">
        <v>510</v>
      </c>
      <c r="Y3043">
        <v>505</v>
      </c>
      <c r="Z3043">
        <v>541</v>
      </c>
      <c r="AA3043">
        <v>549</v>
      </c>
      <c r="AB3043">
        <v>555</v>
      </c>
      <c r="AC3043">
        <v>559</v>
      </c>
      <c r="AD3043">
        <v>620</v>
      </c>
      <c r="AE3043">
        <v>623</v>
      </c>
      <c r="AF3043">
        <v>660</v>
      </c>
      <c r="AG3043">
        <v>601</v>
      </c>
      <c r="AH3043">
        <v>655</v>
      </c>
      <c r="AI3043">
        <v>570</v>
      </c>
      <c r="AJ3043">
        <v>550</v>
      </c>
      <c r="AK3043">
        <v>543</v>
      </c>
      <c r="AL3043">
        <v>547</v>
      </c>
      <c r="AM3043">
        <v>537</v>
      </c>
      <c r="AN3043">
        <v>676</v>
      </c>
      <c r="AO3043">
        <v>627</v>
      </c>
      <c r="AP3043">
        <v>498</v>
      </c>
      <c r="AQ3043">
        <v>363</v>
      </c>
      <c r="AR3043">
        <v>421</v>
      </c>
      <c r="AS3043">
        <v>375</v>
      </c>
      <c r="AT3043">
        <v>477</v>
      </c>
      <c r="AU3043">
        <v>455</v>
      </c>
    </row>
    <row r="3044" spans="1:47" x14ac:dyDescent="0.25">
      <c r="A3044" t="str">
        <f t="shared" si="47"/>
        <v>FreistadtArbeitsloseInsgesamt</v>
      </c>
      <c r="B3044">
        <v>3043</v>
      </c>
      <c r="C3044">
        <v>406</v>
      </c>
      <c r="D3044" t="s">
        <v>205</v>
      </c>
      <c r="E3044" t="s">
        <v>36</v>
      </c>
      <c r="F3044" t="s">
        <v>48</v>
      </c>
      <c r="G3044">
        <v>1481</v>
      </c>
      <c r="H3044">
        <v>765</v>
      </c>
      <c r="I3044">
        <v>1664</v>
      </c>
      <c r="J3044">
        <v>885</v>
      </c>
      <c r="K3044">
        <v>1740</v>
      </c>
      <c r="L3044">
        <v>823</v>
      </c>
      <c r="M3044">
        <v>1533</v>
      </c>
      <c r="N3044">
        <v>781</v>
      </c>
      <c r="O3044">
        <v>1366</v>
      </c>
      <c r="P3044">
        <v>791</v>
      </c>
      <c r="Q3044">
        <v>1460</v>
      </c>
      <c r="R3044">
        <v>977</v>
      </c>
      <c r="S3044">
        <v>1628</v>
      </c>
      <c r="T3044">
        <v>933</v>
      </c>
      <c r="U3044">
        <v>1586</v>
      </c>
      <c r="V3044">
        <v>830</v>
      </c>
      <c r="W3044">
        <v>1582</v>
      </c>
      <c r="X3044">
        <v>815</v>
      </c>
      <c r="Y3044">
        <v>1559</v>
      </c>
      <c r="Z3044">
        <v>951</v>
      </c>
      <c r="AA3044">
        <v>1700</v>
      </c>
      <c r="AB3044">
        <v>1018</v>
      </c>
      <c r="AC3044">
        <v>1762</v>
      </c>
      <c r="AD3044">
        <v>1144</v>
      </c>
      <c r="AE3044">
        <v>1794</v>
      </c>
      <c r="AF3044">
        <v>1143</v>
      </c>
      <c r="AG3044">
        <v>1828</v>
      </c>
      <c r="AH3044">
        <v>1113</v>
      </c>
      <c r="AI3044">
        <v>1640</v>
      </c>
      <c r="AJ3044">
        <v>981</v>
      </c>
      <c r="AK3044">
        <v>1579</v>
      </c>
      <c r="AL3044">
        <v>940</v>
      </c>
      <c r="AM3044">
        <v>1493</v>
      </c>
      <c r="AN3044">
        <v>1188</v>
      </c>
      <c r="AO3044">
        <v>1676</v>
      </c>
      <c r="AP3044">
        <v>879</v>
      </c>
      <c r="AQ3044">
        <v>1231</v>
      </c>
      <c r="AR3044">
        <v>767</v>
      </c>
      <c r="AS3044">
        <v>1252</v>
      </c>
      <c r="AT3044">
        <v>860</v>
      </c>
      <c r="AU3044">
        <v>1395</v>
      </c>
    </row>
    <row r="3045" spans="1:47" x14ac:dyDescent="0.25">
      <c r="A3045" t="str">
        <f t="shared" si="47"/>
        <v>FreistadtArbeitsloseMänner</v>
      </c>
      <c r="B3045">
        <v>3044</v>
      </c>
      <c r="C3045">
        <v>406</v>
      </c>
      <c r="D3045" t="s">
        <v>205</v>
      </c>
      <c r="E3045" t="s">
        <v>36</v>
      </c>
      <c r="F3045" t="s">
        <v>49</v>
      </c>
      <c r="G3045">
        <v>1034</v>
      </c>
      <c r="H3045">
        <v>304</v>
      </c>
      <c r="I3045">
        <v>1150</v>
      </c>
      <c r="J3045">
        <v>323</v>
      </c>
      <c r="K3045">
        <v>1194</v>
      </c>
      <c r="L3045">
        <v>289</v>
      </c>
      <c r="M3045">
        <v>995</v>
      </c>
      <c r="N3045">
        <v>263</v>
      </c>
      <c r="O3045">
        <v>921</v>
      </c>
      <c r="P3045">
        <v>300</v>
      </c>
      <c r="Q3045">
        <v>1001</v>
      </c>
      <c r="R3045">
        <v>446</v>
      </c>
      <c r="S3045">
        <v>1137</v>
      </c>
      <c r="T3045">
        <v>429</v>
      </c>
      <c r="U3045">
        <v>1116</v>
      </c>
      <c r="V3045">
        <v>342</v>
      </c>
      <c r="W3045">
        <v>1095</v>
      </c>
      <c r="X3045">
        <v>305</v>
      </c>
      <c r="Y3045">
        <v>1054</v>
      </c>
      <c r="Z3045">
        <v>410</v>
      </c>
      <c r="AA3045">
        <v>1151</v>
      </c>
      <c r="AB3045">
        <v>463</v>
      </c>
      <c r="AC3045">
        <v>1203</v>
      </c>
      <c r="AD3045">
        <v>524</v>
      </c>
      <c r="AE3045">
        <v>1171</v>
      </c>
      <c r="AF3045">
        <v>483</v>
      </c>
      <c r="AG3045">
        <v>1227</v>
      </c>
      <c r="AH3045">
        <v>458</v>
      </c>
      <c r="AI3045">
        <v>1070</v>
      </c>
      <c r="AJ3045">
        <v>431</v>
      </c>
      <c r="AK3045">
        <v>1036</v>
      </c>
      <c r="AL3045">
        <v>393</v>
      </c>
      <c r="AM3045">
        <v>956</v>
      </c>
      <c r="AN3045">
        <v>512</v>
      </c>
      <c r="AO3045">
        <v>1049</v>
      </c>
      <c r="AP3045">
        <v>381</v>
      </c>
      <c r="AQ3045">
        <v>868</v>
      </c>
      <c r="AR3045">
        <v>346</v>
      </c>
      <c r="AS3045">
        <v>877</v>
      </c>
      <c r="AT3045">
        <v>383</v>
      </c>
      <c r="AU3045">
        <v>940</v>
      </c>
    </row>
    <row r="3046" spans="1:47" x14ac:dyDescent="0.25">
      <c r="A3046" t="str">
        <f t="shared" si="47"/>
        <v>Freistadtarbeitslose AusländerFrauen</v>
      </c>
      <c r="B3046">
        <v>3045</v>
      </c>
      <c r="C3046">
        <v>406</v>
      </c>
      <c r="D3046" t="s">
        <v>205</v>
      </c>
      <c r="E3046" t="s">
        <v>37</v>
      </c>
      <c r="F3046" t="s">
        <v>47</v>
      </c>
      <c r="G3046">
        <v>17</v>
      </c>
      <c r="H3046">
        <v>22</v>
      </c>
      <c r="I3046">
        <v>29</v>
      </c>
      <c r="J3046">
        <v>31</v>
      </c>
      <c r="K3046">
        <v>35</v>
      </c>
      <c r="L3046">
        <v>25</v>
      </c>
      <c r="M3046">
        <v>34</v>
      </c>
      <c r="N3046">
        <v>25</v>
      </c>
      <c r="O3046">
        <v>19</v>
      </c>
      <c r="P3046">
        <v>24</v>
      </c>
      <c r="Q3046">
        <v>20</v>
      </c>
      <c r="R3046">
        <v>27</v>
      </c>
      <c r="S3046">
        <v>30</v>
      </c>
      <c r="T3046">
        <v>31</v>
      </c>
      <c r="U3046">
        <v>30</v>
      </c>
      <c r="V3046">
        <v>31</v>
      </c>
      <c r="W3046">
        <v>37</v>
      </c>
      <c r="X3046">
        <v>37</v>
      </c>
      <c r="Y3046">
        <v>42</v>
      </c>
      <c r="Z3046">
        <v>34</v>
      </c>
      <c r="AA3046">
        <v>41</v>
      </c>
      <c r="AB3046">
        <v>48</v>
      </c>
      <c r="AC3046">
        <v>56</v>
      </c>
      <c r="AD3046">
        <v>54</v>
      </c>
      <c r="AE3046">
        <v>63</v>
      </c>
      <c r="AF3046">
        <v>59</v>
      </c>
      <c r="AG3046">
        <v>73</v>
      </c>
      <c r="AH3046">
        <v>73</v>
      </c>
      <c r="AI3046">
        <v>73</v>
      </c>
      <c r="AJ3046">
        <v>52</v>
      </c>
      <c r="AK3046">
        <v>69</v>
      </c>
      <c r="AL3046">
        <v>64</v>
      </c>
      <c r="AM3046">
        <v>69</v>
      </c>
      <c r="AN3046">
        <v>71</v>
      </c>
      <c r="AO3046">
        <v>81</v>
      </c>
      <c r="AP3046">
        <v>63</v>
      </c>
      <c r="AQ3046">
        <v>39</v>
      </c>
      <c r="AR3046">
        <v>53</v>
      </c>
      <c r="AS3046">
        <v>59</v>
      </c>
      <c r="AT3046">
        <v>90</v>
      </c>
      <c r="AU3046">
        <v>93</v>
      </c>
    </row>
    <row r="3047" spans="1:47" x14ac:dyDescent="0.25">
      <c r="A3047" t="str">
        <f t="shared" si="47"/>
        <v>Freistadtarbeitslose AusländerInsgesamt</v>
      </c>
      <c r="B3047">
        <v>3046</v>
      </c>
      <c r="C3047">
        <v>406</v>
      </c>
      <c r="D3047" t="s">
        <v>205</v>
      </c>
      <c r="E3047" t="s">
        <v>37</v>
      </c>
      <c r="F3047" t="s">
        <v>48</v>
      </c>
      <c r="G3047">
        <v>136</v>
      </c>
      <c r="H3047">
        <v>47</v>
      </c>
      <c r="I3047">
        <v>152</v>
      </c>
      <c r="J3047">
        <v>59</v>
      </c>
      <c r="K3047">
        <v>180</v>
      </c>
      <c r="L3047">
        <v>43</v>
      </c>
      <c r="M3047">
        <v>139</v>
      </c>
      <c r="N3047">
        <v>40</v>
      </c>
      <c r="O3047">
        <v>116</v>
      </c>
      <c r="P3047">
        <v>43</v>
      </c>
      <c r="Q3047">
        <v>133</v>
      </c>
      <c r="R3047">
        <v>57</v>
      </c>
      <c r="S3047">
        <v>172</v>
      </c>
      <c r="T3047">
        <v>56</v>
      </c>
      <c r="U3047">
        <v>168</v>
      </c>
      <c r="V3047">
        <v>59</v>
      </c>
      <c r="W3047">
        <v>197</v>
      </c>
      <c r="X3047">
        <v>58</v>
      </c>
      <c r="Y3047">
        <v>186</v>
      </c>
      <c r="Z3047">
        <v>79</v>
      </c>
      <c r="AA3047">
        <v>198</v>
      </c>
      <c r="AB3047">
        <v>96</v>
      </c>
      <c r="AC3047">
        <v>232</v>
      </c>
      <c r="AD3047">
        <v>106</v>
      </c>
      <c r="AE3047">
        <v>220</v>
      </c>
      <c r="AF3047">
        <v>122</v>
      </c>
      <c r="AG3047">
        <v>251</v>
      </c>
      <c r="AH3047">
        <v>134</v>
      </c>
      <c r="AI3047">
        <v>217</v>
      </c>
      <c r="AJ3047">
        <v>94</v>
      </c>
      <c r="AK3047">
        <v>219</v>
      </c>
      <c r="AL3047">
        <v>106</v>
      </c>
      <c r="AM3047">
        <v>208</v>
      </c>
      <c r="AN3047">
        <v>124</v>
      </c>
      <c r="AO3047">
        <v>239</v>
      </c>
      <c r="AP3047">
        <v>97</v>
      </c>
      <c r="AQ3047">
        <v>188</v>
      </c>
      <c r="AR3047">
        <v>103</v>
      </c>
      <c r="AS3047">
        <v>203</v>
      </c>
      <c r="AT3047">
        <v>150</v>
      </c>
      <c r="AU3047">
        <v>264</v>
      </c>
    </row>
    <row r="3048" spans="1:47" x14ac:dyDescent="0.25">
      <c r="A3048" t="str">
        <f t="shared" si="47"/>
        <v>Freistadtarbeitslose AusländerMänner</v>
      </c>
      <c r="B3048">
        <v>3047</v>
      </c>
      <c r="C3048">
        <v>406</v>
      </c>
      <c r="D3048" t="s">
        <v>205</v>
      </c>
      <c r="E3048" t="s">
        <v>37</v>
      </c>
      <c r="F3048" t="s">
        <v>49</v>
      </c>
      <c r="G3048">
        <v>119</v>
      </c>
      <c r="H3048">
        <v>25</v>
      </c>
      <c r="I3048">
        <v>123</v>
      </c>
      <c r="J3048">
        <v>28</v>
      </c>
      <c r="K3048">
        <v>145</v>
      </c>
      <c r="L3048">
        <v>18</v>
      </c>
      <c r="M3048">
        <v>105</v>
      </c>
      <c r="N3048">
        <v>15</v>
      </c>
      <c r="O3048">
        <v>97</v>
      </c>
      <c r="P3048">
        <v>19</v>
      </c>
      <c r="Q3048">
        <v>113</v>
      </c>
      <c r="R3048">
        <v>30</v>
      </c>
      <c r="S3048">
        <v>142</v>
      </c>
      <c r="T3048">
        <v>25</v>
      </c>
      <c r="U3048">
        <v>138</v>
      </c>
      <c r="V3048">
        <v>28</v>
      </c>
      <c r="W3048">
        <v>160</v>
      </c>
      <c r="X3048">
        <v>21</v>
      </c>
      <c r="Y3048">
        <v>144</v>
      </c>
      <c r="Z3048">
        <v>45</v>
      </c>
      <c r="AA3048">
        <v>157</v>
      </c>
      <c r="AB3048">
        <v>48</v>
      </c>
      <c r="AC3048">
        <v>176</v>
      </c>
      <c r="AD3048">
        <v>52</v>
      </c>
      <c r="AE3048">
        <v>157</v>
      </c>
      <c r="AF3048">
        <v>63</v>
      </c>
      <c r="AG3048">
        <v>178</v>
      </c>
      <c r="AH3048">
        <v>61</v>
      </c>
      <c r="AI3048">
        <v>144</v>
      </c>
      <c r="AJ3048">
        <v>42</v>
      </c>
      <c r="AK3048">
        <v>150</v>
      </c>
      <c r="AL3048">
        <v>42</v>
      </c>
      <c r="AM3048">
        <v>139</v>
      </c>
      <c r="AN3048">
        <v>53</v>
      </c>
      <c r="AO3048">
        <v>158</v>
      </c>
      <c r="AP3048">
        <v>34</v>
      </c>
      <c r="AQ3048">
        <v>149</v>
      </c>
      <c r="AR3048">
        <v>50</v>
      </c>
      <c r="AS3048">
        <v>144</v>
      </c>
      <c r="AT3048">
        <v>60</v>
      </c>
      <c r="AU3048">
        <v>171</v>
      </c>
    </row>
    <row r="3049" spans="1:47" x14ac:dyDescent="0.25">
      <c r="A3049" t="str">
        <f t="shared" si="47"/>
        <v>FreistadtArbeitsstättenInsgesamt</v>
      </c>
      <c r="B3049">
        <v>3048</v>
      </c>
      <c r="C3049">
        <v>406</v>
      </c>
      <c r="D3049" t="s">
        <v>205</v>
      </c>
      <c r="E3049" t="s">
        <v>476</v>
      </c>
      <c r="F3049" t="s">
        <v>48</v>
      </c>
      <c r="G3049">
        <v>5862</v>
      </c>
      <c r="H3049">
        <v>5922</v>
      </c>
      <c r="I3049">
        <v>6074</v>
      </c>
    </row>
    <row r="3050" spans="1:47" x14ac:dyDescent="0.25">
      <c r="A3050" t="str">
        <f t="shared" si="47"/>
        <v>FreistadtBeschäftigte in den ArbeitsstättenInsgesamt</v>
      </c>
      <c r="B3050">
        <v>3049</v>
      </c>
      <c r="C3050">
        <v>406</v>
      </c>
      <c r="D3050" t="s">
        <v>205</v>
      </c>
      <c r="E3050" t="s">
        <v>477</v>
      </c>
      <c r="F3050" t="s">
        <v>48</v>
      </c>
      <c r="G3050">
        <v>24474</v>
      </c>
      <c r="H3050">
        <v>23344</v>
      </c>
      <c r="I3050">
        <v>24094</v>
      </c>
    </row>
    <row r="3051" spans="1:47" x14ac:dyDescent="0.25">
      <c r="A3051" t="str">
        <f t="shared" si="47"/>
        <v>FreistadtGesamteinkommenBruttobezüge Gesamt</v>
      </c>
      <c r="B3051">
        <v>3050</v>
      </c>
      <c r="C3051">
        <v>406</v>
      </c>
      <c r="D3051" t="s">
        <v>205</v>
      </c>
      <c r="E3051" t="s">
        <v>45</v>
      </c>
      <c r="F3051" t="s">
        <v>63</v>
      </c>
      <c r="G3051">
        <v>849528.72004000098</v>
      </c>
      <c r="H3051">
        <v>883278.26616999996</v>
      </c>
      <c r="I3051">
        <v>932018.40734999999</v>
      </c>
      <c r="J3051">
        <v>984218.59857000003</v>
      </c>
      <c r="K3051">
        <v>1044773.77318</v>
      </c>
      <c r="L3051">
        <v>1077992.9717699999</v>
      </c>
      <c r="M3051">
        <v>1110316.2504700001</v>
      </c>
      <c r="N3051">
        <v>1150346.3878599999</v>
      </c>
      <c r="O3051">
        <v>1206030.6201800001</v>
      </c>
      <c r="P3051">
        <v>1247179.01972</v>
      </c>
      <c r="Q3051">
        <v>1285799.69304</v>
      </c>
      <c r="R3051">
        <v>1322761.5474100001</v>
      </c>
      <c r="S3051">
        <v>1367976.6057599999</v>
      </c>
      <c r="T3051">
        <v>1415543.0793399999</v>
      </c>
      <c r="U3051">
        <v>1492208.9151999999</v>
      </c>
      <c r="V3051">
        <v>1543483.3561</v>
      </c>
      <c r="W3051">
        <v>1584601.6377300001</v>
      </c>
      <c r="X3051">
        <v>1671380.0320600001</v>
      </c>
      <c r="Y3051">
        <v>1774363.9585599999</v>
      </c>
    </row>
    <row r="3052" spans="1:47" x14ac:dyDescent="0.25">
      <c r="A3052" t="str">
        <f t="shared" si="47"/>
        <v>FreistadtGesamteinkommenNettobezüge Gesamt</v>
      </c>
      <c r="B3052">
        <v>3051</v>
      </c>
      <c r="C3052">
        <v>406</v>
      </c>
      <c r="D3052" t="s">
        <v>205</v>
      </c>
      <c r="E3052" t="s">
        <v>45</v>
      </c>
      <c r="F3052" t="s">
        <v>64</v>
      </c>
      <c r="G3052">
        <v>626922.22749000101</v>
      </c>
      <c r="H3052">
        <v>655180.42972999997</v>
      </c>
      <c r="I3052">
        <v>688027.60381999996</v>
      </c>
      <c r="J3052">
        <v>723012.38139</v>
      </c>
      <c r="K3052">
        <v>763176.89751000004</v>
      </c>
      <c r="L3052">
        <v>802970.76933000004</v>
      </c>
      <c r="M3052">
        <v>823789.09346999996</v>
      </c>
      <c r="N3052">
        <v>848191.99286999996</v>
      </c>
      <c r="O3052">
        <v>884276.38208000001</v>
      </c>
      <c r="P3052">
        <v>910837.82865000004</v>
      </c>
      <c r="Q3052">
        <v>935045.61618000001</v>
      </c>
      <c r="R3052">
        <v>956092.74048000004</v>
      </c>
      <c r="S3052">
        <v>1018096.05352</v>
      </c>
      <c r="T3052">
        <v>1048665.46578</v>
      </c>
      <c r="U3052">
        <v>1101158.0650800001</v>
      </c>
      <c r="V3052">
        <v>1142702.8097000001</v>
      </c>
      <c r="W3052">
        <v>1185135.76908</v>
      </c>
      <c r="X3052">
        <v>1240063.26297</v>
      </c>
      <c r="Y3052">
        <v>1324168.21471</v>
      </c>
    </row>
    <row r="3053" spans="1:47" x14ac:dyDescent="0.25">
      <c r="A3053" t="str">
        <f t="shared" si="47"/>
        <v>FreistadtGründungsintensitätin % der aktiven Wirtschaftskammermitglieder</v>
      </c>
      <c r="B3053">
        <v>3052</v>
      </c>
      <c r="C3053">
        <v>406</v>
      </c>
      <c r="D3053" t="s">
        <v>205</v>
      </c>
      <c r="E3053" t="s">
        <v>40</v>
      </c>
      <c r="F3053" t="s">
        <v>52</v>
      </c>
      <c r="G3053">
        <v>5.5555555555555598</v>
      </c>
      <c r="H3053">
        <v>7.2341634216734603</v>
      </c>
      <c r="I3053">
        <v>7.1831460960171096</v>
      </c>
      <c r="J3053">
        <v>8.3434269435855395</v>
      </c>
      <c r="K3053">
        <v>7.1226061484152696</v>
      </c>
      <c r="L3053">
        <v>8.7177968815759392</v>
      </c>
      <c r="M3053">
        <v>9.1510814391741206</v>
      </c>
      <c r="N3053">
        <v>8.17412189536347</v>
      </c>
      <c r="O3053">
        <v>7.8387255138369003</v>
      </c>
      <c r="P3053">
        <v>7.1076200223555404</v>
      </c>
      <c r="Q3053">
        <v>6.4426365743109999</v>
      </c>
      <c r="R3053">
        <v>6.9002003157755603</v>
      </c>
      <c r="S3053">
        <v>7.2616957095531802</v>
      </c>
      <c r="T3053">
        <v>7.1996515752826697</v>
      </c>
      <c r="U3053">
        <v>7.2008405328205196</v>
      </c>
      <c r="V3053">
        <v>7.3444515715202101</v>
      </c>
      <c r="W3053">
        <v>6.0869565217391299</v>
      </c>
      <c r="X3053">
        <v>6.8230935473911698</v>
      </c>
      <c r="Y3053">
        <v>7.1556886227544902</v>
      </c>
      <c r="Z3053">
        <v>7.0762958648806098</v>
      </c>
      <c r="AA3053">
        <v>6.9767441860465098</v>
      </c>
      <c r="AB3053">
        <v>5.6432201123294998</v>
      </c>
    </row>
    <row r="3054" spans="1:47" x14ac:dyDescent="0.25">
      <c r="A3054" t="str">
        <f t="shared" si="47"/>
        <v>FreistadtGründungsintensitätje 1.000 Einwohner</v>
      </c>
      <c r="B3054">
        <v>3053</v>
      </c>
      <c r="C3054">
        <v>406</v>
      </c>
      <c r="D3054" t="s">
        <v>205</v>
      </c>
      <c r="E3054" t="s">
        <v>40</v>
      </c>
      <c r="F3054" t="s">
        <v>53</v>
      </c>
      <c r="G3054">
        <v>1.54373927958834</v>
      </c>
      <c r="H3054">
        <v>2.0681274835668901</v>
      </c>
      <c r="I3054">
        <v>2.1778628163488398</v>
      </c>
      <c r="J3054">
        <v>2.6157701030979101</v>
      </c>
      <c r="K3054">
        <v>2.3164559543212202</v>
      </c>
      <c r="L3054">
        <v>2.8989306962643302</v>
      </c>
      <c r="M3054">
        <v>3.2209477520699701</v>
      </c>
      <c r="N3054">
        <v>3.00344887313442</v>
      </c>
      <c r="O3054">
        <v>2.9868828208684999</v>
      </c>
      <c r="P3054">
        <v>2.79680286805009</v>
      </c>
      <c r="Q3054">
        <v>2.5942041011103698</v>
      </c>
      <c r="R3054">
        <v>2.8374833680178599</v>
      </c>
      <c r="S3054">
        <v>3.0914101474849098</v>
      </c>
      <c r="T3054">
        <v>3.1529710243725799</v>
      </c>
      <c r="U3054">
        <v>3.2749483540305602</v>
      </c>
      <c r="V3054">
        <v>3.4687509467114999</v>
      </c>
      <c r="W3054">
        <v>2.9575530775150498</v>
      </c>
      <c r="X3054">
        <v>3.3172723315471102</v>
      </c>
      <c r="Y3054">
        <v>3.5745800990113801</v>
      </c>
      <c r="Z3054">
        <v>3.6310929141388502</v>
      </c>
      <c r="AA3054">
        <v>3.70739841877224</v>
      </c>
      <c r="AB3054">
        <v>3.1045847801777402</v>
      </c>
    </row>
    <row r="3055" spans="1:47" x14ac:dyDescent="0.25">
      <c r="A3055" t="str">
        <f t="shared" si="47"/>
        <v>FreistadtKammermitgliedschaftenAktiv</v>
      </c>
      <c r="B3055">
        <v>3054</v>
      </c>
      <c r="C3055">
        <v>406</v>
      </c>
      <c r="D3055" t="s">
        <v>205</v>
      </c>
      <c r="E3055" t="s">
        <v>39</v>
      </c>
      <c r="F3055" t="s">
        <v>50</v>
      </c>
      <c r="G3055">
        <v>1782</v>
      </c>
      <c r="H3055">
        <v>1835</v>
      </c>
      <c r="I3055">
        <v>1948</v>
      </c>
      <c r="J3055">
        <v>2022</v>
      </c>
      <c r="K3055">
        <v>2102</v>
      </c>
      <c r="L3055">
        <v>2153</v>
      </c>
      <c r="M3055">
        <v>2279</v>
      </c>
      <c r="N3055">
        <v>2382</v>
      </c>
      <c r="O3055">
        <v>2455</v>
      </c>
      <c r="P3055">
        <v>2473</v>
      </c>
      <c r="Q3055">
        <v>2551</v>
      </c>
      <c r="R3055">
        <v>2557</v>
      </c>
      <c r="S3055">
        <v>2607</v>
      </c>
      <c r="T3055">
        <v>2620</v>
      </c>
      <c r="U3055">
        <v>2685</v>
      </c>
      <c r="V3055">
        <v>2679</v>
      </c>
      <c r="W3055">
        <v>2756</v>
      </c>
      <c r="X3055">
        <v>2776</v>
      </c>
      <c r="Y3055">
        <v>2877</v>
      </c>
      <c r="Z3055">
        <v>2858</v>
      </c>
      <c r="AA3055">
        <v>2950</v>
      </c>
      <c r="AB3055">
        <v>2995</v>
      </c>
      <c r="AC3055">
        <v>3115</v>
      </c>
      <c r="AD3055">
        <v>3118</v>
      </c>
      <c r="AE3055">
        <v>3224</v>
      </c>
      <c r="AF3055">
        <v>3220</v>
      </c>
      <c r="AG3055">
        <v>3278</v>
      </c>
      <c r="AH3055">
        <v>3239</v>
      </c>
      <c r="AI3055">
        <v>3314</v>
      </c>
      <c r="AJ3055">
        <v>3340</v>
      </c>
      <c r="AK3055">
        <v>3394</v>
      </c>
      <c r="AL3055">
        <v>3434</v>
      </c>
      <c r="AM3055">
        <v>3542</v>
      </c>
      <c r="AN3055">
        <v>3569</v>
      </c>
      <c r="AO3055">
        <v>3675</v>
      </c>
      <c r="AP3055">
        <v>3739</v>
      </c>
      <c r="AQ3055">
        <v>3761</v>
      </c>
      <c r="AR3055">
        <v>3741</v>
      </c>
    </row>
    <row r="3056" spans="1:47" x14ac:dyDescent="0.25">
      <c r="A3056" t="str">
        <f t="shared" si="47"/>
        <v>FreistadtKammermitgliedschaftenInsgesamt</v>
      </c>
      <c r="B3056">
        <v>3055</v>
      </c>
      <c r="C3056">
        <v>406</v>
      </c>
      <c r="D3056" t="s">
        <v>205</v>
      </c>
      <c r="E3056" t="s">
        <v>39</v>
      </c>
      <c r="F3056" t="s">
        <v>48</v>
      </c>
      <c r="G3056">
        <v>2196</v>
      </c>
      <c r="H3056">
        <v>2254</v>
      </c>
      <c r="I3056">
        <v>2369</v>
      </c>
      <c r="J3056">
        <v>2446</v>
      </c>
      <c r="K3056">
        <v>2545</v>
      </c>
      <c r="L3056">
        <v>2577</v>
      </c>
      <c r="M3056">
        <v>2704</v>
      </c>
      <c r="N3056">
        <v>2846</v>
      </c>
      <c r="O3056">
        <v>2914</v>
      </c>
      <c r="P3056">
        <v>2985</v>
      </c>
      <c r="Q3056">
        <v>3055</v>
      </c>
      <c r="R3056">
        <v>3082</v>
      </c>
      <c r="S3056">
        <v>3131</v>
      </c>
      <c r="T3056">
        <v>3163</v>
      </c>
      <c r="U3056">
        <v>3220</v>
      </c>
      <c r="V3056">
        <v>3240</v>
      </c>
      <c r="W3056">
        <v>3316</v>
      </c>
      <c r="X3056">
        <v>3357</v>
      </c>
      <c r="Y3056">
        <v>3467</v>
      </c>
      <c r="Z3056">
        <v>3474</v>
      </c>
      <c r="AA3056">
        <v>3564</v>
      </c>
      <c r="AB3056">
        <v>3617</v>
      </c>
      <c r="AC3056">
        <v>3733</v>
      </c>
      <c r="AD3056">
        <v>3754</v>
      </c>
      <c r="AE3056">
        <v>3868</v>
      </c>
      <c r="AF3056">
        <v>3878</v>
      </c>
      <c r="AG3056">
        <v>3926</v>
      </c>
      <c r="AH3056">
        <v>3890</v>
      </c>
      <c r="AI3056">
        <v>3960</v>
      </c>
      <c r="AJ3056">
        <v>4013</v>
      </c>
      <c r="AK3056">
        <v>4094</v>
      </c>
      <c r="AL3056">
        <v>4122</v>
      </c>
      <c r="AM3056">
        <v>4223</v>
      </c>
      <c r="AN3056">
        <v>4293</v>
      </c>
      <c r="AO3056">
        <v>4397</v>
      </c>
      <c r="AP3056">
        <v>4459</v>
      </c>
      <c r="AQ3056">
        <v>4442</v>
      </c>
      <c r="AR3056">
        <v>4432</v>
      </c>
    </row>
    <row r="3057" spans="1:44" x14ac:dyDescent="0.25">
      <c r="A3057" t="str">
        <f t="shared" si="47"/>
        <v>FreistadtKammermitgliedschaftenRuhend</v>
      </c>
      <c r="B3057">
        <v>3056</v>
      </c>
      <c r="C3057">
        <v>406</v>
      </c>
      <c r="D3057" t="s">
        <v>205</v>
      </c>
      <c r="E3057" t="s">
        <v>39</v>
      </c>
      <c r="F3057" t="s">
        <v>51</v>
      </c>
      <c r="G3057">
        <v>414</v>
      </c>
      <c r="H3057">
        <v>419</v>
      </c>
      <c r="I3057">
        <v>421</v>
      </c>
      <c r="J3057">
        <v>424</v>
      </c>
      <c r="K3057">
        <v>443</v>
      </c>
      <c r="L3057">
        <v>424</v>
      </c>
      <c r="M3057">
        <v>425</v>
      </c>
      <c r="N3057">
        <v>464</v>
      </c>
      <c r="O3057">
        <v>459</v>
      </c>
      <c r="P3057">
        <v>512</v>
      </c>
      <c r="Q3057">
        <v>504</v>
      </c>
      <c r="R3057">
        <v>525</v>
      </c>
      <c r="S3057">
        <v>524</v>
      </c>
      <c r="T3057">
        <v>543</v>
      </c>
      <c r="U3057">
        <v>535</v>
      </c>
      <c r="V3057">
        <v>561</v>
      </c>
      <c r="W3057">
        <v>560</v>
      </c>
      <c r="X3057">
        <v>581</v>
      </c>
      <c r="Y3057">
        <v>590</v>
      </c>
      <c r="Z3057">
        <v>616</v>
      </c>
      <c r="AA3057">
        <v>614</v>
      </c>
      <c r="AB3057">
        <v>622</v>
      </c>
      <c r="AC3057">
        <v>618</v>
      </c>
      <c r="AD3057">
        <v>636</v>
      </c>
      <c r="AE3057">
        <v>644</v>
      </c>
      <c r="AF3057">
        <v>658</v>
      </c>
      <c r="AG3057">
        <v>648</v>
      </c>
      <c r="AH3057">
        <v>651</v>
      </c>
      <c r="AI3057">
        <v>646</v>
      </c>
      <c r="AJ3057">
        <v>673</v>
      </c>
      <c r="AK3057">
        <v>700</v>
      </c>
      <c r="AL3057">
        <v>688</v>
      </c>
      <c r="AM3057">
        <v>681</v>
      </c>
      <c r="AN3057">
        <v>724</v>
      </c>
      <c r="AO3057">
        <v>722</v>
      </c>
      <c r="AP3057">
        <v>720</v>
      </c>
      <c r="AQ3057">
        <v>681</v>
      </c>
      <c r="AR3057">
        <v>691</v>
      </c>
    </row>
    <row r="3058" spans="1:44" x14ac:dyDescent="0.25">
      <c r="A3058" t="str">
        <f t="shared" si="47"/>
        <v>FreistadtLehrlinge1. Lehrjahr, männlich</v>
      </c>
      <c r="B3058">
        <v>3057</v>
      </c>
      <c r="C3058">
        <v>406</v>
      </c>
      <c r="D3058" t="s">
        <v>205</v>
      </c>
      <c r="E3058" t="s">
        <v>46</v>
      </c>
      <c r="F3058" t="s">
        <v>65</v>
      </c>
      <c r="G3058">
        <v>133</v>
      </c>
      <c r="H3058">
        <v>131</v>
      </c>
      <c r="I3058">
        <v>136</v>
      </c>
      <c r="J3058">
        <v>130</v>
      </c>
      <c r="K3058">
        <v>148</v>
      </c>
      <c r="L3058">
        <v>128</v>
      </c>
      <c r="M3058">
        <v>129</v>
      </c>
      <c r="N3058">
        <v>127</v>
      </c>
      <c r="O3058">
        <v>140</v>
      </c>
      <c r="P3058">
        <v>151</v>
      </c>
      <c r="Q3058">
        <v>135</v>
      </c>
      <c r="R3058">
        <v>116</v>
      </c>
      <c r="S3058">
        <v>112</v>
      </c>
      <c r="T3058">
        <v>95</v>
      </c>
      <c r="U3058">
        <v>134</v>
      </c>
      <c r="V3058">
        <v>121</v>
      </c>
      <c r="W3058">
        <v>134</v>
      </c>
      <c r="X3058">
        <v>151</v>
      </c>
      <c r="Y3058">
        <v>137</v>
      </c>
      <c r="Z3058">
        <v>126</v>
      </c>
      <c r="AA3058">
        <v>132</v>
      </c>
      <c r="AB3058">
        <v>140</v>
      </c>
    </row>
    <row r="3059" spans="1:44" x14ac:dyDescent="0.25">
      <c r="A3059" t="str">
        <f t="shared" si="47"/>
        <v>FreistadtLehrlinge1. Lehrjahr, weiblich</v>
      </c>
      <c r="B3059">
        <v>3058</v>
      </c>
      <c r="C3059">
        <v>406</v>
      </c>
      <c r="D3059" t="s">
        <v>205</v>
      </c>
      <c r="E3059" t="s">
        <v>46</v>
      </c>
      <c r="F3059" t="s">
        <v>66</v>
      </c>
      <c r="G3059">
        <v>66</v>
      </c>
      <c r="H3059">
        <v>85</v>
      </c>
      <c r="I3059">
        <v>75</v>
      </c>
      <c r="J3059">
        <v>91</v>
      </c>
      <c r="K3059">
        <v>90</v>
      </c>
      <c r="L3059">
        <v>95</v>
      </c>
      <c r="M3059">
        <v>90</v>
      </c>
      <c r="N3059">
        <v>110</v>
      </c>
      <c r="O3059">
        <v>82</v>
      </c>
      <c r="P3059">
        <v>103</v>
      </c>
      <c r="Q3059">
        <v>74</v>
      </c>
      <c r="R3059">
        <v>86</v>
      </c>
      <c r="S3059">
        <v>69</v>
      </c>
      <c r="T3059">
        <v>65</v>
      </c>
      <c r="U3059">
        <v>68</v>
      </c>
      <c r="V3059">
        <v>85</v>
      </c>
      <c r="W3059">
        <v>78</v>
      </c>
      <c r="X3059">
        <v>79</v>
      </c>
      <c r="Y3059">
        <v>77</v>
      </c>
      <c r="Z3059">
        <v>66</v>
      </c>
      <c r="AA3059">
        <v>77</v>
      </c>
      <c r="AB3059">
        <v>80</v>
      </c>
    </row>
    <row r="3060" spans="1:44" x14ac:dyDescent="0.25">
      <c r="A3060" t="str">
        <f t="shared" si="47"/>
        <v>FreistadtLehrlinge2. Lehrjahr, männlich</v>
      </c>
      <c r="B3060">
        <v>3059</v>
      </c>
      <c r="C3060">
        <v>406</v>
      </c>
      <c r="D3060" t="s">
        <v>205</v>
      </c>
      <c r="E3060" t="s">
        <v>46</v>
      </c>
      <c r="F3060" t="s">
        <v>67</v>
      </c>
      <c r="G3060">
        <v>130</v>
      </c>
      <c r="H3060">
        <v>132</v>
      </c>
      <c r="I3060">
        <v>139</v>
      </c>
      <c r="J3060">
        <v>147</v>
      </c>
      <c r="K3060">
        <v>127</v>
      </c>
      <c r="L3060">
        <v>151</v>
      </c>
      <c r="M3060">
        <v>139</v>
      </c>
      <c r="N3060">
        <v>147</v>
      </c>
      <c r="O3060">
        <v>134</v>
      </c>
      <c r="P3060">
        <v>151</v>
      </c>
      <c r="Q3060">
        <v>157</v>
      </c>
      <c r="R3060">
        <v>138</v>
      </c>
      <c r="S3060">
        <v>125</v>
      </c>
      <c r="T3060">
        <v>114</v>
      </c>
      <c r="U3060">
        <v>97</v>
      </c>
      <c r="V3060">
        <v>138</v>
      </c>
      <c r="W3060">
        <v>117</v>
      </c>
      <c r="X3060">
        <v>140</v>
      </c>
      <c r="Y3060">
        <v>148</v>
      </c>
      <c r="Z3060">
        <v>147</v>
      </c>
      <c r="AA3060">
        <v>136</v>
      </c>
      <c r="AB3060">
        <v>135</v>
      </c>
    </row>
    <row r="3061" spans="1:44" x14ac:dyDescent="0.25">
      <c r="A3061" t="str">
        <f t="shared" si="47"/>
        <v>FreistadtLehrlinge2. Lehrjahr, weiblich</v>
      </c>
      <c r="B3061">
        <v>3060</v>
      </c>
      <c r="C3061">
        <v>406</v>
      </c>
      <c r="D3061" t="s">
        <v>205</v>
      </c>
      <c r="E3061" t="s">
        <v>46</v>
      </c>
      <c r="F3061" t="s">
        <v>68</v>
      </c>
      <c r="G3061">
        <v>73</v>
      </c>
      <c r="H3061">
        <v>73</v>
      </c>
      <c r="I3061">
        <v>80</v>
      </c>
      <c r="J3061">
        <v>77</v>
      </c>
      <c r="K3061">
        <v>90</v>
      </c>
      <c r="L3061">
        <v>95</v>
      </c>
      <c r="M3061">
        <v>92</v>
      </c>
      <c r="N3061">
        <v>98</v>
      </c>
      <c r="O3061">
        <v>104</v>
      </c>
      <c r="P3061">
        <v>87</v>
      </c>
      <c r="Q3061">
        <v>101</v>
      </c>
      <c r="R3061">
        <v>68</v>
      </c>
      <c r="S3061">
        <v>85</v>
      </c>
      <c r="T3061">
        <v>66</v>
      </c>
      <c r="U3061">
        <v>69</v>
      </c>
      <c r="V3061">
        <v>61</v>
      </c>
      <c r="W3061">
        <v>83</v>
      </c>
      <c r="X3061">
        <v>80</v>
      </c>
      <c r="Y3061">
        <v>74</v>
      </c>
      <c r="Z3061">
        <v>78</v>
      </c>
      <c r="AA3061">
        <v>69</v>
      </c>
      <c r="AB3061">
        <v>82</v>
      </c>
    </row>
    <row r="3062" spans="1:44" x14ac:dyDescent="0.25">
      <c r="A3062" t="str">
        <f t="shared" si="47"/>
        <v>FreistadtLehrlinge3. Lehrjahr, männlich</v>
      </c>
      <c r="B3062">
        <v>3061</v>
      </c>
      <c r="C3062">
        <v>406</v>
      </c>
      <c r="D3062" t="s">
        <v>205</v>
      </c>
      <c r="E3062" t="s">
        <v>46</v>
      </c>
      <c r="F3062" t="s">
        <v>69</v>
      </c>
      <c r="G3062">
        <v>140</v>
      </c>
      <c r="H3062">
        <v>125</v>
      </c>
      <c r="I3062">
        <v>134</v>
      </c>
      <c r="J3062">
        <v>150</v>
      </c>
      <c r="K3062">
        <v>141</v>
      </c>
      <c r="L3062">
        <v>123</v>
      </c>
      <c r="M3062">
        <v>145</v>
      </c>
      <c r="N3062">
        <v>132</v>
      </c>
      <c r="O3062">
        <v>139</v>
      </c>
      <c r="P3062">
        <v>125</v>
      </c>
      <c r="Q3062">
        <v>143</v>
      </c>
      <c r="R3062">
        <v>139</v>
      </c>
      <c r="S3062">
        <v>133</v>
      </c>
      <c r="T3062">
        <v>116</v>
      </c>
      <c r="U3062">
        <v>108</v>
      </c>
      <c r="V3062">
        <v>89</v>
      </c>
      <c r="W3062">
        <v>130</v>
      </c>
      <c r="X3062">
        <v>106</v>
      </c>
      <c r="Y3062">
        <v>131</v>
      </c>
      <c r="Z3062">
        <v>132</v>
      </c>
      <c r="AA3062">
        <v>145</v>
      </c>
      <c r="AB3062">
        <v>132</v>
      </c>
    </row>
    <row r="3063" spans="1:44" x14ac:dyDescent="0.25">
      <c r="A3063" t="str">
        <f t="shared" si="47"/>
        <v>FreistadtLehrlinge3. Lehrjahr, weiblich</v>
      </c>
      <c r="B3063">
        <v>3062</v>
      </c>
      <c r="C3063">
        <v>406</v>
      </c>
      <c r="D3063" t="s">
        <v>205</v>
      </c>
      <c r="E3063" t="s">
        <v>46</v>
      </c>
      <c r="F3063" t="s">
        <v>70</v>
      </c>
      <c r="G3063">
        <v>69</v>
      </c>
      <c r="H3063">
        <v>75</v>
      </c>
      <c r="I3063">
        <v>66</v>
      </c>
      <c r="J3063">
        <v>74</v>
      </c>
      <c r="K3063">
        <v>76</v>
      </c>
      <c r="L3063">
        <v>88</v>
      </c>
      <c r="M3063">
        <v>89</v>
      </c>
      <c r="N3063">
        <v>87</v>
      </c>
      <c r="O3063">
        <v>95</v>
      </c>
      <c r="P3063">
        <v>93</v>
      </c>
      <c r="Q3063">
        <v>80</v>
      </c>
      <c r="R3063">
        <v>88</v>
      </c>
      <c r="S3063">
        <v>62</v>
      </c>
      <c r="T3063">
        <v>75</v>
      </c>
      <c r="U3063">
        <v>57</v>
      </c>
      <c r="V3063">
        <v>61</v>
      </c>
      <c r="W3063">
        <v>58</v>
      </c>
      <c r="X3063">
        <v>83</v>
      </c>
      <c r="Y3063">
        <v>67</v>
      </c>
      <c r="Z3063">
        <v>68</v>
      </c>
      <c r="AA3063">
        <v>73</v>
      </c>
      <c r="AB3063">
        <v>65</v>
      </c>
    </row>
    <row r="3064" spans="1:44" x14ac:dyDescent="0.25">
      <c r="A3064" t="str">
        <f t="shared" si="47"/>
        <v>FreistadtLehrlinge4. Lehrjahr, männlich</v>
      </c>
      <c r="B3064">
        <v>3063</v>
      </c>
      <c r="C3064">
        <v>406</v>
      </c>
      <c r="D3064" t="s">
        <v>205</v>
      </c>
      <c r="E3064" t="s">
        <v>46</v>
      </c>
      <c r="F3064" t="s">
        <v>71</v>
      </c>
      <c r="G3064">
        <v>56</v>
      </c>
      <c r="H3064">
        <v>51</v>
      </c>
      <c r="I3064">
        <v>51</v>
      </c>
      <c r="J3064">
        <v>41</v>
      </c>
      <c r="K3064">
        <v>67</v>
      </c>
      <c r="L3064">
        <v>67</v>
      </c>
      <c r="M3064">
        <v>57</v>
      </c>
      <c r="N3064">
        <v>68</v>
      </c>
      <c r="O3064">
        <v>51</v>
      </c>
      <c r="P3064">
        <v>70</v>
      </c>
      <c r="Q3064">
        <v>65</v>
      </c>
      <c r="R3064">
        <v>79</v>
      </c>
      <c r="S3064">
        <v>71</v>
      </c>
      <c r="T3064">
        <v>71</v>
      </c>
      <c r="U3064">
        <v>56</v>
      </c>
      <c r="V3064">
        <v>54</v>
      </c>
      <c r="W3064">
        <v>45</v>
      </c>
      <c r="X3064">
        <v>67</v>
      </c>
      <c r="Y3064">
        <v>67</v>
      </c>
      <c r="Z3064">
        <v>75</v>
      </c>
      <c r="AA3064">
        <v>73</v>
      </c>
      <c r="AB3064">
        <v>86</v>
      </c>
    </row>
    <row r="3065" spans="1:44" x14ac:dyDescent="0.25">
      <c r="A3065" t="str">
        <f t="shared" si="47"/>
        <v>FreistadtLehrlinge4. Lehrjahr, weiblich</v>
      </c>
      <c r="B3065">
        <v>3064</v>
      </c>
      <c r="C3065">
        <v>406</v>
      </c>
      <c r="D3065" t="s">
        <v>205</v>
      </c>
      <c r="E3065" t="s">
        <v>46</v>
      </c>
      <c r="F3065" t="s">
        <v>72</v>
      </c>
      <c r="G3065">
        <v>12</v>
      </c>
      <c r="H3065">
        <v>5</v>
      </c>
      <c r="I3065">
        <v>6</v>
      </c>
      <c r="J3065">
        <v>9</v>
      </c>
      <c r="K3065">
        <v>13</v>
      </c>
      <c r="L3065">
        <v>9</v>
      </c>
      <c r="M3065">
        <v>12</v>
      </c>
      <c r="N3065">
        <v>9</v>
      </c>
      <c r="O3065">
        <v>6</v>
      </c>
      <c r="P3065">
        <v>15</v>
      </c>
      <c r="Q3065">
        <v>9</v>
      </c>
      <c r="R3065">
        <v>9</v>
      </c>
      <c r="S3065">
        <v>6</v>
      </c>
      <c r="T3065">
        <v>9</v>
      </c>
      <c r="U3065">
        <v>10</v>
      </c>
      <c r="V3065">
        <v>6</v>
      </c>
      <c r="W3065">
        <v>4</v>
      </c>
      <c r="X3065">
        <v>9</v>
      </c>
      <c r="Y3065">
        <v>13</v>
      </c>
      <c r="Z3065">
        <v>8</v>
      </c>
      <c r="AA3065">
        <v>20</v>
      </c>
      <c r="AB3065">
        <v>9</v>
      </c>
    </row>
    <row r="3066" spans="1:44" x14ac:dyDescent="0.25">
      <c r="A3066" t="str">
        <f t="shared" si="47"/>
        <v>FreistadtLehrlingeFrauen</v>
      </c>
      <c r="B3066">
        <v>3065</v>
      </c>
      <c r="C3066">
        <v>406</v>
      </c>
      <c r="D3066" t="s">
        <v>205</v>
      </c>
      <c r="E3066" t="s">
        <v>46</v>
      </c>
      <c r="F3066" t="s">
        <v>47</v>
      </c>
      <c r="G3066">
        <v>220</v>
      </c>
      <c r="H3066">
        <v>238</v>
      </c>
      <c r="I3066">
        <v>227</v>
      </c>
      <c r="J3066">
        <v>251</v>
      </c>
      <c r="K3066">
        <v>269</v>
      </c>
      <c r="L3066">
        <v>287</v>
      </c>
      <c r="M3066">
        <v>283</v>
      </c>
      <c r="N3066">
        <v>304</v>
      </c>
      <c r="O3066">
        <v>287</v>
      </c>
      <c r="P3066">
        <v>298</v>
      </c>
      <c r="Q3066">
        <v>264</v>
      </c>
      <c r="R3066">
        <v>251</v>
      </c>
      <c r="S3066">
        <v>222</v>
      </c>
      <c r="T3066">
        <v>215</v>
      </c>
      <c r="U3066">
        <v>204</v>
      </c>
      <c r="V3066">
        <v>213</v>
      </c>
      <c r="W3066">
        <v>223</v>
      </c>
      <c r="X3066">
        <v>251</v>
      </c>
      <c r="Y3066">
        <v>231</v>
      </c>
      <c r="Z3066">
        <v>220</v>
      </c>
      <c r="AA3066">
        <v>239</v>
      </c>
      <c r="AB3066">
        <v>236</v>
      </c>
    </row>
    <row r="3067" spans="1:44" x14ac:dyDescent="0.25">
      <c r="A3067" t="str">
        <f t="shared" si="47"/>
        <v>FreistadtLehrlingeInsgesamt</v>
      </c>
      <c r="B3067">
        <v>3066</v>
      </c>
      <c r="C3067">
        <v>406</v>
      </c>
      <c r="D3067" t="s">
        <v>205</v>
      </c>
      <c r="E3067" t="s">
        <v>46</v>
      </c>
      <c r="F3067" t="s">
        <v>48</v>
      </c>
      <c r="G3067">
        <v>679</v>
      </c>
      <c r="H3067">
        <v>677</v>
      </c>
      <c r="I3067">
        <v>687</v>
      </c>
      <c r="J3067">
        <v>719</v>
      </c>
      <c r="K3067">
        <v>752</v>
      </c>
      <c r="L3067">
        <v>756</v>
      </c>
      <c r="M3067">
        <v>753</v>
      </c>
      <c r="N3067">
        <v>778</v>
      </c>
      <c r="O3067">
        <v>751</v>
      </c>
      <c r="P3067">
        <v>795</v>
      </c>
      <c r="Q3067">
        <v>764</v>
      </c>
      <c r="R3067">
        <v>723</v>
      </c>
      <c r="S3067">
        <v>663</v>
      </c>
      <c r="T3067">
        <v>611</v>
      </c>
      <c r="U3067">
        <v>599</v>
      </c>
      <c r="V3067">
        <v>615</v>
      </c>
      <c r="W3067">
        <v>649</v>
      </c>
      <c r="X3067">
        <v>715</v>
      </c>
      <c r="Y3067">
        <v>714</v>
      </c>
      <c r="Z3067">
        <v>700</v>
      </c>
      <c r="AA3067">
        <v>725</v>
      </c>
      <c r="AB3067">
        <v>729</v>
      </c>
    </row>
    <row r="3068" spans="1:44" x14ac:dyDescent="0.25">
      <c r="A3068" t="str">
        <f t="shared" si="47"/>
        <v>FreistadtLehrlingeMänner</v>
      </c>
      <c r="B3068">
        <v>3067</v>
      </c>
      <c r="C3068">
        <v>406</v>
      </c>
      <c r="D3068" t="s">
        <v>205</v>
      </c>
      <c r="E3068" t="s">
        <v>46</v>
      </c>
      <c r="F3068" t="s">
        <v>49</v>
      </c>
      <c r="G3068">
        <v>459</v>
      </c>
      <c r="H3068">
        <v>439</v>
      </c>
      <c r="I3068">
        <v>460</v>
      </c>
      <c r="J3068">
        <v>468</v>
      </c>
      <c r="K3068">
        <v>483</v>
      </c>
      <c r="L3068">
        <v>469</v>
      </c>
      <c r="M3068">
        <v>470</v>
      </c>
      <c r="N3068">
        <v>474</v>
      </c>
      <c r="O3068">
        <v>464</v>
      </c>
      <c r="P3068">
        <v>497</v>
      </c>
      <c r="Q3068">
        <v>500</v>
      </c>
      <c r="R3068">
        <v>472</v>
      </c>
      <c r="S3068">
        <v>441</v>
      </c>
      <c r="T3068">
        <v>396</v>
      </c>
      <c r="U3068">
        <v>395</v>
      </c>
      <c r="V3068">
        <v>402</v>
      </c>
      <c r="W3068">
        <v>426</v>
      </c>
      <c r="X3068">
        <v>464</v>
      </c>
      <c r="Y3068">
        <v>483</v>
      </c>
      <c r="Z3068">
        <v>480</v>
      </c>
      <c r="AA3068">
        <v>486</v>
      </c>
      <c r="AB3068">
        <v>493</v>
      </c>
    </row>
    <row r="3069" spans="1:44" x14ac:dyDescent="0.25">
      <c r="A3069" t="str">
        <f t="shared" si="47"/>
        <v>FreistadtNeugründungenInsgesamt</v>
      </c>
      <c r="B3069">
        <v>3068</v>
      </c>
      <c r="C3069">
        <v>406</v>
      </c>
      <c r="D3069" t="s">
        <v>205</v>
      </c>
      <c r="E3069" t="s">
        <v>41</v>
      </c>
      <c r="F3069" t="s">
        <v>48</v>
      </c>
      <c r="G3069">
        <v>99</v>
      </c>
      <c r="H3069">
        <v>132.74689878770801</v>
      </c>
      <c r="I3069">
        <v>139.92768595041301</v>
      </c>
      <c r="J3069">
        <v>168.70409279930001</v>
      </c>
      <c r="K3069">
        <v>149.71718123968901</v>
      </c>
      <c r="L3069">
        <v>187.69416686033</v>
      </c>
      <c r="M3069">
        <v>208.55314599877801</v>
      </c>
      <c r="N3069">
        <v>194.70758354755799</v>
      </c>
      <c r="O3069">
        <v>193.851681957187</v>
      </c>
      <c r="P3069">
        <v>181.741843971631</v>
      </c>
      <c r="Q3069">
        <v>168.79707824694799</v>
      </c>
      <c r="R3069">
        <v>184.856366459627</v>
      </c>
      <c r="S3069">
        <v>201.58467289719599</v>
      </c>
      <c r="T3069">
        <v>205.76604202157901</v>
      </c>
      <c r="U3069">
        <v>215.66517395797399</v>
      </c>
      <c r="V3069">
        <v>229</v>
      </c>
      <c r="W3069">
        <v>196</v>
      </c>
      <c r="X3069">
        <v>221</v>
      </c>
      <c r="Y3069">
        <v>239</v>
      </c>
      <c r="Z3069">
        <v>243</v>
      </c>
      <c r="AA3069">
        <v>249</v>
      </c>
      <c r="AB3069">
        <v>211</v>
      </c>
    </row>
    <row r="3070" spans="1:44" x14ac:dyDescent="0.25">
      <c r="A3070" t="str">
        <f t="shared" si="47"/>
        <v>FreistadtPendler (Auspendler/-innen)Insgesamt</v>
      </c>
      <c r="B3070">
        <v>3069</v>
      </c>
      <c r="C3070">
        <v>406</v>
      </c>
      <c r="D3070" t="s">
        <v>205</v>
      </c>
      <c r="E3070" t="s">
        <v>459</v>
      </c>
      <c r="F3070" t="s">
        <v>48</v>
      </c>
      <c r="G3070">
        <v>23155</v>
      </c>
      <c r="H3070">
        <v>23866</v>
      </c>
      <c r="I3070">
        <v>23837</v>
      </c>
      <c r="J3070">
        <v>24139</v>
      </c>
      <c r="K3070">
        <v>24194</v>
      </c>
      <c r="L3070">
        <v>24097</v>
      </c>
      <c r="M3070">
        <v>24336</v>
      </c>
      <c r="N3070">
        <v>24771</v>
      </c>
      <c r="O3070">
        <v>25014</v>
      </c>
      <c r="P3070">
        <v>25196</v>
      </c>
      <c r="Q3070">
        <v>25460</v>
      </c>
      <c r="R3070">
        <v>25298</v>
      </c>
      <c r="S3070">
        <v>25568</v>
      </c>
    </row>
    <row r="3071" spans="1:44" x14ac:dyDescent="0.25">
      <c r="A3071" t="str">
        <f t="shared" si="47"/>
        <v>FreistadtPendler ins AuslandInsgesamt</v>
      </c>
      <c r="B3071">
        <v>3070</v>
      </c>
      <c r="C3071">
        <v>406</v>
      </c>
      <c r="D3071" t="s">
        <v>205</v>
      </c>
      <c r="E3071" t="s">
        <v>304</v>
      </c>
      <c r="F3071" t="s">
        <v>48</v>
      </c>
      <c r="G3071">
        <v>14</v>
      </c>
      <c r="H3071">
        <v>29</v>
      </c>
      <c r="I3071">
        <v>64</v>
      </c>
      <c r="J3071">
        <v>22</v>
      </c>
      <c r="K3071">
        <v>25</v>
      </c>
      <c r="L3071">
        <v>68</v>
      </c>
      <c r="M3071">
        <v>56</v>
      </c>
      <c r="N3071">
        <v>63</v>
      </c>
      <c r="O3071">
        <v>76</v>
      </c>
      <c r="P3071">
        <v>72</v>
      </c>
      <c r="Q3071">
        <v>76</v>
      </c>
      <c r="R3071">
        <v>39</v>
      </c>
      <c r="S3071">
        <v>73</v>
      </c>
    </row>
    <row r="3072" spans="1:44" x14ac:dyDescent="0.25">
      <c r="A3072" t="str">
        <f t="shared" si="47"/>
        <v>FreistadtPendler zw. BundesländernInsgesamt</v>
      </c>
      <c r="B3072">
        <v>3071</v>
      </c>
      <c r="C3072">
        <v>406</v>
      </c>
      <c r="D3072" t="s">
        <v>205</v>
      </c>
      <c r="E3072" t="s">
        <v>433</v>
      </c>
      <c r="F3072" t="s">
        <v>48</v>
      </c>
      <c r="G3072">
        <v>1471</v>
      </c>
      <c r="H3072">
        <v>1244</v>
      </c>
      <c r="I3072">
        <v>1220</v>
      </c>
      <c r="J3072">
        <v>1318</v>
      </c>
      <c r="K3072">
        <v>1242</v>
      </c>
      <c r="L3072">
        <v>1180</v>
      </c>
      <c r="M3072">
        <v>1091</v>
      </c>
      <c r="N3072">
        <v>1131</v>
      </c>
      <c r="O3072">
        <v>1162</v>
      </c>
      <c r="P3072">
        <v>1150</v>
      </c>
      <c r="Q3072">
        <v>1172</v>
      </c>
      <c r="R3072">
        <v>1192</v>
      </c>
      <c r="S3072">
        <v>1239</v>
      </c>
    </row>
    <row r="3073" spans="1:47" x14ac:dyDescent="0.25">
      <c r="A3073" t="str">
        <f t="shared" si="47"/>
        <v>FreistadtPendler zw. Gemeinden eines Pol. BezirkesInsgesamt</v>
      </c>
      <c r="B3073">
        <v>3072</v>
      </c>
      <c r="C3073">
        <v>406</v>
      </c>
      <c r="D3073" t="s">
        <v>205</v>
      </c>
      <c r="E3073" t="s">
        <v>305</v>
      </c>
      <c r="F3073" t="s">
        <v>48</v>
      </c>
      <c r="G3073">
        <v>7404</v>
      </c>
      <c r="H3073">
        <v>6548</v>
      </c>
      <c r="I3073">
        <v>6808</v>
      </c>
      <c r="J3073">
        <v>6996</v>
      </c>
      <c r="K3073">
        <v>7125</v>
      </c>
      <c r="L3073">
        <v>7115</v>
      </c>
      <c r="M3073">
        <v>7315</v>
      </c>
      <c r="N3073">
        <v>7489</v>
      </c>
      <c r="O3073">
        <v>7563</v>
      </c>
      <c r="P3073">
        <v>7790</v>
      </c>
      <c r="Q3073">
        <v>7856</v>
      </c>
      <c r="R3073">
        <v>7760</v>
      </c>
      <c r="S3073">
        <v>7911</v>
      </c>
    </row>
    <row r="3074" spans="1:47" x14ac:dyDescent="0.25">
      <c r="A3074" t="str">
        <f t="shared" si="47"/>
        <v>FreistadtPendler zw. Pol. Bez. des BundeslandesInsgesamt</v>
      </c>
      <c r="B3074">
        <v>3073</v>
      </c>
      <c r="C3074">
        <v>406</v>
      </c>
      <c r="D3074" t="s">
        <v>205</v>
      </c>
      <c r="E3074" t="s">
        <v>306</v>
      </c>
      <c r="F3074" t="s">
        <v>48</v>
      </c>
      <c r="G3074">
        <v>14266</v>
      </c>
      <c r="H3074">
        <v>16045</v>
      </c>
      <c r="I3074">
        <v>15745</v>
      </c>
      <c r="J3074">
        <v>15803</v>
      </c>
      <c r="K3074">
        <v>15802</v>
      </c>
      <c r="L3074">
        <v>15734</v>
      </c>
      <c r="M3074">
        <v>15874</v>
      </c>
      <c r="N3074">
        <v>16088</v>
      </c>
      <c r="O3074">
        <v>16213</v>
      </c>
      <c r="P3074">
        <v>16184</v>
      </c>
      <c r="Q3074">
        <v>16356</v>
      </c>
      <c r="R3074">
        <v>16307</v>
      </c>
      <c r="S3074">
        <v>16345</v>
      </c>
    </row>
    <row r="3075" spans="1:47" x14ac:dyDescent="0.25">
      <c r="A3075" t="str">
        <f t="shared" ref="A3075:A3138" si="48">D3075&amp;E3075&amp;F3075</f>
        <v>FreistadtPensionisteneinkommenBrutto_Schnitt</v>
      </c>
      <c r="B3075">
        <v>3074</v>
      </c>
      <c r="C3075">
        <v>406</v>
      </c>
      <c r="D3075" t="s">
        <v>205</v>
      </c>
      <c r="E3075" t="s">
        <v>44</v>
      </c>
      <c r="F3075" t="s">
        <v>54</v>
      </c>
      <c r="G3075">
        <v>13847.169546221099</v>
      </c>
      <c r="H3075">
        <v>14130.1588467975</v>
      </c>
      <c r="I3075">
        <v>14673.1725629429</v>
      </c>
      <c r="J3075">
        <v>15084.530060930299</v>
      </c>
      <c r="K3075">
        <v>15862.9936920372</v>
      </c>
      <c r="L3075">
        <v>16485.85228816</v>
      </c>
      <c r="M3075">
        <v>16984.250397731299</v>
      </c>
      <c r="N3075">
        <v>17455.758906863099</v>
      </c>
      <c r="O3075">
        <v>18124.7721958316</v>
      </c>
      <c r="P3075">
        <v>18790.030999599599</v>
      </c>
      <c r="Q3075">
        <v>19532.754475995502</v>
      </c>
      <c r="R3075">
        <v>20040.876747257102</v>
      </c>
      <c r="S3075">
        <v>20493.2986365412</v>
      </c>
      <c r="T3075">
        <v>20909.0707393468</v>
      </c>
      <c r="U3075">
        <v>21531.027115565299</v>
      </c>
      <c r="V3075">
        <v>22330.642809401401</v>
      </c>
      <c r="W3075">
        <v>24052.710504846</v>
      </c>
      <c r="X3075">
        <v>24810.125758177001</v>
      </c>
      <c r="Y3075">
        <v>25694.389401534201</v>
      </c>
    </row>
    <row r="3076" spans="1:47" x14ac:dyDescent="0.25">
      <c r="A3076" t="str">
        <f t="shared" si="48"/>
        <v>FreistadtPensionisteneinkommenBruttobezüge 1000 EUR</v>
      </c>
      <c r="B3076">
        <v>3075</v>
      </c>
      <c r="C3076">
        <v>406</v>
      </c>
      <c r="D3076" t="s">
        <v>205</v>
      </c>
      <c r="E3076" t="s">
        <v>44</v>
      </c>
      <c r="F3076" t="s">
        <v>55</v>
      </c>
      <c r="G3076">
        <v>180650.17389999999</v>
      </c>
      <c r="H3076">
        <v>185755.06820000001</v>
      </c>
      <c r="I3076">
        <v>194654.30721999999</v>
      </c>
      <c r="J3076">
        <v>203007.60556</v>
      </c>
      <c r="K3076">
        <v>216545.72688999999</v>
      </c>
      <c r="L3076">
        <v>229186.31851000001</v>
      </c>
      <c r="M3076">
        <v>242552.07993000001</v>
      </c>
      <c r="N3076">
        <v>253579.80963999999</v>
      </c>
      <c r="O3076">
        <v>267847.88351000001</v>
      </c>
      <c r="P3076">
        <v>281587.40456</v>
      </c>
      <c r="Q3076">
        <v>295784.50102999998</v>
      </c>
      <c r="R3076">
        <v>305042.18497</v>
      </c>
      <c r="S3076">
        <v>314736.08046000003</v>
      </c>
      <c r="T3076">
        <v>327770.59291000001</v>
      </c>
      <c r="U3076">
        <v>343742.84789999999</v>
      </c>
      <c r="V3076">
        <v>364838.04222</v>
      </c>
      <c r="W3076">
        <v>392107.28665000002</v>
      </c>
      <c r="X3076">
        <v>412642.01160999999</v>
      </c>
      <c r="Y3076">
        <v>438783.08781</v>
      </c>
    </row>
    <row r="3077" spans="1:47" x14ac:dyDescent="0.25">
      <c r="A3077" t="str">
        <f t="shared" si="48"/>
        <v>FreistadtPensionisteneinkommenBruttobezüge Fälle</v>
      </c>
      <c r="B3077">
        <v>3076</v>
      </c>
      <c r="C3077">
        <v>406</v>
      </c>
      <c r="D3077" t="s">
        <v>205</v>
      </c>
      <c r="E3077" t="s">
        <v>44</v>
      </c>
      <c r="F3077" t="s">
        <v>56</v>
      </c>
      <c r="G3077">
        <v>13046</v>
      </c>
      <c r="H3077">
        <v>13146</v>
      </c>
      <c r="I3077">
        <v>13266</v>
      </c>
      <c r="J3077">
        <v>13458</v>
      </c>
      <c r="K3077">
        <v>13651</v>
      </c>
      <c r="L3077">
        <v>13902</v>
      </c>
      <c r="M3077">
        <v>14281</v>
      </c>
      <c r="N3077">
        <v>14527</v>
      </c>
      <c r="O3077">
        <v>14778</v>
      </c>
      <c r="P3077">
        <v>14986</v>
      </c>
      <c r="Q3077">
        <v>15143</v>
      </c>
      <c r="R3077">
        <v>15221</v>
      </c>
      <c r="S3077">
        <v>15358</v>
      </c>
      <c r="T3077">
        <v>15676</v>
      </c>
      <c r="U3077">
        <v>15965</v>
      </c>
      <c r="V3077">
        <v>16338</v>
      </c>
      <c r="W3077">
        <v>16302</v>
      </c>
      <c r="X3077">
        <v>16632</v>
      </c>
      <c r="Y3077">
        <v>17077</v>
      </c>
    </row>
    <row r="3078" spans="1:47" x14ac:dyDescent="0.25">
      <c r="A3078" t="str">
        <f t="shared" si="48"/>
        <v>FreistadtPensionisteneinkommenLohnsteuer 1000 EUR</v>
      </c>
      <c r="B3078">
        <v>3077</v>
      </c>
      <c r="C3078">
        <v>406</v>
      </c>
      <c r="D3078" t="s">
        <v>205</v>
      </c>
      <c r="E3078" t="s">
        <v>44</v>
      </c>
      <c r="F3078" t="s">
        <v>57</v>
      </c>
      <c r="G3078">
        <v>17820.210429999999</v>
      </c>
      <c r="H3078">
        <v>16718.959920000001</v>
      </c>
      <c r="I3078">
        <v>18388.48156</v>
      </c>
      <c r="J3078">
        <v>19816.976149999999</v>
      </c>
      <c r="K3078">
        <v>22459.130980000002</v>
      </c>
      <c r="L3078">
        <v>21699.053199999998</v>
      </c>
      <c r="M3078">
        <v>24202.771809999998</v>
      </c>
      <c r="N3078">
        <v>26666.749619999999</v>
      </c>
      <c r="O3078">
        <v>29663.130440000001</v>
      </c>
      <c r="P3078">
        <v>32124.557079999999</v>
      </c>
      <c r="Q3078">
        <v>35131.772839999998</v>
      </c>
      <c r="R3078">
        <v>37532.526310000001</v>
      </c>
      <c r="S3078">
        <v>32461.5036</v>
      </c>
      <c r="T3078">
        <v>34653.160000000003</v>
      </c>
      <c r="U3078">
        <v>37694.571689999997</v>
      </c>
      <c r="V3078">
        <v>41628.634789999996</v>
      </c>
      <c r="W3078">
        <v>43025.330560000002</v>
      </c>
      <c r="X3078">
        <v>47038.278019999998</v>
      </c>
      <c r="Y3078">
        <v>49113.313629999997</v>
      </c>
    </row>
    <row r="3079" spans="1:47" x14ac:dyDescent="0.25">
      <c r="A3079" t="str">
        <f t="shared" si="48"/>
        <v>FreistadtPensionisteneinkommenLohnsteuer Fälle</v>
      </c>
      <c r="B3079">
        <v>3078</v>
      </c>
      <c r="C3079">
        <v>406</v>
      </c>
      <c r="D3079" t="s">
        <v>205</v>
      </c>
      <c r="E3079" t="s">
        <v>44</v>
      </c>
      <c r="F3079" t="s">
        <v>58</v>
      </c>
      <c r="G3079">
        <v>5596</v>
      </c>
      <c r="H3079">
        <v>5366</v>
      </c>
      <c r="I3079">
        <v>5720</v>
      </c>
      <c r="J3079">
        <v>6234</v>
      </c>
      <c r="K3079">
        <v>6494</v>
      </c>
      <c r="L3079">
        <v>6393</v>
      </c>
      <c r="M3079">
        <v>6828</v>
      </c>
      <c r="N3079">
        <v>7174</v>
      </c>
      <c r="O3079">
        <v>7585</v>
      </c>
      <c r="P3079">
        <v>7970</v>
      </c>
      <c r="Q3079">
        <v>8382</v>
      </c>
      <c r="R3079">
        <v>8621</v>
      </c>
      <c r="S3079">
        <v>8889</v>
      </c>
      <c r="T3079">
        <v>9169</v>
      </c>
      <c r="U3079">
        <v>9590</v>
      </c>
      <c r="V3079">
        <v>10253</v>
      </c>
      <c r="W3079">
        <v>11277</v>
      </c>
      <c r="X3079">
        <v>11822</v>
      </c>
      <c r="Y3079">
        <v>12556</v>
      </c>
    </row>
    <row r="3080" spans="1:47" x14ac:dyDescent="0.25">
      <c r="A3080" t="str">
        <f t="shared" si="48"/>
        <v>FreistadtPensionisteneinkommenNetto_Schnitt</v>
      </c>
      <c r="B3080">
        <v>3079</v>
      </c>
      <c r="C3080">
        <v>406</v>
      </c>
      <c r="D3080" t="s">
        <v>205</v>
      </c>
      <c r="E3080" t="s">
        <v>44</v>
      </c>
      <c r="F3080" t="s">
        <v>59</v>
      </c>
      <c r="G3080">
        <v>11793.975794113199</v>
      </c>
      <c r="H3080">
        <v>12095.998186520599</v>
      </c>
      <c r="I3080">
        <v>12484.811457862201</v>
      </c>
      <c r="J3080">
        <v>12790.8521778868</v>
      </c>
      <c r="K3080">
        <v>13341.2874543989</v>
      </c>
      <c r="L3080">
        <v>14010.2908826068</v>
      </c>
      <c r="M3080">
        <v>14344.6862740704</v>
      </c>
      <c r="N3080">
        <v>14645.8526027397</v>
      </c>
      <c r="O3080">
        <v>15108.132105833</v>
      </c>
      <c r="P3080">
        <v>15601.220141465399</v>
      </c>
      <c r="Q3080">
        <v>16128.3906346167</v>
      </c>
      <c r="R3080">
        <v>16463.821191774499</v>
      </c>
      <c r="S3080">
        <v>17241.606489126199</v>
      </c>
      <c r="T3080">
        <v>17541.423936591</v>
      </c>
      <c r="U3080">
        <v>17983.373505167601</v>
      </c>
      <c r="V3080">
        <v>18554.3283357816</v>
      </c>
      <c r="W3080">
        <v>20109.036015826299</v>
      </c>
      <c r="X3080">
        <v>20642.086943241899</v>
      </c>
      <c r="Y3080">
        <v>21433.2201750893</v>
      </c>
    </row>
    <row r="3081" spans="1:47" x14ac:dyDescent="0.25">
      <c r="A3081" t="str">
        <f t="shared" si="48"/>
        <v>FreistadtPensionisteneinkommenNettobezüge 1000 EUR</v>
      </c>
      <c r="B3081">
        <v>3080</v>
      </c>
      <c r="C3081">
        <v>406</v>
      </c>
      <c r="D3081" t="s">
        <v>205</v>
      </c>
      <c r="E3081" t="s">
        <v>44</v>
      </c>
      <c r="F3081" t="s">
        <v>60</v>
      </c>
      <c r="G3081">
        <v>153864.20821000001</v>
      </c>
      <c r="H3081">
        <v>159013.99215999999</v>
      </c>
      <c r="I3081">
        <v>165623.50880000001</v>
      </c>
      <c r="J3081">
        <v>172139.28860999999</v>
      </c>
      <c r="K3081">
        <v>182121.91503999999</v>
      </c>
      <c r="L3081">
        <v>194771.06385000001</v>
      </c>
      <c r="M3081">
        <v>204856.46468</v>
      </c>
      <c r="N3081">
        <v>212760.30076000001</v>
      </c>
      <c r="O3081">
        <v>223267.97626</v>
      </c>
      <c r="P3081">
        <v>233799.88503999999</v>
      </c>
      <c r="Q3081">
        <v>244232.21937999999</v>
      </c>
      <c r="R3081">
        <v>250595.82235999999</v>
      </c>
      <c r="S3081">
        <v>264796.59246000001</v>
      </c>
      <c r="T3081">
        <v>274979.36163</v>
      </c>
      <c r="U3081">
        <v>287104.55800999998</v>
      </c>
      <c r="V3081">
        <v>303140.61635000003</v>
      </c>
      <c r="W3081">
        <v>327817.50513000001</v>
      </c>
      <c r="X3081">
        <v>343319.19004000002</v>
      </c>
      <c r="Y3081">
        <v>366015.10093000002</v>
      </c>
    </row>
    <row r="3082" spans="1:47" x14ac:dyDescent="0.25">
      <c r="A3082" t="str">
        <f t="shared" si="48"/>
        <v>FreistadtPensionisteneinkommenSV-Beiträge 1000 EUR</v>
      </c>
      <c r="B3082">
        <v>3081</v>
      </c>
      <c r="C3082">
        <v>406</v>
      </c>
      <c r="D3082" t="s">
        <v>205</v>
      </c>
      <c r="E3082" t="s">
        <v>44</v>
      </c>
      <c r="F3082" t="s">
        <v>61</v>
      </c>
      <c r="G3082">
        <v>8965.7552599999999</v>
      </c>
      <c r="H3082">
        <v>10022.116120000001</v>
      </c>
      <c r="I3082">
        <v>10642.316860000001</v>
      </c>
      <c r="J3082">
        <v>11051.3408</v>
      </c>
      <c r="K3082">
        <v>11964.68087</v>
      </c>
      <c r="L3082">
        <v>12716.20146</v>
      </c>
      <c r="M3082">
        <v>13492.843440000001</v>
      </c>
      <c r="N3082">
        <v>14152.759260000001</v>
      </c>
      <c r="O3082">
        <v>14916.776809999999</v>
      </c>
      <c r="P3082">
        <v>15662.962439999999</v>
      </c>
      <c r="Q3082">
        <v>16420.508809999999</v>
      </c>
      <c r="R3082">
        <v>16913.836299999999</v>
      </c>
      <c r="S3082">
        <v>17477.984400000001</v>
      </c>
      <c r="T3082">
        <v>18138.07128</v>
      </c>
      <c r="U3082">
        <v>18943.718199999999</v>
      </c>
      <c r="V3082">
        <v>20068.791079999999</v>
      </c>
      <c r="W3082">
        <v>21264.450959999998</v>
      </c>
      <c r="X3082">
        <v>22284.543549999999</v>
      </c>
      <c r="Y3082">
        <v>23654.67325</v>
      </c>
    </row>
    <row r="3083" spans="1:47" x14ac:dyDescent="0.25">
      <c r="A3083" t="str">
        <f t="shared" si="48"/>
        <v>FreistadtPensionisteneinkommenSV-Beiträge Fälle</v>
      </c>
      <c r="B3083">
        <v>3082</v>
      </c>
      <c r="C3083">
        <v>406</v>
      </c>
      <c r="D3083" t="s">
        <v>205</v>
      </c>
      <c r="E3083" t="s">
        <v>44</v>
      </c>
      <c r="F3083" t="s">
        <v>62</v>
      </c>
      <c r="G3083">
        <v>12368</v>
      </c>
      <c r="H3083">
        <v>12474</v>
      </c>
      <c r="I3083">
        <v>12588</v>
      </c>
      <c r="J3083">
        <v>12757</v>
      </c>
      <c r="K3083">
        <v>12975</v>
      </c>
      <c r="L3083">
        <v>13208</v>
      </c>
      <c r="M3083">
        <v>13565</v>
      </c>
      <c r="N3083">
        <v>13805</v>
      </c>
      <c r="O3083">
        <v>14046</v>
      </c>
      <c r="P3083">
        <v>14253</v>
      </c>
      <c r="Q3083">
        <v>14461</v>
      </c>
      <c r="R3083">
        <v>14574</v>
      </c>
      <c r="S3083">
        <v>14704</v>
      </c>
      <c r="T3083">
        <v>14993</v>
      </c>
      <c r="U3083">
        <v>15263</v>
      </c>
      <c r="V3083">
        <v>15621</v>
      </c>
      <c r="W3083">
        <v>15621</v>
      </c>
      <c r="X3083">
        <v>15951</v>
      </c>
      <c r="Y3083">
        <v>16396</v>
      </c>
    </row>
    <row r="3084" spans="1:47" x14ac:dyDescent="0.25">
      <c r="A3084" t="str">
        <f t="shared" si="48"/>
        <v>FreistadtUnselbstständig BeschäftigteFrauen</v>
      </c>
      <c r="B3084">
        <v>3083</v>
      </c>
      <c r="C3084">
        <v>406</v>
      </c>
      <c r="D3084" t="s">
        <v>205</v>
      </c>
      <c r="E3084" t="s">
        <v>38</v>
      </c>
      <c r="F3084" t="s">
        <v>47</v>
      </c>
      <c r="G3084">
        <v>3648</v>
      </c>
      <c r="H3084">
        <v>3775</v>
      </c>
      <c r="I3084">
        <v>3685</v>
      </c>
      <c r="J3084">
        <v>3826</v>
      </c>
      <c r="K3084">
        <v>3812</v>
      </c>
      <c r="L3084">
        <v>3960</v>
      </c>
      <c r="M3084">
        <v>3915</v>
      </c>
      <c r="N3084">
        <v>4107</v>
      </c>
      <c r="O3084">
        <v>9947</v>
      </c>
      <c r="P3084">
        <v>10548</v>
      </c>
      <c r="Q3084">
        <v>10342</v>
      </c>
      <c r="R3084">
        <v>10703</v>
      </c>
      <c r="S3084">
        <v>10471</v>
      </c>
      <c r="T3084">
        <v>10857</v>
      </c>
      <c r="U3084">
        <v>10898</v>
      </c>
      <c r="V3084">
        <v>11279</v>
      </c>
      <c r="W3084">
        <v>11118</v>
      </c>
      <c r="X3084">
        <v>11428</v>
      </c>
      <c r="Y3084">
        <v>11189</v>
      </c>
      <c r="Z3084">
        <v>11609</v>
      </c>
      <c r="AA3084">
        <v>11314</v>
      </c>
      <c r="AB3084">
        <v>11623</v>
      </c>
      <c r="AC3084">
        <v>11407</v>
      </c>
      <c r="AD3084">
        <v>11785</v>
      </c>
      <c r="AE3084">
        <v>11539</v>
      </c>
      <c r="AF3084">
        <v>11826</v>
      </c>
      <c r="AG3084">
        <v>11715</v>
      </c>
      <c r="AH3084">
        <v>12053</v>
      </c>
      <c r="AI3084">
        <v>11946</v>
      </c>
      <c r="AJ3084">
        <v>12243</v>
      </c>
      <c r="AK3084">
        <v>12058</v>
      </c>
      <c r="AL3084">
        <v>12316</v>
      </c>
      <c r="AM3084">
        <v>12139</v>
      </c>
      <c r="AN3084">
        <v>12856</v>
      </c>
      <c r="AO3084">
        <v>12755</v>
      </c>
      <c r="AP3084">
        <v>13367</v>
      </c>
      <c r="AQ3084">
        <v>13296</v>
      </c>
      <c r="AR3084">
        <v>13673</v>
      </c>
      <c r="AS3084">
        <v>13511</v>
      </c>
      <c r="AT3084">
        <v>13710</v>
      </c>
      <c r="AU3084">
        <v>13457</v>
      </c>
    </row>
    <row r="3085" spans="1:47" x14ac:dyDescent="0.25">
      <c r="A3085" t="str">
        <f t="shared" si="48"/>
        <v>FreistadtUnselbstständig BeschäftigteInsgesamt</v>
      </c>
      <c r="B3085">
        <v>3084</v>
      </c>
      <c r="C3085">
        <v>406</v>
      </c>
      <c r="D3085" t="s">
        <v>205</v>
      </c>
      <c r="E3085" t="s">
        <v>38</v>
      </c>
      <c r="F3085" t="s">
        <v>48</v>
      </c>
      <c r="G3085">
        <v>7529</v>
      </c>
      <c r="H3085">
        <v>8307</v>
      </c>
      <c r="I3085">
        <v>7515</v>
      </c>
      <c r="J3085">
        <v>8343</v>
      </c>
      <c r="K3085">
        <v>7729</v>
      </c>
      <c r="L3085">
        <v>8689</v>
      </c>
      <c r="M3085">
        <v>8037</v>
      </c>
      <c r="N3085">
        <v>8874</v>
      </c>
      <c r="O3085">
        <v>24138</v>
      </c>
      <c r="P3085">
        <v>25719</v>
      </c>
      <c r="Q3085">
        <v>24568</v>
      </c>
      <c r="R3085">
        <v>25601</v>
      </c>
      <c r="S3085">
        <v>24453</v>
      </c>
      <c r="T3085">
        <v>25771</v>
      </c>
      <c r="U3085">
        <v>25034</v>
      </c>
      <c r="V3085">
        <v>26333</v>
      </c>
      <c r="W3085">
        <v>25390</v>
      </c>
      <c r="X3085">
        <v>26707</v>
      </c>
      <c r="Y3085">
        <v>25550</v>
      </c>
      <c r="Z3085">
        <v>26863</v>
      </c>
      <c r="AA3085">
        <v>25625</v>
      </c>
      <c r="AB3085">
        <v>26793</v>
      </c>
      <c r="AC3085">
        <v>25671</v>
      </c>
      <c r="AD3085">
        <v>27016</v>
      </c>
      <c r="AE3085">
        <v>25930</v>
      </c>
      <c r="AF3085">
        <v>27048</v>
      </c>
      <c r="AG3085">
        <v>26143</v>
      </c>
      <c r="AH3085">
        <v>27422</v>
      </c>
      <c r="AI3085">
        <v>26642</v>
      </c>
      <c r="AJ3085">
        <v>27749</v>
      </c>
      <c r="AK3085">
        <v>26781</v>
      </c>
      <c r="AL3085">
        <v>27883</v>
      </c>
      <c r="AM3085">
        <v>26955</v>
      </c>
      <c r="AN3085">
        <v>28883</v>
      </c>
      <c r="AO3085">
        <v>28055</v>
      </c>
      <c r="AP3085">
        <v>29514</v>
      </c>
      <c r="AQ3085">
        <v>28964</v>
      </c>
      <c r="AR3085">
        <v>30044</v>
      </c>
      <c r="AS3085">
        <v>29294</v>
      </c>
      <c r="AT3085">
        <v>30122</v>
      </c>
      <c r="AU3085">
        <v>29098</v>
      </c>
    </row>
    <row r="3086" spans="1:47" x14ac:dyDescent="0.25">
      <c r="A3086" t="str">
        <f t="shared" si="48"/>
        <v>FreistadtUnselbstständig BeschäftigteMänner</v>
      </c>
      <c r="B3086">
        <v>3085</v>
      </c>
      <c r="C3086">
        <v>406</v>
      </c>
      <c r="D3086" t="s">
        <v>205</v>
      </c>
      <c r="E3086" t="s">
        <v>38</v>
      </c>
      <c r="F3086" t="s">
        <v>49</v>
      </c>
      <c r="G3086">
        <v>3881</v>
      </c>
      <c r="H3086">
        <v>4532</v>
      </c>
      <c r="I3086">
        <v>3830</v>
      </c>
      <c r="J3086">
        <v>4517</v>
      </c>
      <c r="K3086">
        <v>3917</v>
      </c>
      <c r="L3086">
        <v>4729</v>
      </c>
      <c r="M3086">
        <v>4122</v>
      </c>
      <c r="N3086">
        <v>4767</v>
      </c>
      <c r="O3086">
        <v>14191</v>
      </c>
      <c r="P3086">
        <v>15171</v>
      </c>
      <c r="Q3086">
        <v>14226</v>
      </c>
      <c r="R3086">
        <v>14898</v>
      </c>
      <c r="S3086">
        <v>13982</v>
      </c>
      <c r="T3086">
        <v>14914</v>
      </c>
      <c r="U3086">
        <v>14136</v>
      </c>
      <c r="V3086">
        <v>15054</v>
      </c>
      <c r="W3086">
        <v>14272</v>
      </c>
      <c r="X3086">
        <v>15279</v>
      </c>
      <c r="Y3086">
        <v>14361</v>
      </c>
      <c r="Z3086">
        <v>15254</v>
      </c>
      <c r="AA3086">
        <v>14311</v>
      </c>
      <c r="AB3086">
        <v>15170</v>
      </c>
      <c r="AC3086">
        <v>14264</v>
      </c>
      <c r="AD3086">
        <v>15231</v>
      </c>
      <c r="AE3086">
        <v>14391</v>
      </c>
      <c r="AF3086">
        <v>15222</v>
      </c>
      <c r="AG3086">
        <v>14428</v>
      </c>
      <c r="AH3086">
        <v>15369</v>
      </c>
      <c r="AI3086">
        <v>14696</v>
      </c>
      <c r="AJ3086">
        <v>15506</v>
      </c>
      <c r="AK3086">
        <v>14723</v>
      </c>
      <c r="AL3086">
        <v>15567</v>
      </c>
      <c r="AM3086">
        <v>14816</v>
      </c>
      <c r="AN3086">
        <v>16027</v>
      </c>
      <c r="AO3086">
        <v>15300</v>
      </c>
      <c r="AP3086">
        <v>16147</v>
      </c>
      <c r="AQ3086">
        <v>15668</v>
      </c>
      <c r="AR3086">
        <v>16371</v>
      </c>
      <c r="AS3086">
        <v>15783</v>
      </c>
      <c r="AT3086">
        <v>16412</v>
      </c>
      <c r="AU3086">
        <v>15641</v>
      </c>
    </row>
    <row r="3087" spans="1:47" x14ac:dyDescent="0.25">
      <c r="A3087" t="str">
        <f t="shared" si="48"/>
        <v>FreistadtUnselbstständig Beschäftigte GW mgfInsgesamt</v>
      </c>
      <c r="B3087">
        <v>3086</v>
      </c>
      <c r="C3087">
        <v>406</v>
      </c>
      <c r="D3087" t="s">
        <v>205</v>
      </c>
      <c r="E3087" t="s">
        <v>450</v>
      </c>
      <c r="F3087" t="s">
        <v>48</v>
      </c>
      <c r="G3087">
        <v>11272.882608678001</v>
      </c>
      <c r="H3087">
        <v>10699.549241156001</v>
      </c>
      <c r="I3087">
        <v>11752.260099990001</v>
      </c>
      <c r="J3087">
        <v>10970.71037678</v>
      </c>
      <c r="K3087">
        <v>12097.814740371001</v>
      </c>
      <c r="L3087">
        <v>11319.876661136999</v>
      </c>
      <c r="M3087">
        <v>11971.143860460001</v>
      </c>
      <c r="N3087">
        <v>10997.793267715</v>
      </c>
      <c r="O3087">
        <v>12056.480984112</v>
      </c>
      <c r="P3087">
        <v>11553.836218117</v>
      </c>
      <c r="Q3087">
        <v>12627.699523691001</v>
      </c>
      <c r="R3087">
        <v>12810.989582533</v>
      </c>
      <c r="S3087">
        <v>12542.117315042</v>
      </c>
      <c r="T3087">
        <v>12103.325696497001</v>
      </c>
    </row>
    <row r="3088" spans="1:47" x14ac:dyDescent="0.25">
      <c r="A3088" t="str">
        <f t="shared" si="48"/>
        <v>FreistadtUnselbstständig Beschäftigte GW ogfInsgesamt</v>
      </c>
      <c r="B3088">
        <v>3087</v>
      </c>
      <c r="C3088">
        <v>406</v>
      </c>
      <c r="D3088" t="s">
        <v>205</v>
      </c>
      <c r="E3088" t="s">
        <v>449</v>
      </c>
      <c r="F3088" t="s">
        <v>48</v>
      </c>
      <c r="G3088">
        <v>10076.150587558999</v>
      </c>
      <c r="H3088">
        <v>9450.0469496410005</v>
      </c>
      <c r="I3088">
        <v>10521.339017906001</v>
      </c>
      <c r="J3088">
        <v>9741.7962601130002</v>
      </c>
      <c r="K3088">
        <v>10850.338321154</v>
      </c>
      <c r="L3088">
        <v>10025.228045534001</v>
      </c>
      <c r="M3088">
        <v>10822.407724238999</v>
      </c>
      <c r="N3088">
        <v>9947.0149186420003</v>
      </c>
      <c r="O3088">
        <v>10910.814842885</v>
      </c>
      <c r="P3088">
        <v>10400.796900797</v>
      </c>
      <c r="Q3088">
        <v>11433.346857475</v>
      </c>
      <c r="R3088">
        <v>11599.267391427</v>
      </c>
      <c r="S3088">
        <v>11323.926239431001</v>
      </c>
      <c r="T3088">
        <v>10834.974365313001</v>
      </c>
    </row>
    <row r="3089" spans="1:47" x14ac:dyDescent="0.25">
      <c r="A3089" t="str">
        <f t="shared" si="48"/>
        <v>FreistadtUnternehmenInsgesamt</v>
      </c>
      <c r="B3089">
        <v>3088</v>
      </c>
      <c r="C3089">
        <v>406</v>
      </c>
      <c r="D3089" t="s">
        <v>205</v>
      </c>
      <c r="E3089" t="s">
        <v>475</v>
      </c>
      <c r="F3089" t="s">
        <v>48</v>
      </c>
      <c r="G3089">
        <v>5290</v>
      </c>
      <c r="H3089">
        <v>5328</v>
      </c>
      <c r="I3089">
        <v>5510</v>
      </c>
    </row>
    <row r="3090" spans="1:47" x14ac:dyDescent="0.25">
      <c r="A3090" t="str">
        <f t="shared" si="48"/>
        <v>FreistadtWohnbevölkerungInsgesamt</v>
      </c>
      <c r="B3090">
        <v>3089</v>
      </c>
      <c r="C3090">
        <v>406</v>
      </c>
      <c r="D3090" t="s">
        <v>205</v>
      </c>
      <c r="E3090" t="s">
        <v>42</v>
      </c>
      <c r="F3090" t="s">
        <v>48</v>
      </c>
      <c r="G3090">
        <v>64130</v>
      </c>
      <c r="H3090">
        <v>64187</v>
      </c>
      <c r="I3090">
        <v>64250</v>
      </c>
      <c r="J3090">
        <v>64495</v>
      </c>
      <c r="K3090">
        <v>64632</v>
      </c>
      <c r="L3090">
        <v>64746</v>
      </c>
      <c r="M3090">
        <v>64749</v>
      </c>
      <c r="N3090">
        <v>64828</v>
      </c>
      <c r="O3090">
        <v>64901</v>
      </c>
      <c r="P3090">
        <v>64928</v>
      </c>
      <c r="Q3090">
        <v>65067</v>
      </c>
      <c r="R3090">
        <v>65148</v>
      </c>
      <c r="S3090">
        <v>65208</v>
      </c>
      <c r="T3090">
        <v>65261</v>
      </c>
      <c r="U3090">
        <v>65853</v>
      </c>
      <c r="V3090">
        <v>66018</v>
      </c>
      <c r="W3090">
        <v>66271</v>
      </c>
      <c r="X3090">
        <v>66621</v>
      </c>
      <c r="Y3090">
        <v>66861</v>
      </c>
      <c r="Z3090">
        <v>66922</v>
      </c>
      <c r="AA3090">
        <v>67163</v>
      </c>
      <c r="AB3090">
        <v>67964</v>
      </c>
    </row>
    <row r="3091" spans="1:47" x14ac:dyDescent="0.25">
      <c r="A3091" t="str">
        <f t="shared" si="48"/>
        <v>GmundenArbeitnehmereinkommenBrutto_Schnitt</v>
      </c>
      <c r="B3091">
        <v>3090</v>
      </c>
      <c r="C3091">
        <v>407</v>
      </c>
      <c r="D3091" t="s">
        <v>206</v>
      </c>
      <c r="E3091" t="s">
        <v>43</v>
      </c>
      <c r="F3091" t="s">
        <v>54</v>
      </c>
      <c r="G3091">
        <v>23979.0365395195</v>
      </c>
      <c r="H3091">
        <v>24528.108324850298</v>
      </c>
      <c r="I3091">
        <v>25160.4464480959</v>
      </c>
      <c r="J3091">
        <v>26137.0621653866</v>
      </c>
      <c r="K3091">
        <v>27119.626615579498</v>
      </c>
      <c r="L3091">
        <v>27438.388907488199</v>
      </c>
      <c r="M3091">
        <v>27862.564631019799</v>
      </c>
      <c r="N3091">
        <v>28711.753820355101</v>
      </c>
      <c r="O3091">
        <v>29560.719688311699</v>
      </c>
      <c r="P3091">
        <v>30120.435905757698</v>
      </c>
      <c r="Q3091">
        <v>30840.216028422499</v>
      </c>
      <c r="R3091">
        <v>31360.070085215801</v>
      </c>
      <c r="S3091">
        <v>32035.4774358666</v>
      </c>
      <c r="T3091">
        <v>32928.012956732702</v>
      </c>
      <c r="U3091">
        <v>33600.183503431697</v>
      </c>
      <c r="V3091">
        <v>35231.390750179497</v>
      </c>
      <c r="W3091">
        <v>35711.901017618402</v>
      </c>
      <c r="X3091">
        <v>37131.578330880497</v>
      </c>
      <c r="Y3091">
        <v>39130.779284461998</v>
      </c>
    </row>
    <row r="3092" spans="1:47" x14ac:dyDescent="0.25">
      <c r="A3092" t="str">
        <f t="shared" si="48"/>
        <v>GmundenArbeitnehmereinkommenBruttobezüge 1000 EUR</v>
      </c>
      <c r="B3092">
        <v>3091</v>
      </c>
      <c r="C3092">
        <v>407</v>
      </c>
      <c r="D3092" t="s">
        <v>206</v>
      </c>
      <c r="E3092" t="s">
        <v>43</v>
      </c>
      <c r="F3092" t="s">
        <v>55</v>
      </c>
      <c r="G3092">
        <v>1054861.79641</v>
      </c>
      <c r="H3092">
        <v>1093929.1031800001</v>
      </c>
      <c r="I3092">
        <v>1142309.4291900001</v>
      </c>
      <c r="J3092">
        <v>1211505.10549</v>
      </c>
      <c r="K3092">
        <v>1284656.7127799999</v>
      </c>
      <c r="L3092">
        <v>1294927.3260999999</v>
      </c>
      <c r="M3092">
        <v>1332415.70322</v>
      </c>
      <c r="N3092">
        <v>1386002.49217</v>
      </c>
      <c r="O3092">
        <v>1433990.51208</v>
      </c>
      <c r="P3092">
        <v>1466353.1812</v>
      </c>
      <c r="Q3092">
        <v>1508240.7648700001</v>
      </c>
      <c r="R3092">
        <v>1549312.90249</v>
      </c>
      <c r="S3092">
        <v>1599691.5657599999</v>
      </c>
      <c r="T3092">
        <v>1656015.6276199999</v>
      </c>
      <c r="U3092">
        <v>1733030.26474</v>
      </c>
      <c r="V3092">
        <v>1815156.48284</v>
      </c>
      <c r="W3092">
        <v>1799951.2350900001</v>
      </c>
      <c r="X3092">
        <v>1892262.36332</v>
      </c>
      <c r="Y3092">
        <v>2031083.09876</v>
      </c>
    </row>
    <row r="3093" spans="1:47" x14ac:dyDescent="0.25">
      <c r="A3093" t="str">
        <f t="shared" si="48"/>
        <v>GmundenArbeitnehmereinkommenBruttobezüge Fälle</v>
      </c>
      <c r="B3093">
        <v>3092</v>
      </c>
      <c r="C3093">
        <v>407</v>
      </c>
      <c r="D3093" t="s">
        <v>206</v>
      </c>
      <c r="E3093" t="s">
        <v>43</v>
      </c>
      <c r="F3093" t="s">
        <v>56</v>
      </c>
      <c r="G3093">
        <v>43991</v>
      </c>
      <c r="H3093">
        <v>44599</v>
      </c>
      <c r="I3093">
        <v>45401</v>
      </c>
      <c r="J3093">
        <v>46352</v>
      </c>
      <c r="K3093">
        <v>47370</v>
      </c>
      <c r="L3093">
        <v>47194</v>
      </c>
      <c r="M3093">
        <v>47821</v>
      </c>
      <c r="N3093">
        <v>48273</v>
      </c>
      <c r="O3093">
        <v>48510</v>
      </c>
      <c r="P3093">
        <v>48683</v>
      </c>
      <c r="Q3093">
        <v>48905</v>
      </c>
      <c r="R3093">
        <v>49404</v>
      </c>
      <c r="S3093">
        <v>49935</v>
      </c>
      <c r="T3093">
        <v>50292</v>
      </c>
      <c r="U3093">
        <v>51578</v>
      </c>
      <c r="V3093">
        <v>51521</v>
      </c>
      <c r="W3093">
        <v>50402</v>
      </c>
      <c r="X3093">
        <v>50961</v>
      </c>
      <c r="Y3093">
        <v>51905</v>
      </c>
    </row>
    <row r="3094" spans="1:47" x14ac:dyDescent="0.25">
      <c r="A3094" t="str">
        <f t="shared" si="48"/>
        <v>GmundenArbeitnehmereinkommenLohnsteuer 1000 EUR</v>
      </c>
      <c r="B3094">
        <v>3093</v>
      </c>
      <c r="C3094">
        <v>407</v>
      </c>
      <c r="D3094" t="s">
        <v>206</v>
      </c>
      <c r="E3094" t="s">
        <v>43</v>
      </c>
      <c r="F3094" t="s">
        <v>57</v>
      </c>
      <c r="G3094">
        <v>150936.32616</v>
      </c>
      <c r="H3094">
        <v>150562.05002</v>
      </c>
      <c r="I3094">
        <v>161842.91553</v>
      </c>
      <c r="J3094">
        <v>175916.02407000001</v>
      </c>
      <c r="K3094">
        <v>192783.36965000001</v>
      </c>
      <c r="L3094">
        <v>178250.05168999999</v>
      </c>
      <c r="M3094">
        <v>185502.77849999999</v>
      </c>
      <c r="N3094">
        <v>199012.0901</v>
      </c>
      <c r="O3094">
        <v>210206.33603000001</v>
      </c>
      <c r="P3094">
        <v>219901.17045000001</v>
      </c>
      <c r="Q3094">
        <v>230307.01555000001</v>
      </c>
      <c r="R3094">
        <v>242356.75679000001</v>
      </c>
      <c r="S3094">
        <v>216884.03857999999</v>
      </c>
      <c r="T3094">
        <v>229540.53443999999</v>
      </c>
      <c r="U3094">
        <v>244818.82047999999</v>
      </c>
      <c r="V3094">
        <v>254266.97657999999</v>
      </c>
      <c r="W3094">
        <v>239633.66714999999</v>
      </c>
      <c r="X3094">
        <v>262842.27692999999</v>
      </c>
      <c r="Y3094">
        <v>279197.00131999998</v>
      </c>
    </row>
    <row r="3095" spans="1:47" x14ac:dyDescent="0.25">
      <c r="A3095" t="str">
        <f t="shared" si="48"/>
        <v>GmundenArbeitnehmereinkommenLohnsteuer Fälle</v>
      </c>
      <c r="B3095">
        <v>3094</v>
      </c>
      <c r="C3095">
        <v>407</v>
      </c>
      <c r="D3095" t="s">
        <v>206</v>
      </c>
      <c r="E3095" t="s">
        <v>43</v>
      </c>
      <c r="F3095" t="s">
        <v>58</v>
      </c>
      <c r="G3095">
        <v>34910</v>
      </c>
      <c r="H3095">
        <v>34549</v>
      </c>
      <c r="I3095">
        <v>35575</v>
      </c>
      <c r="J3095">
        <v>36878</v>
      </c>
      <c r="K3095">
        <v>38485</v>
      </c>
      <c r="L3095">
        <v>37408</v>
      </c>
      <c r="M3095">
        <v>38056</v>
      </c>
      <c r="N3095">
        <v>39005</v>
      </c>
      <c r="O3095">
        <v>39809</v>
      </c>
      <c r="P3095">
        <v>40190</v>
      </c>
      <c r="Q3095">
        <v>40753</v>
      </c>
      <c r="R3095">
        <v>41326</v>
      </c>
      <c r="S3095">
        <v>41681</v>
      </c>
      <c r="T3095">
        <v>42315</v>
      </c>
      <c r="U3095">
        <v>43879</v>
      </c>
      <c r="V3095">
        <v>44775</v>
      </c>
      <c r="W3095">
        <v>43885</v>
      </c>
      <c r="X3095">
        <v>44681</v>
      </c>
      <c r="Y3095">
        <v>46116</v>
      </c>
    </row>
    <row r="3096" spans="1:47" x14ac:dyDescent="0.25">
      <c r="A3096" t="str">
        <f t="shared" si="48"/>
        <v>GmundenArbeitnehmereinkommenNetto_Schnitt</v>
      </c>
      <c r="B3096">
        <v>3095</v>
      </c>
      <c r="C3096">
        <v>407</v>
      </c>
      <c r="D3096" t="s">
        <v>206</v>
      </c>
      <c r="E3096" t="s">
        <v>43</v>
      </c>
      <c r="F3096" t="s">
        <v>59</v>
      </c>
      <c r="G3096">
        <v>16720.999931349601</v>
      </c>
      <c r="H3096">
        <v>17227.5270376017</v>
      </c>
      <c r="I3096">
        <v>17564.5390211669</v>
      </c>
      <c r="J3096">
        <v>18182.6386811788</v>
      </c>
      <c r="K3096">
        <v>18782.141914925101</v>
      </c>
      <c r="L3096">
        <v>19381.297479764398</v>
      </c>
      <c r="M3096">
        <v>19619.487331298002</v>
      </c>
      <c r="N3096">
        <v>20099.2124535455</v>
      </c>
      <c r="O3096">
        <v>20597.220054215599</v>
      </c>
      <c r="P3096">
        <v>20844.825036254999</v>
      </c>
      <c r="Q3096">
        <v>21253.996394642701</v>
      </c>
      <c r="R3096">
        <v>21469.4294844547</v>
      </c>
      <c r="S3096">
        <v>22594.462592169799</v>
      </c>
      <c r="T3096">
        <v>23140.268632585699</v>
      </c>
      <c r="U3096">
        <v>23513.135473069899</v>
      </c>
      <c r="V3096">
        <v>24767.718448011499</v>
      </c>
      <c r="W3096">
        <v>25360.234026625902</v>
      </c>
      <c r="X3096">
        <v>26156.6992017425</v>
      </c>
      <c r="Y3096">
        <v>27665.825590598201</v>
      </c>
    </row>
    <row r="3097" spans="1:47" x14ac:dyDescent="0.25">
      <c r="A3097" t="str">
        <f t="shared" si="48"/>
        <v>GmundenArbeitnehmereinkommenNettobezüge 1000 EUR</v>
      </c>
      <c r="B3097">
        <v>3096</v>
      </c>
      <c r="C3097">
        <v>407</v>
      </c>
      <c r="D3097" t="s">
        <v>206</v>
      </c>
      <c r="E3097" t="s">
        <v>43</v>
      </c>
      <c r="F3097" t="s">
        <v>60</v>
      </c>
      <c r="G3097">
        <v>735573.50797999999</v>
      </c>
      <c r="H3097">
        <v>768330.47834999894</v>
      </c>
      <c r="I3097">
        <v>797447.6361</v>
      </c>
      <c r="J3097">
        <v>842801.66815000004</v>
      </c>
      <c r="K3097">
        <v>889710.06250999996</v>
      </c>
      <c r="L3097">
        <v>914680.95325999998</v>
      </c>
      <c r="M3097">
        <v>938223.50367000001</v>
      </c>
      <c r="N3097">
        <v>970249.28277000005</v>
      </c>
      <c r="O3097">
        <v>999171.14483</v>
      </c>
      <c r="P3097">
        <v>1014788.6172400001</v>
      </c>
      <c r="Q3097">
        <v>1039426.69368</v>
      </c>
      <c r="R3097">
        <v>1060675.6942499999</v>
      </c>
      <c r="S3097">
        <v>1128254.48954</v>
      </c>
      <c r="T3097">
        <v>1163770.39007</v>
      </c>
      <c r="U3097">
        <v>1212760.5014299999</v>
      </c>
      <c r="V3097">
        <v>1276057.62216</v>
      </c>
      <c r="W3097">
        <v>1278206.51541</v>
      </c>
      <c r="X3097">
        <v>1332971.5480200001</v>
      </c>
      <c r="Y3097">
        <v>1435994.6772799999</v>
      </c>
    </row>
    <row r="3098" spans="1:47" x14ac:dyDescent="0.25">
      <c r="A3098" t="str">
        <f t="shared" si="48"/>
        <v>GmundenArbeitnehmereinkommenSV-Beiträge 1000 EUR</v>
      </c>
      <c r="B3098">
        <v>3097</v>
      </c>
      <c r="C3098">
        <v>407</v>
      </c>
      <c r="D3098" t="s">
        <v>206</v>
      </c>
      <c r="E3098" t="s">
        <v>43</v>
      </c>
      <c r="F3098" t="s">
        <v>61</v>
      </c>
      <c r="G3098">
        <v>168351.96226999999</v>
      </c>
      <c r="H3098">
        <v>175036.57480999999</v>
      </c>
      <c r="I3098">
        <v>183018.87755999999</v>
      </c>
      <c r="J3098">
        <v>192787.41326999999</v>
      </c>
      <c r="K3098">
        <v>202163.28062000001</v>
      </c>
      <c r="L3098">
        <v>201996.32115</v>
      </c>
      <c r="M3098">
        <v>208689.42105</v>
      </c>
      <c r="N3098">
        <v>216741.11929999999</v>
      </c>
      <c r="O3098">
        <v>224613.03122</v>
      </c>
      <c r="P3098">
        <v>231663.39350999999</v>
      </c>
      <c r="Q3098">
        <v>238507.05564000001</v>
      </c>
      <c r="R3098">
        <v>246280.45144999999</v>
      </c>
      <c r="S3098">
        <v>254553.03764</v>
      </c>
      <c r="T3098">
        <v>262704.70311</v>
      </c>
      <c r="U3098">
        <v>275450.94283000001</v>
      </c>
      <c r="V3098">
        <v>284831.88410000002</v>
      </c>
      <c r="W3098">
        <v>282111.05252999999</v>
      </c>
      <c r="X3098">
        <v>296448.53837000002</v>
      </c>
      <c r="Y3098">
        <v>315891.42015999998</v>
      </c>
    </row>
    <row r="3099" spans="1:47" x14ac:dyDescent="0.25">
      <c r="A3099" t="str">
        <f t="shared" si="48"/>
        <v>GmundenArbeitnehmereinkommenSV-Beiträge Fälle</v>
      </c>
      <c r="B3099">
        <v>3098</v>
      </c>
      <c r="C3099">
        <v>407</v>
      </c>
      <c r="D3099" t="s">
        <v>206</v>
      </c>
      <c r="E3099" t="s">
        <v>43</v>
      </c>
      <c r="F3099" t="s">
        <v>62</v>
      </c>
      <c r="G3099">
        <v>42034</v>
      </c>
      <c r="H3099">
        <v>42540</v>
      </c>
      <c r="I3099">
        <v>43258</v>
      </c>
      <c r="J3099">
        <v>44183</v>
      </c>
      <c r="K3099">
        <v>45089</v>
      </c>
      <c r="L3099">
        <v>44762</v>
      </c>
      <c r="M3099">
        <v>45413</v>
      </c>
      <c r="N3099">
        <v>45907</v>
      </c>
      <c r="O3099">
        <v>46203</v>
      </c>
      <c r="P3099">
        <v>46456</v>
      </c>
      <c r="Q3099">
        <v>46623</v>
      </c>
      <c r="R3099">
        <v>47061</v>
      </c>
      <c r="S3099">
        <v>47598</v>
      </c>
      <c r="T3099">
        <v>47794</v>
      </c>
      <c r="U3099">
        <v>49106</v>
      </c>
      <c r="V3099">
        <v>49149</v>
      </c>
      <c r="W3099">
        <v>48073</v>
      </c>
      <c r="X3099">
        <v>48697</v>
      </c>
      <c r="Y3099">
        <v>49754</v>
      </c>
    </row>
    <row r="3100" spans="1:47" x14ac:dyDescent="0.25">
      <c r="A3100" t="str">
        <f t="shared" si="48"/>
        <v>GmundenArbeitsloseFrauen</v>
      </c>
      <c r="B3100">
        <v>3099</v>
      </c>
      <c r="C3100">
        <v>407</v>
      </c>
      <c r="D3100" t="s">
        <v>206</v>
      </c>
      <c r="E3100" t="s">
        <v>36</v>
      </c>
      <c r="F3100" t="s">
        <v>47</v>
      </c>
      <c r="G3100">
        <v>938</v>
      </c>
      <c r="H3100">
        <v>766</v>
      </c>
      <c r="I3100">
        <v>1039</v>
      </c>
      <c r="J3100">
        <v>861</v>
      </c>
      <c r="K3100">
        <v>957</v>
      </c>
      <c r="L3100">
        <v>794</v>
      </c>
      <c r="M3100">
        <v>944</v>
      </c>
      <c r="N3100">
        <v>753</v>
      </c>
      <c r="O3100">
        <v>850</v>
      </c>
      <c r="P3100">
        <v>659</v>
      </c>
      <c r="Q3100">
        <v>958</v>
      </c>
      <c r="R3100">
        <v>823</v>
      </c>
      <c r="S3100">
        <v>1021</v>
      </c>
      <c r="T3100">
        <v>757</v>
      </c>
      <c r="U3100">
        <v>887</v>
      </c>
      <c r="V3100">
        <v>709</v>
      </c>
      <c r="W3100">
        <v>900</v>
      </c>
      <c r="X3100">
        <v>747</v>
      </c>
      <c r="Y3100">
        <v>977</v>
      </c>
      <c r="Z3100">
        <v>890</v>
      </c>
      <c r="AA3100">
        <v>1123</v>
      </c>
      <c r="AB3100">
        <v>883</v>
      </c>
      <c r="AC3100">
        <v>1103</v>
      </c>
      <c r="AD3100">
        <v>888</v>
      </c>
      <c r="AE3100">
        <v>1158</v>
      </c>
      <c r="AF3100">
        <v>941</v>
      </c>
      <c r="AG3100">
        <v>1069</v>
      </c>
      <c r="AH3100">
        <v>923</v>
      </c>
      <c r="AI3100">
        <v>963</v>
      </c>
      <c r="AJ3100">
        <v>822</v>
      </c>
      <c r="AK3100">
        <v>945</v>
      </c>
      <c r="AL3100">
        <v>848</v>
      </c>
      <c r="AM3100">
        <v>961</v>
      </c>
      <c r="AN3100">
        <v>1179</v>
      </c>
      <c r="AO3100">
        <v>1317</v>
      </c>
      <c r="AP3100">
        <v>777</v>
      </c>
      <c r="AQ3100">
        <v>730</v>
      </c>
      <c r="AR3100">
        <v>645</v>
      </c>
      <c r="AS3100">
        <v>691</v>
      </c>
      <c r="AT3100">
        <v>641</v>
      </c>
      <c r="AU3100">
        <v>716</v>
      </c>
    </row>
    <row r="3101" spans="1:47" x14ac:dyDescent="0.25">
      <c r="A3101" t="str">
        <f t="shared" si="48"/>
        <v>GmundenArbeitsloseInsgesamt</v>
      </c>
      <c r="B3101">
        <v>3100</v>
      </c>
      <c r="C3101">
        <v>407</v>
      </c>
      <c r="D3101" t="s">
        <v>206</v>
      </c>
      <c r="E3101" t="s">
        <v>36</v>
      </c>
      <c r="F3101" t="s">
        <v>48</v>
      </c>
      <c r="G3101">
        <v>2381</v>
      </c>
      <c r="H3101">
        <v>1550</v>
      </c>
      <c r="I3101">
        <v>2703</v>
      </c>
      <c r="J3101">
        <v>1609</v>
      </c>
      <c r="K3101">
        <v>2638</v>
      </c>
      <c r="L3101">
        <v>1482</v>
      </c>
      <c r="M3101">
        <v>2337</v>
      </c>
      <c r="N3101">
        <v>1287</v>
      </c>
      <c r="O3101">
        <v>1978</v>
      </c>
      <c r="P3101">
        <v>1248</v>
      </c>
      <c r="Q3101">
        <v>2434</v>
      </c>
      <c r="R3101">
        <v>1829</v>
      </c>
      <c r="S3101">
        <v>2766</v>
      </c>
      <c r="T3101">
        <v>1537</v>
      </c>
      <c r="U3101">
        <v>2345</v>
      </c>
      <c r="V3101">
        <v>1415</v>
      </c>
      <c r="W3101">
        <v>2471</v>
      </c>
      <c r="X3101">
        <v>1587</v>
      </c>
      <c r="Y3101">
        <v>2646</v>
      </c>
      <c r="Z3101">
        <v>1792</v>
      </c>
      <c r="AA3101">
        <v>2925</v>
      </c>
      <c r="AB3101">
        <v>1891</v>
      </c>
      <c r="AC3101">
        <v>2909</v>
      </c>
      <c r="AD3101">
        <v>1856</v>
      </c>
      <c r="AE3101">
        <v>2997</v>
      </c>
      <c r="AF3101">
        <v>1972</v>
      </c>
      <c r="AG3101">
        <v>3012</v>
      </c>
      <c r="AH3101">
        <v>1895</v>
      </c>
      <c r="AI3101">
        <v>2538</v>
      </c>
      <c r="AJ3101">
        <v>1633</v>
      </c>
      <c r="AK3101">
        <v>2457</v>
      </c>
      <c r="AL3101">
        <v>1625</v>
      </c>
      <c r="AM3101">
        <v>2405</v>
      </c>
      <c r="AN3101">
        <v>2349</v>
      </c>
      <c r="AO3101">
        <v>3161</v>
      </c>
      <c r="AP3101">
        <v>1568</v>
      </c>
      <c r="AQ3101">
        <v>1954</v>
      </c>
      <c r="AR3101">
        <v>1301</v>
      </c>
      <c r="AS3101">
        <v>1946</v>
      </c>
      <c r="AT3101">
        <v>1310</v>
      </c>
      <c r="AU3101">
        <v>2115</v>
      </c>
    </row>
    <row r="3102" spans="1:47" x14ac:dyDescent="0.25">
      <c r="A3102" t="str">
        <f t="shared" si="48"/>
        <v>GmundenArbeitsloseMänner</v>
      </c>
      <c r="B3102">
        <v>3101</v>
      </c>
      <c r="C3102">
        <v>407</v>
      </c>
      <c r="D3102" t="s">
        <v>206</v>
      </c>
      <c r="E3102" t="s">
        <v>36</v>
      </c>
      <c r="F3102" t="s">
        <v>49</v>
      </c>
      <c r="G3102">
        <v>1443</v>
      </c>
      <c r="H3102">
        <v>784</v>
      </c>
      <c r="I3102">
        <v>1664</v>
      </c>
      <c r="J3102">
        <v>748</v>
      </c>
      <c r="K3102">
        <v>1681</v>
      </c>
      <c r="L3102">
        <v>688</v>
      </c>
      <c r="M3102">
        <v>1393</v>
      </c>
      <c r="N3102">
        <v>534</v>
      </c>
      <c r="O3102">
        <v>1128</v>
      </c>
      <c r="P3102">
        <v>589</v>
      </c>
      <c r="Q3102">
        <v>1476</v>
      </c>
      <c r="R3102">
        <v>1006</v>
      </c>
      <c r="S3102">
        <v>1745</v>
      </c>
      <c r="T3102">
        <v>780</v>
      </c>
      <c r="U3102">
        <v>1458</v>
      </c>
      <c r="V3102">
        <v>706</v>
      </c>
      <c r="W3102">
        <v>1571</v>
      </c>
      <c r="X3102">
        <v>840</v>
      </c>
      <c r="Y3102">
        <v>1669</v>
      </c>
      <c r="Z3102">
        <v>902</v>
      </c>
      <c r="AA3102">
        <v>1802</v>
      </c>
      <c r="AB3102">
        <v>1008</v>
      </c>
      <c r="AC3102">
        <v>1806</v>
      </c>
      <c r="AD3102">
        <v>968</v>
      </c>
      <c r="AE3102">
        <v>1839</v>
      </c>
      <c r="AF3102">
        <v>1031</v>
      </c>
      <c r="AG3102">
        <v>1943</v>
      </c>
      <c r="AH3102">
        <v>972</v>
      </c>
      <c r="AI3102">
        <v>1575</v>
      </c>
      <c r="AJ3102">
        <v>811</v>
      </c>
      <c r="AK3102">
        <v>1512</v>
      </c>
      <c r="AL3102">
        <v>777</v>
      </c>
      <c r="AM3102">
        <v>1444</v>
      </c>
      <c r="AN3102">
        <v>1170</v>
      </c>
      <c r="AO3102">
        <v>1844</v>
      </c>
      <c r="AP3102">
        <v>791</v>
      </c>
      <c r="AQ3102">
        <v>1224</v>
      </c>
      <c r="AR3102">
        <v>656</v>
      </c>
      <c r="AS3102">
        <v>1255</v>
      </c>
      <c r="AT3102">
        <v>669</v>
      </c>
      <c r="AU3102">
        <v>1399</v>
      </c>
    </row>
    <row r="3103" spans="1:47" x14ac:dyDescent="0.25">
      <c r="A3103" t="str">
        <f t="shared" si="48"/>
        <v>Gmundenarbeitslose AusländerFrauen</v>
      </c>
      <c r="B3103">
        <v>3102</v>
      </c>
      <c r="C3103">
        <v>407</v>
      </c>
      <c r="D3103" t="s">
        <v>206</v>
      </c>
      <c r="E3103" t="s">
        <v>37</v>
      </c>
      <c r="F3103" t="s">
        <v>47</v>
      </c>
      <c r="G3103">
        <v>141</v>
      </c>
      <c r="H3103">
        <v>89</v>
      </c>
      <c r="I3103">
        <v>149</v>
      </c>
      <c r="J3103">
        <v>79</v>
      </c>
      <c r="K3103">
        <v>131</v>
      </c>
      <c r="L3103">
        <v>73</v>
      </c>
      <c r="M3103">
        <v>133</v>
      </c>
      <c r="N3103">
        <v>52</v>
      </c>
      <c r="O3103">
        <v>112</v>
      </c>
      <c r="P3103">
        <v>61</v>
      </c>
      <c r="Q3103">
        <v>149</v>
      </c>
      <c r="R3103">
        <v>79</v>
      </c>
      <c r="S3103">
        <v>147</v>
      </c>
      <c r="T3103">
        <v>83</v>
      </c>
      <c r="U3103">
        <v>147</v>
      </c>
      <c r="V3103">
        <v>76</v>
      </c>
      <c r="W3103">
        <v>163</v>
      </c>
      <c r="X3103">
        <v>95</v>
      </c>
      <c r="Y3103">
        <v>175</v>
      </c>
      <c r="Z3103">
        <v>139</v>
      </c>
      <c r="AA3103">
        <v>196</v>
      </c>
      <c r="AB3103">
        <v>118</v>
      </c>
      <c r="AC3103">
        <v>219</v>
      </c>
      <c r="AD3103">
        <v>137</v>
      </c>
      <c r="AE3103">
        <v>244</v>
      </c>
      <c r="AF3103">
        <v>158</v>
      </c>
      <c r="AG3103">
        <v>211</v>
      </c>
      <c r="AH3103">
        <v>157</v>
      </c>
      <c r="AI3103">
        <v>213</v>
      </c>
      <c r="AJ3103">
        <v>159</v>
      </c>
      <c r="AK3103">
        <v>234</v>
      </c>
      <c r="AL3103">
        <v>165</v>
      </c>
      <c r="AM3103">
        <v>251</v>
      </c>
      <c r="AN3103">
        <v>258</v>
      </c>
      <c r="AO3103">
        <v>365</v>
      </c>
      <c r="AP3103">
        <v>179</v>
      </c>
      <c r="AQ3103">
        <v>185</v>
      </c>
      <c r="AR3103">
        <v>144</v>
      </c>
      <c r="AS3103">
        <v>186</v>
      </c>
      <c r="AT3103">
        <v>155</v>
      </c>
      <c r="AU3103">
        <v>217</v>
      </c>
    </row>
    <row r="3104" spans="1:47" x14ac:dyDescent="0.25">
      <c r="A3104" t="str">
        <f t="shared" si="48"/>
        <v>Gmundenarbeitslose AusländerInsgesamt</v>
      </c>
      <c r="B3104">
        <v>3103</v>
      </c>
      <c r="C3104">
        <v>407</v>
      </c>
      <c r="D3104" t="s">
        <v>206</v>
      </c>
      <c r="E3104" t="s">
        <v>37</v>
      </c>
      <c r="F3104" t="s">
        <v>48</v>
      </c>
      <c r="G3104">
        <v>444</v>
      </c>
      <c r="H3104">
        <v>198</v>
      </c>
      <c r="I3104">
        <v>497</v>
      </c>
      <c r="J3104">
        <v>167</v>
      </c>
      <c r="K3104">
        <v>476</v>
      </c>
      <c r="L3104">
        <v>150</v>
      </c>
      <c r="M3104">
        <v>400</v>
      </c>
      <c r="N3104">
        <v>109</v>
      </c>
      <c r="O3104">
        <v>330</v>
      </c>
      <c r="P3104">
        <v>123</v>
      </c>
      <c r="Q3104">
        <v>415</v>
      </c>
      <c r="R3104">
        <v>193</v>
      </c>
      <c r="S3104">
        <v>485</v>
      </c>
      <c r="T3104">
        <v>180</v>
      </c>
      <c r="U3104">
        <v>428</v>
      </c>
      <c r="V3104">
        <v>169</v>
      </c>
      <c r="W3104">
        <v>469</v>
      </c>
      <c r="X3104">
        <v>218</v>
      </c>
      <c r="Y3104">
        <v>520</v>
      </c>
      <c r="Z3104">
        <v>272</v>
      </c>
      <c r="AA3104">
        <v>577</v>
      </c>
      <c r="AB3104">
        <v>290</v>
      </c>
      <c r="AC3104">
        <v>636</v>
      </c>
      <c r="AD3104">
        <v>311</v>
      </c>
      <c r="AE3104">
        <v>666</v>
      </c>
      <c r="AF3104">
        <v>336</v>
      </c>
      <c r="AG3104">
        <v>700</v>
      </c>
      <c r="AH3104">
        <v>356</v>
      </c>
      <c r="AI3104">
        <v>604</v>
      </c>
      <c r="AJ3104">
        <v>302</v>
      </c>
      <c r="AK3104">
        <v>626</v>
      </c>
      <c r="AL3104">
        <v>313</v>
      </c>
      <c r="AM3104">
        <v>615</v>
      </c>
      <c r="AN3104">
        <v>485</v>
      </c>
      <c r="AO3104">
        <v>836</v>
      </c>
      <c r="AP3104">
        <v>335</v>
      </c>
      <c r="AQ3104">
        <v>482</v>
      </c>
      <c r="AR3104">
        <v>276</v>
      </c>
      <c r="AS3104">
        <v>530</v>
      </c>
      <c r="AT3104">
        <v>303</v>
      </c>
      <c r="AU3104">
        <v>639</v>
      </c>
    </row>
    <row r="3105" spans="1:47" x14ac:dyDescent="0.25">
      <c r="A3105" t="str">
        <f t="shared" si="48"/>
        <v>Gmundenarbeitslose AusländerMänner</v>
      </c>
      <c r="B3105">
        <v>3104</v>
      </c>
      <c r="C3105">
        <v>407</v>
      </c>
      <c r="D3105" t="s">
        <v>206</v>
      </c>
      <c r="E3105" t="s">
        <v>37</v>
      </c>
      <c r="F3105" t="s">
        <v>49</v>
      </c>
      <c r="G3105">
        <v>303</v>
      </c>
      <c r="H3105">
        <v>109</v>
      </c>
      <c r="I3105">
        <v>348</v>
      </c>
      <c r="J3105">
        <v>88</v>
      </c>
      <c r="K3105">
        <v>345</v>
      </c>
      <c r="L3105">
        <v>77</v>
      </c>
      <c r="M3105">
        <v>267</v>
      </c>
      <c r="N3105">
        <v>57</v>
      </c>
      <c r="O3105">
        <v>218</v>
      </c>
      <c r="P3105">
        <v>62</v>
      </c>
      <c r="Q3105">
        <v>266</v>
      </c>
      <c r="R3105">
        <v>114</v>
      </c>
      <c r="S3105">
        <v>338</v>
      </c>
      <c r="T3105">
        <v>97</v>
      </c>
      <c r="U3105">
        <v>281</v>
      </c>
      <c r="V3105">
        <v>93</v>
      </c>
      <c r="W3105">
        <v>306</v>
      </c>
      <c r="X3105">
        <v>123</v>
      </c>
      <c r="Y3105">
        <v>345</v>
      </c>
      <c r="Z3105">
        <v>133</v>
      </c>
      <c r="AA3105">
        <v>381</v>
      </c>
      <c r="AB3105">
        <v>172</v>
      </c>
      <c r="AC3105">
        <v>417</v>
      </c>
      <c r="AD3105">
        <v>174</v>
      </c>
      <c r="AE3105">
        <v>422</v>
      </c>
      <c r="AF3105">
        <v>178</v>
      </c>
      <c r="AG3105">
        <v>489</v>
      </c>
      <c r="AH3105">
        <v>199</v>
      </c>
      <c r="AI3105">
        <v>391</v>
      </c>
      <c r="AJ3105">
        <v>143</v>
      </c>
      <c r="AK3105">
        <v>392</v>
      </c>
      <c r="AL3105">
        <v>148</v>
      </c>
      <c r="AM3105">
        <v>364</v>
      </c>
      <c r="AN3105">
        <v>227</v>
      </c>
      <c r="AO3105">
        <v>471</v>
      </c>
      <c r="AP3105">
        <v>156</v>
      </c>
      <c r="AQ3105">
        <v>297</v>
      </c>
      <c r="AR3105">
        <v>132</v>
      </c>
      <c r="AS3105">
        <v>344</v>
      </c>
      <c r="AT3105">
        <v>148</v>
      </c>
      <c r="AU3105">
        <v>422</v>
      </c>
    </row>
    <row r="3106" spans="1:47" x14ac:dyDescent="0.25">
      <c r="A3106" t="str">
        <f t="shared" si="48"/>
        <v>GmundenArbeitsstättenInsgesamt</v>
      </c>
      <c r="B3106">
        <v>3105</v>
      </c>
      <c r="C3106">
        <v>407</v>
      </c>
      <c r="D3106" t="s">
        <v>206</v>
      </c>
      <c r="E3106" t="s">
        <v>476</v>
      </c>
      <c r="F3106" t="s">
        <v>48</v>
      </c>
      <c r="G3106">
        <v>8950</v>
      </c>
      <c r="H3106">
        <v>9000</v>
      </c>
      <c r="I3106">
        <v>9215</v>
      </c>
    </row>
    <row r="3107" spans="1:47" x14ac:dyDescent="0.25">
      <c r="A3107" t="str">
        <f t="shared" si="48"/>
        <v>GmundenBeschäftigte in den ArbeitsstättenInsgesamt</v>
      </c>
      <c r="B3107">
        <v>3106</v>
      </c>
      <c r="C3107">
        <v>407</v>
      </c>
      <c r="D3107" t="s">
        <v>206</v>
      </c>
      <c r="E3107" t="s">
        <v>477</v>
      </c>
      <c r="F3107" t="s">
        <v>48</v>
      </c>
      <c r="G3107">
        <v>50797</v>
      </c>
      <c r="H3107">
        <v>49147</v>
      </c>
      <c r="I3107">
        <v>49484</v>
      </c>
    </row>
    <row r="3108" spans="1:47" x14ac:dyDescent="0.25">
      <c r="A3108" t="str">
        <f t="shared" si="48"/>
        <v>GmundenGesamteinkommenBruttobezüge Gesamt</v>
      </c>
      <c r="B3108">
        <v>3107</v>
      </c>
      <c r="C3108">
        <v>407</v>
      </c>
      <c r="D3108" t="s">
        <v>206</v>
      </c>
      <c r="E3108" t="s">
        <v>45</v>
      </c>
      <c r="F3108" t="s">
        <v>63</v>
      </c>
      <c r="G3108">
        <v>1451956.58186</v>
      </c>
      <c r="H3108">
        <v>1502561.7376399999</v>
      </c>
      <c r="I3108">
        <v>1564404.5089700001</v>
      </c>
      <c r="J3108">
        <v>1649109.18551</v>
      </c>
      <c r="K3108">
        <v>1745488.6580399999</v>
      </c>
      <c r="L3108">
        <v>1775845.57733</v>
      </c>
      <c r="M3108">
        <v>1837109.42138</v>
      </c>
      <c r="N3108">
        <v>1906350.32112</v>
      </c>
      <c r="O3108">
        <v>1979319.6526299999</v>
      </c>
      <c r="P3108">
        <v>2033307.6129999999</v>
      </c>
      <c r="Q3108">
        <v>2094568.1540300001</v>
      </c>
      <c r="R3108">
        <v>2147296.1351700001</v>
      </c>
      <c r="S3108">
        <v>2208965.61693</v>
      </c>
      <c r="T3108">
        <v>2277057.29213</v>
      </c>
      <c r="U3108">
        <v>2375435.8207100001</v>
      </c>
      <c r="V3108">
        <v>2483521.4871100001</v>
      </c>
      <c r="W3108">
        <v>2509016.2555</v>
      </c>
      <c r="X3108">
        <v>2636444.0008200002</v>
      </c>
      <c r="Y3108">
        <v>2812761.6287600002</v>
      </c>
    </row>
    <row r="3109" spans="1:47" x14ac:dyDescent="0.25">
      <c r="A3109" t="str">
        <f t="shared" si="48"/>
        <v>GmundenGesamteinkommenNettobezüge Gesamt</v>
      </c>
      <c r="B3109">
        <v>3108</v>
      </c>
      <c r="C3109">
        <v>407</v>
      </c>
      <c r="D3109" t="s">
        <v>206</v>
      </c>
      <c r="E3109" t="s">
        <v>45</v>
      </c>
      <c r="F3109" t="s">
        <v>64</v>
      </c>
      <c r="G3109">
        <v>1065397.36081</v>
      </c>
      <c r="H3109">
        <v>1110036.9190199999</v>
      </c>
      <c r="I3109">
        <v>1148344.20154</v>
      </c>
      <c r="J3109">
        <v>1204828.8008999999</v>
      </c>
      <c r="K3109">
        <v>1268215.49881</v>
      </c>
      <c r="L3109">
        <v>1314898.71441</v>
      </c>
      <c r="M3109">
        <v>1356108.06516</v>
      </c>
      <c r="N3109">
        <v>1398797.94062</v>
      </c>
      <c r="O3109">
        <v>1445938.08626</v>
      </c>
      <c r="P3109">
        <v>1477514.6124499999</v>
      </c>
      <c r="Q3109">
        <v>1515497.47765</v>
      </c>
      <c r="R3109">
        <v>1543950.2344500001</v>
      </c>
      <c r="S3109">
        <v>1634231.3693599999</v>
      </c>
      <c r="T3109">
        <v>1678454.99902</v>
      </c>
      <c r="U3109">
        <v>1742947.1970200001</v>
      </c>
      <c r="V3109">
        <v>1825260.8557599999</v>
      </c>
      <c r="W3109">
        <v>1865328.8752900001</v>
      </c>
      <c r="X3109">
        <v>1946176.0534999999</v>
      </c>
      <c r="Y3109">
        <v>2081975.95025</v>
      </c>
    </row>
    <row r="3110" spans="1:47" x14ac:dyDescent="0.25">
      <c r="A3110" t="str">
        <f t="shared" si="48"/>
        <v>GmundenGründungsintensitätin % der aktiven Wirtschaftskammermitglieder</v>
      </c>
      <c r="B3110">
        <v>3109</v>
      </c>
      <c r="C3110">
        <v>407</v>
      </c>
      <c r="D3110" t="s">
        <v>206</v>
      </c>
      <c r="E3110" t="s">
        <v>40</v>
      </c>
      <c r="F3110" t="s">
        <v>52</v>
      </c>
      <c r="G3110">
        <v>5.7520997709340804</v>
      </c>
      <c r="H3110">
        <v>7.6397546874945599</v>
      </c>
      <c r="I3110">
        <v>7.7573298749406199</v>
      </c>
      <c r="J3110">
        <v>8.3012044925160708</v>
      </c>
      <c r="K3110">
        <v>8.3344698386862603</v>
      </c>
      <c r="L3110">
        <v>7.4407474246681904</v>
      </c>
      <c r="M3110">
        <v>9.6025888449053607</v>
      </c>
      <c r="N3110">
        <v>8.02491805062499</v>
      </c>
      <c r="O3110">
        <v>8.2975383883900093</v>
      </c>
      <c r="P3110">
        <v>7.1013638009086604</v>
      </c>
      <c r="Q3110">
        <v>7.1673525160896601</v>
      </c>
      <c r="R3110">
        <v>7.1112628643967897</v>
      </c>
      <c r="S3110">
        <v>6.9460414179258096</v>
      </c>
      <c r="T3110">
        <v>6.90404054388181</v>
      </c>
      <c r="U3110">
        <v>7.5244040930907197</v>
      </c>
      <c r="V3110">
        <v>7.4741845599082097</v>
      </c>
      <c r="W3110">
        <v>6.3444584382871501</v>
      </c>
      <c r="X3110">
        <v>5.8288937637104397</v>
      </c>
      <c r="Y3110">
        <v>6.22380878472761</v>
      </c>
      <c r="Z3110">
        <v>5.9672031582143896</v>
      </c>
      <c r="AA3110">
        <v>6.5757003919291597</v>
      </c>
      <c r="AB3110">
        <v>6.0640408047605598</v>
      </c>
    </row>
    <row r="3111" spans="1:47" x14ac:dyDescent="0.25">
      <c r="A3111" t="str">
        <f t="shared" si="48"/>
        <v>GmundenGründungsintensitätje 1.000 Einwohner</v>
      </c>
      <c r="B3111">
        <v>3110</v>
      </c>
      <c r="C3111">
        <v>407</v>
      </c>
      <c r="D3111" t="s">
        <v>206</v>
      </c>
      <c r="E3111" t="s">
        <v>40</v>
      </c>
      <c r="F3111" t="s">
        <v>53</v>
      </c>
      <c r="G3111">
        <v>2.2736189776762799</v>
      </c>
      <c r="H3111">
        <v>3.1120885200813699</v>
      </c>
      <c r="I3111">
        <v>3.2148392327017801</v>
      </c>
      <c r="J3111">
        <v>3.5486458426595502</v>
      </c>
      <c r="K3111">
        <v>3.7025976635853102</v>
      </c>
      <c r="L3111">
        <v>3.39691475375633</v>
      </c>
      <c r="M3111">
        <v>4.5220480849921803</v>
      </c>
      <c r="N3111">
        <v>4.0056180060135</v>
      </c>
      <c r="O3111">
        <v>4.2473657790743804</v>
      </c>
      <c r="P3111">
        <v>3.7323025492623398</v>
      </c>
      <c r="Q3111">
        <v>3.8883332615026398</v>
      </c>
      <c r="R3111">
        <v>3.92365288933693</v>
      </c>
      <c r="S3111">
        <v>3.9600949414033502</v>
      </c>
      <c r="T3111">
        <v>4.0384809434159203</v>
      </c>
      <c r="U3111">
        <v>4.4498882908962702</v>
      </c>
      <c r="V3111">
        <v>4.5102519213079697</v>
      </c>
      <c r="W3111">
        <v>3.9800110610729198</v>
      </c>
      <c r="X3111">
        <v>3.6603004988635401</v>
      </c>
      <c r="Y3111">
        <v>3.9368146162832902</v>
      </c>
      <c r="Z3111">
        <v>3.8490920843862</v>
      </c>
      <c r="AA3111">
        <v>4.4266380026383896</v>
      </c>
      <c r="AB3111">
        <v>4.1410671955880201</v>
      </c>
    </row>
    <row r="3112" spans="1:47" x14ac:dyDescent="0.25">
      <c r="A3112" t="str">
        <f t="shared" si="48"/>
        <v>GmundenKammermitgliedschaftenAktiv</v>
      </c>
      <c r="B3112">
        <v>3111</v>
      </c>
      <c r="C3112">
        <v>407</v>
      </c>
      <c r="D3112" t="s">
        <v>206</v>
      </c>
      <c r="E3112" t="s">
        <v>39</v>
      </c>
      <c r="F3112" t="s">
        <v>50</v>
      </c>
      <c r="G3112">
        <v>3929</v>
      </c>
      <c r="H3112">
        <v>4050</v>
      </c>
      <c r="I3112">
        <v>4123</v>
      </c>
      <c r="J3112">
        <v>4269</v>
      </c>
      <c r="K3112">
        <v>4443</v>
      </c>
      <c r="L3112">
        <v>4562</v>
      </c>
      <c r="M3112">
        <v>4697</v>
      </c>
      <c r="N3112">
        <v>4977</v>
      </c>
      <c r="O3112">
        <v>5091</v>
      </c>
      <c r="P3112">
        <v>5094</v>
      </c>
      <c r="Q3112">
        <v>5277</v>
      </c>
      <c r="R3112">
        <v>5231</v>
      </c>
      <c r="S3112">
        <v>5372</v>
      </c>
      <c r="T3112">
        <v>5393</v>
      </c>
      <c r="U3112">
        <v>5486</v>
      </c>
      <c r="V3112">
        <v>5480</v>
      </c>
      <c r="W3112">
        <v>5663</v>
      </c>
      <c r="X3112">
        <v>5675</v>
      </c>
      <c r="Y3112">
        <v>5822</v>
      </c>
      <c r="Z3112">
        <v>5845</v>
      </c>
      <c r="AA3112">
        <v>6007</v>
      </c>
      <c r="AB3112">
        <v>5958</v>
      </c>
      <c r="AC3112">
        <v>6086</v>
      </c>
      <c r="AD3112">
        <v>6101</v>
      </c>
      <c r="AE3112">
        <v>6328</v>
      </c>
      <c r="AF3112">
        <v>6352</v>
      </c>
      <c r="AG3112">
        <v>6427</v>
      </c>
      <c r="AH3112">
        <v>6382</v>
      </c>
      <c r="AI3112">
        <v>6463</v>
      </c>
      <c r="AJ3112">
        <v>6443</v>
      </c>
      <c r="AK3112">
        <v>6503</v>
      </c>
      <c r="AL3112">
        <v>6586</v>
      </c>
      <c r="AM3112">
        <v>6830</v>
      </c>
      <c r="AN3112">
        <v>6889</v>
      </c>
      <c r="AO3112">
        <v>7032</v>
      </c>
      <c r="AP3112">
        <v>7058</v>
      </c>
      <c r="AQ3112">
        <v>7128</v>
      </c>
      <c r="AR3112">
        <v>7094</v>
      </c>
    </row>
    <row r="3113" spans="1:47" x14ac:dyDescent="0.25">
      <c r="A3113" t="str">
        <f t="shared" si="48"/>
        <v>GmundenKammermitgliedschaftenInsgesamt</v>
      </c>
      <c r="B3113">
        <v>3112</v>
      </c>
      <c r="C3113">
        <v>407</v>
      </c>
      <c r="D3113" t="s">
        <v>206</v>
      </c>
      <c r="E3113" t="s">
        <v>39</v>
      </c>
      <c r="F3113" t="s">
        <v>48</v>
      </c>
      <c r="G3113">
        <v>5093</v>
      </c>
      <c r="H3113">
        <v>5247</v>
      </c>
      <c r="I3113">
        <v>5339</v>
      </c>
      <c r="J3113">
        <v>5481</v>
      </c>
      <c r="K3113">
        <v>5674</v>
      </c>
      <c r="L3113">
        <v>5746</v>
      </c>
      <c r="M3113">
        <v>5904</v>
      </c>
      <c r="N3113">
        <v>6140</v>
      </c>
      <c r="O3113">
        <v>6220</v>
      </c>
      <c r="P3113">
        <v>6281</v>
      </c>
      <c r="Q3113">
        <v>6427</v>
      </c>
      <c r="R3113">
        <v>6425</v>
      </c>
      <c r="S3113">
        <v>6525</v>
      </c>
      <c r="T3113">
        <v>6634</v>
      </c>
      <c r="U3113">
        <v>6709</v>
      </c>
      <c r="V3113">
        <v>6777</v>
      </c>
      <c r="W3113">
        <v>6904</v>
      </c>
      <c r="X3113">
        <v>6960</v>
      </c>
      <c r="Y3113">
        <v>7090</v>
      </c>
      <c r="Z3113">
        <v>7147</v>
      </c>
      <c r="AA3113">
        <v>7323</v>
      </c>
      <c r="AB3113">
        <v>7345</v>
      </c>
      <c r="AC3113">
        <v>7458</v>
      </c>
      <c r="AD3113">
        <v>7525</v>
      </c>
      <c r="AE3113">
        <v>7728</v>
      </c>
      <c r="AF3113">
        <v>7726</v>
      </c>
      <c r="AG3113">
        <v>7813</v>
      </c>
      <c r="AH3113">
        <v>7792</v>
      </c>
      <c r="AI3113">
        <v>7816</v>
      </c>
      <c r="AJ3113">
        <v>7834</v>
      </c>
      <c r="AK3113">
        <v>7978</v>
      </c>
      <c r="AL3113">
        <v>8044</v>
      </c>
      <c r="AM3113">
        <v>8229</v>
      </c>
      <c r="AN3113">
        <v>8330</v>
      </c>
      <c r="AO3113">
        <v>8423</v>
      </c>
      <c r="AP3113">
        <v>8476</v>
      </c>
      <c r="AQ3113">
        <v>8505</v>
      </c>
      <c r="AR3113">
        <v>8450</v>
      </c>
    </row>
    <row r="3114" spans="1:47" x14ac:dyDescent="0.25">
      <c r="A3114" t="str">
        <f t="shared" si="48"/>
        <v>GmundenKammermitgliedschaftenRuhend</v>
      </c>
      <c r="B3114">
        <v>3113</v>
      </c>
      <c r="C3114">
        <v>407</v>
      </c>
      <c r="D3114" t="s">
        <v>206</v>
      </c>
      <c r="E3114" t="s">
        <v>39</v>
      </c>
      <c r="F3114" t="s">
        <v>51</v>
      </c>
      <c r="G3114">
        <v>1164</v>
      </c>
      <c r="H3114">
        <v>1197</v>
      </c>
      <c r="I3114">
        <v>1216</v>
      </c>
      <c r="J3114">
        <v>1212</v>
      </c>
      <c r="K3114">
        <v>1231</v>
      </c>
      <c r="L3114">
        <v>1184</v>
      </c>
      <c r="M3114">
        <v>1207</v>
      </c>
      <c r="N3114">
        <v>1163</v>
      </c>
      <c r="O3114">
        <v>1129</v>
      </c>
      <c r="P3114">
        <v>1187</v>
      </c>
      <c r="Q3114">
        <v>1150</v>
      </c>
      <c r="R3114">
        <v>1194</v>
      </c>
      <c r="S3114">
        <v>1153</v>
      </c>
      <c r="T3114">
        <v>1241</v>
      </c>
      <c r="U3114">
        <v>1223</v>
      </c>
      <c r="V3114">
        <v>1297</v>
      </c>
      <c r="W3114">
        <v>1241</v>
      </c>
      <c r="X3114">
        <v>1285</v>
      </c>
      <c r="Y3114">
        <v>1268</v>
      </c>
      <c r="Z3114">
        <v>1302</v>
      </c>
      <c r="AA3114">
        <v>1316</v>
      </c>
      <c r="AB3114">
        <v>1387</v>
      </c>
      <c r="AC3114">
        <v>1372</v>
      </c>
      <c r="AD3114">
        <v>1424</v>
      </c>
      <c r="AE3114">
        <v>1400</v>
      </c>
      <c r="AF3114">
        <v>1374</v>
      </c>
      <c r="AG3114">
        <v>1386</v>
      </c>
      <c r="AH3114">
        <v>1410</v>
      </c>
      <c r="AI3114">
        <v>1353</v>
      </c>
      <c r="AJ3114">
        <v>1391</v>
      </c>
      <c r="AK3114">
        <v>1475</v>
      </c>
      <c r="AL3114">
        <v>1458</v>
      </c>
      <c r="AM3114">
        <v>1399</v>
      </c>
      <c r="AN3114">
        <v>1441</v>
      </c>
      <c r="AO3114">
        <v>1391</v>
      </c>
      <c r="AP3114">
        <v>1418</v>
      </c>
      <c r="AQ3114">
        <v>1377</v>
      </c>
      <c r="AR3114">
        <v>1356</v>
      </c>
    </row>
    <row r="3115" spans="1:47" x14ac:dyDescent="0.25">
      <c r="A3115" t="str">
        <f t="shared" si="48"/>
        <v>GmundenLehrlinge1. Lehrjahr, männlich</v>
      </c>
      <c r="B3115">
        <v>3114</v>
      </c>
      <c r="C3115">
        <v>407</v>
      </c>
      <c r="D3115" t="s">
        <v>206</v>
      </c>
      <c r="E3115" t="s">
        <v>46</v>
      </c>
      <c r="F3115" t="s">
        <v>65</v>
      </c>
      <c r="G3115">
        <v>347</v>
      </c>
      <c r="H3115">
        <v>328</v>
      </c>
      <c r="I3115">
        <v>365</v>
      </c>
      <c r="J3115">
        <v>388</v>
      </c>
      <c r="K3115">
        <v>384</v>
      </c>
      <c r="L3115">
        <v>407</v>
      </c>
      <c r="M3115">
        <v>421</v>
      </c>
      <c r="N3115">
        <v>356</v>
      </c>
      <c r="O3115">
        <v>391</v>
      </c>
      <c r="P3115">
        <v>346</v>
      </c>
      <c r="Q3115">
        <v>346</v>
      </c>
      <c r="R3115">
        <v>333</v>
      </c>
      <c r="S3115">
        <v>310</v>
      </c>
      <c r="T3115">
        <v>319</v>
      </c>
      <c r="U3115">
        <v>348</v>
      </c>
      <c r="V3115">
        <v>328</v>
      </c>
      <c r="W3115">
        <v>326</v>
      </c>
      <c r="X3115">
        <v>336</v>
      </c>
      <c r="Y3115">
        <v>311</v>
      </c>
      <c r="Z3115">
        <v>297</v>
      </c>
      <c r="AA3115">
        <v>286</v>
      </c>
      <c r="AB3115">
        <v>313</v>
      </c>
    </row>
    <row r="3116" spans="1:47" x14ac:dyDescent="0.25">
      <c r="A3116" t="str">
        <f t="shared" si="48"/>
        <v>GmundenLehrlinge1. Lehrjahr, weiblich</v>
      </c>
      <c r="B3116">
        <v>3115</v>
      </c>
      <c r="C3116">
        <v>407</v>
      </c>
      <c r="D3116" t="s">
        <v>206</v>
      </c>
      <c r="E3116" t="s">
        <v>46</v>
      </c>
      <c r="F3116" t="s">
        <v>66</v>
      </c>
      <c r="G3116">
        <v>188</v>
      </c>
      <c r="H3116">
        <v>220</v>
      </c>
      <c r="I3116">
        <v>167</v>
      </c>
      <c r="J3116">
        <v>204</v>
      </c>
      <c r="K3116">
        <v>173</v>
      </c>
      <c r="L3116">
        <v>193</v>
      </c>
      <c r="M3116">
        <v>192</v>
      </c>
      <c r="N3116">
        <v>192</v>
      </c>
      <c r="O3116">
        <v>199</v>
      </c>
      <c r="P3116">
        <v>182</v>
      </c>
      <c r="Q3116">
        <v>167</v>
      </c>
      <c r="R3116">
        <v>176</v>
      </c>
      <c r="S3116">
        <v>159</v>
      </c>
      <c r="T3116">
        <v>167</v>
      </c>
      <c r="U3116">
        <v>151</v>
      </c>
      <c r="V3116">
        <v>135</v>
      </c>
      <c r="W3116">
        <v>165</v>
      </c>
      <c r="X3116">
        <v>179</v>
      </c>
      <c r="Y3116">
        <v>148</v>
      </c>
      <c r="Z3116">
        <v>144</v>
      </c>
      <c r="AA3116">
        <v>171</v>
      </c>
      <c r="AB3116">
        <v>155</v>
      </c>
    </row>
    <row r="3117" spans="1:47" x14ac:dyDescent="0.25">
      <c r="A3117" t="str">
        <f t="shared" si="48"/>
        <v>GmundenLehrlinge2. Lehrjahr, männlich</v>
      </c>
      <c r="B3117">
        <v>3116</v>
      </c>
      <c r="C3117">
        <v>407</v>
      </c>
      <c r="D3117" t="s">
        <v>206</v>
      </c>
      <c r="E3117" t="s">
        <v>46</v>
      </c>
      <c r="F3117" t="s">
        <v>67</v>
      </c>
      <c r="G3117">
        <v>386</v>
      </c>
      <c r="H3117">
        <v>335</v>
      </c>
      <c r="I3117">
        <v>330</v>
      </c>
      <c r="J3117">
        <v>380</v>
      </c>
      <c r="K3117">
        <v>372</v>
      </c>
      <c r="L3117">
        <v>387</v>
      </c>
      <c r="M3117">
        <v>390</v>
      </c>
      <c r="N3117">
        <v>429</v>
      </c>
      <c r="O3117">
        <v>351</v>
      </c>
      <c r="P3117">
        <v>376</v>
      </c>
      <c r="Q3117">
        <v>353</v>
      </c>
      <c r="R3117">
        <v>349</v>
      </c>
      <c r="S3117">
        <v>333</v>
      </c>
      <c r="T3117">
        <v>312</v>
      </c>
      <c r="U3117">
        <v>324</v>
      </c>
      <c r="V3117">
        <v>330</v>
      </c>
      <c r="W3117">
        <v>315</v>
      </c>
      <c r="X3117">
        <v>321</v>
      </c>
      <c r="Y3117">
        <v>333</v>
      </c>
      <c r="Z3117">
        <v>301</v>
      </c>
      <c r="AA3117">
        <v>289</v>
      </c>
      <c r="AB3117">
        <v>275</v>
      </c>
    </row>
    <row r="3118" spans="1:47" x14ac:dyDescent="0.25">
      <c r="A3118" t="str">
        <f t="shared" si="48"/>
        <v>GmundenLehrlinge2. Lehrjahr, weiblich</v>
      </c>
      <c r="B3118">
        <v>3117</v>
      </c>
      <c r="C3118">
        <v>407</v>
      </c>
      <c r="D3118" t="s">
        <v>206</v>
      </c>
      <c r="E3118" t="s">
        <v>46</v>
      </c>
      <c r="F3118" t="s">
        <v>68</v>
      </c>
      <c r="G3118">
        <v>194</v>
      </c>
      <c r="H3118">
        <v>195</v>
      </c>
      <c r="I3118">
        <v>199</v>
      </c>
      <c r="J3118">
        <v>191</v>
      </c>
      <c r="K3118">
        <v>200</v>
      </c>
      <c r="L3118">
        <v>178</v>
      </c>
      <c r="M3118">
        <v>201</v>
      </c>
      <c r="N3118">
        <v>185</v>
      </c>
      <c r="O3118">
        <v>198</v>
      </c>
      <c r="P3118">
        <v>208</v>
      </c>
      <c r="Q3118">
        <v>182</v>
      </c>
      <c r="R3118">
        <v>190</v>
      </c>
      <c r="S3118">
        <v>192</v>
      </c>
      <c r="T3118">
        <v>159</v>
      </c>
      <c r="U3118">
        <v>167</v>
      </c>
      <c r="V3118">
        <v>161</v>
      </c>
      <c r="W3118">
        <v>142</v>
      </c>
      <c r="X3118">
        <v>156</v>
      </c>
      <c r="Y3118">
        <v>157</v>
      </c>
      <c r="Z3118">
        <v>150</v>
      </c>
      <c r="AA3118">
        <v>140</v>
      </c>
      <c r="AB3118">
        <v>171</v>
      </c>
    </row>
    <row r="3119" spans="1:47" x14ac:dyDescent="0.25">
      <c r="A3119" t="str">
        <f t="shared" si="48"/>
        <v>GmundenLehrlinge3. Lehrjahr, männlich</v>
      </c>
      <c r="B3119">
        <v>3118</v>
      </c>
      <c r="C3119">
        <v>407</v>
      </c>
      <c r="D3119" t="s">
        <v>206</v>
      </c>
      <c r="E3119" t="s">
        <v>46</v>
      </c>
      <c r="F3119" t="s">
        <v>69</v>
      </c>
      <c r="G3119">
        <v>343</v>
      </c>
      <c r="H3119">
        <v>361</v>
      </c>
      <c r="I3119">
        <v>318</v>
      </c>
      <c r="J3119">
        <v>345</v>
      </c>
      <c r="K3119">
        <v>368</v>
      </c>
      <c r="L3119">
        <v>341</v>
      </c>
      <c r="M3119">
        <v>363</v>
      </c>
      <c r="N3119">
        <v>376</v>
      </c>
      <c r="O3119">
        <v>405</v>
      </c>
      <c r="P3119">
        <v>326</v>
      </c>
      <c r="Q3119">
        <v>354</v>
      </c>
      <c r="R3119">
        <v>333</v>
      </c>
      <c r="S3119">
        <v>322</v>
      </c>
      <c r="T3119">
        <v>306</v>
      </c>
      <c r="U3119">
        <v>285</v>
      </c>
      <c r="V3119">
        <v>305</v>
      </c>
      <c r="W3119">
        <v>305</v>
      </c>
      <c r="X3119">
        <v>287</v>
      </c>
      <c r="Y3119">
        <v>307</v>
      </c>
      <c r="Z3119">
        <v>312</v>
      </c>
      <c r="AA3119">
        <v>285</v>
      </c>
      <c r="AB3119">
        <v>276</v>
      </c>
    </row>
    <row r="3120" spans="1:47" x14ac:dyDescent="0.25">
      <c r="A3120" t="str">
        <f t="shared" si="48"/>
        <v>GmundenLehrlinge3. Lehrjahr, weiblich</v>
      </c>
      <c r="B3120">
        <v>3119</v>
      </c>
      <c r="C3120">
        <v>407</v>
      </c>
      <c r="D3120" t="s">
        <v>206</v>
      </c>
      <c r="E3120" t="s">
        <v>46</v>
      </c>
      <c r="F3120" t="s">
        <v>70</v>
      </c>
      <c r="G3120">
        <v>194</v>
      </c>
      <c r="H3120">
        <v>185</v>
      </c>
      <c r="I3120">
        <v>167</v>
      </c>
      <c r="J3120">
        <v>193</v>
      </c>
      <c r="K3120">
        <v>182</v>
      </c>
      <c r="L3120">
        <v>180</v>
      </c>
      <c r="M3120">
        <v>171</v>
      </c>
      <c r="N3120">
        <v>188</v>
      </c>
      <c r="O3120">
        <v>177</v>
      </c>
      <c r="P3120">
        <v>177</v>
      </c>
      <c r="Q3120">
        <v>190</v>
      </c>
      <c r="R3120">
        <v>164</v>
      </c>
      <c r="S3120">
        <v>173</v>
      </c>
      <c r="T3120">
        <v>170</v>
      </c>
      <c r="U3120">
        <v>141</v>
      </c>
      <c r="V3120">
        <v>140</v>
      </c>
      <c r="W3120">
        <v>143</v>
      </c>
      <c r="X3120">
        <v>132</v>
      </c>
      <c r="Y3120">
        <v>150</v>
      </c>
      <c r="Z3120">
        <v>134</v>
      </c>
      <c r="AA3120">
        <v>136</v>
      </c>
      <c r="AB3120">
        <v>128</v>
      </c>
    </row>
    <row r="3121" spans="1:28" x14ac:dyDescent="0.25">
      <c r="A3121" t="str">
        <f t="shared" si="48"/>
        <v>GmundenLehrlinge4. Lehrjahr, männlich</v>
      </c>
      <c r="B3121">
        <v>3120</v>
      </c>
      <c r="C3121">
        <v>407</v>
      </c>
      <c r="D3121" t="s">
        <v>206</v>
      </c>
      <c r="E3121" t="s">
        <v>46</v>
      </c>
      <c r="F3121" t="s">
        <v>71</v>
      </c>
      <c r="G3121">
        <v>197</v>
      </c>
      <c r="H3121">
        <v>181</v>
      </c>
      <c r="I3121">
        <v>187</v>
      </c>
      <c r="J3121">
        <v>179</v>
      </c>
      <c r="K3121">
        <v>189</v>
      </c>
      <c r="L3121">
        <v>201</v>
      </c>
      <c r="M3121">
        <v>212</v>
      </c>
      <c r="N3121">
        <v>201</v>
      </c>
      <c r="O3121">
        <v>228</v>
      </c>
      <c r="P3121">
        <v>236</v>
      </c>
      <c r="Q3121">
        <v>186</v>
      </c>
      <c r="R3121">
        <v>194</v>
      </c>
      <c r="S3121">
        <v>201</v>
      </c>
      <c r="T3121">
        <v>205</v>
      </c>
      <c r="U3121">
        <v>200</v>
      </c>
      <c r="V3121">
        <v>160</v>
      </c>
      <c r="W3121">
        <v>174</v>
      </c>
      <c r="X3121">
        <v>185</v>
      </c>
      <c r="Y3121">
        <v>164</v>
      </c>
      <c r="Z3121">
        <v>171</v>
      </c>
      <c r="AA3121">
        <v>194</v>
      </c>
      <c r="AB3121">
        <v>157</v>
      </c>
    </row>
    <row r="3122" spans="1:28" x14ac:dyDescent="0.25">
      <c r="A3122" t="str">
        <f t="shared" si="48"/>
        <v>GmundenLehrlinge4. Lehrjahr, weiblich</v>
      </c>
      <c r="B3122">
        <v>3121</v>
      </c>
      <c r="C3122">
        <v>407</v>
      </c>
      <c r="D3122" t="s">
        <v>206</v>
      </c>
      <c r="E3122" t="s">
        <v>46</v>
      </c>
      <c r="F3122" t="s">
        <v>72</v>
      </c>
      <c r="G3122">
        <v>23</v>
      </c>
      <c r="H3122">
        <v>13</v>
      </c>
      <c r="I3122">
        <v>16</v>
      </c>
      <c r="J3122">
        <v>17</v>
      </c>
      <c r="K3122">
        <v>19</v>
      </c>
      <c r="L3122">
        <v>18</v>
      </c>
      <c r="M3122">
        <v>24</v>
      </c>
      <c r="N3122">
        <v>20</v>
      </c>
      <c r="O3122">
        <v>23</v>
      </c>
      <c r="P3122">
        <v>20</v>
      </c>
      <c r="Q3122">
        <v>27</v>
      </c>
      <c r="R3122">
        <v>19</v>
      </c>
      <c r="S3122">
        <v>28</v>
      </c>
      <c r="T3122">
        <v>23</v>
      </c>
      <c r="U3122">
        <v>21</v>
      </c>
      <c r="V3122">
        <v>20</v>
      </c>
      <c r="W3122">
        <v>18</v>
      </c>
      <c r="X3122">
        <v>25</v>
      </c>
      <c r="Y3122">
        <v>16</v>
      </c>
      <c r="Z3122">
        <v>22</v>
      </c>
      <c r="AA3122">
        <v>23</v>
      </c>
      <c r="AB3122">
        <v>23</v>
      </c>
    </row>
    <row r="3123" spans="1:28" x14ac:dyDescent="0.25">
      <c r="A3123" t="str">
        <f t="shared" si="48"/>
        <v>GmundenLehrlingeFrauen</v>
      </c>
      <c r="B3123">
        <v>3122</v>
      </c>
      <c r="C3123">
        <v>407</v>
      </c>
      <c r="D3123" t="s">
        <v>206</v>
      </c>
      <c r="E3123" t="s">
        <v>46</v>
      </c>
      <c r="F3123" t="s">
        <v>47</v>
      </c>
      <c r="G3123">
        <v>599</v>
      </c>
      <c r="H3123">
        <v>613</v>
      </c>
      <c r="I3123">
        <v>549</v>
      </c>
      <c r="J3123">
        <v>605</v>
      </c>
      <c r="K3123">
        <v>574</v>
      </c>
      <c r="L3123">
        <v>569</v>
      </c>
      <c r="M3123">
        <v>588</v>
      </c>
      <c r="N3123">
        <v>585</v>
      </c>
      <c r="O3123">
        <v>597</v>
      </c>
      <c r="P3123">
        <v>587</v>
      </c>
      <c r="Q3123">
        <v>566</v>
      </c>
      <c r="R3123">
        <v>549</v>
      </c>
      <c r="S3123">
        <v>552</v>
      </c>
      <c r="T3123">
        <v>519</v>
      </c>
      <c r="U3123">
        <v>480</v>
      </c>
      <c r="V3123">
        <v>456</v>
      </c>
      <c r="W3123">
        <v>468</v>
      </c>
      <c r="X3123">
        <v>492</v>
      </c>
      <c r="Y3123">
        <v>471</v>
      </c>
      <c r="Z3123">
        <v>450</v>
      </c>
      <c r="AA3123">
        <v>470</v>
      </c>
      <c r="AB3123">
        <v>477</v>
      </c>
    </row>
    <row r="3124" spans="1:28" x14ac:dyDescent="0.25">
      <c r="A3124" t="str">
        <f t="shared" si="48"/>
        <v>GmundenLehrlingeInsgesamt</v>
      </c>
      <c r="B3124">
        <v>3123</v>
      </c>
      <c r="C3124">
        <v>407</v>
      </c>
      <c r="D3124" t="s">
        <v>206</v>
      </c>
      <c r="E3124" t="s">
        <v>46</v>
      </c>
      <c r="F3124" t="s">
        <v>48</v>
      </c>
      <c r="G3124">
        <v>1872</v>
      </c>
      <c r="H3124">
        <v>1818</v>
      </c>
      <c r="I3124">
        <v>1749</v>
      </c>
      <c r="J3124">
        <v>1897</v>
      </c>
      <c r="K3124">
        <v>1887</v>
      </c>
      <c r="L3124">
        <v>1905</v>
      </c>
      <c r="M3124">
        <v>1974</v>
      </c>
      <c r="N3124">
        <v>1947</v>
      </c>
      <c r="O3124">
        <v>1972</v>
      </c>
      <c r="P3124">
        <v>1871</v>
      </c>
      <c r="Q3124">
        <v>1805</v>
      </c>
      <c r="R3124">
        <v>1758</v>
      </c>
      <c r="S3124">
        <v>1718</v>
      </c>
      <c r="T3124">
        <v>1661</v>
      </c>
      <c r="U3124">
        <v>1637</v>
      </c>
      <c r="V3124">
        <v>1579</v>
      </c>
      <c r="W3124">
        <v>1588</v>
      </c>
      <c r="X3124">
        <v>1621</v>
      </c>
      <c r="Y3124">
        <v>1586</v>
      </c>
      <c r="Z3124">
        <v>1531</v>
      </c>
      <c r="AA3124">
        <v>1524</v>
      </c>
      <c r="AB3124">
        <v>1498</v>
      </c>
    </row>
    <row r="3125" spans="1:28" x14ac:dyDescent="0.25">
      <c r="A3125" t="str">
        <f t="shared" si="48"/>
        <v>GmundenLehrlingeMänner</v>
      </c>
      <c r="B3125">
        <v>3124</v>
      </c>
      <c r="C3125">
        <v>407</v>
      </c>
      <c r="D3125" t="s">
        <v>206</v>
      </c>
      <c r="E3125" t="s">
        <v>46</v>
      </c>
      <c r="F3125" t="s">
        <v>49</v>
      </c>
      <c r="G3125">
        <v>1273</v>
      </c>
      <c r="H3125">
        <v>1205</v>
      </c>
      <c r="I3125">
        <v>1200</v>
      </c>
      <c r="J3125">
        <v>1292</v>
      </c>
      <c r="K3125">
        <v>1313</v>
      </c>
      <c r="L3125">
        <v>1336</v>
      </c>
      <c r="M3125">
        <v>1386</v>
      </c>
      <c r="N3125">
        <v>1362</v>
      </c>
      <c r="O3125">
        <v>1375</v>
      </c>
      <c r="P3125">
        <v>1284</v>
      </c>
      <c r="Q3125">
        <v>1239</v>
      </c>
      <c r="R3125">
        <v>1209</v>
      </c>
      <c r="S3125">
        <v>1166</v>
      </c>
      <c r="T3125">
        <v>1142</v>
      </c>
      <c r="U3125">
        <v>1157</v>
      </c>
      <c r="V3125">
        <v>1123</v>
      </c>
      <c r="W3125">
        <v>1120</v>
      </c>
      <c r="X3125">
        <v>1129</v>
      </c>
      <c r="Y3125">
        <v>1115</v>
      </c>
      <c r="Z3125">
        <v>1081</v>
      </c>
      <c r="AA3125">
        <v>1054</v>
      </c>
      <c r="AB3125">
        <v>1021</v>
      </c>
    </row>
    <row r="3126" spans="1:28" x14ac:dyDescent="0.25">
      <c r="A3126" t="str">
        <f t="shared" si="48"/>
        <v>GmundenNeugründungenInsgesamt</v>
      </c>
      <c r="B3126">
        <v>3125</v>
      </c>
      <c r="C3126">
        <v>407</v>
      </c>
      <c r="D3126" t="s">
        <v>206</v>
      </c>
      <c r="E3126" t="s">
        <v>41</v>
      </c>
      <c r="F3126" t="s">
        <v>48</v>
      </c>
      <c r="G3126">
        <v>226</v>
      </c>
      <c r="H3126">
        <v>309.41006484352999</v>
      </c>
      <c r="I3126">
        <v>319.83471074380202</v>
      </c>
      <c r="J3126">
        <v>354.37841978551103</v>
      </c>
      <c r="K3126">
        <v>370.30049493283099</v>
      </c>
      <c r="L3126">
        <v>339.44689751336301</v>
      </c>
      <c r="M3126">
        <v>451.033598045205</v>
      </c>
      <c r="N3126">
        <v>399.40017137960598</v>
      </c>
      <c r="O3126">
        <v>422.67660550458697</v>
      </c>
      <c r="P3126">
        <v>371.47234042553202</v>
      </c>
      <c r="Q3126">
        <v>386.53532119271603</v>
      </c>
      <c r="R3126">
        <v>389.69720496894399</v>
      </c>
      <c r="S3126">
        <v>394.18785046728999</v>
      </c>
      <c r="T3126">
        <v>403.54116978989202</v>
      </c>
      <c r="U3126">
        <v>448.30399586634502</v>
      </c>
      <c r="V3126">
        <v>456</v>
      </c>
      <c r="W3126">
        <v>403</v>
      </c>
      <c r="X3126">
        <v>372</v>
      </c>
      <c r="Y3126">
        <v>401</v>
      </c>
      <c r="Z3126">
        <v>393</v>
      </c>
      <c r="AA3126">
        <v>453</v>
      </c>
      <c r="AB3126">
        <v>428</v>
      </c>
    </row>
    <row r="3127" spans="1:28" x14ac:dyDescent="0.25">
      <c r="A3127" t="str">
        <f t="shared" si="48"/>
        <v>GmundenPendler (Auspendler/-innen)Insgesamt</v>
      </c>
      <c r="B3127">
        <v>3126</v>
      </c>
      <c r="C3127">
        <v>407</v>
      </c>
      <c r="D3127" t="s">
        <v>206</v>
      </c>
      <c r="E3127" t="s">
        <v>459</v>
      </c>
      <c r="F3127" t="s">
        <v>48</v>
      </c>
      <c r="G3127">
        <v>27427</v>
      </c>
      <c r="H3127">
        <v>28125</v>
      </c>
      <c r="I3127">
        <v>27831</v>
      </c>
      <c r="J3127">
        <v>28104</v>
      </c>
      <c r="K3127">
        <v>28122</v>
      </c>
      <c r="L3127">
        <v>28368</v>
      </c>
      <c r="M3127">
        <v>28820</v>
      </c>
      <c r="N3127">
        <v>29123</v>
      </c>
      <c r="O3127">
        <v>29720</v>
      </c>
      <c r="P3127">
        <v>30312</v>
      </c>
      <c r="Q3127">
        <v>30791</v>
      </c>
      <c r="R3127">
        <v>30512</v>
      </c>
      <c r="S3127">
        <v>31357</v>
      </c>
    </row>
    <row r="3128" spans="1:28" x14ac:dyDescent="0.25">
      <c r="A3128" t="str">
        <f t="shared" si="48"/>
        <v>GmundenPendler ins AuslandInsgesamt</v>
      </c>
      <c r="B3128">
        <v>3127</v>
      </c>
      <c r="C3128">
        <v>407</v>
      </c>
      <c r="D3128" t="s">
        <v>206</v>
      </c>
      <c r="E3128" t="s">
        <v>304</v>
      </c>
      <c r="F3128" t="s">
        <v>48</v>
      </c>
      <c r="G3128">
        <v>44</v>
      </c>
      <c r="H3128">
        <v>104</v>
      </c>
      <c r="I3128">
        <v>256</v>
      </c>
      <c r="J3128">
        <v>75</v>
      </c>
      <c r="K3128">
        <v>61</v>
      </c>
      <c r="L3128">
        <v>158</v>
      </c>
      <c r="M3128">
        <v>172</v>
      </c>
      <c r="N3128">
        <v>180</v>
      </c>
      <c r="O3128">
        <v>158</v>
      </c>
      <c r="P3128">
        <v>163</v>
      </c>
      <c r="Q3128">
        <v>170</v>
      </c>
      <c r="R3128">
        <v>107</v>
      </c>
      <c r="S3128">
        <v>196</v>
      </c>
    </row>
    <row r="3129" spans="1:28" x14ac:dyDescent="0.25">
      <c r="A3129" t="str">
        <f t="shared" si="48"/>
        <v>GmundenPendler zw. BundesländernInsgesamt</v>
      </c>
      <c r="B3129">
        <v>3128</v>
      </c>
      <c r="C3129">
        <v>407</v>
      </c>
      <c r="D3129" t="s">
        <v>206</v>
      </c>
      <c r="E3129" t="s">
        <v>433</v>
      </c>
      <c r="F3129" t="s">
        <v>48</v>
      </c>
      <c r="G3129">
        <v>3814</v>
      </c>
      <c r="H3129">
        <v>3584</v>
      </c>
      <c r="I3129">
        <v>3516</v>
      </c>
      <c r="J3129">
        <v>3513</v>
      </c>
      <c r="K3129">
        <v>3483</v>
      </c>
      <c r="L3129">
        <v>3421</v>
      </c>
      <c r="M3129">
        <v>3378</v>
      </c>
      <c r="N3129">
        <v>3467</v>
      </c>
      <c r="O3129">
        <v>3665</v>
      </c>
      <c r="P3129">
        <v>3607</v>
      </c>
      <c r="Q3129">
        <v>3655</v>
      </c>
      <c r="R3129">
        <v>3678</v>
      </c>
      <c r="S3129">
        <v>3734</v>
      </c>
    </row>
    <row r="3130" spans="1:28" x14ac:dyDescent="0.25">
      <c r="A3130" t="str">
        <f t="shared" si="48"/>
        <v>GmundenPendler zw. Gemeinden eines Pol. BezirkesInsgesamt</v>
      </c>
      <c r="B3130">
        <v>3129</v>
      </c>
      <c r="C3130">
        <v>407</v>
      </c>
      <c r="D3130" t="s">
        <v>206</v>
      </c>
      <c r="E3130" t="s">
        <v>305</v>
      </c>
      <c r="F3130" t="s">
        <v>48</v>
      </c>
      <c r="G3130">
        <v>16329</v>
      </c>
      <c r="H3130">
        <v>15332</v>
      </c>
      <c r="I3130">
        <v>15642</v>
      </c>
      <c r="J3130">
        <v>15898</v>
      </c>
      <c r="K3130">
        <v>16021</v>
      </c>
      <c r="L3130">
        <v>16198</v>
      </c>
      <c r="M3130">
        <v>16455</v>
      </c>
      <c r="N3130">
        <v>16514</v>
      </c>
      <c r="O3130">
        <v>16557</v>
      </c>
      <c r="P3130">
        <v>17039</v>
      </c>
      <c r="Q3130">
        <v>17043</v>
      </c>
      <c r="R3130">
        <v>16674</v>
      </c>
      <c r="S3130">
        <v>16972</v>
      </c>
    </row>
    <row r="3131" spans="1:28" x14ac:dyDescent="0.25">
      <c r="A3131" t="str">
        <f t="shared" si="48"/>
        <v>GmundenPendler zw. Pol. Bez. des BundeslandesInsgesamt</v>
      </c>
      <c r="B3131">
        <v>3130</v>
      </c>
      <c r="C3131">
        <v>407</v>
      </c>
      <c r="D3131" t="s">
        <v>206</v>
      </c>
      <c r="E3131" t="s">
        <v>306</v>
      </c>
      <c r="F3131" t="s">
        <v>48</v>
      </c>
      <c r="G3131">
        <v>7240</v>
      </c>
      <c r="H3131">
        <v>9105</v>
      </c>
      <c r="I3131">
        <v>8417</v>
      </c>
      <c r="J3131">
        <v>8618</v>
      </c>
      <c r="K3131">
        <v>8557</v>
      </c>
      <c r="L3131">
        <v>8591</v>
      </c>
      <c r="M3131">
        <v>8815</v>
      </c>
      <c r="N3131">
        <v>8962</v>
      </c>
      <c r="O3131">
        <v>9340</v>
      </c>
      <c r="P3131">
        <v>9503</v>
      </c>
      <c r="Q3131">
        <v>9923</v>
      </c>
      <c r="R3131">
        <v>10053</v>
      </c>
      <c r="S3131">
        <v>10455</v>
      </c>
    </row>
    <row r="3132" spans="1:28" x14ac:dyDescent="0.25">
      <c r="A3132" t="str">
        <f t="shared" si="48"/>
        <v>GmundenPensionisteneinkommenBrutto_Schnitt</v>
      </c>
      <c r="B3132">
        <v>3131</v>
      </c>
      <c r="C3132">
        <v>407</v>
      </c>
      <c r="D3132" t="s">
        <v>206</v>
      </c>
      <c r="E3132" t="s">
        <v>44</v>
      </c>
      <c r="F3132" t="s">
        <v>54</v>
      </c>
      <c r="G3132">
        <v>16780.543671822201</v>
      </c>
      <c r="H3132">
        <v>17094.0236126333</v>
      </c>
      <c r="I3132">
        <v>17626.219559026202</v>
      </c>
      <c r="J3132">
        <v>18113.5013874746</v>
      </c>
      <c r="K3132">
        <v>18800.258863413801</v>
      </c>
      <c r="L3132">
        <v>19371.556079513401</v>
      </c>
      <c r="M3132">
        <v>19866.7028090065</v>
      </c>
      <c r="N3132">
        <v>20195.9180652047</v>
      </c>
      <c r="O3132">
        <v>20807.735826846802</v>
      </c>
      <c r="P3132">
        <v>21349.391165838199</v>
      </c>
      <c r="Q3132">
        <v>21913.046647980002</v>
      </c>
      <c r="R3132">
        <v>22327.803475468601</v>
      </c>
      <c r="S3132">
        <v>22795.347619350501</v>
      </c>
      <c r="T3132">
        <v>23081.9023455735</v>
      </c>
      <c r="U3132">
        <v>23698.006343883699</v>
      </c>
      <c r="V3132">
        <v>24410.7013977356</v>
      </c>
      <c r="W3132">
        <v>25890.569263154099</v>
      </c>
      <c r="X3132">
        <v>26699.972642795601</v>
      </c>
      <c r="Y3132">
        <v>27536.496635783998</v>
      </c>
    </row>
    <row r="3133" spans="1:28" x14ac:dyDescent="0.25">
      <c r="A3133" t="str">
        <f t="shared" si="48"/>
        <v>GmundenPensionisteneinkommenBruttobezüge 1000 EUR</v>
      </c>
      <c r="B3133">
        <v>3132</v>
      </c>
      <c r="C3133">
        <v>407</v>
      </c>
      <c r="D3133" t="s">
        <v>206</v>
      </c>
      <c r="E3133" t="s">
        <v>44</v>
      </c>
      <c r="F3133" t="s">
        <v>55</v>
      </c>
      <c r="G3133">
        <v>397094.78545000002</v>
      </c>
      <c r="H3133">
        <v>408632.63445999997</v>
      </c>
      <c r="I3133">
        <v>422095.07977999997</v>
      </c>
      <c r="J3133">
        <v>437604.08001999999</v>
      </c>
      <c r="K3133">
        <v>460831.94526000001</v>
      </c>
      <c r="L3133">
        <v>480918.25122999999</v>
      </c>
      <c r="M3133">
        <v>504693.71815999999</v>
      </c>
      <c r="N3133">
        <v>520347.82895</v>
      </c>
      <c r="O3133">
        <v>545329.14055000001</v>
      </c>
      <c r="P3133">
        <v>566954.43180000002</v>
      </c>
      <c r="Q3133">
        <v>586327.38916000002</v>
      </c>
      <c r="R3133">
        <v>597983.23268000002</v>
      </c>
      <c r="S3133">
        <v>609274.05116999999</v>
      </c>
      <c r="T3133">
        <v>621041.66451000003</v>
      </c>
      <c r="U3133">
        <v>642405.55596999999</v>
      </c>
      <c r="V3133">
        <v>668365.00427000003</v>
      </c>
      <c r="W3133">
        <v>709065.02041</v>
      </c>
      <c r="X3133">
        <v>744181.63749999995</v>
      </c>
      <c r="Y3133">
        <v>781678.53</v>
      </c>
    </row>
    <row r="3134" spans="1:28" x14ac:dyDescent="0.25">
      <c r="A3134" t="str">
        <f t="shared" si="48"/>
        <v>GmundenPensionisteneinkommenBruttobezüge Fälle</v>
      </c>
      <c r="B3134">
        <v>3133</v>
      </c>
      <c r="C3134">
        <v>407</v>
      </c>
      <c r="D3134" t="s">
        <v>206</v>
      </c>
      <c r="E3134" t="s">
        <v>44</v>
      </c>
      <c r="F3134" t="s">
        <v>56</v>
      </c>
      <c r="G3134">
        <v>23664</v>
      </c>
      <c r="H3134">
        <v>23905</v>
      </c>
      <c r="I3134">
        <v>23947</v>
      </c>
      <c r="J3134">
        <v>24159</v>
      </c>
      <c r="K3134">
        <v>24512</v>
      </c>
      <c r="L3134">
        <v>24826</v>
      </c>
      <c r="M3134">
        <v>25404</v>
      </c>
      <c r="N3134">
        <v>25765</v>
      </c>
      <c r="O3134">
        <v>26208</v>
      </c>
      <c r="P3134">
        <v>26556</v>
      </c>
      <c r="Q3134">
        <v>26757</v>
      </c>
      <c r="R3134">
        <v>26782</v>
      </c>
      <c r="S3134">
        <v>26728</v>
      </c>
      <c r="T3134">
        <v>26906</v>
      </c>
      <c r="U3134">
        <v>27108</v>
      </c>
      <c r="V3134">
        <v>27380</v>
      </c>
      <c r="W3134">
        <v>27387</v>
      </c>
      <c r="X3134">
        <v>27872</v>
      </c>
      <c r="Y3134">
        <v>28387</v>
      </c>
    </row>
    <row r="3135" spans="1:28" x14ac:dyDescent="0.25">
      <c r="A3135" t="str">
        <f t="shared" si="48"/>
        <v>GmundenPensionisteneinkommenLohnsteuer 1000 EUR</v>
      </c>
      <c r="B3135">
        <v>3134</v>
      </c>
      <c r="C3135">
        <v>407</v>
      </c>
      <c r="D3135" t="s">
        <v>206</v>
      </c>
      <c r="E3135" t="s">
        <v>44</v>
      </c>
      <c r="F3135" t="s">
        <v>57</v>
      </c>
      <c r="G3135">
        <v>48447.814850000002</v>
      </c>
      <c r="H3135">
        <v>45705.048999999999</v>
      </c>
      <c r="I3135">
        <v>48918.965100000001</v>
      </c>
      <c r="J3135">
        <v>52538.866759999997</v>
      </c>
      <c r="K3135">
        <v>57682.02723</v>
      </c>
      <c r="L3135">
        <v>54805.071120000001</v>
      </c>
      <c r="M3135">
        <v>59519.270689999998</v>
      </c>
      <c r="N3135">
        <v>63566.308080000003</v>
      </c>
      <c r="O3135">
        <v>68995.257379999995</v>
      </c>
      <c r="P3135">
        <v>73608.160730000003</v>
      </c>
      <c r="Q3135">
        <v>78619.413969999994</v>
      </c>
      <c r="R3135">
        <v>82527.375249999997</v>
      </c>
      <c r="S3135">
        <v>70458.10828</v>
      </c>
      <c r="T3135">
        <v>72844.482690000004</v>
      </c>
      <c r="U3135">
        <v>77610.640410000007</v>
      </c>
      <c r="V3135">
        <v>83205.732569999993</v>
      </c>
      <c r="W3135">
        <v>84056.893660000002</v>
      </c>
      <c r="X3135">
        <v>91330.815010000006</v>
      </c>
      <c r="Y3135">
        <v>94152.442729999995</v>
      </c>
    </row>
    <row r="3136" spans="1:28" x14ac:dyDescent="0.25">
      <c r="A3136" t="str">
        <f t="shared" si="48"/>
        <v>GmundenPensionisteneinkommenLohnsteuer Fälle</v>
      </c>
      <c r="B3136">
        <v>3135</v>
      </c>
      <c r="C3136">
        <v>407</v>
      </c>
      <c r="D3136" t="s">
        <v>206</v>
      </c>
      <c r="E3136" t="s">
        <v>44</v>
      </c>
      <c r="F3136" t="s">
        <v>58</v>
      </c>
      <c r="G3136">
        <v>13769</v>
      </c>
      <c r="H3136">
        <v>13225</v>
      </c>
      <c r="I3136">
        <v>13698</v>
      </c>
      <c r="J3136">
        <v>14793</v>
      </c>
      <c r="K3136">
        <v>15188</v>
      </c>
      <c r="L3136">
        <v>14737</v>
      </c>
      <c r="M3136">
        <v>15361</v>
      </c>
      <c r="N3136">
        <v>15797</v>
      </c>
      <c r="O3136">
        <v>16604</v>
      </c>
      <c r="P3136">
        <v>17076</v>
      </c>
      <c r="Q3136">
        <v>17618</v>
      </c>
      <c r="R3136">
        <v>17866</v>
      </c>
      <c r="S3136">
        <v>18057</v>
      </c>
      <c r="T3136">
        <v>18284</v>
      </c>
      <c r="U3136">
        <v>18847</v>
      </c>
      <c r="V3136">
        <v>19540</v>
      </c>
      <c r="W3136">
        <v>20787</v>
      </c>
      <c r="X3136">
        <v>21587</v>
      </c>
      <c r="Y3136">
        <v>22402</v>
      </c>
    </row>
    <row r="3137" spans="1:47" x14ac:dyDescent="0.25">
      <c r="A3137" t="str">
        <f t="shared" si="48"/>
        <v>GmundenPensionisteneinkommenNetto_Schnitt</v>
      </c>
      <c r="B3137">
        <v>3136</v>
      </c>
      <c r="C3137">
        <v>407</v>
      </c>
      <c r="D3137" t="s">
        <v>206</v>
      </c>
      <c r="E3137" t="s">
        <v>44</v>
      </c>
      <c r="F3137" t="s">
        <v>59</v>
      </c>
      <c r="G3137">
        <v>13937.789588826899</v>
      </c>
      <c r="H3137">
        <v>14294.350163982401</v>
      </c>
      <c r="I3137">
        <v>14653.049043303999</v>
      </c>
      <c r="J3137">
        <v>14985.1870007037</v>
      </c>
      <c r="K3137">
        <v>15441.638230254601</v>
      </c>
      <c r="L3137">
        <v>16120.9119934746</v>
      </c>
      <c r="M3137">
        <v>16449.5576086443</v>
      </c>
      <c r="N3137">
        <v>16632.9772113332</v>
      </c>
      <c r="O3137">
        <v>17046.968155906601</v>
      </c>
      <c r="P3137">
        <v>17424.536647461999</v>
      </c>
      <c r="Q3137">
        <v>17792.382702470401</v>
      </c>
      <c r="R3137">
        <v>18044.75170637</v>
      </c>
      <c r="S3137">
        <v>18930.592630200499</v>
      </c>
      <c r="T3137">
        <v>19128.9901490374</v>
      </c>
      <c r="U3137">
        <v>19558.3110369633</v>
      </c>
      <c r="V3137">
        <v>20058.554915997101</v>
      </c>
      <c r="W3137">
        <v>21437.9946646219</v>
      </c>
      <c r="X3137">
        <v>22000.735701779598</v>
      </c>
      <c r="Y3137">
        <v>22756.236057702499</v>
      </c>
    </row>
    <row r="3138" spans="1:47" x14ac:dyDescent="0.25">
      <c r="A3138" t="str">
        <f t="shared" si="48"/>
        <v>GmundenPensionisteneinkommenNettobezüge 1000 EUR</v>
      </c>
      <c r="B3138">
        <v>3137</v>
      </c>
      <c r="C3138">
        <v>407</v>
      </c>
      <c r="D3138" t="s">
        <v>206</v>
      </c>
      <c r="E3138" t="s">
        <v>44</v>
      </c>
      <c r="F3138" t="s">
        <v>60</v>
      </c>
      <c r="G3138">
        <v>329823.85282999999</v>
      </c>
      <c r="H3138">
        <v>341706.44066999998</v>
      </c>
      <c r="I3138">
        <v>350896.56543999998</v>
      </c>
      <c r="J3138">
        <v>362027.13274999999</v>
      </c>
      <c r="K3138">
        <v>378505.4363</v>
      </c>
      <c r="L3138">
        <v>400217.76114999998</v>
      </c>
      <c r="M3138">
        <v>417884.56148999999</v>
      </c>
      <c r="N3138">
        <v>428548.65785000002</v>
      </c>
      <c r="O3138">
        <v>446766.94143000001</v>
      </c>
      <c r="P3138">
        <v>462725.99521000002</v>
      </c>
      <c r="Q3138">
        <v>476070.78396999999</v>
      </c>
      <c r="R3138">
        <v>483274.54019999999</v>
      </c>
      <c r="S3138">
        <v>505976.87981999997</v>
      </c>
      <c r="T3138">
        <v>514684.60895000002</v>
      </c>
      <c r="U3138">
        <v>530186.69559000002</v>
      </c>
      <c r="V3138">
        <v>549203.23360000004</v>
      </c>
      <c r="W3138">
        <v>587122.35988</v>
      </c>
      <c r="X3138">
        <v>613204.50548000005</v>
      </c>
      <c r="Y3138">
        <v>645981.27297000005</v>
      </c>
    </row>
    <row r="3139" spans="1:47" x14ac:dyDescent="0.25">
      <c r="A3139" t="str">
        <f t="shared" ref="A3139:A3202" si="49">D3139&amp;E3139&amp;F3139</f>
        <v>GmundenPensionisteneinkommenSV-Beiträge 1000 EUR</v>
      </c>
      <c r="B3139">
        <v>3138</v>
      </c>
      <c r="C3139">
        <v>407</v>
      </c>
      <c r="D3139" t="s">
        <v>206</v>
      </c>
      <c r="E3139" t="s">
        <v>44</v>
      </c>
      <c r="F3139" t="s">
        <v>61</v>
      </c>
      <c r="G3139">
        <v>18823.117770000001</v>
      </c>
      <c r="H3139">
        <v>21221.144789999998</v>
      </c>
      <c r="I3139">
        <v>22279.54924</v>
      </c>
      <c r="J3139">
        <v>23038.08051</v>
      </c>
      <c r="K3139">
        <v>24644.48173</v>
      </c>
      <c r="L3139">
        <v>25895.418959999999</v>
      </c>
      <c r="M3139">
        <v>27289.885979999999</v>
      </c>
      <c r="N3139">
        <v>28232.863020000001</v>
      </c>
      <c r="O3139">
        <v>29566.941739999998</v>
      </c>
      <c r="P3139">
        <v>30620.275860000002</v>
      </c>
      <c r="Q3139">
        <v>31637.191220000001</v>
      </c>
      <c r="R3139">
        <v>32181.317230000001</v>
      </c>
      <c r="S3139">
        <v>32839.063069999997</v>
      </c>
      <c r="T3139">
        <v>33512.572870000004</v>
      </c>
      <c r="U3139">
        <v>34608.219969999998</v>
      </c>
      <c r="V3139">
        <v>35956.038099999998</v>
      </c>
      <c r="W3139">
        <v>37885.766869999999</v>
      </c>
      <c r="X3139">
        <v>39646.317009999999</v>
      </c>
      <c r="Y3139">
        <v>41544.814299999998</v>
      </c>
    </row>
    <row r="3140" spans="1:47" x14ac:dyDescent="0.25">
      <c r="A3140" t="str">
        <f t="shared" si="49"/>
        <v>GmundenPensionisteneinkommenSV-Beiträge Fälle</v>
      </c>
      <c r="B3140">
        <v>3139</v>
      </c>
      <c r="C3140">
        <v>407</v>
      </c>
      <c r="D3140" t="s">
        <v>206</v>
      </c>
      <c r="E3140" t="s">
        <v>44</v>
      </c>
      <c r="F3140" t="s">
        <v>62</v>
      </c>
      <c r="G3140">
        <v>22570</v>
      </c>
      <c r="H3140">
        <v>22830</v>
      </c>
      <c r="I3140">
        <v>22903</v>
      </c>
      <c r="J3140">
        <v>23110</v>
      </c>
      <c r="K3140">
        <v>23515</v>
      </c>
      <c r="L3140">
        <v>23815</v>
      </c>
      <c r="M3140">
        <v>24313</v>
      </c>
      <c r="N3140">
        <v>24673</v>
      </c>
      <c r="O3140">
        <v>25088</v>
      </c>
      <c r="P3140">
        <v>25385</v>
      </c>
      <c r="Q3140">
        <v>25574</v>
      </c>
      <c r="R3140">
        <v>25521</v>
      </c>
      <c r="S3140">
        <v>25510</v>
      </c>
      <c r="T3140">
        <v>25668</v>
      </c>
      <c r="U3140">
        <v>25916</v>
      </c>
      <c r="V3140">
        <v>26205</v>
      </c>
      <c r="W3140">
        <v>26562</v>
      </c>
      <c r="X3140">
        <v>27047</v>
      </c>
      <c r="Y3140">
        <v>27588</v>
      </c>
    </row>
    <row r="3141" spans="1:47" x14ac:dyDescent="0.25">
      <c r="A3141" t="str">
        <f t="shared" si="49"/>
        <v>GmundenUnselbstständig BeschäftigteFrauen</v>
      </c>
      <c r="B3141">
        <v>3140</v>
      </c>
      <c r="C3141">
        <v>407</v>
      </c>
      <c r="D3141" t="s">
        <v>206</v>
      </c>
      <c r="E3141" t="s">
        <v>38</v>
      </c>
      <c r="F3141" t="s">
        <v>47</v>
      </c>
      <c r="G3141">
        <v>9453</v>
      </c>
      <c r="H3141">
        <v>10494</v>
      </c>
      <c r="I3141">
        <v>9449</v>
      </c>
      <c r="J3141">
        <v>10424</v>
      </c>
      <c r="K3141">
        <v>9617</v>
      </c>
      <c r="L3141">
        <v>10558</v>
      </c>
      <c r="M3141">
        <v>9909</v>
      </c>
      <c r="N3141">
        <v>10979</v>
      </c>
      <c r="O3141">
        <v>16543</v>
      </c>
      <c r="P3141">
        <v>18010</v>
      </c>
      <c r="Q3141">
        <v>17038</v>
      </c>
      <c r="R3141">
        <v>18028</v>
      </c>
      <c r="S3141">
        <v>17267</v>
      </c>
      <c r="T3141">
        <v>18250</v>
      </c>
      <c r="U3141">
        <v>17814</v>
      </c>
      <c r="V3141">
        <v>18679</v>
      </c>
      <c r="W3141">
        <v>17987</v>
      </c>
      <c r="X3141">
        <v>18971</v>
      </c>
      <c r="Y3141">
        <v>18113</v>
      </c>
      <c r="Z3141">
        <v>19053</v>
      </c>
      <c r="AA3141">
        <v>18175</v>
      </c>
      <c r="AB3141">
        <v>19169</v>
      </c>
      <c r="AC3141">
        <v>18240</v>
      </c>
      <c r="AD3141">
        <v>19440</v>
      </c>
      <c r="AE3141">
        <v>18429</v>
      </c>
      <c r="AF3141">
        <v>19487</v>
      </c>
      <c r="AG3141">
        <v>18716</v>
      </c>
      <c r="AH3141">
        <v>19689</v>
      </c>
      <c r="AI3141">
        <v>18925</v>
      </c>
      <c r="AJ3141">
        <v>19981</v>
      </c>
      <c r="AK3141">
        <v>19309</v>
      </c>
      <c r="AL3141">
        <v>20189</v>
      </c>
      <c r="AM3141">
        <v>19453</v>
      </c>
      <c r="AN3141">
        <v>20003</v>
      </c>
      <c r="AO3141">
        <v>19176</v>
      </c>
      <c r="AP3141">
        <v>20643</v>
      </c>
      <c r="AQ3141">
        <v>20326</v>
      </c>
      <c r="AR3141">
        <v>21114</v>
      </c>
      <c r="AS3141">
        <v>20572</v>
      </c>
      <c r="AT3141">
        <v>21314</v>
      </c>
      <c r="AU3141">
        <v>20625</v>
      </c>
    </row>
    <row r="3142" spans="1:47" x14ac:dyDescent="0.25">
      <c r="A3142" t="str">
        <f t="shared" si="49"/>
        <v>GmundenUnselbstständig BeschäftigteInsgesamt</v>
      </c>
      <c r="B3142">
        <v>3141</v>
      </c>
      <c r="C3142">
        <v>407</v>
      </c>
      <c r="D3142" t="s">
        <v>206</v>
      </c>
      <c r="E3142" t="s">
        <v>38</v>
      </c>
      <c r="F3142" t="s">
        <v>48</v>
      </c>
      <c r="G3142">
        <v>24942</v>
      </c>
      <c r="H3142">
        <v>27552</v>
      </c>
      <c r="I3142">
        <v>24214</v>
      </c>
      <c r="J3142">
        <v>26819</v>
      </c>
      <c r="K3142">
        <v>24452</v>
      </c>
      <c r="L3142">
        <v>27318</v>
      </c>
      <c r="M3142">
        <v>25351</v>
      </c>
      <c r="N3142">
        <v>28195</v>
      </c>
      <c r="O3142">
        <v>37701</v>
      </c>
      <c r="P3142">
        <v>40613</v>
      </c>
      <c r="Q3142">
        <v>37943</v>
      </c>
      <c r="R3142">
        <v>39947</v>
      </c>
      <c r="S3142">
        <v>37800</v>
      </c>
      <c r="T3142">
        <v>40204</v>
      </c>
      <c r="U3142">
        <v>38726</v>
      </c>
      <c r="V3142">
        <v>40906</v>
      </c>
      <c r="W3142">
        <v>38917</v>
      </c>
      <c r="X3142">
        <v>41392</v>
      </c>
      <c r="Y3142">
        <v>39102</v>
      </c>
      <c r="Z3142">
        <v>41496</v>
      </c>
      <c r="AA3142">
        <v>39315</v>
      </c>
      <c r="AB3142">
        <v>41736</v>
      </c>
      <c r="AC3142">
        <v>39493</v>
      </c>
      <c r="AD3142">
        <v>42395</v>
      </c>
      <c r="AE3142">
        <v>39871</v>
      </c>
      <c r="AF3142">
        <v>42309</v>
      </c>
      <c r="AG3142">
        <v>40230</v>
      </c>
      <c r="AH3142">
        <v>42824</v>
      </c>
      <c r="AI3142">
        <v>40977</v>
      </c>
      <c r="AJ3142">
        <v>43431</v>
      </c>
      <c r="AK3142">
        <v>41666</v>
      </c>
      <c r="AL3142">
        <v>43807</v>
      </c>
      <c r="AM3142">
        <v>41932</v>
      </c>
      <c r="AN3142">
        <v>43239</v>
      </c>
      <c r="AO3142">
        <v>41261</v>
      </c>
      <c r="AP3142">
        <v>44365</v>
      </c>
      <c r="AQ3142">
        <v>43262</v>
      </c>
      <c r="AR3142">
        <v>45187</v>
      </c>
      <c r="AS3142">
        <v>43510</v>
      </c>
      <c r="AT3142">
        <v>45214</v>
      </c>
      <c r="AU3142">
        <v>43376</v>
      </c>
    </row>
    <row r="3143" spans="1:47" x14ac:dyDescent="0.25">
      <c r="A3143" t="str">
        <f t="shared" si="49"/>
        <v>GmundenUnselbstständig BeschäftigteMänner</v>
      </c>
      <c r="B3143">
        <v>3142</v>
      </c>
      <c r="C3143">
        <v>407</v>
      </c>
      <c r="D3143" t="s">
        <v>206</v>
      </c>
      <c r="E3143" t="s">
        <v>38</v>
      </c>
      <c r="F3143" t="s">
        <v>49</v>
      </c>
      <c r="G3143">
        <v>15489</v>
      </c>
      <c r="H3143">
        <v>17058</v>
      </c>
      <c r="I3143">
        <v>14765</v>
      </c>
      <c r="J3143">
        <v>16395</v>
      </c>
      <c r="K3143">
        <v>14835</v>
      </c>
      <c r="L3143">
        <v>16760</v>
      </c>
      <c r="M3143">
        <v>15442</v>
      </c>
      <c r="N3143">
        <v>17216</v>
      </c>
      <c r="O3143">
        <v>21158</v>
      </c>
      <c r="P3143">
        <v>22603</v>
      </c>
      <c r="Q3143">
        <v>20905</v>
      </c>
      <c r="R3143">
        <v>21919</v>
      </c>
      <c r="S3143">
        <v>20533</v>
      </c>
      <c r="T3143">
        <v>21954</v>
      </c>
      <c r="U3143">
        <v>20912</v>
      </c>
      <c r="V3143">
        <v>22227</v>
      </c>
      <c r="W3143">
        <v>20930</v>
      </c>
      <c r="X3143">
        <v>22421</v>
      </c>
      <c r="Y3143">
        <v>20989</v>
      </c>
      <c r="Z3143">
        <v>22443</v>
      </c>
      <c r="AA3143">
        <v>21140</v>
      </c>
      <c r="AB3143">
        <v>22567</v>
      </c>
      <c r="AC3143">
        <v>21253</v>
      </c>
      <c r="AD3143">
        <v>22955</v>
      </c>
      <c r="AE3143">
        <v>21442</v>
      </c>
      <c r="AF3143">
        <v>22822</v>
      </c>
      <c r="AG3143">
        <v>21514</v>
      </c>
      <c r="AH3143">
        <v>23135</v>
      </c>
      <c r="AI3143">
        <v>22052</v>
      </c>
      <c r="AJ3143">
        <v>23450</v>
      </c>
      <c r="AK3143">
        <v>22357</v>
      </c>
      <c r="AL3143">
        <v>23618</v>
      </c>
      <c r="AM3143">
        <v>22479</v>
      </c>
      <c r="AN3143">
        <v>23236</v>
      </c>
      <c r="AO3143">
        <v>22085</v>
      </c>
      <c r="AP3143">
        <v>23722</v>
      </c>
      <c r="AQ3143">
        <v>22936</v>
      </c>
      <c r="AR3143">
        <v>24073</v>
      </c>
      <c r="AS3143">
        <v>22938</v>
      </c>
      <c r="AT3143">
        <v>23900</v>
      </c>
      <c r="AU3143">
        <v>22751</v>
      </c>
    </row>
    <row r="3144" spans="1:47" x14ac:dyDescent="0.25">
      <c r="A3144" t="str">
        <f t="shared" si="49"/>
        <v>GmundenUnselbstständig Beschäftigte GW mgfInsgesamt</v>
      </c>
      <c r="B3144">
        <v>3143</v>
      </c>
      <c r="C3144">
        <v>407</v>
      </c>
      <c r="D3144" t="s">
        <v>206</v>
      </c>
      <c r="E3144" t="s">
        <v>450</v>
      </c>
      <c r="F3144" t="s">
        <v>48</v>
      </c>
      <c r="G3144">
        <v>31392.652157024</v>
      </c>
      <c r="H3144">
        <v>29362.206431195002</v>
      </c>
      <c r="I3144">
        <v>32256.145930064999</v>
      </c>
      <c r="J3144">
        <v>30083.075292242</v>
      </c>
      <c r="K3144">
        <v>32803.018963645998</v>
      </c>
      <c r="L3144">
        <v>30644.542005713</v>
      </c>
      <c r="M3144">
        <v>32011.570102326001</v>
      </c>
      <c r="N3144">
        <v>29316.795436138</v>
      </c>
      <c r="O3144">
        <v>32432.595409752001</v>
      </c>
      <c r="P3144">
        <v>30716.163985566</v>
      </c>
      <c r="Q3144">
        <v>33008.882284607003</v>
      </c>
      <c r="R3144">
        <v>30756.203412215</v>
      </c>
      <c r="S3144">
        <v>33297.257045667</v>
      </c>
      <c r="T3144">
        <v>30622.912249733999</v>
      </c>
    </row>
    <row r="3145" spans="1:47" x14ac:dyDescent="0.25">
      <c r="A3145" t="str">
        <f t="shared" si="49"/>
        <v>GmundenUnselbstständig Beschäftigte GW ogfInsgesamt</v>
      </c>
      <c r="B3145">
        <v>3144</v>
      </c>
      <c r="C3145">
        <v>407</v>
      </c>
      <c r="D3145" t="s">
        <v>206</v>
      </c>
      <c r="E3145" t="s">
        <v>449</v>
      </c>
      <c r="F3145" t="s">
        <v>48</v>
      </c>
      <c r="G3145">
        <v>29212.077066305999</v>
      </c>
      <c r="H3145">
        <v>27251.210042580002</v>
      </c>
      <c r="I3145">
        <v>29995.366903816001</v>
      </c>
      <c r="J3145">
        <v>27911.782866355999</v>
      </c>
      <c r="K3145">
        <v>30532.673074625</v>
      </c>
      <c r="L3145">
        <v>28402.595589224999</v>
      </c>
      <c r="M3145">
        <v>29719.612879248001</v>
      </c>
      <c r="N3145">
        <v>27361.958194241</v>
      </c>
      <c r="O3145">
        <v>30201.051048785001</v>
      </c>
      <c r="P3145">
        <v>28631.860973692001</v>
      </c>
      <c r="Q3145">
        <v>30735.360402548999</v>
      </c>
      <c r="R3145">
        <v>28603.72120792</v>
      </c>
      <c r="S3145">
        <v>31061.379957965</v>
      </c>
      <c r="T3145">
        <v>28480.936116560999</v>
      </c>
    </row>
    <row r="3146" spans="1:47" x14ac:dyDescent="0.25">
      <c r="A3146" t="str">
        <f t="shared" si="49"/>
        <v>GmundenUnternehmenInsgesamt</v>
      </c>
      <c r="B3146">
        <v>3145</v>
      </c>
      <c r="C3146">
        <v>407</v>
      </c>
      <c r="D3146" t="s">
        <v>206</v>
      </c>
      <c r="E3146" t="s">
        <v>475</v>
      </c>
      <c r="F3146" t="s">
        <v>48</v>
      </c>
      <c r="G3146">
        <v>7834</v>
      </c>
      <c r="H3146">
        <v>7892</v>
      </c>
      <c r="I3146">
        <v>8121</v>
      </c>
    </row>
    <row r="3147" spans="1:47" x14ac:dyDescent="0.25">
      <c r="A3147" t="str">
        <f t="shared" si="49"/>
        <v>GmundenWohnbevölkerungInsgesamt</v>
      </c>
      <c r="B3147">
        <v>3146</v>
      </c>
      <c r="C3147">
        <v>407</v>
      </c>
      <c r="D3147" t="s">
        <v>206</v>
      </c>
      <c r="E3147" t="s">
        <v>42</v>
      </c>
      <c r="F3147" t="s">
        <v>48</v>
      </c>
      <c r="G3147">
        <v>99401</v>
      </c>
      <c r="H3147">
        <v>99422</v>
      </c>
      <c r="I3147">
        <v>99487</v>
      </c>
      <c r="J3147">
        <v>99863</v>
      </c>
      <c r="K3147">
        <v>100011</v>
      </c>
      <c r="L3147">
        <v>99928</v>
      </c>
      <c r="M3147">
        <v>99741</v>
      </c>
      <c r="N3147">
        <v>99710</v>
      </c>
      <c r="O3147">
        <v>99515</v>
      </c>
      <c r="P3147">
        <v>99362</v>
      </c>
      <c r="Q3147">
        <v>99409</v>
      </c>
      <c r="R3147">
        <v>99320</v>
      </c>
      <c r="S3147">
        <v>99540</v>
      </c>
      <c r="T3147">
        <v>99924</v>
      </c>
      <c r="U3147">
        <v>100745</v>
      </c>
      <c r="V3147">
        <v>101103</v>
      </c>
      <c r="W3147">
        <v>101256</v>
      </c>
      <c r="X3147">
        <v>101631</v>
      </c>
      <c r="Y3147">
        <v>101859</v>
      </c>
      <c r="Z3147">
        <v>102102</v>
      </c>
      <c r="AA3147">
        <v>102335</v>
      </c>
      <c r="AB3147">
        <v>103355</v>
      </c>
    </row>
    <row r="3148" spans="1:47" x14ac:dyDescent="0.25">
      <c r="A3148" t="str">
        <f t="shared" si="49"/>
        <v>GrieskirchenArbeitnehmereinkommenBrutto_Schnitt</v>
      </c>
      <c r="B3148">
        <v>3147</v>
      </c>
      <c r="C3148">
        <v>408</v>
      </c>
      <c r="D3148" t="s">
        <v>207</v>
      </c>
      <c r="E3148" t="s">
        <v>43</v>
      </c>
      <c r="F3148" t="s">
        <v>54</v>
      </c>
      <c r="G3148">
        <v>22857.775563636402</v>
      </c>
      <c r="H3148">
        <v>23635.801689475</v>
      </c>
      <c r="I3148">
        <v>24274.019016662001</v>
      </c>
      <c r="J3148">
        <v>25055.878770985899</v>
      </c>
      <c r="K3148">
        <v>26106.353502133599</v>
      </c>
      <c r="L3148">
        <v>26382.2241590954</v>
      </c>
      <c r="M3148">
        <v>26920.029321734</v>
      </c>
      <c r="N3148">
        <v>27603.1612641516</v>
      </c>
      <c r="O3148">
        <v>28555.043926189599</v>
      </c>
      <c r="P3148">
        <v>29298.861223768399</v>
      </c>
      <c r="Q3148">
        <v>29822.240054938098</v>
      </c>
      <c r="R3148">
        <v>30387.127324651799</v>
      </c>
      <c r="S3148">
        <v>31012.107037071099</v>
      </c>
      <c r="T3148">
        <v>31997.294250882798</v>
      </c>
      <c r="U3148">
        <v>32988.027532925204</v>
      </c>
      <c r="V3148">
        <v>34295.087852434699</v>
      </c>
      <c r="W3148">
        <v>35183.783356710701</v>
      </c>
      <c r="X3148">
        <v>36492.589239854402</v>
      </c>
      <c r="Y3148">
        <v>38402.312677232003</v>
      </c>
    </row>
    <row r="3149" spans="1:47" x14ac:dyDescent="0.25">
      <c r="A3149" t="str">
        <f t="shared" si="49"/>
        <v>GrieskirchenArbeitnehmereinkommenBruttobezüge 1000 EUR</v>
      </c>
      <c r="B3149">
        <v>3148</v>
      </c>
      <c r="C3149">
        <v>408</v>
      </c>
      <c r="D3149" t="s">
        <v>207</v>
      </c>
      <c r="E3149" t="s">
        <v>43</v>
      </c>
      <c r="F3149" t="s">
        <v>55</v>
      </c>
      <c r="G3149">
        <v>634874.71628000005</v>
      </c>
      <c r="H3149">
        <v>664946.00893000001</v>
      </c>
      <c r="I3149">
        <v>696373.05755000003</v>
      </c>
      <c r="J3149">
        <v>735765.88011000003</v>
      </c>
      <c r="K3149">
        <v>783086.17964999995</v>
      </c>
      <c r="L3149">
        <v>795635.11618999997</v>
      </c>
      <c r="M3149">
        <v>821572.37487000006</v>
      </c>
      <c r="N3149">
        <v>850922.65229</v>
      </c>
      <c r="O3149">
        <v>890574.70996999997</v>
      </c>
      <c r="P3149">
        <v>920072.13901000004</v>
      </c>
      <c r="Q3149">
        <v>944529.98702</v>
      </c>
      <c r="R3149">
        <v>973056.59118999995</v>
      </c>
      <c r="S3149">
        <v>1011397.8468000001</v>
      </c>
      <c r="T3149">
        <v>1051175.1107300001</v>
      </c>
      <c r="U3149">
        <v>1104604.10194</v>
      </c>
      <c r="V3149">
        <v>1155058.5588700001</v>
      </c>
      <c r="W3149">
        <v>1168910.83446</v>
      </c>
      <c r="X3149">
        <v>1232829.1422900001</v>
      </c>
      <c r="Y3149">
        <v>1315778.4392599999</v>
      </c>
    </row>
    <row r="3150" spans="1:47" x14ac:dyDescent="0.25">
      <c r="A3150" t="str">
        <f t="shared" si="49"/>
        <v>GrieskirchenArbeitnehmereinkommenBruttobezüge Fälle</v>
      </c>
      <c r="B3150">
        <v>3149</v>
      </c>
      <c r="C3150">
        <v>408</v>
      </c>
      <c r="D3150" t="s">
        <v>207</v>
      </c>
      <c r="E3150" t="s">
        <v>43</v>
      </c>
      <c r="F3150" t="s">
        <v>56</v>
      </c>
      <c r="G3150">
        <v>27775</v>
      </c>
      <c r="H3150">
        <v>28133</v>
      </c>
      <c r="I3150">
        <v>28688</v>
      </c>
      <c r="J3150">
        <v>29365</v>
      </c>
      <c r="K3150">
        <v>29996</v>
      </c>
      <c r="L3150">
        <v>30158</v>
      </c>
      <c r="M3150">
        <v>30519</v>
      </c>
      <c r="N3150">
        <v>30827</v>
      </c>
      <c r="O3150">
        <v>31188</v>
      </c>
      <c r="P3150">
        <v>31403</v>
      </c>
      <c r="Q3150">
        <v>31672</v>
      </c>
      <c r="R3150">
        <v>32022</v>
      </c>
      <c r="S3150">
        <v>32613</v>
      </c>
      <c r="T3150">
        <v>32852</v>
      </c>
      <c r="U3150">
        <v>33485</v>
      </c>
      <c r="V3150">
        <v>33680</v>
      </c>
      <c r="W3150">
        <v>33223</v>
      </c>
      <c r="X3150">
        <v>33783</v>
      </c>
      <c r="Y3150">
        <v>34263</v>
      </c>
    </row>
    <row r="3151" spans="1:47" x14ac:dyDescent="0.25">
      <c r="A3151" t="str">
        <f t="shared" si="49"/>
        <v>GrieskirchenArbeitnehmereinkommenLohnsteuer 1000 EUR</v>
      </c>
      <c r="B3151">
        <v>3150</v>
      </c>
      <c r="C3151">
        <v>408</v>
      </c>
      <c r="D3151" t="s">
        <v>207</v>
      </c>
      <c r="E3151" t="s">
        <v>43</v>
      </c>
      <c r="F3151" t="s">
        <v>57</v>
      </c>
      <c r="G3151">
        <v>85069.47352</v>
      </c>
      <c r="H3151">
        <v>85886.697119999997</v>
      </c>
      <c r="I3151">
        <v>93190.672319999998</v>
      </c>
      <c r="J3151">
        <v>100915.60497</v>
      </c>
      <c r="K3151">
        <v>112368.27247</v>
      </c>
      <c r="L3151">
        <v>103393.04832</v>
      </c>
      <c r="M3151">
        <v>108133.10778999999</v>
      </c>
      <c r="N3151">
        <v>115359.08573999999</v>
      </c>
      <c r="O3151">
        <v>124499.84163</v>
      </c>
      <c r="P3151">
        <v>130873.06675</v>
      </c>
      <c r="Q3151">
        <v>137118.04910999999</v>
      </c>
      <c r="R3151">
        <v>143941.23355999999</v>
      </c>
      <c r="S3151">
        <v>127985.57116000001</v>
      </c>
      <c r="T3151">
        <v>136100.52879000001</v>
      </c>
      <c r="U3151">
        <v>146897.486</v>
      </c>
      <c r="V3151">
        <v>151736.86660000001</v>
      </c>
      <c r="W3151">
        <v>145714.20441999999</v>
      </c>
      <c r="X3151">
        <v>161849.39785000001</v>
      </c>
      <c r="Y3151">
        <v>170152.38475</v>
      </c>
    </row>
    <row r="3152" spans="1:47" x14ac:dyDescent="0.25">
      <c r="A3152" t="str">
        <f t="shared" si="49"/>
        <v>GrieskirchenArbeitnehmereinkommenLohnsteuer Fälle</v>
      </c>
      <c r="B3152">
        <v>3151</v>
      </c>
      <c r="C3152">
        <v>408</v>
      </c>
      <c r="D3152" t="s">
        <v>207</v>
      </c>
      <c r="E3152" t="s">
        <v>43</v>
      </c>
      <c r="F3152" t="s">
        <v>58</v>
      </c>
      <c r="G3152">
        <v>21804</v>
      </c>
      <c r="H3152">
        <v>21711</v>
      </c>
      <c r="I3152">
        <v>22262</v>
      </c>
      <c r="J3152">
        <v>23021</v>
      </c>
      <c r="K3152">
        <v>23880</v>
      </c>
      <c r="L3152">
        <v>23481</v>
      </c>
      <c r="M3152">
        <v>23977</v>
      </c>
      <c r="N3152">
        <v>24570</v>
      </c>
      <c r="O3152">
        <v>25182</v>
      </c>
      <c r="P3152">
        <v>25585</v>
      </c>
      <c r="Q3152">
        <v>26040</v>
      </c>
      <c r="R3152">
        <v>26507</v>
      </c>
      <c r="S3152">
        <v>26884</v>
      </c>
      <c r="T3152">
        <v>27443</v>
      </c>
      <c r="U3152">
        <v>28399</v>
      </c>
      <c r="V3152">
        <v>28959</v>
      </c>
      <c r="W3152">
        <v>28752</v>
      </c>
      <c r="X3152">
        <v>29485</v>
      </c>
      <c r="Y3152">
        <v>30235</v>
      </c>
    </row>
    <row r="3153" spans="1:47" x14ac:dyDescent="0.25">
      <c r="A3153" t="str">
        <f t="shared" si="49"/>
        <v>GrieskirchenArbeitnehmereinkommenNetto_Schnitt</v>
      </c>
      <c r="B3153">
        <v>3152</v>
      </c>
      <c r="C3153">
        <v>408</v>
      </c>
      <c r="D3153" t="s">
        <v>207</v>
      </c>
      <c r="E3153" t="s">
        <v>43</v>
      </c>
      <c r="F3153" t="s">
        <v>59</v>
      </c>
      <c r="G3153">
        <v>16072.2658973897</v>
      </c>
      <c r="H3153">
        <v>16743.250661500701</v>
      </c>
      <c r="I3153">
        <v>17069.177134690501</v>
      </c>
      <c r="J3153">
        <v>17557.644447811999</v>
      </c>
      <c r="K3153">
        <v>18191.571965928801</v>
      </c>
      <c r="L3153">
        <v>18775.970906227201</v>
      </c>
      <c r="M3153">
        <v>19118.859519643502</v>
      </c>
      <c r="N3153">
        <v>19453.9282797548</v>
      </c>
      <c r="O3153">
        <v>20013.890985314902</v>
      </c>
      <c r="P3153">
        <v>20444.389262172401</v>
      </c>
      <c r="Q3153">
        <v>20697.2412159005</v>
      </c>
      <c r="R3153">
        <v>20987.740635812901</v>
      </c>
      <c r="S3153">
        <v>22079.352974580699</v>
      </c>
      <c r="T3153">
        <v>22683.814955862701</v>
      </c>
      <c r="U3153">
        <v>23297.746232940099</v>
      </c>
      <c r="V3153">
        <v>24311.252824821899</v>
      </c>
      <c r="W3153">
        <v>25217.9014577251</v>
      </c>
      <c r="X3153">
        <v>25891.552071456099</v>
      </c>
      <c r="Y3153">
        <v>27373.467792662599</v>
      </c>
    </row>
    <row r="3154" spans="1:47" x14ac:dyDescent="0.25">
      <c r="A3154" t="str">
        <f t="shared" si="49"/>
        <v>GrieskirchenArbeitnehmereinkommenNettobezüge 1000 EUR</v>
      </c>
      <c r="B3154">
        <v>3153</v>
      </c>
      <c r="C3154">
        <v>408</v>
      </c>
      <c r="D3154" t="s">
        <v>207</v>
      </c>
      <c r="E3154" t="s">
        <v>43</v>
      </c>
      <c r="F3154" t="s">
        <v>60</v>
      </c>
      <c r="G3154">
        <v>446407.18530000001</v>
      </c>
      <c r="H3154">
        <v>471037.87086000002</v>
      </c>
      <c r="I3154">
        <v>489680.55364</v>
      </c>
      <c r="J3154">
        <v>515580.22921000002</v>
      </c>
      <c r="K3154">
        <v>545674.39269000001</v>
      </c>
      <c r="L3154">
        <v>566245.73059000005</v>
      </c>
      <c r="M3154">
        <v>583488.47368000005</v>
      </c>
      <c r="N3154">
        <v>599706.24708</v>
      </c>
      <c r="O3154">
        <v>624193.23204999999</v>
      </c>
      <c r="P3154">
        <v>642015.15599999996</v>
      </c>
      <c r="Q3154">
        <v>655523.02379000001</v>
      </c>
      <c r="R3154">
        <v>672069.43064000004</v>
      </c>
      <c r="S3154">
        <v>720073.93856000004</v>
      </c>
      <c r="T3154">
        <v>745208.68892999995</v>
      </c>
      <c r="U3154">
        <v>780125.03260999999</v>
      </c>
      <c r="V3154">
        <v>818802.99514000001</v>
      </c>
      <c r="W3154">
        <v>837814.34013000003</v>
      </c>
      <c r="X3154">
        <v>874694.30362999998</v>
      </c>
      <c r="Y3154">
        <v>937897.12697999994</v>
      </c>
    </row>
    <row r="3155" spans="1:47" x14ac:dyDescent="0.25">
      <c r="A3155" t="str">
        <f t="shared" si="49"/>
        <v>GrieskirchenArbeitnehmereinkommenSV-Beiträge 1000 EUR</v>
      </c>
      <c r="B3155">
        <v>3154</v>
      </c>
      <c r="C3155">
        <v>408</v>
      </c>
      <c r="D3155" t="s">
        <v>207</v>
      </c>
      <c r="E3155" t="s">
        <v>43</v>
      </c>
      <c r="F3155" t="s">
        <v>61</v>
      </c>
      <c r="G3155">
        <v>103398.05746</v>
      </c>
      <c r="H3155">
        <v>108021.44095</v>
      </c>
      <c r="I3155">
        <v>113501.83159</v>
      </c>
      <c r="J3155">
        <v>119270.04592999999</v>
      </c>
      <c r="K3155">
        <v>125043.51449</v>
      </c>
      <c r="L3155">
        <v>125996.33728000001</v>
      </c>
      <c r="M3155">
        <v>129950.7934</v>
      </c>
      <c r="N3155">
        <v>135857.31946999999</v>
      </c>
      <c r="O3155">
        <v>141881.63628999999</v>
      </c>
      <c r="P3155">
        <v>147183.91626</v>
      </c>
      <c r="Q3155">
        <v>151888.91412</v>
      </c>
      <c r="R3155">
        <v>157045.92699000001</v>
      </c>
      <c r="S3155">
        <v>163338.33708</v>
      </c>
      <c r="T3155">
        <v>169865.89301</v>
      </c>
      <c r="U3155">
        <v>177581.58332999999</v>
      </c>
      <c r="V3155">
        <v>184518.69712999999</v>
      </c>
      <c r="W3155">
        <v>185382.28990999999</v>
      </c>
      <c r="X3155">
        <v>196285.44081</v>
      </c>
      <c r="Y3155">
        <v>207728.92752999999</v>
      </c>
    </row>
    <row r="3156" spans="1:47" x14ac:dyDescent="0.25">
      <c r="A3156" t="str">
        <f t="shared" si="49"/>
        <v>GrieskirchenArbeitnehmereinkommenSV-Beiträge Fälle</v>
      </c>
      <c r="B3156">
        <v>3155</v>
      </c>
      <c r="C3156">
        <v>408</v>
      </c>
      <c r="D3156" t="s">
        <v>207</v>
      </c>
      <c r="E3156" t="s">
        <v>43</v>
      </c>
      <c r="F3156" t="s">
        <v>62</v>
      </c>
      <c r="G3156">
        <v>26471</v>
      </c>
      <c r="H3156">
        <v>26816</v>
      </c>
      <c r="I3156">
        <v>27250</v>
      </c>
      <c r="J3156">
        <v>27972</v>
      </c>
      <c r="K3156">
        <v>28529</v>
      </c>
      <c r="L3156">
        <v>28623</v>
      </c>
      <c r="M3156">
        <v>28987</v>
      </c>
      <c r="N3156">
        <v>29331</v>
      </c>
      <c r="O3156">
        <v>29745</v>
      </c>
      <c r="P3156">
        <v>30030</v>
      </c>
      <c r="Q3156">
        <v>30229</v>
      </c>
      <c r="R3156">
        <v>30621</v>
      </c>
      <c r="S3156">
        <v>31216</v>
      </c>
      <c r="T3156">
        <v>31284</v>
      </c>
      <c r="U3156">
        <v>31953</v>
      </c>
      <c r="V3156">
        <v>32196</v>
      </c>
      <c r="W3156">
        <v>31802</v>
      </c>
      <c r="X3156">
        <v>32410</v>
      </c>
      <c r="Y3156">
        <v>32883</v>
      </c>
    </row>
    <row r="3157" spans="1:47" x14ac:dyDescent="0.25">
      <c r="A3157" t="str">
        <f t="shared" si="49"/>
        <v>GrieskirchenArbeitsloseFrauen</v>
      </c>
      <c r="B3157">
        <v>3156</v>
      </c>
      <c r="C3157">
        <v>408</v>
      </c>
      <c r="D3157" t="s">
        <v>207</v>
      </c>
      <c r="E3157" t="s">
        <v>36</v>
      </c>
      <c r="F3157" t="s">
        <v>47</v>
      </c>
      <c r="G3157">
        <v>448</v>
      </c>
      <c r="H3157">
        <v>444</v>
      </c>
      <c r="I3157">
        <v>511</v>
      </c>
      <c r="J3157">
        <v>459</v>
      </c>
      <c r="K3157">
        <v>513</v>
      </c>
      <c r="L3157">
        <v>418</v>
      </c>
      <c r="M3157">
        <v>429</v>
      </c>
      <c r="N3157">
        <v>358</v>
      </c>
      <c r="O3157">
        <v>395</v>
      </c>
      <c r="P3157">
        <v>391</v>
      </c>
      <c r="Q3157">
        <v>460</v>
      </c>
      <c r="R3157">
        <v>434</v>
      </c>
      <c r="S3157">
        <v>493</v>
      </c>
      <c r="T3157">
        <v>474</v>
      </c>
      <c r="U3157">
        <v>461</v>
      </c>
      <c r="V3157">
        <v>434</v>
      </c>
      <c r="W3157">
        <v>445</v>
      </c>
      <c r="X3157">
        <v>452</v>
      </c>
      <c r="Y3157">
        <v>527</v>
      </c>
      <c r="Z3157">
        <v>478</v>
      </c>
      <c r="AA3157">
        <v>529</v>
      </c>
      <c r="AB3157">
        <v>553</v>
      </c>
      <c r="AC3157">
        <v>557</v>
      </c>
      <c r="AD3157">
        <v>563</v>
      </c>
      <c r="AE3157">
        <v>620</v>
      </c>
      <c r="AF3157">
        <v>612</v>
      </c>
      <c r="AG3157">
        <v>609</v>
      </c>
      <c r="AH3157">
        <v>593</v>
      </c>
      <c r="AI3157">
        <v>533</v>
      </c>
      <c r="AJ3157">
        <v>531</v>
      </c>
      <c r="AK3157">
        <v>470</v>
      </c>
      <c r="AL3157">
        <v>517</v>
      </c>
      <c r="AM3157">
        <v>476</v>
      </c>
      <c r="AN3157">
        <v>644</v>
      </c>
      <c r="AO3157">
        <v>587</v>
      </c>
      <c r="AP3157">
        <v>460</v>
      </c>
      <c r="AQ3157">
        <v>384</v>
      </c>
      <c r="AR3157">
        <v>369</v>
      </c>
      <c r="AS3157">
        <v>383</v>
      </c>
      <c r="AT3157">
        <v>431</v>
      </c>
      <c r="AU3157">
        <v>467</v>
      </c>
    </row>
    <row r="3158" spans="1:47" x14ac:dyDescent="0.25">
      <c r="A3158" t="str">
        <f t="shared" si="49"/>
        <v>GrieskirchenArbeitsloseInsgesamt</v>
      </c>
      <c r="B3158">
        <v>3157</v>
      </c>
      <c r="C3158">
        <v>408</v>
      </c>
      <c r="D3158" t="s">
        <v>207</v>
      </c>
      <c r="E3158" t="s">
        <v>36</v>
      </c>
      <c r="F3158" t="s">
        <v>48</v>
      </c>
      <c r="G3158">
        <v>1547</v>
      </c>
      <c r="H3158">
        <v>829</v>
      </c>
      <c r="I3158">
        <v>1579</v>
      </c>
      <c r="J3158">
        <v>853</v>
      </c>
      <c r="K3158">
        <v>1700</v>
      </c>
      <c r="L3158">
        <v>739</v>
      </c>
      <c r="M3158">
        <v>1318</v>
      </c>
      <c r="N3158">
        <v>670</v>
      </c>
      <c r="O3158">
        <v>1206</v>
      </c>
      <c r="P3158">
        <v>727</v>
      </c>
      <c r="Q3158">
        <v>1392</v>
      </c>
      <c r="R3158">
        <v>975</v>
      </c>
      <c r="S3158">
        <v>1783</v>
      </c>
      <c r="T3158">
        <v>985</v>
      </c>
      <c r="U3158">
        <v>1626</v>
      </c>
      <c r="V3158">
        <v>830</v>
      </c>
      <c r="W3158">
        <v>1453</v>
      </c>
      <c r="X3158">
        <v>861</v>
      </c>
      <c r="Y3158">
        <v>1665</v>
      </c>
      <c r="Z3158">
        <v>951</v>
      </c>
      <c r="AA3158">
        <v>1676</v>
      </c>
      <c r="AB3158">
        <v>1113</v>
      </c>
      <c r="AC3158">
        <v>1831</v>
      </c>
      <c r="AD3158">
        <v>1160</v>
      </c>
      <c r="AE3158">
        <v>1975</v>
      </c>
      <c r="AF3158">
        <v>1217</v>
      </c>
      <c r="AG3158">
        <v>1918</v>
      </c>
      <c r="AH3158">
        <v>1154</v>
      </c>
      <c r="AI3158">
        <v>1605</v>
      </c>
      <c r="AJ3158">
        <v>1013</v>
      </c>
      <c r="AK3158">
        <v>1503</v>
      </c>
      <c r="AL3158">
        <v>983</v>
      </c>
      <c r="AM3158">
        <v>1473</v>
      </c>
      <c r="AN3158">
        <v>1232</v>
      </c>
      <c r="AO3158">
        <v>1661</v>
      </c>
      <c r="AP3158">
        <v>861</v>
      </c>
      <c r="AQ3158">
        <v>1234</v>
      </c>
      <c r="AR3158">
        <v>750</v>
      </c>
      <c r="AS3158">
        <v>1259</v>
      </c>
      <c r="AT3158">
        <v>875</v>
      </c>
      <c r="AU3158">
        <v>1538</v>
      </c>
    </row>
    <row r="3159" spans="1:47" x14ac:dyDescent="0.25">
      <c r="A3159" t="str">
        <f t="shared" si="49"/>
        <v>GrieskirchenArbeitsloseMänner</v>
      </c>
      <c r="B3159">
        <v>3158</v>
      </c>
      <c r="C3159">
        <v>408</v>
      </c>
      <c r="D3159" t="s">
        <v>207</v>
      </c>
      <c r="E3159" t="s">
        <v>36</v>
      </c>
      <c r="F3159" t="s">
        <v>49</v>
      </c>
      <c r="G3159">
        <v>1099</v>
      </c>
      <c r="H3159">
        <v>385</v>
      </c>
      <c r="I3159">
        <v>1068</v>
      </c>
      <c r="J3159">
        <v>394</v>
      </c>
      <c r="K3159">
        <v>1187</v>
      </c>
      <c r="L3159">
        <v>321</v>
      </c>
      <c r="M3159">
        <v>889</v>
      </c>
      <c r="N3159">
        <v>312</v>
      </c>
      <c r="O3159">
        <v>811</v>
      </c>
      <c r="P3159">
        <v>336</v>
      </c>
      <c r="Q3159">
        <v>932</v>
      </c>
      <c r="R3159">
        <v>541</v>
      </c>
      <c r="S3159">
        <v>1290</v>
      </c>
      <c r="T3159">
        <v>511</v>
      </c>
      <c r="U3159">
        <v>1165</v>
      </c>
      <c r="V3159">
        <v>396</v>
      </c>
      <c r="W3159">
        <v>1008</v>
      </c>
      <c r="X3159">
        <v>409</v>
      </c>
      <c r="Y3159">
        <v>1138</v>
      </c>
      <c r="Z3159">
        <v>473</v>
      </c>
      <c r="AA3159">
        <v>1147</v>
      </c>
      <c r="AB3159">
        <v>560</v>
      </c>
      <c r="AC3159">
        <v>1274</v>
      </c>
      <c r="AD3159">
        <v>597</v>
      </c>
      <c r="AE3159">
        <v>1355</v>
      </c>
      <c r="AF3159">
        <v>605</v>
      </c>
      <c r="AG3159">
        <v>1309</v>
      </c>
      <c r="AH3159">
        <v>561</v>
      </c>
      <c r="AI3159">
        <v>1072</v>
      </c>
      <c r="AJ3159">
        <v>482</v>
      </c>
      <c r="AK3159">
        <v>1033</v>
      </c>
      <c r="AL3159">
        <v>466</v>
      </c>
      <c r="AM3159">
        <v>997</v>
      </c>
      <c r="AN3159">
        <v>588</v>
      </c>
      <c r="AO3159">
        <v>1074</v>
      </c>
      <c r="AP3159">
        <v>401</v>
      </c>
      <c r="AQ3159">
        <v>850</v>
      </c>
      <c r="AR3159">
        <v>381</v>
      </c>
      <c r="AS3159">
        <v>876</v>
      </c>
      <c r="AT3159">
        <v>444</v>
      </c>
      <c r="AU3159">
        <v>1071</v>
      </c>
    </row>
    <row r="3160" spans="1:47" x14ac:dyDescent="0.25">
      <c r="A3160" t="str">
        <f t="shared" si="49"/>
        <v>Grieskirchenarbeitslose AusländerFrauen</v>
      </c>
      <c r="B3160">
        <v>3159</v>
      </c>
      <c r="C3160">
        <v>408</v>
      </c>
      <c r="D3160" t="s">
        <v>207</v>
      </c>
      <c r="E3160" t="s">
        <v>37</v>
      </c>
      <c r="F3160" t="s">
        <v>47</v>
      </c>
      <c r="G3160">
        <v>39</v>
      </c>
      <c r="H3160">
        <v>29</v>
      </c>
      <c r="I3160">
        <v>50</v>
      </c>
      <c r="J3160">
        <v>36</v>
      </c>
      <c r="K3160">
        <v>45</v>
      </c>
      <c r="L3160">
        <v>30</v>
      </c>
      <c r="M3160">
        <v>39</v>
      </c>
      <c r="N3160">
        <v>18</v>
      </c>
      <c r="O3160">
        <v>33</v>
      </c>
      <c r="P3160">
        <v>32</v>
      </c>
      <c r="Q3160">
        <v>53</v>
      </c>
      <c r="R3160">
        <v>35</v>
      </c>
      <c r="S3160">
        <v>57</v>
      </c>
      <c r="T3160">
        <v>45</v>
      </c>
      <c r="U3160">
        <v>54</v>
      </c>
      <c r="V3160">
        <v>37</v>
      </c>
      <c r="W3160">
        <v>58</v>
      </c>
      <c r="X3160">
        <v>40</v>
      </c>
      <c r="Y3160">
        <v>71</v>
      </c>
      <c r="Z3160">
        <v>59</v>
      </c>
      <c r="AA3160">
        <v>85</v>
      </c>
      <c r="AB3160">
        <v>71</v>
      </c>
      <c r="AC3160">
        <v>92</v>
      </c>
      <c r="AD3160">
        <v>68</v>
      </c>
      <c r="AE3160">
        <v>123</v>
      </c>
      <c r="AF3160">
        <v>92</v>
      </c>
      <c r="AG3160">
        <v>111</v>
      </c>
      <c r="AH3160">
        <v>91</v>
      </c>
      <c r="AI3160">
        <v>129</v>
      </c>
      <c r="AJ3160">
        <v>92</v>
      </c>
      <c r="AK3160">
        <v>91</v>
      </c>
      <c r="AL3160">
        <v>88</v>
      </c>
      <c r="AM3160">
        <v>92</v>
      </c>
      <c r="AN3160">
        <v>125</v>
      </c>
      <c r="AO3160">
        <v>129</v>
      </c>
      <c r="AP3160">
        <v>85</v>
      </c>
      <c r="AQ3160">
        <v>91</v>
      </c>
      <c r="AR3160">
        <v>75</v>
      </c>
      <c r="AS3160">
        <v>98</v>
      </c>
      <c r="AT3160">
        <v>112</v>
      </c>
      <c r="AU3160">
        <v>143</v>
      </c>
    </row>
    <row r="3161" spans="1:47" x14ac:dyDescent="0.25">
      <c r="A3161" t="str">
        <f t="shared" si="49"/>
        <v>Grieskirchenarbeitslose AusländerInsgesamt</v>
      </c>
      <c r="B3161">
        <v>3160</v>
      </c>
      <c r="C3161">
        <v>408</v>
      </c>
      <c r="D3161" t="s">
        <v>207</v>
      </c>
      <c r="E3161" t="s">
        <v>37</v>
      </c>
      <c r="F3161" t="s">
        <v>48</v>
      </c>
      <c r="G3161">
        <v>181</v>
      </c>
      <c r="H3161">
        <v>57</v>
      </c>
      <c r="I3161">
        <v>180</v>
      </c>
      <c r="J3161">
        <v>77</v>
      </c>
      <c r="K3161">
        <v>182</v>
      </c>
      <c r="L3161">
        <v>56</v>
      </c>
      <c r="M3161">
        <v>130</v>
      </c>
      <c r="N3161">
        <v>61</v>
      </c>
      <c r="O3161">
        <v>126</v>
      </c>
      <c r="P3161">
        <v>61</v>
      </c>
      <c r="Q3161">
        <v>177</v>
      </c>
      <c r="R3161">
        <v>105</v>
      </c>
      <c r="S3161">
        <v>246</v>
      </c>
      <c r="T3161">
        <v>107</v>
      </c>
      <c r="U3161">
        <v>227</v>
      </c>
      <c r="V3161">
        <v>84</v>
      </c>
      <c r="W3161">
        <v>226</v>
      </c>
      <c r="X3161">
        <v>97</v>
      </c>
      <c r="Y3161">
        <v>297</v>
      </c>
      <c r="Z3161">
        <v>131</v>
      </c>
      <c r="AA3161">
        <v>300</v>
      </c>
      <c r="AB3161">
        <v>159</v>
      </c>
      <c r="AC3161">
        <v>368</v>
      </c>
      <c r="AD3161">
        <v>148</v>
      </c>
      <c r="AE3161">
        <v>384</v>
      </c>
      <c r="AF3161">
        <v>187</v>
      </c>
      <c r="AG3161">
        <v>386</v>
      </c>
      <c r="AH3161">
        <v>193</v>
      </c>
      <c r="AI3161">
        <v>356</v>
      </c>
      <c r="AJ3161">
        <v>172</v>
      </c>
      <c r="AK3161">
        <v>310</v>
      </c>
      <c r="AL3161">
        <v>165</v>
      </c>
      <c r="AM3161">
        <v>313</v>
      </c>
      <c r="AN3161">
        <v>233</v>
      </c>
      <c r="AO3161">
        <v>376</v>
      </c>
      <c r="AP3161">
        <v>178</v>
      </c>
      <c r="AQ3161">
        <v>283</v>
      </c>
      <c r="AR3161">
        <v>150</v>
      </c>
      <c r="AS3161">
        <v>323</v>
      </c>
      <c r="AT3161">
        <v>223</v>
      </c>
      <c r="AU3161">
        <v>461</v>
      </c>
    </row>
    <row r="3162" spans="1:47" x14ac:dyDescent="0.25">
      <c r="A3162" t="str">
        <f t="shared" si="49"/>
        <v>Grieskirchenarbeitslose AusländerMänner</v>
      </c>
      <c r="B3162">
        <v>3161</v>
      </c>
      <c r="C3162">
        <v>408</v>
      </c>
      <c r="D3162" t="s">
        <v>207</v>
      </c>
      <c r="E3162" t="s">
        <v>37</v>
      </c>
      <c r="F3162" t="s">
        <v>49</v>
      </c>
      <c r="G3162">
        <v>142</v>
      </c>
      <c r="H3162">
        <v>28</v>
      </c>
      <c r="I3162">
        <v>130</v>
      </c>
      <c r="J3162">
        <v>41</v>
      </c>
      <c r="K3162">
        <v>137</v>
      </c>
      <c r="L3162">
        <v>26</v>
      </c>
      <c r="M3162">
        <v>91</v>
      </c>
      <c r="N3162">
        <v>43</v>
      </c>
      <c r="O3162">
        <v>93</v>
      </c>
      <c r="P3162">
        <v>29</v>
      </c>
      <c r="Q3162">
        <v>124</v>
      </c>
      <c r="R3162">
        <v>70</v>
      </c>
      <c r="S3162">
        <v>189</v>
      </c>
      <c r="T3162">
        <v>62</v>
      </c>
      <c r="U3162">
        <v>173</v>
      </c>
      <c r="V3162">
        <v>47</v>
      </c>
      <c r="W3162">
        <v>168</v>
      </c>
      <c r="X3162">
        <v>57</v>
      </c>
      <c r="Y3162">
        <v>226</v>
      </c>
      <c r="Z3162">
        <v>72</v>
      </c>
      <c r="AA3162">
        <v>215</v>
      </c>
      <c r="AB3162">
        <v>88</v>
      </c>
      <c r="AC3162">
        <v>276</v>
      </c>
      <c r="AD3162">
        <v>80</v>
      </c>
      <c r="AE3162">
        <v>261</v>
      </c>
      <c r="AF3162">
        <v>95</v>
      </c>
      <c r="AG3162">
        <v>275</v>
      </c>
      <c r="AH3162">
        <v>102</v>
      </c>
      <c r="AI3162">
        <v>227</v>
      </c>
      <c r="AJ3162">
        <v>80</v>
      </c>
      <c r="AK3162">
        <v>219</v>
      </c>
      <c r="AL3162">
        <v>77</v>
      </c>
      <c r="AM3162">
        <v>221</v>
      </c>
      <c r="AN3162">
        <v>108</v>
      </c>
      <c r="AO3162">
        <v>247</v>
      </c>
      <c r="AP3162">
        <v>93</v>
      </c>
      <c r="AQ3162">
        <v>192</v>
      </c>
      <c r="AR3162">
        <v>75</v>
      </c>
      <c r="AS3162">
        <v>225</v>
      </c>
      <c r="AT3162">
        <v>111</v>
      </c>
      <c r="AU3162">
        <v>318</v>
      </c>
    </row>
    <row r="3163" spans="1:47" x14ac:dyDescent="0.25">
      <c r="A3163" t="str">
        <f t="shared" si="49"/>
        <v>GrieskirchenArbeitsstättenInsgesamt</v>
      </c>
      <c r="B3163">
        <v>3162</v>
      </c>
      <c r="C3163">
        <v>408</v>
      </c>
      <c r="D3163" t="s">
        <v>207</v>
      </c>
      <c r="E3163" t="s">
        <v>476</v>
      </c>
      <c r="F3163" t="s">
        <v>48</v>
      </c>
      <c r="G3163">
        <v>5686</v>
      </c>
      <c r="H3163">
        <v>5740</v>
      </c>
      <c r="I3163">
        <v>5794</v>
      </c>
    </row>
    <row r="3164" spans="1:47" x14ac:dyDescent="0.25">
      <c r="A3164" t="str">
        <f t="shared" si="49"/>
        <v>GrieskirchenBeschäftigte in den ArbeitsstättenInsgesamt</v>
      </c>
      <c r="B3164">
        <v>3163</v>
      </c>
      <c r="C3164">
        <v>408</v>
      </c>
      <c r="D3164" t="s">
        <v>207</v>
      </c>
      <c r="E3164" t="s">
        <v>477</v>
      </c>
      <c r="F3164" t="s">
        <v>48</v>
      </c>
      <c r="G3164">
        <v>30557</v>
      </c>
      <c r="H3164">
        <v>29578</v>
      </c>
      <c r="I3164">
        <v>30121</v>
      </c>
    </row>
    <row r="3165" spans="1:47" x14ac:dyDescent="0.25">
      <c r="A3165" t="str">
        <f t="shared" si="49"/>
        <v>GrieskirchenGesamteinkommenBruttobezüge Gesamt</v>
      </c>
      <c r="B3165">
        <v>3164</v>
      </c>
      <c r="C3165">
        <v>408</v>
      </c>
      <c r="D3165" t="s">
        <v>207</v>
      </c>
      <c r="E3165" t="s">
        <v>45</v>
      </c>
      <c r="F3165" t="s">
        <v>63</v>
      </c>
      <c r="G3165">
        <v>835493.06284000003</v>
      </c>
      <c r="H3165">
        <v>869960.47470999998</v>
      </c>
      <c r="I3165">
        <v>910015.97575999994</v>
      </c>
      <c r="J3165">
        <v>958388.63017000002</v>
      </c>
      <c r="K3165">
        <v>1017151.80846</v>
      </c>
      <c r="L3165">
        <v>1041957.11368</v>
      </c>
      <c r="M3165">
        <v>1080259.2717899999</v>
      </c>
      <c r="N3165">
        <v>1121935.36494</v>
      </c>
      <c r="O3165">
        <v>1175093.0325</v>
      </c>
      <c r="P3165">
        <v>1217279.8390299999</v>
      </c>
      <c r="Q3165">
        <v>1255161.4410399999</v>
      </c>
      <c r="R3165">
        <v>1292452.8307</v>
      </c>
      <c r="S3165">
        <v>1335120.81173</v>
      </c>
      <c r="T3165">
        <v>1384780.0702599999</v>
      </c>
      <c r="U3165">
        <v>1451033.9874700001</v>
      </c>
      <c r="V3165">
        <v>1519221.6087799999</v>
      </c>
      <c r="W3165">
        <v>1555778.4618200001</v>
      </c>
      <c r="X3165">
        <v>1642933.0643199999</v>
      </c>
      <c r="Y3165">
        <v>1748341.98526</v>
      </c>
    </row>
    <row r="3166" spans="1:47" x14ac:dyDescent="0.25">
      <c r="A3166" t="str">
        <f t="shared" si="49"/>
        <v>GrieskirchenGesamteinkommenNettobezüge Gesamt</v>
      </c>
      <c r="B3166">
        <v>3165</v>
      </c>
      <c r="C3166">
        <v>408</v>
      </c>
      <c r="D3166" t="s">
        <v>207</v>
      </c>
      <c r="E3166" t="s">
        <v>45</v>
      </c>
      <c r="F3166" t="s">
        <v>64</v>
      </c>
      <c r="G3166">
        <v>617909.89974999998</v>
      </c>
      <c r="H3166">
        <v>647347.87005000003</v>
      </c>
      <c r="I3166">
        <v>672365.66356999998</v>
      </c>
      <c r="J3166">
        <v>705083.94668000005</v>
      </c>
      <c r="K3166">
        <v>743485.81573000003</v>
      </c>
      <c r="L3166">
        <v>776771.00713000004</v>
      </c>
      <c r="M3166">
        <v>803381.21065000002</v>
      </c>
      <c r="N3166">
        <v>828606.35711999994</v>
      </c>
      <c r="O3166">
        <v>863067.59077999997</v>
      </c>
      <c r="P3166">
        <v>890400.61754999997</v>
      </c>
      <c r="Q3166">
        <v>913654.56078000006</v>
      </c>
      <c r="R3166">
        <v>936024.29286000005</v>
      </c>
      <c r="S3166">
        <v>994280.18532000005</v>
      </c>
      <c r="T3166">
        <v>1027001.82617</v>
      </c>
      <c r="U3166">
        <v>1071478.2494000001</v>
      </c>
      <c r="V3166">
        <v>1123720.4559599999</v>
      </c>
      <c r="W3166">
        <v>1164157.3918699999</v>
      </c>
      <c r="X3166">
        <v>1218628.1507300001</v>
      </c>
      <c r="Y3166">
        <v>1301361.43349</v>
      </c>
    </row>
    <row r="3167" spans="1:47" x14ac:dyDescent="0.25">
      <c r="A3167" t="str">
        <f t="shared" si="49"/>
        <v>GrieskirchenGründungsintensitätin % der aktiven Wirtschaftskammermitglieder</v>
      </c>
      <c r="B3167">
        <v>3166</v>
      </c>
      <c r="C3167">
        <v>408</v>
      </c>
      <c r="D3167" t="s">
        <v>207</v>
      </c>
      <c r="E3167" t="s">
        <v>40</v>
      </c>
      <c r="F3167" t="s">
        <v>52</v>
      </c>
      <c r="G3167">
        <v>6.7625899280575501</v>
      </c>
      <c r="H3167">
        <v>8.0365050951283301</v>
      </c>
      <c r="I3167">
        <v>6.1663649569169499</v>
      </c>
      <c r="J3167">
        <v>7.6255137277789897</v>
      </c>
      <c r="K3167">
        <v>6.3976340538115899</v>
      </c>
      <c r="L3167">
        <v>6.6364651631440204</v>
      </c>
      <c r="M3167">
        <v>8.5098517448216704</v>
      </c>
      <c r="N3167">
        <v>6.5501628106255296</v>
      </c>
      <c r="O3167">
        <v>8.4512453025392897</v>
      </c>
      <c r="P3167">
        <v>7.3683881650888896</v>
      </c>
      <c r="Q3167">
        <v>7.06798632431782</v>
      </c>
      <c r="R3167">
        <v>7.6200281624937301</v>
      </c>
      <c r="S3167">
        <v>7.7449412955715502</v>
      </c>
      <c r="T3167">
        <v>8.2789322804946597</v>
      </c>
      <c r="U3167">
        <v>7.2390620019209102</v>
      </c>
      <c r="V3167">
        <v>7.1344685848502598</v>
      </c>
      <c r="W3167">
        <v>6.2943011057555998</v>
      </c>
      <c r="X3167">
        <v>6.6981656475819902</v>
      </c>
      <c r="Y3167">
        <v>6.75824175824176</v>
      </c>
      <c r="Z3167">
        <v>7.1079761258817102</v>
      </c>
      <c r="AA3167">
        <v>6.88559322033898</v>
      </c>
      <c r="AB3167">
        <v>6.7921648435512596</v>
      </c>
    </row>
    <row r="3168" spans="1:47" x14ac:dyDescent="0.25">
      <c r="A3168" t="str">
        <f t="shared" si="49"/>
        <v>GrieskirchenGründungsintensitätje 1.000 Einwohner</v>
      </c>
      <c r="B3168">
        <v>3167</v>
      </c>
      <c r="C3168">
        <v>408</v>
      </c>
      <c r="D3168" t="s">
        <v>207</v>
      </c>
      <c r="E3168" t="s">
        <v>40</v>
      </c>
      <c r="F3168" t="s">
        <v>53</v>
      </c>
      <c r="G3168">
        <v>2.2726540085748401</v>
      </c>
      <c r="H3168">
        <v>2.7966452777939002</v>
      </c>
      <c r="I3168">
        <v>2.2258784343401201</v>
      </c>
      <c r="J3168">
        <v>2.81485254242547</v>
      </c>
      <c r="K3168">
        <v>2.4443621426887998</v>
      </c>
      <c r="L3168">
        <v>2.5571037871084301</v>
      </c>
      <c r="M3168">
        <v>3.3218944007970501</v>
      </c>
      <c r="N3168">
        <v>2.61458495418624</v>
      </c>
      <c r="O3168">
        <v>3.5277651004081898</v>
      </c>
      <c r="P3168">
        <v>3.2040561524969902</v>
      </c>
      <c r="Q3168">
        <v>3.1596967095561901</v>
      </c>
      <c r="R3168">
        <v>3.51867327632799</v>
      </c>
      <c r="S3168">
        <v>3.7261562558376</v>
      </c>
      <c r="T3168">
        <v>4.1134711968313402</v>
      </c>
      <c r="U3168">
        <v>3.7593179125086098</v>
      </c>
      <c r="V3168">
        <v>3.7696627470447699</v>
      </c>
      <c r="W3168">
        <v>3.4322289389465199</v>
      </c>
      <c r="X3168">
        <v>3.7236754685496201</v>
      </c>
      <c r="Y3168">
        <v>3.79190751445087</v>
      </c>
      <c r="Z3168">
        <v>4.0222914779618302</v>
      </c>
      <c r="AA3168">
        <v>3.9597928723728302</v>
      </c>
      <c r="AB3168">
        <v>4.0269671055608303</v>
      </c>
    </row>
    <row r="3169" spans="1:44" x14ac:dyDescent="0.25">
      <c r="A3169" t="str">
        <f t="shared" si="49"/>
        <v>GrieskirchenKammermitgliedschaftenAktiv</v>
      </c>
      <c r="B3169">
        <v>3168</v>
      </c>
      <c r="C3169">
        <v>408</v>
      </c>
      <c r="D3169" t="s">
        <v>207</v>
      </c>
      <c r="E3169" t="s">
        <v>39</v>
      </c>
      <c r="F3169" t="s">
        <v>50</v>
      </c>
      <c r="G3169">
        <v>2085</v>
      </c>
      <c r="H3169">
        <v>2161</v>
      </c>
      <c r="I3169">
        <v>2253</v>
      </c>
      <c r="J3169">
        <v>2304</v>
      </c>
      <c r="K3169">
        <v>2387</v>
      </c>
      <c r="L3169">
        <v>2407</v>
      </c>
      <c r="M3169">
        <v>2439</v>
      </c>
      <c r="N3169">
        <v>2500</v>
      </c>
      <c r="O3169">
        <v>2585</v>
      </c>
      <c r="P3169">
        <v>2613</v>
      </c>
      <c r="Q3169">
        <v>2685</v>
      </c>
      <c r="R3169">
        <v>2724</v>
      </c>
      <c r="S3169">
        <v>2783</v>
      </c>
      <c r="T3169">
        <v>2798</v>
      </c>
      <c r="U3169">
        <v>2869</v>
      </c>
      <c r="V3169">
        <v>2898</v>
      </c>
      <c r="W3169">
        <v>3009</v>
      </c>
      <c r="X3169">
        <v>3028</v>
      </c>
      <c r="Y3169">
        <v>3119</v>
      </c>
      <c r="Z3169">
        <v>3149</v>
      </c>
      <c r="AA3169">
        <v>3282</v>
      </c>
      <c r="AB3169">
        <v>3324</v>
      </c>
      <c r="AC3169">
        <v>3410</v>
      </c>
      <c r="AD3169">
        <v>3406</v>
      </c>
      <c r="AE3169">
        <v>3524</v>
      </c>
      <c r="AF3169">
        <v>3527</v>
      </c>
      <c r="AG3169">
        <v>3587</v>
      </c>
      <c r="AH3169">
        <v>3598</v>
      </c>
      <c r="AI3169">
        <v>3640</v>
      </c>
      <c r="AJ3169">
        <v>3640</v>
      </c>
      <c r="AK3169">
        <v>3646</v>
      </c>
      <c r="AL3169">
        <v>3686</v>
      </c>
      <c r="AM3169">
        <v>3830</v>
      </c>
      <c r="AN3169">
        <v>3776</v>
      </c>
      <c r="AO3169">
        <v>3899</v>
      </c>
      <c r="AP3169">
        <v>3931</v>
      </c>
      <c r="AQ3169">
        <v>4022</v>
      </c>
      <c r="AR3169">
        <v>4031</v>
      </c>
    </row>
    <row r="3170" spans="1:44" x14ac:dyDescent="0.25">
      <c r="A3170" t="str">
        <f t="shared" si="49"/>
        <v>GrieskirchenKammermitgliedschaftenInsgesamt</v>
      </c>
      <c r="B3170">
        <v>3169</v>
      </c>
      <c r="C3170">
        <v>408</v>
      </c>
      <c r="D3170" t="s">
        <v>207</v>
      </c>
      <c r="E3170" t="s">
        <v>39</v>
      </c>
      <c r="F3170" t="s">
        <v>48</v>
      </c>
      <c r="G3170">
        <v>2559</v>
      </c>
      <c r="H3170">
        <v>2645</v>
      </c>
      <c r="I3170">
        <v>2757</v>
      </c>
      <c r="J3170">
        <v>2797</v>
      </c>
      <c r="K3170">
        <v>2867</v>
      </c>
      <c r="L3170">
        <v>2894</v>
      </c>
      <c r="M3170">
        <v>2926</v>
      </c>
      <c r="N3170">
        <v>2996</v>
      </c>
      <c r="O3170">
        <v>3080</v>
      </c>
      <c r="P3170">
        <v>3116</v>
      </c>
      <c r="Q3170">
        <v>3211</v>
      </c>
      <c r="R3170">
        <v>3242</v>
      </c>
      <c r="S3170">
        <v>3305</v>
      </c>
      <c r="T3170">
        <v>3335</v>
      </c>
      <c r="U3170">
        <v>3396</v>
      </c>
      <c r="V3170">
        <v>3435</v>
      </c>
      <c r="W3170">
        <v>3543</v>
      </c>
      <c r="X3170">
        <v>3593</v>
      </c>
      <c r="Y3170">
        <v>3677</v>
      </c>
      <c r="Z3170">
        <v>3742</v>
      </c>
      <c r="AA3170">
        <v>3851</v>
      </c>
      <c r="AB3170">
        <v>3918</v>
      </c>
      <c r="AC3170">
        <v>3993</v>
      </c>
      <c r="AD3170">
        <v>4007</v>
      </c>
      <c r="AE3170">
        <v>4151</v>
      </c>
      <c r="AF3170">
        <v>4170</v>
      </c>
      <c r="AG3170">
        <v>4227</v>
      </c>
      <c r="AH3170">
        <v>4227</v>
      </c>
      <c r="AI3170">
        <v>4273</v>
      </c>
      <c r="AJ3170">
        <v>4282</v>
      </c>
      <c r="AK3170">
        <v>4335</v>
      </c>
      <c r="AL3170">
        <v>4394</v>
      </c>
      <c r="AM3170">
        <v>4537</v>
      </c>
      <c r="AN3170">
        <v>4494</v>
      </c>
      <c r="AO3170">
        <v>4590</v>
      </c>
      <c r="AP3170">
        <v>4615</v>
      </c>
      <c r="AQ3170">
        <v>4670</v>
      </c>
      <c r="AR3170">
        <v>4678</v>
      </c>
    </row>
    <row r="3171" spans="1:44" x14ac:dyDescent="0.25">
      <c r="A3171" t="str">
        <f t="shared" si="49"/>
        <v>GrieskirchenKammermitgliedschaftenRuhend</v>
      </c>
      <c r="B3171">
        <v>3170</v>
      </c>
      <c r="C3171">
        <v>408</v>
      </c>
      <c r="D3171" t="s">
        <v>207</v>
      </c>
      <c r="E3171" t="s">
        <v>39</v>
      </c>
      <c r="F3171" t="s">
        <v>51</v>
      </c>
      <c r="G3171">
        <v>474</v>
      </c>
      <c r="H3171">
        <v>484</v>
      </c>
      <c r="I3171">
        <v>504</v>
      </c>
      <c r="J3171">
        <v>493</v>
      </c>
      <c r="K3171">
        <v>480</v>
      </c>
      <c r="L3171">
        <v>487</v>
      </c>
      <c r="M3171">
        <v>487</v>
      </c>
      <c r="N3171">
        <v>496</v>
      </c>
      <c r="O3171">
        <v>495</v>
      </c>
      <c r="P3171">
        <v>503</v>
      </c>
      <c r="Q3171">
        <v>526</v>
      </c>
      <c r="R3171">
        <v>518</v>
      </c>
      <c r="S3171">
        <v>522</v>
      </c>
      <c r="T3171">
        <v>537</v>
      </c>
      <c r="U3171">
        <v>527</v>
      </c>
      <c r="V3171">
        <v>537</v>
      </c>
      <c r="W3171">
        <v>534</v>
      </c>
      <c r="X3171">
        <v>565</v>
      </c>
      <c r="Y3171">
        <v>558</v>
      </c>
      <c r="Z3171">
        <v>593</v>
      </c>
      <c r="AA3171">
        <v>569</v>
      </c>
      <c r="AB3171">
        <v>594</v>
      </c>
      <c r="AC3171">
        <v>583</v>
      </c>
      <c r="AD3171">
        <v>601</v>
      </c>
      <c r="AE3171">
        <v>627</v>
      </c>
      <c r="AF3171">
        <v>643</v>
      </c>
      <c r="AG3171">
        <v>640</v>
      </c>
      <c r="AH3171">
        <v>629</v>
      </c>
      <c r="AI3171">
        <v>633</v>
      </c>
      <c r="AJ3171">
        <v>642</v>
      </c>
      <c r="AK3171">
        <v>689</v>
      </c>
      <c r="AL3171">
        <v>708</v>
      </c>
      <c r="AM3171">
        <v>707</v>
      </c>
      <c r="AN3171">
        <v>718</v>
      </c>
      <c r="AO3171">
        <v>691</v>
      </c>
      <c r="AP3171">
        <v>684</v>
      </c>
      <c r="AQ3171">
        <v>648</v>
      </c>
      <c r="AR3171">
        <v>647</v>
      </c>
    </row>
    <row r="3172" spans="1:44" x14ac:dyDescent="0.25">
      <c r="A3172" t="str">
        <f t="shared" si="49"/>
        <v>GrieskirchenLehrlinge1. Lehrjahr, männlich</v>
      </c>
      <c r="B3172">
        <v>3171</v>
      </c>
      <c r="C3172">
        <v>408</v>
      </c>
      <c r="D3172" t="s">
        <v>207</v>
      </c>
      <c r="E3172" t="s">
        <v>46</v>
      </c>
      <c r="F3172" t="s">
        <v>65</v>
      </c>
      <c r="G3172">
        <v>203</v>
      </c>
      <c r="H3172">
        <v>190</v>
      </c>
      <c r="I3172">
        <v>204</v>
      </c>
      <c r="J3172">
        <v>225</v>
      </c>
      <c r="K3172">
        <v>209</v>
      </c>
      <c r="L3172">
        <v>260</v>
      </c>
      <c r="M3172">
        <v>236</v>
      </c>
      <c r="N3172">
        <v>214</v>
      </c>
      <c r="O3172">
        <v>220</v>
      </c>
      <c r="P3172">
        <v>233</v>
      </c>
      <c r="Q3172">
        <v>221</v>
      </c>
      <c r="R3172">
        <v>184</v>
      </c>
      <c r="S3172">
        <v>184</v>
      </c>
      <c r="T3172">
        <v>174</v>
      </c>
      <c r="U3172">
        <v>171</v>
      </c>
      <c r="V3172">
        <v>181</v>
      </c>
      <c r="W3172">
        <v>176</v>
      </c>
      <c r="X3172">
        <v>174</v>
      </c>
      <c r="Y3172">
        <v>173</v>
      </c>
      <c r="Z3172">
        <v>175</v>
      </c>
      <c r="AA3172">
        <v>197</v>
      </c>
      <c r="AB3172">
        <v>164</v>
      </c>
    </row>
    <row r="3173" spans="1:44" x14ac:dyDescent="0.25">
      <c r="A3173" t="str">
        <f t="shared" si="49"/>
        <v>GrieskirchenLehrlinge1. Lehrjahr, weiblich</v>
      </c>
      <c r="B3173">
        <v>3172</v>
      </c>
      <c r="C3173">
        <v>408</v>
      </c>
      <c r="D3173" t="s">
        <v>207</v>
      </c>
      <c r="E3173" t="s">
        <v>46</v>
      </c>
      <c r="F3173" t="s">
        <v>66</v>
      </c>
      <c r="G3173">
        <v>91</v>
      </c>
      <c r="H3173">
        <v>93</v>
      </c>
      <c r="I3173">
        <v>98</v>
      </c>
      <c r="J3173">
        <v>104</v>
      </c>
      <c r="K3173">
        <v>119</v>
      </c>
      <c r="L3173">
        <v>125</v>
      </c>
      <c r="M3173">
        <v>124</v>
      </c>
      <c r="N3173">
        <v>121</v>
      </c>
      <c r="O3173">
        <v>115</v>
      </c>
      <c r="P3173">
        <v>117</v>
      </c>
      <c r="Q3173">
        <v>96</v>
      </c>
      <c r="R3173">
        <v>113</v>
      </c>
      <c r="S3173">
        <v>92</v>
      </c>
      <c r="T3173">
        <v>96</v>
      </c>
      <c r="U3173">
        <v>84</v>
      </c>
      <c r="V3173">
        <v>99</v>
      </c>
      <c r="W3173">
        <v>112</v>
      </c>
      <c r="X3173">
        <v>93</v>
      </c>
      <c r="Y3173">
        <v>89</v>
      </c>
      <c r="Z3173">
        <v>80</v>
      </c>
      <c r="AA3173">
        <v>96</v>
      </c>
      <c r="AB3173">
        <v>91</v>
      </c>
    </row>
    <row r="3174" spans="1:44" x14ac:dyDescent="0.25">
      <c r="A3174" t="str">
        <f t="shared" si="49"/>
        <v>GrieskirchenLehrlinge2. Lehrjahr, männlich</v>
      </c>
      <c r="B3174">
        <v>3173</v>
      </c>
      <c r="C3174">
        <v>408</v>
      </c>
      <c r="D3174" t="s">
        <v>207</v>
      </c>
      <c r="E3174" t="s">
        <v>46</v>
      </c>
      <c r="F3174" t="s">
        <v>67</v>
      </c>
      <c r="G3174">
        <v>210</v>
      </c>
      <c r="H3174">
        <v>209</v>
      </c>
      <c r="I3174">
        <v>189</v>
      </c>
      <c r="J3174">
        <v>209</v>
      </c>
      <c r="K3174">
        <v>228</v>
      </c>
      <c r="L3174">
        <v>212</v>
      </c>
      <c r="M3174">
        <v>256</v>
      </c>
      <c r="N3174">
        <v>233</v>
      </c>
      <c r="O3174">
        <v>211</v>
      </c>
      <c r="P3174">
        <v>231</v>
      </c>
      <c r="Q3174">
        <v>239</v>
      </c>
      <c r="R3174">
        <v>220</v>
      </c>
      <c r="S3174">
        <v>191</v>
      </c>
      <c r="T3174">
        <v>193</v>
      </c>
      <c r="U3174">
        <v>185</v>
      </c>
      <c r="V3174">
        <v>180</v>
      </c>
      <c r="W3174">
        <v>189</v>
      </c>
      <c r="X3174">
        <v>184</v>
      </c>
      <c r="Y3174">
        <v>197</v>
      </c>
      <c r="Z3174">
        <v>171</v>
      </c>
      <c r="AA3174">
        <v>189</v>
      </c>
      <c r="AB3174">
        <v>202</v>
      </c>
    </row>
    <row r="3175" spans="1:44" x14ac:dyDescent="0.25">
      <c r="A3175" t="str">
        <f t="shared" si="49"/>
        <v>GrieskirchenLehrlinge2. Lehrjahr, weiblich</v>
      </c>
      <c r="B3175">
        <v>3174</v>
      </c>
      <c r="C3175">
        <v>408</v>
      </c>
      <c r="D3175" t="s">
        <v>207</v>
      </c>
      <c r="E3175" t="s">
        <v>46</v>
      </c>
      <c r="F3175" t="s">
        <v>68</v>
      </c>
      <c r="G3175">
        <v>106</v>
      </c>
      <c r="H3175">
        <v>109</v>
      </c>
      <c r="I3175">
        <v>87</v>
      </c>
      <c r="J3175">
        <v>114</v>
      </c>
      <c r="K3175">
        <v>93</v>
      </c>
      <c r="L3175">
        <v>121</v>
      </c>
      <c r="M3175">
        <v>123</v>
      </c>
      <c r="N3175">
        <v>127</v>
      </c>
      <c r="O3175">
        <v>128</v>
      </c>
      <c r="P3175">
        <v>124</v>
      </c>
      <c r="Q3175">
        <v>116</v>
      </c>
      <c r="R3175">
        <v>102</v>
      </c>
      <c r="S3175">
        <v>111</v>
      </c>
      <c r="T3175">
        <v>83</v>
      </c>
      <c r="U3175">
        <v>93</v>
      </c>
      <c r="V3175">
        <v>87</v>
      </c>
      <c r="W3175">
        <v>107</v>
      </c>
      <c r="X3175">
        <v>116</v>
      </c>
      <c r="Y3175">
        <v>97</v>
      </c>
      <c r="Z3175">
        <v>83</v>
      </c>
      <c r="AA3175">
        <v>81</v>
      </c>
      <c r="AB3175">
        <v>99</v>
      </c>
    </row>
    <row r="3176" spans="1:44" x14ac:dyDescent="0.25">
      <c r="A3176" t="str">
        <f t="shared" si="49"/>
        <v>GrieskirchenLehrlinge3. Lehrjahr, männlich</v>
      </c>
      <c r="B3176">
        <v>3175</v>
      </c>
      <c r="C3176">
        <v>408</v>
      </c>
      <c r="D3176" t="s">
        <v>207</v>
      </c>
      <c r="E3176" t="s">
        <v>46</v>
      </c>
      <c r="F3176" t="s">
        <v>69</v>
      </c>
      <c r="G3176">
        <v>215</v>
      </c>
      <c r="H3176">
        <v>207</v>
      </c>
      <c r="I3176">
        <v>204</v>
      </c>
      <c r="J3176">
        <v>192</v>
      </c>
      <c r="K3176">
        <v>198</v>
      </c>
      <c r="L3176">
        <v>228</v>
      </c>
      <c r="M3176">
        <v>202</v>
      </c>
      <c r="N3176">
        <v>248</v>
      </c>
      <c r="O3176">
        <v>219</v>
      </c>
      <c r="P3176">
        <v>197</v>
      </c>
      <c r="Q3176">
        <v>221</v>
      </c>
      <c r="R3176">
        <v>228</v>
      </c>
      <c r="S3176">
        <v>219</v>
      </c>
      <c r="T3176">
        <v>185</v>
      </c>
      <c r="U3176">
        <v>182</v>
      </c>
      <c r="V3176">
        <v>175</v>
      </c>
      <c r="W3176">
        <v>171</v>
      </c>
      <c r="X3176">
        <v>183</v>
      </c>
      <c r="Y3176">
        <v>175</v>
      </c>
      <c r="Z3176">
        <v>188</v>
      </c>
      <c r="AA3176">
        <v>167</v>
      </c>
      <c r="AB3176">
        <v>190</v>
      </c>
    </row>
    <row r="3177" spans="1:44" x14ac:dyDescent="0.25">
      <c r="A3177" t="str">
        <f t="shared" si="49"/>
        <v>GrieskirchenLehrlinge3. Lehrjahr, weiblich</v>
      </c>
      <c r="B3177">
        <v>3176</v>
      </c>
      <c r="C3177">
        <v>408</v>
      </c>
      <c r="D3177" t="s">
        <v>207</v>
      </c>
      <c r="E3177" t="s">
        <v>46</v>
      </c>
      <c r="F3177" t="s">
        <v>70</v>
      </c>
      <c r="G3177">
        <v>105</v>
      </c>
      <c r="H3177">
        <v>111</v>
      </c>
      <c r="I3177">
        <v>98</v>
      </c>
      <c r="J3177">
        <v>80</v>
      </c>
      <c r="K3177">
        <v>102</v>
      </c>
      <c r="L3177">
        <v>93</v>
      </c>
      <c r="M3177">
        <v>115</v>
      </c>
      <c r="N3177">
        <v>118</v>
      </c>
      <c r="O3177">
        <v>118</v>
      </c>
      <c r="P3177">
        <v>113</v>
      </c>
      <c r="Q3177">
        <v>111</v>
      </c>
      <c r="R3177">
        <v>102</v>
      </c>
      <c r="S3177">
        <v>93</v>
      </c>
      <c r="T3177">
        <v>108</v>
      </c>
      <c r="U3177">
        <v>81</v>
      </c>
      <c r="V3177">
        <v>90</v>
      </c>
      <c r="W3177">
        <v>80</v>
      </c>
      <c r="X3177">
        <v>98</v>
      </c>
      <c r="Y3177">
        <v>110</v>
      </c>
      <c r="Z3177">
        <v>90</v>
      </c>
      <c r="AA3177">
        <v>77</v>
      </c>
      <c r="AB3177">
        <v>75</v>
      </c>
    </row>
    <row r="3178" spans="1:44" x14ac:dyDescent="0.25">
      <c r="A3178" t="str">
        <f t="shared" si="49"/>
        <v>GrieskirchenLehrlinge4. Lehrjahr, männlich</v>
      </c>
      <c r="B3178">
        <v>3177</v>
      </c>
      <c r="C3178">
        <v>408</v>
      </c>
      <c r="D3178" t="s">
        <v>207</v>
      </c>
      <c r="E3178" t="s">
        <v>46</v>
      </c>
      <c r="F3178" t="s">
        <v>71</v>
      </c>
      <c r="G3178">
        <v>106</v>
      </c>
      <c r="H3178">
        <v>100</v>
      </c>
      <c r="I3178">
        <v>108</v>
      </c>
      <c r="J3178">
        <v>106</v>
      </c>
      <c r="K3178">
        <v>114</v>
      </c>
      <c r="L3178">
        <v>111</v>
      </c>
      <c r="M3178">
        <v>128</v>
      </c>
      <c r="N3178">
        <v>116</v>
      </c>
      <c r="O3178">
        <v>149</v>
      </c>
      <c r="P3178">
        <v>134</v>
      </c>
      <c r="Q3178">
        <v>103</v>
      </c>
      <c r="R3178">
        <v>121</v>
      </c>
      <c r="S3178">
        <v>118</v>
      </c>
      <c r="T3178">
        <v>118</v>
      </c>
      <c r="U3178">
        <v>102</v>
      </c>
      <c r="V3178">
        <v>107</v>
      </c>
      <c r="W3178">
        <v>93</v>
      </c>
      <c r="X3178">
        <v>98</v>
      </c>
      <c r="Y3178">
        <v>99</v>
      </c>
      <c r="Z3178">
        <v>109</v>
      </c>
      <c r="AA3178">
        <v>116</v>
      </c>
      <c r="AB3178">
        <v>99</v>
      </c>
    </row>
    <row r="3179" spans="1:44" x14ac:dyDescent="0.25">
      <c r="A3179" t="str">
        <f t="shared" si="49"/>
        <v>GrieskirchenLehrlinge4. Lehrjahr, weiblich</v>
      </c>
      <c r="B3179">
        <v>3178</v>
      </c>
      <c r="C3179">
        <v>408</v>
      </c>
      <c r="D3179" t="s">
        <v>207</v>
      </c>
      <c r="E3179" t="s">
        <v>46</v>
      </c>
      <c r="F3179" t="s">
        <v>72</v>
      </c>
      <c r="G3179">
        <v>3</v>
      </c>
      <c r="H3179">
        <v>8</v>
      </c>
      <c r="I3179">
        <v>8</v>
      </c>
      <c r="J3179">
        <v>8</v>
      </c>
      <c r="K3179">
        <v>5</v>
      </c>
      <c r="L3179">
        <v>8</v>
      </c>
      <c r="M3179">
        <v>12</v>
      </c>
      <c r="N3179">
        <v>14</v>
      </c>
      <c r="O3179">
        <v>12</v>
      </c>
      <c r="P3179">
        <v>13</v>
      </c>
      <c r="Q3179">
        <v>13</v>
      </c>
      <c r="R3179">
        <v>7</v>
      </c>
      <c r="S3179">
        <v>9</v>
      </c>
      <c r="T3179">
        <v>14</v>
      </c>
      <c r="U3179">
        <v>13</v>
      </c>
      <c r="V3179">
        <v>10</v>
      </c>
      <c r="W3179">
        <v>11</v>
      </c>
      <c r="X3179">
        <v>16</v>
      </c>
      <c r="Y3179">
        <v>8</v>
      </c>
      <c r="Z3179">
        <v>15</v>
      </c>
      <c r="AA3179">
        <v>10</v>
      </c>
      <c r="AB3179">
        <v>11</v>
      </c>
    </row>
    <row r="3180" spans="1:44" x14ac:dyDescent="0.25">
      <c r="A3180" t="str">
        <f t="shared" si="49"/>
        <v>GrieskirchenLehrlingeFrauen</v>
      </c>
      <c r="B3180">
        <v>3179</v>
      </c>
      <c r="C3180">
        <v>408</v>
      </c>
      <c r="D3180" t="s">
        <v>207</v>
      </c>
      <c r="E3180" t="s">
        <v>46</v>
      </c>
      <c r="F3180" t="s">
        <v>47</v>
      </c>
      <c r="G3180">
        <v>305</v>
      </c>
      <c r="H3180">
        <v>321</v>
      </c>
      <c r="I3180">
        <v>291</v>
      </c>
      <c r="J3180">
        <v>306</v>
      </c>
      <c r="K3180">
        <v>319</v>
      </c>
      <c r="L3180">
        <v>347</v>
      </c>
      <c r="M3180">
        <v>374</v>
      </c>
      <c r="N3180">
        <v>380</v>
      </c>
      <c r="O3180">
        <v>373</v>
      </c>
      <c r="P3180">
        <v>367</v>
      </c>
      <c r="Q3180">
        <v>336</v>
      </c>
      <c r="R3180">
        <v>324</v>
      </c>
      <c r="S3180">
        <v>305</v>
      </c>
      <c r="T3180">
        <v>301</v>
      </c>
      <c r="U3180">
        <v>271</v>
      </c>
      <c r="V3180">
        <v>286</v>
      </c>
      <c r="W3180">
        <v>310</v>
      </c>
      <c r="X3180">
        <v>323</v>
      </c>
      <c r="Y3180">
        <v>304</v>
      </c>
      <c r="Z3180">
        <v>268</v>
      </c>
      <c r="AA3180">
        <v>264</v>
      </c>
      <c r="AB3180">
        <v>276</v>
      </c>
    </row>
    <row r="3181" spans="1:44" x14ac:dyDescent="0.25">
      <c r="A3181" t="str">
        <f t="shared" si="49"/>
        <v>GrieskirchenLehrlingeInsgesamt</v>
      </c>
      <c r="B3181">
        <v>3180</v>
      </c>
      <c r="C3181">
        <v>408</v>
      </c>
      <c r="D3181" t="s">
        <v>207</v>
      </c>
      <c r="E3181" t="s">
        <v>46</v>
      </c>
      <c r="F3181" t="s">
        <v>48</v>
      </c>
      <c r="G3181">
        <v>1039</v>
      </c>
      <c r="H3181">
        <v>1027</v>
      </c>
      <c r="I3181">
        <v>996</v>
      </c>
      <c r="J3181">
        <v>1038</v>
      </c>
      <c r="K3181">
        <v>1068</v>
      </c>
      <c r="L3181">
        <v>1158</v>
      </c>
      <c r="M3181">
        <v>1196</v>
      </c>
      <c r="N3181">
        <v>1191</v>
      </c>
      <c r="O3181">
        <v>1172</v>
      </c>
      <c r="P3181">
        <v>1162</v>
      </c>
      <c r="Q3181">
        <v>1120</v>
      </c>
      <c r="R3181">
        <v>1077</v>
      </c>
      <c r="S3181">
        <v>1017</v>
      </c>
      <c r="T3181">
        <v>971</v>
      </c>
      <c r="U3181">
        <v>911</v>
      </c>
      <c r="V3181">
        <v>929</v>
      </c>
      <c r="W3181">
        <v>939</v>
      </c>
      <c r="X3181">
        <v>962</v>
      </c>
      <c r="Y3181">
        <v>948</v>
      </c>
      <c r="Z3181">
        <v>911</v>
      </c>
      <c r="AA3181">
        <v>933</v>
      </c>
      <c r="AB3181">
        <v>931</v>
      </c>
    </row>
    <row r="3182" spans="1:44" x14ac:dyDescent="0.25">
      <c r="A3182" t="str">
        <f t="shared" si="49"/>
        <v>GrieskirchenLehrlingeMänner</v>
      </c>
      <c r="B3182">
        <v>3181</v>
      </c>
      <c r="C3182">
        <v>408</v>
      </c>
      <c r="D3182" t="s">
        <v>207</v>
      </c>
      <c r="E3182" t="s">
        <v>46</v>
      </c>
      <c r="F3182" t="s">
        <v>49</v>
      </c>
      <c r="G3182">
        <v>734</v>
      </c>
      <c r="H3182">
        <v>706</v>
      </c>
      <c r="I3182">
        <v>705</v>
      </c>
      <c r="J3182">
        <v>732</v>
      </c>
      <c r="K3182">
        <v>749</v>
      </c>
      <c r="L3182">
        <v>811</v>
      </c>
      <c r="M3182">
        <v>822</v>
      </c>
      <c r="N3182">
        <v>811</v>
      </c>
      <c r="O3182">
        <v>799</v>
      </c>
      <c r="P3182">
        <v>795</v>
      </c>
      <c r="Q3182">
        <v>784</v>
      </c>
      <c r="R3182">
        <v>753</v>
      </c>
      <c r="S3182">
        <v>712</v>
      </c>
      <c r="T3182">
        <v>670</v>
      </c>
      <c r="U3182">
        <v>640</v>
      </c>
      <c r="V3182">
        <v>643</v>
      </c>
      <c r="W3182">
        <v>629</v>
      </c>
      <c r="X3182">
        <v>639</v>
      </c>
      <c r="Y3182">
        <v>644</v>
      </c>
      <c r="Z3182">
        <v>643</v>
      </c>
      <c r="AA3182">
        <v>669</v>
      </c>
      <c r="AB3182">
        <v>655</v>
      </c>
    </row>
    <row r="3183" spans="1:44" x14ac:dyDescent="0.25">
      <c r="A3183" t="str">
        <f t="shared" si="49"/>
        <v>GrieskirchenNeugründungenInsgesamt</v>
      </c>
      <c r="B3183">
        <v>3182</v>
      </c>
      <c r="C3183">
        <v>408</v>
      </c>
      <c r="D3183" t="s">
        <v>207</v>
      </c>
      <c r="E3183" t="s">
        <v>41</v>
      </c>
      <c r="F3183" t="s">
        <v>48</v>
      </c>
      <c r="G3183">
        <v>141</v>
      </c>
      <c r="H3183">
        <v>173.668875105723</v>
      </c>
      <c r="I3183">
        <v>138.92820247933901</v>
      </c>
      <c r="J3183">
        <v>175.69183628802799</v>
      </c>
      <c r="K3183">
        <v>152.71152486448301</v>
      </c>
      <c r="L3183">
        <v>159.73971647687699</v>
      </c>
      <c r="M3183">
        <v>207.55528405620001</v>
      </c>
      <c r="N3183">
        <v>163.75407026563801</v>
      </c>
      <c r="O3183">
        <v>220.83103975535201</v>
      </c>
      <c r="P3183">
        <v>200.714893617021</v>
      </c>
      <c r="Q3183">
        <v>197.76225735441301</v>
      </c>
      <c r="R3183">
        <v>220.828416149068</v>
      </c>
      <c r="S3183">
        <v>234.51682242990699</v>
      </c>
      <c r="T3183">
        <v>260.70357751277697</v>
      </c>
      <c r="U3183">
        <v>240.626420943851</v>
      </c>
      <c r="V3183">
        <v>243</v>
      </c>
      <c r="W3183">
        <v>222</v>
      </c>
      <c r="X3183">
        <v>241</v>
      </c>
      <c r="Y3183">
        <v>246</v>
      </c>
      <c r="Z3183">
        <v>262</v>
      </c>
      <c r="AA3183">
        <v>260</v>
      </c>
      <c r="AB3183">
        <v>267</v>
      </c>
    </row>
    <row r="3184" spans="1:44" x14ac:dyDescent="0.25">
      <c r="A3184" t="str">
        <f t="shared" si="49"/>
        <v>GrieskirchenPendler (Auspendler/-innen)Insgesamt</v>
      </c>
      <c r="B3184">
        <v>3183</v>
      </c>
      <c r="C3184">
        <v>408</v>
      </c>
      <c r="D3184" t="s">
        <v>207</v>
      </c>
      <c r="E3184" t="s">
        <v>459</v>
      </c>
      <c r="F3184" t="s">
        <v>48</v>
      </c>
      <c r="G3184">
        <v>21684</v>
      </c>
      <c r="H3184">
        <v>22234</v>
      </c>
      <c r="I3184">
        <v>22511</v>
      </c>
      <c r="J3184">
        <v>22795</v>
      </c>
      <c r="K3184">
        <v>22986</v>
      </c>
      <c r="L3184">
        <v>23179</v>
      </c>
      <c r="M3184">
        <v>23428</v>
      </c>
      <c r="N3184">
        <v>24009</v>
      </c>
      <c r="O3184">
        <v>24441</v>
      </c>
      <c r="P3184">
        <v>24839</v>
      </c>
      <c r="Q3184">
        <v>25130</v>
      </c>
      <c r="R3184">
        <v>25048</v>
      </c>
      <c r="S3184">
        <v>25428</v>
      </c>
    </row>
    <row r="3185" spans="1:47" x14ac:dyDescent="0.25">
      <c r="A3185" t="str">
        <f t="shared" si="49"/>
        <v>GrieskirchenPendler ins AuslandInsgesamt</v>
      </c>
      <c r="B3185">
        <v>3184</v>
      </c>
      <c r="C3185">
        <v>408</v>
      </c>
      <c r="D3185" t="s">
        <v>207</v>
      </c>
      <c r="E3185" t="s">
        <v>304</v>
      </c>
      <c r="F3185" t="s">
        <v>48</v>
      </c>
      <c r="G3185">
        <v>39</v>
      </c>
      <c r="H3185">
        <v>50</v>
      </c>
      <c r="I3185">
        <v>72</v>
      </c>
      <c r="J3185">
        <v>39</v>
      </c>
      <c r="K3185">
        <v>40</v>
      </c>
      <c r="L3185">
        <v>110</v>
      </c>
      <c r="M3185">
        <v>134</v>
      </c>
      <c r="N3185">
        <v>120</v>
      </c>
      <c r="O3185">
        <v>129</v>
      </c>
      <c r="P3185">
        <v>122</v>
      </c>
      <c r="Q3185">
        <v>123</v>
      </c>
      <c r="R3185">
        <v>59</v>
      </c>
      <c r="S3185">
        <v>114</v>
      </c>
    </row>
    <row r="3186" spans="1:47" x14ac:dyDescent="0.25">
      <c r="A3186" t="str">
        <f t="shared" si="49"/>
        <v>GrieskirchenPendler zw. BundesländernInsgesamt</v>
      </c>
      <c r="B3186">
        <v>3185</v>
      </c>
      <c r="C3186">
        <v>408</v>
      </c>
      <c r="D3186" t="s">
        <v>207</v>
      </c>
      <c r="E3186" t="s">
        <v>433</v>
      </c>
      <c r="F3186" t="s">
        <v>48</v>
      </c>
      <c r="G3186">
        <v>1267</v>
      </c>
      <c r="H3186">
        <v>1029</v>
      </c>
      <c r="I3186">
        <v>945</v>
      </c>
      <c r="J3186">
        <v>949</v>
      </c>
      <c r="K3186">
        <v>875</v>
      </c>
      <c r="L3186">
        <v>854</v>
      </c>
      <c r="M3186">
        <v>799</v>
      </c>
      <c r="N3186">
        <v>878</v>
      </c>
      <c r="O3186">
        <v>874</v>
      </c>
      <c r="P3186">
        <v>858</v>
      </c>
      <c r="Q3186">
        <v>821</v>
      </c>
      <c r="R3186">
        <v>821</v>
      </c>
      <c r="S3186">
        <v>899</v>
      </c>
    </row>
    <row r="3187" spans="1:47" x14ac:dyDescent="0.25">
      <c r="A3187" t="str">
        <f t="shared" si="49"/>
        <v>GrieskirchenPendler zw. Gemeinden eines Pol. BezirkesInsgesamt</v>
      </c>
      <c r="B3187">
        <v>3186</v>
      </c>
      <c r="C3187">
        <v>408</v>
      </c>
      <c r="D3187" t="s">
        <v>207</v>
      </c>
      <c r="E3187" t="s">
        <v>305</v>
      </c>
      <c r="F3187" t="s">
        <v>48</v>
      </c>
      <c r="G3187">
        <v>9612</v>
      </c>
      <c r="H3187">
        <v>8982</v>
      </c>
      <c r="I3187">
        <v>9393</v>
      </c>
      <c r="J3187">
        <v>9497</v>
      </c>
      <c r="K3187">
        <v>9703</v>
      </c>
      <c r="L3187">
        <v>9775</v>
      </c>
      <c r="M3187">
        <v>9784</v>
      </c>
      <c r="N3187">
        <v>9943</v>
      </c>
      <c r="O3187">
        <v>10149</v>
      </c>
      <c r="P3187">
        <v>10376</v>
      </c>
      <c r="Q3187">
        <v>10401</v>
      </c>
      <c r="R3187">
        <v>10209</v>
      </c>
      <c r="S3187">
        <v>10388</v>
      </c>
    </row>
    <row r="3188" spans="1:47" x14ac:dyDescent="0.25">
      <c r="A3188" t="str">
        <f t="shared" si="49"/>
        <v>GrieskirchenPendler zw. Pol. Bez. des BundeslandesInsgesamt</v>
      </c>
      <c r="B3188">
        <v>3187</v>
      </c>
      <c r="C3188">
        <v>408</v>
      </c>
      <c r="D3188" t="s">
        <v>207</v>
      </c>
      <c r="E3188" t="s">
        <v>306</v>
      </c>
      <c r="F3188" t="s">
        <v>48</v>
      </c>
      <c r="G3188">
        <v>10766</v>
      </c>
      <c r="H3188">
        <v>12173</v>
      </c>
      <c r="I3188">
        <v>12101</v>
      </c>
      <c r="J3188">
        <v>12310</v>
      </c>
      <c r="K3188">
        <v>12368</v>
      </c>
      <c r="L3188">
        <v>12440</v>
      </c>
      <c r="M3188">
        <v>12711</v>
      </c>
      <c r="N3188">
        <v>13068</v>
      </c>
      <c r="O3188">
        <v>13289</v>
      </c>
      <c r="P3188">
        <v>13483</v>
      </c>
      <c r="Q3188">
        <v>13785</v>
      </c>
      <c r="R3188">
        <v>13959</v>
      </c>
      <c r="S3188">
        <v>14027</v>
      </c>
    </row>
    <row r="3189" spans="1:47" x14ac:dyDescent="0.25">
      <c r="A3189" t="str">
        <f t="shared" si="49"/>
        <v>GrieskirchenPensionisteneinkommenBrutto_Schnitt</v>
      </c>
      <c r="B3189">
        <v>3188</v>
      </c>
      <c r="C3189">
        <v>408</v>
      </c>
      <c r="D3189" t="s">
        <v>207</v>
      </c>
      <c r="E3189" t="s">
        <v>44</v>
      </c>
      <c r="F3189" t="s">
        <v>54</v>
      </c>
      <c r="G3189">
        <v>13842.4305913199</v>
      </c>
      <c r="H3189">
        <v>14118.4812189243</v>
      </c>
      <c r="I3189">
        <v>14758.4220924288</v>
      </c>
      <c r="J3189">
        <v>15216.866032809299</v>
      </c>
      <c r="K3189">
        <v>15945.611336603301</v>
      </c>
      <c r="L3189">
        <v>16530.5682497819</v>
      </c>
      <c r="M3189">
        <v>17078.424567241</v>
      </c>
      <c r="N3189">
        <v>17561.736174831502</v>
      </c>
      <c r="O3189">
        <v>18202.183003646602</v>
      </c>
      <c r="P3189">
        <v>18863.1442003046</v>
      </c>
      <c r="Q3189">
        <v>19476.547370994998</v>
      </c>
      <c r="R3189">
        <v>20008.534705882299</v>
      </c>
      <c r="S3189">
        <v>20366.3394105064</v>
      </c>
      <c r="T3189">
        <v>20863.349564102598</v>
      </c>
      <c r="U3189">
        <v>21474.701557773398</v>
      </c>
      <c r="V3189">
        <v>22175.316642917998</v>
      </c>
      <c r="W3189">
        <v>23805.773636083901</v>
      </c>
      <c r="X3189">
        <v>24638.265066386299</v>
      </c>
      <c r="Y3189">
        <v>25615.180079351001</v>
      </c>
    </row>
    <row r="3190" spans="1:47" x14ac:dyDescent="0.25">
      <c r="A3190" t="str">
        <f t="shared" si="49"/>
        <v>GrieskirchenPensionisteneinkommenBruttobezüge 1000 EUR</v>
      </c>
      <c r="B3190">
        <v>3189</v>
      </c>
      <c r="C3190">
        <v>408</v>
      </c>
      <c r="D3190" t="s">
        <v>207</v>
      </c>
      <c r="E3190" t="s">
        <v>44</v>
      </c>
      <c r="F3190" t="s">
        <v>55</v>
      </c>
      <c r="G3190">
        <v>200618.34656000001</v>
      </c>
      <c r="H3190">
        <v>205014.46578</v>
      </c>
      <c r="I3190">
        <v>213642.91821</v>
      </c>
      <c r="J3190">
        <v>222622.75005999999</v>
      </c>
      <c r="K3190">
        <v>234065.62880999999</v>
      </c>
      <c r="L3190">
        <v>246321.99749000001</v>
      </c>
      <c r="M3190">
        <v>258686.89692</v>
      </c>
      <c r="N3190">
        <v>271012.71265</v>
      </c>
      <c r="O3190">
        <v>284518.32253</v>
      </c>
      <c r="P3190">
        <v>297207.70001999999</v>
      </c>
      <c r="Q3190">
        <v>310631.45402</v>
      </c>
      <c r="R3190">
        <v>319396.23950999998</v>
      </c>
      <c r="S3190">
        <v>323722.96493000002</v>
      </c>
      <c r="T3190">
        <v>333604.95952999999</v>
      </c>
      <c r="U3190">
        <v>346429.88553000003</v>
      </c>
      <c r="V3190">
        <v>364163.04991</v>
      </c>
      <c r="W3190">
        <v>386867.62735999998</v>
      </c>
      <c r="X3190">
        <v>410103.92203000002</v>
      </c>
      <c r="Y3190">
        <v>432563.54599999997</v>
      </c>
    </row>
    <row r="3191" spans="1:47" x14ac:dyDescent="0.25">
      <c r="A3191" t="str">
        <f t="shared" si="49"/>
        <v>GrieskirchenPensionisteneinkommenBruttobezüge Fälle</v>
      </c>
      <c r="B3191">
        <v>3190</v>
      </c>
      <c r="C3191">
        <v>408</v>
      </c>
      <c r="D3191" t="s">
        <v>207</v>
      </c>
      <c r="E3191" t="s">
        <v>44</v>
      </c>
      <c r="F3191" t="s">
        <v>56</v>
      </c>
      <c r="G3191">
        <v>14493</v>
      </c>
      <c r="H3191">
        <v>14521</v>
      </c>
      <c r="I3191">
        <v>14476</v>
      </c>
      <c r="J3191">
        <v>14630</v>
      </c>
      <c r="K3191">
        <v>14679</v>
      </c>
      <c r="L3191">
        <v>14901</v>
      </c>
      <c r="M3191">
        <v>15147</v>
      </c>
      <c r="N3191">
        <v>15432</v>
      </c>
      <c r="O3191">
        <v>15631</v>
      </c>
      <c r="P3191">
        <v>15756</v>
      </c>
      <c r="Q3191">
        <v>15949</v>
      </c>
      <c r="R3191">
        <v>15963</v>
      </c>
      <c r="S3191">
        <v>15895</v>
      </c>
      <c r="T3191">
        <v>15990</v>
      </c>
      <c r="U3191">
        <v>16132</v>
      </c>
      <c r="V3191">
        <v>16422</v>
      </c>
      <c r="W3191">
        <v>16251</v>
      </c>
      <c r="X3191">
        <v>16645</v>
      </c>
      <c r="Y3191">
        <v>16887</v>
      </c>
    </row>
    <row r="3192" spans="1:47" x14ac:dyDescent="0.25">
      <c r="A3192" t="str">
        <f t="shared" si="49"/>
        <v>GrieskirchenPensionisteneinkommenLohnsteuer 1000 EUR</v>
      </c>
      <c r="B3192">
        <v>3191</v>
      </c>
      <c r="C3192">
        <v>408</v>
      </c>
      <c r="D3192" t="s">
        <v>207</v>
      </c>
      <c r="E3192" t="s">
        <v>44</v>
      </c>
      <c r="F3192" t="s">
        <v>57</v>
      </c>
      <c r="G3192">
        <v>19373.842499999999</v>
      </c>
      <c r="H3192">
        <v>17902.574519999998</v>
      </c>
      <c r="I3192">
        <v>19605.40582</v>
      </c>
      <c r="J3192">
        <v>21335.744989999999</v>
      </c>
      <c r="K3192">
        <v>23671.12126</v>
      </c>
      <c r="L3192">
        <v>22473.77447</v>
      </c>
      <c r="M3192">
        <v>24763.461490000002</v>
      </c>
      <c r="N3192">
        <v>27379.124019999999</v>
      </c>
      <c r="O3192">
        <v>30163.15523</v>
      </c>
      <c r="P3192">
        <v>32658.909670000001</v>
      </c>
      <c r="Q3192">
        <v>35624.94053</v>
      </c>
      <c r="R3192">
        <v>38103.499400000001</v>
      </c>
      <c r="S3192">
        <v>31882.19168</v>
      </c>
      <c r="T3192">
        <v>33654.658669999997</v>
      </c>
      <c r="U3192">
        <v>36280.097040000001</v>
      </c>
      <c r="V3192">
        <v>39504.369010000002</v>
      </c>
      <c r="W3192">
        <v>39838.891819999997</v>
      </c>
      <c r="X3192">
        <v>44332.931530000002</v>
      </c>
      <c r="Y3192">
        <v>46091.13783</v>
      </c>
    </row>
    <row r="3193" spans="1:47" x14ac:dyDescent="0.25">
      <c r="A3193" t="str">
        <f t="shared" si="49"/>
        <v>GrieskirchenPensionisteneinkommenLohnsteuer Fälle</v>
      </c>
      <c r="B3193">
        <v>3192</v>
      </c>
      <c r="C3193">
        <v>408</v>
      </c>
      <c r="D3193" t="s">
        <v>207</v>
      </c>
      <c r="E3193" t="s">
        <v>44</v>
      </c>
      <c r="F3193" t="s">
        <v>58</v>
      </c>
      <c r="G3193">
        <v>6788</v>
      </c>
      <c r="H3193">
        <v>6373</v>
      </c>
      <c r="I3193">
        <v>6688</v>
      </c>
      <c r="J3193">
        <v>7488</v>
      </c>
      <c r="K3193">
        <v>7630</v>
      </c>
      <c r="L3193">
        <v>7390</v>
      </c>
      <c r="M3193">
        <v>7797</v>
      </c>
      <c r="N3193">
        <v>8233</v>
      </c>
      <c r="O3193">
        <v>8703</v>
      </c>
      <c r="P3193">
        <v>9073</v>
      </c>
      <c r="Q3193">
        <v>9518</v>
      </c>
      <c r="R3193">
        <v>9763</v>
      </c>
      <c r="S3193">
        <v>9916</v>
      </c>
      <c r="T3193">
        <v>10186</v>
      </c>
      <c r="U3193">
        <v>10575</v>
      </c>
      <c r="V3193">
        <v>11149</v>
      </c>
      <c r="W3193">
        <v>11923</v>
      </c>
      <c r="X3193">
        <v>12541</v>
      </c>
      <c r="Y3193">
        <v>13095</v>
      </c>
    </row>
    <row r="3194" spans="1:47" x14ac:dyDescent="0.25">
      <c r="A3194" t="str">
        <f t="shared" si="49"/>
        <v>GrieskirchenPensionisteneinkommenNetto_Schnitt</v>
      </c>
      <c r="B3194">
        <v>3193</v>
      </c>
      <c r="C3194">
        <v>408</v>
      </c>
      <c r="D3194" t="s">
        <v>207</v>
      </c>
      <c r="E3194" t="s">
        <v>44</v>
      </c>
      <c r="F3194" t="s">
        <v>59</v>
      </c>
      <c r="G3194">
        <v>11833.4861277858</v>
      </c>
      <c r="H3194">
        <v>12141.725720680401</v>
      </c>
      <c r="I3194">
        <v>12619.8611446532</v>
      </c>
      <c r="J3194">
        <v>12953.0907361586</v>
      </c>
      <c r="K3194">
        <v>13475.8105484025</v>
      </c>
      <c r="L3194">
        <v>14128.264984900299</v>
      </c>
      <c r="M3194">
        <v>14517.246779560301</v>
      </c>
      <c r="N3194">
        <v>14832.8220606532</v>
      </c>
      <c r="O3194">
        <v>15282.0906359158</v>
      </c>
      <c r="P3194">
        <v>15764.4999714395</v>
      </c>
      <c r="Q3194">
        <v>16184.8101442097</v>
      </c>
      <c r="R3194">
        <v>16535.417040656499</v>
      </c>
      <c r="S3194">
        <v>17251.1007713117</v>
      </c>
      <c r="T3194">
        <v>17623.085505941199</v>
      </c>
      <c r="U3194">
        <v>18060.5762949417</v>
      </c>
      <c r="V3194">
        <v>18567.6203154305</v>
      </c>
      <c r="W3194">
        <v>20081.413558550201</v>
      </c>
      <c r="X3194">
        <v>20662.892586362301</v>
      </c>
      <c r="Y3194">
        <v>21523.3200988926</v>
      </c>
    </row>
    <row r="3195" spans="1:47" x14ac:dyDescent="0.25">
      <c r="A3195" t="str">
        <f t="shared" si="49"/>
        <v>GrieskirchenPensionisteneinkommenNettobezüge 1000 EUR</v>
      </c>
      <c r="B3195">
        <v>3194</v>
      </c>
      <c r="C3195">
        <v>408</v>
      </c>
      <c r="D3195" t="s">
        <v>207</v>
      </c>
      <c r="E3195" t="s">
        <v>44</v>
      </c>
      <c r="F3195" t="s">
        <v>60</v>
      </c>
      <c r="G3195">
        <v>171502.71445</v>
      </c>
      <c r="H3195">
        <v>176309.99919</v>
      </c>
      <c r="I3195">
        <v>182685.10993000001</v>
      </c>
      <c r="J3195">
        <v>189503.71747</v>
      </c>
      <c r="K3195">
        <v>197811.42303999999</v>
      </c>
      <c r="L3195">
        <v>210525.27653999999</v>
      </c>
      <c r="M3195">
        <v>219892.73697</v>
      </c>
      <c r="N3195">
        <v>228900.11004</v>
      </c>
      <c r="O3195">
        <v>238874.35873000001</v>
      </c>
      <c r="P3195">
        <v>248385.46155000001</v>
      </c>
      <c r="Q3195">
        <v>258131.53698999999</v>
      </c>
      <c r="R3195">
        <v>263954.86222000001</v>
      </c>
      <c r="S3195">
        <v>274206.24676000001</v>
      </c>
      <c r="T3195">
        <v>281793.13724000001</v>
      </c>
      <c r="U3195">
        <v>291353.21678999998</v>
      </c>
      <c r="V3195">
        <v>304917.46081999998</v>
      </c>
      <c r="W3195">
        <v>326343.05174000002</v>
      </c>
      <c r="X3195">
        <v>343933.84710000001</v>
      </c>
      <c r="Y3195">
        <v>363464.30651000002</v>
      </c>
    </row>
    <row r="3196" spans="1:47" x14ac:dyDescent="0.25">
      <c r="A3196" t="str">
        <f t="shared" si="49"/>
        <v>GrieskirchenPensionisteneinkommenSV-Beiträge 1000 EUR</v>
      </c>
      <c r="B3196">
        <v>3195</v>
      </c>
      <c r="C3196">
        <v>408</v>
      </c>
      <c r="D3196" t="s">
        <v>207</v>
      </c>
      <c r="E3196" t="s">
        <v>44</v>
      </c>
      <c r="F3196" t="s">
        <v>61</v>
      </c>
      <c r="G3196">
        <v>9741.7896099999998</v>
      </c>
      <c r="H3196">
        <v>10801.89207</v>
      </c>
      <c r="I3196">
        <v>11352.402459999999</v>
      </c>
      <c r="J3196">
        <v>11783.2876</v>
      </c>
      <c r="K3196">
        <v>12583.084510000001</v>
      </c>
      <c r="L3196">
        <v>13322.946480000001</v>
      </c>
      <c r="M3196">
        <v>14030.69846</v>
      </c>
      <c r="N3196">
        <v>14733.478590000001</v>
      </c>
      <c r="O3196">
        <v>15480.808569999999</v>
      </c>
      <c r="P3196">
        <v>16163.328799999999</v>
      </c>
      <c r="Q3196">
        <v>16874.976500000001</v>
      </c>
      <c r="R3196">
        <v>17337.87789</v>
      </c>
      <c r="S3196">
        <v>17634.52649</v>
      </c>
      <c r="T3196">
        <v>18157.163619999999</v>
      </c>
      <c r="U3196">
        <v>18796.5717</v>
      </c>
      <c r="V3196">
        <v>19741.220079999999</v>
      </c>
      <c r="W3196">
        <v>20685.683799999999</v>
      </c>
      <c r="X3196">
        <v>21837.143400000001</v>
      </c>
      <c r="Y3196">
        <v>23008.10166</v>
      </c>
    </row>
    <row r="3197" spans="1:47" x14ac:dyDescent="0.25">
      <c r="A3197" t="str">
        <f t="shared" si="49"/>
        <v>GrieskirchenPensionisteneinkommenSV-Beiträge Fälle</v>
      </c>
      <c r="B3197">
        <v>3196</v>
      </c>
      <c r="C3197">
        <v>408</v>
      </c>
      <c r="D3197" t="s">
        <v>207</v>
      </c>
      <c r="E3197" t="s">
        <v>44</v>
      </c>
      <c r="F3197" t="s">
        <v>62</v>
      </c>
      <c r="G3197">
        <v>13643</v>
      </c>
      <c r="H3197">
        <v>13684</v>
      </c>
      <c r="I3197">
        <v>13653</v>
      </c>
      <c r="J3197">
        <v>13796</v>
      </c>
      <c r="K3197">
        <v>13891</v>
      </c>
      <c r="L3197">
        <v>14103</v>
      </c>
      <c r="M3197">
        <v>14366</v>
      </c>
      <c r="N3197">
        <v>14655</v>
      </c>
      <c r="O3197">
        <v>14845</v>
      </c>
      <c r="P3197">
        <v>14959</v>
      </c>
      <c r="Q3197">
        <v>15161</v>
      </c>
      <c r="R3197">
        <v>15161</v>
      </c>
      <c r="S3197">
        <v>15089</v>
      </c>
      <c r="T3197">
        <v>15190</v>
      </c>
      <c r="U3197">
        <v>15327</v>
      </c>
      <c r="V3197">
        <v>15633</v>
      </c>
      <c r="W3197">
        <v>15483</v>
      </c>
      <c r="X3197">
        <v>15866</v>
      </c>
      <c r="Y3197">
        <v>16136</v>
      </c>
    </row>
    <row r="3198" spans="1:47" x14ac:dyDescent="0.25">
      <c r="A3198" t="str">
        <f t="shared" si="49"/>
        <v>GrieskirchenUnselbstständig BeschäftigteFrauen</v>
      </c>
      <c r="B3198">
        <v>3197</v>
      </c>
      <c r="C3198">
        <v>408</v>
      </c>
      <c r="D3198" t="s">
        <v>207</v>
      </c>
      <c r="E3198" t="s">
        <v>38</v>
      </c>
      <c r="F3198" t="s">
        <v>47</v>
      </c>
      <c r="G3198">
        <v>5481</v>
      </c>
      <c r="H3198">
        <v>5674</v>
      </c>
      <c r="I3198">
        <v>5452</v>
      </c>
      <c r="J3198">
        <v>5679</v>
      </c>
      <c r="K3198">
        <v>5534</v>
      </c>
      <c r="L3198">
        <v>5819</v>
      </c>
      <c r="M3198">
        <v>5822</v>
      </c>
      <c r="N3198">
        <v>6201</v>
      </c>
      <c r="O3198">
        <v>10519</v>
      </c>
      <c r="P3198">
        <v>11145</v>
      </c>
      <c r="Q3198">
        <v>10764</v>
      </c>
      <c r="R3198">
        <v>11203</v>
      </c>
      <c r="S3198">
        <v>10867</v>
      </c>
      <c r="T3198">
        <v>11289</v>
      </c>
      <c r="U3198">
        <v>11206</v>
      </c>
      <c r="V3198">
        <v>11663</v>
      </c>
      <c r="W3198">
        <v>11481</v>
      </c>
      <c r="X3198">
        <v>11862</v>
      </c>
      <c r="Y3198">
        <v>11525</v>
      </c>
      <c r="Z3198">
        <v>12010</v>
      </c>
      <c r="AA3198">
        <v>11808</v>
      </c>
      <c r="AB3198">
        <v>12142</v>
      </c>
      <c r="AC3198">
        <v>11900</v>
      </c>
      <c r="AD3198">
        <v>12386</v>
      </c>
      <c r="AE3198">
        <v>12110</v>
      </c>
      <c r="AF3198">
        <v>12402</v>
      </c>
      <c r="AG3198">
        <v>12338</v>
      </c>
      <c r="AH3198">
        <v>12609</v>
      </c>
      <c r="AI3198">
        <v>12522</v>
      </c>
      <c r="AJ3198">
        <v>12916</v>
      </c>
      <c r="AK3198">
        <v>12781</v>
      </c>
      <c r="AL3198">
        <v>13094</v>
      </c>
      <c r="AM3198">
        <v>12822</v>
      </c>
      <c r="AN3198">
        <v>13022</v>
      </c>
      <c r="AO3198">
        <v>12906</v>
      </c>
      <c r="AP3198">
        <v>13418</v>
      </c>
      <c r="AQ3198">
        <v>13463</v>
      </c>
      <c r="AR3198">
        <v>13677</v>
      </c>
      <c r="AS3198">
        <v>13623</v>
      </c>
      <c r="AT3198">
        <v>13842</v>
      </c>
      <c r="AU3198">
        <v>13689</v>
      </c>
    </row>
    <row r="3199" spans="1:47" x14ac:dyDescent="0.25">
      <c r="A3199" t="str">
        <f t="shared" si="49"/>
        <v>GrieskirchenUnselbstständig BeschäftigteInsgesamt</v>
      </c>
      <c r="B3199">
        <v>3198</v>
      </c>
      <c r="C3199">
        <v>408</v>
      </c>
      <c r="D3199" t="s">
        <v>207</v>
      </c>
      <c r="E3199" t="s">
        <v>38</v>
      </c>
      <c r="F3199" t="s">
        <v>48</v>
      </c>
      <c r="G3199">
        <v>13676</v>
      </c>
      <c r="H3199">
        <v>14709</v>
      </c>
      <c r="I3199">
        <v>13499</v>
      </c>
      <c r="J3199">
        <v>14598</v>
      </c>
      <c r="K3199">
        <v>13835</v>
      </c>
      <c r="L3199">
        <v>15113</v>
      </c>
      <c r="M3199">
        <v>14615</v>
      </c>
      <c r="N3199">
        <v>15713</v>
      </c>
      <c r="O3199">
        <v>24176</v>
      </c>
      <c r="P3199">
        <v>25688</v>
      </c>
      <c r="Q3199">
        <v>24442</v>
      </c>
      <c r="R3199">
        <v>25542</v>
      </c>
      <c r="S3199">
        <v>24178</v>
      </c>
      <c r="T3199">
        <v>25605</v>
      </c>
      <c r="U3199">
        <v>24705</v>
      </c>
      <c r="V3199">
        <v>26244</v>
      </c>
      <c r="W3199">
        <v>25314</v>
      </c>
      <c r="X3199">
        <v>26623</v>
      </c>
      <c r="Y3199">
        <v>25443</v>
      </c>
      <c r="Z3199">
        <v>26973</v>
      </c>
      <c r="AA3199">
        <v>25884</v>
      </c>
      <c r="AB3199">
        <v>27132</v>
      </c>
      <c r="AC3199">
        <v>25951</v>
      </c>
      <c r="AD3199">
        <v>27472</v>
      </c>
      <c r="AE3199">
        <v>26315</v>
      </c>
      <c r="AF3199">
        <v>27597</v>
      </c>
      <c r="AG3199">
        <v>26869</v>
      </c>
      <c r="AH3199">
        <v>28131</v>
      </c>
      <c r="AI3199">
        <v>27390</v>
      </c>
      <c r="AJ3199">
        <v>28620</v>
      </c>
      <c r="AK3199">
        <v>27806</v>
      </c>
      <c r="AL3199">
        <v>28954</v>
      </c>
      <c r="AM3199">
        <v>27913</v>
      </c>
      <c r="AN3199">
        <v>28823</v>
      </c>
      <c r="AO3199">
        <v>27934</v>
      </c>
      <c r="AP3199">
        <v>29391</v>
      </c>
      <c r="AQ3199">
        <v>29021</v>
      </c>
      <c r="AR3199">
        <v>29853</v>
      </c>
      <c r="AS3199">
        <v>29273</v>
      </c>
      <c r="AT3199">
        <v>30057</v>
      </c>
      <c r="AU3199">
        <v>29007</v>
      </c>
    </row>
    <row r="3200" spans="1:47" x14ac:dyDescent="0.25">
      <c r="A3200" t="str">
        <f t="shared" si="49"/>
        <v>GrieskirchenUnselbstständig BeschäftigteMänner</v>
      </c>
      <c r="B3200">
        <v>3199</v>
      </c>
      <c r="C3200">
        <v>408</v>
      </c>
      <c r="D3200" t="s">
        <v>207</v>
      </c>
      <c r="E3200" t="s">
        <v>38</v>
      </c>
      <c r="F3200" t="s">
        <v>49</v>
      </c>
      <c r="G3200">
        <v>8195</v>
      </c>
      <c r="H3200">
        <v>9035</v>
      </c>
      <c r="I3200">
        <v>8047</v>
      </c>
      <c r="J3200">
        <v>8919</v>
      </c>
      <c r="K3200">
        <v>8301</v>
      </c>
      <c r="L3200">
        <v>9294</v>
      </c>
      <c r="M3200">
        <v>8793</v>
      </c>
      <c r="N3200">
        <v>9512</v>
      </c>
      <c r="O3200">
        <v>13657</v>
      </c>
      <c r="P3200">
        <v>14543</v>
      </c>
      <c r="Q3200">
        <v>13678</v>
      </c>
      <c r="R3200">
        <v>14339</v>
      </c>
      <c r="S3200">
        <v>13311</v>
      </c>
      <c r="T3200">
        <v>14316</v>
      </c>
      <c r="U3200">
        <v>13499</v>
      </c>
      <c r="V3200">
        <v>14581</v>
      </c>
      <c r="W3200">
        <v>13833</v>
      </c>
      <c r="X3200">
        <v>14761</v>
      </c>
      <c r="Y3200">
        <v>13918</v>
      </c>
      <c r="Z3200">
        <v>14963</v>
      </c>
      <c r="AA3200">
        <v>14076</v>
      </c>
      <c r="AB3200">
        <v>14990</v>
      </c>
      <c r="AC3200">
        <v>14051</v>
      </c>
      <c r="AD3200">
        <v>15086</v>
      </c>
      <c r="AE3200">
        <v>14205</v>
      </c>
      <c r="AF3200">
        <v>15195</v>
      </c>
      <c r="AG3200">
        <v>14531</v>
      </c>
      <c r="AH3200">
        <v>15522</v>
      </c>
      <c r="AI3200">
        <v>14868</v>
      </c>
      <c r="AJ3200">
        <v>15704</v>
      </c>
      <c r="AK3200">
        <v>15025</v>
      </c>
      <c r="AL3200">
        <v>15860</v>
      </c>
      <c r="AM3200">
        <v>15091</v>
      </c>
      <c r="AN3200">
        <v>15801</v>
      </c>
      <c r="AO3200">
        <v>15028</v>
      </c>
      <c r="AP3200">
        <v>15973</v>
      </c>
      <c r="AQ3200">
        <v>15558</v>
      </c>
      <c r="AR3200">
        <v>16176</v>
      </c>
      <c r="AS3200">
        <v>15650</v>
      </c>
      <c r="AT3200">
        <v>16215</v>
      </c>
      <c r="AU3200">
        <v>15318</v>
      </c>
    </row>
    <row r="3201" spans="1:47" x14ac:dyDescent="0.25">
      <c r="A3201" t="str">
        <f t="shared" si="49"/>
        <v>GrieskirchenUnselbstständig Beschäftigte GW mgfInsgesamt</v>
      </c>
      <c r="B3201">
        <v>3200</v>
      </c>
      <c r="C3201">
        <v>408</v>
      </c>
      <c r="D3201" t="s">
        <v>207</v>
      </c>
      <c r="E3201" t="s">
        <v>450</v>
      </c>
      <c r="F3201" t="s">
        <v>48</v>
      </c>
      <c r="G3201">
        <v>17469.663582244</v>
      </c>
      <c r="H3201">
        <v>16861.565398196999</v>
      </c>
      <c r="I3201">
        <v>17999.225177362001</v>
      </c>
      <c r="J3201">
        <v>17350.287413083999</v>
      </c>
      <c r="K3201">
        <v>18094.187131407001</v>
      </c>
      <c r="L3201">
        <v>17176.665256896002</v>
      </c>
      <c r="M3201">
        <v>17443.292838050002</v>
      </c>
      <c r="N3201">
        <v>17025.707743751002</v>
      </c>
      <c r="O3201">
        <v>18062.013856172998</v>
      </c>
      <c r="P3201">
        <v>17523.274030700999</v>
      </c>
      <c r="Q3201">
        <v>18233.057084598</v>
      </c>
      <c r="R3201">
        <v>17894.125982105001</v>
      </c>
      <c r="S3201">
        <v>18492.175760255999</v>
      </c>
      <c r="T3201">
        <v>17774.431749842999</v>
      </c>
    </row>
    <row r="3202" spans="1:47" x14ac:dyDescent="0.25">
      <c r="A3202" t="str">
        <f t="shared" si="49"/>
        <v>GrieskirchenUnselbstständig Beschäftigte GW ogfInsgesamt</v>
      </c>
      <c r="B3202">
        <v>3201</v>
      </c>
      <c r="C3202">
        <v>408</v>
      </c>
      <c r="D3202" t="s">
        <v>207</v>
      </c>
      <c r="E3202" t="s">
        <v>449</v>
      </c>
      <c r="F3202" t="s">
        <v>48</v>
      </c>
      <c r="G3202">
        <v>16020.83292923</v>
      </c>
      <c r="H3202">
        <v>15408.111140188001</v>
      </c>
      <c r="I3202">
        <v>16500.967786973</v>
      </c>
      <c r="J3202">
        <v>15880.324195191</v>
      </c>
      <c r="K3202">
        <v>16619.634975126999</v>
      </c>
      <c r="L3202">
        <v>15703.436618125999</v>
      </c>
      <c r="M3202">
        <v>16073.007985975</v>
      </c>
      <c r="N3202">
        <v>15771.455837505</v>
      </c>
      <c r="O3202">
        <v>16701.447096307002</v>
      </c>
      <c r="P3202">
        <v>16185.153169421001</v>
      </c>
      <c r="Q3202">
        <v>16823.378284295999</v>
      </c>
      <c r="R3202">
        <v>16470.755905918999</v>
      </c>
      <c r="S3202">
        <v>17054.220424711999</v>
      </c>
      <c r="T3202">
        <v>16310.553214193</v>
      </c>
    </row>
    <row r="3203" spans="1:47" x14ac:dyDescent="0.25">
      <c r="A3203" t="str">
        <f t="shared" ref="A3203:A3266" si="50">D3203&amp;E3203&amp;F3203</f>
        <v>GrieskirchenUnternehmenInsgesamt</v>
      </c>
      <c r="B3203">
        <v>3202</v>
      </c>
      <c r="C3203">
        <v>408</v>
      </c>
      <c r="D3203" t="s">
        <v>207</v>
      </c>
      <c r="E3203" t="s">
        <v>475</v>
      </c>
      <c r="F3203" t="s">
        <v>48</v>
      </c>
      <c r="G3203">
        <v>5133</v>
      </c>
      <c r="H3203">
        <v>5187</v>
      </c>
      <c r="I3203">
        <v>5257</v>
      </c>
    </row>
    <row r="3204" spans="1:47" x14ac:dyDescent="0.25">
      <c r="A3204" t="str">
        <f t="shared" si="50"/>
        <v>GrieskirchenWohnbevölkerungInsgesamt</v>
      </c>
      <c r="B3204">
        <v>3203</v>
      </c>
      <c r="C3204">
        <v>408</v>
      </c>
      <c r="D3204" t="s">
        <v>207</v>
      </c>
      <c r="E3204" t="s">
        <v>42</v>
      </c>
      <c r="F3204" t="s">
        <v>48</v>
      </c>
      <c r="G3204">
        <v>62042</v>
      </c>
      <c r="H3204">
        <v>62099</v>
      </c>
      <c r="I3204">
        <v>62415</v>
      </c>
      <c r="J3204">
        <v>62416</v>
      </c>
      <c r="K3204">
        <v>62475</v>
      </c>
      <c r="L3204">
        <v>62469</v>
      </c>
      <c r="M3204">
        <v>62481</v>
      </c>
      <c r="N3204">
        <v>62631</v>
      </c>
      <c r="O3204">
        <v>62598</v>
      </c>
      <c r="P3204">
        <v>62558</v>
      </c>
      <c r="Q3204">
        <v>62589</v>
      </c>
      <c r="R3204">
        <v>62759</v>
      </c>
      <c r="S3204">
        <v>62938</v>
      </c>
      <c r="T3204">
        <v>63378</v>
      </c>
      <c r="U3204">
        <v>64008</v>
      </c>
      <c r="V3204">
        <v>64462</v>
      </c>
      <c r="W3204">
        <v>64681</v>
      </c>
      <c r="X3204">
        <v>64721</v>
      </c>
      <c r="Y3204">
        <v>64875</v>
      </c>
      <c r="Z3204">
        <v>65137</v>
      </c>
      <c r="AA3204">
        <v>65660</v>
      </c>
      <c r="AB3204">
        <v>66303</v>
      </c>
    </row>
    <row r="3205" spans="1:47" x14ac:dyDescent="0.25">
      <c r="A3205" t="str">
        <f t="shared" si="50"/>
        <v>Kirchdorf an der KremsArbeitnehmereinkommenBrutto_Schnitt</v>
      </c>
      <c r="B3205">
        <v>3204</v>
      </c>
      <c r="C3205">
        <v>409</v>
      </c>
      <c r="D3205" t="s">
        <v>208</v>
      </c>
      <c r="E3205" t="s">
        <v>43</v>
      </c>
      <c r="F3205" t="s">
        <v>54</v>
      </c>
      <c r="G3205">
        <v>23198.960619028199</v>
      </c>
      <c r="H3205">
        <v>23721.784093897499</v>
      </c>
      <c r="I3205">
        <v>24447.127123093302</v>
      </c>
      <c r="J3205">
        <v>25162.920437010998</v>
      </c>
      <c r="K3205">
        <v>26106.879139933801</v>
      </c>
      <c r="L3205">
        <v>26300.1403382028</v>
      </c>
      <c r="M3205">
        <v>26876.772998763601</v>
      </c>
      <c r="N3205">
        <v>27531.865960507301</v>
      </c>
      <c r="O3205">
        <v>28332.8234218117</v>
      </c>
      <c r="P3205">
        <v>28873.334908600002</v>
      </c>
      <c r="Q3205">
        <v>29535.888851066898</v>
      </c>
      <c r="R3205">
        <v>30254.0350338067</v>
      </c>
      <c r="S3205">
        <v>30952.930255759002</v>
      </c>
      <c r="T3205">
        <v>31607.469774025099</v>
      </c>
      <c r="U3205">
        <v>32516.108604651199</v>
      </c>
      <c r="V3205">
        <v>33939.455296115797</v>
      </c>
      <c r="W3205">
        <v>34653.018199121499</v>
      </c>
      <c r="X3205">
        <v>36115.927700505301</v>
      </c>
      <c r="Y3205">
        <v>37634.660717842802</v>
      </c>
    </row>
    <row r="3206" spans="1:47" x14ac:dyDescent="0.25">
      <c r="A3206" t="str">
        <f t="shared" si="50"/>
        <v>Kirchdorf an der KremsArbeitnehmereinkommenBruttobezüge 1000 EUR</v>
      </c>
      <c r="B3206">
        <v>3205</v>
      </c>
      <c r="C3206">
        <v>409</v>
      </c>
      <c r="D3206" t="s">
        <v>208</v>
      </c>
      <c r="E3206" t="s">
        <v>43</v>
      </c>
      <c r="F3206" t="s">
        <v>55</v>
      </c>
      <c r="G3206">
        <v>568142.54556</v>
      </c>
      <c r="H3206">
        <v>588134.19304000004</v>
      </c>
      <c r="I3206">
        <v>620248.06224</v>
      </c>
      <c r="J3206">
        <v>643164.24636999995</v>
      </c>
      <c r="K3206">
        <v>678726.64387999999</v>
      </c>
      <c r="L3206">
        <v>691325.48892999999</v>
      </c>
      <c r="M3206">
        <v>717367.94811</v>
      </c>
      <c r="N3206">
        <v>744544.25116999994</v>
      </c>
      <c r="O3206">
        <v>776007.70070000004</v>
      </c>
      <c r="P3206">
        <v>791331.48984000005</v>
      </c>
      <c r="Q3206">
        <v>813890.95317999995</v>
      </c>
      <c r="R3206">
        <v>845691.04130000004</v>
      </c>
      <c r="S3206">
        <v>877422.71395999996</v>
      </c>
      <c r="T3206">
        <v>907766.53191000002</v>
      </c>
      <c r="U3206">
        <v>954965.59360999998</v>
      </c>
      <c r="V3206">
        <v>989131.48514999996</v>
      </c>
      <c r="W3206">
        <v>994056.48005999997</v>
      </c>
      <c r="X3206">
        <v>1050576.2208799999</v>
      </c>
      <c r="Y3206">
        <v>1110937.5497300001</v>
      </c>
    </row>
    <row r="3207" spans="1:47" x14ac:dyDescent="0.25">
      <c r="A3207" t="str">
        <f t="shared" si="50"/>
        <v>Kirchdorf an der KremsArbeitnehmereinkommenBruttobezüge Fälle</v>
      </c>
      <c r="B3207">
        <v>3206</v>
      </c>
      <c r="C3207">
        <v>409</v>
      </c>
      <c r="D3207" t="s">
        <v>208</v>
      </c>
      <c r="E3207" t="s">
        <v>43</v>
      </c>
      <c r="F3207" t="s">
        <v>56</v>
      </c>
      <c r="G3207">
        <v>24490</v>
      </c>
      <c r="H3207">
        <v>24793</v>
      </c>
      <c r="I3207">
        <v>25371</v>
      </c>
      <c r="J3207">
        <v>25560</v>
      </c>
      <c r="K3207">
        <v>25998</v>
      </c>
      <c r="L3207">
        <v>26286</v>
      </c>
      <c r="M3207">
        <v>26691</v>
      </c>
      <c r="N3207">
        <v>27043</v>
      </c>
      <c r="O3207">
        <v>27389</v>
      </c>
      <c r="P3207">
        <v>27407</v>
      </c>
      <c r="Q3207">
        <v>27556</v>
      </c>
      <c r="R3207">
        <v>27953</v>
      </c>
      <c r="S3207">
        <v>28347</v>
      </c>
      <c r="T3207">
        <v>28720</v>
      </c>
      <c r="U3207">
        <v>29369</v>
      </c>
      <c r="V3207">
        <v>29144</v>
      </c>
      <c r="W3207">
        <v>28686</v>
      </c>
      <c r="X3207">
        <v>29089</v>
      </c>
      <c r="Y3207">
        <v>29519</v>
      </c>
    </row>
    <row r="3208" spans="1:47" x14ac:dyDescent="0.25">
      <c r="A3208" t="str">
        <f t="shared" si="50"/>
        <v>Kirchdorf an der KremsArbeitnehmereinkommenLohnsteuer 1000 EUR</v>
      </c>
      <c r="B3208">
        <v>3207</v>
      </c>
      <c r="C3208">
        <v>409</v>
      </c>
      <c r="D3208" t="s">
        <v>208</v>
      </c>
      <c r="E3208" t="s">
        <v>43</v>
      </c>
      <c r="F3208" t="s">
        <v>57</v>
      </c>
      <c r="G3208">
        <v>76100.866339999993</v>
      </c>
      <c r="H3208">
        <v>75906.653539999999</v>
      </c>
      <c r="I3208">
        <v>82524.916210000098</v>
      </c>
      <c r="J3208">
        <v>87435.267689999993</v>
      </c>
      <c r="K3208">
        <v>96018.120030000005</v>
      </c>
      <c r="L3208">
        <v>88423.099900000001</v>
      </c>
      <c r="M3208">
        <v>93972.980060000002</v>
      </c>
      <c r="N3208">
        <v>100055.97942</v>
      </c>
      <c r="O3208">
        <v>107929.50059</v>
      </c>
      <c r="P3208">
        <v>112391.10068</v>
      </c>
      <c r="Q3208">
        <v>118230.24248</v>
      </c>
      <c r="R3208">
        <v>125222.54730999999</v>
      </c>
      <c r="S3208">
        <v>111148.64329000001</v>
      </c>
      <c r="T3208">
        <v>117028.41873999999</v>
      </c>
      <c r="U3208">
        <v>126023.72321</v>
      </c>
      <c r="V3208">
        <v>128539.82816</v>
      </c>
      <c r="W3208">
        <v>121514.79096</v>
      </c>
      <c r="X3208">
        <v>136641.77223999999</v>
      </c>
      <c r="Y3208">
        <v>141235.87411</v>
      </c>
    </row>
    <row r="3209" spans="1:47" x14ac:dyDescent="0.25">
      <c r="A3209" t="str">
        <f t="shared" si="50"/>
        <v>Kirchdorf an der KremsArbeitnehmereinkommenLohnsteuer Fälle</v>
      </c>
      <c r="B3209">
        <v>3208</v>
      </c>
      <c r="C3209">
        <v>409</v>
      </c>
      <c r="D3209" t="s">
        <v>208</v>
      </c>
      <c r="E3209" t="s">
        <v>43</v>
      </c>
      <c r="F3209" t="s">
        <v>58</v>
      </c>
      <c r="G3209">
        <v>19492</v>
      </c>
      <c r="H3209">
        <v>19461</v>
      </c>
      <c r="I3209">
        <v>20039</v>
      </c>
      <c r="J3209">
        <v>20439</v>
      </c>
      <c r="K3209">
        <v>21120</v>
      </c>
      <c r="L3209">
        <v>20840</v>
      </c>
      <c r="M3209">
        <v>21338</v>
      </c>
      <c r="N3209">
        <v>21814</v>
      </c>
      <c r="O3209">
        <v>22347</v>
      </c>
      <c r="P3209">
        <v>22480</v>
      </c>
      <c r="Q3209">
        <v>22709</v>
      </c>
      <c r="R3209">
        <v>23262</v>
      </c>
      <c r="S3209">
        <v>23667</v>
      </c>
      <c r="T3209">
        <v>24205</v>
      </c>
      <c r="U3209">
        <v>24994</v>
      </c>
      <c r="V3209">
        <v>25421</v>
      </c>
      <c r="W3209">
        <v>25130</v>
      </c>
      <c r="X3209">
        <v>25688</v>
      </c>
      <c r="Y3209">
        <v>26062</v>
      </c>
    </row>
    <row r="3210" spans="1:47" x14ac:dyDescent="0.25">
      <c r="A3210" t="str">
        <f t="shared" si="50"/>
        <v>Kirchdorf an der KremsArbeitnehmereinkommenNetto_Schnitt</v>
      </c>
      <c r="B3210">
        <v>3209</v>
      </c>
      <c r="C3210">
        <v>409</v>
      </c>
      <c r="D3210" t="s">
        <v>208</v>
      </c>
      <c r="E3210" t="s">
        <v>43</v>
      </c>
      <c r="F3210" t="s">
        <v>59</v>
      </c>
      <c r="G3210">
        <v>16335.046857901199</v>
      </c>
      <c r="H3210">
        <v>16805.028931553301</v>
      </c>
      <c r="I3210">
        <v>17220.240321232901</v>
      </c>
      <c r="J3210">
        <v>17679.9163149452</v>
      </c>
      <c r="K3210">
        <v>18251.9804700362</v>
      </c>
      <c r="L3210">
        <v>18763.819979837201</v>
      </c>
      <c r="M3210">
        <v>19109.530261136701</v>
      </c>
      <c r="N3210">
        <v>19466.3596978885</v>
      </c>
      <c r="O3210">
        <v>19902.6209065683</v>
      </c>
      <c r="P3210">
        <v>20159.969154595499</v>
      </c>
      <c r="Q3210">
        <v>20508.896261068399</v>
      </c>
      <c r="R3210">
        <v>20905.047512610501</v>
      </c>
      <c r="S3210">
        <v>22045.809426394298</v>
      </c>
      <c r="T3210">
        <v>22430.828291782698</v>
      </c>
      <c r="U3210">
        <v>22986.823245258602</v>
      </c>
      <c r="V3210">
        <v>24084.372600535298</v>
      </c>
      <c r="W3210">
        <v>24890.372473680502</v>
      </c>
      <c r="X3210">
        <v>25667.7995139056</v>
      </c>
      <c r="Y3210">
        <v>26886.473046512401</v>
      </c>
    </row>
    <row r="3211" spans="1:47" x14ac:dyDescent="0.25">
      <c r="A3211" t="str">
        <f t="shared" si="50"/>
        <v>Kirchdorf an der KremsArbeitnehmereinkommenNettobezüge 1000 EUR</v>
      </c>
      <c r="B3211">
        <v>3210</v>
      </c>
      <c r="C3211">
        <v>409</v>
      </c>
      <c r="D3211" t="s">
        <v>208</v>
      </c>
      <c r="E3211" t="s">
        <v>43</v>
      </c>
      <c r="F3211" t="s">
        <v>60</v>
      </c>
      <c r="G3211">
        <v>400045.29754999903</v>
      </c>
      <c r="H3211">
        <v>416647.08230000001</v>
      </c>
      <c r="I3211">
        <v>436894.71719</v>
      </c>
      <c r="J3211">
        <v>451898.66100999998</v>
      </c>
      <c r="K3211">
        <v>474514.98826000001</v>
      </c>
      <c r="L3211">
        <v>493225.77198999998</v>
      </c>
      <c r="M3211">
        <v>510052.47220000002</v>
      </c>
      <c r="N3211">
        <v>526428.76531000005</v>
      </c>
      <c r="O3211">
        <v>545112.88401000004</v>
      </c>
      <c r="P3211">
        <v>552524.27462000004</v>
      </c>
      <c r="Q3211">
        <v>565143.14537000004</v>
      </c>
      <c r="R3211">
        <v>584358.79312000005</v>
      </c>
      <c r="S3211">
        <v>624932.55981000001</v>
      </c>
      <c r="T3211">
        <v>644213.38853999996</v>
      </c>
      <c r="U3211">
        <v>675100.01188999997</v>
      </c>
      <c r="V3211">
        <v>701914.95507000003</v>
      </c>
      <c r="W3211">
        <v>714005.22478000005</v>
      </c>
      <c r="X3211">
        <v>746650.62005999999</v>
      </c>
      <c r="Y3211">
        <v>793661.79786000005</v>
      </c>
    </row>
    <row r="3212" spans="1:47" x14ac:dyDescent="0.25">
      <c r="A3212" t="str">
        <f t="shared" si="50"/>
        <v>Kirchdorf an der KremsArbeitnehmereinkommenSV-Beiträge 1000 EUR</v>
      </c>
      <c r="B3212">
        <v>3211</v>
      </c>
      <c r="C3212">
        <v>409</v>
      </c>
      <c r="D3212" t="s">
        <v>208</v>
      </c>
      <c r="E3212" t="s">
        <v>43</v>
      </c>
      <c r="F3212" t="s">
        <v>61</v>
      </c>
      <c r="G3212">
        <v>91996.381670000002</v>
      </c>
      <c r="H3212">
        <v>95580.457200000004</v>
      </c>
      <c r="I3212">
        <v>100828.42883999999</v>
      </c>
      <c r="J3212">
        <v>103830.31767</v>
      </c>
      <c r="K3212">
        <v>108193.53559</v>
      </c>
      <c r="L3212">
        <v>109676.61704</v>
      </c>
      <c r="M3212">
        <v>113342.49585000001</v>
      </c>
      <c r="N3212">
        <v>118059.50644</v>
      </c>
      <c r="O3212">
        <v>122965.3161</v>
      </c>
      <c r="P3212">
        <v>126416.11454</v>
      </c>
      <c r="Q3212">
        <v>130517.56533</v>
      </c>
      <c r="R3212">
        <v>136109.70087</v>
      </c>
      <c r="S3212">
        <v>141341.51086000001</v>
      </c>
      <c r="T3212">
        <v>146524.72463000001</v>
      </c>
      <c r="U3212">
        <v>153841.85850999999</v>
      </c>
      <c r="V3212">
        <v>158676.70191999999</v>
      </c>
      <c r="W3212">
        <v>158536.46432</v>
      </c>
      <c r="X3212">
        <v>167283.82858</v>
      </c>
      <c r="Y3212">
        <v>176039.87776</v>
      </c>
    </row>
    <row r="3213" spans="1:47" x14ac:dyDescent="0.25">
      <c r="A3213" t="str">
        <f t="shared" si="50"/>
        <v>Kirchdorf an der KremsArbeitnehmereinkommenSV-Beiträge Fälle</v>
      </c>
      <c r="B3213">
        <v>3212</v>
      </c>
      <c r="C3213">
        <v>409</v>
      </c>
      <c r="D3213" t="s">
        <v>208</v>
      </c>
      <c r="E3213" t="s">
        <v>43</v>
      </c>
      <c r="F3213" t="s">
        <v>62</v>
      </c>
      <c r="G3213">
        <v>23435</v>
      </c>
      <c r="H3213">
        <v>23726</v>
      </c>
      <c r="I3213">
        <v>24221</v>
      </c>
      <c r="J3213">
        <v>24473</v>
      </c>
      <c r="K3213">
        <v>24833</v>
      </c>
      <c r="L3213">
        <v>25019</v>
      </c>
      <c r="M3213">
        <v>25427</v>
      </c>
      <c r="N3213">
        <v>25766</v>
      </c>
      <c r="O3213">
        <v>26058</v>
      </c>
      <c r="P3213">
        <v>26124</v>
      </c>
      <c r="Q3213">
        <v>26224</v>
      </c>
      <c r="R3213">
        <v>26621</v>
      </c>
      <c r="S3213">
        <v>26999</v>
      </c>
      <c r="T3213">
        <v>27299</v>
      </c>
      <c r="U3213">
        <v>27990</v>
      </c>
      <c r="V3213">
        <v>27793</v>
      </c>
      <c r="W3213">
        <v>27378</v>
      </c>
      <c r="X3213">
        <v>27807</v>
      </c>
      <c r="Y3213">
        <v>28221</v>
      </c>
    </row>
    <row r="3214" spans="1:47" x14ac:dyDescent="0.25">
      <c r="A3214" t="str">
        <f t="shared" si="50"/>
        <v>Kirchdorf an der KremsArbeitsloseFrauen</v>
      </c>
      <c r="B3214">
        <v>3213</v>
      </c>
      <c r="C3214">
        <v>409</v>
      </c>
      <c r="D3214" t="s">
        <v>208</v>
      </c>
      <c r="E3214" t="s">
        <v>36</v>
      </c>
      <c r="F3214" t="s">
        <v>47</v>
      </c>
      <c r="G3214">
        <v>359</v>
      </c>
      <c r="H3214">
        <v>437</v>
      </c>
      <c r="I3214">
        <v>472</v>
      </c>
      <c r="J3214">
        <v>428</v>
      </c>
      <c r="K3214">
        <v>449</v>
      </c>
      <c r="L3214">
        <v>419</v>
      </c>
      <c r="M3214">
        <v>394</v>
      </c>
      <c r="N3214">
        <v>404</v>
      </c>
      <c r="O3214">
        <v>399</v>
      </c>
      <c r="P3214">
        <v>423</v>
      </c>
      <c r="Q3214">
        <v>480</v>
      </c>
      <c r="R3214">
        <v>488</v>
      </c>
      <c r="S3214">
        <v>495</v>
      </c>
      <c r="T3214">
        <v>475</v>
      </c>
      <c r="U3214">
        <v>417</v>
      </c>
      <c r="V3214">
        <v>440</v>
      </c>
      <c r="W3214">
        <v>493</v>
      </c>
      <c r="X3214">
        <v>473</v>
      </c>
      <c r="Y3214">
        <v>548</v>
      </c>
      <c r="Z3214">
        <v>563</v>
      </c>
      <c r="AA3214">
        <v>587</v>
      </c>
      <c r="AB3214">
        <v>526</v>
      </c>
      <c r="AC3214">
        <v>532</v>
      </c>
      <c r="AD3214">
        <v>609</v>
      </c>
      <c r="AE3214">
        <v>600</v>
      </c>
      <c r="AF3214">
        <v>636</v>
      </c>
      <c r="AG3214">
        <v>586</v>
      </c>
      <c r="AH3214">
        <v>604</v>
      </c>
      <c r="AI3214">
        <v>462</v>
      </c>
      <c r="AJ3214">
        <v>542</v>
      </c>
      <c r="AK3214">
        <v>450</v>
      </c>
      <c r="AL3214">
        <v>525</v>
      </c>
      <c r="AM3214">
        <v>467</v>
      </c>
      <c r="AN3214">
        <v>644</v>
      </c>
      <c r="AO3214">
        <v>581</v>
      </c>
      <c r="AP3214">
        <v>471</v>
      </c>
      <c r="AQ3214">
        <v>364</v>
      </c>
      <c r="AR3214">
        <v>422</v>
      </c>
      <c r="AS3214">
        <v>373</v>
      </c>
      <c r="AT3214">
        <v>448</v>
      </c>
      <c r="AU3214">
        <v>498</v>
      </c>
    </row>
    <row r="3215" spans="1:47" x14ac:dyDescent="0.25">
      <c r="A3215" t="str">
        <f t="shared" si="50"/>
        <v>Kirchdorf an der KremsArbeitsloseInsgesamt</v>
      </c>
      <c r="B3215">
        <v>3214</v>
      </c>
      <c r="C3215">
        <v>409</v>
      </c>
      <c r="D3215" t="s">
        <v>208</v>
      </c>
      <c r="E3215" t="s">
        <v>36</v>
      </c>
      <c r="F3215" t="s">
        <v>48</v>
      </c>
      <c r="G3215">
        <v>1118</v>
      </c>
      <c r="H3215">
        <v>753</v>
      </c>
      <c r="I3215">
        <v>1300</v>
      </c>
      <c r="J3215">
        <v>791</v>
      </c>
      <c r="K3215">
        <v>1331</v>
      </c>
      <c r="L3215">
        <v>676</v>
      </c>
      <c r="M3215">
        <v>1088</v>
      </c>
      <c r="N3215">
        <v>676</v>
      </c>
      <c r="O3215">
        <v>1075</v>
      </c>
      <c r="P3215">
        <v>758</v>
      </c>
      <c r="Q3215">
        <v>1380</v>
      </c>
      <c r="R3215">
        <v>997</v>
      </c>
      <c r="S3215">
        <v>1535</v>
      </c>
      <c r="T3215">
        <v>947</v>
      </c>
      <c r="U3215">
        <v>1291</v>
      </c>
      <c r="V3215">
        <v>812</v>
      </c>
      <c r="W3215">
        <v>1381</v>
      </c>
      <c r="X3215">
        <v>897</v>
      </c>
      <c r="Y3215">
        <v>1509</v>
      </c>
      <c r="Z3215">
        <v>1045</v>
      </c>
      <c r="AA3215">
        <v>1556</v>
      </c>
      <c r="AB3215">
        <v>1040</v>
      </c>
      <c r="AC3215">
        <v>1559</v>
      </c>
      <c r="AD3215">
        <v>1167</v>
      </c>
      <c r="AE3215">
        <v>1647</v>
      </c>
      <c r="AF3215">
        <v>1188</v>
      </c>
      <c r="AG3215">
        <v>1639</v>
      </c>
      <c r="AH3215">
        <v>1136</v>
      </c>
      <c r="AI3215">
        <v>1337</v>
      </c>
      <c r="AJ3215">
        <v>1017</v>
      </c>
      <c r="AK3215">
        <v>1299</v>
      </c>
      <c r="AL3215">
        <v>997</v>
      </c>
      <c r="AM3215">
        <v>1277</v>
      </c>
      <c r="AN3215">
        <v>1306</v>
      </c>
      <c r="AO3215">
        <v>1500</v>
      </c>
      <c r="AP3215">
        <v>894</v>
      </c>
      <c r="AQ3215">
        <v>1047</v>
      </c>
      <c r="AR3215">
        <v>816</v>
      </c>
      <c r="AS3215">
        <v>1064</v>
      </c>
      <c r="AT3215">
        <v>905</v>
      </c>
      <c r="AU3215">
        <v>1381</v>
      </c>
    </row>
    <row r="3216" spans="1:47" x14ac:dyDescent="0.25">
      <c r="A3216" t="str">
        <f t="shared" si="50"/>
        <v>Kirchdorf an der KremsArbeitsloseMänner</v>
      </c>
      <c r="B3216">
        <v>3215</v>
      </c>
      <c r="C3216">
        <v>409</v>
      </c>
      <c r="D3216" t="s">
        <v>208</v>
      </c>
      <c r="E3216" t="s">
        <v>36</v>
      </c>
      <c r="F3216" t="s">
        <v>49</v>
      </c>
      <c r="G3216">
        <v>759</v>
      </c>
      <c r="H3216">
        <v>316</v>
      </c>
      <c r="I3216">
        <v>828</v>
      </c>
      <c r="J3216">
        <v>363</v>
      </c>
      <c r="K3216">
        <v>882</v>
      </c>
      <c r="L3216">
        <v>257</v>
      </c>
      <c r="M3216">
        <v>694</v>
      </c>
      <c r="N3216">
        <v>272</v>
      </c>
      <c r="O3216">
        <v>676</v>
      </c>
      <c r="P3216">
        <v>335</v>
      </c>
      <c r="Q3216">
        <v>900</v>
      </c>
      <c r="R3216">
        <v>509</v>
      </c>
      <c r="S3216">
        <v>1040</v>
      </c>
      <c r="T3216">
        <v>472</v>
      </c>
      <c r="U3216">
        <v>874</v>
      </c>
      <c r="V3216">
        <v>372</v>
      </c>
      <c r="W3216">
        <v>888</v>
      </c>
      <c r="X3216">
        <v>424</v>
      </c>
      <c r="Y3216">
        <v>961</v>
      </c>
      <c r="Z3216">
        <v>482</v>
      </c>
      <c r="AA3216">
        <v>969</v>
      </c>
      <c r="AB3216">
        <v>514</v>
      </c>
      <c r="AC3216">
        <v>1027</v>
      </c>
      <c r="AD3216">
        <v>558</v>
      </c>
      <c r="AE3216">
        <v>1047</v>
      </c>
      <c r="AF3216">
        <v>552</v>
      </c>
      <c r="AG3216">
        <v>1053</v>
      </c>
      <c r="AH3216">
        <v>532</v>
      </c>
      <c r="AI3216">
        <v>875</v>
      </c>
      <c r="AJ3216">
        <v>475</v>
      </c>
      <c r="AK3216">
        <v>849</v>
      </c>
      <c r="AL3216">
        <v>472</v>
      </c>
      <c r="AM3216">
        <v>810</v>
      </c>
      <c r="AN3216">
        <v>662</v>
      </c>
      <c r="AO3216">
        <v>919</v>
      </c>
      <c r="AP3216">
        <v>423</v>
      </c>
      <c r="AQ3216">
        <v>683</v>
      </c>
      <c r="AR3216">
        <v>394</v>
      </c>
      <c r="AS3216">
        <v>691</v>
      </c>
      <c r="AT3216">
        <v>457</v>
      </c>
      <c r="AU3216">
        <v>883</v>
      </c>
    </row>
    <row r="3217" spans="1:47" x14ac:dyDescent="0.25">
      <c r="A3217" t="str">
        <f t="shared" si="50"/>
        <v>Kirchdorf an der Kremsarbeitslose AusländerFrauen</v>
      </c>
      <c r="B3217">
        <v>3216</v>
      </c>
      <c r="C3217">
        <v>409</v>
      </c>
      <c r="D3217" t="s">
        <v>208</v>
      </c>
      <c r="E3217" t="s">
        <v>37</v>
      </c>
      <c r="F3217" t="s">
        <v>47</v>
      </c>
      <c r="G3217">
        <v>41</v>
      </c>
      <c r="H3217">
        <v>39</v>
      </c>
      <c r="I3217">
        <v>52</v>
      </c>
      <c r="J3217">
        <v>38</v>
      </c>
      <c r="K3217">
        <v>38</v>
      </c>
      <c r="L3217">
        <v>40</v>
      </c>
      <c r="M3217">
        <v>41</v>
      </c>
      <c r="N3217">
        <v>33</v>
      </c>
      <c r="O3217">
        <v>43</v>
      </c>
      <c r="P3217">
        <v>39</v>
      </c>
      <c r="Q3217">
        <v>63</v>
      </c>
      <c r="R3217">
        <v>53</v>
      </c>
      <c r="S3217">
        <v>69</v>
      </c>
      <c r="T3217">
        <v>60</v>
      </c>
      <c r="U3217">
        <v>54</v>
      </c>
      <c r="V3217">
        <v>55</v>
      </c>
      <c r="W3217">
        <v>61</v>
      </c>
      <c r="X3217">
        <v>68</v>
      </c>
      <c r="Y3217">
        <v>97</v>
      </c>
      <c r="Z3217">
        <v>83</v>
      </c>
      <c r="AA3217">
        <v>104</v>
      </c>
      <c r="AB3217">
        <v>81</v>
      </c>
      <c r="AC3217">
        <v>93</v>
      </c>
      <c r="AD3217">
        <v>99</v>
      </c>
      <c r="AE3217">
        <v>107</v>
      </c>
      <c r="AF3217">
        <v>110</v>
      </c>
      <c r="AG3217">
        <v>108</v>
      </c>
      <c r="AH3217">
        <v>103</v>
      </c>
      <c r="AI3217">
        <v>102</v>
      </c>
      <c r="AJ3217">
        <v>95</v>
      </c>
      <c r="AK3217">
        <v>89</v>
      </c>
      <c r="AL3217">
        <v>88</v>
      </c>
      <c r="AM3217">
        <v>98</v>
      </c>
      <c r="AN3217">
        <v>144</v>
      </c>
      <c r="AO3217">
        <v>141</v>
      </c>
      <c r="AP3217">
        <v>89</v>
      </c>
      <c r="AQ3217">
        <v>84</v>
      </c>
      <c r="AR3217">
        <v>89</v>
      </c>
      <c r="AS3217">
        <v>88</v>
      </c>
      <c r="AT3217">
        <v>102</v>
      </c>
      <c r="AU3217">
        <v>143</v>
      </c>
    </row>
    <row r="3218" spans="1:47" x14ac:dyDescent="0.25">
      <c r="A3218" t="str">
        <f t="shared" si="50"/>
        <v>Kirchdorf an der Kremsarbeitslose AusländerInsgesamt</v>
      </c>
      <c r="B3218">
        <v>3217</v>
      </c>
      <c r="C3218">
        <v>409</v>
      </c>
      <c r="D3218" t="s">
        <v>208</v>
      </c>
      <c r="E3218" t="s">
        <v>37</v>
      </c>
      <c r="F3218" t="s">
        <v>48</v>
      </c>
      <c r="G3218">
        <v>198</v>
      </c>
      <c r="H3218">
        <v>79</v>
      </c>
      <c r="I3218">
        <v>212</v>
      </c>
      <c r="J3218">
        <v>82</v>
      </c>
      <c r="K3218">
        <v>198</v>
      </c>
      <c r="L3218">
        <v>61</v>
      </c>
      <c r="M3218">
        <v>172</v>
      </c>
      <c r="N3218">
        <v>57</v>
      </c>
      <c r="O3218">
        <v>181</v>
      </c>
      <c r="P3218">
        <v>85</v>
      </c>
      <c r="Q3218">
        <v>257</v>
      </c>
      <c r="R3218">
        <v>138</v>
      </c>
      <c r="S3218">
        <v>276</v>
      </c>
      <c r="T3218">
        <v>113</v>
      </c>
      <c r="U3218">
        <v>213</v>
      </c>
      <c r="V3218">
        <v>97</v>
      </c>
      <c r="W3218">
        <v>227</v>
      </c>
      <c r="X3218">
        <v>134</v>
      </c>
      <c r="Y3218">
        <v>268</v>
      </c>
      <c r="Z3218">
        <v>156</v>
      </c>
      <c r="AA3218">
        <v>314</v>
      </c>
      <c r="AB3218">
        <v>169</v>
      </c>
      <c r="AC3218">
        <v>291</v>
      </c>
      <c r="AD3218">
        <v>200</v>
      </c>
      <c r="AE3218">
        <v>327</v>
      </c>
      <c r="AF3218">
        <v>211</v>
      </c>
      <c r="AG3218">
        <v>337</v>
      </c>
      <c r="AH3218">
        <v>195</v>
      </c>
      <c r="AI3218">
        <v>298</v>
      </c>
      <c r="AJ3218">
        <v>183</v>
      </c>
      <c r="AK3218">
        <v>284</v>
      </c>
      <c r="AL3218">
        <v>170</v>
      </c>
      <c r="AM3218">
        <v>280</v>
      </c>
      <c r="AN3218">
        <v>285</v>
      </c>
      <c r="AO3218">
        <v>348</v>
      </c>
      <c r="AP3218">
        <v>169</v>
      </c>
      <c r="AQ3218">
        <v>242</v>
      </c>
      <c r="AR3218">
        <v>164</v>
      </c>
      <c r="AS3218">
        <v>266</v>
      </c>
      <c r="AT3218">
        <v>199</v>
      </c>
      <c r="AU3218">
        <v>371</v>
      </c>
    </row>
    <row r="3219" spans="1:47" x14ac:dyDescent="0.25">
      <c r="A3219" t="str">
        <f t="shared" si="50"/>
        <v>Kirchdorf an der Kremsarbeitslose AusländerMänner</v>
      </c>
      <c r="B3219">
        <v>3218</v>
      </c>
      <c r="C3219">
        <v>409</v>
      </c>
      <c r="D3219" t="s">
        <v>208</v>
      </c>
      <c r="E3219" t="s">
        <v>37</v>
      </c>
      <c r="F3219" t="s">
        <v>49</v>
      </c>
      <c r="G3219">
        <v>157</v>
      </c>
      <c r="H3219">
        <v>40</v>
      </c>
      <c r="I3219">
        <v>160</v>
      </c>
      <c r="J3219">
        <v>44</v>
      </c>
      <c r="K3219">
        <v>160</v>
      </c>
      <c r="L3219">
        <v>21</v>
      </c>
      <c r="M3219">
        <v>131</v>
      </c>
      <c r="N3219">
        <v>24</v>
      </c>
      <c r="O3219">
        <v>138</v>
      </c>
      <c r="P3219">
        <v>46</v>
      </c>
      <c r="Q3219">
        <v>194</v>
      </c>
      <c r="R3219">
        <v>85</v>
      </c>
      <c r="S3219">
        <v>207</v>
      </c>
      <c r="T3219">
        <v>53</v>
      </c>
      <c r="U3219">
        <v>159</v>
      </c>
      <c r="V3219">
        <v>42</v>
      </c>
      <c r="W3219">
        <v>166</v>
      </c>
      <c r="X3219">
        <v>66</v>
      </c>
      <c r="Y3219">
        <v>171</v>
      </c>
      <c r="Z3219">
        <v>73</v>
      </c>
      <c r="AA3219">
        <v>210</v>
      </c>
      <c r="AB3219">
        <v>88</v>
      </c>
      <c r="AC3219">
        <v>198</v>
      </c>
      <c r="AD3219">
        <v>101</v>
      </c>
      <c r="AE3219">
        <v>220</v>
      </c>
      <c r="AF3219">
        <v>101</v>
      </c>
      <c r="AG3219">
        <v>229</v>
      </c>
      <c r="AH3219">
        <v>92</v>
      </c>
      <c r="AI3219">
        <v>196</v>
      </c>
      <c r="AJ3219">
        <v>88</v>
      </c>
      <c r="AK3219">
        <v>195</v>
      </c>
      <c r="AL3219">
        <v>82</v>
      </c>
      <c r="AM3219">
        <v>182</v>
      </c>
      <c r="AN3219">
        <v>141</v>
      </c>
      <c r="AO3219">
        <v>207</v>
      </c>
      <c r="AP3219">
        <v>80</v>
      </c>
      <c r="AQ3219">
        <v>158</v>
      </c>
      <c r="AR3219">
        <v>75</v>
      </c>
      <c r="AS3219">
        <v>178</v>
      </c>
      <c r="AT3219">
        <v>97</v>
      </c>
      <c r="AU3219">
        <v>228</v>
      </c>
    </row>
    <row r="3220" spans="1:47" x14ac:dyDescent="0.25">
      <c r="A3220" t="str">
        <f t="shared" si="50"/>
        <v>Kirchdorf an der KremsArbeitsstättenInsgesamt</v>
      </c>
      <c r="B3220">
        <v>3219</v>
      </c>
      <c r="C3220">
        <v>409</v>
      </c>
      <c r="D3220" t="s">
        <v>208</v>
      </c>
      <c r="E3220" t="s">
        <v>476</v>
      </c>
      <c r="F3220" t="s">
        <v>48</v>
      </c>
      <c r="G3220">
        <v>5217</v>
      </c>
      <c r="H3220">
        <v>5259</v>
      </c>
      <c r="I3220">
        <v>5413</v>
      </c>
    </row>
    <row r="3221" spans="1:47" x14ac:dyDescent="0.25">
      <c r="A3221" t="str">
        <f t="shared" si="50"/>
        <v>Kirchdorf an der KremsBeschäftigte in den ArbeitsstättenInsgesamt</v>
      </c>
      <c r="B3221">
        <v>3220</v>
      </c>
      <c r="C3221">
        <v>409</v>
      </c>
      <c r="D3221" t="s">
        <v>208</v>
      </c>
      <c r="E3221" t="s">
        <v>477</v>
      </c>
      <c r="F3221" t="s">
        <v>48</v>
      </c>
      <c r="G3221">
        <v>28793</v>
      </c>
      <c r="H3221">
        <v>28023</v>
      </c>
      <c r="I3221">
        <v>28323</v>
      </c>
    </row>
    <row r="3222" spans="1:47" x14ac:dyDescent="0.25">
      <c r="A3222" t="str">
        <f t="shared" si="50"/>
        <v>Kirchdorf an der KremsGesamteinkommenBruttobezüge Gesamt</v>
      </c>
      <c r="B3222">
        <v>3221</v>
      </c>
      <c r="C3222">
        <v>409</v>
      </c>
      <c r="D3222" t="s">
        <v>208</v>
      </c>
      <c r="E3222" t="s">
        <v>45</v>
      </c>
      <c r="F3222" t="s">
        <v>63</v>
      </c>
      <c r="G3222">
        <v>749704.23281999899</v>
      </c>
      <c r="H3222">
        <v>775339.01008000004</v>
      </c>
      <c r="I3222">
        <v>816189.16894999996</v>
      </c>
      <c r="J3222">
        <v>847676.30796000001</v>
      </c>
      <c r="K3222">
        <v>894060.55894999998</v>
      </c>
      <c r="L3222">
        <v>917198.30570999999</v>
      </c>
      <c r="M3222">
        <v>954725.67980000004</v>
      </c>
      <c r="N3222">
        <v>991381.43009000004</v>
      </c>
      <c r="O3222">
        <v>1034192.71183</v>
      </c>
      <c r="P3222">
        <v>1061588.53461</v>
      </c>
      <c r="Q3222">
        <v>1094267.73933</v>
      </c>
      <c r="R3222">
        <v>1133212.6918299999</v>
      </c>
      <c r="S3222">
        <v>1170635.4385599999</v>
      </c>
      <c r="T3222">
        <v>1207789.26449</v>
      </c>
      <c r="U3222">
        <v>1266826.5103800001</v>
      </c>
      <c r="V3222">
        <v>1319235.9473900001</v>
      </c>
      <c r="W3222">
        <v>1342950.28945</v>
      </c>
      <c r="X3222">
        <v>1417643.1721099999</v>
      </c>
      <c r="Y3222">
        <v>1496628.0769</v>
      </c>
    </row>
    <row r="3223" spans="1:47" x14ac:dyDescent="0.25">
      <c r="A3223" t="str">
        <f t="shared" si="50"/>
        <v>Kirchdorf an der KremsGesamteinkommenNettobezüge Gesamt</v>
      </c>
      <c r="B3223">
        <v>3222</v>
      </c>
      <c r="C3223">
        <v>409</v>
      </c>
      <c r="D3223" t="s">
        <v>208</v>
      </c>
      <c r="E3223" t="s">
        <v>45</v>
      </c>
      <c r="F3223" t="s">
        <v>64</v>
      </c>
      <c r="G3223">
        <v>554549.44678999903</v>
      </c>
      <c r="H3223">
        <v>576972.32227999996</v>
      </c>
      <c r="I3223">
        <v>603654.34890999994</v>
      </c>
      <c r="J3223">
        <v>625156.55776</v>
      </c>
      <c r="K3223">
        <v>655614.66127000004</v>
      </c>
      <c r="L3223">
        <v>685540.76766000001</v>
      </c>
      <c r="M3223">
        <v>711033.74739999999</v>
      </c>
      <c r="N3223">
        <v>734270.97065000003</v>
      </c>
      <c r="O3223">
        <v>761152.21143999998</v>
      </c>
      <c r="P3223">
        <v>777654.78729000001</v>
      </c>
      <c r="Q3223">
        <v>797539.65659000003</v>
      </c>
      <c r="R3223">
        <v>821567.82955000002</v>
      </c>
      <c r="S3223">
        <v>872945.44194000005</v>
      </c>
      <c r="T3223">
        <v>897246.40170000005</v>
      </c>
      <c r="U3223">
        <v>937065.44331</v>
      </c>
      <c r="V3223">
        <v>977720.67338000005</v>
      </c>
      <c r="W3223">
        <v>1007810.44124</v>
      </c>
      <c r="X3223">
        <v>1054059.1048000001</v>
      </c>
      <c r="Y3223">
        <v>1117437.1440900001</v>
      </c>
    </row>
    <row r="3224" spans="1:47" x14ac:dyDescent="0.25">
      <c r="A3224" t="str">
        <f t="shared" si="50"/>
        <v>Kirchdorf an der KremsGründungsintensitätin % der aktiven Wirtschaftskammermitglieder</v>
      </c>
      <c r="B3224">
        <v>3223</v>
      </c>
      <c r="C3224">
        <v>409</v>
      </c>
      <c r="D3224" t="s">
        <v>208</v>
      </c>
      <c r="E3224" t="s">
        <v>40</v>
      </c>
      <c r="F3224" t="s">
        <v>52</v>
      </c>
      <c r="G3224">
        <v>7.0961248112732802</v>
      </c>
      <c r="H3224">
        <v>8.2648069738070298</v>
      </c>
      <c r="I3224">
        <v>7.1816432475367398</v>
      </c>
      <c r="J3224">
        <v>10.0353081092849</v>
      </c>
      <c r="K3224">
        <v>7.3012184226825001</v>
      </c>
      <c r="L3224">
        <v>6.6530836253738199</v>
      </c>
      <c r="M3224">
        <v>9.2266664344268907</v>
      </c>
      <c r="N3224">
        <v>7.6807725265308804</v>
      </c>
      <c r="O3224">
        <v>6.6641378952605299</v>
      </c>
      <c r="P3224">
        <v>7.6068199513768597</v>
      </c>
      <c r="Q3224">
        <v>5.9744690851208002</v>
      </c>
      <c r="R3224">
        <v>5.93526515057781</v>
      </c>
      <c r="S3224">
        <v>6.3934131215756098</v>
      </c>
      <c r="T3224">
        <v>5.99595838746911</v>
      </c>
      <c r="U3224">
        <v>6.7531273549886199</v>
      </c>
      <c r="V3224">
        <v>6.91029900332226</v>
      </c>
      <c r="W3224">
        <v>6.4131485659039598</v>
      </c>
      <c r="X3224">
        <v>7.1656050955413999</v>
      </c>
      <c r="Y3224">
        <v>6.4863203197048902</v>
      </c>
      <c r="Z3224">
        <v>6.8209134615384599</v>
      </c>
      <c r="AA3224">
        <v>5.7725947521865901</v>
      </c>
      <c r="AB3224">
        <v>5.8099599313108197</v>
      </c>
    </row>
    <row r="3225" spans="1:47" x14ac:dyDescent="0.25">
      <c r="A3225" t="str">
        <f t="shared" si="50"/>
        <v>Kirchdorf an der KremsGründungsintensitätje 1.000 Einwohner</v>
      </c>
      <c r="B3225">
        <v>3224</v>
      </c>
      <c r="C3225">
        <v>409</v>
      </c>
      <c r="D3225" t="s">
        <v>208</v>
      </c>
      <c r="E3225" t="s">
        <v>40</v>
      </c>
      <c r="F3225" t="s">
        <v>53</v>
      </c>
      <c r="G3225">
        <v>2.5491755857680101</v>
      </c>
      <c r="H3225">
        <v>3.0633607245528598</v>
      </c>
      <c r="I3225">
        <v>2.83165340260354</v>
      </c>
      <c r="J3225">
        <v>4.0931712601129702</v>
      </c>
      <c r="K3225">
        <v>3.1025750731549899</v>
      </c>
      <c r="L3225">
        <v>2.9045410339206499</v>
      </c>
      <c r="M3225">
        <v>4.0724665317987796</v>
      </c>
      <c r="N3225">
        <v>3.4716133753738299</v>
      </c>
      <c r="O3225">
        <v>3.1019906869627101</v>
      </c>
      <c r="P3225">
        <v>3.6595163708165201</v>
      </c>
      <c r="Q3225">
        <v>2.9311395237841298</v>
      </c>
      <c r="R3225">
        <v>2.95170342605017</v>
      </c>
      <c r="S3225">
        <v>3.2144817011898699</v>
      </c>
      <c r="T3225">
        <v>3.0972258298865398</v>
      </c>
      <c r="U3225">
        <v>3.5476473828704802</v>
      </c>
      <c r="V3225">
        <v>3.6788114609126299</v>
      </c>
      <c r="W3225">
        <v>3.50475519549137</v>
      </c>
      <c r="X3225">
        <v>3.9566700664720602</v>
      </c>
      <c r="Y3225">
        <v>3.6971491650750798</v>
      </c>
      <c r="Z3225">
        <v>3.9711001871840201</v>
      </c>
      <c r="AA3225">
        <v>3.44317885401269</v>
      </c>
      <c r="AB3225">
        <v>3.4928336688518402</v>
      </c>
    </row>
    <row r="3226" spans="1:47" x14ac:dyDescent="0.25">
      <c r="A3226" t="str">
        <f t="shared" si="50"/>
        <v>Kirchdorf an der KremsKammermitgliedschaftenAktiv</v>
      </c>
      <c r="B3226">
        <v>3225</v>
      </c>
      <c r="C3226">
        <v>409</v>
      </c>
      <c r="D3226" t="s">
        <v>208</v>
      </c>
      <c r="E3226" t="s">
        <v>39</v>
      </c>
      <c r="F3226" t="s">
        <v>50</v>
      </c>
      <c r="G3226">
        <v>1987</v>
      </c>
      <c r="H3226">
        <v>2053</v>
      </c>
      <c r="I3226">
        <v>2185</v>
      </c>
      <c r="J3226">
        <v>2268</v>
      </c>
      <c r="K3226">
        <v>2365</v>
      </c>
      <c r="L3226">
        <v>2431</v>
      </c>
      <c r="M3226">
        <v>2455</v>
      </c>
      <c r="N3226">
        <v>2522</v>
      </c>
      <c r="O3226">
        <v>2578</v>
      </c>
      <c r="P3226">
        <v>2594</v>
      </c>
      <c r="Q3226">
        <v>2676</v>
      </c>
      <c r="R3226">
        <v>2678</v>
      </c>
      <c r="S3226">
        <v>2723</v>
      </c>
      <c r="T3226">
        <v>2725</v>
      </c>
      <c r="U3226">
        <v>2769</v>
      </c>
      <c r="V3226">
        <v>2761</v>
      </c>
      <c r="W3226">
        <v>2810</v>
      </c>
      <c r="X3226">
        <v>2794</v>
      </c>
      <c r="Y3226">
        <v>2875</v>
      </c>
      <c r="Z3226">
        <v>2882</v>
      </c>
      <c r="AA3226">
        <v>2974</v>
      </c>
      <c r="AB3226">
        <v>2957</v>
      </c>
      <c r="AC3226">
        <v>3004</v>
      </c>
      <c r="AD3226">
        <v>3010</v>
      </c>
      <c r="AE3226">
        <v>3105</v>
      </c>
      <c r="AF3226">
        <v>3103</v>
      </c>
      <c r="AG3226">
        <v>3145</v>
      </c>
      <c r="AH3226">
        <v>3140</v>
      </c>
      <c r="AI3226">
        <v>3215</v>
      </c>
      <c r="AJ3226">
        <v>3253</v>
      </c>
      <c r="AK3226">
        <v>3279</v>
      </c>
      <c r="AL3226">
        <v>3328</v>
      </c>
      <c r="AM3226">
        <v>3455</v>
      </c>
      <c r="AN3226">
        <v>3430</v>
      </c>
      <c r="AO3226">
        <v>3492</v>
      </c>
      <c r="AP3226">
        <v>3494</v>
      </c>
      <c r="AQ3226">
        <v>3546</v>
      </c>
      <c r="AR3226">
        <v>3516</v>
      </c>
    </row>
    <row r="3227" spans="1:47" x14ac:dyDescent="0.25">
      <c r="A3227" t="str">
        <f t="shared" si="50"/>
        <v>Kirchdorf an der KremsKammermitgliedschaftenInsgesamt</v>
      </c>
      <c r="B3227">
        <v>3226</v>
      </c>
      <c r="C3227">
        <v>409</v>
      </c>
      <c r="D3227" t="s">
        <v>208</v>
      </c>
      <c r="E3227" t="s">
        <v>39</v>
      </c>
      <c r="F3227" t="s">
        <v>48</v>
      </c>
      <c r="G3227">
        <v>2496</v>
      </c>
      <c r="H3227">
        <v>2573</v>
      </c>
      <c r="I3227">
        <v>2676</v>
      </c>
      <c r="J3227">
        <v>2733</v>
      </c>
      <c r="K3227">
        <v>2849</v>
      </c>
      <c r="L3227">
        <v>2916</v>
      </c>
      <c r="M3227">
        <v>2953</v>
      </c>
      <c r="N3227">
        <v>3030</v>
      </c>
      <c r="O3227">
        <v>3076</v>
      </c>
      <c r="P3227">
        <v>3119</v>
      </c>
      <c r="Q3227">
        <v>3202</v>
      </c>
      <c r="R3227">
        <v>3233</v>
      </c>
      <c r="S3227">
        <v>3250</v>
      </c>
      <c r="T3227">
        <v>3288</v>
      </c>
      <c r="U3227">
        <v>3332</v>
      </c>
      <c r="V3227">
        <v>3344</v>
      </c>
      <c r="W3227">
        <v>3387</v>
      </c>
      <c r="X3227">
        <v>3392</v>
      </c>
      <c r="Y3227">
        <v>3478</v>
      </c>
      <c r="Z3227">
        <v>3522</v>
      </c>
      <c r="AA3227">
        <v>3587</v>
      </c>
      <c r="AB3227">
        <v>3593</v>
      </c>
      <c r="AC3227">
        <v>3628</v>
      </c>
      <c r="AD3227">
        <v>3666</v>
      </c>
      <c r="AE3227">
        <v>3762</v>
      </c>
      <c r="AF3227">
        <v>3741</v>
      </c>
      <c r="AG3227">
        <v>3786</v>
      </c>
      <c r="AH3227">
        <v>3780</v>
      </c>
      <c r="AI3227">
        <v>3852</v>
      </c>
      <c r="AJ3227">
        <v>3922</v>
      </c>
      <c r="AK3227">
        <v>3963</v>
      </c>
      <c r="AL3227">
        <v>4012</v>
      </c>
      <c r="AM3227">
        <v>4118</v>
      </c>
      <c r="AN3227">
        <v>4126</v>
      </c>
      <c r="AO3227">
        <v>4167</v>
      </c>
      <c r="AP3227">
        <v>4166</v>
      </c>
      <c r="AQ3227">
        <v>4192</v>
      </c>
      <c r="AR3227">
        <v>4145</v>
      </c>
    </row>
    <row r="3228" spans="1:47" x14ac:dyDescent="0.25">
      <c r="A3228" t="str">
        <f t="shared" si="50"/>
        <v>Kirchdorf an der KremsKammermitgliedschaftenRuhend</v>
      </c>
      <c r="B3228">
        <v>3227</v>
      </c>
      <c r="C3228">
        <v>409</v>
      </c>
      <c r="D3228" t="s">
        <v>208</v>
      </c>
      <c r="E3228" t="s">
        <v>39</v>
      </c>
      <c r="F3228" t="s">
        <v>51</v>
      </c>
      <c r="G3228">
        <v>509</v>
      </c>
      <c r="H3228">
        <v>520</v>
      </c>
      <c r="I3228">
        <v>491</v>
      </c>
      <c r="J3228">
        <v>465</v>
      </c>
      <c r="K3228">
        <v>484</v>
      </c>
      <c r="L3228">
        <v>485</v>
      </c>
      <c r="M3228">
        <v>498</v>
      </c>
      <c r="N3228">
        <v>508</v>
      </c>
      <c r="O3228">
        <v>498</v>
      </c>
      <c r="P3228">
        <v>525</v>
      </c>
      <c r="Q3228">
        <v>526</v>
      </c>
      <c r="R3228">
        <v>555</v>
      </c>
      <c r="S3228">
        <v>527</v>
      </c>
      <c r="T3228">
        <v>563</v>
      </c>
      <c r="U3228">
        <v>563</v>
      </c>
      <c r="V3228">
        <v>583</v>
      </c>
      <c r="W3228">
        <v>577</v>
      </c>
      <c r="X3228">
        <v>598</v>
      </c>
      <c r="Y3228">
        <v>603</v>
      </c>
      <c r="Z3228">
        <v>640</v>
      </c>
      <c r="AA3228">
        <v>613</v>
      </c>
      <c r="AB3228">
        <v>636</v>
      </c>
      <c r="AC3228">
        <v>624</v>
      </c>
      <c r="AD3228">
        <v>656</v>
      </c>
      <c r="AE3228">
        <v>657</v>
      </c>
      <c r="AF3228">
        <v>638</v>
      </c>
      <c r="AG3228">
        <v>641</v>
      </c>
      <c r="AH3228">
        <v>640</v>
      </c>
      <c r="AI3228">
        <v>637</v>
      </c>
      <c r="AJ3228">
        <v>669</v>
      </c>
      <c r="AK3228">
        <v>684</v>
      </c>
      <c r="AL3228">
        <v>684</v>
      </c>
      <c r="AM3228">
        <v>663</v>
      </c>
      <c r="AN3228">
        <v>696</v>
      </c>
      <c r="AO3228">
        <v>675</v>
      </c>
      <c r="AP3228">
        <v>672</v>
      </c>
      <c r="AQ3228">
        <v>646</v>
      </c>
      <c r="AR3228">
        <v>629</v>
      </c>
    </row>
    <row r="3229" spans="1:47" x14ac:dyDescent="0.25">
      <c r="A3229" t="str">
        <f t="shared" si="50"/>
        <v>Kirchdorf an der KremsLehrlinge1. Lehrjahr, männlich</v>
      </c>
      <c r="B3229">
        <v>3228</v>
      </c>
      <c r="C3229">
        <v>409</v>
      </c>
      <c r="D3229" t="s">
        <v>208</v>
      </c>
      <c r="E3229" t="s">
        <v>46</v>
      </c>
      <c r="F3229" t="s">
        <v>65</v>
      </c>
      <c r="G3229">
        <v>214</v>
      </c>
      <c r="H3229">
        <v>233</v>
      </c>
      <c r="I3229">
        <v>216</v>
      </c>
      <c r="J3229">
        <v>226</v>
      </c>
      <c r="K3229">
        <v>210</v>
      </c>
      <c r="L3229">
        <v>246</v>
      </c>
      <c r="M3229">
        <v>200</v>
      </c>
      <c r="N3229">
        <v>195</v>
      </c>
      <c r="O3229">
        <v>198</v>
      </c>
      <c r="P3229">
        <v>202</v>
      </c>
      <c r="Q3229">
        <v>192</v>
      </c>
      <c r="R3229">
        <v>200</v>
      </c>
      <c r="S3229">
        <v>183</v>
      </c>
      <c r="T3229">
        <v>186</v>
      </c>
      <c r="U3229">
        <v>192</v>
      </c>
      <c r="V3229">
        <v>199</v>
      </c>
      <c r="W3229">
        <v>219</v>
      </c>
      <c r="X3229">
        <v>170</v>
      </c>
      <c r="Y3229">
        <v>157</v>
      </c>
      <c r="Z3229">
        <v>175</v>
      </c>
      <c r="AA3229">
        <v>186</v>
      </c>
      <c r="AB3229">
        <v>154</v>
      </c>
    </row>
    <row r="3230" spans="1:47" x14ac:dyDescent="0.25">
      <c r="A3230" t="str">
        <f t="shared" si="50"/>
        <v>Kirchdorf an der KremsLehrlinge1. Lehrjahr, weiblich</v>
      </c>
      <c r="B3230">
        <v>3229</v>
      </c>
      <c r="C3230">
        <v>409</v>
      </c>
      <c r="D3230" t="s">
        <v>208</v>
      </c>
      <c r="E3230" t="s">
        <v>46</v>
      </c>
      <c r="F3230" t="s">
        <v>66</v>
      </c>
      <c r="G3230">
        <v>104</v>
      </c>
      <c r="H3230">
        <v>136</v>
      </c>
      <c r="I3230">
        <v>114</v>
      </c>
      <c r="J3230">
        <v>108</v>
      </c>
      <c r="K3230">
        <v>118</v>
      </c>
      <c r="L3230">
        <v>113</v>
      </c>
      <c r="M3230">
        <v>101</v>
      </c>
      <c r="N3230">
        <v>110</v>
      </c>
      <c r="O3230">
        <v>101</v>
      </c>
      <c r="P3230">
        <v>120</v>
      </c>
      <c r="Q3230">
        <v>97</v>
      </c>
      <c r="R3230">
        <v>107</v>
      </c>
      <c r="S3230">
        <v>85</v>
      </c>
      <c r="T3230">
        <v>90</v>
      </c>
      <c r="U3230">
        <v>93</v>
      </c>
      <c r="V3230">
        <v>80</v>
      </c>
      <c r="W3230">
        <v>99</v>
      </c>
      <c r="X3230">
        <v>89</v>
      </c>
      <c r="Y3230">
        <v>88</v>
      </c>
      <c r="Z3230">
        <v>75</v>
      </c>
      <c r="AA3230">
        <v>78</v>
      </c>
      <c r="AB3230">
        <v>66</v>
      </c>
    </row>
    <row r="3231" spans="1:47" x14ac:dyDescent="0.25">
      <c r="A3231" t="str">
        <f t="shared" si="50"/>
        <v>Kirchdorf an der KremsLehrlinge2. Lehrjahr, männlich</v>
      </c>
      <c r="B3231">
        <v>3230</v>
      </c>
      <c r="C3231">
        <v>409</v>
      </c>
      <c r="D3231" t="s">
        <v>208</v>
      </c>
      <c r="E3231" t="s">
        <v>46</v>
      </c>
      <c r="F3231" t="s">
        <v>67</v>
      </c>
      <c r="G3231">
        <v>239</v>
      </c>
      <c r="H3231">
        <v>202</v>
      </c>
      <c r="I3231">
        <v>238</v>
      </c>
      <c r="J3231">
        <v>218</v>
      </c>
      <c r="K3231">
        <v>218</v>
      </c>
      <c r="L3231">
        <v>216</v>
      </c>
      <c r="M3231">
        <v>237</v>
      </c>
      <c r="N3231">
        <v>228</v>
      </c>
      <c r="O3231">
        <v>198</v>
      </c>
      <c r="P3231">
        <v>214</v>
      </c>
      <c r="Q3231">
        <v>207</v>
      </c>
      <c r="R3231">
        <v>204</v>
      </c>
      <c r="S3231">
        <v>205</v>
      </c>
      <c r="T3231">
        <v>191</v>
      </c>
      <c r="U3231">
        <v>188</v>
      </c>
      <c r="V3231">
        <v>203</v>
      </c>
      <c r="W3231">
        <v>208</v>
      </c>
      <c r="X3231">
        <v>226</v>
      </c>
      <c r="Y3231">
        <v>179</v>
      </c>
      <c r="Z3231">
        <v>167</v>
      </c>
      <c r="AA3231">
        <v>179</v>
      </c>
      <c r="AB3231">
        <v>205</v>
      </c>
    </row>
    <row r="3232" spans="1:47" x14ac:dyDescent="0.25">
      <c r="A3232" t="str">
        <f t="shared" si="50"/>
        <v>Kirchdorf an der KremsLehrlinge2. Lehrjahr, weiblich</v>
      </c>
      <c r="B3232">
        <v>3231</v>
      </c>
      <c r="C3232">
        <v>409</v>
      </c>
      <c r="D3232" t="s">
        <v>208</v>
      </c>
      <c r="E3232" t="s">
        <v>46</v>
      </c>
      <c r="F3232" t="s">
        <v>68</v>
      </c>
      <c r="G3232">
        <v>118</v>
      </c>
      <c r="H3232">
        <v>108</v>
      </c>
      <c r="I3232">
        <v>112</v>
      </c>
      <c r="J3232">
        <v>125</v>
      </c>
      <c r="K3232">
        <v>104</v>
      </c>
      <c r="L3232">
        <v>126</v>
      </c>
      <c r="M3232">
        <v>112</v>
      </c>
      <c r="N3232">
        <v>114</v>
      </c>
      <c r="O3232">
        <v>108</v>
      </c>
      <c r="P3232">
        <v>95</v>
      </c>
      <c r="Q3232">
        <v>128</v>
      </c>
      <c r="R3232">
        <v>90</v>
      </c>
      <c r="S3232">
        <v>107</v>
      </c>
      <c r="T3232">
        <v>81</v>
      </c>
      <c r="U3232">
        <v>94</v>
      </c>
      <c r="V3232">
        <v>86</v>
      </c>
      <c r="W3232">
        <v>78</v>
      </c>
      <c r="X3232">
        <v>95</v>
      </c>
      <c r="Y3232">
        <v>85</v>
      </c>
      <c r="Z3232">
        <v>100</v>
      </c>
      <c r="AA3232">
        <v>72</v>
      </c>
      <c r="AB3232">
        <v>75</v>
      </c>
    </row>
    <row r="3233" spans="1:28" x14ac:dyDescent="0.25">
      <c r="A3233" t="str">
        <f t="shared" si="50"/>
        <v>Kirchdorf an der KremsLehrlinge3. Lehrjahr, männlich</v>
      </c>
      <c r="B3233">
        <v>3232</v>
      </c>
      <c r="C3233">
        <v>409</v>
      </c>
      <c r="D3233" t="s">
        <v>208</v>
      </c>
      <c r="E3233" t="s">
        <v>46</v>
      </c>
      <c r="F3233" t="s">
        <v>69</v>
      </c>
      <c r="G3233">
        <v>224</v>
      </c>
      <c r="H3233">
        <v>223</v>
      </c>
      <c r="I3233">
        <v>191</v>
      </c>
      <c r="J3233">
        <v>237</v>
      </c>
      <c r="K3233">
        <v>206</v>
      </c>
      <c r="L3233">
        <v>208</v>
      </c>
      <c r="M3233">
        <v>212</v>
      </c>
      <c r="N3233">
        <v>224</v>
      </c>
      <c r="O3233">
        <v>222</v>
      </c>
      <c r="P3233">
        <v>187</v>
      </c>
      <c r="Q3233">
        <v>204</v>
      </c>
      <c r="R3233">
        <v>202</v>
      </c>
      <c r="S3233">
        <v>188</v>
      </c>
      <c r="T3233">
        <v>199</v>
      </c>
      <c r="U3233">
        <v>179</v>
      </c>
      <c r="V3233">
        <v>179</v>
      </c>
      <c r="W3233">
        <v>182</v>
      </c>
      <c r="X3233">
        <v>199</v>
      </c>
      <c r="Y3233">
        <v>207</v>
      </c>
      <c r="Z3233">
        <v>170</v>
      </c>
      <c r="AA3233">
        <v>160</v>
      </c>
      <c r="AB3233">
        <v>168</v>
      </c>
    </row>
    <row r="3234" spans="1:28" x14ac:dyDescent="0.25">
      <c r="A3234" t="str">
        <f t="shared" si="50"/>
        <v>Kirchdorf an der KremsLehrlinge3. Lehrjahr, weiblich</v>
      </c>
      <c r="B3234">
        <v>3233</v>
      </c>
      <c r="C3234">
        <v>409</v>
      </c>
      <c r="D3234" t="s">
        <v>208</v>
      </c>
      <c r="E3234" t="s">
        <v>46</v>
      </c>
      <c r="F3234" t="s">
        <v>70</v>
      </c>
      <c r="G3234">
        <v>110</v>
      </c>
      <c r="H3234">
        <v>113</v>
      </c>
      <c r="I3234">
        <v>102</v>
      </c>
      <c r="J3234">
        <v>98</v>
      </c>
      <c r="K3234">
        <v>116</v>
      </c>
      <c r="L3234">
        <v>95</v>
      </c>
      <c r="M3234">
        <v>119</v>
      </c>
      <c r="N3234">
        <v>108</v>
      </c>
      <c r="O3234">
        <v>100</v>
      </c>
      <c r="P3234">
        <v>104</v>
      </c>
      <c r="Q3234">
        <v>84</v>
      </c>
      <c r="R3234">
        <v>122</v>
      </c>
      <c r="S3234">
        <v>81</v>
      </c>
      <c r="T3234">
        <v>103</v>
      </c>
      <c r="U3234">
        <v>72</v>
      </c>
      <c r="V3234">
        <v>71</v>
      </c>
      <c r="W3234">
        <v>76</v>
      </c>
      <c r="X3234">
        <v>69</v>
      </c>
      <c r="Y3234">
        <v>84</v>
      </c>
      <c r="Z3234">
        <v>71</v>
      </c>
      <c r="AA3234">
        <v>84</v>
      </c>
      <c r="AB3234">
        <v>63</v>
      </c>
    </row>
    <row r="3235" spans="1:28" x14ac:dyDescent="0.25">
      <c r="A3235" t="str">
        <f t="shared" si="50"/>
        <v>Kirchdorf an der KremsLehrlinge4. Lehrjahr, männlich</v>
      </c>
      <c r="B3235">
        <v>3234</v>
      </c>
      <c r="C3235">
        <v>409</v>
      </c>
      <c r="D3235" t="s">
        <v>208</v>
      </c>
      <c r="E3235" t="s">
        <v>46</v>
      </c>
      <c r="F3235" t="s">
        <v>71</v>
      </c>
      <c r="G3235">
        <v>134</v>
      </c>
      <c r="H3235">
        <v>135</v>
      </c>
      <c r="I3235">
        <v>124</v>
      </c>
      <c r="J3235">
        <v>116</v>
      </c>
      <c r="K3235">
        <v>151</v>
      </c>
      <c r="L3235">
        <v>129</v>
      </c>
      <c r="M3235">
        <v>134</v>
      </c>
      <c r="N3235">
        <v>115</v>
      </c>
      <c r="O3235">
        <v>161</v>
      </c>
      <c r="P3235">
        <v>157</v>
      </c>
      <c r="Q3235">
        <v>124</v>
      </c>
      <c r="R3235">
        <v>124</v>
      </c>
      <c r="S3235">
        <v>121</v>
      </c>
      <c r="T3235">
        <v>130</v>
      </c>
      <c r="U3235">
        <v>133</v>
      </c>
      <c r="V3235">
        <v>123</v>
      </c>
      <c r="W3235">
        <v>125</v>
      </c>
      <c r="X3235">
        <v>134</v>
      </c>
      <c r="Y3235">
        <v>139</v>
      </c>
      <c r="Z3235">
        <v>151</v>
      </c>
      <c r="AA3235">
        <v>120</v>
      </c>
      <c r="AB3235">
        <v>113</v>
      </c>
    </row>
    <row r="3236" spans="1:28" x14ac:dyDescent="0.25">
      <c r="A3236" t="str">
        <f t="shared" si="50"/>
        <v>Kirchdorf an der KremsLehrlinge4. Lehrjahr, weiblich</v>
      </c>
      <c r="B3236">
        <v>3235</v>
      </c>
      <c r="C3236">
        <v>409</v>
      </c>
      <c r="D3236" t="s">
        <v>208</v>
      </c>
      <c r="E3236" t="s">
        <v>46</v>
      </c>
      <c r="F3236" t="s">
        <v>72</v>
      </c>
      <c r="G3236">
        <v>16</v>
      </c>
      <c r="H3236">
        <v>17</v>
      </c>
      <c r="I3236">
        <v>13</v>
      </c>
      <c r="J3236">
        <v>12</v>
      </c>
      <c r="K3236">
        <v>14</v>
      </c>
      <c r="L3236">
        <v>18</v>
      </c>
      <c r="M3236">
        <v>21</v>
      </c>
      <c r="N3236">
        <v>20</v>
      </c>
      <c r="O3236">
        <v>17</v>
      </c>
      <c r="P3236">
        <v>19</v>
      </c>
      <c r="Q3236">
        <v>21</v>
      </c>
      <c r="R3236">
        <v>12</v>
      </c>
      <c r="S3236">
        <v>30</v>
      </c>
      <c r="T3236">
        <v>21</v>
      </c>
      <c r="U3236">
        <v>21</v>
      </c>
      <c r="V3236">
        <v>15</v>
      </c>
      <c r="W3236">
        <v>14</v>
      </c>
      <c r="X3236">
        <v>16</v>
      </c>
      <c r="Y3236">
        <v>20</v>
      </c>
      <c r="Z3236">
        <v>23</v>
      </c>
      <c r="AA3236">
        <v>19</v>
      </c>
      <c r="AB3236">
        <v>24</v>
      </c>
    </row>
    <row r="3237" spans="1:28" x14ac:dyDescent="0.25">
      <c r="A3237" t="str">
        <f t="shared" si="50"/>
        <v>Kirchdorf an der KremsLehrlingeFrauen</v>
      </c>
      <c r="B3237">
        <v>3236</v>
      </c>
      <c r="C3237">
        <v>409</v>
      </c>
      <c r="D3237" t="s">
        <v>208</v>
      </c>
      <c r="E3237" t="s">
        <v>46</v>
      </c>
      <c r="F3237" t="s">
        <v>47</v>
      </c>
      <c r="G3237">
        <v>348</v>
      </c>
      <c r="H3237">
        <v>374</v>
      </c>
      <c r="I3237">
        <v>341</v>
      </c>
      <c r="J3237">
        <v>343</v>
      </c>
      <c r="K3237">
        <v>352</v>
      </c>
      <c r="L3237">
        <v>352</v>
      </c>
      <c r="M3237">
        <v>353</v>
      </c>
      <c r="N3237">
        <v>352</v>
      </c>
      <c r="O3237">
        <v>326</v>
      </c>
      <c r="P3237">
        <v>338</v>
      </c>
      <c r="Q3237">
        <v>330</v>
      </c>
      <c r="R3237">
        <v>331</v>
      </c>
      <c r="S3237">
        <v>303</v>
      </c>
      <c r="T3237">
        <v>295</v>
      </c>
      <c r="U3237">
        <v>280</v>
      </c>
      <c r="V3237">
        <v>252</v>
      </c>
      <c r="W3237">
        <v>267</v>
      </c>
      <c r="X3237">
        <v>269</v>
      </c>
      <c r="Y3237">
        <v>277</v>
      </c>
      <c r="Z3237">
        <v>269</v>
      </c>
      <c r="AA3237">
        <v>253</v>
      </c>
      <c r="AB3237">
        <v>228</v>
      </c>
    </row>
    <row r="3238" spans="1:28" x14ac:dyDescent="0.25">
      <c r="A3238" t="str">
        <f t="shared" si="50"/>
        <v>Kirchdorf an der KremsLehrlingeInsgesamt</v>
      </c>
      <c r="B3238">
        <v>3237</v>
      </c>
      <c r="C3238">
        <v>409</v>
      </c>
      <c r="D3238" t="s">
        <v>208</v>
      </c>
      <c r="E3238" t="s">
        <v>46</v>
      </c>
      <c r="F3238" t="s">
        <v>48</v>
      </c>
      <c r="G3238">
        <v>1159</v>
      </c>
      <c r="H3238">
        <v>1167</v>
      </c>
      <c r="I3238">
        <v>1110</v>
      </c>
      <c r="J3238">
        <v>1140</v>
      </c>
      <c r="K3238">
        <v>1137</v>
      </c>
      <c r="L3238">
        <v>1151</v>
      </c>
      <c r="M3238">
        <v>1136</v>
      </c>
      <c r="N3238">
        <v>1114</v>
      </c>
      <c r="O3238">
        <v>1105</v>
      </c>
      <c r="P3238">
        <v>1098</v>
      </c>
      <c r="Q3238">
        <v>1057</v>
      </c>
      <c r="R3238">
        <v>1061</v>
      </c>
      <c r="S3238">
        <v>1000</v>
      </c>
      <c r="T3238">
        <v>1001</v>
      </c>
      <c r="U3238">
        <v>972</v>
      </c>
      <c r="V3238">
        <v>956</v>
      </c>
      <c r="W3238">
        <v>1001</v>
      </c>
      <c r="X3238">
        <v>998</v>
      </c>
      <c r="Y3238">
        <v>959</v>
      </c>
      <c r="Z3238">
        <v>932</v>
      </c>
      <c r="AA3238">
        <v>898</v>
      </c>
      <c r="AB3238">
        <v>868</v>
      </c>
    </row>
    <row r="3239" spans="1:28" x14ac:dyDescent="0.25">
      <c r="A3239" t="str">
        <f t="shared" si="50"/>
        <v>Kirchdorf an der KremsLehrlingeMänner</v>
      </c>
      <c r="B3239">
        <v>3238</v>
      </c>
      <c r="C3239">
        <v>409</v>
      </c>
      <c r="D3239" t="s">
        <v>208</v>
      </c>
      <c r="E3239" t="s">
        <v>46</v>
      </c>
      <c r="F3239" t="s">
        <v>49</v>
      </c>
      <c r="G3239">
        <v>811</v>
      </c>
      <c r="H3239">
        <v>793</v>
      </c>
      <c r="I3239">
        <v>769</v>
      </c>
      <c r="J3239">
        <v>797</v>
      </c>
      <c r="K3239">
        <v>785</v>
      </c>
      <c r="L3239">
        <v>799</v>
      </c>
      <c r="M3239">
        <v>783</v>
      </c>
      <c r="N3239">
        <v>762</v>
      </c>
      <c r="O3239">
        <v>779</v>
      </c>
      <c r="P3239">
        <v>760</v>
      </c>
      <c r="Q3239">
        <v>727</v>
      </c>
      <c r="R3239">
        <v>730</v>
      </c>
      <c r="S3239">
        <v>697</v>
      </c>
      <c r="T3239">
        <v>706</v>
      </c>
      <c r="U3239">
        <v>692</v>
      </c>
      <c r="V3239">
        <v>704</v>
      </c>
      <c r="W3239">
        <v>734</v>
      </c>
      <c r="X3239">
        <v>729</v>
      </c>
      <c r="Y3239">
        <v>682</v>
      </c>
      <c r="Z3239">
        <v>663</v>
      </c>
      <c r="AA3239">
        <v>645</v>
      </c>
      <c r="AB3239">
        <v>640</v>
      </c>
    </row>
    <row r="3240" spans="1:28" x14ac:dyDescent="0.25">
      <c r="A3240" t="str">
        <f t="shared" si="50"/>
        <v>Kirchdorf an der KremsNeugründungenInsgesamt</v>
      </c>
      <c r="B3240">
        <v>3239</v>
      </c>
      <c r="C3240">
        <v>409</v>
      </c>
      <c r="D3240" t="s">
        <v>208</v>
      </c>
      <c r="E3240" t="s">
        <v>41</v>
      </c>
      <c r="F3240" t="s">
        <v>48</v>
      </c>
      <c r="G3240">
        <v>141</v>
      </c>
      <c r="H3240">
        <v>169.67648717225799</v>
      </c>
      <c r="I3240">
        <v>156.91890495867801</v>
      </c>
      <c r="J3240">
        <v>227.600787918582</v>
      </c>
      <c r="K3240">
        <v>172.67381569644101</v>
      </c>
      <c r="L3240">
        <v>161.73646293283801</v>
      </c>
      <c r="M3240">
        <v>226.51466096518001</v>
      </c>
      <c r="N3240">
        <v>193.70908311910901</v>
      </c>
      <c r="O3240">
        <v>172.86773700305801</v>
      </c>
      <c r="P3240">
        <v>203.71063829787201</v>
      </c>
      <c r="Q3240">
        <v>162.80428256954201</v>
      </c>
      <c r="R3240">
        <v>163.87267080745301</v>
      </c>
      <c r="S3240">
        <v>178.63196261682199</v>
      </c>
      <c r="T3240">
        <v>172.80352072686</v>
      </c>
      <c r="U3240">
        <v>199.68997588701299</v>
      </c>
      <c r="V3240">
        <v>208</v>
      </c>
      <c r="W3240">
        <v>199</v>
      </c>
      <c r="X3240">
        <v>225</v>
      </c>
      <c r="Y3240">
        <v>211</v>
      </c>
      <c r="Z3240">
        <v>227</v>
      </c>
      <c r="AA3240">
        <v>198</v>
      </c>
      <c r="AB3240">
        <v>203</v>
      </c>
    </row>
    <row r="3241" spans="1:28" x14ac:dyDescent="0.25">
      <c r="A3241" t="str">
        <f t="shared" si="50"/>
        <v>Kirchdorf an der KremsPendler (Auspendler/-innen)Insgesamt</v>
      </c>
      <c r="B3241">
        <v>3240</v>
      </c>
      <c r="C3241">
        <v>409</v>
      </c>
      <c r="D3241" t="s">
        <v>208</v>
      </c>
      <c r="E3241" t="s">
        <v>459</v>
      </c>
      <c r="F3241" t="s">
        <v>48</v>
      </c>
      <c r="G3241">
        <v>17020</v>
      </c>
      <c r="H3241">
        <v>17406</v>
      </c>
      <c r="I3241">
        <v>17601</v>
      </c>
      <c r="J3241">
        <v>17828</v>
      </c>
      <c r="K3241">
        <v>17841</v>
      </c>
      <c r="L3241">
        <v>17974</v>
      </c>
      <c r="M3241">
        <v>18244</v>
      </c>
      <c r="N3241">
        <v>18633</v>
      </c>
      <c r="O3241">
        <v>18917</v>
      </c>
      <c r="P3241">
        <v>19414</v>
      </c>
      <c r="Q3241">
        <v>19621</v>
      </c>
      <c r="R3241">
        <v>19551</v>
      </c>
      <c r="S3241">
        <v>19940</v>
      </c>
    </row>
    <row r="3242" spans="1:28" x14ac:dyDescent="0.25">
      <c r="A3242" t="str">
        <f t="shared" si="50"/>
        <v>Kirchdorf an der KremsPendler ins AuslandInsgesamt</v>
      </c>
      <c r="B3242">
        <v>3241</v>
      </c>
      <c r="C3242">
        <v>409</v>
      </c>
      <c r="D3242" t="s">
        <v>208</v>
      </c>
      <c r="E3242" t="s">
        <v>304</v>
      </c>
      <c r="F3242" t="s">
        <v>48</v>
      </c>
      <c r="G3242">
        <v>13</v>
      </c>
      <c r="H3242">
        <v>37</v>
      </c>
      <c r="I3242">
        <v>56</v>
      </c>
      <c r="J3242">
        <v>24</v>
      </c>
      <c r="K3242">
        <v>27</v>
      </c>
      <c r="L3242">
        <v>87</v>
      </c>
      <c r="M3242">
        <v>101</v>
      </c>
      <c r="N3242">
        <v>101</v>
      </c>
      <c r="O3242">
        <v>79</v>
      </c>
      <c r="P3242">
        <v>100</v>
      </c>
      <c r="Q3242">
        <v>82</v>
      </c>
      <c r="R3242">
        <v>40</v>
      </c>
      <c r="S3242">
        <v>98</v>
      </c>
    </row>
    <row r="3243" spans="1:28" x14ac:dyDescent="0.25">
      <c r="A3243" t="str">
        <f t="shared" si="50"/>
        <v>Kirchdorf an der KremsPendler zw. BundesländernInsgesamt</v>
      </c>
      <c r="B3243">
        <v>3242</v>
      </c>
      <c r="C3243">
        <v>409</v>
      </c>
      <c r="D3243" t="s">
        <v>208</v>
      </c>
      <c r="E3243" t="s">
        <v>433</v>
      </c>
      <c r="F3243" t="s">
        <v>48</v>
      </c>
      <c r="G3243">
        <v>1079</v>
      </c>
      <c r="H3243">
        <v>1291</v>
      </c>
      <c r="I3243">
        <v>1210</v>
      </c>
      <c r="J3243">
        <v>1108</v>
      </c>
      <c r="K3243">
        <v>1088</v>
      </c>
      <c r="L3243">
        <v>1024</v>
      </c>
      <c r="M3243">
        <v>974</v>
      </c>
      <c r="N3243">
        <v>1049</v>
      </c>
      <c r="O3243">
        <v>1096</v>
      </c>
      <c r="P3243">
        <v>1121</v>
      </c>
      <c r="Q3243">
        <v>1095</v>
      </c>
      <c r="R3243">
        <v>1128</v>
      </c>
      <c r="S3243">
        <v>1220</v>
      </c>
    </row>
    <row r="3244" spans="1:28" x14ac:dyDescent="0.25">
      <c r="A3244" t="str">
        <f t="shared" si="50"/>
        <v>Kirchdorf an der KremsPendler zw. Gemeinden eines Pol. BezirkesInsgesamt</v>
      </c>
      <c r="B3244">
        <v>3243</v>
      </c>
      <c r="C3244">
        <v>409</v>
      </c>
      <c r="D3244" t="s">
        <v>208</v>
      </c>
      <c r="E3244" t="s">
        <v>305</v>
      </c>
      <c r="F3244" t="s">
        <v>48</v>
      </c>
      <c r="G3244">
        <v>9330</v>
      </c>
      <c r="H3244">
        <v>8750</v>
      </c>
      <c r="I3244">
        <v>9135</v>
      </c>
      <c r="J3244">
        <v>9343</v>
      </c>
      <c r="K3244">
        <v>9206</v>
      </c>
      <c r="L3244">
        <v>9340</v>
      </c>
      <c r="M3244">
        <v>9487</v>
      </c>
      <c r="N3244">
        <v>9573</v>
      </c>
      <c r="O3244">
        <v>9638</v>
      </c>
      <c r="P3244">
        <v>9766</v>
      </c>
      <c r="Q3244">
        <v>9625</v>
      </c>
      <c r="R3244">
        <v>9538</v>
      </c>
      <c r="S3244">
        <v>9614</v>
      </c>
    </row>
    <row r="3245" spans="1:28" x14ac:dyDescent="0.25">
      <c r="A3245" t="str">
        <f t="shared" si="50"/>
        <v>Kirchdorf an der KremsPendler zw. Pol. Bez. des BundeslandesInsgesamt</v>
      </c>
      <c r="B3245">
        <v>3244</v>
      </c>
      <c r="C3245">
        <v>409</v>
      </c>
      <c r="D3245" t="s">
        <v>208</v>
      </c>
      <c r="E3245" t="s">
        <v>306</v>
      </c>
      <c r="F3245" t="s">
        <v>48</v>
      </c>
      <c r="G3245">
        <v>6598</v>
      </c>
      <c r="H3245">
        <v>7328</v>
      </c>
      <c r="I3245">
        <v>7200</v>
      </c>
      <c r="J3245">
        <v>7353</v>
      </c>
      <c r="K3245">
        <v>7520</v>
      </c>
      <c r="L3245">
        <v>7523</v>
      </c>
      <c r="M3245">
        <v>7682</v>
      </c>
      <c r="N3245">
        <v>7910</v>
      </c>
      <c r="O3245">
        <v>8104</v>
      </c>
      <c r="P3245">
        <v>8427</v>
      </c>
      <c r="Q3245">
        <v>8819</v>
      </c>
      <c r="R3245">
        <v>8845</v>
      </c>
      <c r="S3245">
        <v>9008</v>
      </c>
    </row>
    <row r="3246" spans="1:28" x14ac:dyDescent="0.25">
      <c r="A3246" t="str">
        <f t="shared" si="50"/>
        <v>Kirchdorf an der KremsPensionisteneinkommenBrutto_Schnitt</v>
      </c>
      <c r="B3246">
        <v>3245</v>
      </c>
      <c r="C3246">
        <v>409</v>
      </c>
      <c r="D3246" t="s">
        <v>208</v>
      </c>
      <c r="E3246" t="s">
        <v>44</v>
      </c>
      <c r="F3246" t="s">
        <v>54</v>
      </c>
      <c r="G3246">
        <v>14645.614847140399</v>
      </c>
      <c r="H3246">
        <v>14932.186092366601</v>
      </c>
      <c r="I3246">
        <v>15532.390543797101</v>
      </c>
      <c r="J3246">
        <v>15982.4993427634</v>
      </c>
      <c r="K3246">
        <v>16596.062818497099</v>
      </c>
      <c r="L3246">
        <v>17181.866482580299</v>
      </c>
      <c r="M3246">
        <v>17677.644424666702</v>
      </c>
      <c r="N3246">
        <v>18096.567369501499</v>
      </c>
      <c r="O3246">
        <v>18734.853140555799</v>
      </c>
      <c r="P3246">
        <v>19363.548382173802</v>
      </c>
      <c r="Q3246">
        <v>19918.782761437898</v>
      </c>
      <c r="R3246">
        <v>20426.374717959599</v>
      </c>
      <c r="S3246">
        <v>20887.072560193799</v>
      </c>
      <c r="T3246">
        <v>21300.868482783098</v>
      </c>
      <c r="U3246">
        <v>21829.8275773485</v>
      </c>
      <c r="V3246">
        <v>22723.512235148301</v>
      </c>
      <c r="W3246">
        <v>23954.260857535199</v>
      </c>
      <c r="X3246">
        <v>24781.727736294899</v>
      </c>
      <c r="Y3246">
        <v>25700.708147531201</v>
      </c>
    </row>
    <row r="3247" spans="1:28" x14ac:dyDescent="0.25">
      <c r="A3247" t="str">
        <f t="shared" si="50"/>
        <v>Kirchdorf an der KremsPensionisteneinkommenBruttobezüge 1000 EUR</v>
      </c>
      <c r="B3247">
        <v>3246</v>
      </c>
      <c r="C3247">
        <v>409</v>
      </c>
      <c r="D3247" t="s">
        <v>208</v>
      </c>
      <c r="E3247" t="s">
        <v>44</v>
      </c>
      <c r="F3247" t="s">
        <v>55</v>
      </c>
      <c r="G3247">
        <v>181561.68726000001</v>
      </c>
      <c r="H3247">
        <v>187204.81703999999</v>
      </c>
      <c r="I3247">
        <v>195941.10670999999</v>
      </c>
      <c r="J3247">
        <v>204512.06159</v>
      </c>
      <c r="K3247">
        <v>215333.91506999999</v>
      </c>
      <c r="L3247">
        <v>225872.81677999999</v>
      </c>
      <c r="M3247">
        <v>237357.73168999999</v>
      </c>
      <c r="N3247">
        <v>246837.17892000001</v>
      </c>
      <c r="O3247">
        <v>258185.01113</v>
      </c>
      <c r="P3247">
        <v>270257.04476999998</v>
      </c>
      <c r="Q3247">
        <v>280376.78615</v>
      </c>
      <c r="R3247">
        <v>287521.65052999998</v>
      </c>
      <c r="S3247">
        <v>293212.72460000002</v>
      </c>
      <c r="T3247">
        <v>300022.73258000001</v>
      </c>
      <c r="U3247">
        <v>311860.91677000001</v>
      </c>
      <c r="V3247">
        <v>330104.46224000002</v>
      </c>
      <c r="W3247">
        <v>348893.80939000001</v>
      </c>
      <c r="X3247">
        <v>367066.95123000001</v>
      </c>
      <c r="Y3247">
        <v>385690.52717000002</v>
      </c>
    </row>
    <row r="3248" spans="1:28" x14ac:dyDescent="0.25">
      <c r="A3248" t="str">
        <f t="shared" si="50"/>
        <v>Kirchdorf an der KremsPensionisteneinkommenBruttobezüge Fälle</v>
      </c>
      <c r="B3248">
        <v>3247</v>
      </c>
      <c r="C3248">
        <v>409</v>
      </c>
      <c r="D3248" t="s">
        <v>208</v>
      </c>
      <c r="E3248" t="s">
        <v>44</v>
      </c>
      <c r="F3248" t="s">
        <v>56</v>
      </c>
      <c r="G3248">
        <v>12397</v>
      </c>
      <c r="H3248">
        <v>12537</v>
      </c>
      <c r="I3248">
        <v>12615</v>
      </c>
      <c r="J3248">
        <v>12796</v>
      </c>
      <c r="K3248">
        <v>12975</v>
      </c>
      <c r="L3248">
        <v>13146</v>
      </c>
      <c r="M3248">
        <v>13427</v>
      </c>
      <c r="N3248">
        <v>13640</v>
      </c>
      <c r="O3248">
        <v>13781</v>
      </c>
      <c r="P3248">
        <v>13957</v>
      </c>
      <c r="Q3248">
        <v>14076</v>
      </c>
      <c r="R3248">
        <v>14076</v>
      </c>
      <c r="S3248">
        <v>14038</v>
      </c>
      <c r="T3248">
        <v>14085</v>
      </c>
      <c r="U3248">
        <v>14286</v>
      </c>
      <c r="V3248">
        <v>14527</v>
      </c>
      <c r="W3248">
        <v>14565</v>
      </c>
      <c r="X3248">
        <v>14812</v>
      </c>
      <c r="Y3248">
        <v>15007</v>
      </c>
    </row>
    <row r="3249" spans="1:47" x14ac:dyDescent="0.25">
      <c r="A3249" t="str">
        <f t="shared" si="50"/>
        <v>Kirchdorf an der KremsPensionisteneinkommenLohnsteuer 1000 EUR</v>
      </c>
      <c r="B3249">
        <v>3248</v>
      </c>
      <c r="C3249">
        <v>409</v>
      </c>
      <c r="D3249" t="s">
        <v>208</v>
      </c>
      <c r="E3249" t="s">
        <v>44</v>
      </c>
      <c r="F3249" t="s">
        <v>57</v>
      </c>
      <c r="G3249">
        <v>18434.94758</v>
      </c>
      <c r="H3249">
        <v>17194.76857</v>
      </c>
      <c r="I3249">
        <v>18922.753540000002</v>
      </c>
      <c r="J3249">
        <v>20570.2006</v>
      </c>
      <c r="K3249">
        <v>22778.794040000001</v>
      </c>
      <c r="L3249">
        <v>21464.95651</v>
      </c>
      <c r="M3249">
        <v>23631.257509999999</v>
      </c>
      <c r="N3249">
        <v>25710.182100000002</v>
      </c>
      <c r="O3249">
        <v>28250.585520000001</v>
      </c>
      <c r="P3249">
        <v>30612.027999999998</v>
      </c>
      <c r="Q3249">
        <v>32972.407939999997</v>
      </c>
      <c r="R3249">
        <v>34940.086940000001</v>
      </c>
      <c r="S3249">
        <v>29504.889220000001</v>
      </c>
      <c r="T3249">
        <v>30931.202020000001</v>
      </c>
      <c r="U3249">
        <v>33253.158990000004</v>
      </c>
      <c r="V3249">
        <v>36749.903539999999</v>
      </c>
      <c r="W3249">
        <v>36713.65292</v>
      </c>
      <c r="X3249">
        <v>40368.138250000004</v>
      </c>
      <c r="Y3249">
        <v>41679.167049999996</v>
      </c>
    </row>
    <row r="3250" spans="1:47" x14ac:dyDescent="0.25">
      <c r="A3250" t="str">
        <f t="shared" si="50"/>
        <v>Kirchdorf an der KremsPensionisteneinkommenLohnsteuer Fälle</v>
      </c>
      <c r="B3250">
        <v>3249</v>
      </c>
      <c r="C3250">
        <v>409</v>
      </c>
      <c r="D3250" t="s">
        <v>208</v>
      </c>
      <c r="E3250" t="s">
        <v>44</v>
      </c>
      <c r="F3250" t="s">
        <v>58</v>
      </c>
      <c r="G3250">
        <v>6244</v>
      </c>
      <c r="H3250">
        <v>5982</v>
      </c>
      <c r="I3250">
        <v>6345</v>
      </c>
      <c r="J3250">
        <v>7006</v>
      </c>
      <c r="K3250">
        <v>7159</v>
      </c>
      <c r="L3250">
        <v>6934</v>
      </c>
      <c r="M3250">
        <v>7275</v>
      </c>
      <c r="N3250">
        <v>7584</v>
      </c>
      <c r="O3250">
        <v>7975</v>
      </c>
      <c r="P3250">
        <v>8317</v>
      </c>
      <c r="Q3250">
        <v>8633</v>
      </c>
      <c r="R3250">
        <v>8841</v>
      </c>
      <c r="S3250">
        <v>9025</v>
      </c>
      <c r="T3250">
        <v>9121</v>
      </c>
      <c r="U3250">
        <v>9493</v>
      </c>
      <c r="V3250">
        <v>10038</v>
      </c>
      <c r="W3250">
        <v>10780</v>
      </c>
      <c r="X3250">
        <v>11305</v>
      </c>
      <c r="Y3250">
        <v>11735</v>
      </c>
    </row>
    <row r="3251" spans="1:47" x14ac:dyDescent="0.25">
      <c r="A3251" t="str">
        <f t="shared" si="50"/>
        <v>Kirchdorf an der KremsPensionisteneinkommenNetto_Schnitt</v>
      </c>
      <c r="B3251">
        <v>3250</v>
      </c>
      <c r="C3251">
        <v>409</v>
      </c>
      <c r="D3251" t="s">
        <v>208</v>
      </c>
      <c r="E3251" t="s">
        <v>44</v>
      </c>
      <c r="F3251" t="s">
        <v>59</v>
      </c>
      <c r="G3251">
        <v>12463.0272840203</v>
      </c>
      <c r="H3251">
        <v>12788.1662263699</v>
      </c>
      <c r="I3251">
        <v>13219.1543178756</v>
      </c>
      <c r="J3251">
        <v>13540.004434979701</v>
      </c>
      <c r="K3251">
        <v>13957.5855884393</v>
      </c>
      <c r="L3251">
        <v>14629.164435569801</v>
      </c>
      <c r="M3251">
        <v>14968.4423326134</v>
      </c>
      <c r="N3251">
        <v>15237.698338709701</v>
      </c>
      <c r="O3251">
        <v>15676.6074617227</v>
      </c>
      <c r="P3251">
        <v>16130.2939507057</v>
      </c>
      <c r="Q3251">
        <v>16510.1244117647</v>
      </c>
      <c r="R3251">
        <v>16852.020206734898</v>
      </c>
      <c r="S3251">
        <v>17667.251896993901</v>
      </c>
      <c r="T3251">
        <v>17964.715169329102</v>
      </c>
      <c r="U3251">
        <v>18337.213455130899</v>
      </c>
      <c r="V3251">
        <v>18985.731280374501</v>
      </c>
      <c r="W3251">
        <v>20172.002503261199</v>
      </c>
      <c r="X3251">
        <v>20754.015982986799</v>
      </c>
      <c r="Y3251">
        <v>21574.9547697741</v>
      </c>
    </row>
    <row r="3252" spans="1:47" x14ac:dyDescent="0.25">
      <c r="A3252" t="str">
        <f t="shared" si="50"/>
        <v>Kirchdorf an der KremsPensionisteneinkommenNettobezüge 1000 EUR</v>
      </c>
      <c r="B3252">
        <v>3251</v>
      </c>
      <c r="C3252">
        <v>409</v>
      </c>
      <c r="D3252" t="s">
        <v>208</v>
      </c>
      <c r="E3252" t="s">
        <v>44</v>
      </c>
      <c r="F3252" t="s">
        <v>60</v>
      </c>
      <c r="G3252">
        <v>154504.14924</v>
      </c>
      <c r="H3252">
        <v>160325.23998000001</v>
      </c>
      <c r="I3252">
        <v>166759.63172</v>
      </c>
      <c r="J3252">
        <v>173257.89675000001</v>
      </c>
      <c r="K3252">
        <v>181099.67301</v>
      </c>
      <c r="L3252">
        <v>192314.99567</v>
      </c>
      <c r="M3252">
        <v>200981.2752</v>
      </c>
      <c r="N3252">
        <v>207842.20533999999</v>
      </c>
      <c r="O3252">
        <v>216039.32743</v>
      </c>
      <c r="P3252">
        <v>225130.51267</v>
      </c>
      <c r="Q3252">
        <v>232396.51121999999</v>
      </c>
      <c r="R3252">
        <v>237209.03643000001</v>
      </c>
      <c r="S3252">
        <v>248012.88213000001</v>
      </c>
      <c r="T3252">
        <v>253033.01316</v>
      </c>
      <c r="U3252">
        <v>261965.43142000001</v>
      </c>
      <c r="V3252">
        <v>275805.71831000003</v>
      </c>
      <c r="W3252">
        <v>293805.21646000003</v>
      </c>
      <c r="X3252">
        <v>307408.48473999999</v>
      </c>
      <c r="Y3252">
        <v>323775.34623000002</v>
      </c>
    </row>
    <row r="3253" spans="1:47" x14ac:dyDescent="0.25">
      <c r="A3253" t="str">
        <f t="shared" si="50"/>
        <v>Kirchdorf an der KremsPensionisteneinkommenSV-Beiträge 1000 EUR</v>
      </c>
      <c r="B3253">
        <v>3252</v>
      </c>
      <c r="C3253">
        <v>409</v>
      </c>
      <c r="D3253" t="s">
        <v>208</v>
      </c>
      <c r="E3253" t="s">
        <v>44</v>
      </c>
      <c r="F3253" t="s">
        <v>61</v>
      </c>
      <c r="G3253">
        <v>8622.5904399999999</v>
      </c>
      <c r="H3253">
        <v>9684.8084899999994</v>
      </c>
      <c r="I3253">
        <v>10258.721449999999</v>
      </c>
      <c r="J3253">
        <v>10683.964239999999</v>
      </c>
      <c r="K3253">
        <v>11455.44802</v>
      </c>
      <c r="L3253">
        <v>12092.864600000001</v>
      </c>
      <c r="M3253">
        <v>12745.198979999999</v>
      </c>
      <c r="N3253">
        <v>13284.79148</v>
      </c>
      <c r="O3253">
        <v>13895.098180000001</v>
      </c>
      <c r="P3253">
        <v>14514.5041</v>
      </c>
      <c r="Q3253">
        <v>15007.86699</v>
      </c>
      <c r="R3253">
        <v>15372.52716</v>
      </c>
      <c r="S3253">
        <v>15694.95325</v>
      </c>
      <c r="T3253">
        <v>16058.517400000001</v>
      </c>
      <c r="U3253">
        <v>16642.326359999999</v>
      </c>
      <c r="V3253">
        <v>17548.840390000001</v>
      </c>
      <c r="W3253">
        <v>18374.940009999998</v>
      </c>
      <c r="X3253">
        <v>19290.328239999999</v>
      </c>
      <c r="Y3253">
        <v>20236.013889999998</v>
      </c>
    </row>
    <row r="3254" spans="1:47" x14ac:dyDescent="0.25">
      <c r="A3254" t="str">
        <f t="shared" si="50"/>
        <v>Kirchdorf an der KremsPensionisteneinkommenSV-Beiträge Fälle</v>
      </c>
      <c r="B3254">
        <v>3253</v>
      </c>
      <c r="C3254">
        <v>409</v>
      </c>
      <c r="D3254" t="s">
        <v>208</v>
      </c>
      <c r="E3254" t="s">
        <v>44</v>
      </c>
      <c r="F3254" t="s">
        <v>62</v>
      </c>
      <c r="G3254">
        <v>11870</v>
      </c>
      <c r="H3254">
        <v>12002</v>
      </c>
      <c r="I3254">
        <v>12082</v>
      </c>
      <c r="J3254">
        <v>12246</v>
      </c>
      <c r="K3254">
        <v>12391</v>
      </c>
      <c r="L3254">
        <v>12561</v>
      </c>
      <c r="M3254">
        <v>12828</v>
      </c>
      <c r="N3254">
        <v>13063</v>
      </c>
      <c r="O3254">
        <v>13187</v>
      </c>
      <c r="P3254">
        <v>13361</v>
      </c>
      <c r="Q3254">
        <v>13481</v>
      </c>
      <c r="R3254">
        <v>13460</v>
      </c>
      <c r="S3254">
        <v>13454</v>
      </c>
      <c r="T3254">
        <v>13522</v>
      </c>
      <c r="U3254">
        <v>13722</v>
      </c>
      <c r="V3254">
        <v>13985</v>
      </c>
      <c r="W3254">
        <v>14091</v>
      </c>
      <c r="X3254">
        <v>14351</v>
      </c>
      <c r="Y3254">
        <v>14563</v>
      </c>
    </row>
    <row r="3255" spans="1:47" x14ac:dyDescent="0.25">
      <c r="A3255" t="str">
        <f t="shared" si="50"/>
        <v>Kirchdorf an der KremsUnselbstständig BeschäftigteFrauen</v>
      </c>
      <c r="B3255">
        <v>3254</v>
      </c>
      <c r="C3255">
        <v>409</v>
      </c>
      <c r="D3255" t="s">
        <v>208</v>
      </c>
      <c r="E3255" t="s">
        <v>38</v>
      </c>
      <c r="F3255" t="s">
        <v>47</v>
      </c>
      <c r="G3255">
        <v>5998</v>
      </c>
      <c r="H3255">
        <v>6296</v>
      </c>
      <c r="I3255">
        <v>6024</v>
      </c>
      <c r="J3255">
        <v>6322</v>
      </c>
      <c r="K3255">
        <v>6111</v>
      </c>
      <c r="L3255">
        <v>6517</v>
      </c>
      <c r="M3255">
        <v>6243</v>
      </c>
      <c r="N3255">
        <v>6710</v>
      </c>
      <c r="O3255">
        <v>9147</v>
      </c>
      <c r="P3255">
        <v>9644</v>
      </c>
      <c r="Q3255">
        <v>9427</v>
      </c>
      <c r="R3255">
        <v>9729</v>
      </c>
      <c r="S3255">
        <v>9477</v>
      </c>
      <c r="T3255">
        <v>9769</v>
      </c>
      <c r="U3255">
        <v>9791</v>
      </c>
      <c r="V3255">
        <v>10111</v>
      </c>
      <c r="W3255">
        <v>9876</v>
      </c>
      <c r="X3255">
        <v>10344</v>
      </c>
      <c r="Y3255">
        <v>9959</v>
      </c>
      <c r="Z3255">
        <v>10294</v>
      </c>
      <c r="AA3255">
        <v>10104</v>
      </c>
      <c r="AB3255">
        <v>10482</v>
      </c>
      <c r="AC3255">
        <v>10125</v>
      </c>
      <c r="AD3255">
        <v>10497</v>
      </c>
      <c r="AE3255">
        <v>10255</v>
      </c>
      <c r="AF3255">
        <v>10543</v>
      </c>
      <c r="AG3255">
        <v>10398</v>
      </c>
      <c r="AH3255">
        <v>10830</v>
      </c>
      <c r="AI3255">
        <v>10693</v>
      </c>
      <c r="AJ3255">
        <v>10999</v>
      </c>
      <c r="AK3255">
        <v>10886</v>
      </c>
      <c r="AL3255">
        <v>11129</v>
      </c>
      <c r="AM3255">
        <v>10989</v>
      </c>
      <c r="AN3255">
        <v>11191</v>
      </c>
      <c r="AO3255">
        <v>10974</v>
      </c>
      <c r="AP3255">
        <v>11505</v>
      </c>
      <c r="AQ3255">
        <v>11380</v>
      </c>
      <c r="AR3255">
        <v>11638</v>
      </c>
      <c r="AS3255">
        <v>11542</v>
      </c>
      <c r="AT3255">
        <v>11749</v>
      </c>
      <c r="AU3255">
        <v>11519</v>
      </c>
    </row>
    <row r="3256" spans="1:47" x14ac:dyDescent="0.25">
      <c r="A3256" t="str">
        <f t="shared" si="50"/>
        <v>Kirchdorf an der KremsUnselbstständig BeschäftigteInsgesamt</v>
      </c>
      <c r="B3256">
        <v>3255</v>
      </c>
      <c r="C3256">
        <v>409</v>
      </c>
      <c r="D3256" t="s">
        <v>208</v>
      </c>
      <c r="E3256" t="s">
        <v>38</v>
      </c>
      <c r="F3256" t="s">
        <v>48</v>
      </c>
      <c r="G3256">
        <v>16388</v>
      </c>
      <c r="H3256">
        <v>17681</v>
      </c>
      <c r="I3256">
        <v>16643</v>
      </c>
      <c r="J3256">
        <v>17648</v>
      </c>
      <c r="K3256">
        <v>16808</v>
      </c>
      <c r="L3256">
        <v>17955</v>
      </c>
      <c r="M3256">
        <v>17146</v>
      </c>
      <c r="N3256">
        <v>18475</v>
      </c>
      <c r="O3256">
        <v>21191</v>
      </c>
      <c r="P3256">
        <v>22449</v>
      </c>
      <c r="Q3256">
        <v>21424</v>
      </c>
      <c r="R3256">
        <v>22210</v>
      </c>
      <c r="S3256">
        <v>21286</v>
      </c>
      <c r="T3256">
        <v>22318</v>
      </c>
      <c r="U3256">
        <v>21776</v>
      </c>
      <c r="V3256">
        <v>22791</v>
      </c>
      <c r="W3256">
        <v>22081</v>
      </c>
      <c r="X3256">
        <v>23293</v>
      </c>
      <c r="Y3256">
        <v>22123</v>
      </c>
      <c r="Z3256">
        <v>23186</v>
      </c>
      <c r="AA3256">
        <v>22335</v>
      </c>
      <c r="AB3256">
        <v>23449</v>
      </c>
      <c r="AC3256">
        <v>22446</v>
      </c>
      <c r="AD3256">
        <v>23617</v>
      </c>
      <c r="AE3256">
        <v>22688</v>
      </c>
      <c r="AF3256">
        <v>23667</v>
      </c>
      <c r="AG3256">
        <v>22972</v>
      </c>
      <c r="AH3256">
        <v>24213</v>
      </c>
      <c r="AI3256">
        <v>23566</v>
      </c>
      <c r="AJ3256">
        <v>24508</v>
      </c>
      <c r="AK3256">
        <v>23888</v>
      </c>
      <c r="AL3256">
        <v>24685</v>
      </c>
      <c r="AM3256">
        <v>24069</v>
      </c>
      <c r="AN3256">
        <v>24656</v>
      </c>
      <c r="AO3256">
        <v>23887</v>
      </c>
      <c r="AP3256">
        <v>25177</v>
      </c>
      <c r="AQ3256">
        <v>24694</v>
      </c>
      <c r="AR3256">
        <v>25471</v>
      </c>
      <c r="AS3256">
        <v>24949</v>
      </c>
      <c r="AT3256">
        <v>25628</v>
      </c>
      <c r="AU3256">
        <v>24744</v>
      </c>
    </row>
    <row r="3257" spans="1:47" x14ac:dyDescent="0.25">
      <c r="A3257" t="str">
        <f t="shared" si="50"/>
        <v>Kirchdorf an der KremsUnselbstständig BeschäftigteMänner</v>
      </c>
      <c r="B3257">
        <v>3256</v>
      </c>
      <c r="C3257">
        <v>409</v>
      </c>
      <c r="D3257" t="s">
        <v>208</v>
      </c>
      <c r="E3257" t="s">
        <v>38</v>
      </c>
      <c r="F3257" t="s">
        <v>49</v>
      </c>
      <c r="G3257">
        <v>10390</v>
      </c>
      <c r="H3257">
        <v>11385</v>
      </c>
      <c r="I3257">
        <v>10619</v>
      </c>
      <c r="J3257">
        <v>11326</v>
      </c>
      <c r="K3257">
        <v>10697</v>
      </c>
      <c r="L3257">
        <v>11438</v>
      </c>
      <c r="M3257">
        <v>10903</v>
      </c>
      <c r="N3257">
        <v>11765</v>
      </c>
      <c r="O3257">
        <v>12044</v>
      </c>
      <c r="P3257">
        <v>12805</v>
      </c>
      <c r="Q3257">
        <v>11997</v>
      </c>
      <c r="R3257">
        <v>12481</v>
      </c>
      <c r="S3257">
        <v>11809</v>
      </c>
      <c r="T3257">
        <v>12549</v>
      </c>
      <c r="U3257">
        <v>11985</v>
      </c>
      <c r="V3257">
        <v>12680</v>
      </c>
      <c r="W3257">
        <v>12205</v>
      </c>
      <c r="X3257">
        <v>12949</v>
      </c>
      <c r="Y3257">
        <v>12164</v>
      </c>
      <c r="Z3257">
        <v>12892</v>
      </c>
      <c r="AA3257">
        <v>12231</v>
      </c>
      <c r="AB3257">
        <v>12967</v>
      </c>
      <c r="AC3257">
        <v>12321</v>
      </c>
      <c r="AD3257">
        <v>13120</v>
      </c>
      <c r="AE3257">
        <v>12433</v>
      </c>
      <c r="AF3257">
        <v>13124</v>
      </c>
      <c r="AG3257">
        <v>12574</v>
      </c>
      <c r="AH3257">
        <v>13383</v>
      </c>
      <c r="AI3257">
        <v>12873</v>
      </c>
      <c r="AJ3257">
        <v>13509</v>
      </c>
      <c r="AK3257">
        <v>13002</v>
      </c>
      <c r="AL3257">
        <v>13556</v>
      </c>
      <c r="AM3257">
        <v>13080</v>
      </c>
      <c r="AN3257">
        <v>13465</v>
      </c>
      <c r="AO3257">
        <v>12913</v>
      </c>
      <c r="AP3257">
        <v>13672</v>
      </c>
      <c r="AQ3257">
        <v>13314</v>
      </c>
      <c r="AR3257">
        <v>13833</v>
      </c>
      <c r="AS3257">
        <v>13407</v>
      </c>
      <c r="AT3257">
        <v>13879</v>
      </c>
      <c r="AU3257">
        <v>13225</v>
      </c>
    </row>
    <row r="3258" spans="1:47" x14ac:dyDescent="0.25">
      <c r="A3258" t="str">
        <f t="shared" si="50"/>
        <v>Kirchdorf an der KremsUnselbstständig Beschäftigte GW mgfInsgesamt</v>
      </c>
      <c r="B3258">
        <v>3257</v>
      </c>
      <c r="C3258">
        <v>409</v>
      </c>
      <c r="D3258" t="s">
        <v>208</v>
      </c>
      <c r="E3258" t="s">
        <v>450</v>
      </c>
      <c r="F3258" t="s">
        <v>48</v>
      </c>
      <c r="G3258">
        <v>17327.576209737999</v>
      </c>
      <c r="H3258">
        <v>16915.449464898</v>
      </c>
      <c r="I3258">
        <v>17580.782179352998</v>
      </c>
      <c r="J3258">
        <v>16592.742302581999</v>
      </c>
      <c r="K3258">
        <v>19106.185845225998</v>
      </c>
      <c r="L3258">
        <v>18401.672073324</v>
      </c>
      <c r="M3258">
        <v>18690.704525429999</v>
      </c>
      <c r="N3258">
        <v>17921.472911326</v>
      </c>
      <c r="O3258">
        <v>18977.266742492</v>
      </c>
      <c r="P3258">
        <v>18755.039143014001</v>
      </c>
      <c r="Q3258">
        <v>19495.225271350999</v>
      </c>
      <c r="R3258">
        <v>18916.84086081</v>
      </c>
      <c r="S3258">
        <v>18072.499879488001</v>
      </c>
      <c r="T3258">
        <v>17497.529944935999</v>
      </c>
    </row>
    <row r="3259" spans="1:47" x14ac:dyDescent="0.25">
      <c r="A3259" t="str">
        <f t="shared" si="50"/>
        <v>Kirchdorf an der KremsUnselbstständig Beschäftigte GW ogfInsgesamt</v>
      </c>
      <c r="B3259">
        <v>3258</v>
      </c>
      <c r="C3259">
        <v>409</v>
      </c>
      <c r="D3259" t="s">
        <v>208</v>
      </c>
      <c r="E3259" t="s">
        <v>449</v>
      </c>
      <c r="F3259" t="s">
        <v>48</v>
      </c>
      <c r="G3259">
        <v>16081.429504072001</v>
      </c>
      <c r="H3259">
        <v>15663.676633491999</v>
      </c>
      <c r="I3259">
        <v>16313.799591823999</v>
      </c>
      <c r="J3259">
        <v>15332.176912379</v>
      </c>
      <c r="K3259">
        <v>17831.592663553001</v>
      </c>
      <c r="L3259">
        <v>17182.731594223002</v>
      </c>
      <c r="M3259">
        <v>17534.842269003999</v>
      </c>
      <c r="N3259">
        <v>16825.252223440999</v>
      </c>
      <c r="O3259">
        <v>17799.878064413999</v>
      </c>
      <c r="P3259">
        <v>17587.357776776</v>
      </c>
      <c r="Q3259">
        <v>18217.031021725001</v>
      </c>
      <c r="R3259">
        <v>17613.758999420999</v>
      </c>
      <c r="S3259">
        <v>16801.439877714001</v>
      </c>
      <c r="T3259">
        <v>16161.386509985001</v>
      </c>
    </row>
    <row r="3260" spans="1:47" x14ac:dyDescent="0.25">
      <c r="A3260" t="str">
        <f t="shared" si="50"/>
        <v>Kirchdorf an der KremsUnternehmenInsgesamt</v>
      </c>
      <c r="B3260">
        <v>3259</v>
      </c>
      <c r="C3260">
        <v>409</v>
      </c>
      <c r="D3260" t="s">
        <v>208</v>
      </c>
      <c r="E3260" t="s">
        <v>475</v>
      </c>
      <c r="F3260" t="s">
        <v>48</v>
      </c>
      <c r="G3260">
        <v>4697</v>
      </c>
      <c r="H3260">
        <v>4741</v>
      </c>
      <c r="I3260">
        <v>4905</v>
      </c>
    </row>
    <row r="3261" spans="1:47" x14ac:dyDescent="0.25">
      <c r="A3261" t="str">
        <f t="shared" si="50"/>
        <v>Kirchdorf an der KremsWohnbevölkerungInsgesamt</v>
      </c>
      <c r="B3261">
        <v>3260</v>
      </c>
      <c r="C3261">
        <v>409</v>
      </c>
      <c r="D3261" t="s">
        <v>208</v>
      </c>
      <c r="E3261" t="s">
        <v>42</v>
      </c>
      <c r="F3261" t="s">
        <v>48</v>
      </c>
      <c r="G3261">
        <v>55312</v>
      </c>
      <c r="H3261">
        <v>55389</v>
      </c>
      <c r="I3261">
        <v>55416</v>
      </c>
      <c r="J3261">
        <v>55605</v>
      </c>
      <c r="K3261">
        <v>55655</v>
      </c>
      <c r="L3261">
        <v>55684</v>
      </c>
      <c r="M3261">
        <v>55621</v>
      </c>
      <c r="N3261">
        <v>55798</v>
      </c>
      <c r="O3261">
        <v>55728</v>
      </c>
      <c r="P3261">
        <v>55583</v>
      </c>
      <c r="Q3261">
        <v>55543</v>
      </c>
      <c r="R3261">
        <v>55518</v>
      </c>
      <c r="S3261">
        <v>55571</v>
      </c>
      <c r="T3261">
        <v>55793</v>
      </c>
      <c r="U3261">
        <v>56288</v>
      </c>
      <c r="V3261">
        <v>56540</v>
      </c>
      <c r="W3261">
        <v>56780</v>
      </c>
      <c r="X3261">
        <v>56866</v>
      </c>
      <c r="Y3261">
        <v>57071</v>
      </c>
      <c r="Z3261">
        <v>57163</v>
      </c>
      <c r="AA3261">
        <v>57505</v>
      </c>
      <c r="AB3261">
        <v>58119</v>
      </c>
    </row>
    <row r="3262" spans="1:47" x14ac:dyDescent="0.25">
      <c r="A3262" t="str">
        <f t="shared" si="50"/>
        <v>Linz-LandArbeitnehmereinkommenBrutto_Schnitt</v>
      </c>
      <c r="B3262">
        <v>3261</v>
      </c>
      <c r="C3262">
        <v>410</v>
      </c>
      <c r="D3262" t="s">
        <v>209</v>
      </c>
      <c r="E3262" t="s">
        <v>43</v>
      </c>
      <c r="F3262" t="s">
        <v>54</v>
      </c>
      <c r="G3262">
        <v>26683.2148925131</v>
      </c>
      <c r="H3262">
        <v>27048.8528521603</v>
      </c>
      <c r="I3262">
        <v>28144.7054617918</v>
      </c>
      <c r="J3262">
        <v>28923.359302786201</v>
      </c>
      <c r="K3262">
        <v>29951.420344097402</v>
      </c>
      <c r="L3262">
        <v>30259.799507221502</v>
      </c>
      <c r="M3262">
        <v>30786.8883476642</v>
      </c>
      <c r="N3262">
        <v>31430.0647171768</v>
      </c>
      <c r="O3262">
        <v>32420.694621830098</v>
      </c>
      <c r="P3262">
        <v>32968.241244197197</v>
      </c>
      <c r="Q3262">
        <v>33301.447655221302</v>
      </c>
      <c r="R3262">
        <v>33890.096166238203</v>
      </c>
      <c r="S3262">
        <v>34608.248784775002</v>
      </c>
      <c r="T3262">
        <v>35337.295294477801</v>
      </c>
      <c r="U3262">
        <v>36918.228627085096</v>
      </c>
      <c r="V3262">
        <v>37671.221479441003</v>
      </c>
      <c r="W3262">
        <v>38051.264056253502</v>
      </c>
      <c r="X3262">
        <v>39639.328325296497</v>
      </c>
      <c r="Y3262">
        <v>41453.010897606997</v>
      </c>
    </row>
    <row r="3263" spans="1:47" x14ac:dyDescent="0.25">
      <c r="A3263" t="str">
        <f t="shared" si="50"/>
        <v>Linz-LandArbeitnehmereinkommenBruttobezüge 1000 EUR</v>
      </c>
      <c r="B3263">
        <v>3262</v>
      </c>
      <c r="C3263">
        <v>410</v>
      </c>
      <c r="D3263" t="s">
        <v>209</v>
      </c>
      <c r="E3263" t="s">
        <v>43</v>
      </c>
      <c r="F3263" t="s">
        <v>55</v>
      </c>
      <c r="G3263">
        <v>1722828.4527499999</v>
      </c>
      <c r="H3263">
        <v>1760447.5390300001</v>
      </c>
      <c r="I3263">
        <v>1871369.6108599999</v>
      </c>
      <c r="J3263">
        <v>1971329.4</v>
      </c>
      <c r="K3263">
        <v>2093394.6221100001</v>
      </c>
      <c r="L3263">
        <v>2116067.77954</v>
      </c>
      <c r="M3263">
        <v>2166196.2510299999</v>
      </c>
      <c r="N3263">
        <v>2242597.9777000002</v>
      </c>
      <c r="O3263">
        <v>2337013.3511199998</v>
      </c>
      <c r="P3263">
        <v>2400417.6449899999</v>
      </c>
      <c r="Q3263">
        <v>2443094.10433</v>
      </c>
      <c r="R3263">
        <v>2518135.81544</v>
      </c>
      <c r="S3263">
        <v>2618633.1442999998</v>
      </c>
      <c r="T3263">
        <v>2712596.7986900001</v>
      </c>
      <c r="U3263">
        <v>2868398.69141</v>
      </c>
      <c r="V3263">
        <v>2994975.1212800001</v>
      </c>
      <c r="W3263">
        <v>2992503.61044</v>
      </c>
      <c r="X3263">
        <v>3164843.6128199999</v>
      </c>
      <c r="Y3263">
        <v>3386503.7252799999</v>
      </c>
    </row>
    <row r="3264" spans="1:47" x14ac:dyDescent="0.25">
      <c r="A3264" t="str">
        <f t="shared" si="50"/>
        <v>Linz-LandArbeitnehmereinkommenBruttobezüge Fälle</v>
      </c>
      <c r="B3264">
        <v>3263</v>
      </c>
      <c r="C3264">
        <v>410</v>
      </c>
      <c r="D3264" t="s">
        <v>209</v>
      </c>
      <c r="E3264" t="s">
        <v>43</v>
      </c>
      <c r="F3264" t="s">
        <v>56</v>
      </c>
      <c r="G3264">
        <v>64566</v>
      </c>
      <c r="H3264">
        <v>65084</v>
      </c>
      <c r="I3264">
        <v>66491</v>
      </c>
      <c r="J3264">
        <v>68157</v>
      </c>
      <c r="K3264">
        <v>69893</v>
      </c>
      <c r="L3264">
        <v>69930</v>
      </c>
      <c r="M3264">
        <v>70361</v>
      </c>
      <c r="N3264">
        <v>71352</v>
      </c>
      <c r="O3264">
        <v>72084</v>
      </c>
      <c r="P3264">
        <v>72810</v>
      </c>
      <c r="Q3264">
        <v>73363</v>
      </c>
      <c r="R3264">
        <v>74303</v>
      </c>
      <c r="S3264">
        <v>75665</v>
      </c>
      <c r="T3264">
        <v>76763</v>
      </c>
      <c r="U3264">
        <v>77696</v>
      </c>
      <c r="V3264">
        <v>79503</v>
      </c>
      <c r="W3264">
        <v>78644</v>
      </c>
      <c r="X3264">
        <v>79841</v>
      </c>
      <c r="Y3264">
        <v>81695</v>
      </c>
    </row>
    <row r="3265" spans="1:47" x14ac:dyDescent="0.25">
      <c r="A3265" t="str">
        <f t="shared" si="50"/>
        <v>Linz-LandArbeitnehmereinkommenLohnsteuer 1000 EUR</v>
      </c>
      <c r="B3265">
        <v>3264</v>
      </c>
      <c r="C3265">
        <v>410</v>
      </c>
      <c r="D3265" t="s">
        <v>209</v>
      </c>
      <c r="E3265" t="s">
        <v>43</v>
      </c>
      <c r="F3265" t="s">
        <v>57</v>
      </c>
      <c r="G3265">
        <v>272809.32990999997</v>
      </c>
      <c r="H3265">
        <v>269784.31417000003</v>
      </c>
      <c r="I3265">
        <v>295863.92525999999</v>
      </c>
      <c r="J3265">
        <v>318170.38269</v>
      </c>
      <c r="K3265">
        <v>347997.26588999998</v>
      </c>
      <c r="L3265">
        <v>323972.08153999998</v>
      </c>
      <c r="M3265">
        <v>335964.25302</v>
      </c>
      <c r="N3265">
        <v>356995.31313999998</v>
      </c>
      <c r="O3265">
        <v>377730.54606000002</v>
      </c>
      <c r="P3265">
        <v>394897.89085999998</v>
      </c>
      <c r="Q3265">
        <v>405034.90438000002</v>
      </c>
      <c r="R3265">
        <v>427345.11093999998</v>
      </c>
      <c r="S3265">
        <v>383701.63657999999</v>
      </c>
      <c r="T3265">
        <v>402677.21661</v>
      </c>
      <c r="U3265">
        <v>439620.91608</v>
      </c>
      <c r="V3265">
        <v>450475.61605999997</v>
      </c>
      <c r="W3265">
        <v>424690.68787000002</v>
      </c>
      <c r="X3265">
        <v>468094.40054</v>
      </c>
      <c r="Y3265">
        <v>493030.35476000002</v>
      </c>
    </row>
    <row r="3266" spans="1:47" x14ac:dyDescent="0.25">
      <c r="A3266" t="str">
        <f t="shared" si="50"/>
        <v>Linz-LandArbeitnehmereinkommenLohnsteuer Fälle</v>
      </c>
      <c r="B3266">
        <v>3265</v>
      </c>
      <c r="C3266">
        <v>410</v>
      </c>
      <c r="D3266" t="s">
        <v>209</v>
      </c>
      <c r="E3266" t="s">
        <v>43</v>
      </c>
      <c r="F3266" t="s">
        <v>58</v>
      </c>
      <c r="G3266">
        <v>53014</v>
      </c>
      <c r="H3266">
        <v>52068</v>
      </c>
      <c r="I3266">
        <v>53845</v>
      </c>
      <c r="J3266">
        <v>55695</v>
      </c>
      <c r="K3266">
        <v>58123</v>
      </c>
      <c r="L3266">
        <v>56786</v>
      </c>
      <c r="M3266">
        <v>57491</v>
      </c>
      <c r="N3266">
        <v>58967</v>
      </c>
      <c r="O3266">
        <v>60311</v>
      </c>
      <c r="P3266">
        <v>61256</v>
      </c>
      <c r="Q3266">
        <v>62022</v>
      </c>
      <c r="R3266">
        <v>63408</v>
      </c>
      <c r="S3266">
        <v>64438</v>
      </c>
      <c r="T3266">
        <v>66004</v>
      </c>
      <c r="U3266">
        <v>67641</v>
      </c>
      <c r="V3266">
        <v>69986</v>
      </c>
      <c r="W3266">
        <v>69781</v>
      </c>
      <c r="X3266">
        <v>71341</v>
      </c>
      <c r="Y3266">
        <v>73458</v>
      </c>
    </row>
    <row r="3267" spans="1:47" x14ac:dyDescent="0.25">
      <c r="A3267" t="str">
        <f t="shared" ref="A3267:A3330" si="51">D3267&amp;E3267&amp;F3267</f>
        <v>Linz-LandArbeitnehmereinkommenNetto_Schnitt</v>
      </c>
      <c r="B3267">
        <v>3266</v>
      </c>
      <c r="C3267">
        <v>410</v>
      </c>
      <c r="D3267" t="s">
        <v>209</v>
      </c>
      <c r="E3267" t="s">
        <v>43</v>
      </c>
      <c r="F3267" t="s">
        <v>59</v>
      </c>
      <c r="G3267">
        <v>18379.1447769724</v>
      </c>
      <c r="H3267">
        <v>18708.227490166599</v>
      </c>
      <c r="I3267">
        <v>19365.8038126965</v>
      </c>
      <c r="J3267">
        <v>19820.329257009598</v>
      </c>
      <c r="K3267">
        <v>20428.605898730901</v>
      </c>
      <c r="L3267">
        <v>21072.0735222365</v>
      </c>
      <c r="M3267">
        <v>21379.161431759101</v>
      </c>
      <c r="N3267">
        <v>21667.202939230901</v>
      </c>
      <c r="O3267">
        <v>22276.8865309916</v>
      </c>
      <c r="P3267">
        <v>22519.142835050101</v>
      </c>
      <c r="Q3267">
        <v>22643.5301808814</v>
      </c>
      <c r="R3267">
        <v>22899.703127733701</v>
      </c>
      <c r="S3267">
        <v>24143.694666490399</v>
      </c>
      <c r="T3267">
        <v>24572.601966051399</v>
      </c>
      <c r="U3267">
        <v>25543.826492483498</v>
      </c>
      <c r="V3267">
        <v>26183.1128829101</v>
      </c>
      <c r="W3267">
        <v>26771.3379620823</v>
      </c>
      <c r="X3267">
        <v>27648.993615310399</v>
      </c>
      <c r="Y3267">
        <v>29057.460669930799</v>
      </c>
    </row>
    <row r="3268" spans="1:47" x14ac:dyDescent="0.25">
      <c r="A3268" t="str">
        <f t="shared" si="51"/>
        <v>Linz-LandArbeitnehmereinkommenNettobezüge 1000 EUR</v>
      </c>
      <c r="B3268">
        <v>3267</v>
      </c>
      <c r="C3268">
        <v>410</v>
      </c>
      <c r="D3268" t="s">
        <v>209</v>
      </c>
      <c r="E3268" t="s">
        <v>43</v>
      </c>
      <c r="F3268" t="s">
        <v>60</v>
      </c>
      <c r="G3268">
        <v>1186667.86167</v>
      </c>
      <c r="H3268">
        <v>1217606.2779699999</v>
      </c>
      <c r="I3268">
        <v>1287651.6613100001</v>
      </c>
      <c r="J3268">
        <v>1350894.18117</v>
      </c>
      <c r="K3268">
        <v>1427816.5520800001</v>
      </c>
      <c r="L3268">
        <v>1473570.1014099999</v>
      </c>
      <c r="M3268">
        <v>1504259.1775</v>
      </c>
      <c r="N3268">
        <v>1545998.2641199999</v>
      </c>
      <c r="O3268">
        <v>1605807.0887</v>
      </c>
      <c r="P3268">
        <v>1639618.7898200001</v>
      </c>
      <c r="Q3268">
        <v>1661197.3046599999</v>
      </c>
      <c r="R3268">
        <v>1701516.6414999999</v>
      </c>
      <c r="S3268">
        <v>1826832.6569399999</v>
      </c>
      <c r="T3268">
        <v>1886266.64472</v>
      </c>
      <c r="U3268">
        <v>1984653.14316</v>
      </c>
      <c r="V3268">
        <v>2081636.0235299999</v>
      </c>
      <c r="W3268">
        <v>2105405.1026900001</v>
      </c>
      <c r="X3268">
        <v>2207523.2992400001</v>
      </c>
      <c r="Y3268">
        <v>2373849.2494299999</v>
      </c>
    </row>
    <row r="3269" spans="1:47" x14ac:dyDescent="0.25">
      <c r="A3269" t="str">
        <f t="shared" si="51"/>
        <v>Linz-LandArbeitnehmereinkommenSV-Beiträge 1000 EUR</v>
      </c>
      <c r="B3269">
        <v>3268</v>
      </c>
      <c r="C3269">
        <v>410</v>
      </c>
      <c r="D3269" t="s">
        <v>209</v>
      </c>
      <c r="E3269" t="s">
        <v>43</v>
      </c>
      <c r="F3269" t="s">
        <v>61</v>
      </c>
      <c r="G3269">
        <v>263351.26117000001</v>
      </c>
      <c r="H3269">
        <v>273056.94689000002</v>
      </c>
      <c r="I3269">
        <v>287854.02428999997</v>
      </c>
      <c r="J3269">
        <v>302264.83614000003</v>
      </c>
      <c r="K3269">
        <v>317580.80414000002</v>
      </c>
      <c r="L3269">
        <v>318525.59658999997</v>
      </c>
      <c r="M3269">
        <v>325972.82050999999</v>
      </c>
      <c r="N3269">
        <v>339604.40044</v>
      </c>
      <c r="O3269">
        <v>353475.71636000002</v>
      </c>
      <c r="P3269">
        <v>365900.96431000001</v>
      </c>
      <c r="Q3269">
        <v>376861.89529000001</v>
      </c>
      <c r="R3269">
        <v>389274.06300000002</v>
      </c>
      <c r="S3269">
        <v>408098.85077999998</v>
      </c>
      <c r="T3269">
        <v>423652.93735999998</v>
      </c>
      <c r="U3269">
        <v>444124.63217</v>
      </c>
      <c r="V3269">
        <v>462863.48168999999</v>
      </c>
      <c r="W3269">
        <v>462407.81988000002</v>
      </c>
      <c r="X3269">
        <v>489225.91304000001</v>
      </c>
      <c r="Y3269">
        <v>519624.12108999997</v>
      </c>
    </row>
    <row r="3270" spans="1:47" x14ac:dyDescent="0.25">
      <c r="A3270" t="str">
        <f t="shared" si="51"/>
        <v>Linz-LandArbeitnehmereinkommenSV-Beiträge Fälle</v>
      </c>
      <c r="B3270">
        <v>3269</v>
      </c>
      <c r="C3270">
        <v>410</v>
      </c>
      <c r="D3270" t="s">
        <v>209</v>
      </c>
      <c r="E3270" t="s">
        <v>43</v>
      </c>
      <c r="F3270" t="s">
        <v>62</v>
      </c>
      <c r="G3270">
        <v>62180</v>
      </c>
      <c r="H3270">
        <v>62650</v>
      </c>
      <c r="I3270">
        <v>64070</v>
      </c>
      <c r="J3270">
        <v>65614</v>
      </c>
      <c r="K3270">
        <v>67269</v>
      </c>
      <c r="L3270">
        <v>67014</v>
      </c>
      <c r="M3270">
        <v>67486</v>
      </c>
      <c r="N3270">
        <v>68397</v>
      </c>
      <c r="O3270">
        <v>69304</v>
      </c>
      <c r="P3270">
        <v>69953</v>
      </c>
      <c r="Q3270">
        <v>70339</v>
      </c>
      <c r="R3270">
        <v>71163</v>
      </c>
      <c r="S3270">
        <v>72635</v>
      </c>
      <c r="T3270">
        <v>73609</v>
      </c>
      <c r="U3270">
        <v>74555</v>
      </c>
      <c r="V3270">
        <v>76263</v>
      </c>
      <c r="W3270">
        <v>75519</v>
      </c>
      <c r="X3270">
        <v>76852</v>
      </c>
      <c r="Y3270">
        <v>78631</v>
      </c>
    </row>
    <row r="3271" spans="1:47" x14ac:dyDescent="0.25">
      <c r="A3271" t="str">
        <f t="shared" si="51"/>
        <v>Linz-LandArbeitsloseFrauen</v>
      </c>
      <c r="B3271">
        <v>3270</v>
      </c>
      <c r="C3271">
        <v>410</v>
      </c>
      <c r="D3271" t="s">
        <v>209</v>
      </c>
      <c r="E3271" t="s">
        <v>36</v>
      </c>
      <c r="F3271" t="s">
        <v>47</v>
      </c>
      <c r="G3271">
        <v>1220</v>
      </c>
      <c r="H3271">
        <v>1172</v>
      </c>
      <c r="I3271">
        <v>1345</v>
      </c>
      <c r="J3271">
        <v>1227</v>
      </c>
      <c r="K3271">
        <v>1355</v>
      </c>
      <c r="L3271">
        <v>1182</v>
      </c>
      <c r="M3271">
        <v>1147</v>
      </c>
      <c r="N3271">
        <v>909</v>
      </c>
      <c r="O3271">
        <v>996</v>
      </c>
      <c r="P3271">
        <v>910</v>
      </c>
      <c r="Q3271">
        <v>995</v>
      </c>
      <c r="R3271">
        <v>1220</v>
      </c>
      <c r="S3271">
        <v>1306</v>
      </c>
      <c r="T3271">
        <v>1124</v>
      </c>
      <c r="U3271">
        <v>1200</v>
      </c>
      <c r="V3271">
        <v>1185</v>
      </c>
      <c r="W3271">
        <v>1282</v>
      </c>
      <c r="X3271">
        <v>1234</v>
      </c>
      <c r="Y3271">
        <v>1357</v>
      </c>
      <c r="Z3271">
        <v>1476</v>
      </c>
      <c r="AA3271">
        <v>1605</v>
      </c>
      <c r="AB3271">
        <v>1636</v>
      </c>
      <c r="AC3271">
        <v>1774</v>
      </c>
      <c r="AD3271">
        <v>1855</v>
      </c>
      <c r="AE3271">
        <v>1968</v>
      </c>
      <c r="AF3271">
        <v>2018</v>
      </c>
      <c r="AG3271">
        <v>1990</v>
      </c>
      <c r="AH3271">
        <v>1952</v>
      </c>
      <c r="AI3271">
        <v>1886</v>
      </c>
      <c r="AJ3271">
        <v>1897</v>
      </c>
      <c r="AK3271">
        <v>1860</v>
      </c>
      <c r="AL3271">
        <v>1746</v>
      </c>
      <c r="AM3271">
        <v>1766</v>
      </c>
      <c r="AN3271">
        <v>2395</v>
      </c>
      <c r="AO3271">
        <v>2213</v>
      </c>
      <c r="AP3271">
        <v>1666</v>
      </c>
      <c r="AQ3271">
        <v>1361</v>
      </c>
      <c r="AR3271">
        <v>1250</v>
      </c>
      <c r="AS3271">
        <v>1295</v>
      </c>
      <c r="AT3271">
        <v>1449</v>
      </c>
      <c r="AU3271">
        <v>1523</v>
      </c>
    </row>
    <row r="3272" spans="1:47" x14ac:dyDescent="0.25">
      <c r="A3272" t="str">
        <f t="shared" si="51"/>
        <v>Linz-LandArbeitsloseInsgesamt</v>
      </c>
      <c r="B3272">
        <v>3271</v>
      </c>
      <c r="C3272">
        <v>410</v>
      </c>
      <c r="D3272" t="s">
        <v>209</v>
      </c>
      <c r="E3272" t="s">
        <v>36</v>
      </c>
      <c r="F3272" t="s">
        <v>48</v>
      </c>
      <c r="G3272">
        <v>3417</v>
      </c>
      <c r="H3272">
        <v>2305</v>
      </c>
      <c r="I3272">
        <v>3656</v>
      </c>
      <c r="J3272">
        <v>2412</v>
      </c>
      <c r="K3272">
        <v>3730</v>
      </c>
      <c r="L3272">
        <v>2167</v>
      </c>
      <c r="M3272">
        <v>3072</v>
      </c>
      <c r="N3272">
        <v>1704</v>
      </c>
      <c r="O3272">
        <v>2721</v>
      </c>
      <c r="P3272">
        <v>1776</v>
      </c>
      <c r="Q3272">
        <v>3116</v>
      </c>
      <c r="R3272">
        <v>2730</v>
      </c>
      <c r="S3272">
        <v>3926</v>
      </c>
      <c r="T3272">
        <v>2407</v>
      </c>
      <c r="U3272">
        <v>3549</v>
      </c>
      <c r="V3272">
        <v>2383</v>
      </c>
      <c r="W3272">
        <v>3630</v>
      </c>
      <c r="X3272">
        <v>2552</v>
      </c>
      <c r="Y3272">
        <v>4006</v>
      </c>
      <c r="Z3272">
        <v>3124</v>
      </c>
      <c r="AA3272">
        <v>4576</v>
      </c>
      <c r="AB3272">
        <v>3444</v>
      </c>
      <c r="AC3272">
        <v>4991</v>
      </c>
      <c r="AD3272">
        <v>3875</v>
      </c>
      <c r="AE3272">
        <v>5198</v>
      </c>
      <c r="AF3272">
        <v>4169</v>
      </c>
      <c r="AG3272">
        <v>5371</v>
      </c>
      <c r="AH3272">
        <v>4024</v>
      </c>
      <c r="AI3272">
        <v>4774</v>
      </c>
      <c r="AJ3272">
        <v>3630</v>
      </c>
      <c r="AK3272">
        <v>4517</v>
      </c>
      <c r="AL3272">
        <v>3385</v>
      </c>
      <c r="AM3272">
        <v>4523</v>
      </c>
      <c r="AN3272">
        <v>4838</v>
      </c>
      <c r="AO3272">
        <v>5457</v>
      </c>
      <c r="AP3272">
        <v>3387</v>
      </c>
      <c r="AQ3272">
        <v>3891</v>
      </c>
      <c r="AR3272">
        <v>2728</v>
      </c>
      <c r="AS3272">
        <v>3717</v>
      </c>
      <c r="AT3272">
        <v>2972</v>
      </c>
      <c r="AU3272">
        <v>4267</v>
      </c>
    </row>
    <row r="3273" spans="1:47" x14ac:dyDescent="0.25">
      <c r="A3273" t="str">
        <f t="shared" si="51"/>
        <v>Linz-LandArbeitsloseMänner</v>
      </c>
      <c r="B3273">
        <v>3272</v>
      </c>
      <c r="C3273">
        <v>410</v>
      </c>
      <c r="D3273" t="s">
        <v>209</v>
      </c>
      <c r="E3273" t="s">
        <v>36</v>
      </c>
      <c r="F3273" t="s">
        <v>49</v>
      </c>
      <c r="G3273">
        <v>2197</v>
      </c>
      <c r="H3273">
        <v>1133</v>
      </c>
      <c r="I3273">
        <v>2311</v>
      </c>
      <c r="J3273">
        <v>1185</v>
      </c>
      <c r="K3273">
        <v>2375</v>
      </c>
      <c r="L3273">
        <v>985</v>
      </c>
      <c r="M3273">
        <v>1925</v>
      </c>
      <c r="N3273">
        <v>795</v>
      </c>
      <c r="O3273">
        <v>1725</v>
      </c>
      <c r="P3273">
        <v>866</v>
      </c>
      <c r="Q3273">
        <v>2121</v>
      </c>
      <c r="R3273">
        <v>1510</v>
      </c>
      <c r="S3273">
        <v>2620</v>
      </c>
      <c r="T3273">
        <v>1283</v>
      </c>
      <c r="U3273">
        <v>2349</v>
      </c>
      <c r="V3273">
        <v>1198</v>
      </c>
      <c r="W3273">
        <v>2348</v>
      </c>
      <c r="X3273">
        <v>1318</v>
      </c>
      <c r="Y3273">
        <v>2649</v>
      </c>
      <c r="Z3273">
        <v>1648</v>
      </c>
      <c r="AA3273">
        <v>2971</v>
      </c>
      <c r="AB3273">
        <v>1808</v>
      </c>
      <c r="AC3273">
        <v>3217</v>
      </c>
      <c r="AD3273">
        <v>2020</v>
      </c>
      <c r="AE3273">
        <v>3230</v>
      </c>
      <c r="AF3273">
        <v>2151</v>
      </c>
      <c r="AG3273">
        <v>3381</v>
      </c>
      <c r="AH3273">
        <v>2072</v>
      </c>
      <c r="AI3273">
        <v>2888</v>
      </c>
      <c r="AJ3273">
        <v>1733</v>
      </c>
      <c r="AK3273">
        <v>2657</v>
      </c>
      <c r="AL3273">
        <v>1639</v>
      </c>
      <c r="AM3273">
        <v>2757</v>
      </c>
      <c r="AN3273">
        <v>2443</v>
      </c>
      <c r="AO3273">
        <v>3244</v>
      </c>
      <c r="AP3273">
        <v>1721</v>
      </c>
      <c r="AQ3273">
        <v>2530</v>
      </c>
      <c r="AR3273">
        <v>1478</v>
      </c>
      <c r="AS3273">
        <v>2422</v>
      </c>
      <c r="AT3273">
        <v>1523</v>
      </c>
      <c r="AU3273">
        <v>2744</v>
      </c>
    </row>
    <row r="3274" spans="1:47" x14ac:dyDescent="0.25">
      <c r="A3274" t="str">
        <f t="shared" si="51"/>
        <v>Linz-Landarbeitslose AusländerFrauen</v>
      </c>
      <c r="B3274">
        <v>3273</v>
      </c>
      <c r="C3274">
        <v>410</v>
      </c>
      <c r="D3274" t="s">
        <v>209</v>
      </c>
      <c r="E3274" t="s">
        <v>37</v>
      </c>
      <c r="F3274" t="s">
        <v>47</v>
      </c>
      <c r="G3274">
        <v>179</v>
      </c>
      <c r="H3274">
        <v>149</v>
      </c>
      <c r="I3274">
        <v>204</v>
      </c>
      <c r="J3274">
        <v>145</v>
      </c>
      <c r="K3274">
        <v>218</v>
      </c>
      <c r="L3274">
        <v>136</v>
      </c>
      <c r="M3274">
        <v>161</v>
      </c>
      <c r="N3274">
        <v>128</v>
      </c>
      <c r="O3274">
        <v>161</v>
      </c>
      <c r="P3274">
        <v>117</v>
      </c>
      <c r="Q3274">
        <v>194</v>
      </c>
      <c r="R3274">
        <v>186</v>
      </c>
      <c r="S3274">
        <v>231</v>
      </c>
      <c r="T3274">
        <v>141</v>
      </c>
      <c r="U3274">
        <v>231</v>
      </c>
      <c r="V3274">
        <v>216</v>
      </c>
      <c r="W3274">
        <v>291</v>
      </c>
      <c r="X3274">
        <v>228</v>
      </c>
      <c r="Y3274">
        <v>340</v>
      </c>
      <c r="Z3274">
        <v>321</v>
      </c>
      <c r="AA3274">
        <v>420</v>
      </c>
      <c r="AB3274">
        <v>340</v>
      </c>
      <c r="AC3274">
        <v>451</v>
      </c>
      <c r="AD3274">
        <v>447</v>
      </c>
      <c r="AE3274">
        <v>533</v>
      </c>
      <c r="AF3274">
        <v>565</v>
      </c>
      <c r="AG3274">
        <v>577</v>
      </c>
      <c r="AH3274">
        <v>530</v>
      </c>
      <c r="AI3274">
        <v>563</v>
      </c>
      <c r="AJ3274">
        <v>566</v>
      </c>
      <c r="AK3274">
        <v>636</v>
      </c>
      <c r="AL3274">
        <v>521</v>
      </c>
      <c r="AM3274">
        <v>613</v>
      </c>
      <c r="AN3274">
        <v>822</v>
      </c>
      <c r="AO3274">
        <v>787</v>
      </c>
      <c r="AP3274">
        <v>567</v>
      </c>
      <c r="AQ3274">
        <v>482</v>
      </c>
      <c r="AR3274">
        <v>392</v>
      </c>
      <c r="AS3274">
        <v>471</v>
      </c>
      <c r="AT3274">
        <v>560</v>
      </c>
      <c r="AU3274">
        <v>638</v>
      </c>
    </row>
    <row r="3275" spans="1:47" x14ac:dyDescent="0.25">
      <c r="A3275" t="str">
        <f t="shared" si="51"/>
        <v>Linz-Landarbeitslose AusländerInsgesamt</v>
      </c>
      <c r="B3275">
        <v>3274</v>
      </c>
      <c r="C3275">
        <v>410</v>
      </c>
      <c r="D3275" t="s">
        <v>209</v>
      </c>
      <c r="E3275" t="s">
        <v>37</v>
      </c>
      <c r="F3275" t="s">
        <v>48</v>
      </c>
      <c r="G3275">
        <v>938</v>
      </c>
      <c r="H3275">
        <v>372</v>
      </c>
      <c r="I3275">
        <v>985</v>
      </c>
      <c r="J3275">
        <v>384</v>
      </c>
      <c r="K3275">
        <v>1013</v>
      </c>
      <c r="L3275">
        <v>320</v>
      </c>
      <c r="M3275">
        <v>775</v>
      </c>
      <c r="N3275">
        <v>302</v>
      </c>
      <c r="O3275">
        <v>759</v>
      </c>
      <c r="P3275">
        <v>275</v>
      </c>
      <c r="Q3275">
        <v>901</v>
      </c>
      <c r="R3275">
        <v>538</v>
      </c>
      <c r="S3275">
        <v>1071</v>
      </c>
      <c r="T3275">
        <v>392</v>
      </c>
      <c r="U3275">
        <v>1023</v>
      </c>
      <c r="V3275">
        <v>452</v>
      </c>
      <c r="W3275">
        <v>1105</v>
      </c>
      <c r="X3275">
        <v>537</v>
      </c>
      <c r="Y3275">
        <v>1304</v>
      </c>
      <c r="Z3275">
        <v>714</v>
      </c>
      <c r="AA3275">
        <v>1470</v>
      </c>
      <c r="AB3275">
        <v>795</v>
      </c>
      <c r="AC3275">
        <v>1642</v>
      </c>
      <c r="AD3275">
        <v>975</v>
      </c>
      <c r="AE3275">
        <v>1697</v>
      </c>
      <c r="AF3275">
        <v>1096</v>
      </c>
      <c r="AG3275">
        <v>1866</v>
      </c>
      <c r="AH3275">
        <v>1123</v>
      </c>
      <c r="AI3275">
        <v>1675</v>
      </c>
      <c r="AJ3275">
        <v>1038</v>
      </c>
      <c r="AK3275">
        <v>1684</v>
      </c>
      <c r="AL3275">
        <v>970</v>
      </c>
      <c r="AM3275">
        <v>1725</v>
      </c>
      <c r="AN3275">
        <v>1559</v>
      </c>
      <c r="AO3275">
        <v>2083</v>
      </c>
      <c r="AP3275">
        <v>1023</v>
      </c>
      <c r="AQ3275">
        <v>1554</v>
      </c>
      <c r="AR3275">
        <v>820</v>
      </c>
      <c r="AS3275">
        <v>1567</v>
      </c>
      <c r="AT3275">
        <v>1077</v>
      </c>
      <c r="AU3275">
        <v>1937</v>
      </c>
    </row>
    <row r="3276" spans="1:47" x14ac:dyDescent="0.25">
      <c r="A3276" t="str">
        <f t="shared" si="51"/>
        <v>Linz-Landarbeitslose AusländerMänner</v>
      </c>
      <c r="B3276">
        <v>3275</v>
      </c>
      <c r="C3276">
        <v>410</v>
      </c>
      <c r="D3276" t="s">
        <v>209</v>
      </c>
      <c r="E3276" t="s">
        <v>37</v>
      </c>
      <c r="F3276" t="s">
        <v>49</v>
      </c>
      <c r="G3276">
        <v>759</v>
      </c>
      <c r="H3276">
        <v>223</v>
      </c>
      <c r="I3276">
        <v>781</v>
      </c>
      <c r="J3276">
        <v>239</v>
      </c>
      <c r="K3276">
        <v>795</v>
      </c>
      <c r="L3276">
        <v>184</v>
      </c>
      <c r="M3276">
        <v>614</v>
      </c>
      <c r="N3276">
        <v>174</v>
      </c>
      <c r="O3276">
        <v>598</v>
      </c>
      <c r="P3276">
        <v>158</v>
      </c>
      <c r="Q3276">
        <v>707</v>
      </c>
      <c r="R3276">
        <v>352</v>
      </c>
      <c r="S3276">
        <v>840</v>
      </c>
      <c r="T3276">
        <v>251</v>
      </c>
      <c r="U3276">
        <v>792</v>
      </c>
      <c r="V3276">
        <v>236</v>
      </c>
      <c r="W3276">
        <v>814</v>
      </c>
      <c r="X3276">
        <v>309</v>
      </c>
      <c r="Y3276">
        <v>964</v>
      </c>
      <c r="Z3276">
        <v>393</v>
      </c>
      <c r="AA3276">
        <v>1050</v>
      </c>
      <c r="AB3276">
        <v>455</v>
      </c>
      <c r="AC3276">
        <v>1191</v>
      </c>
      <c r="AD3276">
        <v>528</v>
      </c>
      <c r="AE3276">
        <v>1164</v>
      </c>
      <c r="AF3276">
        <v>531</v>
      </c>
      <c r="AG3276">
        <v>1289</v>
      </c>
      <c r="AH3276">
        <v>593</v>
      </c>
      <c r="AI3276">
        <v>1112</v>
      </c>
      <c r="AJ3276">
        <v>472</v>
      </c>
      <c r="AK3276">
        <v>1048</v>
      </c>
      <c r="AL3276">
        <v>449</v>
      </c>
      <c r="AM3276">
        <v>1112</v>
      </c>
      <c r="AN3276">
        <v>737</v>
      </c>
      <c r="AO3276">
        <v>1296</v>
      </c>
      <c r="AP3276">
        <v>456</v>
      </c>
      <c r="AQ3276">
        <v>1072</v>
      </c>
      <c r="AR3276">
        <v>428</v>
      </c>
      <c r="AS3276">
        <v>1096</v>
      </c>
      <c r="AT3276">
        <v>517</v>
      </c>
      <c r="AU3276">
        <v>1299</v>
      </c>
    </row>
    <row r="3277" spans="1:47" x14ac:dyDescent="0.25">
      <c r="A3277" t="str">
        <f t="shared" si="51"/>
        <v>Linz-LandArbeitsstättenInsgesamt</v>
      </c>
      <c r="B3277">
        <v>3276</v>
      </c>
      <c r="C3277">
        <v>410</v>
      </c>
      <c r="D3277" t="s">
        <v>209</v>
      </c>
      <c r="E3277" t="s">
        <v>476</v>
      </c>
      <c r="F3277" t="s">
        <v>48</v>
      </c>
      <c r="G3277">
        <v>11071</v>
      </c>
      <c r="H3277">
        <v>11237</v>
      </c>
      <c r="I3277">
        <v>11411</v>
      </c>
    </row>
    <row r="3278" spans="1:47" x14ac:dyDescent="0.25">
      <c r="A3278" t="str">
        <f t="shared" si="51"/>
        <v>Linz-LandBeschäftigte in den ArbeitsstättenInsgesamt</v>
      </c>
      <c r="B3278">
        <v>3277</v>
      </c>
      <c r="C3278">
        <v>410</v>
      </c>
      <c r="D3278" t="s">
        <v>209</v>
      </c>
      <c r="E3278" t="s">
        <v>477</v>
      </c>
      <c r="F3278" t="s">
        <v>48</v>
      </c>
      <c r="G3278">
        <v>82265</v>
      </c>
      <c r="H3278">
        <v>80285</v>
      </c>
      <c r="I3278">
        <v>82511</v>
      </c>
    </row>
    <row r="3279" spans="1:47" x14ac:dyDescent="0.25">
      <c r="A3279" t="str">
        <f t="shared" si="51"/>
        <v>Linz-LandGesamteinkommenBruttobezüge Gesamt</v>
      </c>
      <c r="B3279">
        <v>3278</v>
      </c>
      <c r="C3279">
        <v>410</v>
      </c>
      <c r="D3279" t="s">
        <v>209</v>
      </c>
      <c r="E3279" t="s">
        <v>45</v>
      </c>
      <c r="F3279" t="s">
        <v>63</v>
      </c>
      <c r="G3279">
        <v>2232428.0988500002</v>
      </c>
      <c r="H3279">
        <v>2284936.3170099999</v>
      </c>
      <c r="I3279">
        <v>2420865.97585</v>
      </c>
      <c r="J3279">
        <v>2544621.8705899999</v>
      </c>
      <c r="K3279">
        <v>2695772.8127700002</v>
      </c>
      <c r="L3279">
        <v>2750873.1343800002</v>
      </c>
      <c r="M3279">
        <v>2831874.7456299998</v>
      </c>
      <c r="N3279">
        <v>2938333.7847099998</v>
      </c>
      <c r="O3279">
        <v>3070027.6543700001</v>
      </c>
      <c r="P3279">
        <v>3169200.54739</v>
      </c>
      <c r="Q3279">
        <v>3245918.93402</v>
      </c>
      <c r="R3279">
        <v>3340811.6289900001</v>
      </c>
      <c r="S3279">
        <v>3459599.8415199998</v>
      </c>
      <c r="T3279">
        <v>3573549.9972999999</v>
      </c>
      <c r="U3279">
        <v>3765309.1091900002</v>
      </c>
      <c r="V3279">
        <v>3931718.0476099998</v>
      </c>
      <c r="W3279">
        <v>3981266.2461600001</v>
      </c>
      <c r="X3279">
        <v>4203803.3488100003</v>
      </c>
      <c r="Y3279">
        <v>4477846.2942000004</v>
      </c>
    </row>
    <row r="3280" spans="1:47" x14ac:dyDescent="0.25">
      <c r="A3280" t="str">
        <f t="shared" si="51"/>
        <v>Linz-LandGesamteinkommenNettobezüge Gesamt</v>
      </c>
      <c r="B3280">
        <v>3279</v>
      </c>
      <c r="C3280">
        <v>410</v>
      </c>
      <c r="D3280" t="s">
        <v>209</v>
      </c>
      <c r="E3280" t="s">
        <v>45</v>
      </c>
      <c r="F3280" t="s">
        <v>64</v>
      </c>
      <c r="G3280">
        <v>1606084.0514799999</v>
      </c>
      <c r="H3280">
        <v>1652322.0054299999</v>
      </c>
      <c r="I3280">
        <v>1740095.64231</v>
      </c>
      <c r="J3280">
        <v>1820495.5358800001</v>
      </c>
      <c r="K3280">
        <v>1917770.2629199999</v>
      </c>
      <c r="L3280">
        <v>1997247.9954200001</v>
      </c>
      <c r="M3280">
        <v>2051141.9926799999</v>
      </c>
      <c r="N3280">
        <v>2113934.15766</v>
      </c>
      <c r="O3280">
        <v>2200910.7305700001</v>
      </c>
      <c r="P3280">
        <v>2260714.9419</v>
      </c>
      <c r="Q3280">
        <v>2306332.6179200001</v>
      </c>
      <c r="R3280">
        <v>2358717.9045600002</v>
      </c>
      <c r="S3280">
        <v>2517518.3491199999</v>
      </c>
      <c r="T3280">
        <v>2591894.21545</v>
      </c>
      <c r="U3280">
        <v>2716537.9172299998</v>
      </c>
      <c r="V3280">
        <v>2843307.0659099999</v>
      </c>
      <c r="W3280">
        <v>2915118.9392599999</v>
      </c>
      <c r="X3280">
        <v>3054153.6990100001</v>
      </c>
      <c r="Y3280">
        <v>3266119.3947299998</v>
      </c>
    </row>
    <row r="3281" spans="1:44" x14ac:dyDescent="0.25">
      <c r="A3281" t="str">
        <f t="shared" si="51"/>
        <v>Linz-LandGründungsintensitätin % der aktiven Wirtschaftskammermitglieder</v>
      </c>
      <c r="B3281">
        <v>3280</v>
      </c>
      <c r="C3281">
        <v>410</v>
      </c>
      <c r="D3281" t="s">
        <v>209</v>
      </c>
      <c r="E3281" t="s">
        <v>40</v>
      </c>
      <c r="F3281" t="s">
        <v>52</v>
      </c>
      <c r="G3281">
        <v>6.4616582327753997</v>
      </c>
      <c r="H3281">
        <v>7.5670025882313903</v>
      </c>
      <c r="I3281">
        <v>8.0119648669578805</v>
      </c>
      <c r="J3281">
        <v>8.5559186378305494</v>
      </c>
      <c r="K3281">
        <v>7.8475008669585504</v>
      </c>
      <c r="L3281">
        <v>7.7598051455403496</v>
      </c>
      <c r="M3281">
        <v>10.6827069278411</v>
      </c>
      <c r="N3281">
        <v>7.9441735048069697</v>
      </c>
      <c r="O3281">
        <v>8.0548393329469103</v>
      </c>
      <c r="P3281">
        <v>7.2098738865826002</v>
      </c>
      <c r="Q3281">
        <v>6.3962515440298704</v>
      </c>
      <c r="R3281">
        <v>7.3176488656476701</v>
      </c>
      <c r="S3281">
        <v>7.3556257147363899</v>
      </c>
      <c r="T3281">
        <v>6.5967569255443301</v>
      </c>
      <c r="U3281">
        <v>6.6036041315584697</v>
      </c>
      <c r="V3281">
        <v>7.3249595821415197</v>
      </c>
      <c r="W3281">
        <v>6.8091749729794602</v>
      </c>
      <c r="X3281">
        <v>6.4573459715639796</v>
      </c>
      <c r="Y3281">
        <v>7.0611577964519103</v>
      </c>
      <c r="Z3281">
        <v>6.18104030623733</v>
      </c>
      <c r="AA3281">
        <v>5.9412476620090198</v>
      </c>
      <c r="AB3281">
        <v>5.5895196506550198</v>
      </c>
    </row>
    <row r="3282" spans="1:44" x14ac:dyDescent="0.25">
      <c r="A3282" t="str">
        <f t="shared" si="51"/>
        <v>Linz-LandGründungsintensitätje 1.000 Einwohner</v>
      </c>
      <c r="B3282">
        <v>3281</v>
      </c>
      <c r="C3282">
        <v>410</v>
      </c>
      <c r="D3282" t="s">
        <v>209</v>
      </c>
      <c r="E3282" t="s">
        <v>40</v>
      </c>
      <c r="F3282" t="s">
        <v>53</v>
      </c>
      <c r="G3282">
        <v>2.5586879787906298</v>
      </c>
      <c r="H3282">
        <v>3.09022527703232</v>
      </c>
      <c r="I3282">
        <v>3.3212736636388902</v>
      </c>
      <c r="J3282">
        <v>3.6633683508649399</v>
      </c>
      <c r="K3282">
        <v>3.4805616563496802</v>
      </c>
      <c r="L3282">
        <v>3.4740937249722399</v>
      </c>
      <c r="M3282">
        <v>4.83541884495272</v>
      </c>
      <c r="N3282">
        <v>3.7999841331145099</v>
      </c>
      <c r="O3282">
        <v>4.0170925005678502</v>
      </c>
      <c r="P3282">
        <v>3.7000232263739101</v>
      </c>
      <c r="Q3282">
        <v>3.3605428109917099</v>
      </c>
      <c r="R3282">
        <v>3.8637586951935399</v>
      </c>
      <c r="S3282">
        <v>3.9412933036993598</v>
      </c>
      <c r="T3282">
        <v>3.59975021555843</v>
      </c>
      <c r="U3282">
        <v>3.6214884710475501</v>
      </c>
      <c r="V3282">
        <v>4.0089844813503897</v>
      </c>
      <c r="W3282">
        <v>3.81705084015511</v>
      </c>
      <c r="X3282">
        <v>3.626732679856</v>
      </c>
      <c r="Y3282">
        <v>3.9968025579536399</v>
      </c>
      <c r="Z3282">
        <v>3.6025749552138899</v>
      </c>
      <c r="AA3282">
        <v>3.5153732480095798</v>
      </c>
      <c r="AB3282">
        <v>3.2938542598156202</v>
      </c>
    </row>
    <row r="3283" spans="1:44" x14ac:dyDescent="0.25">
      <c r="A3283" t="str">
        <f t="shared" si="51"/>
        <v>Linz-LandKammermitgliedschaftenAktiv</v>
      </c>
      <c r="B3283">
        <v>3282</v>
      </c>
      <c r="C3283">
        <v>410</v>
      </c>
      <c r="D3283" t="s">
        <v>209</v>
      </c>
      <c r="E3283" t="s">
        <v>39</v>
      </c>
      <c r="F3283" t="s">
        <v>50</v>
      </c>
      <c r="G3283">
        <v>5138</v>
      </c>
      <c r="H3283">
        <v>5342</v>
      </c>
      <c r="I3283">
        <v>5464</v>
      </c>
      <c r="J3283">
        <v>5682</v>
      </c>
      <c r="K3283">
        <v>5927</v>
      </c>
      <c r="L3283">
        <v>6047</v>
      </c>
      <c r="M3283">
        <v>6165</v>
      </c>
      <c r="N3283">
        <v>6561</v>
      </c>
      <c r="O3283">
        <v>6746</v>
      </c>
      <c r="P3283">
        <v>6885</v>
      </c>
      <c r="Q3283">
        <v>7093</v>
      </c>
      <c r="R3283">
        <v>7119</v>
      </c>
      <c r="S3283">
        <v>7270</v>
      </c>
      <c r="T3283">
        <v>7308</v>
      </c>
      <c r="U3283">
        <v>7393</v>
      </c>
      <c r="V3283">
        <v>7401</v>
      </c>
      <c r="W3283">
        <v>7538</v>
      </c>
      <c r="X3283">
        <v>7584</v>
      </c>
      <c r="Y3283">
        <v>7699</v>
      </c>
      <c r="Z3283">
        <v>7798</v>
      </c>
      <c r="AA3283">
        <v>7938</v>
      </c>
      <c r="AB3283">
        <v>7953</v>
      </c>
      <c r="AC3283">
        <v>8062</v>
      </c>
      <c r="AD3283">
        <v>8041</v>
      </c>
      <c r="AE3283">
        <v>8270</v>
      </c>
      <c r="AF3283">
        <v>8327</v>
      </c>
      <c r="AG3283">
        <v>8444</v>
      </c>
      <c r="AH3283">
        <v>8440</v>
      </c>
      <c r="AI3283">
        <v>8569</v>
      </c>
      <c r="AJ3283">
        <v>8568</v>
      </c>
      <c r="AK3283">
        <v>8646</v>
      </c>
      <c r="AL3283">
        <v>8882</v>
      </c>
      <c r="AM3283">
        <v>9109</v>
      </c>
      <c r="AN3283">
        <v>9089</v>
      </c>
      <c r="AO3283">
        <v>9186</v>
      </c>
      <c r="AP3283">
        <v>9160</v>
      </c>
      <c r="AQ3283">
        <v>9242</v>
      </c>
      <c r="AR3283">
        <v>9203</v>
      </c>
    </row>
    <row r="3284" spans="1:44" x14ac:dyDescent="0.25">
      <c r="A3284" t="str">
        <f t="shared" si="51"/>
        <v>Linz-LandKammermitgliedschaftenInsgesamt</v>
      </c>
      <c r="B3284">
        <v>3283</v>
      </c>
      <c r="C3284">
        <v>410</v>
      </c>
      <c r="D3284" t="s">
        <v>209</v>
      </c>
      <c r="E3284" t="s">
        <v>39</v>
      </c>
      <c r="F3284" t="s">
        <v>48</v>
      </c>
      <c r="G3284">
        <v>6670</v>
      </c>
      <c r="H3284">
        <v>6944</v>
      </c>
      <c r="I3284">
        <v>7134</v>
      </c>
      <c r="J3284">
        <v>7389</v>
      </c>
      <c r="K3284">
        <v>7592</v>
      </c>
      <c r="L3284">
        <v>7723</v>
      </c>
      <c r="M3284">
        <v>7891</v>
      </c>
      <c r="N3284">
        <v>8366</v>
      </c>
      <c r="O3284">
        <v>8599</v>
      </c>
      <c r="P3284">
        <v>8781</v>
      </c>
      <c r="Q3284">
        <v>9030</v>
      </c>
      <c r="R3284">
        <v>9057</v>
      </c>
      <c r="S3284">
        <v>9150</v>
      </c>
      <c r="T3284">
        <v>9233</v>
      </c>
      <c r="U3284">
        <v>9328</v>
      </c>
      <c r="V3284">
        <v>9358</v>
      </c>
      <c r="W3284">
        <v>9499</v>
      </c>
      <c r="X3284">
        <v>9623</v>
      </c>
      <c r="Y3284">
        <v>9785</v>
      </c>
      <c r="Z3284">
        <v>9956</v>
      </c>
      <c r="AA3284">
        <v>10154</v>
      </c>
      <c r="AB3284">
        <v>10233</v>
      </c>
      <c r="AC3284">
        <v>10381</v>
      </c>
      <c r="AD3284">
        <v>10291</v>
      </c>
      <c r="AE3284">
        <v>10539</v>
      </c>
      <c r="AF3284">
        <v>10583</v>
      </c>
      <c r="AG3284">
        <v>10684</v>
      </c>
      <c r="AH3284">
        <v>10655</v>
      </c>
      <c r="AI3284">
        <v>10733</v>
      </c>
      <c r="AJ3284">
        <v>10808</v>
      </c>
      <c r="AK3284">
        <v>11002</v>
      </c>
      <c r="AL3284">
        <v>11209</v>
      </c>
      <c r="AM3284">
        <v>11405</v>
      </c>
      <c r="AN3284">
        <v>11377</v>
      </c>
      <c r="AO3284">
        <v>11400</v>
      </c>
      <c r="AP3284">
        <v>11343</v>
      </c>
      <c r="AQ3284">
        <v>11351</v>
      </c>
      <c r="AR3284">
        <v>11326</v>
      </c>
    </row>
    <row r="3285" spans="1:44" x14ac:dyDescent="0.25">
      <c r="A3285" t="str">
        <f t="shared" si="51"/>
        <v>Linz-LandKammermitgliedschaftenRuhend</v>
      </c>
      <c r="B3285">
        <v>3284</v>
      </c>
      <c r="C3285">
        <v>410</v>
      </c>
      <c r="D3285" t="s">
        <v>209</v>
      </c>
      <c r="E3285" t="s">
        <v>39</v>
      </c>
      <c r="F3285" t="s">
        <v>51</v>
      </c>
      <c r="G3285">
        <v>1532</v>
      </c>
      <c r="H3285">
        <v>1602</v>
      </c>
      <c r="I3285">
        <v>1670</v>
      </c>
      <c r="J3285">
        <v>1707</v>
      </c>
      <c r="K3285">
        <v>1665</v>
      </c>
      <c r="L3285">
        <v>1676</v>
      </c>
      <c r="M3285">
        <v>1726</v>
      </c>
      <c r="N3285">
        <v>1805</v>
      </c>
      <c r="O3285">
        <v>1853</v>
      </c>
      <c r="P3285">
        <v>1896</v>
      </c>
      <c r="Q3285">
        <v>1937</v>
      </c>
      <c r="R3285">
        <v>1938</v>
      </c>
      <c r="S3285">
        <v>1880</v>
      </c>
      <c r="T3285">
        <v>1925</v>
      </c>
      <c r="U3285">
        <v>1935</v>
      </c>
      <c r="V3285">
        <v>1957</v>
      </c>
      <c r="W3285">
        <v>1961</v>
      </c>
      <c r="X3285">
        <v>2039</v>
      </c>
      <c r="Y3285">
        <v>2086</v>
      </c>
      <c r="Z3285">
        <v>2158</v>
      </c>
      <c r="AA3285">
        <v>2216</v>
      </c>
      <c r="AB3285">
        <v>2280</v>
      </c>
      <c r="AC3285">
        <v>2319</v>
      </c>
      <c r="AD3285">
        <v>2250</v>
      </c>
      <c r="AE3285">
        <v>2269</v>
      </c>
      <c r="AF3285">
        <v>2256</v>
      </c>
      <c r="AG3285">
        <v>2240</v>
      </c>
      <c r="AH3285">
        <v>2215</v>
      </c>
      <c r="AI3285">
        <v>2164</v>
      </c>
      <c r="AJ3285">
        <v>2240</v>
      </c>
      <c r="AK3285">
        <v>2356</v>
      </c>
      <c r="AL3285">
        <v>2327</v>
      </c>
      <c r="AM3285">
        <v>2296</v>
      </c>
      <c r="AN3285">
        <v>2288</v>
      </c>
      <c r="AO3285">
        <v>2214</v>
      </c>
      <c r="AP3285">
        <v>2183</v>
      </c>
      <c r="AQ3285">
        <v>2109</v>
      </c>
      <c r="AR3285">
        <v>2123</v>
      </c>
    </row>
    <row r="3286" spans="1:44" x14ac:dyDescent="0.25">
      <c r="A3286" t="str">
        <f t="shared" si="51"/>
        <v>Linz-LandLehrlinge1. Lehrjahr, männlich</v>
      </c>
      <c r="B3286">
        <v>3285</v>
      </c>
      <c r="C3286">
        <v>410</v>
      </c>
      <c r="D3286" t="s">
        <v>209</v>
      </c>
      <c r="E3286" t="s">
        <v>46</v>
      </c>
      <c r="F3286" t="s">
        <v>65</v>
      </c>
      <c r="G3286">
        <v>442</v>
      </c>
      <c r="H3286">
        <v>385</v>
      </c>
      <c r="I3286">
        <v>435</v>
      </c>
      <c r="J3286">
        <v>466</v>
      </c>
      <c r="K3286">
        <v>488</v>
      </c>
      <c r="L3286">
        <v>544</v>
      </c>
      <c r="M3286">
        <v>482</v>
      </c>
      <c r="N3286">
        <v>435</v>
      </c>
      <c r="O3286">
        <v>461</v>
      </c>
      <c r="P3286">
        <v>466</v>
      </c>
      <c r="Q3286">
        <v>485</v>
      </c>
      <c r="R3286">
        <v>423</v>
      </c>
      <c r="S3286">
        <v>374</v>
      </c>
      <c r="T3286">
        <v>408</v>
      </c>
      <c r="U3286">
        <v>389</v>
      </c>
      <c r="V3286">
        <v>412</v>
      </c>
      <c r="W3286">
        <v>474</v>
      </c>
      <c r="X3286">
        <v>445</v>
      </c>
      <c r="Y3286">
        <v>403</v>
      </c>
      <c r="Z3286">
        <v>433</v>
      </c>
      <c r="AA3286">
        <v>410</v>
      </c>
      <c r="AB3286">
        <v>409</v>
      </c>
    </row>
    <row r="3287" spans="1:44" x14ac:dyDescent="0.25">
      <c r="A3287" t="str">
        <f t="shared" si="51"/>
        <v>Linz-LandLehrlinge1. Lehrjahr, weiblich</v>
      </c>
      <c r="B3287">
        <v>3286</v>
      </c>
      <c r="C3287">
        <v>410</v>
      </c>
      <c r="D3287" t="s">
        <v>209</v>
      </c>
      <c r="E3287" t="s">
        <v>46</v>
      </c>
      <c r="F3287" t="s">
        <v>66</v>
      </c>
      <c r="G3287">
        <v>248</v>
      </c>
      <c r="H3287">
        <v>273</v>
      </c>
      <c r="I3287">
        <v>225</v>
      </c>
      <c r="J3287">
        <v>257</v>
      </c>
      <c r="K3287">
        <v>268</v>
      </c>
      <c r="L3287">
        <v>304</v>
      </c>
      <c r="M3287">
        <v>288</v>
      </c>
      <c r="N3287">
        <v>246</v>
      </c>
      <c r="O3287">
        <v>259</v>
      </c>
      <c r="P3287">
        <v>275</v>
      </c>
      <c r="Q3287">
        <v>279</v>
      </c>
      <c r="R3287">
        <v>256</v>
      </c>
      <c r="S3287">
        <v>236</v>
      </c>
      <c r="T3287">
        <v>214</v>
      </c>
      <c r="U3287">
        <v>218</v>
      </c>
      <c r="V3287">
        <v>228</v>
      </c>
      <c r="W3287">
        <v>228</v>
      </c>
      <c r="X3287">
        <v>238</v>
      </c>
      <c r="Y3287">
        <v>199</v>
      </c>
      <c r="Z3287">
        <v>207</v>
      </c>
      <c r="AA3287">
        <v>231</v>
      </c>
      <c r="AB3287">
        <v>224</v>
      </c>
    </row>
    <row r="3288" spans="1:44" x14ac:dyDescent="0.25">
      <c r="A3288" t="str">
        <f t="shared" si="51"/>
        <v>Linz-LandLehrlinge2. Lehrjahr, männlich</v>
      </c>
      <c r="B3288">
        <v>3287</v>
      </c>
      <c r="C3288">
        <v>410</v>
      </c>
      <c r="D3288" t="s">
        <v>209</v>
      </c>
      <c r="E3288" t="s">
        <v>46</v>
      </c>
      <c r="F3288" t="s">
        <v>67</v>
      </c>
      <c r="G3288">
        <v>445</v>
      </c>
      <c r="H3288">
        <v>433</v>
      </c>
      <c r="I3288">
        <v>385</v>
      </c>
      <c r="J3288">
        <v>461</v>
      </c>
      <c r="K3288">
        <v>425</v>
      </c>
      <c r="L3288">
        <v>479</v>
      </c>
      <c r="M3288">
        <v>514</v>
      </c>
      <c r="N3288">
        <v>491</v>
      </c>
      <c r="O3288">
        <v>421</v>
      </c>
      <c r="P3288">
        <v>436</v>
      </c>
      <c r="Q3288">
        <v>437</v>
      </c>
      <c r="R3288">
        <v>436</v>
      </c>
      <c r="S3288">
        <v>406</v>
      </c>
      <c r="T3288">
        <v>350</v>
      </c>
      <c r="U3288">
        <v>386</v>
      </c>
      <c r="V3288">
        <v>357</v>
      </c>
      <c r="W3288">
        <v>387</v>
      </c>
      <c r="X3288">
        <v>432</v>
      </c>
      <c r="Y3288">
        <v>408</v>
      </c>
      <c r="Z3288">
        <v>362</v>
      </c>
      <c r="AA3288">
        <v>377</v>
      </c>
      <c r="AB3288">
        <v>363</v>
      </c>
    </row>
    <row r="3289" spans="1:44" x14ac:dyDescent="0.25">
      <c r="A3289" t="str">
        <f t="shared" si="51"/>
        <v>Linz-LandLehrlinge2. Lehrjahr, weiblich</v>
      </c>
      <c r="B3289">
        <v>3288</v>
      </c>
      <c r="C3289">
        <v>410</v>
      </c>
      <c r="D3289" t="s">
        <v>209</v>
      </c>
      <c r="E3289" t="s">
        <v>46</v>
      </c>
      <c r="F3289" t="s">
        <v>68</v>
      </c>
      <c r="G3289">
        <v>244</v>
      </c>
      <c r="H3289">
        <v>244</v>
      </c>
      <c r="I3289">
        <v>258</v>
      </c>
      <c r="J3289">
        <v>249</v>
      </c>
      <c r="K3289">
        <v>260</v>
      </c>
      <c r="L3289">
        <v>271</v>
      </c>
      <c r="M3289">
        <v>308</v>
      </c>
      <c r="N3289">
        <v>283</v>
      </c>
      <c r="O3289">
        <v>251</v>
      </c>
      <c r="P3289">
        <v>252</v>
      </c>
      <c r="Q3289">
        <v>278</v>
      </c>
      <c r="R3289">
        <v>270</v>
      </c>
      <c r="S3289">
        <v>248</v>
      </c>
      <c r="T3289">
        <v>242</v>
      </c>
      <c r="U3289">
        <v>219</v>
      </c>
      <c r="V3289">
        <v>212</v>
      </c>
      <c r="W3289">
        <v>225</v>
      </c>
      <c r="X3289">
        <v>210</v>
      </c>
      <c r="Y3289">
        <v>232</v>
      </c>
      <c r="Z3289">
        <v>191</v>
      </c>
      <c r="AA3289">
        <v>185</v>
      </c>
      <c r="AB3289">
        <v>212</v>
      </c>
    </row>
    <row r="3290" spans="1:44" x14ac:dyDescent="0.25">
      <c r="A3290" t="str">
        <f t="shared" si="51"/>
        <v>Linz-LandLehrlinge3. Lehrjahr, männlich</v>
      </c>
      <c r="B3290">
        <v>3289</v>
      </c>
      <c r="C3290">
        <v>410</v>
      </c>
      <c r="D3290" t="s">
        <v>209</v>
      </c>
      <c r="E3290" t="s">
        <v>46</v>
      </c>
      <c r="F3290" t="s">
        <v>69</v>
      </c>
      <c r="G3290">
        <v>425</v>
      </c>
      <c r="H3290">
        <v>431</v>
      </c>
      <c r="I3290">
        <v>420</v>
      </c>
      <c r="J3290">
        <v>401</v>
      </c>
      <c r="K3290">
        <v>430</v>
      </c>
      <c r="L3290">
        <v>397</v>
      </c>
      <c r="M3290">
        <v>466</v>
      </c>
      <c r="N3290">
        <v>473</v>
      </c>
      <c r="O3290">
        <v>468</v>
      </c>
      <c r="P3290">
        <v>401</v>
      </c>
      <c r="Q3290">
        <v>405</v>
      </c>
      <c r="R3290">
        <v>430</v>
      </c>
      <c r="S3290">
        <v>420</v>
      </c>
      <c r="T3290">
        <v>389</v>
      </c>
      <c r="U3290">
        <v>329</v>
      </c>
      <c r="V3290">
        <v>363</v>
      </c>
      <c r="W3290">
        <v>332</v>
      </c>
      <c r="X3290">
        <v>342</v>
      </c>
      <c r="Y3290">
        <v>388</v>
      </c>
      <c r="Z3290">
        <v>349</v>
      </c>
      <c r="AA3290">
        <v>352</v>
      </c>
      <c r="AB3290">
        <v>342</v>
      </c>
    </row>
    <row r="3291" spans="1:44" x14ac:dyDescent="0.25">
      <c r="A3291" t="str">
        <f t="shared" si="51"/>
        <v>Linz-LandLehrlinge3. Lehrjahr, weiblich</v>
      </c>
      <c r="B3291">
        <v>3290</v>
      </c>
      <c r="C3291">
        <v>410</v>
      </c>
      <c r="D3291" t="s">
        <v>209</v>
      </c>
      <c r="E3291" t="s">
        <v>46</v>
      </c>
      <c r="F3291" t="s">
        <v>70</v>
      </c>
      <c r="G3291">
        <v>246</v>
      </c>
      <c r="H3291">
        <v>250</v>
      </c>
      <c r="I3291">
        <v>226</v>
      </c>
      <c r="J3291">
        <v>219</v>
      </c>
      <c r="K3291">
        <v>233</v>
      </c>
      <c r="L3291">
        <v>242</v>
      </c>
      <c r="M3291">
        <v>251</v>
      </c>
      <c r="N3291">
        <v>284</v>
      </c>
      <c r="O3291">
        <v>261</v>
      </c>
      <c r="P3291">
        <v>229</v>
      </c>
      <c r="Q3291">
        <v>236</v>
      </c>
      <c r="R3291">
        <v>257</v>
      </c>
      <c r="S3291">
        <v>253</v>
      </c>
      <c r="T3291">
        <v>227</v>
      </c>
      <c r="U3291">
        <v>216</v>
      </c>
      <c r="V3291">
        <v>205</v>
      </c>
      <c r="W3291">
        <v>202</v>
      </c>
      <c r="X3291">
        <v>194</v>
      </c>
      <c r="Y3291">
        <v>190</v>
      </c>
      <c r="Z3291">
        <v>193</v>
      </c>
      <c r="AA3291">
        <v>168</v>
      </c>
      <c r="AB3291">
        <v>160</v>
      </c>
    </row>
    <row r="3292" spans="1:44" x14ac:dyDescent="0.25">
      <c r="A3292" t="str">
        <f t="shared" si="51"/>
        <v>Linz-LandLehrlinge4. Lehrjahr, männlich</v>
      </c>
      <c r="B3292">
        <v>3291</v>
      </c>
      <c r="C3292">
        <v>410</v>
      </c>
      <c r="D3292" t="s">
        <v>209</v>
      </c>
      <c r="E3292" t="s">
        <v>46</v>
      </c>
      <c r="F3292" t="s">
        <v>71</v>
      </c>
      <c r="G3292">
        <v>196</v>
      </c>
      <c r="H3292">
        <v>199</v>
      </c>
      <c r="I3292">
        <v>233</v>
      </c>
      <c r="J3292">
        <v>212</v>
      </c>
      <c r="K3292">
        <v>212</v>
      </c>
      <c r="L3292">
        <v>202</v>
      </c>
      <c r="M3292">
        <v>197</v>
      </c>
      <c r="N3292">
        <v>259</v>
      </c>
      <c r="O3292">
        <v>233</v>
      </c>
      <c r="P3292">
        <v>258</v>
      </c>
      <c r="Q3292">
        <v>215</v>
      </c>
      <c r="R3292">
        <v>204</v>
      </c>
      <c r="S3292">
        <v>221</v>
      </c>
      <c r="T3292">
        <v>222</v>
      </c>
      <c r="U3292">
        <v>222</v>
      </c>
      <c r="V3292">
        <v>176</v>
      </c>
      <c r="W3292">
        <v>194</v>
      </c>
      <c r="X3292">
        <v>161</v>
      </c>
      <c r="Y3292">
        <v>191</v>
      </c>
      <c r="Z3292">
        <v>197</v>
      </c>
      <c r="AA3292">
        <v>176</v>
      </c>
      <c r="AB3292">
        <v>190</v>
      </c>
    </row>
    <row r="3293" spans="1:44" x14ac:dyDescent="0.25">
      <c r="A3293" t="str">
        <f t="shared" si="51"/>
        <v>Linz-LandLehrlinge4. Lehrjahr, weiblich</v>
      </c>
      <c r="B3293">
        <v>3292</v>
      </c>
      <c r="C3293">
        <v>410</v>
      </c>
      <c r="D3293" t="s">
        <v>209</v>
      </c>
      <c r="E3293" t="s">
        <v>46</v>
      </c>
      <c r="F3293" t="s">
        <v>72</v>
      </c>
      <c r="G3293">
        <v>10</v>
      </c>
      <c r="H3293">
        <v>32</v>
      </c>
      <c r="I3293">
        <v>19</v>
      </c>
      <c r="J3293">
        <v>11</v>
      </c>
      <c r="K3293">
        <v>17</v>
      </c>
      <c r="L3293">
        <v>12</v>
      </c>
      <c r="M3293">
        <v>16</v>
      </c>
      <c r="N3293">
        <v>18</v>
      </c>
      <c r="O3293">
        <v>34</v>
      </c>
      <c r="P3293">
        <v>25</v>
      </c>
      <c r="Q3293">
        <v>14</v>
      </c>
      <c r="R3293">
        <v>14</v>
      </c>
      <c r="S3293">
        <v>10</v>
      </c>
      <c r="T3293">
        <v>14</v>
      </c>
      <c r="U3293">
        <v>21</v>
      </c>
      <c r="V3293">
        <v>19</v>
      </c>
      <c r="W3293">
        <v>12</v>
      </c>
      <c r="X3293">
        <v>14</v>
      </c>
      <c r="Y3293">
        <v>21</v>
      </c>
      <c r="Z3293">
        <v>13</v>
      </c>
      <c r="AA3293">
        <v>14</v>
      </c>
      <c r="AB3293">
        <v>22</v>
      </c>
    </row>
    <row r="3294" spans="1:44" x14ac:dyDescent="0.25">
      <c r="A3294" t="str">
        <f t="shared" si="51"/>
        <v>Linz-LandLehrlingeFrauen</v>
      </c>
      <c r="B3294">
        <v>3293</v>
      </c>
      <c r="C3294">
        <v>410</v>
      </c>
      <c r="D3294" t="s">
        <v>209</v>
      </c>
      <c r="E3294" t="s">
        <v>46</v>
      </c>
      <c r="F3294" t="s">
        <v>47</v>
      </c>
      <c r="G3294">
        <v>748</v>
      </c>
      <c r="H3294">
        <v>799</v>
      </c>
      <c r="I3294">
        <v>728</v>
      </c>
      <c r="J3294">
        <v>736</v>
      </c>
      <c r="K3294">
        <v>778</v>
      </c>
      <c r="L3294">
        <v>829</v>
      </c>
      <c r="M3294">
        <v>863</v>
      </c>
      <c r="N3294">
        <v>831</v>
      </c>
      <c r="O3294">
        <v>805</v>
      </c>
      <c r="P3294">
        <v>781</v>
      </c>
      <c r="Q3294">
        <v>807</v>
      </c>
      <c r="R3294">
        <v>797</v>
      </c>
      <c r="S3294">
        <v>747</v>
      </c>
      <c r="T3294">
        <v>697</v>
      </c>
      <c r="U3294">
        <v>674</v>
      </c>
      <c r="V3294">
        <v>664</v>
      </c>
      <c r="W3294">
        <v>667</v>
      </c>
      <c r="X3294">
        <v>656</v>
      </c>
      <c r="Y3294">
        <v>642</v>
      </c>
      <c r="Z3294">
        <v>604</v>
      </c>
      <c r="AA3294">
        <v>598</v>
      </c>
      <c r="AB3294">
        <v>618</v>
      </c>
    </row>
    <row r="3295" spans="1:44" x14ac:dyDescent="0.25">
      <c r="A3295" t="str">
        <f t="shared" si="51"/>
        <v>Linz-LandLehrlingeInsgesamt</v>
      </c>
      <c r="B3295">
        <v>3294</v>
      </c>
      <c r="C3295">
        <v>410</v>
      </c>
      <c r="D3295" t="s">
        <v>209</v>
      </c>
      <c r="E3295" t="s">
        <v>46</v>
      </c>
      <c r="F3295" t="s">
        <v>48</v>
      </c>
      <c r="G3295">
        <v>2256</v>
      </c>
      <c r="H3295">
        <v>2247</v>
      </c>
      <c r="I3295">
        <v>2201</v>
      </c>
      <c r="J3295">
        <v>2276</v>
      </c>
      <c r="K3295">
        <v>2333</v>
      </c>
      <c r="L3295">
        <v>2451</v>
      </c>
      <c r="M3295">
        <v>2522</v>
      </c>
      <c r="N3295">
        <v>2489</v>
      </c>
      <c r="O3295">
        <v>2388</v>
      </c>
      <c r="P3295">
        <v>2342</v>
      </c>
      <c r="Q3295">
        <v>2349</v>
      </c>
      <c r="R3295">
        <v>2290</v>
      </c>
      <c r="S3295">
        <v>2168</v>
      </c>
      <c r="T3295">
        <v>2066</v>
      </c>
      <c r="U3295">
        <v>2000</v>
      </c>
      <c r="V3295">
        <v>1972</v>
      </c>
      <c r="W3295">
        <v>2054</v>
      </c>
      <c r="X3295">
        <v>2036</v>
      </c>
      <c r="Y3295">
        <v>2032</v>
      </c>
      <c r="Z3295">
        <v>1945</v>
      </c>
      <c r="AA3295">
        <v>1913</v>
      </c>
      <c r="AB3295">
        <v>1922</v>
      </c>
    </row>
    <row r="3296" spans="1:44" x14ac:dyDescent="0.25">
      <c r="A3296" t="str">
        <f t="shared" si="51"/>
        <v>Linz-LandLehrlingeMänner</v>
      </c>
      <c r="B3296">
        <v>3295</v>
      </c>
      <c r="C3296">
        <v>410</v>
      </c>
      <c r="D3296" t="s">
        <v>209</v>
      </c>
      <c r="E3296" t="s">
        <v>46</v>
      </c>
      <c r="F3296" t="s">
        <v>49</v>
      </c>
      <c r="G3296">
        <v>1508</v>
      </c>
      <c r="H3296">
        <v>1448</v>
      </c>
      <c r="I3296">
        <v>1473</v>
      </c>
      <c r="J3296">
        <v>1540</v>
      </c>
      <c r="K3296">
        <v>1555</v>
      </c>
      <c r="L3296">
        <v>1622</v>
      </c>
      <c r="M3296">
        <v>1659</v>
      </c>
      <c r="N3296">
        <v>1658</v>
      </c>
      <c r="O3296">
        <v>1583</v>
      </c>
      <c r="P3296">
        <v>1561</v>
      </c>
      <c r="Q3296">
        <v>1542</v>
      </c>
      <c r="R3296">
        <v>1493</v>
      </c>
      <c r="S3296">
        <v>1421</v>
      </c>
      <c r="T3296">
        <v>1369</v>
      </c>
      <c r="U3296">
        <v>1326</v>
      </c>
      <c r="V3296">
        <v>1308</v>
      </c>
      <c r="W3296">
        <v>1387</v>
      </c>
      <c r="X3296">
        <v>1380</v>
      </c>
      <c r="Y3296">
        <v>1390</v>
      </c>
      <c r="Z3296">
        <v>1341</v>
      </c>
      <c r="AA3296">
        <v>1315</v>
      </c>
      <c r="AB3296">
        <v>1304</v>
      </c>
    </row>
    <row r="3297" spans="1:47" x14ac:dyDescent="0.25">
      <c r="A3297" t="str">
        <f t="shared" si="51"/>
        <v>Linz-LandNeugründungenInsgesamt</v>
      </c>
      <c r="B3297">
        <v>3296</v>
      </c>
      <c r="C3297">
        <v>410</v>
      </c>
      <c r="D3297" t="s">
        <v>209</v>
      </c>
      <c r="E3297" t="s">
        <v>41</v>
      </c>
      <c r="F3297" t="s">
        <v>48</v>
      </c>
      <c r="G3297">
        <v>332</v>
      </c>
      <c r="H3297">
        <v>404.22927826332102</v>
      </c>
      <c r="I3297">
        <v>437.773760330578</v>
      </c>
      <c r="J3297">
        <v>486.14729700153202</v>
      </c>
      <c r="K3297">
        <v>465.12137638463298</v>
      </c>
      <c r="L3297">
        <v>469.23541715082501</v>
      </c>
      <c r="M3297">
        <v>658.58888210140503</v>
      </c>
      <c r="N3297">
        <v>521.21722365038602</v>
      </c>
      <c r="O3297">
        <v>554.57568807339499</v>
      </c>
      <c r="P3297">
        <v>513.27092198581602</v>
      </c>
      <c r="Q3297">
        <v>467.438062837703</v>
      </c>
      <c r="R3297">
        <v>541.57919254658395</v>
      </c>
      <c r="S3297">
        <v>557.85065420560704</v>
      </c>
      <c r="T3297">
        <v>514.41510505394695</v>
      </c>
      <c r="U3297">
        <v>525.18463658284497</v>
      </c>
      <c r="V3297">
        <v>589</v>
      </c>
      <c r="W3297">
        <v>567</v>
      </c>
      <c r="X3297">
        <v>545</v>
      </c>
      <c r="Y3297">
        <v>605</v>
      </c>
      <c r="Z3297">
        <v>549</v>
      </c>
      <c r="AA3297">
        <v>540</v>
      </c>
      <c r="AB3297">
        <v>512</v>
      </c>
    </row>
    <row r="3298" spans="1:47" x14ac:dyDescent="0.25">
      <c r="A3298" t="str">
        <f t="shared" si="51"/>
        <v>Linz-LandPendler (Auspendler/-innen)Insgesamt</v>
      </c>
      <c r="B3298">
        <v>3297</v>
      </c>
      <c r="C3298">
        <v>410</v>
      </c>
      <c r="D3298" t="s">
        <v>209</v>
      </c>
      <c r="E3298" t="s">
        <v>459</v>
      </c>
      <c r="F3298" t="s">
        <v>48</v>
      </c>
      <c r="G3298">
        <v>50902</v>
      </c>
      <c r="H3298">
        <v>52251</v>
      </c>
      <c r="I3298">
        <v>52942</v>
      </c>
      <c r="J3298">
        <v>53287</v>
      </c>
      <c r="K3298">
        <v>53846</v>
      </c>
      <c r="L3298">
        <v>54070</v>
      </c>
      <c r="M3298">
        <v>54840</v>
      </c>
      <c r="N3298">
        <v>56162</v>
      </c>
      <c r="O3298">
        <v>57176</v>
      </c>
      <c r="P3298">
        <v>58876</v>
      </c>
      <c r="Q3298">
        <v>59569</v>
      </c>
      <c r="R3298">
        <v>59347</v>
      </c>
      <c r="S3298">
        <v>60944</v>
      </c>
    </row>
    <row r="3299" spans="1:47" x14ac:dyDescent="0.25">
      <c r="A3299" t="str">
        <f t="shared" si="51"/>
        <v>Linz-LandPendler ins AuslandInsgesamt</v>
      </c>
      <c r="B3299">
        <v>3298</v>
      </c>
      <c r="C3299">
        <v>410</v>
      </c>
      <c r="D3299" t="s">
        <v>209</v>
      </c>
      <c r="E3299" t="s">
        <v>304</v>
      </c>
      <c r="F3299" t="s">
        <v>48</v>
      </c>
      <c r="G3299">
        <v>44</v>
      </c>
      <c r="H3299">
        <v>119</v>
      </c>
      <c r="I3299">
        <v>389</v>
      </c>
      <c r="J3299">
        <v>106</v>
      </c>
      <c r="K3299">
        <v>108</v>
      </c>
      <c r="L3299">
        <v>281</v>
      </c>
      <c r="M3299">
        <v>294</v>
      </c>
      <c r="N3299">
        <v>251</v>
      </c>
      <c r="O3299">
        <v>259</v>
      </c>
      <c r="P3299">
        <v>221</v>
      </c>
      <c r="Q3299">
        <v>211</v>
      </c>
      <c r="R3299">
        <v>113</v>
      </c>
      <c r="S3299">
        <v>212</v>
      </c>
    </row>
    <row r="3300" spans="1:47" x14ac:dyDescent="0.25">
      <c r="A3300" t="str">
        <f t="shared" si="51"/>
        <v>Linz-LandPendler zw. BundesländernInsgesamt</v>
      </c>
      <c r="B3300">
        <v>3299</v>
      </c>
      <c r="C3300">
        <v>410</v>
      </c>
      <c r="D3300" t="s">
        <v>209</v>
      </c>
      <c r="E3300" t="s">
        <v>433</v>
      </c>
      <c r="F3300" t="s">
        <v>48</v>
      </c>
      <c r="G3300">
        <v>4003</v>
      </c>
      <c r="H3300">
        <v>3620</v>
      </c>
      <c r="I3300">
        <v>3975</v>
      </c>
      <c r="J3300">
        <v>4147</v>
      </c>
      <c r="K3300">
        <v>3896</v>
      </c>
      <c r="L3300">
        <v>3972</v>
      </c>
      <c r="M3300">
        <v>3783</v>
      </c>
      <c r="N3300">
        <v>4043</v>
      </c>
      <c r="O3300">
        <v>4099</v>
      </c>
      <c r="P3300">
        <v>4233</v>
      </c>
      <c r="Q3300">
        <v>4193</v>
      </c>
      <c r="R3300">
        <v>4187</v>
      </c>
      <c r="S3300">
        <v>4512</v>
      </c>
    </row>
    <row r="3301" spans="1:47" x14ac:dyDescent="0.25">
      <c r="A3301" t="str">
        <f t="shared" si="51"/>
        <v>Linz-LandPendler zw. Gemeinden eines Pol. BezirkesInsgesamt</v>
      </c>
      <c r="B3301">
        <v>3300</v>
      </c>
      <c r="C3301">
        <v>410</v>
      </c>
      <c r="D3301" t="s">
        <v>209</v>
      </c>
      <c r="E3301" t="s">
        <v>305</v>
      </c>
      <c r="F3301" t="s">
        <v>48</v>
      </c>
      <c r="G3301">
        <v>16390</v>
      </c>
      <c r="H3301">
        <v>14902</v>
      </c>
      <c r="I3301">
        <v>15296</v>
      </c>
      <c r="J3301">
        <v>15552</v>
      </c>
      <c r="K3301">
        <v>15733</v>
      </c>
      <c r="L3301">
        <v>15809</v>
      </c>
      <c r="M3301">
        <v>16052</v>
      </c>
      <c r="N3301">
        <v>16443</v>
      </c>
      <c r="O3301">
        <v>16812</v>
      </c>
      <c r="P3301">
        <v>17187</v>
      </c>
      <c r="Q3301">
        <v>17620</v>
      </c>
      <c r="R3301">
        <v>17082</v>
      </c>
      <c r="S3301">
        <v>17335</v>
      </c>
    </row>
    <row r="3302" spans="1:47" x14ac:dyDescent="0.25">
      <c r="A3302" t="str">
        <f t="shared" si="51"/>
        <v>Linz-LandPendler zw. Pol. Bez. des BundeslandesInsgesamt</v>
      </c>
      <c r="B3302">
        <v>3301</v>
      </c>
      <c r="C3302">
        <v>410</v>
      </c>
      <c r="D3302" t="s">
        <v>209</v>
      </c>
      <c r="E3302" t="s">
        <v>306</v>
      </c>
      <c r="F3302" t="s">
        <v>48</v>
      </c>
      <c r="G3302">
        <v>30465</v>
      </c>
      <c r="H3302">
        <v>33610</v>
      </c>
      <c r="I3302">
        <v>33282</v>
      </c>
      <c r="J3302">
        <v>33482</v>
      </c>
      <c r="K3302">
        <v>34109</v>
      </c>
      <c r="L3302">
        <v>34008</v>
      </c>
      <c r="M3302">
        <v>34711</v>
      </c>
      <c r="N3302">
        <v>35425</v>
      </c>
      <c r="O3302">
        <v>36006</v>
      </c>
      <c r="P3302">
        <v>37235</v>
      </c>
      <c r="Q3302">
        <v>37545</v>
      </c>
      <c r="R3302">
        <v>37965</v>
      </c>
      <c r="S3302">
        <v>38885</v>
      </c>
    </row>
    <row r="3303" spans="1:47" x14ac:dyDescent="0.25">
      <c r="A3303" t="str">
        <f t="shared" si="51"/>
        <v>Linz-LandPensionisteneinkommenBrutto_Schnitt</v>
      </c>
      <c r="B3303">
        <v>3302</v>
      </c>
      <c r="C3303">
        <v>410</v>
      </c>
      <c r="D3303" t="s">
        <v>209</v>
      </c>
      <c r="E3303" t="s">
        <v>44</v>
      </c>
      <c r="F3303" t="s">
        <v>54</v>
      </c>
      <c r="G3303">
        <v>17647.2502718426</v>
      </c>
      <c r="H3303">
        <v>17933.692743623102</v>
      </c>
      <c r="I3303">
        <v>18486.000504289299</v>
      </c>
      <c r="J3303">
        <v>19048.159969099899</v>
      </c>
      <c r="K3303">
        <v>19708.103734991</v>
      </c>
      <c r="L3303">
        <v>20352.196301497199</v>
      </c>
      <c r="M3303">
        <v>20828.488566958698</v>
      </c>
      <c r="N3303">
        <v>21277.625757232901</v>
      </c>
      <c r="O3303">
        <v>21917.662458138999</v>
      </c>
      <c r="P3303">
        <v>22573.4181636668</v>
      </c>
      <c r="Q3303">
        <v>23239.299186302302</v>
      </c>
      <c r="R3303">
        <v>23856.739750319</v>
      </c>
      <c r="S3303">
        <v>24393.522762001401</v>
      </c>
      <c r="T3303">
        <v>24779.910160315401</v>
      </c>
      <c r="U3303">
        <v>25451.487451191799</v>
      </c>
      <c r="V3303">
        <v>26134.612792734999</v>
      </c>
      <c r="W3303">
        <v>27662.338734333</v>
      </c>
      <c r="X3303">
        <v>28565.608204063701</v>
      </c>
      <c r="Y3303">
        <v>29377.441355621999</v>
      </c>
    </row>
    <row r="3304" spans="1:47" x14ac:dyDescent="0.25">
      <c r="A3304" t="str">
        <f t="shared" si="51"/>
        <v>Linz-LandPensionisteneinkommenBruttobezüge 1000 EUR</v>
      </c>
      <c r="B3304">
        <v>3303</v>
      </c>
      <c r="C3304">
        <v>410</v>
      </c>
      <c r="D3304" t="s">
        <v>209</v>
      </c>
      <c r="E3304" t="s">
        <v>44</v>
      </c>
      <c r="F3304" t="s">
        <v>55</v>
      </c>
      <c r="G3304">
        <v>509599.64610000001</v>
      </c>
      <c r="H3304">
        <v>524488.77798000001</v>
      </c>
      <c r="I3304">
        <v>549496.36499000003</v>
      </c>
      <c r="J3304">
        <v>573292.47059000004</v>
      </c>
      <c r="K3304">
        <v>602378.19065999996</v>
      </c>
      <c r="L3304">
        <v>634805.35484000004</v>
      </c>
      <c r="M3304">
        <v>665678.49459999998</v>
      </c>
      <c r="N3304">
        <v>695735.80700999999</v>
      </c>
      <c r="O3304">
        <v>733014.30325</v>
      </c>
      <c r="P3304">
        <v>768782.90240000002</v>
      </c>
      <c r="Q3304">
        <v>802824.82969000004</v>
      </c>
      <c r="R3304">
        <v>822675.81354999996</v>
      </c>
      <c r="S3304">
        <v>840966.69721999997</v>
      </c>
      <c r="T3304">
        <v>860953.19860999996</v>
      </c>
      <c r="U3304">
        <v>896910.41778000002</v>
      </c>
      <c r="V3304">
        <v>936742.92633000005</v>
      </c>
      <c r="W3304">
        <v>988762.63572000002</v>
      </c>
      <c r="X3304">
        <v>1038959.73599</v>
      </c>
      <c r="Y3304">
        <v>1091342.56892</v>
      </c>
    </row>
    <row r="3305" spans="1:47" x14ac:dyDescent="0.25">
      <c r="A3305" t="str">
        <f t="shared" si="51"/>
        <v>Linz-LandPensionisteneinkommenBruttobezüge Fälle</v>
      </c>
      <c r="B3305">
        <v>3304</v>
      </c>
      <c r="C3305">
        <v>410</v>
      </c>
      <c r="D3305" t="s">
        <v>209</v>
      </c>
      <c r="E3305" t="s">
        <v>44</v>
      </c>
      <c r="F3305" t="s">
        <v>56</v>
      </c>
      <c r="G3305">
        <v>28877</v>
      </c>
      <c r="H3305">
        <v>29246</v>
      </c>
      <c r="I3305">
        <v>29725</v>
      </c>
      <c r="J3305">
        <v>30097</v>
      </c>
      <c r="K3305">
        <v>30565</v>
      </c>
      <c r="L3305">
        <v>31191</v>
      </c>
      <c r="M3305">
        <v>31960</v>
      </c>
      <c r="N3305">
        <v>32698</v>
      </c>
      <c r="O3305">
        <v>33444</v>
      </c>
      <c r="P3305">
        <v>34057</v>
      </c>
      <c r="Q3305">
        <v>34546</v>
      </c>
      <c r="R3305">
        <v>34484</v>
      </c>
      <c r="S3305">
        <v>34475</v>
      </c>
      <c r="T3305">
        <v>34744</v>
      </c>
      <c r="U3305">
        <v>35240</v>
      </c>
      <c r="V3305">
        <v>35843</v>
      </c>
      <c r="W3305">
        <v>35744</v>
      </c>
      <c r="X3305">
        <v>36371</v>
      </c>
      <c r="Y3305">
        <v>37149</v>
      </c>
    </row>
    <row r="3306" spans="1:47" x14ac:dyDescent="0.25">
      <c r="A3306" t="str">
        <f t="shared" si="51"/>
        <v>Linz-LandPensionisteneinkommenLohnsteuer 1000 EUR</v>
      </c>
      <c r="B3306">
        <v>3305</v>
      </c>
      <c r="C3306">
        <v>410</v>
      </c>
      <c r="D3306" t="s">
        <v>209</v>
      </c>
      <c r="E3306" t="s">
        <v>44</v>
      </c>
      <c r="F3306" t="s">
        <v>57</v>
      </c>
      <c r="G3306">
        <v>66339.59014</v>
      </c>
      <c r="H3306">
        <v>62757.361429999997</v>
      </c>
      <c r="I3306">
        <v>68390.417860000001</v>
      </c>
      <c r="J3306">
        <v>73970.813070000004</v>
      </c>
      <c r="K3306">
        <v>80662.300199999998</v>
      </c>
      <c r="L3306">
        <v>77510.342619999996</v>
      </c>
      <c r="M3306">
        <v>83519.568239999993</v>
      </c>
      <c r="N3306">
        <v>90957.040229999999</v>
      </c>
      <c r="O3306">
        <v>98999.587159999995</v>
      </c>
      <c r="P3306">
        <v>106888.60777</v>
      </c>
      <c r="Q3306">
        <v>115161.2184</v>
      </c>
      <c r="R3306">
        <v>121915.34349</v>
      </c>
      <c r="S3306">
        <v>105704.26664</v>
      </c>
      <c r="T3306">
        <v>109819.91082999999</v>
      </c>
      <c r="U3306">
        <v>117694.11318</v>
      </c>
      <c r="V3306">
        <v>125509.53178</v>
      </c>
      <c r="W3306">
        <v>126872.94706999999</v>
      </c>
      <c r="X3306">
        <v>137785.25979000001</v>
      </c>
      <c r="Y3306">
        <v>141866.31894</v>
      </c>
    </row>
    <row r="3307" spans="1:47" x14ac:dyDescent="0.25">
      <c r="A3307" t="str">
        <f t="shared" si="51"/>
        <v>Linz-LandPensionisteneinkommenLohnsteuer Fälle</v>
      </c>
      <c r="B3307">
        <v>3306</v>
      </c>
      <c r="C3307">
        <v>410</v>
      </c>
      <c r="D3307" t="s">
        <v>209</v>
      </c>
      <c r="E3307" t="s">
        <v>44</v>
      </c>
      <c r="F3307" t="s">
        <v>58</v>
      </c>
      <c r="G3307">
        <v>18157</v>
      </c>
      <c r="H3307">
        <v>17611</v>
      </c>
      <c r="I3307">
        <v>18413</v>
      </c>
      <c r="J3307">
        <v>19758</v>
      </c>
      <c r="K3307">
        <v>20105</v>
      </c>
      <c r="L3307">
        <v>19918</v>
      </c>
      <c r="M3307">
        <v>20647</v>
      </c>
      <c r="N3307">
        <v>21478</v>
      </c>
      <c r="O3307">
        <v>22447</v>
      </c>
      <c r="P3307">
        <v>23203</v>
      </c>
      <c r="Q3307">
        <v>24091</v>
      </c>
      <c r="R3307">
        <v>24437</v>
      </c>
      <c r="S3307">
        <v>24757</v>
      </c>
      <c r="T3307">
        <v>25059</v>
      </c>
      <c r="U3307">
        <v>25849</v>
      </c>
      <c r="V3307">
        <v>26909</v>
      </c>
      <c r="W3307">
        <v>28374</v>
      </c>
      <c r="X3307">
        <v>29365</v>
      </c>
      <c r="Y3307">
        <v>30446</v>
      </c>
    </row>
    <row r="3308" spans="1:47" x14ac:dyDescent="0.25">
      <c r="A3308" t="str">
        <f t="shared" si="51"/>
        <v>Linz-LandPensionisteneinkommenNetto_Schnitt</v>
      </c>
      <c r="B3308">
        <v>3307</v>
      </c>
      <c r="C3308">
        <v>410</v>
      </c>
      <c r="D3308" t="s">
        <v>209</v>
      </c>
      <c r="E3308" t="s">
        <v>44</v>
      </c>
      <c r="F3308" t="s">
        <v>59</v>
      </c>
      <c r="G3308">
        <v>14524.230003463001</v>
      </c>
      <c r="H3308">
        <v>14864.1088511249</v>
      </c>
      <c r="I3308">
        <v>15220.9917914214</v>
      </c>
      <c r="J3308">
        <v>15602.929019835899</v>
      </c>
      <c r="K3308">
        <v>16029.8940238835</v>
      </c>
      <c r="L3308">
        <v>16789.390978487401</v>
      </c>
      <c r="M3308">
        <v>17111.477321026301</v>
      </c>
      <c r="N3308">
        <v>17369.132471099201</v>
      </c>
      <c r="O3308">
        <v>17794.0330663198</v>
      </c>
      <c r="P3308">
        <v>18236.960157383201</v>
      </c>
      <c r="Q3308">
        <v>18674.6747310832</v>
      </c>
      <c r="R3308">
        <v>19058.150535320699</v>
      </c>
      <c r="S3308">
        <v>20034.3928116026</v>
      </c>
      <c r="T3308">
        <v>20309.336021471299</v>
      </c>
      <c r="U3308">
        <v>20768.580421963699</v>
      </c>
      <c r="V3308">
        <v>21250.203453393999</v>
      </c>
      <c r="W3308">
        <v>22653.140011470499</v>
      </c>
      <c r="X3308">
        <v>23277.6222751643</v>
      </c>
      <c r="Y3308">
        <v>24018.685437023902</v>
      </c>
    </row>
    <row r="3309" spans="1:47" x14ac:dyDescent="0.25">
      <c r="A3309" t="str">
        <f t="shared" si="51"/>
        <v>Linz-LandPensionisteneinkommenNettobezüge 1000 EUR</v>
      </c>
      <c r="B3309">
        <v>3308</v>
      </c>
      <c r="C3309">
        <v>410</v>
      </c>
      <c r="D3309" t="s">
        <v>209</v>
      </c>
      <c r="E3309" t="s">
        <v>44</v>
      </c>
      <c r="F3309" t="s">
        <v>60</v>
      </c>
      <c r="G3309">
        <v>419416.18981000001</v>
      </c>
      <c r="H3309">
        <v>434715.72746000002</v>
      </c>
      <c r="I3309">
        <v>452443.98100000003</v>
      </c>
      <c r="J3309">
        <v>469601.35470999999</v>
      </c>
      <c r="K3309">
        <v>489953.71084000001</v>
      </c>
      <c r="L3309">
        <v>523677.89400999999</v>
      </c>
      <c r="M3309">
        <v>546882.81518000003</v>
      </c>
      <c r="N3309">
        <v>567935.89353999996</v>
      </c>
      <c r="O3309">
        <v>595103.64187000005</v>
      </c>
      <c r="P3309">
        <v>621096.15208000003</v>
      </c>
      <c r="Q3309">
        <v>645135.31325999997</v>
      </c>
      <c r="R3309">
        <v>657201.26306000003</v>
      </c>
      <c r="S3309">
        <v>690685.69218000001</v>
      </c>
      <c r="T3309">
        <v>705627.57073000004</v>
      </c>
      <c r="U3309">
        <v>731884.77407000004</v>
      </c>
      <c r="V3309">
        <v>761671.04238</v>
      </c>
      <c r="W3309">
        <v>809713.83657000004</v>
      </c>
      <c r="X3309">
        <v>846630.39977000002</v>
      </c>
      <c r="Y3309">
        <v>892270.14529999997</v>
      </c>
    </row>
    <row r="3310" spans="1:47" x14ac:dyDescent="0.25">
      <c r="A3310" t="str">
        <f t="shared" si="51"/>
        <v>Linz-LandPensionisteneinkommenSV-Beiträge 1000 EUR</v>
      </c>
      <c r="B3310">
        <v>3309</v>
      </c>
      <c r="C3310">
        <v>410</v>
      </c>
      <c r="D3310" t="s">
        <v>209</v>
      </c>
      <c r="E3310" t="s">
        <v>44</v>
      </c>
      <c r="F3310" t="s">
        <v>61</v>
      </c>
      <c r="G3310">
        <v>23843.866150000002</v>
      </c>
      <c r="H3310">
        <v>27015.68909</v>
      </c>
      <c r="I3310">
        <v>28661.966130000001</v>
      </c>
      <c r="J3310">
        <v>29720.302810000001</v>
      </c>
      <c r="K3310">
        <v>31762.179619999999</v>
      </c>
      <c r="L3310">
        <v>33617.118210000001</v>
      </c>
      <c r="M3310">
        <v>35276.11118</v>
      </c>
      <c r="N3310">
        <v>36842.873240000001</v>
      </c>
      <c r="O3310">
        <v>38911.074220000002</v>
      </c>
      <c r="P3310">
        <v>40798.142549999997</v>
      </c>
      <c r="Q3310">
        <v>42528.298029999998</v>
      </c>
      <c r="R3310">
        <v>43559.207000000002</v>
      </c>
      <c r="S3310">
        <v>44576.738400000002</v>
      </c>
      <c r="T3310">
        <v>45505.717049999999</v>
      </c>
      <c r="U3310">
        <v>47331.530530000004</v>
      </c>
      <c r="V3310">
        <v>49562.352169999998</v>
      </c>
      <c r="W3310">
        <v>52175.852079999997</v>
      </c>
      <c r="X3310">
        <v>54544.076430000001</v>
      </c>
      <c r="Y3310">
        <v>57206.104679999997</v>
      </c>
    </row>
    <row r="3311" spans="1:47" x14ac:dyDescent="0.25">
      <c r="A3311" t="str">
        <f t="shared" si="51"/>
        <v>Linz-LandPensionisteneinkommenSV-Beiträge Fälle</v>
      </c>
      <c r="B3311">
        <v>3310</v>
      </c>
      <c r="C3311">
        <v>410</v>
      </c>
      <c r="D3311" t="s">
        <v>209</v>
      </c>
      <c r="E3311" t="s">
        <v>44</v>
      </c>
      <c r="F3311" t="s">
        <v>62</v>
      </c>
      <c r="G3311">
        <v>27620</v>
      </c>
      <c r="H3311">
        <v>27997</v>
      </c>
      <c r="I3311">
        <v>28428</v>
      </c>
      <c r="J3311">
        <v>28792</v>
      </c>
      <c r="K3311">
        <v>29230</v>
      </c>
      <c r="L3311">
        <v>29845</v>
      </c>
      <c r="M3311">
        <v>30565</v>
      </c>
      <c r="N3311">
        <v>31244</v>
      </c>
      <c r="O3311">
        <v>31938</v>
      </c>
      <c r="P3311">
        <v>32525</v>
      </c>
      <c r="Q3311">
        <v>33035</v>
      </c>
      <c r="R3311">
        <v>32986</v>
      </c>
      <c r="S3311">
        <v>33004</v>
      </c>
      <c r="T3311">
        <v>33223</v>
      </c>
      <c r="U3311">
        <v>33724</v>
      </c>
      <c r="V3311">
        <v>34301</v>
      </c>
      <c r="W3311">
        <v>34866</v>
      </c>
      <c r="X3311">
        <v>35508</v>
      </c>
      <c r="Y3311">
        <v>36291</v>
      </c>
    </row>
    <row r="3312" spans="1:47" x14ac:dyDescent="0.25">
      <c r="A3312" t="str">
        <f t="shared" si="51"/>
        <v>Linz-LandUnselbstständig BeschäftigteFrauen</v>
      </c>
      <c r="B3312">
        <v>3311</v>
      </c>
      <c r="C3312">
        <v>410</v>
      </c>
      <c r="D3312" t="s">
        <v>209</v>
      </c>
      <c r="E3312" t="s">
        <v>38</v>
      </c>
      <c r="F3312" t="s">
        <v>47</v>
      </c>
      <c r="G3312">
        <v>14327</v>
      </c>
      <c r="H3312">
        <v>14687</v>
      </c>
      <c r="I3312">
        <v>14206</v>
      </c>
      <c r="J3312">
        <v>14916</v>
      </c>
      <c r="K3312">
        <v>14546</v>
      </c>
      <c r="L3312">
        <v>15134</v>
      </c>
      <c r="M3312">
        <v>14858</v>
      </c>
      <c r="N3312">
        <v>15585</v>
      </c>
      <c r="O3312">
        <v>25591</v>
      </c>
      <c r="P3312">
        <v>26775</v>
      </c>
      <c r="Q3312">
        <v>26245</v>
      </c>
      <c r="R3312">
        <v>26825</v>
      </c>
      <c r="S3312">
        <v>26299</v>
      </c>
      <c r="T3312">
        <v>27057</v>
      </c>
      <c r="U3312">
        <v>26870</v>
      </c>
      <c r="V3312">
        <v>27567</v>
      </c>
      <c r="W3312">
        <v>27299</v>
      </c>
      <c r="X3312">
        <v>28069</v>
      </c>
      <c r="Y3312">
        <v>27509</v>
      </c>
      <c r="Z3312">
        <v>28326</v>
      </c>
      <c r="AA3312">
        <v>27764</v>
      </c>
      <c r="AB3312">
        <v>28407</v>
      </c>
      <c r="AC3312">
        <v>27886</v>
      </c>
      <c r="AD3312">
        <v>28742</v>
      </c>
      <c r="AE3312">
        <v>28333</v>
      </c>
      <c r="AF3312">
        <v>29063</v>
      </c>
      <c r="AG3312">
        <v>29069</v>
      </c>
      <c r="AH3312">
        <v>29756</v>
      </c>
      <c r="AI3312">
        <v>29790</v>
      </c>
      <c r="AJ3312">
        <v>30496</v>
      </c>
      <c r="AK3312">
        <v>30304</v>
      </c>
      <c r="AL3312">
        <v>31003</v>
      </c>
      <c r="AM3312">
        <v>30609</v>
      </c>
      <c r="AN3312">
        <v>30891</v>
      </c>
      <c r="AO3312">
        <v>30652</v>
      </c>
      <c r="AP3312">
        <v>31928</v>
      </c>
      <c r="AQ3312">
        <v>32120</v>
      </c>
      <c r="AR3312">
        <v>32749</v>
      </c>
      <c r="AS3312">
        <v>32661</v>
      </c>
      <c r="AT3312">
        <v>33209</v>
      </c>
      <c r="AU3312">
        <v>32666</v>
      </c>
    </row>
    <row r="3313" spans="1:47" x14ac:dyDescent="0.25">
      <c r="A3313" t="str">
        <f t="shared" si="51"/>
        <v>Linz-LandUnselbstständig BeschäftigteInsgesamt</v>
      </c>
      <c r="B3313">
        <v>3312</v>
      </c>
      <c r="C3313">
        <v>410</v>
      </c>
      <c r="D3313" t="s">
        <v>209</v>
      </c>
      <c r="E3313" t="s">
        <v>38</v>
      </c>
      <c r="F3313" t="s">
        <v>48</v>
      </c>
      <c r="G3313">
        <v>38965</v>
      </c>
      <c r="H3313">
        <v>41741</v>
      </c>
      <c r="I3313">
        <v>39712</v>
      </c>
      <c r="J3313">
        <v>42738</v>
      </c>
      <c r="K3313">
        <v>40425</v>
      </c>
      <c r="L3313">
        <v>43688</v>
      </c>
      <c r="M3313">
        <v>41775</v>
      </c>
      <c r="N3313">
        <v>45252</v>
      </c>
      <c r="O3313">
        <v>56095</v>
      </c>
      <c r="P3313">
        <v>59394</v>
      </c>
      <c r="Q3313">
        <v>56734</v>
      </c>
      <c r="R3313">
        <v>58603</v>
      </c>
      <c r="S3313">
        <v>56081</v>
      </c>
      <c r="T3313">
        <v>58932</v>
      </c>
      <c r="U3313">
        <v>57243</v>
      </c>
      <c r="V3313">
        <v>60014</v>
      </c>
      <c r="W3313">
        <v>58168</v>
      </c>
      <c r="X3313">
        <v>61058</v>
      </c>
      <c r="Y3313">
        <v>58578</v>
      </c>
      <c r="Z3313">
        <v>61700</v>
      </c>
      <c r="AA3313">
        <v>59143</v>
      </c>
      <c r="AB3313">
        <v>61845</v>
      </c>
      <c r="AC3313">
        <v>59398</v>
      </c>
      <c r="AD3313">
        <v>62640</v>
      </c>
      <c r="AE3313">
        <v>60389</v>
      </c>
      <c r="AF3313">
        <v>63286</v>
      </c>
      <c r="AG3313">
        <v>61563</v>
      </c>
      <c r="AH3313">
        <v>64533</v>
      </c>
      <c r="AI3313">
        <v>63357</v>
      </c>
      <c r="AJ3313">
        <v>66209</v>
      </c>
      <c r="AK3313">
        <v>64739</v>
      </c>
      <c r="AL3313">
        <v>67403</v>
      </c>
      <c r="AM3313">
        <v>65347</v>
      </c>
      <c r="AN3313">
        <v>66821</v>
      </c>
      <c r="AO3313">
        <v>65124</v>
      </c>
      <c r="AP3313">
        <v>68691</v>
      </c>
      <c r="AQ3313">
        <v>67863</v>
      </c>
      <c r="AR3313">
        <v>70119</v>
      </c>
      <c r="AS3313">
        <v>69183</v>
      </c>
      <c r="AT3313">
        <v>71113</v>
      </c>
      <c r="AU3313">
        <v>69046</v>
      </c>
    </row>
    <row r="3314" spans="1:47" x14ac:dyDescent="0.25">
      <c r="A3314" t="str">
        <f t="shared" si="51"/>
        <v>Linz-LandUnselbstständig BeschäftigteMänner</v>
      </c>
      <c r="B3314">
        <v>3313</v>
      </c>
      <c r="C3314">
        <v>410</v>
      </c>
      <c r="D3314" t="s">
        <v>209</v>
      </c>
      <c r="E3314" t="s">
        <v>38</v>
      </c>
      <c r="F3314" t="s">
        <v>49</v>
      </c>
      <c r="G3314">
        <v>24638</v>
      </c>
      <c r="H3314">
        <v>27054</v>
      </c>
      <c r="I3314">
        <v>25506</v>
      </c>
      <c r="J3314">
        <v>27822</v>
      </c>
      <c r="K3314">
        <v>25879</v>
      </c>
      <c r="L3314">
        <v>28554</v>
      </c>
      <c r="M3314">
        <v>26917</v>
      </c>
      <c r="N3314">
        <v>29667</v>
      </c>
      <c r="O3314">
        <v>30504</v>
      </c>
      <c r="P3314">
        <v>32619</v>
      </c>
      <c r="Q3314">
        <v>30489</v>
      </c>
      <c r="R3314">
        <v>31778</v>
      </c>
      <c r="S3314">
        <v>29782</v>
      </c>
      <c r="T3314">
        <v>31875</v>
      </c>
      <c r="U3314">
        <v>30373</v>
      </c>
      <c r="V3314">
        <v>32447</v>
      </c>
      <c r="W3314">
        <v>30869</v>
      </c>
      <c r="X3314">
        <v>32989</v>
      </c>
      <c r="Y3314">
        <v>31069</v>
      </c>
      <c r="Z3314">
        <v>33374</v>
      </c>
      <c r="AA3314">
        <v>31379</v>
      </c>
      <c r="AB3314">
        <v>33438</v>
      </c>
      <c r="AC3314">
        <v>31512</v>
      </c>
      <c r="AD3314">
        <v>33898</v>
      </c>
      <c r="AE3314">
        <v>32056</v>
      </c>
      <c r="AF3314">
        <v>34223</v>
      </c>
      <c r="AG3314">
        <v>32494</v>
      </c>
      <c r="AH3314">
        <v>34777</v>
      </c>
      <c r="AI3314">
        <v>33567</v>
      </c>
      <c r="AJ3314">
        <v>35713</v>
      </c>
      <c r="AK3314">
        <v>34435</v>
      </c>
      <c r="AL3314">
        <v>36400</v>
      </c>
      <c r="AM3314">
        <v>34738</v>
      </c>
      <c r="AN3314">
        <v>35930</v>
      </c>
      <c r="AO3314">
        <v>34472</v>
      </c>
      <c r="AP3314">
        <v>36763</v>
      </c>
      <c r="AQ3314">
        <v>35743</v>
      </c>
      <c r="AR3314">
        <v>37370</v>
      </c>
      <c r="AS3314">
        <v>36522</v>
      </c>
      <c r="AT3314">
        <v>37904</v>
      </c>
      <c r="AU3314">
        <v>36380</v>
      </c>
    </row>
    <row r="3315" spans="1:47" x14ac:dyDescent="0.25">
      <c r="A3315" t="str">
        <f t="shared" si="51"/>
        <v>Linz-LandUnselbstständig Beschäftigte GW mgfInsgesamt</v>
      </c>
      <c r="B3315">
        <v>3314</v>
      </c>
      <c r="C3315">
        <v>410</v>
      </c>
      <c r="D3315" t="s">
        <v>209</v>
      </c>
      <c r="E3315" t="s">
        <v>450</v>
      </c>
      <c r="F3315" t="s">
        <v>48</v>
      </c>
      <c r="G3315">
        <v>53081.411318149898</v>
      </c>
      <c r="H3315">
        <v>50851.054318904899</v>
      </c>
      <c r="I3315">
        <v>54876.288440650002</v>
      </c>
      <c r="J3315">
        <v>52417.3465068859</v>
      </c>
      <c r="K3315">
        <v>56307.597965453999</v>
      </c>
      <c r="L3315">
        <v>54006.621919409001</v>
      </c>
      <c r="M3315">
        <v>55475.670970241001</v>
      </c>
      <c r="N3315">
        <v>52152.962496726002</v>
      </c>
      <c r="O3315">
        <v>56083.07148767</v>
      </c>
      <c r="P3315">
        <v>54744.368832998</v>
      </c>
      <c r="Q3315">
        <v>57453.019144486003</v>
      </c>
      <c r="R3315">
        <v>55911.482905700999</v>
      </c>
      <c r="S3315">
        <v>58593.683761797998</v>
      </c>
      <c r="T3315">
        <v>56406.425329630998</v>
      </c>
    </row>
    <row r="3316" spans="1:47" x14ac:dyDescent="0.25">
      <c r="A3316" t="str">
        <f t="shared" si="51"/>
        <v>Linz-LandUnselbstständig Beschäftigte GW ogfInsgesamt</v>
      </c>
      <c r="B3316">
        <v>3315</v>
      </c>
      <c r="C3316">
        <v>410</v>
      </c>
      <c r="D3316" t="s">
        <v>209</v>
      </c>
      <c r="E3316" t="s">
        <v>449</v>
      </c>
      <c r="F3316" t="s">
        <v>48</v>
      </c>
      <c r="G3316">
        <v>49752.953755064897</v>
      </c>
      <c r="H3316">
        <v>47598.829665311998</v>
      </c>
      <c r="I3316">
        <v>51483.827885710998</v>
      </c>
      <c r="J3316">
        <v>49149.261062482998</v>
      </c>
      <c r="K3316">
        <v>53015.549331000999</v>
      </c>
      <c r="L3316">
        <v>50698.426067492997</v>
      </c>
      <c r="M3316">
        <v>52303.066002218999</v>
      </c>
      <c r="N3316">
        <v>49096.473831233001</v>
      </c>
      <c r="O3316">
        <v>52768.568129685002</v>
      </c>
      <c r="P3316">
        <v>51539.399581717</v>
      </c>
      <c r="Q3316">
        <v>54160.349646666</v>
      </c>
      <c r="R3316">
        <v>52494.220648073999</v>
      </c>
      <c r="S3316">
        <v>55279.127626515998</v>
      </c>
      <c r="T3316">
        <v>52941.050721806001</v>
      </c>
    </row>
    <row r="3317" spans="1:47" x14ac:dyDescent="0.25">
      <c r="A3317" t="str">
        <f t="shared" si="51"/>
        <v>Linz-LandUnternehmenInsgesamt</v>
      </c>
      <c r="B3317">
        <v>3316</v>
      </c>
      <c r="C3317">
        <v>410</v>
      </c>
      <c r="D3317" t="s">
        <v>209</v>
      </c>
      <c r="E3317" t="s">
        <v>475</v>
      </c>
      <c r="F3317" t="s">
        <v>48</v>
      </c>
      <c r="G3317">
        <v>9492</v>
      </c>
      <c r="H3317">
        <v>9654</v>
      </c>
      <c r="I3317">
        <v>9884</v>
      </c>
    </row>
    <row r="3318" spans="1:47" x14ac:dyDescent="0.25">
      <c r="A3318" t="str">
        <f t="shared" si="51"/>
        <v>Linz-LandWohnbevölkerungInsgesamt</v>
      </c>
      <c r="B3318">
        <v>3317</v>
      </c>
      <c r="C3318">
        <v>410</v>
      </c>
      <c r="D3318" t="s">
        <v>209</v>
      </c>
      <c r="E3318" t="s">
        <v>42</v>
      </c>
      <c r="F3318" t="s">
        <v>48</v>
      </c>
      <c r="G3318">
        <v>129754</v>
      </c>
      <c r="H3318">
        <v>130809</v>
      </c>
      <c r="I3318">
        <v>131809</v>
      </c>
      <c r="J3318">
        <v>132705</v>
      </c>
      <c r="K3318">
        <v>133634</v>
      </c>
      <c r="L3318">
        <v>135067</v>
      </c>
      <c r="M3318">
        <v>136201</v>
      </c>
      <c r="N3318">
        <v>137163</v>
      </c>
      <c r="O3318">
        <v>138054</v>
      </c>
      <c r="P3318">
        <v>138609</v>
      </c>
      <c r="Q3318">
        <v>139096</v>
      </c>
      <c r="R3318">
        <v>140169</v>
      </c>
      <c r="S3318">
        <v>141540</v>
      </c>
      <c r="T3318">
        <v>142903</v>
      </c>
      <c r="U3318">
        <v>145019</v>
      </c>
      <c r="V3318">
        <v>146920</v>
      </c>
      <c r="W3318">
        <v>148544</v>
      </c>
      <c r="X3318">
        <v>150273</v>
      </c>
      <c r="Y3318">
        <v>151371</v>
      </c>
      <c r="Z3318">
        <v>152391</v>
      </c>
      <c r="AA3318">
        <v>153611</v>
      </c>
      <c r="AB3318">
        <v>155441</v>
      </c>
    </row>
    <row r="3319" spans="1:47" x14ac:dyDescent="0.25">
      <c r="A3319" t="str">
        <f t="shared" si="51"/>
        <v>PergArbeitnehmereinkommenBrutto_Schnitt</v>
      </c>
      <c r="B3319">
        <v>3318</v>
      </c>
      <c r="C3319">
        <v>411</v>
      </c>
      <c r="D3319" t="s">
        <v>210</v>
      </c>
      <c r="E3319" t="s">
        <v>43</v>
      </c>
      <c r="F3319" t="s">
        <v>54</v>
      </c>
      <c r="G3319">
        <v>24011.340816353899</v>
      </c>
      <c r="H3319">
        <v>24477.049486128399</v>
      </c>
      <c r="I3319">
        <v>25193.777555562701</v>
      </c>
      <c r="J3319">
        <v>26255.649740082899</v>
      </c>
      <c r="K3319">
        <v>27243.6057850754</v>
      </c>
      <c r="L3319">
        <v>27504.963112921199</v>
      </c>
      <c r="M3319">
        <v>27825.7008537445</v>
      </c>
      <c r="N3319">
        <v>28422.486746545401</v>
      </c>
      <c r="O3319">
        <v>29493.851758625799</v>
      </c>
      <c r="P3319">
        <v>30148.772729107899</v>
      </c>
      <c r="Q3319">
        <v>30882.433733581802</v>
      </c>
      <c r="R3319">
        <v>31579.837549071501</v>
      </c>
      <c r="S3319">
        <v>32486.9617592754</v>
      </c>
      <c r="T3319">
        <v>32961.514150727598</v>
      </c>
      <c r="U3319">
        <v>34357.660081488801</v>
      </c>
      <c r="V3319">
        <v>35202.140488088997</v>
      </c>
      <c r="W3319">
        <v>35784.227761920803</v>
      </c>
      <c r="X3319">
        <v>37429.607777344499</v>
      </c>
      <c r="Y3319">
        <v>39234.438243354598</v>
      </c>
    </row>
    <row r="3320" spans="1:47" x14ac:dyDescent="0.25">
      <c r="A3320" t="str">
        <f t="shared" si="51"/>
        <v>PergArbeitnehmereinkommenBruttobezüge 1000 EUR</v>
      </c>
      <c r="B3320">
        <v>3319</v>
      </c>
      <c r="C3320">
        <v>411</v>
      </c>
      <c r="D3320" t="s">
        <v>210</v>
      </c>
      <c r="E3320" t="s">
        <v>43</v>
      </c>
      <c r="F3320" t="s">
        <v>55</v>
      </c>
      <c r="G3320">
        <v>716498.40995999996</v>
      </c>
      <c r="H3320">
        <v>746403.14702999999</v>
      </c>
      <c r="I3320">
        <v>783299.73797999998</v>
      </c>
      <c r="J3320">
        <v>829337.20834000001</v>
      </c>
      <c r="K3320">
        <v>880213.65931000002</v>
      </c>
      <c r="L3320">
        <v>888080.24898999999</v>
      </c>
      <c r="M3320">
        <v>907702.18755000003</v>
      </c>
      <c r="N3320">
        <v>944109.74225999997</v>
      </c>
      <c r="O3320">
        <v>987306.68761999998</v>
      </c>
      <c r="P3320">
        <v>1015561.40938</v>
      </c>
      <c r="Q3320">
        <v>1043949.78993</v>
      </c>
      <c r="R3320">
        <v>1074725.03147</v>
      </c>
      <c r="S3320">
        <v>1119045.88476</v>
      </c>
      <c r="T3320">
        <v>1152894.8804500001</v>
      </c>
      <c r="U3320">
        <v>1218494.4147900001</v>
      </c>
      <c r="V3320">
        <v>1269353.98386</v>
      </c>
      <c r="W3320">
        <v>1271270.4754699999</v>
      </c>
      <c r="X3320">
        <v>1343835.2080300001</v>
      </c>
      <c r="Y3320">
        <v>1428761.3030699999</v>
      </c>
    </row>
    <row r="3321" spans="1:47" x14ac:dyDescent="0.25">
      <c r="A3321" t="str">
        <f t="shared" si="51"/>
        <v>PergArbeitnehmereinkommenBruttobezüge Fälle</v>
      </c>
      <c r="B3321">
        <v>3320</v>
      </c>
      <c r="C3321">
        <v>411</v>
      </c>
      <c r="D3321" t="s">
        <v>210</v>
      </c>
      <c r="E3321" t="s">
        <v>43</v>
      </c>
      <c r="F3321" t="s">
        <v>56</v>
      </c>
      <c r="G3321">
        <v>29840</v>
      </c>
      <c r="H3321">
        <v>30494</v>
      </c>
      <c r="I3321">
        <v>31091</v>
      </c>
      <c r="J3321">
        <v>31587</v>
      </c>
      <c r="K3321">
        <v>32309</v>
      </c>
      <c r="L3321">
        <v>32288</v>
      </c>
      <c r="M3321">
        <v>32621</v>
      </c>
      <c r="N3321">
        <v>33217</v>
      </c>
      <c r="O3321">
        <v>33475</v>
      </c>
      <c r="P3321">
        <v>33685</v>
      </c>
      <c r="Q3321">
        <v>33804</v>
      </c>
      <c r="R3321">
        <v>34032</v>
      </c>
      <c r="S3321">
        <v>34446</v>
      </c>
      <c r="T3321">
        <v>34977</v>
      </c>
      <c r="U3321">
        <v>35465</v>
      </c>
      <c r="V3321">
        <v>36059</v>
      </c>
      <c r="W3321">
        <v>35526</v>
      </c>
      <c r="X3321">
        <v>35903</v>
      </c>
      <c r="Y3321">
        <v>36416</v>
      </c>
    </row>
    <row r="3322" spans="1:47" x14ac:dyDescent="0.25">
      <c r="A3322" t="str">
        <f t="shared" si="51"/>
        <v>PergArbeitnehmereinkommenLohnsteuer 1000 EUR</v>
      </c>
      <c r="B3322">
        <v>3321</v>
      </c>
      <c r="C3322">
        <v>411</v>
      </c>
      <c r="D3322" t="s">
        <v>210</v>
      </c>
      <c r="E3322" t="s">
        <v>43</v>
      </c>
      <c r="F3322" t="s">
        <v>57</v>
      </c>
      <c r="G3322">
        <v>98684.574489999999</v>
      </c>
      <c r="H3322">
        <v>98982.457930000004</v>
      </c>
      <c r="I3322">
        <v>106456.07435</v>
      </c>
      <c r="J3322">
        <v>116546.36530999999</v>
      </c>
      <c r="K3322">
        <v>128527.59063000001</v>
      </c>
      <c r="L3322">
        <v>117078.10996</v>
      </c>
      <c r="M3322">
        <v>121910.3495</v>
      </c>
      <c r="N3322">
        <v>130137.41373</v>
      </c>
      <c r="O3322">
        <v>139746.81409</v>
      </c>
      <c r="P3322">
        <v>147240.44983999999</v>
      </c>
      <c r="Q3322">
        <v>154291.24019000001</v>
      </c>
      <c r="R3322">
        <v>162590.08141000001</v>
      </c>
      <c r="S3322">
        <v>146611.70689999999</v>
      </c>
      <c r="T3322">
        <v>151952.20301999999</v>
      </c>
      <c r="U3322">
        <v>165755.83249</v>
      </c>
      <c r="V3322">
        <v>169019.81565999999</v>
      </c>
      <c r="W3322">
        <v>159883.47038000001</v>
      </c>
      <c r="X3322">
        <v>178415.64897000001</v>
      </c>
      <c r="Y3322">
        <v>186533.17761000001</v>
      </c>
    </row>
    <row r="3323" spans="1:47" x14ac:dyDescent="0.25">
      <c r="A3323" t="str">
        <f t="shared" si="51"/>
        <v>PergArbeitnehmereinkommenLohnsteuer Fälle</v>
      </c>
      <c r="B3323">
        <v>3322</v>
      </c>
      <c r="C3323">
        <v>411</v>
      </c>
      <c r="D3323" t="s">
        <v>210</v>
      </c>
      <c r="E3323" t="s">
        <v>43</v>
      </c>
      <c r="F3323" t="s">
        <v>58</v>
      </c>
      <c r="G3323">
        <v>23546</v>
      </c>
      <c r="H3323">
        <v>23382</v>
      </c>
      <c r="I3323">
        <v>24231</v>
      </c>
      <c r="J3323">
        <v>24886</v>
      </c>
      <c r="K3323">
        <v>25924</v>
      </c>
      <c r="L3323">
        <v>25454</v>
      </c>
      <c r="M3323">
        <v>25798</v>
      </c>
      <c r="N3323">
        <v>26647</v>
      </c>
      <c r="O3323">
        <v>27165</v>
      </c>
      <c r="P3323">
        <v>27540</v>
      </c>
      <c r="Q3323">
        <v>27678</v>
      </c>
      <c r="R3323">
        <v>28087</v>
      </c>
      <c r="S3323">
        <v>28468</v>
      </c>
      <c r="T3323">
        <v>29120</v>
      </c>
      <c r="U3323">
        <v>29902</v>
      </c>
      <c r="V3323">
        <v>30942</v>
      </c>
      <c r="W3323">
        <v>30713</v>
      </c>
      <c r="X3323">
        <v>31313</v>
      </c>
      <c r="Y3323">
        <v>32016</v>
      </c>
    </row>
    <row r="3324" spans="1:47" x14ac:dyDescent="0.25">
      <c r="A3324" t="str">
        <f t="shared" si="51"/>
        <v>PergArbeitnehmereinkommenNetto_Schnitt</v>
      </c>
      <c r="B3324">
        <v>3323</v>
      </c>
      <c r="C3324">
        <v>411</v>
      </c>
      <c r="D3324" t="s">
        <v>210</v>
      </c>
      <c r="E3324" t="s">
        <v>43</v>
      </c>
      <c r="F3324" t="s">
        <v>59</v>
      </c>
      <c r="G3324">
        <v>16818.055670576399</v>
      </c>
      <c r="H3324">
        <v>17264.189446448501</v>
      </c>
      <c r="I3324">
        <v>17680.033157505401</v>
      </c>
      <c r="J3324">
        <v>18341.293112672902</v>
      </c>
      <c r="K3324">
        <v>18946.4218490204</v>
      </c>
      <c r="L3324">
        <v>19576.021894511901</v>
      </c>
      <c r="M3324">
        <v>19703.4064446216</v>
      </c>
      <c r="N3324">
        <v>20001.544660866399</v>
      </c>
      <c r="O3324">
        <v>20650.693255862599</v>
      </c>
      <c r="P3324">
        <v>20990.992742466999</v>
      </c>
      <c r="Q3324">
        <v>21397.681193054101</v>
      </c>
      <c r="R3324">
        <v>21741.384179008001</v>
      </c>
      <c r="S3324">
        <v>23060.664770945801</v>
      </c>
      <c r="T3324">
        <v>23331.8652154273</v>
      </c>
      <c r="U3324">
        <v>24212.7256083463</v>
      </c>
      <c r="V3324">
        <v>24926.825860672801</v>
      </c>
      <c r="W3324">
        <v>25631.2466815853</v>
      </c>
      <c r="X3324">
        <v>26535.535912597799</v>
      </c>
      <c r="Y3324">
        <v>27950.3865380602</v>
      </c>
    </row>
    <row r="3325" spans="1:47" x14ac:dyDescent="0.25">
      <c r="A3325" t="str">
        <f t="shared" si="51"/>
        <v>PergArbeitnehmereinkommenNettobezüge 1000 EUR</v>
      </c>
      <c r="B3325">
        <v>3324</v>
      </c>
      <c r="C3325">
        <v>411</v>
      </c>
      <c r="D3325" t="s">
        <v>210</v>
      </c>
      <c r="E3325" t="s">
        <v>43</v>
      </c>
      <c r="F3325" t="s">
        <v>60</v>
      </c>
      <c r="G3325">
        <v>501850.78120999999</v>
      </c>
      <c r="H3325">
        <v>526454.19298000005</v>
      </c>
      <c r="I3325">
        <v>549689.91090000002</v>
      </c>
      <c r="J3325">
        <v>579346.42555000004</v>
      </c>
      <c r="K3325">
        <v>612139.94351999997</v>
      </c>
      <c r="L3325">
        <v>632070.59493000002</v>
      </c>
      <c r="M3325">
        <v>642744.82163000002</v>
      </c>
      <c r="N3325">
        <v>664391.30900000001</v>
      </c>
      <c r="O3325">
        <v>691281.95674000005</v>
      </c>
      <c r="P3325">
        <v>707081.59053000004</v>
      </c>
      <c r="Q3325">
        <v>723327.21505</v>
      </c>
      <c r="R3325">
        <v>739902.78637999995</v>
      </c>
      <c r="S3325">
        <v>794347.65870000003</v>
      </c>
      <c r="T3325">
        <v>816078.64963999996</v>
      </c>
      <c r="U3325">
        <v>858704.31370000006</v>
      </c>
      <c r="V3325">
        <v>898836.41370999999</v>
      </c>
      <c r="W3325">
        <v>910575.66960999998</v>
      </c>
      <c r="X3325">
        <v>952705.34586999996</v>
      </c>
      <c r="Y3325">
        <v>1017841.27617</v>
      </c>
    </row>
    <row r="3326" spans="1:47" x14ac:dyDescent="0.25">
      <c r="A3326" t="str">
        <f t="shared" si="51"/>
        <v>PergArbeitnehmereinkommenSV-Beiträge 1000 EUR</v>
      </c>
      <c r="B3326">
        <v>3325</v>
      </c>
      <c r="C3326">
        <v>411</v>
      </c>
      <c r="D3326" t="s">
        <v>210</v>
      </c>
      <c r="E3326" t="s">
        <v>43</v>
      </c>
      <c r="F3326" t="s">
        <v>61</v>
      </c>
      <c r="G3326">
        <v>115963.05426</v>
      </c>
      <c r="H3326">
        <v>120966.49612</v>
      </c>
      <c r="I3326">
        <v>127153.75272999999</v>
      </c>
      <c r="J3326">
        <v>133444.41748</v>
      </c>
      <c r="K3326">
        <v>139546.12516</v>
      </c>
      <c r="L3326">
        <v>138931.5441</v>
      </c>
      <c r="M3326">
        <v>143047.01642</v>
      </c>
      <c r="N3326">
        <v>149581.01952999999</v>
      </c>
      <c r="O3326">
        <v>156277.91678999999</v>
      </c>
      <c r="P3326">
        <v>161239.36900999999</v>
      </c>
      <c r="Q3326">
        <v>166331.33468999999</v>
      </c>
      <c r="R3326">
        <v>172232.16368</v>
      </c>
      <c r="S3326">
        <v>178086.51916</v>
      </c>
      <c r="T3326">
        <v>184864.02778999999</v>
      </c>
      <c r="U3326">
        <v>194034.26860000001</v>
      </c>
      <c r="V3326">
        <v>201497.75448999999</v>
      </c>
      <c r="W3326">
        <v>200811.33548000001</v>
      </c>
      <c r="X3326">
        <v>212714.21319000001</v>
      </c>
      <c r="Y3326">
        <v>224386.84929000001</v>
      </c>
    </row>
    <row r="3327" spans="1:47" x14ac:dyDescent="0.25">
      <c r="A3327" t="str">
        <f t="shared" si="51"/>
        <v>PergArbeitnehmereinkommenSV-Beiträge Fälle</v>
      </c>
      <c r="B3327">
        <v>3326</v>
      </c>
      <c r="C3327">
        <v>411</v>
      </c>
      <c r="D3327" t="s">
        <v>210</v>
      </c>
      <c r="E3327" t="s">
        <v>43</v>
      </c>
      <c r="F3327" t="s">
        <v>62</v>
      </c>
      <c r="G3327">
        <v>28588</v>
      </c>
      <c r="H3327">
        <v>29187</v>
      </c>
      <c r="I3327">
        <v>29698</v>
      </c>
      <c r="J3327">
        <v>30228</v>
      </c>
      <c r="K3327">
        <v>30846</v>
      </c>
      <c r="L3327">
        <v>30756</v>
      </c>
      <c r="M3327">
        <v>31053</v>
      </c>
      <c r="N3327">
        <v>31609</v>
      </c>
      <c r="O3327">
        <v>31939</v>
      </c>
      <c r="P3327">
        <v>32188</v>
      </c>
      <c r="Q3327">
        <v>32272</v>
      </c>
      <c r="R3327">
        <v>32426</v>
      </c>
      <c r="S3327">
        <v>32913</v>
      </c>
      <c r="T3327">
        <v>33320</v>
      </c>
      <c r="U3327">
        <v>33869</v>
      </c>
      <c r="V3327">
        <v>34425</v>
      </c>
      <c r="W3327">
        <v>34012</v>
      </c>
      <c r="X3327">
        <v>34508</v>
      </c>
      <c r="Y3327">
        <v>34937</v>
      </c>
    </row>
    <row r="3328" spans="1:47" x14ac:dyDescent="0.25">
      <c r="A3328" t="str">
        <f t="shared" si="51"/>
        <v>PergArbeitsloseFrauen</v>
      </c>
      <c r="B3328">
        <v>3327</v>
      </c>
      <c r="C3328">
        <v>411</v>
      </c>
      <c r="D3328" t="s">
        <v>210</v>
      </c>
      <c r="E3328" t="s">
        <v>36</v>
      </c>
      <c r="F3328" t="s">
        <v>47</v>
      </c>
      <c r="G3328">
        <v>488</v>
      </c>
      <c r="H3328">
        <v>375</v>
      </c>
      <c r="I3328">
        <v>534</v>
      </c>
      <c r="J3328">
        <v>414</v>
      </c>
      <c r="K3328">
        <v>612</v>
      </c>
      <c r="L3328">
        <v>467</v>
      </c>
      <c r="M3328">
        <v>533</v>
      </c>
      <c r="N3328">
        <v>424</v>
      </c>
      <c r="O3328">
        <v>518</v>
      </c>
      <c r="P3328">
        <v>425</v>
      </c>
      <c r="Q3328">
        <v>519</v>
      </c>
      <c r="R3328">
        <v>472</v>
      </c>
      <c r="S3328">
        <v>564</v>
      </c>
      <c r="T3328">
        <v>547</v>
      </c>
      <c r="U3328">
        <v>578</v>
      </c>
      <c r="V3328">
        <v>498</v>
      </c>
      <c r="W3328">
        <v>546</v>
      </c>
      <c r="X3328">
        <v>495</v>
      </c>
      <c r="Y3328">
        <v>583</v>
      </c>
      <c r="Z3328">
        <v>586</v>
      </c>
      <c r="AA3328">
        <v>618</v>
      </c>
      <c r="AB3328">
        <v>548</v>
      </c>
      <c r="AC3328">
        <v>646</v>
      </c>
      <c r="AD3328">
        <v>597</v>
      </c>
      <c r="AE3328">
        <v>710</v>
      </c>
      <c r="AF3328">
        <v>625</v>
      </c>
      <c r="AG3328">
        <v>703</v>
      </c>
      <c r="AH3328">
        <v>590</v>
      </c>
      <c r="AI3328">
        <v>568</v>
      </c>
      <c r="AJ3328">
        <v>617</v>
      </c>
      <c r="AK3328">
        <v>616</v>
      </c>
      <c r="AL3328">
        <v>589</v>
      </c>
      <c r="AM3328">
        <v>625</v>
      </c>
      <c r="AN3328">
        <v>719</v>
      </c>
      <c r="AO3328">
        <v>711</v>
      </c>
      <c r="AP3328">
        <v>512</v>
      </c>
      <c r="AQ3328">
        <v>463</v>
      </c>
      <c r="AR3328">
        <v>470</v>
      </c>
      <c r="AS3328">
        <v>514</v>
      </c>
      <c r="AT3328">
        <v>550</v>
      </c>
      <c r="AU3328">
        <v>555</v>
      </c>
    </row>
    <row r="3329" spans="1:47" x14ac:dyDescent="0.25">
      <c r="A3329" t="str">
        <f t="shared" si="51"/>
        <v>PergArbeitsloseInsgesamt</v>
      </c>
      <c r="B3329">
        <v>3328</v>
      </c>
      <c r="C3329">
        <v>411</v>
      </c>
      <c r="D3329" t="s">
        <v>210</v>
      </c>
      <c r="E3329" t="s">
        <v>36</v>
      </c>
      <c r="F3329" t="s">
        <v>48</v>
      </c>
      <c r="G3329">
        <v>1463</v>
      </c>
      <c r="H3329">
        <v>654</v>
      </c>
      <c r="I3329">
        <v>1605</v>
      </c>
      <c r="J3329">
        <v>752</v>
      </c>
      <c r="K3329">
        <v>1849</v>
      </c>
      <c r="L3329">
        <v>735</v>
      </c>
      <c r="M3329">
        <v>1516</v>
      </c>
      <c r="N3329">
        <v>708</v>
      </c>
      <c r="O3329">
        <v>1351</v>
      </c>
      <c r="P3329">
        <v>699</v>
      </c>
      <c r="Q3329">
        <v>1513</v>
      </c>
      <c r="R3329">
        <v>1126</v>
      </c>
      <c r="S3329">
        <v>1800</v>
      </c>
      <c r="T3329">
        <v>969</v>
      </c>
      <c r="U3329">
        <v>1768</v>
      </c>
      <c r="V3329">
        <v>870</v>
      </c>
      <c r="W3329">
        <v>1630</v>
      </c>
      <c r="X3329">
        <v>876</v>
      </c>
      <c r="Y3329">
        <v>1719</v>
      </c>
      <c r="Z3329">
        <v>1115</v>
      </c>
      <c r="AA3329">
        <v>1833</v>
      </c>
      <c r="AB3329">
        <v>1086</v>
      </c>
      <c r="AC3329">
        <v>1895</v>
      </c>
      <c r="AD3329">
        <v>1161</v>
      </c>
      <c r="AE3329">
        <v>2033</v>
      </c>
      <c r="AF3329">
        <v>1238</v>
      </c>
      <c r="AG3329">
        <v>1996</v>
      </c>
      <c r="AH3329">
        <v>1092</v>
      </c>
      <c r="AI3329">
        <v>1663</v>
      </c>
      <c r="AJ3329">
        <v>1090</v>
      </c>
      <c r="AK3329">
        <v>1676</v>
      </c>
      <c r="AL3329">
        <v>1011</v>
      </c>
      <c r="AM3329">
        <v>1633</v>
      </c>
      <c r="AN3329">
        <v>1331</v>
      </c>
      <c r="AO3329">
        <v>1839</v>
      </c>
      <c r="AP3329">
        <v>913</v>
      </c>
      <c r="AQ3329">
        <v>1353</v>
      </c>
      <c r="AR3329">
        <v>850</v>
      </c>
      <c r="AS3329">
        <v>1445</v>
      </c>
      <c r="AT3329">
        <v>993</v>
      </c>
      <c r="AU3329">
        <v>1653</v>
      </c>
    </row>
    <row r="3330" spans="1:47" x14ac:dyDescent="0.25">
      <c r="A3330" t="str">
        <f t="shared" si="51"/>
        <v>PergArbeitsloseMänner</v>
      </c>
      <c r="B3330">
        <v>3329</v>
      </c>
      <c r="C3330">
        <v>411</v>
      </c>
      <c r="D3330" t="s">
        <v>210</v>
      </c>
      <c r="E3330" t="s">
        <v>36</v>
      </c>
      <c r="F3330" t="s">
        <v>49</v>
      </c>
      <c r="G3330">
        <v>975</v>
      </c>
      <c r="H3330">
        <v>279</v>
      </c>
      <c r="I3330">
        <v>1071</v>
      </c>
      <c r="J3330">
        <v>338</v>
      </c>
      <c r="K3330">
        <v>1237</v>
      </c>
      <c r="L3330">
        <v>268</v>
      </c>
      <c r="M3330">
        <v>983</v>
      </c>
      <c r="N3330">
        <v>284</v>
      </c>
      <c r="O3330">
        <v>833</v>
      </c>
      <c r="P3330">
        <v>274</v>
      </c>
      <c r="Q3330">
        <v>994</v>
      </c>
      <c r="R3330">
        <v>654</v>
      </c>
      <c r="S3330">
        <v>1236</v>
      </c>
      <c r="T3330">
        <v>422</v>
      </c>
      <c r="U3330">
        <v>1190</v>
      </c>
      <c r="V3330">
        <v>372</v>
      </c>
      <c r="W3330">
        <v>1084</v>
      </c>
      <c r="X3330">
        <v>381</v>
      </c>
      <c r="Y3330">
        <v>1136</v>
      </c>
      <c r="Z3330">
        <v>529</v>
      </c>
      <c r="AA3330">
        <v>1215</v>
      </c>
      <c r="AB3330">
        <v>538</v>
      </c>
      <c r="AC3330">
        <v>1249</v>
      </c>
      <c r="AD3330">
        <v>564</v>
      </c>
      <c r="AE3330">
        <v>1323</v>
      </c>
      <c r="AF3330">
        <v>613</v>
      </c>
      <c r="AG3330">
        <v>1293</v>
      </c>
      <c r="AH3330">
        <v>502</v>
      </c>
      <c r="AI3330">
        <v>1095</v>
      </c>
      <c r="AJ3330">
        <v>473</v>
      </c>
      <c r="AK3330">
        <v>1060</v>
      </c>
      <c r="AL3330">
        <v>422</v>
      </c>
      <c r="AM3330">
        <v>1008</v>
      </c>
      <c r="AN3330">
        <v>612</v>
      </c>
      <c r="AO3330">
        <v>1128</v>
      </c>
      <c r="AP3330">
        <v>401</v>
      </c>
      <c r="AQ3330">
        <v>890</v>
      </c>
      <c r="AR3330">
        <v>380</v>
      </c>
      <c r="AS3330">
        <v>931</v>
      </c>
      <c r="AT3330">
        <v>443</v>
      </c>
      <c r="AU3330">
        <v>1098</v>
      </c>
    </row>
    <row r="3331" spans="1:47" x14ac:dyDescent="0.25">
      <c r="A3331" t="str">
        <f t="shared" ref="A3331:A3394" si="52">D3331&amp;E3331&amp;F3331</f>
        <v>Pergarbeitslose AusländerFrauen</v>
      </c>
      <c r="B3331">
        <v>3330</v>
      </c>
      <c r="C3331">
        <v>411</v>
      </c>
      <c r="D3331" t="s">
        <v>210</v>
      </c>
      <c r="E3331" t="s">
        <v>37</v>
      </c>
      <c r="F3331" t="s">
        <v>47</v>
      </c>
      <c r="G3331">
        <v>39</v>
      </c>
      <c r="H3331">
        <v>32</v>
      </c>
      <c r="I3331">
        <v>36</v>
      </c>
      <c r="J3331">
        <v>28</v>
      </c>
      <c r="K3331">
        <v>52</v>
      </c>
      <c r="L3331">
        <v>23</v>
      </c>
      <c r="M3331">
        <v>48</v>
      </c>
      <c r="N3331">
        <v>19</v>
      </c>
      <c r="O3331">
        <v>38</v>
      </c>
      <c r="P3331">
        <v>38</v>
      </c>
      <c r="Q3331">
        <v>54</v>
      </c>
      <c r="R3331">
        <v>32</v>
      </c>
      <c r="S3331">
        <v>58</v>
      </c>
      <c r="T3331">
        <v>37</v>
      </c>
      <c r="U3331">
        <v>57</v>
      </c>
      <c r="V3331">
        <v>34</v>
      </c>
      <c r="W3331">
        <v>64</v>
      </c>
      <c r="X3331">
        <v>46</v>
      </c>
      <c r="Y3331">
        <v>84</v>
      </c>
      <c r="Z3331">
        <v>84</v>
      </c>
      <c r="AA3331">
        <v>98</v>
      </c>
      <c r="AB3331">
        <v>81</v>
      </c>
      <c r="AC3331">
        <v>106</v>
      </c>
      <c r="AD3331">
        <v>73</v>
      </c>
      <c r="AE3331">
        <v>110</v>
      </c>
      <c r="AF3331">
        <v>97</v>
      </c>
      <c r="AG3331">
        <v>128</v>
      </c>
      <c r="AH3331">
        <v>82</v>
      </c>
      <c r="AI3331">
        <v>108</v>
      </c>
      <c r="AJ3331">
        <v>120</v>
      </c>
      <c r="AK3331">
        <v>130</v>
      </c>
      <c r="AL3331">
        <v>129</v>
      </c>
      <c r="AM3331">
        <v>144</v>
      </c>
      <c r="AN3331">
        <v>146</v>
      </c>
      <c r="AO3331">
        <v>156</v>
      </c>
      <c r="AP3331">
        <v>96</v>
      </c>
      <c r="AQ3331">
        <v>88</v>
      </c>
      <c r="AR3331">
        <v>87</v>
      </c>
      <c r="AS3331">
        <v>142</v>
      </c>
      <c r="AT3331">
        <v>147</v>
      </c>
      <c r="AU3331">
        <v>180</v>
      </c>
    </row>
    <row r="3332" spans="1:47" x14ac:dyDescent="0.25">
      <c r="A3332" t="str">
        <f t="shared" si="52"/>
        <v>Pergarbeitslose AusländerInsgesamt</v>
      </c>
      <c r="B3332">
        <v>3331</v>
      </c>
      <c r="C3332">
        <v>411</v>
      </c>
      <c r="D3332" t="s">
        <v>210</v>
      </c>
      <c r="E3332" t="s">
        <v>37</v>
      </c>
      <c r="F3332" t="s">
        <v>48</v>
      </c>
      <c r="G3332">
        <v>213</v>
      </c>
      <c r="H3332">
        <v>65</v>
      </c>
      <c r="I3332">
        <v>206</v>
      </c>
      <c r="J3332">
        <v>73</v>
      </c>
      <c r="K3332">
        <v>238</v>
      </c>
      <c r="L3332">
        <v>46</v>
      </c>
      <c r="M3332">
        <v>182</v>
      </c>
      <c r="N3332">
        <v>41</v>
      </c>
      <c r="O3332">
        <v>167</v>
      </c>
      <c r="P3332">
        <v>70</v>
      </c>
      <c r="Q3332">
        <v>208</v>
      </c>
      <c r="R3332">
        <v>89</v>
      </c>
      <c r="S3332">
        <v>258</v>
      </c>
      <c r="T3332">
        <v>82</v>
      </c>
      <c r="U3332">
        <v>255</v>
      </c>
      <c r="V3332">
        <v>86</v>
      </c>
      <c r="W3332">
        <v>252</v>
      </c>
      <c r="X3332">
        <v>88</v>
      </c>
      <c r="Y3332">
        <v>311</v>
      </c>
      <c r="Z3332">
        <v>151</v>
      </c>
      <c r="AA3332">
        <v>330</v>
      </c>
      <c r="AB3332">
        <v>158</v>
      </c>
      <c r="AC3332">
        <v>369</v>
      </c>
      <c r="AD3332">
        <v>162</v>
      </c>
      <c r="AE3332">
        <v>380</v>
      </c>
      <c r="AF3332">
        <v>193</v>
      </c>
      <c r="AG3332">
        <v>415</v>
      </c>
      <c r="AH3332">
        <v>172</v>
      </c>
      <c r="AI3332">
        <v>354</v>
      </c>
      <c r="AJ3332">
        <v>203</v>
      </c>
      <c r="AK3332">
        <v>421</v>
      </c>
      <c r="AL3332">
        <v>219</v>
      </c>
      <c r="AM3332">
        <v>410</v>
      </c>
      <c r="AN3332">
        <v>283</v>
      </c>
      <c r="AO3332">
        <v>476</v>
      </c>
      <c r="AP3332">
        <v>172</v>
      </c>
      <c r="AQ3332">
        <v>355</v>
      </c>
      <c r="AR3332">
        <v>161</v>
      </c>
      <c r="AS3332">
        <v>410</v>
      </c>
      <c r="AT3332">
        <v>251</v>
      </c>
      <c r="AU3332">
        <v>541</v>
      </c>
    </row>
    <row r="3333" spans="1:47" x14ac:dyDescent="0.25">
      <c r="A3333" t="str">
        <f t="shared" si="52"/>
        <v>Pergarbeitslose AusländerMänner</v>
      </c>
      <c r="B3333">
        <v>3332</v>
      </c>
      <c r="C3333">
        <v>411</v>
      </c>
      <c r="D3333" t="s">
        <v>210</v>
      </c>
      <c r="E3333" t="s">
        <v>37</v>
      </c>
      <c r="F3333" t="s">
        <v>49</v>
      </c>
      <c r="G3333">
        <v>174</v>
      </c>
      <c r="H3333">
        <v>33</v>
      </c>
      <c r="I3333">
        <v>170</v>
      </c>
      <c r="J3333">
        <v>45</v>
      </c>
      <c r="K3333">
        <v>186</v>
      </c>
      <c r="L3333">
        <v>23</v>
      </c>
      <c r="M3333">
        <v>134</v>
      </c>
      <c r="N3333">
        <v>22</v>
      </c>
      <c r="O3333">
        <v>129</v>
      </c>
      <c r="P3333">
        <v>32</v>
      </c>
      <c r="Q3333">
        <v>154</v>
      </c>
      <c r="R3333">
        <v>57</v>
      </c>
      <c r="S3333">
        <v>200</v>
      </c>
      <c r="T3333">
        <v>45</v>
      </c>
      <c r="U3333">
        <v>198</v>
      </c>
      <c r="V3333">
        <v>52</v>
      </c>
      <c r="W3333">
        <v>188</v>
      </c>
      <c r="X3333">
        <v>42</v>
      </c>
      <c r="Y3333">
        <v>227</v>
      </c>
      <c r="Z3333">
        <v>67</v>
      </c>
      <c r="AA3333">
        <v>232</v>
      </c>
      <c r="AB3333">
        <v>77</v>
      </c>
      <c r="AC3333">
        <v>263</v>
      </c>
      <c r="AD3333">
        <v>89</v>
      </c>
      <c r="AE3333">
        <v>270</v>
      </c>
      <c r="AF3333">
        <v>96</v>
      </c>
      <c r="AG3333">
        <v>287</v>
      </c>
      <c r="AH3333">
        <v>90</v>
      </c>
      <c r="AI3333">
        <v>246</v>
      </c>
      <c r="AJ3333">
        <v>83</v>
      </c>
      <c r="AK3333">
        <v>291</v>
      </c>
      <c r="AL3333">
        <v>90</v>
      </c>
      <c r="AM3333">
        <v>266</v>
      </c>
      <c r="AN3333">
        <v>137</v>
      </c>
      <c r="AO3333">
        <v>320</v>
      </c>
      <c r="AP3333">
        <v>76</v>
      </c>
      <c r="AQ3333">
        <v>267</v>
      </c>
      <c r="AR3333">
        <v>74</v>
      </c>
      <c r="AS3333">
        <v>268</v>
      </c>
      <c r="AT3333">
        <v>104</v>
      </c>
      <c r="AU3333">
        <v>361</v>
      </c>
    </row>
    <row r="3334" spans="1:47" x14ac:dyDescent="0.25">
      <c r="A3334" t="str">
        <f t="shared" si="52"/>
        <v>PergArbeitsstättenInsgesamt</v>
      </c>
      <c r="B3334">
        <v>3333</v>
      </c>
      <c r="C3334">
        <v>411</v>
      </c>
      <c r="D3334" t="s">
        <v>210</v>
      </c>
      <c r="E3334" t="s">
        <v>476</v>
      </c>
      <c r="F3334" t="s">
        <v>48</v>
      </c>
      <c r="G3334">
        <v>5434</v>
      </c>
      <c r="H3334">
        <v>5591</v>
      </c>
      <c r="I3334">
        <v>5710</v>
      </c>
    </row>
    <row r="3335" spans="1:47" x14ac:dyDescent="0.25">
      <c r="A3335" t="str">
        <f t="shared" si="52"/>
        <v>PergBeschäftigte in den ArbeitsstättenInsgesamt</v>
      </c>
      <c r="B3335">
        <v>3334</v>
      </c>
      <c r="C3335">
        <v>411</v>
      </c>
      <c r="D3335" t="s">
        <v>210</v>
      </c>
      <c r="E3335" t="s">
        <v>477</v>
      </c>
      <c r="F3335" t="s">
        <v>48</v>
      </c>
      <c r="G3335">
        <v>29409</v>
      </c>
      <c r="H3335">
        <v>28304</v>
      </c>
      <c r="I3335">
        <v>28462</v>
      </c>
    </row>
    <row r="3336" spans="1:47" x14ac:dyDescent="0.25">
      <c r="A3336" t="str">
        <f t="shared" si="52"/>
        <v>PergGesamteinkommenBruttobezüge Gesamt</v>
      </c>
      <c r="B3336">
        <v>3335</v>
      </c>
      <c r="C3336">
        <v>411</v>
      </c>
      <c r="D3336" t="s">
        <v>210</v>
      </c>
      <c r="E3336" t="s">
        <v>45</v>
      </c>
      <c r="F3336" t="s">
        <v>63</v>
      </c>
      <c r="G3336">
        <v>909131.66463999997</v>
      </c>
      <c r="H3336">
        <v>944205.95778000006</v>
      </c>
      <c r="I3336">
        <v>990339.94441999996</v>
      </c>
      <c r="J3336">
        <v>1045533.91849</v>
      </c>
      <c r="K3336">
        <v>1109323.7649900001</v>
      </c>
      <c r="L3336">
        <v>1129583.41866</v>
      </c>
      <c r="M3336">
        <v>1162270.9177999999</v>
      </c>
      <c r="N3336">
        <v>1209986.3987499999</v>
      </c>
      <c r="O3336">
        <v>1267513.34858</v>
      </c>
      <c r="P3336">
        <v>1308769.6074699999</v>
      </c>
      <c r="Q3336">
        <v>1352898.6987900001</v>
      </c>
      <c r="R3336">
        <v>1392270.4288300001</v>
      </c>
      <c r="S3336">
        <v>1443376.2124300001</v>
      </c>
      <c r="T3336">
        <v>1487565.5475099999</v>
      </c>
      <c r="U3336">
        <v>1567918.12005</v>
      </c>
      <c r="V3336">
        <v>1637971.44619</v>
      </c>
      <c r="W3336">
        <v>1666015.6523</v>
      </c>
      <c r="X3336">
        <v>1762250.7811</v>
      </c>
      <c r="Y3336">
        <v>1872129.42469</v>
      </c>
    </row>
    <row r="3337" spans="1:47" x14ac:dyDescent="0.25">
      <c r="A3337" t="str">
        <f t="shared" si="52"/>
        <v>PergGesamteinkommenNettobezüge Gesamt</v>
      </c>
      <c r="B3337">
        <v>3336</v>
      </c>
      <c r="C3337">
        <v>411</v>
      </c>
      <c r="D3337" t="s">
        <v>210</v>
      </c>
      <c r="E3337" t="s">
        <v>45</v>
      </c>
      <c r="F3337" t="s">
        <v>64</v>
      </c>
      <c r="G3337">
        <v>665207.48156999995</v>
      </c>
      <c r="H3337">
        <v>695165.36086999997</v>
      </c>
      <c r="I3337">
        <v>725153.85663000005</v>
      </c>
      <c r="J3337">
        <v>761660.30524999998</v>
      </c>
      <c r="K3337">
        <v>803784.28812000004</v>
      </c>
      <c r="L3337">
        <v>836503.65278</v>
      </c>
      <c r="M3337">
        <v>856867.89514000004</v>
      </c>
      <c r="N3337">
        <v>886568.89373999997</v>
      </c>
      <c r="O3337">
        <v>924004.28318000003</v>
      </c>
      <c r="P3337">
        <v>949652.59458000003</v>
      </c>
      <c r="Q3337">
        <v>977518.30668000004</v>
      </c>
      <c r="R3337">
        <v>999811.81016999995</v>
      </c>
      <c r="S3337">
        <v>1066919.16656</v>
      </c>
      <c r="T3337">
        <v>1096315.12475</v>
      </c>
      <c r="U3337">
        <v>1149922.55709</v>
      </c>
      <c r="V3337">
        <v>1204519.52877</v>
      </c>
      <c r="W3337">
        <v>1240386.5964899999</v>
      </c>
      <c r="X3337">
        <v>1300385.8739700001</v>
      </c>
      <c r="Y3337">
        <v>1387022.9127400001</v>
      </c>
    </row>
    <row r="3338" spans="1:47" x14ac:dyDescent="0.25">
      <c r="A3338" t="str">
        <f t="shared" si="52"/>
        <v>PergGründungsintensitätin % der aktiven Wirtschaftskammermitglieder</v>
      </c>
      <c r="B3338">
        <v>3337</v>
      </c>
      <c r="C3338">
        <v>411</v>
      </c>
      <c r="D3338" t="s">
        <v>210</v>
      </c>
      <c r="E3338" t="s">
        <v>40</v>
      </c>
      <c r="F3338" t="s">
        <v>52</v>
      </c>
      <c r="G3338">
        <v>7.7680525164113803</v>
      </c>
      <c r="H3338">
        <v>9.2172544638041902</v>
      </c>
      <c r="I3338">
        <v>7.8537990469808596</v>
      </c>
      <c r="J3338">
        <v>8.7286512868173798</v>
      </c>
      <c r="K3338">
        <v>7.6565163542169898</v>
      </c>
      <c r="L3338">
        <v>8.7710063955255002</v>
      </c>
      <c r="M3338">
        <v>11.5088180850236</v>
      </c>
      <c r="N3338">
        <v>7.6218328342836701</v>
      </c>
      <c r="O3338">
        <v>7.6502126985156096</v>
      </c>
      <c r="P3338">
        <v>7.3898098594613399</v>
      </c>
      <c r="Q3338">
        <v>7.0464002925831704</v>
      </c>
      <c r="R3338">
        <v>8.6998875794348898</v>
      </c>
      <c r="S3338">
        <v>7.7766313432213297</v>
      </c>
      <c r="T3338">
        <v>9.0444427493424406</v>
      </c>
      <c r="U3338">
        <v>8.7261610742266793</v>
      </c>
      <c r="V3338">
        <v>6.9589209074187597</v>
      </c>
      <c r="W3338">
        <v>7.6830370593552297</v>
      </c>
      <c r="X3338">
        <v>6.0156931124673099</v>
      </c>
      <c r="Y3338">
        <v>6.1028770706190096</v>
      </c>
      <c r="Z3338">
        <v>6.7815453029460802</v>
      </c>
      <c r="AA3338">
        <v>6.8169900367068701</v>
      </c>
      <c r="AB3338">
        <v>6.0520939734422896</v>
      </c>
    </row>
    <row r="3339" spans="1:47" x14ac:dyDescent="0.25">
      <c r="A3339" t="str">
        <f t="shared" si="52"/>
        <v>PergGründungsintensitätje 1.000 Einwohner</v>
      </c>
      <c r="B3339">
        <v>3338</v>
      </c>
      <c r="C3339">
        <v>411</v>
      </c>
      <c r="D3339" t="s">
        <v>210</v>
      </c>
      <c r="E3339" t="s">
        <v>40</v>
      </c>
      <c r="F3339" t="s">
        <v>53</v>
      </c>
      <c r="G3339">
        <v>2.2150812716438399</v>
      </c>
      <c r="H3339">
        <v>2.7123042965478601</v>
      </c>
      <c r="I3339">
        <v>2.4282582550629499</v>
      </c>
      <c r="J3339">
        <v>2.77470256514512</v>
      </c>
      <c r="K3339">
        <v>2.5401989069581998</v>
      </c>
      <c r="L3339">
        <v>2.99449328483594</v>
      </c>
      <c r="M3339">
        <v>4.0678688571560997</v>
      </c>
      <c r="N3339">
        <v>2.8758126996565698</v>
      </c>
      <c r="O3339">
        <v>2.9702883754755001</v>
      </c>
      <c r="P3339">
        <v>2.9367360670275802</v>
      </c>
      <c r="Q3339">
        <v>2.8683248573732101</v>
      </c>
      <c r="R3339">
        <v>3.6507267437617701</v>
      </c>
      <c r="S3339">
        <v>3.4183897603409901</v>
      </c>
      <c r="T3339">
        <v>4.0912493082379298</v>
      </c>
      <c r="U3339">
        <v>4.0858798535707397</v>
      </c>
      <c r="V3339">
        <v>3.3479838352850901</v>
      </c>
      <c r="W3339">
        <v>3.7438336856941499</v>
      </c>
      <c r="X3339">
        <v>3.02370762061964</v>
      </c>
      <c r="Y3339">
        <v>3.0448903839461798</v>
      </c>
      <c r="Z3339">
        <v>3.52392368683295</v>
      </c>
      <c r="AA3339">
        <v>3.72348804903547</v>
      </c>
      <c r="AB3339">
        <v>3.3609393612797098</v>
      </c>
    </row>
    <row r="3340" spans="1:47" x14ac:dyDescent="0.25">
      <c r="A3340" t="str">
        <f t="shared" si="52"/>
        <v>PergKammermitgliedschaftenAktiv</v>
      </c>
      <c r="B3340">
        <v>3339</v>
      </c>
      <c r="C3340">
        <v>411</v>
      </c>
      <c r="D3340" t="s">
        <v>210</v>
      </c>
      <c r="E3340" t="s">
        <v>39</v>
      </c>
      <c r="F3340" t="s">
        <v>50</v>
      </c>
      <c r="G3340">
        <v>1828</v>
      </c>
      <c r="H3340">
        <v>1895</v>
      </c>
      <c r="I3340">
        <v>1998</v>
      </c>
      <c r="J3340">
        <v>2070</v>
      </c>
      <c r="K3340">
        <v>2164</v>
      </c>
      <c r="L3340">
        <v>2231</v>
      </c>
      <c r="M3340">
        <v>2315</v>
      </c>
      <c r="N3340">
        <v>2476</v>
      </c>
      <c r="O3340">
        <v>2512</v>
      </c>
      <c r="P3340">
        <v>2547</v>
      </c>
      <c r="Q3340">
        <v>2621</v>
      </c>
      <c r="R3340">
        <v>2608</v>
      </c>
      <c r="S3340">
        <v>2650</v>
      </c>
      <c r="T3340">
        <v>2679</v>
      </c>
      <c r="U3340">
        <v>2773</v>
      </c>
      <c r="V3340">
        <v>2768</v>
      </c>
      <c r="W3340">
        <v>2881</v>
      </c>
      <c r="X3340">
        <v>2913</v>
      </c>
      <c r="Y3340">
        <v>2981</v>
      </c>
      <c r="Z3340">
        <v>3015</v>
      </c>
      <c r="AA3340">
        <v>3131</v>
      </c>
      <c r="AB3340">
        <v>3158</v>
      </c>
      <c r="AC3340">
        <v>3268</v>
      </c>
      <c r="AD3340">
        <v>3262</v>
      </c>
      <c r="AE3340">
        <v>3339</v>
      </c>
      <c r="AF3340">
        <v>3319</v>
      </c>
      <c r="AG3340">
        <v>3427</v>
      </c>
      <c r="AH3340">
        <v>3441</v>
      </c>
      <c r="AI3340">
        <v>3501</v>
      </c>
      <c r="AJ3340">
        <v>3441</v>
      </c>
      <c r="AK3340">
        <v>3522</v>
      </c>
      <c r="AL3340">
        <v>3598</v>
      </c>
      <c r="AM3340">
        <v>3788</v>
      </c>
      <c r="AN3340">
        <v>3814</v>
      </c>
      <c r="AO3340">
        <v>3904</v>
      </c>
      <c r="AP3340">
        <v>3916</v>
      </c>
      <c r="AQ3340">
        <v>3995</v>
      </c>
      <c r="AR3340">
        <v>3984</v>
      </c>
    </row>
    <row r="3341" spans="1:47" x14ac:dyDescent="0.25">
      <c r="A3341" t="str">
        <f t="shared" si="52"/>
        <v>PergKammermitgliedschaftenInsgesamt</v>
      </c>
      <c r="B3341">
        <v>3340</v>
      </c>
      <c r="C3341">
        <v>411</v>
      </c>
      <c r="D3341" t="s">
        <v>210</v>
      </c>
      <c r="E3341" t="s">
        <v>39</v>
      </c>
      <c r="F3341" t="s">
        <v>48</v>
      </c>
      <c r="G3341">
        <v>2242</v>
      </c>
      <c r="H3341">
        <v>2328</v>
      </c>
      <c r="I3341">
        <v>2472</v>
      </c>
      <c r="J3341">
        <v>2560</v>
      </c>
      <c r="K3341">
        <v>2671</v>
      </c>
      <c r="L3341">
        <v>2725</v>
      </c>
      <c r="M3341">
        <v>2812</v>
      </c>
      <c r="N3341">
        <v>2996</v>
      </c>
      <c r="O3341">
        <v>3030</v>
      </c>
      <c r="P3341">
        <v>3072</v>
      </c>
      <c r="Q3341">
        <v>3156</v>
      </c>
      <c r="R3341">
        <v>3136</v>
      </c>
      <c r="S3341">
        <v>3190</v>
      </c>
      <c r="T3341">
        <v>3243</v>
      </c>
      <c r="U3341">
        <v>3318</v>
      </c>
      <c r="V3341">
        <v>3325</v>
      </c>
      <c r="W3341">
        <v>3448</v>
      </c>
      <c r="X3341">
        <v>3510</v>
      </c>
      <c r="Y3341">
        <v>3571</v>
      </c>
      <c r="Z3341">
        <v>3620</v>
      </c>
      <c r="AA3341">
        <v>3760</v>
      </c>
      <c r="AB3341">
        <v>3796</v>
      </c>
      <c r="AC3341">
        <v>3921</v>
      </c>
      <c r="AD3341">
        <v>3950</v>
      </c>
      <c r="AE3341">
        <v>4031</v>
      </c>
      <c r="AF3341">
        <v>3996</v>
      </c>
      <c r="AG3341">
        <v>4112</v>
      </c>
      <c r="AH3341">
        <v>4119</v>
      </c>
      <c r="AI3341">
        <v>4158</v>
      </c>
      <c r="AJ3341">
        <v>4110</v>
      </c>
      <c r="AK3341">
        <v>4233</v>
      </c>
      <c r="AL3341">
        <v>4315</v>
      </c>
      <c r="AM3341">
        <v>4511</v>
      </c>
      <c r="AN3341">
        <v>4543</v>
      </c>
      <c r="AO3341">
        <v>4636</v>
      </c>
      <c r="AP3341">
        <v>4638</v>
      </c>
      <c r="AQ3341">
        <v>4714</v>
      </c>
      <c r="AR3341">
        <v>4723</v>
      </c>
    </row>
    <row r="3342" spans="1:47" x14ac:dyDescent="0.25">
      <c r="A3342" t="str">
        <f t="shared" si="52"/>
        <v>PergKammermitgliedschaftenRuhend</v>
      </c>
      <c r="B3342">
        <v>3341</v>
      </c>
      <c r="C3342">
        <v>411</v>
      </c>
      <c r="D3342" t="s">
        <v>210</v>
      </c>
      <c r="E3342" t="s">
        <v>39</v>
      </c>
      <c r="F3342" t="s">
        <v>51</v>
      </c>
      <c r="G3342">
        <v>414</v>
      </c>
      <c r="H3342">
        <v>433</v>
      </c>
      <c r="I3342">
        <v>474</v>
      </c>
      <c r="J3342">
        <v>490</v>
      </c>
      <c r="K3342">
        <v>507</v>
      </c>
      <c r="L3342">
        <v>494</v>
      </c>
      <c r="M3342">
        <v>497</v>
      </c>
      <c r="N3342">
        <v>520</v>
      </c>
      <c r="O3342">
        <v>518</v>
      </c>
      <c r="P3342">
        <v>525</v>
      </c>
      <c r="Q3342">
        <v>535</v>
      </c>
      <c r="R3342">
        <v>528</v>
      </c>
      <c r="S3342">
        <v>540</v>
      </c>
      <c r="T3342">
        <v>564</v>
      </c>
      <c r="U3342">
        <v>545</v>
      </c>
      <c r="V3342">
        <v>557</v>
      </c>
      <c r="W3342">
        <v>567</v>
      </c>
      <c r="X3342">
        <v>597</v>
      </c>
      <c r="Y3342">
        <v>590</v>
      </c>
      <c r="Z3342">
        <v>605</v>
      </c>
      <c r="AA3342">
        <v>629</v>
      </c>
      <c r="AB3342">
        <v>638</v>
      </c>
      <c r="AC3342">
        <v>653</v>
      </c>
      <c r="AD3342">
        <v>688</v>
      </c>
      <c r="AE3342">
        <v>692</v>
      </c>
      <c r="AF3342">
        <v>677</v>
      </c>
      <c r="AG3342">
        <v>685</v>
      </c>
      <c r="AH3342">
        <v>678</v>
      </c>
      <c r="AI3342">
        <v>657</v>
      </c>
      <c r="AJ3342">
        <v>669</v>
      </c>
      <c r="AK3342">
        <v>711</v>
      </c>
      <c r="AL3342">
        <v>717</v>
      </c>
      <c r="AM3342">
        <v>723</v>
      </c>
      <c r="AN3342">
        <v>729</v>
      </c>
      <c r="AO3342">
        <v>732</v>
      </c>
      <c r="AP3342">
        <v>722</v>
      </c>
      <c r="AQ3342">
        <v>719</v>
      </c>
      <c r="AR3342">
        <v>739</v>
      </c>
    </row>
    <row r="3343" spans="1:47" x14ac:dyDescent="0.25">
      <c r="A3343" t="str">
        <f t="shared" si="52"/>
        <v>PergLehrlinge1. Lehrjahr, männlich</v>
      </c>
      <c r="B3343">
        <v>3342</v>
      </c>
      <c r="C3343">
        <v>411</v>
      </c>
      <c r="D3343" t="s">
        <v>210</v>
      </c>
      <c r="E3343" t="s">
        <v>46</v>
      </c>
      <c r="F3343" t="s">
        <v>65</v>
      </c>
      <c r="G3343">
        <v>209</v>
      </c>
      <c r="H3343">
        <v>213</v>
      </c>
      <c r="I3343">
        <v>251</v>
      </c>
      <c r="J3343">
        <v>220</v>
      </c>
      <c r="K3343">
        <v>229</v>
      </c>
      <c r="L3343">
        <v>232</v>
      </c>
      <c r="M3343">
        <v>240</v>
      </c>
      <c r="N3343">
        <v>229</v>
      </c>
      <c r="O3343">
        <v>203</v>
      </c>
      <c r="P3343">
        <v>215</v>
      </c>
      <c r="Q3343">
        <v>190</v>
      </c>
      <c r="R3343">
        <v>200</v>
      </c>
      <c r="S3343">
        <v>208</v>
      </c>
      <c r="T3343">
        <v>201</v>
      </c>
      <c r="U3343">
        <v>213</v>
      </c>
      <c r="V3343">
        <v>213</v>
      </c>
      <c r="W3343">
        <v>235</v>
      </c>
      <c r="X3343">
        <v>216</v>
      </c>
      <c r="Y3343">
        <v>193</v>
      </c>
      <c r="Z3343">
        <v>185</v>
      </c>
      <c r="AA3343">
        <v>214</v>
      </c>
      <c r="AB3343">
        <v>217</v>
      </c>
    </row>
    <row r="3344" spans="1:47" x14ac:dyDescent="0.25">
      <c r="A3344" t="str">
        <f t="shared" si="52"/>
        <v>PergLehrlinge1. Lehrjahr, weiblich</v>
      </c>
      <c r="B3344">
        <v>3343</v>
      </c>
      <c r="C3344">
        <v>411</v>
      </c>
      <c r="D3344" t="s">
        <v>210</v>
      </c>
      <c r="E3344" t="s">
        <v>46</v>
      </c>
      <c r="F3344" t="s">
        <v>66</v>
      </c>
      <c r="G3344">
        <v>87</v>
      </c>
      <c r="H3344">
        <v>110</v>
      </c>
      <c r="I3344">
        <v>92</v>
      </c>
      <c r="J3344">
        <v>105</v>
      </c>
      <c r="K3344">
        <v>107</v>
      </c>
      <c r="L3344">
        <v>106</v>
      </c>
      <c r="M3344">
        <v>133</v>
      </c>
      <c r="N3344">
        <v>107</v>
      </c>
      <c r="O3344">
        <v>111</v>
      </c>
      <c r="P3344">
        <v>127</v>
      </c>
      <c r="Q3344">
        <v>110</v>
      </c>
      <c r="R3344">
        <v>113</v>
      </c>
      <c r="S3344">
        <v>104</v>
      </c>
      <c r="T3344">
        <v>100</v>
      </c>
      <c r="U3344">
        <v>91</v>
      </c>
      <c r="V3344">
        <v>99</v>
      </c>
      <c r="W3344">
        <v>109</v>
      </c>
      <c r="X3344">
        <v>117</v>
      </c>
      <c r="Y3344">
        <v>89</v>
      </c>
      <c r="Z3344">
        <v>116</v>
      </c>
      <c r="AA3344">
        <v>104</v>
      </c>
      <c r="AB3344">
        <v>110</v>
      </c>
    </row>
    <row r="3345" spans="1:28" x14ac:dyDescent="0.25">
      <c r="A3345" t="str">
        <f t="shared" si="52"/>
        <v>PergLehrlinge2. Lehrjahr, männlich</v>
      </c>
      <c r="B3345">
        <v>3344</v>
      </c>
      <c r="C3345">
        <v>411</v>
      </c>
      <c r="D3345" t="s">
        <v>210</v>
      </c>
      <c r="E3345" t="s">
        <v>46</v>
      </c>
      <c r="F3345" t="s">
        <v>67</v>
      </c>
      <c r="G3345">
        <v>241</v>
      </c>
      <c r="H3345">
        <v>218</v>
      </c>
      <c r="I3345">
        <v>221</v>
      </c>
      <c r="J3345">
        <v>257</v>
      </c>
      <c r="K3345">
        <v>223</v>
      </c>
      <c r="L3345">
        <v>226</v>
      </c>
      <c r="M3345">
        <v>241</v>
      </c>
      <c r="N3345">
        <v>252</v>
      </c>
      <c r="O3345">
        <v>231</v>
      </c>
      <c r="P3345">
        <v>212</v>
      </c>
      <c r="Q3345">
        <v>225</v>
      </c>
      <c r="R3345">
        <v>201</v>
      </c>
      <c r="S3345">
        <v>207</v>
      </c>
      <c r="T3345">
        <v>197</v>
      </c>
      <c r="U3345">
        <v>204</v>
      </c>
      <c r="V3345">
        <v>212</v>
      </c>
      <c r="W3345">
        <v>200</v>
      </c>
      <c r="X3345">
        <v>227</v>
      </c>
      <c r="Y3345">
        <v>218</v>
      </c>
      <c r="Z3345">
        <v>202</v>
      </c>
      <c r="AA3345">
        <v>198</v>
      </c>
      <c r="AB3345">
        <v>218</v>
      </c>
    </row>
    <row r="3346" spans="1:28" x14ac:dyDescent="0.25">
      <c r="A3346" t="str">
        <f t="shared" si="52"/>
        <v>PergLehrlinge2. Lehrjahr, weiblich</v>
      </c>
      <c r="B3346">
        <v>3345</v>
      </c>
      <c r="C3346">
        <v>411</v>
      </c>
      <c r="D3346" t="s">
        <v>210</v>
      </c>
      <c r="E3346" t="s">
        <v>46</v>
      </c>
      <c r="F3346" t="s">
        <v>68</v>
      </c>
      <c r="G3346">
        <v>112</v>
      </c>
      <c r="H3346">
        <v>94</v>
      </c>
      <c r="I3346">
        <v>107</v>
      </c>
      <c r="J3346">
        <v>105</v>
      </c>
      <c r="K3346">
        <v>103</v>
      </c>
      <c r="L3346">
        <v>105</v>
      </c>
      <c r="M3346">
        <v>104</v>
      </c>
      <c r="N3346">
        <v>126</v>
      </c>
      <c r="O3346">
        <v>111</v>
      </c>
      <c r="P3346">
        <v>127</v>
      </c>
      <c r="Q3346">
        <v>124</v>
      </c>
      <c r="R3346">
        <v>115</v>
      </c>
      <c r="S3346">
        <v>123</v>
      </c>
      <c r="T3346">
        <v>108</v>
      </c>
      <c r="U3346">
        <v>105</v>
      </c>
      <c r="V3346">
        <v>97</v>
      </c>
      <c r="W3346">
        <v>103</v>
      </c>
      <c r="X3346">
        <v>106</v>
      </c>
      <c r="Y3346">
        <v>117</v>
      </c>
      <c r="Z3346">
        <v>86</v>
      </c>
      <c r="AA3346">
        <v>114</v>
      </c>
      <c r="AB3346">
        <v>96</v>
      </c>
    </row>
    <row r="3347" spans="1:28" x14ac:dyDescent="0.25">
      <c r="A3347" t="str">
        <f t="shared" si="52"/>
        <v>PergLehrlinge3. Lehrjahr, männlich</v>
      </c>
      <c r="B3347">
        <v>3346</v>
      </c>
      <c r="C3347">
        <v>411</v>
      </c>
      <c r="D3347" t="s">
        <v>210</v>
      </c>
      <c r="E3347" t="s">
        <v>46</v>
      </c>
      <c r="F3347" t="s">
        <v>69</v>
      </c>
      <c r="G3347">
        <v>240</v>
      </c>
      <c r="H3347">
        <v>235</v>
      </c>
      <c r="I3347">
        <v>212</v>
      </c>
      <c r="J3347">
        <v>230</v>
      </c>
      <c r="K3347">
        <v>247</v>
      </c>
      <c r="L3347">
        <v>216</v>
      </c>
      <c r="M3347">
        <v>221</v>
      </c>
      <c r="N3347">
        <v>226</v>
      </c>
      <c r="O3347">
        <v>231</v>
      </c>
      <c r="P3347">
        <v>224</v>
      </c>
      <c r="Q3347">
        <v>218</v>
      </c>
      <c r="R3347">
        <v>222</v>
      </c>
      <c r="S3347">
        <v>186</v>
      </c>
      <c r="T3347">
        <v>196</v>
      </c>
      <c r="U3347">
        <v>190</v>
      </c>
      <c r="V3347">
        <v>193</v>
      </c>
      <c r="W3347">
        <v>200</v>
      </c>
      <c r="X3347">
        <v>200</v>
      </c>
      <c r="Y3347">
        <v>223</v>
      </c>
      <c r="Z3347">
        <v>203</v>
      </c>
      <c r="AA3347">
        <v>200</v>
      </c>
      <c r="AB3347">
        <v>187</v>
      </c>
    </row>
    <row r="3348" spans="1:28" x14ac:dyDescent="0.25">
      <c r="A3348" t="str">
        <f t="shared" si="52"/>
        <v>PergLehrlinge3. Lehrjahr, weiblich</v>
      </c>
      <c r="B3348">
        <v>3347</v>
      </c>
      <c r="C3348">
        <v>411</v>
      </c>
      <c r="D3348" t="s">
        <v>210</v>
      </c>
      <c r="E3348" t="s">
        <v>46</v>
      </c>
      <c r="F3348" t="s">
        <v>70</v>
      </c>
      <c r="G3348">
        <v>107</v>
      </c>
      <c r="H3348">
        <v>114</v>
      </c>
      <c r="I3348">
        <v>90</v>
      </c>
      <c r="J3348">
        <v>98</v>
      </c>
      <c r="K3348">
        <v>100</v>
      </c>
      <c r="L3348">
        <v>96</v>
      </c>
      <c r="M3348">
        <v>103</v>
      </c>
      <c r="N3348">
        <v>102</v>
      </c>
      <c r="O3348">
        <v>126</v>
      </c>
      <c r="P3348">
        <v>104</v>
      </c>
      <c r="Q3348">
        <v>119</v>
      </c>
      <c r="R3348">
        <v>121</v>
      </c>
      <c r="S3348">
        <v>111</v>
      </c>
      <c r="T3348">
        <v>112</v>
      </c>
      <c r="U3348">
        <v>96</v>
      </c>
      <c r="V3348">
        <v>102</v>
      </c>
      <c r="W3348">
        <v>88</v>
      </c>
      <c r="X3348">
        <v>90</v>
      </c>
      <c r="Y3348">
        <v>103</v>
      </c>
      <c r="Z3348">
        <v>109</v>
      </c>
      <c r="AA3348">
        <v>88</v>
      </c>
      <c r="AB3348">
        <v>109</v>
      </c>
    </row>
    <row r="3349" spans="1:28" x14ac:dyDescent="0.25">
      <c r="A3349" t="str">
        <f t="shared" si="52"/>
        <v>PergLehrlinge4. Lehrjahr, männlich</v>
      </c>
      <c r="B3349">
        <v>3348</v>
      </c>
      <c r="C3349">
        <v>411</v>
      </c>
      <c r="D3349" t="s">
        <v>210</v>
      </c>
      <c r="E3349" t="s">
        <v>46</v>
      </c>
      <c r="F3349" t="s">
        <v>71</v>
      </c>
      <c r="G3349">
        <v>119</v>
      </c>
      <c r="H3349">
        <v>117</v>
      </c>
      <c r="I3349">
        <v>125</v>
      </c>
      <c r="J3349">
        <v>123</v>
      </c>
      <c r="K3349">
        <v>138</v>
      </c>
      <c r="L3349">
        <v>136</v>
      </c>
      <c r="M3349">
        <v>134</v>
      </c>
      <c r="N3349">
        <v>134</v>
      </c>
      <c r="O3349">
        <v>146</v>
      </c>
      <c r="P3349">
        <v>157</v>
      </c>
      <c r="Q3349">
        <v>127</v>
      </c>
      <c r="R3349">
        <v>132</v>
      </c>
      <c r="S3349">
        <v>141</v>
      </c>
      <c r="T3349">
        <v>134</v>
      </c>
      <c r="U3349">
        <v>134</v>
      </c>
      <c r="V3349">
        <v>120</v>
      </c>
      <c r="W3349">
        <v>140</v>
      </c>
      <c r="X3349">
        <v>131</v>
      </c>
      <c r="Y3349">
        <v>135</v>
      </c>
      <c r="Z3349">
        <v>148</v>
      </c>
      <c r="AA3349">
        <v>147</v>
      </c>
      <c r="AB3349">
        <v>141</v>
      </c>
    </row>
    <row r="3350" spans="1:28" x14ac:dyDescent="0.25">
      <c r="A3350" t="str">
        <f t="shared" si="52"/>
        <v>PergLehrlinge4. Lehrjahr, weiblich</v>
      </c>
      <c r="B3350">
        <v>3349</v>
      </c>
      <c r="C3350">
        <v>411</v>
      </c>
      <c r="D3350" t="s">
        <v>210</v>
      </c>
      <c r="E3350" t="s">
        <v>46</v>
      </c>
      <c r="F3350" t="s">
        <v>72</v>
      </c>
      <c r="G3350">
        <v>8</v>
      </c>
      <c r="H3350">
        <v>17</v>
      </c>
      <c r="I3350">
        <v>10</v>
      </c>
      <c r="J3350">
        <v>10</v>
      </c>
      <c r="K3350">
        <v>14</v>
      </c>
      <c r="L3350">
        <v>14</v>
      </c>
      <c r="M3350">
        <v>5</v>
      </c>
      <c r="N3350">
        <v>12</v>
      </c>
      <c r="O3350">
        <v>7</v>
      </c>
      <c r="P3350">
        <v>16</v>
      </c>
      <c r="Q3350">
        <v>10</v>
      </c>
      <c r="R3350">
        <v>17</v>
      </c>
      <c r="S3350">
        <v>14</v>
      </c>
      <c r="T3350">
        <v>14</v>
      </c>
      <c r="U3350">
        <v>18</v>
      </c>
      <c r="V3350">
        <v>12</v>
      </c>
      <c r="W3350">
        <v>9</v>
      </c>
      <c r="X3350">
        <v>14</v>
      </c>
      <c r="Y3350">
        <v>14</v>
      </c>
      <c r="Z3350">
        <v>23</v>
      </c>
      <c r="AA3350">
        <v>24</v>
      </c>
      <c r="AB3350">
        <v>16</v>
      </c>
    </row>
    <row r="3351" spans="1:28" x14ac:dyDescent="0.25">
      <c r="A3351" t="str">
        <f t="shared" si="52"/>
        <v>PergLehrlingeFrauen</v>
      </c>
      <c r="B3351">
        <v>3350</v>
      </c>
      <c r="C3351">
        <v>411</v>
      </c>
      <c r="D3351" t="s">
        <v>210</v>
      </c>
      <c r="E3351" t="s">
        <v>46</v>
      </c>
      <c r="F3351" t="s">
        <v>47</v>
      </c>
      <c r="G3351">
        <v>314</v>
      </c>
      <c r="H3351">
        <v>335</v>
      </c>
      <c r="I3351">
        <v>299</v>
      </c>
      <c r="J3351">
        <v>318</v>
      </c>
      <c r="K3351">
        <v>324</v>
      </c>
      <c r="L3351">
        <v>321</v>
      </c>
      <c r="M3351">
        <v>345</v>
      </c>
      <c r="N3351">
        <v>347</v>
      </c>
      <c r="O3351">
        <v>355</v>
      </c>
      <c r="P3351">
        <v>374</v>
      </c>
      <c r="Q3351">
        <v>363</v>
      </c>
      <c r="R3351">
        <v>366</v>
      </c>
      <c r="S3351">
        <v>352</v>
      </c>
      <c r="T3351">
        <v>334</v>
      </c>
      <c r="U3351">
        <v>310</v>
      </c>
      <c r="V3351">
        <v>310</v>
      </c>
      <c r="W3351">
        <v>309</v>
      </c>
      <c r="X3351">
        <v>327</v>
      </c>
      <c r="Y3351">
        <v>323</v>
      </c>
      <c r="Z3351">
        <v>334</v>
      </c>
      <c r="AA3351">
        <v>330</v>
      </c>
      <c r="AB3351">
        <v>331</v>
      </c>
    </row>
    <row r="3352" spans="1:28" x14ac:dyDescent="0.25">
      <c r="A3352" t="str">
        <f t="shared" si="52"/>
        <v>PergLehrlingeInsgesamt</v>
      </c>
      <c r="B3352">
        <v>3351</v>
      </c>
      <c r="C3352">
        <v>411</v>
      </c>
      <c r="D3352" t="s">
        <v>210</v>
      </c>
      <c r="E3352" t="s">
        <v>46</v>
      </c>
      <c r="F3352" t="s">
        <v>48</v>
      </c>
      <c r="G3352">
        <v>1123</v>
      </c>
      <c r="H3352">
        <v>1118</v>
      </c>
      <c r="I3352">
        <v>1108</v>
      </c>
      <c r="J3352">
        <v>1148</v>
      </c>
      <c r="K3352">
        <v>1161</v>
      </c>
      <c r="L3352">
        <v>1131</v>
      </c>
      <c r="M3352">
        <v>1181</v>
      </c>
      <c r="N3352">
        <v>1188</v>
      </c>
      <c r="O3352">
        <v>1166</v>
      </c>
      <c r="P3352">
        <v>1182</v>
      </c>
      <c r="Q3352">
        <v>1123</v>
      </c>
      <c r="R3352">
        <v>1121</v>
      </c>
      <c r="S3352">
        <v>1094</v>
      </c>
      <c r="T3352">
        <v>1062</v>
      </c>
      <c r="U3352">
        <v>1051</v>
      </c>
      <c r="V3352">
        <v>1048</v>
      </c>
      <c r="W3352">
        <v>1084</v>
      </c>
      <c r="X3352">
        <v>1101</v>
      </c>
      <c r="Y3352">
        <v>1092</v>
      </c>
      <c r="Z3352">
        <v>1072</v>
      </c>
      <c r="AA3352">
        <v>1089</v>
      </c>
      <c r="AB3352">
        <v>1094</v>
      </c>
    </row>
    <row r="3353" spans="1:28" x14ac:dyDescent="0.25">
      <c r="A3353" t="str">
        <f t="shared" si="52"/>
        <v>PergLehrlingeMänner</v>
      </c>
      <c r="B3353">
        <v>3352</v>
      </c>
      <c r="C3353">
        <v>411</v>
      </c>
      <c r="D3353" t="s">
        <v>210</v>
      </c>
      <c r="E3353" t="s">
        <v>46</v>
      </c>
      <c r="F3353" t="s">
        <v>49</v>
      </c>
      <c r="G3353">
        <v>809</v>
      </c>
      <c r="H3353">
        <v>783</v>
      </c>
      <c r="I3353">
        <v>809</v>
      </c>
      <c r="J3353">
        <v>830</v>
      </c>
      <c r="K3353">
        <v>837</v>
      </c>
      <c r="L3353">
        <v>810</v>
      </c>
      <c r="M3353">
        <v>836</v>
      </c>
      <c r="N3353">
        <v>841</v>
      </c>
      <c r="O3353">
        <v>811</v>
      </c>
      <c r="P3353">
        <v>808</v>
      </c>
      <c r="Q3353">
        <v>760</v>
      </c>
      <c r="R3353">
        <v>755</v>
      </c>
      <c r="S3353">
        <v>742</v>
      </c>
      <c r="T3353">
        <v>728</v>
      </c>
      <c r="U3353">
        <v>741</v>
      </c>
      <c r="V3353">
        <v>738</v>
      </c>
      <c r="W3353">
        <v>775</v>
      </c>
      <c r="X3353">
        <v>774</v>
      </c>
      <c r="Y3353">
        <v>769</v>
      </c>
      <c r="Z3353">
        <v>738</v>
      </c>
      <c r="AA3353">
        <v>759</v>
      </c>
      <c r="AB3353">
        <v>763</v>
      </c>
    </row>
    <row r="3354" spans="1:28" x14ac:dyDescent="0.25">
      <c r="A3354" t="str">
        <f t="shared" si="52"/>
        <v>PergNeugründungenInsgesamt</v>
      </c>
      <c r="B3354">
        <v>3353</v>
      </c>
      <c r="C3354">
        <v>411</v>
      </c>
      <c r="D3354" t="s">
        <v>210</v>
      </c>
      <c r="E3354" t="s">
        <v>41</v>
      </c>
      <c r="F3354" t="s">
        <v>48</v>
      </c>
      <c r="G3354">
        <v>142</v>
      </c>
      <c r="H3354">
        <v>174.666972089089</v>
      </c>
      <c r="I3354">
        <v>156.91890495867801</v>
      </c>
      <c r="J3354">
        <v>180.68308163712001</v>
      </c>
      <c r="K3354">
        <v>165.68701390525601</v>
      </c>
      <c r="L3354">
        <v>195.68115268417401</v>
      </c>
      <c r="M3354">
        <v>266.42913866829599</v>
      </c>
      <c r="N3354">
        <v>188.71658097686401</v>
      </c>
      <c r="O3354">
        <v>194.85091743119301</v>
      </c>
      <c r="P3354">
        <v>192.726241134752</v>
      </c>
      <c r="Q3354">
        <v>188.77306383830299</v>
      </c>
      <c r="R3354">
        <v>240.812888198758</v>
      </c>
      <c r="S3354">
        <v>226.53327102803701</v>
      </c>
      <c r="T3354">
        <v>272.68994889267498</v>
      </c>
      <c r="U3354">
        <v>275.57216672407901</v>
      </c>
      <c r="V3354">
        <v>227</v>
      </c>
      <c r="W3354">
        <v>255</v>
      </c>
      <c r="X3354">
        <v>207</v>
      </c>
      <c r="Y3354">
        <v>210</v>
      </c>
      <c r="Z3354">
        <v>244</v>
      </c>
      <c r="AA3354">
        <v>260</v>
      </c>
      <c r="AB3354">
        <v>237</v>
      </c>
    </row>
    <row r="3355" spans="1:28" x14ac:dyDescent="0.25">
      <c r="A3355" t="str">
        <f t="shared" si="52"/>
        <v>PergPendler (Auspendler/-innen)Insgesamt</v>
      </c>
      <c r="B3355">
        <v>3354</v>
      </c>
      <c r="C3355">
        <v>411</v>
      </c>
      <c r="D3355" t="s">
        <v>210</v>
      </c>
      <c r="E3355" t="s">
        <v>459</v>
      </c>
      <c r="F3355" t="s">
        <v>48</v>
      </c>
      <c r="G3355">
        <v>23215</v>
      </c>
      <c r="H3355">
        <v>23981</v>
      </c>
      <c r="I3355">
        <v>24209</v>
      </c>
      <c r="J3355">
        <v>24461</v>
      </c>
      <c r="K3355">
        <v>24439</v>
      </c>
      <c r="L3355">
        <v>24578</v>
      </c>
      <c r="M3355">
        <v>24944</v>
      </c>
      <c r="N3355">
        <v>25284</v>
      </c>
      <c r="O3355">
        <v>25869</v>
      </c>
      <c r="P3355">
        <v>26318</v>
      </c>
      <c r="Q3355">
        <v>26646</v>
      </c>
      <c r="R3355">
        <v>26525</v>
      </c>
      <c r="S3355">
        <v>27095</v>
      </c>
    </row>
    <row r="3356" spans="1:28" x14ac:dyDescent="0.25">
      <c r="A3356" t="str">
        <f t="shared" si="52"/>
        <v>PergPendler ins AuslandInsgesamt</v>
      </c>
      <c r="B3356">
        <v>3355</v>
      </c>
      <c r="C3356">
        <v>411</v>
      </c>
      <c r="D3356" t="s">
        <v>210</v>
      </c>
      <c r="E3356" t="s">
        <v>304</v>
      </c>
      <c r="F3356" t="s">
        <v>48</v>
      </c>
      <c r="G3356">
        <v>16</v>
      </c>
      <c r="H3356">
        <v>42</v>
      </c>
      <c r="I3356">
        <v>76</v>
      </c>
      <c r="J3356">
        <v>24</v>
      </c>
      <c r="K3356">
        <v>30</v>
      </c>
      <c r="L3356">
        <v>84</v>
      </c>
      <c r="M3356">
        <v>92</v>
      </c>
      <c r="N3356">
        <v>96</v>
      </c>
      <c r="O3356">
        <v>104</v>
      </c>
      <c r="P3356">
        <v>77</v>
      </c>
      <c r="Q3356">
        <v>77</v>
      </c>
      <c r="R3356">
        <v>44</v>
      </c>
      <c r="S3356">
        <v>67</v>
      </c>
    </row>
    <row r="3357" spans="1:28" x14ac:dyDescent="0.25">
      <c r="A3357" t="str">
        <f t="shared" si="52"/>
        <v>PergPendler zw. BundesländernInsgesamt</v>
      </c>
      <c r="B3357">
        <v>3356</v>
      </c>
      <c r="C3357">
        <v>411</v>
      </c>
      <c r="D3357" t="s">
        <v>210</v>
      </c>
      <c r="E3357" t="s">
        <v>433</v>
      </c>
      <c r="F3357" t="s">
        <v>48</v>
      </c>
      <c r="G3357">
        <v>2875</v>
      </c>
      <c r="H3357">
        <v>2770</v>
      </c>
      <c r="I3357">
        <v>3015</v>
      </c>
      <c r="J3357">
        <v>3052</v>
      </c>
      <c r="K3357">
        <v>2973</v>
      </c>
      <c r="L3357">
        <v>3005</v>
      </c>
      <c r="M3357">
        <v>2978</v>
      </c>
      <c r="N3357">
        <v>3044</v>
      </c>
      <c r="O3357">
        <v>3230</v>
      </c>
      <c r="P3357">
        <v>3210</v>
      </c>
      <c r="Q3357">
        <v>3280</v>
      </c>
      <c r="R3357">
        <v>3290</v>
      </c>
      <c r="S3357">
        <v>3290</v>
      </c>
    </row>
    <row r="3358" spans="1:28" x14ac:dyDescent="0.25">
      <c r="A3358" t="str">
        <f t="shared" si="52"/>
        <v>PergPendler zw. Gemeinden eines Pol. BezirkesInsgesamt</v>
      </c>
      <c r="B3358">
        <v>3357</v>
      </c>
      <c r="C3358">
        <v>411</v>
      </c>
      <c r="D3358" t="s">
        <v>210</v>
      </c>
      <c r="E3358" t="s">
        <v>305</v>
      </c>
      <c r="F3358" t="s">
        <v>48</v>
      </c>
      <c r="G3358">
        <v>8736</v>
      </c>
      <c r="H3358">
        <v>8318</v>
      </c>
      <c r="I3358">
        <v>8467</v>
      </c>
      <c r="J3358">
        <v>8747</v>
      </c>
      <c r="K3358">
        <v>8730</v>
      </c>
      <c r="L3358">
        <v>8961</v>
      </c>
      <c r="M3358">
        <v>9148</v>
      </c>
      <c r="N3358">
        <v>9284</v>
      </c>
      <c r="O3358">
        <v>9491</v>
      </c>
      <c r="P3358">
        <v>9801</v>
      </c>
      <c r="Q3358">
        <v>9789</v>
      </c>
      <c r="R3358">
        <v>9617</v>
      </c>
      <c r="S3358">
        <v>9817</v>
      </c>
    </row>
    <row r="3359" spans="1:28" x14ac:dyDescent="0.25">
      <c r="A3359" t="str">
        <f t="shared" si="52"/>
        <v>PergPendler zw. Pol. Bez. des BundeslandesInsgesamt</v>
      </c>
      <c r="B3359">
        <v>3358</v>
      </c>
      <c r="C3359">
        <v>411</v>
      </c>
      <c r="D3359" t="s">
        <v>210</v>
      </c>
      <c r="E3359" t="s">
        <v>306</v>
      </c>
      <c r="F3359" t="s">
        <v>48</v>
      </c>
      <c r="G3359">
        <v>11588</v>
      </c>
      <c r="H3359">
        <v>12851</v>
      </c>
      <c r="I3359">
        <v>12651</v>
      </c>
      <c r="J3359">
        <v>12638</v>
      </c>
      <c r="K3359">
        <v>12706</v>
      </c>
      <c r="L3359">
        <v>12528</v>
      </c>
      <c r="M3359">
        <v>12726</v>
      </c>
      <c r="N3359">
        <v>12860</v>
      </c>
      <c r="O3359">
        <v>13044</v>
      </c>
      <c r="P3359">
        <v>13230</v>
      </c>
      <c r="Q3359">
        <v>13500</v>
      </c>
      <c r="R3359">
        <v>13574</v>
      </c>
      <c r="S3359">
        <v>13921</v>
      </c>
    </row>
    <row r="3360" spans="1:28" x14ac:dyDescent="0.25">
      <c r="A3360" t="str">
        <f t="shared" si="52"/>
        <v>PergPensionisteneinkommenBrutto_Schnitt</v>
      </c>
      <c r="B3360">
        <v>3359</v>
      </c>
      <c r="C3360">
        <v>411</v>
      </c>
      <c r="D3360" t="s">
        <v>210</v>
      </c>
      <c r="E3360" t="s">
        <v>44</v>
      </c>
      <c r="F3360" t="s">
        <v>54</v>
      </c>
      <c r="G3360">
        <v>14642.235837640599</v>
      </c>
      <c r="H3360">
        <v>14952.211864086499</v>
      </c>
      <c r="I3360">
        <v>15484.2724134321</v>
      </c>
      <c r="J3360">
        <v>16020.504642460201</v>
      </c>
      <c r="K3360">
        <v>16694.120204022202</v>
      </c>
      <c r="L3360">
        <v>17325.717029198699</v>
      </c>
      <c r="M3360">
        <v>17840.6847186208</v>
      </c>
      <c r="N3360">
        <v>18337.5857983309</v>
      </c>
      <c r="O3360">
        <v>18940.561103149899</v>
      </c>
      <c r="P3360">
        <v>19527.685520479499</v>
      </c>
      <c r="Q3360">
        <v>20200.660969007498</v>
      </c>
      <c r="R3360">
        <v>20708.582063388501</v>
      </c>
      <c r="S3360">
        <v>21148.299926317199</v>
      </c>
      <c r="T3360">
        <v>21556.886767149801</v>
      </c>
      <c r="U3360">
        <v>22177.183629093699</v>
      </c>
      <c r="V3360">
        <v>22928.249196367498</v>
      </c>
      <c r="W3360">
        <v>24484.8763695571</v>
      </c>
      <c r="X3360">
        <v>25353.9097782221</v>
      </c>
      <c r="Y3360">
        <v>26351.745712927201</v>
      </c>
    </row>
    <row r="3361" spans="1:47" x14ac:dyDescent="0.25">
      <c r="A3361" t="str">
        <f t="shared" si="52"/>
        <v>PergPensionisteneinkommenBruttobezüge 1000 EUR</v>
      </c>
      <c r="B3361">
        <v>3360</v>
      </c>
      <c r="C3361">
        <v>411</v>
      </c>
      <c r="D3361" t="s">
        <v>210</v>
      </c>
      <c r="E3361" t="s">
        <v>44</v>
      </c>
      <c r="F3361" t="s">
        <v>55</v>
      </c>
      <c r="G3361">
        <v>192633.25468000001</v>
      </c>
      <c r="H3361">
        <v>197802.81075</v>
      </c>
      <c r="I3361">
        <v>207040.20644000001</v>
      </c>
      <c r="J3361">
        <v>216196.71015</v>
      </c>
      <c r="K3361">
        <v>229110.10568000001</v>
      </c>
      <c r="L3361">
        <v>241503.16967</v>
      </c>
      <c r="M3361">
        <v>254568.73024999999</v>
      </c>
      <c r="N3361">
        <v>265876.65649000002</v>
      </c>
      <c r="O3361">
        <v>280206.66096000001</v>
      </c>
      <c r="P3361">
        <v>293208.19809000002</v>
      </c>
      <c r="Q3361">
        <v>308948.90886000003</v>
      </c>
      <c r="R3361">
        <v>317545.39736</v>
      </c>
      <c r="S3361">
        <v>324330.32767000003</v>
      </c>
      <c r="T3361">
        <v>334670.66706000001</v>
      </c>
      <c r="U3361">
        <v>349423.70526000002</v>
      </c>
      <c r="V3361">
        <v>368617.46233000001</v>
      </c>
      <c r="W3361">
        <v>394745.17683000001</v>
      </c>
      <c r="X3361">
        <v>418415.57306999998</v>
      </c>
      <c r="Y3361">
        <v>443368.12161999999</v>
      </c>
    </row>
    <row r="3362" spans="1:47" x14ac:dyDescent="0.25">
      <c r="A3362" t="str">
        <f t="shared" si="52"/>
        <v>PergPensionisteneinkommenBruttobezüge Fälle</v>
      </c>
      <c r="B3362">
        <v>3361</v>
      </c>
      <c r="C3362">
        <v>411</v>
      </c>
      <c r="D3362" t="s">
        <v>210</v>
      </c>
      <c r="E3362" t="s">
        <v>44</v>
      </c>
      <c r="F3362" t="s">
        <v>56</v>
      </c>
      <c r="G3362">
        <v>13156</v>
      </c>
      <c r="H3362">
        <v>13229</v>
      </c>
      <c r="I3362">
        <v>13371</v>
      </c>
      <c r="J3362">
        <v>13495</v>
      </c>
      <c r="K3362">
        <v>13724</v>
      </c>
      <c r="L3362">
        <v>13939</v>
      </c>
      <c r="M3362">
        <v>14269</v>
      </c>
      <c r="N3362">
        <v>14499</v>
      </c>
      <c r="O3362">
        <v>14794</v>
      </c>
      <c r="P3362">
        <v>15015</v>
      </c>
      <c r="Q3362">
        <v>15294</v>
      </c>
      <c r="R3362">
        <v>15334</v>
      </c>
      <c r="S3362">
        <v>15336</v>
      </c>
      <c r="T3362">
        <v>15525</v>
      </c>
      <c r="U3362">
        <v>15756</v>
      </c>
      <c r="V3362">
        <v>16077</v>
      </c>
      <c r="W3362">
        <v>16122</v>
      </c>
      <c r="X3362">
        <v>16503</v>
      </c>
      <c r="Y3362">
        <v>16825</v>
      </c>
    </row>
    <row r="3363" spans="1:47" x14ac:dyDescent="0.25">
      <c r="A3363" t="str">
        <f t="shared" si="52"/>
        <v>PergPensionisteneinkommenLohnsteuer 1000 EUR</v>
      </c>
      <c r="B3363">
        <v>3362</v>
      </c>
      <c r="C3363">
        <v>411</v>
      </c>
      <c r="D3363" t="s">
        <v>210</v>
      </c>
      <c r="E3363" t="s">
        <v>44</v>
      </c>
      <c r="F3363" t="s">
        <v>57</v>
      </c>
      <c r="G3363">
        <v>20008.45535</v>
      </c>
      <c r="H3363">
        <v>18725.881969999999</v>
      </c>
      <c r="I3363">
        <v>20621.603889999999</v>
      </c>
      <c r="J3363">
        <v>22495.79882</v>
      </c>
      <c r="K3363">
        <v>25163.354609999999</v>
      </c>
      <c r="L3363">
        <v>24009.951939999999</v>
      </c>
      <c r="M3363">
        <v>26689.338769999998</v>
      </c>
      <c r="N3363">
        <v>29362.90163</v>
      </c>
      <c r="O3363">
        <v>32373.58383</v>
      </c>
      <c r="P3363">
        <v>34789.508040000001</v>
      </c>
      <c r="Q3363">
        <v>38113.761899999998</v>
      </c>
      <c r="R3363">
        <v>40530.794820000003</v>
      </c>
      <c r="S3363">
        <v>34233.615619999997</v>
      </c>
      <c r="T3363">
        <v>36396.941509999997</v>
      </c>
      <c r="U3363">
        <v>39408.769310000003</v>
      </c>
      <c r="V3363">
        <v>43138.826459999997</v>
      </c>
      <c r="W3363">
        <v>43974.835440000003</v>
      </c>
      <c r="X3363">
        <v>48584.404470000001</v>
      </c>
      <c r="Y3363">
        <v>50747.938390000003</v>
      </c>
    </row>
    <row r="3364" spans="1:47" x14ac:dyDescent="0.25">
      <c r="A3364" t="str">
        <f t="shared" si="52"/>
        <v>PergPensionisteneinkommenLohnsteuer Fälle</v>
      </c>
      <c r="B3364">
        <v>3363</v>
      </c>
      <c r="C3364">
        <v>411</v>
      </c>
      <c r="D3364" t="s">
        <v>210</v>
      </c>
      <c r="E3364" t="s">
        <v>44</v>
      </c>
      <c r="F3364" t="s">
        <v>58</v>
      </c>
      <c r="G3364">
        <v>6434</v>
      </c>
      <c r="H3364">
        <v>6188</v>
      </c>
      <c r="I3364">
        <v>6525</v>
      </c>
      <c r="J3364">
        <v>7122</v>
      </c>
      <c r="K3364">
        <v>7380</v>
      </c>
      <c r="L3364">
        <v>7241</v>
      </c>
      <c r="M3364">
        <v>7627</v>
      </c>
      <c r="N3364">
        <v>7957</v>
      </c>
      <c r="O3364">
        <v>8414</v>
      </c>
      <c r="P3364">
        <v>8706</v>
      </c>
      <c r="Q3364">
        <v>9161</v>
      </c>
      <c r="R3364">
        <v>9426</v>
      </c>
      <c r="S3364">
        <v>9549</v>
      </c>
      <c r="T3364">
        <v>9791</v>
      </c>
      <c r="U3364">
        <v>10154</v>
      </c>
      <c r="V3364">
        <v>10732</v>
      </c>
      <c r="W3364">
        <v>11630</v>
      </c>
      <c r="X3364">
        <v>12248</v>
      </c>
      <c r="Y3364">
        <v>12771</v>
      </c>
    </row>
    <row r="3365" spans="1:47" x14ac:dyDescent="0.25">
      <c r="A3365" t="str">
        <f t="shared" si="52"/>
        <v>PergPensionisteneinkommenNetto_Schnitt</v>
      </c>
      <c r="B3365">
        <v>3364</v>
      </c>
      <c r="C3365">
        <v>411</v>
      </c>
      <c r="D3365" t="s">
        <v>210</v>
      </c>
      <c r="E3365" t="s">
        <v>44</v>
      </c>
      <c r="F3365" t="s">
        <v>59</v>
      </c>
      <c r="G3365">
        <v>12416.8972605655</v>
      </c>
      <c r="H3365">
        <v>12753.1308405775</v>
      </c>
      <c r="I3365">
        <v>13122.7242337895</v>
      </c>
      <c r="J3365">
        <v>13509.7354353464</v>
      </c>
      <c r="K3365">
        <v>13964.1755027689</v>
      </c>
      <c r="L3365">
        <v>14666.264283664501</v>
      </c>
      <c r="M3365">
        <v>15006.1723673698</v>
      </c>
      <c r="N3365">
        <v>15323.6488544038</v>
      </c>
      <c r="O3365">
        <v>15730.8588914425</v>
      </c>
      <c r="P3365">
        <v>16155.245024975</v>
      </c>
      <c r="Q3365">
        <v>16620.314608997</v>
      </c>
      <c r="R3365">
        <v>16949.8515579757</v>
      </c>
      <c r="S3365">
        <v>17773.311675795499</v>
      </c>
      <c r="T3365">
        <v>18050.658622222199</v>
      </c>
      <c r="U3365">
        <v>18483.0060542016</v>
      </c>
      <c r="V3365">
        <v>19013.691301859799</v>
      </c>
      <c r="W3365">
        <v>20457.1968043667</v>
      </c>
      <c r="X3365">
        <v>21067.7166636369</v>
      </c>
      <c r="Y3365">
        <v>21942.444967013402</v>
      </c>
    </row>
    <row r="3366" spans="1:47" x14ac:dyDescent="0.25">
      <c r="A3366" t="str">
        <f t="shared" si="52"/>
        <v>PergPensionisteneinkommenNettobezüge 1000 EUR</v>
      </c>
      <c r="B3366">
        <v>3365</v>
      </c>
      <c r="C3366">
        <v>411</v>
      </c>
      <c r="D3366" t="s">
        <v>210</v>
      </c>
      <c r="E3366" t="s">
        <v>44</v>
      </c>
      <c r="F3366" t="s">
        <v>60</v>
      </c>
      <c r="G3366">
        <v>163356.70035999999</v>
      </c>
      <c r="H3366">
        <v>168711.16789000001</v>
      </c>
      <c r="I3366">
        <v>175463.94573000001</v>
      </c>
      <c r="J3366">
        <v>182313.87969999999</v>
      </c>
      <c r="K3366">
        <v>191644.34460000001</v>
      </c>
      <c r="L3366">
        <v>204433.05785000001</v>
      </c>
      <c r="M3366">
        <v>214123.07350999999</v>
      </c>
      <c r="N3366">
        <v>222177.58473999999</v>
      </c>
      <c r="O3366">
        <v>232722.32644</v>
      </c>
      <c r="P3366">
        <v>242571.00404999999</v>
      </c>
      <c r="Q3366">
        <v>254191.09163000001</v>
      </c>
      <c r="R3366">
        <v>259909.02379000001</v>
      </c>
      <c r="S3366">
        <v>272571.50786000001</v>
      </c>
      <c r="T3366">
        <v>280236.47511</v>
      </c>
      <c r="U3366">
        <v>291218.24339000002</v>
      </c>
      <c r="V3366">
        <v>305683.11505999998</v>
      </c>
      <c r="W3366">
        <v>329810.92687999998</v>
      </c>
      <c r="X3366">
        <v>347680.5281</v>
      </c>
      <c r="Y3366">
        <v>369181.63656999997</v>
      </c>
    </row>
    <row r="3367" spans="1:47" x14ac:dyDescent="0.25">
      <c r="A3367" t="str">
        <f t="shared" si="52"/>
        <v>PergPensionisteneinkommenSV-Beiträge 1000 EUR</v>
      </c>
      <c r="B3367">
        <v>3366</v>
      </c>
      <c r="C3367">
        <v>411</v>
      </c>
      <c r="D3367" t="s">
        <v>210</v>
      </c>
      <c r="E3367" t="s">
        <v>44</v>
      </c>
      <c r="F3367" t="s">
        <v>61</v>
      </c>
      <c r="G3367">
        <v>9268.0989699999991</v>
      </c>
      <c r="H3367">
        <v>10365.76089</v>
      </c>
      <c r="I3367">
        <v>10954.65682</v>
      </c>
      <c r="J3367">
        <v>11387.031629999999</v>
      </c>
      <c r="K3367">
        <v>12302.40647</v>
      </c>
      <c r="L3367">
        <v>13060.159879999999</v>
      </c>
      <c r="M3367">
        <v>13756.31797</v>
      </c>
      <c r="N3367">
        <v>14336.170120000001</v>
      </c>
      <c r="O3367">
        <v>15110.750690000001</v>
      </c>
      <c r="P3367">
        <v>15847.686</v>
      </c>
      <c r="Q3367">
        <v>16644.055329999999</v>
      </c>
      <c r="R3367">
        <v>17105.578750000001</v>
      </c>
      <c r="S3367">
        <v>17525.20419</v>
      </c>
      <c r="T3367">
        <v>18037.25044</v>
      </c>
      <c r="U3367">
        <v>18796.69256</v>
      </c>
      <c r="V3367">
        <v>19795.520810000002</v>
      </c>
      <c r="W3367">
        <v>20959.414509999999</v>
      </c>
      <c r="X3367">
        <v>22150.640500000001</v>
      </c>
      <c r="Y3367">
        <v>23438.54666</v>
      </c>
    </row>
    <row r="3368" spans="1:47" x14ac:dyDescent="0.25">
      <c r="A3368" t="str">
        <f t="shared" si="52"/>
        <v>PergPensionisteneinkommenSV-Beiträge Fälle</v>
      </c>
      <c r="B3368">
        <v>3367</v>
      </c>
      <c r="C3368">
        <v>411</v>
      </c>
      <c r="D3368" t="s">
        <v>210</v>
      </c>
      <c r="E3368" t="s">
        <v>44</v>
      </c>
      <c r="F3368" t="s">
        <v>62</v>
      </c>
      <c r="G3368">
        <v>12526</v>
      </c>
      <c r="H3368">
        <v>12612</v>
      </c>
      <c r="I3368">
        <v>12749</v>
      </c>
      <c r="J3368">
        <v>12856</v>
      </c>
      <c r="K3368">
        <v>13076</v>
      </c>
      <c r="L3368">
        <v>13286</v>
      </c>
      <c r="M3368">
        <v>13572</v>
      </c>
      <c r="N3368">
        <v>13789</v>
      </c>
      <c r="O3368">
        <v>14045</v>
      </c>
      <c r="P3368">
        <v>14248</v>
      </c>
      <c r="Q3368">
        <v>14541</v>
      </c>
      <c r="R3368">
        <v>14579</v>
      </c>
      <c r="S3368">
        <v>14603</v>
      </c>
      <c r="T3368">
        <v>14792</v>
      </c>
      <c r="U3368">
        <v>15009</v>
      </c>
      <c r="V3368">
        <v>15325</v>
      </c>
      <c r="W3368">
        <v>15501</v>
      </c>
      <c r="X3368">
        <v>15871</v>
      </c>
      <c r="Y3368">
        <v>16203</v>
      </c>
    </row>
    <row r="3369" spans="1:47" x14ac:dyDescent="0.25">
      <c r="A3369" t="str">
        <f t="shared" si="52"/>
        <v>PergUnselbstständig BeschäftigteFrauen</v>
      </c>
      <c r="B3369">
        <v>3368</v>
      </c>
      <c r="C3369">
        <v>411</v>
      </c>
      <c r="D3369" t="s">
        <v>210</v>
      </c>
      <c r="E3369" t="s">
        <v>38</v>
      </c>
      <c r="F3369" t="s">
        <v>47</v>
      </c>
      <c r="G3369">
        <v>4668</v>
      </c>
      <c r="H3369">
        <v>5042</v>
      </c>
      <c r="I3369">
        <v>4649</v>
      </c>
      <c r="J3369">
        <v>5013</v>
      </c>
      <c r="K3369">
        <v>4721</v>
      </c>
      <c r="L3369">
        <v>5052</v>
      </c>
      <c r="M3369">
        <v>4814</v>
      </c>
      <c r="N3369">
        <v>5121</v>
      </c>
      <c r="O3369">
        <v>10986</v>
      </c>
      <c r="P3369">
        <v>11625</v>
      </c>
      <c r="Q3369">
        <v>11249</v>
      </c>
      <c r="R3369">
        <v>11792</v>
      </c>
      <c r="S3369">
        <v>11337</v>
      </c>
      <c r="T3369">
        <v>11802</v>
      </c>
      <c r="U3369">
        <v>11701</v>
      </c>
      <c r="V3369">
        <v>12197</v>
      </c>
      <c r="W3369">
        <v>11924</v>
      </c>
      <c r="X3369">
        <v>12458</v>
      </c>
      <c r="Y3369">
        <v>12025</v>
      </c>
      <c r="Z3369">
        <v>12511</v>
      </c>
      <c r="AA3369">
        <v>12298</v>
      </c>
      <c r="AB3369">
        <v>12582</v>
      </c>
      <c r="AC3369">
        <v>12301</v>
      </c>
      <c r="AD3369">
        <v>12792</v>
      </c>
      <c r="AE3369">
        <v>12497</v>
      </c>
      <c r="AF3369">
        <v>12903</v>
      </c>
      <c r="AG3369">
        <v>12753</v>
      </c>
      <c r="AH3369">
        <v>13171</v>
      </c>
      <c r="AI3369">
        <v>13060</v>
      </c>
      <c r="AJ3369">
        <v>13418</v>
      </c>
      <c r="AK3369">
        <v>13215</v>
      </c>
      <c r="AL3369">
        <v>13701</v>
      </c>
      <c r="AM3369">
        <v>13403</v>
      </c>
      <c r="AN3369">
        <v>13722</v>
      </c>
      <c r="AO3369">
        <v>13407</v>
      </c>
      <c r="AP3369">
        <v>14183</v>
      </c>
      <c r="AQ3369">
        <v>14075</v>
      </c>
      <c r="AR3369">
        <v>14389</v>
      </c>
      <c r="AS3369">
        <v>14243</v>
      </c>
      <c r="AT3369">
        <v>14523</v>
      </c>
      <c r="AU3369">
        <v>14306</v>
      </c>
    </row>
    <row r="3370" spans="1:47" x14ac:dyDescent="0.25">
      <c r="A3370" t="str">
        <f t="shared" si="52"/>
        <v>PergUnselbstständig BeschäftigteInsgesamt</v>
      </c>
      <c r="B3370">
        <v>3369</v>
      </c>
      <c r="C3370">
        <v>411</v>
      </c>
      <c r="D3370" t="s">
        <v>210</v>
      </c>
      <c r="E3370" t="s">
        <v>38</v>
      </c>
      <c r="F3370" t="s">
        <v>48</v>
      </c>
      <c r="G3370">
        <v>13146</v>
      </c>
      <c r="H3370">
        <v>14386</v>
      </c>
      <c r="I3370">
        <v>13090</v>
      </c>
      <c r="J3370">
        <v>14352</v>
      </c>
      <c r="K3370">
        <v>13041</v>
      </c>
      <c r="L3370">
        <v>14416</v>
      </c>
      <c r="M3370">
        <v>13322</v>
      </c>
      <c r="N3370">
        <v>14611</v>
      </c>
      <c r="O3370">
        <v>26322</v>
      </c>
      <c r="P3370">
        <v>27986</v>
      </c>
      <c r="Q3370">
        <v>26423</v>
      </c>
      <c r="R3370">
        <v>27538</v>
      </c>
      <c r="S3370">
        <v>26033</v>
      </c>
      <c r="T3370">
        <v>27657</v>
      </c>
      <c r="U3370">
        <v>26554</v>
      </c>
      <c r="V3370">
        <v>28158</v>
      </c>
      <c r="W3370">
        <v>26958</v>
      </c>
      <c r="X3370">
        <v>28665</v>
      </c>
      <c r="Y3370">
        <v>27066</v>
      </c>
      <c r="Z3370">
        <v>28726</v>
      </c>
      <c r="AA3370">
        <v>27358</v>
      </c>
      <c r="AB3370">
        <v>28734</v>
      </c>
      <c r="AC3370">
        <v>27463</v>
      </c>
      <c r="AD3370">
        <v>29142</v>
      </c>
      <c r="AE3370">
        <v>27855</v>
      </c>
      <c r="AF3370">
        <v>29249</v>
      </c>
      <c r="AG3370">
        <v>28199</v>
      </c>
      <c r="AH3370">
        <v>29838</v>
      </c>
      <c r="AI3370">
        <v>28936</v>
      </c>
      <c r="AJ3370">
        <v>30340</v>
      </c>
      <c r="AK3370">
        <v>29293</v>
      </c>
      <c r="AL3370">
        <v>30810</v>
      </c>
      <c r="AM3370">
        <v>29637</v>
      </c>
      <c r="AN3370">
        <v>30642</v>
      </c>
      <c r="AO3370">
        <v>29480</v>
      </c>
      <c r="AP3370">
        <v>31333</v>
      </c>
      <c r="AQ3370">
        <v>30745</v>
      </c>
      <c r="AR3370">
        <v>31758</v>
      </c>
      <c r="AS3370">
        <v>30935</v>
      </c>
      <c r="AT3370">
        <v>31995</v>
      </c>
      <c r="AU3370">
        <v>30900</v>
      </c>
    </row>
    <row r="3371" spans="1:47" x14ac:dyDescent="0.25">
      <c r="A3371" t="str">
        <f t="shared" si="52"/>
        <v>PergUnselbstständig BeschäftigteMänner</v>
      </c>
      <c r="B3371">
        <v>3370</v>
      </c>
      <c r="C3371">
        <v>411</v>
      </c>
      <c r="D3371" t="s">
        <v>210</v>
      </c>
      <c r="E3371" t="s">
        <v>38</v>
      </c>
      <c r="F3371" t="s">
        <v>49</v>
      </c>
      <c r="G3371">
        <v>8478</v>
      </c>
      <c r="H3371">
        <v>9344</v>
      </c>
      <c r="I3371">
        <v>8441</v>
      </c>
      <c r="J3371">
        <v>9339</v>
      </c>
      <c r="K3371">
        <v>8320</v>
      </c>
      <c r="L3371">
        <v>9364</v>
      </c>
      <c r="M3371">
        <v>8508</v>
      </c>
      <c r="N3371">
        <v>9490</v>
      </c>
      <c r="O3371">
        <v>15336</v>
      </c>
      <c r="P3371">
        <v>16361</v>
      </c>
      <c r="Q3371">
        <v>15174</v>
      </c>
      <c r="R3371">
        <v>15746</v>
      </c>
      <c r="S3371">
        <v>14696</v>
      </c>
      <c r="T3371">
        <v>15855</v>
      </c>
      <c r="U3371">
        <v>14853</v>
      </c>
      <c r="V3371">
        <v>15961</v>
      </c>
      <c r="W3371">
        <v>15034</v>
      </c>
      <c r="X3371">
        <v>16207</v>
      </c>
      <c r="Y3371">
        <v>15041</v>
      </c>
      <c r="Z3371">
        <v>16215</v>
      </c>
      <c r="AA3371">
        <v>15060</v>
      </c>
      <c r="AB3371">
        <v>16152</v>
      </c>
      <c r="AC3371">
        <v>15162</v>
      </c>
      <c r="AD3371">
        <v>16350</v>
      </c>
      <c r="AE3371">
        <v>15358</v>
      </c>
      <c r="AF3371">
        <v>16346</v>
      </c>
      <c r="AG3371">
        <v>15446</v>
      </c>
      <c r="AH3371">
        <v>16667</v>
      </c>
      <c r="AI3371">
        <v>15876</v>
      </c>
      <c r="AJ3371">
        <v>16922</v>
      </c>
      <c r="AK3371">
        <v>16078</v>
      </c>
      <c r="AL3371">
        <v>17109</v>
      </c>
      <c r="AM3371">
        <v>16234</v>
      </c>
      <c r="AN3371">
        <v>16920</v>
      </c>
      <c r="AO3371">
        <v>16073</v>
      </c>
      <c r="AP3371">
        <v>17150</v>
      </c>
      <c r="AQ3371">
        <v>16670</v>
      </c>
      <c r="AR3371">
        <v>17369</v>
      </c>
      <c r="AS3371">
        <v>16692</v>
      </c>
      <c r="AT3371">
        <v>17472</v>
      </c>
      <c r="AU3371">
        <v>16594</v>
      </c>
    </row>
    <row r="3372" spans="1:47" x14ac:dyDescent="0.25">
      <c r="A3372" t="str">
        <f t="shared" si="52"/>
        <v>PergUnselbstständig Beschäftigte GW mgfInsgesamt</v>
      </c>
      <c r="B3372">
        <v>3371</v>
      </c>
      <c r="C3372">
        <v>411</v>
      </c>
      <c r="D3372" t="s">
        <v>210</v>
      </c>
      <c r="E3372" t="s">
        <v>450</v>
      </c>
      <c r="F3372" t="s">
        <v>48</v>
      </c>
      <c r="G3372">
        <v>16972.694498354002</v>
      </c>
      <c r="H3372">
        <v>16034.012738085999</v>
      </c>
      <c r="I3372">
        <v>17344.471024253002</v>
      </c>
      <c r="J3372">
        <v>16636.111632446002</v>
      </c>
      <c r="K3372">
        <v>17794.000405052</v>
      </c>
      <c r="L3372">
        <v>16707.360702849001</v>
      </c>
      <c r="M3372">
        <v>17008.630688092999</v>
      </c>
      <c r="N3372">
        <v>16035.128790547</v>
      </c>
      <c r="O3372">
        <v>17878.877022830999</v>
      </c>
      <c r="P3372">
        <v>16793.503718287</v>
      </c>
      <c r="Q3372">
        <v>17917.484597432001</v>
      </c>
      <c r="R3372">
        <v>17224.924893249001</v>
      </c>
      <c r="S3372">
        <v>18090.241715242999</v>
      </c>
      <c r="T3372">
        <v>17044.164201176001</v>
      </c>
    </row>
    <row r="3373" spans="1:47" x14ac:dyDescent="0.25">
      <c r="A3373" t="str">
        <f t="shared" si="52"/>
        <v>PergUnselbstständig Beschäftigte GW ogfInsgesamt</v>
      </c>
      <c r="B3373">
        <v>3372</v>
      </c>
      <c r="C3373">
        <v>411</v>
      </c>
      <c r="D3373" t="s">
        <v>210</v>
      </c>
      <c r="E3373" t="s">
        <v>449</v>
      </c>
      <c r="F3373" t="s">
        <v>48</v>
      </c>
      <c r="G3373">
        <v>15535.915742227</v>
      </c>
      <c r="H3373">
        <v>14631.573248833</v>
      </c>
      <c r="I3373">
        <v>15969.714707397001</v>
      </c>
      <c r="J3373">
        <v>15293.307283099</v>
      </c>
      <c r="K3373">
        <v>16460.308580183999</v>
      </c>
      <c r="L3373">
        <v>15388.983482575</v>
      </c>
      <c r="M3373">
        <v>15837.378559907</v>
      </c>
      <c r="N3373">
        <v>14864.208468108</v>
      </c>
      <c r="O3373">
        <v>16607.254168285999</v>
      </c>
      <c r="P3373">
        <v>15570.987547552</v>
      </c>
      <c r="Q3373">
        <v>16597.354843702</v>
      </c>
      <c r="R3373">
        <v>15943.809333276</v>
      </c>
      <c r="S3373">
        <v>16770.220172645</v>
      </c>
      <c r="T3373">
        <v>15698.689174075</v>
      </c>
    </row>
    <row r="3374" spans="1:47" x14ac:dyDescent="0.25">
      <c r="A3374" t="str">
        <f t="shared" si="52"/>
        <v>PergUnternehmenInsgesamt</v>
      </c>
      <c r="B3374">
        <v>3373</v>
      </c>
      <c r="C3374">
        <v>411</v>
      </c>
      <c r="D3374" t="s">
        <v>210</v>
      </c>
      <c r="E3374" t="s">
        <v>475</v>
      </c>
      <c r="F3374" t="s">
        <v>48</v>
      </c>
      <c r="G3374">
        <v>4872</v>
      </c>
      <c r="H3374">
        <v>5034</v>
      </c>
      <c r="I3374">
        <v>5164</v>
      </c>
    </row>
    <row r="3375" spans="1:47" x14ac:dyDescent="0.25">
      <c r="A3375" t="str">
        <f t="shared" si="52"/>
        <v>PergWohnbevölkerungInsgesamt</v>
      </c>
      <c r="B3375">
        <v>3374</v>
      </c>
      <c r="C3375">
        <v>411</v>
      </c>
      <c r="D3375" t="s">
        <v>210</v>
      </c>
      <c r="E3375" t="s">
        <v>42</v>
      </c>
      <c r="F3375" t="s">
        <v>48</v>
      </c>
      <c r="G3375">
        <v>64106</v>
      </c>
      <c r="H3375">
        <v>64398</v>
      </c>
      <c r="I3375">
        <v>64622</v>
      </c>
      <c r="J3375">
        <v>65118</v>
      </c>
      <c r="K3375">
        <v>65226</v>
      </c>
      <c r="L3375">
        <v>65347</v>
      </c>
      <c r="M3375">
        <v>65496</v>
      </c>
      <c r="N3375">
        <v>65622</v>
      </c>
      <c r="O3375">
        <v>65600</v>
      </c>
      <c r="P3375">
        <v>65593</v>
      </c>
      <c r="Q3375">
        <v>65813</v>
      </c>
      <c r="R3375">
        <v>65963</v>
      </c>
      <c r="S3375">
        <v>66269</v>
      </c>
      <c r="T3375">
        <v>66652</v>
      </c>
      <c r="U3375">
        <v>67445</v>
      </c>
      <c r="V3375">
        <v>67802</v>
      </c>
      <c r="W3375">
        <v>68112</v>
      </c>
      <c r="X3375">
        <v>68459</v>
      </c>
      <c r="Y3375">
        <v>68968</v>
      </c>
      <c r="Z3375">
        <v>69241</v>
      </c>
      <c r="AA3375">
        <v>69827</v>
      </c>
      <c r="AB3375">
        <v>70516</v>
      </c>
    </row>
    <row r="3376" spans="1:47" x14ac:dyDescent="0.25">
      <c r="A3376" t="str">
        <f t="shared" si="52"/>
        <v>Ried im InnkreisArbeitnehmereinkommenBrutto_Schnitt</v>
      </c>
      <c r="B3376">
        <v>3375</v>
      </c>
      <c r="C3376">
        <v>412</v>
      </c>
      <c r="D3376" t="s">
        <v>211</v>
      </c>
      <c r="E3376" t="s">
        <v>43</v>
      </c>
      <c r="F3376" t="s">
        <v>54</v>
      </c>
      <c r="G3376">
        <v>22193.680366270499</v>
      </c>
      <c r="H3376">
        <v>22695.2372966816</v>
      </c>
      <c r="I3376">
        <v>23450.498947916301</v>
      </c>
      <c r="J3376">
        <v>24456.680512495001</v>
      </c>
      <c r="K3376">
        <v>25271.1748200519</v>
      </c>
      <c r="L3376">
        <v>25361.3918470096</v>
      </c>
      <c r="M3376">
        <v>25884.743798007999</v>
      </c>
      <c r="N3376">
        <v>26717.391294650501</v>
      </c>
      <c r="O3376">
        <v>27646.314133692002</v>
      </c>
      <c r="P3376">
        <v>28397.264810645502</v>
      </c>
      <c r="Q3376">
        <v>29075.608952463299</v>
      </c>
      <c r="R3376">
        <v>29266.4281663621</v>
      </c>
      <c r="S3376">
        <v>30295.760463769999</v>
      </c>
      <c r="T3376">
        <v>30675.831519015301</v>
      </c>
      <c r="U3376">
        <v>31984.046576171801</v>
      </c>
      <c r="V3376">
        <v>32881.809549325197</v>
      </c>
      <c r="W3376">
        <v>33645.327662247902</v>
      </c>
      <c r="X3376">
        <v>34565.427618725997</v>
      </c>
      <c r="Y3376">
        <v>36248.600989086401</v>
      </c>
    </row>
    <row r="3377" spans="1:47" x14ac:dyDescent="0.25">
      <c r="A3377" t="str">
        <f t="shared" si="52"/>
        <v>Ried im InnkreisArbeitnehmereinkommenBruttobezüge 1000 EUR</v>
      </c>
      <c r="B3377">
        <v>3376</v>
      </c>
      <c r="C3377">
        <v>412</v>
      </c>
      <c r="D3377" t="s">
        <v>211</v>
      </c>
      <c r="E3377" t="s">
        <v>43</v>
      </c>
      <c r="F3377" t="s">
        <v>55</v>
      </c>
      <c r="G3377">
        <v>571398.49471</v>
      </c>
      <c r="H3377">
        <v>597747.15992000001</v>
      </c>
      <c r="I3377">
        <v>630794.97120000003</v>
      </c>
      <c r="J3377">
        <v>674295.13841000001</v>
      </c>
      <c r="K3377">
        <v>711307.75766</v>
      </c>
      <c r="L3377">
        <v>715799.92348999996</v>
      </c>
      <c r="M3377">
        <v>740691.94377999997</v>
      </c>
      <c r="N3377">
        <v>778624.93449999997</v>
      </c>
      <c r="O3377">
        <v>811861.66084999999</v>
      </c>
      <c r="P3377">
        <v>845074.20349999995</v>
      </c>
      <c r="Q3377">
        <v>874041.88072000002</v>
      </c>
      <c r="R3377">
        <v>896840.42472999997</v>
      </c>
      <c r="S3377">
        <v>941986.08010000002</v>
      </c>
      <c r="T3377">
        <v>971963.72167999996</v>
      </c>
      <c r="U3377">
        <v>1024960.75658</v>
      </c>
      <c r="V3377">
        <v>1069612.38283</v>
      </c>
      <c r="W3377">
        <v>1071065.3607999999</v>
      </c>
      <c r="X3377">
        <v>1125968.8046800001</v>
      </c>
      <c r="Y3377">
        <v>1215633.08277</v>
      </c>
    </row>
    <row r="3378" spans="1:47" x14ac:dyDescent="0.25">
      <c r="A3378" t="str">
        <f t="shared" si="52"/>
        <v>Ried im InnkreisArbeitnehmereinkommenBruttobezüge Fälle</v>
      </c>
      <c r="B3378">
        <v>3377</v>
      </c>
      <c r="C3378">
        <v>412</v>
      </c>
      <c r="D3378" t="s">
        <v>211</v>
      </c>
      <c r="E3378" t="s">
        <v>43</v>
      </c>
      <c r="F3378" t="s">
        <v>56</v>
      </c>
      <c r="G3378">
        <v>25746</v>
      </c>
      <c r="H3378">
        <v>26338</v>
      </c>
      <c r="I3378">
        <v>26899</v>
      </c>
      <c r="J3378">
        <v>27571</v>
      </c>
      <c r="K3378">
        <v>28147</v>
      </c>
      <c r="L3378">
        <v>28224</v>
      </c>
      <c r="M3378">
        <v>28615</v>
      </c>
      <c r="N3378">
        <v>29143</v>
      </c>
      <c r="O3378">
        <v>29366</v>
      </c>
      <c r="P3378">
        <v>29759</v>
      </c>
      <c r="Q3378">
        <v>30061</v>
      </c>
      <c r="R3378">
        <v>30644</v>
      </c>
      <c r="S3378">
        <v>31093</v>
      </c>
      <c r="T3378">
        <v>31685</v>
      </c>
      <c r="U3378">
        <v>32046</v>
      </c>
      <c r="V3378">
        <v>32529</v>
      </c>
      <c r="W3378">
        <v>31834</v>
      </c>
      <c r="X3378">
        <v>32575</v>
      </c>
      <c r="Y3378">
        <v>33536</v>
      </c>
    </row>
    <row r="3379" spans="1:47" x14ac:dyDescent="0.25">
      <c r="A3379" t="str">
        <f t="shared" si="52"/>
        <v>Ried im InnkreisArbeitnehmereinkommenLohnsteuer 1000 EUR</v>
      </c>
      <c r="B3379">
        <v>3378</v>
      </c>
      <c r="C3379">
        <v>412</v>
      </c>
      <c r="D3379" t="s">
        <v>211</v>
      </c>
      <c r="E3379" t="s">
        <v>43</v>
      </c>
      <c r="F3379" t="s">
        <v>57</v>
      </c>
      <c r="G3379">
        <v>75886.635330000005</v>
      </c>
      <c r="H3379">
        <v>77359.277709999995</v>
      </c>
      <c r="I3379">
        <v>82753.708369999993</v>
      </c>
      <c r="J3379">
        <v>90928.989419999998</v>
      </c>
      <c r="K3379">
        <v>99192.76384</v>
      </c>
      <c r="L3379">
        <v>90292.723310000001</v>
      </c>
      <c r="M3379">
        <v>94273.787559999997</v>
      </c>
      <c r="N3379">
        <v>102273.63155999999</v>
      </c>
      <c r="O3379">
        <v>110045.73923000001</v>
      </c>
      <c r="P3379">
        <v>117987.74446</v>
      </c>
      <c r="Q3379">
        <v>124525.84506000001</v>
      </c>
      <c r="R3379">
        <v>129616.15463999999</v>
      </c>
      <c r="S3379">
        <v>116406.91486</v>
      </c>
      <c r="T3379">
        <v>121512.20611</v>
      </c>
      <c r="U3379">
        <v>131790.13501</v>
      </c>
      <c r="V3379">
        <v>135761.41777</v>
      </c>
      <c r="W3379">
        <v>128657.19573000001</v>
      </c>
      <c r="X3379">
        <v>142235.94951999999</v>
      </c>
      <c r="Y3379">
        <v>150956.84148</v>
      </c>
    </row>
    <row r="3380" spans="1:47" x14ac:dyDescent="0.25">
      <c r="A3380" t="str">
        <f t="shared" si="52"/>
        <v>Ried im InnkreisArbeitnehmereinkommenLohnsteuer Fälle</v>
      </c>
      <c r="B3380">
        <v>3379</v>
      </c>
      <c r="C3380">
        <v>412</v>
      </c>
      <c r="D3380" t="s">
        <v>211</v>
      </c>
      <c r="E3380" t="s">
        <v>43</v>
      </c>
      <c r="F3380" t="s">
        <v>58</v>
      </c>
      <c r="G3380">
        <v>20218</v>
      </c>
      <c r="H3380">
        <v>20283</v>
      </c>
      <c r="I3380">
        <v>20925</v>
      </c>
      <c r="J3380">
        <v>21770</v>
      </c>
      <c r="K3380">
        <v>22561</v>
      </c>
      <c r="L3380">
        <v>22147</v>
      </c>
      <c r="M3380">
        <v>22538</v>
      </c>
      <c r="N3380">
        <v>23344</v>
      </c>
      <c r="O3380">
        <v>23901</v>
      </c>
      <c r="P3380">
        <v>24529</v>
      </c>
      <c r="Q3380">
        <v>24961</v>
      </c>
      <c r="R3380">
        <v>25594</v>
      </c>
      <c r="S3380">
        <v>25856</v>
      </c>
      <c r="T3380">
        <v>26457</v>
      </c>
      <c r="U3380">
        <v>27168</v>
      </c>
      <c r="V3380">
        <v>27937</v>
      </c>
      <c r="W3380">
        <v>27563</v>
      </c>
      <c r="X3380">
        <v>28331</v>
      </c>
      <c r="Y3380">
        <v>29499</v>
      </c>
    </row>
    <row r="3381" spans="1:47" x14ac:dyDescent="0.25">
      <c r="A3381" t="str">
        <f t="shared" si="52"/>
        <v>Ried im InnkreisArbeitnehmereinkommenNetto_Schnitt</v>
      </c>
      <c r="B3381">
        <v>3380</v>
      </c>
      <c r="C3381">
        <v>412</v>
      </c>
      <c r="D3381" t="s">
        <v>211</v>
      </c>
      <c r="E3381" t="s">
        <v>43</v>
      </c>
      <c r="F3381" t="s">
        <v>59</v>
      </c>
      <c r="G3381">
        <v>15634.146356327199</v>
      </c>
      <c r="H3381">
        <v>16074.3502574227</v>
      </c>
      <c r="I3381">
        <v>16548.098473177401</v>
      </c>
      <c r="J3381">
        <v>17200.738610496501</v>
      </c>
      <c r="K3381">
        <v>17687.1331417203</v>
      </c>
      <c r="L3381">
        <v>18122.208280541399</v>
      </c>
      <c r="M3381">
        <v>18443.417992661201</v>
      </c>
      <c r="N3381">
        <v>18933.773525374902</v>
      </c>
      <c r="O3381">
        <v>19464.946358714202</v>
      </c>
      <c r="P3381">
        <v>19865.5349712692</v>
      </c>
      <c r="Q3381">
        <v>20243.042640630701</v>
      </c>
      <c r="R3381">
        <v>20269.915596201499</v>
      </c>
      <c r="S3381">
        <v>21627.010199723401</v>
      </c>
      <c r="T3381">
        <v>21838.1436203251</v>
      </c>
      <c r="U3381">
        <v>22683.528398864099</v>
      </c>
      <c r="V3381">
        <v>23390.166806849302</v>
      </c>
      <c r="W3381">
        <v>24216.7239539486</v>
      </c>
      <c r="X3381">
        <v>24650.9451471988</v>
      </c>
      <c r="Y3381">
        <v>25961.938234732799</v>
      </c>
    </row>
    <row r="3382" spans="1:47" x14ac:dyDescent="0.25">
      <c r="A3382" t="str">
        <f t="shared" si="52"/>
        <v>Ried im InnkreisArbeitnehmereinkommenNettobezüge 1000 EUR</v>
      </c>
      <c r="B3382">
        <v>3381</v>
      </c>
      <c r="C3382">
        <v>412</v>
      </c>
      <c r="D3382" t="s">
        <v>211</v>
      </c>
      <c r="E3382" t="s">
        <v>43</v>
      </c>
      <c r="F3382" t="s">
        <v>60</v>
      </c>
      <c r="G3382">
        <v>402516.73209</v>
      </c>
      <c r="H3382">
        <v>423366.23707999999</v>
      </c>
      <c r="I3382">
        <v>445127.30083000002</v>
      </c>
      <c r="J3382">
        <v>474241.56423000002</v>
      </c>
      <c r="K3382">
        <v>497839.73654000001</v>
      </c>
      <c r="L3382">
        <v>511481.20650999999</v>
      </c>
      <c r="M3382">
        <v>527758.40586000006</v>
      </c>
      <c r="N3382">
        <v>551786.96184999996</v>
      </c>
      <c r="O3382">
        <v>571607.61476999999</v>
      </c>
      <c r="P3382">
        <v>591178.45521000004</v>
      </c>
      <c r="Q3382">
        <v>608526.10482000001</v>
      </c>
      <c r="R3382">
        <v>621151.29353000002</v>
      </c>
      <c r="S3382">
        <v>672448.62814000004</v>
      </c>
      <c r="T3382">
        <v>691941.58060999995</v>
      </c>
      <c r="U3382">
        <v>726916.35106999998</v>
      </c>
      <c r="V3382">
        <v>760858.73606000002</v>
      </c>
      <c r="W3382">
        <v>770915.19035000005</v>
      </c>
      <c r="X3382">
        <v>803004.53816999996</v>
      </c>
      <c r="Y3382">
        <v>870659.56064000004</v>
      </c>
    </row>
    <row r="3383" spans="1:47" x14ac:dyDescent="0.25">
      <c r="A3383" t="str">
        <f t="shared" si="52"/>
        <v>Ried im InnkreisArbeitnehmereinkommenSV-Beiträge 1000 EUR</v>
      </c>
      <c r="B3383">
        <v>3382</v>
      </c>
      <c r="C3383">
        <v>412</v>
      </c>
      <c r="D3383" t="s">
        <v>211</v>
      </c>
      <c r="E3383" t="s">
        <v>43</v>
      </c>
      <c r="F3383" t="s">
        <v>61</v>
      </c>
      <c r="G3383">
        <v>92995.127290000004</v>
      </c>
      <c r="H3383">
        <v>97021.645130000004</v>
      </c>
      <c r="I3383">
        <v>102913.962</v>
      </c>
      <c r="J3383">
        <v>109124.58476</v>
      </c>
      <c r="K3383">
        <v>114275.25728000001</v>
      </c>
      <c r="L3383">
        <v>114025.99367</v>
      </c>
      <c r="M3383">
        <v>118659.75036000001</v>
      </c>
      <c r="N3383">
        <v>124564.34109</v>
      </c>
      <c r="O3383">
        <v>130208.30684999999</v>
      </c>
      <c r="P3383">
        <v>135908.00383</v>
      </c>
      <c r="Q3383">
        <v>140989.93083999999</v>
      </c>
      <c r="R3383">
        <v>146072.97656000001</v>
      </c>
      <c r="S3383">
        <v>153130.53709999999</v>
      </c>
      <c r="T3383">
        <v>158509.93496000001</v>
      </c>
      <c r="U3383">
        <v>166254.27050000001</v>
      </c>
      <c r="V3383">
        <v>172992.22899999999</v>
      </c>
      <c r="W3383">
        <v>171492.97472</v>
      </c>
      <c r="X3383">
        <v>180728.31698999999</v>
      </c>
      <c r="Y3383">
        <v>194016.68064999999</v>
      </c>
    </row>
    <row r="3384" spans="1:47" x14ac:dyDescent="0.25">
      <c r="A3384" t="str">
        <f t="shared" si="52"/>
        <v>Ried im InnkreisArbeitnehmereinkommenSV-Beiträge Fälle</v>
      </c>
      <c r="B3384">
        <v>3383</v>
      </c>
      <c r="C3384">
        <v>412</v>
      </c>
      <c r="D3384" t="s">
        <v>211</v>
      </c>
      <c r="E3384" t="s">
        <v>43</v>
      </c>
      <c r="F3384" t="s">
        <v>62</v>
      </c>
      <c r="G3384">
        <v>24399</v>
      </c>
      <c r="H3384">
        <v>24952</v>
      </c>
      <c r="I3384">
        <v>25513</v>
      </c>
      <c r="J3384">
        <v>26105</v>
      </c>
      <c r="K3384">
        <v>26695</v>
      </c>
      <c r="L3384">
        <v>26601</v>
      </c>
      <c r="M3384">
        <v>27049</v>
      </c>
      <c r="N3384">
        <v>27619</v>
      </c>
      <c r="O3384">
        <v>27891</v>
      </c>
      <c r="P3384">
        <v>28249</v>
      </c>
      <c r="Q3384">
        <v>28541</v>
      </c>
      <c r="R3384">
        <v>29082</v>
      </c>
      <c r="S3384">
        <v>29563</v>
      </c>
      <c r="T3384">
        <v>29971</v>
      </c>
      <c r="U3384">
        <v>30457</v>
      </c>
      <c r="V3384">
        <v>30855</v>
      </c>
      <c r="W3384">
        <v>30326</v>
      </c>
      <c r="X3384">
        <v>30977</v>
      </c>
      <c r="Y3384">
        <v>32008</v>
      </c>
    </row>
    <row r="3385" spans="1:47" x14ac:dyDescent="0.25">
      <c r="A3385" t="str">
        <f t="shared" si="52"/>
        <v>Ried im InnkreisArbeitsloseFrauen</v>
      </c>
      <c r="B3385">
        <v>3384</v>
      </c>
      <c r="C3385">
        <v>412</v>
      </c>
      <c r="D3385" t="s">
        <v>211</v>
      </c>
      <c r="E3385" t="s">
        <v>36</v>
      </c>
      <c r="F3385" t="s">
        <v>47</v>
      </c>
      <c r="G3385">
        <v>622</v>
      </c>
      <c r="H3385">
        <v>493</v>
      </c>
      <c r="I3385">
        <v>589</v>
      </c>
      <c r="J3385">
        <v>516</v>
      </c>
      <c r="K3385">
        <v>650</v>
      </c>
      <c r="L3385">
        <v>526</v>
      </c>
      <c r="M3385">
        <v>583</v>
      </c>
      <c r="N3385">
        <v>456</v>
      </c>
      <c r="O3385">
        <v>502</v>
      </c>
      <c r="P3385">
        <v>452</v>
      </c>
      <c r="Q3385">
        <v>564</v>
      </c>
      <c r="R3385">
        <v>551</v>
      </c>
      <c r="S3385">
        <v>614</v>
      </c>
      <c r="T3385">
        <v>545</v>
      </c>
      <c r="U3385">
        <v>604</v>
      </c>
      <c r="V3385">
        <v>526</v>
      </c>
      <c r="W3385">
        <v>577</v>
      </c>
      <c r="X3385">
        <v>512</v>
      </c>
      <c r="Y3385">
        <v>564</v>
      </c>
      <c r="Z3385">
        <v>555</v>
      </c>
      <c r="AA3385">
        <v>640</v>
      </c>
      <c r="AB3385">
        <v>554</v>
      </c>
      <c r="AC3385">
        <v>613</v>
      </c>
      <c r="AD3385">
        <v>653</v>
      </c>
      <c r="AE3385">
        <v>612</v>
      </c>
      <c r="AF3385">
        <v>618</v>
      </c>
      <c r="AG3385">
        <v>650</v>
      </c>
      <c r="AH3385">
        <v>594</v>
      </c>
      <c r="AI3385">
        <v>570</v>
      </c>
      <c r="AJ3385">
        <v>540</v>
      </c>
      <c r="AK3385">
        <v>560</v>
      </c>
      <c r="AL3385">
        <v>553</v>
      </c>
      <c r="AM3385">
        <v>603</v>
      </c>
      <c r="AN3385">
        <v>697</v>
      </c>
      <c r="AO3385">
        <v>801</v>
      </c>
      <c r="AP3385">
        <v>595</v>
      </c>
      <c r="AQ3385">
        <v>493</v>
      </c>
      <c r="AR3385">
        <v>464</v>
      </c>
      <c r="AS3385">
        <v>438</v>
      </c>
      <c r="AT3385">
        <v>481</v>
      </c>
      <c r="AU3385">
        <v>523</v>
      </c>
    </row>
    <row r="3386" spans="1:47" x14ac:dyDescent="0.25">
      <c r="A3386" t="str">
        <f t="shared" si="52"/>
        <v>Ried im InnkreisArbeitsloseInsgesamt</v>
      </c>
      <c r="B3386">
        <v>3385</v>
      </c>
      <c r="C3386">
        <v>412</v>
      </c>
      <c r="D3386" t="s">
        <v>211</v>
      </c>
      <c r="E3386" t="s">
        <v>36</v>
      </c>
      <c r="F3386" t="s">
        <v>48</v>
      </c>
      <c r="G3386">
        <v>1819</v>
      </c>
      <c r="H3386">
        <v>829</v>
      </c>
      <c r="I3386">
        <v>1836</v>
      </c>
      <c r="J3386">
        <v>913</v>
      </c>
      <c r="K3386">
        <v>2009</v>
      </c>
      <c r="L3386">
        <v>858</v>
      </c>
      <c r="M3386">
        <v>1631</v>
      </c>
      <c r="N3386">
        <v>779</v>
      </c>
      <c r="O3386">
        <v>1401</v>
      </c>
      <c r="P3386">
        <v>816</v>
      </c>
      <c r="Q3386">
        <v>1733</v>
      </c>
      <c r="R3386">
        <v>1169</v>
      </c>
      <c r="S3386">
        <v>1991</v>
      </c>
      <c r="T3386">
        <v>1061</v>
      </c>
      <c r="U3386">
        <v>1826</v>
      </c>
      <c r="V3386">
        <v>977</v>
      </c>
      <c r="W3386">
        <v>1708</v>
      </c>
      <c r="X3386">
        <v>989</v>
      </c>
      <c r="Y3386">
        <v>1831</v>
      </c>
      <c r="Z3386">
        <v>1037</v>
      </c>
      <c r="AA3386">
        <v>1927</v>
      </c>
      <c r="AB3386">
        <v>1099</v>
      </c>
      <c r="AC3386">
        <v>1947</v>
      </c>
      <c r="AD3386">
        <v>1245</v>
      </c>
      <c r="AE3386">
        <v>1950</v>
      </c>
      <c r="AF3386">
        <v>1229</v>
      </c>
      <c r="AG3386">
        <v>2002</v>
      </c>
      <c r="AH3386">
        <v>1117</v>
      </c>
      <c r="AI3386">
        <v>1702</v>
      </c>
      <c r="AJ3386">
        <v>1067</v>
      </c>
      <c r="AK3386">
        <v>1671</v>
      </c>
      <c r="AL3386">
        <v>1045</v>
      </c>
      <c r="AM3386">
        <v>1664</v>
      </c>
      <c r="AN3386">
        <v>1373</v>
      </c>
      <c r="AO3386">
        <v>2146</v>
      </c>
      <c r="AP3386">
        <v>1097</v>
      </c>
      <c r="AQ3386">
        <v>1392</v>
      </c>
      <c r="AR3386">
        <v>957</v>
      </c>
      <c r="AS3386">
        <v>1466</v>
      </c>
      <c r="AT3386">
        <v>961</v>
      </c>
      <c r="AU3386">
        <v>1648</v>
      </c>
    </row>
    <row r="3387" spans="1:47" x14ac:dyDescent="0.25">
      <c r="A3387" t="str">
        <f t="shared" si="52"/>
        <v>Ried im InnkreisArbeitsloseMänner</v>
      </c>
      <c r="B3387">
        <v>3386</v>
      </c>
      <c r="C3387">
        <v>412</v>
      </c>
      <c r="D3387" t="s">
        <v>211</v>
      </c>
      <c r="E3387" t="s">
        <v>36</v>
      </c>
      <c r="F3387" t="s">
        <v>49</v>
      </c>
      <c r="G3387">
        <v>1197</v>
      </c>
      <c r="H3387">
        <v>336</v>
      </c>
      <c r="I3387">
        <v>1247</v>
      </c>
      <c r="J3387">
        <v>397</v>
      </c>
      <c r="K3387">
        <v>1359</v>
      </c>
      <c r="L3387">
        <v>332</v>
      </c>
      <c r="M3387">
        <v>1048</v>
      </c>
      <c r="N3387">
        <v>323</v>
      </c>
      <c r="O3387">
        <v>899</v>
      </c>
      <c r="P3387">
        <v>364</v>
      </c>
      <c r="Q3387">
        <v>1169</v>
      </c>
      <c r="R3387">
        <v>618</v>
      </c>
      <c r="S3387">
        <v>1377</v>
      </c>
      <c r="T3387">
        <v>516</v>
      </c>
      <c r="U3387">
        <v>1222</v>
      </c>
      <c r="V3387">
        <v>451</v>
      </c>
      <c r="W3387">
        <v>1131</v>
      </c>
      <c r="X3387">
        <v>477</v>
      </c>
      <c r="Y3387">
        <v>1267</v>
      </c>
      <c r="Z3387">
        <v>482</v>
      </c>
      <c r="AA3387">
        <v>1287</v>
      </c>
      <c r="AB3387">
        <v>545</v>
      </c>
      <c r="AC3387">
        <v>1334</v>
      </c>
      <c r="AD3387">
        <v>592</v>
      </c>
      <c r="AE3387">
        <v>1338</v>
      </c>
      <c r="AF3387">
        <v>611</v>
      </c>
      <c r="AG3387">
        <v>1352</v>
      </c>
      <c r="AH3387">
        <v>523</v>
      </c>
      <c r="AI3387">
        <v>1132</v>
      </c>
      <c r="AJ3387">
        <v>527</v>
      </c>
      <c r="AK3387">
        <v>1111</v>
      </c>
      <c r="AL3387">
        <v>492</v>
      </c>
      <c r="AM3387">
        <v>1061</v>
      </c>
      <c r="AN3387">
        <v>676</v>
      </c>
      <c r="AO3387">
        <v>1345</v>
      </c>
      <c r="AP3387">
        <v>502</v>
      </c>
      <c r="AQ3387">
        <v>899</v>
      </c>
      <c r="AR3387">
        <v>493</v>
      </c>
      <c r="AS3387">
        <v>1028</v>
      </c>
      <c r="AT3387">
        <v>480</v>
      </c>
      <c r="AU3387">
        <v>1125</v>
      </c>
    </row>
    <row r="3388" spans="1:47" x14ac:dyDescent="0.25">
      <c r="A3388" t="str">
        <f t="shared" si="52"/>
        <v>Ried im Innkreisarbeitslose AusländerFrauen</v>
      </c>
      <c r="B3388">
        <v>3387</v>
      </c>
      <c r="C3388">
        <v>412</v>
      </c>
      <c r="D3388" t="s">
        <v>211</v>
      </c>
      <c r="E3388" t="s">
        <v>37</v>
      </c>
      <c r="F3388" t="s">
        <v>47</v>
      </c>
      <c r="G3388">
        <v>53</v>
      </c>
      <c r="H3388">
        <v>37</v>
      </c>
      <c r="I3388">
        <v>56</v>
      </c>
      <c r="J3388">
        <v>37</v>
      </c>
      <c r="K3388">
        <v>67</v>
      </c>
      <c r="L3388">
        <v>34</v>
      </c>
      <c r="M3388">
        <v>49</v>
      </c>
      <c r="N3388">
        <v>31</v>
      </c>
      <c r="O3388">
        <v>59</v>
      </c>
      <c r="P3388">
        <v>27</v>
      </c>
      <c r="Q3388">
        <v>75</v>
      </c>
      <c r="R3388">
        <v>55</v>
      </c>
      <c r="S3388">
        <v>76</v>
      </c>
      <c r="T3388">
        <v>53</v>
      </c>
      <c r="U3388">
        <v>75</v>
      </c>
      <c r="V3388">
        <v>64</v>
      </c>
      <c r="W3388">
        <v>73</v>
      </c>
      <c r="X3388">
        <v>67</v>
      </c>
      <c r="Y3388">
        <v>84</v>
      </c>
      <c r="Z3388">
        <v>62</v>
      </c>
      <c r="AA3388">
        <v>105</v>
      </c>
      <c r="AB3388">
        <v>78</v>
      </c>
      <c r="AC3388">
        <v>104</v>
      </c>
      <c r="AD3388">
        <v>80</v>
      </c>
      <c r="AE3388">
        <v>116</v>
      </c>
      <c r="AF3388">
        <v>80</v>
      </c>
      <c r="AG3388">
        <v>121</v>
      </c>
      <c r="AH3388">
        <v>125</v>
      </c>
      <c r="AI3388">
        <v>126</v>
      </c>
      <c r="AJ3388">
        <v>103</v>
      </c>
      <c r="AK3388">
        <v>127</v>
      </c>
      <c r="AL3388">
        <v>113</v>
      </c>
      <c r="AM3388">
        <v>152</v>
      </c>
      <c r="AN3388">
        <v>149</v>
      </c>
      <c r="AO3388">
        <v>210</v>
      </c>
      <c r="AP3388">
        <v>147</v>
      </c>
      <c r="AQ3388">
        <v>120</v>
      </c>
      <c r="AR3388">
        <v>111</v>
      </c>
      <c r="AS3388">
        <v>121</v>
      </c>
      <c r="AT3388">
        <v>137</v>
      </c>
      <c r="AU3388">
        <v>177</v>
      </c>
    </row>
    <row r="3389" spans="1:47" x14ac:dyDescent="0.25">
      <c r="A3389" t="str">
        <f t="shared" si="52"/>
        <v>Ried im Innkreisarbeitslose AusländerInsgesamt</v>
      </c>
      <c r="B3389">
        <v>3388</v>
      </c>
      <c r="C3389">
        <v>412</v>
      </c>
      <c r="D3389" t="s">
        <v>211</v>
      </c>
      <c r="E3389" t="s">
        <v>37</v>
      </c>
      <c r="F3389" t="s">
        <v>48</v>
      </c>
      <c r="G3389">
        <v>217</v>
      </c>
      <c r="H3389">
        <v>71</v>
      </c>
      <c r="I3389">
        <v>223</v>
      </c>
      <c r="J3389">
        <v>93</v>
      </c>
      <c r="K3389">
        <v>278</v>
      </c>
      <c r="L3389">
        <v>71</v>
      </c>
      <c r="M3389">
        <v>197</v>
      </c>
      <c r="N3389">
        <v>68</v>
      </c>
      <c r="O3389">
        <v>195</v>
      </c>
      <c r="P3389">
        <v>78</v>
      </c>
      <c r="Q3389">
        <v>296</v>
      </c>
      <c r="R3389">
        <v>133</v>
      </c>
      <c r="S3389">
        <v>278</v>
      </c>
      <c r="T3389">
        <v>121</v>
      </c>
      <c r="U3389">
        <v>268</v>
      </c>
      <c r="V3389">
        <v>130</v>
      </c>
      <c r="W3389">
        <v>259</v>
      </c>
      <c r="X3389">
        <v>120</v>
      </c>
      <c r="Y3389">
        <v>293</v>
      </c>
      <c r="Z3389">
        <v>122</v>
      </c>
      <c r="AA3389">
        <v>330</v>
      </c>
      <c r="AB3389">
        <v>161</v>
      </c>
      <c r="AC3389">
        <v>342</v>
      </c>
      <c r="AD3389">
        <v>177</v>
      </c>
      <c r="AE3389">
        <v>355</v>
      </c>
      <c r="AF3389">
        <v>205</v>
      </c>
      <c r="AG3389">
        <v>389</v>
      </c>
      <c r="AH3389">
        <v>239</v>
      </c>
      <c r="AI3389">
        <v>367</v>
      </c>
      <c r="AJ3389">
        <v>231</v>
      </c>
      <c r="AK3389">
        <v>368</v>
      </c>
      <c r="AL3389">
        <v>239</v>
      </c>
      <c r="AM3389">
        <v>434</v>
      </c>
      <c r="AN3389">
        <v>312</v>
      </c>
      <c r="AO3389">
        <v>573</v>
      </c>
      <c r="AP3389">
        <v>272</v>
      </c>
      <c r="AQ3389">
        <v>357</v>
      </c>
      <c r="AR3389">
        <v>259</v>
      </c>
      <c r="AS3389">
        <v>396</v>
      </c>
      <c r="AT3389">
        <v>271</v>
      </c>
      <c r="AU3389">
        <v>523</v>
      </c>
    </row>
    <row r="3390" spans="1:47" x14ac:dyDescent="0.25">
      <c r="A3390" t="str">
        <f t="shared" si="52"/>
        <v>Ried im Innkreisarbeitslose AusländerMänner</v>
      </c>
      <c r="B3390">
        <v>3389</v>
      </c>
      <c r="C3390">
        <v>412</v>
      </c>
      <c r="D3390" t="s">
        <v>211</v>
      </c>
      <c r="E3390" t="s">
        <v>37</v>
      </c>
      <c r="F3390" t="s">
        <v>49</v>
      </c>
      <c r="G3390">
        <v>164</v>
      </c>
      <c r="H3390">
        <v>34</v>
      </c>
      <c r="I3390">
        <v>167</v>
      </c>
      <c r="J3390">
        <v>56</v>
      </c>
      <c r="K3390">
        <v>211</v>
      </c>
      <c r="L3390">
        <v>37</v>
      </c>
      <c r="M3390">
        <v>148</v>
      </c>
      <c r="N3390">
        <v>37</v>
      </c>
      <c r="O3390">
        <v>136</v>
      </c>
      <c r="P3390">
        <v>51</v>
      </c>
      <c r="Q3390">
        <v>221</v>
      </c>
      <c r="R3390">
        <v>78</v>
      </c>
      <c r="S3390">
        <v>202</v>
      </c>
      <c r="T3390">
        <v>68</v>
      </c>
      <c r="U3390">
        <v>193</v>
      </c>
      <c r="V3390">
        <v>66</v>
      </c>
      <c r="W3390">
        <v>186</v>
      </c>
      <c r="X3390">
        <v>53</v>
      </c>
      <c r="Y3390">
        <v>209</v>
      </c>
      <c r="Z3390">
        <v>60</v>
      </c>
      <c r="AA3390">
        <v>225</v>
      </c>
      <c r="AB3390">
        <v>83</v>
      </c>
      <c r="AC3390">
        <v>238</v>
      </c>
      <c r="AD3390">
        <v>97</v>
      </c>
      <c r="AE3390">
        <v>239</v>
      </c>
      <c r="AF3390">
        <v>125</v>
      </c>
      <c r="AG3390">
        <v>268</v>
      </c>
      <c r="AH3390">
        <v>114</v>
      </c>
      <c r="AI3390">
        <v>241</v>
      </c>
      <c r="AJ3390">
        <v>128</v>
      </c>
      <c r="AK3390">
        <v>241</v>
      </c>
      <c r="AL3390">
        <v>126</v>
      </c>
      <c r="AM3390">
        <v>282</v>
      </c>
      <c r="AN3390">
        <v>163</v>
      </c>
      <c r="AO3390">
        <v>363</v>
      </c>
      <c r="AP3390">
        <v>125</v>
      </c>
      <c r="AQ3390">
        <v>237</v>
      </c>
      <c r="AR3390">
        <v>148</v>
      </c>
      <c r="AS3390">
        <v>275</v>
      </c>
      <c r="AT3390">
        <v>134</v>
      </c>
      <c r="AU3390">
        <v>346</v>
      </c>
    </row>
    <row r="3391" spans="1:47" x14ac:dyDescent="0.25">
      <c r="A3391" t="str">
        <f t="shared" si="52"/>
        <v>Ried im InnkreisArbeitsstättenInsgesamt</v>
      </c>
      <c r="B3391">
        <v>3390</v>
      </c>
      <c r="C3391">
        <v>412</v>
      </c>
      <c r="D3391" t="s">
        <v>211</v>
      </c>
      <c r="E3391" t="s">
        <v>476</v>
      </c>
      <c r="F3391" t="s">
        <v>48</v>
      </c>
      <c r="G3391">
        <v>5349</v>
      </c>
      <c r="H3391">
        <v>5479</v>
      </c>
      <c r="I3391">
        <v>5599</v>
      </c>
    </row>
    <row r="3392" spans="1:47" x14ac:dyDescent="0.25">
      <c r="A3392" t="str">
        <f t="shared" si="52"/>
        <v>Ried im InnkreisBeschäftigte in den ArbeitsstättenInsgesamt</v>
      </c>
      <c r="B3392">
        <v>3391</v>
      </c>
      <c r="C3392">
        <v>412</v>
      </c>
      <c r="D3392" t="s">
        <v>211</v>
      </c>
      <c r="E3392" t="s">
        <v>477</v>
      </c>
      <c r="F3392" t="s">
        <v>48</v>
      </c>
      <c r="G3392">
        <v>36657</v>
      </c>
      <c r="H3392">
        <v>35831</v>
      </c>
      <c r="I3392">
        <v>36164</v>
      </c>
    </row>
    <row r="3393" spans="1:44" x14ac:dyDescent="0.25">
      <c r="A3393" t="str">
        <f t="shared" si="52"/>
        <v>Ried im InnkreisGesamteinkommenBruttobezüge Gesamt</v>
      </c>
      <c r="B3393">
        <v>3392</v>
      </c>
      <c r="C3393">
        <v>412</v>
      </c>
      <c r="D3393" t="s">
        <v>211</v>
      </c>
      <c r="E3393" t="s">
        <v>45</v>
      </c>
      <c r="F3393" t="s">
        <v>63</v>
      </c>
      <c r="G3393">
        <v>762678.44259999995</v>
      </c>
      <c r="H3393">
        <v>793478.15451000002</v>
      </c>
      <c r="I3393">
        <v>833889.55692</v>
      </c>
      <c r="J3393">
        <v>884219.70510999998</v>
      </c>
      <c r="K3393">
        <v>931848.93102000002</v>
      </c>
      <c r="L3393">
        <v>945984.45085999998</v>
      </c>
      <c r="M3393">
        <v>981312.40295000002</v>
      </c>
      <c r="N3393">
        <v>1027417.7858900001</v>
      </c>
      <c r="O3393">
        <v>1074399.79883</v>
      </c>
      <c r="P3393">
        <v>1116937.45991</v>
      </c>
      <c r="Q3393">
        <v>1157652.8748999999</v>
      </c>
      <c r="R3393">
        <v>1187300.7427999999</v>
      </c>
      <c r="S3393">
        <v>1238416.8174099999</v>
      </c>
      <c r="T3393">
        <v>1277572.1469399999</v>
      </c>
      <c r="U3393">
        <v>1343813.87041</v>
      </c>
      <c r="V3393">
        <v>1406374.84941</v>
      </c>
      <c r="W3393">
        <v>1427760.68603</v>
      </c>
      <c r="X3393">
        <v>1501111.95371</v>
      </c>
      <c r="Y3393">
        <v>1611052.00593</v>
      </c>
    </row>
    <row r="3394" spans="1:44" x14ac:dyDescent="0.25">
      <c r="A3394" t="str">
        <f t="shared" si="52"/>
        <v>Ried im InnkreisGesamteinkommenNettobezüge Gesamt</v>
      </c>
      <c r="B3394">
        <v>3393</v>
      </c>
      <c r="C3394">
        <v>412</v>
      </c>
      <c r="D3394" t="s">
        <v>211</v>
      </c>
      <c r="E3394" t="s">
        <v>45</v>
      </c>
      <c r="F3394" t="s">
        <v>64</v>
      </c>
      <c r="G3394">
        <v>566007.42356000002</v>
      </c>
      <c r="H3394">
        <v>591623.52081000002</v>
      </c>
      <c r="I3394">
        <v>618676.36485000001</v>
      </c>
      <c r="J3394">
        <v>652925.91063000006</v>
      </c>
      <c r="K3394">
        <v>684106.92371999996</v>
      </c>
      <c r="L3394">
        <v>708242.32661999995</v>
      </c>
      <c r="M3394">
        <v>732375.10320999997</v>
      </c>
      <c r="N3394">
        <v>762234.21282000002</v>
      </c>
      <c r="O3394">
        <v>792281.71146999998</v>
      </c>
      <c r="P3394">
        <v>818670.08181</v>
      </c>
      <c r="Q3394">
        <v>844390.20857999998</v>
      </c>
      <c r="R3394">
        <v>861503.02329000004</v>
      </c>
      <c r="S3394">
        <v>923857.90489999996</v>
      </c>
      <c r="T3394">
        <v>950238.28751000005</v>
      </c>
      <c r="U3394">
        <v>995250.53858000005</v>
      </c>
      <c r="V3394">
        <v>1043079.34062</v>
      </c>
      <c r="W3394">
        <v>1071969.0555100001</v>
      </c>
      <c r="X3394">
        <v>1118012.8522900001</v>
      </c>
      <c r="Y3394">
        <v>1203241.5818700001</v>
      </c>
    </row>
    <row r="3395" spans="1:44" x14ac:dyDescent="0.25">
      <c r="A3395" t="str">
        <f t="shared" ref="A3395:A3458" si="53">D3395&amp;E3395&amp;F3395</f>
        <v>Ried im InnkreisGründungsintensitätin % der aktiven Wirtschaftskammermitglieder</v>
      </c>
      <c r="B3395">
        <v>3394</v>
      </c>
      <c r="C3395">
        <v>412</v>
      </c>
      <c r="D3395" t="s">
        <v>211</v>
      </c>
      <c r="E3395" t="s">
        <v>40</v>
      </c>
      <c r="F3395" t="s">
        <v>52</v>
      </c>
      <c r="G3395">
        <v>7.9779227295534403</v>
      </c>
      <c r="H3395">
        <v>8.6959078899283906</v>
      </c>
      <c r="I3395">
        <v>7.1685200986147901</v>
      </c>
      <c r="J3395">
        <v>8.0375036315444692</v>
      </c>
      <c r="K3395">
        <v>6.9777004427818499</v>
      </c>
      <c r="L3395">
        <v>6.9407888676896397</v>
      </c>
      <c r="M3395">
        <v>8.9472054627157895</v>
      </c>
      <c r="N3395">
        <v>6.27740937335333</v>
      </c>
      <c r="O3395">
        <v>5.98778509232673</v>
      </c>
      <c r="P3395">
        <v>6.2505482280200697</v>
      </c>
      <c r="Q3395">
        <v>7.6120107876786696</v>
      </c>
      <c r="R3395">
        <v>5.5452795698207398</v>
      </c>
      <c r="S3395">
        <v>7.6845892976852399</v>
      </c>
      <c r="T3395">
        <v>6.4366760390251798</v>
      </c>
      <c r="U3395">
        <v>6.2321969067468403</v>
      </c>
      <c r="V3395">
        <v>6.6752246469833096</v>
      </c>
      <c r="W3395">
        <v>6.6729619137551204</v>
      </c>
      <c r="X3395">
        <v>5.9457794208256303</v>
      </c>
      <c r="Y3395">
        <v>7.3185545095657503</v>
      </c>
      <c r="Z3395">
        <v>6.8241469816273002</v>
      </c>
      <c r="AA3395">
        <v>5.6996295240809296</v>
      </c>
      <c r="AB3395">
        <v>6.0827935792734404</v>
      </c>
    </row>
    <row r="3396" spans="1:44" x14ac:dyDescent="0.25">
      <c r="A3396" t="str">
        <f t="shared" si="53"/>
        <v>Ried im InnkreisGründungsintensitätje 1.000 Einwohner</v>
      </c>
      <c r="B3396">
        <v>3395</v>
      </c>
      <c r="C3396">
        <v>412</v>
      </c>
      <c r="D3396" t="s">
        <v>211</v>
      </c>
      <c r="E3396" t="s">
        <v>40</v>
      </c>
      <c r="F3396" t="s">
        <v>53</v>
      </c>
      <c r="G3396">
        <v>2.7263374485596699</v>
      </c>
      <c r="H3396">
        <v>3.07585230026059</v>
      </c>
      <c r="I3396">
        <v>2.6848068328344898</v>
      </c>
      <c r="J3396">
        <v>3.0843290766139102</v>
      </c>
      <c r="K3396">
        <v>2.7373086430222799</v>
      </c>
      <c r="L3396">
        <v>2.7898449349758598</v>
      </c>
      <c r="M3396">
        <v>3.67217275060607</v>
      </c>
      <c r="N3396">
        <v>2.72057062057188</v>
      </c>
      <c r="O3396">
        <v>2.6757171021978201</v>
      </c>
      <c r="P3396">
        <v>2.8248898944630598</v>
      </c>
      <c r="Q3396">
        <v>3.5159373135843199</v>
      </c>
      <c r="R3396">
        <v>2.6422310658186698</v>
      </c>
      <c r="S3396">
        <v>3.7222761117649701</v>
      </c>
      <c r="T3396">
        <v>3.2281400642420701</v>
      </c>
      <c r="U3396">
        <v>3.2025656434543301</v>
      </c>
      <c r="V3396">
        <v>3.4481043714669402</v>
      </c>
      <c r="W3396">
        <v>3.48753043363822</v>
      </c>
      <c r="X3396">
        <v>3.1533886674073601</v>
      </c>
      <c r="Y3396">
        <v>3.9066299238126101</v>
      </c>
      <c r="Z3396">
        <v>3.78334680679062</v>
      </c>
      <c r="AA3396">
        <v>3.2127481847972801</v>
      </c>
      <c r="AB3396">
        <v>3.43134918743745</v>
      </c>
    </row>
    <row r="3397" spans="1:44" x14ac:dyDescent="0.25">
      <c r="A3397" t="str">
        <f t="shared" si="53"/>
        <v>Ried im InnkreisKammermitgliedschaftenAktiv</v>
      </c>
      <c r="B3397">
        <v>3396</v>
      </c>
      <c r="C3397">
        <v>412</v>
      </c>
      <c r="D3397" t="s">
        <v>211</v>
      </c>
      <c r="E3397" t="s">
        <v>39</v>
      </c>
      <c r="F3397" t="s">
        <v>50</v>
      </c>
      <c r="G3397">
        <v>1993</v>
      </c>
      <c r="H3397">
        <v>2066</v>
      </c>
      <c r="I3397">
        <v>2189</v>
      </c>
      <c r="J3397">
        <v>2248</v>
      </c>
      <c r="K3397">
        <v>2303</v>
      </c>
      <c r="L3397">
        <v>2359</v>
      </c>
      <c r="M3397">
        <v>2409</v>
      </c>
      <c r="N3397">
        <v>2545</v>
      </c>
      <c r="O3397">
        <v>2611</v>
      </c>
      <c r="P3397">
        <v>2620</v>
      </c>
      <c r="Q3397">
        <v>2680</v>
      </c>
      <c r="R3397">
        <v>2652</v>
      </c>
      <c r="S3397">
        <v>2681</v>
      </c>
      <c r="T3397">
        <v>2703</v>
      </c>
      <c r="U3397">
        <v>2801</v>
      </c>
      <c r="V3397">
        <v>2793</v>
      </c>
      <c r="W3397">
        <v>2824</v>
      </c>
      <c r="X3397">
        <v>2844</v>
      </c>
      <c r="Y3397">
        <v>2942</v>
      </c>
      <c r="Z3397">
        <v>2964</v>
      </c>
      <c r="AA3397">
        <v>3042</v>
      </c>
      <c r="AB3397">
        <v>3076</v>
      </c>
      <c r="AC3397">
        <v>3126</v>
      </c>
      <c r="AD3397">
        <v>3116</v>
      </c>
      <c r="AE3397">
        <v>3189</v>
      </c>
      <c r="AF3397">
        <v>3177</v>
      </c>
      <c r="AG3397">
        <v>3249</v>
      </c>
      <c r="AH3397">
        <v>3246</v>
      </c>
      <c r="AI3397">
        <v>3310</v>
      </c>
      <c r="AJ3397">
        <v>3293</v>
      </c>
      <c r="AK3397">
        <v>3338</v>
      </c>
      <c r="AL3397">
        <v>3429</v>
      </c>
      <c r="AM3397">
        <v>3496</v>
      </c>
      <c r="AN3397">
        <v>3509</v>
      </c>
      <c r="AO3397">
        <v>3570</v>
      </c>
      <c r="AP3397">
        <v>3551</v>
      </c>
      <c r="AQ3397">
        <v>3588</v>
      </c>
      <c r="AR3397">
        <v>3614</v>
      </c>
    </row>
    <row r="3398" spans="1:44" x14ac:dyDescent="0.25">
      <c r="A3398" t="str">
        <f t="shared" si="53"/>
        <v>Ried im InnkreisKammermitgliedschaftenInsgesamt</v>
      </c>
      <c r="B3398">
        <v>3397</v>
      </c>
      <c r="C3398">
        <v>412</v>
      </c>
      <c r="D3398" t="s">
        <v>211</v>
      </c>
      <c r="E3398" t="s">
        <v>39</v>
      </c>
      <c r="F3398" t="s">
        <v>48</v>
      </c>
      <c r="G3398">
        <v>2454</v>
      </c>
      <c r="H3398">
        <v>2569</v>
      </c>
      <c r="I3398">
        <v>2700</v>
      </c>
      <c r="J3398">
        <v>2789</v>
      </c>
      <c r="K3398">
        <v>2847</v>
      </c>
      <c r="L3398">
        <v>2895</v>
      </c>
      <c r="M3398">
        <v>2934</v>
      </c>
      <c r="N3398">
        <v>3066</v>
      </c>
      <c r="O3398">
        <v>3135</v>
      </c>
      <c r="P3398">
        <v>3157</v>
      </c>
      <c r="Q3398">
        <v>3233</v>
      </c>
      <c r="R3398">
        <v>3215</v>
      </c>
      <c r="S3398">
        <v>3208</v>
      </c>
      <c r="T3398">
        <v>3230</v>
      </c>
      <c r="U3398">
        <v>3316</v>
      </c>
      <c r="V3398">
        <v>3314</v>
      </c>
      <c r="W3398">
        <v>3357</v>
      </c>
      <c r="X3398">
        <v>3380</v>
      </c>
      <c r="Y3398">
        <v>3461</v>
      </c>
      <c r="Z3398">
        <v>3493</v>
      </c>
      <c r="AA3398">
        <v>3581</v>
      </c>
      <c r="AB3398">
        <v>3619</v>
      </c>
      <c r="AC3398">
        <v>3671</v>
      </c>
      <c r="AD3398">
        <v>3665</v>
      </c>
      <c r="AE3398">
        <v>3743</v>
      </c>
      <c r="AF3398">
        <v>3708</v>
      </c>
      <c r="AG3398">
        <v>3797</v>
      </c>
      <c r="AH3398">
        <v>3786</v>
      </c>
      <c r="AI3398">
        <v>3842</v>
      </c>
      <c r="AJ3398">
        <v>3836</v>
      </c>
      <c r="AK3398">
        <v>3927</v>
      </c>
      <c r="AL3398">
        <v>4011</v>
      </c>
      <c r="AM3398">
        <v>4089</v>
      </c>
      <c r="AN3398">
        <v>4100</v>
      </c>
      <c r="AO3398">
        <v>4156</v>
      </c>
      <c r="AP3398">
        <v>4132</v>
      </c>
      <c r="AQ3398">
        <v>4169</v>
      </c>
      <c r="AR3398">
        <v>4190</v>
      </c>
    </row>
    <row r="3399" spans="1:44" x14ac:dyDescent="0.25">
      <c r="A3399" t="str">
        <f t="shared" si="53"/>
        <v>Ried im InnkreisKammermitgliedschaftenRuhend</v>
      </c>
      <c r="B3399">
        <v>3398</v>
      </c>
      <c r="C3399">
        <v>412</v>
      </c>
      <c r="D3399" t="s">
        <v>211</v>
      </c>
      <c r="E3399" t="s">
        <v>39</v>
      </c>
      <c r="F3399" t="s">
        <v>51</v>
      </c>
      <c r="G3399">
        <v>461</v>
      </c>
      <c r="H3399">
        <v>503</v>
      </c>
      <c r="I3399">
        <v>511</v>
      </c>
      <c r="J3399">
        <v>541</v>
      </c>
      <c r="K3399">
        <v>544</v>
      </c>
      <c r="L3399">
        <v>536</v>
      </c>
      <c r="M3399">
        <v>525</v>
      </c>
      <c r="N3399">
        <v>521</v>
      </c>
      <c r="O3399">
        <v>524</v>
      </c>
      <c r="P3399">
        <v>537</v>
      </c>
      <c r="Q3399">
        <v>553</v>
      </c>
      <c r="R3399">
        <v>563</v>
      </c>
      <c r="S3399">
        <v>527</v>
      </c>
      <c r="T3399">
        <v>527</v>
      </c>
      <c r="U3399">
        <v>515</v>
      </c>
      <c r="V3399">
        <v>521</v>
      </c>
      <c r="W3399">
        <v>533</v>
      </c>
      <c r="X3399">
        <v>536</v>
      </c>
      <c r="Y3399">
        <v>519</v>
      </c>
      <c r="Z3399">
        <v>529</v>
      </c>
      <c r="AA3399">
        <v>539</v>
      </c>
      <c r="AB3399">
        <v>543</v>
      </c>
      <c r="AC3399">
        <v>545</v>
      </c>
      <c r="AD3399">
        <v>549</v>
      </c>
      <c r="AE3399">
        <v>554</v>
      </c>
      <c r="AF3399">
        <v>531</v>
      </c>
      <c r="AG3399">
        <v>548</v>
      </c>
      <c r="AH3399">
        <v>540</v>
      </c>
      <c r="AI3399">
        <v>532</v>
      </c>
      <c r="AJ3399">
        <v>543</v>
      </c>
      <c r="AK3399">
        <v>589</v>
      </c>
      <c r="AL3399">
        <v>582</v>
      </c>
      <c r="AM3399">
        <v>593</v>
      </c>
      <c r="AN3399">
        <v>591</v>
      </c>
      <c r="AO3399">
        <v>586</v>
      </c>
      <c r="AP3399">
        <v>581</v>
      </c>
      <c r="AQ3399">
        <v>581</v>
      </c>
      <c r="AR3399">
        <v>576</v>
      </c>
    </row>
    <row r="3400" spans="1:44" x14ac:dyDescent="0.25">
      <c r="A3400" t="str">
        <f t="shared" si="53"/>
        <v>Ried im InnkreisLehrlinge1. Lehrjahr, männlich</v>
      </c>
      <c r="B3400">
        <v>3399</v>
      </c>
      <c r="C3400">
        <v>412</v>
      </c>
      <c r="D3400" t="s">
        <v>211</v>
      </c>
      <c r="E3400" t="s">
        <v>46</v>
      </c>
      <c r="F3400" t="s">
        <v>65</v>
      </c>
      <c r="G3400">
        <v>240</v>
      </c>
      <c r="H3400">
        <v>213</v>
      </c>
      <c r="I3400">
        <v>275</v>
      </c>
      <c r="J3400">
        <v>243</v>
      </c>
      <c r="K3400">
        <v>256</v>
      </c>
      <c r="L3400">
        <v>299</v>
      </c>
      <c r="M3400">
        <v>254</v>
      </c>
      <c r="N3400">
        <v>230</v>
      </c>
      <c r="O3400">
        <v>204</v>
      </c>
      <c r="P3400">
        <v>259</v>
      </c>
      <c r="Q3400">
        <v>255</v>
      </c>
      <c r="R3400">
        <v>196</v>
      </c>
      <c r="S3400">
        <v>230</v>
      </c>
      <c r="T3400">
        <v>191</v>
      </c>
      <c r="U3400">
        <v>204</v>
      </c>
      <c r="V3400">
        <v>237</v>
      </c>
      <c r="W3400">
        <v>210</v>
      </c>
      <c r="X3400">
        <v>208</v>
      </c>
      <c r="Y3400">
        <v>197</v>
      </c>
      <c r="Z3400">
        <v>205</v>
      </c>
      <c r="AA3400">
        <v>225</v>
      </c>
      <c r="AB3400">
        <v>184</v>
      </c>
    </row>
    <row r="3401" spans="1:44" x14ac:dyDescent="0.25">
      <c r="A3401" t="str">
        <f t="shared" si="53"/>
        <v>Ried im InnkreisLehrlinge1. Lehrjahr, weiblich</v>
      </c>
      <c r="B3401">
        <v>3400</v>
      </c>
      <c r="C3401">
        <v>412</v>
      </c>
      <c r="D3401" t="s">
        <v>211</v>
      </c>
      <c r="E3401" t="s">
        <v>46</v>
      </c>
      <c r="F3401" t="s">
        <v>66</v>
      </c>
      <c r="G3401">
        <v>122</v>
      </c>
      <c r="H3401">
        <v>135</v>
      </c>
      <c r="I3401">
        <v>130</v>
      </c>
      <c r="J3401">
        <v>163</v>
      </c>
      <c r="K3401">
        <v>144</v>
      </c>
      <c r="L3401">
        <v>142</v>
      </c>
      <c r="M3401">
        <v>174</v>
      </c>
      <c r="N3401">
        <v>131</v>
      </c>
      <c r="O3401">
        <v>125</v>
      </c>
      <c r="P3401">
        <v>157</v>
      </c>
      <c r="Q3401">
        <v>164</v>
      </c>
      <c r="R3401">
        <v>152</v>
      </c>
      <c r="S3401">
        <v>134</v>
      </c>
      <c r="T3401">
        <v>127</v>
      </c>
      <c r="U3401">
        <v>126</v>
      </c>
      <c r="V3401">
        <v>106</v>
      </c>
      <c r="W3401">
        <v>124</v>
      </c>
      <c r="X3401">
        <v>134</v>
      </c>
      <c r="Y3401">
        <v>119</v>
      </c>
      <c r="Z3401">
        <v>112</v>
      </c>
      <c r="AA3401">
        <v>114</v>
      </c>
      <c r="AB3401">
        <v>105</v>
      </c>
    </row>
    <row r="3402" spans="1:44" x14ac:dyDescent="0.25">
      <c r="A3402" t="str">
        <f t="shared" si="53"/>
        <v>Ried im InnkreisLehrlinge2. Lehrjahr, männlich</v>
      </c>
      <c r="B3402">
        <v>3401</v>
      </c>
      <c r="C3402">
        <v>412</v>
      </c>
      <c r="D3402" t="s">
        <v>211</v>
      </c>
      <c r="E3402" t="s">
        <v>46</v>
      </c>
      <c r="F3402" t="s">
        <v>67</v>
      </c>
      <c r="G3402">
        <v>231</v>
      </c>
      <c r="H3402">
        <v>238</v>
      </c>
      <c r="I3402">
        <v>212</v>
      </c>
      <c r="J3402">
        <v>277</v>
      </c>
      <c r="K3402">
        <v>246</v>
      </c>
      <c r="L3402">
        <v>256</v>
      </c>
      <c r="M3402">
        <v>306</v>
      </c>
      <c r="N3402">
        <v>257</v>
      </c>
      <c r="O3402">
        <v>247</v>
      </c>
      <c r="P3402">
        <v>217</v>
      </c>
      <c r="Q3402">
        <v>260</v>
      </c>
      <c r="R3402">
        <v>255</v>
      </c>
      <c r="S3402">
        <v>192</v>
      </c>
      <c r="T3402">
        <v>237</v>
      </c>
      <c r="U3402">
        <v>193</v>
      </c>
      <c r="V3402">
        <v>200</v>
      </c>
      <c r="W3402">
        <v>241</v>
      </c>
      <c r="X3402">
        <v>195</v>
      </c>
      <c r="Y3402">
        <v>201</v>
      </c>
      <c r="Z3402">
        <v>204</v>
      </c>
      <c r="AA3402">
        <v>197</v>
      </c>
      <c r="AB3402">
        <v>217</v>
      </c>
    </row>
    <row r="3403" spans="1:44" x14ac:dyDescent="0.25">
      <c r="A3403" t="str">
        <f t="shared" si="53"/>
        <v>Ried im InnkreisLehrlinge2. Lehrjahr, weiblich</v>
      </c>
      <c r="B3403">
        <v>3402</v>
      </c>
      <c r="C3403">
        <v>412</v>
      </c>
      <c r="D3403" t="s">
        <v>211</v>
      </c>
      <c r="E3403" t="s">
        <v>46</v>
      </c>
      <c r="F3403" t="s">
        <v>68</v>
      </c>
      <c r="G3403">
        <v>134</v>
      </c>
      <c r="H3403">
        <v>133</v>
      </c>
      <c r="I3403">
        <v>135</v>
      </c>
      <c r="J3403">
        <v>141</v>
      </c>
      <c r="K3403">
        <v>156</v>
      </c>
      <c r="L3403">
        <v>165</v>
      </c>
      <c r="M3403">
        <v>149</v>
      </c>
      <c r="N3403">
        <v>181</v>
      </c>
      <c r="O3403">
        <v>140</v>
      </c>
      <c r="P3403">
        <v>142</v>
      </c>
      <c r="Q3403">
        <v>165</v>
      </c>
      <c r="R3403">
        <v>154</v>
      </c>
      <c r="S3403">
        <v>134</v>
      </c>
      <c r="T3403">
        <v>138</v>
      </c>
      <c r="U3403">
        <v>123</v>
      </c>
      <c r="V3403">
        <v>116</v>
      </c>
      <c r="W3403">
        <v>109</v>
      </c>
      <c r="X3403">
        <v>127</v>
      </c>
      <c r="Y3403">
        <v>127</v>
      </c>
      <c r="Z3403">
        <v>112</v>
      </c>
      <c r="AA3403">
        <v>117</v>
      </c>
      <c r="AB3403">
        <v>113</v>
      </c>
    </row>
    <row r="3404" spans="1:44" x14ac:dyDescent="0.25">
      <c r="A3404" t="str">
        <f t="shared" si="53"/>
        <v>Ried im InnkreisLehrlinge3. Lehrjahr, männlich</v>
      </c>
      <c r="B3404">
        <v>3403</v>
      </c>
      <c r="C3404">
        <v>412</v>
      </c>
      <c r="D3404" t="s">
        <v>211</v>
      </c>
      <c r="E3404" t="s">
        <v>46</v>
      </c>
      <c r="F3404" t="s">
        <v>69</v>
      </c>
      <c r="G3404">
        <v>247</v>
      </c>
      <c r="H3404">
        <v>227</v>
      </c>
      <c r="I3404">
        <v>231</v>
      </c>
      <c r="J3404">
        <v>217</v>
      </c>
      <c r="K3404">
        <v>256</v>
      </c>
      <c r="L3404">
        <v>247</v>
      </c>
      <c r="M3404">
        <v>248</v>
      </c>
      <c r="N3404">
        <v>293</v>
      </c>
      <c r="O3404">
        <v>250</v>
      </c>
      <c r="P3404">
        <v>241</v>
      </c>
      <c r="Q3404">
        <v>217</v>
      </c>
      <c r="R3404">
        <v>245</v>
      </c>
      <c r="S3404">
        <v>247</v>
      </c>
      <c r="T3404">
        <v>182</v>
      </c>
      <c r="U3404">
        <v>232</v>
      </c>
      <c r="V3404">
        <v>190</v>
      </c>
      <c r="W3404">
        <v>194</v>
      </c>
      <c r="X3404">
        <v>234</v>
      </c>
      <c r="Y3404">
        <v>197</v>
      </c>
      <c r="Z3404">
        <v>193</v>
      </c>
      <c r="AA3404">
        <v>200</v>
      </c>
      <c r="AB3404">
        <v>195</v>
      </c>
    </row>
    <row r="3405" spans="1:44" x14ac:dyDescent="0.25">
      <c r="A3405" t="str">
        <f t="shared" si="53"/>
        <v>Ried im InnkreisLehrlinge3. Lehrjahr, weiblich</v>
      </c>
      <c r="B3405">
        <v>3404</v>
      </c>
      <c r="C3405">
        <v>412</v>
      </c>
      <c r="D3405" t="s">
        <v>211</v>
      </c>
      <c r="E3405" t="s">
        <v>46</v>
      </c>
      <c r="F3405" t="s">
        <v>70</v>
      </c>
      <c r="G3405">
        <v>123</v>
      </c>
      <c r="H3405">
        <v>136</v>
      </c>
      <c r="I3405">
        <v>124</v>
      </c>
      <c r="J3405">
        <v>122</v>
      </c>
      <c r="K3405">
        <v>138</v>
      </c>
      <c r="L3405">
        <v>150</v>
      </c>
      <c r="M3405">
        <v>153</v>
      </c>
      <c r="N3405">
        <v>146</v>
      </c>
      <c r="O3405">
        <v>167</v>
      </c>
      <c r="P3405">
        <v>126</v>
      </c>
      <c r="Q3405">
        <v>123</v>
      </c>
      <c r="R3405">
        <v>151</v>
      </c>
      <c r="S3405">
        <v>143</v>
      </c>
      <c r="T3405">
        <v>130</v>
      </c>
      <c r="U3405">
        <v>119</v>
      </c>
      <c r="V3405">
        <v>113</v>
      </c>
      <c r="W3405">
        <v>104</v>
      </c>
      <c r="X3405">
        <v>106</v>
      </c>
      <c r="Y3405">
        <v>109</v>
      </c>
      <c r="Z3405">
        <v>120</v>
      </c>
      <c r="AA3405">
        <v>105</v>
      </c>
      <c r="AB3405">
        <v>104</v>
      </c>
    </row>
    <row r="3406" spans="1:44" x14ac:dyDescent="0.25">
      <c r="A3406" t="str">
        <f t="shared" si="53"/>
        <v>Ried im InnkreisLehrlinge4. Lehrjahr, männlich</v>
      </c>
      <c r="B3406">
        <v>3405</v>
      </c>
      <c r="C3406">
        <v>412</v>
      </c>
      <c r="D3406" t="s">
        <v>211</v>
      </c>
      <c r="E3406" t="s">
        <v>46</v>
      </c>
      <c r="F3406" t="s">
        <v>71</v>
      </c>
      <c r="G3406">
        <v>100</v>
      </c>
      <c r="H3406">
        <v>117</v>
      </c>
      <c r="I3406">
        <v>120</v>
      </c>
      <c r="J3406">
        <v>119</v>
      </c>
      <c r="K3406">
        <v>132</v>
      </c>
      <c r="L3406">
        <v>157</v>
      </c>
      <c r="M3406">
        <v>150</v>
      </c>
      <c r="N3406">
        <v>150</v>
      </c>
      <c r="O3406">
        <v>160</v>
      </c>
      <c r="P3406">
        <v>164</v>
      </c>
      <c r="Q3406">
        <v>124</v>
      </c>
      <c r="R3406">
        <v>118</v>
      </c>
      <c r="S3406">
        <v>146</v>
      </c>
      <c r="T3406">
        <v>136</v>
      </c>
      <c r="U3406">
        <v>109</v>
      </c>
      <c r="V3406">
        <v>139</v>
      </c>
      <c r="W3406">
        <v>110</v>
      </c>
      <c r="X3406">
        <v>105</v>
      </c>
      <c r="Y3406">
        <v>131</v>
      </c>
      <c r="Z3406">
        <v>108</v>
      </c>
      <c r="AA3406">
        <v>119</v>
      </c>
      <c r="AB3406">
        <v>129</v>
      </c>
    </row>
    <row r="3407" spans="1:44" x14ac:dyDescent="0.25">
      <c r="A3407" t="str">
        <f t="shared" si="53"/>
        <v>Ried im InnkreisLehrlinge4. Lehrjahr, weiblich</v>
      </c>
      <c r="B3407">
        <v>3406</v>
      </c>
      <c r="C3407">
        <v>412</v>
      </c>
      <c r="D3407" t="s">
        <v>211</v>
      </c>
      <c r="E3407" t="s">
        <v>46</v>
      </c>
      <c r="F3407" t="s">
        <v>72</v>
      </c>
      <c r="G3407">
        <v>14</v>
      </c>
      <c r="H3407">
        <v>10</v>
      </c>
      <c r="I3407">
        <v>25</v>
      </c>
      <c r="J3407">
        <v>15</v>
      </c>
      <c r="K3407">
        <v>17</v>
      </c>
      <c r="L3407">
        <v>23</v>
      </c>
      <c r="M3407">
        <v>21</v>
      </c>
      <c r="N3407">
        <v>17</v>
      </c>
      <c r="O3407">
        <v>25</v>
      </c>
      <c r="P3407">
        <v>25</v>
      </c>
      <c r="Q3407">
        <v>17</v>
      </c>
      <c r="R3407">
        <v>19</v>
      </c>
      <c r="S3407">
        <v>30</v>
      </c>
      <c r="T3407">
        <v>30</v>
      </c>
      <c r="U3407">
        <v>32</v>
      </c>
      <c r="V3407">
        <v>19</v>
      </c>
      <c r="W3407">
        <v>28</v>
      </c>
      <c r="X3407">
        <v>19</v>
      </c>
      <c r="Y3407">
        <v>18</v>
      </c>
      <c r="Z3407">
        <v>28</v>
      </c>
      <c r="AA3407">
        <v>34</v>
      </c>
      <c r="AB3407">
        <v>23</v>
      </c>
    </row>
    <row r="3408" spans="1:44" x14ac:dyDescent="0.25">
      <c r="A3408" t="str">
        <f t="shared" si="53"/>
        <v>Ried im InnkreisLehrlingeFrauen</v>
      </c>
      <c r="B3408">
        <v>3407</v>
      </c>
      <c r="C3408">
        <v>412</v>
      </c>
      <c r="D3408" t="s">
        <v>211</v>
      </c>
      <c r="E3408" t="s">
        <v>46</v>
      </c>
      <c r="F3408" t="s">
        <v>47</v>
      </c>
      <c r="G3408">
        <v>393</v>
      </c>
      <c r="H3408">
        <v>414</v>
      </c>
      <c r="I3408">
        <v>414</v>
      </c>
      <c r="J3408">
        <v>441</v>
      </c>
      <c r="K3408">
        <v>455</v>
      </c>
      <c r="L3408">
        <v>480</v>
      </c>
      <c r="M3408">
        <v>497</v>
      </c>
      <c r="N3408">
        <v>475</v>
      </c>
      <c r="O3408">
        <v>457</v>
      </c>
      <c r="P3408">
        <v>450</v>
      </c>
      <c r="Q3408">
        <v>469</v>
      </c>
      <c r="R3408">
        <v>476</v>
      </c>
      <c r="S3408">
        <v>441</v>
      </c>
      <c r="T3408">
        <v>425</v>
      </c>
      <c r="U3408">
        <v>400</v>
      </c>
      <c r="V3408">
        <v>354</v>
      </c>
      <c r="W3408">
        <v>365</v>
      </c>
      <c r="X3408">
        <v>386</v>
      </c>
      <c r="Y3408">
        <v>373</v>
      </c>
      <c r="Z3408">
        <v>372</v>
      </c>
      <c r="AA3408">
        <v>370</v>
      </c>
      <c r="AB3408">
        <v>345</v>
      </c>
    </row>
    <row r="3409" spans="1:28" x14ac:dyDescent="0.25">
      <c r="A3409" t="str">
        <f t="shared" si="53"/>
        <v>Ried im InnkreisLehrlingeInsgesamt</v>
      </c>
      <c r="B3409">
        <v>3408</v>
      </c>
      <c r="C3409">
        <v>412</v>
      </c>
      <c r="D3409" t="s">
        <v>211</v>
      </c>
      <c r="E3409" t="s">
        <v>46</v>
      </c>
      <c r="F3409" t="s">
        <v>48</v>
      </c>
      <c r="G3409">
        <v>1211</v>
      </c>
      <c r="H3409">
        <v>1209</v>
      </c>
      <c r="I3409">
        <v>1252</v>
      </c>
      <c r="J3409">
        <v>1297</v>
      </c>
      <c r="K3409">
        <v>1345</v>
      </c>
      <c r="L3409">
        <v>1439</v>
      </c>
      <c r="M3409">
        <v>1455</v>
      </c>
      <c r="N3409">
        <v>1405</v>
      </c>
      <c r="O3409">
        <v>1318</v>
      </c>
      <c r="P3409">
        <v>1331</v>
      </c>
      <c r="Q3409">
        <v>1325</v>
      </c>
      <c r="R3409">
        <v>1290</v>
      </c>
      <c r="S3409">
        <v>1256</v>
      </c>
      <c r="T3409">
        <v>1171</v>
      </c>
      <c r="U3409">
        <v>1138</v>
      </c>
      <c r="V3409">
        <v>1120</v>
      </c>
      <c r="W3409">
        <v>1120</v>
      </c>
      <c r="X3409">
        <v>1128</v>
      </c>
      <c r="Y3409">
        <v>1099</v>
      </c>
      <c r="Z3409">
        <v>1082</v>
      </c>
      <c r="AA3409">
        <v>1111</v>
      </c>
      <c r="AB3409">
        <v>1070</v>
      </c>
    </row>
    <row r="3410" spans="1:28" x14ac:dyDescent="0.25">
      <c r="A3410" t="str">
        <f t="shared" si="53"/>
        <v>Ried im InnkreisLehrlingeMänner</v>
      </c>
      <c r="B3410">
        <v>3409</v>
      </c>
      <c r="C3410">
        <v>412</v>
      </c>
      <c r="D3410" t="s">
        <v>211</v>
      </c>
      <c r="E3410" t="s">
        <v>46</v>
      </c>
      <c r="F3410" t="s">
        <v>49</v>
      </c>
      <c r="G3410">
        <v>818</v>
      </c>
      <c r="H3410">
        <v>795</v>
      </c>
      <c r="I3410">
        <v>838</v>
      </c>
      <c r="J3410">
        <v>856</v>
      </c>
      <c r="K3410">
        <v>890</v>
      </c>
      <c r="L3410">
        <v>959</v>
      </c>
      <c r="M3410">
        <v>958</v>
      </c>
      <c r="N3410">
        <v>930</v>
      </c>
      <c r="O3410">
        <v>861</v>
      </c>
      <c r="P3410">
        <v>881</v>
      </c>
      <c r="Q3410">
        <v>856</v>
      </c>
      <c r="R3410">
        <v>814</v>
      </c>
      <c r="S3410">
        <v>815</v>
      </c>
      <c r="T3410">
        <v>746</v>
      </c>
      <c r="U3410">
        <v>738</v>
      </c>
      <c r="V3410">
        <v>766</v>
      </c>
      <c r="W3410">
        <v>755</v>
      </c>
      <c r="X3410">
        <v>742</v>
      </c>
      <c r="Y3410">
        <v>726</v>
      </c>
      <c r="Z3410">
        <v>710</v>
      </c>
      <c r="AA3410">
        <v>741</v>
      </c>
      <c r="AB3410">
        <v>725</v>
      </c>
    </row>
    <row r="3411" spans="1:28" x14ac:dyDescent="0.25">
      <c r="A3411" t="str">
        <f t="shared" si="53"/>
        <v>Ried im InnkreisNeugründungenInsgesamt</v>
      </c>
      <c r="B3411">
        <v>3410</v>
      </c>
      <c r="C3411">
        <v>412</v>
      </c>
      <c r="D3411" t="s">
        <v>211</v>
      </c>
      <c r="E3411" t="s">
        <v>41</v>
      </c>
      <c r="F3411" t="s">
        <v>48</v>
      </c>
      <c r="G3411">
        <v>159</v>
      </c>
      <c r="H3411">
        <v>179.657457005921</v>
      </c>
      <c r="I3411">
        <v>156.91890495867801</v>
      </c>
      <c r="J3411">
        <v>180.68308163712001</v>
      </c>
      <c r="K3411">
        <v>160.69644119726601</v>
      </c>
      <c r="L3411">
        <v>163.733209388799</v>
      </c>
      <c r="M3411">
        <v>215.538179596823</v>
      </c>
      <c r="N3411">
        <v>159.76006855184201</v>
      </c>
      <c r="O3411">
        <v>156.87996941896</v>
      </c>
      <c r="P3411">
        <v>165.764539007092</v>
      </c>
      <c r="Q3411">
        <v>205.752651590955</v>
      </c>
      <c r="R3411">
        <v>154.87965838509299</v>
      </c>
      <c r="S3411">
        <v>218.54971962616801</v>
      </c>
      <c r="T3411">
        <v>190.78307779670601</v>
      </c>
      <c r="U3411">
        <v>191.70237685153299</v>
      </c>
      <c r="V3411">
        <v>208</v>
      </c>
      <c r="W3411">
        <v>212</v>
      </c>
      <c r="X3411">
        <v>193</v>
      </c>
      <c r="Y3411">
        <v>241</v>
      </c>
      <c r="Z3411">
        <v>234</v>
      </c>
      <c r="AA3411">
        <v>200</v>
      </c>
      <c r="AB3411">
        <v>216</v>
      </c>
    </row>
    <row r="3412" spans="1:28" x14ac:dyDescent="0.25">
      <c r="A3412" t="str">
        <f t="shared" si="53"/>
        <v>Ried im InnkreisPendler (Auspendler/-innen)Insgesamt</v>
      </c>
      <c r="B3412">
        <v>3411</v>
      </c>
      <c r="C3412">
        <v>412</v>
      </c>
      <c r="D3412" t="s">
        <v>211</v>
      </c>
      <c r="E3412" t="s">
        <v>459</v>
      </c>
      <c r="F3412" t="s">
        <v>48</v>
      </c>
      <c r="G3412">
        <v>19393</v>
      </c>
      <c r="H3412">
        <v>20103</v>
      </c>
      <c r="I3412">
        <v>20252</v>
      </c>
      <c r="J3412">
        <v>20425</v>
      </c>
      <c r="K3412">
        <v>20572</v>
      </c>
      <c r="L3412">
        <v>20785</v>
      </c>
      <c r="M3412">
        <v>21126</v>
      </c>
      <c r="N3412">
        <v>21624</v>
      </c>
      <c r="O3412">
        <v>22199</v>
      </c>
      <c r="P3412">
        <v>22485</v>
      </c>
      <c r="Q3412">
        <v>22711</v>
      </c>
      <c r="R3412">
        <v>22502</v>
      </c>
      <c r="S3412">
        <v>22950</v>
      </c>
    </row>
    <row r="3413" spans="1:28" x14ac:dyDescent="0.25">
      <c r="A3413" t="str">
        <f t="shared" si="53"/>
        <v>Ried im InnkreisPendler ins AuslandInsgesamt</v>
      </c>
      <c r="B3413">
        <v>3412</v>
      </c>
      <c r="C3413">
        <v>412</v>
      </c>
      <c r="D3413" t="s">
        <v>211</v>
      </c>
      <c r="E3413" t="s">
        <v>304</v>
      </c>
      <c r="F3413" t="s">
        <v>48</v>
      </c>
      <c r="G3413">
        <v>207</v>
      </c>
      <c r="H3413">
        <v>352</v>
      </c>
      <c r="I3413">
        <v>368</v>
      </c>
      <c r="J3413">
        <v>324</v>
      </c>
      <c r="K3413">
        <v>318</v>
      </c>
      <c r="L3413">
        <v>413</v>
      </c>
      <c r="M3413">
        <v>390</v>
      </c>
      <c r="N3413">
        <v>372</v>
      </c>
      <c r="O3413">
        <v>380</v>
      </c>
      <c r="P3413">
        <v>381</v>
      </c>
      <c r="Q3413">
        <v>345</v>
      </c>
      <c r="R3413">
        <v>311</v>
      </c>
      <c r="S3413">
        <v>367</v>
      </c>
    </row>
    <row r="3414" spans="1:28" x14ac:dyDescent="0.25">
      <c r="A3414" t="str">
        <f t="shared" si="53"/>
        <v>Ried im InnkreisPendler zw. BundesländernInsgesamt</v>
      </c>
      <c r="B3414">
        <v>3413</v>
      </c>
      <c r="C3414">
        <v>412</v>
      </c>
      <c r="D3414" t="s">
        <v>211</v>
      </c>
      <c r="E3414" t="s">
        <v>433</v>
      </c>
      <c r="F3414" t="s">
        <v>48</v>
      </c>
      <c r="G3414">
        <v>1210</v>
      </c>
      <c r="H3414">
        <v>1230</v>
      </c>
      <c r="I3414">
        <v>1112</v>
      </c>
      <c r="J3414">
        <v>1115</v>
      </c>
      <c r="K3414">
        <v>1087</v>
      </c>
      <c r="L3414">
        <v>1134</v>
      </c>
      <c r="M3414">
        <v>1050</v>
      </c>
      <c r="N3414">
        <v>1086</v>
      </c>
      <c r="O3414">
        <v>1094</v>
      </c>
      <c r="P3414">
        <v>1118</v>
      </c>
      <c r="Q3414">
        <v>1062</v>
      </c>
      <c r="R3414">
        <v>1042</v>
      </c>
      <c r="S3414">
        <v>1092</v>
      </c>
    </row>
    <row r="3415" spans="1:28" x14ac:dyDescent="0.25">
      <c r="A3415" t="str">
        <f t="shared" si="53"/>
        <v>Ried im InnkreisPendler zw. Gemeinden eines Pol. BezirkesInsgesamt</v>
      </c>
      <c r="B3415">
        <v>3414</v>
      </c>
      <c r="C3415">
        <v>412</v>
      </c>
      <c r="D3415" t="s">
        <v>211</v>
      </c>
      <c r="E3415" t="s">
        <v>305</v>
      </c>
      <c r="F3415" t="s">
        <v>48</v>
      </c>
      <c r="G3415">
        <v>12620</v>
      </c>
      <c r="H3415">
        <v>11961</v>
      </c>
      <c r="I3415">
        <v>12510</v>
      </c>
      <c r="J3415">
        <v>12602</v>
      </c>
      <c r="K3415">
        <v>12894</v>
      </c>
      <c r="L3415">
        <v>13166</v>
      </c>
      <c r="M3415">
        <v>13352</v>
      </c>
      <c r="N3415">
        <v>13786</v>
      </c>
      <c r="O3415">
        <v>14077</v>
      </c>
      <c r="P3415">
        <v>14192</v>
      </c>
      <c r="Q3415">
        <v>14137</v>
      </c>
      <c r="R3415">
        <v>13940</v>
      </c>
      <c r="S3415">
        <v>14053</v>
      </c>
    </row>
    <row r="3416" spans="1:28" x14ac:dyDescent="0.25">
      <c r="A3416" t="str">
        <f t="shared" si="53"/>
        <v>Ried im InnkreisPendler zw. Pol. Bez. des BundeslandesInsgesamt</v>
      </c>
      <c r="B3416">
        <v>3415</v>
      </c>
      <c r="C3416">
        <v>412</v>
      </c>
      <c r="D3416" t="s">
        <v>211</v>
      </c>
      <c r="E3416" t="s">
        <v>306</v>
      </c>
      <c r="F3416" t="s">
        <v>48</v>
      </c>
      <c r="G3416">
        <v>5356</v>
      </c>
      <c r="H3416">
        <v>6560</v>
      </c>
      <c r="I3416">
        <v>6262</v>
      </c>
      <c r="J3416">
        <v>6384</v>
      </c>
      <c r="K3416">
        <v>6273</v>
      </c>
      <c r="L3416">
        <v>6072</v>
      </c>
      <c r="M3416">
        <v>6334</v>
      </c>
      <c r="N3416">
        <v>6380</v>
      </c>
      <c r="O3416">
        <v>6648</v>
      </c>
      <c r="P3416">
        <v>6794</v>
      </c>
      <c r="Q3416">
        <v>7167</v>
      </c>
      <c r="R3416">
        <v>7209</v>
      </c>
      <c r="S3416">
        <v>7438</v>
      </c>
    </row>
    <row r="3417" spans="1:28" x14ac:dyDescent="0.25">
      <c r="A3417" t="str">
        <f t="shared" si="53"/>
        <v>Ried im InnkreisPensionisteneinkommenBrutto_Schnitt</v>
      </c>
      <c r="B3417">
        <v>3416</v>
      </c>
      <c r="C3417">
        <v>412</v>
      </c>
      <c r="D3417" t="s">
        <v>211</v>
      </c>
      <c r="E3417" t="s">
        <v>44</v>
      </c>
      <c r="F3417" t="s">
        <v>54</v>
      </c>
      <c r="G3417">
        <v>14243.7968493559</v>
      </c>
      <c r="H3417">
        <v>14575.247195621399</v>
      </c>
      <c r="I3417">
        <v>15107.8320107119</v>
      </c>
      <c r="J3417">
        <v>15536.157985494399</v>
      </c>
      <c r="K3417">
        <v>16217.455207000499</v>
      </c>
      <c r="L3417">
        <v>16729.7425227124</v>
      </c>
      <c r="M3417">
        <v>17160.209611325099</v>
      </c>
      <c r="N3417">
        <v>17555.239302145099</v>
      </c>
      <c r="O3417">
        <v>18191.3898267738</v>
      </c>
      <c r="P3417">
        <v>18706.6164184958</v>
      </c>
      <c r="Q3417">
        <v>19330.084118047998</v>
      </c>
      <c r="R3417">
        <v>19848.3202179855</v>
      </c>
      <c r="S3417">
        <v>20234.180021160399</v>
      </c>
      <c r="T3417">
        <v>20693.961623781099</v>
      </c>
      <c r="U3417">
        <v>21282.413151114699</v>
      </c>
      <c r="V3417">
        <v>22006.303769195601</v>
      </c>
      <c r="W3417">
        <v>23342.407252797599</v>
      </c>
      <c r="X3417">
        <v>24204.3453790567</v>
      </c>
      <c r="Y3417">
        <v>25118.722091220901</v>
      </c>
    </row>
    <row r="3418" spans="1:28" x14ac:dyDescent="0.25">
      <c r="A3418" t="str">
        <f t="shared" si="53"/>
        <v>Ried im InnkreisPensionisteneinkommenBruttobezüge 1000 EUR</v>
      </c>
      <c r="B3418">
        <v>3417</v>
      </c>
      <c r="C3418">
        <v>412</v>
      </c>
      <c r="D3418" t="s">
        <v>211</v>
      </c>
      <c r="E3418" t="s">
        <v>44</v>
      </c>
      <c r="F3418" t="s">
        <v>55</v>
      </c>
      <c r="G3418">
        <v>191279.94789000001</v>
      </c>
      <c r="H3418">
        <v>195730.99458999999</v>
      </c>
      <c r="I3418">
        <v>203094.58572</v>
      </c>
      <c r="J3418">
        <v>209924.5667</v>
      </c>
      <c r="K3418">
        <v>220541.17335999999</v>
      </c>
      <c r="L3418">
        <v>230184.52737</v>
      </c>
      <c r="M3418">
        <v>240620.45916999999</v>
      </c>
      <c r="N3418">
        <v>248792.85139</v>
      </c>
      <c r="O3418">
        <v>262538.13798</v>
      </c>
      <c r="P3418">
        <v>271863.25640999997</v>
      </c>
      <c r="Q3418">
        <v>283610.99417999998</v>
      </c>
      <c r="R3418">
        <v>290460.31806999998</v>
      </c>
      <c r="S3418">
        <v>296430.73731</v>
      </c>
      <c r="T3418">
        <v>305608.42525999999</v>
      </c>
      <c r="U3418">
        <v>318853.11382999999</v>
      </c>
      <c r="V3418">
        <v>336762.46658000001</v>
      </c>
      <c r="W3418">
        <v>356695.32523000002</v>
      </c>
      <c r="X3418">
        <v>375143.14902999997</v>
      </c>
      <c r="Y3418">
        <v>395418.92316000001</v>
      </c>
    </row>
    <row r="3419" spans="1:28" x14ac:dyDescent="0.25">
      <c r="A3419" t="str">
        <f t="shared" si="53"/>
        <v>Ried im InnkreisPensionisteneinkommenBruttobezüge Fälle</v>
      </c>
      <c r="B3419">
        <v>3418</v>
      </c>
      <c r="C3419">
        <v>412</v>
      </c>
      <c r="D3419" t="s">
        <v>211</v>
      </c>
      <c r="E3419" t="s">
        <v>44</v>
      </c>
      <c r="F3419" t="s">
        <v>56</v>
      </c>
      <c r="G3419">
        <v>13429</v>
      </c>
      <c r="H3419">
        <v>13429</v>
      </c>
      <c r="I3419">
        <v>13443</v>
      </c>
      <c r="J3419">
        <v>13512</v>
      </c>
      <c r="K3419">
        <v>13599</v>
      </c>
      <c r="L3419">
        <v>13759</v>
      </c>
      <c r="M3419">
        <v>14022</v>
      </c>
      <c r="N3419">
        <v>14172</v>
      </c>
      <c r="O3419">
        <v>14432</v>
      </c>
      <c r="P3419">
        <v>14533</v>
      </c>
      <c r="Q3419">
        <v>14672</v>
      </c>
      <c r="R3419">
        <v>14634</v>
      </c>
      <c r="S3419">
        <v>14650</v>
      </c>
      <c r="T3419">
        <v>14768</v>
      </c>
      <c r="U3419">
        <v>14982</v>
      </c>
      <c r="V3419">
        <v>15303</v>
      </c>
      <c r="W3419">
        <v>15281</v>
      </c>
      <c r="X3419">
        <v>15499</v>
      </c>
      <c r="Y3419">
        <v>15742</v>
      </c>
    </row>
    <row r="3420" spans="1:28" x14ac:dyDescent="0.25">
      <c r="A3420" t="str">
        <f t="shared" si="53"/>
        <v>Ried im InnkreisPensionisteneinkommenLohnsteuer 1000 EUR</v>
      </c>
      <c r="B3420">
        <v>3419</v>
      </c>
      <c r="C3420">
        <v>412</v>
      </c>
      <c r="D3420" t="s">
        <v>211</v>
      </c>
      <c r="E3420" t="s">
        <v>44</v>
      </c>
      <c r="F3420" t="s">
        <v>57</v>
      </c>
      <c r="G3420">
        <v>18613.308590000001</v>
      </c>
      <c r="H3420">
        <v>17251.153300000002</v>
      </c>
      <c r="I3420">
        <v>18854.368439999998</v>
      </c>
      <c r="J3420">
        <v>20194.41286</v>
      </c>
      <c r="K3420">
        <v>22486.82429</v>
      </c>
      <c r="L3420">
        <v>21035.521260000001</v>
      </c>
      <c r="M3420">
        <v>23028.348709999998</v>
      </c>
      <c r="N3420">
        <v>24876.333729999998</v>
      </c>
      <c r="O3420">
        <v>27694.05531</v>
      </c>
      <c r="P3420">
        <v>29649.305550000001</v>
      </c>
      <c r="Q3420">
        <v>32441.082839999999</v>
      </c>
      <c r="R3420">
        <v>34431.063849999999</v>
      </c>
      <c r="S3420">
        <v>28972.3541</v>
      </c>
      <c r="T3420">
        <v>30807.17023</v>
      </c>
      <c r="U3420">
        <v>33286.6014</v>
      </c>
      <c r="V3420">
        <v>36361.312919999997</v>
      </c>
      <c r="W3420">
        <v>36620.507850000002</v>
      </c>
      <c r="X3420">
        <v>40168.520510000002</v>
      </c>
      <c r="Y3420">
        <v>41867.88089</v>
      </c>
    </row>
    <row r="3421" spans="1:28" x14ac:dyDescent="0.25">
      <c r="A3421" t="str">
        <f t="shared" si="53"/>
        <v>Ried im InnkreisPensionisteneinkommenLohnsteuer Fälle</v>
      </c>
      <c r="B3421">
        <v>3420</v>
      </c>
      <c r="C3421">
        <v>412</v>
      </c>
      <c r="D3421" t="s">
        <v>211</v>
      </c>
      <c r="E3421" t="s">
        <v>44</v>
      </c>
      <c r="F3421" t="s">
        <v>58</v>
      </c>
      <c r="G3421">
        <v>6502</v>
      </c>
      <c r="H3421">
        <v>6127</v>
      </c>
      <c r="I3421">
        <v>6422</v>
      </c>
      <c r="J3421">
        <v>7121</v>
      </c>
      <c r="K3421">
        <v>7241</v>
      </c>
      <c r="L3421">
        <v>6952</v>
      </c>
      <c r="M3421">
        <v>7283</v>
      </c>
      <c r="N3421">
        <v>7573</v>
      </c>
      <c r="O3421">
        <v>8030</v>
      </c>
      <c r="P3421">
        <v>8284</v>
      </c>
      <c r="Q3421">
        <v>8657</v>
      </c>
      <c r="R3421">
        <v>8937</v>
      </c>
      <c r="S3421">
        <v>9117</v>
      </c>
      <c r="T3421">
        <v>9244</v>
      </c>
      <c r="U3421">
        <v>9677</v>
      </c>
      <c r="V3421">
        <v>10238</v>
      </c>
      <c r="W3421">
        <v>11041</v>
      </c>
      <c r="X3421">
        <v>11472</v>
      </c>
      <c r="Y3421">
        <v>11935</v>
      </c>
    </row>
    <row r="3422" spans="1:28" x14ac:dyDescent="0.25">
      <c r="A3422" t="str">
        <f t="shared" si="53"/>
        <v>Ried im InnkreisPensionisteneinkommenNetto_Schnitt</v>
      </c>
      <c r="B3422">
        <v>3421</v>
      </c>
      <c r="C3422">
        <v>412</v>
      </c>
      <c r="D3422" t="s">
        <v>211</v>
      </c>
      <c r="E3422" t="s">
        <v>44</v>
      </c>
      <c r="F3422" t="s">
        <v>59</v>
      </c>
      <c r="G3422">
        <v>12174.450180207001</v>
      </c>
      <c r="H3422">
        <v>12529.397850175001</v>
      </c>
      <c r="I3422">
        <v>12909.995091869399</v>
      </c>
      <c r="J3422">
        <v>13224.1227353464</v>
      </c>
      <c r="K3422">
        <v>13697.123845871</v>
      </c>
      <c r="L3422">
        <v>14300.539291372899</v>
      </c>
      <c r="M3422">
        <v>14592.5472364855</v>
      </c>
      <c r="N3422">
        <v>14849.5096648321</v>
      </c>
      <c r="O3422">
        <v>15290.6109132483</v>
      </c>
      <c r="P3422">
        <v>15653.4525975366</v>
      </c>
      <c r="Q3422">
        <v>16075.797693566001</v>
      </c>
      <c r="R3422">
        <v>16424.1991089244</v>
      </c>
      <c r="S3422">
        <v>17161.0427822526</v>
      </c>
      <c r="T3422">
        <v>17490.297054441999</v>
      </c>
      <c r="U3422">
        <v>17910.438360032</v>
      </c>
      <c r="V3422">
        <v>18442.175034960499</v>
      </c>
      <c r="W3422">
        <v>19701.1887415745</v>
      </c>
      <c r="X3422">
        <v>20324.428293438301</v>
      </c>
      <c r="Y3422">
        <v>21127.0500082582</v>
      </c>
    </row>
    <row r="3423" spans="1:28" x14ac:dyDescent="0.25">
      <c r="A3423" t="str">
        <f t="shared" si="53"/>
        <v>Ried im InnkreisPensionisteneinkommenNettobezüge 1000 EUR</v>
      </c>
      <c r="B3423">
        <v>3422</v>
      </c>
      <c r="C3423">
        <v>412</v>
      </c>
      <c r="D3423" t="s">
        <v>211</v>
      </c>
      <c r="E3423" t="s">
        <v>44</v>
      </c>
      <c r="F3423" t="s">
        <v>60</v>
      </c>
      <c r="G3423">
        <v>163490.69146999999</v>
      </c>
      <c r="H3423">
        <v>168257.28373</v>
      </c>
      <c r="I3423">
        <v>173549.06401999999</v>
      </c>
      <c r="J3423">
        <v>178684.34640000001</v>
      </c>
      <c r="K3423">
        <v>186267.18718000001</v>
      </c>
      <c r="L3423">
        <v>196761.12010999999</v>
      </c>
      <c r="M3423">
        <v>204616.69735</v>
      </c>
      <c r="N3423">
        <v>210447.25096999999</v>
      </c>
      <c r="O3423">
        <v>220674.09669999999</v>
      </c>
      <c r="P3423">
        <v>227491.62659999999</v>
      </c>
      <c r="Q3423">
        <v>235864.10376</v>
      </c>
      <c r="R3423">
        <v>240351.72975999999</v>
      </c>
      <c r="S3423">
        <v>251409.27676000001</v>
      </c>
      <c r="T3423">
        <v>258296.70689999999</v>
      </c>
      <c r="U3423">
        <v>268334.18751000002</v>
      </c>
      <c r="V3423">
        <v>282220.60456000001</v>
      </c>
      <c r="W3423">
        <v>301053.86515999999</v>
      </c>
      <c r="X3423">
        <v>315008.31412</v>
      </c>
      <c r="Y3423">
        <v>332582.02123000001</v>
      </c>
    </row>
    <row r="3424" spans="1:28" x14ac:dyDescent="0.25">
      <c r="A3424" t="str">
        <f t="shared" si="53"/>
        <v>Ried im InnkreisPensionisteneinkommenSV-Beiträge 1000 EUR</v>
      </c>
      <c r="B3424">
        <v>3423</v>
      </c>
      <c r="C3424">
        <v>412</v>
      </c>
      <c r="D3424" t="s">
        <v>211</v>
      </c>
      <c r="E3424" t="s">
        <v>44</v>
      </c>
      <c r="F3424" t="s">
        <v>61</v>
      </c>
      <c r="G3424">
        <v>9175.9478299999992</v>
      </c>
      <c r="H3424">
        <v>10222.557559999999</v>
      </c>
      <c r="I3424">
        <v>10691.153259999999</v>
      </c>
      <c r="J3424">
        <v>11045.80744</v>
      </c>
      <c r="K3424">
        <v>11787.161889999999</v>
      </c>
      <c r="L3424">
        <v>12387.886</v>
      </c>
      <c r="M3424">
        <v>12975.41311</v>
      </c>
      <c r="N3424">
        <v>13469.26669</v>
      </c>
      <c r="O3424">
        <v>14169.98597</v>
      </c>
      <c r="P3424">
        <v>14722.324259999999</v>
      </c>
      <c r="Q3424">
        <v>15305.807580000001</v>
      </c>
      <c r="R3424">
        <v>15677.524460000001</v>
      </c>
      <c r="S3424">
        <v>16049.106449999999</v>
      </c>
      <c r="T3424">
        <v>16504.548129999999</v>
      </c>
      <c r="U3424">
        <v>17232.324919999999</v>
      </c>
      <c r="V3424">
        <v>18180.5491</v>
      </c>
      <c r="W3424">
        <v>19020.952219999999</v>
      </c>
      <c r="X3424">
        <v>19966.314399999999</v>
      </c>
      <c r="Y3424">
        <v>20969.02104</v>
      </c>
    </row>
    <row r="3425" spans="1:47" x14ac:dyDescent="0.25">
      <c r="A3425" t="str">
        <f t="shared" si="53"/>
        <v>Ried im InnkreisPensionisteneinkommenSV-Beiträge Fälle</v>
      </c>
      <c r="B3425">
        <v>3424</v>
      </c>
      <c r="C3425">
        <v>412</v>
      </c>
      <c r="D3425" t="s">
        <v>211</v>
      </c>
      <c r="E3425" t="s">
        <v>44</v>
      </c>
      <c r="F3425" t="s">
        <v>62</v>
      </c>
      <c r="G3425">
        <v>12840</v>
      </c>
      <c r="H3425">
        <v>12847</v>
      </c>
      <c r="I3425">
        <v>12873</v>
      </c>
      <c r="J3425">
        <v>12928</v>
      </c>
      <c r="K3425">
        <v>13036</v>
      </c>
      <c r="L3425">
        <v>13201</v>
      </c>
      <c r="M3425">
        <v>13436</v>
      </c>
      <c r="N3425">
        <v>13576</v>
      </c>
      <c r="O3425">
        <v>13813</v>
      </c>
      <c r="P3425">
        <v>13922</v>
      </c>
      <c r="Q3425">
        <v>14066</v>
      </c>
      <c r="R3425">
        <v>14010</v>
      </c>
      <c r="S3425">
        <v>13996</v>
      </c>
      <c r="T3425">
        <v>14095</v>
      </c>
      <c r="U3425">
        <v>14343</v>
      </c>
      <c r="V3425">
        <v>14638</v>
      </c>
      <c r="W3425">
        <v>14656</v>
      </c>
      <c r="X3425">
        <v>14892</v>
      </c>
      <c r="Y3425">
        <v>15179</v>
      </c>
    </row>
    <row r="3426" spans="1:47" x14ac:dyDescent="0.25">
      <c r="A3426" t="str">
        <f t="shared" si="53"/>
        <v>Ried im InnkreisUnselbstständig BeschäftigteFrauen</v>
      </c>
      <c r="B3426">
        <v>3425</v>
      </c>
      <c r="C3426">
        <v>412</v>
      </c>
      <c r="D3426" t="s">
        <v>211</v>
      </c>
      <c r="E3426" t="s">
        <v>38</v>
      </c>
      <c r="F3426" t="s">
        <v>47</v>
      </c>
      <c r="G3426">
        <v>7343</v>
      </c>
      <c r="H3426">
        <v>7673</v>
      </c>
      <c r="I3426">
        <v>7566</v>
      </c>
      <c r="J3426">
        <v>7777</v>
      </c>
      <c r="K3426">
        <v>7728</v>
      </c>
      <c r="L3426">
        <v>8026</v>
      </c>
      <c r="M3426">
        <v>8004</v>
      </c>
      <c r="N3426">
        <v>8362</v>
      </c>
      <c r="O3426">
        <v>9602</v>
      </c>
      <c r="P3426">
        <v>10078</v>
      </c>
      <c r="Q3426">
        <v>9859</v>
      </c>
      <c r="R3426">
        <v>10155</v>
      </c>
      <c r="S3426">
        <v>9977</v>
      </c>
      <c r="T3426">
        <v>10324</v>
      </c>
      <c r="U3426">
        <v>10322</v>
      </c>
      <c r="V3426">
        <v>10607</v>
      </c>
      <c r="W3426">
        <v>10509</v>
      </c>
      <c r="X3426">
        <v>10916</v>
      </c>
      <c r="Y3426">
        <v>10685</v>
      </c>
      <c r="Z3426">
        <v>11101</v>
      </c>
      <c r="AA3426">
        <v>10821</v>
      </c>
      <c r="AB3426">
        <v>11156</v>
      </c>
      <c r="AC3426">
        <v>10971</v>
      </c>
      <c r="AD3426">
        <v>11312</v>
      </c>
      <c r="AE3426">
        <v>11177</v>
      </c>
      <c r="AF3426">
        <v>11460</v>
      </c>
      <c r="AG3426">
        <v>11375</v>
      </c>
      <c r="AH3426">
        <v>11667</v>
      </c>
      <c r="AI3426">
        <v>11679</v>
      </c>
      <c r="AJ3426">
        <v>12050</v>
      </c>
      <c r="AK3426">
        <v>11904</v>
      </c>
      <c r="AL3426">
        <v>12282</v>
      </c>
      <c r="AM3426">
        <v>12030</v>
      </c>
      <c r="AN3426">
        <v>12223</v>
      </c>
      <c r="AO3426">
        <v>11933</v>
      </c>
      <c r="AP3426">
        <v>12564</v>
      </c>
      <c r="AQ3426">
        <v>12581</v>
      </c>
      <c r="AR3426">
        <v>12791</v>
      </c>
      <c r="AS3426">
        <v>12848</v>
      </c>
      <c r="AT3426">
        <v>12992</v>
      </c>
      <c r="AU3426">
        <v>12813</v>
      </c>
    </row>
    <row r="3427" spans="1:47" x14ac:dyDescent="0.25">
      <c r="A3427" t="str">
        <f t="shared" si="53"/>
        <v>Ried im InnkreisUnselbstständig BeschäftigteInsgesamt</v>
      </c>
      <c r="B3427">
        <v>3426</v>
      </c>
      <c r="C3427">
        <v>412</v>
      </c>
      <c r="D3427" t="s">
        <v>211</v>
      </c>
      <c r="E3427" t="s">
        <v>38</v>
      </c>
      <c r="F3427" t="s">
        <v>48</v>
      </c>
      <c r="G3427">
        <v>16704</v>
      </c>
      <c r="H3427">
        <v>18203</v>
      </c>
      <c r="I3427">
        <v>17443</v>
      </c>
      <c r="J3427">
        <v>18745</v>
      </c>
      <c r="K3427">
        <v>17870</v>
      </c>
      <c r="L3427">
        <v>19279</v>
      </c>
      <c r="M3427">
        <v>18554</v>
      </c>
      <c r="N3427">
        <v>19984</v>
      </c>
      <c r="O3427">
        <v>22454</v>
      </c>
      <c r="P3427">
        <v>23795</v>
      </c>
      <c r="Q3427">
        <v>22556</v>
      </c>
      <c r="R3427">
        <v>23603</v>
      </c>
      <c r="S3427">
        <v>22411</v>
      </c>
      <c r="T3427">
        <v>23912</v>
      </c>
      <c r="U3427">
        <v>23040</v>
      </c>
      <c r="V3427">
        <v>24215</v>
      </c>
      <c r="W3427">
        <v>23395</v>
      </c>
      <c r="X3427">
        <v>24828</v>
      </c>
      <c r="Y3427">
        <v>23572</v>
      </c>
      <c r="Z3427">
        <v>25103</v>
      </c>
      <c r="AA3427">
        <v>23895</v>
      </c>
      <c r="AB3427">
        <v>25279</v>
      </c>
      <c r="AC3427">
        <v>24284</v>
      </c>
      <c r="AD3427">
        <v>25627</v>
      </c>
      <c r="AE3427">
        <v>24532</v>
      </c>
      <c r="AF3427">
        <v>25893</v>
      </c>
      <c r="AG3427">
        <v>25020</v>
      </c>
      <c r="AH3427">
        <v>26449</v>
      </c>
      <c r="AI3427">
        <v>25787</v>
      </c>
      <c r="AJ3427">
        <v>26998</v>
      </c>
      <c r="AK3427">
        <v>26096</v>
      </c>
      <c r="AL3427">
        <v>27311</v>
      </c>
      <c r="AM3427">
        <v>26357</v>
      </c>
      <c r="AN3427">
        <v>27184</v>
      </c>
      <c r="AO3427">
        <v>25914</v>
      </c>
      <c r="AP3427">
        <v>27620</v>
      </c>
      <c r="AQ3427">
        <v>27222</v>
      </c>
      <c r="AR3427">
        <v>28039</v>
      </c>
      <c r="AS3427">
        <v>27570</v>
      </c>
      <c r="AT3427">
        <v>28456</v>
      </c>
      <c r="AU3427">
        <v>27578</v>
      </c>
    </row>
    <row r="3428" spans="1:47" x14ac:dyDescent="0.25">
      <c r="A3428" t="str">
        <f t="shared" si="53"/>
        <v>Ried im InnkreisUnselbstständig BeschäftigteMänner</v>
      </c>
      <c r="B3428">
        <v>3427</v>
      </c>
      <c r="C3428">
        <v>412</v>
      </c>
      <c r="D3428" t="s">
        <v>211</v>
      </c>
      <c r="E3428" t="s">
        <v>38</v>
      </c>
      <c r="F3428" t="s">
        <v>49</v>
      </c>
      <c r="G3428">
        <v>9361</v>
      </c>
      <c r="H3428">
        <v>10530</v>
      </c>
      <c r="I3428">
        <v>9877</v>
      </c>
      <c r="J3428">
        <v>10968</v>
      </c>
      <c r="K3428">
        <v>10142</v>
      </c>
      <c r="L3428">
        <v>11253</v>
      </c>
      <c r="M3428">
        <v>10550</v>
      </c>
      <c r="N3428">
        <v>11622</v>
      </c>
      <c r="O3428">
        <v>12852</v>
      </c>
      <c r="P3428">
        <v>13717</v>
      </c>
      <c r="Q3428">
        <v>12697</v>
      </c>
      <c r="R3428">
        <v>13448</v>
      </c>
      <c r="S3428">
        <v>12434</v>
      </c>
      <c r="T3428">
        <v>13588</v>
      </c>
      <c r="U3428">
        <v>12718</v>
      </c>
      <c r="V3428">
        <v>13608</v>
      </c>
      <c r="W3428">
        <v>12886</v>
      </c>
      <c r="X3428">
        <v>13912</v>
      </c>
      <c r="Y3428">
        <v>12887</v>
      </c>
      <c r="Z3428">
        <v>14002</v>
      </c>
      <c r="AA3428">
        <v>13074</v>
      </c>
      <c r="AB3428">
        <v>14123</v>
      </c>
      <c r="AC3428">
        <v>13313</v>
      </c>
      <c r="AD3428">
        <v>14315</v>
      </c>
      <c r="AE3428">
        <v>13355</v>
      </c>
      <c r="AF3428">
        <v>14433</v>
      </c>
      <c r="AG3428">
        <v>13645</v>
      </c>
      <c r="AH3428">
        <v>14782</v>
      </c>
      <c r="AI3428">
        <v>14108</v>
      </c>
      <c r="AJ3428">
        <v>14948</v>
      </c>
      <c r="AK3428">
        <v>14192</v>
      </c>
      <c r="AL3428">
        <v>15029</v>
      </c>
      <c r="AM3428">
        <v>14327</v>
      </c>
      <c r="AN3428">
        <v>14961</v>
      </c>
      <c r="AO3428">
        <v>13981</v>
      </c>
      <c r="AP3428">
        <v>15056</v>
      </c>
      <c r="AQ3428">
        <v>14641</v>
      </c>
      <c r="AR3428">
        <v>15248</v>
      </c>
      <c r="AS3428">
        <v>14722</v>
      </c>
      <c r="AT3428">
        <v>15464</v>
      </c>
      <c r="AU3428">
        <v>14765</v>
      </c>
    </row>
    <row r="3429" spans="1:47" x14ac:dyDescent="0.25">
      <c r="A3429" t="str">
        <f t="shared" si="53"/>
        <v>Ried im InnkreisUnselbstständig Beschäftigte GW mgfInsgesamt</v>
      </c>
      <c r="B3429">
        <v>3428</v>
      </c>
      <c r="C3429">
        <v>412</v>
      </c>
      <c r="D3429" t="s">
        <v>211</v>
      </c>
      <c r="E3429" t="s">
        <v>450</v>
      </c>
      <c r="F3429" t="s">
        <v>48</v>
      </c>
      <c r="G3429">
        <v>23302.066300162001</v>
      </c>
      <c r="H3429">
        <v>22743.864979768001</v>
      </c>
      <c r="I3429">
        <v>23961.730237117001</v>
      </c>
      <c r="J3429">
        <v>23290.766686718998</v>
      </c>
      <c r="K3429">
        <v>24485.021361849998</v>
      </c>
      <c r="L3429">
        <v>23368.279405681002</v>
      </c>
      <c r="M3429">
        <v>23529.432448606</v>
      </c>
      <c r="N3429">
        <v>21713.306677443001</v>
      </c>
      <c r="O3429">
        <v>22907.616254945999</v>
      </c>
      <c r="P3429">
        <v>22464.855330040999</v>
      </c>
      <c r="Q3429">
        <v>23524.039591010998</v>
      </c>
      <c r="R3429">
        <v>23278.292281997001</v>
      </c>
      <c r="S3429">
        <v>24367.522594367001</v>
      </c>
      <c r="T3429">
        <v>23728.522267521999</v>
      </c>
    </row>
    <row r="3430" spans="1:47" x14ac:dyDescent="0.25">
      <c r="A3430" t="str">
        <f t="shared" si="53"/>
        <v>Ried im InnkreisUnselbstständig Beschäftigte GW ogfInsgesamt</v>
      </c>
      <c r="B3430">
        <v>3429</v>
      </c>
      <c r="C3430">
        <v>412</v>
      </c>
      <c r="D3430" t="s">
        <v>211</v>
      </c>
      <c r="E3430" t="s">
        <v>449</v>
      </c>
      <c r="F3430" t="s">
        <v>48</v>
      </c>
      <c r="G3430">
        <v>21728.620687703999</v>
      </c>
      <c r="H3430">
        <v>21186.117462399001</v>
      </c>
      <c r="I3430">
        <v>22343.275635419999</v>
      </c>
      <c r="J3430">
        <v>21762.716491652001</v>
      </c>
      <c r="K3430">
        <v>22921.052824570001</v>
      </c>
      <c r="L3430">
        <v>21728.056467506001</v>
      </c>
      <c r="M3430">
        <v>22163.417398737001</v>
      </c>
      <c r="N3430">
        <v>20423.778717403999</v>
      </c>
      <c r="O3430">
        <v>21422.675449625</v>
      </c>
      <c r="P3430">
        <v>21035.668970293002</v>
      </c>
      <c r="Q3430">
        <v>22014.661887881</v>
      </c>
      <c r="R3430">
        <v>21770.505819836999</v>
      </c>
      <c r="S3430">
        <v>22807.161220877999</v>
      </c>
      <c r="T3430">
        <v>22142.559778657</v>
      </c>
    </row>
    <row r="3431" spans="1:47" x14ac:dyDescent="0.25">
      <c r="A3431" t="str">
        <f t="shared" si="53"/>
        <v>Ried im InnkreisUnternehmenInsgesamt</v>
      </c>
      <c r="B3431">
        <v>3430</v>
      </c>
      <c r="C3431">
        <v>412</v>
      </c>
      <c r="D3431" t="s">
        <v>211</v>
      </c>
      <c r="E3431" t="s">
        <v>475</v>
      </c>
      <c r="F3431" t="s">
        <v>48</v>
      </c>
      <c r="G3431">
        <v>4753</v>
      </c>
      <c r="H3431">
        <v>4884</v>
      </c>
      <c r="I3431">
        <v>5007</v>
      </c>
    </row>
    <row r="3432" spans="1:47" x14ac:dyDescent="0.25">
      <c r="A3432" t="str">
        <f t="shared" si="53"/>
        <v>Ried im InnkreisWohnbevölkerungInsgesamt</v>
      </c>
      <c r="B3432">
        <v>3431</v>
      </c>
      <c r="C3432">
        <v>412</v>
      </c>
      <c r="D3432" t="s">
        <v>211</v>
      </c>
      <c r="E3432" t="s">
        <v>42</v>
      </c>
      <c r="F3432" t="s">
        <v>48</v>
      </c>
      <c r="G3432">
        <v>58320</v>
      </c>
      <c r="H3432">
        <v>58409</v>
      </c>
      <c r="I3432">
        <v>58447</v>
      </c>
      <c r="J3432">
        <v>58581</v>
      </c>
      <c r="K3432">
        <v>58706</v>
      </c>
      <c r="L3432">
        <v>58689</v>
      </c>
      <c r="M3432">
        <v>58695</v>
      </c>
      <c r="N3432">
        <v>58723</v>
      </c>
      <c r="O3432">
        <v>58631</v>
      </c>
      <c r="P3432">
        <v>58627</v>
      </c>
      <c r="Q3432">
        <v>58520</v>
      </c>
      <c r="R3432">
        <v>58617</v>
      </c>
      <c r="S3432">
        <v>58714</v>
      </c>
      <c r="T3432">
        <v>59100</v>
      </c>
      <c r="U3432">
        <v>59859</v>
      </c>
      <c r="V3432">
        <v>60323</v>
      </c>
      <c r="W3432">
        <v>60788</v>
      </c>
      <c r="X3432">
        <v>61204</v>
      </c>
      <c r="Y3432">
        <v>61690</v>
      </c>
      <c r="Z3432">
        <v>61850</v>
      </c>
      <c r="AA3432">
        <v>62252</v>
      </c>
      <c r="AB3432">
        <v>62949</v>
      </c>
    </row>
    <row r="3433" spans="1:47" x14ac:dyDescent="0.25">
      <c r="A3433" t="str">
        <f t="shared" si="53"/>
        <v>RohrbachArbeitnehmereinkommenBrutto_Schnitt</v>
      </c>
      <c r="B3433">
        <v>3432</v>
      </c>
      <c r="C3433">
        <v>413</v>
      </c>
      <c r="D3433" t="s">
        <v>212</v>
      </c>
      <c r="E3433" t="s">
        <v>43</v>
      </c>
      <c r="F3433" t="s">
        <v>54</v>
      </c>
      <c r="G3433">
        <v>22272.8996562387</v>
      </c>
      <c r="H3433">
        <v>22858.300050051199</v>
      </c>
      <c r="I3433">
        <v>23634.1400423142</v>
      </c>
      <c r="J3433">
        <v>24587.782633977298</v>
      </c>
      <c r="K3433">
        <v>25317.854693359801</v>
      </c>
      <c r="L3433">
        <v>26027.014942743899</v>
      </c>
      <c r="M3433">
        <v>26186.1904273074</v>
      </c>
      <c r="N3433">
        <v>26866.905413665201</v>
      </c>
      <c r="O3433">
        <v>27878.9751237729</v>
      </c>
      <c r="P3433">
        <v>28629.964160997701</v>
      </c>
      <c r="Q3433">
        <v>29241.455438410001</v>
      </c>
      <c r="R3433">
        <v>29836.1409743535</v>
      </c>
      <c r="S3433">
        <v>30740.684251320999</v>
      </c>
      <c r="T3433">
        <v>31525.505156157298</v>
      </c>
      <c r="U3433">
        <v>32638.291143177401</v>
      </c>
      <c r="V3433">
        <v>33842.334306778503</v>
      </c>
      <c r="W3433">
        <v>34607.539813197</v>
      </c>
      <c r="X3433">
        <v>35987.6503176962</v>
      </c>
      <c r="Y3433">
        <v>37991.573129002703</v>
      </c>
    </row>
    <row r="3434" spans="1:47" x14ac:dyDescent="0.25">
      <c r="A3434" t="str">
        <f t="shared" si="53"/>
        <v>RohrbachArbeitnehmereinkommenBruttobezüge 1000 EUR</v>
      </c>
      <c r="B3434">
        <v>3433</v>
      </c>
      <c r="C3434">
        <v>413</v>
      </c>
      <c r="D3434" t="s">
        <v>212</v>
      </c>
      <c r="E3434" t="s">
        <v>43</v>
      </c>
      <c r="F3434" t="s">
        <v>55</v>
      </c>
      <c r="G3434">
        <v>554617.47433999996</v>
      </c>
      <c r="H3434">
        <v>580006.50546999997</v>
      </c>
      <c r="I3434">
        <v>614393.10453999997</v>
      </c>
      <c r="J3434">
        <v>652879.39228000003</v>
      </c>
      <c r="K3434">
        <v>688595.01194999996</v>
      </c>
      <c r="L3434">
        <v>709132.04913000006</v>
      </c>
      <c r="M3434">
        <v>728028.46626000002</v>
      </c>
      <c r="N3434">
        <v>753401.76161000005</v>
      </c>
      <c r="O3434">
        <v>783845.26457999996</v>
      </c>
      <c r="P3434">
        <v>808052.10848000005</v>
      </c>
      <c r="Q3434">
        <v>825398.56266000005</v>
      </c>
      <c r="R3434">
        <v>845765.0882</v>
      </c>
      <c r="S3434">
        <v>878476.53385000001</v>
      </c>
      <c r="T3434">
        <v>903426.40125999996</v>
      </c>
      <c r="U3434">
        <v>931888.48872000002</v>
      </c>
      <c r="V3434">
        <v>968567.60785999999</v>
      </c>
      <c r="W3434">
        <v>974479.10606000002</v>
      </c>
      <c r="X3434">
        <v>1017226.92388</v>
      </c>
      <c r="Y3434">
        <v>1079644.5251800001</v>
      </c>
    </row>
    <row r="3435" spans="1:47" x14ac:dyDescent="0.25">
      <c r="A3435" t="str">
        <f t="shared" si="53"/>
        <v>RohrbachArbeitnehmereinkommenBruttobezüge Fälle</v>
      </c>
      <c r="B3435">
        <v>3434</v>
      </c>
      <c r="C3435">
        <v>413</v>
      </c>
      <c r="D3435" t="s">
        <v>212</v>
      </c>
      <c r="E3435" t="s">
        <v>43</v>
      </c>
      <c r="F3435" t="s">
        <v>56</v>
      </c>
      <c r="G3435">
        <v>24901</v>
      </c>
      <c r="H3435">
        <v>25374</v>
      </c>
      <c r="I3435">
        <v>25996</v>
      </c>
      <c r="J3435">
        <v>26553</v>
      </c>
      <c r="K3435">
        <v>27198</v>
      </c>
      <c r="L3435">
        <v>27246</v>
      </c>
      <c r="M3435">
        <v>27802</v>
      </c>
      <c r="N3435">
        <v>28042</v>
      </c>
      <c r="O3435">
        <v>28116</v>
      </c>
      <c r="P3435">
        <v>28224</v>
      </c>
      <c r="Q3435">
        <v>28227</v>
      </c>
      <c r="R3435">
        <v>28347</v>
      </c>
      <c r="S3435">
        <v>28577</v>
      </c>
      <c r="T3435">
        <v>28657</v>
      </c>
      <c r="U3435">
        <v>28552</v>
      </c>
      <c r="V3435">
        <v>28620</v>
      </c>
      <c r="W3435">
        <v>28158</v>
      </c>
      <c r="X3435">
        <v>28266</v>
      </c>
      <c r="Y3435">
        <v>28418</v>
      </c>
    </row>
    <row r="3436" spans="1:47" x14ac:dyDescent="0.25">
      <c r="A3436" t="str">
        <f t="shared" si="53"/>
        <v>RohrbachArbeitnehmereinkommenLohnsteuer 1000 EUR</v>
      </c>
      <c r="B3436">
        <v>3435</v>
      </c>
      <c r="C3436">
        <v>413</v>
      </c>
      <c r="D3436" t="s">
        <v>212</v>
      </c>
      <c r="E3436" t="s">
        <v>43</v>
      </c>
      <c r="F3436" t="s">
        <v>57</v>
      </c>
      <c r="G3436">
        <v>67998.179529999994</v>
      </c>
      <c r="H3436">
        <v>68586.053790000005</v>
      </c>
      <c r="I3436">
        <v>75246.033089999997</v>
      </c>
      <c r="J3436">
        <v>82293.07213</v>
      </c>
      <c r="K3436">
        <v>90409.409150000007</v>
      </c>
      <c r="L3436">
        <v>84254.501709999997</v>
      </c>
      <c r="M3436">
        <v>88233.490839999999</v>
      </c>
      <c r="N3436">
        <v>93939.026289999994</v>
      </c>
      <c r="O3436">
        <v>100835.2741</v>
      </c>
      <c r="P3436">
        <v>106596.5871</v>
      </c>
      <c r="Q3436">
        <v>110961.49198999999</v>
      </c>
      <c r="R3436">
        <v>116862.04433</v>
      </c>
      <c r="S3436">
        <v>102699.89981</v>
      </c>
      <c r="T3436">
        <v>108667.51985</v>
      </c>
      <c r="U3436">
        <v>115498.19091</v>
      </c>
      <c r="V3436">
        <v>117621.43164</v>
      </c>
      <c r="W3436">
        <v>112504.53991000001</v>
      </c>
      <c r="X3436">
        <v>123513.68</v>
      </c>
      <c r="Y3436">
        <v>128060.05551999999</v>
      </c>
    </row>
    <row r="3437" spans="1:47" x14ac:dyDescent="0.25">
      <c r="A3437" t="str">
        <f t="shared" si="53"/>
        <v>RohrbachArbeitnehmereinkommenLohnsteuer Fälle</v>
      </c>
      <c r="B3437">
        <v>3436</v>
      </c>
      <c r="C3437">
        <v>413</v>
      </c>
      <c r="D3437" t="s">
        <v>212</v>
      </c>
      <c r="E3437" t="s">
        <v>43</v>
      </c>
      <c r="F3437" t="s">
        <v>58</v>
      </c>
      <c r="G3437">
        <v>19237</v>
      </c>
      <c r="H3437">
        <v>19219</v>
      </c>
      <c r="I3437">
        <v>19775</v>
      </c>
      <c r="J3437">
        <v>20443</v>
      </c>
      <c r="K3437">
        <v>21229</v>
      </c>
      <c r="L3437">
        <v>20824</v>
      </c>
      <c r="M3437">
        <v>21379</v>
      </c>
      <c r="N3437">
        <v>21848</v>
      </c>
      <c r="O3437">
        <v>22233</v>
      </c>
      <c r="P3437">
        <v>22525</v>
      </c>
      <c r="Q3437">
        <v>22625</v>
      </c>
      <c r="R3437">
        <v>22900</v>
      </c>
      <c r="S3437">
        <v>23167</v>
      </c>
      <c r="T3437">
        <v>23451</v>
      </c>
      <c r="U3437">
        <v>23630</v>
      </c>
      <c r="V3437">
        <v>24376</v>
      </c>
      <c r="W3437">
        <v>24225</v>
      </c>
      <c r="X3437">
        <v>24336</v>
      </c>
      <c r="Y3437">
        <v>24751</v>
      </c>
    </row>
    <row r="3438" spans="1:47" x14ac:dyDescent="0.25">
      <c r="A3438" t="str">
        <f t="shared" si="53"/>
        <v>RohrbachArbeitnehmereinkommenNetto_Schnitt</v>
      </c>
      <c r="B3438">
        <v>3437</v>
      </c>
      <c r="C3438">
        <v>413</v>
      </c>
      <c r="D3438" t="s">
        <v>212</v>
      </c>
      <c r="E3438" t="s">
        <v>43</v>
      </c>
      <c r="F3438" t="s">
        <v>59</v>
      </c>
      <c r="G3438">
        <v>15875.060434922299</v>
      </c>
      <c r="H3438">
        <v>16378.560605344001</v>
      </c>
      <c r="I3438">
        <v>16846.8302161871</v>
      </c>
      <c r="J3438">
        <v>17478.9980299778</v>
      </c>
      <c r="K3438">
        <v>17899.870406279901</v>
      </c>
      <c r="L3438">
        <v>18776.263217353</v>
      </c>
      <c r="M3438">
        <v>18814.4713329976</v>
      </c>
      <c r="N3438">
        <v>19189.337550460001</v>
      </c>
      <c r="O3438">
        <v>19795.848812064301</v>
      </c>
      <c r="P3438">
        <v>20231.0213417659</v>
      </c>
      <c r="Q3438">
        <v>20572.2754359301</v>
      </c>
      <c r="R3438">
        <v>20856.807692877599</v>
      </c>
      <c r="S3438">
        <v>22155.988572278398</v>
      </c>
      <c r="T3438">
        <v>22603.5045744495</v>
      </c>
      <c r="U3438">
        <v>23318.531166993602</v>
      </c>
      <c r="V3438">
        <v>24288.1031327743</v>
      </c>
      <c r="W3438">
        <v>25078.411990198201</v>
      </c>
      <c r="X3438">
        <v>25848.509706714802</v>
      </c>
      <c r="Y3438">
        <v>27463.540021465298</v>
      </c>
    </row>
    <row r="3439" spans="1:47" x14ac:dyDescent="0.25">
      <c r="A3439" t="str">
        <f t="shared" si="53"/>
        <v>RohrbachArbeitnehmereinkommenNettobezüge 1000 EUR</v>
      </c>
      <c r="B3439">
        <v>3438</v>
      </c>
      <c r="C3439">
        <v>413</v>
      </c>
      <c r="D3439" t="s">
        <v>212</v>
      </c>
      <c r="E3439" t="s">
        <v>43</v>
      </c>
      <c r="F3439" t="s">
        <v>60</v>
      </c>
      <c r="G3439">
        <v>395304.87988999998</v>
      </c>
      <c r="H3439">
        <v>415589.5968</v>
      </c>
      <c r="I3439">
        <v>437950.19829999999</v>
      </c>
      <c r="J3439">
        <v>464119.83468999999</v>
      </c>
      <c r="K3439">
        <v>486840.67531000002</v>
      </c>
      <c r="L3439">
        <v>511578.06761999999</v>
      </c>
      <c r="M3439">
        <v>523079.93199999997</v>
      </c>
      <c r="N3439">
        <v>538107.40359</v>
      </c>
      <c r="O3439">
        <v>556580.08519999997</v>
      </c>
      <c r="P3439">
        <v>571000.34635000001</v>
      </c>
      <c r="Q3439">
        <v>580693.61872999999</v>
      </c>
      <c r="R3439">
        <v>591227.92767</v>
      </c>
      <c r="S3439">
        <v>633151.68542999995</v>
      </c>
      <c r="T3439">
        <v>647748.63058999996</v>
      </c>
      <c r="U3439">
        <v>665790.70187999995</v>
      </c>
      <c r="V3439">
        <v>695125.51165999996</v>
      </c>
      <c r="W3439">
        <v>706157.92481999996</v>
      </c>
      <c r="X3439">
        <v>730633.97537</v>
      </c>
      <c r="Y3439">
        <v>780458.88032999996</v>
      </c>
    </row>
    <row r="3440" spans="1:47" x14ac:dyDescent="0.25">
      <c r="A3440" t="str">
        <f t="shared" si="53"/>
        <v>RohrbachArbeitnehmereinkommenSV-Beiträge 1000 EUR</v>
      </c>
      <c r="B3440">
        <v>3439</v>
      </c>
      <c r="C3440">
        <v>413</v>
      </c>
      <c r="D3440" t="s">
        <v>212</v>
      </c>
      <c r="E3440" t="s">
        <v>43</v>
      </c>
      <c r="F3440" t="s">
        <v>61</v>
      </c>
      <c r="G3440">
        <v>91314.414920000097</v>
      </c>
      <c r="H3440">
        <v>95830.854879999999</v>
      </c>
      <c r="I3440">
        <v>101196.87315</v>
      </c>
      <c r="J3440">
        <v>106466.48546</v>
      </c>
      <c r="K3440">
        <v>111344.92749</v>
      </c>
      <c r="L3440">
        <v>113299.4798</v>
      </c>
      <c r="M3440">
        <v>116715.04342</v>
      </c>
      <c r="N3440">
        <v>121355.33173000001</v>
      </c>
      <c r="O3440">
        <v>126429.90528000001</v>
      </c>
      <c r="P3440">
        <v>130455.17503</v>
      </c>
      <c r="Q3440">
        <v>133743.45194</v>
      </c>
      <c r="R3440">
        <v>137675.11619999999</v>
      </c>
      <c r="S3440">
        <v>142624.94860999999</v>
      </c>
      <c r="T3440">
        <v>147010.25081999999</v>
      </c>
      <c r="U3440">
        <v>150599.59593000001</v>
      </c>
      <c r="V3440">
        <v>155820.66456</v>
      </c>
      <c r="W3440">
        <v>155816.64133000001</v>
      </c>
      <c r="X3440">
        <v>163079.26850999999</v>
      </c>
      <c r="Y3440">
        <v>171125.58932999999</v>
      </c>
    </row>
    <row r="3441" spans="1:47" x14ac:dyDescent="0.25">
      <c r="A3441" t="str">
        <f t="shared" si="53"/>
        <v>RohrbachArbeitnehmereinkommenSV-Beiträge Fälle</v>
      </c>
      <c r="B3441">
        <v>3440</v>
      </c>
      <c r="C3441">
        <v>413</v>
      </c>
      <c r="D3441" t="s">
        <v>212</v>
      </c>
      <c r="E3441" t="s">
        <v>43</v>
      </c>
      <c r="F3441" t="s">
        <v>62</v>
      </c>
      <c r="G3441">
        <v>23667</v>
      </c>
      <c r="H3441">
        <v>24070</v>
      </c>
      <c r="I3441">
        <v>24666</v>
      </c>
      <c r="J3441">
        <v>25173</v>
      </c>
      <c r="K3441">
        <v>25787</v>
      </c>
      <c r="L3441">
        <v>25769</v>
      </c>
      <c r="M3441">
        <v>26320</v>
      </c>
      <c r="N3441">
        <v>26556</v>
      </c>
      <c r="O3441">
        <v>26724</v>
      </c>
      <c r="P3441">
        <v>26883</v>
      </c>
      <c r="Q3441">
        <v>26892</v>
      </c>
      <c r="R3441">
        <v>26906</v>
      </c>
      <c r="S3441">
        <v>27258</v>
      </c>
      <c r="T3441">
        <v>27252</v>
      </c>
      <c r="U3441">
        <v>27188</v>
      </c>
      <c r="V3441">
        <v>27279</v>
      </c>
      <c r="W3441">
        <v>26928</v>
      </c>
      <c r="X3441">
        <v>27121</v>
      </c>
      <c r="Y3441">
        <v>27298</v>
      </c>
    </row>
    <row r="3442" spans="1:47" x14ac:dyDescent="0.25">
      <c r="A3442" t="str">
        <f t="shared" si="53"/>
        <v>RohrbachArbeitsloseFrauen</v>
      </c>
      <c r="B3442">
        <v>3441</v>
      </c>
      <c r="C3442">
        <v>413</v>
      </c>
      <c r="D3442" t="s">
        <v>212</v>
      </c>
      <c r="E3442" t="s">
        <v>36</v>
      </c>
      <c r="F3442" t="s">
        <v>47</v>
      </c>
      <c r="G3442">
        <v>272</v>
      </c>
      <c r="H3442">
        <v>254</v>
      </c>
      <c r="I3442">
        <v>392</v>
      </c>
      <c r="J3442">
        <v>346</v>
      </c>
      <c r="K3442">
        <v>421</v>
      </c>
      <c r="L3442">
        <v>333</v>
      </c>
      <c r="M3442">
        <v>403</v>
      </c>
      <c r="N3442">
        <v>325</v>
      </c>
      <c r="O3442">
        <v>412</v>
      </c>
      <c r="P3442">
        <v>346</v>
      </c>
      <c r="Q3442">
        <v>400</v>
      </c>
      <c r="R3442">
        <v>385</v>
      </c>
      <c r="S3442">
        <v>383</v>
      </c>
      <c r="T3442">
        <v>363</v>
      </c>
      <c r="U3442">
        <v>384</v>
      </c>
      <c r="V3442">
        <v>306</v>
      </c>
      <c r="W3442">
        <v>347</v>
      </c>
      <c r="X3442">
        <v>323</v>
      </c>
      <c r="Y3442">
        <v>337</v>
      </c>
      <c r="Z3442">
        <v>384</v>
      </c>
      <c r="AA3442">
        <v>386</v>
      </c>
      <c r="AB3442">
        <v>429</v>
      </c>
      <c r="AC3442">
        <v>355</v>
      </c>
      <c r="AD3442">
        <v>398</v>
      </c>
      <c r="AE3442">
        <v>342</v>
      </c>
      <c r="AF3442">
        <v>379</v>
      </c>
      <c r="AG3442">
        <v>358</v>
      </c>
      <c r="AH3442">
        <v>352</v>
      </c>
      <c r="AI3442">
        <v>285</v>
      </c>
      <c r="AJ3442">
        <v>343</v>
      </c>
      <c r="AK3442">
        <v>258</v>
      </c>
      <c r="AL3442">
        <v>288</v>
      </c>
      <c r="AM3442">
        <v>286</v>
      </c>
      <c r="AN3442">
        <v>405</v>
      </c>
      <c r="AO3442">
        <v>325</v>
      </c>
      <c r="AP3442">
        <v>253</v>
      </c>
      <c r="AQ3442">
        <v>254</v>
      </c>
      <c r="AR3442">
        <v>236</v>
      </c>
      <c r="AS3442">
        <v>232</v>
      </c>
      <c r="AT3442">
        <v>256</v>
      </c>
      <c r="AU3442">
        <v>249</v>
      </c>
    </row>
    <row r="3443" spans="1:47" x14ac:dyDescent="0.25">
      <c r="A3443" t="str">
        <f t="shared" si="53"/>
        <v>RohrbachArbeitsloseInsgesamt</v>
      </c>
      <c r="B3443">
        <v>3442</v>
      </c>
      <c r="C3443">
        <v>413</v>
      </c>
      <c r="D3443" t="s">
        <v>212</v>
      </c>
      <c r="E3443" t="s">
        <v>36</v>
      </c>
      <c r="F3443" t="s">
        <v>48</v>
      </c>
      <c r="G3443">
        <v>1369</v>
      </c>
      <c r="H3443">
        <v>398</v>
      </c>
      <c r="I3443">
        <v>1553</v>
      </c>
      <c r="J3443">
        <v>597</v>
      </c>
      <c r="K3443">
        <v>1743</v>
      </c>
      <c r="L3443">
        <v>559</v>
      </c>
      <c r="M3443">
        <v>1484</v>
      </c>
      <c r="N3443">
        <v>528</v>
      </c>
      <c r="O3443">
        <v>1369</v>
      </c>
      <c r="P3443">
        <v>521</v>
      </c>
      <c r="Q3443">
        <v>1383</v>
      </c>
      <c r="R3443">
        <v>698</v>
      </c>
      <c r="S3443">
        <v>1566</v>
      </c>
      <c r="T3443">
        <v>675</v>
      </c>
      <c r="U3443">
        <v>1480</v>
      </c>
      <c r="V3443">
        <v>532</v>
      </c>
      <c r="W3443">
        <v>1404</v>
      </c>
      <c r="X3443">
        <v>554</v>
      </c>
      <c r="Y3443">
        <v>1455</v>
      </c>
      <c r="Z3443">
        <v>669</v>
      </c>
      <c r="AA3443">
        <v>1595</v>
      </c>
      <c r="AB3443">
        <v>768</v>
      </c>
      <c r="AC3443">
        <v>1509</v>
      </c>
      <c r="AD3443">
        <v>755</v>
      </c>
      <c r="AE3443">
        <v>1531</v>
      </c>
      <c r="AF3443">
        <v>755</v>
      </c>
      <c r="AG3443">
        <v>1482</v>
      </c>
      <c r="AH3443">
        <v>644</v>
      </c>
      <c r="AI3443">
        <v>1244</v>
      </c>
      <c r="AJ3443">
        <v>591</v>
      </c>
      <c r="AK3443">
        <v>1133</v>
      </c>
      <c r="AL3443">
        <v>519</v>
      </c>
      <c r="AM3443">
        <v>1162</v>
      </c>
      <c r="AN3443">
        <v>726</v>
      </c>
      <c r="AO3443">
        <v>1239</v>
      </c>
      <c r="AP3443">
        <v>469</v>
      </c>
      <c r="AQ3443">
        <v>990</v>
      </c>
      <c r="AR3443">
        <v>462</v>
      </c>
      <c r="AS3443">
        <v>1037</v>
      </c>
      <c r="AT3443">
        <v>506</v>
      </c>
      <c r="AU3443">
        <v>1111</v>
      </c>
    </row>
    <row r="3444" spans="1:47" x14ac:dyDescent="0.25">
      <c r="A3444" t="str">
        <f t="shared" si="53"/>
        <v>RohrbachArbeitsloseMänner</v>
      </c>
      <c r="B3444">
        <v>3443</v>
      </c>
      <c r="C3444">
        <v>413</v>
      </c>
      <c r="D3444" t="s">
        <v>212</v>
      </c>
      <c r="E3444" t="s">
        <v>36</v>
      </c>
      <c r="F3444" t="s">
        <v>49</v>
      </c>
      <c r="G3444">
        <v>1097</v>
      </c>
      <c r="H3444">
        <v>144</v>
      </c>
      <c r="I3444">
        <v>1161</v>
      </c>
      <c r="J3444">
        <v>251</v>
      </c>
      <c r="K3444">
        <v>1322</v>
      </c>
      <c r="L3444">
        <v>226</v>
      </c>
      <c r="M3444">
        <v>1081</v>
      </c>
      <c r="N3444">
        <v>203</v>
      </c>
      <c r="O3444">
        <v>957</v>
      </c>
      <c r="P3444">
        <v>175</v>
      </c>
      <c r="Q3444">
        <v>983</v>
      </c>
      <c r="R3444">
        <v>313</v>
      </c>
      <c r="S3444">
        <v>1183</v>
      </c>
      <c r="T3444">
        <v>312</v>
      </c>
      <c r="U3444">
        <v>1096</v>
      </c>
      <c r="V3444">
        <v>226</v>
      </c>
      <c r="W3444">
        <v>1057</v>
      </c>
      <c r="X3444">
        <v>231</v>
      </c>
      <c r="Y3444">
        <v>1118</v>
      </c>
      <c r="Z3444">
        <v>285</v>
      </c>
      <c r="AA3444">
        <v>1209</v>
      </c>
      <c r="AB3444">
        <v>339</v>
      </c>
      <c r="AC3444">
        <v>1154</v>
      </c>
      <c r="AD3444">
        <v>357</v>
      </c>
      <c r="AE3444">
        <v>1189</v>
      </c>
      <c r="AF3444">
        <v>376</v>
      </c>
      <c r="AG3444">
        <v>1124</v>
      </c>
      <c r="AH3444">
        <v>292</v>
      </c>
      <c r="AI3444">
        <v>959</v>
      </c>
      <c r="AJ3444">
        <v>248</v>
      </c>
      <c r="AK3444">
        <v>875</v>
      </c>
      <c r="AL3444">
        <v>231</v>
      </c>
      <c r="AM3444">
        <v>876</v>
      </c>
      <c r="AN3444">
        <v>321</v>
      </c>
      <c r="AO3444">
        <v>914</v>
      </c>
      <c r="AP3444">
        <v>216</v>
      </c>
      <c r="AQ3444">
        <v>736</v>
      </c>
      <c r="AR3444">
        <v>226</v>
      </c>
      <c r="AS3444">
        <v>805</v>
      </c>
      <c r="AT3444">
        <v>250</v>
      </c>
      <c r="AU3444">
        <v>862</v>
      </c>
    </row>
    <row r="3445" spans="1:47" x14ac:dyDescent="0.25">
      <c r="A3445" t="str">
        <f t="shared" si="53"/>
        <v>Rohrbacharbeitslose AusländerFrauen</v>
      </c>
      <c r="B3445">
        <v>3444</v>
      </c>
      <c r="C3445">
        <v>413</v>
      </c>
      <c r="D3445" t="s">
        <v>212</v>
      </c>
      <c r="E3445" t="s">
        <v>37</v>
      </c>
      <c r="F3445" t="s">
        <v>47</v>
      </c>
      <c r="G3445">
        <v>15</v>
      </c>
      <c r="H3445">
        <v>4</v>
      </c>
      <c r="I3445">
        <v>22</v>
      </c>
      <c r="J3445">
        <v>12</v>
      </c>
      <c r="K3445">
        <v>18</v>
      </c>
      <c r="L3445">
        <v>10</v>
      </c>
      <c r="M3445">
        <v>19</v>
      </c>
      <c r="N3445">
        <v>13</v>
      </c>
      <c r="O3445">
        <v>18</v>
      </c>
      <c r="P3445">
        <v>15</v>
      </c>
      <c r="Q3445">
        <v>20</v>
      </c>
      <c r="R3445">
        <v>16</v>
      </c>
      <c r="S3445">
        <v>21</v>
      </c>
      <c r="T3445">
        <v>16</v>
      </c>
      <c r="U3445">
        <v>23</v>
      </c>
      <c r="V3445">
        <v>14</v>
      </c>
      <c r="W3445">
        <v>27</v>
      </c>
      <c r="X3445">
        <v>20</v>
      </c>
      <c r="Y3445">
        <v>18</v>
      </c>
      <c r="Z3445">
        <v>27</v>
      </c>
      <c r="AA3445">
        <v>30</v>
      </c>
      <c r="AB3445">
        <v>42</v>
      </c>
      <c r="AC3445">
        <v>40</v>
      </c>
      <c r="AD3445">
        <v>39</v>
      </c>
      <c r="AE3445">
        <v>34</v>
      </c>
      <c r="AF3445">
        <v>38</v>
      </c>
      <c r="AG3445">
        <v>31</v>
      </c>
      <c r="AH3445">
        <v>51</v>
      </c>
      <c r="AI3445">
        <v>51</v>
      </c>
      <c r="AJ3445">
        <v>36</v>
      </c>
      <c r="AK3445">
        <v>30</v>
      </c>
      <c r="AL3445">
        <v>35</v>
      </c>
      <c r="AM3445">
        <v>28</v>
      </c>
      <c r="AN3445">
        <v>43</v>
      </c>
      <c r="AO3445">
        <v>43</v>
      </c>
      <c r="AP3445">
        <v>45</v>
      </c>
      <c r="AQ3445">
        <v>34</v>
      </c>
      <c r="AR3445">
        <v>28</v>
      </c>
      <c r="AS3445">
        <v>43</v>
      </c>
      <c r="AT3445">
        <v>43</v>
      </c>
      <c r="AU3445">
        <v>63</v>
      </c>
    </row>
    <row r="3446" spans="1:47" x14ac:dyDescent="0.25">
      <c r="A3446" t="str">
        <f t="shared" si="53"/>
        <v>Rohrbacharbeitslose AusländerInsgesamt</v>
      </c>
      <c r="B3446">
        <v>3445</v>
      </c>
      <c r="C3446">
        <v>413</v>
      </c>
      <c r="D3446" t="s">
        <v>212</v>
      </c>
      <c r="E3446" t="s">
        <v>37</v>
      </c>
      <c r="F3446" t="s">
        <v>48</v>
      </c>
      <c r="G3446">
        <v>82</v>
      </c>
      <c r="H3446">
        <v>14</v>
      </c>
      <c r="I3446">
        <v>114</v>
      </c>
      <c r="J3446">
        <v>31</v>
      </c>
      <c r="K3446">
        <v>123</v>
      </c>
      <c r="L3446">
        <v>19</v>
      </c>
      <c r="M3446">
        <v>105</v>
      </c>
      <c r="N3446">
        <v>19</v>
      </c>
      <c r="O3446">
        <v>110</v>
      </c>
      <c r="P3446">
        <v>22</v>
      </c>
      <c r="Q3446">
        <v>99</v>
      </c>
      <c r="R3446">
        <v>35</v>
      </c>
      <c r="S3446">
        <v>122</v>
      </c>
      <c r="T3446">
        <v>48</v>
      </c>
      <c r="U3446">
        <v>100</v>
      </c>
      <c r="V3446">
        <v>31</v>
      </c>
      <c r="W3446">
        <v>116</v>
      </c>
      <c r="X3446">
        <v>31</v>
      </c>
      <c r="Y3446">
        <v>132</v>
      </c>
      <c r="Z3446">
        <v>52</v>
      </c>
      <c r="AA3446">
        <v>157</v>
      </c>
      <c r="AB3446">
        <v>75</v>
      </c>
      <c r="AC3446">
        <v>138</v>
      </c>
      <c r="AD3446">
        <v>78</v>
      </c>
      <c r="AE3446">
        <v>122</v>
      </c>
      <c r="AF3446">
        <v>68</v>
      </c>
      <c r="AG3446">
        <v>126</v>
      </c>
      <c r="AH3446">
        <v>86</v>
      </c>
      <c r="AI3446">
        <v>138</v>
      </c>
      <c r="AJ3446">
        <v>63</v>
      </c>
      <c r="AK3446">
        <v>115</v>
      </c>
      <c r="AL3446">
        <v>66</v>
      </c>
      <c r="AM3446">
        <v>103</v>
      </c>
      <c r="AN3446">
        <v>84</v>
      </c>
      <c r="AO3446">
        <v>140</v>
      </c>
      <c r="AP3446">
        <v>74</v>
      </c>
      <c r="AQ3446">
        <v>99</v>
      </c>
      <c r="AR3446">
        <v>70</v>
      </c>
      <c r="AS3446">
        <v>134</v>
      </c>
      <c r="AT3446">
        <v>82</v>
      </c>
      <c r="AU3446">
        <v>173</v>
      </c>
    </row>
    <row r="3447" spans="1:47" x14ac:dyDescent="0.25">
      <c r="A3447" t="str">
        <f t="shared" si="53"/>
        <v>Rohrbacharbeitslose AusländerMänner</v>
      </c>
      <c r="B3447">
        <v>3446</v>
      </c>
      <c r="C3447">
        <v>413</v>
      </c>
      <c r="D3447" t="s">
        <v>212</v>
      </c>
      <c r="E3447" t="s">
        <v>37</v>
      </c>
      <c r="F3447" t="s">
        <v>49</v>
      </c>
      <c r="G3447">
        <v>67</v>
      </c>
      <c r="H3447">
        <v>10</v>
      </c>
      <c r="I3447">
        <v>92</v>
      </c>
      <c r="J3447">
        <v>19</v>
      </c>
      <c r="K3447">
        <v>105</v>
      </c>
      <c r="L3447">
        <v>9</v>
      </c>
      <c r="M3447">
        <v>86</v>
      </c>
      <c r="N3447">
        <v>6</v>
      </c>
      <c r="O3447">
        <v>92</v>
      </c>
      <c r="P3447">
        <v>7</v>
      </c>
      <c r="Q3447">
        <v>79</v>
      </c>
      <c r="R3447">
        <v>19</v>
      </c>
      <c r="S3447">
        <v>101</v>
      </c>
      <c r="T3447">
        <v>32</v>
      </c>
      <c r="U3447">
        <v>77</v>
      </c>
      <c r="V3447">
        <v>17</v>
      </c>
      <c r="W3447">
        <v>89</v>
      </c>
      <c r="X3447">
        <v>11</v>
      </c>
      <c r="Y3447">
        <v>114</v>
      </c>
      <c r="Z3447">
        <v>25</v>
      </c>
      <c r="AA3447">
        <v>127</v>
      </c>
      <c r="AB3447">
        <v>33</v>
      </c>
      <c r="AC3447">
        <v>98</v>
      </c>
      <c r="AD3447">
        <v>39</v>
      </c>
      <c r="AE3447">
        <v>88</v>
      </c>
      <c r="AF3447">
        <v>30</v>
      </c>
      <c r="AG3447">
        <v>95</v>
      </c>
      <c r="AH3447">
        <v>35</v>
      </c>
      <c r="AI3447">
        <v>87</v>
      </c>
      <c r="AJ3447">
        <v>27</v>
      </c>
      <c r="AK3447">
        <v>85</v>
      </c>
      <c r="AL3447">
        <v>31</v>
      </c>
      <c r="AM3447">
        <v>75</v>
      </c>
      <c r="AN3447">
        <v>41</v>
      </c>
      <c r="AO3447">
        <v>97</v>
      </c>
      <c r="AP3447">
        <v>29</v>
      </c>
      <c r="AQ3447">
        <v>65</v>
      </c>
      <c r="AR3447">
        <v>42</v>
      </c>
      <c r="AS3447">
        <v>91</v>
      </c>
      <c r="AT3447">
        <v>39</v>
      </c>
      <c r="AU3447">
        <v>110</v>
      </c>
    </row>
    <row r="3448" spans="1:47" x14ac:dyDescent="0.25">
      <c r="A3448" t="str">
        <f t="shared" si="53"/>
        <v>RohrbachArbeitsstättenInsgesamt</v>
      </c>
      <c r="B3448">
        <v>3447</v>
      </c>
      <c r="C3448">
        <v>413</v>
      </c>
      <c r="D3448" t="s">
        <v>212</v>
      </c>
      <c r="E3448" t="s">
        <v>476</v>
      </c>
      <c r="F3448" t="s">
        <v>48</v>
      </c>
      <c r="G3448">
        <v>4899</v>
      </c>
      <c r="H3448">
        <v>4987</v>
      </c>
      <c r="I3448">
        <v>5094</v>
      </c>
    </row>
    <row r="3449" spans="1:47" x14ac:dyDescent="0.25">
      <c r="A3449" t="str">
        <f t="shared" si="53"/>
        <v>RohrbachBeschäftigte in den ArbeitsstättenInsgesamt</v>
      </c>
      <c r="B3449">
        <v>3448</v>
      </c>
      <c r="C3449">
        <v>413</v>
      </c>
      <c r="D3449" t="s">
        <v>212</v>
      </c>
      <c r="E3449" t="s">
        <v>477</v>
      </c>
      <c r="F3449" t="s">
        <v>48</v>
      </c>
      <c r="G3449">
        <v>23569</v>
      </c>
      <c r="H3449">
        <v>22917</v>
      </c>
      <c r="I3449">
        <v>23881</v>
      </c>
    </row>
    <row r="3450" spans="1:47" x14ac:dyDescent="0.25">
      <c r="A3450" t="str">
        <f t="shared" si="53"/>
        <v>RohrbachGesamteinkommenBruttobezüge Gesamt</v>
      </c>
      <c r="B3450">
        <v>3449</v>
      </c>
      <c r="C3450">
        <v>413</v>
      </c>
      <c r="D3450" t="s">
        <v>212</v>
      </c>
      <c r="E3450" t="s">
        <v>45</v>
      </c>
      <c r="F3450" t="s">
        <v>63</v>
      </c>
      <c r="G3450">
        <v>712275.33270999999</v>
      </c>
      <c r="H3450">
        <v>740485.16688000003</v>
      </c>
      <c r="I3450">
        <v>781014.54955999996</v>
      </c>
      <c r="J3450">
        <v>825084.64006999996</v>
      </c>
      <c r="K3450">
        <v>871619.54313999997</v>
      </c>
      <c r="L3450">
        <v>901283.22771000001</v>
      </c>
      <c r="M3450">
        <v>929558.52055999998</v>
      </c>
      <c r="N3450">
        <v>964164.50427000003</v>
      </c>
      <c r="O3450">
        <v>1005325.18787</v>
      </c>
      <c r="P3450">
        <v>1039388.1813300001</v>
      </c>
      <c r="Q3450">
        <v>1069874.56014</v>
      </c>
      <c r="R3450">
        <v>1097682.0539200001</v>
      </c>
      <c r="S3450">
        <v>1136167.50101</v>
      </c>
      <c r="T3450">
        <v>1170671.86815</v>
      </c>
      <c r="U3450">
        <v>1208290.5895</v>
      </c>
      <c r="V3450">
        <v>1261979.8907900001</v>
      </c>
      <c r="W3450">
        <v>1290714.6207600001</v>
      </c>
      <c r="X3450">
        <v>1353656.7682699999</v>
      </c>
      <c r="Y3450">
        <v>1435727.5087299999</v>
      </c>
    </row>
    <row r="3451" spans="1:47" x14ac:dyDescent="0.25">
      <c r="A3451" t="str">
        <f t="shared" si="53"/>
        <v>RohrbachGesamteinkommenNettobezüge Gesamt</v>
      </c>
      <c r="B3451">
        <v>3450</v>
      </c>
      <c r="C3451">
        <v>413</v>
      </c>
      <c r="D3451" t="s">
        <v>212</v>
      </c>
      <c r="E3451" t="s">
        <v>45</v>
      </c>
      <c r="F3451" t="s">
        <v>64</v>
      </c>
      <c r="G3451">
        <v>531632.93108000001</v>
      </c>
      <c r="H3451">
        <v>555066.74485999998</v>
      </c>
      <c r="I3451">
        <v>581961.83777999994</v>
      </c>
      <c r="J3451">
        <v>612437.31126999995</v>
      </c>
      <c r="K3451">
        <v>643195.47180000006</v>
      </c>
      <c r="L3451">
        <v>677367.19470999995</v>
      </c>
      <c r="M3451">
        <v>695962.47314000002</v>
      </c>
      <c r="N3451">
        <v>717555.14098999999</v>
      </c>
      <c r="O3451">
        <v>744085.68001000001</v>
      </c>
      <c r="P3451">
        <v>765969.50176999997</v>
      </c>
      <c r="Q3451">
        <v>785482.39899999998</v>
      </c>
      <c r="R3451">
        <v>801176.72037999996</v>
      </c>
      <c r="S3451">
        <v>852757.67084000004</v>
      </c>
      <c r="T3451">
        <v>874806.59187999996</v>
      </c>
      <c r="U3451">
        <v>899425.77327000001</v>
      </c>
      <c r="V3451">
        <v>941797.36852999998</v>
      </c>
      <c r="W3451">
        <v>973617.93769000005</v>
      </c>
      <c r="X3451">
        <v>1013521.22033</v>
      </c>
      <c r="Y3451">
        <v>1080591.0463</v>
      </c>
    </row>
    <row r="3452" spans="1:47" x14ac:dyDescent="0.25">
      <c r="A3452" t="str">
        <f t="shared" si="53"/>
        <v>RohrbachGründungsintensitätin % der aktiven Wirtschaftskammermitglieder</v>
      </c>
      <c r="B3452">
        <v>3451</v>
      </c>
      <c r="C3452">
        <v>413</v>
      </c>
      <c r="D3452" t="s">
        <v>212</v>
      </c>
      <c r="E3452" t="s">
        <v>40</v>
      </c>
      <c r="F3452" t="s">
        <v>52</v>
      </c>
      <c r="G3452">
        <v>6.6371681415929196</v>
      </c>
      <c r="H3452">
        <v>8.5773959508034991</v>
      </c>
      <c r="I3452">
        <v>7.6883343928798498</v>
      </c>
      <c r="J3452">
        <v>7.5717720856271296</v>
      </c>
      <c r="K3452">
        <v>6.3605338435161896</v>
      </c>
      <c r="L3452">
        <v>6.30607293681937</v>
      </c>
      <c r="M3452">
        <v>8.7531749348937407</v>
      </c>
      <c r="N3452">
        <v>6.5475437931082903</v>
      </c>
      <c r="O3452">
        <v>7.2724561426937102</v>
      </c>
      <c r="P3452">
        <v>6.4439571438919501</v>
      </c>
      <c r="Q3452">
        <v>6.2227675205574799</v>
      </c>
      <c r="R3452">
        <v>7.6387840578795299</v>
      </c>
      <c r="S3452">
        <v>6.9396271251315804</v>
      </c>
      <c r="T3452">
        <v>6.9285383698831096</v>
      </c>
      <c r="U3452">
        <v>6.9650090677991203</v>
      </c>
      <c r="V3452">
        <v>7.8237751614128399</v>
      </c>
      <c r="W3452">
        <v>7.0346320346320397</v>
      </c>
      <c r="X3452">
        <v>7.2701354240912304</v>
      </c>
      <c r="Y3452">
        <v>7.04521556256572</v>
      </c>
      <c r="Z3452">
        <v>6.8189566996249598</v>
      </c>
      <c r="AA3452">
        <v>5.7845744680851103</v>
      </c>
      <c r="AB3452">
        <v>6.3010120796604596</v>
      </c>
    </row>
    <row r="3453" spans="1:47" x14ac:dyDescent="0.25">
      <c r="A3453" t="str">
        <f t="shared" si="53"/>
        <v>RohrbachGründungsintensitätje 1.000 Einwohner</v>
      </c>
      <c r="B3453">
        <v>3452</v>
      </c>
      <c r="C3453">
        <v>413</v>
      </c>
      <c r="D3453" t="s">
        <v>212</v>
      </c>
      <c r="E3453" t="s">
        <v>40</v>
      </c>
      <c r="F3453" t="s">
        <v>53</v>
      </c>
      <c r="G3453">
        <v>1.8164518640256</v>
      </c>
      <c r="H3453">
        <v>2.4785168030662001</v>
      </c>
      <c r="I3453">
        <v>2.3474707039969598</v>
      </c>
      <c r="J3453">
        <v>2.3616099900028602</v>
      </c>
      <c r="K3453">
        <v>2.0316527725636302</v>
      </c>
      <c r="L3453">
        <v>2.06814076053471</v>
      </c>
      <c r="M3453">
        <v>2.9557521995790501</v>
      </c>
      <c r="N3453">
        <v>2.30229975816221</v>
      </c>
      <c r="O3453">
        <v>2.63030536818962</v>
      </c>
      <c r="P3453">
        <v>2.43804603526018</v>
      </c>
      <c r="Q3453">
        <v>2.4334722300162102</v>
      </c>
      <c r="R3453">
        <v>3.0610866133626198</v>
      </c>
      <c r="S3453">
        <v>2.88131892326781</v>
      </c>
      <c r="T3453">
        <v>2.9746020370576298</v>
      </c>
      <c r="U3453">
        <v>3.08585640397169</v>
      </c>
      <c r="V3453">
        <v>3.60543265191823</v>
      </c>
      <c r="W3453">
        <v>3.4538337554685699</v>
      </c>
      <c r="X3453">
        <v>3.6090864057745402</v>
      </c>
      <c r="Y3453">
        <v>3.5546909541073499</v>
      </c>
      <c r="Z3453">
        <v>3.5321335852922</v>
      </c>
      <c r="AA3453">
        <v>3.06133220732608</v>
      </c>
      <c r="AB3453">
        <v>3.3698840620198398</v>
      </c>
    </row>
    <row r="3454" spans="1:47" x14ac:dyDescent="0.25">
      <c r="A3454" t="str">
        <f t="shared" si="53"/>
        <v>RohrbachKammermitgliedschaftenAktiv</v>
      </c>
      <c r="B3454">
        <v>3453</v>
      </c>
      <c r="C3454">
        <v>413</v>
      </c>
      <c r="D3454" t="s">
        <v>212</v>
      </c>
      <c r="E3454" t="s">
        <v>39</v>
      </c>
      <c r="F3454" t="s">
        <v>50</v>
      </c>
      <c r="G3454">
        <v>1582</v>
      </c>
      <c r="H3454">
        <v>1664</v>
      </c>
      <c r="I3454">
        <v>1755</v>
      </c>
      <c r="J3454">
        <v>1793</v>
      </c>
      <c r="K3454">
        <v>1836</v>
      </c>
      <c r="L3454">
        <v>1884</v>
      </c>
      <c r="M3454">
        <v>1938</v>
      </c>
      <c r="N3454">
        <v>2013</v>
      </c>
      <c r="O3454">
        <v>2075</v>
      </c>
      <c r="P3454">
        <v>2061</v>
      </c>
      <c r="Q3454">
        <v>2142</v>
      </c>
      <c r="R3454">
        <v>2154</v>
      </c>
      <c r="S3454">
        <v>2207</v>
      </c>
      <c r="T3454">
        <v>2215</v>
      </c>
      <c r="U3454">
        <v>2267</v>
      </c>
      <c r="V3454">
        <v>2263</v>
      </c>
      <c r="W3454">
        <v>2332</v>
      </c>
      <c r="X3454">
        <v>2344</v>
      </c>
      <c r="Y3454">
        <v>2419</v>
      </c>
      <c r="Z3454">
        <v>2422</v>
      </c>
      <c r="AA3454">
        <v>2507</v>
      </c>
      <c r="AB3454">
        <v>2523</v>
      </c>
      <c r="AC3454">
        <v>2610</v>
      </c>
      <c r="AD3454">
        <v>2633</v>
      </c>
      <c r="AE3454">
        <v>2766</v>
      </c>
      <c r="AF3454">
        <v>2772</v>
      </c>
      <c r="AG3454">
        <v>2821</v>
      </c>
      <c r="AH3454">
        <v>2806</v>
      </c>
      <c r="AI3454">
        <v>2841</v>
      </c>
      <c r="AJ3454">
        <v>2853</v>
      </c>
      <c r="AK3454">
        <v>2881</v>
      </c>
      <c r="AL3454">
        <v>2933</v>
      </c>
      <c r="AM3454">
        <v>3025</v>
      </c>
      <c r="AN3454">
        <v>3008</v>
      </c>
      <c r="AO3454">
        <v>3068</v>
      </c>
      <c r="AP3454">
        <v>3063</v>
      </c>
      <c r="AQ3454">
        <v>3125</v>
      </c>
      <c r="AR3454">
        <v>3128</v>
      </c>
    </row>
    <row r="3455" spans="1:47" x14ac:dyDescent="0.25">
      <c r="A3455" t="str">
        <f t="shared" si="53"/>
        <v>RohrbachKammermitgliedschaftenInsgesamt</v>
      </c>
      <c r="B3455">
        <v>3454</v>
      </c>
      <c r="C3455">
        <v>413</v>
      </c>
      <c r="D3455" t="s">
        <v>212</v>
      </c>
      <c r="E3455" t="s">
        <v>39</v>
      </c>
      <c r="F3455" t="s">
        <v>48</v>
      </c>
      <c r="G3455">
        <v>1888</v>
      </c>
      <c r="H3455">
        <v>1963</v>
      </c>
      <c r="I3455">
        <v>2060</v>
      </c>
      <c r="J3455">
        <v>2127</v>
      </c>
      <c r="K3455">
        <v>2169</v>
      </c>
      <c r="L3455">
        <v>2207</v>
      </c>
      <c r="M3455">
        <v>2270</v>
      </c>
      <c r="N3455">
        <v>2354</v>
      </c>
      <c r="O3455">
        <v>2398</v>
      </c>
      <c r="P3455">
        <v>2416</v>
      </c>
      <c r="Q3455">
        <v>2500</v>
      </c>
      <c r="R3455">
        <v>2517</v>
      </c>
      <c r="S3455">
        <v>2555</v>
      </c>
      <c r="T3455">
        <v>2592</v>
      </c>
      <c r="U3455">
        <v>2639</v>
      </c>
      <c r="V3455">
        <v>2658</v>
      </c>
      <c r="W3455">
        <v>2725</v>
      </c>
      <c r="X3455">
        <v>2774</v>
      </c>
      <c r="Y3455">
        <v>2826</v>
      </c>
      <c r="Z3455">
        <v>2856</v>
      </c>
      <c r="AA3455">
        <v>2945</v>
      </c>
      <c r="AB3455">
        <v>2984</v>
      </c>
      <c r="AC3455">
        <v>3063</v>
      </c>
      <c r="AD3455">
        <v>3101</v>
      </c>
      <c r="AE3455">
        <v>3235</v>
      </c>
      <c r="AF3455">
        <v>3245</v>
      </c>
      <c r="AG3455">
        <v>3298</v>
      </c>
      <c r="AH3455">
        <v>3285</v>
      </c>
      <c r="AI3455">
        <v>3317</v>
      </c>
      <c r="AJ3455">
        <v>3364</v>
      </c>
      <c r="AK3455">
        <v>3426</v>
      </c>
      <c r="AL3455">
        <v>3459</v>
      </c>
      <c r="AM3455">
        <v>3547</v>
      </c>
      <c r="AN3455">
        <v>3541</v>
      </c>
      <c r="AO3455">
        <v>3573</v>
      </c>
      <c r="AP3455">
        <v>3580</v>
      </c>
      <c r="AQ3455">
        <v>3630</v>
      </c>
      <c r="AR3455">
        <v>3619</v>
      </c>
    </row>
    <row r="3456" spans="1:47" x14ac:dyDescent="0.25">
      <c r="A3456" t="str">
        <f t="shared" si="53"/>
        <v>RohrbachKammermitgliedschaftenRuhend</v>
      </c>
      <c r="B3456">
        <v>3455</v>
      </c>
      <c r="C3456">
        <v>413</v>
      </c>
      <c r="D3456" t="s">
        <v>212</v>
      </c>
      <c r="E3456" t="s">
        <v>39</v>
      </c>
      <c r="F3456" t="s">
        <v>51</v>
      </c>
      <c r="G3456">
        <v>306</v>
      </c>
      <c r="H3456">
        <v>299</v>
      </c>
      <c r="I3456">
        <v>305</v>
      </c>
      <c r="J3456">
        <v>334</v>
      </c>
      <c r="K3456">
        <v>333</v>
      </c>
      <c r="L3456">
        <v>323</v>
      </c>
      <c r="M3456">
        <v>332</v>
      </c>
      <c r="N3456">
        <v>341</v>
      </c>
      <c r="O3456">
        <v>323</v>
      </c>
      <c r="P3456">
        <v>355</v>
      </c>
      <c r="Q3456">
        <v>358</v>
      </c>
      <c r="R3456">
        <v>363</v>
      </c>
      <c r="S3456">
        <v>348</v>
      </c>
      <c r="T3456">
        <v>377</v>
      </c>
      <c r="U3456">
        <v>372</v>
      </c>
      <c r="V3456">
        <v>395</v>
      </c>
      <c r="W3456">
        <v>393</v>
      </c>
      <c r="X3456">
        <v>430</v>
      </c>
      <c r="Y3456">
        <v>407</v>
      </c>
      <c r="Z3456">
        <v>434</v>
      </c>
      <c r="AA3456">
        <v>438</v>
      </c>
      <c r="AB3456">
        <v>461</v>
      </c>
      <c r="AC3456">
        <v>453</v>
      </c>
      <c r="AD3456">
        <v>468</v>
      </c>
      <c r="AE3456">
        <v>469</v>
      </c>
      <c r="AF3456">
        <v>473</v>
      </c>
      <c r="AG3456">
        <v>477</v>
      </c>
      <c r="AH3456">
        <v>479</v>
      </c>
      <c r="AI3456">
        <v>476</v>
      </c>
      <c r="AJ3456">
        <v>511</v>
      </c>
      <c r="AK3456">
        <v>545</v>
      </c>
      <c r="AL3456">
        <v>526</v>
      </c>
      <c r="AM3456">
        <v>522</v>
      </c>
      <c r="AN3456">
        <v>533</v>
      </c>
      <c r="AO3456">
        <v>505</v>
      </c>
      <c r="AP3456">
        <v>517</v>
      </c>
      <c r="AQ3456">
        <v>505</v>
      </c>
      <c r="AR3456">
        <v>491</v>
      </c>
    </row>
    <row r="3457" spans="1:28" x14ac:dyDescent="0.25">
      <c r="A3457" t="str">
        <f t="shared" si="53"/>
        <v>RohrbachLehrlinge1. Lehrjahr, männlich</v>
      </c>
      <c r="B3457">
        <v>3456</v>
      </c>
      <c r="C3457">
        <v>413</v>
      </c>
      <c r="D3457" t="s">
        <v>212</v>
      </c>
      <c r="E3457" t="s">
        <v>46</v>
      </c>
      <c r="F3457" t="s">
        <v>65</v>
      </c>
      <c r="G3457">
        <v>192</v>
      </c>
      <c r="H3457">
        <v>161</v>
      </c>
      <c r="I3457">
        <v>176</v>
      </c>
      <c r="J3457">
        <v>168</v>
      </c>
      <c r="K3457">
        <v>209</v>
      </c>
      <c r="L3457">
        <v>186</v>
      </c>
      <c r="M3457">
        <v>171</v>
      </c>
      <c r="N3457">
        <v>181</v>
      </c>
      <c r="O3457">
        <v>172</v>
      </c>
      <c r="P3457">
        <v>192</v>
      </c>
      <c r="Q3457">
        <v>166</v>
      </c>
      <c r="R3457">
        <v>196</v>
      </c>
      <c r="S3457">
        <v>156</v>
      </c>
      <c r="T3457">
        <v>144</v>
      </c>
      <c r="U3457">
        <v>158</v>
      </c>
      <c r="V3457">
        <v>147</v>
      </c>
      <c r="W3457">
        <v>153</v>
      </c>
      <c r="X3457">
        <v>137</v>
      </c>
      <c r="Y3457">
        <v>137</v>
      </c>
      <c r="Z3457">
        <v>141</v>
      </c>
      <c r="AA3457">
        <v>161</v>
      </c>
      <c r="AB3457">
        <v>152</v>
      </c>
    </row>
    <row r="3458" spans="1:28" x14ac:dyDescent="0.25">
      <c r="A3458" t="str">
        <f t="shared" si="53"/>
        <v>RohrbachLehrlinge1. Lehrjahr, weiblich</v>
      </c>
      <c r="B3458">
        <v>3457</v>
      </c>
      <c r="C3458">
        <v>413</v>
      </c>
      <c r="D3458" t="s">
        <v>212</v>
      </c>
      <c r="E3458" t="s">
        <v>46</v>
      </c>
      <c r="F3458" t="s">
        <v>66</v>
      </c>
      <c r="G3458">
        <v>73</v>
      </c>
      <c r="H3458">
        <v>105</v>
      </c>
      <c r="I3458">
        <v>70</v>
      </c>
      <c r="J3458">
        <v>79</v>
      </c>
      <c r="K3458">
        <v>96</v>
      </c>
      <c r="L3458">
        <v>97</v>
      </c>
      <c r="M3458">
        <v>76</v>
      </c>
      <c r="N3458">
        <v>79</v>
      </c>
      <c r="O3458">
        <v>92</v>
      </c>
      <c r="P3458">
        <v>93</v>
      </c>
      <c r="Q3458">
        <v>101</v>
      </c>
      <c r="R3458">
        <v>79</v>
      </c>
      <c r="S3458">
        <v>95</v>
      </c>
      <c r="T3458">
        <v>59</v>
      </c>
      <c r="U3458">
        <v>72</v>
      </c>
      <c r="V3458">
        <v>68</v>
      </c>
      <c r="W3458">
        <v>78</v>
      </c>
      <c r="X3458">
        <v>76</v>
      </c>
      <c r="Y3458">
        <v>73</v>
      </c>
      <c r="Z3458">
        <v>71</v>
      </c>
      <c r="AA3458">
        <v>98</v>
      </c>
      <c r="AB3458">
        <v>74</v>
      </c>
    </row>
    <row r="3459" spans="1:28" x14ac:dyDescent="0.25">
      <c r="A3459" t="str">
        <f t="shared" ref="A3459:A3522" si="54">D3459&amp;E3459&amp;F3459</f>
        <v>RohrbachLehrlinge2. Lehrjahr, männlich</v>
      </c>
      <c r="B3459">
        <v>3458</v>
      </c>
      <c r="C3459">
        <v>413</v>
      </c>
      <c r="D3459" t="s">
        <v>212</v>
      </c>
      <c r="E3459" t="s">
        <v>46</v>
      </c>
      <c r="F3459" t="s">
        <v>67</v>
      </c>
      <c r="G3459">
        <v>180</v>
      </c>
      <c r="H3459">
        <v>191</v>
      </c>
      <c r="I3459">
        <v>167</v>
      </c>
      <c r="J3459">
        <v>180</v>
      </c>
      <c r="K3459">
        <v>174</v>
      </c>
      <c r="L3459">
        <v>210</v>
      </c>
      <c r="M3459">
        <v>198</v>
      </c>
      <c r="N3459">
        <v>190</v>
      </c>
      <c r="O3459">
        <v>186</v>
      </c>
      <c r="P3459">
        <v>178</v>
      </c>
      <c r="Q3459">
        <v>193</v>
      </c>
      <c r="R3459">
        <v>174</v>
      </c>
      <c r="S3459">
        <v>193</v>
      </c>
      <c r="T3459">
        <v>157</v>
      </c>
      <c r="U3459">
        <v>152</v>
      </c>
      <c r="V3459">
        <v>154</v>
      </c>
      <c r="W3459">
        <v>144</v>
      </c>
      <c r="X3459">
        <v>153</v>
      </c>
      <c r="Y3459">
        <v>154</v>
      </c>
      <c r="Z3459">
        <v>154</v>
      </c>
      <c r="AA3459">
        <v>148</v>
      </c>
      <c r="AB3459">
        <v>162</v>
      </c>
    </row>
    <row r="3460" spans="1:28" x14ac:dyDescent="0.25">
      <c r="A3460" t="str">
        <f t="shared" si="54"/>
        <v>RohrbachLehrlinge2. Lehrjahr, weiblich</v>
      </c>
      <c r="B3460">
        <v>3459</v>
      </c>
      <c r="C3460">
        <v>413</v>
      </c>
      <c r="D3460" t="s">
        <v>212</v>
      </c>
      <c r="E3460" t="s">
        <v>46</v>
      </c>
      <c r="F3460" t="s">
        <v>68</v>
      </c>
      <c r="G3460">
        <v>89</v>
      </c>
      <c r="H3460">
        <v>79</v>
      </c>
      <c r="I3460">
        <v>101</v>
      </c>
      <c r="J3460">
        <v>77</v>
      </c>
      <c r="K3460">
        <v>76</v>
      </c>
      <c r="L3460">
        <v>98</v>
      </c>
      <c r="M3460">
        <v>93</v>
      </c>
      <c r="N3460">
        <v>78</v>
      </c>
      <c r="O3460">
        <v>77</v>
      </c>
      <c r="P3460">
        <v>95</v>
      </c>
      <c r="Q3460">
        <v>96</v>
      </c>
      <c r="R3460">
        <v>103</v>
      </c>
      <c r="S3460">
        <v>82</v>
      </c>
      <c r="T3460">
        <v>87</v>
      </c>
      <c r="U3460">
        <v>56</v>
      </c>
      <c r="V3460">
        <v>75</v>
      </c>
      <c r="W3460">
        <v>69</v>
      </c>
      <c r="X3460">
        <v>83</v>
      </c>
      <c r="Y3460">
        <v>77</v>
      </c>
      <c r="Z3460">
        <v>69</v>
      </c>
      <c r="AA3460">
        <v>70</v>
      </c>
      <c r="AB3460">
        <v>96</v>
      </c>
    </row>
    <row r="3461" spans="1:28" x14ac:dyDescent="0.25">
      <c r="A3461" t="str">
        <f t="shared" si="54"/>
        <v>RohrbachLehrlinge3. Lehrjahr, männlich</v>
      </c>
      <c r="B3461">
        <v>3460</v>
      </c>
      <c r="C3461">
        <v>413</v>
      </c>
      <c r="D3461" t="s">
        <v>212</v>
      </c>
      <c r="E3461" t="s">
        <v>46</v>
      </c>
      <c r="F3461" t="s">
        <v>69</v>
      </c>
      <c r="G3461">
        <v>179</v>
      </c>
      <c r="H3461">
        <v>175</v>
      </c>
      <c r="I3461">
        <v>187</v>
      </c>
      <c r="J3461">
        <v>180</v>
      </c>
      <c r="K3461">
        <v>181</v>
      </c>
      <c r="L3461">
        <v>173</v>
      </c>
      <c r="M3461">
        <v>205</v>
      </c>
      <c r="N3461">
        <v>193</v>
      </c>
      <c r="O3461">
        <v>185</v>
      </c>
      <c r="P3461">
        <v>183</v>
      </c>
      <c r="Q3461">
        <v>179</v>
      </c>
      <c r="R3461">
        <v>193</v>
      </c>
      <c r="S3461">
        <v>163</v>
      </c>
      <c r="T3461">
        <v>189</v>
      </c>
      <c r="U3461">
        <v>154</v>
      </c>
      <c r="V3461">
        <v>148</v>
      </c>
      <c r="W3461">
        <v>150</v>
      </c>
      <c r="X3461">
        <v>140</v>
      </c>
      <c r="Y3461">
        <v>137</v>
      </c>
      <c r="Z3461">
        <v>147</v>
      </c>
      <c r="AA3461">
        <v>154</v>
      </c>
      <c r="AB3461">
        <v>145</v>
      </c>
    </row>
    <row r="3462" spans="1:28" x14ac:dyDescent="0.25">
      <c r="A3462" t="str">
        <f t="shared" si="54"/>
        <v>RohrbachLehrlinge3. Lehrjahr, weiblich</v>
      </c>
      <c r="B3462">
        <v>3461</v>
      </c>
      <c r="C3462">
        <v>413</v>
      </c>
      <c r="D3462" t="s">
        <v>212</v>
      </c>
      <c r="E3462" t="s">
        <v>46</v>
      </c>
      <c r="F3462" t="s">
        <v>70</v>
      </c>
      <c r="G3462">
        <v>102</v>
      </c>
      <c r="H3462">
        <v>86</v>
      </c>
      <c r="I3462">
        <v>75</v>
      </c>
      <c r="J3462">
        <v>92</v>
      </c>
      <c r="K3462">
        <v>75</v>
      </c>
      <c r="L3462">
        <v>76</v>
      </c>
      <c r="M3462">
        <v>89</v>
      </c>
      <c r="N3462">
        <v>83</v>
      </c>
      <c r="O3462">
        <v>71</v>
      </c>
      <c r="P3462">
        <v>72</v>
      </c>
      <c r="Q3462">
        <v>86</v>
      </c>
      <c r="R3462">
        <v>86</v>
      </c>
      <c r="S3462">
        <v>90</v>
      </c>
      <c r="T3462">
        <v>73</v>
      </c>
      <c r="U3462">
        <v>83</v>
      </c>
      <c r="V3462">
        <v>56</v>
      </c>
      <c r="W3462">
        <v>68</v>
      </c>
      <c r="X3462">
        <v>69</v>
      </c>
      <c r="Y3462">
        <v>83</v>
      </c>
      <c r="Z3462">
        <v>70</v>
      </c>
      <c r="AA3462">
        <v>69</v>
      </c>
      <c r="AB3462">
        <v>68</v>
      </c>
    </row>
    <row r="3463" spans="1:28" x14ac:dyDescent="0.25">
      <c r="A3463" t="str">
        <f t="shared" si="54"/>
        <v>RohrbachLehrlinge4. Lehrjahr, männlich</v>
      </c>
      <c r="B3463">
        <v>3462</v>
      </c>
      <c r="C3463">
        <v>413</v>
      </c>
      <c r="D3463" t="s">
        <v>212</v>
      </c>
      <c r="E3463" t="s">
        <v>46</v>
      </c>
      <c r="F3463" t="s">
        <v>71</v>
      </c>
      <c r="G3463">
        <v>62</v>
      </c>
      <c r="H3463">
        <v>74</v>
      </c>
      <c r="I3463">
        <v>76</v>
      </c>
      <c r="J3463">
        <v>80</v>
      </c>
      <c r="K3463">
        <v>80</v>
      </c>
      <c r="L3463">
        <v>85</v>
      </c>
      <c r="M3463">
        <v>80</v>
      </c>
      <c r="N3463">
        <v>92</v>
      </c>
      <c r="O3463">
        <v>99</v>
      </c>
      <c r="P3463">
        <v>88</v>
      </c>
      <c r="Q3463">
        <v>92</v>
      </c>
      <c r="R3463">
        <v>84</v>
      </c>
      <c r="S3463">
        <v>95</v>
      </c>
      <c r="T3463">
        <v>95</v>
      </c>
      <c r="U3463">
        <v>109</v>
      </c>
      <c r="V3463">
        <v>84</v>
      </c>
      <c r="W3463">
        <v>86</v>
      </c>
      <c r="X3463">
        <v>83</v>
      </c>
      <c r="Y3463">
        <v>73</v>
      </c>
      <c r="Z3463">
        <v>85</v>
      </c>
      <c r="AA3463">
        <v>88</v>
      </c>
      <c r="AB3463">
        <v>101</v>
      </c>
    </row>
    <row r="3464" spans="1:28" x14ac:dyDescent="0.25">
      <c r="A3464" t="str">
        <f t="shared" si="54"/>
        <v>RohrbachLehrlinge4. Lehrjahr, weiblich</v>
      </c>
      <c r="B3464">
        <v>3463</v>
      </c>
      <c r="C3464">
        <v>413</v>
      </c>
      <c r="D3464" t="s">
        <v>212</v>
      </c>
      <c r="E3464" t="s">
        <v>46</v>
      </c>
      <c r="F3464" t="s">
        <v>72</v>
      </c>
      <c r="G3464">
        <v>14</v>
      </c>
      <c r="H3464">
        <v>12</v>
      </c>
      <c r="I3464">
        <v>9</v>
      </c>
      <c r="J3464">
        <v>11</v>
      </c>
      <c r="K3464">
        <v>10</v>
      </c>
      <c r="L3464">
        <v>9</v>
      </c>
      <c r="M3464">
        <v>14</v>
      </c>
      <c r="N3464">
        <v>12</v>
      </c>
      <c r="O3464">
        <v>13</v>
      </c>
      <c r="P3464">
        <v>12</v>
      </c>
      <c r="Q3464">
        <v>9</v>
      </c>
      <c r="R3464">
        <v>11</v>
      </c>
      <c r="S3464">
        <v>18</v>
      </c>
      <c r="T3464">
        <v>14</v>
      </c>
      <c r="U3464">
        <v>13</v>
      </c>
      <c r="V3464">
        <v>9</v>
      </c>
      <c r="W3464">
        <v>6</v>
      </c>
      <c r="X3464">
        <v>11</v>
      </c>
      <c r="Y3464">
        <v>9</v>
      </c>
      <c r="Z3464">
        <v>15</v>
      </c>
      <c r="AA3464">
        <v>17</v>
      </c>
      <c r="AB3464">
        <v>7</v>
      </c>
    </row>
    <row r="3465" spans="1:28" x14ac:dyDescent="0.25">
      <c r="A3465" t="str">
        <f t="shared" si="54"/>
        <v>RohrbachLehrlingeFrauen</v>
      </c>
      <c r="B3465">
        <v>3464</v>
      </c>
      <c r="C3465">
        <v>413</v>
      </c>
      <c r="D3465" t="s">
        <v>212</v>
      </c>
      <c r="E3465" t="s">
        <v>46</v>
      </c>
      <c r="F3465" t="s">
        <v>47</v>
      </c>
      <c r="G3465">
        <v>278</v>
      </c>
      <c r="H3465">
        <v>282</v>
      </c>
      <c r="I3465">
        <v>255</v>
      </c>
      <c r="J3465">
        <v>259</v>
      </c>
      <c r="K3465">
        <v>257</v>
      </c>
      <c r="L3465">
        <v>280</v>
      </c>
      <c r="M3465">
        <v>272</v>
      </c>
      <c r="N3465">
        <v>252</v>
      </c>
      <c r="O3465">
        <v>253</v>
      </c>
      <c r="P3465">
        <v>272</v>
      </c>
      <c r="Q3465">
        <v>292</v>
      </c>
      <c r="R3465">
        <v>279</v>
      </c>
      <c r="S3465">
        <v>285</v>
      </c>
      <c r="T3465">
        <v>233</v>
      </c>
      <c r="U3465">
        <v>224</v>
      </c>
      <c r="V3465">
        <v>208</v>
      </c>
      <c r="W3465">
        <v>221</v>
      </c>
      <c r="X3465">
        <v>239</v>
      </c>
      <c r="Y3465">
        <v>242</v>
      </c>
      <c r="Z3465">
        <v>225</v>
      </c>
      <c r="AA3465">
        <v>254</v>
      </c>
      <c r="AB3465">
        <v>245</v>
      </c>
    </row>
    <row r="3466" spans="1:28" x14ac:dyDescent="0.25">
      <c r="A3466" t="str">
        <f t="shared" si="54"/>
        <v>RohrbachLehrlingeInsgesamt</v>
      </c>
      <c r="B3466">
        <v>3465</v>
      </c>
      <c r="C3466">
        <v>413</v>
      </c>
      <c r="D3466" t="s">
        <v>212</v>
      </c>
      <c r="E3466" t="s">
        <v>46</v>
      </c>
      <c r="F3466" t="s">
        <v>48</v>
      </c>
      <c r="G3466">
        <v>891</v>
      </c>
      <c r="H3466">
        <v>883</v>
      </c>
      <c r="I3466">
        <v>861</v>
      </c>
      <c r="J3466">
        <v>867</v>
      </c>
      <c r="K3466">
        <v>901</v>
      </c>
      <c r="L3466">
        <v>934</v>
      </c>
      <c r="M3466">
        <v>926</v>
      </c>
      <c r="N3466">
        <v>908</v>
      </c>
      <c r="O3466">
        <v>895</v>
      </c>
      <c r="P3466">
        <v>913</v>
      </c>
      <c r="Q3466">
        <v>922</v>
      </c>
      <c r="R3466">
        <v>926</v>
      </c>
      <c r="S3466">
        <v>892</v>
      </c>
      <c r="T3466">
        <v>818</v>
      </c>
      <c r="U3466">
        <v>797</v>
      </c>
      <c r="V3466">
        <v>741</v>
      </c>
      <c r="W3466">
        <v>754</v>
      </c>
      <c r="X3466">
        <v>752</v>
      </c>
      <c r="Y3466">
        <v>743</v>
      </c>
      <c r="Z3466">
        <v>752</v>
      </c>
      <c r="AA3466">
        <v>805</v>
      </c>
      <c r="AB3466">
        <v>805</v>
      </c>
    </row>
    <row r="3467" spans="1:28" x14ac:dyDescent="0.25">
      <c r="A3467" t="str">
        <f t="shared" si="54"/>
        <v>RohrbachLehrlingeMänner</v>
      </c>
      <c r="B3467">
        <v>3466</v>
      </c>
      <c r="C3467">
        <v>413</v>
      </c>
      <c r="D3467" t="s">
        <v>212</v>
      </c>
      <c r="E3467" t="s">
        <v>46</v>
      </c>
      <c r="F3467" t="s">
        <v>49</v>
      </c>
      <c r="G3467">
        <v>613</v>
      </c>
      <c r="H3467">
        <v>601</v>
      </c>
      <c r="I3467">
        <v>606</v>
      </c>
      <c r="J3467">
        <v>608</v>
      </c>
      <c r="K3467">
        <v>644</v>
      </c>
      <c r="L3467">
        <v>654</v>
      </c>
      <c r="M3467">
        <v>654</v>
      </c>
      <c r="N3467">
        <v>656</v>
      </c>
      <c r="O3467">
        <v>642</v>
      </c>
      <c r="P3467">
        <v>641</v>
      </c>
      <c r="Q3467">
        <v>630</v>
      </c>
      <c r="R3467">
        <v>647</v>
      </c>
      <c r="S3467">
        <v>607</v>
      </c>
      <c r="T3467">
        <v>585</v>
      </c>
      <c r="U3467">
        <v>573</v>
      </c>
      <c r="V3467">
        <v>533</v>
      </c>
      <c r="W3467">
        <v>533</v>
      </c>
      <c r="X3467">
        <v>513</v>
      </c>
      <c r="Y3467">
        <v>501</v>
      </c>
      <c r="Z3467">
        <v>527</v>
      </c>
      <c r="AA3467">
        <v>551</v>
      </c>
      <c r="AB3467">
        <v>560</v>
      </c>
    </row>
    <row r="3468" spans="1:28" x14ac:dyDescent="0.25">
      <c r="A3468" t="str">
        <f t="shared" si="54"/>
        <v>RohrbachNeugründungenInsgesamt</v>
      </c>
      <c r="B3468">
        <v>3467</v>
      </c>
      <c r="C3468">
        <v>413</v>
      </c>
      <c r="D3468" t="s">
        <v>212</v>
      </c>
      <c r="E3468" t="s">
        <v>41</v>
      </c>
      <c r="F3468" t="s">
        <v>48</v>
      </c>
      <c r="G3468">
        <v>105</v>
      </c>
      <c r="H3468">
        <v>142.72786862136999</v>
      </c>
      <c r="I3468">
        <v>134.93026859504101</v>
      </c>
      <c r="J3468">
        <v>135.761873495294</v>
      </c>
      <c r="K3468">
        <v>116.779401366957</v>
      </c>
      <c r="L3468">
        <v>118.80641412967699</v>
      </c>
      <c r="M3468">
        <v>169.63653023824099</v>
      </c>
      <c r="N3468">
        <v>131.80205655527001</v>
      </c>
      <c r="O3468">
        <v>149.885321100917</v>
      </c>
      <c r="P3468">
        <v>138.80283687943299</v>
      </c>
      <c r="Q3468">
        <v>137.83430058034801</v>
      </c>
      <c r="R3468">
        <v>172.86568322981401</v>
      </c>
      <c r="S3468">
        <v>162.66485981308401</v>
      </c>
      <c r="T3468">
        <v>167.809199318569</v>
      </c>
      <c r="U3468">
        <v>175.72717878057199</v>
      </c>
      <c r="V3468">
        <v>206</v>
      </c>
      <c r="W3468">
        <v>195</v>
      </c>
      <c r="X3468">
        <v>204</v>
      </c>
      <c r="Y3468">
        <v>201</v>
      </c>
      <c r="Z3468">
        <v>200</v>
      </c>
      <c r="AA3468">
        <v>174</v>
      </c>
      <c r="AB3468">
        <v>193</v>
      </c>
    </row>
    <row r="3469" spans="1:28" x14ac:dyDescent="0.25">
      <c r="A3469" t="str">
        <f t="shared" si="54"/>
        <v>RohrbachPendler (Auspendler/-innen)Insgesamt</v>
      </c>
      <c r="B3469">
        <v>3468</v>
      </c>
      <c r="C3469">
        <v>413</v>
      </c>
      <c r="D3469" t="s">
        <v>212</v>
      </c>
      <c r="E3469" t="s">
        <v>459</v>
      </c>
      <c r="F3469" t="s">
        <v>48</v>
      </c>
      <c r="G3469">
        <v>19954</v>
      </c>
      <c r="H3469">
        <v>20401</v>
      </c>
      <c r="I3469">
        <v>20495</v>
      </c>
      <c r="J3469">
        <v>20597</v>
      </c>
      <c r="K3469">
        <v>20616</v>
      </c>
      <c r="L3469">
        <v>20553</v>
      </c>
      <c r="M3469">
        <v>20707</v>
      </c>
      <c r="N3469">
        <v>21058</v>
      </c>
      <c r="O3469">
        <v>21209</v>
      </c>
      <c r="P3469">
        <v>21239</v>
      </c>
      <c r="Q3469">
        <v>21355</v>
      </c>
      <c r="R3469">
        <v>21112</v>
      </c>
      <c r="S3469">
        <v>21285</v>
      </c>
    </row>
    <row r="3470" spans="1:28" x14ac:dyDescent="0.25">
      <c r="A3470" t="str">
        <f t="shared" si="54"/>
        <v>RohrbachPendler ins AuslandInsgesamt</v>
      </c>
      <c r="B3470">
        <v>3469</v>
      </c>
      <c r="C3470">
        <v>413</v>
      </c>
      <c r="D3470" t="s">
        <v>212</v>
      </c>
      <c r="E3470" t="s">
        <v>304</v>
      </c>
      <c r="F3470" t="s">
        <v>48</v>
      </c>
      <c r="G3470">
        <v>270</v>
      </c>
      <c r="H3470">
        <v>278</v>
      </c>
      <c r="I3470">
        <v>271</v>
      </c>
      <c r="J3470">
        <v>236</v>
      </c>
      <c r="K3470">
        <v>209</v>
      </c>
      <c r="L3470">
        <v>256</v>
      </c>
      <c r="M3470">
        <v>258</v>
      </c>
      <c r="N3470">
        <v>280</v>
      </c>
      <c r="O3470">
        <v>292</v>
      </c>
      <c r="P3470">
        <v>293</v>
      </c>
      <c r="Q3470">
        <v>307</v>
      </c>
      <c r="R3470">
        <v>237</v>
      </c>
      <c r="S3470">
        <v>259</v>
      </c>
    </row>
    <row r="3471" spans="1:28" x14ac:dyDescent="0.25">
      <c r="A3471" t="str">
        <f t="shared" si="54"/>
        <v>RohrbachPendler zw. BundesländernInsgesamt</v>
      </c>
      <c r="B3471">
        <v>3470</v>
      </c>
      <c r="C3471">
        <v>413</v>
      </c>
      <c r="D3471" t="s">
        <v>212</v>
      </c>
      <c r="E3471" t="s">
        <v>433</v>
      </c>
      <c r="F3471" t="s">
        <v>48</v>
      </c>
      <c r="G3471">
        <v>1046</v>
      </c>
      <c r="H3471">
        <v>917</v>
      </c>
      <c r="I3471">
        <v>907</v>
      </c>
      <c r="J3471">
        <v>912</v>
      </c>
      <c r="K3471">
        <v>823</v>
      </c>
      <c r="L3471">
        <v>807</v>
      </c>
      <c r="M3471">
        <v>786</v>
      </c>
      <c r="N3471">
        <v>738</v>
      </c>
      <c r="O3471">
        <v>722</v>
      </c>
      <c r="P3471">
        <v>728</v>
      </c>
      <c r="Q3471">
        <v>794</v>
      </c>
      <c r="R3471">
        <v>751</v>
      </c>
      <c r="S3471">
        <v>772</v>
      </c>
    </row>
    <row r="3472" spans="1:28" x14ac:dyDescent="0.25">
      <c r="A3472" t="str">
        <f t="shared" si="54"/>
        <v>RohrbachPendler zw. Gemeinden eines Pol. BezirkesInsgesamt</v>
      </c>
      <c r="B3472">
        <v>3471</v>
      </c>
      <c r="C3472">
        <v>413</v>
      </c>
      <c r="D3472" t="s">
        <v>212</v>
      </c>
      <c r="E3472" t="s">
        <v>305</v>
      </c>
      <c r="F3472" t="s">
        <v>48</v>
      </c>
      <c r="G3472">
        <v>8838</v>
      </c>
      <c r="H3472">
        <v>8598</v>
      </c>
      <c r="I3472">
        <v>8994</v>
      </c>
      <c r="J3472">
        <v>9185</v>
      </c>
      <c r="K3472">
        <v>9387</v>
      </c>
      <c r="L3472">
        <v>9545</v>
      </c>
      <c r="M3472">
        <v>9602</v>
      </c>
      <c r="N3472">
        <v>9951</v>
      </c>
      <c r="O3472">
        <v>10068</v>
      </c>
      <c r="P3472">
        <v>10322</v>
      </c>
      <c r="Q3472">
        <v>10523</v>
      </c>
      <c r="R3472">
        <v>10580</v>
      </c>
      <c r="S3472">
        <v>10900</v>
      </c>
    </row>
    <row r="3473" spans="1:47" x14ac:dyDescent="0.25">
      <c r="A3473" t="str">
        <f t="shared" si="54"/>
        <v>RohrbachPendler zw. Pol. Bez. des BundeslandesInsgesamt</v>
      </c>
      <c r="B3473">
        <v>3472</v>
      </c>
      <c r="C3473">
        <v>413</v>
      </c>
      <c r="D3473" t="s">
        <v>212</v>
      </c>
      <c r="E3473" t="s">
        <v>306</v>
      </c>
      <c r="F3473" t="s">
        <v>48</v>
      </c>
      <c r="G3473">
        <v>9800</v>
      </c>
      <c r="H3473">
        <v>10608</v>
      </c>
      <c r="I3473">
        <v>10323</v>
      </c>
      <c r="J3473">
        <v>10264</v>
      </c>
      <c r="K3473">
        <v>10197</v>
      </c>
      <c r="L3473">
        <v>9945</v>
      </c>
      <c r="M3473">
        <v>10061</v>
      </c>
      <c r="N3473">
        <v>10089</v>
      </c>
      <c r="O3473">
        <v>10127</v>
      </c>
      <c r="P3473">
        <v>9896</v>
      </c>
      <c r="Q3473">
        <v>9731</v>
      </c>
      <c r="R3473">
        <v>9544</v>
      </c>
      <c r="S3473">
        <v>9354</v>
      </c>
    </row>
    <row r="3474" spans="1:47" x14ac:dyDescent="0.25">
      <c r="A3474" t="str">
        <f t="shared" si="54"/>
        <v>RohrbachPensionisteneinkommenBrutto_Schnitt</v>
      </c>
      <c r="B3474">
        <v>3473</v>
      </c>
      <c r="C3474">
        <v>413</v>
      </c>
      <c r="D3474" t="s">
        <v>212</v>
      </c>
      <c r="E3474" t="s">
        <v>44</v>
      </c>
      <c r="F3474" t="s">
        <v>54</v>
      </c>
      <c r="G3474">
        <v>12831.2735712542</v>
      </c>
      <c r="H3474">
        <v>13080.011525796701</v>
      </c>
      <c r="I3474">
        <v>13574.048474134401</v>
      </c>
      <c r="J3474">
        <v>13986.7810095841</v>
      </c>
      <c r="K3474">
        <v>14653.685443554799</v>
      </c>
      <c r="L3474">
        <v>15182.615248103701</v>
      </c>
      <c r="M3474">
        <v>15626.118810576099</v>
      </c>
      <c r="N3474">
        <v>16115.823723811</v>
      </c>
      <c r="O3474">
        <v>16736.939718128899</v>
      </c>
      <c r="P3474">
        <v>17325.949134961102</v>
      </c>
      <c r="Q3474">
        <v>18035.853742530398</v>
      </c>
      <c r="R3474">
        <v>18504.2578022624</v>
      </c>
      <c r="S3474">
        <v>18981.361753093701</v>
      </c>
      <c r="T3474">
        <v>19461.510842557502</v>
      </c>
      <c r="U3474">
        <v>20085.902244023</v>
      </c>
      <c r="V3474">
        <v>20850.787587407602</v>
      </c>
      <c r="W3474">
        <v>22393.111081999701</v>
      </c>
      <c r="X3474">
        <v>23337.253356687001</v>
      </c>
      <c r="Y3474">
        <v>24193.707266612299</v>
      </c>
    </row>
    <row r="3475" spans="1:47" x14ac:dyDescent="0.25">
      <c r="A3475" t="str">
        <f t="shared" si="54"/>
        <v>RohrbachPensionisteneinkommenBruttobezüge 1000 EUR</v>
      </c>
      <c r="B3475">
        <v>3474</v>
      </c>
      <c r="C3475">
        <v>413</v>
      </c>
      <c r="D3475" t="s">
        <v>212</v>
      </c>
      <c r="E3475" t="s">
        <v>44</v>
      </c>
      <c r="F3475" t="s">
        <v>55</v>
      </c>
      <c r="G3475">
        <v>157657.85837</v>
      </c>
      <c r="H3475">
        <v>160478.66141</v>
      </c>
      <c r="I3475">
        <v>166621.44502000001</v>
      </c>
      <c r="J3475">
        <v>172205.24778999999</v>
      </c>
      <c r="K3475">
        <v>183024.53119000001</v>
      </c>
      <c r="L3475">
        <v>192151.17858000001</v>
      </c>
      <c r="M3475">
        <v>201530.05429999999</v>
      </c>
      <c r="N3475">
        <v>210762.74265999999</v>
      </c>
      <c r="O3475">
        <v>221479.92329000001</v>
      </c>
      <c r="P3475">
        <v>231336.07285</v>
      </c>
      <c r="Q3475">
        <v>244475.99747999999</v>
      </c>
      <c r="R3475">
        <v>251916.96572000001</v>
      </c>
      <c r="S3475">
        <v>257690.96716</v>
      </c>
      <c r="T3475">
        <v>267245.46688999998</v>
      </c>
      <c r="U3475">
        <v>276402.10077999998</v>
      </c>
      <c r="V3475">
        <v>293412.28292999999</v>
      </c>
      <c r="W3475">
        <v>316235.5147</v>
      </c>
      <c r="X3475">
        <v>336429.84438999998</v>
      </c>
      <c r="Y3475">
        <v>356082.98355</v>
      </c>
    </row>
    <row r="3476" spans="1:47" x14ac:dyDescent="0.25">
      <c r="A3476" t="str">
        <f t="shared" si="54"/>
        <v>RohrbachPensionisteneinkommenBruttobezüge Fälle</v>
      </c>
      <c r="B3476">
        <v>3475</v>
      </c>
      <c r="C3476">
        <v>413</v>
      </c>
      <c r="D3476" t="s">
        <v>212</v>
      </c>
      <c r="E3476" t="s">
        <v>44</v>
      </c>
      <c r="F3476" t="s">
        <v>56</v>
      </c>
      <c r="G3476">
        <v>12287</v>
      </c>
      <c r="H3476">
        <v>12269</v>
      </c>
      <c r="I3476">
        <v>12275</v>
      </c>
      <c r="J3476">
        <v>12312</v>
      </c>
      <c r="K3476">
        <v>12490</v>
      </c>
      <c r="L3476">
        <v>12656</v>
      </c>
      <c r="M3476">
        <v>12897</v>
      </c>
      <c r="N3476">
        <v>13078</v>
      </c>
      <c r="O3476">
        <v>13233</v>
      </c>
      <c r="P3476">
        <v>13352</v>
      </c>
      <c r="Q3476">
        <v>13555</v>
      </c>
      <c r="R3476">
        <v>13614</v>
      </c>
      <c r="S3476">
        <v>13576</v>
      </c>
      <c r="T3476">
        <v>13732</v>
      </c>
      <c r="U3476">
        <v>13761</v>
      </c>
      <c r="V3476">
        <v>14072</v>
      </c>
      <c r="W3476">
        <v>14122</v>
      </c>
      <c r="X3476">
        <v>14416</v>
      </c>
      <c r="Y3476">
        <v>14718</v>
      </c>
    </row>
    <row r="3477" spans="1:47" x14ac:dyDescent="0.25">
      <c r="A3477" t="str">
        <f t="shared" si="54"/>
        <v>RohrbachPensionisteneinkommenLohnsteuer 1000 EUR</v>
      </c>
      <c r="B3477">
        <v>3476</v>
      </c>
      <c r="C3477">
        <v>413</v>
      </c>
      <c r="D3477" t="s">
        <v>212</v>
      </c>
      <c r="E3477" t="s">
        <v>44</v>
      </c>
      <c r="F3477" t="s">
        <v>57</v>
      </c>
      <c r="G3477">
        <v>13897.02325</v>
      </c>
      <c r="H3477">
        <v>12749.92994</v>
      </c>
      <c r="I3477">
        <v>13934.85218</v>
      </c>
      <c r="J3477">
        <v>14947.58452</v>
      </c>
      <c r="K3477">
        <v>16982.187809999999</v>
      </c>
      <c r="L3477">
        <v>16125.941210000001</v>
      </c>
      <c r="M3477">
        <v>17871.276730000001</v>
      </c>
      <c r="N3477">
        <v>19980.64543</v>
      </c>
      <c r="O3477">
        <v>22085.607530000001</v>
      </c>
      <c r="P3477">
        <v>23909.28788</v>
      </c>
      <c r="Q3477">
        <v>26580.015189999998</v>
      </c>
      <c r="R3477">
        <v>28467.015189999998</v>
      </c>
      <c r="S3477">
        <v>24205.563529999999</v>
      </c>
      <c r="T3477">
        <v>25813.218440000001</v>
      </c>
      <c r="U3477">
        <v>27926.431359999999</v>
      </c>
      <c r="V3477">
        <v>31048.972150000001</v>
      </c>
      <c r="W3477">
        <v>32107.809969999998</v>
      </c>
      <c r="X3477">
        <v>35838.369209999997</v>
      </c>
      <c r="Y3477">
        <v>37250.630810000002</v>
      </c>
    </row>
    <row r="3478" spans="1:47" x14ac:dyDescent="0.25">
      <c r="A3478" t="str">
        <f t="shared" si="54"/>
        <v>RohrbachPensionisteneinkommenLohnsteuer Fälle</v>
      </c>
      <c r="B3478">
        <v>3477</v>
      </c>
      <c r="C3478">
        <v>413</v>
      </c>
      <c r="D3478" t="s">
        <v>212</v>
      </c>
      <c r="E3478" t="s">
        <v>44</v>
      </c>
      <c r="F3478" t="s">
        <v>58</v>
      </c>
      <c r="G3478">
        <v>4638</v>
      </c>
      <c r="H3478">
        <v>4354</v>
      </c>
      <c r="I3478">
        <v>4615</v>
      </c>
      <c r="J3478">
        <v>5091</v>
      </c>
      <c r="K3478">
        <v>5311</v>
      </c>
      <c r="L3478">
        <v>5170</v>
      </c>
      <c r="M3478">
        <v>5460</v>
      </c>
      <c r="N3478">
        <v>5780</v>
      </c>
      <c r="O3478">
        <v>6123</v>
      </c>
      <c r="P3478">
        <v>6402</v>
      </c>
      <c r="Q3478">
        <v>6867</v>
      </c>
      <c r="R3478">
        <v>7120</v>
      </c>
      <c r="S3478">
        <v>7293</v>
      </c>
      <c r="T3478">
        <v>7541</v>
      </c>
      <c r="U3478">
        <v>7811</v>
      </c>
      <c r="V3478">
        <v>8433</v>
      </c>
      <c r="W3478">
        <v>9319</v>
      </c>
      <c r="X3478">
        <v>9894</v>
      </c>
      <c r="Y3478">
        <v>10457</v>
      </c>
    </row>
    <row r="3479" spans="1:47" x14ac:dyDescent="0.25">
      <c r="A3479" t="str">
        <f t="shared" si="54"/>
        <v>RohrbachPensionisteneinkommenNetto_Schnitt</v>
      </c>
      <c r="B3479">
        <v>3478</v>
      </c>
      <c r="C3479">
        <v>413</v>
      </c>
      <c r="D3479" t="s">
        <v>212</v>
      </c>
      <c r="E3479" t="s">
        <v>44</v>
      </c>
      <c r="F3479" t="s">
        <v>59</v>
      </c>
      <c r="G3479">
        <v>11095.308146007999</v>
      </c>
      <c r="H3479">
        <v>11368.2572385688</v>
      </c>
      <c r="I3479">
        <v>11732.1091226069</v>
      </c>
      <c r="J3479">
        <v>12046.578669590601</v>
      </c>
      <c r="K3479">
        <v>12518.3984379504</v>
      </c>
      <c r="L3479">
        <v>13099.646577907701</v>
      </c>
      <c r="M3479">
        <v>13404.864785609099</v>
      </c>
      <c r="N3479">
        <v>13721.3440434317</v>
      </c>
      <c r="O3479">
        <v>14169.545440187399</v>
      </c>
      <c r="P3479">
        <v>14602.2435155782</v>
      </c>
      <c r="Q3479">
        <v>15107.9882161564</v>
      </c>
      <c r="R3479">
        <v>15421.5361179668</v>
      </c>
      <c r="S3479">
        <v>16176.0448887743</v>
      </c>
      <c r="T3479">
        <v>16534.9520310224</v>
      </c>
      <c r="U3479">
        <v>16978.059108349698</v>
      </c>
      <c r="V3479">
        <v>17529.267827600899</v>
      </c>
      <c r="W3479">
        <v>18939.244644526301</v>
      </c>
      <c r="X3479">
        <v>19623.1440732519</v>
      </c>
      <c r="Y3479">
        <v>20392.184126240001</v>
      </c>
    </row>
    <row r="3480" spans="1:47" x14ac:dyDescent="0.25">
      <c r="A3480" t="str">
        <f t="shared" si="54"/>
        <v>RohrbachPensionisteneinkommenNettobezüge 1000 EUR</v>
      </c>
      <c r="B3480">
        <v>3479</v>
      </c>
      <c r="C3480">
        <v>413</v>
      </c>
      <c r="D3480" t="s">
        <v>212</v>
      </c>
      <c r="E3480" t="s">
        <v>44</v>
      </c>
      <c r="F3480" t="s">
        <v>60</v>
      </c>
      <c r="G3480">
        <v>136328.05119</v>
      </c>
      <c r="H3480">
        <v>139477.14806000001</v>
      </c>
      <c r="I3480">
        <v>144011.63948000001</v>
      </c>
      <c r="J3480">
        <v>148317.47657999999</v>
      </c>
      <c r="K3480">
        <v>156354.79649000001</v>
      </c>
      <c r="L3480">
        <v>165789.12708999999</v>
      </c>
      <c r="M3480">
        <v>172882.54113999999</v>
      </c>
      <c r="N3480">
        <v>179447.73740000001</v>
      </c>
      <c r="O3480">
        <v>187505.59481000001</v>
      </c>
      <c r="P3480">
        <v>194969.15542</v>
      </c>
      <c r="Q3480">
        <v>204788.78026999999</v>
      </c>
      <c r="R3480">
        <v>209948.79271000001</v>
      </c>
      <c r="S3480">
        <v>219605.98540999999</v>
      </c>
      <c r="T3480">
        <v>227057.96129000001</v>
      </c>
      <c r="U3480">
        <v>233635.07139</v>
      </c>
      <c r="V3480">
        <v>246671.85686999999</v>
      </c>
      <c r="W3480">
        <v>267460.01286999998</v>
      </c>
      <c r="X3480">
        <v>282887.24495999998</v>
      </c>
      <c r="Y3480">
        <v>300132.16596999997</v>
      </c>
    </row>
    <row r="3481" spans="1:47" x14ac:dyDescent="0.25">
      <c r="A3481" t="str">
        <f t="shared" si="54"/>
        <v>RohrbachPensionisteneinkommenSV-Beiträge 1000 EUR</v>
      </c>
      <c r="B3481">
        <v>3480</v>
      </c>
      <c r="C3481">
        <v>413</v>
      </c>
      <c r="D3481" t="s">
        <v>212</v>
      </c>
      <c r="E3481" t="s">
        <v>44</v>
      </c>
      <c r="F3481" t="s">
        <v>61</v>
      </c>
      <c r="G3481">
        <v>7432.7839299999996</v>
      </c>
      <c r="H3481">
        <v>8251.5834099999993</v>
      </c>
      <c r="I3481">
        <v>8674.9533599999995</v>
      </c>
      <c r="J3481">
        <v>8940.1866900000005</v>
      </c>
      <c r="K3481">
        <v>9687.5468899999996</v>
      </c>
      <c r="L3481">
        <v>10236.110280000001</v>
      </c>
      <c r="M3481">
        <v>10776.236430000001</v>
      </c>
      <c r="N3481">
        <v>11334.359829999999</v>
      </c>
      <c r="O3481">
        <v>11888.720950000001</v>
      </c>
      <c r="P3481">
        <v>12457.62955</v>
      </c>
      <c r="Q3481">
        <v>13107.202020000001</v>
      </c>
      <c r="R3481">
        <v>13501.15782</v>
      </c>
      <c r="S3481">
        <v>13879.41822</v>
      </c>
      <c r="T3481">
        <v>14374.28716</v>
      </c>
      <c r="U3481">
        <v>14840.598029999999</v>
      </c>
      <c r="V3481">
        <v>15691.45391</v>
      </c>
      <c r="W3481">
        <v>16667.691859999999</v>
      </c>
      <c r="X3481">
        <v>17704.230220000001</v>
      </c>
      <c r="Y3481">
        <v>18700.18677</v>
      </c>
    </row>
    <row r="3482" spans="1:47" x14ac:dyDescent="0.25">
      <c r="A3482" t="str">
        <f t="shared" si="54"/>
        <v>RohrbachPensionisteneinkommenSV-Beiträge Fälle</v>
      </c>
      <c r="B3482">
        <v>3481</v>
      </c>
      <c r="C3482">
        <v>413</v>
      </c>
      <c r="D3482" t="s">
        <v>212</v>
      </c>
      <c r="E3482" t="s">
        <v>44</v>
      </c>
      <c r="F3482" t="s">
        <v>62</v>
      </c>
      <c r="G3482">
        <v>11652</v>
      </c>
      <c r="H3482">
        <v>11639</v>
      </c>
      <c r="I3482">
        <v>11662</v>
      </c>
      <c r="J3482">
        <v>11688</v>
      </c>
      <c r="K3482">
        <v>11862</v>
      </c>
      <c r="L3482">
        <v>12029</v>
      </c>
      <c r="M3482">
        <v>12251</v>
      </c>
      <c r="N3482">
        <v>12448</v>
      </c>
      <c r="O3482">
        <v>12602</v>
      </c>
      <c r="P3482">
        <v>12718</v>
      </c>
      <c r="Q3482">
        <v>12943</v>
      </c>
      <c r="R3482">
        <v>12971</v>
      </c>
      <c r="S3482">
        <v>12984</v>
      </c>
      <c r="T3482">
        <v>13134</v>
      </c>
      <c r="U3482">
        <v>13184</v>
      </c>
      <c r="V3482">
        <v>13479</v>
      </c>
      <c r="W3482">
        <v>13489</v>
      </c>
      <c r="X3482">
        <v>13794</v>
      </c>
      <c r="Y3482">
        <v>14116</v>
      </c>
    </row>
    <row r="3483" spans="1:47" x14ac:dyDescent="0.25">
      <c r="A3483" t="str">
        <f t="shared" si="54"/>
        <v>RohrbachUnselbstständig BeschäftigteFrauen</v>
      </c>
      <c r="B3483">
        <v>3482</v>
      </c>
      <c r="C3483">
        <v>413</v>
      </c>
      <c r="D3483" t="s">
        <v>212</v>
      </c>
      <c r="E3483" t="s">
        <v>38</v>
      </c>
      <c r="F3483" t="s">
        <v>47</v>
      </c>
      <c r="G3483">
        <v>4172</v>
      </c>
      <c r="H3483">
        <v>4280</v>
      </c>
      <c r="I3483">
        <v>4180</v>
      </c>
      <c r="J3483">
        <v>4312</v>
      </c>
      <c r="K3483">
        <v>4281</v>
      </c>
      <c r="L3483">
        <v>4513</v>
      </c>
      <c r="M3483">
        <v>4353</v>
      </c>
      <c r="N3483">
        <v>4586</v>
      </c>
      <c r="O3483">
        <v>8881</v>
      </c>
      <c r="P3483">
        <v>9501</v>
      </c>
      <c r="Q3483">
        <v>9245</v>
      </c>
      <c r="R3483">
        <v>9604</v>
      </c>
      <c r="S3483">
        <v>9382</v>
      </c>
      <c r="T3483">
        <v>9752</v>
      </c>
      <c r="U3483">
        <v>9759</v>
      </c>
      <c r="V3483">
        <v>10130</v>
      </c>
      <c r="W3483">
        <v>10036</v>
      </c>
      <c r="X3483">
        <v>10304</v>
      </c>
      <c r="Y3483">
        <v>10074</v>
      </c>
      <c r="Z3483">
        <v>10410</v>
      </c>
      <c r="AA3483">
        <v>10296</v>
      </c>
      <c r="AB3483">
        <v>10487</v>
      </c>
      <c r="AC3483">
        <v>10353</v>
      </c>
      <c r="AD3483">
        <v>10631</v>
      </c>
      <c r="AE3483">
        <v>10468</v>
      </c>
      <c r="AF3483">
        <v>10711</v>
      </c>
      <c r="AG3483">
        <v>10602</v>
      </c>
      <c r="AH3483">
        <v>10844</v>
      </c>
      <c r="AI3483">
        <v>10725</v>
      </c>
      <c r="AJ3483">
        <v>10928</v>
      </c>
      <c r="AK3483">
        <v>10832</v>
      </c>
      <c r="AL3483">
        <v>11041</v>
      </c>
      <c r="AM3483">
        <v>10803</v>
      </c>
      <c r="AN3483">
        <v>11011</v>
      </c>
      <c r="AO3483">
        <v>10811</v>
      </c>
      <c r="AP3483">
        <v>11386</v>
      </c>
      <c r="AQ3483">
        <v>11302</v>
      </c>
      <c r="AR3483">
        <v>11504</v>
      </c>
      <c r="AS3483">
        <v>11386</v>
      </c>
      <c r="AT3483">
        <v>11555</v>
      </c>
      <c r="AU3483">
        <v>11373</v>
      </c>
    </row>
    <row r="3484" spans="1:47" x14ac:dyDescent="0.25">
      <c r="A3484" t="str">
        <f t="shared" si="54"/>
        <v>RohrbachUnselbstständig BeschäftigteInsgesamt</v>
      </c>
      <c r="B3484">
        <v>3483</v>
      </c>
      <c r="C3484">
        <v>413</v>
      </c>
      <c r="D3484" t="s">
        <v>212</v>
      </c>
      <c r="E3484" t="s">
        <v>38</v>
      </c>
      <c r="F3484" t="s">
        <v>48</v>
      </c>
      <c r="G3484">
        <v>9022</v>
      </c>
      <c r="H3484">
        <v>9966</v>
      </c>
      <c r="I3484">
        <v>8713</v>
      </c>
      <c r="J3484">
        <v>9525</v>
      </c>
      <c r="K3484">
        <v>8762</v>
      </c>
      <c r="L3484">
        <v>9946</v>
      </c>
      <c r="M3484">
        <v>9141</v>
      </c>
      <c r="N3484">
        <v>10107</v>
      </c>
      <c r="O3484">
        <v>21222</v>
      </c>
      <c r="P3484">
        <v>23068</v>
      </c>
      <c r="Q3484">
        <v>21823</v>
      </c>
      <c r="R3484">
        <v>22966</v>
      </c>
      <c r="S3484">
        <v>21669</v>
      </c>
      <c r="T3484">
        <v>23099</v>
      </c>
      <c r="U3484">
        <v>22160</v>
      </c>
      <c r="V3484">
        <v>23550</v>
      </c>
      <c r="W3484">
        <v>22532</v>
      </c>
      <c r="X3484">
        <v>23905</v>
      </c>
      <c r="Y3484">
        <v>22583</v>
      </c>
      <c r="Z3484">
        <v>24084</v>
      </c>
      <c r="AA3484">
        <v>22836</v>
      </c>
      <c r="AB3484">
        <v>24068</v>
      </c>
      <c r="AC3484">
        <v>22822</v>
      </c>
      <c r="AD3484">
        <v>24213</v>
      </c>
      <c r="AE3484">
        <v>23005</v>
      </c>
      <c r="AF3484">
        <v>24349</v>
      </c>
      <c r="AG3484">
        <v>23334</v>
      </c>
      <c r="AH3484">
        <v>24592</v>
      </c>
      <c r="AI3484">
        <v>23614</v>
      </c>
      <c r="AJ3484">
        <v>24663</v>
      </c>
      <c r="AK3484">
        <v>23731</v>
      </c>
      <c r="AL3484">
        <v>24802</v>
      </c>
      <c r="AM3484">
        <v>23636</v>
      </c>
      <c r="AN3484">
        <v>24533</v>
      </c>
      <c r="AO3484">
        <v>23559</v>
      </c>
      <c r="AP3484">
        <v>25005</v>
      </c>
      <c r="AQ3484">
        <v>24367</v>
      </c>
      <c r="AR3484">
        <v>25204</v>
      </c>
      <c r="AS3484">
        <v>24328</v>
      </c>
      <c r="AT3484">
        <v>25244</v>
      </c>
      <c r="AU3484">
        <v>24244</v>
      </c>
    </row>
    <row r="3485" spans="1:47" x14ac:dyDescent="0.25">
      <c r="A3485" t="str">
        <f t="shared" si="54"/>
        <v>RohrbachUnselbstständig BeschäftigteMänner</v>
      </c>
      <c r="B3485">
        <v>3484</v>
      </c>
      <c r="C3485">
        <v>413</v>
      </c>
      <c r="D3485" t="s">
        <v>212</v>
      </c>
      <c r="E3485" t="s">
        <v>38</v>
      </c>
      <c r="F3485" t="s">
        <v>49</v>
      </c>
      <c r="G3485">
        <v>4850</v>
      </c>
      <c r="H3485">
        <v>5686</v>
      </c>
      <c r="I3485">
        <v>4533</v>
      </c>
      <c r="J3485">
        <v>5213</v>
      </c>
      <c r="K3485">
        <v>4481</v>
      </c>
      <c r="L3485">
        <v>5433</v>
      </c>
      <c r="M3485">
        <v>4788</v>
      </c>
      <c r="N3485">
        <v>5521</v>
      </c>
      <c r="O3485">
        <v>12341</v>
      </c>
      <c r="P3485">
        <v>13567</v>
      </c>
      <c r="Q3485">
        <v>12578</v>
      </c>
      <c r="R3485">
        <v>13362</v>
      </c>
      <c r="S3485">
        <v>12287</v>
      </c>
      <c r="T3485">
        <v>13347</v>
      </c>
      <c r="U3485">
        <v>12401</v>
      </c>
      <c r="V3485">
        <v>13420</v>
      </c>
      <c r="W3485">
        <v>12496</v>
      </c>
      <c r="X3485">
        <v>13601</v>
      </c>
      <c r="Y3485">
        <v>12509</v>
      </c>
      <c r="Z3485">
        <v>13674</v>
      </c>
      <c r="AA3485">
        <v>12540</v>
      </c>
      <c r="AB3485">
        <v>13581</v>
      </c>
      <c r="AC3485">
        <v>12469</v>
      </c>
      <c r="AD3485">
        <v>13582</v>
      </c>
      <c r="AE3485">
        <v>12537</v>
      </c>
      <c r="AF3485">
        <v>13638</v>
      </c>
      <c r="AG3485">
        <v>12732</v>
      </c>
      <c r="AH3485">
        <v>13748</v>
      </c>
      <c r="AI3485">
        <v>12889</v>
      </c>
      <c r="AJ3485">
        <v>13735</v>
      </c>
      <c r="AK3485">
        <v>12899</v>
      </c>
      <c r="AL3485">
        <v>13761</v>
      </c>
      <c r="AM3485">
        <v>12833</v>
      </c>
      <c r="AN3485">
        <v>13522</v>
      </c>
      <c r="AO3485">
        <v>12748</v>
      </c>
      <c r="AP3485">
        <v>13619</v>
      </c>
      <c r="AQ3485">
        <v>13065</v>
      </c>
      <c r="AR3485">
        <v>13700</v>
      </c>
      <c r="AS3485">
        <v>12942</v>
      </c>
      <c r="AT3485">
        <v>13689</v>
      </c>
      <c r="AU3485">
        <v>12871</v>
      </c>
    </row>
    <row r="3486" spans="1:47" x14ac:dyDescent="0.25">
      <c r="A3486" t="str">
        <f t="shared" si="54"/>
        <v>RohrbachUnselbstständig Beschäftigte GW mgfInsgesamt</v>
      </c>
      <c r="B3486">
        <v>3485</v>
      </c>
      <c r="C3486">
        <v>413</v>
      </c>
      <c r="D3486" t="s">
        <v>212</v>
      </c>
      <c r="E3486" t="s">
        <v>450</v>
      </c>
      <c r="F3486" t="s">
        <v>48</v>
      </c>
      <c r="G3486">
        <v>12230.150292381</v>
      </c>
      <c r="H3486">
        <v>11380.287613283001</v>
      </c>
      <c r="I3486">
        <v>12390.124288106999</v>
      </c>
      <c r="J3486">
        <v>12049.49507649</v>
      </c>
      <c r="K3486">
        <v>13136.739407958001</v>
      </c>
      <c r="L3486">
        <v>12405.916667509</v>
      </c>
      <c r="M3486">
        <v>13031.965385796</v>
      </c>
      <c r="N3486">
        <v>12150.391939253999</v>
      </c>
      <c r="O3486">
        <v>13404.924070379</v>
      </c>
      <c r="P3486">
        <v>13040.559955851</v>
      </c>
      <c r="Q3486">
        <v>13974.737815</v>
      </c>
      <c r="R3486">
        <v>13168.512527765</v>
      </c>
      <c r="S3486">
        <v>13337.29433893</v>
      </c>
      <c r="T3486">
        <v>13085.741019798001</v>
      </c>
    </row>
    <row r="3487" spans="1:47" x14ac:dyDescent="0.25">
      <c r="A3487" t="str">
        <f t="shared" si="54"/>
        <v>RohrbachUnselbstständig Beschäftigte GW ogfInsgesamt</v>
      </c>
      <c r="B3487">
        <v>3486</v>
      </c>
      <c r="C3487">
        <v>413</v>
      </c>
      <c r="D3487" t="s">
        <v>212</v>
      </c>
      <c r="E3487" t="s">
        <v>449</v>
      </c>
      <c r="F3487" t="s">
        <v>48</v>
      </c>
      <c r="G3487">
        <v>11081.959458959</v>
      </c>
      <c r="H3487">
        <v>10272.162998506999</v>
      </c>
      <c r="I3487">
        <v>11225.915662767</v>
      </c>
      <c r="J3487">
        <v>10852.392534651</v>
      </c>
      <c r="K3487">
        <v>11912.262392691</v>
      </c>
      <c r="L3487">
        <v>11193.434602027</v>
      </c>
      <c r="M3487">
        <v>11915.580873165</v>
      </c>
      <c r="N3487">
        <v>11146.448452656001</v>
      </c>
      <c r="O3487">
        <v>12264.062064452</v>
      </c>
      <c r="P3487">
        <v>11962.382037810999</v>
      </c>
      <c r="Q3487">
        <v>12819.170101936999</v>
      </c>
      <c r="R3487">
        <v>12036.061002564</v>
      </c>
      <c r="S3487">
        <v>12157.771468542</v>
      </c>
      <c r="T3487">
        <v>11953.01603418</v>
      </c>
    </row>
    <row r="3488" spans="1:47" x14ac:dyDescent="0.25">
      <c r="A3488" t="str">
        <f t="shared" si="54"/>
        <v>RohrbachUnternehmenInsgesamt</v>
      </c>
      <c r="B3488">
        <v>3487</v>
      </c>
      <c r="C3488">
        <v>413</v>
      </c>
      <c r="D3488" t="s">
        <v>212</v>
      </c>
      <c r="E3488" t="s">
        <v>475</v>
      </c>
      <c r="F3488" t="s">
        <v>48</v>
      </c>
      <c r="G3488">
        <v>4440</v>
      </c>
      <c r="H3488">
        <v>4503</v>
      </c>
      <c r="I3488">
        <v>4602</v>
      </c>
    </row>
    <row r="3489" spans="1:47" x14ac:dyDescent="0.25">
      <c r="A3489" t="str">
        <f t="shared" si="54"/>
        <v>RohrbachWohnbevölkerungInsgesamt</v>
      </c>
      <c r="B3489">
        <v>3488</v>
      </c>
      <c r="C3489">
        <v>413</v>
      </c>
      <c r="D3489" t="s">
        <v>212</v>
      </c>
      <c r="E3489" t="s">
        <v>42</v>
      </c>
      <c r="F3489" t="s">
        <v>48</v>
      </c>
      <c r="G3489">
        <v>57805</v>
      </c>
      <c r="H3489">
        <v>57586</v>
      </c>
      <c r="I3489">
        <v>57479</v>
      </c>
      <c r="J3489">
        <v>57487</v>
      </c>
      <c r="K3489">
        <v>57480</v>
      </c>
      <c r="L3489">
        <v>57446</v>
      </c>
      <c r="M3489">
        <v>57392</v>
      </c>
      <c r="N3489">
        <v>57248</v>
      </c>
      <c r="O3489">
        <v>56984</v>
      </c>
      <c r="P3489">
        <v>56839</v>
      </c>
      <c r="Q3489">
        <v>56641</v>
      </c>
      <c r="R3489">
        <v>56472</v>
      </c>
      <c r="S3489">
        <v>56455</v>
      </c>
      <c r="T3489">
        <v>56414</v>
      </c>
      <c r="U3489">
        <v>56946</v>
      </c>
      <c r="V3489">
        <v>57136</v>
      </c>
      <c r="W3489">
        <v>56459</v>
      </c>
      <c r="X3489">
        <v>56524</v>
      </c>
      <c r="Y3489">
        <v>56545</v>
      </c>
      <c r="Z3489">
        <v>56623</v>
      </c>
      <c r="AA3489">
        <v>56838</v>
      </c>
      <c r="AB3489">
        <v>57272</v>
      </c>
    </row>
    <row r="3490" spans="1:47" x14ac:dyDescent="0.25">
      <c r="A3490" t="str">
        <f t="shared" si="54"/>
        <v>SchärdingArbeitnehmereinkommenBrutto_Schnitt</v>
      </c>
      <c r="B3490">
        <v>3489</v>
      </c>
      <c r="C3490">
        <v>414</v>
      </c>
      <c r="D3490" t="s">
        <v>213</v>
      </c>
      <c r="E3490" t="s">
        <v>43</v>
      </c>
      <c r="F3490" t="s">
        <v>54</v>
      </c>
      <c r="G3490">
        <v>21366.711281667802</v>
      </c>
      <c r="H3490">
        <v>21935.208003990301</v>
      </c>
      <c r="I3490">
        <v>22486.464170886102</v>
      </c>
      <c r="J3490">
        <v>23240.540678959202</v>
      </c>
      <c r="K3490">
        <v>24166.6334412988</v>
      </c>
      <c r="L3490">
        <v>24476.400551953298</v>
      </c>
      <c r="M3490">
        <v>24797.091279260902</v>
      </c>
      <c r="N3490">
        <v>25436.942389090302</v>
      </c>
      <c r="O3490">
        <v>26307.578787273302</v>
      </c>
      <c r="P3490">
        <v>27151.616841174</v>
      </c>
      <c r="Q3490">
        <v>27794.0945253477</v>
      </c>
      <c r="R3490">
        <v>28383.159946984499</v>
      </c>
      <c r="S3490">
        <v>29129.016221409602</v>
      </c>
      <c r="T3490">
        <v>29735.7181808797</v>
      </c>
      <c r="U3490">
        <v>30949.973874720999</v>
      </c>
      <c r="V3490">
        <v>32042.754494848399</v>
      </c>
      <c r="W3490">
        <v>32951.235197673101</v>
      </c>
      <c r="X3490">
        <v>34057.891876508002</v>
      </c>
      <c r="Y3490">
        <v>35829.685969342099</v>
      </c>
    </row>
    <row r="3491" spans="1:47" x14ac:dyDescent="0.25">
      <c r="A3491" t="str">
        <f t="shared" si="54"/>
        <v>SchärdingArbeitnehmereinkommenBruttobezüge 1000 EUR</v>
      </c>
      <c r="B3491">
        <v>3490</v>
      </c>
      <c r="C3491">
        <v>414</v>
      </c>
      <c r="D3491" t="s">
        <v>213</v>
      </c>
      <c r="E3491" t="s">
        <v>43</v>
      </c>
      <c r="F3491" t="s">
        <v>55</v>
      </c>
      <c r="G3491">
        <v>485793.5477</v>
      </c>
      <c r="H3491">
        <v>505738.15574000002</v>
      </c>
      <c r="I3491">
        <v>532929.20085000002</v>
      </c>
      <c r="J3491">
        <v>567185.39526999998</v>
      </c>
      <c r="K3491">
        <v>604359.16910000006</v>
      </c>
      <c r="L3491">
        <v>611518.39139</v>
      </c>
      <c r="M3491">
        <v>633466.49381999997</v>
      </c>
      <c r="N3491">
        <v>659376.42061000003</v>
      </c>
      <c r="O3491">
        <v>684628.43036</v>
      </c>
      <c r="P3491">
        <v>705860.58302000002</v>
      </c>
      <c r="Q3491">
        <v>731373.80333999998</v>
      </c>
      <c r="R3491">
        <v>754878.52194999997</v>
      </c>
      <c r="S3491">
        <v>780686.76375000004</v>
      </c>
      <c r="T3491">
        <v>806521.88422000001</v>
      </c>
      <c r="U3491">
        <v>845893.73597000004</v>
      </c>
      <c r="V3491">
        <v>880118.33770999999</v>
      </c>
      <c r="W3491">
        <v>889320.88674999995</v>
      </c>
      <c r="X3491">
        <v>931619.57438999997</v>
      </c>
      <c r="Y3491">
        <v>1000400.66195</v>
      </c>
    </row>
    <row r="3492" spans="1:47" x14ac:dyDescent="0.25">
      <c r="A3492" t="str">
        <f t="shared" si="54"/>
        <v>SchärdingArbeitnehmereinkommenBruttobezüge Fälle</v>
      </c>
      <c r="B3492">
        <v>3491</v>
      </c>
      <c r="C3492">
        <v>414</v>
      </c>
      <c r="D3492" t="s">
        <v>213</v>
      </c>
      <c r="E3492" t="s">
        <v>43</v>
      </c>
      <c r="F3492" t="s">
        <v>56</v>
      </c>
      <c r="G3492">
        <v>22736</v>
      </c>
      <c r="H3492">
        <v>23056</v>
      </c>
      <c r="I3492">
        <v>23700</v>
      </c>
      <c r="J3492">
        <v>24405</v>
      </c>
      <c r="K3492">
        <v>25008</v>
      </c>
      <c r="L3492">
        <v>24984</v>
      </c>
      <c r="M3492">
        <v>25546</v>
      </c>
      <c r="N3492">
        <v>25922</v>
      </c>
      <c r="O3492">
        <v>26024</v>
      </c>
      <c r="P3492">
        <v>25997</v>
      </c>
      <c r="Q3492">
        <v>26314</v>
      </c>
      <c r="R3492">
        <v>26596</v>
      </c>
      <c r="S3492">
        <v>26801</v>
      </c>
      <c r="T3492">
        <v>27123</v>
      </c>
      <c r="U3492">
        <v>27331</v>
      </c>
      <c r="V3492">
        <v>27467</v>
      </c>
      <c r="W3492">
        <v>26989</v>
      </c>
      <c r="X3492">
        <v>27354</v>
      </c>
      <c r="Y3492">
        <v>27921</v>
      </c>
    </row>
    <row r="3493" spans="1:47" x14ac:dyDescent="0.25">
      <c r="A3493" t="str">
        <f t="shared" si="54"/>
        <v>SchärdingArbeitnehmereinkommenLohnsteuer 1000 EUR</v>
      </c>
      <c r="B3493">
        <v>3492</v>
      </c>
      <c r="C3493">
        <v>414</v>
      </c>
      <c r="D3493" t="s">
        <v>213</v>
      </c>
      <c r="E3493" t="s">
        <v>43</v>
      </c>
      <c r="F3493" t="s">
        <v>57</v>
      </c>
      <c r="G3493">
        <v>60789.010499999997</v>
      </c>
      <c r="H3493">
        <v>60532.913910000003</v>
      </c>
      <c r="I3493">
        <v>66127.574989999994</v>
      </c>
      <c r="J3493">
        <v>72353.659109999993</v>
      </c>
      <c r="K3493">
        <v>80153.423769999994</v>
      </c>
      <c r="L3493">
        <v>72724.90367</v>
      </c>
      <c r="M3493">
        <v>76954.866290000005</v>
      </c>
      <c r="N3493">
        <v>82359.60312</v>
      </c>
      <c r="O3493">
        <v>88487.350139999995</v>
      </c>
      <c r="P3493">
        <v>93306.328280000002</v>
      </c>
      <c r="Q3493">
        <v>99584.342520000006</v>
      </c>
      <c r="R3493">
        <v>105721.32192</v>
      </c>
      <c r="S3493">
        <v>92677.56856</v>
      </c>
      <c r="T3493">
        <v>98328.437269999995</v>
      </c>
      <c r="U3493">
        <v>106135.89349</v>
      </c>
      <c r="V3493">
        <v>108721.7849</v>
      </c>
      <c r="W3493">
        <v>104080.4464</v>
      </c>
      <c r="X3493">
        <v>114887.84037000001</v>
      </c>
      <c r="Y3493">
        <v>122640.87989</v>
      </c>
    </row>
    <row r="3494" spans="1:47" x14ac:dyDescent="0.25">
      <c r="A3494" t="str">
        <f t="shared" si="54"/>
        <v>SchärdingArbeitnehmereinkommenLohnsteuer Fälle</v>
      </c>
      <c r="B3494">
        <v>3493</v>
      </c>
      <c r="C3494">
        <v>414</v>
      </c>
      <c r="D3494" t="s">
        <v>213</v>
      </c>
      <c r="E3494" t="s">
        <v>43</v>
      </c>
      <c r="F3494" t="s">
        <v>58</v>
      </c>
      <c r="G3494">
        <v>17699</v>
      </c>
      <c r="H3494">
        <v>17559</v>
      </c>
      <c r="I3494">
        <v>18232</v>
      </c>
      <c r="J3494">
        <v>18935</v>
      </c>
      <c r="K3494">
        <v>19570</v>
      </c>
      <c r="L3494">
        <v>19055</v>
      </c>
      <c r="M3494">
        <v>19606</v>
      </c>
      <c r="N3494">
        <v>20209</v>
      </c>
      <c r="O3494">
        <v>20587</v>
      </c>
      <c r="P3494">
        <v>20733</v>
      </c>
      <c r="Q3494">
        <v>21102</v>
      </c>
      <c r="R3494">
        <v>21420</v>
      </c>
      <c r="S3494">
        <v>21654</v>
      </c>
      <c r="T3494">
        <v>22076</v>
      </c>
      <c r="U3494">
        <v>22627</v>
      </c>
      <c r="V3494">
        <v>23135</v>
      </c>
      <c r="W3494">
        <v>22871</v>
      </c>
      <c r="X3494">
        <v>23423</v>
      </c>
      <c r="Y3494">
        <v>24223</v>
      </c>
    </row>
    <row r="3495" spans="1:47" x14ac:dyDescent="0.25">
      <c r="A3495" t="str">
        <f t="shared" si="54"/>
        <v>SchärdingArbeitnehmereinkommenNetto_Schnitt</v>
      </c>
      <c r="B3495">
        <v>3494</v>
      </c>
      <c r="C3495">
        <v>414</v>
      </c>
      <c r="D3495" t="s">
        <v>213</v>
      </c>
      <c r="E3495" t="s">
        <v>43</v>
      </c>
      <c r="F3495" t="s">
        <v>59</v>
      </c>
      <c r="G3495">
        <v>15158.147191678399</v>
      </c>
      <c r="H3495">
        <v>15692.4339855135</v>
      </c>
      <c r="I3495">
        <v>15975.916680168801</v>
      </c>
      <c r="J3495">
        <v>16450.435507478</v>
      </c>
      <c r="K3495">
        <v>17038.616645073598</v>
      </c>
      <c r="L3495">
        <v>17635.3315049632</v>
      </c>
      <c r="M3495">
        <v>17786.830000391499</v>
      </c>
      <c r="N3495">
        <v>18153.566436617501</v>
      </c>
      <c r="O3495">
        <v>18661.0050945281</v>
      </c>
      <c r="P3495">
        <v>19171.641737508198</v>
      </c>
      <c r="Q3495">
        <v>19493.505495933699</v>
      </c>
      <c r="R3495">
        <v>19797.149026545299</v>
      </c>
      <c r="S3495">
        <v>20936.2058841088</v>
      </c>
      <c r="T3495">
        <v>21262.737477048999</v>
      </c>
      <c r="U3495">
        <v>22059.793453221599</v>
      </c>
      <c r="V3495">
        <v>22924.593507845799</v>
      </c>
      <c r="W3495">
        <v>23832.526686427798</v>
      </c>
      <c r="X3495">
        <v>24406.759417269899</v>
      </c>
      <c r="Y3495">
        <v>25750.796414884899</v>
      </c>
    </row>
    <row r="3496" spans="1:47" x14ac:dyDescent="0.25">
      <c r="A3496" t="str">
        <f t="shared" si="54"/>
        <v>SchärdingArbeitnehmereinkommenNettobezüge 1000 EUR</v>
      </c>
      <c r="B3496">
        <v>3495</v>
      </c>
      <c r="C3496">
        <v>414</v>
      </c>
      <c r="D3496" t="s">
        <v>213</v>
      </c>
      <c r="E3496" t="s">
        <v>43</v>
      </c>
      <c r="F3496" t="s">
        <v>60</v>
      </c>
      <c r="G3496">
        <v>344635.63455000002</v>
      </c>
      <c r="H3496">
        <v>361804.75796999998</v>
      </c>
      <c r="I3496">
        <v>378629.22532000003</v>
      </c>
      <c r="J3496">
        <v>401472.87855999998</v>
      </c>
      <c r="K3496">
        <v>426101.72506000003</v>
      </c>
      <c r="L3496">
        <v>440601.12232000002</v>
      </c>
      <c r="M3496">
        <v>454382.35918999999</v>
      </c>
      <c r="N3496">
        <v>470576.74917000002</v>
      </c>
      <c r="O3496">
        <v>485633.99657999998</v>
      </c>
      <c r="P3496">
        <v>498405.17025000002</v>
      </c>
      <c r="Q3496">
        <v>512952.10362000001</v>
      </c>
      <c r="R3496">
        <v>526524.97551000002</v>
      </c>
      <c r="S3496">
        <v>561111.25390000001</v>
      </c>
      <c r="T3496">
        <v>576709.22858999996</v>
      </c>
      <c r="U3496">
        <v>602916.21487000003</v>
      </c>
      <c r="V3496">
        <v>629669.80987999996</v>
      </c>
      <c r="W3496">
        <v>643216.06273999996</v>
      </c>
      <c r="X3496">
        <v>667622.49710000004</v>
      </c>
      <c r="Y3496">
        <v>718987.98670000001</v>
      </c>
    </row>
    <row r="3497" spans="1:47" x14ac:dyDescent="0.25">
      <c r="A3497" t="str">
        <f t="shared" si="54"/>
        <v>SchärdingArbeitnehmereinkommenSV-Beiträge 1000 EUR</v>
      </c>
      <c r="B3497">
        <v>3496</v>
      </c>
      <c r="C3497">
        <v>414</v>
      </c>
      <c r="D3497" t="s">
        <v>213</v>
      </c>
      <c r="E3497" t="s">
        <v>43</v>
      </c>
      <c r="F3497" t="s">
        <v>61</v>
      </c>
      <c r="G3497">
        <v>80368.902650000004</v>
      </c>
      <c r="H3497">
        <v>83400.483859999993</v>
      </c>
      <c r="I3497">
        <v>88172.400540000002</v>
      </c>
      <c r="J3497">
        <v>93358.857600000003</v>
      </c>
      <c r="K3497">
        <v>98104.020269999994</v>
      </c>
      <c r="L3497">
        <v>98192.365399999995</v>
      </c>
      <c r="M3497">
        <v>102129.26834</v>
      </c>
      <c r="N3497">
        <v>106440.06832000001</v>
      </c>
      <c r="O3497">
        <v>110507.08364</v>
      </c>
      <c r="P3497">
        <v>114149.08448999999</v>
      </c>
      <c r="Q3497">
        <v>118837.3572</v>
      </c>
      <c r="R3497">
        <v>122632.22452</v>
      </c>
      <c r="S3497">
        <v>126897.94129</v>
      </c>
      <c r="T3497">
        <v>131484.21836</v>
      </c>
      <c r="U3497">
        <v>136841.62761</v>
      </c>
      <c r="V3497">
        <v>141726.74293000001</v>
      </c>
      <c r="W3497">
        <v>142024.37761</v>
      </c>
      <c r="X3497">
        <v>149109.23692</v>
      </c>
      <c r="Y3497">
        <v>158771.79535999999</v>
      </c>
    </row>
    <row r="3498" spans="1:47" x14ac:dyDescent="0.25">
      <c r="A3498" t="str">
        <f t="shared" si="54"/>
        <v>SchärdingArbeitnehmereinkommenSV-Beiträge Fälle</v>
      </c>
      <c r="B3498">
        <v>3497</v>
      </c>
      <c r="C3498">
        <v>414</v>
      </c>
      <c r="D3498" t="s">
        <v>213</v>
      </c>
      <c r="E3498" t="s">
        <v>43</v>
      </c>
      <c r="F3498" t="s">
        <v>62</v>
      </c>
      <c r="G3498">
        <v>21455</v>
      </c>
      <c r="H3498">
        <v>21764</v>
      </c>
      <c r="I3498">
        <v>22333</v>
      </c>
      <c r="J3498">
        <v>23007</v>
      </c>
      <c r="K3498">
        <v>23557</v>
      </c>
      <c r="L3498">
        <v>23433</v>
      </c>
      <c r="M3498">
        <v>24058</v>
      </c>
      <c r="N3498">
        <v>24445</v>
      </c>
      <c r="O3498">
        <v>24563</v>
      </c>
      <c r="P3498">
        <v>24591</v>
      </c>
      <c r="Q3498">
        <v>24816</v>
      </c>
      <c r="R3498">
        <v>25065</v>
      </c>
      <c r="S3498">
        <v>25350</v>
      </c>
      <c r="T3498">
        <v>25555</v>
      </c>
      <c r="U3498">
        <v>25782</v>
      </c>
      <c r="V3498">
        <v>25894</v>
      </c>
      <c r="W3498">
        <v>25475</v>
      </c>
      <c r="X3498">
        <v>25908</v>
      </c>
      <c r="Y3498">
        <v>26512</v>
      </c>
    </row>
    <row r="3499" spans="1:47" x14ac:dyDescent="0.25">
      <c r="A3499" t="str">
        <f t="shared" si="54"/>
        <v>SchärdingArbeitsloseFrauen</v>
      </c>
      <c r="B3499">
        <v>3498</v>
      </c>
      <c r="C3499">
        <v>414</v>
      </c>
      <c r="D3499" t="s">
        <v>213</v>
      </c>
      <c r="E3499" t="s">
        <v>36</v>
      </c>
      <c r="F3499" t="s">
        <v>47</v>
      </c>
      <c r="G3499">
        <v>571</v>
      </c>
      <c r="H3499">
        <v>434</v>
      </c>
      <c r="I3499">
        <v>657</v>
      </c>
      <c r="J3499">
        <v>500</v>
      </c>
      <c r="K3499">
        <v>647</v>
      </c>
      <c r="L3499">
        <v>488</v>
      </c>
      <c r="M3499">
        <v>658</v>
      </c>
      <c r="N3499">
        <v>448</v>
      </c>
      <c r="O3499">
        <v>571</v>
      </c>
      <c r="P3499">
        <v>461</v>
      </c>
      <c r="Q3499">
        <v>632</v>
      </c>
      <c r="R3499">
        <v>484</v>
      </c>
      <c r="S3499">
        <v>648</v>
      </c>
      <c r="T3499">
        <v>459</v>
      </c>
      <c r="U3499">
        <v>643</v>
      </c>
      <c r="V3499">
        <v>512</v>
      </c>
      <c r="W3499">
        <v>636</v>
      </c>
      <c r="X3499">
        <v>513</v>
      </c>
      <c r="Y3499">
        <v>647</v>
      </c>
      <c r="Z3499">
        <v>559</v>
      </c>
      <c r="AA3499">
        <v>629</v>
      </c>
      <c r="AB3499">
        <v>537</v>
      </c>
      <c r="AC3499">
        <v>661</v>
      </c>
      <c r="AD3499">
        <v>558</v>
      </c>
      <c r="AE3499">
        <v>687</v>
      </c>
      <c r="AF3499">
        <v>579</v>
      </c>
      <c r="AG3499">
        <v>640</v>
      </c>
      <c r="AH3499">
        <v>542</v>
      </c>
      <c r="AI3499">
        <v>589</v>
      </c>
      <c r="AJ3499">
        <v>452</v>
      </c>
      <c r="AK3499">
        <v>551</v>
      </c>
      <c r="AL3499">
        <v>422</v>
      </c>
      <c r="AM3499">
        <v>520</v>
      </c>
      <c r="AN3499">
        <v>611</v>
      </c>
      <c r="AO3499">
        <v>696</v>
      </c>
      <c r="AP3499">
        <v>497</v>
      </c>
      <c r="AQ3499">
        <v>442</v>
      </c>
      <c r="AR3499">
        <v>378</v>
      </c>
      <c r="AS3499">
        <v>409</v>
      </c>
      <c r="AT3499">
        <v>389</v>
      </c>
      <c r="AU3499">
        <v>508</v>
      </c>
    </row>
    <row r="3500" spans="1:47" x14ac:dyDescent="0.25">
      <c r="A3500" t="str">
        <f t="shared" si="54"/>
        <v>SchärdingArbeitsloseInsgesamt</v>
      </c>
      <c r="B3500">
        <v>3499</v>
      </c>
      <c r="C3500">
        <v>414</v>
      </c>
      <c r="D3500" t="s">
        <v>213</v>
      </c>
      <c r="E3500" t="s">
        <v>36</v>
      </c>
      <c r="F3500" t="s">
        <v>48</v>
      </c>
      <c r="G3500">
        <v>2125</v>
      </c>
      <c r="H3500">
        <v>726</v>
      </c>
      <c r="I3500">
        <v>2326</v>
      </c>
      <c r="J3500">
        <v>871</v>
      </c>
      <c r="K3500">
        <v>2445</v>
      </c>
      <c r="L3500">
        <v>807</v>
      </c>
      <c r="M3500">
        <v>2194</v>
      </c>
      <c r="N3500">
        <v>736</v>
      </c>
      <c r="O3500">
        <v>1846</v>
      </c>
      <c r="P3500">
        <v>708</v>
      </c>
      <c r="Q3500">
        <v>2129</v>
      </c>
      <c r="R3500">
        <v>1014</v>
      </c>
      <c r="S3500">
        <v>2480</v>
      </c>
      <c r="T3500">
        <v>858</v>
      </c>
      <c r="U3500">
        <v>2279</v>
      </c>
      <c r="V3500">
        <v>888</v>
      </c>
      <c r="W3500">
        <v>2206</v>
      </c>
      <c r="X3500">
        <v>881</v>
      </c>
      <c r="Y3500">
        <v>2282</v>
      </c>
      <c r="Z3500">
        <v>992</v>
      </c>
      <c r="AA3500">
        <v>2384</v>
      </c>
      <c r="AB3500">
        <v>1033</v>
      </c>
      <c r="AC3500">
        <v>2384</v>
      </c>
      <c r="AD3500">
        <v>1083</v>
      </c>
      <c r="AE3500">
        <v>2491</v>
      </c>
      <c r="AF3500">
        <v>1134</v>
      </c>
      <c r="AG3500">
        <v>2460</v>
      </c>
      <c r="AH3500">
        <v>1065</v>
      </c>
      <c r="AI3500">
        <v>2021</v>
      </c>
      <c r="AJ3500">
        <v>826</v>
      </c>
      <c r="AK3500">
        <v>1935</v>
      </c>
      <c r="AL3500">
        <v>788</v>
      </c>
      <c r="AM3500">
        <v>1810</v>
      </c>
      <c r="AN3500">
        <v>1159</v>
      </c>
      <c r="AO3500">
        <v>2227</v>
      </c>
      <c r="AP3500">
        <v>927</v>
      </c>
      <c r="AQ3500">
        <v>1616</v>
      </c>
      <c r="AR3500">
        <v>706</v>
      </c>
      <c r="AS3500">
        <v>1567</v>
      </c>
      <c r="AT3500">
        <v>812</v>
      </c>
      <c r="AU3500">
        <v>1836</v>
      </c>
    </row>
    <row r="3501" spans="1:47" x14ac:dyDescent="0.25">
      <c r="A3501" t="str">
        <f t="shared" si="54"/>
        <v>SchärdingArbeitsloseMänner</v>
      </c>
      <c r="B3501">
        <v>3500</v>
      </c>
      <c r="C3501">
        <v>414</v>
      </c>
      <c r="D3501" t="s">
        <v>213</v>
      </c>
      <c r="E3501" t="s">
        <v>36</v>
      </c>
      <c r="F3501" t="s">
        <v>49</v>
      </c>
      <c r="G3501">
        <v>1554</v>
      </c>
      <c r="H3501">
        <v>292</v>
      </c>
      <c r="I3501">
        <v>1669</v>
      </c>
      <c r="J3501">
        <v>371</v>
      </c>
      <c r="K3501">
        <v>1798</v>
      </c>
      <c r="L3501">
        <v>319</v>
      </c>
      <c r="M3501">
        <v>1536</v>
      </c>
      <c r="N3501">
        <v>288</v>
      </c>
      <c r="O3501">
        <v>1275</v>
      </c>
      <c r="P3501">
        <v>247</v>
      </c>
      <c r="Q3501">
        <v>1497</v>
      </c>
      <c r="R3501">
        <v>530</v>
      </c>
      <c r="S3501">
        <v>1832</v>
      </c>
      <c r="T3501">
        <v>399</v>
      </c>
      <c r="U3501">
        <v>1636</v>
      </c>
      <c r="V3501">
        <v>376</v>
      </c>
      <c r="W3501">
        <v>1570</v>
      </c>
      <c r="X3501">
        <v>368</v>
      </c>
      <c r="Y3501">
        <v>1635</v>
      </c>
      <c r="Z3501">
        <v>433</v>
      </c>
      <c r="AA3501">
        <v>1755</v>
      </c>
      <c r="AB3501">
        <v>496</v>
      </c>
      <c r="AC3501">
        <v>1723</v>
      </c>
      <c r="AD3501">
        <v>525</v>
      </c>
      <c r="AE3501">
        <v>1804</v>
      </c>
      <c r="AF3501">
        <v>555</v>
      </c>
      <c r="AG3501">
        <v>1820</v>
      </c>
      <c r="AH3501">
        <v>523</v>
      </c>
      <c r="AI3501">
        <v>1432</v>
      </c>
      <c r="AJ3501">
        <v>374</v>
      </c>
      <c r="AK3501">
        <v>1384</v>
      </c>
      <c r="AL3501">
        <v>366</v>
      </c>
      <c r="AM3501">
        <v>1290</v>
      </c>
      <c r="AN3501">
        <v>548</v>
      </c>
      <c r="AO3501">
        <v>1531</v>
      </c>
      <c r="AP3501">
        <v>430</v>
      </c>
      <c r="AQ3501">
        <v>1174</v>
      </c>
      <c r="AR3501">
        <v>328</v>
      </c>
      <c r="AS3501">
        <v>1158</v>
      </c>
      <c r="AT3501">
        <v>423</v>
      </c>
      <c r="AU3501">
        <v>1328</v>
      </c>
    </row>
    <row r="3502" spans="1:47" x14ac:dyDescent="0.25">
      <c r="A3502" t="str">
        <f t="shared" si="54"/>
        <v>Schärdingarbeitslose AusländerFrauen</v>
      </c>
      <c r="B3502">
        <v>3501</v>
      </c>
      <c r="C3502">
        <v>414</v>
      </c>
      <c r="D3502" t="s">
        <v>213</v>
      </c>
      <c r="E3502" t="s">
        <v>37</v>
      </c>
      <c r="F3502" t="s">
        <v>47</v>
      </c>
      <c r="G3502">
        <v>61</v>
      </c>
      <c r="H3502">
        <v>28</v>
      </c>
      <c r="I3502">
        <v>69</v>
      </c>
      <c r="J3502">
        <v>31</v>
      </c>
      <c r="K3502">
        <v>57</v>
      </c>
      <c r="L3502">
        <v>41</v>
      </c>
      <c r="M3502">
        <v>70</v>
      </c>
      <c r="N3502">
        <v>36</v>
      </c>
      <c r="O3502">
        <v>62</v>
      </c>
      <c r="P3502">
        <v>33</v>
      </c>
      <c r="Q3502">
        <v>80</v>
      </c>
      <c r="R3502">
        <v>44</v>
      </c>
      <c r="S3502">
        <v>81</v>
      </c>
      <c r="T3502">
        <v>53</v>
      </c>
      <c r="U3502">
        <v>68</v>
      </c>
      <c r="V3502">
        <v>57</v>
      </c>
      <c r="W3502">
        <v>87</v>
      </c>
      <c r="X3502">
        <v>58</v>
      </c>
      <c r="Y3502">
        <v>78</v>
      </c>
      <c r="Z3502">
        <v>59</v>
      </c>
      <c r="AA3502">
        <v>79</v>
      </c>
      <c r="AB3502">
        <v>64</v>
      </c>
      <c r="AC3502">
        <v>99</v>
      </c>
      <c r="AD3502">
        <v>71</v>
      </c>
      <c r="AE3502">
        <v>116</v>
      </c>
      <c r="AF3502">
        <v>83</v>
      </c>
      <c r="AG3502">
        <v>103</v>
      </c>
      <c r="AH3502">
        <v>86</v>
      </c>
      <c r="AI3502">
        <v>98</v>
      </c>
      <c r="AJ3502">
        <v>92</v>
      </c>
      <c r="AK3502">
        <v>122</v>
      </c>
      <c r="AL3502">
        <v>71</v>
      </c>
      <c r="AM3502">
        <v>119</v>
      </c>
      <c r="AN3502">
        <v>129</v>
      </c>
      <c r="AO3502">
        <v>143</v>
      </c>
      <c r="AP3502">
        <v>90</v>
      </c>
      <c r="AQ3502">
        <v>86</v>
      </c>
      <c r="AR3502">
        <v>64</v>
      </c>
      <c r="AS3502">
        <v>91</v>
      </c>
      <c r="AT3502">
        <v>78</v>
      </c>
      <c r="AU3502">
        <v>146</v>
      </c>
    </row>
    <row r="3503" spans="1:47" x14ac:dyDescent="0.25">
      <c r="A3503" t="str">
        <f t="shared" si="54"/>
        <v>Schärdingarbeitslose AusländerInsgesamt</v>
      </c>
      <c r="B3503">
        <v>3502</v>
      </c>
      <c r="C3503">
        <v>414</v>
      </c>
      <c r="D3503" t="s">
        <v>213</v>
      </c>
      <c r="E3503" t="s">
        <v>37</v>
      </c>
      <c r="F3503" t="s">
        <v>48</v>
      </c>
      <c r="G3503">
        <v>212</v>
      </c>
      <c r="H3503">
        <v>56</v>
      </c>
      <c r="I3503">
        <v>229</v>
      </c>
      <c r="J3503">
        <v>72</v>
      </c>
      <c r="K3503">
        <v>186</v>
      </c>
      <c r="L3503">
        <v>73</v>
      </c>
      <c r="M3503">
        <v>210</v>
      </c>
      <c r="N3503">
        <v>58</v>
      </c>
      <c r="O3503">
        <v>170</v>
      </c>
      <c r="P3503">
        <v>57</v>
      </c>
      <c r="Q3503">
        <v>244</v>
      </c>
      <c r="R3503">
        <v>100</v>
      </c>
      <c r="S3503">
        <v>270</v>
      </c>
      <c r="T3503">
        <v>95</v>
      </c>
      <c r="U3503">
        <v>220</v>
      </c>
      <c r="V3503">
        <v>97</v>
      </c>
      <c r="W3503">
        <v>246</v>
      </c>
      <c r="X3503">
        <v>101</v>
      </c>
      <c r="Y3503">
        <v>250</v>
      </c>
      <c r="Z3503">
        <v>120</v>
      </c>
      <c r="AA3503">
        <v>283</v>
      </c>
      <c r="AB3503">
        <v>146</v>
      </c>
      <c r="AC3503">
        <v>298</v>
      </c>
      <c r="AD3503">
        <v>158</v>
      </c>
      <c r="AE3503">
        <v>321</v>
      </c>
      <c r="AF3503">
        <v>189</v>
      </c>
      <c r="AG3503">
        <v>324</v>
      </c>
      <c r="AH3503">
        <v>180</v>
      </c>
      <c r="AI3503">
        <v>278</v>
      </c>
      <c r="AJ3503">
        <v>139</v>
      </c>
      <c r="AK3503">
        <v>302</v>
      </c>
      <c r="AL3503">
        <v>129</v>
      </c>
      <c r="AM3503">
        <v>288</v>
      </c>
      <c r="AN3503">
        <v>233</v>
      </c>
      <c r="AO3503">
        <v>385</v>
      </c>
      <c r="AP3503">
        <v>189</v>
      </c>
      <c r="AQ3503">
        <v>241</v>
      </c>
      <c r="AR3503">
        <v>134</v>
      </c>
      <c r="AS3503">
        <v>247</v>
      </c>
      <c r="AT3503">
        <v>181</v>
      </c>
      <c r="AU3503">
        <v>372</v>
      </c>
    </row>
    <row r="3504" spans="1:47" x14ac:dyDescent="0.25">
      <c r="A3504" t="str">
        <f t="shared" si="54"/>
        <v>Schärdingarbeitslose AusländerMänner</v>
      </c>
      <c r="B3504">
        <v>3503</v>
      </c>
      <c r="C3504">
        <v>414</v>
      </c>
      <c r="D3504" t="s">
        <v>213</v>
      </c>
      <c r="E3504" t="s">
        <v>37</v>
      </c>
      <c r="F3504" t="s">
        <v>49</v>
      </c>
      <c r="G3504">
        <v>151</v>
      </c>
      <c r="H3504">
        <v>28</v>
      </c>
      <c r="I3504">
        <v>160</v>
      </c>
      <c r="J3504">
        <v>41</v>
      </c>
      <c r="K3504">
        <v>129</v>
      </c>
      <c r="L3504">
        <v>32</v>
      </c>
      <c r="M3504">
        <v>140</v>
      </c>
      <c r="N3504">
        <v>22</v>
      </c>
      <c r="O3504">
        <v>108</v>
      </c>
      <c r="P3504">
        <v>24</v>
      </c>
      <c r="Q3504">
        <v>164</v>
      </c>
      <c r="R3504">
        <v>56</v>
      </c>
      <c r="S3504">
        <v>189</v>
      </c>
      <c r="T3504">
        <v>42</v>
      </c>
      <c r="U3504">
        <v>152</v>
      </c>
      <c r="V3504">
        <v>40</v>
      </c>
      <c r="W3504">
        <v>159</v>
      </c>
      <c r="X3504">
        <v>43</v>
      </c>
      <c r="Y3504">
        <v>172</v>
      </c>
      <c r="Z3504">
        <v>61</v>
      </c>
      <c r="AA3504">
        <v>204</v>
      </c>
      <c r="AB3504">
        <v>82</v>
      </c>
      <c r="AC3504">
        <v>199</v>
      </c>
      <c r="AD3504">
        <v>87</v>
      </c>
      <c r="AE3504">
        <v>205</v>
      </c>
      <c r="AF3504">
        <v>106</v>
      </c>
      <c r="AG3504">
        <v>221</v>
      </c>
      <c r="AH3504">
        <v>94</v>
      </c>
      <c r="AI3504">
        <v>180</v>
      </c>
      <c r="AJ3504">
        <v>47</v>
      </c>
      <c r="AK3504">
        <v>180</v>
      </c>
      <c r="AL3504">
        <v>58</v>
      </c>
      <c r="AM3504">
        <v>169</v>
      </c>
      <c r="AN3504">
        <v>104</v>
      </c>
      <c r="AO3504">
        <v>242</v>
      </c>
      <c r="AP3504">
        <v>99</v>
      </c>
      <c r="AQ3504">
        <v>155</v>
      </c>
      <c r="AR3504">
        <v>70</v>
      </c>
      <c r="AS3504">
        <v>156</v>
      </c>
      <c r="AT3504">
        <v>103</v>
      </c>
      <c r="AU3504">
        <v>226</v>
      </c>
    </row>
    <row r="3505" spans="1:44" x14ac:dyDescent="0.25">
      <c r="A3505" t="str">
        <f t="shared" si="54"/>
        <v>SchärdingArbeitsstättenInsgesamt</v>
      </c>
      <c r="B3505">
        <v>3504</v>
      </c>
      <c r="C3505">
        <v>414</v>
      </c>
      <c r="D3505" t="s">
        <v>213</v>
      </c>
      <c r="E3505" t="s">
        <v>476</v>
      </c>
      <c r="F3505" t="s">
        <v>48</v>
      </c>
      <c r="G3505">
        <v>4765</v>
      </c>
      <c r="H3505">
        <v>4886</v>
      </c>
      <c r="I3505">
        <v>4982</v>
      </c>
    </row>
    <row r="3506" spans="1:44" x14ac:dyDescent="0.25">
      <c r="A3506" t="str">
        <f t="shared" si="54"/>
        <v>SchärdingBeschäftigte in den ArbeitsstättenInsgesamt</v>
      </c>
      <c r="B3506">
        <v>3505</v>
      </c>
      <c r="C3506">
        <v>414</v>
      </c>
      <c r="D3506" t="s">
        <v>213</v>
      </c>
      <c r="E3506" t="s">
        <v>477</v>
      </c>
      <c r="F3506" t="s">
        <v>48</v>
      </c>
      <c r="G3506">
        <v>25050</v>
      </c>
      <c r="H3506">
        <v>24114</v>
      </c>
      <c r="I3506">
        <v>24951</v>
      </c>
    </row>
    <row r="3507" spans="1:44" x14ac:dyDescent="0.25">
      <c r="A3507" t="str">
        <f t="shared" si="54"/>
        <v>SchärdingGesamteinkommenBruttobezüge Gesamt</v>
      </c>
      <c r="B3507">
        <v>3506</v>
      </c>
      <c r="C3507">
        <v>414</v>
      </c>
      <c r="D3507" t="s">
        <v>213</v>
      </c>
      <c r="E3507" t="s">
        <v>45</v>
      </c>
      <c r="F3507" t="s">
        <v>63</v>
      </c>
      <c r="G3507">
        <v>645644.20190999995</v>
      </c>
      <c r="H3507">
        <v>668720.75149000005</v>
      </c>
      <c r="I3507">
        <v>703446.91214999999</v>
      </c>
      <c r="J3507">
        <v>743198.97605000006</v>
      </c>
      <c r="K3507">
        <v>789202.31345000002</v>
      </c>
      <c r="L3507">
        <v>805237.71852999995</v>
      </c>
      <c r="M3507">
        <v>836212.83366</v>
      </c>
      <c r="N3507">
        <v>869570.98899999994</v>
      </c>
      <c r="O3507">
        <v>906619.61367999995</v>
      </c>
      <c r="P3507">
        <v>937898.34913999995</v>
      </c>
      <c r="Q3507">
        <v>972432.73731</v>
      </c>
      <c r="R3507">
        <v>1001188.89411</v>
      </c>
      <c r="S3507">
        <v>1032568.23805</v>
      </c>
      <c r="T3507">
        <v>1065702.51816</v>
      </c>
      <c r="U3507">
        <v>1116133.73119</v>
      </c>
      <c r="V3507">
        <v>1165992.4444500001</v>
      </c>
      <c r="W3507">
        <v>1193666.88096</v>
      </c>
      <c r="X3507">
        <v>1251451.79981</v>
      </c>
      <c r="Y3507">
        <v>1337784.64597</v>
      </c>
    </row>
    <row r="3508" spans="1:44" x14ac:dyDescent="0.25">
      <c r="A3508" t="str">
        <f t="shared" si="54"/>
        <v>SchärdingGesamteinkommenNettobezüge Gesamt</v>
      </c>
      <c r="B3508">
        <v>3507</v>
      </c>
      <c r="C3508">
        <v>414</v>
      </c>
      <c r="D3508" t="s">
        <v>213</v>
      </c>
      <c r="E3508" t="s">
        <v>45</v>
      </c>
      <c r="F3508" t="s">
        <v>64</v>
      </c>
      <c r="G3508">
        <v>482380.52982</v>
      </c>
      <c r="H3508">
        <v>502985.54706999997</v>
      </c>
      <c r="I3508">
        <v>525479.78483000002</v>
      </c>
      <c r="J3508">
        <v>552507.2844</v>
      </c>
      <c r="K3508">
        <v>583638.27052000002</v>
      </c>
      <c r="L3508">
        <v>607502.51943999995</v>
      </c>
      <c r="M3508">
        <v>628193.86762999999</v>
      </c>
      <c r="N3508">
        <v>649781.34874000004</v>
      </c>
      <c r="O3508">
        <v>673782.65775000001</v>
      </c>
      <c r="P3508">
        <v>694063.66625999997</v>
      </c>
      <c r="Q3508">
        <v>715223.83360999997</v>
      </c>
      <c r="R3508">
        <v>732004.34368000005</v>
      </c>
      <c r="S3508">
        <v>776129.66952</v>
      </c>
      <c r="T3508">
        <v>797366.17504999996</v>
      </c>
      <c r="U3508">
        <v>831945.69158999994</v>
      </c>
      <c r="V3508">
        <v>870894.39277000003</v>
      </c>
      <c r="W3508">
        <v>901889.24084999994</v>
      </c>
      <c r="X3508">
        <v>938034.80041999999</v>
      </c>
      <c r="Y3508">
        <v>1004833.59571</v>
      </c>
    </row>
    <row r="3509" spans="1:44" x14ac:dyDescent="0.25">
      <c r="A3509" t="str">
        <f t="shared" si="54"/>
        <v>SchärdingGründungsintensitätin % der aktiven Wirtschaftskammermitglieder</v>
      </c>
      <c r="B3509">
        <v>3508</v>
      </c>
      <c r="C3509">
        <v>414</v>
      </c>
      <c r="D3509" t="s">
        <v>213</v>
      </c>
      <c r="E3509" t="s">
        <v>40</v>
      </c>
      <c r="F3509" t="s">
        <v>52</v>
      </c>
      <c r="G3509">
        <v>7.8466076696165201</v>
      </c>
      <c r="H3509">
        <v>8.8642984681890802</v>
      </c>
      <c r="I3509">
        <v>6.7687575321257896</v>
      </c>
      <c r="J3509">
        <v>9.0216092406042598</v>
      </c>
      <c r="K3509">
        <v>8.5291578325763808</v>
      </c>
      <c r="L3509">
        <v>8.1429353740375205</v>
      </c>
      <c r="M3509">
        <v>6.9850335980451996</v>
      </c>
      <c r="N3509">
        <v>7.4473788862219301</v>
      </c>
      <c r="O3509">
        <v>6.1762899055565699</v>
      </c>
      <c r="P3509">
        <v>5.6752357656036097</v>
      </c>
      <c r="Q3509">
        <v>7.2600893869655101</v>
      </c>
      <c r="R3509">
        <v>6.5611922036830697</v>
      </c>
      <c r="S3509">
        <v>7.63299886156046</v>
      </c>
      <c r="T3509">
        <v>7.65071008890573</v>
      </c>
      <c r="U3509">
        <v>7.0073162723070102</v>
      </c>
      <c r="V3509">
        <v>7.9370885149963399</v>
      </c>
      <c r="W3509">
        <v>7.27336612789881</v>
      </c>
      <c r="X3509">
        <v>6.4770390678546903</v>
      </c>
      <c r="Y3509">
        <v>7.0294018249408596</v>
      </c>
      <c r="Z3509">
        <v>7.1220459695694398</v>
      </c>
      <c r="AA3509">
        <v>5.9282371294851801</v>
      </c>
      <c r="AB3509">
        <v>6.3823163138231598</v>
      </c>
    </row>
    <row r="3510" spans="1:44" x14ac:dyDescent="0.25">
      <c r="A3510" t="str">
        <f t="shared" si="54"/>
        <v>SchärdingGründungsintensitätje 1.000 Einwohner</v>
      </c>
      <c r="B3510">
        <v>3509</v>
      </c>
      <c r="C3510">
        <v>414</v>
      </c>
      <c r="D3510" t="s">
        <v>213</v>
      </c>
      <c r="E3510" t="s">
        <v>40</v>
      </c>
      <c r="F3510" t="s">
        <v>53</v>
      </c>
      <c r="G3510">
        <v>2.3362433908904099</v>
      </c>
      <c r="H3510">
        <v>2.7004978291296</v>
      </c>
      <c r="I3510">
        <v>2.1805505289375402</v>
      </c>
      <c r="J3510">
        <v>2.96231945213871</v>
      </c>
      <c r="K3510">
        <v>2.9510787030930699</v>
      </c>
      <c r="L3510">
        <v>2.90107219796029</v>
      </c>
      <c r="M3510">
        <v>2.5856813953631099</v>
      </c>
      <c r="N3510">
        <v>2.8545701021554399</v>
      </c>
      <c r="O3510">
        <v>2.4742737996932398</v>
      </c>
      <c r="P3510">
        <v>2.31459887108592</v>
      </c>
      <c r="Q3510">
        <v>2.9903110517103899</v>
      </c>
      <c r="R3510">
        <v>2.78187196265604</v>
      </c>
      <c r="S3510">
        <v>3.3508874494849401</v>
      </c>
      <c r="T3510">
        <v>3.4810406079581</v>
      </c>
      <c r="U3510">
        <v>3.3161182865291501</v>
      </c>
      <c r="V3510">
        <v>3.7949668596212001</v>
      </c>
      <c r="W3510">
        <v>3.6155310638743798</v>
      </c>
      <c r="X3510">
        <v>3.2980264191111002</v>
      </c>
      <c r="Y3510">
        <v>3.6242616438117499</v>
      </c>
      <c r="Z3510">
        <v>3.83021692955883</v>
      </c>
      <c r="AA3510">
        <v>3.3045202358383898</v>
      </c>
      <c r="AB3510">
        <v>3.5307693632558901</v>
      </c>
    </row>
    <row r="3511" spans="1:44" x14ac:dyDescent="0.25">
      <c r="A3511" t="str">
        <f t="shared" si="54"/>
        <v>SchärdingKammermitgliedschaftenAktiv</v>
      </c>
      <c r="B3511">
        <v>3510</v>
      </c>
      <c r="C3511">
        <v>414</v>
      </c>
      <c r="D3511" t="s">
        <v>213</v>
      </c>
      <c r="E3511" t="s">
        <v>39</v>
      </c>
      <c r="F3511" t="s">
        <v>50</v>
      </c>
      <c r="G3511">
        <v>1695</v>
      </c>
      <c r="H3511">
        <v>1734</v>
      </c>
      <c r="I3511">
        <v>1831</v>
      </c>
      <c r="J3511">
        <v>1870</v>
      </c>
      <c r="K3511">
        <v>1966</v>
      </c>
      <c r="L3511">
        <v>2023</v>
      </c>
      <c r="M3511">
        <v>2100</v>
      </c>
      <c r="N3511">
        <v>2172</v>
      </c>
      <c r="O3511">
        <v>2234</v>
      </c>
      <c r="P3511">
        <v>2265</v>
      </c>
      <c r="Q3511">
        <v>2306</v>
      </c>
      <c r="R3511">
        <v>2305</v>
      </c>
      <c r="S3511">
        <v>2353</v>
      </c>
      <c r="T3511">
        <v>2325</v>
      </c>
      <c r="U3511">
        <v>2412</v>
      </c>
      <c r="V3511">
        <v>2391</v>
      </c>
      <c r="W3511">
        <v>2459</v>
      </c>
      <c r="X3511">
        <v>2471</v>
      </c>
      <c r="Y3511">
        <v>2571</v>
      </c>
      <c r="Z3511">
        <v>2572</v>
      </c>
      <c r="AA3511">
        <v>2703</v>
      </c>
      <c r="AB3511">
        <v>2693</v>
      </c>
      <c r="AC3511">
        <v>2763</v>
      </c>
      <c r="AD3511">
        <v>2734</v>
      </c>
      <c r="AE3511">
        <v>2842</v>
      </c>
      <c r="AF3511">
        <v>2846</v>
      </c>
      <c r="AG3511">
        <v>2942</v>
      </c>
      <c r="AH3511">
        <v>2918</v>
      </c>
      <c r="AI3511">
        <v>2966</v>
      </c>
      <c r="AJ3511">
        <v>2959</v>
      </c>
      <c r="AK3511">
        <v>3030</v>
      </c>
      <c r="AL3511">
        <v>3089</v>
      </c>
      <c r="AM3511">
        <v>3210</v>
      </c>
      <c r="AN3511">
        <v>3205</v>
      </c>
      <c r="AO3511">
        <v>3232</v>
      </c>
      <c r="AP3511">
        <v>3212</v>
      </c>
      <c r="AQ3511">
        <v>3261</v>
      </c>
      <c r="AR3511">
        <v>3269</v>
      </c>
    </row>
    <row r="3512" spans="1:44" x14ac:dyDescent="0.25">
      <c r="A3512" t="str">
        <f t="shared" si="54"/>
        <v>SchärdingKammermitgliedschaftenInsgesamt</v>
      </c>
      <c r="B3512">
        <v>3511</v>
      </c>
      <c r="C3512">
        <v>414</v>
      </c>
      <c r="D3512" t="s">
        <v>213</v>
      </c>
      <c r="E3512" t="s">
        <v>39</v>
      </c>
      <c r="F3512" t="s">
        <v>48</v>
      </c>
      <c r="G3512">
        <v>2016</v>
      </c>
      <c r="H3512">
        <v>2072</v>
      </c>
      <c r="I3512">
        <v>2176</v>
      </c>
      <c r="J3512">
        <v>2215</v>
      </c>
      <c r="K3512">
        <v>2304</v>
      </c>
      <c r="L3512">
        <v>2373</v>
      </c>
      <c r="M3512">
        <v>2445</v>
      </c>
      <c r="N3512">
        <v>2536</v>
      </c>
      <c r="O3512">
        <v>2577</v>
      </c>
      <c r="P3512">
        <v>2622</v>
      </c>
      <c r="Q3512">
        <v>2650</v>
      </c>
      <c r="R3512">
        <v>2662</v>
      </c>
      <c r="S3512">
        <v>2708</v>
      </c>
      <c r="T3512">
        <v>2703</v>
      </c>
      <c r="U3512">
        <v>2784</v>
      </c>
      <c r="V3512">
        <v>2793</v>
      </c>
      <c r="W3512">
        <v>2844</v>
      </c>
      <c r="X3512">
        <v>2863</v>
      </c>
      <c r="Y3512">
        <v>2949</v>
      </c>
      <c r="Z3512">
        <v>2976</v>
      </c>
      <c r="AA3512">
        <v>3088</v>
      </c>
      <c r="AB3512">
        <v>3130</v>
      </c>
      <c r="AC3512">
        <v>3188</v>
      </c>
      <c r="AD3512">
        <v>3177</v>
      </c>
      <c r="AE3512">
        <v>3275</v>
      </c>
      <c r="AF3512">
        <v>3305</v>
      </c>
      <c r="AG3512">
        <v>3391</v>
      </c>
      <c r="AH3512">
        <v>3374</v>
      </c>
      <c r="AI3512">
        <v>3385</v>
      </c>
      <c r="AJ3512">
        <v>3392</v>
      </c>
      <c r="AK3512">
        <v>3475</v>
      </c>
      <c r="AL3512">
        <v>3548</v>
      </c>
      <c r="AM3512">
        <v>3653</v>
      </c>
      <c r="AN3512">
        <v>3673</v>
      </c>
      <c r="AO3512">
        <v>3689</v>
      </c>
      <c r="AP3512">
        <v>3664</v>
      </c>
      <c r="AQ3512">
        <v>3683</v>
      </c>
      <c r="AR3512">
        <v>3706</v>
      </c>
    </row>
    <row r="3513" spans="1:44" x14ac:dyDescent="0.25">
      <c r="A3513" t="str">
        <f t="shared" si="54"/>
        <v>SchärdingKammermitgliedschaftenRuhend</v>
      </c>
      <c r="B3513">
        <v>3512</v>
      </c>
      <c r="C3513">
        <v>414</v>
      </c>
      <c r="D3513" t="s">
        <v>213</v>
      </c>
      <c r="E3513" t="s">
        <v>39</v>
      </c>
      <c r="F3513" t="s">
        <v>51</v>
      </c>
      <c r="G3513">
        <v>321</v>
      </c>
      <c r="H3513">
        <v>338</v>
      </c>
      <c r="I3513">
        <v>345</v>
      </c>
      <c r="J3513">
        <v>345</v>
      </c>
      <c r="K3513">
        <v>338</v>
      </c>
      <c r="L3513">
        <v>350</v>
      </c>
      <c r="M3513">
        <v>345</v>
      </c>
      <c r="N3513">
        <v>364</v>
      </c>
      <c r="O3513">
        <v>343</v>
      </c>
      <c r="P3513">
        <v>357</v>
      </c>
      <c r="Q3513">
        <v>344</v>
      </c>
      <c r="R3513">
        <v>357</v>
      </c>
      <c r="S3513">
        <v>355</v>
      </c>
      <c r="T3513">
        <v>378</v>
      </c>
      <c r="U3513">
        <v>372</v>
      </c>
      <c r="V3513">
        <v>402</v>
      </c>
      <c r="W3513">
        <v>385</v>
      </c>
      <c r="X3513">
        <v>392</v>
      </c>
      <c r="Y3513">
        <v>378</v>
      </c>
      <c r="Z3513">
        <v>404</v>
      </c>
      <c r="AA3513">
        <v>385</v>
      </c>
      <c r="AB3513">
        <v>437</v>
      </c>
      <c r="AC3513">
        <v>425</v>
      </c>
      <c r="AD3513">
        <v>443</v>
      </c>
      <c r="AE3513">
        <v>433</v>
      </c>
      <c r="AF3513">
        <v>459</v>
      </c>
      <c r="AG3513">
        <v>449</v>
      </c>
      <c r="AH3513">
        <v>456</v>
      </c>
      <c r="AI3513">
        <v>419</v>
      </c>
      <c r="AJ3513">
        <v>433</v>
      </c>
      <c r="AK3513">
        <v>445</v>
      </c>
      <c r="AL3513">
        <v>459</v>
      </c>
      <c r="AM3513">
        <v>443</v>
      </c>
      <c r="AN3513">
        <v>468</v>
      </c>
      <c r="AO3513">
        <v>457</v>
      </c>
      <c r="AP3513">
        <v>452</v>
      </c>
      <c r="AQ3513">
        <v>422</v>
      </c>
      <c r="AR3513">
        <v>437</v>
      </c>
    </row>
    <row r="3514" spans="1:44" x14ac:dyDescent="0.25">
      <c r="A3514" t="str">
        <f t="shared" si="54"/>
        <v>SchärdingLehrlinge1. Lehrjahr, männlich</v>
      </c>
      <c r="B3514">
        <v>3513</v>
      </c>
      <c r="C3514">
        <v>414</v>
      </c>
      <c r="D3514" t="s">
        <v>213</v>
      </c>
      <c r="E3514" t="s">
        <v>46</v>
      </c>
      <c r="F3514" t="s">
        <v>65</v>
      </c>
      <c r="G3514">
        <v>188</v>
      </c>
      <c r="H3514">
        <v>214</v>
      </c>
      <c r="I3514">
        <v>206</v>
      </c>
      <c r="J3514">
        <v>196</v>
      </c>
      <c r="K3514">
        <v>208</v>
      </c>
      <c r="L3514">
        <v>212</v>
      </c>
      <c r="M3514">
        <v>222</v>
      </c>
      <c r="N3514">
        <v>185</v>
      </c>
      <c r="O3514">
        <v>196</v>
      </c>
      <c r="P3514">
        <v>198</v>
      </c>
      <c r="Q3514">
        <v>207</v>
      </c>
      <c r="R3514">
        <v>161</v>
      </c>
      <c r="S3514">
        <v>170</v>
      </c>
      <c r="T3514">
        <v>141</v>
      </c>
      <c r="U3514">
        <v>161</v>
      </c>
      <c r="V3514">
        <v>190</v>
      </c>
      <c r="W3514">
        <v>162</v>
      </c>
      <c r="X3514">
        <v>148</v>
      </c>
      <c r="Y3514">
        <v>165</v>
      </c>
      <c r="Z3514">
        <v>145</v>
      </c>
      <c r="AA3514">
        <v>140</v>
      </c>
      <c r="AB3514">
        <v>148</v>
      </c>
    </row>
    <row r="3515" spans="1:44" x14ac:dyDescent="0.25">
      <c r="A3515" t="str">
        <f t="shared" si="54"/>
        <v>SchärdingLehrlinge1. Lehrjahr, weiblich</v>
      </c>
      <c r="B3515">
        <v>3514</v>
      </c>
      <c r="C3515">
        <v>414</v>
      </c>
      <c r="D3515" t="s">
        <v>213</v>
      </c>
      <c r="E3515" t="s">
        <v>46</v>
      </c>
      <c r="F3515" t="s">
        <v>66</v>
      </c>
      <c r="G3515">
        <v>116</v>
      </c>
      <c r="H3515">
        <v>110</v>
      </c>
      <c r="I3515">
        <v>97</v>
      </c>
      <c r="J3515">
        <v>108</v>
      </c>
      <c r="K3515">
        <v>118</v>
      </c>
      <c r="L3515">
        <v>128</v>
      </c>
      <c r="M3515">
        <v>128</v>
      </c>
      <c r="N3515">
        <v>128</v>
      </c>
      <c r="O3515">
        <v>129</v>
      </c>
      <c r="P3515">
        <v>103</v>
      </c>
      <c r="Q3515">
        <v>94</v>
      </c>
      <c r="R3515">
        <v>97</v>
      </c>
      <c r="S3515">
        <v>86</v>
      </c>
      <c r="T3515">
        <v>85</v>
      </c>
      <c r="U3515">
        <v>88</v>
      </c>
      <c r="V3515">
        <v>96</v>
      </c>
      <c r="W3515">
        <v>92</v>
      </c>
      <c r="X3515">
        <v>108</v>
      </c>
      <c r="Y3515">
        <v>98</v>
      </c>
      <c r="Z3515">
        <v>101</v>
      </c>
      <c r="AA3515">
        <v>109</v>
      </c>
      <c r="AB3515">
        <v>99</v>
      </c>
    </row>
    <row r="3516" spans="1:44" x14ac:dyDescent="0.25">
      <c r="A3516" t="str">
        <f t="shared" si="54"/>
        <v>SchärdingLehrlinge2. Lehrjahr, männlich</v>
      </c>
      <c r="B3516">
        <v>3515</v>
      </c>
      <c r="C3516">
        <v>414</v>
      </c>
      <c r="D3516" t="s">
        <v>213</v>
      </c>
      <c r="E3516" t="s">
        <v>46</v>
      </c>
      <c r="F3516" t="s">
        <v>67</v>
      </c>
      <c r="G3516">
        <v>217</v>
      </c>
      <c r="H3516">
        <v>181</v>
      </c>
      <c r="I3516">
        <v>210</v>
      </c>
      <c r="J3516">
        <v>205</v>
      </c>
      <c r="K3516">
        <v>192</v>
      </c>
      <c r="L3516">
        <v>205</v>
      </c>
      <c r="M3516">
        <v>214</v>
      </c>
      <c r="N3516">
        <v>235</v>
      </c>
      <c r="O3516">
        <v>194</v>
      </c>
      <c r="P3516">
        <v>185</v>
      </c>
      <c r="Q3516">
        <v>203</v>
      </c>
      <c r="R3516">
        <v>212</v>
      </c>
      <c r="S3516">
        <v>165</v>
      </c>
      <c r="T3516">
        <v>178</v>
      </c>
      <c r="U3516">
        <v>150</v>
      </c>
      <c r="V3516">
        <v>162</v>
      </c>
      <c r="W3516">
        <v>178</v>
      </c>
      <c r="X3516">
        <v>168</v>
      </c>
      <c r="Y3516">
        <v>155</v>
      </c>
      <c r="Z3516">
        <v>177</v>
      </c>
      <c r="AA3516">
        <v>155</v>
      </c>
      <c r="AB3516">
        <v>156</v>
      </c>
    </row>
    <row r="3517" spans="1:44" x14ac:dyDescent="0.25">
      <c r="A3517" t="str">
        <f t="shared" si="54"/>
        <v>SchärdingLehrlinge2. Lehrjahr, weiblich</v>
      </c>
      <c r="B3517">
        <v>3516</v>
      </c>
      <c r="C3517">
        <v>414</v>
      </c>
      <c r="D3517" t="s">
        <v>213</v>
      </c>
      <c r="E3517" t="s">
        <v>46</v>
      </c>
      <c r="F3517" t="s">
        <v>68</v>
      </c>
      <c r="G3517">
        <v>116</v>
      </c>
      <c r="H3517">
        <v>120</v>
      </c>
      <c r="I3517">
        <v>105</v>
      </c>
      <c r="J3517">
        <v>105</v>
      </c>
      <c r="K3517">
        <v>101</v>
      </c>
      <c r="L3517">
        <v>118</v>
      </c>
      <c r="M3517">
        <v>131</v>
      </c>
      <c r="N3517">
        <v>123</v>
      </c>
      <c r="O3517">
        <v>124</v>
      </c>
      <c r="P3517">
        <v>127</v>
      </c>
      <c r="Q3517">
        <v>110</v>
      </c>
      <c r="R3517">
        <v>93</v>
      </c>
      <c r="S3517">
        <v>104</v>
      </c>
      <c r="T3517">
        <v>91</v>
      </c>
      <c r="U3517">
        <v>90</v>
      </c>
      <c r="V3517">
        <v>82</v>
      </c>
      <c r="W3517">
        <v>98</v>
      </c>
      <c r="X3517">
        <v>94</v>
      </c>
      <c r="Y3517">
        <v>101</v>
      </c>
      <c r="Z3517">
        <v>98</v>
      </c>
      <c r="AA3517">
        <v>93</v>
      </c>
      <c r="AB3517">
        <v>108</v>
      </c>
    </row>
    <row r="3518" spans="1:44" x14ac:dyDescent="0.25">
      <c r="A3518" t="str">
        <f t="shared" si="54"/>
        <v>SchärdingLehrlinge3. Lehrjahr, männlich</v>
      </c>
      <c r="B3518">
        <v>3517</v>
      </c>
      <c r="C3518">
        <v>414</v>
      </c>
      <c r="D3518" t="s">
        <v>213</v>
      </c>
      <c r="E3518" t="s">
        <v>46</v>
      </c>
      <c r="F3518" t="s">
        <v>69</v>
      </c>
      <c r="G3518">
        <v>196</v>
      </c>
      <c r="H3518">
        <v>207</v>
      </c>
      <c r="I3518">
        <v>176</v>
      </c>
      <c r="J3518">
        <v>210</v>
      </c>
      <c r="K3518">
        <v>197</v>
      </c>
      <c r="L3518">
        <v>184</v>
      </c>
      <c r="M3518">
        <v>203</v>
      </c>
      <c r="N3518">
        <v>208</v>
      </c>
      <c r="O3518">
        <v>218</v>
      </c>
      <c r="P3518">
        <v>187</v>
      </c>
      <c r="Q3518">
        <v>174</v>
      </c>
      <c r="R3518">
        <v>204</v>
      </c>
      <c r="S3518">
        <v>205</v>
      </c>
      <c r="T3518">
        <v>155</v>
      </c>
      <c r="U3518">
        <v>173</v>
      </c>
      <c r="V3518">
        <v>142</v>
      </c>
      <c r="W3518">
        <v>149</v>
      </c>
      <c r="X3518">
        <v>160</v>
      </c>
      <c r="Y3518">
        <v>156</v>
      </c>
      <c r="Z3518">
        <v>148</v>
      </c>
      <c r="AA3518">
        <v>169</v>
      </c>
      <c r="AB3518">
        <v>145</v>
      </c>
    </row>
    <row r="3519" spans="1:44" x14ac:dyDescent="0.25">
      <c r="A3519" t="str">
        <f t="shared" si="54"/>
        <v>SchärdingLehrlinge3. Lehrjahr, weiblich</v>
      </c>
      <c r="B3519">
        <v>3518</v>
      </c>
      <c r="C3519">
        <v>414</v>
      </c>
      <c r="D3519" t="s">
        <v>213</v>
      </c>
      <c r="E3519" t="s">
        <v>46</v>
      </c>
      <c r="F3519" t="s">
        <v>70</v>
      </c>
      <c r="G3519">
        <v>89</v>
      </c>
      <c r="H3519">
        <v>110</v>
      </c>
      <c r="I3519">
        <v>111</v>
      </c>
      <c r="J3519">
        <v>96</v>
      </c>
      <c r="K3519">
        <v>95</v>
      </c>
      <c r="L3519">
        <v>93</v>
      </c>
      <c r="M3519">
        <v>116</v>
      </c>
      <c r="N3519">
        <v>124</v>
      </c>
      <c r="O3519">
        <v>116</v>
      </c>
      <c r="P3519">
        <v>116</v>
      </c>
      <c r="Q3519">
        <v>122</v>
      </c>
      <c r="R3519">
        <v>100</v>
      </c>
      <c r="S3519">
        <v>85</v>
      </c>
      <c r="T3519">
        <v>91</v>
      </c>
      <c r="U3519">
        <v>88</v>
      </c>
      <c r="V3519">
        <v>87</v>
      </c>
      <c r="W3519">
        <v>79</v>
      </c>
      <c r="X3519">
        <v>86</v>
      </c>
      <c r="Y3519">
        <v>85</v>
      </c>
      <c r="Z3519">
        <v>93</v>
      </c>
      <c r="AA3519">
        <v>92</v>
      </c>
      <c r="AB3519">
        <v>89</v>
      </c>
    </row>
    <row r="3520" spans="1:44" x14ac:dyDescent="0.25">
      <c r="A3520" t="str">
        <f t="shared" si="54"/>
        <v>SchärdingLehrlinge4. Lehrjahr, männlich</v>
      </c>
      <c r="B3520">
        <v>3519</v>
      </c>
      <c r="C3520">
        <v>414</v>
      </c>
      <c r="D3520" t="s">
        <v>213</v>
      </c>
      <c r="E3520" t="s">
        <v>46</v>
      </c>
      <c r="F3520" t="s">
        <v>71</v>
      </c>
      <c r="G3520">
        <v>67</v>
      </c>
      <c r="H3520">
        <v>79</v>
      </c>
      <c r="I3520">
        <v>82</v>
      </c>
      <c r="J3520">
        <v>84</v>
      </c>
      <c r="K3520">
        <v>109</v>
      </c>
      <c r="L3520">
        <v>112</v>
      </c>
      <c r="M3520">
        <v>96</v>
      </c>
      <c r="N3520">
        <v>107</v>
      </c>
      <c r="O3520">
        <v>121</v>
      </c>
      <c r="P3520">
        <v>119</v>
      </c>
      <c r="Q3520">
        <v>103</v>
      </c>
      <c r="R3520">
        <v>95</v>
      </c>
      <c r="S3520">
        <v>105</v>
      </c>
      <c r="T3520">
        <v>112</v>
      </c>
      <c r="U3520">
        <v>93</v>
      </c>
      <c r="V3520">
        <v>101</v>
      </c>
      <c r="W3520">
        <v>80</v>
      </c>
      <c r="X3520">
        <v>81</v>
      </c>
      <c r="Y3520">
        <v>90</v>
      </c>
      <c r="Z3520">
        <v>86</v>
      </c>
      <c r="AA3520">
        <v>74</v>
      </c>
      <c r="AB3520">
        <v>106</v>
      </c>
    </row>
    <row r="3521" spans="1:28" x14ac:dyDescent="0.25">
      <c r="A3521" t="str">
        <f t="shared" si="54"/>
        <v>SchärdingLehrlinge4. Lehrjahr, weiblich</v>
      </c>
      <c r="B3521">
        <v>3520</v>
      </c>
      <c r="C3521">
        <v>414</v>
      </c>
      <c r="D3521" t="s">
        <v>213</v>
      </c>
      <c r="E3521" t="s">
        <v>46</v>
      </c>
      <c r="F3521" t="s">
        <v>72</v>
      </c>
      <c r="G3521">
        <v>6</v>
      </c>
      <c r="H3521">
        <v>8</v>
      </c>
      <c r="I3521">
        <v>12</v>
      </c>
      <c r="J3521">
        <v>8</v>
      </c>
      <c r="K3521">
        <v>11</v>
      </c>
      <c r="L3521">
        <v>9</v>
      </c>
      <c r="M3521">
        <v>20</v>
      </c>
      <c r="N3521">
        <v>11</v>
      </c>
      <c r="O3521">
        <v>17</v>
      </c>
      <c r="P3521">
        <v>20</v>
      </c>
      <c r="Q3521">
        <v>19</v>
      </c>
      <c r="R3521">
        <v>13</v>
      </c>
      <c r="S3521">
        <v>10</v>
      </c>
      <c r="T3521">
        <v>10</v>
      </c>
      <c r="U3521">
        <v>8</v>
      </c>
      <c r="V3521">
        <v>14</v>
      </c>
      <c r="W3521">
        <v>12</v>
      </c>
      <c r="X3521">
        <v>7</v>
      </c>
      <c r="Y3521">
        <v>9</v>
      </c>
      <c r="Z3521">
        <v>10</v>
      </c>
      <c r="AA3521">
        <v>9</v>
      </c>
      <c r="AB3521">
        <v>9</v>
      </c>
    </row>
    <row r="3522" spans="1:28" x14ac:dyDescent="0.25">
      <c r="A3522" t="str">
        <f t="shared" si="54"/>
        <v>SchärdingLehrlingeFrauen</v>
      </c>
      <c r="B3522">
        <v>3521</v>
      </c>
      <c r="C3522">
        <v>414</v>
      </c>
      <c r="D3522" t="s">
        <v>213</v>
      </c>
      <c r="E3522" t="s">
        <v>46</v>
      </c>
      <c r="F3522" t="s">
        <v>47</v>
      </c>
      <c r="G3522">
        <v>327</v>
      </c>
      <c r="H3522">
        <v>348</v>
      </c>
      <c r="I3522">
        <v>325</v>
      </c>
      <c r="J3522">
        <v>317</v>
      </c>
      <c r="K3522">
        <v>325</v>
      </c>
      <c r="L3522">
        <v>348</v>
      </c>
      <c r="M3522">
        <v>395</v>
      </c>
      <c r="N3522">
        <v>386</v>
      </c>
      <c r="O3522">
        <v>386</v>
      </c>
      <c r="P3522">
        <v>366</v>
      </c>
      <c r="Q3522">
        <v>345</v>
      </c>
      <c r="R3522">
        <v>303</v>
      </c>
      <c r="S3522">
        <v>285</v>
      </c>
      <c r="T3522">
        <v>277</v>
      </c>
      <c r="U3522">
        <v>274</v>
      </c>
      <c r="V3522">
        <v>279</v>
      </c>
      <c r="W3522">
        <v>281</v>
      </c>
      <c r="X3522">
        <v>295</v>
      </c>
      <c r="Y3522">
        <v>293</v>
      </c>
      <c r="Z3522">
        <v>302</v>
      </c>
      <c r="AA3522">
        <v>303</v>
      </c>
      <c r="AB3522">
        <v>305</v>
      </c>
    </row>
    <row r="3523" spans="1:28" x14ac:dyDescent="0.25">
      <c r="A3523" t="str">
        <f t="shared" ref="A3523:A3586" si="55">D3523&amp;E3523&amp;F3523</f>
        <v>SchärdingLehrlingeInsgesamt</v>
      </c>
      <c r="B3523">
        <v>3522</v>
      </c>
      <c r="C3523">
        <v>414</v>
      </c>
      <c r="D3523" t="s">
        <v>213</v>
      </c>
      <c r="E3523" t="s">
        <v>46</v>
      </c>
      <c r="F3523" t="s">
        <v>48</v>
      </c>
      <c r="G3523">
        <v>995</v>
      </c>
      <c r="H3523">
        <v>1029</v>
      </c>
      <c r="I3523">
        <v>999</v>
      </c>
      <c r="J3523">
        <v>1012</v>
      </c>
      <c r="K3523">
        <v>1031</v>
      </c>
      <c r="L3523">
        <v>1061</v>
      </c>
      <c r="M3523">
        <v>1130</v>
      </c>
      <c r="N3523">
        <v>1121</v>
      </c>
      <c r="O3523">
        <v>1115</v>
      </c>
      <c r="P3523">
        <v>1055</v>
      </c>
      <c r="Q3523">
        <v>1032</v>
      </c>
      <c r="R3523">
        <v>975</v>
      </c>
      <c r="S3523">
        <v>930</v>
      </c>
      <c r="T3523">
        <v>863</v>
      </c>
      <c r="U3523">
        <v>851</v>
      </c>
      <c r="V3523">
        <v>874</v>
      </c>
      <c r="W3523">
        <v>850</v>
      </c>
      <c r="X3523">
        <v>852</v>
      </c>
      <c r="Y3523">
        <v>859</v>
      </c>
      <c r="Z3523">
        <v>858</v>
      </c>
      <c r="AA3523">
        <v>841</v>
      </c>
      <c r="AB3523">
        <v>860</v>
      </c>
    </row>
    <row r="3524" spans="1:28" x14ac:dyDescent="0.25">
      <c r="A3524" t="str">
        <f t="shared" si="55"/>
        <v>SchärdingLehrlingeMänner</v>
      </c>
      <c r="B3524">
        <v>3523</v>
      </c>
      <c r="C3524">
        <v>414</v>
      </c>
      <c r="D3524" t="s">
        <v>213</v>
      </c>
      <c r="E3524" t="s">
        <v>46</v>
      </c>
      <c r="F3524" t="s">
        <v>49</v>
      </c>
      <c r="G3524">
        <v>668</v>
      </c>
      <c r="H3524">
        <v>681</v>
      </c>
      <c r="I3524">
        <v>674</v>
      </c>
      <c r="J3524">
        <v>695</v>
      </c>
      <c r="K3524">
        <v>706</v>
      </c>
      <c r="L3524">
        <v>713</v>
      </c>
      <c r="M3524">
        <v>735</v>
      </c>
      <c r="N3524">
        <v>735</v>
      </c>
      <c r="O3524">
        <v>729</v>
      </c>
      <c r="P3524">
        <v>689</v>
      </c>
      <c r="Q3524">
        <v>687</v>
      </c>
      <c r="R3524">
        <v>672</v>
      </c>
      <c r="S3524">
        <v>645</v>
      </c>
      <c r="T3524">
        <v>586</v>
      </c>
      <c r="U3524">
        <v>577</v>
      </c>
      <c r="V3524">
        <v>595</v>
      </c>
      <c r="W3524">
        <v>569</v>
      </c>
      <c r="X3524">
        <v>557</v>
      </c>
      <c r="Y3524">
        <v>566</v>
      </c>
      <c r="Z3524">
        <v>556</v>
      </c>
      <c r="AA3524">
        <v>538</v>
      </c>
      <c r="AB3524">
        <v>555</v>
      </c>
    </row>
    <row r="3525" spans="1:28" x14ac:dyDescent="0.25">
      <c r="A3525" t="str">
        <f t="shared" si="55"/>
        <v>SchärdingNeugründungenInsgesamt</v>
      </c>
      <c r="B3525">
        <v>3524</v>
      </c>
      <c r="C3525">
        <v>414</v>
      </c>
      <c r="D3525" t="s">
        <v>213</v>
      </c>
      <c r="E3525" t="s">
        <v>41</v>
      </c>
      <c r="F3525" t="s">
        <v>48</v>
      </c>
      <c r="G3525">
        <v>133</v>
      </c>
      <c r="H3525">
        <v>153.706935438399</v>
      </c>
      <c r="I3525">
        <v>123.935950413223</v>
      </c>
      <c r="J3525">
        <v>168.70409279930001</v>
      </c>
      <c r="K3525">
        <v>167.68324298845201</v>
      </c>
      <c r="L3525">
        <v>164.73158261677901</v>
      </c>
      <c r="M3525">
        <v>146.685705558949</v>
      </c>
      <c r="N3525">
        <v>161.75706940873999</v>
      </c>
      <c r="O3525">
        <v>139.89296636085601</v>
      </c>
      <c r="P3525">
        <v>130.81418439716299</v>
      </c>
      <c r="Q3525">
        <v>168.79707824694799</v>
      </c>
      <c r="R3525">
        <v>156.87810559006201</v>
      </c>
      <c r="S3525">
        <v>188.61140186915901</v>
      </c>
      <c r="T3525">
        <v>196.77626348665501</v>
      </c>
      <c r="U3525">
        <v>188.707027213228</v>
      </c>
      <c r="V3525">
        <v>217</v>
      </c>
      <c r="W3525">
        <v>207</v>
      </c>
      <c r="X3525">
        <v>189</v>
      </c>
      <c r="Y3525">
        <v>208</v>
      </c>
      <c r="Z3525">
        <v>220</v>
      </c>
      <c r="AA3525">
        <v>190</v>
      </c>
      <c r="AB3525">
        <v>205</v>
      </c>
    </row>
    <row r="3526" spans="1:28" x14ac:dyDescent="0.25">
      <c r="A3526" t="str">
        <f t="shared" si="55"/>
        <v>SchärdingPendler (Auspendler/-innen)Insgesamt</v>
      </c>
      <c r="B3526">
        <v>3525</v>
      </c>
      <c r="C3526">
        <v>414</v>
      </c>
      <c r="D3526" t="s">
        <v>213</v>
      </c>
      <c r="E3526" t="s">
        <v>459</v>
      </c>
      <c r="F3526" t="s">
        <v>48</v>
      </c>
      <c r="G3526">
        <v>19164</v>
      </c>
      <c r="H3526">
        <v>19609</v>
      </c>
      <c r="I3526">
        <v>19610</v>
      </c>
      <c r="J3526">
        <v>19798</v>
      </c>
      <c r="K3526">
        <v>19839</v>
      </c>
      <c r="L3526">
        <v>19901</v>
      </c>
      <c r="M3526">
        <v>19907</v>
      </c>
      <c r="N3526">
        <v>20237</v>
      </c>
      <c r="O3526">
        <v>20502</v>
      </c>
      <c r="P3526">
        <v>20890</v>
      </c>
      <c r="Q3526">
        <v>20924</v>
      </c>
      <c r="R3526">
        <v>20750</v>
      </c>
      <c r="S3526">
        <v>21069</v>
      </c>
    </row>
    <row r="3527" spans="1:28" x14ac:dyDescent="0.25">
      <c r="A3527" t="str">
        <f t="shared" si="55"/>
        <v>SchärdingPendler ins AuslandInsgesamt</v>
      </c>
      <c r="B3527">
        <v>3526</v>
      </c>
      <c r="C3527">
        <v>414</v>
      </c>
      <c r="D3527" t="s">
        <v>213</v>
      </c>
      <c r="E3527" t="s">
        <v>304</v>
      </c>
      <c r="F3527" t="s">
        <v>48</v>
      </c>
      <c r="G3527">
        <v>1298</v>
      </c>
      <c r="H3527">
        <v>1250</v>
      </c>
      <c r="I3527">
        <v>1226</v>
      </c>
      <c r="J3527">
        <v>1130</v>
      </c>
      <c r="K3527">
        <v>1095</v>
      </c>
      <c r="L3527">
        <v>1138</v>
      </c>
      <c r="M3527">
        <v>1089</v>
      </c>
      <c r="N3527">
        <v>1116</v>
      </c>
      <c r="O3527">
        <v>1076</v>
      </c>
      <c r="P3527">
        <v>1066</v>
      </c>
      <c r="Q3527">
        <v>1041</v>
      </c>
      <c r="R3527">
        <v>1005</v>
      </c>
      <c r="S3527">
        <v>992</v>
      </c>
    </row>
    <row r="3528" spans="1:28" x14ac:dyDescent="0.25">
      <c r="A3528" t="str">
        <f t="shared" si="55"/>
        <v>SchärdingPendler zw. BundesländernInsgesamt</v>
      </c>
      <c r="B3528">
        <v>3527</v>
      </c>
      <c r="C3528">
        <v>414</v>
      </c>
      <c r="D3528" t="s">
        <v>213</v>
      </c>
      <c r="E3528" t="s">
        <v>433</v>
      </c>
      <c r="F3528" t="s">
        <v>48</v>
      </c>
      <c r="G3528">
        <v>1013</v>
      </c>
      <c r="H3528">
        <v>1052</v>
      </c>
      <c r="I3528">
        <v>949</v>
      </c>
      <c r="J3528">
        <v>963</v>
      </c>
      <c r="K3528">
        <v>856</v>
      </c>
      <c r="L3528">
        <v>863</v>
      </c>
      <c r="M3528">
        <v>727</v>
      </c>
      <c r="N3528">
        <v>854</v>
      </c>
      <c r="O3528">
        <v>793</v>
      </c>
      <c r="P3528">
        <v>836</v>
      </c>
      <c r="Q3528">
        <v>778</v>
      </c>
      <c r="R3528">
        <v>741</v>
      </c>
      <c r="S3528">
        <v>823</v>
      </c>
    </row>
    <row r="3529" spans="1:28" x14ac:dyDescent="0.25">
      <c r="A3529" t="str">
        <f t="shared" si="55"/>
        <v>SchärdingPendler zw. Gemeinden eines Pol. BezirkesInsgesamt</v>
      </c>
      <c r="B3529">
        <v>3528</v>
      </c>
      <c r="C3529">
        <v>414</v>
      </c>
      <c r="D3529" t="s">
        <v>213</v>
      </c>
      <c r="E3529" t="s">
        <v>305</v>
      </c>
      <c r="F3529" t="s">
        <v>48</v>
      </c>
      <c r="G3529">
        <v>9918</v>
      </c>
      <c r="H3529">
        <v>9530</v>
      </c>
      <c r="I3529">
        <v>9878</v>
      </c>
      <c r="J3529">
        <v>9971</v>
      </c>
      <c r="K3529">
        <v>10022</v>
      </c>
      <c r="L3529">
        <v>10177</v>
      </c>
      <c r="M3529">
        <v>10515</v>
      </c>
      <c r="N3529">
        <v>10519</v>
      </c>
      <c r="O3529">
        <v>10779</v>
      </c>
      <c r="P3529">
        <v>10964</v>
      </c>
      <c r="Q3529">
        <v>11102</v>
      </c>
      <c r="R3529">
        <v>10945</v>
      </c>
      <c r="S3529">
        <v>11340</v>
      </c>
    </row>
    <row r="3530" spans="1:28" x14ac:dyDescent="0.25">
      <c r="A3530" t="str">
        <f t="shared" si="55"/>
        <v>SchärdingPendler zw. Pol. Bez. des BundeslandesInsgesamt</v>
      </c>
      <c r="B3530">
        <v>3529</v>
      </c>
      <c r="C3530">
        <v>414</v>
      </c>
      <c r="D3530" t="s">
        <v>213</v>
      </c>
      <c r="E3530" t="s">
        <v>306</v>
      </c>
      <c r="F3530" t="s">
        <v>48</v>
      </c>
      <c r="G3530">
        <v>6935</v>
      </c>
      <c r="H3530">
        <v>7777</v>
      </c>
      <c r="I3530">
        <v>7557</v>
      </c>
      <c r="J3530">
        <v>7734</v>
      </c>
      <c r="K3530">
        <v>7866</v>
      </c>
      <c r="L3530">
        <v>7723</v>
      </c>
      <c r="M3530">
        <v>7576</v>
      </c>
      <c r="N3530">
        <v>7748</v>
      </c>
      <c r="O3530">
        <v>7854</v>
      </c>
      <c r="P3530">
        <v>8024</v>
      </c>
      <c r="Q3530">
        <v>8003</v>
      </c>
      <c r="R3530">
        <v>8059</v>
      </c>
      <c r="S3530">
        <v>7914</v>
      </c>
    </row>
    <row r="3531" spans="1:28" x14ac:dyDescent="0.25">
      <c r="A3531" t="str">
        <f t="shared" si="55"/>
        <v>SchärdingPensionisteneinkommenBrutto_Schnitt</v>
      </c>
      <c r="B3531">
        <v>3530</v>
      </c>
      <c r="C3531">
        <v>414</v>
      </c>
      <c r="D3531" t="s">
        <v>213</v>
      </c>
      <c r="E3531" t="s">
        <v>44</v>
      </c>
      <c r="F3531" t="s">
        <v>54</v>
      </c>
      <c r="G3531">
        <v>12849.731045819901</v>
      </c>
      <c r="H3531">
        <v>13036.521816509399</v>
      </c>
      <c r="I3531">
        <v>13547.128886946901</v>
      </c>
      <c r="J3531">
        <v>13971.5495142086</v>
      </c>
      <c r="K3531">
        <v>14487.2752057371</v>
      </c>
      <c r="L3531">
        <v>14968.2682073868</v>
      </c>
      <c r="M3531">
        <v>15336.3343298033</v>
      </c>
      <c r="N3531">
        <v>15677.971834862399</v>
      </c>
      <c r="O3531">
        <v>16270.242107886201</v>
      </c>
      <c r="P3531">
        <v>16874.246681695899</v>
      </c>
      <c r="Q3531">
        <v>17359.854095491901</v>
      </c>
      <c r="R3531">
        <v>17805.998132003198</v>
      </c>
      <c r="S3531">
        <v>18220.592758969899</v>
      </c>
      <c r="T3531">
        <v>18555.3145718786</v>
      </c>
      <c r="U3531">
        <v>19052.453131697701</v>
      </c>
      <c r="V3531">
        <v>19804.233234499501</v>
      </c>
      <c r="W3531">
        <v>21253.211886173201</v>
      </c>
      <c r="X3531">
        <v>22013.368120311101</v>
      </c>
      <c r="Y3531">
        <v>22875.041292291</v>
      </c>
    </row>
    <row r="3532" spans="1:28" x14ac:dyDescent="0.25">
      <c r="A3532" t="str">
        <f t="shared" si="55"/>
        <v>SchärdingPensionisteneinkommenBruttobezüge 1000 EUR</v>
      </c>
      <c r="B3532">
        <v>3531</v>
      </c>
      <c r="C3532">
        <v>414</v>
      </c>
      <c r="D3532" t="s">
        <v>213</v>
      </c>
      <c r="E3532" t="s">
        <v>44</v>
      </c>
      <c r="F3532" t="s">
        <v>55</v>
      </c>
      <c r="G3532">
        <v>159850.65421000001</v>
      </c>
      <c r="H3532">
        <v>162982.59575000001</v>
      </c>
      <c r="I3532">
        <v>170517.7113</v>
      </c>
      <c r="J3532">
        <v>176013.58077999999</v>
      </c>
      <c r="K3532">
        <v>184843.14434999999</v>
      </c>
      <c r="L3532">
        <v>193719.32714000001</v>
      </c>
      <c r="M3532">
        <v>202746.33984</v>
      </c>
      <c r="N3532">
        <v>210194.56839</v>
      </c>
      <c r="O3532">
        <v>221991.18332000001</v>
      </c>
      <c r="P3532">
        <v>232037.76611999999</v>
      </c>
      <c r="Q3532">
        <v>241058.93397000001</v>
      </c>
      <c r="R3532">
        <v>246310.37216</v>
      </c>
      <c r="S3532">
        <v>251881.4743</v>
      </c>
      <c r="T3532">
        <v>259180.63394</v>
      </c>
      <c r="U3532">
        <v>270239.99521999998</v>
      </c>
      <c r="V3532">
        <v>285874.10674000002</v>
      </c>
      <c r="W3532">
        <v>304345.99420999998</v>
      </c>
      <c r="X3532">
        <v>319832.22541999997</v>
      </c>
      <c r="Y3532">
        <v>337383.98401999997</v>
      </c>
    </row>
    <row r="3533" spans="1:28" x14ac:dyDescent="0.25">
      <c r="A3533" t="str">
        <f t="shared" si="55"/>
        <v>SchärdingPensionisteneinkommenBruttobezüge Fälle</v>
      </c>
      <c r="B3533">
        <v>3532</v>
      </c>
      <c r="C3533">
        <v>414</v>
      </c>
      <c r="D3533" t="s">
        <v>213</v>
      </c>
      <c r="E3533" t="s">
        <v>44</v>
      </c>
      <c r="F3533" t="s">
        <v>56</v>
      </c>
      <c r="G3533">
        <v>12440</v>
      </c>
      <c r="H3533">
        <v>12502</v>
      </c>
      <c r="I3533">
        <v>12587</v>
      </c>
      <c r="J3533">
        <v>12598</v>
      </c>
      <c r="K3533">
        <v>12759</v>
      </c>
      <c r="L3533">
        <v>12942</v>
      </c>
      <c r="M3533">
        <v>13220</v>
      </c>
      <c r="N3533">
        <v>13407</v>
      </c>
      <c r="O3533">
        <v>13644</v>
      </c>
      <c r="P3533">
        <v>13751</v>
      </c>
      <c r="Q3533">
        <v>13886</v>
      </c>
      <c r="R3533">
        <v>13833</v>
      </c>
      <c r="S3533">
        <v>13824</v>
      </c>
      <c r="T3533">
        <v>13968</v>
      </c>
      <c r="U3533">
        <v>14184</v>
      </c>
      <c r="V3533">
        <v>14435</v>
      </c>
      <c r="W3533">
        <v>14320</v>
      </c>
      <c r="X3533">
        <v>14529</v>
      </c>
      <c r="Y3533">
        <v>14749</v>
      </c>
    </row>
    <row r="3534" spans="1:28" x14ac:dyDescent="0.25">
      <c r="A3534" t="str">
        <f t="shared" si="55"/>
        <v>SchärdingPensionisteneinkommenLohnsteuer 1000 EUR</v>
      </c>
      <c r="B3534">
        <v>3533</v>
      </c>
      <c r="C3534">
        <v>414</v>
      </c>
      <c r="D3534" t="s">
        <v>213</v>
      </c>
      <c r="E3534" t="s">
        <v>44</v>
      </c>
      <c r="F3534" t="s">
        <v>57</v>
      </c>
      <c r="G3534">
        <v>14243.41289</v>
      </c>
      <c r="H3534">
        <v>13105.229520000001</v>
      </c>
      <c r="I3534">
        <v>14430.00497</v>
      </c>
      <c r="J3534">
        <v>15493.58707</v>
      </c>
      <c r="K3534">
        <v>17174.801719999999</v>
      </c>
      <c r="L3534">
        <v>16141.904920000001</v>
      </c>
      <c r="M3534">
        <v>17699.616750000001</v>
      </c>
      <c r="N3534">
        <v>19324.77608</v>
      </c>
      <c r="O3534">
        <v>21553.304619999999</v>
      </c>
      <c r="P3534">
        <v>23560.544279999998</v>
      </c>
      <c r="Q3534">
        <v>25472.124690000001</v>
      </c>
      <c r="R3534">
        <v>27251.716970000001</v>
      </c>
      <c r="S3534">
        <v>22909.416659999999</v>
      </c>
      <c r="T3534">
        <v>24218.15497</v>
      </c>
      <c r="U3534">
        <v>26335.715209999998</v>
      </c>
      <c r="V3534">
        <v>28950.742340000001</v>
      </c>
      <c r="W3534">
        <v>29223.290789999999</v>
      </c>
      <c r="X3534">
        <v>32175.03141</v>
      </c>
      <c r="Y3534">
        <v>33405.790459999997</v>
      </c>
    </row>
    <row r="3535" spans="1:28" x14ac:dyDescent="0.25">
      <c r="A3535" t="str">
        <f t="shared" si="55"/>
        <v>SchärdingPensionisteneinkommenLohnsteuer Fälle</v>
      </c>
      <c r="B3535">
        <v>3534</v>
      </c>
      <c r="C3535">
        <v>414</v>
      </c>
      <c r="D3535" t="s">
        <v>213</v>
      </c>
      <c r="E3535" t="s">
        <v>44</v>
      </c>
      <c r="F3535" t="s">
        <v>58</v>
      </c>
      <c r="G3535">
        <v>5027</v>
      </c>
      <c r="H3535">
        <v>4717</v>
      </c>
      <c r="I3535">
        <v>5040</v>
      </c>
      <c r="J3535">
        <v>5574</v>
      </c>
      <c r="K3535">
        <v>5719</v>
      </c>
      <c r="L3535">
        <v>5478</v>
      </c>
      <c r="M3535">
        <v>5809</v>
      </c>
      <c r="N3535">
        <v>6058</v>
      </c>
      <c r="O3535">
        <v>6467</v>
      </c>
      <c r="P3535">
        <v>6722</v>
      </c>
      <c r="Q3535">
        <v>7105</v>
      </c>
      <c r="R3535">
        <v>7263</v>
      </c>
      <c r="S3535">
        <v>7382</v>
      </c>
      <c r="T3535">
        <v>7607</v>
      </c>
      <c r="U3535">
        <v>7932</v>
      </c>
      <c r="V3535">
        <v>8473</v>
      </c>
      <c r="W3535">
        <v>9227</v>
      </c>
      <c r="X3535">
        <v>9657</v>
      </c>
      <c r="Y3535">
        <v>10107</v>
      </c>
    </row>
    <row r="3536" spans="1:28" x14ac:dyDescent="0.25">
      <c r="A3536" t="str">
        <f t="shared" si="55"/>
        <v>SchärdingPensionisteneinkommenNetto_Schnitt</v>
      </c>
      <c r="B3536">
        <v>3535</v>
      </c>
      <c r="C3536">
        <v>414</v>
      </c>
      <c r="D3536" t="s">
        <v>213</v>
      </c>
      <c r="E3536" t="s">
        <v>44</v>
      </c>
      <c r="F3536" t="s">
        <v>59</v>
      </c>
      <c r="G3536">
        <v>11072.740777331201</v>
      </c>
      <c r="H3536">
        <v>11292.6563029915</v>
      </c>
      <c r="I3536">
        <v>11666.8435298324</v>
      </c>
      <c r="J3536">
        <v>11988.760584219701</v>
      </c>
      <c r="K3536">
        <v>12347.0918927816</v>
      </c>
      <c r="L3536">
        <v>12896.105479833101</v>
      </c>
      <c r="M3536">
        <v>13147.617885022701</v>
      </c>
      <c r="N3536">
        <v>13366.4950824196</v>
      </c>
      <c r="O3536">
        <v>13789.8461719437</v>
      </c>
      <c r="P3536">
        <v>14228.6739880736</v>
      </c>
      <c r="Q3536">
        <v>14566.5944109175</v>
      </c>
      <c r="R3536">
        <v>14854.288163811199</v>
      </c>
      <c r="S3536">
        <v>15553.994185474499</v>
      </c>
      <c r="T3536">
        <v>15797.318618270299</v>
      </c>
      <c r="U3536">
        <v>16147.030225606301</v>
      </c>
      <c r="V3536">
        <v>16711.089912712199</v>
      </c>
      <c r="W3536">
        <v>18063.769421089401</v>
      </c>
      <c r="X3536">
        <v>18611.900565765001</v>
      </c>
      <c r="Y3536">
        <v>19380.6772669333</v>
      </c>
    </row>
    <row r="3537" spans="1:47" x14ac:dyDescent="0.25">
      <c r="A3537" t="str">
        <f t="shared" si="55"/>
        <v>SchärdingPensionisteneinkommenNettobezüge 1000 EUR</v>
      </c>
      <c r="B3537">
        <v>3536</v>
      </c>
      <c r="C3537">
        <v>414</v>
      </c>
      <c r="D3537" t="s">
        <v>213</v>
      </c>
      <c r="E3537" t="s">
        <v>44</v>
      </c>
      <c r="F3537" t="s">
        <v>60</v>
      </c>
      <c r="G3537">
        <v>137744.89527000001</v>
      </c>
      <c r="H3537">
        <v>141180.78909999999</v>
      </c>
      <c r="I3537">
        <v>146850.55950999999</v>
      </c>
      <c r="J3537">
        <v>151034.40583999999</v>
      </c>
      <c r="K3537">
        <v>157536.54545999999</v>
      </c>
      <c r="L3537">
        <v>166901.39712000001</v>
      </c>
      <c r="M3537">
        <v>173811.50844000001</v>
      </c>
      <c r="N3537">
        <v>179204.59956999999</v>
      </c>
      <c r="O3537">
        <v>188148.66117000001</v>
      </c>
      <c r="P3537">
        <v>195658.49601</v>
      </c>
      <c r="Q3537">
        <v>202271.72998999999</v>
      </c>
      <c r="R3537">
        <v>205479.36817</v>
      </c>
      <c r="S3537">
        <v>215018.41562000001</v>
      </c>
      <c r="T3537">
        <v>220656.94646000001</v>
      </c>
      <c r="U3537">
        <v>229029.47672000001</v>
      </c>
      <c r="V3537">
        <v>241224.58288999999</v>
      </c>
      <c r="W3537">
        <v>258673.17811000001</v>
      </c>
      <c r="X3537">
        <v>270412.30332000001</v>
      </c>
      <c r="Y3537">
        <v>285845.60901000001</v>
      </c>
    </row>
    <row r="3538" spans="1:47" x14ac:dyDescent="0.25">
      <c r="A3538" t="str">
        <f t="shared" si="55"/>
        <v>SchärdingPensionisteneinkommenSV-Beiträge 1000 EUR</v>
      </c>
      <c r="B3538">
        <v>3537</v>
      </c>
      <c r="C3538">
        <v>414</v>
      </c>
      <c r="D3538" t="s">
        <v>213</v>
      </c>
      <c r="E3538" t="s">
        <v>44</v>
      </c>
      <c r="F3538" t="s">
        <v>61</v>
      </c>
      <c r="G3538">
        <v>7862.3460500000001</v>
      </c>
      <c r="H3538">
        <v>8696.5771299999997</v>
      </c>
      <c r="I3538">
        <v>9237.1468199999999</v>
      </c>
      <c r="J3538">
        <v>9485.5878699999994</v>
      </c>
      <c r="K3538">
        <v>10131.79717</v>
      </c>
      <c r="L3538">
        <v>10676.025100000001</v>
      </c>
      <c r="M3538">
        <v>11235.21465</v>
      </c>
      <c r="N3538">
        <v>11665.19274</v>
      </c>
      <c r="O3538">
        <v>12289.21753</v>
      </c>
      <c r="P3538">
        <v>12818.725829999999</v>
      </c>
      <c r="Q3538">
        <v>13315.07929</v>
      </c>
      <c r="R3538">
        <v>13579.28702</v>
      </c>
      <c r="S3538">
        <v>13953.642019999999</v>
      </c>
      <c r="T3538">
        <v>14305.532509999999</v>
      </c>
      <c r="U3538">
        <v>14874.80329</v>
      </c>
      <c r="V3538">
        <v>15698.781510000001</v>
      </c>
      <c r="W3538">
        <v>16449.525310000001</v>
      </c>
      <c r="X3538">
        <v>17244.89069</v>
      </c>
      <c r="Y3538">
        <v>18132.58455</v>
      </c>
    </row>
    <row r="3539" spans="1:47" x14ac:dyDescent="0.25">
      <c r="A3539" t="str">
        <f t="shared" si="55"/>
        <v>SchärdingPensionisteneinkommenSV-Beiträge Fälle</v>
      </c>
      <c r="B3539">
        <v>3538</v>
      </c>
      <c r="C3539">
        <v>414</v>
      </c>
      <c r="D3539" t="s">
        <v>213</v>
      </c>
      <c r="E3539" t="s">
        <v>44</v>
      </c>
      <c r="F3539" t="s">
        <v>62</v>
      </c>
      <c r="G3539">
        <v>11868</v>
      </c>
      <c r="H3539">
        <v>11917</v>
      </c>
      <c r="I3539">
        <v>12007</v>
      </c>
      <c r="J3539">
        <v>12020</v>
      </c>
      <c r="K3539">
        <v>12176</v>
      </c>
      <c r="L3539">
        <v>12338</v>
      </c>
      <c r="M3539">
        <v>12568</v>
      </c>
      <c r="N3539">
        <v>12749</v>
      </c>
      <c r="O3539">
        <v>12926</v>
      </c>
      <c r="P3539">
        <v>13030</v>
      </c>
      <c r="Q3539">
        <v>13165</v>
      </c>
      <c r="R3539">
        <v>13118</v>
      </c>
      <c r="S3539">
        <v>13121</v>
      </c>
      <c r="T3539">
        <v>13241</v>
      </c>
      <c r="U3539">
        <v>13450</v>
      </c>
      <c r="V3539">
        <v>13703</v>
      </c>
      <c r="W3539">
        <v>13649</v>
      </c>
      <c r="X3539">
        <v>13895</v>
      </c>
      <c r="Y3539">
        <v>14113</v>
      </c>
    </row>
    <row r="3540" spans="1:47" x14ac:dyDescent="0.25">
      <c r="A3540" t="str">
        <f t="shared" si="55"/>
        <v>SchärdingUnselbstständig BeschäftigteFrauen</v>
      </c>
      <c r="B3540">
        <v>3539</v>
      </c>
      <c r="C3540">
        <v>414</v>
      </c>
      <c r="D3540" t="s">
        <v>213</v>
      </c>
      <c r="E3540" t="s">
        <v>38</v>
      </c>
      <c r="F3540" t="s">
        <v>47</v>
      </c>
      <c r="G3540">
        <v>4012</v>
      </c>
      <c r="H3540">
        <v>4222</v>
      </c>
      <c r="I3540">
        <v>3954</v>
      </c>
      <c r="J3540">
        <v>4227</v>
      </c>
      <c r="K3540">
        <v>3926</v>
      </c>
      <c r="L3540">
        <v>4210</v>
      </c>
      <c r="M3540">
        <v>4052</v>
      </c>
      <c r="N3540">
        <v>4371</v>
      </c>
      <c r="O3540">
        <v>7949</v>
      </c>
      <c r="P3540">
        <v>8504</v>
      </c>
      <c r="Q3540">
        <v>8232</v>
      </c>
      <c r="R3540">
        <v>8607</v>
      </c>
      <c r="S3540">
        <v>8433</v>
      </c>
      <c r="T3540">
        <v>8866</v>
      </c>
      <c r="U3540">
        <v>8842</v>
      </c>
      <c r="V3540">
        <v>9230</v>
      </c>
      <c r="W3540">
        <v>9008</v>
      </c>
      <c r="X3540">
        <v>9381</v>
      </c>
      <c r="Y3540">
        <v>9026</v>
      </c>
      <c r="Z3540">
        <v>9404</v>
      </c>
      <c r="AA3540">
        <v>9264</v>
      </c>
      <c r="AB3540">
        <v>9575</v>
      </c>
      <c r="AC3540">
        <v>9378</v>
      </c>
      <c r="AD3540">
        <v>9812</v>
      </c>
      <c r="AE3540">
        <v>9454</v>
      </c>
      <c r="AF3540">
        <v>9878</v>
      </c>
      <c r="AG3540">
        <v>9697</v>
      </c>
      <c r="AH3540">
        <v>10046</v>
      </c>
      <c r="AI3540">
        <v>9868</v>
      </c>
      <c r="AJ3540">
        <v>10223</v>
      </c>
      <c r="AK3540">
        <v>10016</v>
      </c>
      <c r="AL3540">
        <v>10362</v>
      </c>
      <c r="AM3540">
        <v>10194</v>
      </c>
      <c r="AN3540">
        <v>10362</v>
      </c>
      <c r="AO3540">
        <v>10148</v>
      </c>
      <c r="AP3540">
        <v>10687</v>
      </c>
      <c r="AQ3540">
        <v>10781</v>
      </c>
      <c r="AR3540">
        <v>10974</v>
      </c>
      <c r="AS3540">
        <v>10935</v>
      </c>
      <c r="AT3540">
        <v>11103</v>
      </c>
      <c r="AU3540">
        <v>10953</v>
      </c>
    </row>
    <row r="3541" spans="1:47" x14ac:dyDescent="0.25">
      <c r="A3541" t="str">
        <f t="shared" si="55"/>
        <v>SchärdingUnselbstständig BeschäftigteInsgesamt</v>
      </c>
      <c r="B3541">
        <v>3540</v>
      </c>
      <c r="C3541">
        <v>414</v>
      </c>
      <c r="D3541" t="s">
        <v>213</v>
      </c>
      <c r="E3541" t="s">
        <v>38</v>
      </c>
      <c r="F3541" t="s">
        <v>48</v>
      </c>
      <c r="G3541">
        <v>9931</v>
      </c>
      <c r="H3541">
        <v>11347</v>
      </c>
      <c r="I3541">
        <v>9936</v>
      </c>
      <c r="J3541">
        <v>11412</v>
      </c>
      <c r="K3541">
        <v>9957</v>
      </c>
      <c r="L3541">
        <v>11534</v>
      </c>
      <c r="M3541">
        <v>10432</v>
      </c>
      <c r="N3541">
        <v>11923</v>
      </c>
      <c r="O3541">
        <v>19099</v>
      </c>
      <c r="P3541">
        <v>21014</v>
      </c>
      <c r="Q3541">
        <v>19194</v>
      </c>
      <c r="R3541">
        <v>20737</v>
      </c>
      <c r="S3541">
        <v>19074</v>
      </c>
      <c r="T3541">
        <v>21075</v>
      </c>
      <c r="U3541">
        <v>19736</v>
      </c>
      <c r="V3541">
        <v>21505</v>
      </c>
      <c r="W3541">
        <v>20031</v>
      </c>
      <c r="X3541">
        <v>21840</v>
      </c>
      <c r="Y3541">
        <v>20084</v>
      </c>
      <c r="Z3541">
        <v>22133</v>
      </c>
      <c r="AA3541">
        <v>20384</v>
      </c>
      <c r="AB3541">
        <v>22193</v>
      </c>
      <c r="AC3541">
        <v>20544</v>
      </c>
      <c r="AD3541">
        <v>22497</v>
      </c>
      <c r="AE3541">
        <v>20626</v>
      </c>
      <c r="AF3541">
        <v>22539</v>
      </c>
      <c r="AG3541">
        <v>20987</v>
      </c>
      <c r="AH3541">
        <v>22828</v>
      </c>
      <c r="AI3541">
        <v>21491</v>
      </c>
      <c r="AJ3541">
        <v>23118</v>
      </c>
      <c r="AK3541">
        <v>21725</v>
      </c>
      <c r="AL3541">
        <v>23307</v>
      </c>
      <c r="AM3541">
        <v>21971</v>
      </c>
      <c r="AN3541">
        <v>23110</v>
      </c>
      <c r="AO3541">
        <v>21688</v>
      </c>
      <c r="AP3541">
        <v>23516</v>
      </c>
      <c r="AQ3541">
        <v>22823</v>
      </c>
      <c r="AR3541">
        <v>24063</v>
      </c>
      <c r="AS3541">
        <v>23030</v>
      </c>
      <c r="AT3541">
        <v>24185</v>
      </c>
      <c r="AU3541">
        <v>22969</v>
      </c>
    </row>
    <row r="3542" spans="1:47" x14ac:dyDescent="0.25">
      <c r="A3542" t="str">
        <f t="shared" si="55"/>
        <v>SchärdingUnselbstständig BeschäftigteMänner</v>
      </c>
      <c r="B3542">
        <v>3541</v>
      </c>
      <c r="C3542">
        <v>414</v>
      </c>
      <c r="D3542" t="s">
        <v>213</v>
      </c>
      <c r="E3542" t="s">
        <v>38</v>
      </c>
      <c r="F3542" t="s">
        <v>49</v>
      </c>
      <c r="G3542">
        <v>5919</v>
      </c>
      <c r="H3542">
        <v>7125</v>
      </c>
      <c r="I3542">
        <v>5982</v>
      </c>
      <c r="J3542">
        <v>7185</v>
      </c>
      <c r="K3542">
        <v>6031</v>
      </c>
      <c r="L3542">
        <v>7324</v>
      </c>
      <c r="M3542">
        <v>6380</v>
      </c>
      <c r="N3542">
        <v>7552</v>
      </c>
      <c r="O3542">
        <v>11150</v>
      </c>
      <c r="P3542">
        <v>12510</v>
      </c>
      <c r="Q3542">
        <v>10962</v>
      </c>
      <c r="R3542">
        <v>12130</v>
      </c>
      <c r="S3542">
        <v>10641</v>
      </c>
      <c r="T3542">
        <v>12209</v>
      </c>
      <c r="U3542">
        <v>10894</v>
      </c>
      <c r="V3542">
        <v>12275</v>
      </c>
      <c r="W3542">
        <v>11023</v>
      </c>
      <c r="X3542">
        <v>12459</v>
      </c>
      <c r="Y3542">
        <v>11058</v>
      </c>
      <c r="Z3542">
        <v>12729</v>
      </c>
      <c r="AA3542">
        <v>11120</v>
      </c>
      <c r="AB3542">
        <v>12618</v>
      </c>
      <c r="AC3542">
        <v>11166</v>
      </c>
      <c r="AD3542">
        <v>12685</v>
      </c>
      <c r="AE3542">
        <v>11172</v>
      </c>
      <c r="AF3542">
        <v>12661</v>
      </c>
      <c r="AG3542">
        <v>11290</v>
      </c>
      <c r="AH3542">
        <v>12782</v>
      </c>
      <c r="AI3542">
        <v>11623</v>
      </c>
      <c r="AJ3542">
        <v>12895</v>
      </c>
      <c r="AK3542">
        <v>11709</v>
      </c>
      <c r="AL3542">
        <v>12945</v>
      </c>
      <c r="AM3542">
        <v>11777</v>
      </c>
      <c r="AN3542">
        <v>12748</v>
      </c>
      <c r="AO3542">
        <v>11540</v>
      </c>
      <c r="AP3542">
        <v>12829</v>
      </c>
      <c r="AQ3542">
        <v>12042</v>
      </c>
      <c r="AR3542">
        <v>13089</v>
      </c>
      <c r="AS3542">
        <v>12095</v>
      </c>
      <c r="AT3542">
        <v>13082</v>
      </c>
      <c r="AU3542">
        <v>12016</v>
      </c>
    </row>
    <row r="3543" spans="1:47" x14ac:dyDescent="0.25">
      <c r="A3543" t="str">
        <f t="shared" si="55"/>
        <v>SchärdingUnselbstständig Beschäftigte GW mgfInsgesamt</v>
      </c>
      <c r="B3543">
        <v>3542</v>
      </c>
      <c r="C3543">
        <v>414</v>
      </c>
      <c r="D3543" t="s">
        <v>213</v>
      </c>
      <c r="E3543" t="s">
        <v>450</v>
      </c>
      <c r="F3543" t="s">
        <v>48</v>
      </c>
      <c r="G3543">
        <v>14829.873842872999</v>
      </c>
      <c r="H3543">
        <v>13737.283380567</v>
      </c>
      <c r="I3543">
        <v>15328.232890228999</v>
      </c>
      <c r="J3543">
        <v>13860.451092388001</v>
      </c>
      <c r="K3543">
        <v>15447.935963827</v>
      </c>
      <c r="L3543">
        <v>13853.581870308</v>
      </c>
      <c r="M3543">
        <v>14922.599053587999</v>
      </c>
      <c r="N3543">
        <v>14151.429898144001</v>
      </c>
      <c r="O3543">
        <v>15565.428876107</v>
      </c>
      <c r="P3543">
        <v>14944.633329404</v>
      </c>
      <c r="Q3543">
        <v>16187.586639273</v>
      </c>
      <c r="R3543">
        <v>15117.126723149</v>
      </c>
      <c r="S3543">
        <v>16048.095386347</v>
      </c>
      <c r="T3543">
        <v>15036.485542664999</v>
      </c>
    </row>
    <row r="3544" spans="1:47" x14ac:dyDescent="0.25">
      <c r="A3544" t="str">
        <f t="shared" si="55"/>
        <v>SchärdingUnselbstständig Beschäftigte GW ogfInsgesamt</v>
      </c>
      <c r="B3544">
        <v>3543</v>
      </c>
      <c r="C3544">
        <v>414</v>
      </c>
      <c r="D3544" t="s">
        <v>213</v>
      </c>
      <c r="E3544" t="s">
        <v>449</v>
      </c>
      <c r="F3544" t="s">
        <v>48</v>
      </c>
      <c r="G3544">
        <v>13413.122654286</v>
      </c>
      <c r="H3544">
        <v>12385.271529074</v>
      </c>
      <c r="I3544">
        <v>13867.022601949</v>
      </c>
      <c r="J3544">
        <v>12576.629897887</v>
      </c>
      <c r="K3544">
        <v>14008.715346894</v>
      </c>
      <c r="L3544">
        <v>12564.510825093001</v>
      </c>
      <c r="M3544">
        <v>13647.819464831</v>
      </c>
      <c r="N3544">
        <v>12996.02424676</v>
      </c>
      <c r="O3544">
        <v>14164.107389437</v>
      </c>
      <c r="P3544">
        <v>13688.517456791</v>
      </c>
      <c r="Q3544">
        <v>14771.074446488999</v>
      </c>
      <c r="R3544">
        <v>13794.900420911999</v>
      </c>
      <c r="S3544">
        <v>14622.935980286</v>
      </c>
      <c r="T3544">
        <v>13652.871468941001</v>
      </c>
    </row>
    <row r="3545" spans="1:47" x14ac:dyDescent="0.25">
      <c r="A3545" t="str">
        <f t="shared" si="55"/>
        <v>SchärdingUnternehmenInsgesamt</v>
      </c>
      <c r="B3545">
        <v>3544</v>
      </c>
      <c r="C3545">
        <v>414</v>
      </c>
      <c r="D3545" t="s">
        <v>213</v>
      </c>
      <c r="E3545" t="s">
        <v>475</v>
      </c>
      <c r="F3545" t="s">
        <v>48</v>
      </c>
      <c r="G3545">
        <v>4304</v>
      </c>
      <c r="H3545">
        <v>4399</v>
      </c>
      <c r="I3545">
        <v>4497</v>
      </c>
    </row>
    <row r="3546" spans="1:47" x14ac:dyDescent="0.25">
      <c r="A3546" t="str">
        <f t="shared" si="55"/>
        <v>SchärdingWohnbevölkerungInsgesamt</v>
      </c>
      <c r="B3546">
        <v>3545</v>
      </c>
      <c r="C3546">
        <v>414</v>
      </c>
      <c r="D3546" t="s">
        <v>213</v>
      </c>
      <c r="E3546" t="s">
        <v>42</v>
      </c>
      <c r="F3546" t="s">
        <v>48</v>
      </c>
      <c r="G3546">
        <v>56929</v>
      </c>
      <c r="H3546">
        <v>56918</v>
      </c>
      <c r="I3546">
        <v>56837</v>
      </c>
      <c r="J3546">
        <v>56950</v>
      </c>
      <c r="K3546">
        <v>56821</v>
      </c>
      <c r="L3546">
        <v>56783</v>
      </c>
      <c r="M3546">
        <v>56730</v>
      </c>
      <c r="N3546">
        <v>56666</v>
      </c>
      <c r="O3546">
        <v>56539</v>
      </c>
      <c r="P3546">
        <v>56374</v>
      </c>
      <c r="Q3546">
        <v>56448</v>
      </c>
      <c r="R3546">
        <v>56393</v>
      </c>
      <c r="S3546">
        <v>56287</v>
      </c>
      <c r="T3546">
        <v>56528</v>
      </c>
      <c r="U3546">
        <v>56906</v>
      </c>
      <c r="V3546">
        <v>57181</v>
      </c>
      <c r="W3546">
        <v>57253</v>
      </c>
      <c r="X3546">
        <v>57307</v>
      </c>
      <c r="Y3546">
        <v>57391</v>
      </c>
      <c r="Z3546">
        <v>57438</v>
      </c>
      <c r="AA3546">
        <v>57497</v>
      </c>
      <c r="AB3546">
        <v>58061</v>
      </c>
    </row>
    <row r="3547" spans="1:47" x14ac:dyDescent="0.25">
      <c r="A3547" t="str">
        <f t="shared" si="55"/>
        <v>Steyr-LandArbeitnehmereinkommenBrutto_Schnitt</v>
      </c>
      <c r="B3547">
        <v>3546</v>
      </c>
      <c r="C3547">
        <v>415</v>
      </c>
      <c r="D3547" t="s">
        <v>214</v>
      </c>
      <c r="E3547" t="s">
        <v>43</v>
      </c>
      <c r="F3547" t="s">
        <v>54</v>
      </c>
      <c r="G3547">
        <v>25064.408680585399</v>
      </c>
      <c r="H3547">
        <v>25637.268927876699</v>
      </c>
      <c r="I3547">
        <v>26524.445063314801</v>
      </c>
      <c r="J3547">
        <v>27454.6565856698</v>
      </c>
      <c r="K3547">
        <v>28459.396543050199</v>
      </c>
      <c r="L3547">
        <v>28650.199649938299</v>
      </c>
      <c r="M3547">
        <v>28974.326319325301</v>
      </c>
      <c r="N3547">
        <v>29993.636464593201</v>
      </c>
      <c r="O3547">
        <v>31225.731822703201</v>
      </c>
      <c r="P3547">
        <v>31729.481840337001</v>
      </c>
      <c r="Q3547">
        <v>32457.847949748699</v>
      </c>
      <c r="R3547">
        <v>33155.619140265298</v>
      </c>
      <c r="S3547">
        <v>34036.038931168601</v>
      </c>
      <c r="T3547">
        <v>34765.591197009097</v>
      </c>
      <c r="U3547">
        <v>36316.691078565498</v>
      </c>
      <c r="V3547">
        <v>37240.091306230897</v>
      </c>
      <c r="W3547">
        <v>37999.423129497598</v>
      </c>
      <c r="X3547">
        <v>39637.002552403603</v>
      </c>
      <c r="Y3547">
        <v>40934.984680221198</v>
      </c>
    </row>
    <row r="3548" spans="1:47" x14ac:dyDescent="0.25">
      <c r="A3548" t="str">
        <f t="shared" si="55"/>
        <v>Steyr-LandArbeitnehmereinkommenBruttobezüge 1000 EUR</v>
      </c>
      <c r="B3548">
        <v>3547</v>
      </c>
      <c r="C3548">
        <v>415</v>
      </c>
      <c r="D3548" t="s">
        <v>214</v>
      </c>
      <c r="E3548" t="s">
        <v>43</v>
      </c>
      <c r="F3548" t="s">
        <v>55</v>
      </c>
      <c r="G3548">
        <v>642275.47244000004</v>
      </c>
      <c r="H3548">
        <v>672183.55402000004</v>
      </c>
      <c r="I3548">
        <v>710085.91879000003</v>
      </c>
      <c r="J3548">
        <v>749100.30493999994</v>
      </c>
      <c r="K3548">
        <v>791968.08700000006</v>
      </c>
      <c r="L3548">
        <v>788969.19796000002</v>
      </c>
      <c r="M3548">
        <v>810817.54772000003</v>
      </c>
      <c r="N3548">
        <v>853468.92559999996</v>
      </c>
      <c r="O3548">
        <v>891525.86927000002</v>
      </c>
      <c r="P3548">
        <v>911365.90689999994</v>
      </c>
      <c r="Q3548">
        <v>936571.20259</v>
      </c>
      <c r="R3548">
        <v>964894.82822000002</v>
      </c>
      <c r="S3548">
        <v>1006275.491</v>
      </c>
      <c r="T3548">
        <v>1041507.58108</v>
      </c>
      <c r="U3548">
        <v>1088592.8150800001</v>
      </c>
      <c r="V3548">
        <v>1134966.2627399999</v>
      </c>
      <c r="W3548">
        <v>1135308.7648400001</v>
      </c>
      <c r="X3548">
        <v>1198860.7792</v>
      </c>
      <c r="Y3548">
        <v>1258341.4290700001</v>
      </c>
    </row>
    <row r="3549" spans="1:47" x14ac:dyDescent="0.25">
      <c r="A3549" t="str">
        <f t="shared" si="55"/>
        <v>Steyr-LandArbeitnehmereinkommenBruttobezüge Fälle</v>
      </c>
      <c r="B3549">
        <v>3548</v>
      </c>
      <c r="C3549">
        <v>415</v>
      </c>
      <c r="D3549" t="s">
        <v>214</v>
      </c>
      <c r="E3549" t="s">
        <v>43</v>
      </c>
      <c r="F3549" t="s">
        <v>56</v>
      </c>
      <c r="G3549">
        <v>25625</v>
      </c>
      <c r="H3549">
        <v>26219</v>
      </c>
      <c r="I3549">
        <v>26771</v>
      </c>
      <c r="J3549">
        <v>27285</v>
      </c>
      <c r="K3549">
        <v>27828</v>
      </c>
      <c r="L3549">
        <v>27538</v>
      </c>
      <c r="M3549">
        <v>27984</v>
      </c>
      <c r="N3549">
        <v>28455</v>
      </c>
      <c r="O3549">
        <v>28551</v>
      </c>
      <c r="P3549">
        <v>28723</v>
      </c>
      <c r="Q3549">
        <v>28855</v>
      </c>
      <c r="R3549">
        <v>29102</v>
      </c>
      <c r="S3549">
        <v>29565</v>
      </c>
      <c r="T3549">
        <v>29958</v>
      </c>
      <c r="U3549">
        <v>29975</v>
      </c>
      <c r="V3549">
        <v>30477</v>
      </c>
      <c r="W3549">
        <v>29877</v>
      </c>
      <c r="X3549">
        <v>30246</v>
      </c>
      <c r="Y3549">
        <v>30740</v>
      </c>
    </row>
    <row r="3550" spans="1:47" x14ac:dyDescent="0.25">
      <c r="A3550" t="str">
        <f t="shared" si="55"/>
        <v>Steyr-LandArbeitnehmereinkommenLohnsteuer 1000 EUR</v>
      </c>
      <c r="B3550">
        <v>3549</v>
      </c>
      <c r="C3550">
        <v>415</v>
      </c>
      <c r="D3550" t="s">
        <v>214</v>
      </c>
      <c r="E3550" t="s">
        <v>43</v>
      </c>
      <c r="F3550" t="s">
        <v>57</v>
      </c>
      <c r="G3550">
        <v>95428.868149999995</v>
      </c>
      <c r="H3550">
        <v>96819.556320000003</v>
      </c>
      <c r="I3550">
        <v>105213.52386</v>
      </c>
      <c r="J3550">
        <v>113530.89968</v>
      </c>
      <c r="K3550">
        <v>124299.78081</v>
      </c>
      <c r="L3550">
        <v>111856.54401</v>
      </c>
      <c r="M3550">
        <v>116879.91409999999</v>
      </c>
      <c r="N3550">
        <v>126901.63502</v>
      </c>
      <c r="O3550">
        <v>137377.07407999999</v>
      </c>
      <c r="P3550">
        <v>141607.49497999999</v>
      </c>
      <c r="Q3550">
        <v>148885.12602</v>
      </c>
      <c r="R3550">
        <v>156157.04943000001</v>
      </c>
      <c r="S3550">
        <v>141243.41949999999</v>
      </c>
      <c r="T3550">
        <v>148380.48381000001</v>
      </c>
      <c r="U3550">
        <v>158656.02288</v>
      </c>
      <c r="V3550">
        <v>161733.20842000001</v>
      </c>
      <c r="W3550">
        <v>153000.61976</v>
      </c>
      <c r="X3550">
        <v>169321.70233999999</v>
      </c>
      <c r="Y3550">
        <v>171882.63563999999</v>
      </c>
    </row>
    <row r="3551" spans="1:47" x14ac:dyDescent="0.25">
      <c r="A3551" t="str">
        <f t="shared" si="55"/>
        <v>Steyr-LandArbeitnehmereinkommenLohnsteuer Fälle</v>
      </c>
      <c r="B3551">
        <v>3550</v>
      </c>
      <c r="C3551">
        <v>415</v>
      </c>
      <c r="D3551" t="s">
        <v>214</v>
      </c>
      <c r="E3551" t="s">
        <v>43</v>
      </c>
      <c r="F3551" t="s">
        <v>58</v>
      </c>
      <c r="G3551">
        <v>20307</v>
      </c>
      <c r="H3551">
        <v>20372</v>
      </c>
      <c r="I3551">
        <v>21172</v>
      </c>
      <c r="J3551">
        <v>21786</v>
      </c>
      <c r="K3551">
        <v>22504</v>
      </c>
      <c r="L3551">
        <v>21849</v>
      </c>
      <c r="M3551">
        <v>22254</v>
      </c>
      <c r="N3551">
        <v>22985</v>
      </c>
      <c r="O3551">
        <v>23320</v>
      </c>
      <c r="P3551">
        <v>23638</v>
      </c>
      <c r="Q3551">
        <v>23970</v>
      </c>
      <c r="R3551">
        <v>24370</v>
      </c>
      <c r="S3551">
        <v>24842</v>
      </c>
      <c r="T3551">
        <v>25360</v>
      </c>
      <c r="U3551">
        <v>25742</v>
      </c>
      <c r="V3551">
        <v>26591</v>
      </c>
      <c r="W3551">
        <v>26154</v>
      </c>
      <c r="X3551">
        <v>26604</v>
      </c>
      <c r="Y3551">
        <v>27186</v>
      </c>
    </row>
    <row r="3552" spans="1:47" x14ac:dyDescent="0.25">
      <c r="A3552" t="str">
        <f t="shared" si="55"/>
        <v>Steyr-LandArbeitnehmereinkommenNetto_Schnitt</v>
      </c>
      <c r="B3552">
        <v>3551</v>
      </c>
      <c r="C3552">
        <v>415</v>
      </c>
      <c r="D3552" t="s">
        <v>214</v>
      </c>
      <c r="E3552" t="s">
        <v>43</v>
      </c>
      <c r="F3552" t="s">
        <v>59</v>
      </c>
      <c r="G3552">
        <v>17353.383699902399</v>
      </c>
      <c r="H3552">
        <v>17849.900052633599</v>
      </c>
      <c r="I3552">
        <v>18367.048560756099</v>
      </c>
      <c r="J3552">
        <v>18957.287272127502</v>
      </c>
      <c r="K3552">
        <v>19541.210412174802</v>
      </c>
      <c r="L3552">
        <v>20144.406247004099</v>
      </c>
      <c r="M3552">
        <v>20254.202804817</v>
      </c>
      <c r="N3552">
        <v>20826.039219117902</v>
      </c>
      <c r="O3552">
        <v>21541.992541417101</v>
      </c>
      <c r="P3552">
        <v>21803.944653761799</v>
      </c>
      <c r="Q3552">
        <v>22155.4685156819</v>
      </c>
      <c r="R3552">
        <v>22511.930938423498</v>
      </c>
      <c r="S3552">
        <v>23836.531755115899</v>
      </c>
      <c r="T3552">
        <v>24248.808943854699</v>
      </c>
      <c r="U3552">
        <v>25231.8746872394</v>
      </c>
      <c r="V3552">
        <v>26032.766247990301</v>
      </c>
      <c r="W3552">
        <v>26882.762998627699</v>
      </c>
      <c r="X3552">
        <v>27818.666912649602</v>
      </c>
      <c r="Y3552">
        <v>28953.885889069599</v>
      </c>
    </row>
    <row r="3553" spans="1:47" x14ac:dyDescent="0.25">
      <c r="A3553" t="str">
        <f t="shared" si="55"/>
        <v>Steyr-LandArbeitnehmereinkommenNettobezüge 1000 EUR</v>
      </c>
      <c r="B3553">
        <v>3552</v>
      </c>
      <c r="C3553">
        <v>415</v>
      </c>
      <c r="D3553" t="s">
        <v>214</v>
      </c>
      <c r="E3553" t="s">
        <v>43</v>
      </c>
      <c r="F3553" t="s">
        <v>60</v>
      </c>
      <c r="G3553">
        <v>444680.45731000003</v>
      </c>
      <c r="H3553">
        <v>468006.52948000003</v>
      </c>
      <c r="I3553">
        <v>491704.25702000002</v>
      </c>
      <c r="J3553">
        <v>517249.58321999997</v>
      </c>
      <c r="K3553">
        <v>543792.80334999994</v>
      </c>
      <c r="L3553">
        <v>554736.65922999999</v>
      </c>
      <c r="M3553">
        <v>566793.61129000003</v>
      </c>
      <c r="N3553">
        <v>592604.94597999996</v>
      </c>
      <c r="O3553">
        <v>615045.42905000004</v>
      </c>
      <c r="P3553">
        <v>626274.70229000004</v>
      </c>
      <c r="Q3553">
        <v>639296.04402000003</v>
      </c>
      <c r="R3553">
        <v>655142.21417000005</v>
      </c>
      <c r="S3553">
        <v>704727.06134000001</v>
      </c>
      <c r="T3553">
        <v>726445.81834</v>
      </c>
      <c r="U3553">
        <v>756325.44374999998</v>
      </c>
      <c r="V3553">
        <v>793400.61693999998</v>
      </c>
      <c r="W3553">
        <v>803176.31010999996</v>
      </c>
      <c r="X3553">
        <v>841403.39943999995</v>
      </c>
      <c r="Y3553">
        <v>890042.45223000005</v>
      </c>
    </row>
    <row r="3554" spans="1:47" x14ac:dyDescent="0.25">
      <c r="A3554" t="str">
        <f t="shared" si="55"/>
        <v>Steyr-LandArbeitnehmereinkommenSV-Beiträge 1000 EUR</v>
      </c>
      <c r="B3554">
        <v>3553</v>
      </c>
      <c r="C3554">
        <v>415</v>
      </c>
      <c r="D3554" t="s">
        <v>214</v>
      </c>
      <c r="E3554" t="s">
        <v>43</v>
      </c>
      <c r="F3554" t="s">
        <v>61</v>
      </c>
      <c r="G3554">
        <v>102166.14698</v>
      </c>
      <c r="H3554">
        <v>107357.46822</v>
      </c>
      <c r="I3554">
        <v>113168.13791</v>
      </c>
      <c r="J3554">
        <v>118319.82204</v>
      </c>
      <c r="K3554">
        <v>123875.50284</v>
      </c>
      <c r="L3554">
        <v>122375.99472</v>
      </c>
      <c r="M3554">
        <v>127144.02233000001</v>
      </c>
      <c r="N3554">
        <v>133962.34460000001</v>
      </c>
      <c r="O3554">
        <v>139103.36614</v>
      </c>
      <c r="P3554">
        <v>143483.70963</v>
      </c>
      <c r="Q3554">
        <v>148390.03255</v>
      </c>
      <c r="R3554">
        <v>153595.56461999999</v>
      </c>
      <c r="S3554">
        <v>160305.01016000001</v>
      </c>
      <c r="T3554">
        <v>166681.27893</v>
      </c>
      <c r="U3554">
        <v>173611.34844999999</v>
      </c>
      <c r="V3554">
        <v>179832.43737999999</v>
      </c>
      <c r="W3554">
        <v>179131.83497</v>
      </c>
      <c r="X3554">
        <v>188135.67741999999</v>
      </c>
      <c r="Y3554">
        <v>196416.3412</v>
      </c>
    </row>
    <row r="3555" spans="1:47" x14ac:dyDescent="0.25">
      <c r="A3555" t="str">
        <f t="shared" si="55"/>
        <v>Steyr-LandArbeitnehmereinkommenSV-Beiträge Fälle</v>
      </c>
      <c r="B3555">
        <v>3554</v>
      </c>
      <c r="C3555">
        <v>415</v>
      </c>
      <c r="D3555" t="s">
        <v>214</v>
      </c>
      <c r="E3555" t="s">
        <v>43</v>
      </c>
      <c r="F3555" t="s">
        <v>62</v>
      </c>
      <c r="G3555">
        <v>24466</v>
      </c>
      <c r="H3555">
        <v>25060</v>
      </c>
      <c r="I3555">
        <v>25573</v>
      </c>
      <c r="J3555">
        <v>26100</v>
      </c>
      <c r="K3555">
        <v>26567</v>
      </c>
      <c r="L3555">
        <v>26196</v>
      </c>
      <c r="M3555">
        <v>26611</v>
      </c>
      <c r="N3555">
        <v>27071</v>
      </c>
      <c r="O3555">
        <v>27217</v>
      </c>
      <c r="P3555">
        <v>27433</v>
      </c>
      <c r="Q3555">
        <v>27486</v>
      </c>
      <c r="R3555">
        <v>27666</v>
      </c>
      <c r="S3555">
        <v>28207</v>
      </c>
      <c r="T3555">
        <v>28479</v>
      </c>
      <c r="U3555">
        <v>28599</v>
      </c>
      <c r="V3555">
        <v>29016</v>
      </c>
      <c r="W3555">
        <v>28526</v>
      </c>
      <c r="X3555">
        <v>28930</v>
      </c>
      <c r="Y3555">
        <v>29383</v>
      </c>
    </row>
    <row r="3556" spans="1:47" x14ac:dyDescent="0.25">
      <c r="A3556" t="str">
        <f t="shared" si="55"/>
        <v>Steyr-LandArbeitsloseFrauen</v>
      </c>
      <c r="B3556">
        <v>3555</v>
      </c>
      <c r="C3556">
        <v>415</v>
      </c>
      <c r="D3556" t="s">
        <v>214</v>
      </c>
      <c r="E3556" t="s">
        <v>36</v>
      </c>
      <c r="F3556" t="s">
        <v>47</v>
      </c>
      <c r="G3556">
        <v>524</v>
      </c>
      <c r="H3556">
        <v>523</v>
      </c>
      <c r="I3556">
        <v>521</v>
      </c>
      <c r="J3556">
        <v>571</v>
      </c>
      <c r="K3556">
        <v>585</v>
      </c>
      <c r="L3556">
        <v>520</v>
      </c>
      <c r="M3556">
        <v>520</v>
      </c>
      <c r="N3556">
        <v>446</v>
      </c>
      <c r="O3556">
        <v>433</v>
      </c>
      <c r="P3556">
        <v>399</v>
      </c>
      <c r="Q3556">
        <v>522</v>
      </c>
      <c r="R3556">
        <v>597</v>
      </c>
      <c r="S3556">
        <v>617</v>
      </c>
      <c r="T3556">
        <v>530</v>
      </c>
      <c r="U3556">
        <v>537</v>
      </c>
      <c r="V3556">
        <v>506</v>
      </c>
      <c r="W3556">
        <v>493</v>
      </c>
      <c r="X3556">
        <v>530</v>
      </c>
      <c r="Y3556">
        <v>589</v>
      </c>
      <c r="Z3556">
        <v>616</v>
      </c>
      <c r="AA3556">
        <v>617</v>
      </c>
      <c r="AB3556">
        <v>662</v>
      </c>
      <c r="AC3556">
        <v>662</v>
      </c>
      <c r="AD3556">
        <v>721</v>
      </c>
      <c r="AE3556">
        <v>692</v>
      </c>
      <c r="AF3556">
        <v>688</v>
      </c>
      <c r="AG3556">
        <v>637</v>
      </c>
      <c r="AH3556">
        <v>623</v>
      </c>
      <c r="AI3556">
        <v>583</v>
      </c>
      <c r="AJ3556">
        <v>592</v>
      </c>
      <c r="AK3556">
        <v>626</v>
      </c>
      <c r="AL3556">
        <v>576</v>
      </c>
      <c r="AM3556">
        <v>582</v>
      </c>
      <c r="AN3556">
        <v>803</v>
      </c>
      <c r="AO3556">
        <v>721</v>
      </c>
      <c r="AP3556">
        <v>619</v>
      </c>
      <c r="AQ3556">
        <v>529</v>
      </c>
      <c r="AR3556">
        <v>543</v>
      </c>
      <c r="AS3556">
        <v>521</v>
      </c>
      <c r="AT3556">
        <v>487</v>
      </c>
      <c r="AU3556">
        <v>534</v>
      </c>
    </row>
    <row r="3557" spans="1:47" x14ac:dyDescent="0.25">
      <c r="A3557" t="str">
        <f t="shared" si="55"/>
        <v>Steyr-LandArbeitsloseInsgesamt</v>
      </c>
      <c r="B3557">
        <v>3556</v>
      </c>
      <c r="C3557">
        <v>415</v>
      </c>
      <c r="D3557" t="s">
        <v>214</v>
      </c>
      <c r="E3557" t="s">
        <v>36</v>
      </c>
      <c r="F3557" t="s">
        <v>48</v>
      </c>
      <c r="G3557">
        <v>1252</v>
      </c>
      <c r="H3557">
        <v>850</v>
      </c>
      <c r="I3557">
        <v>1243</v>
      </c>
      <c r="J3557">
        <v>1033</v>
      </c>
      <c r="K3557">
        <v>1489</v>
      </c>
      <c r="L3557">
        <v>910</v>
      </c>
      <c r="M3557">
        <v>1172</v>
      </c>
      <c r="N3557">
        <v>769</v>
      </c>
      <c r="O3557">
        <v>1021</v>
      </c>
      <c r="P3557">
        <v>680</v>
      </c>
      <c r="Q3557">
        <v>1356</v>
      </c>
      <c r="R3557">
        <v>1266</v>
      </c>
      <c r="S3557">
        <v>1636</v>
      </c>
      <c r="T3557">
        <v>1040</v>
      </c>
      <c r="U3557">
        <v>1411</v>
      </c>
      <c r="V3557">
        <v>924</v>
      </c>
      <c r="W3557">
        <v>1324</v>
      </c>
      <c r="X3557">
        <v>1046</v>
      </c>
      <c r="Y3557">
        <v>1540</v>
      </c>
      <c r="Z3557">
        <v>1216</v>
      </c>
      <c r="AA3557">
        <v>1634</v>
      </c>
      <c r="AB3557">
        <v>1247</v>
      </c>
      <c r="AC3557">
        <v>1728</v>
      </c>
      <c r="AD3557">
        <v>1468</v>
      </c>
      <c r="AE3557">
        <v>1797</v>
      </c>
      <c r="AF3557">
        <v>1464</v>
      </c>
      <c r="AG3557">
        <v>1735</v>
      </c>
      <c r="AH3557">
        <v>1315</v>
      </c>
      <c r="AI3557">
        <v>1517</v>
      </c>
      <c r="AJ3557">
        <v>1213</v>
      </c>
      <c r="AK3557">
        <v>1482</v>
      </c>
      <c r="AL3557">
        <v>1122</v>
      </c>
      <c r="AM3557">
        <v>1427</v>
      </c>
      <c r="AN3557">
        <v>1585</v>
      </c>
      <c r="AO3557">
        <v>1694</v>
      </c>
      <c r="AP3557">
        <v>1213</v>
      </c>
      <c r="AQ3557">
        <v>1291</v>
      </c>
      <c r="AR3557">
        <v>1055</v>
      </c>
      <c r="AS3557">
        <v>1316</v>
      </c>
      <c r="AT3557">
        <v>1077</v>
      </c>
      <c r="AU3557">
        <v>1496</v>
      </c>
    </row>
    <row r="3558" spans="1:47" x14ac:dyDescent="0.25">
      <c r="A3558" t="str">
        <f t="shared" si="55"/>
        <v>Steyr-LandArbeitsloseMänner</v>
      </c>
      <c r="B3558">
        <v>3557</v>
      </c>
      <c r="C3558">
        <v>415</v>
      </c>
      <c r="D3558" t="s">
        <v>214</v>
      </c>
      <c r="E3558" t="s">
        <v>36</v>
      </c>
      <c r="F3558" t="s">
        <v>49</v>
      </c>
      <c r="G3558">
        <v>728</v>
      </c>
      <c r="H3558">
        <v>327</v>
      </c>
      <c r="I3558">
        <v>722</v>
      </c>
      <c r="J3558">
        <v>462</v>
      </c>
      <c r="K3558">
        <v>904</v>
      </c>
      <c r="L3558">
        <v>390</v>
      </c>
      <c r="M3558">
        <v>652</v>
      </c>
      <c r="N3558">
        <v>323</v>
      </c>
      <c r="O3558">
        <v>588</v>
      </c>
      <c r="P3558">
        <v>281</v>
      </c>
      <c r="Q3558">
        <v>834</v>
      </c>
      <c r="R3558">
        <v>669</v>
      </c>
      <c r="S3558">
        <v>1019</v>
      </c>
      <c r="T3558">
        <v>510</v>
      </c>
      <c r="U3558">
        <v>874</v>
      </c>
      <c r="V3558">
        <v>418</v>
      </c>
      <c r="W3558">
        <v>831</v>
      </c>
      <c r="X3558">
        <v>516</v>
      </c>
      <c r="Y3558">
        <v>951</v>
      </c>
      <c r="Z3558">
        <v>600</v>
      </c>
      <c r="AA3558">
        <v>1017</v>
      </c>
      <c r="AB3558">
        <v>585</v>
      </c>
      <c r="AC3558">
        <v>1066</v>
      </c>
      <c r="AD3558">
        <v>747</v>
      </c>
      <c r="AE3558">
        <v>1105</v>
      </c>
      <c r="AF3558">
        <v>776</v>
      </c>
      <c r="AG3558">
        <v>1098</v>
      </c>
      <c r="AH3558">
        <v>692</v>
      </c>
      <c r="AI3558">
        <v>934</v>
      </c>
      <c r="AJ3558">
        <v>621</v>
      </c>
      <c r="AK3558">
        <v>856</v>
      </c>
      <c r="AL3558">
        <v>546</v>
      </c>
      <c r="AM3558">
        <v>845</v>
      </c>
      <c r="AN3558">
        <v>782</v>
      </c>
      <c r="AO3558">
        <v>973</v>
      </c>
      <c r="AP3558">
        <v>594</v>
      </c>
      <c r="AQ3558">
        <v>762</v>
      </c>
      <c r="AR3558">
        <v>512</v>
      </c>
      <c r="AS3558">
        <v>795</v>
      </c>
      <c r="AT3558">
        <v>590</v>
      </c>
      <c r="AU3558">
        <v>962</v>
      </c>
    </row>
    <row r="3559" spans="1:47" x14ac:dyDescent="0.25">
      <c r="A3559" t="str">
        <f t="shared" si="55"/>
        <v>Steyr-Landarbeitslose AusländerFrauen</v>
      </c>
      <c r="B3559">
        <v>3558</v>
      </c>
      <c r="C3559">
        <v>415</v>
      </c>
      <c r="D3559" t="s">
        <v>214</v>
      </c>
      <c r="E3559" t="s">
        <v>37</v>
      </c>
      <c r="F3559" t="s">
        <v>47</v>
      </c>
      <c r="G3559">
        <v>24</v>
      </c>
      <c r="H3559">
        <v>25</v>
      </c>
      <c r="I3559">
        <v>31</v>
      </c>
      <c r="J3559">
        <v>21</v>
      </c>
      <c r="K3559">
        <v>35</v>
      </c>
      <c r="L3559">
        <v>20</v>
      </c>
      <c r="M3559">
        <v>33</v>
      </c>
      <c r="N3559">
        <v>26</v>
      </c>
      <c r="O3559">
        <v>38</v>
      </c>
      <c r="P3559">
        <v>22</v>
      </c>
      <c r="Q3559">
        <v>42</v>
      </c>
      <c r="R3559">
        <v>35</v>
      </c>
      <c r="S3559">
        <v>57</v>
      </c>
      <c r="T3559">
        <v>36</v>
      </c>
      <c r="U3559">
        <v>47</v>
      </c>
      <c r="V3559">
        <v>50</v>
      </c>
      <c r="W3559">
        <v>49</v>
      </c>
      <c r="X3559">
        <v>48</v>
      </c>
      <c r="Y3559">
        <v>64</v>
      </c>
      <c r="Z3559">
        <v>62</v>
      </c>
      <c r="AA3559">
        <v>69</v>
      </c>
      <c r="AB3559">
        <v>69</v>
      </c>
      <c r="AC3559">
        <v>76</v>
      </c>
      <c r="AD3559">
        <v>88</v>
      </c>
      <c r="AE3559">
        <v>99</v>
      </c>
      <c r="AF3559">
        <v>85</v>
      </c>
      <c r="AG3559">
        <v>98</v>
      </c>
      <c r="AH3559">
        <v>81</v>
      </c>
      <c r="AI3559">
        <v>70</v>
      </c>
      <c r="AJ3559">
        <v>87</v>
      </c>
      <c r="AK3559">
        <v>94</v>
      </c>
      <c r="AL3559">
        <v>90</v>
      </c>
      <c r="AM3559">
        <v>108</v>
      </c>
      <c r="AN3559">
        <v>131</v>
      </c>
      <c r="AO3559">
        <v>121</v>
      </c>
      <c r="AP3559">
        <v>102</v>
      </c>
      <c r="AQ3559">
        <v>91</v>
      </c>
      <c r="AR3559">
        <v>96</v>
      </c>
      <c r="AS3559">
        <v>108</v>
      </c>
      <c r="AT3559">
        <v>108</v>
      </c>
      <c r="AU3559">
        <v>133</v>
      </c>
    </row>
    <row r="3560" spans="1:47" x14ac:dyDescent="0.25">
      <c r="A3560" t="str">
        <f t="shared" si="55"/>
        <v>Steyr-Landarbeitslose AusländerInsgesamt</v>
      </c>
      <c r="B3560">
        <v>3559</v>
      </c>
      <c r="C3560">
        <v>415</v>
      </c>
      <c r="D3560" t="s">
        <v>214</v>
      </c>
      <c r="E3560" t="s">
        <v>37</v>
      </c>
      <c r="F3560" t="s">
        <v>48</v>
      </c>
      <c r="G3560">
        <v>114</v>
      </c>
      <c r="H3560">
        <v>39</v>
      </c>
      <c r="I3560">
        <v>117</v>
      </c>
      <c r="J3560">
        <v>57</v>
      </c>
      <c r="K3560">
        <v>133</v>
      </c>
      <c r="L3560">
        <v>51</v>
      </c>
      <c r="M3560">
        <v>116</v>
      </c>
      <c r="N3560">
        <v>48</v>
      </c>
      <c r="O3560">
        <v>109</v>
      </c>
      <c r="P3560">
        <v>40</v>
      </c>
      <c r="Q3560">
        <v>136</v>
      </c>
      <c r="R3560">
        <v>84</v>
      </c>
      <c r="S3560">
        <v>168</v>
      </c>
      <c r="T3560">
        <v>70</v>
      </c>
      <c r="U3560">
        <v>155</v>
      </c>
      <c r="V3560">
        <v>84</v>
      </c>
      <c r="W3560">
        <v>151</v>
      </c>
      <c r="X3560">
        <v>88</v>
      </c>
      <c r="Y3560">
        <v>183</v>
      </c>
      <c r="Z3560">
        <v>124</v>
      </c>
      <c r="AA3560">
        <v>214</v>
      </c>
      <c r="AB3560">
        <v>119</v>
      </c>
      <c r="AC3560">
        <v>240</v>
      </c>
      <c r="AD3560">
        <v>159</v>
      </c>
      <c r="AE3560">
        <v>266</v>
      </c>
      <c r="AF3560">
        <v>162</v>
      </c>
      <c r="AG3560">
        <v>275</v>
      </c>
      <c r="AH3560">
        <v>174</v>
      </c>
      <c r="AI3560">
        <v>226</v>
      </c>
      <c r="AJ3560">
        <v>166</v>
      </c>
      <c r="AK3560">
        <v>249</v>
      </c>
      <c r="AL3560">
        <v>155</v>
      </c>
      <c r="AM3560">
        <v>231</v>
      </c>
      <c r="AN3560">
        <v>226</v>
      </c>
      <c r="AO3560">
        <v>300</v>
      </c>
      <c r="AP3560">
        <v>195</v>
      </c>
      <c r="AQ3560">
        <v>224</v>
      </c>
      <c r="AR3560">
        <v>161</v>
      </c>
      <c r="AS3560">
        <v>264</v>
      </c>
      <c r="AT3560">
        <v>218</v>
      </c>
      <c r="AU3560">
        <v>350</v>
      </c>
    </row>
    <row r="3561" spans="1:47" x14ac:dyDescent="0.25">
      <c r="A3561" t="str">
        <f t="shared" si="55"/>
        <v>Steyr-Landarbeitslose AusländerMänner</v>
      </c>
      <c r="B3561">
        <v>3560</v>
      </c>
      <c r="C3561">
        <v>415</v>
      </c>
      <c r="D3561" t="s">
        <v>214</v>
      </c>
      <c r="E3561" t="s">
        <v>37</v>
      </c>
      <c r="F3561" t="s">
        <v>49</v>
      </c>
      <c r="G3561">
        <v>90</v>
      </c>
      <c r="H3561">
        <v>14</v>
      </c>
      <c r="I3561">
        <v>86</v>
      </c>
      <c r="J3561">
        <v>36</v>
      </c>
      <c r="K3561">
        <v>98</v>
      </c>
      <c r="L3561">
        <v>31</v>
      </c>
      <c r="M3561">
        <v>83</v>
      </c>
      <c r="N3561">
        <v>22</v>
      </c>
      <c r="O3561">
        <v>71</v>
      </c>
      <c r="P3561">
        <v>18</v>
      </c>
      <c r="Q3561">
        <v>94</v>
      </c>
      <c r="R3561">
        <v>49</v>
      </c>
      <c r="S3561">
        <v>111</v>
      </c>
      <c r="T3561">
        <v>34</v>
      </c>
      <c r="U3561">
        <v>108</v>
      </c>
      <c r="V3561">
        <v>34</v>
      </c>
      <c r="W3561">
        <v>102</v>
      </c>
      <c r="X3561">
        <v>40</v>
      </c>
      <c r="Y3561">
        <v>119</v>
      </c>
      <c r="Z3561">
        <v>62</v>
      </c>
      <c r="AA3561">
        <v>145</v>
      </c>
      <c r="AB3561">
        <v>50</v>
      </c>
      <c r="AC3561">
        <v>164</v>
      </c>
      <c r="AD3561">
        <v>71</v>
      </c>
      <c r="AE3561">
        <v>167</v>
      </c>
      <c r="AF3561">
        <v>77</v>
      </c>
      <c r="AG3561">
        <v>177</v>
      </c>
      <c r="AH3561">
        <v>93</v>
      </c>
      <c r="AI3561">
        <v>156</v>
      </c>
      <c r="AJ3561">
        <v>79</v>
      </c>
      <c r="AK3561">
        <v>155</v>
      </c>
      <c r="AL3561">
        <v>65</v>
      </c>
      <c r="AM3561">
        <v>123</v>
      </c>
      <c r="AN3561">
        <v>95</v>
      </c>
      <c r="AO3561">
        <v>179</v>
      </c>
      <c r="AP3561">
        <v>93</v>
      </c>
      <c r="AQ3561">
        <v>133</v>
      </c>
      <c r="AR3561">
        <v>65</v>
      </c>
      <c r="AS3561">
        <v>156</v>
      </c>
      <c r="AT3561">
        <v>110</v>
      </c>
      <c r="AU3561">
        <v>217</v>
      </c>
    </row>
    <row r="3562" spans="1:47" x14ac:dyDescent="0.25">
      <c r="A3562" t="str">
        <f t="shared" si="55"/>
        <v>Steyr-LandArbeitsstättenInsgesamt</v>
      </c>
      <c r="B3562">
        <v>3561</v>
      </c>
      <c r="C3562">
        <v>415</v>
      </c>
      <c r="D3562" t="s">
        <v>214</v>
      </c>
      <c r="E3562" t="s">
        <v>476</v>
      </c>
      <c r="F3562" t="s">
        <v>48</v>
      </c>
      <c r="G3562">
        <v>4996</v>
      </c>
      <c r="H3562">
        <v>4971</v>
      </c>
      <c r="I3562">
        <v>5083</v>
      </c>
    </row>
    <row r="3563" spans="1:47" x14ac:dyDescent="0.25">
      <c r="A3563" t="str">
        <f t="shared" si="55"/>
        <v>Steyr-LandBeschäftigte in den ArbeitsstättenInsgesamt</v>
      </c>
      <c r="B3563">
        <v>3562</v>
      </c>
      <c r="C3563">
        <v>415</v>
      </c>
      <c r="D3563" t="s">
        <v>214</v>
      </c>
      <c r="E3563" t="s">
        <v>477</v>
      </c>
      <c r="F3563" t="s">
        <v>48</v>
      </c>
      <c r="G3563">
        <v>22554</v>
      </c>
      <c r="H3563">
        <v>21456</v>
      </c>
      <c r="I3563">
        <v>22069</v>
      </c>
    </row>
    <row r="3564" spans="1:47" x14ac:dyDescent="0.25">
      <c r="A3564" t="str">
        <f t="shared" si="55"/>
        <v>Steyr-LandGesamteinkommenBruttobezüge Gesamt</v>
      </c>
      <c r="B3564">
        <v>3563</v>
      </c>
      <c r="C3564">
        <v>415</v>
      </c>
      <c r="D3564" t="s">
        <v>214</v>
      </c>
      <c r="E3564" t="s">
        <v>45</v>
      </c>
      <c r="F3564" t="s">
        <v>63</v>
      </c>
      <c r="G3564">
        <v>852737.53850999998</v>
      </c>
      <c r="H3564">
        <v>886331.10692000005</v>
      </c>
      <c r="I3564">
        <v>935300.34620999999</v>
      </c>
      <c r="J3564">
        <v>980123.08008999994</v>
      </c>
      <c r="K3564">
        <v>1036201.17932</v>
      </c>
      <c r="L3564">
        <v>1045114.97752</v>
      </c>
      <c r="M3564">
        <v>1080115.0656999999</v>
      </c>
      <c r="N3564">
        <v>1132264.1980300001</v>
      </c>
      <c r="O3564">
        <v>1182912.36491</v>
      </c>
      <c r="P3564">
        <v>1215423.89493</v>
      </c>
      <c r="Q3564">
        <v>1254987.6482500001</v>
      </c>
      <c r="R3564">
        <v>1291709.0664299999</v>
      </c>
      <c r="S3564">
        <v>1340552.4419</v>
      </c>
      <c r="T3564">
        <v>1386268.8608299999</v>
      </c>
      <c r="U3564">
        <v>1445791.16533</v>
      </c>
      <c r="V3564">
        <v>1511224.56812</v>
      </c>
      <c r="W3564">
        <v>1535361.16713</v>
      </c>
      <c r="X3564">
        <v>1621214.3585699999</v>
      </c>
      <c r="Y3564">
        <v>1707094.26556</v>
      </c>
    </row>
    <row r="3565" spans="1:47" x14ac:dyDescent="0.25">
      <c r="A3565" t="str">
        <f t="shared" si="55"/>
        <v>Steyr-LandGesamteinkommenNettobezüge Gesamt</v>
      </c>
      <c r="B3565">
        <v>3564</v>
      </c>
      <c r="C3565">
        <v>415</v>
      </c>
      <c r="D3565" t="s">
        <v>214</v>
      </c>
      <c r="E3565" t="s">
        <v>45</v>
      </c>
      <c r="F3565" t="s">
        <v>64</v>
      </c>
      <c r="G3565">
        <v>621775.42698999995</v>
      </c>
      <c r="H3565">
        <v>649479.29688000004</v>
      </c>
      <c r="I3565">
        <v>680681.71967000002</v>
      </c>
      <c r="J3565">
        <v>710858.71299000003</v>
      </c>
      <c r="K3565">
        <v>746702.49815999996</v>
      </c>
      <c r="L3565">
        <v>770226.47548999998</v>
      </c>
      <c r="M3565">
        <v>792134.27794000006</v>
      </c>
      <c r="N3565">
        <v>824362.30986000004</v>
      </c>
      <c r="O3565">
        <v>855811.49945999996</v>
      </c>
      <c r="P3565">
        <v>876276.66686999996</v>
      </c>
      <c r="Q3565">
        <v>899668.05183999997</v>
      </c>
      <c r="R3565">
        <v>920942.16887000005</v>
      </c>
      <c r="S3565">
        <v>983920.78419000003</v>
      </c>
      <c r="T3565">
        <v>1013624.6016000001</v>
      </c>
      <c r="U3565">
        <v>1052457.36867</v>
      </c>
      <c r="V3565">
        <v>1103857.07085</v>
      </c>
      <c r="W3565">
        <v>1135870.27935</v>
      </c>
      <c r="X3565">
        <v>1190623.7820600001</v>
      </c>
      <c r="Y3565">
        <v>1261679.7233899999</v>
      </c>
    </row>
    <row r="3566" spans="1:47" x14ac:dyDescent="0.25">
      <c r="A3566" t="str">
        <f t="shared" si="55"/>
        <v>Steyr-LandGründungsintensitätin % der aktiven Wirtschaftskammermitglieder</v>
      </c>
      <c r="B3566">
        <v>3565</v>
      </c>
      <c r="C3566">
        <v>415</v>
      </c>
      <c r="D3566" t="s">
        <v>214</v>
      </c>
      <c r="E3566" t="s">
        <v>40</v>
      </c>
      <c r="F3566" t="s">
        <v>52</v>
      </c>
      <c r="G3566">
        <v>7.60925449871465</v>
      </c>
      <c r="H3566">
        <v>8.7159167709126493</v>
      </c>
      <c r="I3566">
        <v>8.1325328171194204</v>
      </c>
      <c r="J3566">
        <v>8.4937935492320005</v>
      </c>
      <c r="K3566">
        <v>7.3736988831889496</v>
      </c>
      <c r="L3566">
        <v>8.9186853843876293</v>
      </c>
      <c r="M3566">
        <v>9.0142990611027596</v>
      </c>
      <c r="N3566">
        <v>8.8693165067215496</v>
      </c>
      <c r="O3566">
        <v>7.3133567049754298</v>
      </c>
      <c r="P3566">
        <v>9.2350023996160608</v>
      </c>
      <c r="Q3566">
        <v>7.75555318677418</v>
      </c>
      <c r="R3566">
        <v>6.9474219966994202</v>
      </c>
      <c r="S3566">
        <v>6.9229547362722501</v>
      </c>
      <c r="T3566">
        <v>7.2075979479757502</v>
      </c>
      <c r="U3566">
        <v>8.5002281811760803</v>
      </c>
      <c r="V3566">
        <v>7.6021539436173597</v>
      </c>
      <c r="W3566">
        <v>6.5278209511967704</v>
      </c>
      <c r="X3566">
        <v>7.31338773043215</v>
      </c>
      <c r="Y3566">
        <v>7.6486405736480396</v>
      </c>
      <c r="Z3566">
        <v>7.2962636069432198</v>
      </c>
      <c r="AA3566">
        <v>7.57618911990886</v>
      </c>
      <c r="AB3566">
        <v>5.9005338578252298</v>
      </c>
    </row>
    <row r="3567" spans="1:47" x14ac:dyDescent="0.25">
      <c r="A3567" t="str">
        <f t="shared" si="55"/>
        <v>Steyr-LandGründungsintensitätje 1.000 Einwohner</v>
      </c>
      <c r="B3567">
        <v>3566</v>
      </c>
      <c r="C3567">
        <v>415</v>
      </c>
      <c r="D3567" t="s">
        <v>214</v>
      </c>
      <c r="E3567" t="s">
        <v>40</v>
      </c>
      <c r="F3567" t="s">
        <v>53</v>
      </c>
      <c r="G3567">
        <v>2.5651691625069302</v>
      </c>
      <c r="H3567">
        <v>3.0212926743425101</v>
      </c>
      <c r="I3567">
        <v>2.9117358192682499</v>
      </c>
      <c r="J3567">
        <v>3.1834432402265098</v>
      </c>
      <c r="K3567">
        <v>2.8285336207940901</v>
      </c>
      <c r="L3567">
        <v>3.5031236260876302</v>
      </c>
      <c r="M3567">
        <v>3.6528070702032198</v>
      </c>
      <c r="N3567">
        <v>3.7533779202481998</v>
      </c>
      <c r="O3567">
        <v>3.2327255710323999</v>
      </c>
      <c r="P3567">
        <v>4.1788762899732399</v>
      </c>
      <c r="Q3567">
        <v>3.6488621295963801</v>
      </c>
      <c r="R3567">
        <v>3.3484557111073299</v>
      </c>
      <c r="S3567">
        <v>3.4049060876646902</v>
      </c>
      <c r="T3567">
        <v>3.59419569413798</v>
      </c>
      <c r="U3567">
        <v>4.3536085170241696</v>
      </c>
      <c r="V3567">
        <v>3.9924144126160299</v>
      </c>
      <c r="W3567">
        <v>3.4806245234859299</v>
      </c>
      <c r="X3567">
        <v>4.0048322769622899</v>
      </c>
      <c r="Y3567">
        <v>4.2162820956239599</v>
      </c>
      <c r="Z3567">
        <v>4.0698437705133301</v>
      </c>
      <c r="AA3567">
        <v>4.3457661455014804</v>
      </c>
      <c r="AB3567">
        <v>3.3836585405152801</v>
      </c>
    </row>
    <row r="3568" spans="1:47" x14ac:dyDescent="0.25">
      <c r="A3568" t="str">
        <f t="shared" si="55"/>
        <v>Steyr-LandKammermitgliedschaftenAktiv</v>
      </c>
      <c r="B3568">
        <v>3567</v>
      </c>
      <c r="C3568">
        <v>415</v>
      </c>
      <c r="D3568" t="s">
        <v>214</v>
      </c>
      <c r="E3568" t="s">
        <v>39</v>
      </c>
      <c r="F3568" t="s">
        <v>50</v>
      </c>
      <c r="G3568">
        <v>1945</v>
      </c>
      <c r="H3568">
        <v>2004</v>
      </c>
      <c r="I3568">
        <v>2077</v>
      </c>
      <c r="J3568">
        <v>2186</v>
      </c>
      <c r="K3568">
        <v>2247</v>
      </c>
      <c r="L3568">
        <v>2306</v>
      </c>
      <c r="M3568">
        <v>2380</v>
      </c>
      <c r="N3568">
        <v>2488</v>
      </c>
      <c r="O3568">
        <v>2540</v>
      </c>
      <c r="P3568">
        <v>2596</v>
      </c>
      <c r="Q3568">
        <v>2670</v>
      </c>
      <c r="R3568">
        <v>2660</v>
      </c>
      <c r="S3568">
        <v>2783</v>
      </c>
      <c r="T3568">
        <v>2756</v>
      </c>
      <c r="U3568">
        <v>2827</v>
      </c>
      <c r="V3568">
        <v>2819</v>
      </c>
      <c r="W3568">
        <v>2876</v>
      </c>
      <c r="X3568">
        <v>2883</v>
      </c>
      <c r="Y3568">
        <v>2952</v>
      </c>
      <c r="Z3568">
        <v>2938</v>
      </c>
      <c r="AA3568">
        <v>3044</v>
      </c>
      <c r="AB3568">
        <v>3054</v>
      </c>
      <c r="AC3568">
        <v>3149</v>
      </c>
      <c r="AD3568">
        <v>3157</v>
      </c>
      <c r="AE3568">
        <v>3236</v>
      </c>
      <c r="AF3568">
        <v>3217</v>
      </c>
      <c r="AG3568">
        <v>3311</v>
      </c>
      <c r="AH3568">
        <v>3309</v>
      </c>
      <c r="AI3568">
        <v>3344</v>
      </c>
      <c r="AJ3568">
        <v>3347</v>
      </c>
      <c r="AK3568">
        <v>3349</v>
      </c>
      <c r="AL3568">
        <v>3399</v>
      </c>
      <c r="AM3568">
        <v>3502</v>
      </c>
      <c r="AN3568">
        <v>3511</v>
      </c>
      <c r="AO3568">
        <v>3578</v>
      </c>
      <c r="AP3568">
        <v>3559</v>
      </c>
      <c r="AQ3568">
        <v>3615</v>
      </c>
      <c r="AR3568">
        <v>3583</v>
      </c>
    </row>
    <row r="3569" spans="1:44" x14ac:dyDescent="0.25">
      <c r="A3569" t="str">
        <f t="shared" si="55"/>
        <v>Steyr-LandKammermitgliedschaftenInsgesamt</v>
      </c>
      <c r="B3569">
        <v>3568</v>
      </c>
      <c r="C3569">
        <v>415</v>
      </c>
      <c r="D3569" t="s">
        <v>214</v>
      </c>
      <c r="E3569" t="s">
        <v>39</v>
      </c>
      <c r="F3569" t="s">
        <v>48</v>
      </c>
      <c r="G3569">
        <v>2406</v>
      </c>
      <c r="H3569">
        <v>2483</v>
      </c>
      <c r="I3569">
        <v>2559</v>
      </c>
      <c r="J3569">
        <v>2661</v>
      </c>
      <c r="K3569">
        <v>2743</v>
      </c>
      <c r="L3569">
        <v>2825</v>
      </c>
      <c r="M3569">
        <v>2902</v>
      </c>
      <c r="N3569">
        <v>3037</v>
      </c>
      <c r="O3569">
        <v>3076</v>
      </c>
      <c r="P3569">
        <v>3161</v>
      </c>
      <c r="Q3569">
        <v>3235</v>
      </c>
      <c r="R3569">
        <v>3262</v>
      </c>
      <c r="S3569">
        <v>3372</v>
      </c>
      <c r="T3569">
        <v>3377</v>
      </c>
      <c r="U3569">
        <v>3418</v>
      </c>
      <c r="V3569">
        <v>3441</v>
      </c>
      <c r="W3569">
        <v>3504</v>
      </c>
      <c r="X3569">
        <v>3537</v>
      </c>
      <c r="Y3569">
        <v>3569</v>
      </c>
      <c r="Z3569">
        <v>3591</v>
      </c>
      <c r="AA3569">
        <v>3679</v>
      </c>
      <c r="AB3569">
        <v>3705</v>
      </c>
      <c r="AC3569">
        <v>3818</v>
      </c>
      <c r="AD3569">
        <v>3846</v>
      </c>
      <c r="AE3569">
        <v>3950</v>
      </c>
      <c r="AF3569">
        <v>3942</v>
      </c>
      <c r="AG3569">
        <v>4026</v>
      </c>
      <c r="AH3569">
        <v>4001</v>
      </c>
      <c r="AI3569">
        <v>4010</v>
      </c>
      <c r="AJ3569">
        <v>4050</v>
      </c>
      <c r="AK3569">
        <v>4074</v>
      </c>
      <c r="AL3569">
        <v>4127</v>
      </c>
      <c r="AM3569">
        <v>4225</v>
      </c>
      <c r="AN3569">
        <v>4247</v>
      </c>
      <c r="AO3569">
        <v>4290</v>
      </c>
      <c r="AP3569">
        <v>4302</v>
      </c>
      <c r="AQ3569">
        <v>4318</v>
      </c>
      <c r="AR3569">
        <v>4298</v>
      </c>
    </row>
    <row r="3570" spans="1:44" x14ac:dyDescent="0.25">
      <c r="A3570" t="str">
        <f t="shared" si="55"/>
        <v>Steyr-LandKammermitgliedschaftenRuhend</v>
      </c>
      <c r="B3570">
        <v>3569</v>
      </c>
      <c r="C3570">
        <v>415</v>
      </c>
      <c r="D3570" t="s">
        <v>214</v>
      </c>
      <c r="E3570" t="s">
        <v>39</v>
      </c>
      <c r="F3570" t="s">
        <v>51</v>
      </c>
      <c r="G3570">
        <v>461</v>
      </c>
      <c r="H3570">
        <v>479</v>
      </c>
      <c r="I3570">
        <v>482</v>
      </c>
      <c r="J3570">
        <v>475</v>
      </c>
      <c r="K3570">
        <v>496</v>
      </c>
      <c r="L3570">
        <v>519</v>
      </c>
      <c r="M3570">
        <v>522</v>
      </c>
      <c r="N3570">
        <v>549</v>
      </c>
      <c r="O3570">
        <v>536</v>
      </c>
      <c r="P3570">
        <v>565</v>
      </c>
      <c r="Q3570">
        <v>565</v>
      </c>
      <c r="R3570">
        <v>602</v>
      </c>
      <c r="S3570">
        <v>589</v>
      </c>
      <c r="T3570">
        <v>621</v>
      </c>
      <c r="U3570">
        <v>591</v>
      </c>
      <c r="V3570">
        <v>622</v>
      </c>
      <c r="W3570">
        <v>628</v>
      </c>
      <c r="X3570">
        <v>654</v>
      </c>
      <c r="Y3570">
        <v>617</v>
      </c>
      <c r="Z3570">
        <v>653</v>
      </c>
      <c r="AA3570">
        <v>635</v>
      </c>
      <c r="AB3570">
        <v>651</v>
      </c>
      <c r="AC3570">
        <v>669</v>
      </c>
      <c r="AD3570">
        <v>689</v>
      </c>
      <c r="AE3570">
        <v>714</v>
      </c>
      <c r="AF3570">
        <v>725</v>
      </c>
      <c r="AG3570">
        <v>715</v>
      </c>
      <c r="AH3570">
        <v>692</v>
      </c>
      <c r="AI3570">
        <v>666</v>
      </c>
      <c r="AJ3570">
        <v>703</v>
      </c>
      <c r="AK3570">
        <v>725</v>
      </c>
      <c r="AL3570">
        <v>728</v>
      </c>
      <c r="AM3570">
        <v>723</v>
      </c>
      <c r="AN3570">
        <v>736</v>
      </c>
      <c r="AO3570">
        <v>712</v>
      </c>
      <c r="AP3570">
        <v>743</v>
      </c>
      <c r="AQ3570">
        <v>703</v>
      </c>
      <c r="AR3570">
        <v>715</v>
      </c>
    </row>
    <row r="3571" spans="1:44" x14ac:dyDescent="0.25">
      <c r="A3571" t="str">
        <f t="shared" si="55"/>
        <v>Steyr-LandLehrlinge1. Lehrjahr, männlich</v>
      </c>
      <c r="B3571">
        <v>3570</v>
      </c>
      <c r="C3571">
        <v>415</v>
      </c>
      <c r="D3571" t="s">
        <v>214</v>
      </c>
      <c r="E3571" t="s">
        <v>46</v>
      </c>
      <c r="F3571" t="s">
        <v>65</v>
      </c>
      <c r="G3571">
        <v>147</v>
      </c>
      <c r="H3571">
        <v>145</v>
      </c>
      <c r="I3571">
        <v>162</v>
      </c>
      <c r="J3571">
        <v>149</v>
      </c>
      <c r="K3571">
        <v>159</v>
      </c>
      <c r="L3571">
        <v>170</v>
      </c>
      <c r="M3571">
        <v>161</v>
      </c>
      <c r="N3571">
        <v>139</v>
      </c>
      <c r="O3571">
        <v>141</v>
      </c>
      <c r="P3571">
        <v>146</v>
      </c>
      <c r="Q3571">
        <v>133</v>
      </c>
      <c r="R3571">
        <v>130</v>
      </c>
      <c r="S3571">
        <v>113</v>
      </c>
      <c r="T3571">
        <v>106</v>
      </c>
      <c r="U3571">
        <v>120</v>
      </c>
      <c r="V3571">
        <v>129</v>
      </c>
      <c r="W3571">
        <v>125</v>
      </c>
      <c r="X3571">
        <v>117</v>
      </c>
      <c r="Y3571">
        <v>131</v>
      </c>
      <c r="Z3571">
        <v>133</v>
      </c>
      <c r="AA3571">
        <v>122</v>
      </c>
      <c r="AB3571">
        <v>106</v>
      </c>
    </row>
    <row r="3572" spans="1:44" x14ac:dyDescent="0.25">
      <c r="A3572" t="str">
        <f t="shared" si="55"/>
        <v>Steyr-LandLehrlinge1. Lehrjahr, weiblich</v>
      </c>
      <c r="B3572">
        <v>3571</v>
      </c>
      <c r="C3572">
        <v>415</v>
      </c>
      <c r="D3572" t="s">
        <v>214</v>
      </c>
      <c r="E3572" t="s">
        <v>46</v>
      </c>
      <c r="F3572" t="s">
        <v>66</v>
      </c>
      <c r="G3572">
        <v>74</v>
      </c>
      <c r="H3572">
        <v>80</v>
      </c>
      <c r="I3572">
        <v>69</v>
      </c>
      <c r="J3572">
        <v>77</v>
      </c>
      <c r="K3572">
        <v>73</v>
      </c>
      <c r="L3572">
        <v>78</v>
      </c>
      <c r="M3572">
        <v>91</v>
      </c>
      <c r="N3572">
        <v>77</v>
      </c>
      <c r="O3572">
        <v>80</v>
      </c>
      <c r="P3572">
        <v>83</v>
      </c>
      <c r="Q3572">
        <v>92</v>
      </c>
      <c r="R3572">
        <v>73</v>
      </c>
      <c r="S3572">
        <v>69</v>
      </c>
      <c r="T3572">
        <v>54</v>
      </c>
      <c r="U3572">
        <v>45</v>
      </c>
      <c r="V3572">
        <v>63</v>
      </c>
      <c r="W3572">
        <v>56</v>
      </c>
      <c r="X3572">
        <v>64</v>
      </c>
      <c r="Y3572">
        <v>56</v>
      </c>
      <c r="Z3572">
        <v>52</v>
      </c>
      <c r="AA3572">
        <v>68</v>
      </c>
      <c r="AB3572">
        <v>54</v>
      </c>
    </row>
    <row r="3573" spans="1:44" x14ac:dyDescent="0.25">
      <c r="A3573" t="str">
        <f t="shared" si="55"/>
        <v>Steyr-LandLehrlinge2. Lehrjahr, männlich</v>
      </c>
      <c r="B3573">
        <v>3572</v>
      </c>
      <c r="C3573">
        <v>415</v>
      </c>
      <c r="D3573" t="s">
        <v>214</v>
      </c>
      <c r="E3573" t="s">
        <v>46</v>
      </c>
      <c r="F3573" t="s">
        <v>67</v>
      </c>
      <c r="G3573">
        <v>150</v>
      </c>
      <c r="H3573">
        <v>143</v>
      </c>
      <c r="I3573">
        <v>158</v>
      </c>
      <c r="J3573">
        <v>173</v>
      </c>
      <c r="K3573">
        <v>149</v>
      </c>
      <c r="L3573">
        <v>159</v>
      </c>
      <c r="M3573">
        <v>171</v>
      </c>
      <c r="N3573">
        <v>156</v>
      </c>
      <c r="O3573">
        <v>142</v>
      </c>
      <c r="P3573">
        <v>158</v>
      </c>
      <c r="Q3573">
        <v>154</v>
      </c>
      <c r="R3573">
        <v>136</v>
      </c>
      <c r="S3573">
        <v>132</v>
      </c>
      <c r="T3573">
        <v>113</v>
      </c>
      <c r="U3573">
        <v>107</v>
      </c>
      <c r="V3573">
        <v>125</v>
      </c>
      <c r="W3573">
        <v>135</v>
      </c>
      <c r="X3573">
        <v>118</v>
      </c>
      <c r="Y3573">
        <v>131</v>
      </c>
      <c r="Z3573">
        <v>133</v>
      </c>
      <c r="AA3573">
        <v>137</v>
      </c>
      <c r="AB3573">
        <v>128</v>
      </c>
    </row>
    <row r="3574" spans="1:44" x14ac:dyDescent="0.25">
      <c r="A3574" t="str">
        <f t="shared" si="55"/>
        <v>Steyr-LandLehrlinge2. Lehrjahr, weiblich</v>
      </c>
      <c r="B3574">
        <v>3573</v>
      </c>
      <c r="C3574">
        <v>415</v>
      </c>
      <c r="D3574" t="s">
        <v>214</v>
      </c>
      <c r="E3574" t="s">
        <v>46</v>
      </c>
      <c r="F3574" t="s">
        <v>68</v>
      </c>
      <c r="G3574">
        <v>69</v>
      </c>
      <c r="H3574">
        <v>74</v>
      </c>
      <c r="I3574">
        <v>71</v>
      </c>
      <c r="J3574">
        <v>72</v>
      </c>
      <c r="K3574">
        <v>79</v>
      </c>
      <c r="L3574">
        <v>82</v>
      </c>
      <c r="M3574">
        <v>87</v>
      </c>
      <c r="N3574">
        <v>93</v>
      </c>
      <c r="O3574">
        <v>83</v>
      </c>
      <c r="P3574">
        <v>81</v>
      </c>
      <c r="Q3574">
        <v>87</v>
      </c>
      <c r="R3574">
        <v>80</v>
      </c>
      <c r="S3574">
        <v>71</v>
      </c>
      <c r="T3574">
        <v>68</v>
      </c>
      <c r="U3574">
        <v>62</v>
      </c>
      <c r="V3574">
        <v>53</v>
      </c>
      <c r="W3574">
        <v>66</v>
      </c>
      <c r="X3574">
        <v>61</v>
      </c>
      <c r="Y3574">
        <v>66</v>
      </c>
      <c r="Z3574">
        <v>56</v>
      </c>
      <c r="AA3574">
        <v>60</v>
      </c>
      <c r="AB3574">
        <v>72</v>
      </c>
    </row>
    <row r="3575" spans="1:44" x14ac:dyDescent="0.25">
      <c r="A3575" t="str">
        <f t="shared" si="55"/>
        <v>Steyr-LandLehrlinge3. Lehrjahr, männlich</v>
      </c>
      <c r="B3575">
        <v>3574</v>
      </c>
      <c r="C3575">
        <v>415</v>
      </c>
      <c r="D3575" t="s">
        <v>214</v>
      </c>
      <c r="E3575" t="s">
        <v>46</v>
      </c>
      <c r="F3575" t="s">
        <v>69</v>
      </c>
      <c r="G3575">
        <v>150</v>
      </c>
      <c r="H3575">
        <v>148</v>
      </c>
      <c r="I3575">
        <v>133</v>
      </c>
      <c r="J3575">
        <v>163</v>
      </c>
      <c r="K3575">
        <v>166</v>
      </c>
      <c r="L3575">
        <v>147</v>
      </c>
      <c r="M3575">
        <v>150</v>
      </c>
      <c r="N3575">
        <v>154</v>
      </c>
      <c r="O3575">
        <v>152</v>
      </c>
      <c r="P3575">
        <v>139</v>
      </c>
      <c r="Q3575">
        <v>157</v>
      </c>
      <c r="R3575">
        <v>152</v>
      </c>
      <c r="S3575">
        <v>130</v>
      </c>
      <c r="T3575">
        <v>123</v>
      </c>
      <c r="U3575">
        <v>111</v>
      </c>
      <c r="V3575">
        <v>106</v>
      </c>
      <c r="W3575">
        <v>122</v>
      </c>
      <c r="X3575">
        <v>128</v>
      </c>
      <c r="Y3575">
        <v>112</v>
      </c>
      <c r="Z3575">
        <v>120</v>
      </c>
      <c r="AA3575">
        <v>116</v>
      </c>
      <c r="AB3575">
        <v>128</v>
      </c>
    </row>
    <row r="3576" spans="1:44" x14ac:dyDescent="0.25">
      <c r="A3576" t="str">
        <f t="shared" si="55"/>
        <v>Steyr-LandLehrlinge3. Lehrjahr, weiblich</v>
      </c>
      <c r="B3576">
        <v>3575</v>
      </c>
      <c r="C3576">
        <v>415</v>
      </c>
      <c r="D3576" t="s">
        <v>214</v>
      </c>
      <c r="E3576" t="s">
        <v>46</v>
      </c>
      <c r="F3576" t="s">
        <v>70</v>
      </c>
      <c r="G3576">
        <v>73</v>
      </c>
      <c r="H3576">
        <v>64</v>
      </c>
      <c r="I3576">
        <v>71</v>
      </c>
      <c r="J3576">
        <v>66</v>
      </c>
      <c r="K3576">
        <v>72</v>
      </c>
      <c r="L3576">
        <v>73</v>
      </c>
      <c r="M3576">
        <v>72</v>
      </c>
      <c r="N3576">
        <v>77</v>
      </c>
      <c r="O3576">
        <v>82</v>
      </c>
      <c r="P3576">
        <v>79</v>
      </c>
      <c r="Q3576">
        <v>80</v>
      </c>
      <c r="R3576">
        <v>82</v>
      </c>
      <c r="S3576">
        <v>70</v>
      </c>
      <c r="T3576">
        <v>66</v>
      </c>
      <c r="U3576">
        <v>67</v>
      </c>
      <c r="V3576">
        <v>61</v>
      </c>
      <c r="W3576">
        <v>48</v>
      </c>
      <c r="X3576">
        <v>63</v>
      </c>
      <c r="Y3576">
        <v>56</v>
      </c>
      <c r="Z3576">
        <v>57</v>
      </c>
      <c r="AA3576">
        <v>56</v>
      </c>
      <c r="AB3576">
        <v>54</v>
      </c>
    </row>
    <row r="3577" spans="1:44" x14ac:dyDescent="0.25">
      <c r="A3577" t="str">
        <f t="shared" si="55"/>
        <v>Steyr-LandLehrlinge4. Lehrjahr, männlich</v>
      </c>
      <c r="B3577">
        <v>3576</v>
      </c>
      <c r="C3577">
        <v>415</v>
      </c>
      <c r="D3577" t="s">
        <v>214</v>
      </c>
      <c r="E3577" t="s">
        <v>46</v>
      </c>
      <c r="F3577" t="s">
        <v>71</v>
      </c>
      <c r="G3577">
        <v>60</v>
      </c>
      <c r="H3577">
        <v>68</v>
      </c>
      <c r="I3577">
        <v>83</v>
      </c>
      <c r="J3577">
        <v>76</v>
      </c>
      <c r="K3577">
        <v>90</v>
      </c>
      <c r="L3577">
        <v>93</v>
      </c>
      <c r="M3577">
        <v>62</v>
      </c>
      <c r="N3577">
        <v>73</v>
      </c>
      <c r="O3577">
        <v>78</v>
      </c>
      <c r="P3577">
        <v>85</v>
      </c>
      <c r="Q3577">
        <v>72</v>
      </c>
      <c r="R3577">
        <v>84</v>
      </c>
      <c r="S3577">
        <v>91</v>
      </c>
      <c r="T3577">
        <v>84</v>
      </c>
      <c r="U3577">
        <v>76</v>
      </c>
      <c r="V3577">
        <v>69</v>
      </c>
      <c r="W3577">
        <v>59</v>
      </c>
      <c r="X3577">
        <v>74</v>
      </c>
      <c r="Y3577">
        <v>80</v>
      </c>
      <c r="Z3577">
        <v>68</v>
      </c>
      <c r="AA3577">
        <v>68</v>
      </c>
      <c r="AB3577">
        <v>68</v>
      </c>
    </row>
    <row r="3578" spans="1:44" x14ac:dyDescent="0.25">
      <c r="A3578" t="str">
        <f t="shared" si="55"/>
        <v>Steyr-LandLehrlinge4. Lehrjahr, weiblich</v>
      </c>
      <c r="B3578">
        <v>3577</v>
      </c>
      <c r="C3578">
        <v>415</v>
      </c>
      <c r="D3578" t="s">
        <v>214</v>
      </c>
      <c r="E3578" t="s">
        <v>46</v>
      </c>
      <c r="F3578" t="s">
        <v>72</v>
      </c>
      <c r="G3578">
        <v>6</v>
      </c>
      <c r="H3578">
        <v>8</v>
      </c>
      <c r="I3578">
        <v>5</v>
      </c>
      <c r="J3578">
        <v>7</v>
      </c>
      <c r="K3578">
        <v>9</v>
      </c>
      <c r="L3578">
        <v>8</v>
      </c>
      <c r="M3578">
        <v>8</v>
      </c>
      <c r="N3578">
        <v>13</v>
      </c>
      <c r="O3578">
        <v>13</v>
      </c>
      <c r="P3578">
        <v>10</v>
      </c>
      <c r="Q3578">
        <v>14</v>
      </c>
      <c r="R3578">
        <v>14</v>
      </c>
      <c r="S3578">
        <v>16</v>
      </c>
      <c r="T3578">
        <v>13</v>
      </c>
      <c r="U3578">
        <v>7</v>
      </c>
      <c r="V3578">
        <v>14</v>
      </c>
      <c r="W3578">
        <v>14</v>
      </c>
      <c r="X3578">
        <v>4</v>
      </c>
      <c r="Y3578">
        <v>13</v>
      </c>
      <c r="Z3578">
        <v>10</v>
      </c>
      <c r="AA3578">
        <v>13</v>
      </c>
      <c r="AB3578">
        <v>9</v>
      </c>
    </row>
    <row r="3579" spans="1:44" x14ac:dyDescent="0.25">
      <c r="A3579" t="str">
        <f t="shared" si="55"/>
        <v>Steyr-LandLehrlingeFrauen</v>
      </c>
      <c r="B3579">
        <v>3578</v>
      </c>
      <c r="C3579">
        <v>415</v>
      </c>
      <c r="D3579" t="s">
        <v>214</v>
      </c>
      <c r="E3579" t="s">
        <v>46</v>
      </c>
      <c r="F3579" t="s">
        <v>47</v>
      </c>
      <c r="G3579">
        <v>222</v>
      </c>
      <c r="H3579">
        <v>226</v>
      </c>
      <c r="I3579">
        <v>216</v>
      </c>
      <c r="J3579">
        <v>222</v>
      </c>
      <c r="K3579">
        <v>233</v>
      </c>
      <c r="L3579">
        <v>241</v>
      </c>
      <c r="M3579">
        <v>258</v>
      </c>
      <c r="N3579">
        <v>260</v>
      </c>
      <c r="O3579">
        <v>258</v>
      </c>
      <c r="P3579">
        <v>253</v>
      </c>
      <c r="Q3579">
        <v>273</v>
      </c>
      <c r="R3579">
        <v>249</v>
      </c>
      <c r="S3579">
        <v>226</v>
      </c>
      <c r="T3579">
        <v>201</v>
      </c>
      <c r="U3579">
        <v>181</v>
      </c>
      <c r="V3579">
        <v>191</v>
      </c>
      <c r="W3579">
        <v>184</v>
      </c>
      <c r="X3579">
        <v>192</v>
      </c>
      <c r="Y3579">
        <v>191</v>
      </c>
      <c r="Z3579">
        <v>175</v>
      </c>
      <c r="AA3579">
        <v>197</v>
      </c>
      <c r="AB3579">
        <v>189</v>
      </c>
    </row>
    <row r="3580" spans="1:44" x14ac:dyDescent="0.25">
      <c r="A3580" t="str">
        <f t="shared" si="55"/>
        <v>Steyr-LandLehrlingeInsgesamt</v>
      </c>
      <c r="B3580">
        <v>3579</v>
      </c>
      <c r="C3580">
        <v>415</v>
      </c>
      <c r="D3580" t="s">
        <v>214</v>
      </c>
      <c r="E3580" t="s">
        <v>46</v>
      </c>
      <c r="F3580" t="s">
        <v>48</v>
      </c>
      <c r="G3580">
        <v>729</v>
      </c>
      <c r="H3580">
        <v>730</v>
      </c>
      <c r="I3580">
        <v>752</v>
      </c>
      <c r="J3580">
        <v>783</v>
      </c>
      <c r="K3580">
        <v>797</v>
      </c>
      <c r="L3580">
        <v>810</v>
      </c>
      <c r="M3580">
        <v>802</v>
      </c>
      <c r="N3580">
        <v>782</v>
      </c>
      <c r="O3580">
        <v>771</v>
      </c>
      <c r="P3580">
        <v>781</v>
      </c>
      <c r="Q3580">
        <v>789</v>
      </c>
      <c r="R3580">
        <v>751</v>
      </c>
      <c r="S3580">
        <v>692</v>
      </c>
      <c r="T3580">
        <v>627</v>
      </c>
      <c r="U3580">
        <v>595</v>
      </c>
      <c r="V3580">
        <v>620</v>
      </c>
      <c r="W3580">
        <v>625</v>
      </c>
      <c r="X3580">
        <v>629</v>
      </c>
      <c r="Y3580">
        <v>645</v>
      </c>
      <c r="Z3580">
        <v>629</v>
      </c>
      <c r="AA3580">
        <v>640</v>
      </c>
      <c r="AB3580">
        <v>619</v>
      </c>
    </row>
    <row r="3581" spans="1:44" x14ac:dyDescent="0.25">
      <c r="A3581" t="str">
        <f t="shared" si="55"/>
        <v>Steyr-LandLehrlingeMänner</v>
      </c>
      <c r="B3581">
        <v>3580</v>
      </c>
      <c r="C3581">
        <v>415</v>
      </c>
      <c r="D3581" t="s">
        <v>214</v>
      </c>
      <c r="E3581" t="s">
        <v>46</v>
      </c>
      <c r="F3581" t="s">
        <v>49</v>
      </c>
      <c r="G3581">
        <v>507</v>
      </c>
      <c r="H3581">
        <v>504</v>
      </c>
      <c r="I3581">
        <v>536</v>
      </c>
      <c r="J3581">
        <v>561</v>
      </c>
      <c r="K3581">
        <v>564</v>
      </c>
      <c r="L3581">
        <v>569</v>
      </c>
      <c r="M3581">
        <v>544</v>
      </c>
      <c r="N3581">
        <v>522</v>
      </c>
      <c r="O3581">
        <v>513</v>
      </c>
      <c r="P3581">
        <v>528</v>
      </c>
      <c r="Q3581">
        <v>516</v>
      </c>
      <c r="R3581">
        <v>502</v>
      </c>
      <c r="S3581">
        <v>466</v>
      </c>
      <c r="T3581">
        <v>426</v>
      </c>
      <c r="U3581">
        <v>414</v>
      </c>
      <c r="V3581">
        <v>429</v>
      </c>
      <c r="W3581">
        <v>441</v>
      </c>
      <c r="X3581">
        <v>437</v>
      </c>
      <c r="Y3581">
        <v>454</v>
      </c>
      <c r="Z3581">
        <v>454</v>
      </c>
      <c r="AA3581">
        <v>443</v>
      </c>
      <c r="AB3581">
        <v>430</v>
      </c>
    </row>
    <row r="3582" spans="1:44" x14ac:dyDescent="0.25">
      <c r="A3582" t="str">
        <f t="shared" si="55"/>
        <v>Steyr-LandNeugründungenInsgesamt</v>
      </c>
      <c r="B3582">
        <v>3581</v>
      </c>
      <c r="C3582">
        <v>415</v>
      </c>
      <c r="D3582" t="s">
        <v>214</v>
      </c>
      <c r="E3582" t="s">
        <v>41</v>
      </c>
      <c r="F3582" t="s">
        <v>48</v>
      </c>
      <c r="G3582">
        <v>148</v>
      </c>
      <c r="H3582">
        <v>174.666972089089</v>
      </c>
      <c r="I3582">
        <v>168.91270661157</v>
      </c>
      <c r="J3582">
        <v>185.67432698621101</v>
      </c>
      <c r="K3582">
        <v>165.68701390525601</v>
      </c>
      <c r="L3582">
        <v>205.66488496397901</v>
      </c>
      <c r="M3582">
        <v>214.540317654246</v>
      </c>
      <c r="N3582">
        <v>220.668594687232</v>
      </c>
      <c r="O3582">
        <v>189.854740061162</v>
      </c>
      <c r="P3582">
        <v>245.65106382978701</v>
      </c>
      <c r="Q3582">
        <v>213.74304582749701</v>
      </c>
      <c r="R3582">
        <v>195.84782608695701</v>
      </c>
      <c r="S3582">
        <v>199.58878504672899</v>
      </c>
      <c r="T3582">
        <v>211.75922771152801</v>
      </c>
      <c r="U3582">
        <v>259.59696865311702</v>
      </c>
      <c r="V3582">
        <v>240</v>
      </c>
      <c r="W3582">
        <v>210</v>
      </c>
      <c r="X3582">
        <v>242</v>
      </c>
      <c r="Y3582">
        <v>256</v>
      </c>
      <c r="Z3582">
        <v>248</v>
      </c>
      <c r="AA3582">
        <v>266</v>
      </c>
      <c r="AB3582">
        <v>210</v>
      </c>
    </row>
    <row r="3583" spans="1:44" x14ac:dyDescent="0.25">
      <c r="A3583" t="str">
        <f t="shared" si="55"/>
        <v>Steyr-LandPendler (Auspendler/-innen)Insgesamt</v>
      </c>
      <c r="B3583">
        <v>3582</v>
      </c>
      <c r="C3583">
        <v>415</v>
      </c>
      <c r="D3583" t="s">
        <v>214</v>
      </c>
      <c r="E3583" t="s">
        <v>459</v>
      </c>
      <c r="F3583" t="s">
        <v>48</v>
      </c>
      <c r="G3583">
        <v>20197</v>
      </c>
      <c r="H3583">
        <v>20816</v>
      </c>
      <c r="I3583">
        <v>21150</v>
      </c>
      <c r="J3583">
        <v>21076</v>
      </c>
      <c r="K3583">
        <v>21110</v>
      </c>
      <c r="L3583">
        <v>21297</v>
      </c>
      <c r="M3583">
        <v>21476</v>
      </c>
      <c r="N3583">
        <v>21891</v>
      </c>
      <c r="O3583">
        <v>22289</v>
      </c>
      <c r="P3583">
        <v>22633</v>
      </c>
      <c r="Q3583">
        <v>22712</v>
      </c>
      <c r="R3583">
        <v>22591</v>
      </c>
      <c r="S3583">
        <v>22865</v>
      </c>
    </row>
    <row r="3584" spans="1:44" x14ac:dyDescent="0.25">
      <c r="A3584" t="str">
        <f t="shared" si="55"/>
        <v>Steyr-LandPendler ins AuslandInsgesamt</v>
      </c>
      <c r="B3584">
        <v>3583</v>
      </c>
      <c r="C3584">
        <v>415</v>
      </c>
      <c r="D3584" t="s">
        <v>214</v>
      </c>
      <c r="E3584" t="s">
        <v>304</v>
      </c>
      <c r="F3584" t="s">
        <v>48</v>
      </c>
      <c r="G3584">
        <v>20</v>
      </c>
      <c r="H3584">
        <v>50</v>
      </c>
      <c r="I3584">
        <v>85</v>
      </c>
      <c r="J3584">
        <v>43</v>
      </c>
      <c r="K3584">
        <v>45</v>
      </c>
      <c r="L3584">
        <v>91</v>
      </c>
      <c r="M3584">
        <v>110</v>
      </c>
      <c r="N3584">
        <v>100</v>
      </c>
      <c r="O3584">
        <v>70</v>
      </c>
      <c r="P3584">
        <v>59</v>
      </c>
      <c r="Q3584">
        <v>81</v>
      </c>
      <c r="R3584">
        <v>53</v>
      </c>
      <c r="S3584">
        <v>62</v>
      </c>
    </row>
    <row r="3585" spans="1:47" x14ac:dyDescent="0.25">
      <c r="A3585" t="str">
        <f t="shared" si="55"/>
        <v>Steyr-LandPendler zw. BundesländernInsgesamt</v>
      </c>
      <c r="B3585">
        <v>3584</v>
      </c>
      <c r="C3585">
        <v>415</v>
      </c>
      <c r="D3585" t="s">
        <v>214</v>
      </c>
      <c r="E3585" t="s">
        <v>433</v>
      </c>
      <c r="F3585" t="s">
        <v>48</v>
      </c>
      <c r="G3585">
        <v>2364</v>
      </c>
      <c r="H3585">
        <v>2386</v>
      </c>
      <c r="I3585">
        <v>2490</v>
      </c>
      <c r="J3585">
        <v>2417</v>
      </c>
      <c r="K3585">
        <v>2317</v>
      </c>
      <c r="L3585">
        <v>2489</v>
      </c>
      <c r="M3585">
        <v>2417</v>
      </c>
      <c r="N3585">
        <v>2415</v>
      </c>
      <c r="O3585">
        <v>2497</v>
      </c>
      <c r="P3585">
        <v>2499</v>
      </c>
      <c r="Q3585">
        <v>2486</v>
      </c>
      <c r="R3585">
        <v>2417</v>
      </c>
      <c r="S3585">
        <v>2492</v>
      </c>
    </row>
    <row r="3586" spans="1:47" x14ac:dyDescent="0.25">
      <c r="A3586" t="str">
        <f t="shared" si="55"/>
        <v>Steyr-LandPendler zw. Gemeinden eines Pol. BezirkesInsgesamt</v>
      </c>
      <c r="B3586">
        <v>3585</v>
      </c>
      <c r="C3586">
        <v>415</v>
      </c>
      <c r="D3586" t="s">
        <v>214</v>
      </c>
      <c r="E3586" t="s">
        <v>305</v>
      </c>
      <c r="F3586" t="s">
        <v>48</v>
      </c>
      <c r="G3586">
        <v>5124</v>
      </c>
      <c r="H3586">
        <v>4520</v>
      </c>
      <c r="I3586">
        <v>4672</v>
      </c>
      <c r="J3586">
        <v>4800</v>
      </c>
      <c r="K3586">
        <v>4811</v>
      </c>
      <c r="L3586">
        <v>4785</v>
      </c>
      <c r="M3586">
        <v>4891</v>
      </c>
      <c r="N3586">
        <v>5006</v>
      </c>
      <c r="O3586">
        <v>5055</v>
      </c>
      <c r="P3586">
        <v>5174</v>
      </c>
      <c r="Q3586">
        <v>5114</v>
      </c>
      <c r="R3586">
        <v>5035</v>
      </c>
      <c r="S3586">
        <v>5216</v>
      </c>
    </row>
    <row r="3587" spans="1:47" x14ac:dyDescent="0.25">
      <c r="A3587" t="str">
        <f t="shared" ref="A3587:A3650" si="56">D3587&amp;E3587&amp;F3587</f>
        <v>Steyr-LandPendler zw. Pol. Bez. des BundeslandesInsgesamt</v>
      </c>
      <c r="B3587">
        <v>3586</v>
      </c>
      <c r="C3587">
        <v>415</v>
      </c>
      <c r="D3587" t="s">
        <v>214</v>
      </c>
      <c r="E3587" t="s">
        <v>306</v>
      </c>
      <c r="F3587" t="s">
        <v>48</v>
      </c>
      <c r="G3587">
        <v>12689</v>
      </c>
      <c r="H3587">
        <v>13860</v>
      </c>
      <c r="I3587">
        <v>13903</v>
      </c>
      <c r="J3587">
        <v>13816</v>
      </c>
      <c r="K3587">
        <v>13937</v>
      </c>
      <c r="L3587">
        <v>13932</v>
      </c>
      <c r="M3587">
        <v>14058</v>
      </c>
      <c r="N3587">
        <v>14370</v>
      </c>
      <c r="O3587">
        <v>14667</v>
      </c>
      <c r="P3587">
        <v>14901</v>
      </c>
      <c r="Q3587">
        <v>15031</v>
      </c>
      <c r="R3587">
        <v>15086</v>
      </c>
      <c r="S3587">
        <v>15095</v>
      </c>
    </row>
    <row r="3588" spans="1:47" x14ac:dyDescent="0.25">
      <c r="A3588" t="str">
        <f t="shared" si="56"/>
        <v>Steyr-LandPensionisteneinkommenBrutto_Schnitt</v>
      </c>
      <c r="B3588">
        <v>3587</v>
      </c>
      <c r="C3588">
        <v>415</v>
      </c>
      <c r="D3588" t="s">
        <v>214</v>
      </c>
      <c r="E3588" t="s">
        <v>44</v>
      </c>
      <c r="F3588" t="s">
        <v>54</v>
      </c>
      <c r="G3588">
        <v>15673.373999851099</v>
      </c>
      <c r="H3588">
        <v>15914.651672116501</v>
      </c>
      <c r="I3588">
        <v>16620.990953505501</v>
      </c>
      <c r="J3588">
        <v>16914.831977595499</v>
      </c>
      <c r="K3588">
        <v>17672.4379392185</v>
      </c>
      <c r="L3588">
        <v>18294.820338547201</v>
      </c>
      <c r="M3588">
        <v>18778.154799525801</v>
      </c>
      <c r="N3588">
        <v>19190.203223430599</v>
      </c>
      <c r="O3588">
        <v>19834.354069838701</v>
      </c>
      <c r="P3588">
        <v>20490.463510344402</v>
      </c>
      <c r="Q3588">
        <v>21164.2702333001</v>
      </c>
      <c r="R3588">
        <v>21697.931098791702</v>
      </c>
      <c r="S3588">
        <v>22139.0125769919</v>
      </c>
      <c r="T3588">
        <v>22617.678918191999</v>
      </c>
      <c r="U3588">
        <v>23276.3163202137</v>
      </c>
      <c r="V3588">
        <v>24005.251076942699</v>
      </c>
      <c r="W3588">
        <v>25371.156918442401</v>
      </c>
      <c r="X3588">
        <v>26300.117029080298</v>
      </c>
      <c r="Y3588">
        <v>27324.6566699141</v>
      </c>
    </row>
    <row r="3589" spans="1:47" x14ac:dyDescent="0.25">
      <c r="A3589" t="str">
        <f t="shared" si="56"/>
        <v>Steyr-LandPensionisteneinkommenBruttobezüge 1000 EUR</v>
      </c>
      <c r="B3589">
        <v>3588</v>
      </c>
      <c r="C3589">
        <v>415</v>
      </c>
      <c r="D3589" t="s">
        <v>214</v>
      </c>
      <c r="E3589" t="s">
        <v>44</v>
      </c>
      <c r="F3589" t="s">
        <v>55</v>
      </c>
      <c r="G3589">
        <v>210462.06607</v>
      </c>
      <c r="H3589">
        <v>214147.55290000001</v>
      </c>
      <c r="I3589">
        <v>225214.42741999999</v>
      </c>
      <c r="J3589">
        <v>231022.77515</v>
      </c>
      <c r="K3589">
        <v>244233.09232</v>
      </c>
      <c r="L3589">
        <v>256145.77956</v>
      </c>
      <c r="M3589">
        <v>269297.51798</v>
      </c>
      <c r="N3589">
        <v>278795.27243000001</v>
      </c>
      <c r="O3589">
        <v>291386.49563999998</v>
      </c>
      <c r="P3589">
        <v>304057.98803000001</v>
      </c>
      <c r="Q3589">
        <v>318416.44566000003</v>
      </c>
      <c r="R3589">
        <v>326814.23820999998</v>
      </c>
      <c r="S3589">
        <v>334276.9509</v>
      </c>
      <c r="T3589">
        <v>344761.27974999999</v>
      </c>
      <c r="U3589">
        <v>357198.35025000002</v>
      </c>
      <c r="V3589">
        <v>376258.30537999998</v>
      </c>
      <c r="W3589">
        <v>400052.40229</v>
      </c>
      <c r="X3589">
        <v>422353.57936999999</v>
      </c>
      <c r="Y3589">
        <v>448752.83649000002</v>
      </c>
    </row>
    <row r="3590" spans="1:47" x14ac:dyDescent="0.25">
      <c r="A3590" t="str">
        <f t="shared" si="56"/>
        <v>Steyr-LandPensionisteneinkommenBruttobezüge Fälle</v>
      </c>
      <c r="B3590">
        <v>3589</v>
      </c>
      <c r="C3590">
        <v>415</v>
      </c>
      <c r="D3590" t="s">
        <v>214</v>
      </c>
      <c r="E3590" t="s">
        <v>44</v>
      </c>
      <c r="F3590" t="s">
        <v>56</v>
      </c>
      <c r="G3590">
        <v>13428</v>
      </c>
      <c r="H3590">
        <v>13456</v>
      </c>
      <c r="I3590">
        <v>13550</v>
      </c>
      <c r="J3590">
        <v>13658</v>
      </c>
      <c r="K3590">
        <v>13820</v>
      </c>
      <c r="L3590">
        <v>14001</v>
      </c>
      <c r="M3590">
        <v>14341</v>
      </c>
      <c r="N3590">
        <v>14528</v>
      </c>
      <c r="O3590">
        <v>14691</v>
      </c>
      <c r="P3590">
        <v>14839</v>
      </c>
      <c r="Q3590">
        <v>15045</v>
      </c>
      <c r="R3590">
        <v>15062</v>
      </c>
      <c r="S3590">
        <v>15099</v>
      </c>
      <c r="T3590">
        <v>15243</v>
      </c>
      <c r="U3590">
        <v>15346</v>
      </c>
      <c r="V3590">
        <v>15674</v>
      </c>
      <c r="W3590">
        <v>15768</v>
      </c>
      <c r="X3590">
        <v>16059</v>
      </c>
      <c r="Y3590">
        <v>16423</v>
      </c>
    </row>
    <row r="3591" spans="1:47" x14ac:dyDescent="0.25">
      <c r="A3591" t="str">
        <f t="shared" si="56"/>
        <v>Steyr-LandPensionisteneinkommenLohnsteuer 1000 EUR</v>
      </c>
      <c r="B3591">
        <v>3590</v>
      </c>
      <c r="C3591">
        <v>415</v>
      </c>
      <c r="D3591" t="s">
        <v>214</v>
      </c>
      <c r="E3591" t="s">
        <v>44</v>
      </c>
      <c r="F3591" t="s">
        <v>57</v>
      </c>
      <c r="G3591">
        <v>23272.54999</v>
      </c>
      <c r="H3591">
        <v>21397.493170000002</v>
      </c>
      <c r="I3591">
        <v>24366.580819999999</v>
      </c>
      <c r="J3591">
        <v>25184.135389999999</v>
      </c>
      <c r="K3591">
        <v>28165.771919999999</v>
      </c>
      <c r="L3591">
        <v>26795.395919999999</v>
      </c>
      <c r="M3591">
        <v>29372.018479999999</v>
      </c>
      <c r="N3591">
        <v>31888.980899999999</v>
      </c>
      <c r="O3591">
        <v>34805.213730000003</v>
      </c>
      <c r="P3591">
        <v>37544.098310000001</v>
      </c>
      <c r="Q3591">
        <v>40795.222090000003</v>
      </c>
      <c r="R3591">
        <v>43340.589930000002</v>
      </c>
      <c r="S3591">
        <v>37010.400280000002</v>
      </c>
      <c r="T3591">
        <v>38923.263209999997</v>
      </c>
      <c r="U3591">
        <v>41810.553319999999</v>
      </c>
      <c r="V3591">
        <v>45500.749479999999</v>
      </c>
      <c r="W3591">
        <v>46020.54234</v>
      </c>
      <c r="X3591">
        <v>50689.684130000001</v>
      </c>
      <c r="Y3591">
        <v>53361.866000000002</v>
      </c>
    </row>
    <row r="3592" spans="1:47" x14ac:dyDescent="0.25">
      <c r="A3592" t="str">
        <f t="shared" si="56"/>
        <v>Steyr-LandPensionisteneinkommenLohnsteuer Fälle</v>
      </c>
      <c r="B3592">
        <v>3591</v>
      </c>
      <c r="C3592">
        <v>415</v>
      </c>
      <c r="D3592" t="s">
        <v>214</v>
      </c>
      <c r="E3592" t="s">
        <v>44</v>
      </c>
      <c r="F3592" t="s">
        <v>58</v>
      </c>
      <c r="G3592">
        <v>7490</v>
      </c>
      <c r="H3592">
        <v>7094</v>
      </c>
      <c r="I3592">
        <v>7478</v>
      </c>
      <c r="J3592">
        <v>8001</v>
      </c>
      <c r="K3592">
        <v>8181</v>
      </c>
      <c r="L3592">
        <v>7994</v>
      </c>
      <c r="M3592">
        <v>8393</v>
      </c>
      <c r="N3592">
        <v>8662</v>
      </c>
      <c r="O3592">
        <v>9033</v>
      </c>
      <c r="P3592">
        <v>9298</v>
      </c>
      <c r="Q3592">
        <v>9751</v>
      </c>
      <c r="R3592">
        <v>9959</v>
      </c>
      <c r="S3592">
        <v>10119</v>
      </c>
      <c r="T3592">
        <v>10369</v>
      </c>
      <c r="U3592">
        <v>10699</v>
      </c>
      <c r="V3592">
        <v>11230</v>
      </c>
      <c r="W3592">
        <v>12048</v>
      </c>
      <c r="X3592">
        <v>12516</v>
      </c>
      <c r="Y3592">
        <v>13088</v>
      </c>
    </row>
    <row r="3593" spans="1:47" x14ac:dyDescent="0.25">
      <c r="A3593" t="str">
        <f t="shared" si="56"/>
        <v>Steyr-LandPensionisteneinkommenNetto_Schnitt</v>
      </c>
      <c r="B3593">
        <v>3592</v>
      </c>
      <c r="C3593">
        <v>415</v>
      </c>
      <c r="D3593" t="s">
        <v>214</v>
      </c>
      <c r="E3593" t="s">
        <v>44</v>
      </c>
      <c r="F3593" t="s">
        <v>59</v>
      </c>
      <c r="G3593">
        <v>13188.4844861483</v>
      </c>
      <c r="H3593">
        <v>13486.382832937001</v>
      </c>
      <c r="I3593">
        <v>13946.6762103321</v>
      </c>
      <c r="J3593">
        <v>14175.511038951499</v>
      </c>
      <c r="K3593">
        <v>14682.322345152001</v>
      </c>
      <c r="L3593">
        <v>15391.0303735447</v>
      </c>
      <c r="M3593">
        <v>15713.037211491501</v>
      </c>
      <c r="N3593">
        <v>15952.461720814999</v>
      </c>
      <c r="O3593">
        <v>16388.678130147699</v>
      </c>
      <c r="P3593">
        <v>16847.628855044099</v>
      </c>
      <c r="Q3593">
        <v>17306.215209039601</v>
      </c>
      <c r="R3593">
        <v>17647.055815960699</v>
      </c>
      <c r="S3593">
        <v>18490.875081131198</v>
      </c>
      <c r="T3593">
        <v>18840.043512431901</v>
      </c>
      <c r="U3593">
        <v>19297.0106164473</v>
      </c>
      <c r="V3593">
        <v>19807.097990940401</v>
      </c>
      <c r="W3593">
        <v>21099.313117706701</v>
      </c>
      <c r="X3593">
        <v>21746.085224484701</v>
      </c>
      <c r="Y3593">
        <v>22629.073321561202</v>
      </c>
    </row>
    <row r="3594" spans="1:47" x14ac:dyDescent="0.25">
      <c r="A3594" t="str">
        <f t="shared" si="56"/>
        <v>Steyr-LandPensionisteneinkommenNettobezüge 1000 EUR</v>
      </c>
      <c r="B3594">
        <v>3593</v>
      </c>
      <c r="C3594">
        <v>415</v>
      </c>
      <c r="D3594" t="s">
        <v>214</v>
      </c>
      <c r="E3594" t="s">
        <v>44</v>
      </c>
      <c r="F3594" t="s">
        <v>60</v>
      </c>
      <c r="G3594">
        <v>177094.96968000001</v>
      </c>
      <c r="H3594">
        <v>181472.76740000001</v>
      </c>
      <c r="I3594">
        <v>188977.46265</v>
      </c>
      <c r="J3594">
        <v>193609.12977</v>
      </c>
      <c r="K3594">
        <v>202909.69480999999</v>
      </c>
      <c r="L3594">
        <v>215489.81625999999</v>
      </c>
      <c r="M3594">
        <v>225340.66665</v>
      </c>
      <c r="N3594">
        <v>231757.36387999999</v>
      </c>
      <c r="O3594">
        <v>240766.07040999999</v>
      </c>
      <c r="P3594">
        <v>250001.96458</v>
      </c>
      <c r="Q3594">
        <v>260372.00782</v>
      </c>
      <c r="R3594">
        <v>265799.9547</v>
      </c>
      <c r="S3594">
        <v>279193.72285000002</v>
      </c>
      <c r="T3594">
        <v>287178.78326</v>
      </c>
      <c r="U3594">
        <v>296131.92492000002</v>
      </c>
      <c r="V3594">
        <v>310456.45390999998</v>
      </c>
      <c r="W3594">
        <v>332693.96924000001</v>
      </c>
      <c r="X3594">
        <v>349220.38261999999</v>
      </c>
      <c r="Y3594">
        <v>371637.27116</v>
      </c>
    </row>
    <row r="3595" spans="1:47" x14ac:dyDescent="0.25">
      <c r="A3595" t="str">
        <f t="shared" si="56"/>
        <v>Steyr-LandPensionisteneinkommenSV-Beiträge 1000 EUR</v>
      </c>
      <c r="B3595">
        <v>3594</v>
      </c>
      <c r="C3595">
        <v>415</v>
      </c>
      <c r="D3595" t="s">
        <v>214</v>
      </c>
      <c r="E3595" t="s">
        <v>44</v>
      </c>
      <c r="F3595" t="s">
        <v>61</v>
      </c>
      <c r="G3595">
        <v>10094.546399999999</v>
      </c>
      <c r="H3595">
        <v>11277.29233</v>
      </c>
      <c r="I3595">
        <v>11870.383949999999</v>
      </c>
      <c r="J3595">
        <v>12229.50999</v>
      </c>
      <c r="K3595">
        <v>13157.62559</v>
      </c>
      <c r="L3595">
        <v>13860.56738</v>
      </c>
      <c r="M3595">
        <v>14584.832850000001</v>
      </c>
      <c r="N3595">
        <v>15148.92765</v>
      </c>
      <c r="O3595">
        <v>15815.211499999999</v>
      </c>
      <c r="P3595">
        <v>16511.925139999999</v>
      </c>
      <c r="Q3595">
        <v>17249.215749999999</v>
      </c>
      <c r="R3595">
        <v>17673.693579999999</v>
      </c>
      <c r="S3595">
        <v>18072.82777</v>
      </c>
      <c r="T3595">
        <v>18659.23328</v>
      </c>
      <c r="U3595">
        <v>19255.872009999999</v>
      </c>
      <c r="V3595">
        <v>20301.101989999999</v>
      </c>
      <c r="W3595">
        <v>21337.89071</v>
      </c>
      <c r="X3595">
        <v>22443.512620000001</v>
      </c>
      <c r="Y3595">
        <v>23753.699329999999</v>
      </c>
    </row>
    <row r="3596" spans="1:47" x14ac:dyDescent="0.25">
      <c r="A3596" t="str">
        <f t="shared" si="56"/>
        <v>Steyr-LandPensionisteneinkommenSV-Beiträge Fälle</v>
      </c>
      <c r="B3596">
        <v>3595</v>
      </c>
      <c r="C3596">
        <v>415</v>
      </c>
      <c r="D3596" t="s">
        <v>214</v>
      </c>
      <c r="E3596" t="s">
        <v>44</v>
      </c>
      <c r="F3596" t="s">
        <v>62</v>
      </c>
      <c r="G3596">
        <v>12842</v>
      </c>
      <c r="H3596">
        <v>12865</v>
      </c>
      <c r="I3596">
        <v>12952</v>
      </c>
      <c r="J3596">
        <v>13061</v>
      </c>
      <c r="K3596">
        <v>13250</v>
      </c>
      <c r="L3596">
        <v>13408</v>
      </c>
      <c r="M3596">
        <v>13714</v>
      </c>
      <c r="N3596">
        <v>13898</v>
      </c>
      <c r="O3596">
        <v>14047</v>
      </c>
      <c r="P3596">
        <v>14201</v>
      </c>
      <c r="Q3596">
        <v>14417</v>
      </c>
      <c r="R3596">
        <v>14412</v>
      </c>
      <c r="S3596">
        <v>14467</v>
      </c>
      <c r="T3596">
        <v>14642</v>
      </c>
      <c r="U3596">
        <v>14768</v>
      </c>
      <c r="V3596">
        <v>15068</v>
      </c>
      <c r="W3596">
        <v>15275</v>
      </c>
      <c r="X3596">
        <v>15599</v>
      </c>
      <c r="Y3596">
        <v>15960</v>
      </c>
    </row>
    <row r="3597" spans="1:47" x14ac:dyDescent="0.25">
      <c r="A3597" t="str">
        <f t="shared" si="56"/>
        <v>Steyr-LandUnselbstständig BeschäftigteFrauen</v>
      </c>
      <c r="B3597">
        <v>3596</v>
      </c>
      <c r="C3597">
        <v>415</v>
      </c>
      <c r="D3597" t="s">
        <v>214</v>
      </c>
      <c r="E3597" t="s">
        <v>38</v>
      </c>
      <c r="F3597" t="s">
        <v>47</v>
      </c>
      <c r="G3597">
        <v>3665</v>
      </c>
      <c r="H3597">
        <v>3996</v>
      </c>
      <c r="I3597">
        <v>3898</v>
      </c>
      <c r="J3597">
        <v>4050</v>
      </c>
      <c r="K3597">
        <v>3885</v>
      </c>
      <c r="L3597">
        <v>4001</v>
      </c>
      <c r="M3597">
        <v>3870</v>
      </c>
      <c r="N3597">
        <v>4108</v>
      </c>
      <c r="O3597">
        <v>9343</v>
      </c>
      <c r="P3597">
        <v>9958</v>
      </c>
      <c r="Q3597">
        <v>9641</v>
      </c>
      <c r="R3597">
        <v>9965</v>
      </c>
      <c r="S3597">
        <v>9597</v>
      </c>
      <c r="T3597">
        <v>10087</v>
      </c>
      <c r="U3597">
        <v>10105</v>
      </c>
      <c r="V3597">
        <v>10543</v>
      </c>
      <c r="W3597">
        <v>10321</v>
      </c>
      <c r="X3597">
        <v>10727</v>
      </c>
      <c r="Y3597">
        <v>10323</v>
      </c>
      <c r="Z3597">
        <v>10801</v>
      </c>
      <c r="AA3597">
        <v>10486</v>
      </c>
      <c r="AB3597">
        <v>10887</v>
      </c>
      <c r="AC3597">
        <v>10585</v>
      </c>
      <c r="AD3597">
        <v>11140</v>
      </c>
      <c r="AE3597">
        <v>10855</v>
      </c>
      <c r="AF3597">
        <v>11262</v>
      </c>
      <c r="AG3597">
        <v>11080</v>
      </c>
      <c r="AH3597">
        <v>11516</v>
      </c>
      <c r="AI3597">
        <v>11276</v>
      </c>
      <c r="AJ3597">
        <v>11644</v>
      </c>
      <c r="AK3597">
        <v>11262</v>
      </c>
      <c r="AL3597">
        <v>11688</v>
      </c>
      <c r="AM3597">
        <v>11380</v>
      </c>
      <c r="AN3597">
        <v>11603</v>
      </c>
      <c r="AO3597">
        <v>11401</v>
      </c>
      <c r="AP3597">
        <v>11923</v>
      </c>
      <c r="AQ3597">
        <v>11788</v>
      </c>
      <c r="AR3597">
        <v>12145</v>
      </c>
      <c r="AS3597">
        <v>12174</v>
      </c>
      <c r="AT3597">
        <v>12482</v>
      </c>
      <c r="AU3597">
        <v>12160</v>
      </c>
    </row>
    <row r="3598" spans="1:47" x14ac:dyDescent="0.25">
      <c r="A3598" t="str">
        <f t="shared" si="56"/>
        <v>Steyr-LandUnselbstständig BeschäftigteInsgesamt</v>
      </c>
      <c r="B3598">
        <v>3597</v>
      </c>
      <c r="C3598">
        <v>415</v>
      </c>
      <c r="D3598" t="s">
        <v>214</v>
      </c>
      <c r="E3598" t="s">
        <v>38</v>
      </c>
      <c r="F3598" t="s">
        <v>48</v>
      </c>
      <c r="G3598">
        <v>8476</v>
      </c>
      <c r="H3598">
        <v>9490</v>
      </c>
      <c r="I3598">
        <v>8851</v>
      </c>
      <c r="J3598">
        <v>9561</v>
      </c>
      <c r="K3598">
        <v>8882</v>
      </c>
      <c r="L3598">
        <v>9743</v>
      </c>
      <c r="M3598">
        <v>9112</v>
      </c>
      <c r="N3598">
        <v>10152</v>
      </c>
      <c r="O3598">
        <v>21908</v>
      </c>
      <c r="P3598">
        <v>23389</v>
      </c>
      <c r="Q3598">
        <v>22155</v>
      </c>
      <c r="R3598">
        <v>22870</v>
      </c>
      <c r="S3598">
        <v>21675</v>
      </c>
      <c r="T3598">
        <v>23065</v>
      </c>
      <c r="U3598">
        <v>22577</v>
      </c>
      <c r="V3598">
        <v>23777</v>
      </c>
      <c r="W3598">
        <v>23022</v>
      </c>
      <c r="X3598">
        <v>24096</v>
      </c>
      <c r="Y3598">
        <v>22977</v>
      </c>
      <c r="Z3598">
        <v>24141</v>
      </c>
      <c r="AA3598">
        <v>23122</v>
      </c>
      <c r="AB3598">
        <v>24248</v>
      </c>
      <c r="AC3598">
        <v>23349</v>
      </c>
      <c r="AD3598">
        <v>24705</v>
      </c>
      <c r="AE3598">
        <v>23730</v>
      </c>
      <c r="AF3598">
        <v>24776</v>
      </c>
      <c r="AG3598">
        <v>24202</v>
      </c>
      <c r="AH3598">
        <v>25345</v>
      </c>
      <c r="AI3598">
        <v>24676</v>
      </c>
      <c r="AJ3598">
        <v>25667</v>
      </c>
      <c r="AK3598">
        <v>24743</v>
      </c>
      <c r="AL3598">
        <v>25721</v>
      </c>
      <c r="AM3598">
        <v>24888</v>
      </c>
      <c r="AN3598">
        <v>25397</v>
      </c>
      <c r="AO3598">
        <v>24848</v>
      </c>
      <c r="AP3598">
        <v>25915</v>
      </c>
      <c r="AQ3598">
        <v>25522</v>
      </c>
      <c r="AR3598">
        <v>26180</v>
      </c>
      <c r="AS3598">
        <v>26107</v>
      </c>
      <c r="AT3598">
        <v>26703</v>
      </c>
      <c r="AU3598">
        <v>25807</v>
      </c>
    </row>
    <row r="3599" spans="1:47" x14ac:dyDescent="0.25">
      <c r="A3599" t="str">
        <f t="shared" si="56"/>
        <v>Steyr-LandUnselbstständig BeschäftigteMänner</v>
      </c>
      <c r="B3599">
        <v>3598</v>
      </c>
      <c r="C3599">
        <v>415</v>
      </c>
      <c r="D3599" t="s">
        <v>214</v>
      </c>
      <c r="E3599" t="s">
        <v>38</v>
      </c>
      <c r="F3599" t="s">
        <v>49</v>
      </c>
      <c r="G3599">
        <v>4811</v>
      </c>
      <c r="H3599">
        <v>5494</v>
      </c>
      <c r="I3599">
        <v>4953</v>
      </c>
      <c r="J3599">
        <v>5511</v>
      </c>
      <c r="K3599">
        <v>4997</v>
      </c>
      <c r="L3599">
        <v>5742</v>
      </c>
      <c r="M3599">
        <v>5242</v>
      </c>
      <c r="N3599">
        <v>6044</v>
      </c>
      <c r="O3599">
        <v>12565</v>
      </c>
      <c r="P3599">
        <v>13431</v>
      </c>
      <c r="Q3599">
        <v>12514</v>
      </c>
      <c r="R3599">
        <v>12905</v>
      </c>
      <c r="S3599">
        <v>12078</v>
      </c>
      <c r="T3599">
        <v>12978</v>
      </c>
      <c r="U3599">
        <v>12472</v>
      </c>
      <c r="V3599">
        <v>13234</v>
      </c>
      <c r="W3599">
        <v>12701</v>
      </c>
      <c r="X3599">
        <v>13369</v>
      </c>
      <c r="Y3599">
        <v>12654</v>
      </c>
      <c r="Z3599">
        <v>13340</v>
      </c>
      <c r="AA3599">
        <v>12636</v>
      </c>
      <c r="AB3599">
        <v>13361</v>
      </c>
      <c r="AC3599">
        <v>12764</v>
      </c>
      <c r="AD3599">
        <v>13565</v>
      </c>
      <c r="AE3599">
        <v>12875</v>
      </c>
      <c r="AF3599">
        <v>13514</v>
      </c>
      <c r="AG3599">
        <v>13122</v>
      </c>
      <c r="AH3599">
        <v>13829</v>
      </c>
      <c r="AI3599">
        <v>13400</v>
      </c>
      <c r="AJ3599">
        <v>14023</v>
      </c>
      <c r="AK3599">
        <v>13481</v>
      </c>
      <c r="AL3599">
        <v>14033</v>
      </c>
      <c r="AM3599">
        <v>13508</v>
      </c>
      <c r="AN3599">
        <v>13794</v>
      </c>
      <c r="AO3599">
        <v>13447</v>
      </c>
      <c r="AP3599">
        <v>13992</v>
      </c>
      <c r="AQ3599">
        <v>13734</v>
      </c>
      <c r="AR3599">
        <v>14035</v>
      </c>
      <c r="AS3599">
        <v>13933</v>
      </c>
      <c r="AT3599">
        <v>14221</v>
      </c>
      <c r="AU3599">
        <v>13647</v>
      </c>
    </row>
    <row r="3600" spans="1:47" x14ac:dyDescent="0.25">
      <c r="A3600" t="str">
        <f t="shared" si="56"/>
        <v>Steyr-LandUnselbstständig Beschäftigte GW mgfInsgesamt</v>
      </c>
      <c r="B3600">
        <v>3599</v>
      </c>
      <c r="C3600">
        <v>415</v>
      </c>
      <c r="D3600" t="s">
        <v>214</v>
      </c>
      <c r="E3600" t="s">
        <v>450</v>
      </c>
      <c r="F3600" t="s">
        <v>48</v>
      </c>
      <c r="G3600">
        <v>13516.19724266</v>
      </c>
      <c r="H3600">
        <v>12508.619058557</v>
      </c>
      <c r="I3600">
        <v>13556.888537175</v>
      </c>
      <c r="J3600">
        <v>12555.311306080999</v>
      </c>
      <c r="K3600">
        <v>13783.563755110999</v>
      </c>
      <c r="L3600">
        <v>13017.175334519001</v>
      </c>
      <c r="M3600">
        <v>13662.196265006</v>
      </c>
      <c r="N3600">
        <v>12845.586085444</v>
      </c>
      <c r="O3600">
        <v>14169.78196237</v>
      </c>
      <c r="P3600">
        <v>13604.96879617</v>
      </c>
      <c r="Q3600">
        <v>14537.177704021</v>
      </c>
      <c r="R3600">
        <v>13598.767917727</v>
      </c>
      <c r="S3600">
        <v>14252.268840692001</v>
      </c>
      <c r="T3600">
        <v>13383.776644586</v>
      </c>
    </row>
    <row r="3601" spans="1:47" x14ac:dyDescent="0.25">
      <c r="A3601" t="str">
        <f t="shared" si="56"/>
        <v>Steyr-LandUnselbstständig Beschäftigte GW ogfInsgesamt</v>
      </c>
      <c r="B3601">
        <v>3600</v>
      </c>
      <c r="C3601">
        <v>415</v>
      </c>
      <c r="D3601" t="s">
        <v>214</v>
      </c>
      <c r="E3601" t="s">
        <v>449</v>
      </c>
      <c r="F3601" t="s">
        <v>48</v>
      </c>
      <c r="G3601">
        <v>12200.189472504</v>
      </c>
      <c r="H3601">
        <v>11267.793322415</v>
      </c>
      <c r="I3601">
        <v>12325.418016535999</v>
      </c>
      <c r="J3601">
        <v>11311.713781774</v>
      </c>
      <c r="K3601">
        <v>12477.351379670999</v>
      </c>
      <c r="L3601">
        <v>11784.484611942</v>
      </c>
      <c r="M3601">
        <v>12514.367080518001</v>
      </c>
      <c r="N3601">
        <v>11777.661965268</v>
      </c>
      <c r="O3601">
        <v>12853.550175154</v>
      </c>
      <c r="P3601">
        <v>12447.447334572</v>
      </c>
      <c r="Q3601">
        <v>13242.090831971</v>
      </c>
      <c r="R3601">
        <v>12457.01478682</v>
      </c>
      <c r="S3601">
        <v>13095.698978455999</v>
      </c>
      <c r="T3601">
        <v>12250.561082898001</v>
      </c>
    </row>
    <row r="3602" spans="1:47" x14ac:dyDescent="0.25">
      <c r="A3602" t="str">
        <f t="shared" si="56"/>
        <v>Steyr-LandUnternehmenInsgesamt</v>
      </c>
      <c r="B3602">
        <v>3601</v>
      </c>
      <c r="C3602">
        <v>415</v>
      </c>
      <c r="D3602" t="s">
        <v>214</v>
      </c>
      <c r="E3602" t="s">
        <v>475</v>
      </c>
      <c r="F3602" t="s">
        <v>48</v>
      </c>
      <c r="G3602">
        <v>4553</v>
      </c>
      <c r="H3602">
        <v>4552</v>
      </c>
      <c r="I3602">
        <v>4665</v>
      </c>
    </row>
    <row r="3603" spans="1:47" x14ac:dyDescent="0.25">
      <c r="A3603" t="str">
        <f t="shared" si="56"/>
        <v>Steyr-LandWohnbevölkerungInsgesamt</v>
      </c>
      <c r="B3603">
        <v>3602</v>
      </c>
      <c r="C3603">
        <v>415</v>
      </c>
      <c r="D3603" t="s">
        <v>214</v>
      </c>
      <c r="E3603" t="s">
        <v>42</v>
      </c>
      <c r="F3603" t="s">
        <v>48</v>
      </c>
      <c r="G3603">
        <v>57696</v>
      </c>
      <c r="H3603">
        <v>57812</v>
      </c>
      <c r="I3603">
        <v>58011</v>
      </c>
      <c r="J3603">
        <v>58325</v>
      </c>
      <c r="K3603">
        <v>58577</v>
      </c>
      <c r="L3603">
        <v>58709</v>
      </c>
      <c r="M3603">
        <v>58733</v>
      </c>
      <c r="N3603">
        <v>58792</v>
      </c>
      <c r="O3603">
        <v>58729</v>
      </c>
      <c r="P3603">
        <v>58735</v>
      </c>
      <c r="Q3603">
        <v>58578</v>
      </c>
      <c r="R3603">
        <v>58489</v>
      </c>
      <c r="S3603">
        <v>58618</v>
      </c>
      <c r="T3603">
        <v>58917</v>
      </c>
      <c r="U3603">
        <v>59628</v>
      </c>
      <c r="V3603">
        <v>60114</v>
      </c>
      <c r="W3603">
        <v>60334</v>
      </c>
      <c r="X3603">
        <v>60427</v>
      </c>
      <c r="Y3603">
        <v>60717</v>
      </c>
      <c r="Z3603">
        <v>60936</v>
      </c>
      <c r="AA3603">
        <v>61209</v>
      </c>
      <c r="AB3603">
        <v>62063</v>
      </c>
    </row>
    <row r="3604" spans="1:47" x14ac:dyDescent="0.25">
      <c r="A3604" t="str">
        <f t="shared" si="56"/>
        <v>Urfahr-UmgebungArbeitnehmereinkommenBrutto_Schnitt</v>
      </c>
      <c r="B3604">
        <v>3603</v>
      </c>
      <c r="C3604">
        <v>416</v>
      </c>
      <c r="D3604" t="s">
        <v>215</v>
      </c>
      <c r="E3604" t="s">
        <v>43</v>
      </c>
      <c r="F3604" t="s">
        <v>54</v>
      </c>
      <c r="G3604">
        <v>27129.369881304799</v>
      </c>
      <c r="H3604">
        <v>27814.872521810401</v>
      </c>
      <c r="I3604">
        <v>28744.0586295787</v>
      </c>
      <c r="J3604">
        <v>29624.089648441499</v>
      </c>
      <c r="K3604">
        <v>30805.371200997499</v>
      </c>
      <c r="L3604">
        <v>31464.833821492201</v>
      </c>
      <c r="M3604">
        <v>31818.427207738401</v>
      </c>
      <c r="N3604">
        <v>32456.134252510099</v>
      </c>
      <c r="O3604">
        <v>33542.587953382703</v>
      </c>
      <c r="P3604">
        <v>34406.8561517544</v>
      </c>
      <c r="Q3604">
        <v>34978.426615392003</v>
      </c>
      <c r="R3604">
        <v>35901.606051793002</v>
      </c>
      <c r="S3604">
        <v>36737.425291696098</v>
      </c>
      <c r="T3604">
        <v>37576.784634466298</v>
      </c>
      <c r="U3604">
        <v>38898.773701435297</v>
      </c>
      <c r="V3604">
        <v>40007.114025502196</v>
      </c>
      <c r="W3604">
        <v>41136.273528455997</v>
      </c>
      <c r="X3604">
        <v>42635.373073014402</v>
      </c>
      <c r="Y3604">
        <v>44599.9592816066</v>
      </c>
    </row>
    <row r="3605" spans="1:47" x14ac:dyDescent="0.25">
      <c r="A3605" t="str">
        <f t="shared" si="56"/>
        <v>Urfahr-UmgebungArbeitnehmereinkommenBruttobezüge 1000 EUR</v>
      </c>
      <c r="B3605">
        <v>3604</v>
      </c>
      <c r="C3605">
        <v>416</v>
      </c>
      <c r="D3605" t="s">
        <v>215</v>
      </c>
      <c r="E3605" t="s">
        <v>43</v>
      </c>
      <c r="F3605" t="s">
        <v>55</v>
      </c>
      <c r="G3605">
        <v>998822.01092000003</v>
      </c>
      <c r="H3605">
        <v>1052125.3680100001</v>
      </c>
      <c r="I3605">
        <v>1107249.8824700001</v>
      </c>
      <c r="J3605">
        <v>1167070.63579</v>
      </c>
      <c r="K3605">
        <v>1235295.3851600001</v>
      </c>
      <c r="L3605">
        <v>1271934.4424000001</v>
      </c>
      <c r="M3605">
        <v>1305891.88946</v>
      </c>
      <c r="N3605">
        <v>1344722.5543500001</v>
      </c>
      <c r="O3605">
        <v>1403086.4540899999</v>
      </c>
      <c r="P3605">
        <v>1442438.6304500001</v>
      </c>
      <c r="Q3605">
        <v>1466680.4064100001</v>
      </c>
      <c r="R3605">
        <v>1509734.33769</v>
      </c>
      <c r="S3605">
        <v>1561707.94915</v>
      </c>
      <c r="T3605">
        <v>1604190.5128299999</v>
      </c>
      <c r="U3605">
        <v>1683033.24174</v>
      </c>
      <c r="V3605">
        <v>1750751.31687</v>
      </c>
      <c r="W3605">
        <v>1772315.2087000001</v>
      </c>
      <c r="X3605">
        <v>1862739.4495600001</v>
      </c>
      <c r="Y3605">
        <v>1954370.21572</v>
      </c>
    </row>
    <row r="3606" spans="1:47" x14ac:dyDescent="0.25">
      <c r="A3606" t="str">
        <f t="shared" si="56"/>
        <v>Urfahr-UmgebungArbeitnehmereinkommenBruttobezüge Fälle</v>
      </c>
      <c r="B3606">
        <v>3605</v>
      </c>
      <c r="C3606">
        <v>416</v>
      </c>
      <c r="D3606" t="s">
        <v>215</v>
      </c>
      <c r="E3606" t="s">
        <v>43</v>
      </c>
      <c r="F3606" t="s">
        <v>56</v>
      </c>
      <c r="G3606">
        <v>36817</v>
      </c>
      <c r="H3606">
        <v>37826</v>
      </c>
      <c r="I3606">
        <v>38521</v>
      </c>
      <c r="J3606">
        <v>39396</v>
      </c>
      <c r="K3606">
        <v>40100</v>
      </c>
      <c r="L3606">
        <v>40424</v>
      </c>
      <c r="M3606">
        <v>41042</v>
      </c>
      <c r="N3606">
        <v>41432</v>
      </c>
      <c r="O3606">
        <v>41830</v>
      </c>
      <c r="P3606">
        <v>41923</v>
      </c>
      <c r="Q3606">
        <v>41931</v>
      </c>
      <c r="R3606">
        <v>42052</v>
      </c>
      <c r="S3606">
        <v>42510</v>
      </c>
      <c r="T3606">
        <v>42691</v>
      </c>
      <c r="U3606">
        <v>43267</v>
      </c>
      <c r="V3606">
        <v>43761</v>
      </c>
      <c r="W3606">
        <v>43084</v>
      </c>
      <c r="X3606">
        <v>43690</v>
      </c>
      <c r="Y3606">
        <v>43820</v>
      </c>
    </row>
    <row r="3607" spans="1:47" x14ac:dyDescent="0.25">
      <c r="A3607" t="str">
        <f t="shared" si="56"/>
        <v>Urfahr-UmgebungArbeitnehmereinkommenLohnsteuer 1000 EUR</v>
      </c>
      <c r="B3607">
        <v>3606</v>
      </c>
      <c r="C3607">
        <v>416</v>
      </c>
      <c r="D3607" t="s">
        <v>215</v>
      </c>
      <c r="E3607" t="s">
        <v>43</v>
      </c>
      <c r="F3607" t="s">
        <v>57</v>
      </c>
      <c r="G3607">
        <v>158963.91167999999</v>
      </c>
      <c r="H3607">
        <v>163845.10232000001</v>
      </c>
      <c r="I3607">
        <v>175933.94636</v>
      </c>
      <c r="J3607">
        <v>189934.25370999999</v>
      </c>
      <c r="K3607">
        <v>207668.7873</v>
      </c>
      <c r="L3607">
        <v>197157.09073</v>
      </c>
      <c r="M3607">
        <v>204793.09547</v>
      </c>
      <c r="N3607">
        <v>215897.39501000001</v>
      </c>
      <c r="O3607">
        <v>229934.32621999999</v>
      </c>
      <c r="P3607">
        <v>241091.55115000001</v>
      </c>
      <c r="Q3607">
        <v>247305.14025</v>
      </c>
      <c r="R3607">
        <v>260284.06693</v>
      </c>
      <c r="S3607">
        <v>235489.14144000001</v>
      </c>
      <c r="T3607">
        <v>245031.34390000001</v>
      </c>
      <c r="U3607">
        <v>262226.01416000002</v>
      </c>
      <c r="V3607">
        <v>269584.08747999999</v>
      </c>
      <c r="W3607">
        <v>262215.92090000003</v>
      </c>
      <c r="X3607">
        <v>287563.40980000002</v>
      </c>
      <c r="Y3607">
        <v>295582.44631999999</v>
      </c>
    </row>
    <row r="3608" spans="1:47" x14ac:dyDescent="0.25">
      <c r="A3608" t="str">
        <f t="shared" si="56"/>
        <v>Urfahr-UmgebungArbeitnehmereinkommenLohnsteuer Fälle</v>
      </c>
      <c r="B3608">
        <v>3607</v>
      </c>
      <c r="C3608">
        <v>416</v>
      </c>
      <c r="D3608" t="s">
        <v>215</v>
      </c>
      <c r="E3608" t="s">
        <v>43</v>
      </c>
      <c r="F3608" t="s">
        <v>58</v>
      </c>
      <c r="G3608">
        <v>29414</v>
      </c>
      <c r="H3608">
        <v>29665</v>
      </c>
      <c r="I3608">
        <v>30554</v>
      </c>
      <c r="J3608">
        <v>31444</v>
      </c>
      <c r="K3608">
        <v>32591</v>
      </c>
      <c r="L3608">
        <v>32142</v>
      </c>
      <c r="M3608">
        <v>32819</v>
      </c>
      <c r="N3608">
        <v>33610</v>
      </c>
      <c r="O3608">
        <v>34338</v>
      </c>
      <c r="P3608">
        <v>34821</v>
      </c>
      <c r="Q3608">
        <v>35154</v>
      </c>
      <c r="R3608">
        <v>35323</v>
      </c>
      <c r="S3608">
        <v>35693</v>
      </c>
      <c r="T3608">
        <v>36177</v>
      </c>
      <c r="U3608">
        <v>37163</v>
      </c>
      <c r="V3608">
        <v>38111</v>
      </c>
      <c r="W3608">
        <v>37646</v>
      </c>
      <c r="X3608">
        <v>38397</v>
      </c>
      <c r="Y3608">
        <v>38767</v>
      </c>
    </row>
    <row r="3609" spans="1:47" x14ac:dyDescent="0.25">
      <c r="A3609" t="str">
        <f t="shared" si="56"/>
        <v>Urfahr-UmgebungArbeitnehmereinkommenNetto_Schnitt</v>
      </c>
      <c r="B3609">
        <v>3608</v>
      </c>
      <c r="C3609">
        <v>416</v>
      </c>
      <c r="D3609" t="s">
        <v>215</v>
      </c>
      <c r="E3609" t="s">
        <v>43</v>
      </c>
      <c r="F3609" t="s">
        <v>59</v>
      </c>
      <c r="G3609">
        <v>18649.331371649001</v>
      </c>
      <c r="H3609">
        <v>19202.295723312</v>
      </c>
      <c r="I3609">
        <v>19765.990161470399</v>
      </c>
      <c r="J3609">
        <v>20280.394011574801</v>
      </c>
      <c r="K3609">
        <v>20964.108190024901</v>
      </c>
      <c r="L3609">
        <v>21862.825569463701</v>
      </c>
      <c r="M3609">
        <v>22041.628305881801</v>
      </c>
      <c r="N3609">
        <v>22335.057559615801</v>
      </c>
      <c r="O3609">
        <v>22970.865912981099</v>
      </c>
      <c r="P3609">
        <v>23426.759519118401</v>
      </c>
      <c r="Q3609">
        <v>23701.442217691001</v>
      </c>
      <c r="R3609">
        <v>24177.1010510796</v>
      </c>
      <c r="S3609">
        <v>25498.790830628099</v>
      </c>
      <c r="T3609">
        <v>25987.7529736947</v>
      </c>
      <c r="U3609">
        <v>26809.3373446275</v>
      </c>
      <c r="V3609">
        <v>27672.2174890885</v>
      </c>
      <c r="W3609">
        <v>28745.0859646272</v>
      </c>
      <c r="X3609">
        <v>29524.254607461698</v>
      </c>
      <c r="Y3609">
        <v>31066.040688042001</v>
      </c>
    </row>
    <row r="3610" spans="1:47" x14ac:dyDescent="0.25">
      <c r="A3610" t="str">
        <f t="shared" si="56"/>
        <v>Urfahr-UmgebungArbeitnehmereinkommenNettobezüge 1000 EUR</v>
      </c>
      <c r="B3610">
        <v>3609</v>
      </c>
      <c r="C3610">
        <v>416</v>
      </c>
      <c r="D3610" t="s">
        <v>215</v>
      </c>
      <c r="E3610" t="s">
        <v>43</v>
      </c>
      <c r="F3610" t="s">
        <v>60</v>
      </c>
      <c r="G3610">
        <v>686612.43310999998</v>
      </c>
      <c r="H3610">
        <v>726346.03802999901</v>
      </c>
      <c r="I3610">
        <v>761405.70701000001</v>
      </c>
      <c r="J3610">
        <v>798966.40248000005</v>
      </c>
      <c r="K3610">
        <v>840660.73841999995</v>
      </c>
      <c r="L3610">
        <v>883782.86081999994</v>
      </c>
      <c r="M3610">
        <v>904632.50893000001</v>
      </c>
      <c r="N3610">
        <v>925386.10481000005</v>
      </c>
      <c r="O3610">
        <v>960871.32114000001</v>
      </c>
      <c r="P3610">
        <v>982120.03931999998</v>
      </c>
      <c r="Q3610">
        <v>993825.17362999998</v>
      </c>
      <c r="R3610">
        <v>1016695.4534</v>
      </c>
      <c r="S3610">
        <v>1083953.59821</v>
      </c>
      <c r="T3610">
        <v>1109443.1621999999</v>
      </c>
      <c r="U3610">
        <v>1159959.59889</v>
      </c>
      <c r="V3610">
        <v>1210963.9095399999</v>
      </c>
      <c r="W3610">
        <v>1238453.2837</v>
      </c>
      <c r="X3610">
        <v>1289914.6838</v>
      </c>
      <c r="Y3610">
        <v>1361313.90295</v>
      </c>
    </row>
    <row r="3611" spans="1:47" x14ac:dyDescent="0.25">
      <c r="A3611" t="str">
        <f t="shared" si="56"/>
        <v>Urfahr-UmgebungArbeitnehmereinkommenSV-Beiträge 1000 EUR</v>
      </c>
      <c r="B3611">
        <v>3610</v>
      </c>
      <c r="C3611">
        <v>416</v>
      </c>
      <c r="D3611" t="s">
        <v>215</v>
      </c>
      <c r="E3611" t="s">
        <v>43</v>
      </c>
      <c r="F3611" t="s">
        <v>61</v>
      </c>
      <c r="G3611">
        <v>153245.66613</v>
      </c>
      <c r="H3611">
        <v>161934.22766</v>
      </c>
      <c r="I3611">
        <v>169910.2291</v>
      </c>
      <c r="J3611">
        <v>178169.97959999999</v>
      </c>
      <c r="K3611">
        <v>186965.85944</v>
      </c>
      <c r="L3611">
        <v>190994.49085</v>
      </c>
      <c r="M3611">
        <v>196466.28505999999</v>
      </c>
      <c r="N3611">
        <v>203439.05452999999</v>
      </c>
      <c r="O3611">
        <v>212280.80673000001</v>
      </c>
      <c r="P3611">
        <v>219227.03998</v>
      </c>
      <c r="Q3611">
        <v>225550.09252999999</v>
      </c>
      <c r="R3611">
        <v>232754.81735999999</v>
      </c>
      <c r="S3611">
        <v>242265.2095</v>
      </c>
      <c r="T3611">
        <v>249716.00672999999</v>
      </c>
      <c r="U3611">
        <v>260847.62869000001</v>
      </c>
      <c r="V3611">
        <v>270203.31985000003</v>
      </c>
      <c r="W3611">
        <v>271646.00410000002</v>
      </c>
      <c r="X3611">
        <v>285261.35596000002</v>
      </c>
      <c r="Y3611">
        <v>297473.86644999997</v>
      </c>
    </row>
    <row r="3612" spans="1:47" x14ac:dyDescent="0.25">
      <c r="A3612" t="str">
        <f t="shared" si="56"/>
        <v>Urfahr-UmgebungArbeitnehmereinkommenSV-Beiträge Fälle</v>
      </c>
      <c r="B3612">
        <v>3611</v>
      </c>
      <c r="C3612">
        <v>416</v>
      </c>
      <c r="D3612" t="s">
        <v>215</v>
      </c>
      <c r="E3612" t="s">
        <v>43</v>
      </c>
      <c r="F3612" t="s">
        <v>62</v>
      </c>
      <c r="G3612">
        <v>35222</v>
      </c>
      <c r="H3612">
        <v>36161</v>
      </c>
      <c r="I3612">
        <v>36769</v>
      </c>
      <c r="J3612">
        <v>37603</v>
      </c>
      <c r="K3612">
        <v>38263</v>
      </c>
      <c r="L3612">
        <v>38441</v>
      </c>
      <c r="M3612">
        <v>38995</v>
      </c>
      <c r="N3612">
        <v>39452</v>
      </c>
      <c r="O3612">
        <v>39909</v>
      </c>
      <c r="P3612">
        <v>40029</v>
      </c>
      <c r="Q3612">
        <v>40063</v>
      </c>
      <c r="R3612">
        <v>40125</v>
      </c>
      <c r="S3612">
        <v>40648</v>
      </c>
      <c r="T3612">
        <v>40661</v>
      </c>
      <c r="U3612">
        <v>41282</v>
      </c>
      <c r="V3612">
        <v>41693</v>
      </c>
      <c r="W3612">
        <v>41207</v>
      </c>
      <c r="X3612">
        <v>41859</v>
      </c>
      <c r="Y3612">
        <v>41955</v>
      </c>
    </row>
    <row r="3613" spans="1:47" x14ac:dyDescent="0.25">
      <c r="A3613" t="str">
        <f t="shared" si="56"/>
        <v>Urfahr-UmgebungArbeitsloseFrauen</v>
      </c>
      <c r="B3613">
        <v>3612</v>
      </c>
      <c r="C3613">
        <v>416</v>
      </c>
      <c r="D3613" t="s">
        <v>215</v>
      </c>
      <c r="E3613" t="s">
        <v>36</v>
      </c>
      <c r="F3613" t="s">
        <v>47</v>
      </c>
      <c r="G3613">
        <v>334</v>
      </c>
      <c r="H3613">
        <v>341</v>
      </c>
      <c r="I3613">
        <v>332</v>
      </c>
      <c r="J3613">
        <v>362</v>
      </c>
      <c r="K3613">
        <v>378</v>
      </c>
      <c r="L3613">
        <v>328</v>
      </c>
      <c r="M3613">
        <v>304</v>
      </c>
      <c r="N3613">
        <v>340</v>
      </c>
      <c r="O3613">
        <v>288</v>
      </c>
      <c r="P3613">
        <v>343</v>
      </c>
      <c r="Q3613">
        <v>305</v>
      </c>
      <c r="R3613">
        <v>323</v>
      </c>
      <c r="S3613">
        <v>373</v>
      </c>
      <c r="T3613">
        <v>405</v>
      </c>
      <c r="U3613">
        <v>331</v>
      </c>
      <c r="V3613">
        <v>384</v>
      </c>
      <c r="W3613">
        <v>340</v>
      </c>
      <c r="X3613">
        <v>407</v>
      </c>
      <c r="Y3613">
        <v>387</v>
      </c>
      <c r="Z3613">
        <v>464</v>
      </c>
      <c r="AA3613">
        <v>455</v>
      </c>
      <c r="AB3613">
        <v>508</v>
      </c>
      <c r="AC3613">
        <v>484</v>
      </c>
      <c r="AD3613">
        <v>561</v>
      </c>
      <c r="AE3613">
        <v>513</v>
      </c>
      <c r="AF3613">
        <v>578</v>
      </c>
      <c r="AG3613">
        <v>556</v>
      </c>
      <c r="AH3613">
        <v>594</v>
      </c>
      <c r="AI3613">
        <v>504</v>
      </c>
      <c r="AJ3613">
        <v>500</v>
      </c>
      <c r="AK3613">
        <v>481</v>
      </c>
      <c r="AL3613">
        <v>510</v>
      </c>
      <c r="AM3613">
        <v>462</v>
      </c>
      <c r="AN3613">
        <v>723</v>
      </c>
      <c r="AO3613">
        <v>666</v>
      </c>
      <c r="AP3613">
        <v>511</v>
      </c>
      <c r="AQ3613">
        <v>451</v>
      </c>
      <c r="AR3613">
        <v>409</v>
      </c>
      <c r="AS3613">
        <v>360</v>
      </c>
      <c r="AT3613">
        <v>438</v>
      </c>
      <c r="AU3613">
        <v>402</v>
      </c>
    </row>
    <row r="3614" spans="1:47" x14ac:dyDescent="0.25">
      <c r="A3614" t="str">
        <f t="shared" si="56"/>
        <v>Urfahr-UmgebungArbeitsloseInsgesamt</v>
      </c>
      <c r="B3614">
        <v>3613</v>
      </c>
      <c r="C3614">
        <v>416</v>
      </c>
      <c r="D3614" t="s">
        <v>215</v>
      </c>
      <c r="E3614" t="s">
        <v>36</v>
      </c>
      <c r="F3614" t="s">
        <v>48</v>
      </c>
      <c r="G3614">
        <v>988</v>
      </c>
      <c r="H3614">
        <v>611</v>
      </c>
      <c r="I3614">
        <v>1022</v>
      </c>
      <c r="J3614">
        <v>620</v>
      </c>
      <c r="K3614">
        <v>1092</v>
      </c>
      <c r="L3614">
        <v>573</v>
      </c>
      <c r="M3614">
        <v>821</v>
      </c>
      <c r="N3614">
        <v>541</v>
      </c>
      <c r="O3614">
        <v>725</v>
      </c>
      <c r="P3614">
        <v>551</v>
      </c>
      <c r="Q3614">
        <v>811</v>
      </c>
      <c r="R3614">
        <v>669</v>
      </c>
      <c r="S3614">
        <v>1003</v>
      </c>
      <c r="T3614">
        <v>729</v>
      </c>
      <c r="U3614">
        <v>963</v>
      </c>
      <c r="V3614">
        <v>686</v>
      </c>
      <c r="W3614">
        <v>1010</v>
      </c>
      <c r="X3614">
        <v>736</v>
      </c>
      <c r="Y3614">
        <v>1143</v>
      </c>
      <c r="Z3614">
        <v>847</v>
      </c>
      <c r="AA3614">
        <v>1305</v>
      </c>
      <c r="AB3614">
        <v>1024</v>
      </c>
      <c r="AC3614">
        <v>1424</v>
      </c>
      <c r="AD3614">
        <v>1172</v>
      </c>
      <c r="AE3614">
        <v>1435</v>
      </c>
      <c r="AF3614">
        <v>1192</v>
      </c>
      <c r="AG3614">
        <v>1545</v>
      </c>
      <c r="AH3614">
        <v>1141</v>
      </c>
      <c r="AI3614">
        <v>1317</v>
      </c>
      <c r="AJ3614">
        <v>957</v>
      </c>
      <c r="AK3614">
        <v>1240</v>
      </c>
      <c r="AL3614">
        <v>950</v>
      </c>
      <c r="AM3614">
        <v>1212</v>
      </c>
      <c r="AN3614">
        <v>1387</v>
      </c>
      <c r="AO3614">
        <v>1608</v>
      </c>
      <c r="AP3614">
        <v>1006</v>
      </c>
      <c r="AQ3614">
        <v>1147</v>
      </c>
      <c r="AR3614">
        <v>804</v>
      </c>
      <c r="AS3614">
        <v>1048</v>
      </c>
      <c r="AT3614">
        <v>872</v>
      </c>
      <c r="AU3614">
        <v>1188</v>
      </c>
    </row>
    <row r="3615" spans="1:47" x14ac:dyDescent="0.25">
      <c r="A3615" t="str">
        <f t="shared" si="56"/>
        <v>Urfahr-UmgebungArbeitsloseMänner</v>
      </c>
      <c r="B3615">
        <v>3614</v>
      </c>
      <c r="C3615">
        <v>416</v>
      </c>
      <c r="D3615" t="s">
        <v>215</v>
      </c>
      <c r="E3615" t="s">
        <v>36</v>
      </c>
      <c r="F3615" t="s">
        <v>49</v>
      </c>
      <c r="G3615">
        <v>654</v>
      </c>
      <c r="H3615">
        <v>270</v>
      </c>
      <c r="I3615">
        <v>690</v>
      </c>
      <c r="J3615">
        <v>258</v>
      </c>
      <c r="K3615">
        <v>714</v>
      </c>
      <c r="L3615">
        <v>245</v>
      </c>
      <c r="M3615">
        <v>517</v>
      </c>
      <c r="N3615">
        <v>201</v>
      </c>
      <c r="O3615">
        <v>437</v>
      </c>
      <c r="P3615">
        <v>208</v>
      </c>
      <c r="Q3615">
        <v>506</v>
      </c>
      <c r="R3615">
        <v>346</v>
      </c>
      <c r="S3615">
        <v>630</v>
      </c>
      <c r="T3615">
        <v>324</v>
      </c>
      <c r="U3615">
        <v>632</v>
      </c>
      <c r="V3615">
        <v>302</v>
      </c>
      <c r="W3615">
        <v>670</v>
      </c>
      <c r="X3615">
        <v>329</v>
      </c>
      <c r="Y3615">
        <v>756</v>
      </c>
      <c r="Z3615">
        <v>383</v>
      </c>
      <c r="AA3615">
        <v>850</v>
      </c>
      <c r="AB3615">
        <v>516</v>
      </c>
      <c r="AC3615">
        <v>940</v>
      </c>
      <c r="AD3615">
        <v>611</v>
      </c>
      <c r="AE3615">
        <v>922</v>
      </c>
      <c r="AF3615">
        <v>614</v>
      </c>
      <c r="AG3615">
        <v>989</v>
      </c>
      <c r="AH3615">
        <v>547</v>
      </c>
      <c r="AI3615">
        <v>813</v>
      </c>
      <c r="AJ3615">
        <v>457</v>
      </c>
      <c r="AK3615">
        <v>759</v>
      </c>
      <c r="AL3615">
        <v>440</v>
      </c>
      <c r="AM3615">
        <v>750</v>
      </c>
      <c r="AN3615">
        <v>664</v>
      </c>
      <c r="AO3615">
        <v>942</v>
      </c>
      <c r="AP3615">
        <v>495</v>
      </c>
      <c r="AQ3615">
        <v>696</v>
      </c>
      <c r="AR3615">
        <v>395</v>
      </c>
      <c r="AS3615">
        <v>688</v>
      </c>
      <c r="AT3615">
        <v>434</v>
      </c>
      <c r="AU3615">
        <v>786</v>
      </c>
    </row>
    <row r="3616" spans="1:47" x14ac:dyDescent="0.25">
      <c r="A3616" t="str">
        <f t="shared" si="56"/>
        <v>Urfahr-Umgebungarbeitslose AusländerFrauen</v>
      </c>
      <c r="B3616">
        <v>3615</v>
      </c>
      <c r="C3616">
        <v>416</v>
      </c>
      <c r="D3616" t="s">
        <v>215</v>
      </c>
      <c r="E3616" t="s">
        <v>37</v>
      </c>
      <c r="F3616" t="s">
        <v>47</v>
      </c>
      <c r="G3616">
        <v>17</v>
      </c>
      <c r="H3616">
        <v>15</v>
      </c>
      <c r="I3616">
        <v>21</v>
      </c>
      <c r="J3616">
        <v>14</v>
      </c>
      <c r="K3616">
        <v>21</v>
      </c>
      <c r="L3616">
        <v>18</v>
      </c>
      <c r="M3616">
        <v>15</v>
      </c>
      <c r="N3616">
        <v>12</v>
      </c>
      <c r="O3616">
        <v>15</v>
      </c>
      <c r="P3616">
        <v>19</v>
      </c>
      <c r="Q3616">
        <v>26</v>
      </c>
      <c r="R3616">
        <v>22</v>
      </c>
      <c r="S3616">
        <v>34</v>
      </c>
      <c r="T3616">
        <v>26</v>
      </c>
      <c r="U3616">
        <v>26</v>
      </c>
      <c r="V3616">
        <v>19</v>
      </c>
      <c r="W3616">
        <v>30</v>
      </c>
      <c r="X3616">
        <v>28</v>
      </c>
      <c r="Y3616">
        <v>40</v>
      </c>
      <c r="Z3616">
        <v>31</v>
      </c>
      <c r="AA3616">
        <v>53</v>
      </c>
      <c r="AB3616">
        <v>50</v>
      </c>
      <c r="AC3616">
        <v>52</v>
      </c>
      <c r="AD3616">
        <v>63</v>
      </c>
      <c r="AE3616">
        <v>57</v>
      </c>
      <c r="AF3616">
        <v>59</v>
      </c>
      <c r="AG3616">
        <v>63</v>
      </c>
      <c r="AH3616">
        <v>65</v>
      </c>
      <c r="AI3616">
        <v>71</v>
      </c>
      <c r="AJ3616">
        <v>66</v>
      </c>
      <c r="AK3616">
        <v>69</v>
      </c>
      <c r="AL3616">
        <v>61</v>
      </c>
      <c r="AM3616">
        <v>79</v>
      </c>
      <c r="AN3616">
        <v>123</v>
      </c>
      <c r="AO3616">
        <v>107</v>
      </c>
      <c r="AP3616">
        <v>70</v>
      </c>
      <c r="AQ3616">
        <v>81</v>
      </c>
      <c r="AR3616">
        <v>68</v>
      </c>
      <c r="AS3616">
        <v>56</v>
      </c>
      <c r="AT3616">
        <v>110</v>
      </c>
      <c r="AU3616">
        <v>110</v>
      </c>
    </row>
    <row r="3617" spans="1:47" x14ac:dyDescent="0.25">
      <c r="A3617" t="str">
        <f t="shared" si="56"/>
        <v>Urfahr-Umgebungarbeitslose AusländerInsgesamt</v>
      </c>
      <c r="B3617">
        <v>3616</v>
      </c>
      <c r="C3617">
        <v>416</v>
      </c>
      <c r="D3617" t="s">
        <v>215</v>
      </c>
      <c r="E3617" t="s">
        <v>37</v>
      </c>
      <c r="F3617" t="s">
        <v>48</v>
      </c>
      <c r="G3617">
        <v>125</v>
      </c>
      <c r="H3617">
        <v>31</v>
      </c>
      <c r="I3617">
        <v>126</v>
      </c>
      <c r="J3617">
        <v>34</v>
      </c>
      <c r="K3617">
        <v>128</v>
      </c>
      <c r="L3617">
        <v>39</v>
      </c>
      <c r="M3617">
        <v>90</v>
      </c>
      <c r="N3617">
        <v>23</v>
      </c>
      <c r="O3617">
        <v>68</v>
      </c>
      <c r="P3617">
        <v>33</v>
      </c>
      <c r="Q3617">
        <v>94</v>
      </c>
      <c r="R3617">
        <v>54</v>
      </c>
      <c r="S3617">
        <v>124</v>
      </c>
      <c r="T3617">
        <v>49</v>
      </c>
      <c r="U3617">
        <v>127</v>
      </c>
      <c r="V3617">
        <v>41</v>
      </c>
      <c r="W3617">
        <v>134</v>
      </c>
      <c r="X3617">
        <v>61</v>
      </c>
      <c r="Y3617">
        <v>171</v>
      </c>
      <c r="Z3617">
        <v>63</v>
      </c>
      <c r="AA3617">
        <v>202</v>
      </c>
      <c r="AB3617">
        <v>112</v>
      </c>
      <c r="AC3617">
        <v>216</v>
      </c>
      <c r="AD3617">
        <v>139</v>
      </c>
      <c r="AE3617">
        <v>219</v>
      </c>
      <c r="AF3617">
        <v>138</v>
      </c>
      <c r="AG3617">
        <v>234</v>
      </c>
      <c r="AH3617">
        <v>145</v>
      </c>
      <c r="AI3617">
        <v>211</v>
      </c>
      <c r="AJ3617">
        <v>121</v>
      </c>
      <c r="AK3617">
        <v>216</v>
      </c>
      <c r="AL3617">
        <v>110</v>
      </c>
      <c r="AM3617">
        <v>217</v>
      </c>
      <c r="AN3617">
        <v>219</v>
      </c>
      <c r="AO3617">
        <v>272</v>
      </c>
      <c r="AP3617">
        <v>131</v>
      </c>
      <c r="AQ3617">
        <v>226</v>
      </c>
      <c r="AR3617">
        <v>126</v>
      </c>
      <c r="AS3617">
        <v>198</v>
      </c>
      <c r="AT3617">
        <v>206</v>
      </c>
      <c r="AU3617">
        <v>294</v>
      </c>
    </row>
    <row r="3618" spans="1:47" x14ac:dyDescent="0.25">
      <c r="A3618" t="str">
        <f t="shared" si="56"/>
        <v>Urfahr-Umgebungarbeitslose AusländerMänner</v>
      </c>
      <c r="B3618">
        <v>3617</v>
      </c>
      <c r="C3618">
        <v>416</v>
      </c>
      <c r="D3618" t="s">
        <v>215</v>
      </c>
      <c r="E3618" t="s">
        <v>37</v>
      </c>
      <c r="F3618" t="s">
        <v>49</v>
      </c>
      <c r="G3618">
        <v>108</v>
      </c>
      <c r="H3618">
        <v>16</v>
      </c>
      <c r="I3618">
        <v>105</v>
      </c>
      <c r="J3618">
        <v>20</v>
      </c>
      <c r="K3618">
        <v>107</v>
      </c>
      <c r="L3618">
        <v>21</v>
      </c>
      <c r="M3618">
        <v>75</v>
      </c>
      <c r="N3618">
        <v>11</v>
      </c>
      <c r="O3618">
        <v>53</v>
      </c>
      <c r="P3618">
        <v>14</v>
      </c>
      <c r="Q3618">
        <v>68</v>
      </c>
      <c r="R3618">
        <v>32</v>
      </c>
      <c r="S3618">
        <v>90</v>
      </c>
      <c r="T3618">
        <v>23</v>
      </c>
      <c r="U3618">
        <v>101</v>
      </c>
      <c r="V3618">
        <v>22</v>
      </c>
      <c r="W3618">
        <v>104</v>
      </c>
      <c r="X3618">
        <v>33</v>
      </c>
      <c r="Y3618">
        <v>131</v>
      </c>
      <c r="Z3618">
        <v>32</v>
      </c>
      <c r="AA3618">
        <v>149</v>
      </c>
      <c r="AB3618">
        <v>62</v>
      </c>
      <c r="AC3618">
        <v>164</v>
      </c>
      <c r="AD3618">
        <v>76</v>
      </c>
      <c r="AE3618">
        <v>162</v>
      </c>
      <c r="AF3618">
        <v>79</v>
      </c>
      <c r="AG3618">
        <v>171</v>
      </c>
      <c r="AH3618">
        <v>80</v>
      </c>
      <c r="AI3618">
        <v>140</v>
      </c>
      <c r="AJ3618">
        <v>55</v>
      </c>
      <c r="AK3618">
        <v>147</v>
      </c>
      <c r="AL3618">
        <v>49</v>
      </c>
      <c r="AM3618">
        <v>138</v>
      </c>
      <c r="AN3618">
        <v>96</v>
      </c>
      <c r="AO3618">
        <v>165</v>
      </c>
      <c r="AP3618">
        <v>61</v>
      </c>
      <c r="AQ3618">
        <v>145</v>
      </c>
      <c r="AR3618">
        <v>58</v>
      </c>
      <c r="AS3618">
        <v>142</v>
      </c>
      <c r="AT3618">
        <v>96</v>
      </c>
      <c r="AU3618">
        <v>184</v>
      </c>
    </row>
    <row r="3619" spans="1:47" x14ac:dyDescent="0.25">
      <c r="A3619" t="str">
        <f t="shared" si="56"/>
        <v>Urfahr-UmgebungArbeitsstättenInsgesamt</v>
      </c>
      <c r="B3619">
        <v>3618</v>
      </c>
      <c r="C3619">
        <v>416</v>
      </c>
      <c r="D3619" t="s">
        <v>215</v>
      </c>
      <c r="E3619" t="s">
        <v>476</v>
      </c>
      <c r="F3619" t="s">
        <v>48</v>
      </c>
      <c r="G3619">
        <v>7687</v>
      </c>
      <c r="H3619">
        <v>7676</v>
      </c>
      <c r="I3619">
        <v>7837</v>
      </c>
    </row>
    <row r="3620" spans="1:47" x14ac:dyDescent="0.25">
      <c r="A3620" t="str">
        <f t="shared" si="56"/>
        <v>Urfahr-UmgebungBeschäftigte in den ArbeitsstättenInsgesamt</v>
      </c>
      <c r="B3620">
        <v>3619</v>
      </c>
      <c r="C3620">
        <v>416</v>
      </c>
      <c r="D3620" t="s">
        <v>215</v>
      </c>
      <c r="E3620" t="s">
        <v>477</v>
      </c>
      <c r="F3620" t="s">
        <v>48</v>
      </c>
      <c r="G3620">
        <v>27047</v>
      </c>
      <c r="H3620">
        <v>26019</v>
      </c>
      <c r="I3620">
        <v>26754</v>
      </c>
    </row>
    <row r="3621" spans="1:47" x14ac:dyDescent="0.25">
      <c r="A3621" t="str">
        <f t="shared" si="56"/>
        <v>Urfahr-UmgebungGesamteinkommenBruttobezüge Gesamt</v>
      </c>
      <c r="B3621">
        <v>3620</v>
      </c>
      <c r="C3621">
        <v>416</v>
      </c>
      <c r="D3621" t="s">
        <v>215</v>
      </c>
      <c r="E3621" t="s">
        <v>45</v>
      </c>
      <c r="F3621" t="s">
        <v>63</v>
      </c>
      <c r="G3621">
        <v>1272262.0528500001</v>
      </c>
      <c r="H3621">
        <v>1337970.4989400001</v>
      </c>
      <c r="I3621">
        <v>1406521.5885300001</v>
      </c>
      <c r="J3621">
        <v>1479987.98034</v>
      </c>
      <c r="K3621">
        <v>1567289.74453</v>
      </c>
      <c r="L3621">
        <v>1622972.0464000001</v>
      </c>
      <c r="M3621">
        <v>1673591.89757</v>
      </c>
      <c r="N3621">
        <v>1733090.6542100001</v>
      </c>
      <c r="O3621">
        <v>1814734.3256600001</v>
      </c>
      <c r="P3621">
        <v>1872954.9106699999</v>
      </c>
      <c r="Q3621">
        <v>1921184.76312</v>
      </c>
      <c r="R3621">
        <v>1977086.8056600001</v>
      </c>
      <c r="S3621">
        <v>2043315.3442200001</v>
      </c>
      <c r="T3621">
        <v>2101744.8412799998</v>
      </c>
      <c r="U3621">
        <v>2207860.8317800001</v>
      </c>
      <c r="V3621">
        <v>2305240.97016</v>
      </c>
      <c r="W3621">
        <v>2364285.5881099999</v>
      </c>
      <c r="X3621">
        <v>2490412.8046400002</v>
      </c>
      <c r="Y3621">
        <v>2621637.8406500001</v>
      </c>
    </row>
    <row r="3622" spans="1:47" x14ac:dyDescent="0.25">
      <c r="A3622" t="str">
        <f t="shared" si="56"/>
        <v>Urfahr-UmgebungGesamteinkommenNettobezüge Gesamt</v>
      </c>
      <c r="B3622">
        <v>3621</v>
      </c>
      <c r="C3622">
        <v>416</v>
      </c>
      <c r="D3622" t="s">
        <v>215</v>
      </c>
      <c r="E3622" t="s">
        <v>45</v>
      </c>
      <c r="F3622" t="s">
        <v>64</v>
      </c>
      <c r="G3622">
        <v>911629.44704999996</v>
      </c>
      <c r="H3622">
        <v>962935.09712999896</v>
      </c>
      <c r="I3622">
        <v>1007502.16243</v>
      </c>
      <c r="J3622">
        <v>1055216.8331899999</v>
      </c>
      <c r="K3622">
        <v>1110426.42588</v>
      </c>
      <c r="L3622">
        <v>1172699.7196200001</v>
      </c>
      <c r="M3622">
        <v>1205914.84167</v>
      </c>
      <c r="N3622">
        <v>1241116.75611</v>
      </c>
      <c r="O3622">
        <v>1293699.1065</v>
      </c>
      <c r="P3622">
        <v>1329082.54268</v>
      </c>
      <c r="Q3622">
        <v>1357805.7461900001</v>
      </c>
      <c r="R3622">
        <v>1388909.03229</v>
      </c>
      <c r="S3622">
        <v>1478457.89946</v>
      </c>
      <c r="T3622">
        <v>1516007.7002300001</v>
      </c>
      <c r="U3622">
        <v>1587215.35308</v>
      </c>
      <c r="V3622">
        <v>1660344.60002</v>
      </c>
      <c r="W3622">
        <v>1721546.6662600001</v>
      </c>
      <c r="X3622">
        <v>1799367.3492399999</v>
      </c>
      <c r="Y3622">
        <v>1904230.75673</v>
      </c>
    </row>
    <row r="3623" spans="1:47" x14ac:dyDescent="0.25">
      <c r="A3623" t="str">
        <f t="shared" si="56"/>
        <v>Urfahr-UmgebungGründungsintensitätin % der aktiven Wirtschaftskammermitglieder</v>
      </c>
      <c r="B3623">
        <v>3622</v>
      </c>
      <c r="C3623">
        <v>416</v>
      </c>
      <c r="D3623" t="s">
        <v>215</v>
      </c>
      <c r="E3623" t="s">
        <v>40</v>
      </c>
      <c r="F3623" t="s">
        <v>52</v>
      </c>
      <c r="G3623">
        <v>7.0338983050847501</v>
      </c>
      <c r="H3623">
        <v>8.7445334728499695</v>
      </c>
      <c r="I3623">
        <v>7.1336590335169898</v>
      </c>
      <c r="J3623">
        <v>8.2226255844149598</v>
      </c>
      <c r="K3623">
        <v>8.0423617740264497</v>
      </c>
      <c r="L3623">
        <v>7.0249485365697497</v>
      </c>
      <c r="M3623">
        <v>22.680212338903001</v>
      </c>
      <c r="N3623">
        <v>6.6095926522508996</v>
      </c>
      <c r="O3623">
        <v>9.1687650855722609</v>
      </c>
      <c r="P3623">
        <v>6.3728313677394404</v>
      </c>
      <c r="Q3623">
        <v>8.4025177249564607</v>
      </c>
      <c r="R3623">
        <v>6.7992373047152102</v>
      </c>
      <c r="S3623">
        <v>7.8649930496664702</v>
      </c>
      <c r="T3623">
        <v>5.7333913924772704</v>
      </c>
      <c r="U3623">
        <v>7.2192914157224397</v>
      </c>
      <c r="V3623">
        <v>7.3160266037330999</v>
      </c>
      <c r="W3623">
        <v>7.0893970893970897</v>
      </c>
      <c r="X3623">
        <v>6.5013002600520098</v>
      </c>
      <c r="Y3623">
        <v>7.3070123747790197</v>
      </c>
      <c r="Z3623">
        <v>6.7267944381811304</v>
      </c>
      <c r="AA3623">
        <v>5.6949276689251098</v>
      </c>
      <c r="AB3623">
        <v>5.7833482542524601</v>
      </c>
    </row>
    <row r="3624" spans="1:47" x14ac:dyDescent="0.25">
      <c r="A3624" t="str">
        <f t="shared" si="56"/>
        <v>Urfahr-UmgebungGründungsintensitätje 1.000 Einwohner</v>
      </c>
      <c r="B3624">
        <v>3623</v>
      </c>
      <c r="C3624">
        <v>416</v>
      </c>
      <c r="D3624" t="s">
        <v>215</v>
      </c>
      <c r="E3624" t="s">
        <v>40</v>
      </c>
      <c r="F3624" t="s">
        <v>53</v>
      </c>
      <c r="G3624">
        <v>2.1247728029081201</v>
      </c>
      <c r="H3624">
        <v>2.7324579344454398</v>
      </c>
      <c r="I3624">
        <v>2.34718816594641</v>
      </c>
      <c r="J3624">
        <v>2.7817951281095201</v>
      </c>
      <c r="K3624">
        <v>2.7961887155498601</v>
      </c>
      <c r="L3624">
        <v>2.5288517435089402</v>
      </c>
      <c r="M3624">
        <v>8.3526459540915798</v>
      </c>
      <c r="N3624">
        <v>2.9009237333731002</v>
      </c>
      <c r="O3624">
        <v>4.2596535523211099</v>
      </c>
      <c r="P3624">
        <v>3.0516589480278302</v>
      </c>
      <c r="Q3624">
        <v>4.11704195518268</v>
      </c>
      <c r="R3624">
        <v>3.45321446718247</v>
      </c>
      <c r="S3624">
        <v>4.0958616327532704</v>
      </c>
      <c r="T3624">
        <v>3.0879403942142298</v>
      </c>
      <c r="U3624">
        <v>3.9390820865740399</v>
      </c>
      <c r="V3624">
        <v>4.0413856856726396</v>
      </c>
      <c r="W3624">
        <v>4.0118119036694599</v>
      </c>
      <c r="X3624">
        <v>3.8009473130226299</v>
      </c>
      <c r="Y3624">
        <v>4.3253299226789101</v>
      </c>
      <c r="Z3624">
        <v>4.1514466283991398</v>
      </c>
      <c r="AA3624">
        <v>3.56950199134597</v>
      </c>
      <c r="AB3624">
        <v>3.6759684982018501</v>
      </c>
    </row>
    <row r="3625" spans="1:47" x14ac:dyDescent="0.25">
      <c r="A3625" t="str">
        <f t="shared" si="56"/>
        <v>Urfahr-UmgebungKammermitgliedschaftenAktiv</v>
      </c>
      <c r="B3625">
        <v>3624</v>
      </c>
      <c r="C3625">
        <v>416</v>
      </c>
      <c r="D3625" t="s">
        <v>215</v>
      </c>
      <c r="E3625" t="s">
        <v>39</v>
      </c>
      <c r="F3625" t="s">
        <v>50</v>
      </c>
      <c r="G3625">
        <v>2360</v>
      </c>
      <c r="H3625">
        <v>2454</v>
      </c>
      <c r="I3625">
        <v>2592</v>
      </c>
      <c r="J3625">
        <v>2683</v>
      </c>
      <c r="K3625">
        <v>2780</v>
      </c>
      <c r="L3625">
        <v>2885</v>
      </c>
      <c r="M3625">
        <v>2961</v>
      </c>
      <c r="N3625">
        <v>3535</v>
      </c>
      <c r="O3625">
        <v>3673</v>
      </c>
      <c r="P3625">
        <v>3749</v>
      </c>
      <c r="Q3625">
        <v>3867</v>
      </c>
      <c r="R3625">
        <v>3886</v>
      </c>
      <c r="S3625">
        <v>3989</v>
      </c>
      <c r="T3625">
        <v>3994</v>
      </c>
      <c r="U3625">
        <v>4099</v>
      </c>
      <c r="V3625">
        <v>4159</v>
      </c>
      <c r="W3625">
        <v>4281</v>
      </c>
      <c r="X3625">
        <v>4276</v>
      </c>
      <c r="Y3625">
        <v>4404</v>
      </c>
      <c r="Z3625">
        <v>4460</v>
      </c>
      <c r="AA3625">
        <v>4590</v>
      </c>
      <c r="AB3625">
        <v>4564</v>
      </c>
      <c r="AC3625">
        <v>4655</v>
      </c>
      <c r="AD3625">
        <v>4661</v>
      </c>
      <c r="AE3625">
        <v>4809</v>
      </c>
      <c r="AF3625">
        <v>4810</v>
      </c>
      <c r="AG3625">
        <v>4950</v>
      </c>
      <c r="AH3625">
        <v>4999</v>
      </c>
      <c r="AI3625">
        <v>5054</v>
      </c>
      <c r="AJ3625">
        <v>5091</v>
      </c>
      <c r="AK3625">
        <v>5168</v>
      </c>
      <c r="AL3625">
        <v>5322</v>
      </c>
      <c r="AM3625">
        <v>5428</v>
      </c>
      <c r="AN3625">
        <v>5461</v>
      </c>
      <c r="AO3625">
        <v>5532</v>
      </c>
      <c r="AP3625">
        <v>5585</v>
      </c>
      <c r="AQ3625">
        <v>5634</v>
      </c>
      <c r="AR3625">
        <v>5638</v>
      </c>
    </row>
    <row r="3626" spans="1:47" x14ac:dyDescent="0.25">
      <c r="A3626" t="str">
        <f t="shared" si="56"/>
        <v>Urfahr-UmgebungKammermitgliedschaftenInsgesamt</v>
      </c>
      <c r="B3626">
        <v>3625</v>
      </c>
      <c r="C3626">
        <v>416</v>
      </c>
      <c r="D3626" t="s">
        <v>215</v>
      </c>
      <c r="E3626" t="s">
        <v>39</v>
      </c>
      <c r="F3626" t="s">
        <v>48</v>
      </c>
      <c r="G3626">
        <v>3044</v>
      </c>
      <c r="H3626">
        <v>3181</v>
      </c>
      <c r="I3626">
        <v>3339</v>
      </c>
      <c r="J3626">
        <v>3446</v>
      </c>
      <c r="K3626">
        <v>3562</v>
      </c>
      <c r="L3626">
        <v>3660</v>
      </c>
      <c r="M3626">
        <v>3731</v>
      </c>
      <c r="N3626">
        <v>4368</v>
      </c>
      <c r="O3626">
        <v>4518</v>
      </c>
      <c r="P3626">
        <v>4631</v>
      </c>
      <c r="Q3626">
        <v>4769</v>
      </c>
      <c r="R3626">
        <v>4791</v>
      </c>
      <c r="S3626">
        <v>4893</v>
      </c>
      <c r="T3626">
        <v>4923</v>
      </c>
      <c r="U3626">
        <v>5038</v>
      </c>
      <c r="V3626">
        <v>5123</v>
      </c>
      <c r="W3626">
        <v>5265</v>
      </c>
      <c r="X3626">
        <v>5296</v>
      </c>
      <c r="Y3626">
        <v>5401</v>
      </c>
      <c r="Z3626">
        <v>5504</v>
      </c>
      <c r="AA3626">
        <v>5648</v>
      </c>
      <c r="AB3626">
        <v>5646</v>
      </c>
      <c r="AC3626">
        <v>5735</v>
      </c>
      <c r="AD3626">
        <v>5757</v>
      </c>
      <c r="AE3626">
        <v>5908</v>
      </c>
      <c r="AF3626">
        <v>5947</v>
      </c>
      <c r="AG3626">
        <v>6129</v>
      </c>
      <c r="AH3626">
        <v>6181</v>
      </c>
      <c r="AI3626">
        <v>6221</v>
      </c>
      <c r="AJ3626">
        <v>6293</v>
      </c>
      <c r="AK3626">
        <v>6438</v>
      </c>
      <c r="AL3626">
        <v>6587</v>
      </c>
      <c r="AM3626">
        <v>6684</v>
      </c>
      <c r="AN3626">
        <v>6714</v>
      </c>
      <c r="AO3626">
        <v>6764</v>
      </c>
      <c r="AP3626">
        <v>6809</v>
      </c>
      <c r="AQ3626">
        <v>6823</v>
      </c>
      <c r="AR3626">
        <v>6804</v>
      </c>
    </row>
    <row r="3627" spans="1:47" x14ac:dyDescent="0.25">
      <c r="A3627" t="str">
        <f t="shared" si="56"/>
        <v>Urfahr-UmgebungKammermitgliedschaftenRuhend</v>
      </c>
      <c r="B3627">
        <v>3626</v>
      </c>
      <c r="C3627">
        <v>416</v>
      </c>
      <c r="D3627" t="s">
        <v>215</v>
      </c>
      <c r="E3627" t="s">
        <v>39</v>
      </c>
      <c r="F3627" t="s">
        <v>51</v>
      </c>
      <c r="G3627">
        <v>684</v>
      </c>
      <c r="H3627">
        <v>727</v>
      </c>
      <c r="I3627">
        <v>747</v>
      </c>
      <c r="J3627">
        <v>763</v>
      </c>
      <c r="K3627">
        <v>782</v>
      </c>
      <c r="L3627">
        <v>775</v>
      </c>
      <c r="M3627">
        <v>770</v>
      </c>
      <c r="N3627">
        <v>833</v>
      </c>
      <c r="O3627">
        <v>845</v>
      </c>
      <c r="P3627">
        <v>882</v>
      </c>
      <c r="Q3627">
        <v>902</v>
      </c>
      <c r="R3627">
        <v>905</v>
      </c>
      <c r="S3627">
        <v>904</v>
      </c>
      <c r="T3627">
        <v>929</v>
      </c>
      <c r="U3627">
        <v>939</v>
      </c>
      <c r="V3627">
        <v>964</v>
      </c>
      <c r="W3627">
        <v>984</v>
      </c>
      <c r="X3627">
        <v>1020</v>
      </c>
      <c r="Y3627">
        <v>997</v>
      </c>
      <c r="Z3627">
        <v>1044</v>
      </c>
      <c r="AA3627">
        <v>1058</v>
      </c>
      <c r="AB3627">
        <v>1082</v>
      </c>
      <c r="AC3627">
        <v>1080</v>
      </c>
      <c r="AD3627">
        <v>1096</v>
      </c>
      <c r="AE3627">
        <v>1099</v>
      </c>
      <c r="AF3627">
        <v>1137</v>
      </c>
      <c r="AG3627">
        <v>1179</v>
      </c>
      <c r="AH3627">
        <v>1182</v>
      </c>
      <c r="AI3627">
        <v>1167</v>
      </c>
      <c r="AJ3627">
        <v>1202</v>
      </c>
      <c r="AK3627">
        <v>1270</v>
      </c>
      <c r="AL3627">
        <v>1265</v>
      </c>
      <c r="AM3627">
        <v>1256</v>
      </c>
      <c r="AN3627">
        <v>1253</v>
      </c>
      <c r="AO3627">
        <v>1232</v>
      </c>
      <c r="AP3627">
        <v>1224</v>
      </c>
      <c r="AQ3627">
        <v>1189</v>
      </c>
      <c r="AR3627">
        <v>1166</v>
      </c>
    </row>
    <row r="3628" spans="1:47" x14ac:dyDescent="0.25">
      <c r="A3628" t="str">
        <f t="shared" si="56"/>
        <v>Urfahr-UmgebungLehrlinge1. Lehrjahr, männlich</v>
      </c>
      <c r="B3628">
        <v>3627</v>
      </c>
      <c r="C3628">
        <v>416</v>
      </c>
      <c r="D3628" t="s">
        <v>215</v>
      </c>
      <c r="E3628" t="s">
        <v>46</v>
      </c>
      <c r="F3628" t="s">
        <v>65</v>
      </c>
      <c r="G3628">
        <v>166</v>
      </c>
      <c r="H3628">
        <v>146</v>
      </c>
      <c r="I3628">
        <v>141</v>
      </c>
      <c r="J3628">
        <v>160</v>
      </c>
      <c r="K3628">
        <v>169</v>
      </c>
      <c r="L3628">
        <v>156</v>
      </c>
      <c r="M3628">
        <v>138</v>
      </c>
      <c r="N3628">
        <v>134</v>
      </c>
      <c r="O3628">
        <v>144</v>
      </c>
      <c r="P3628">
        <v>137</v>
      </c>
      <c r="Q3628">
        <v>129</v>
      </c>
      <c r="R3628">
        <v>136</v>
      </c>
      <c r="S3628">
        <v>109</v>
      </c>
      <c r="T3628">
        <v>109</v>
      </c>
      <c r="U3628">
        <v>102</v>
      </c>
      <c r="V3628">
        <v>131</v>
      </c>
      <c r="W3628">
        <v>145</v>
      </c>
      <c r="X3628">
        <v>143</v>
      </c>
      <c r="Y3628">
        <v>139</v>
      </c>
      <c r="Z3628">
        <v>131</v>
      </c>
      <c r="AA3628">
        <v>131</v>
      </c>
      <c r="AB3628">
        <v>102</v>
      </c>
    </row>
    <row r="3629" spans="1:47" x14ac:dyDescent="0.25">
      <c r="A3629" t="str">
        <f t="shared" si="56"/>
        <v>Urfahr-UmgebungLehrlinge1. Lehrjahr, weiblich</v>
      </c>
      <c r="B3629">
        <v>3628</v>
      </c>
      <c r="C3629">
        <v>416</v>
      </c>
      <c r="D3629" t="s">
        <v>215</v>
      </c>
      <c r="E3629" t="s">
        <v>46</v>
      </c>
      <c r="F3629" t="s">
        <v>66</v>
      </c>
      <c r="G3629">
        <v>67</v>
      </c>
      <c r="H3629">
        <v>95</v>
      </c>
      <c r="I3629">
        <v>85</v>
      </c>
      <c r="J3629">
        <v>77</v>
      </c>
      <c r="K3629">
        <v>73</v>
      </c>
      <c r="L3629">
        <v>94</v>
      </c>
      <c r="M3629">
        <v>94</v>
      </c>
      <c r="N3629">
        <v>81</v>
      </c>
      <c r="O3629">
        <v>73</v>
      </c>
      <c r="P3629">
        <v>72</v>
      </c>
      <c r="Q3629">
        <v>76</v>
      </c>
      <c r="R3629">
        <v>52</v>
      </c>
      <c r="S3629">
        <v>57</v>
      </c>
      <c r="T3629">
        <v>61</v>
      </c>
      <c r="U3629">
        <v>54</v>
      </c>
      <c r="V3629">
        <v>56</v>
      </c>
      <c r="W3629">
        <v>71</v>
      </c>
      <c r="X3629">
        <v>68</v>
      </c>
      <c r="Y3629">
        <v>56</v>
      </c>
      <c r="Z3629">
        <v>63</v>
      </c>
      <c r="AA3629">
        <v>74</v>
      </c>
      <c r="AB3629">
        <v>71</v>
      </c>
    </row>
    <row r="3630" spans="1:47" x14ac:dyDescent="0.25">
      <c r="A3630" t="str">
        <f t="shared" si="56"/>
        <v>Urfahr-UmgebungLehrlinge2. Lehrjahr, männlich</v>
      </c>
      <c r="B3630">
        <v>3629</v>
      </c>
      <c r="C3630">
        <v>416</v>
      </c>
      <c r="D3630" t="s">
        <v>215</v>
      </c>
      <c r="E3630" t="s">
        <v>46</v>
      </c>
      <c r="F3630" t="s">
        <v>67</v>
      </c>
      <c r="G3630">
        <v>185</v>
      </c>
      <c r="H3630">
        <v>163</v>
      </c>
      <c r="I3630">
        <v>142</v>
      </c>
      <c r="J3630">
        <v>153</v>
      </c>
      <c r="K3630">
        <v>153</v>
      </c>
      <c r="L3630">
        <v>175</v>
      </c>
      <c r="M3630">
        <v>162</v>
      </c>
      <c r="N3630">
        <v>158</v>
      </c>
      <c r="O3630">
        <v>139</v>
      </c>
      <c r="P3630">
        <v>150</v>
      </c>
      <c r="Q3630">
        <v>132</v>
      </c>
      <c r="R3630">
        <v>134</v>
      </c>
      <c r="S3630">
        <v>134</v>
      </c>
      <c r="T3630">
        <v>114</v>
      </c>
      <c r="U3630">
        <v>115</v>
      </c>
      <c r="V3630">
        <v>107</v>
      </c>
      <c r="W3630">
        <v>147</v>
      </c>
      <c r="X3630">
        <v>148</v>
      </c>
      <c r="Y3630">
        <v>154</v>
      </c>
      <c r="Z3630">
        <v>154</v>
      </c>
      <c r="AA3630">
        <v>141</v>
      </c>
      <c r="AB3630">
        <v>128</v>
      </c>
    </row>
    <row r="3631" spans="1:47" x14ac:dyDescent="0.25">
      <c r="A3631" t="str">
        <f t="shared" si="56"/>
        <v>Urfahr-UmgebungLehrlinge2. Lehrjahr, weiblich</v>
      </c>
      <c r="B3631">
        <v>3630</v>
      </c>
      <c r="C3631">
        <v>416</v>
      </c>
      <c r="D3631" t="s">
        <v>215</v>
      </c>
      <c r="E3631" t="s">
        <v>46</v>
      </c>
      <c r="F3631" t="s">
        <v>68</v>
      </c>
      <c r="G3631">
        <v>75</v>
      </c>
      <c r="H3631">
        <v>67</v>
      </c>
      <c r="I3631">
        <v>89</v>
      </c>
      <c r="J3631">
        <v>86</v>
      </c>
      <c r="K3631">
        <v>74</v>
      </c>
      <c r="L3631">
        <v>76</v>
      </c>
      <c r="M3631">
        <v>104</v>
      </c>
      <c r="N3631">
        <v>95</v>
      </c>
      <c r="O3631">
        <v>85</v>
      </c>
      <c r="P3631">
        <v>80</v>
      </c>
      <c r="Q3631">
        <v>76</v>
      </c>
      <c r="R3631">
        <v>79</v>
      </c>
      <c r="S3631">
        <v>57</v>
      </c>
      <c r="T3631">
        <v>58</v>
      </c>
      <c r="U3631">
        <v>59</v>
      </c>
      <c r="V3631">
        <v>53</v>
      </c>
      <c r="W3631">
        <v>58</v>
      </c>
      <c r="X3631">
        <v>71</v>
      </c>
      <c r="Y3631">
        <v>68</v>
      </c>
      <c r="Z3631">
        <v>51</v>
      </c>
      <c r="AA3631">
        <v>65</v>
      </c>
      <c r="AB3631">
        <v>75</v>
      </c>
    </row>
    <row r="3632" spans="1:47" x14ac:dyDescent="0.25">
      <c r="A3632" t="str">
        <f t="shared" si="56"/>
        <v>Urfahr-UmgebungLehrlinge3. Lehrjahr, männlich</v>
      </c>
      <c r="B3632">
        <v>3631</v>
      </c>
      <c r="C3632">
        <v>416</v>
      </c>
      <c r="D3632" t="s">
        <v>215</v>
      </c>
      <c r="E3632" t="s">
        <v>46</v>
      </c>
      <c r="F3632" t="s">
        <v>69</v>
      </c>
      <c r="G3632">
        <v>162</v>
      </c>
      <c r="H3632">
        <v>179</v>
      </c>
      <c r="I3632">
        <v>160</v>
      </c>
      <c r="J3632">
        <v>152</v>
      </c>
      <c r="K3632">
        <v>146</v>
      </c>
      <c r="L3632">
        <v>149</v>
      </c>
      <c r="M3632">
        <v>169</v>
      </c>
      <c r="N3632">
        <v>154</v>
      </c>
      <c r="O3632">
        <v>151</v>
      </c>
      <c r="P3632">
        <v>140</v>
      </c>
      <c r="Q3632">
        <v>143</v>
      </c>
      <c r="R3632">
        <v>126</v>
      </c>
      <c r="S3632">
        <v>125</v>
      </c>
      <c r="T3632">
        <v>123</v>
      </c>
      <c r="U3632">
        <v>102</v>
      </c>
      <c r="V3632">
        <v>107</v>
      </c>
      <c r="W3632">
        <v>104</v>
      </c>
      <c r="X3632">
        <v>134</v>
      </c>
      <c r="Y3632">
        <v>148</v>
      </c>
      <c r="Z3632">
        <v>147</v>
      </c>
      <c r="AA3632">
        <v>151</v>
      </c>
      <c r="AB3632">
        <v>132</v>
      </c>
    </row>
    <row r="3633" spans="1:28" x14ac:dyDescent="0.25">
      <c r="A3633" t="str">
        <f t="shared" si="56"/>
        <v>Urfahr-UmgebungLehrlinge3. Lehrjahr, weiblich</v>
      </c>
      <c r="B3633">
        <v>3632</v>
      </c>
      <c r="C3633">
        <v>416</v>
      </c>
      <c r="D3633" t="s">
        <v>215</v>
      </c>
      <c r="E3633" t="s">
        <v>46</v>
      </c>
      <c r="F3633" t="s">
        <v>70</v>
      </c>
      <c r="G3633">
        <v>85</v>
      </c>
      <c r="H3633">
        <v>73</v>
      </c>
      <c r="I3633">
        <v>62</v>
      </c>
      <c r="J3633">
        <v>83</v>
      </c>
      <c r="K3633">
        <v>80</v>
      </c>
      <c r="L3633">
        <v>70</v>
      </c>
      <c r="M3633">
        <v>76</v>
      </c>
      <c r="N3633">
        <v>97</v>
      </c>
      <c r="O3633">
        <v>91</v>
      </c>
      <c r="P3633">
        <v>78</v>
      </c>
      <c r="Q3633">
        <v>80</v>
      </c>
      <c r="R3633">
        <v>72</v>
      </c>
      <c r="S3633">
        <v>73</v>
      </c>
      <c r="T3633">
        <v>53</v>
      </c>
      <c r="U3633">
        <v>56</v>
      </c>
      <c r="V3633">
        <v>55</v>
      </c>
      <c r="W3633">
        <v>50</v>
      </c>
      <c r="X3633">
        <v>54</v>
      </c>
      <c r="Y3633">
        <v>62</v>
      </c>
      <c r="Z3633">
        <v>65</v>
      </c>
      <c r="AA3633">
        <v>51</v>
      </c>
      <c r="AB3633">
        <v>55</v>
      </c>
    </row>
    <row r="3634" spans="1:28" x14ac:dyDescent="0.25">
      <c r="A3634" t="str">
        <f t="shared" si="56"/>
        <v>Urfahr-UmgebungLehrlinge4. Lehrjahr, männlich</v>
      </c>
      <c r="B3634">
        <v>3633</v>
      </c>
      <c r="C3634">
        <v>416</v>
      </c>
      <c r="D3634" t="s">
        <v>215</v>
      </c>
      <c r="E3634" t="s">
        <v>46</v>
      </c>
      <c r="F3634" t="s">
        <v>71</v>
      </c>
      <c r="G3634">
        <v>60</v>
      </c>
      <c r="H3634">
        <v>57</v>
      </c>
      <c r="I3634">
        <v>66</v>
      </c>
      <c r="J3634">
        <v>56</v>
      </c>
      <c r="K3634">
        <v>65</v>
      </c>
      <c r="L3634">
        <v>63</v>
      </c>
      <c r="M3634">
        <v>65</v>
      </c>
      <c r="N3634">
        <v>86</v>
      </c>
      <c r="O3634">
        <v>80</v>
      </c>
      <c r="P3634">
        <v>76</v>
      </c>
      <c r="Q3634">
        <v>66</v>
      </c>
      <c r="R3634">
        <v>66</v>
      </c>
      <c r="S3634">
        <v>66</v>
      </c>
      <c r="T3634">
        <v>76</v>
      </c>
      <c r="U3634">
        <v>71</v>
      </c>
      <c r="V3634">
        <v>51</v>
      </c>
      <c r="W3634">
        <v>62</v>
      </c>
      <c r="X3634">
        <v>60</v>
      </c>
      <c r="Y3634">
        <v>76</v>
      </c>
      <c r="Z3634">
        <v>74</v>
      </c>
      <c r="AA3634">
        <v>90</v>
      </c>
      <c r="AB3634">
        <v>88</v>
      </c>
    </row>
    <row r="3635" spans="1:28" x14ac:dyDescent="0.25">
      <c r="A3635" t="str">
        <f t="shared" si="56"/>
        <v>Urfahr-UmgebungLehrlinge4. Lehrjahr, weiblich</v>
      </c>
      <c r="B3635">
        <v>3634</v>
      </c>
      <c r="C3635">
        <v>416</v>
      </c>
      <c r="D3635" t="s">
        <v>215</v>
      </c>
      <c r="E3635" t="s">
        <v>46</v>
      </c>
      <c r="F3635" t="s">
        <v>72</v>
      </c>
      <c r="G3635">
        <v>6</v>
      </c>
      <c r="H3635">
        <v>8</v>
      </c>
      <c r="I3635">
        <v>9</v>
      </c>
      <c r="J3635">
        <v>6</v>
      </c>
      <c r="K3635">
        <v>6</v>
      </c>
      <c r="L3635">
        <v>7</v>
      </c>
      <c r="M3635">
        <v>3</v>
      </c>
      <c r="N3635">
        <v>2</v>
      </c>
      <c r="O3635">
        <v>8</v>
      </c>
      <c r="P3635">
        <v>9</v>
      </c>
      <c r="Q3635">
        <v>6</v>
      </c>
      <c r="R3635">
        <v>6</v>
      </c>
      <c r="S3635">
        <v>7</v>
      </c>
      <c r="T3635">
        <v>9</v>
      </c>
      <c r="U3635">
        <v>9</v>
      </c>
      <c r="V3635">
        <v>1</v>
      </c>
      <c r="W3635">
        <v>3</v>
      </c>
      <c r="X3635">
        <v>8</v>
      </c>
      <c r="Y3635">
        <v>10</v>
      </c>
      <c r="Z3635">
        <v>10</v>
      </c>
      <c r="AA3635">
        <v>12</v>
      </c>
      <c r="AB3635">
        <v>8</v>
      </c>
    </row>
    <row r="3636" spans="1:28" x14ac:dyDescent="0.25">
      <c r="A3636" t="str">
        <f t="shared" si="56"/>
        <v>Urfahr-UmgebungLehrlingeFrauen</v>
      </c>
      <c r="B3636">
        <v>3635</v>
      </c>
      <c r="C3636">
        <v>416</v>
      </c>
      <c r="D3636" t="s">
        <v>215</v>
      </c>
      <c r="E3636" t="s">
        <v>46</v>
      </c>
      <c r="F3636" t="s">
        <v>47</v>
      </c>
      <c r="G3636">
        <v>233</v>
      </c>
      <c r="H3636">
        <v>243</v>
      </c>
      <c r="I3636">
        <v>245</v>
      </c>
      <c r="J3636">
        <v>252</v>
      </c>
      <c r="K3636">
        <v>233</v>
      </c>
      <c r="L3636">
        <v>247</v>
      </c>
      <c r="M3636">
        <v>277</v>
      </c>
      <c r="N3636">
        <v>275</v>
      </c>
      <c r="O3636">
        <v>257</v>
      </c>
      <c r="P3636">
        <v>239</v>
      </c>
      <c r="Q3636">
        <v>238</v>
      </c>
      <c r="R3636">
        <v>209</v>
      </c>
      <c r="S3636">
        <v>194</v>
      </c>
      <c r="T3636">
        <v>181</v>
      </c>
      <c r="U3636">
        <v>178</v>
      </c>
      <c r="V3636">
        <v>165</v>
      </c>
      <c r="W3636">
        <v>182</v>
      </c>
      <c r="X3636">
        <v>201</v>
      </c>
      <c r="Y3636">
        <v>196</v>
      </c>
      <c r="Z3636">
        <v>189</v>
      </c>
      <c r="AA3636">
        <v>202</v>
      </c>
      <c r="AB3636">
        <v>209</v>
      </c>
    </row>
    <row r="3637" spans="1:28" x14ac:dyDescent="0.25">
      <c r="A3637" t="str">
        <f t="shared" si="56"/>
        <v>Urfahr-UmgebungLehrlingeInsgesamt</v>
      </c>
      <c r="B3637">
        <v>3636</v>
      </c>
      <c r="C3637">
        <v>416</v>
      </c>
      <c r="D3637" t="s">
        <v>215</v>
      </c>
      <c r="E3637" t="s">
        <v>46</v>
      </c>
      <c r="F3637" t="s">
        <v>48</v>
      </c>
      <c r="G3637">
        <v>806</v>
      </c>
      <c r="H3637">
        <v>788</v>
      </c>
      <c r="I3637">
        <v>754</v>
      </c>
      <c r="J3637">
        <v>773</v>
      </c>
      <c r="K3637">
        <v>766</v>
      </c>
      <c r="L3637">
        <v>790</v>
      </c>
      <c r="M3637">
        <v>811</v>
      </c>
      <c r="N3637">
        <v>807</v>
      </c>
      <c r="O3637">
        <v>771</v>
      </c>
      <c r="P3637">
        <v>742</v>
      </c>
      <c r="Q3637">
        <v>708</v>
      </c>
      <c r="R3637">
        <v>671</v>
      </c>
      <c r="S3637">
        <v>628</v>
      </c>
      <c r="T3637">
        <v>603</v>
      </c>
      <c r="U3637">
        <v>568</v>
      </c>
      <c r="V3637">
        <v>561</v>
      </c>
      <c r="W3637">
        <v>640</v>
      </c>
      <c r="X3637">
        <v>686</v>
      </c>
      <c r="Y3637">
        <v>713</v>
      </c>
      <c r="Z3637">
        <v>695</v>
      </c>
      <c r="AA3637">
        <v>715</v>
      </c>
      <c r="AB3637">
        <v>659</v>
      </c>
    </row>
    <row r="3638" spans="1:28" x14ac:dyDescent="0.25">
      <c r="A3638" t="str">
        <f t="shared" si="56"/>
        <v>Urfahr-UmgebungLehrlingeMänner</v>
      </c>
      <c r="B3638">
        <v>3637</v>
      </c>
      <c r="C3638">
        <v>416</v>
      </c>
      <c r="D3638" t="s">
        <v>215</v>
      </c>
      <c r="E3638" t="s">
        <v>46</v>
      </c>
      <c r="F3638" t="s">
        <v>49</v>
      </c>
      <c r="G3638">
        <v>573</v>
      </c>
      <c r="H3638">
        <v>545</v>
      </c>
      <c r="I3638">
        <v>509</v>
      </c>
      <c r="J3638">
        <v>521</v>
      </c>
      <c r="K3638">
        <v>533</v>
      </c>
      <c r="L3638">
        <v>543</v>
      </c>
      <c r="M3638">
        <v>534</v>
      </c>
      <c r="N3638">
        <v>532</v>
      </c>
      <c r="O3638">
        <v>514</v>
      </c>
      <c r="P3638">
        <v>503</v>
      </c>
      <c r="Q3638">
        <v>470</v>
      </c>
      <c r="R3638">
        <v>462</v>
      </c>
      <c r="S3638">
        <v>434</v>
      </c>
      <c r="T3638">
        <v>422</v>
      </c>
      <c r="U3638">
        <v>390</v>
      </c>
      <c r="V3638">
        <v>396</v>
      </c>
      <c r="W3638">
        <v>458</v>
      </c>
      <c r="X3638">
        <v>485</v>
      </c>
      <c r="Y3638">
        <v>517</v>
      </c>
      <c r="Z3638">
        <v>506</v>
      </c>
      <c r="AA3638">
        <v>513</v>
      </c>
      <c r="AB3638">
        <v>450</v>
      </c>
    </row>
    <row r="3639" spans="1:28" x14ac:dyDescent="0.25">
      <c r="A3639" t="str">
        <f t="shared" si="56"/>
        <v>Urfahr-UmgebungNeugründungenInsgesamt</v>
      </c>
      <c r="B3639">
        <v>3638</v>
      </c>
      <c r="C3639">
        <v>416</v>
      </c>
      <c r="D3639" t="s">
        <v>215</v>
      </c>
      <c r="E3639" t="s">
        <v>41</v>
      </c>
      <c r="F3639" t="s">
        <v>48</v>
      </c>
      <c r="G3639">
        <v>166</v>
      </c>
      <c r="H3639">
        <v>214.590851423738</v>
      </c>
      <c r="I3639">
        <v>184.90444214876001</v>
      </c>
      <c r="J3639">
        <v>220.61304442985301</v>
      </c>
      <c r="K3639">
        <v>223.57765731793501</v>
      </c>
      <c r="L3639">
        <v>202.66976528003701</v>
      </c>
      <c r="M3639">
        <v>671.56108735491796</v>
      </c>
      <c r="N3639">
        <v>233.64910025706899</v>
      </c>
      <c r="O3639">
        <v>343.73700305810399</v>
      </c>
      <c r="P3639">
        <v>247.648226950355</v>
      </c>
      <c r="Q3639">
        <v>335.59655793476099</v>
      </c>
      <c r="R3639">
        <v>282.78027950310599</v>
      </c>
      <c r="S3639">
        <v>336.30710280373802</v>
      </c>
      <c r="T3639">
        <v>255.709256104486</v>
      </c>
      <c r="U3639">
        <v>329.48846021357201</v>
      </c>
      <c r="V3639">
        <v>341</v>
      </c>
      <c r="W3639">
        <v>341</v>
      </c>
      <c r="X3639">
        <v>325</v>
      </c>
      <c r="Y3639">
        <v>372</v>
      </c>
      <c r="Z3639">
        <v>358</v>
      </c>
      <c r="AA3639">
        <v>311</v>
      </c>
      <c r="AB3639">
        <v>323</v>
      </c>
    </row>
    <row r="3640" spans="1:28" x14ac:dyDescent="0.25">
      <c r="A3640" t="str">
        <f t="shared" si="56"/>
        <v>Urfahr-UmgebungPendler (Auspendler/-innen)Insgesamt</v>
      </c>
      <c r="B3640">
        <v>3639</v>
      </c>
      <c r="C3640">
        <v>416</v>
      </c>
      <c r="D3640" t="s">
        <v>215</v>
      </c>
      <c r="E3640" t="s">
        <v>459</v>
      </c>
      <c r="F3640" t="s">
        <v>48</v>
      </c>
      <c r="G3640">
        <v>31990</v>
      </c>
      <c r="H3640">
        <v>32852</v>
      </c>
      <c r="I3640">
        <v>33059</v>
      </c>
      <c r="J3640">
        <v>33341</v>
      </c>
      <c r="K3640">
        <v>33369</v>
      </c>
      <c r="L3640">
        <v>33459</v>
      </c>
      <c r="M3640">
        <v>33708</v>
      </c>
      <c r="N3640">
        <v>34057</v>
      </c>
      <c r="O3640">
        <v>34398</v>
      </c>
      <c r="P3640">
        <v>34732</v>
      </c>
      <c r="Q3640">
        <v>34907</v>
      </c>
      <c r="R3640">
        <v>34644</v>
      </c>
      <c r="S3640">
        <v>35350</v>
      </c>
    </row>
    <row r="3641" spans="1:28" x14ac:dyDescent="0.25">
      <c r="A3641" t="str">
        <f t="shared" si="56"/>
        <v>Urfahr-UmgebungPendler ins AuslandInsgesamt</v>
      </c>
      <c r="B3641">
        <v>3640</v>
      </c>
      <c r="C3641">
        <v>416</v>
      </c>
      <c r="D3641" t="s">
        <v>215</v>
      </c>
      <c r="E3641" t="s">
        <v>304</v>
      </c>
      <c r="F3641" t="s">
        <v>48</v>
      </c>
      <c r="G3641">
        <v>26</v>
      </c>
      <c r="H3641">
        <v>41</v>
      </c>
      <c r="I3641">
        <v>101</v>
      </c>
      <c r="J3641">
        <v>54</v>
      </c>
      <c r="K3641">
        <v>48</v>
      </c>
      <c r="L3641">
        <v>137</v>
      </c>
      <c r="M3641">
        <v>158</v>
      </c>
      <c r="N3641">
        <v>136</v>
      </c>
      <c r="O3641">
        <v>141</v>
      </c>
      <c r="P3641">
        <v>123</v>
      </c>
      <c r="Q3641">
        <v>127</v>
      </c>
      <c r="R3641">
        <v>62</v>
      </c>
      <c r="S3641">
        <v>126</v>
      </c>
    </row>
    <row r="3642" spans="1:28" x14ac:dyDescent="0.25">
      <c r="A3642" t="str">
        <f t="shared" si="56"/>
        <v>Urfahr-UmgebungPendler zw. BundesländernInsgesamt</v>
      </c>
      <c r="B3642">
        <v>3641</v>
      </c>
      <c r="C3642">
        <v>416</v>
      </c>
      <c r="D3642" t="s">
        <v>215</v>
      </c>
      <c r="E3642" t="s">
        <v>433</v>
      </c>
      <c r="F3642" t="s">
        <v>48</v>
      </c>
      <c r="G3642">
        <v>2069</v>
      </c>
      <c r="H3642">
        <v>1750</v>
      </c>
      <c r="I3642">
        <v>1655</v>
      </c>
      <c r="J3642">
        <v>1846</v>
      </c>
      <c r="K3642">
        <v>1667</v>
      </c>
      <c r="L3642">
        <v>1566</v>
      </c>
      <c r="M3642">
        <v>1460</v>
      </c>
      <c r="N3642">
        <v>1474</v>
      </c>
      <c r="O3642">
        <v>1497</v>
      </c>
      <c r="P3642">
        <v>1490</v>
      </c>
      <c r="Q3642">
        <v>1543</v>
      </c>
      <c r="R3642">
        <v>1613</v>
      </c>
      <c r="S3642">
        <v>1810</v>
      </c>
    </row>
    <row r="3643" spans="1:28" x14ac:dyDescent="0.25">
      <c r="A3643" t="str">
        <f t="shared" si="56"/>
        <v>Urfahr-UmgebungPendler zw. Gemeinden eines Pol. BezirkesInsgesamt</v>
      </c>
      <c r="B3643">
        <v>3642</v>
      </c>
      <c r="C3643">
        <v>416</v>
      </c>
      <c r="D3643" t="s">
        <v>215</v>
      </c>
      <c r="E3643" t="s">
        <v>305</v>
      </c>
      <c r="F3643" t="s">
        <v>48</v>
      </c>
      <c r="G3643">
        <v>5184</v>
      </c>
      <c r="H3643">
        <v>4246</v>
      </c>
      <c r="I3643">
        <v>4377</v>
      </c>
      <c r="J3643">
        <v>4509</v>
      </c>
      <c r="K3643">
        <v>4563</v>
      </c>
      <c r="L3643">
        <v>4672</v>
      </c>
      <c r="M3643">
        <v>4741</v>
      </c>
      <c r="N3643">
        <v>4937</v>
      </c>
      <c r="O3643">
        <v>4979</v>
      </c>
      <c r="P3643">
        <v>5162</v>
      </c>
      <c r="Q3643">
        <v>5256</v>
      </c>
      <c r="R3643">
        <v>5324</v>
      </c>
      <c r="S3643">
        <v>5456</v>
      </c>
    </row>
    <row r="3644" spans="1:28" x14ac:dyDescent="0.25">
      <c r="A3644" t="str">
        <f t="shared" si="56"/>
        <v>Urfahr-UmgebungPendler zw. Pol. Bez. des BundeslandesInsgesamt</v>
      </c>
      <c r="B3644">
        <v>3643</v>
      </c>
      <c r="C3644">
        <v>416</v>
      </c>
      <c r="D3644" t="s">
        <v>215</v>
      </c>
      <c r="E3644" t="s">
        <v>306</v>
      </c>
      <c r="F3644" t="s">
        <v>48</v>
      </c>
      <c r="G3644">
        <v>24711</v>
      </c>
      <c r="H3644">
        <v>26815</v>
      </c>
      <c r="I3644">
        <v>26926</v>
      </c>
      <c r="J3644">
        <v>26932</v>
      </c>
      <c r="K3644">
        <v>27091</v>
      </c>
      <c r="L3644">
        <v>27084</v>
      </c>
      <c r="M3644">
        <v>27349</v>
      </c>
      <c r="N3644">
        <v>27510</v>
      </c>
      <c r="O3644">
        <v>27781</v>
      </c>
      <c r="P3644">
        <v>27957</v>
      </c>
      <c r="Q3644">
        <v>27981</v>
      </c>
      <c r="R3644">
        <v>27645</v>
      </c>
      <c r="S3644">
        <v>27958</v>
      </c>
    </row>
    <row r="3645" spans="1:28" x14ac:dyDescent="0.25">
      <c r="A3645" t="str">
        <f t="shared" si="56"/>
        <v>Urfahr-UmgebungPensionisteneinkommenBrutto_Schnitt</v>
      </c>
      <c r="B3645">
        <v>3644</v>
      </c>
      <c r="C3645">
        <v>416</v>
      </c>
      <c r="D3645" t="s">
        <v>215</v>
      </c>
      <c r="E3645" t="s">
        <v>44</v>
      </c>
      <c r="F3645" t="s">
        <v>54</v>
      </c>
      <c r="G3645">
        <v>16869.642910111699</v>
      </c>
      <c r="H3645">
        <v>17269.522168317999</v>
      </c>
      <c r="I3645">
        <v>17816.973629814798</v>
      </c>
      <c r="J3645">
        <v>18360.461453382599</v>
      </c>
      <c r="K3645">
        <v>19148.365403737502</v>
      </c>
      <c r="L3645">
        <v>19848.33224019</v>
      </c>
      <c r="M3645">
        <v>20296.975497350399</v>
      </c>
      <c r="N3645">
        <v>20947.578201725999</v>
      </c>
      <c r="O3645">
        <v>21626.976545655099</v>
      </c>
      <c r="P3645">
        <v>22200.7157704208</v>
      </c>
      <c r="Q3645">
        <v>22988.435421071299</v>
      </c>
      <c r="R3645">
        <v>23559.634419015001</v>
      </c>
      <c r="S3645">
        <v>24186.791636701499</v>
      </c>
      <c r="T3645">
        <v>24571.797543088502</v>
      </c>
      <c r="U3645">
        <v>25239.376264307</v>
      </c>
      <c r="V3645">
        <v>26085.038024650701</v>
      </c>
      <c r="W3645">
        <v>27775.084662412599</v>
      </c>
      <c r="X3645">
        <v>28780.4738905956</v>
      </c>
      <c r="Y3645">
        <v>29884.791514242199</v>
      </c>
    </row>
    <row r="3646" spans="1:28" x14ac:dyDescent="0.25">
      <c r="A3646" t="str">
        <f t="shared" si="56"/>
        <v>Urfahr-UmgebungPensionisteneinkommenBruttobezüge 1000 EUR</v>
      </c>
      <c r="B3646">
        <v>3645</v>
      </c>
      <c r="C3646">
        <v>416</v>
      </c>
      <c r="D3646" t="s">
        <v>215</v>
      </c>
      <c r="E3646" t="s">
        <v>44</v>
      </c>
      <c r="F3646" t="s">
        <v>55</v>
      </c>
      <c r="G3646">
        <v>273440.04193000001</v>
      </c>
      <c r="H3646">
        <v>285845.13092999998</v>
      </c>
      <c r="I3646">
        <v>299271.70606</v>
      </c>
      <c r="J3646">
        <v>312917.34454999998</v>
      </c>
      <c r="K3646">
        <v>331994.35937000002</v>
      </c>
      <c r="L3646">
        <v>351037.60399999999</v>
      </c>
      <c r="M3646">
        <v>367700.00811</v>
      </c>
      <c r="N3646">
        <v>388368.09986000002</v>
      </c>
      <c r="O3646">
        <v>411647.87157000002</v>
      </c>
      <c r="P3646">
        <v>430516.28022000002</v>
      </c>
      <c r="Q3646">
        <v>454504.35671000002</v>
      </c>
      <c r="R3646">
        <v>467352.46797</v>
      </c>
      <c r="S3646">
        <v>481607.39507000003</v>
      </c>
      <c r="T3646">
        <v>497554.32844999997</v>
      </c>
      <c r="U3646">
        <v>524827.59004000004</v>
      </c>
      <c r="V3646">
        <v>554489.65329000005</v>
      </c>
      <c r="W3646">
        <v>591970.37941000005</v>
      </c>
      <c r="X3646">
        <v>627673.35508000001</v>
      </c>
      <c r="Y3646">
        <v>667267.62493000005</v>
      </c>
    </row>
    <row r="3647" spans="1:28" x14ac:dyDescent="0.25">
      <c r="A3647" t="str">
        <f t="shared" si="56"/>
        <v>Urfahr-UmgebungPensionisteneinkommenBruttobezüge Fälle</v>
      </c>
      <c r="B3647">
        <v>3646</v>
      </c>
      <c r="C3647">
        <v>416</v>
      </c>
      <c r="D3647" t="s">
        <v>215</v>
      </c>
      <c r="E3647" t="s">
        <v>44</v>
      </c>
      <c r="F3647" t="s">
        <v>56</v>
      </c>
      <c r="G3647">
        <v>16209</v>
      </c>
      <c r="H3647">
        <v>16552</v>
      </c>
      <c r="I3647">
        <v>16797</v>
      </c>
      <c r="J3647">
        <v>17043</v>
      </c>
      <c r="K3647">
        <v>17338</v>
      </c>
      <c r="L3647">
        <v>17686</v>
      </c>
      <c r="M3647">
        <v>18116</v>
      </c>
      <c r="N3647">
        <v>18540</v>
      </c>
      <c r="O3647">
        <v>19034</v>
      </c>
      <c r="P3647">
        <v>19392</v>
      </c>
      <c r="Q3647">
        <v>19771</v>
      </c>
      <c r="R3647">
        <v>19837</v>
      </c>
      <c r="S3647">
        <v>19912</v>
      </c>
      <c r="T3647">
        <v>20249</v>
      </c>
      <c r="U3647">
        <v>20794</v>
      </c>
      <c r="V3647">
        <v>21257</v>
      </c>
      <c r="W3647">
        <v>21313</v>
      </c>
      <c r="X3647">
        <v>21809</v>
      </c>
      <c r="Y3647">
        <v>22328</v>
      </c>
    </row>
    <row r="3648" spans="1:28" x14ac:dyDescent="0.25">
      <c r="A3648" t="str">
        <f t="shared" si="56"/>
        <v>Urfahr-UmgebungPensionisteneinkommenLohnsteuer 1000 EUR</v>
      </c>
      <c r="B3648">
        <v>3647</v>
      </c>
      <c r="C3648">
        <v>416</v>
      </c>
      <c r="D3648" t="s">
        <v>215</v>
      </c>
      <c r="E3648" t="s">
        <v>44</v>
      </c>
      <c r="F3648" t="s">
        <v>57</v>
      </c>
      <c r="G3648">
        <v>35548.805480000003</v>
      </c>
      <c r="H3648">
        <v>34571.287940000002</v>
      </c>
      <c r="I3648">
        <v>37587.120889999998</v>
      </c>
      <c r="J3648">
        <v>40429.29909</v>
      </c>
      <c r="K3648">
        <v>44774.04909</v>
      </c>
      <c r="L3648">
        <v>43525.723859999998</v>
      </c>
      <c r="M3648">
        <v>46864.42626</v>
      </c>
      <c r="N3648">
        <v>51991.87199</v>
      </c>
      <c r="O3648">
        <v>56796.773609999997</v>
      </c>
      <c r="P3648">
        <v>60422.247040000002</v>
      </c>
      <c r="Q3648">
        <v>66179.814350000001</v>
      </c>
      <c r="R3648">
        <v>70122.101060000001</v>
      </c>
      <c r="S3648">
        <v>61272.866040000001</v>
      </c>
      <c r="T3648">
        <v>64331.825239999998</v>
      </c>
      <c r="U3648">
        <v>69530.498519999994</v>
      </c>
      <c r="V3648">
        <v>75540.139330000005</v>
      </c>
      <c r="W3648">
        <v>77621.816040000005</v>
      </c>
      <c r="X3648">
        <v>85171.468160000004</v>
      </c>
      <c r="Y3648">
        <v>89257.22683</v>
      </c>
    </row>
    <row r="3649" spans="1:47" x14ac:dyDescent="0.25">
      <c r="A3649" t="str">
        <f t="shared" si="56"/>
        <v>Urfahr-UmgebungPensionisteneinkommenLohnsteuer Fälle</v>
      </c>
      <c r="B3649">
        <v>3648</v>
      </c>
      <c r="C3649">
        <v>416</v>
      </c>
      <c r="D3649" t="s">
        <v>215</v>
      </c>
      <c r="E3649" t="s">
        <v>44</v>
      </c>
      <c r="F3649" t="s">
        <v>58</v>
      </c>
      <c r="G3649">
        <v>8992</v>
      </c>
      <c r="H3649">
        <v>8832</v>
      </c>
      <c r="I3649">
        <v>9297</v>
      </c>
      <c r="J3649">
        <v>9998</v>
      </c>
      <c r="K3649">
        <v>10305</v>
      </c>
      <c r="L3649">
        <v>10195</v>
      </c>
      <c r="M3649">
        <v>10712</v>
      </c>
      <c r="N3649">
        <v>11238</v>
      </c>
      <c r="O3649">
        <v>11816</v>
      </c>
      <c r="P3649">
        <v>12324</v>
      </c>
      <c r="Q3649">
        <v>12940</v>
      </c>
      <c r="R3649">
        <v>13175</v>
      </c>
      <c r="S3649">
        <v>13447</v>
      </c>
      <c r="T3649">
        <v>13844</v>
      </c>
      <c r="U3649">
        <v>14568</v>
      </c>
      <c r="V3649">
        <v>15342</v>
      </c>
      <c r="W3649">
        <v>16341</v>
      </c>
      <c r="X3649">
        <v>17183</v>
      </c>
      <c r="Y3649">
        <v>17929</v>
      </c>
    </row>
    <row r="3650" spans="1:47" x14ac:dyDescent="0.25">
      <c r="A3650" t="str">
        <f t="shared" si="56"/>
        <v>Urfahr-UmgebungPensionisteneinkommenNetto_Schnitt</v>
      </c>
      <c r="B3650">
        <v>3649</v>
      </c>
      <c r="C3650">
        <v>416</v>
      </c>
      <c r="D3650" t="s">
        <v>215</v>
      </c>
      <c r="E3650" t="s">
        <v>44</v>
      </c>
      <c r="F3650" t="s">
        <v>59</v>
      </c>
      <c r="G3650">
        <v>13882.2267838855</v>
      </c>
      <c r="H3650">
        <v>14293.684092556799</v>
      </c>
      <c r="I3650">
        <v>14651.214825266399</v>
      </c>
      <c r="J3650">
        <v>15035.5237170686</v>
      </c>
      <c r="K3650">
        <v>15559.2160260699</v>
      </c>
      <c r="L3650">
        <v>16335.9074296053</v>
      </c>
      <c r="M3650">
        <v>16630.731548906999</v>
      </c>
      <c r="N3650">
        <v>17029.700717367901</v>
      </c>
      <c r="O3650">
        <v>17485.9611936535</v>
      </c>
      <c r="P3650">
        <v>17892.0432838284</v>
      </c>
      <c r="Q3650">
        <v>18409.821079358699</v>
      </c>
      <c r="R3650">
        <v>18763.602303271698</v>
      </c>
      <c r="S3650">
        <v>19812.389576637201</v>
      </c>
      <c r="T3650">
        <v>20078.2526559336</v>
      </c>
      <c r="U3650">
        <v>20547.0690675195</v>
      </c>
      <c r="V3650">
        <v>21140.3627266312</v>
      </c>
      <c r="W3650">
        <v>22666.606416741</v>
      </c>
      <c r="X3650">
        <v>23359.7443917649</v>
      </c>
      <c r="Y3650">
        <v>24315.5165612684</v>
      </c>
    </row>
    <row r="3651" spans="1:47" x14ac:dyDescent="0.25">
      <c r="A3651" t="str">
        <f t="shared" ref="A3651:A3714" si="57">D3651&amp;E3651&amp;F3651</f>
        <v>Urfahr-UmgebungPensionisteneinkommenNettobezüge 1000 EUR</v>
      </c>
      <c r="B3651">
        <v>3650</v>
      </c>
      <c r="C3651">
        <v>416</v>
      </c>
      <c r="D3651" t="s">
        <v>215</v>
      </c>
      <c r="E3651" t="s">
        <v>44</v>
      </c>
      <c r="F3651" t="s">
        <v>60</v>
      </c>
      <c r="G3651">
        <v>225017.01394</v>
      </c>
      <c r="H3651">
        <v>236589.05910000001</v>
      </c>
      <c r="I3651">
        <v>246096.45542000001</v>
      </c>
      <c r="J3651">
        <v>256250.43070999999</v>
      </c>
      <c r="K3651">
        <v>269765.68745999999</v>
      </c>
      <c r="L3651">
        <v>288916.85879999999</v>
      </c>
      <c r="M3651">
        <v>301282.33273999998</v>
      </c>
      <c r="N3651">
        <v>315730.65130000003</v>
      </c>
      <c r="O3651">
        <v>332827.78535999998</v>
      </c>
      <c r="P3651">
        <v>346962.50335999997</v>
      </c>
      <c r="Q3651">
        <v>363980.57256</v>
      </c>
      <c r="R3651">
        <v>372213.57889</v>
      </c>
      <c r="S3651">
        <v>394504.30125000002</v>
      </c>
      <c r="T3651">
        <v>406564.53803</v>
      </c>
      <c r="U3651">
        <v>427255.75419000001</v>
      </c>
      <c r="V3651">
        <v>449380.69047999999</v>
      </c>
      <c r="W3651">
        <v>483093.38256</v>
      </c>
      <c r="X3651">
        <v>509452.66544000001</v>
      </c>
      <c r="Y3651">
        <v>542916.85378</v>
      </c>
    </row>
    <row r="3652" spans="1:47" x14ac:dyDescent="0.25">
      <c r="A3652" t="str">
        <f t="shared" si="57"/>
        <v>Urfahr-UmgebungPensionisteneinkommenSV-Beiträge 1000 EUR</v>
      </c>
      <c r="B3652">
        <v>3651</v>
      </c>
      <c r="C3652">
        <v>416</v>
      </c>
      <c r="D3652" t="s">
        <v>215</v>
      </c>
      <c r="E3652" t="s">
        <v>44</v>
      </c>
      <c r="F3652" t="s">
        <v>61</v>
      </c>
      <c r="G3652">
        <v>12874.22251</v>
      </c>
      <c r="H3652">
        <v>14684.783890000001</v>
      </c>
      <c r="I3652">
        <v>15588.12975</v>
      </c>
      <c r="J3652">
        <v>16237.614750000001</v>
      </c>
      <c r="K3652">
        <v>17454.622820000001</v>
      </c>
      <c r="L3652">
        <v>18595.021339999999</v>
      </c>
      <c r="M3652">
        <v>19553.249110000001</v>
      </c>
      <c r="N3652">
        <v>20645.576570000001</v>
      </c>
      <c r="O3652">
        <v>22023.312600000001</v>
      </c>
      <c r="P3652">
        <v>23131.52982</v>
      </c>
      <c r="Q3652">
        <v>24343.969799999999</v>
      </c>
      <c r="R3652">
        <v>25016.78802</v>
      </c>
      <c r="S3652">
        <v>25830.227780000001</v>
      </c>
      <c r="T3652">
        <v>26657.965179999999</v>
      </c>
      <c r="U3652">
        <v>28041.337329999998</v>
      </c>
      <c r="V3652">
        <v>29568.823479999999</v>
      </c>
      <c r="W3652">
        <v>31255.180810000002</v>
      </c>
      <c r="X3652">
        <v>33049.22148</v>
      </c>
      <c r="Y3652">
        <v>35093.544320000001</v>
      </c>
    </row>
    <row r="3653" spans="1:47" x14ac:dyDescent="0.25">
      <c r="A3653" t="str">
        <f t="shared" si="57"/>
        <v>Urfahr-UmgebungPensionisteneinkommenSV-Beiträge Fälle</v>
      </c>
      <c r="B3653">
        <v>3652</v>
      </c>
      <c r="C3653">
        <v>416</v>
      </c>
      <c r="D3653" t="s">
        <v>215</v>
      </c>
      <c r="E3653" t="s">
        <v>44</v>
      </c>
      <c r="F3653" t="s">
        <v>62</v>
      </c>
      <c r="G3653">
        <v>15342</v>
      </c>
      <c r="H3653">
        <v>15660</v>
      </c>
      <c r="I3653">
        <v>15888</v>
      </c>
      <c r="J3653">
        <v>16112</v>
      </c>
      <c r="K3653">
        <v>16393</v>
      </c>
      <c r="L3653">
        <v>16728</v>
      </c>
      <c r="M3653">
        <v>17144</v>
      </c>
      <c r="N3653">
        <v>17553</v>
      </c>
      <c r="O3653">
        <v>18004</v>
      </c>
      <c r="P3653">
        <v>18355</v>
      </c>
      <c r="Q3653">
        <v>18729</v>
      </c>
      <c r="R3653">
        <v>18756</v>
      </c>
      <c r="S3653">
        <v>18857</v>
      </c>
      <c r="T3653">
        <v>19183</v>
      </c>
      <c r="U3653">
        <v>19737</v>
      </c>
      <c r="V3653">
        <v>20189</v>
      </c>
      <c r="W3653">
        <v>20366</v>
      </c>
      <c r="X3653">
        <v>20912</v>
      </c>
      <c r="Y3653">
        <v>21445</v>
      </c>
    </row>
    <row r="3654" spans="1:47" x14ac:dyDescent="0.25">
      <c r="A3654" t="str">
        <f t="shared" si="57"/>
        <v>Urfahr-UmgebungUnselbstständig BeschäftigteFrauen</v>
      </c>
      <c r="B3654">
        <v>3653</v>
      </c>
      <c r="C3654">
        <v>416</v>
      </c>
      <c r="D3654" t="s">
        <v>215</v>
      </c>
      <c r="E3654" t="s">
        <v>38</v>
      </c>
      <c r="F3654" t="s">
        <v>47</v>
      </c>
      <c r="G3654">
        <v>4575</v>
      </c>
      <c r="H3654">
        <v>4703</v>
      </c>
      <c r="I3654">
        <v>4624</v>
      </c>
      <c r="J3654">
        <v>4756</v>
      </c>
      <c r="K3654">
        <v>4681</v>
      </c>
      <c r="L3654">
        <v>4810</v>
      </c>
      <c r="M3654">
        <v>4700</v>
      </c>
      <c r="N3654">
        <v>4832</v>
      </c>
      <c r="O3654">
        <v>13683</v>
      </c>
      <c r="P3654">
        <v>14356</v>
      </c>
      <c r="Q3654">
        <v>14260</v>
      </c>
      <c r="R3654">
        <v>14757</v>
      </c>
      <c r="S3654">
        <v>14459</v>
      </c>
      <c r="T3654">
        <v>14938</v>
      </c>
      <c r="U3654">
        <v>15105</v>
      </c>
      <c r="V3654">
        <v>15529</v>
      </c>
      <c r="W3654">
        <v>15287</v>
      </c>
      <c r="X3654">
        <v>15788</v>
      </c>
      <c r="Y3654">
        <v>15449</v>
      </c>
      <c r="Z3654">
        <v>15945</v>
      </c>
      <c r="AA3654">
        <v>15599</v>
      </c>
      <c r="AB3654">
        <v>15983</v>
      </c>
      <c r="AC3654">
        <v>15666</v>
      </c>
      <c r="AD3654">
        <v>16233</v>
      </c>
      <c r="AE3654">
        <v>15850</v>
      </c>
      <c r="AF3654">
        <v>16296</v>
      </c>
      <c r="AG3654">
        <v>16068</v>
      </c>
      <c r="AH3654">
        <v>16452</v>
      </c>
      <c r="AI3654">
        <v>16356</v>
      </c>
      <c r="AJ3654">
        <v>16884</v>
      </c>
      <c r="AK3654">
        <v>16535</v>
      </c>
      <c r="AL3654">
        <v>16897</v>
      </c>
      <c r="AM3654">
        <v>16662</v>
      </c>
      <c r="AN3654">
        <v>16315</v>
      </c>
      <c r="AO3654">
        <v>16155</v>
      </c>
      <c r="AP3654">
        <v>16838</v>
      </c>
      <c r="AQ3654">
        <v>16829</v>
      </c>
      <c r="AR3654">
        <v>17148</v>
      </c>
      <c r="AS3654">
        <v>18098</v>
      </c>
      <c r="AT3654">
        <v>18376</v>
      </c>
      <c r="AU3654">
        <v>18099</v>
      </c>
    </row>
    <row r="3655" spans="1:47" x14ac:dyDescent="0.25">
      <c r="A3655" t="str">
        <f t="shared" si="57"/>
        <v>Urfahr-UmgebungUnselbstständig BeschäftigteInsgesamt</v>
      </c>
      <c r="B3655">
        <v>3654</v>
      </c>
      <c r="C3655">
        <v>416</v>
      </c>
      <c r="D3655" t="s">
        <v>215</v>
      </c>
      <c r="E3655" t="s">
        <v>38</v>
      </c>
      <c r="F3655" t="s">
        <v>48</v>
      </c>
      <c r="G3655">
        <v>9988</v>
      </c>
      <c r="H3655">
        <v>10887</v>
      </c>
      <c r="I3655">
        <v>9927</v>
      </c>
      <c r="J3655">
        <v>10880</v>
      </c>
      <c r="K3655">
        <v>9927</v>
      </c>
      <c r="L3655">
        <v>10976</v>
      </c>
      <c r="M3655">
        <v>10100</v>
      </c>
      <c r="N3655">
        <v>10931</v>
      </c>
      <c r="O3655">
        <v>30876</v>
      </c>
      <c r="P3655">
        <v>32321</v>
      </c>
      <c r="Q3655">
        <v>31634</v>
      </c>
      <c r="R3655">
        <v>32636</v>
      </c>
      <c r="S3655">
        <v>31741</v>
      </c>
      <c r="T3655">
        <v>32961</v>
      </c>
      <c r="U3655">
        <v>32757</v>
      </c>
      <c r="V3655">
        <v>33878</v>
      </c>
      <c r="W3655">
        <v>33231</v>
      </c>
      <c r="X3655">
        <v>34528</v>
      </c>
      <c r="Y3655">
        <v>33457</v>
      </c>
      <c r="Z3655">
        <v>34767</v>
      </c>
      <c r="AA3655">
        <v>33613</v>
      </c>
      <c r="AB3655">
        <v>34790</v>
      </c>
      <c r="AC3655">
        <v>33784</v>
      </c>
      <c r="AD3655">
        <v>35181</v>
      </c>
      <c r="AE3655">
        <v>34154</v>
      </c>
      <c r="AF3655">
        <v>35299</v>
      </c>
      <c r="AG3655">
        <v>34500</v>
      </c>
      <c r="AH3655">
        <v>35724</v>
      </c>
      <c r="AI3655">
        <v>35011</v>
      </c>
      <c r="AJ3655">
        <v>36333</v>
      </c>
      <c r="AK3655">
        <v>35383</v>
      </c>
      <c r="AL3655">
        <v>36497</v>
      </c>
      <c r="AM3655">
        <v>35631</v>
      </c>
      <c r="AN3655">
        <v>35236</v>
      </c>
      <c r="AO3655">
        <v>34514</v>
      </c>
      <c r="AP3655">
        <v>35988</v>
      </c>
      <c r="AQ3655">
        <v>35826</v>
      </c>
      <c r="AR3655">
        <v>36621</v>
      </c>
      <c r="AS3655">
        <v>38314</v>
      </c>
      <c r="AT3655">
        <v>39069</v>
      </c>
      <c r="AU3655">
        <v>38128</v>
      </c>
    </row>
    <row r="3656" spans="1:47" x14ac:dyDescent="0.25">
      <c r="A3656" t="str">
        <f t="shared" si="57"/>
        <v>Urfahr-UmgebungUnselbstständig BeschäftigteMänner</v>
      </c>
      <c r="B3656">
        <v>3655</v>
      </c>
      <c r="C3656">
        <v>416</v>
      </c>
      <c r="D3656" t="s">
        <v>215</v>
      </c>
      <c r="E3656" t="s">
        <v>38</v>
      </c>
      <c r="F3656" t="s">
        <v>49</v>
      </c>
      <c r="G3656">
        <v>5413</v>
      </c>
      <c r="H3656">
        <v>6184</v>
      </c>
      <c r="I3656">
        <v>5303</v>
      </c>
      <c r="J3656">
        <v>6124</v>
      </c>
      <c r="K3656">
        <v>5246</v>
      </c>
      <c r="L3656">
        <v>6166</v>
      </c>
      <c r="M3656">
        <v>5400</v>
      </c>
      <c r="N3656">
        <v>6099</v>
      </c>
      <c r="O3656">
        <v>17193</v>
      </c>
      <c r="P3656">
        <v>17965</v>
      </c>
      <c r="Q3656">
        <v>17374</v>
      </c>
      <c r="R3656">
        <v>17879</v>
      </c>
      <c r="S3656">
        <v>17282</v>
      </c>
      <c r="T3656">
        <v>18023</v>
      </c>
      <c r="U3656">
        <v>17652</v>
      </c>
      <c r="V3656">
        <v>18349</v>
      </c>
      <c r="W3656">
        <v>17944</v>
      </c>
      <c r="X3656">
        <v>18740</v>
      </c>
      <c r="Y3656">
        <v>18008</v>
      </c>
      <c r="Z3656">
        <v>18822</v>
      </c>
      <c r="AA3656">
        <v>18014</v>
      </c>
      <c r="AB3656">
        <v>18807</v>
      </c>
      <c r="AC3656">
        <v>18118</v>
      </c>
      <c r="AD3656">
        <v>18948</v>
      </c>
      <c r="AE3656">
        <v>18304</v>
      </c>
      <c r="AF3656">
        <v>19003</v>
      </c>
      <c r="AG3656">
        <v>18432</v>
      </c>
      <c r="AH3656">
        <v>19272</v>
      </c>
      <c r="AI3656">
        <v>18655</v>
      </c>
      <c r="AJ3656">
        <v>19449</v>
      </c>
      <c r="AK3656">
        <v>18848</v>
      </c>
      <c r="AL3656">
        <v>19600</v>
      </c>
      <c r="AM3656">
        <v>18969</v>
      </c>
      <c r="AN3656">
        <v>18921</v>
      </c>
      <c r="AO3656">
        <v>18359</v>
      </c>
      <c r="AP3656">
        <v>19150</v>
      </c>
      <c r="AQ3656">
        <v>18997</v>
      </c>
      <c r="AR3656">
        <v>19473</v>
      </c>
      <c r="AS3656">
        <v>20216</v>
      </c>
      <c r="AT3656">
        <v>20693</v>
      </c>
      <c r="AU3656">
        <v>20029</v>
      </c>
    </row>
    <row r="3657" spans="1:47" x14ac:dyDescent="0.25">
      <c r="A3657" t="str">
        <f t="shared" si="57"/>
        <v>Urfahr-UmgebungUnselbstständig Beschäftigte GW mgfInsgesamt</v>
      </c>
      <c r="B3657">
        <v>3656</v>
      </c>
      <c r="C3657">
        <v>416</v>
      </c>
      <c r="D3657" t="s">
        <v>215</v>
      </c>
      <c r="E3657" t="s">
        <v>450</v>
      </c>
      <c r="F3657" t="s">
        <v>48</v>
      </c>
      <c r="G3657">
        <v>12879.190310705</v>
      </c>
      <c r="H3657">
        <v>12356.083844688999</v>
      </c>
      <c r="I3657">
        <v>13282.942437174999</v>
      </c>
      <c r="J3657">
        <v>12707.241554691</v>
      </c>
      <c r="K3657">
        <v>13589.712545674</v>
      </c>
      <c r="L3657">
        <v>12910.877182804001</v>
      </c>
      <c r="M3657">
        <v>13119.952774468</v>
      </c>
      <c r="N3657">
        <v>12740.051069022</v>
      </c>
      <c r="O3657">
        <v>14325.897036701001</v>
      </c>
      <c r="P3657">
        <v>14117.208719839</v>
      </c>
      <c r="Q3657">
        <v>14910.520393794999</v>
      </c>
      <c r="R3657">
        <v>14089.911833640999</v>
      </c>
      <c r="S3657">
        <v>14950.205718519999</v>
      </c>
      <c r="T3657">
        <v>14359.926284637</v>
      </c>
    </row>
    <row r="3658" spans="1:47" x14ac:dyDescent="0.25">
      <c r="A3658" t="str">
        <f t="shared" si="57"/>
        <v>Urfahr-UmgebungUnselbstständig Beschäftigte GW ogfInsgesamt</v>
      </c>
      <c r="B3658">
        <v>3657</v>
      </c>
      <c r="C3658">
        <v>416</v>
      </c>
      <c r="D3658" t="s">
        <v>215</v>
      </c>
      <c r="E3658" t="s">
        <v>449</v>
      </c>
      <c r="F3658" t="s">
        <v>48</v>
      </c>
      <c r="G3658">
        <v>11466.545958856999</v>
      </c>
      <c r="H3658">
        <v>10861.168767544999</v>
      </c>
      <c r="I3658">
        <v>11906.877144788001</v>
      </c>
      <c r="J3658">
        <v>11328.174586831999</v>
      </c>
      <c r="K3658">
        <v>12232.108557653</v>
      </c>
      <c r="L3658">
        <v>11431.414430387</v>
      </c>
      <c r="M3658">
        <v>11799.571669745999</v>
      </c>
      <c r="N3658">
        <v>11491.296610806001</v>
      </c>
      <c r="O3658">
        <v>12921.089757345</v>
      </c>
      <c r="P3658">
        <v>12725.428483985999</v>
      </c>
      <c r="Q3658">
        <v>13423.12767487</v>
      </c>
      <c r="R3658">
        <v>12602.434972286001</v>
      </c>
      <c r="S3658">
        <v>13445.805983472999</v>
      </c>
      <c r="T3658">
        <v>12816.404993169999</v>
      </c>
    </row>
    <row r="3659" spans="1:47" x14ac:dyDescent="0.25">
      <c r="A3659" t="str">
        <f t="shared" si="57"/>
        <v>Urfahr-UmgebungUnternehmenInsgesamt</v>
      </c>
      <c r="B3659">
        <v>3658</v>
      </c>
      <c r="C3659">
        <v>416</v>
      </c>
      <c r="D3659" t="s">
        <v>215</v>
      </c>
      <c r="E3659" t="s">
        <v>475</v>
      </c>
      <c r="F3659" t="s">
        <v>48</v>
      </c>
      <c r="G3659">
        <v>7123</v>
      </c>
      <c r="H3659">
        <v>7083</v>
      </c>
      <c r="I3659">
        <v>7276</v>
      </c>
    </row>
    <row r="3660" spans="1:47" x14ac:dyDescent="0.25">
      <c r="A3660" t="str">
        <f t="shared" si="57"/>
        <v>Urfahr-UmgebungWohnbevölkerungInsgesamt</v>
      </c>
      <c r="B3660">
        <v>3659</v>
      </c>
      <c r="C3660">
        <v>416</v>
      </c>
      <c r="D3660" t="s">
        <v>215</v>
      </c>
      <c r="E3660" t="s">
        <v>42</v>
      </c>
      <c r="F3660" t="s">
        <v>48</v>
      </c>
      <c r="G3660">
        <v>78126</v>
      </c>
      <c r="H3660">
        <v>78534</v>
      </c>
      <c r="I3660">
        <v>78777</v>
      </c>
      <c r="J3660">
        <v>79306</v>
      </c>
      <c r="K3660">
        <v>79958</v>
      </c>
      <c r="L3660">
        <v>80143</v>
      </c>
      <c r="M3660">
        <v>80401</v>
      </c>
      <c r="N3660">
        <v>80543</v>
      </c>
      <c r="O3660">
        <v>80696</v>
      </c>
      <c r="P3660">
        <v>81038</v>
      </c>
      <c r="Q3660">
        <v>81514</v>
      </c>
      <c r="R3660">
        <v>81889</v>
      </c>
      <c r="S3660">
        <v>82109</v>
      </c>
      <c r="T3660">
        <v>82809</v>
      </c>
      <c r="U3660">
        <v>83646</v>
      </c>
      <c r="V3660">
        <v>84377</v>
      </c>
      <c r="W3660">
        <v>84999</v>
      </c>
      <c r="X3660">
        <v>85505</v>
      </c>
      <c r="Y3660">
        <v>86005</v>
      </c>
      <c r="Z3660">
        <v>86235</v>
      </c>
      <c r="AA3660">
        <v>87127</v>
      </c>
      <c r="AB3660">
        <v>87868</v>
      </c>
    </row>
    <row r="3661" spans="1:47" x14ac:dyDescent="0.25">
      <c r="A3661" t="str">
        <f t="shared" si="57"/>
        <v>VöcklabruckArbeitnehmereinkommenBrutto_Schnitt</v>
      </c>
      <c r="B3661">
        <v>3660</v>
      </c>
      <c r="C3661">
        <v>417</v>
      </c>
      <c r="D3661" t="s">
        <v>216</v>
      </c>
      <c r="E3661" t="s">
        <v>43</v>
      </c>
      <c r="F3661" t="s">
        <v>54</v>
      </c>
      <c r="G3661">
        <v>23462.771597135899</v>
      </c>
      <c r="H3661">
        <v>24023.537032702199</v>
      </c>
      <c r="I3661">
        <v>24783.760606526601</v>
      </c>
      <c r="J3661">
        <v>25777.379180524698</v>
      </c>
      <c r="K3661">
        <v>26725.1730891099</v>
      </c>
      <c r="L3661">
        <v>27013.158723972199</v>
      </c>
      <c r="M3661">
        <v>27331.306882734101</v>
      </c>
      <c r="N3661">
        <v>28182.818218718301</v>
      </c>
      <c r="O3661">
        <v>29334.505131072801</v>
      </c>
      <c r="P3661">
        <v>29863.900899823399</v>
      </c>
      <c r="Q3661">
        <v>30658.715891825101</v>
      </c>
      <c r="R3661">
        <v>31043.481464660199</v>
      </c>
      <c r="S3661">
        <v>31597.431875847498</v>
      </c>
      <c r="T3661">
        <v>32635.9995855097</v>
      </c>
      <c r="U3661">
        <v>33827.5607447652</v>
      </c>
      <c r="V3661">
        <v>34974.579185129202</v>
      </c>
      <c r="W3661">
        <v>35596.3593561897</v>
      </c>
      <c r="X3661">
        <v>36676.197533850798</v>
      </c>
      <c r="Y3661">
        <v>38759.010736377</v>
      </c>
    </row>
    <row r="3662" spans="1:47" x14ac:dyDescent="0.25">
      <c r="A3662" t="str">
        <f t="shared" si="57"/>
        <v>VöcklabruckArbeitnehmereinkommenBruttobezüge 1000 EUR</v>
      </c>
      <c r="B3662">
        <v>3661</v>
      </c>
      <c r="C3662">
        <v>417</v>
      </c>
      <c r="D3662" t="s">
        <v>216</v>
      </c>
      <c r="E3662" t="s">
        <v>43</v>
      </c>
      <c r="F3662" t="s">
        <v>55</v>
      </c>
      <c r="G3662">
        <v>1340216.9764</v>
      </c>
      <c r="H3662">
        <v>1395767.5016000001</v>
      </c>
      <c r="I3662">
        <v>1466529.46637</v>
      </c>
      <c r="J3662">
        <v>1567135.76728</v>
      </c>
      <c r="K3662">
        <v>1658216.8146599999</v>
      </c>
      <c r="L3662">
        <v>1669656.32757</v>
      </c>
      <c r="M3662">
        <v>1724960.7712900001</v>
      </c>
      <c r="N3662">
        <v>1805250.4210000001</v>
      </c>
      <c r="O3662">
        <v>1898969.1896599999</v>
      </c>
      <c r="P3662">
        <v>1945185.18511</v>
      </c>
      <c r="Q3662">
        <v>2010567.9294700001</v>
      </c>
      <c r="R3662">
        <v>2054643.8642200001</v>
      </c>
      <c r="S3662">
        <v>2120535.2506200001</v>
      </c>
      <c r="T3662">
        <v>2224339.18775</v>
      </c>
      <c r="U3662">
        <v>2347328.2676400002</v>
      </c>
      <c r="V3662">
        <v>2451613.0771400002</v>
      </c>
      <c r="W3662">
        <v>2464834.3072600001</v>
      </c>
      <c r="X3662">
        <v>2589486.2506800001</v>
      </c>
      <c r="Y3662">
        <v>2789641.0387400002</v>
      </c>
    </row>
    <row r="3663" spans="1:47" x14ac:dyDescent="0.25">
      <c r="A3663" t="str">
        <f t="shared" si="57"/>
        <v>VöcklabruckArbeitnehmereinkommenBruttobezüge Fälle</v>
      </c>
      <c r="B3663">
        <v>3662</v>
      </c>
      <c r="C3663">
        <v>417</v>
      </c>
      <c r="D3663" t="s">
        <v>216</v>
      </c>
      <c r="E3663" t="s">
        <v>43</v>
      </c>
      <c r="F3663" t="s">
        <v>56</v>
      </c>
      <c r="G3663">
        <v>57121</v>
      </c>
      <c r="H3663">
        <v>58100</v>
      </c>
      <c r="I3663">
        <v>59173</v>
      </c>
      <c r="J3663">
        <v>60795</v>
      </c>
      <c r="K3663">
        <v>62047</v>
      </c>
      <c r="L3663">
        <v>61809</v>
      </c>
      <c r="M3663">
        <v>63113</v>
      </c>
      <c r="N3663">
        <v>64055</v>
      </c>
      <c r="O3663">
        <v>64735</v>
      </c>
      <c r="P3663">
        <v>65135</v>
      </c>
      <c r="Q3663">
        <v>65579</v>
      </c>
      <c r="R3663">
        <v>66186</v>
      </c>
      <c r="S3663">
        <v>67111</v>
      </c>
      <c r="T3663">
        <v>68156</v>
      </c>
      <c r="U3663">
        <v>69391</v>
      </c>
      <c r="V3663">
        <v>70097</v>
      </c>
      <c r="W3663">
        <v>69244</v>
      </c>
      <c r="X3663">
        <v>70604</v>
      </c>
      <c r="Y3663">
        <v>71974</v>
      </c>
    </row>
    <row r="3664" spans="1:47" x14ac:dyDescent="0.25">
      <c r="A3664" t="str">
        <f t="shared" si="57"/>
        <v>VöcklabruckArbeitnehmereinkommenLohnsteuer 1000 EUR</v>
      </c>
      <c r="B3664">
        <v>3663</v>
      </c>
      <c r="C3664">
        <v>417</v>
      </c>
      <c r="D3664" t="s">
        <v>216</v>
      </c>
      <c r="E3664" t="s">
        <v>43</v>
      </c>
      <c r="F3664" t="s">
        <v>57</v>
      </c>
      <c r="G3664">
        <v>187609.78349999999</v>
      </c>
      <c r="H3664">
        <v>188908.89863000001</v>
      </c>
      <c r="I3664">
        <v>204249.91737000001</v>
      </c>
      <c r="J3664">
        <v>224949.46135</v>
      </c>
      <c r="K3664">
        <v>246288.07649000001</v>
      </c>
      <c r="L3664">
        <v>227187.83347000001</v>
      </c>
      <c r="M3664">
        <v>236986.9417</v>
      </c>
      <c r="N3664">
        <v>256281.24677</v>
      </c>
      <c r="O3664">
        <v>278691.48255000002</v>
      </c>
      <c r="P3664">
        <v>291954.54342</v>
      </c>
      <c r="Q3664">
        <v>307683.17694999999</v>
      </c>
      <c r="R3664">
        <v>318660.58374999999</v>
      </c>
      <c r="S3664">
        <v>281399.77013999998</v>
      </c>
      <c r="T3664">
        <v>305765.32425000001</v>
      </c>
      <c r="U3664">
        <v>329001.99434999999</v>
      </c>
      <c r="V3664">
        <v>337971.82814</v>
      </c>
      <c r="W3664">
        <v>323015.51033000002</v>
      </c>
      <c r="X3664">
        <v>349806.72571999999</v>
      </c>
      <c r="Y3664">
        <v>375323.50575000001</v>
      </c>
    </row>
    <row r="3665" spans="1:47" x14ac:dyDescent="0.25">
      <c r="A3665" t="str">
        <f t="shared" si="57"/>
        <v>VöcklabruckArbeitnehmereinkommenLohnsteuer Fälle</v>
      </c>
      <c r="B3665">
        <v>3664</v>
      </c>
      <c r="C3665">
        <v>417</v>
      </c>
      <c r="D3665" t="s">
        <v>216</v>
      </c>
      <c r="E3665" t="s">
        <v>43</v>
      </c>
      <c r="F3665" t="s">
        <v>58</v>
      </c>
      <c r="G3665">
        <v>45477</v>
      </c>
      <c r="H3665">
        <v>45159</v>
      </c>
      <c r="I3665">
        <v>46379</v>
      </c>
      <c r="J3665">
        <v>48232</v>
      </c>
      <c r="K3665">
        <v>49841</v>
      </c>
      <c r="L3665">
        <v>48481</v>
      </c>
      <c r="M3665">
        <v>49907</v>
      </c>
      <c r="N3665">
        <v>51213</v>
      </c>
      <c r="O3665">
        <v>52454</v>
      </c>
      <c r="P3665">
        <v>53077</v>
      </c>
      <c r="Q3665">
        <v>53797</v>
      </c>
      <c r="R3665">
        <v>54830</v>
      </c>
      <c r="S3665">
        <v>55520</v>
      </c>
      <c r="T3665">
        <v>56783</v>
      </c>
      <c r="U3665">
        <v>58670</v>
      </c>
      <c r="V3665">
        <v>60440</v>
      </c>
      <c r="W3665">
        <v>60122</v>
      </c>
      <c r="X3665">
        <v>61522</v>
      </c>
      <c r="Y3665">
        <v>63437</v>
      </c>
    </row>
    <row r="3666" spans="1:47" x14ac:dyDescent="0.25">
      <c r="A3666" t="str">
        <f t="shared" si="57"/>
        <v>VöcklabruckArbeitnehmereinkommenNetto_Schnitt</v>
      </c>
      <c r="B3666">
        <v>3665</v>
      </c>
      <c r="C3666">
        <v>417</v>
      </c>
      <c r="D3666" t="s">
        <v>216</v>
      </c>
      <c r="E3666" t="s">
        <v>43</v>
      </c>
      <c r="F3666" t="s">
        <v>59</v>
      </c>
      <c r="G3666">
        <v>16408.653577843499</v>
      </c>
      <c r="H3666">
        <v>16908.519351979401</v>
      </c>
      <c r="I3666">
        <v>17343.962055836299</v>
      </c>
      <c r="J3666">
        <v>17969.8831264084</v>
      </c>
      <c r="K3666">
        <v>18545.245481006299</v>
      </c>
      <c r="L3666">
        <v>19128.7374615347</v>
      </c>
      <c r="M3666">
        <v>19300.904014703799</v>
      </c>
      <c r="N3666">
        <v>19767.445094528099</v>
      </c>
      <c r="O3666">
        <v>20454.8247839654</v>
      </c>
      <c r="P3666">
        <v>20671.964111921399</v>
      </c>
      <c r="Q3666">
        <v>21143.161993473499</v>
      </c>
      <c r="R3666">
        <v>21302.061872752602</v>
      </c>
      <c r="S3666">
        <v>22347.8771383231</v>
      </c>
      <c r="T3666">
        <v>22956.8285700452</v>
      </c>
      <c r="U3666">
        <v>23713.921280425398</v>
      </c>
      <c r="V3666">
        <v>24621.593792173699</v>
      </c>
      <c r="W3666">
        <v>25347.351994685501</v>
      </c>
      <c r="X3666">
        <v>25947.086847487401</v>
      </c>
      <c r="Y3666">
        <v>27510.4674871481</v>
      </c>
    </row>
    <row r="3667" spans="1:47" x14ac:dyDescent="0.25">
      <c r="A3667" t="str">
        <f t="shared" si="57"/>
        <v>VöcklabruckArbeitnehmereinkommenNettobezüge 1000 EUR</v>
      </c>
      <c r="B3667">
        <v>3666</v>
      </c>
      <c r="C3667">
        <v>417</v>
      </c>
      <c r="D3667" t="s">
        <v>216</v>
      </c>
      <c r="E3667" t="s">
        <v>43</v>
      </c>
      <c r="F3667" t="s">
        <v>60</v>
      </c>
      <c r="G3667">
        <v>937278.70102000097</v>
      </c>
      <c r="H3667">
        <v>982384.97435000096</v>
      </c>
      <c r="I3667">
        <v>1026294.26673</v>
      </c>
      <c r="J3667">
        <v>1092479.04467</v>
      </c>
      <c r="K3667">
        <v>1150676.8463600001</v>
      </c>
      <c r="L3667">
        <v>1182328.1337600001</v>
      </c>
      <c r="M3667">
        <v>1218137.95508</v>
      </c>
      <c r="N3667">
        <v>1266203.6955299999</v>
      </c>
      <c r="O3667">
        <v>1324143.0823900001</v>
      </c>
      <c r="P3667">
        <v>1346468.38243</v>
      </c>
      <c r="Q3667">
        <v>1386547.4203699999</v>
      </c>
      <c r="R3667">
        <v>1409898.2671099999</v>
      </c>
      <c r="S3667">
        <v>1499788.3826299999</v>
      </c>
      <c r="T3667">
        <v>1564645.6080199999</v>
      </c>
      <c r="U3667">
        <v>1645532.71157</v>
      </c>
      <c r="V3667">
        <v>1725899.86005</v>
      </c>
      <c r="W3667">
        <v>1755152.04152</v>
      </c>
      <c r="X3667">
        <v>1831968.1197800001</v>
      </c>
      <c r="Y3667">
        <v>1980038.38692</v>
      </c>
    </row>
    <row r="3668" spans="1:47" x14ac:dyDescent="0.25">
      <c r="A3668" t="str">
        <f t="shared" si="57"/>
        <v>VöcklabruckArbeitnehmereinkommenSV-Beiträge 1000 EUR</v>
      </c>
      <c r="B3668">
        <v>3667</v>
      </c>
      <c r="C3668">
        <v>417</v>
      </c>
      <c r="D3668" t="s">
        <v>216</v>
      </c>
      <c r="E3668" t="s">
        <v>43</v>
      </c>
      <c r="F3668" t="s">
        <v>61</v>
      </c>
      <c r="G3668">
        <v>215328.49187999999</v>
      </c>
      <c r="H3668">
        <v>224473.62862</v>
      </c>
      <c r="I3668">
        <v>235985.28227</v>
      </c>
      <c r="J3668">
        <v>249707.26126</v>
      </c>
      <c r="K3668">
        <v>261251.89181</v>
      </c>
      <c r="L3668">
        <v>260140.36034000001</v>
      </c>
      <c r="M3668">
        <v>269835.87450999999</v>
      </c>
      <c r="N3668">
        <v>282765.47869999998</v>
      </c>
      <c r="O3668">
        <v>296134.62472000002</v>
      </c>
      <c r="P3668">
        <v>306762.25926000002</v>
      </c>
      <c r="Q3668">
        <v>316337.33214999997</v>
      </c>
      <c r="R3668">
        <v>326085.01335999998</v>
      </c>
      <c r="S3668">
        <v>339347.09785000002</v>
      </c>
      <c r="T3668">
        <v>353928.25547999999</v>
      </c>
      <c r="U3668">
        <v>372793.56172</v>
      </c>
      <c r="V3668">
        <v>387741.38894999999</v>
      </c>
      <c r="W3668">
        <v>386666.75540999998</v>
      </c>
      <c r="X3668">
        <v>407711.40518</v>
      </c>
      <c r="Y3668">
        <v>434279.14607000002</v>
      </c>
    </row>
    <row r="3669" spans="1:47" x14ac:dyDescent="0.25">
      <c r="A3669" t="str">
        <f t="shared" si="57"/>
        <v>VöcklabruckArbeitnehmereinkommenSV-Beiträge Fälle</v>
      </c>
      <c r="B3669">
        <v>3668</v>
      </c>
      <c r="C3669">
        <v>417</v>
      </c>
      <c r="D3669" t="s">
        <v>216</v>
      </c>
      <c r="E3669" t="s">
        <v>43</v>
      </c>
      <c r="F3669" t="s">
        <v>62</v>
      </c>
      <c r="G3669">
        <v>54518</v>
      </c>
      <c r="H3669">
        <v>55317</v>
      </c>
      <c r="I3669">
        <v>56369</v>
      </c>
      <c r="J3669">
        <v>57837</v>
      </c>
      <c r="K3669">
        <v>59020</v>
      </c>
      <c r="L3669">
        <v>58600</v>
      </c>
      <c r="M3669">
        <v>59839</v>
      </c>
      <c r="N3669">
        <v>60847</v>
      </c>
      <c r="O3669">
        <v>61557</v>
      </c>
      <c r="P3669">
        <v>61974</v>
      </c>
      <c r="Q3669">
        <v>62334</v>
      </c>
      <c r="R3669">
        <v>62796</v>
      </c>
      <c r="S3669">
        <v>63870</v>
      </c>
      <c r="T3669">
        <v>64766</v>
      </c>
      <c r="U3669">
        <v>66127</v>
      </c>
      <c r="V3669">
        <v>66861</v>
      </c>
      <c r="W3669">
        <v>66058</v>
      </c>
      <c r="X3669">
        <v>67650</v>
      </c>
      <c r="Y3669">
        <v>69004</v>
      </c>
    </row>
    <row r="3670" spans="1:47" x14ac:dyDescent="0.25">
      <c r="A3670" t="str">
        <f t="shared" si="57"/>
        <v>VöcklabruckArbeitsloseFrauen</v>
      </c>
      <c r="B3670">
        <v>3669</v>
      </c>
      <c r="C3670">
        <v>417</v>
      </c>
      <c r="D3670" t="s">
        <v>216</v>
      </c>
      <c r="E3670" t="s">
        <v>36</v>
      </c>
      <c r="F3670" t="s">
        <v>47</v>
      </c>
      <c r="G3670">
        <v>1219</v>
      </c>
      <c r="H3670">
        <v>1058</v>
      </c>
      <c r="I3670">
        <v>1359</v>
      </c>
      <c r="J3670">
        <v>1005</v>
      </c>
      <c r="K3670">
        <v>1310</v>
      </c>
      <c r="L3670">
        <v>1118</v>
      </c>
      <c r="M3670">
        <v>1297</v>
      </c>
      <c r="N3670">
        <v>982</v>
      </c>
      <c r="O3670">
        <v>1144</v>
      </c>
      <c r="P3670">
        <v>975</v>
      </c>
      <c r="Q3670">
        <v>1382</v>
      </c>
      <c r="R3670">
        <v>1303</v>
      </c>
      <c r="S3670">
        <v>1470</v>
      </c>
      <c r="T3670">
        <v>1297</v>
      </c>
      <c r="U3670">
        <v>1331</v>
      </c>
      <c r="V3670">
        <v>1080</v>
      </c>
      <c r="W3670">
        <v>1376</v>
      </c>
      <c r="X3670">
        <v>1228</v>
      </c>
      <c r="Y3670">
        <v>1436</v>
      </c>
      <c r="Z3670">
        <v>1341</v>
      </c>
      <c r="AA3670">
        <v>1588</v>
      </c>
      <c r="AB3670">
        <v>1452</v>
      </c>
      <c r="AC3670">
        <v>1664</v>
      </c>
      <c r="AD3670">
        <v>1529</v>
      </c>
      <c r="AE3670">
        <v>1675</v>
      </c>
      <c r="AF3670">
        <v>1531</v>
      </c>
      <c r="AG3670">
        <v>1685</v>
      </c>
      <c r="AH3670">
        <v>1532</v>
      </c>
      <c r="AI3670">
        <v>1473</v>
      </c>
      <c r="AJ3670">
        <v>1345</v>
      </c>
      <c r="AK3670">
        <v>1476</v>
      </c>
      <c r="AL3670">
        <v>1315</v>
      </c>
      <c r="AM3670">
        <v>1466</v>
      </c>
      <c r="AN3670">
        <v>1971</v>
      </c>
      <c r="AO3670">
        <v>1912</v>
      </c>
      <c r="AP3670">
        <v>1391</v>
      </c>
      <c r="AQ3670">
        <v>1239</v>
      </c>
      <c r="AR3670">
        <v>1135</v>
      </c>
      <c r="AS3670">
        <v>1184</v>
      </c>
      <c r="AT3670">
        <v>1198</v>
      </c>
      <c r="AU3670">
        <v>1263</v>
      </c>
    </row>
    <row r="3671" spans="1:47" x14ac:dyDescent="0.25">
      <c r="A3671" t="str">
        <f t="shared" si="57"/>
        <v>VöcklabruckArbeitsloseInsgesamt</v>
      </c>
      <c r="B3671">
        <v>3670</v>
      </c>
      <c r="C3671">
        <v>417</v>
      </c>
      <c r="D3671" t="s">
        <v>216</v>
      </c>
      <c r="E3671" t="s">
        <v>36</v>
      </c>
      <c r="F3671" t="s">
        <v>48</v>
      </c>
      <c r="G3671">
        <v>3204</v>
      </c>
      <c r="H3671">
        <v>1885</v>
      </c>
      <c r="I3671">
        <v>3514</v>
      </c>
      <c r="J3671">
        <v>1919</v>
      </c>
      <c r="K3671">
        <v>3433</v>
      </c>
      <c r="L3671">
        <v>1918</v>
      </c>
      <c r="M3671">
        <v>2935</v>
      </c>
      <c r="N3671">
        <v>1679</v>
      </c>
      <c r="O3671">
        <v>2547</v>
      </c>
      <c r="P3671">
        <v>1727</v>
      </c>
      <c r="Q3671">
        <v>3414</v>
      </c>
      <c r="R3671">
        <v>2784</v>
      </c>
      <c r="S3671">
        <v>4001</v>
      </c>
      <c r="T3671">
        <v>2454</v>
      </c>
      <c r="U3671">
        <v>3615</v>
      </c>
      <c r="V3671">
        <v>2071</v>
      </c>
      <c r="W3671">
        <v>3570</v>
      </c>
      <c r="X3671">
        <v>2410</v>
      </c>
      <c r="Y3671">
        <v>3914</v>
      </c>
      <c r="Z3671">
        <v>2665</v>
      </c>
      <c r="AA3671">
        <v>4247</v>
      </c>
      <c r="AB3671">
        <v>2806</v>
      </c>
      <c r="AC3671">
        <v>4368</v>
      </c>
      <c r="AD3671">
        <v>3050</v>
      </c>
      <c r="AE3671">
        <v>4441</v>
      </c>
      <c r="AF3671">
        <v>3094</v>
      </c>
      <c r="AG3671">
        <v>4453</v>
      </c>
      <c r="AH3671">
        <v>3036</v>
      </c>
      <c r="AI3671">
        <v>3690</v>
      </c>
      <c r="AJ3671">
        <v>2529</v>
      </c>
      <c r="AK3671">
        <v>3677</v>
      </c>
      <c r="AL3671">
        <v>2509</v>
      </c>
      <c r="AM3671">
        <v>3605</v>
      </c>
      <c r="AN3671">
        <v>3757</v>
      </c>
      <c r="AO3671">
        <v>4482</v>
      </c>
      <c r="AP3671">
        <v>2594</v>
      </c>
      <c r="AQ3671">
        <v>3106</v>
      </c>
      <c r="AR3671">
        <v>2219</v>
      </c>
      <c r="AS3671">
        <v>3072</v>
      </c>
      <c r="AT3671">
        <v>2296</v>
      </c>
      <c r="AU3671">
        <v>3404</v>
      </c>
    </row>
    <row r="3672" spans="1:47" x14ac:dyDescent="0.25">
      <c r="A3672" t="str">
        <f t="shared" si="57"/>
        <v>VöcklabruckArbeitsloseMänner</v>
      </c>
      <c r="B3672">
        <v>3671</v>
      </c>
      <c r="C3672">
        <v>417</v>
      </c>
      <c r="D3672" t="s">
        <v>216</v>
      </c>
      <c r="E3672" t="s">
        <v>36</v>
      </c>
      <c r="F3672" t="s">
        <v>49</v>
      </c>
      <c r="G3672">
        <v>1985</v>
      </c>
      <c r="H3672">
        <v>827</v>
      </c>
      <c r="I3672">
        <v>2155</v>
      </c>
      <c r="J3672">
        <v>914</v>
      </c>
      <c r="K3672">
        <v>2123</v>
      </c>
      <c r="L3672">
        <v>800</v>
      </c>
      <c r="M3672">
        <v>1638</v>
      </c>
      <c r="N3672">
        <v>697</v>
      </c>
      <c r="O3672">
        <v>1403</v>
      </c>
      <c r="P3672">
        <v>752</v>
      </c>
      <c r="Q3672">
        <v>2032</v>
      </c>
      <c r="R3672">
        <v>1481</v>
      </c>
      <c r="S3672">
        <v>2531</v>
      </c>
      <c r="T3672">
        <v>1157</v>
      </c>
      <c r="U3672">
        <v>2284</v>
      </c>
      <c r="V3672">
        <v>991</v>
      </c>
      <c r="W3672">
        <v>2194</v>
      </c>
      <c r="X3672">
        <v>1182</v>
      </c>
      <c r="Y3672">
        <v>2478</v>
      </c>
      <c r="Z3672">
        <v>1324</v>
      </c>
      <c r="AA3672">
        <v>2659</v>
      </c>
      <c r="AB3672">
        <v>1354</v>
      </c>
      <c r="AC3672">
        <v>2704</v>
      </c>
      <c r="AD3672">
        <v>1521</v>
      </c>
      <c r="AE3672">
        <v>2766</v>
      </c>
      <c r="AF3672">
        <v>1563</v>
      </c>
      <c r="AG3672">
        <v>2768</v>
      </c>
      <c r="AH3672">
        <v>1504</v>
      </c>
      <c r="AI3672">
        <v>2217</v>
      </c>
      <c r="AJ3672">
        <v>1184</v>
      </c>
      <c r="AK3672">
        <v>2201</v>
      </c>
      <c r="AL3672">
        <v>1194</v>
      </c>
      <c r="AM3672">
        <v>2139</v>
      </c>
      <c r="AN3672">
        <v>1786</v>
      </c>
      <c r="AO3672">
        <v>2570</v>
      </c>
      <c r="AP3672">
        <v>1203</v>
      </c>
      <c r="AQ3672">
        <v>1867</v>
      </c>
      <c r="AR3672">
        <v>1084</v>
      </c>
      <c r="AS3672">
        <v>1888</v>
      </c>
      <c r="AT3672">
        <v>1098</v>
      </c>
      <c r="AU3672">
        <v>2141</v>
      </c>
    </row>
    <row r="3673" spans="1:47" x14ac:dyDescent="0.25">
      <c r="A3673" t="str">
        <f t="shared" si="57"/>
        <v>Vöcklabruckarbeitslose AusländerFrauen</v>
      </c>
      <c r="B3673">
        <v>3672</v>
      </c>
      <c r="C3673">
        <v>417</v>
      </c>
      <c r="D3673" t="s">
        <v>216</v>
      </c>
      <c r="E3673" t="s">
        <v>37</v>
      </c>
      <c r="F3673" t="s">
        <v>47</v>
      </c>
      <c r="G3673">
        <v>175</v>
      </c>
      <c r="H3673">
        <v>107</v>
      </c>
      <c r="I3673">
        <v>199</v>
      </c>
      <c r="J3673">
        <v>101</v>
      </c>
      <c r="K3673">
        <v>186</v>
      </c>
      <c r="L3673">
        <v>100</v>
      </c>
      <c r="M3673">
        <v>191</v>
      </c>
      <c r="N3673">
        <v>98</v>
      </c>
      <c r="O3673">
        <v>158</v>
      </c>
      <c r="P3673">
        <v>107</v>
      </c>
      <c r="Q3673">
        <v>201</v>
      </c>
      <c r="R3673">
        <v>167</v>
      </c>
      <c r="S3673">
        <v>212</v>
      </c>
      <c r="T3673">
        <v>156</v>
      </c>
      <c r="U3673">
        <v>192</v>
      </c>
      <c r="V3673">
        <v>134</v>
      </c>
      <c r="W3673">
        <v>238</v>
      </c>
      <c r="X3673">
        <v>165</v>
      </c>
      <c r="Y3673">
        <v>266</v>
      </c>
      <c r="Z3673">
        <v>206</v>
      </c>
      <c r="AA3673">
        <v>297</v>
      </c>
      <c r="AB3673">
        <v>237</v>
      </c>
      <c r="AC3673">
        <v>356</v>
      </c>
      <c r="AD3673">
        <v>286</v>
      </c>
      <c r="AE3673">
        <v>406</v>
      </c>
      <c r="AF3673">
        <v>293</v>
      </c>
      <c r="AG3673">
        <v>379</v>
      </c>
      <c r="AH3673">
        <v>304</v>
      </c>
      <c r="AI3673">
        <v>382</v>
      </c>
      <c r="AJ3673">
        <v>255</v>
      </c>
      <c r="AK3673">
        <v>384</v>
      </c>
      <c r="AL3673">
        <v>281</v>
      </c>
      <c r="AM3673">
        <v>397</v>
      </c>
      <c r="AN3673">
        <v>491</v>
      </c>
      <c r="AO3673">
        <v>535</v>
      </c>
      <c r="AP3673">
        <v>339</v>
      </c>
      <c r="AQ3673">
        <v>349</v>
      </c>
      <c r="AR3673">
        <v>261</v>
      </c>
      <c r="AS3673">
        <v>356</v>
      </c>
      <c r="AT3673">
        <v>332</v>
      </c>
      <c r="AU3673">
        <v>430</v>
      </c>
    </row>
    <row r="3674" spans="1:47" x14ac:dyDescent="0.25">
      <c r="A3674" t="str">
        <f t="shared" si="57"/>
        <v>Vöcklabruckarbeitslose AusländerInsgesamt</v>
      </c>
      <c r="B3674">
        <v>3673</v>
      </c>
      <c r="C3674">
        <v>417</v>
      </c>
      <c r="D3674" t="s">
        <v>216</v>
      </c>
      <c r="E3674" t="s">
        <v>37</v>
      </c>
      <c r="F3674" t="s">
        <v>48</v>
      </c>
      <c r="G3674">
        <v>572</v>
      </c>
      <c r="H3674">
        <v>229</v>
      </c>
      <c r="I3674">
        <v>611</v>
      </c>
      <c r="J3674">
        <v>235</v>
      </c>
      <c r="K3674">
        <v>627</v>
      </c>
      <c r="L3674">
        <v>217</v>
      </c>
      <c r="M3674">
        <v>499</v>
      </c>
      <c r="N3674">
        <v>200</v>
      </c>
      <c r="O3674">
        <v>452</v>
      </c>
      <c r="P3674">
        <v>227</v>
      </c>
      <c r="Q3674">
        <v>643</v>
      </c>
      <c r="R3674">
        <v>423</v>
      </c>
      <c r="S3674">
        <v>778</v>
      </c>
      <c r="T3674">
        <v>322</v>
      </c>
      <c r="U3674">
        <v>695</v>
      </c>
      <c r="V3674">
        <v>290</v>
      </c>
      <c r="W3674">
        <v>765</v>
      </c>
      <c r="X3674">
        <v>364</v>
      </c>
      <c r="Y3674">
        <v>885</v>
      </c>
      <c r="Z3674">
        <v>463</v>
      </c>
      <c r="AA3674">
        <v>1003</v>
      </c>
      <c r="AB3674">
        <v>495</v>
      </c>
      <c r="AC3674">
        <v>1115</v>
      </c>
      <c r="AD3674">
        <v>610</v>
      </c>
      <c r="AE3674">
        <v>1136</v>
      </c>
      <c r="AF3674">
        <v>628</v>
      </c>
      <c r="AG3674">
        <v>1144</v>
      </c>
      <c r="AH3674">
        <v>623</v>
      </c>
      <c r="AI3674">
        <v>1052</v>
      </c>
      <c r="AJ3674">
        <v>508</v>
      </c>
      <c r="AK3674">
        <v>1062</v>
      </c>
      <c r="AL3674">
        <v>536</v>
      </c>
      <c r="AM3674">
        <v>1098</v>
      </c>
      <c r="AN3674">
        <v>933</v>
      </c>
      <c r="AO3674">
        <v>1380</v>
      </c>
      <c r="AP3674">
        <v>593</v>
      </c>
      <c r="AQ3674">
        <v>994</v>
      </c>
      <c r="AR3674">
        <v>522</v>
      </c>
      <c r="AS3674">
        <v>1021</v>
      </c>
      <c r="AT3674">
        <v>649</v>
      </c>
      <c r="AU3674">
        <v>1207</v>
      </c>
    </row>
    <row r="3675" spans="1:47" x14ac:dyDescent="0.25">
      <c r="A3675" t="str">
        <f t="shared" si="57"/>
        <v>Vöcklabruckarbeitslose AusländerMänner</v>
      </c>
      <c r="B3675">
        <v>3674</v>
      </c>
      <c r="C3675">
        <v>417</v>
      </c>
      <c r="D3675" t="s">
        <v>216</v>
      </c>
      <c r="E3675" t="s">
        <v>37</v>
      </c>
      <c r="F3675" t="s">
        <v>49</v>
      </c>
      <c r="G3675">
        <v>397</v>
      </c>
      <c r="H3675">
        <v>122</v>
      </c>
      <c r="I3675">
        <v>412</v>
      </c>
      <c r="J3675">
        <v>134</v>
      </c>
      <c r="K3675">
        <v>441</v>
      </c>
      <c r="L3675">
        <v>117</v>
      </c>
      <c r="M3675">
        <v>308</v>
      </c>
      <c r="N3675">
        <v>102</v>
      </c>
      <c r="O3675">
        <v>294</v>
      </c>
      <c r="P3675">
        <v>120</v>
      </c>
      <c r="Q3675">
        <v>442</v>
      </c>
      <c r="R3675">
        <v>256</v>
      </c>
      <c r="S3675">
        <v>566</v>
      </c>
      <c r="T3675">
        <v>166</v>
      </c>
      <c r="U3675">
        <v>503</v>
      </c>
      <c r="V3675">
        <v>156</v>
      </c>
      <c r="W3675">
        <v>527</v>
      </c>
      <c r="X3675">
        <v>199</v>
      </c>
      <c r="Y3675">
        <v>619</v>
      </c>
      <c r="Z3675">
        <v>257</v>
      </c>
      <c r="AA3675">
        <v>706</v>
      </c>
      <c r="AB3675">
        <v>258</v>
      </c>
      <c r="AC3675">
        <v>759</v>
      </c>
      <c r="AD3675">
        <v>324</v>
      </c>
      <c r="AE3675">
        <v>730</v>
      </c>
      <c r="AF3675">
        <v>335</v>
      </c>
      <c r="AG3675">
        <v>765</v>
      </c>
      <c r="AH3675">
        <v>319</v>
      </c>
      <c r="AI3675">
        <v>670</v>
      </c>
      <c r="AJ3675">
        <v>253</v>
      </c>
      <c r="AK3675">
        <v>678</v>
      </c>
      <c r="AL3675">
        <v>255</v>
      </c>
      <c r="AM3675">
        <v>701</v>
      </c>
      <c r="AN3675">
        <v>442</v>
      </c>
      <c r="AO3675">
        <v>845</v>
      </c>
      <c r="AP3675">
        <v>254</v>
      </c>
      <c r="AQ3675">
        <v>645</v>
      </c>
      <c r="AR3675">
        <v>261</v>
      </c>
      <c r="AS3675">
        <v>665</v>
      </c>
      <c r="AT3675">
        <v>317</v>
      </c>
      <c r="AU3675">
        <v>777</v>
      </c>
    </row>
    <row r="3676" spans="1:47" x14ac:dyDescent="0.25">
      <c r="A3676" t="str">
        <f t="shared" si="57"/>
        <v>VöcklabruckArbeitsstättenInsgesamt</v>
      </c>
      <c r="B3676">
        <v>3675</v>
      </c>
      <c r="C3676">
        <v>417</v>
      </c>
      <c r="D3676" t="s">
        <v>216</v>
      </c>
      <c r="E3676" t="s">
        <v>476</v>
      </c>
      <c r="F3676" t="s">
        <v>48</v>
      </c>
      <c r="G3676">
        <v>11972</v>
      </c>
      <c r="H3676">
        <v>12110</v>
      </c>
      <c r="I3676">
        <v>12399</v>
      </c>
    </row>
    <row r="3677" spans="1:47" x14ac:dyDescent="0.25">
      <c r="A3677" t="str">
        <f t="shared" si="57"/>
        <v>VöcklabruckBeschäftigte in den ArbeitsstättenInsgesamt</v>
      </c>
      <c r="B3677">
        <v>3676</v>
      </c>
      <c r="C3677">
        <v>417</v>
      </c>
      <c r="D3677" t="s">
        <v>216</v>
      </c>
      <c r="E3677" t="s">
        <v>477</v>
      </c>
      <c r="F3677" t="s">
        <v>48</v>
      </c>
      <c r="G3677">
        <v>66604</v>
      </c>
      <c r="H3677">
        <v>65111</v>
      </c>
      <c r="I3677">
        <v>66333</v>
      </c>
    </row>
    <row r="3678" spans="1:47" x14ac:dyDescent="0.25">
      <c r="A3678" t="str">
        <f t="shared" si="57"/>
        <v>VöcklabruckGesamteinkommenBruttobezüge Gesamt</v>
      </c>
      <c r="B3678">
        <v>3677</v>
      </c>
      <c r="C3678">
        <v>417</v>
      </c>
      <c r="D3678" t="s">
        <v>216</v>
      </c>
      <c r="E3678" t="s">
        <v>45</v>
      </c>
      <c r="F3678" t="s">
        <v>63</v>
      </c>
      <c r="G3678">
        <v>1775561.0492499999</v>
      </c>
      <c r="H3678">
        <v>1843286.7855100001</v>
      </c>
      <c r="I3678">
        <v>1934956.2183099999</v>
      </c>
      <c r="J3678">
        <v>2052437.0275900001</v>
      </c>
      <c r="K3678">
        <v>2168319.9975899998</v>
      </c>
      <c r="L3678">
        <v>2204390.7086700001</v>
      </c>
      <c r="M3678">
        <v>2286397.6949900002</v>
      </c>
      <c r="N3678">
        <v>2390223.2172900001</v>
      </c>
      <c r="O3678">
        <v>2513984.74468</v>
      </c>
      <c r="P3678">
        <v>2587545.50275</v>
      </c>
      <c r="Q3678">
        <v>2678857.2034499999</v>
      </c>
      <c r="R3678">
        <v>2737870.4194999998</v>
      </c>
      <c r="S3678">
        <v>2819600.4219</v>
      </c>
      <c r="T3678">
        <v>2939177.1613099999</v>
      </c>
      <c r="U3678">
        <v>3091401.04177</v>
      </c>
      <c r="V3678">
        <v>3230360.3928700001</v>
      </c>
      <c r="W3678">
        <v>3291118.8713099998</v>
      </c>
      <c r="X3678">
        <v>3457326.5511599998</v>
      </c>
      <c r="Y3678">
        <v>3705164.2986900001</v>
      </c>
    </row>
    <row r="3679" spans="1:47" x14ac:dyDescent="0.25">
      <c r="A3679" t="str">
        <f t="shared" si="57"/>
        <v>VöcklabruckGesamteinkommenNettobezüge Gesamt</v>
      </c>
      <c r="B3679">
        <v>3678</v>
      </c>
      <c r="C3679">
        <v>417</v>
      </c>
      <c r="D3679" t="s">
        <v>216</v>
      </c>
      <c r="E3679" t="s">
        <v>45</v>
      </c>
      <c r="F3679" t="s">
        <v>64</v>
      </c>
      <c r="G3679">
        <v>1303455.8071099999</v>
      </c>
      <c r="H3679">
        <v>1361151.81231</v>
      </c>
      <c r="I3679">
        <v>1420305.9793499999</v>
      </c>
      <c r="J3679">
        <v>1499146.9873800001</v>
      </c>
      <c r="K3679">
        <v>1574846.66135</v>
      </c>
      <c r="L3679">
        <v>1632862.33039</v>
      </c>
      <c r="M3679">
        <v>1688755.7514599999</v>
      </c>
      <c r="N3679">
        <v>1753628.7456499999</v>
      </c>
      <c r="O3679">
        <v>1833718.23798</v>
      </c>
      <c r="P3679">
        <v>1876754.8314799999</v>
      </c>
      <c r="Q3679">
        <v>1935312.34708</v>
      </c>
      <c r="R3679">
        <v>1967861.78067</v>
      </c>
      <c r="S3679">
        <v>2086002.90261</v>
      </c>
      <c r="T3679">
        <v>2162769.87567</v>
      </c>
      <c r="U3679">
        <v>2265466.28651</v>
      </c>
      <c r="V3679">
        <v>2372102.3904499998</v>
      </c>
      <c r="W3679">
        <v>2445861.02281</v>
      </c>
      <c r="X3679">
        <v>2553552.4063300001</v>
      </c>
      <c r="Y3679">
        <v>2743489.9401799999</v>
      </c>
    </row>
    <row r="3680" spans="1:47" x14ac:dyDescent="0.25">
      <c r="A3680" t="str">
        <f t="shared" si="57"/>
        <v>VöcklabruckGründungsintensitätin % der aktiven Wirtschaftskammermitglieder</v>
      </c>
      <c r="B3680">
        <v>3679</v>
      </c>
      <c r="C3680">
        <v>417</v>
      </c>
      <c r="D3680" t="s">
        <v>216</v>
      </c>
      <c r="E3680" t="s">
        <v>40</v>
      </c>
      <c r="F3680" t="s">
        <v>52</v>
      </c>
      <c r="G3680">
        <v>8.0814576634512303</v>
      </c>
      <c r="H3680">
        <v>8.8073490311608609</v>
      </c>
      <c r="I3680">
        <v>7.7853237935108899</v>
      </c>
      <c r="J3680">
        <v>8.5774900633690994</v>
      </c>
      <c r="K3680">
        <v>7.5256953319174302</v>
      </c>
      <c r="L3680">
        <v>7.3028980288924696</v>
      </c>
      <c r="M3680">
        <v>16.345859621213801</v>
      </c>
      <c r="N3680">
        <v>6.6966657510464902</v>
      </c>
      <c r="O3680">
        <v>8.3673654498868704</v>
      </c>
      <c r="P3680">
        <v>7.2237177256001504</v>
      </c>
      <c r="Q3680">
        <v>8.4480722563230799</v>
      </c>
      <c r="R3680">
        <v>9.2094341242808504</v>
      </c>
      <c r="S3680">
        <v>8.1237471724710009</v>
      </c>
      <c r="T3680">
        <v>8.4872541387103908</v>
      </c>
      <c r="U3680">
        <v>8.7324642542570494</v>
      </c>
      <c r="V3680">
        <v>8.0875122910521107</v>
      </c>
      <c r="W3680">
        <v>6.5690781514638301</v>
      </c>
      <c r="X3680">
        <v>7.32353649722958</v>
      </c>
      <c r="Y3680">
        <v>7.23933649289099</v>
      </c>
      <c r="Z3680">
        <v>6.81896850121149</v>
      </c>
      <c r="AA3680">
        <v>7.1978573819886202</v>
      </c>
      <c r="AB3680">
        <v>6.5855248858943698</v>
      </c>
    </row>
    <row r="3681" spans="1:44" x14ac:dyDescent="0.25">
      <c r="A3681" t="str">
        <f t="shared" si="57"/>
        <v>VöcklabruckGründungsintensitätje 1.000 Einwohner</v>
      </c>
      <c r="B3681">
        <v>3680</v>
      </c>
      <c r="C3681">
        <v>417</v>
      </c>
      <c r="D3681" t="s">
        <v>216</v>
      </c>
      <c r="E3681" t="s">
        <v>40</v>
      </c>
      <c r="F3681" t="s">
        <v>53</v>
      </c>
      <c r="G3681">
        <v>2.97642544725332</v>
      </c>
      <c r="H3681">
        <v>3.3332528961435401</v>
      </c>
      <c r="I3681">
        <v>3.04950014312554</v>
      </c>
      <c r="J3681">
        <v>3.4460019436090801</v>
      </c>
      <c r="K3681">
        <v>3.03422981416209</v>
      </c>
      <c r="L3681">
        <v>3.0270114113106001</v>
      </c>
      <c r="M3681">
        <v>6.9188423126245402</v>
      </c>
      <c r="N3681">
        <v>3.1786140851378399</v>
      </c>
      <c r="O3681">
        <v>4.1184476487109203</v>
      </c>
      <c r="P3681">
        <v>3.6999286026131402</v>
      </c>
      <c r="Q3681">
        <v>4.3666872941823502</v>
      </c>
      <c r="R3681">
        <v>4.8863283229168202</v>
      </c>
      <c r="S3681">
        <v>4.5382819934273702</v>
      </c>
      <c r="T3681">
        <v>4.8597551645106503</v>
      </c>
      <c r="U3681">
        <v>5.1080162278412597</v>
      </c>
      <c r="V3681">
        <v>4.8754825468098204</v>
      </c>
      <c r="W3681">
        <v>4.0128292293594301</v>
      </c>
      <c r="X3681">
        <v>4.4622870689085703</v>
      </c>
      <c r="Y3681">
        <v>4.4502064866675903</v>
      </c>
      <c r="Z3681">
        <v>4.2828259404462496</v>
      </c>
      <c r="AA3681">
        <v>4.6264417283525603</v>
      </c>
      <c r="AB3681">
        <v>4.2947959263222799</v>
      </c>
    </row>
    <row r="3682" spans="1:44" x14ac:dyDescent="0.25">
      <c r="A3682" t="str">
        <f t="shared" si="57"/>
        <v>VöcklabruckKammermitgliedschaftenAktiv</v>
      </c>
      <c r="B3682">
        <v>3681</v>
      </c>
      <c r="C3682">
        <v>417</v>
      </c>
      <c r="D3682" t="s">
        <v>216</v>
      </c>
      <c r="E3682" t="s">
        <v>39</v>
      </c>
      <c r="F3682" t="s">
        <v>50</v>
      </c>
      <c r="G3682">
        <v>4665</v>
      </c>
      <c r="H3682">
        <v>4805</v>
      </c>
      <c r="I3682">
        <v>4994</v>
      </c>
      <c r="J3682">
        <v>5144</v>
      </c>
      <c r="K3682">
        <v>5199</v>
      </c>
      <c r="L3682">
        <v>5359</v>
      </c>
      <c r="M3682">
        <v>5482</v>
      </c>
      <c r="N3682">
        <v>6158</v>
      </c>
      <c r="O3682">
        <v>6363</v>
      </c>
      <c r="P3682">
        <v>6389</v>
      </c>
      <c r="Q3682">
        <v>6622</v>
      </c>
      <c r="R3682">
        <v>6663</v>
      </c>
      <c r="S3682">
        <v>6782</v>
      </c>
      <c r="T3682">
        <v>6739</v>
      </c>
      <c r="U3682">
        <v>6965</v>
      </c>
      <c r="V3682">
        <v>6944</v>
      </c>
      <c r="W3682">
        <v>7230</v>
      </c>
      <c r="X3682">
        <v>7346</v>
      </c>
      <c r="Y3682">
        <v>7528</v>
      </c>
      <c r="Z3682">
        <v>7591</v>
      </c>
      <c r="AA3682">
        <v>7846</v>
      </c>
      <c r="AB3682">
        <v>7855</v>
      </c>
      <c r="AC3682">
        <v>8059</v>
      </c>
      <c r="AD3682">
        <v>8136</v>
      </c>
      <c r="AE3682">
        <v>8278</v>
      </c>
      <c r="AF3682">
        <v>8266</v>
      </c>
      <c r="AG3682">
        <v>8336</v>
      </c>
      <c r="AH3682">
        <v>8302</v>
      </c>
      <c r="AI3682">
        <v>8411</v>
      </c>
      <c r="AJ3682">
        <v>8440</v>
      </c>
      <c r="AK3682">
        <v>8484</v>
      </c>
      <c r="AL3682">
        <v>8667</v>
      </c>
      <c r="AM3682">
        <v>8944</v>
      </c>
      <c r="AN3682">
        <v>8961</v>
      </c>
      <c r="AO3682">
        <v>9174</v>
      </c>
      <c r="AP3682">
        <v>9202</v>
      </c>
      <c r="AQ3682">
        <v>9360</v>
      </c>
      <c r="AR3682">
        <v>9283</v>
      </c>
    </row>
    <row r="3683" spans="1:44" x14ac:dyDescent="0.25">
      <c r="A3683" t="str">
        <f t="shared" si="57"/>
        <v>VöcklabruckKammermitgliedschaftenInsgesamt</v>
      </c>
      <c r="B3683">
        <v>3682</v>
      </c>
      <c r="C3683">
        <v>417</v>
      </c>
      <c r="D3683" t="s">
        <v>216</v>
      </c>
      <c r="E3683" t="s">
        <v>39</v>
      </c>
      <c r="F3683" t="s">
        <v>48</v>
      </c>
      <c r="G3683">
        <v>5926</v>
      </c>
      <c r="H3683">
        <v>6117</v>
      </c>
      <c r="I3683">
        <v>6334</v>
      </c>
      <c r="J3683">
        <v>6518</v>
      </c>
      <c r="K3683">
        <v>6618</v>
      </c>
      <c r="L3683">
        <v>6705</v>
      </c>
      <c r="M3683">
        <v>6846</v>
      </c>
      <c r="N3683">
        <v>7535</v>
      </c>
      <c r="O3683">
        <v>7707</v>
      </c>
      <c r="P3683">
        <v>7808</v>
      </c>
      <c r="Q3683">
        <v>7978</v>
      </c>
      <c r="R3683">
        <v>8088</v>
      </c>
      <c r="S3683">
        <v>8158</v>
      </c>
      <c r="T3683">
        <v>8207</v>
      </c>
      <c r="U3683">
        <v>8431</v>
      </c>
      <c r="V3683">
        <v>8533</v>
      </c>
      <c r="W3683">
        <v>8756</v>
      </c>
      <c r="X3683">
        <v>8945</v>
      </c>
      <c r="Y3683">
        <v>9072</v>
      </c>
      <c r="Z3683">
        <v>9217</v>
      </c>
      <c r="AA3683">
        <v>9399</v>
      </c>
      <c r="AB3683">
        <v>9463</v>
      </c>
      <c r="AC3683">
        <v>9659</v>
      </c>
      <c r="AD3683">
        <v>9787</v>
      </c>
      <c r="AE3683">
        <v>9958</v>
      </c>
      <c r="AF3683">
        <v>10004</v>
      </c>
      <c r="AG3683">
        <v>10054</v>
      </c>
      <c r="AH3683">
        <v>10004</v>
      </c>
      <c r="AI3683">
        <v>10058</v>
      </c>
      <c r="AJ3683">
        <v>10164</v>
      </c>
      <c r="AK3683">
        <v>10312</v>
      </c>
      <c r="AL3683">
        <v>10489</v>
      </c>
      <c r="AM3683">
        <v>10704</v>
      </c>
      <c r="AN3683">
        <v>10786</v>
      </c>
      <c r="AO3683">
        <v>10926</v>
      </c>
      <c r="AP3683">
        <v>10952</v>
      </c>
      <c r="AQ3683">
        <v>11018</v>
      </c>
      <c r="AR3683">
        <v>10934</v>
      </c>
    </row>
    <row r="3684" spans="1:44" x14ac:dyDescent="0.25">
      <c r="A3684" t="str">
        <f t="shared" si="57"/>
        <v>VöcklabruckKammermitgliedschaftenRuhend</v>
      </c>
      <c r="B3684">
        <v>3683</v>
      </c>
      <c r="C3684">
        <v>417</v>
      </c>
      <c r="D3684" t="s">
        <v>216</v>
      </c>
      <c r="E3684" t="s">
        <v>39</v>
      </c>
      <c r="F3684" t="s">
        <v>51</v>
      </c>
      <c r="G3684">
        <v>1261</v>
      </c>
      <c r="H3684">
        <v>1312</v>
      </c>
      <c r="I3684">
        <v>1340</v>
      </c>
      <c r="J3684">
        <v>1374</v>
      </c>
      <c r="K3684">
        <v>1419</v>
      </c>
      <c r="L3684">
        <v>1346</v>
      </c>
      <c r="M3684">
        <v>1364</v>
      </c>
      <c r="N3684">
        <v>1377</v>
      </c>
      <c r="O3684">
        <v>1344</v>
      </c>
      <c r="P3684">
        <v>1419</v>
      </c>
      <c r="Q3684">
        <v>1356</v>
      </c>
      <c r="R3684">
        <v>1425</v>
      </c>
      <c r="S3684">
        <v>1376</v>
      </c>
      <c r="T3684">
        <v>1468</v>
      </c>
      <c r="U3684">
        <v>1466</v>
      </c>
      <c r="V3684">
        <v>1589</v>
      </c>
      <c r="W3684">
        <v>1526</v>
      </c>
      <c r="X3684">
        <v>1599</v>
      </c>
      <c r="Y3684">
        <v>1544</v>
      </c>
      <c r="Z3684">
        <v>1626</v>
      </c>
      <c r="AA3684">
        <v>1553</v>
      </c>
      <c r="AB3684">
        <v>1608</v>
      </c>
      <c r="AC3684">
        <v>1600</v>
      </c>
      <c r="AD3684">
        <v>1651</v>
      </c>
      <c r="AE3684">
        <v>1680</v>
      </c>
      <c r="AF3684">
        <v>1738</v>
      </c>
      <c r="AG3684">
        <v>1718</v>
      </c>
      <c r="AH3684">
        <v>1702</v>
      </c>
      <c r="AI3684">
        <v>1647</v>
      </c>
      <c r="AJ3684">
        <v>1724</v>
      </c>
      <c r="AK3684">
        <v>1828</v>
      </c>
      <c r="AL3684">
        <v>1822</v>
      </c>
      <c r="AM3684">
        <v>1760</v>
      </c>
      <c r="AN3684">
        <v>1825</v>
      </c>
      <c r="AO3684">
        <v>1752</v>
      </c>
      <c r="AP3684">
        <v>1750</v>
      </c>
      <c r="AQ3684">
        <v>1658</v>
      </c>
      <c r="AR3684">
        <v>1651</v>
      </c>
    </row>
    <row r="3685" spans="1:44" x14ac:dyDescent="0.25">
      <c r="A3685" t="str">
        <f t="shared" si="57"/>
        <v>VöcklabruckLehrlinge1. Lehrjahr, männlich</v>
      </c>
      <c r="B3685">
        <v>3684</v>
      </c>
      <c r="C3685">
        <v>417</v>
      </c>
      <c r="D3685" t="s">
        <v>216</v>
      </c>
      <c r="E3685" t="s">
        <v>46</v>
      </c>
      <c r="F3685" t="s">
        <v>65</v>
      </c>
      <c r="G3685">
        <v>461</v>
      </c>
      <c r="H3685">
        <v>440</v>
      </c>
      <c r="I3685">
        <v>472</v>
      </c>
      <c r="J3685">
        <v>494</v>
      </c>
      <c r="K3685">
        <v>501</v>
      </c>
      <c r="L3685">
        <v>548</v>
      </c>
      <c r="M3685">
        <v>507</v>
      </c>
      <c r="N3685">
        <v>449</v>
      </c>
      <c r="O3685">
        <v>491</v>
      </c>
      <c r="P3685">
        <v>458</v>
      </c>
      <c r="Q3685">
        <v>436</v>
      </c>
      <c r="R3685">
        <v>424</v>
      </c>
      <c r="S3685">
        <v>384</v>
      </c>
      <c r="T3685">
        <v>398</v>
      </c>
      <c r="U3685">
        <v>393</v>
      </c>
      <c r="V3685">
        <v>414</v>
      </c>
      <c r="W3685">
        <v>447</v>
      </c>
      <c r="X3685">
        <v>414</v>
      </c>
      <c r="Y3685">
        <v>417</v>
      </c>
      <c r="Z3685">
        <v>379</v>
      </c>
      <c r="AA3685">
        <v>428</v>
      </c>
      <c r="AB3685">
        <v>417</v>
      </c>
    </row>
    <row r="3686" spans="1:44" x14ac:dyDescent="0.25">
      <c r="A3686" t="str">
        <f t="shared" si="57"/>
        <v>VöcklabruckLehrlinge1. Lehrjahr, weiblich</v>
      </c>
      <c r="B3686">
        <v>3685</v>
      </c>
      <c r="C3686">
        <v>417</v>
      </c>
      <c r="D3686" t="s">
        <v>216</v>
      </c>
      <c r="E3686" t="s">
        <v>46</v>
      </c>
      <c r="F3686" t="s">
        <v>66</v>
      </c>
      <c r="G3686">
        <v>242</v>
      </c>
      <c r="H3686">
        <v>273</v>
      </c>
      <c r="I3686">
        <v>221</v>
      </c>
      <c r="J3686">
        <v>278</v>
      </c>
      <c r="K3686">
        <v>248</v>
      </c>
      <c r="L3686">
        <v>284</v>
      </c>
      <c r="M3686">
        <v>288</v>
      </c>
      <c r="N3686">
        <v>248</v>
      </c>
      <c r="O3686">
        <v>254</v>
      </c>
      <c r="P3686">
        <v>269</v>
      </c>
      <c r="Q3686">
        <v>253</v>
      </c>
      <c r="R3686">
        <v>246</v>
      </c>
      <c r="S3686">
        <v>208</v>
      </c>
      <c r="T3686">
        <v>185</v>
      </c>
      <c r="U3686">
        <v>213</v>
      </c>
      <c r="V3686">
        <v>225</v>
      </c>
      <c r="W3686">
        <v>223</v>
      </c>
      <c r="X3686">
        <v>212</v>
      </c>
      <c r="Y3686">
        <v>192</v>
      </c>
      <c r="Z3686">
        <v>211</v>
      </c>
      <c r="AA3686">
        <v>224</v>
      </c>
      <c r="AB3686">
        <v>209</v>
      </c>
    </row>
    <row r="3687" spans="1:44" x14ac:dyDescent="0.25">
      <c r="A3687" t="str">
        <f t="shared" si="57"/>
        <v>VöcklabruckLehrlinge2. Lehrjahr, männlich</v>
      </c>
      <c r="B3687">
        <v>3686</v>
      </c>
      <c r="C3687">
        <v>417</v>
      </c>
      <c r="D3687" t="s">
        <v>216</v>
      </c>
      <c r="E3687" t="s">
        <v>46</v>
      </c>
      <c r="F3687" t="s">
        <v>67</v>
      </c>
      <c r="G3687">
        <v>530</v>
      </c>
      <c r="H3687">
        <v>448</v>
      </c>
      <c r="I3687">
        <v>445</v>
      </c>
      <c r="J3687">
        <v>483</v>
      </c>
      <c r="K3687">
        <v>464</v>
      </c>
      <c r="L3687">
        <v>513</v>
      </c>
      <c r="M3687">
        <v>541</v>
      </c>
      <c r="N3687">
        <v>529</v>
      </c>
      <c r="O3687">
        <v>449</v>
      </c>
      <c r="P3687">
        <v>488</v>
      </c>
      <c r="Q3687">
        <v>473</v>
      </c>
      <c r="R3687">
        <v>441</v>
      </c>
      <c r="S3687">
        <v>422</v>
      </c>
      <c r="T3687">
        <v>379</v>
      </c>
      <c r="U3687">
        <v>411</v>
      </c>
      <c r="V3687">
        <v>405</v>
      </c>
      <c r="W3687">
        <v>411</v>
      </c>
      <c r="X3687">
        <v>453</v>
      </c>
      <c r="Y3687">
        <v>412</v>
      </c>
      <c r="Z3687">
        <v>412</v>
      </c>
      <c r="AA3687">
        <v>382</v>
      </c>
      <c r="AB3687">
        <v>439</v>
      </c>
    </row>
    <row r="3688" spans="1:44" x14ac:dyDescent="0.25">
      <c r="A3688" t="str">
        <f t="shared" si="57"/>
        <v>VöcklabruckLehrlinge2. Lehrjahr, weiblich</v>
      </c>
      <c r="B3688">
        <v>3687</v>
      </c>
      <c r="C3688">
        <v>417</v>
      </c>
      <c r="D3688" t="s">
        <v>216</v>
      </c>
      <c r="E3688" t="s">
        <v>46</v>
      </c>
      <c r="F3688" t="s">
        <v>68</v>
      </c>
      <c r="G3688">
        <v>249</v>
      </c>
      <c r="H3688">
        <v>256</v>
      </c>
      <c r="I3688">
        <v>264</v>
      </c>
      <c r="J3688">
        <v>256</v>
      </c>
      <c r="K3688">
        <v>262</v>
      </c>
      <c r="L3688">
        <v>268</v>
      </c>
      <c r="M3688">
        <v>291</v>
      </c>
      <c r="N3688">
        <v>299</v>
      </c>
      <c r="O3688">
        <v>262</v>
      </c>
      <c r="P3688">
        <v>251</v>
      </c>
      <c r="Q3688">
        <v>261</v>
      </c>
      <c r="R3688">
        <v>229</v>
      </c>
      <c r="S3688">
        <v>252</v>
      </c>
      <c r="T3688">
        <v>202</v>
      </c>
      <c r="U3688">
        <v>194</v>
      </c>
      <c r="V3688">
        <v>210</v>
      </c>
      <c r="W3688">
        <v>226</v>
      </c>
      <c r="X3688">
        <v>222</v>
      </c>
      <c r="Y3688">
        <v>202</v>
      </c>
      <c r="Z3688">
        <v>193</v>
      </c>
      <c r="AA3688">
        <v>198</v>
      </c>
      <c r="AB3688">
        <v>205</v>
      </c>
    </row>
    <row r="3689" spans="1:44" x14ac:dyDescent="0.25">
      <c r="A3689" t="str">
        <f t="shared" si="57"/>
        <v>VöcklabruckLehrlinge3. Lehrjahr, männlich</v>
      </c>
      <c r="B3689">
        <v>3688</v>
      </c>
      <c r="C3689">
        <v>417</v>
      </c>
      <c r="D3689" t="s">
        <v>216</v>
      </c>
      <c r="E3689" t="s">
        <v>46</v>
      </c>
      <c r="F3689" t="s">
        <v>69</v>
      </c>
      <c r="G3689">
        <v>455</v>
      </c>
      <c r="H3689">
        <v>506</v>
      </c>
      <c r="I3689">
        <v>429</v>
      </c>
      <c r="J3689">
        <v>440</v>
      </c>
      <c r="K3689">
        <v>460</v>
      </c>
      <c r="L3689">
        <v>444</v>
      </c>
      <c r="M3689">
        <v>486</v>
      </c>
      <c r="N3689">
        <v>515</v>
      </c>
      <c r="O3689">
        <v>512</v>
      </c>
      <c r="P3689">
        <v>424</v>
      </c>
      <c r="Q3689">
        <v>457</v>
      </c>
      <c r="R3689">
        <v>453</v>
      </c>
      <c r="S3689">
        <v>422</v>
      </c>
      <c r="T3689">
        <v>412</v>
      </c>
      <c r="U3689">
        <v>362</v>
      </c>
      <c r="V3689">
        <v>394</v>
      </c>
      <c r="W3689">
        <v>389</v>
      </c>
      <c r="X3689">
        <v>375</v>
      </c>
      <c r="Y3689">
        <v>432</v>
      </c>
      <c r="Z3689">
        <v>386</v>
      </c>
      <c r="AA3689">
        <v>389</v>
      </c>
      <c r="AB3689">
        <v>360</v>
      </c>
    </row>
    <row r="3690" spans="1:44" x14ac:dyDescent="0.25">
      <c r="A3690" t="str">
        <f t="shared" si="57"/>
        <v>VöcklabruckLehrlinge3. Lehrjahr, weiblich</v>
      </c>
      <c r="B3690">
        <v>3689</v>
      </c>
      <c r="C3690">
        <v>417</v>
      </c>
      <c r="D3690" t="s">
        <v>216</v>
      </c>
      <c r="E3690" t="s">
        <v>46</v>
      </c>
      <c r="F3690" t="s">
        <v>70</v>
      </c>
      <c r="G3690">
        <v>242</v>
      </c>
      <c r="H3690">
        <v>246</v>
      </c>
      <c r="I3690">
        <v>236</v>
      </c>
      <c r="J3690">
        <v>230</v>
      </c>
      <c r="K3690">
        <v>242</v>
      </c>
      <c r="L3690">
        <v>239</v>
      </c>
      <c r="M3690">
        <v>246</v>
      </c>
      <c r="N3690">
        <v>263</v>
      </c>
      <c r="O3690">
        <v>283</v>
      </c>
      <c r="P3690">
        <v>233</v>
      </c>
      <c r="Q3690">
        <v>229</v>
      </c>
      <c r="R3690">
        <v>215</v>
      </c>
      <c r="S3690">
        <v>207</v>
      </c>
      <c r="T3690">
        <v>224</v>
      </c>
      <c r="U3690">
        <v>176</v>
      </c>
      <c r="V3690">
        <v>163</v>
      </c>
      <c r="W3690">
        <v>194</v>
      </c>
      <c r="X3690">
        <v>210</v>
      </c>
      <c r="Y3690">
        <v>183</v>
      </c>
      <c r="Z3690">
        <v>186</v>
      </c>
      <c r="AA3690">
        <v>185</v>
      </c>
      <c r="AB3690">
        <v>176</v>
      </c>
    </row>
    <row r="3691" spans="1:44" x14ac:dyDescent="0.25">
      <c r="A3691" t="str">
        <f t="shared" si="57"/>
        <v>VöcklabruckLehrlinge4. Lehrjahr, männlich</v>
      </c>
      <c r="B3691">
        <v>3690</v>
      </c>
      <c r="C3691">
        <v>417</v>
      </c>
      <c r="D3691" t="s">
        <v>216</v>
      </c>
      <c r="E3691" t="s">
        <v>46</v>
      </c>
      <c r="F3691" t="s">
        <v>71</v>
      </c>
      <c r="G3691">
        <v>220</v>
      </c>
      <c r="H3691">
        <v>239</v>
      </c>
      <c r="I3691">
        <v>266</v>
      </c>
      <c r="J3691">
        <v>235</v>
      </c>
      <c r="K3691">
        <v>284</v>
      </c>
      <c r="L3691">
        <v>295</v>
      </c>
      <c r="M3691">
        <v>266</v>
      </c>
      <c r="N3691">
        <v>306</v>
      </c>
      <c r="O3691">
        <v>336</v>
      </c>
      <c r="P3691">
        <v>358</v>
      </c>
      <c r="Q3691">
        <v>253</v>
      </c>
      <c r="R3691">
        <v>269</v>
      </c>
      <c r="S3691">
        <v>285</v>
      </c>
      <c r="T3691">
        <v>282</v>
      </c>
      <c r="U3691">
        <v>288</v>
      </c>
      <c r="V3691">
        <v>236</v>
      </c>
      <c r="W3691">
        <v>245</v>
      </c>
      <c r="X3691">
        <v>246</v>
      </c>
      <c r="Y3691">
        <v>241</v>
      </c>
      <c r="Z3691">
        <v>280</v>
      </c>
      <c r="AA3691">
        <v>247</v>
      </c>
      <c r="AB3691">
        <v>251</v>
      </c>
    </row>
    <row r="3692" spans="1:44" x14ac:dyDescent="0.25">
      <c r="A3692" t="str">
        <f t="shared" si="57"/>
        <v>VöcklabruckLehrlinge4. Lehrjahr, weiblich</v>
      </c>
      <c r="B3692">
        <v>3691</v>
      </c>
      <c r="C3692">
        <v>417</v>
      </c>
      <c r="D3692" t="s">
        <v>216</v>
      </c>
      <c r="E3692" t="s">
        <v>46</v>
      </c>
      <c r="F3692" t="s">
        <v>72</v>
      </c>
      <c r="G3692">
        <v>15</v>
      </c>
      <c r="H3692">
        <v>21</v>
      </c>
      <c r="I3692">
        <v>24</v>
      </c>
      <c r="J3692">
        <v>16</v>
      </c>
      <c r="K3692">
        <v>14</v>
      </c>
      <c r="L3692">
        <v>21</v>
      </c>
      <c r="M3692">
        <v>23</v>
      </c>
      <c r="N3692">
        <v>27</v>
      </c>
      <c r="O3692">
        <v>29</v>
      </c>
      <c r="P3692">
        <v>43</v>
      </c>
      <c r="Q3692">
        <v>36</v>
      </c>
      <c r="R3692">
        <v>33</v>
      </c>
      <c r="S3692">
        <v>25</v>
      </c>
      <c r="T3692">
        <v>26</v>
      </c>
      <c r="U3692">
        <v>31</v>
      </c>
      <c r="V3692">
        <v>26</v>
      </c>
      <c r="W3692">
        <v>18</v>
      </c>
      <c r="X3692">
        <v>31</v>
      </c>
      <c r="Y3692">
        <v>33</v>
      </c>
      <c r="Z3692">
        <v>37</v>
      </c>
      <c r="AA3692">
        <v>36</v>
      </c>
      <c r="AB3692">
        <v>32</v>
      </c>
    </row>
    <row r="3693" spans="1:44" x14ac:dyDescent="0.25">
      <c r="A3693" t="str">
        <f t="shared" si="57"/>
        <v>VöcklabruckLehrlingeFrauen</v>
      </c>
      <c r="B3693">
        <v>3692</v>
      </c>
      <c r="C3693">
        <v>417</v>
      </c>
      <c r="D3693" t="s">
        <v>216</v>
      </c>
      <c r="E3693" t="s">
        <v>46</v>
      </c>
      <c r="F3693" t="s">
        <v>47</v>
      </c>
      <c r="G3693">
        <v>748</v>
      </c>
      <c r="H3693">
        <v>796</v>
      </c>
      <c r="I3693">
        <v>745</v>
      </c>
      <c r="J3693">
        <v>780</v>
      </c>
      <c r="K3693">
        <v>766</v>
      </c>
      <c r="L3693">
        <v>812</v>
      </c>
      <c r="M3693">
        <v>848</v>
      </c>
      <c r="N3693">
        <v>837</v>
      </c>
      <c r="O3693">
        <v>828</v>
      </c>
      <c r="P3693">
        <v>796</v>
      </c>
      <c r="Q3693">
        <v>779</v>
      </c>
      <c r="R3693">
        <v>723</v>
      </c>
      <c r="S3693">
        <v>692</v>
      </c>
      <c r="T3693">
        <v>637</v>
      </c>
      <c r="U3693">
        <v>614</v>
      </c>
      <c r="V3693">
        <v>624</v>
      </c>
      <c r="W3693">
        <v>661</v>
      </c>
      <c r="X3693">
        <v>675</v>
      </c>
      <c r="Y3693">
        <v>610</v>
      </c>
      <c r="Z3693">
        <v>627</v>
      </c>
      <c r="AA3693">
        <v>643</v>
      </c>
      <c r="AB3693">
        <v>622</v>
      </c>
    </row>
    <row r="3694" spans="1:44" x14ac:dyDescent="0.25">
      <c r="A3694" t="str">
        <f t="shared" si="57"/>
        <v>VöcklabruckLehrlingeInsgesamt</v>
      </c>
      <c r="B3694">
        <v>3693</v>
      </c>
      <c r="C3694">
        <v>417</v>
      </c>
      <c r="D3694" t="s">
        <v>216</v>
      </c>
      <c r="E3694" t="s">
        <v>46</v>
      </c>
      <c r="F3694" t="s">
        <v>48</v>
      </c>
      <c r="G3694">
        <v>2414</v>
      </c>
      <c r="H3694">
        <v>2429</v>
      </c>
      <c r="I3694">
        <v>2357</v>
      </c>
      <c r="J3694">
        <v>2432</v>
      </c>
      <c r="K3694">
        <v>2475</v>
      </c>
      <c r="L3694">
        <v>2612</v>
      </c>
      <c r="M3694">
        <v>2648</v>
      </c>
      <c r="N3694">
        <v>2636</v>
      </c>
      <c r="O3694">
        <v>2616</v>
      </c>
      <c r="P3694">
        <v>2524</v>
      </c>
      <c r="Q3694">
        <v>2398</v>
      </c>
      <c r="R3694">
        <v>2310</v>
      </c>
      <c r="S3694">
        <v>2205</v>
      </c>
      <c r="T3694">
        <v>2108</v>
      </c>
      <c r="U3694">
        <v>2068</v>
      </c>
      <c r="V3694">
        <v>2073</v>
      </c>
      <c r="W3694">
        <v>2153</v>
      </c>
      <c r="X3694">
        <v>2163</v>
      </c>
      <c r="Y3694">
        <v>2112</v>
      </c>
      <c r="Z3694">
        <v>2084</v>
      </c>
      <c r="AA3694">
        <v>2089</v>
      </c>
      <c r="AB3694">
        <v>2089</v>
      </c>
    </row>
    <row r="3695" spans="1:44" x14ac:dyDescent="0.25">
      <c r="A3695" t="str">
        <f t="shared" si="57"/>
        <v>VöcklabruckLehrlingeMänner</v>
      </c>
      <c r="B3695">
        <v>3694</v>
      </c>
      <c r="C3695">
        <v>417</v>
      </c>
      <c r="D3695" t="s">
        <v>216</v>
      </c>
      <c r="E3695" t="s">
        <v>46</v>
      </c>
      <c r="F3695" t="s">
        <v>49</v>
      </c>
      <c r="G3695">
        <v>1666</v>
      </c>
      <c r="H3695">
        <v>1633</v>
      </c>
      <c r="I3695">
        <v>1612</v>
      </c>
      <c r="J3695">
        <v>1652</v>
      </c>
      <c r="K3695">
        <v>1709</v>
      </c>
      <c r="L3695">
        <v>1800</v>
      </c>
      <c r="M3695">
        <v>1800</v>
      </c>
      <c r="N3695">
        <v>1799</v>
      </c>
      <c r="O3695">
        <v>1788</v>
      </c>
      <c r="P3695">
        <v>1728</v>
      </c>
      <c r="Q3695">
        <v>1619</v>
      </c>
      <c r="R3695">
        <v>1587</v>
      </c>
      <c r="S3695">
        <v>1513</v>
      </c>
      <c r="T3695">
        <v>1471</v>
      </c>
      <c r="U3695">
        <v>1454</v>
      </c>
      <c r="V3695">
        <v>1449</v>
      </c>
      <c r="W3695">
        <v>1492</v>
      </c>
      <c r="X3695">
        <v>1488</v>
      </c>
      <c r="Y3695">
        <v>1502</v>
      </c>
      <c r="Z3695">
        <v>1457</v>
      </c>
      <c r="AA3695">
        <v>1446</v>
      </c>
      <c r="AB3695">
        <v>1467</v>
      </c>
    </row>
    <row r="3696" spans="1:44" x14ac:dyDescent="0.25">
      <c r="A3696" t="str">
        <f t="shared" si="57"/>
        <v>VöcklabruckNeugründungenInsgesamt</v>
      </c>
      <c r="B3696">
        <v>3695</v>
      </c>
      <c r="C3696">
        <v>417</v>
      </c>
      <c r="D3696" t="s">
        <v>216</v>
      </c>
      <c r="E3696" t="s">
        <v>41</v>
      </c>
      <c r="F3696" t="s">
        <v>48</v>
      </c>
      <c r="G3696">
        <v>377</v>
      </c>
      <c r="H3696">
        <v>423.193120947279</v>
      </c>
      <c r="I3696">
        <v>388.79907024793403</v>
      </c>
      <c r="J3696">
        <v>441.22608885970698</v>
      </c>
      <c r="K3696">
        <v>391.26090030638699</v>
      </c>
      <c r="L3696">
        <v>391.36230536834802</v>
      </c>
      <c r="M3696">
        <v>896.08002443494195</v>
      </c>
      <c r="N3696">
        <v>412.380676949443</v>
      </c>
      <c r="O3696">
        <v>534.59097859327198</v>
      </c>
      <c r="P3696">
        <v>481.31631205673801</v>
      </c>
      <c r="Q3696">
        <v>569.31558935361204</v>
      </c>
      <c r="R3696">
        <v>639.50310559006198</v>
      </c>
      <c r="S3696">
        <v>596.77046728972005</v>
      </c>
      <c r="T3696">
        <v>644.26746166950602</v>
      </c>
      <c r="U3696">
        <v>685.93506717189098</v>
      </c>
      <c r="V3696">
        <v>658</v>
      </c>
      <c r="W3696">
        <v>543</v>
      </c>
      <c r="X3696">
        <v>608</v>
      </c>
      <c r="Y3696">
        <v>611</v>
      </c>
      <c r="Z3696">
        <v>591</v>
      </c>
      <c r="AA3696">
        <v>645</v>
      </c>
      <c r="AB3696">
        <v>606</v>
      </c>
    </row>
    <row r="3697" spans="1:47" x14ac:dyDescent="0.25">
      <c r="A3697" t="str">
        <f t="shared" si="57"/>
        <v>VöcklabruckPendler (Auspendler/-innen)Insgesamt</v>
      </c>
      <c r="B3697">
        <v>3696</v>
      </c>
      <c r="C3697">
        <v>417</v>
      </c>
      <c r="D3697" t="s">
        <v>216</v>
      </c>
      <c r="E3697" t="s">
        <v>459</v>
      </c>
      <c r="F3697" t="s">
        <v>48</v>
      </c>
      <c r="G3697">
        <v>43434</v>
      </c>
      <c r="H3697">
        <v>44881</v>
      </c>
      <c r="I3697">
        <v>45195</v>
      </c>
      <c r="J3697">
        <v>45569</v>
      </c>
      <c r="K3697">
        <v>45839</v>
      </c>
      <c r="L3697">
        <v>46293</v>
      </c>
      <c r="M3697">
        <v>46818</v>
      </c>
      <c r="N3697">
        <v>47646</v>
      </c>
      <c r="O3697">
        <v>48808</v>
      </c>
      <c r="P3697">
        <v>50066</v>
      </c>
      <c r="Q3697">
        <v>50676</v>
      </c>
      <c r="R3697">
        <v>50424</v>
      </c>
      <c r="S3697">
        <v>51544</v>
      </c>
    </row>
    <row r="3698" spans="1:47" x14ac:dyDescent="0.25">
      <c r="A3698" t="str">
        <f t="shared" si="57"/>
        <v>VöcklabruckPendler ins AuslandInsgesamt</v>
      </c>
      <c r="B3698">
        <v>3697</v>
      </c>
      <c r="C3698">
        <v>417</v>
      </c>
      <c r="D3698" t="s">
        <v>216</v>
      </c>
      <c r="E3698" t="s">
        <v>304</v>
      </c>
      <c r="F3698" t="s">
        <v>48</v>
      </c>
      <c r="G3698">
        <v>60</v>
      </c>
      <c r="H3698">
        <v>135</v>
      </c>
      <c r="I3698">
        <v>234</v>
      </c>
      <c r="J3698">
        <v>106</v>
      </c>
      <c r="K3698">
        <v>90</v>
      </c>
      <c r="L3698">
        <v>236</v>
      </c>
      <c r="M3698">
        <v>250</v>
      </c>
      <c r="N3698">
        <v>229</v>
      </c>
      <c r="O3698">
        <v>256</v>
      </c>
      <c r="P3698">
        <v>277</v>
      </c>
      <c r="Q3698">
        <v>286</v>
      </c>
      <c r="R3698">
        <v>139</v>
      </c>
      <c r="S3698">
        <v>316</v>
      </c>
    </row>
    <row r="3699" spans="1:47" x14ac:dyDescent="0.25">
      <c r="A3699" t="str">
        <f t="shared" si="57"/>
        <v>VöcklabruckPendler zw. BundesländernInsgesamt</v>
      </c>
      <c r="B3699">
        <v>3698</v>
      </c>
      <c r="C3699">
        <v>417</v>
      </c>
      <c r="D3699" t="s">
        <v>216</v>
      </c>
      <c r="E3699" t="s">
        <v>433</v>
      </c>
      <c r="F3699" t="s">
        <v>48</v>
      </c>
      <c r="G3699">
        <v>6807</v>
      </c>
      <c r="H3699">
        <v>6735</v>
      </c>
      <c r="I3699">
        <v>6861</v>
      </c>
      <c r="J3699">
        <v>6808</v>
      </c>
      <c r="K3699">
        <v>6908</v>
      </c>
      <c r="L3699">
        <v>6989</v>
      </c>
      <c r="M3699">
        <v>6906</v>
      </c>
      <c r="N3699">
        <v>7066</v>
      </c>
      <c r="O3699">
        <v>7273</v>
      </c>
      <c r="P3699">
        <v>7381</v>
      </c>
      <c r="Q3699">
        <v>7471</v>
      </c>
      <c r="R3699">
        <v>7631</v>
      </c>
      <c r="S3699">
        <v>7993</v>
      </c>
    </row>
    <row r="3700" spans="1:47" x14ac:dyDescent="0.25">
      <c r="A3700" t="str">
        <f t="shared" si="57"/>
        <v>VöcklabruckPendler zw. Gemeinden eines Pol. BezirkesInsgesamt</v>
      </c>
      <c r="B3700">
        <v>3699</v>
      </c>
      <c r="C3700">
        <v>417</v>
      </c>
      <c r="D3700" t="s">
        <v>216</v>
      </c>
      <c r="E3700" t="s">
        <v>305</v>
      </c>
      <c r="F3700" t="s">
        <v>48</v>
      </c>
      <c r="G3700">
        <v>27666</v>
      </c>
      <c r="H3700">
        <v>26907</v>
      </c>
      <c r="I3700">
        <v>27748</v>
      </c>
      <c r="J3700">
        <v>28534</v>
      </c>
      <c r="K3700">
        <v>28549</v>
      </c>
      <c r="L3700">
        <v>28892</v>
      </c>
      <c r="M3700">
        <v>29159</v>
      </c>
      <c r="N3700">
        <v>29534</v>
      </c>
      <c r="O3700">
        <v>30124</v>
      </c>
      <c r="P3700">
        <v>30798</v>
      </c>
      <c r="Q3700">
        <v>31088</v>
      </c>
      <c r="R3700">
        <v>30850</v>
      </c>
      <c r="S3700">
        <v>31026</v>
      </c>
    </row>
    <row r="3701" spans="1:47" x14ac:dyDescent="0.25">
      <c r="A3701" t="str">
        <f t="shared" si="57"/>
        <v>VöcklabruckPendler zw. Pol. Bez. des BundeslandesInsgesamt</v>
      </c>
      <c r="B3701">
        <v>3700</v>
      </c>
      <c r="C3701">
        <v>417</v>
      </c>
      <c r="D3701" t="s">
        <v>216</v>
      </c>
      <c r="E3701" t="s">
        <v>306</v>
      </c>
      <c r="F3701" t="s">
        <v>48</v>
      </c>
      <c r="G3701">
        <v>8901</v>
      </c>
      <c r="H3701">
        <v>11104</v>
      </c>
      <c r="I3701">
        <v>10352</v>
      </c>
      <c r="J3701">
        <v>10121</v>
      </c>
      <c r="K3701">
        <v>10292</v>
      </c>
      <c r="L3701">
        <v>10176</v>
      </c>
      <c r="M3701">
        <v>10503</v>
      </c>
      <c r="N3701">
        <v>10817</v>
      </c>
      <c r="O3701">
        <v>11155</v>
      </c>
      <c r="P3701">
        <v>11610</v>
      </c>
      <c r="Q3701">
        <v>11831</v>
      </c>
      <c r="R3701">
        <v>11804</v>
      </c>
      <c r="S3701">
        <v>12209</v>
      </c>
    </row>
    <row r="3702" spans="1:47" x14ac:dyDescent="0.25">
      <c r="A3702" t="str">
        <f t="shared" si="57"/>
        <v>VöcklabruckPensionisteneinkommenBrutto_Schnitt</v>
      </c>
      <c r="B3702">
        <v>3701</v>
      </c>
      <c r="C3702">
        <v>417</v>
      </c>
      <c r="D3702" t="s">
        <v>216</v>
      </c>
      <c r="E3702" t="s">
        <v>44</v>
      </c>
      <c r="F3702" t="s">
        <v>54</v>
      </c>
      <c r="G3702">
        <v>15441.0184028517</v>
      </c>
      <c r="H3702">
        <v>15748.8486736346</v>
      </c>
      <c r="I3702">
        <v>16277.817421551899</v>
      </c>
      <c r="J3702">
        <v>16716.080886952299</v>
      </c>
      <c r="K3702">
        <v>17385.9298885481</v>
      </c>
      <c r="L3702">
        <v>17940.494568207701</v>
      </c>
      <c r="M3702">
        <v>18420.450923586701</v>
      </c>
      <c r="N3702">
        <v>18821.518542149301</v>
      </c>
      <c r="O3702">
        <v>19460.0542659157</v>
      </c>
      <c r="P3702">
        <v>19998.141951993999</v>
      </c>
      <c r="Q3702">
        <v>20531.160490937</v>
      </c>
      <c r="R3702">
        <v>21036.595704169002</v>
      </c>
      <c r="S3702">
        <v>21493.825214610701</v>
      </c>
      <c r="T3702">
        <v>21845.791013996699</v>
      </c>
      <c r="U3702">
        <v>22390.9233586109</v>
      </c>
      <c r="V3702">
        <v>23097.947967670199</v>
      </c>
      <c r="W3702">
        <v>24583.022850470101</v>
      </c>
      <c r="X3702">
        <v>25333.225340222401</v>
      </c>
      <c r="Y3702">
        <v>26229.0004283054</v>
      </c>
    </row>
    <row r="3703" spans="1:47" x14ac:dyDescent="0.25">
      <c r="A3703" t="str">
        <f t="shared" si="57"/>
        <v>VöcklabruckPensionisteneinkommenBruttobezüge 1000 EUR</v>
      </c>
      <c r="B3703">
        <v>3702</v>
      </c>
      <c r="C3703">
        <v>417</v>
      </c>
      <c r="D3703" t="s">
        <v>216</v>
      </c>
      <c r="E3703" t="s">
        <v>44</v>
      </c>
      <c r="F3703" t="s">
        <v>55</v>
      </c>
      <c r="G3703">
        <v>435344.07285</v>
      </c>
      <c r="H3703">
        <v>447519.28391</v>
      </c>
      <c r="I3703">
        <v>468426.75193999999</v>
      </c>
      <c r="J3703">
        <v>485301.26030999998</v>
      </c>
      <c r="K3703">
        <v>510103.18293000001</v>
      </c>
      <c r="L3703">
        <v>534734.3811</v>
      </c>
      <c r="M3703">
        <v>561436.92370000004</v>
      </c>
      <c r="N3703">
        <v>584972.79628999997</v>
      </c>
      <c r="O3703">
        <v>615015.55501999997</v>
      </c>
      <c r="P3703">
        <v>642360.31764000002</v>
      </c>
      <c r="Q3703">
        <v>668289.27398000006</v>
      </c>
      <c r="R3703">
        <v>683226.55527999997</v>
      </c>
      <c r="S3703">
        <v>699065.17128000001</v>
      </c>
      <c r="T3703">
        <v>714837.97355999995</v>
      </c>
      <c r="U3703">
        <v>744072.77413000003</v>
      </c>
      <c r="V3703">
        <v>778747.31573000003</v>
      </c>
      <c r="W3703">
        <v>826284.56405000004</v>
      </c>
      <c r="X3703">
        <v>867840.30047999998</v>
      </c>
      <c r="Y3703">
        <v>915523.25994999998</v>
      </c>
    </row>
    <row r="3704" spans="1:47" x14ac:dyDescent="0.25">
      <c r="A3704" t="str">
        <f t="shared" si="57"/>
        <v>VöcklabruckPensionisteneinkommenBruttobezüge Fälle</v>
      </c>
      <c r="B3704">
        <v>3703</v>
      </c>
      <c r="C3704">
        <v>417</v>
      </c>
      <c r="D3704" t="s">
        <v>216</v>
      </c>
      <c r="E3704" t="s">
        <v>44</v>
      </c>
      <c r="F3704" t="s">
        <v>56</v>
      </c>
      <c r="G3704">
        <v>28194</v>
      </c>
      <c r="H3704">
        <v>28416</v>
      </c>
      <c r="I3704">
        <v>28777</v>
      </c>
      <c r="J3704">
        <v>29032</v>
      </c>
      <c r="K3704">
        <v>29340</v>
      </c>
      <c r="L3704">
        <v>29806</v>
      </c>
      <c r="M3704">
        <v>30479</v>
      </c>
      <c r="N3704">
        <v>31080</v>
      </c>
      <c r="O3704">
        <v>31604</v>
      </c>
      <c r="P3704">
        <v>32121</v>
      </c>
      <c r="Q3704">
        <v>32550</v>
      </c>
      <c r="R3704">
        <v>32478</v>
      </c>
      <c r="S3704">
        <v>32524</v>
      </c>
      <c r="T3704">
        <v>32722</v>
      </c>
      <c r="U3704">
        <v>33231</v>
      </c>
      <c r="V3704">
        <v>33715</v>
      </c>
      <c r="W3704">
        <v>33612</v>
      </c>
      <c r="X3704">
        <v>34257</v>
      </c>
      <c r="Y3704">
        <v>34905</v>
      </c>
    </row>
    <row r="3705" spans="1:47" x14ac:dyDescent="0.25">
      <c r="A3705" t="str">
        <f t="shared" si="57"/>
        <v>VöcklabruckPensionisteneinkommenLohnsteuer 1000 EUR</v>
      </c>
      <c r="B3705">
        <v>3704</v>
      </c>
      <c r="C3705">
        <v>417</v>
      </c>
      <c r="D3705" t="s">
        <v>216</v>
      </c>
      <c r="E3705" t="s">
        <v>44</v>
      </c>
      <c r="F3705" t="s">
        <v>57</v>
      </c>
      <c r="G3705">
        <v>48078.887540000003</v>
      </c>
      <c r="H3705">
        <v>45068.789660000002</v>
      </c>
      <c r="I3705">
        <v>49369.229350000001</v>
      </c>
      <c r="J3705">
        <v>52751.04653</v>
      </c>
      <c r="K3705">
        <v>58251.28645</v>
      </c>
      <c r="L3705">
        <v>55067.98257</v>
      </c>
      <c r="M3705">
        <v>60128.165719999997</v>
      </c>
      <c r="N3705">
        <v>65497.485560000001</v>
      </c>
      <c r="O3705">
        <v>71803.912639999995</v>
      </c>
      <c r="P3705">
        <v>77090.744279999999</v>
      </c>
      <c r="Q3705">
        <v>83162.808099999995</v>
      </c>
      <c r="R3705">
        <v>88188.506410000002</v>
      </c>
      <c r="S3705">
        <v>74857.956709999999</v>
      </c>
      <c r="T3705">
        <v>77901.53284</v>
      </c>
      <c r="U3705">
        <v>83903.205100000006</v>
      </c>
      <c r="V3705">
        <v>90518.548850000006</v>
      </c>
      <c r="W3705">
        <v>91366.475330000001</v>
      </c>
      <c r="X3705">
        <v>99867.916800000006</v>
      </c>
      <c r="Y3705">
        <v>103263.50447</v>
      </c>
    </row>
    <row r="3706" spans="1:47" x14ac:dyDescent="0.25">
      <c r="A3706" t="str">
        <f t="shared" si="57"/>
        <v>VöcklabruckPensionisteneinkommenLohnsteuer Fälle</v>
      </c>
      <c r="B3706">
        <v>3705</v>
      </c>
      <c r="C3706">
        <v>417</v>
      </c>
      <c r="D3706" t="s">
        <v>216</v>
      </c>
      <c r="E3706" t="s">
        <v>44</v>
      </c>
      <c r="F3706" t="s">
        <v>58</v>
      </c>
      <c r="G3706">
        <v>15308</v>
      </c>
      <c r="H3706">
        <v>14530</v>
      </c>
      <c r="I3706">
        <v>15337</v>
      </c>
      <c r="J3706">
        <v>16752</v>
      </c>
      <c r="K3706">
        <v>17058</v>
      </c>
      <c r="L3706">
        <v>16497</v>
      </c>
      <c r="M3706">
        <v>17263</v>
      </c>
      <c r="N3706">
        <v>17960</v>
      </c>
      <c r="O3706">
        <v>18937</v>
      </c>
      <c r="P3706">
        <v>19633</v>
      </c>
      <c r="Q3706">
        <v>20420</v>
      </c>
      <c r="R3706">
        <v>20732</v>
      </c>
      <c r="S3706">
        <v>21105</v>
      </c>
      <c r="T3706">
        <v>21393</v>
      </c>
      <c r="U3706">
        <v>22218</v>
      </c>
      <c r="V3706">
        <v>23252</v>
      </c>
      <c r="W3706">
        <v>24881</v>
      </c>
      <c r="X3706">
        <v>25963</v>
      </c>
      <c r="Y3706">
        <v>26999</v>
      </c>
    </row>
    <row r="3707" spans="1:47" x14ac:dyDescent="0.25">
      <c r="A3707" t="str">
        <f t="shared" si="57"/>
        <v>VöcklabruckPensionisteneinkommenNetto_Schnitt</v>
      </c>
      <c r="B3707">
        <v>3706</v>
      </c>
      <c r="C3707">
        <v>417</v>
      </c>
      <c r="D3707" t="s">
        <v>216</v>
      </c>
      <c r="E3707" t="s">
        <v>44</v>
      </c>
      <c r="F3707" t="s">
        <v>59</v>
      </c>
      <c r="G3707">
        <v>12987.767116762399</v>
      </c>
      <c r="H3707">
        <v>13329.3509980293</v>
      </c>
      <c r="I3707">
        <v>13691.8967446224</v>
      </c>
      <c r="J3707">
        <v>14007.5758717966</v>
      </c>
      <c r="K3707">
        <v>14457.048908998</v>
      </c>
      <c r="L3707">
        <v>15115.553802254601</v>
      </c>
      <c r="M3707">
        <v>15440.723002066999</v>
      </c>
      <c r="N3707">
        <v>15682.9166705277</v>
      </c>
      <c r="O3707">
        <v>16123.755081318801</v>
      </c>
      <c r="P3707">
        <v>16509.0267753183</v>
      </c>
      <c r="Q3707">
        <v>16859.137533333302</v>
      </c>
      <c r="R3707">
        <v>17179.7374702876</v>
      </c>
      <c r="S3707">
        <v>18024.059770630902</v>
      </c>
      <c r="T3707">
        <v>18278.9642335432</v>
      </c>
      <c r="U3707">
        <v>18655.278954590602</v>
      </c>
      <c r="V3707">
        <v>19166.618134361601</v>
      </c>
      <c r="W3707">
        <v>20549.475820837801</v>
      </c>
      <c r="X3707">
        <v>21063.849331523499</v>
      </c>
      <c r="Y3707">
        <v>21872.2691092967</v>
      </c>
    </row>
    <row r="3708" spans="1:47" x14ac:dyDescent="0.25">
      <c r="A3708" t="str">
        <f t="shared" si="57"/>
        <v>VöcklabruckPensionisteneinkommenNettobezüge 1000 EUR</v>
      </c>
      <c r="B3708">
        <v>3707</v>
      </c>
      <c r="C3708">
        <v>417</v>
      </c>
      <c r="D3708" t="s">
        <v>216</v>
      </c>
      <c r="E3708" t="s">
        <v>44</v>
      </c>
      <c r="F3708" t="s">
        <v>60</v>
      </c>
      <c r="G3708">
        <v>366177.10609000002</v>
      </c>
      <c r="H3708">
        <v>378766.83795999998</v>
      </c>
      <c r="I3708">
        <v>394011.71262000001</v>
      </c>
      <c r="J3708">
        <v>406667.94270999997</v>
      </c>
      <c r="K3708">
        <v>424169.81498999998</v>
      </c>
      <c r="L3708">
        <v>450534.19663000002</v>
      </c>
      <c r="M3708">
        <v>470617.79638000001</v>
      </c>
      <c r="N3708">
        <v>487425.05012000003</v>
      </c>
      <c r="O3708">
        <v>509575.15558999998</v>
      </c>
      <c r="P3708">
        <v>530286.44905000005</v>
      </c>
      <c r="Q3708">
        <v>548764.92671000003</v>
      </c>
      <c r="R3708">
        <v>557963.51355999999</v>
      </c>
      <c r="S3708">
        <v>586214.51997999998</v>
      </c>
      <c r="T3708">
        <v>598124.26765000005</v>
      </c>
      <c r="U3708">
        <v>619933.57493999996</v>
      </c>
      <c r="V3708">
        <v>646202.53040000005</v>
      </c>
      <c r="W3708">
        <v>690708.98129000003</v>
      </c>
      <c r="X3708">
        <v>721584.28654999996</v>
      </c>
      <c r="Y3708">
        <v>763451.55325999996</v>
      </c>
    </row>
    <row r="3709" spans="1:47" x14ac:dyDescent="0.25">
      <c r="A3709" t="str">
        <f t="shared" si="57"/>
        <v>VöcklabruckPensionisteneinkommenSV-Beiträge 1000 EUR</v>
      </c>
      <c r="B3709">
        <v>3708</v>
      </c>
      <c r="C3709">
        <v>417</v>
      </c>
      <c r="D3709" t="s">
        <v>216</v>
      </c>
      <c r="E3709" t="s">
        <v>44</v>
      </c>
      <c r="F3709" t="s">
        <v>61</v>
      </c>
      <c r="G3709">
        <v>21088.07922</v>
      </c>
      <c r="H3709">
        <v>23683.656289999999</v>
      </c>
      <c r="I3709">
        <v>25045.809969999998</v>
      </c>
      <c r="J3709">
        <v>25882.271069999999</v>
      </c>
      <c r="K3709">
        <v>27682.08149</v>
      </c>
      <c r="L3709">
        <v>29132.2019</v>
      </c>
      <c r="M3709">
        <v>30690.961599999999</v>
      </c>
      <c r="N3709">
        <v>32050.260610000001</v>
      </c>
      <c r="O3709">
        <v>33636.486790000003</v>
      </c>
      <c r="P3709">
        <v>34983.124309999999</v>
      </c>
      <c r="Q3709">
        <v>36361.539169999996</v>
      </c>
      <c r="R3709">
        <v>37074.535309999999</v>
      </c>
      <c r="S3709">
        <v>37992.694589999999</v>
      </c>
      <c r="T3709">
        <v>38812.173069999997</v>
      </c>
      <c r="U3709">
        <v>40235.99409</v>
      </c>
      <c r="V3709">
        <v>42026.23648</v>
      </c>
      <c r="W3709">
        <v>44209.107429999996</v>
      </c>
      <c r="X3709">
        <v>46388.097130000002</v>
      </c>
      <c r="Y3709">
        <v>48808.202219999999</v>
      </c>
    </row>
    <row r="3710" spans="1:47" x14ac:dyDescent="0.25">
      <c r="A3710" t="str">
        <f t="shared" si="57"/>
        <v>VöcklabruckPensionisteneinkommenSV-Beiträge Fälle</v>
      </c>
      <c r="B3710">
        <v>3709</v>
      </c>
      <c r="C3710">
        <v>417</v>
      </c>
      <c r="D3710" t="s">
        <v>216</v>
      </c>
      <c r="E3710" t="s">
        <v>44</v>
      </c>
      <c r="F3710" t="s">
        <v>62</v>
      </c>
      <c r="G3710">
        <v>26988</v>
      </c>
      <c r="H3710">
        <v>27192</v>
      </c>
      <c r="I3710">
        <v>27509</v>
      </c>
      <c r="J3710">
        <v>27747</v>
      </c>
      <c r="K3710">
        <v>28094</v>
      </c>
      <c r="L3710">
        <v>28535</v>
      </c>
      <c r="M3710">
        <v>29141</v>
      </c>
      <c r="N3710">
        <v>29699</v>
      </c>
      <c r="O3710">
        <v>30212</v>
      </c>
      <c r="P3710">
        <v>30700</v>
      </c>
      <c r="Q3710">
        <v>31093</v>
      </c>
      <c r="R3710">
        <v>30963</v>
      </c>
      <c r="S3710">
        <v>31059</v>
      </c>
      <c r="T3710">
        <v>31297</v>
      </c>
      <c r="U3710">
        <v>31776</v>
      </c>
      <c r="V3710">
        <v>32252</v>
      </c>
      <c r="W3710">
        <v>32457</v>
      </c>
      <c r="X3710">
        <v>33157</v>
      </c>
      <c r="Y3710">
        <v>33826</v>
      </c>
    </row>
    <row r="3711" spans="1:47" x14ac:dyDescent="0.25">
      <c r="A3711" t="str">
        <f t="shared" si="57"/>
        <v>VöcklabruckUnselbstständig BeschäftigteFrauen</v>
      </c>
      <c r="B3711">
        <v>3710</v>
      </c>
      <c r="C3711">
        <v>417</v>
      </c>
      <c r="D3711" t="s">
        <v>216</v>
      </c>
      <c r="E3711" t="s">
        <v>38</v>
      </c>
      <c r="F3711" t="s">
        <v>47</v>
      </c>
      <c r="G3711">
        <v>12325</v>
      </c>
      <c r="H3711">
        <v>13457</v>
      </c>
      <c r="I3711">
        <v>12368</v>
      </c>
      <c r="J3711">
        <v>13579</v>
      </c>
      <c r="K3711">
        <v>12429</v>
      </c>
      <c r="L3711">
        <v>13858</v>
      </c>
      <c r="M3711">
        <v>12838</v>
      </c>
      <c r="N3711">
        <v>14292</v>
      </c>
      <c r="O3711">
        <v>21408</v>
      </c>
      <c r="P3711">
        <v>22828</v>
      </c>
      <c r="Q3711">
        <v>21868</v>
      </c>
      <c r="R3711">
        <v>22864</v>
      </c>
      <c r="S3711">
        <v>21962</v>
      </c>
      <c r="T3711">
        <v>23272</v>
      </c>
      <c r="U3711">
        <v>23104</v>
      </c>
      <c r="V3711">
        <v>24283</v>
      </c>
      <c r="W3711">
        <v>23609</v>
      </c>
      <c r="X3711">
        <v>24739</v>
      </c>
      <c r="Y3711">
        <v>23757</v>
      </c>
      <c r="Z3711">
        <v>24866</v>
      </c>
      <c r="AA3711">
        <v>23906</v>
      </c>
      <c r="AB3711">
        <v>25079</v>
      </c>
      <c r="AC3711">
        <v>24136</v>
      </c>
      <c r="AD3711">
        <v>25465</v>
      </c>
      <c r="AE3711">
        <v>24483</v>
      </c>
      <c r="AF3711">
        <v>25684</v>
      </c>
      <c r="AG3711">
        <v>25135</v>
      </c>
      <c r="AH3711">
        <v>26383</v>
      </c>
      <c r="AI3711">
        <v>25885</v>
      </c>
      <c r="AJ3711">
        <v>26880</v>
      </c>
      <c r="AK3711">
        <v>26196</v>
      </c>
      <c r="AL3711">
        <v>27354</v>
      </c>
      <c r="AM3711">
        <v>26630</v>
      </c>
      <c r="AN3711">
        <v>26942</v>
      </c>
      <c r="AO3711">
        <v>26310</v>
      </c>
      <c r="AP3711">
        <v>27958</v>
      </c>
      <c r="AQ3711">
        <v>27642</v>
      </c>
      <c r="AR3711">
        <v>28609</v>
      </c>
      <c r="AS3711">
        <v>28012</v>
      </c>
      <c r="AT3711">
        <v>28956</v>
      </c>
      <c r="AU3711">
        <v>28118</v>
      </c>
    </row>
    <row r="3712" spans="1:47" x14ac:dyDescent="0.25">
      <c r="A3712" t="str">
        <f t="shared" si="57"/>
        <v>VöcklabruckUnselbstständig BeschäftigteInsgesamt</v>
      </c>
      <c r="B3712">
        <v>3711</v>
      </c>
      <c r="C3712">
        <v>417</v>
      </c>
      <c r="D3712" t="s">
        <v>216</v>
      </c>
      <c r="E3712" t="s">
        <v>38</v>
      </c>
      <c r="F3712" t="s">
        <v>48</v>
      </c>
      <c r="G3712">
        <v>31713</v>
      </c>
      <c r="H3712">
        <v>34803</v>
      </c>
      <c r="I3712">
        <v>31840</v>
      </c>
      <c r="J3712">
        <v>34910</v>
      </c>
      <c r="K3712">
        <v>32222</v>
      </c>
      <c r="L3712">
        <v>35826</v>
      </c>
      <c r="M3712">
        <v>33667</v>
      </c>
      <c r="N3712">
        <v>37116</v>
      </c>
      <c r="O3712">
        <v>49939</v>
      </c>
      <c r="P3712">
        <v>52971</v>
      </c>
      <c r="Q3712">
        <v>50000</v>
      </c>
      <c r="R3712">
        <v>52130</v>
      </c>
      <c r="S3712">
        <v>49496</v>
      </c>
      <c r="T3712">
        <v>52800</v>
      </c>
      <c r="U3712">
        <v>51208</v>
      </c>
      <c r="V3712">
        <v>54183</v>
      </c>
      <c r="W3712">
        <v>52040</v>
      </c>
      <c r="X3712">
        <v>55148</v>
      </c>
      <c r="Y3712">
        <v>52273</v>
      </c>
      <c r="Z3712">
        <v>55529</v>
      </c>
      <c r="AA3712">
        <v>52547</v>
      </c>
      <c r="AB3712">
        <v>55822</v>
      </c>
      <c r="AC3712">
        <v>53022</v>
      </c>
      <c r="AD3712">
        <v>56525</v>
      </c>
      <c r="AE3712">
        <v>53552</v>
      </c>
      <c r="AF3712">
        <v>56852</v>
      </c>
      <c r="AG3712">
        <v>54712</v>
      </c>
      <c r="AH3712">
        <v>58149</v>
      </c>
      <c r="AI3712">
        <v>56499</v>
      </c>
      <c r="AJ3712">
        <v>59401</v>
      </c>
      <c r="AK3712">
        <v>57139</v>
      </c>
      <c r="AL3712">
        <v>60265</v>
      </c>
      <c r="AM3712">
        <v>58036</v>
      </c>
      <c r="AN3712">
        <v>59433</v>
      </c>
      <c r="AO3712">
        <v>57445</v>
      </c>
      <c r="AP3712">
        <v>61170</v>
      </c>
      <c r="AQ3712">
        <v>59823</v>
      </c>
      <c r="AR3712">
        <v>62143</v>
      </c>
      <c r="AS3712">
        <v>60406</v>
      </c>
      <c r="AT3712">
        <v>62880</v>
      </c>
      <c r="AU3712">
        <v>60388</v>
      </c>
    </row>
    <row r="3713" spans="1:47" x14ac:dyDescent="0.25">
      <c r="A3713" t="str">
        <f t="shared" si="57"/>
        <v>VöcklabruckUnselbstständig BeschäftigteMänner</v>
      </c>
      <c r="B3713">
        <v>3712</v>
      </c>
      <c r="C3713">
        <v>417</v>
      </c>
      <c r="D3713" t="s">
        <v>216</v>
      </c>
      <c r="E3713" t="s">
        <v>38</v>
      </c>
      <c r="F3713" t="s">
        <v>49</v>
      </c>
      <c r="G3713">
        <v>19388</v>
      </c>
      <c r="H3713">
        <v>21346</v>
      </c>
      <c r="I3713">
        <v>19472</v>
      </c>
      <c r="J3713">
        <v>21331</v>
      </c>
      <c r="K3713">
        <v>19793</v>
      </c>
      <c r="L3713">
        <v>21968</v>
      </c>
      <c r="M3713">
        <v>20829</v>
      </c>
      <c r="N3713">
        <v>22824</v>
      </c>
      <c r="O3713">
        <v>28531</v>
      </c>
      <c r="P3713">
        <v>30143</v>
      </c>
      <c r="Q3713">
        <v>28132</v>
      </c>
      <c r="R3713">
        <v>29266</v>
      </c>
      <c r="S3713">
        <v>27534</v>
      </c>
      <c r="T3713">
        <v>29528</v>
      </c>
      <c r="U3713">
        <v>28104</v>
      </c>
      <c r="V3713">
        <v>29900</v>
      </c>
      <c r="W3713">
        <v>28431</v>
      </c>
      <c r="X3713">
        <v>30409</v>
      </c>
      <c r="Y3713">
        <v>28516</v>
      </c>
      <c r="Z3713">
        <v>30663</v>
      </c>
      <c r="AA3713">
        <v>28641</v>
      </c>
      <c r="AB3713">
        <v>30743</v>
      </c>
      <c r="AC3713">
        <v>28886</v>
      </c>
      <c r="AD3713">
        <v>31060</v>
      </c>
      <c r="AE3713">
        <v>29069</v>
      </c>
      <c r="AF3713">
        <v>31168</v>
      </c>
      <c r="AG3713">
        <v>29577</v>
      </c>
      <c r="AH3713">
        <v>31766</v>
      </c>
      <c r="AI3713">
        <v>30614</v>
      </c>
      <c r="AJ3713">
        <v>32521</v>
      </c>
      <c r="AK3713">
        <v>30943</v>
      </c>
      <c r="AL3713">
        <v>32911</v>
      </c>
      <c r="AM3713">
        <v>31406</v>
      </c>
      <c r="AN3713">
        <v>32491</v>
      </c>
      <c r="AO3713">
        <v>31135</v>
      </c>
      <c r="AP3713">
        <v>33212</v>
      </c>
      <c r="AQ3713">
        <v>32181</v>
      </c>
      <c r="AR3713">
        <v>33534</v>
      </c>
      <c r="AS3713">
        <v>32394</v>
      </c>
      <c r="AT3713">
        <v>33924</v>
      </c>
      <c r="AU3713">
        <v>32270</v>
      </c>
    </row>
    <row r="3714" spans="1:47" x14ac:dyDescent="0.25">
      <c r="A3714" t="str">
        <f t="shared" si="57"/>
        <v>VöcklabruckUnselbstständig Beschäftigte GW mgfInsgesamt</v>
      </c>
      <c r="B3714">
        <v>3713</v>
      </c>
      <c r="C3714">
        <v>417</v>
      </c>
      <c r="D3714" t="s">
        <v>216</v>
      </c>
      <c r="E3714" t="s">
        <v>450</v>
      </c>
      <c r="F3714" t="s">
        <v>48</v>
      </c>
      <c r="G3714">
        <v>41395.100336608899</v>
      </c>
      <c r="H3714">
        <v>39064.061723507002</v>
      </c>
      <c r="I3714">
        <v>43394.909510138001</v>
      </c>
      <c r="J3714">
        <v>40535.403242925997</v>
      </c>
      <c r="K3714">
        <v>43681.182684132997</v>
      </c>
      <c r="L3714">
        <v>40125.484391395999</v>
      </c>
      <c r="M3714">
        <v>42178.785833225003</v>
      </c>
      <c r="N3714">
        <v>39704.368922843998</v>
      </c>
      <c r="O3714">
        <v>43800.028915253999</v>
      </c>
      <c r="P3714">
        <v>41777.743992014002</v>
      </c>
      <c r="Q3714">
        <v>44665.499624974</v>
      </c>
      <c r="R3714">
        <v>42413.230440102998</v>
      </c>
      <c r="S3714">
        <v>45140.467455491002</v>
      </c>
      <c r="T3714">
        <v>41845.6077812</v>
      </c>
    </row>
    <row r="3715" spans="1:47" x14ac:dyDescent="0.25">
      <c r="A3715" t="str">
        <f t="shared" ref="A3715:A3778" si="58">D3715&amp;E3715&amp;F3715</f>
        <v>VöcklabruckUnselbstständig Beschäftigte GW ogfInsgesamt</v>
      </c>
      <c r="B3715">
        <v>3714</v>
      </c>
      <c r="C3715">
        <v>417</v>
      </c>
      <c r="D3715" t="s">
        <v>216</v>
      </c>
      <c r="E3715" t="s">
        <v>449</v>
      </c>
      <c r="F3715" t="s">
        <v>48</v>
      </c>
      <c r="G3715">
        <v>38343.339666562999</v>
      </c>
      <c r="H3715">
        <v>36177.664738526997</v>
      </c>
      <c r="I3715">
        <v>40230.837657053999</v>
      </c>
      <c r="J3715">
        <v>37552.909079195997</v>
      </c>
      <c r="K3715">
        <v>40570.001201961997</v>
      </c>
      <c r="L3715">
        <v>37276.488217142003</v>
      </c>
      <c r="M3715">
        <v>39298.119456469998</v>
      </c>
      <c r="N3715">
        <v>37120.485665938002</v>
      </c>
      <c r="O3715">
        <v>40738.926680819</v>
      </c>
      <c r="P3715">
        <v>39026.291120576003</v>
      </c>
      <c r="Q3715">
        <v>41602.569885224999</v>
      </c>
      <c r="R3715">
        <v>39490.385895722997</v>
      </c>
      <c r="S3715">
        <v>42006.098450534999</v>
      </c>
      <c r="T3715">
        <v>38868.041669794002</v>
      </c>
    </row>
    <row r="3716" spans="1:47" x14ac:dyDescent="0.25">
      <c r="A3716" t="str">
        <f t="shared" si="58"/>
        <v>VöcklabruckUnternehmenInsgesamt</v>
      </c>
      <c r="B3716">
        <v>3715</v>
      </c>
      <c r="C3716">
        <v>417</v>
      </c>
      <c r="D3716" t="s">
        <v>216</v>
      </c>
      <c r="E3716" t="s">
        <v>475</v>
      </c>
      <c r="F3716" t="s">
        <v>48</v>
      </c>
      <c r="G3716">
        <v>10728</v>
      </c>
      <c r="H3716">
        <v>10810</v>
      </c>
      <c r="I3716">
        <v>11144</v>
      </c>
    </row>
    <row r="3717" spans="1:47" x14ac:dyDescent="0.25">
      <c r="A3717" t="str">
        <f t="shared" si="58"/>
        <v>VöcklabruckWohnbevölkerungInsgesamt</v>
      </c>
      <c r="B3717">
        <v>3716</v>
      </c>
      <c r="C3717">
        <v>417</v>
      </c>
      <c r="D3717" t="s">
        <v>216</v>
      </c>
      <c r="E3717" t="s">
        <v>42</v>
      </c>
      <c r="F3717" t="s">
        <v>48</v>
      </c>
      <c r="G3717">
        <v>126662</v>
      </c>
      <c r="H3717">
        <v>126961</v>
      </c>
      <c r="I3717">
        <v>127496</v>
      </c>
      <c r="J3717">
        <v>128040</v>
      </c>
      <c r="K3717">
        <v>128949</v>
      </c>
      <c r="L3717">
        <v>129290</v>
      </c>
      <c r="M3717">
        <v>129513</v>
      </c>
      <c r="N3717">
        <v>129736</v>
      </c>
      <c r="O3717">
        <v>129804</v>
      </c>
      <c r="P3717">
        <v>129940</v>
      </c>
      <c r="Q3717">
        <v>130377</v>
      </c>
      <c r="R3717">
        <v>130876</v>
      </c>
      <c r="S3717">
        <v>131497</v>
      </c>
      <c r="T3717">
        <v>132572</v>
      </c>
      <c r="U3717">
        <v>134286</v>
      </c>
      <c r="V3717">
        <v>134961</v>
      </c>
      <c r="W3717">
        <v>135316</v>
      </c>
      <c r="X3717">
        <v>136253</v>
      </c>
      <c r="Y3717">
        <v>137297</v>
      </c>
      <c r="Z3717">
        <v>137993</v>
      </c>
      <c r="AA3717">
        <v>139416</v>
      </c>
      <c r="AB3717">
        <v>141101</v>
      </c>
    </row>
    <row r="3718" spans="1:47" x14ac:dyDescent="0.25">
      <c r="A3718" t="str">
        <f t="shared" si="58"/>
        <v>Wels-LandArbeitnehmereinkommenBrutto_Schnitt</v>
      </c>
      <c r="B3718">
        <v>3717</v>
      </c>
      <c r="C3718">
        <v>418</v>
      </c>
      <c r="D3718" t="s">
        <v>217</v>
      </c>
      <c r="E3718" t="s">
        <v>43</v>
      </c>
      <c r="F3718" t="s">
        <v>54</v>
      </c>
      <c r="G3718">
        <v>24894.754305044298</v>
      </c>
      <c r="H3718">
        <v>25519.4474447182</v>
      </c>
      <c r="I3718">
        <v>26430.1220308353</v>
      </c>
      <c r="J3718">
        <v>27467.237460253698</v>
      </c>
      <c r="K3718">
        <v>28369.400167171902</v>
      </c>
      <c r="L3718">
        <v>28488.939621642599</v>
      </c>
      <c r="M3718">
        <v>28871.1665815382</v>
      </c>
      <c r="N3718">
        <v>29790.214882483899</v>
      </c>
      <c r="O3718">
        <v>30808.625465371999</v>
      </c>
      <c r="P3718">
        <v>31514.127840085999</v>
      </c>
      <c r="Q3718">
        <v>32279.098885953601</v>
      </c>
      <c r="R3718">
        <v>32991.973495445804</v>
      </c>
      <c r="S3718">
        <v>33611.225305929402</v>
      </c>
      <c r="T3718">
        <v>34440.608785491102</v>
      </c>
      <c r="U3718">
        <v>35870.361912401102</v>
      </c>
      <c r="V3718">
        <v>36932.124390243902</v>
      </c>
      <c r="W3718">
        <v>37652.532416565104</v>
      </c>
      <c r="X3718">
        <v>39157.735665615801</v>
      </c>
      <c r="Y3718">
        <v>41013.323981370202</v>
      </c>
    </row>
    <row r="3719" spans="1:47" x14ac:dyDescent="0.25">
      <c r="A3719" t="str">
        <f t="shared" si="58"/>
        <v>Wels-LandArbeitnehmereinkommenBruttobezüge 1000 EUR</v>
      </c>
      <c r="B3719">
        <v>3718</v>
      </c>
      <c r="C3719">
        <v>418</v>
      </c>
      <c r="D3719" t="s">
        <v>217</v>
      </c>
      <c r="E3719" t="s">
        <v>43</v>
      </c>
      <c r="F3719" t="s">
        <v>55</v>
      </c>
      <c r="G3719">
        <v>750651.52656000003</v>
      </c>
      <c r="H3719">
        <v>787070.79809000005</v>
      </c>
      <c r="I3719">
        <v>836566.22251999995</v>
      </c>
      <c r="J3719">
        <v>889746.22305000003</v>
      </c>
      <c r="K3719">
        <v>945240.04417000001</v>
      </c>
      <c r="L3719">
        <v>952499.20730999997</v>
      </c>
      <c r="M3719">
        <v>982399.18527000002</v>
      </c>
      <c r="N3719">
        <v>1030473.323</v>
      </c>
      <c r="O3719">
        <v>1078764.02067</v>
      </c>
      <c r="P3719">
        <v>1113835.3343799999</v>
      </c>
      <c r="Q3719">
        <v>1148554.89656</v>
      </c>
      <c r="R3719">
        <v>1195299.1997400001</v>
      </c>
      <c r="S3719">
        <v>1243682.55877</v>
      </c>
      <c r="T3719">
        <v>1289421.9523199999</v>
      </c>
      <c r="U3719">
        <v>1359486.7164799999</v>
      </c>
      <c r="V3719">
        <v>1436992.0279000001</v>
      </c>
      <c r="W3719">
        <v>1451994.6075800001</v>
      </c>
      <c r="X3719">
        <v>1540152.0592</v>
      </c>
      <c r="Y3719">
        <v>1637908.1065199999</v>
      </c>
    </row>
    <row r="3720" spans="1:47" x14ac:dyDescent="0.25">
      <c r="A3720" t="str">
        <f t="shared" si="58"/>
        <v>Wels-LandArbeitnehmereinkommenBruttobezüge Fälle</v>
      </c>
      <c r="B3720">
        <v>3719</v>
      </c>
      <c r="C3720">
        <v>418</v>
      </c>
      <c r="D3720" t="s">
        <v>217</v>
      </c>
      <c r="E3720" t="s">
        <v>43</v>
      </c>
      <c r="F3720" t="s">
        <v>56</v>
      </c>
      <c r="G3720">
        <v>30153</v>
      </c>
      <c r="H3720">
        <v>30842</v>
      </c>
      <c r="I3720">
        <v>31652</v>
      </c>
      <c r="J3720">
        <v>32393</v>
      </c>
      <c r="K3720">
        <v>33319</v>
      </c>
      <c r="L3720">
        <v>33434</v>
      </c>
      <c r="M3720">
        <v>34027</v>
      </c>
      <c r="N3720">
        <v>34591</v>
      </c>
      <c r="O3720">
        <v>35015</v>
      </c>
      <c r="P3720">
        <v>35344</v>
      </c>
      <c r="Q3720">
        <v>35582</v>
      </c>
      <c r="R3720">
        <v>36230</v>
      </c>
      <c r="S3720">
        <v>37002</v>
      </c>
      <c r="T3720">
        <v>37439</v>
      </c>
      <c r="U3720">
        <v>37900</v>
      </c>
      <c r="V3720">
        <v>38909</v>
      </c>
      <c r="W3720">
        <v>38563</v>
      </c>
      <c r="X3720">
        <v>39332</v>
      </c>
      <c r="Y3720">
        <v>39936</v>
      </c>
    </row>
    <row r="3721" spans="1:47" x14ac:dyDescent="0.25">
      <c r="A3721" t="str">
        <f t="shared" si="58"/>
        <v>Wels-LandArbeitnehmereinkommenLohnsteuer 1000 EUR</v>
      </c>
      <c r="B3721">
        <v>3720</v>
      </c>
      <c r="C3721">
        <v>418</v>
      </c>
      <c r="D3721" t="s">
        <v>217</v>
      </c>
      <c r="E3721" t="s">
        <v>43</v>
      </c>
      <c r="F3721" t="s">
        <v>57</v>
      </c>
      <c r="G3721">
        <v>114368.32887</v>
      </c>
      <c r="H3721">
        <v>116472.75541</v>
      </c>
      <c r="I3721">
        <v>127635.5983</v>
      </c>
      <c r="J3721">
        <v>140025.7732</v>
      </c>
      <c r="K3721">
        <v>151644.27838</v>
      </c>
      <c r="L3721">
        <v>139711.43340000001</v>
      </c>
      <c r="M3721">
        <v>145259.28550999999</v>
      </c>
      <c r="N3721">
        <v>156737.42520999999</v>
      </c>
      <c r="O3721">
        <v>168231.70576000001</v>
      </c>
      <c r="P3721">
        <v>177305.70110999999</v>
      </c>
      <c r="Q3721">
        <v>185744.09414</v>
      </c>
      <c r="R3721">
        <v>197276.46442</v>
      </c>
      <c r="S3721">
        <v>178291.44967999999</v>
      </c>
      <c r="T3721">
        <v>186959.6226</v>
      </c>
      <c r="U3721">
        <v>203738.90369000001</v>
      </c>
      <c r="V3721">
        <v>211632.38729000001</v>
      </c>
      <c r="W3721">
        <v>203040.4486</v>
      </c>
      <c r="X3721">
        <v>224871.67050000001</v>
      </c>
      <c r="Y3721">
        <v>235666.38469000001</v>
      </c>
    </row>
    <row r="3722" spans="1:47" x14ac:dyDescent="0.25">
      <c r="A3722" t="str">
        <f t="shared" si="58"/>
        <v>Wels-LandArbeitnehmereinkommenLohnsteuer Fälle</v>
      </c>
      <c r="B3722">
        <v>3721</v>
      </c>
      <c r="C3722">
        <v>418</v>
      </c>
      <c r="D3722" t="s">
        <v>217</v>
      </c>
      <c r="E3722" t="s">
        <v>43</v>
      </c>
      <c r="F3722" t="s">
        <v>58</v>
      </c>
      <c r="G3722">
        <v>24287</v>
      </c>
      <c r="H3722">
        <v>24264</v>
      </c>
      <c r="I3722">
        <v>24974</v>
      </c>
      <c r="J3722">
        <v>25948</v>
      </c>
      <c r="K3722">
        <v>27046</v>
      </c>
      <c r="L3722">
        <v>26473</v>
      </c>
      <c r="M3722">
        <v>27284</v>
      </c>
      <c r="N3722">
        <v>28210</v>
      </c>
      <c r="O3722">
        <v>29097</v>
      </c>
      <c r="P3722">
        <v>29448</v>
      </c>
      <c r="Q3722">
        <v>29988</v>
      </c>
      <c r="R3722">
        <v>30739</v>
      </c>
      <c r="S3722">
        <v>31290</v>
      </c>
      <c r="T3722">
        <v>31991</v>
      </c>
      <c r="U3722">
        <v>32761</v>
      </c>
      <c r="V3722">
        <v>34095</v>
      </c>
      <c r="W3722">
        <v>34020</v>
      </c>
      <c r="X3722">
        <v>34926</v>
      </c>
      <c r="Y3722">
        <v>35768</v>
      </c>
    </row>
    <row r="3723" spans="1:47" x14ac:dyDescent="0.25">
      <c r="A3723" t="str">
        <f t="shared" si="58"/>
        <v>Wels-LandArbeitnehmereinkommenNetto_Schnitt</v>
      </c>
      <c r="B3723">
        <v>3722</v>
      </c>
      <c r="C3723">
        <v>418</v>
      </c>
      <c r="D3723" t="s">
        <v>217</v>
      </c>
      <c r="E3723" t="s">
        <v>43</v>
      </c>
      <c r="F3723" t="s">
        <v>59</v>
      </c>
      <c r="G3723">
        <v>17205.615527144899</v>
      </c>
      <c r="H3723">
        <v>17743.121143894699</v>
      </c>
      <c r="I3723">
        <v>18276.241909831901</v>
      </c>
      <c r="J3723">
        <v>18892.405080727302</v>
      </c>
      <c r="K3723">
        <v>19461.478440529401</v>
      </c>
      <c r="L3723">
        <v>19940.946121014498</v>
      </c>
      <c r="M3723">
        <v>20158.431240779399</v>
      </c>
      <c r="N3723">
        <v>20656.2973308086</v>
      </c>
      <c r="O3723">
        <v>21244.923241753499</v>
      </c>
      <c r="P3723">
        <v>21596.128645880501</v>
      </c>
      <c r="Q3723">
        <v>22026.5302312967</v>
      </c>
      <c r="R3723">
        <v>22403.389341981801</v>
      </c>
      <c r="S3723">
        <v>23523.433161450699</v>
      </c>
      <c r="T3723">
        <v>24023.472507812701</v>
      </c>
      <c r="U3723">
        <v>24876.465332453801</v>
      </c>
      <c r="V3723">
        <v>25743.378107121702</v>
      </c>
      <c r="W3723">
        <v>26535.640010372601</v>
      </c>
      <c r="X3723">
        <v>27353.749937201301</v>
      </c>
      <c r="Y3723">
        <v>28781.952704577299</v>
      </c>
    </row>
    <row r="3724" spans="1:47" x14ac:dyDescent="0.25">
      <c r="A3724" t="str">
        <f t="shared" si="58"/>
        <v>Wels-LandArbeitnehmereinkommenNettobezüge 1000 EUR</v>
      </c>
      <c r="B3724">
        <v>3723</v>
      </c>
      <c r="C3724">
        <v>418</v>
      </c>
      <c r="D3724" t="s">
        <v>217</v>
      </c>
      <c r="E3724" t="s">
        <v>43</v>
      </c>
      <c r="F3724" t="s">
        <v>60</v>
      </c>
      <c r="G3724">
        <v>518800.92499000003</v>
      </c>
      <c r="H3724">
        <v>547233.34232000005</v>
      </c>
      <c r="I3724">
        <v>578479.60892999999</v>
      </c>
      <c r="J3724">
        <v>611981.67778000003</v>
      </c>
      <c r="K3724">
        <v>648437.00016000005</v>
      </c>
      <c r="L3724">
        <v>666705.59261000005</v>
      </c>
      <c r="M3724">
        <v>685930.93983000005</v>
      </c>
      <c r="N3724">
        <v>714521.98097000003</v>
      </c>
      <c r="O3724">
        <v>743890.98731</v>
      </c>
      <c r="P3724">
        <v>763293.57085999998</v>
      </c>
      <c r="Q3724">
        <v>783747.99869000004</v>
      </c>
      <c r="R3724">
        <v>811674.79585999995</v>
      </c>
      <c r="S3724">
        <v>870414.07383999997</v>
      </c>
      <c r="T3724">
        <v>899414.78722000006</v>
      </c>
      <c r="U3724">
        <v>942818.03610000003</v>
      </c>
      <c r="V3724">
        <v>1001649.09877</v>
      </c>
      <c r="W3724">
        <v>1023293.88572</v>
      </c>
      <c r="X3724">
        <v>1075877.6925299999</v>
      </c>
      <c r="Y3724">
        <v>1149436.0632100001</v>
      </c>
    </row>
    <row r="3725" spans="1:47" x14ac:dyDescent="0.25">
      <c r="A3725" t="str">
        <f t="shared" si="58"/>
        <v>Wels-LandArbeitnehmereinkommenSV-Beiträge 1000 EUR</v>
      </c>
      <c r="B3725">
        <v>3724</v>
      </c>
      <c r="C3725">
        <v>418</v>
      </c>
      <c r="D3725" t="s">
        <v>217</v>
      </c>
      <c r="E3725" t="s">
        <v>43</v>
      </c>
      <c r="F3725" t="s">
        <v>61</v>
      </c>
      <c r="G3725">
        <v>117482.2727</v>
      </c>
      <c r="H3725">
        <v>123364.70036</v>
      </c>
      <c r="I3725">
        <v>130451.01529</v>
      </c>
      <c r="J3725">
        <v>137738.77207000001</v>
      </c>
      <c r="K3725">
        <v>145158.76563000001</v>
      </c>
      <c r="L3725">
        <v>146082.1813</v>
      </c>
      <c r="M3725">
        <v>151208.95993000001</v>
      </c>
      <c r="N3725">
        <v>159213.91682000001</v>
      </c>
      <c r="O3725">
        <v>166641.32759999999</v>
      </c>
      <c r="P3725">
        <v>173236.06241000001</v>
      </c>
      <c r="Q3725">
        <v>179062.80373000001</v>
      </c>
      <c r="R3725">
        <v>186347.93945999999</v>
      </c>
      <c r="S3725">
        <v>194977.03524999999</v>
      </c>
      <c r="T3725">
        <v>203047.54250000001</v>
      </c>
      <c r="U3725">
        <v>212929.77669</v>
      </c>
      <c r="V3725">
        <v>223710.54183999999</v>
      </c>
      <c r="W3725">
        <v>225660.27325999999</v>
      </c>
      <c r="X3725">
        <v>239402.69617000001</v>
      </c>
      <c r="Y3725">
        <v>252805.65862</v>
      </c>
    </row>
    <row r="3726" spans="1:47" x14ac:dyDescent="0.25">
      <c r="A3726" t="str">
        <f t="shared" si="58"/>
        <v>Wels-LandArbeitnehmereinkommenSV-Beiträge Fälle</v>
      </c>
      <c r="B3726">
        <v>3725</v>
      </c>
      <c r="C3726">
        <v>418</v>
      </c>
      <c r="D3726" t="s">
        <v>217</v>
      </c>
      <c r="E3726" t="s">
        <v>43</v>
      </c>
      <c r="F3726" t="s">
        <v>62</v>
      </c>
      <c r="G3726">
        <v>28950</v>
      </c>
      <c r="H3726">
        <v>29568</v>
      </c>
      <c r="I3726">
        <v>30265</v>
      </c>
      <c r="J3726">
        <v>31032</v>
      </c>
      <c r="K3726">
        <v>31888</v>
      </c>
      <c r="L3726">
        <v>31879</v>
      </c>
      <c r="M3726">
        <v>32497</v>
      </c>
      <c r="N3726">
        <v>33008</v>
      </c>
      <c r="O3726">
        <v>33482</v>
      </c>
      <c r="P3726">
        <v>33774</v>
      </c>
      <c r="Q3726">
        <v>34087</v>
      </c>
      <c r="R3726">
        <v>34630</v>
      </c>
      <c r="S3726">
        <v>35407</v>
      </c>
      <c r="T3726">
        <v>35743</v>
      </c>
      <c r="U3726">
        <v>36277</v>
      </c>
      <c r="V3726">
        <v>37208</v>
      </c>
      <c r="W3726">
        <v>36952</v>
      </c>
      <c r="X3726">
        <v>37783</v>
      </c>
      <c r="Y3726">
        <v>38357</v>
      </c>
    </row>
    <row r="3727" spans="1:47" x14ac:dyDescent="0.25">
      <c r="A3727" t="str">
        <f t="shared" si="58"/>
        <v>Wels-LandArbeitsloseFrauen</v>
      </c>
      <c r="B3727">
        <v>3726</v>
      </c>
      <c r="C3727">
        <v>418</v>
      </c>
      <c r="D3727" t="s">
        <v>217</v>
      </c>
      <c r="E3727" t="s">
        <v>36</v>
      </c>
      <c r="F3727" t="s">
        <v>47</v>
      </c>
      <c r="G3727">
        <v>578</v>
      </c>
      <c r="H3727">
        <v>561</v>
      </c>
      <c r="I3727">
        <v>649</v>
      </c>
      <c r="J3727">
        <v>560</v>
      </c>
      <c r="K3727">
        <v>570</v>
      </c>
      <c r="L3727">
        <v>484</v>
      </c>
      <c r="M3727">
        <v>546</v>
      </c>
      <c r="N3727">
        <v>467</v>
      </c>
      <c r="O3727">
        <v>501</v>
      </c>
      <c r="P3727">
        <v>449</v>
      </c>
      <c r="Q3727">
        <v>539</v>
      </c>
      <c r="R3727">
        <v>615</v>
      </c>
      <c r="S3727">
        <v>705</v>
      </c>
      <c r="T3727">
        <v>622</v>
      </c>
      <c r="U3727">
        <v>561</v>
      </c>
      <c r="V3727">
        <v>502</v>
      </c>
      <c r="W3727">
        <v>611</v>
      </c>
      <c r="X3727">
        <v>574</v>
      </c>
      <c r="Y3727">
        <v>635</v>
      </c>
      <c r="Z3727">
        <v>626</v>
      </c>
      <c r="AA3727">
        <v>713</v>
      </c>
      <c r="AB3727">
        <v>759</v>
      </c>
      <c r="AC3727">
        <v>771</v>
      </c>
      <c r="AD3727">
        <v>774</v>
      </c>
      <c r="AE3727">
        <v>815</v>
      </c>
      <c r="AF3727">
        <v>785</v>
      </c>
      <c r="AG3727">
        <v>784</v>
      </c>
      <c r="AH3727">
        <v>724</v>
      </c>
      <c r="AI3727">
        <v>712</v>
      </c>
      <c r="AJ3727">
        <v>770</v>
      </c>
      <c r="AK3727">
        <v>758</v>
      </c>
      <c r="AL3727">
        <v>703</v>
      </c>
      <c r="AM3727">
        <v>688</v>
      </c>
      <c r="AN3727">
        <v>1000</v>
      </c>
      <c r="AO3727">
        <v>971</v>
      </c>
      <c r="AP3727">
        <v>746</v>
      </c>
      <c r="AQ3727">
        <v>658</v>
      </c>
      <c r="AR3727">
        <v>618</v>
      </c>
      <c r="AS3727">
        <v>594</v>
      </c>
      <c r="AT3727">
        <v>599</v>
      </c>
      <c r="AU3727">
        <v>685</v>
      </c>
    </row>
    <row r="3728" spans="1:47" x14ac:dyDescent="0.25">
      <c r="A3728" t="str">
        <f t="shared" si="58"/>
        <v>Wels-LandArbeitsloseInsgesamt</v>
      </c>
      <c r="B3728">
        <v>3727</v>
      </c>
      <c r="C3728">
        <v>418</v>
      </c>
      <c r="D3728" t="s">
        <v>217</v>
      </c>
      <c r="E3728" t="s">
        <v>36</v>
      </c>
      <c r="F3728" t="s">
        <v>48</v>
      </c>
      <c r="G3728">
        <v>1558</v>
      </c>
      <c r="H3728">
        <v>984</v>
      </c>
      <c r="I3728">
        <v>1631</v>
      </c>
      <c r="J3728">
        <v>1022</v>
      </c>
      <c r="K3728">
        <v>1551</v>
      </c>
      <c r="L3728">
        <v>830</v>
      </c>
      <c r="M3728">
        <v>1343</v>
      </c>
      <c r="N3728">
        <v>801</v>
      </c>
      <c r="O3728">
        <v>1183</v>
      </c>
      <c r="P3728">
        <v>786</v>
      </c>
      <c r="Q3728">
        <v>1380</v>
      </c>
      <c r="R3728">
        <v>1237</v>
      </c>
      <c r="S3728">
        <v>1851</v>
      </c>
      <c r="T3728">
        <v>1215</v>
      </c>
      <c r="U3728">
        <v>1477</v>
      </c>
      <c r="V3728">
        <v>941</v>
      </c>
      <c r="W3728">
        <v>1588</v>
      </c>
      <c r="X3728">
        <v>1113</v>
      </c>
      <c r="Y3728">
        <v>1680</v>
      </c>
      <c r="Z3728">
        <v>1238</v>
      </c>
      <c r="AA3728">
        <v>1892</v>
      </c>
      <c r="AB3728">
        <v>1509</v>
      </c>
      <c r="AC3728">
        <v>2081</v>
      </c>
      <c r="AD3728">
        <v>1596</v>
      </c>
      <c r="AE3728">
        <v>2119</v>
      </c>
      <c r="AF3728">
        <v>1599</v>
      </c>
      <c r="AG3728">
        <v>2128</v>
      </c>
      <c r="AH3728">
        <v>1505</v>
      </c>
      <c r="AI3728">
        <v>1892</v>
      </c>
      <c r="AJ3728">
        <v>1462</v>
      </c>
      <c r="AK3728">
        <v>1852</v>
      </c>
      <c r="AL3728">
        <v>1407</v>
      </c>
      <c r="AM3728">
        <v>1767</v>
      </c>
      <c r="AN3728">
        <v>2010</v>
      </c>
      <c r="AO3728">
        <v>2250</v>
      </c>
      <c r="AP3728">
        <v>1470</v>
      </c>
      <c r="AQ3728">
        <v>1622</v>
      </c>
      <c r="AR3728">
        <v>1191</v>
      </c>
      <c r="AS3728">
        <v>1496</v>
      </c>
      <c r="AT3728">
        <v>1187</v>
      </c>
      <c r="AU3728">
        <v>1759</v>
      </c>
    </row>
    <row r="3729" spans="1:47" x14ac:dyDescent="0.25">
      <c r="A3729" t="str">
        <f t="shared" si="58"/>
        <v>Wels-LandArbeitsloseMänner</v>
      </c>
      <c r="B3729">
        <v>3728</v>
      </c>
      <c r="C3729">
        <v>418</v>
      </c>
      <c r="D3729" t="s">
        <v>217</v>
      </c>
      <c r="E3729" t="s">
        <v>36</v>
      </c>
      <c r="F3729" t="s">
        <v>49</v>
      </c>
      <c r="G3729">
        <v>980</v>
      </c>
      <c r="H3729">
        <v>423</v>
      </c>
      <c r="I3729">
        <v>982</v>
      </c>
      <c r="J3729">
        <v>462</v>
      </c>
      <c r="K3729">
        <v>981</v>
      </c>
      <c r="L3729">
        <v>346</v>
      </c>
      <c r="M3729">
        <v>797</v>
      </c>
      <c r="N3729">
        <v>334</v>
      </c>
      <c r="O3729">
        <v>682</v>
      </c>
      <c r="P3729">
        <v>337</v>
      </c>
      <c r="Q3729">
        <v>841</v>
      </c>
      <c r="R3729">
        <v>622</v>
      </c>
      <c r="S3729">
        <v>1146</v>
      </c>
      <c r="T3729">
        <v>593</v>
      </c>
      <c r="U3729">
        <v>916</v>
      </c>
      <c r="V3729">
        <v>439</v>
      </c>
      <c r="W3729">
        <v>977</v>
      </c>
      <c r="X3729">
        <v>539</v>
      </c>
      <c r="Y3729">
        <v>1045</v>
      </c>
      <c r="Z3729">
        <v>612</v>
      </c>
      <c r="AA3729">
        <v>1179</v>
      </c>
      <c r="AB3729">
        <v>750</v>
      </c>
      <c r="AC3729">
        <v>1310</v>
      </c>
      <c r="AD3729">
        <v>822</v>
      </c>
      <c r="AE3729">
        <v>1304</v>
      </c>
      <c r="AF3729">
        <v>814</v>
      </c>
      <c r="AG3729">
        <v>1344</v>
      </c>
      <c r="AH3729">
        <v>781</v>
      </c>
      <c r="AI3729">
        <v>1180</v>
      </c>
      <c r="AJ3729">
        <v>692</v>
      </c>
      <c r="AK3729">
        <v>1094</v>
      </c>
      <c r="AL3729">
        <v>704</v>
      </c>
      <c r="AM3729">
        <v>1079</v>
      </c>
      <c r="AN3729">
        <v>1010</v>
      </c>
      <c r="AO3729">
        <v>1279</v>
      </c>
      <c r="AP3729">
        <v>724</v>
      </c>
      <c r="AQ3729">
        <v>964</v>
      </c>
      <c r="AR3729">
        <v>573</v>
      </c>
      <c r="AS3729">
        <v>902</v>
      </c>
      <c r="AT3729">
        <v>588</v>
      </c>
      <c r="AU3729">
        <v>1074</v>
      </c>
    </row>
    <row r="3730" spans="1:47" x14ac:dyDescent="0.25">
      <c r="A3730" t="str">
        <f t="shared" si="58"/>
        <v>Wels-Landarbeitslose AusländerFrauen</v>
      </c>
      <c r="B3730">
        <v>3729</v>
      </c>
      <c r="C3730">
        <v>418</v>
      </c>
      <c r="D3730" t="s">
        <v>217</v>
      </c>
      <c r="E3730" t="s">
        <v>37</v>
      </c>
      <c r="F3730" t="s">
        <v>47</v>
      </c>
      <c r="G3730">
        <v>79</v>
      </c>
      <c r="H3730">
        <v>53</v>
      </c>
      <c r="I3730">
        <v>77</v>
      </c>
      <c r="J3730">
        <v>72</v>
      </c>
      <c r="K3730">
        <v>90</v>
      </c>
      <c r="L3730">
        <v>44</v>
      </c>
      <c r="M3730">
        <v>73</v>
      </c>
      <c r="N3730">
        <v>52</v>
      </c>
      <c r="O3730">
        <v>57</v>
      </c>
      <c r="P3730">
        <v>51</v>
      </c>
      <c r="Q3730">
        <v>85</v>
      </c>
      <c r="R3730">
        <v>75</v>
      </c>
      <c r="S3730">
        <v>91</v>
      </c>
      <c r="T3730">
        <v>65</v>
      </c>
      <c r="U3730">
        <v>94</v>
      </c>
      <c r="V3730">
        <v>63</v>
      </c>
      <c r="W3730">
        <v>97</v>
      </c>
      <c r="X3730">
        <v>82</v>
      </c>
      <c r="Y3730">
        <v>111</v>
      </c>
      <c r="Z3730">
        <v>96</v>
      </c>
      <c r="AA3730">
        <v>124</v>
      </c>
      <c r="AB3730">
        <v>112</v>
      </c>
      <c r="AC3730">
        <v>164</v>
      </c>
      <c r="AD3730">
        <v>141</v>
      </c>
      <c r="AE3730">
        <v>177</v>
      </c>
      <c r="AF3730">
        <v>142</v>
      </c>
      <c r="AG3730">
        <v>171</v>
      </c>
      <c r="AH3730">
        <v>143</v>
      </c>
      <c r="AI3730">
        <v>156</v>
      </c>
      <c r="AJ3730">
        <v>153</v>
      </c>
      <c r="AK3730">
        <v>199</v>
      </c>
      <c r="AL3730">
        <v>156</v>
      </c>
      <c r="AM3730">
        <v>170</v>
      </c>
      <c r="AN3730">
        <v>234</v>
      </c>
      <c r="AO3730">
        <v>241</v>
      </c>
      <c r="AP3730">
        <v>188</v>
      </c>
      <c r="AQ3730">
        <v>168</v>
      </c>
      <c r="AR3730">
        <v>127</v>
      </c>
      <c r="AS3730">
        <v>157</v>
      </c>
      <c r="AT3730">
        <v>158</v>
      </c>
      <c r="AU3730">
        <v>238</v>
      </c>
    </row>
    <row r="3731" spans="1:47" x14ac:dyDescent="0.25">
      <c r="A3731" t="str">
        <f t="shared" si="58"/>
        <v>Wels-Landarbeitslose AusländerInsgesamt</v>
      </c>
      <c r="B3731">
        <v>3730</v>
      </c>
      <c r="C3731">
        <v>418</v>
      </c>
      <c r="D3731" t="s">
        <v>217</v>
      </c>
      <c r="E3731" t="s">
        <v>37</v>
      </c>
      <c r="F3731" t="s">
        <v>48</v>
      </c>
      <c r="G3731">
        <v>324</v>
      </c>
      <c r="H3731">
        <v>119</v>
      </c>
      <c r="I3731">
        <v>319</v>
      </c>
      <c r="J3731">
        <v>156</v>
      </c>
      <c r="K3731">
        <v>324</v>
      </c>
      <c r="L3731">
        <v>85</v>
      </c>
      <c r="M3731">
        <v>277</v>
      </c>
      <c r="N3731">
        <v>106</v>
      </c>
      <c r="O3731">
        <v>216</v>
      </c>
      <c r="P3731">
        <v>98</v>
      </c>
      <c r="Q3731">
        <v>323</v>
      </c>
      <c r="R3731">
        <v>181</v>
      </c>
      <c r="S3731">
        <v>395</v>
      </c>
      <c r="T3731">
        <v>157</v>
      </c>
      <c r="U3731">
        <v>333</v>
      </c>
      <c r="V3731">
        <v>134</v>
      </c>
      <c r="W3731">
        <v>338</v>
      </c>
      <c r="X3731">
        <v>178</v>
      </c>
      <c r="Y3731">
        <v>404</v>
      </c>
      <c r="Z3731">
        <v>205</v>
      </c>
      <c r="AA3731">
        <v>475</v>
      </c>
      <c r="AB3731">
        <v>258</v>
      </c>
      <c r="AC3731">
        <v>552</v>
      </c>
      <c r="AD3731">
        <v>292</v>
      </c>
      <c r="AE3731">
        <v>560</v>
      </c>
      <c r="AF3731">
        <v>318</v>
      </c>
      <c r="AG3731">
        <v>598</v>
      </c>
      <c r="AH3731">
        <v>311</v>
      </c>
      <c r="AI3731">
        <v>516</v>
      </c>
      <c r="AJ3731">
        <v>300</v>
      </c>
      <c r="AK3731">
        <v>551</v>
      </c>
      <c r="AL3731">
        <v>302</v>
      </c>
      <c r="AM3731">
        <v>489</v>
      </c>
      <c r="AN3731">
        <v>471</v>
      </c>
      <c r="AO3731">
        <v>625</v>
      </c>
      <c r="AP3731">
        <v>329</v>
      </c>
      <c r="AQ3731">
        <v>482</v>
      </c>
      <c r="AR3731">
        <v>279</v>
      </c>
      <c r="AS3731">
        <v>464</v>
      </c>
      <c r="AT3731">
        <v>316</v>
      </c>
      <c r="AU3731">
        <v>629</v>
      </c>
    </row>
    <row r="3732" spans="1:47" x14ac:dyDescent="0.25">
      <c r="A3732" t="str">
        <f t="shared" si="58"/>
        <v>Wels-Landarbeitslose AusländerMänner</v>
      </c>
      <c r="B3732">
        <v>3731</v>
      </c>
      <c r="C3732">
        <v>418</v>
      </c>
      <c r="D3732" t="s">
        <v>217</v>
      </c>
      <c r="E3732" t="s">
        <v>37</v>
      </c>
      <c r="F3732" t="s">
        <v>49</v>
      </c>
      <c r="G3732">
        <v>245</v>
      </c>
      <c r="H3732">
        <v>66</v>
      </c>
      <c r="I3732">
        <v>242</v>
      </c>
      <c r="J3732">
        <v>84</v>
      </c>
      <c r="K3732">
        <v>234</v>
      </c>
      <c r="L3732">
        <v>41</v>
      </c>
      <c r="M3732">
        <v>204</v>
      </c>
      <c r="N3732">
        <v>54</v>
      </c>
      <c r="O3732">
        <v>159</v>
      </c>
      <c r="P3732">
        <v>47</v>
      </c>
      <c r="Q3732">
        <v>238</v>
      </c>
      <c r="R3732">
        <v>106</v>
      </c>
      <c r="S3732">
        <v>304</v>
      </c>
      <c r="T3732">
        <v>92</v>
      </c>
      <c r="U3732">
        <v>239</v>
      </c>
      <c r="V3732">
        <v>71</v>
      </c>
      <c r="W3732">
        <v>241</v>
      </c>
      <c r="X3732">
        <v>96</v>
      </c>
      <c r="Y3732">
        <v>293</v>
      </c>
      <c r="Z3732">
        <v>109</v>
      </c>
      <c r="AA3732">
        <v>351</v>
      </c>
      <c r="AB3732">
        <v>146</v>
      </c>
      <c r="AC3732">
        <v>388</v>
      </c>
      <c r="AD3732">
        <v>151</v>
      </c>
      <c r="AE3732">
        <v>383</v>
      </c>
      <c r="AF3732">
        <v>176</v>
      </c>
      <c r="AG3732">
        <v>427</v>
      </c>
      <c r="AH3732">
        <v>168</v>
      </c>
      <c r="AI3732">
        <v>360</v>
      </c>
      <c r="AJ3732">
        <v>147</v>
      </c>
      <c r="AK3732">
        <v>352</v>
      </c>
      <c r="AL3732">
        <v>146</v>
      </c>
      <c r="AM3732">
        <v>319</v>
      </c>
      <c r="AN3732">
        <v>237</v>
      </c>
      <c r="AO3732">
        <v>384</v>
      </c>
      <c r="AP3732">
        <v>141</v>
      </c>
      <c r="AQ3732">
        <v>314</v>
      </c>
      <c r="AR3732">
        <v>152</v>
      </c>
      <c r="AS3732">
        <v>307</v>
      </c>
      <c r="AT3732">
        <v>158</v>
      </c>
      <c r="AU3732">
        <v>391</v>
      </c>
    </row>
    <row r="3733" spans="1:47" x14ac:dyDescent="0.25">
      <c r="A3733" t="str">
        <f t="shared" si="58"/>
        <v>Wels-LandArbeitsstättenInsgesamt</v>
      </c>
      <c r="B3733">
        <v>3732</v>
      </c>
      <c r="C3733">
        <v>418</v>
      </c>
      <c r="D3733" t="s">
        <v>217</v>
      </c>
      <c r="E3733" t="s">
        <v>476</v>
      </c>
      <c r="F3733" t="s">
        <v>48</v>
      </c>
      <c r="G3733">
        <v>6263</v>
      </c>
      <c r="H3733">
        <v>6280</v>
      </c>
      <c r="I3733">
        <v>6479</v>
      </c>
    </row>
    <row r="3734" spans="1:47" x14ac:dyDescent="0.25">
      <c r="A3734" t="str">
        <f t="shared" si="58"/>
        <v>Wels-LandBeschäftigte in den ArbeitsstättenInsgesamt</v>
      </c>
      <c r="B3734">
        <v>3733</v>
      </c>
      <c r="C3734">
        <v>418</v>
      </c>
      <c r="D3734" t="s">
        <v>217</v>
      </c>
      <c r="E3734" t="s">
        <v>477</v>
      </c>
      <c r="F3734" t="s">
        <v>48</v>
      </c>
      <c r="G3734">
        <v>39360</v>
      </c>
      <c r="H3734">
        <v>39035</v>
      </c>
      <c r="I3734">
        <v>40966</v>
      </c>
    </row>
    <row r="3735" spans="1:47" x14ac:dyDescent="0.25">
      <c r="A3735" t="str">
        <f t="shared" si="58"/>
        <v>Wels-LandGesamteinkommenBruttobezüge Gesamt</v>
      </c>
      <c r="B3735">
        <v>3734</v>
      </c>
      <c r="C3735">
        <v>418</v>
      </c>
      <c r="D3735" t="s">
        <v>217</v>
      </c>
      <c r="E3735" t="s">
        <v>45</v>
      </c>
      <c r="F3735" t="s">
        <v>63</v>
      </c>
      <c r="G3735">
        <v>969874.90613999998</v>
      </c>
      <c r="H3735">
        <v>1013881.70433</v>
      </c>
      <c r="I3735">
        <v>1075309.91961</v>
      </c>
      <c r="J3735">
        <v>1140702.5453999999</v>
      </c>
      <c r="K3735">
        <v>1209452.7558899999</v>
      </c>
      <c r="L3735">
        <v>1231171.4672900001</v>
      </c>
      <c r="M3735">
        <v>1273885.3395799999</v>
      </c>
      <c r="N3735">
        <v>1332284.8570000001</v>
      </c>
      <c r="O3735">
        <v>1396807.75743</v>
      </c>
      <c r="P3735">
        <v>1447625.1773000001</v>
      </c>
      <c r="Q3735">
        <v>1496157.06941</v>
      </c>
      <c r="R3735">
        <v>1551365.11112</v>
      </c>
      <c r="S3735">
        <v>1608024.99058</v>
      </c>
      <c r="T3735">
        <v>1664760.63961</v>
      </c>
      <c r="U3735">
        <v>1753517.99914</v>
      </c>
      <c r="V3735">
        <v>1851035.22973</v>
      </c>
      <c r="W3735">
        <v>1893008.2863700001</v>
      </c>
      <c r="X3735">
        <v>2005984.72887</v>
      </c>
      <c r="Y3735">
        <v>2133231.9723899998</v>
      </c>
    </row>
    <row r="3736" spans="1:47" x14ac:dyDescent="0.25">
      <c r="A3736" t="str">
        <f t="shared" si="58"/>
        <v>Wels-LandGesamteinkommenNettobezüge Gesamt</v>
      </c>
      <c r="B3736">
        <v>3735</v>
      </c>
      <c r="C3736">
        <v>418</v>
      </c>
      <c r="D3736" t="s">
        <v>217</v>
      </c>
      <c r="E3736" t="s">
        <v>45</v>
      </c>
      <c r="F3736" t="s">
        <v>64</v>
      </c>
      <c r="G3736">
        <v>703626.49659</v>
      </c>
      <c r="H3736">
        <v>739691.17613000004</v>
      </c>
      <c r="I3736">
        <v>779658.27781999996</v>
      </c>
      <c r="J3736">
        <v>822213.90995</v>
      </c>
      <c r="K3736">
        <v>867975.52798000001</v>
      </c>
      <c r="L3736">
        <v>901285.24416</v>
      </c>
      <c r="M3736">
        <v>930024.92079</v>
      </c>
      <c r="N3736">
        <v>965958.80542999995</v>
      </c>
      <c r="O3736">
        <v>1006901.06521</v>
      </c>
      <c r="P3736">
        <v>1037873.86522</v>
      </c>
      <c r="Q3736">
        <v>1068394.33861</v>
      </c>
      <c r="R3736">
        <v>1101739.21376</v>
      </c>
      <c r="S3736">
        <v>1175334.3815599999</v>
      </c>
      <c r="T3736">
        <v>1212283.77468</v>
      </c>
      <c r="U3736">
        <v>1269375.5228899999</v>
      </c>
      <c r="V3736">
        <v>1342981.5788700001</v>
      </c>
      <c r="W3736">
        <v>1389649.1892200001</v>
      </c>
      <c r="X3736">
        <v>1460913.5403199999</v>
      </c>
      <c r="Y3736">
        <v>1559954.4564</v>
      </c>
    </row>
    <row r="3737" spans="1:47" x14ac:dyDescent="0.25">
      <c r="A3737" t="str">
        <f t="shared" si="58"/>
        <v>Wels-LandGründungsintensitätin % der aktiven Wirtschaftskammermitglieder</v>
      </c>
      <c r="B3737">
        <v>3736</v>
      </c>
      <c r="C3737">
        <v>418</v>
      </c>
      <c r="D3737" t="s">
        <v>217</v>
      </c>
      <c r="E3737" t="s">
        <v>40</v>
      </c>
      <c r="F3737" t="s">
        <v>52</v>
      </c>
      <c r="G3737">
        <v>8.5285019885108309</v>
      </c>
      <c r="H3737">
        <v>8.02490036877367</v>
      </c>
      <c r="I3737">
        <v>9.4397911941763493</v>
      </c>
      <c r="J3737">
        <v>9.2735614163546494</v>
      </c>
      <c r="K3737">
        <v>7.9819871631822403</v>
      </c>
      <c r="L3737">
        <v>7.31202927534998</v>
      </c>
      <c r="M3737">
        <v>9.2478007174000592</v>
      </c>
      <c r="N3737">
        <v>8.4111914999324693</v>
      </c>
      <c r="O3737">
        <v>8.2275202448020899</v>
      </c>
      <c r="P3737">
        <v>7.7094138696673804</v>
      </c>
      <c r="Q3737">
        <v>7.4968287046994604</v>
      </c>
      <c r="R3737">
        <v>8.3949431502783405</v>
      </c>
      <c r="S3737">
        <v>7.9803270273126703</v>
      </c>
      <c r="T3737">
        <v>7.79037007316394</v>
      </c>
      <c r="U3737">
        <v>7.9046007278382397</v>
      </c>
      <c r="V3737">
        <v>7.8657074340527604</v>
      </c>
      <c r="W3737">
        <v>6.6169617893755799</v>
      </c>
      <c r="X3737">
        <v>6.9714803078315999</v>
      </c>
      <c r="Y3737">
        <v>6.5174456879526002</v>
      </c>
      <c r="Z3737">
        <v>6.5789473684210504</v>
      </c>
      <c r="AA3737">
        <v>5.8110882956878802</v>
      </c>
      <c r="AB3737">
        <v>6.7360685854255999</v>
      </c>
    </row>
    <row r="3738" spans="1:47" x14ac:dyDescent="0.25">
      <c r="A3738" t="str">
        <f t="shared" si="58"/>
        <v>Wels-LandGründungsintensitätje 1.000 Einwohner</v>
      </c>
      <c r="B3738">
        <v>3737</v>
      </c>
      <c r="C3738">
        <v>418</v>
      </c>
      <c r="D3738" t="s">
        <v>217</v>
      </c>
      <c r="E3738" t="s">
        <v>40</v>
      </c>
      <c r="F3738" t="s">
        <v>53</v>
      </c>
      <c r="G3738">
        <v>3.05056348491315</v>
      </c>
      <c r="H3738">
        <v>3.01264928165878</v>
      </c>
      <c r="I3738">
        <v>3.6254888183879301</v>
      </c>
      <c r="J3738">
        <v>3.7206794433224299</v>
      </c>
      <c r="K3738">
        <v>3.3360773050664299</v>
      </c>
      <c r="L3738">
        <v>3.1599858698024801</v>
      </c>
      <c r="M3738">
        <v>4.0146031593203597</v>
      </c>
      <c r="N3738">
        <v>3.8231544972023301</v>
      </c>
      <c r="O3738">
        <v>3.9001816639046898</v>
      </c>
      <c r="P3738">
        <v>3.7537882211081501</v>
      </c>
      <c r="Q3738">
        <v>3.78076729679956</v>
      </c>
      <c r="R3738">
        <v>4.36335790543166</v>
      </c>
      <c r="S3738">
        <v>4.3205443993351702</v>
      </c>
      <c r="T3738">
        <v>4.3663205802761098</v>
      </c>
      <c r="U3738">
        <v>4.5486818442109502</v>
      </c>
      <c r="V3738">
        <v>4.6112751300435804</v>
      </c>
      <c r="W3738">
        <v>3.93908291492136</v>
      </c>
      <c r="X3738">
        <v>4.2137521547596304</v>
      </c>
      <c r="Y3738">
        <v>4.0256448486655696</v>
      </c>
      <c r="Z3738">
        <v>4.1569447796819299</v>
      </c>
      <c r="AA3738">
        <v>3.7613471736732298</v>
      </c>
      <c r="AB3738">
        <v>4.3346906607119404</v>
      </c>
    </row>
    <row r="3739" spans="1:47" x14ac:dyDescent="0.25">
      <c r="A3739" t="str">
        <f t="shared" si="58"/>
        <v>Wels-LandKammermitgliedschaftenAktiv</v>
      </c>
      <c r="B3739">
        <v>3738</v>
      </c>
      <c r="C3739">
        <v>418</v>
      </c>
      <c r="D3739" t="s">
        <v>217</v>
      </c>
      <c r="E3739" t="s">
        <v>39</v>
      </c>
      <c r="F3739" t="s">
        <v>50</v>
      </c>
      <c r="G3739">
        <v>2263</v>
      </c>
      <c r="H3739">
        <v>2388</v>
      </c>
      <c r="I3739">
        <v>2467</v>
      </c>
      <c r="J3739">
        <v>2605</v>
      </c>
      <c r="K3739">
        <v>2726</v>
      </c>
      <c r="L3739">
        <v>2840</v>
      </c>
      <c r="M3739">
        <v>2881</v>
      </c>
      <c r="N3739">
        <v>3039</v>
      </c>
      <c r="O3739">
        <v>3131</v>
      </c>
      <c r="P3739">
        <v>3182</v>
      </c>
      <c r="Q3739">
        <v>3286</v>
      </c>
      <c r="R3739">
        <v>3290</v>
      </c>
      <c r="S3739">
        <v>3377</v>
      </c>
      <c r="T3739">
        <v>3424</v>
      </c>
      <c r="U3739">
        <v>3492</v>
      </c>
      <c r="V3739">
        <v>3547</v>
      </c>
      <c r="W3739">
        <v>3637</v>
      </c>
      <c r="X3739">
        <v>3714</v>
      </c>
      <c r="Y3739">
        <v>3843</v>
      </c>
      <c r="Z3739">
        <v>3885</v>
      </c>
      <c r="AA3739">
        <v>4023</v>
      </c>
      <c r="AB3739">
        <v>4042</v>
      </c>
      <c r="AC3739">
        <v>4181</v>
      </c>
      <c r="AD3739">
        <v>4170</v>
      </c>
      <c r="AE3739">
        <v>4282</v>
      </c>
      <c r="AF3739">
        <v>4292</v>
      </c>
      <c r="AG3739">
        <v>4423</v>
      </c>
      <c r="AH3739">
        <v>4418</v>
      </c>
      <c r="AI3739">
        <v>4502</v>
      </c>
      <c r="AJ3739">
        <v>4557</v>
      </c>
      <c r="AK3739">
        <v>4613</v>
      </c>
      <c r="AL3739">
        <v>4712</v>
      </c>
      <c r="AM3739">
        <v>4863</v>
      </c>
      <c r="AN3739">
        <v>4870</v>
      </c>
      <c r="AO3739">
        <v>4953</v>
      </c>
      <c r="AP3739">
        <v>4899</v>
      </c>
      <c r="AQ3739">
        <v>4982</v>
      </c>
      <c r="AR3739">
        <v>4961</v>
      </c>
    </row>
    <row r="3740" spans="1:47" x14ac:dyDescent="0.25">
      <c r="A3740" t="str">
        <f t="shared" si="58"/>
        <v>Wels-LandKammermitgliedschaftenInsgesamt</v>
      </c>
      <c r="B3740">
        <v>3739</v>
      </c>
      <c r="C3740">
        <v>418</v>
      </c>
      <c r="D3740" t="s">
        <v>217</v>
      </c>
      <c r="E3740" t="s">
        <v>39</v>
      </c>
      <c r="F3740" t="s">
        <v>48</v>
      </c>
      <c r="G3740">
        <v>2897</v>
      </c>
      <c r="H3740">
        <v>3071</v>
      </c>
      <c r="I3740">
        <v>3160</v>
      </c>
      <c r="J3740">
        <v>3280</v>
      </c>
      <c r="K3740">
        <v>3404</v>
      </c>
      <c r="L3740">
        <v>3515</v>
      </c>
      <c r="M3740">
        <v>3603</v>
      </c>
      <c r="N3740">
        <v>3736</v>
      </c>
      <c r="O3740">
        <v>3842</v>
      </c>
      <c r="P3740">
        <v>3930</v>
      </c>
      <c r="Q3740">
        <v>4037</v>
      </c>
      <c r="R3740">
        <v>4047</v>
      </c>
      <c r="S3740">
        <v>4129</v>
      </c>
      <c r="T3740">
        <v>4197</v>
      </c>
      <c r="U3740">
        <v>4275</v>
      </c>
      <c r="V3740">
        <v>4335</v>
      </c>
      <c r="W3740">
        <v>4452</v>
      </c>
      <c r="X3740">
        <v>4574</v>
      </c>
      <c r="Y3740">
        <v>4681</v>
      </c>
      <c r="Z3740">
        <v>4759</v>
      </c>
      <c r="AA3740">
        <v>4902</v>
      </c>
      <c r="AB3740">
        <v>4920</v>
      </c>
      <c r="AC3740">
        <v>5055</v>
      </c>
      <c r="AD3740">
        <v>5045</v>
      </c>
      <c r="AE3740">
        <v>5174</v>
      </c>
      <c r="AF3740">
        <v>5177</v>
      </c>
      <c r="AG3740">
        <v>5306</v>
      </c>
      <c r="AH3740">
        <v>5299</v>
      </c>
      <c r="AI3740">
        <v>5390</v>
      </c>
      <c r="AJ3740">
        <v>5444</v>
      </c>
      <c r="AK3740">
        <v>5554</v>
      </c>
      <c r="AL3740">
        <v>5637</v>
      </c>
      <c r="AM3740">
        <v>5770</v>
      </c>
      <c r="AN3740">
        <v>5801</v>
      </c>
      <c r="AO3740">
        <v>5859</v>
      </c>
      <c r="AP3740">
        <v>5767</v>
      </c>
      <c r="AQ3740">
        <v>5843</v>
      </c>
      <c r="AR3740">
        <v>5862</v>
      </c>
    </row>
    <row r="3741" spans="1:47" x14ac:dyDescent="0.25">
      <c r="A3741" t="str">
        <f t="shared" si="58"/>
        <v>Wels-LandKammermitgliedschaftenRuhend</v>
      </c>
      <c r="B3741">
        <v>3740</v>
      </c>
      <c r="C3741">
        <v>418</v>
      </c>
      <c r="D3741" t="s">
        <v>217</v>
      </c>
      <c r="E3741" t="s">
        <v>39</v>
      </c>
      <c r="F3741" t="s">
        <v>51</v>
      </c>
      <c r="G3741">
        <v>634</v>
      </c>
      <c r="H3741">
        <v>683</v>
      </c>
      <c r="I3741">
        <v>693</v>
      </c>
      <c r="J3741">
        <v>675</v>
      </c>
      <c r="K3741">
        <v>678</v>
      </c>
      <c r="L3741">
        <v>675</v>
      </c>
      <c r="M3741">
        <v>722</v>
      </c>
      <c r="N3741">
        <v>697</v>
      </c>
      <c r="O3741">
        <v>711</v>
      </c>
      <c r="P3741">
        <v>748</v>
      </c>
      <c r="Q3741">
        <v>751</v>
      </c>
      <c r="R3741">
        <v>757</v>
      </c>
      <c r="S3741">
        <v>752</v>
      </c>
      <c r="T3741">
        <v>773</v>
      </c>
      <c r="U3741">
        <v>783</v>
      </c>
      <c r="V3741">
        <v>788</v>
      </c>
      <c r="W3741">
        <v>815</v>
      </c>
      <c r="X3741">
        <v>860</v>
      </c>
      <c r="Y3741">
        <v>838</v>
      </c>
      <c r="Z3741">
        <v>874</v>
      </c>
      <c r="AA3741">
        <v>879</v>
      </c>
      <c r="AB3741">
        <v>878</v>
      </c>
      <c r="AC3741">
        <v>874</v>
      </c>
      <c r="AD3741">
        <v>875</v>
      </c>
      <c r="AE3741">
        <v>892</v>
      </c>
      <c r="AF3741">
        <v>885</v>
      </c>
      <c r="AG3741">
        <v>883</v>
      </c>
      <c r="AH3741">
        <v>881</v>
      </c>
      <c r="AI3741">
        <v>888</v>
      </c>
      <c r="AJ3741">
        <v>887</v>
      </c>
      <c r="AK3741">
        <v>941</v>
      </c>
      <c r="AL3741">
        <v>925</v>
      </c>
      <c r="AM3741">
        <v>907</v>
      </c>
      <c r="AN3741">
        <v>931</v>
      </c>
      <c r="AO3741">
        <v>906</v>
      </c>
      <c r="AP3741">
        <v>868</v>
      </c>
      <c r="AQ3741">
        <v>861</v>
      </c>
      <c r="AR3741">
        <v>901</v>
      </c>
    </row>
    <row r="3742" spans="1:47" x14ac:dyDescent="0.25">
      <c r="A3742" t="str">
        <f t="shared" si="58"/>
        <v>Wels-LandLehrlinge1. Lehrjahr, männlich</v>
      </c>
      <c r="B3742">
        <v>3741</v>
      </c>
      <c r="C3742">
        <v>418</v>
      </c>
      <c r="D3742" t="s">
        <v>217</v>
      </c>
      <c r="E3742" t="s">
        <v>46</v>
      </c>
      <c r="F3742" t="s">
        <v>65</v>
      </c>
      <c r="G3742">
        <v>198</v>
      </c>
      <c r="H3742">
        <v>154</v>
      </c>
      <c r="I3742">
        <v>176</v>
      </c>
      <c r="J3742">
        <v>182</v>
      </c>
      <c r="K3742">
        <v>191</v>
      </c>
      <c r="L3742">
        <v>195</v>
      </c>
      <c r="M3742">
        <v>211</v>
      </c>
      <c r="N3742">
        <v>196</v>
      </c>
      <c r="O3742">
        <v>193</v>
      </c>
      <c r="P3742">
        <v>200</v>
      </c>
      <c r="Q3742">
        <v>177</v>
      </c>
      <c r="R3742">
        <v>148</v>
      </c>
      <c r="S3742">
        <v>163</v>
      </c>
      <c r="T3742">
        <v>165</v>
      </c>
      <c r="U3742">
        <v>165</v>
      </c>
      <c r="V3742">
        <v>150</v>
      </c>
      <c r="W3742">
        <v>206</v>
      </c>
      <c r="X3742">
        <v>207</v>
      </c>
      <c r="Y3742">
        <v>193</v>
      </c>
      <c r="Z3742">
        <v>202</v>
      </c>
      <c r="AA3742">
        <v>213</v>
      </c>
      <c r="AB3742">
        <v>209</v>
      </c>
    </row>
    <row r="3743" spans="1:47" x14ac:dyDescent="0.25">
      <c r="A3743" t="str">
        <f t="shared" si="58"/>
        <v>Wels-LandLehrlinge1. Lehrjahr, weiblich</v>
      </c>
      <c r="B3743">
        <v>3742</v>
      </c>
      <c r="C3743">
        <v>418</v>
      </c>
      <c r="D3743" t="s">
        <v>217</v>
      </c>
      <c r="E3743" t="s">
        <v>46</v>
      </c>
      <c r="F3743" t="s">
        <v>66</v>
      </c>
      <c r="G3743">
        <v>70</v>
      </c>
      <c r="H3743">
        <v>92</v>
      </c>
      <c r="I3743">
        <v>74</v>
      </c>
      <c r="J3743">
        <v>77</v>
      </c>
      <c r="K3743">
        <v>80</v>
      </c>
      <c r="L3743">
        <v>82</v>
      </c>
      <c r="M3743">
        <v>92</v>
      </c>
      <c r="N3743">
        <v>93</v>
      </c>
      <c r="O3743">
        <v>87</v>
      </c>
      <c r="P3743">
        <v>81</v>
      </c>
      <c r="Q3743">
        <v>84</v>
      </c>
      <c r="R3743">
        <v>66</v>
      </c>
      <c r="S3743">
        <v>71</v>
      </c>
      <c r="T3743">
        <v>75</v>
      </c>
      <c r="U3743">
        <v>61</v>
      </c>
      <c r="V3743">
        <v>84</v>
      </c>
      <c r="W3743">
        <v>81</v>
      </c>
      <c r="X3743">
        <v>82</v>
      </c>
      <c r="Y3743">
        <v>62</v>
      </c>
      <c r="Z3743">
        <v>89</v>
      </c>
      <c r="AA3743">
        <v>106</v>
      </c>
      <c r="AB3743">
        <v>93</v>
      </c>
    </row>
    <row r="3744" spans="1:47" x14ac:dyDescent="0.25">
      <c r="A3744" t="str">
        <f t="shared" si="58"/>
        <v>Wels-LandLehrlinge2. Lehrjahr, männlich</v>
      </c>
      <c r="B3744">
        <v>3743</v>
      </c>
      <c r="C3744">
        <v>418</v>
      </c>
      <c r="D3744" t="s">
        <v>217</v>
      </c>
      <c r="E3744" t="s">
        <v>46</v>
      </c>
      <c r="F3744" t="s">
        <v>67</v>
      </c>
      <c r="G3744">
        <v>180</v>
      </c>
      <c r="H3744">
        <v>193</v>
      </c>
      <c r="I3744">
        <v>151</v>
      </c>
      <c r="J3744">
        <v>188</v>
      </c>
      <c r="K3744">
        <v>171</v>
      </c>
      <c r="L3744">
        <v>187</v>
      </c>
      <c r="M3744">
        <v>183</v>
      </c>
      <c r="N3744">
        <v>215</v>
      </c>
      <c r="O3744">
        <v>186</v>
      </c>
      <c r="P3744">
        <v>187</v>
      </c>
      <c r="Q3744">
        <v>199</v>
      </c>
      <c r="R3744">
        <v>193</v>
      </c>
      <c r="S3744">
        <v>148</v>
      </c>
      <c r="T3744">
        <v>162</v>
      </c>
      <c r="U3744">
        <v>161</v>
      </c>
      <c r="V3744">
        <v>171</v>
      </c>
      <c r="W3744">
        <v>163</v>
      </c>
      <c r="X3744">
        <v>212</v>
      </c>
      <c r="Y3744">
        <v>198</v>
      </c>
      <c r="Z3744">
        <v>196</v>
      </c>
      <c r="AA3744">
        <v>187</v>
      </c>
      <c r="AB3744">
        <v>194</v>
      </c>
    </row>
    <row r="3745" spans="1:28" x14ac:dyDescent="0.25">
      <c r="A3745" t="str">
        <f t="shared" si="58"/>
        <v>Wels-LandLehrlinge2. Lehrjahr, weiblich</v>
      </c>
      <c r="B3745">
        <v>3744</v>
      </c>
      <c r="C3745">
        <v>418</v>
      </c>
      <c r="D3745" t="s">
        <v>217</v>
      </c>
      <c r="E3745" t="s">
        <v>46</v>
      </c>
      <c r="F3745" t="s">
        <v>68</v>
      </c>
      <c r="G3745">
        <v>66</v>
      </c>
      <c r="H3745">
        <v>78</v>
      </c>
      <c r="I3745">
        <v>83</v>
      </c>
      <c r="J3745">
        <v>93</v>
      </c>
      <c r="K3745">
        <v>82</v>
      </c>
      <c r="L3745">
        <v>85</v>
      </c>
      <c r="M3745">
        <v>80</v>
      </c>
      <c r="N3745">
        <v>90</v>
      </c>
      <c r="O3745">
        <v>100</v>
      </c>
      <c r="P3745">
        <v>99</v>
      </c>
      <c r="Q3745">
        <v>89</v>
      </c>
      <c r="R3745">
        <v>76</v>
      </c>
      <c r="S3745">
        <v>70</v>
      </c>
      <c r="T3745">
        <v>78</v>
      </c>
      <c r="U3745">
        <v>66</v>
      </c>
      <c r="V3745">
        <v>52</v>
      </c>
      <c r="W3745">
        <v>84</v>
      </c>
      <c r="X3745">
        <v>80</v>
      </c>
      <c r="Y3745">
        <v>81</v>
      </c>
      <c r="Z3745">
        <v>62</v>
      </c>
      <c r="AA3745">
        <v>84</v>
      </c>
      <c r="AB3745">
        <v>110</v>
      </c>
    </row>
    <row r="3746" spans="1:28" x14ac:dyDescent="0.25">
      <c r="A3746" t="str">
        <f t="shared" si="58"/>
        <v>Wels-LandLehrlinge3. Lehrjahr, männlich</v>
      </c>
      <c r="B3746">
        <v>3745</v>
      </c>
      <c r="C3746">
        <v>418</v>
      </c>
      <c r="D3746" t="s">
        <v>217</v>
      </c>
      <c r="E3746" t="s">
        <v>46</v>
      </c>
      <c r="F3746" t="s">
        <v>69</v>
      </c>
      <c r="G3746">
        <v>171</v>
      </c>
      <c r="H3746">
        <v>176</v>
      </c>
      <c r="I3746">
        <v>182</v>
      </c>
      <c r="J3746">
        <v>160</v>
      </c>
      <c r="K3746">
        <v>165</v>
      </c>
      <c r="L3746">
        <v>170</v>
      </c>
      <c r="M3746">
        <v>182</v>
      </c>
      <c r="N3746">
        <v>171</v>
      </c>
      <c r="O3746">
        <v>190</v>
      </c>
      <c r="P3746">
        <v>171</v>
      </c>
      <c r="Q3746">
        <v>178</v>
      </c>
      <c r="R3746">
        <v>185</v>
      </c>
      <c r="S3746">
        <v>187</v>
      </c>
      <c r="T3746">
        <v>150</v>
      </c>
      <c r="U3746">
        <v>155</v>
      </c>
      <c r="V3746">
        <v>148</v>
      </c>
      <c r="W3746">
        <v>163</v>
      </c>
      <c r="X3746">
        <v>156</v>
      </c>
      <c r="Y3746">
        <v>189</v>
      </c>
      <c r="Z3746">
        <v>180</v>
      </c>
      <c r="AA3746">
        <v>178</v>
      </c>
      <c r="AB3746">
        <v>170</v>
      </c>
    </row>
    <row r="3747" spans="1:28" x14ac:dyDescent="0.25">
      <c r="A3747" t="str">
        <f t="shared" si="58"/>
        <v>Wels-LandLehrlinge3. Lehrjahr, weiblich</v>
      </c>
      <c r="B3747">
        <v>3746</v>
      </c>
      <c r="C3747">
        <v>418</v>
      </c>
      <c r="D3747" t="s">
        <v>217</v>
      </c>
      <c r="E3747" t="s">
        <v>46</v>
      </c>
      <c r="F3747" t="s">
        <v>70</v>
      </c>
      <c r="G3747">
        <v>72</v>
      </c>
      <c r="H3747">
        <v>64</v>
      </c>
      <c r="I3747">
        <v>71</v>
      </c>
      <c r="J3747">
        <v>77</v>
      </c>
      <c r="K3747">
        <v>92</v>
      </c>
      <c r="L3747">
        <v>77</v>
      </c>
      <c r="M3747">
        <v>77</v>
      </c>
      <c r="N3747">
        <v>76</v>
      </c>
      <c r="O3747">
        <v>87</v>
      </c>
      <c r="P3747">
        <v>92</v>
      </c>
      <c r="Q3747">
        <v>92</v>
      </c>
      <c r="R3747">
        <v>85</v>
      </c>
      <c r="S3747">
        <v>70</v>
      </c>
      <c r="T3747">
        <v>63</v>
      </c>
      <c r="U3747">
        <v>73</v>
      </c>
      <c r="V3747">
        <v>58</v>
      </c>
      <c r="W3747">
        <v>46</v>
      </c>
      <c r="X3747">
        <v>78</v>
      </c>
      <c r="Y3747">
        <v>70</v>
      </c>
      <c r="Z3747">
        <v>74</v>
      </c>
      <c r="AA3747">
        <v>64</v>
      </c>
      <c r="AB3747">
        <v>80</v>
      </c>
    </row>
    <row r="3748" spans="1:28" x14ac:dyDescent="0.25">
      <c r="A3748" t="str">
        <f t="shared" si="58"/>
        <v>Wels-LandLehrlinge4. Lehrjahr, männlich</v>
      </c>
      <c r="B3748">
        <v>3747</v>
      </c>
      <c r="C3748">
        <v>418</v>
      </c>
      <c r="D3748" t="s">
        <v>217</v>
      </c>
      <c r="E3748" t="s">
        <v>46</v>
      </c>
      <c r="F3748" t="s">
        <v>71</v>
      </c>
      <c r="G3748">
        <v>80</v>
      </c>
      <c r="H3748">
        <v>85</v>
      </c>
      <c r="I3748">
        <v>97</v>
      </c>
      <c r="J3748">
        <v>105</v>
      </c>
      <c r="K3748">
        <v>93</v>
      </c>
      <c r="L3748">
        <v>101</v>
      </c>
      <c r="M3748">
        <v>92</v>
      </c>
      <c r="N3748">
        <v>112</v>
      </c>
      <c r="O3748">
        <v>97</v>
      </c>
      <c r="P3748">
        <v>118</v>
      </c>
      <c r="Q3748">
        <v>107</v>
      </c>
      <c r="R3748">
        <v>110</v>
      </c>
      <c r="S3748">
        <v>111</v>
      </c>
      <c r="T3748">
        <v>114</v>
      </c>
      <c r="U3748">
        <v>86</v>
      </c>
      <c r="V3748">
        <v>97</v>
      </c>
      <c r="W3748">
        <v>94</v>
      </c>
      <c r="X3748">
        <v>99</v>
      </c>
      <c r="Y3748">
        <v>108</v>
      </c>
      <c r="Z3748">
        <v>132</v>
      </c>
      <c r="AA3748">
        <v>119</v>
      </c>
      <c r="AB3748">
        <v>116</v>
      </c>
    </row>
    <row r="3749" spans="1:28" x14ac:dyDescent="0.25">
      <c r="A3749" t="str">
        <f t="shared" si="58"/>
        <v>Wels-LandLehrlinge4. Lehrjahr, weiblich</v>
      </c>
      <c r="B3749">
        <v>3748</v>
      </c>
      <c r="C3749">
        <v>418</v>
      </c>
      <c r="D3749" t="s">
        <v>217</v>
      </c>
      <c r="E3749" t="s">
        <v>46</v>
      </c>
      <c r="F3749" t="s">
        <v>72</v>
      </c>
      <c r="G3749">
        <v>6</v>
      </c>
      <c r="H3749">
        <v>4</v>
      </c>
      <c r="I3749">
        <v>6</v>
      </c>
      <c r="J3749">
        <v>7</v>
      </c>
      <c r="K3749">
        <v>6</v>
      </c>
      <c r="L3749">
        <v>9</v>
      </c>
      <c r="M3749">
        <v>11</v>
      </c>
      <c r="N3749">
        <v>7</v>
      </c>
      <c r="O3749">
        <v>12</v>
      </c>
      <c r="P3749">
        <v>21</v>
      </c>
      <c r="Q3749">
        <v>17</v>
      </c>
      <c r="R3749">
        <v>17</v>
      </c>
      <c r="S3749">
        <v>16</v>
      </c>
      <c r="T3749">
        <v>16</v>
      </c>
      <c r="U3749">
        <v>13</v>
      </c>
      <c r="V3749">
        <v>15</v>
      </c>
      <c r="W3749">
        <v>10</v>
      </c>
      <c r="X3749">
        <v>14</v>
      </c>
      <c r="Y3749">
        <v>18</v>
      </c>
      <c r="Z3749">
        <v>14</v>
      </c>
      <c r="AA3749">
        <v>15</v>
      </c>
      <c r="AB3749">
        <v>9</v>
      </c>
    </row>
    <row r="3750" spans="1:28" x14ac:dyDescent="0.25">
      <c r="A3750" t="str">
        <f t="shared" si="58"/>
        <v>Wels-LandLehrlingeFrauen</v>
      </c>
      <c r="B3750">
        <v>3749</v>
      </c>
      <c r="C3750">
        <v>418</v>
      </c>
      <c r="D3750" t="s">
        <v>217</v>
      </c>
      <c r="E3750" t="s">
        <v>46</v>
      </c>
      <c r="F3750" t="s">
        <v>47</v>
      </c>
      <c r="G3750">
        <v>214</v>
      </c>
      <c r="H3750">
        <v>238</v>
      </c>
      <c r="I3750">
        <v>234</v>
      </c>
      <c r="J3750">
        <v>254</v>
      </c>
      <c r="K3750">
        <v>260</v>
      </c>
      <c r="L3750">
        <v>253</v>
      </c>
      <c r="M3750">
        <v>260</v>
      </c>
      <c r="N3750">
        <v>266</v>
      </c>
      <c r="O3750">
        <v>286</v>
      </c>
      <c r="P3750">
        <v>293</v>
      </c>
      <c r="Q3750">
        <v>282</v>
      </c>
      <c r="R3750">
        <v>244</v>
      </c>
      <c r="S3750">
        <v>227</v>
      </c>
      <c r="T3750">
        <v>232</v>
      </c>
      <c r="U3750">
        <v>213</v>
      </c>
      <c r="V3750">
        <v>209</v>
      </c>
      <c r="W3750">
        <v>221</v>
      </c>
      <c r="X3750">
        <v>254</v>
      </c>
      <c r="Y3750">
        <v>231</v>
      </c>
      <c r="Z3750">
        <v>239</v>
      </c>
      <c r="AA3750">
        <v>269</v>
      </c>
      <c r="AB3750">
        <v>292</v>
      </c>
    </row>
    <row r="3751" spans="1:28" x14ac:dyDescent="0.25">
      <c r="A3751" t="str">
        <f t="shared" si="58"/>
        <v>Wels-LandLehrlingeInsgesamt</v>
      </c>
      <c r="B3751">
        <v>3750</v>
      </c>
      <c r="C3751">
        <v>418</v>
      </c>
      <c r="D3751" t="s">
        <v>217</v>
      </c>
      <c r="E3751" t="s">
        <v>46</v>
      </c>
      <c r="F3751" t="s">
        <v>48</v>
      </c>
      <c r="G3751">
        <v>843</v>
      </c>
      <c r="H3751">
        <v>846</v>
      </c>
      <c r="I3751">
        <v>840</v>
      </c>
      <c r="J3751">
        <v>889</v>
      </c>
      <c r="K3751">
        <v>880</v>
      </c>
      <c r="L3751">
        <v>906</v>
      </c>
      <c r="M3751">
        <v>928</v>
      </c>
      <c r="N3751">
        <v>960</v>
      </c>
      <c r="O3751">
        <v>952</v>
      </c>
      <c r="P3751">
        <v>969</v>
      </c>
      <c r="Q3751">
        <v>943</v>
      </c>
      <c r="R3751">
        <v>880</v>
      </c>
      <c r="S3751">
        <v>836</v>
      </c>
      <c r="T3751">
        <v>823</v>
      </c>
      <c r="U3751">
        <v>780</v>
      </c>
      <c r="V3751">
        <v>775</v>
      </c>
      <c r="W3751">
        <v>847</v>
      </c>
      <c r="X3751">
        <v>928</v>
      </c>
      <c r="Y3751">
        <v>919</v>
      </c>
      <c r="Z3751">
        <v>949</v>
      </c>
      <c r="AA3751">
        <v>966</v>
      </c>
      <c r="AB3751">
        <v>981</v>
      </c>
    </row>
    <row r="3752" spans="1:28" x14ac:dyDescent="0.25">
      <c r="A3752" t="str">
        <f t="shared" si="58"/>
        <v>Wels-LandLehrlingeMänner</v>
      </c>
      <c r="B3752">
        <v>3751</v>
      </c>
      <c r="C3752">
        <v>418</v>
      </c>
      <c r="D3752" t="s">
        <v>217</v>
      </c>
      <c r="E3752" t="s">
        <v>46</v>
      </c>
      <c r="F3752" t="s">
        <v>49</v>
      </c>
      <c r="G3752">
        <v>629</v>
      </c>
      <c r="H3752">
        <v>608</v>
      </c>
      <c r="I3752">
        <v>606</v>
      </c>
      <c r="J3752">
        <v>635</v>
      </c>
      <c r="K3752">
        <v>620</v>
      </c>
      <c r="L3752">
        <v>653</v>
      </c>
      <c r="M3752">
        <v>668</v>
      </c>
      <c r="N3752">
        <v>694</v>
      </c>
      <c r="O3752">
        <v>666</v>
      </c>
      <c r="P3752">
        <v>676</v>
      </c>
      <c r="Q3752">
        <v>661</v>
      </c>
      <c r="R3752">
        <v>636</v>
      </c>
      <c r="S3752">
        <v>609</v>
      </c>
      <c r="T3752">
        <v>591</v>
      </c>
      <c r="U3752">
        <v>567</v>
      </c>
      <c r="V3752">
        <v>566</v>
      </c>
      <c r="W3752">
        <v>626</v>
      </c>
      <c r="X3752">
        <v>674</v>
      </c>
      <c r="Y3752">
        <v>688</v>
      </c>
      <c r="Z3752">
        <v>710</v>
      </c>
      <c r="AA3752">
        <v>697</v>
      </c>
      <c r="AB3752">
        <v>689</v>
      </c>
    </row>
    <row r="3753" spans="1:28" x14ac:dyDescent="0.25">
      <c r="A3753" t="str">
        <f t="shared" si="58"/>
        <v>Wels-LandNeugründungenInsgesamt</v>
      </c>
      <c r="B3753">
        <v>3752</v>
      </c>
      <c r="C3753">
        <v>418</v>
      </c>
      <c r="D3753" t="s">
        <v>217</v>
      </c>
      <c r="E3753" t="s">
        <v>41</v>
      </c>
      <c r="F3753" t="s">
        <v>48</v>
      </c>
      <c r="G3753">
        <v>193</v>
      </c>
      <c r="H3753">
        <v>191.63462080631501</v>
      </c>
      <c r="I3753">
        <v>232.87964876033101</v>
      </c>
      <c r="J3753">
        <v>241.576274896039</v>
      </c>
      <c r="K3753">
        <v>217.588970068348</v>
      </c>
      <c r="L3753">
        <v>207.66163141993999</v>
      </c>
      <c r="M3753">
        <v>266.42913866829599</v>
      </c>
      <c r="N3753">
        <v>255.61610968294801</v>
      </c>
      <c r="O3753">
        <v>261.79969418960201</v>
      </c>
      <c r="P3753">
        <v>253.639716312057</v>
      </c>
      <c r="Q3753">
        <v>256.69141484890901</v>
      </c>
      <c r="R3753">
        <v>297.768633540373</v>
      </c>
      <c r="S3753">
        <v>296.38934579439302</v>
      </c>
      <c r="T3753">
        <v>302.65587734241899</v>
      </c>
      <c r="U3753">
        <v>319.50396141922101</v>
      </c>
      <c r="V3753">
        <v>328</v>
      </c>
      <c r="W3753">
        <v>284</v>
      </c>
      <c r="X3753">
        <v>308</v>
      </c>
      <c r="Y3753">
        <v>297</v>
      </c>
      <c r="Z3753">
        <v>310</v>
      </c>
      <c r="AA3753">
        <v>283</v>
      </c>
      <c r="AB3753">
        <v>330</v>
      </c>
    </row>
    <row r="3754" spans="1:28" x14ac:dyDescent="0.25">
      <c r="A3754" t="str">
        <f t="shared" si="58"/>
        <v>Wels-LandPendler (Auspendler/-innen)Insgesamt</v>
      </c>
      <c r="B3754">
        <v>3753</v>
      </c>
      <c r="C3754">
        <v>418</v>
      </c>
      <c r="D3754" t="s">
        <v>217</v>
      </c>
      <c r="E3754" t="s">
        <v>459</v>
      </c>
      <c r="F3754" t="s">
        <v>48</v>
      </c>
      <c r="G3754">
        <v>24958</v>
      </c>
      <c r="H3754">
        <v>25520</v>
      </c>
      <c r="I3754">
        <v>26008</v>
      </c>
      <c r="J3754">
        <v>26284</v>
      </c>
      <c r="K3754">
        <v>26501</v>
      </c>
      <c r="L3754">
        <v>26684</v>
      </c>
      <c r="M3754">
        <v>27293</v>
      </c>
      <c r="N3754">
        <v>27893</v>
      </c>
      <c r="O3754">
        <v>28522</v>
      </c>
      <c r="P3754">
        <v>29296</v>
      </c>
      <c r="Q3754">
        <v>29701</v>
      </c>
      <c r="R3754">
        <v>29649</v>
      </c>
      <c r="S3754">
        <v>30352</v>
      </c>
    </row>
    <row r="3755" spans="1:28" x14ac:dyDescent="0.25">
      <c r="A3755" t="str">
        <f t="shared" si="58"/>
        <v>Wels-LandPendler ins AuslandInsgesamt</v>
      </c>
      <c r="B3755">
        <v>3754</v>
      </c>
      <c r="C3755">
        <v>418</v>
      </c>
      <c r="D3755" t="s">
        <v>217</v>
      </c>
      <c r="E3755" t="s">
        <v>304</v>
      </c>
      <c r="F3755" t="s">
        <v>48</v>
      </c>
      <c r="G3755">
        <v>38</v>
      </c>
      <c r="H3755">
        <v>70</v>
      </c>
      <c r="I3755">
        <v>129</v>
      </c>
      <c r="J3755">
        <v>69</v>
      </c>
      <c r="K3755">
        <v>60</v>
      </c>
      <c r="L3755">
        <v>142</v>
      </c>
      <c r="M3755">
        <v>174</v>
      </c>
      <c r="N3755">
        <v>175</v>
      </c>
      <c r="O3755">
        <v>191</v>
      </c>
      <c r="P3755">
        <v>183</v>
      </c>
      <c r="Q3755">
        <v>166</v>
      </c>
      <c r="R3755">
        <v>104</v>
      </c>
      <c r="S3755">
        <v>168</v>
      </c>
    </row>
    <row r="3756" spans="1:28" x14ac:dyDescent="0.25">
      <c r="A3756" t="str">
        <f t="shared" si="58"/>
        <v>Wels-LandPendler zw. BundesländernInsgesamt</v>
      </c>
      <c r="B3756">
        <v>3755</v>
      </c>
      <c r="C3756">
        <v>418</v>
      </c>
      <c r="D3756" t="s">
        <v>217</v>
      </c>
      <c r="E3756" t="s">
        <v>433</v>
      </c>
      <c r="F3756" t="s">
        <v>48</v>
      </c>
      <c r="G3756">
        <v>1602</v>
      </c>
      <c r="H3756">
        <v>1522</v>
      </c>
      <c r="I3756">
        <v>1561</v>
      </c>
      <c r="J3756">
        <v>1524</v>
      </c>
      <c r="K3756">
        <v>1439</v>
      </c>
      <c r="L3756">
        <v>1311</v>
      </c>
      <c r="M3756">
        <v>1286</v>
      </c>
      <c r="N3756">
        <v>1483</v>
      </c>
      <c r="O3756">
        <v>1430</v>
      </c>
      <c r="P3756">
        <v>1471</v>
      </c>
      <c r="Q3756">
        <v>1385</v>
      </c>
      <c r="R3756">
        <v>1438</v>
      </c>
      <c r="S3756">
        <v>1517</v>
      </c>
    </row>
    <row r="3757" spans="1:28" x14ac:dyDescent="0.25">
      <c r="A3757" t="str">
        <f t="shared" si="58"/>
        <v>Wels-LandPendler zw. Gemeinden eines Pol. BezirkesInsgesamt</v>
      </c>
      <c r="B3757">
        <v>3756</v>
      </c>
      <c r="C3757">
        <v>418</v>
      </c>
      <c r="D3757" t="s">
        <v>217</v>
      </c>
      <c r="E3757" t="s">
        <v>305</v>
      </c>
      <c r="F3757" t="s">
        <v>48</v>
      </c>
      <c r="G3757">
        <v>5772</v>
      </c>
      <c r="H3757">
        <v>5227</v>
      </c>
      <c r="I3757">
        <v>5383</v>
      </c>
      <c r="J3757">
        <v>5319</v>
      </c>
      <c r="K3757">
        <v>5380</v>
      </c>
      <c r="L3757">
        <v>5576</v>
      </c>
      <c r="M3757">
        <v>5690</v>
      </c>
      <c r="N3757">
        <v>5759</v>
      </c>
      <c r="O3757">
        <v>5986</v>
      </c>
      <c r="P3757">
        <v>6339</v>
      </c>
      <c r="Q3757">
        <v>6612</v>
      </c>
      <c r="R3757">
        <v>6587</v>
      </c>
      <c r="S3757">
        <v>6842</v>
      </c>
    </row>
    <row r="3758" spans="1:28" x14ac:dyDescent="0.25">
      <c r="A3758" t="str">
        <f t="shared" si="58"/>
        <v>Wels-LandPendler zw. Pol. Bez. des BundeslandesInsgesamt</v>
      </c>
      <c r="B3758">
        <v>3757</v>
      </c>
      <c r="C3758">
        <v>418</v>
      </c>
      <c r="D3758" t="s">
        <v>217</v>
      </c>
      <c r="E3758" t="s">
        <v>306</v>
      </c>
      <c r="F3758" t="s">
        <v>48</v>
      </c>
      <c r="G3758">
        <v>17546</v>
      </c>
      <c r="H3758">
        <v>18701</v>
      </c>
      <c r="I3758">
        <v>18935</v>
      </c>
      <c r="J3758">
        <v>19372</v>
      </c>
      <c r="K3758">
        <v>19622</v>
      </c>
      <c r="L3758">
        <v>19655</v>
      </c>
      <c r="M3758">
        <v>20143</v>
      </c>
      <c r="N3758">
        <v>20476</v>
      </c>
      <c r="O3758">
        <v>20915</v>
      </c>
      <c r="P3758">
        <v>21303</v>
      </c>
      <c r="Q3758">
        <v>21538</v>
      </c>
      <c r="R3758">
        <v>21520</v>
      </c>
      <c r="S3758">
        <v>21825</v>
      </c>
    </row>
    <row r="3759" spans="1:28" x14ac:dyDescent="0.25">
      <c r="A3759" t="str">
        <f t="shared" si="58"/>
        <v>Wels-LandPensionisteneinkommenBrutto_Schnitt</v>
      </c>
      <c r="B3759">
        <v>3758</v>
      </c>
      <c r="C3759">
        <v>418</v>
      </c>
      <c r="D3759" t="s">
        <v>217</v>
      </c>
      <c r="E3759" t="s">
        <v>44</v>
      </c>
      <c r="F3759" t="s">
        <v>54</v>
      </c>
      <c r="G3759">
        <v>15470.9512759351</v>
      </c>
      <c r="H3759">
        <v>15796.831469564</v>
      </c>
      <c r="I3759">
        <v>16415.2707020077</v>
      </c>
      <c r="J3759">
        <v>16981.751410880999</v>
      </c>
      <c r="K3759">
        <v>17701.508221894699</v>
      </c>
      <c r="L3759">
        <v>18336.1139610475</v>
      </c>
      <c r="M3759">
        <v>18811.626609228799</v>
      </c>
      <c r="N3759">
        <v>19249.412207411198</v>
      </c>
      <c r="O3759">
        <v>20035.513214060698</v>
      </c>
      <c r="P3759">
        <v>20652.756027719301</v>
      </c>
      <c r="Q3759">
        <v>21232.800247388699</v>
      </c>
      <c r="R3759">
        <v>21804.4036362523</v>
      </c>
      <c r="S3759">
        <v>22361.899699871101</v>
      </c>
      <c r="T3759">
        <v>22833.598204769401</v>
      </c>
      <c r="U3759">
        <v>23622.978576738598</v>
      </c>
      <c r="V3759">
        <v>24431.651727739401</v>
      </c>
      <c r="W3759">
        <v>25934.353354307601</v>
      </c>
      <c r="X3759">
        <v>26735.116487029401</v>
      </c>
      <c r="Y3759">
        <v>27730.593767215301</v>
      </c>
    </row>
    <row r="3760" spans="1:28" x14ac:dyDescent="0.25">
      <c r="A3760" t="str">
        <f t="shared" si="58"/>
        <v>Wels-LandPensionisteneinkommenBruttobezüge 1000 EUR</v>
      </c>
      <c r="B3760">
        <v>3759</v>
      </c>
      <c r="C3760">
        <v>418</v>
      </c>
      <c r="D3760" t="s">
        <v>217</v>
      </c>
      <c r="E3760" t="s">
        <v>44</v>
      </c>
      <c r="F3760" t="s">
        <v>55</v>
      </c>
      <c r="G3760">
        <v>219223.37958000001</v>
      </c>
      <c r="H3760">
        <v>226810.90624000001</v>
      </c>
      <c r="I3760">
        <v>238743.69709</v>
      </c>
      <c r="J3760">
        <v>250956.32235</v>
      </c>
      <c r="K3760">
        <v>264212.71172000002</v>
      </c>
      <c r="L3760">
        <v>278672.25997999997</v>
      </c>
      <c r="M3760">
        <v>291486.15431000001</v>
      </c>
      <c r="N3760">
        <v>301811.53399999999</v>
      </c>
      <c r="O3760">
        <v>318043.73676</v>
      </c>
      <c r="P3760">
        <v>333789.84292000002</v>
      </c>
      <c r="Q3760">
        <v>347602.17284999997</v>
      </c>
      <c r="R3760">
        <v>356065.91138000001</v>
      </c>
      <c r="S3760">
        <v>364342.43180999998</v>
      </c>
      <c r="T3760">
        <v>375338.68728999997</v>
      </c>
      <c r="U3760">
        <v>394031.28266000003</v>
      </c>
      <c r="V3760">
        <v>414043.20182999998</v>
      </c>
      <c r="W3760">
        <v>441013.67878999998</v>
      </c>
      <c r="X3760">
        <v>465832.66966999997</v>
      </c>
      <c r="Y3760">
        <v>495323.86586999998</v>
      </c>
    </row>
    <row r="3761" spans="1:47" x14ac:dyDescent="0.25">
      <c r="A3761" t="str">
        <f t="shared" si="58"/>
        <v>Wels-LandPensionisteneinkommenBruttobezüge Fälle</v>
      </c>
      <c r="B3761">
        <v>3760</v>
      </c>
      <c r="C3761">
        <v>418</v>
      </c>
      <c r="D3761" t="s">
        <v>217</v>
      </c>
      <c r="E3761" t="s">
        <v>44</v>
      </c>
      <c r="F3761" t="s">
        <v>56</v>
      </c>
      <c r="G3761">
        <v>14170</v>
      </c>
      <c r="H3761">
        <v>14358</v>
      </c>
      <c r="I3761">
        <v>14544</v>
      </c>
      <c r="J3761">
        <v>14778</v>
      </c>
      <c r="K3761">
        <v>14926</v>
      </c>
      <c r="L3761">
        <v>15198</v>
      </c>
      <c r="M3761">
        <v>15495</v>
      </c>
      <c r="N3761">
        <v>15679</v>
      </c>
      <c r="O3761">
        <v>15874</v>
      </c>
      <c r="P3761">
        <v>16162</v>
      </c>
      <c r="Q3761">
        <v>16371</v>
      </c>
      <c r="R3761">
        <v>16330</v>
      </c>
      <c r="S3761">
        <v>16293</v>
      </c>
      <c r="T3761">
        <v>16438</v>
      </c>
      <c r="U3761">
        <v>16680</v>
      </c>
      <c r="V3761">
        <v>16947</v>
      </c>
      <c r="W3761">
        <v>17005</v>
      </c>
      <c r="X3761">
        <v>17424</v>
      </c>
      <c r="Y3761">
        <v>17862</v>
      </c>
    </row>
    <row r="3762" spans="1:47" x14ac:dyDescent="0.25">
      <c r="A3762" t="str">
        <f t="shared" si="58"/>
        <v>Wels-LandPensionisteneinkommenLohnsteuer 1000 EUR</v>
      </c>
      <c r="B3762">
        <v>3761</v>
      </c>
      <c r="C3762">
        <v>418</v>
      </c>
      <c r="D3762" t="s">
        <v>217</v>
      </c>
      <c r="E3762" t="s">
        <v>44</v>
      </c>
      <c r="F3762" t="s">
        <v>57</v>
      </c>
      <c r="G3762">
        <v>23665.762030000002</v>
      </c>
      <c r="H3762">
        <v>22283.755399999998</v>
      </c>
      <c r="I3762">
        <v>24753.264360000001</v>
      </c>
      <c r="J3762">
        <v>27292.90106</v>
      </c>
      <c r="K3762">
        <v>30303.387340000001</v>
      </c>
      <c r="L3762">
        <v>28861.920819999999</v>
      </c>
      <c r="M3762">
        <v>31469.1149</v>
      </c>
      <c r="N3762">
        <v>33903.800779999998</v>
      </c>
      <c r="O3762">
        <v>37707.258880000001</v>
      </c>
      <c r="P3762">
        <v>41092.64976</v>
      </c>
      <c r="Q3762">
        <v>44110.358959999998</v>
      </c>
      <c r="R3762">
        <v>46716.205240000003</v>
      </c>
      <c r="S3762">
        <v>39679.826580000001</v>
      </c>
      <c r="T3762">
        <v>42164.001799999998</v>
      </c>
      <c r="U3762">
        <v>46273.7857</v>
      </c>
      <c r="V3762">
        <v>50455.764190000002</v>
      </c>
      <c r="W3762">
        <v>51213.136850000003</v>
      </c>
      <c r="X3762">
        <v>56141.0144</v>
      </c>
      <c r="Y3762">
        <v>58619.785210000002</v>
      </c>
    </row>
    <row r="3763" spans="1:47" x14ac:dyDescent="0.25">
      <c r="A3763" t="str">
        <f t="shared" si="58"/>
        <v>Wels-LandPensionisteneinkommenLohnsteuer Fälle</v>
      </c>
      <c r="B3763">
        <v>3762</v>
      </c>
      <c r="C3763">
        <v>418</v>
      </c>
      <c r="D3763" t="s">
        <v>217</v>
      </c>
      <c r="E3763" t="s">
        <v>44</v>
      </c>
      <c r="F3763" t="s">
        <v>58</v>
      </c>
      <c r="G3763">
        <v>7944</v>
      </c>
      <c r="H3763">
        <v>7630</v>
      </c>
      <c r="I3763">
        <v>8072</v>
      </c>
      <c r="J3763">
        <v>8866</v>
      </c>
      <c r="K3763">
        <v>9025</v>
      </c>
      <c r="L3763">
        <v>8845</v>
      </c>
      <c r="M3763">
        <v>9239</v>
      </c>
      <c r="N3763">
        <v>9551</v>
      </c>
      <c r="O3763">
        <v>9986</v>
      </c>
      <c r="P3763">
        <v>10411</v>
      </c>
      <c r="Q3763">
        <v>10888</v>
      </c>
      <c r="R3763">
        <v>11083</v>
      </c>
      <c r="S3763">
        <v>11200</v>
      </c>
      <c r="T3763">
        <v>11413</v>
      </c>
      <c r="U3763">
        <v>11897</v>
      </c>
      <c r="V3763">
        <v>12422</v>
      </c>
      <c r="W3763">
        <v>13264</v>
      </c>
      <c r="X3763">
        <v>13898</v>
      </c>
      <c r="Y3763">
        <v>14515</v>
      </c>
    </row>
    <row r="3764" spans="1:47" x14ac:dyDescent="0.25">
      <c r="A3764" t="str">
        <f t="shared" si="58"/>
        <v>Wels-LandPensionisteneinkommenNetto_Schnitt</v>
      </c>
      <c r="B3764">
        <v>3763</v>
      </c>
      <c r="C3764">
        <v>418</v>
      </c>
      <c r="D3764" t="s">
        <v>217</v>
      </c>
      <c r="E3764" t="s">
        <v>44</v>
      </c>
      <c r="F3764" t="s">
        <v>59</v>
      </c>
      <c r="G3764">
        <v>13043.441891319701</v>
      </c>
      <c r="H3764">
        <v>13404.2229983285</v>
      </c>
      <c r="I3764">
        <v>13832.4167278603</v>
      </c>
      <c r="J3764">
        <v>14226.0273494384</v>
      </c>
      <c r="K3764">
        <v>14708.463608468401</v>
      </c>
      <c r="L3764">
        <v>15434.9027207527</v>
      </c>
      <c r="M3764">
        <v>15753.080410455001</v>
      </c>
      <c r="N3764">
        <v>16036.5345022004</v>
      </c>
      <c r="O3764">
        <v>16568.607654025502</v>
      </c>
      <c r="P3764">
        <v>16989.252218784801</v>
      </c>
      <c r="Q3764">
        <v>17387.2298527885</v>
      </c>
      <c r="R3764">
        <v>17762.671028781398</v>
      </c>
      <c r="S3764">
        <v>18714.804377339999</v>
      </c>
      <c r="T3764">
        <v>19033.2757914588</v>
      </c>
      <c r="U3764">
        <v>19577.786977817701</v>
      </c>
      <c r="V3764">
        <v>20141.174255030401</v>
      </c>
      <c r="W3764">
        <v>21543.975507203799</v>
      </c>
      <c r="X3764">
        <v>22098.016976010102</v>
      </c>
      <c r="Y3764">
        <v>22982.778702832798</v>
      </c>
    </row>
    <row r="3765" spans="1:47" x14ac:dyDescent="0.25">
      <c r="A3765" t="str">
        <f t="shared" si="58"/>
        <v>Wels-LandPensionisteneinkommenNettobezüge 1000 EUR</v>
      </c>
      <c r="B3765">
        <v>3764</v>
      </c>
      <c r="C3765">
        <v>418</v>
      </c>
      <c r="D3765" t="s">
        <v>217</v>
      </c>
      <c r="E3765" t="s">
        <v>44</v>
      </c>
      <c r="F3765" t="s">
        <v>60</v>
      </c>
      <c r="G3765">
        <v>184825.5716</v>
      </c>
      <c r="H3765">
        <v>192457.83381000001</v>
      </c>
      <c r="I3765">
        <v>201178.66889</v>
      </c>
      <c r="J3765">
        <v>210232.23217</v>
      </c>
      <c r="K3765">
        <v>219538.52781999999</v>
      </c>
      <c r="L3765">
        <v>234579.65155000001</v>
      </c>
      <c r="M3765">
        <v>244093.98095999999</v>
      </c>
      <c r="N3765">
        <v>251436.82446</v>
      </c>
      <c r="O3765">
        <v>263010.07789999997</v>
      </c>
      <c r="P3765">
        <v>274580.29436</v>
      </c>
      <c r="Q3765">
        <v>284646.33992</v>
      </c>
      <c r="R3765">
        <v>290064.4179</v>
      </c>
      <c r="S3765">
        <v>304920.30771999998</v>
      </c>
      <c r="T3765">
        <v>312868.98745999997</v>
      </c>
      <c r="U3765">
        <v>326557.48679</v>
      </c>
      <c r="V3765">
        <v>341332.48009999999</v>
      </c>
      <c r="W3765">
        <v>366355.30349999998</v>
      </c>
      <c r="X3765">
        <v>385035.84779000003</v>
      </c>
      <c r="Y3765">
        <v>410518.39318999997</v>
      </c>
    </row>
    <row r="3766" spans="1:47" x14ac:dyDescent="0.25">
      <c r="A3766" t="str">
        <f t="shared" si="58"/>
        <v>Wels-LandPensionisteneinkommenSV-Beiträge 1000 EUR</v>
      </c>
      <c r="B3766">
        <v>3765</v>
      </c>
      <c r="C3766">
        <v>418</v>
      </c>
      <c r="D3766" t="s">
        <v>217</v>
      </c>
      <c r="E3766" t="s">
        <v>44</v>
      </c>
      <c r="F3766" t="s">
        <v>61</v>
      </c>
      <c r="G3766">
        <v>10732.04595</v>
      </c>
      <c r="H3766">
        <v>12069.31703</v>
      </c>
      <c r="I3766">
        <v>12811.76384</v>
      </c>
      <c r="J3766">
        <v>13431.189119999999</v>
      </c>
      <c r="K3766">
        <v>14370.796560000001</v>
      </c>
      <c r="L3766">
        <v>15230.687610000001</v>
      </c>
      <c r="M3766">
        <v>15923.05845</v>
      </c>
      <c r="N3766">
        <v>16470.908759999998</v>
      </c>
      <c r="O3766">
        <v>17326.399979999998</v>
      </c>
      <c r="P3766">
        <v>18116.898799999999</v>
      </c>
      <c r="Q3766">
        <v>18845.473969999999</v>
      </c>
      <c r="R3766">
        <v>19285.288240000002</v>
      </c>
      <c r="S3766">
        <v>19742.29751</v>
      </c>
      <c r="T3766">
        <v>20305.69803</v>
      </c>
      <c r="U3766">
        <v>21200.010170000001</v>
      </c>
      <c r="V3766">
        <v>22254.957539999999</v>
      </c>
      <c r="W3766">
        <v>23445.238440000001</v>
      </c>
      <c r="X3766">
        <v>24655.807479999999</v>
      </c>
      <c r="Y3766">
        <v>26185.687470000001</v>
      </c>
    </row>
    <row r="3767" spans="1:47" x14ac:dyDescent="0.25">
      <c r="A3767" t="str">
        <f t="shared" si="58"/>
        <v>Wels-LandPensionisteneinkommenSV-Beiträge Fälle</v>
      </c>
      <c r="B3767">
        <v>3766</v>
      </c>
      <c r="C3767">
        <v>418</v>
      </c>
      <c r="D3767" t="s">
        <v>217</v>
      </c>
      <c r="E3767" t="s">
        <v>44</v>
      </c>
      <c r="F3767" t="s">
        <v>62</v>
      </c>
      <c r="G3767">
        <v>13583</v>
      </c>
      <c r="H3767">
        <v>13746</v>
      </c>
      <c r="I3767">
        <v>13939</v>
      </c>
      <c r="J3767">
        <v>14175</v>
      </c>
      <c r="K3767">
        <v>14309</v>
      </c>
      <c r="L3767">
        <v>14588</v>
      </c>
      <c r="M3767">
        <v>14840</v>
      </c>
      <c r="N3767">
        <v>15036</v>
      </c>
      <c r="O3767">
        <v>15235</v>
      </c>
      <c r="P3767">
        <v>15520</v>
      </c>
      <c r="Q3767">
        <v>15738</v>
      </c>
      <c r="R3767">
        <v>15710</v>
      </c>
      <c r="S3767">
        <v>15678</v>
      </c>
      <c r="T3767">
        <v>15798</v>
      </c>
      <c r="U3767">
        <v>16067</v>
      </c>
      <c r="V3767">
        <v>16297</v>
      </c>
      <c r="W3767">
        <v>16552</v>
      </c>
      <c r="X3767">
        <v>16993</v>
      </c>
      <c r="Y3767">
        <v>17426</v>
      </c>
    </row>
    <row r="3768" spans="1:47" x14ac:dyDescent="0.25">
      <c r="A3768" t="str">
        <f t="shared" si="58"/>
        <v>Wels-LandUnselbstständig BeschäftigteFrauen</v>
      </c>
      <c r="B3768">
        <v>3767</v>
      </c>
      <c r="C3768">
        <v>418</v>
      </c>
      <c r="D3768" t="s">
        <v>217</v>
      </c>
      <c r="E3768" t="s">
        <v>38</v>
      </c>
      <c r="F3768" t="s">
        <v>47</v>
      </c>
      <c r="G3768">
        <v>8054</v>
      </c>
      <c r="H3768">
        <v>8319</v>
      </c>
      <c r="I3768">
        <v>8237</v>
      </c>
      <c r="J3768">
        <v>8638</v>
      </c>
      <c r="K3768">
        <v>8560</v>
      </c>
      <c r="L3768">
        <v>9108</v>
      </c>
      <c r="M3768">
        <v>9002</v>
      </c>
      <c r="N3768">
        <v>9439</v>
      </c>
      <c r="O3768">
        <v>11025</v>
      </c>
      <c r="P3768">
        <v>11455</v>
      </c>
      <c r="Q3768">
        <v>11102</v>
      </c>
      <c r="R3768">
        <v>11499</v>
      </c>
      <c r="S3768">
        <v>11171</v>
      </c>
      <c r="T3768">
        <v>11700</v>
      </c>
      <c r="U3768">
        <v>11628</v>
      </c>
      <c r="V3768">
        <v>12187</v>
      </c>
      <c r="W3768">
        <v>11861</v>
      </c>
      <c r="X3768">
        <v>12378</v>
      </c>
      <c r="Y3768">
        <v>12101</v>
      </c>
      <c r="Z3768">
        <v>12550</v>
      </c>
      <c r="AA3768">
        <v>12212</v>
      </c>
      <c r="AB3768">
        <v>12668</v>
      </c>
      <c r="AC3768">
        <v>12447</v>
      </c>
      <c r="AD3768">
        <v>12812</v>
      </c>
      <c r="AE3768">
        <v>12653</v>
      </c>
      <c r="AF3768">
        <v>12972</v>
      </c>
      <c r="AG3768">
        <v>12931</v>
      </c>
      <c r="AH3768">
        <v>13289</v>
      </c>
      <c r="AI3768">
        <v>13300</v>
      </c>
      <c r="AJ3768">
        <v>13672</v>
      </c>
      <c r="AK3768">
        <v>13558</v>
      </c>
      <c r="AL3768">
        <v>13979</v>
      </c>
      <c r="AM3768">
        <v>13843</v>
      </c>
      <c r="AN3768">
        <v>13962</v>
      </c>
      <c r="AO3768">
        <v>13793</v>
      </c>
      <c r="AP3768">
        <v>14494</v>
      </c>
      <c r="AQ3768">
        <v>14520</v>
      </c>
      <c r="AR3768">
        <v>14788</v>
      </c>
      <c r="AS3768">
        <v>16287</v>
      </c>
      <c r="AT3768">
        <v>16496</v>
      </c>
      <c r="AU3768">
        <v>16243</v>
      </c>
    </row>
    <row r="3769" spans="1:47" x14ac:dyDescent="0.25">
      <c r="A3769" t="str">
        <f t="shared" si="58"/>
        <v>Wels-LandUnselbstständig BeschäftigteInsgesamt</v>
      </c>
      <c r="B3769">
        <v>3768</v>
      </c>
      <c r="C3769">
        <v>418</v>
      </c>
      <c r="D3769" t="s">
        <v>217</v>
      </c>
      <c r="E3769" t="s">
        <v>38</v>
      </c>
      <c r="F3769" t="s">
        <v>48</v>
      </c>
      <c r="G3769">
        <v>19609</v>
      </c>
      <c r="H3769">
        <v>21057</v>
      </c>
      <c r="I3769">
        <v>19961</v>
      </c>
      <c r="J3769">
        <v>21631</v>
      </c>
      <c r="K3769">
        <v>20370</v>
      </c>
      <c r="L3769">
        <v>22345</v>
      </c>
      <c r="M3769">
        <v>21737</v>
      </c>
      <c r="N3769">
        <v>23513</v>
      </c>
      <c r="O3769">
        <v>24696</v>
      </c>
      <c r="P3769">
        <v>25622</v>
      </c>
      <c r="Q3769">
        <v>24511</v>
      </c>
      <c r="R3769">
        <v>25472</v>
      </c>
      <c r="S3769">
        <v>24389</v>
      </c>
      <c r="T3769">
        <v>25857</v>
      </c>
      <c r="U3769">
        <v>25175</v>
      </c>
      <c r="V3769">
        <v>26613</v>
      </c>
      <c r="W3769">
        <v>25744</v>
      </c>
      <c r="X3769">
        <v>27182</v>
      </c>
      <c r="Y3769">
        <v>26127</v>
      </c>
      <c r="Z3769">
        <v>27465</v>
      </c>
      <c r="AA3769">
        <v>26281</v>
      </c>
      <c r="AB3769">
        <v>27496</v>
      </c>
      <c r="AC3769">
        <v>26669</v>
      </c>
      <c r="AD3769">
        <v>27952</v>
      </c>
      <c r="AE3769">
        <v>27254</v>
      </c>
      <c r="AF3769">
        <v>28335</v>
      </c>
      <c r="AG3769">
        <v>27793</v>
      </c>
      <c r="AH3769">
        <v>28965</v>
      </c>
      <c r="AI3769">
        <v>28542</v>
      </c>
      <c r="AJ3769">
        <v>29774</v>
      </c>
      <c r="AK3769">
        <v>29141</v>
      </c>
      <c r="AL3769">
        <v>30313</v>
      </c>
      <c r="AM3769">
        <v>29600</v>
      </c>
      <c r="AN3769">
        <v>30213</v>
      </c>
      <c r="AO3769">
        <v>29613</v>
      </c>
      <c r="AP3769">
        <v>31164</v>
      </c>
      <c r="AQ3769">
        <v>30858</v>
      </c>
      <c r="AR3769">
        <v>31778</v>
      </c>
      <c r="AS3769">
        <v>34387</v>
      </c>
      <c r="AT3769">
        <v>35228</v>
      </c>
      <c r="AU3769">
        <v>34307</v>
      </c>
    </row>
    <row r="3770" spans="1:47" x14ac:dyDescent="0.25">
      <c r="A3770" t="str">
        <f t="shared" si="58"/>
        <v>Wels-LandUnselbstständig BeschäftigteMänner</v>
      </c>
      <c r="B3770">
        <v>3769</v>
      </c>
      <c r="C3770">
        <v>418</v>
      </c>
      <c r="D3770" t="s">
        <v>217</v>
      </c>
      <c r="E3770" t="s">
        <v>38</v>
      </c>
      <c r="F3770" t="s">
        <v>49</v>
      </c>
      <c r="G3770">
        <v>11555</v>
      </c>
      <c r="H3770">
        <v>12738</v>
      </c>
      <c r="I3770">
        <v>11724</v>
      </c>
      <c r="J3770">
        <v>12993</v>
      </c>
      <c r="K3770">
        <v>11810</v>
      </c>
      <c r="L3770">
        <v>13237</v>
      </c>
      <c r="M3770">
        <v>12735</v>
      </c>
      <c r="N3770">
        <v>14074</v>
      </c>
      <c r="O3770">
        <v>13671</v>
      </c>
      <c r="P3770">
        <v>14167</v>
      </c>
      <c r="Q3770">
        <v>13409</v>
      </c>
      <c r="R3770">
        <v>13973</v>
      </c>
      <c r="S3770">
        <v>13218</v>
      </c>
      <c r="T3770">
        <v>14157</v>
      </c>
      <c r="U3770">
        <v>13547</v>
      </c>
      <c r="V3770">
        <v>14426</v>
      </c>
      <c r="W3770">
        <v>13883</v>
      </c>
      <c r="X3770">
        <v>14804</v>
      </c>
      <c r="Y3770">
        <v>14026</v>
      </c>
      <c r="Z3770">
        <v>14915</v>
      </c>
      <c r="AA3770">
        <v>14069</v>
      </c>
      <c r="AB3770">
        <v>14828</v>
      </c>
      <c r="AC3770">
        <v>14222</v>
      </c>
      <c r="AD3770">
        <v>15140</v>
      </c>
      <c r="AE3770">
        <v>14601</v>
      </c>
      <c r="AF3770">
        <v>15363</v>
      </c>
      <c r="AG3770">
        <v>14862</v>
      </c>
      <c r="AH3770">
        <v>15676</v>
      </c>
      <c r="AI3770">
        <v>15242</v>
      </c>
      <c r="AJ3770">
        <v>16102</v>
      </c>
      <c r="AK3770">
        <v>15583</v>
      </c>
      <c r="AL3770">
        <v>16334</v>
      </c>
      <c r="AM3770">
        <v>15757</v>
      </c>
      <c r="AN3770">
        <v>16251</v>
      </c>
      <c r="AO3770">
        <v>15820</v>
      </c>
      <c r="AP3770">
        <v>16670</v>
      </c>
      <c r="AQ3770">
        <v>16338</v>
      </c>
      <c r="AR3770">
        <v>16990</v>
      </c>
      <c r="AS3770">
        <v>18100</v>
      </c>
      <c r="AT3770">
        <v>18732</v>
      </c>
      <c r="AU3770">
        <v>18064</v>
      </c>
    </row>
    <row r="3771" spans="1:47" x14ac:dyDescent="0.25">
      <c r="A3771" t="str">
        <f t="shared" si="58"/>
        <v>Wels-LandUnselbstständig Beschäftigte GW mgfInsgesamt</v>
      </c>
      <c r="B3771">
        <v>3770</v>
      </c>
      <c r="C3771">
        <v>418</v>
      </c>
      <c r="D3771" t="s">
        <v>217</v>
      </c>
      <c r="E3771" t="s">
        <v>450</v>
      </c>
      <c r="F3771" t="s">
        <v>48</v>
      </c>
      <c r="G3771">
        <v>23860.676705006001</v>
      </c>
      <c r="H3771">
        <v>23127.852875183002</v>
      </c>
      <c r="I3771">
        <v>25728.859888253999</v>
      </c>
      <c r="J3771">
        <v>24906.714641514001</v>
      </c>
      <c r="K3771">
        <v>26396.85781691</v>
      </c>
      <c r="L3771">
        <v>25902.709185039999</v>
      </c>
      <c r="M3771">
        <v>27137.066944074999</v>
      </c>
      <c r="N3771">
        <v>25683.152230313</v>
      </c>
      <c r="O3771">
        <v>28210.506042101999</v>
      </c>
      <c r="P3771">
        <v>27643.247478408</v>
      </c>
      <c r="Q3771">
        <v>29195.179487424</v>
      </c>
      <c r="R3771">
        <v>27952.532262971999</v>
      </c>
      <c r="S3771">
        <v>30407.907263069999</v>
      </c>
      <c r="T3771">
        <v>29488.359788681999</v>
      </c>
    </row>
    <row r="3772" spans="1:47" x14ac:dyDescent="0.25">
      <c r="A3772" t="str">
        <f t="shared" si="58"/>
        <v>Wels-LandUnselbstständig Beschäftigte GW ogfInsgesamt</v>
      </c>
      <c r="B3772">
        <v>3771</v>
      </c>
      <c r="C3772">
        <v>418</v>
      </c>
      <c r="D3772" t="s">
        <v>217</v>
      </c>
      <c r="E3772" t="s">
        <v>449</v>
      </c>
      <c r="F3772" t="s">
        <v>48</v>
      </c>
      <c r="G3772">
        <v>22425.342104020001</v>
      </c>
      <c r="H3772">
        <v>21791.017094088002</v>
      </c>
      <c r="I3772">
        <v>24279.079421164999</v>
      </c>
      <c r="J3772">
        <v>23551.952715405001</v>
      </c>
      <c r="K3772">
        <v>24928.966737539002</v>
      </c>
      <c r="L3772">
        <v>24536.602100102002</v>
      </c>
      <c r="M3772">
        <v>25729.131743172002</v>
      </c>
      <c r="N3772">
        <v>24354.336831878001</v>
      </c>
      <c r="O3772">
        <v>26690.406517660002</v>
      </c>
      <c r="P3772">
        <v>26232.137001243002</v>
      </c>
      <c r="Q3772">
        <v>27677.340097339998</v>
      </c>
      <c r="R3772">
        <v>26505.438444053001</v>
      </c>
      <c r="S3772">
        <v>28847.632047449999</v>
      </c>
      <c r="T3772">
        <v>27880.114063382</v>
      </c>
    </row>
    <row r="3773" spans="1:47" x14ac:dyDescent="0.25">
      <c r="A3773" t="str">
        <f t="shared" si="58"/>
        <v>Wels-LandUnternehmenInsgesamt</v>
      </c>
      <c r="B3773">
        <v>3772</v>
      </c>
      <c r="C3773">
        <v>418</v>
      </c>
      <c r="D3773" t="s">
        <v>217</v>
      </c>
      <c r="E3773" t="s">
        <v>475</v>
      </c>
      <c r="F3773" t="s">
        <v>48</v>
      </c>
      <c r="G3773">
        <v>5724</v>
      </c>
      <c r="H3773">
        <v>5727</v>
      </c>
      <c r="I3773">
        <v>5939</v>
      </c>
    </row>
    <row r="3774" spans="1:47" x14ac:dyDescent="0.25">
      <c r="A3774" t="str">
        <f t="shared" si="58"/>
        <v>Wels-LandWohnbevölkerungInsgesamt</v>
      </c>
      <c r="B3774">
        <v>3773</v>
      </c>
      <c r="C3774">
        <v>418</v>
      </c>
      <c r="D3774" t="s">
        <v>217</v>
      </c>
      <c r="E3774" t="s">
        <v>42</v>
      </c>
      <c r="F3774" t="s">
        <v>48</v>
      </c>
      <c r="G3774">
        <v>63267</v>
      </c>
      <c r="H3774">
        <v>63610</v>
      </c>
      <c r="I3774">
        <v>64234</v>
      </c>
      <c r="J3774">
        <v>64928</v>
      </c>
      <c r="K3774">
        <v>65223</v>
      </c>
      <c r="L3774">
        <v>65716</v>
      </c>
      <c r="M3774">
        <v>66365</v>
      </c>
      <c r="N3774">
        <v>66860</v>
      </c>
      <c r="O3774">
        <v>67125</v>
      </c>
      <c r="P3774">
        <v>67511</v>
      </c>
      <c r="Q3774">
        <v>67894</v>
      </c>
      <c r="R3774">
        <v>68243</v>
      </c>
      <c r="S3774">
        <v>68600</v>
      </c>
      <c r="T3774">
        <v>69316</v>
      </c>
      <c r="U3774">
        <v>70241</v>
      </c>
      <c r="V3774">
        <v>71130</v>
      </c>
      <c r="W3774">
        <v>72098</v>
      </c>
      <c r="X3774">
        <v>73094</v>
      </c>
      <c r="Y3774">
        <v>73777</v>
      </c>
      <c r="Z3774">
        <v>74574</v>
      </c>
      <c r="AA3774">
        <v>75239</v>
      </c>
      <c r="AB3774">
        <v>76130</v>
      </c>
    </row>
    <row r="3775" spans="1:47" x14ac:dyDescent="0.25">
      <c r="A3775" t="str">
        <f t="shared" si="58"/>
        <v>OÖ: nicht bezirksweise erfassbarUnselbstständig BeschäftigteFrauen</v>
      </c>
      <c r="B3775">
        <v>3774</v>
      </c>
      <c r="C3775">
        <v>490</v>
      </c>
      <c r="D3775" t="s">
        <v>218</v>
      </c>
      <c r="E3775" t="s">
        <v>38</v>
      </c>
      <c r="F3775" t="s">
        <v>47</v>
      </c>
      <c r="G3775">
        <v>42549</v>
      </c>
      <c r="H3775">
        <v>45268</v>
      </c>
      <c r="I3775">
        <v>47554</v>
      </c>
      <c r="J3775">
        <v>50072</v>
      </c>
      <c r="K3775">
        <v>53650</v>
      </c>
      <c r="L3775">
        <v>45522</v>
      </c>
      <c r="M3775">
        <v>45805</v>
      </c>
      <c r="N3775">
        <v>48263</v>
      </c>
    </row>
    <row r="3776" spans="1:47" x14ac:dyDescent="0.25">
      <c r="A3776" t="str">
        <f t="shared" si="58"/>
        <v>OÖ: nicht bezirksweise erfassbarUnselbstständig BeschäftigteInsgesamt</v>
      </c>
      <c r="B3776">
        <v>3775</v>
      </c>
      <c r="C3776">
        <v>490</v>
      </c>
      <c r="D3776" t="s">
        <v>218</v>
      </c>
      <c r="E3776" t="s">
        <v>38</v>
      </c>
      <c r="F3776" t="s">
        <v>48</v>
      </c>
      <c r="G3776">
        <v>77037</v>
      </c>
      <c r="H3776">
        <v>80390</v>
      </c>
      <c r="I3776">
        <v>82880</v>
      </c>
      <c r="J3776">
        <v>85020</v>
      </c>
      <c r="K3776">
        <v>88897</v>
      </c>
      <c r="L3776">
        <v>83304</v>
      </c>
      <c r="M3776">
        <v>81589</v>
      </c>
      <c r="N3776">
        <v>90049</v>
      </c>
    </row>
    <row r="3777" spans="1:35" x14ac:dyDescent="0.25">
      <c r="A3777" t="str">
        <f t="shared" si="58"/>
        <v>OÖ: nicht bezirksweise erfassbarUnselbstständig BeschäftigteMänner</v>
      </c>
      <c r="B3777">
        <v>3776</v>
      </c>
      <c r="C3777">
        <v>490</v>
      </c>
      <c r="D3777" t="s">
        <v>218</v>
      </c>
      <c r="E3777" t="s">
        <v>38</v>
      </c>
      <c r="F3777" t="s">
        <v>49</v>
      </c>
      <c r="G3777">
        <v>34488</v>
      </c>
      <c r="H3777">
        <v>35122</v>
      </c>
      <c r="I3777">
        <v>35326</v>
      </c>
      <c r="J3777">
        <v>34948</v>
      </c>
      <c r="K3777">
        <v>35247</v>
      </c>
      <c r="L3777">
        <v>37782</v>
      </c>
      <c r="M3777">
        <v>35784</v>
      </c>
      <c r="N3777">
        <v>41786</v>
      </c>
    </row>
    <row r="3778" spans="1:35" x14ac:dyDescent="0.25">
      <c r="A3778" t="str">
        <f t="shared" si="58"/>
        <v>keine Zuordnung OÖArbeitsloseFrauen</v>
      </c>
      <c r="B3778">
        <v>3777</v>
      </c>
      <c r="C3778">
        <v>499</v>
      </c>
      <c r="D3778" t="s">
        <v>219</v>
      </c>
      <c r="E3778" t="s">
        <v>36</v>
      </c>
      <c r="F3778" t="s">
        <v>47</v>
      </c>
      <c r="U3778">
        <v>1</v>
      </c>
    </row>
    <row r="3779" spans="1:35" x14ac:dyDescent="0.25">
      <c r="A3779" t="str">
        <f t="shared" ref="A3779:A3842" si="59">D3779&amp;E3779&amp;F3779</f>
        <v>keine Zuordnung OÖArbeitsloseInsgesamt</v>
      </c>
      <c r="B3779">
        <v>3778</v>
      </c>
      <c r="C3779">
        <v>499</v>
      </c>
      <c r="D3779" t="s">
        <v>219</v>
      </c>
      <c r="E3779" t="s">
        <v>36</v>
      </c>
      <c r="F3779" t="s">
        <v>48</v>
      </c>
      <c r="U3779">
        <v>1</v>
      </c>
    </row>
    <row r="3780" spans="1:35" x14ac:dyDescent="0.25">
      <c r="A3780" t="str">
        <f t="shared" si="59"/>
        <v>keine Zuordnung OÖarbeitslose AusländerFrauen</v>
      </c>
      <c r="B3780">
        <v>3779</v>
      </c>
      <c r="C3780">
        <v>499</v>
      </c>
      <c r="D3780" t="s">
        <v>219</v>
      </c>
      <c r="E3780" t="s">
        <v>37</v>
      </c>
      <c r="F3780" t="s">
        <v>47</v>
      </c>
      <c r="U3780">
        <v>1</v>
      </c>
    </row>
    <row r="3781" spans="1:35" x14ac:dyDescent="0.25">
      <c r="A3781" t="str">
        <f t="shared" si="59"/>
        <v>keine Zuordnung OÖarbeitslose AusländerInsgesamt</v>
      </c>
      <c r="B3781">
        <v>3780</v>
      </c>
      <c r="C3781">
        <v>499</v>
      </c>
      <c r="D3781" t="s">
        <v>219</v>
      </c>
      <c r="E3781" t="s">
        <v>37</v>
      </c>
      <c r="F3781" t="s">
        <v>48</v>
      </c>
      <c r="U3781">
        <v>1</v>
      </c>
    </row>
    <row r="3782" spans="1:35" x14ac:dyDescent="0.25">
      <c r="A3782" t="str">
        <f t="shared" si="59"/>
        <v>keine Zuordnung OÖKammermitgliedschaftenAktiv</v>
      </c>
      <c r="B3782">
        <v>3781</v>
      </c>
      <c r="C3782">
        <v>499</v>
      </c>
      <c r="D3782" t="s">
        <v>219</v>
      </c>
      <c r="E3782" t="s">
        <v>39</v>
      </c>
      <c r="F3782" t="s">
        <v>50</v>
      </c>
      <c r="H3782">
        <v>2</v>
      </c>
      <c r="J3782">
        <v>91</v>
      </c>
      <c r="K3782">
        <v>15</v>
      </c>
      <c r="M3782">
        <v>2</v>
      </c>
      <c r="N3782">
        <v>1</v>
      </c>
      <c r="Z3782">
        <v>1</v>
      </c>
      <c r="AC3782">
        <v>1</v>
      </c>
      <c r="AI3782">
        <v>0</v>
      </c>
    </row>
    <row r="3783" spans="1:35" x14ac:dyDescent="0.25">
      <c r="A3783" t="str">
        <f t="shared" si="59"/>
        <v>keine Zuordnung OÖKammermitgliedschaftenInsgesamt</v>
      </c>
      <c r="B3783">
        <v>3782</v>
      </c>
      <c r="C3783">
        <v>499</v>
      </c>
      <c r="D3783" t="s">
        <v>219</v>
      </c>
      <c r="E3783" t="s">
        <v>39</v>
      </c>
      <c r="F3783" t="s">
        <v>48</v>
      </c>
      <c r="H3783">
        <v>2</v>
      </c>
      <c r="J3783">
        <v>95</v>
      </c>
      <c r="K3783">
        <v>21</v>
      </c>
      <c r="M3783">
        <v>2</v>
      </c>
      <c r="N3783">
        <v>1</v>
      </c>
      <c r="Z3783">
        <v>1</v>
      </c>
      <c r="AC3783">
        <v>1</v>
      </c>
      <c r="AI3783">
        <v>1</v>
      </c>
    </row>
    <row r="3784" spans="1:35" x14ac:dyDescent="0.25">
      <c r="A3784" t="str">
        <f t="shared" si="59"/>
        <v>keine Zuordnung OÖKammermitgliedschaftenRuhend</v>
      </c>
      <c r="B3784">
        <v>3783</v>
      </c>
      <c r="C3784">
        <v>499</v>
      </c>
      <c r="D3784" t="s">
        <v>219</v>
      </c>
      <c r="E3784" t="s">
        <v>39</v>
      </c>
      <c r="F3784" t="s">
        <v>51</v>
      </c>
      <c r="H3784">
        <v>0</v>
      </c>
      <c r="J3784">
        <v>4</v>
      </c>
      <c r="K3784">
        <v>6</v>
      </c>
      <c r="M3784">
        <v>0</v>
      </c>
      <c r="N3784">
        <v>0</v>
      </c>
      <c r="Z3784">
        <v>0</v>
      </c>
      <c r="AC3784">
        <v>0</v>
      </c>
      <c r="AI3784">
        <v>1</v>
      </c>
    </row>
    <row r="3785" spans="1:35" x14ac:dyDescent="0.25">
      <c r="A3785" t="str">
        <f t="shared" si="59"/>
        <v>keine Zuordnung OÖLehrlinge1. Lehrjahr, männlich</v>
      </c>
      <c r="B3785">
        <v>3784</v>
      </c>
      <c r="C3785">
        <v>499</v>
      </c>
      <c r="D3785" t="s">
        <v>219</v>
      </c>
      <c r="E3785" t="s">
        <v>46</v>
      </c>
      <c r="F3785" t="s">
        <v>65</v>
      </c>
      <c r="G3785">
        <v>7</v>
      </c>
      <c r="H3785">
        <v>8</v>
      </c>
      <c r="I3785">
        <v>50</v>
      </c>
      <c r="J3785">
        <v>3</v>
      </c>
      <c r="K3785">
        <v>6</v>
      </c>
      <c r="Q3785">
        <v>0</v>
      </c>
    </row>
    <row r="3786" spans="1:35" x14ac:dyDescent="0.25">
      <c r="A3786" t="str">
        <f t="shared" si="59"/>
        <v>keine Zuordnung OÖLehrlinge1. Lehrjahr, weiblich</v>
      </c>
      <c r="B3786">
        <v>3785</v>
      </c>
      <c r="C3786">
        <v>499</v>
      </c>
      <c r="D3786" t="s">
        <v>219</v>
      </c>
      <c r="E3786" t="s">
        <v>46</v>
      </c>
      <c r="F3786" t="s">
        <v>66</v>
      </c>
      <c r="G3786">
        <v>13</v>
      </c>
      <c r="H3786">
        <v>20</v>
      </c>
      <c r="I3786">
        <v>87</v>
      </c>
      <c r="J3786">
        <v>4</v>
      </c>
      <c r="K3786">
        <v>2</v>
      </c>
      <c r="Q3786">
        <v>2</v>
      </c>
    </row>
    <row r="3787" spans="1:35" x14ac:dyDescent="0.25">
      <c r="A3787" t="str">
        <f t="shared" si="59"/>
        <v>keine Zuordnung OÖLehrlinge2. Lehrjahr, männlich</v>
      </c>
      <c r="B3787">
        <v>3786</v>
      </c>
      <c r="C3787">
        <v>499</v>
      </c>
      <c r="D3787" t="s">
        <v>219</v>
      </c>
      <c r="E3787" t="s">
        <v>46</v>
      </c>
      <c r="F3787" t="s">
        <v>67</v>
      </c>
      <c r="G3787">
        <v>1</v>
      </c>
      <c r="H3787">
        <v>7</v>
      </c>
      <c r="I3787">
        <v>68</v>
      </c>
      <c r="J3787">
        <v>31</v>
      </c>
      <c r="K3787">
        <v>1</v>
      </c>
      <c r="Q3787">
        <v>0</v>
      </c>
    </row>
    <row r="3788" spans="1:35" x14ac:dyDescent="0.25">
      <c r="A3788" t="str">
        <f t="shared" si="59"/>
        <v>keine Zuordnung OÖLehrlinge2. Lehrjahr, weiblich</v>
      </c>
      <c r="B3788">
        <v>3787</v>
      </c>
      <c r="C3788">
        <v>499</v>
      </c>
      <c r="D3788" t="s">
        <v>219</v>
      </c>
      <c r="E3788" t="s">
        <v>46</v>
      </c>
      <c r="F3788" t="s">
        <v>68</v>
      </c>
      <c r="G3788">
        <v>5</v>
      </c>
      <c r="H3788">
        <v>21</v>
      </c>
      <c r="I3788">
        <v>91</v>
      </c>
      <c r="J3788">
        <v>33</v>
      </c>
    </row>
    <row r="3789" spans="1:35" x14ac:dyDescent="0.25">
      <c r="A3789" t="str">
        <f t="shared" si="59"/>
        <v>keine Zuordnung OÖLehrlinge3. Lehrjahr, männlich</v>
      </c>
      <c r="B3789">
        <v>3788</v>
      </c>
      <c r="C3789">
        <v>499</v>
      </c>
      <c r="D3789" t="s">
        <v>219</v>
      </c>
      <c r="E3789" t="s">
        <v>46</v>
      </c>
      <c r="F3789" t="s">
        <v>69</v>
      </c>
      <c r="G3789">
        <v>3</v>
      </c>
      <c r="H3789">
        <v>1</v>
      </c>
      <c r="I3789">
        <v>70</v>
      </c>
      <c r="J3789">
        <v>61</v>
      </c>
      <c r="K3789">
        <v>0</v>
      </c>
      <c r="Q3789">
        <v>0</v>
      </c>
    </row>
    <row r="3790" spans="1:35" x14ac:dyDescent="0.25">
      <c r="A3790" t="str">
        <f t="shared" si="59"/>
        <v>keine Zuordnung OÖLehrlinge3. Lehrjahr, weiblich</v>
      </c>
      <c r="B3790">
        <v>3789</v>
      </c>
      <c r="C3790">
        <v>499</v>
      </c>
      <c r="D3790" t="s">
        <v>219</v>
      </c>
      <c r="E3790" t="s">
        <v>46</v>
      </c>
      <c r="F3790" t="s">
        <v>70</v>
      </c>
      <c r="G3790">
        <v>7</v>
      </c>
      <c r="H3790">
        <v>4</v>
      </c>
      <c r="I3790">
        <v>130</v>
      </c>
      <c r="J3790">
        <v>62</v>
      </c>
    </row>
    <row r="3791" spans="1:35" x14ac:dyDescent="0.25">
      <c r="A3791" t="str">
        <f t="shared" si="59"/>
        <v>keine Zuordnung OÖLehrlinge4. Lehrjahr, männlich</v>
      </c>
      <c r="B3791">
        <v>3790</v>
      </c>
      <c r="C3791">
        <v>499</v>
      </c>
      <c r="D3791" t="s">
        <v>219</v>
      </c>
      <c r="E3791" t="s">
        <v>46</v>
      </c>
      <c r="F3791" t="s">
        <v>71</v>
      </c>
      <c r="G3791">
        <v>1</v>
      </c>
      <c r="H3791">
        <v>2</v>
      </c>
      <c r="I3791">
        <v>19</v>
      </c>
      <c r="J3791">
        <v>18</v>
      </c>
      <c r="K3791">
        <v>0</v>
      </c>
      <c r="Q3791">
        <v>0</v>
      </c>
    </row>
    <row r="3792" spans="1:35" x14ac:dyDescent="0.25">
      <c r="A3792" t="str">
        <f t="shared" si="59"/>
        <v>keine Zuordnung OÖLehrlinge4. Lehrjahr, weiblich</v>
      </c>
      <c r="B3792">
        <v>3791</v>
      </c>
      <c r="C3792">
        <v>499</v>
      </c>
      <c r="D3792" t="s">
        <v>219</v>
      </c>
      <c r="E3792" t="s">
        <v>46</v>
      </c>
      <c r="F3792" t="s">
        <v>72</v>
      </c>
      <c r="I3792">
        <v>10</v>
      </c>
      <c r="J3792">
        <v>5</v>
      </c>
    </row>
    <row r="3793" spans="1:47" x14ac:dyDescent="0.25">
      <c r="A3793" t="str">
        <f t="shared" si="59"/>
        <v>keine Zuordnung OÖLehrlingeFrauen</v>
      </c>
      <c r="B3793">
        <v>3792</v>
      </c>
      <c r="C3793">
        <v>499</v>
      </c>
      <c r="D3793" t="s">
        <v>219</v>
      </c>
      <c r="E3793" t="s">
        <v>46</v>
      </c>
      <c r="F3793" t="s">
        <v>47</v>
      </c>
      <c r="G3793">
        <v>25</v>
      </c>
      <c r="H3793">
        <v>45</v>
      </c>
      <c r="I3793">
        <v>318</v>
      </c>
      <c r="J3793">
        <v>104</v>
      </c>
      <c r="K3793">
        <v>2</v>
      </c>
      <c r="Q3793">
        <v>2</v>
      </c>
    </row>
    <row r="3794" spans="1:47" x14ac:dyDescent="0.25">
      <c r="A3794" t="str">
        <f t="shared" si="59"/>
        <v>keine Zuordnung OÖLehrlingeInsgesamt</v>
      </c>
      <c r="B3794">
        <v>3793</v>
      </c>
      <c r="C3794">
        <v>499</v>
      </c>
      <c r="D3794" t="s">
        <v>219</v>
      </c>
      <c r="E3794" t="s">
        <v>46</v>
      </c>
      <c r="F3794" t="s">
        <v>48</v>
      </c>
      <c r="G3794">
        <v>37</v>
      </c>
      <c r="H3794">
        <v>63</v>
      </c>
      <c r="I3794">
        <v>525</v>
      </c>
      <c r="J3794">
        <v>217</v>
      </c>
      <c r="K3794">
        <v>9</v>
      </c>
      <c r="Q3794">
        <v>2</v>
      </c>
    </row>
    <row r="3795" spans="1:47" x14ac:dyDescent="0.25">
      <c r="A3795" t="str">
        <f t="shared" si="59"/>
        <v>keine Zuordnung OÖLehrlingeMänner</v>
      </c>
      <c r="B3795">
        <v>3794</v>
      </c>
      <c r="C3795">
        <v>499</v>
      </c>
      <c r="D3795" t="s">
        <v>219</v>
      </c>
      <c r="E3795" t="s">
        <v>46</v>
      </c>
      <c r="F3795" t="s">
        <v>49</v>
      </c>
      <c r="G3795">
        <v>12</v>
      </c>
      <c r="H3795">
        <v>18</v>
      </c>
      <c r="I3795">
        <v>207</v>
      </c>
      <c r="J3795">
        <v>113</v>
      </c>
      <c r="K3795">
        <v>7</v>
      </c>
      <c r="Q3795">
        <v>0</v>
      </c>
    </row>
    <row r="3796" spans="1:47" x14ac:dyDescent="0.25">
      <c r="A3796" t="str">
        <f t="shared" si="59"/>
        <v>keine Zuordnung OÖUnselbstständig BeschäftigteFrauen</v>
      </c>
      <c r="B3796">
        <v>3795</v>
      </c>
      <c r="C3796">
        <v>499</v>
      </c>
      <c r="D3796" t="s">
        <v>219</v>
      </c>
      <c r="E3796" t="s">
        <v>38</v>
      </c>
      <c r="F3796" t="s">
        <v>47</v>
      </c>
      <c r="G3796">
        <v>4217</v>
      </c>
      <c r="H3796">
        <v>3779</v>
      </c>
      <c r="I3796">
        <v>2235</v>
      </c>
      <c r="J3796">
        <v>1908</v>
      </c>
      <c r="K3796">
        <v>1915</v>
      </c>
      <c r="L3796">
        <v>1285</v>
      </c>
      <c r="M3796">
        <v>1298</v>
      </c>
      <c r="N3796">
        <v>1306</v>
      </c>
    </row>
    <row r="3797" spans="1:47" x14ac:dyDescent="0.25">
      <c r="A3797" t="str">
        <f t="shared" si="59"/>
        <v>keine Zuordnung OÖUnselbstständig BeschäftigteInsgesamt</v>
      </c>
      <c r="B3797">
        <v>3796</v>
      </c>
      <c r="C3797">
        <v>499</v>
      </c>
      <c r="D3797" t="s">
        <v>219</v>
      </c>
      <c r="E3797" t="s">
        <v>38</v>
      </c>
      <c r="F3797" t="s">
        <v>48</v>
      </c>
      <c r="G3797">
        <v>9270</v>
      </c>
      <c r="H3797">
        <v>8713</v>
      </c>
      <c r="I3797">
        <v>6211</v>
      </c>
      <c r="J3797">
        <v>5909</v>
      </c>
      <c r="K3797">
        <v>5926</v>
      </c>
      <c r="L3797">
        <v>5083</v>
      </c>
      <c r="M3797">
        <v>5065</v>
      </c>
      <c r="N3797">
        <v>5142</v>
      </c>
    </row>
    <row r="3798" spans="1:47" x14ac:dyDescent="0.25">
      <c r="A3798" t="str">
        <f t="shared" si="59"/>
        <v>keine Zuordnung OÖUnselbstständig BeschäftigteMänner</v>
      </c>
      <c r="B3798">
        <v>3797</v>
      </c>
      <c r="C3798">
        <v>499</v>
      </c>
      <c r="D3798" t="s">
        <v>219</v>
      </c>
      <c r="E3798" t="s">
        <v>38</v>
      </c>
      <c r="F3798" t="s">
        <v>49</v>
      </c>
      <c r="G3798">
        <v>5053</v>
      </c>
      <c r="H3798">
        <v>4934</v>
      </c>
      <c r="I3798">
        <v>3976</v>
      </c>
      <c r="J3798">
        <v>4001</v>
      </c>
      <c r="K3798">
        <v>4011</v>
      </c>
      <c r="L3798">
        <v>3798</v>
      </c>
      <c r="M3798">
        <v>3767</v>
      </c>
      <c r="N3798">
        <v>3836</v>
      </c>
    </row>
    <row r="3799" spans="1:47" x14ac:dyDescent="0.25">
      <c r="A3799" t="str">
        <f t="shared" si="59"/>
        <v>SalzburgArbeitnehmereinkommenBrutto_Schnitt</v>
      </c>
      <c r="B3799">
        <v>3798</v>
      </c>
      <c r="C3799">
        <v>500</v>
      </c>
      <c r="D3799" t="s">
        <v>220</v>
      </c>
      <c r="E3799" t="s">
        <v>43</v>
      </c>
      <c r="F3799" t="s">
        <v>54</v>
      </c>
      <c r="G3799">
        <v>23302.985778381801</v>
      </c>
      <c r="H3799">
        <v>23923.7561858751</v>
      </c>
      <c r="I3799">
        <v>24546.756089455801</v>
      </c>
      <c r="J3799">
        <v>25256.075921313401</v>
      </c>
      <c r="K3799">
        <v>25982.949158124</v>
      </c>
      <c r="L3799">
        <v>26313.489688398298</v>
      </c>
      <c r="M3799">
        <v>26521.1659956615</v>
      </c>
      <c r="N3799">
        <v>26996.4185179013</v>
      </c>
      <c r="O3799">
        <v>27749.056627928501</v>
      </c>
      <c r="P3799">
        <v>28204.195532150901</v>
      </c>
      <c r="Q3799">
        <v>28681.0862980454</v>
      </c>
      <c r="R3799">
        <v>29360.5168857473</v>
      </c>
      <c r="S3799">
        <v>30049.5387130198</v>
      </c>
      <c r="T3799">
        <v>30640.535006669099</v>
      </c>
      <c r="U3799">
        <v>31688.877522283001</v>
      </c>
      <c r="V3799">
        <v>32626.437887198401</v>
      </c>
      <c r="W3799">
        <v>33526.438253868997</v>
      </c>
      <c r="X3799">
        <v>34809.111062854099</v>
      </c>
      <c r="Y3799">
        <v>36232.441209718701</v>
      </c>
    </row>
    <row r="3800" spans="1:47" x14ac:dyDescent="0.25">
      <c r="A3800" t="str">
        <f t="shared" si="59"/>
        <v>SalzburgArbeitnehmereinkommenBruttobezüge 1000 EUR</v>
      </c>
      <c r="B3800">
        <v>3799</v>
      </c>
      <c r="C3800">
        <v>500</v>
      </c>
      <c r="D3800" t="s">
        <v>220</v>
      </c>
      <c r="E3800" t="s">
        <v>43</v>
      </c>
      <c r="F3800" t="s">
        <v>55</v>
      </c>
      <c r="G3800">
        <v>5641466.4330599997</v>
      </c>
      <c r="H3800">
        <v>5875554.9004699998</v>
      </c>
      <c r="I3800">
        <v>6144936.7324099997</v>
      </c>
      <c r="J3800">
        <v>6473334.30724</v>
      </c>
      <c r="K3800">
        <v>6810572.6844800003</v>
      </c>
      <c r="L3800">
        <v>6911053.8722299999</v>
      </c>
      <c r="M3800">
        <v>7042085.6433300003</v>
      </c>
      <c r="N3800">
        <v>7306580.6718699997</v>
      </c>
      <c r="O3800">
        <v>7650331.6651499998</v>
      </c>
      <c r="P3800">
        <v>7855714.5815700004</v>
      </c>
      <c r="Q3800">
        <v>8046995.0204699999</v>
      </c>
      <c r="R3800">
        <v>8313518.4377499996</v>
      </c>
      <c r="S3800">
        <v>8613399.7766999993</v>
      </c>
      <c r="T3800">
        <v>8913209.0713</v>
      </c>
      <c r="U3800">
        <v>9343275.4041799996</v>
      </c>
      <c r="V3800">
        <v>9740362.0197199993</v>
      </c>
      <c r="W3800">
        <v>9705233.3457299992</v>
      </c>
      <c r="X3800">
        <v>10080962.22758</v>
      </c>
      <c r="Y3800">
        <v>10968103.4408</v>
      </c>
    </row>
    <row r="3801" spans="1:47" x14ac:dyDescent="0.25">
      <c r="A3801" t="str">
        <f t="shared" si="59"/>
        <v>SalzburgArbeitnehmereinkommenBruttobezüge Fälle</v>
      </c>
      <c r="B3801">
        <v>3800</v>
      </c>
      <c r="C3801">
        <v>500</v>
      </c>
      <c r="D3801" t="s">
        <v>220</v>
      </c>
      <c r="E3801" t="s">
        <v>43</v>
      </c>
      <c r="F3801" t="s">
        <v>56</v>
      </c>
      <c r="G3801">
        <v>242092</v>
      </c>
      <c r="H3801">
        <v>245595</v>
      </c>
      <c r="I3801">
        <v>250336</v>
      </c>
      <c r="J3801">
        <v>256308</v>
      </c>
      <c r="K3801">
        <v>262117</v>
      </c>
      <c r="L3801">
        <v>262643</v>
      </c>
      <c r="M3801">
        <v>265527</v>
      </c>
      <c r="N3801">
        <v>270650</v>
      </c>
      <c r="O3801">
        <v>275697</v>
      </c>
      <c r="P3801">
        <v>278530</v>
      </c>
      <c r="Q3801">
        <v>280568</v>
      </c>
      <c r="R3801">
        <v>283153</v>
      </c>
      <c r="S3801">
        <v>286640</v>
      </c>
      <c r="T3801">
        <v>290896</v>
      </c>
      <c r="U3801">
        <v>294844</v>
      </c>
      <c r="V3801">
        <v>298542</v>
      </c>
      <c r="W3801">
        <v>289480</v>
      </c>
      <c r="X3801">
        <v>289607</v>
      </c>
      <c r="Y3801">
        <v>302715</v>
      </c>
    </row>
    <row r="3802" spans="1:47" x14ac:dyDescent="0.25">
      <c r="A3802" t="str">
        <f t="shared" si="59"/>
        <v>SalzburgArbeitnehmereinkommenLohnsteuer 1000 EUR</v>
      </c>
      <c r="B3802">
        <v>3801</v>
      </c>
      <c r="C3802">
        <v>500</v>
      </c>
      <c r="D3802" t="s">
        <v>220</v>
      </c>
      <c r="E3802" t="s">
        <v>43</v>
      </c>
      <c r="F3802" t="s">
        <v>57</v>
      </c>
      <c r="G3802">
        <v>825469.67036999995</v>
      </c>
      <c r="H3802">
        <v>839613.37607999996</v>
      </c>
      <c r="I3802">
        <v>894813.48985000001</v>
      </c>
      <c r="J3802">
        <v>967087.82311999996</v>
      </c>
      <c r="K3802">
        <v>1044640.90276</v>
      </c>
      <c r="L3802">
        <v>973120.16723999998</v>
      </c>
      <c r="M3802">
        <v>996289.09383999999</v>
      </c>
      <c r="N3802">
        <v>1058077.5650200001</v>
      </c>
      <c r="O3802">
        <v>1138479.5573199999</v>
      </c>
      <c r="P3802">
        <v>1184114.8029799999</v>
      </c>
      <c r="Q3802">
        <v>1244857.37882</v>
      </c>
      <c r="R3802">
        <v>1312613.1491799999</v>
      </c>
      <c r="S3802">
        <v>1176888.7901399999</v>
      </c>
      <c r="T3802">
        <v>1238775.7591800001</v>
      </c>
      <c r="U3802">
        <v>1330966.19511</v>
      </c>
      <c r="V3802">
        <v>1375588.4703899999</v>
      </c>
      <c r="W3802">
        <v>1319142.6098499999</v>
      </c>
      <c r="X3802">
        <v>1414498.6253800001</v>
      </c>
      <c r="Y3802">
        <v>1516264.4274599999</v>
      </c>
    </row>
    <row r="3803" spans="1:47" x14ac:dyDescent="0.25">
      <c r="A3803" t="str">
        <f t="shared" si="59"/>
        <v>SalzburgArbeitnehmereinkommenLohnsteuer Fälle</v>
      </c>
      <c r="B3803">
        <v>3802</v>
      </c>
      <c r="C3803">
        <v>500</v>
      </c>
      <c r="D3803" t="s">
        <v>220</v>
      </c>
      <c r="E3803" t="s">
        <v>43</v>
      </c>
      <c r="F3803" t="s">
        <v>58</v>
      </c>
      <c r="G3803">
        <v>193460</v>
      </c>
      <c r="H3803">
        <v>191445</v>
      </c>
      <c r="I3803">
        <v>196633</v>
      </c>
      <c r="J3803">
        <v>202903</v>
      </c>
      <c r="K3803">
        <v>210985</v>
      </c>
      <c r="L3803">
        <v>206811</v>
      </c>
      <c r="M3803">
        <v>210354</v>
      </c>
      <c r="N3803">
        <v>217152</v>
      </c>
      <c r="O3803">
        <v>223030</v>
      </c>
      <c r="P3803">
        <v>226711</v>
      </c>
      <c r="Q3803">
        <v>229713</v>
      </c>
      <c r="R3803">
        <v>233760</v>
      </c>
      <c r="S3803">
        <v>236656</v>
      </c>
      <c r="T3803">
        <v>241610</v>
      </c>
      <c r="U3803">
        <v>247780</v>
      </c>
      <c r="V3803">
        <v>255084</v>
      </c>
      <c r="W3803">
        <v>249530</v>
      </c>
      <c r="X3803">
        <v>251952</v>
      </c>
      <c r="Y3803">
        <v>264875</v>
      </c>
    </row>
    <row r="3804" spans="1:47" x14ac:dyDescent="0.25">
      <c r="A3804" t="str">
        <f t="shared" si="59"/>
        <v>SalzburgArbeitnehmereinkommenNetto_Schnitt</v>
      </c>
      <c r="B3804">
        <v>3803</v>
      </c>
      <c r="C3804">
        <v>500</v>
      </c>
      <c r="D3804" t="s">
        <v>220</v>
      </c>
      <c r="E3804" t="s">
        <v>43</v>
      </c>
      <c r="F3804" t="s">
        <v>59</v>
      </c>
      <c r="G3804">
        <v>16202.823616063301</v>
      </c>
      <c r="H3804">
        <v>16727.260908324701</v>
      </c>
      <c r="I3804">
        <v>17092.5689464959</v>
      </c>
      <c r="J3804">
        <v>17522.993274146698</v>
      </c>
      <c r="K3804">
        <v>17961.058392053899</v>
      </c>
      <c r="L3804">
        <v>18569.101682321601</v>
      </c>
      <c r="M3804">
        <v>18652.214239568901</v>
      </c>
      <c r="N3804">
        <v>18894.5370249769</v>
      </c>
      <c r="O3804">
        <v>19322.370881293598</v>
      </c>
      <c r="P3804">
        <v>19559.774508562801</v>
      </c>
      <c r="Q3804">
        <v>19768.2581028485</v>
      </c>
      <c r="R3804">
        <v>20136.986260749502</v>
      </c>
      <c r="S3804">
        <v>21225.292032793699</v>
      </c>
      <c r="T3804">
        <v>21559.970817577399</v>
      </c>
      <c r="U3804">
        <v>22211.460052468399</v>
      </c>
      <c r="V3804">
        <v>22934.1977168372</v>
      </c>
      <c r="W3804">
        <v>23781.451876122701</v>
      </c>
      <c r="X3804">
        <v>24520.938349694599</v>
      </c>
      <c r="Y3804">
        <v>25623.8617445452</v>
      </c>
    </row>
    <row r="3805" spans="1:47" x14ac:dyDescent="0.25">
      <c r="A3805" t="str">
        <f t="shared" si="59"/>
        <v>SalzburgArbeitnehmereinkommenNettobezüge 1000 EUR</v>
      </c>
      <c r="B3805">
        <v>3804</v>
      </c>
      <c r="C3805">
        <v>500</v>
      </c>
      <c r="D3805" t="s">
        <v>220</v>
      </c>
      <c r="E3805" t="s">
        <v>43</v>
      </c>
      <c r="F3805" t="s">
        <v>60</v>
      </c>
      <c r="G3805">
        <v>3922573.97486</v>
      </c>
      <c r="H3805">
        <v>4108131.6427799999</v>
      </c>
      <c r="I3805">
        <v>4278885.3397899996</v>
      </c>
      <c r="J3805">
        <v>4491283.3601099998</v>
      </c>
      <c r="K3805">
        <v>4707898.7425499996</v>
      </c>
      <c r="L3805">
        <v>4877044.5731499996</v>
      </c>
      <c r="M3805">
        <v>4952666.4903899999</v>
      </c>
      <c r="N3805">
        <v>5113806.4458100004</v>
      </c>
      <c r="O3805">
        <v>5327119.6848600004</v>
      </c>
      <c r="P3805">
        <v>5447983.9938700004</v>
      </c>
      <c r="Q3805">
        <v>5546340.6393999998</v>
      </c>
      <c r="R3805">
        <v>5701848.0706900004</v>
      </c>
      <c r="S3805">
        <v>6084017.7082799999</v>
      </c>
      <c r="T3805">
        <v>6271709.2709499998</v>
      </c>
      <c r="U3805">
        <v>6548915.7277100002</v>
      </c>
      <c r="V3805">
        <v>6846821.2547800001</v>
      </c>
      <c r="W3805">
        <v>6884254.6891000001</v>
      </c>
      <c r="X3805">
        <v>7101435.3926400002</v>
      </c>
      <c r="Y3805">
        <v>7756727.3080000002</v>
      </c>
    </row>
    <row r="3806" spans="1:47" x14ac:dyDescent="0.25">
      <c r="A3806" t="str">
        <f t="shared" si="59"/>
        <v>SalzburgArbeitnehmereinkommenSV-Beiträge 1000 EUR</v>
      </c>
      <c r="B3806">
        <v>3805</v>
      </c>
      <c r="C3806">
        <v>500</v>
      </c>
      <c r="D3806" t="s">
        <v>220</v>
      </c>
      <c r="E3806" t="s">
        <v>43</v>
      </c>
      <c r="F3806" t="s">
        <v>61</v>
      </c>
      <c r="G3806">
        <v>893422.78783000004</v>
      </c>
      <c r="H3806">
        <v>927809.88161000004</v>
      </c>
      <c r="I3806">
        <v>971237.90277000004</v>
      </c>
      <c r="J3806">
        <v>1014963.12401</v>
      </c>
      <c r="K3806">
        <v>1058033.03917</v>
      </c>
      <c r="L3806">
        <v>1060889.1318399999</v>
      </c>
      <c r="M3806">
        <v>1093130.0591</v>
      </c>
      <c r="N3806">
        <v>1134696.6610399999</v>
      </c>
      <c r="O3806">
        <v>1184732.42297</v>
      </c>
      <c r="P3806">
        <v>1223615.7847200001</v>
      </c>
      <c r="Q3806">
        <v>1255797.0022499999</v>
      </c>
      <c r="R3806">
        <v>1299057.2178799999</v>
      </c>
      <c r="S3806">
        <v>1352493.27828</v>
      </c>
      <c r="T3806">
        <v>1402724.0411700001</v>
      </c>
      <c r="U3806">
        <v>1463393.4813600001</v>
      </c>
      <c r="V3806">
        <v>1517952.29455</v>
      </c>
      <c r="W3806">
        <v>1501836.04678</v>
      </c>
      <c r="X3806">
        <v>1565028.2095600001</v>
      </c>
      <c r="Y3806">
        <v>1695111.7053400001</v>
      </c>
    </row>
    <row r="3807" spans="1:47" x14ac:dyDescent="0.25">
      <c r="A3807" t="str">
        <f t="shared" si="59"/>
        <v>SalzburgArbeitnehmereinkommenSV-Beiträge Fälle</v>
      </c>
      <c r="B3807">
        <v>3806</v>
      </c>
      <c r="C3807">
        <v>500</v>
      </c>
      <c r="D3807" t="s">
        <v>220</v>
      </c>
      <c r="E3807" t="s">
        <v>43</v>
      </c>
      <c r="F3807" t="s">
        <v>62</v>
      </c>
      <c r="G3807">
        <v>229873</v>
      </c>
      <c r="H3807">
        <v>233168</v>
      </c>
      <c r="I3807">
        <v>237436</v>
      </c>
      <c r="J3807">
        <v>242484</v>
      </c>
      <c r="K3807">
        <v>247305</v>
      </c>
      <c r="L3807">
        <v>246918</v>
      </c>
      <c r="M3807">
        <v>249665</v>
      </c>
      <c r="N3807">
        <v>254939</v>
      </c>
      <c r="O3807">
        <v>259890</v>
      </c>
      <c r="P3807">
        <v>262310</v>
      </c>
      <c r="Q3807">
        <v>264037</v>
      </c>
      <c r="R3807">
        <v>266776</v>
      </c>
      <c r="S3807">
        <v>270415</v>
      </c>
      <c r="T3807">
        <v>273905</v>
      </c>
      <c r="U3807">
        <v>278044</v>
      </c>
      <c r="V3807">
        <v>281363</v>
      </c>
      <c r="W3807">
        <v>273770</v>
      </c>
      <c r="X3807">
        <v>274872</v>
      </c>
      <c r="Y3807">
        <v>287396</v>
      </c>
    </row>
    <row r="3808" spans="1:47" x14ac:dyDescent="0.25">
      <c r="A3808" t="str">
        <f t="shared" si="59"/>
        <v>SalzburgArbeitsloseFrauen</v>
      </c>
      <c r="B3808">
        <v>3807</v>
      </c>
      <c r="C3808">
        <v>500</v>
      </c>
      <c r="D3808" t="s">
        <v>220</v>
      </c>
      <c r="E3808" t="s">
        <v>36</v>
      </c>
      <c r="F3808" t="s">
        <v>47</v>
      </c>
      <c r="G3808">
        <v>4174</v>
      </c>
      <c r="H3808">
        <v>4139</v>
      </c>
      <c r="I3808">
        <v>4261</v>
      </c>
      <c r="J3808">
        <v>4335</v>
      </c>
      <c r="K3808">
        <v>3976</v>
      </c>
      <c r="L3808">
        <v>3988</v>
      </c>
      <c r="M3808">
        <v>3766</v>
      </c>
      <c r="N3808">
        <v>3844</v>
      </c>
      <c r="O3808">
        <v>3306</v>
      </c>
      <c r="P3808">
        <v>3728</v>
      </c>
      <c r="Q3808">
        <v>4066</v>
      </c>
      <c r="R3808">
        <v>4922</v>
      </c>
      <c r="S3808">
        <v>4111</v>
      </c>
      <c r="T3808">
        <v>4203</v>
      </c>
      <c r="U3808">
        <v>3924</v>
      </c>
      <c r="V3808">
        <v>4265</v>
      </c>
      <c r="W3808">
        <v>4136</v>
      </c>
      <c r="X3808">
        <v>4531</v>
      </c>
      <c r="Y3808">
        <v>4291</v>
      </c>
      <c r="Z3808">
        <v>5146</v>
      </c>
      <c r="AA3808">
        <v>5062</v>
      </c>
      <c r="AB3808">
        <v>5545</v>
      </c>
      <c r="AC3808">
        <v>5442</v>
      </c>
      <c r="AD3808">
        <v>5717</v>
      </c>
      <c r="AE3808">
        <v>5383</v>
      </c>
      <c r="AF3808">
        <v>5635</v>
      </c>
      <c r="AG3808">
        <v>5408</v>
      </c>
      <c r="AH3808">
        <v>5621</v>
      </c>
      <c r="AI3808">
        <v>5082</v>
      </c>
      <c r="AJ3808">
        <v>5395</v>
      </c>
      <c r="AK3808">
        <v>5006</v>
      </c>
      <c r="AL3808">
        <v>4854</v>
      </c>
      <c r="AM3808">
        <v>4598</v>
      </c>
      <c r="AN3808">
        <v>7752</v>
      </c>
      <c r="AO3808">
        <v>10791</v>
      </c>
      <c r="AP3808">
        <v>5054</v>
      </c>
      <c r="AQ3808">
        <v>4126</v>
      </c>
      <c r="AR3808">
        <v>3897</v>
      </c>
      <c r="AS3808">
        <v>3845</v>
      </c>
      <c r="AT3808">
        <v>4042</v>
      </c>
      <c r="AU3808">
        <v>4165</v>
      </c>
    </row>
    <row r="3809" spans="1:47" x14ac:dyDescent="0.25">
      <c r="A3809" t="str">
        <f t="shared" si="59"/>
        <v>SalzburgArbeitsloseInsgesamt</v>
      </c>
      <c r="B3809">
        <v>3808</v>
      </c>
      <c r="C3809">
        <v>500</v>
      </c>
      <c r="D3809" t="s">
        <v>220</v>
      </c>
      <c r="E3809" t="s">
        <v>36</v>
      </c>
      <c r="F3809" t="s">
        <v>48</v>
      </c>
      <c r="G3809">
        <v>14320</v>
      </c>
      <c r="H3809">
        <v>8387</v>
      </c>
      <c r="I3809">
        <v>14598</v>
      </c>
      <c r="J3809">
        <v>8646</v>
      </c>
      <c r="K3809">
        <v>14004</v>
      </c>
      <c r="L3809">
        <v>7422</v>
      </c>
      <c r="M3809">
        <v>12363</v>
      </c>
      <c r="N3809">
        <v>7157</v>
      </c>
      <c r="O3809">
        <v>10999</v>
      </c>
      <c r="P3809">
        <v>7250</v>
      </c>
      <c r="Q3809">
        <v>13928</v>
      </c>
      <c r="R3809">
        <v>10597</v>
      </c>
      <c r="S3809">
        <v>14316</v>
      </c>
      <c r="T3809">
        <v>8514</v>
      </c>
      <c r="U3809">
        <v>13294</v>
      </c>
      <c r="V3809">
        <v>8458</v>
      </c>
      <c r="W3809">
        <v>13927</v>
      </c>
      <c r="X3809">
        <v>9240</v>
      </c>
      <c r="Y3809">
        <v>14636</v>
      </c>
      <c r="Z3809">
        <v>10816</v>
      </c>
      <c r="AA3809">
        <v>16222</v>
      </c>
      <c r="AB3809">
        <v>11780</v>
      </c>
      <c r="AC3809">
        <v>17329</v>
      </c>
      <c r="AD3809">
        <v>12522</v>
      </c>
      <c r="AE3809">
        <v>17385</v>
      </c>
      <c r="AF3809">
        <v>12060</v>
      </c>
      <c r="AG3809">
        <v>17137</v>
      </c>
      <c r="AH3809">
        <v>11751</v>
      </c>
      <c r="AI3809">
        <v>15630</v>
      </c>
      <c r="AJ3809">
        <v>11129</v>
      </c>
      <c r="AK3809">
        <v>15491</v>
      </c>
      <c r="AL3809">
        <v>10012</v>
      </c>
      <c r="AM3809">
        <v>14552</v>
      </c>
      <c r="AN3809">
        <v>16203</v>
      </c>
      <c r="AO3809">
        <v>26144</v>
      </c>
      <c r="AP3809">
        <v>10212</v>
      </c>
      <c r="AQ3809">
        <v>13082</v>
      </c>
      <c r="AR3809">
        <v>8102</v>
      </c>
      <c r="AS3809">
        <v>12860</v>
      </c>
      <c r="AT3809">
        <v>8544</v>
      </c>
      <c r="AU3809">
        <v>13596</v>
      </c>
    </row>
    <row r="3810" spans="1:47" x14ac:dyDescent="0.25">
      <c r="A3810" t="str">
        <f t="shared" si="59"/>
        <v>SalzburgArbeitsloseMänner</v>
      </c>
      <c r="B3810">
        <v>3809</v>
      </c>
      <c r="C3810">
        <v>500</v>
      </c>
      <c r="D3810" t="s">
        <v>220</v>
      </c>
      <c r="E3810" t="s">
        <v>36</v>
      </c>
      <c r="F3810" t="s">
        <v>49</v>
      </c>
      <c r="G3810">
        <v>10146</v>
      </c>
      <c r="H3810">
        <v>4248</v>
      </c>
      <c r="I3810">
        <v>10337</v>
      </c>
      <c r="J3810">
        <v>4311</v>
      </c>
      <c r="K3810">
        <v>10028</v>
      </c>
      <c r="L3810">
        <v>3434</v>
      </c>
      <c r="M3810">
        <v>8597</v>
      </c>
      <c r="N3810">
        <v>3313</v>
      </c>
      <c r="O3810">
        <v>7693</v>
      </c>
      <c r="P3810">
        <v>3522</v>
      </c>
      <c r="Q3810">
        <v>9862</v>
      </c>
      <c r="R3810">
        <v>5675</v>
      </c>
      <c r="S3810">
        <v>10205</v>
      </c>
      <c r="T3810">
        <v>4311</v>
      </c>
      <c r="U3810">
        <v>9370</v>
      </c>
      <c r="V3810">
        <v>4193</v>
      </c>
      <c r="W3810">
        <v>9791</v>
      </c>
      <c r="X3810">
        <v>4709</v>
      </c>
      <c r="Y3810">
        <v>10345</v>
      </c>
      <c r="Z3810">
        <v>5670</v>
      </c>
      <c r="AA3810">
        <v>11160</v>
      </c>
      <c r="AB3810">
        <v>6235</v>
      </c>
      <c r="AC3810">
        <v>11887</v>
      </c>
      <c r="AD3810">
        <v>6805</v>
      </c>
      <c r="AE3810">
        <v>12002</v>
      </c>
      <c r="AF3810">
        <v>6425</v>
      </c>
      <c r="AG3810">
        <v>11729</v>
      </c>
      <c r="AH3810">
        <v>6130</v>
      </c>
      <c r="AI3810">
        <v>10548</v>
      </c>
      <c r="AJ3810">
        <v>5734</v>
      </c>
      <c r="AK3810">
        <v>10485</v>
      </c>
      <c r="AL3810">
        <v>5158</v>
      </c>
      <c r="AM3810">
        <v>9954</v>
      </c>
      <c r="AN3810">
        <v>8451</v>
      </c>
      <c r="AO3810">
        <v>15353</v>
      </c>
      <c r="AP3810">
        <v>5158</v>
      </c>
      <c r="AQ3810">
        <v>8956</v>
      </c>
      <c r="AR3810">
        <v>4205</v>
      </c>
      <c r="AS3810">
        <v>9015</v>
      </c>
      <c r="AT3810">
        <v>4502</v>
      </c>
      <c r="AU3810">
        <v>9431</v>
      </c>
    </row>
    <row r="3811" spans="1:47" x14ac:dyDescent="0.25">
      <c r="A3811" t="str">
        <f t="shared" si="59"/>
        <v>Salzburgarbeitslose AusländerFrauen</v>
      </c>
      <c r="B3811">
        <v>3810</v>
      </c>
      <c r="C3811">
        <v>500</v>
      </c>
      <c r="D3811" t="s">
        <v>220</v>
      </c>
      <c r="E3811" t="s">
        <v>37</v>
      </c>
      <c r="F3811" t="s">
        <v>47</v>
      </c>
      <c r="G3811">
        <v>625</v>
      </c>
      <c r="H3811">
        <v>587</v>
      </c>
      <c r="I3811">
        <v>713</v>
      </c>
      <c r="J3811">
        <v>656</v>
      </c>
      <c r="K3811">
        <v>725</v>
      </c>
      <c r="L3811">
        <v>589</v>
      </c>
      <c r="M3811">
        <v>645</v>
      </c>
      <c r="N3811">
        <v>524</v>
      </c>
      <c r="O3811">
        <v>565</v>
      </c>
      <c r="P3811">
        <v>542</v>
      </c>
      <c r="Q3811">
        <v>802</v>
      </c>
      <c r="R3811">
        <v>864</v>
      </c>
      <c r="S3811">
        <v>774</v>
      </c>
      <c r="T3811">
        <v>693</v>
      </c>
      <c r="U3811">
        <v>782</v>
      </c>
      <c r="V3811">
        <v>734</v>
      </c>
      <c r="W3811">
        <v>857</v>
      </c>
      <c r="X3811">
        <v>909</v>
      </c>
      <c r="Y3811">
        <v>934</v>
      </c>
      <c r="Z3811">
        <v>1071</v>
      </c>
      <c r="AA3811">
        <v>1231</v>
      </c>
      <c r="AB3811">
        <v>1330</v>
      </c>
      <c r="AC3811">
        <v>1429</v>
      </c>
      <c r="AD3811">
        <v>1391</v>
      </c>
      <c r="AE3811">
        <v>1467</v>
      </c>
      <c r="AF3811">
        <v>1478</v>
      </c>
      <c r="AG3811">
        <v>1603</v>
      </c>
      <c r="AH3811">
        <v>1532</v>
      </c>
      <c r="AI3811">
        <v>1663</v>
      </c>
      <c r="AJ3811">
        <v>1640</v>
      </c>
      <c r="AK3811">
        <v>1687</v>
      </c>
      <c r="AL3811">
        <v>1536</v>
      </c>
      <c r="AM3811">
        <v>1588</v>
      </c>
      <c r="AN3811">
        <v>2668</v>
      </c>
      <c r="AO3811">
        <v>4237</v>
      </c>
      <c r="AP3811">
        <v>1763</v>
      </c>
      <c r="AQ3811">
        <v>1462</v>
      </c>
      <c r="AR3811">
        <v>1332</v>
      </c>
      <c r="AS3811">
        <v>1401</v>
      </c>
      <c r="AT3811">
        <v>1519</v>
      </c>
      <c r="AU3811">
        <v>1686</v>
      </c>
    </row>
    <row r="3812" spans="1:47" x14ac:dyDescent="0.25">
      <c r="A3812" t="str">
        <f t="shared" si="59"/>
        <v>Salzburgarbeitslose AusländerInsgesamt</v>
      </c>
      <c r="B3812">
        <v>3811</v>
      </c>
      <c r="C3812">
        <v>500</v>
      </c>
      <c r="D3812" t="s">
        <v>220</v>
      </c>
      <c r="E3812" t="s">
        <v>37</v>
      </c>
      <c r="F3812" t="s">
        <v>48</v>
      </c>
      <c r="G3812">
        <v>3062</v>
      </c>
      <c r="H3812">
        <v>1376</v>
      </c>
      <c r="I3812">
        <v>3240</v>
      </c>
      <c r="J3812">
        <v>1440</v>
      </c>
      <c r="K3812">
        <v>3094</v>
      </c>
      <c r="L3812">
        <v>1198</v>
      </c>
      <c r="M3812">
        <v>2583</v>
      </c>
      <c r="N3812">
        <v>1122</v>
      </c>
      <c r="O3812">
        <v>2281</v>
      </c>
      <c r="P3812">
        <v>1232</v>
      </c>
      <c r="Q3812">
        <v>3197</v>
      </c>
      <c r="R3812">
        <v>2048</v>
      </c>
      <c r="S3812">
        <v>3289</v>
      </c>
      <c r="T3812">
        <v>1571</v>
      </c>
      <c r="U3812">
        <v>3094</v>
      </c>
      <c r="V3812">
        <v>1646</v>
      </c>
      <c r="W3812">
        <v>3395</v>
      </c>
      <c r="X3812">
        <v>2047</v>
      </c>
      <c r="Y3812">
        <v>3776</v>
      </c>
      <c r="Z3812">
        <v>2591</v>
      </c>
      <c r="AA3812">
        <v>4409</v>
      </c>
      <c r="AB3812">
        <v>3086</v>
      </c>
      <c r="AC3812">
        <v>4970</v>
      </c>
      <c r="AD3812">
        <v>3377</v>
      </c>
      <c r="AE3812">
        <v>5080</v>
      </c>
      <c r="AF3812">
        <v>3286</v>
      </c>
      <c r="AG3812">
        <v>5287</v>
      </c>
      <c r="AH3812">
        <v>3358</v>
      </c>
      <c r="AI3812">
        <v>5179</v>
      </c>
      <c r="AJ3812">
        <v>3544</v>
      </c>
      <c r="AK3812">
        <v>5204</v>
      </c>
      <c r="AL3812">
        <v>3148</v>
      </c>
      <c r="AM3812">
        <v>5005</v>
      </c>
      <c r="AN3812">
        <v>5811</v>
      </c>
      <c r="AO3812">
        <v>10128</v>
      </c>
      <c r="AP3812">
        <v>3416</v>
      </c>
      <c r="AQ3812">
        <v>4498</v>
      </c>
      <c r="AR3812">
        <v>2737</v>
      </c>
      <c r="AS3812">
        <v>4651</v>
      </c>
      <c r="AT3812">
        <v>3196</v>
      </c>
      <c r="AU3812">
        <v>5265</v>
      </c>
    </row>
    <row r="3813" spans="1:47" x14ac:dyDescent="0.25">
      <c r="A3813" t="str">
        <f t="shared" si="59"/>
        <v>Salzburgarbeitslose AusländerMänner</v>
      </c>
      <c r="B3813">
        <v>3812</v>
      </c>
      <c r="C3813">
        <v>500</v>
      </c>
      <c r="D3813" t="s">
        <v>220</v>
      </c>
      <c r="E3813" t="s">
        <v>37</v>
      </c>
      <c r="F3813" t="s">
        <v>49</v>
      </c>
      <c r="G3813">
        <v>2437</v>
      </c>
      <c r="H3813">
        <v>789</v>
      </c>
      <c r="I3813">
        <v>2527</v>
      </c>
      <c r="J3813">
        <v>784</v>
      </c>
      <c r="K3813">
        <v>2369</v>
      </c>
      <c r="L3813">
        <v>609</v>
      </c>
      <c r="M3813">
        <v>1938</v>
      </c>
      <c r="N3813">
        <v>598</v>
      </c>
      <c r="O3813">
        <v>1716</v>
      </c>
      <c r="P3813">
        <v>690</v>
      </c>
      <c r="Q3813">
        <v>2395</v>
      </c>
      <c r="R3813">
        <v>1184</v>
      </c>
      <c r="S3813">
        <v>2515</v>
      </c>
      <c r="T3813">
        <v>878</v>
      </c>
      <c r="U3813">
        <v>2312</v>
      </c>
      <c r="V3813">
        <v>912</v>
      </c>
      <c r="W3813">
        <v>2538</v>
      </c>
      <c r="X3813">
        <v>1138</v>
      </c>
      <c r="Y3813">
        <v>2842</v>
      </c>
      <c r="Z3813">
        <v>1520</v>
      </c>
      <c r="AA3813">
        <v>3178</v>
      </c>
      <c r="AB3813">
        <v>1756</v>
      </c>
      <c r="AC3813">
        <v>3541</v>
      </c>
      <c r="AD3813">
        <v>1986</v>
      </c>
      <c r="AE3813">
        <v>3613</v>
      </c>
      <c r="AF3813">
        <v>1808</v>
      </c>
      <c r="AG3813">
        <v>3684</v>
      </c>
      <c r="AH3813">
        <v>1826</v>
      </c>
      <c r="AI3813">
        <v>3516</v>
      </c>
      <c r="AJ3813">
        <v>1904</v>
      </c>
      <c r="AK3813">
        <v>3517</v>
      </c>
      <c r="AL3813">
        <v>1612</v>
      </c>
      <c r="AM3813">
        <v>3417</v>
      </c>
      <c r="AN3813">
        <v>3143</v>
      </c>
      <c r="AO3813">
        <v>5891</v>
      </c>
      <c r="AP3813">
        <v>1653</v>
      </c>
      <c r="AQ3813">
        <v>3036</v>
      </c>
      <c r="AR3813">
        <v>1405</v>
      </c>
      <c r="AS3813">
        <v>3250</v>
      </c>
      <c r="AT3813">
        <v>1677</v>
      </c>
      <c r="AU3813">
        <v>3579</v>
      </c>
    </row>
    <row r="3814" spans="1:47" x14ac:dyDescent="0.25">
      <c r="A3814" t="str">
        <f t="shared" si="59"/>
        <v>SalzburgArbeitsstättenInsgesamt</v>
      </c>
      <c r="B3814">
        <v>3813</v>
      </c>
      <c r="C3814">
        <v>500</v>
      </c>
      <c r="D3814" t="s">
        <v>220</v>
      </c>
      <c r="E3814" t="s">
        <v>476</v>
      </c>
      <c r="F3814" t="s">
        <v>48</v>
      </c>
      <c r="G3814">
        <v>55526</v>
      </c>
      <c r="H3814">
        <v>55809</v>
      </c>
      <c r="I3814">
        <v>57154</v>
      </c>
    </row>
    <row r="3815" spans="1:47" x14ac:dyDescent="0.25">
      <c r="A3815" t="str">
        <f t="shared" si="59"/>
        <v>SalzburgBeschäftigte in den ArbeitsstättenInsgesamt</v>
      </c>
      <c r="B3815">
        <v>3814</v>
      </c>
      <c r="C3815">
        <v>500</v>
      </c>
      <c r="D3815" t="s">
        <v>220</v>
      </c>
      <c r="E3815" t="s">
        <v>477</v>
      </c>
      <c r="F3815" t="s">
        <v>48</v>
      </c>
      <c r="G3815">
        <v>320173</v>
      </c>
      <c r="H3815">
        <v>311780</v>
      </c>
      <c r="I3815">
        <v>320689</v>
      </c>
    </row>
    <row r="3816" spans="1:47" x14ac:dyDescent="0.25">
      <c r="A3816" t="str">
        <f t="shared" si="59"/>
        <v>SalzburgGesamteinkommenBruttobezüge Gesamt</v>
      </c>
      <c r="B3816">
        <v>3815</v>
      </c>
      <c r="C3816">
        <v>500</v>
      </c>
      <c r="D3816" t="s">
        <v>220</v>
      </c>
      <c r="E3816" t="s">
        <v>45</v>
      </c>
      <c r="F3816" t="s">
        <v>63</v>
      </c>
      <c r="G3816">
        <v>7521673.1863799999</v>
      </c>
      <c r="H3816">
        <v>7814250.7052800003</v>
      </c>
      <c r="I3816">
        <v>8162145.1113999998</v>
      </c>
      <c r="J3816">
        <v>8567907.1951199993</v>
      </c>
      <c r="K3816">
        <v>9010158.2038899995</v>
      </c>
      <c r="L3816">
        <v>9218073.3383600004</v>
      </c>
      <c r="M3816">
        <v>9468941.1841700003</v>
      </c>
      <c r="N3816">
        <v>9825589.8122099992</v>
      </c>
      <c r="O3816">
        <v>10298387.212379999</v>
      </c>
      <c r="P3816">
        <v>10623629.950680001</v>
      </c>
      <c r="Q3816">
        <v>10923185.12462</v>
      </c>
      <c r="R3816">
        <v>11251554.32845</v>
      </c>
      <c r="S3816">
        <v>11613497.90411</v>
      </c>
      <c r="T3816">
        <v>11980400.5351</v>
      </c>
      <c r="U3816">
        <v>12524248.549219999</v>
      </c>
      <c r="V3816">
        <v>13065815.76211</v>
      </c>
      <c r="W3816">
        <v>13204876.61937</v>
      </c>
      <c r="X3816">
        <v>13738232.966469999</v>
      </c>
      <c r="Y3816">
        <v>14794462.946909999</v>
      </c>
    </row>
    <row r="3817" spans="1:47" x14ac:dyDescent="0.25">
      <c r="A3817" t="str">
        <f t="shared" si="59"/>
        <v>SalzburgGesamteinkommenNettobezüge Gesamt</v>
      </c>
      <c r="B3817">
        <v>3816</v>
      </c>
      <c r="C3817">
        <v>500</v>
      </c>
      <c r="D3817" t="s">
        <v>220</v>
      </c>
      <c r="E3817" t="s">
        <v>45</v>
      </c>
      <c r="F3817" t="s">
        <v>64</v>
      </c>
      <c r="G3817">
        <v>5467157.3851899998</v>
      </c>
      <c r="H3817">
        <v>5710354.3207200002</v>
      </c>
      <c r="I3817">
        <v>5937344.2203500001</v>
      </c>
      <c r="J3817">
        <v>6206591.98379</v>
      </c>
      <c r="K3817">
        <v>6498811.1599500002</v>
      </c>
      <c r="L3817">
        <v>6780883.7137799999</v>
      </c>
      <c r="M3817">
        <v>6947280.8078899998</v>
      </c>
      <c r="N3817">
        <v>7175018.8664800003</v>
      </c>
      <c r="O3817">
        <v>7482098.7190500004</v>
      </c>
      <c r="P3817">
        <v>7691049.1158499997</v>
      </c>
      <c r="Q3817">
        <v>7868589.9585199999</v>
      </c>
      <c r="R3817">
        <v>8062342.4977700002</v>
      </c>
      <c r="S3817">
        <v>8562066.1645100005</v>
      </c>
      <c r="T3817">
        <v>8800447.3360799998</v>
      </c>
      <c r="U3817">
        <v>9161448.5359799992</v>
      </c>
      <c r="V3817">
        <v>9566754.8959500007</v>
      </c>
      <c r="W3817">
        <v>9771014.5324799996</v>
      </c>
      <c r="X3817">
        <v>10106522.305199999</v>
      </c>
      <c r="Y3817">
        <v>10911810.15521</v>
      </c>
    </row>
    <row r="3818" spans="1:47" x14ac:dyDescent="0.25">
      <c r="A3818" t="str">
        <f t="shared" si="59"/>
        <v>SalzburgGründungsintensitätin % der aktiven Wirtschaftskammermitglieder</v>
      </c>
      <c r="B3818">
        <v>3817</v>
      </c>
      <c r="C3818">
        <v>500</v>
      </c>
      <c r="D3818" t="s">
        <v>220</v>
      </c>
      <c r="E3818" t="s">
        <v>40</v>
      </c>
      <c r="F3818" t="s">
        <v>52</v>
      </c>
      <c r="G3818">
        <v>7.0243193637197896</v>
      </c>
      <c r="H3818">
        <v>7.4613926776027304</v>
      </c>
      <c r="I3818">
        <v>7.00808625336927</v>
      </c>
      <c r="J3818">
        <v>6.48717857523918</v>
      </c>
      <c r="K3818">
        <v>6.57329468059097</v>
      </c>
      <c r="L3818">
        <v>6.6655231560891899</v>
      </c>
      <c r="M3818">
        <v>7.2775377608091398</v>
      </c>
      <c r="N3818">
        <v>6.45673372857744</v>
      </c>
      <c r="O3818">
        <v>6.7295178236993296</v>
      </c>
      <c r="P3818">
        <v>6.7125911281354202</v>
      </c>
      <c r="Q3818">
        <v>6.39932511825495</v>
      </c>
      <c r="R3818">
        <v>6.6299156889334396</v>
      </c>
      <c r="S3818">
        <v>6.4409030544488699</v>
      </c>
      <c r="T3818">
        <v>6.0784203420341996</v>
      </c>
      <c r="U3818">
        <v>6.0262825094848003</v>
      </c>
      <c r="V3818">
        <v>5.6450309722596304</v>
      </c>
      <c r="W3818">
        <v>6.2963849652860899</v>
      </c>
      <c r="X3818">
        <v>6.27312040848226</v>
      </c>
      <c r="Y3818">
        <v>6.0303309765344801</v>
      </c>
      <c r="Z3818">
        <v>6.5874620829120296</v>
      </c>
      <c r="AA3818">
        <v>5.8430310571128796</v>
      </c>
      <c r="AB3818">
        <v>5.9195651128108899</v>
      </c>
    </row>
    <row r="3819" spans="1:47" x14ac:dyDescent="0.25">
      <c r="A3819" t="str">
        <f t="shared" si="59"/>
        <v>SalzburgGründungsintensitätje 1.000 Einwohner</v>
      </c>
      <c r="B3819">
        <v>3818</v>
      </c>
      <c r="C3819">
        <v>500</v>
      </c>
      <c r="D3819" t="s">
        <v>220</v>
      </c>
      <c r="E3819" t="s">
        <v>40</v>
      </c>
      <c r="F3819" t="s">
        <v>53</v>
      </c>
      <c r="G3819">
        <v>3.5528478870515401</v>
      </c>
      <c r="H3819">
        <v>3.8469712616303902</v>
      </c>
      <c r="I3819">
        <v>3.7021999611307499</v>
      </c>
      <c r="J3819">
        <v>3.49178454311033</v>
      </c>
      <c r="K3819">
        <v>3.5853082374457101</v>
      </c>
      <c r="L3819">
        <v>3.6935792931443499</v>
      </c>
      <c r="M3819">
        <v>4.1316185753616397</v>
      </c>
      <c r="N3819">
        <v>3.7839449097112401</v>
      </c>
      <c r="O3819">
        <v>4.0248324568564504</v>
      </c>
      <c r="P3819">
        <v>4.0867296947083096</v>
      </c>
      <c r="Q3819">
        <v>4.00978659779802</v>
      </c>
      <c r="R3819">
        <v>4.2282542893562303</v>
      </c>
      <c r="S3819">
        <v>4.1757912665880497</v>
      </c>
      <c r="T3819">
        <v>4.0124402358074498</v>
      </c>
      <c r="U3819">
        <v>4.0160127515733404</v>
      </c>
      <c r="V3819">
        <v>3.8160225611410201</v>
      </c>
      <c r="W3819">
        <v>4.2835504063672296</v>
      </c>
      <c r="X3819">
        <v>4.3370117484749304</v>
      </c>
      <c r="Y3819">
        <v>4.2155405526405296</v>
      </c>
      <c r="Z3819">
        <v>4.6476788357618002</v>
      </c>
      <c r="AA3819">
        <v>4.2569755743806503</v>
      </c>
      <c r="AB3819">
        <v>4.3301087717693099</v>
      </c>
    </row>
    <row r="3820" spans="1:47" x14ac:dyDescent="0.25">
      <c r="A3820" t="str">
        <f t="shared" si="59"/>
        <v>SalzburgKammermitgliedschaftenAktiv</v>
      </c>
      <c r="B3820">
        <v>3819</v>
      </c>
      <c r="C3820">
        <v>500</v>
      </c>
      <c r="D3820" t="s">
        <v>220</v>
      </c>
      <c r="E3820" t="s">
        <v>39</v>
      </c>
      <c r="F3820" t="s">
        <v>50</v>
      </c>
      <c r="G3820">
        <v>26152</v>
      </c>
      <c r="H3820">
        <v>26660</v>
      </c>
      <c r="I3820">
        <v>27455</v>
      </c>
      <c r="J3820">
        <v>28125</v>
      </c>
      <c r="K3820">
        <v>28643</v>
      </c>
      <c r="L3820">
        <v>29150</v>
      </c>
      <c r="M3820">
        <v>29860</v>
      </c>
      <c r="N3820">
        <v>30867</v>
      </c>
      <c r="O3820">
        <v>31096</v>
      </c>
      <c r="P3820">
        <v>31503</v>
      </c>
      <c r="Q3820">
        <v>32054</v>
      </c>
      <c r="R3820">
        <v>32372</v>
      </c>
      <c r="S3820">
        <v>32869</v>
      </c>
      <c r="T3820">
        <v>33191</v>
      </c>
      <c r="U3820">
        <v>33592</v>
      </c>
      <c r="V3820">
        <v>33922</v>
      </c>
      <c r="W3820">
        <v>34330</v>
      </c>
      <c r="X3820">
        <v>34638</v>
      </c>
      <c r="Y3820">
        <v>35131</v>
      </c>
      <c r="Z3820">
        <v>35552</v>
      </c>
      <c r="AA3820">
        <v>36040</v>
      </c>
      <c r="AB3820">
        <v>36374</v>
      </c>
      <c r="AC3820">
        <v>36942</v>
      </c>
      <c r="AD3820">
        <v>37130</v>
      </c>
      <c r="AE3820">
        <v>37569</v>
      </c>
      <c r="AF3820">
        <v>37593</v>
      </c>
      <c r="AG3820">
        <v>38124</v>
      </c>
      <c r="AH3820">
        <v>38386</v>
      </c>
      <c r="AI3820">
        <v>38908</v>
      </c>
      <c r="AJ3820">
        <v>39036</v>
      </c>
      <c r="AK3820">
        <v>39192</v>
      </c>
      <c r="AL3820">
        <v>39560</v>
      </c>
      <c r="AM3820">
        <v>40685</v>
      </c>
      <c r="AN3820">
        <v>40989</v>
      </c>
      <c r="AO3820">
        <v>41458</v>
      </c>
      <c r="AP3820">
        <v>41574</v>
      </c>
      <c r="AQ3820">
        <v>42037</v>
      </c>
      <c r="AR3820">
        <v>42191</v>
      </c>
    </row>
    <row r="3821" spans="1:47" x14ac:dyDescent="0.25">
      <c r="A3821" t="str">
        <f t="shared" si="59"/>
        <v>SalzburgKammermitgliedschaftenInsgesamt</v>
      </c>
      <c r="B3821">
        <v>3820</v>
      </c>
      <c r="C3821">
        <v>500</v>
      </c>
      <c r="D3821" t="s">
        <v>220</v>
      </c>
      <c r="E3821" t="s">
        <v>39</v>
      </c>
      <c r="F3821" t="s">
        <v>48</v>
      </c>
      <c r="G3821">
        <v>33842</v>
      </c>
      <c r="H3821">
        <v>34732</v>
      </c>
      <c r="I3821">
        <v>35627</v>
      </c>
      <c r="J3821">
        <v>36197</v>
      </c>
      <c r="K3821">
        <v>36845</v>
      </c>
      <c r="L3821">
        <v>37293</v>
      </c>
      <c r="M3821">
        <v>37830</v>
      </c>
      <c r="N3821">
        <v>38844</v>
      </c>
      <c r="O3821">
        <v>39044</v>
      </c>
      <c r="P3821">
        <v>39580</v>
      </c>
      <c r="Q3821">
        <v>40152</v>
      </c>
      <c r="R3821">
        <v>40482</v>
      </c>
      <c r="S3821">
        <v>40936</v>
      </c>
      <c r="T3821">
        <v>41503</v>
      </c>
      <c r="U3821">
        <v>41810</v>
      </c>
      <c r="V3821">
        <v>42256</v>
      </c>
      <c r="W3821">
        <v>42592</v>
      </c>
      <c r="X3821">
        <v>43188</v>
      </c>
      <c r="Y3821">
        <v>43728</v>
      </c>
      <c r="Z3821">
        <v>44224</v>
      </c>
      <c r="AA3821">
        <v>44729</v>
      </c>
      <c r="AB3821">
        <v>45132</v>
      </c>
      <c r="AC3821">
        <v>45524</v>
      </c>
      <c r="AD3821">
        <v>45734</v>
      </c>
      <c r="AE3821">
        <v>46111</v>
      </c>
      <c r="AF3821">
        <v>46123</v>
      </c>
      <c r="AG3821">
        <v>46455</v>
      </c>
      <c r="AH3821">
        <v>46815</v>
      </c>
      <c r="AI3821">
        <v>47314</v>
      </c>
      <c r="AJ3821">
        <v>47279</v>
      </c>
      <c r="AK3821">
        <v>47825</v>
      </c>
      <c r="AL3821">
        <v>48206</v>
      </c>
      <c r="AM3821">
        <v>49082</v>
      </c>
      <c r="AN3821">
        <v>49076</v>
      </c>
      <c r="AO3821">
        <v>49342</v>
      </c>
      <c r="AP3821">
        <v>49475</v>
      </c>
      <c r="AQ3821">
        <v>49665</v>
      </c>
      <c r="AR3821">
        <v>49908</v>
      </c>
    </row>
    <row r="3822" spans="1:47" x14ac:dyDescent="0.25">
      <c r="A3822" t="str">
        <f t="shared" si="59"/>
        <v>SalzburgKammermitgliedschaftenRuhend</v>
      </c>
      <c r="B3822">
        <v>3821</v>
      </c>
      <c r="C3822">
        <v>500</v>
      </c>
      <c r="D3822" t="s">
        <v>220</v>
      </c>
      <c r="E3822" t="s">
        <v>39</v>
      </c>
      <c r="F3822" t="s">
        <v>51</v>
      </c>
      <c r="G3822">
        <v>7690</v>
      </c>
      <c r="H3822">
        <v>8072</v>
      </c>
      <c r="I3822">
        <v>8172</v>
      </c>
      <c r="J3822">
        <v>8072</v>
      </c>
      <c r="K3822">
        <v>8202</v>
      </c>
      <c r="L3822">
        <v>8143</v>
      </c>
      <c r="M3822">
        <v>7970</v>
      </c>
      <c r="N3822">
        <v>7977</v>
      </c>
      <c r="O3822">
        <v>7948</v>
      </c>
      <c r="P3822">
        <v>8077</v>
      </c>
      <c r="Q3822">
        <v>8098</v>
      </c>
      <c r="R3822">
        <v>8110</v>
      </c>
      <c r="S3822">
        <v>8067</v>
      </c>
      <c r="T3822">
        <v>8312</v>
      </c>
      <c r="U3822">
        <v>8218</v>
      </c>
      <c r="V3822">
        <v>8334</v>
      </c>
      <c r="W3822">
        <v>8262</v>
      </c>
      <c r="X3822">
        <v>8550</v>
      </c>
      <c r="Y3822">
        <v>8597</v>
      </c>
      <c r="Z3822">
        <v>8672</v>
      </c>
      <c r="AA3822">
        <v>8689</v>
      </c>
      <c r="AB3822">
        <v>8758</v>
      </c>
      <c r="AC3822">
        <v>8582</v>
      </c>
      <c r="AD3822">
        <v>8604</v>
      </c>
      <c r="AE3822">
        <v>8542</v>
      </c>
      <c r="AF3822">
        <v>8530</v>
      </c>
      <c r="AG3822">
        <v>8331</v>
      </c>
      <c r="AH3822">
        <v>8429</v>
      </c>
      <c r="AI3822">
        <v>8406</v>
      </c>
      <c r="AJ3822">
        <v>8243</v>
      </c>
      <c r="AK3822">
        <v>8633</v>
      </c>
      <c r="AL3822">
        <v>8646</v>
      </c>
      <c r="AM3822">
        <v>8397</v>
      </c>
      <c r="AN3822">
        <v>8087</v>
      </c>
      <c r="AO3822">
        <v>7884</v>
      </c>
      <c r="AP3822">
        <v>7901</v>
      </c>
      <c r="AQ3822">
        <v>7628</v>
      </c>
      <c r="AR3822">
        <v>7717</v>
      </c>
    </row>
    <row r="3823" spans="1:47" x14ac:dyDescent="0.25">
      <c r="A3823" t="str">
        <f t="shared" si="59"/>
        <v>SalzburgLehrlinge1. Lehrjahr, männlich</v>
      </c>
      <c r="B3823">
        <v>3822</v>
      </c>
      <c r="C3823">
        <v>500</v>
      </c>
      <c r="D3823" t="s">
        <v>220</v>
      </c>
      <c r="E3823" t="s">
        <v>46</v>
      </c>
      <c r="F3823" t="s">
        <v>65</v>
      </c>
      <c r="G3823">
        <v>1718</v>
      </c>
      <c r="H3823">
        <v>1823</v>
      </c>
      <c r="I3823">
        <v>1822</v>
      </c>
      <c r="J3823">
        <v>1851</v>
      </c>
      <c r="K3823">
        <v>2000</v>
      </c>
      <c r="L3823">
        <v>2054</v>
      </c>
      <c r="M3823">
        <v>2014</v>
      </c>
      <c r="N3823">
        <v>1875</v>
      </c>
      <c r="O3823">
        <v>1832</v>
      </c>
      <c r="P3823">
        <v>1793</v>
      </c>
      <c r="Q3823">
        <v>1718</v>
      </c>
      <c r="R3823">
        <v>1590</v>
      </c>
      <c r="S3823">
        <v>1577</v>
      </c>
      <c r="T3823">
        <v>1448</v>
      </c>
      <c r="U3823">
        <v>1467</v>
      </c>
      <c r="V3823">
        <v>1659</v>
      </c>
      <c r="W3823">
        <v>1673</v>
      </c>
      <c r="X3823">
        <v>1627</v>
      </c>
      <c r="Y3823">
        <v>1463</v>
      </c>
      <c r="Z3823">
        <v>1462</v>
      </c>
      <c r="AA3823">
        <v>1546</v>
      </c>
      <c r="AB3823">
        <v>1510</v>
      </c>
    </row>
    <row r="3824" spans="1:47" x14ac:dyDescent="0.25">
      <c r="A3824" t="str">
        <f t="shared" si="59"/>
        <v>SalzburgLehrlinge1. Lehrjahr, weiblich</v>
      </c>
      <c r="B3824">
        <v>3823</v>
      </c>
      <c r="C3824">
        <v>500</v>
      </c>
      <c r="D3824" t="s">
        <v>220</v>
      </c>
      <c r="E3824" t="s">
        <v>46</v>
      </c>
      <c r="F3824" t="s">
        <v>66</v>
      </c>
      <c r="G3824">
        <v>1234</v>
      </c>
      <c r="H3824">
        <v>1122</v>
      </c>
      <c r="I3824">
        <v>1129</v>
      </c>
      <c r="J3824">
        <v>1278</v>
      </c>
      <c r="K3824">
        <v>1285</v>
      </c>
      <c r="L3824">
        <v>1351</v>
      </c>
      <c r="M3824">
        <v>1299</v>
      </c>
      <c r="N3824">
        <v>1167</v>
      </c>
      <c r="O3824">
        <v>1160</v>
      </c>
      <c r="P3824">
        <v>1147</v>
      </c>
      <c r="Q3824">
        <v>1096</v>
      </c>
      <c r="R3824">
        <v>1065</v>
      </c>
      <c r="S3824">
        <v>914</v>
      </c>
      <c r="T3824">
        <v>853</v>
      </c>
      <c r="U3824">
        <v>916</v>
      </c>
      <c r="V3824">
        <v>920</v>
      </c>
      <c r="W3824">
        <v>941</v>
      </c>
      <c r="X3824">
        <v>870</v>
      </c>
      <c r="Y3824">
        <v>756</v>
      </c>
      <c r="Z3824">
        <v>846</v>
      </c>
      <c r="AA3824">
        <v>906</v>
      </c>
      <c r="AB3824">
        <v>838</v>
      </c>
    </row>
    <row r="3825" spans="1:28" x14ac:dyDescent="0.25">
      <c r="A3825" t="str">
        <f t="shared" si="59"/>
        <v>SalzburgLehrlinge2. Lehrjahr, männlich</v>
      </c>
      <c r="B3825">
        <v>3824</v>
      </c>
      <c r="C3825">
        <v>500</v>
      </c>
      <c r="D3825" t="s">
        <v>220</v>
      </c>
      <c r="E3825" t="s">
        <v>46</v>
      </c>
      <c r="F3825" t="s">
        <v>67</v>
      </c>
      <c r="G3825">
        <v>1833</v>
      </c>
      <c r="H3825">
        <v>1762</v>
      </c>
      <c r="I3825">
        <v>1832</v>
      </c>
      <c r="J3825">
        <v>1926</v>
      </c>
      <c r="K3825">
        <v>1924</v>
      </c>
      <c r="L3825">
        <v>2039</v>
      </c>
      <c r="M3825">
        <v>2059</v>
      </c>
      <c r="N3825">
        <v>2024</v>
      </c>
      <c r="O3825">
        <v>1931</v>
      </c>
      <c r="P3825">
        <v>1890</v>
      </c>
      <c r="Q3825">
        <v>1896</v>
      </c>
      <c r="R3825">
        <v>1742</v>
      </c>
      <c r="S3825">
        <v>1686</v>
      </c>
      <c r="T3825">
        <v>1678</v>
      </c>
      <c r="U3825">
        <v>1561</v>
      </c>
      <c r="V3825">
        <v>1554</v>
      </c>
      <c r="W3825">
        <v>1724</v>
      </c>
      <c r="X3825">
        <v>1754</v>
      </c>
      <c r="Y3825">
        <v>1739</v>
      </c>
      <c r="Z3825">
        <v>1584</v>
      </c>
      <c r="AA3825">
        <v>1532</v>
      </c>
      <c r="AB3825">
        <v>1587</v>
      </c>
    </row>
    <row r="3826" spans="1:28" x14ac:dyDescent="0.25">
      <c r="A3826" t="str">
        <f t="shared" si="59"/>
        <v>SalzburgLehrlinge2. Lehrjahr, weiblich</v>
      </c>
      <c r="B3826">
        <v>3825</v>
      </c>
      <c r="C3826">
        <v>500</v>
      </c>
      <c r="D3826" t="s">
        <v>220</v>
      </c>
      <c r="E3826" t="s">
        <v>46</v>
      </c>
      <c r="F3826" t="s">
        <v>68</v>
      </c>
      <c r="G3826">
        <v>1224</v>
      </c>
      <c r="H3826">
        <v>1230</v>
      </c>
      <c r="I3826">
        <v>1109</v>
      </c>
      <c r="J3826">
        <v>1181</v>
      </c>
      <c r="K3826">
        <v>1341</v>
      </c>
      <c r="L3826">
        <v>1329</v>
      </c>
      <c r="M3826">
        <v>1382</v>
      </c>
      <c r="N3826">
        <v>1321</v>
      </c>
      <c r="O3826">
        <v>1246</v>
      </c>
      <c r="P3826">
        <v>1274</v>
      </c>
      <c r="Q3826">
        <v>1231</v>
      </c>
      <c r="R3826">
        <v>1167</v>
      </c>
      <c r="S3826">
        <v>1157</v>
      </c>
      <c r="T3826">
        <v>1002</v>
      </c>
      <c r="U3826">
        <v>966</v>
      </c>
      <c r="V3826">
        <v>977</v>
      </c>
      <c r="W3826">
        <v>979</v>
      </c>
      <c r="X3826">
        <v>991</v>
      </c>
      <c r="Y3826">
        <v>983</v>
      </c>
      <c r="Z3826">
        <v>857</v>
      </c>
      <c r="AA3826">
        <v>899</v>
      </c>
      <c r="AB3826">
        <v>943</v>
      </c>
    </row>
    <row r="3827" spans="1:28" x14ac:dyDescent="0.25">
      <c r="A3827" t="str">
        <f t="shared" si="59"/>
        <v>SalzburgLehrlinge3. Lehrjahr, männlich</v>
      </c>
      <c r="B3827">
        <v>3826</v>
      </c>
      <c r="C3827">
        <v>500</v>
      </c>
      <c r="D3827" t="s">
        <v>220</v>
      </c>
      <c r="E3827" t="s">
        <v>46</v>
      </c>
      <c r="F3827" t="s">
        <v>69</v>
      </c>
      <c r="G3827">
        <v>1782</v>
      </c>
      <c r="H3827">
        <v>1745</v>
      </c>
      <c r="I3827">
        <v>1699</v>
      </c>
      <c r="J3827">
        <v>1735</v>
      </c>
      <c r="K3827">
        <v>1862</v>
      </c>
      <c r="L3827">
        <v>1827</v>
      </c>
      <c r="M3827">
        <v>1919</v>
      </c>
      <c r="N3827">
        <v>1942</v>
      </c>
      <c r="O3827">
        <v>1893</v>
      </c>
      <c r="P3827">
        <v>1838</v>
      </c>
      <c r="Q3827">
        <v>1774</v>
      </c>
      <c r="R3827">
        <v>1828</v>
      </c>
      <c r="S3827">
        <v>1642</v>
      </c>
      <c r="T3827">
        <v>1588</v>
      </c>
      <c r="U3827">
        <v>1582</v>
      </c>
      <c r="V3827">
        <v>1467</v>
      </c>
      <c r="W3827">
        <v>1440</v>
      </c>
      <c r="X3827">
        <v>1581</v>
      </c>
      <c r="Y3827">
        <v>1659</v>
      </c>
      <c r="Z3827">
        <v>1627</v>
      </c>
      <c r="AA3827">
        <v>1493</v>
      </c>
      <c r="AB3827">
        <v>1441</v>
      </c>
    </row>
    <row r="3828" spans="1:28" x14ac:dyDescent="0.25">
      <c r="A3828" t="str">
        <f t="shared" si="59"/>
        <v>SalzburgLehrlinge3. Lehrjahr, weiblich</v>
      </c>
      <c r="B3828">
        <v>3827</v>
      </c>
      <c r="C3828">
        <v>500</v>
      </c>
      <c r="D3828" t="s">
        <v>220</v>
      </c>
      <c r="E3828" t="s">
        <v>46</v>
      </c>
      <c r="F3828" t="s">
        <v>70</v>
      </c>
      <c r="G3828">
        <v>1109</v>
      </c>
      <c r="H3828">
        <v>1112</v>
      </c>
      <c r="I3828">
        <v>1137</v>
      </c>
      <c r="J3828">
        <v>998</v>
      </c>
      <c r="K3828">
        <v>1093</v>
      </c>
      <c r="L3828">
        <v>1238</v>
      </c>
      <c r="M3828">
        <v>1232</v>
      </c>
      <c r="N3828">
        <v>1294</v>
      </c>
      <c r="O3828">
        <v>1253</v>
      </c>
      <c r="P3828">
        <v>1153</v>
      </c>
      <c r="Q3828">
        <v>1178</v>
      </c>
      <c r="R3828">
        <v>1144</v>
      </c>
      <c r="S3828">
        <v>1080</v>
      </c>
      <c r="T3828">
        <v>1066</v>
      </c>
      <c r="U3828">
        <v>941</v>
      </c>
      <c r="V3828">
        <v>880</v>
      </c>
      <c r="W3828">
        <v>874</v>
      </c>
      <c r="X3828">
        <v>903</v>
      </c>
      <c r="Y3828">
        <v>918</v>
      </c>
      <c r="Z3828">
        <v>921</v>
      </c>
      <c r="AA3828">
        <v>775</v>
      </c>
      <c r="AB3828">
        <v>838</v>
      </c>
    </row>
    <row r="3829" spans="1:28" x14ac:dyDescent="0.25">
      <c r="A3829" t="str">
        <f t="shared" si="59"/>
        <v>SalzburgLehrlinge4. Lehrjahr, männlich</v>
      </c>
      <c r="B3829">
        <v>3828</v>
      </c>
      <c r="C3829">
        <v>500</v>
      </c>
      <c r="D3829" t="s">
        <v>220</v>
      </c>
      <c r="E3829" t="s">
        <v>46</v>
      </c>
      <c r="F3829" t="s">
        <v>71</v>
      </c>
      <c r="G3829">
        <v>709</v>
      </c>
      <c r="H3829">
        <v>723</v>
      </c>
      <c r="I3829">
        <v>748</v>
      </c>
      <c r="J3829">
        <v>730</v>
      </c>
      <c r="K3829">
        <v>798</v>
      </c>
      <c r="L3829">
        <v>767</v>
      </c>
      <c r="M3829">
        <v>798</v>
      </c>
      <c r="N3829">
        <v>827</v>
      </c>
      <c r="O3829">
        <v>899</v>
      </c>
      <c r="P3829">
        <v>874</v>
      </c>
      <c r="Q3829">
        <v>813</v>
      </c>
      <c r="R3829">
        <v>760</v>
      </c>
      <c r="S3829">
        <v>782</v>
      </c>
      <c r="T3829">
        <v>754</v>
      </c>
      <c r="U3829">
        <v>723</v>
      </c>
      <c r="V3829">
        <v>750</v>
      </c>
      <c r="W3829">
        <v>691</v>
      </c>
      <c r="X3829">
        <v>646</v>
      </c>
      <c r="Y3829">
        <v>757</v>
      </c>
      <c r="Z3829">
        <v>770</v>
      </c>
      <c r="AA3829">
        <v>750</v>
      </c>
      <c r="AB3829">
        <v>761</v>
      </c>
    </row>
    <row r="3830" spans="1:28" x14ac:dyDescent="0.25">
      <c r="A3830" t="str">
        <f t="shared" si="59"/>
        <v>SalzburgLehrlinge4. Lehrjahr, weiblich</v>
      </c>
      <c r="B3830">
        <v>3829</v>
      </c>
      <c r="C3830">
        <v>500</v>
      </c>
      <c r="D3830" t="s">
        <v>220</v>
      </c>
      <c r="E3830" t="s">
        <v>46</v>
      </c>
      <c r="F3830" t="s">
        <v>72</v>
      </c>
      <c r="G3830">
        <v>95</v>
      </c>
      <c r="H3830">
        <v>83</v>
      </c>
      <c r="I3830">
        <v>69</v>
      </c>
      <c r="J3830">
        <v>78</v>
      </c>
      <c r="K3830">
        <v>89</v>
      </c>
      <c r="L3830">
        <v>77</v>
      </c>
      <c r="M3830">
        <v>85</v>
      </c>
      <c r="N3830">
        <v>100</v>
      </c>
      <c r="O3830">
        <v>94</v>
      </c>
      <c r="P3830">
        <v>97</v>
      </c>
      <c r="Q3830">
        <v>81</v>
      </c>
      <c r="R3830">
        <v>100</v>
      </c>
      <c r="S3830">
        <v>70</v>
      </c>
      <c r="T3830">
        <v>78</v>
      </c>
      <c r="U3830">
        <v>76</v>
      </c>
      <c r="V3830">
        <v>65</v>
      </c>
      <c r="W3830">
        <v>100</v>
      </c>
      <c r="X3830">
        <v>82</v>
      </c>
      <c r="Y3830">
        <v>69</v>
      </c>
      <c r="Z3830">
        <v>82</v>
      </c>
      <c r="AA3830">
        <v>80</v>
      </c>
      <c r="AB3830">
        <v>71</v>
      </c>
    </row>
    <row r="3831" spans="1:28" x14ac:dyDescent="0.25">
      <c r="A3831" t="str">
        <f t="shared" si="59"/>
        <v>SalzburgLehrlingeFrauen</v>
      </c>
      <c r="B3831">
        <v>3830</v>
      </c>
      <c r="C3831">
        <v>500</v>
      </c>
      <c r="D3831" t="s">
        <v>220</v>
      </c>
      <c r="E3831" t="s">
        <v>46</v>
      </c>
      <c r="F3831" t="s">
        <v>47</v>
      </c>
      <c r="G3831">
        <v>3662</v>
      </c>
      <c r="H3831">
        <v>3547</v>
      </c>
      <c r="I3831">
        <v>3444</v>
      </c>
      <c r="J3831">
        <v>3535</v>
      </c>
      <c r="K3831">
        <v>3808</v>
      </c>
      <c r="L3831">
        <v>3995</v>
      </c>
      <c r="M3831">
        <v>3998</v>
      </c>
      <c r="N3831">
        <v>3882</v>
      </c>
      <c r="O3831">
        <v>3753</v>
      </c>
      <c r="P3831">
        <v>3671</v>
      </c>
      <c r="Q3831">
        <v>3586</v>
      </c>
      <c r="R3831">
        <v>3476</v>
      </c>
      <c r="S3831">
        <v>3221</v>
      </c>
      <c r="T3831">
        <v>2999</v>
      </c>
      <c r="U3831">
        <v>2899</v>
      </c>
      <c r="V3831">
        <v>2842</v>
      </c>
      <c r="W3831">
        <v>2894</v>
      </c>
      <c r="X3831">
        <v>2846</v>
      </c>
      <c r="Y3831">
        <v>2726</v>
      </c>
      <c r="Z3831">
        <v>2706</v>
      </c>
      <c r="AA3831">
        <v>2660</v>
      </c>
      <c r="AB3831">
        <v>2690</v>
      </c>
    </row>
    <row r="3832" spans="1:28" x14ac:dyDescent="0.25">
      <c r="A3832" t="str">
        <f t="shared" si="59"/>
        <v>SalzburgLehrlingeInsgesamt</v>
      </c>
      <c r="B3832">
        <v>3831</v>
      </c>
      <c r="C3832">
        <v>500</v>
      </c>
      <c r="D3832" t="s">
        <v>220</v>
      </c>
      <c r="E3832" t="s">
        <v>46</v>
      </c>
      <c r="F3832" t="s">
        <v>48</v>
      </c>
      <c r="G3832">
        <v>9704</v>
      </c>
      <c r="H3832">
        <v>9600</v>
      </c>
      <c r="I3832">
        <v>9545</v>
      </c>
      <c r="J3832">
        <v>9777</v>
      </c>
      <c r="K3832">
        <v>10392</v>
      </c>
      <c r="L3832">
        <v>10682</v>
      </c>
      <c r="M3832">
        <v>10788</v>
      </c>
      <c r="N3832">
        <v>10550</v>
      </c>
      <c r="O3832">
        <v>10308</v>
      </c>
      <c r="P3832">
        <v>10066</v>
      </c>
      <c r="Q3832">
        <v>9787</v>
      </c>
      <c r="R3832">
        <v>9396</v>
      </c>
      <c r="S3832">
        <v>8908</v>
      </c>
      <c r="T3832">
        <v>8467</v>
      </c>
      <c r="U3832">
        <v>8232</v>
      </c>
      <c r="V3832">
        <v>8272</v>
      </c>
      <c r="W3832">
        <v>8422</v>
      </c>
      <c r="X3832">
        <v>8454</v>
      </c>
      <c r="Y3832">
        <v>8344</v>
      </c>
      <c r="Z3832">
        <v>8149</v>
      </c>
      <c r="AA3832">
        <v>7981</v>
      </c>
      <c r="AB3832">
        <v>7989</v>
      </c>
    </row>
    <row r="3833" spans="1:28" x14ac:dyDescent="0.25">
      <c r="A3833" t="str">
        <f t="shared" si="59"/>
        <v>SalzburgLehrlingeMänner</v>
      </c>
      <c r="B3833">
        <v>3832</v>
      </c>
      <c r="C3833">
        <v>500</v>
      </c>
      <c r="D3833" t="s">
        <v>220</v>
      </c>
      <c r="E3833" t="s">
        <v>46</v>
      </c>
      <c r="F3833" t="s">
        <v>49</v>
      </c>
      <c r="G3833">
        <v>6042</v>
      </c>
      <c r="H3833">
        <v>6053</v>
      </c>
      <c r="I3833">
        <v>6101</v>
      </c>
      <c r="J3833">
        <v>6242</v>
      </c>
      <c r="K3833">
        <v>6584</v>
      </c>
      <c r="L3833">
        <v>6687</v>
      </c>
      <c r="M3833">
        <v>6790</v>
      </c>
      <c r="N3833">
        <v>6668</v>
      </c>
      <c r="O3833">
        <v>6555</v>
      </c>
      <c r="P3833">
        <v>6395</v>
      </c>
      <c r="Q3833">
        <v>6201</v>
      </c>
      <c r="R3833">
        <v>5920</v>
      </c>
      <c r="S3833">
        <v>5687</v>
      </c>
      <c r="T3833">
        <v>5468</v>
      </c>
      <c r="U3833">
        <v>5333</v>
      </c>
      <c r="V3833">
        <v>5430</v>
      </c>
      <c r="W3833">
        <v>5528</v>
      </c>
      <c r="X3833">
        <v>5608</v>
      </c>
      <c r="Y3833">
        <v>5618</v>
      </c>
      <c r="Z3833">
        <v>5443</v>
      </c>
      <c r="AA3833">
        <v>5321</v>
      </c>
      <c r="AB3833">
        <v>5299</v>
      </c>
    </row>
    <row r="3834" spans="1:28" x14ac:dyDescent="0.25">
      <c r="A3834" t="str">
        <f t="shared" si="59"/>
        <v>SalzburgNeugründungenInsgesamt</v>
      </c>
      <c r="B3834">
        <v>3833</v>
      </c>
      <c r="C3834">
        <v>500</v>
      </c>
      <c r="D3834" t="s">
        <v>220</v>
      </c>
      <c r="E3834" t="s">
        <v>41</v>
      </c>
      <c r="F3834" t="s">
        <v>48</v>
      </c>
      <c r="G3834">
        <v>1837</v>
      </c>
      <c r="H3834">
        <v>1989.20728784889</v>
      </c>
      <c r="I3834">
        <v>1924</v>
      </c>
      <c r="J3834">
        <v>1824</v>
      </c>
      <c r="K3834">
        <v>1882</v>
      </c>
      <c r="L3834">
        <v>1943</v>
      </c>
      <c r="M3834">
        <v>2173</v>
      </c>
      <c r="N3834">
        <v>1993</v>
      </c>
      <c r="O3834">
        <v>2120</v>
      </c>
      <c r="P3834">
        <v>2173</v>
      </c>
      <c r="Q3834">
        <v>2124</v>
      </c>
      <c r="R3834">
        <v>2249</v>
      </c>
      <c r="S3834">
        <v>2231</v>
      </c>
      <c r="T3834">
        <v>2161</v>
      </c>
      <c r="U3834">
        <v>2192</v>
      </c>
      <c r="V3834">
        <v>2096</v>
      </c>
      <c r="W3834">
        <v>2367</v>
      </c>
      <c r="X3834">
        <v>2408</v>
      </c>
      <c r="Y3834">
        <v>2354</v>
      </c>
      <c r="Z3834">
        <v>2606</v>
      </c>
      <c r="AA3834">
        <v>2395</v>
      </c>
      <c r="AB3834">
        <v>2461</v>
      </c>
    </row>
    <row r="3835" spans="1:28" x14ac:dyDescent="0.25">
      <c r="A3835" t="str">
        <f t="shared" si="59"/>
        <v>SalzburgPendler (Auspendler/-innen)Insgesamt</v>
      </c>
      <c r="B3835">
        <v>3834</v>
      </c>
      <c r="C3835">
        <v>500</v>
      </c>
      <c r="D3835" t="s">
        <v>220</v>
      </c>
      <c r="E3835" t="s">
        <v>459</v>
      </c>
      <c r="F3835" t="s">
        <v>48</v>
      </c>
      <c r="G3835">
        <v>132202</v>
      </c>
      <c r="H3835">
        <v>136652</v>
      </c>
      <c r="I3835">
        <v>139221</v>
      </c>
      <c r="J3835">
        <v>139505</v>
      </c>
      <c r="K3835">
        <v>140101</v>
      </c>
      <c r="L3835">
        <v>140898</v>
      </c>
      <c r="M3835">
        <v>142217</v>
      </c>
      <c r="N3835">
        <v>145137</v>
      </c>
      <c r="O3835">
        <v>148837</v>
      </c>
      <c r="P3835">
        <v>151529</v>
      </c>
      <c r="Q3835">
        <v>153590</v>
      </c>
      <c r="R3835">
        <v>152788</v>
      </c>
      <c r="S3835">
        <v>158597</v>
      </c>
    </row>
    <row r="3836" spans="1:28" x14ac:dyDescent="0.25">
      <c r="A3836" t="str">
        <f t="shared" si="59"/>
        <v>SalzburgPendler ins AuslandInsgesamt</v>
      </c>
      <c r="B3836">
        <v>3835</v>
      </c>
      <c r="C3836">
        <v>500</v>
      </c>
      <c r="D3836" t="s">
        <v>220</v>
      </c>
      <c r="E3836" t="s">
        <v>304</v>
      </c>
      <c r="F3836" t="s">
        <v>48</v>
      </c>
      <c r="G3836">
        <v>1098</v>
      </c>
      <c r="H3836">
        <v>1441</v>
      </c>
      <c r="I3836">
        <v>2136</v>
      </c>
      <c r="J3836">
        <v>1424</v>
      </c>
      <c r="K3836">
        <v>1447</v>
      </c>
      <c r="L3836">
        <v>1693</v>
      </c>
      <c r="M3836">
        <v>1727</v>
      </c>
      <c r="N3836">
        <v>1783</v>
      </c>
      <c r="O3836">
        <v>1985</v>
      </c>
      <c r="P3836">
        <v>1992</v>
      </c>
      <c r="Q3836">
        <v>2023</v>
      </c>
      <c r="R3836">
        <v>1922</v>
      </c>
      <c r="S3836">
        <v>1936</v>
      </c>
    </row>
    <row r="3837" spans="1:28" x14ac:dyDescent="0.25">
      <c r="A3837" t="str">
        <f t="shared" si="59"/>
        <v>SalzburgPendler zw. BundesländernInsgesamt</v>
      </c>
      <c r="B3837">
        <v>3836</v>
      </c>
      <c r="C3837">
        <v>500</v>
      </c>
      <c r="D3837" t="s">
        <v>220</v>
      </c>
      <c r="E3837" t="s">
        <v>433</v>
      </c>
      <c r="F3837" t="s">
        <v>48</v>
      </c>
      <c r="G3837">
        <v>18778</v>
      </c>
      <c r="H3837">
        <v>18025</v>
      </c>
      <c r="I3837">
        <v>18879</v>
      </c>
      <c r="J3837">
        <v>19436</v>
      </c>
      <c r="K3837">
        <v>19243</v>
      </c>
      <c r="L3837">
        <v>18544</v>
      </c>
      <c r="M3837">
        <v>18539</v>
      </c>
      <c r="N3837">
        <v>19460</v>
      </c>
      <c r="O3837">
        <v>19889</v>
      </c>
      <c r="P3837">
        <v>20504</v>
      </c>
      <c r="Q3837">
        <v>20678</v>
      </c>
      <c r="R3837">
        <v>20879</v>
      </c>
      <c r="S3837">
        <v>22821</v>
      </c>
    </row>
    <row r="3838" spans="1:28" x14ac:dyDescent="0.25">
      <c r="A3838" t="str">
        <f t="shared" si="59"/>
        <v>SalzburgPendler zw. Gemeinden eines Pol. BezirkesInsgesamt</v>
      </c>
      <c r="B3838">
        <v>3837</v>
      </c>
      <c r="C3838">
        <v>500</v>
      </c>
      <c r="D3838" t="s">
        <v>220</v>
      </c>
      <c r="E3838" t="s">
        <v>305</v>
      </c>
      <c r="F3838" t="s">
        <v>48</v>
      </c>
      <c r="G3838">
        <v>55255</v>
      </c>
      <c r="H3838">
        <v>51328</v>
      </c>
      <c r="I3838">
        <v>53251</v>
      </c>
      <c r="J3838">
        <v>54042</v>
      </c>
      <c r="K3838">
        <v>54632</v>
      </c>
      <c r="L3838">
        <v>55144</v>
      </c>
      <c r="M3838">
        <v>55386</v>
      </c>
      <c r="N3838">
        <v>56454</v>
      </c>
      <c r="O3838">
        <v>57784</v>
      </c>
      <c r="P3838">
        <v>59174</v>
      </c>
      <c r="Q3838">
        <v>60115</v>
      </c>
      <c r="R3838">
        <v>59676</v>
      </c>
      <c r="S3838">
        <v>60604</v>
      </c>
    </row>
    <row r="3839" spans="1:28" x14ac:dyDescent="0.25">
      <c r="A3839" t="str">
        <f t="shared" si="59"/>
        <v>SalzburgPendler zw. Pol. Bez. des BundeslandesInsgesamt</v>
      </c>
      <c r="B3839">
        <v>3838</v>
      </c>
      <c r="C3839">
        <v>500</v>
      </c>
      <c r="D3839" t="s">
        <v>220</v>
      </c>
      <c r="E3839" t="s">
        <v>306</v>
      </c>
      <c r="F3839" t="s">
        <v>48</v>
      </c>
      <c r="G3839">
        <v>57071</v>
      </c>
      <c r="H3839">
        <v>65858</v>
      </c>
      <c r="I3839">
        <v>64955</v>
      </c>
      <c r="J3839">
        <v>64603</v>
      </c>
      <c r="K3839">
        <v>64779</v>
      </c>
      <c r="L3839">
        <v>65517</v>
      </c>
      <c r="M3839">
        <v>66565</v>
      </c>
      <c r="N3839">
        <v>67440</v>
      </c>
      <c r="O3839">
        <v>69179</v>
      </c>
      <c r="P3839">
        <v>69859</v>
      </c>
      <c r="Q3839">
        <v>70774</v>
      </c>
      <c r="R3839">
        <v>70311</v>
      </c>
      <c r="S3839">
        <v>73236</v>
      </c>
    </row>
    <row r="3840" spans="1:28" x14ac:dyDescent="0.25">
      <c r="A3840" t="str">
        <f t="shared" si="59"/>
        <v>SalzburgPensionisteneinkommenBrutto_Schnitt</v>
      </c>
      <c r="B3840">
        <v>3839</v>
      </c>
      <c r="C3840">
        <v>500</v>
      </c>
      <c r="D3840" t="s">
        <v>220</v>
      </c>
      <c r="E3840" t="s">
        <v>44</v>
      </c>
      <c r="F3840" t="s">
        <v>54</v>
      </c>
      <c r="G3840">
        <v>17508.6998735415</v>
      </c>
      <c r="H3840">
        <v>17816.930162206401</v>
      </c>
      <c r="I3840">
        <v>18366.1411323555</v>
      </c>
      <c r="J3840">
        <v>18825.083250617899</v>
      </c>
      <c r="K3840">
        <v>19484.843422271799</v>
      </c>
      <c r="L3840">
        <v>20091.4380552314</v>
      </c>
      <c r="M3840">
        <v>20515.8044571061</v>
      </c>
      <c r="N3840">
        <v>20902.385139694499</v>
      </c>
      <c r="O3840">
        <v>21061.445535910301</v>
      </c>
      <c r="P3840">
        <v>21594.309234892102</v>
      </c>
      <c r="Q3840">
        <v>22132.200408987701</v>
      </c>
      <c r="R3840">
        <v>22655.6953987446</v>
      </c>
      <c r="S3840">
        <v>23072.3535138814</v>
      </c>
      <c r="T3840">
        <v>23376.5583180904</v>
      </c>
      <c r="U3840">
        <v>23954.193299697301</v>
      </c>
      <c r="V3840">
        <v>24648.692814607799</v>
      </c>
      <c r="W3840">
        <v>26022.3612393855</v>
      </c>
      <c r="X3840">
        <v>26768.286933695399</v>
      </c>
      <c r="Y3840">
        <v>27617.9716925065</v>
      </c>
    </row>
    <row r="3841" spans="1:47" x14ac:dyDescent="0.25">
      <c r="A3841" t="str">
        <f t="shared" si="59"/>
        <v>SalzburgPensionisteneinkommenBruttobezüge 1000 EUR</v>
      </c>
      <c r="B3841">
        <v>3840</v>
      </c>
      <c r="C3841">
        <v>500</v>
      </c>
      <c r="D3841" t="s">
        <v>220</v>
      </c>
      <c r="E3841" t="s">
        <v>44</v>
      </c>
      <c r="F3841" t="s">
        <v>55</v>
      </c>
      <c r="G3841">
        <v>1880206.7533199999</v>
      </c>
      <c r="H3841">
        <v>1938695.8048099999</v>
      </c>
      <c r="I3841">
        <v>2017208.3789900001</v>
      </c>
      <c r="J3841">
        <v>2094572.8878800001</v>
      </c>
      <c r="K3841">
        <v>2199585.5194100002</v>
      </c>
      <c r="L3841">
        <v>2307019.4661300001</v>
      </c>
      <c r="M3841">
        <v>2426855.5408399999</v>
      </c>
      <c r="N3841">
        <v>2519009.1403399999</v>
      </c>
      <c r="O3841">
        <v>2648055.5472300001</v>
      </c>
      <c r="P3841">
        <v>2767915.3691099999</v>
      </c>
      <c r="Q3841">
        <v>2876190.10415</v>
      </c>
      <c r="R3841">
        <v>2938035.8906999999</v>
      </c>
      <c r="S3841">
        <v>3000098.1274100002</v>
      </c>
      <c r="T3841">
        <v>3067191.4638</v>
      </c>
      <c r="U3841">
        <v>3180973.1450399999</v>
      </c>
      <c r="V3841">
        <v>3325453.7423899998</v>
      </c>
      <c r="W3841">
        <v>3499643.2736399998</v>
      </c>
      <c r="X3841">
        <v>3657270.7388900002</v>
      </c>
      <c r="Y3841">
        <v>3826359.50611</v>
      </c>
    </row>
    <row r="3842" spans="1:47" x14ac:dyDescent="0.25">
      <c r="A3842" t="str">
        <f t="shared" si="59"/>
        <v>SalzburgPensionisteneinkommenBruttobezüge Fälle</v>
      </c>
      <c r="B3842">
        <v>3841</v>
      </c>
      <c r="C3842">
        <v>500</v>
      </c>
      <c r="D3842" t="s">
        <v>220</v>
      </c>
      <c r="E3842" t="s">
        <v>44</v>
      </c>
      <c r="F3842" t="s">
        <v>56</v>
      </c>
      <c r="G3842">
        <v>107387</v>
      </c>
      <c r="H3842">
        <v>108812</v>
      </c>
      <c r="I3842">
        <v>109833</v>
      </c>
      <c r="J3842">
        <v>111265</v>
      </c>
      <c r="K3842">
        <v>112887</v>
      </c>
      <c r="L3842">
        <v>114826</v>
      </c>
      <c r="M3842">
        <v>118292</v>
      </c>
      <c r="N3842">
        <v>120513</v>
      </c>
      <c r="O3842">
        <v>125730</v>
      </c>
      <c r="P3842">
        <v>128178</v>
      </c>
      <c r="Q3842">
        <v>129955</v>
      </c>
      <c r="R3842">
        <v>129682</v>
      </c>
      <c r="S3842">
        <v>130030</v>
      </c>
      <c r="T3842">
        <v>131208</v>
      </c>
      <c r="U3842">
        <v>132794</v>
      </c>
      <c r="V3842">
        <v>134914</v>
      </c>
      <c r="W3842">
        <v>134486</v>
      </c>
      <c r="X3842">
        <v>136627</v>
      </c>
      <c r="Y3842">
        <v>138546</v>
      </c>
    </row>
    <row r="3843" spans="1:47" x14ac:dyDescent="0.25">
      <c r="A3843" t="str">
        <f t="shared" ref="A3843:A3906" si="60">D3843&amp;E3843&amp;F3843</f>
        <v>SalzburgPensionisteneinkommenLohnsteuer 1000 EUR</v>
      </c>
      <c r="B3843">
        <v>3842</v>
      </c>
      <c r="C3843">
        <v>500</v>
      </c>
      <c r="D3843" t="s">
        <v>220</v>
      </c>
      <c r="E3843" t="s">
        <v>44</v>
      </c>
      <c r="F3843" t="s">
        <v>57</v>
      </c>
      <c r="G3843">
        <v>245443.83360000001</v>
      </c>
      <c r="H3843">
        <v>233780.46242</v>
      </c>
      <c r="I3843">
        <v>251174.06536000001</v>
      </c>
      <c r="J3843">
        <v>268057.09758</v>
      </c>
      <c r="K3843">
        <v>290154.89224000002</v>
      </c>
      <c r="L3843">
        <v>278248.67434999999</v>
      </c>
      <c r="M3843">
        <v>301168.18698</v>
      </c>
      <c r="N3843">
        <v>322114.55445</v>
      </c>
      <c r="O3843">
        <v>350853.47855</v>
      </c>
      <c r="P3843">
        <v>376362.08718999999</v>
      </c>
      <c r="Q3843">
        <v>399923.65662000002</v>
      </c>
      <c r="R3843">
        <v>420140.46758</v>
      </c>
      <c r="S3843">
        <v>361530.28529999999</v>
      </c>
      <c r="T3843">
        <v>374477.79025000002</v>
      </c>
      <c r="U3843">
        <v>399099.59000999999</v>
      </c>
      <c r="V3843">
        <v>429149.69948000001</v>
      </c>
      <c r="W3843">
        <v>428304.99439000001</v>
      </c>
      <c r="X3843">
        <v>459877.81608999998</v>
      </c>
      <c r="Y3843">
        <v>470786.29840999999</v>
      </c>
    </row>
    <row r="3844" spans="1:47" x14ac:dyDescent="0.25">
      <c r="A3844" t="str">
        <f t="shared" si="60"/>
        <v>SalzburgPensionisteneinkommenLohnsteuer Fälle</v>
      </c>
      <c r="B3844">
        <v>3843</v>
      </c>
      <c r="C3844">
        <v>500</v>
      </c>
      <c r="D3844" t="s">
        <v>220</v>
      </c>
      <c r="E3844" t="s">
        <v>44</v>
      </c>
      <c r="F3844" t="s">
        <v>58</v>
      </c>
      <c r="G3844">
        <v>61707</v>
      </c>
      <c r="H3844">
        <v>59316</v>
      </c>
      <c r="I3844">
        <v>62097</v>
      </c>
      <c r="J3844">
        <v>67410</v>
      </c>
      <c r="K3844">
        <v>68852</v>
      </c>
      <c r="L3844">
        <v>67281</v>
      </c>
      <c r="M3844">
        <v>70238</v>
      </c>
      <c r="N3844">
        <v>73041</v>
      </c>
      <c r="O3844">
        <v>76415</v>
      </c>
      <c r="P3844">
        <v>79083</v>
      </c>
      <c r="Q3844">
        <v>82597</v>
      </c>
      <c r="R3844">
        <v>84114</v>
      </c>
      <c r="S3844">
        <v>85213</v>
      </c>
      <c r="T3844">
        <v>86606</v>
      </c>
      <c r="U3844">
        <v>89397</v>
      </c>
      <c r="V3844">
        <v>93663</v>
      </c>
      <c r="W3844">
        <v>99828</v>
      </c>
      <c r="X3844">
        <v>103689</v>
      </c>
      <c r="Y3844">
        <v>107323</v>
      </c>
    </row>
    <row r="3845" spans="1:47" x14ac:dyDescent="0.25">
      <c r="A3845" t="str">
        <f t="shared" si="60"/>
        <v>SalzburgPensionisteneinkommenNetto_Schnitt</v>
      </c>
      <c r="B3845">
        <v>3844</v>
      </c>
      <c r="C3845">
        <v>500</v>
      </c>
      <c r="D3845" t="s">
        <v>220</v>
      </c>
      <c r="E3845" t="s">
        <v>44</v>
      </c>
      <c r="F3845" t="s">
        <v>59</v>
      </c>
      <c r="G3845">
        <v>14383.336999171201</v>
      </c>
      <c r="H3845">
        <v>14724.687331728101</v>
      </c>
      <c r="I3845">
        <v>15099.823191208499</v>
      </c>
      <c r="J3845">
        <v>15416.425863299301</v>
      </c>
      <c r="K3845">
        <v>15864.6471019692</v>
      </c>
      <c r="L3845">
        <v>16580.209539912601</v>
      </c>
      <c r="M3845">
        <v>16861.7853912352</v>
      </c>
      <c r="N3845">
        <v>17103.652059694799</v>
      </c>
      <c r="O3845">
        <v>17139.736214030101</v>
      </c>
      <c r="P3845">
        <v>17499.610869103901</v>
      </c>
      <c r="Q3845">
        <v>17869.641946212199</v>
      </c>
      <c r="R3845">
        <v>18202.174758871701</v>
      </c>
      <c r="S3845">
        <v>19057.5133140814</v>
      </c>
      <c r="T3845">
        <v>19272.7430120877</v>
      </c>
      <c r="U3845">
        <v>19673.575675632899</v>
      </c>
      <c r="V3845">
        <v>20160.499586180798</v>
      </c>
      <c r="W3845">
        <v>21465.132752702899</v>
      </c>
      <c r="X3845">
        <v>21994.824687360499</v>
      </c>
      <c r="Y3845">
        <v>22772.818033071999</v>
      </c>
    </row>
    <row r="3846" spans="1:47" x14ac:dyDescent="0.25">
      <c r="A3846" t="str">
        <f t="shared" si="60"/>
        <v>SalzburgPensionisteneinkommenNettobezüge 1000 EUR</v>
      </c>
      <c r="B3846">
        <v>3845</v>
      </c>
      <c r="C3846">
        <v>500</v>
      </c>
      <c r="D3846" t="s">
        <v>220</v>
      </c>
      <c r="E3846" t="s">
        <v>44</v>
      </c>
      <c r="F3846" t="s">
        <v>60</v>
      </c>
      <c r="G3846">
        <v>1544583.4103300001</v>
      </c>
      <c r="H3846">
        <v>1602222.6779400001</v>
      </c>
      <c r="I3846">
        <v>1658458.88056</v>
      </c>
      <c r="J3846">
        <v>1715308.62368</v>
      </c>
      <c r="K3846">
        <v>1790912.4173999999</v>
      </c>
      <c r="L3846">
        <v>1903839.14063</v>
      </c>
      <c r="M3846">
        <v>1994614.3174999999</v>
      </c>
      <c r="N3846">
        <v>2061212.4206699999</v>
      </c>
      <c r="O3846">
        <v>2154979.03419</v>
      </c>
      <c r="P3846">
        <v>2243065.1219799998</v>
      </c>
      <c r="Q3846">
        <v>2322249.3191200001</v>
      </c>
      <c r="R3846">
        <v>2360494.4270799998</v>
      </c>
      <c r="S3846">
        <v>2478048.4562300001</v>
      </c>
      <c r="T3846">
        <v>2528738.06513</v>
      </c>
      <c r="U3846">
        <v>2612532.8082699999</v>
      </c>
      <c r="V3846">
        <v>2719933.6411700002</v>
      </c>
      <c r="W3846">
        <v>2886759.84338</v>
      </c>
      <c r="X3846">
        <v>3005086.9125600001</v>
      </c>
      <c r="Y3846">
        <v>3155082.8472099998</v>
      </c>
    </row>
    <row r="3847" spans="1:47" x14ac:dyDescent="0.25">
      <c r="A3847" t="str">
        <f t="shared" si="60"/>
        <v>SalzburgPensionisteneinkommenSV-Beiträge 1000 EUR</v>
      </c>
      <c r="B3847">
        <v>3846</v>
      </c>
      <c r="C3847">
        <v>500</v>
      </c>
      <c r="D3847" t="s">
        <v>220</v>
      </c>
      <c r="E3847" t="s">
        <v>44</v>
      </c>
      <c r="F3847" t="s">
        <v>61</v>
      </c>
      <c r="G3847">
        <v>90179.509390000007</v>
      </c>
      <c r="H3847">
        <v>102692.66445</v>
      </c>
      <c r="I3847">
        <v>107575.43307</v>
      </c>
      <c r="J3847">
        <v>111207.16662</v>
      </c>
      <c r="K3847">
        <v>118518.20977</v>
      </c>
      <c r="L3847">
        <v>124931.65115000001</v>
      </c>
      <c r="M3847">
        <v>131073.03636</v>
      </c>
      <c r="N3847">
        <v>135682.16522</v>
      </c>
      <c r="O3847">
        <v>142223.03448999999</v>
      </c>
      <c r="P3847">
        <v>148488.15994000001</v>
      </c>
      <c r="Q3847">
        <v>154017.12841</v>
      </c>
      <c r="R3847">
        <v>157400.99604</v>
      </c>
      <c r="S3847">
        <v>160519.38587999999</v>
      </c>
      <c r="T3847">
        <v>163975.60842</v>
      </c>
      <c r="U3847">
        <v>169340.74676000001</v>
      </c>
      <c r="V3847">
        <v>176370.40174</v>
      </c>
      <c r="W3847">
        <v>184578.43586999999</v>
      </c>
      <c r="X3847">
        <v>192306.01024</v>
      </c>
      <c r="Y3847">
        <v>200490.36048999999</v>
      </c>
    </row>
    <row r="3848" spans="1:47" x14ac:dyDescent="0.25">
      <c r="A3848" t="str">
        <f t="shared" si="60"/>
        <v>SalzburgPensionisteneinkommenSV-Beiträge Fälle</v>
      </c>
      <c r="B3848">
        <v>3847</v>
      </c>
      <c r="C3848">
        <v>500</v>
      </c>
      <c r="D3848" t="s">
        <v>220</v>
      </c>
      <c r="E3848" t="s">
        <v>44</v>
      </c>
      <c r="F3848" t="s">
        <v>62</v>
      </c>
      <c r="G3848">
        <v>103784</v>
      </c>
      <c r="H3848">
        <v>105222</v>
      </c>
      <c r="I3848">
        <v>106319</v>
      </c>
      <c r="J3848">
        <v>107806</v>
      </c>
      <c r="K3848">
        <v>109504</v>
      </c>
      <c r="L3848">
        <v>111504</v>
      </c>
      <c r="M3848">
        <v>114492</v>
      </c>
      <c r="N3848">
        <v>116643</v>
      </c>
      <c r="O3848">
        <v>118587</v>
      </c>
      <c r="P3848">
        <v>120742</v>
      </c>
      <c r="Q3848">
        <v>122526</v>
      </c>
      <c r="R3848">
        <v>122107</v>
      </c>
      <c r="S3848">
        <v>122561</v>
      </c>
      <c r="T3848">
        <v>123744</v>
      </c>
      <c r="U3848">
        <v>125236</v>
      </c>
      <c r="V3848">
        <v>127337</v>
      </c>
      <c r="W3848">
        <v>128733</v>
      </c>
      <c r="X3848">
        <v>130982</v>
      </c>
      <c r="Y3848">
        <v>133068</v>
      </c>
    </row>
    <row r="3849" spans="1:47" x14ac:dyDescent="0.25">
      <c r="A3849" t="str">
        <f t="shared" si="60"/>
        <v>SalzburgUnselbstständig BeschäftigteFrauen</v>
      </c>
      <c r="B3849">
        <v>3848</v>
      </c>
      <c r="C3849">
        <v>500</v>
      </c>
      <c r="D3849" t="s">
        <v>220</v>
      </c>
      <c r="E3849" t="s">
        <v>38</v>
      </c>
      <c r="F3849" t="s">
        <v>47</v>
      </c>
      <c r="G3849">
        <v>105915</v>
      </c>
      <c r="H3849">
        <v>106717</v>
      </c>
      <c r="I3849">
        <v>107430</v>
      </c>
      <c r="J3849">
        <v>107502</v>
      </c>
      <c r="K3849">
        <v>109638</v>
      </c>
      <c r="L3849">
        <v>110122</v>
      </c>
      <c r="M3849">
        <v>111104</v>
      </c>
      <c r="N3849">
        <v>112111</v>
      </c>
      <c r="O3849">
        <v>103749</v>
      </c>
      <c r="P3849">
        <v>104195</v>
      </c>
      <c r="Q3849">
        <v>103924</v>
      </c>
      <c r="R3849">
        <v>103357</v>
      </c>
      <c r="S3849">
        <v>104109</v>
      </c>
      <c r="T3849">
        <v>104558</v>
      </c>
      <c r="U3849">
        <v>107766</v>
      </c>
      <c r="V3849">
        <v>108054</v>
      </c>
      <c r="W3849">
        <v>109426</v>
      </c>
      <c r="X3849">
        <v>109949</v>
      </c>
      <c r="Y3849">
        <v>110932</v>
      </c>
      <c r="Z3849">
        <v>111302</v>
      </c>
      <c r="AA3849">
        <v>112075</v>
      </c>
      <c r="AB3849">
        <v>112152</v>
      </c>
      <c r="AC3849">
        <v>113150</v>
      </c>
      <c r="AD3849">
        <v>113672</v>
      </c>
      <c r="AE3849">
        <v>114393</v>
      </c>
      <c r="AF3849">
        <v>114566</v>
      </c>
      <c r="AG3849">
        <v>115891</v>
      </c>
      <c r="AH3849">
        <v>116242</v>
      </c>
      <c r="AI3849">
        <v>118141</v>
      </c>
      <c r="AJ3849">
        <v>118623</v>
      </c>
      <c r="AK3849">
        <v>119633</v>
      </c>
      <c r="AL3849">
        <v>120187</v>
      </c>
      <c r="AM3849">
        <v>120473</v>
      </c>
      <c r="AN3849">
        <v>116746</v>
      </c>
      <c r="AO3849">
        <v>109620</v>
      </c>
      <c r="AP3849">
        <v>119578</v>
      </c>
      <c r="AQ3849">
        <v>120329</v>
      </c>
      <c r="AR3849">
        <v>122258</v>
      </c>
      <c r="AS3849">
        <v>122603</v>
      </c>
      <c r="AT3849">
        <v>123621</v>
      </c>
      <c r="AU3849">
        <v>123292</v>
      </c>
    </row>
    <row r="3850" spans="1:47" x14ac:dyDescent="0.25">
      <c r="A3850" t="str">
        <f t="shared" si="60"/>
        <v>SalzburgUnselbstständig BeschäftigteInsgesamt</v>
      </c>
      <c r="B3850">
        <v>3849</v>
      </c>
      <c r="C3850">
        <v>500</v>
      </c>
      <c r="D3850" t="s">
        <v>220</v>
      </c>
      <c r="E3850" t="s">
        <v>38</v>
      </c>
      <c r="F3850" t="s">
        <v>48</v>
      </c>
      <c r="G3850">
        <v>220873</v>
      </c>
      <c r="H3850">
        <v>229702</v>
      </c>
      <c r="I3850">
        <v>223586</v>
      </c>
      <c r="J3850">
        <v>230481</v>
      </c>
      <c r="K3850">
        <v>227215</v>
      </c>
      <c r="L3850">
        <v>235513</v>
      </c>
      <c r="M3850">
        <v>231516</v>
      </c>
      <c r="N3850">
        <v>239736</v>
      </c>
      <c r="O3850">
        <v>216122</v>
      </c>
      <c r="P3850">
        <v>221514</v>
      </c>
      <c r="Q3850">
        <v>214126</v>
      </c>
      <c r="R3850">
        <v>217422</v>
      </c>
      <c r="S3850">
        <v>213013</v>
      </c>
      <c r="T3850">
        <v>219756</v>
      </c>
      <c r="U3850">
        <v>219403</v>
      </c>
      <c r="V3850">
        <v>225396</v>
      </c>
      <c r="W3850">
        <v>223092</v>
      </c>
      <c r="X3850">
        <v>229234</v>
      </c>
      <c r="Y3850">
        <v>225415</v>
      </c>
      <c r="Z3850">
        <v>231793</v>
      </c>
      <c r="AA3850">
        <v>227412</v>
      </c>
      <c r="AB3850">
        <v>232737</v>
      </c>
      <c r="AC3850">
        <v>228740</v>
      </c>
      <c r="AD3850">
        <v>235633</v>
      </c>
      <c r="AE3850">
        <v>231938</v>
      </c>
      <c r="AF3850">
        <v>237552</v>
      </c>
      <c r="AG3850">
        <v>235515</v>
      </c>
      <c r="AH3850">
        <v>242275</v>
      </c>
      <c r="AI3850">
        <v>241478</v>
      </c>
      <c r="AJ3850">
        <v>247509</v>
      </c>
      <c r="AK3850">
        <v>244767</v>
      </c>
      <c r="AL3850">
        <v>250614</v>
      </c>
      <c r="AM3850">
        <v>247040</v>
      </c>
      <c r="AN3850">
        <v>243605</v>
      </c>
      <c r="AO3850">
        <v>225848</v>
      </c>
      <c r="AP3850">
        <v>249670</v>
      </c>
      <c r="AQ3850">
        <v>247195</v>
      </c>
      <c r="AR3850">
        <v>254305</v>
      </c>
      <c r="AS3850">
        <v>250867</v>
      </c>
      <c r="AT3850">
        <v>256694</v>
      </c>
      <c r="AU3850">
        <v>251797</v>
      </c>
    </row>
    <row r="3851" spans="1:47" x14ac:dyDescent="0.25">
      <c r="A3851" t="str">
        <f t="shared" si="60"/>
        <v>SalzburgUnselbstständig BeschäftigteMänner</v>
      </c>
      <c r="B3851">
        <v>3850</v>
      </c>
      <c r="C3851">
        <v>500</v>
      </c>
      <c r="D3851" t="s">
        <v>220</v>
      </c>
      <c r="E3851" t="s">
        <v>38</v>
      </c>
      <c r="F3851" t="s">
        <v>49</v>
      </c>
      <c r="G3851">
        <v>114958</v>
      </c>
      <c r="H3851">
        <v>122985</v>
      </c>
      <c r="I3851">
        <v>116156</v>
      </c>
      <c r="J3851">
        <v>122979</v>
      </c>
      <c r="K3851">
        <v>117577</v>
      </c>
      <c r="L3851">
        <v>125391</v>
      </c>
      <c r="M3851">
        <v>120412</v>
      </c>
      <c r="N3851">
        <v>127625</v>
      </c>
      <c r="O3851">
        <v>112373</v>
      </c>
      <c r="P3851">
        <v>117319</v>
      </c>
      <c r="Q3851">
        <v>110202</v>
      </c>
      <c r="R3851">
        <v>114065</v>
      </c>
      <c r="S3851">
        <v>108904</v>
      </c>
      <c r="T3851">
        <v>115198</v>
      </c>
      <c r="U3851">
        <v>111637</v>
      </c>
      <c r="V3851">
        <v>117342</v>
      </c>
      <c r="W3851">
        <v>113666</v>
      </c>
      <c r="X3851">
        <v>119285</v>
      </c>
      <c r="Y3851">
        <v>114483</v>
      </c>
      <c r="Z3851">
        <v>120491</v>
      </c>
      <c r="AA3851">
        <v>115337</v>
      </c>
      <c r="AB3851">
        <v>120585</v>
      </c>
      <c r="AC3851">
        <v>115590</v>
      </c>
      <c r="AD3851">
        <v>121961</v>
      </c>
      <c r="AE3851">
        <v>117545</v>
      </c>
      <c r="AF3851">
        <v>122986</v>
      </c>
      <c r="AG3851">
        <v>119624</v>
      </c>
      <c r="AH3851">
        <v>126033</v>
      </c>
      <c r="AI3851">
        <v>123337</v>
      </c>
      <c r="AJ3851">
        <v>128886</v>
      </c>
      <c r="AK3851">
        <v>125134</v>
      </c>
      <c r="AL3851">
        <v>130427</v>
      </c>
      <c r="AM3851">
        <v>126567</v>
      </c>
      <c r="AN3851">
        <v>126859</v>
      </c>
      <c r="AO3851">
        <v>116228</v>
      </c>
      <c r="AP3851">
        <v>130092</v>
      </c>
      <c r="AQ3851">
        <v>126866</v>
      </c>
      <c r="AR3851">
        <v>132047</v>
      </c>
      <c r="AS3851">
        <v>128264</v>
      </c>
      <c r="AT3851">
        <v>133073</v>
      </c>
      <c r="AU3851">
        <v>128505</v>
      </c>
    </row>
    <row r="3852" spans="1:47" x14ac:dyDescent="0.25">
      <c r="A3852" t="str">
        <f t="shared" si="60"/>
        <v>SalzburgUnselbstständig Beschäftigte GW mgfInsgesamt</v>
      </c>
      <c r="B3852">
        <v>3851</v>
      </c>
      <c r="C3852">
        <v>500</v>
      </c>
      <c r="D3852" t="s">
        <v>220</v>
      </c>
      <c r="E3852" t="s">
        <v>450</v>
      </c>
      <c r="F3852" t="s">
        <v>48</v>
      </c>
      <c r="G3852">
        <v>196534.69828073299</v>
      </c>
      <c r="H3852">
        <v>198220.293319121</v>
      </c>
      <c r="I3852">
        <v>202361.22133275401</v>
      </c>
      <c r="J3852">
        <v>196720.105315822</v>
      </c>
      <c r="K3852">
        <v>200974.02963611099</v>
      </c>
      <c r="L3852">
        <v>199327.93068615501</v>
      </c>
      <c r="M3852">
        <v>193178.70052989601</v>
      </c>
      <c r="N3852">
        <v>172041.77609767599</v>
      </c>
      <c r="O3852">
        <v>198627.11198171799</v>
      </c>
      <c r="P3852">
        <v>195699.541472796</v>
      </c>
      <c r="Q3852">
        <v>204051.676672837</v>
      </c>
      <c r="R3852">
        <v>202440.57379470099</v>
      </c>
      <c r="S3852">
        <v>208635.960238834</v>
      </c>
      <c r="T3852">
        <v>205920.34341196</v>
      </c>
    </row>
    <row r="3853" spans="1:47" x14ac:dyDescent="0.25">
      <c r="A3853" t="str">
        <f t="shared" si="60"/>
        <v>SalzburgUnselbstständig Beschäftigte GW ogfInsgesamt</v>
      </c>
      <c r="B3853">
        <v>3852</v>
      </c>
      <c r="C3853">
        <v>500</v>
      </c>
      <c r="D3853" t="s">
        <v>220</v>
      </c>
      <c r="E3853" t="s">
        <v>449</v>
      </c>
      <c r="F3853" t="s">
        <v>48</v>
      </c>
      <c r="G3853">
        <v>179236.11722875701</v>
      </c>
      <c r="H3853">
        <v>180105.313583935</v>
      </c>
      <c r="I3853">
        <v>185516.47037231101</v>
      </c>
      <c r="J3853">
        <v>178495.240169055</v>
      </c>
      <c r="K3853">
        <v>184182.73559410899</v>
      </c>
      <c r="L3853">
        <v>181415.86305485101</v>
      </c>
      <c r="M3853">
        <v>178179.75111137799</v>
      </c>
      <c r="N3853">
        <v>158466.05780477199</v>
      </c>
      <c r="O3853">
        <v>183197.73044379501</v>
      </c>
      <c r="P3853">
        <v>179367.46847484901</v>
      </c>
      <c r="Q3853">
        <v>188078.40164880399</v>
      </c>
      <c r="R3853">
        <v>185294.16996596899</v>
      </c>
      <c r="S3853">
        <v>192359.40267976001</v>
      </c>
      <c r="T3853">
        <v>188419.49432264801</v>
      </c>
    </row>
    <row r="3854" spans="1:47" x14ac:dyDescent="0.25">
      <c r="A3854" t="str">
        <f t="shared" si="60"/>
        <v>SalzburgUnternehmenInsgesamt</v>
      </c>
      <c r="B3854">
        <v>3853</v>
      </c>
      <c r="C3854">
        <v>500</v>
      </c>
      <c r="D3854" t="s">
        <v>220</v>
      </c>
      <c r="E3854" t="s">
        <v>475</v>
      </c>
      <c r="F3854" t="s">
        <v>48</v>
      </c>
      <c r="G3854">
        <v>48682</v>
      </c>
      <c r="H3854">
        <v>49113</v>
      </c>
      <c r="I3854">
        <v>50577</v>
      </c>
    </row>
    <row r="3855" spans="1:47" x14ac:dyDescent="0.25">
      <c r="A3855" t="str">
        <f t="shared" si="60"/>
        <v>SalzburgWohnbevölkerungInsgesamt</v>
      </c>
      <c r="B3855">
        <v>3854</v>
      </c>
      <c r="C3855">
        <v>500</v>
      </c>
      <c r="D3855" t="s">
        <v>220</v>
      </c>
      <c r="E3855" t="s">
        <v>42</v>
      </c>
      <c r="F3855" t="s">
        <v>48</v>
      </c>
      <c r="G3855">
        <v>517050</v>
      </c>
      <c r="H3855">
        <v>517084</v>
      </c>
      <c r="I3855">
        <v>519691</v>
      </c>
      <c r="J3855">
        <v>522369</v>
      </c>
      <c r="K3855">
        <v>524920</v>
      </c>
      <c r="L3855">
        <v>526048</v>
      </c>
      <c r="M3855">
        <v>525944</v>
      </c>
      <c r="N3855">
        <v>526699</v>
      </c>
      <c r="O3855">
        <v>526730</v>
      </c>
      <c r="P3855">
        <v>527886</v>
      </c>
      <c r="Q3855">
        <v>529704</v>
      </c>
      <c r="R3855">
        <v>531898</v>
      </c>
      <c r="S3855">
        <v>534270</v>
      </c>
      <c r="T3855">
        <v>538575</v>
      </c>
      <c r="U3855">
        <v>545815</v>
      </c>
      <c r="V3855">
        <v>549263</v>
      </c>
      <c r="W3855">
        <v>552579</v>
      </c>
      <c r="X3855">
        <v>555221</v>
      </c>
      <c r="Y3855">
        <v>558410</v>
      </c>
      <c r="Z3855">
        <v>560710</v>
      </c>
      <c r="AA3855">
        <v>562606</v>
      </c>
      <c r="AB3855">
        <v>568346</v>
      </c>
    </row>
    <row r="3856" spans="1:47" x14ac:dyDescent="0.25">
      <c r="A3856" t="str">
        <f t="shared" si="60"/>
        <v>Salzburg (Stadt)ArbeitnehmereinkommenBrutto_Schnitt</v>
      </c>
      <c r="B3856">
        <v>3855</v>
      </c>
      <c r="C3856">
        <v>501</v>
      </c>
      <c r="D3856" t="s">
        <v>221</v>
      </c>
      <c r="E3856" t="s">
        <v>43</v>
      </c>
      <c r="F3856" t="s">
        <v>54</v>
      </c>
      <c r="G3856">
        <v>24892.574384664102</v>
      </c>
      <c r="H3856">
        <v>25707.544189967699</v>
      </c>
      <c r="I3856">
        <v>26345.5161937433</v>
      </c>
      <c r="J3856">
        <v>27265.376949431899</v>
      </c>
      <c r="K3856">
        <v>28090.203491386201</v>
      </c>
      <c r="L3856">
        <v>28436.517122969501</v>
      </c>
      <c r="M3856">
        <v>28658.640467698799</v>
      </c>
      <c r="N3856">
        <v>29032.2999657246</v>
      </c>
      <c r="O3856">
        <v>29700.645875259499</v>
      </c>
      <c r="P3856">
        <v>30170.867361721401</v>
      </c>
      <c r="Q3856">
        <v>30522.335169456099</v>
      </c>
      <c r="R3856">
        <v>31100.3017699091</v>
      </c>
      <c r="S3856">
        <v>31618.334671106</v>
      </c>
      <c r="T3856">
        <v>32069.547080110198</v>
      </c>
      <c r="U3856">
        <v>32952.004329316202</v>
      </c>
      <c r="V3856">
        <v>34025.231191119099</v>
      </c>
      <c r="W3856">
        <v>35079.700360289098</v>
      </c>
      <c r="X3856">
        <v>35971.355644490002</v>
      </c>
      <c r="Y3856">
        <v>37235.558455856801</v>
      </c>
    </row>
    <row r="3857" spans="1:47" x14ac:dyDescent="0.25">
      <c r="A3857" t="str">
        <f t="shared" si="60"/>
        <v>Salzburg (Stadt)ArbeitnehmereinkommenBruttobezüge 1000 EUR</v>
      </c>
      <c r="B3857">
        <v>3856</v>
      </c>
      <c r="C3857">
        <v>501</v>
      </c>
      <c r="D3857" t="s">
        <v>221</v>
      </c>
      <c r="E3857" t="s">
        <v>43</v>
      </c>
      <c r="F3857" t="s">
        <v>55</v>
      </c>
      <c r="G3857">
        <v>1651721.88072</v>
      </c>
      <c r="H3857">
        <v>1709166.07547</v>
      </c>
      <c r="I3857">
        <v>1770207.9240900001</v>
      </c>
      <c r="J3857">
        <v>1852627.83296</v>
      </c>
      <c r="K3857">
        <v>1928926.18355</v>
      </c>
      <c r="L3857">
        <v>1934394.0772899999</v>
      </c>
      <c r="M3857">
        <v>1938155.19619</v>
      </c>
      <c r="N3857">
        <v>1998989.98184</v>
      </c>
      <c r="O3857">
        <v>2088608.8192400001</v>
      </c>
      <c r="P3857">
        <v>2135524.16273</v>
      </c>
      <c r="Q3857">
        <v>2192053.0671999999</v>
      </c>
      <c r="R3857">
        <v>2264288.5706600002</v>
      </c>
      <c r="S3857">
        <v>2340895.0257100002</v>
      </c>
      <c r="T3857">
        <v>2421122.52636</v>
      </c>
      <c r="U3857">
        <v>2556581.2558900001</v>
      </c>
      <c r="V3857">
        <v>2658901.6914300001</v>
      </c>
      <c r="W3857">
        <v>2660023.5189200002</v>
      </c>
      <c r="X3857">
        <v>2774218.8613700001</v>
      </c>
      <c r="Y3857">
        <v>2999547.6469700001</v>
      </c>
    </row>
    <row r="3858" spans="1:47" x14ac:dyDescent="0.25">
      <c r="A3858" t="str">
        <f t="shared" si="60"/>
        <v>Salzburg (Stadt)ArbeitnehmereinkommenBruttobezüge Fälle</v>
      </c>
      <c r="B3858">
        <v>3857</v>
      </c>
      <c r="C3858">
        <v>501</v>
      </c>
      <c r="D3858" t="s">
        <v>221</v>
      </c>
      <c r="E3858" t="s">
        <v>43</v>
      </c>
      <c r="F3858" t="s">
        <v>56</v>
      </c>
      <c r="G3858">
        <v>66354</v>
      </c>
      <c r="H3858">
        <v>66485</v>
      </c>
      <c r="I3858">
        <v>67192</v>
      </c>
      <c r="J3858">
        <v>67948</v>
      </c>
      <c r="K3858">
        <v>68669</v>
      </c>
      <c r="L3858">
        <v>68025</v>
      </c>
      <c r="M3858">
        <v>67629</v>
      </c>
      <c r="N3858">
        <v>68854</v>
      </c>
      <c r="O3858">
        <v>70322</v>
      </c>
      <c r="P3858">
        <v>70781</v>
      </c>
      <c r="Q3858">
        <v>71818</v>
      </c>
      <c r="R3858">
        <v>72806</v>
      </c>
      <c r="S3858">
        <v>74036</v>
      </c>
      <c r="T3858">
        <v>75496</v>
      </c>
      <c r="U3858">
        <v>77585</v>
      </c>
      <c r="V3858">
        <v>78145</v>
      </c>
      <c r="W3858">
        <v>75828</v>
      </c>
      <c r="X3858">
        <v>77123</v>
      </c>
      <c r="Y3858">
        <v>80556</v>
      </c>
    </row>
    <row r="3859" spans="1:47" x14ac:dyDescent="0.25">
      <c r="A3859" t="str">
        <f t="shared" si="60"/>
        <v>Salzburg (Stadt)ArbeitnehmereinkommenLohnsteuer 1000 EUR</v>
      </c>
      <c r="B3859">
        <v>3858</v>
      </c>
      <c r="C3859">
        <v>501</v>
      </c>
      <c r="D3859" t="s">
        <v>221</v>
      </c>
      <c r="E3859" t="s">
        <v>43</v>
      </c>
      <c r="F3859" t="s">
        <v>57</v>
      </c>
      <c r="G3859">
        <v>257076.56511</v>
      </c>
      <c r="H3859">
        <v>264914.60292999999</v>
      </c>
      <c r="I3859">
        <v>276769.36731</v>
      </c>
      <c r="J3859">
        <v>298033.55695</v>
      </c>
      <c r="K3859">
        <v>317625.70718999999</v>
      </c>
      <c r="L3859">
        <v>296802.33905000001</v>
      </c>
      <c r="M3859">
        <v>299266.74565</v>
      </c>
      <c r="N3859">
        <v>313026.50543000002</v>
      </c>
      <c r="O3859">
        <v>336589.66353000002</v>
      </c>
      <c r="P3859">
        <v>347395.55391999998</v>
      </c>
      <c r="Q3859">
        <v>366875.46295000002</v>
      </c>
      <c r="R3859">
        <v>386343.91850000003</v>
      </c>
      <c r="S3859">
        <v>351211.85764</v>
      </c>
      <c r="T3859">
        <v>370035.02571000002</v>
      </c>
      <c r="U3859">
        <v>397351.53119000001</v>
      </c>
      <c r="V3859">
        <v>410162.98379000003</v>
      </c>
      <c r="W3859">
        <v>400176.41076</v>
      </c>
      <c r="X3859">
        <v>423901.08994999999</v>
      </c>
      <c r="Y3859">
        <v>451274.99485999998</v>
      </c>
    </row>
    <row r="3860" spans="1:47" x14ac:dyDescent="0.25">
      <c r="A3860" t="str">
        <f t="shared" si="60"/>
        <v>Salzburg (Stadt)ArbeitnehmereinkommenLohnsteuer Fälle</v>
      </c>
      <c r="B3860">
        <v>3859</v>
      </c>
      <c r="C3860">
        <v>501</v>
      </c>
      <c r="D3860" t="s">
        <v>221</v>
      </c>
      <c r="E3860" t="s">
        <v>43</v>
      </c>
      <c r="F3860" t="s">
        <v>58</v>
      </c>
      <c r="G3860">
        <v>53934</v>
      </c>
      <c r="H3860">
        <v>52803</v>
      </c>
      <c r="I3860">
        <v>53806</v>
      </c>
      <c r="J3860">
        <v>54836</v>
      </c>
      <c r="K3860">
        <v>56294</v>
      </c>
      <c r="L3860">
        <v>54546</v>
      </c>
      <c r="M3860">
        <v>54497</v>
      </c>
      <c r="N3860">
        <v>56036</v>
      </c>
      <c r="O3860">
        <v>57429</v>
      </c>
      <c r="P3860">
        <v>57808</v>
      </c>
      <c r="Q3860">
        <v>58817</v>
      </c>
      <c r="R3860">
        <v>60118</v>
      </c>
      <c r="S3860">
        <v>60829</v>
      </c>
      <c r="T3860">
        <v>62414</v>
      </c>
      <c r="U3860">
        <v>64835</v>
      </c>
      <c r="V3860">
        <v>66497</v>
      </c>
      <c r="W3860">
        <v>65156</v>
      </c>
      <c r="X3860">
        <v>66571</v>
      </c>
      <c r="Y3860">
        <v>69930</v>
      </c>
    </row>
    <row r="3861" spans="1:47" x14ac:dyDescent="0.25">
      <c r="A3861" t="str">
        <f t="shared" si="60"/>
        <v>Salzburg (Stadt)ArbeitnehmereinkommenNetto_Schnitt</v>
      </c>
      <c r="B3861">
        <v>3860</v>
      </c>
      <c r="C3861">
        <v>501</v>
      </c>
      <c r="D3861" t="s">
        <v>221</v>
      </c>
      <c r="E3861" t="s">
        <v>43</v>
      </c>
      <c r="F3861" t="s">
        <v>59</v>
      </c>
      <c r="G3861">
        <v>17153.952870663401</v>
      </c>
      <c r="H3861">
        <v>17765.928196736098</v>
      </c>
      <c r="I3861">
        <v>18158.483486427001</v>
      </c>
      <c r="J3861">
        <v>18720.7393949785</v>
      </c>
      <c r="K3861">
        <v>19211.6817824637</v>
      </c>
      <c r="L3861">
        <v>19801.6529786108</v>
      </c>
      <c r="M3861">
        <v>19901.694539768399</v>
      </c>
      <c r="N3861">
        <v>20090.9789713016</v>
      </c>
      <c r="O3861">
        <v>20440.677898808299</v>
      </c>
      <c r="P3861">
        <v>20694.936497789</v>
      </c>
      <c r="Q3861">
        <v>20795.749722632201</v>
      </c>
      <c r="R3861">
        <v>21080.377178803901</v>
      </c>
      <c r="S3861">
        <v>22050.1783601221</v>
      </c>
      <c r="T3861">
        <v>22275.128154604201</v>
      </c>
      <c r="U3861">
        <v>22832.4686182896</v>
      </c>
      <c r="V3861">
        <v>23636.560902425001</v>
      </c>
      <c r="W3861">
        <v>24542.721016511099</v>
      </c>
      <c r="X3861">
        <v>25041.706959661798</v>
      </c>
      <c r="Y3861">
        <v>26027.464843338799</v>
      </c>
    </row>
    <row r="3862" spans="1:47" x14ac:dyDescent="0.25">
      <c r="A3862" t="str">
        <f t="shared" si="60"/>
        <v>Salzburg (Stadt)ArbeitnehmereinkommenNettobezüge 1000 EUR</v>
      </c>
      <c r="B3862">
        <v>3861</v>
      </c>
      <c r="C3862">
        <v>501</v>
      </c>
      <c r="D3862" t="s">
        <v>221</v>
      </c>
      <c r="E3862" t="s">
        <v>43</v>
      </c>
      <c r="F3862" t="s">
        <v>60</v>
      </c>
      <c r="G3862">
        <v>1138233.3887799999</v>
      </c>
      <c r="H3862">
        <v>1181167.7361600001</v>
      </c>
      <c r="I3862">
        <v>1220104.8224200001</v>
      </c>
      <c r="J3862">
        <v>1272036.8004099999</v>
      </c>
      <c r="K3862">
        <v>1319246.9763199999</v>
      </c>
      <c r="L3862">
        <v>1347007.4438700001</v>
      </c>
      <c r="M3862">
        <v>1345931.7000299999</v>
      </c>
      <c r="N3862">
        <v>1383344.26609</v>
      </c>
      <c r="O3862">
        <v>1437429.3511999999</v>
      </c>
      <c r="P3862">
        <v>1464808.3002500001</v>
      </c>
      <c r="Q3862">
        <v>1493509.1535799999</v>
      </c>
      <c r="R3862">
        <v>1534777.9408799999</v>
      </c>
      <c r="S3862">
        <v>1632507.00507</v>
      </c>
      <c r="T3862">
        <v>1681683.07516</v>
      </c>
      <c r="U3862">
        <v>1771457.0777499999</v>
      </c>
      <c r="V3862">
        <v>1847079.0517200001</v>
      </c>
      <c r="W3862">
        <v>1861025.44924</v>
      </c>
      <c r="X3862">
        <v>1931291.5658499999</v>
      </c>
      <c r="Y3862">
        <v>2096668.45792</v>
      </c>
    </row>
    <row r="3863" spans="1:47" x14ac:dyDescent="0.25">
      <c r="A3863" t="str">
        <f t="shared" si="60"/>
        <v>Salzburg (Stadt)ArbeitnehmereinkommenSV-Beiträge 1000 EUR</v>
      </c>
      <c r="B3863">
        <v>3862</v>
      </c>
      <c r="C3863">
        <v>501</v>
      </c>
      <c r="D3863" t="s">
        <v>221</v>
      </c>
      <c r="E3863" t="s">
        <v>43</v>
      </c>
      <c r="F3863" t="s">
        <v>61</v>
      </c>
      <c r="G3863">
        <v>256411.92683000001</v>
      </c>
      <c r="H3863">
        <v>263083.73638000002</v>
      </c>
      <c r="I3863">
        <v>273333.73436</v>
      </c>
      <c r="J3863">
        <v>282557.47560000001</v>
      </c>
      <c r="K3863">
        <v>292053.50004000001</v>
      </c>
      <c r="L3863">
        <v>290584.29437000002</v>
      </c>
      <c r="M3863">
        <v>292956.75050999998</v>
      </c>
      <c r="N3863">
        <v>302619.21032000001</v>
      </c>
      <c r="O3863">
        <v>314589.80450999999</v>
      </c>
      <c r="P3863">
        <v>323320.30855999998</v>
      </c>
      <c r="Q3863">
        <v>331668.45066999999</v>
      </c>
      <c r="R3863">
        <v>343166.71127999999</v>
      </c>
      <c r="S3863">
        <v>357176.163</v>
      </c>
      <c r="T3863">
        <v>369404.42548999999</v>
      </c>
      <c r="U3863">
        <v>387772.64695000002</v>
      </c>
      <c r="V3863">
        <v>401659.65591999999</v>
      </c>
      <c r="W3863">
        <v>398821.65892000002</v>
      </c>
      <c r="X3863">
        <v>419026.20556999999</v>
      </c>
      <c r="Y3863">
        <v>451604.19419000001</v>
      </c>
    </row>
    <row r="3864" spans="1:47" x14ac:dyDescent="0.25">
      <c r="A3864" t="str">
        <f t="shared" si="60"/>
        <v>Salzburg (Stadt)ArbeitnehmereinkommenSV-Beiträge Fälle</v>
      </c>
      <c r="B3864">
        <v>3863</v>
      </c>
      <c r="C3864">
        <v>501</v>
      </c>
      <c r="D3864" t="s">
        <v>221</v>
      </c>
      <c r="E3864" t="s">
        <v>43</v>
      </c>
      <c r="F3864" t="s">
        <v>62</v>
      </c>
      <c r="G3864">
        <v>62755</v>
      </c>
      <c r="H3864">
        <v>62911</v>
      </c>
      <c r="I3864">
        <v>63474</v>
      </c>
      <c r="J3864">
        <v>63913</v>
      </c>
      <c r="K3864">
        <v>64388</v>
      </c>
      <c r="L3864">
        <v>63440</v>
      </c>
      <c r="M3864">
        <v>63055</v>
      </c>
      <c r="N3864">
        <v>64347</v>
      </c>
      <c r="O3864">
        <v>65672</v>
      </c>
      <c r="P3864">
        <v>65843</v>
      </c>
      <c r="Q3864">
        <v>66761</v>
      </c>
      <c r="R3864">
        <v>67790</v>
      </c>
      <c r="S3864">
        <v>68949</v>
      </c>
      <c r="T3864">
        <v>70108</v>
      </c>
      <c r="U3864">
        <v>72306</v>
      </c>
      <c r="V3864">
        <v>72931</v>
      </c>
      <c r="W3864">
        <v>71070</v>
      </c>
      <c r="X3864">
        <v>72428</v>
      </c>
      <c r="Y3864">
        <v>75567</v>
      </c>
    </row>
    <row r="3865" spans="1:47" x14ac:dyDescent="0.25">
      <c r="A3865" t="str">
        <f t="shared" si="60"/>
        <v>Salzburg (Stadt)ArbeitsloseFrauen</v>
      </c>
      <c r="B3865">
        <v>3864</v>
      </c>
      <c r="C3865">
        <v>501</v>
      </c>
      <c r="D3865" t="s">
        <v>221</v>
      </c>
      <c r="E3865" t="s">
        <v>36</v>
      </c>
      <c r="F3865" t="s">
        <v>47</v>
      </c>
      <c r="G3865">
        <v>1623</v>
      </c>
      <c r="H3865">
        <v>1397</v>
      </c>
      <c r="I3865">
        <v>1648</v>
      </c>
      <c r="J3865">
        <v>1418</v>
      </c>
      <c r="K3865">
        <v>1540</v>
      </c>
      <c r="L3865">
        <v>1276</v>
      </c>
      <c r="M3865">
        <v>1406</v>
      </c>
      <c r="N3865">
        <v>1239</v>
      </c>
      <c r="O3865">
        <v>1258</v>
      </c>
      <c r="P3865">
        <v>1173</v>
      </c>
      <c r="Q3865">
        <v>1511</v>
      </c>
      <c r="R3865">
        <v>1592</v>
      </c>
      <c r="S3865">
        <v>1536</v>
      </c>
      <c r="T3865">
        <v>1344</v>
      </c>
      <c r="U3865">
        <v>1482</v>
      </c>
      <c r="V3865">
        <v>1433</v>
      </c>
      <c r="W3865">
        <v>1582</v>
      </c>
      <c r="X3865">
        <v>1476</v>
      </c>
      <c r="Y3865">
        <v>1569</v>
      </c>
      <c r="Z3865">
        <v>1706</v>
      </c>
      <c r="AA3865">
        <v>1890</v>
      </c>
      <c r="AB3865">
        <v>1989</v>
      </c>
      <c r="AC3865">
        <v>2137</v>
      </c>
      <c r="AD3865">
        <v>2088</v>
      </c>
      <c r="AE3865">
        <v>2162</v>
      </c>
      <c r="AF3865">
        <v>2088</v>
      </c>
      <c r="AG3865">
        <v>2256</v>
      </c>
      <c r="AH3865">
        <v>2159</v>
      </c>
      <c r="AI3865">
        <v>2134</v>
      </c>
      <c r="AJ3865">
        <v>2093</v>
      </c>
      <c r="AK3865">
        <v>2099</v>
      </c>
      <c r="AL3865">
        <v>1799</v>
      </c>
      <c r="AM3865">
        <v>1922</v>
      </c>
      <c r="AN3865">
        <v>2927</v>
      </c>
      <c r="AO3865">
        <v>2943</v>
      </c>
      <c r="AP3865">
        <v>2131</v>
      </c>
      <c r="AQ3865">
        <v>1744</v>
      </c>
      <c r="AR3865">
        <v>1681</v>
      </c>
      <c r="AS3865">
        <v>1687</v>
      </c>
      <c r="AT3865">
        <v>1801</v>
      </c>
      <c r="AU3865">
        <v>1896</v>
      </c>
    </row>
    <row r="3866" spans="1:47" x14ac:dyDescent="0.25">
      <c r="A3866" t="str">
        <f t="shared" si="60"/>
        <v>Salzburg (Stadt)ArbeitsloseInsgesamt</v>
      </c>
      <c r="B3866">
        <v>3865</v>
      </c>
      <c r="C3866">
        <v>501</v>
      </c>
      <c r="D3866" t="s">
        <v>221</v>
      </c>
      <c r="E3866" t="s">
        <v>36</v>
      </c>
      <c r="F3866" t="s">
        <v>48</v>
      </c>
      <c r="G3866">
        <v>4638</v>
      </c>
      <c r="H3866">
        <v>3251</v>
      </c>
      <c r="I3866">
        <v>4785</v>
      </c>
      <c r="J3866">
        <v>3252</v>
      </c>
      <c r="K3866">
        <v>4539</v>
      </c>
      <c r="L3866">
        <v>2761</v>
      </c>
      <c r="M3866">
        <v>3893</v>
      </c>
      <c r="N3866">
        <v>2679</v>
      </c>
      <c r="O3866">
        <v>3362</v>
      </c>
      <c r="P3866">
        <v>2601</v>
      </c>
      <c r="Q3866">
        <v>4401</v>
      </c>
      <c r="R3866">
        <v>3706</v>
      </c>
      <c r="S3866">
        <v>4624</v>
      </c>
      <c r="T3866">
        <v>3069</v>
      </c>
      <c r="U3866">
        <v>4143</v>
      </c>
      <c r="V3866">
        <v>3209</v>
      </c>
      <c r="W3866">
        <v>4543</v>
      </c>
      <c r="X3866">
        <v>3429</v>
      </c>
      <c r="Y3866">
        <v>4828</v>
      </c>
      <c r="Z3866">
        <v>4062</v>
      </c>
      <c r="AA3866">
        <v>5412</v>
      </c>
      <c r="AB3866">
        <v>4660</v>
      </c>
      <c r="AC3866">
        <v>6039</v>
      </c>
      <c r="AD3866">
        <v>5076</v>
      </c>
      <c r="AE3866">
        <v>6068</v>
      </c>
      <c r="AF3866">
        <v>4897</v>
      </c>
      <c r="AG3866">
        <v>6224</v>
      </c>
      <c r="AH3866">
        <v>4941</v>
      </c>
      <c r="AI3866">
        <v>5798</v>
      </c>
      <c r="AJ3866">
        <v>4809</v>
      </c>
      <c r="AK3866">
        <v>5592</v>
      </c>
      <c r="AL3866">
        <v>4157</v>
      </c>
      <c r="AM3866">
        <v>5205</v>
      </c>
      <c r="AN3866">
        <v>6862</v>
      </c>
      <c r="AO3866">
        <v>7323</v>
      </c>
      <c r="AP3866">
        <v>4513</v>
      </c>
      <c r="AQ3866">
        <v>4579</v>
      </c>
      <c r="AR3866">
        <v>3660</v>
      </c>
      <c r="AS3866">
        <v>4674</v>
      </c>
      <c r="AT3866">
        <v>3946</v>
      </c>
      <c r="AU3866">
        <v>5063</v>
      </c>
    </row>
    <row r="3867" spans="1:47" x14ac:dyDescent="0.25">
      <c r="A3867" t="str">
        <f t="shared" si="60"/>
        <v>Salzburg (Stadt)ArbeitsloseMänner</v>
      </c>
      <c r="B3867">
        <v>3866</v>
      </c>
      <c r="C3867">
        <v>501</v>
      </c>
      <c r="D3867" t="s">
        <v>221</v>
      </c>
      <c r="E3867" t="s">
        <v>36</v>
      </c>
      <c r="F3867" t="s">
        <v>49</v>
      </c>
      <c r="G3867">
        <v>3015</v>
      </c>
      <c r="H3867">
        <v>1854</v>
      </c>
      <c r="I3867">
        <v>3137</v>
      </c>
      <c r="J3867">
        <v>1834</v>
      </c>
      <c r="K3867">
        <v>2999</v>
      </c>
      <c r="L3867">
        <v>1485</v>
      </c>
      <c r="M3867">
        <v>2487</v>
      </c>
      <c r="N3867">
        <v>1440</v>
      </c>
      <c r="O3867">
        <v>2104</v>
      </c>
      <c r="P3867">
        <v>1428</v>
      </c>
      <c r="Q3867">
        <v>2890</v>
      </c>
      <c r="R3867">
        <v>2114</v>
      </c>
      <c r="S3867">
        <v>3088</v>
      </c>
      <c r="T3867">
        <v>1725</v>
      </c>
      <c r="U3867">
        <v>2661</v>
      </c>
      <c r="V3867">
        <v>1776</v>
      </c>
      <c r="W3867">
        <v>2961</v>
      </c>
      <c r="X3867">
        <v>1953</v>
      </c>
      <c r="Y3867">
        <v>3259</v>
      </c>
      <c r="Z3867">
        <v>2356</v>
      </c>
      <c r="AA3867">
        <v>3522</v>
      </c>
      <c r="AB3867">
        <v>2671</v>
      </c>
      <c r="AC3867">
        <v>3902</v>
      </c>
      <c r="AD3867">
        <v>2988</v>
      </c>
      <c r="AE3867">
        <v>3906</v>
      </c>
      <c r="AF3867">
        <v>2809</v>
      </c>
      <c r="AG3867">
        <v>3968</v>
      </c>
      <c r="AH3867">
        <v>2782</v>
      </c>
      <c r="AI3867">
        <v>3664</v>
      </c>
      <c r="AJ3867">
        <v>2716</v>
      </c>
      <c r="AK3867">
        <v>3493</v>
      </c>
      <c r="AL3867">
        <v>2358</v>
      </c>
      <c r="AM3867">
        <v>3283</v>
      </c>
      <c r="AN3867">
        <v>3935</v>
      </c>
      <c r="AO3867">
        <v>4380</v>
      </c>
      <c r="AP3867">
        <v>2382</v>
      </c>
      <c r="AQ3867">
        <v>2835</v>
      </c>
      <c r="AR3867">
        <v>1979</v>
      </c>
      <c r="AS3867">
        <v>2987</v>
      </c>
      <c r="AT3867">
        <v>2145</v>
      </c>
      <c r="AU3867">
        <v>3167</v>
      </c>
    </row>
    <row r="3868" spans="1:47" x14ac:dyDescent="0.25">
      <c r="A3868" t="str">
        <f t="shared" si="60"/>
        <v>Salzburg (Stadt)arbeitslose AusländerFrauen</v>
      </c>
      <c r="B3868">
        <v>3867</v>
      </c>
      <c r="C3868">
        <v>501</v>
      </c>
      <c r="D3868" t="s">
        <v>221</v>
      </c>
      <c r="E3868" t="s">
        <v>37</v>
      </c>
      <c r="F3868" t="s">
        <v>47</v>
      </c>
      <c r="G3868">
        <v>338</v>
      </c>
      <c r="H3868">
        <v>259</v>
      </c>
      <c r="I3868">
        <v>385</v>
      </c>
      <c r="J3868">
        <v>284</v>
      </c>
      <c r="K3868">
        <v>385</v>
      </c>
      <c r="L3868">
        <v>250</v>
      </c>
      <c r="M3868">
        <v>348</v>
      </c>
      <c r="N3868">
        <v>218</v>
      </c>
      <c r="O3868">
        <v>268</v>
      </c>
      <c r="P3868">
        <v>208</v>
      </c>
      <c r="Q3868">
        <v>424</v>
      </c>
      <c r="R3868">
        <v>370</v>
      </c>
      <c r="S3868">
        <v>399</v>
      </c>
      <c r="T3868">
        <v>292</v>
      </c>
      <c r="U3868">
        <v>388</v>
      </c>
      <c r="V3868">
        <v>324</v>
      </c>
      <c r="W3868">
        <v>424</v>
      </c>
      <c r="X3868">
        <v>383</v>
      </c>
      <c r="Y3868">
        <v>440</v>
      </c>
      <c r="Z3868">
        <v>444</v>
      </c>
      <c r="AA3868">
        <v>617</v>
      </c>
      <c r="AB3868">
        <v>611</v>
      </c>
      <c r="AC3868">
        <v>728</v>
      </c>
      <c r="AD3868">
        <v>669</v>
      </c>
      <c r="AE3868">
        <v>782</v>
      </c>
      <c r="AF3868">
        <v>720</v>
      </c>
      <c r="AG3868">
        <v>841</v>
      </c>
      <c r="AH3868">
        <v>762</v>
      </c>
      <c r="AI3868">
        <v>917</v>
      </c>
      <c r="AJ3868">
        <v>847</v>
      </c>
      <c r="AK3868">
        <v>898</v>
      </c>
      <c r="AL3868">
        <v>747</v>
      </c>
      <c r="AM3868">
        <v>848</v>
      </c>
      <c r="AN3868">
        <v>1268</v>
      </c>
      <c r="AO3868">
        <v>1389</v>
      </c>
      <c r="AP3868">
        <v>944</v>
      </c>
      <c r="AQ3868">
        <v>777</v>
      </c>
      <c r="AR3868">
        <v>760</v>
      </c>
      <c r="AS3868">
        <v>786</v>
      </c>
      <c r="AT3868">
        <v>862</v>
      </c>
      <c r="AU3868">
        <v>946</v>
      </c>
    </row>
    <row r="3869" spans="1:47" x14ac:dyDescent="0.25">
      <c r="A3869" t="str">
        <f t="shared" si="60"/>
        <v>Salzburg (Stadt)arbeitslose AusländerInsgesamt</v>
      </c>
      <c r="B3869">
        <v>3868</v>
      </c>
      <c r="C3869">
        <v>501</v>
      </c>
      <c r="D3869" t="s">
        <v>221</v>
      </c>
      <c r="E3869" t="s">
        <v>37</v>
      </c>
      <c r="F3869" t="s">
        <v>48</v>
      </c>
      <c r="G3869">
        <v>1464</v>
      </c>
      <c r="H3869">
        <v>684</v>
      </c>
      <c r="I3869">
        <v>1605</v>
      </c>
      <c r="J3869">
        <v>695</v>
      </c>
      <c r="K3869">
        <v>1547</v>
      </c>
      <c r="L3869">
        <v>585</v>
      </c>
      <c r="M3869">
        <v>1282</v>
      </c>
      <c r="N3869">
        <v>556</v>
      </c>
      <c r="O3869">
        <v>1034</v>
      </c>
      <c r="P3869">
        <v>558</v>
      </c>
      <c r="Q3869">
        <v>1509</v>
      </c>
      <c r="R3869">
        <v>929</v>
      </c>
      <c r="S3869">
        <v>1546</v>
      </c>
      <c r="T3869">
        <v>746</v>
      </c>
      <c r="U3869">
        <v>1441</v>
      </c>
      <c r="V3869">
        <v>797</v>
      </c>
      <c r="W3869">
        <v>1582</v>
      </c>
      <c r="X3869">
        <v>979</v>
      </c>
      <c r="Y3869">
        <v>1753</v>
      </c>
      <c r="Z3869">
        <v>1210</v>
      </c>
      <c r="AA3869">
        <v>2059</v>
      </c>
      <c r="AB3869">
        <v>1543</v>
      </c>
      <c r="AC3869">
        <v>2361</v>
      </c>
      <c r="AD3869">
        <v>1736</v>
      </c>
      <c r="AE3869">
        <v>2411</v>
      </c>
      <c r="AF3869">
        <v>1695</v>
      </c>
      <c r="AG3869">
        <v>2607</v>
      </c>
      <c r="AH3869">
        <v>1786</v>
      </c>
      <c r="AI3869">
        <v>2651</v>
      </c>
      <c r="AJ3869">
        <v>1939</v>
      </c>
      <c r="AK3869">
        <v>2560</v>
      </c>
      <c r="AL3869">
        <v>1652</v>
      </c>
      <c r="AM3869">
        <v>2411</v>
      </c>
      <c r="AN3869">
        <v>3048</v>
      </c>
      <c r="AO3869">
        <v>3512</v>
      </c>
      <c r="AP3869">
        <v>1891</v>
      </c>
      <c r="AQ3869">
        <v>2111</v>
      </c>
      <c r="AR3869">
        <v>1578</v>
      </c>
      <c r="AS3869">
        <v>2291</v>
      </c>
      <c r="AT3869">
        <v>1825</v>
      </c>
      <c r="AU3869">
        <v>2598</v>
      </c>
    </row>
    <row r="3870" spans="1:47" x14ac:dyDescent="0.25">
      <c r="A3870" t="str">
        <f t="shared" si="60"/>
        <v>Salzburg (Stadt)arbeitslose AusländerMänner</v>
      </c>
      <c r="B3870">
        <v>3869</v>
      </c>
      <c r="C3870">
        <v>501</v>
      </c>
      <c r="D3870" t="s">
        <v>221</v>
      </c>
      <c r="E3870" t="s">
        <v>37</v>
      </c>
      <c r="F3870" t="s">
        <v>49</v>
      </c>
      <c r="G3870">
        <v>1126</v>
      </c>
      <c r="H3870">
        <v>425</v>
      </c>
      <c r="I3870">
        <v>1220</v>
      </c>
      <c r="J3870">
        <v>411</v>
      </c>
      <c r="K3870">
        <v>1162</v>
      </c>
      <c r="L3870">
        <v>335</v>
      </c>
      <c r="M3870">
        <v>934</v>
      </c>
      <c r="N3870">
        <v>338</v>
      </c>
      <c r="O3870">
        <v>766</v>
      </c>
      <c r="P3870">
        <v>350</v>
      </c>
      <c r="Q3870">
        <v>1085</v>
      </c>
      <c r="R3870">
        <v>559</v>
      </c>
      <c r="S3870">
        <v>1147</v>
      </c>
      <c r="T3870">
        <v>454</v>
      </c>
      <c r="U3870">
        <v>1053</v>
      </c>
      <c r="V3870">
        <v>473</v>
      </c>
      <c r="W3870">
        <v>1158</v>
      </c>
      <c r="X3870">
        <v>596</v>
      </c>
      <c r="Y3870">
        <v>1313</v>
      </c>
      <c r="Z3870">
        <v>766</v>
      </c>
      <c r="AA3870">
        <v>1442</v>
      </c>
      <c r="AB3870">
        <v>932</v>
      </c>
      <c r="AC3870">
        <v>1633</v>
      </c>
      <c r="AD3870">
        <v>1067</v>
      </c>
      <c r="AE3870">
        <v>1629</v>
      </c>
      <c r="AF3870">
        <v>975</v>
      </c>
      <c r="AG3870">
        <v>1766</v>
      </c>
      <c r="AH3870">
        <v>1024</v>
      </c>
      <c r="AI3870">
        <v>1734</v>
      </c>
      <c r="AJ3870">
        <v>1092</v>
      </c>
      <c r="AK3870">
        <v>1662</v>
      </c>
      <c r="AL3870">
        <v>905</v>
      </c>
      <c r="AM3870">
        <v>1563</v>
      </c>
      <c r="AN3870">
        <v>1780</v>
      </c>
      <c r="AO3870">
        <v>2123</v>
      </c>
      <c r="AP3870">
        <v>947</v>
      </c>
      <c r="AQ3870">
        <v>1334</v>
      </c>
      <c r="AR3870">
        <v>818</v>
      </c>
      <c r="AS3870">
        <v>1505</v>
      </c>
      <c r="AT3870">
        <v>963</v>
      </c>
      <c r="AU3870">
        <v>1652</v>
      </c>
    </row>
    <row r="3871" spans="1:47" x14ac:dyDescent="0.25">
      <c r="A3871" t="str">
        <f t="shared" si="60"/>
        <v>Salzburg (Stadt)ArbeitsstättenInsgesamt</v>
      </c>
      <c r="B3871">
        <v>3870</v>
      </c>
      <c r="C3871">
        <v>501</v>
      </c>
      <c r="D3871" t="s">
        <v>221</v>
      </c>
      <c r="E3871" t="s">
        <v>476</v>
      </c>
      <c r="F3871" t="s">
        <v>48</v>
      </c>
      <c r="G3871">
        <v>15714</v>
      </c>
      <c r="H3871">
        <v>15812</v>
      </c>
      <c r="I3871">
        <v>16122</v>
      </c>
    </row>
    <row r="3872" spans="1:47" x14ac:dyDescent="0.25">
      <c r="A3872" t="str">
        <f t="shared" si="60"/>
        <v>Salzburg (Stadt)Beschäftigte in den ArbeitsstättenInsgesamt</v>
      </c>
      <c r="B3872">
        <v>3871</v>
      </c>
      <c r="C3872">
        <v>501</v>
      </c>
      <c r="D3872" t="s">
        <v>221</v>
      </c>
      <c r="E3872" t="s">
        <v>477</v>
      </c>
      <c r="F3872" t="s">
        <v>48</v>
      </c>
      <c r="G3872">
        <v>118485</v>
      </c>
      <c r="H3872">
        <v>115773</v>
      </c>
      <c r="I3872">
        <v>119991</v>
      </c>
    </row>
    <row r="3873" spans="1:44" x14ac:dyDescent="0.25">
      <c r="A3873" t="str">
        <f t="shared" si="60"/>
        <v>Salzburg (Stadt)GesamteinkommenBruttobezüge Gesamt</v>
      </c>
      <c r="B3873">
        <v>3872</v>
      </c>
      <c r="C3873">
        <v>501</v>
      </c>
      <c r="D3873" t="s">
        <v>221</v>
      </c>
      <c r="E3873" t="s">
        <v>45</v>
      </c>
      <c r="F3873" t="s">
        <v>63</v>
      </c>
      <c r="G3873">
        <v>2372539.78413</v>
      </c>
      <c r="H3873">
        <v>2446689.70707</v>
      </c>
      <c r="I3873">
        <v>2528234.3059100001</v>
      </c>
      <c r="J3873">
        <v>2632731.8126500002</v>
      </c>
      <c r="K3873">
        <v>2739527.9581800001</v>
      </c>
      <c r="L3873">
        <v>2776317.4254100001</v>
      </c>
      <c r="M3873">
        <v>2808666.6874299999</v>
      </c>
      <c r="N3873">
        <v>2890377.9231099999</v>
      </c>
      <c r="O3873">
        <v>3016455.3793700002</v>
      </c>
      <c r="P3873">
        <v>3094030.0414100001</v>
      </c>
      <c r="Q3873">
        <v>3175756.8237600001</v>
      </c>
      <c r="R3873">
        <v>3259605.0661499999</v>
      </c>
      <c r="S3873">
        <v>3350243.4899900001</v>
      </c>
      <c r="T3873">
        <v>3439544.0638000001</v>
      </c>
      <c r="U3873">
        <v>3601636.6180599998</v>
      </c>
      <c r="V3873">
        <v>3736069.2779399999</v>
      </c>
      <c r="W3873">
        <v>3770684.4641499999</v>
      </c>
      <c r="X3873">
        <v>3916650.24597</v>
      </c>
      <c r="Y3873">
        <v>4171813.7172699999</v>
      </c>
    </row>
    <row r="3874" spans="1:44" x14ac:dyDescent="0.25">
      <c r="A3874" t="str">
        <f t="shared" si="60"/>
        <v>Salzburg (Stadt)GesamteinkommenNettobezüge Gesamt</v>
      </c>
      <c r="B3874">
        <v>3873</v>
      </c>
      <c r="C3874">
        <v>501</v>
      </c>
      <c r="D3874" t="s">
        <v>221</v>
      </c>
      <c r="E3874" t="s">
        <v>45</v>
      </c>
      <c r="F3874" t="s">
        <v>64</v>
      </c>
      <c r="G3874">
        <v>1713968.1520799999</v>
      </c>
      <c r="H3874">
        <v>1773997.54801</v>
      </c>
      <c r="I3874">
        <v>1826552.7091900001</v>
      </c>
      <c r="J3874">
        <v>1893924.2282199999</v>
      </c>
      <c r="K3874">
        <v>1962576.17013</v>
      </c>
      <c r="L3874">
        <v>2025052.41989</v>
      </c>
      <c r="M3874">
        <v>2045750.24227</v>
      </c>
      <c r="N3874">
        <v>2097901.3278600001</v>
      </c>
      <c r="O3874">
        <v>2177351.3218100001</v>
      </c>
      <c r="P3874">
        <v>2226047.0123399999</v>
      </c>
      <c r="Q3874">
        <v>2272414.7076699999</v>
      </c>
      <c r="R3874">
        <v>2318620.2985</v>
      </c>
      <c r="S3874">
        <v>2450899.0802699998</v>
      </c>
      <c r="T3874">
        <v>2506113.86375</v>
      </c>
      <c r="U3874">
        <v>2614548.3072000002</v>
      </c>
      <c r="V3874">
        <v>2712299.7777800001</v>
      </c>
      <c r="W3874">
        <v>2762079.5169099998</v>
      </c>
      <c r="X3874">
        <v>2854947.32143</v>
      </c>
      <c r="Y3874">
        <v>3048650.0770299998</v>
      </c>
    </row>
    <row r="3875" spans="1:44" x14ac:dyDescent="0.25">
      <c r="A3875" t="str">
        <f t="shared" si="60"/>
        <v>Salzburg (Stadt)Gründungsintensitätin % der aktiven Wirtschaftskammermitglieder</v>
      </c>
      <c r="B3875">
        <v>3874</v>
      </c>
      <c r="C3875">
        <v>501</v>
      </c>
      <c r="D3875" t="s">
        <v>221</v>
      </c>
      <c r="E3875" t="s">
        <v>40</v>
      </c>
      <c r="F3875" t="s">
        <v>52</v>
      </c>
      <c r="G3875">
        <v>6.4382752510336703</v>
      </c>
      <c r="H3875">
        <v>7.4406764048268403</v>
      </c>
      <c r="I3875">
        <v>7.11266706884218</v>
      </c>
      <c r="J3875">
        <v>6.1797670500329698</v>
      </c>
      <c r="K3875">
        <v>6.34014618875847</v>
      </c>
      <c r="L3875">
        <v>6.4494914432726604</v>
      </c>
      <c r="M3875">
        <v>7.8424653142622596</v>
      </c>
      <c r="N3875">
        <v>6.2844317486227297</v>
      </c>
      <c r="O3875">
        <v>6.6713452188067297</v>
      </c>
      <c r="P3875">
        <v>6.4200639101384702</v>
      </c>
      <c r="Q3875">
        <v>6.0532264993954596</v>
      </c>
      <c r="R3875">
        <v>6.4519052595686901</v>
      </c>
      <c r="S3875">
        <v>5.96541025226482</v>
      </c>
      <c r="T3875">
        <v>5.5443691545911102</v>
      </c>
      <c r="U3875">
        <v>6.2073752456183797</v>
      </c>
      <c r="V3875">
        <v>5.4572529782760997</v>
      </c>
      <c r="W3875">
        <v>6.2794348508634199</v>
      </c>
      <c r="X3875">
        <v>6.4524421593830299</v>
      </c>
      <c r="Y3875">
        <v>5.7619087909298603</v>
      </c>
      <c r="Z3875">
        <v>6.2630829774763503</v>
      </c>
      <c r="AA3875">
        <v>5.85353906441342</v>
      </c>
      <c r="AB3875">
        <v>5.6704794353857402</v>
      </c>
    </row>
    <row r="3876" spans="1:44" x14ac:dyDescent="0.25">
      <c r="A3876" t="str">
        <f t="shared" si="60"/>
        <v>Salzburg (Stadt)Gründungsintensitätje 1.000 Einwohner</v>
      </c>
      <c r="B3876">
        <v>3875</v>
      </c>
      <c r="C3876">
        <v>501</v>
      </c>
      <c r="D3876" t="s">
        <v>221</v>
      </c>
      <c r="E3876" t="s">
        <v>40</v>
      </c>
      <c r="F3876" t="s">
        <v>53</v>
      </c>
      <c r="G3876">
        <v>3.7933890625108799</v>
      </c>
      <c r="H3876">
        <v>4.4667575894662104</v>
      </c>
      <c r="I3876">
        <v>4.3489222744384897</v>
      </c>
      <c r="J3876">
        <v>3.8222202420754599</v>
      </c>
      <c r="K3876">
        <v>3.9395436095464098</v>
      </c>
      <c r="L3876">
        <v>4.0639548043584703</v>
      </c>
      <c r="M3876">
        <v>5.0802851309986501</v>
      </c>
      <c r="N3876">
        <v>4.2190624914385904</v>
      </c>
      <c r="O3876">
        <v>4.6062280534533304</v>
      </c>
      <c r="P3876">
        <v>4.4773700347114396</v>
      </c>
      <c r="Q3876">
        <v>4.3937092385338801</v>
      </c>
      <c r="R3876">
        <v>4.7286519685234802</v>
      </c>
      <c r="S3876">
        <v>4.4104597625879203</v>
      </c>
      <c r="T3876">
        <v>4.1128893944244798</v>
      </c>
      <c r="U3876">
        <v>4.5801281393984201</v>
      </c>
      <c r="V3876">
        <v>4.0888118818379304</v>
      </c>
      <c r="W3876">
        <v>4.69431531455173</v>
      </c>
      <c r="X3876">
        <v>4.8829201548527701</v>
      </c>
      <c r="Y3876">
        <v>4.3929532127905304</v>
      </c>
      <c r="Z3876">
        <v>4.81288927780923</v>
      </c>
      <c r="AA3876">
        <v>4.6159491666183801</v>
      </c>
      <c r="AB3876">
        <v>4.4630600374156399</v>
      </c>
    </row>
    <row r="3877" spans="1:44" x14ac:dyDescent="0.25">
      <c r="A3877" t="str">
        <f t="shared" si="60"/>
        <v>Salzburg (Stadt)KammermitgliedschaftenAktiv</v>
      </c>
      <c r="B3877">
        <v>3876</v>
      </c>
      <c r="C3877">
        <v>501</v>
      </c>
      <c r="D3877" t="s">
        <v>221</v>
      </c>
      <c r="E3877" t="s">
        <v>39</v>
      </c>
      <c r="F3877" t="s">
        <v>50</v>
      </c>
      <c r="G3877">
        <v>8465</v>
      </c>
      <c r="H3877">
        <v>8585</v>
      </c>
      <c r="I3877">
        <v>8811</v>
      </c>
      <c r="J3877">
        <v>8976</v>
      </c>
      <c r="K3877">
        <v>9102</v>
      </c>
      <c r="L3877">
        <v>9253</v>
      </c>
      <c r="M3877">
        <v>9461</v>
      </c>
      <c r="N3877">
        <v>9802</v>
      </c>
      <c r="O3877">
        <v>9829</v>
      </c>
      <c r="P3877">
        <v>10039</v>
      </c>
      <c r="Q3877">
        <v>10209</v>
      </c>
      <c r="R3877">
        <v>10327</v>
      </c>
      <c r="S3877">
        <v>10442</v>
      </c>
      <c r="T3877">
        <v>10553</v>
      </c>
      <c r="U3877">
        <v>10614</v>
      </c>
      <c r="V3877">
        <v>10691</v>
      </c>
      <c r="W3877">
        <v>10790</v>
      </c>
      <c r="X3877">
        <v>10841</v>
      </c>
      <c r="Y3877">
        <v>10865</v>
      </c>
      <c r="Z3877">
        <v>11010</v>
      </c>
      <c r="AA3877">
        <v>11058</v>
      </c>
      <c r="AB3877">
        <v>11137</v>
      </c>
      <c r="AC3877">
        <v>11340</v>
      </c>
      <c r="AD3877">
        <v>11416</v>
      </c>
      <c r="AE3877">
        <v>11500</v>
      </c>
      <c r="AF3877">
        <v>11466</v>
      </c>
      <c r="AG3877">
        <v>11562</v>
      </c>
      <c r="AH3877">
        <v>11670</v>
      </c>
      <c r="AI3877">
        <v>11754</v>
      </c>
      <c r="AJ3877">
        <v>11819</v>
      </c>
      <c r="AK3877">
        <v>11834</v>
      </c>
      <c r="AL3877">
        <v>11943</v>
      </c>
      <c r="AM3877">
        <v>12175</v>
      </c>
      <c r="AN3877">
        <v>12249</v>
      </c>
      <c r="AO3877">
        <v>12304</v>
      </c>
      <c r="AP3877">
        <v>12327</v>
      </c>
      <c r="AQ3877">
        <v>12312</v>
      </c>
      <c r="AR3877">
        <v>12352</v>
      </c>
    </row>
    <row r="3878" spans="1:44" x14ac:dyDescent="0.25">
      <c r="A3878" t="str">
        <f t="shared" si="60"/>
        <v>Salzburg (Stadt)KammermitgliedschaftenInsgesamt</v>
      </c>
      <c r="B3878">
        <v>3877</v>
      </c>
      <c r="C3878">
        <v>501</v>
      </c>
      <c r="D3878" t="s">
        <v>221</v>
      </c>
      <c r="E3878" t="s">
        <v>39</v>
      </c>
      <c r="F3878" t="s">
        <v>48</v>
      </c>
      <c r="G3878">
        <v>11285</v>
      </c>
      <c r="H3878">
        <v>11551</v>
      </c>
      <c r="I3878">
        <v>11733</v>
      </c>
      <c r="J3878">
        <v>11844</v>
      </c>
      <c r="K3878">
        <v>12051</v>
      </c>
      <c r="L3878">
        <v>12206</v>
      </c>
      <c r="M3878">
        <v>12307</v>
      </c>
      <c r="N3878">
        <v>12657</v>
      </c>
      <c r="O3878">
        <v>12685</v>
      </c>
      <c r="P3878">
        <v>12933</v>
      </c>
      <c r="Q3878">
        <v>13154</v>
      </c>
      <c r="R3878">
        <v>13238</v>
      </c>
      <c r="S3878">
        <v>13384</v>
      </c>
      <c r="T3878">
        <v>13543</v>
      </c>
      <c r="U3878">
        <v>13512</v>
      </c>
      <c r="V3878">
        <v>13597</v>
      </c>
      <c r="W3878">
        <v>13681</v>
      </c>
      <c r="X3878">
        <v>13823</v>
      </c>
      <c r="Y3878">
        <v>13870</v>
      </c>
      <c r="Z3878">
        <v>14016</v>
      </c>
      <c r="AA3878">
        <v>14060</v>
      </c>
      <c r="AB3878">
        <v>14107</v>
      </c>
      <c r="AC3878">
        <v>14243</v>
      </c>
      <c r="AD3878">
        <v>14299</v>
      </c>
      <c r="AE3878">
        <v>14385</v>
      </c>
      <c r="AF3878">
        <v>14316</v>
      </c>
      <c r="AG3878">
        <v>14367</v>
      </c>
      <c r="AH3878">
        <v>14526</v>
      </c>
      <c r="AI3878">
        <v>14667</v>
      </c>
      <c r="AJ3878">
        <v>14662</v>
      </c>
      <c r="AK3878">
        <v>14832</v>
      </c>
      <c r="AL3878">
        <v>14910</v>
      </c>
      <c r="AM3878">
        <v>15082</v>
      </c>
      <c r="AN3878">
        <v>15035</v>
      </c>
      <c r="AO3878">
        <v>15021</v>
      </c>
      <c r="AP3878">
        <v>15012</v>
      </c>
      <c r="AQ3878">
        <v>14959</v>
      </c>
      <c r="AR3878">
        <v>15029</v>
      </c>
    </row>
    <row r="3879" spans="1:44" x14ac:dyDescent="0.25">
      <c r="A3879" t="str">
        <f t="shared" si="60"/>
        <v>Salzburg (Stadt)KammermitgliedschaftenRuhend</v>
      </c>
      <c r="B3879">
        <v>3878</v>
      </c>
      <c r="C3879">
        <v>501</v>
      </c>
      <c r="D3879" t="s">
        <v>221</v>
      </c>
      <c r="E3879" t="s">
        <v>39</v>
      </c>
      <c r="F3879" t="s">
        <v>51</v>
      </c>
      <c r="G3879">
        <v>2820</v>
      </c>
      <c r="H3879">
        <v>2966</v>
      </c>
      <c r="I3879">
        <v>2922</v>
      </c>
      <c r="J3879">
        <v>2868</v>
      </c>
      <c r="K3879">
        <v>2949</v>
      </c>
      <c r="L3879">
        <v>2953</v>
      </c>
      <c r="M3879">
        <v>2846</v>
      </c>
      <c r="N3879">
        <v>2855</v>
      </c>
      <c r="O3879">
        <v>2856</v>
      </c>
      <c r="P3879">
        <v>2894</v>
      </c>
      <c r="Q3879">
        <v>2945</v>
      </c>
      <c r="R3879">
        <v>2911</v>
      </c>
      <c r="S3879">
        <v>2942</v>
      </c>
      <c r="T3879">
        <v>2990</v>
      </c>
      <c r="U3879">
        <v>2898</v>
      </c>
      <c r="V3879">
        <v>2906</v>
      </c>
      <c r="W3879">
        <v>2891</v>
      </c>
      <c r="X3879">
        <v>2982</v>
      </c>
      <c r="Y3879">
        <v>3005</v>
      </c>
      <c r="Z3879">
        <v>3006</v>
      </c>
      <c r="AA3879">
        <v>3002</v>
      </c>
      <c r="AB3879">
        <v>2970</v>
      </c>
      <c r="AC3879">
        <v>2903</v>
      </c>
      <c r="AD3879">
        <v>2883</v>
      </c>
      <c r="AE3879">
        <v>2885</v>
      </c>
      <c r="AF3879">
        <v>2850</v>
      </c>
      <c r="AG3879">
        <v>2805</v>
      </c>
      <c r="AH3879">
        <v>2856</v>
      </c>
      <c r="AI3879">
        <v>2913</v>
      </c>
      <c r="AJ3879">
        <v>2843</v>
      </c>
      <c r="AK3879">
        <v>2998</v>
      </c>
      <c r="AL3879">
        <v>2967</v>
      </c>
      <c r="AM3879">
        <v>2907</v>
      </c>
      <c r="AN3879">
        <v>2786</v>
      </c>
      <c r="AO3879">
        <v>2717</v>
      </c>
      <c r="AP3879">
        <v>2685</v>
      </c>
      <c r="AQ3879">
        <v>2647</v>
      </c>
      <c r="AR3879">
        <v>2677</v>
      </c>
    </row>
    <row r="3880" spans="1:44" x14ac:dyDescent="0.25">
      <c r="A3880" t="str">
        <f t="shared" si="60"/>
        <v>Salzburg (Stadt)Lehrlinge1. Lehrjahr, männlich</v>
      </c>
      <c r="B3880">
        <v>3879</v>
      </c>
      <c r="C3880">
        <v>501</v>
      </c>
      <c r="D3880" t="s">
        <v>221</v>
      </c>
      <c r="E3880" t="s">
        <v>46</v>
      </c>
      <c r="F3880" t="s">
        <v>65</v>
      </c>
      <c r="G3880">
        <v>443</v>
      </c>
      <c r="H3880">
        <v>461</v>
      </c>
      <c r="I3880">
        <v>471</v>
      </c>
      <c r="J3880">
        <v>454</v>
      </c>
      <c r="K3880">
        <v>504</v>
      </c>
      <c r="L3880">
        <v>536</v>
      </c>
      <c r="M3880">
        <v>534</v>
      </c>
      <c r="N3880">
        <v>477</v>
      </c>
      <c r="O3880">
        <v>474</v>
      </c>
      <c r="P3880">
        <v>473</v>
      </c>
      <c r="Q3880">
        <v>445</v>
      </c>
      <c r="R3880">
        <v>410</v>
      </c>
      <c r="S3880">
        <v>403</v>
      </c>
      <c r="T3880">
        <v>398</v>
      </c>
      <c r="U3880">
        <v>425</v>
      </c>
      <c r="V3880">
        <v>451</v>
      </c>
      <c r="W3880">
        <v>473</v>
      </c>
      <c r="X3880">
        <v>446</v>
      </c>
      <c r="Y3880">
        <v>368</v>
      </c>
      <c r="Z3880">
        <v>394</v>
      </c>
      <c r="AA3880">
        <v>444</v>
      </c>
      <c r="AB3880">
        <v>401</v>
      </c>
    </row>
    <row r="3881" spans="1:44" x14ac:dyDescent="0.25">
      <c r="A3881" t="str">
        <f t="shared" si="60"/>
        <v>Salzburg (Stadt)Lehrlinge1. Lehrjahr, weiblich</v>
      </c>
      <c r="B3881">
        <v>3880</v>
      </c>
      <c r="C3881">
        <v>501</v>
      </c>
      <c r="D3881" t="s">
        <v>221</v>
      </c>
      <c r="E3881" t="s">
        <v>46</v>
      </c>
      <c r="F3881" t="s">
        <v>66</v>
      </c>
      <c r="G3881">
        <v>422</v>
      </c>
      <c r="H3881">
        <v>351</v>
      </c>
      <c r="I3881">
        <v>372</v>
      </c>
      <c r="J3881">
        <v>425</v>
      </c>
      <c r="K3881">
        <v>430</v>
      </c>
      <c r="L3881">
        <v>433</v>
      </c>
      <c r="M3881">
        <v>445</v>
      </c>
      <c r="N3881">
        <v>389</v>
      </c>
      <c r="O3881">
        <v>383</v>
      </c>
      <c r="P3881">
        <v>421</v>
      </c>
      <c r="Q3881">
        <v>382</v>
      </c>
      <c r="R3881">
        <v>346</v>
      </c>
      <c r="S3881">
        <v>310</v>
      </c>
      <c r="T3881">
        <v>312</v>
      </c>
      <c r="U3881">
        <v>314</v>
      </c>
      <c r="V3881">
        <v>331</v>
      </c>
      <c r="W3881">
        <v>337</v>
      </c>
      <c r="X3881">
        <v>334</v>
      </c>
      <c r="Y3881">
        <v>254</v>
      </c>
      <c r="Z3881">
        <v>285</v>
      </c>
      <c r="AA3881">
        <v>339</v>
      </c>
      <c r="AB3881">
        <v>307</v>
      </c>
    </row>
    <row r="3882" spans="1:44" x14ac:dyDescent="0.25">
      <c r="A3882" t="str">
        <f t="shared" si="60"/>
        <v>Salzburg (Stadt)Lehrlinge2. Lehrjahr, männlich</v>
      </c>
      <c r="B3882">
        <v>3881</v>
      </c>
      <c r="C3882">
        <v>501</v>
      </c>
      <c r="D3882" t="s">
        <v>221</v>
      </c>
      <c r="E3882" t="s">
        <v>46</v>
      </c>
      <c r="F3882" t="s">
        <v>67</v>
      </c>
      <c r="G3882">
        <v>452</v>
      </c>
      <c r="H3882">
        <v>462</v>
      </c>
      <c r="I3882">
        <v>463</v>
      </c>
      <c r="J3882">
        <v>495</v>
      </c>
      <c r="K3882">
        <v>479</v>
      </c>
      <c r="L3882">
        <v>489</v>
      </c>
      <c r="M3882">
        <v>536</v>
      </c>
      <c r="N3882">
        <v>515</v>
      </c>
      <c r="O3882">
        <v>479</v>
      </c>
      <c r="P3882">
        <v>472</v>
      </c>
      <c r="Q3882">
        <v>484</v>
      </c>
      <c r="R3882">
        <v>420</v>
      </c>
      <c r="S3882">
        <v>427</v>
      </c>
      <c r="T3882">
        <v>417</v>
      </c>
      <c r="U3882">
        <v>394</v>
      </c>
      <c r="V3882">
        <v>409</v>
      </c>
      <c r="W3882">
        <v>449</v>
      </c>
      <c r="X3882">
        <v>483</v>
      </c>
      <c r="Y3882">
        <v>454</v>
      </c>
      <c r="Z3882">
        <v>365</v>
      </c>
      <c r="AA3882">
        <v>387</v>
      </c>
      <c r="AB3882">
        <v>429</v>
      </c>
    </row>
    <row r="3883" spans="1:44" x14ac:dyDescent="0.25">
      <c r="A3883" t="str">
        <f t="shared" si="60"/>
        <v>Salzburg (Stadt)Lehrlinge2. Lehrjahr, weiblich</v>
      </c>
      <c r="B3883">
        <v>3882</v>
      </c>
      <c r="C3883">
        <v>501</v>
      </c>
      <c r="D3883" t="s">
        <v>221</v>
      </c>
      <c r="E3883" t="s">
        <v>46</v>
      </c>
      <c r="F3883" t="s">
        <v>68</v>
      </c>
      <c r="G3883">
        <v>413</v>
      </c>
      <c r="H3883">
        <v>436</v>
      </c>
      <c r="I3883">
        <v>351</v>
      </c>
      <c r="J3883">
        <v>401</v>
      </c>
      <c r="K3883">
        <v>444</v>
      </c>
      <c r="L3883">
        <v>463</v>
      </c>
      <c r="M3883">
        <v>450</v>
      </c>
      <c r="N3883">
        <v>463</v>
      </c>
      <c r="O3883">
        <v>429</v>
      </c>
      <c r="P3883">
        <v>424</v>
      </c>
      <c r="Q3883">
        <v>423</v>
      </c>
      <c r="R3883">
        <v>403</v>
      </c>
      <c r="S3883">
        <v>386</v>
      </c>
      <c r="T3883">
        <v>344</v>
      </c>
      <c r="U3883">
        <v>341</v>
      </c>
      <c r="V3883">
        <v>318</v>
      </c>
      <c r="W3883">
        <v>337</v>
      </c>
      <c r="X3883">
        <v>352</v>
      </c>
      <c r="Y3883">
        <v>360</v>
      </c>
      <c r="Z3883">
        <v>279</v>
      </c>
      <c r="AA3883">
        <v>288</v>
      </c>
      <c r="AB3883">
        <v>350</v>
      </c>
    </row>
    <row r="3884" spans="1:44" x14ac:dyDescent="0.25">
      <c r="A3884" t="str">
        <f t="shared" si="60"/>
        <v>Salzburg (Stadt)Lehrlinge3. Lehrjahr, männlich</v>
      </c>
      <c r="B3884">
        <v>3883</v>
      </c>
      <c r="C3884">
        <v>501</v>
      </c>
      <c r="D3884" t="s">
        <v>221</v>
      </c>
      <c r="E3884" t="s">
        <v>46</v>
      </c>
      <c r="F3884" t="s">
        <v>69</v>
      </c>
      <c r="G3884">
        <v>486</v>
      </c>
      <c r="H3884">
        <v>430</v>
      </c>
      <c r="I3884">
        <v>448</v>
      </c>
      <c r="J3884">
        <v>433</v>
      </c>
      <c r="K3884">
        <v>464</v>
      </c>
      <c r="L3884">
        <v>443</v>
      </c>
      <c r="M3884">
        <v>464</v>
      </c>
      <c r="N3884">
        <v>492</v>
      </c>
      <c r="O3884">
        <v>479</v>
      </c>
      <c r="P3884">
        <v>455</v>
      </c>
      <c r="Q3884">
        <v>425</v>
      </c>
      <c r="R3884">
        <v>468</v>
      </c>
      <c r="S3884">
        <v>387</v>
      </c>
      <c r="T3884">
        <v>411</v>
      </c>
      <c r="U3884">
        <v>390</v>
      </c>
      <c r="V3884">
        <v>376</v>
      </c>
      <c r="W3884">
        <v>365</v>
      </c>
      <c r="X3884">
        <v>411</v>
      </c>
      <c r="Y3884">
        <v>444</v>
      </c>
      <c r="Z3884">
        <v>428</v>
      </c>
      <c r="AA3884">
        <v>338</v>
      </c>
      <c r="AB3884">
        <v>365</v>
      </c>
    </row>
    <row r="3885" spans="1:44" x14ac:dyDescent="0.25">
      <c r="A3885" t="str">
        <f t="shared" si="60"/>
        <v>Salzburg (Stadt)Lehrlinge3. Lehrjahr, weiblich</v>
      </c>
      <c r="B3885">
        <v>3884</v>
      </c>
      <c r="C3885">
        <v>501</v>
      </c>
      <c r="D3885" t="s">
        <v>221</v>
      </c>
      <c r="E3885" t="s">
        <v>46</v>
      </c>
      <c r="F3885" t="s">
        <v>70</v>
      </c>
      <c r="G3885">
        <v>388</v>
      </c>
      <c r="H3885">
        <v>358</v>
      </c>
      <c r="I3885">
        <v>396</v>
      </c>
      <c r="J3885">
        <v>303</v>
      </c>
      <c r="K3885">
        <v>372</v>
      </c>
      <c r="L3885">
        <v>411</v>
      </c>
      <c r="M3885">
        <v>414</v>
      </c>
      <c r="N3885">
        <v>423</v>
      </c>
      <c r="O3885">
        <v>437</v>
      </c>
      <c r="P3885">
        <v>411</v>
      </c>
      <c r="Q3885">
        <v>391</v>
      </c>
      <c r="R3885">
        <v>402</v>
      </c>
      <c r="S3885">
        <v>383</v>
      </c>
      <c r="T3885">
        <v>360</v>
      </c>
      <c r="U3885">
        <v>342</v>
      </c>
      <c r="V3885">
        <v>320</v>
      </c>
      <c r="W3885">
        <v>282</v>
      </c>
      <c r="X3885">
        <v>308</v>
      </c>
      <c r="Y3885">
        <v>324</v>
      </c>
      <c r="Z3885">
        <v>346</v>
      </c>
      <c r="AA3885">
        <v>260</v>
      </c>
      <c r="AB3885">
        <v>279</v>
      </c>
    </row>
    <row r="3886" spans="1:44" x14ac:dyDescent="0.25">
      <c r="A3886" t="str">
        <f t="shared" si="60"/>
        <v>Salzburg (Stadt)Lehrlinge4. Lehrjahr, männlich</v>
      </c>
      <c r="B3886">
        <v>3885</v>
      </c>
      <c r="C3886">
        <v>501</v>
      </c>
      <c r="D3886" t="s">
        <v>221</v>
      </c>
      <c r="E3886" t="s">
        <v>46</v>
      </c>
      <c r="F3886" t="s">
        <v>71</v>
      </c>
      <c r="G3886">
        <v>199</v>
      </c>
      <c r="H3886">
        <v>176</v>
      </c>
      <c r="I3886">
        <v>186</v>
      </c>
      <c r="J3886">
        <v>183</v>
      </c>
      <c r="K3886">
        <v>188</v>
      </c>
      <c r="L3886">
        <v>177</v>
      </c>
      <c r="M3886">
        <v>193</v>
      </c>
      <c r="N3886">
        <v>196</v>
      </c>
      <c r="O3886">
        <v>213</v>
      </c>
      <c r="P3886">
        <v>200</v>
      </c>
      <c r="Q3886">
        <v>190</v>
      </c>
      <c r="R3886">
        <v>171</v>
      </c>
      <c r="S3886">
        <v>194</v>
      </c>
      <c r="T3886">
        <v>163</v>
      </c>
      <c r="U3886">
        <v>154</v>
      </c>
      <c r="V3886">
        <v>149</v>
      </c>
      <c r="W3886">
        <v>151</v>
      </c>
      <c r="X3886">
        <v>127</v>
      </c>
      <c r="Y3886">
        <v>170</v>
      </c>
      <c r="Z3886">
        <v>175</v>
      </c>
      <c r="AA3886">
        <v>177</v>
      </c>
      <c r="AB3886">
        <v>142</v>
      </c>
    </row>
    <row r="3887" spans="1:44" x14ac:dyDescent="0.25">
      <c r="A3887" t="str">
        <f t="shared" si="60"/>
        <v>Salzburg (Stadt)Lehrlinge4. Lehrjahr, weiblich</v>
      </c>
      <c r="B3887">
        <v>3886</v>
      </c>
      <c r="C3887">
        <v>501</v>
      </c>
      <c r="D3887" t="s">
        <v>221</v>
      </c>
      <c r="E3887" t="s">
        <v>46</v>
      </c>
      <c r="F3887" t="s">
        <v>72</v>
      </c>
      <c r="G3887">
        <v>24</v>
      </c>
      <c r="H3887">
        <v>17</v>
      </c>
      <c r="I3887">
        <v>14</v>
      </c>
      <c r="J3887">
        <v>16</v>
      </c>
      <c r="K3887">
        <v>18</v>
      </c>
      <c r="L3887">
        <v>32</v>
      </c>
      <c r="M3887">
        <v>20</v>
      </c>
      <c r="N3887">
        <v>28</v>
      </c>
      <c r="O3887">
        <v>27</v>
      </c>
      <c r="P3887">
        <v>25</v>
      </c>
      <c r="Q3887">
        <v>22</v>
      </c>
      <c r="R3887">
        <v>27</v>
      </c>
      <c r="S3887">
        <v>15</v>
      </c>
      <c r="T3887">
        <v>19</v>
      </c>
      <c r="U3887">
        <v>14</v>
      </c>
      <c r="V3887">
        <v>23</v>
      </c>
      <c r="W3887">
        <v>28</v>
      </c>
      <c r="X3887">
        <v>22</v>
      </c>
      <c r="Y3887">
        <v>17</v>
      </c>
      <c r="Z3887">
        <v>23</v>
      </c>
      <c r="AA3887">
        <v>27</v>
      </c>
      <c r="AB3887">
        <v>14</v>
      </c>
    </row>
    <row r="3888" spans="1:44" x14ac:dyDescent="0.25">
      <c r="A3888" t="str">
        <f t="shared" si="60"/>
        <v>Salzburg (Stadt)LehrlingeFrauen</v>
      </c>
      <c r="B3888">
        <v>3887</v>
      </c>
      <c r="C3888">
        <v>501</v>
      </c>
      <c r="D3888" t="s">
        <v>221</v>
      </c>
      <c r="E3888" t="s">
        <v>46</v>
      </c>
      <c r="F3888" t="s">
        <v>47</v>
      </c>
      <c r="G3888">
        <v>1247</v>
      </c>
      <c r="H3888">
        <v>1162</v>
      </c>
      <c r="I3888">
        <v>1133</v>
      </c>
      <c r="J3888">
        <v>1145</v>
      </c>
      <c r="K3888">
        <v>1264</v>
      </c>
      <c r="L3888">
        <v>1339</v>
      </c>
      <c r="M3888">
        <v>1329</v>
      </c>
      <c r="N3888">
        <v>1303</v>
      </c>
      <c r="O3888">
        <v>1276</v>
      </c>
      <c r="P3888">
        <v>1281</v>
      </c>
      <c r="Q3888">
        <v>1218</v>
      </c>
      <c r="R3888">
        <v>1178</v>
      </c>
      <c r="S3888">
        <v>1094</v>
      </c>
      <c r="T3888">
        <v>1035</v>
      </c>
      <c r="U3888">
        <v>1011</v>
      </c>
      <c r="V3888">
        <v>992</v>
      </c>
      <c r="W3888">
        <v>984</v>
      </c>
      <c r="X3888">
        <v>1016</v>
      </c>
      <c r="Y3888">
        <v>955</v>
      </c>
      <c r="Z3888">
        <v>933</v>
      </c>
      <c r="AA3888">
        <v>914</v>
      </c>
      <c r="AB3888">
        <v>950</v>
      </c>
    </row>
    <row r="3889" spans="1:28" x14ac:dyDescent="0.25">
      <c r="A3889" t="str">
        <f t="shared" si="60"/>
        <v>Salzburg (Stadt)LehrlingeInsgesamt</v>
      </c>
      <c r="B3889">
        <v>3888</v>
      </c>
      <c r="C3889">
        <v>501</v>
      </c>
      <c r="D3889" t="s">
        <v>221</v>
      </c>
      <c r="E3889" t="s">
        <v>46</v>
      </c>
      <c r="F3889" t="s">
        <v>48</v>
      </c>
      <c r="G3889">
        <v>2827</v>
      </c>
      <c r="H3889">
        <v>2691</v>
      </c>
      <c r="I3889">
        <v>2701</v>
      </c>
      <c r="J3889">
        <v>2710</v>
      </c>
      <c r="K3889">
        <v>2899</v>
      </c>
      <c r="L3889">
        <v>2984</v>
      </c>
      <c r="M3889">
        <v>3056</v>
      </c>
      <c r="N3889">
        <v>2983</v>
      </c>
      <c r="O3889">
        <v>2921</v>
      </c>
      <c r="P3889">
        <v>2881</v>
      </c>
      <c r="Q3889">
        <v>2762</v>
      </c>
      <c r="R3889">
        <v>2647</v>
      </c>
      <c r="S3889">
        <v>2505</v>
      </c>
      <c r="T3889">
        <v>2424</v>
      </c>
      <c r="U3889">
        <v>2374</v>
      </c>
      <c r="V3889">
        <v>2377</v>
      </c>
      <c r="W3889">
        <v>2422</v>
      </c>
      <c r="X3889">
        <v>2483</v>
      </c>
      <c r="Y3889">
        <v>2391</v>
      </c>
      <c r="Z3889">
        <v>2295</v>
      </c>
      <c r="AA3889">
        <v>2260</v>
      </c>
      <c r="AB3889">
        <v>2287</v>
      </c>
    </row>
    <row r="3890" spans="1:28" x14ac:dyDescent="0.25">
      <c r="A3890" t="str">
        <f t="shared" si="60"/>
        <v>Salzburg (Stadt)LehrlingeMänner</v>
      </c>
      <c r="B3890">
        <v>3889</v>
      </c>
      <c r="C3890">
        <v>501</v>
      </c>
      <c r="D3890" t="s">
        <v>221</v>
      </c>
      <c r="E3890" t="s">
        <v>46</v>
      </c>
      <c r="F3890" t="s">
        <v>49</v>
      </c>
      <c r="G3890">
        <v>1580</v>
      </c>
      <c r="H3890">
        <v>1529</v>
      </c>
      <c r="I3890">
        <v>1568</v>
      </c>
      <c r="J3890">
        <v>1565</v>
      </c>
      <c r="K3890">
        <v>1635</v>
      </c>
      <c r="L3890">
        <v>1645</v>
      </c>
      <c r="M3890">
        <v>1727</v>
      </c>
      <c r="N3890">
        <v>1680</v>
      </c>
      <c r="O3890">
        <v>1645</v>
      </c>
      <c r="P3890">
        <v>1600</v>
      </c>
      <c r="Q3890">
        <v>1544</v>
      </c>
      <c r="R3890">
        <v>1469</v>
      </c>
      <c r="S3890">
        <v>1411</v>
      </c>
      <c r="T3890">
        <v>1389</v>
      </c>
      <c r="U3890">
        <v>1363</v>
      </c>
      <c r="V3890">
        <v>1385</v>
      </c>
      <c r="W3890">
        <v>1438</v>
      </c>
      <c r="X3890">
        <v>1467</v>
      </c>
      <c r="Y3890">
        <v>1436</v>
      </c>
      <c r="Z3890">
        <v>1362</v>
      </c>
      <c r="AA3890">
        <v>1346</v>
      </c>
      <c r="AB3890">
        <v>1337</v>
      </c>
    </row>
    <row r="3891" spans="1:28" x14ac:dyDescent="0.25">
      <c r="A3891" t="str">
        <f t="shared" si="60"/>
        <v>Salzburg (Stadt)NeugründungenInsgesamt</v>
      </c>
      <c r="B3891">
        <v>3890</v>
      </c>
      <c r="C3891">
        <v>501</v>
      </c>
      <c r="D3891" t="s">
        <v>221</v>
      </c>
      <c r="E3891" t="s">
        <v>41</v>
      </c>
      <c r="F3891" t="s">
        <v>48</v>
      </c>
      <c r="G3891">
        <v>545</v>
      </c>
      <c r="H3891">
        <v>638.78206935438402</v>
      </c>
      <c r="I3891">
        <v>626.69709543568501</v>
      </c>
      <c r="J3891">
        <v>554.69589041095901</v>
      </c>
      <c r="K3891">
        <v>577.080106100796</v>
      </c>
      <c r="L3891">
        <v>596.77144324601898</v>
      </c>
      <c r="M3891">
        <v>741.97564338235304</v>
      </c>
      <c r="N3891">
        <v>616</v>
      </c>
      <c r="O3891">
        <v>669.73634651600798</v>
      </c>
      <c r="P3891">
        <v>663</v>
      </c>
      <c r="Q3891">
        <v>638.79699248120301</v>
      </c>
      <c r="R3891">
        <v>689.77319130048795</v>
      </c>
      <c r="S3891">
        <v>646.71012544802898</v>
      </c>
      <c r="T3891">
        <v>610.43504392048101</v>
      </c>
      <c r="U3891">
        <v>691.315381104518</v>
      </c>
      <c r="V3891">
        <v>623</v>
      </c>
      <c r="W3891">
        <v>720</v>
      </c>
      <c r="X3891">
        <v>753</v>
      </c>
      <c r="Y3891">
        <v>681</v>
      </c>
      <c r="Z3891">
        <v>748</v>
      </c>
      <c r="AA3891">
        <v>717</v>
      </c>
      <c r="AB3891">
        <v>699</v>
      </c>
    </row>
    <row r="3892" spans="1:28" x14ac:dyDescent="0.25">
      <c r="A3892" t="str">
        <f t="shared" si="60"/>
        <v>Salzburg (Stadt)Pendler (Auspendler/-innen)Insgesamt</v>
      </c>
      <c r="B3892">
        <v>3891</v>
      </c>
      <c r="C3892">
        <v>501</v>
      </c>
      <c r="D3892" t="s">
        <v>221</v>
      </c>
      <c r="E3892" t="s">
        <v>459</v>
      </c>
      <c r="F3892" t="s">
        <v>48</v>
      </c>
      <c r="G3892">
        <v>15703</v>
      </c>
      <c r="H3892">
        <v>17278</v>
      </c>
      <c r="I3892">
        <v>18762</v>
      </c>
      <c r="J3892">
        <v>18192</v>
      </c>
      <c r="K3892">
        <v>18756</v>
      </c>
      <c r="L3892">
        <v>18708</v>
      </c>
      <c r="M3892">
        <v>18824</v>
      </c>
      <c r="N3892">
        <v>19669</v>
      </c>
      <c r="O3892">
        <v>20507</v>
      </c>
      <c r="P3892">
        <v>21112</v>
      </c>
      <c r="Q3892">
        <v>21853</v>
      </c>
      <c r="R3892">
        <v>21739</v>
      </c>
      <c r="S3892">
        <v>23032</v>
      </c>
    </row>
    <row r="3893" spans="1:28" x14ac:dyDescent="0.25">
      <c r="A3893" t="str">
        <f t="shared" si="60"/>
        <v>Salzburg (Stadt)Pendler ins AuslandInsgesamt</v>
      </c>
      <c r="B3893">
        <v>3892</v>
      </c>
      <c r="C3893">
        <v>501</v>
      </c>
      <c r="D3893" t="s">
        <v>221</v>
      </c>
      <c r="E3893" t="s">
        <v>304</v>
      </c>
      <c r="F3893" t="s">
        <v>48</v>
      </c>
      <c r="G3893">
        <v>361</v>
      </c>
      <c r="H3893">
        <v>451</v>
      </c>
      <c r="I3893">
        <v>697</v>
      </c>
      <c r="J3893">
        <v>442</v>
      </c>
      <c r="K3893">
        <v>447</v>
      </c>
      <c r="L3893">
        <v>481</v>
      </c>
      <c r="M3893">
        <v>472</v>
      </c>
      <c r="N3893">
        <v>530</v>
      </c>
      <c r="O3893">
        <v>608</v>
      </c>
      <c r="P3893">
        <v>657</v>
      </c>
      <c r="Q3893">
        <v>654</v>
      </c>
      <c r="R3893">
        <v>609</v>
      </c>
      <c r="S3893">
        <v>611</v>
      </c>
    </row>
    <row r="3894" spans="1:28" x14ac:dyDescent="0.25">
      <c r="A3894" t="str">
        <f t="shared" si="60"/>
        <v>Salzburg (Stadt)Pendler zw. BundesländernInsgesamt</v>
      </c>
      <c r="B3894">
        <v>3893</v>
      </c>
      <c r="C3894">
        <v>501</v>
      </c>
      <c r="D3894" t="s">
        <v>221</v>
      </c>
      <c r="E3894" t="s">
        <v>433</v>
      </c>
      <c r="F3894" t="s">
        <v>48</v>
      </c>
      <c r="G3894">
        <v>4486</v>
      </c>
      <c r="H3894">
        <v>4605</v>
      </c>
      <c r="I3894">
        <v>5150</v>
      </c>
      <c r="J3894">
        <v>5442</v>
      </c>
      <c r="K3894">
        <v>5529</v>
      </c>
      <c r="L3894">
        <v>5140</v>
      </c>
      <c r="M3894">
        <v>5012</v>
      </c>
      <c r="N3894">
        <v>5263</v>
      </c>
      <c r="O3894">
        <v>5426</v>
      </c>
      <c r="P3894">
        <v>5639</v>
      </c>
      <c r="Q3894">
        <v>5743</v>
      </c>
      <c r="R3894">
        <v>5639</v>
      </c>
      <c r="S3894">
        <v>6400</v>
      </c>
    </row>
    <row r="3895" spans="1:28" x14ac:dyDescent="0.25">
      <c r="A3895" t="str">
        <f t="shared" si="60"/>
        <v>Salzburg (Stadt)Pendler zw. Gemeinden eines Pol. BezirkesInsgesamt</v>
      </c>
      <c r="B3895">
        <v>3894</v>
      </c>
      <c r="C3895">
        <v>501</v>
      </c>
      <c r="D3895" t="s">
        <v>221</v>
      </c>
      <c r="E3895" t="s">
        <v>305</v>
      </c>
      <c r="F3895" t="s">
        <v>48</v>
      </c>
      <c r="G3895">
        <v>0</v>
      </c>
      <c r="H3895">
        <v>0</v>
      </c>
      <c r="I3895">
        <v>0</v>
      </c>
      <c r="J3895">
        <v>0</v>
      </c>
      <c r="K3895">
        <v>0</v>
      </c>
      <c r="L3895">
        <v>0</v>
      </c>
      <c r="M3895">
        <v>0</v>
      </c>
      <c r="N3895">
        <v>0</v>
      </c>
      <c r="O3895">
        <v>0</v>
      </c>
      <c r="P3895">
        <v>0</v>
      </c>
      <c r="Q3895">
        <v>0</v>
      </c>
      <c r="R3895">
        <v>0</v>
      </c>
      <c r="S3895">
        <v>0</v>
      </c>
    </row>
    <row r="3896" spans="1:28" x14ac:dyDescent="0.25">
      <c r="A3896" t="str">
        <f t="shared" si="60"/>
        <v>Salzburg (Stadt)Pendler zw. Pol. Bez. des BundeslandesInsgesamt</v>
      </c>
      <c r="B3896">
        <v>3895</v>
      </c>
      <c r="C3896">
        <v>501</v>
      </c>
      <c r="D3896" t="s">
        <v>221</v>
      </c>
      <c r="E3896" t="s">
        <v>306</v>
      </c>
      <c r="F3896" t="s">
        <v>48</v>
      </c>
      <c r="G3896">
        <v>10856</v>
      </c>
      <c r="H3896">
        <v>12222</v>
      </c>
      <c r="I3896">
        <v>12915</v>
      </c>
      <c r="J3896">
        <v>12308</v>
      </c>
      <c r="K3896">
        <v>12780</v>
      </c>
      <c r="L3896">
        <v>13087</v>
      </c>
      <c r="M3896">
        <v>13340</v>
      </c>
      <c r="N3896">
        <v>13876</v>
      </c>
      <c r="O3896">
        <v>14473</v>
      </c>
      <c r="P3896">
        <v>14816</v>
      </c>
      <c r="Q3896">
        <v>15456</v>
      </c>
      <c r="R3896">
        <v>15491</v>
      </c>
      <c r="S3896">
        <v>16021</v>
      </c>
    </row>
    <row r="3897" spans="1:28" x14ac:dyDescent="0.25">
      <c r="A3897" t="str">
        <f t="shared" si="60"/>
        <v>Salzburg (Stadt)PensionisteneinkommenBrutto_Schnitt</v>
      </c>
      <c r="B3897">
        <v>3896</v>
      </c>
      <c r="C3897">
        <v>501</v>
      </c>
      <c r="D3897" t="s">
        <v>221</v>
      </c>
      <c r="E3897" t="s">
        <v>44</v>
      </c>
      <c r="F3897" t="s">
        <v>54</v>
      </c>
      <c r="G3897">
        <v>20427.872340588299</v>
      </c>
      <c r="H3897">
        <v>20704.742472137201</v>
      </c>
      <c r="I3897">
        <v>21250.4942900395</v>
      </c>
      <c r="J3897">
        <v>21703.9195306457</v>
      </c>
      <c r="K3897">
        <v>22323.247814221198</v>
      </c>
      <c r="L3897">
        <v>22937.565675521</v>
      </c>
      <c r="M3897">
        <v>23101.5203874529</v>
      </c>
      <c r="N3897">
        <v>23415.0605813129</v>
      </c>
      <c r="O3897">
        <v>23615.937288554</v>
      </c>
      <c r="P3897">
        <v>24116.3889465342</v>
      </c>
      <c r="Q3897">
        <v>24601.204335517399</v>
      </c>
      <c r="R3897">
        <v>25255.429979446799</v>
      </c>
      <c r="S3897">
        <v>25704.751172231099</v>
      </c>
      <c r="T3897">
        <v>25934.491263846801</v>
      </c>
      <c r="U3897">
        <v>26497.346911004101</v>
      </c>
      <c r="V3897">
        <v>27169.6409854714</v>
      </c>
      <c r="W3897">
        <v>28390.4027307584</v>
      </c>
      <c r="X3897">
        <v>29127.3108102595</v>
      </c>
      <c r="Y3897">
        <v>29879.592952361501</v>
      </c>
    </row>
    <row r="3898" spans="1:28" x14ac:dyDescent="0.25">
      <c r="A3898" t="str">
        <f t="shared" si="60"/>
        <v>Salzburg (Stadt)PensionisteneinkommenBruttobezüge 1000 EUR</v>
      </c>
      <c r="B3898">
        <v>3897</v>
      </c>
      <c r="C3898">
        <v>501</v>
      </c>
      <c r="D3898" t="s">
        <v>221</v>
      </c>
      <c r="E3898" t="s">
        <v>44</v>
      </c>
      <c r="F3898" t="s">
        <v>55</v>
      </c>
      <c r="G3898">
        <v>720817.90341000003</v>
      </c>
      <c r="H3898">
        <v>737523.63160000101</v>
      </c>
      <c r="I3898">
        <v>758026.38182000001</v>
      </c>
      <c r="J3898">
        <v>780103.97968999995</v>
      </c>
      <c r="K3898">
        <v>810601.77463</v>
      </c>
      <c r="L3898">
        <v>841923.34811999998</v>
      </c>
      <c r="M3898">
        <v>870511.49124</v>
      </c>
      <c r="N3898">
        <v>891387.94126999995</v>
      </c>
      <c r="O3898">
        <v>927846.56013</v>
      </c>
      <c r="P3898">
        <v>958505.87867999997</v>
      </c>
      <c r="Q3898">
        <v>983703.75656000001</v>
      </c>
      <c r="R3898">
        <v>995316.49549</v>
      </c>
      <c r="S3898">
        <v>1009348.46428</v>
      </c>
      <c r="T3898">
        <v>1018421.53744</v>
      </c>
      <c r="U3898">
        <v>1045055.36217</v>
      </c>
      <c r="V3898">
        <v>1077167.5865100001</v>
      </c>
      <c r="W3898">
        <v>1110660.94523</v>
      </c>
      <c r="X3898">
        <v>1142431.3846</v>
      </c>
      <c r="Y3898">
        <v>1172266.0703</v>
      </c>
    </row>
    <row r="3899" spans="1:28" x14ac:dyDescent="0.25">
      <c r="A3899" t="str">
        <f t="shared" si="60"/>
        <v>Salzburg (Stadt)PensionisteneinkommenBruttobezüge Fälle</v>
      </c>
      <c r="B3899">
        <v>3898</v>
      </c>
      <c r="C3899">
        <v>501</v>
      </c>
      <c r="D3899" t="s">
        <v>221</v>
      </c>
      <c r="E3899" t="s">
        <v>44</v>
      </c>
      <c r="F3899" t="s">
        <v>56</v>
      </c>
      <c r="G3899">
        <v>35286</v>
      </c>
      <c r="H3899">
        <v>35621</v>
      </c>
      <c r="I3899">
        <v>35671</v>
      </c>
      <c r="J3899">
        <v>35943</v>
      </c>
      <c r="K3899">
        <v>36312</v>
      </c>
      <c r="L3899">
        <v>36705</v>
      </c>
      <c r="M3899">
        <v>37682</v>
      </c>
      <c r="N3899">
        <v>38069</v>
      </c>
      <c r="O3899">
        <v>39289</v>
      </c>
      <c r="P3899">
        <v>39745</v>
      </c>
      <c r="Q3899">
        <v>39986</v>
      </c>
      <c r="R3899">
        <v>39410</v>
      </c>
      <c r="S3899">
        <v>39267</v>
      </c>
      <c r="T3899">
        <v>39269</v>
      </c>
      <c r="U3899">
        <v>39440</v>
      </c>
      <c r="V3899">
        <v>39646</v>
      </c>
      <c r="W3899">
        <v>39121</v>
      </c>
      <c r="X3899">
        <v>39222</v>
      </c>
      <c r="Y3899">
        <v>39233</v>
      </c>
    </row>
    <row r="3900" spans="1:28" x14ac:dyDescent="0.25">
      <c r="A3900" t="str">
        <f t="shared" si="60"/>
        <v>Salzburg (Stadt)PensionisteneinkommenLohnsteuer 1000 EUR</v>
      </c>
      <c r="B3900">
        <v>3899</v>
      </c>
      <c r="C3900">
        <v>501</v>
      </c>
      <c r="D3900" t="s">
        <v>221</v>
      </c>
      <c r="E3900" t="s">
        <v>44</v>
      </c>
      <c r="F3900" t="s">
        <v>57</v>
      </c>
      <c r="G3900">
        <v>110987.19349999999</v>
      </c>
      <c r="H3900">
        <v>106047.53112</v>
      </c>
      <c r="I3900">
        <v>111541.78036999999</v>
      </c>
      <c r="J3900">
        <v>117216.33804</v>
      </c>
      <c r="K3900">
        <v>124027.25728000001</v>
      </c>
      <c r="L3900">
        <v>118724.49258000001</v>
      </c>
      <c r="M3900">
        <v>124054.22960000001</v>
      </c>
      <c r="N3900">
        <v>129164.78720999999</v>
      </c>
      <c r="O3900">
        <v>138516.30911999999</v>
      </c>
      <c r="P3900">
        <v>146140.34156</v>
      </c>
      <c r="Q3900">
        <v>152441.32152</v>
      </c>
      <c r="R3900">
        <v>158416.14254</v>
      </c>
      <c r="S3900">
        <v>137199.28242999999</v>
      </c>
      <c r="T3900">
        <v>139728.78612</v>
      </c>
      <c r="U3900">
        <v>146612.52958</v>
      </c>
      <c r="V3900">
        <v>155094.74056999999</v>
      </c>
      <c r="W3900">
        <v>151048.9136</v>
      </c>
      <c r="X3900">
        <v>158888.64898</v>
      </c>
      <c r="Y3900">
        <v>158954.21921000001</v>
      </c>
    </row>
    <row r="3901" spans="1:28" x14ac:dyDescent="0.25">
      <c r="A3901" t="str">
        <f t="shared" si="60"/>
        <v>Salzburg (Stadt)PensionisteneinkommenLohnsteuer Fälle</v>
      </c>
      <c r="B3901">
        <v>3900</v>
      </c>
      <c r="C3901">
        <v>501</v>
      </c>
      <c r="D3901" t="s">
        <v>221</v>
      </c>
      <c r="E3901" t="s">
        <v>44</v>
      </c>
      <c r="F3901" t="s">
        <v>58</v>
      </c>
      <c r="G3901">
        <v>22630</v>
      </c>
      <c r="H3901">
        <v>21734</v>
      </c>
      <c r="I3901">
        <v>22353</v>
      </c>
      <c r="J3901">
        <v>23890</v>
      </c>
      <c r="K3901">
        <v>24066</v>
      </c>
      <c r="L3901">
        <v>23454</v>
      </c>
      <c r="M3901">
        <v>23977</v>
      </c>
      <c r="N3901">
        <v>24669</v>
      </c>
      <c r="O3901">
        <v>25411</v>
      </c>
      <c r="P3901">
        <v>26010</v>
      </c>
      <c r="Q3901">
        <v>26788</v>
      </c>
      <c r="R3901">
        <v>26948</v>
      </c>
      <c r="S3901">
        <v>27014</v>
      </c>
      <c r="T3901">
        <v>27245</v>
      </c>
      <c r="U3901">
        <v>27715</v>
      </c>
      <c r="V3901">
        <v>28497</v>
      </c>
      <c r="W3901">
        <v>29830</v>
      </c>
      <c r="X3901">
        <v>30424</v>
      </c>
      <c r="Y3901">
        <v>30882</v>
      </c>
    </row>
    <row r="3902" spans="1:28" x14ac:dyDescent="0.25">
      <c r="A3902" t="str">
        <f t="shared" si="60"/>
        <v>Salzburg (Stadt)PensionisteneinkommenNetto_Schnitt</v>
      </c>
      <c r="B3902">
        <v>3901</v>
      </c>
      <c r="C3902">
        <v>501</v>
      </c>
      <c r="D3902" t="s">
        <v>221</v>
      </c>
      <c r="E3902" t="s">
        <v>44</v>
      </c>
      <c r="F3902" t="s">
        <v>59</v>
      </c>
      <c r="G3902">
        <v>16316.2376948365</v>
      </c>
      <c r="H3902">
        <v>16642.705478509899</v>
      </c>
      <c r="I3902">
        <v>17001.146218777201</v>
      </c>
      <c r="J3902">
        <v>17302.045678157101</v>
      </c>
      <c r="K3902">
        <v>17716.7105587685</v>
      </c>
      <c r="L3902">
        <v>18472.823212641299</v>
      </c>
      <c r="M3902">
        <v>18571.693175521501</v>
      </c>
      <c r="N3902">
        <v>18770.050743912401</v>
      </c>
      <c r="O3902">
        <v>18832.802326605401</v>
      </c>
      <c r="P3902">
        <v>19153.0686146685</v>
      </c>
      <c r="Q3902">
        <v>19479.456662081699</v>
      </c>
      <c r="R3902">
        <v>19889.428003552399</v>
      </c>
      <c r="S3902">
        <v>20841.7265184506</v>
      </c>
      <c r="T3902">
        <v>20994.443163564101</v>
      </c>
      <c r="U3902">
        <v>21376.552470841802</v>
      </c>
      <c r="V3902">
        <v>21823.657520556899</v>
      </c>
      <c r="W3902">
        <v>23032.490674318102</v>
      </c>
      <c r="X3902">
        <v>23549.4303090102</v>
      </c>
      <c r="Y3902">
        <v>24264.818369994598</v>
      </c>
    </row>
    <row r="3903" spans="1:28" x14ac:dyDescent="0.25">
      <c r="A3903" t="str">
        <f t="shared" si="60"/>
        <v>Salzburg (Stadt)PensionisteneinkommenNettobezüge 1000 EUR</v>
      </c>
      <c r="B3903">
        <v>3902</v>
      </c>
      <c r="C3903">
        <v>501</v>
      </c>
      <c r="D3903" t="s">
        <v>221</v>
      </c>
      <c r="E3903" t="s">
        <v>44</v>
      </c>
      <c r="F3903" t="s">
        <v>60</v>
      </c>
      <c r="G3903">
        <v>575734.76329999999</v>
      </c>
      <c r="H3903">
        <v>592829.81185000099</v>
      </c>
      <c r="I3903">
        <v>606447.88676999998</v>
      </c>
      <c r="J3903">
        <v>621887.42781000002</v>
      </c>
      <c r="K3903">
        <v>643329.19380999997</v>
      </c>
      <c r="L3903">
        <v>678044.97601999994</v>
      </c>
      <c r="M3903">
        <v>699818.54223999998</v>
      </c>
      <c r="N3903">
        <v>714557.06177000003</v>
      </c>
      <c r="O3903">
        <v>739921.97060999996</v>
      </c>
      <c r="P3903">
        <v>761238.71209000004</v>
      </c>
      <c r="Q3903">
        <v>778905.55408999999</v>
      </c>
      <c r="R3903">
        <v>783842.35762000002</v>
      </c>
      <c r="S3903">
        <v>818392.07519999996</v>
      </c>
      <c r="T3903">
        <v>824430.78859000001</v>
      </c>
      <c r="U3903">
        <v>843091.22944999998</v>
      </c>
      <c r="V3903">
        <v>865220.72606000002</v>
      </c>
      <c r="W3903">
        <v>901054.06767000002</v>
      </c>
      <c r="X3903">
        <v>923655.75558</v>
      </c>
      <c r="Y3903">
        <v>951981.61910999997</v>
      </c>
    </row>
    <row r="3904" spans="1:28" x14ac:dyDescent="0.25">
      <c r="A3904" t="str">
        <f t="shared" si="60"/>
        <v>Salzburg (Stadt)PensionisteneinkommenSV-Beiträge 1000 EUR</v>
      </c>
      <c r="B3904">
        <v>3903</v>
      </c>
      <c r="C3904">
        <v>501</v>
      </c>
      <c r="D3904" t="s">
        <v>221</v>
      </c>
      <c r="E3904" t="s">
        <v>44</v>
      </c>
      <c r="F3904" t="s">
        <v>61</v>
      </c>
      <c r="G3904">
        <v>34095.946609999999</v>
      </c>
      <c r="H3904">
        <v>38646.288630000003</v>
      </c>
      <c r="I3904">
        <v>40036.714679999997</v>
      </c>
      <c r="J3904">
        <v>41000.213839999997</v>
      </c>
      <c r="K3904">
        <v>43245.323539999998</v>
      </c>
      <c r="L3904">
        <v>45153.879520000002</v>
      </c>
      <c r="M3904">
        <v>46638.719400000002</v>
      </c>
      <c r="N3904">
        <v>47666.092290000001</v>
      </c>
      <c r="O3904">
        <v>49408.280400000003</v>
      </c>
      <c r="P3904">
        <v>51126.82503</v>
      </c>
      <c r="Q3904">
        <v>52356.880949999999</v>
      </c>
      <c r="R3904">
        <v>53057.995329999998</v>
      </c>
      <c r="S3904">
        <v>53757.106650000002</v>
      </c>
      <c r="T3904">
        <v>54261.962729999999</v>
      </c>
      <c r="U3904">
        <v>55351.603139999999</v>
      </c>
      <c r="V3904">
        <v>56852.119879999998</v>
      </c>
      <c r="W3904">
        <v>58557.963960000001</v>
      </c>
      <c r="X3904">
        <v>59886.980040000002</v>
      </c>
      <c r="Y3904">
        <v>61330.231979999997</v>
      </c>
    </row>
    <row r="3905" spans="1:47" x14ac:dyDescent="0.25">
      <c r="A3905" t="str">
        <f t="shared" si="60"/>
        <v>Salzburg (Stadt)PensionisteneinkommenSV-Beiträge Fälle</v>
      </c>
      <c r="B3905">
        <v>3904</v>
      </c>
      <c r="C3905">
        <v>501</v>
      </c>
      <c r="D3905" t="s">
        <v>221</v>
      </c>
      <c r="E3905" t="s">
        <v>44</v>
      </c>
      <c r="F3905" t="s">
        <v>62</v>
      </c>
      <c r="G3905">
        <v>33910</v>
      </c>
      <c r="H3905">
        <v>34248</v>
      </c>
      <c r="I3905">
        <v>34326</v>
      </c>
      <c r="J3905">
        <v>34631</v>
      </c>
      <c r="K3905">
        <v>34992</v>
      </c>
      <c r="L3905">
        <v>35435</v>
      </c>
      <c r="M3905">
        <v>36132</v>
      </c>
      <c r="N3905">
        <v>36512</v>
      </c>
      <c r="O3905">
        <v>36795</v>
      </c>
      <c r="P3905">
        <v>37166</v>
      </c>
      <c r="Q3905">
        <v>37387</v>
      </c>
      <c r="R3905">
        <v>36788</v>
      </c>
      <c r="S3905">
        <v>36706</v>
      </c>
      <c r="T3905">
        <v>36700</v>
      </c>
      <c r="U3905">
        <v>36779</v>
      </c>
      <c r="V3905">
        <v>37030</v>
      </c>
      <c r="W3905">
        <v>37325</v>
      </c>
      <c r="X3905">
        <v>37472</v>
      </c>
      <c r="Y3905">
        <v>37520</v>
      </c>
    </row>
    <row r="3906" spans="1:47" x14ac:dyDescent="0.25">
      <c r="A3906" t="str">
        <f t="shared" si="60"/>
        <v>Salzburg (Stadt)Unselbstständig BeschäftigteFrauen</v>
      </c>
      <c r="B3906">
        <v>3905</v>
      </c>
      <c r="C3906">
        <v>501</v>
      </c>
      <c r="D3906" t="s">
        <v>221</v>
      </c>
      <c r="E3906" t="s">
        <v>38</v>
      </c>
      <c r="F3906" t="s">
        <v>47</v>
      </c>
      <c r="G3906">
        <v>44577</v>
      </c>
      <c r="H3906">
        <v>46604</v>
      </c>
      <c r="I3906">
        <v>44918</v>
      </c>
      <c r="J3906">
        <v>46185</v>
      </c>
      <c r="K3906">
        <v>45126</v>
      </c>
      <c r="L3906">
        <v>47155</v>
      </c>
      <c r="M3906">
        <v>45893</v>
      </c>
      <c r="N3906">
        <v>48204</v>
      </c>
      <c r="O3906">
        <v>28220</v>
      </c>
      <c r="P3906">
        <v>28752</v>
      </c>
      <c r="Q3906">
        <v>27839</v>
      </c>
      <c r="R3906">
        <v>28116</v>
      </c>
      <c r="S3906">
        <v>27619</v>
      </c>
      <c r="T3906">
        <v>28258</v>
      </c>
      <c r="U3906">
        <v>28414</v>
      </c>
      <c r="V3906">
        <v>29066</v>
      </c>
      <c r="W3906">
        <v>28854</v>
      </c>
      <c r="X3906">
        <v>29505</v>
      </c>
      <c r="Y3906">
        <v>29163</v>
      </c>
      <c r="Z3906">
        <v>29927</v>
      </c>
      <c r="AA3906">
        <v>29291</v>
      </c>
      <c r="AB3906">
        <v>30122</v>
      </c>
      <c r="AC3906">
        <v>29719</v>
      </c>
      <c r="AD3906">
        <v>30500</v>
      </c>
      <c r="AE3906">
        <v>30019</v>
      </c>
      <c r="AF3906">
        <v>30759</v>
      </c>
      <c r="AG3906">
        <v>30246</v>
      </c>
      <c r="AH3906">
        <v>30968</v>
      </c>
      <c r="AI3906">
        <v>30964</v>
      </c>
      <c r="AJ3906">
        <v>31580</v>
      </c>
      <c r="AK3906">
        <v>31341</v>
      </c>
      <c r="AL3906">
        <v>32109</v>
      </c>
      <c r="AM3906">
        <v>31711</v>
      </c>
      <c r="AN3906">
        <v>31076</v>
      </c>
      <c r="AO3906">
        <v>30597</v>
      </c>
      <c r="AP3906">
        <v>31723</v>
      </c>
      <c r="AQ3906">
        <v>31962</v>
      </c>
      <c r="AR3906">
        <v>32757</v>
      </c>
      <c r="AS3906">
        <v>32320</v>
      </c>
      <c r="AT3906">
        <v>33004</v>
      </c>
      <c r="AU3906">
        <v>32659</v>
      </c>
    </row>
    <row r="3907" spans="1:47" x14ac:dyDescent="0.25">
      <c r="A3907" t="str">
        <f t="shared" ref="A3907:A3970" si="61">D3907&amp;E3907&amp;F3907</f>
        <v>Salzburg (Stadt)Unselbstständig BeschäftigteInsgesamt</v>
      </c>
      <c r="B3907">
        <v>3906</v>
      </c>
      <c r="C3907">
        <v>501</v>
      </c>
      <c r="D3907" t="s">
        <v>221</v>
      </c>
      <c r="E3907" t="s">
        <v>38</v>
      </c>
      <c r="F3907" t="s">
        <v>48</v>
      </c>
      <c r="G3907">
        <v>86332</v>
      </c>
      <c r="H3907">
        <v>92334</v>
      </c>
      <c r="I3907">
        <v>86938</v>
      </c>
      <c r="J3907">
        <v>91052</v>
      </c>
      <c r="K3907">
        <v>86917</v>
      </c>
      <c r="L3907">
        <v>92785</v>
      </c>
      <c r="M3907">
        <v>89190</v>
      </c>
      <c r="N3907">
        <v>94948</v>
      </c>
      <c r="O3907">
        <v>55617</v>
      </c>
      <c r="P3907">
        <v>57418</v>
      </c>
      <c r="Q3907">
        <v>54596</v>
      </c>
      <c r="R3907">
        <v>55677</v>
      </c>
      <c r="S3907">
        <v>53572</v>
      </c>
      <c r="T3907">
        <v>56110</v>
      </c>
      <c r="U3907">
        <v>55439</v>
      </c>
      <c r="V3907">
        <v>57673</v>
      </c>
      <c r="W3907">
        <v>56549</v>
      </c>
      <c r="X3907">
        <v>58695</v>
      </c>
      <c r="Y3907">
        <v>57019</v>
      </c>
      <c r="Z3907">
        <v>59499</v>
      </c>
      <c r="AA3907">
        <v>57397</v>
      </c>
      <c r="AB3907">
        <v>59860</v>
      </c>
      <c r="AC3907">
        <v>58081</v>
      </c>
      <c r="AD3907">
        <v>60720</v>
      </c>
      <c r="AE3907">
        <v>59100</v>
      </c>
      <c r="AF3907">
        <v>61543</v>
      </c>
      <c r="AG3907">
        <v>59981</v>
      </c>
      <c r="AH3907">
        <v>62764</v>
      </c>
      <c r="AI3907">
        <v>61875</v>
      </c>
      <c r="AJ3907">
        <v>64427</v>
      </c>
      <c r="AK3907">
        <v>63018</v>
      </c>
      <c r="AL3907">
        <v>65619</v>
      </c>
      <c r="AM3907">
        <v>64028</v>
      </c>
      <c r="AN3907">
        <v>63345</v>
      </c>
      <c r="AO3907">
        <v>61850</v>
      </c>
      <c r="AP3907">
        <v>65216</v>
      </c>
      <c r="AQ3907">
        <v>64998</v>
      </c>
      <c r="AR3907">
        <v>67199</v>
      </c>
      <c r="AS3907">
        <v>65458</v>
      </c>
      <c r="AT3907">
        <v>67773</v>
      </c>
      <c r="AU3907">
        <v>66095</v>
      </c>
    </row>
    <row r="3908" spans="1:47" x14ac:dyDescent="0.25">
      <c r="A3908" t="str">
        <f t="shared" si="61"/>
        <v>Salzburg (Stadt)Unselbstständig BeschäftigteMänner</v>
      </c>
      <c r="B3908">
        <v>3907</v>
      </c>
      <c r="C3908">
        <v>501</v>
      </c>
      <c r="D3908" t="s">
        <v>221</v>
      </c>
      <c r="E3908" t="s">
        <v>38</v>
      </c>
      <c r="F3908" t="s">
        <v>49</v>
      </c>
      <c r="G3908">
        <v>41755</v>
      </c>
      <c r="H3908">
        <v>45730</v>
      </c>
      <c r="I3908">
        <v>42020</v>
      </c>
      <c r="J3908">
        <v>44867</v>
      </c>
      <c r="K3908">
        <v>41791</v>
      </c>
      <c r="L3908">
        <v>45630</v>
      </c>
      <c r="M3908">
        <v>43297</v>
      </c>
      <c r="N3908">
        <v>46744</v>
      </c>
      <c r="O3908">
        <v>27397</v>
      </c>
      <c r="P3908">
        <v>28666</v>
      </c>
      <c r="Q3908">
        <v>26757</v>
      </c>
      <c r="R3908">
        <v>27561</v>
      </c>
      <c r="S3908">
        <v>25953</v>
      </c>
      <c r="T3908">
        <v>27852</v>
      </c>
      <c r="U3908">
        <v>27025</v>
      </c>
      <c r="V3908">
        <v>28607</v>
      </c>
      <c r="W3908">
        <v>27695</v>
      </c>
      <c r="X3908">
        <v>29190</v>
      </c>
      <c r="Y3908">
        <v>27856</v>
      </c>
      <c r="Z3908">
        <v>29572</v>
      </c>
      <c r="AA3908">
        <v>28106</v>
      </c>
      <c r="AB3908">
        <v>29738</v>
      </c>
      <c r="AC3908">
        <v>28362</v>
      </c>
      <c r="AD3908">
        <v>30220</v>
      </c>
      <c r="AE3908">
        <v>29081</v>
      </c>
      <c r="AF3908">
        <v>30784</v>
      </c>
      <c r="AG3908">
        <v>29735</v>
      </c>
      <c r="AH3908">
        <v>31796</v>
      </c>
      <c r="AI3908">
        <v>30911</v>
      </c>
      <c r="AJ3908">
        <v>32847</v>
      </c>
      <c r="AK3908">
        <v>31677</v>
      </c>
      <c r="AL3908">
        <v>33510</v>
      </c>
      <c r="AM3908">
        <v>32317</v>
      </c>
      <c r="AN3908">
        <v>32269</v>
      </c>
      <c r="AO3908">
        <v>31253</v>
      </c>
      <c r="AP3908">
        <v>33493</v>
      </c>
      <c r="AQ3908">
        <v>33036</v>
      </c>
      <c r="AR3908">
        <v>34442</v>
      </c>
      <c r="AS3908">
        <v>33138</v>
      </c>
      <c r="AT3908">
        <v>34769</v>
      </c>
      <c r="AU3908">
        <v>33436</v>
      </c>
    </row>
    <row r="3909" spans="1:47" x14ac:dyDescent="0.25">
      <c r="A3909" t="str">
        <f t="shared" si="61"/>
        <v>Salzburg (Stadt)Unselbstständig Beschäftigte GW mgfInsgesamt</v>
      </c>
      <c r="B3909">
        <v>3908</v>
      </c>
      <c r="C3909">
        <v>501</v>
      </c>
      <c r="D3909" t="s">
        <v>221</v>
      </c>
      <c r="E3909" t="s">
        <v>450</v>
      </c>
      <c r="F3909" t="s">
        <v>48</v>
      </c>
      <c r="G3909">
        <v>66696.931333519897</v>
      </c>
      <c r="H3909">
        <v>64635.9942719639</v>
      </c>
      <c r="I3909">
        <v>68190.103891698993</v>
      </c>
      <c r="J3909">
        <v>63883.263941333898</v>
      </c>
      <c r="K3909">
        <v>66500.227887924004</v>
      </c>
      <c r="L3909">
        <v>63433.483852639001</v>
      </c>
      <c r="M3909">
        <v>62734.874873929999</v>
      </c>
      <c r="N3909">
        <v>59737.417535234999</v>
      </c>
      <c r="O3909">
        <v>63682.116711679002</v>
      </c>
      <c r="P3909">
        <v>61514.059684193002</v>
      </c>
      <c r="Q3909">
        <v>64882.599934081998</v>
      </c>
      <c r="R3909">
        <v>62724.207171342001</v>
      </c>
      <c r="S3909">
        <v>66740.189958351999</v>
      </c>
      <c r="T3909">
        <v>63658.076924422901</v>
      </c>
    </row>
    <row r="3910" spans="1:47" x14ac:dyDescent="0.25">
      <c r="A3910" t="str">
        <f t="shared" si="61"/>
        <v>Salzburg (Stadt)Unselbstständig Beschäftigte GW ogfInsgesamt</v>
      </c>
      <c r="B3910">
        <v>3909</v>
      </c>
      <c r="C3910">
        <v>501</v>
      </c>
      <c r="D3910" t="s">
        <v>221</v>
      </c>
      <c r="E3910" t="s">
        <v>449</v>
      </c>
      <c r="F3910" t="s">
        <v>48</v>
      </c>
      <c r="G3910">
        <v>60467.215799080899</v>
      </c>
      <c r="H3910">
        <v>58629.563110381903</v>
      </c>
      <c r="I3910">
        <v>62208.416191304997</v>
      </c>
      <c r="J3910">
        <v>57988.102150867897</v>
      </c>
      <c r="K3910">
        <v>60724.665879182001</v>
      </c>
      <c r="L3910">
        <v>57779.963445478003</v>
      </c>
      <c r="M3910">
        <v>57671.103459692997</v>
      </c>
      <c r="N3910">
        <v>55157.787743802</v>
      </c>
      <c r="O3910">
        <v>58640.595509321</v>
      </c>
      <c r="P3910">
        <v>56211.481828652002</v>
      </c>
      <c r="Q3910">
        <v>59397.352012875002</v>
      </c>
      <c r="R3910">
        <v>57248.814214872997</v>
      </c>
      <c r="S3910">
        <v>61080.316621297003</v>
      </c>
      <c r="T3910">
        <v>58227.773545269003</v>
      </c>
    </row>
    <row r="3911" spans="1:47" x14ac:dyDescent="0.25">
      <c r="A3911" t="str">
        <f t="shared" si="61"/>
        <v>Salzburg (Stadt)UnternehmenInsgesamt</v>
      </c>
      <c r="B3911">
        <v>3910</v>
      </c>
      <c r="C3911">
        <v>501</v>
      </c>
      <c r="D3911" t="s">
        <v>221</v>
      </c>
      <c r="E3911" t="s">
        <v>475</v>
      </c>
      <c r="F3911" t="s">
        <v>48</v>
      </c>
      <c r="G3911">
        <v>13516</v>
      </c>
      <c r="H3911">
        <v>13712</v>
      </c>
      <c r="I3911">
        <v>14053</v>
      </c>
    </row>
    <row r="3912" spans="1:47" x14ac:dyDescent="0.25">
      <c r="A3912" t="str">
        <f t="shared" si="61"/>
        <v>Salzburg (Stadt)WohnbevölkerungInsgesamt</v>
      </c>
      <c r="B3912">
        <v>3911</v>
      </c>
      <c r="C3912">
        <v>501</v>
      </c>
      <c r="D3912" t="s">
        <v>221</v>
      </c>
      <c r="E3912" t="s">
        <v>42</v>
      </c>
      <c r="F3912" t="s">
        <v>48</v>
      </c>
      <c r="G3912">
        <v>143671</v>
      </c>
      <c r="H3912">
        <v>143008</v>
      </c>
      <c r="I3912">
        <v>144104</v>
      </c>
      <c r="J3912">
        <v>145124</v>
      </c>
      <c r="K3912">
        <v>146484</v>
      </c>
      <c r="L3912">
        <v>146845</v>
      </c>
      <c r="M3912">
        <v>146050</v>
      </c>
      <c r="N3912">
        <v>146004</v>
      </c>
      <c r="O3912">
        <v>145398</v>
      </c>
      <c r="P3912">
        <v>145367</v>
      </c>
      <c r="Q3912">
        <v>145389</v>
      </c>
      <c r="R3912">
        <v>145871</v>
      </c>
      <c r="S3912">
        <v>146631</v>
      </c>
      <c r="T3912">
        <v>148420</v>
      </c>
      <c r="U3912">
        <v>150938</v>
      </c>
      <c r="V3912">
        <v>152367</v>
      </c>
      <c r="W3912">
        <v>153377</v>
      </c>
      <c r="X3912">
        <v>154211</v>
      </c>
      <c r="Y3912">
        <v>155021</v>
      </c>
      <c r="Z3912">
        <v>155416</v>
      </c>
      <c r="AA3912">
        <v>155331</v>
      </c>
      <c r="AB3912">
        <v>156619</v>
      </c>
    </row>
    <row r="3913" spans="1:47" x14ac:dyDescent="0.25">
      <c r="A3913" t="str">
        <f t="shared" si="61"/>
        <v>HalleinArbeitnehmereinkommenBrutto_Schnitt</v>
      </c>
      <c r="B3913">
        <v>3912</v>
      </c>
      <c r="C3913">
        <v>502</v>
      </c>
      <c r="D3913" t="s">
        <v>222</v>
      </c>
      <c r="E3913" t="s">
        <v>43</v>
      </c>
      <c r="F3913" t="s">
        <v>54</v>
      </c>
      <c r="G3913">
        <v>24719.999306452901</v>
      </c>
      <c r="H3913">
        <v>25124.3711724561</v>
      </c>
      <c r="I3913">
        <v>25680.080396666799</v>
      </c>
      <c r="J3913">
        <v>26473.5119620646</v>
      </c>
      <c r="K3913">
        <v>27240.930994335398</v>
      </c>
      <c r="L3913">
        <v>28100.705333380702</v>
      </c>
      <c r="M3913">
        <v>27480.874301662199</v>
      </c>
      <c r="N3913">
        <v>28240.277236024798</v>
      </c>
      <c r="O3913">
        <v>28970.223068255102</v>
      </c>
      <c r="P3913">
        <v>29521.632525821598</v>
      </c>
      <c r="Q3913">
        <v>30019.195186926801</v>
      </c>
      <c r="R3913">
        <v>30854.963337644302</v>
      </c>
      <c r="S3913">
        <v>31546.520452170502</v>
      </c>
      <c r="T3913">
        <v>32101.4556196331</v>
      </c>
      <c r="U3913">
        <v>33269.787243292099</v>
      </c>
      <c r="V3913">
        <v>34342.330836625501</v>
      </c>
      <c r="W3913">
        <v>34904.834435082499</v>
      </c>
      <c r="X3913">
        <v>36417.581517733197</v>
      </c>
      <c r="Y3913">
        <v>38224.236245970002</v>
      </c>
    </row>
    <row r="3914" spans="1:47" x14ac:dyDescent="0.25">
      <c r="A3914" t="str">
        <f t="shared" si="61"/>
        <v>HalleinArbeitnehmereinkommenBruttobezüge 1000 EUR</v>
      </c>
      <c r="B3914">
        <v>3913</v>
      </c>
      <c r="C3914">
        <v>502</v>
      </c>
      <c r="D3914" t="s">
        <v>222</v>
      </c>
      <c r="E3914" t="s">
        <v>43</v>
      </c>
      <c r="F3914" t="s">
        <v>55</v>
      </c>
      <c r="G3914">
        <v>635155.66217999998</v>
      </c>
      <c r="H3914">
        <v>655293.84892000002</v>
      </c>
      <c r="I3914">
        <v>681061.41220000002</v>
      </c>
      <c r="J3914">
        <v>725771.33044000005</v>
      </c>
      <c r="K3914">
        <v>764625.69207999995</v>
      </c>
      <c r="L3914">
        <v>791484.46641999995</v>
      </c>
      <c r="M3914">
        <v>780346.90667000005</v>
      </c>
      <c r="N3914">
        <v>818403.23430000001</v>
      </c>
      <c r="O3914">
        <v>853549.68226000003</v>
      </c>
      <c r="P3914">
        <v>880335.08192000003</v>
      </c>
      <c r="Q3914">
        <v>900125.56767999998</v>
      </c>
      <c r="R3914">
        <v>930462.27440999995</v>
      </c>
      <c r="S3914">
        <v>959992.16388000001</v>
      </c>
      <c r="T3914">
        <v>986927.15156999999</v>
      </c>
      <c r="U3914">
        <v>1031629.56284</v>
      </c>
      <c r="V3914">
        <v>1077937.0803</v>
      </c>
      <c r="W3914">
        <v>1072939.7057</v>
      </c>
      <c r="X3914">
        <v>1128471.59849</v>
      </c>
      <c r="Y3914">
        <v>1209338.38635</v>
      </c>
    </row>
    <row r="3915" spans="1:47" x14ac:dyDescent="0.25">
      <c r="A3915" t="str">
        <f t="shared" si="61"/>
        <v>HalleinArbeitnehmereinkommenBruttobezüge Fälle</v>
      </c>
      <c r="B3915">
        <v>3914</v>
      </c>
      <c r="C3915">
        <v>502</v>
      </c>
      <c r="D3915" t="s">
        <v>222</v>
      </c>
      <c r="E3915" t="s">
        <v>43</v>
      </c>
      <c r="F3915" t="s">
        <v>56</v>
      </c>
      <c r="G3915">
        <v>25694</v>
      </c>
      <c r="H3915">
        <v>26082</v>
      </c>
      <c r="I3915">
        <v>26521</v>
      </c>
      <c r="J3915">
        <v>27415</v>
      </c>
      <c r="K3915">
        <v>28069</v>
      </c>
      <c r="L3915">
        <v>28166</v>
      </c>
      <c r="M3915">
        <v>28396</v>
      </c>
      <c r="N3915">
        <v>28980</v>
      </c>
      <c r="O3915">
        <v>29463</v>
      </c>
      <c r="P3915">
        <v>29820</v>
      </c>
      <c r="Q3915">
        <v>29985</v>
      </c>
      <c r="R3915">
        <v>30156</v>
      </c>
      <c r="S3915">
        <v>30431</v>
      </c>
      <c r="T3915">
        <v>30744</v>
      </c>
      <c r="U3915">
        <v>31008</v>
      </c>
      <c r="V3915">
        <v>31388</v>
      </c>
      <c r="W3915">
        <v>30739</v>
      </c>
      <c r="X3915">
        <v>30987</v>
      </c>
      <c r="Y3915">
        <v>31638</v>
      </c>
    </row>
    <row r="3916" spans="1:47" x14ac:dyDescent="0.25">
      <c r="A3916" t="str">
        <f t="shared" si="61"/>
        <v>HalleinArbeitnehmereinkommenLohnsteuer 1000 EUR</v>
      </c>
      <c r="B3916">
        <v>3915</v>
      </c>
      <c r="C3916">
        <v>502</v>
      </c>
      <c r="D3916" t="s">
        <v>222</v>
      </c>
      <c r="E3916" t="s">
        <v>43</v>
      </c>
      <c r="F3916" t="s">
        <v>57</v>
      </c>
      <c r="G3916">
        <v>92998.785870000007</v>
      </c>
      <c r="H3916">
        <v>92933.345740000004</v>
      </c>
      <c r="I3916">
        <v>97973.370750000002</v>
      </c>
      <c r="J3916">
        <v>107229.03236</v>
      </c>
      <c r="K3916">
        <v>116073.39173</v>
      </c>
      <c r="L3916">
        <v>110160.58605</v>
      </c>
      <c r="M3916">
        <v>109725.02396999999</v>
      </c>
      <c r="N3916">
        <v>118014.68733</v>
      </c>
      <c r="O3916">
        <v>125891.06815000001</v>
      </c>
      <c r="P3916">
        <v>131050.73115000001</v>
      </c>
      <c r="Q3916">
        <v>137189.20168</v>
      </c>
      <c r="R3916">
        <v>146270.09565</v>
      </c>
      <c r="S3916">
        <v>129584.26694</v>
      </c>
      <c r="T3916">
        <v>134002.27849999999</v>
      </c>
      <c r="U3916">
        <v>144233.81739000001</v>
      </c>
      <c r="V3916">
        <v>149217.89206000001</v>
      </c>
      <c r="W3916">
        <v>140447.96549</v>
      </c>
      <c r="X3916">
        <v>154429.11468</v>
      </c>
      <c r="Y3916">
        <v>163962.29910999999</v>
      </c>
    </row>
    <row r="3917" spans="1:47" x14ac:dyDescent="0.25">
      <c r="A3917" t="str">
        <f t="shared" si="61"/>
        <v>HalleinArbeitnehmereinkommenLohnsteuer Fälle</v>
      </c>
      <c r="B3917">
        <v>3916</v>
      </c>
      <c r="C3917">
        <v>502</v>
      </c>
      <c r="D3917" t="s">
        <v>222</v>
      </c>
      <c r="E3917" t="s">
        <v>43</v>
      </c>
      <c r="F3917" t="s">
        <v>58</v>
      </c>
      <c r="G3917">
        <v>20969</v>
      </c>
      <c r="H3917">
        <v>20816</v>
      </c>
      <c r="I3917">
        <v>21228</v>
      </c>
      <c r="J3917">
        <v>22130</v>
      </c>
      <c r="K3917">
        <v>23100</v>
      </c>
      <c r="L3917">
        <v>22456</v>
      </c>
      <c r="M3917">
        <v>22633</v>
      </c>
      <c r="N3917">
        <v>23475</v>
      </c>
      <c r="O3917">
        <v>24092</v>
      </c>
      <c r="P3917">
        <v>24529</v>
      </c>
      <c r="Q3917">
        <v>24823</v>
      </c>
      <c r="R3917">
        <v>25147</v>
      </c>
      <c r="S3917">
        <v>25443</v>
      </c>
      <c r="T3917">
        <v>25892</v>
      </c>
      <c r="U3917">
        <v>26354</v>
      </c>
      <c r="V3917">
        <v>27129</v>
      </c>
      <c r="W3917">
        <v>26724</v>
      </c>
      <c r="X3917">
        <v>27195</v>
      </c>
      <c r="Y3917">
        <v>28038</v>
      </c>
    </row>
    <row r="3918" spans="1:47" x14ac:dyDescent="0.25">
      <c r="A3918" t="str">
        <f t="shared" si="61"/>
        <v>HalleinArbeitnehmereinkommenNetto_Schnitt</v>
      </c>
      <c r="B3918">
        <v>3917</v>
      </c>
      <c r="C3918">
        <v>502</v>
      </c>
      <c r="D3918" t="s">
        <v>222</v>
      </c>
      <c r="E3918" t="s">
        <v>43</v>
      </c>
      <c r="F3918" t="s">
        <v>59</v>
      </c>
      <c r="G3918">
        <v>17178.316880983901</v>
      </c>
      <c r="H3918">
        <v>17556.652182348</v>
      </c>
      <c r="I3918">
        <v>17872.8931639078</v>
      </c>
      <c r="J3918">
        <v>18373.0804307861</v>
      </c>
      <c r="K3918">
        <v>18822.564270191298</v>
      </c>
      <c r="L3918">
        <v>19952.913149542001</v>
      </c>
      <c r="M3918">
        <v>19317.704165023199</v>
      </c>
      <c r="N3918">
        <v>19751.881074189099</v>
      </c>
      <c r="O3918">
        <v>20161.779142992898</v>
      </c>
      <c r="P3918">
        <v>20484.776047619001</v>
      </c>
      <c r="Q3918">
        <v>20699.519254293798</v>
      </c>
      <c r="R3918">
        <v>21149.178620175098</v>
      </c>
      <c r="S3918">
        <v>22278.463952876999</v>
      </c>
      <c r="T3918">
        <v>22607.926827673698</v>
      </c>
      <c r="U3918">
        <v>23318.627875386999</v>
      </c>
      <c r="V3918">
        <v>24151.968396839598</v>
      </c>
      <c r="W3918">
        <v>24821.9435056443</v>
      </c>
      <c r="X3918">
        <v>25685.757791009099</v>
      </c>
      <c r="Y3918">
        <v>27048.222106959998</v>
      </c>
    </row>
    <row r="3919" spans="1:47" x14ac:dyDescent="0.25">
      <c r="A3919" t="str">
        <f t="shared" si="61"/>
        <v>HalleinArbeitnehmereinkommenNettobezüge 1000 EUR</v>
      </c>
      <c r="B3919">
        <v>3918</v>
      </c>
      <c r="C3919">
        <v>502</v>
      </c>
      <c r="D3919" t="s">
        <v>222</v>
      </c>
      <c r="E3919" t="s">
        <v>43</v>
      </c>
      <c r="F3919" t="s">
        <v>60</v>
      </c>
      <c r="G3919">
        <v>441379.67394000001</v>
      </c>
      <c r="H3919">
        <v>457912.60222</v>
      </c>
      <c r="I3919">
        <v>474006.99959999998</v>
      </c>
      <c r="J3919">
        <v>503698.00001000002</v>
      </c>
      <c r="K3919">
        <v>528330.55649999995</v>
      </c>
      <c r="L3919">
        <v>561993.75176999997</v>
      </c>
      <c r="M3919">
        <v>548545.52746999997</v>
      </c>
      <c r="N3919">
        <v>572409.51353</v>
      </c>
      <c r="O3919">
        <v>594026.49889000005</v>
      </c>
      <c r="P3919">
        <v>610856.02174</v>
      </c>
      <c r="Q3919">
        <v>620675.08484000002</v>
      </c>
      <c r="R3919">
        <v>637774.63046999997</v>
      </c>
      <c r="S3919">
        <v>677955.93654999998</v>
      </c>
      <c r="T3919">
        <v>695058.10239000001</v>
      </c>
      <c r="U3919">
        <v>723064.01315999997</v>
      </c>
      <c r="V3919">
        <v>758081.98404000001</v>
      </c>
      <c r="W3919">
        <v>763001.72141999996</v>
      </c>
      <c r="X3919">
        <v>795924.57666999998</v>
      </c>
      <c r="Y3919">
        <v>855751.65101999999</v>
      </c>
    </row>
    <row r="3920" spans="1:47" x14ac:dyDescent="0.25">
      <c r="A3920" t="str">
        <f t="shared" si="61"/>
        <v>HalleinArbeitnehmereinkommenSV-Beiträge 1000 EUR</v>
      </c>
      <c r="B3920">
        <v>3919</v>
      </c>
      <c r="C3920">
        <v>502</v>
      </c>
      <c r="D3920" t="s">
        <v>222</v>
      </c>
      <c r="E3920" t="s">
        <v>43</v>
      </c>
      <c r="F3920" t="s">
        <v>61</v>
      </c>
      <c r="G3920">
        <v>100777.20237</v>
      </c>
      <c r="H3920">
        <v>104447.90096</v>
      </c>
      <c r="I3920">
        <v>109081.04184999999</v>
      </c>
      <c r="J3920">
        <v>114844.29807</v>
      </c>
      <c r="K3920">
        <v>120221.74385</v>
      </c>
      <c r="L3920">
        <v>119330.1286</v>
      </c>
      <c r="M3920">
        <v>122076.35523</v>
      </c>
      <c r="N3920">
        <v>127979.03344</v>
      </c>
      <c r="O3920">
        <v>133632.11522000001</v>
      </c>
      <c r="P3920">
        <v>138428.32902999999</v>
      </c>
      <c r="Q3920">
        <v>142261.28116000001</v>
      </c>
      <c r="R3920">
        <v>146417.54829000001</v>
      </c>
      <c r="S3920">
        <v>152451.96038999999</v>
      </c>
      <c r="T3920">
        <v>157866.77067999999</v>
      </c>
      <c r="U3920">
        <v>164331.73229000001</v>
      </c>
      <c r="V3920">
        <v>170637.20420000001</v>
      </c>
      <c r="W3920">
        <v>169490.01879</v>
      </c>
      <c r="X3920">
        <v>178117.90714</v>
      </c>
      <c r="Y3920">
        <v>189624.43622</v>
      </c>
    </row>
    <row r="3921" spans="1:47" x14ac:dyDescent="0.25">
      <c r="A3921" t="str">
        <f t="shared" si="61"/>
        <v>HalleinArbeitnehmereinkommenSV-Beiträge Fälle</v>
      </c>
      <c r="B3921">
        <v>3920</v>
      </c>
      <c r="C3921">
        <v>502</v>
      </c>
      <c r="D3921" t="s">
        <v>222</v>
      </c>
      <c r="E3921" t="s">
        <v>43</v>
      </c>
      <c r="F3921" t="s">
        <v>62</v>
      </c>
      <c r="G3921">
        <v>24604</v>
      </c>
      <c r="H3921">
        <v>24944</v>
      </c>
      <c r="I3921">
        <v>25277</v>
      </c>
      <c r="J3921">
        <v>26139</v>
      </c>
      <c r="K3921">
        <v>26689</v>
      </c>
      <c r="L3921">
        <v>26633</v>
      </c>
      <c r="M3921">
        <v>26794</v>
      </c>
      <c r="N3921">
        <v>27487</v>
      </c>
      <c r="O3921">
        <v>27926</v>
      </c>
      <c r="P3921">
        <v>28246</v>
      </c>
      <c r="Q3921">
        <v>28438</v>
      </c>
      <c r="R3921">
        <v>28558</v>
      </c>
      <c r="S3921">
        <v>28833</v>
      </c>
      <c r="T3921">
        <v>29147</v>
      </c>
      <c r="U3921">
        <v>29376</v>
      </c>
      <c r="V3921">
        <v>29677</v>
      </c>
      <c r="W3921">
        <v>29123</v>
      </c>
      <c r="X3921">
        <v>29505</v>
      </c>
      <c r="Y3921">
        <v>30201</v>
      </c>
    </row>
    <row r="3922" spans="1:47" x14ac:dyDescent="0.25">
      <c r="A3922" t="str">
        <f t="shared" si="61"/>
        <v>HalleinArbeitsloseFrauen</v>
      </c>
      <c r="B3922">
        <v>3921</v>
      </c>
      <c r="C3922">
        <v>502</v>
      </c>
      <c r="D3922" t="s">
        <v>222</v>
      </c>
      <c r="E3922" t="s">
        <v>36</v>
      </c>
      <c r="F3922" t="s">
        <v>47</v>
      </c>
      <c r="G3922">
        <v>406</v>
      </c>
      <c r="H3922">
        <v>368</v>
      </c>
      <c r="I3922">
        <v>426</v>
      </c>
      <c r="J3922">
        <v>400</v>
      </c>
      <c r="K3922">
        <v>359</v>
      </c>
      <c r="L3922">
        <v>362</v>
      </c>
      <c r="M3922">
        <v>365</v>
      </c>
      <c r="N3922">
        <v>354</v>
      </c>
      <c r="O3922">
        <v>396</v>
      </c>
      <c r="P3922">
        <v>356</v>
      </c>
      <c r="Q3922">
        <v>484</v>
      </c>
      <c r="R3922">
        <v>505</v>
      </c>
      <c r="S3922">
        <v>502</v>
      </c>
      <c r="T3922">
        <v>448</v>
      </c>
      <c r="U3922">
        <v>430</v>
      </c>
      <c r="V3922">
        <v>423</v>
      </c>
      <c r="W3922">
        <v>507</v>
      </c>
      <c r="X3922">
        <v>526</v>
      </c>
      <c r="Y3922">
        <v>527</v>
      </c>
      <c r="Z3922">
        <v>522</v>
      </c>
      <c r="AA3922">
        <v>563</v>
      </c>
      <c r="AB3922">
        <v>562</v>
      </c>
      <c r="AC3922">
        <v>607</v>
      </c>
      <c r="AD3922">
        <v>653</v>
      </c>
      <c r="AE3922">
        <v>656</v>
      </c>
      <c r="AF3922">
        <v>581</v>
      </c>
      <c r="AG3922">
        <v>591</v>
      </c>
      <c r="AH3922">
        <v>551</v>
      </c>
      <c r="AI3922">
        <v>538</v>
      </c>
      <c r="AJ3922">
        <v>539</v>
      </c>
      <c r="AK3922">
        <v>537</v>
      </c>
      <c r="AL3922">
        <v>535</v>
      </c>
      <c r="AM3922">
        <v>546</v>
      </c>
      <c r="AN3922">
        <v>776</v>
      </c>
      <c r="AO3922">
        <v>834</v>
      </c>
      <c r="AP3922">
        <v>491</v>
      </c>
      <c r="AQ3922">
        <v>482</v>
      </c>
      <c r="AR3922">
        <v>404</v>
      </c>
      <c r="AS3922">
        <v>434</v>
      </c>
      <c r="AT3922">
        <v>417</v>
      </c>
      <c r="AU3922">
        <v>437</v>
      </c>
    </row>
    <row r="3923" spans="1:47" x14ac:dyDescent="0.25">
      <c r="A3923" t="str">
        <f t="shared" si="61"/>
        <v>HalleinArbeitsloseInsgesamt</v>
      </c>
      <c r="B3923">
        <v>3922</v>
      </c>
      <c r="C3923">
        <v>502</v>
      </c>
      <c r="D3923" t="s">
        <v>222</v>
      </c>
      <c r="E3923" t="s">
        <v>36</v>
      </c>
      <c r="F3923" t="s">
        <v>48</v>
      </c>
      <c r="G3923">
        <v>1200</v>
      </c>
      <c r="H3923">
        <v>706</v>
      </c>
      <c r="I3923">
        <v>1234</v>
      </c>
      <c r="J3923">
        <v>763</v>
      </c>
      <c r="K3923">
        <v>1151</v>
      </c>
      <c r="L3923">
        <v>631</v>
      </c>
      <c r="M3923">
        <v>1079</v>
      </c>
      <c r="N3923">
        <v>662</v>
      </c>
      <c r="O3923">
        <v>1057</v>
      </c>
      <c r="P3923">
        <v>712</v>
      </c>
      <c r="Q3923">
        <v>1432</v>
      </c>
      <c r="R3923">
        <v>1288</v>
      </c>
      <c r="S3923">
        <v>1584</v>
      </c>
      <c r="T3923">
        <v>899</v>
      </c>
      <c r="U3923">
        <v>1321</v>
      </c>
      <c r="V3923">
        <v>854</v>
      </c>
      <c r="W3923">
        <v>1376</v>
      </c>
      <c r="X3923">
        <v>1045</v>
      </c>
      <c r="Y3923">
        <v>1540</v>
      </c>
      <c r="Z3923">
        <v>1139</v>
      </c>
      <c r="AA3923">
        <v>1572</v>
      </c>
      <c r="AB3923">
        <v>1270</v>
      </c>
      <c r="AC3923">
        <v>1779</v>
      </c>
      <c r="AD3923">
        <v>1406</v>
      </c>
      <c r="AE3923">
        <v>1869</v>
      </c>
      <c r="AF3923">
        <v>1279</v>
      </c>
      <c r="AG3923">
        <v>1734</v>
      </c>
      <c r="AH3923">
        <v>1161</v>
      </c>
      <c r="AI3923">
        <v>1514</v>
      </c>
      <c r="AJ3923">
        <v>1076</v>
      </c>
      <c r="AK3923">
        <v>1453</v>
      </c>
      <c r="AL3923">
        <v>1050</v>
      </c>
      <c r="AM3923">
        <v>1426</v>
      </c>
      <c r="AN3923">
        <v>1535</v>
      </c>
      <c r="AO3923">
        <v>1905</v>
      </c>
      <c r="AP3923">
        <v>1019</v>
      </c>
      <c r="AQ3923">
        <v>1193</v>
      </c>
      <c r="AR3923">
        <v>854</v>
      </c>
      <c r="AS3923">
        <v>1217</v>
      </c>
      <c r="AT3923">
        <v>934</v>
      </c>
      <c r="AU3923">
        <v>1295</v>
      </c>
    </row>
    <row r="3924" spans="1:47" x14ac:dyDescent="0.25">
      <c r="A3924" t="str">
        <f t="shared" si="61"/>
        <v>HalleinArbeitsloseMänner</v>
      </c>
      <c r="B3924">
        <v>3923</v>
      </c>
      <c r="C3924">
        <v>502</v>
      </c>
      <c r="D3924" t="s">
        <v>222</v>
      </c>
      <c r="E3924" t="s">
        <v>36</v>
      </c>
      <c r="F3924" t="s">
        <v>49</v>
      </c>
      <c r="G3924">
        <v>794</v>
      </c>
      <c r="H3924">
        <v>338</v>
      </c>
      <c r="I3924">
        <v>808</v>
      </c>
      <c r="J3924">
        <v>363</v>
      </c>
      <c r="K3924">
        <v>792</v>
      </c>
      <c r="L3924">
        <v>269</v>
      </c>
      <c r="M3924">
        <v>714</v>
      </c>
      <c r="N3924">
        <v>308</v>
      </c>
      <c r="O3924">
        <v>661</v>
      </c>
      <c r="P3924">
        <v>356</v>
      </c>
      <c r="Q3924">
        <v>948</v>
      </c>
      <c r="R3924">
        <v>783</v>
      </c>
      <c r="S3924">
        <v>1082</v>
      </c>
      <c r="T3924">
        <v>451</v>
      </c>
      <c r="U3924">
        <v>891</v>
      </c>
      <c r="V3924">
        <v>431</v>
      </c>
      <c r="W3924">
        <v>869</v>
      </c>
      <c r="X3924">
        <v>519</v>
      </c>
      <c r="Y3924">
        <v>1013</v>
      </c>
      <c r="Z3924">
        <v>617</v>
      </c>
      <c r="AA3924">
        <v>1009</v>
      </c>
      <c r="AB3924">
        <v>708</v>
      </c>
      <c r="AC3924">
        <v>1172</v>
      </c>
      <c r="AD3924">
        <v>753</v>
      </c>
      <c r="AE3924">
        <v>1213</v>
      </c>
      <c r="AF3924">
        <v>698</v>
      </c>
      <c r="AG3924">
        <v>1143</v>
      </c>
      <c r="AH3924">
        <v>610</v>
      </c>
      <c r="AI3924">
        <v>976</v>
      </c>
      <c r="AJ3924">
        <v>537</v>
      </c>
      <c r="AK3924">
        <v>916</v>
      </c>
      <c r="AL3924">
        <v>515</v>
      </c>
      <c r="AM3924">
        <v>880</v>
      </c>
      <c r="AN3924">
        <v>759</v>
      </c>
      <c r="AO3924">
        <v>1071</v>
      </c>
      <c r="AP3924">
        <v>528</v>
      </c>
      <c r="AQ3924">
        <v>711</v>
      </c>
      <c r="AR3924">
        <v>450</v>
      </c>
      <c r="AS3924">
        <v>783</v>
      </c>
      <c r="AT3924">
        <v>517</v>
      </c>
      <c r="AU3924">
        <v>858</v>
      </c>
    </row>
    <row r="3925" spans="1:47" x14ac:dyDescent="0.25">
      <c r="A3925" t="str">
        <f t="shared" si="61"/>
        <v>Halleinarbeitslose AusländerFrauen</v>
      </c>
      <c r="B3925">
        <v>3924</v>
      </c>
      <c r="C3925">
        <v>502</v>
      </c>
      <c r="D3925" t="s">
        <v>222</v>
      </c>
      <c r="E3925" t="s">
        <v>37</v>
      </c>
      <c r="F3925" t="s">
        <v>47</v>
      </c>
      <c r="G3925">
        <v>57</v>
      </c>
      <c r="H3925">
        <v>52</v>
      </c>
      <c r="I3925">
        <v>70</v>
      </c>
      <c r="J3925">
        <v>50</v>
      </c>
      <c r="K3925">
        <v>77</v>
      </c>
      <c r="L3925">
        <v>53</v>
      </c>
      <c r="M3925">
        <v>77</v>
      </c>
      <c r="N3925">
        <v>57</v>
      </c>
      <c r="O3925">
        <v>97</v>
      </c>
      <c r="P3925">
        <v>59</v>
      </c>
      <c r="Q3925">
        <v>116</v>
      </c>
      <c r="R3925">
        <v>79</v>
      </c>
      <c r="S3925">
        <v>103</v>
      </c>
      <c r="T3925">
        <v>83</v>
      </c>
      <c r="U3925">
        <v>108</v>
      </c>
      <c r="V3925">
        <v>71</v>
      </c>
      <c r="W3925">
        <v>125</v>
      </c>
      <c r="X3925">
        <v>116</v>
      </c>
      <c r="Y3925">
        <v>120</v>
      </c>
      <c r="Z3925">
        <v>118</v>
      </c>
      <c r="AA3925">
        <v>130</v>
      </c>
      <c r="AB3925">
        <v>110</v>
      </c>
      <c r="AC3925">
        <v>162</v>
      </c>
      <c r="AD3925">
        <v>138</v>
      </c>
      <c r="AE3925">
        <v>163</v>
      </c>
      <c r="AF3925">
        <v>138</v>
      </c>
      <c r="AG3925">
        <v>179</v>
      </c>
      <c r="AH3925">
        <v>143</v>
      </c>
      <c r="AI3925">
        <v>149</v>
      </c>
      <c r="AJ3925">
        <v>139</v>
      </c>
      <c r="AK3925">
        <v>152</v>
      </c>
      <c r="AL3925">
        <v>139</v>
      </c>
      <c r="AM3925">
        <v>170</v>
      </c>
      <c r="AN3925">
        <v>245</v>
      </c>
      <c r="AO3925">
        <v>292</v>
      </c>
      <c r="AP3925">
        <v>141</v>
      </c>
      <c r="AQ3925">
        <v>155</v>
      </c>
      <c r="AR3925">
        <v>132</v>
      </c>
      <c r="AS3925">
        <v>148</v>
      </c>
      <c r="AT3925">
        <v>122</v>
      </c>
      <c r="AU3925">
        <v>150</v>
      </c>
    </row>
    <row r="3926" spans="1:47" x14ac:dyDescent="0.25">
      <c r="A3926" t="str">
        <f t="shared" si="61"/>
        <v>Halleinarbeitslose AusländerInsgesamt</v>
      </c>
      <c r="B3926">
        <v>3925</v>
      </c>
      <c r="C3926">
        <v>502</v>
      </c>
      <c r="D3926" t="s">
        <v>222</v>
      </c>
      <c r="E3926" t="s">
        <v>37</v>
      </c>
      <c r="F3926" t="s">
        <v>48</v>
      </c>
      <c r="G3926">
        <v>310</v>
      </c>
      <c r="H3926">
        <v>102</v>
      </c>
      <c r="I3926">
        <v>329</v>
      </c>
      <c r="J3926">
        <v>111</v>
      </c>
      <c r="K3926">
        <v>324</v>
      </c>
      <c r="L3926">
        <v>99</v>
      </c>
      <c r="M3926">
        <v>293</v>
      </c>
      <c r="N3926">
        <v>111</v>
      </c>
      <c r="O3926">
        <v>300</v>
      </c>
      <c r="P3926">
        <v>119</v>
      </c>
      <c r="Q3926">
        <v>413</v>
      </c>
      <c r="R3926">
        <v>222</v>
      </c>
      <c r="S3926">
        <v>412</v>
      </c>
      <c r="T3926">
        <v>162</v>
      </c>
      <c r="U3926">
        <v>372</v>
      </c>
      <c r="V3926">
        <v>167</v>
      </c>
      <c r="W3926">
        <v>386</v>
      </c>
      <c r="X3926">
        <v>225</v>
      </c>
      <c r="Y3926">
        <v>419</v>
      </c>
      <c r="Z3926">
        <v>264</v>
      </c>
      <c r="AA3926">
        <v>439</v>
      </c>
      <c r="AB3926">
        <v>293</v>
      </c>
      <c r="AC3926">
        <v>522</v>
      </c>
      <c r="AD3926">
        <v>362</v>
      </c>
      <c r="AE3926">
        <v>566</v>
      </c>
      <c r="AF3926">
        <v>320</v>
      </c>
      <c r="AG3926">
        <v>557</v>
      </c>
      <c r="AH3926">
        <v>320</v>
      </c>
      <c r="AI3926">
        <v>476</v>
      </c>
      <c r="AJ3926">
        <v>310</v>
      </c>
      <c r="AK3926">
        <v>462</v>
      </c>
      <c r="AL3926">
        <v>281</v>
      </c>
      <c r="AM3926">
        <v>451</v>
      </c>
      <c r="AN3926">
        <v>492</v>
      </c>
      <c r="AO3926">
        <v>652</v>
      </c>
      <c r="AP3926">
        <v>279</v>
      </c>
      <c r="AQ3926">
        <v>393</v>
      </c>
      <c r="AR3926">
        <v>267</v>
      </c>
      <c r="AS3926">
        <v>410</v>
      </c>
      <c r="AT3926">
        <v>283</v>
      </c>
      <c r="AU3926">
        <v>461</v>
      </c>
    </row>
    <row r="3927" spans="1:47" x14ac:dyDescent="0.25">
      <c r="A3927" t="str">
        <f t="shared" si="61"/>
        <v>Halleinarbeitslose AusländerMänner</v>
      </c>
      <c r="B3927">
        <v>3926</v>
      </c>
      <c r="C3927">
        <v>502</v>
      </c>
      <c r="D3927" t="s">
        <v>222</v>
      </c>
      <c r="E3927" t="s">
        <v>37</v>
      </c>
      <c r="F3927" t="s">
        <v>49</v>
      </c>
      <c r="G3927">
        <v>253</v>
      </c>
      <c r="H3927">
        <v>50</v>
      </c>
      <c r="I3927">
        <v>259</v>
      </c>
      <c r="J3927">
        <v>61</v>
      </c>
      <c r="K3927">
        <v>247</v>
      </c>
      <c r="L3927">
        <v>46</v>
      </c>
      <c r="M3927">
        <v>216</v>
      </c>
      <c r="N3927">
        <v>54</v>
      </c>
      <c r="O3927">
        <v>203</v>
      </c>
      <c r="P3927">
        <v>60</v>
      </c>
      <c r="Q3927">
        <v>297</v>
      </c>
      <c r="R3927">
        <v>143</v>
      </c>
      <c r="S3927">
        <v>309</v>
      </c>
      <c r="T3927">
        <v>79</v>
      </c>
      <c r="U3927">
        <v>264</v>
      </c>
      <c r="V3927">
        <v>96</v>
      </c>
      <c r="W3927">
        <v>261</v>
      </c>
      <c r="X3927">
        <v>109</v>
      </c>
      <c r="Y3927">
        <v>299</v>
      </c>
      <c r="Z3927">
        <v>146</v>
      </c>
      <c r="AA3927">
        <v>309</v>
      </c>
      <c r="AB3927">
        <v>183</v>
      </c>
      <c r="AC3927">
        <v>360</v>
      </c>
      <c r="AD3927">
        <v>224</v>
      </c>
      <c r="AE3927">
        <v>403</v>
      </c>
      <c r="AF3927">
        <v>182</v>
      </c>
      <c r="AG3927">
        <v>378</v>
      </c>
      <c r="AH3927">
        <v>177</v>
      </c>
      <c r="AI3927">
        <v>327</v>
      </c>
      <c r="AJ3927">
        <v>171</v>
      </c>
      <c r="AK3927">
        <v>310</v>
      </c>
      <c r="AL3927">
        <v>142</v>
      </c>
      <c r="AM3927">
        <v>281</v>
      </c>
      <c r="AN3927">
        <v>247</v>
      </c>
      <c r="AO3927">
        <v>360</v>
      </c>
      <c r="AP3927">
        <v>138</v>
      </c>
      <c r="AQ3927">
        <v>238</v>
      </c>
      <c r="AR3927">
        <v>135</v>
      </c>
      <c r="AS3927">
        <v>262</v>
      </c>
      <c r="AT3927">
        <v>161</v>
      </c>
      <c r="AU3927">
        <v>311</v>
      </c>
    </row>
    <row r="3928" spans="1:47" x14ac:dyDescent="0.25">
      <c r="A3928" t="str">
        <f t="shared" si="61"/>
        <v>HalleinArbeitsstättenInsgesamt</v>
      </c>
      <c r="B3928">
        <v>3927</v>
      </c>
      <c r="C3928">
        <v>502</v>
      </c>
      <c r="D3928" t="s">
        <v>222</v>
      </c>
      <c r="E3928" t="s">
        <v>476</v>
      </c>
      <c r="F3928" t="s">
        <v>48</v>
      </c>
      <c r="G3928">
        <v>5298</v>
      </c>
      <c r="H3928">
        <v>5285</v>
      </c>
      <c r="I3928">
        <v>5444</v>
      </c>
    </row>
    <row r="3929" spans="1:47" x14ac:dyDescent="0.25">
      <c r="A3929" t="str">
        <f t="shared" si="61"/>
        <v>HalleinBeschäftigte in den ArbeitsstättenInsgesamt</v>
      </c>
      <c r="B3929">
        <v>3928</v>
      </c>
      <c r="C3929">
        <v>502</v>
      </c>
      <c r="D3929" t="s">
        <v>222</v>
      </c>
      <c r="E3929" t="s">
        <v>477</v>
      </c>
      <c r="F3929" t="s">
        <v>48</v>
      </c>
      <c r="G3929">
        <v>26965</v>
      </c>
      <c r="H3929">
        <v>26521</v>
      </c>
      <c r="I3929">
        <v>27048</v>
      </c>
    </row>
    <row r="3930" spans="1:47" x14ac:dyDescent="0.25">
      <c r="A3930" t="str">
        <f t="shared" si="61"/>
        <v>HalleinGesamteinkommenBruttobezüge Gesamt</v>
      </c>
      <c r="B3930">
        <v>3929</v>
      </c>
      <c r="C3930">
        <v>502</v>
      </c>
      <c r="D3930" t="s">
        <v>222</v>
      </c>
      <c r="E3930" t="s">
        <v>45</v>
      </c>
      <c r="F3930" t="s">
        <v>63</v>
      </c>
      <c r="G3930">
        <v>822268.43293999997</v>
      </c>
      <c r="H3930">
        <v>848096.83626999997</v>
      </c>
      <c r="I3930">
        <v>882902.29017000005</v>
      </c>
      <c r="J3930">
        <v>935546.03683999996</v>
      </c>
      <c r="K3930">
        <v>985686.45079999999</v>
      </c>
      <c r="L3930">
        <v>1022829.62574</v>
      </c>
      <c r="M3930">
        <v>1024632.16892</v>
      </c>
      <c r="N3930">
        <v>1072889.6912100001</v>
      </c>
      <c r="O3930">
        <v>1123532.60418</v>
      </c>
      <c r="P3930">
        <v>1162029.26119</v>
      </c>
      <c r="Q3930">
        <v>1194986.4094</v>
      </c>
      <c r="R3930">
        <v>1231889.8247499999</v>
      </c>
      <c r="S3930">
        <v>1268777.0862</v>
      </c>
      <c r="T3930">
        <v>1303001.9480699999</v>
      </c>
      <c r="U3930">
        <v>1361358.3274300001</v>
      </c>
      <c r="V3930">
        <v>1424433.88056</v>
      </c>
      <c r="W3930">
        <v>1440751.8438800001</v>
      </c>
      <c r="X3930">
        <v>1511145.1831400001</v>
      </c>
      <c r="Y3930">
        <v>1610284.42554</v>
      </c>
    </row>
    <row r="3931" spans="1:47" x14ac:dyDescent="0.25">
      <c r="A3931" t="str">
        <f t="shared" si="61"/>
        <v>HalleinGesamteinkommenNettobezüge Gesamt</v>
      </c>
      <c r="B3931">
        <v>3930</v>
      </c>
      <c r="C3931">
        <v>502</v>
      </c>
      <c r="D3931" t="s">
        <v>222</v>
      </c>
      <c r="E3931" t="s">
        <v>45</v>
      </c>
      <c r="F3931" t="s">
        <v>64</v>
      </c>
      <c r="G3931">
        <v>597023.00528000004</v>
      </c>
      <c r="H3931">
        <v>619388.69287999999</v>
      </c>
      <c r="I3931">
        <v>642108.93197999999</v>
      </c>
      <c r="J3931">
        <v>677476.94287000003</v>
      </c>
      <c r="K3931">
        <v>710272.41890000005</v>
      </c>
      <c r="L3931">
        <v>754948.2487</v>
      </c>
      <c r="M3931">
        <v>751416.86245000002</v>
      </c>
      <c r="N3931">
        <v>782707.01485000004</v>
      </c>
      <c r="O3931">
        <v>815647.13780999999</v>
      </c>
      <c r="P3931">
        <v>841414.77463</v>
      </c>
      <c r="Q3931">
        <v>860858.54006000003</v>
      </c>
      <c r="R3931">
        <v>882127.60349999997</v>
      </c>
      <c r="S3931">
        <v>935234.89688000001</v>
      </c>
      <c r="T3931">
        <v>957800.55220999999</v>
      </c>
      <c r="U3931">
        <v>995919.99698000005</v>
      </c>
      <c r="V3931">
        <v>1043614.26576</v>
      </c>
      <c r="W3931">
        <v>1068418.6875</v>
      </c>
      <c r="X3931">
        <v>1112543.4153</v>
      </c>
      <c r="Y3931">
        <v>1188412.38216</v>
      </c>
    </row>
    <row r="3932" spans="1:47" x14ac:dyDescent="0.25">
      <c r="A3932" t="str">
        <f t="shared" si="61"/>
        <v>HalleinGründungsintensitätin % der aktiven Wirtschaftskammermitglieder</v>
      </c>
      <c r="B3932">
        <v>3931</v>
      </c>
      <c r="C3932">
        <v>502</v>
      </c>
      <c r="D3932" t="s">
        <v>222</v>
      </c>
      <c r="E3932" t="s">
        <v>40</v>
      </c>
      <c r="F3932" t="s">
        <v>52</v>
      </c>
      <c r="G3932">
        <v>7.7087794432548202</v>
      </c>
      <c r="H3932">
        <v>8.2308705833616198</v>
      </c>
      <c r="I3932">
        <v>7.3347708610494298</v>
      </c>
      <c r="J3932">
        <v>7.9646856204128103</v>
      </c>
      <c r="K3932">
        <v>6.4802362244131899</v>
      </c>
      <c r="L3932">
        <v>6.5051265955220803</v>
      </c>
      <c r="M3932">
        <v>7.3165608049867501</v>
      </c>
      <c r="N3932">
        <v>6.8497913769123802</v>
      </c>
      <c r="O3932">
        <v>8.0762605775481102</v>
      </c>
      <c r="P3932">
        <v>8.06666666666667</v>
      </c>
      <c r="Q3932">
        <v>6.9852399860003098</v>
      </c>
      <c r="R3932">
        <v>8.1030865282732396</v>
      </c>
      <c r="S3932">
        <v>7.3629053810857004</v>
      </c>
      <c r="T3932">
        <v>7.5280795105448002</v>
      </c>
      <c r="U3932">
        <v>6.44814326120148</v>
      </c>
      <c r="V3932">
        <v>6.1769616026711196</v>
      </c>
      <c r="W3932">
        <v>6.9742198100407098</v>
      </c>
      <c r="X3932">
        <v>6.2383859835412796</v>
      </c>
      <c r="Y3932">
        <v>6.4169722367731801</v>
      </c>
      <c r="Z3932">
        <v>6.1502830674215101</v>
      </c>
      <c r="AA3932">
        <v>5.6362725450901801</v>
      </c>
      <c r="AB3932">
        <v>5.8982550995330598</v>
      </c>
    </row>
    <row r="3933" spans="1:47" x14ac:dyDescent="0.25">
      <c r="A3933" t="str">
        <f t="shared" si="61"/>
        <v>HalleinGründungsintensitätje 1.000 Einwohner</v>
      </c>
      <c r="B3933">
        <v>3932</v>
      </c>
      <c r="C3933">
        <v>502</v>
      </c>
      <c r="D3933" t="s">
        <v>222</v>
      </c>
      <c r="E3933" t="s">
        <v>40</v>
      </c>
      <c r="F3933" t="s">
        <v>53</v>
      </c>
      <c r="G3933">
        <v>3.3100404560500198</v>
      </c>
      <c r="H3933">
        <v>3.6178822991086799</v>
      </c>
      <c r="I3933">
        <v>3.3613025739679201</v>
      </c>
      <c r="J3933">
        <v>3.7238351803735101</v>
      </c>
      <c r="K3933">
        <v>3.0845519362518599</v>
      </c>
      <c r="L3933">
        <v>3.1407188112064102</v>
      </c>
      <c r="M3933">
        <v>3.6417506550597598</v>
      </c>
      <c r="N3933">
        <v>3.4790286975717399</v>
      </c>
      <c r="O3933">
        <v>4.1597705579050102</v>
      </c>
      <c r="P3933">
        <v>4.2199979074390503</v>
      </c>
      <c r="Q3933">
        <v>3.7772146228502201</v>
      </c>
      <c r="R3933">
        <v>4.4272895365535296</v>
      </c>
      <c r="S3933">
        <v>4.1979263743642097</v>
      </c>
      <c r="T3933">
        <v>4.3767012334202802</v>
      </c>
      <c r="U3933">
        <v>3.8125101675314998</v>
      </c>
      <c r="V3933">
        <v>3.7111954395760498</v>
      </c>
      <c r="W3933">
        <v>4.2716574695831397</v>
      </c>
      <c r="X3933">
        <v>3.8924040149733301</v>
      </c>
      <c r="Y3933">
        <v>4.0280152571353396</v>
      </c>
      <c r="Z3933">
        <v>3.9185466946484802</v>
      </c>
      <c r="AA3933">
        <v>3.6842363806061802</v>
      </c>
      <c r="AB3933">
        <v>3.8923126824521601</v>
      </c>
    </row>
    <row r="3934" spans="1:47" x14ac:dyDescent="0.25">
      <c r="A3934" t="str">
        <f t="shared" si="61"/>
        <v>HalleinKammermitgliedschaftenAktiv</v>
      </c>
      <c r="B3934">
        <v>3933</v>
      </c>
      <c r="C3934">
        <v>502</v>
      </c>
      <c r="D3934" t="s">
        <v>222</v>
      </c>
      <c r="E3934" t="s">
        <v>39</v>
      </c>
      <c r="F3934" t="s">
        <v>50</v>
      </c>
      <c r="G3934">
        <v>2335</v>
      </c>
      <c r="H3934">
        <v>2401</v>
      </c>
      <c r="I3934">
        <v>2517</v>
      </c>
      <c r="J3934">
        <v>2585</v>
      </c>
      <c r="K3934">
        <v>2650</v>
      </c>
      <c r="L3934">
        <v>2700</v>
      </c>
      <c r="M3934">
        <v>2798</v>
      </c>
      <c r="N3934">
        <v>2876</v>
      </c>
      <c r="O3934">
        <v>2920</v>
      </c>
      <c r="P3934">
        <v>2929</v>
      </c>
      <c r="Q3934">
        <v>3007</v>
      </c>
      <c r="R3934">
        <v>3000</v>
      </c>
      <c r="S3934">
        <v>3103</v>
      </c>
      <c r="T3934">
        <v>3115</v>
      </c>
      <c r="U3934">
        <v>3155</v>
      </c>
      <c r="V3934">
        <v>3166</v>
      </c>
      <c r="W3934">
        <v>3222</v>
      </c>
      <c r="X3934">
        <v>3326</v>
      </c>
      <c r="Y3934">
        <v>3397</v>
      </c>
      <c r="Z3934">
        <v>3424</v>
      </c>
      <c r="AA3934">
        <v>3497</v>
      </c>
      <c r="AB3934">
        <v>3522</v>
      </c>
      <c r="AC3934">
        <v>3576</v>
      </c>
      <c r="AD3934">
        <v>3594</v>
      </c>
      <c r="AE3934">
        <v>3645</v>
      </c>
      <c r="AF3934">
        <v>3685</v>
      </c>
      <c r="AG3934">
        <v>3708</v>
      </c>
      <c r="AH3934">
        <v>3767</v>
      </c>
      <c r="AI3934">
        <v>3787</v>
      </c>
      <c r="AJ3934">
        <v>3818</v>
      </c>
      <c r="AK3934">
        <v>3850</v>
      </c>
      <c r="AL3934">
        <v>3886</v>
      </c>
      <c r="AM3934">
        <v>3978</v>
      </c>
      <c r="AN3934">
        <v>3992</v>
      </c>
      <c r="AO3934">
        <v>4039</v>
      </c>
      <c r="AP3934">
        <v>4069</v>
      </c>
      <c r="AQ3934">
        <v>4113</v>
      </c>
      <c r="AR3934">
        <v>4052</v>
      </c>
    </row>
    <row r="3935" spans="1:47" x14ac:dyDescent="0.25">
      <c r="A3935" t="str">
        <f t="shared" si="61"/>
        <v>HalleinKammermitgliedschaftenInsgesamt</v>
      </c>
      <c r="B3935">
        <v>3934</v>
      </c>
      <c r="C3935">
        <v>502</v>
      </c>
      <c r="D3935" t="s">
        <v>222</v>
      </c>
      <c r="E3935" t="s">
        <v>39</v>
      </c>
      <c r="F3935" t="s">
        <v>48</v>
      </c>
      <c r="G3935">
        <v>3083</v>
      </c>
      <c r="H3935">
        <v>3145</v>
      </c>
      <c r="I3935">
        <v>3244</v>
      </c>
      <c r="J3935">
        <v>3321</v>
      </c>
      <c r="K3935">
        <v>3408</v>
      </c>
      <c r="L3935">
        <v>3437</v>
      </c>
      <c r="M3935">
        <v>3514</v>
      </c>
      <c r="N3935">
        <v>3593</v>
      </c>
      <c r="O3935">
        <v>3639</v>
      </c>
      <c r="P3935">
        <v>3660</v>
      </c>
      <c r="Q3935">
        <v>3745</v>
      </c>
      <c r="R3935">
        <v>3768</v>
      </c>
      <c r="S3935">
        <v>3864</v>
      </c>
      <c r="T3935">
        <v>3939</v>
      </c>
      <c r="U3935">
        <v>4006</v>
      </c>
      <c r="V3935">
        <v>4046</v>
      </c>
      <c r="W3935">
        <v>4075</v>
      </c>
      <c r="X3935">
        <v>4192</v>
      </c>
      <c r="Y3935">
        <v>4266</v>
      </c>
      <c r="Z3935">
        <v>4292</v>
      </c>
      <c r="AA3935">
        <v>4365</v>
      </c>
      <c r="AB3935">
        <v>4403</v>
      </c>
      <c r="AC3935">
        <v>4438</v>
      </c>
      <c r="AD3935">
        <v>4419</v>
      </c>
      <c r="AE3935">
        <v>4458</v>
      </c>
      <c r="AF3935">
        <v>4481</v>
      </c>
      <c r="AG3935">
        <v>4498</v>
      </c>
      <c r="AH3935">
        <v>4569</v>
      </c>
      <c r="AI3935">
        <v>4611</v>
      </c>
      <c r="AJ3935">
        <v>4606</v>
      </c>
      <c r="AK3935">
        <v>4672</v>
      </c>
      <c r="AL3935">
        <v>4720</v>
      </c>
      <c r="AM3935">
        <v>4796</v>
      </c>
      <c r="AN3935">
        <v>4797</v>
      </c>
      <c r="AO3935">
        <v>4813</v>
      </c>
      <c r="AP3935">
        <v>4847</v>
      </c>
      <c r="AQ3935">
        <v>4845</v>
      </c>
      <c r="AR3935">
        <v>4818</v>
      </c>
    </row>
    <row r="3936" spans="1:47" x14ac:dyDescent="0.25">
      <c r="A3936" t="str">
        <f t="shared" si="61"/>
        <v>HalleinKammermitgliedschaftenRuhend</v>
      </c>
      <c r="B3936">
        <v>3935</v>
      </c>
      <c r="C3936">
        <v>502</v>
      </c>
      <c r="D3936" t="s">
        <v>222</v>
      </c>
      <c r="E3936" t="s">
        <v>39</v>
      </c>
      <c r="F3936" t="s">
        <v>51</v>
      </c>
      <c r="G3936">
        <v>748</v>
      </c>
      <c r="H3936">
        <v>744</v>
      </c>
      <c r="I3936">
        <v>727</v>
      </c>
      <c r="J3936">
        <v>736</v>
      </c>
      <c r="K3936">
        <v>758</v>
      </c>
      <c r="L3936">
        <v>737</v>
      </c>
      <c r="M3936">
        <v>716</v>
      </c>
      <c r="N3936">
        <v>717</v>
      </c>
      <c r="O3936">
        <v>719</v>
      </c>
      <c r="P3936">
        <v>731</v>
      </c>
      <c r="Q3936">
        <v>738</v>
      </c>
      <c r="R3936">
        <v>768</v>
      </c>
      <c r="S3936">
        <v>761</v>
      </c>
      <c r="T3936">
        <v>824</v>
      </c>
      <c r="U3936">
        <v>851</v>
      </c>
      <c r="V3936">
        <v>880</v>
      </c>
      <c r="W3936">
        <v>853</v>
      </c>
      <c r="X3936">
        <v>866</v>
      </c>
      <c r="Y3936">
        <v>869</v>
      </c>
      <c r="Z3936">
        <v>868</v>
      </c>
      <c r="AA3936">
        <v>868</v>
      </c>
      <c r="AB3936">
        <v>881</v>
      </c>
      <c r="AC3936">
        <v>862</v>
      </c>
      <c r="AD3936">
        <v>825</v>
      </c>
      <c r="AE3936">
        <v>813</v>
      </c>
      <c r="AF3936">
        <v>796</v>
      </c>
      <c r="AG3936">
        <v>790</v>
      </c>
      <c r="AH3936">
        <v>802</v>
      </c>
      <c r="AI3936">
        <v>824</v>
      </c>
      <c r="AJ3936">
        <v>788</v>
      </c>
      <c r="AK3936">
        <v>822</v>
      </c>
      <c r="AL3936">
        <v>834</v>
      </c>
      <c r="AM3936">
        <v>818</v>
      </c>
      <c r="AN3936">
        <v>805</v>
      </c>
      <c r="AO3936">
        <v>774</v>
      </c>
      <c r="AP3936">
        <v>778</v>
      </c>
      <c r="AQ3936">
        <v>732</v>
      </c>
      <c r="AR3936">
        <v>766</v>
      </c>
    </row>
    <row r="3937" spans="1:28" x14ac:dyDescent="0.25">
      <c r="A3937" t="str">
        <f t="shared" si="61"/>
        <v>HalleinLehrlinge1. Lehrjahr, männlich</v>
      </c>
      <c r="B3937">
        <v>3936</v>
      </c>
      <c r="C3937">
        <v>502</v>
      </c>
      <c r="D3937" t="s">
        <v>222</v>
      </c>
      <c r="E3937" t="s">
        <v>46</v>
      </c>
      <c r="F3937" t="s">
        <v>65</v>
      </c>
      <c r="G3937">
        <v>153</v>
      </c>
      <c r="H3937">
        <v>157</v>
      </c>
      <c r="I3937">
        <v>175</v>
      </c>
      <c r="J3937">
        <v>155</v>
      </c>
      <c r="K3937">
        <v>158</v>
      </c>
      <c r="L3937">
        <v>173</v>
      </c>
      <c r="M3937">
        <v>165</v>
      </c>
      <c r="N3937">
        <v>158</v>
      </c>
      <c r="O3937">
        <v>140</v>
      </c>
      <c r="P3937">
        <v>145</v>
      </c>
      <c r="Q3937">
        <v>137</v>
      </c>
      <c r="R3937">
        <v>128</v>
      </c>
      <c r="S3937">
        <v>125</v>
      </c>
      <c r="T3937">
        <v>126</v>
      </c>
      <c r="U3937">
        <v>112</v>
      </c>
      <c r="V3937">
        <v>113</v>
      </c>
      <c r="W3937">
        <v>136</v>
      </c>
      <c r="X3937">
        <v>123</v>
      </c>
      <c r="Y3937">
        <v>117</v>
      </c>
      <c r="Z3937">
        <v>124</v>
      </c>
      <c r="AA3937">
        <v>124</v>
      </c>
      <c r="AB3937">
        <v>122</v>
      </c>
    </row>
    <row r="3938" spans="1:28" x14ac:dyDescent="0.25">
      <c r="A3938" t="str">
        <f t="shared" si="61"/>
        <v>HalleinLehrlinge1. Lehrjahr, weiblich</v>
      </c>
      <c r="B3938">
        <v>3937</v>
      </c>
      <c r="C3938">
        <v>502</v>
      </c>
      <c r="D3938" t="s">
        <v>222</v>
      </c>
      <c r="E3938" t="s">
        <v>46</v>
      </c>
      <c r="F3938" t="s">
        <v>66</v>
      </c>
      <c r="G3938">
        <v>84</v>
      </c>
      <c r="H3938">
        <v>65</v>
      </c>
      <c r="I3938">
        <v>76</v>
      </c>
      <c r="J3938">
        <v>78</v>
      </c>
      <c r="K3938">
        <v>80</v>
      </c>
      <c r="L3938">
        <v>89</v>
      </c>
      <c r="M3938">
        <v>68</v>
      </c>
      <c r="N3938">
        <v>61</v>
      </c>
      <c r="O3938">
        <v>68</v>
      </c>
      <c r="P3938">
        <v>70</v>
      </c>
      <c r="Q3938">
        <v>61</v>
      </c>
      <c r="R3938">
        <v>61</v>
      </c>
      <c r="S3938">
        <v>52</v>
      </c>
      <c r="T3938">
        <v>49</v>
      </c>
      <c r="U3938">
        <v>54</v>
      </c>
      <c r="V3938">
        <v>55</v>
      </c>
      <c r="W3938">
        <v>62</v>
      </c>
      <c r="X3938">
        <v>57</v>
      </c>
      <c r="Y3938">
        <v>52</v>
      </c>
      <c r="Z3938">
        <v>60</v>
      </c>
      <c r="AA3938">
        <v>54</v>
      </c>
      <c r="AB3938">
        <v>56</v>
      </c>
    </row>
    <row r="3939" spans="1:28" x14ac:dyDescent="0.25">
      <c r="A3939" t="str">
        <f t="shared" si="61"/>
        <v>HalleinLehrlinge2. Lehrjahr, männlich</v>
      </c>
      <c r="B3939">
        <v>3938</v>
      </c>
      <c r="C3939">
        <v>502</v>
      </c>
      <c r="D3939" t="s">
        <v>222</v>
      </c>
      <c r="E3939" t="s">
        <v>46</v>
      </c>
      <c r="F3939" t="s">
        <v>67</v>
      </c>
      <c r="G3939">
        <v>168</v>
      </c>
      <c r="H3939">
        <v>143</v>
      </c>
      <c r="I3939">
        <v>163</v>
      </c>
      <c r="J3939">
        <v>177</v>
      </c>
      <c r="K3939">
        <v>158</v>
      </c>
      <c r="L3939">
        <v>170</v>
      </c>
      <c r="M3939">
        <v>186</v>
      </c>
      <c r="N3939">
        <v>162</v>
      </c>
      <c r="O3939">
        <v>162</v>
      </c>
      <c r="P3939">
        <v>145</v>
      </c>
      <c r="Q3939">
        <v>153</v>
      </c>
      <c r="R3939">
        <v>143</v>
      </c>
      <c r="S3939">
        <v>137</v>
      </c>
      <c r="T3939">
        <v>137</v>
      </c>
      <c r="U3939">
        <v>144</v>
      </c>
      <c r="V3939">
        <v>117</v>
      </c>
      <c r="W3939">
        <v>118</v>
      </c>
      <c r="X3939">
        <v>140</v>
      </c>
      <c r="Y3939">
        <v>136</v>
      </c>
      <c r="Z3939">
        <v>133</v>
      </c>
      <c r="AA3939">
        <v>139</v>
      </c>
      <c r="AB3939">
        <v>146</v>
      </c>
    </row>
    <row r="3940" spans="1:28" x14ac:dyDescent="0.25">
      <c r="A3940" t="str">
        <f t="shared" si="61"/>
        <v>HalleinLehrlinge2. Lehrjahr, weiblich</v>
      </c>
      <c r="B3940">
        <v>3939</v>
      </c>
      <c r="C3940">
        <v>502</v>
      </c>
      <c r="D3940" t="s">
        <v>222</v>
      </c>
      <c r="E3940" t="s">
        <v>46</v>
      </c>
      <c r="F3940" t="s">
        <v>68</v>
      </c>
      <c r="G3940">
        <v>83</v>
      </c>
      <c r="H3940">
        <v>74</v>
      </c>
      <c r="I3940">
        <v>70</v>
      </c>
      <c r="J3940">
        <v>73</v>
      </c>
      <c r="K3940">
        <v>88</v>
      </c>
      <c r="L3940">
        <v>85</v>
      </c>
      <c r="M3940">
        <v>92</v>
      </c>
      <c r="N3940">
        <v>76</v>
      </c>
      <c r="O3940">
        <v>61</v>
      </c>
      <c r="P3940">
        <v>70</v>
      </c>
      <c r="Q3940">
        <v>72</v>
      </c>
      <c r="R3940">
        <v>62</v>
      </c>
      <c r="S3940">
        <v>61</v>
      </c>
      <c r="T3940">
        <v>60</v>
      </c>
      <c r="U3940">
        <v>65</v>
      </c>
      <c r="V3940">
        <v>64</v>
      </c>
      <c r="W3940">
        <v>61</v>
      </c>
      <c r="X3940">
        <v>60</v>
      </c>
      <c r="Y3940">
        <v>58</v>
      </c>
      <c r="Z3940">
        <v>55</v>
      </c>
      <c r="AA3940">
        <v>62</v>
      </c>
      <c r="AB3940">
        <v>62</v>
      </c>
    </row>
    <row r="3941" spans="1:28" x14ac:dyDescent="0.25">
      <c r="A3941" t="str">
        <f t="shared" si="61"/>
        <v>HalleinLehrlinge3. Lehrjahr, männlich</v>
      </c>
      <c r="B3941">
        <v>3940</v>
      </c>
      <c r="C3941">
        <v>502</v>
      </c>
      <c r="D3941" t="s">
        <v>222</v>
      </c>
      <c r="E3941" t="s">
        <v>46</v>
      </c>
      <c r="F3941" t="s">
        <v>69</v>
      </c>
      <c r="G3941">
        <v>148</v>
      </c>
      <c r="H3941">
        <v>158</v>
      </c>
      <c r="I3941">
        <v>140</v>
      </c>
      <c r="J3941">
        <v>153</v>
      </c>
      <c r="K3941">
        <v>174</v>
      </c>
      <c r="L3941">
        <v>156</v>
      </c>
      <c r="M3941">
        <v>162</v>
      </c>
      <c r="N3941">
        <v>168</v>
      </c>
      <c r="O3941">
        <v>147</v>
      </c>
      <c r="P3941">
        <v>152</v>
      </c>
      <c r="Q3941">
        <v>151</v>
      </c>
      <c r="R3941">
        <v>154</v>
      </c>
      <c r="S3941">
        <v>136</v>
      </c>
      <c r="T3941">
        <v>134</v>
      </c>
      <c r="U3941">
        <v>130</v>
      </c>
      <c r="V3941">
        <v>138</v>
      </c>
      <c r="W3941">
        <v>113</v>
      </c>
      <c r="X3941">
        <v>115</v>
      </c>
      <c r="Y3941">
        <v>127</v>
      </c>
      <c r="Z3941">
        <v>125</v>
      </c>
      <c r="AA3941">
        <v>129</v>
      </c>
      <c r="AB3941">
        <v>131</v>
      </c>
    </row>
    <row r="3942" spans="1:28" x14ac:dyDescent="0.25">
      <c r="A3942" t="str">
        <f t="shared" si="61"/>
        <v>HalleinLehrlinge3. Lehrjahr, weiblich</v>
      </c>
      <c r="B3942">
        <v>3941</v>
      </c>
      <c r="C3942">
        <v>502</v>
      </c>
      <c r="D3942" t="s">
        <v>222</v>
      </c>
      <c r="E3942" t="s">
        <v>46</v>
      </c>
      <c r="F3942" t="s">
        <v>70</v>
      </c>
      <c r="G3942">
        <v>74</v>
      </c>
      <c r="H3942">
        <v>74</v>
      </c>
      <c r="I3942">
        <v>67</v>
      </c>
      <c r="J3942">
        <v>61</v>
      </c>
      <c r="K3942">
        <v>65</v>
      </c>
      <c r="L3942">
        <v>80</v>
      </c>
      <c r="M3942">
        <v>77</v>
      </c>
      <c r="N3942">
        <v>80</v>
      </c>
      <c r="O3942">
        <v>78</v>
      </c>
      <c r="P3942">
        <v>53</v>
      </c>
      <c r="Q3942">
        <v>61</v>
      </c>
      <c r="R3942">
        <v>65</v>
      </c>
      <c r="S3942">
        <v>56</v>
      </c>
      <c r="T3942">
        <v>61</v>
      </c>
      <c r="U3942">
        <v>54</v>
      </c>
      <c r="V3942">
        <v>62</v>
      </c>
      <c r="W3942">
        <v>61</v>
      </c>
      <c r="X3942">
        <v>60</v>
      </c>
      <c r="Y3942">
        <v>56</v>
      </c>
      <c r="Z3942">
        <v>54</v>
      </c>
      <c r="AA3942">
        <v>51</v>
      </c>
      <c r="AB3942">
        <v>55</v>
      </c>
    </row>
    <row r="3943" spans="1:28" x14ac:dyDescent="0.25">
      <c r="A3943" t="str">
        <f t="shared" si="61"/>
        <v>HalleinLehrlinge4. Lehrjahr, männlich</v>
      </c>
      <c r="B3943">
        <v>3942</v>
      </c>
      <c r="C3943">
        <v>502</v>
      </c>
      <c r="D3943" t="s">
        <v>222</v>
      </c>
      <c r="E3943" t="s">
        <v>46</v>
      </c>
      <c r="F3943" t="s">
        <v>71</v>
      </c>
      <c r="G3943">
        <v>83</v>
      </c>
      <c r="H3943">
        <v>71</v>
      </c>
      <c r="I3943">
        <v>86</v>
      </c>
      <c r="J3943">
        <v>76</v>
      </c>
      <c r="K3943">
        <v>96</v>
      </c>
      <c r="L3943">
        <v>80</v>
      </c>
      <c r="M3943">
        <v>91</v>
      </c>
      <c r="N3943">
        <v>84</v>
      </c>
      <c r="O3943">
        <v>94</v>
      </c>
      <c r="P3943">
        <v>92</v>
      </c>
      <c r="Q3943">
        <v>86</v>
      </c>
      <c r="R3943">
        <v>78</v>
      </c>
      <c r="S3943">
        <v>72</v>
      </c>
      <c r="T3943">
        <v>80</v>
      </c>
      <c r="U3943">
        <v>73</v>
      </c>
      <c r="V3943">
        <v>80</v>
      </c>
      <c r="W3943">
        <v>80</v>
      </c>
      <c r="X3943">
        <v>68</v>
      </c>
      <c r="Y3943">
        <v>71</v>
      </c>
      <c r="Z3943">
        <v>79</v>
      </c>
      <c r="AA3943">
        <v>86</v>
      </c>
      <c r="AB3943">
        <v>91</v>
      </c>
    </row>
    <row r="3944" spans="1:28" x14ac:dyDescent="0.25">
      <c r="A3944" t="str">
        <f t="shared" si="61"/>
        <v>HalleinLehrlinge4. Lehrjahr, weiblich</v>
      </c>
      <c r="B3944">
        <v>3943</v>
      </c>
      <c r="C3944">
        <v>502</v>
      </c>
      <c r="D3944" t="s">
        <v>222</v>
      </c>
      <c r="E3944" t="s">
        <v>46</v>
      </c>
      <c r="F3944" t="s">
        <v>72</v>
      </c>
      <c r="G3944">
        <v>9</v>
      </c>
      <c r="H3944">
        <v>6</v>
      </c>
      <c r="I3944">
        <v>6</v>
      </c>
      <c r="J3944">
        <v>6</v>
      </c>
      <c r="K3944">
        <v>10</v>
      </c>
      <c r="L3944">
        <v>6</v>
      </c>
      <c r="M3944">
        <v>3</v>
      </c>
      <c r="N3944">
        <v>7</v>
      </c>
      <c r="O3944">
        <v>11</v>
      </c>
      <c r="P3944">
        <v>8</v>
      </c>
      <c r="Q3944">
        <v>5</v>
      </c>
      <c r="R3944">
        <v>5</v>
      </c>
      <c r="S3944">
        <v>3</v>
      </c>
      <c r="T3944">
        <v>7</v>
      </c>
      <c r="U3944">
        <v>5</v>
      </c>
      <c r="V3944">
        <v>3</v>
      </c>
      <c r="W3944">
        <v>9</v>
      </c>
      <c r="X3944">
        <v>8</v>
      </c>
      <c r="Y3944">
        <v>8</v>
      </c>
      <c r="Z3944">
        <v>8</v>
      </c>
      <c r="AA3944">
        <v>5</v>
      </c>
      <c r="AB3944">
        <v>7</v>
      </c>
    </row>
    <row r="3945" spans="1:28" x14ac:dyDescent="0.25">
      <c r="A3945" t="str">
        <f t="shared" si="61"/>
        <v>HalleinLehrlingeFrauen</v>
      </c>
      <c r="B3945">
        <v>3944</v>
      </c>
      <c r="C3945">
        <v>502</v>
      </c>
      <c r="D3945" t="s">
        <v>222</v>
      </c>
      <c r="E3945" t="s">
        <v>46</v>
      </c>
      <c r="F3945" t="s">
        <v>47</v>
      </c>
      <c r="G3945">
        <v>250</v>
      </c>
      <c r="H3945">
        <v>219</v>
      </c>
      <c r="I3945">
        <v>219</v>
      </c>
      <c r="J3945">
        <v>218</v>
      </c>
      <c r="K3945">
        <v>243</v>
      </c>
      <c r="L3945">
        <v>260</v>
      </c>
      <c r="M3945">
        <v>240</v>
      </c>
      <c r="N3945">
        <v>224</v>
      </c>
      <c r="O3945">
        <v>218</v>
      </c>
      <c r="P3945">
        <v>201</v>
      </c>
      <c r="Q3945">
        <v>199</v>
      </c>
      <c r="R3945">
        <v>193</v>
      </c>
      <c r="S3945">
        <v>172</v>
      </c>
      <c r="T3945">
        <v>177</v>
      </c>
      <c r="U3945">
        <v>178</v>
      </c>
      <c r="V3945">
        <v>184</v>
      </c>
      <c r="W3945">
        <v>193</v>
      </c>
      <c r="X3945">
        <v>185</v>
      </c>
      <c r="Y3945">
        <v>174</v>
      </c>
      <c r="Z3945">
        <v>177</v>
      </c>
      <c r="AA3945">
        <v>172</v>
      </c>
      <c r="AB3945">
        <v>180</v>
      </c>
    </row>
    <row r="3946" spans="1:28" x14ac:dyDescent="0.25">
      <c r="A3946" t="str">
        <f t="shared" si="61"/>
        <v>HalleinLehrlingeInsgesamt</v>
      </c>
      <c r="B3946">
        <v>3945</v>
      </c>
      <c r="C3946">
        <v>502</v>
      </c>
      <c r="D3946" t="s">
        <v>222</v>
      </c>
      <c r="E3946" t="s">
        <v>46</v>
      </c>
      <c r="F3946" t="s">
        <v>48</v>
      </c>
      <c r="G3946">
        <v>802</v>
      </c>
      <c r="H3946">
        <v>748</v>
      </c>
      <c r="I3946">
        <v>783</v>
      </c>
      <c r="J3946">
        <v>779</v>
      </c>
      <c r="K3946">
        <v>829</v>
      </c>
      <c r="L3946">
        <v>839</v>
      </c>
      <c r="M3946">
        <v>844</v>
      </c>
      <c r="N3946">
        <v>796</v>
      </c>
      <c r="O3946">
        <v>761</v>
      </c>
      <c r="P3946">
        <v>735</v>
      </c>
      <c r="Q3946">
        <v>726</v>
      </c>
      <c r="R3946">
        <v>696</v>
      </c>
      <c r="S3946">
        <v>642</v>
      </c>
      <c r="T3946">
        <v>654</v>
      </c>
      <c r="U3946">
        <v>637</v>
      </c>
      <c r="V3946">
        <v>632</v>
      </c>
      <c r="W3946">
        <v>640</v>
      </c>
      <c r="X3946">
        <v>631</v>
      </c>
      <c r="Y3946">
        <v>625</v>
      </c>
      <c r="Z3946">
        <v>638</v>
      </c>
      <c r="AA3946">
        <v>650</v>
      </c>
      <c r="AB3946">
        <v>670</v>
      </c>
    </row>
    <row r="3947" spans="1:28" x14ac:dyDescent="0.25">
      <c r="A3947" t="str">
        <f t="shared" si="61"/>
        <v>HalleinLehrlingeMänner</v>
      </c>
      <c r="B3947">
        <v>3946</v>
      </c>
      <c r="C3947">
        <v>502</v>
      </c>
      <c r="D3947" t="s">
        <v>222</v>
      </c>
      <c r="E3947" t="s">
        <v>46</v>
      </c>
      <c r="F3947" t="s">
        <v>49</v>
      </c>
      <c r="G3947">
        <v>552</v>
      </c>
      <c r="H3947">
        <v>529</v>
      </c>
      <c r="I3947">
        <v>564</v>
      </c>
      <c r="J3947">
        <v>561</v>
      </c>
      <c r="K3947">
        <v>586</v>
      </c>
      <c r="L3947">
        <v>579</v>
      </c>
      <c r="M3947">
        <v>604</v>
      </c>
      <c r="N3947">
        <v>572</v>
      </c>
      <c r="O3947">
        <v>543</v>
      </c>
      <c r="P3947">
        <v>534</v>
      </c>
      <c r="Q3947">
        <v>527</v>
      </c>
      <c r="R3947">
        <v>503</v>
      </c>
      <c r="S3947">
        <v>470</v>
      </c>
      <c r="T3947">
        <v>477</v>
      </c>
      <c r="U3947">
        <v>459</v>
      </c>
      <c r="V3947">
        <v>448</v>
      </c>
      <c r="W3947">
        <v>447</v>
      </c>
      <c r="X3947">
        <v>446</v>
      </c>
      <c r="Y3947">
        <v>451</v>
      </c>
      <c r="Z3947">
        <v>461</v>
      </c>
      <c r="AA3947">
        <v>478</v>
      </c>
      <c r="AB3947">
        <v>490</v>
      </c>
    </row>
    <row r="3948" spans="1:28" x14ac:dyDescent="0.25">
      <c r="A3948" t="str">
        <f t="shared" si="61"/>
        <v>HalleinNeugründungenInsgesamt</v>
      </c>
      <c r="B3948">
        <v>3947</v>
      </c>
      <c r="C3948">
        <v>502</v>
      </c>
      <c r="D3948" t="s">
        <v>222</v>
      </c>
      <c r="E3948" t="s">
        <v>41</v>
      </c>
      <c r="F3948" t="s">
        <v>48</v>
      </c>
      <c r="G3948">
        <v>180</v>
      </c>
      <c r="H3948">
        <v>197.62320270651301</v>
      </c>
      <c r="I3948">
        <v>184.61618257261401</v>
      </c>
      <c r="J3948">
        <v>205.88712328767099</v>
      </c>
      <c r="K3948">
        <v>171.72625994694999</v>
      </c>
      <c r="L3948">
        <v>175.638418079096</v>
      </c>
      <c r="M3948">
        <v>204.71737132352899</v>
      </c>
      <c r="N3948">
        <v>197</v>
      </c>
      <c r="O3948">
        <v>236.553672316384</v>
      </c>
      <c r="P3948">
        <v>242</v>
      </c>
      <c r="Q3948">
        <v>217.59022556391</v>
      </c>
      <c r="R3948">
        <v>256.54371948513102</v>
      </c>
      <c r="S3948">
        <v>244.89023297490999</v>
      </c>
      <c r="T3948">
        <v>257.76144244105399</v>
      </c>
      <c r="U3948">
        <v>227.10360565951601</v>
      </c>
      <c r="V3948">
        <v>222</v>
      </c>
      <c r="W3948">
        <v>257</v>
      </c>
      <c r="X3948">
        <v>235</v>
      </c>
      <c r="Y3948">
        <v>245</v>
      </c>
      <c r="Z3948">
        <v>239</v>
      </c>
      <c r="AA3948">
        <v>225</v>
      </c>
      <c r="AB3948">
        <v>240</v>
      </c>
    </row>
    <row r="3949" spans="1:28" x14ac:dyDescent="0.25">
      <c r="A3949" t="str">
        <f t="shared" si="61"/>
        <v>HalleinPendler (Auspendler/-innen)Insgesamt</v>
      </c>
      <c r="B3949">
        <v>3948</v>
      </c>
      <c r="C3949">
        <v>502</v>
      </c>
      <c r="D3949" t="s">
        <v>222</v>
      </c>
      <c r="E3949" t="s">
        <v>459</v>
      </c>
      <c r="F3949" t="s">
        <v>48</v>
      </c>
      <c r="G3949">
        <v>18424</v>
      </c>
      <c r="H3949">
        <v>18952</v>
      </c>
      <c r="I3949">
        <v>19348</v>
      </c>
      <c r="J3949">
        <v>19503</v>
      </c>
      <c r="K3949">
        <v>19645</v>
      </c>
      <c r="L3949">
        <v>19867</v>
      </c>
      <c r="M3949">
        <v>20149</v>
      </c>
      <c r="N3949">
        <v>20252</v>
      </c>
      <c r="O3949">
        <v>20769</v>
      </c>
      <c r="P3949">
        <v>21080</v>
      </c>
      <c r="Q3949">
        <v>21142</v>
      </c>
      <c r="R3949">
        <v>20927</v>
      </c>
      <c r="S3949">
        <v>21530</v>
      </c>
    </row>
    <row r="3950" spans="1:28" x14ac:dyDescent="0.25">
      <c r="A3950" t="str">
        <f t="shared" si="61"/>
        <v>HalleinPendler ins AuslandInsgesamt</v>
      </c>
      <c r="B3950">
        <v>3949</v>
      </c>
      <c r="C3950">
        <v>502</v>
      </c>
      <c r="D3950" t="s">
        <v>222</v>
      </c>
      <c r="E3950" t="s">
        <v>304</v>
      </c>
      <c r="F3950" t="s">
        <v>48</v>
      </c>
      <c r="G3950">
        <v>100</v>
      </c>
      <c r="H3950">
        <v>126</v>
      </c>
      <c r="I3950">
        <v>209</v>
      </c>
      <c r="J3950">
        <v>148</v>
      </c>
      <c r="K3950">
        <v>144</v>
      </c>
      <c r="L3950">
        <v>169</v>
      </c>
      <c r="M3950">
        <v>181</v>
      </c>
      <c r="N3950">
        <v>184</v>
      </c>
      <c r="O3950">
        <v>208</v>
      </c>
      <c r="P3950">
        <v>198</v>
      </c>
      <c r="Q3950">
        <v>209</v>
      </c>
      <c r="R3950">
        <v>221</v>
      </c>
      <c r="S3950">
        <v>195</v>
      </c>
    </row>
    <row r="3951" spans="1:28" x14ac:dyDescent="0.25">
      <c r="A3951" t="str">
        <f t="shared" si="61"/>
        <v>HalleinPendler zw. BundesländernInsgesamt</v>
      </c>
      <c r="B3951">
        <v>3950</v>
      </c>
      <c r="C3951">
        <v>502</v>
      </c>
      <c r="D3951" t="s">
        <v>222</v>
      </c>
      <c r="E3951" t="s">
        <v>433</v>
      </c>
      <c r="F3951" t="s">
        <v>48</v>
      </c>
      <c r="G3951">
        <v>1466</v>
      </c>
      <c r="H3951">
        <v>1301</v>
      </c>
      <c r="I3951">
        <v>1516</v>
      </c>
      <c r="J3951">
        <v>1597</v>
      </c>
      <c r="K3951">
        <v>1494</v>
      </c>
      <c r="L3951">
        <v>1426</v>
      </c>
      <c r="M3951">
        <v>1478</v>
      </c>
      <c r="N3951">
        <v>1414</v>
      </c>
      <c r="O3951">
        <v>1464</v>
      </c>
      <c r="P3951">
        <v>1558</v>
      </c>
      <c r="Q3951">
        <v>1488</v>
      </c>
      <c r="R3951">
        <v>1414</v>
      </c>
      <c r="S3951">
        <v>1616</v>
      </c>
    </row>
    <row r="3952" spans="1:28" x14ac:dyDescent="0.25">
      <c r="A3952" t="str">
        <f t="shared" si="61"/>
        <v>HalleinPendler zw. Gemeinden eines Pol. BezirkesInsgesamt</v>
      </c>
      <c r="B3952">
        <v>3951</v>
      </c>
      <c r="C3952">
        <v>502</v>
      </c>
      <c r="D3952" t="s">
        <v>222</v>
      </c>
      <c r="E3952" t="s">
        <v>305</v>
      </c>
      <c r="F3952" t="s">
        <v>48</v>
      </c>
      <c r="G3952">
        <v>6842</v>
      </c>
      <c r="H3952">
        <v>6088</v>
      </c>
      <c r="I3952">
        <v>6295</v>
      </c>
      <c r="J3952">
        <v>6503</v>
      </c>
      <c r="K3952">
        <v>6597</v>
      </c>
      <c r="L3952">
        <v>6520</v>
      </c>
      <c r="M3952">
        <v>6540</v>
      </c>
      <c r="N3952">
        <v>6539</v>
      </c>
      <c r="O3952">
        <v>6670</v>
      </c>
      <c r="P3952">
        <v>6905</v>
      </c>
      <c r="Q3952">
        <v>7012</v>
      </c>
      <c r="R3952">
        <v>6982</v>
      </c>
      <c r="S3952">
        <v>7063</v>
      </c>
    </row>
    <row r="3953" spans="1:47" x14ac:dyDescent="0.25">
      <c r="A3953" t="str">
        <f t="shared" si="61"/>
        <v>HalleinPendler zw. Pol. Bez. des BundeslandesInsgesamt</v>
      </c>
      <c r="B3953">
        <v>3952</v>
      </c>
      <c r="C3953">
        <v>502</v>
      </c>
      <c r="D3953" t="s">
        <v>222</v>
      </c>
      <c r="E3953" t="s">
        <v>306</v>
      </c>
      <c r="F3953" t="s">
        <v>48</v>
      </c>
      <c r="G3953">
        <v>10016</v>
      </c>
      <c r="H3953">
        <v>11437</v>
      </c>
      <c r="I3953">
        <v>11328</v>
      </c>
      <c r="J3953">
        <v>11255</v>
      </c>
      <c r="K3953">
        <v>11410</v>
      </c>
      <c r="L3953">
        <v>11752</v>
      </c>
      <c r="M3953">
        <v>11950</v>
      </c>
      <c r="N3953">
        <v>12115</v>
      </c>
      <c r="O3953">
        <v>12427</v>
      </c>
      <c r="P3953">
        <v>12419</v>
      </c>
      <c r="Q3953">
        <v>12433</v>
      </c>
      <c r="R3953">
        <v>12310</v>
      </c>
      <c r="S3953">
        <v>12656</v>
      </c>
    </row>
    <row r="3954" spans="1:47" x14ac:dyDescent="0.25">
      <c r="A3954" t="str">
        <f t="shared" si="61"/>
        <v>HalleinPensionisteneinkommenBrutto_Schnitt</v>
      </c>
      <c r="B3954">
        <v>3953</v>
      </c>
      <c r="C3954">
        <v>502</v>
      </c>
      <c r="D3954" t="s">
        <v>222</v>
      </c>
      <c r="E3954" t="s">
        <v>44</v>
      </c>
      <c r="F3954" t="s">
        <v>54</v>
      </c>
      <c r="G3954">
        <v>16669.2891545657</v>
      </c>
      <c r="H3954">
        <v>16966.119970960899</v>
      </c>
      <c r="I3954">
        <v>17478.4272575338</v>
      </c>
      <c r="J3954">
        <v>18063.782519590099</v>
      </c>
      <c r="K3954">
        <v>18699.099874809701</v>
      </c>
      <c r="L3954">
        <v>19314.1725930873</v>
      </c>
      <c r="M3954">
        <v>19799.421482412101</v>
      </c>
      <c r="N3954">
        <v>20234.273428480599</v>
      </c>
      <c r="O3954">
        <v>20484.288461305001</v>
      </c>
      <c r="P3954">
        <v>20872.419922199198</v>
      </c>
      <c r="Q3954">
        <v>21469.407435561399</v>
      </c>
      <c r="R3954">
        <v>21973.141153229299</v>
      </c>
      <c r="S3954">
        <v>22388.697964037099</v>
      </c>
      <c r="T3954">
        <v>22686.965008613301</v>
      </c>
      <c r="U3954">
        <v>23327.114580120298</v>
      </c>
      <c r="V3954">
        <v>24052.256022490601</v>
      </c>
      <c r="W3954">
        <v>25538.962517705899</v>
      </c>
      <c r="X3954">
        <v>26178.244948009298</v>
      </c>
      <c r="Y3954">
        <v>27149.650541034702</v>
      </c>
    </row>
    <row r="3955" spans="1:47" x14ac:dyDescent="0.25">
      <c r="A3955" t="str">
        <f t="shared" si="61"/>
        <v>HalleinPensionisteneinkommenBruttobezüge 1000 EUR</v>
      </c>
      <c r="B3955">
        <v>3954</v>
      </c>
      <c r="C3955">
        <v>502</v>
      </c>
      <c r="D3955" t="s">
        <v>222</v>
      </c>
      <c r="E3955" t="s">
        <v>44</v>
      </c>
      <c r="F3955" t="s">
        <v>55</v>
      </c>
      <c r="G3955">
        <v>187112.77076000001</v>
      </c>
      <c r="H3955">
        <v>192802.98735000001</v>
      </c>
      <c r="I3955">
        <v>201840.87797</v>
      </c>
      <c r="J3955">
        <v>209774.7064</v>
      </c>
      <c r="K3955">
        <v>221060.75872000001</v>
      </c>
      <c r="L3955">
        <v>231345.15932000001</v>
      </c>
      <c r="M3955">
        <v>244285.26225</v>
      </c>
      <c r="N3955">
        <v>254486.45691000001</v>
      </c>
      <c r="O3955">
        <v>269982.92191999999</v>
      </c>
      <c r="P3955">
        <v>281694.17927000002</v>
      </c>
      <c r="Q3955">
        <v>294860.84172000003</v>
      </c>
      <c r="R3955">
        <v>301427.55034000002</v>
      </c>
      <c r="S3955">
        <v>308784.92232000001</v>
      </c>
      <c r="T3955">
        <v>316074.7965</v>
      </c>
      <c r="U3955">
        <v>329728.76458999998</v>
      </c>
      <c r="V3955">
        <v>346496.80025999999</v>
      </c>
      <c r="W3955">
        <v>367812.13818000001</v>
      </c>
      <c r="X3955">
        <v>382673.58464999998</v>
      </c>
      <c r="Y3955">
        <v>400946.03918999998</v>
      </c>
    </row>
    <row r="3956" spans="1:47" x14ac:dyDescent="0.25">
      <c r="A3956" t="str">
        <f t="shared" si="61"/>
        <v>HalleinPensionisteneinkommenBruttobezüge Fälle</v>
      </c>
      <c r="B3956">
        <v>3955</v>
      </c>
      <c r="C3956">
        <v>502</v>
      </c>
      <c r="D3956" t="s">
        <v>222</v>
      </c>
      <c r="E3956" t="s">
        <v>44</v>
      </c>
      <c r="F3956" t="s">
        <v>56</v>
      </c>
      <c r="G3956">
        <v>11225</v>
      </c>
      <c r="H3956">
        <v>11364</v>
      </c>
      <c r="I3956">
        <v>11548</v>
      </c>
      <c r="J3956">
        <v>11613</v>
      </c>
      <c r="K3956">
        <v>11822</v>
      </c>
      <c r="L3956">
        <v>11978</v>
      </c>
      <c r="M3956">
        <v>12338</v>
      </c>
      <c r="N3956">
        <v>12577</v>
      </c>
      <c r="O3956">
        <v>13180</v>
      </c>
      <c r="P3956">
        <v>13496</v>
      </c>
      <c r="Q3956">
        <v>13734</v>
      </c>
      <c r="R3956">
        <v>13718</v>
      </c>
      <c r="S3956">
        <v>13792</v>
      </c>
      <c r="T3956">
        <v>13932</v>
      </c>
      <c r="U3956">
        <v>14135</v>
      </c>
      <c r="V3956">
        <v>14406</v>
      </c>
      <c r="W3956">
        <v>14402</v>
      </c>
      <c r="X3956">
        <v>14618</v>
      </c>
      <c r="Y3956">
        <v>14768</v>
      </c>
    </row>
    <row r="3957" spans="1:47" x14ac:dyDescent="0.25">
      <c r="A3957" t="str">
        <f t="shared" si="61"/>
        <v>HalleinPensionisteneinkommenLohnsteuer 1000 EUR</v>
      </c>
      <c r="B3957">
        <v>3956</v>
      </c>
      <c r="C3957">
        <v>502</v>
      </c>
      <c r="D3957" t="s">
        <v>222</v>
      </c>
      <c r="E3957" t="s">
        <v>44</v>
      </c>
      <c r="F3957" t="s">
        <v>57</v>
      </c>
      <c r="G3957">
        <v>22737.03945</v>
      </c>
      <c r="H3957">
        <v>21312.325929999999</v>
      </c>
      <c r="I3957">
        <v>23200.211029999999</v>
      </c>
      <c r="J3957">
        <v>25091.442620000002</v>
      </c>
      <c r="K3957">
        <v>27410.84131</v>
      </c>
      <c r="L3957">
        <v>26095.021499999999</v>
      </c>
      <c r="M3957">
        <v>28434.348440000002</v>
      </c>
      <c r="N3957">
        <v>30699.029119999999</v>
      </c>
      <c r="O3957">
        <v>34083.957260000003</v>
      </c>
      <c r="P3957">
        <v>36222.656360000001</v>
      </c>
      <c r="Q3957">
        <v>39094.862240000002</v>
      </c>
      <c r="R3957">
        <v>41166.457880000002</v>
      </c>
      <c r="S3957">
        <v>35232.645340000003</v>
      </c>
      <c r="T3957">
        <v>36696.260159999998</v>
      </c>
      <c r="U3957">
        <v>39537.587440000003</v>
      </c>
      <c r="V3957">
        <v>42795.68088</v>
      </c>
      <c r="W3957">
        <v>43273.705929999996</v>
      </c>
      <c r="X3957">
        <v>46092.572740000003</v>
      </c>
      <c r="Y3957">
        <v>47449.366439999998</v>
      </c>
    </row>
    <row r="3958" spans="1:47" x14ac:dyDescent="0.25">
      <c r="A3958" t="str">
        <f t="shared" si="61"/>
        <v>HalleinPensionisteneinkommenLohnsteuer Fälle</v>
      </c>
      <c r="B3958">
        <v>3957</v>
      </c>
      <c r="C3958">
        <v>502</v>
      </c>
      <c r="D3958" t="s">
        <v>222</v>
      </c>
      <c r="E3958" t="s">
        <v>44</v>
      </c>
      <c r="F3958" t="s">
        <v>58</v>
      </c>
      <c r="G3958">
        <v>6511</v>
      </c>
      <c r="H3958">
        <v>6266</v>
      </c>
      <c r="I3958">
        <v>6578</v>
      </c>
      <c r="J3958">
        <v>7117</v>
      </c>
      <c r="K3958">
        <v>7282</v>
      </c>
      <c r="L3958">
        <v>7102</v>
      </c>
      <c r="M3958">
        <v>7475</v>
      </c>
      <c r="N3958">
        <v>7744</v>
      </c>
      <c r="O3958">
        <v>8177</v>
      </c>
      <c r="P3958">
        <v>8442</v>
      </c>
      <c r="Q3958">
        <v>8852</v>
      </c>
      <c r="R3958">
        <v>9062</v>
      </c>
      <c r="S3958">
        <v>9225</v>
      </c>
      <c r="T3958">
        <v>9378</v>
      </c>
      <c r="U3958">
        <v>9674</v>
      </c>
      <c r="V3958">
        <v>10215</v>
      </c>
      <c r="W3958">
        <v>10871</v>
      </c>
      <c r="X3958">
        <v>11216</v>
      </c>
      <c r="Y3958">
        <v>11618</v>
      </c>
    </row>
    <row r="3959" spans="1:47" x14ac:dyDescent="0.25">
      <c r="A3959" t="str">
        <f t="shared" si="61"/>
        <v>HalleinPensionisteneinkommenNetto_Schnitt</v>
      </c>
      <c r="B3959">
        <v>3958</v>
      </c>
      <c r="C3959">
        <v>502</v>
      </c>
      <c r="D3959" t="s">
        <v>222</v>
      </c>
      <c r="E3959" t="s">
        <v>44</v>
      </c>
      <c r="F3959" t="s">
        <v>59</v>
      </c>
      <c r="G3959">
        <v>13865.77562049</v>
      </c>
      <c r="H3959">
        <v>14209.4412759592</v>
      </c>
      <c r="I3959">
        <v>14556.800517838599</v>
      </c>
      <c r="J3959">
        <v>14964.1731559459</v>
      </c>
      <c r="K3959">
        <v>15390.1084757232</v>
      </c>
      <c r="L3959">
        <v>16109.074714476499</v>
      </c>
      <c r="M3959">
        <v>16442.8055584373</v>
      </c>
      <c r="N3959">
        <v>16720.799977737101</v>
      </c>
      <c r="O3959">
        <v>16814.919493171499</v>
      </c>
      <c r="P3959">
        <v>17083.487914196801</v>
      </c>
      <c r="Q3959">
        <v>17488.237601572699</v>
      </c>
      <c r="R3959">
        <v>17812.580043009199</v>
      </c>
      <c r="S3959">
        <v>18654.216961281902</v>
      </c>
      <c r="T3959">
        <v>18858.918304622399</v>
      </c>
      <c r="U3959">
        <v>19303.5715472232</v>
      </c>
      <c r="V3959">
        <v>19820.372186588898</v>
      </c>
      <c r="W3959">
        <v>21206.5661769199</v>
      </c>
      <c r="X3959">
        <v>21659.518308250099</v>
      </c>
      <c r="Y3959">
        <v>22525.780819339099</v>
      </c>
    </row>
    <row r="3960" spans="1:47" x14ac:dyDescent="0.25">
      <c r="A3960" t="str">
        <f t="shared" si="61"/>
        <v>HalleinPensionisteneinkommenNettobezüge 1000 EUR</v>
      </c>
      <c r="B3960">
        <v>3959</v>
      </c>
      <c r="C3960">
        <v>502</v>
      </c>
      <c r="D3960" t="s">
        <v>222</v>
      </c>
      <c r="E3960" t="s">
        <v>44</v>
      </c>
      <c r="F3960" t="s">
        <v>60</v>
      </c>
      <c r="G3960">
        <v>155643.33134</v>
      </c>
      <c r="H3960">
        <v>161476.09065999999</v>
      </c>
      <c r="I3960">
        <v>168101.93238000001</v>
      </c>
      <c r="J3960">
        <v>173778.94286000001</v>
      </c>
      <c r="K3960">
        <v>181941.86240000001</v>
      </c>
      <c r="L3960">
        <v>192954.49692999999</v>
      </c>
      <c r="M3960">
        <v>202871.33498000001</v>
      </c>
      <c r="N3960">
        <v>210297.50132000001</v>
      </c>
      <c r="O3960">
        <v>221620.63892</v>
      </c>
      <c r="P3960">
        <v>230558.75289</v>
      </c>
      <c r="Q3960">
        <v>240183.45522</v>
      </c>
      <c r="R3960">
        <v>244352.97302999999</v>
      </c>
      <c r="S3960">
        <v>257278.96033</v>
      </c>
      <c r="T3960">
        <v>262742.44981999998</v>
      </c>
      <c r="U3960">
        <v>272855.98382000002</v>
      </c>
      <c r="V3960">
        <v>285532.28172000003</v>
      </c>
      <c r="W3960">
        <v>305416.96607999998</v>
      </c>
      <c r="X3960">
        <v>316618.83863000001</v>
      </c>
      <c r="Y3960">
        <v>332660.73113999999</v>
      </c>
    </row>
    <row r="3961" spans="1:47" x14ac:dyDescent="0.25">
      <c r="A3961" t="str">
        <f t="shared" si="61"/>
        <v>HalleinPensionisteneinkommenSV-Beiträge 1000 EUR</v>
      </c>
      <c r="B3961">
        <v>3960</v>
      </c>
      <c r="C3961">
        <v>502</v>
      </c>
      <c r="D3961" t="s">
        <v>222</v>
      </c>
      <c r="E3961" t="s">
        <v>44</v>
      </c>
      <c r="F3961" t="s">
        <v>61</v>
      </c>
      <c r="G3961">
        <v>8732.3999700000004</v>
      </c>
      <c r="H3961">
        <v>10014.570760000001</v>
      </c>
      <c r="I3961">
        <v>10538.734560000001</v>
      </c>
      <c r="J3961">
        <v>10904.32092</v>
      </c>
      <c r="K3961">
        <v>11708.05501</v>
      </c>
      <c r="L3961">
        <v>12295.640890000001</v>
      </c>
      <c r="M3961">
        <v>12979.57883</v>
      </c>
      <c r="N3961">
        <v>13489.92647</v>
      </c>
      <c r="O3961">
        <v>14278.32574</v>
      </c>
      <c r="P3961">
        <v>14912.77002</v>
      </c>
      <c r="Q3961">
        <v>15582.52426</v>
      </c>
      <c r="R3961">
        <v>15908.119430000001</v>
      </c>
      <c r="S3961">
        <v>16273.316650000001</v>
      </c>
      <c r="T3961">
        <v>16636.086520000001</v>
      </c>
      <c r="U3961">
        <v>17335.193329999998</v>
      </c>
      <c r="V3961">
        <v>18168.837660000001</v>
      </c>
      <c r="W3961">
        <v>19121.46617</v>
      </c>
      <c r="X3961">
        <v>19962.173279999999</v>
      </c>
      <c r="Y3961">
        <v>20835.941610000002</v>
      </c>
    </row>
    <row r="3962" spans="1:47" x14ac:dyDescent="0.25">
      <c r="A3962" t="str">
        <f t="shared" si="61"/>
        <v>HalleinPensionisteneinkommenSV-Beiträge Fälle</v>
      </c>
      <c r="B3962">
        <v>3961</v>
      </c>
      <c r="C3962">
        <v>502</v>
      </c>
      <c r="D3962" t="s">
        <v>222</v>
      </c>
      <c r="E3962" t="s">
        <v>44</v>
      </c>
      <c r="F3962" t="s">
        <v>62</v>
      </c>
      <c r="G3962">
        <v>10946</v>
      </c>
      <c r="H3962">
        <v>11093</v>
      </c>
      <c r="I3962">
        <v>11270</v>
      </c>
      <c r="J3962">
        <v>11341</v>
      </c>
      <c r="K3962">
        <v>11558</v>
      </c>
      <c r="L3962">
        <v>11720</v>
      </c>
      <c r="M3962">
        <v>12051</v>
      </c>
      <c r="N3962">
        <v>12290</v>
      </c>
      <c r="O3962">
        <v>12565</v>
      </c>
      <c r="P3962">
        <v>12836</v>
      </c>
      <c r="Q3962">
        <v>13067</v>
      </c>
      <c r="R3962">
        <v>13037</v>
      </c>
      <c r="S3962">
        <v>13110</v>
      </c>
      <c r="T3962">
        <v>13230</v>
      </c>
      <c r="U3962">
        <v>13425</v>
      </c>
      <c r="V3962">
        <v>13718</v>
      </c>
      <c r="W3962">
        <v>13747</v>
      </c>
      <c r="X3962">
        <v>13962</v>
      </c>
      <c r="Y3962">
        <v>14151</v>
      </c>
    </row>
    <row r="3963" spans="1:47" x14ac:dyDescent="0.25">
      <c r="A3963" t="str">
        <f t="shared" si="61"/>
        <v>HalleinUnselbstständig BeschäftigteFrauen</v>
      </c>
      <c r="B3963">
        <v>3962</v>
      </c>
      <c r="C3963">
        <v>502</v>
      </c>
      <c r="D3963" t="s">
        <v>222</v>
      </c>
      <c r="E3963" t="s">
        <v>38</v>
      </c>
      <c r="F3963" t="s">
        <v>47</v>
      </c>
      <c r="G3963">
        <v>4782</v>
      </c>
      <c r="H3963">
        <v>4956</v>
      </c>
      <c r="I3963">
        <v>4752</v>
      </c>
      <c r="J3963">
        <v>5078</v>
      </c>
      <c r="K3963">
        <v>4970</v>
      </c>
      <c r="L3963">
        <v>5041</v>
      </c>
      <c r="M3963">
        <v>4943</v>
      </c>
      <c r="N3963">
        <v>5065</v>
      </c>
      <c r="O3963">
        <v>10768</v>
      </c>
      <c r="P3963">
        <v>11145</v>
      </c>
      <c r="Q3963">
        <v>10907</v>
      </c>
      <c r="R3963">
        <v>11229</v>
      </c>
      <c r="S3963">
        <v>10962</v>
      </c>
      <c r="T3963">
        <v>11292</v>
      </c>
      <c r="U3963">
        <v>11490</v>
      </c>
      <c r="V3963">
        <v>11798</v>
      </c>
      <c r="W3963">
        <v>11731</v>
      </c>
      <c r="X3963">
        <v>12079</v>
      </c>
      <c r="Y3963">
        <v>11896</v>
      </c>
      <c r="Z3963">
        <v>12214</v>
      </c>
      <c r="AA3963">
        <v>11959</v>
      </c>
      <c r="AB3963">
        <v>12234</v>
      </c>
      <c r="AC3963">
        <v>12033</v>
      </c>
      <c r="AD3963">
        <v>12427</v>
      </c>
      <c r="AE3963">
        <v>12119</v>
      </c>
      <c r="AF3963">
        <v>12444</v>
      </c>
      <c r="AG3963">
        <v>12275</v>
      </c>
      <c r="AH3963">
        <v>12577</v>
      </c>
      <c r="AI3963">
        <v>12471</v>
      </c>
      <c r="AJ3963">
        <v>12736</v>
      </c>
      <c r="AK3963">
        <v>12539</v>
      </c>
      <c r="AL3963">
        <v>12892</v>
      </c>
      <c r="AM3963">
        <v>12580</v>
      </c>
      <c r="AN3963">
        <v>12598</v>
      </c>
      <c r="AO3963">
        <v>12258</v>
      </c>
      <c r="AP3963">
        <v>12844</v>
      </c>
      <c r="AQ3963">
        <v>12700</v>
      </c>
      <c r="AR3963">
        <v>13021</v>
      </c>
      <c r="AS3963">
        <v>12792</v>
      </c>
      <c r="AT3963">
        <v>13142</v>
      </c>
      <c r="AU3963">
        <v>12880</v>
      </c>
    </row>
    <row r="3964" spans="1:47" x14ac:dyDescent="0.25">
      <c r="A3964" t="str">
        <f t="shared" si="61"/>
        <v>HalleinUnselbstständig BeschäftigteInsgesamt</v>
      </c>
      <c r="B3964">
        <v>3963</v>
      </c>
      <c r="C3964">
        <v>502</v>
      </c>
      <c r="D3964" t="s">
        <v>222</v>
      </c>
      <c r="E3964" t="s">
        <v>38</v>
      </c>
      <c r="F3964" t="s">
        <v>48</v>
      </c>
      <c r="G3964">
        <v>12260</v>
      </c>
      <c r="H3964">
        <v>13118</v>
      </c>
      <c r="I3964">
        <v>12132</v>
      </c>
      <c r="J3964">
        <v>13407</v>
      </c>
      <c r="K3964">
        <v>12703</v>
      </c>
      <c r="L3964">
        <v>13524</v>
      </c>
      <c r="M3964">
        <v>12829</v>
      </c>
      <c r="N3964">
        <v>13640</v>
      </c>
      <c r="O3964">
        <v>23452</v>
      </c>
      <c r="P3964">
        <v>24617</v>
      </c>
      <c r="Q3964">
        <v>23473</v>
      </c>
      <c r="R3964">
        <v>24150</v>
      </c>
      <c r="S3964">
        <v>23139</v>
      </c>
      <c r="T3964">
        <v>24318</v>
      </c>
      <c r="U3964">
        <v>24023</v>
      </c>
      <c r="V3964">
        <v>25134</v>
      </c>
      <c r="W3964">
        <v>24555</v>
      </c>
      <c r="X3964">
        <v>25794</v>
      </c>
      <c r="Y3964">
        <v>24840</v>
      </c>
      <c r="Z3964">
        <v>26006</v>
      </c>
      <c r="AA3964">
        <v>25014</v>
      </c>
      <c r="AB3964">
        <v>26096</v>
      </c>
      <c r="AC3964">
        <v>25049</v>
      </c>
      <c r="AD3964">
        <v>26316</v>
      </c>
      <c r="AE3964">
        <v>25267</v>
      </c>
      <c r="AF3964">
        <v>26330</v>
      </c>
      <c r="AG3964">
        <v>25565</v>
      </c>
      <c r="AH3964">
        <v>26752</v>
      </c>
      <c r="AI3964">
        <v>26145</v>
      </c>
      <c r="AJ3964">
        <v>27081</v>
      </c>
      <c r="AK3964">
        <v>26269</v>
      </c>
      <c r="AL3964">
        <v>27410</v>
      </c>
      <c r="AM3964">
        <v>26418</v>
      </c>
      <c r="AN3964">
        <v>26773</v>
      </c>
      <c r="AO3964">
        <v>25806</v>
      </c>
      <c r="AP3964">
        <v>27249</v>
      </c>
      <c r="AQ3964">
        <v>26734</v>
      </c>
      <c r="AR3964">
        <v>27628</v>
      </c>
      <c r="AS3964">
        <v>26810</v>
      </c>
      <c r="AT3964">
        <v>27862</v>
      </c>
      <c r="AU3964">
        <v>26900</v>
      </c>
    </row>
    <row r="3965" spans="1:47" x14ac:dyDescent="0.25">
      <c r="A3965" t="str">
        <f t="shared" si="61"/>
        <v>HalleinUnselbstständig BeschäftigteMänner</v>
      </c>
      <c r="B3965">
        <v>3964</v>
      </c>
      <c r="C3965">
        <v>502</v>
      </c>
      <c r="D3965" t="s">
        <v>222</v>
      </c>
      <c r="E3965" t="s">
        <v>38</v>
      </c>
      <c r="F3965" t="s">
        <v>49</v>
      </c>
      <c r="G3965">
        <v>7478</v>
      </c>
      <c r="H3965">
        <v>8162</v>
      </c>
      <c r="I3965">
        <v>7380</v>
      </c>
      <c r="J3965">
        <v>8329</v>
      </c>
      <c r="K3965">
        <v>7733</v>
      </c>
      <c r="L3965">
        <v>8483</v>
      </c>
      <c r="M3965">
        <v>7886</v>
      </c>
      <c r="N3965">
        <v>8575</v>
      </c>
      <c r="O3965">
        <v>12684</v>
      </c>
      <c r="P3965">
        <v>13472</v>
      </c>
      <c r="Q3965">
        <v>12566</v>
      </c>
      <c r="R3965">
        <v>12921</v>
      </c>
      <c r="S3965">
        <v>12177</v>
      </c>
      <c r="T3965">
        <v>13026</v>
      </c>
      <c r="U3965">
        <v>12533</v>
      </c>
      <c r="V3965">
        <v>13336</v>
      </c>
      <c r="W3965">
        <v>12824</v>
      </c>
      <c r="X3965">
        <v>13715</v>
      </c>
      <c r="Y3965">
        <v>12944</v>
      </c>
      <c r="Z3965">
        <v>13792</v>
      </c>
      <c r="AA3965">
        <v>13055</v>
      </c>
      <c r="AB3965">
        <v>13862</v>
      </c>
      <c r="AC3965">
        <v>13016</v>
      </c>
      <c r="AD3965">
        <v>13889</v>
      </c>
      <c r="AE3965">
        <v>13148</v>
      </c>
      <c r="AF3965">
        <v>13886</v>
      </c>
      <c r="AG3965">
        <v>13290</v>
      </c>
      <c r="AH3965">
        <v>14175</v>
      </c>
      <c r="AI3965">
        <v>13674</v>
      </c>
      <c r="AJ3965">
        <v>14345</v>
      </c>
      <c r="AK3965">
        <v>13730</v>
      </c>
      <c r="AL3965">
        <v>14518</v>
      </c>
      <c r="AM3965">
        <v>13838</v>
      </c>
      <c r="AN3965">
        <v>14175</v>
      </c>
      <c r="AO3965">
        <v>13548</v>
      </c>
      <c r="AP3965">
        <v>14405</v>
      </c>
      <c r="AQ3965">
        <v>14034</v>
      </c>
      <c r="AR3965">
        <v>14607</v>
      </c>
      <c r="AS3965">
        <v>14018</v>
      </c>
      <c r="AT3965">
        <v>14720</v>
      </c>
      <c r="AU3965">
        <v>14020</v>
      </c>
    </row>
    <row r="3966" spans="1:47" x14ac:dyDescent="0.25">
      <c r="A3966" t="str">
        <f t="shared" si="61"/>
        <v>HalleinUnselbstständig Beschäftigte GW mgfInsgesamt</v>
      </c>
      <c r="B3966">
        <v>3965</v>
      </c>
      <c r="C3966">
        <v>502</v>
      </c>
      <c r="D3966" t="s">
        <v>222</v>
      </c>
      <c r="E3966" t="s">
        <v>450</v>
      </c>
      <c r="F3966" t="s">
        <v>48</v>
      </c>
      <c r="G3966">
        <v>15267.375648215</v>
      </c>
      <c r="H3966">
        <v>15063.541468826999</v>
      </c>
      <c r="I3966">
        <v>16001.980009798001</v>
      </c>
      <c r="J3966">
        <v>14313.84858564</v>
      </c>
      <c r="K3966">
        <v>15465.995800963999</v>
      </c>
      <c r="L3966">
        <v>15153.590949556999</v>
      </c>
      <c r="M3966">
        <v>15585.823701301</v>
      </c>
      <c r="N3966">
        <v>14723.339279845</v>
      </c>
      <c r="O3966">
        <v>16056.424633606</v>
      </c>
      <c r="P3966">
        <v>15508.327131161001</v>
      </c>
      <c r="Q3966">
        <v>16421.173161136001</v>
      </c>
      <c r="R3966">
        <v>15821.816999354</v>
      </c>
      <c r="S3966">
        <v>16632.460543721001</v>
      </c>
      <c r="T3966">
        <v>15776.426059195999</v>
      </c>
    </row>
    <row r="3967" spans="1:47" x14ac:dyDescent="0.25">
      <c r="A3967" t="str">
        <f t="shared" si="61"/>
        <v>HalleinUnselbstständig Beschäftigte GW ogfInsgesamt</v>
      </c>
      <c r="B3967">
        <v>3966</v>
      </c>
      <c r="C3967">
        <v>502</v>
      </c>
      <c r="D3967" t="s">
        <v>222</v>
      </c>
      <c r="E3967" t="s">
        <v>449</v>
      </c>
      <c r="F3967" t="s">
        <v>48</v>
      </c>
      <c r="G3967">
        <v>13940.933014378999</v>
      </c>
      <c r="H3967">
        <v>13708.769424366999</v>
      </c>
      <c r="I3967">
        <v>14631.940136718</v>
      </c>
      <c r="J3967">
        <v>12995.945061994</v>
      </c>
      <c r="K3967">
        <v>14108.200153729</v>
      </c>
      <c r="L3967">
        <v>13770.064121986999</v>
      </c>
      <c r="M3967">
        <v>14328.191569065</v>
      </c>
      <c r="N3967">
        <v>13565.438106711001</v>
      </c>
      <c r="O3967">
        <v>14747.351335797001</v>
      </c>
      <c r="P3967">
        <v>14178.393708588999</v>
      </c>
      <c r="Q3967">
        <v>15108.342150138</v>
      </c>
      <c r="R3967">
        <v>14565.042828838999</v>
      </c>
      <c r="S3967">
        <v>15316.253284273</v>
      </c>
      <c r="T3967">
        <v>14420.763634636</v>
      </c>
    </row>
    <row r="3968" spans="1:47" x14ac:dyDescent="0.25">
      <c r="A3968" t="str">
        <f t="shared" si="61"/>
        <v>HalleinUnternehmenInsgesamt</v>
      </c>
      <c r="B3968">
        <v>3967</v>
      </c>
      <c r="C3968">
        <v>502</v>
      </c>
      <c r="D3968" t="s">
        <v>222</v>
      </c>
      <c r="E3968" t="s">
        <v>475</v>
      </c>
      <c r="F3968" t="s">
        <v>48</v>
      </c>
      <c r="G3968">
        <v>4735</v>
      </c>
      <c r="H3968">
        <v>4725</v>
      </c>
      <c r="I3968">
        <v>4897</v>
      </c>
    </row>
    <row r="3969" spans="1:47" x14ac:dyDescent="0.25">
      <c r="A3969" t="str">
        <f t="shared" si="61"/>
        <v>HalleinWohnbevölkerungInsgesamt</v>
      </c>
      <c r="B3969">
        <v>3968</v>
      </c>
      <c r="C3969">
        <v>502</v>
      </c>
      <c r="D3969" t="s">
        <v>222</v>
      </c>
      <c r="E3969" t="s">
        <v>42</v>
      </c>
      <c r="F3969" t="s">
        <v>48</v>
      </c>
      <c r="G3969">
        <v>54380</v>
      </c>
      <c r="H3969">
        <v>54624</v>
      </c>
      <c r="I3969">
        <v>54924</v>
      </c>
      <c r="J3969">
        <v>55289</v>
      </c>
      <c r="K3969">
        <v>55673</v>
      </c>
      <c r="L3969">
        <v>55923</v>
      </c>
      <c r="M3969">
        <v>56214</v>
      </c>
      <c r="N3969">
        <v>56625</v>
      </c>
      <c r="O3969">
        <v>56867</v>
      </c>
      <c r="P3969">
        <v>57238</v>
      </c>
      <c r="Q3969">
        <v>57606</v>
      </c>
      <c r="R3969">
        <v>57946</v>
      </c>
      <c r="S3969">
        <v>58336</v>
      </c>
      <c r="T3969">
        <v>58894</v>
      </c>
      <c r="U3969">
        <v>59568</v>
      </c>
      <c r="V3969">
        <v>59819</v>
      </c>
      <c r="W3969">
        <v>60164</v>
      </c>
      <c r="X3969">
        <v>60374</v>
      </c>
      <c r="Y3969">
        <v>60824</v>
      </c>
      <c r="Z3969">
        <v>60992</v>
      </c>
      <c r="AA3969">
        <v>61071</v>
      </c>
      <c r="AB3969">
        <v>61660</v>
      </c>
    </row>
    <row r="3970" spans="1:47" x14ac:dyDescent="0.25">
      <c r="A3970" t="str">
        <f t="shared" si="61"/>
        <v>Salzburg-UmgebungArbeitnehmereinkommenBrutto_Schnitt</v>
      </c>
      <c r="B3970">
        <v>3969</v>
      </c>
      <c r="C3970">
        <v>503</v>
      </c>
      <c r="D3970" t="s">
        <v>223</v>
      </c>
      <c r="E3970" t="s">
        <v>43</v>
      </c>
      <c r="F3970" t="s">
        <v>54</v>
      </c>
      <c r="G3970">
        <v>25308.510569968301</v>
      </c>
      <c r="H3970">
        <v>26047.537369184301</v>
      </c>
      <c r="I3970">
        <v>26897.070391211899</v>
      </c>
      <c r="J3970">
        <v>27746.515913733401</v>
      </c>
      <c r="K3970">
        <v>28722.992714745698</v>
      </c>
      <c r="L3970">
        <v>29044.2571692782</v>
      </c>
      <c r="M3970">
        <v>29264.179304474201</v>
      </c>
      <c r="N3970">
        <v>29864.876024977901</v>
      </c>
      <c r="O3970">
        <v>31024.283339412599</v>
      </c>
      <c r="P3970">
        <v>31670.992116171401</v>
      </c>
      <c r="Q3970">
        <v>32175.408273222401</v>
      </c>
      <c r="R3970">
        <v>33033.627211022598</v>
      </c>
      <c r="S3970">
        <v>33912.048011772698</v>
      </c>
      <c r="T3970">
        <v>34692.981772892301</v>
      </c>
      <c r="U3970">
        <v>36120.008688462898</v>
      </c>
      <c r="V3970">
        <v>36838.959011844199</v>
      </c>
      <c r="W3970">
        <v>37824.2806641356</v>
      </c>
      <c r="X3970">
        <v>39075.968567872202</v>
      </c>
      <c r="Y3970">
        <v>40843.279093209698</v>
      </c>
    </row>
    <row r="3971" spans="1:47" x14ac:dyDescent="0.25">
      <c r="A3971" t="str">
        <f t="shared" ref="A3971:A4034" si="62">D3971&amp;E3971&amp;F3971</f>
        <v>Salzburg-UmgebungArbeitnehmereinkommenBruttobezüge 1000 EUR</v>
      </c>
      <c r="B3971">
        <v>3970</v>
      </c>
      <c r="C3971">
        <v>503</v>
      </c>
      <c r="D3971" t="s">
        <v>223</v>
      </c>
      <c r="E3971" t="s">
        <v>43</v>
      </c>
      <c r="F3971" t="s">
        <v>55</v>
      </c>
      <c r="G3971">
        <v>1629159.4424099999</v>
      </c>
      <c r="H3971">
        <v>1706426.26813</v>
      </c>
      <c r="I3971">
        <v>1797208.4494</v>
      </c>
      <c r="J3971">
        <v>1898943.80262</v>
      </c>
      <c r="K3971">
        <v>2007306.3458700001</v>
      </c>
      <c r="L3971">
        <v>2035247.27688</v>
      </c>
      <c r="M3971">
        <v>2074713.2559700001</v>
      </c>
      <c r="N3971">
        <v>2159349.9961100002</v>
      </c>
      <c r="O3971">
        <v>2279478.1940799998</v>
      </c>
      <c r="P3971">
        <v>2345648.6891000001</v>
      </c>
      <c r="Q3971">
        <v>2404243.0323999999</v>
      </c>
      <c r="R3971">
        <v>2487432.1289900001</v>
      </c>
      <c r="S3971">
        <v>2580978.1500800001</v>
      </c>
      <c r="T3971">
        <v>2674828.89469</v>
      </c>
      <c r="U3971">
        <v>2785141.62995</v>
      </c>
      <c r="V3971">
        <v>2901915.3182399999</v>
      </c>
      <c r="W3971">
        <v>2929074.4703500001</v>
      </c>
      <c r="X3971">
        <v>3060859.6938900002</v>
      </c>
      <c r="Y3971">
        <v>3260110.5372199998</v>
      </c>
    </row>
    <row r="3972" spans="1:47" x14ac:dyDescent="0.25">
      <c r="A3972" t="str">
        <f t="shared" si="62"/>
        <v>Salzburg-UmgebungArbeitnehmereinkommenBruttobezüge Fälle</v>
      </c>
      <c r="B3972">
        <v>3971</v>
      </c>
      <c r="C3972">
        <v>503</v>
      </c>
      <c r="D3972" t="s">
        <v>223</v>
      </c>
      <c r="E3972" t="s">
        <v>43</v>
      </c>
      <c r="F3972" t="s">
        <v>56</v>
      </c>
      <c r="G3972">
        <v>64372</v>
      </c>
      <c r="H3972">
        <v>65512</v>
      </c>
      <c r="I3972">
        <v>66818</v>
      </c>
      <c r="J3972">
        <v>68439</v>
      </c>
      <c r="K3972">
        <v>69885</v>
      </c>
      <c r="L3972">
        <v>70074</v>
      </c>
      <c r="M3972">
        <v>70896</v>
      </c>
      <c r="N3972">
        <v>72304</v>
      </c>
      <c r="O3972">
        <v>73474</v>
      </c>
      <c r="P3972">
        <v>74063</v>
      </c>
      <c r="Q3972">
        <v>74723</v>
      </c>
      <c r="R3972">
        <v>75300</v>
      </c>
      <c r="S3972">
        <v>76108</v>
      </c>
      <c r="T3972">
        <v>77100</v>
      </c>
      <c r="U3972">
        <v>77108</v>
      </c>
      <c r="V3972">
        <v>78773</v>
      </c>
      <c r="W3972">
        <v>77439</v>
      </c>
      <c r="X3972">
        <v>78331</v>
      </c>
      <c r="Y3972">
        <v>79820</v>
      </c>
    </row>
    <row r="3973" spans="1:47" x14ac:dyDescent="0.25">
      <c r="A3973" t="str">
        <f t="shared" si="62"/>
        <v>Salzburg-UmgebungArbeitnehmereinkommenLohnsteuer 1000 EUR</v>
      </c>
      <c r="B3973">
        <v>3972</v>
      </c>
      <c r="C3973">
        <v>503</v>
      </c>
      <c r="D3973" t="s">
        <v>223</v>
      </c>
      <c r="E3973" t="s">
        <v>43</v>
      </c>
      <c r="F3973" t="s">
        <v>57</v>
      </c>
      <c r="G3973">
        <v>253982.57326999999</v>
      </c>
      <c r="H3973">
        <v>259442.10165</v>
      </c>
      <c r="I3973">
        <v>280136.83448000002</v>
      </c>
      <c r="J3973">
        <v>302675.56419</v>
      </c>
      <c r="K3973">
        <v>327525.66376999998</v>
      </c>
      <c r="L3973">
        <v>304936.58692999999</v>
      </c>
      <c r="M3973">
        <v>312563.95335999998</v>
      </c>
      <c r="N3973">
        <v>334928.49433999998</v>
      </c>
      <c r="O3973">
        <v>363608.35563000001</v>
      </c>
      <c r="P3973">
        <v>378586.46010999999</v>
      </c>
      <c r="Q3973">
        <v>397499.00530000002</v>
      </c>
      <c r="R3973">
        <v>416978.94994000002</v>
      </c>
      <c r="S3973">
        <v>380035.08708999999</v>
      </c>
      <c r="T3973">
        <v>400430.79905999999</v>
      </c>
      <c r="U3973">
        <v>428146.49942000001</v>
      </c>
      <c r="V3973">
        <v>439543.22902000003</v>
      </c>
      <c r="W3973">
        <v>426017.95299000002</v>
      </c>
      <c r="X3973">
        <v>459367.59378</v>
      </c>
      <c r="Y3973">
        <v>483289.70632</v>
      </c>
    </row>
    <row r="3974" spans="1:47" x14ac:dyDescent="0.25">
      <c r="A3974" t="str">
        <f t="shared" si="62"/>
        <v>Salzburg-UmgebungArbeitnehmereinkommenLohnsteuer Fälle</v>
      </c>
      <c r="B3974">
        <v>3973</v>
      </c>
      <c r="C3974">
        <v>503</v>
      </c>
      <c r="D3974" t="s">
        <v>223</v>
      </c>
      <c r="E3974" t="s">
        <v>43</v>
      </c>
      <c r="F3974" t="s">
        <v>58</v>
      </c>
      <c r="G3974">
        <v>51194</v>
      </c>
      <c r="H3974">
        <v>51144</v>
      </c>
      <c r="I3974">
        <v>52619</v>
      </c>
      <c r="J3974">
        <v>54500</v>
      </c>
      <c r="K3974">
        <v>56632</v>
      </c>
      <c r="L3974">
        <v>55507</v>
      </c>
      <c r="M3974">
        <v>56607</v>
      </c>
      <c r="N3974">
        <v>58311</v>
      </c>
      <c r="O3974">
        <v>60001</v>
      </c>
      <c r="P3974">
        <v>61121</v>
      </c>
      <c r="Q3974">
        <v>61838</v>
      </c>
      <c r="R3974">
        <v>62968</v>
      </c>
      <c r="S3974">
        <v>63713</v>
      </c>
      <c r="T3974">
        <v>65074</v>
      </c>
      <c r="U3974">
        <v>65862</v>
      </c>
      <c r="V3974">
        <v>68274</v>
      </c>
      <c r="W3974">
        <v>67726</v>
      </c>
      <c r="X3974">
        <v>68924</v>
      </c>
      <c r="Y3974">
        <v>70637</v>
      </c>
    </row>
    <row r="3975" spans="1:47" x14ac:dyDescent="0.25">
      <c r="A3975" t="str">
        <f t="shared" si="62"/>
        <v>Salzburg-UmgebungArbeitnehmereinkommenNetto_Schnitt</v>
      </c>
      <c r="B3975">
        <v>3974</v>
      </c>
      <c r="C3975">
        <v>503</v>
      </c>
      <c r="D3975" t="s">
        <v>223</v>
      </c>
      <c r="E3975" t="s">
        <v>43</v>
      </c>
      <c r="F3975" t="s">
        <v>59</v>
      </c>
      <c r="G3975">
        <v>17435.8996925682</v>
      </c>
      <c r="H3975">
        <v>18053.717996092299</v>
      </c>
      <c r="I3975">
        <v>18546.999869496201</v>
      </c>
      <c r="J3975">
        <v>19063.227259603402</v>
      </c>
      <c r="K3975">
        <v>19665.201536810499</v>
      </c>
      <c r="L3975">
        <v>20299.000889773699</v>
      </c>
      <c r="M3975">
        <v>20383.131381601201</v>
      </c>
      <c r="N3975">
        <v>20673.0790610478</v>
      </c>
      <c r="O3975">
        <v>21365.921340746401</v>
      </c>
      <c r="P3975">
        <v>21706.378179657899</v>
      </c>
      <c r="Q3975">
        <v>21915.432763941499</v>
      </c>
      <c r="R3975">
        <v>22413.377659362599</v>
      </c>
      <c r="S3975">
        <v>23674.644596494501</v>
      </c>
      <c r="T3975">
        <v>24121.0701372244</v>
      </c>
      <c r="U3975">
        <v>24982.146329045001</v>
      </c>
      <c r="V3975">
        <v>25584.894633694301</v>
      </c>
      <c r="W3975">
        <v>26541.937019976998</v>
      </c>
      <c r="X3975">
        <v>27224.187530990301</v>
      </c>
      <c r="Y3975">
        <v>28574.5864436232</v>
      </c>
    </row>
    <row r="3976" spans="1:47" x14ac:dyDescent="0.25">
      <c r="A3976" t="str">
        <f t="shared" si="62"/>
        <v>Salzburg-UmgebungArbeitnehmereinkommenNettobezüge 1000 EUR</v>
      </c>
      <c r="B3976">
        <v>3975</v>
      </c>
      <c r="C3976">
        <v>503</v>
      </c>
      <c r="D3976" t="s">
        <v>223</v>
      </c>
      <c r="E3976" t="s">
        <v>43</v>
      </c>
      <c r="F3976" t="s">
        <v>60</v>
      </c>
      <c r="G3976">
        <v>1122383.7350099999</v>
      </c>
      <c r="H3976">
        <v>1182735.1733599999</v>
      </c>
      <c r="I3976">
        <v>1239273.43728</v>
      </c>
      <c r="J3976">
        <v>1304668.2104199999</v>
      </c>
      <c r="K3976">
        <v>1374302.6094</v>
      </c>
      <c r="L3976">
        <v>1422432.18835</v>
      </c>
      <c r="M3976">
        <v>1445082.4824300001</v>
      </c>
      <c r="N3976">
        <v>1494746.30843</v>
      </c>
      <c r="O3976">
        <v>1569839.70459</v>
      </c>
      <c r="P3976">
        <v>1607639.4871199999</v>
      </c>
      <c r="Q3976">
        <v>1637586.8824199999</v>
      </c>
      <c r="R3976">
        <v>1687727.3377499999</v>
      </c>
      <c r="S3976">
        <v>1801829.8509500001</v>
      </c>
      <c r="T3976">
        <v>1859734.50758</v>
      </c>
      <c r="U3976">
        <v>1926323.3391400001</v>
      </c>
      <c r="V3976">
        <v>2015398.9049800001</v>
      </c>
      <c r="W3976">
        <v>2055381.0608900001</v>
      </c>
      <c r="X3976">
        <v>2132497.8334900001</v>
      </c>
      <c r="Y3976">
        <v>2280823.4899300002</v>
      </c>
    </row>
    <row r="3977" spans="1:47" x14ac:dyDescent="0.25">
      <c r="A3977" t="str">
        <f t="shared" si="62"/>
        <v>Salzburg-UmgebungArbeitnehmereinkommenSV-Beiträge 1000 EUR</v>
      </c>
      <c r="B3977">
        <v>3976</v>
      </c>
      <c r="C3977">
        <v>503</v>
      </c>
      <c r="D3977" t="s">
        <v>223</v>
      </c>
      <c r="E3977" t="s">
        <v>43</v>
      </c>
      <c r="F3977" t="s">
        <v>61</v>
      </c>
      <c r="G3977">
        <v>252793.13412999999</v>
      </c>
      <c r="H3977">
        <v>264248.99312</v>
      </c>
      <c r="I3977">
        <v>277798.17764000001</v>
      </c>
      <c r="J3977">
        <v>291600.02801000001</v>
      </c>
      <c r="K3977">
        <v>305478.07270000002</v>
      </c>
      <c r="L3977">
        <v>307878.50160000002</v>
      </c>
      <c r="M3977">
        <v>317066.82017999998</v>
      </c>
      <c r="N3977">
        <v>329675.19334</v>
      </c>
      <c r="O3977">
        <v>346030.13386</v>
      </c>
      <c r="P3977">
        <v>359422.74187000003</v>
      </c>
      <c r="Q3977">
        <v>369157.14468000003</v>
      </c>
      <c r="R3977">
        <v>382725.84129999997</v>
      </c>
      <c r="S3977">
        <v>399113.21204000001</v>
      </c>
      <c r="T3977">
        <v>414663.58805000002</v>
      </c>
      <c r="U3977">
        <v>430671.79139000003</v>
      </c>
      <c r="V3977">
        <v>446973.18423999997</v>
      </c>
      <c r="W3977">
        <v>447675.45646999998</v>
      </c>
      <c r="X3977">
        <v>468994.26662000001</v>
      </c>
      <c r="Y3977">
        <v>495997.34097000002</v>
      </c>
    </row>
    <row r="3978" spans="1:47" x14ac:dyDescent="0.25">
      <c r="A3978" t="str">
        <f t="shared" si="62"/>
        <v>Salzburg-UmgebungArbeitnehmereinkommenSV-Beiträge Fälle</v>
      </c>
      <c r="B3978">
        <v>3977</v>
      </c>
      <c r="C3978">
        <v>503</v>
      </c>
      <c r="D3978" t="s">
        <v>223</v>
      </c>
      <c r="E3978" t="s">
        <v>43</v>
      </c>
      <c r="F3978" t="s">
        <v>62</v>
      </c>
      <c r="G3978">
        <v>60920</v>
      </c>
      <c r="H3978">
        <v>62103</v>
      </c>
      <c r="I3978">
        <v>63396</v>
      </c>
      <c r="J3978">
        <v>64767</v>
      </c>
      <c r="K3978">
        <v>66082</v>
      </c>
      <c r="L3978">
        <v>66017</v>
      </c>
      <c r="M3978">
        <v>66753</v>
      </c>
      <c r="N3978">
        <v>68107</v>
      </c>
      <c r="O3978">
        <v>69332</v>
      </c>
      <c r="P3978">
        <v>69938</v>
      </c>
      <c r="Q3978">
        <v>70439</v>
      </c>
      <c r="R3978">
        <v>71115</v>
      </c>
      <c r="S3978">
        <v>72026</v>
      </c>
      <c r="T3978">
        <v>72884</v>
      </c>
      <c r="U3978">
        <v>73037</v>
      </c>
      <c r="V3978">
        <v>74389</v>
      </c>
      <c r="W3978">
        <v>73464</v>
      </c>
      <c r="X3978">
        <v>74563</v>
      </c>
      <c r="Y3978">
        <v>75876</v>
      </c>
    </row>
    <row r="3979" spans="1:47" x14ac:dyDescent="0.25">
      <c r="A3979" t="str">
        <f t="shared" si="62"/>
        <v>Salzburg-UmgebungArbeitsloseFrauen</v>
      </c>
      <c r="B3979">
        <v>3978</v>
      </c>
      <c r="C3979">
        <v>503</v>
      </c>
      <c r="D3979" t="s">
        <v>223</v>
      </c>
      <c r="E3979" t="s">
        <v>36</v>
      </c>
      <c r="F3979" t="s">
        <v>47</v>
      </c>
      <c r="G3979">
        <v>1144</v>
      </c>
      <c r="H3979">
        <v>1025</v>
      </c>
      <c r="I3979">
        <v>1257</v>
      </c>
      <c r="J3979">
        <v>1061</v>
      </c>
      <c r="K3979">
        <v>1147</v>
      </c>
      <c r="L3979">
        <v>922</v>
      </c>
      <c r="M3979">
        <v>1011</v>
      </c>
      <c r="N3979">
        <v>852</v>
      </c>
      <c r="O3979">
        <v>842</v>
      </c>
      <c r="P3979">
        <v>855</v>
      </c>
      <c r="Q3979">
        <v>1030</v>
      </c>
      <c r="R3979">
        <v>1101</v>
      </c>
      <c r="S3979">
        <v>1028</v>
      </c>
      <c r="T3979">
        <v>925</v>
      </c>
      <c r="U3979">
        <v>1015</v>
      </c>
      <c r="V3979">
        <v>954</v>
      </c>
      <c r="W3979">
        <v>1005</v>
      </c>
      <c r="X3979">
        <v>984</v>
      </c>
      <c r="Y3979">
        <v>1043</v>
      </c>
      <c r="Z3979">
        <v>1114</v>
      </c>
      <c r="AA3979">
        <v>1275</v>
      </c>
      <c r="AB3979">
        <v>1152</v>
      </c>
      <c r="AC3979">
        <v>1335</v>
      </c>
      <c r="AD3979">
        <v>1233</v>
      </c>
      <c r="AE3979">
        <v>1315</v>
      </c>
      <c r="AF3979">
        <v>1331</v>
      </c>
      <c r="AG3979">
        <v>1422</v>
      </c>
      <c r="AH3979">
        <v>1330</v>
      </c>
      <c r="AI3979">
        <v>1267</v>
      </c>
      <c r="AJ3979">
        <v>1264</v>
      </c>
      <c r="AK3979">
        <v>1289</v>
      </c>
      <c r="AL3979">
        <v>1138</v>
      </c>
      <c r="AM3979">
        <v>1100</v>
      </c>
      <c r="AN3979">
        <v>1706</v>
      </c>
      <c r="AO3979">
        <v>1666</v>
      </c>
      <c r="AP3979">
        <v>1203</v>
      </c>
      <c r="AQ3979">
        <v>964</v>
      </c>
      <c r="AR3979">
        <v>937</v>
      </c>
      <c r="AS3979">
        <v>928</v>
      </c>
      <c r="AT3979">
        <v>874</v>
      </c>
      <c r="AU3979">
        <v>913</v>
      </c>
    </row>
    <row r="3980" spans="1:47" x14ac:dyDescent="0.25">
      <c r="A3980" t="str">
        <f t="shared" si="62"/>
        <v>Salzburg-UmgebungArbeitsloseInsgesamt</v>
      </c>
      <c r="B3980">
        <v>3979</v>
      </c>
      <c r="C3980">
        <v>503</v>
      </c>
      <c r="D3980" t="s">
        <v>223</v>
      </c>
      <c r="E3980" t="s">
        <v>36</v>
      </c>
      <c r="F3980" t="s">
        <v>48</v>
      </c>
      <c r="G3980">
        <v>3105</v>
      </c>
      <c r="H3980">
        <v>1969</v>
      </c>
      <c r="I3980">
        <v>3235</v>
      </c>
      <c r="J3980">
        <v>2000</v>
      </c>
      <c r="K3980">
        <v>3049</v>
      </c>
      <c r="L3980">
        <v>1694</v>
      </c>
      <c r="M3980">
        <v>2506</v>
      </c>
      <c r="N3980">
        <v>1559</v>
      </c>
      <c r="O3980">
        <v>2138</v>
      </c>
      <c r="P3980">
        <v>1603</v>
      </c>
      <c r="Q3980">
        <v>2814</v>
      </c>
      <c r="R3980">
        <v>2282</v>
      </c>
      <c r="S3980">
        <v>2940</v>
      </c>
      <c r="T3980">
        <v>1869</v>
      </c>
      <c r="U3980">
        <v>2762</v>
      </c>
      <c r="V3980">
        <v>1787</v>
      </c>
      <c r="W3980">
        <v>2855</v>
      </c>
      <c r="X3980">
        <v>1923</v>
      </c>
      <c r="Y3980">
        <v>2960</v>
      </c>
      <c r="Z3980">
        <v>2267</v>
      </c>
      <c r="AA3980">
        <v>3402</v>
      </c>
      <c r="AB3980">
        <v>2391</v>
      </c>
      <c r="AC3980">
        <v>3676</v>
      </c>
      <c r="AD3980">
        <v>2636</v>
      </c>
      <c r="AE3980">
        <v>3691</v>
      </c>
      <c r="AF3980">
        <v>2689</v>
      </c>
      <c r="AG3980">
        <v>3756</v>
      </c>
      <c r="AH3980">
        <v>2630</v>
      </c>
      <c r="AI3980">
        <v>3254</v>
      </c>
      <c r="AJ3980">
        <v>2424</v>
      </c>
      <c r="AK3980">
        <v>3355</v>
      </c>
      <c r="AL3980">
        <v>2298</v>
      </c>
      <c r="AM3980">
        <v>3010</v>
      </c>
      <c r="AN3980">
        <v>3394</v>
      </c>
      <c r="AO3980">
        <v>4077</v>
      </c>
      <c r="AP3980">
        <v>2351</v>
      </c>
      <c r="AQ3980">
        <v>2662</v>
      </c>
      <c r="AR3980">
        <v>1879</v>
      </c>
      <c r="AS3980">
        <v>2547</v>
      </c>
      <c r="AT3980">
        <v>1783</v>
      </c>
      <c r="AU3980">
        <v>2598</v>
      </c>
    </row>
    <row r="3981" spans="1:47" x14ac:dyDescent="0.25">
      <c r="A3981" t="str">
        <f t="shared" si="62"/>
        <v>Salzburg-UmgebungArbeitsloseMänner</v>
      </c>
      <c r="B3981">
        <v>3980</v>
      </c>
      <c r="C3981">
        <v>503</v>
      </c>
      <c r="D3981" t="s">
        <v>223</v>
      </c>
      <c r="E3981" t="s">
        <v>36</v>
      </c>
      <c r="F3981" t="s">
        <v>49</v>
      </c>
      <c r="G3981">
        <v>1961</v>
      </c>
      <c r="H3981">
        <v>944</v>
      </c>
      <c r="I3981">
        <v>1978</v>
      </c>
      <c r="J3981">
        <v>939</v>
      </c>
      <c r="K3981">
        <v>1902</v>
      </c>
      <c r="L3981">
        <v>772</v>
      </c>
      <c r="M3981">
        <v>1495</v>
      </c>
      <c r="N3981">
        <v>707</v>
      </c>
      <c r="O3981">
        <v>1296</v>
      </c>
      <c r="P3981">
        <v>748</v>
      </c>
      <c r="Q3981">
        <v>1784</v>
      </c>
      <c r="R3981">
        <v>1181</v>
      </c>
      <c r="S3981">
        <v>1912</v>
      </c>
      <c r="T3981">
        <v>944</v>
      </c>
      <c r="U3981">
        <v>1747</v>
      </c>
      <c r="V3981">
        <v>833</v>
      </c>
      <c r="W3981">
        <v>1850</v>
      </c>
      <c r="X3981">
        <v>939</v>
      </c>
      <c r="Y3981">
        <v>1917</v>
      </c>
      <c r="Z3981">
        <v>1153</v>
      </c>
      <c r="AA3981">
        <v>2127</v>
      </c>
      <c r="AB3981">
        <v>1239</v>
      </c>
      <c r="AC3981">
        <v>2341</v>
      </c>
      <c r="AD3981">
        <v>1403</v>
      </c>
      <c r="AE3981">
        <v>2376</v>
      </c>
      <c r="AF3981">
        <v>1358</v>
      </c>
      <c r="AG3981">
        <v>2334</v>
      </c>
      <c r="AH3981">
        <v>1300</v>
      </c>
      <c r="AI3981">
        <v>1987</v>
      </c>
      <c r="AJ3981">
        <v>1160</v>
      </c>
      <c r="AK3981">
        <v>2066</v>
      </c>
      <c r="AL3981">
        <v>1160</v>
      </c>
      <c r="AM3981">
        <v>1910</v>
      </c>
      <c r="AN3981">
        <v>1688</v>
      </c>
      <c r="AO3981">
        <v>2411</v>
      </c>
      <c r="AP3981">
        <v>1148</v>
      </c>
      <c r="AQ3981">
        <v>1698</v>
      </c>
      <c r="AR3981">
        <v>942</v>
      </c>
      <c r="AS3981">
        <v>1619</v>
      </c>
      <c r="AT3981">
        <v>909</v>
      </c>
      <c r="AU3981">
        <v>1685</v>
      </c>
    </row>
    <row r="3982" spans="1:47" x14ac:dyDescent="0.25">
      <c r="A3982" t="str">
        <f t="shared" si="62"/>
        <v>Salzburg-Umgebungarbeitslose AusländerFrauen</v>
      </c>
      <c r="B3982">
        <v>3981</v>
      </c>
      <c r="C3982">
        <v>503</v>
      </c>
      <c r="D3982" t="s">
        <v>223</v>
      </c>
      <c r="E3982" t="s">
        <v>37</v>
      </c>
      <c r="F3982" t="s">
        <v>47</v>
      </c>
      <c r="G3982">
        <v>133</v>
      </c>
      <c r="H3982">
        <v>99</v>
      </c>
      <c r="I3982">
        <v>156</v>
      </c>
      <c r="J3982">
        <v>102</v>
      </c>
      <c r="K3982">
        <v>156</v>
      </c>
      <c r="L3982">
        <v>88</v>
      </c>
      <c r="M3982">
        <v>116</v>
      </c>
      <c r="N3982">
        <v>69</v>
      </c>
      <c r="O3982">
        <v>94</v>
      </c>
      <c r="P3982">
        <v>82</v>
      </c>
      <c r="Q3982">
        <v>141</v>
      </c>
      <c r="R3982">
        <v>125</v>
      </c>
      <c r="S3982">
        <v>146</v>
      </c>
      <c r="T3982">
        <v>89</v>
      </c>
      <c r="U3982">
        <v>135</v>
      </c>
      <c r="V3982">
        <v>98</v>
      </c>
      <c r="W3982">
        <v>138</v>
      </c>
      <c r="X3982">
        <v>105</v>
      </c>
      <c r="Y3982">
        <v>170</v>
      </c>
      <c r="Z3982">
        <v>142</v>
      </c>
      <c r="AA3982">
        <v>225</v>
      </c>
      <c r="AB3982">
        <v>187</v>
      </c>
      <c r="AC3982">
        <v>257</v>
      </c>
      <c r="AD3982">
        <v>190</v>
      </c>
      <c r="AE3982">
        <v>238</v>
      </c>
      <c r="AF3982">
        <v>225</v>
      </c>
      <c r="AG3982">
        <v>305</v>
      </c>
      <c r="AH3982">
        <v>241</v>
      </c>
      <c r="AI3982">
        <v>289</v>
      </c>
      <c r="AJ3982">
        <v>250</v>
      </c>
      <c r="AK3982">
        <v>294</v>
      </c>
      <c r="AL3982">
        <v>235</v>
      </c>
      <c r="AM3982">
        <v>268</v>
      </c>
      <c r="AN3982">
        <v>392</v>
      </c>
      <c r="AO3982">
        <v>461</v>
      </c>
      <c r="AP3982">
        <v>277</v>
      </c>
      <c r="AQ3982">
        <v>239</v>
      </c>
      <c r="AR3982">
        <v>200</v>
      </c>
      <c r="AS3982">
        <v>240</v>
      </c>
      <c r="AT3982">
        <v>232</v>
      </c>
      <c r="AU3982">
        <v>269</v>
      </c>
    </row>
    <row r="3983" spans="1:47" x14ac:dyDescent="0.25">
      <c r="A3983" t="str">
        <f t="shared" si="62"/>
        <v>Salzburg-Umgebungarbeitslose AusländerInsgesamt</v>
      </c>
      <c r="B3983">
        <v>3982</v>
      </c>
      <c r="C3983">
        <v>503</v>
      </c>
      <c r="D3983" t="s">
        <v>223</v>
      </c>
      <c r="E3983" t="s">
        <v>37</v>
      </c>
      <c r="F3983" t="s">
        <v>48</v>
      </c>
      <c r="G3983">
        <v>504</v>
      </c>
      <c r="H3983">
        <v>227</v>
      </c>
      <c r="I3983">
        <v>547</v>
      </c>
      <c r="J3983">
        <v>205</v>
      </c>
      <c r="K3983">
        <v>527</v>
      </c>
      <c r="L3983">
        <v>173</v>
      </c>
      <c r="M3983">
        <v>368</v>
      </c>
      <c r="N3983">
        <v>152</v>
      </c>
      <c r="O3983">
        <v>316</v>
      </c>
      <c r="P3983">
        <v>196</v>
      </c>
      <c r="Q3983">
        <v>484</v>
      </c>
      <c r="R3983">
        <v>293</v>
      </c>
      <c r="S3983">
        <v>533</v>
      </c>
      <c r="T3983">
        <v>224</v>
      </c>
      <c r="U3983">
        <v>465</v>
      </c>
      <c r="V3983">
        <v>212</v>
      </c>
      <c r="W3983">
        <v>486</v>
      </c>
      <c r="X3983">
        <v>254</v>
      </c>
      <c r="Y3983">
        <v>580</v>
      </c>
      <c r="Z3983">
        <v>353</v>
      </c>
      <c r="AA3983">
        <v>706</v>
      </c>
      <c r="AB3983">
        <v>411</v>
      </c>
      <c r="AC3983">
        <v>769</v>
      </c>
      <c r="AD3983">
        <v>443</v>
      </c>
      <c r="AE3983">
        <v>759</v>
      </c>
      <c r="AF3983">
        <v>474</v>
      </c>
      <c r="AG3983">
        <v>855</v>
      </c>
      <c r="AH3983">
        <v>495</v>
      </c>
      <c r="AI3983">
        <v>762</v>
      </c>
      <c r="AJ3983">
        <v>485</v>
      </c>
      <c r="AK3983">
        <v>836</v>
      </c>
      <c r="AL3983">
        <v>458</v>
      </c>
      <c r="AM3983">
        <v>781</v>
      </c>
      <c r="AN3983">
        <v>789</v>
      </c>
      <c r="AO3983">
        <v>1114</v>
      </c>
      <c r="AP3983">
        <v>514</v>
      </c>
      <c r="AQ3983">
        <v>670</v>
      </c>
      <c r="AR3983">
        <v>408</v>
      </c>
      <c r="AS3983">
        <v>678</v>
      </c>
      <c r="AT3983">
        <v>458</v>
      </c>
      <c r="AU3983">
        <v>754</v>
      </c>
    </row>
    <row r="3984" spans="1:47" x14ac:dyDescent="0.25">
      <c r="A3984" t="str">
        <f t="shared" si="62"/>
        <v>Salzburg-Umgebungarbeitslose AusländerMänner</v>
      </c>
      <c r="B3984">
        <v>3983</v>
      </c>
      <c r="C3984">
        <v>503</v>
      </c>
      <c r="D3984" t="s">
        <v>223</v>
      </c>
      <c r="E3984" t="s">
        <v>37</v>
      </c>
      <c r="F3984" t="s">
        <v>49</v>
      </c>
      <c r="G3984">
        <v>371</v>
      </c>
      <c r="H3984">
        <v>128</v>
      </c>
      <c r="I3984">
        <v>391</v>
      </c>
      <c r="J3984">
        <v>103</v>
      </c>
      <c r="K3984">
        <v>371</v>
      </c>
      <c r="L3984">
        <v>85</v>
      </c>
      <c r="M3984">
        <v>252</v>
      </c>
      <c r="N3984">
        <v>83</v>
      </c>
      <c r="O3984">
        <v>222</v>
      </c>
      <c r="P3984">
        <v>114</v>
      </c>
      <c r="Q3984">
        <v>343</v>
      </c>
      <c r="R3984">
        <v>168</v>
      </c>
      <c r="S3984">
        <v>387</v>
      </c>
      <c r="T3984">
        <v>135</v>
      </c>
      <c r="U3984">
        <v>330</v>
      </c>
      <c r="V3984">
        <v>114</v>
      </c>
      <c r="W3984">
        <v>348</v>
      </c>
      <c r="X3984">
        <v>149</v>
      </c>
      <c r="Y3984">
        <v>410</v>
      </c>
      <c r="Z3984">
        <v>211</v>
      </c>
      <c r="AA3984">
        <v>481</v>
      </c>
      <c r="AB3984">
        <v>224</v>
      </c>
      <c r="AC3984">
        <v>512</v>
      </c>
      <c r="AD3984">
        <v>253</v>
      </c>
      <c r="AE3984">
        <v>521</v>
      </c>
      <c r="AF3984">
        <v>249</v>
      </c>
      <c r="AG3984">
        <v>550</v>
      </c>
      <c r="AH3984">
        <v>254</v>
      </c>
      <c r="AI3984">
        <v>473</v>
      </c>
      <c r="AJ3984">
        <v>235</v>
      </c>
      <c r="AK3984">
        <v>542</v>
      </c>
      <c r="AL3984">
        <v>223</v>
      </c>
      <c r="AM3984">
        <v>513</v>
      </c>
      <c r="AN3984">
        <v>397</v>
      </c>
      <c r="AO3984">
        <v>653</v>
      </c>
      <c r="AP3984">
        <v>237</v>
      </c>
      <c r="AQ3984">
        <v>431</v>
      </c>
      <c r="AR3984">
        <v>208</v>
      </c>
      <c r="AS3984">
        <v>438</v>
      </c>
      <c r="AT3984">
        <v>226</v>
      </c>
      <c r="AU3984">
        <v>485</v>
      </c>
    </row>
    <row r="3985" spans="1:44" x14ac:dyDescent="0.25">
      <c r="A3985" t="str">
        <f t="shared" si="62"/>
        <v>Salzburg-UmgebungArbeitsstättenInsgesamt</v>
      </c>
      <c r="B3985">
        <v>3984</v>
      </c>
      <c r="C3985">
        <v>503</v>
      </c>
      <c r="D3985" t="s">
        <v>223</v>
      </c>
      <c r="E3985" t="s">
        <v>476</v>
      </c>
      <c r="F3985" t="s">
        <v>48</v>
      </c>
      <c r="G3985">
        <v>14665</v>
      </c>
      <c r="H3985">
        <v>14801</v>
      </c>
      <c r="I3985">
        <v>15245</v>
      </c>
    </row>
    <row r="3986" spans="1:44" x14ac:dyDescent="0.25">
      <c r="A3986" t="str">
        <f t="shared" si="62"/>
        <v>Salzburg-UmgebungBeschäftigte in den ArbeitsstättenInsgesamt</v>
      </c>
      <c r="B3986">
        <v>3985</v>
      </c>
      <c r="C3986">
        <v>503</v>
      </c>
      <c r="D3986" t="s">
        <v>223</v>
      </c>
      <c r="E3986" t="s">
        <v>477</v>
      </c>
      <c r="F3986" t="s">
        <v>48</v>
      </c>
      <c r="G3986">
        <v>80491</v>
      </c>
      <c r="H3986">
        <v>78529</v>
      </c>
      <c r="I3986">
        <v>80394</v>
      </c>
    </row>
    <row r="3987" spans="1:44" x14ac:dyDescent="0.25">
      <c r="A3987" t="str">
        <f t="shared" si="62"/>
        <v>Salzburg-UmgebungGesamteinkommenBruttobezüge Gesamt</v>
      </c>
      <c r="B3987">
        <v>3986</v>
      </c>
      <c r="C3987">
        <v>503</v>
      </c>
      <c r="D3987" t="s">
        <v>223</v>
      </c>
      <c r="E3987" t="s">
        <v>45</v>
      </c>
      <c r="F3987" t="s">
        <v>63</v>
      </c>
      <c r="G3987">
        <v>2061122.54302</v>
      </c>
      <c r="H3987">
        <v>2159050.7286200002</v>
      </c>
      <c r="I3987">
        <v>2275700.8282400002</v>
      </c>
      <c r="J3987">
        <v>2400262.25612</v>
      </c>
      <c r="K3987">
        <v>2539132.9542100001</v>
      </c>
      <c r="L3987">
        <v>2599485.7631100002</v>
      </c>
      <c r="M3987">
        <v>2677080.5494900001</v>
      </c>
      <c r="N3987">
        <v>2793724.0270699998</v>
      </c>
      <c r="O3987">
        <v>2950972.7559699998</v>
      </c>
      <c r="P3987">
        <v>3054447.5426400001</v>
      </c>
      <c r="Q3987">
        <v>3147919.9894300001</v>
      </c>
      <c r="R3987">
        <v>3253688.8755800002</v>
      </c>
      <c r="S3987">
        <v>3368588.1941300002</v>
      </c>
      <c r="T3987">
        <v>3486531.3928200002</v>
      </c>
      <c r="U3987">
        <v>3629616.0363099999</v>
      </c>
      <c r="V3987">
        <v>3791140.3449300001</v>
      </c>
      <c r="W3987">
        <v>3876328.4358399999</v>
      </c>
      <c r="X3987">
        <v>4064563.5193400001</v>
      </c>
      <c r="Y3987">
        <v>4321992.7455500001</v>
      </c>
    </row>
    <row r="3988" spans="1:44" x14ac:dyDescent="0.25">
      <c r="A3988" t="str">
        <f t="shared" si="62"/>
        <v>Salzburg-UmgebungGesamteinkommenNettobezüge Gesamt</v>
      </c>
      <c r="B3988">
        <v>3987</v>
      </c>
      <c r="C3988">
        <v>503</v>
      </c>
      <c r="D3988" t="s">
        <v>223</v>
      </c>
      <c r="E3988" t="s">
        <v>45</v>
      </c>
      <c r="F3988" t="s">
        <v>64</v>
      </c>
      <c r="G3988">
        <v>1479433.61204</v>
      </c>
      <c r="H3988">
        <v>1558755.8462400001</v>
      </c>
      <c r="I3988">
        <v>1634302.29917</v>
      </c>
      <c r="J3988">
        <v>1716695.1408599999</v>
      </c>
      <c r="K3988">
        <v>1808440.4206099999</v>
      </c>
      <c r="L3988">
        <v>1889268.8489999999</v>
      </c>
      <c r="M3988">
        <v>1940483.0788199999</v>
      </c>
      <c r="N3988">
        <v>2013467.84742</v>
      </c>
      <c r="O3988">
        <v>2116019.18353</v>
      </c>
      <c r="P3988">
        <v>2181504.5790800001</v>
      </c>
      <c r="Q3988">
        <v>2236873.9847200001</v>
      </c>
      <c r="R3988">
        <v>2302101.0404099999</v>
      </c>
      <c r="S3988">
        <v>2451075.9775899998</v>
      </c>
      <c r="T3988">
        <v>2527638.9956999999</v>
      </c>
      <c r="U3988">
        <v>2618559.9259299999</v>
      </c>
      <c r="V3988">
        <v>2741026.0658499999</v>
      </c>
      <c r="W3988">
        <v>2834260.8938500001</v>
      </c>
      <c r="X3988">
        <v>2953780.64555</v>
      </c>
      <c r="Y3988">
        <v>3152582.9744000002</v>
      </c>
    </row>
    <row r="3989" spans="1:44" x14ac:dyDescent="0.25">
      <c r="A3989" t="str">
        <f t="shared" si="62"/>
        <v>Salzburg-UmgebungGründungsintensitätin % der aktiven Wirtschaftskammermitglieder</v>
      </c>
      <c r="B3989">
        <v>3988</v>
      </c>
      <c r="C3989">
        <v>503</v>
      </c>
      <c r="D3989" t="s">
        <v>223</v>
      </c>
      <c r="E3989" t="s">
        <v>40</v>
      </c>
      <c r="F3989" t="s">
        <v>52</v>
      </c>
      <c r="G3989">
        <v>8.7017001545595107</v>
      </c>
      <c r="H3989">
        <v>8.8529989069403996</v>
      </c>
      <c r="I3989">
        <v>8.0609949544285406</v>
      </c>
      <c r="J3989">
        <v>6.9742136712100304</v>
      </c>
      <c r="K3989">
        <v>7.2401595120806901</v>
      </c>
      <c r="L3989">
        <v>7.3433226770091196</v>
      </c>
      <c r="M3989">
        <v>7.9874069849103497</v>
      </c>
      <c r="N3989">
        <v>7.2802197802197801</v>
      </c>
      <c r="O3989">
        <v>7.08176635067327</v>
      </c>
      <c r="P3989">
        <v>6.91483095770998</v>
      </c>
      <c r="Q3989">
        <v>6.9622896599392003</v>
      </c>
      <c r="R3989">
        <v>7.0838135102374702</v>
      </c>
      <c r="S3989">
        <v>7.0586130260644904</v>
      </c>
      <c r="T3989">
        <v>6.3592023870420196</v>
      </c>
      <c r="U3989">
        <v>6.1813803682235902</v>
      </c>
      <c r="V3989">
        <v>6.4506329113924004</v>
      </c>
      <c r="W3989">
        <v>6.8015626565160803</v>
      </c>
      <c r="X3989">
        <v>6.2885689097854804</v>
      </c>
      <c r="Y3989">
        <v>6.4245810055865897</v>
      </c>
      <c r="Z3989">
        <v>7.1428571428571397</v>
      </c>
      <c r="AA3989">
        <v>5.6904675607103998</v>
      </c>
      <c r="AB3989">
        <v>6.1654270095886696</v>
      </c>
    </row>
    <row r="3990" spans="1:44" x14ac:dyDescent="0.25">
      <c r="A3990" t="str">
        <f t="shared" si="62"/>
        <v>Salzburg-UmgebungGründungsintensitätje 1.000 Einwohner</v>
      </c>
      <c r="B3990">
        <v>3989</v>
      </c>
      <c r="C3990">
        <v>503</v>
      </c>
      <c r="D3990" t="s">
        <v>223</v>
      </c>
      <c r="E3990" t="s">
        <v>40</v>
      </c>
      <c r="F3990" t="s">
        <v>53</v>
      </c>
      <c r="G3990">
        <v>4.1465049308793098</v>
      </c>
      <c r="H3990">
        <v>4.3269148236918502</v>
      </c>
      <c r="I3990">
        <v>4.08418882928245</v>
      </c>
      <c r="J3990">
        <v>3.63737480793157</v>
      </c>
      <c r="K3990">
        <v>3.8446380000428499</v>
      </c>
      <c r="L3990">
        <v>3.9484425188094598</v>
      </c>
      <c r="M3990">
        <v>4.3764110449507401</v>
      </c>
      <c r="N3990">
        <v>4.1432733991898196</v>
      </c>
      <c r="O3990">
        <v>4.1252375306892199</v>
      </c>
      <c r="P3990">
        <v>4.12320443929337</v>
      </c>
      <c r="Q3990">
        <v>4.2116545923218602</v>
      </c>
      <c r="R3990">
        <v>4.3792703836298399</v>
      </c>
      <c r="S3990">
        <v>4.4516270896439796</v>
      </c>
      <c r="T3990">
        <v>4.0805602252709701</v>
      </c>
      <c r="U3990">
        <v>4.0357800128964501</v>
      </c>
      <c r="V3990">
        <v>4.2507473841554599</v>
      </c>
      <c r="W3990">
        <v>4.4890781192151099</v>
      </c>
      <c r="X3990">
        <v>4.2158903605834004</v>
      </c>
      <c r="Y3990">
        <v>4.3455033487087302</v>
      </c>
      <c r="Z3990">
        <v>4.9022144039735096</v>
      </c>
      <c r="AA3990">
        <v>4.0335789020700998</v>
      </c>
      <c r="AB3990">
        <v>4.3699186991869903</v>
      </c>
    </row>
    <row r="3991" spans="1:44" x14ac:dyDescent="0.25">
      <c r="A3991" t="str">
        <f t="shared" si="62"/>
        <v>Salzburg-UmgebungKammermitgliedschaftenAktiv</v>
      </c>
      <c r="B3991">
        <v>3990</v>
      </c>
      <c r="C3991">
        <v>503</v>
      </c>
      <c r="D3991" t="s">
        <v>223</v>
      </c>
      <c r="E3991" t="s">
        <v>39</v>
      </c>
      <c r="F3991" t="s">
        <v>50</v>
      </c>
      <c r="G3991">
        <v>6470</v>
      </c>
      <c r="H3991">
        <v>6663</v>
      </c>
      <c r="I3991">
        <v>6945</v>
      </c>
      <c r="J3991">
        <v>7194</v>
      </c>
      <c r="K3991">
        <v>7350</v>
      </c>
      <c r="L3991">
        <v>7488</v>
      </c>
      <c r="M3991">
        <v>7664</v>
      </c>
      <c r="N3991">
        <v>8008</v>
      </c>
      <c r="O3991">
        <v>8130</v>
      </c>
      <c r="P3991">
        <v>8231</v>
      </c>
      <c r="Q3991">
        <v>8392</v>
      </c>
      <c r="R3991">
        <v>8489</v>
      </c>
      <c r="S3991">
        <v>8571</v>
      </c>
      <c r="T3991">
        <v>8659</v>
      </c>
      <c r="U3991">
        <v>8840</v>
      </c>
      <c r="V3991">
        <v>8920</v>
      </c>
      <c r="W3991">
        <v>9097</v>
      </c>
      <c r="X3991">
        <v>9162</v>
      </c>
      <c r="Y3991">
        <v>9336</v>
      </c>
      <c r="Z3991">
        <v>9395</v>
      </c>
      <c r="AA3991">
        <v>9593</v>
      </c>
      <c r="AB3991">
        <v>9711</v>
      </c>
      <c r="AC3991">
        <v>9851</v>
      </c>
      <c r="AD3991">
        <v>9875</v>
      </c>
      <c r="AE3991">
        <v>10035</v>
      </c>
      <c r="AF3991">
        <v>9983</v>
      </c>
      <c r="AG3991">
        <v>10200</v>
      </c>
      <c r="AH3991">
        <v>10209</v>
      </c>
      <c r="AI3991">
        <v>10434</v>
      </c>
      <c r="AJ3991">
        <v>10382</v>
      </c>
      <c r="AK3991">
        <v>10472</v>
      </c>
      <c r="AL3991">
        <v>10612</v>
      </c>
      <c r="AM3991">
        <v>10966</v>
      </c>
      <c r="AN3991">
        <v>11036</v>
      </c>
      <c r="AO3991">
        <v>11182</v>
      </c>
      <c r="AP3991">
        <v>11159</v>
      </c>
      <c r="AQ3991">
        <v>11350</v>
      </c>
      <c r="AR3991">
        <v>11386</v>
      </c>
    </row>
    <row r="3992" spans="1:44" x14ac:dyDescent="0.25">
      <c r="A3992" t="str">
        <f t="shared" si="62"/>
        <v>Salzburg-UmgebungKammermitgliedschaftenInsgesamt</v>
      </c>
      <c r="B3992">
        <v>3991</v>
      </c>
      <c r="C3992">
        <v>503</v>
      </c>
      <c r="D3992" t="s">
        <v>223</v>
      </c>
      <c r="E3992" t="s">
        <v>39</v>
      </c>
      <c r="F3992" t="s">
        <v>48</v>
      </c>
      <c r="G3992">
        <v>8481</v>
      </c>
      <c r="H3992">
        <v>8807</v>
      </c>
      <c r="I3992">
        <v>9168</v>
      </c>
      <c r="J3992">
        <v>9403</v>
      </c>
      <c r="K3992">
        <v>9567</v>
      </c>
      <c r="L3992">
        <v>9682</v>
      </c>
      <c r="M3992">
        <v>9823</v>
      </c>
      <c r="N3992">
        <v>10158</v>
      </c>
      <c r="O3992">
        <v>10264</v>
      </c>
      <c r="P3992">
        <v>10415</v>
      </c>
      <c r="Q3992">
        <v>10590</v>
      </c>
      <c r="R3992">
        <v>10679</v>
      </c>
      <c r="S3992">
        <v>10747</v>
      </c>
      <c r="T3992">
        <v>10897</v>
      </c>
      <c r="U3992">
        <v>11042</v>
      </c>
      <c r="V3992">
        <v>11188</v>
      </c>
      <c r="W3992">
        <v>11361</v>
      </c>
      <c r="X3992">
        <v>11514</v>
      </c>
      <c r="Y3992">
        <v>11717</v>
      </c>
      <c r="Z3992">
        <v>11831</v>
      </c>
      <c r="AA3992">
        <v>12043</v>
      </c>
      <c r="AB3992">
        <v>12209</v>
      </c>
      <c r="AC3992">
        <v>12284</v>
      </c>
      <c r="AD3992">
        <v>12368</v>
      </c>
      <c r="AE3992">
        <v>12515</v>
      </c>
      <c r="AF3992">
        <v>12519</v>
      </c>
      <c r="AG3992">
        <v>12659</v>
      </c>
      <c r="AH3992">
        <v>12669</v>
      </c>
      <c r="AI3992">
        <v>12844</v>
      </c>
      <c r="AJ3992">
        <v>12776</v>
      </c>
      <c r="AK3992">
        <v>12921</v>
      </c>
      <c r="AL3992">
        <v>13034</v>
      </c>
      <c r="AM3992">
        <v>13354</v>
      </c>
      <c r="AN3992">
        <v>13322</v>
      </c>
      <c r="AO3992">
        <v>13414</v>
      </c>
      <c r="AP3992">
        <v>13424</v>
      </c>
      <c r="AQ3992">
        <v>13546</v>
      </c>
      <c r="AR3992">
        <v>13581</v>
      </c>
    </row>
    <row r="3993" spans="1:44" x14ac:dyDescent="0.25">
      <c r="A3993" t="str">
        <f t="shared" si="62"/>
        <v>Salzburg-UmgebungKammermitgliedschaftenRuhend</v>
      </c>
      <c r="B3993">
        <v>3992</v>
      </c>
      <c r="C3993">
        <v>503</v>
      </c>
      <c r="D3993" t="s">
        <v>223</v>
      </c>
      <c r="E3993" t="s">
        <v>39</v>
      </c>
      <c r="F3993" t="s">
        <v>51</v>
      </c>
      <c r="G3993">
        <v>2011</v>
      </c>
      <c r="H3993">
        <v>2144</v>
      </c>
      <c r="I3993">
        <v>2223</v>
      </c>
      <c r="J3993">
        <v>2209</v>
      </c>
      <c r="K3993">
        <v>2217</v>
      </c>
      <c r="L3993">
        <v>2194</v>
      </c>
      <c r="M3993">
        <v>2159</v>
      </c>
      <c r="N3993">
        <v>2150</v>
      </c>
      <c r="O3993">
        <v>2134</v>
      </c>
      <c r="P3993">
        <v>2184</v>
      </c>
      <c r="Q3993">
        <v>2198</v>
      </c>
      <c r="R3993">
        <v>2190</v>
      </c>
      <c r="S3993">
        <v>2176</v>
      </c>
      <c r="T3993">
        <v>2238</v>
      </c>
      <c r="U3993">
        <v>2202</v>
      </c>
      <c r="V3993">
        <v>2268</v>
      </c>
      <c r="W3993">
        <v>2264</v>
      </c>
      <c r="X3993">
        <v>2352</v>
      </c>
      <c r="Y3993">
        <v>2381</v>
      </c>
      <c r="Z3993">
        <v>2436</v>
      </c>
      <c r="AA3993">
        <v>2450</v>
      </c>
      <c r="AB3993">
        <v>2498</v>
      </c>
      <c r="AC3993">
        <v>2433</v>
      </c>
      <c r="AD3993">
        <v>2493</v>
      </c>
      <c r="AE3993">
        <v>2480</v>
      </c>
      <c r="AF3993">
        <v>2536</v>
      </c>
      <c r="AG3993">
        <v>2459</v>
      </c>
      <c r="AH3993">
        <v>2460</v>
      </c>
      <c r="AI3993">
        <v>2410</v>
      </c>
      <c r="AJ3993">
        <v>2394</v>
      </c>
      <c r="AK3993">
        <v>2449</v>
      </c>
      <c r="AL3993">
        <v>2422</v>
      </c>
      <c r="AM3993">
        <v>2388</v>
      </c>
      <c r="AN3993">
        <v>2286</v>
      </c>
      <c r="AO3993">
        <v>2232</v>
      </c>
      <c r="AP3993">
        <v>2265</v>
      </c>
      <c r="AQ3993">
        <v>2196</v>
      </c>
      <c r="AR3993">
        <v>2195</v>
      </c>
    </row>
    <row r="3994" spans="1:44" x14ac:dyDescent="0.25">
      <c r="A3994" t="str">
        <f t="shared" si="62"/>
        <v>Salzburg-UmgebungLehrlinge1. Lehrjahr, männlich</v>
      </c>
      <c r="B3994">
        <v>3993</v>
      </c>
      <c r="C3994">
        <v>503</v>
      </c>
      <c r="D3994" t="s">
        <v>223</v>
      </c>
      <c r="E3994" t="s">
        <v>46</v>
      </c>
      <c r="F3994" t="s">
        <v>65</v>
      </c>
      <c r="G3994">
        <v>400</v>
      </c>
      <c r="H3994">
        <v>443</v>
      </c>
      <c r="I3994">
        <v>460</v>
      </c>
      <c r="J3994">
        <v>482</v>
      </c>
      <c r="K3994">
        <v>536</v>
      </c>
      <c r="L3994">
        <v>549</v>
      </c>
      <c r="M3994">
        <v>530</v>
      </c>
      <c r="N3994">
        <v>466</v>
      </c>
      <c r="O3994">
        <v>474</v>
      </c>
      <c r="P3994">
        <v>487</v>
      </c>
      <c r="Q3994">
        <v>435</v>
      </c>
      <c r="R3994">
        <v>424</v>
      </c>
      <c r="S3994">
        <v>387</v>
      </c>
      <c r="T3994">
        <v>383</v>
      </c>
      <c r="U3994">
        <v>356</v>
      </c>
      <c r="V3994">
        <v>396</v>
      </c>
      <c r="W3994">
        <v>469</v>
      </c>
      <c r="X3994">
        <v>422</v>
      </c>
      <c r="Y3994">
        <v>414</v>
      </c>
      <c r="Z3994">
        <v>411</v>
      </c>
      <c r="AA3994">
        <v>389</v>
      </c>
      <c r="AB3994">
        <v>404</v>
      </c>
    </row>
    <row r="3995" spans="1:44" x14ac:dyDescent="0.25">
      <c r="A3995" t="str">
        <f t="shared" si="62"/>
        <v>Salzburg-UmgebungLehrlinge1. Lehrjahr, weiblich</v>
      </c>
      <c r="B3995">
        <v>3994</v>
      </c>
      <c r="C3995">
        <v>503</v>
      </c>
      <c r="D3995" t="s">
        <v>223</v>
      </c>
      <c r="E3995" t="s">
        <v>46</v>
      </c>
      <c r="F3995" t="s">
        <v>66</v>
      </c>
      <c r="G3995">
        <v>236</v>
      </c>
      <c r="H3995">
        <v>241</v>
      </c>
      <c r="I3995">
        <v>220</v>
      </c>
      <c r="J3995">
        <v>242</v>
      </c>
      <c r="K3995">
        <v>263</v>
      </c>
      <c r="L3995">
        <v>288</v>
      </c>
      <c r="M3995">
        <v>276</v>
      </c>
      <c r="N3995">
        <v>228</v>
      </c>
      <c r="O3995">
        <v>274</v>
      </c>
      <c r="P3995">
        <v>237</v>
      </c>
      <c r="Q3995">
        <v>236</v>
      </c>
      <c r="R3995">
        <v>233</v>
      </c>
      <c r="S3995">
        <v>221</v>
      </c>
      <c r="T3995">
        <v>183</v>
      </c>
      <c r="U3995">
        <v>191</v>
      </c>
      <c r="V3995">
        <v>188</v>
      </c>
      <c r="W3995">
        <v>199</v>
      </c>
      <c r="X3995">
        <v>177</v>
      </c>
      <c r="Y3995">
        <v>161</v>
      </c>
      <c r="Z3995">
        <v>199</v>
      </c>
      <c r="AA3995">
        <v>194</v>
      </c>
      <c r="AB3995">
        <v>183</v>
      </c>
    </row>
    <row r="3996" spans="1:44" x14ac:dyDescent="0.25">
      <c r="A3996" t="str">
        <f t="shared" si="62"/>
        <v>Salzburg-UmgebungLehrlinge2. Lehrjahr, männlich</v>
      </c>
      <c r="B3996">
        <v>3995</v>
      </c>
      <c r="C3996">
        <v>503</v>
      </c>
      <c r="D3996" t="s">
        <v>223</v>
      </c>
      <c r="E3996" t="s">
        <v>46</v>
      </c>
      <c r="F3996" t="s">
        <v>67</v>
      </c>
      <c r="G3996">
        <v>452</v>
      </c>
      <c r="H3996">
        <v>413</v>
      </c>
      <c r="I3996">
        <v>452</v>
      </c>
      <c r="J3996">
        <v>478</v>
      </c>
      <c r="K3996">
        <v>494</v>
      </c>
      <c r="L3996">
        <v>546</v>
      </c>
      <c r="M3996">
        <v>555</v>
      </c>
      <c r="N3996">
        <v>536</v>
      </c>
      <c r="O3996">
        <v>473</v>
      </c>
      <c r="P3996">
        <v>482</v>
      </c>
      <c r="Q3996">
        <v>512</v>
      </c>
      <c r="R3996">
        <v>430</v>
      </c>
      <c r="S3996">
        <v>440</v>
      </c>
      <c r="T3996">
        <v>392</v>
      </c>
      <c r="U3996">
        <v>410</v>
      </c>
      <c r="V3996">
        <v>396</v>
      </c>
      <c r="W3996">
        <v>413</v>
      </c>
      <c r="X3996">
        <v>469</v>
      </c>
      <c r="Y3996">
        <v>441</v>
      </c>
      <c r="Z3996">
        <v>447</v>
      </c>
      <c r="AA3996">
        <v>424</v>
      </c>
      <c r="AB3996">
        <v>409</v>
      </c>
    </row>
    <row r="3997" spans="1:44" x14ac:dyDescent="0.25">
      <c r="A3997" t="str">
        <f t="shared" si="62"/>
        <v>Salzburg-UmgebungLehrlinge2. Lehrjahr, weiblich</v>
      </c>
      <c r="B3997">
        <v>3996</v>
      </c>
      <c r="C3997">
        <v>503</v>
      </c>
      <c r="D3997" t="s">
        <v>223</v>
      </c>
      <c r="E3997" t="s">
        <v>46</v>
      </c>
      <c r="F3997" t="s">
        <v>68</v>
      </c>
      <c r="G3997">
        <v>239</v>
      </c>
      <c r="H3997">
        <v>227</v>
      </c>
      <c r="I3997">
        <v>232</v>
      </c>
      <c r="J3997">
        <v>243</v>
      </c>
      <c r="K3997">
        <v>269</v>
      </c>
      <c r="L3997">
        <v>276</v>
      </c>
      <c r="M3997">
        <v>293</v>
      </c>
      <c r="N3997">
        <v>270</v>
      </c>
      <c r="O3997">
        <v>248</v>
      </c>
      <c r="P3997">
        <v>291</v>
      </c>
      <c r="Q3997">
        <v>281</v>
      </c>
      <c r="R3997">
        <v>263</v>
      </c>
      <c r="S3997">
        <v>235</v>
      </c>
      <c r="T3997">
        <v>238</v>
      </c>
      <c r="U3997">
        <v>197</v>
      </c>
      <c r="V3997">
        <v>205</v>
      </c>
      <c r="W3997">
        <v>207</v>
      </c>
      <c r="X3997">
        <v>214</v>
      </c>
      <c r="Y3997">
        <v>210</v>
      </c>
      <c r="Z3997">
        <v>188</v>
      </c>
      <c r="AA3997">
        <v>214</v>
      </c>
      <c r="AB3997">
        <v>202</v>
      </c>
    </row>
    <row r="3998" spans="1:44" x14ac:dyDescent="0.25">
      <c r="A3998" t="str">
        <f t="shared" si="62"/>
        <v>Salzburg-UmgebungLehrlinge3. Lehrjahr, männlich</v>
      </c>
      <c r="B3998">
        <v>3997</v>
      </c>
      <c r="C3998">
        <v>503</v>
      </c>
      <c r="D3998" t="s">
        <v>223</v>
      </c>
      <c r="E3998" t="s">
        <v>46</v>
      </c>
      <c r="F3998" t="s">
        <v>69</v>
      </c>
      <c r="G3998">
        <v>451</v>
      </c>
      <c r="H3998">
        <v>425</v>
      </c>
      <c r="I3998">
        <v>404</v>
      </c>
      <c r="J3998">
        <v>436</v>
      </c>
      <c r="K3998">
        <v>465</v>
      </c>
      <c r="L3998">
        <v>466</v>
      </c>
      <c r="M3998">
        <v>502</v>
      </c>
      <c r="N3998">
        <v>525</v>
      </c>
      <c r="O3998">
        <v>488</v>
      </c>
      <c r="P3998">
        <v>458</v>
      </c>
      <c r="Q3998">
        <v>451</v>
      </c>
      <c r="R3998">
        <v>481</v>
      </c>
      <c r="S3998">
        <v>411</v>
      </c>
      <c r="T3998">
        <v>408</v>
      </c>
      <c r="U3998">
        <v>375</v>
      </c>
      <c r="V3998">
        <v>388</v>
      </c>
      <c r="W3998">
        <v>372</v>
      </c>
      <c r="X3998">
        <v>379</v>
      </c>
      <c r="Y3998">
        <v>458</v>
      </c>
      <c r="Z3998">
        <v>402</v>
      </c>
      <c r="AA3998">
        <v>413</v>
      </c>
      <c r="AB3998">
        <v>397</v>
      </c>
    </row>
    <row r="3999" spans="1:44" x14ac:dyDescent="0.25">
      <c r="A3999" t="str">
        <f t="shared" si="62"/>
        <v>Salzburg-UmgebungLehrlinge3. Lehrjahr, weiblich</v>
      </c>
      <c r="B3999">
        <v>3998</v>
      </c>
      <c r="C3999">
        <v>503</v>
      </c>
      <c r="D3999" t="s">
        <v>223</v>
      </c>
      <c r="E3999" t="s">
        <v>46</v>
      </c>
      <c r="F3999" t="s">
        <v>70</v>
      </c>
      <c r="G3999">
        <v>213</v>
      </c>
      <c r="H3999">
        <v>228</v>
      </c>
      <c r="I3999">
        <v>214</v>
      </c>
      <c r="J3999">
        <v>213</v>
      </c>
      <c r="K3999">
        <v>224</v>
      </c>
      <c r="L3999">
        <v>253</v>
      </c>
      <c r="M3999">
        <v>266</v>
      </c>
      <c r="N3999">
        <v>273</v>
      </c>
      <c r="O3999">
        <v>250</v>
      </c>
      <c r="P3999">
        <v>227</v>
      </c>
      <c r="Q3999">
        <v>269</v>
      </c>
      <c r="R3999">
        <v>270</v>
      </c>
      <c r="S3999">
        <v>243</v>
      </c>
      <c r="T3999">
        <v>218</v>
      </c>
      <c r="U3999">
        <v>214</v>
      </c>
      <c r="V3999">
        <v>172</v>
      </c>
      <c r="W3999">
        <v>183</v>
      </c>
      <c r="X3999">
        <v>197</v>
      </c>
      <c r="Y3999">
        <v>201</v>
      </c>
      <c r="Z3999">
        <v>195</v>
      </c>
      <c r="AA3999">
        <v>172</v>
      </c>
      <c r="AB3999">
        <v>195</v>
      </c>
    </row>
    <row r="4000" spans="1:44" x14ac:dyDescent="0.25">
      <c r="A4000" t="str">
        <f t="shared" si="62"/>
        <v>Salzburg-UmgebungLehrlinge4. Lehrjahr, männlich</v>
      </c>
      <c r="B4000">
        <v>3999</v>
      </c>
      <c r="C4000">
        <v>503</v>
      </c>
      <c r="D4000" t="s">
        <v>223</v>
      </c>
      <c r="E4000" t="s">
        <v>46</v>
      </c>
      <c r="F4000" t="s">
        <v>71</v>
      </c>
      <c r="G4000">
        <v>163</v>
      </c>
      <c r="H4000">
        <v>197</v>
      </c>
      <c r="I4000">
        <v>199</v>
      </c>
      <c r="J4000">
        <v>172</v>
      </c>
      <c r="K4000">
        <v>213</v>
      </c>
      <c r="L4000">
        <v>209</v>
      </c>
      <c r="M4000">
        <v>203</v>
      </c>
      <c r="N4000">
        <v>224</v>
      </c>
      <c r="O4000">
        <v>241</v>
      </c>
      <c r="P4000">
        <v>233</v>
      </c>
      <c r="Q4000">
        <v>196</v>
      </c>
      <c r="R4000">
        <v>200</v>
      </c>
      <c r="S4000">
        <v>217</v>
      </c>
      <c r="T4000">
        <v>195</v>
      </c>
      <c r="U4000">
        <v>206</v>
      </c>
      <c r="V4000">
        <v>196</v>
      </c>
      <c r="W4000">
        <v>187</v>
      </c>
      <c r="X4000">
        <v>178</v>
      </c>
      <c r="Y4000">
        <v>186</v>
      </c>
      <c r="Z4000">
        <v>227</v>
      </c>
      <c r="AA4000">
        <v>185</v>
      </c>
      <c r="AB4000">
        <v>214</v>
      </c>
    </row>
    <row r="4001" spans="1:28" x14ac:dyDescent="0.25">
      <c r="A4001" t="str">
        <f t="shared" si="62"/>
        <v>Salzburg-UmgebungLehrlinge4. Lehrjahr, weiblich</v>
      </c>
      <c r="B4001">
        <v>4000</v>
      </c>
      <c r="C4001">
        <v>503</v>
      </c>
      <c r="D4001" t="s">
        <v>223</v>
      </c>
      <c r="E4001" t="s">
        <v>46</v>
      </c>
      <c r="F4001" t="s">
        <v>72</v>
      </c>
      <c r="G4001">
        <v>11</v>
      </c>
      <c r="H4001">
        <v>17</v>
      </c>
      <c r="I4001">
        <v>10</v>
      </c>
      <c r="J4001">
        <v>17</v>
      </c>
      <c r="K4001">
        <v>15</v>
      </c>
      <c r="L4001">
        <v>15</v>
      </c>
      <c r="M4001">
        <v>15</v>
      </c>
      <c r="N4001">
        <v>22</v>
      </c>
      <c r="O4001">
        <v>17</v>
      </c>
      <c r="P4001">
        <v>14</v>
      </c>
      <c r="Q4001">
        <v>17</v>
      </c>
      <c r="R4001">
        <v>20</v>
      </c>
      <c r="S4001">
        <v>22</v>
      </c>
      <c r="T4001">
        <v>17</v>
      </c>
      <c r="U4001">
        <v>17</v>
      </c>
      <c r="V4001">
        <v>18</v>
      </c>
      <c r="W4001">
        <v>28</v>
      </c>
      <c r="X4001">
        <v>21</v>
      </c>
      <c r="Y4001">
        <v>18</v>
      </c>
      <c r="Z4001">
        <v>14</v>
      </c>
      <c r="AA4001">
        <v>21</v>
      </c>
      <c r="AB4001">
        <v>20</v>
      </c>
    </row>
    <row r="4002" spans="1:28" x14ac:dyDescent="0.25">
      <c r="A4002" t="str">
        <f t="shared" si="62"/>
        <v>Salzburg-UmgebungLehrlingeFrauen</v>
      </c>
      <c r="B4002">
        <v>4001</v>
      </c>
      <c r="C4002">
        <v>503</v>
      </c>
      <c r="D4002" t="s">
        <v>223</v>
      </c>
      <c r="E4002" t="s">
        <v>46</v>
      </c>
      <c r="F4002" t="s">
        <v>47</v>
      </c>
      <c r="G4002">
        <v>699</v>
      </c>
      <c r="H4002">
        <v>713</v>
      </c>
      <c r="I4002">
        <v>676</v>
      </c>
      <c r="J4002">
        <v>715</v>
      </c>
      <c r="K4002">
        <v>771</v>
      </c>
      <c r="L4002">
        <v>832</v>
      </c>
      <c r="M4002">
        <v>850</v>
      </c>
      <c r="N4002">
        <v>793</v>
      </c>
      <c r="O4002">
        <v>789</v>
      </c>
      <c r="P4002">
        <v>769</v>
      </c>
      <c r="Q4002">
        <v>803</v>
      </c>
      <c r="R4002">
        <v>786</v>
      </c>
      <c r="S4002">
        <v>721</v>
      </c>
      <c r="T4002">
        <v>656</v>
      </c>
      <c r="U4002">
        <v>619</v>
      </c>
      <c r="V4002">
        <v>583</v>
      </c>
      <c r="W4002">
        <v>617</v>
      </c>
      <c r="X4002">
        <v>609</v>
      </c>
      <c r="Y4002">
        <v>590</v>
      </c>
      <c r="Z4002">
        <v>596</v>
      </c>
      <c r="AA4002">
        <v>601</v>
      </c>
      <c r="AB4002">
        <v>600</v>
      </c>
    </row>
    <row r="4003" spans="1:28" x14ac:dyDescent="0.25">
      <c r="A4003" t="str">
        <f t="shared" si="62"/>
        <v>Salzburg-UmgebungLehrlingeInsgesamt</v>
      </c>
      <c r="B4003">
        <v>4002</v>
      </c>
      <c r="C4003">
        <v>503</v>
      </c>
      <c r="D4003" t="s">
        <v>223</v>
      </c>
      <c r="E4003" t="s">
        <v>46</v>
      </c>
      <c r="F4003" t="s">
        <v>48</v>
      </c>
      <c r="G4003">
        <v>2165</v>
      </c>
      <c r="H4003">
        <v>2191</v>
      </c>
      <c r="I4003">
        <v>2191</v>
      </c>
      <c r="J4003">
        <v>2283</v>
      </c>
      <c r="K4003">
        <v>2479</v>
      </c>
      <c r="L4003">
        <v>2602</v>
      </c>
      <c r="M4003">
        <v>2640</v>
      </c>
      <c r="N4003">
        <v>2544</v>
      </c>
      <c r="O4003">
        <v>2465</v>
      </c>
      <c r="P4003">
        <v>2429</v>
      </c>
      <c r="Q4003">
        <v>2397</v>
      </c>
      <c r="R4003">
        <v>2321</v>
      </c>
      <c r="S4003">
        <v>2176</v>
      </c>
      <c r="T4003">
        <v>2034</v>
      </c>
      <c r="U4003">
        <v>1966</v>
      </c>
      <c r="V4003">
        <v>1959</v>
      </c>
      <c r="W4003">
        <v>2058</v>
      </c>
      <c r="X4003">
        <v>2057</v>
      </c>
      <c r="Y4003">
        <v>2089</v>
      </c>
      <c r="Z4003">
        <v>2083</v>
      </c>
      <c r="AA4003">
        <v>2012</v>
      </c>
      <c r="AB4003">
        <v>2024</v>
      </c>
    </row>
    <row r="4004" spans="1:28" x14ac:dyDescent="0.25">
      <c r="A4004" t="str">
        <f t="shared" si="62"/>
        <v>Salzburg-UmgebungLehrlingeMänner</v>
      </c>
      <c r="B4004">
        <v>4003</v>
      </c>
      <c r="C4004">
        <v>503</v>
      </c>
      <c r="D4004" t="s">
        <v>223</v>
      </c>
      <c r="E4004" t="s">
        <v>46</v>
      </c>
      <c r="F4004" t="s">
        <v>49</v>
      </c>
      <c r="G4004">
        <v>1466</v>
      </c>
      <c r="H4004">
        <v>1478</v>
      </c>
      <c r="I4004">
        <v>1515</v>
      </c>
      <c r="J4004">
        <v>1568</v>
      </c>
      <c r="K4004">
        <v>1708</v>
      </c>
      <c r="L4004">
        <v>1770</v>
      </c>
      <c r="M4004">
        <v>1790</v>
      </c>
      <c r="N4004">
        <v>1751</v>
      </c>
      <c r="O4004">
        <v>1676</v>
      </c>
      <c r="P4004">
        <v>1660</v>
      </c>
      <c r="Q4004">
        <v>1594</v>
      </c>
      <c r="R4004">
        <v>1535</v>
      </c>
      <c r="S4004">
        <v>1455</v>
      </c>
      <c r="T4004">
        <v>1378</v>
      </c>
      <c r="U4004">
        <v>1347</v>
      </c>
      <c r="V4004">
        <v>1376</v>
      </c>
      <c r="W4004">
        <v>1441</v>
      </c>
      <c r="X4004">
        <v>1448</v>
      </c>
      <c r="Y4004">
        <v>1499</v>
      </c>
      <c r="Z4004">
        <v>1487</v>
      </c>
      <c r="AA4004">
        <v>1411</v>
      </c>
      <c r="AB4004">
        <v>1424</v>
      </c>
    </row>
    <row r="4005" spans="1:28" x14ac:dyDescent="0.25">
      <c r="A4005" t="str">
        <f t="shared" si="62"/>
        <v>Salzburg-UmgebungNeugründungenInsgesamt</v>
      </c>
      <c r="B4005">
        <v>4004</v>
      </c>
      <c r="C4005">
        <v>503</v>
      </c>
      <c r="D4005" t="s">
        <v>223</v>
      </c>
      <c r="E4005" t="s">
        <v>41</v>
      </c>
      <c r="F4005" t="s">
        <v>48</v>
      </c>
      <c r="G4005">
        <v>563</v>
      </c>
      <c r="H4005">
        <v>589.87531716943897</v>
      </c>
      <c r="I4005">
        <v>559.83609958506202</v>
      </c>
      <c r="J4005">
        <v>501.72493150684898</v>
      </c>
      <c r="K4005">
        <v>532.15172413793096</v>
      </c>
      <c r="L4005">
        <v>549.86800205444297</v>
      </c>
      <c r="M4005">
        <v>612.15487132352905</v>
      </c>
      <c r="N4005">
        <v>583</v>
      </c>
      <c r="O4005">
        <v>582.90018832391695</v>
      </c>
      <c r="P4005">
        <v>587</v>
      </c>
      <c r="Q4005">
        <v>602.86466165413503</v>
      </c>
      <c r="R4005">
        <v>631.87616511318197</v>
      </c>
      <c r="S4005">
        <v>646.71012544802898</v>
      </c>
      <c r="T4005">
        <v>597.44706426259802</v>
      </c>
      <c r="U4005">
        <v>600.27384755819298</v>
      </c>
      <c r="V4005">
        <v>637</v>
      </c>
      <c r="W4005">
        <v>679</v>
      </c>
      <c r="X4005">
        <v>642</v>
      </c>
      <c r="Y4005">
        <v>667</v>
      </c>
      <c r="Z4005">
        <v>758</v>
      </c>
      <c r="AA4005">
        <v>628</v>
      </c>
      <c r="AB4005">
        <v>688</v>
      </c>
    </row>
    <row r="4006" spans="1:28" x14ac:dyDescent="0.25">
      <c r="A4006" t="str">
        <f t="shared" si="62"/>
        <v>Salzburg-UmgebungPendler (Auspendler/-innen)Insgesamt</v>
      </c>
      <c r="B4006">
        <v>4005</v>
      </c>
      <c r="C4006">
        <v>503</v>
      </c>
      <c r="D4006" t="s">
        <v>223</v>
      </c>
      <c r="E4006" t="s">
        <v>459</v>
      </c>
      <c r="F4006" t="s">
        <v>48</v>
      </c>
      <c r="G4006">
        <v>51650</v>
      </c>
      <c r="H4006">
        <v>52621</v>
      </c>
      <c r="I4006">
        <v>53184</v>
      </c>
      <c r="J4006">
        <v>53758</v>
      </c>
      <c r="K4006">
        <v>53943</v>
      </c>
      <c r="L4006">
        <v>54409</v>
      </c>
      <c r="M4006">
        <v>54930</v>
      </c>
      <c r="N4006">
        <v>55908</v>
      </c>
      <c r="O4006">
        <v>57082</v>
      </c>
      <c r="P4006">
        <v>57993</v>
      </c>
      <c r="Q4006">
        <v>58331</v>
      </c>
      <c r="R4006">
        <v>57914</v>
      </c>
      <c r="S4006">
        <v>59319</v>
      </c>
    </row>
    <row r="4007" spans="1:28" x14ac:dyDescent="0.25">
      <c r="A4007" t="str">
        <f t="shared" si="62"/>
        <v>Salzburg-UmgebungPendler ins AuslandInsgesamt</v>
      </c>
      <c r="B4007">
        <v>4006</v>
      </c>
      <c r="C4007">
        <v>503</v>
      </c>
      <c r="D4007" t="s">
        <v>223</v>
      </c>
      <c r="E4007" t="s">
        <v>304</v>
      </c>
      <c r="F4007" t="s">
        <v>48</v>
      </c>
      <c r="G4007">
        <v>492</v>
      </c>
      <c r="H4007">
        <v>634</v>
      </c>
      <c r="I4007">
        <v>860</v>
      </c>
      <c r="J4007">
        <v>626</v>
      </c>
      <c r="K4007">
        <v>629</v>
      </c>
      <c r="L4007">
        <v>707</v>
      </c>
      <c r="M4007">
        <v>716</v>
      </c>
      <c r="N4007">
        <v>768</v>
      </c>
      <c r="O4007">
        <v>845</v>
      </c>
      <c r="P4007">
        <v>825</v>
      </c>
      <c r="Q4007">
        <v>855</v>
      </c>
      <c r="R4007">
        <v>824</v>
      </c>
      <c r="S4007">
        <v>816</v>
      </c>
    </row>
    <row r="4008" spans="1:28" x14ac:dyDescent="0.25">
      <c r="A4008" t="str">
        <f t="shared" si="62"/>
        <v>Salzburg-UmgebungPendler zw. BundesländernInsgesamt</v>
      </c>
      <c r="B4008">
        <v>4007</v>
      </c>
      <c r="C4008">
        <v>503</v>
      </c>
      <c r="D4008" t="s">
        <v>223</v>
      </c>
      <c r="E4008" t="s">
        <v>433</v>
      </c>
      <c r="F4008" t="s">
        <v>48</v>
      </c>
      <c r="G4008">
        <v>6532</v>
      </c>
      <c r="H4008">
        <v>6441</v>
      </c>
      <c r="I4008">
        <v>6559</v>
      </c>
      <c r="J4008">
        <v>6824</v>
      </c>
      <c r="K4008">
        <v>6739</v>
      </c>
      <c r="L4008">
        <v>6622</v>
      </c>
      <c r="M4008">
        <v>6646</v>
      </c>
      <c r="N4008">
        <v>7183</v>
      </c>
      <c r="O4008">
        <v>7223</v>
      </c>
      <c r="P4008">
        <v>7394</v>
      </c>
      <c r="Q4008">
        <v>7645</v>
      </c>
      <c r="R4008">
        <v>7846</v>
      </c>
      <c r="S4008">
        <v>8302</v>
      </c>
    </row>
    <row r="4009" spans="1:28" x14ac:dyDescent="0.25">
      <c r="A4009" t="str">
        <f t="shared" si="62"/>
        <v>Salzburg-UmgebungPendler zw. Gemeinden eines Pol. BezirkesInsgesamt</v>
      </c>
      <c r="B4009">
        <v>4008</v>
      </c>
      <c r="C4009">
        <v>503</v>
      </c>
      <c r="D4009" t="s">
        <v>223</v>
      </c>
      <c r="E4009" t="s">
        <v>305</v>
      </c>
      <c r="F4009" t="s">
        <v>48</v>
      </c>
      <c r="G4009">
        <v>18023</v>
      </c>
      <c r="H4009">
        <v>16310</v>
      </c>
      <c r="I4009">
        <v>17163</v>
      </c>
      <c r="J4009">
        <v>17206</v>
      </c>
      <c r="K4009">
        <v>17452</v>
      </c>
      <c r="L4009">
        <v>17518</v>
      </c>
      <c r="M4009">
        <v>17509</v>
      </c>
      <c r="N4009">
        <v>17863</v>
      </c>
      <c r="O4009">
        <v>18461</v>
      </c>
      <c r="P4009">
        <v>18746</v>
      </c>
      <c r="Q4009">
        <v>19075</v>
      </c>
      <c r="R4009">
        <v>19036</v>
      </c>
      <c r="S4009">
        <v>19289</v>
      </c>
    </row>
    <row r="4010" spans="1:28" x14ac:dyDescent="0.25">
      <c r="A4010" t="str">
        <f t="shared" si="62"/>
        <v>Salzburg-UmgebungPendler zw. Pol. Bez. des BundeslandesInsgesamt</v>
      </c>
      <c r="B4010">
        <v>4009</v>
      </c>
      <c r="C4010">
        <v>503</v>
      </c>
      <c r="D4010" t="s">
        <v>223</v>
      </c>
      <c r="E4010" t="s">
        <v>306</v>
      </c>
      <c r="F4010" t="s">
        <v>48</v>
      </c>
      <c r="G4010">
        <v>26603</v>
      </c>
      <c r="H4010">
        <v>29236</v>
      </c>
      <c r="I4010">
        <v>28602</v>
      </c>
      <c r="J4010">
        <v>29102</v>
      </c>
      <c r="K4010">
        <v>29123</v>
      </c>
      <c r="L4010">
        <v>29562</v>
      </c>
      <c r="M4010">
        <v>30059</v>
      </c>
      <c r="N4010">
        <v>30094</v>
      </c>
      <c r="O4010">
        <v>30553</v>
      </c>
      <c r="P4010">
        <v>31028</v>
      </c>
      <c r="Q4010">
        <v>30756</v>
      </c>
      <c r="R4010">
        <v>30208</v>
      </c>
      <c r="S4010">
        <v>30912</v>
      </c>
    </row>
    <row r="4011" spans="1:28" x14ac:dyDescent="0.25">
      <c r="A4011" t="str">
        <f t="shared" si="62"/>
        <v>Salzburg-UmgebungPensionisteneinkommenBrutto_Schnitt</v>
      </c>
      <c r="B4011">
        <v>4010</v>
      </c>
      <c r="C4011">
        <v>503</v>
      </c>
      <c r="D4011" t="s">
        <v>223</v>
      </c>
      <c r="E4011" t="s">
        <v>44</v>
      </c>
      <c r="F4011" t="s">
        <v>54</v>
      </c>
      <c r="G4011">
        <v>16913.861177414899</v>
      </c>
      <c r="H4011">
        <v>17336.619445763801</v>
      </c>
      <c r="I4011">
        <v>17960.751429751101</v>
      </c>
      <c r="J4011">
        <v>18459.3288717873</v>
      </c>
      <c r="K4011">
        <v>19187.740676840898</v>
      </c>
      <c r="L4011">
        <v>19797.146985368901</v>
      </c>
      <c r="M4011">
        <v>20437.9361965188</v>
      </c>
      <c r="N4011">
        <v>20958.571129906199</v>
      </c>
      <c r="O4011">
        <v>21140.113395353201</v>
      </c>
      <c r="P4011">
        <v>21780.378377531299</v>
      </c>
      <c r="Q4011">
        <v>22447.236855719901</v>
      </c>
      <c r="R4011">
        <v>23012.095218631701</v>
      </c>
      <c r="S4011">
        <v>23452.6410401096</v>
      </c>
      <c r="T4011">
        <v>23809.876452142798</v>
      </c>
      <c r="U4011">
        <v>24456.252718216001</v>
      </c>
      <c r="V4011">
        <v>25169.832904695901</v>
      </c>
      <c r="W4011">
        <v>26657.678997298401</v>
      </c>
      <c r="X4011">
        <v>27606.1341506684</v>
      </c>
      <c r="Y4011">
        <v>28510.731865485301</v>
      </c>
    </row>
    <row r="4012" spans="1:28" x14ac:dyDescent="0.25">
      <c r="A4012" t="str">
        <f t="shared" si="62"/>
        <v>Salzburg-UmgebungPensionisteneinkommenBruttobezüge 1000 EUR</v>
      </c>
      <c r="B4012">
        <v>4011</v>
      </c>
      <c r="C4012">
        <v>503</v>
      </c>
      <c r="D4012" t="s">
        <v>223</v>
      </c>
      <c r="E4012" t="s">
        <v>44</v>
      </c>
      <c r="F4012" t="s">
        <v>55</v>
      </c>
      <c r="G4012">
        <v>431963.10061000002</v>
      </c>
      <c r="H4012">
        <v>452624.46049000003</v>
      </c>
      <c r="I4012">
        <v>478492.37884000002</v>
      </c>
      <c r="J4012">
        <v>501318.4535</v>
      </c>
      <c r="K4012">
        <v>531826.60834000004</v>
      </c>
      <c r="L4012">
        <v>564238.48623000004</v>
      </c>
      <c r="M4012">
        <v>602367.29351999995</v>
      </c>
      <c r="N4012">
        <v>634374.03096</v>
      </c>
      <c r="O4012">
        <v>671494.56189000001</v>
      </c>
      <c r="P4012">
        <v>708798.85354000004</v>
      </c>
      <c r="Q4012">
        <v>743676.95703000005</v>
      </c>
      <c r="R4012">
        <v>766256.74659</v>
      </c>
      <c r="S4012">
        <v>787610.04405000003</v>
      </c>
      <c r="T4012">
        <v>811702.49812999996</v>
      </c>
      <c r="U4012">
        <v>844474.40636000002</v>
      </c>
      <c r="V4012">
        <v>889225.02668999997</v>
      </c>
      <c r="W4012">
        <v>947253.96548999997</v>
      </c>
      <c r="X4012">
        <v>1003703.82545</v>
      </c>
      <c r="Y4012">
        <v>1061882.2083300001</v>
      </c>
    </row>
    <row r="4013" spans="1:28" x14ac:dyDescent="0.25">
      <c r="A4013" t="str">
        <f t="shared" si="62"/>
        <v>Salzburg-UmgebungPensionisteneinkommenBruttobezüge Fälle</v>
      </c>
      <c r="B4013">
        <v>4012</v>
      </c>
      <c r="C4013">
        <v>503</v>
      </c>
      <c r="D4013" t="s">
        <v>223</v>
      </c>
      <c r="E4013" t="s">
        <v>44</v>
      </c>
      <c r="F4013" t="s">
        <v>56</v>
      </c>
      <c r="G4013">
        <v>25539</v>
      </c>
      <c r="H4013">
        <v>26108</v>
      </c>
      <c r="I4013">
        <v>26641</v>
      </c>
      <c r="J4013">
        <v>27158</v>
      </c>
      <c r="K4013">
        <v>27717</v>
      </c>
      <c r="L4013">
        <v>28501</v>
      </c>
      <c r="M4013">
        <v>29473</v>
      </c>
      <c r="N4013">
        <v>30268</v>
      </c>
      <c r="O4013">
        <v>31764</v>
      </c>
      <c r="P4013">
        <v>32543</v>
      </c>
      <c r="Q4013">
        <v>33130</v>
      </c>
      <c r="R4013">
        <v>33298</v>
      </c>
      <c r="S4013">
        <v>33583</v>
      </c>
      <c r="T4013">
        <v>34091</v>
      </c>
      <c r="U4013">
        <v>34530</v>
      </c>
      <c r="V4013">
        <v>35329</v>
      </c>
      <c r="W4013">
        <v>35534</v>
      </c>
      <c r="X4013">
        <v>36358</v>
      </c>
      <c r="Y4013">
        <v>37245</v>
      </c>
    </row>
    <row r="4014" spans="1:28" x14ac:dyDescent="0.25">
      <c r="A4014" t="str">
        <f t="shared" si="62"/>
        <v>Salzburg-UmgebungPensionisteneinkommenLohnsteuer 1000 EUR</v>
      </c>
      <c r="B4014">
        <v>4013</v>
      </c>
      <c r="C4014">
        <v>503</v>
      </c>
      <c r="D4014" t="s">
        <v>223</v>
      </c>
      <c r="E4014" t="s">
        <v>44</v>
      </c>
      <c r="F4014" t="s">
        <v>57</v>
      </c>
      <c r="G4014">
        <v>54411.866580000002</v>
      </c>
      <c r="H4014">
        <v>52878.240980000002</v>
      </c>
      <c r="I4014">
        <v>58210.683409999998</v>
      </c>
      <c r="J4014">
        <v>62934.306779999999</v>
      </c>
      <c r="K4014">
        <v>69332.220360000007</v>
      </c>
      <c r="L4014">
        <v>67146.426649999994</v>
      </c>
      <c r="M4014">
        <v>74801.141929999998</v>
      </c>
      <c r="N4014">
        <v>81902.867320000005</v>
      </c>
      <c r="O4014">
        <v>89638.323229999995</v>
      </c>
      <c r="P4014">
        <v>97292.699980000005</v>
      </c>
      <c r="Q4014">
        <v>104934.69567</v>
      </c>
      <c r="R4014">
        <v>111159.61818999999</v>
      </c>
      <c r="S4014">
        <v>96554.309580000001</v>
      </c>
      <c r="T4014">
        <v>100737.60782999999</v>
      </c>
      <c r="U4014">
        <v>107556.03443</v>
      </c>
      <c r="V4014">
        <v>116679.82962999999</v>
      </c>
      <c r="W4014">
        <v>118765.23153999999</v>
      </c>
      <c r="X4014">
        <v>129958.91061000001</v>
      </c>
      <c r="Y4014">
        <v>134754.83351</v>
      </c>
    </row>
    <row r="4015" spans="1:28" x14ac:dyDescent="0.25">
      <c r="A4015" t="str">
        <f t="shared" si="62"/>
        <v>Salzburg-UmgebungPensionisteneinkommenLohnsteuer Fälle</v>
      </c>
      <c r="B4015">
        <v>4014</v>
      </c>
      <c r="C4015">
        <v>503</v>
      </c>
      <c r="D4015" t="s">
        <v>223</v>
      </c>
      <c r="E4015" t="s">
        <v>44</v>
      </c>
      <c r="F4015" t="s">
        <v>58</v>
      </c>
      <c r="G4015">
        <v>14630</v>
      </c>
      <c r="H4015">
        <v>14204</v>
      </c>
      <c r="I4015">
        <v>15136</v>
      </c>
      <c r="J4015">
        <v>16612</v>
      </c>
      <c r="K4015">
        <v>17068</v>
      </c>
      <c r="L4015">
        <v>16818</v>
      </c>
      <c r="M4015">
        <v>17814</v>
      </c>
      <c r="N4015">
        <v>18682</v>
      </c>
      <c r="O4015">
        <v>19744</v>
      </c>
      <c r="P4015">
        <v>20642</v>
      </c>
      <c r="Q4015">
        <v>21695</v>
      </c>
      <c r="R4015">
        <v>22240</v>
      </c>
      <c r="S4015">
        <v>22675</v>
      </c>
      <c r="T4015">
        <v>23215</v>
      </c>
      <c r="U4015">
        <v>24094</v>
      </c>
      <c r="V4015">
        <v>25371</v>
      </c>
      <c r="W4015">
        <v>27061</v>
      </c>
      <c r="X4015">
        <v>28464</v>
      </c>
      <c r="Y4015">
        <v>29807</v>
      </c>
    </row>
    <row r="4016" spans="1:28" x14ac:dyDescent="0.25">
      <c r="A4016" t="str">
        <f t="shared" si="62"/>
        <v>Salzburg-UmgebungPensionisteneinkommenNetto_Schnitt</v>
      </c>
      <c r="B4016">
        <v>4015</v>
      </c>
      <c r="C4016">
        <v>503</v>
      </c>
      <c r="D4016" t="s">
        <v>223</v>
      </c>
      <c r="E4016" t="s">
        <v>44</v>
      </c>
      <c r="F4016" t="s">
        <v>59</v>
      </c>
      <c r="G4016">
        <v>13980.5739077489</v>
      </c>
      <c r="H4016">
        <v>14402.5077707982</v>
      </c>
      <c r="I4016">
        <v>14827.8541304756</v>
      </c>
      <c r="J4016">
        <v>15171.475456219199</v>
      </c>
      <c r="K4016">
        <v>15663.2323559548</v>
      </c>
      <c r="L4016">
        <v>16379.658982141</v>
      </c>
      <c r="M4016">
        <v>16808.624720591699</v>
      </c>
      <c r="N4016">
        <v>17137.621877560501</v>
      </c>
      <c r="O4016">
        <v>17194.921261176201</v>
      </c>
      <c r="P4016">
        <v>17634.056232062201</v>
      </c>
      <c r="Q4016">
        <v>18088.955698762398</v>
      </c>
      <c r="R4016">
        <v>18450.768894828499</v>
      </c>
      <c r="S4016">
        <v>19332.5827543698</v>
      </c>
      <c r="T4016">
        <v>19591.812740019399</v>
      </c>
      <c r="U4016">
        <v>20047.3960842745</v>
      </c>
      <c r="V4016">
        <v>20539.136711200401</v>
      </c>
      <c r="W4016">
        <v>21919.283867844901</v>
      </c>
      <c r="X4016">
        <v>22588.778592331801</v>
      </c>
      <c r="Y4016">
        <v>23406.080936233098</v>
      </c>
    </row>
    <row r="4017" spans="1:47" x14ac:dyDescent="0.25">
      <c r="A4017" t="str">
        <f t="shared" si="62"/>
        <v>Salzburg-UmgebungPensionisteneinkommenNettobezüge 1000 EUR</v>
      </c>
      <c r="B4017">
        <v>4016</v>
      </c>
      <c r="C4017">
        <v>503</v>
      </c>
      <c r="D4017" t="s">
        <v>223</v>
      </c>
      <c r="E4017" t="s">
        <v>44</v>
      </c>
      <c r="F4017" t="s">
        <v>60</v>
      </c>
      <c r="G4017">
        <v>357049.87702999997</v>
      </c>
      <c r="H4017">
        <v>376020.67288000003</v>
      </c>
      <c r="I4017">
        <v>395028.86189</v>
      </c>
      <c r="J4017">
        <v>412026.93044000003</v>
      </c>
      <c r="K4017">
        <v>434137.81121000001</v>
      </c>
      <c r="L4017">
        <v>466836.66064999998</v>
      </c>
      <c r="M4017">
        <v>495400.59639000002</v>
      </c>
      <c r="N4017">
        <v>518721.53898999997</v>
      </c>
      <c r="O4017">
        <v>546179.47893999994</v>
      </c>
      <c r="P4017">
        <v>573865.09195999999</v>
      </c>
      <c r="Q4017">
        <v>599287.10230000003</v>
      </c>
      <c r="R4017">
        <v>614373.70265999995</v>
      </c>
      <c r="S4017">
        <v>649246.12664000003</v>
      </c>
      <c r="T4017">
        <v>667904.48811999999</v>
      </c>
      <c r="U4017">
        <v>692236.58678999997</v>
      </c>
      <c r="V4017">
        <v>725627.16087000002</v>
      </c>
      <c r="W4017">
        <v>778879.83296000003</v>
      </c>
      <c r="X4017">
        <v>821282.81206000003</v>
      </c>
      <c r="Y4017">
        <v>871759.48447000002</v>
      </c>
    </row>
    <row r="4018" spans="1:47" x14ac:dyDescent="0.25">
      <c r="A4018" t="str">
        <f t="shared" si="62"/>
        <v>Salzburg-UmgebungPensionisteneinkommenSV-Beiträge 1000 EUR</v>
      </c>
      <c r="B4018">
        <v>4017</v>
      </c>
      <c r="C4018">
        <v>503</v>
      </c>
      <c r="D4018" t="s">
        <v>223</v>
      </c>
      <c r="E4018" t="s">
        <v>44</v>
      </c>
      <c r="F4018" t="s">
        <v>61</v>
      </c>
      <c r="G4018">
        <v>20501.357</v>
      </c>
      <c r="H4018">
        <v>23725.546630000001</v>
      </c>
      <c r="I4018">
        <v>25252.83354</v>
      </c>
      <c r="J4018">
        <v>26357.216280000001</v>
      </c>
      <c r="K4018">
        <v>28356.57677</v>
      </c>
      <c r="L4018">
        <v>30255.398929999999</v>
      </c>
      <c r="M4018">
        <v>32165.555199999999</v>
      </c>
      <c r="N4018">
        <v>33749.624649999998</v>
      </c>
      <c r="O4018">
        <v>35676.759720000002</v>
      </c>
      <c r="P4018">
        <v>37641.061600000001</v>
      </c>
      <c r="Q4018">
        <v>39455.159059999998</v>
      </c>
      <c r="R4018">
        <v>40723.425739999999</v>
      </c>
      <c r="S4018">
        <v>41809.607830000001</v>
      </c>
      <c r="T4018">
        <v>43060.402179999997</v>
      </c>
      <c r="U4018">
        <v>44681.78514</v>
      </c>
      <c r="V4018">
        <v>46918.036189999999</v>
      </c>
      <c r="W4018">
        <v>49608.900990000002</v>
      </c>
      <c r="X4018">
        <v>52462.102780000001</v>
      </c>
      <c r="Y4018">
        <v>55367.890350000001</v>
      </c>
    </row>
    <row r="4019" spans="1:47" x14ac:dyDescent="0.25">
      <c r="A4019" t="str">
        <f t="shared" si="62"/>
        <v>Salzburg-UmgebungPensionisteneinkommenSV-Beiträge Fälle</v>
      </c>
      <c r="B4019">
        <v>4018</v>
      </c>
      <c r="C4019">
        <v>503</v>
      </c>
      <c r="D4019" t="s">
        <v>223</v>
      </c>
      <c r="E4019" t="s">
        <v>44</v>
      </c>
      <c r="F4019" t="s">
        <v>62</v>
      </c>
      <c r="G4019">
        <v>24693</v>
      </c>
      <c r="H4019">
        <v>25249</v>
      </c>
      <c r="I4019">
        <v>25794</v>
      </c>
      <c r="J4019">
        <v>26333</v>
      </c>
      <c r="K4019">
        <v>26917</v>
      </c>
      <c r="L4019">
        <v>27691</v>
      </c>
      <c r="M4019">
        <v>28595</v>
      </c>
      <c r="N4019">
        <v>29362</v>
      </c>
      <c r="O4019">
        <v>30069</v>
      </c>
      <c r="P4019">
        <v>30805</v>
      </c>
      <c r="Q4019">
        <v>31441</v>
      </c>
      <c r="R4019">
        <v>31549</v>
      </c>
      <c r="S4019">
        <v>31829</v>
      </c>
      <c r="T4019">
        <v>32356</v>
      </c>
      <c r="U4019">
        <v>32847</v>
      </c>
      <c r="V4019">
        <v>33563</v>
      </c>
      <c r="W4019">
        <v>34166</v>
      </c>
      <c r="X4019">
        <v>35050</v>
      </c>
      <c r="Y4019">
        <v>35956</v>
      </c>
    </row>
    <row r="4020" spans="1:47" x14ac:dyDescent="0.25">
      <c r="A4020" t="str">
        <f t="shared" si="62"/>
        <v>Salzburg-UmgebungUnselbstständig BeschäftigteFrauen</v>
      </c>
      <c r="B4020">
        <v>4019</v>
      </c>
      <c r="C4020">
        <v>503</v>
      </c>
      <c r="D4020" t="s">
        <v>223</v>
      </c>
      <c r="E4020" t="s">
        <v>38</v>
      </c>
      <c r="F4020" t="s">
        <v>47</v>
      </c>
      <c r="G4020">
        <v>14494</v>
      </c>
      <c r="H4020">
        <v>15293</v>
      </c>
      <c r="I4020">
        <v>14254</v>
      </c>
      <c r="J4020">
        <v>15533</v>
      </c>
      <c r="K4020">
        <v>14754</v>
      </c>
      <c r="L4020">
        <v>16047</v>
      </c>
      <c r="M4020">
        <v>15109</v>
      </c>
      <c r="N4020">
        <v>16260</v>
      </c>
      <c r="O4020">
        <v>27558</v>
      </c>
      <c r="P4020">
        <v>28744</v>
      </c>
      <c r="Q4020">
        <v>27897</v>
      </c>
      <c r="R4020">
        <v>28676</v>
      </c>
      <c r="S4020">
        <v>27932</v>
      </c>
      <c r="T4020">
        <v>29002</v>
      </c>
      <c r="U4020">
        <v>28919</v>
      </c>
      <c r="V4020">
        <v>29867</v>
      </c>
      <c r="W4020">
        <v>29315</v>
      </c>
      <c r="X4020">
        <v>30459</v>
      </c>
      <c r="Y4020">
        <v>29773</v>
      </c>
      <c r="Z4020">
        <v>30800</v>
      </c>
      <c r="AA4020">
        <v>29906</v>
      </c>
      <c r="AB4020">
        <v>30994</v>
      </c>
      <c r="AC4020">
        <v>30231</v>
      </c>
      <c r="AD4020">
        <v>31305</v>
      </c>
      <c r="AE4020">
        <v>30522</v>
      </c>
      <c r="AF4020">
        <v>31473</v>
      </c>
      <c r="AG4020">
        <v>30948</v>
      </c>
      <c r="AH4020">
        <v>32162</v>
      </c>
      <c r="AI4020">
        <v>31741</v>
      </c>
      <c r="AJ4020">
        <v>32683</v>
      </c>
      <c r="AK4020">
        <v>32041</v>
      </c>
      <c r="AL4020">
        <v>32984</v>
      </c>
      <c r="AM4020">
        <v>32380</v>
      </c>
      <c r="AN4020">
        <v>32580</v>
      </c>
      <c r="AO4020">
        <v>31763</v>
      </c>
      <c r="AP4020">
        <v>33115</v>
      </c>
      <c r="AQ4020">
        <v>32773</v>
      </c>
      <c r="AR4020">
        <v>33607</v>
      </c>
      <c r="AS4020">
        <v>33110</v>
      </c>
      <c r="AT4020">
        <v>34054</v>
      </c>
      <c r="AU4020">
        <v>33269</v>
      </c>
    </row>
    <row r="4021" spans="1:47" x14ac:dyDescent="0.25">
      <c r="A4021" t="str">
        <f t="shared" si="62"/>
        <v>Salzburg-UmgebungUnselbstständig BeschäftigteInsgesamt</v>
      </c>
      <c r="B4021">
        <v>4020</v>
      </c>
      <c r="C4021">
        <v>503</v>
      </c>
      <c r="D4021" t="s">
        <v>223</v>
      </c>
      <c r="E4021" t="s">
        <v>38</v>
      </c>
      <c r="F4021" t="s">
        <v>48</v>
      </c>
      <c r="G4021">
        <v>36660</v>
      </c>
      <c r="H4021">
        <v>39754</v>
      </c>
      <c r="I4021">
        <v>36138</v>
      </c>
      <c r="J4021">
        <v>40290</v>
      </c>
      <c r="K4021">
        <v>37253</v>
      </c>
      <c r="L4021">
        <v>41607</v>
      </c>
      <c r="M4021">
        <v>38399</v>
      </c>
      <c r="N4021">
        <v>42070</v>
      </c>
      <c r="O4021">
        <v>58855</v>
      </c>
      <c r="P4021">
        <v>61652</v>
      </c>
      <c r="Q4021">
        <v>58826</v>
      </c>
      <c r="R4021">
        <v>60890</v>
      </c>
      <c r="S4021">
        <v>58595</v>
      </c>
      <c r="T4021">
        <v>61341</v>
      </c>
      <c r="U4021">
        <v>60005</v>
      </c>
      <c r="V4021">
        <v>62740</v>
      </c>
      <c r="W4021">
        <v>60787</v>
      </c>
      <c r="X4021">
        <v>63822</v>
      </c>
      <c r="Y4021">
        <v>61631</v>
      </c>
      <c r="Z4021">
        <v>64338</v>
      </c>
      <c r="AA4021">
        <v>61729</v>
      </c>
      <c r="AB4021">
        <v>64535</v>
      </c>
      <c r="AC4021">
        <v>62133</v>
      </c>
      <c r="AD4021">
        <v>65147</v>
      </c>
      <c r="AE4021">
        <v>62841</v>
      </c>
      <c r="AF4021">
        <v>65551</v>
      </c>
      <c r="AG4021">
        <v>63690</v>
      </c>
      <c r="AH4021">
        <v>66975</v>
      </c>
      <c r="AI4021">
        <v>65494</v>
      </c>
      <c r="AJ4021">
        <v>68190</v>
      </c>
      <c r="AK4021">
        <v>66102</v>
      </c>
      <c r="AL4021">
        <v>68776</v>
      </c>
      <c r="AM4021">
        <v>66757</v>
      </c>
      <c r="AN4021">
        <v>67846</v>
      </c>
      <c r="AO4021">
        <v>65560</v>
      </c>
      <c r="AP4021">
        <v>68906</v>
      </c>
      <c r="AQ4021">
        <v>67476</v>
      </c>
      <c r="AR4021">
        <v>69633</v>
      </c>
      <c r="AS4021">
        <v>67856</v>
      </c>
      <c r="AT4021">
        <v>70284</v>
      </c>
      <c r="AU4021">
        <v>67990</v>
      </c>
    </row>
    <row r="4022" spans="1:47" x14ac:dyDescent="0.25">
      <c r="A4022" t="str">
        <f t="shared" si="62"/>
        <v>Salzburg-UmgebungUnselbstständig BeschäftigteMänner</v>
      </c>
      <c r="B4022">
        <v>4021</v>
      </c>
      <c r="C4022">
        <v>503</v>
      </c>
      <c r="D4022" t="s">
        <v>223</v>
      </c>
      <c r="E4022" t="s">
        <v>38</v>
      </c>
      <c r="F4022" t="s">
        <v>49</v>
      </c>
      <c r="G4022">
        <v>22166</v>
      </c>
      <c r="H4022">
        <v>24461</v>
      </c>
      <c r="I4022">
        <v>21884</v>
      </c>
      <c r="J4022">
        <v>24757</v>
      </c>
      <c r="K4022">
        <v>22499</v>
      </c>
      <c r="L4022">
        <v>25560</v>
      </c>
      <c r="M4022">
        <v>23290</v>
      </c>
      <c r="N4022">
        <v>25810</v>
      </c>
      <c r="O4022">
        <v>31297</v>
      </c>
      <c r="P4022">
        <v>32908</v>
      </c>
      <c r="Q4022">
        <v>30929</v>
      </c>
      <c r="R4022">
        <v>32214</v>
      </c>
      <c r="S4022">
        <v>30663</v>
      </c>
      <c r="T4022">
        <v>32339</v>
      </c>
      <c r="U4022">
        <v>31086</v>
      </c>
      <c r="V4022">
        <v>32873</v>
      </c>
      <c r="W4022">
        <v>31472</v>
      </c>
      <c r="X4022">
        <v>33363</v>
      </c>
      <c r="Y4022">
        <v>31858</v>
      </c>
      <c r="Z4022">
        <v>33538</v>
      </c>
      <c r="AA4022">
        <v>31823</v>
      </c>
      <c r="AB4022">
        <v>33541</v>
      </c>
      <c r="AC4022">
        <v>31902</v>
      </c>
      <c r="AD4022">
        <v>33842</v>
      </c>
      <c r="AE4022">
        <v>32319</v>
      </c>
      <c r="AF4022">
        <v>34078</v>
      </c>
      <c r="AG4022">
        <v>32742</v>
      </c>
      <c r="AH4022">
        <v>34813</v>
      </c>
      <c r="AI4022">
        <v>33753</v>
      </c>
      <c r="AJ4022">
        <v>35507</v>
      </c>
      <c r="AK4022">
        <v>34061</v>
      </c>
      <c r="AL4022">
        <v>35792</v>
      </c>
      <c r="AM4022">
        <v>34377</v>
      </c>
      <c r="AN4022">
        <v>35266</v>
      </c>
      <c r="AO4022">
        <v>33797</v>
      </c>
      <c r="AP4022">
        <v>35791</v>
      </c>
      <c r="AQ4022">
        <v>34703</v>
      </c>
      <c r="AR4022">
        <v>36026</v>
      </c>
      <c r="AS4022">
        <v>34746</v>
      </c>
      <c r="AT4022">
        <v>36230</v>
      </c>
      <c r="AU4022">
        <v>34721</v>
      </c>
    </row>
    <row r="4023" spans="1:47" x14ac:dyDescent="0.25">
      <c r="A4023" t="str">
        <f t="shared" si="62"/>
        <v>Salzburg-UmgebungUnselbstständig Beschäftigte GW mgfInsgesamt</v>
      </c>
      <c r="B4023">
        <v>4022</v>
      </c>
      <c r="C4023">
        <v>503</v>
      </c>
      <c r="D4023" t="s">
        <v>223</v>
      </c>
      <c r="E4023" t="s">
        <v>450</v>
      </c>
      <c r="F4023" t="s">
        <v>48</v>
      </c>
      <c r="G4023">
        <v>50474.1203347759</v>
      </c>
      <c r="H4023">
        <v>47780.280211679899</v>
      </c>
      <c r="I4023">
        <v>51640.152876327003</v>
      </c>
      <c r="J4023">
        <v>48608.838471563897</v>
      </c>
      <c r="K4023">
        <v>53099.647817304001</v>
      </c>
      <c r="L4023">
        <v>48955.121538416999</v>
      </c>
      <c r="M4023">
        <v>51287.058108573001</v>
      </c>
      <c r="N4023">
        <v>47295.577352998</v>
      </c>
      <c r="O4023">
        <v>52422.637302566</v>
      </c>
      <c r="P4023">
        <v>48983.344325765</v>
      </c>
      <c r="Q4023">
        <v>53932.076941494997</v>
      </c>
      <c r="R4023">
        <v>50909.253083292002</v>
      </c>
      <c r="S4023">
        <v>55535.375336489</v>
      </c>
      <c r="T4023">
        <v>52033.596227027003</v>
      </c>
    </row>
    <row r="4024" spans="1:47" x14ac:dyDescent="0.25">
      <c r="A4024" t="str">
        <f t="shared" si="62"/>
        <v>Salzburg-UmgebungUnselbstständig Beschäftigte GW ogfInsgesamt</v>
      </c>
      <c r="B4024">
        <v>4023</v>
      </c>
      <c r="C4024">
        <v>503</v>
      </c>
      <c r="D4024" t="s">
        <v>223</v>
      </c>
      <c r="E4024" t="s">
        <v>449</v>
      </c>
      <c r="F4024" t="s">
        <v>48</v>
      </c>
      <c r="G4024">
        <v>46068.858320779902</v>
      </c>
      <c r="H4024">
        <v>43878.292374386998</v>
      </c>
      <c r="I4024">
        <v>47390.772096082001</v>
      </c>
      <c r="J4024">
        <v>44569.136951252003</v>
      </c>
      <c r="K4024">
        <v>48589.668435981002</v>
      </c>
      <c r="L4024">
        <v>44969.528556236997</v>
      </c>
      <c r="M4024">
        <v>47532.403132567</v>
      </c>
      <c r="N4024">
        <v>43941.240358187999</v>
      </c>
      <c r="O4024">
        <v>48516.698493219003</v>
      </c>
      <c r="P4024">
        <v>45449.831435489003</v>
      </c>
      <c r="Q4024">
        <v>49962.178566939998</v>
      </c>
      <c r="R4024">
        <v>47199.303138627001</v>
      </c>
      <c r="S4024">
        <v>51571.710309713999</v>
      </c>
      <c r="T4024">
        <v>48163.717178592</v>
      </c>
    </row>
    <row r="4025" spans="1:47" x14ac:dyDescent="0.25">
      <c r="A4025" t="str">
        <f t="shared" si="62"/>
        <v>Salzburg-UmgebungUnternehmenInsgesamt</v>
      </c>
      <c r="B4025">
        <v>4024</v>
      </c>
      <c r="C4025">
        <v>503</v>
      </c>
      <c r="D4025" t="s">
        <v>223</v>
      </c>
      <c r="E4025" t="s">
        <v>475</v>
      </c>
      <c r="F4025" t="s">
        <v>48</v>
      </c>
      <c r="G4025">
        <v>12934</v>
      </c>
      <c r="H4025">
        <v>13122</v>
      </c>
      <c r="I4025">
        <v>13603</v>
      </c>
    </row>
    <row r="4026" spans="1:47" x14ac:dyDescent="0.25">
      <c r="A4026" t="str">
        <f t="shared" si="62"/>
        <v>Salzburg-UmgebungWohnbevölkerungInsgesamt</v>
      </c>
      <c r="B4026">
        <v>4025</v>
      </c>
      <c r="C4026">
        <v>503</v>
      </c>
      <c r="D4026" t="s">
        <v>223</v>
      </c>
      <c r="E4026" t="s">
        <v>42</v>
      </c>
      <c r="F4026" t="s">
        <v>48</v>
      </c>
      <c r="G4026">
        <v>135777</v>
      </c>
      <c r="H4026">
        <v>136327</v>
      </c>
      <c r="I4026">
        <v>137074</v>
      </c>
      <c r="J4026">
        <v>137936</v>
      </c>
      <c r="K4026">
        <v>138414</v>
      </c>
      <c r="L4026">
        <v>139262</v>
      </c>
      <c r="M4026">
        <v>139876</v>
      </c>
      <c r="N4026">
        <v>140710</v>
      </c>
      <c r="O4026">
        <v>141301</v>
      </c>
      <c r="P4026">
        <v>142063</v>
      </c>
      <c r="Q4026">
        <v>143142</v>
      </c>
      <c r="R4026">
        <v>144288</v>
      </c>
      <c r="S4026">
        <v>145275</v>
      </c>
      <c r="T4026">
        <v>146413</v>
      </c>
      <c r="U4026">
        <v>148738</v>
      </c>
      <c r="V4026">
        <v>149856</v>
      </c>
      <c r="W4026">
        <v>151256</v>
      </c>
      <c r="X4026">
        <v>152281</v>
      </c>
      <c r="Y4026">
        <v>153492</v>
      </c>
      <c r="Z4026">
        <v>154624</v>
      </c>
      <c r="AA4026">
        <v>155693</v>
      </c>
      <c r="AB4026">
        <v>157440</v>
      </c>
    </row>
    <row r="4027" spans="1:47" x14ac:dyDescent="0.25">
      <c r="A4027" t="str">
        <f t="shared" si="62"/>
        <v>Sankt Johann im PongauArbeitnehmereinkommenBrutto_Schnitt</v>
      </c>
      <c r="B4027">
        <v>4026</v>
      </c>
      <c r="C4027">
        <v>504</v>
      </c>
      <c r="D4027" t="s">
        <v>224</v>
      </c>
      <c r="E4027" t="s">
        <v>43</v>
      </c>
      <c r="F4027" t="s">
        <v>54</v>
      </c>
      <c r="G4027">
        <v>20400.541742995301</v>
      </c>
      <c r="H4027">
        <v>20884.654583322299</v>
      </c>
      <c r="I4027">
        <v>21299.4399392183</v>
      </c>
      <c r="J4027">
        <v>21790.873717006099</v>
      </c>
      <c r="K4027">
        <v>22339.6412669442</v>
      </c>
      <c r="L4027">
        <v>22591.120506834301</v>
      </c>
      <c r="M4027">
        <v>23019.3180119592</v>
      </c>
      <c r="N4027">
        <v>23449.352937570598</v>
      </c>
      <c r="O4027">
        <v>23940.278137217301</v>
      </c>
      <c r="P4027">
        <v>24265.830465049399</v>
      </c>
      <c r="Q4027">
        <v>24803.161818262401</v>
      </c>
      <c r="R4027">
        <v>25341.1681633056</v>
      </c>
      <c r="S4027">
        <v>26076.6328759108</v>
      </c>
      <c r="T4027">
        <v>26681.065602841401</v>
      </c>
      <c r="U4027">
        <v>27394.0051130471</v>
      </c>
      <c r="V4027">
        <v>28470.904805032998</v>
      </c>
      <c r="W4027">
        <v>29155.9630140796</v>
      </c>
      <c r="X4027">
        <v>30685.611675297299</v>
      </c>
      <c r="Y4027">
        <v>32001.731748470102</v>
      </c>
    </row>
    <row r="4028" spans="1:47" x14ac:dyDescent="0.25">
      <c r="A4028" t="str">
        <f t="shared" si="62"/>
        <v>Sankt Johann im PongauArbeitnehmereinkommenBruttobezüge 1000 EUR</v>
      </c>
      <c r="B4028">
        <v>4027</v>
      </c>
      <c r="C4028">
        <v>504</v>
      </c>
      <c r="D4028" t="s">
        <v>224</v>
      </c>
      <c r="E4028" t="s">
        <v>43</v>
      </c>
      <c r="F4028" t="s">
        <v>55</v>
      </c>
      <c r="G4028">
        <v>755044.45045</v>
      </c>
      <c r="H4028">
        <v>789669.674449999</v>
      </c>
      <c r="I4028">
        <v>830507.76211000001</v>
      </c>
      <c r="J4028">
        <v>874271.64439999999</v>
      </c>
      <c r="K4028">
        <v>922895.26002000005</v>
      </c>
      <c r="L4028">
        <v>945393.21097000001</v>
      </c>
      <c r="M4028">
        <v>981658.81662000006</v>
      </c>
      <c r="N4028">
        <v>1017537.77202</v>
      </c>
      <c r="O4028">
        <v>1061823.15622</v>
      </c>
      <c r="P4028">
        <v>1097325.11946</v>
      </c>
      <c r="Q4028">
        <v>1118572.99168</v>
      </c>
      <c r="R4028">
        <v>1154822.3743700001</v>
      </c>
      <c r="S4028">
        <v>1198873.1964700001</v>
      </c>
      <c r="T4028">
        <v>1246992.9630799999</v>
      </c>
      <c r="U4028">
        <v>1304913.43356</v>
      </c>
      <c r="V4028">
        <v>1371215.71722</v>
      </c>
      <c r="W4028">
        <v>1341874.0417599999</v>
      </c>
      <c r="X4028">
        <v>1380699.09733</v>
      </c>
      <c r="Y4028">
        <v>1547859.7612099999</v>
      </c>
    </row>
    <row r="4029" spans="1:47" x14ac:dyDescent="0.25">
      <c r="A4029" t="str">
        <f t="shared" si="62"/>
        <v>Sankt Johann im PongauArbeitnehmereinkommenBruttobezüge Fälle</v>
      </c>
      <c r="B4029">
        <v>4028</v>
      </c>
      <c r="C4029">
        <v>504</v>
      </c>
      <c r="D4029" t="s">
        <v>224</v>
      </c>
      <c r="E4029" t="s">
        <v>43</v>
      </c>
      <c r="F4029" t="s">
        <v>56</v>
      </c>
      <c r="G4029">
        <v>37011</v>
      </c>
      <c r="H4029">
        <v>37811</v>
      </c>
      <c r="I4029">
        <v>38992</v>
      </c>
      <c r="J4029">
        <v>40121</v>
      </c>
      <c r="K4029">
        <v>41312</v>
      </c>
      <c r="L4029">
        <v>41848</v>
      </c>
      <c r="M4029">
        <v>42645</v>
      </c>
      <c r="N4029">
        <v>43393</v>
      </c>
      <c r="O4029">
        <v>44353</v>
      </c>
      <c r="P4029">
        <v>45221</v>
      </c>
      <c r="Q4029">
        <v>45098</v>
      </c>
      <c r="R4029">
        <v>45571</v>
      </c>
      <c r="S4029">
        <v>45975</v>
      </c>
      <c r="T4029">
        <v>46737</v>
      </c>
      <c r="U4029">
        <v>47635</v>
      </c>
      <c r="V4029">
        <v>48162</v>
      </c>
      <c r="W4029">
        <v>46024</v>
      </c>
      <c r="X4029">
        <v>44995</v>
      </c>
      <c r="Y4029">
        <v>48368</v>
      </c>
    </row>
    <row r="4030" spans="1:47" x14ac:dyDescent="0.25">
      <c r="A4030" t="str">
        <f t="shared" si="62"/>
        <v>Sankt Johann im PongauArbeitnehmereinkommenLohnsteuer 1000 EUR</v>
      </c>
      <c r="B4030">
        <v>4029</v>
      </c>
      <c r="C4030">
        <v>504</v>
      </c>
      <c r="D4030" t="s">
        <v>224</v>
      </c>
      <c r="E4030" t="s">
        <v>43</v>
      </c>
      <c r="F4030" t="s">
        <v>57</v>
      </c>
      <c r="G4030">
        <v>97267.194470000002</v>
      </c>
      <c r="H4030">
        <v>97908.172130000006</v>
      </c>
      <c r="I4030">
        <v>105432.35932</v>
      </c>
      <c r="J4030">
        <v>114402.73871999999</v>
      </c>
      <c r="K4030">
        <v>124792.13664</v>
      </c>
      <c r="L4030">
        <v>115215.49639</v>
      </c>
      <c r="M4030">
        <v>120378.79283000001</v>
      </c>
      <c r="N4030">
        <v>128279.45690999999</v>
      </c>
      <c r="O4030">
        <v>137635.72555</v>
      </c>
      <c r="P4030">
        <v>145136.49476999999</v>
      </c>
      <c r="Q4030">
        <v>151617.47445000001</v>
      </c>
      <c r="R4030">
        <v>161178.65442000001</v>
      </c>
      <c r="S4030">
        <v>140260.61035999999</v>
      </c>
      <c r="T4030">
        <v>148493.11223</v>
      </c>
      <c r="U4030">
        <v>159422.13047</v>
      </c>
      <c r="V4030">
        <v>168405.31057999999</v>
      </c>
      <c r="W4030">
        <v>156585.85130000001</v>
      </c>
      <c r="X4030">
        <v>168625.73547000001</v>
      </c>
      <c r="Y4030">
        <v>187774.14548000001</v>
      </c>
    </row>
    <row r="4031" spans="1:47" x14ac:dyDescent="0.25">
      <c r="A4031" t="str">
        <f t="shared" si="62"/>
        <v>Sankt Johann im PongauArbeitnehmereinkommenLohnsteuer Fälle</v>
      </c>
      <c r="B4031">
        <v>4030</v>
      </c>
      <c r="C4031">
        <v>504</v>
      </c>
      <c r="D4031" t="s">
        <v>224</v>
      </c>
      <c r="E4031" t="s">
        <v>43</v>
      </c>
      <c r="F4031" t="s">
        <v>58</v>
      </c>
      <c r="G4031">
        <v>29289</v>
      </c>
      <c r="H4031">
        <v>29042</v>
      </c>
      <c r="I4031">
        <v>30205</v>
      </c>
      <c r="J4031">
        <v>31174</v>
      </c>
      <c r="K4031">
        <v>32670</v>
      </c>
      <c r="L4031">
        <v>32511</v>
      </c>
      <c r="M4031">
        <v>33293</v>
      </c>
      <c r="N4031">
        <v>34339</v>
      </c>
      <c r="O4031">
        <v>35516</v>
      </c>
      <c r="P4031">
        <v>36504</v>
      </c>
      <c r="Q4031">
        <v>36875</v>
      </c>
      <c r="R4031">
        <v>37494</v>
      </c>
      <c r="S4031">
        <v>37833</v>
      </c>
      <c r="T4031">
        <v>38671</v>
      </c>
      <c r="U4031">
        <v>39882</v>
      </c>
      <c r="V4031">
        <v>40893</v>
      </c>
      <c r="W4031">
        <v>39400</v>
      </c>
      <c r="X4031">
        <v>39075</v>
      </c>
      <c r="Y4031">
        <v>42265</v>
      </c>
    </row>
    <row r="4032" spans="1:47" x14ac:dyDescent="0.25">
      <c r="A4032" t="str">
        <f t="shared" si="62"/>
        <v>Sankt Johann im PongauArbeitnehmereinkommenNetto_Schnitt</v>
      </c>
      <c r="B4032">
        <v>4031</v>
      </c>
      <c r="C4032">
        <v>504</v>
      </c>
      <c r="D4032" t="s">
        <v>224</v>
      </c>
      <c r="E4032" t="s">
        <v>43</v>
      </c>
      <c r="F4032" t="s">
        <v>59</v>
      </c>
      <c r="G4032">
        <v>14414.3787911702</v>
      </c>
      <c r="H4032">
        <v>14867.1218174605</v>
      </c>
      <c r="I4032">
        <v>15090.1821047907</v>
      </c>
      <c r="J4032">
        <v>15369.6162234241</v>
      </c>
      <c r="K4032">
        <v>15698.7190353892</v>
      </c>
      <c r="L4032">
        <v>16218.856859109201</v>
      </c>
      <c r="M4032">
        <v>16493.3397969281</v>
      </c>
      <c r="N4032">
        <v>16713.451231074101</v>
      </c>
      <c r="O4032">
        <v>16974.656711834599</v>
      </c>
      <c r="P4032">
        <v>17141.8012071825</v>
      </c>
      <c r="Q4032">
        <v>17419.873664020601</v>
      </c>
      <c r="R4032">
        <v>17690.160977156502</v>
      </c>
      <c r="S4032">
        <v>18778.849169113699</v>
      </c>
      <c r="T4032">
        <v>19156.8146305925</v>
      </c>
      <c r="U4032">
        <v>19591.568666316802</v>
      </c>
      <c r="V4032">
        <v>20390.2067677837</v>
      </c>
      <c r="W4032">
        <v>21081.113884277798</v>
      </c>
      <c r="X4032">
        <v>22012.474704522701</v>
      </c>
      <c r="Y4032">
        <v>23012.6438111975</v>
      </c>
    </row>
    <row r="4033" spans="1:47" x14ac:dyDescent="0.25">
      <c r="A4033" t="str">
        <f t="shared" si="62"/>
        <v>Sankt Johann im PongauArbeitnehmereinkommenNettobezüge 1000 EUR</v>
      </c>
      <c r="B4033">
        <v>4032</v>
      </c>
      <c r="C4033">
        <v>504</v>
      </c>
      <c r="D4033" t="s">
        <v>224</v>
      </c>
      <c r="E4033" t="s">
        <v>43</v>
      </c>
      <c r="F4033" t="s">
        <v>60</v>
      </c>
      <c r="G4033">
        <v>533490.57343999995</v>
      </c>
      <c r="H4033">
        <v>562140.74303999904</v>
      </c>
      <c r="I4033">
        <v>588396.38063000003</v>
      </c>
      <c r="J4033">
        <v>616644.37250000006</v>
      </c>
      <c r="K4033">
        <v>648545.48078999994</v>
      </c>
      <c r="L4033">
        <v>678726.72184000001</v>
      </c>
      <c r="M4033">
        <v>703358.47563999996</v>
      </c>
      <c r="N4033">
        <v>725246.78926999995</v>
      </c>
      <c r="O4033">
        <v>752876.94914000004</v>
      </c>
      <c r="P4033">
        <v>775169.39239000005</v>
      </c>
      <c r="Q4033">
        <v>785601.46250000002</v>
      </c>
      <c r="R4033">
        <v>806158.32588999998</v>
      </c>
      <c r="S4033">
        <v>863357.59054999996</v>
      </c>
      <c r="T4033">
        <v>895332.04538999998</v>
      </c>
      <c r="U4033">
        <v>933244.37341999996</v>
      </c>
      <c r="V4033">
        <v>982033.13835000002</v>
      </c>
      <c r="W4033">
        <v>970237.18541000003</v>
      </c>
      <c r="X4033">
        <v>990451.29932999995</v>
      </c>
      <c r="Y4033">
        <v>1113075.55586</v>
      </c>
    </row>
    <row r="4034" spans="1:47" x14ac:dyDescent="0.25">
      <c r="A4034" t="str">
        <f t="shared" si="62"/>
        <v>Sankt Johann im PongauArbeitnehmereinkommenSV-Beiträge 1000 EUR</v>
      </c>
      <c r="B4034">
        <v>4033</v>
      </c>
      <c r="C4034">
        <v>504</v>
      </c>
      <c r="D4034" t="s">
        <v>224</v>
      </c>
      <c r="E4034" t="s">
        <v>43</v>
      </c>
      <c r="F4034" t="s">
        <v>61</v>
      </c>
      <c r="G4034">
        <v>124286.68253999999</v>
      </c>
      <c r="H4034">
        <v>129620.75928</v>
      </c>
      <c r="I4034">
        <v>136679.02215999999</v>
      </c>
      <c r="J4034">
        <v>143224.53318</v>
      </c>
      <c r="K4034">
        <v>149557.64259</v>
      </c>
      <c r="L4034">
        <v>151450.99273999999</v>
      </c>
      <c r="M4034">
        <v>157921.54814999999</v>
      </c>
      <c r="N4034">
        <v>164011.52583999999</v>
      </c>
      <c r="O4034">
        <v>171310.48152999999</v>
      </c>
      <c r="P4034">
        <v>177019.2323</v>
      </c>
      <c r="Q4034">
        <v>181354.05473</v>
      </c>
      <c r="R4034">
        <v>187485.39405999999</v>
      </c>
      <c r="S4034">
        <v>195254.99556000001</v>
      </c>
      <c r="T4034">
        <v>203167.80546</v>
      </c>
      <c r="U4034">
        <v>212246.92967000001</v>
      </c>
      <c r="V4034">
        <v>220777.26829000001</v>
      </c>
      <c r="W4034">
        <v>215051.00505000001</v>
      </c>
      <c r="X4034">
        <v>221622.06253</v>
      </c>
      <c r="Y4034">
        <v>247010.05987</v>
      </c>
    </row>
    <row r="4035" spans="1:47" x14ac:dyDescent="0.25">
      <c r="A4035" t="str">
        <f t="shared" ref="A4035:A4098" si="63">D4035&amp;E4035&amp;F4035</f>
        <v>Sankt Johann im PongauArbeitnehmereinkommenSV-Beiträge Fälle</v>
      </c>
      <c r="B4035">
        <v>4034</v>
      </c>
      <c r="C4035">
        <v>504</v>
      </c>
      <c r="D4035" t="s">
        <v>224</v>
      </c>
      <c r="E4035" t="s">
        <v>43</v>
      </c>
      <c r="F4035" t="s">
        <v>62</v>
      </c>
      <c r="G4035">
        <v>35377</v>
      </c>
      <c r="H4035">
        <v>36117</v>
      </c>
      <c r="I4035">
        <v>37186</v>
      </c>
      <c r="J4035">
        <v>38125</v>
      </c>
      <c r="K4035">
        <v>39126</v>
      </c>
      <c r="L4035">
        <v>39533</v>
      </c>
      <c r="M4035">
        <v>40368</v>
      </c>
      <c r="N4035">
        <v>41097</v>
      </c>
      <c r="O4035">
        <v>42050</v>
      </c>
      <c r="P4035">
        <v>42947</v>
      </c>
      <c r="Q4035">
        <v>42825</v>
      </c>
      <c r="R4035">
        <v>43278</v>
      </c>
      <c r="S4035">
        <v>43687</v>
      </c>
      <c r="T4035">
        <v>44323</v>
      </c>
      <c r="U4035">
        <v>45215</v>
      </c>
      <c r="V4035">
        <v>45709</v>
      </c>
      <c r="W4035">
        <v>43751</v>
      </c>
      <c r="X4035">
        <v>42983</v>
      </c>
      <c r="Y4035">
        <v>46324</v>
      </c>
    </row>
    <row r="4036" spans="1:47" x14ac:dyDescent="0.25">
      <c r="A4036" t="str">
        <f t="shared" si="63"/>
        <v>Sankt Johann im PongauArbeitsloseFrauen</v>
      </c>
      <c r="B4036">
        <v>4035</v>
      </c>
      <c r="C4036">
        <v>504</v>
      </c>
      <c r="D4036" t="s">
        <v>224</v>
      </c>
      <c r="E4036" t="s">
        <v>36</v>
      </c>
      <c r="F4036" t="s">
        <v>47</v>
      </c>
      <c r="G4036">
        <v>435</v>
      </c>
      <c r="H4036">
        <v>600</v>
      </c>
      <c r="I4036">
        <v>412</v>
      </c>
      <c r="J4036">
        <v>681</v>
      </c>
      <c r="K4036">
        <v>426</v>
      </c>
      <c r="L4036">
        <v>662</v>
      </c>
      <c r="M4036">
        <v>431</v>
      </c>
      <c r="N4036">
        <v>676</v>
      </c>
      <c r="O4036">
        <v>348</v>
      </c>
      <c r="P4036">
        <v>655</v>
      </c>
      <c r="Q4036">
        <v>445</v>
      </c>
      <c r="R4036">
        <v>734</v>
      </c>
      <c r="S4036">
        <v>466</v>
      </c>
      <c r="T4036">
        <v>699</v>
      </c>
      <c r="U4036">
        <v>493</v>
      </c>
      <c r="V4036">
        <v>631</v>
      </c>
      <c r="W4036">
        <v>477</v>
      </c>
      <c r="X4036">
        <v>629</v>
      </c>
      <c r="Y4036">
        <v>527</v>
      </c>
      <c r="Z4036">
        <v>784</v>
      </c>
      <c r="AA4036">
        <v>607</v>
      </c>
      <c r="AB4036">
        <v>837</v>
      </c>
      <c r="AC4036">
        <v>632</v>
      </c>
      <c r="AD4036">
        <v>817</v>
      </c>
      <c r="AE4036">
        <v>550</v>
      </c>
      <c r="AF4036">
        <v>742</v>
      </c>
      <c r="AG4036">
        <v>496</v>
      </c>
      <c r="AH4036">
        <v>731</v>
      </c>
      <c r="AI4036">
        <v>515</v>
      </c>
      <c r="AJ4036">
        <v>728</v>
      </c>
      <c r="AK4036">
        <v>490</v>
      </c>
      <c r="AL4036">
        <v>639</v>
      </c>
      <c r="AM4036">
        <v>493</v>
      </c>
      <c r="AN4036">
        <v>1170</v>
      </c>
      <c r="AO4036">
        <v>2220</v>
      </c>
      <c r="AP4036">
        <v>573</v>
      </c>
      <c r="AQ4036">
        <v>399</v>
      </c>
      <c r="AR4036">
        <v>405</v>
      </c>
      <c r="AS4036">
        <v>376</v>
      </c>
      <c r="AT4036">
        <v>482</v>
      </c>
      <c r="AU4036">
        <v>454</v>
      </c>
    </row>
    <row r="4037" spans="1:47" x14ac:dyDescent="0.25">
      <c r="A4037" t="str">
        <f t="shared" si="63"/>
        <v>Sankt Johann im PongauArbeitsloseInsgesamt</v>
      </c>
      <c r="B4037">
        <v>4036</v>
      </c>
      <c r="C4037">
        <v>504</v>
      </c>
      <c r="D4037" t="s">
        <v>224</v>
      </c>
      <c r="E4037" t="s">
        <v>36</v>
      </c>
      <c r="F4037" t="s">
        <v>48</v>
      </c>
      <c r="G4037">
        <v>1946</v>
      </c>
      <c r="H4037">
        <v>1079</v>
      </c>
      <c r="I4037">
        <v>1902</v>
      </c>
      <c r="J4037">
        <v>1204</v>
      </c>
      <c r="K4037">
        <v>1862</v>
      </c>
      <c r="L4037">
        <v>1061</v>
      </c>
      <c r="M4037">
        <v>1698</v>
      </c>
      <c r="N4037">
        <v>1038</v>
      </c>
      <c r="O4037">
        <v>1523</v>
      </c>
      <c r="P4037">
        <v>1068</v>
      </c>
      <c r="Q4037">
        <v>1871</v>
      </c>
      <c r="R4037">
        <v>1401</v>
      </c>
      <c r="S4037">
        <v>1880</v>
      </c>
      <c r="T4037">
        <v>1253</v>
      </c>
      <c r="U4037">
        <v>1901</v>
      </c>
      <c r="V4037">
        <v>1142</v>
      </c>
      <c r="W4037">
        <v>1844</v>
      </c>
      <c r="X4037">
        <v>1154</v>
      </c>
      <c r="Y4037">
        <v>2071</v>
      </c>
      <c r="Z4037">
        <v>1453</v>
      </c>
      <c r="AA4037">
        <v>2239</v>
      </c>
      <c r="AB4037">
        <v>1557</v>
      </c>
      <c r="AC4037">
        <v>2316</v>
      </c>
      <c r="AD4037">
        <v>1602</v>
      </c>
      <c r="AE4037">
        <v>2263</v>
      </c>
      <c r="AF4037">
        <v>1442</v>
      </c>
      <c r="AG4037">
        <v>2097</v>
      </c>
      <c r="AH4037">
        <v>1372</v>
      </c>
      <c r="AI4037">
        <v>1948</v>
      </c>
      <c r="AJ4037">
        <v>1331</v>
      </c>
      <c r="AK4037">
        <v>1984</v>
      </c>
      <c r="AL4037">
        <v>1205</v>
      </c>
      <c r="AM4037">
        <v>2037</v>
      </c>
      <c r="AN4037">
        <v>2204</v>
      </c>
      <c r="AO4037">
        <v>5188</v>
      </c>
      <c r="AP4037">
        <v>1110</v>
      </c>
      <c r="AQ4037">
        <v>1779</v>
      </c>
      <c r="AR4037">
        <v>809</v>
      </c>
      <c r="AS4037">
        <v>1799</v>
      </c>
      <c r="AT4037">
        <v>967</v>
      </c>
      <c r="AU4037">
        <v>1966</v>
      </c>
    </row>
    <row r="4038" spans="1:47" x14ac:dyDescent="0.25">
      <c r="A4038" t="str">
        <f t="shared" si="63"/>
        <v>Sankt Johann im PongauArbeitsloseMänner</v>
      </c>
      <c r="B4038">
        <v>4037</v>
      </c>
      <c r="C4038">
        <v>504</v>
      </c>
      <c r="D4038" t="s">
        <v>224</v>
      </c>
      <c r="E4038" t="s">
        <v>36</v>
      </c>
      <c r="F4038" t="s">
        <v>49</v>
      </c>
      <c r="G4038">
        <v>1511</v>
      </c>
      <c r="H4038">
        <v>479</v>
      </c>
      <c r="I4038">
        <v>1490</v>
      </c>
      <c r="J4038">
        <v>523</v>
      </c>
      <c r="K4038">
        <v>1436</v>
      </c>
      <c r="L4038">
        <v>399</v>
      </c>
      <c r="M4038">
        <v>1267</v>
      </c>
      <c r="N4038">
        <v>362</v>
      </c>
      <c r="O4038">
        <v>1175</v>
      </c>
      <c r="P4038">
        <v>413</v>
      </c>
      <c r="Q4038">
        <v>1426</v>
      </c>
      <c r="R4038">
        <v>667</v>
      </c>
      <c r="S4038">
        <v>1414</v>
      </c>
      <c r="T4038">
        <v>554</v>
      </c>
      <c r="U4038">
        <v>1408</v>
      </c>
      <c r="V4038">
        <v>511</v>
      </c>
      <c r="W4038">
        <v>1367</v>
      </c>
      <c r="X4038">
        <v>525</v>
      </c>
      <c r="Y4038">
        <v>1544</v>
      </c>
      <c r="Z4038">
        <v>669</v>
      </c>
      <c r="AA4038">
        <v>1632</v>
      </c>
      <c r="AB4038">
        <v>720</v>
      </c>
      <c r="AC4038">
        <v>1684</v>
      </c>
      <c r="AD4038">
        <v>785</v>
      </c>
      <c r="AE4038">
        <v>1713</v>
      </c>
      <c r="AF4038">
        <v>700</v>
      </c>
      <c r="AG4038">
        <v>1601</v>
      </c>
      <c r="AH4038">
        <v>641</v>
      </c>
      <c r="AI4038">
        <v>1433</v>
      </c>
      <c r="AJ4038">
        <v>603</v>
      </c>
      <c r="AK4038">
        <v>1494</v>
      </c>
      <c r="AL4038">
        <v>566</v>
      </c>
      <c r="AM4038">
        <v>1544</v>
      </c>
      <c r="AN4038">
        <v>1034</v>
      </c>
      <c r="AO4038">
        <v>2968</v>
      </c>
      <c r="AP4038">
        <v>537</v>
      </c>
      <c r="AQ4038">
        <v>1380</v>
      </c>
      <c r="AR4038">
        <v>404</v>
      </c>
      <c r="AS4038">
        <v>1423</v>
      </c>
      <c r="AT4038">
        <v>485</v>
      </c>
      <c r="AU4038">
        <v>1512</v>
      </c>
    </row>
    <row r="4039" spans="1:47" x14ac:dyDescent="0.25">
      <c r="A4039" t="str">
        <f t="shared" si="63"/>
        <v>Sankt Johann im Pongauarbeitslose AusländerFrauen</v>
      </c>
      <c r="B4039">
        <v>4038</v>
      </c>
      <c r="C4039">
        <v>504</v>
      </c>
      <c r="D4039" t="s">
        <v>224</v>
      </c>
      <c r="E4039" t="s">
        <v>37</v>
      </c>
      <c r="F4039" t="s">
        <v>47</v>
      </c>
      <c r="G4039">
        <v>49</v>
      </c>
      <c r="H4039">
        <v>93</v>
      </c>
      <c r="I4039">
        <v>53</v>
      </c>
      <c r="J4039">
        <v>111</v>
      </c>
      <c r="K4039">
        <v>63</v>
      </c>
      <c r="L4039">
        <v>105</v>
      </c>
      <c r="M4039">
        <v>54</v>
      </c>
      <c r="N4039">
        <v>106</v>
      </c>
      <c r="O4039">
        <v>60</v>
      </c>
      <c r="P4039">
        <v>105</v>
      </c>
      <c r="Q4039">
        <v>68</v>
      </c>
      <c r="R4039">
        <v>137</v>
      </c>
      <c r="S4039">
        <v>71</v>
      </c>
      <c r="T4039">
        <v>127</v>
      </c>
      <c r="U4039">
        <v>95</v>
      </c>
      <c r="V4039">
        <v>118</v>
      </c>
      <c r="W4039">
        <v>88</v>
      </c>
      <c r="X4039">
        <v>125</v>
      </c>
      <c r="Y4039">
        <v>102</v>
      </c>
      <c r="Z4039">
        <v>181</v>
      </c>
      <c r="AA4039">
        <v>137</v>
      </c>
      <c r="AB4039">
        <v>217</v>
      </c>
      <c r="AC4039">
        <v>165</v>
      </c>
      <c r="AD4039">
        <v>210</v>
      </c>
      <c r="AE4039">
        <v>140</v>
      </c>
      <c r="AF4039">
        <v>212</v>
      </c>
      <c r="AG4039">
        <v>140</v>
      </c>
      <c r="AH4039">
        <v>195</v>
      </c>
      <c r="AI4039">
        <v>166</v>
      </c>
      <c r="AJ4039">
        <v>214</v>
      </c>
      <c r="AK4039">
        <v>182</v>
      </c>
      <c r="AL4039">
        <v>204</v>
      </c>
      <c r="AM4039">
        <v>169</v>
      </c>
      <c r="AN4039">
        <v>425</v>
      </c>
      <c r="AO4039">
        <v>961</v>
      </c>
      <c r="AP4039">
        <v>199</v>
      </c>
      <c r="AQ4039">
        <v>131</v>
      </c>
      <c r="AR4039">
        <v>121</v>
      </c>
      <c r="AS4039">
        <v>126</v>
      </c>
      <c r="AT4039">
        <v>169</v>
      </c>
      <c r="AU4039">
        <v>176</v>
      </c>
    </row>
    <row r="4040" spans="1:47" x14ac:dyDescent="0.25">
      <c r="A4040" t="str">
        <f t="shared" si="63"/>
        <v>Sankt Johann im Pongauarbeitslose AusländerInsgesamt</v>
      </c>
      <c r="B4040">
        <v>4039</v>
      </c>
      <c r="C4040">
        <v>504</v>
      </c>
      <c r="D4040" t="s">
        <v>224</v>
      </c>
      <c r="E4040" t="s">
        <v>37</v>
      </c>
      <c r="F4040" t="s">
        <v>48</v>
      </c>
      <c r="G4040">
        <v>463</v>
      </c>
      <c r="H4040">
        <v>188</v>
      </c>
      <c r="I4040">
        <v>411</v>
      </c>
      <c r="J4040">
        <v>226</v>
      </c>
      <c r="K4040">
        <v>399</v>
      </c>
      <c r="L4040">
        <v>180</v>
      </c>
      <c r="M4040">
        <v>348</v>
      </c>
      <c r="N4040">
        <v>165</v>
      </c>
      <c r="O4040">
        <v>357</v>
      </c>
      <c r="P4040">
        <v>193</v>
      </c>
      <c r="Q4040">
        <v>437</v>
      </c>
      <c r="R4040">
        <v>303</v>
      </c>
      <c r="S4040">
        <v>447</v>
      </c>
      <c r="T4040">
        <v>248</v>
      </c>
      <c r="U4040">
        <v>490</v>
      </c>
      <c r="V4040">
        <v>236</v>
      </c>
      <c r="W4040">
        <v>514</v>
      </c>
      <c r="X4040">
        <v>249</v>
      </c>
      <c r="Y4040">
        <v>597</v>
      </c>
      <c r="Z4040">
        <v>378</v>
      </c>
      <c r="AA4040">
        <v>692</v>
      </c>
      <c r="AB4040">
        <v>439</v>
      </c>
      <c r="AC4040">
        <v>769</v>
      </c>
      <c r="AD4040">
        <v>467</v>
      </c>
      <c r="AE4040">
        <v>749</v>
      </c>
      <c r="AF4040">
        <v>432</v>
      </c>
      <c r="AG4040">
        <v>722</v>
      </c>
      <c r="AH4040">
        <v>390</v>
      </c>
      <c r="AI4040">
        <v>729</v>
      </c>
      <c r="AJ4040">
        <v>414</v>
      </c>
      <c r="AK4040">
        <v>786</v>
      </c>
      <c r="AL4040">
        <v>390</v>
      </c>
      <c r="AM4040">
        <v>835</v>
      </c>
      <c r="AN4040">
        <v>822</v>
      </c>
      <c r="AO4040">
        <v>2325</v>
      </c>
      <c r="AP4040">
        <v>370</v>
      </c>
      <c r="AQ4040">
        <v>710</v>
      </c>
      <c r="AR4040">
        <v>239</v>
      </c>
      <c r="AS4040">
        <v>743</v>
      </c>
      <c r="AT4040">
        <v>346</v>
      </c>
      <c r="AU4040">
        <v>864</v>
      </c>
    </row>
    <row r="4041" spans="1:47" x14ac:dyDescent="0.25">
      <c r="A4041" t="str">
        <f t="shared" si="63"/>
        <v>Sankt Johann im Pongauarbeitslose AusländerMänner</v>
      </c>
      <c r="B4041">
        <v>4040</v>
      </c>
      <c r="C4041">
        <v>504</v>
      </c>
      <c r="D4041" t="s">
        <v>224</v>
      </c>
      <c r="E4041" t="s">
        <v>37</v>
      </c>
      <c r="F4041" t="s">
        <v>49</v>
      </c>
      <c r="G4041">
        <v>414</v>
      </c>
      <c r="H4041">
        <v>95</v>
      </c>
      <c r="I4041">
        <v>358</v>
      </c>
      <c r="J4041">
        <v>115</v>
      </c>
      <c r="K4041">
        <v>336</v>
      </c>
      <c r="L4041">
        <v>75</v>
      </c>
      <c r="M4041">
        <v>294</v>
      </c>
      <c r="N4041">
        <v>59</v>
      </c>
      <c r="O4041">
        <v>297</v>
      </c>
      <c r="P4041">
        <v>88</v>
      </c>
      <c r="Q4041">
        <v>369</v>
      </c>
      <c r="R4041">
        <v>166</v>
      </c>
      <c r="S4041">
        <v>376</v>
      </c>
      <c r="T4041">
        <v>121</v>
      </c>
      <c r="U4041">
        <v>395</v>
      </c>
      <c r="V4041">
        <v>118</v>
      </c>
      <c r="W4041">
        <v>426</v>
      </c>
      <c r="X4041">
        <v>124</v>
      </c>
      <c r="Y4041">
        <v>495</v>
      </c>
      <c r="Z4041">
        <v>197</v>
      </c>
      <c r="AA4041">
        <v>555</v>
      </c>
      <c r="AB4041">
        <v>222</v>
      </c>
      <c r="AC4041">
        <v>604</v>
      </c>
      <c r="AD4041">
        <v>257</v>
      </c>
      <c r="AE4041">
        <v>609</v>
      </c>
      <c r="AF4041">
        <v>220</v>
      </c>
      <c r="AG4041">
        <v>582</v>
      </c>
      <c r="AH4041">
        <v>195</v>
      </c>
      <c r="AI4041">
        <v>563</v>
      </c>
      <c r="AJ4041">
        <v>200</v>
      </c>
      <c r="AK4041">
        <v>604</v>
      </c>
      <c r="AL4041">
        <v>186</v>
      </c>
      <c r="AM4041">
        <v>666</v>
      </c>
      <c r="AN4041">
        <v>397</v>
      </c>
      <c r="AO4041">
        <v>1364</v>
      </c>
      <c r="AP4041">
        <v>171</v>
      </c>
      <c r="AQ4041">
        <v>579</v>
      </c>
      <c r="AR4041">
        <v>118</v>
      </c>
      <c r="AS4041">
        <v>617</v>
      </c>
      <c r="AT4041">
        <v>177</v>
      </c>
      <c r="AU4041">
        <v>688</v>
      </c>
    </row>
    <row r="4042" spans="1:47" x14ac:dyDescent="0.25">
      <c r="A4042" t="str">
        <f t="shared" si="63"/>
        <v>Sankt Johann im PongauArbeitsstättenInsgesamt</v>
      </c>
      <c r="B4042">
        <v>4041</v>
      </c>
      <c r="C4042">
        <v>504</v>
      </c>
      <c r="D4042" t="s">
        <v>224</v>
      </c>
      <c r="E4042" t="s">
        <v>476</v>
      </c>
      <c r="F4042" t="s">
        <v>48</v>
      </c>
      <c r="G4042">
        <v>8277</v>
      </c>
      <c r="H4042">
        <v>8280</v>
      </c>
      <c r="I4042">
        <v>8452</v>
      </c>
    </row>
    <row r="4043" spans="1:47" x14ac:dyDescent="0.25">
      <c r="A4043" t="str">
        <f t="shared" si="63"/>
        <v>Sankt Johann im PongauBeschäftigte in den ArbeitsstättenInsgesamt</v>
      </c>
      <c r="B4043">
        <v>4042</v>
      </c>
      <c r="C4043">
        <v>504</v>
      </c>
      <c r="D4043" t="s">
        <v>224</v>
      </c>
      <c r="E4043" t="s">
        <v>477</v>
      </c>
      <c r="F4043" t="s">
        <v>48</v>
      </c>
      <c r="G4043">
        <v>40957</v>
      </c>
      <c r="H4043">
        <v>39772</v>
      </c>
      <c r="I4043">
        <v>40852</v>
      </c>
    </row>
    <row r="4044" spans="1:47" x14ac:dyDescent="0.25">
      <c r="A4044" t="str">
        <f t="shared" si="63"/>
        <v>Sankt Johann im PongauGesamteinkommenBruttobezüge Gesamt</v>
      </c>
      <c r="B4044">
        <v>4043</v>
      </c>
      <c r="C4044">
        <v>504</v>
      </c>
      <c r="D4044" t="s">
        <v>224</v>
      </c>
      <c r="E4044" t="s">
        <v>45</v>
      </c>
      <c r="F4044" t="s">
        <v>63</v>
      </c>
      <c r="G4044">
        <v>992007.06524000003</v>
      </c>
      <c r="H4044">
        <v>1033497.04357</v>
      </c>
      <c r="I4044">
        <v>1083981.8619599999</v>
      </c>
      <c r="J4044">
        <v>1138267.4301700001</v>
      </c>
      <c r="K4044">
        <v>1200106.10784</v>
      </c>
      <c r="L4044">
        <v>1236190.7794999999</v>
      </c>
      <c r="M4044">
        <v>1289428.32641</v>
      </c>
      <c r="N4044">
        <v>1338524.21303</v>
      </c>
      <c r="O4044">
        <v>1400151.4002</v>
      </c>
      <c r="P4044">
        <v>1452997.85204</v>
      </c>
      <c r="Q4044">
        <v>1485911.1436300001</v>
      </c>
      <c r="R4044">
        <v>1530685.9683900001</v>
      </c>
      <c r="S4044">
        <v>1583154.65909</v>
      </c>
      <c r="T4044">
        <v>1642468.31103</v>
      </c>
      <c r="U4044">
        <v>1718836.99113</v>
      </c>
      <c r="V4044">
        <v>1806349.1880600001</v>
      </c>
      <c r="W4044">
        <v>1803414.7748199999</v>
      </c>
      <c r="X4044">
        <v>1864431.4178800001</v>
      </c>
      <c r="Y4044">
        <v>2059317.1219899999</v>
      </c>
    </row>
    <row r="4045" spans="1:47" x14ac:dyDescent="0.25">
      <c r="A4045" t="str">
        <f t="shared" si="63"/>
        <v>Sankt Johann im PongauGesamteinkommenNettobezüge Gesamt</v>
      </c>
      <c r="B4045">
        <v>4044</v>
      </c>
      <c r="C4045">
        <v>504</v>
      </c>
      <c r="D4045" t="s">
        <v>224</v>
      </c>
      <c r="E4045" t="s">
        <v>45</v>
      </c>
      <c r="F4045" t="s">
        <v>64</v>
      </c>
      <c r="G4045">
        <v>732775.82432000001</v>
      </c>
      <c r="H4045">
        <v>768361.47106999904</v>
      </c>
      <c r="I4045">
        <v>801658.04925000004</v>
      </c>
      <c r="J4045">
        <v>837916.57001999998</v>
      </c>
      <c r="K4045">
        <v>879357.16483999998</v>
      </c>
      <c r="L4045">
        <v>923866.91689999995</v>
      </c>
      <c r="M4045">
        <v>961244.64023000002</v>
      </c>
      <c r="N4045">
        <v>992708.04532000003</v>
      </c>
      <c r="O4045">
        <v>1032896.97485</v>
      </c>
      <c r="P4045">
        <v>1067854.81562</v>
      </c>
      <c r="Q4045">
        <v>1087301.86307</v>
      </c>
      <c r="R4045">
        <v>1113499.7177899999</v>
      </c>
      <c r="S4045">
        <v>1185809.58562</v>
      </c>
      <c r="T4045">
        <v>1226470.9013</v>
      </c>
      <c r="U4045">
        <v>1278190.4926199999</v>
      </c>
      <c r="V4045">
        <v>1343235.5160099999</v>
      </c>
      <c r="W4045">
        <v>1355887.7362899999</v>
      </c>
      <c r="X4045">
        <v>1393428.8165800001</v>
      </c>
      <c r="Y4045">
        <v>1540204.18328</v>
      </c>
    </row>
    <row r="4046" spans="1:47" x14ac:dyDescent="0.25">
      <c r="A4046" t="str">
        <f t="shared" si="63"/>
        <v>Sankt Johann im PongauGründungsintensitätin % der aktiven Wirtschaftskammermitglieder</v>
      </c>
      <c r="B4046">
        <v>4045</v>
      </c>
      <c r="C4046">
        <v>504</v>
      </c>
      <c r="D4046" t="s">
        <v>224</v>
      </c>
      <c r="E4046" t="s">
        <v>40</v>
      </c>
      <c r="F4046" t="s">
        <v>52</v>
      </c>
      <c r="G4046">
        <v>6.2222222222222197</v>
      </c>
      <c r="H4046">
        <v>6.0498527493180996</v>
      </c>
      <c r="I4046">
        <v>5.8806769555922003</v>
      </c>
      <c r="J4046">
        <v>5.7863013698630104</v>
      </c>
      <c r="K4046">
        <v>6.0002874652101799</v>
      </c>
      <c r="L4046">
        <v>6.7363730963096797</v>
      </c>
      <c r="M4046">
        <v>6.0155101907678796</v>
      </c>
      <c r="N4046">
        <v>5.8310376492194704</v>
      </c>
      <c r="O4046">
        <v>6.3993439808450603</v>
      </c>
      <c r="P4046">
        <v>7.2473404255319203</v>
      </c>
      <c r="Q4046">
        <v>6.9581531047696501</v>
      </c>
      <c r="R4046">
        <v>6.1908621779816801</v>
      </c>
      <c r="S4046">
        <v>5.7488146773861102</v>
      </c>
      <c r="T4046">
        <v>5.1260205047465597</v>
      </c>
      <c r="U4046">
        <v>5.6008204450531096</v>
      </c>
      <c r="V4046">
        <v>4.5612678778507902</v>
      </c>
      <c r="W4046">
        <v>5.7857552033606998</v>
      </c>
      <c r="X4046">
        <v>5.9822608039252696</v>
      </c>
      <c r="Y4046">
        <v>6.1057334326135502</v>
      </c>
      <c r="Z4046">
        <v>6.5346168085894103</v>
      </c>
      <c r="AA4046">
        <v>5.90204369274137</v>
      </c>
      <c r="AB4046">
        <v>6.0716771050800302</v>
      </c>
    </row>
    <row r="4047" spans="1:47" x14ac:dyDescent="0.25">
      <c r="A4047" t="str">
        <f t="shared" si="63"/>
        <v>Sankt Johann im PongauGründungsintensitätje 1.000 Einwohner</v>
      </c>
      <c r="B4047">
        <v>4046</v>
      </c>
      <c r="C4047">
        <v>504</v>
      </c>
      <c r="D4047" t="s">
        <v>224</v>
      </c>
      <c r="E4047" t="s">
        <v>40</v>
      </c>
      <c r="F4047" t="s">
        <v>53</v>
      </c>
      <c r="G4047">
        <v>3.0662595498524801</v>
      </c>
      <c r="H4047">
        <v>3.0119912047957902</v>
      </c>
      <c r="I4047">
        <v>2.9350744447156498</v>
      </c>
      <c r="J4047">
        <v>2.9445136294451402</v>
      </c>
      <c r="K4047">
        <v>3.0985966813474102</v>
      </c>
      <c r="L4047">
        <v>3.5661836796452699</v>
      </c>
      <c r="M4047">
        <v>3.29485269669278</v>
      </c>
      <c r="N4047">
        <v>3.2494946651997001</v>
      </c>
      <c r="O4047">
        <v>3.6176619276959601</v>
      </c>
      <c r="P4047">
        <v>4.1726747227787202</v>
      </c>
      <c r="Q4047">
        <v>4.1433236824242696</v>
      </c>
      <c r="R4047">
        <v>3.7945140334462599</v>
      </c>
      <c r="S4047">
        <v>3.5473961380924499</v>
      </c>
      <c r="T4047">
        <v>3.2553486203661</v>
      </c>
      <c r="U4047">
        <v>3.5704095449495998</v>
      </c>
      <c r="V4047">
        <v>2.9547275641025599</v>
      </c>
      <c r="W4047">
        <v>3.7789501253414199</v>
      </c>
      <c r="X4047">
        <v>3.9343204299206902</v>
      </c>
      <c r="Y4047">
        <v>4.0397073675394699</v>
      </c>
      <c r="Z4047">
        <v>4.3370355808924703</v>
      </c>
      <c r="AA4047">
        <v>4.1000660906175801</v>
      </c>
      <c r="AB4047">
        <v>4.2269726881850698</v>
      </c>
    </row>
    <row r="4048" spans="1:47" x14ac:dyDescent="0.25">
      <c r="A4048" t="str">
        <f t="shared" si="63"/>
        <v>Sankt Johann im PongauKammermitgliedschaftenAktiv</v>
      </c>
      <c r="B4048">
        <v>4047</v>
      </c>
      <c r="C4048">
        <v>504</v>
      </c>
      <c r="D4048" t="s">
        <v>224</v>
      </c>
      <c r="E4048" t="s">
        <v>39</v>
      </c>
      <c r="F4048" t="s">
        <v>50</v>
      </c>
      <c r="G4048">
        <v>3825</v>
      </c>
      <c r="H4048">
        <v>3877</v>
      </c>
      <c r="I4048">
        <v>3903</v>
      </c>
      <c r="J4048">
        <v>3990</v>
      </c>
      <c r="K4048">
        <v>4060</v>
      </c>
      <c r="L4048">
        <v>4148</v>
      </c>
      <c r="M4048">
        <v>4283</v>
      </c>
      <c r="N4048">
        <v>4356</v>
      </c>
      <c r="O4048">
        <v>4367</v>
      </c>
      <c r="P4048">
        <v>4414</v>
      </c>
      <c r="Q4048">
        <v>4454</v>
      </c>
      <c r="R4048">
        <v>4512</v>
      </c>
      <c r="S4048">
        <v>4604</v>
      </c>
      <c r="T4048">
        <v>4662</v>
      </c>
      <c r="U4048">
        <v>4729</v>
      </c>
      <c r="V4048">
        <v>4805</v>
      </c>
      <c r="W4048">
        <v>4806</v>
      </c>
      <c r="X4048">
        <v>4851</v>
      </c>
      <c r="Y4048">
        <v>4899</v>
      </c>
      <c r="Z4048">
        <v>5009</v>
      </c>
      <c r="AA4048">
        <v>5044</v>
      </c>
      <c r="AB4048">
        <v>5073</v>
      </c>
      <c r="AC4048">
        <v>5119</v>
      </c>
      <c r="AD4048">
        <v>5174</v>
      </c>
      <c r="AE4048">
        <v>5197</v>
      </c>
      <c r="AF4048">
        <v>5237</v>
      </c>
      <c r="AG4048">
        <v>5238</v>
      </c>
      <c r="AH4048">
        <v>5299</v>
      </c>
      <c r="AI4048">
        <v>5323</v>
      </c>
      <c r="AJ4048">
        <v>5372</v>
      </c>
      <c r="AK4048">
        <v>5364</v>
      </c>
      <c r="AL4048">
        <v>5402</v>
      </c>
      <c r="AM4048">
        <v>5575</v>
      </c>
      <c r="AN4048">
        <v>5676</v>
      </c>
      <c r="AO4048">
        <v>5732</v>
      </c>
      <c r="AP4048">
        <v>5748</v>
      </c>
      <c r="AQ4048">
        <v>5823</v>
      </c>
      <c r="AR4048">
        <v>5920</v>
      </c>
    </row>
    <row r="4049" spans="1:44" x14ac:dyDescent="0.25">
      <c r="A4049" t="str">
        <f t="shared" si="63"/>
        <v>Sankt Johann im PongauKammermitgliedschaftenInsgesamt</v>
      </c>
      <c r="B4049">
        <v>4048</v>
      </c>
      <c r="C4049">
        <v>504</v>
      </c>
      <c r="D4049" t="s">
        <v>224</v>
      </c>
      <c r="E4049" t="s">
        <v>39</v>
      </c>
      <c r="F4049" t="s">
        <v>48</v>
      </c>
      <c r="G4049">
        <v>4720</v>
      </c>
      <c r="H4049">
        <v>4810</v>
      </c>
      <c r="I4049">
        <v>4888</v>
      </c>
      <c r="J4049">
        <v>4946</v>
      </c>
      <c r="K4049">
        <v>5040</v>
      </c>
      <c r="L4049">
        <v>5103</v>
      </c>
      <c r="M4049">
        <v>5230</v>
      </c>
      <c r="N4049">
        <v>5289</v>
      </c>
      <c r="O4049">
        <v>5308</v>
      </c>
      <c r="P4049">
        <v>5360</v>
      </c>
      <c r="Q4049">
        <v>5404</v>
      </c>
      <c r="R4049">
        <v>5468</v>
      </c>
      <c r="S4049">
        <v>5556</v>
      </c>
      <c r="T4049">
        <v>5651</v>
      </c>
      <c r="U4049">
        <v>5754</v>
      </c>
      <c r="V4049">
        <v>5842</v>
      </c>
      <c r="W4049">
        <v>5820</v>
      </c>
      <c r="X4049">
        <v>5881</v>
      </c>
      <c r="Y4049">
        <v>5941</v>
      </c>
      <c r="Z4049">
        <v>6039</v>
      </c>
      <c r="AA4049">
        <v>6101</v>
      </c>
      <c r="AB4049">
        <v>6124</v>
      </c>
      <c r="AC4049">
        <v>6160</v>
      </c>
      <c r="AD4049">
        <v>6202</v>
      </c>
      <c r="AE4049">
        <v>6209</v>
      </c>
      <c r="AF4049">
        <v>6216</v>
      </c>
      <c r="AG4049">
        <v>6208</v>
      </c>
      <c r="AH4049">
        <v>6276</v>
      </c>
      <c r="AI4049">
        <v>6290</v>
      </c>
      <c r="AJ4049">
        <v>6304</v>
      </c>
      <c r="AK4049">
        <v>6347</v>
      </c>
      <c r="AL4049">
        <v>6417</v>
      </c>
      <c r="AM4049">
        <v>6533</v>
      </c>
      <c r="AN4049">
        <v>6570</v>
      </c>
      <c r="AO4049">
        <v>6617</v>
      </c>
      <c r="AP4049">
        <v>6616</v>
      </c>
      <c r="AQ4049">
        <v>6651</v>
      </c>
      <c r="AR4049">
        <v>6755</v>
      </c>
    </row>
    <row r="4050" spans="1:44" x14ac:dyDescent="0.25">
      <c r="A4050" t="str">
        <f t="shared" si="63"/>
        <v>Sankt Johann im PongauKammermitgliedschaftenRuhend</v>
      </c>
      <c r="B4050">
        <v>4049</v>
      </c>
      <c r="C4050">
        <v>504</v>
      </c>
      <c r="D4050" t="s">
        <v>224</v>
      </c>
      <c r="E4050" t="s">
        <v>39</v>
      </c>
      <c r="F4050" t="s">
        <v>51</v>
      </c>
      <c r="G4050">
        <v>895</v>
      </c>
      <c r="H4050">
        <v>933</v>
      </c>
      <c r="I4050">
        <v>985</v>
      </c>
      <c r="J4050">
        <v>956</v>
      </c>
      <c r="K4050">
        <v>980</v>
      </c>
      <c r="L4050">
        <v>955</v>
      </c>
      <c r="M4050">
        <v>947</v>
      </c>
      <c r="N4050">
        <v>933</v>
      </c>
      <c r="O4050">
        <v>941</v>
      </c>
      <c r="P4050">
        <v>946</v>
      </c>
      <c r="Q4050">
        <v>950</v>
      </c>
      <c r="R4050">
        <v>956</v>
      </c>
      <c r="S4050">
        <v>952</v>
      </c>
      <c r="T4050">
        <v>989</v>
      </c>
      <c r="U4050">
        <v>1025</v>
      </c>
      <c r="V4050">
        <v>1037</v>
      </c>
      <c r="W4050">
        <v>1014</v>
      </c>
      <c r="X4050">
        <v>1030</v>
      </c>
      <c r="Y4050">
        <v>1042</v>
      </c>
      <c r="Z4050">
        <v>1030</v>
      </c>
      <c r="AA4050">
        <v>1057</v>
      </c>
      <c r="AB4050">
        <v>1051</v>
      </c>
      <c r="AC4050">
        <v>1041</v>
      </c>
      <c r="AD4050">
        <v>1028</v>
      </c>
      <c r="AE4050">
        <v>1012</v>
      </c>
      <c r="AF4050">
        <v>979</v>
      </c>
      <c r="AG4050">
        <v>970</v>
      </c>
      <c r="AH4050">
        <v>977</v>
      </c>
      <c r="AI4050">
        <v>967</v>
      </c>
      <c r="AJ4050">
        <v>932</v>
      </c>
      <c r="AK4050">
        <v>983</v>
      </c>
      <c r="AL4050">
        <v>1015</v>
      </c>
      <c r="AM4050">
        <v>958</v>
      </c>
      <c r="AN4050">
        <v>894</v>
      </c>
      <c r="AO4050">
        <v>885</v>
      </c>
      <c r="AP4050">
        <v>868</v>
      </c>
      <c r="AQ4050">
        <v>828</v>
      </c>
      <c r="AR4050">
        <v>835</v>
      </c>
    </row>
    <row r="4051" spans="1:44" x14ac:dyDescent="0.25">
      <c r="A4051" t="str">
        <f t="shared" si="63"/>
        <v>Sankt Johann im PongauLehrlinge1. Lehrjahr, männlich</v>
      </c>
      <c r="B4051">
        <v>4050</v>
      </c>
      <c r="C4051">
        <v>504</v>
      </c>
      <c r="D4051" t="s">
        <v>224</v>
      </c>
      <c r="E4051" t="s">
        <v>46</v>
      </c>
      <c r="F4051" t="s">
        <v>65</v>
      </c>
      <c r="G4051">
        <v>298</v>
      </c>
      <c r="H4051">
        <v>318</v>
      </c>
      <c r="I4051">
        <v>303</v>
      </c>
      <c r="J4051">
        <v>326</v>
      </c>
      <c r="K4051">
        <v>350</v>
      </c>
      <c r="L4051">
        <v>306</v>
      </c>
      <c r="M4051">
        <v>297</v>
      </c>
      <c r="N4051">
        <v>321</v>
      </c>
      <c r="O4051">
        <v>299</v>
      </c>
      <c r="P4051">
        <v>283</v>
      </c>
      <c r="Q4051">
        <v>267</v>
      </c>
      <c r="R4051">
        <v>268</v>
      </c>
      <c r="S4051">
        <v>257</v>
      </c>
      <c r="T4051">
        <v>210</v>
      </c>
      <c r="U4051">
        <v>226</v>
      </c>
      <c r="V4051">
        <v>285</v>
      </c>
      <c r="W4051">
        <v>241</v>
      </c>
      <c r="X4051">
        <v>274</v>
      </c>
      <c r="Y4051">
        <v>234</v>
      </c>
      <c r="Z4051">
        <v>248</v>
      </c>
      <c r="AA4051">
        <v>244</v>
      </c>
      <c r="AB4051">
        <v>254</v>
      </c>
    </row>
    <row r="4052" spans="1:44" x14ac:dyDescent="0.25">
      <c r="A4052" t="str">
        <f t="shared" si="63"/>
        <v>Sankt Johann im PongauLehrlinge1. Lehrjahr, weiblich</v>
      </c>
      <c r="B4052">
        <v>4051</v>
      </c>
      <c r="C4052">
        <v>504</v>
      </c>
      <c r="D4052" t="s">
        <v>224</v>
      </c>
      <c r="E4052" t="s">
        <v>46</v>
      </c>
      <c r="F4052" t="s">
        <v>66</v>
      </c>
      <c r="G4052">
        <v>205</v>
      </c>
      <c r="H4052">
        <v>202</v>
      </c>
      <c r="I4052">
        <v>197</v>
      </c>
      <c r="J4052">
        <v>217</v>
      </c>
      <c r="K4052">
        <v>237</v>
      </c>
      <c r="L4052">
        <v>226</v>
      </c>
      <c r="M4052">
        <v>220</v>
      </c>
      <c r="N4052">
        <v>197</v>
      </c>
      <c r="O4052">
        <v>185</v>
      </c>
      <c r="P4052">
        <v>176</v>
      </c>
      <c r="Q4052">
        <v>171</v>
      </c>
      <c r="R4052">
        <v>173</v>
      </c>
      <c r="S4052">
        <v>146</v>
      </c>
      <c r="T4052">
        <v>130</v>
      </c>
      <c r="U4052">
        <v>138</v>
      </c>
      <c r="V4052">
        <v>152</v>
      </c>
      <c r="W4052">
        <v>141</v>
      </c>
      <c r="X4052">
        <v>137</v>
      </c>
      <c r="Y4052">
        <v>124</v>
      </c>
      <c r="Z4052">
        <v>124</v>
      </c>
      <c r="AA4052">
        <v>127</v>
      </c>
      <c r="AB4052">
        <v>114</v>
      </c>
    </row>
    <row r="4053" spans="1:44" x14ac:dyDescent="0.25">
      <c r="A4053" t="str">
        <f t="shared" si="63"/>
        <v>Sankt Johann im PongauLehrlinge2. Lehrjahr, männlich</v>
      </c>
      <c r="B4053">
        <v>4052</v>
      </c>
      <c r="C4053">
        <v>504</v>
      </c>
      <c r="D4053" t="s">
        <v>224</v>
      </c>
      <c r="E4053" t="s">
        <v>46</v>
      </c>
      <c r="F4053" t="s">
        <v>67</v>
      </c>
      <c r="G4053">
        <v>320</v>
      </c>
      <c r="H4053">
        <v>296</v>
      </c>
      <c r="I4053">
        <v>318</v>
      </c>
      <c r="J4053">
        <v>309</v>
      </c>
      <c r="K4053">
        <v>333</v>
      </c>
      <c r="L4053">
        <v>360</v>
      </c>
      <c r="M4053">
        <v>308</v>
      </c>
      <c r="N4053">
        <v>305</v>
      </c>
      <c r="O4053">
        <v>332</v>
      </c>
      <c r="P4053">
        <v>318</v>
      </c>
      <c r="Q4053">
        <v>314</v>
      </c>
      <c r="R4053">
        <v>279</v>
      </c>
      <c r="S4053">
        <v>289</v>
      </c>
      <c r="T4053">
        <v>281</v>
      </c>
      <c r="U4053">
        <v>235</v>
      </c>
      <c r="V4053">
        <v>242</v>
      </c>
      <c r="W4053">
        <v>294</v>
      </c>
      <c r="X4053">
        <v>277</v>
      </c>
      <c r="Y4053">
        <v>297</v>
      </c>
      <c r="Z4053">
        <v>264</v>
      </c>
      <c r="AA4053">
        <v>261</v>
      </c>
      <c r="AB4053">
        <v>239</v>
      </c>
    </row>
    <row r="4054" spans="1:44" x14ac:dyDescent="0.25">
      <c r="A4054" t="str">
        <f t="shared" si="63"/>
        <v>Sankt Johann im PongauLehrlinge2. Lehrjahr, weiblich</v>
      </c>
      <c r="B4054">
        <v>4053</v>
      </c>
      <c r="C4054">
        <v>504</v>
      </c>
      <c r="D4054" t="s">
        <v>224</v>
      </c>
      <c r="E4054" t="s">
        <v>46</v>
      </c>
      <c r="F4054" t="s">
        <v>68</v>
      </c>
      <c r="G4054">
        <v>201</v>
      </c>
      <c r="H4054">
        <v>197</v>
      </c>
      <c r="I4054">
        <v>197</v>
      </c>
      <c r="J4054">
        <v>185</v>
      </c>
      <c r="K4054">
        <v>220</v>
      </c>
      <c r="L4054">
        <v>230</v>
      </c>
      <c r="M4054">
        <v>234</v>
      </c>
      <c r="N4054">
        <v>215</v>
      </c>
      <c r="O4054">
        <v>200</v>
      </c>
      <c r="P4054">
        <v>208</v>
      </c>
      <c r="Q4054">
        <v>192</v>
      </c>
      <c r="R4054">
        <v>178</v>
      </c>
      <c r="S4054">
        <v>198</v>
      </c>
      <c r="T4054">
        <v>154</v>
      </c>
      <c r="U4054">
        <v>152</v>
      </c>
      <c r="V4054">
        <v>155</v>
      </c>
      <c r="W4054">
        <v>163</v>
      </c>
      <c r="X4054">
        <v>154</v>
      </c>
      <c r="Y4054">
        <v>155</v>
      </c>
      <c r="Z4054">
        <v>147</v>
      </c>
      <c r="AA4054">
        <v>144</v>
      </c>
      <c r="AB4054">
        <v>134</v>
      </c>
    </row>
    <row r="4055" spans="1:44" x14ac:dyDescent="0.25">
      <c r="A4055" t="str">
        <f t="shared" si="63"/>
        <v>Sankt Johann im PongauLehrlinge3. Lehrjahr, männlich</v>
      </c>
      <c r="B4055">
        <v>4054</v>
      </c>
      <c r="C4055">
        <v>504</v>
      </c>
      <c r="D4055" t="s">
        <v>224</v>
      </c>
      <c r="E4055" t="s">
        <v>46</v>
      </c>
      <c r="F4055" t="s">
        <v>69</v>
      </c>
      <c r="G4055">
        <v>265</v>
      </c>
      <c r="H4055">
        <v>308</v>
      </c>
      <c r="I4055">
        <v>290</v>
      </c>
      <c r="J4055">
        <v>305</v>
      </c>
      <c r="K4055">
        <v>306</v>
      </c>
      <c r="L4055">
        <v>318</v>
      </c>
      <c r="M4055">
        <v>343</v>
      </c>
      <c r="N4055">
        <v>298</v>
      </c>
      <c r="O4055">
        <v>297</v>
      </c>
      <c r="P4055">
        <v>318</v>
      </c>
      <c r="Q4055">
        <v>302</v>
      </c>
      <c r="R4055">
        <v>316</v>
      </c>
      <c r="S4055">
        <v>267</v>
      </c>
      <c r="T4055">
        <v>274</v>
      </c>
      <c r="U4055">
        <v>272</v>
      </c>
      <c r="V4055">
        <v>215</v>
      </c>
      <c r="W4055">
        <v>235</v>
      </c>
      <c r="X4055">
        <v>268</v>
      </c>
      <c r="Y4055">
        <v>266</v>
      </c>
      <c r="Z4055">
        <v>294</v>
      </c>
      <c r="AA4055">
        <v>257</v>
      </c>
      <c r="AB4055">
        <v>247</v>
      </c>
    </row>
    <row r="4056" spans="1:44" x14ac:dyDescent="0.25">
      <c r="A4056" t="str">
        <f t="shared" si="63"/>
        <v>Sankt Johann im PongauLehrlinge3. Lehrjahr, weiblich</v>
      </c>
      <c r="B4056">
        <v>4055</v>
      </c>
      <c r="C4056">
        <v>504</v>
      </c>
      <c r="D4056" t="s">
        <v>224</v>
      </c>
      <c r="E4056" t="s">
        <v>46</v>
      </c>
      <c r="F4056" t="s">
        <v>70</v>
      </c>
      <c r="G4056">
        <v>167</v>
      </c>
      <c r="H4056">
        <v>192</v>
      </c>
      <c r="I4056">
        <v>186</v>
      </c>
      <c r="J4056">
        <v>183</v>
      </c>
      <c r="K4056">
        <v>173</v>
      </c>
      <c r="L4056">
        <v>193</v>
      </c>
      <c r="M4056">
        <v>216</v>
      </c>
      <c r="N4056">
        <v>224</v>
      </c>
      <c r="O4056">
        <v>205</v>
      </c>
      <c r="P4056">
        <v>188</v>
      </c>
      <c r="Q4056">
        <v>194</v>
      </c>
      <c r="R4056">
        <v>176</v>
      </c>
      <c r="S4056">
        <v>159</v>
      </c>
      <c r="T4056">
        <v>175</v>
      </c>
      <c r="U4056">
        <v>142</v>
      </c>
      <c r="V4056">
        <v>140</v>
      </c>
      <c r="W4056">
        <v>134</v>
      </c>
      <c r="X4056">
        <v>152</v>
      </c>
      <c r="Y4056">
        <v>142</v>
      </c>
      <c r="Z4056">
        <v>143</v>
      </c>
      <c r="AA4056">
        <v>129</v>
      </c>
      <c r="AB4056">
        <v>136</v>
      </c>
    </row>
    <row r="4057" spans="1:44" x14ac:dyDescent="0.25">
      <c r="A4057" t="str">
        <f t="shared" si="63"/>
        <v>Sankt Johann im PongauLehrlinge4. Lehrjahr, männlich</v>
      </c>
      <c r="B4057">
        <v>4056</v>
      </c>
      <c r="C4057">
        <v>504</v>
      </c>
      <c r="D4057" t="s">
        <v>224</v>
      </c>
      <c r="E4057" t="s">
        <v>46</v>
      </c>
      <c r="F4057" t="s">
        <v>71</v>
      </c>
      <c r="G4057">
        <v>121</v>
      </c>
      <c r="H4057">
        <v>108</v>
      </c>
      <c r="I4057">
        <v>131</v>
      </c>
      <c r="J4057">
        <v>125</v>
      </c>
      <c r="K4057">
        <v>140</v>
      </c>
      <c r="L4057">
        <v>116</v>
      </c>
      <c r="M4057">
        <v>139</v>
      </c>
      <c r="N4057">
        <v>153</v>
      </c>
      <c r="O4057">
        <v>150</v>
      </c>
      <c r="P4057">
        <v>141</v>
      </c>
      <c r="Q4057">
        <v>143</v>
      </c>
      <c r="R4057">
        <v>136</v>
      </c>
      <c r="S4057">
        <v>130</v>
      </c>
      <c r="T4057">
        <v>128</v>
      </c>
      <c r="U4057">
        <v>140</v>
      </c>
      <c r="V4057">
        <v>130</v>
      </c>
      <c r="W4057">
        <v>118</v>
      </c>
      <c r="X4057">
        <v>110</v>
      </c>
      <c r="Y4057">
        <v>140</v>
      </c>
      <c r="Z4057">
        <v>132</v>
      </c>
      <c r="AA4057">
        <v>148</v>
      </c>
      <c r="AB4057">
        <v>144</v>
      </c>
    </row>
    <row r="4058" spans="1:44" x14ac:dyDescent="0.25">
      <c r="A4058" t="str">
        <f t="shared" si="63"/>
        <v>Sankt Johann im PongauLehrlinge4. Lehrjahr, weiblich</v>
      </c>
      <c r="B4058">
        <v>4057</v>
      </c>
      <c r="C4058">
        <v>504</v>
      </c>
      <c r="D4058" t="s">
        <v>224</v>
      </c>
      <c r="E4058" t="s">
        <v>46</v>
      </c>
      <c r="F4058" t="s">
        <v>72</v>
      </c>
      <c r="G4058">
        <v>28</v>
      </c>
      <c r="H4058">
        <v>17</v>
      </c>
      <c r="I4058">
        <v>18</v>
      </c>
      <c r="J4058">
        <v>18</v>
      </c>
      <c r="K4058">
        <v>18</v>
      </c>
      <c r="L4058">
        <v>12</v>
      </c>
      <c r="M4058">
        <v>17</v>
      </c>
      <c r="N4058">
        <v>21</v>
      </c>
      <c r="O4058">
        <v>15</v>
      </c>
      <c r="P4058">
        <v>26</v>
      </c>
      <c r="Q4058">
        <v>15</v>
      </c>
      <c r="R4058">
        <v>25</v>
      </c>
      <c r="S4058">
        <v>12</v>
      </c>
      <c r="T4058">
        <v>13</v>
      </c>
      <c r="U4058">
        <v>11</v>
      </c>
      <c r="V4058">
        <v>7</v>
      </c>
      <c r="W4058">
        <v>12</v>
      </c>
      <c r="X4058">
        <v>7</v>
      </c>
      <c r="Y4058">
        <v>12</v>
      </c>
      <c r="Z4058">
        <v>14</v>
      </c>
      <c r="AA4058">
        <v>16</v>
      </c>
      <c r="AB4058">
        <v>16</v>
      </c>
    </row>
    <row r="4059" spans="1:44" x14ac:dyDescent="0.25">
      <c r="A4059" t="str">
        <f t="shared" si="63"/>
        <v>Sankt Johann im PongauLehrlingeFrauen</v>
      </c>
      <c r="B4059">
        <v>4058</v>
      </c>
      <c r="C4059">
        <v>504</v>
      </c>
      <c r="D4059" t="s">
        <v>224</v>
      </c>
      <c r="E4059" t="s">
        <v>46</v>
      </c>
      <c r="F4059" t="s">
        <v>47</v>
      </c>
      <c r="G4059">
        <v>601</v>
      </c>
      <c r="H4059">
        <v>608</v>
      </c>
      <c r="I4059">
        <v>598</v>
      </c>
      <c r="J4059">
        <v>603</v>
      </c>
      <c r="K4059">
        <v>648</v>
      </c>
      <c r="L4059">
        <v>661</v>
      </c>
      <c r="M4059">
        <v>687</v>
      </c>
      <c r="N4059">
        <v>657</v>
      </c>
      <c r="O4059">
        <v>605</v>
      </c>
      <c r="P4059">
        <v>598</v>
      </c>
      <c r="Q4059">
        <v>572</v>
      </c>
      <c r="R4059">
        <v>552</v>
      </c>
      <c r="S4059">
        <v>515</v>
      </c>
      <c r="T4059">
        <v>472</v>
      </c>
      <c r="U4059">
        <v>443</v>
      </c>
      <c r="V4059">
        <v>454</v>
      </c>
      <c r="W4059">
        <v>450</v>
      </c>
      <c r="X4059">
        <v>450</v>
      </c>
      <c r="Y4059">
        <v>433</v>
      </c>
      <c r="Z4059">
        <v>428</v>
      </c>
      <c r="AA4059">
        <v>416</v>
      </c>
      <c r="AB4059">
        <v>400</v>
      </c>
    </row>
    <row r="4060" spans="1:44" x14ac:dyDescent="0.25">
      <c r="A4060" t="str">
        <f t="shared" si="63"/>
        <v>Sankt Johann im PongauLehrlingeInsgesamt</v>
      </c>
      <c r="B4060">
        <v>4059</v>
      </c>
      <c r="C4060">
        <v>504</v>
      </c>
      <c r="D4060" t="s">
        <v>224</v>
      </c>
      <c r="E4060" t="s">
        <v>46</v>
      </c>
      <c r="F4060" t="s">
        <v>48</v>
      </c>
      <c r="G4060">
        <v>1605</v>
      </c>
      <c r="H4060">
        <v>1638</v>
      </c>
      <c r="I4060">
        <v>1640</v>
      </c>
      <c r="J4060">
        <v>1668</v>
      </c>
      <c r="K4060">
        <v>1777</v>
      </c>
      <c r="L4060">
        <v>1761</v>
      </c>
      <c r="M4060">
        <v>1774</v>
      </c>
      <c r="N4060">
        <v>1734</v>
      </c>
      <c r="O4060">
        <v>1683</v>
      </c>
      <c r="P4060">
        <v>1658</v>
      </c>
      <c r="Q4060">
        <v>1598</v>
      </c>
      <c r="R4060">
        <v>1551</v>
      </c>
      <c r="S4060">
        <v>1458</v>
      </c>
      <c r="T4060">
        <v>1365</v>
      </c>
      <c r="U4060">
        <v>1316</v>
      </c>
      <c r="V4060">
        <v>1326</v>
      </c>
      <c r="W4060">
        <v>1338</v>
      </c>
      <c r="X4060">
        <v>1379</v>
      </c>
      <c r="Y4060">
        <v>1370</v>
      </c>
      <c r="Z4060">
        <v>1366</v>
      </c>
      <c r="AA4060">
        <v>1326</v>
      </c>
      <c r="AB4060">
        <v>1284</v>
      </c>
    </row>
    <row r="4061" spans="1:44" x14ac:dyDescent="0.25">
      <c r="A4061" t="str">
        <f t="shared" si="63"/>
        <v>Sankt Johann im PongauLehrlingeMänner</v>
      </c>
      <c r="B4061">
        <v>4060</v>
      </c>
      <c r="C4061">
        <v>504</v>
      </c>
      <c r="D4061" t="s">
        <v>224</v>
      </c>
      <c r="E4061" t="s">
        <v>46</v>
      </c>
      <c r="F4061" t="s">
        <v>49</v>
      </c>
      <c r="G4061">
        <v>1004</v>
      </c>
      <c r="H4061">
        <v>1030</v>
      </c>
      <c r="I4061">
        <v>1042</v>
      </c>
      <c r="J4061">
        <v>1065</v>
      </c>
      <c r="K4061">
        <v>1129</v>
      </c>
      <c r="L4061">
        <v>1100</v>
      </c>
      <c r="M4061">
        <v>1087</v>
      </c>
      <c r="N4061">
        <v>1077</v>
      </c>
      <c r="O4061">
        <v>1078</v>
      </c>
      <c r="P4061">
        <v>1060</v>
      </c>
      <c r="Q4061">
        <v>1026</v>
      </c>
      <c r="R4061">
        <v>999</v>
      </c>
      <c r="S4061">
        <v>943</v>
      </c>
      <c r="T4061">
        <v>893</v>
      </c>
      <c r="U4061">
        <v>873</v>
      </c>
      <c r="V4061">
        <v>872</v>
      </c>
      <c r="W4061">
        <v>888</v>
      </c>
      <c r="X4061">
        <v>929</v>
      </c>
      <c r="Y4061">
        <v>937</v>
      </c>
      <c r="Z4061">
        <v>938</v>
      </c>
      <c r="AA4061">
        <v>910</v>
      </c>
      <c r="AB4061">
        <v>884</v>
      </c>
    </row>
    <row r="4062" spans="1:44" x14ac:dyDescent="0.25">
      <c r="A4062" t="str">
        <f t="shared" si="63"/>
        <v>Sankt Johann im PongauNeugründungenInsgesamt</v>
      </c>
      <c r="B4062">
        <v>4061</v>
      </c>
      <c r="C4062">
        <v>504</v>
      </c>
      <c r="D4062" t="s">
        <v>224</v>
      </c>
      <c r="E4062" t="s">
        <v>41</v>
      </c>
      <c r="F4062" t="s">
        <v>48</v>
      </c>
      <c r="G4062">
        <v>238</v>
      </c>
      <c r="H4062">
        <v>234.552791091063</v>
      </c>
      <c r="I4062">
        <v>229.52282157676299</v>
      </c>
      <c r="J4062">
        <v>230.873424657534</v>
      </c>
      <c r="K4062">
        <v>243.61167108753301</v>
      </c>
      <c r="L4062">
        <v>279.42475603492602</v>
      </c>
      <c r="M4062">
        <v>257.644301470588</v>
      </c>
      <c r="N4062">
        <v>254</v>
      </c>
      <c r="O4062">
        <v>282.46704331450098</v>
      </c>
      <c r="P4062">
        <v>327</v>
      </c>
      <c r="Q4062">
        <v>324.38909774436098</v>
      </c>
      <c r="R4062">
        <v>297.47092765202001</v>
      </c>
      <c r="S4062">
        <v>278.875</v>
      </c>
      <c r="T4062">
        <v>256.76236708275502</v>
      </c>
      <c r="U4062">
        <v>284.12962117754398</v>
      </c>
      <c r="V4062">
        <v>236</v>
      </c>
      <c r="W4062">
        <v>303</v>
      </c>
      <c r="X4062">
        <v>317</v>
      </c>
      <c r="Y4062">
        <v>328</v>
      </c>
      <c r="Z4062">
        <v>353</v>
      </c>
      <c r="AA4062">
        <v>335</v>
      </c>
      <c r="AB4062">
        <v>349</v>
      </c>
    </row>
    <row r="4063" spans="1:44" x14ac:dyDescent="0.25">
      <c r="A4063" t="str">
        <f t="shared" si="63"/>
        <v>Sankt Johann im PongauPendler (Auspendler/-innen)Insgesamt</v>
      </c>
      <c r="B4063">
        <v>4062</v>
      </c>
      <c r="C4063">
        <v>504</v>
      </c>
      <c r="D4063" t="s">
        <v>224</v>
      </c>
      <c r="E4063" t="s">
        <v>459</v>
      </c>
      <c r="F4063" t="s">
        <v>48</v>
      </c>
      <c r="G4063">
        <v>20323</v>
      </c>
      <c r="H4063">
        <v>20917</v>
      </c>
      <c r="I4063">
        <v>20965</v>
      </c>
      <c r="J4063">
        <v>20972</v>
      </c>
      <c r="K4063">
        <v>20798</v>
      </c>
      <c r="L4063">
        <v>20907</v>
      </c>
      <c r="M4063">
        <v>21172</v>
      </c>
      <c r="N4063">
        <v>21710</v>
      </c>
      <c r="O4063">
        <v>22246</v>
      </c>
      <c r="P4063">
        <v>22588</v>
      </c>
      <c r="Q4063">
        <v>23083</v>
      </c>
      <c r="R4063">
        <v>23046</v>
      </c>
      <c r="S4063">
        <v>24291</v>
      </c>
    </row>
    <row r="4064" spans="1:44" x14ac:dyDescent="0.25">
      <c r="A4064" t="str">
        <f t="shared" si="63"/>
        <v>Sankt Johann im PongauPendler ins AuslandInsgesamt</v>
      </c>
      <c r="B4064">
        <v>4063</v>
      </c>
      <c r="C4064">
        <v>504</v>
      </c>
      <c r="D4064" t="s">
        <v>224</v>
      </c>
      <c r="E4064" t="s">
        <v>304</v>
      </c>
      <c r="F4064" t="s">
        <v>48</v>
      </c>
      <c r="G4064">
        <v>42</v>
      </c>
      <c r="H4064">
        <v>93</v>
      </c>
      <c r="I4064">
        <v>145</v>
      </c>
      <c r="J4064">
        <v>75</v>
      </c>
      <c r="K4064">
        <v>79</v>
      </c>
      <c r="L4064">
        <v>108</v>
      </c>
      <c r="M4064">
        <v>117</v>
      </c>
      <c r="N4064">
        <v>89</v>
      </c>
      <c r="O4064">
        <v>91</v>
      </c>
      <c r="P4064">
        <v>94</v>
      </c>
      <c r="Q4064">
        <v>84</v>
      </c>
      <c r="R4064">
        <v>68</v>
      </c>
      <c r="S4064">
        <v>87</v>
      </c>
    </row>
    <row r="4065" spans="1:47" x14ac:dyDescent="0.25">
      <c r="A4065" t="str">
        <f t="shared" si="63"/>
        <v>Sankt Johann im PongauPendler zw. BundesländernInsgesamt</v>
      </c>
      <c r="B4065">
        <v>4064</v>
      </c>
      <c r="C4065">
        <v>504</v>
      </c>
      <c r="D4065" t="s">
        <v>224</v>
      </c>
      <c r="E4065" t="s">
        <v>433</v>
      </c>
      <c r="F4065" t="s">
        <v>48</v>
      </c>
      <c r="G4065">
        <v>2530</v>
      </c>
      <c r="H4065">
        <v>1991</v>
      </c>
      <c r="I4065">
        <v>2135</v>
      </c>
      <c r="J4065">
        <v>2001</v>
      </c>
      <c r="K4065">
        <v>1962</v>
      </c>
      <c r="L4065">
        <v>1954</v>
      </c>
      <c r="M4065">
        <v>2016</v>
      </c>
      <c r="N4065">
        <v>2083</v>
      </c>
      <c r="O4065">
        <v>2231</v>
      </c>
      <c r="P4065">
        <v>2312</v>
      </c>
      <c r="Q4065">
        <v>2178</v>
      </c>
      <c r="R4065">
        <v>2224</v>
      </c>
      <c r="S4065">
        <v>2475</v>
      </c>
    </row>
    <row r="4066" spans="1:47" x14ac:dyDescent="0.25">
      <c r="A4066" t="str">
        <f t="shared" si="63"/>
        <v>Sankt Johann im PongauPendler zw. Gemeinden eines Pol. BezirkesInsgesamt</v>
      </c>
      <c r="B4066">
        <v>4065</v>
      </c>
      <c r="C4066">
        <v>504</v>
      </c>
      <c r="D4066" t="s">
        <v>224</v>
      </c>
      <c r="E4066" t="s">
        <v>305</v>
      </c>
      <c r="F4066" t="s">
        <v>48</v>
      </c>
      <c r="G4066">
        <v>12839</v>
      </c>
      <c r="H4066">
        <v>12214</v>
      </c>
      <c r="I4066">
        <v>12499</v>
      </c>
      <c r="J4066">
        <v>12678</v>
      </c>
      <c r="K4066">
        <v>12774</v>
      </c>
      <c r="L4066">
        <v>13143</v>
      </c>
      <c r="M4066">
        <v>13206</v>
      </c>
      <c r="N4066">
        <v>13519</v>
      </c>
      <c r="O4066">
        <v>13700</v>
      </c>
      <c r="P4066">
        <v>14028</v>
      </c>
      <c r="Q4066">
        <v>14280</v>
      </c>
      <c r="R4066">
        <v>14177</v>
      </c>
      <c r="S4066">
        <v>14459</v>
      </c>
    </row>
    <row r="4067" spans="1:47" x14ac:dyDescent="0.25">
      <c r="A4067" t="str">
        <f t="shared" si="63"/>
        <v>Sankt Johann im PongauPendler zw. Pol. Bez. des BundeslandesInsgesamt</v>
      </c>
      <c r="B4067">
        <v>4066</v>
      </c>
      <c r="C4067">
        <v>504</v>
      </c>
      <c r="D4067" t="s">
        <v>224</v>
      </c>
      <c r="E4067" t="s">
        <v>306</v>
      </c>
      <c r="F4067" t="s">
        <v>48</v>
      </c>
      <c r="G4067">
        <v>4912</v>
      </c>
      <c r="H4067">
        <v>6619</v>
      </c>
      <c r="I4067">
        <v>6186</v>
      </c>
      <c r="J4067">
        <v>6218</v>
      </c>
      <c r="K4067">
        <v>5983</v>
      </c>
      <c r="L4067">
        <v>5702</v>
      </c>
      <c r="M4067">
        <v>5833</v>
      </c>
      <c r="N4067">
        <v>6019</v>
      </c>
      <c r="O4067">
        <v>6224</v>
      </c>
      <c r="P4067">
        <v>6154</v>
      </c>
      <c r="Q4067">
        <v>6541</v>
      </c>
      <c r="R4067">
        <v>6577</v>
      </c>
      <c r="S4067">
        <v>7270</v>
      </c>
    </row>
    <row r="4068" spans="1:47" x14ac:dyDescent="0.25">
      <c r="A4068" t="str">
        <f t="shared" si="63"/>
        <v>Sankt Johann im PongauPensionisteneinkommenBrutto_Schnitt</v>
      </c>
      <c r="B4068">
        <v>4067</v>
      </c>
      <c r="C4068">
        <v>504</v>
      </c>
      <c r="D4068" t="s">
        <v>224</v>
      </c>
      <c r="E4068" t="s">
        <v>44</v>
      </c>
      <c r="F4068" t="s">
        <v>54</v>
      </c>
      <c r="G4068">
        <v>15591.697248980099</v>
      </c>
      <c r="H4068">
        <v>15889.6949573151</v>
      </c>
      <c r="I4068">
        <v>16405.028791016801</v>
      </c>
      <c r="J4068">
        <v>16838.6137115704</v>
      </c>
      <c r="K4068">
        <v>17481.922672636701</v>
      </c>
      <c r="L4068">
        <v>18023.897888310399</v>
      </c>
      <c r="M4068">
        <v>18571.657602582702</v>
      </c>
      <c r="N4068">
        <v>19011.279377517199</v>
      </c>
      <c r="O4068">
        <v>19160.054591686501</v>
      </c>
      <c r="P4068">
        <v>19779.375630074501</v>
      </c>
      <c r="Q4068">
        <v>20163.473045888699</v>
      </c>
      <c r="R4068">
        <v>20621.253855269701</v>
      </c>
      <c r="S4068">
        <v>21033.468123700099</v>
      </c>
      <c r="T4068">
        <v>21392.078106236801</v>
      </c>
      <c r="U4068">
        <v>21982.132637811999</v>
      </c>
      <c r="V4068">
        <v>22737.810045461702</v>
      </c>
      <c r="W4068">
        <v>24201.181535315402</v>
      </c>
      <c r="X4068">
        <v>24857.775978931099</v>
      </c>
      <c r="Y4068">
        <v>25815.5340591561</v>
      </c>
    </row>
    <row r="4069" spans="1:47" x14ac:dyDescent="0.25">
      <c r="A4069" t="str">
        <f t="shared" si="63"/>
        <v>Sankt Johann im PongauPensionisteneinkommenBruttobezüge 1000 EUR</v>
      </c>
      <c r="B4069">
        <v>4068</v>
      </c>
      <c r="C4069">
        <v>504</v>
      </c>
      <c r="D4069" t="s">
        <v>224</v>
      </c>
      <c r="E4069" t="s">
        <v>44</v>
      </c>
      <c r="F4069" t="s">
        <v>55</v>
      </c>
      <c r="G4069">
        <v>236962.61478999999</v>
      </c>
      <c r="H4069">
        <v>243827.36911999999</v>
      </c>
      <c r="I4069">
        <v>253474.09985</v>
      </c>
      <c r="J4069">
        <v>263995.78577000002</v>
      </c>
      <c r="K4069">
        <v>277210.84782000002</v>
      </c>
      <c r="L4069">
        <v>290797.56852999999</v>
      </c>
      <c r="M4069">
        <v>307769.50978999998</v>
      </c>
      <c r="N4069">
        <v>320986.44101000001</v>
      </c>
      <c r="O4069">
        <v>338328.24398000003</v>
      </c>
      <c r="P4069">
        <v>355672.73258000001</v>
      </c>
      <c r="Q4069">
        <v>367338.15195000003</v>
      </c>
      <c r="R4069">
        <v>375863.59402000002</v>
      </c>
      <c r="S4069">
        <v>384281.46262000001</v>
      </c>
      <c r="T4069">
        <v>395475.34795000002</v>
      </c>
      <c r="U4069">
        <v>413923.55757</v>
      </c>
      <c r="V4069">
        <v>435133.47084000002</v>
      </c>
      <c r="W4069">
        <v>461540.73306</v>
      </c>
      <c r="X4069">
        <v>483732.32055</v>
      </c>
      <c r="Y4069">
        <v>511457.36077999999</v>
      </c>
    </row>
    <row r="4070" spans="1:47" x14ac:dyDescent="0.25">
      <c r="A4070" t="str">
        <f t="shared" si="63"/>
        <v>Sankt Johann im PongauPensionisteneinkommenBruttobezüge Fälle</v>
      </c>
      <c r="B4070">
        <v>4069</v>
      </c>
      <c r="C4070">
        <v>504</v>
      </c>
      <c r="D4070" t="s">
        <v>224</v>
      </c>
      <c r="E4070" t="s">
        <v>44</v>
      </c>
      <c r="F4070" t="s">
        <v>56</v>
      </c>
      <c r="G4070">
        <v>15198</v>
      </c>
      <c r="H4070">
        <v>15345</v>
      </c>
      <c r="I4070">
        <v>15451</v>
      </c>
      <c r="J4070">
        <v>15678</v>
      </c>
      <c r="K4070">
        <v>15857</v>
      </c>
      <c r="L4070">
        <v>16134</v>
      </c>
      <c r="M4070">
        <v>16572</v>
      </c>
      <c r="N4070">
        <v>16884</v>
      </c>
      <c r="O4070">
        <v>17658</v>
      </c>
      <c r="P4070">
        <v>17982</v>
      </c>
      <c r="Q4070">
        <v>18218</v>
      </c>
      <c r="R4070">
        <v>18227</v>
      </c>
      <c r="S4070">
        <v>18270</v>
      </c>
      <c r="T4070">
        <v>18487</v>
      </c>
      <c r="U4070">
        <v>18830</v>
      </c>
      <c r="V4070">
        <v>19137</v>
      </c>
      <c r="W4070">
        <v>19071</v>
      </c>
      <c r="X4070">
        <v>19460</v>
      </c>
      <c r="Y4070">
        <v>19812</v>
      </c>
    </row>
    <row r="4071" spans="1:47" x14ac:dyDescent="0.25">
      <c r="A4071" t="str">
        <f t="shared" si="63"/>
        <v>Sankt Johann im PongauPensionisteneinkommenLohnsteuer 1000 EUR</v>
      </c>
      <c r="B4071">
        <v>4070</v>
      </c>
      <c r="C4071">
        <v>504</v>
      </c>
      <c r="D4071" t="s">
        <v>224</v>
      </c>
      <c r="E4071" t="s">
        <v>44</v>
      </c>
      <c r="F4071" t="s">
        <v>57</v>
      </c>
      <c r="G4071">
        <v>25507.778869999998</v>
      </c>
      <c r="H4071">
        <v>23912.951990000001</v>
      </c>
      <c r="I4071">
        <v>25884.34575</v>
      </c>
      <c r="J4071">
        <v>27883.316750000002</v>
      </c>
      <c r="K4071">
        <v>30628.07848</v>
      </c>
      <c r="L4071">
        <v>29062.18203</v>
      </c>
      <c r="M4071">
        <v>32397.43203</v>
      </c>
      <c r="N4071">
        <v>35359.285060000002</v>
      </c>
      <c r="O4071">
        <v>39215.416680000002</v>
      </c>
      <c r="P4071">
        <v>43130.73719</v>
      </c>
      <c r="Q4071">
        <v>45142.77289</v>
      </c>
      <c r="R4071">
        <v>47573.451260000002</v>
      </c>
      <c r="S4071">
        <v>40471.83135</v>
      </c>
      <c r="T4071">
        <v>42426.867639999997</v>
      </c>
      <c r="U4071">
        <v>46183.955399999999</v>
      </c>
      <c r="V4071">
        <v>50146.474920000001</v>
      </c>
      <c r="W4071">
        <v>50878.513930000001</v>
      </c>
      <c r="X4071">
        <v>54649.108630000002</v>
      </c>
      <c r="Y4071">
        <v>56933.37053</v>
      </c>
    </row>
    <row r="4072" spans="1:47" x14ac:dyDescent="0.25">
      <c r="A4072" t="str">
        <f t="shared" si="63"/>
        <v>Sankt Johann im PongauPensionisteneinkommenLohnsteuer Fälle</v>
      </c>
      <c r="B4072">
        <v>4071</v>
      </c>
      <c r="C4072">
        <v>504</v>
      </c>
      <c r="D4072" t="s">
        <v>224</v>
      </c>
      <c r="E4072" t="s">
        <v>44</v>
      </c>
      <c r="F4072" t="s">
        <v>58</v>
      </c>
      <c r="G4072">
        <v>7917</v>
      </c>
      <c r="H4072">
        <v>7578</v>
      </c>
      <c r="I4072">
        <v>7955</v>
      </c>
      <c r="J4072">
        <v>8717</v>
      </c>
      <c r="K4072">
        <v>8978</v>
      </c>
      <c r="L4072">
        <v>8733</v>
      </c>
      <c r="M4072">
        <v>9181</v>
      </c>
      <c r="N4072">
        <v>9587</v>
      </c>
      <c r="O4072">
        <v>10061</v>
      </c>
      <c r="P4072">
        <v>10451</v>
      </c>
      <c r="Q4072">
        <v>10976</v>
      </c>
      <c r="R4072">
        <v>11188</v>
      </c>
      <c r="S4072">
        <v>11350</v>
      </c>
      <c r="T4072">
        <v>11579</v>
      </c>
      <c r="U4072">
        <v>12047</v>
      </c>
      <c r="V4072">
        <v>12757</v>
      </c>
      <c r="W4072">
        <v>13749</v>
      </c>
      <c r="X4072">
        <v>14405</v>
      </c>
      <c r="Y4072">
        <v>15038</v>
      </c>
    </row>
    <row r="4073" spans="1:47" x14ac:dyDescent="0.25">
      <c r="A4073" t="str">
        <f t="shared" si="63"/>
        <v>Sankt Johann im PongauPensionisteneinkommenNetto_Schnitt</v>
      </c>
      <c r="B4073">
        <v>4072</v>
      </c>
      <c r="C4073">
        <v>504</v>
      </c>
      <c r="D4073" t="s">
        <v>224</v>
      </c>
      <c r="E4073" t="s">
        <v>44</v>
      </c>
      <c r="F4073" t="s">
        <v>59</v>
      </c>
      <c r="G4073">
        <v>13112.5971101461</v>
      </c>
      <c r="H4073">
        <v>13438.9526249593</v>
      </c>
      <c r="I4073">
        <v>13802.4508847324</v>
      </c>
      <c r="J4073">
        <v>14113.5474882</v>
      </c>
      <c r="K4073">
        <v>14555.822920476799</v>
      </c>
      <c r="L4073">
        <v>15194.012337919899</v>
      </c>
      <c r="M4073">
        <v>15561.5595335506</v>
      </c>
      <c r="N4073">
        <v>15841.107323501499</v>
      </c>
      <c r="O4073">
        <v>15857.9695158002</v>
      </c>
      <c r="P4073">
        <v>16276.577868423999</v>
      </c>
      <c r="Q4073">
        <v>16560.566504007002</v>
      </c>
      <c r="R4073">
        <v>16861.874795632899</v>
      </c>
      <c r="S4073">
        <v>17649.260813902602</v>
      </c>
      <c r="T4073">
        <v>17911.984416617099</v>
      </c>
      <c r="U4073">
        <v>18318.965438130599</v>
      </c>
      <c r="V4073">
        <v>18874.5559732455</v>
      </c>
      <c r="W4073">
        <v>20221.831622882899</v>
      </c>
      <c r="X4073">
        <v>20707.991636690698</v>
      </c>
      <c r="Y4073">
        <v>21559.086786795899</v>
      </c>
    </row>
    <row r="4074" spans="1:47" x14ac:dyDescent="0.25">
      <c r="A4074" t="str">
        <f t="shared" si="63"/>
        <v>Sankt Johann im PongauPensionisteneinkommenNettobezüge 1000 EUR</v>
      </c>
      <c r="B4074">
        <v>4073</v>
      </c>
      <c r="C4074">
        <v>504</v>
      </c>
      <c r="D4074" t="s">
        <v>224</v>
      </c>
      <c r="E4074" t="s">
        <v>44</v>
      </c>
      <c r="F4074" t="s">
        <v>60</v>
      </c>
      <c r="G4074">
        <v>199285.25088000001</v>
      </c>
      <c r="H4074">
        <v>206220.72803</v>
      </c>
      <c r="I4074">
        <v>213261.66862000001</v>
      </c>
      <c r="J4074">
        <v>221272.19751999999</v>
      </c>
      <c r="K4074">
        <v>230811.68405000001</v>
      </c>
      <c r="L4074">
        <v>245140.19506</v>
      </c>
      <c r="M4074">
        <v>257886.16459</v>
      </c>
      <c r="N4074">
        <v>267461.25605000003</v>
      </c>
      <c r="O4074">
        <v>280020.02571000002</v>
      </c>
      <c r="P4074">
        <v>292685.42323000001</v>
      </c>
      <c r="Q4074">
        <v>301700.40057</v>
      </c>
      <c r="R4074">
        <v>307341.39189999999</v>
      </c>
      <c r="S4074">
        <v>322451.99507</v>
      </c>
      <c r="T4074">
        <v>331138.85590999998</v>
      </c>
      <c r="U4074">
        <v>344946.11920000002</v>
      </c>
      <c r="V4074">
        <v>361202.37766</v>
      </c>
      <c r="W4074">
        <v>385650.55088</v>
      </c>
      <c r="X4074">
        <v>402977.51724999998</v>
      </c>
      <c r="Y4074">
        <v>427128.62741999998</v>
      </c>
    </row>
    <row r="4075" spans="1:47" x14ac:dyDescent="0.25">
      <c r="A4075" t="str">
        <f t="shared" si="63"/>
        <v>Sankt Johann im PongauPensionisteneinkommenSV-Beiträge 1000 EUR</v>
      </c>
      <c r="B4075">
        <v>4074</v>
      </c>
      <c r="C4075">
        <v>504</v>
      </c>
      <c r="D4075" t="s">
        <v>224</v>
      </c>
      <c r="E4075" t="s">
        <v>44</v>
      </c>
      <c r="F4075" t="s">
        <v>61</v>
      </c>
      <c r="G4075">
        <v>12169.58504</v>
      </c>
      <c r="H4075">
        <v>13693.6891</v>
      </c>
      <c r="I4075">
        <v>14328.08548</v>
      </c>
      <c r="J4075">
        <v>14840.271500000001</v>
      </c>
      <c r="K4075">
        <v>15771.085290000001</v>
      </c>
      <c r="L4075">
        <v>16595.191439999999</v>
      </c>
      <c r="M4075">
        <v>17485.91317</v>
      </c>
      <c r="N4075">
        <v>18165.8999</v>
      </c>
      <c r="O4075">
        <v>19092.801589999999</v>
      </c>
      <c r="P4075">
        <v>19856.57216</v>
      </c>
      <c r="Q4075">
        <v>20494.978490000001</v>
      </c>
      <c r="R4075">
        <v>20948.75086</v>
      </c>
      <c r="S4075">
        <v>21357.636200000001</v>
      </c>
      <c r="T4075">
        <v>21909.624400000001</v>
      </c>
      <c r="U4075">
        <v>22793.482970000001</v>
      </c>
      <c r="V4075">
        <v>23784.618259999999</v>
      </c>
      <c r="W4075">
        <v>25011.668249999999</v>
      </c>
      <c r="X4075">
        <v>26105.694670000001</v>
      </c>
      <c r="Y4075">
        <v>27395.362829999998</v>
      </c>
    </row>
    <row r="4076" spans="1:47" x14ac:dyDescent="0.25">
      <c r="A4076" t="str">
        <f t="shared" si="63"/>
        <v>Sankt Johann im PongauPensionisteneinkommenSV-Beiträge Fälle</v>
      </c>
      <c r="B4076">
        <v>4075</v>
      </c>
      <c r="C4076">
        <v>504</v>
      </c>
      <c r="D4076" t="s">
        <v>224</v>
      </c>
      <c r="E4076" t="s">
        <v>44</v>
      </c>
      <c r="F4076" t="s">
        <v>62</v>
      </c>
      <c r="G4076">
        <v>14750</v>
      </c>
      <c r="H4076">
        <v>14892</v>
      </c>
      <c r="I4076">
        <v>15011</v>
      </c>
      <c r="J4076">
        <v>15259</v>
      </c>
      <c r="K4076">
        <v>15436</v>
      </c>
      <c r="L4076">
        <v>15718</v>
      </c>
      <c r="M4076">
        <v>16122</v>
      </c>
      <c r="N4076">
        <v>16438</v>
      </c>
      <c r="O4076">
        <v>16696</v>
      </c>
      <c r="P4076">
        <v>16954</v>
      </c>
      <c r="Q4076">
        <v>17185</v>
      </c>
      <c r="R4076">
        <v>17200</v>
      </c>
      <c r="S4076">
        <v>17259</v>
      </c>
      <c r="T4076">
        <v>17482</v>
      </c>
      <c r="U4076">
        <v>17781</v>
      </c>
      <c r="V4076">
        <v>18085</v>
      </c>
      <c r="W4076">
        <v>18262</v>
      </c>
      <c r="X4076">
        <v>18660</v>
      </c>
      <c r="Y4076">
        <v>19037</v>
      </c>
    </row>
    <row r="4077" spans="1:47" x14ac:dyDescent="0.25">
      <c r="A4077" t="str">
        <f t="shared" si="63"/>
        <v>Sankt Johann im PongauUnselbstständig BeschäftigteFrauen</v>
      </c>
      <c r="B4077">
        <v>4076</v>
      </c>
      <c r="C4077">
        <v>504</v>
      </c>
      <c r="D4077" t="s">
        <v>224</v>
      </c>
      <c r="E4077" t="s">
        <v>38</v>
      </c>
      <c r="F4077" t="s">
        <v>47</v>
      </c>
      <c r="G4077">
        <v>11566</v>
      </c>
      <c r="H4077">
        <v>10063</v>
      </c>
      <c r="I4077">
        <v>11648</v>
      </c>
      <c r="J4077">
        <v>10152</v>
      </c>
      <c r="K4077">
        <v>11937</v>
      </c>
      <c r="L4077">
        <v>10407</v>
      </c>
      <c r="M4077">
        <v>12124</v>
      </c>
      <c r="N4077">
        <v>10668</v>
      </c>
      <c r="O4077">
        <v>16160</v>
      </c>
      <c r="P4077">
        <v>15422</v>
      </c>
      <c r="Q4077">
        <v>16075</v>
      </c>
      <c r="R4077">
        <v>15321</v>
      </c>
      <c r="S4077">
        <v>16369</v>
      </c>
      <c r="T4077">
        <v>15699</v>
      </c>
      <c r="U4077">
        <v>16845</v>
      </c>
      <c r="V4077">
        <v>16274</v>
      </c>
      <c r="W4077">
        <v>17163</v>
      </c>
      <c r="X4077">
        <v>16582</v>
      </c>
      <c r="Y4077">
        <v>17436</v>
      </c>
      <c r="Z4077">
        <v>16726</v>
      </c>
      <c r="AA4077">
        <v>17682</v>
      </c>
      <c r="AB4077">
        <v>16776</v>
      </c>
      <c r="AC4077">
        <v>17794</v>
      </c>
      <c r="AD4077">
        <v>17042</v>
      </c>
      <c r="AE4077">
        <v>18036</v>
      </c>
      <c r="AF4077">
        <v>17115</v>
      </c>
      <c r="AG4077">
        <v>18262</v>
      </c>
      <c r="AH4077">
        <v>17350</v>
      </c>
      <c r="AI4077">
        <v>18460</v>
      </c>
      <c r="AJ4077">
        <v>17885</v>
      </c>
      <c r="AK4077">
        <v>18796</v>
      </c>
      <c r="AL4077">
        <v>18224</v>
      </c>
      <c r="AM4077">
        <v>18916</v>
      </c>
      <c r="AN4077">
        <v>17370</v>
      </c>
      <c r="AO4077">
        <v>15339</v>
      </c>
      <c r="AP4077">
        <v>17971</v>
      </c>
      <c r="AQ4077">
        <v>18559</v>
      </c>
      <c r="AR4077">
        <v>18397</v>
      </c>
      <c r="AS4077">
        <v>19251</v>
      </c>
      <c r="AT4077">
        <v>18779</v>
      </c>
      <c r="AU4077">
        <v>19411</v>
      </c>
    </row>
    <row r="4078" spans="1:47" x14ac:dyDescent="0.25">
      <c r="A4078" t="str">
        <f t="shared" si="63"/>
        <v>Sankt Johann im PongauUnselbstständig BeschäftigteInsgesamt</v>
      </c>
      <c r="B4078">
        <v>4077</v>
      </c>
      <c r="C4078">
        <v>504</v>
      </c>
      <c r="D4078" t="s">
        <v>224</v>
      </c>
      <c r="E4078" t="s">
        <v>38</v>
      </c>
      <c r="F4078" t="s">
        <v>48</v>
      </c>
      <c r="G4078">
        <v>23266</v>
      </c>
      <c r="H4078">
        <v>21847</v>
      </c>
      <c r="I4078">
        <v>23432</v>
      </c>
      <c r="J4078">
        <v>21949</v>
      </c>
      <c r="K4078">
        <v>24000</v>
      </c>
      <c r="L4078">
        <v>22473</v>
      </c>
      <c r="M4078">
        <v>24435</v>
      </c>
      <c r="N4078">
        <v>22873</v>
      </c>
      <c r="O4078">
        <v>33882</v>
      </c>
      <c r="P4078">
        <v>33441</v>
      </c>
      <c r="Q4078">
        <v>33486</v>
      </c>
      <c r="R4078">
        <v>32985</v>
      </c>
      <c r="S4078">
        <v>33843</v>
      </c>
      <c r="T4078">
        <v>33639</v>
      </c>
      <c r="U4078">
        <v>34685</v>
      </c>
      <c r="V4078">
        <v>34412</v>
      </c>
      <c r="W4078">
        <v>35301</v>
      </c>
      <c r="X4078">
        <v>35001</v>
      </c>
      <c r="Y4078">
        <v>35576</v>
      </c>
      <c r="Z4078">
        <v>35352</v>
      </c>
      <c r="AA4078">
        <v>36081</v>
      </c>
      <c r="AB4078">
        <v>35333</v>
      </c>
      <c r="AC4078">
        <v>36169</v>
      </c>
      <c r="AD4078">
        <v>35785</v>
      </c>
      <c r="AE4078">
        <v>36765</v>
      </c>
      <c r="AF4078">
        <v>36094</v>
      </c>
      <c r="AG4078">
        <v>37397</v>
      </c>
      <c r="AH4078">
        <v>36797</v>
      </c>
      <c r="AI4078">
        <v>38047</v>
      </c>
      <c r="AJ4078">
        <v>37733</v>
      </c>
      <c r="AK4078">
        <v>38760</v>
      </c>
      <c r="AL4078">
        <v>38338</v>
      </c>
      <c r="AM4078">
        <v>38992</v>
      </c>
      <c r="AN4078">
        <v>36855</v>
      </c>
      <c r="AO4078">
        <v>32182</v>
      </c>
      <c r="AP4078">
        <v>38059</v>
      </c>
      <c r="AQ4078">
        <v>38457</v>
      </c>
      <c r="AR4078">
        <v>38707</v>
      </c>
      <c r="AS4078">
        <v>39777</v>
      </c>
      <c r="AT4078">
        <v>39328</v>
      </c>
      <c r="AU4078">
        <v>39945</v>
      </c>
    </row>
    <row r="4079" spans="1:47" x14ac:dyDescent="0.25">
      <c r="A4079" t="str">
        <f t="shared" si="63"/>
        <v>Sankt Johann im PongauUnselbstständig BeschäftigteMänner</v>
      </c>
      <c r="B4079">
        <v>4078</v>
      </c>
      <c r="C4079">
        <v>504</v>
      </c>
      <c r="D4079" t="s">
        <v>224</v>
      </c>
      <c r="E4079" t="s">
        <v>38</v>
      </c>
      <c r="F4079" t="s">
        <v>49</v>
      </c>
      <c r="G4079">
        <v>11700</v>
      </c>
      <c r="H4079">
        <v>11784</v>
      </c>
      <c r="I4079">
        <v>11784</v>
      </c>
      <c r="J4079">
        <v>11797</v>
      </c>
      <c r="K4079">
        <v>12063</v>
      </c>
      <c r="L4079">
        <v>12066</v>
      </c>
      <c r="M4079">
        <v>12311</v>
      </c>
      <c r="N4079">
        <v>12205</v>
      </c>
      <c r="O4079">
        <v>17722</v>
      </c>
      <c r="P4079">
        <v>18019</v>
      </c>
      <c r="Q4079">
        <v>17411</v>
      </c>
      <c r="R4079">
        <v>17664</v>
      </c>
      <c r="S4079">
        <v>17474</v>
      </c>
      <c r="T4079">
        <v>17940</v>
      </c>
      <c r="U4079">
        <v>17840</v>
      </c>
      <c r="V4079">
        <v>18138</v>
      </c>
      <c r="W4079">
        <v>18138</v>
      </c>
      <c r="X4079">
        <v>18419</v>
      </c>
      <c r="Y4079">
        <v>18140</v>
      </c>
      <c r="Z4079">
        <v>18626</v>
      </c>
      <c r="AA4079">
        <v>18399</v>
      </c>
      <c r="AB4079">
        <v>18557</v>
      </c>
      <c r="AC4079">
        <v>18375</v>
      </c>
      <c r="AD4079">
        <v>18743</v>
      </c>
      <c r="AE4079">
        <v>18729</v>
      </c>
      <c r="AF4079">
        <v>18979</v>
      </c>
      <c r="AG4079">
        <v>19135</v>
      </c>
      <c r="AH4079">
        <v>19447</v>
      </c>
      <c r="AI4079">
        <v>19587</v>
      </c>
      <c r="AJ4079">
        <v>19848</v>
      </c>
      <c r="AK4079">
        <v>19964</v>
      </c>
      <c r="AL4079">
        <v>20114</v>
      </c>
      <c r="AM4079">
        <v>20076</v>
      </c>
      <c r="AN4079">
        <v>19485</v>
      </c>
      <c r="AO4079">
        <v>16843</v>
      </c>
      <c r="AP4079">
        <v>20088</v>
      </c>
      <c r="AQ4079">
        <v>19898</v>
      </c>
      <c r="AR4079">
        <v>20310</v>
      </c>
      <c r="AS4079">
        <v>20526</v>
      </c>
      <c r="AT4079">
        <v>20549</v>
      </c>
      <c r="AU4079">
        <v>20534</v>
      </c>
    </row>
    <row r="4080" spans="1:47" x14ac:dyDescent="0.25">
      <c r="A4080" t="str">
        <f t="shared" si="63"/>
        <v>Sankt Johann im PongauUnselbstständig Beschäftigte GW mgfInsgesamt</v>
      </c>
      <c r="B4080">
        <v>4079</v>
      </c>
      <c r="C4080">
        <v>504</v>
      </c>
      <c r="D4080" t="s">
        <v>224</v>
      </c>
      <c r="E4080" t="s">
        <v>450</v>
      </c>
      <c r="F4080" t="s">
        <v>48</v>
      </c>
      <c r="G4080">
        <v>27865.916458776999</v>
      </c>
      <c r="H4080">
        <v>31604.67576726</v>
      </c>
      <c r="I4080">
        <v>29146.495378348001</v>
      </c>
      <c r="J4080">
        <v>31484.165551491998</v>
      </c>
      <c r="K4080">
        <v>28948.957011768001</v>
      </c>
      <c r="L4080">
        <v>31887.478208633001</v>
      </c>
      <c r="M4080">
        <v>27891.145683601</v>
      </c>
      <c r="N4080">
        <v>23090.949751487999</v>
      </c>
      <c r="O4080">
        <v>29194.491099098999</v>
      </c>
      <c r="P4080">
        <v>31380.726433260999</v>
      </c>
      <c r="Q4080">
        <v>29603.238233915999</v>
      </c>
      <c r="R4080">
        <v>32283.712661676</v>
      </c>
      <c r="S4080">
        <v>30060.982765647001</v>
      </c>
      <c r="T4080">
        <v>33110.925194467003</v>
      </c>
    </row>
    <row r="4081" spans="1:47" x14ac:dyDescent="0.25">
      <c r="A4081" t="str">
        <f t="shared" si="63"/>
        <v>Sankt Johann im PongauUnselbstständig Beschäftigte GW ogfInsgesamt</v>
      </c>
      <c r="B4081">
        <v>4080</v>
      </c>
      <c r="C4081">
        <v>504</v>
      </c>
      <c r="D4081" t="s">
        <v>224</v>
      </c>
      <c r="E4081" t="s">
        <v>449</v>
      </c>
      <c r="F4081" t="s">
        <v>48</v>
      </c>
      <c r="G4081">
        <v>25522.076576549</v>
      </c>
      <c r="H4081">
        <v>28291.467466803999</v>
      </c>
      <c r="I4081">
        <v>26852.949216223002</v>
      </c>
      <c r="J4081">
        <v>28151.251296515999</v>
      </c>
      <c r="K4081">
        <v>26703.659473275999</v>
      </c>
      <c r="L4081">
        <v>28819.755454107999</v>
      </c>
      <c r="M4081">
        <v>25713.949287435</v>
      </c>
      <c r="N4081">
        <v>20964.09289227</v>
      </c>
      <c r="O4081">
        <v>26863.802094007999</v>
      </c>
      <c r="P4081">
        <v>28435.864072267999</v>
      </c>
      <c r="Q4081">
        <v>27391.821723161</v>
      </c>
      <c r="R4081">
        <v>29152.976799912001</v>
      </c>
      <c r="S4081">
        <v>27809.4805762</v>
      </c>
      <c r="T4081">
        <v>29977.785746100999</v>
      </c>
    </row>
    <row r="4082" spans="1:47" x14ac:dyDescent="0.25">
      <c r="A4082" t="str">
        <f t="shared" si="63"/>
        <v>Sankt Johann im PongauUnternehmenInsgesamt</v>
      </c>
      <c r="B4082">
        <v>4081</v>
      </c>
      <c r="C4082">
        <v>504</v>
      </c>
      <c r="D4082" t="s">
        <v>224</v>
      </c>
      <c r="E4082" t="s">
        <v>475</v>
      </c>
      <c r="F4082" t="s">
        <v>48</v>
      </c>
      <c r="G4082">
        <v>7300</v>
      </c>
      <c r="H4082">
        <v>7292</v>
      </c>
      <c r="I4082">
        <v>7486</v>
      </c>
    </row>
    <row r="4083" spans="1:47" x14ac:dyDescent="0.25">
      <c r="A4083" t="str">
        <f t="shared" si="63"/>
        <v>Sankt Johann im PongauWohnbevölkerungInsgesamt</v>
      </c>
      <c r="B4083">
        <v>4082</v>
      </c>
      <c r="C4083">
        <v>504</v>
      </c>
      <c r="D4083" t="s">
        <v>224</v>
      </c>
      <c r="E4083" t="s">
        <v>42</v>
      </c>
      <c r="F4083" t="s">
        <v>48</v>
      </c>
      <c r="G4083">
        <v>77619</v>
      </c>
      <c r="H4083">
        <v>77873</v>
      </c>
      <c r="I4083">
        <v>78200</v>
      </c>
      <c r="J4083">
        <v>78408</v>
      </c>
      <c r="K4083">
        <v>78620</v>
      </c>
      <c r="L4083">
        <v>78354</v>
      </c>
      <c r="M4083">
        <v>78196</v>
      </c>
      <c r="N4083">
        <v>78166</v>
      </c>
      <c r="O4083">
        <v>78080</v>
      </c>
      <c r="P4083">
        <v>78140</v>
      </c>
      <c r="Q4083">
        <v>78292</v>
      </c>
      <c r="R4083">
        <v>78395</v>
      </c>
      <c r="S4083">
        <v>78614</v>
      </c>
      <c r="T4083">
        <v>78874</v>
      </c>
      <c r="U4083">
        <v>79579</v>
      </c>
      <c r="V4083">
        <v>79872</v>
      </c>
      <c r="W4083">
        <v>80181</v>
      </c>
      <c r="X4083">
        <v>80573</v>
      </c>
      <c r="Y4083">
        <v>81194</v>
      </c>
      <c r="Z4083">
        <v>81392</v>
      </c>
      <c r="AA4083">
        <v>81706</v>
      </c>
      <c r="AB4083">
        <v>82565</v>
      </c>
    </row>
    <row r="4084" spans="1:47" x14ac:dyDescent="0.25">
      <c r="A4084" t="str">
        <f t="shared" si="63"/>
        <v>TamswegArbeitnehmereinkommenBrutto_Schnitt</v>
      </c>
      <c r="B4084">
        <v>4083</v>
      </c>
      <c r="C4084">
        <v>505</v>
      </c>
      <c r="D4084" t="s">
        <v>225</v>
      </c>
      <c r="E4084" t="s">
        <v>43</v>
      </c>
      <c r="F4084" t="s">
        <v>54</v>
      </c>
      <c r="G4084">
        <v>20272.853679542499</v>
      </c>
      <c r="H4084">
        <v>20972.553563664598</v>
      </c>
      <c r="I4084">
        <v>21630.578880564099</v>
      </c>
      <c r="J4084">
        <v>22276.270964548101</v>
      </c>
      <c r="K4084">
        <v>23073.172433917302</v>
      </c>
      <c r="L4084">
        <v>23192.329569328798</v>
      </c>
      <c r="M4084">
        <v>23691.667285160001</v>
      </c>
      <c r="N4084">
        <v>24253.834628710501</v>
      </c>
      <c r="O4084">
        <v>25327.501506876</v>
      </c>
      <c r="P4084">
        <v>25534.8598461086</v>
      </c>
      <c r="Q4084">
        <v>25953.117541573502</v>
      </c>
      <c r="R4084">
        <v>26895.216340984902</v>
      </c>
      <c r="S4084">
        <v>27623.849526823102</v>
      </c>
      <c r="T4084">
        <v>28359.589416796302</v>
      </c>
      <c r="U4084">
        <v>29263.930929088299</v>
      </c>
      <c r="V4084">
        <v>30150.690147455702</v>
      </c>
      <c r="W4084">
        <v>31060.5393570288</v>
      </c>
      <c r="X4084">
        <v>32117.242346682699</v>
      </c>
      <c r="Y4084">
        <v>33825.614712153503</v>
      </c>
    </row>
    <row r="4085" spans="1:47" x14ac:dyDescent="0.25">
      <c r="A4085" t="str">
        <f t="shared" si="63"/>
        <v>TamswegArbeitnehmereinkommenBruttobezüge 1000 EUR</v>
      </c>
      <c r="B4085">
        <v>4084</v>
      </c>
      <c r="C4085">
        <v>505</v>
      </c>
      <c r="D4085" t="s">
        <v>225</v>
      </c>
      <c r="E4085" t="s">
        <v>43</v>
      </c>
      <c r="F4085" t="s">
        <v>55</v>
      </c>
      <c r="G4085">
        <v>173718.08317999999</v>
      </c>
      <c r="H4085">
        <v>189088.54293</v>
      </c>
      <c r="I4085">
        <v>196319.13391999999</v>
      </c>
      <c r="J4085">
        <v>209241.01316999999</v>
      </c>
      <c r="K4085">
        <v>222586.89447</v>
      </c>
      <c r="L4085">
        <v>225638.17438000001</v>
      </c>
      <c r="M4085">
        <v>244261.08971</v>
      </c>
      <c r="N4085">
        <v>249208.15080999999</v>
      </c>
      <c r="O4085">
        <v>259682.87294999999</v>
      </c>
      <c r="P4085">
        <v>260506.64014999999</v>
      </c>
      <c r="Q4085">
        <v>266875.90768</v>
      </c>
      <c r="R4085">
        <v>274169.83538</v>
      </c>
      <c r="S4085">
        <v>283724.55849000002</v>
      </c>
      <c r="T4085">
        <v>291763.45591999998</v>
      </c>
      <c r="U4085">
        <v>303320.64408</v>
      </c>
      <c r="V4085">
        <v>312843.56096999999</v>
      </c>
      <c r="W4085">
        <v>311102.36219999997</v>
      </c>
      <c r="X4085">
        <v>319984.08549999999</v>
      </c>
      <c r="Y4085">
        <v>349012.69260000001</v>
      </c>
    </row>
    <row r="4086" spans="1:47" x14ac:dyDescent="0.25">
      <c r="A4086" t="str">
        <f t="shared" si="63"/>
        <v>TamswegArbeitnehmereinkommenBruttobezüge Fälle</v>
      </c>
      <c r="B4086">
        <v>4085</v>
      </c>
      <c r="C4086">
        <v>505</v>
      </c>
      <c r="D4086" t="s">
        <v>225</v>
      </c>
      <c r="E4086" t="s">
        <v>43</v>
      </c>
      <c r="F4086" t="s">
        <v>56</v>
      </c>
      <c r="G4086">
        <v>8569</v>
      </c>
      <c r="H4086">
        <v>9016</v>
      </c>
      <c r="I4086">
        <v>9076</v>
      </c>
      <c r="J4086">
        <v>9393</v>
      </c>
      <c r="K4086">
        <v>9647</v>
      </c>
      <c r="L4086">
        <v>9729</v>
      </c>
      <c r="M4086">
        <v>10310</v>
      </c>
      <c r="N4086">
        <v>10275</v>
      </c>
      <c r="O4086">
        <v>10253</v>
      </c>
      <c r="P4086">
        <v>10202</v>
      </c>
      <c r="Q4086">
        <v>10283</v>
      </c>
      <c r="R4086">
        <v>10194</v>
      </c>
      <c r="S4086">
        <v>10271</v>
      </c>
      <c r="T4086">
        <v>10288</v>
      </c>
      <c r="U4086">
        <v>10365</v>
      </c>
      <c r="V4086">
        <v>10376</v>
      </c>
      <c r="W4086">
        <v>10016</v>
      </c>
      <c r="X4086">
        <v>9963</v>
      </c>
      <c r="Y4086">
        <v>10318</v>
      </c>
    </row>
    <row r="4087" spans="1:47" x14ac:dyDescent="0.25">
      <c r="A4087" t="str">
        <f t="shared" si="63"/>
        <v>TamswegArbeitnehmereinkommenLohnsteuer 1000 EUR</v>
      </c>
      <c r="B4087">
        <v>4086</v>
      </c>
      <c r="C4087">
        <v>505</v>
      </c>
      <c r="D4087" t="s">
        <v>225</v>
      </c>
      <c r="E4087" t="s">
        <v>43</v>
      </c>
      <c r="F4087" t="s">
        <v>57</v>
      </c>
      <c r="G4087">
        <v>22087.677080000001</v>
      </c>
      <c r="H4087">
        <v>23225.312300000001</v>
      </c>
      <c r="I4087">
        <v>24712.128189999999</v>
      </c>
      <c r="J4087">
        <v>27125.50908</v>
      </c>
      <c r="K4087">
        <v>30418.856899999999</v>
      </c>
      <c r="L4087">
        <v>27645.33655</v>
      </c>
      <c r="M4087">
        <v>30025.33639</v>
      </c>
      <c r="N4087">
        <v>31551.125049999999</v>
      </c>
      <c r="O4087">
        <v>33769.088510000001</v>
      </c>
      <c r="P4087">
        <v>34349.517169999999</v>
      </c>
      <c r="Q4087">
        <v>36090.231090000001</v>
      </c>
      <c r="R4087">
        <v>38013.450859999997</v>
      </c>
      <c r="S4087">
        <v>32751.595209999999</v>
      </c>
      <c r="T4087">
        <v>34598.234210000002</v>
      </c>
      <c r="U4087">
        <v>37156.590620000003</v>
      </c>
      <c r="V4087">
        <v>38145.714970000001</v>
      </c>
      <c r="W4087">
        <v>36229.616580000002</v>
      </c>
      <c r="X4087">
        <v>38350.815990000003</v>
      </c>
      <c r="Y4087">
        <v>41542.974040000001</v>
      </c>
    </row>
    <row r="4088" spans="1:47" x14ac:dyDescent="0.25">
      <c r="A4088" t="str">
        <f t="shared" si="63"/>
        <v>TamswegArbeitnehmereinkommenLohnsteuer Fälle</v>
      </c>
      <c r="B4088">
        <v>4087</v>
      </c>
      <c r="C4088">
        <v>505</v>
      </c>
      <c r="D4088" t="s">
        <v>225</v>
      </c>
      <c r="E4088" t="s">
        <v>43</v>
      </c>
      <c r="F4088" t="s">
        <v>58</v>
      </c>
      <c r="G4088">
        <v>6683</v>
      </c>
      <c r="H4088">
        <v>6812</v>
      </c>
      <c r="I4088">
        <v>6923</v>
      </c>
      <c r="J4088">
        <v>7239</v>
      </c>
      <c r="K4088">
        <v>7500</v>
      </c>
      <c r="L4088">
        <v>7383</v>
      </c>
      <c r="M4088">
        <v>7936</v>
      </c>
      <c r="N4088">
        <v>8097</v>
      </c>
      <c r="O4088">
        <v>8199</v>
      </c>
      <c r="P4088">
        <v>8231</v>
      </c>
      <c r="Q4088">
        <v>8341</v>
      </c>
      <c r="R4088">
        <v>8326</v>
      </c>
      <c r="S4088">
        <v>8381</v>
      </c>
      <c r="T4088">
        <v>8428</v>
      </c>
      <c r="U4088">
        <v>8562</v>
      </c>
      <c r="V4088">
        <v>8737</v>
      </c>
      <c r="W4088">
        <v>8514</v>
      </c>
      <c r="X4088">
        <v>8562</v>
      </c>
      <c r="Y4088">
        <v>8946</v>
      </c>
    </row>
    <row r="4089" spans="1:47" x14ac:dyDescent="0.25">
      <c r="A4089" t="str">
        <f t="shared" si="63"/>
        <v>TamswegArbeitnehmereinkommenNetto_Schnitt</v>
      </c>
      <c r="B4089">
        <v>4088</v>
      </c>
      <c r="C4089">
        <v>505</v>
      </c>
      <c r="D4089" t="s">
        <v>225</v>
      </c>
      <c r="E4089" t="s">
        <v>43</v>
      </c>
      <c r="F4089" t="s">
        <v>59</v>
      </c>
      <c r="G4089">
        <v>14368.100158711601</v>
      </c>
      <c r="H4089">
        <v>14960.2877506655</v>
      </c>
      <c r="I4089">
        <v>15353.0538199647</v>
      </c>
      <c r="J4089">
        <v>15736.3163643139</v>
      </c>
      <c r="K4089">
        <v>16216.1692235928</v>
      </c>
      <c r="L4089">
        <v>16667.353442285999</v>
      </c>
      <c r="M4089">
        <v>16980.445853540201</v>
      </c>
      <c r="N4089">
        <v>17296.637047201901</v>
      </c>
      <c r="O4089">
        <v>17979.2090480835</v>
      </c>
      <c r="P4089">
        <v>18046.883828661001</v>
      </c>
      <c r="Q4089">
        <v>18238.252703491198</v>
      </c>
      <c r="R4089">
        <v>18804.369758681602</v>
      </c>
      <c r="S4089">
        <v>19961.322361016501</v>
      </c>
      <c r="T4089">
        <v>20396.977387247302</v>
      </c>
      <c r="U4089">
        <v>20978.8439662325</v>
      </c>
      <c r="V4089">
        <v>21653.435909791799</v>
      </c>
      <c r="W4089">
        <v>22522.335012979202</v>
      </c>
      <c r="X4089">
        <v>23156.0653578239</v>
      </c>
      <c r="Y4089">
        <v>24439.8829889513</v>
      </c>
    </row>
    <row r="4090" spans="1:47" x14ac:dyDescent="0.25">
      <c r="A4090" t="str">
        <f t="shared" si="63"/>
        <v>TamswegArbeitnehmereinkommenNettobezüge 1000 EUR</v>
      </c>
      <c r="B4090">
        <v>4089</v>
      </c>
      <c r="C4090">
        <v>505</v>
      </c>
      <c r="D4090" t="s">
        <v>225</v>
      </c>
      <c r="E4090" t="s">
        <v>43</v>
      </c>
      <c r="F4090" t="s">
        <v>60</v>
      </c>
      <c r="G4090">
        <v>123120.25026</v>
      </c>
      <c r="H4090">
        <v>134881.95436</v>
      </c>
      <c r="I4090">
        <v>139344.31646999999</v>
      </c>
      <c r="J4090">
        <v>147811.21961</v>
      </c>
      <c r="K4090">
        <v>156437.38449999999</v>
      </c>
      <c r="L4090">
        <v>162156.68164</v>
      </c>
      <c r="M4090">
        <v>175068.39675000001</v>
      </c>
      <c r="N4090">
        <v>177722.94566</v>
      </c>
      <c r="O4090">
        <v>184340.83037000001</v>
      </c>
      <c r="P4090">
        <v>184114.30882000001</v>
      </c>
      <c r="Q4090">
        <v>187543.95254999999</v>
      </c>
      <c r="R4090">
        <v>191691.74531999999</v>
      </c>
      <c r="S4090">
        <v>205022.74197</v>
      </c>
      <c r="T4090">
        <v>209844.10336000001</v>
      </c>
      <c r="U4090">
        <v>217445.71771</v>
      </c>
      <c r="V4090">
        <v>224676.05100000001</v>
      </c>
      <c r="W4090">
        <v>225583.70749</v>
      </c>
      <c r="X4090">
        <v>230703.87916000001</v>
      </c>
      <c r="Y4090">
        <v>252170.71268</v>
      </c>
    </row>
    <row r="4091" spans="1:47" x14ac:dyDescent="0.25">
      <c r="A4091" t="str">
        <f t="shared" si="63"/>
        <v>TamswegArbeitnehmereinkommenSV-Beiträge 1000 EUR</v>
      </c>
      <c r="B4091">
        <v>4090</v>
      </c>
      <c r="C4091">
        <v>505</v>
      </c>
      <c r="D4091" t="s">
        <v>225</v>
      </c>
      <c r="E4091" t="s">
        <v>43</v>
      </c>
      <c r="F4091" t="s">
        <v>61</v>
      </c>
      <c r="G4091">
        <v>28510.155839999999</v>
      </c>
      <c r="H4091">
        <v>30981.276269999998</v>
      </c>
      <c r="I4091">
        <v>32262.689259999999</v>
      </c>
      <c r="J4091">
        <v>34304.284480000002</v>
      </c>
      <c r="K4091">
        <v>35730.65307</v>
      </c>
      <c r="L4091">
        <v>35836.156190000002</v>
      </c>
      <c r="M4091">
        <v>39167.356570000004</v>
      </c>
      <c r="N4091">
        <v>39934.080099999999</v>
      </c>
      <c r="O4091">
        <v>41572.95407</v>
      </c>
      <c r="P4091">
        <v>42042.814160000002</v>
      </c>
      <c r="Q4091">
        <v>43241.724040000001</v>
      </c>
      <c r="R4091">
        <v>44464.639199999998</v>
      </c>
      <c r="S4091">
        <v>45950.221310000001</v>
      </c>
      <c r="T4091">
        <v>47321.118349999997</v>
      </c>
      <c r="U4091">
        <v>48718.335749999998</v>
      </c>
      <c r="V4091">
        <v>50021.794999999998</v>
      </c>
      <c r="W4091">
        <v>49289.038130000001</v>
      </c>
      <c r="X4091">
        <v>50929.390350000001</v>
      </c>
      <c r="Y4091">
        <v>55299.005879999997</v>
      </c>
    </row>
    <row r="4092" spans="1:47" x14ac:dyDescent="0.25">
      <c r="A4092" t="str">
        <f t="shared" si="63"/>
        <v>TamswegArbeitnehmereinkommenSV-Beiträge Fälle</v>
      </c>
      <c r="B4092">
        <v>4091</v>
      </c>
      <c r="C4092">
        <v>505</v>
      </c>
      <c r="D4092" t="s">
        <v>225</v>
      </c>
      <c r="E4092" t="s">
        <v>43</v>
      </c>
      <c r="F4092" t="s">
        <v>62</v>
      </c>
      <c r="G4092">
        <v>8119</v>
      </c>
      <c r="H4092">
        <v>8514</v>
      </c>
      <c r="I4092">
        <v>8532</v>
      </c>
      <c r="J4092">
        <v>8798</v>
      </c>
      <c r="K4092">
        <v>8991</v>
      </c>
      <c r="L4092">
        <v>9037</v>
      </c>
      <c r="M4092">
        <v>9607</v>
      </c>
      <c r="N4092">
        <v>9625</v>
      </c>
      <c r="O4092">
        <v>9635</v>
      </c>
      <c r="P4092">
        <v>9579</v>
      </c>
      <c r="Q4092">
        <v>9660</v>
      </c>
      <c r="R4092">
        <v>9573</v>
      </c>
      <c r="S4092">
        <v>9651</v>
      </c>
      <c r="T4092">
        <v>9644</v>
      </c>
      <c r="U4092">
        <v>9729</v>
      </c>
      <c r="V4092">
        <v>9719</v>
      </c>
      <c r="W4092">
        <v>9469</v>
      </c>
      <c r="X4092">
        <v>9465</v>
      </c>
      <c r="Y4092">
        <v>9778</v>
      </c>
    </row>
    <row r="4093" spans="1:47" x14ac:dyDescent="0.25">
      <c r="A4093" t="str">
        <f t="shared" si="63"/>
        <v>TamswegArbeitsloseFrauen</v>
      </c>
      <c r="B4093">
        <v>4092</v>
      </c>
      <c r="C4093">
        <v>505</v>
      </c>
      <c r="D4093" t="s">
        <v>225</v>
      </c>
      <c r="E4093" t="s">
        <v>36</v>
      </c>
      <c r="F4093" t="s">
        <v>47</v>
      </c>
      <c r="G4093">
        <v>160</v>
      </c>
      <c r="H4093">
        <v>244</v>
      </c>
      <c r="I4093">
        <v>158</v>
      </c>
      <c r="J4093">
        <v>256</v>
      </c>
      <c r="K4093">
        <v>146</v>
      </c>
      <c r="L4093">
        <v>246</v>
      </c>
      <c r="M4093">
        <v>148</v>
      </c>
      <c r="N4093">
        <v>213</v>
      </c>
      <c r="O4093">
        <v>137</v>
      </c>
      <c r="P4093">
        <v>233</v>
      </c>
      <c r="Q4093">
        <v>169</v>
      </c>
      <c r="R4093">
        <v>285</v>
      </c>
      <c r="S4093">
        <v>135</v>
      </c>
      <c r="T4093">
        <v>186</v>
      </c>
      <c r="U4093">
        <v>121</v>
      </c>
      <c r="V4093">
        <v>254</v>
      </c>
      <c r="W4093">
        <v>142</v>
      </c>
      <c r="X4093">
        <v>238</v>
      </c>
      <c r="Y4093">
        <v>128</v>
      </c>
      <c r="Z4093">
        <v>253</v>
      </c>
      <c r="AA4093">
        <v>152</v>
      </c>
      <c r="AB4093">
        <v>260</v>
      </c>
      <c r="AC4093">
        <v>167</v>
      </c>
      <c r="AD4093">
        <v>267</v>
      </c>
      <c r="AE4093">
        <v>153</v>
      </c>
      <c r="AF4093">
        <v>209</v>
      </c>
      <c r="AG4093">
        <v>145</v>
      </c>
      <c r="AH4093">
        <v>205</v>
      </c>
      <c r="AI4093">
        <v>113</v>
      </c>
      <c r="AJ4093">
        <v>168</v>
      </c>
      <c r="AK4093">
        <v>111</v>
      </c>
      <c r="AL4093">
        <v>156</v>
      </c>
      <c r="AM4093">
        <v>98</v>
      </c>
      <c r="AN4093">
        <v>210</v>
      </c>
      <c r="AO4093">
        <v>421</v>
      </c>
      <c r="AP4093">
        <v>90</v>
      </c>
      <c r="AQ4093">
        <v>70</v>
      </c>
      <c r="AR4093">
        <v>71</v>
      </c>
      <c r="AS4093">
        <v>64</v>
      </c>
      <c r="AT4093">
        <v>61</v>
      </c>
      <c r="AU4093">
        <v>74</v>
      </c>
    </row>
    <row r="4094" spans="1:47" x14ac:dyDescent="0.25">
      <c r="A4094" t="str">
        <f t="shared" si="63"/>
        <v>TamswegArbeitsloseInsgesamt</v>
      </c>
      <c r="B4094">
        <v>4093</v>
      </c>
      <c r="C4094">
        <v>505</v>
      </c>
      <c r="D4094" t="s">
        <v>225</v>
      </c>
      <c r="E4094" t="s">
        <v>36</v>
      </c>
      <c r="F4094" t="s">
        <v>48</v>
      </c>
      <c r="G4094">
        <v>805</v>
      </c>
      <c r="H4094">
        <v>365</v>
      </c>
      <c r="I4094">
        <v>800</v>
      </c>
      <c r="J4094">
        <v>397</v>
      </c>
      <c r="K4094">
        <v>766</v>
      </c>
      <c r="L4094">
        <v>373</v>
      </c>
      <c r="M4094">
        <v>696</v>
      </c>
      <c r="N4094">
        <v>330</v>
      </c>
      <c r="O4094">
        <v>640</v>
      </c>
      <c r="P4094">
        <v>366</v>
      </c>
      <c r="Q4094">
        <v>782</v>
      </c>
      <c r="R4094">
        <v>445</v>
      </c>
      <c r="S4094">
        <v>705</v>
      </c>
      <c r="T4094">
        <v>316</v>
      </c>
      <c r="U4094">
        <v>730</v>
      </c>
      <c r="V4094">
        <v>401</v>
      </c>
      <c r="W4094">
        <v>688</v>
      </c>
      <c r="X4094">
        <v>391</v>
      </c>
      <c r="Y4094">
        <v>703</v>
      </c>
      <c r="Z4094">
        <v>437</v>
      </c>
      <c r="AA4094">
        <v>766</v>
      </c>
      <c r="AB4094">
        <v>437</v>
      </c>
      <c r="AC4094">
        <v>787</v>
      </c>
      <c r="AD4094">
        <v>447</v>
      </c>
      <c r="AE4094">
        <v>758</v>
      </c>
      <c r="AF4094">
        <v>383</v>
      </c>
      <c r="AG4094">
        <v>748</v>
      </c>
      <c r="AH4094">
        <v>360</v>
      </c>
      <c r="AI4094">
        <v>681</v>
      </c>
      <c r="AJ4094">
        <v>290</v>
      </c>
      <c r="AK4094">
        <v>619</v>
      </c>
      <c r="AL4094">
        <v>262</v>
      </c>
      <c r="AM4094">
        <v>560</v>
      </c>
      <c r="AN4094">
        <v>348</v>
      </c>
      <c r="AO4094">
        <v>1078</v>
      </c>
      <c r="AP4094">
        <v>168</v>
      </c>
      <c r="AQ4094">
        <v>545</v>
      </c>
      <c r="AR4094">
        <v>129</v>
      </c>
      <c r="AS4094">
        <v>521</v>
      </c>
      <c r="AT4094">
        <v>119</v>
      </c>
      <c r="AU4094">
        <v>532</v>
      </c>
    </row>
    <row r="4095" spans="1:47" x14ac:dyDescent="0.25">
      <c r="A4095" t="str">
        <f t="shared" si="63"/>
        <v>TamswegArbeitsloseMänner</v>
      </c>
      <c r="B4095">
        <v>4094</v>
      </c>
      <c r="C4095">
        <v>505</v>
      </c>
      <c r="D4095" t="s">
        <v>225</v>
      </c>
      <c r="E4095" t="s">
        <v>36</v>
      </c>
      <c r="F4095" t="s">
        <v>49</v>
      </c>
      <c r="G4095">
        <v>645</v>
      </c>
      <c r="H4095">
        <v>121</v>
      </c>
      <c r="I4095">
        <v>642</v>
      </c>
      <c r="J4095">
        <v>141</v>
      </c>
      <c r="K4095">
        <v>620</v>
      </c>
      <c r="L4095">
        <v>127</v>
      </c>
      <c r="M4095">
        <v>548</v>
      </c>
      <c r="N4095">
        <v>117</v>
      </c>
      <c r="O4095">
        <v>503</v>
      </c>
      <c r="P4095">
        <v>133</v>
      </c>
      <c r="Q4095">
        <v>613</v>
      </c>
      <c r="R4095">
        <v>160</v>
      </c>
      <c r="S4095">
        <v>570</v>
      </c>
      <c r="T4095">
        <v>130</v>
      </c>
      <c r="U4095">
        <v>609</v>
      </c>
      <c r="V4095">
        <v>147</v>
      </c>
      <c r="W4095">
        <v>546</v>
      </c>
      <c r="X4095">
        <v>153</v>
      </c>
      <c r="Y4095">
        <v>575</v>
      </c>
      <c r="Z4095">
        <v>184</v>
      </c>
      <c r="AA4095">
        <v>614</v>
      </c>
      <c r="AB4095">
        <v>177</v>
      </c>
      <c r="AC4095">
        <v>620</v>
      </c>
      <c r="AD4095">
        <v>180</v>
      </c>
      <c r="AE4095">
        <v>605</v>
      </c>
      <c r="AF4095">
        <v>174</v>
      </c>
      <c r="AG4095">
        <v>603</v>
      </c>
      <c r="AH4095">
        <v>155</v>
      </c>
      <c r="AI4095">
        <v>568</v>
      </c>
      <c r="AJ4095">
        <v>122</v>
      </c>
      <c r="AK4095">
        <v>508</v>
      </c>
      <c r="AL4095">
        <v>106</v>
      </c>
      <c r="AM4095">
        <v>462</v>
      </c>
      <c r="AN4095">
        <v>138</v>
      </c>
      <c r="AO4095">
        <v>657</v>
      </c>
      <c r="AP4095">
        <v>78</v>
      </c>
      <c r="AQ4095">
        <v>475</v>
      </c>
      <c r="AR4095">
        <v>58</v>
      </c>
      <c r="AS4095">
        <v>457</v>
      </c>
      <c r="AT4095">
        <v>58</v>
      </c>
      <c r="AU4095">
        <v>458</v>
      </c>
    </row>
    <row r="4096" spans="1:47" x14ac:dyDescent="0.25">
      <c r="A4096" t="str">
        <f t="shared" si="63"/>
        <v>Tamswegarbeitslose AusländerFrauen</v>
      </c>
      <c r="B4096">
        <v>4095</v>
      </c>
      <c r="C4096">
        <v>505</v>
      </c>
      <c r="D4096" t="s">
        <v>225</v>
      </c>
      <c r="E4096" t="s">
        <v>37</v>
      </c>
      <c r="F4096" t="s">
        <v>47</v>
      </c>
      <c r="G4096">
        <v>5</v>
      </c>
      <c r="H4096">
        <v>23</v>
      </c>
      <c r="I4096">
        <v>7</v>
      </c>
      <c r="J4096">
        <v>32</v>
      </c>
      <c r="K4096">
        <v>5</v>
      </c>
      <c r="L4096">
        <v>15</v>
      </c>
      <c r="M4096">
        <v>5</v>
      </c>
      <c r="N4096">
        <v>12</v>
      </c>
      <c r="O4096">
        <v>6</v>
      </c>
      <c r="P4096">
        <v>20</v>
      </c>
      <c r="Q4096">
        <v>5</v>
      </c>
      <c r="R4096">
        <v>33</v>
      </c>
      <c r="S4096">
        <v>2</v>
      </c>
      <c r="T4096">
        <v>17</v>
      </c>
      <c r="U4096">
        <v>6</v>
      </c>
      <c r="V4096">
        <v>27</v>
      </c>
      <c r="W4096">
        <v>12</v>
      </c>
      <c r="X4096">
        <v>31</v>
      </c>
      <c r="Y4096">
        <v>9</v>
      </c>
      <c r="Z4096">
        <v>26</v>
      </c>
      <c r="AA4096">
        <v>11</v>
      </c>
      <c r="AB4096">
        <v>31</v>
      </c>
      <c r="AC4096">
        <v>16</v>
      </c>
      <c r="AD4096">
        <v>40</v>
      </c>
      <c r="AE4096">
        <v>17</v>
      </c>
      <c r="AF4096">
        <v>28</v>
      </c>
      <c r="AG4096">
        <v>20</v>
      </c>
      <c r="AH4096">
        <v>29</v>
      </c>
      <c r="AI4096">
        <v>14</v>
      </c>
      <c r="AJ4096">
        <v>23</v>
      </c>
      <c r="AK4096">
        <v>15</v>
      </c>
      <c r="AL4096">
        <v>23</v>
      </c>
      <c r="AM4096">
        <v>16</v>
      </c>
      <c r="AN4096">
        <v>50</v>
      </c>
      <c r="AO4096">
        <v>90</v>
      </c>
      <c r="AP4096">
        <v>13</v>
      </c>
      <c r="AQ4096">
        <v>16</v>
      </c>
      <c r="AR4096">
        <v>8</v>
      </c>
      <c r="AS4096">
        <v>3</v>
      </c>
      <c r="AT4096">
        <v>6</v>
      </c>
      <c r="AU4096">
        <v>11</v>
      </c>
    </row>
    <row r="4097" spans="1:47" x14ac:dyDescent="0.25">
      <c r="A4097" t="str">
        <f t="shared" si="63"/>
        <v>Tamswegarbeitslose AusländerInsgesamt</v>
      </c>
      <c r="B4097">
        <v>4096</v>
      </c>
      <c r="C4097">
        <v>505</v>
      </c>
      <c r="D4097" t="s">
        <v>225</v>
      </c>
      <c r="E4097" t="s">
        <v>37</v>
      </c>
      <c r="F4097" t="s">
        <v>48</v>
      </c>
      <c r="G4097">
        <v>38</v>
      </c>
      <c r="H4097">
        <v>30</v>
      </c>
      <c r="I4097">
        <v>47</v>
      </c>
      <c r="J4097">
        <v>41</v>
      </c>
      <c r="K4097">
        <v>37</v>
      </c>
      <c r="L4097">
        <v>22</v>
      </c>
      <c r="M4097">
        <v>37</v>
      </c>
      <c r="N4097">
        <v>18</v>
      </c>
      <c r="O4097">
        <v>36</v>
      </c>
      <c r="P4097">
        <v>32</v>
      </c>
      <c r="Q4097">
        <v>39</v>
      </c>
      <c r="R4097">
        <v>41</v>
      </c>
      <c r="S4097">
        <v>35</v>
      </c>
      <c r="T4097">
        <v>26</v>
      </c>
      <c r="U4097">
        <v>38</v>
      </c>
      <c r="V4097">
        <v>44</v>
      </c>
      <c r="W4097">
        <v>49</v>
      </c>
      <c r="X4097">
        <v>44</v>
      </c>
      <c r="Y4097">
        <v>43</v>
      </c>
      <c r="Z4097">
        <v>43</v>
      </c>
      <c r="AA4097">
        <v>63</v>
      </c>
      <c r="AB4097">
        <v>53</v>
      </c>
      <c r="AC4097">
        <v>60</v>
      </c>
      <c r="AD4097">
        <v>62</v>
      </c>
      <c r="AE4097">
        <v>60</v>
      </c>
      <c r="AF4097">
        <v>46</v>
      </c>
      <c r="AG4097">
        <v>69</v>
      </c>
      <c r="AH4097">
        <v>50</v>
      </c>
      <c r="AI4097">
        <v>65</v>
      </c>
      <c r="AJ4097">
        <v>42</v>
      </c>
      <c r="AK4097">
        <v>57</v>
      </c>
      <c r="AL4097">
        <v>37</v>
      </c>
      <c r="AM4097">
        <v>51</v>
      </c>
      <c r="AN4097">
        <v>73</v>
      </c>
      <c r="AO4097">
        <v>205</v>
      </c>
      <c r="AP4097">
        <v>26</v>
      </c>
      <c r="AQ4097">
        <v>65</v>
      </c>
      <c r="AR4097">
        <v>18</v>
      </c>
      <c r="AS4097">
        <v>50</v>
      </c>
      <c r="AT4097">
        <v>20</v>
      </c>
      <c r="AU4097">
        <v>58</v>
      </c>
    </row>
    <row r="4098" spans="1:47" x14ac:dyDescent="0.25">
      <c r="A4098" t="str">
        <f t="shared" si="63"/>
        <v>Tamswegarbeitslose AusländerMänner</v>
      </c>
      <c r="B4098">
        <v>4097</v>
      </c>
      <c r="C4098">
        <v>505</v>
      </c>
      <c r="D4098" t="s">
        <v>225</v>
      </c>
      <c r="E4098" t="s">
        <v>37</v>
      </c>
      <c r="F4098" t="s">
        <v>49</v>
      </c>
      <c r="G4098">
        <v>33</v>
      </c>
      <c r="H4098">
        <v>7</v>
      </c>
      <c r="I4098">
        <v>40</v>
      </c>
      <c r="J4098">
        <v>9</v>
      </c>
      <c r="K4098">
        <v>32</v>
      </c>
      <c r="L4098">
        <v>7</v>
      </c>
      <c r="M4098">
        <v>32</v>
      </c>
      <c r="N4098">
        <v>6</v>
      </c>
      <c r="O4098">
        <v>30</v>
      </c>
      <c r="P4098">
        <v>12</v>
      </c>
      <c r="Q4098">
        <v>34</v>
      </c>
      <c r="R4098">
        <v>8</v>
      </c>
      <c r="S4098">
        <v>33</v>
      </c>
      <c r="T4098">
        <v>9</v>
      </c>
      <c r="U4098">
        <v>32</v>
      </c>
      <c r="V4098">
        <v>17</v>
      </c>
      <c r="W4098">
        <v>37</v>
      </c>
      <c r="X4098">
        <v>13</v>
      </c>
      <c r="Y4098">
        <v>34</v>
      </c>
      <c r="Z4098">
        <v>17</v>
      </c>
      <c r="AA4098">
        <v>52</v>
      </c>
      <c r="AB4098">
        <v>22</v>
      </c>
      <c r="AC4098">
        <v>44</v>
      </c>
      <c r="AD4098">
        <v>22</v>
      </c>
      <c r="AE4098">
        <v>43</v>
      </c>
      <c r="AF4098">
        <v>18</v>
      </c>
      <c r="AG4098">
        <v>49</v>
      </c>
      <c r="AH4098">
        <v>21</v>
      </c>
      <c r="AI4098">
        <v>51</v>
      </c>
      <c r="AJ4098">
        <v>19</v>
      </c>
      <c r="AK4098">
        <v>42</v>
      </c>
      <c r="AL4098">
        <v>14</v>
      </c>
      <c r="AM4098">
        <v>35</v>
      </c>
      <c r="AN4098">
        <v>23</v>
      </c>
      <c r="AO4098">
        <v>115</v>
      </c>
      <c r="AP4098">
        <v>13</v>
      </c>
      <c r="AQ4098">
        <v>49</v>
      </c>
      <c r="AR4098">
        <v>10</v>
      </c>
      <c r="AS4098">
        <v>47</v>
      </c>
      <c r="AT4098">
        <v>14</v>
      </c>
      <c r="AU4098">
        <v>47</v>
      </c>
    </row>
    <row r="4099" spans="1:47" x14ac:dyDescent="0.25">
      <c r="A4099" t="str">
        <f t="shared" ref="A4099:A4162" si="64">D4099&amp;E4099&amp;F4099</f>
        <v>TamswegArbeitsstättenInsgesamt</v>
      </c>
      <c r="B4099">
        <v>4098</v>
      </c>
      <c r="C4099">
        <v>505</v>
      </c>
      <c r="D4099" t="s">
        <v>225</v>
      </c>
      <c r="E4099" t="s">
        <v>476</v>
      </c>
      <c r="F4099" t="s">
        <v>48</v>
      </c>
      <c r="G4099">
        <v>2114</v>
      </c>
      <c r="H4099">
        <v>2140</v>
      </c>
      <c r="I4099">
        <v>2172</v>
      </c>
    </row>
    <row r="4100" spans="1:47" x14ac:dyDescent="0.25">
      <c r="A4100" t="str">
        <f t="shared" si="64"/>
        <v>TamswegBeschäftigte in den ArbeitsstättenInsgesamt</v>
      </c>
      <c r="B4100">
        <v>4099</v>
      </c>
      <c r="C4100">
        <v>505</v>
      </c>
      <c r="D4100" t="s">
        <v>225</v>
      </c>
      <c r="E4100" t="s">
        <v>477</v>
      </c>
      <c r="F4100" t="s">
        <v>48</v>
      </c>
      <c r="G4100">
        <v>9428</v>
      </c>
      <c r="H4100">
        <v>8894</v>
      </c>
      <c r="I4100">
        <v>8982</v>
      </c>
    </row>
    <row r="4101" spans="1:47" x14ac:dyDescent="0.25">
      <c r="A4101" t="str">
        <f t="shared" si="64"/>
        <v>TamswegGesamteinkommenBruttobezüge Gesamt</v>
      </c>
      <c r="B4101">
        <v>4100</v>
      </c>
      <c r="C4101">
        <v>505</v>
      </c>
      <c r="D4101" t="s">
        <v>225</v>
      </c>
      <c r="E4101" t="s">
        <v>45</v>
      </c>
      <c r="F4101" t="s">
        <v>63</v>
      </c>
      <c r="G4101">
        <v>235363.03310999999</v>
      </c>
      <c r="H4101">
        <v>252464.10247000001</v>
      </c>
      <c r="I4101">
        <v>262228.93105999997</v>
      </c>
      <c r="J4101">
        <v>277491.75920999999</v>
      </c>
      <c r="K4101">
        <v>293738.70144999999</v>
      </c>
      <c r="L4101">
        <v>300253.93255000003</v>
      </c>
      <c r="M4101">
        <v>323635.92745999998</v>
      </c>
      <c r="N4101">
        <v>331170.01951000001</v>
      </c>
      <c r="O4101">
        <v>345717.48771000002</v>
      </c>
      <c r="P4101">
        <v>350601.79665999999</v>
      </c>
      <c r="Q4101">
        <v>361958.82630000002</v>
      </c>
      <c r="R4101">
        <v>371177.68018999998</v>
      </c>
      <c r="S4101">
        <v>382706.55421999999</v>
      </c>
      <c r="T4101">
        <v>394333.07863</v>
      </c>
      <c r="U4101">
        <v>411009.82069000002</v>
      </c>
      <c r="V4101">
        <v>426754.50507999997</v>
      </c>
      <c r="W4101">
        <v>431656.60068999999</v>
      </c>
      <c r="X4101">
        <v>446926.12618999998</v>
      </c>
      <c r="Y4101">
        <v>484025.96137999999</v>
      </c>
    </row>
    <row r="4102" spans="1:47" x14ac:dyDescent="0.25">
      <c r="A4102" t="str">
        <f t="shared" si="64"/>
        <v>TamswegGesamteinkommenNettobezüge Gesamt</v>
      </c>
      <c r="B4102">
        <v>4101</v>
      </c>
      <c r="C4102">
        <v>505</v>
      </c>
      <c r="D4102" t="s">
        <v>225</v>
      </c>
      <c r="E4102" t="s">
        <v>45</v>
      </c>
      <c r="F4102" t="s">
        <v>64</v>
      </c>
      <c r="G4102">
        <v>175963.06263999999</v>
      </c>
      <c r="H4102">
        <v>189444.37151999999</v>
      </c>
      <c r="I4102">
        <v>195785.91010000001</v>
      </c>
      <c r="J4102">
        <v>206021.62344</v>
      </c>
      <c r="K4102">
        <v>216738.45553000001</v>
      </c>
      <c r="L4102">
        <v>225953.16897</v>
      </c>
      <c r="M4102">
        <v>242447.93872999999</v>
      </c>
      <c r="N4102">
        <v>246996.10694</v>
      </c>
      <c r="O4102">
        <v>256601.35501999999</v>
      </c>
      <c r="P4102">
        <v>259444.64124</v>
      </c>
      <c r="Q4102">
        <v>266546.08308999997</v>
      </c>
      <c r="R4102">
        <v>272017.18676999997</v>
      </c>
      <c r="S4102">
        <v>288904.75803000003</v>
      </c>
      <c r="T4102">
        <v>296473.48187000002</v>
      </c>
      <c r="U4102">
        <v>307955.32348000002</v>
      </c>
      <c r="V4102">
        <v>320095.27977999998</v>
      </c>
      <c r="W4102">
        <v>327503.67028999998</v>
      </c>
      <c r="X4102">
        <v>337584.47629000002</v>
      </c>
      <c r="Y4102">
        <v>366150.94176000002</v>
      </c>
    </row>
    <row r="4103" spans="1:47" x14ac:dyDescent="0.25">
      <c r="A4103" t="str">
        <f t="shared" si="64"/>
        <v>TamswegGründungsintensitätin % der aktiven Wirtschaftskammermitglieder</v>
      </c>
      <c r="B4103">
        <v>4102</v>
      </c>
      <c r="C4103">
        <v>505</v>
      </c>
      <c r="D4103" t="s">
        <v>225</v>
      </c>
      <c r="E4103" t="s">
        <v>40</v>
      </c>
      <c r="F4103" t="s">
        <v>52</v>
      </c>
      <c r="G4103">
        <v>5.9023836549375703</v>
      </c>
      <c r="H4103">
        <v>5.10390502857729</v>
      </c>
      <c r="I4103">
        <v>5.2640280164484903</v>
      </c>
      <c r="J4103">
        <v>4.66627995180938</v>
      </c>
      <c r="K4103">
        <v>6.2744524608190302</v>
      </c>
      <c r="L4103">
        <v>5.9789766502960298</v>
      </c>
      <c r="M4103">
        <v>7.0041453084953398</v>
      </c>
      <c r="N4103">
        <v>5.4136874361593499</v>
      </c>
      <c r="O4103">
        <v>5.4552940369175902</v>
      </c>
      <c r="P4103">
        <v>4.8707753479125202</v>
      </c>
      <c r="Q4103">
        <v>4.0581851531054198</v>
      </c>
      <c r="R4103">
        <v>5.7479342961783502</v>
      </c>
      <c r="S4103">
        <v>6.5821860764658098</v>
      </c>
      <c r="T4103">
        <v>6.3447540643295897</v>
      </c>
      <c r="U4103">
        <v>5.93054059013678</v>
      </c>
      <c r="V4103">
        <v>6.3464837049742702</v>
      </c>
      <c r="W4103">
        <v>6.1036789297658904</v>
      </c>
      <c r="X4103">
        <v>5.2152317880794703</v>
      </c>
      <c r="Y4103">
        <v>5.8441558441558401</v>
      </c>
      <c r="Z4103">
        <v>6.2350119904076697</v>
      </c>
      <c r="AA4103">
        <v>5.13409961685824</v>
      </c>
      <c r="AB4103">
        <v>6.3396226415094299</v>
      </c>
    </row>
    <row r="4104" spans="1:47" x14ac:dyDescent="0.25">
      <c r="A4104" t="str">
        <f t="shared" si="64"/>
        <v>TamswegGründungsintensitätje 1.000 Einwohner</v>
      </c>
      <c r="B4104">
        <v>4103</v>
      </c>
      <c r="C4104">
        <v>505</v>
      </c>
      <c r="D4104" t="s">
        <v>225</v>
      </c>
      <c r="E4104" t="s">
        <v>40</v>
      </c>
      <c r="F4104" t="s">
        <v>53</v>
      </c>
      <c r="G4104">
        <v>2.4398254586402701</v>
      </c>
      <c r="H4104">
        <v>2.1209030670765499</v>
      </c>
      <c r="I4104">
        <v>2.2169828713630202</v>
      </c>
      <c r="J4104">
        <v>2.0292005456425901</v>
      </c>
      <c r="K4104">
        <v>2.69993755667657</v>
      </c>
      <c r="L4104">
        <v>2.6067156938505698</v>
      </c>
      <c r="M4104">
        <v>3.13598550473146</v>
      </c>
      <c r="N4104">
        <v>2.5372205466992201</v>
      </c>
      <c r="O4104">
        <v>2.57652397747243</v>
      </c>
      <c r="P4104">
        <v>2.3442732752846598</v>
      </c>
      <c r="Q4104">
        <v>2.0201943343250401</v>
      </c>
      <c r="R4104">
        <v>2.8978844284003502</v>
      </c>
      <c r="S4104">
        <v>3.4214492906030101</v>
      </c>
      <c r="T4104">
        <v>3.4673159858835101</v>
      </c>
      <c r="U4104">
        <v>3.35968717911092</v>
      </c>
      <c r="V4104">
        <v>3.62283364339567</v>
      </c>
      <c r="W4104">
        <v>3.5882815572158901</v>
      </c>
      <c r="X4104">
        <v>3.1003937007874001</v>
      </c>
      <c r="Y4104">
        <v>3.55537998123549</v>
      </c>
      <c r="Z4104">
        <v>3.8771249627199502</v>
      </c>
      <c r="AA4104">
        <v>3.3235775584106402</v>
      </c>
      <c r="AB4104">
        <v>4.1101922982825299</v>
      </c>
    </row>
    <row r="4105" spans="1:47" x14ac:dyDescent="0.25">
      <c r="A4105" t="str">
        <f t="shared" si="64"/>
        <v>TamswegKammermitgliedschaftenAktiv</v>
      </c>
      <c r="B4105">
        <v>4104</v>
      </c>
      <c r="C4105">
        <v>505</v>
      </c>
      <c r="D4105" t="s">
        <v>225</v>
      </c>
      <c r="E4105" t="s">
        <v>39</v>
      </c>
      <c r="F4105" t="s">
        <v>50</v>
      </c>
      <c r="G4105">
        <v>881</v>
      </c>
      <c r="H4105">
        <v>880</v>
      </c>
      <c r="I4105">
        <v>891</v>
      </c>
      <c r="J4105">
        <v>921</v>
      </c>
      <c r="K4105">
        <v>907</v>
      </c>
      <c r="L4105">
        <v>918</v>
      </c>
      <c r="M4105">
        <v>941</v>
      </c>
      <c r="N4105">
        <v>979</v>
      </c>
      <c r="O4105">
        <v>970</v>
      </c>
      <c r="P4105">
        <v>988</v>
      </c>
      <c r="Q4105">
        <v>1001</v>
      </c>
      <c r="R4105">
        <v>1006</v>
      </c>
      <c r="S4105">
        <v>1028</v>
      </c>
      <c r="T4105">
        <v>1033</v>
      </c>
      <c r="U4105">
        <v>1024</v>
      </c>
      <c r="V4105">
        <v>1042</v>
      </c>
      <c r="W4105">
        <v>1047</v>
      </c>
      <c r="X4105">
        <v>1063</v>
      </c>
      <c r="Y4105">
        <v>1106</v>
      </c>
      <c r="Z4105">
        <v>1118</v>
      </c>
      <c r="AA4105">
        <v>1143</v>
      </c>
      <c r="AB4105">
        <v>1164</v>
      </c>
      <c r="AC4105">
        <v>1171</v>
      </c>
      <c r="AD4105">
        <v>1166</v>
      </c>
      <c r="AE4105">
        <v>1185</v>
      </c>
      <c r="AF4105">
        <v>1196</v>
      </c>
      <c r="AG4105">
        <v>1207</v>
      </c>
      <c r="AH4105">
        <v>1208</v>
      </c>
      <c r="AI4105">
        <v>1239</v>
      </c>
      <c r="AJ4105">
        <v>1232</v>
      </c>
      <c r="AK4105">
        <v>1230</v>
      </c>
      <c r="AL4105">
        <v>1251</v>
      </c>
      <c r="AM4105">
        <v>1293</v>
      </c>
      <c r="AN4105">
        <v>1305</v>
      </c>
      <c r="AO4105">
        <v>1331</v>
      </c>
      <c r="AP4105">
        <v>1325</v>
      </c>
      <c r="AQ4105">
        <v>1367</v>
      </c>
      <c r="AR4105">
        <v>1376</v>
      </c>
    </row>
    <row r="4106" spans="1:47" x14ac:dyDescent="0.25">
      <c r="A4106" t="str">
        <f t="shared" si="64"/>
        <v>TamswegKammermitgliedschaftenInsgesamt</v>
      </c>
      <c r="B4106">
        <v>4105</v>
      </c>
      <c r="C4106">
        <v>505</v>
      </c>
      <c r="D4106" t="s">
        <v>225</v>
      </c>
      <c r="E4106" t="s">
        <v>39</v>
      </c>
      <c r="F4106" t="s">
        <v>48</v>
      </c>
      <c r="G4106">
        <v>1075</v>
      </c>
      <c r="H4106">
        <v>1103</v>
      </c>
      <c r="I4106">
        <v>1123</v>
      </c>
      <c r="J4106">
        <v>1130</v>
      </c>
      <c r="K4106">
        <v>1124</v>
      </c>
      <c r="L4106">
        <v>1125</v>
      </c>
      <c r="M4106">
        <v>1150</v>
      </c>
      <c r="N4106">
        <v>1192</v>
      </c>
      <c r="O4106">
        <v>1175</v>
      </c>
      <c r="P4106">
        <v>1182</v>
      </c>
      <c r="Q4106">
        <v>1195</v>
      </c>
      <c r="R4106">
        <v>1204</v>
      </c>
      <c r="S4106">
        <v>1216</v>
      </c>
      <c r="T4106">
        <v>1224</v>
      </c>
      <c r="U4106">
        <v>1221</v>
      </c>
      <c r="V4106">
        <v>1234</v>
      </c>
      <c r="W4106">
        <v>1244</v>
      </c>
      <c r="X4106">
        <v>1265</v>
      </c>
      <c r="Y4106">
        <v>1300</v>
      </c>
      <c r="Z4106">
        <v>1315</v>
      </c>
      <c r="AA4106">
        <v>1350</v>
      </c>
      <c r="AB4106">
        <v>1366</v>
      </c>
      <c r="AC4106">
        <v>1367</v>
      </c>
      <c r="AD4106">
        <v>1371</v>
      </c>
      <c r="AE4106">
        <v>1381</v>
      </c>
      <c r="AF4106">
        <v>1407</v>
      </c>
      <c r="AG4106">
        <v>1409</v>
      </c>
      <c r="AH4106">
        <v>1413</v>
      </c>
      <c r="AI4106">
        <v>1431</v>
      </c>
      <c r="AJ4106">
        <v>1435</v>
      </c>
      <c r="AK4106">
        <v>1443</v>
      </c>
      <c r="AL4106">
        <v>1467</v>
      </c>
      <c r="AM4106">
        <v>1487</v>
      </c>
      <c r="AN4106">
        <v>1501</v>
      </c>
      <c r="AO4106">
        <v>1522</v>
      </c>
      <c r="AP4106">
        <v>1540</v>
      </c>
      <c r="AQ4106">
        <v>1561</v>
      </c>
      <c r="AR4106">
        <v>1576</v>
      </c>
    </row>
    <row r="4107" spans="1:47" x14ac:dyDescent="0.25">
      <c r="A4107" t="str">
        <f t="shared" si="64"/>
        <v>TamswegKammermitgliedschaftenRuhend</v>
      </c>
      <c r="B4107">
        <v>4106</v>
      </c>
      <c r="C4107">
        <v>505</v>
      </c>
      <c r="D4107" t="s">
        <v>225</v>
      </c>
      <c r="E4107" t="s">
        <v>39</v>
      </c>
      <c r="F4107" t="s">
        <v>51</v>
      </c>
      <c r="G4107">
        <v>194</v>
      </c>
      <c r="H4107">
        <v>223</v>
      </c>
      <c r="I4107">
        <v>232</v>
      </c>
      <c r="J4107">
        <v>209</v>
      </c>
      <c r="K4107">
        <v>217</v>
      </c>
      <c r="L4107">
        <v>207</v>
      </c>
      <c r="M4107">
        <v>209</v>
      </c>
      <c r="N4107">
        <v>213</v>
      </c>
      <c r="O4107">
        <v>205</v>
      </c>
      <c r="P4107">
        <v>194</v>
      </c>
      <c r="Q4107">
        <v>194</v>
      </c>
      <c r="R4107">
        <v>198</v>
      </c>
      <c r="S4107">
        <v>188</v>
      </c>
      <c r="T4107">
        <v>191</v>
      </c>
      <c r="U4107">
        <v>197</v>
      </c>
      <c r="V4107">
        <v>192</v>
      </c>
      <c r="W4107">
        <v>197</v>
      </c>
      <c r="X4107">
        <v>202</v>
      </c>
      <c r="Y4107">
        <v>194</v>
      </c>
      <c r="Z4107">
        <v>197</v>
      </c>
      <c r="AA4107">
        <v>207</v>
      </c>
      <c r="AB4107">
        <v>202</v>
      </c>
      <c r="AC4107">
        <v>196</v>
      </c>
      <c r="AD4107">
        <v>205</v>
      </c>
      <c r="AE4107">
        <v>196</v>
      </c>
      <c r="AF4107">
        <v>211</v>
      </c>
      <c r="AG4107">
        <v>202</v>
      </c>
      <c r="AH4107">
        <v>205</v>
      </c>
      <c r="AI4107">
        <v>192</v>
      </c>
      <c r="AJ4107">
        <v>203</v>
      </c>
      <c r="AK4107">
        <v>213</v>
      </c>
      <c r="AL4107">
        <v>216</v>
      </c>
      <c r="AM4107">
        <v>194</v>
      </c>
      <c r="AN4107">
        <v>196</v>
      </c>
      <c r="AO4107">
        <v>191</v>
      </c>
      <c r="AP4107">
        <v>215</v>
      </c>
      <c r="AQ4107">
        <v>194</v>
      </c>
      <c r="AR4107">
        <v>200</v>
      </c>
    </row>
    <row r="4108" spans="1:47" x14ac:dyDescent="0.25">
      <c r="A4108" t="str">
        <f t="shared" si="64"/>
        <v>TamswegLehrlinge1. Lehrjahr, männlich</v>
      </c>
      <c r="B4108">
        <v>4107</v>
      </c>
      <c r="C4108">
        <v>505</v>
      </c>
      <c r="D4108" t="s">
        <v>225</v>
      </c>
      <c r="E4108" t="s">
        <v>46</v>
      </c>
      <c r="F4108" t="s">
        <v>65</v>
      </c>
      <c r="G4108">
        <v>75</v>
      </c>
      <c r="H4108">
        <v>65</v>
      </c>
      <c r="I4108">
        <v>71</v>
      </c>
      <c r="J4108">
        <v>77</v>
      </c>
      <c r="K4108">
        <v>79</v>
      </c>
      <c r="L4108">
        <v>96</v>
      </c>
      <c r="M4108">
        <v>75</v>
      </c>
      <c r="N4108">
        <v>90</v>
      </c>
      <c r="O4108">
        <v>88</v>
      </c>
      <c r="P4108">
        <v>67</v>
      </c>
      <c r="Q4108">
        <v>79</v>
      </c>
      <c r="R4108">
        <v>63</v>
      </c>
      <c r="S4108">
        <v>77</v>
      </c>
      <c r="T4108">
        <v>66</v>
      </c>
      <c r="U4108">
        <v>55</v>
      </c>
      <c r="V4108">
        <v>55</v>
      </c>
      <c r="W4108">
        <v>51</v>
      </c>
      <c r="X4108">
        <v>65</v>
      </c>
      <c r="Y4108">
        <v>61</v>
      </c>
      <c r="Z4108">
        <v>52</v>
      </c>
      <c r="AA4108">
        <v>70</v>
      </c>
      <c r="AB4108">
        <v>66</v>
      </c>
    </row>
    <row r="4109" spans="1:47" x14ac:dyDescent="0.25">
      <c r="A4109" t="str">
        <f t="shared" si="64"/>
        <v>TamswegLehrlinge1. Lehrjahr, weiblich</v>
      </c>
      <c r="B4109">
        <v>4108</v>
      </c>
      <c r="C4109">
        <v>505</v>
      </c>
      <c r="D4109" t="s">
        <v>225</v>
      </c>
      <c r="E4109" t="s">
        <v>46</v>
      </c>
      <c r="F4109" t="s">
        <v>66</v>
      </c>
      <c r="G4109">
        <v>37</v>
      </c>
      <c r="H4109">
        <v>40</v>
      </c>
      <c r="I4109">
        <v>47</v>
      </c>
      <c r="J4109">
        <v>52</v>
      </c>
      <c r="K4109">
        <v>50</v>
      </c>
      <c r="L4109">
        <v>58</v>
      </c>
      <c r="M4109">
        <v>42</v>
      </c>
      <c r="N4109">
        <v>42</v>
      </c>
      <c r="O4109">
        <v>38</v>
      </c>
      <c r="P4109">
        <v>47</v>
      </c>
      <c r="Q4109">
        <v>37</v>
      </c>
      <c r="R4109">
        <v>29</v>
      </c>
      <c r="S4109">
        <v>20</v>
      </c>
      <c r="T4109">
        <v>23</v>
      </c>
      <c r="U4109">
        <v>38</v>
      </c>
      <c r="V4109">
        <v>37</v>
      </c>
      <c r="W4109">
        <v>31</v>
      </c>
      <c r="X4109">
        <v>32</v>
      </c>
      <c r="Y4109">
        <v>22</v>
      </c>
      <c r="Z4109">
        <v>32</v>
      </c>
      <c r="AA4109">
        <v>27</v>
      </c>
      <c r="AB4109">
        <v>25</v>
      </c>
    </row>
    <row r="4110" spans="1:47" x14ac:dyDescent="0.25">
      <c r="A4110" t="str">
        <f t="shared" si="64"/>
        <v>TamswegLehrlinge2. Lehrjahr, männlich</v>
      </c>
      <c r="B4110">
        <v>4109</v>
      </c>
      <c r="C4110">
        <v>505</v>
      </c>
      <c r="D4110" t="s">
        <v>225</v>
      </c>
      <c r="E4110" t="s">
        <v>46</v>
      </c>
      <c r="F4110" t="s">
        <v>67</v>
      </c>
      <c r="G4110">
        <v>78</v>
      </c>
      <c r="H4110">
        <v>73</v>
      </c>
      <c r="I4110">
        <v>67</v>
      </c>
      <c r="J4110">
        <v>80</v>
      </c>
      <c r="K4110">
        <v>77</v>
      </c>
      <c r="L4110">
        <v>82</v>
      </c>
      <c r="M4110">
        <v>95</v>
      </c>
      <c r="N4110">
        <v>76</v>
      </c>
      <c r="O4110">
        <v>92</v>
      </c>
      <c r="P4110">
        <v>93</v>
      </c>
      <c r="Q4110">
        <v>73</v>
      </c>
      <c r="R4110">
        <v>85</v>
      </c>
      <c r="S4110">
        <v>73</v>
      </c>
      <c r="T4110">
        <v>78</v>
      </c>
      <c r="U4110">
        <v>79</v>
      </c>
      <c r="V4110">
        <v>64</v>
      </c>
      <c r="W4110">
        <v>71</v>
      </c>
      <c r="X4110">
        <v>64</v>
      </c>
      <c r="Y4110">
        <v>79</v>
      </c>
      <c r="Z4110">
        <v>67</v>
      </c>
      <c r="AA4110">
        <v>60</v>
      </c>
      <c r="AB4110">
        <v>75</v>
      </c>
    </row>
    <row r="4111" spans="1:47" x14ac:dyDescent="0.25">
      <c r="A4111" t="str">
        <f t="shared" si="64"/>
        <v>TamswegLehrlinge2. Lehrjahr, weiblich</v>
      </c>
      <c r="B4111">
        <v>4110</v>
      </c>
      <c r="C4111">
        <v>505</v>
      </c>
      <c r="D4111" t="s">
        <v>225</v>
      </c>
      <c r="E4111" t="s">
        <v>46</v>
      </c>
      <c r="F4111" t="s">
        <v>68</v>
      </c>
      <c r="G4111">
        <v>52</v>
      </c>
      <c r="H4111">
        <v>38</v>
      </c>
      <c r="I4111">
        <v>42</v>
      </c>
      <c r="J4111">
        <v>48</v>
      </c>
      <c r="K4111">
        <v>51</v>
      </c>
      <c r="L4111">
        <v>46</v>
      </c>
      <c r="M4111">
        <v>56</v>
      </c>
      <c r="N4111">
        <v>45</v>
      </c>
      <c r="O4111">
        <v>40</v>
      </c>
      <c r="P4111">
        <v>41</v>
      </c>
      <c r="Q4111">
        <v>53</v>
      </c>
      <c r="R4111">
        <v>37</v>
      </c>
      <c r="S4111">
        <v>31</v>
      </c>
      <c r="T4111">
        <v>22</v>
      </c>
      <c r="U4111">
        <v>29</v>
      </c>
      <c r="V4111">
        <v>39</v>
      </c>
      <c r="W4111">
        <v>37</v>
      </c>
      <c r="X4111">
        <v>35</v>
      </c>
      <c r="Y4111">
        <v>37</v>
      </c>
      <c r="Z4111">
        <v>27</v>
      </c>
      <c r="AA4111">
        <v>34</v>
      </c>
      <c r="AB4111">
        <v>31</v>
      </c>
    </row>
    <row r="4112" spans="1:47" x14ac:dyDescent="0.25">
      <c r="A4112" t="str">
        <f t="shared" si="64"/>
        <v>TamswegLehrlinge3. Lehrjahr, männlich</v>
      </c>
      <c r="B4112">
        <v>4111</v>
      </c>
      <c r="C4112">
        <v>505</v>
      </c>
      <c r="D4112" t="s">
        <v>225</v>
      </c>
      <c r="E4112" t="s">
        <v>46</v>
      </c>
      <c r="F4112" t="s">
        <v>69</v>
      </c>
      <c r="G4112">
        <v>76</v>
      </c>
      <c r="H4112">
        <v>76</v>
      </c>
      <c r="I4112">
        <v>72</v>
      </c>
      <c r="J4112">
        <v>58</v>
      </c>
      <c r="K4112">
        <v>72</v>
      </c>
      <c r="L4112">
        <v>78</v>
      </c>
      <c r="M4112">
        <v>75</v>
      </c>
      <c r="N4112">
        <v>93</v>
      </c>
      <c r="O4112">
        <v>73</v>
      </c>
      <c r="P4112">
        <v>90</v>
      </c>
      <c r="Q4112">
        <v>92</v>
      </c>
      <c r="R4112">
        <v>73</v>
      </c>
      <c r="S4112">
        <v>82</v>
      </c>
      <c r="T4112">
        <v>67</v>
      </c>
      <c r="U4112">
        <v>72</v>
      </c>
      <c r="V4112">
        <v>73</v>
      </c>
      <c r="W4112">
        <v>61</v>
      </c>
      <c r="X4112">
        <v>65</v>
      </c>
      <c r="Y4112">
        <v>62</v>
      </c>
      <c r="Z4112">
        <v>77</v>
      </c>
      <c r="AA4112">
        <v>70</v>
      </c>
      <c r="AB4112">
        <v>56</v>
      </c>
    </row>
    <row r="4113" spans="1:28" x14ac:dyDescent="0.25">
      <c r="A4113" t="str">
        <f t="shared" si="64"/>
        <v>TamswegLehrlinge3. Lehrjahr, weiblich</v>
      </c>
      <c r="B4113">
        <v>4112</v>
      </c>
      <c r="C4113">
        <v>505</v>
      </c>
      <c r="D4113" t="s">
        <v>225</v>
      </c>
      <c r="E4113" t="s">
        <v>46</v>
      </c>
      <c r="F4113" t="s">
        <v>70</v>
      </c>
      <c r="G4113">
        <v>38</v>
      </c>
      <c r="H4113">
        <v>49</v>
      </c>
      <c r="I4113">
        <v>37</v>
      </c>
      <c r="J4113">
        <v>38</v>
      </c>
      <c r="K4113">
        <v>47</v>
      </c>
      <c r="L4113">
        <v>46</v>
      </c>
      <c r="M4113">
        <v>44</v>
      </c>
      <c r="N4113">
        <v>53</v>
      </c>
      <c r="O4113">
        <v>39</v>
      </c>
      <c r="P4113">
        <v>36</v>
      </c>
      <c r="Q4113">
        <v>36</v>
      </c>
      <c r="R4113">
        <v>48</v>
      </c>
      <c r="S4113">
        <v>38</v>
      </c>
      <c r="T4113">
        <v>31</v>
      </c>
      <c r="U4113">
        <v>18</v>
      </c>
      <c r="V4113">
        <v>28</v>
      </c>
      <c r="W4113">
        <v>36</v>
      </c>
      <c r="X4113">
        <v>31</v>
      </c>
      <c r="Y4113">
        <v>33</v>
      </c>
      <c r="Z4113">
        <v>35</v>
      </c>
      <c r="AA4113">
        <v>23</v>
      </c>
      <c r="AB4113">
        <v>29</v>
      </c>
    </row>
    <row r="4114" spans="1:28" x14ac:dyDescent="0.25">
      <c r="A4114" t="str">
        <f t="shared" si="64"/>
        <v>TamswegLehrlinge4. Lehrjahr, männlich</v>
      </c>
      <c r="B4114">
        <v>4113</v>
      </c>
      <c r="C4114">
        <v>505</v>
      </c>
      <c r="D4114" t="s">
        <v>225</v>
      </c>
      <c r="E4114" t="s">
        <v>46</v>
      </c>
      <c r="F4114" t="s">
        <v>71</v>
      </c>
      <c r="G4114">
        <v>26</v>
      </c>
      <c r="H4114">
        <v>29</v>
      </c>
      <c r="I4114">
        <v>24</v>
      </c>
      <c r="J4114">
        <v>28</v>
      </c>
      <c r="K4114">
        <v>23</v>
      </c>
      <c r="L4114">
        <v>25</v>
      </c>
      <c r="M4114">
        <v>34</v>
      </c>
      <c r="N4114">
        <v>31</v>
      </c>
      <c r="O4114">
        <v>45</v>
      </c>
      <c r="P4114">
        <v>39</v>
      </c>
      <c r="Q4114">
        <v>35</v>
      </c>
      <c r="R4114">
        <v>35</v>
      </c>
      <c r="S4114">
        <v>30</v>
      </c>
      <c r="T4114">
        <v>34</v>
      </c>
      <c r="U4114">
        <v>25</v>
      </c>
      <c r="V4114">
        <v>40</v>
      </c>
      <c r="W4114">
        <v>29</v>
      </c>
      <c r="X4114">
        <v>28</v>
      </c>
      <c r="Y4114">
        <v>32</v>
      </c>
      <c r="Z4114">
        <v>31</v>
      </c>
      <c r="AA4114">
        <v>34</v>
      </c>
      <c r="AB4114">
        <v>34</v>
      </c>
    </row>
    <row r="4115" spans="1:28" x14ac:dyDescent="0.25">
      <c r="A4115" t="str">
        <f t="shared" si="64"/>
        <v>TamswegLehrlinge4. Lehrjahr, weiblich</v>
      </c>
      <c r="B4115">
        <v>4114</v>
      </c>
      <c r="C4115">
        <v>505</v>
      </c>
      <c r="D4115" t="s">
        <v>225</v>
      </c>
      <c r="E4115" t="s">
        <v>46</v>
      </c>
      <c r="F4115" t="s">
        <v>72</v>
      </c>
      <c r="G4115">
        <v>6</v>
      </c>
      <c r="H4115">
        <v>6</v>
      </c>
      <c r="I4115">
        <v>6</v>
      </c>
      <c r="J4115">
        <v>4</v>
      </c>
      <c r="K4115">
        <v>8</v>
      </c>
      <c r="L4115">
        <v>5</v>
      </c>
      <c r="M4115">
        <v>8</v>
      </c>
      <c r="N4115">
        <v>3</v>
      </c>
      <c r="O4115">
        <v>4</v>
      </c>
      <c r="P4115">
        <v>2</v>
      </c>
      <c r="Q4115">
        <v>5</v>
      </c>
      <c r="R4115">
        <v>6</v>
      </c>
      <c r="S4115">
        <v>4</v>
      </c>
      <c r="T4115">
        <v>5</v>
      </c>
      <c r="U4115">
        <v>2</v>
      </c>
      <c r="V4115">
        <v>1</v>
      </c>
      <c r="W4115">
        <v>4</v>
      </c>
      <c r="X4115">
        <v>5</v>
      </c>
      <c r="Y4115">
        <v>4</v>
      </c>
      <c r="Z4115">
        <v>7</v>
      </c>
      <c r="AA4115">
        <v>2</v>
      </c>
      <c r="AB4115">
        <v>4</v>
      </c>
    </row>
    <row r="4116" spans="1:28" x14ac:dyDescent="0.25">
      <c r="A4116" t="str">
        <f t="shared" si="64"/>
        <v>TamswegLehrlingeFrauen</v>
      </c>
      <c r="B4116">
        <v>4115</v>
      </c>
      <c r="C4116">
        <v>505</v>
      </c>
      <c r="D4116" t="s">
        <v>225</v>
      </c>
      <c r="E4116" t="s">
        <v>46</v>
      </c>
      <c r="F4116" t="s">
        <v>47</v>
      </c>
      <c r="G4116">
        <v>133</v>
      </c>
      <c r="H4116">
        <v>133</v>
      </c>
      <c r="I4116">
        <v>132</v>
      </c>
      <c r="J4116">
        <v>142</v>
      </c>
      <c r="K4116">
        <v>156</v>
      </c>
      <c r="L4116">
        <v>155</v>
      </c>
      <c r="M4116">
        <v>150</v>
      </c>
      <c r="N4116">
        <v>143</v>
      </c>
      <c r="O4116">
        <v>121</v>
      </c>
      <c r="P4116">
        <v>126</v>
      </c>
      <c r="Q4116">
        <v>131</v>
      </c>
      <c r="R4116">
        <v>120</v>
      </c>
      <c r="S4116">
        <v>93</v>
      </c>
      <c r="T4116">
        <v>81</v>
      </c>
      <c r="U4116">
        <v>87</v>
      </c>
      <c r="V4116">
        <v>105</v>
      </c>
      <c r="W4116">
        <v>108</v>
      </c>
      <c r="X4116">
        <v>103</v>
      </c>
      <c r="Y4116">
        <v>96</v>
      </c>
      <c r="Z4116">
        <v>101</v>
      </c>
      <c r="AA4116">
        <v>86</v>
      </c>
      <c r="AB4116">
        <v>89</v>
      </c>
    </row>
    <row r="4117" spans="1:28" x14ac:dyDescent="0.25">
      <c r="A4117" t="str">
        <f t="shared" si="64"/>
        <v>TamswegLehrlingeInsgesamt</v>
      </c>
      <c r="B4117">
        <v>4116</v>
      </c>
      <c r="C4117">
        <v>505</v>
      </c>
      <c r="D4117" t="s">
        <v>225</v>
      </c>
      <c r="E4117" t="s">
        <v>46</v>
      </c>
      <c r="F4117" t="s">
        <v>48</v>
      </c>
      <c r="G4117">
        <v>388</v>
      </c>
      <c r="H4117">
        <v>376</v>
      </c>
      <c r="I4117">
        <v>366</v>
      </c>
      <c r="J4117">
        <v>385</v>
      </c>
      <c r="K4117">
        <v>407</v>
      </c>
      <c r="L4117">
        <v>436</v>
      </c>
      <c r="M4117">
        <v>429</v>
      </c>
      <c r="N4117">
        <v>433</v>
      </c>
      <c r="O4117">
        <v>419</v>
      </c>
      <c r="P4117">
        <v>415</v>
      </c>
      <c r="Q4117">
        <v>410</v>
      </c>
      <c r="R4117">
        <v>376</v>
      </c>
      <c r="S4117">
        <v>355</v>
      </c>
      <c r="T4117">
        <v>326</v>
      </c>
      <c r="U4117">
        <v>318</v>
      </c>
      <c r="V4117">
        <v>337</v>
      </c>
      <c r="W4117">
        <v>320</v>
      </c>
      <c r="X4117">
        <v>325</v>
      </c>
      <c r="Y4117">
        <v>330</v>
      </c>
      <c r="Z4117">
        <v>328</v>
      </c>
      <c r="AA4117">
        <v>320</v>
      </c>
      <c r="AB4117">
        <v>320</v>
      </c>
    </row>
    <row r="4118" spans="1:28" x14ac:dyDescent="0.25">
      <c r="A4118" t="str">
        <f t="shared" si="64"/>
        <v>TamswegLehrlingeMänner</v>
      </c>
      <c r="B4118">
        <v>4117</v>
      </c>
      <c r="C4118">
        <v>505</v>
      </c>
      <c r="D4118" t="s">
        <v>225</v>
      </c>
      <c r="E4118" t="s">
        <v>46</v>
      </c>
      <c r="F4118" t="s">
        <v>49</v>
      </c>
      <c r="G4118">
        <v>255</v>
      </c>
      <c r="H4118">
        <v>243</v>
      </c>
      <c r="I4118">
        <v>234</v>
      </c>
      <c r="J4118">
        <v>243</v>
      </c>
      <c r="K4118">
        <v>251</v>
      </c>
      <c r="L4118">
        <v>281</v>
      </c>
      <c r="M4118">
        <v>279</v>
      </c>
      <c r="N4118">
        <v>290</v>
      </c>
      <c r="O4118">
        <v>298</v>
      </c>
      <c r="P4118">
        <v>289</v>
      </c>
      <c r="Q4118">
        <v>279</v>
      </c>
      <c r="R4118">
        <v>256</v>
      </c>
      <c r="S4118">
        <v>262</v>
      </c>
      <c r="T4118">
        <v>245</v>
      </c>
      <c r="U4118">
        <v>231</v>
      </c>
      <c r="V4118">
        <v>232</v>
      </c>
      <c r="W4118">
        <v>212</v>
      </c>
      <c r="X4118">
        <v>222</v>
      </c>
      <c r="Y4118">
        <v>234</v>
      </c>
      <c r="Z4118">
        <v>227</v>
      </c>
      <c r="AA4118">
        <v>234</v>
      </c>
      <c r="AB4118">
        <v>231</v>
      </c>
    </row>
    <row r="4119" spans="1:28" x14ac:dyDescent="0.25">
      <c r="A4119" t="str">
        <f t="shared" si="64"/>
        <v>TamswegNeugründungenInsgesamt</v>
      </c>
      <c r="B4119">
        <v>4118</v>
      </c>
      <c r="C4119">
        <v>505</v>
      </c>
      <c r="D4119" t="s">
        <v>225</v>
      </c>
      <c r="E4119" t="s">
        <v>41</v>
      </c>
      <c r="F4119" t="s">
        <v>48</v>
      </c>
      <c r="G4119">
        <v>52</v>
      </c>
      <c r="H4119">
        <v>44.914364251480102</v>
      </c>
      <c r="I4119">
        <v>46.902489626555997</v>
      </c>
      <c r="J4119">
        <v>42.976438356164401</v>
      </c>
      <c r="K4119">
        <v>56.909283819628598</v>
      </c>
      <c r="L4119">
        <v>54.887005649717501</v>
      </c>
      <c r="M4119">
        <v>65.909007352941202</v>
      </c>
      <c r="N4119">
        <v>53</v>
      </c>
      <c r="O4119">
        <v>53.8983050847458</v>
      </c>
      <c r="P4119">
        <v>49</v>
      </c>
      <c r="Q4119">
        <v>41.921052631578902</v>
      </c>
      <c r="R4119">
        <v>59.8934753661784</v>
      </c>
      <c r="S4119">
        <v>69.968637992831503</v>
      </c>
      <c r="T4119">
        <v>70.934350439204806</v>
      </c>
      <c r="U4119">
        <v>69.031492469192102</v>
      </c>
      <c r="V4119">
        <v>74</v>
      </c>
      <c r="W4119">
        <v>73</v>
      </c>
      <c r="X4119">
        <v>63</v>
      </c>
      <c r="Y4119">
        <v>72</v>
      </c>
      <c r="Z4119">
        <v>78</v>
      </c>
      <c r="AA4119">
        <v>67</v>
      </c>
      <c r="AB4119">
        <v>84</v>
      </c>
    </row>
    <row r="4120" spans="1:28" x14ac:dyDescent="0.25">
      <c r="A4120" t="str">
        <f t="shared" si="64"/>
        <v>TamswegPendler (Auspendler/-innen)Insgesamt</v>
      </c>
      <c r="B4120">
        <v>4119</v>
      </c>
      <c r="C4120">
        <v>505</v>
      </c>
      <c r="D4120" t="s">
        <v>225</v>
      </c>
      <c r="E4120" t="s">
        <v>459</v>
      </c>
      <c r="F4120" t="s">
        <v>48</v>
      </c>
      <c r="G4120">
        <v>5489</v>
      </c>
      <c r="H4120">
        <v>5641</v>
      </c>
      <c r="I4120">
        <v>5641</v>
      </c>
      <c r="J4120">
        <v>5704</v>
      </c>
      <c r="K4120">
        <v>5627</v>
      </c>
      <c r="L4120">
        <v>5602</v>
      </c>
      <c r="M4120">
        <v>5593</v>
      </c>
      <c r="N4120">
        <v>5665</v>
      </c>
      <c r="O4120">
        <v>5792</v>
      </c>
      <c r="P4120">
        <v>5811</v>
      </c>
      <c r="Q4120">
        <v>5856</v>
      </c>
      <c r="R4120">
        <v>5922</v>
      </c>
      <c r="S4120">
        <v>6084</v>
      </c>
    </row>
    <row r="4121" spans="1:28" x14ac:dyDescent="0.25">
      <c r="A4121" t="str">
        <f t="shared" si="64"/>
        <v>TamswegPendler ins AuslandInsgesamt</v>
      </c>
      <c r="B4121">
        <v>4120</v>
      </c>
      <c r="C4121">
        <v>505</v>
      </c>
      <c r="D4121" t="s">
        <v>225</v>
      </c>
      <c r="E4121" t="s">
        <v>304</v>
      </c>
      <c r="F4121" t="s">
        <v>48</v>
      </c>
      <c r="G4121">
        <v>3</v>
      </c>
      <c r="H4121">
        <v>8</v>
      </c>
      <c r="I4121">
        <v>33</v>
      </c>
      <c r="J4121">
        <v>10</v>
      </c>
      <c r="K4121">
        <v>7</v>
      </c>
      <c r="L4121">
        <v>44</v>
      </c>
      <c r="M4121">
        <v>60</v>
      </c>
      <c r="N4121">
        <v>39</v>
      </c>
      <c r="O4121">
        <v>51</v>
      </c>
      <c r="P4121">
        <v>29</v>
      </c>
      <c r="Q4121">
        <v>22</v>
      </c>
      <c r="R4121">
        <v>16</v>
      </c>
      <c r="S4121">
        <v>34</v>
      </c>
    </row>
    <row r="4122" spans="1:28" x14ac:dyDescent="0.25">
      <c r="A4122" t="str">
        <f t="shared" si="64"/>
        <v>TamswegPendler zw. BundesländernInsgesamt</v>
      </c>
      <c r="B4122">
        <v>4121</v>
      </c>
      <c r="C4122">
        <v>505</v>
      </c>
      <c r="D4122" t="s">
        <v>225</v>
      </c>
      <c r="E4122" t="s">
        <v>433</v>
      </c>
      <c r="F4122" t="s">
        <v>48</v>
      </c>
      <c r="G4122">
        <v>1029</v>
      </c>
      <c r="H4122">
        <v>973</v>
      </c>
      <c r="I4122">
        <v>972</v>
      </c>
      <c r="J4122">
        <v>885</v>
      </c>
      <c r="K4122">
        <v>939</v>
      </c>
      <c r="L4122">
        <v>884</v>
      </c>
      <c r="M4122">
        <v>875</v>
      </c>
      <c r="N4122">
        <v>940</v>
      </c>
      <c r="O4122">
        <v>920</v>
      </c>
      <c r="P4122">
        <v>953</v>
      </c>
      <c r="Q4122">
        <v>965</v>
      </c>
      <c r="R4122">
        <v>1010</v>
      </c>
      <c r="S4122">
        <v>1059</v>
      </c>
    </row>
    <row r="4123" spans="1:28" x14ac:dyDescent="0.25">
      <c r="A4123" t="str">
        <f t="shared" si="64"/>
        <v>TamswegPendler zw. Gemeinden eines Pol. BezirkesInsgesamt</v>
      </c>
      <c r="B4123">
        <v>4122</v>
      </c>
      <c r="C4123">
        <v>505</v>
      </c>
      <c r="D4123" t="s">
        <v>225</v>
      </c>
      <c r="E4123" t="s">
        <v>305</v>
      </c>
      <c r="F4123" t="s">
        <v>48</v>
      </c>
      <c r="G4123">
        <v>2775</v>
      </c>
      <c r="H4123">
        <v>2649</v>
      </c>
      <c r="I4123">
        <v>2758</v>
      </c>
      <c r="J4123">
        <v>2924</v>
      </c>
      <c r="K4123">
        <v>2946</v>
      </c>
      <c r="L4123">
        <v>2945</v>
      </c>
      <c r="M4123">
        <v>2948</v>
      </c>
      <c r="N4123">
        <v>2969</v>
      </c>
      <c r="O4123">
        <v>3050</v>
      </c>
      <c r="P4123">
        <v>3151</v>
      </c>
      <c r="Q4123">
        <v>3168</v>
      </c>
      <c r="R4123">
        <v>3080</v>
      </c>
      <c r="S4123">
        <v>3145</v>
      </c>
    </row>
    <row r="4124" spans="1:28" x14ac:dyDescent="0.25">
      <c r="A4124" t="str">
        <f t="shared" si="64"/>
        <v>TamswegPendler zw. Pol. Bez. des BundeslandesInsgesamt</v>
      </c>
      <c r="B4124">
        <v>4123</v>
      </c>
      <c r="C4124">
        <v>505</v>
      </c>
      <c r="D4124" t="s">
        <v>225</v>
      </c>
      <c r="E4124" t="s">
        <v>306</v>
      </c>
      <c r="F4124" t="s">
        <v>48</v>
      </c>
      <c r="G4124">
        <v>1682</v>
      </c>
      <c r="H4124">
        <v>2011</v>
      </c>
      <c r="I4124">
        <v>1878</v>
      </c>
      <c r="J4124">
        <v>1885</v>
      </c>
      <c r="K4124">
        <v>1735</v>
      </c>
      <c r="L4124">
        <v>1729</v>
      </c>
      <c r="M4124">
        <v>1710</v>
      </c>
      <c r="N4124">
        <v>1717</v>
      </c>
      <c r="O4124">
        <v>1771</v>
      </c>
      <c r="P4124">
        <v>1678</v>
      </c>
      <c r="Q4124">
        <v>1701</v>
      </c>
      <c r="R4124">
        <v>1816</v>
      </c>
      <c r="S4124">
        <v>1846</v>
      </c>
    </row>
    <row r="4125" spans="1:28" x14ac:dyDescent="0.25">
      <c r="A4125" t="str">
        <f t="shared" si="64"/>
        <v>TamswegPensionisteneinkommenBrutto_Schnitt</v>
      </c>
      <c r="B4125">
        <v>4124</v>
      </c>
      <c r="C4125">
        <v>505</v>
      </c>
      <c r="D4125" t="s">
        <v>225</v>
      </c>
      <c r="E4125" t="s">
        <v>44</v>
      </c>
      <c r="F4125" t="s">
        <v>54</v>
      </c>
      <c r="G4125">
        <v>14087.0543715722</v>
      </c>
      <c r="H4125">
        <v>14270.560580950199</v>
      </c>
      <c r="I4125">
        <v>14834.525577312599</v>
      </c>
      <c r="J4125">
        <v>15190.4620609838</v>
      </c>
      <c r="K4125">
        <v>15850.2577366897</v>
      </c>
      <c r="L4125">
        <v>16435.189024229101</v>
      </c>
      <c r="M4125">
        <v>17058.851869761402</v>
      </c>
      <c r="N4125">
        <v>17298.832566483801</v>
      </c>
      <c r="O4125">
        <v>17440.627358605299</v>
      </c>
      <c r="P4125">
        <v>18047.907954727601</v>
      </c>
      <c r="Q4125">
        <v>18665.669144091102</v>
      </c>
      <c r="R4125">
        <v>18987.6384439225</v>
      </c>
      <c r="S4125">
        <v>19389.225412340798</v>
      </c>
      <c r="T4125">
        <v>19839.385437137302</v>
      </c>
      <c r="U4125">
        <v>20434.378863377598</v>
      </c>
      <c r="V4125">
        <v>21110.256506671602</v>
      </c>
      <c r="W4125">
        <v>22470.501116495801</v>
      </c>
      <c r="X4125">
        <v>23076.175366297</v>
      </c>
      <c r="Y4125">
        <v>23998.092566654799</v>
      </c>
    </row>
    <row r="4126" spans="1:28" x14ac:dyDescent="0.25">
      <c r="A4126" t="str">
        <f t="shared" si="64"/>
        <v>TamswegPensionisteneinkommenBruttobezüge 1000 EUR</v>
      </c>
      <c r="B4126">
        <v>4125</v>
      </c>
      <c r="C4126">
        <v>505</v>
      </c>
      <c r="D4126" t="s">
        <v>225</v>
      </c>
      <c r="E4126" t="s">
        <v>44</v>
      </c>
      <c r="F4126" t="s">
        <v>55</v>
      </c>
      <c r="G4126">
        <v>61644.949930000002</v>
      </c>
      <c r="H4126">
        <v>63375.559540000002</v>
      </c>
      <c r="I4126">
        <v>65909.797139999995</v>
      </c>
      <c r="J4126">
        <v>68250.746039999998</v>
      </c>
      <c r="K4126">
        <v>71151.806979999994</v>
      </c>
      <c r="L4126">
        <v>74615.758170000001</v>
      </c>
      <c r="M4126">
        <v>79374.837750000006</v>
      </c>
      <c r="N4126">
        <v>81961.868700000006</v>
      </c>
      <c r="O4126">
        <v>86034.614759999997</v>
      </c>
      <c r="P4126">
        <v>90095.156510000001</v>
      </c>
      <c r="Q4126">
        <v>95082.918619999997</v>
      </c>
      <c r="R4126">
        <v>97007.844809999995</v>
      </c>
      <c r="S4126">
        <v>98981.995729999995</v>
      </c>
      <c r="T4126">
        <v>102569.62271</v>
      </c>
      <c r="U4126">
        <v>107689.17660999999</v>
      </c>
      <c r="V4126">
        <v>113910.94411</v>
      </c>
      <c r="W4126">
        <v>120554.23849</v>
      </c>
      <c r="X4126">
        <v>126942.04068999999</v>
      </c>
      <c r="Y4126">
        <v>135013.26878000001</v>
      </c>
    </row>
    <row r="4127" spans="1:28" x14ac:dyDescent="0.25">
      <c r="A4127" t="str">
        <f t="shared" si="64"/>
        <v>TamswegPensionisteneinkommenBruttobezüge Fälle</v>
      </c>
      <c r="B4127">
        <v>4126</v>
      </c>
      <c r="C4127">
        <v>505</v>
      </c>
      <c r="D4127" t="s">
        <v>225</v>
      </c>
      <c r="E4127" t="s">
        <v>44</v>
      </c>
      <c r="F4127" t="s">
        <v>56</v>
      </c>
      <c r="G4127">
        <v>4376</v>
      </c>
      <c r="H4127">
        <v>4441</v>
      </c>
      <c r="I4127">
        <v>4443</v>
      </c>
      <c r="J4127">
        <v>4493</v>
      </c>
      <c r="K4127">
        <v>4489</v>
      </c>
      <c r="L4127">
        <v>4540</v>
      </c>
      <c r="M4127">
        <v>4653</v>
      </c>
      <c r="N4127">
        <v>4738</v>
      </c>
      <c r="O4127">
        <v>4933</v>
      </c>
      <c r="P4127">
        <v>4992</v>
      </c>
      <c r="Q4127">
        <v>5094</v>
      </c>
      <c r="R4127">
        <v>5109</v>
      </c>
      <c r="S4127">
        <v>5105</v>
      </c>
      <c r="T4127">
        <v>5170</v>
      </c>
      <c r="U4127">
        <v>5270</v>
      </c>
      <c r="V4127">
        <v>5396</v>
      </c>
      <c r="W4127">
        <v>5365</v>
      </c>
      <c r="X4127">
        <v>5501</v>
      </c>
      <c r="Y4127">
        <v>5626</v>
      </c>
    </row>
    <row r="4128" spans="1:28" x14ac:dyDescent="0.25">
      <c r="A4128" t="str">
        <f t="shared" si="64"/>
        <v>TamswegPensionisteneinkommenLohnsteuer 1000 EUR</v>
      </c>
      <c r="B4128">
        <v>4127</v>
      </c>
      <c r="C4128">
        <v>505</v>
      </c>
      <c r="D4128" t="s">
        <v>225</v>
      </c>
      <c r="E4128" t="s">
        <v>44</v>
      </c>
      <c r="F4128" t="s">
        <v>57</v>
      </c>
      <c r="G4128">
        <v>5938.6342599999998</v>
      </c>
      <c r="H4128">
        <v>5544.7165199999999</v>
      </c>
      <c r="I4128">
        <v>6057.3883800000003</v>
      </c>
      <c r="J4128">
        <v>6505.80573</v>
      </c>
      <c r="K4128">
        <v>7101.9949500000002</v>
      </c>
      <c r="L4128">
        <v>6840.7534599999999</v>
      </c>
      <c r="M4128">
        <v>7779.8290200000001</v>
      </c>
      <c r="N4128">
        <v>8346.1236100000006</v>
      </c>
      <c r="O4128">
        <v>9212.2147499999992</v>
      </c>
      <c r="P4128">
        <v>9981.8030999999992</v>
      </c>
      <c r="Q4128">
        <v>11036.253930000001</v>
      </c>
      <c r="R4128">
        <v>11527.33409</v>
      </c>
      <c r="S4128">
        <v>9840.5692099999997</v>
      </c>
      <c r="T4128">
        <v>10493.649020000001</v>
      </c>
      <c r="U4128">
        <v>11468.083989999999</v>
      </c>
      <c r="V4128">
        <v>12469.772139999999</v>
      </c>
      <c r="W4128">
        <v>12335.78348</v>
      </c>
      <c r="X4128">
        <v>13444.62321</v>
      </c>
      <c r="Y4128">
        <v>14038.27081</v>
      </c>
    </row>
    <row r="4129" spans="1:47" x14ac:dyDescent="0.25">
      <c r="A4129" t="str">
        <f t="shared" si="64"/>
        <v>TamswegPensionisteneinkommenLohnsteuer Fälle</v>
      </c>
      <c r="B4129">
        <v>4128</v>
      </c>
      <c r="C4129">
        <v>505</v>
      </c>
      <c r="D4129" t="s">
        <v>225</v>
      </c>
      <c r="E4129" t="s">
        <v>44</v>
      </c>
      <c r="F4129" t="s">
        <v>58</v>
      </c>
      <c r="G4129">
        <v>1863</v>
      </c>
      <c r="H4129">
        <v>1761</v>
      </c>
      <c r="I4129">
        <v>1862</v>
      </c>
      <c r="J4129">
        <v>2044</v>
      </c>
      <c r="K4129">
        <v>2096</v>
      </c>
      <c r="L4129">
        <v>2005</v>
      </c>
      <c r="M4129">
        <v>2124</v>
      </c>
      <c r="N4129">
        <v>2214</v>
      </c>
      <c r="O4129">
        <v>2356</v>
      </c>
      <c r="P4129">
        <v>2439</v>
      </c>
      <c r="Q4129">
        <v>2608</v>
      </c>
      <c r="R4129">
        <v>2681</v>
      </c>
      <c r="S4129">
        <v>2712</v>
      </c>
      <c r="T4129">
        <v>2798</v>
      </c>
      <c r="U4129">
        <v>2958</v>
      </c>
      <c r="V4129">
        <v>3195</v>
      </c>
      <c r="W4129">
        <v>3536</v>
      </c>
      <c r="X4129">
        <v>3719</v>
      </c>
      <c r="Y4129">
        <v>3923</v>
      </c>
    </row>
    <row r="4130" spans="1:47" x14ac:dyDescent="0.25">
      <c r="A4130" t="str">
        <f t="shared" si="64"/>
        <v>TamswegPensionisteneinkommenNetto_Schnitt</v>
      </c>
      <c r="B4130">
        <v>4129</v>
      </c>
      <c r="C4130">
        <v>505</v>
      </c>
      <c r="D4130" t="s">
        <v>225</v>
      </c>
      <c r="E4130" t="s">
        <v>44</v>
      </c>
      <c r="F4130" t="s">
        <v>59</v>
      </c>
      <c r="G4130">
        <v>12075.5969789762</v>
      </c>
      <c r="H4130">
        <v>12286.065561810399</v>
      </c>
      <c r="I4130">
        <v>12703.48720009</v>
      </c>
      <c r="J4130">
        <v>12955.798760293799</v>
      </c>
      <c r="K4130">
        <v>13433.074410781899</v>
      </c>
      <c r="L4130">
        <v>14052.089720264299</v>
      </c>
      <c r="M4130">
        <v>14480.881577476899</v>
      </c>
      <c r="N4130">
        <v>14620.7600844238</v>
      </c>
      <c r="O4130">
        <v>14648.393401581199</v>
      </c>
      <c r="P4130">
        <v>15090.2108213141</v>
      </c>
      <c r="Q4130">
        <v>15508.859548488401</v>
      </c>
      <c r="R4130">
        <v>15722.341250734</v>
      </c>
      <c r="S4130">
        <v>16431.344967678699</v>
      </c>
      <c r="T4130">
        <v>16756.166056092799</v>
      </c>
      <c r="U4130">
        <v>17174.498248576801</v>
      </c>
      <c r="V4130">
        <v>17683.326312083002</v>
      </c>
      <c r="W4130">
        <v>18997.197166821999</v>
      </c>
      <c r="X4130">
        <v>19429.303241228899</v>
      </c>
      <c r="Y4130">
        <v>20259.550138642</v>
      </c>
    </row>
    <row r="4131" spans="1:47" x14ac:dyDescent="0.25">
      <c r="A4131" t="str">
        <f t="shared" si="64"/>
        <v>TamswegPensionisteneinkommenNettobezüge 1000 EUR</v>
      </c>
      <c r="B4131">
        <v>4130</v>
      </c>
      <c r="C4131">
        <v>505</v>
      </c>
      <c r="D4131" t="s">
        <v>225</v>
      </c>
      <c r="E4131" t="s">
        <v>44</v>
      </c>
      <c r="F4131" t="s">
        <v>60</v>
      </c>
      <c r="G4131">
        <v>52842.812380000003</v>
      </c>
      <c r="H4131">
        <v>54562.417159999997</v>
      </c>
      <c r="I4131">
        <v>56441.593630000003</v>
      </c>
      <c r="J4131">
        <v>58210.403830000003</v>
      </c>
      <c r="K4131">
        <v>60301.071029999999</v>
      </c>
      <c r="L4131">
        <v>63796.487330000004</v>
      </c>
      <c r="M4131">
        <v>67379.541979999995</v>
      </c>
      <c r="N4131">
        <v>69273.16128</v>
      </c>
      <c r="O4131">
        <v>72260.524650000007</v>
      </c>
      <c r="P4131">
        <v>75330.332420000006</v>
      </c>
      <c r="Q4131">
        <v>79002.130539999998</v>
      </c>
      <c r="R4131">
        <v>80325.441449999998</v>
      </c>
      <c r="S4131">
        <v>83882.016059999994</v>
      </c>
      <c r="T4131">
        <v>86629.378509999995</v>
      </c>
      <c r="U4131">
        <v>90509.605769999995</v>
      </c>
      <c r="V4131">
        <v>95419.228780000005</v>
      </c>
      <c r="W4131">
        <v>101919.96279999999</v>
      </c>
      <c r="X4131">
        <v>106880.59712999999</v>
      </c>
      <c r="Y4131">
        <v>113980.22908</v>
      </c>
    </row>
    <row r="4132" spans="1:47" x14ac:dyDescent="0.25">
      <c r="A4132" t="str">
        <f t="shared" si="64"/>
        <v>TamswegPensionisteneinkommenSV-Beiträge 1000 EUR</v>
      </c>
      <c r="B4132">
        <v>4131</v>
      </c>
      <c r="C4132">
        <v>505</v>
      </c>
      <c r="D4132" t="s">
        <v>225</v>
      </c>
      <c r="E4132" t="s">
        <v>44</v>
      </c>
      <c r="F4132" t="s">
        <v>61</v>
      </c>
      <c r="G4132">
        <v>2863.5032900000001</v>
      </c>
      <c r="H4132">
        <v>3268.4258599999998</v>
      </c>
      <c r="I4132">
        <v>3410.81513</v>
      </c>
      <c r="J4132">
        <v>3534.5364800000002</v>
      </c>
      <c r="K4132">
        <v>3748.741</v>
      </c>
      <c r="L4132">
        <v>3978.5173799999998</v>
      </c>
      <c r="M4132">
        <v>4215.4667499999996</v>
      </c>
      <c r="N4132">
        <v>4342.5838100000001</v>
      </c>
      <c r="O4132">
        <v>4561.87536</v>
      </c>
      <c r="P4132">
        <v>4783.02099</v>
      </c>
      <c r="Q4132">
        <v>5044.5341500000004</v>
      </c>
      <c r="R4132">
        <v>5155.06927</v>
      </c>
      <c r="S4132">
        <v>5259.4104600000001</v>
      </c>
      <c r="T4132">
        <v>5446.5951800000003</v>
      </c>
      <c r="U4132">
        <v>5711.4868500000002</v>
      </c>
      <c r="V4132">
        <v>6021.94319</v>
      </c>
      <c r="W4132">
        <v>6298.4922100000003</v>
      </c>
      <c r="X4132">
        <v>6616.82035</v>
      </c>
      <c r="Y4132">
        <v>6994.7688900000003</v>
      </c>
    </row>
    <row r="4133" spans="1:47" x14ac:dyDescent="0.25">
      <c r="A4133" t="str">
        <f t="shared" si="64"/>
        <v>TamswegPensionisteneinkommenSV-Beiträge Fälle</v>
      </c>
      <c r="B4133">
        <v>4132</v>
      </c>
      <c r="C4133">
        <v>505</v>
      </c>
      <c r="D4133" t="s">
        <v>225</v>
      </c>
      <c r="E4133" t="s">
        <v>44</v>
      </c>
      <c r="F4133" t="s">
        <v>62</v>
      </c>
      <c r="G4133">
        <v>4232</v>
      </c>
      <c r="H4133">
        <v>4299</v>
      </c>
      <c r="I4133">
        <v>4306</v>
      </c>
      <c r="J4133">
        <v>4347</v>
      </c>
      <c r="K4133">
        <v>4354</v>
      </c>
      <c r="L4133">
        <v>4406</v>
      </c>
      <c r="M4133">
        <v>4513</v>
      </c>
      <c r="N4133">
        <v>4590</v>
      </c>
      <c r="O4133">
        <v>4644</v>
      </c>
      <c r="P4133">
        <v>4696</v>
      </c>
      <c r="Q4133">
        <v>4792</v>
      </c>
      <c r="R4133">
        <v>4788</v>
      </c>
      <c r="S4133">
        <v>4795</v>
      </c>
      <c r="T4133">
        <v>4862</v>
      </c>
      <c r="U4133">
        <v>4944</v>
      </c>
      <c r="V4133">
        <v>5075</v>
      </c>
      <c r="W4133">
        <v>5078</v>
      </c>
      <c r="X4133">
        <v>5207</v>
      </c>
      <c r="Y4133">
        <v>5336</v>
      </c>
    </row>
    <row r="4134" spans="1:47" x14ac:dyDescent="0.25">
      <c r="A4134" t="str">
        <f t="shared" si="64"/>
        <v>TamswegUnselbstständig BeschäftigteFrauen</v>
      </c>
      <c r="B4134">
        <v>4133</v>
      </c>
      <c r="C4134">
        <v>505</v>
      </c>
      <c r="D4134" t="s">
        <v>225</v>
      </c>
      <c r="E4134" t="s">
        <v>38</v>
      </c>
      <c r="F4134" t="s">
        <v>47</v>
      </c>
      <c r="G4134">
        <v>2287</v>
      </c>
      <c r="H4134">
        <v>2018</v>
      </c>
      <c r="I4134">
        <v>2279</v>
      </c>
      <c r="J4134">
        <v>1981</v>
      </c>
      <c r="K4134">
        <v>2285</v>
      </c>
      <c r="L4134">
        <v>1942</v>
      </c>
      <c r="M4134">
        <v>2197</v>
      </c>
      <c r="N4134">
        <v>1984</v>
      </c>
      <c r="O4134">
        <v>3755</v>
      </c>
      <c r="P4134">
        <v>3510</v>
      </c>
      <c r="Q4134">
        <v>3762</v>
      </c>
      <c r="R4134">
        <v>3506</v>
      </c>
      <c r="S4134">
        <v>3821</v>
      </c>
      <c r="T4134">
        <v>3594</v>
      </c>
      <c r="U4134">
        <v>3975</v>
      </c>
      <c r="V4134">
        <v>3710</v>
      </c>
      <c r="W4134">
        <v>4044</v>
      </c>
      <c r="X4134">
        <v>3787</v>
      </c>
      <c r="Y4134">
        <v>4104</v>
      </c>
      <c r="Z4134">
        <v>3782</v>
      </c>
      <c r="AA4134">
        <v>4105</v>
      </c>
      <c r="AB4134">
        <v>3824</v>
      </c>
      <c r="AC4134">
        <v>4124</v>
      </c>
      <c r="AD4134">
        <v>3843</v>
      </c>
      <c r="AE4134">
        <v>4137</v>
      </c>
      <c r="AF4134">
        <v>3875</v>
      </c>
      <c r="AG4134">
        <v>4177</v>
      </c>
      <c r="AH4134">
        <v>3935</v>
      </c>
      <c r="AI4134">
        <v>4213</v>
      </c>
      <c r="AJ4134">
        <v>4037</v>
      </c>
      <c r="AK4134">
        <v>4304</v>
      </c>
      <c r="AL4134">
        <v>4123</v>
      </c>
      <c r="AM4134">
        <v>4230</v>
      </c>
      <c r="AN4134">
        <v>3966</v>
      </c>
      <c r="AO4134">
        <v>3551</v>
      </c>
      <c r="AP4134">
        <v>4114</v>
      </c>
      <c r="AQ4134">
        <v>4255</v>
      </c>
      <c r="AR4134">
        <v>4195</v>
      </c>
      <c r="AS4134">
        <v>4204</v>
      </c>
      <c r="AT4134">
        <v>4199</v>
      </c>
      <c r="AU4134">
        <v>4257</v>
      </c>
    </row>
    <row r="4135" spans="1:47" x14ac:dyDescent="0.25">
      <c r="A4135" t="str">
        <f t="shared" si="64"/>
        <v>TamswegUnselbstständig BeschäftigteInsgesamt</v>
      </c>
      <c r="B4135">
        <v>4134</v>
      </c>
      <c r="C4135">
        <v>505</v>
      </c>
      <c r="D4135" t="s">
        <v>225</v>
      </c>
      <c r="E4135" t="s">
        <v>38</v>
      </c>
      <c r="F4135" t="s">
        <v>48</v>
      </c>
      <c r="G4135">
        <v>4415</v>
      </c>
      <c r="H4135">
        <v>4410</v>
      </c>
      <c r="I4135">
        <v>4369</v>
      </c>
      <c r="J4135">
        <v>4292</v>
      </c>
      <c r="K4135">
        <v>4341</v>
      </c>
      <c r="L4135">
        <v>4228</v>
      </c>
      <c r="M4135">
        <v>4253</v>
      </c>
      <c r="N4135">
        <v>4433</v>
      </c>
      <c r="O4135">
        <v>8226</v>
      </c>
      <c r="P4135">
        <v>8232</v>
      </c>
      <c r="Q4135">
        <v>8004</v>
      </c>
      <c r="R4135">
        <v>8109</v>
      </c>
      <c r="S4135">
        <v>8094</v>
      </c>
      <c r="T4135">
        <v>8198</v>
      </c>
      <c r="U4135">
        <v>8255</v>
      </c>
      <c r="V4135">
        <v>8338</v>
      </c>
      <c r="W4135">
        <v>8448</v>
      </c>
      <c r="X4135">
        <v>8464</v>
      </c>
      <c r="Y4135">
        <v>8513</v>
      </c>
      <c r="Z4135">
        <v>8538</v>
      </c>
      <c r="AA4135">
        <v>8486</v>
      </c>
      <c r="AB4135">
        <v>8575</v>
      </c>
      <c r="AC4135">
        <v>8545</v>
      </c>
      <c r="AD4135">
        <v>8611</v>
      </c>
      <c r="AE4135">
        <v>8618</v>
      </c>
      <c r="AF4135">
        <v>8544</v>
      </c>
      <c r="AG4135">
        <v>8650</v>
      </c>
      <c r="AH4135">
        <v>8679</v>
      </c>
      <c r="AI4135">
        <v>8766</v>
      </c>
      <c r="AJ4135">
        <v>8812</v>
      </c>
      <c r="AK4135">
        <v>8874</v>
      </c>
      <c r="AL4135">
        <v>8922</v>
      </c>
      <c r="AM4135">
        <v>8762</v>
      </c>
      <c r="AN4135">
        <v>8604</v>
      </c>
      <c r="AO4135">
        <v>7451</v>
      </c>
      <c r="AP4135">
        <v>8811</v>
      </c>
      <c r="AQ4135">
        <v>8635</v>
      </c>
      <c r="AR4135">
        <v>8945</v>
      </c>
      <c r="AS4135">
        <v>8524</v>
      </c>
      <c r="AT4135">
        <v>8858</v>
      </c>
      <c r="AU4135">
        <v>8628</v>
      </c>
    </row>
    <row r="4136" spans="1:47" x14ac:dyDescent="0.25">
      <c r="A4136" t="str">
        <f t="shared" si="64"/>
        <v>TamswegUnselbstständig BeschäftigteMänner</v>
      </c>
      <c r="B4136">
        <v>4135</v>
      </c>
      <c r="C4136">
        <v>505</v>
      </c>
      <c r="D4136" t="s">
        <v>225</v>
      </c>
      <c r="E4136" t="s">
        <v>38</v>
      </c>
      <c r="F4136" t="s">
        <v>49</v>
      </c>
      <c r="G4136">
        <v>2128</v>
      </c>
      <c r="H4136">
        <v>2392</v>
      </c>
      <c r="I4136">
        <v>2090</v>
      </c>
      <c r="J4136">
        <v>2311</v>
      </c>
      <c r="K4136">
        <v>2056</v>
      </c>
      <c r="L4136">
        <v>2286</v>
      </c>
      <c r="M4136">
        <v>2056</v>
      </c>
      <c r="N4136">
        <v>2449</v>
      </c>
      <c r="O4136">
        <v>4471</v>
      </c>
      <c r="P4136">
        <v>4722</v>
      </c>
      <c r="Q4136">
        <v>4242</v>
      </c>
      <c r="R4136">
        <v>4603</v>
      </c>
      <c r="S4136">
        <v>4273</v>
      </c>
      <c r="T4136">
        <v>4604</v>
      </c>
      <c r="U4136">
        <v>4280</v>
      </c>
      <c r="V4136">
        <v>4628</v>
      </c>
      <c r="W4136">
        <v>4404</v>
      </c>
      <c r="X4136">
        <v>4677</v>
      </c>
      <c r="Y4136">
        <v>4409</v>
      </c>
      <c r="Z4136">
        <v>4756</v>
      </c>
      <c r="AA4136">
        <v>4381</v>
      </c>
      <c r="AB4136">
        <v>4751</v>
      </c>
      <c r="AC4136">
        <v>4421</v>
      </c>
      <c r="AD4136">
        <v>4768</v>
      </c>
      <c r="AE4136">
        <v>4481</v>
      </c>
      <c r="AF4136">
        <v>4669</v>
      </c>
      <c r="AG4136">
        <v>4473</v>
      </c>
      <c r="AH4136">
        <v>4744</v>
      </c>
      <c r="AI4136">
        <v>4553</v>
      </c>
      <c r="AJ4136">
        <v>4775</v>
      </c>
      <c r="AK4136">
        <v>4570</v>
      </c>
      <c r="AL4136">
        <v>4799</v>
      </c>
      <c r="AM4136">
        <v>4532</v>
      </c>
      <c r="AN4136">
        <v>4638</v>
      </c>
      <c r="AO4136">
        <v>3900</v>
      </c>
      <c r="AP4136">
        <v>4697</v>
      </c>
      <c r="AQ4136">
        <v>4380</v>
      </c>
      <c r="AR4136">
        <v>4750</v>
      </c>
      <c r="AS4136">
        <v>4320</v>
      </c>
      <c r="AT4136">
        <v>4659</v>
      </c>
      <c r="AU4136">
        <v>4371</v>
      </c>
    </row>
    <row r="4137" spans="1:47" x14ac:dyDescent="0.25">
      <c r="A4137" t="str">
        <f t="shared" si="64"/>
        <v>TamswegUnselbstständig Beschäftigte GW mgfInsgesamt</v>
      </c>
      <c r="B4137">
        <v>4136</v>
      </c>
      <c r="C4137">
        <v>505</v>
      </c>
      <c r="D4137" t="s">
        <v>225</v>
      </c>
      <c r="E4137" t="s">
        <v>450</v>
      </c>
      <c r="F4137" t="s">
        <v>48</v>
      </c>
      <c r="G4137">
        <v>5313.6961468230002</v>
      </c>
      <c r="H4137">
        <v>6319.1876303420004</v>
      </c>
      <c r="I4137">
        <v>5737.2120832390001</v>
      </c>
      <c r="J4137">
        <v>6130.6343917370004</v>
      </c>
      <c r="K4137">
        <v>5503.6881757479996</v>
      </c>
      <c r="L4137">
        <v>6234.242052138</v>
      </c>
      <c r="M4137">
        <v>5386.3682879340004</v>
      </c>
      <c r="N4137">
        <v>4555.4927550040002</v>
      </c>
      <c r="O4137">
        <v>5493.2414852600004</v>
      </c>
      <c r="P4137">
        <v>5929.7362524580003</v>
      </c>
      <c r="Q4137">
        <v>5717.1456991940004</v>
      </c>
      <c r="R4137">
        <v>6226.3775203530004</v>
      </c>
      <c r="S4137">
        <v>5680.604379845</v>
      </c>
      <c r="T4137">
        <v>6263.7865896269996</v>
      </c>
    </row>
    <row r="4138" spans="1:47" x14ac:dyDescent="0.25">
      <c r="A4138" t="str">
        <f t="shared" si="64"/>
        <v>TamswegUnselbstständig Beschäftigte GW ogfInsgesamt</v>
      </c>
      <c r="B4138">
        <v>4137</v>
      </c>
      <c r="C4138">
        <v>505</v>
      </c>
      <c r="D4138" t="s">
        <v>225</v>
      </c>
      <c r="E4138" t="s">
        <v>449</v>
      </c>
      <c r="F4138" t="s">
        <v>48</v>
      </c>
      <c r="G4138">
        <v>4824.6526704139997</v>
      </c>
      <c r="H4138">
        <v>5733.0902624820001</v>
      </c>
      <c r="I4138">
        <v>5228.5912627520001</v>
      </c>
      <c r="J4138">
        <v>5549.9859307779998</v>
      </c>
      <c r="K4138">
        <v>5030.4101542540002</v>
      </c>
      <c r="L4138">
        <v>5636.6795720370001</v>
      </c>
      <c r="M4138">
        <v>4946.8850818800001</v>
      </c>
      <c r="N4138">
        <v>4151.445377176</v>
      </c>
      <c r="O4138">
        <v>5066.9750911259998</v>
      </c>
      <c r="P4138">
        <v>5443.4702558649997</v>
      </c>
      <c r="Q4138">
        <v>5222.017771666</v>
      </c>
      <c r="R4138">
        <v>5667.7180422629999</v>
      </c>
      <c r="S4138">
        <v>5185.8728081959998</v>
      </c>
      <c r="T4138">
        <v>5657.9976188099999</v>
      </c>
    </row>
    <row r="4139" spans="1:47" x14ac:dyDescent="0.25">
      <c r="A4139" t="str">
        <f t="shared" si="64"/>
        <v>TamswegUnternehmenInsgesamt</v>
      </c>
      <c r="B4139">
        <v>4138</v>
      </c>
      <c r="C4139">
        <v>505</v>
      </c>
      <c r="D4139" t="s">
        <v>225</v>
      </c>
      <c r="E4139" t="s">
        <v>475</v>
      </c>
      <c r="F4139" t="s">
        <v>48</v>
      </c>
      <c r="G4139">
        <v>1837</v>
      </c>
      <c r="H4139">
        <v>1853</v>
      </c>
      <c r="I4139">
        <v>1889</v>
      </c>
    </row>
    <row r="4140" spans="1:47" x14ac:dyDescent="0.25">
      <c r="A4140" t="str">
        <f t="shared" si="64"/>
        <v>TamswegWohnbevölkerungInsgesamt</v>
      </c>
      <c r="B4140">
        <v>4139</v>
      </c>
      <c r="C4140">
        <v>505</v>
      </c>
      <c r="D4140" t="s">
        <v>225</v>
      </c>
      <c r="E4140" t="s">
        <v>42</v>
      </c>
      <c r="F4140" t="s">
        <v>48</v>
      </c>
      <c r="G4140">
        <v>21313</v>
      </c>
      <c r="H4140">
        <v>21177</v>
      </c>
      <c r="I4140">
        <v>21156</v>
      </c>
      <c r="J4140">
        <v>21179</v>
      </c>
      <c r="K4140">
        <v>21078</v>
      </c>
      <c r="L4140">
        <v>21056</v>
      </c>
      <c r="M4140">
        <v>21017</v>
      </c>
      <c r="N4140">
        <v>20889</v>
      </c>
      <c r="O4140">
        <v>20919</v>
      </c>
      <c r="P4140">
        <v>20827</v>
      </c>
      <c r="Q4140">
        <v>20751</v>
      </c>
      <c r="R4140">
        <v>20668</v>
      </c>
      <c r="S4140">
        <v>20450</v>
      </c>
      <c r="T4140">
        <v>20458</v>
      </c>
      <c r="U4140">
        <v>20547</v>
      </c>
      <c r="V4140">
        <v>20426</v>
      </c>
      <c r="W4140">
        <v>20344</v>
      </c>
      <c r="X4140">
        <v>20320</v>
      </c>
      <c r="Y4140">
        <v>20251</v>
      </c>
      <c r="Z4140">
        <v>20118</v>
      </c>
      <c r="AA4140">
        <v>20159</v>
      </c>
      <c r="AB4140">
        <v>20437</v>
      </c>
    </row>
    <row r="4141" spans="1:47" x14ac:dyDescent="0.25">
      <c r="A4141" t="str">
        <f t="shared" si="64"/>
        <v>Zell am SeeArbeitnehmereinkommenBrutto_Schnitt</v>
      </c>
      <c r="B4141">
        <v>4140</v>
      </c>
      <c r="C4141">
        <v>506</v>
      </c>
      <c r="D4141" t="s">
        <v>226</v>
      </c>
      <c r="E4141" t="s">
        <v>43</v>
      </c>
      <c r="F4141" t="s">
        <v>54</v>
      </c>
      <c r="G4141">
        <v>19870.9696228674</v>
      </c>
      <c r="H4141">
        <v>20298.127026223301</v>
      </c>
      <c r="I4141">
        <v>20835.998051848499</v>
      </c>
      <c r="J4141">
        <v>21224.383225949001</v>
      </c>
      <c r="K4141">
        <v>21651.112798697701</v>
      </c>
      <c r="L4141">
        <v>21849.8842947702</v>
      </c>
      <c r="M4141">
        <v>22408.060681474701</v>
      </c>
      <c r="N4141">
        <v>22694.2946116899</v>
      </c>
      <c r="O4141">
        <v>23147.4523415287</v>
      </c>
      <c r="P4141">
        <v>23457.979237660798</v>
      </c>
      <c r="Q4141">
        <v>23943.701400094498</v>
      </c>
      <c r="R4141">
        <v>24474.6825294142</v>
      </c>
      <c r="S4141">
        <v>25069.485177743401</v>
      </c>
      <c r="T4141">
        <v>25560.034032178301</v>
      </c>
      <c r="U4141">
        <v>26625.127150538701</v>
      </c>
      <c r="V4141">
        <v>27419.796734109601</v>
      </c>
      <c r="W4141">
        <v>28122.734288141801</v>
      </c>
      <c r="X4141">
        <v>29387.837931463699</v>
      </c>
      <c r="Y4141">
        <v>30803.314744785199</v>
      </c>
    </row>
    <row r="4142" spans="1:47" x14ac:dyDescent="0.25">
      <c r="A4142" t="str">
        <f t="shared" si="64"/>
        <v>Zell am SeeArbeitnehmereinkommenBruttobezüge 1000 EUR</v>
      </c>
      <c r="B4142">
        <v>4141</v>
      </c>
      <c r="C4142">
        <v>506</v>
      </c>
      <c r="D4142" t="s">
        <v>226</v>
      </c>
      <c r="E4142" t="s">
        <v>43</v>
      </c>
      <c r="F4142" t="s">
        <v>55</v>
      </c>
      <c r="G4142">
        <v>796666.91411999997</v>
      </c>
      <c r="H4142">
        <v>825910.49057000002</v>
      </c>
      <c r="I4142">
        <v>869632.05068999995</v>
      </c>
      <c r="J4142">
        <v>912478.68365000002</v>
      </c>
      <c r="K4142">
        <v>964232.30848999997</v>
      </c>
      <c r="L4142">
        <v>978896.66628999996</v>
      </c>
      <c r="M4142">
        <v>1022950.37817</v>
      </c>
      <c r="N4142">
        <v>1063091.53679</v>
      </c>
      <c r="O4142">
        <v>1107188.9404</v>
      </c>
      <c r="P4142">
        <v>1136374.88821</v>
      </c>
      <c r="Q4142">
        <v>1165124.45383</v>
      </c>
      <c r="R4142">
        <v>1202343.25394</v>
      </c>
      <c r="S4142">
        <v>1248936.6820700001</v>
      </c>
      <c r="T4142">
        <v>1291574.07968</v>
      </c>
      <c r="U4142">
        <v>1361688.8778599999</v>
      </c>
      <c r="V4142">
        <v>1417548.6515599999</v>
      </c>
      <c r="W4142">
        <v>1390219.2468000001</v>
      </c>
      <c r="X4142">
        <v>1416728.8910000001</v>
      </c>
      <c r="Y4142">
        <v>1602234.4164499999</v>
      </c>
    </row>
    <row r="4143" spans="1:47" x14ac:dyDescent="0.25">
      <c r="A4143" t="str">
        <f t="shared" si="64"/>
        <v>Zell am SeeArbeitnehmereinkommenBruttobezüge Fälle</v>
      </c>
      <c r="B4143">
        <v>4142</v>
      </c>
      <c r="C4143">
        <v>506</v>
      </c>
      <c r="D4143" t="s">
        <v>226</v>
      </c>
      <c r="E4143" t="s">
        <v>43</v>
      </c>
      <c r="F4143" t="s">
        <v>56</v>
      </c>
      <c r="G4143">
        <v>40092</v>
      </c>
      <c r="H4143">
        <v>40689</v>
      </c>
      <c r="I4143">
        <v>41737</v>
      </c>
      <c r="J4143">
        <v>42992</v>
      </c>
      <c r="K4143">
        <v>44535</v>
      </c>
      <c r="L4143">
        <v>44801</v>
      </c>
      <c r="M4143">
        <v>45651</v>
      </c>
      <c r="N4143">
        <v>46844</v>
      </c>
      <c r="O4143">
        <v>47832</v>
      </c>
      <c r="P4143">
        <v>48443</v>
      </c>
      <c r="Q4143">
        <v>48661</v>
      </c>
      <c r="R4143">
        <v>49126</v>
      </c>
      <c r="S4143">
        <v>49819</v>
      </c>
      <c r="T4143">
        <v>50531</v>
      </c>
      <c r="U4143">
        <v>51143</v>
      </c>
      <c r="V4143">
        <v>51698</v>
      </c>
      <c r="W4143">
        <v>49434</v>
      </c>
      <c r="X4143">
        <v>48208</v>
      </c>
      <c r="Y4143">
        <v>52015</v>
      </c>
    </row>
    <row r="4144" spans="1:47" x14ac:dyDescent="0.25">
      <c r="A4144" t="str">
        <f t="shared" si="64"/>
        <v>Zell am SeeArbeitnehmereinkommenLohnsteuer 1000 EUR</v>
      </c>
      <c r="B4144">
        <v>4143</v>
      </c>
      <c r="C4144">
        <v>506</v>
      </c>
      <c r="D4144" t="s">
        <v>226</v>
      </c>
      <c r="E4144" t="s">
        <v>43</v>
      </c>
      <c r="F4144" t="s">
        <v>57</v>
      </c>
      <c r="G4144">
        <v>102056.87457</v>
      </c>
      <c r="H4144">
        <v>101189.84133</v>
      </c>
      <c r="I4144">
        <v>109789.4298</v>
      </c>
      <c r="J4144">
        <v>117621.42182</v>
      </c>
      <c r="K4144">
        <v>128205.14653</v>
      </c>
      <c r="L4144">
        <v>118359.82227</v>
      </c>
      <c r="M4144">
        <v>124329.24163999999</v>
      </c>
      <c r="N4144">
        <v>132277.29595999999</v>
      </c>
      <c r="O4144">
        <v>140985.65594999999</v>
      </c>
      <c r="P4144">
        <v>147596.04586000001</v>
      </c>
      <c r="Q4144">
        <v>155586.00335000001</v>
      </c>
      <c r="R4144">
        <v>163828.07981</v>
      </c>
      <c r="S4144">
        <v>143045.37289999999</v>
      </c>
      <c r="T4144">
        <v>151216.30947000001</v>
      </c>
      <c r="U4144">
        <v>164655.62602</v>
      </c>
      <c r="V4144">
        <v>170113.33997</v>
      </c>
      <c r="W4144">
        <v>159684.81273000001</v>
      </c>
      <c r="X4144">
        <v>169824.27551000001</v>
      </c>
      <c r="Y4144">
        <v>188420.30765</v>
      </c>
    </row>
    <row r="4145" spans="1:47" x14ac:dyDescent="0.25">
      <c r="A4145" t="str">
        <f t="shared" si="64"/>
        <v>Zell am SeeArbeitnehmereinkommenLohnsteuer Fälle</v>
      </c>
      <c r="B4145">
        <v>4144</v>
      </c>
      <c r="C4145">
        <v>506</v>
      </c>
      <c r="D4145" t="s">
        <v>226</v>
      </c>
      <c r="E4145" t="s">
        <v>43</v>
      </c>
      <c r="F4145" t="s">
        <v>58</v>
      </c>
      <c r="G4145">
        <v>31391</v>
      </c>
      <c r="H4145">
        <v>30828</v>
      </c>
      <c r="I4145">
        <v>31852</v>
      </c>
      <c r="J4145">
        <v>33024</v>
      </c>
      <c r="K4145">
        <v>34789</v>
      </c>
      <c r="L4145">
        <v>34408</v>
      </c>
      <c r="M4145">
        <v>35388</v>
      </c>
      <c r="N4145">
        <v>36894</v>
      </c>
      <c r="O4145">
        <v>37793</v>
      </c>
      <c r="P4145">
        <v>38518</v>
      </c>
      <c r="Q4145">
        <v>39019</v>
      </c>
      <c r="R4145">
        <v>39707</v>
      </c>
      <c r="S4145">
        <v>40457</v>
      </c>
      <c r="T4145">
        <v>41131</v>
      </c>
      <c r="U4145">
        <v>42285</v>
      </c>
      <c r="V4145">
        <v>43554</v>
      </c>
      <c r="W4145">
        <v>42010</v>
      </c>
      <c r="X4145">
        <v>41625</v>
      </c>
      <c r="Y4145">
        <v>45059</v>
      </c>
    </row>
    <row r="4146" spans="1:47" x14ac:dyDescent="0.25">
      <c r="A4146" t="str">
        <f t="shared" si="64"/>
        <v>Zell am SeeArbeitnehmereinkommenNetto_Schnitt</v>
      </c>
      <c r="B4146">
        <v>4145</v>
      </c>
      <c r="C4146">
        <v>506</v>
      </c>
      <c r="D4146" t="s">
        <v>226</v>
      </c>
      <c r="E4146" t="s">
        <v>43</v>
      </c>
      <c r="F4146" t="s">
        <v>59</v>
      </c>
      <c r="G4146">
        <v>14066.8051838272</v>
      </c>
      <c r="H4146">
        <v>14482.8684322544</v>
      </c>
      <c r="I4146">
        <v>14801.2407070465</v>
      </c>
      <c r="J4146">
        <v>15035.931270003701</v>
      </c>
      <c r="K4146">
        <v>15292.1462903334</v>
      </c>
      <c r="L4146">
        <v>15730.1798102721</v>
      </c>
      <c r="M4146">
        <v>16093.4022928304</v>
      </c>
      <c r="N4146">
        <v>16231.2488863035</v>
      </c>
      <c r="O4146">
        <v>16487.003484487399</v>
      </c>
      <c r="P4146">
        <v>16625.6524895238</v>
      </c>
      <c r="Q4146">
        <v>16880.543012063001</v>
      </c>
      <c r="R4146">
        <v>17174.5733497537</v>
      </c>
      <c r="S4146">
        <v>18132.531427567799</v>
      </c>
      <c r="T4146">
        <v>18405.680415388601</v>
      </c>
      <c r="U4146">
        <v>19110.752332283999</v>
      </c>
      <c r="V4146">
        <v>19721.306911099098</v>
      </c>
      <c r="W4146">
        <v>20411.5702684387</v>
      </c>
      <c r="X4146">
        <v>21170.059702539002</v>
      </c>
      <c r="Y4146">
        <v>22267.373653561499</v>
      </c>
    </row>
    <row r="4147" spans="1:47" x14ac:dyDescent="0.25">
      <c r="A4147" t="str">
        <f t="shared" si="64"/>
        <v>Zell am SeeArbeitnehmereinkommenNettobezüge 1000 EUR</v>
      </c>
      <c r="B4147">
        <v>4146</v>
      </c>
      <c r="C4147">
        <v>506</v>
      </c>
      <c r="D4147" t="s">
        <v>226</v>
      </c>
      <c r="E4147" t="s">
        <v>43</v>
      </c>
      <c r="F4147" t="s">
        <v>60</v>
      </c>
      <c r="G4147">
        <v>563966.35343000002</v>
      </c>
      <c r="H4147">
        <v>589293.43363999901</v>
      </c>
      <c r="I4147">
        <v>617759.38338999997</v>
      </c>
      <c r="J4147">
        <v>646424.75716000004</v>
      </c>
      <c r="K4147">
        <v>681035.73504000006</v>
      </c>
      <c r="L4147">
        <v>704727.78567999997</v>
      </c>
      <c r="M4147">
        <v>734679.90807</v>
      </c>
      <c r="N4147">
        <v>760336.62283000001</v>
      </c>
      <c r="O4147">
        <v>788606.35066999996</v>
      </c>
      <c r="P4147">
        <v>805396.48355</v>
      </c>
      <c r="Q4147">
        <v>821424.10351000004</v>
      </c>
      <c r="R4147">
        <v>843718.09037999995</v>
      </c>
      <c r="S4147">
        <v>903344.58319000003</v>
      </c>
      <c r="T4147">
        <v>930057.43706999999</v>
      </c>
      <c r="U4147">
        <v>977381.20652999997</v>
      </c>
      <c r="V4147">
        <v>1019552.12469</v>
      </c>
      <c r="W4147">
        <v>1009025.56465</v>
      </c>
      <c r="X4147">
        <v>1020566.23814</v>
      </c>
      <c r="Y4147">
        <v>1158237.44059</v>
      </c>
    </row>
    <row r="4148" spans="1:47" x14ac:dyDescent="0.25">
      <c r="A4148" t="str">
        <f t="shared" si="64"/>
        <v>Zell am SeeArbeitnehmereinkommenSV-Beiträge 1000 EUR</v>
      </c>
      <c r="B4148">
        <v>4147</v>
      </c>
      <c r="C4148">
        <v>506</v>
      </c>
      <c r="D4148" t="s">
        <v>226</v>
      </c>
      <c r="E4148" t="s">
        <v>43</v>
      </c>
      <c r="F4148" t="s">
        <v>61</v>
      </c>
      <c r="G4148">
        <v>130643.68612</v>
      </c>
      <c r="H4148">
        <v>135427.2156</v>
      </c>
      <c r="I4148">
        <v>142083.23749999999</v>
      </c>
      <c r="J4148">
        <v>148432.50466999999</v>
      </c>
      <c r="K4148">
        <v>154991.42692</v>
      </c>
      <c r="L4148">
        <v>155809.05833999999</v>
      </c>
      <c r="M4148">
        <v>163941.22846000001</v>
      </c>
      <c r="N4148">
        <v>170477.61799999999</v>
      </c>
      <c r="O4148">
        <v>177596.93377999999</v>
      </c>
      <c r="P4148">
        <v>183382.35879999999</v>
      </c>
      <c r="Q4148">
        <v>188114.34697000001</v>
      </c>
      <c r="R4148">
        <v>194797.08374999999</v>
      </c>
      <c r="S4148">
        <v>202546.72597999999</v>
      </c>
      <c r="T4148">
        <v>210300.33314</v>
      </c>
      <c r="U4148">
        <v>219652.04530999999</v>
      </c>
      <c r="V4148">
        <v>227883.1869</v>
      </c>
      <c r="W4148">
        <v>221508.86942</v>
      </c>
      <c r="X4148">
        <v>226338.37735</v>
      </c>
      <c r="Y4148">
        <v>255576.66821</v>
      </c>
    </row>
    <row r="4149" spans="1:47" x14ac:dyDescent="0.25">
      <c r="A4149" t="str">
        <f t="shared" si="64"/>
        <v>Zell am SeeArbeitnehmereinkommenSV-Beiträge Fälle</v>
      </c>
      <c r="B4149">
        <v>4148</v>
      </c>
      <c r="C4149">
        <v>506</v>
      </c>
      <c r="D4149" t="s">
        <v>226</v>
      </c>
      <c r="E4149" t="s">
        <v>43</v>
      </c>
      <c r="F4149" t="s">
        <v>62</v>
      </c>
      <c r="G4149">
        <v>38098</v>
      </c>
      <c r="H4149">
        <v>38579</v>
      </c>
      <c r="I4149">
        <v>39571</v>
      </c>
      <c r="J4149">
        <v>40742</v>
      </c>
      <c r="K4149">
        <v>42029</v>
      </c>
      <c r="L4149">
        <v>42258</v>
      </c>
      <c r="M4149">
        <v>43088</v>
      </c>
      <c r="N4149">
        <v>44276</v>
      </c>
      <c r="O4149">
        <v>45275</v>
      </c>
      <c r="P4149">
        <v>45757</v>
      </c>
      <c r="Q4149">
        <v>45914</v>
      </c>
      <c r="R4149">
        <v>46462</v>
      </c>
      <c r="S4149">
        <v>47269</v>
      </c>
      <c r="T4149">
        <v>47799</v>
      </c>
      <c r="U4149">
        <v>48381</v>
      </c>
      <c r="V4149">
        <v>48938</v>
      </c>
      <c r="W4149">
        <v>46893</v>
      </c>
      <c r="X4149">
        <v>45928</v>
      </c>
      <c r="Y4149">
        <v>49650</v>
      </c>
    </row>
    <row r="4150" spans="1:47" x14ac:dyDescent="0.25">
      <c r="A4150" t="str">
        <f t="shared" si="64"/>
        <v>Zell am SeeArbeitsloseFrauen</v>
      </c>
      <c r="B4150">
        <v>4149</v>
      </c>
      <c r="C4150">
        <v>506</v>
      </c>
      <c r="D4150" t="s">
        <v>226</v>
      </c>
      <c r="E4150" t="s">
        <v>36</v>
      </c>
      <c r="F4150" t="s">
        <v>47</v>
      </c>
      <c r="G4150">
        <v>406</v>
      </c>
      <c r="H4150">
        <v>505</v>
      </c>
      <c r="I4150">
        <v>356</v>
      </c>
      <c r="J4150">
        <v>509</v>
      </c>
      <c r="K4150">
        <v>352</v>
      </c>
      <c r="L4150">
        <v>510</v>
      </c>
      <c r="M4150">
        <v>396</v>
      </c>
      <c r="N4150">
        <v>499</v>
      </c>
      <c r="O4150">
        <v>325</v>
      </c>
      <c r="P4150">
        <v>456</v>
      </c>
      <c r="Q4150">
        <v>427</v>
      </c>
      <c r="R4150">
        <v>705</v>
      </c>
      <c r="S4150">
        <v>444</v>
      </c>
      <c r="T4150">
        <v>601</v>
      </c>
      <c r="U4150">
        <v>383</v>
      </c>
      <c r="V4150">
        <v>570</v>
      </c>
      <c r="W4150">
        <v>423</v>
      </c>
      <c r="X4150">
        <v>678</v>
      </c>
      <c r="Y4150">
        <v>497</v>
      </c>
      <c r="Z4150">
        <v>767</v>
      </c>
      <c r="AA4150">
        <v>575</v>
      </c>
      <c r="AB4150">
        <v>745</v>
      </c>
      <c r="AC4150">
        <v>564</v>
      </c>
      <c r="AD4150">
        <v>659</v>
      </c>
      <c r="AE4150">
        <v>547</v>
      </c>
      <c r="AF4150">
        <v>684</v>
      </c>
      <c r="AG4150">
        <v>498</v>
      </c>
      <c r="AH4150">
        <v>645</v>
      </c>
      <c r="AI4150">
        <v>515</v>
      </c>
      <c r="AJ4150">
        <v>603</v>
      </c>
      <c r="AK4150">
        <v>480</v>
      </c>
      <c r="AL4150">
        <v>587</v>
      </c>
      <c r="AM4150">
        <v>439</v>
      </c>
      <c r="AN4150">
        <v>963</v>
      </c>
      <c r="AO4150">
        <v>2707</v>
      </c>
      <c r="AP4150">
        <v>566</v>
      </c>
      <c r="AQ4150">
        <v>467</v>
      </c>
      <c r="AR4150">
        <v>399</v>
      </c>
      <c r="AS4150">
        <v>356</v>
      </c>
      <c r="AT4150">
        <v>407</v>
      </c>
      <c r="AU4150">
        <v>391</v>
      </c>
    </row>
    <row r="4151" spans="1:47" x14ac:dyDescent="0.25">
      <c r="A4151" t="str">
        <f t="shared" si="64"/>
        <v>Zell am SeeArbeitsloseInsgesamt</v>
      </c>
      <c r="B4151">
        <v>4150</v>
      </c>
      <c r="C4151">
        <v>506</v>
      </c>
      <c r="D4151" t="s">
        <v>226</v>
      </c>
      <c r="E4151" t="s">
        <v>36</v>
      </c>
      <c r="F4151" t="s">
        <v>48</v>
      </c>
      <c r="G4151">
        <v>2626</v>
      </c>
      <c r="H4151">
        <v>1017</v>
      </c>
      <c r="I4151">
        <v>2633</v>
      </c>
      <c r="J4151">
        <v>1009</v>
      </c>
      <c r="K4151">
        <v>2616</v>
      </c>
      <c r="L4151">
        <v>881</v>
      </c>
      <c r="M4151">
        <v>2470</v>
      </c>
      <c r="N4151">
        <v>867</v>
      </c>
      <c r="O4151">
        <v>2279</v>
      </c>
      <c r="P4151">
        <v>900</v>
      </c>
      <c r="Q4151">
        <v>2628</v>
      </c>
      <c r="R4151">
        <v>1475</v>
      </c>
      <c r="S4151">
        <v>2583</v>
      </c>
      <c r="T4151">
        <v>1108</v>
      </c>
      <c r="U4151">
        <v>2437</v>
      </c>
      <c r="V4151">
        <v>1065</v>
      </c>
      <c r="W4151">
        <v>2621</v>
      </c>
      <c r="X4151">
        <v>1298</v>
      </c>
      <c r="Y4151">
        <v>2534</v>
      </c>
      <c r="Z4151">
        <v>1458</v>
      </c>
      <c r="AA4151">
        <v>2831</v>
      </c>
      <c r="AB4151">
        <v>1465</v>
      </c>
      <c r="AC4151">
        <v>2732</v>
      </c>
      <c r="AD4151">
        <v>1355</v>
      </c>
      <c r="AE4151">
        <v>2736</v>
      </c>
      <c r="AF4151">
        <v>1370</v>
      </c>
      <c r="AG4151">
        <v>2578</v>
      </c>
      <c r="AH4151">
        <v>1287</v>
      </c>
      <c r="AI4151">
        <v>2435</v>
      </c>
      <c r="AJ4151">
        <v>1199</v>
      </c>
      <c r="AK4151">
        <v>2488</v>
      </c>
      <c r="AL4151">
        <v>1040</v>
      </c>
      <c r="AM4151">
        <v>2314</v>
      </c>
      <c r="AN4151">
        <v>1860</v>
      </c>
      <c r="AO4151">
        <v>6573</v>
      </c>
      <c r="AP4151">
        <v>1051</v>
      </c>
      <c r="AQ4151">
        <v>2324</v>
      </c>
      <c r="AR4151">
        <v>771</v>
      </c>
      <c r="AS4151">
        <v>2102</v>
      </c>
      <c r="AT4151">
        <v>795</v>
      </c>
      <c r="AU4151">
        <v>2142</v>
      </c>
    </row>
    <row r="4152" spans="1:47" x14ac:dyDescent="0.25">
      <c r="A4152" t="str">
        <f t="shared" si="64"/>
        <v>Zell am SeeArbeitsloseMänner</v>
      </c>
      <c r="B4152">
        <v>4151</v>
      </c>
      <c r="C4152">
        <v>506</v>
      </c>
      <c r="D4152" t="s">
        <v>226</v>
      </c>
      <c r="E4152" t="s">
        <v>36</v>
      </c>
      <c r="F4152" t="s">
        <v>49</v>
      </c>
      <c r="G4152">
        <v>2220</v>
      </c>
      <c r="H4152">
        <v>512</v>
      </c>
      <c r="I4152">
        <v>2277</v>
      </c>
      <c r="J4152">
        <v>500</v>
      </c>
      <c r="K4152">
        <v>2264</v>
      </c>
      <c r="L4152">
        <v>371</v>
      </c>
      <c r="M4152">
        <v>2074</v>
      </c>
      <c r="N4152">
        <v>368</v>
      </c>
      <c r="O4152">
        <v>1954</v>
      </c>
      <c r="P4152">
        <v>444</v>
      </c>
      <c r="Q4152">
        <v>2201</v>
      </c>
      <c r="R4152">
        <v>770</v>
      </c>
      <c r="S4152">
        <v>2139</v>
      </c>
      <c r="T4152">
        <v>507</v>
      </c>
      <c r="U4152">
        <v>2054</v>
      </c>
      <c r="V4152">
        <v>495</v>
      </c>
      <c r="W4152">
        <v>2198</v>
      </c>
      <c r="X4152">
        <v>620</v>
      </c>
      <c r="Y4152">
        <v>2037</v>
      </c>
      <c r="Z4152">
        <v>691</v>
      </c>
      <c r="AA4152">
        <v>2256</v>
      </c>
      <c r="AB4152">
        <v>720</v>
      </c>
      <c r="AC4152">
        <v>2168</v>
      </c>
      <c r="AD4152">
        <v>696</v>
      </c>
      <c r="AE4152">
        <v>2189</v>
      </c>
      <c r="AF4152">
        <v>686</v>
      </c>
      <c r="AG4152">
        <v>2080</v>
      </c>
      <c r="AH4152">
        <v>642</v>
      </c>
      <c r="AI4152">
        <v>1920</v>
      </c>
      <c r="AJ4152">
        <v>596</v>
      </c>
      <c r="AK4152">
        <v>2008</v>
      </c>
      <c r="AL4152">
        <v>453</v>
      </c>
      <c r="AM4152">
        <v>1875</v>
      </c>
      <c r="AN4152">
        <v>897</v>
      </c>
      <c r="AO4152">
        <v>3866</v>
      </c>
      <c r="AP4152">
        <v>485</v>
      </c>
      <c r="AQ4152">
        <v>1857</v>
      </c>
      <c r="AR4152">
        <v>372</v>
      </c>
      <c r="AS4152">
        <v>1746</v>
      </c>
      <c r="AT4152">
        <v>388</v>
      </c>
      <c r="AU4152">
        <v>1751</v>
      </c>
    </row>
    <row r="4153" spans="1:47" x14ac:dyDescent="0.25">
      <c r="A4153" t="str">
        <f t="shared" si="64"/>
        <v>Zell am Seearbeitslose AusländerFrauen</v>
      </c>
      <c r="B4153">
        <v>4152</v>
      </c>
      <c r="C4153">
        <v>506</v>
      </c>
      <c r="D4153" t="s">
        <v>226</v>
      </c>
      <c r="E4153" t="s">
        <v>37</v>
      </c>
      <c r="F4153" t="s">
        <v>47</v>
      </c>
      <c r="G4153">
        <v>43</v>
      </c>
      <c r="H4153">
        <v>61</v>
      </c>
      <c r="I4153">
        <v>38</v>
      </c>
      <c r="J4153">
        <v>74</v>
      </c>
      <c r="K4153">
        <v>36</v>
      </c>
      <c r="L4153">
        <v>75</v>
      </c>
      <c r="M4153">
        <v>45</v>
      </c>
      <c r="N4153">
        <v>62</v>
      </c>
      <c r="O4153">
        <v>40</v>
      </c>
      <c r="P4153">
        <v>68</v>
      </c>
      <c r="Q4153">
        <v>48</v>
      </c>
      <c r="R4153">
        <v>120</v>
      </c>
      <c r="S4153">
        <v>53</v>
      </c>
      <c r="T4153">
        <v>85</v>
      </c>
      <c r="U4153">
        <v>50</v>
      </c>
      <c r="V4153">
        <v>96</v>
      </c>
      <c r="W4153">
        <v>70</v>
      </c>
      <c r="X4153">
        <v>149</v>
      </c>
      <c r="Y4153">
        <v>93</v>
      </c>
      <c r="Z4153">
        <v>160</v>
      </c>
      <c r="AA4153">
        <v>111</v>
      </c>
      <c r="AB4153">
        <v>174</v>
      </c>
      <c r="AC4153">
        <v>101</v>
      </c>
      <c r="AD4153">
        <v>144</v>
      </c>
      <c r="AE4153">
        <v>127</v>
      </c>
      <c r="AF4153">
        <v>155</v>
      </c>
      <c r="AG4153">
        <v>118</v>
      </c>
      <c r="AH4153">
        <v>162</v>
      </c>
      <c r="AI4153">
        <v>128</v>
      </c>
      <c r="AJ4153">
        <v>167</v>
      </c>
      <c r="AK4153">
        <v>146</v>
      </c>
      <c r="AL4153">
        <v>188</v>
      </c>
      <c r="AM4153">
        <v>117</v>
      </c>
      <c r="AN4153">
        <v>288</v>
      </c>
      <c r="AO4153">
        <v>1044</v>
      </c>
      <c r="AP4153">
        <v>189</v>
      </c>
      <c r="AQ4153">
        <v>144</v>
      </c>
      <c r="AR4153">
        <v>111</v>
      </c>
      <c r="AS4153">
        <v>98</v>
      </c>
      <c r="AT4153">
        <v>128</v>
      </c>
      <c r="AU4153">
        <v>134</v>
      </c>
    </row>
    <row r="4154" spans="1:47" x14ac:dyDescent="0.25">
      <c r="A4154" t="str">
        <f t="shared" si="64"/>
        <v>Zell am Seearbeitslose AusländerInsgesamt</v>
      </c>
      <c r="B4154">
        <v>4153</v>
      </c>
      <c r="C4154">
        <v>506</v>
      </c>
      <c r="D4154" t="s">
        <v>226</v>
      </c>
      <c r="E4154" t="s">
        <v>37</v>
      </c>
      <c r="F4154" t="s">
        <v>48</v>
      </c>
      <c r="G4154">
        <v>283</v>
      </c>
      <c r="H4154">
        <v>145</v>
      </c>
      <c r="I4154">
        <v>292</v>
      </c>
      <c r="J4154">
        <v>155</v>
      </c>
      <c r="K4154">
        <v>256</v>
      </c>
      <c r="L4154">
        <v>133</v>
      </c>
      <c r="M4154">
        <v>253</v>
      </c>
      <c r="N4154">
        <v>120</v>
      </c>
      <c r="O4154">
        <v>238</v>
      </c>
      <c r="P4154">
        <v>134</v>
      </c>
      <c r="Q4154">
        <v>315</v>
      </c>
      <c r="R4154">
        <v>260</v>
      </c>
      <c r="S4154">
        <v>316</v>
      </c>
      <c r="T4154">
        <v>165</v>
      </c>
      <c r="U4154">
        <v>288</v>
      </c>
      <c r="V4154">
        <v>190</v>
      </c>
      <c r="W4154">
        <v>378</v>
      </c>
      <c r="X4154">
        <v>296</v>
      </c>
      <c r="Y4154">
        <v>384</v>
      </c>
      <c r="Z4154">
        <v>343</v>
      </c>
      <c r="AA4154">
        <v>450</v>
      </c>
      <c r="AB4154">
        <v>347</v>
      </c>
      <c r="AC4154">
        <v>489</v>
      </c>
      <c r="AD4154">
        <v>307</v>
      </c>
      <c r="AE4154">
        <v>535</v>
      </c>
      <c r="AF4154">
        <v>319</v>
      </c>
      <c r="AG4154">
        <v>477</v>
      </c>
      <c r="AH4154">
        <v>317</v>
      </c>
      <c r="AI4154">
        <v>496</v>
      </c>
      <c r="AJ4154">
        <v>354</v>
      </c>
      <c r="AK4154">
        <v>503</v>
      </c>
      <c r="AL4154">
        <v>330</v>
      </c>
      <c r="AM4154">
        <v>476</v>
      </c>
      <c r="AN4154">
        <v>587</v>
      </c>
      <c r="AO4154">
        <v>2320</v>
      </c>
      <c r="AP4154">
        <v>336</v>
      </c>
      <c r="AQ4154">
        <v>549</v>
      </c>
      <c r="AR4154">
        <v>227</v>
      </c>
      <c r="AS4154">
        <v>479</v>
      </c>
      <c r="AT4154">
        <v>264</v>
      </c>
      <c r="AU4154">
        <v>530</v>
      </c>
    </row>
    <row r="4155" spans="1:47" x14ac:dyDescent="0.25">
      <c r="A4155" t="str">
        <f t="shared" si="64"/>
        <v>Zell am Seearbeitslose AusländerMänner</v>
      </c>
      <c r="B4155">
        <v>4154</v>
      </c>
      <c r="C4155">
        <v>506</v>
      </c>
      <c r="D4155" t="s">
        <v>226</v>
      </c>
      <c r="E4155" t="s">
        <v>37</v>
      </c>
      <c r="F4155" t="s">
        <v>49</v>
      </c>
      <c r="G4155">
        <v>240</v>
      </c>
      <c r="H4155">
        <v>84</v>
      </c>
      <c r="I4155">
        <v>254</v>
      </c>
      <c r="J4155">
        <v>81</v>
      </c>
      <c r="K4155">
        <v>220</v>
      </c>
      <c r="L4155">
        <v>58</v>
      </c>
      <c r="M4155">
        <v>208</v>
      </c>
      <c r="N4155">
        <v>58</v>
      </c>
      <c r="O4155">
        <v>198</v>
      </c>
      <c r="P4155">
        <v>66</v>
      </c>
      <c r="Q4155">
        <v>267</v>
      </c>
      <c r="R4155">
        <v>140</v>
      </c>
      <c r="S4155">
        <v>263</v>
      </c>
      <c r="T4155">
        <v>80</v>
      </c>
      <c r="U4155">
        <v>238</v>
      </c>
      <c r="V4155">
        <v>94</v>
      </c>
      <c r="W4155">
        <v>308</v>
      </c>
      <c r="X4155">
        <v>147</v>
      </c>
      <c r="Y4155">
        <v>291</v>
      </c>
      <c r="Z4155">
        <v>183</v>
      </c>
      <c r="AA4155">
        <v>339</v>
      </c>
      <c r="AB4155">
        <v>173</v>
      </c>
      <c r="AC4155">
        <v>388</v>
      </c>
      <c r="AD4155">
        <v>163</v>
      </c>
      <c r="AE4155">
        <v>408</v>
      </c>
      <c r="AF4155">
        <v>164</v>
      </c>
      <c r="AG4155">
        <v>359</v>
      </c>
      <c r="AH4155">
        <v>155</v>
      </c>
      <c r="AI4155">
        <v>368</v>
      </c>
      <c r="AJ4155">
        <v>187</v>
      </c>
      <c r="AK4155">
        <v>357</v>
      </c>
      <c r="AL4155">
        <v>142</v>
      </c>
      <c r="AM4155">
        <v>359</v>
      </c>
      <c r="AN4155">
        <v>299</v>
      </c>
      <c r="AO4155">
        <v>1276</v>
      </c>
      <c r="AP4155">
        <v>147</v>
      </c>
      <c r="AQ4155">
        <v>405</v>
      </c>
      <c r="AR4155">
        <v>116</v>
      </c>
      <c r="AS4155">
        <v>381</v>
      </c>
      <c r="AT4155">
        <v>136</v>
      </c>
      <c r="AU4155">
        <v>396</v>
      </c>
    </row>
    <row r="4156" spans="1:47" x14ac:dyDescent="0.25">
      <c r="A4156" t="str">
        <f t="shared" si="64"/>
        <v>Zell am SeeArbeitsstättenInsgesamt</v>
      </c>
      <c r="B4156">
        <v>4155</v>
      </c>
      <c r="C4156">
        <v>506</v>
      </c>
      <c r="D4156" t="s">
        <v>226</v>
      </c>
      <c r="E4156" t="s">
        <v>476</v>
      </c>
      <c r="F4156" t="s">
        <v>48</v>
      </c>
      <c r="G4156">
        <v>9458</v>
      </c>
      <c r="H4156">
        <v>9491</v>
      </c>
      <c r="I4156">
        <v>9719</v>
      </c>
    </row>
    <row r="4157" spans="1:47" x14ac:dyDescent="0.25">
      <c r="A4157" t="str">
        <f t="shared" si="64"/>
        <v>Zell am SeeBeschäftigte in den ArbeitsstättenInsgesamt</v>
      </c>
      <c r="B4157">
        <v>4156</v>
      </c>
      <c r="C4157">
        <v>506</v>
      </c>
      <c r="D4157" t="s">
        <v>226</v>
      </c>
      <c r="E4157" t="s">
        <v>477</v>
      </c>
      <c r="F4157" t="s">
        <v>48</v>
      </c>
      <c r="G4157">
        <v>43847</v>
      </c>
      <c r="H4157">
        <v>42291</v>
      </c>
      <c r="I4157">
        <v>43422</v>
      </c>
    </row>
    <row r="4158" spans="1:47" x14ac:dyDescent="0.25">
      <c r="A4158" t="str">
        <f t="shared" si="64"/>
        <v>Zell am SeeGesamteinkommenBruttobezüge Gesamt</v>
      </c>
      <c r="B4158">
        <v>4157</v>
      </c>
      <c r="C4158">
        <v>506</v>
      </c>
      <c r="D4158" t="s">
        <v>226</v>
      </c>
      <c r="E4158" t="s">
        <v>45</v>
      </c>
      <c r="F4158" t="s">
        <v>63</v>
      </c>
      <c r="G4158">
        <v>1038372.32794</v>
      </c>
      <c r="H4158">
        <v>1074452.28728</v>
      </c>
      <c r="I4158">
        <v>1129096.8940600001</v>
      </c>
      <c r="J4158">
        <v>1183607.90013</v>
      </c>
      <c r="K4158">
        <v>1251966.0314100001</v>
      </c>
      <c r="L4158">
        <v>1282995.8120500001</v>
      </c>
      <c r="M4158">
        <v>1345497.52446</v>
      </c>
      <c r="N4158">
        <v>1398903.9382799999</v>
      </c>
      <c r="O4158">
        <v>1461557.58495</v>
      </c>
      <c r="P4158">
        <v>1509523.4567400001</v>
      </c>
      <c r="Q4158">
        <v>1556651.9321000001</v>
      </c>
      <c r="R4158">
        <v>1604506.9133899999</v>
      </c>
      <c r="S4158">
        <v>1660027.9204800001</v>
      </c>
      <c r="T4158">
        <v>1714521.7407500001</v>
      </c>
      <c r="U4158">
        <v>1801790.7556</v>
      </c>
      <c r="V4158">
        <v>1881068.5655400001</v>
      </c>
      <c r="W4158">
        <v>1882040.4999899999</v>
      </c>
      <c r="X4158">
        <v>1934516.47395</v>
      </c>
      <c r="Y4158">
        <v>2147028.9751800001</v>
      </c>
    </row>
    <row r="4159" spans="1:47" x14ac:dyDescent="0.25">
      <c r="A4159" t="str">
        <f t="shared" si="64"/>
        <v>Zell am SeeGesamteinkommenNettobezüge Gesamt</v>
      </c>
      <c r="B4159">
        <v>4158</v>
      </c>
      <c r="C4159">
        <v>506</v>
      </c>
      <c r="D4159" t="s">
        <v>226</v>
      </c>
      <c r="E4159" t="s">
        <v>45</v>
      </c>
      <c r="F4159" t="s">
        <v>64</v>
      </c>
      <c r="G4159">
        <v>767993.72883000004</v>
      </c>
      <c r="H4159">
        <v>800406.39099999901</v>
      </c>
      <c r="I4159">
        <v>836936.32065999997</v>
      </c>
      <c r="J4159">
        <v>874557.47837999999</v>
      </c>
      <c r="K4159">
        <v>921426.52994000004</v>
      </c>
      <c r="L4159">
        <v>961794.11031999998</v>
      </c>
      <c r="M4159">
        <v>1005938.04539</v>
      </c>
      <c r="N4159">
        <v>1041238.52409</v>
      </c>
      <c r="O4159">
        <v>1083582.74603</v>
      </c>
      <c r="P4159">
        <v>1114783.2929400001</v>
      </c>
      <c r="Q4159">
        <v>1144594.77991</v>
      </c>
      <c r="R4159">
        <v>1173976.6507999999</v>
      </c>
      <c r="S4159">
        <v>1250141.8661199999</v>
      </c>
      <c r="T4159">
        <v>1285949.54125</v>
      </c>
      <c r="U4159">
        <v>1346274.4897700001</v>
      </c>
      <c r="V4159">
        <v>1406483.99077</v>
      </c>
      <c r="W4159">
        <v>1422864.02764</v>
      </c>
      <c r="X4159">
        <v>1454237.63005</v>
      </c>
      <c r="Y4159">
        <v>1615809.5965799999</v>
      </c>
    </row>
    <row r="4160" spans="1:47" x14ac:dyDescent="0.25">
      <c r="A4160" t="str">
        <f t="shared" si="64"/>
        <v>Zell am SeeGründungsintensitätin % der aktiven Wirtschaftskammermitglieder</v>
      </c>
      <c r="B4160">
        <v>4159</v>
      </c>
      <c r="C4160">
        <v>506</v>
      </c>
      <c r="D4160" t="s">
        <v>226</v>
      </c>
      <c r="E4160" t="s">
        <v>40</v>
      </c>
      <c r="F4160" t="s">
        <v>52</v>
      </c>
      <c r="G4160">
        <v>6.2021072796934904</v>
      </c>
      <c r="H4160">
        <v>6.6649316547380204</v>
      </c>
      <c r="I4160">
        <v>6.3010100570622196</v>
      </c>
      <c r="J4160">
        <v>6.4669106219011896</v>
      </c>
      <c r="K4160">
        <v>6.5874825713976701</v>
      </c>
      <c r="L4160">
        <v>6.1686490401852003</v>
      </c>
      <c r="M4160">
        <v>6.1672072399630498</v>
      </c>
      <c r="N4160">
        <v>5.9843169624432502</v>
      </c>
      <c r="O4160">
        <v>6.0066186137177597</v>
      </c>
      <c r="P4160">
        <v>6.0539896784438296</v>
      </c>
      <c r="Q4160">
        <v>5.7736113353610401</v>
      </c>
      <c r="R4160">
        <v>5.9162423760475704</v>
      </c>
      <c r="S4160">
        <v>6.3734175743503396</v>
      </c>
      <c r="T4160">
        <v>6.5700452439940404</v>
      </c>
      <c r="U4160">
        <v>5.55134475517663</v>
      </c>
      <c r="V4160">
        <v>5.1481795088907703</v>
      </c>
      <c r="W4160">
        <v>5.5629359016937903</v>
      </c>
      <c r="X4160">
        <v>6.4224624818460496</v>
      </c>
      <c r="Y4160">
        <v>5.6698602167425802</v>
      </c>
      <c r="Z4160">
        <v>6.6957334163811897</v>
      </c>
      <c r="AA4160">
        <v>6.3219249738454604</v>
      </c>
      <c r="AB4160">
        <v>5.80822711471611</v>
      </c>
    </row>
    <row r="4161" spans="1:44" x14ac:dyDescent="0.25">
      <c r="A4161" t="str">
        <f t="shared" si="64"/>
        <v>Zell am SeeGründungsintensitätje 1.000 Einwohner</v>
      </c>
      <c r="B4161">
        <v>4160</v>
      </c>
      <c r="C4161">
        <v>506</v>
      </c>
      <c r="D4161" t="s">
        <v>226</v>
      </c>
      <c r="E4161" t="s">
        <v>40</v>
      </c>
      <c r="F4161" t="s">
        <v>53</v>
      </c>
      <c r="G4161">
        <v>3.0727251156720801</v>
      </c>
      <c r="H4161">
        <v>3.3715080972466001</v>
      </c>
      <c r="I4161">
        <v>3.28167477358422</v>
      </c>
      <c r="J4161">
        <v>3.4091195596605801</v>
      </c>
      <c r="K4161">
        <v>3.55011700874369</v>
      </c>
      <c r="L4161">
        <v>3.3851453164688801</v>
      </c>
      <c r="M4161">
        <v>3.43533951776263</v>
      </c>
      <c r="N4161">
        <v>3.4398908724274899</v>
      </c>
      <c r="O4161">
        <v>3.4984191106094502</v>
      </c>
      <c r="P4161">
        <v>3.6025182192929601</v>
      </c>
      <c r="Q4161">
        <v>3.53080746207955</v>
      </c>
      <c r="R4161">
        <v>3.699309820406</v>
      </c>
      <c r="S4161">
        <v>4.0469596315639702</v>
      </c>
      <c r="T4161">
        <v>4.2993092737488503</v>
      </c>
      <c r="U4161">
        <v>3.7034652325876101</v>
      </c>
      <c r="V4161">
        <v>3.49734822774179</v>
      </c>
      <c r="W4161">
        <v>3.83923352854212</v>
      </c>
      <c r="X4161">
        <v>4.5505476664151301</v>
      </c>
      <c r="Y4161">
        <v>4.1196877710320896</v>
      </c>
      <c r="Z4161">
        <v>4.8770528990109803</v>
      </c>
      <c r="AA4161">
        <v>4.7717889132053299</v>
      </c>
      <c r="AB4161">
        <v>4.4741980474198</v>
      </c>
    </row>
    <row r="4162" spans="1:44" x14ac:dyDescent="0.25">
      <c r="A4162" t="str">
        <f t="shared" si="64"/>
        <v>Zell am SeeKammermitgliedschaftenAktiv</v>
      </c>
      <c r="B4162">
        <v>4161</v>
      </c>
      <c r="C4162">
        <v>506</v>
      </c>
      <c r="D4162" t="s">
        <v>226</v>
      </c>
      <c r="E4162" t="s">
        <v>39</v>
      </c>
      <c r="F4162" t="s">
        <v>50</v>
      </c>
      <c r="G4162">
        <v>4176</v>
      </c>
      <c r="H4162">
        <v>4253</v>
      </c>
      <c r="I4162">
        <v>4387</v>
      </c>
      <c r="J4162">
        <v>4451</v>
      </c>
      <c r="K4162">
        <v>4562</v>
      </c>
      <c r="L4162">
        <v>4643</v>
      </c>
      <c r="M4162">
        <v>4712</v>
      </c>
      <c r="N4162">
        <v>4846</v>
      </c>
      <c r="O4162">
        <v>4880</v>
      </c>
      <c r="P4162">
        <v>4902</v>
      </c>
      <c r="Q4162">
        <v>4991</v>
      </c>
      <c r="R4162">
        <v>5038</v>
      </c>
      <c r="S4162">
        <v>5121</v>
      </c>
      <c r="T4162">
        <v>5169</v>
      </c>
      <c r="U4162">
        <v>5230</v>
      </c>
      <c r="V4162">
        <v>5298</v>
      </c>
      <c r="W4162">
        <v>5368</v>
      </c>
      <c r="X4162">
        <v>5395</v>
      </c>
      <c r="Y4162">
        <v>5528</v>
      </c>
      <c r="Z4162">
        <v>5596</v>
      </c>
      <c r="AA4162">
        <v>5705</v>
      </c>
      <c r="AB4162">
        <v>5767</v>
      </c>
      <c r="AC4162">
        <v>5885</v>
      </c>
      <c r="AD4162">
        <v>5905</v>
      </c>
      <c r="AE4162">
        <v>6005</v>
      </c>
      <c r="AF4162">
        <v>6022</v>
      </c>
      <c r="AG4162">
        <v>6172</v>
      </c>
      <c r="AH4162">
        <v>6197</v>
      </c>
      <c r="AI4162">
        <v>6330</v>
      </c>
      <c r="AJ4162">
        <v>6367</v>
      </c>
      <c r="AK4162">
        <v>6400</v>
      </c>
      <c r="AL4162">
        <v>6422</v>
      </c>
      <c r="AM4162">
        <v>6656</v>
      </c>
      <c r="AN4162">
        <v>6691</v>
      </c>
      <c r="AO4162">
        <v>6829</v>
      </c>
      <c r="AP4162">
        <v>6904</v>
      </c>
      <c r="AQ4162">
        <v>7022</v>
      </c>
      <c r="AR4162">
        <v>7053</v>
      </c>
    </row>
    <row r="4163" spans="1:44" x14ac:dyDescent="0.25">
      <c r="A4163" t="str">
        <f t="shared" ref="A4163:A4226" si="65">D4163&amp;E4163&amp;F4163</f>
        <v>Zell am SeeKammermitgliedschaftenInsgesamt</v>
      </c>
      <c r="B4163">
        <v>4162</v>
      </c>
      <c r="C4163">
        <v>506</v>
      </c>
      <c r="D4163" t="s">
        <v>226</v>
      </c>
      <c r="E4163" t="s">
        <v>39</v>
      </c>
      <c r="F4163" t="s">
        <v>48</v>
      </c>
      <c r="G4163">
        <v>5198</v>
      </c>
      <c r="H4163">
        <v>5315</v>
      </c>
      <c r="I4163">
        <v>5470</v>
      </c>
      <c r="J4163">
        <v>5544</v>
      </c>
      <c r="K4163">
        <v>5643</v>
      </c>
      <c r="L4163">
        <v>5740</v>
      </c>
      <c r="M4163">
        <v>5805</v>
      </c>
      <c r="N4163">
        <v>5955</v>
      </c>
      <c r="O4163">
        <v>5973</v>
      </c>
      <c r="P4163">
        <v>6030</v>
      </c>
      <c r="Q4163">
        <v>6064</v>
      </c>
      <c r="R4163">
        <v>6125</v>
      </c>
      <c r="S4163">
        <v>6169</v>
      </c>
      <c r="T4163">
        <v>6249</v>
      </c>
      <c r="U4163">
        <v>6275</v>
      </c>
      <c r="V4163">
        <v>6349</v>
      </c>
      <c r="W4163">
        <v>6411</v>
      </c>
      <c r="X4163">
        <v>6513</v>
      </c>
      <c r="Y4163">
        <v>6634</v>
      </c>
      <c r="Z4163">
        <v>6731</v>
      </c>
      <c r="AA4163">
        <v>6810</v>
      </c>
      <c r="AB4163">
        <v>6923</v>
      </c>
      <c r="AC4163">
        <v>7032</v>
      </c>
      <c r="AD4163">
        <v>7075</v>
      </c>
      <c r="AE4163">
        <v>7161</v>
      </c>
      <c r="AF4163">
        <v>7179</v>
      </c>
      <c r="AG4163">
        <v>7274</v>
      </c>
      <c r="AH4163">
        <v>7323</v>
      </c>
      <c r="AI4163">
        <v>7427</v>
      </c>
      <c r="AJ4163">
        <v>7444</v>
      </c>
      <c r="AK4163">
        <v>7559</v>
      </c>
      <c r="AL4163">
        <v>7607</v>
      </c>
      <c r="AM4163">
        <v>7781</v>
      </c>
      <c r="AN4163">
        <v>7803</v>
      </c>
      <c r="AO4163">
        <v>7906</v>
      </c>
      <c r="AP4163">
        <v>7986</v>
      </c>
      <c r="AQ4163">
        <v>8045</v>
      </c>
      <c r="AR4163">
        <v>8090</v>
      </c>
    </row>
    <row r="4164" spans="1:44" x14ac:dyDescent="0.25">
      <c r="A4164" t="str">
        <f t="shared" si="65"/>
        <v>Zell am SeeKammermitgliedschaftenRuhend</v>
      </c>
      <c r="B4164">
        <v>4163</v>
      </c>
      <c r="C4164">
        <v>506</v>
      </c>
      <c r="D4164" t="s">
        <v>226</v>
      </c>
      <c r="E4164" t="s">
        <v>39</v>
      </c>
      <c r="F4164" t="s">
        <v>51</v>
      </c>
      <c r="G4164">
        <v>1022</v>
      </c>
      <c r="H4164">
        <v>1062</v>
      </c>
      <c r="I4164">
        <v>1083</v>
      </c>
      <c r="J4164">
        <v>1093</v>
      </c>
      <c r="K4164">
        <v>1081</v>
      </c>
      <c r="L4164">
        <v>1097</v>
      </c>
      <c r="M4164">
        <v>1093</v>
      </c>
      <c r="N4164">
        <v>1109</v>
      </c>
      <c r="O4164">
        <v>1093</v>
      </c>
      <c r="P4164">
        <v>1128</v>
      </c>
      <c r="Q4164">
        <v>1073</v>
      </c>
      <c r="R4164">
        <v>1087</v>
      </c>
      <c r="S4164">
        <v>1048</v>
      </c>
      <c r="T4164">
        <v>1080</v>
      </c>
      <c r="U4164">
        <v>1045</v>
      </c>
      <c r="V4164">
        <v>1051</v>
      </c>
      <c r="W4164">
        <v>1043</v>
      </c>
      <c r="X4164">
        <v>1118</v>
      </c>
      <c r="Y4164">
        <v>1106</v>
      </c>
      <c r="Z4164">
        <v>1135</v>
      </c>
      <c r="AA4164">
        <v>1105</v>
      </c>
      <c r="AB4164">
        <v>1156</v>
      </c>
      <c r="AC4164">
        <v>1147</v>
      </c>
      <c r="AD4164">
        <v>1170</v>
      </c>
      <c r="AE4164">
        <v>1156</v>
      </c>
      <c r="AF4164">
        <v>1157</v>
      </c>
      <c r="AG4164">
        <v>1102</v>
      </c>
      <c r="AH4164">
        <v>1126</v>
      </c>
      <c r="AI4164">
        <v>1097</v>
      </c>
      <c r="AJ4164">
        <v>1077</v>
      </c>
      <c r="AK4164">
        <v>1159</v>
      </c>
      <c r="AL4164">
        <v>1185</v>
      </c>
      <c r="AM4164">
        <v>1125</v>
      </c>
      <c r="AN4164">
        <v>1112</v>
      </c>
      <c r="AO4164">
        <v>1077</v>
      </c>
      <c r="AP4164">
        <v>1082</v>
      </c>
      <c r="AQ4164">
        <v>1023</v>
      </c>
      <c r="AR4164">
        <v>1037</v>
      </c>
    </row>
    <row r="4165" spans="1:44" x14ac:dyDescent="0.25">
      <c r="A4165" t="str">
        <f t="shared" si="65"/>
        <v>Zell am SeeLehrlinge1. Lehrjahr, männlich</v>
      </c>
      <c r="B4165">
        <v>4164</v>
      </c>
      <c r="C4165">
        <v>506</v>
      </c>
      <c r="D4165" t="s">
        <v>226</v>
      </c>
      <c r="E4165" t="s">
        <v>46</v>
      </c>
      <c r="F4165" t="s">
        <v>65</v>
      </c>
      <c r="G4165">
        <v>335</v>
      </c>
      <c r="H4165">
        <v>360</v>
      </c>
      <c r="I4165">
        <v>339</v>
      </c>
      <c r="J4165">
        <v>349</v>
      </c>
      <c r="K4165">
        <v>373</v>
      </c>
      <c r="L4165">
        <v>394</v>
      </c>
      <c r="M4165">
        <v>413</v>
      </c>
      <c r="N4165">
        <v>363</v>
      </c>
      <c r="O4165">
        <v>357</v>
      </c>
      <c r="P4165">
        <v>338</v>
      </c>
      <c r="Q4165">
        <v>355</v>
      </c>
      <c r="R4165">
        <v>296</v>
      </c>
      <c r="S4165">
        <v>328</v>
      </c>
      <c r="T4165">
        <v>265</v>
      </c>
      <c r="U4165">
        <v>293</v>
      </c>
      <c r="V4165">
        <v>359</v>
      </c>
      <c r="W4165">
        <v>303</v>
      </c>
      <c r="X4165">
        <v>297</v>
      </c>
      <c r="Y4165">
        <v>269</v>
      </c>
      <c r="Z4165">
        <v>233</v>
      </c>
      <c r="AA4165">
        <v>275</v>
      </c>
      <c r="AB4165">
        <v>263</v>
      </c>
    </row>
    <row r="4166" spans="1:44" x14ac:dyDescent="0.25">
      <c r="A4166" t="str">
        <f t="shared" si="65"/>
        <v>Zell am SeeLehrlinge1. Lehrjahr, weiblich</v>
      </c>
      <c r="B4166">
        <v>4165</v>
      </c>
      <c r="C4166">
        <v>506</v>
      </c>
      <c r="D4166" t="s">
        <v>226</v>
      </c>
      <c r="E4166" t="s">
        <v>46</v>
      </c>
      <c r="F4166" t="s">
        <v>66</v>
      </c>
      <c r="G4166">
        <v>247</v>
      </c>
      <c r="H4166">
        <v>222</v>
      </c>
      <c r="I4166">
        <v>216</v>
      </c>
      <c r="J4166">
        <v>259</v>
      </c>
      <c r="K4166">
        <v>225</v>
      </c>
      <c r="L4166">
        <v>257</v>
      </c>
      <c r="M4166">
        <v>248</v>
      </c>
      <c r="N4166">
        <v>250</v>
      </c>
      <c r="O4166">
        <v>211</v>
      </c>
      <c r="P4166">
        <v>196</v>
      </c>
      <c r="Q4166">
        <v>209</v>
      </c>
      <c r="R4166">
        <v>222</v>
      </c>
      <c r="S4166">
        <v>165</v>
      </c>
      <c r="T4166">
        <v>156</v>
      </c>
      <c r="U4166">
        <v>181</v>
      </c>
      <c r="V4166">
        <v>157</v>
      </c>
      <c r="W4166">
        <v>171</v>
      </c>
      <c r="X4166">
        <v>133</v>
      </c>
      <c r="Y4166">
        <v>143</v>
      </c>
      <c r="Z4166">
        <v>146</v>
      </c>
      <c r="AA4166">
        <v>164</v>
      </c>
      <c r="AB4166">
        <v>153</v>
      </c>
    </row>
    <row r="4167" spans="1:44" x14ac:dyDescent="0.25">
      <c r="A4167" t="str">
        <f t="shared" si="65"/>
        <v>Zell am SeeLehrlinge2. Lehrjahr, männlich</v>
      </c>
      <c r="B4167">
        <v>4166</v>
      </c>
      <c r="C4167">
        <v>506</v>
      </c>
      <c r="D4167" t="s">
        <v>226</v>
      </c>
      <c r="E4167" t="s">
        <v>46</v>
      </c>
      <c r="F4167" t="s">
        <v>67</v>
      </c>
      <c r="G4167">
        <v>347</v>
      </c>
      <c r="H4167">
        <v>362</v>
      </c>
      <c r="I4167">
        <v>369</v>
      </c>
      <c r="J4167">
        <v>386</v>
      </c>
      <c r="K4167">
        <v>383</v>
      </c>
      <c r="L4167">
        <v>392</v>
      </c>
      <c r="M4167">
        <v>379</v>
      </c>
      <c r="N4167">
        <v>430</v>
      </c>
      <c r="O4167">
        <v>393</v>
      </c>
      <c r="P4167">
        <v>380</v>
      </c>
      <c r="Q4167">
        <v>360</v>
      </c>
      <c r="R4167">
        <v>384</v>
      </c>
      <c r="S4167">
        <v>320</v>
      </c>
      <c r="T4167">
        <v>373</v>
      </c>
      <c r="U4167">
        <v>299</v>
      </c>
      <c r="V4167">
        <v>326</v>
      </c>
      <c r="W4167">
        <v>379</v>
      </c>
      <c r="X4167">
        <v>321</v>
      </c>
      <c r="Y4167">
        <v>332</v>
      </c>
      <c r="Z4167">
        <v>308</v>
      </c>
      <c r="AA4167">
        <v>261</v>
      </c>
      <c r="AB4167">
        <v>289</v>
      </c>
    </row>
    <row r="4168" spans="1:44" x14ac:dyDescent="0.25">
      <c r="A4168" t="str">
        <f t="shared" si="65"/>
        <v>Zell am SeeLehrlinge2. Lehrjahr, weiblich</v>
      </c>
      <c r="B4168">
        <v>4167</v>
      </c>
      <c r="C4168">
        <v>506</v>
      </c>
      <c r="D4168" t="s">
        <v>226</v>
      </c>
      <c r="E4168" t="s">
        <v>46</v>
      </c>
      <c r="F4168" t="s">
        <v>68</v>
      </c>
      <c r="G4168">
        <v>233</v>
      </c>
      <c r="H4168">
        <v>256</v>
      </c>
      <c r="I4168">
        <v>217</v>
      </c>
      <c r="J4168">
        <v>230</v>
      </c>
      <c r="K4168">
        <v>269</v>
      </c>
      <c r="L4168">
        <v>229</v>
      </c>
      <c r="M4168">
        <v>257</v>
      </c>
      <c r="N4168">
        <v>252</v>
      </c>
      <c r="O4168">
        <v>268</v>
      </c>
      <c r="P4168">
        <v>240</v>
      </c>
      <c r="Q4168">
        <v>210</v>
      </c>
      <c r="R4168">
        <v>224</v>
      </c>
      <c r="S4168">
        <v>246</v>
      </c>
      <c r="T4168">
        <v>184</v>
      </c>
      <c r="U4168">
        <v>182</v>
      </c>
      <c r="V4168">
        <v>196</v>
      </c>
      <c r="W4168">
        <v>174</v>
      </c>
      <c r="X4168">
        <v>176</v>
      </c>
      <c r="Y4168">
        <v>163</v>
      </c>
      <c r="Z4168">
        <v>161</v>
      </c>
      <c r="AA4168">
        <v>157</v>
      </c>
      <c r="AB4168">
        <v>163</v>
      </c>
    </row>
    <row r="4169" spans="1:44" x14ac:dyDescent="0.25">
      <c r="A4169" t="str">
        <f t="shared" si="65"/>
        <v>Zell am SeeLehrlinge3. Lehrjahr, männlich</v>
      </c>
      <c r="B4169">
        <v>4168</v>
      </c>
      <c r="C4169">
        <v>506</v>
      </c>
      <c r="D4169" t="s">
        <v>226</v>
      </c>
      <c r="E4169" t="s">
        <v>46</v>
      </c>
      <c r="F4169" t="s">
        <v>69</v>
      </c>
      <c r="G4169">
        <v>339</v>
      </c>
      <c r="H4169">
        <v>332</v>
      </c>
      <c r="I4169">
        <v>345</v>
      </c>
      <c r="J4169">
        <v>350</v>
      </c>
      <c r="K4169">
        <v>381</v>
      </c>
      <c r="L4169">
        <v>366</v>
      </c>
      <c r="M4169">
        <v>372</v>
      </c>
      <c r="N4169">
        <v>366</v>
      </c>
      <c r="O4169">
        <v>409</v>
      </c>
      <c r="P4169">
        <v>365</v>
      </c>
      <c r="Q4169">
        <v>353</v>
      </c>
      <c r="R4169">
        <v>336</v>
      </c>
      <c r="S4169">
        <v>359</v>
      </c>
      <c r="T4169">
        <v>294</v>
      </c>
      <c r="U4169">
        <v>343</v>
      </c>
      <c r="V4169">
        <v>277</v>
      </c>
      <c r="W4169">
        <v>294</v>
      </c>
      <c r="X4169">
        <v>343</v>
      </c>
      <c r="Y4169">
        <v>302</v>
      </c>
      <c r="Z4169">
        <v>301</v>
      </c>
      <c r="AA4169">
        <v>285</v>
      </c>
      <c r="AB4169">
        <v>245</v>
      </c>
    </row>
    <row r="4170" spans="1:44" x14ac:dyDescent="0.25">
      <c r="A4170" t="str">
        <f t="shared" si="65"/>
        <v>Zell am SeeLehrlinge3. Lehrjahr, weiblich</v>
      </c>
      <c r="B4170">
        <v>4169</v>
      </c>
      <c r="C4170">
        <v>506</v>
      </c>
      <c r="D4170" t="s">
        <v>226</v>
      </c>
      <c r="E4170" t="s">
        <v>46</v>
      </c>
      <c r="F4170" t="s">
        <v>70</v>
      </c>
      <c r="G4170">
        <v>229</v>
      </c>
      <c r="H4170">
        <v>209</v>
      </c>
      <c r="I4170">
        <v>235</v>
      </c>
      <c r="J4170">
        <v>197</v>
      </c>
      <c r="K4170">
        <v>212</v>
      </c>
      <c r="L4170">
        <v>255</v>
      </c>
      <c r="M4170">
        <v>214</v>
      </c>
      <c r="N4170">
        <v>241</v>
      </c>
      <c r="O4170">
        <v>244</v>
      </c>
      <c r="P4170">
        <v>238</v>
      </c>
      <c r="Q4170">
        <v>227</v>
      </c>
      <c r="R4170">
        <v>183</v>
      </c>
      <c r="S4170">
        <v>201</v>
      </c>
      <c r="T4170">
        <v>221</v>
      </c>
      <c r="U4170">
        <v>171</v>
      </c>
      <c r="V4170">
        <v>158</v>
      </c>
      <c r="W4170">
        <v>178</v>
      </c>
      <c r="X4170">
        <v>154</v>
      </c>
      <c r="Y4170">
        <v>162</v>
      </c>
      <c r="Z4170">
        <v>148</v>
      </c>
      <c r="AA4170">
        <v>139</v>
      </c>
      <c r="AB4170">
        <v>144</v>
      </c>
    </row>
    <row r="4171" spans="1:44" x14ac:dyDescent="0.25">
      <c r="A4171" t="str">
        <f t="shared" si="65"/>
        <v>Zell am SeeLehrlinge4. Lehrjahr, männlich</v>
      </c>
      <c r="B4171">
        <v>4170</v>
      </c>
      <c r="C4171">
        <v>506</v>
      </c>
      <c r="D4171" t="s">
        <v>226</v>
      </c>
      <c r="E4171" t="s">
        <v>46</v>
      </c>
      <c r="F4171" t="s">
        <v>71</v>
      </c>
      <c r="G4171">
        <v>116</v>
      </c>
      <c r="H4171">
        <v>127</v>
      </c>
      <c r="I4171">
        <v>122</v>
      </c>
      <c r="J4171">
        <v>146</v>
      </c>
      <c r="K4171">
        <v>138</v>
      </c>
      <c r="L4171">
        <v>160</v>
      </c>
      <c r="M4171">
        <v>138</v>
      </c>
      <c r="N4171">
        <v>139</v>
      </c>
      <c r="O4171">
        <v>156</v>
      </c>
      <c r="P4171">
        <v>169</v>
      </c>
      <c r="Q4171">
        <v>163</v>
      </c>
      <c r="R4171">
        <v>140</v>
      </c>
      <c r="S4171">
        <v>139</v>
      </c>
      <c r="T4171">
        <v>154</v>
      </c>
      <c r="U4171">
        <v>125</v>
      </c>
      <c r="V4171">
        <v>155</v>
      </c>
      <c r="W4171">
        <v>126</v>
      </c>
      <c r="X4171">
        <v>134</v>
      </c>
      <c r="Y4171">
        <v>158</v>
      </c>
      <c r="Z4171">
        <v>126</v>
      </c>
      <c r="AA4171">
        <v>120</v>
      </c>
      <c r="AB4171">
        <v>136</v>
      </c>
    </row>
    <row r="4172" spans="1:44" x14ac:dyDescent="0.25">
      <c r="A4172" t="str">
        <f t="shared" si="65"/>
        <v>Zell am SeeLehrlinge4. Lehrjahr, weiblich</v>
      </c>
      <c r="B4172">
        <v>4171</v>
      </c>
      <c r="C4172">
        <v>506</v>
      </c>
      <c r="D4172" t="s">
        <v>226</v>
      </c>
      <c r="E4172" t="s">
        <v>46</v>
      </c>
      <c r="F4172" t="s">
        <v>72</v>
      </c>
      <c r="G4172">
        <v>17</v>
      </c>
      <c r="H4172">
        <v>20</v>
      </c>
      <c r="I4172">
        <v>15</v>
      </c>
      <c r="J4172">
        <v>17</v>
      </c>
      <c r="K4172">
        <v>20</v>
      </c>
      <c r="L4172">
        <v>7</v>
      </c>
      <c r="M4172">
        <v>22</v>
      </c>
      <c r="N4172">
        <v>19</v>
      </c>
      <c r="O4172">
        <v>20</v>
      </c>
      <c r="P4172">
        <v>22</v>
      </c>
      <c r="Q4172">
        <v>17</v>
      </c>
      <c r="R4172">
        <v>17</v>
      </c>
      <c r="S4172">
        <v>14</v>
      </c>
      <c r="T4172">
        <v>16</v>
      </c>
      <c r="U4172">
        <v>27</v>
      </c>
      <c r="V4172">
        <v>13</v>
      </c>
      <c r="W4172">
        <v>19</v>
      </c>
      <c r="X4172">
        <v>19</v>
      </c>
      <c r="Y4172">
        <v>10</v>
      </c>
      <c r="Z4172">
        <v>16</v>
      </c>
      <c r="AA4172">
        <v>9</v>
      </c>
      <c r="AB4172">
        <v>10</v>
      </c>
    </row>
    <row r="4173" spans="1:44" x14ac:dyDescent="0.25">
      <c r="A4173" t="str">
        <f t="shared" si="65"/>
        <v>Zell am SeeLehrlingeFrauen</v>
      </c>
      <c r="B4173">
        <v>4172</v>
      </c>
      <c r="C4173">
        <v>506</v>
      </c>
      <c r="D4173" t="s">
        <v>226</v>
      </c>
      <c r="E4173" t="s">
        <v>46</v>
      </c>
      <c r="F4173" t="s">
        <v>47</v>
      </c>
      <c r="G4173">
        <v>726</v>
      </c>
      <c r="H4173">
        <v>707</v>
      </c>
      <c r="I4173">
        <v>683</v>
      </c>
      <c r="J4173">
        <v>703</v>
      </c>
      <c r="K4173">
        <v>726</v>
      </c>
      <c r="L4173">
        <v>748</v>
      </c>
      <c r="M4173">
        <v>741</v>
      </c>
      <c r="N4173">
        <v>762</v>
      </c>
      <c r="O4173">
        <v>743</v>
      </c>
      <c r="P4173">
        <v>696</v>
      </c>
      <c r="Q4173">
        <v>663</v>
      </c>
      <c r="R4173">
        <v>646</v>
      </c>
      <c r="S4173">
        <v>626</v>
      </c>
      <c r="T4173">
        <v>577</v>
      </c>
      <c r="U4173">
        <v>561</v>
      </c>
      <c r="V4173">
        <v>524</v>
      </c>
      <c r="W4173">
        <v>542</v>
      </c>
      <c r="X4173">
        <v>482</v>
      </c>
      <c r="Y4173">
        <v>478</v>
      </c>
      <c r="Z4173">
        <v>471</v>
      </c>
      <c r="AA4173">
        <v>469</v>
      </c>
      <c r="AB4173">
        <v>470</v>
      </c>
    </row>
    <row r="4174" spans="1:44" x14ac:dyDescent="0.25">
      <c r="A4174" t="str">
        <f t="shared" si="65"/>
        <v>Zell am SeeLehrlingeInsgesamt</v>
      </c>
      <c r="B4174">
        <v>4173</v>
      </c>
      <c r="C4174">
        <v>506</v>
      </c>
      <c r="D4174" t="s">
        <v>226</v>
      </c>
      <c r="E4174" t="s">
        <v>46</v>
      </c>
      <c r="F4174" t="s">
        <v>48</v>
      </c>
      <c r="G4174">
        <v>1863</v>
      </c>
      <c r="H4174">
        <v>1888</v>
      </c>
      <c r="I4174">
        <v>1858</v>
      </c>
      <c r="J4174">
        <v>1934</v>
      </c>
      <c r="K4174">
        <v>2001</v>
      </c>
      <c r="L4174">
        <v>2060</v>
      </c>
      <c r="M4174">
        <v>2043</v>
      </c>
      <c r="N4174">
        <v>2060</v>
      </c>
      <c r="O4174">
        <v>2058</v>
      </c>
      <c r="P4174">
        <v>1948</v>
      </c>
      <c r="Q4174">
        <v>1894</v>
      </c>
      <c r="R4174">
        <v>1802</v>
      </c>
      <c r="S4174">
        <v>1772</v>
      </c>
      <c r="T4174">
        <v>1663</v>
      </c>
      <c r="U4174">
        <v>1621</v>
      </c>
      <c r="V4174">
        <v>1641</v>
      </c>
      <c r="W4174">
        <v>1644</v>
      </c>
      <c r="X4174">
        <v>1577</v>
      </c>
      <c r="Y4174">
        <v>1539</v>
      </c>
      <c r="Z4174">
        <v>1439</v>
      </c>
      <c r="AA4174">
        <v>1410</v>
      </c>
      <c r="AB4174">
        <v>1403</v>
      </c>
    </row>
    <row r="4175" spans="1:44" x14ac:dyDescent="0.25">
      <c r="A4175" t="str">
        <f t="shared" si="65"/>
        <v>Zell am SeeLehrlingeMänner</v>
      </c>
      <c r="B4175">
        <v>4174</v>
      </c>
      <c r="C4175">
        <v>506</v>
      </c>
      <c r="D4175" t="s">
        <v>226</v>
      </c>
      <c r="E4175" t="s">
        <v>46</v>
      </c>
      <c r="F4175" t="s">
        <v>49</v>
      </c>
      <c r="G4175">
        <v>1137</v>
      </c>
      <c r="H4175">
        <v>1181</v>
      </c>
      <c r="I4175">
        <v>1175</v>
      </c>
      <c r="J4175">
        <v>1231</v>
      </c>
      <c r="K4175">
        <v>1275</v>
      </c>
      <c r="L4175">
        <v>1312</v>
      </c>
      <c r="M4175">
        <v>1302</v>
      </c>
      <c r="N4175">
        <v>1298</v>
      </c>
      <c r="O4175">
        <v>1315</v>
      </c>
      <c r="P4175">
        <v>1252</v>
      </c>
      <c r="Q4175">
        <v>1231</v>
      </c>
      <c r="R4175">
        <v>1156</v>
      </c>
      <c r="S4175">
        <v>1146</v>
      </c>
      <c r="T4175">
        <v>1086</v>
      </c>
      <c r="U4175">
        <v>1060</v>
      </c>
      <c r="V4175">
        <v>1117</v>
      </c>
      <c r="W4175">
        <v>1102</v>
      </c>
      <c r="X4175">
        <v>1095</v>
      </c>
      <c r="Y4175">
        <v>1061</v>
      </c>
      <c r="Z4175">
        <v>968</v>
      </c>
      <c r="AA4175">
        <v>941</v>
      </c>
      <c r="AB4175">
        <v>933</v>
      </c>
    </row>
    <row r="4176" spans="1:44" x14ac:dyDescent="0.25">
      <c r="A4176" t="str">
        <f t="shared" si="65"/>
        <v>Zell am SeeNeugründungenInsgesamt</v>
      </c>
      <c r="B4176">
        <v>4175</v>
      </c>
      <c r="C4176">
        <v>506</v>
      </c>
      <c r="D4176" t="s">
        <v>226</v>
      </c>
      <c r="E4176" t="s">
        <v>41</v>
      </c>
      <c r="F4176" t="s">
        <v>48</v>
      </c>
      <c r="G4176">
        <v>259</v>
      </c>
      <c r="H4176">
        <v>283.45954327600799</v>
      </c>
      <c r="I4176">
        <v>276.42531120331898</v>
      </c>
      <c r="J4176">
        <v>287.84219178082202</v>
      </c>
      <c r="K4176">
        <v>300.52095490716198</v>
      </c>
      <c r="L4176">
        <v>286.41037493579898</v>
      </c>
      <c r="M4176">
        <v>290.59880514705901</v>
      </c>
      <c r="N4176">
        <v>290</v>
      </c>
      <c r="O4176">
        <v>294.444444444444</v>
      </c>
      <c r="P4176">
        <v>305</v>
      </c>
      <c r="Q4176">
        <v>298.43796992481202</v>
      </c>
      <c r="R4176">
        <v>313.44252108299997</v>
      </c>
      <c r="S4176">
        <v>343.84587813620101</v>
      </c>
      <c r="T4176">
        <v>367.65973185390698</v>
      </c>
      <c r="U4176">
        <v>320.14605203103599</v>
      </c>
      <c r="V4176">
        <v>304</v>
      </c>
      <c r="W4176">
        <v>335</v>
      </c>
      <c r="X4176">
        <v>398</v>
      </c>
      <c r="Y4176">
        <v>361</v>
      </c>
      <c r="Z4176">
        <v>430</v>
      </c>
      <c r="AA4176">
        <v>423</v>
      </c>
      <c r="AB4176">
        <v>401</v>
      </c>
    </row>
    <row r="4177" spans="1:47" x14ac:dyDescent="0.25">
      <c r="A4177" t="str">
        <f t="shared" si="65"/>
        <v>Zell am SeePendler (Auspendler/-innen)Insgesamt</v>
      </c>
      <c r="B4177">
        <v>4176</v>
      </c>
      <c r="C4177">
        <v>506</v>
      </c>
      <c r="D4177" t="s">
        <v>226</v>
      </c>
      <c r="E4177" t="s">
        <v>459</v>
      </c>
      <c r="F4177" t="s">
        <v>48</v>
      </c>
      <c r="G4177">
        <v>20613</v>
      </c>
      <c r="H4177">
        <v>21243</v>
      </c>
      <c r="I4177">
        <v>21321</v>
      </c>
      <c r="J4177">
        <v>21376</v>
      </c>
      <c r="K4177">
        <v>21332</v>
      </c>
      <c r="L4177">
        <v>21405</v>
      </c>
      <c r="M4177">
        <v>21549</v>
      </c>
      <c r="N4177">
        <v>21933</v>
      </c>
      <c r="O4177">
        <v>22441</v>
      </c>
      <c r="P4177">
        <v>22945</v>
      </c>
      <c r="Q4177">
        <v>23325</v>
      </c>
      <c r="R4177">
        <v>23240</v>
      </c>
      <c r="S4177">
        <v>24341</v>
      </c>
    </row>
    <row r="4178" spans="1:47" x14ac:dyDescent="0.25">
      <c r="A4178" t="str">
        <f t="shared" si="65"/>
        <v>Zell am SeePendler ins AuslandInsgesamt</v>
      </c>
      <c r="B4178">
        <v>4177</v>
      </c>
      <c r="C4178">
        <v>506</v>
      </c>
      <c r="D4178" t="s">
        <v>226</v>
      </c>
      <c r="E4178" t="s">
        <v>304</v>
      </c>
      <c r="F4178" t="s">
        <v>48</v>
      </c>
      <c r="G4178">
        <v>100</v>
      </c>
      <c r="H4178">
        <v>129</v>
      </c>
      <c r="I4178">
        <v>192</v>
      </c>
      <c r="J4178">
        <v>123</v>
      </c>
      <c r="K4178">
        <v>141</v>
      </c>
      <c r="L4178">
        <v>184</v>
      </c>
      <c r="M4178">
        <v>181</v>
      </c>
      <c r="N4178">
        <v>173</v>
      </c>
      <c r="O4178">
        <v>182</v>
      </c>
      <c r="P4178">
        <v>189</v>
      </c>
      <c r="Q4178">
        <v>199</v>
      </c>
      <c r="R4178">
        <v>184</v>
      </c>
      <c r="S4178">
        <v>193</v>
      </c>
    </row>
    <row r="4179" spans="1:47" x14ac:dyDescent="0.25">
      <c r="A4179" t="str">
        <f t="shared" si="65"/>
        <v>Zell am SeePendler zw. BundesländernInsgesamt</v>
      </c>
      <c r="B4179">
        <v>4178</v>
      </c>
      <c r="C4179">
        <v>506</v>
      </c>
      <c r="D4179" t="s">
        <v>226</v>
      </c>
      <c r="E4179" t="s">
        <v>433</v>
      </c>
      <c r="F4179" t="s">
        <v>48</v>
      </c>
      <c r="G4179">
        <v>2735</v>
      </c>
      <c r="H4179">
        <v>2714</v>
      </c>
      <c r="I4179">
        <v>2547</v>
      </c>
      <c r="J4179">
        <v>2687</v>
      </c>
      <c r="K4179">
        <v>2580</v>
      </c>
      <c r="L4179">
        <v>2518</v>
      </c>
      <c r="M4179">
        <v>2512</v>
      </c>
      <c r="N4179">
        <v>2577</v>
      </c>
      <c r="O4179">
        <v>2625</v>
      </c>
      <c r="P4179">
        <v>2648</v>
      </c>
      <c r="Q4179">
        <v>2659</v>
      </c>
      <c r="R4179">
        <v>2746</v>
      </c>
      <c r="S4179">
        <v>2969</v>
      </c>
    </row>
    <row r="4180" spans="1:47" x14ac:dyDescent="0.25">
      <c r="A4180" t="str">
        <f t="shared" si="65"/>
        <v>Zell am SeePendler zw. Gemeinden eines Pol. BezirkesInsgesamt</v>
      </c>
      <c r="B4180">
        <v>4179</v>
      </c>
      <c r="C4180">
        <v>506</v>
      </c>
      <c r="D4180" t="s">
        <v>226</v>
      </c>
      <c r="E4180" t="s">
        <v>305</v>
      </c>
      <c r="F4180" t="s">
        <v>48</v>
      </c>
      <c r="G4180">
        <v>14776</v>
      </c>
      <c r="H4180">
        <v>14067</v>
      </c>
      <c r="I4180">
        <v>14536</v>
      </c>
      <c r="J4180">
        <v>14731</v>
      </c>
      <c r="K4180">
        <v>14863</v>
      </c>
      <c r="L4180">
        <v>15018</v>
      </c>
      <c r="M4180">
        <v>15183</v>
      </c>
      <c r="N4180">
        <v>15564</v>
      </c>
      <c r="O4180">
        <v>15903</v>
      </c>
      <c r="P4180">
        <v>16344</v>
      </c>
      <c r="Q4180">
        <v>16580</v>
      </c>
      <c r="R4180">
        <v>16401</v>
      </c>
      <c r="S4180">
        <v>16648</v>
      </c>
    </row>
    <row r="4181" spans="1:47" x14ac:dyDescent="0.25">
      <c r="A4181" t="str">
        <f t="shared" si="65"/>
        <v>Zell am SeePendler zw. Pol. Bez. des BundeslandesInsgesamt</v>
      </c>
      <c r="B4181">
        <v>4180</v>
      </c>
      <c r="C4181">
        <v>506</v>
      </c>
      <c r="D4181" t="s">
        <v>226</v>
      </c>
      <c r="E4181" t="s">
        <v>306</v>
      </c>
      <c r="F4181" t="s">
        <v>48</v>
      </c>
      <c r="G4181">
        <v>3002</v>
      </c>
      <c r="H4181">
        <v>4333</v>
      </c>
      <c r="I4181">
        <v>4046</v>
      </c>
      <c r="J4181">
        <v>3835</v>
      </c>
      <c r="K4181">
        <v>3748</v>
      </c>
      <c r="L4181">
        <v>3685</v>
      </c>
      <c r="M4181">
        <v>3673</v>
      </c>
      <c r="N4181">
        <v>3619</v>
      </c>
      <c r="O4181">
        <v>3731</v>
      </c>
      <c r="P4181">
        <v>3764</v>
      </c>
      <c r="Q4181">
        <v>3887</v>
      </c>
      <c r="R4181">
        <v>3909</v>
      </c>
      <c r="S4181">
        <v>4531</v>
      </c>
    </row>
    <row r="4182" spans="1:47" x14ac:dyDescent="0.25">
      <c r="A4182" t="str">
        <f t="shared" si="65"/>
        <v>Zell am SeePensionisteneinkommenBrutto_Schnitt</v>
      </c>
      <c r="B4182">
        <v>4181</v>
      </c>
      <c r="C4182">
        <v>506</v>
      </c>
      <c r="D4182" t="s">
        <v>226</v>
      </c>
      <c r="E4182" t="s">
        <v>44</v>
      </c>
      <c r="F4182" t="s">
        <v>54</v>
      </c>
      <c r="G4182">
        <v>15333.7190775868</v>
      </c>
      <c r="H4182">
        <v>15599.183876859301</v>
      </c>
      <c r="I4182">
        <v>16136.8768810249</v>
      </c>
      <c r="J4182">
        <v>16552.4552185592</v>
      </c>
      <c r="K4182">
        <v>17239.887532654298</v>
      </c>
      <c r="L4182">
        <v>17921.920424328098</v>
      </c>
      <c r="M4182">
        <v>18353.6557579379</v>
      </c>
      <c r="N4182">
        <v>18680.113561217098</v>
      </c>
      <c r="O4182">
        <v>18743.713347614499</v>
      </c>
      <c r="P4182">
        <v>19214.653374356301</v>
      </c>
      <c r="Q4182">
        <v>19781.108385287698</v>
      </c>
      <c r="R4182">
        <v>20188.938727409601</v>
      </c>
      <c r="S4182">
        <v>20541.210133912999</v>
      </c>
      <c r="T4182">
        <v>20877.0255723382</v>
      </c>
      <c r="U4182">
        <v>21375.582968575502</v>
      </c>
      <c r="V4182">
        <v>22072.376856190502</v>
      </c>
      <c r="W4182">
        <v>23427.868965369398</v>
      </c>
      <c r="X4182">
        <v>24119.041501304298</v>
      </c>
      <c r="Y4182">
        <v>24919.703537187801</v>
      </c>
    </row>
    <row r="4183" spans="1:47" x14ac:dyDescent="0.25">
      <c r="A4183" t="str">
        <f t="shared" si="65"/>
        <v>Zell am SeePensionisteneinkommenBruttobezüge 1000 EUR</v>
      </c>
      <c r="B4183">
        <v>4182</v>
      </c>
      <c r="C4183">
        <v>506</v>
      </c>
      <c r="D4183" t="s">
        <v>226</v>
      </c>
      <c r="E4183" t="s">
        <v>44</v>
      </c>
      <c r="F4183" t="s">
        <v>55</v>
      </c>
      <c r="G4183">
        <v>241705.41381999999</v>
      </c>
      <c r="H4183">
        <v>248541.79671</v>
      </c>
      <c r="I4183">
        <v>259464.84336999999</v>
      </c>
      <c r="J4183">
        <v>271129.21648</v>
      </c>
      <c r="K4183">
        <v>287733.72291999997</v>
      </c>
      <c r="L4183">
        <v>304099.14575999998</v>
      </c>
      <c r="M4183">
        <v>322547.14629</v>
      </c>
      <c r="N4183">
        <v>335812.40149000002</v>
      </c>
      <c r="O4183">
        <v>354368.64455000003</v>
      </c>
      <c r="P4183">
        <v>373148.56852999999</v>
      </c>
      <c r="Q4183">
        <v>391527.47827000002</v>
      </c>
      <c r="R4183">
        <v>402163.65944999998</v>
      </c>
      <c r="S4183">
        <v>411091.23840999999</v>
      </c>
      <c r="T4183">
        <v>422947.66106999997</v>
      </c>
      <c r="U4183">
        <v>440101.87774000003</v>
      </c>
      <c r="V4183">
        <v>463519.91398000001</v>
      </c>
      <c r="W4183">
        <v>491821.25319000002</v>
      </c>
      <c r="X4183">
        <v>517787.58295000001</v>
      </c>
      <c r="Y4183">
        <v>544794.55873000005</v>
      </c>
    </row>
    <row r="4184" spans="1:47" x14ac:dyDescent="0.25">
      <c r="A4184" t="str">
        <f t="shared" si="65"/>
        <v>Zell am SeePensionisteneinkommenBruttobezüge Fälle</v>
      </c>
      <c r="B4184">
        <v>4183</v>
      </c>
      <c r="C4184">
        <v>506</v>
      </c>
      <c r="D4184" t="s">
        <v>226</v>
      </c>
      <c r="E4184" t="s">
        <v>44</v>
      </c>
      <c r="F4184" t="s">
        <v>56</v>
      </c>
      <c r="G4184">
        <v>15763</v>
      </c>
      <c r="H4184">
        <v>15933</v>
      </c>
      <c r="I4184">
        <v>16079</v>
      </c>
      <c r="J4184">
        <v>16380</v>
      </c>
      <c r="K4184">
        <v>16690</v>
      </c>
      <c r="L4184">
        <v>16968</v>
      </c>
      <c r="M4184">
        <v>17574</v>
      </c>
      <c r="N4184">
        <v>17977</v>
      </c>
      <c r="O4184">
        <v>18906</v>
      </c>
      <c r="P4184">
        <v>19420</v>
      </c>
      <c r="Q4184">
        <v>19793</v>
      </c>
      <c r="R4184">
        <v>19920</v>
      </c>
      <c r="S4184">
        <v>20013</v>
      </c>
      <c r="T4184">
        <v>20259</v>
      </c>
      <c r="U4184">
        <v>20589</v>
      </c>
      <c r="V4184">
        <v>21000</v>
      </c>
      <c r="W4184">
        <v>20993</v>
      </c>
      <c r="X4184">
        <v>21468</v>
      </c>
      <c r="Y4184">
        <v>21862</v>
      </c>
    </row>
    <row r="4185" spans="1:47" x14ac:dyDescent="0.25">
      <c r="A4185" t="str">
        <f t="shared" si="65"/>
        <v>Zell am SeePensionisteneinkommenLohnsteuer 1000 EUR</v>
      </c>
      <c r="B4185">
        <v>4184</v>
      </c>
      <c r="C4185">
        <v>506</v>
      </c>
      <c r="D4185" t="s">
        <v>226</v>
      </c>
      <c r="E4185" t="s">
        <v>44</v>
      </c>
      <c r="F4185" t="s">
        <v>57</v>
      </c>
      <c r="G4185">
        <v>25861.320940000001</v>
      </c>
      <c r="H4185">
        <v>24084.695879999999</v>
      </c>
      <c r="I4185">
        <v>26279.656419999999</v>
      </c>
      <c r="J4185">
        <v>28425.88766</v>
      </c>
      <c r="K4185">
        <v>31654.49986</v>
      </c>
      <c r="L4185">
        <v>30379.798129999999</v>
      </c>
      <c r="M4185">
        <v>33701.205959999999</v>
      </c>
      <c r="N4185">
        <v>36642.46213</v>
      </c>
      <c r="O4185">
        <v>40187.257510000003</v>
      </c>
      <c r="P4185">
        <v>43593.849000000002</v>
      </c>
      <c r="Q4185">
        <v>47273.750370000002</v>
      </c>
      <c r="R4185">
        <v>50297.463620000002</v>
      </c>
      <c r="S4185">
        <v>42231.647389999998</v>
      </c>
      <c r="T4185">
        <v>44394.619480000001</v>
      </c>
      <c r="U4185">
        <v>47741.399169999997</v>
      </c>
      <c r="V4185">
        <v>51963.20134</v>
      </c>
      <c r="W4185">
        <v>52002.845909999996</v>
      </c>
      <c r="X4185">
        <v>56843.95192</v>
      </c>
      <c r="Y4185">
        <v>58656.237910000003</v>
      </c>
    </row>
    <row r="4186" spans="1:47" x14ac:dyDescent="0.25">
      <c r="A4186" t="str">
        <f t="shared" si="65"/>
        <v>Zell am SeePensionisteneinkommenLohnsteuer Fälle</v>
      </c>
      <c r="B4186">
        <v>4185</v>
      </c>
      <c r="C4186">
        <v>506</v>
      </c>
      <c r="D4186" t="s">
        <v>226</v>
      </c>
      <c r="E4186" t="s">
        <v>44</v>
      </c>
      <c r="F4186" t="s">
        <v>58</v>
      </c>
      <c r="G4186">
        <v>8156</v>
      </c>
      <c r="H4186">
        <v>7773</v>
      </c>
      <c r="I4186">
        <v>8213</v>
      </c>
      <c r="J4186">
        <v>9030</v>
      </c>
      <c r="K4186">
        <v>9362</v>
      </c>
      <c r="L4186">
        <v>9169</v>
      </c>
      <c r="M4186">
        <v>9667</v>
      </c>
      <c r="N4186">
        <v>10145</v>
      </c>
      <c r="O4186">
        <v>10666</v>
      </c>
      <c r="P4186">
        <v>11099</v>
      </c>
      <c r="Q4186">
        <v>11678</v>
      </c>
      <c r="R4186">
        <v>11995</v>
      </c>
      <c r="S4186">
        <v>12237</v>
      </c>
      <c r="T4186">
        <v>12391</v>
      </c>
      <c r="U4186">
        <v>12909</v>
      </c>
      <c r="V4186">
        <v>13628</v>
      </c>
      <c r="W4186">
        <v>14781</v>
      </c>
      <c r="X4186">
        <v>15461</v>
      </c>
      <c r="Y4186">
        <v>16055</v>
      </c>
    </row>
    <row r="4187" spans="1:47" x14ac:dyDescent="0.25">
      <c r="A4187" t="str">
        <f t="shared" si="65"/>
        <v>Zell am SeePensionisteneinkommenNetto_Schnitt</v>
      </c>
      <c r="B4187">
        <v>4186</v>
      </c>
      <c r="C4187">
        <v>506</v>
      </c>
      <c r="D4187" t="s">
        <v>226</v>
      </c>
      <c r="E4187" t="s">
        <v>44</v>
      </c>
      <c r="F4187" t="s">
        <v>59</v>
      </c>
      <c r="G4187">
        <v>12943.435602359999</v>
      </c>
      <c r="H4187">
        <v>13250.0443959079</v>
      </c>
      <c r="I4187">
        <v>13631.254261459</v>
      </c>
      <c r="J4187">
        <v>13927.5165579976</v>
      </c>
      <c r="K4187">
        <v>14403.283097663299</v>
      </c>
      <c r="L4187">
        <v>15150.066280056601</v>
      </c>
      <c r="M4187">
        <v>15435.196160236699</v>
      </c>
      <c r="N4187">
        <v>15625.627260388301</v>
      </c>
      <c r="O4187">
        <v>15602.263586163101</v>
      </c>
      <c r="P4187">
        <v>15931.349608135901</v>
      </c>
      <c r="Q4187">
        <v>16327.5236901935</v>
      </c>
      <c r="R4187">
        <v>16579.245001004001</v>
      </c>
      <c r="S4187">
        <v>17328.600556138499</v>
      </c>
      <c r="T4187">
        <v>17567.111119996101</v>
      </c>
      <c r="U4187">
        <v>17917.0082684929</v>
      </c>
      <c r="V4187">
        <v>18425.3269561905</v>
      </c>
      <c r="W4187">
        <v>19713.164530557799</v>
      </c>
      <c r="X4187">
        <v>20200.828764207199</v>
      </c>
      <c r="Y4187">
        <v>20930.022687311299</v>
      </c>
    </row>
    <row r="4188" spans="1:47" x14ac:dyDescent="0.25">
      <c r="A4188" t="str">
        <f t="shared" si="65"/>
        <v>Zell am SeePensionisteneinkommenNettobezüge 1000 EUR</v>
      </c>
      <c r="B4188">
        <v>4187</v>
      </c>
      <c r="C4188">
        <v>506</v>
      </c>
      <c r="D4188" t="s">
        <v>226</v>
      </c>
      <c r="E4188" t="s">
        <v>44</v>
      </c>
      <c r="F4188" t="s">
        <v>60</v>
      </c>
      <c r="G4188">
        <v>204027.37539999999</v>
      </c>
      <c r="H4188">
        <v>211112.95736</v>
      </c>
      <c r="I4188">
        <v>219176.93726999999</v>
      </c>
      <c r="J4188">
        <v>228132.72122000001</v>
      </c>
      <c r="K4188">
        <v>240390.79490000001</v>
      </c>
      <c r="L4188">
        <v>257066.32464000001</v>
      </c>
      <c r="M4188">
        <v>271258.13731999998</v>
      </c>
      <c r="N4188">
        <v>280901.90126000001</v>
      </c>
      <c r="O4188">
        <v>294976.39536000002</v>
      </c>
      <c r="P4188">
        <v>309386.80939000001</v>
      </c>
      <c r="Q4188">
        <v>323170.6764</v>
      </c>
      <c r="R4188">
        <v>330258.56041999999</v>
      </c>
      <c r="S4188">
        <v>346797.28292999999</v>
      </c>
      <c r="T4188">
        <v>355892.10418000002</v>
      </c>
      <c r="U4188">
        <v>368893.28324000002</v>
      </c>
      <c r="V4188">
        <v>386931.86608000001</v>
      </c>
      <c r="W4188">
        <v>413838.46299000003</v>
      </c>
      <c r="X4188">
        <v>433671.39191000001</v>
      </c>
      <c r="Y4188">
        <v>457572.15599</v>
      </c>
    </row>
    <row r="4189" spans="1:47" x14ac:dyDescent="0.25">
      <c r="A4189" t="str">
        <f t="shared" si="65"/>
        <v>Zell am SeePensionisteneinkommenSV-Beiträge 1000 EUR</v>
      </c>
      <c r="B4189">
        <v>4188</v>
      </c>
      <c r="C4189">
        <v>506</v>
      </c>
      <c r="D4189" t="s">
        <v>226</v>
      </c>
      <c r="E4189" t="s">
        <v>44</v>
      </c>
      <c r="F4189" t="s">
        <v>61</v>
      </c>
      <c r="G4189">
        <v>11816.717479999999</v>
      </c>
      <c r="H4189">
        <v>13344.143470000001</v>
      </c>
      <c r="I4189">
        <v>14008.249680000001</v>
      </c>
      <c r="J4189">
        <v>14570.607599999999</v>
      </c>
      <c r="K4189">
        <v>15688.428159999999</v>
      </c>
      <c r="L4189">
        <v>16653.022990000001</v>
      </c>
      <c r="M4189">
        <v>17587.80301</v>
      </c>
      <c r="N4189">
        <v>18268.038100000002</v>
      </c>
      <c r="O4189">
        <v>19204.991679999999</v>
      </c>
      <c r="P4189">
        <v>20167.91014</v>
      </c>
      <c r="Q4189">
        <v>21083.051500000001</v>
      </c>
      <c r="R4189">
        <v>21607.635409999999</v>
      </c>
      <c r="S4189">
        <v>22062.308089999999</v>
      </c>
      <c r="T4189">
        <v>22660.937409999999</v>
      </c>
      <c r="U4189">
        <v>23467.195329999999</v>
      </c>
      <c r="V4189">
        <v>24624.846560000002</v>
      </c>
      <c r="W4189">
        <v>25979.944289999999</v>
      </c>
      <c r="X4189">
        <v>27272.239119999998</v>
      </c>
      <c r="Y4189">
        <v>28566.164830000002</v>
      </c>
    </row>
    <row r="4190" spans="1:47" x14ac:dyDescent="0.25">
      <c r="A4190" t="str">
        <f t="shared" si="65"/>
        <v>Zell am SeePensionisteneinkommenSV-Beiträge Fälle</v>
      </c>
      <c r="B4190">
        <v>4189</v>
      </c>
      <c r="C4190">
        <v>506</v>
      </c>
      <c r="D4190" t="s">
        <v>226</v>
      </c>
      <c r="E4190" t="s">
        <v>44</v>
      </c>
      <c r="F4190" t="s">
        <v>62</v>
      </c>
      <c r="G4190">
        <v>15253</v>
      </c>
      <c r="H4190">
        <v>15441</v>
      </c>
      <c r="I4190">
        <v>15612</v>
      </c>
      <c r="J4190">
        <v>15895</v>
      </c>
      <c r="K4190">
        <v>16247</v>
      </c>
      <c r="L4190">
        <v>16534</v>
      </c>
      <c r="M4190">
        <v>17079</v>
      </c>
      <c r="N4190">
        <v>17451</v>
      </c>
      <c r="O4190">
        <v>17818</v>
      </c>
      <c r="P4190">
        <v>18285</v>
      </c>
      <c r="Q4190">
        <v>18654</v>
      </c>
      <c r="R4190">
        <v>18745</v>
      </c>
      <c r="S4190">
        <v>18862</v>
      </c>
      <c r="T4190">
        <v>19114</v>
      </c>
      <c r="U4190">
        <v>19460</v>
      </c>
      <c r="V4190">
        <v>19866</v>
      </c>
      <c r="W4190">
        <v>20155</v>
      </c>
      <c r="X4190">
        <v>20631</v>
      </c>
      <c r="Y4190">
        <v>21068</v>
      </c>
    </row>
    <row r="4191" spans="1:47" x14ac:dyDescent="0.25">
      <c r="A4191" t="str">
        <f t="shared" si="65"/>
        <v>Zell am SeeUnselbstständig BeschäftigteFrauen</v>
      </c>
      <c r="B4191">
        <v>4190</v>
      </c>
      <c r="C4191">
        <v>506</v>
      </c>
      <c r="D4191" t="s">
        <v>226</v>
      </c>
      <c r="E4191" t="s">
        <v>38</v>
      </c>
      <c r="F4191" t="s">
        <v>47</v>
      </c>
      <c r="G4191">
        <v>11220</v>
      </c>
      <c r="H4191">
        <v>10489</v>
      </c>
      <c r="I4191">
        <v>11534</v>
      </c>
      <c r="J4191">
        <v>10485</v>
      </c>
      <c r="K4191">
        <v>11789</v>
      </c>
      <c r="L4191">
        <v>10751</v>
      </c>
      <c r="M4191">
        <v>11963</v>
      </c>
      <c r="N4191">
        <v>11084</v>
      </c>
      <c r="O4191">
        <v>17288</v>
      </c>
      <c r="P4191">
        <v>16622</v>
      </c>
      <c r="Q4191">
        <v>17444</v>
      </c>
      <c r="R4191">
        <v>16509</v>
      </c>
      <c r="S4191">
        <v>17406</v>
      </c>
      <c r="T4191">
        <v>16713</v>
      </c>
      <c r="U4191">
        <v>18123</v>
      </c>
      <c r="V4191">
        <v>17339</v>
      </c>
      <c r="W4191">
        <v>18319</v>
      </c>
      <c r="X4191">
        <v>17537</v>
      </c>
      <c r="Y4191">
        <v>18560</v>
      </c>
      <c r="Z4191">
        <v>17853</v>
      </c>
      <c r="AA4191">
        <v>19132</v>
      </c>
      <c r="AB4191">
        <v>18202</v>
      </c>
      <c r="AC4191">
        <v>19249</v>
      </c>
      <c r="AD4191">
        <v>18555</v>
      </c>
      <c r="AE4191">
        <v>19560</v>
      </c>
      <c r="AF4191">
        <v>18900</v>
      </c>
      <c r="AG4191">
        <v>19983</v>
      </c>
      <c r="AH4191">
        <v>19250</v>
      </c>
      <c r="AI4191">
        <v>20292</v>
      </c>
      <c r="AJ4191">
        <v>19702</v>
      </c>
      <c r="AK4191">
        <v>20612</v>
      </c>
      <c r="AL4191">
        <v>19855</v>
      </c>
      <c r="AM4191">
        <v>20656</v>
      </c>
      <c r="AN4191">
        <v>19156</v>
      </c>
      <c r="AO4191">
        <v>16112</v>
      </c>
      <c r="AP4191">
        <v>19811</v>
      </c>
      <c r="AQ4191">
        <v>20080</v>
      </c>
      <c r="AR4191">
        <v>20281</v>
      </c>
      <c r="AS4191">
        <v>20926</v>
      </c>
      <c r="AT4191">
        <v>20443</v>
      </c>
      <c r="AU4191">
        <v>20816</v>
      </c>
    </row>
    <row r="4192" spans="1:47" x14ac:dyDescent="0.25">
      <c r="A4192" t="str">
        <f t="shared" si="65"/>
        <v>Zell am SeeUnselbstständig BeschäftigteInsgesamt</v>
      </c>
      <c r="B4192">
        <v>4191</v>
      </c>
      <c r="C4192">
        <v>506</v>
      </c>
      <c r="D4192" t="s">
        <v>226</v>
      </c>
      <c r="E4192" t="s">
        <v>38</v>
      </c>
      <c r="F4192" t="s">
        <v>48</v>
      </c>
      <c r="G4192">
        <v>23286</v>
      </c>
      <c r="H4192">
        <v>24153</v>
      </c>
      <c r="I4192">
        <v>24075</v>
      </c>
      <c r="J4192">
        <v>24086</v>
      </c>
      <c r="K4192">
        <v>24800</v>
      </c>
      <c r="L4192">
        <v>24945</v>
      </c>
      <c r="M4192">
        <v>25343</v>
      </c>
      <c r="N4192">
        <v>25667</v>
      </c>
      <c r="O4192">
        <v>36090</v>
      </c>
      <c r="P4192">
        <v>36154</v>
      </c>
      <c r="Q4192">
        <v>35741</v>
      </c>
      <c r="R4192">
        <v>35611</v>
      </c>
      <c r="S4192">
        <v>35770</v>
      </c>
      <c r="T4192">
        <v>36150</v>
      </c>
      <c r="U4192">
        <v>36996</v>
      </c>
      <c r="V4192">
        <v>37099</v>
      </c>
      <c r="W4192">
        <v>37452</v>
      </c>
      <c r="X4192">
        <v>37458</v>
      </c>
      <c r="Y4192">
        <v>37836</v>
      </c>
      <c r="Z4192">
        <v>38060</v>
      </c>
      <c r="AA4192">
        <v>38705</v>
      </c>
      <c r="AB4192">
        <v>38338</v>
      </c>
      <c r="AC4192">
        <v>38763</v>
      </c>
      <c r="AD4192">
        <v>39054</v>
      </c>
      <c r="AE4192">
        <v>39347</v>
      </c>
      <c r="AF4192">
        <v>39490</v>
      </c>
      <c r="AG4192">
        <v>40232</v>
      </c>
      <c r="AH4192">
        <v>40308</v>
      </c>
      <c r="AI4192">
        <v>41151</v>
      </c>
      <c r="AJ4192">
        <v>41266</v>
      </c>
      <c r="AK4192">
        <v>41744</v>
      </c>
      <c r="AL4192">
        <v>41549</v>
      </c>
      <c r="AM4192">
        <v>42083</v>
      </c>
      <c r="AN4192">
        <v>40182</v>
      </c>
      <c r="AO4192">
        <v>32999</v>
      </c>
      <c r="AP4192">
        <v>41429</v>
      </c>
      <c r="AQ4192">
        <v>40895</v>
      </c>
      <c r="AR4192">
        <v>42193</v>
      </c>
      <c r="AS4192">
        <v>42442</v>
      </c>
      <c r="AT4192">
        <v>42589</v>
      </c>
      <c r="AU4192">
        <v>42239</v>
      </c>
    </row>
    <row r="4193" spans="1:47" x14ac:dyDescent="0.25">
      <c r="A4193" t="str">
        <f t="shared" si="65"/>
        <v>Zell am SeeUnselbstständig BeschäftigteMänner</v>
      </c>
      <c r="B4193">
        <v>4192</v>
      </c>
      <c r="C4193">
        <v>506</v>
      </c>
      <c r="D4193" t="s">
        <v>226</v>
      </c>
      <c r="E4193" t="s">
        <v>38</v>
      </c>
      <c r="F4193" t="s">
        <v>49</v>
      </c>
      <c r="G4193">
        <v>12066</v>
      </c>
      <c r="H4193">
        <v>13664</v>
      </c>
      <c r="I4193">
        <v>12541</v>
      </c>
      <c r="J4193">
        <v>13601</v>
      </c>
      <c r="K4193">
        <v>13011</v>
      </c>
      <c r="L4193">
        <v>14194</v>
      </c>
      <c r="M4193">
        <v>13380</v>
      </c>
      <c r="N4193">
        <v>14583</v>
      </c>
      <c r="O4193">
        <v>18802</v>
      </c>
      <c r="P4193">
        <v>19532</v>
      </c>
      <c r="Q4193">
        <v>18297</v>
      </c>
      <c r="R4193">
        <v>19102</v>
      </c>
      <c r="S4193">
        <v>18364</v>
      </c>
      <c r="T4193">
        <v>19437</v>
      </c>
      <c r="U4193">
        <v>18873</v>
      </c>
      <c r="V4193">
        <v>19760</v>
      </c>
      <c r="W4193">
        <v>19133</v>
      </c>
      <c r="X4193">
        <v>19921</v>
      </c>
      <c r="Y4193">
        <v>19276</v>
      </c>
      <c r="Z4193">
        <v>20207</v>
      </c>
      <c r="AA4193">
        <v>19573</v>
      </c>
      <c r="AB4193">
        <v>20136</v>
      </c>
      <c r="AC4193">
        <v>19514</v>
      </c>
      <c r="AD4193">
        <v>20499</v>
      </c>
      <c r="AE4193">
        <v>19787</v>
      </c>
      <c r="AF4193">
        <v>20590</v>
      </c>
      <c r="AG4193">
        <v>20249</v>
      </c>
      <c r="AH4193">
        <v>21058</v>
      </c>
      <c r="AI4193">
        <v>20859</v>
      </c>
      <c r="AJ4193">
        <v>21564</v>
      </c>
      <c r="AK4193">
        <v>21132</v>
      </c>
      <c r="AL4193">
        <v>21694</v>
      </c>
      <c r="AM4193">
        <v>21427</v>
      </c>
      <c r="AN4193">
        <v>21026</v>
      </c>
      <c r="AO4193">
        <v>16887</v>
      </c>
      <c r="AP4193">
        <v>21618</v>
      </c>
      <c r="AQ4193">
        <v>20815</v>
      </c>
      <c r="AR4193">
        <v>21912</v>
      </c>
      <c r="AS4193">
        <v>21516</v>
      </c>
      <c r="AT4193">
        <v>22146</v>
      </c>
      <c r="AU4193">
        <v>21423</v>
      </c>
    </row>
    <row r="4194" spans="1:47" x14ac:dyDescent="0.25">
      <c r="A4194" t="str">
        <f t="shared" si="65"/>
        <v>Zell am SeeUnselbstständig Beschäftigte GW mgfInsgesamt</v>
      </c>
      <c r="B4194">
        <v>4193</v>
      </c>
      <c r="C4194">
        <v>506</v>
      </c>
      <c r="D4194" t="s">
        <v>226</v>
      </c>
      <c r="E4194" t="s">
        <v>450</v>
      </c>
      <c r="F4194" t="s">
        <v>48</v>
      </c>
      <c r="G4194">
        <v>30762.658358625999</v>
      </c>
      <c r="H4194">
        <v>32732.613969049002</v>
      </c>
      <c r="I4194">
        <v>31500.277093344001</v>
      </c>
      <c r="J4194">
        <v>32097.354374056002</v>
      </c>
      <c r="K4194">
        <v>31222.512942403999</v>
      </c>
      <c r="L4194">
        <v>33334.014084772003</v>
      </c>
      <c r="M4194">
        <v>29983.429874558002</v>
      </c>
      <c r="N4194">
        <v>22301.999423106001</v>
      </c>
      <c r="O4194">
        <v>31323.200749508</v>
      </c>
      <c r="P4194">
        <v>31874.347645958002</v>
      </c>
      <c r="Q4194">
        <v>32939.442703014</v>
      </c>
      <c r="R4194">
        <v>33787.206358684001</v>
      </c>
      <c r="S4194">
        <v>33183.347254779997</v>
      </c>
      <c r="T4194">
        <v>34186.532417219998</v>
      </c>
    </row>
    <row r="4195" spans="1:47" x14ac:dyDescent="0.25">
      <c r="A4195" t="str">
        <f t="shared" si="65"/>
        <v>Zell am SeeUnselbstständig Beschäftigte GW ogfInsgesamt</v>
      </c>
      <c r="B4195">
        <v>4194</v>
      </c>
      <c r="C4195">
        <v>506</v>
      </c>
      <c r="D4195" t="s">
        <v>226</v>
      </c>
      <c r="E4195" t="s">
        <v>449</v>
      </c>
      <c r="F4195" t="s">
        <v>48</v>
      </c>
      <c r="G4195">
        <v>28266.380847557</v>
      </c>
      <c r="H4195">
        <v>29790.130945512999</v>
      </c>
      <c r="I4195">
        <v>29105.801469230999</v>
      </c>
      <c r="J4195">
        <v>29111.818777647</v>
      </c>
      <c r="K4195">
        <v>28859.131497687002</v>
      </c>
      <c r="L4195">
        <v>30215.871905004002</v>
      </c>
      <c r="M4195">
        <v>27753.218580738001</v>
      </c>
      <c r="N4195">
        <v>20426.719993292001</v>
      </c>
      <c r="O4195">
        <v>29027.307920324001</v>
      </c>
      <c r="P4195">
        <v>29265.427173986001</v>
      </c>
      <c r="Q4195">
        <v>30546.689424024</v>
      </c>
      <c r="R4195">
        <v>30942.314941454999</v>
      </c>
      <c r="S4195">
        <v>30714.769080080001</v>
      </c>
      <c r="T4195">
        <v>31209.456599239998</v>
      </c>
    </row>
    <row r="4196" spans="1:47" x14ac:dyDescent="0.25">
      <c r="A4196" t="str">
        <f t="shared" si="65"/>
        <v>Zell am SeeUnternehmenInsgesamt</v>
      </c>
      <c r="B4196">
        <v>4195</v>
      </c>
      <c r="C4196">
        <v>506</v>
      </c>
      <c r="D4196" t="s">
        <v>226</v>
      </c>
      <c r="E4196" t="s">
        <v>475</v>
      </c>
      <c r="F4196" t="s">
        <v>48</v>
      </c>
      <c r="G4196">
        <v>8360</v>
      </c>
      <c r="H4196">
        <v>8409</v>
      </c>
      <c r="I4196">
        <v>8649</v>
      </c>
    </row>
    <row r="4197" spans="1:47" x14ac:dyDescent="0.25">
      <c r="A4197" t="str">
        <f t="shared" si="65"/>
        <v>Zell am SeeWohnbevölkerungInsgesamt</v>
      </c>
      <c r="B4197">
        <v>4196</v>
      </c>
      <c r="C4197">
        <v>506</v>
      </c>
      <c r="D4197" t="s">
        <v>226</v>
      </c>
      <c r="E4197" t="s">
        <v>42</v>
      </c>
      <c r="F4197" t="s">
        <v>48</v>
      </c>
      <c r="G4197">
        <v>84290</v>
      </c>
      <c r="H4197">
        <v>84075</v>
      </c>
      <c r="I4197">
        <v>84233</v>
      </c>
      <c r="J4197">
        <v>84433</v>
      </c>
      <c r="K4197">
        <v>84651</v>
      </c>
      <c r="L4197">
        <v>84608</v>
      </c>
      <c r="M4197">
        <v>84591</v>
      </c>
      <c r="N4197">
        <v>84305</v>
      </c>
      <c r="O4197">
        <v>84165</v>
      </c>
      <c r="P4197">
        <v>84251</v>
      </c>
      <c r="Q4197">
        <v>84524</v>
      </c>
      <c r="R4197">
        <v>84730</v>
      </c>
      <c r="S4197">
        <v>84964</v>
      </c>
      <c r="T4197">
        <v>85516</v>
      </c>
      <c r="U4197">
        <v>86445</v>
      </c>
      <c r="V4197">
        <v>86923</v>
      </c>
      <c r="W4197">
        <v>87257</v>
      </c>
      <c r="X4197">
        <v>87462</v>
      </c>
      <c r="Y4197">
        <v>87628</v>
      </c>
      <c r="Z4197">
        <v>88168</v>
      </c>
      <c r="AA4197">
        <v>88646</v>
      </c>
      <c r="AB4197">
        <v>89625</v>
      </c>
    </row>
    <row r="4198" spans="1:47" x14ac:dyDescent="0.25">
      <c r="A4198" t="str">
        <f t="shared" si="65"/>
        <v>Salzburg: nicht bezirksweise erfassbarUnselbstständig BeschäftigteFrauen</v>
      </c>
      <c r="B4198">
        <v>4197</v>
      </c>
      <c r="C4198">
        <v>590</v>
      </c>
      <c r="D4198" t="s">
        <v>227</v>
      </c>
      <c r="E4198" t="s">
        <v>38</v>
      </c>
      <c r="F4198" t="s">
        <v>47</v>
      </c>
      <c r="G4198">
        <v>16989</v>
      </c>
      <c r="H4198">
        <v>17294</v>
      </c>
      <c r="I4198">
        <v>18045</v>
      </c>
      <c r="J4198">
        <v>18088</v>
      </c>
      <c r="K4198">
        <v>18777</v>
      </c>
      <c r="L4198">
        <v>18779</v>
      </c>
      <c r="M4198">
        <v>18875</v>
      </c>
      <c r="N4198">
        <v>18846</v>
      </c>
    </row>
    <row r="4199" spans="1:47" x14ac:dyDescent="0.25">
      <c r="A4199" t="str">
        <f t="shared" si="65"/>
        <v>Salzburg: nicht bezirksweise erfassbarUnselbstständig BeschäftigteInsgesamt</v>
      </c>
      <c r="B4199">
        <v>4198</v>
      </c>
      <c r="C4199">
        <v>590</v>
      </c>
      <c r="D4199" t="s">
        <v>227</v>
      </c>
      <c r="E4199" t="s">
        <v>38</v>
      </c>
      <c r="F4199" t="s">
        <v>48</v>
      </c>
      <c r="G4199">
        <v>34654</v>
      </c>
      <c r="H4199">
        <v>34086</v>
      </c>
      <c r="I4199">
        <v>36502</v>
      </c>
      <c r="J4199">
        <v>35405</v>
      </c>
      <c r="K4199">
        <v>37201</v>
      </c>
      <c r="L4199">
        <v>35951</v>
      </c>
      <c r="M4199">
        <v>37067</v>
      </c>
      <c r="N4199">
        <v>36105</v>
      </c>
    </row>
    <row r="4200" spans="1:47" x14ac:dyDescent="0.25">
      <c r="A4200" t="str">
        <f t="shared" si="65"/>
        <v>Salzburg: nicht bezirksweise erfassbarUnselbstständig BeschäftigteMänner</v>
      </c>
      <c r="B4200">
        <v>4199</v>
      </c>
      <c r="C4200">
        <v>590</v>
      </c>
      <c r="D4200" t="s">
        <v>227</v>
      </c>
      <c r="E4200" t="s">
        <v>38</v>
      </c>
      <c r="F4200" t="s">
        <v>49</v>
      </c>
      <c r="G4200">
        <v>17665</v>
      </c>
      <c r="H4200">
        <v>16792</v>
      </c>
      <c r="I4200">
        <v>18457</v>
      </c>
      <c r="J4200">
        <v>17317</v>
      </c>
      <c r="K4200">
        <v>18424</v>
      </c>
      <c r="L4200">
        <v>17172</v>
      </c>
      <c r="M4200">
        <v>18192</v>
      </c>
      <c r="N4200">
        <v>17259</v>
      </c>
    </row>
    <row r="4201" spans="1:47" x14ac:dyDescent="0.25">
      <c r="A4201" t="str">
        <f t="shared" si="65"/>
        <v>keine Zuordnung SalzburgKammermitgliedschaftenAktiv</v>
      </c>
      <c r="B4201">
        <v>4200</v>
      </c>
      <c r="C4201">
        <v>599</v>
      </c>
      <c r="D4201" t="s">
        <v>228</v>
      </c>
      <c r="E4201" t="s">
        <v>39</v>
      </c>
      <c r="F4201" t="s">
        <v>50</v>
      </c>
      <c r="H4201">
        <v>1</v>
      </c>
      <c r="I4201">
        <v>1</v>
      </c>
      <c r="J4201">
        <v>8</v>
      </c>
      <c r="K4201">
        <v>12</v>
      </c>
      <c r="M4201">
        <v>1</v>
      </c>
      <c r="AE4201">
        <v>2</v>
      </c>
      <c r="AF4201">
        <v>4</v>
      </c>
      <c r="AG4201">
        <v>37</v>
      </c>
      <c r="AH4201">
        <v>36</v>
      </c>
      <c r="AI4201">
        <v>41</v>
      </c>
      <c r="AJ4201">
        <v>46</v>
      </c>
      <c r="AK4201">
        <v>42</v>
      </c>
      <c r="AL4201">
        <v>44</v>
      </c>
      <c r="AM4201">
        <v>42</v>
      </c>
      <c r="AN4201">
        <v>40</v>
      </c>
      <c r="AO4201">
        <v>41</v>
      </c>
      <c r="AP4201">
        <v>42</v>
      </c>
      <c r="AQ4201">
        <v>50</v>
      </c>
      <c r="AR4201">
        <v>52</v>
      </c>
    </row>
    <row r="4202" spans="1:47" x14ac:dyDescent="0.25">
      <c r="A4202" t="str">
        <f t="shared" si="65"/>
        <v>keine Zuordnung SalzburgKammermitgliedschaftenInsgesamt</v>
      </c>
      <c r="B4202">
        <v>4201</v>
      </c>
      <c r="C4202">
        <v>599</v>
      </c>
      <c r="D4202" t="s">
        <v>228</v>
      </c>
      <c r="E4202" t="s">
        <v>39</v>
      </c>
      <c r="F4202" t="s">
        <v>48</v>
      </c>
      <c r="H4202">
        <v>1</v>
      </c>
      <c r="I4202">
        <v>1</v>
      </c>
      <c r="J4202">
        <v>9</v>
      </c>
      <c r="K4202">
        <v>12</v>
      </c>
      <c r="M4202">
        <v>1</v>
      </c>
      <c r="AE4202">
        <v>2</v>
      </c>
      <c r="AF4202">
        <v>5</v>
      </c>
      <c r="AG4202">
        <v>40</v>
      </c>
      <c r="AH4202">
        <v>39</v>
      </c>
      <c r="AI4202">
        <v>44</v>
      </c>
      <c r="AJ4202">
        <v>52</v>
      </c>
      <c r="AK4202">
        <v>51</v>
      </c>
      <c r="AL4202">
        <v>51</v>
      </c>
      <c r="AM4202">
        <v>49</v>
      </c>
      <c r="AN4202">
        <v>48</v>
      </c>
      <c r="AO4202">
        <v>49</v>
      </c>
      <c r="AP4202">
        <v>50</v>
      </c>
      <c r="AQ4202">
        <v>58</v>
      </c>
      <c r="AR4202">
        <v>59</v>
      </c>
    </row>
    <row r="4203" spans="1:47" x14ac:dyDescent="0.25">
      <c r="A4203" t="str">
        <f t="shared" si="65"/>
        <v>keine Zuordnung SalzburgKammermitgliedschaftenRuhend</v>
      </c>
      <c r="B4203">
        <v>4202</v>
      </c>
      <c r="C4203">
        <v>599</v>
      </c>
      <c r="D4203" t="s">
        <v>228</v>
      </c>
      <c r="E4203" t="s">
        <v>39</v>
      </c>
      <c r="F4203" t="s">
        <v>51</v>
      </c>
      <c r="H4203">
        <v>0</v>
      </c>
      <c r="I4203">
        <v>0</v>
      </c>
      <c r="J4203">
        <v>1</v>
      </c>
      <c r="K4203">
        <v>0</v>
      </c>
      <c r="M4203">
        <v>0</v>
      </c>
      <c r="AE4203">
        <v>0</v>
      </c>
      <c r="AF4203">
        <v>1</v>
      </c>
      <c r="AG4203">
        <v>3</v>
      </c>
      <c r="AH4203">
        <v>3</v>
      </c>
      <c r="AI4203">
        <v>3</v>
      </c>
      <c r="AJ4203">
        <v>6</v>
      </c>
      <c r="AK4203">
        <v>9</v>
      </c>
      <c r="AL4203">
        <v>7</v>
      </c>
      <c r="AM4203">
        <v>7</v>
      </c>
      <c r="AN4203">
        <v>8</v>
      </c>
      <c r="AO4203">
        <v>8</v>
      </c>
      <c r="AP4203">
        <v>8</v>
      </c>
      <c r="AQ4203">
        <v>8</v>
      </c>
      <c r="AR4203">
        <v>7</v>
      </c>
    </row>
    <row r="4204" spans="1:47" x14ac:dyDescent="0.25">
      <c r="A4204" t="str">
        <f t="shared" si="65"/>
        <v>keine Zuordnung SalzburgLehrlinge1. Lehrjahr, männlich</v>
      </c>
      <c r="B4204">
        <v>4203</v>
      </c>
      <c r="C4204">
        <v>599</v>
      </c>
      <c r="D4204" t="s">
        <v>228</v>
      </c>
      <c r="E4204" t="s">
        <v>46</v>
      </c>
      <c r="F4204" t="s">
        <v>65</v>
      </c>
      <c r="G4204">
        <v>14</v>
      </c>
      <c r="H4204">
        <v>19</v>
      </c>
      <c r="I4204">
        <v>3</v>
      </c>
      <c r="J4204">
        <v>8</v>
      </c>
      <c r="M4204">
        <v>0</v>
      </c>
      <c r="O4204">
        <v>0</v>
      </c>
      <c r="R4204">
        <v>1</v>
      </c>
      <c r="T4204">
        <v>0</v>
      </c>
      <c r="X4204">
        <v>0</v>
      </c>
      <c r="AA4204">
        <v>0</v>
      </c>
      <c r="AB4204">
        <v>0</v>
      </c>
    </row>
    <row r="4205" spans="1:47" x14ac:dyDescent="0.25">
      <c r="A4205" t="str">
        <f t="shared" si="65"/>
        <v>keine Zuordnung SalzburgLehrlinge1. Lehrjahr, weiblich</v>
      </c>
      <c r="B4205">
        <v>4204</v>
      </c>
      <c r="C4205">
        <v>599</v>
      </c>
      <c r="D4205" t="s">
        <v>228</v>
      </c>
      <c r="E4205" t="s">
        <v>46</v>
      </c>
      <c r="F4205" t="s">
        <v>66</v>
      </c>
      <c r="G4205">
        <v>3</v>
      </c>
      <c r="H4205">
        <v>1</v>
      </c>
      <c r="I4205">
        <v>1</v>
      </c>
      <c r="J4205">
        <v>5</v>
      </c>
      <c r="O4205">
        <v>1</v>
      </c>
      <c r="R4205">
        <v>1</v>
      </c>
      <c r="AA4205">
        <v>1</v>
      </c>
    </row>
    <row r="4206" spans="1:47" x14ac:dyDescent="0.25">
      <c r="A4206" t="str">
        <f t="shared" si="65"/>
        <v>keine Zuordnung SalzburgLehrlinge2. Lehrjahr, männlich</v>
      </c>
      <c r="B4206">
        <v>4205</v>
      </c>
      <c r="C4206">
        <v>599</v>
      </c>
      <c r="D4206" t="s">
        <v>228</v>
      </c>
      <c r="E4206" t="s">
        <v>46</v>
      </c>
      <c r="F4206" t="s">
        <v>67</v>
      </c>
      <c r="G4206">
        <v>16</v>
      </c>
      <c r="H4206">
        <v>13</v>
      </c>
      <c r="I4206">
        <v>0</v>
      </c>
      <c r="J4206">
        <v>1</v>
      </c>
      <c r="M4206">
        <v>0</v>
      </c>
      <c r="O4206">
        <v>0</v>
      </c>
      <c r="R4206">
        <v>1</v>
      </c>
      <c r="T4206">
        <v>0</v>
      </c>
      <c r="X4206">
        <v>0</v>
      </c>
      <c r="AA4206">
        <v>0</v>
      </c>
      <c r="AB4206">
        <v>0</v>
      </c>
    </row>
    <row r="4207" spans="1:47" x14ac:dyDescent="0.25">
      <c r="A4207" t="str">
        <f t="shared" si="65"/>
        <v>keine Zuordnung SalzburgLehrlinge2. Lehrjahr, weiblich</v>
      </c>
      <c r="B4207">
        <v>4206</v>
      </c>
      <c r="C4207">
        <v>599</v>
      </c>
      <c r="D4207" t="s">
        <v>228</v>
      </c>
      <c r="E4207" t="s">
        <v>46</v>
      </c>
      <c r="F4207" t="s">
        <v>68</v>
      </c>
      <c r="G4207">
        <v>3</v>
      </c>
      <c r="H4207">
        <v>2</v>
      </c>
      <c r="J4207">
        <v>1</v>
      </c>
      <c r="AB4207">
        <v>1</v>
      </c>
    </row>
    <row r="4208" spans="1:47" x14ac:dyDescent="0.25">
      <c r="A4208" t="str">
        <f t="shared" si="65"/>
        <v>keine Zuordnung SalzburgLehrlinge3. Lehrjahr, männlich</v>
      </c>
      <c r="B4208">
        <v>4207</v>
      </c>
      <c r="C4208">
        <v>599</v>
      </c>
      <c r="D4208" t="s">
        <v>228</v>
      </c>
      <c r="E4208" t="s">
        <v>46</v>
      </c>
      <c r="F4208" t="s">
        <v>69</v>
      </c>
      <c r="G4208">
        <v>17</v>
      </c>
      <c r="H4208">
        <v>16</v>
      </c>
      <c r="I4208">
        <v>0</v>
      </c>
      <c r="J4208">
        <v>0</v>
      </c>
      <c r="M4208">
        <v>1</v>
      </c>
      <c r="O4208">
        <v>0</v>
      </c>
      <c r="R4208">
        <v>0</v>
      </c>
      <c r="T4208">
        <v>0</v>
      </c>
      <c r="X4208">
        <v>0</v>
      </c>
      <c r="AA4208">
        <v>1</v>
      </c>
      <c r="AB4208">
        <v>0</v>
      </c>
    </row>
    <row r="4209" spans="1:28" x14ac:dyDescent="0.25">
      <c r="A4209" t="str">
        <f t="shared" si="65"/>
        <v>keine Zuordnung SalzburgLehrlinge3. Lehrjahr, weiblich</v>
      </c>
      <c r="B4209">
        <v>4208</v>
      </c>
      <c r="C4209">
        <v>599</v>
      </c>
      <c r="D4209" t="s">
        <v>228</v>
      </c>
      <c r="E4209" t="s">
        <v>46</v>
      </c>
      <c r="F4209" t="s">
        <v>70</v>
      </c>
      <c r="H4209">
        <v>2</v>
      </c>
      <c r="I4209">
        <v>2</v>
      </c>
      <c r="J4209">
        <v>3</v>
      </c>
      <c r="M4209">
        <v>1</v>
      </c>
      <c r="X4209">
        <v>1</v>
      </c>
      <c r="AA4209">
        <v>1</v>
      </c>
    </row>
    <row r="4210" spans="1:28" x14ac:dyDescent="0.25">
      <c r="A4210" t="str">
        <f t="shared" si="65"/>
        <v>keine Zuordnung SalzburgLehrlinge4. Lehrjahr, männlich</v>
      </c>
      <c r="B4210">
        <v>4209</v>
      </c>
      <c r="C4210">
        <v>599</v>
      </c>
      <c r="D4210" t="s">
        <v>228</v>
      </c>
      <c r="E4210" t="s">
        <v>46</v>
      </c>
      <c r="F4210" t="s">
        <v>71</v>
      </c>
      <c r="G4210">
        <v>1</v>
      </c>
      <c r="H4210">
        <v>15</v>
      </c>
      <c r="I4210">
        <v>0</v>
      </c>
      <c r="J4210">
        <v>0</v>
      </c>
      <c r="M4210">
        <v>0</v>
      </c>
      <c r="O4210">
        <v>0</v>
      </c>
      <c r="R4210">
        <v>0</v>
      </c>
      <c r="T4210">
        <v>0</v>
      </c>
      <c r="X4210">
        <v>1</v>
      </c>
      <c r="AA4210">
        <v>0</v>
      </c>
      <c r="AB4210">
        <v>0</v>
      </c>
    </row>
    <row r="4211" spans="1:28" x14ac:dyDescent="0.25">
      <c r="A4211" t="str">
        <f t="shared" si="65"/>
        <v>keine Zuordnung SalzburgLehrlinge4. Lehrjahr, weiblich</v>
      </c>
      <c r="B4211">
        <v>4210</v>
      </c>
      <c r="C4211">
        <v>599</v>
      </c>
      <c r="D4211" t="s">
        <v>228</v>
      </c>
      <c r="E4211" t="s">
        <v>46</v>
      </c>
      <c r="F4211" t="s">
        <v>72</v>
      </c>
      <c r="T4211">
        <v>1</v>
      </c>
    </row>
    <row r="4212" spans="1:28" x14ac:dyDescent="0.25">
      <c r="A4212" t="str">
        <f t="shared" si="65"/>
        <v>keine Zuordnung SalzburgLehrlingeFrauen</v>
      </c>
      <c r="B4212">
        <v>4211</v>
      </c>
      <c r="C4212">
        <v>599</v>
      </c>
      <c r="D4212" t="s">
        <v>228</v>
      </c>
      <c r="E4212" t="s">
        <v>46</v>
      </c>
      <c r="F4212" t="s">
        <v>47</v>
      </c>
      <c r="G4212">
        <v>6</v>
      </c>
      <c r="H4212">
        <v>5</v>
      </c>
      <c r="I4212">
        <v>3</v>
      </c>
      <c r="J4212">
        <v>9</v>
      </c>
      <c r="M4212">
        <v>1</v>
      </c>
      <c r="O4212">
        <v>1</v>
      </c>
      <c r="R4212">
        <v>1</v>
      </c>
      <c r="T4212">
        <v>1</v>
      </c>
      <c r="X4212">
        <v>1</v>
      </c>
      <c r="AA4212">
        <v>2</v>
      </c>
      <c r="AB4212">
        <v>1</v>
      </c>
    </row>
    <row r="4213" spans="1:28" x14ac:dyDescent="0.25">
      <c r="A4213" t="str">
        <f t="shared" si="65"/>
        <v>keine Zuordnung SalzburgLehrlingeInsgesamt</v>
      </c>
      <c r="B4213">
        <v>4212</v>
      </c>
      <c r="C4213">
        <v>599</v>
      </c>
      <c r="D4213" t="s">
        <v>228</v>
      </c>
      <c r="E4213" t="s">
        <v>46</v>
      </c>
      <c r="F4213" t="s">
        <v>48</v>
      </c>
      <c r="G4213">
        <v>54</v>
      </c>
      <c r="H4213">
        <v>68</v>
      </c>
      <c r="I4213">
        <v>6</v>
      </c>
      <c r="J4213">
        <v>18</v>
      </c>
      <c r="M4213">
        <v>2</v>
      </c>
      <c r="O4213">
        <v>1</v>
      </c>
      <c r="R4213">
        <v>3</v>
      </c>
      <c r="T4213">
        <v>1</v>
      </c>
      <c r="X4213">
        <v>2</v>
      </c>
      <c r="AA4213">
        <v>3</v>
      </c>
      <c r="AB4213">
        <v>1</v>
      </c>
    </row>
    <row r="4214" spans="1:28" x14ac:dyDescent="0.25">
      <c r="A4214" t="str">
        <f t="shared" si="65"/>
        <v>keine Zuordnung SalzburgLehrlingeMänner</v>
      </c>
      <c r="B4214">
        <v>4213</v>
      </c>
      <c r="C4214">
        <v>599</v>
      </c>
      <c r="D4214" t="s">
        <v>228</v>
      </c>
      <c r="E4214" t="s">
        <v>46</v>
      </c>
      <c r="F4214" t="s">
        <v>49</v>
      </c>
      <c r="G4214">
        <v>48</v>
      </c>
      <c r="H4214">
        <v>63</v>
      </c>
      <c r="I4214">
        <v>3</v>
      </c>
      <c r="J4214">
        <v>9</v>
      </c>
      <c r="M4214">
        <v>1</v>
      </c>
      <c r="O4214">
        <v>0</v>
      </c>
      <c r="R4214">
        <v>2</v>
      </c>
      <c r="T4214">
        <v>0</v>
      </c>
      <c r="X4214">
        <v>1</v>
      </c>
      <c r="AA4214">
        <v>1</v>
      </c>
      <c r="AB4214">
        <v>0</v>
      </c>
    </row>
    <row r="4215" spans="1:28" x14ac:dyDescent="0.25">
      <c r="A4215" t="str">
        <f t="shared" si="65"/>
        <v>keine Zuordnung SalzburgUnselbstständig BeschäftigteInsgesamt</v>
      </c>
      <c r="B4215">
        <v>4214</v>
      </c>
      <c r="C4215">
        <v>599</v>
      </c>
      <c r="D4215" t="s">
        <v>228</v>
      </c>
      <c r="E4215" t="s">
        <v>38</v>
      </c>
      <c r="F4215" t="s">
        <v>48</v>
      </c>
      <c r="M4215">
        <v>0</v>
      </c>
    </row>
    <row r="4216" spans="1:28" x14ac:dyDescent="0.25">
      <c r="A4216" t="str">
        <f t="shared" si="65"/>
        <v>SteiermarkArbeitnehmereinkommenBrutto_Schnitt</v>
      </c>
      <c r="B4216">
        <v>4215</v>
      </c>
      <c r="C4216">
        <v>600</v>
      </c>
      <c r="D4216" t="s">
        <v>229</v>
      </c>
      <c r="E4216" t="s">
        <v>43</v>
      </c>
      <c r="F4216" t="s">
        <v>54</v>
      </c>
      <c r="G4216">
        <v>23700.741969005201</v>
      </c>
      <c r="H4216">
        <v>24297.458631936599</v>
      </c>
      <c r="I4216">
        <v>24930.0966730082</v>
      </c>
      <c r="J4216">
        <v>25711.6152444738</v>
      </c>
      <c r="K4216">
        <v>26506.483622307001</v>
      </c>
      <c r="L4216">
        <v>26573.685044397698</v>
      </c>
      <c r="M4216">
        <v>26744.803947472999</v>
      </c>
      <c r="N4216">
        <v>27455.309872535501</v>
      </c>
      <c r="O4216">
        <v>28266.127250472699</v>
      </c>
      <c r="P4216">
        <v>28921.673108767001</v>
      </c>
      <c r="Q4216">
        <v>29410.796023107701</v>
      </c>
      <c r="R4216">
        <v>30062.8537680835</v>
      </c>
      <c r="S4216">
        <v>30810.528679503699</v>
      </c>
      <c r="T4216">
        <v>31578.9654311663</v>
      </c>
      <c r="U4216">
        <v>32684.2655840548</v>
      </c>
      <c r="V4216">
        <v>33663.921181776102</v>
      </c>
      <c r="W4216">
        <v>34379.179780573999</v>
      </c>
      <c r="X4216">
        <v>35590.1279025517</v>
      </c>
      <c r="Y4216">
        <v>37294.645994415798</v>
      </c>
    </row>
    <row r="4217" spans="1:28" x14ac:dyDescent="0.25">
      <c r="A4217" t="str">
        <f t="shared" si="65"/>
        <v>SteiermarkArbeitnehmereinkommenBruttobezüge 1000 EUR</v>
      </c>
      <c r="B4217">
        <v>4216</v>
      </c>
      <c r="C4217">
        <v>600</v>
      </c>
      <c r="D4217" t="s">
        <v>229</v>
      </c>
      <c r="E4217" t="s">
        <v>43</v>
      </c>
      <c r="F4217" t="s">
        <v>55</v>
      </c>
      <c r="G4217">
        <v>12219391.53696</v>
      </c>
      <c r="H4217">
        <v>12723072.64311</v>
      </c>
      <c r="I4217">
        <v>13379259.911599999</v>
      </c>
      <c r="J4217">
        <v>14110303.04163</v>
      </c>
      <c r="K4217">
        <v>14910718.738539999</v>
      </c>
      <c r="L4217">
        <v>14918546.50498</v>
      </c>
      <c r="M4217">
        <v>15339054.38721</v>
      </c>
      <c r="N4217">
        <v>15973746.38163</v>
      </c>
      <c r="O4217">
        <v>16534723.393200001</v>
      </c>
      <c r="P4217">
        <v>16976964.271499999</v>
      </c>
      <c r="Q4217">
        <v>17360604.676520001</v>
      </c>
      <c r="R4217">
        <v>17871284.302390002</v>
      </c>
      <c r="S4217">
        <v>18468169.806310002</v>
      </c>
      <c r="T4217">
        <v>19186526.763909999</v>
      </c>
      <c r="U4217">
        <v>20166649.445080001</v>
      </c>
      <c r="V4217">
        <v>21013457.232639998</v>
      </c>
      <c r="W4217">
        <v>20980719.561409999</v>
      </c>
      <c r="X4217">
        <v>22030111.221039999</v>
      </c>
      <c r="Y4217">
        <v>23575251.045680001</v>
      </c>
    </row>
    <row r="4218" spans="1:28" x14ac:dyDescent="0.25">
      <c r="A4218" t="str">
        <f t="shared" si="65"/>
        <v>SteiermarkArbeitnehmereinkommenBruttobezüge Fälle</v>
      </c>
      <c r="B4218">
        <v>4217</v>
      </c>
      <c r="C4218">
        <v>600</v>
      </c>
      <c r="D4218" t="s">
        <v>229</v>
      </c>
      <c r="E4218" t="s">
        <v>43</v>
      </c>
      <c r="F4218" t="s">
        <v>56</v>
      </c>
      <c r="G4218">
        <v>515570</v>
      </c>
      <c r="H4218">
        <v>523638</v>
      </c>
      <c r="I4218">
        <v>536671</v>
      </c>
      <c r="J4218">
        <v>548791</v>
      </c>
      <c r="K4218">
        <v>562531</v>
      </c>
      <c r="L4218">
        <v>561403</v>
      </c>
      <c r="M4218">
        <v>573534</v>
      </c>
      <c r="N4218">
        <v>581809</v>
      </c>
      <c r="O4218">
        <v>584966</v>
      </c>
      <c r="P4218">
        <v>586998</v>
      </c>
      <c r="Q4218">
        <v>590280</v>
      </c>
      <c r="R4218">
        <v>594464</v>
      </c>
      <c r="S4218">
        <v>599411</v>
      </c>
      <c r="T4218">
        <v>607573</v>
      </c>
      <c r="U4218">
        <v>617014</v>
      </c>
      <c r="V4218">
        <v>624213</v>
      </c>
      <c r="W4218">
        <v>610274</v>
      </c>
      <c r="X4218">
        <v>618995</v>
      </c>
      <c r="Y4218">
        <v>632135</v>
      </c>
    </row>
    <row r="4219" spans="1:28" x14ac:dyDescent="0.25">
      <c r="A4219" t="str">
        <f t="shared" si="65"/>
        <v>SteiermarkArbeitnehmereinkommenLohnsteuer 1000 EUR</v>
      </c>
      <c r="B4219">
        <v>4218</v>
      </c>
      <c r="C4219">
        <v>600</v>
      </c>
      <c r="D4219" t="s">
        <v>229</v>
      </c>
      <c r="E4219" t="s">
        <v>43</v>
      </c>
      <c r="F4219" t="s">
        <v>57</v>
      </c>
      <c r="G4219">
        <v>1709513.23896</v>
      </c>
      <c r="H4219">
        <v>1721075.74028</v>
      </c>
      <c r="I4219">
        <v>1860720.80323</v>
      </c>
      <c r="J4219">
        <v>2016954.7882300001</v>
      </c>
      <c r="K4219">
        <v>2202129.2901499998</v>
      </c>
      <c r="L4219">
        <v>2001072.82818</v>
      </c>
      <c r="M4219">
        <v>2082504.0707700001</v>
      </c>
      <c r="N4219">
        <v>2237498.1620299998</v>
      </c>
      <c r="O4219">
        <v>2378188.2730299998</v>
      </c>
      <c r="P4219">
        <v>2505887.4026000001</v>
      </c>
      <c r="Q4219">
        <v>2607692.2458199998</v>
      </c>
      <c r="R4219">
        <v>2748771.3525899998</v>
      </c>
      <c r="S4219">
        <v>2439754.3496099999</v>
      </c>
      <c r="T4219">
        <v>2580178.5648400001</v>
      </c>
      <c r="U4219">
        <v>2766752.9697599998</v>
      </c>
      <c r="V4219">
        <v>2865475.5938200001</v>
      </c>
      <c r="W4219">
        <v>2725375.6528400001</v>
      </c>
      <c r="X4219">
        <v>2973685.32889</v>
      </c>
      <c r="Y4219">
        <v>3148687.3059200002</v>
      </c>
    </row>
    <row r="4220" spans="1:28" x14ac:dyDescent="0.25">
      <c r="A4220" t="str">
        <f t="shared" si="65"/>
        <v>SteiermarkArbeitnehmereinkommenLohnsteuer Fälle</v>
      </c>
      <c r="B4220">
        <v>4219</v>
      </c>
      <c r="C4220">
        <v>600</v>
      </c>
      <c r="D4220" t="s">
        <v>229</v>
      </c>
      <c r="E4220" t="s">
        <v>43</v>
      </c>
      <c r="F4220" t="s">
        <v>58</v>
      </c>
      <c r="G4220">
        <v>414151</v>
      </c>
      <c r="H4220">
        <v>410270</v>
      </c>
      <c r="I4220">
        <v>423601</v>
      </c>
      <c r="J4220">
        <v>436293</v>
      </c>
      <c r="K4220">
        <v>454637</v>
      </c>
      <c r="L4220">
        <v>442037</v>
      </c>
      <c r="M4220">
        <v>453916</v>
      </c>
      <c r="N4220">
        <v>465066</v>
      </c>
      <c r="O4220">
        <v>472327</v>
      </c>
      <c r="P4220">
        <v>479100</v>
      </c>
      <c r="Q4220">
        <v>484113</v>
      </c>
      <c r="R4220">
        <v>490420</v>
      </c>
      <c r="S4220">
        <v>493786</v>
      </c>
      <c r="T4220">
        <v>505609</v>
      </c>
      <c r="U4220">
        <v>520278</v>
      </c>
      <c r="V4220">
        <v>533202</v>
      </c>
      <c r="W4220">
        <v>525892</v>
      </c>
      <c r="X4220">
        <v>537541</v>
      </c>
      <c r="Y4220">
        <v>553977</v>
      </c>
    </row>
    <row r="4221" spans="1:28" x14ac:dyDescent="0.25">
      <c r="A4221" t="str">
        <f t="shared" si="65"/>
        <v>SteiermarkArbeitnehmereinkommenNetto_Schnitt</v>
      </c>
      <c r="B4221">
        <v>4220</v>
      </c>
      <c r="C4221">
        <v>600</v>
      </c>
      <c r="D4221" t="s">
        <v>229</v>
      </c>
      <c r="E4221" t="s">
        <v>43</v>
      </c>
      <c r="F4221" t="s">
        <v>59</v>
      </c>
      <c r="G4221">
        <v>16593.260030199599</v>
      </c>
      <c r="H4221">
        <v>17116.4534118991</v>
      </c>
      <c r="I4221">
        <v>17477.505904175901</v>
      </c>
      <c r="J4221">
        <v>17950.413732860001</v>
      </c>
      <c r="K4221">
        <v>18435.758733385399</v>
      </c>
      <c r="L4221">
        <v>18886.2500012112</v>
      </c>
      <c r="M4221">
        <v>18935.321212813898</v>
      </c>
      <c r="N4221">
        <v>19316.698186294801</v>
      </c>
      <c r="O4221">
        <v>19783.2951931565</v>
      </c>
      <c r="P4221">
        <v>20123.3565258655</v>
      </c>
      <c r="Q4221">
        <v>20368.349506200499</v>
      </c>
      <c r="R4221">
        <v>20695.409796724402</v>
      </c>
      <c r="S4221">
        <v>21864.0433046607</v>
      </c>
      <c r="T4221">
        <v>22321.423165775999</v>
      </c>
      <c r="U4221">
        <v>23025.259676133799</v>
      </c>
      <c r="V4221">
        <v>23772.507038751199</v>
      </c>
      <c r="W4221">
        <v>24523.403584111398</v>
      </c>
      <c r="X4221">
        <v>25200.692806032399</v>
      </c>
      <c r="Y4221">
        <v>26496.276557112</v>
      </c>
    </row>
    <row r="4222" spans="1:28" x14ac:dyDescent="0.25">
      <c r="A4222" t="str">
        <f t="shared" si="65"/>
        <v>SteiermarkArbeitnehmereinkommenNettobezüge 1000 EUR</v>
      </c>
      <c r="B4222">
        <v>4221</v>
      </c>
      <c r="C4222">
        <v>600</v>
      </c>
      <c r="D4222" t="s">
        <v>229</v>
      </c>
      <c r="E4222" t="s">
        <v>43</v>
      </c>
      <c r="F4222" t="s">
        <v>60</v>
      </c>
      <c r="G4222">
        <v>8554987.0737699997</v>
      </c>
      <c r="H4222">
        <v>8962825.4317000005</v>
      </c>
      <c r="I4222">
        <v>9379670.5711000003</v>
      </c>
      <c r="J4222">
        <v>9851025.5028700009</v>
      </c>
      <c r="K4222">
        <v>10370685.796049999</v>
      </c>
      <c r="L4222">
        <v>10602797.409430001</v>
      </c>
      <c r="M4222">
        <v>10860050.51647</v>
      </c>
      <c r="N4222">
        <v>11238628.855070001</v>
      </c>
      <c r="O4222">
        <v>11572555.05596</v>
      </c>
      <c r="P4222">
        <v>11812370.03397</v>
      </c>
      <c r="Q4222">
        <v>12023029.346519999</v>
      </c>
      <c r="R4222">
        <v>12302676.089400001</v>
      </c>
      <c r="S4222">
        <v>13105548.06129</v>
      </c>
      <c r="T4222">
        <v>13561894.0371</v>
      </c>
      <c r="U4222">
        <v>14206907.57381</v>
      </c>
      <c r="V4222">
        <v>14839107.936179999</v>
      </c>
      <c r="W4222">
        <v>14965995.598889999</v>
      </c>
      <c r="X4222">
        <v>15599102.84347</v>
      </c>
      <c r="Y4222">
        <v>16749223.78143</v>
      </c>
    </row>
    <row r="4223" spans="1:28" x14ac:dyDescent="0.25">
      <c r="A4223" t="str">
        <f t="shared" si="65"/>
        <v>SteiermarkArbeitnehmereinkommenSV-Beiträge 1000 EUR</v>
      </c>
      <c r="B4223">
        <v>4222</v>
      </c>
      <c r="C4223">
        <v>600</v>
      </c>
      <c r="D4223" t="s">
        <v>229</v>
      </c>
      <c r="E4223" t="s">
        <v>43</v>
      </c>
      <c r="F4223" t="s">
        <v>61</v>
      </c>
      <c r="G4223">
        <v>1954891.2242300001</v>
      </c>
      <c r="H4223">
        <v>2039171.47113</v>
      </c>
      <c r="I4223">
        <v>2138868.5372700002</v>
      </c>
      <c r="J4223">
        <v>2242322.7505299998</v>
      </c>
      <c r="K4223">
        <v>2337903.65234</v>
      </c>
      <c r="L4223">
        <v>2314676.26737</v>
      </c>
      <c r="M4223">
        <v>2396499.7999700001</v>
      </c>
      <c r="N4223">
        <v>2497619.3645299999</v>
      </c>
      <c r="O4223">
        <v>2583980.06421</v>
      </c>
      <c r="P4223">
        <v>2658706.8349299999</v>
      </c>
      <c r="Q4223">
        <v>2729883.0841799998</v>
      </c>
      <c r="R4223">
        <v>2819836.8604000001</v>
      </c>
      <c r="S4223">
        <v>2922867.3954099999</v>
      </c>
      <c r="T4223">
        <v>3044454.1619699998</v>
      </c>
      <c r="U4223">
        <v>3192988.9015100002</v>
      </c>
      <c r="V4223">
        <v>3308873.7026399998</v>
      </c>
      <c r="W4223">
        <v>3289348.3096799999</v>
      </c>
      <c r="X4223">
        <v>3457323.04868</v>
      </c>
      <c r="Y4223">
        <v>3677339.9583299998</v>
      </c>
    </row>
    <row r="4224" spans="1:28" x14ac:dyDescent="0.25">
      <c r="A4224" t="str">
        <f t="shared" si="65"/>
        <v>SteiermarkArbeitnehmereinkommenSV-Beiträge Fälle</v>
      </c>
      <c r="B4224">
        <v>4223</v>
      </c>
      <c r="C4224">
        <v>600</v>
      </c>
      <c r="D4224" t="s">
        <v>229</v>
      </c>
      <c r="E4224" t="s">
        <v>43</v>
      </c>
      <c r="F4224" t="s">
        <v>62</v>
      </c>
      <c r="G4224">
        <v>489438</v>
      </c>
      <c r="H4224">
        <v>497100</v>
      </c>
      <c r="I4224">
        <v>508987</v>
      </c>
      <c r="J4224">
        <v>520724</v>
      </c>
      <c r="K4224">
        <v>532324</v>
      </c>
      <c r="L4224">
        <v>526250</v>
      </c>
      <c r="M4224">
        <v>537311</v>
      </c>
      <c r="N4224">
        <v>545725</v>
      </c>
      <c r="O4224">
        <v>548427</v>
      </c>
      <c r="P4224">
        <v>550392</v>
      </c>
      <c r="Q4224">
        <v>552643</v>
      </c>
      <c r="R4224">
        <v>556153</v>
      </c>
      <c r="S4224">
        <v>561571</v>
      </c>
      <c r="T4224">
        <v>568628</v>
      </c>
      <c r="U4224">
        <v>579625</v>
      </c>
      <c r="V4224">
        <v>586216</v>
      </c>
      <c r="W4224">
        <v>574237</v>
      </c>
      <c r="X4224">
        <v>585749</v>
      </c>
      <c r="Y4224">
        <v>598785</v>
      </c>
    </row>
    <row r="4225" spans="1:47" x14ac:dyDescent="0.25">
      <c r="A4225" t="str">
        <f t="shared" si="65"/>
        <v>SteiermarkArbeitsloseFrauen</v>
      </c>
      <c r="B4225">
        <v>4224</v>
      </c>
      <c r="C4225">
        <v>600</v>
      </c>
      <c r="D4225" t="s">
        <v>229</v>
      </c>
      <c r="E4225" t="s">
        <v>36</v>
      </c>
      <c r="F4225" t="s">
        <v>47</v>
      </c>
      <c r="G4225">
        <v>14888</v>
      </c>
      <c r="H4225">
        <v>13408</v>
      </c>
      <c r="I4225">
        <v>15684</v>
      </c>
      <c r="J4225">
        <v>14683</v>
      </c>
      <c r="K4225">
        <v>16044</v>
      </c>
      <c r="L4225">
        <v>13991</v>
      </c>
      <c r="M4225">
        <v>15997</v>
      </c>
      <c r="N4225">
        <v>13618</v>
      </c>
      <c r="O4225">
        <v>14266</v>
      </c>
      <c r="P4225">
        <v>12818</v>
      </c>
      <c r="Q4225">
        <v>15855</v>
      </c>
      <c r="R4225">
        <v>15542</v>
      </c>
      <c r="S4225">
        <v>16080</v>
      </c>
      <c r="T4225">
        <v>14398</v>
      </c>
      <c r="U4225">
        <v>15001</v>
      </c>
      <c r="V4225">
        <v>13860</v>
      </c>
      <c r="W4225">
        <v>16042</v>
      </c>
      <c r="X4225">
        <v>14976</v>
      </c>
      <c r="Y4225">
        <v>16906</v>
      </c>
      <c r="Z4225">
        <v>16638</v>
      </c>
      <c r="AA4225">
        <v>18330</v>
      </c>
      <c r="AB4225">
        <v>17464</v>
      </c>
      <c r="AC4225">
        <v>19374</v>
      </c>
      <c r="AD4225">
        <v>18156</v>
      </c>
      <c r="AE4225">
        <v>20301</v>
      </c>
      <c r="AF4225">
        <v>18420</v>
      </c>
      <c r="AG4225">
        <v>19532</v>
      </c>
      <c r="AH4225">
        <v>17062</v>
      </c>
      <c r="AI4225">
        <v>16818</v>
      </c>
      <c r="AJ4225">
        <v>15050</v>
      </c>
      <c r="AK4225">
        <v>15974</v>
      </c>
      <c r="AL4225">
        <v>14969</v>
      </c>
      <c r="AM4225">
        <v>16242</v>
      </c>
      <c r="AN4225">
        <v>21164</v>
      </c>
      <c r="AO4225">
        <v>22010</v>
      </c>
      <c r="AP4225">
        <v>15407</v>
      </c>
      <c r="AQ4225">
        <v>14784</v>
      </c>
      <c r="AR4225">
        <v>13258</v>
      </c>
      <c r="AS4225">
        <v>14336</v>
      </c>
      <c r="AT4225">
        <v>14345</v>
      </c>
      <c r="AU4225">
        <v>15109</v>
      </c>
    </row>
    <row r="4226" spans="1:47" x14ac:dyDescent="0.25">
      <c r="A4226" t="str">
        <f t="shared" si="65"/>
        <v>SteiermarkArbeitsloseInsgesamt</v>
      </c>
      <c r="B4226">
        <v>4225</v>
      </c>
      <c r="C4226">
        <v>600</v>
      </c>
      <c r="D4226" t="s">
        <v>229</v>
      </c>
      <c r="E4226" t="s">
        <v>36</v>
      </c>
      <c r="F4226" t="s">
        <v>48</v>
      </c>
      <c r="G4226">
        <v>46513</v>
      </c>
      <c r="H4226">
        <v>26614</v>
      </c>
      <c r="I4226">
        <v>48277</v>
      </c>
      <c r="J4226">
        <v>28948</v>
      </c>
      <c r="K4226">
        <v>49445</v>
      </c>
      <c r="L4226">
        <v>27163</v>
      </c>
      <c r="M4226">
        <v>45618</v>
      </c>
      <c r="N4226">
        <v>26513</v>
      </c>
      <c r="O4226">
        <v>41948</v>
      </c>
      <c r="P4226">
        <v>25369</v>
      </c>
      <c r="Q4226">
        <v>49430</v>
      </c>
      <c r="R4226">
        <v>34614</v>
      </c>
      <c r="S4226">
        <v>50533</v>
      </c>
      <c r="T4226">
        <v>29137</v>
      </c>
      <c r="U4226">
        <v>44839</v>
      </c>
      <c r="V4226">
        <v>27175</v>
      </c>
      <c r="W4226">
        <v>46511</v>
      </c>
      <c r="X4226">
        <v>29793</v>
      </c>
      <c r="Y4226">
        <v>49896</v>
      </c>
      <c r="Z4226">
        <v>33788</v>
      </c>
      <c r="AA4226">
        <v>53069</v>
      </c>
      <c r="AB4226">
        <v>36584</v>
      </c>
      <c r="AC4226">
        <v>56290</v>
      </c>
      <c r="AD4226">
        <v>39291</v>
      </c>
      <c r="AE4226">
        <v>58034</v>
      </c>
      <c r="AF4226">
        <v>39082</v>
      </c>
      <c r="AG4226">
        <v>56569</v>
      </c>
      <c r="AH4226">
        <v>35356</v>
      </c>
      <c r="AI4226">
        <v>47112</v>
      </c>
      <c r="AJ4226">
        <v>30535</v>
      </c>
      <c r="AK4226">
        <v>44842</v>
      </c>
      <c r="AL4226">
        <v>30544</v>
      </c>
      <c r="AM4226">
        <v>44973</v>
      </c>
      <c r="AN4226">
        <v>43706</v>
      </c>
      <c r="AO4226">
        <v>55629</v>
      </c>
      <c r="AP4226">
        <v>31526</v>
      </c>
      <c r="AQ4226">
        <v>40567</v>
      </c>
      <c r="AR4226">
        <v>27042</v>
      </c>
      <c r="AS4226">
        <v>40148</v>
      </c>
      <c r="AT4226">
        <v>29473</v>
      </c>
      <c r="AU4226">
        <v>44081</v>
      </c>
    </row>
    <row r="4227" spans="1:47" x14ac:dyDescent="0.25">
      <c r="A4227" t="str">
        <f t="shared" ref="A4227:A4290" si="66">D4227&amp;E4227&amp;F4227</f>
        <v>SteiermarkArbeitsloseMänner</v>
      </c>
      <c r="B4227">
        <v>4226</v>
      </c>
      <c r="C4227">
        <v>600</v>
      </c>
      <c r="D4227" t="s">
        <v>229</v>
      </c>
      <c r="E4227" t="s">
        <v>36</v>
      </c>
      <c r="F4227" t="s">
        <v>49</v>
      </c>
      <c r="G4227">
        <v>31625</v>
      </c>
      <c r="H4227">
        <v>13206</v>
      </c>
      <c r="I4227">
        <v>32593</v>
      </c>
      <c r="J4227">
        <v>14265</v>
      </c>
      <c r="K4227">
        <v>33401</v>
      </c>
      <c r="L4227">
        <v>13172</v>
      </c>
      <c r="M4227">
        <v>29621</v>
      </c>
      <c r="N4227">
        <v>12895</v>
      </c>
      <c r="O4227">
        <v>27682</v>
      </c>
      <c r="P4227">
        <v>12551</v>
      </c>
      <c r="Q4227">
        <v>33575</v>
      </c>
      <c r="R4227">
        <v>19072</v>
      </c>
      <c r="S4227">
        <v>34453</v>
      </c>
      <c r="T4227">
        <v>14739</v>
      </c>
      <c r="U4227">
        <v>29838</v>
      </c>
      <c r="V4227">
        <v>13315</v>
      </c>
      <c r="W4227">
        <v>30469</v>
      </c>
      <c r="X4227">
        <v>14817</v>
      </c>
      <c r="Y4227">
        <v>32990</v>
      </c>
      <c r="Z4227">
        <v>17150</v>
      </c>
      <c r="AA4227">
        <v>34739</v>
      </c>
      <c r="AB4227">
        <v>19120</v>
      </c>
      <c r="AC4227">
        <v>36916</v>
      </c>
      <c r="AD4227">
        <v>21135</v>
      </c>
      <c r="AE4227">
        <v>37733</v>
      </c>
      <c r="AF4227">
        <v>20662</v>
      </c>
      <c r="AG4227">
        <v>37037</v>
      </c>
      <c r="AH4227">
        <v>18294</v>
      </c>
      <c r="AI4227">
        <v>30294</v>
      </c>
      <c r="AJ4227">
        <v>15485</v>
      </c>
      <c r="AK4227">
        <v>28868</v>
      </c>
      <c r="AL4227">
        <v>15575</v>
      </c>
      <c r="AM4227">
        <v>28731</v>
      </c>
      <c r="AN4227">
        <v>22542</v>
      </c>
      <c r="AO4227">
        <v>33619</v>
      </c>
      <c r="AP4227">
        <v>16119</v>
      </c>
      <c r="AQ4227">
        <v>25783</v>
      </c>
      <c r="AR4227">
        <v>13784</v>
      </c>
      <c r="AS4227">
        <v>25812</v>
      </c>
      <c r="AT4227">
        <v>15128</v>
      </c>
      <c r="AU4227">
        <v>28972</v>
      </c>
    </row>
    <row r="4228" spans="1:47" x14ac:dyDescent="0.25">
      <c r="A4228" t="str">
        <f t="shared" si="66"/>
        <v>Steiermarkarbeitslose AusländerFrauen</v>
      </c>
      <c r="B4228">
        <v>4227</v>
      </c>
      <c r="C4228">
        <v>600</v>
      </c>
      <c r="D4228" t="s">
        <v>229</v>
      </c>
      <c r="E4228" t="s">
        <v>37</v>
      </c>
      <c r="F4228" t="s">
        <v>47</v>
      </c>
      <c r="G4228">
        <v>1076</v>
      </c>
      <c r="H4228">
        <v>1006</v>
      </c>
      <c r="I4228">
        <v>1252</v>
      </c>
      <c r="J4228">
        <v>1265</v>
      </c>
      <c r="K4228">
        <v>1458</v>
      </c>
      <c r="L4228">
        <v>1184</v>
      </c>
      <c r="M4228">
        <v>1601</v>
      </c>
      <c r="N4228">
        <v>1263</v>
      </c>
      <c r="O4228">
        <v>1470</v>
      </c>
      <c r="P4228">
        <v>1307</v>
      </c>
      <c r="Q4228">
        <v>1760</v>
      </c>
      <c r="R4228">
        <v>1598</v>
      </c>
      <c r="S4228">
        <v>1844</v>
      </c>
      <c r="T4228">
        <v>1563</v>
      </c>
      <c r="U4228">
        <v>1877</v>
      </c>
      <c r="V4228">
        <v>1655</v>
      </c>
      <c r="W4228">
        <v>2360</v>
      </c>
      <c r="X4228">
        <v>1999</v>
      </c>
      <c r="Y4228">
        <v>2556</v>
      </c>
      <c r="Z4228">
        <v>2453</v>
      </c>
      <c r="AA4228">
        <v>3213</v>
      </c>
      <c r="AB4228">
        <v>2891</v>
      </c>
      <c r="AC4228">
        <v>3610</v>
      </c>
      <c r="AD4228">
        <v>3181</v>
      </c>
      <c r="AE4228">
        <v>4020</v>
      </c>
      <c r="AF4228">
        <v>3522</v>
      </c>
      <c r="AG4228">
        <v>4199</v>
      </c>
      <c r="AH4228">
        <v>3410</v>
      </c>
      <c r="AI4228">
        <v>3924</v>
      </c>
      <c r="AJ4228">
        <v>3313</v>
      </c>
      <c r="AK4228">
        <v>4080</v>
      </c>
      <c r="AL4228">
        <v>3452</v>
      </c>
      <c r="AM4228">
        <v>4486</v>
      </c>
      <c r="AN4228">
        <v>5530</v>
      </c>
      <c r="AO4228">
        <v>6199</v>
      </c>
      <c r="AP4228">
        <v>4167</v>
      </c>
      <c r="AQ4228">
        <v>4497</v>
      </c>
      <c r="AR4228">
        <v>3718</v>
      </c>
      <c r="AS4228">
        <v>4516</v>
      </c>
      <c r="AT4228">
        <v>4327</v>
      </c>
      <c r="AU4228">
        <v>5090</v>
      </c>
    </row>
    <row r="4229" spans="1:47" x14ac:dyDescent="0.25">
      <c r="A4229" t="str">
        <f t="shared" si="66"/>
        <v>Steiermarkarbeitslose AusländerInsgesamt</v>
      </c>
      <c r="B4229">
        <v>4228</v>
      </c>
      <c r="C4229">
        <v>600</v>
      </c>
      <c r="D4229" t="s">
        <v>229</v>
      </c>
      <c r="E4229" t="s">
        <v>37</v>
      </c>
      <c r="F4229" t="s">
        <v>48</v>
      </c>
      <c r="G4229">
        <v>4973</v>
      </c>
      <c r="H4229">
        <v>2339</v>
      </c>
      <c r="I4229">
        <v>5501</v>
      </c>
      <c r="J4229">
        <v>2911</v>
      </c>
      <c r="K4229">
        <v>5904</v>
      </c>
      <c r="L4229">
        <v>2695</v>
      </c>
      <c r="M4229">
        <v>5550</v>
      </c>
      <c r="N4229">
        <v>2796</v>
      </c>
      <c r="O4229">
        <v>5233</v>
      </c>
      <c r="P4229">
        <v>2967</v>
      </c>
      <c r="Q4229">
        <v>6598</v>
      </c>
      <c r="R4229">
        <v>4183</v>
      </c>
      <c r="S4229">
        <v>6712</v>
      </c>
      <c r="T4229">
        <v>3463</v>
      </c>
      <c r="U4229">
        <v>6177</v>
      </c>
      <c r="V4229">
        <v>3561</v>
      </c>
      <c r="W4229">
        <v>7220</v>
      </c>
      <c r="X4229">
        <v>4335</v>
      </c>
      <c r="Y4229">
        <v>8230</v>
      </c>
      <c r="Z4229">
        <v>5269</v>
      </c>
      <c r="AA4229">
        <v>9437</v>
      </c>
      <c r="AB4229">
        <v>6464</v>
      </c>
      <c r="AC4229">
        <v>10906</v>
      </c>
      <c r="AD4229">
        <v>7436</v>
      </c>
      <c r="AE4229">
        <v>11842</v>
      </c>
      <c r="AF4229">
        <v>7934</v>
      </c>
      <c r="AG4229">
        <v>12544</v>
      </c>
      <c r="AH4229">
        <v>7287</v>
      </c>
      <c r="AI4229">
        <v>10823</v>
      </c>
      <c r="AJ4229">
        <v>6855</v>
      </c>
      <c r="AK4229">
        <v>11054</v>
      </c>
      <c r="AL4229">
        <v>7162</v>
      </c>
      <c r="AM4229">
        <v>12128</v>
      </c>
      <c r="AN4229">
        <v>11622</v>
      </c>
      <c r="AO4229">
        <v>15478</v>
      </c>
      <c r="AP4229">
        <v>8231</v>
      </c>
      <c r="AQ4229">
        <v>11690</v>
      </c>
      <c r="AR4229">
        <v>7337</v>
      </c>
      <c r="AS4229">
        <v>12025</v>
      </c>
      <c r="AT4229">
        <v>8775</v>
      </c>
      <c r="AU4229">
        <v>14181</v>
      </c>
    </row>
    <row r="4230" spans="1:47" x14ac:dyDescent="0.25">
      <c r="A4230" t="str">
        <f t="shared" si="66"/>
        <v>Steiermarkarbeitslose AusländerMänner</v>
      </c>
      <c r="B4230">
        <v>4229</v>
      </c>
      <c r="C4230">
        <v>600</v>
      </c>
      <c r="D4230" t="s">
        <v>229</v>
      </c>
      <c r="E4230" t="s">
        <v>37</v>
      </c>
      <c r="F4230" t="s">
        <v>49</v>
      </c>
      <c r="G4230">
        <v>3897</v>
      </c>
      <c r="H4230">
        <v>1333</v>
      </c>
      <c r="I4230">
        <v>4249</v>
      </c>
      <c r="J4230">
        <v>1646</v>
      </c>
      <c r="K4230">
        <v>4446</v>
      </c>
      <c r="L4230">
        <v>1511</v>
      </c>
      <c r="M4230">
        <v>3949</v>
      </c>
      <c r="N4230">
        <v>1533</v>
      </c>
      <c r="O4230">
        <v>3763</v>
      </c>
      <c r="P4230">
        <v>1660</v>
      </c>
      <c r="Q4230">
        <v>4838</v>
      </c>
      <c r="R4230">
        <v>2585</v>
      </c>
      <c r="S4230">
        <v>4868</v>
      </c>
      <c r="T4230">
        <v>1900</v>
      </c>
      <c r="U4230">
        <v>4300</v>
      </c>
      <c r="V4230">
        <v>1906</v>
      </c>
      <c r="W4230">
        <v>4860</v>
      </c>
      <c r="X4230">
        <v>2336</v>
      </c>
      <c r="Y4230">
        <v>5674</v>
      </c>
      <c r="Z4230">
        <v>2816</v>
      </c>
      <c r="AA4230">
        <v>6224</v>
      </c>
      <c r="AB4230">
        <v>3573</v>
      </c>
      <c r="AC4230">
        <v>7296</v>
      </c>
      <c r="AD4230">
        <v>4255</v>
      </c>
      <c r="AE4230">
        <v>7822</v>
      </c>
      <c r="AF4230">
        <v>4412</v>
      </c>
      <c r="AG4230">
        <v>8345</v>
      </c>
      <c r="AH4230">
        <v>3877</v>
      </c>
      <c r="AI4230">
        <v>6899</v>
      </c>
      <c r="AJ4230">
        <v>3542</v>
      </c>
      <c r="AK4230">
        <v>6974</v>
      </c>
      <c r="AL4230">
        <v>3710</v>
      </c>
      <c r="AM4230">
        <v>7642</v>
      </c>
      <c r="AN4230">
        <v>6092</v>
      </c>
      <c r="AO4230">
        <v>9279</v>
      </c>
      <c r="AP4230">
        <v>4064</v>
      </c>
      <c r="AQ4230">
        <v>7193</v>
      </c>
      <c r="AR4230">
        <v>3619</v>
      </c>
      <c r="AS4230">
        <v>7509</v>
      </c>
      <c r="AT4230">
        <v>4448</v>
      </c>
      <c r="AU4230">
        <v>9091</v>
      </c>
    </row>
    <row r="4231" spans="1:47" x14ac:dyDescent="0.25">
      <c r="A4231" t="str">
        <f t="shared" si="66"/>
        <v>SteiermarkArbeitsstättenInsgesamt</v>
      </c>
      <c r="B4231">
        <v>4230</v>
      </c>
      <c r="C4231">
        <v>600</v>
      </c>
      <c r="D4231" t="s">
        <v>229</v>
      </c>
      <c r="E4231" t="s">
        <v>476</v>
      </c>
      <c r="F4231" t="s">
        <v>48</v>
      </c>
      <c r="G4231">
        <v>114443</v>
      </c>
      <c r="H4231">
        <v>114872</v>
      </c>
      <c r="I4231">
        <v>116650</v>
      </c>
    </row>
    <row r="4232" spans="1:47" x14ac:dyDescent="0.25">
      <c r="A4232" t="str">
        <f t="shared" si="66"/>
        <v>SteiermarkBeschäftigte in den ArbeitsstättenInsgesamt</v>
      </c>
      <c r="B4232">
        <v>4231</v>
      </c>
      <c r="C4232">
        <v>600</v>
      </c>
      <c r="D4232" t="s">
        <v>229</v>
      </c>
      <c r="E4232" t="s">
        <v>477</v>
      </c>
      <c r="F4232" t="s">
        <v>48</v>
      </c>
      <c r="G4232">
        <v>660245</v>
      </c>
      <c r="H4232">
        <v>646906</v>
      </c>
      <c r="I4232">
        <v>661574</v>
      </c>
    </row>
    <row r="4233" spans="1:47" x14ac:dyDescent="0.25">
      <c r="A4233" t="str">
        <f t="shared" si="66"/>
        <v>SteiermarkGesamteinkommenBruttobezüge Gesamt</v>
      </c>
      <c r="B4233">
        <v>4232</v>
      </c>
      <c r="C4233">
        <v>600</v>
      </c>
      <c r="D4233" t="s">
        <v>229</v>
      </c>
      <c r="E4233" t="s">
        <v>45</v>
      </c>
      <c r="F4233" t="s">
        <v>63</v>
      </c>
      <c r="G4233">
        <v>16865769.945939999</v>
      </c>
      <c r="H4233">
        <v>17489343.129390001</v>
      </c>
      <c r="I4233">
        <v>18323816.97493</v>
      </c>
      <c r="J4233">
        <v>19236858.403749999</v>
      </c>
      <c r="K4233">
        <v>20283263.592209999</v>
      </c>
      <c r="L4233">
        <v>20534765.844450001</v>
      </c>
      <c r="M4233">
        <v>21195715.640810002</v>
      </c>
      <c r="N4233">
        <v>22017815.162829999</v>
      </c>
      <c r="O4233">
        <v>22866503.420419998</v>
      </c>
      <c r="P4233">
        <v>23559448.542780001</v>
      </c>
      <c r="Q4233">
        <v>24188504.142140001</v>
      </c>
      <c r="R4233">
        <v>24817413.899569999</v>
      </c>
      <c r="S4233">
        <v>25535761.979249999</v>
      </c>
      <c r="T4233">
        <v>26402230.53695</v>
      </c>
      <c r="U4233">
        <v>27623993.20848</v>
      </c>
      <c r="V4233">
        <v>28787150.537099998</v>
      </c>
      <c r="W4233">
        <v>29157453.529860001</v>
      </c>
      <c r="X4233">
        <v>30562414.292879999</v>
      </c>
      <c r="Y4233">
        <v>32503981.122170001</v>
      </c>
    </row>
    <row r="4234" spans="1:47" x14ac:dyDescent="0.25">
      <c r="A4234" t="str">
        <f t="shared" si="66"/>
        <v>SteiermarkGesamteinkommenNettobezüge Gesamt</v>
      </c>
      <c r="B4234">
        <v>4233</v>
      </c>
      <c r="C4234">
        <v>600</v>
      </c>
      <c r="D4234" t="s">
        <v>229</v>
      </c>
      <c r="E4234" t="s">
        <v>45</v>
      </c>
      <c r="F4234" t="s">
        <v>64</v>
      </c>
      <c r="G4234">
        <v>12436519.382030001</v>
      </c>
      <c r="H4234">
        <v>12967656.258309999</v>
      </c>
      <c r="I4234">
        <v>13511744.292850001</v>
      </c>
      <c r="J4234">
        <v>14118946.30462</v>
      </c>
      <c r="K4234">
        <v>14816836.885059999</v>
      </c>
      <c r="L4234">
        <v>15310111.93341</v>
      </c>
      <c r="M4234">
        <v>15746765.43007</v>
      </c>
      <c r="N4234">
        <v>16257258.01729</v>
      </c>
      <c r="O4234">
        <v>16800697.824379999</v>
      </c>
      <c r="P4234">
        <v>17228357.886849999</v>
      </c>
      <c r="Q4234">
        <v>17613856.311620001</v>
      </c>
      <c r="R4234">
        <v>17961582.986409999</v>
      </c>
      <c r="S4234">
        <v>19014419.195039999</v>
      </c>
      <c r="T4234">
        <v>19582704.125799999</v>
      </c>
      <c r="U4234">
        <v>20405642.472040001</v>
      </c>
      <c r="V4234">
        <v>21273421.109060001</v>
      </c>
      <c r="W4234">
        <v>21786969.379590001</v>
      </c>
      <c r="X4234">
        <v>22682611.367350001</v>
      </c>
      <c r="Y4234">
        <v>24182796.610920001</v>
      </c>
    </row>
    <row r="4235" spans="1:47" x14ac:dyDescent="0.25">
      <c r="A4235" t="str">
        <f t="shared" si="66"/>
        <v>SteiermarkGründungsintensitätin % der aktiven Wirtschaftskammermitglieder</v>
      </c>
      <c r="B4235">
        <v>4234</v>
      </c>
      <c r="C4235">
        <v>600</v>
      </c>
      <c r="D4235" t="s">
        <v>229</v>
      </c>
      <c r="E4235" t="s">
        <v>40</v>
      </c>
      <c r="F4235" t="s">
        <v>52</v>
      </c>
      <c r="G4235">
        <v>8.3915620024765598</v>
      </c>
      <c r="H4235">
        <v>7.9831583781621598</v>
      </c>
      <c r="I4235">
        <v>7.9018233395687298</v>
      </c>
      <c r="J4235">
        <v>8.0353395030882098</v>
      </c>
      <c r="K4235">
        <v>6.92852196660768</v>
      </c>
      <c r="L4235">
        <v>6.9872431298353401</v>
      </c>
      <c r="M4235">
        <v>9.0517320088380799</v>
      </c>
      <c r="N4235">
        <v>7.5236367442347296</v>
      </c>
      <c r="O4235">
        <v>8.4854757703271293</v>
      </c>
      <c r="P4235">
        <v>7.6763111787918996</v>
      </c>
      <c r="Q4235">
        <v>7.8077934496772601</v>
      </c>
      <c r="R4235">
        <v>8.2870442203258303</v>
      </c>
      <c r="S4235">
        <v>8.3270795185062898</v>
      </c>
      <c r="T4235">
        <v>8.2562298191506294</v>
      </c>
      <c r="U4235">
        <v>8.7164212655951392</v>
      </c>
      <c r="V4235">
        <v>8.5133383366309605</v>
      </c>
      <c r="W4235">
        <v>7.9302728511156104</v>
      </c>
      <c r="X4235">
        <v>7.6435337328436104</v>
      </c>
      <c r="Y4235">
        <v>7.4902025026147703</v>
      </c>
      <c r="Z4235">
        <v>7.5820449732535202</v>
      </c>
      <c r="AA4235">
        <v>6.9889803253878204</v>
      </c>
      <c r="AB4235">
        <v>6.9358105748411001</v>
      </c>
    </row>
    <row r="4236" spans="1:47" x14ac:dyDescent="0.25">
      <c r="A4236" t="str">
        <f t="shared" si="66"/>
        <v>SteiermarkGründungsintensitätje 1.000 Einwohner</v>
      </c>
      <c r="B4236">
        <v>4235</v>
      </c>
      <c r="C4236">
        <v>600</v>
      </c>
      <c r="D4236" t="s">
        <v>229</v>
      </c>
      <c r="E4236" t="s">
        <v>40</v>
      </c>
      <c r="F4236" t="s">
        <v>53</v>
      </c>
      <c r="G4236">
        <v>3.1941298710480499</v>
      </c>
      <c r="H4236">
        <v>3.1479143747507701</v>
      </c>
      <c r="I4236">
        <v>3.22437777226029</v>
      </c>
      <c r="J4236">
        <v>3.3590133524958601</v>
      </c>
      <c r="K4236">
        <v>2.9995319997268601</v>
      </c>
      <c r="L4236">
        <v>3.1019149543070501</v>
      </c>
      <c r="M4236">
        <v>4.1181323268818399</v>
      </c>
      <c r="N4236">
        <v>3.5798621342220001</v>
      </c>
      <c r="O4236">
        <v>4.1500524876664402</v>
      </c>
      <c r="P4236">
        <v>3.87241515462402</v>
      </c>
      <c r="Q4236">
        <v>4.0531283300350101</v>
      </c>
      <c r="R4236">
        <v>4.4105102434327499</v>
      </c>
      <c r="S4236">
        <v>4.5653308054500901</v>
      </c>
      <c r="T4236">
        <v>4.66776361567491</v>
      </c>
      <c r="U4236">
        <v>5.0356652370269099</v>
      </c>
      <c r="V4236">
        <v>5.0424392506898101</v>
      </c>
      <c r="W4236">
        <v>4.8346495040372099</v>
      </c>
      <c r="X4236">
        <v>4.7713209101469598</v>
      </c>
      <c r="Y4236">
        <v>4.7689536623622502</v>
      </c>
      <c r="Z4236">
        <v>4.9668143987901301</v>
      </c>
      <c r="AA4236">
        <v>4.7177717367880803</v>
      </c>
      <c r="AB4236">
        <v>4.7091443394630703</v>
      </c>
    </row>
    <row r="4237" spans="1:47" x14ac:dyDescent="0.25">
      <c r="A4237" t="str">
        <f t="shared" si="66"/>
        <v>SteiermarkKammermitgliedschaftenAktiv</v>
      </c>
      <c r="B4237">
        <v>4236</v>
      </c>
      <c r="C4237">
        <v>600</v>
      </c>
      <c r="D4237" t="s">
        <v>229</v>
      </c>
      <c r="E4237" t="s">
        <v>39</v>
      </c>
      <c r="F4237" t="s">
        <v>50</v>
      </c>
      <c r="G4237">
        <v>45224</v>
      </c>
      <c r="H4237">
        <v>46897</v>
      </c>
      <c r="I4237">
        <v>48661</v>
      </c>
      <c r="J4237">
        <v>50227</v>
      </c>
      <c r="K4237">
        <v>52006</v>
      </c>
      <c r="L4237">
        <v>53383</v>
      </c>
      <c r="M4237">
        <v>54763</v>
      </c>
      <c r="N4237">
        <v>57326</v>
      </c>
      <c r="O4237">
        <v>58389</v>
      </c>
      <c r="P4237">
        <v>58936</v>
      </c>
      <c r="Q4237">
        <v>60652</v>
      </c>
      <c r="R4237">
        <v>61071</v>
      </c>
      <c r="S4237">
        <v>62421</v>
      </c>
      <c r="T4237">
        <v>62745</v>
      </c>
      <c r="U4237">
        <v>64025</v>
      </c>
      <c r="V4237">
        <v>64450</v>
      </c>
      <c r="W4237">
        <v>66101</v>
      </c>
      <c r="X4237">
        <v>66626</v>
      </c>
      <c r="Y4237">
        <v>68505</v>
      </c>
      <c r="Z4237">
        <v>69063</v>
      </c>
      <c r="AA4237">
        <v>70523</v>
      </c>
      <c r="AB4237">
        <v>71177</v>
      </c>
      <c r="AC4237">
        <v>72670</v>
      </c>
      <c r="AD4237">
        <v>73285</v>
      </c>
      <c r="AE4237">
        <v>75107</v>
      </c>
      <c r="AF4237">
        <v>75609</v>
      </c>
      <c r="AG4237">
        <v>76970</v>
      </c>
      <c r="AH4237">
        <v>77595</v>
      </c>
      <c r="AI4237">
        <v>79220</v>
      </c>
      <c r="AJ4237">
        <v>79357</v>
      </c>
      <c r="AK4237">
        <v>80130</v>
      </c>
      <c r="AL4237">
        <v>81693</v>
      </c>
      <c r="AM4237">
        <v>84168</v>
      </c>
      <c r="AN4237">
        <v>84576</v>
      </c>
      <c r="AO4237">
        <v>85926</v>
      </c>
      <c r="AP4237">
        <v>85902</v>
      </c>
      <c r="AQ4237">
        <v>86774</v>
      </c>
      <c r="AR4237">
        <v>87099</v>
      </c>
    </row>
    <row r="4238" spans="1:47" x14ac:dyDescent="0.25">
      <c r="A4238" t="str">
        <f t="shared" si="66"/>
        <v>SteiermarkKammermitgliedschaftenInsgesamt</v>
      </c>
      <c r="B4238">
        <v>4237</v>
      </c>
      <c r="C4238">
        <v>600</v>
      </c>
      <c r="D4238" t="s">
        <v>229</v>
      </c>
      <c r="E4238" t="s">
        <v>39</v>
      </c>
      <c r="F4238" t="s">
        <v>48</v>
      </c>
      <c r="G4238">
        <v>56099</v>
      </c>
      <c r="H4238">
        <v>58467</v>
      </c>
      <c r="I4238">
        <v>60722</v>
      </c>
      <c r="J4238">
        <v>62659</v>
      </c>
      <c r="K4238">
        <v>64535</v>
      </c>
      <c r="L4238">
        <v>65780</v>
      </c>
      <c r="M4238">
        <v>67179</v>
      </c>
      <c r="N4238">
        <v>70016</v>
      </c>
      <c r="O4238">
        <v>70959</v>
      </c>
      <c r="P4238">
        <v>71966</v>
      </c>
      <c r="Q4238">
        <v>73423</v>
      </c>
      <c r="R4238">
        <v>74503</v>
      </c>
      <c r="S4238">
        <v>75666</v>
      </c>
      <c r="T4238">
        <v>76661</v>
      </c>
      <c r="U4238">
        <v>77766</v>
      </c>
      <c r="V4238">
        <v>79031</v>
      </c>
      <c r="W4238">
        <v>80402</v>
      </c>
      <c r="X4238">
        <v>82018</v>
      </c>
      <c r="Y4238">
        <v>83780</v>
      </c>
      <c r="Z4238">
        <v>84956</v>
      </c>
      <c r="AA4238">
        <v>86126</v>
      </c>
      <c r="AB4238">
        <v>87444</v>
      </c>
      <c r="AC4238">
        <v>88419</v>
      </c>
      <c r="AD4238">
        <v>89745</v>
      </c>
      <c r="AE4238">
        <v>91466</v>
      </c>
      <c r="AF4238">
        <v>92570</v>
      </c>
      <c r="AG4238">
        <v>93505</v>
      </c>
      <c r="AH4238">
        <v>94448</v>
      </c>
      <c r="AI4238">
        <v>95768</v>
      </c>
      <c r="AJ4238">
        <v>96134</v>
      </c>
      <c r="AK4238">
        <v>97867</v>
      </c>
      <c r="AL4238">
        <v>99389</v>
      </c>
      <c r="AM4238">
        <v>101243</v>
      </c>
      <c r="AN4238">
        <v>101755</v>
      </c>
      <c r="AO4238">
        <v>102451</v>
      </c>
      <c r="AP4238">
        <v>102443</v>
      </c>
      <c r="AQ4238">
        <v>102710</v>
      </c>
      <c r="AR4238">
        <v>103167</v>
      </c>
    </row>
    <row r="4239" spans="1:47" x14ac:dyDescent="0.25">
      <c r="A4239" t="str">
        <f t="shared" si="66"/>
        <v>SteiermarkKammermitgliedschaftenRuhend</v>
      </c>
      <c r="B4239">
        <v>4238</v>
      </c>
      <c r="C4239">
        <v>600</v>
      </c>
      <c r="D4239" t="s">
        <v>229</v>
      </c>
      <c r="E4239" t="s">
        <v>39</v>
      </c>
      <c r="F4239" t="s">
        <v>51</v>
      </c>
      <c r="G4239">
        <v>10875</v>
      </c>
      <c r="H4239">
        <v>11570</v>
      </c>
      <c r="I4239">
        <v>12061</v>
      </c>
      <c r="J4239">
        <v>12432</v>
      </c>
      <c r="K4239">
        <v>12529</v>
      </c>
      <c r="L4239">
        <v>12397</v>
      </c>
      <c r="M4239">
        <v>12416</v>
      </c>
      <c r="N4239">
        <v>12690</v>
      </c>
      <c r="O4239">
        <v>12570</v>
      </c>
      <c r="P4239">
        <v>13030</v>
      </c>
      <c r="Q4239">
        <v>12771</v>
      </c>
      <c r="R4239">
        <v>13432</v>
      </c>
      <c r="S4239">
        <v>13245</v>
      </c>
      <c r="T4239">
        <v>13916</v>
      </c>
      <c r="U4239">
        <v>13741</v>
      </c>
      <c r="V4239">
        <v>14581</v>
      </c>
      <c r="W4239">
        <v>14301</v>
      </c>
      <c r="X4239">
        <v>15392</v>
      </c>
      <c r="Y4239">
        <v>15275</v>
      </c>
      <c r="Z4239">
        <v>15893</v>
      </c>
      <c r="AA4239">
        <v>15603</v>
      </c>
      <c r="AB4239">
        <v>16267</v>
      </c>
      <c r="AC4239">
        <v>15749</v>
      </c>
      <c r="AD4239">
        <v>16460</v>
      </c>
      <c r="AE4239">
        <v>16359</v>
      </c>
      <c r="AF4239">
        <v>16961</v>
      </c>
      <c r="AG4239">
        <v>16535</v>
      </c>
      <c r="AH4239">
        <v>16853</v>
      </c>
      <c r="AI4239">
        <v>16548</v>
      </c>
      <c r="AJ4239">
        <v>16777</v>
      </c>
      <c r="AK4239">
        <v>17737</v>
      </c>
      <c r="AL4239">
        <v>17696</v>
      </c>
      <c r="AM4239">
        <v>17075</v>
      </c>
      <c r="AN4239">
        <v>17179</v>
      </c>
      <c r="AO4239">
        <v>16525</v>
      </c>
      <c r="AP4239">
        <v>16541</v>
      </c>
      <c r="AQ4239">
        <v>15936</v>
      </c>
      <c r="AR4239">
        <v>16068</v>
      </c>
    </row>
    <row r="4240" spans="1:47" x14ac:dyDescent="0.25">
      <c r="A4240" t="str">
        <f t="shared" si="66"/>
        <v>SteiermarkLehrlinge1. Lehrjahr, männlich</v>
      </c>
      <c r="B4240">
        <v>4239</v>
      </c>
      <c r="C4240">
        <v>600</v>
      </c>
      <c r="D4240" t="s">
        <v>229</v>
      </c>
      <c r="E4240" t="s">
        <v>46</v>
      </c>
      <c r="F4240" t="s">
        <v>65</v>
      </c>
      <c r="G4240">
        <v>3562</v>
      </c>
      <c r="H4240">
        <v>3530</v>
      </c>
      <c r="I4240">
        <v>3554</v>
      </c>
      <c r="J4240">
        <v>3811</v>
      </c>
      <c r="K4240">
        <v>3938</v>
      </c>
      <c r="L4240">
        <v>4008</v>
      </c>
      <c r="M4240">
        <v>4015</v>
      </c>
      <c r="N4240">
        <v>3746</v>
      </c>
      <c r="O4240">
        <v>3556</v>
      </c>
      <c r="P4240">
        <v>3716</v>
      </c>
      <c r="Q4240">
        <v>3490</v>
      </c>
      <c r="R4240">
        <v>3241</v>
      </c>
      <c r="S4240">
        <v>3046</v>
      </c>
      <c r="T4240">
        <v>2951</v>
      </c>
      <c r="U4240">
        <v>3058</v>
      </c>
      <c r="V4240">
        <v>3031</v>
      </c>
      <c r="W4240">
        <v>3315</v>
      </c>
      <c r="X4240">
        <v>3090</v>
      </c>
      <c r="Y4240">
        <v>2874</v>
      </c>
      <c r="Z4240">
        <v>3112</v>
      </c>
      <c r="AA4240">
        <v>3143</v>
      </c>
      <c r="AB4240">
        <v>3159</v>
      </c>
    </row>
    <row r="4241" spans="1:28" x14ac:dyDescent="0.25">
      <c r="A4241" t="str">
        <f t="shared" si="66"/>
        <v>SteiermarkLehrlinge1. Lehrjahr, weiblich</v>
      </c>
      <c r="B4241">
        <v>4240</v>
      </c>
      <c r="C4241">
        <v>600</v>
      </c>
      <c r="D4241" t="s">
        <v>229</v>
      </c>
      <c r="E4241" t="s">
        <v>46</v>
      </c>
      <c r="F4241" t="s">
        <v>66</v>
      </c>
      <c r="G4241">
        <v>1967</v>
      </c>
      <c r="H4241">
        <v>1849</v>
      </c>
      <c r="I4241">
        <v>1901</v>
      </c>
      <c r="J4241">
        <v>1967</v>
      </c>
      <c r="K4241">
        <v>2115</v>
      </c>
      <c r="L4241">
        <v>2187</v>
      </c>
      <c r="M4241">
        <v>2089</v>
      </c>
      <c r="N4241">
        <v>2172</v>
      </c>
      <c r="O4241">
        <v>2210</v>
      </c>
      <c r="P4241">
        <v>2125</v>
      </c>
      <c r="Q4241">
        <v>2046</v>
      </c>
      <c r="R4241">
        <v>1893</v>
      </c>
      <c r="S4241">
        <v>1728</v>
      </c>
      <c r="T4241">
        <v>1688</v>
      </c>
      <c r="U4241">
        <v>1598</v>
      </c>
      <c r="V4241">
        <v>1665</v>
      </c>
      <c r="W4241">
        <v>1665</v>
      </c>
      <c r="X4241">
        <v>1681</v>
      </c>
      <c r="Y4241">
        <v>1477</v>
      </c>
      <c r="Z4241">
        <v>1666</v>
      </c>
      <c r="AA4241">
        <v>1689</v>
      </c>
      <c r="AB4241">
        <v>1628</v>
      </c>
    </row>
    <row r="4242" spans="1:28" x14ac:dyDescent="0.25">
      <c r="A4242" t="str">
        <f t="shared" si="66"/>
        <v>SteiermarkLehrlinge2. Lehrjahr, männlich</v>
      </c>
      <c r="B4242">
        <v>4241</v>
      </c>
      <c r="C4242">
        <v>600</v>
      </c>
      <c r="D4242" t="s">
        <v>229</v>
      </c>
      <c r="E4242" t="s">
        <v>46</v>
      </c>
      <c r="F4242" t="s">
        <v>67</v>
      </c>
      <c r="G4242">
        <v>3630</v>
      </c>
      <c r="H4242">
        <v>3595</v>
      </c>
      <c r="I4242">
        <v>3589</v>
      </c>
      <c r="J4242">
        <v>3660</v>
      </c>
      <c r="K4242">
        <v>3672</v>
      </c>
      <c r="L4242">
        <v>3794</v>
      </c>
      <c r="M4242">
        <v>3875</v>
      </c>
      <c r="N4242">
        <v>3856</v>
      </c>
      <c r="O4242">
        <v>3593</v>
      </c>
      <c r="P4242">
        <v>3454</v>
      </c>
      <c r="Q4242">
        <v>3531</v>
      </c>
      <c r="R4242">
        <v>3356</v>
      </c>
      <c r="S4242">
        <v>3113</v>
      </c>
      <c r="T4242">
        <v>2918</v>
      </c>
      <c r="U4242">
        <v>2906</v>
      </c>
      <c r="V4242">
        <v>3014</v>
      </c>
      <c r="W4242">
        <v>2936</v>
      </c>
      <c r="X4242">
        <v>3170</v>
      </c>
      <c r="Y4242">
        <v>3017</v>
      </c>
      <c r="Z4242">
        <v>2790</v>
      </c>
      <c r="AA4242">
        <v>2957</v>
      </c>
      <c r="AB4242">
        <v>2933</v>
      </c>
    </row>
    <row r="4243" spans="1:28" x14ac:dyDescent="0.25">
      <c r="A4243" t="str">
        <f t="shared" si="66"/>
        <v>SteiermarkLehrlinge2. Lehrjahr, weiblich</v>
      </c>
      <c r="B4243">
        <v>4242</v>
      </c>
      <c r="C4243">
        <v>600</v>
      </c>
      <c r="D4243" t="s">
        <v>229</v>
      </c>
      <c r="E4243" t="s">
        <v>46</v>
      </c>
      <c r="F4243" t="s">
        <v>68</v>
      </c>
      <c r="G4243">
        <v>1868</v>
      </c>
      <c r="H4243">
        <v>2070</v>
      </c>
      <c r="I4243">
        <v>2010</v>
      </c>
      <c r="J4243">
        <v>2078</v>
      </c>
      <c r="K4243">
        <v>2006</v>
      </c>
      <c r="L4243">
        <v>2121</v>
      </c>
      <c r="M4243">
        <v>2226</v>
      </c>
      <c r="N4243">
        <v>2220</v>
      </c>
      <c r="O4243">
        <v>2136</v>
      </c>
      <c r="P4243">
        <v>2128</v>
      </c>
      <c r="Q4243">
        <v>2040</v>
      </c>
      <c r="R4243">
        <v>2029</v>
      </c>
      <c r="S4243">
        <v>1865</v>
      </c>
      <c r="T4243">
        <v>1721</v>
      </c>
      <c r="U4243">
        <v>1710</v>
      </c>
      <c r="V4243">
        <v>1659</v>
      </c>
      <c r="W4243">
        <v>1683</v>
      </c>
      <c r="X4243">
        <v>1657</v>
      </c>
      <c r="Y4243">
        <v>1687</v>
      </c>
      <c r="Z4243">
        <v>1517</v>
      </c>
      <c r="AA4243">
        <v>1645</v>
      </c>
      <c r="AB4243">
        <v>1640</v>
      </c>
    </row>
    <row r="4244" spans="1:28" x14ac:dyDescent="0.25">
      <c r="A4244" t="str">
        <f t="shared" si="66"/>
        <v>SteiermarkLehrlinge3. Lehrjahr, männlich</v>
      </c>
      <c r="B4244">
        <v>4243</v>
      </c>
      <c r="C4244">
        <v>600</v>
      </c>
      <c r="D4244" t="s">
        <v>229</v>
      </c>
      <c r="E4244" t="s">
        <v>46</v>
      </c>
      <c r="F4244" t="s">
        <v>69</v>
      </c>
      <c r="G4244">
        <v>3818</v>
      </c>
      <c r="H4244">
        <v>3533</v>
      </c>
      <c r="I4244">
        <v>3529</v>
      </c>
      <c r="J4244">
        <v>3489</v>
      </c>
      <c r="K4244">
        <v>3574</v>
      </c>
      <c r="L4244">
        <v>3647</v>
      </c>
      <c r="M4244">
        <v>3731</v>
      </c>
      <c r="N4244">
        <v>3712</v>
      </c>
      <c r="O4244">
        <v>3671</v>
      </c>
      <c r="P4244">
        <v>3404</v>
      </c>
      <c r="Q4244">
        <v>3305</v>
      </c>
      <c r="R4244">
        <v>3359</v>
      </c>
      <c r="S4244">
        <v>3188</v>
      </c>
      <c r="T4244">
        <v>2959</v>
      </c>
      <c r="U4244">
        <v>2772</v>
      </c>
      <c r="V4244">
        <v>2721</v>
      </c>
      <c r="W4244">
        <v>2819</v>
      </c>
      <c r="X4244">
        <v>2706</v>
      </c>
      <c r="Y4244">
        <v>2955</v>
      </c>
      <c r="Z4244">
        <v>2774</v>
      </c>
      <c r="AA4244">
        <v>2562</v>
      </c>
      <c r="AB4244">
        <v>2707</v>
      </c>
    </row>
    <row r="4245" spans="1:28" x14ac:dyDescent="0.25">
      <c r="A4245" t="str">
        <f t="shared" si="66"/>
        <v>SteiermarkLehrlinge3. Lehrjahr, weiblich</v>
      </c>
      <c r="B4245">
        <v>4244</v>
      </c>
      <c r="C4245">
        <v>600</v>
      </c>
      <c r="D4245" t="s">
        <v>229</v>
      </c>
      <c r="E4245" t="s">
        <v>46</v>
      </c>
      <c r="F4245" t="s">
        <v>70</v>
      </c>
      <c r="G4245">
        <v>1968</v>
      </c>
      <c r="H4245">
        <v>1755</v>
      </c>
      <c r="I4245">
        <v>1926</v>
      </c>
      <c r="J4245">
        <v>1869</v>
      </c>
      <c r="K4245">
        <v>1945</v>
      </c>
      <c r="L4245">
        <v>1944</v>
      </c>
      <c r="M4245">
        <v>2006</v>
      </c>
      <c r="N4245">
        <v>2079</v>
      </c>
      <c r="O4245">
        <v>2003</v>
      </c>
      <c r="P4245">
        <v>1914</v>
      </c>
      <c r="Q4245">
        <v>1924</v>
      </c>
      <c r="R4245">
        <v>1817</v>
      </c>
      <c r="S4245">
        <v>1829</v>
      </c>
      <c r="T4245">
        <v>1671</v>
      </c>
      <c r="U4245">
        <v>1507</v>
      </c>
      <c r="V4245">
        <v>1536</v>
      </c>
      <c r="W4245">
        <v>1454</v>
      </c>
      <c r="X4245">
        <v>1469</v>
      </c>
      <c r="Y4245">
        <v>1515</v>
      </c>
      <c r="Z4245">
        <v>1509</v>
      </c>
      <c r="AA4245">
        <v>1376</v>
      </c>
      <c r="AB4245">
        <v>1489</v>
      </c>
    </row>
    <row r="4246" spans="1:28" x14ac:dyDescent="0.25">
      <c r="A4246" t="str">
        <f t="shared" si="66"/>
        <v>SteiermarkLehrlinge4. Lehrjahr, männlich</v>
      </c>
      <c r="B4246">
        <v>4245</v>
      </c>
      <c r="C4246">
        <v>600</v>
      </c>
      <c r="D4246" t="s">
        <v>229</v>
      </c>
      <c r="E4246" t="s">
        <v>46</v>
      </c>
      <c r="F4246" t="s">
        <v>71</v>
      </c>
      <c r="G4246">
        <v>1642</v>
      </c>
      <c r="H4246">
        <v>1695</v>
      </c>
      <c r="I4246">
        <v>1636</v>
      </c>
      <c r="J4246">
        <v>1660</v>
      </c>
      <c r="K4246">
        <v>1712</v>
      </c>
      <c r="L4246">
        <v>1745</v>
      </c>
      <c r="M4246">
        <v>1745</v>
      </c>
      <c r="N4246">
        <v>1793</v>
      </c>
      <c r="O4246">
        <v>1869</v>
      </c>
      <c r="P4246">
        <v>1902</v>
      </c>
      <c r="Q4246">
        <v>1679</v>
      </c>
      <c r="R4246">
        <v>1631</v>
      </c>
      <c r="S4246">
        <v>1732</v>
      </c>
      <c r="T4246">
        <v>1692</v>
      </c>
      <c r="U4246">
        <v>1564</v>
      </c>
      <c r="V4246">
        <v>1486</v>
      </c>
      <c r="W4246">
        <v>1516</v>
      </c>
      <c r="X4246">
        <v>1583</v>
      </c>
      <c r="Y4246">
        <v>1545</v>
      </c>
      <c r="Z4246">
        <v>1704</v>
      </c>
      <c r="AA4246">
        <v>1648</v>
      </c>
      <c r="AB4246">
        <v>1515</v>
      </c>
    </row>
    <row r="4247" spans="1:28" x14ac:dyDescent="0.25">
      <c r="A4247" t="str">
        <f t="shared" si="66"/>
        <v>SteiermarkLehrlinge4. Lehrjahr, weiblich</v>
      </c>
      <c r="B4247">
        <v>4246</v>
      </c>
      <c r="C4247">
        <v>600</v>
      </c>
      <c r="D4247" t="s">
        <v>229</v>
      </c>
      <c r="E4247" t="s">
        <v>46</v>
      </c>
      <c r="F4247" t="s">
        <v>72</v>
      </c>
      <c r="G4247">
        <v>241</v>
      </c>
      <c r="H4247">
        <v>197</v>
      </c>
      <c r="I4247">
        <v>205</v>
      </c>
      <c r="J4247">
        <v>209</v>
      </c>
      <c r="K4247">
        <v>202</v>
      </c>
      <c r="L4247">
        <v>236</v>
      </c>
      <c r="M4247">
        <v>217</v>
      </c>
      <c r="N4247">
        <v>260</v>
      </c>
      <c r="O4247">
        <v>260</v>
      </c>
      <c r="P4247">
        <v>268</v>
      </c>
      <c r="Q4247">
        <v>249</v>
      </c>
      <c r="R4247">
        <v>254</v>
      </c>
      <c r="S4247">
        <v>236</v>
      </c>
      <c r="T4247">
        <v>220</v>
      </c>
      <c r="U4247">
        <v>211</v>
      </c>
      <c r="V4247">
        <v>217</v>
      </c>
      <c r="W4247">
        <v>215</v>
      </c>
      <c r="X4247">
        <v>187</v>
      </c>
      <c r="Y4247">
        <v>253</v>
      </c>
      <c r="Z4247">
        <v>256</v>
      </c>
      <c r="AA4247">
        <v>255</v>
      </c>
      <c r="AB4247">
        <v>247</v>
      </c>
    </row>
    <row r="4248" spans="1:28" x14ac:dyDescent="0.25">
      <c r="A4248" t="str">
        <f t="shared" si="66"/>
        <v>SteiermarkLehrlingeFrauen</v>
      </c>
      <c r="B4248">
        <v>4247</v>
      </c>
      <c r="C4248">
        <v>600</v>
      </c>
      <c r="D4248" t="s">
        <v>229</v>
      </c>
      <c r="E4248" t="s">
        <v>46</v>
      </c>
      <c r="F4248" t="s">
        <v>47</v>
      </c>
      <c r="G4248">
        <v>6044</v>
      </c>
      <c r="H4248">
        <v>5871</v>
      </c>
      <c r="I4248">
        <v>6042</v>
      </c>
      <c r="J4248">
        <v>6123</v>
      </c>
      <c r="K4248">
        <v>6268</v>
      </c>
      <c r="L4248">
        <v>6488</v>
      </c>
      <c r="M4248">
        <v>6538</v>
      </c>
      <c r="N4248">
        <v>6731</v>
      </c>
      <c r="O4248">
        <v>6609</v>
      </c>
      <c r="P4248">
        <v>6435</v>
      </c>
      <c r="Q4248">
        <v>6259</v>
      </c>
      <c r="R4248">
        <v>5993</v>
      </c>
      <c r="S4248">
        <v>5658</v>
      </c>
      <c r="T4248">
        <v>5300</v>
      </c>
      <c r="U4248">
        <v>5026</v>
      </c>
      <c r="V4248">
        <v>5077</v>
      </c>
      <c r="W4248">
        <v>5017</v>
      </c>
      <c r="X4248">
        <v>4994</v>
      </c>
      <c r="Y4248">
        <v>4932</v>
      </c>
      <c r="Z4248">
        <v>4948</v>
      </c>
      <c r="AA4248">
        <v>4965</v>
      </c>
      <c r="AB4248">
        <v>5004</v>
      </c>
    </row>
    <row r="4249" spans="1:28" x14ac:dyDescent="0.25">
      <c r="A4249" t="str">
        <f t="shared" si="66"/>
        <v>SteiermarkLehrlingeInsgesamt</v>
      </c>
      <c r="B4249">
        <v>4248</v>
      </c>
      <c r="C4249">
        <v>600</v>
      </c>
      <c r="D4249" t="s">
        <v>229</v>
      </c>
      <c r="E4249" t="s">
        <v>46</v>
      </c>
      <c r="F4249" t="s">
        <v>48</v>
      </c>
      <c r="G4249">
        <v>18696</v>
      </c>
      <c r="H4249">
        <v>18224</v>
      </c>
      <c r="I4249">
        <v>18350</v>
      </c>
      <c r="J4249">
        <v>18743</v>
      </c>
      <c r="K4249">
        <v>19164</v>
      </c>
      <c r="L4249">
        <v>19682</v>
      </c>
      <c r="M4249">
        <v>19904</v>
      </c>
      <c r="N4249">
        <v>19838</v>
      </c>
      <c r="O4249">
        <v>19298</v>
      </c>
      <c r="P4249">
        <v>18911</v>
      </c>
      <c r="Q4249">
        <v>18264</v>
      </c>
      <c r="R4249">
        <v>17580</v>
      </c>
      <c r="S4249">
        <v>16737</v>
      </c>
      <c r="T4249">
        <v>15820</v>
      </c>
      <c r="U4249">
        <v>15326</v>
      </c>
      <c r="V4249">
        <v>15329</v>
      </c>
      <c r="W4249">
        <v>15603</v>
      </c>
      <c r="X4249">
        <v>15543</v>
      </c>
      <c r="Y4249">
        <v>15323</v>
      </c>
      <c r="Z4249">
        <v>15328</v>
      </c>
      <c r="AA4249">
        <v>15275</v>
      </c>
      <c r="AB4249">
        <v>15318</v>
      </c>
    </row>
    <row r="4250" spans="1:28" x14ac:dyDescent="0.25">
      <c r="A4250" t="str">
        <f t="shared" si="66"/>
        <v>SteiermarkLehrlingeMänner</v>
      </c>
      <c r="B4250">
        <v>4249</v>
      </c>
      <c r="C4250">
        <v>600</v>
      </c>
      <c r="D4250" t="s">
        <v>229</v>
      </c>
      <c r="E4250" t="s">
        <v>46</v>
      </c>
      <c r="F4250" t="s">
        <v>49</v>
      </c>
      <c r="G4250">
        <v>12652</v>
      </c>
      <c r="H4250">
        <v>12353</v>
      </c>
      <c r="I4250">
        <v>12308</v>
      </c>
      <c r="J4250">
        <v>12620</v>
      </c>
      <c r="K4250">
        <v>12896</v>
      </c>
      <c r="L4250">
        <v>13194</v>
      </c>
      <c r="M4250">
        <v>13366</v>
      </c>
      <c r="N4250">
        <v>13107</v>
      </c>
      <c r="O4250">
        <v>12689</v>
      </c>
      <c r="P4250">
        <v>12476</v>
      </c>
      <c r="Q4250">
        <v>12005</v>
      </c>
      <c r="R4250">
        <v>11587</v>
      </c>
      <c r="S4250">
        <v>11079</v>
      </c>
      <c r="T4250">
        <v>10520</v>
      </c>
      <c r="U4250">
        <v>10300</v>
      </c>
      <c r="V4250">
        <v>10252</v>
      </c>
      <c r="W4250">
        <v>10586</v>
      </c>
      <c r="X4250">
        <v>10549</v>
      </c>
      <c r="Y4250">
        <v>10391</v>
      </c>
      <c r="Z4250">
        <v>10380</v>
      </c>
      <c r="AA4250">
        <v>10310</v>
      </c>
      <c r="AB4250">
        <v>10314</v>
      </c>
    </row>
    <row r="4251" spans="1:28" x14ac:dyDescent="0.25">
      <c r="A4251" t="str">
        <f t="shared" si="66"/>
        <v>SteiermarkNeugründungenInsgesamt</v>
      </c>
      <c r="B4251">
        <v>4250</v>
      </c>
      <c r="C4251">
        <v>600</v>
      </c>
      <c r="D4251" t="s">
        <v>229</v>
      </c>
      <c r="E4251" t="s">
        <v>41</v>
      </c>
      <c r="F4251" t="s">
        <v>48</v>
      </c>
      <c r="G4251">
        <v>3795</v>
      </c>
      <c r="H4251">
        <v>3743.86178460671</v>
      </c>
      <c r="I4251">
        <v>3844</v>
      </c>
      <c r="J4251">
        <v>4020</v>
      </c>
      <c r="K4251">
        <v>3602</v>
      </c>
      <c r="L4251">
        <v>3730</v>
      </c>
      <c r="M4251">
        <v>4957</v>
      </c>
      <c r="N4251">
        <v>4313</v>
      </c>
      <c r="O4251">
        <v>5001</v>
      </c>
      <c r="P4251">
        <v>4688</v>
      </c>
      <c r="Q4251">
        <v>4899</v>
      </c>
      <c r="R4251">
        <v>5341</v>
      </c>
      <c r="S4251">
        <v>5548</v>
      </c>
      <c r="T4251">
        <v>5702</v>
      </c>
      <c r="U4251">
        <v>6204</v>
      </c>
      <c r="V4251">
        <v>6239</v>
      </c>
      <c r="W4251">
        <v>5996</v>
      </c>
      <c r="X4251">
        <v>5931</v>
      </c>
      <c r="Y4251">
        <v>5944</v>
      </c>
      <c r="Z4251">
        <v>6194</v>
      </c>
      <c r="AA4251">
        <v>5911</v>
      </c>
      <c r="AB4251">
        <v>5958</v>
      </c>
    </row>
    <row r="4252" spans="1:28" x14ac:dyDescent="0.25">
      <c r="A4252" t="str">
        <f t="shared" si="66"/>
        <v>SteiermarkPendler (Auspendler/-innen)Insgesamt</v>
      </c>
      <c r="B4252">
        <v>4251</v>
      </c>
      <c r="C4252">
        <v>600</v>
      </c>
      <c r="D4252" t="s">
        <v>229</v>
      </c>
      <c r="E4252" t="s">
        <v>459</v>
      </c>
      <c r="F4252" t="s">
        <v>48</v>
      </c>
      <c r="G4252">
        <v>318512</v>
      </c>
      <c r="H4252">
        <v>329396</v>
      </c>
      <c r="I4252">
        <v>331863</v>
      </c>
      <c r="J4252">
        <v>337257</v>
      </c>
      <c r="K4252">
        <v>332429</v>
      </c>
      <c r="L4252">
        <v>333395</v>
      </c>
      <c r="M4252">
        <v>335513</v>
      </c>
      <c r="N4252">
        <v>340951</v>
      </c>
      <c r="O4252">
        <v>347604</v>
      </c>
      <c r="P4252">
        <v>353337</v>
      </c>
      <c r="Q4252">
        <v>355751</v>
      </c>
      <c r="R4252">
        <v>353263</v>
      </c>
      <c r="S4252">
        <v>361345</v>
      </c>
    </row>
    <row r="4253" spans="1:28" x14ac:dyDescent="0.25">
      <c r="A4253" t="str">
        <f t="shared" si="66"/>
        <v>SteiermarkPendler ins AuslandInsgesamt</v>
      </c>
      <c r="B4253">
        <v>4252</v>
      </c>
      <c r="C4253">
        <v>600</v>
      </c>
      <c r="D4253" t="s">
        <v>229</v>
      </c>
      <c r="E4253" t="s">
        <v>304</v>
      </c>
      <c r="F4253" t="s">
        <v>48</v>
      </c>
      <c r="G4253">
        <v>208</v>
      </c>
      <c r="H4253">
        <v>886</v>
      </c>
      <c r="I4253">
        <v>1991</v>
      </c>
      <c r="J4253">
        <v>706</v>
      </c>
      <c r="K4253">
        <v>625</v>
      </c>
      <c r="L4253">
        <v>2603</v>
      </c>
      <c r="M4253">
        <v>2653</v>
      </c>
      <c r="N4253">
        <v>2392</v>
      </c>
      <c r="O4253">
        <v>2264</v>
      </c>
      <c r="P4253">
        <v>2215</v>
      </c>
      <c r="Q4253">
        <v>2334</v>
      </c>
      <c r="R4253">
        <v>784</v>
      </c>
      <c r="S4253">
        <v>2178</v>
      </c>
    </row>
    <row r="4254" spans="1:28" x14ac:dyDescent="0.25">
      <c r="A4254" t="str">
        <f t="shared" si="66"/>
        <v>SteiermarkPendler zw. BundesländernInsgesamt</v>
      </c>
      <c r="B4254">
        <v>4253</v>
      </c>
      <c r="C4254">
        <v>600</v>
      </c>
      <c r="D4254" t="s">
        <v>229</v>
      </c>
      <c r="E4254" t="s">
        <v>433</v>
      </c>
      <c r="F4254" t="s">
        <v>48</v>
      </c>
      <c r="G4254">
        <v>43827</v>
      </c>
      <c r="H4254">
        <v>44647</v>
      </c>
      <c r="I4254">
        <v>49190</v>
      </c>
      <c r="J4254">
        <v>49796</v>
      </c>
      <c r="K4254">
        <v>46501</v>
      </c>
      <c r="L4254">
        <v>44882</v>
      </c>
      <c r="M4254">
        <v>43013</v>
      </c>
      <c r="N4254">
        <v>45104</v>
      </c>
      <c r="O4254">
        <v>44713</v>
      </c>
      <c r="P4254">
        <v>43960</v>
      </c>
      <c r="Q4254">
        <v>41977</v>
      </c>
      <c r="R4254">
        <v>41779</v>
      </c>
      <c r="S4254">
        <v>44355</v>
      </c>
    </row>
    <row r="4255" spans="1:28" x14ac:dyDescent="0.25">
      <c r="A4255" t="str">
        <f t="shared" si="66"/>
        <v>SteiermarkPendler zw. Gemeinden eines Pol. BezirkesInsgesamt</v>
      </c>
      <c r="B4255">
        <v>4254</v>
      </c>
      <c r="C4255">
        <v>600</v>
      </c>
      <c r="D4255" t="s">
        <v>229</v>
      </c>
      <c r="E4255" t="s">
        <v>305</v>
      </c>
      <c r="F4255" t="s">
        <v>48</v>
      </c>
      <c r="G4255">
        <v>145010</v>
      </c>
      <c r="H4255">
        <v>123027</v>
      </c>
      <c r="I4255">
        <v>128733</v>
      </c>
      <c r="J4255">
        <v>128658</v>
      </c>
      <c r="K4255">
        <v>131480</v>
      </c>
      <c r="L4255">
        <v>132648</v>
      </c>
      <c r="M4255">
        <v>133616</v>
      </c>
      <c r="N4255">
        <v>134778</v>
      </c>
      <c r="O4255">
        <v>137660</v>
      </c>
      <c r="P4255">
        <v>139847</v>
      </c>
      <c r="Q4255">
        <v>140641</v>
      </c>
      <c r="R4255">
        <v>139774</v>
      </c>
      <c r="S4255">
        <v>141932</v>
      </c>
    </row>
    <row r="4256" spans="1:28" x14ac:dyDescent="0.25">
      <c r="A4256" t="str">
        <f t="shared" si="66"/>
        <v>SteiermarkPendler zw. Pol. Bez. des BundeslandesInsgesamt</v>
      </c>
      <c r="B4256">
        <v>4255</v>
      </c>
      <c r="C4256">
        <v>600</v>
      </c>
      <c r="D4256" t="s">
        <v>229</v>
      </c>
      <c r="E4256" t="s">
        <v>306</v>
      </c>
      <c r="F4256" t="s">
        <v>48</v>
      </c>
      <c r="G4256">
        <v>129467</v>
      </c>
      <c r="H4256">
        <v>160836</v>
      </c>
      <c r="I4256">
        <v>151949</v>
      </c>
      <c r="J4256">
        <v>158097</v>
      </c>
      <c r="K4256">
        <v>153823</v>
      </c>
      <c r="L4256">
        <v>153262</v>
      </c>
      <c r="M4256">
        <v>156231</v>
      </c>
      <c r="N4256">
        <v>158677</v>
      </c>
      <c r="O4256">
        <v>162967</v>
      </c>
      <c r="P4256">
        <v>167315</v>
      </c>
      <c r="Q4256">
        <v>170799</v>
      </c>
      <c r="R4256">
        <v>170926</v>
      </c>
      <c r="S4256">
        <v>172880</v>
      </c>
    </row>
    <row r="4257" spans="1:47" x14ac:dyDescent="0.25">
      <c r="A4257" t="str">
        <f t="shared" si="66"/>
        <v>SteiermarkPensionisteneinkommenBrutto_Schnitt</v>
      </c>
      <c r="B4257">
        <v>4256</v>
      </c>
      <c r="C4257">
        <v>600</v>
      </c>
      <c r="D4257" t="s">
        <v>229</v>
      </c>
      <c r="E4257" t="s">
        <v>44</v>
      </c>
      <c r="F4257" t="s">
        <v>54</v>
      </c>
      <c r="G4257">
        <v>16213.594473240701</v>
      </c>
      <c r="H4257">
        <v>16001.7675688161</v>
      </c>
      <c r="I4257">
        <v>16502.264678419</v>
      </c>
      <c r="J4257">
        <v>16957.380795580801</v>
      </c>
      <c r="K4257">
        <v>17567.038180138701</v>
      </c>
      <c r="L4257">
        <v>18662.938232838998</v>
      </c>
      <c r="M4257">
        <v>19066.948993205599</v>
      </c>
      <c r="N4257">
        <v>19416.261998335998</v>
      </c>
      <c r="O4257">
        <v>19469.580114078701</v>
      </c>
      <c r="P4257">
        <v>19997.035817882999</v>
      </c>
      <c r="Q4257">
        <v>20531.824994647501</v>
      </c>
      <c r="R4257">
        <v>20965.650288793</v>
      </c>
      <c r="S4257">
        <v>21377.688768322401</v>
      </c>
      <c r="T4257">
        <v>21678.545209674001</v>
      </c>
      <c r="U4257">
        <v>22259.996726674599</v>
      </c>
      <c r="V4257">
        <v>22930.166435979401</v>
      </c>
      <c r="W4257">
        <v>24504.202946024299</v>
      </c>
      <c r="X4257">
        <v>25334.795422083102</v>
      </c>
      <c r="Y4257">
        <v>26164.3934198473</v>
      </c>
    </row>
    <row r="4258" spans="1:47" x14ac:dyDescent="0.25">
      <c r="A4258" t="str">
        <f t="shared" si="66"/>
        <v>SteiermarkPensionisteneinkommenBruttobezüge 1000 EUR</v>
      </c>
      <c r="B4258">
        <v>4257</v>
      </c>
      <c r="C4258">
        <v>600</v>
      </c>
      <c r="D4258" t="s">
        <v>229</v>
      </c>
      <c r="E4258" t="s">
        <v>44</v>
      </c>
      <c r="F4258" t="s">
        <v>55</v>
      </c>
      <c r="G4258">
        <v>4646378.4089799998</v>
      </c>
      <c r="H4258">
        <v>4766270.4862799998</v>
      </c>
      <c r="I4258">
        <v>4944557.0633300003</v>
      </c>
      <c r="J4258">
        <v>5126555.3621199997</v>
      </c>
      <c r="K4258">
        <v>5372544.8536700001</v>
      </c>
      <c r="L4258">
        <v>5616219.33947</v>
      </c>
      <c r="M4258">
        <v>5856661.2536000004</v>
      </c>
      <c r="N4258">
        <v>6044068.7812000001</v>
      </c>
      <c r="O4258">
        <v>6331780.0272199996</v>
      </c>
      <c r="P4258">
        <v>6582484.27128</v>
      </c>
      <c r="Q4258">
        <v>6827899.4656199999</v>
      </c>
      <c r="R4258">
        <v>6946129.5971799996</v>
      </c>
      <c r="S4258">
        <v>7067592.17294</v>
      </c>
      <c r="T4258">
        <v>7215703.7730400003</v>
      </c>
      <c r="U4258">
        <v>7457343.7633999996</v>
      </c>
      <c r="V4258">
        <v>7773693.3044600002</v>
      </c>
      <c r="W4258">
        <v>8176733.9684499996</v>
      </c>
      <c r="X4258">
        <v>8532303.0718399994</v>
      </c>
      <c r="Y4258">
        <v>8928730.0764899999</v>
      </c>
    </row>
    <row r="4259" spans="1:47" x14ac:dyDescent="0.25">
      <c r="A4259" t="str">
        <f t="shared" si="66"/>
        <v>SteiermarkPensionisteneinkommenBruttobezüge Fälle</v>
      </c>
      <c r="B4259">
        <v>4258</v>
      </c>
      <c r="C4259">
        <v>600</v>
      </c>
      <c r="D4259" t="s">
        <v>229</v>
      </c>
      <c r="E4259" t="s">
        <v>44</v>
      </c>
      <c r="F4259" t="s">
        <v>56</v>
      </c>
      <c r="G4259">
        <v>286573</v>
      </c>
      <c r="H4259">
        <v>297859</v>
      </c>
      <c r="I4259">
        <v>299629</v>
      </c>
      <c r="J4259">
        <v>302320</v>
      </c>
      <c r="K4259">
        <v>305831</v>
      </c>
      <c r="L4259">
        <v>300929</v>
      </c>
      <c r="M4259">
        <v>307163</v>
      </c>
      <c r="N4259">
        <v>311289</v>
      </c>
      <c r="O4259">
        <v>325214</v>
      </c>
      <c r="P4259">
        <v>329173</v>
      </c>
      <c r="Q4259">
        <v>332552</v>
      </c>
      <c r="R4259">
        <v>331310</v>
      </c>
      <c r="S4259">
        <v>330606</v>
      </c>
      <c r="T4259">
        <v>332850</v>
      </c>
      <c r="U4259">
        <v>335011</v>
      </c>
      <c r="V4259">
        <v>339016</v>
      </c>
      <c r="W4259">
        <v>333687</v>
      </c>
      <c r="X4259">
        <v>336782</v>
      </c>
      <c r="Y4259">
        <v>341255</v>
      </c>
    </row>
    <row r="4260" spans="1:47" x14ac:dyDescent="0.25">
      <c r="A4260" t="str">
        <f t="shared" si="66"/>
        <v>SteiermarkPensionisteneinkommenLohnsteuer 1000 EUR</v>
      </c>
      <c r="B4260">
        <v>4259</v>
      </c>
      <c r="C4260">
        <v>600</v>
      </c>
      <c r="D4260" t="s">
        <v>229</v>
      </c>
      <c r="E4260" t="s">
        <v>44</v>
      </c>
      <c r="F4260" t="s">
        <v>57</v>
      </c>
      <c r="G4260">
        <v>540114.65454000002</v>
      </c>
      <c r="H4260">
        <v>508920.45526000002</v>
      </c>
      <c r="I4260">
        <v>548181.61124</v>
      </c>
      <c r="J4260">
        <v>585846.20958999998</v>
      </c>
      <c r="K4260">
        <v>636438.97123999998</v>
      </c>
      <c r="L4260">
        <v>603445.42489999998</v>
      </c>
      <c r="M4260">
        <v>651148.02928999998</v>
      </c>
      <c r="N4260">
        <v>696240.39</v>
      </c>
      <c r="O4260">
        <v>758670.11653999996</v>
      </c>
      <c r="P4260">
        <v>806850.85456000001</v>
      </c>
      <c r="Q4260">
        <v>865079.83548000001</v>
      </c>
      <c r="R4260">
        <v>909108.50064999994</v>
      </c>
      <c r="S4260">
        <v>774287.36979000003</v>
      </c>
      <c r="T4260">
        <v>803362.23239000002</v>
      </c>
      <c r="U4260">
        <v>855431.97952000005</v>
      </c>
      <c r="V4260">
        <v>920757.37676999997</v>
      </c>
      <c r="W4260">
        <v>918612.25704000005</v>
      </c>
      <c r="X4260">
        <v>994619.85701000004</v>
      </c>
      <c r="Y4260">
        <v>1021671.28918</v>
      </c>
    </row>
    <row r="4261" spans="1:47" x14ac:dyDescent="0.25">
      <c r="A4261" t="str">
        <f t="shared" si="66"/>
        <v>SteiermarkPensionisteneinkommenLohnsteuer Fälle</v>
      </c>
      <c r="B4261">
        <v>4260</v>
      </c>
      <c r="C4261">
        <v>600</v>
      </c>
      <c r="D4261" t="s">
        <v>229</v>
      </c>
      <c r="E4261" t="s">
        <v>44</v>
      </c>
      <c r="F4261" t="s">
        <v>58</v>
      </c>
      <c r="G4261">
        <v>152031</v>
      </c>
      <c r="H4261">
        <v>145515</v>
      </c>
      <c r="I4261">
        <v>151708</v>
      </c>
      <c r="J4261">
        <v>164428</v>
      </c>
      <c r="K4261">
        <v>168378</v>
      </c>
      <c r="L4261">
        <v>163564</v>
      </c>
      <c r="M4261">
        <v>170067</v>
      </c>
      <c r="N4261">
        <v>175888</v>
      </c>
      <c r="O4261">
        <v>184233</v>
      </c>
      <c r="P4261">
        <v>190213</v>
      </c>
      <c r="Q4261">
        <v>197240</v>
      </c>
      <c r="R4261">
        <v>200301</v>
      </c>
      <c r="S4261">
        <v>202990</v>
      </c>
      <c r="T4261">
        <v>206276</v>
      </c>
      <c r="U4261">
        <v>212706</v>
      </c>
      <c r="V4261">
        <v>222192</v>
      </c>
      <c r="W4261">
        <v>238614</v>
      </c>
      <c r="X4261">
        <v>247302</v>
      </c>
      <c r="Y4261">
        <v>257032</v>
      </c>
    </row>
    <row r="4262" spans="1:47" x14ac:dyDescent="0.25">
      <c r="A4262" t="str">
        <f t="shared" si="66"/>
        <v>SteiermarkPensionisteneinkommenNetto_Schnitt</v>
      </c>
      <c r="B4262">
        <v>4261</v>
      </c>
      <c r="C4262">
        <v>600</v>
      </c>
      <c r="D4262" t="s">
        <v>229</v>
      </c>
      <c r="E4262" t="s">
        <v>44</v>
      </c>
      <c r="F4262" t="s">
        <v>59</v>
      </c>
      <c r="G4262">
        <v>13544.654619451199</v>
      </c>
      <c r="H4262">
        <v>13445.3913650754</v>
      </c>
      <c r="I4262">
        <v>13790.633489248399</v>
      </c>
      <c r="J4262">
        <v>14117.2294315626</v>
      </c>
      <c r="K4262">
        <v>14537.934640406</v>
      </c>
      <c r="L4262">
        <v>15642.608469040901</v>
      </c>
      <c r="M4262">
        <v>15909.191255457201</v>
      </c>
      <c r="N4262">
        <v>16122.0896408803</v>
      </c>
      <c r="O4262">
        <v>16076.007700837001</v>
      </c>
      <c r="P4262">
        <v>16453.317413275101</v>
      </c>
      <c r="Q4262">
        <v>16811.8879606798</v>
      </c>
      <c r="R4262">
        <v>17080.398711206999</v>
      </c>
      <c r="S4262">
        <v>17872.849052195099</v>
      </c>
      <c r="T4262">
        <v>18088.658821391</v>
      </c>
      <c r="U4262">
        <v>18503.078699594898</v>
      </c>
      <c r="V4262">
        <v>18979.379064350898</v>
      </c>
      <c r="W4262">
        <v>20441.233193681499</v>
      </c>
      <c r="X4262">
        <v>21032.918991751299</v>
      </c>
      <c r="Y4262">
        <v>21783.044437414799</v>
      </c>
    </row>
    <row r="4263" spans="1:47" x14ac:dyDescent="0.25">
      <c r="A4263" t="str">
        <f t="shared" si="66"/>
        <v>SteiermarkPensionisteneinkommenNettobezüge 1000 EUR</v>
      </c>
      <c r="B4263">
        <v>4262</v>
      </c>
      <c r="C4263">
        <v>600</v>
      </c>
      <c r="D4263" t="s">
        <v>229</v>
      </c>
      <c r="E4263" t="s">
        <v>44</v>
      </c>
      <c r="F4263" t="s">
        <v>60</v>
      </c>
      <c r="G4263">
        <v>3881532.3082599998</v>
      </c>
      <c r="H4263">
        <v>4004830.8266099999</v>
      </c>
      <c r="I4263">
        <v>4132073.72175</v>
      </c>
      <c r="J4263">
        <v>4267920.8017499996</v>
      </c>
      <c r="K4263">
        <v>4446151.0890100002</v>
      </c>
      <c r="L4263">
        <v>4707314.5239800001</v>
      </c>
      <c r="M4263">
        <v>4886714.9135999996</v>
      </c>
      <c r="N4263">
        <v>5018629.1622200003</v>
      </c>
      <c r="O4263">
        <v>5228142.7684199996</v>
      </c>
      <c r="P4263">
        <v>5415987.8528800001</v>
      </c>
      <c r="Q4263">
        <v>5590826.9650999997</v>
      </c>
      <c r="R4263">
        <v>5658906.8970100004</v>
      </c>
      <c r="S4263">
        <v>5908871.13375</v>
      </c>
      <c r="T4263">
        <v>6020810.0887000002</v>
      </c>
      <c r="U4263">
        <v>6198734.8982300004</v>
      </c>
      <c r="V4263">
        <v>6434313.1728800004</v>
      </c>
      <c r="W4263">
        <v>6820973.7807</v>
      </c>
      <c r="X4263">
        <v>7083508.5238800002</v>
      </c>
      <c r="Y4263">
        <v>7433572.8294900004</v>
      </c>
    </row>
    <row r="4264" spans="1:47" x14ac:dyDescent="0.25">
      <c r="A4264" t="str">
        <f t="shared" si="66"/>
        <v>SteiermarkPensionisteneinkommenSV-Beiträge 1000 EUR</v>
      </c>
      <c r="B4264">
        <v>4263</v>
      </c>
      <c r="C4264">
        <v>600</v>
      </c>
      <c r="D4264" t="s">
        <v>229</v>
      </c>
      <c r="E4264" t="s">
        <v>44</v>
      </c>
      <c r="F4264" t="s">
        <v>61</v>
      </c>
      <c r="G4264">
        <v>224731.44618</v>
      </c>
      <c r="H4264">
        <v>252519.20441000001</v>
      </c>
      <c r="I4264">
        <v>264301.73034000001</v>
      </c>
      <c r="J4264">
        <v>272788.35077999998</v>
      </c>
      <c r="K4264">
        <v>289954.79342</v>
      </c>
      <c r="L4264">
        <v>305459.39059000002</v>
      </c>
      <c r="M4264">
        <v>318798.31070999999</v>
      </c>
      <c r="N4264">
        <v>329199.22898000001</v>
      </c>
      <c r="O4264">
        <v>344967.14225999999</v>
      </c>
      <c r="P4264">
        <v>359645.56384000002</v>
      </c>
      <c r="Q4264">
        <v>371992.66503999999</v>
      </c>
      <c r="R4264">
        <v>378114.19952000002</v>
      </c>
      <c r="S4264">
        <v>384433.66940000001</v>
      </c>
      <c r="T4264">
        <v>391531.45195000002</v>
      </c>
      <c r="U4264">
        <v>403176.88565000001</v>
      </c>
      <c r="V4264">
        <v>418622.75481000001</v>
      </c>
      <c r="W4264">
        <v>437147.93070999999</v>
      </c>
      <c r="X4264">
        <v>454174.69095000002</v>
      </c>
      <c r="Y4264">
        <v>473485.95782000001</v>
      </c>
    </row>
    <row r="4265" spans="1:47" x14ac:dyDescent="0.25">
      <c r="A4265" t="str">
        <f t="shared" si="66"/>
        <v>SteiermarkPensionisteneinkommenSV-Beiträge Fälle</v>
      </c>
      <c r="B4265">
        <v>4264</v>
      </c>
      <c r="C4265">
        <v>600</v>
      </c>
      <c r="D4265" t="s">
        <v>229</v>
      </c>
      <c r="E4265" t="s">
        <v>44</v>
      </c>
      <c r="F4265" t="s">
        <v>62</v>
      </c>
      <c r="G4265">
        <v>279555</v>
      </c>
      <c r="H4265">
        <v>281871</v>
      </c>
      <c r="I4265">
        <v>283496</v>
      </c>
      <c r="J4265">
        <v>286062</v>
      </c>
      <c r="K4265">
        <v>289485</v>
      </c>
      <c r="L4265">
        <v>293399</v>
      </c>
      <c r="M4265">
        <v>298931</v>
      </c>
      <c r="N4265">
        <v>303272</v>
      </c>
      <c r="O4265">
        <v>307519</v>
      </c>
      <c r="P4265">
        <v>311190</v>
      </c>
      <c r="Q4265">
        <v>314166</v>
      </c>
      <c r="R4265">
        <v>312388</v>
      </c>
      <c r="S4265">
        <v>311659</v>
      </c>
      <c r="T4265">
        <v>313885</v>
      </c>
      <c r="U4265">
        <v>316126</v>
      </c>
      <c r="V4265">
        <v>319936</v>
      </c>
      <c r="W4265">
        <v>320298</v>
      </c>
      <c r="X4265">
        <v>323827</v>
      </c>
      <c r="Y4265">
        <v>328597</v>
      </c>
    </row>
    <row r="4266" spans="1:47" x14ac:dyDescent="0.25">
      <c r="A4266" t="str">
        <f t="shared" si="66"/>
        <v>SteiermarkUnselbstständig BeschäftigteFrauen</v>
      </c>
      <c r="B4266">
        <v>4265</v>
      </c>
      <c r="C4266">
        <v>600</v>
      </c>
      <c r="D4266" t="s">
        <v>229</v>
      </c>
      <c r="E4266" t="s">
        <v>38</v>
      </c>
      <c r="F4266" t="s">
        <v>47</v>
      </c>
      <c r="G4266">
        <v>194474</v>
      </c>
      <c r="H4266">
        <v>202462</v>
      </c>
      <c r="I4266">
        <v>199363</v>
      </c>
      <c r="J4266">
        <v>209627</v>
      </c>
      <c r="K4266">
        <v>206645</v>
      </c>
      <c r="L4266">
        <v>214235</v>
      </c>
      <c r="M4266">
        <v>210838</v>
      </c>
      <c r="N4266">
        <v>220358</v>
      </c>
      <c r="O4266">
        <v>209080</v>
      </c>
      <c r="P4266">
        <v>218678</v>
      </c>
      <c r="Q4266">
        <v>211176</v>
      </c>
      <c r="R4266">
        <v>216341</v>
      </c>
      <c r="S4266">
        <v>210628</v>
      </c>
      <c r="T4266">
        <v>218000</v>
      </c>
      <c r="U4266">
        <v>217296</v>
      </c>
      <c r="V4266">
        <v>223987</v>
      </c>
      <c r="W4266">
        <v>219115</v>
      </c>
      <c r="X4266">
        <v>226425</v>
      </c>
      <c r="Y4266">
        <v>220026</v>
      </c>
      <c r="Z4266">
        <v>225952</v>
      </c>
      <c r="AA4266">
        <v>220317</v>
      </c>
      <c r="AB4266">
        <v>226283</v>
      </c>
      <c r="AC4266">
        <v>221271</v>
      </c>
      <c r="AD4266">
        <v>228982</v>
      </c>
      <c r="AE4266">
        <v>223775</v>
      </c>
      <c r="AF4266">
        <v>229799</v>
      </c>
      <c r="AG4266">
        <v>226740</v>
      </c>
      <c r="AH4266">
        <v>234354</v>
      </c>
      <c r="AI4266">
        <v>232450</v>
      </c>
      <c r="AJ4266">
        <v>239820</v>
      </c>
      <c r="AK4266">
        <v>236206</v>
      </c>
      <c r="AL4266">
        <v>241922</v>
      </c>
      <c r="AM4266">
        <v>237481</v>
      </c>
      <c r="AN4266">
        <v>236776</v>
      </c>
      <c r="AO4266">
        <v>232662</v>
      </c>
      <c r="AP4266">
        <v>242564</v>
      </c>
      <c r="AQ4266">
        <v>240835</v>
      </c>
      <c r="AR4266">
        <v>245669</v>
      </c>
      <c r="AS4266">
        <v>243221</v>
      </c>
      <c r="AT4266">
        <v>247389</v>
      </c>
      <c r="AU4266">
        <v>244156</v>
      </c>
    </row>
    <row r="4267" spans="1:47" x14ac:dyDescent="0.25">
      <c r="A4267" t="str">
        <f t="shared" si="66"/>
        <v>SteiermarkUnselbstständig BeschäftigteInsgesamt</v>
      </c>
      <c r="B4267">
        <v>4266</v>
      </c>
      <c r="C4267">
        <v>600</v>
      </c>
      <c r="D4267" t="s">
        <v>229</v>
      </c>
      <c r="E4267" t="s">
        <v>38</v>
      </c>
      <c r="F4267" t="s">
        <v>48</v>
      </c>
      <c r="G4267">
        <v>423574</v>
      </c>
      <c r="H4267">
        <v>455593</v>
      </c>
      <c r="I4267">
        <v>431518</v>
      </c>
      <c r="J4267">
        <v>461093</v>
      </c>
      <c r="K4267">
        <v>435725</v>
      </c>
      <c r="L4267">
        <v>468126</v>
      </c>
      <c r="M4267">
        <v>446283</v>
      </c>
      <c r="N4267">
        <v>477529</v>
      </c>
      <c r="O4267">
        <v>457512</v>
      </c>
      <c r="P4267">
        <v>488972</v>
      </c>
      <c r="Q4267">
        <v>453417</v>
      </c>
      <c r="R4267">
        <v>475215</v>
      </c>
      <c r="S4267">
        <v>448182</v>
      </c>
      <c r="T4267">
        <v>479578</v>
      </c>
      <c r="U4267">
        <v>460756</v>
      </c>
      <c r="V4267">
        <v>489095</v>
      </c>
      <c r="W4267">
        <v>464995</v>
      </c>
      <c r="X4267">
        <v>494148</v>
      </c>
      <c r="Y4267">
        <v>464600</v>
      </c>
      <c r="Z4267">
        <v>492586</v>
      </c>
      <c r="AA4267">
        <v>464900</v>
      </c>
      <c r="AB4267">
        <v>492014</v>
      </c>
      <c r="AC4267">
        <v>465575</v>
      </c>
      <c r="AD4267">
        <v>495941</v>
      </c>
      <c r="AE4267">
        <v>470536</v>
      </c>
      <c r="AF4267">
        <v>497964</v>
      </c>
      <c r="AG4267">
        <v>476913</v>
      </c>
      <c r="AH4267">
        <v>508792</v>
      </c>
      <c r="AI4267">
        <v>492647</v>
      </c>
      <c r="AJ4267">
        <v>521391</v>
      </c>
      <c r="AK4267">
        <v>500804</v>
      </c>
      <c r="AL4267">
        <v>525703</v>
      </c>
      <c r="AM4267">
        <v>504075</v>
      </c>
      <c r="AN4267">
        <v>513400</v>
      </c>
      <c r="AO4267">
        <v>493573</v>
      </c>
      <c r="AP4267">
        <v>524397</v>
      </c>
      <c r="AQ4267">
        <v>511229</v>
      </c>
      <c r="AR4267">
        <v>531146</v>
      </c>
      <c r="AS4267">
        <v>514903</v>
      </c>
      <c r="AT4267">
        <v>533711</v>
      </c>
      <c r="AU4267">
        <v>513415</v>
      </c>
    </row>
    <row r="4268" spans="1:47" x14ac:dyDescent="0.25">
      <c r="A4268" t="str">
        <f t="shared" si="66"/>
        <v>SteiermarkUnselbstständig BeschäftigteMänner</v>
      </c>
      <c r="B4268">
        <v>4267</v>
      </c>
      <c r="C4268">
        <v>600</v>
      </c>
      <c r="D4268" t="s">
        <v>229</v>
      </c>
      <c r="E4268" t="s">
        <v>38</v>
      </c>
      <c r="F4268" t="s">
        <v>49</v>
      </c>
      <c r="G4268">
        <v>229100</v>
      </c>
      <c r="H4268">
        <v>253131</v>
      </c>
      <c r="I4268">
        <v>232155</v>
      </c>
      <c r="J4268">
        <v>251466</v>
      </c>
      <c r="K4268">
        <v>229080</v>
      </c>
      <c r="L4268">
        <v>253891</v>
      </c>
      <c r="M4268">
        <v>235445</v>
      </c>
      <c r="N4268">
        <v>257171</v>
      </c>
      <c r="O4268">
        <v>248432</v>
      </c>
      <c r="P4268">
        <v>270294</v>
      </c>
      <c r="Q4268">
        <v>242241</v>
      </c>
      <c r="R4268">
        <v>258874</v>
      </c>
      <c r="S4268">
        <v>237554</v>
      </c>
      <c r="T4268">
        <v>261578</v>
      </c>
      <c r="U4268">
        <v>243460</v>
      </c>
      <c r="V4268">
        <v>265108</v>
      </c>
      <c r="W4268">
        <v>245880</v>
      </c>
      <c r="X4268">
        <v>267723</v>
      </c>
      <c r="Y4268">
        <v>244574</v>
      </c>
      <c r="Z4268">
        <v>266634</v>
      </c>
      <c r="AA4268">
        <v>244583</v>
      </c>
      <c r="AB4268">
        <v>265731</v>
      </c>
      <c r="AC4268">
        <v>244304</v>
      </c>
      <c r="AD4268">
        <v>266959</v>
      </c>
      <c r="AE4268">
        <v>246761</v>
      </c>
      <c r="AF4268">
        <v>268165</v>
      </c>
      <c r="AG4268">
        <v>250173</v>
      </c>
      <c r="AH4268">
        <v>274438</v>
      </c>
      <c r="AI4268">
        <v>260197</v>
      </c>
      <c r="AJ4268">
        <v>281571</v>
      </c>
      <c r="AK4268">
        <v>264598</v>
      </c>
      <c r="AL4268">
        <v>283781</v>
      </c>
      <c r="AM4268">
        <v>266594</v>
      </c>
      <c r="AN4268">
        <v>276624</v>
      </c>
      <c r="AO4268">
        <v>260911</v>
      </c>
      <c r="AP4268">
        <v>281833</v>
      </c>
      <c r="AQ4268">
        <v>270394</v>
      </c>
      <c r="AR4268">
        <v>285477</v>
      </c>
      <c r="AS4268">
        <v>271682</v>
      </c>
      <c r="AT4268">
        <v>286322</v>
      </c>
      <c r="AU4268">
        <v>269259</v>
      </c>
    </row>
    <row r="4269" spans="1:47" x14ac:dyDescent="0.25">
      <c r="A4269" t="str">
        <f t="shared" si="66"/>
        <v>SteiermarkUnselbstständig Beschäftigte GW mgfInsgesamt</v>
      </c>
      <c r="B4269">
        <v>4268</v>
      </c>
      <c r="C4269">
        <v>600</v>
      </c>
      <c r="D4269" t="s">
        <v>229</v>
      </c>
      <c r="E4269" t="s">
        <v>450</v>
      </c>
      <c r="F4269" t="s">
        <v>48</v>
      </c>
      <c r="G4269">
        <v>376826.074285076</v>
      </c>
      <c r="H4269">
        <v>362908.78367416299</v>
      </c>
      <c r="I4269">
        <v>392728.52887188102</v>
      </c>
      <c r="J4269">
        <v>372756.394033811</v>
      </c>
      <c r="K4269">
        <v>396759.50241444702</v>
      </c>
      <c r="L4269">
        <v>371607.19868456601</v>
      </c>
      <c r="M4269">
        <v>380937.81669820001</v>
      </c>
      <c r="N4269">
        <v>358902.68228844798</v>
      </c>
      <c r="O4269">
        <v>392752.98222443298</v>
      </c>
      <c r="P4269">
        <v>381382.82346042799</v>
      </c>
      <c r="Q4269">
        <v>401661.25873052602</v>
      </c>
      <c r="R4269">
        <v>384950.32891279698</v>
      </c>
      <c r="S4269">
        <v>407238.39941234799</v>
      </c>
      <c r="T4269">
        <v>388303.41375030897</v>
      </c>
    </row>
    <row r="4270" spans="1:47" x14ac:dyDescent="0.25">
      <c r="A4270" t="str">
        <f t="shared" si="66"/>
        <v>SteiermarkUnselbstständig Beschäftigte GW ogfInsgesamt</v>
      </c>
      <c r="B4270">
        <v>4269</v>
      </c>
      <c r="C4270">
        <v>600</v>
      </c>
      <c r="D4270" t="s">
        <v>229</v>
      </c>
      <c r="E4270" t="s">
        <v>449</v>
      </c>
      <c r="F4270" t="s">
        <v>48</v>
      </c>
      <c r="G4270">
        <v>345549.73906256899</v>
      </c>
      <c r="H4270">
        <v>331947.84830438701</v>
      </c>
      <c r="I4270">
        <v>361505.60909245902</v>
      </c>
      <c r="J4270">
        <v>341609.21140079398</v>
      </c>
      <c r="K4270">
        <v>366158.90254361101</v>
      </c>
      <c r="L4270">
        <v>341015.57496293599</v>
      </c>
      <c r="M4270">
        <v>352530.23061186401</v>
      </c>
      <c r="N4270">
        <v>332611.17346217902</v>
      </c>
      <c r="O4270">
        <v>363672.83938315598</v>
      </c>
      <c r="P4270">
        <v>353037.17231460201</v>
      </c>
      <c r="Q4270">
        <v>372934.304834412</v>
      </c>
      <c r="R4270">
        <v>356031.07711537502</v>
      </c>
      <c r="S4270">
        <v>377925.02111526602</v>
      </c>
      <c r="T4270">
        <v>358780.708175092</v>
      </c>
    </row>
    <row r="4271" spans="1:47" x14ac:dyDescent="0.25">
      <c r="A4271" t="str">
        <f t="shared" si="66"/>
        <v>SteiermarkUnternehmenInsgesamt</v>
      </c>
      <c r="B4271">
        <v>4270</v>
      </c>
      <c r="C4271">
        <v>600</v>
      </c>
      <c r="D4271" t="s">
        <v>229</v>
      </c>
      <c r="E4271" t="s">
        <v>475</v>
      </c>
      <c r="F4271" t="s">
        <v>48</v>
      </c>
      <c r="G4271">
        <v>100508</v>
      </c>
      <c r="H4271">
        <v>101350</v>
      </c>
      <c r="I4271">
        <v>103371</v>
      </c>
    </row>
    <row r="4272" spans="1:47" x14ac:dyDescent="0.25">
      <c r="A4272" t="str">
        <f t="shared" si="66"/>
        <v>SteiermarkWohnbevölkerungInsgesamt</v>
      </c>
      <c r="B4272">
        <v>4271</v>
      </c>
      <c r="C4272">
        <v>600</v>
      </c>
      <c r="D4272" t="s">
        <v>229</v>
      </c>
      <c r="E4272" t="s">
        <v>42</v>
      </c>
      <c r="F4272" t="s">
        <v>48</v>
      </c>
      <c r="G4272">
        <v>1188117</v>
      </c>
      <c r="H4272">
        <v>1189315</v>
      </c>
      <c r="I4272">
        <v>1192168</v>
      </c>
      <c r="J4272">
        <v>1196780</v>
      </c>
      <c r="K4272">
        <v>1200854</v>
      </c>
      <c r="L4272">
        <v>1202483</v>
      </c>
      <c r="M4272">
        <v>1203701</v>
      </c>
      <c r="N4272">
        <v>1204795</v>
      </c>
      <c r="O4272">
        <v>1205045</v>
      </c>
      <c r="P4272">
        <v>1206611</v>
      </c>
      <c r="Q4272">
        <v>1208696</v>
      </c>
      <c r="R4272">
        <v>1210971</v>
      </c>
      <c r="S4272">
        <v>1215246</v>
      </c>
      <c r="T4272">
        <v>1221570</v>
      </c>
      <c r="U4272">
        <v>1232012</v>
      </c>
      <c r="V4272">
        <v>1237298</v>
      </c>
      <c r="W4272">
        <v>1240214</v>
      </c>
      <c r="X4272">
        <v>1243052</v>
      </c>
      <c r="Y4272">
        <v>1246395</v>
      </c>
      <c r="Z4272">
        <v>1247077</v>
      </c>
      <c r="AA4272">
        <v>1252922</v>
      </c>
      <c r="AB4272">
        <v>1265198</v>
      </c>
    </row>
    <row r="4273" spans="1:47" x14ac:dyDescent="0.25">
      <c r="A4273" t="str">
        <f t="shared" si="66"/>
        <v>Graz (Stadt)ArbeitnehmereinkommenBrutto_Schnitt</v>
      </c>
      <c r="B4273">
        <v>4272</v>
      </c>
      <c r="C4273">
        <v>601</v>
      </c>
      <c r="D4273" t="s">
        <v>230</v>
      </c>
      <c r="E4273" t="s">
        <v>43</v>
      </c>
      <c r="F4273" t="s">
        <v>54</v>
      </c>
      <c r="G4273">
        <v>26230.3895245657</v>
      </c>
      <c r="H4273">
        <v>26835.844451371999</v>
      </c>
      <c r="I4273">
        <v>27345.6122145257</v>
      </c>
      <c r="J4273">
        <v>27906.3870134266</v>
      </c>
      <c r="K4273">
        <v>28573.5179891189</v>
      </c>
      <c r="L4273">
        <v>28586.105375564199</v>
      </c>
      <c r="M4273">
        <v>27821.680590525699</v>
      </c>
      <c r="N4273">
        <v>28253.564389542898</v>
      </c>
      <c r="O4273">
        <v>28767.242383915898</v>
      </c>
      <c r="P4273">
        <v>29338.767052224099</v>
      </c>
      <c r="Q4273">
        <v>29609.984581626199</v>
      </c>
      <c r="R4273">
        <v>30063.9186533588</v>
      </c>
      <c r="S4273">
        <v>30615.631415188702</v>
      </c>
      <c r="T4273">
        <v>31142.065781105201</v>
      </c>
      <c r="U4273">
        <v>32117.5172150953</v>
      </c>
      <c r="V4273">
        <v>33336.928361917802</v>
      </c>
      <c r="W4273">
        <v>34352.086763001898</v>
      </c>
      <c r="X4273">
        <v>35415.4496249812</v>
      </c>
      <c r="Y4273">
        <v>36753.175885350502</v>
      </c>
    </row>
    <row r="4274" spans="1:47" x14ac:dyDescent="0.25">
      <c r="A4274" t="str">
        <f t="shared" si="66"/>
        <v>Graz (Stadt)ArbeitnehmereinkommenBruttobezüge 1000 EUR</v>
      </c>
      <c r="B4274">
        <v>4273</v>
      </c>
      <c r="C4274">
        <v>601</v>
      </c>
      <c r="D4274" t="s">
        <v>230</v>
      </c>
      <c r="E4274" t="s">
        <v>43</v>
      </c>
      <c r="F4274" t="s">
        <v>55</v>
      </c>
      <c r="G4274">
        <v>2824776.8782899999</v>
      </c>
      <c r="H4274">
        <v>2918237.0690199998</v>
      </c>
      <c r="I4274">
        <v>3043730.7131500002</v>
      </c>
      <c r="J4274">
        <v>3182081.59198</v>
      </c>
      <c r="K4274">
        <v>3366503.3159599998</v>
      </c>
      <c r="L4274">
        <v>3381793.4381400002</v>
      </c>
      <c r="M4274">
        <v>3436923.4900699998</v>
      </c>
      <c r="N4274">
        <v>3607499.8619499998</v>
      </c>
      <c r="O4274">
        <v>3758095.0105499998</v>
      </c>
      <c r="P4274">
        <v>3872951.9610299999</v>
      </c>
      <c r="Q4274">
        <v>3982098.7764599998</v>
      </c>
      <c r="R4274">
        <v>4140192.4295100002</v>
      </c>
      <c r="S4274">
        <v>4313956.7758200001</v>
      </c>
      <c r="T4274">
        <v>4502831.2912900001</v>
      </c>
      <c r="U4274">
        <v>4814447.9480600003</v>
      </c>
      <c r="V4274">
        <v>5075180.6368899997</v>
      </c>
      <c r="W4274">
        <v>5105166.6701100003</v>
      </c>
      <c r="X4274">
        <v>5409320.3602700001</v>
      </c>
      <c r="Y4274">
        <v>5842064.3196799997</v>
      </c>
    </row>
    <row r="4275" spans="1:47" x14ac:dyDescent="0.25">
      <c r="A4275" t="str">
        <f t="shared" si="66"/>
        <v>Graz (Stadt)ArbeitnehmereinkommenBruttobezüge Fälle</v>
      </c>
      <c r="B4275">
        <v>4274</v>
      </c>
      <c r="C4275">
        <v>601</v>
      </c>
      <c r="D4275" t="s">
        <v>230</v>
      </c>
      <c r="E4275" t="s">
        <v>43</v>
      </c>
      <c r="F4275" t="s">
        <v>56</v>
      </c>
      <c r="G4275">
        <v>107691</v>
      </c>
      <c r="H4275">
        <v>108744</v>
      </c>
      <c r="I4275">
        <v>111306</v>
      </c>
      <c r="J4275">
        <v>114027</v>
      </c>
      <c r="K4275">
        <v>117819</v>
      </c>
      <c r="L4275">
        <v>118302</v>
      </c>
      <c r="M4275">
        <v>123534</v>
      </c>
      <c r="N4275">
        <v>127683</v>
      </c>
      <c r="O4275">
        <v>130638</v>
      </c>
      <c r="P4275">
        <v>132008</v>
      </c>
      <c r="Q4275">
        <v>134485</v>
      </c>
      <c r="R4275">
        <v>137713</v>
      </c>
      <c r="S4275">
        <v>140907</v>
      </c>
      <c r="T4275">
        <v>144590</v>
      </c>
      <c r="U4275">
        <v>149901</v>
      </c>
      <c r="V4275">
        <v>152239</v>
      </c>
      <c r="W4275">
        <v>148613</v>
      </c>
      <c r="X4275">
        <v>152739</v>
      </c>
      <c r="Y4275">
        <v>158954</v>
      </c>
    </row>
    <row r="4276" spans="1:47" x14ac:dyDescent="0.25">
      <c r="A4276" t="str">
        <f t="shared" si="66"/>
        <v>Graz (Stadt)ArbeitnehmereinkommenLohnsteuer 1000 EUR</v>
      </c>
      <c r="B4276">
        <v>4275</v>
      </c>
      <c r="C4276">
        <v>601</v>
      </c>
      <c r="D4276" t="s">
        <v>230</v>
      </c>
      <c r="E4276" t="s">
        <v>43</v>
      </c>
      <c r="F4276" t="s">
        <v>57</v>
      </c>
      <c r="G4276">
        <v>463599.87147000001</v>
      </c>
      <c r="H4276">
        <v>465936.72314999998</v>
      </c>
      <c r="I4276">
        <v>499001.04100999999</v>
      </c>
      <c r="J4276">
        <v>531011.71924000001</v>
      </c>
      <c r="K4276">
        <v>576579.62237999996</v>
      </c>
      <c r="L4276">
        <v>532703.44565000001</v>
      </c>
      <c r="M4276">
        <v>542036.91044999997</v>
      </c>
      <c r="N4276">
        <v>583645.91740999999</v>
      </c>
      <c r="O4276">
        <v>616174.56302</v>
      </c>
      <c r="P4276">
        <v>650129.45615999994</v>
      </c>
      <c r="Q4276">
        <v>674879.96973000001</v>
      </c>
      <c r="R4276">
        <v>712906.56287999998</v>
      </c>
      <c r="S4276">
        <v>647233.10530000005</v>
      </c>
      <c r="T4276">
        <v>681525.90194000001</v>
      </c>
      <c r="U4276">
        <v>731964.44674000004</v>
      </c>
      <c r="V4276">
        <v>770406.43588999996</v>
      </c>
      <c r="W4276">
        <v>744670.91234000004</v>
      </c>
      <c r="X4276">
        <v>811402.29495999997</v>
      </c>
      <c r="Y4276">
        <v>863477.32698999997</v>
      </c>
    </row>
    <row r="4277" spans="1:47" x14ac:dyDescent="0.25">
      <c r="A4277" t="str">
        <f t="shared" si="66"/>
        <v>Graz (Stadt)ArbeitnehmereinkommenLohnsteuer Fälle</v>
      </c>
      <c r="B4277">
        <v>4276</v>
      </c>
      <c r="C4277">
        <v>601</v>
      </c>
      <c r="D4277" t="s">
        <v>230</v>
      </c>
      <c r="E4277" t="s">
        <v>43</v>
      </c>
      <c r="F4277" t="s">
        <v>58</v>
      </c>
      <c r="G4277">
        <v>87527</v>
      </c>
      <c r="H4277">
        <v>86204</v>
      </c>
      <c r="I4277">
        <v>88446</v>
      </c>
      <c r="J4277">
        <v>91010</v>
      </c>
      <c r="K4277">
        <v>95458</v>
      </c>
      <c r="L4277">
        <v>92186</v>
      </c>
      <c r="M4277">
        <v>95954</v>
      </c>
      <c r="N4277">
        <v>99943</v>
      </c>
      <c r="O4277">
        <v>103096</v>
      </c>
      <c r="P4277">
        <v>104576</v>
      </c>
      <c r="Q4277">
        <v>106562</v>
      </c>
      <c r="R4277">
        <v>109287</v>
      </c>
      <c r="S4277">
        <v>111259</v>
      </c>
      <c r="T4277">
        <v>115706</v>
      </c>
      <c r="U4277">
        <v>121990</v>
      </c>
      <c r="V4277">
        <v>125969</v>
      </c>
      <c r="W4277">
        <v>124234</v>
      </c>
      <c r="X4277">
        <v>129005</v>
      </c>
      <c r="Y4277">
        <v>135499</v>
      </c>
    </row>
    <row r="4278" spans="1:47" x14ac:dyDescent="0.25">
      <c r="A4278" t="str">
        <f t="shared" si="66"/>
        <v>Graz (Stadt)ArbeitnehmereinkommenNetto_Schnitt</v>
      </c>
      <c r="B4278">
        <v>4277</v>
      </c>
      <c r="C4278">
        <v>601</v>
      </c>
      <c r="D4278" t="s">
        <v>230</v>
      </c>
      <c r="E4278" t="s">
        <v>43</v>
      </c>
      <c r="F4278" t="s">
        <v>59</v>
      </c>
      <c r="G4278">
        <v>17912.342908042399</v>
      </c>
      <c r="H4278">
        <v>18434.013202567501</v>
      </c>
      <c r="I4278">
        <v>18686.3496130487</v>
      </c>
      <c r="J4278">
        <v>19004.606897138401</v>
      </c>
      <c r="K4278">
        <v>19388.262580907998</v>
      </c>
      <c r="L4278">
        <v>19802.603170360599</v>
      </c>
      <c r="M4278">
        <v>19241.6340975764</v>
      </c>
      <c r="N4278">
        <v>19434.379157522901</v>
      </c>
      <c r="O4278">
        <v>19719.1461011344</v>
      </c>
      <c r="P4278">
        <v>19986.169021726</v>
      </c>
      <c r="Q4278">
        <v>20100.4388909544</v>
      </c>
      <c r="R4278">
        <v>20301.247332568499</v>
      </c>
      <c r="S4278">
        <v>21311.660664055002</v>
      </c>
      <c r="T4278">
        <v>21608.947577633298</v>
      </c>
      <c r="U4278">
        <v>22250.169923749701</v>
      </c>
      <c r="V4278">
        <v>23117.6731055774</v>
      </c>
      <c r="W4278">
        <v>24026.866483955</v>
      </c>
      <c r="X4278">
        <v>24633.247199929301</v>
      </c>
      <c r="Y4278">
        <v>25665.351877838901</v>
      </c>
    </row>
    <row r="4279" spans="1:47" x14ac:dyDescent="0.25">
      <c r="A4279" t="str">
        <f t="shared" si="66"/>
        <v>Graz (Stadt)ArbeitnehmereinkommenNettobezüge 1000 EUR</v>
      </c>
      <c r="B4279">
        <v>4278</v>
      </c>
      <c r="C4279">
        <v>601</v>
      </c>
      <c r="D4279" t="s">
        <v>230</v>
      </c>
      <c r="E4279" t="s">
        <v>43</v>
      </c>
      <c r="F4279" t="s">
        <v>60</v>
      </c>
      <c r="G4279">
        <v>1928998.12011</v>
      </c>
      <c r="H4279">
        <v>2004588.3317</v>
      </c>
      <c r="I4279">
        <v>2079902.8300300001</v>
      </c>
      <c r="J4279">
        <v>2167038.31066</v>
      </c>
      <c r="K4279">
        <v>2284305.70902</v>
      </c>
      <c r="L4279">
        <v>2342687.5602600002</v>
      </c>
      <c r="M4279">
        <v>2376996.0266100001</v>
      </c>
      <c r="N4279">
        <v>2481439.83397</v>
      </c>
      <c r="O4279">
        <v>2576069.8083600001</v>
      </c>
      <c r="P4279">
        <v>2638334.20022</v>
      </c>
      <c r="Q4279">
        <v>2703207.5242499998</v>
      </c>
      <c r="R4279">
        <v>2795745.6739099999</v>
      </c>
      <c r="S4279">
        <v>3002962.1691899998</v>
      </c>
      <c r="T4279">
        <v>3124437.73025</v>
      </c>
      <c r="U4279">
        <v>3335322.7217399999</v>
      </c>
      <c r="V4279">
        <v>3519411.4359200001</v>
      </c>
      <c r="W4279">
        <v>3570704.70878</v>
      </c>
      <c r="X4279">
        <v>3762457.5440699998</v>
      </c>
      <c r="Y4279">
        <v>4079610.3423899999</v>
      </c>
    </row>
    <row r="4280" spans="1:47" x14ac:dyDescent="0.25">
      <c r="A4280" t="str">
        <f t="shared" si="66"/>
        <v>Graz (Stadt)ArbeitnehmereinkommenSV-Beiträge 1000 EUR</v>
      </c>
      <c r="B4280">
        <v>4279</v>
      </c>
      <c r="C4280">
        <v>601</v>
      </c>
      <c r="D4280" t="s">
        <v>230</v>
      </c>
      <c r="E4280" t="s">
        <v>43</v>
      </c>
      <c r="F4280" t="s">
        <v>61</v>
      </c>
      <c r="G4280">
        <v>432178.88670999999</v>
      </c>
      <c r="H4280">
        <v>447712.01416999998</v>
      </c>
      <c r="I4280">
        <v>464826.84211000003</v>
      </c>
      <c r="J4280">
        <v>484031.56208</v>
      </c>
      <c r="K4280">
        <v>505617.98456000001</v>
      </c>
      <c r="L4280">
        <v>506402.43222999998</v>
      </c>
      <c r="M4280">
        <v>517890.55300999997</v>
      </c>
      <c r="N4280">
        <v>542414.11057000002</v>
      </c>
      <c r="O4280">
        <v>565850.63916999998</v>
      </c>
      <c r="P4280">
        <v>584488.30464999995</v>
      </c>
      <c r="Q4280">
        <v>604011.28248000005</v>
      </c>
      <c r="R4280">
        <v>631540.19272000005</v>
      </c>
      <c r="S4280">
        <v>663761.50133</v>
      </c>
      <c r="T4280">
        <v>696867.65910000005</v>
      </c>
      <c r="U4280">
        <v>747160.77957999997</v>
      </c>
      <c r="V4280">
        <v>785362.76508000004</v>
      </c>
      <c r="W4280">
        <v>789791.04899000004</v>
      </c>
      <c r="X4280">
        <v>835460.52124000003</v>
      </c>
      <c r="Y4280">
        <v>898976.65029999998</v>
      </c>
    </row>
    <row r="4281" spans="1:47" x14ac:dyDescent="0.25">
      <c r="A4281" t="str">
        <f t="shared" si="66"/>
        <v>Graz (Stadt)ArbeitnehmereinkommenSV-Beiträge Fälle</v>
      </c>
      <c r="B4281">
        <v>4280</v>
      </c>
      <c r="C4281">
        <v>601</v>
      </c>
      <c r="D4281" t="s">
        <v>230</v>
      </c>
      <c r="E4281" t="s">
        <v>43</v>
      </c>
      <c r="F4281" t="s">
        <v>62</v>
      </c>
      <c r="G4281">
        <v>100765</v>
      </c>
      <c r="H4281">
        <v>101552</v>
      </c>
      <c r="I4281">
        <v>103417</v>
      </c>
      <c r="J4281">
        <v>105931</v>
      </c>
      <c r="K4281">
        <v>109140</v>
      </c>
      <c r="L4281">
        <v>107763</v>
      </c>
      <c r="M4281">
        <v>112317</v>
      </c>
      <c r="N4281">
        <v>115996</v>
      </c>
      <c r="O4281">
        <v>118438</v>
      </c>
      <c r="P4281">
        <v>119403</v>
      </c>
      <c r="Q4281">
        <v>121569</v>
      </c>
      <c r="R4281">
        <v>124250</v>
      </c>
      <c r="S4281">
        <v>127648</v>
      </c>
      <c r="T4281">
        <v>130560</v>
      </c>
      <c r="U4281">
        <v>136483</v>
      </c>
      <c r="V4281">
        <v>138918</v>
      </c>
      <c r="W4281">
        <v>136146</v>
      </c>
      <c r="X4281">
        <v>141052</v>
      </c>
      <c r="Y4281">
        <v>147231</v>
      </c>
    </row>
    <row r="4282" spans="1:47" x14ac:dyDescent="0.25">
      <c r="A4282" t="str">
        <f t="shared" si="66"/>
        <v>Graz (Stadt)ArbeitsloseFrauen</v>
      </c>
      <c r="B4282">
        <v>4281</v>
      </c>
      <c r="C4282">
        <v>601</v>
      </c>
      <c r="D4282" t="s">
        <v>230</v>
      </c>
      <c r="E4282" t="s">
        <v>36</v>
      </c>
      <c r="F4282" t="s">
        <v>47</v>
      </c>
      <c r="G4282">
        <v>3522</v>
      </c>
      <c r="H4282">
        <v>3457</v>
      </c>
      <c r="I4282">
        <v>3806</v>
      </c>
      <c r="J4282">
        <v>3815</v>
      </c>
      <c r="K4282">
        <v>3878</v>
      </c>
      <c r="L4282">
        <v>3729</v>
      </c>
      <c r="M4282">
        <v>4113</v>
      </c>
      <c r="N4282">
        <v>3668</v>
      </c>
      <c r="O4282">
        <v>3559</v>
      </c>
      <c r="P4282">
        <v>3404</v>
      </c>
      <c r="Q4282">
        <v>3652</v>
      </c>
      <c r="R4282">
        <v>3847</v>
      </c>
      <c r="S4282">
        <v>3844</v>
      </c>
      <c r="T4282">
        <v>3702</v>
      </c>
      <c r="U4282">
        <v>3425</v>
      </c>
      <c r="V4282">
        <v>3321</v>
      </c>
      <c r="W4282">
        <v>4161</v>
      </c>
      <c r="X4282">
        <v>3981</v>
      </c>
      <c r="Y4282">
        <v>4281</v>
      </c>
      <c r="Z4282">
        <v>4536</v>
      </c>
      <c r="AA4282">
        <v>4999</v>
      </c>
      <c r="AB4282">
        <v>5211</v>
      </c>
      <c r="AC4282">
        <v>5588</v>
      </c>
      <c r="AD4282">
        <v>5429</v>
      </c>
      <c r="AE4282">
        <v>5974</v>
      </c>
      <c r="AF4282">
        <v>5677</v>
      </c>
      <c r="AG4282">
        <v>6003</v>
      </c>
      <c r="AH4282">
        <v>5376</v>
      </c>
      <c r="AI4282">
        <v>5187</v>
      </c>
      <c r="AJ4282">
        <v>4852</v>
      </c>
      <c r="AK4282">
        <v>5114</v>
      </c>
      <c r="AL4282">
        <v>4730</v>
      </c>
      <c r="AM4282">
        <v>5332</v>
      </c>
      <c r="AN4282">
        <v>6893</v>
      </c>
      <c r="AO4282">
        <v>6864</v>
      </c>
      <c r="AP4282">
        <v>5227</v>
      </c>
      <c r="AQ4282">
        <v>5141</v>
      </c>
      <c r="AR4282">
        <v>4426</v>
      </c>
      <c r="AS4282">
        <v>4964</v>
      </c>
      <c r="AT4282">
        <v>4901</v>
      </c>
      <c r="AU4282">
        <v>5471</v>
      </c>
    </row>
    <row r="4283" spans="1:47" x14ac:dyDescent="0.25">
      <c r="A4283" t="str">
        <f t="shared" si="66"/>
        <v>Graz (Stadt)ArbeitsloseInsgesamt</v>
      </c>
      <c r="B4283">
        <v>4282</v>
      </c>
      <c r="C4283">
        <v>601</v>
      </c>
      <c r="D4283" t="s">
        <v>230</v>
      </c>
      <c r="E4283" t="s">
        <v>36</v>
      </c>
      <c r="F4283" t="s">
        <v>48</v>
      </c>
      <c r="G4283">
        <v>9896</v>
      </c>
      <c r="H4283">
        <v>7796</v>
      </c>
      <c r="I4283">
        <v>10676</v>
      </c>
      <c r="J4283">
        <v>8643</v>
      </c>
      <c r="K4283">
        <v>10987</v>
      </c>
      <c r="L4283">
        <v>8246</v>
      </c>
      <c r="M4283">
        <v>10800</v>
      </c>
      <c r="N4283">
        <v>8376</v>
      </c>
      <c r="O4283">
        <v>9980</v>
      </c>
      <c r="P4283">
        <v>7842</v>
      </c>
      <c r="Q4283">
        <v>11199</v>
      </c>
      <c r="R4283">
        <v>9845</v>
      </c>
      <c r="S4283">
        <v>11473</v>
      </c>
      <c r="T4283">
        <v>8688</v>
      </c>
      <c r="U4283">
        <v>9684</v>
      </c>
      <c r="V4283">
        <v>7609</v>
      </c>
      <c r="W4283">
        <v>11315</v>
      </c>
      <c r="X4283">
        <v>9169</v>
      </c>
      <c r="Y4283">
        <v>11993</v>
      </c>
      <c r="Z4283">
        <v>10553</v>
      </c>
      <c r="AA4283">
        <v>13806</v>
      </c>
      <c r="AB4283">
        <v>12189</v>
      </c>
      <c r="AC4283">
        <v>15589</v>
      </c>
      <c r="AD4283">
        <v>13313</v>
      </c>
      <c r="AE4283">
        <v>16307</v>
      </c>
      <c r="AF4283">
        <v>13508</v>
      </c>
      <c r="AG4283">
        <v>16713</v>
      </c>
      <c r="AH4283">
        <v>12481</v>
      </c>
      <c r="AI4283">
        <v>13797</v>
      </c>
      <c r="AJ4283">
        <v>10986</v>
      </c>
      <c r="AK4283">
        <v>13561</v>
      </c>
      <c r="AL4283">
        <v>10882</v>
      </c>
      <c r="AM4283">
        <v>14323</v>
      </c>
      <c r="AN4283">
        <v>15890</v>
      </c>
      <c r="AO4283">
        <v>17549</v>
      </c>
      <c r="AP4283">
        <v>11765</v>
      </c>
      <c r="AQ4283">
        <v>13268</v>
      </c>
      <c r="AR4283">
        <v>9843</v>
      </c>
      <c r="AS4283">
        <v>13165</v>
      </c>
      <c r="AT4283">
        <v>11236</v>
      </c>
      <c r="AU4283">
        <v>14991</v>
      </c>
    </row>
    <row r="4284" spans="1:47" x14ac:dyDescent="0.25">
      <c r="A4284" t="str">
        <f t="shared" si="66"/>
        <v>Graz (Stadt)ArbeitsloseMänner</v>
      </c>
      <c r="B4284">
        <v>4283</v>
      </c>
      <c r="C4284">
        <v>601</v>
      </c>
      <c r="D4284" t="s">
        <v>230</v>
      </c>
      <c r="E4284" t="s">
        <v>36</v>
      </c>
      <c r="F4284" t="s">
        <v>49</v>
      </c>
      <c r="G4284">
        <v>6374</v>
      </c>
      <c r="H4284">
        <v>4339</v>
      </c>
      <c r="I4284">
        <v>6870</v>
      </c>
      <c r="J4284">
        <v>4828</v>
      </c>
      <c r="K4284">
        <v>7109</v>
      </c>
      <c r="L4284">
        <v>4517</v>
      </c>
      <c r="M4284">
        <v>6687</v>
      </c>
      <c r="N4284">
        <v>4708</v>
      </c>
      <c r="O4284">
        <v>6421</v>
      </c>
      <c r="P4284">
        <v>4438</v>
      </c>
      <c r="Q4284">
        <v>7547</v>
      </c>
      <c r="R4284">
        <v>5998</v>
      </c>
      <c r="S4284">
        <v>7629</v>
      </c>
      <c r="T4284">
        <v>4986</v>
      </c>
      <c r="U4284">
        <v>6259</v>
      </c>
      <c r="V4284">
        <v>4288</v>
      </c>
      <c r="W4284">
        <v>7154</v>
      </c>
      <c r="X4284">
        <v>5188</v>
      </c>
      <c r="Y4284">
        <v>7712</v>
      </c>
      <c r="Z4284">
        <v>6017</v>
      </c>
      <c r="AA4284">
        <v>8807</v>
      </c>
      <c r="AB4284">
        <v>6978</v>
      </c>
      <c r="AC4284">
        <v>10001</v>
      </c>
      <c r="AD4284">
        <v>7884</v>
      </c>
      <c r="AE4284">
        <v>10333</v>
      </c>
      <c r="AF4284">
        <v>7831</v>
      </c>
      <c r="AG4284">
        <v>10710</v>
      </c>
      <c r="AH4284">
        <v>7105</v>
      </c>
      <c r="AI4284">
        <v>8610</v>
      </c>
      <c r="AJ4284">
        <v>6134</v>
      </c>
      <c r="AK4284">
        <v>8447</v>
      </c>
      <c r="AL4284">
        <v>6152</v>
      </c>
      <c r="AM4284">
        <v>8991</v>
      </c>
      <c r="AN4284">
        <v>8997</v>
      </c>
      <c r="AO4284">
        <v>10685</v>
      </c>
      <c r="AP4284">
        <v>6538</v>
      </c>
      <c r="AQ4284">
        <v>8127</v>
      </c>
      <c r="AR4284">
        <v>5417</v>
      </c>
      <c r="AS4284">
        <v>8201</v>
      </c>
      <c r="AT4284">
        <v>6335</v>
      </c>
      <c r="AU4284">
        <v>9520</v>
      </c>
    </row>
    <row r="4285" spans="1:47" x14ac:dyDescent="0.25">
      <c r="A4285" t="str">
        <f t="shared" si="66"/>
        <v>Graz (Stadt)arbeitslose AusländerFrauen</v>
      </c>
      <c r="B4285">
        <v>4284</v>
      </c>
      <c r="C4285">
        <v>601</v>
      </c>
      <c r="D4285" t="s">
        <v>230</v>
      </c>
      <c r="E4285" t="s">
        <v>37</v>
      </c>
      <c r="F4285" t="s">
        <v>47</v>
      </c>
      <c r="G4285">
        <v>469</v>
      </c>
      <c r="H4285">
        <v>452</v>
      </c>
      <c r="I4285">
        <v>619</v>
      </c>
      <c r="J4285">
        <v>639</v>
      </c>
      <c r="K4285">
        <v>702</v>
      </c>
      <c r="L4285">
        <v>588</v>
      </c>
      <c r="M4285">
        <v>799</v>
      </c>
      <c r="N4285">
        <v>654</v>
      </c>
      <c r="O4285">
        <v>688</v>
      </c>
      <c r="P4285">
        <v>647</v>
      </c>
      <c r="Q4285">
        <v>777</v>
      </c>
      <c r="R4285">
        <v>736</v>
      </c>
      <c r="S4285">
        <v>842</v>
      </c>
      <c r="T4285">
        <v>753</v>
      </c>
      <c r="U4285">
        <v>810</v>
      </c>
      <c r="V4285">
        <v>705</v>
      </c>
      <c r="W4285">
        <v>1136</v>
      </c>
      <c r="X4285">
        <v>985</v>
      </c>
      <c r="Y4285">
        <v>1193</v>
      </c>
      <c r="Z4285">
        <v>1200</v>
      </c>
      <c r="AA4285">
        <v>1591</v>
      </c>
      <c r="AB4285">
        <v>1547</v>
      </c>
      <c r="AC4285">
        <v>1859</v>
      </c>
      <c r="AD4285">
        <v>1643</v>
      </c>
      <c r="AE4285">
        <v>2086</v>
      </c>
      <c r="AF4285">
        <v>1892</v>
      </c>
      <c r="AG4285">
        <v>2274</v>
      </c>
      <c r="AH4285">
        <v>1820</v>
      </c>
      <c r="AI4285">
        <v>2073</v>
      </c>
      <c r="AJ4285">
        <v>1819</v>
      </c>
      <c r="AK4285">
        <v>2256</v>
      </c>
      <c r="AL4285">
        <v>1857</v>
      </c>
      <c r="AM4285">
        <v>2443</v>
      </c>
      <c r="AN4285">
        <v>2994</v>
      </c>
      <c r="AO4285">
        <v>3252</v>
      </c>
      <c r="AP4285">
        <v>2371</v>
      </c>
      <c r="AQ4285">
        <v>2630</v>
      </c>
      <c r="AR4285">
        <v>2087</v>
      </c>
      <c r="AS4285">
        <v>2536</v>
      </c>
      <c r="AT4285">
        <v>2368</v>
      </c>
      <c r="AU4285">
        <v>2837</v>
      </c>
    </row>
    <row r="4286" spans="1:47" x14ac:dyDescent="0.25">
      <c r="A4286" t="str">
        <f t="shared" si="66"/>
        <v>Graz (Stadt)arbeitslose AusländerInsgesamt</v>
      </c>
      <c r="B4286">
        <v>4285</v>
      </c>
      <c r="C4286">
        <v>601</v>
      </c>
      <c r="D4286" t="s">
        <v>230</v>
      </c>
      <c r="E4286" t="s">
        <v>37</v>
      </c>
      <c r="F4286" t="s">
        <v>48</v>
      </c>
      <c r="G4286">
        <v>2301</v>
      </c>
      <c r="H4286">
        <v>1174</v>
      </c>
      <c r="I4286">
        <v>2721</v>
      </c>
      <c r="J4286">
        <v>1578</v>
      </c>
      <c r="K4286">
        <v>2878</v>
      </c>
      <c r="L4286">
        <v>1450</v>
      </c>
      <c r="M4286">
        <v>2746</v>
      </c>
      <c r="N4286">
        <v>1541</v>
      </c>
      <c r="O4286">
        <v>2607</v>
      </c>
      <c r="P4286">
        <v>1653</v>
      </c>
      <c r="Q4286">
        <v>3193</v>
      </c>
      <c r="R4286">
        <v>2123</v>
      </c>
      <c r="S4286">
        <v>3136</v>
      </c>
      <c r="T4286">
        <v>1814</v>
      </c>
      <c r="U4286">
        <v>2802</v>
      </c>
      <c r="V4286">
        <v>1687</v>
      </c>
      <c r="W4286">
        <v>3596</v>
      </c>
      <c r="X4286">
        <v>2260</v>
      </c>
      <c r="Y4286">
        <v>4020</v>
      </c>
      <c r="Z4286">
        <v>2824</v>
      </c>
      <c r="AA4286">
        <v>4780</v>
      </c>
      <c r="AB4286">
        <v>3643</v>
      </c>
      <c r="AC4286">
        <v>5693</v>
      </c>
      <c r="AD4286">
        <v>4176</v>
      </c>
      <c r="AE4286">
        <v>6180</v>
      </c>
      <c r="AF4286">
        <v>4523</v>
      </c>
      <c r="AG4286">
        <v>6878</v>
      </c>
      <c r="AH4286">
        <v>4135</v>
      </c>
      <c r="AI4286">
        <v>5747</v>
      </c>
      <c r="AJ4286">
        <v>3966</v>
      </c>
      <c r="AK4286">
        <v>6035</v>
      </c>
      <c r="AL4286">
        <v>4137</v>
      </c>
      <c r="AM4286">
        <v>6734</v>
      </c>
      <c r="AN4286">
        <v>6631</v>
      </c>
      <c r="AO4286">
        <v>8302</v>
      </c>
      <c r="AP4286">
        <v>4877</v>
      </c>
      <c r="AQ4286">
        <v>6576</v>
      </c>
      <c r="AR4286">
        <v>4204</v>
      </c>
      <c r="AS4286">
        <v>6646</v>
      </c>
      <c r="AT4286">
        <v>5100</v>
      </c>
      <c r="AU4286">
        <v>7939</v>
      </c>
    </row>
    <row r="4287" spans="1:47" x14ac:dyDescent="0.25">
      <c r="A4287" t="str">
        <f t="shared" si="66"/>
        <v>Graz (Stadt)arbeitslose AusländerMänner</v>
      </c>
      <c r="B4287">
        <v>4286</v>
      </c>
      <c r="C4287">
        <v>601</v>
      </c>
      <c r="D4287" t="s">
        <v>230</v>
      </c>
      <c r="E4287" t="s">
        <v>37</v>
      </c>
      <c r="F4287" t="s">
        <v>49</v>
      </c>
      <c r="G4287">
        <v>1832</v>
      </c>
      <c r="H4287">
        <v>722</v>
      </c>
      <c r="I4287">
        <v>2102</v>
      </c>
      <c r="J4287">
        <v>939</v>
      </c>
      <c r="K4287">
        <v>2176</v>
      </c>
      <c r="L4287">
        <v>862</v>
      </c>
      <c r="M4287">
        <v>1947</v>
      </c>
      <c r="N4287">
        <v>887</v>
      </c>
      <c r="O4287">
        <v>1919</v>
      </c>
      <c r="P4287">
        <v>1006</v>
      </c>
      <c r="Q4287">
        <v>2416</v>
      </c>
      <c r="R4287">
        <v>1387</v>
      </c>
      <c r="S4287">
        <v>2294</v>
      </c>
      <c r="T4287">
        <v>1061</v>
      </c>
      <c r="U4287">
        <v>1992</v>
      </c>
      <c r="V4287">
        <v>982</v>
      </c>
      <c r="W4287">
        <v>2460</v>
      </c>
      <c r="X4287">
        <v>1275</v>
      </c>
      <c r="Y4287">
        <v>2827</v>
      </c>
      <c r="Z4287">
        <v>1624</v>
      </c>
      <c r="AA4287">
        <v>3189</v>
      </c>
      <c r="AB4287">
        <v>2096</v>
      </c>
      <c r="AC4287">
        <v>3834</v>
      </c>
      <c r="AD4287">
        <v>2533</v>
      </c>
      <c r="AE4287">
        <v>4094</v>
      </c>
      <c r="AF4287">
        <v>2631</v>
      </c>
      <c r="AG4287">
        <v>4604</v>
      </c>
      <c r="AH4287">
        <v>2315</v>
      </c>
      <c r="AI4287">
        <v>3674</v>
      </c>
      <c r="AJ4287">
        <v>2147</v>
      </c>
      <c r="AK4287">
        <v>3779</v>
      </c>
      <c r="AL4287">
        <v>2280</v>
      </c>
      <c r="AM4287">
        <v>4291</v>
      </c>
      <c r="AN4287">
        <v>3637</v>
      </c>
      <c r="AO4287">
        <v>5050</v>
      </c>
      <c r="AP4287">
        <v>2506</v>
      </c>
      <c r="AQ4287">
        <v>3946</v>
      </c>
      <c r="AR4287">
        <v>2117</v>
      </c>
      <c r="AS4287">
        <v>4110</v>
      </c>
      <c r="AT4287">
        <v>2732</v>
      </c>
      <c r="AU4287">
        <v>5102</v>
      </c>
    </row>
    <row r="4288" spans="1:47" x14ac:dyDescent="0.25">
      <c r="A4288" t="str">
        <f t="shared" si="66"/>
        <v>Graz (Stadt)ArbeitsstättenInsgesamt</v>
      </c>
      <c r="B4288">
        <v>4287</v>
      </c>
      <c r="C4288">
        <v>601</v>
      </c>
      <c r="D4288" t="s">
        <v>230</v>
      </c>
      <c r="E4288" t="s">
        <v>476</v>
      </c>
      <c r="F4288" t="s">
        <v>48</v>
      </c>
      <c r="G4288">
        <v>24561</v>
      </c>
      <c r="H4288">
        <v>24958</v>
      </c>
      <c r="I4288">
        <v>25651</v>
      </c>
    </row>
    <row r="4289" spans="1:44" x14ac:dyDescent="0.25">
      <c r="A4289" t="str">
        <f t="shared" si="66"/>
        <v>Graz (Stadt)Beschäftigte in den ArbeitsstättenInsgesamt</v>
      </c>
      <c r="B4289">
        <v>4288</v>
      </c>
      <c r="C4289">
        <v>601</v>
      </c>
      <c r="D4289" t="s">
        <v>230</v>
      </c>
      <c r="E4289" t="s">
        <v>477</v>
      </c>
      <c r="F4289" t="s">
        <v>48</v>
      </c>
      <c r="G4289">
        <v>210876</v>
      </c>
      <c r="H4289">
        <v>209154</v>
      </c>
      <c r="I4289">
        <v>216917</v>
      </c>
    </row>
    <row r="4290" spans="1:44" x14ac:dyDescent="0.25">
      <c r="A4290" t="str">
        <f t="shared" si="66"/>
        <v>Graz (Stadt)GesamteinkommenBruttobezüge Gesamt</v>
      </c>
      <c r="B4290">
        <v>4289</v>
      </c>
      <c r="C4290">
        <v>601</v>
      </c>
      <c r="D4290" t="s">
        <v>230</v>
      </c>
      <c r="E4290" t="s">
        <v>45</v>
      </c>
      <c r="F4290" t="s">
        <v>63</v>
      </c>
      <c r="G4290">
        <v>4065305.2038099999</v>
      </c>
      <c r="H4290">
        <v>4177726.6710799998</v>
      </c>
      <c r="I4290">
        <v>4340245.2426100001</v>
      </c>
      <c r="J4290">
        <v>4513422.6726399995</v>
      </c>
      <c r="K4290">
        <v>4744424.8466999996</v>
      </c>
      <c r="L4290">
        <v>4807710.2761599999</v>
      </c>
      <c r="M4290">
        <v>4900055.0386300003</v>
      </c>
      <c r="N4290">
        <v>5100368.9571900014</v>
      </c>
      <c r="O4290">
        <v>5305143.7849300001</v>
      </c>
      <c r="P4290">
        <v>5460402.1288000001</v>
      </c>
      <c r="Q4290">
        <v>5610851.4282799996</v>
      </c>
      <c r="R4290">
        <v>5785476.28651</v>
      </c>
      <c r="S4290">
        <v>5976191.16665</v>
      </c>
      <c r="T4290">
        <v>6179118.4007900003</v>
      </c>
      <c r="U4290">
        <v>6522397.8576499997</v>
      </c>
      <c r="V4290">
        <v>6832349.80131</v>
      </c>
      <c r="W4290">
        <v>6921581.2208399996</v>
      </c>
      <c r="X4290">
        <v>7274513.9607999995</v>
      </c>
      <c r="Y4290">
        <v>7766266.6188500002</v>
      </c>
    </row>
    <row r="4291" spans="1:44" x14ac:dyDescent="0.25">
      <c r="A4291" t="str">
        <f t="shared" ref="A4291:A4354" si="67">D4291&amp;E4291&amp;F4291</f>
        <v>Graz (Stadt)GesamteinkommenNettobezüge Gesamt</v>
      </c>
      <c r="B4291">
        <v>4290</v>
      </c>
      <c r="C4291">
        <v>601</v>
      </c>
      <c r="D4291" t="s">
        <v>230</v>
      </c>
      <c r="E4291" t="s">
        <v>45</v>
      </c>
      <c r="F4291" t="s">
        <v>64</v>
      </c>
      <c r="G4291">
        <v>2918531.1950500002</v>
      </c>
      <c r="H4291">
        <v>3015797.97731</v>
      </c>
      <c r="I4291">
        <v>3115141.9577600001</v>
      </c>
      <c r="J4291">
        <v>3226046.0220400002</v>
      </c>
      <c r="K4291">
        <v>3374669.5436</v>
      </c>
      <c r="L4291">
        <v>3488174.1885700002</v>
      </c>
      <c r="M4291">
        <v>3548376.7875100002</v>
      </c>
      <c r="N4291">
        <v>3672699.8182999999</v>
      </c>
      <c r="O4291">
        <v>3803931.6287699998</v>
      </c>
      <c r="P4291">
        <v>3893973.0027299998</v>
      </c>
      <c r="Q4291">
        <v>3985228.08464</v>
      </c>
      <c r="R4291">
        <v>4083614.98655</v>
      </c>
      <c r="S4291">
        <v>4341425.8462399999</v>
      </c>
      <c r="T4291">
        <v>4473096.8697100002</v>
      </c>
      <c r="U4291">
        <v>4705746.8751299996</v>
      </c>
      <c r="V4291">
        <v>4925085.9234199999</v>
      </c>
      <c r="W4291">
        <v>5035288.4782199999</v>
      </c>
      <c r="X4291">
        <v>5261146.4423700003</v>
      </c>
      <c r="Y4291">
        <v>5631470.9927899996</v>
      </c>
    </row>
    <row r="4292" spans="1:44" x14ac:dyDescent="0.25">
      <c r="A4292" t="str">
        <f t="shared" si="67"/>
        <v>Graz (Stadt)Gründungsintensitätin % der aktiven Wirtschaftskammermitglieder</v>
      </c>
      <c r="B4292">
        <v>4291</v>
      </c>
      <c r="C4292">
        <v>601</v>
      </c>
      <c r="D4292" t="s">
        <v>230</v>
      </c>
      <c r="E4292" t="s">
        <v>40</v>
      </c>
      <c r="F4292" t="s">
        <v>52</v>
      </c>
      <c r="G4292">
        <v>8.7232562184727804</v>
      </c>
      <c r="H4292">
        <v>8.3397587859970894</v>
      </c>
      <c r="I4292">
        <v>8.1594050964442406</v>
      </c>
      <c r="J4292">
        <v>8.8770211932035501</v>
      </c>
      <c r="K4292">
        <v>7.6723836465594699</v>
      </c>
      <c r="L4292">
        <v>7.6366516468818704</v>
      </c>
      <c r="M4292">
        <v>9.8993367601915097</v>
      </c>
      <c r="N4292">
        <v>8.1786688444367304</v>
      </c>
      <c r="O4292">
        <v>8.9540932336970105</v>
      </c>
      <c r="P4292">
        <v>7.8747792963946202</v>
      </c>
      <c r="Q4292">
        <v>8.0362981179280109</v>
      </c>
      <c r="R4292">
        <v>8.0178931142205805</v>
      </c>
      <c r="S4292">
        <v>8.0632471636352392</v>
      </c>
      <c r="T4292">
        <v>7.9047496925029401</v>
      </c>
      <c r="U4292">
        <v>8.0320460935911608</v>
      </c>
      <c r="V4292">
        <v>8.36539013607395</v>
      </c>
      <c r="W4292">
        <v>8.1817673065084797</v>
      </c>
      <c r="X4292">
        <v>7.6558413251961603</v>
      </c>
      <c r="Y4292">
        <v>8.7364079490063702</v>
      </c>
      <c r="Z4292">
        <v>8.6039710635677995</v>
      </c>
      <c r="AA4292">
        <v>7.4574771408907701</v>
      </c>
      <c r="AB4292">
        <v>7.3151674968258602</v>
      </c>
    </row>
    <row r="4293" spans="1:44" x14ac:dyDescent="0.25">
      <c r="A4293" t="str">
        <f t="shared" si="67"/>
        <v>Graz (Stadt)Gründungsintensitätje 1.000 Einwohner</v>
      </c>
      <c r="B4293">
        <v>4292</v>
      </c>
      <c r="C4293">
        <v>601</v>
      </c>
      <c r="D4293" t="s">
        <v>230</v>
      </c>
      <c r="E4293" t="s">
        <v>40</v>
      </c>
      <c r="F4293" t="s">
        <v>53</v>
      </c>
      <c r="G4293">
        <v>4.3060146825226502</v>
      </c>
      <c r="H4293">
        <v>4.22999677006813</v>
      </c>
      <c r="I4293">
        <v>4.2369799583947696</v>
      </c>
      <c r="J4293">
        <v>4.6530250582946602</v>
      </c>
      <c r="K4293">
        <v>4.1221560239375297</v>
      </c>
      <c r="L4293">
        <v>4.1682948203427497</v>
      </c>
      <c r="M4293">
        <v>5.4775826223566098</v>
      </c>
      <c r="N4293">
        <v>4.6998631667383597</v>
      </c>
      <c r="O4293">
        <v>5.2366032495621004</v>
      </c>
      <c r="P4293">
        <v>4.6386346195708299</v>
      </c>
      <c r="Q4293">
        <v>4.8495510088014004</v>
      </c>
      <c r="R4293">
        <v>4.8895699266036701</v>
      </c>
      <c r="S4293">
        <v>4.9816489048618804</v>
      </c>
      <c r="T4293">
        <v>4.9249196317643396</v>
      </c>
      <c r="U4293">
        <v>4.97757696670537</v>
      </c>
      <c r="V4293">
        <v>5.1326492149547898</v>
      </c>
      <c r="W4293">
        <v>5.10667430455619</v>
      </c>
      <c r="X4293">
        <v>4.8648573783093196</v>
      </c>
      <c r="Y4293">
        <v>5.6034245822339503</v>
      </c>
      <c r="Z4293">
        <v>5.7602341189967499</v>
      </c>
      <c r="AA4293">
        <v>5.1840207770905202</v>
      </c>
      <c r="AB4293">
        <v>5.0187785405338401</v>
      </c>
    </row>
    <row r="4294" spans="1:44" x14ac:dyDescent="0.25">
      <c r="A4294" t="str">
        <f t="shared" si="67"/>
        <v>Graz (Stadt)KammermitgliedschaftenAktiv</v>
      </c>
      <c r="B4294">
        <v>4293</v>
      </c>
      <c r="C4294">
        <v>601</v>
      </c>
      <c r="D4294" t="s">
        <v>230</v>
      </c>
      <c r="E4294" t="s">
        <v>39</v>
      </c>
      <c r="F4294" t="s">
        <v>50</v>
      </c>
      <c r="G4294">
        <v>11498</v>
      </c>
      <c r="H4294">
        <v>11944</v>
      </c>
      <c r="I4294">
        <v>12341</v>
      </c>
      <c r="J4294">
        <v>12648</v>
      </c>
      <c r="K4294">
        <v>13163</v>
      </c>
      <c r="L4294">
        <v>13516</v>
      </c>
      <c r="M4294">
        <v>13843</v>
      </c>
      <c r="N4294">
        <v>14510</v>
      </c>
      <c r="O4294">
        <v>14720</v>
      </c>
      <c r="P4294">
        <v>14922</v>
      </c>
      <c r="Q4294">
        <v>15325</v>
      </c>
      <c r="R4294">
        <v>15406</v>
      </c>
      <c r="S4294">
        <v>15756</v>
      </c>
      <c r="T4294">
        <v>15824</v>
      </c>
      <c r="U4294">
        <v>16161</v>
      </c>
      <c r="V4294">
        <v>16208</v>
      </c>
      <c r="W4294">
        <v>16546</v>
      </c>
      <c r="X4294">
        <v>16681</v>
      </c>
      <c r="Y4294">
        <v>16935</v>
      </c>
      <c r="Z4294">
        <v>17084</v>
      </c>
      <c r="AA4294">
        <v>17186</v>
      </c>
      <c r="AB4294">
        <v>17368</v>
      </c>
      <c r="AC4294">
        <v>17495</v>
      </c>
      <c r="AD4294">
        <v>17417</v>
      </c>
      <c r="AE4294">
        <v>17648</v>
      </c>
      <c r="AF4294">
        <v>17869</v>
      </c>
      <c r="AG4294">
        <v>18123</v>
      </c>
      <c r="AH4294">
        <v>18352</v>
      </c>
      <c r="AI4294">
        <v>18649</v>
      </c>
      <c r="AJ4294">
        <v>18669</v>
      </c>
      <c r="AK4294">
        <v>18915</v>
      </c>
      <c r="AL4294">
        <v>19491</v>
      </c>
      <c r="AM4294">
        <v>20070</v>
      </c>
      <c r="AN4294">
        <v>20342</v>
      </c>
      <c r="AO4294">
        <v>20523</v>
      </c>
      <c r="AP4294">
        <v>20478</v>
      </c>
      <c r="AQ4294">
        <v>20690</v>
      </c>
      <c r="AR4294">
        <v>20659</v>
      </c>
    </row>
    <row r="4295" spans="1:44" x14ac:dyDescent="0.25">
      <c r="A4295" t="str">
        <f t="shared" si="67"/>
        <v>Graz (Stadt)KammermitgliedschaftenInsgesamt</v>
      </c>
      <c r="B4295">
        <v>4294</v>
      </c>
      <c r="C4295">
        <v>601</v>
      </c>
      <c r="D4295" t="s">
        <v>230</v>
      </c>
      <c r="E4295" t="s">
        <v>39</v>
      </c>
      <c r="F4295" t="s">
        <v>48</v>
      </c>
      <c r="G4295">
        <v>14744</v>
      </c>
      <c r="H4295">
        <v>15434</v>
      </c>
      <c r="I4295">
        <v>16022</v>
      </c>
      <c r="J4295">
        <v>16408</v>
      </c>
      <c r="K4295">
        <v>16907</v>
      </c>
      <c r="L4295">
        <v>17232</v>
      </c>
      <c r="M4295">
        <v>17627</v>
      </c>
      <c r="N4295">
        <v>18354</v>
      </c>
      <c r="O4295">
        <v>18607</v>
      </c>
      <c r="P4295">
        <v>18839</v>
      </c>
      <c r="Q4295">
        <v>19244</v>
      </c>
      <c r="R4295">
        <v>19445</v>
      </c>
      <c r="S4295">
        <v>19768</v>
      </c>
      <c r="T4295">
        <v>19915</v>
      </c>
      <c r="U4295">
        <v>20238</v>
      </c>
      <c r="V4295">
        <v>20423</v>
      </c>
      <c r="W4295">
        <v>20749</v>
      </c>
      <c r="X4295">
        <v>21020</v>
      </c>
      <c r="Y4295">
        <v>21332</v>
      </c>
      <c r="Z4295">
        <v>21504</v>
      </c>
      <c r="AA4295">
        <v>21620</v>
      </c>
      <c r="AB4295">
        <v>21898</v>
      </c>
      <c r="AC4295">
        <v>21894</v>
      </c>
      <c r="AD4295">
        <v>21964</v>
      </c>
      <c r="AE4295">
        <v>22208</v>
      </c>
      <c r="AF4295">
        <v>22455</v>
      </c>
      <c r="AG4295">
        <v>22628</v>
      </c>
      <c r="AH4295">
        <v>22796</v>
      </c>
      <c r="AI4295">
        <v>23047</v>
      </c>
      <c r="AJ4295">
        <v>23009</v>
      </c>
      <c r="AK4295">
        <v>23446</v>
      </c>
      <c r="AL4295">
        <v>23962</v>
      </c>
      <c r="AM4295">
        <v>24466</v>
      </c>
      <c r="AN4295">
        <v>24742</v>
      </c>
      <c r="AO4295">
        <v>24889</v>
      </c>
      <c r="AP4295">
        <v>24755</v>
      </c>
      <c r="AQ4295">
        <v>24861</v>
      </c>
      <c r="AR4295">
        <v>24779</v>
      </c>
    </row>
    <row r="4296" spans="1:44" x14ac:dyDescent="0.25">
      <c r="A4296" t="str">
        <f t="shared" si="67"/>
        <v>Graz (Stadt)KammermitgliedschaftenRuhend</v>
      </c>
      <c r="B4296">
        <v>4295</v>
      </c>
      <c r="C4296">
        <v>601</v>
      </c>
      <c r="D4296" t="s">
        <v>230</v>
      </c>
      <c r="E4296" t="s">
        <v>39</v>
      </c>
      <c r="F4296" t="s">
        <v>51</v>
      </c>
      <c r="G4296">
        <v>3246</v>
      </c>
      <c r="H4296">
        <v>3490</v>
      </c>
      <c r="I4296">
        <v>3681</v>
      </c>
      <c r="J4296">
        <v>3760</v>
      </c>
      <c r="K4296">
        <v>3744</v>
      </c>
      <c r="L4296">
        <v>3716</v>
      </c>
      <c r="M4296">
        <v>3784</v>
      </c>
      <c r="N4296">
        <v>3844</v>
      </c>
      <c r="O4296">
        <v>3887</v>
      </c>
      <c r="P4296">
        <v>3917</v>
      </c>
      <c r="Q4296">
        <v>3919</v>
      </c>
      <c r="R4296">
        <v>4039</v>
      </c>
      <c r="S4296">
        <v>4012</v>
      </c>
      <c r="T4296">
        <v>4091</v>
      </c>
      <c r="U4296">
        <v>4077</v>
      </c>
      <c r="V4296">
        <v>4215</v>
      </c>
      <c r="W4296">
        <v>4203</v>
      </c>
      <c r="X4296">
        <v>4339</v>
      </c>
      <c r="Y4296">
        <v>4397</v>
      </c>
      <c r="Z4296">
        <v>4420</v>
      </c>
      <c r="AA4296">
        <v>4434</v>
      </c>
      <c r="AB4296">
        <v>4530</v>
      </c>
      <c r="AC4296">
        <v>4399</v>
      </c>
      <c r="AD4296">
        <v>4547</v>
      </c>
      <c r="AE4296">
        <v>4560</v>
      </c>
      <c r="AF4296">
        <v>4586</v>
      </c>
      <c r="AG4296">
        <v>4505</v>
      </c>
      <c r="AH4296">
        <v>4444</v>
      </c>
      <c r="AI4296">
        <v>4398</v>
      </c>
      <c r="AJ4296">
        <v>4340</v>
      </c>
      <c r="AK4296">
        <v>4531</v>
      </c>
      <c r="AL4296">
        <v>4471</v>
      </c>
      <c r="AM4296">
        <v>4396</v>
      </c>
      <c r="AN4296">
        <v>4400</v>
      </c>
      <c r="AO4296">
        <v>4366</v>
      </c>
      <c r="AP4296">
        <v>4277</v>
      </c>
      <c r="AQ4296">
        <v>4171</v>
      </c>
      <c r="AR4296">
        <v>4120</v>
      </c>
    </row>
    <row r="4297" spans="1:44" x14ac:dyDescent="0.25">
      <c r="A4297" t="str">
        <f t="shared" si="67"/>
        <v>Graz (Stadt)Lehrlinge1. Lehrjahr, männlich</v>
      </c>
      <c r="B4297">
        <v>4296</v>
      </c>
      <c r="C4297">
        <v>601</v>
      </c>
      <c r="D4297" t="s">
        <v>230</v>
      </c>
      <c r="E4297" t="s">
        <v>46</v>
      </c>
      <c r="F4297" t="s">
        <v>65</v>
      </c>
      <c r="G4297">
        <v>797</v>
      </c>
      <c r="H4297">
        <v>791</v>
      </c>
      <c r="I4297">
        <v>750</v>
      </c>
      <c r="J4297">
        <v>794</v>
      </c>
      <c r="K4297">
        <v>865</v>
      </c>
      <c r="L4297">
        <v>880</v>
      </c>
      <c r="M4297">
        <v>861</v>
      </c>
      <c r="N4297">
        <v>1008</v>
      </c>
      <c r="O4297">
        <v>803</v>
      </c>
      <c r="P4297">
        <v>803</v>
      </c>
      <c r="Q4297">
        <v>764</v>
      </c>
      <c r="R4297">
        <v>731</v>
      </c>
      <c r="S4297">
        <v>691</v>
      </c>
      <c r="T4297">
        <v>705</v>
      </c>
      <c r="U4297">
        <v>703</v>
      </c>
      <c r="V4297">
        <v>719</v>
      </c>
      <c r="W4297">
        <v>760</v>
      </c>
      <c r="X4297">
        <v>738</v>
      </c>
      <c r="Y4297">
        <v>635</v>
      </c>
      <c r="Z4297">
        <v>731</v>
      </c>
      <c r="AA4297">
        <v>758</v>
      </c>
      <c r="AB4297">
        <v>759</v>
      </c>
    </row>
    <row r="4298" spans="1:44" x14ac:dyDescent="0.25">
      <c r="A4298" t="str">
        <f t="shared" si="67"/>
        <v>Graz (Stadt)Lehrlinge1. Lehrjahr, weiblich</v>
      </c>
      <c r="B4298">
        <v>4297</v>
      </c>
      <c r="C4298">
        <v>601</v>
      </c>
      <c r="D4298" t="s">
        <v>230</v>
      </c>
      <c r="E4298" t="s">
        <v>46</v>
      </c>
      <c r="F4298" t="s">
        <v>66</v>
      </c>
      <c r="G4298">
        <v>635</v>
      </c>
      <c r="H4298">
        <v>574</v>
      </c>
      <c r="I4298">
        <v>576</v>
      </c>
      <c r="J4298">
        <v>612</v>
      </c>
      <c r="K4298">
        <v>690</v>
      </c>
      <c r="L4298">
        <v>676</v>
      </c>
      <c r="M4298">
        <v>663</v>
      </c>
      <c r="N4298">
        <v>875</v>
      </c>
      <c r="O4298">
        <v>636</v>
      </c>
      <c r="P4298">
        <v>658</v>
      </c>
      <c r="Q4298">
        <v>612</v>
      </c>
      <c r="R4298">
        <v>594</v>
      </c>
      <c r="S4298">
        <v>528</v>
      </c>
      <c r="T4298">
        <v>526</v>
      </c>
      <c r="U4298">
        <v>477</v>
      </c>
      <c r="V4298">
        <v>523</v>
      </c>
      <c r="W4298">
        <v>490</v>
      </c>
      <c r="X4298">
        <v>495</v>
      </c>
      <c r="Y4298">
        <v>409</v>
      </c>
      <c r="Z4298">
        <v>469</v>
      </c>
      <c r="AA4298">
        <v>471</v>
      </c>
      <c r="AB4298">
        <v>511</v>
      </c>
    </row>
    <row r="4299" spans="1:44" x14ac:dyDescent="0.25">
      <c r="A4299" t="str">
        <f t="shared" si="67"/>
        <v>Graz (Stadt)Lehrlinge2. Lehrjahr, männlich</v>
      </c>
      <c r="B4299">
        <v>4298</v>
      </c>
      <c r="C4299">
        <v>601</v>
      </c>
      <c r="D4299" t="s">
        <v>230</v>
      </c>
      <c r="E4299" t="s">
        <v>46</v>
      </c>
      <c r="F4299" t="s">
        <v>67</v>
      </c>
      <c r="G4299">
        <v>751</v>
      </c>
      <c r="H4299">
        <v>792</v>
      </c>
      <c r="I4299">
        <v>770</v>
      </c>
      <c r="J4299">
        <v>773</v>
      </c>
      <c r="K4299">
        <v>713</v>
      </c>
      <c r="L4299">
        <v>790</v>
      </c>
      <c r="M4299">
        <v>850</v>
      </c>
      <c r="N4299">
        <v>853</v>
      </c>
      <c r="O4299">
        <v>764</v>
      </c>
      <c r="P4299">
        <v>757</v>
      </c>
      <c r="Q4299">
        <v>742</v>
      </c>
      <c r="R4299">
        <v>718</v>
      </c>
      <c r="S4299">
        <v>703</v>
      </c>
      <c r="T4299">
        <v>649</v>
      </c>
      <c r="U4299">
        <v>676</v>
      </c>
      <c r="V4299">
        <v>683</v>
      </c>
      <c r="W4299">
        <v>661</v>
      </c>
      <c r="X4299">
        <v>712</v>
      </c>
      <c r="Y4299">
        <v>706</v>
      </c>
      <c r="Z4299">
        <v>590</v>
      </c>
      <c r="AA4299">
        <v>662</v>
      </c>
      <c r="AB4299">
        <v>678</v>
      </c>
    </row>
    <row r="4300" spans="1:44" x14ac:dyDescent="0.25">
      <c r="A4300" t="str">
        <f t="shared" si="67"/>
        <v>Graz (Stadt)Lehrlinge2. Lehrjahr, weiblich</v>
      </c>
      <c r="B4300">
        <v>4299</v>
      </c>
      <c r="C4300">
        <v>601</v>
      </c>
      <c r="D4300" t="s">
        <v>230</v>
      </c>
      <c r="E4300" t="s">
        <v>46</v>
      </c>
      <c r="F4300" t="s">
        <v>68</v>
      </c>
      <c r="G4300">
        <v>565</v>
      </c>
      <c r="H4300">
        <v>670</v>
      </c>
      <c r="I4300">
        <v>626</v>
      </c>
      <c r="J4300">
        <v>633</v>
      </c>
      <c r="K4300">
        <v>610</v>
      </c>
      <c r="L4300">
        <v>676</v>
      </c>
      <c r="M4300">
        <v>693</v>
      </c>
      <c r="N4300">
        <v>791</v>
      </c>
      <c r="O4300">
        <v>621</v>
      </c>
      <c r="P4300">
        <v>636</v>
      </c>
      <c r="Q4300">
        <v>619</v>
      </c>
      <c r="R4300">
        <v>633</v>
      </c>
      <c r="S4300">
        <v>602</v>
      </c>
      <c r="T4300">
        <v>544</v>
      </c>
      <c r="U4300">
        <v>549</v>
      </c>
      <c r="V4300">
        <v>506</v>
      </c>
      <c r="W4300">
        <v>526</v>
      </c>
      <c r="X4300">
        <v>505</v>
      </c>
      <c r="Y4300">
        <v>519</v>
      </c>
      <c r="Z4300">
        <v>431</v>
      </c>
      <c r="AA4300">
        <v>464</v>
      </c>
      <c r="AB4300">
        <v>448</v>
      </c>
    </row>
    <row r="4301" spans="1:44" x14ac:dyDescent="0.25">
      <c r="A4301" t="str">
        <f t="shared" si="67"/>
        <v>Graz (Stadt)Lehrlinge3. Lehrjahr, männlich</v>
      </c>
      <c r="B4301">
        <v>4300</v>
      </c>
      <c r="C4301">
        <v>601</v>
      </c>
      <c r="D4301" t="s">
        <v>230</v>
      </c>
      <c r="E4301" t="s">
        <v>46</v>
      </c>
      <c r="F4301" t="s">
        <v>69</v>
      </c>
      <c r="G4301">
        <v>774</v>
      </c>
      <c r="H4301">
        <v>715</v>
      </c>
      <c r="I4301">
        <v>743</v>
      </c>
      <c r="J4301">
        <v>743</v>
      </c>
      <c r="K4301">
        <v>766</v>
      </c>
      <c r="L4301">
        <v>795</v>
      </c>
      <c r="M4301">
        <v>819</v>
      </c>
      <c r="N4301">
        <v>824</v>
      </c>
      <c r="O4301">
        <v>752</v>
      </c>
      <c r="P4301">
        <v>705</v>
      </c>
      <c r="Q4301">
        <v>729</v>
      </c>
      <c r="R4301">
        <v>684</v>
      </c>
      <c r="S4301">
        <v>655</v>
      </c>
      <c r="T4301">
        <v>660</v>
      </c>
      <c r="U4301">
        <v>609</v>
      </c>
      <c r="V4301">
        <v>618</v>
      </c>
      <c r="W4301">
        <v>637</v>
      </c>
      <c r="X4301">
        <v>602</v>
      </c>
      <c r="Y4301">
        <v>654</v>
      </c>
      <c r="Z4301">
        <v>625</v>
      </c>
      <c r="AA4301">
        <v>526</v>
      </c>
      <c r="AB4301">
        <v>602</v>
      </c>
    </row>
    <row r="4302" spans="1:44" x14ac:dyDescent="0.25">
      <c r="A4302" t="str">
        <f t="shared" si="67"/>
        <v>Graz (Stadt)Lehrlinge3. Lehrjahr, weiblich</v>
      </c>
      <c r="B4302">
        <v>4301</v>
      </c>
      <c r="C4302">
        <v>601</v>
      </c>
      <c r="D4302" t="s">
        <v>230</v>
      </c>
      <c r="E4302" t="s">
        <v>46</v>
      </c>
      <c r="F4302" t="s">
        <v>70</v>
      </c>
      <c r="G4302">
        <v>602</v>
      </c>
      <c r="H4302">
        <v>514</v>
      </c>
      <c r="I4302">
        <v>624</v>
      </c>
      <c r="J4302">
        <v>601</v>
      </c>
      <c r="K4302">
        <v>601</v>
      </c>
      <c r="L4302">
        <v>660</v>
      </c>
      <c r="M4302">
        <v>673</v>
      </c>
      <c r="N4302">
        <v>689</v>
      </c>
      <c r="O4302">
        <v>615</v>
      </c>
      <c r="P4302">
        <v>558</v>
      </c>
      <c r="Q4302">
        <v>585</v>
      </c>
      <c r="R4302">
        <v>548</v>
      </c>
      <c r="S4302">
        <v>570</v>
      </c>
      <c r="T4302">
        <v>536</v>
      </c>
      <c r="U4302">
        <v>470</v>
      </c>
      <c r="V4302">
        <v>507</v>
      </c>
      <c r="W4302">
        <v>432</v>
      </c>
      <c r="X4302">
        <v>457</v>
      </c>
      <c r="Y4302">
        <v>446</v>
      </c>
      <c r="Z4302">
        <v>465</v>
      </c>
      <c r="AA4302">
        <v>384</v>
      </c>
      <c r="AB4302">
        <v>423</v>
      </c>
    </row>
    <row r="4303" spans="1:44" x14ac:dyDescent="0.25">
      <c r="A4303" t="str">
        <f t="shared" si="67"/>
        <v>Graz (Stadt)Lehrlinge4. Lehrjahr, männlich</v>
      </c>
      <c r="B4303">
        <v>4302</v>
      </c>
      <c r="C4303">
        <v>601</v>
      </c>
      <c r="D4303" t="s">
        <v>230</v>
      </c>
      <c r="E4303" t="s">
        <v>46</v>
      </c>
      <c r="F4303" t="s">
        <v>71</v>
      </c>
      <c r="G4303">
        <v>399</v>
      </c>
      <c r="H4303">
        <v>351</v>
      </c>
      <c r="I4303">
        <v>354</v>
      </c>
      <c r="J4303">
        <v>368</v>
      </c>
      <c r="K4303">
        <v>372</v>
      </c>
      <c r="L4303">
        <v>377</v>
      </c>
      <c r="M4303">
        <v>353</v>
      </c>
      <c r="N4303">
        <v>396</v>
      </c>
      <c r="O4303">
        <v>399</v>
      </c>
      <c r="P4303">
        <v>373</v>
      </c>
      <c r="Q4303">
        <v>336</v>
      </c>
      <c r="R4303">
        <v>334</v>
      </c>
      <c r="S4303">
        <v>324</v>
      </c>
      <c r="T4303">
        <v>344</v>
      </c>
      <c r="U4303">
        <v>327</v>
      </c>
      <c r="V4303">
        <v>313</v>
      </c>
      <c r="W4303">
        <v>302</v>
      </c>
      <c r="X4303">
        <v>329</v>
      </c>
      <c r="Y4303">
        <v>332</v>
      </c>
      <c r="Z4303">
        <v>360</v>
      </c>
      <c r="AA4303">
        <v>355</v>
      </c>
      <c r="AB4303">
        <v>305</v>
      </c>
    </row>
    <row r="4304" spans="1:44" x14ac:dyDescent="0.25">
      <c r="A4304" t="str">
        <f t="shared" si="67"/>
        <v>Graz (Stadt)Lehrlinge4. Lehrjahr, weiblich</v>
      </c>
      <c r="B4304">
        <v>4303</v>
      </c>
      <c r="C4304">
        <v>601</v>
      </c>
      <c r="D4304" t="s">
        <v>230</v>
      </c>
      <c r="E4304" t="s">
        <v>46</v>
      </c>
      <c r="F4304" t="s">
        <v>72</v>
      </c>
      <c r="G4304">
        <v>62</v>
      </c>
      <c r="H4304">
        <v>32</v>
      </c>
      <c r="I4304">
        <v>55</v>
      </c>
      <c r="J4304">
        <v>71</v>
      </c>
      <c r="K4304">
        <v>53</v>
      </c>
      <c r="L4304">
        <v>50</v>
      </c>
      <c r="M4304">
        <v>68</v>
      </c>
      <c r="N4304">
        <v>85</v>
      </c>
      <c r="O4304">
        <v>89</v>
      </c>
      <c r="P4304">
        <v>82</v>
      </c>
      <c r="Q4304">
        <v>67</v>
      </c>
      <c r="R4304">
        <v>59</v>
      </c>
      <c r="S4304">
        <v>61</v>
      </c>
      <c r="T4304">
        <v>54</v>
      </c>
      <c r="U4304">
        <v>59</v>
      </c>
      <c r="V4304">
        <v>57</v>
      </c>
      <c r="W4304">
        <v>59</v>
      </c>
      <c r="X4304">
        <v>46</v>
      </c>
      <c r="Y4304">
        <v>69</v>
      </c>
      <c r="Z4304">
        <v>61</v>
      </c>
      <c r="AA4304">
        <v>70</v>
      </c>
      <c r="AB4304">
        <v>47</v>
      </c>
    </row>
    <row r="4305" spans="1:28" x14ac:dyDescent="0.25">
      <c r="A4305" t="str">
        <f t="shared" si="67"/>
        <v>Graz (Stadt)LehrlingeFrauen</v>
      </c>
      <c r="B4305">
        <v>4304</v>
      </c>
      <c r="C4305">
        <v>601</v>
      </c>
      <c r="D4305" t="s">
        <v>230</v>
      </c>
      <c r="E4305" t="s">
        <v>46</v>
      </c>
      <c r="F4305" t="s">
        <v>47</v>
      </c>
      <c r="G4305">
        <v>1864</v>
      </c>
      <c r="H4305">
        <v>1790</v>
      </c>
      <c r="I4305">
        <v>1881</v>
      </c>
      <c r="J4305">
        <v>1917</v>
      </c>
      <c r="K4305">
        <v>1954</v>
      </c>
      <c r="L4305">
        <v>2062</v>
      </c>
      <c r="M4305">
        <v>2097</v>
      </c>
      <c r="N4305">
        <v>2440</v>
      </c>
      <c r="O4305">
        <v>1961</v>
      </c>
      <c r="P4305">
        <v>1934</v>
      </c>
      <c r="Q4305">
        <v>1883</v>
      </c>
      <c r="R4305">
        <v>1834</v>
      </c>
      <c r="S4305">
        <v>1761</v>
      </c>
      <c r="T4305">
        <v>1660</v>
      </c>
      <c r="U4305">
        <v>1555</v>
      </c>
      <c r="V4305">
        <v>1593</v>
      </c>
      <c r="W4305">
        <v>1507</v>
      </c>
      <c r="X4305">
        <v>1503</v>
      </c>
      <c r="Y4305">
        <v>1443</v>
      </c>
      <c r="Z4305">
        <v>1426</v>
      </c>
      <c r="AA4305">
        <v>1389</v>
      </c>
      <c r="AB4305">
        <v>1429</v>
      </c>
    </row>
    <row r="4306" spans="1:28" x14ac:dyDescent="0.25">
      <c r="A4306" t="str">
        <f t="shared" si="67"/>
        <v>Graz (Stadt)LehrlingeInsgesamt</v>
      </c>
      <c r="B4306">
        <v>4305</v>
      </c>
      <c r="C4306">
        <v>601</v>
      </c>
      <c r="D4306" t="s">
        <v>230</v>
      </c>
      <c r="E4306" t="s">
        <v>46</v>
      </c>
      <c r="F4306" t="s">
        <v>48</v>
      </c>
      <c r="G4306">
        <v>4585</v>
      </c>
      <c r="H4306">
        <v>4439</v>
      </c>
      <c r="I4306">
        <v>4498</v>
      </c>
      <c r="J4306">
        <v>4595</v>
      </c>
      <c r="K4306">
        <v>4670</v>
      </c>
      <c r="L4306">
        <v>4904</v>
      </c>
      <c r="M4306">
        <v>4980</v>
      </c>
      <c r="N4306">
        <v>5521</v>
      </c>
      <c r="O4306">
        <v>4679</v>
      </c>
      <c r="P4306">
        <v>4572</v>
      </c>
      <c r="Q4306">
        <v>4454</v>
      </c>
      <c r="R4306">
        <v>4301</v>
      </c>
      <c r="S4306">
        <v>4134</v>
      </c>
      <c r="T4306">
        <v>4018</v>
      </c>
      <c r="U4306">
        <v>3870</v>
      </c>
      <c r="V4306">
        <v>3926</v>
      </c>
      <c r="W4306">
        <v>3867</v>
      </c>
      <c r="X4306">
        <v>3884</v>
      </c>
      <c r="Y4306">
        <v>3770</v>
      </c>
      <c r="Z4306">
        <v>3732</v>
      </c>
      <c r="AA4306">
        <v>3690</v>
      </c>
      <c r="AB4306">
        <v>3773</v>
      </c>
    </row>
    <row r="4307" spans="1:28" x14ac:dyDescent="0.25">
      <c r="A4307" t="str">
        <f t="shared" si="67"/>
        <v>Graz (Stadt)LehrlingeMänner</v>
      </c>
      <c r="B4307">
        <v>4306</v>
      </c>
      <c r="C4307">
        <v>601</v>
      </c>
      <c r="D4307" t="s">
        <v>230</v>
      </c>
      <c r="E4307" t="s">
        <v>46</v>
      </c>
      <c r="F4307" t="s">
        <v>49</v>
      </c>
      <c r="G4307">
        <v>2721</v>
      </c>
      <c r="H4307">
        <v>2649</v>
      </c>
      <c r="I4307">
        <v>2617</v>
      </c>
      <c r="J4307">
        <v>2678</v>
      </c>
      <c r="K4307">
        <v>2716</v>
      </c>
      <c r="L4307">
        <v>2842</v>
      </c>
      <c r="M4307">
        <v>2883</v>
      </c>
      <c r="N4307">
        <v>3081</v>
      </c>
      <c r="O4307">
        <v>2718</v>
      </c>
      <c r="P4307">
        <v>2638</v>
      </c>
      <c r="Q4307">
        <v>2571</v>
      </c>
      <c r="R4307">
        <v>2467</v>
      </c>
      <c r="S4307">
        <v>2373</v>
      </c>
      <c r="T4307">
        <v>2358</v>
      </c>
      <c r="U4307">
        <v>2315</v>
      </c>
      <c r="V4307">
        <v>2333</v>
      </c>
      <c r="W4307">
        <v>2360</v>
      </c>
      <c r="X4307">
        <v>2381</v>
      </c>
      <c r="Y4307">
        <v>2327</v>
      </c>
      <c r="Z4307">
        <v>2306</v>
      </c>
      <c r="AA4307">
        <v>2301</v>
      </c>
      <c r="AB4307">
        <v>2344</v>
      </c>
    </row>
    <row r="4308" spans="1:28" x14ac:dyDescent="0.25">
      <c r="A4308" t="str">
        <f t="shared" si="67"/>
        <v>Graz (Stadt)NeugründungenInsgesamt</v>
      </c>
      <c r="B4308">
        <v>4307</v>
      </c>
      <c r="C4308">
        <v>601</v>
      </c>
      <c r="D4308" t="s">
        <v>230</v>
      </c>
      <c r="E4308" t="s">
        <v>41</v>
      </c>
      <c r="F4308" t="s">
        <v>48</v>
      </c>
      <c r="G4308">
        <v>1003</v>
      </c>
      <c r="H4308">
        <v>996.10078939949301</v>
      </c>
      <c r="I4308">
        <v>1006.95218295218</v>
      </c>
      <c r="J4308">
        <v>1122.76564051639</v>
      </c>
      <c r="K4308">
        <v>1009.91585939662</v>
      </c>
      <c r="L4308">
        <v>1032.1698365925499</v>
      </c>
      <c r="M4308">
        <v>1370.36518771331</v>
      </c>
      <c r="N4308">
        <v>1186.72484932777</v>
      </c>
      <c r="O4308">
        <v>1336.12979233227</v>
      </c>
      <c r="P4308">
        <v>1213.1884984025601</v>
      </c>
      <c r="Q4308">
        <v>1271.6638141809301</v>
      </c>
      <c r="R4308">
        <v>1299.5401159528701</v>
      </c>
      <c r="S4308">
        <v>1345.0302593659901</v>
      </c>
      <c r="T4308">
        <v>1350.4474374672</v>
      </c>
      <c r="U4308">
        <v>1395.0057655349101</v>
      </c>
      <c r="V4308">
        <v>1457</v>
      </c>
      <c r="W4308">
        <v>1462</v>
      </c>
      <c r="X4308">
        <v>1405</v>
      </c>
      <c r="Y4308">
        <v>1631</v>
      </c>
      <c r="Z4308">
        <v>1677</v>
      </c>
      <c r="AA4308">
        <v>1517</v>
      </c>
      <c r="AB4308">
        <v>1498</v>
      </c>
    </row>
    <row r="4309" spans="1:28" x14ac:dyDescent="0.25">
      <c r="A4309" t="str">
        <f t="shared" si="67"/>
        <v>Graz (Stadt)Pendler (Auspendler/-innen)Insgesamt</v>
      </c>
      <c r="B4309">
        <v>4308</v>
      </c>
      <c r="C4309">
        <v>601</v>
      </c>
      <c r="D4309" t="s">
        <v>230</v>
      </c>
      <c r="E4309" t="s">
        <v>459</v>
      </c>
      <c r="F4309" t="s">
        <v>48</v>
      </c>
      <c r="G4309">
        <v>23293</v>
      </c>
      <c r="H4309">
        <v>27346</v>
      </c>
      <c r="I4309">
        <v>30569</v>
      </c>
      <c r="J4309">
        <v>33451</v>
      </c>
      <c r="K4309">
        <v>31260</v>
      </c>
      <c r="L4309">
        <v>31664</v>
      </c>
      <c r="M4309">
        <v>32052</v>
      </c>
      <c r="N4309">
        <v>33649</v>
      </c>
      <c r="O4309">
        <v>34735</v>
      </c>
      <c r="P4309">
        <v>36029</v>
      </c>
      <c r="Q4309">
        <v>36576</v>
      </c>
      <c r="R4309">
        <v>37006</v>
      </c>
      <c r="S4309">
        <v>38444</v>
      </c>
    </row>
    <row r="4310" spans="1:28" x14ac:dyDescent="0.25">
      <c r="A4310" t="str">
        <f t="shared" si="67"/>
        <v>Graz (Stadt)Pendler ins AuslandInsgesamt</v>
      </c>
      <c r="B4310">
        <v>4309</v>
      </c>
      <c r="C4310">
        <v>601</v>
      </c>
      <c r="D4310" t="s">
        <v>230</v>
      </c>
      <c r="E4310" t="s">
        <v>304</v>
      </c>
      <c r="F4310" t="s">
        <v>48</v>
      </c>
      <c r="G4310">
        <v>42</v>
      </c>
      <c r="H4310">
        <v>182</v>
      </c>
      <c r="I4310">
        <v>549</v>
      </c>
      <c r="J4310">
        <v>152</v>
      </c>
      <c r="K4310">
        <v>154</v>
      </c>
      <c r="L4310">
        <v>464</v>
      </c>
      <c r="M4310">
        <v>477</v>
      </c>
      <c r="N4310">
        <v>448</v>
      </c>
      <c r="O4310">
        <v>413</v>
      </c>
      <c r="P4310">
        <v>438</v>
      </c>
      <c r="Q4310">
        <v>490</v>
      </c>
      <c r="R4310">
        <v>214</v>
      </c>
      <c r="S4310">
        <v>493</v>
      </c>
    </row>
    <row r="4311" spans="1:28" x14ac:dyDescent="0.25">
      <c r="A4311" t="str">
        <f t="shared" si="67"/>
        <v>Graz (Stadt)Pendler zw. BundesländernInsgesamt</v>
      </c>
      <c r="B4311">
        <v>4310</v>
      </c>
      <c r="C4311">
        <v>601</v>
      </c>
      <c r="D4311" t="s">
        <v>230</v>
      </c>
      <c r="E4311" t="s">
        <v>433</v>
      </c>
      <c r="F4311" t="s">
        <v>48</v>
      </c>
      <c r="G4311">
        <v>7077</v>
      </c>
      <c r="H4311">
        <v>7719</v>
      </c>
      <c r="I4311">
        <v>9273</v>
      </c>
      <c r="J4311">
        <v>9987</v>
      </c>
      <c r="K4311">
        <v>9138</v>
      </c>
      <c r="L4311">
        <v>8775</v>
      </c>
      <c r="M4311">
        <v>8346</v>
      </c>
      <c r="N4311">
        <v>8806</v>
      </c>
      <c r="O4311">
        <v>8882</v>
      </c>
      <c r="P4311">
        <v>8910</v>
      </c>
      <c r="Q4311">
        <v>8667</v>
      </c>
      <c r="R4311">
        <v>8709</v>
      </c>
      <c r="S4311">
        <v>9686</v>
      </c>
    </row>
    <row r="4312" spans="1:28" x14ac:dyDescent="0.25">
      <c r="A4312" t="str">
        <f t="shared" si="67"/>
        <v>Graz (Stadt)Pendler zw. Gemeinden eines Pol. BezirkesInsgesamt</v>
      </c>
      <c r="B4312">
        <v>4311</v>
      </c>
      <c r="C4312">
        <v>601</v>
      </c>
      <c r="D4312" t="s">
        <v>230</v>
      </c>
      <c r="E4312" t="s">
        <v>305</v>
      </c>
      <c r="F4312" t="s">
        <v>48</v>
      </c>
      <c r="G4312">
        <v>0</v>
      </c>
      <c r="H4312">
        <v>0</v>
      </c>
      <c r="I4312">
        <v>0</v>
      </c>
      <c r="J4312">
        <v>0</v>
      </c>
      <c r="K4312">
        <v>0</v>
      </c>
      <c r="L4312">
        <v>0</v>
      </c>
      <c r="M4312">
        <v>0</v>
      </c>
      <c r="N4312">
        <v>0</v>
      </c>
      <c r="O4312">
        <v>0</v>
      </c>
      <c r="P4312">
        <v>0</v>
      </c>
      <c r="Q4312">
        <v>0</v>
      </c>
      <c r="R4312">
        <v>0</v>
      </c>
      <c r="S4312">
        <v>0</v>
      </c>
    </row>
    <row r="4313" spans="1:28" x14ac:dyDescent="0.25">
      <c r="A4313" t="str">
        <f t="shared" si="67"/>
        <v>Graz (Stadt)Pendler zw. Pol. Bez. des BundeslandesInsgesamt</v>
      </c>
      <c r="B4313">
        <v>4312</v>
      </c>
      <c r="C4313">
        <v>601</v>
      </c>
      <c r="D4313" t="s">
        <v>230</v>
      </c>
      <c r="E4313" t="s">
        <v>306</v>
      </c>
      <c r="F4313" t="s">
        <v>48</v>
      </c>
      <c r="G4313">
        <v>16174</v>
      </c>
      <c r="H4313">
        <v>19445</v>
      </c>
      <c r="I4313">
        <v>20747</v>
      </c>
      <c r="J4313">
        <v>23312</v>
      </c>
      <c r="K4313">
        <v>21968</v>
      </c>
      <c r="L4313">
        <v>22425</v>
      </c>
      <c r="M4313">
        <v>23229</v>
      </c>
      <c r="N4313">
        <v>24395</v>
      </c>
      <c r="O4313">
        <v>25440</v>
      </c>
      <c r="P4313">
        <v>26681</v>
      </c>
      <c r="Q4313">
        <v>27419</v>
      </c>
      <c r="R4313">
        <v>28083</v>
      </c>
      <c r="S4313">
        <v>28265</v>
      </c>
    </row>
    <row r="4314" spans="1:28" x14ac:dyDescent="0.25">
      <c r="A4314" t="str">
        <f t="shared" si="67"/>
        <v>Graz (Stadt)PensionisteneinkommenBrutto_Schnitt</v>
      </c>
      <c r="B4314">
        <v>4313</v>
      </c>
      <c r="C4314">
        <v>601</v>
      </c>
      <c r="D4314" t="s">
        <v>230</v>
      </c>
      <c r="E4314" t="s">
        <v>44</v>
      </c>
      <c r="F4314" t="s">
        <v>54</v>
      </c>
      <c r="G4314">
        <v>20975.065950662</v>
      </c>
      <c r="H4314">
        <v>20786.057829452198</v>
      </c>
      <c r="I4314">
        <v>21349.886038500201</v>
      </c>
      <c r="J4314">
        <v>21825.621414449401</v>
      </c>
      <c r="K4314">
        <v>22432.584953032201</v>
      </c>
      <c r="L4314">
        <v>23556.413764950801</v>
      </c>
      <c r="M4314">
        <v>23890.982472159601</v>
      </c>
      <c r="N4314">
        <v>24165.4514664034</v>
      </c>
      <c r="O4314">
        <v>24187.754446216401</v>
      </c>
      <c r="P4314">
        <v>24723.557310148299</v>
      </c>
      <c r="Q4314">
        <v>25257.0696701661</v>
      </c>
      <c r="R4314">
        <v>25800.280021953899</v>
      </c>
      <c r="S4314">
        <v>26307.0045711075</v>
      </c>
      <c r="T4314">
        <v>26473.264521478199</v>
      </c>
      <c r="U4314">
        <v>26932.051493921201</v>
      </c>
      <c r="V4314">
        <v>27556.0895826995</v>
      </c>
      <c r="W4314">
        <v>29268.212737951399</v>
      </c>
      <c r="X4314">
        <v>30002.470733013801</v>
      </c>
      <c r="Y4314">
        <v>30858.334389152598</v>
      </c>
    </row>
    <row r="4315" spans="1:28" x14ac:dyDescent="0.25">
      <c r="A4315" t="str">
        <f t="shared" si="67"/>
        <v>Graz (Stadt)PensionisteneinkommenBruttobezüge 1000 EUR</v>
      </c>
      <c r="B4315">
        <v>4314</v>
      </c>
      <c r="C4315">
        <v>601</v>
      </c>
      <c r="D4315" t="s">
        <v>230</v>
      </c>
      <c r="E4315" t="s">
        <v>44</v>
      </c>
      <c r="F4315" t="s">
        <v>55</v>
      </c>
      <c r="G4315">
        <v>1240528.32552</v>
      </c>
      <c r="H4315">
        <v>1259489.6020599999</v>
      </c>
      <c r="I4315">
        <v>1296514.5294600001</v>
      </c>
      <c r="J4315">
        <v>1331341.08066</v>
      </c>
      <c r="K4315">
        <v>1377921.5307400001</v>
      </c>
      <c r="L4315">
        <v>1425916.8380199999</v>
      </c>
      <c r="M4315">
        <v>1463131.54856</v>
      </c>
      <c r="N4315">
        <v>1492869.0952399999</v>
      </c>
      <c r="O4315">
        <v>1547048.7743800001</v>
      </c>
      <c r="P4315">
        <v>1587450.1677699999</v>
      </c>
      <c r="Q4315">
        <v>1628752.65182</v>
      </c>
      <c r="R4315">
        <v>1645283.8570000001</v>
      </c>
      <c r="S4315">
        <v>1662234.3908299999</v>
      </c>
      <c r="T4315">
        <v>1676287.1095</v>
      </c>
      <c r="U4315">
        <v>1707949.9095900001</v>
      </c>
      <c r="V4315">
        <v>1757169.16442</v>
      </c>
      <c r="W4315">
        <v>1816414.55073</v>
      </c>
      <c r="X4315">
        <v>1865193.6005299999</v>
      </c>
      <c r="Y4315">
        <v>1924202.29917</v>
      </c>
    </row>
    <row r="4316" spans="1:28" x14ac:dyDescent="0.25">
      <c r="A4316" t="str">
        <f t="shared" si="67"/>
        <v>Graz (Stadt)PensionisteneinkommenBruttobezüge Fälle</v>
      </c>
      <c r="B4316">
        <v>4315</v>
      </c>
      <c r="C4316">
        <v>601</v>
      </c>
      <c r="D4316" t="s">
        <v>230</v>
      </c>
      <c r="E4316" t="s">
        <v>44</v>
      </c>
      <c r="F4316" t="s">
        <v>56</v>
      </c>
      <c r="G4316">
        <v>59143</v>
      </c>
      <c r="H4316">
        <v>60593</v>
      </c>
      <c r="I4316">
        <v>60727</v>
      </c>
      <c r="J4316">
        <v>60999</v>
      </c>
      <c r="K4316">
        <v>61425</v>
      </c>
      <c r="L4316">
        <v>60532</v>
      </c>
      <c r="M4316">
        <v>61242</v>
      </c>
      <c r="N4316">
        <v>61777</v>
      </c>
      <c r="O4316">
        <v>63960</v>
      </c>
      <c r="P4316">
        <v>64208</v>
      </c>
      <c r="Q4316">
        <v>64487</v>
      </c>
      <c r="R4316">
        <v>63770</v>
      </c>
      <c r="S4316">
        <v>63186</v>
      </c>
      <c r="T4316">
        <v>63320</v>
      </c>
      <c r="U4316">
        <v>63417</v>
      </c>
      <c r="V4316">
        <v>63767</v>
      </c>
      <c r="W4316">
        <v>62061</v>
      </c>
      <c r="X4316">
        <v>62168</v>
      </c>
      <c r="Y4316">
        <v>62356</v>
      </c>
    </row>
    <row r="4317" spans="1:28" x14ac:dyDescent="0.25">
      <c r="A4317" t="str">
        <f t="shared" si="67"/>
        <v>Graz (Stadt)PensionisteneinkommenLohnsteuer 1000 EUR</v>
      </c>
      <c r="B4317">
        <v>4316</v>
      </c>
      <c r="C4317">
        <v>601</v>
      </c>
      <c r="D4317" t="s">
        <v>230</v>
      </c>
      <c r="E4317" t="s">
        <v>44</v>
      </c>
      <c r="F4317" t="s">
        <v>57</v>
      </c>
      <c r="G4317">
        <v>191861.93105000001</v>
      </c>
      <c r="H4317">
        <v>182690.57438000001</v>
      </c>
      <c r="I4317">
        <v>192862.55317999999</v>
      </c>
      <c r="J4317">
        <v>202414.83154000001</v>
      </c>
      <c r="K4317">
        <v>214336.71144000001</v>
      </c>
      <c r="L4317">
        <v>203943.94128999999</v>
      </c>
      <c r="M4317">
        <v>213266.96294999999</v>
      </c>
      <c r="N4317">
        <v>221230.66430999999</v>
      </c>
      <c r="O4317">
        <v>235558.30872</v>
      </c>
      <c r="P4317">
        <v>245235.10811999999</v>
      </c>
      <c r="Q4317">
        <v>258188.38548999999</v>
      </c>
      <c r="R4317">
        <v>267907.83588999999</v>
      </c>
      <c r="S4317">
        <v>233399.58877</v>
      </c>
      <c r="T4317">
        <v>236714.09667999999</v>
      </c>
      <c r="U4317">
        <v>245234.87784</v>
      </c>
      <c r="V4317">
        <v>257017.3113</v>
      </c>
      <c r="W4317">
        <v>254571.60014</v>
      </c>
      <c r="X4317">
        <v>267205.21295999998</v>
      </c>
      <c r="Y4317">
        <v>270329.15178999997</v>
      </c>
    </row>
    <row r="4318" spans="1:28" x14ac:dyDescent="0.25">
      <c r="A4318" t="str">
        <f t="shared" si="67"/>
        <v>Graz (Stadt)PensionisteneinkommenLohnsteuer Fälle</v>
      </c>
      <c r="B4318">
        <v>4317</v>
      </c>
      <c r="C4318">
        <v>601</v>
      </c>
      <c r="D4318" t="s">
        <v>230</v>
      </c>
      <c r="E4318" t="s">
        <v>44</v>
      </c>
      <c r="F4318" t="s">
        <v>58</v>
      </c>
      <c r="G4318">
        <v>38998</v>
      </c>
      <c r="H4318">
        <v>37339</v>
      </c>
      <c r="I4318">
        <v>38112</v>
      </c>
      <c r="J4318">
        <v>40263</v>
      </c>
      <c r="K4318">
        <v>40525</v>
      </c>
      <c r="L4318">
        <v>39442</v>
      </c>
      <c r="M4318">
        <v>40005</v>
      </c>
      <c r="N4318">
        <v>40668</v>
      </c>
      <c r="O4318">
        <v>41819</v>
      </c>
      <c r="P4318">
        <v>42300</v>
      </c>
      <c r="Q4318">
        <v>43103</v>
      </c>
      <c r="R4318">
        <v>43056</v>
      </c>
      <c r="S4318">
        <v>43042</v>
      </c>
      <c r="T4318">
        <v>43147</v>
      </c>
      <c r="U4318">
        <v>43701</v>
      </c>
      <c r="V4318">
        <v>44834</v>
      </c>
      <c r="W4318">
        <v>46898</v>
      </c>
      <c r="X4318">
        <v>47626</v>
      </c>
      <c r="Y4318">
        <v>48541</v>
      </c>
    </row>
    <row r="4319" spans="1:28" x14ac:dyDescent="0.25">
      <c r="A4319" t="str">
        <f t="shared" si="67"/>
        <v>Graz (Stadt)PensionisteneinkommenNetto_Schnitt</v>
      </c>
      <c r="B4319">
        <v>4318</v>
      </c>
      <c r="C4319">
        <v>601</v>
      </c>
      <c r="D4319" t="s">
        <v>230</v>
      </c>
      <c r="E4319" t="s">
        <v>44</v>
      </c>
      <c r="F4319" t="s">
        <v>59</v>
      </c>
      <c r="G4319">
        <v>16731.195153103501</v>
      </c>
      <c r="H4319">
        <v>16688.5555362831</v>
      </c>
      <c r="I4319">
        <v>17047.427466036501</v>
      </c>
      <c r="J4319">
        <v>17361.066761422298</v>
      </c>
      <c r="K4319">
        <v>17751.140978103402</v>
      </c>
      <c r="L4319">
        <v>18923.654072391499</v>
      </c>
      <c r="M4319">
        <v>19127.082082557699</v>
      </c>
      <c r="N4319">
        <v>19283.228132314602</v>
      </c>
      <c r="O4319">
        <v>19197.339280956799</v>
      </c>
      <c r="P4319">
        <v>19555.7999394156</v>
      </c>
      <c r="Q4319">
        <v>19880.294639074498</v>
      </c>
      <c r="R4319">
        <v>20195.535716481099</v>
      </c>
      <c r="S4319">
        <v>21182.915156047198</v>
      </c>
      <c r="T4319">
        <v>21299.102012950101</v>
      </c>
      <c r="U4319">
        <v>21609.728517432199</v>
      </c>
      <c r="V4319">
        <v>22043.917504351801</v>
      </c>
      <c r="W4319">
        <v>23599.100392194799</v>
      </c>
      <c r="X4319">
        <v>24107.0791773903</v>
      </c>
      <c r="Y4319">
        <v>24887.110308550898</v>
      </c>
    </row>
    <row r="4320" spans="1:28" x14ac:dyDescent="0.25">
      <c r="A4320" t="str">
        <f t="shared" si="67"/>
        <v>Graz (Stadt)PensionisteneinkommenNettobezüge 1000 EUR</v>
      </c>
      <c r="B4320">
        <v>4319</v>
      </c>
      <c r="C4320">
        <v>601</v>
      </c>
      <c r="D4320" t="s">
        <v>230</v>
      </c>
      <c r="E4320" t="s">
        <v>44</v>
      </c>
      <c r="F4320" t="s">
        <v>60</v>
      </c>
      <c r="G4320">
        <v>989533.07493999996</v>
      </c>
      <c r="H4320">
        <v>1011209.64561</v>
      </c>
      <c r="I4320">
        <v>1035239.1277299999</v>
      </c>
      <c r="J4320">
        <v>1059007.71138</v>
      </c>
      <c r="K4320">
        <v>1090363.83458</v>
      </c>
      <c r="L4320">
        <v>1145486.6283100001</v>
      </c>
      <c r="M4320">
        <v>1171380.7609000001</v>
      </c>
      <c r="N4320">
        <v>1191259.9843299999</v>
      </c>
      <c r="O4320">
        <v>1227861.8204099999</v>
      </c>
      <c r="P4320">
        <v>1255638.8025100001</v>
      </c>
      <c r="Q4320">
        <v>1282020.56039</v>
      </c>
      <c r="R4320">
        <v>1287869.3126399999</v>
      </c>
      <c r="S4320">
        <v>1338463.6770500001</v>
      </c>
      <c r="T4320">
        <v>1348659.13946</v>
      </c>
      <c r="U4320">
        <v>1370424.1533900001</v>
      </c>
      <c r="V4320">
        <v>1405674.4875</v>
      </c>
      <c r="W4320">
        <v>1464583.7694399999</v>
      </c>
      <c r="X4320">
        <v>1498688.8983</v>
      </c>
      <c r="Y4320">
        <v>1551860.6503999999</v>
      </c>
    </row>
    <row r="4321" spans="1:47" x14ac:dyDescent="0.25">
      <c r="A4321" t="str">
        <f t="shared" si="67"/>
        <v>Graz (Stadt)PensionisteneinkommenSV-Beiträge 1000 EUR</v>
      </c>
      <c r="B4321">
        <v>4320</v>
      </c>
      <c r="C4321">
        <v>601</v>
      </c>
      <c r="D4321" t="s">
        <v>230</v>
      </c>
      <c r="E4321" t="s">
        <v>44</v>
      </c>
      <c r="F4321" t="s">
        <v>61</v>
      </c>
      <c r="G4321">
        <v>59133.319530000001</v>
      </c>
      <c r="H4321">
        <v>65589.382070000007</v>
      </c>
      <c r="I4321">
        <v>68412.848549999995</v>
      </c>
      <c r="J4321">
        <v>69918.53774</v>
      </c>
      <c r="K4321">
        <v>73220.984719999993</v>
      </c>
      <c r="L4321">
        <v>76486.268419999993</v>
      </c>
      <c r="M4321">
        <v>78483.824710000001</v>
      </c>
      <c r="N4321">
        <v>80378.446599999996</v>
      </c>
      <c r="O4321">
        <v>83628.645250000001</v>
      </c>
      <c r="P4321">
        <v>86576.257140000002</v>
      </c>
      <c r="Q4321">
        <v>88543.70594</v>
      </c>
      <c r="R4321">
        <v>89506.708469999998</v>
      </c>
      <c r="S4321">
        <v>90371.125010000003</v>
      </c>
      <c r="T4321">
        <v>90913.873359999998</v>
      </c>
      <c r="U4321">
        <v>92290.878360000002</v>
      </c>
      <c r="V4321">
        <v>94477.365619999997</v>
      </c>
      <c r="W4321">
        <v>97259.181150000004</v>
      </c>
      <c r="X4321">
        <v>99299.489270000005</v>
      </c>
      <c r="Y4321">
        <v>102012.49698</v>
      </c>
    </row>
    <row r="4322" spans="1:47" x14ac:dyDescent="0.25">
      <c r="A4322" t="str">
        <f t="shared" si="67"/>
        <v>Graz (Stadt)PensionisteneinkommenSV-Beiträge Fälle</v>
      </c>
      <c r="B4322">
        <v>4321</v>
      </c>
      <c r="C4322">
        <v>601</v>
      </c>
      <c r="D4322" t="s">
        <v>230</v>
      </c>
      <c r="E4322" t="s">
        <v>44</v>
      </c>
      <c r="F4322" t="s">
        <v>62</v>
      </c>
      <c r="G4322">
        <v>57419</v>
      </c>
      <c r="H4322">
        <v>57444</v>
      </c>
      <c r="I4322">
        <v>57527</v>
      </c>
      <c r="J4322">
        <v>57774</v>
      </c>
      <c r="K4322">
        <v>58100</v>
      </c>
      <c r="L4322">
        <v>58397</v>
      </c>
      <c r="M4322">
        <v>58981</v>
      </c>
      <c r="N4322">
        <v>59612</v>
      </c>
      <c r="O4322">
        <v>59982</v>
      </c>
      <c r="P4322">
        <v>60269</v>
      </c>
      <c r="Q4322">
        <v>60405</v>
      </c>
      <c r="R4322">
        <v>59484</v>
      </c>
      <c r="S4322">
        <v>58892</v>
      </c>
      <c r="T4322">
        <v>58969</v>
      </c>
      <c r="U4322">
        <v>58953</v>
      </c>
      <c r="V4322">
        <v>59212</v>
      </c>
      <c r="W4322">
        <v>59521</v>
      </c>
      <c r="X4322">
        <v>59660</v>
      </c>
      <c r="Y4322">
        <v>59919</v>
      </c>
    </row>
    <row r="4323" spans="1:47" x14ac:dyDescent="0.25">
      <c r="A4323" t="str">
        <f t="shared" si="67"/>
        <v>Graz (Stadt)Unselbstständig BeschäftigteFrauen</v>
      </c>
      <c r="B4323">
        <v>4322</v>
      </c>
      <c r="C4323">
        <v>601</v>
      </c>
      <c r="D4323" t="s">
        <v>230</v>
      </c>
      <c r="E4323" t="s">
        <v>38</v>
      </c>
      <c r="F4323" t="s">
        <v>47</v>
      </c>
      <c r="G4323">
        <v>65695</v>
      </c>
      <c r="H4323">
        <v>66167</v>
      </c>
      <c r="I4323">
        <v>65200</v>
      </c>
      <c r="J4323">
        <v>68853</v>
      </c>
      <c r="K4323">
        <v>68092</v>
      </c>
      <c r="L4323">
        <v>69121</v>
      </c>
      <c r="M4323">
        <v>68851</v>
      </c>
      <c r="N4323">
        <v>69792</v>
      </c>
      <c r="O4323">
        <v>41288</v>
      </c>
      <c r="P4323">
        <v>42892</v>
      </c>
      <c r="Q4323">
        <v>41766</v>
      </c>
      <c r="R4323">
        <v>42381</v>
      </c>
      <c r="S4323">
        <v>41441</v>
      </c>
      <c r="T4323">
        <v>42653</v>
      </c>
      <c r="U4323">
        <v>43203</v>
      </c>
      <c r="V4323">
        <v>44100</v>
      </c>
      <c r="W4323">
        <v>43518</v>
      </c>
      <c r="X4323">
        <v>44780</v>
      </c>
      <c r="Y4323">
        <v>43867</v>
      </c>
      <c r="Z4323">
        <v>44863</v>
      </c>
      <c r="AA4323">
        <v>44117</v>
      </c>
      <c r="AB4323">
        <v>45437</v>
      </c>
      <c r="AC4323">
        <v>44652</v>
      </c>
      <c r="AD4323">
        <v>46188</v>
      </c>
      <c r="AE4323">
        <v>45617</v>
      </c>
      <c r="AF4323">
        <v>46856</v>
      </c>
      <c r="AG4323">
        <v>46734</v>
      </c>
      <c r="AH4323">
        <v>48302</v>
      </c>
      <c r="AI4323">
        <v>48431</v>
      </c>
      <c r="AJ4323">
        <v>50002</v>
      </c>
      <c r="AK4323">
        <v>50034</v>
      </c>
      <c r="AL4323">
        <v>51313</v>
      </c>
      <c r="AM4323">
        <v>50729</v>
      </c>
      <c r="AN4323">
        <v>50349</v>
      </c>
      <c r="AO4323">
        <v>50192</v>
      </c>
      <c r="AP4323">
        <v>51915</v>
      </c>
      <c r="AQ4323">
        <v>52353</v>
      </c>
      <c r="AR4323">
        <v>53466</v>
      </c>
      <c r="AS4323">
        <v>58984</v>
      </c>
      <c r="AT4323">
        <v>60053</v>
      </c>
      <c r="AU4323">
        <v>59814</v>
      </c>
    </row>
    <row r="4324" spans="1:47" x14ac:dyDescent="0.25">
      <c r="A4324" t="str">
        <f t="shared" si="67"/>
        <v>Graz (Stadt)Unselbstständig BeschäftigteInsgesamt</v>
      </c>
      <c r="B4324">
        <v>4323</v>
      </c>
      <c r="C4324">
        <v>601</v>
      </c>
      <c r="D4324" t="s">
        <v>230</v>
      </c>
      <c r="E4324" t="s">
        <v>38</v>
      </c>
      <c r="F4324" t="s">
        <v>48</v>
      </c>
      <c r="G4324">
        <v>126956</v>
      </c>
      <c r="H4324">
        <v>130378</v>
      </c>
      <c r="I4324">
        <v>126554</v>
      </c>
      <c r="J4324">
        <v>130359</v>
      </c>
      <c r="K4324">
        <v>125653</v>
      </c>
      <c r="L4324">
        <v>129877</v>
      </c>
      <c r="M4324">
        <v>126832</v>
      </c>
      <c r="N4324">
        <v>130215</v>
      </c>
      <c r="O4324">
        <v>85051</v>
      </c>
      <c r="P4324">
        <v>89524</v>
      </c>
      <c r="Q4324">
        <v>84589</v>
      </c>
      <c r="R4324">
        <v>86996</v>
      </c>
      <c r="S4324">
        <v>83766</v>
      </c>
      <c r="T4324">
        <v>88363</v>
      </c>
      <c r="U4324">
        <v>87597</v>
      </c>
      <c r="V4324">
        <v>91576</v>
      </c>
      <c r="W4324">
        <v>88810</v>
      </c>
      <c r="X4324">
        <v>93289</v>
      </c>
      <c r="Y4324">
        <v>89274</v>
      </c>
      <c r="Z4324">
        <v>93393</v>
      </c>
      <c r="AA4324">
        <v>89826</v>
      </c>
      <c r="AB4324">
        <v>94550</v>
      </c>
      <c r="AC4324">
        <v>90823</v>
      </c>
      <c r="AD4324">
        <v>96154</v>
      </c>
      <c r="AE4324">
        <v>93242</v>
      </c>
      <c r="AF4324">
        <v>98158</v>
      </c>
      <c r="AG4324">
        <v>95730</v>
      </c>
      <c r="AH4324">
        <v>102012</v>
      </c>
      <c r="AI4324">
        <v>101392</v>
      </c>
      <c r="AJ4324">
        <v>107262</v>
      </c>
      <c r="AK4324">
        <v>105403</v>
      </c>
      <c r="AL4324">
        <v>110671</v>
      </c>
      <c r="AM4324">
        <v>107552</v>
      </c>
      <c r="AN4324">
        <v>108247</v>
      </c>
      <c r="AO4324">
        <v>106012</v>
      </c>
      <c r="AP4324">
        <v>112068</v>
      </c>
      <c r="AQ4324">
        <v>111744</v>
      </c>
      <c r="AR4324">
        <v>116019</v>
      </c>
      <c r="AS4324">
        <v>125211</v>
      </c>
      <c r="AT4324">
        <v>129414</v>
      </c>
      <c r="AU4324">
        <v>126317</v>
      </c>
    </row>
    <row r="4325" spans="1:47" x14ac:dyDescent="0.25">
      <c r="A4325" t="str">
        <f t="shared" si="67"/>
        <v>Graz (Stadt)Unselbstständig BeschäftigteMänner</v>
      </c>
      <c r="B4325">
        <v>4324</v>
      </c>
      <c r="C4325">
        <v>601</v>
      </c>
      <c r="D4325" t="s">
        <v>230</v>
      </c>
      <c r="E4325" t="s">
        <v>38</v>
      </c>
      <c r="F4325" t="s">
        <v>49</v>
      </c>
      <c r="G4325">
        <v>61261</v>
      </c>
      <c r="H4325">
        <v>64211</v>
      </c>
      <c r="I4325">
        <v>61354</v>
      </c>
      <c r="J4325">
        <v>61506</v>
      </c>
      <c r="K4325">
        <v>57561</v>
      </c>
      <c r="L4325">
        <v>60756</v>
      </c>
      <c r="M4325">
        <v>57981</v>
      </c>
      <c r="N4325">
        <v>60423</v>
      </c>
      <c r="O4325">
        <v>43763</v>
      </c>
      <c r="P4325">
        <v>46632</v>
      </c>
      <c r="Q4325">
        <v>42823</v>
      </c>
      <c r="R4325">
        <v>44615</v>
      </c>
      <c r="S4325">
        <v>42325</v>
      </c>
      <c r="T4325">
        <v>45710</v>
      </c>
      <c r="U4325">
        <v>44394</v>
      </c>
      <c r="V4325">
        <v>47476</v>
      </c>
      <c r="W4325">
        <v>45292</v>
      </c>
      <c r="X4325">
        <v>48509</v>
      </c>
      <c r="Y4325">
        <v>45407</v>
      </c>
      <c r="Z4325">
        <v>48530</v>
      </c>
      <c r="AA4325">
        <v>45709</v>
      </c>
      <c r="AB4325">
        <v>49113</v>
      </c>
      <c r="AC4325">
        <v>46171</v>
      </c>
      <c r="AD4325">
        <v>49966</v>
      </c>
      <c r="AE4325">
        <v>47625</v>
      </c>
      <c r="AF4325">
        <v>51302</v>
      </c>
      <c r="AG4325">
        <v>48996</v>
      </c>
      <c r="AH4325">
        <v>53710</v>
      </c>
      <c r="AI4325">
        <v>52961</v>
      </c>
      <c r="AJ4325">
        <v>57260</v>
      </c>
      <c r="AK4325">
        <v>55369</v>
      </c>
      <c r="AL4325">
        <v>59358</v>
      </c>
      <c r="AM4325">
        <v>56823</v>
      </c>
      <c r="AN4325">
        <v>57898</v>
      </c>
      <c r="AO4325">
        <v>55820</v>
      </c>
      <c r="AP4325">
        <v>60153</v>
      </c>
      <c r="AQ4325">
        <v>59391</v>
      </c>
      <c r="AR4325">
        <v>62553</v>
      </c>
      <c r="AS4325">
        <v>66227</v>
      </c>
      <c r="AT4325">
        <v>69361</v>
      </c>
      <c r="AU4325">
        <v>66503</v>
      </c>
    </row>
    <row r="4326" spans="1:47" x14ac:dyDescent="0.25">
      <c r="A4326" t="str">
        <f t="shared" si="67"/>
        <v>Graz (Stadt)Unselbstständig Beschäftigte GW mgfInsgesamt</v>
      </c>
      <c r="B4326">
        <v>4325</v>
      </c>
      <c r="C4326">
        <v>601</v>
      </c>
      <c r="D4326" t="s">
        <v>230</v>
      </c>
      <c r="E4326" t="s">
        <v>450</v>
      </c>
      <c r="F4326" t="s">
        <v>48</v>
      </c>
      <c r="G4326">
        <v>106845.414907496</v>
      </c>
      <c r="H4326">
        <v>105511.52452952199</v>
      </c>
      <c r="I4326">
        <v>113212.99541266001</v>
      </c>
      <c r="J4326">
        <v>110180.990580946</v>
      </c>
      <c r="K4326">
        <v>114728.19194411801</v>
      </c>
      <c r="L4326">
        <v>110029.790684085</v>
      </c>
      <c r="M4326">
        <v>110535.740384078</v>
      </c>
      <c r="N4326">
        <v>105552.284940727</v>
      </c>
      <c r="O4326">
        <v>112427.500724169</v>
      </c>
      <c r="P4326">
        <v>112205.39040955</v>
      </c>
      <c r="Q4326">
        <v>114391.308341677</v>
      </c>
      <c r="R4326">
        <v>110951.094369998</v>
      </c>
      <c r="S4326">
        <v>117174.43361773901</v>
      </c>
      <c r="T4326">
        <v>112918.68601217501</v>
      </c>
    </row>
    <row r="4327" spans="1:47" x14ac:dyDescent="0.25">
      <c r="A4327" t="str">
        <f t="shared" si="67"/>
        <v>Graz (Stadt)Unselbstständig Beschäftigte GW ogfInsgesamt</v>
      </c>
      <c r="B4327">
        <v>4326</v>
      </c>
      <c r="C4327">
        <v>601</v>
      </c>
      <c r="D4327" t="s">
        <v>230</v>
      </c>
      <c r="E4327" t="s">
        <v>449</v>
      </c>
      <c r="F4327" t="s">
        <v>48</v>
      </c>
      <c r="G4327">
        <v>97022.399860941907</v>
      </c>
      <c r="H4327">
        <v>95670.706399076793</v>
      </c>
      <c r="I4327">
        <v>103679.749913711</v>
      </c>
      <c r="J4327">
        <v>100551.366395253</v>
      </c>
      <c r="K4327">
        <v>105462.666723328</v>
      </c>
      <c r="L4327">
        <v>100655.93079933499</v>
      </c>
      <c r="M4327">
        <v>101787.79415330201</v>
      </c>
      <c r="N4327">
        <v>97467.407486925906</v>
      </c>
      <c r="O4327">
        <v>103647.835886316</v>
      </c>
      <c r="P4327">
        <v>103327.55198695901</v>
      </c>
      <c r="Q4327">
        <v>105783.40647262199</v>
      </c>
      <c r="R4327">
        <v>102407.805221095</v>
      </c>
      <c r="S4327">
        <v>108373.26026592399</v>
      </c>
      <c r="T4327">
        <v>104013.177360744</v>
      </c>
    </row>
    <row r="4328" spans="1:47" x14ac:dyDescent="0.25">
      <c r="A4328" t="str">
        <f t="shared" si="67"/>
        <v>Graz (Stadt)UnternehmenInsgesamt</v>
      </c>
      <c r="B4328">
        <v>4327</v>
      </c>
      <c r="C4328">
        <v>601</v>
      </c>
      <c r="D4328" t="s">
        <v>230</v>
      </c>
      <c r="E4328" t="s">
        <v>475</v>
      </c>
      <c r="F4328" t="s">
        <v>48</v>
      </c>
      <c r="G4328">
        <v>21271</v>
      </c>
      <c r="H4328">
        <v>21870</v>
      </c>
      <c r="I4328">
        <v>22557</v>
      </c>
    </row>
    <row r="4329" spans="1:47" x14ac:dyDescent="0.25">
      <c r="A4329" t="str">
        <f t="shared" si="67"/>
        <v>Graz (Stadt)WohnbevölkerungInsgesamt</v>
      </c>
      <c r="B4329">
        <v>4328</v>
      </c>
      <c r="C4329">
        <v>601</v>
      </c>
      <c r="D4329" t="s">
        <v>230</v>
      </c>
      <c r="E4329" t="s">
        <v>42</v>
      </c>
      <c r="F4329" t="s">
        <v>48</v>
      </c>
      <c r="G4329">
        <v>232930</v>
      </c>
      <c r="H4329">
        <v>235485</v>
      </c>
      <c r="I4329">
        <v>237658</v>
      </c>
      <c r="J4329">
        <v>241298</v>
      </c>
      <c r="K4329">
        <v>244997</v>
      </c>
      <c r="L4329">
        <v>247624</v>
      </c>
      <c r="M4329">
        <v>250177</v>
      </c>
      <c r="N4329">
        <v>252502</v>
      </c>
      <c r="O4329">
        <v>255152</v>
      </c>
      <c r="P4329">
        <v>258847</v>
      </c>
      <c r="Q4329">
        <v>262223</v>
      </c>
      <c r="R4329">
        <v>265778</v>
      </c>
      <c r="S4329">
        <v>269997</v>
      </c>
      <c r="T4329">
        <v>274207</v>
      </c>
      <c r="U4329">
        <v>280258</v>
      </c>
      <c r="V4329">
        <v>283869</v>
      </c>
      <c r="W4329">
        <v>286292</v>
      </c>
      <c r="X4329">
        <v>288806</v>
      </c>
      <c r="Y4329">
        <v>291072</v>
      </c>
      <c r="Z4329">
        <v>291134</v>
      </c>
      <c r="AA4329">
        <v>292630</v>
      </c>
      <c r="AB4329">
        <v>298479</v>
      </c>
    </row>
    <row r="4330" spans="1:47" x14ac:dyDescent="0.25">
      <c r="A4330" t="str">
        <f t="shared" si="67"/>
        <v>Bruck an der MurArbeitnehmereinkommenBrutto_Schnitt</v>
      </c>
      <c r="B4330">
        <v>4329</v>
      </c>
      <c r="C4330">
        <v>602</v>
      </c>
      <c r="D4330" t="s">
        <v>231</v>
      </c>
      <c r="E4330" t="s">
        <v>43</v>
      </c>
      <c r="F4330" t="s">
        <v>54</v>
      </c>
      <c r="G4330">
        <v>23910.692686236202</v>
      </c>
      <c r="H4330">
        <v>24732.7384041246</v>
      </c>
      <c r="I4330">
        <v>25502.413848926099</v>
      </c>
      <c r="J4330">
        <v>26500.700729572301</v>
      </c>
      <c r="K4330">
        <v>27466.097747846001</v>
      </c>
      <c r="L4330">
        <v>27103.729697817002</v>
      </c>
      <c r="M4330">
        <v>27559.686131410301</v>
      </c>
      <c r="N4330">
        <v>28642.385151601298</v>
      </c>
    </row>
    <row r="4331" spans="1:47" x14ac:dyDescent="0.25">
      <c r="A4331" t="str">
        <f t="shared" si="67"/>
        <v>Bruck an der MurArbeitnehmereinkommenBruttobezüge 1000 EUR</v>
      </c>
      <c r="B4331">
        <v>4330</v>
      </c>
      <c r="C4331">
        <v>602</v>
      </c>
      <c r="D4331" t="s">
        <v>231</v>
      </c>
      <c r="E4331" t="s">
        <v>43</v>
      </c>
      <c r="F4331" t="s">
        <v>55</v>
      </c>
      <c r="G4331">
        <v>636167.88960999995</v>
      </c>
      <c r="H4331">
        <v>664395.55174999998</v>
      </c>
      <c r="I4331">
        <v>700551.30842999998</v>
      </c>
      <c r="J4331">
        <v>741728.11271999998</v>
      </c>
      <c r="K4331">
        <v>780998.48945999995</v>
      </c>
      <c r="L4331">
        <v>756112.74737999996</v>
      </c>
      <c r="M4331">
        <v>773875.98656999995</v>
      </c>
      <c r="N4331">
        <v>805796.22146999999</v>
      </c>
    </row>
    <row r="4332" spans="1:47" x14ac:dyDescent="0.25">
      <c r="A4332" t="str">
        <f t="shared" si="67"/>
        <v>Bruck an der MurArbeitnehmereinkommenBruttobezüge Fälle</v>
      </c>
      <c r="B4332">
        <v>4331</v>
      </c>
      <c r="C4332">
        <v>602</v>
      </c>
      <c r="D4332" t="s">
        <v>231</v>
      </c>
      <c r="E4332" t="s">
        <v>43</v>
      </c>
      <c r="F4332" t="s">
        <v>56</v>
      </c>
      <c r="G4332">
        <v>26606</v>
      </c>
      <c r="H4332">
        <v>26863</v>
      </c>
      <c r="I4332">
        <v>27470</v>
      </c>
      <c r="J4332">
        <v>27989</v>
      </c>
      <c r="K4332">
        <v>28435</v>
      </c>
      <c r="L4332">
        <v>27897</v>
      </c>
      <c r="M4332">
        <v>28080</v>
      </c>
      <c r="N4332">
        <v>28133</v>
      </c>
    </row>
    <row r="4333" spans="1:47" x14ac:dyDescent="0.25">
      <c r="A4333" t="str">
        <f t="shared" si="67"/>
        <v>Bruck an der MurArbeitnehmereinkommenLohnsteuer 1000 EUR</v>
      </c>
      <c r="B4333">
        <v>4332</v>
      </c>
      <c r="C4333">
        <v>602</v>
      </c>
      <c r="D4333" t="s">
        <v>231</v>
      </c>
      <c r="E4333" t="s">
        <v>43</v>
      </c>
      <c r="F4333" t="s">
        <v>57</v>
      </c>
      <c r="G4333">
        <v>88180.795459999994</v>
      </c>
      <c r="H4333">
        <v>89491.381210000007</v>
      </c>
      <c r="I4333">
        <v>97104.948170000003</v>
      </c>
      <c r="J4333">
        <v>105390.24211000001</v>
      </c>
      <c r="K4333">
        <v>114892.59970999999</v>
      </c>
      <c r="L4333">
        <v>100546.48964</v>
      </c>
      <c r="M4333">
        <v>104359.26798999999</v>
      </c>
      <c r="N4333">
        <v>112032.22899</v>
      </c>
    </row>
    <row r="4334" spans="1:47" x14ac:dyDescent="0.25">
      <c r="A4334" t="str">
        <f t="shared" si="67"/>
        <v>Bruck an der MurArbeitnehmereinkommenLohnsteuer Fälle</v>
      </c>
      <c r="B4334">
        <v>4333</v>
      </c>
      <c r="C4334">
        <v>602</v>
      </c>
      <c r="D4334" t="s">
        <v>231</v>
      </c>
      <c r="E4334" t="s">
        <v>43</v>
      </c>
      <c r="F4334" t="s">
        <v>58</v>
      </c>
      <c r="G4334">
        <v>21436</v>
      </c>
      <c r="H4334">
        <v>21233</v>
      </c>
      <c r="I4334">
        <v>21847</v>
      </c>
      <c r="J4334">
        <v>22521</v>
      </c>
      <c r="K4334">
        <v>23361</v>
      </c>
      <c r="L4334">
        <v>22263</v>
      </c>
      <c r="M4334">
        <v>22500</v>
      </c>
      <c r="N4334">
        <v>22946</v>
      </c>
    </row>
    <row r="4335" spans="1:47" x14ac:dyDescent="0.25">
      <c r="A4335" t="str">
        <f t="shared" si="67"/>
        <v>Bruck an der MurArbeitnehmereinkommenNetto_Schnitt</v>
      </c>
      <c r="B4335">
        <v>4334</v>
      </c>
      <c r="C4335">
        <v>602</v>
      </c>
      <c r="D4335" t="s">
        <v>231</v>
      </c>
      <c r="E4335" t="s">
        <v>43</v>
      </c>
      <c r="F4335" t="s">
        <v>59</v>
      </c>
      <c r="G4335">
        <v>16757.548947605799</v>
      </c>
      <c r="H4335">
        <v>17404.014439191498</v>
      </c>
      <c r="I4335">
        <v>17864.562922824902</v>
      </c>
      <c r="J4335">
        <v>18511.6111211547</v>
      </c>
      <c r="K4335">
        <v>19092.781213996801</v>
      </c>
      <c r="L4335">
        <v>19279.247616948101</v>
      </c>
      <c r="M4335">
        <v>19532.872203347601</v>
      </c>
      <c r="N4335">
        <v>20138.948953542102</v>
      </c>
    </row>
    <row r="4336" spans="1:47" x14ac:dyDescent="0.25">
      <c r="A4336" t="str">
        <f t="shared" si="67"/>
        <v>Bruck an der MurArbeitnehmereinkommenNettobezüge 1000 EUR</v>
      </c>
      <c r="B4336">
        <v>4335</v>
      </c>
      <c r="C4336">
        <v>602</v>
      </c>
      <c r="D4336" t="s">
        <v>231</v>
      </c>
      <c r="E4336" t="s">
        <v>43</v>
      </c>
      <c r="F4336" t="s">
        <v>60</v>
      </c>
      <c r="G4336">
        <v>445851.34730000002</v>
      </c>
      <c r="H4336">
        <v>467524.03988</v>
      </c>
      <c r="I4336">
        <v>490739.54349000001</v>
      </c>
      <c r="J4336">
        <v>518121.48366999999</v>
      </c>
      <c r="K4336">
        <v>542903.23381999996</v>
      </c>
      <c r="L4336">
        <v>537833.17076999997</v>
      </c>
      <c r="M4336">
        <v>548483.05146999995</v>
      </c>
      <c r="N4336">
        <v>566569.05090999999</v>
      </c>
    </row>
    <row r="4337" spans="1:23" x14ac:dyDescent="0.25">
      <c r="A4337" t="str">
        <f t="shared" si="67"/>
        <v>Bruck an der MurArbeitnehmereinkommenSV-Beiträge 1000 EUR</v>
      </c>
      <c r="B4337">
        <v>4336</v>
      </c>
      <c r="C4337">
        <v>602</v>
      </c>
      <c r="D4337" t="s">
        <v>231</v>
      </c>
      <c r="E4337" t="s">
        <v>43</v>
      </c>
      <c r="F4337" t="s">
        <v>61</v>
      </c>
      <c r="G4337">
        <v>102135.74685</v>
      </c>
      <c r="H4337">
        <v>107380.13066</v>
      </c>
      <c r="I4337">
        <v>112706.81677</v>
      </c>
      <c r="J4337">
        <v>118216.38694</v>
      </c>
      <c r="K4337">
        <v>123202.65592999999</v>
      </c>
      <c r="L4337">
        <v>117733.08697</v>
      </c>
      <c r="M4337">
        <v>121033.66710999999</v>
      </c>
      <c r="N4337">
        <v>127194.94157</v>
      </c>
    </row>
    <row r="4338" spans="1:23" x14ac:dyDescent="0.25">
      <c r="A4338" t="str">
        <f t="shared" si="67"/>
        <v>Bruck an der MurArbeitnehmereinkommenSV-Beiträge Fälle</v>
      </c>
      <c r="B4338">
        <v>4337</v>
      </c>
      <c r="C4338">
        <v>602</v>
      </c>
      <c r="D4338" t="s">
        <v>231</v>
      </c>
      <c r="E4338" t="s">
        <v>43</v>
      </c>
      <c r="F4338" t="s">
        <v>62</v>
      </c>
      <c r="G4338">
        <v>25242</v>
      </c>
      <c r="H4338">
        <v>25560</v>
      </c>
      <c r="I4338">
        <v>26130</v>
      </c>
      <c r="J4338">
        <v>26681</v>
      </c>
      <c r="K4338">
        <v>27101</v>
      </c>
      <c r="L4338">
        <v>26353</v>
      </c>
      <c r="M4338">
        <v>26471</v>
      </c>
      <c r="N4338">
        <v>26588</v>
      </c>
    </row>
    <row r="4339" spans="1:23" x14ac:dyDescent="0.25">
      <c r="A4339" t="str">
        <f t="shared" si="67"/>
        <v>Bruck an der MurArbeitsloseFrauen</v>
      </c>
      <c r="B4339">
        <v>4338</v>
      </c>
      <c r="C4339">
        <v>602</v>
      </c>
      <c r="D4339" t="s">
        <v>231</v>
      </c>
      <c r="E4339" t="s">
        <v>36</v>
      </c>
      <c r="F4339" t="s">
        <v>47</v>
      </c>
      <c r="G4339">
        <v>1003</v>
      </c>
      <c r="H4339">
        <v>860</v>
      </c>
      <c r="I4339">
        <v>960</v>
      </c>
      <c r="J4339">
        <v>825</v>
      </c>
      <c r="K4339">
        <v>851</v>
      </c>
      <c r="L4339">
        <v>693</v>
      </c>
      <c r="M4339">
        <v>915</v>
      </c>
      <c r="N4339">
        <v>752</v>
      </c>
      <c r="O4339">
        <v>726</v>
      </c>
      <c r="P4339">
        <v>691</v>
      </c>
      <c r="Q4339">
        <v>930</v>
      </c>
      <c r="R4339">
        <v>937</v>
      </c>
      <c r="S4339">
        <v>989</v>
      </c>
      <c r="T4339">
        <v>883</v>
      </c>
      <c r="U4339">
        <v>869</v>
      </c>
      <c r="V4339">
        <v>821</v>
      </c>
      <c r="W4339">
        <v>889</v>
      </c>
    </row>
    <row r="4340" spans="1:23" x14ac:dyDescent="0.25">
      <c r="A4340" t="str">
        <f t="shared" si="67"/>
        <v>Bruck an der MurArbeitsloseInsgesamt</v>
      </c>
      <c r="B4340">
        <v>4339</v>
      </c>
      <c r="C4340">
        <v>602</v>
      </c>
      <c r="D4340" t="s">
        <v>231</v>
      </c>
      <c r="E4340" t="s">
        <v>36</v>
      </c>
      <c r="F4340" t="s">
        <v>48</v>
      </c>
      <c r="G4340">
        <v>2540</v>
      </c>
      <c r="H4340">
        <v>1767</v>
      </c>
      <c r="I4340">
        <v>2416</v>
      </c>
      <c r="J4340">
        <v>1620</v>
      </c>
      <c r="K4340">
        <v>2221</v>
      </c>
      <c r="L4340">
        <v>1428</v>
      </c>
      <c r="M4340">
        <v>2123</v>
      </c>
      <c r="N4340">
        <v>1417</v>
      </c>
      <c r="O4340">
        <v>1790</v>
      </c>
      <c r="P4340">
        <v>1342</v>
      </c>
      <c r="Q4340">
        <v>2332</v>
      </c>
      <c r="R4340">
        <v>2129</v>
      </c>
      <c r="S4340">
        <v>2625</v>
      </c>
      <c r="T4340">
        <v>1811</v>
      </c>
      <c r="U4340">
        <v>2272</v>
      </c>
      <c r="V4340">
        <v>1592</v>
      </c>
      <c r="W4340">
        <v>2170</v>
      </c>
    </row>
    <row r="4341" spans="1:23" x14ac:dyDescent="0.25">
      <c r="A4341" t="str">
        <f t="shared" si="67"/>
        <v>Bruck an der MurArbeitsloseMänner</v>
      </c>
      <c r="B4341">
        <v>4340</v>
      </c>
      <c r="C4341">
        <v>602</v>
      </c>
      <c r="D4341" t="s">
        <v>231</v>
      </c>
      <c r="E4341" t="s">
        <v>36</v>
      </c>
      <c r="F4341" t="s">
        <v>49</v>
      </c>
      <c r="G4341">
        <v>1537</v>
      </c>
      <c r="H4341">
        <v>907</v>
      </c>
      <c r="I4341">
        <v>1456</v>
      </c>
      <c r="J4341">
        <v>795</v>
      </c>
      <c r="K4341">
        <v>1370</v>
      </c>
      <c r="L4341">
        <v>735</v>
      </c>
      <c r="M4341">
        <v>1208</v>
      </c>
      <c r="N4341">
        <v>665</v>
      </c>
      <c r="O4341">
        <v>1064</v>
      </c>
      <c r="P4341">
        <v>651</v>
      </c>
      <c r="Q4341">
        <v>1402</v>
      </c>
      <c r="R4341">
        <v>1192</v>
      </c>
      <c r="S4341">
        <v>1636</v>
      </c>
      <c r="T4341">
        <v>928</v>
      </c>
      <c r="U4341">
        <v>1403</v>
      </c>
      <c r="V4341">
        <v>771</v>
      </c>
      <c r="W4341">
        <v>1281</v>
      </c>
    </row>
    <row r="4342" spans="1:23" x14ac:dyDescent="0.25">
      <c r="A4342" t="str">
        <f t="shared" si="67"/>
        <v>Bruck an der Murarbeitslose AusländerFrauen</v>
      </c>
      <c r="B4342">
        <v>4341</v>
      </c>
      <c r="C4342">
        <v>602</v>
      </c>
      <c r="D4342" t="s">
        <v>231</v>
      </c>
      <c r="E4342" t="s">
        <v>37</v>
      </c>
      <c r="F4342" t="s">
        <v>47</v>
      </c>
      <c r="G4342">
        <v>102</v>
      </c>
      <c r="H4342">
        <v>64</v>
      </c>
      <c r="I4342">
        <v>83</v>
      </c>
      <c r="J4342">
        <v>81</v>
      </c>
      <c r="K4342">
        <v>86</v>
      </c>
      <c r="L4342">
        <v>72</v>
      </c>
      <c r="M4342">
        <v>112</v>
      </c>
      <c r="N4342">
        <v>96</v>
      </c>
      <c r="O4342">
        <v>90</v>
      </c>
      <c r="P4342">
        <v>100</v>
      </c>
      <c r="Q4342">
        <v>126</v>
      </c>
      <c r="R4342">
        <v>102</v>
      </c>
      <c r="S4342">
        <v>118</v>
      </c>
      <c r="T4342">
        <v>117</v>
      </c>
      <c r="U4342">
        <v>129</v>
      </c>
      <c r="V4342">
        <v>117</v>
      </c>
      <c r="W4342">
        <v>160</v>
      </c>
    </row>
    <row r="4343" spans="1:23" x14ac:dyDescent="0.25">
      <c r="A4343" t="str">
        <f t="shared" si="67"/>
        <v>Bruck an der Murarbeitslose AusländerInsgesamt</v>
      </c>
      <c r="B4343">
        <v>4342</v>
      </c>
      <c r="C4343">
        <v>602</v>
      </c>
      <c r="D4343" t="s">
        <v>231</v>
      </c>
      <c r="E4343" t="s">
        <v>37</v>
      </c>
      <c r="F4343" t="s">
        <v>48</v>
      </c>
      <c r="G4343">
        <v>372</v>
      </c>
      <c r="H4343">
        <v>148</v>
      </c>
      <c r="I4343">
        <v>361</v>
      </c>
      <c r="J4343">
        <v>154</v>
      </c>
      <c r="K4343">
        <v>391</v>
      </c>
      <c r="L4343">
        <v>147</v>
      </c>
      <c r="M4343">
        <v>346</v>
      </c>
      <c r="N4343">
        <v>180</v>
      </c>
      <c r="O4343">
        <v>326</v>
      </c>
      <c r="P4343">
        <v>182</v>
      </c>
      <c r="Q4343">
        <v>428</v>
      </c>
      <c r="R4343">
        <v>289</v>
      </c>
      <c r="S4343">
        <v>494</v>
      </c>
      <c r="T4343">
        <v>247</v>
      </c>
      <c r="U4343">
        <v>466</v>
      </c>
      <c r="V4343">
        <v>250</v>
      </c>
      <c r="W4343">
        <v>474</v>
      </c>
    </row>
    <row r="4344" spans="1:23" x14ac:dyDescent="0.25">
      <c r="A4344" t="str">
        <f t="shared" si="67"/>
        <v>Bruck an der Murarbeitslose AusländerMänner</v>
      </c>
      <c r="B4344">
        <v>4343</v>
      </c>
      <c r="C4344">
        <v>602</v>
      </c>
      <c r="D4344" t="s">
        <v>231</v>
      </c>
      <c r="E4344" t="s">
        <v>37</v>
      </c>
      <c r="F4344" t="s">
        <v>49</v>
      </c>
      <c r="G4344">
        <v>270</v>
      </c>
      <c r="H4344">
        <v>84</v>
      </c>
      <c r="I4344">
        <v>278</v>
      </c>
      <c r="J4344">
        <v>73</v>
      </c>
      <c r="K4344">
        <v>305</v>
      </c>
      <c r="L4344">
        <v>75</v>
      </c>
      <c r="M4344">
        <v>234</v>
      </c>
      <c r="N4344">
        <v>84</v>
      </c>
      <c r="O4344">
        <v>236</v>
      </c>
      <c r="P4344">
        <v>82</v>
      </c>
      <c r="Q4344">
        <v>302</v>
      </c>
      <c r="R4344">
        <v>187</v>
      </c>
      <c r="S4344">
        <v>376</v>
      </c>
      <c r="T4344">
        <v>130</v>
      </c>
      <c r="U4344">
        <v>337</v>
      </c>
      <c r="V4344">
        <v>133</v>
      </c>
      <c r="W4344">
        <v>314</v>
      </c>
    </row>
    <row r="4345" spans="1:23" x14ac:dyDescent="0.25">
      <c r="A4345" t="str">
        <f t="shared" si="67"/>
        <v>Bruck an der MurGesamteinkommenBruttobezüge Gesamt</v>
      </c>
      <c r="B4345">
        <v>4344</v>
      </c>
      <c r="C4345">
        <v>602</v>
      </c>
      <c r="D4345" t="s">
        <v>231</v>
      </c>
      <c r="E4345" t="s">
        <v>45</v>
      </c>
      <c r="F4345" t="s">
        <v>63</v>
      </c>
      <c r="G4345">
        <v>927880.24441000004</v>
      </c>
      <c r="H4345">
        <v>961735.70236</v>
      </c>
      <c r="I4345">
        <v>1007957.31946</v>
      </c>
      <c r="J4345">
        <v>1059163.8396000001</v>
      </c>
      <c r="K4345">
        <v>1111073.69028</v>
      </c>
      <c r="L4345">
        <v>1099305.9050700001</v>
      </c>
      <c r="M4345">
        <v>1130991.7140599999</v>
      </c>
      <c r="N4345">
        <v>1174311.47823</v>
      </c>
    </row>
    <row r="4346" spans="1:23" x14ac:dyDescent="0.25">
      <c r="A4346" t="str">
        <f t="shared" si="67"/>
        <v>Bruck an der MurGesamteinkommenNettobezüge Gesamt</v>
      </c>
      <c r="B4346">
        <v>4345</v>
      </c>
      <c r="C4346">
        <v>602</v>
      </c>
      <c r="D4346" t="s">
        <v>231</v>
      </c>
      <c r="E4346" t="s">
        <v>45</v>
      </c>
      <c r="F4346" t="s">
        <v>64</v>
      </c>
      <c r="G4346">
        <v>689865.11257999996</v>
      </c>
      <c r="H4346">
        <v>717996.49375000002</v>
      </c>
      <c r="I4346">
        <v>747863.08768999996</v>
      </c>
      <c r="J4346">
        <v>782525.13685000001</v>
      </c>
      <c r="K4346">
        <v>816208.49494</v>
      </c>
      <c r="L4346">
        <v>825947.35340999998</v>
      </c>
      <c r="M4346">
        <v>846865.25910000002</v>
      </c>
      <c r="N4346">
        <v>872799.81224999996</v>
      </c>
    </row>
    <row r="4347" spans="1:23" x14ac:dyDescent="0.25">
      <c r="A4347" t="str">
        <f t="shared" si="67"/>
        <v>Bruck an der MurGründungsintensitätin % der aktiven Wirtschaftskammermitglieder</v>
      </c>
      <c r="B4347">
        <v>4346</v>
      </c>
      <c r="C4347">
        <v>602</v>
      </c>
      <c r="D4347" t="s">
        <v>231</v>
      </c>
      <c r="E4347" t="s">
        <v>40</v>
      </c>
      <c r="F4347" t="s">
        <v>52</v>
      </c>
      <c r="G4347">
        <v>7.7449721865639702</v>
      </c>
      <c r="H4347">
        <v>7.6357146268454397</v>
      </c>
      <c r="I4347">
        <v>7.2636833666245399</v>
      </c>
      <c r="J4347">
        <v>6.5122604538447</v>
      </c>
      <c r="K4347">
        <v>5.7441000019442203</v>
      </c>
      <c r="L4347">
        <v>6.4730034893953503</v>
      </c>
      <c r="M4347">
        <v>8.6036549075603492</v>
      </c>
      <c r="N4347">
        <v>7.3850731669373602</v>
      </c>
      <c r="O4347">
        <v>6.8111087218948398</v>
      </c>
      <c r="P4347">
        <v>6.7966938334635101</v>
      </c>
    </row>
    <row r="4348" spans="1:23" x14ac:dyDescent="0.25">
      <c r="A4348" t="str">
        <f t="shared" si="67"/>
        <v>Bruck an der MurGründungsintensitätje 1.000 Einwohner</v>
      </c>
      <c r="B4348">
        <v>4347</v>
      </c>
      <c r="C4348">
        <v>602</v>
      </c>
      <c r="D4348" t="s">
        <v>231</v>
      </c>
      <c r="E4348" t="s">
        <v>40</v>
      </c>
      <c r="F4348" t="s">
        <v>53</v>
      </c>
      <c r="G4348">
        <v>2.7968786216487702</v>
      </c>
      <c r="H4348">
        <v>2.82404158591899</v>
      </c>
      <c r="I4348">
        <v>2.7709120615684202</v>
      </c>
      <c r="J4348">
        <v>2.5399117245978098</v>
      </c>
      <c r="K4348">
        <v>2.2776855339842998</v>
      </c>
      <c r="L4348">
        <v>2.5947025318681098</v>
      </c>
      <c r="M4348">
        <v>3.5198190304405101</v>
      </c>
      <c r="N4348">
        <v>3.1567452775453</v>
      </c>
      <c r="O4348">
        <v>3.0163948007624399</v>
      </c>
      <c r="P4348">
        <v>3.0514436634717801</v>
      </c>
    </row>
    <row r="4349" spans="1:23" x14ac:dyDescent="0.25">
      <c r="A4349" t="str">
        <f t="shared" si="67"/>
        <v>Bruck an der MurKammermitgliedschaftenAktiv</v>
      </c>
      <c r="B4349">
        <v>4348</v>
      </c>
      <c r="C4349">
        <v>602</v>
      </c>
      <c r="D4349" t="s">
        <v>231</v>
      </c>
      <c r="E4349" t="s">
        <v>39</v>
      </c>
      <c r="F4349" t="s">
        <v>50</v>
      </c>
      <c r="G4349">
        <v>2063</v>
      </c>
      <c r="H4349">
        <v>2110</v>
      </c>
      <c r="I4349">
        <v>2174</v>
      </c>
      <c r="J4349">
        <v>2208</v>
      </c>
      <c r="K4349">
        <v>2259</v>
      </c>
      <c r="L4349">
        <v>2264</v>
      </c>
      <c r="M4349">
        <v>2303</v>
      </c>
      <c r="N4349">
        <v>2398</v>
      </c>
      <c r="O4349">
        <v>2455</v>
      </c>
      <c r="P4349">
        <v>2476</v>
      </c>
      <c r="Q4349">
        <v>2520</v>
      </c>
      <c r="R4349">
        <v>2513</v>
      </c>
      <c r="S4349">
        <v>2558</v>
      </c>
      <c r="T4349">
        <v>2547</v>
      </c>
      <c r="U4349">
        <v>2860</v>
      </c>
      <c r="V4349">
        <v>2824</v>
      </c>
      <c r="W4349">
        <v>2</v>
      </c>
    </row>
    <row r="4350" spans="1:23" x14ac:dyDescent="0.25">
      <c r="A4350" t="str">
        <f t="shared" si="67"/>
        <v>Bruck an der MurKammermitgliedschaftenInsgesamt</v>
      </c>
      <c r="B4350">
        <v>4349</v>
      </c>
      <c r="C4350">
        <v>602</v>
      </c>
      <c r="D4350" t="s">
        <v>231</v>
      </c>
      <c r="E4350" t="s">
        <v>39</v>
      </c>
      <c r="F4350" t="s">
        <v>48</v>
      </c>
      <c r="G4350">
        <v>2605</v>
      </c>
      <c r="H4350">
        <v>2666</v>
      </c>
      <c r="I4350">
        <v>2700</v>
      </c>
      <c r="J4350">
        <v>2724</v>
      </c>
      <c r="K4350">
        <v>2803</v>
      </c>
      <c r="L4350">
        <v>2793</v>
      </c>
      <c r="M4350">
        <v>2827</v>
      </c>
      <c r="N4350">
        <v>2924</v>
      </c>
      <c r="O4350">
        <v>2977</v>
      </c>
      <c r="P4350">
        <v>3027</v>
      </c>
      <c r="Q4350">
        <v>3053</v>
      </c>
      <c r="R4350">
        <v>3071</v>
      </c>
      <c r="S4350">
        <v>3086</v>
      </c>
      <c r="T4350">
        <v>3079</v>
      </c>
      <c r="U4350">
        <v>3427</v>
      </c>
      <c r="V4350">
        <v>3425</v>
      </c>
      <c r="W4350">
        <v>2</v>
      </c>
    </row>
    <row r="4351" spans="1:23" x14ac:dyDescent="0.25">
      <c r="A4351" t="str">
        <f t="shared" si="67"/>
        <v>Bruck an der MurKammermitgliedschaftenRuhend</v>
      </c>
      <c r="B4351">
        <v>4350</v>
      </c>
      <c r="C4351">
        <v>602</v>
      </c>
      <c r="D4351" t="s">
        <v>231</v>
      </c>
      <c r="E4351" t="s">
        <v>39</v>
      </c>
      <c r="F4351" t="s">
        <v>51</v>
      </c>
      <c r="G4351">
        <v>542</v>
      </c>
      <c r="H4351">
        <v>556</v>
      </c>
      <c r="I4351">
        <v>526</v>
      </c>
      <c r="J4351">
        <v>516</v>
      </c>
      <c r="K4351">
        <v>544</v>
      </c>
      <c r="L4351">
        <v>529</v>
      </c>
      <c r="M4351">
        <v>524</v>
      </c>
      <c r="N4351">
        <v>526</v>
      </c>
      <c r="O4351">
        <v>522</v>
      </c>
      <c r="P4351">
        <v>551</v>
      </c>
      <c r="Q4351">
        <v>533</v>
      </c>
      <c r="R4351">
        <v>558</v>
      </c>
      <c r="S4351">
        <v>528</v>
      </c>
      <c r="T4351">
        <v>532</v>
      </c>
      <c r="U4351">
        <v>567</v>
      </c>
      <c r="V4351">
        <v>601</v>
      </c>
      <c r="W4351">
        <v>0</v>
      </c>
    </row>
    <row r="4352" spans="1:23" x14ac:dyDescent="0.25">
      <c r="A4352" t="str">
        <f t="shared" si="67"/>
        <v>Bruck an der MurLehrlinge1. Lehrjahr, männlich</v>
      </c>
      <c r="B4352">
        <v>4351</v>
      </c>
      <c r="C4352">
        <v>602</v>
      </c>
      <c r="D4352" t="s">
        <v>231</v>
      </c>
      <c r="E4352" t="s">
        <v>46</v>
      </c>
      <c r="F4352" t="s">
        <v>65</v>
      </c>
      <c r="G4352">
        <v>203</v>
      </c>
      <c r="H4352">
        <v>183</v>
      </c>
      <c r="I4352">
        <v>199</v>
      </c>
      <c r="J4352">
        <v>218</v>
      </c>
      <c r="K4352">
        <v>237</v>
      </c>
      <c r="L4352">
        <v>210</v>
      </c>
      <c r="M4352">
        <v>219</v>
      </c>
      <c r="N4352">
        <v>175</v>
      </c>
      <c r="O4352">
        <v>174</v>
      </c>
      <c r="P4352">
        <v>207</v>
      </c>
      <c r="Q4352">
        <v>201</v>
      </c>
    </row>
    <row r="4353" spans="1:17" x14ac:dyDescent="0.25">
      <c r="A4353" t="str">
        <f t="shared" si="67"/>
        <v>Bruck an der MurLehrlinge1. Lehrjahr, weiblich</v>
      </c>
      <c r="B4353">
        <v>4352</v>
      </c>
      <c r="C4353">
        <v>602</v>
      </c>
      <c r="D4353" t="s">
        <v>231</v>
      </c>
      <c r="E4353" t="s">
        <v>46</v>
      </c>
      <c r="F4353" t="s">
        <v>66</v>
      </c>
      <c r="G4353">
        <v>89</v>
      </c>
      <c r="H4353">
        <v>102</v>
      </c>
      <c r="I4353">
        <v>73</v>
      </c>
      <c r="J4353">
        <v>93</v>
      </c>
      <c r="K4353">
        <v>94</v>
      </c>
      <c r="L4353">
        <v>106</v>
      </c>
      <c r="M4353">
        <v>91</v>
      </c>
      <c r="N4353">
        <v>94</v>
      </c>
      <c r="O4353">
        <v>110</v>
      </c>
      <c r="P4353">
        <v>103</v>
      </c>
      <c r="Q4353">
        <v>109</v>
      </c>
    </row>
    <row r="4354" spans="1:17" x14ac:dyDescent="0.25">
      <c r="A4354" t="str">
        <f t="shared" si="67"/>
        <v>Bruck an der MurLehrlinge2. Lehrjahr, männlich</v>
      </c>
      <c r="B4354">
        <v>4353</v>
      </c>
      <c r="C4354">
        <v>602</v>
      </c>
      <c r="D4354" t="s">
        <v>231</v>
      </c>
      <c r="E4354" t="s">
        <v>46</v>
      </c>
      <c r="F4354" t="s">
        <v>67</v>
      </c>
      <c r="G4354">
        <v>191</v>
      </c>
      <c r="H4354">
        <v>199</v>
      </c>
      <c r="I4354">
        <v>176</v>
      </c>
      <c r="J4354">
        <v>204</v>
      </c>
      <c r="K4354">
        <v>217</v>
      </c>
      <c r="L4354">
        <v>220</v>
      </c>
      <c r="M4354">
        <v>202</v>
      </c>
      <c r="N4354">
        <v>199</v>
      </c>
      <c r="O4354">
        <v>179</v>
      </c>
      <c r="P4354">
        <v>164</v>
      </c>
      <c r="Q4354">
        <v>200</v>
      </c>
    </row>
    <row r="4355" spans="1:17" x14ac:dyDescent="0.25">
      <c r="A4355" t="str">
        <f t="shared" ref="A4355:A4418" si="68">D4355&amp;E4355&amp;F4355</f>
        <v>Bruck an der MurLehrlinge2. Lehrjahr, weiblich</v>
      </c>
      <c r="B4355">
        <v>4354</v>
      </c>
      <c r="C4355">
        <v>602</v>
      </c>
      <c r="D4355" t="s">
        <v>231</v>
      </c>
      <c r="E4355" t="s">
        <v>46</v>
      </c>
      <c r="F4355" t="s">
        <v>68</v>
      </c>
      <c r="G4355">
        <v>99</v>
      </c>
      <c r="H4355">
        <v>85</v>
      </c>
      <c r="I4355">
        <v>114</v>
      </c>
      <c r="J4355">
        <v>87</v>
      </c>
      <c r="K4355">
        <v>93</v>
      </c>
      <c r="L4355">
        <v>86</v>
      </c>
      <c r="M4355">
        <v>112</v>
      </c>
      <c r="N4355">
        <v>93</v>
      </c>
      <c r="O4355">
        <v>105</v>
      </c>
      <c r="P4355">
        <v>106</v>
      </c>
      <c r="Q4355">
        <v>110</v>
      </c>
    </row>
    <row r="4356" spans="1:17" x14ac:dyDescent="0.25">
      <c r="A4356" t="str">
        <f t="shared" si="68"/>
        <v>Bruck an der MurLehrlinge3. Lehrjahr, männlich</v>
      </c>
      <c r="B4356">
        <v>4355</v>
      </c>
      <c r="C4356">
        <v>602</v>
      </c>
      <c r="D4356" t="s">
        <v>231</v>
      </c>
      <c r="E4356" t="s">
        <v>46</v>
      </c>
      <c r="F4356" t="s">
        <v>69</v>
      </c>
      <c r="G4356">
        <v>193</v>
      </c>
      <c r="H4356">
        <v>183</v>
      </c>
      <c r="I4356">
        <v>194</v>
      </c>
      <c r="J4356">
        <v>171</v>
      </c>
      <c r="K4356">
        <v>202</v>
      </c>
      <c r="L4356">
        <v>213</v>
      </c>
      <c r="M4356">
        <v>217</v>
      </c>
      <c r="N4356">
        <v>185</v>
      </c>
      <c r="O4356">
        <v>191</v>
      </c>
      <c r="P4356">
        <v>175</v>
      </c>
      <c r="Q4356">
        <v>177</v>
      </c>
    </row>
    <row r="4357" spans="1:17" x14ac:dyDescent="0.25">
      <c r="A4357" t="str">
        <f t="shared" si="68"/>
        <v>Bruck an der MurLehrlinge3. Lehrjahr, weiblich</v>
      </c>
      <c r="B4357">
        <v>4356</v>
      </c>
      <c r="C4357">
        <v>602</v>
      </c>
      <c r="D4357" t="s">
        <v>231</v>
      </c>
      <c r="E4357" t="s">
        <v>46</v>
      </c>
      <c r="F4357" t="s">
        <v>70</v>
      </c>
      <c r="G4357">
        <v>72</v>
      </c>
      <c r="H4357">
        <v>93</v>
      </c>
      <c r="I4357">
        <v>82</v>
      </c>
      <c r="J4357">
        <v>107</v>
      </c>
      <c r="K4357">
        <v>78</v>
      </c>
      <c r="L4357">
        <v>88</v>
      </c>
      <c r="M4357">
        <v>82</v>
      </c>
      <c r="N4357">
        <v>95</v>
      </c>
      <c r="O4357">
        <v>97</v>
      </c>
      <c r="P4357">
        <v>94</v>
      </c>
      <c r="Q4357">
        <v>99</v>
      </c>
    </row>
    <row r="4358" spans="1:17" x14ac:dyDescent="0.25">
      <c r="A4358" t="str">
        <f t="shared" si="68"/>
        <v>Bruck an der MurLehrlinge4. Lehrjahr, männlich</v>
      </c>
      <c r="B4358">
        <v>4357</v>
      </c>
      <c r="C4358">
        <v>602</v>
      </c>
      <c r="D4358" t="s">
        <v>231</v>
      </c>
      <c r="E4358" t="s">
        <v>46</v>
      </c>
      <c r="F4358" t="s">
        <v>71</v>
      </c>
      <c r="G4358">
        <v>68</v>
      </c>
      <c r="H4358">
        <v>87</v>
      </c>
      <c r="I4358">
        <v>94</v>
      </c>
      <c r="J4358">
        <v>94</v>
      </c>
      <c r="K4358">
        <v>91</v>
      </c>
      <c r="L4358">
        <v>120</v>
      </c>
      <c r="M4358">
        <v>125</v>
      </c>
      <c r="N4358">
        <v>118</v>
      </c>
      <c r="O4358">
        <v>109</v>
      </c>
      <c r="P4358">
        <v>104</v>
      </c>
      <c r="Q4358">
        <v>105</v>
      </c>
    </row>
    <row r="4359" spans="1:17" x14ac:dyDescent="0.25">
      <c r="A4359" t="str">
        <f t="shared" si="68"/>
        <v>Bruck an der MurLehrlinge4. Lehrjahr, weiblich</v>
      </c>
      <c r="B4359">
        <v>4358</v>
      </c>
      <c r="C4359">
        <v>602</v>
      </c>
      <c r="D4359" t="s">
        <v>231</v>
      </c>
      <c r="E4359" t="s">
        <v>46</v>
      </c>
      <c r="F4359" t="s">
        <v>72</v>
      </c>
      <c r="G4359">
        <v>6</v>
      </c>
      <c r="H4359">
        <v>6</v>
      </c>
      <c r="I4359">
        <v>7</v>
      </c>
      <c r="J4359">
        <v>9</v>
      </c>
      <c r="K4359">
        <v>14</v>
      </c>
      <c r="L4359">
        <v>10</v>
      </c>
      <c r="M4359">
        <v>12</v>
      </c>
      <c r="N4359">
        <v>11</v>
      </c>
      <c r="O4359">
        <v>15</v>
      </c>
      <c r="P4359">
        <v>10</v>
      </c>
      <c r="Q4359">
        <v>11</v>
      </c>
    </row>
    <row r="4360" spans="1:17" x14ac:dyDescent="0.25">
      <c r="A4360" t="str">
        <f t="shared" si="68"/>
        <v>Bruck an der MurLehrlingeFrauen</v>
      </c>
      <c r="B4360">
        <v>4359</v>
      </c>
      <c r="C4360">
        <v>602</v>
      </c>
      <c r="D4360" t="s">
        <v>231</v>
      </c>
      <c r="E4360" t="s">
        <v>46</v>
      </c>
      <c r="F4360" t="s">
        <v>47</v>
      </c>
      <c r="G4360">
        <v>266</v>
      </c>
      <c r="H4360">
        <v>286</v>
      </c>
      <c r="I4360">
        <v>276</v>
      </c>
      <c r="J4360">
        <v>296</v>
      </c>
      <c r="K4360">
        <v>279</v>
      </c>
      <c r="L4360">
        <v>290</v>
      </c>
      <c r="M4360">
        <v>297</v>
      </c>
      <c r="N4360">
        <v>293</v>
      </c>
      <c r="O4360">
        <v>327</v>
      </c>
      <c r="P4360">
        <v>313</v>
      </c>
      <c r="Q4360">
        <v>329</v>
      </c>
    </row>
    <row r="4361" spans="1:17" x14ac:dyDescent="0.25">
      <c r="A4361" t="str">
        <f t="shared" si="68"/>
        <v>Bruck an der MurLehrlingeInsgesamt</v>
      </c>
      <c r="B4361">
        <v>4360</v>
      </c>
      <c r="C4361">
        <v>602</v>
      </c>
      <c r="D4361" t="s">
        <v>231</v>
      </c>
      <c r="E4361" t="s">
        <v>46</v>
      </c>
      <c r="F4361" t="s">
        <v>48</v>
      </c>
      <c r="G4361">
        <v>921</v>
      </c>
      <c r="H4361">
        <v>938</v>
      </c>
      <c r="I4361">
        <v>939</v>
      </c>
      <c r="J4361">
        <v>983</v>
      </c>
      <c r="K4361">
        <v>1026</v>
      </c>
      <c r="L4361">
        <v>1053</v>
      </c>
      <c r="M4361">
        <v>1060</v>
      </c>
      <c r="N4361">
        <v>970</v>
      </c>
      <c r="O4361">
        <v>980</v>
      </c>
      <c r="P4361">
        <v>963</v>
      </c>
      <c r="Q4361">
        <v>1012</v>
      </c>
    </row>
    <row r="4362" spans="1:17" x14ac:dyDescent="0.25">
      <c r="A4362" t="str">
        <f t="shared" si="68"/>
        <v>Bruck an der MurLehrlingeMänner</v>
      </c>
      <c r="B4362">
        <v>4361</v>
      </c>
      <c r="C4362">
        <v>602</v>
      </c>
      <c r="D4362" t="s">
        <v>231</v>
      </c>
      <c r="E4362" t="s">
        <v>46</v>
      </c>
      <c r="F4362" t="s">
        <v>49</v>
      </c>
      <c r="G4362">
        <v>655</v>
      </c>
      <c r="H4362">
        <v>652</v>
      </c>
      <c r="I4362">
        <v>663</v>
      </c>
      <c r="J4362">
        <v>687</v>
      </c>
      <c r="K4362">
        <v>747</v>
      </c>
      <c r="L4362">
        <v>763</v>
      </c>
      <c r="M4362">
        <v>763</v>
      </c>
      <c r="N4362">
        <v>677</v>
      </c>
      <c r="O4362">
        <v>653</v>
      </c>
      <c r="P4362">
        <v>650</v>
      </c>
      <c r="Q4362">
        <v>683</v>
      </c>
    </row>
    <row r="4363" spans="1:17" x14ac:dyDescent="0.25">
      <c r="A4363" t="str">
        <f t="shared" si="68"/>
        <v>Bruck an der MurNeugründungenInsgesamt</v>
      </c>
      <c r="B4363">
        <v>4362</v>
      </c>
      <c r="C4363">
        <v>602</v>
      </c>
      <c r="D4363" t="s">
        <v>231</v>
      </c>
      <c r="E4363" t="s">
        <v>41</v>
      </c>
      <c r="F4363" t="s">
        <v>48</v>
      </c>
      <c r="G4363">
        <v>181</v>
      </c>
      <c r="H4363">
        <v>181.653650972653</v>
      </c>
      <c r="I4363">
        <v>177.81496881496901</v>
      </c>
      <c r="J4363">
        <v>162.67626613704101</v>
      </c>
      <c r="K4363">
        <v>145.555494049267</v>
      </c>
      <c r="L4363">
        <v>164.8673988749</v>
      </c>
      <c r="M4363">
        <v>222.92069865488901</v>
      </c>
      <c r="N4363">
        <v>198.953871117293</v>
      </c>
      <c r="O4363">
        <v>188.735822683706</v>
      </c>
      <c r="P4363">
        <v>190.71522896698599</v>
      </c>
    </row>
    <row r="4364" spans="1:17" x14ac:dyDescent="0.25">
      <c r="A4364" t="str">
        <f t="shared" si="68"/>
        <v>Bruck an der MurPensionisteneinkommenBrutto_Schnitt</v>
      </c>
      <c r="B4364">
        <v>4363</v>
      </c>
      <c r="C4364">
        <v>602</v>
      </c>
      <c r="D4364" t="s">
        <v>231</v>
      </c>
      <c r="E4364" t="s">
        <v>44</v>
      </c>
      <c r="F4364" t="s">
        <v>54</v>
      </c>
      <c r="G4364">
        <v>17007.483372201499</v>
      </c>
      <c r="H4364">
        <v>16744.011184255</v>
      </c>
      <c r="I4364">
        <v>17275.8239311004</v>
      </c>
      <c r="J4364">
        <v>17706.142730923701</v>
      </c>
      <c r="K4364">
        <v>18270.51925274</v>
      </c>
      <c r="L4364">
        <v>19367.559689051901</v>
      </c>
      <c r="M4364">
        <v>19696.416496056499</v>
      </c>
      <c r="N4364">
        <v>20034.536085680102</v>
      </c>
    </row>
    <row r="4365" spans="1:17" x14ac:dyDescent="0.25">
      <c r="A4365" t="str">
        <f t="shared" si="68"/>
        <v>Bruck an der MurPensionisteneinkommenBruttobezüge 1000 EUR</v>
      </c>
      <c r="B4365">
        <v>4364</v>
      </c>
      <c r="C4365">
        <v>602</v>
      </c>
      <c r="D4365" t="s">
        <v>231</v>
      </c>
      <c r="E4365" t="s">
        <v>44</v>
      </c>
      <c r="F4365" t="s">
        <v>55</v>
      </c>
      <c r="G4365">
        <v>291712.35479999997</v>
      </c>
      <c r="H4365">
        <v>297340.15061000001</v>
      </c>
      <c r="I4365">
        <v>307406.01102999999</v>
      </c>
      <c r="J4365">
        <v>317435.72687999997</v>
      </c>
      <c r="K4365">
        <v>330075.20082000003</v>
      </c>
      <c r="L4365">
        <v>343193.15769000002</v>
      </c>
      <c r="M4365">
        <v>357115.72749000002</v>
      </c>
      <c r="N4365">
        <v>368515.25676000002</v>
      </c>
    </row>
    <row r="4366" spans="1:17" x14ac:dyDescent="0.25">
      <c r="A4366" t="str">
        <f t="shared" si="68"/>
        <v>Bruck an der MurPensionisteneinkommenBruttobezüge Fälle</v>
      </c>
      <c r="B4366">
        <v>4365</v>
      </c>
      <c r="C4366">
        <v>602</v>
      </c>
      <c r="D4366" t="s">
        <v>231</v>
      </c>
      <c r="E4366" t="s">
        <v>44</v>
      </c>
      <c r="F4366" t="s">
        <v>56</v>
      </c>
      <c r="G4366">
        <v>17152</v>
      </c>
      <c r="H4366">
        <v>17758</v>
      </c>
      <c r="I4366">
        <v>17794</v>
      </c>
      <c r="J4366">
        <v>17928</v>
      </c>
      <c r="K4366">
        <v>18066</v>
      </c>
      <c r="L4366">
        <v>17720</v>
      </c>
      <c r="M4366">
        <v>18131</v>
      </c>
      <c r="N4366">
        <v>18394</v>
      </c>
    </row>
    <row r="4367" spans="1:17" x14ac:dyDescent="0.25">
      <c r="A4367" t="str">
        <f t="shared" si="68"/>
        <v>Bruck an der MurPensionisteneinkommenLohnsteuer 1000 EUR</v>
      </c>
      <c r="B4367">
        <v>4366</v>
      </c>
      <c r="C4367">
        <v>602</v>
      </c>
      <c r="D4367" t="s">
        <v>231</v>
      </c>
      <c r="E4367" t="s">
        <v>44</v>
      </c>
      <c r="F4367" t="s">
        <v>57</v>
      </c>
      <c r="G4367">
        <v>33997.88596</v>
      </c>
      <c r="H4367">
        <v>31397.932560000001</v>
      </c>
      <c r="I4367">
        <v>34257.021529999998</v>
      </c>
      <c r="J4367">
        <v>36524.486830000002</v>
      </c>
      <c r="K4367">
        <v>39253.017829999997</v>
      </c>
      <c r="L4367">
        <v>36804.171820000003</v>
      </c>
      <c r="M4367">
        <v>39625.619530000004</v>
      </c>
      <c r="N4367">
        <v>42614.641869999999</v>
      </c>
    </row>
    <row r="4368" spans="1:17" x14ac:dyDescent="0.25">
      <c r="A4368" t="str">
        <f t="shared" si="68"/>
        <v>Bruck an der MurPensionisteneinkommenLohnsteuer Fälle</v>
      </c>
      <c r="B4368">
        <v>4367</v>
      </c>
      <c r="C4368">
        <v>602</v>
      </c>
      <c r="D4368" t="s">
        <v>231</v>
      </c>
      <c r="E4368" t="s">
        <v>44</v>
      </c>
      <c r="F4368" t="s">
        <v>58</v>
      </c>
      <c r="G4368">
        <v>10800</v>
      </c>
      <c r="H4368">
        <v>10321</v>
      </c>
      <c r="I4368">
        <v>10644</v>
      </c>
      <c r="J4368">
        <v>11325</v>
      </c>
      <c r="K4368">
        <v>11413</v>
      </c>
      <c r="L4368">
        <v>11055</v>
      </c>
      <c r="M4368">
        <v>11416</v>
      </c>
      <c r="N4368">
        <v>11732</v>
      </c>
    </row>
    <row r="4369" spans="1:25" x14ac:dyDescent="0.25">
      <c r="A4369" t="str">
        <f t="shared" si="68"/>
        <v>Bruck an der MurPensionisteneinkommenNetto_Schnitt</v>
      </c>
      <c r="B4369">
        <v>4368</v>
      </c>
      <c r="C4369">
        <v>602</v>
      </c>
      <c r="D4369" t="s">
        <v>231</v>
      </c>
      <c r="E4369" t="s">
        <v>44</v>
      </c>
      <c r="F4369" t="s">
        <v>59</v>
      </c>
      <c r="G4369">
        <v>14226.5488152985</v>
      </c>
      <c r="H4369">
        <v>14104.767083568</v>
      </c>
      <c r="I4369">
        <v>14450.013723727099</v>
      </c>
      <c r="J4369">
        <v>14748.0841800535</v>
      </c>
      <c r="K4369">
        <v>15128.155713495</v>
      </c>
      <c r="L4369">
        <v>16259.265386004499</v>
      </c>
      <c r="M4369">
        <v>16457.018787160101</v>
      </c>
      <c r="N4369">
        <v>16648.404987495898</v>
      </c>
    </row>
    <row r="4370" spans="1:25" x14ac:dyDescent="0.25">
      <c r="A4370" t="str">
        <f t="shared" si="68"/>
        <v>Bruck an der MurPensionisteneinkommenNettobezüge 1000 EUR</v>
      </c>
      <c r="B4370">
        <v>4369</v>
      </c>
      <c r="C4370">
        <v>602</v>
      </c>
      <c r="D4370" t="s">
        <v>231</v>
      </c>
      <c r="E4370" t="s">
        <v>44</v>
      </c>
      <c r="F4370" t="s">
        <v>60</v>
      </c>
      <c r="G4370">
        <v>244013.76527999999</v>
      </c>
      <c r="H4370">
        <v>250472.45387</v>
      </c>
      <c r="I4370">
        <v>257123.5442</v>
      </c>
      <c r="J4370">
        <v>264403.65318000002</v>
      </c>
      <c r="K4370">
        <v>273305.26111999998</v>
      </c>
      <c r="L4370">
        <v>288114.18264000001</v>
      </c>
      <c r="M4370">
        <v>298382.20763000002</v>
      </c>
      <c r="N4370">
        <v>306230.76134000003</v>
      </c>
    </row>
    <row r="4371" spans="1:25" x14ac:dyDescent="0.25">
      <c r="A4371" t="str">
        <f t="shared" si="68"/>
        <v>Bruck an der MurPensionisteneinkommenSV-Beiträge 1000 EUR</v>
      </c>
      <c r="B4371">
        <v>4370</v>
      </c>
      <c r="C4371">
        <v>602</v>
      </c>
      <c r="D4371" t="s">
        <v>231</v>
      </c>
      <c r="E4371" t="s">
        <v>44</v>
      </c>
      <c r="F4371" t="s">
        <v>61</v>
      </c>
      <c r="G4371">
        <v>13700.70356</v>
      </c>
      <c r="H4371">
        <v>15469.76418</v>
      </c>
      <c r="I4371">
        <v>16025.445299999999</v>
      </c>
      <c r="J4371">
        <v>16507.586869999999</v>
      </c>
      <c r="K4371">
        <v>17516.921869999998</v>
      </c>
      <c r="L4371">
        <v>18274.803230000001</v>
      </c>
      <c r="M4371">
        <v>19107.90033</v>
      </c>
      <c r="N4371">
        <v>19669.85355</v>
      </c>
    </row>
    <row r="4372" spans="1:25" x14ac:dyDescent="0.25">
      <c r="A4372" t="str">
        <f t="shared" si="68"/>
        <v>Bruck an der MurPensionisteneinkommenSV-Beiträge Fälle</v>
      </c>
      <c r="B4372">
        <v>4371</v>
      </c>
      <c r="C4372">
        <v>602</v>
      </c>
      <c r="D4372" t="s">
        <v>231</v>
      </c>
      <c r="E4372" t="s">
        <v>44</v>
      </c>
      <c r="F4372" t="s">
        <v>62</v>
      </c>
      <c r="G4372">
        <v>16789</v>
      </c>
      <c r="H4372">
        <v>16910</v>
      </c>
      <c r="I4372">
        <v>16935</v>
      </c>
      <c r="J4372">
        <v>17062</v>
      </c>
      <c r="K4372">
        <v>17191</v>
      </c>
      <c r="L4372">
        <v>17355</v>
      </c>
      <c r="M4372">
        <v>17734</v>
      </c>
      <c r="N4372">
        <v>17994</v>
      </c>
    </row>
    <row r="4373" spans="1:25" x14ac:dyDescent="0.25">
      <c r="A4373" t="str">
        <f t="shared" si="68"/>
        <v>Bruck an der MurUnselbstständig BeschäftigteFrauen</v>
      </c>
      <c r="B4373">
        <v>4372</v>
      </c>
      <c r="C4373">
        <v>602</v>
      </c>
      <c r="D4373" t="s">
        <v>231</v>
      </c>
      <c r="E4373" t="s">
        <v>38</v>
      </c>
      <c r="F4373" t="s">
        <v>47</v>
      </c>
      <c r="G4373">
        <v>5082</v>
      </c>
      <c r="H4373">
        <v>5337</v>
      </c>
      <c r="I4373">
        <v>4868</v>
      </c>
      <c r="J4373">
        <v>5283</v>
      </c>
      <c r="K4373">
        <v>5101</v>
      </c>
      <c r="L4373">
        <v>5399</v>
      </c>
      <c r="M4373">
        <v>5052</v>
      </c>
      <c r="N4373">
        <v>5476</v>
      </c>
      <c r="O4373">
        <v>10189</v>
      </c>
      <c r="P4373">
        <v>10706</v>
      </c>
      <c r="Q4373">
        <v>10174</v>
      </c>
      <c r="R4373">
        <v>10417</v>
      </c>
      <c r="S4373">
        <v>10004</v>
      </c>
      <c r="T4373">
        <v>10407</v>
      </c>
      <c r="U4373">
        <v>10261</v>
      </c>
      <c r="V4373">
        <v>10643</v>
      </c>
      <c r="W4373">
        <v>10290</v>
      </c>
    </row>
    <row r="4374" spans="1:25" x14ac:dyDescent="0.25">
      <c r="A4374" t="str">
        <f t="shared" si="68"/>
        <v>Bruck an der MurUnselbstständig BeschäftigteInsgesamt</v>
      </c>
      <c r="B4374">
        <v>4373</v>
      </c>
      <c r="C4374">
        <v>602</v>
      </c>
      <c r="D4374" t="s">
        <v>231</v>
      </c>
      <c r="E4374" t="s">
        <v>38</v>
      </c>
      <c r="F4374" t="s">
        <v>48</v>
      </c>
      <c r="G4374">
        <v>14804</v>
      </c>
      <c r="H4374">
        <v>15936</v>
      </c>
      <c r="I4374">
        <v>13893</v>
      </c>
      <c r="J4374">
        <v>15285</v>
      </c>
      <c r="K4374">
        <v>14323</v>
      </c>
      <c r="L4374">
        <v>15756</v>
      </c>
      <c r="M4374">
        <v>14662</v>
      </c>
      <c r="N4374">
        <v>15970</v>
      </c>
      <c r="O4374">
        <v>23385</v>
      </c>
      <c r="P4374">
        <v>24744</v>
      </c>
      <c r="Q4374">
        <v>23040</v>
      </c>
      <c r="R4374">
        <v>23374</v>
      </c>
      <c r="S4374">
        <v>22102</v>
      </c>
      <c r="T4374">
        <v>23384</v>
      </c>
      <c r="U4374">
        <v>22503</v>
      </c>
      <c r="V4374">
        <v>23800</v>
      </c>
      <c r="W4374">
        <v>22807</v>
      </c>
    </row>
    <row r="4375" spans="1:25" x14ac:dyDescent="0.25">
      <c r="A4375" t="str">
        <f t="shared" si="68"/>
        <v>Bruck an der MurUnselbstständig BeschäftigteMänner</v>
      </c>
      <c r="B4375">
        <v>4374</v>
      </c>
      <c r="C4375">
        <v>602</v>
      </c>
      <c r="D4375" t="s">
        <v>231</v>
      </c>
      <c r="E4375" t="s">
        <v>38</v>
      </c>
      <c r="F4375" t="s">
        <v>49</v>
      </c>
      <c r="G4375">
        <v>9722</v>
      </c>
      <c r="H4375">
        <v>10599</v>
      </c>
      <c r="I4375">
        <v>9025</v>
      </c>
      <c r="J4375">
        <v>10002</v>
      </c>
      <c r="K4375">
        <v>9222</v>
      </c>
      <c r="L4375">
        <v>10357</v>
      </c>
      <c r="M4375">
        <v>9610</v>
      </c>
      <c r="N4375">
        <v>10494</v>
      </c>
      <c r="O4375">
        <v>13196</v>
      </c>
      <c r="P4375">
        <v>14038</v>
      </c>
      <c r="Q4375">
        <v>12866</v>
      </c>
      <c r="R4375">
        <v>12957</v>
      </c>
      <c r="S4375">
        <v>12098</v>
      </c>
      <c r="T4375">
        <v>12977</v>
      </c>
      <c r="U4375">
        <v>12242</v>
      </c>
      <c r="V4375">
        <v>13157</v>
      </c>
      <c r="W4375">
        <v>12517</v>
      </c>
    </row>
    <row r="4376" spans="1:25" x14ac:dyDescent="0.25">
      <c r="A4376" t="str">
        <f t="shared" si="68"/>
        <v>Bruck an der MurWohnbevölkerungInsgesamt</v>
      </c>
      <c r="B4376">
        <v>4375</v>
      </c>
      <c r="C4376">
        <v>602</v>
      </c>
      <c r="D4376" t="s">
        <v>231</v>
      </c>
      <c r="E4376" t="s">
        <v>42</v>
      </c>
      <c r="F4376" t="s">
        <v>48</v>
      </c>
      <c r="G4376">
        <v>64715</v>
      </c>
      <c r="H4376">
        <v>64324</v>
      </c>
      <c r="I4376">
        <v>64172</v>
      </c>
      <c r="J4376">
        <v>64048</v>
      </c>
      <c r="K4376">
        <v>63905</v>
      </c>
      <c r="L4376">
        <v>63540</v>
      </c>
      <c r="M4376">
        <v>63333</v>
      </c>
      <c r="N4376">
        <v>63025</v>
      </c>
      <c r="O4376">
        <v>62570</v>
      </c>
      <c r="P4376">
        <v>62336</v>
      </c>
      <c r="Q4376">
        <v>61972</v>
      </c>
    </row>
    <row r="4377" spans="1:25" x14ac:dyDescent="0.25">
      <c r="A4377" t="str">
        <f t="shared" si="68"/>
        <v>DeutschlandsbergArbeitnehmereinkommenBrutto_Schnitt</v>
      </c>
      <c r="B4377">
        <v>4376</v>
      </c>
      <c r="C4377">
        <v>603</v>
      </c>
      <c r="D4377" t="s">
        <v>232</v>
      </c>
      <c r="E4377" t="s">
        <v>43</v>
      </c>
      <c r="F4377" t="s">
        <v>54</v>
      </c>
      <c r="G4377">
        <v>23221.890719850198</v>
      </c>
      <c r="H4377">
        <v>23891.260701949399</v>
      </c>
      <c r="I4377">
        <v>24598.267422306799</v>
      </c>
      <c r="J4377">
        <v>25497.471409894599</v>
      </c>
      <c r="K4377">
        <v>26295.4537371972</v>
      </c>
      <c r="L4377">
        <v>26338.388213932099</v>
      </c>
      <c r="M4377">
        <v>26638.5393856058</v>
      </c>
      <c r="N4377">
        <v>27687.751638412199</v>
      </c>
      <c r="O4377">
        <v>28625.2033493372</v>
      </c>
      <c r="P4377">
        <v>29009.2258525041</v>
      </c>
      <c r="Q4377">
        <v>29731.643623462001</v>
      </c>
      <c r="R4377">
        <v>30611.858349140799</v>
      </c>
      <c r="S4377">
        <v>31399.939701104799</v>
      </c>
      <c r="T4377">
        <v>32213.6206231211</v>
      </c>
      <c r="U4377">
        <v>33404.107693840997</v>
      </c>
      <c r="V4377">
        <v>34495.0375273553</v>
      </c>
      <c r="W4377">
        <v>35050.781627730197</v>
      </c>
      <c r="X4377">
        <v>36501.604185200398</v>
      </c>
      <c r="Y4377">
        <v>38308.715125718802</v>
      </c>
    </row>
    <row r="4378" spans="1:25" x14ac:dyDescent="0.25">
      <c r="A4378" t="str">
        <f t="shared" si="68"/>
        <v>DeutschlandsbergArbeitnehmereinkommenBruttobezüge 1000 EUR</v>
      </c>
      <c r="B4378">
        <v>4377</v>
      </c>
      <c r="C4378">
        <v>603</v>
      </c>
      <c r="D4378" t="s">
        <v>232</v>
      </c>
      <c r="E4378" t="s">
        <v>43</v>
      </c>
      <c r="F4378" t="s">
        <v>55</v>
      </c>
      <c r="G4378">
        <v>620024.48222000001</v>
      </c>
      <c r="H4378">
        <v>644633.99626000004</v>
      </c>
      <c r="I4378">
        <v>672000.06770999997</v>
      </c>
      <c r="J4378">
        <v>713801.71212000004</v>
      </c>
      <c r="K4378">
        <v>752234.04506000003</v>
      </c>
      <c r="L4378">
        <v>744849.61869000003</v>
      </c>
      <c r="M4378">
        <v>761356.09418000001</v>
      </c>
      <c r="N4378">
        <v>798653.19600999996</v>
      </c>
      <c r="O4378">
        <v>822774.21987000003</v>
      </c>
      <c r="P4378">
        <v>833522.08641999995</v>
      </c>
      <c r="Q4378">
        <v>850562.86077999999</v>
      </c>
      <c r="R4378">
        <v>874672.62861000001</v>
      </c>
      <c r="S4378">
        <v>906610.45898999996</v>
      </c>
      <c r="T4378">
        <v>942957.10288000002</v>
      </c>
      <c r="U4378">
        <v>988728.18362999998</v>
      </c>
      <c r="V4378">
        <v>1018259.01277</v>
      </c>
      <c r="W4378">
        <v>1014229.41718</v>
      </c>
      <c r="X4378">
        <v>1063510.73954</v>
      </c>
      <c r="Y4378">
        <v>1125931.4462600001</v>
      </c>
    </row>
    <row r="4379" spans="1:25" x14ac:dyDescent="0.25">
      <c r="A4379" t="str">
        <f t="shared" si="68"/>
        <v>DeutschlandsbergArbeitnehmereinkommenBruttobezüge Fälle</v>
      </c>
      <c r="B4379">
        <v>4378</v>
      </c>
      <c r="C4379">
        <v>603</v>
      </c>
      <c r="D4379" t="s">
        <v>232</v>
      </c>
      <c r="E4379" t="s">
        <v>43</v>
      </c>
      <c r="F4379" t="s">
        <v>56</v>
      </c>
      <c r="G4379">
        <v>26700</v>
      </c>
      <c r="H4379">
        <v>26982</v>
      </c>
      <c r="I4379">
        <v>27319</v>
      </c>
      <c r="J4379">
        <v>27995</v>
      </c>
      <c r="K4379">
        <v>28607</v>
      </c>
      <c r="L4379">
        <v>28280</v>
      </c>
      <c r="M4379">
        <v>28581</v>
      </c>
      <c r="N4379">
        <v>28845</v>
      </c>
      <c r="O4379">
        <v>28743</v>
      </c>
      <c r="P4379">
        <v>28733</v>
      </c>
      <c r="Q4379">
        <v>28608</v>
      </c>
      <c r="R4379">
        <v>28573</v>
      </c>
      <c r="S4379">
        <v>28873</v>
      </c>
      <c r="T4379">
        <v>29272</v>
      </c>
      <c r="U4379">
        <v>29599</v>
      </c>
      <c r="V4379">
        <v>29519</v>
      </c>
      <c r="W4379">
        <v>28936</v>
      </c>
      <c r="X4379">
        <v>29136</v>
      </c>
      <c r="Y4379">
        <v>29391</v>
      </c>
    </row>
    <row r="4380" spans="1:25" x14ac:dyDescent="0.25">
      <c r="A4380" t="str">
        <f t="shared" si="68"/>
        <v>DeutschlandsbergArbeitnehmereinkommenLohnsteuer 1000 EUR</v>
      </c>
      <c r="B4380">
        <v>4379</v>
      </c>
      <c r="C4380">
        <v>603</v>
      </c>
      <c r="D4380" t="s">
        <v>232</v>
      </c>
      <c r="E4380" t="s">
        <v>43</v>
      </c>
      <c r="F4380" t="s">
        <v>57</v>
      </c>
      <c r="G4380">
        <v>81771.766990000004</v>
      </c>
      <c r="H4380">
        <v>82272.473750000005</v>
      </c>
      <c r="I4380">
        <v>88441.721829999995</v>
      </c>
      <c r="J4380">
        <v>96544.127859999993</v>
      </c>
      <c r="K4380">
        <v>104824.24501</v>
      </c>
      <c r="L4380">
        <v>94235.623770000006</v>
      </c>
      <c r="M4380">
        <v>97563.56091</v>
      </c>
      <c r="N4380">
        <v>106621.60868999999</v>
      </c>
      <c r="O4380">
        <v>112390.73694</v>
      </c>
      <c r="P4380">
        <v>116489.34510000001</v>
      </c>
      <c r="Q4380">
        <v>121695.35073000001</v>
      </c>
      <c r="R4380">
        <v>129055.11876</v>
      </c>
      <c r="S4380">
        <v>114343.23531</v>
      </c>
      <c r="T4380">
        <v>121530.25178999999</v>
      </c>
      <c r="U4380">
        <v>131192.44102999999</v>
      </c>
      <c r="V4380">
        <v>134744.31476000001</v>
      </c>
      <c r="W4380">
        <v>126884.02839000001</v>
      </c>
      <c r="X4380">
        <v>139854.35980000001</v>
      </c>
      <c r="Y4380">
        <v>146518.54483999999</v>
      </c>
    </row>
    <row r="4381" spans="1:25" x14ac:dyDescent="0.25">
      <c r="A4381" t="str">
        <f t="shared" si="68"/>
        <v>DeutschlandsbergArbeitnehmereinkommenLohnsteuer Fälle</v>
      </c>
      <c r="B4381">
        <v>4380</v>
      </c>
      <c r="C4381">
        <v>603</v>
      </c>
      <c r="D4381" t="s">
        <v>232</v>
      </c>
      <c r="E4381" t="s">
        <v>43</v>
      </c>
      <c r="F4381" t="s">
        <v>58</v>
      </c>
      <c r="G4381">
        <v>21756</v>
      </c>
      <c r="H4381">
        <v>21325</v>
      </c>
      <c r="I4381">
        <v>21946</v>
      </c>
      <c r="J4381">
        <v>22639</v>
      </c>
      <c r="K4381">
        <v>23353</v>
      </c>
      <c r="L4381">
        <v>22562</v>
      </c>
      <c r="M4381">
        <v>22958</v>
      </c>
      <c r="N4381">
        <v>23551</v>
      </c>
      <c r="O4381">
        <v>23572</v>
      </c>
      <c r="P4381">
        <v>23855</v>
      </c>
      <c r="Q4381">
        <v>23864</v>
      </c>
      <c r="R4381">
        <v>24032</v>
      </c>
      <c r="S4381">
        <v>24281</v>
      </c>
      <c r="T4381">
        <v>24746</v>
      </c>
      <c r="U4381">
        <v>25310</v>
      </c>
      <c r="V4381">
        <v>25579</v>
      </c>
      <c r="W4381">
        <v>25203</v>
      </c>
      <c r="X4381">
        <v>25564</v>
      </c>
      <c r="Y4381">
        <v>26007</v>
      </c>
    </row>
    <row r="4382" spans="1:25" x14ac:dyDescent="0.25">
      <c r="A4382" t="str">
        <f t="shared" si="68"/>
        <v>DeutschlandsbergArbeitnehmereinkommenNetto_Schnitt</v>
      </c>
      <c r="B4382">
        <v>4381</v>
      </c>
      <c r="C4382">
        <v>603</v>
      </c>
      <c r="D4382" t="s">
        <v>232</v>
      </c>
      <c r="E4382" t="s">
        <v>43</v>
      </c>
      <c r="F4382" t="s">
        <v>59</v>
      </c>
      <c r="G4382">
        <v>16386.115662921398</v>
      </c>
      <c r="H4382">
        <v>16964.542363427499</v>
      </c>
      <c r="I4382">
        <v>17361.830897543801</v>
      </c>
      <c r="J4382">
        <v>17935.264873370201</v>
      </c>
      <c r="K4382">
        <v>18469.0058268955</v>
      </c>
      <c r="L4382">
        <v>18916.2821764498</v>
      </c>
      <c r="M4382">
        <v>19010.550450299201</v>
      </c>
      <c r="N4382">
        <v>19610.594357774298</v>
      </c>
      <c r="O4382">
        <v>20199.444120307598</v>
      </c>
      <c r="P4382">
        <v>20340.035688233002</v>
      </c>
      <c r="Q4382">
        <v>20727.5703243848</v>
      </c>
      <c r="R4382">
        <v>21198.889061001599</v>
      </c>
      <c r="S4382">
        <v>22419.717070965999</v>
      </c>
      <c r="T4382">
        <v>22904.013755807598</v>
      </c>
      <c r="U4382">
        <v>23648.477089428699</v>
      </c>
      <c r="V4382">
        <v>24473.172250414998</v>
      </c>
      <c r="W4382">
        <v>25130.3875235001</v>
      </c>
      <c r="X4382">
        <v>25942.705965472302</v>
      </c>
      <c r="Y4382">
        <v>27321.832076486</v>
      </c>
    </row>
    <row r="4383" spans="1:25" x14ac:dyDescent="0.25">
      <c r="A4383" t="str">
        <f t="shared" si="68"/>
        <v>DeutschlandsbergArbeitnehmereinkommenNettobezüge 1000 EUR</v>
      </c>
      <c r="B4383">
        <v>4382</v>
      </c>
      <c r="C4383">
        <v>603</v>
      </c>
      <c r="D4383" t="s">
        <v>232</v>
      </c>
      <c r="E4383" t="s">
        <v>43</v>
      </c>
      <c r="F4383" t="s">
        <v>60</v>
      </c>
      <c r="G4383">
        <v>437509.28820000001</v>
      </c>
      <c r="H4383">
        <v>457737.28204999998</v>
      </c>
      <c r="I4383">
        <v>474307.85829</v>
      </c>
      <c r="J4383">
        <v>502097.74012999999</v>
      </c>
      <c r="K4383">
        <v>528342.84968999994</v>
      </c>
      <c r="L4383">
        <v>534952.45995000005</v>
      </c>
      <c r="M4383">
        <v>543340.54241999995</v>
      </c>
      <c r="N4383">
        <v>565667.59424999997</v>
      </c>
      <c r="O4383">
        <v>580592.62234999996</v>
      </c>
      <c r="P4383">
        <v>584430.24543000001</v>
      </c>
      <c r="Q4383">
        <v>592974.33184</v>
      </c>
      <c r="R4383">
        <v>605715.85713999998</v>
      </c>
      <c r="S4383">
        <v>647324.49098999996</v>
      </c>
      <c r="T4383">
        <v>670446.29066000006</v>
      </c>
      <c r="U4383">
        <v>699971.27336999995</v>
      </c>
      <c r="V4383">
        <v>722423.57166000002</v>
      </c>
      <c r="W4383">
        <v>727172.89338000002</v>
      </c>
      <c r="X4383">
        <v>755866.68100999994</v>
      </c>
      <c r="Y4383">
        <v>803015.96655999997</v>
      </c>
    </row>
    <row r="4384" spans="1:25" x14ac:dyDescent="0.25">
      <c r="A4384" t="str">
        <f t="shared" si="68"/>
        <v>DeutschlandsbergArbeitnehmereinkommenSV-Beiträge 1000 EUR</v>
      </c>
      <c r="B4384">
        <v>4383</v>
      </c>
      <c r="C4384">
        <v>603</v>
      </c>
      <c r="D4384" t="s">
        <v>232</v>
      </c>
      <c r="E4384" t="s">
        <v>43</v>
      </c>
      <c r="F4384" t="s">
        <v>61</v>
      </c>
      <c r="G4384">
        <v>100743.42703000001</v>
      </c>
      <c r="H4384">
        <v>104624.24046</v>
      </c>
      <c r="I4384">
        <v>109250.48759</v>
      </c>
      <c r="J4384">
        <v>115159.84413</v>
      </c>
      <c r="K4384">
        <v>119066.95036</v>
      </c>
      <c r="L4384">
        <v>115661.53496999999</v>
      </c>
      <c r="M4384">
        <v>120451.99085</v>
      </c>
      <c r="N4384">
        <v>126363.99307</v>
      </c>
      <c r="O4384">
        <v>129790.86057999999</v>
      </c>
      <c r="P4384">
        <v>132602.49588999999</v>
      </c>
      <c r="Q4384">
        <v>135893.17821000001</v>
      </c>
      <c r="R4384">
        <v>139901.65270999999</v>
      </c>
      <c r="S4384">
        <v>144942.73269</v>
      </c>
      <c r="T4384">
        <v>150980.56043000001</v>
      </c>
      <c r="U4384">
        <v>157564.46922999999</v>
      </c>
      <c r="V4384">
        <v>161091.12635000001</v>
      </c>
      <c r="W4384">
        <v>160172.49541</v>
      </c>
      <c r="X4384">
        <v>167789.69873</v>
      </c>
      <c r="Y4384">
        <v>176396.93486000001</v>
      </c>
    </row>
    <row r="4385" spans="1:47" x14ac:dyDescent="0.25">
      <c r="A4385" t="str">
        <f t="shared" si="68"/>
        <v>DeutschlandsbergArbeitnehmereinkommenSV-Beiträge Fälle</v>
      </c>
      <c r="B4385">
        <v>4384</v>
      </c>
      <c r="C4385">
        <v>603</v>
      </c>
      <c r="D4385" t="s">
        <v>232</v>
      </c>
      <c r="E4385" t="s">
        <v>43</v>
      </c>
      <c r="F4385" t="s">
        <v>62</v>
      </c>
      <c r="G4385">
        <v>25600</v>
      </c>
      <c r="H4385">
        <v>25852</v>
      </c>
      <c r="I4385">
        <v>26216</v>
      </c>
      <c r="J4385">
        <v>26867</v>
      </c>
      <c r="K4385">
        <v>27313</v>
      </c>
      <c r="L4385">
        <v>26716</v>
      </c>
      <c r="M4385">
        <v>27006</v>
      </c>
      <c r="N4385">
        <v>27375</v>
      </c>
      <c r="O4385">
        <v>27276</v>
      </c>
      <c r="P4385">
        <v>27228</v>
      </c>
      <c r="Q4385">
        <v>27044</v>
      </c>
      <c r="R4385">
        <v>27013</v>
      </c>
      <c r="S4385">
        <v>27264</v>
      </c>
      <c r="T4385">
        <v>27659</v>
      </c>
      <c r="U4385">
        <v>27996</v>
      </c>
      <c r="V4385">
        <v>27898</v>
      </c>
      <c r="W4385">
        <v>27296</v>
      </c>
      <c r="X4385">
        <v>27628</v>
      </c>
      <c r="Y4385">
        <v>27890</v>
      </c>
    </row>
    <row r="4386" spans="1:47" x14ac:dyDescent="0.25">
      <c r="A4386" t="str">
        <f t="shared" si="68"/>
        <v>DeutschlandsbergArbeitsloseFrauen</v>
      </c>
      <c r="B4386">
        <v>4385</v>
      </c>
      <c r="C4386">
        <v>603</v>
      </c>
      <c r="D4386" t="s">
        <v>232</v>
      </c>
      <c r="E4386" t="s">
        <v>36</v>
      </c>
      <c r="F4386" t="s">
        <v>47</v>
      </c>
      <c r="G4386">
        <v>679</v>
      </c>
      <c r="H4386">
        <v>488</v>
      </c>
      <c r="I4386">
        <v>787</v>
      </c>
      <c r="J4386">
        <v>685</v>
      </c>
      <c r="K4386">
        <v>898</v>
      </c>
      <c r="L4386">
        <v>688</v>
      </c>
      <c r="M4386">
        <v>778</v>
      </c>
      <c r="N4386">
        <v>631</v>
      </c>
      <c r="O4386">
        <v>743</v>
      </c>
      <c r="P4386">
        <v>594</v>
      </c>
      <c r="Q4386">
        <v>920</v>
      </c>
      <c r="R4386">
        <v>783</v>
      </c>
      <c r="S4386">
        <v>864</v>
      </c>
      <c r="T4386">
        <v>674</v>
      </c>
      <c r="U4386">
        <v>705</v>
      </c>
      <c r="V4386">
        <v>613</v>
      </c>
      <c r="W4386">
        <v>757</v>
      </c>
      <c r="X4386">
        <v>690</v>
      </c>
      <c r="Y4386">
        <v>809</v>
      </c>
      <c r="Z4386">
        <v>734</v>
      </c>
      <c r="AA4386">
        <v>881</v>
      </c>
      <c r="AB4386">
        <v>801</v>
      </c>
      <c r="AC4386">
        <v>932</v>
      </c>
      <c r="AD4386">
        <v>868</v>
      </c>
      <c r="AE4386">
        <v>956</v>
      </c>
      <c r="AF4386">
        <v>886</v>
      </c>
      <c r="AG4386">
        <v>896</v>
      </c>
      <c r="AH4386">
        <v>737</v>
      </c>
      <c r="AI4386">
        <v>709</v>
      </c>
      <c r="AJ4386">
        <v>689</v>
      </c>
      <c r="AK4386">
        <v>699</v>
      </c>
      <c r="AL4386">
        <v>709</v>
      </c>
      <c r="AM4386">
        <v>724</v>
      </c>
      <c r="AN4386">
        <v>963</v>
      </c>
      <c r="AO4386">
        <v>959</v>
      </c>
      <c r="AP4386">
        <v>729</v>
      </c>
      <c r="AQ4386">
        <v>708</v>
      </c>
      <c r="AR4386">
        <v>685</v>
      </c>
      <c r="AS4386">
        <v>614</v>
      </c>
      <c r="AT4386">
        <v>614</v>
      </c>
      <c r="AU4386">
        <v>648</v>
      </c>
    </row>
    <row r="4387" spans="1:47" x14ac:dyDescent="0.25">
      <c r="A4387" t="str">
        <f t="shared" si="68"/>
        <v>DeutschlandsbergArbeitsloseInsgesamt</v>
      </c>
      <c r="B4387">
        <v>4386</v>
      </c>
      <c r="C4387">
        <v>603</v>
      </c>
      <c r="D4387" t="s">
        <v>232</v>
      </c>
      <c r="E4387" t="s">
        <v>36</v>
      </c>
      <c r="F4387" t="s">
        <v>48</v>
      </c>
      <c r="G4387">
        <v>2565</v>
      </c>
      <c r="H4387">
        <v>985</v>
      </c>
      <c r="I4387">
        <v>2730</v>
      </c>
      <c r="J4387">
        <v>1293</v>
      </c>
      <c r="K4387">
        <v>2896</v>
      </c>
      <c r="L4387">
        <v>1260</v>
      </c>
      <c r="M4387">
        <v>2500</v>
      </c>
      <c r="N4387">
        <v>1149</v>
      </c>
      <c r="O4387">
        <v>2279</v>
      </c>
      <c r="P4387">
        <v>1164</v>
      </c>
      <c r="Q4387">
        <v>3014</v>
      </c>
      <c r="R4387">
        <v>1739</v>
      </c>
      <c r="S4387">
        <v>2874</v>
      </c>
      <c r="T4387">
        <v>1348</v>
      </c>
      <c r="U4387">
        <v>2402</v>
      </c>
      <c r="V4387">
        <v>1183</v>
      </c>
      <c r="W4387">
        <v>2421</v>
      </c>
      <c r="X4387">
        <v>1347</v>
      </c>
      <c r="Y4387">
        <v>2719</v>
      </c>
      <c r="Z4387">
        <v>1444</v>
      </c>
      <c r="AA4387">
        <v>2752</v>
      </c>
      <c r="AB4387">
        <v>1615</v>
      </c>
      <c r="AC4387">
        <v>2772</v>
      </c>
      <c r="AD4387">
        <v>1793</v>
      </c>
      <c r="AE4387">
        <v>2876</v>
      </c>
      <c r="AF4387">
        <v>1778</v>
      </c>
      <c r="AG4387">
        <v>2829</v>
      </c>
      <c r="AH4387">
        <v>1473</v>
      </c>
      <c r="AI4387">
        <v>2236</v>
      </c>
      <c r="AJ4387">
        <v>1337</v>
      </c>
      <c r="AK4387">
        <v>2177</v>
      </c>
      <c r="AL4387">
        <v>1405</v>
      </c>
      <c r="AM4387">
        <v>2129</v>
      </c>
      <c r="AN4387">
        <v>1875</v>
      </c>
      <c r="AO4387">
        <v>2540</v>
      </c>
      <c r="AP4387">
        <v>1454</v>
      </c>
      <c r="AQ4387">
        <v>1975</v>
      </c>
      <c r="AR4387">
        <v>1284</v>
      </c>
      <c r="AS4387">
        <v>1870</v>
      </c>
      <c r="AT4387">
        <v>1201</v>
      </c>
      <c r="AU4387">
        <v>1990</v>
      </c>
    </row>
    <row r="4388" spans="1:47" x14ac:dyDescent="0.25">
      <c r="A4388" t="str">
        <f t="shared" si="68"/>
        <v>DeutschlandsbergArbeitsloseMänner</v>
      </c>
      <c r="B4388">
        <v>4387</v>
      </c>
      <c r="C4388">
        <v>603</v>
      </c>
      <c r="D4388" t="s">
        <v>232</v>
      </c>
      <c r="E4388" t="s">
        <v>36</v>
      </c>
      <c r="F4388" t="s">
        <v>49</v>
      </c>
      <c r="G4388">
        <v>1886</v>
      </c>
      <c r="H4388">
        <v>497</v>
      </c>
      <c r="I4388">
        <v>1943</v>
      </c>
      <c r="J4388">
        <v>608</v>
      </c>
      <c r="K4388">
        <v>1998</v>
      </c>
      <c r="L4388">
        <v>572</v>
      </c>
      <c r="M4388">
        <v>1722</v>
      </c>
      <c r="N4388">
        <v>518</v>
      </c>
      <c r="O4388">
        <v>1536</v>
      </c>
      <c r="P4388">
        <v>570</v>
      </c>
      <c r="Q4388">
        <v>2094</v>
      </c>
      <c r="R4388">
        <v>956</v>
      </c>
      <c r="S4388">
        <v>2010</v>
      </c>
      <c r="T4388">
        <v>674</v>
      </c>
      <c r="U4388">
        <v>1697</v>
      </c>
      <c r="V4388">
        <v>570</v>
      </c>
      <c r="W4388">
        <v>1664</v>
      </c>
      <c r="X4388">
        <v>657</v>
      </c>
      <c r="Y4388">
        <v>1910</v>
      </c>
      <c r="Z4388">
        <v>710</v>
      </c>
      <c r="AA4388">
        <v>1871</v>
      </c>
      <c r="AB4388">
        <v>814</v>
      </c>
      <c r="AC4388">
        <v>1840</v>
      </c>
      <c r="AD4388">
        <v>925</v>
      </c>
      <c r="AE4388">
        <v>1920</v>
      </c>
      <c r="AF4388">
        <v>892</v>
      </c>
      <c r="AG4388">
        <v>1933</v>
      </c>
      <c r="AH4388">
        <v>736</v>
      </c>
      <c r="AI4388">
        <v>1527</v>
      </c>
      <c r="AJ4388">
        <v>648</v>
      </c>
      <c r="AK4388">
        <v>1478</v>
      </c>
      <c r="AL4388">
        <v>696</v>
      </c>
      <c r="AM4388">
        <v>1405</v>
      </c>
      <c r="AN4388">
        <v>912</v>
      </c>
      <c r="AO4388">
        <v>1581</v>
      </c>
      <c r="AP4388">
        <v>725</v>
      </c>
      <c r="AQ4388">
        <v>1267</v>
      </c>
      <c r="AR4388">
        <v>599</v>
      </c>
      <c r="AS4388">
        <v>1256</v>
      </c>
      <c r="AT4388">
        <v>587</v>
      </c>
      <c r="AU4388">
        <v>1342</v>
      </c>
    </row>
    <row r="4389" spans="1:47" x14ac:dyDescent="0.25">
      <c r="A4389" t="str">
        <f t="shared" si="68"/>
        <v>Deutschlandsbergarbeitslose AusländerFrauen</v>
      </c>
      <c r="B4389">
        <v>4388</v>
      </c>
      <c r="C4389">
        <v>603</v>
      </c>
      <c r="D4389" t="s">
        <v>232</v>
      </c>
      <c r="E4389" t="s">
        <v>37</v>
      </c>
      <c r="F4389" t="s">
        <v>47</v>
      </c>
      <c r="G4389">
        <v>18</v>
      </c>
      <c r="H4389">
        <v>11</v>
      </c>
      <c r="I4389">
        <v>19</v>
      </c>
      <c r="J4389">
        <v>25</v>
      </c>
      <c r="K4389">
        <v>25</v>
      </c>
      <c r="L4389">
        <v>22</v>
      </c>
      <c r="M4389">
        <v>44</v>
      </c>
      <c r="N4389">
        <v>35</v>
      </c>
      <c r="O4389">
        <v>36</v>
      </c>
      <c r="P4389">
        <v>34</v>
      </c>
      <c r="Q4389">
        <v>38</v>
      </c>
      <c r="R4389">
        <v>37</v>
      </c>
      <c r="S4389">
        <v>50</v>
      </c>
      <c r="T4389">
        <v>32</v>
      </c>
      <c r="U4389">
        <v>39</v>
      </c>
      <c r="V4389">
        <v>33</v>
      </c>
      <c r="W4389">
        <v>60</v>
      </c>
      <c r="X4389">
        <v>55</v>
      </c>
      <c r="Y4389">
        <v>55</v>
      </c>
      <c r="Z4389">
        <v>43</v>
      </c>
      <c r="AA4389">
        <v>80</v>
      </c>
      <c r="AB4389">
        <v>62</v>
      </c>
      <c r="AC4389">
        <v>103</v>
      </c>
      <c r="AD4389">
        <v>68</v>
      </c>
      <c r="AE4389">
        <v>82</v>
      </c>
      <c r="AF4389">
        <v>68</v>
      </c>
      <c r="AG4389">
        <v>99</v>
      </c>
      <c r="AH4389">
        <v>57</v>
      </c>
      <c r="AI4389">
        <v>80</v>
      </c>
      <c r="AJ4389">
        <v>70</v>
      </c>
      <c r="AK4389">
        <v>84</v>
      </c>
      <c r="AL4389">
        <v>57</v>
      </c>
      <c r="AM4389">
        <v>88</v>
      </c>
      <c r="AN4389">
        <v>110</v>
      </c>
      <c r="AO4389">
        <v>144</v>
      </c>
      <c r="AP4389">
        <v>98</v>
      </c>
      <c r="AQ4389">
        <v>96</v>
      </c>
      <c r="AR4389">
        <v>73</v>
      </c>
      <c r="AS4389">
        <v>82</v>
      </c>
      <c r="AT4389">
        <v>58</v>
      </c>
      <c r="AU4389">
        <v>112</v>
      </c>
    </row>
    <row r="4390" spans="1:47" x14ac:dyDescent="0.25">
      <c r="A4390" t="str">
        <f t="shared" si="68"/>
        <v>Deutschlandsbergarbeitslose AusländerInsgesamt</v>
      </c>
      <c r="B4390">
        <v>4389</v>
      </c>
      <c r="C4390">
        <v>603</v>
      </c>
      <c r="D4390" t="s">
        <v>232</v>
      </c>
      <c r="E4390" t="s">
        <v>37</v>
      </c>
      <c r="F4390" t="s">
        <v>48</v>
      </c>
      <c r="G4390">
        <v>80</v>
      </c>
      <c r="H4390">
        <v>26</v>
      </c>
      <c r="I4390">
        <v>90</v>
      </c>
      <c r="J4390">
        <v>55</v>
      </c>
      <c r="K4390">
        <v>104</v>
      </c>
      <c r="L4390">
        <v>38</v>
      </c>
      <c r="M4390">
        <v>124</v>
      </c>
      <c r="N4390">
        <v>54</v>
      </c>
      <c r="O4390">
        <v>86</v>
      </c>
      <c r="P4390">
        <v>57</v>
      </c>
      <c r="Q4390">
        <v>132</v>
      </c>
      <c r="R4390">
        <v>76</v>
      </c>
      <c r="S4390">
        <v>152</v>
      </c>
      <c r="T4390">
        <v>63</v>
      </c>
      <c r="U4390">
        <v>106</v>
      </c>
      <c r="V4390">
        <v>61</v>
      </c>
      <c r="W4390">
        <v>132</v>
      </c>
      <c r="X4390">
        <v>89</v>
      </c>
      <c r="Y4390">
        <v>148</v>
      </c>
      <c r="Z4390">
        <v>80</v>
      </c>
      <c r="AA4390">
        <v>191</v>
      </c>
      <c r="AB4390">
        <v>112</v>
      </c>
      <c r="AC4390">
        <v>203</v>
      </c>
      <c r="AD4390">
        <v>124</v>
      </c>
      <c r="AE4390">
        <v>199</v>
      </c>
      <c r="AF4390">
        <v>141</v>
      </c>
      <c r="AG4390">
        <v>231</v>
      </c>
      <c r="AH4390">
        <v>117</v>
      </c>
      <c r="AI4390">
        <v>171</v>
      </c>
      <c r="AJ4390">
        <v>118</v>
      </c>
      <c r="AK4390">
        <v>188</v>
      </c>
      <c r="AL4390">
        <v>108</v>
      </c>
      <c r="AM4390">
        <v>201</v>
      </c>
      <c r="AN4390">
        <v>196</v>
      </c>
      <c r="AO4390">
        <v>287</v>
      </c>
      <c r="AP4390">
        <v>151</v>
      </c>
      <c r="AQ4390">
        <v>202</v>
      </c>
      <c r="AR4390">
        <v>124</v>
      </c>
      <c r="AS4390">
        <v>200</v>
      </c>
      <c r="AT4390">
        <v>128</v>
      </c>
      <c r="AU4390">
        <v>252</v>
      </c>
    </row>
    <row r="4391" spans="1:47" x14ac:dyDescent="0.25">
      <c r="A4391" t="str">
        <f t="shared" si="68"/>
        <v>Deutschlandsbergarbeitslose AusländerMänner</v>
      </c>
      <c r="B4391">
        <v>4390</v>
      </c>
      <c r="C4391">
        <v>603</v>
      </c>
      <c r="D4391" t="s">
        <v>232</v>
      </c>
      <c r="E4391" t="s">
        <v>37</v>
      </c>
      <c r="F4391" t="s">
        <v>49</v>
      </c>
      <c r="G4391">
        <v>62</v>
      </c>
      <c r="H4391">
        <v>15</v>
      </c>
      <c r="I4391">
        <v>71</v>
      </c>
      <c r="J4391">
        <v>30</v>
      </c>
      <c r="K4391">
        <v>79</v>
      </c>
      <c r="L4391">
        <v>16</v>
      </c>
      <c r="M4391">
        <v>80</v>
      </c>
      <c r="N4391">
        <v>19</v>
      </c>
      <c r="O4391">
        <v>50</v>
      </c>
      <c r="P4391">
        <v>23</v>
      </c>
      <c r="Q4391">
        <v>94</v>
      </c>
      <c r="R4391">
        <v>39</v>
      </c>
      <c r="S4391">
        <v>102</v>
      </c>
      <c r="T4391">
        <v>31</v>
      </c>
      <c r="U4391">
        <v>67</v>
      </c>
      <c r="V4391">
        <v>28</v>
      </c>
      <c r="W4391">
        <v>72</v>
      </c>
      <c r="X4391">
        <v>34</v>
      </c>
      <c r="Y4391">
        <v>93</v>
      </c>
      <c r="Z4391">
        <v>37</v>
      </c>
      <c r="AA4391">
        <v>111</v>
      </c>
      <c r="AB4391">
        <v>50</v>
      </c>
      <c r="AC4391">
        <v>100</v>
      </c>
      <c r="AD4391">
        <v>56</v>
      </c>
      <c r="AE4391">
        <v>117</v>
      </c>
      <c r="AF4391">
        <v>73</v>
      </c>
      <c r="AG4391">
        <v>132</v>
      </c>
      <c r="AH4391">
        <v>60</v>
      </c>
      <c r="AI4391">
        <v>91</v>
      </c>
      <c r="AJ4391">
        <v>48</v>
      </c>
      <c r="AK4391">
        <v>104</v>
      </c>
      <c r="AL4391">
        <v>51</v>
      </c>
      <c r="AM4391">
        <v>113</v>
      </c>
      <c r="AN4391">
        <v>86</v>
      </c>
      <c r="AO4391">
        <v>143</v>
      </c>
      <c r="AP4391">
        <v>53</v>
      </c>
      <c r="AQ4391">
        <v>106</v>
      </c>
      <c r="AR4391">
        <v>51</v>
      </c>
      <c r="AS4391">
        <v>118</v>
      </c>
      <c r="AT4391">
        <v>70</v>
      </c>
      <c r="AU4391">
        <v>140</v>
      </c>
    </row>
    <row r="4392" spans="1:47" x14ac:dyDescent="0.25">
      <c r="A4392" t="str">
        <f t="shared" si="68"/>
        <v>DeutschlandsbergArbeitsstättenInsgesamt</v>
      </c>
      <c r="B4392">
        <v>4391</v>
      </c>
      <c r="C4392">
        <v>603</v>
      </c>
      <c r="D4392" t="s">
        <v>232</v>
      </c>
      <c r="E4392" t="s">
        <v>476</v>
      </c>
      <c r="F4392" t="s">
        <v>48</v>
      </c>
      <c r="G4392">
        <v>6082</v>
      </c>
      <c r="H4392">
        <v>6046</v>
      </c>
      <c r="I4392">
        <v>6102</v>
      </c>
    </row>
    <row r="4393" spans="1:47" x14ac:dyDescent="0.25">
      <c r="A4393" t="str">
        <f t="shared" si="68"/>
        <v>DeutschlandsbergBeschäftigte in den ArbeitsstättenInsgesamt</v>
      </c>
      <c r="B4393">
        <v>4392</v>
      </c>
      <c r="C4393">
        <v>603</v>
      </c>
      <c r="D4393" t="s">
        <v>232</v>
      </c>
      <c r="E4393" t="s">
        <v>477</v>
      </c>
      <c r="F4393" t="s">
        <v>48</v>
      </c>
      <c r="G4393">
        <v>28879</v>
      </c>
      <c r="H4393">
        <v>26843</v>
      </c>
      <c r="I4393">
        <v>27364</v>
      </c>
    </row>
    <row r="4394" spans="1:47" x14ac:dyDescent="0.25">
      <c r="A4394" t="str">
        <f t="shared" si="68"/>
        <v>DeutschlandsbergGesamteinkommenBruttobezüge Gesamt</v>
      </c>
      <c r="B4394">
        <v>4393</v>
      </c>
      <c r="C4394">
        <v>603</v>
      </c>
      <c r="D4394" t="s">
        <v>232</v>
      </c>
      <c r="E4394" t="s">
        <v>45</v>
      </c>
      <c r="F4394" t="s">
        <v>63</v>
      </c>
      <c r="G4394">
        <v>815657.37685</v>
      </c>
      <c r="H4394">
        <v>847005.41211999999</v>
      </c>
      <c r="I4394">
        <v>883565.92449</v>
      </c>
      <c r="J4394">
        <v>934982.60427000001</v>
      </c>
      <c r="K4394">
        <v>986170.83394000004</v>
      </c>
      <c r="L4394">
        <v>990984.02682000003</v>
      </c>
      <c r="M4394">
        <v>1023370.1516700001</v>
      </c>
      <c r="N4394">
        <v>1071697.6751600001</v>
      </c>
      <c r="O4394">
        <v>1111509.1112500001</v>
      </c>
      <c r="P4394">
        <v>1135090.5700399999</v>
      </c>
      <c r="Q4394">
        <v>1164445.0657299999</v>
      </c>
      <c r="R4394">
        <v>1195624.6592399999</v>
      </c>
      <c r="S4394">
        <v>1235749.9474800001</v>
      </c>
      <c r="T4394">
        <v>1282216.0017200001</v>
      </c>
      <c r="U4394">
        <v>1341448.8007799999</v>
      </c>
      <c r="V4394">
        <v>1389860.82051</v>
      </c>
      <c r="W4394">
        <v>1409722.15741</v>
      </c>
      <c r="X4394">
        <v>1482425.7206900001</v>
      </c>
      <c r="Y4394">
        <v>1566887.8547499999</v>
      </c>
    </row>
    <row r="4395" spans="1:47" x14ac:dyDescent="0.25">
      <c r="A4395" t="str">
        <f t="shared" si="68"/>
        <v>DeutschlandsbergGesamteinkommenNettobezüge Gesamt</v>
      </c>
      <c r="B4395">
        <v>4394</v>
      </c>
      <c r="C4395">
        <v>603</v>
      </c>
      <c r="D4395" t="s">
        <v>232</v>
      </c>
      <c r="E4395" t="s">
        <v>45</v>
      </c>
      <c r="F4395" t="s">
        <v>64</v>
      </c>
      <c r="G4395">
        <v>606363.54708000005</v>
      </c>
      <c r="H4395">
        <v>633025.79567999998</v>
      </c>
      <c r="I4395">
        <v>656509.27017000003</v>
      </c>
      <c r="J4395">
        <v>691831.84406999999</v>
      </c>
      <c r="K4395">
        <v>727520.82346999994</v>
      </c>
      <c r="L4395">
        <v>746652.46362000005</v>
      </c>
      <c r="M4395">
        <v>767315.58840999997</v>
      </c>
      <c r="N4395">
        <v>797738.64272999996</v>
      </c>
      <c r="O4395">
        <v>824497.67813000001</v>
      </c>
      <c r="P4395">
        <v>838274.74835000001</v>
      </c>
      <c r="Q4395">
        <v>855828.42651000002</v>
      </c>
      <c r="R4395">
        <v>872970.65058000002</v>
      </c>
      <c r="S4395">
        <v>927640.86364999996</v>
      </c>
      <c r="T4395">
        <v>958640.48500999995</v>
      </c>
      <c r="U4395">
        <v>998344.59193</v>
      </c>
      <c r="V4395">
        <v>1035092.32738</v>
      </c>
      <c r="W4395">
        <v>1062254.03642</v>
      </c>
      <c r="X4395">
        <v>1108663.4486100001</v>
      </c>
      <c r="Y4395">
        <v>1175189.39781</v>
      </c>
    </row>
    <row r="4396" spans="1:47" x14ac:dyDescent="0.25">
      <c r="A4396" t="str">
        <f t="shared" si="68"/>
        <v>DeutschlandsbergGründungsintensitätin % der aktiven Wirtschaftskammermitglieder</v>
      </c>
      <c r="B4396">
        <v>4395</v>
      </c>
      <c r="C4396">
        <v>603</v>
      </c>
      <c r="D4396" t="s">
        <v>232</v>
      </c>
      <c r="E4396" t="s">
        <v>40</v>
      </c>
      <c r="F4396" t="s">
        <v>52</v>
      </c>
      <c r="G4396">
        <v>9.8471223021582706</v>
      </c>
      <c r="H4396">
        <v>7.8265615053169402</v>
      </c>
      <c r="I4396">
        <v>8.1942761456364099</v>
      </c>
      <c r="J4396">
        <v>7.8624214819305198</v>
      </c>
      <c r="K4396">
        <v>7.45890301220824</v>
      </c>
      <c r="L4396">
        <v>6.8514205341457002</v>
      </c>
      <c r="M4396">
        <v>11.121560301659899</v>
      </c>
      <c r="N4396">
        <v>6.6471257078688497</v>
      </c>
      <c r="O4396">
        <v>8.7158988188657993</v>
      </c>
      <c r="P4396">
        <v>6.7874952720901698</v>
      </c>
      <c r="Q4396">
        <v>7.8843123217275002</v>
      </c>
      <c r="R4396">
        <v>8.0957562065225304</v>
      </c>
      <c r="S4396">
        <v>7.8665474254920698</v>
      </c>
      <c r="T4396">
        <v>8.6982102281020897</v>
      </c>
      <c r="U4396">
        <v>8.7148060965506406</v>
      </c>
      <c r="V4396">
        <v>7.8136930516670899</v>
      </c>
      <c r="W4396">
        <v>7.60951188986233</v>
      </c>
      <c r="X4396">
        <v>7.2321647462613399</v>
      </c>
      <c r="Y4396">
        <v>6.4142753797926204</v>
      </c>
      <c r="Z4396">
        <v>6.0324272770624701</v>
      </c>
      <c r="AA4396">
        <v>5.8920187793427203</v>
      </c>
      <c r="AB4396">
        <v>5.9952606635071097</v>
      </c>
    </row>
    <row r="4397" spans="1:47" x14ac:dyDescent="0.25">
      <c r="A4397" t="str">
        <f t="shared" si="68"/>
        <v>DeutschlandsbergGründungsintensitätje 1.000 Einwohner</v>
      </c>
      <c r="B4397">
        <v>4396</v>
      </c>
      <c r="C4397">
        <v>603</v>
      </c>
      <c r="D4397" t="s">
        <v>232</v>
      </c>
      <c r="E4397" t="s">
        <v>40</v>
      </c>
      <c r="F4397" t="s">
        <v>53</v>
      </c>
      <c r="G4397">
        <v>3.568751425871</v>
      </c>
      <c r="H4397">
        <v>3.0339277480980198</v>
      </c>
      <c r="I4397">
        <v>3.2452843687661499</v>
      </c>
      <c r="J4397">
        <v>3.2403577463830802</v>
      </c>
      <c r="K4397">
        <v>3.1543048324509</v>
      </c>
      <c r="L4397">
        <v>3.0198543751429598</v>
      </c>
      <c r="M4397">
        <v>5.02945834844944</v>
      </c>
      <c r="N4397">
        <v>3.23056022576771</v>
      </c>
      <c r="O4397">
        <v>4.4167776779862198</v>
      </c>
      <c r="P4397">
        <v>3.5771798881847801</v>
      </c>
      <c r="Q4397">
        <v>4.2125745948200297</v>
      </c>
      <c r="R4397">
        <v>4.4459213477585404</v>
      </c>
      <c r="S4397">
        <v>4.5612600922460897</v>
      </c>
      <c r="T4397">
        <v>5.1681803371727701</v>
      </c>
      <c r="U4397">
        <v>5.3891945971877</v>
      </c>
      <c r="V4397">
        <v>5.0486778055519004</v>
      </c>
      <c r="W4397">
        <v>5.0054335298185499</v>
      </c>
      <c r="X4397">
        <v>4.8502984166653</v>
      </c>
      <c r="Y4397">
        <v>4.3701841720472503</v>
      </c>
      <c r="Z4397">
        <v>4.1563306007787002</v>
      </c>
      <c r="AA4397">
        <v>4.1122597768566598</v>
      </c>
      <c r="AB4397">
        <v>4.1393301811161498</v>
      </c>
    </row>
    <row r="4398" spans="1:47" x14ac:dyDescent="0.25">
      <c r="A4398" t="str">
        <f t="shared" si="68"/>
        <v>DeutschlandsbergKammermitgliedschaftenAktiv</v>
      </c>
      <c r="B4398">
        <v>4397</v>
      </c>
      <c r="C4398">
        <v>603</v>
      </c>
      <c r="D4398" t="s">
        <v>232</v>
      </c>
      <c r="E4398" t="s">
        <v>39</v>
      </c>
      <c r="F4398" t="s">
        <v>50</v>
      </c>
      <c r="G4398">
        <v>2224</v>
      </c>
      <c r="H4398">
        <v>2372</v>
      </c>
      <c r="I4398">
        <v>2426</v>
      </c>
      <c r="J4398">
        <v>2526</v>
      </c>
      <c r="K4398">
        <v>2593</v>
      </c>
      <c r="L4398">
        <v>2698</v>
      </c>
      <c r="M4398">
        <v>2765</v>
      </c>
      <c r="N4398">
        <v>2963</v>
      </c>
      <c r="O4398">
        <v>3041</v>
      </c>
      <c r="P4398">
        <v>3082</v>
      </c>
      <c r="Q4398">
        <v>3196</v>
      </c>
      <c r="R4398">
        <v>3207</v>
      </c>
      <c r="S4398">
        <v>3227</v>
      </c>
      <c r="T4398">
        <v>3241</v>
      </c>
      <c r="U4398">
        <v>3294</v>
      </c>
      <c r="V4398">
        <v>3319</v>
      </c>
      <c r="W4398">
        <v>3505</v>
      </c>
      <c r="X4398">
        <v>3506</v>
      </c>
      <c r="Y4398">
        <v>3638</v>
      </c>
      <c r="Z4398">
        <v>3589</v>
      </c>
      <c r="AA4398">
        <v>3709</v>
      </c>
      <c r="AB4398">
        <v>3751</v>
      </c>
      <c r="AC4398">
        <v>3887</v>
      </c>
      <c r="AD4398">
        <v>3929</v>
      </c>
      <c r="AE4398">
        <v>4013</v>
      </c>
      <c r="AF4398">
        <v>3995</v>
      </c>
      <c r="AG4398">
        <v>4084</v>
      </c>
      <c r="AH4398">
        <v>4079</v>
      </c>
      <c r="AI4398">
        <v>4151</v>
      </c>
      <c r="AJ4398">
        <v>4147</v>
      </c>
      <c r="AK4398">
        <v>4178</v>
      </c>
      <c r="AL4398">
        <v>4194</v>
      </c>
      <c r="AM4398">
        <v>4295</v>
      </c>
      <c r="AN4398">
        <v>4260</v>
      </c>
      <c r="AO4398">
        <v>4268</v>
      </c>
      <c r="AP4398">
        <v>4220</v>
      </c>
      <c r="AQ4398">
        <v>4287</v>
      </c>
      <c r="AR4398">
        <v>4301</v>
      </c>
    </row>
    <row r="4399" spans="1:47" x14ac:dyDescent="0.25">
      <c r="A4399" t="str">
        <f t="shared" si="68"/>
        <v>DeutschlandsbergKammermitgliedschaftenInsgesamt</v>
      </c>
      <c r="B4399">
        <v>4398</v>
      </c>
      <c r="C4399">
        <v>603</v>
      </c>
      <c r="D4399" t="s">
        <v>232</v>
      </c>
      <c r="E4399" t="s">
        <v>39</v>
      </c>
      <c r="F4399" t="s">
        <v>48</v>
      </c>
      <c r="G4399">
        <v>2713</v>
      </c>
      <c r="H4399">
        <v>2888</v>
      </c>
      <c r="I4399">
        <v>2977</v>
      </c>
      <c r="J4399">
        <v>3065</v>
      </c>
      <c r="K4399">
        <v>3143</v>
      </c>
      <c r="L4399">
        <v>3262</v>
      </c>
      <c r="M4399">
        <v>3344</v>
      </c>
      <c r="N4399">
        <v>3570</v>
      </c>
      <c r="O4399">
        <v>3632</v>
      </c>
      <c r="P4399">
        <v>3675</v>
      </c>
      <c r="Q4399">
        <v>3788</v>
      </c>
      <c r="R4399">
        <v>3813</v>
      </c>
      <c r="S4399">
        <v>3808</v>
      </c>
      <c r="T4399">
        <v>3836</v>
      </c>
      <c r="U4399">
        <v>3889</v>
      </c>
      <c r="V4399">
        <v>3972</v>
      </c>
      <c r="W4399">
        <v>4147</v>
      </c>
      <c r="X4399">
        <v>4215</v>
      </c>
      <c r="Y4399">
        <v>4352</v>
      </c>
      <c r="Z4399">
        <v>4358</v>
      </c>
      <c r="AA4399">
        <v>4424</v>
      </c>
      <c r="AB4399">
        <v>4522</v>
      </c>
      <c r="AC4399">
        <v>4620</v>
      </c>
      <c r="AD4399">
        <v>4692</v>
      </c>
      <c r="AE4399">
        <v>4763</v>
      </c>
      <c r="AF4399">
        <v>4787</v>
      </c>
      <c r="AG4399">
        <v>4844</v>
      </c>
      <c r="AH4399">
        <v>4861</v>
      </c>
      <c r="AI4399">
        <v>4890</v>
      </c>
      <c r="AJ4399">
        <v>4904</v>
      </c>
      <c r="AK4399">
        <v>4965</v>
      </c>
      <c r="AL4399">
        <v>5000</v>
      </c>
      <c r="AM4399">
        <v>5071</v>
      </c>
      <c r="AN4399">
        <v>5047</v>
      </c>
      <c r="AO4399">
        <v>5014</v>
      </c>
      <c r="AP4399">
        <v>4976</v>
      </c>
      <c r="AQ4399">
        <v>4965</v>
      </c>
      <c r="AR4399">
        <v>5012</v>
      </c>
    </row>
    <row r="4400" spans="1:47" x14ac:dyDescent="0.25">
      <c r="A4400" t="str">
        <f t="shared" si="68"/>
        <v>DeutschlandsbergKammermitgliedschaftenRuhend</v>
      </c>
      <c r="B4400">
        <v>4399</v>
      </c>
      <c r="C4400">
        <v>603</v>
      </c>
      <c r="D4400" t="s">
        <v>232</v>
      </c>
      <c r="E4400" t="s">
        <v>39</v>
      </c>
      <c r="F4400" t="s">
        <v>51</v>
      </c>
      <c r="G4400">
        <v>489</v>
      </c>
      <c r="H4400">
        <v>516</v>
      </c>
      <c r="I4400">
        <v>551</v>
      </c>
      <c r="J4400">
        <v>539</v>
      </c>
      <c r="K4400">
        <v>550</v>
      </c>
      <c r="L4400">
        <v>564</v>
      </c>
      <c r="M4400">
        <v>579</v>
      </c>
      <c r="N4400">
        <v>607</v>
      </c>
      <c r="O4400">
        <v>591</v>
      </c>
      <c r="P4400">
        <v>593</v>
      </c>
      <c r="Q4400">
        <v>592</v>
      </c>
      <c r="R4400">
        <v>606</v>
      </c>
      <c r="S4400">
        <v>581</v>
      </c>
      <c r="T4400">
        <v>595</v>
      </c>
      <c r="U4400">
        <v>595</v>
      </c>
      <c r="V4400">
        <v>653</v>
      </c>
      <c r="W4400">
        <v>642</v>
      </c>
      <c r="X4400">
        <v>709</v>
      </c>
      <c r="Y4400">
        <v>714</v>
      </c>
      <c r="Z4400">
        <v>769</v>
      </c>
      <c r="AA4400">
        <v>715</v>
      </c>
      <c r="AB4400">
        <v>771</v>
      </c>
      <c r="AC4400">
        <v>733</v>
      </c>
      <c r="AD4400">
        <v>763</v>
      </c>
      <c r="AE4400">
        <v>750</v>
      </c>
      <c r="AF4400">
        <v>792</v>
      </c>
      <c r="AG4400">
        <v>760</v>
      </c>
      <c r="AH4400">
        <v>782</v>
      </c>
      <c r="AI4400">
        <v>739</v>
      </c>
      <c r="AJ4400">
        <v>757</v>
      </c>
      <c r="AK4400">
        <v>787</v>
      </c>
      <c r="AL4400">
        <v>806</v>
      </c>
      <c r="AM4400">
        <v>776</v>
      </c>
      <c r="AN4400">
        <v>787</v>
      </c>
      <c r="AO4400">
        <v>746</v>
      </c>
      <c r="AP4400">
        <v>756</v>
      </c>
      <c r="AQ4400">
        <v>678</v>
      </c>
      <c r="AR4400">
        <v>711</v>
      </c>
    </row>
    <row r="4401" spans="1:28" x14ac:dyDescent="0.25">
      <c r="A4401" t="str">
        <f t="shared" si="68"/>
        <v>DeutschlandsbergLehrlinge1. Lehrjahr, männlich</v>
      </c>
      <c r="B4401">
        <v>4400</v>
      </c>
      <c r="C4401">
        <v>603</v>
      </c>
      <c r="D4401" t="s">
        <v>232</v>
      </c>
      <c r="E4401" t="s">
        <v>46</v>
      </c>
      <c r="F4401" t="s">
        <v>65</v>
      </c>
      <c r="G4401">
        <v>181</v>
      </c>
      <c r="H4401">
        <v>176</v>
      </c>
      <c r="I4401">
        <v>183</v>
      </c>
      <c r="J4401">
        <v>225</v>
      </c>
      <c r="K4401">
        <v>231</v>
      </c>
      <c r="L4401">
        <v>243</v>
      </c>
      <c r="M4401">
        <v>213</v>
      </c>
      <c r="N4401">
        <v>203</v>
      </c>
      <c r="O4401">
        <v>214</v>
      </c>
      <c r="P4401">
        <v>209</v>
      </c>
      <c r="Q4401">
        <v>209</v>
      </c>
      <c r="R4401">
        <v>182</v>
      </c>
      <c r="S4401">
        <v>171</v>
      </c>
      <c r="T4401">
        <v>144</v>
      </c>
      <c r="U4401">
        <v>170</v>
      </c>
      <c r="V4401">
        <v>174</v>
      </c>
      <c r="W4401">
        <v>159</v>
      </c>
      <c r="X4401">
        <v>180</v>
      </c>
      <c r="Y4401">
        <v>137</v>
      </c>
      <c r="Z4401">
        <v>142</v>
      </c>
      <c r="AA4401">
        <v>143</v>
      </c>
      <c r="AB4401">
        <v>151</v>
      </c>
    </row>
    <row r="4402" spans="1:28" x14ac:dyDescent="0.25">
      <c r="A4402" t="str">
        <f t="shared" si="68"/>
        <v>DeutschlandsbergLehrlinge1. Lehrjahr, weiblich</v>
      </c>
      <c r="B4402">
        <v>4401</v>
      </c>
      <c r="C4402">
        <v>603</v>
      </c>
      <c r="D4402" t="s">
        <v>232</v>
      </c>
      <c r="E4402" t="s">
        <v>46</v>
      </c>
      <c r="F4402" t="s">
        <v>66</v>
      </c>
      <c r="G4402">
        <v>80</v>
      </c>
      <c r="H4402">
        <v>72</v>
      </c>
      <c r="I4402">
        <v>97</v>
      </c>
      <c r="J4402">
        <v>96</v>
      </c>
      <c r="K4402">
        <v>75</v>
      </c>
      <c r="L4402">
        <v>106</v>
      </c>
      <c r="M4402">
        <v>99</v>
      </c>
      <c r="N4402">
        <v>64</v>
      </c>
      <c r="O4402">
        <v>97</v>
      </c>
      <c r="P4402">
        <v>101</v>
      </c>
      <c r="Q4402">
        <v>108</v>
      </c>
      <c r="R4402">
        <v>87</v>
      </c>
      <c r="S4402">
        <v>65</v>
      </c>
      <c r="T4402">
        <v>50</v>
      </c>
      <c r="U4402">
        <v>57</v>
      </c>
      <c r="V4402">
        <v>65</v>
      </c>
      <c r="W4402">
        <v>81</v>
      </c>
      <c r="X4402">
        <v>82</v>
      </c>
      <c r="Y4402">
        <v>56</v>
      </c>
      <c r="Z4402">
        <v>67</v>
      </c>
      <c r="AA4402">
        <v>78</v>
      </c>
      <c r="AB4402">
        <v>67</v>
      </c>
    </row>
    <row r="4403" spans="1:28" x14ac:dyDescent="0.25">
      <c r="A4403" t="str">
        <f t="shared" si="68"/>
        <v>DeutschlandsbergLehrlinge2. Lehrjahr, männlich</v>
      </c>
      <c r="B4403">
        <v>4402</v>
      </c>
      <c r="C4403">
        <v>603</v>
      </c>
      <c r="D4403" t="s">
        <v>232</v>
      </c>
      <c r="E4403" t="s">
        <v>46</v>
      </c>
      <c r="F4403" t="s">
        <v>67</v>
      </c>
      <c r="G4403">
        <v>206</v>
      </c>
      <c r="H4403">
        <v>189</v>
      </c>
      <c r="I4403">
        <v>176</v>
      </c>
      <c r="J4403">
        <v>180</v>
      </c>
      <c r="K4403">
        <v>207</v>
      </c>
      <c r="L4403">
        <v>230</v>
      </c>
      <c r="M4403">
        <v>217</v>
      </c>
      <c r="N4403">
        <v>196</v>
      </c>
      <c r="O4403">
        <v>213</v>
      </c>
      <c r="P4403">
        <v>199</v>
      </c>
      <c r="Q4403">
        <v>202</v>
      </c>
      <c r="R4403">
        <v>186</v>
      </c>
      <c r="S4403">
        <v>174</v>
      </c>
      <c r="T4403">
        <v>157</v>
      </c>
      <c r="U4403">
        <v>147</v>
      </c>
      <c r="V4403">
        <v>165</v>
      </c>
      <c r="W4403">
        <v>168</v>
      </c>
      <c r="X4403">
        <v>143</v>
      </c>
      <c r="Y4403">
        <v>180</v>
      </c>
      <c r="Z4403">
        <v>140</v>
      </c>
      <c r="AA4403">
        <v>135</v>
      </c>
      <c r="AB4403">
        <v>145</v>
      </c>
    </row>
    <row r="4404" spans="1:28" x14ac:dyDescent="0.25">
      <c r="A4404" t="str">
        <f t="shared" si="68"/>
        <v>DeutschlandsbergLehrlinge2. Lehrjahr, weiblich</v>
      </c>
      <c r="B4404">
        <v>4403</v>
      </c>
      <c r="C4404">
        <v>603</v>
      </c>
      <c r="D4404" t="s">
        <v>232</v>
      </c>
      <c r="E4404" t="s">
        <v>46</v>
      </c>
      <c r="F4404" t="s">
        <v>68</v>
      </c>
      <c r="G4404">
        <v>83</v>
      </c>
      <c r="H4404">
        <v>91</v>
      </c>
      <c r="I4404">
        <v>79</v>
      </c>
      <c r="J4404">
        <v>106</v>
      </c>
      <c r="K4404">
        <v>99</v>
      </c>
      <c r="L4404">
        <v>68</v>
      </c>
      <c r="M4404">
        <v>100</v>
      </c>
      <c r="N4404">
        <v>86</v>
      </c>
      <c r="O4404">
        <v>88</v>
      </c>
      <c r="P4404">
        <v>92</v>
      </c>
      <c r="Q4404">
        <v>96</v>
      </c>
      <c r="R4404">
        <v>101</v>
      </c>
      <c r="S4404">
        <v>79</v>
      </c>
      <c r="T4404">
        <v>64</v>
      </c>
      <c r="U4404">
        <v>51</v>
      </c>
      <c r="V4404">
        <v>58</v>
      </c>
      <c r="W4404">
        <v>66</v>
      </c>
      <c r="X4404">
        <v>76</v>
      </c>
      <c r="Y4404">
        <v>82</v>
      </c>
      <c r="Z4404">
        <v>52</v>
      </c>
      <c r="AA4404">
        <v>67</v>
      </c>
      <c r="AB4404">
        <v>77</v>
      </c>
    </row>
    <row r="4405" spans="1:28" x14ac:dyDescent="0.25">
      <c r="A4405" t="str">
        <f t="shared" si="68"/>
        <v>DeutschlandsbergLehrlinge3. Lehrjahr, männlich</v>
      </c>
      <c r="B4405">
        <v>4404</v>
      </c>
      <c r="C4405">
        <v>603</v>
      </c>
      <c r="D4405" t="s">
        <v>232</v>
      </c>
      <c r="E4405" t="s">
        <v>46</v>
      </c>
      <c r="F4405" t="s">
        <v>69</v>
      </c>
      <c r="G4405">
        <v>254</v>
      </c>
      <c r="H4405">
        <v>210</v>
      </c>
      <c r="I4405">
        <v>188</v>
      </c>
      <c r="J4405">
        <v>174</v>
      </c>
      <c r="K4405">
        <v>171</v>
      </c>
      <c r="L4405">
        <v>195</v>
      </c>
      <c r="M4405">
        <v>228</v>
      </c>
      <c r="N4405">
        <v>210</v>
      </c>
      <c r="O4405">
        <v>198</v>
      </c>
      <c r="P4405">
        <v>209</v>
      </c>
      <c r="Q4405">
        <v>189</v>
      </c>
      <c r="R4405">
        <v>195</v>
      </c>
      <c r="S4405">
        <v>189</v>
      </c>
      <c r="T4405">
        <v>163</v>
      </c>
      <c r="U4405">
        <v>152</v>
      </c>
      <c r="V4405">
        <v>139</v>
      </c>
      <c r="W4405">
        <v>156</v>
      </c>
      <c r="X4405">
        <v>160</v>
      </c>
      <c r="Y4405">
        <v>137</v>
      </c>
      <c r="Z4405">
        <v>164</v>
      </c>
      <c r="AA4405">
        <v>132</v>
      </c>
      <c r="AB4405">
        <v>120</v>
      </c>
    </row>
    <row r="4406" spans="1:28" x14ac:dyDescent="0.25">
      <c r="A4406" t="str">
        <f t="shared" si="68"/>
        <v>DeutschlandsbergLehrlinge3. Lehrjahr, weiblich</v>
      </c>
      <c r="B4406">
        <v>4405</v>
      </c>
      <c r="C4406">
        <v>603</v>
      </c>
      <c r="D4406" t="s">
        <v>232</v>
      </c>
      <c r="E4406" t="s">
        <v>46</v>
      </c>
      <c r="F4406" t="s">
        <v>70</v>
      </c>
      <c r="G4406">
        <v>105</v>
      </c>
      <c r="H4406">
        <v>80</v>
      </c>
      <c r="I4406">
        <v>81</v>
      </c>
      <c r="J4406">
        <v>74</v>
      </c>
      <c r="K4406">
        <v>98</v>
      </c>
      <c r="L4406">
        <v>94</v>
      </c>
      <c r="M4406">
        <v>60</v>
      </c>
      <c r="N4406">
        <v>87</v>
      </c>
      <c r="O4406">
        <v>89</v>
      </c>
      <c r="P4406">
        <v>80</v>
      </c>
      <c r="Q4406">
        <v>83</v>
      </c>
      <c r="R4406">
        <v>82</v>
      </c>
      <c r="S4406">
        <v>92</v>
      </c>
      <c r="T4406">
        <v>63</v>
      </c>
      <c r="U4406">
        <v>57</v>
      </c>
      <c r="V4406">
        <v>46</v>
      </c>
      <c r="W4406">
        <v>47</v>
      </c>
      <c r="X4406">
        <v>54</v>
      </c>
      <c r="Y4406">
        <v>71</v>
      </c>
      <c r="Z4406">
        <v>69</v>
      </c>
      <c r="AA4406">
        <v>47</v>
      </c>
      <c r="AB4406">
        <v>58</v>
      </c>
    </row>
    <row r="4407" spans="1:28" x14ac:dyDescent="0.25">
      <c r="A4407" t="str">
        <f t="shared" si="68"/>
        <v>DeutschlandsbergLehrlinge4. Lehrjahr, männlich</v>
      </c>
      <c r="B4407">
        <v>4406</v>
      </c>
      <c r="C4407">
        <v>603</v>
      </c>
      <c r="D4407" t="s">
        <v>232</v>
      </c>
      <c r="E4407" t="s">
        <v>46</v>
      </c>
      <c r="F4407" t="s">
        <v>71</v>
      </c>
      <c r="G4407">
        <v>80</v>
      </c>
      <c r="H4407">
        <v>111</v>
      </c>
      <c r="I4407">
        <v>89</v>
      </c>
      <c r="J4407">
        <v>88</v>
      </c>
      <c r="K4407">
        <v>85</v>
      </c>
      <c r="L4407">
        <v>89</v>
      </c>
      <c r="M4407">
        <v>105</v>
      </c>
      <c r="N4407">
        <v>112</v>
      </c>
      <c r="O4407">
        <v>109</v>
      </c>
      <c r="P4407">
        <v>109</v>
      </c>
      <c r="Q4407">
        <v>113</v>
      </c>
      <c r="R4407">
        <v>93</v>
      </c>
      <c r="S4407">
        <v>103</v>
      </c>
      <c r="T4407">
        <v>98</v>
      </c>
      <c r="U4407">
        <v>87</v>
      </c>
      <c r="V4407">
        <v>92</v>
      </c>
      <c r="W4407">
        <v>94</v>
      </c>
      <c r="X4407">
        <v>100</v>
      </c>
      <c r="Y4407">
        <v>98</v>
      </c>
      <c r="Z4407">
        <v>83</v>
      </c>
      <c r="AA4407">
        <v>117</v>
      </c>
      <c r="AB4407">
        <v>84</v>
      </c>
    </row>
    <row r="4408" spans="1:28" x14ac:dyDescent="0.25">
      <c r="A4408" t="str">
        <f t="shared" si="68"/>
        <v>DeutschlandsbergLehrlinge4. Lehrjahr, weiblich</v>
      </c>
      <c r="B4408">
        <v>4407</v>
      </c>
      <c r="C4408">
        <v>603</v>
      </c>
      <c r="D4408" t="s">
        <v>232</v>
      </c>
      <c r="E4408" t="s">
        <v>46</v>
      </c>
      <c r="F4408" t="s">
        <v>72</v>
      </c>
      <c r="G4408">
        <v>18</v>
      </c>
      <c r="H4408">
        <v>16</v>
      </c>
      <c r="I4408">
        <v>9</v>
      </c>
      <c r="J4408">
        <v>10</v>
      </c>
      <c r="K4408">
        <v>11</v>
      </c>
      <c r="L4408">
        <v>26</v>
      </c>
      <c r="M4408">
        <v>12</v>
      </c>
      <c r="N4408">
        <v>12</v>
      </c>
      <c r="O4408">
        <v>15</v>
      </c>
      <c r="P4408">
        <v>13</v>
      </c>
      <c r="Q4408">
        <v>17</v>
      </c>
      <c r="R4408">
        <v>8</v>
      </c>
      <c r="S4408">
        <v>17</v>
      </c>
      <c r="T4408">
        <v>14</v>
      </c>
      <c r="U4408">
        <v>10</v>
      </c>
      <c r="V4408">
        <v>19</v>
      </c>
      <c r="W4408">
        <v>12</v>
      </c>
      <c r="X4408">
        <v>6</v>
      </c>
      <c r="Y4408">
        <v>9</v>
      </c>
      <c r="Z4408">
        <v>21</v>
      </c>
      <c r="AA4408">
        <v>12</v>
      </c>
      <c r="AB4408">
        <v>11</v>
      </c>
    </row>
    <row r="4409" spans="1:28" x14ac:dyDescent="0.25">
      <c r="A4409" t="str">
        <f t="shared" si="68"/>
        <v>DeutschlandsbergLehrlingeFrauen</v>
      </c>
      <c r="B4409">
        <v>4408</v>
      </c>
      <c r="C4409">
        <v>603</v>
      </c>
      <c r="D4409" t="s">
        <v>232</v>
      </c>
      <c r="E4409" t="s">
        <v>46</v>
      </c>
      <c r="F4409" t="s">
        <v>47</v>
      </c>
      <c r="G4409">
        <v>286</v>
      </c>
      <c r="H4409">
        <v>259</v>
      </c>
      <c r="I4409">
        <v>266</v>
      </c>
      <c r="J4409">
        <v>286</v>
      </c>
      <c r="K4409">
        <v>283</v>
      </c>
      <c r="L4409">
        <v>294</v>
      </c>
      <c r="M4409">
        <v>271</v>
      </c>
      <c r="N4409">
        <v>249</v>
      </c>
      <c r="O4409">
        <v>289</v>
      </c>
      <c r="P4409">
        <v>286</v>
      </c>
      <c r="Q4409">
        <v>304</v>
      </c>
      <c r="R4409">
        <v>278</v>
      </c>
      <c r="S4409">
        <v>253</v>
      </c>
      <c r="T4409">
        <v>191</v>
      </c>
      <c r="U4409">
        <v>175</v>
      </c>
      <c r="V4409">
        <v>188</v>
      </c>
      <c r="W4409">
        <v>206</v>
      </c>
      <c r="X4409">
        <v>218</v>
      </c>
      <c r="Y4409">
        <v>218</v>
      </c>
      <c r="Z4409">
        <v>209</v>
      </c>
      <c r="AA4409">
        <v>204</v>
      </c>
      <c r="AB4409">
        <v>213</v>
      </c>
    </row>
    <row r="4410" spans="1:28" x14ac:dyDescent="0.25">
      <c r="A4410" t="str">
        <f t="shared" si="68"/>
        <v>DeutschlandsbergLehrlingeInsgesamt</v>
      </c>
      <c r="B4410">
        <v>4409</v>
      </c>
      <c r="C4410">
        <v>603</v>
      </c>
      <c r="D4410" t="s">
        <v>232</v>
      </c>
      <c r="E4410" t="s">
        <v>46</v>
      </c>
      <c r="F4410" t="s">
        <v>48</v>
      </c>
      <c r="G4410">
        <v>1007</v>
      </c>
      <c r="H4410">
        <v>945</v>
      </c>
      <c r="I4410">
        <v>902</v>
      </c>
      <c r="J4410">
        <v>953</v>
      </c>
      <c r="K4410">
        <v>977</v>
      </c>
      <c r="L4410">
        <v>1051</v>
      </c>
      <c r="M4410">
        <v>1034</v>
      </c>
      <c r="N4410">
        <v>970</v>
      </c>
      <c r="O4410">
        <v>1023</v>
      </c>
      <c r="P4410">
        <v>1012</v>
      </c>
      <c r="Q4410">
        <v>1017</v>
      </c>
      <c r="R4410">
        <v>934</v>
      </c>
      <c r="S4410">
        <v>890</v>
      </c>
      <c r="T4410">
        <v>753</v>
      </c>
      <c r="U4410">
        <v>731</v>
      </c>
      <c r="V4410">
        <v>758</v>
      </c>
      <c r="W4410">
        <v>783</v>
      </c>
      <c r="X4410">
        <v>801</v>
      </c>
      <c r="Y4410">
        <v>770</v>
      </c>
      <c r="Z4410">
        <v>738</v>
      </c>
      <c r="AA4410">
        <v>731</v>
      </c>
      <c r="AB4410">
        <v>713</v>
      </c>
    </row>
    <row r="4411" spans="1:28" x14ac:dyDescent="0.25">
      <c r="A4411" t="str">
        <f t="shared" si="68"/>
        <v>DeutschlandsbergLehrlingeMänner</v>
      </c>
      <c r="B4411">
        <v>4410</v>
      </c>
      <c r="C4411">
        <v>603</v>
      </c>
      <c r="D4411" t="s">
        <v>232</v>
      </c>
      <c r="E4411" t="s">
        <v>46</v>
      </c>
      <c r="F4411" t="s">
        <v>49</v>
      </c>
      <c r="G4411">
        <v>721</v>
      </c>
      <c r="H4411">
        <v>686</v>
      </c>
      <c r="I4411">
        <v>636</v>
      </c>
      <c r="J4411">
        <v>667</v>
      </c>
      <c r="K4411">
        <v>694</v>
      </c>
      <c r="L4411">
        <v>757</v>
      </c>
      <c r="M4411">
        <v>763</v>
      </c>
      <c r="N4411">
        <v>721</v>
      </c>
      <c r="O4411">
        <v>734</v>
      </c>
      <c r="P4411">
        <v>726</v>
      </c>
      <c r="Q4411">
        <v>713</v>
      </c>
      <c r="R4411">
        <v>656</v>
      </c>
      <c r="S4411">
        <v>637</v>
      </c>
      <c r="T4411">
        <v>562</v>
      </c>
      <c r="U4411">
        <v>556</v>
      </c>
      <c r="V4411">
        <v>570</v>
      </c>
      <c r="W4411">
        <v>577</v>
      </c>
      <c r="X4411">
        <v>583</v>
      </c>
      <c r="Y4411">
        <v>552</v>
      </c>
      <c r="Z4411">
        <v>529</v>
      </c>
      <c r="AA4411">
        <v>527</v>
      </c>
      <c r="AB4411">
        <v>500</v>
      </c>
    </row>
    <row r="4412" spans="1:28" x14ac:dyDescent="0.25">
      <c r="A4412" t="str">
        <f t="shared" si="68"/>
        <v>DeutschlandsbergNeugründungenInsgesamt</v>
      </c>
      <c r="B4412">
        <v>4411</v>
      </c>
      <c r="C4412">
        <v>603</v>
      </c>
      <c r="D4412" t="s">
        <v>232</v>
      </c>
      <c r="E4412" t="s">
        <v>41</v>
      </c>
      <c r="F4412" t="s">
        <v>48</v>
      </c>
      <c r="G4412">
        <v>219</v>
      </c>
      <c r="H4412">
        <v>185.64603890611801</v>
      </c>
      <c r="I4412">
        <v>198.79313929313901</v>
      </c>
      <c r="J4412">
        <v>198.60476663356499</v>
      </c>
      <c r="K4412">
        <v>193.40935510656001</v>
      </c>
      <c r="L4412">
        <v>184.85132601125099</v>
      </c>
      <c r="M4412">
        <v>307.51114234089499</v>
      </c>
      <c r="N4412">
        <v>196.95433472415399</v>
      </c>
      <c r="O4412">
        <v>268.62400159744402</v>
      </c>
      <c r="P4412">
        <v>217.67497337593201</v>
      </c>
      <c r="Q4412">
        <v>255.53056234718801</v>
      </c>
      <c r="R4412">
        <v>268.69814849448301</v>
      </c>
      <c r="S4412">
        <v>275.80115273775198</v>
      </c>
      <c r="T4412">
        <v>312.17876508658401</v>
      </c>
      <c r="U4412">
        <v>326.892376681614</v>
      </c>
      <c r="V4412">
        <v>307</v>
      </c>
      <c r="W4412">
        <v>304</v>
      </c>
      <c r="X4412">
        <v>295</v>
      </c>
      <c r="Y4412">
        <v>266</v>
      </c>
      <c r="Z4412">
        <v>253</v>
      </c>
      <c r="AA4412">
        <v>251</v>
      </c>
      <c r="AB4412">
        <v>253</v>
      </c>
    </row>
    <row r="4413" spans="1:28" x14ac:dyDescent="0.25">
      <c r="A4413" t="str">
        <f t="shared" si="68"/>
        <v>DeutschlandsbergPendler (Auspendler/-innen)Insgesamt</v>
      </c>
      <c r="B4413">
        <v>4412</v>
      </c>
      <c r="C4413">
        <v>603</v>
      </c>
      <c r="D4413" t="s">
        <v>232</v>
      </c>
      <c r="E4413" t="s">
        <v>459</v>
      </c>
      <c r="F4413" t="s">
        <v>48</v>
      </c>
      <c r="G4413">
        <v>19234</v>
      </c>
      <c r="H4413">
        <v>19703</v>
      </c>
      <c r="I4413">
        <v>19804</v>
      </c>
      <c r="J4413">
        <v>19907</v>
      </c>
      <c r="K4413">
        <v>19673</v>
      </c>
      <c r="L4413">
        <v>19509</v>
      </c>
      <c r="M4413">
        <v>19610</v>
      </c>
      <c r="N4413">
        <v>19865</v>
      </c>
      <c r="O4413">
        <v>20323</v>
      </c>
      <c r="P4413">
        <v>20493</v>
      </c>
      <c r="Q4413">
        <v>20613</v>
      </c>
      <c r="R4413">
        <v>20382</v>
      </c>
      <c r="S4413">
        <v>20777</v>
      </c>
    </row>
    <row r="4414" spans="1:28" x14ac:dyDescent="0.25">
      <c r="A4414" t="str">
        <f t="shared" si="68"/>
        <v>DeutschlandsbergPendler ins AuslandInsgesamt</v>
      </c>
      <c r="B4414">
        <v>4413</v>
      </c>
      <c r="C4414">
        <v>603</v>
      </c>
      <c r="D4414" t="s">
        <v>232</v>
      </c>
      <c r="E4414" t="s">
        <v>304</v>
      </c>
      <c r="F4414" t="s">
        <v>48</v>
      </c>
      <c r="G4414">
        <v>13</v>
      </c>
      <c r="H4414">
        <v>57</v>
      </c>
      <c r="I4414">
        <v>112</v>
      </c>
      <c r="J4414">
        <v>49</v>
      </c>
      <c r="K4414">
        <v>34</v>
      </c>
      <c r="L4414">
        <v>178</v>
      </c>
      <c r="M4414">
        <v>173</v>
      </c>
      <c r="N4414">
        <v>146</v>
      </c>
      <c r="O4414">
        <v>141</v>
      </c>
      <c r="P4414">
        <v>154</v>
      </c>
      <c r="Q4414">
        <v>148</v>
      </c>
      <c r="R4414">
        <v>35</v>
      </c>
      <c r="S4414">
        <v>116</v>
      </c>
    </row>
    <row r="4415" spans="1:28" x14ac:dyDescent="0.25">
      <c r="A4415" t="str">
        <f t="shared" si="68"/>
        <v>DeutschlandsbergPendler zw. BundesländernInsgesamt</v>
      </c>
      <c r="B4415">
        <v>4414</v>
      </c>
      <c r="C4415">
        <v>603</v>
      </c>
      <c r="D4415" t="s">
        <v>232</v>
      </c>
      <c r="E4415" t="s">
        <v>433</v>
      </c>
      <c r="F4415" t="s">
        <v>48</v>
      </c>
      <c r="G4415">
        <v>1743</v>
      </c>
      <c r="H4415">
        <v>1526</v>
      </c>
      <c r="I4415">
        <v>1731</v>
      </c>
      <c r="J4415">
        <v>1764</v>
      </c>
      <c r="K4415">
        <v>1687</v>
      </c>
      <c r="L4415">
        <v>1571</v>
      </c>
      <c r="M4415">
        <v>1500</v>
      </c>
      <c r="N4415">
        <v>1608</v>
      </c>
      <c r="O4415">
        <v>1485</v>
      </c>
      <c r="P4415">
        <v>1487</v>
      </c>
      <c r="Q4415">
        <v>1405</v>
      </c>
      <c r="R4415">
        <v>1397</v>
      </c>
      <c r="S4415">
        <v>1479</v>
      </c>
    </row>
    <row r="4416" spans="1:28" x14ac:dyDescent="0.25">
      <c r="A4416" t="str">
        <f t="shared" si="68"/>
        <v>DeutschlandsbergPendler zw. Gemeinden eines Pol. BezirkesInsgesamt</v>
      </c>
      <c r="B4416">
        <v>4415</v>
      </c>
      <c r="C4416">
        <v>603</v>
      </c>
      <c r="D4416" t="s">
        <v>232</v>
      </c>
      <c r="E4416" t="s">
        <v>305</v>
      </c>
      <c r="F4416" t="s">
        <v>48</v>
      </c>
      <c r="G4416">
        <v>8969</v>
      </c>
      <c r="H4416">
        <v>7921</v>
      </c>
      <c r="I4416">
        <v>8466</v>
      </c>
      <c r="J4416">
        <v>8434</v>
      </c>
      <c r="K4416">
        <v>8583</v>
      </c>
      <c r="L4416">
        <v>8468</v>
      </c>
      <c r="M4416">
        <v>8508</v>
      </c>
      <c r="N4416">
        <v>8576</v>
      </c>
      <c r="O4416">
        <v>8809</v>
      </c>
      <c r="P4416">
        <v>8854</v>
      </c>
      <c r="Q4416">
        <v>8775</v>
      </c>
      <c r="R4416">
        <v>8474</v>
      </c>
      <c r="S4416">
        <v>8599</v>
      </c>
    </row>
    <row r="4417" spans="1:47" x14ac:dyDescent="0.25">
      <c r="A4417" t="str">
        <f t="shared" si="68"/>
        <v>DeutschlandsbergPendler zw. Pol. Bez. des BundeslandesInsgesamt</v>
      </c>
      <c r="B4417">
        <v>4416</v>
      </c>
      <c r="C4417">
        <v>603</v>
      </c>
      <c r="D4417" t="s">
        <v>232</v>
      </c>
      <c r="E4417" t="s">
        <v>306</v>
      </c>
      <c r="F4417" t="s">
        <v>48</v>
      </c>
      <c r="G4417">
        <v>8509</v>
      </c>
      <c r="H4417">
        <v>10199</v>
      </c>
      <c r="I4417">
        <v>9495</v>
      </c>
      <c r="J4417">
        <v>9660</v>
      </c>
      <c r="K4417">
        <v>9369</v>
      </c>
      <c r="L4417">
        <v>9292</v>
      </c>
      <c r="M4417">
        <v>9429</v>
      </c>
      <c r="N4417">
        <v>9535</v>
      </c>
      <c r="O4417">
        <v>9888</v>
      </c>
      <c r="P4417">
        <v>9998</v>
      </c>
      <c r="Q4417">
        <v>10285</v>
      </c>
      <c r="R4417">
        <v>10476</v>
      </c>
      <c r="S4417">
        <v>10583</v>
      </c>
    </row>
    <row r="4418" spans="1:47" x14ac:dyDescent="0.25">
      <c r="A4418" t="str">
        <f t="shared" si="68"/>
        <v>DeutschlandsbergPensionisteneinkommenBrutto_Schnitt</v>
      </c>
      <c r="B4418">
        <v>4417</v>
      </c>
      <c r="C4418">
        <v>603</v>
      </c>
      <c r="D4418" t="s">
        <v>232</v>
      </c>
      <c r="E4418" t="s">
        <v>44</v>
      </c>
      <c r="F4418" t="s">
        <v>54</v>
      </c>
      <c r="G4418">
        <v>13637.706143604</v>
      </c>
      <c r="H4418">
        <v>13500.428009339599</v>
      </c>
      <c r="I4418">
        <v>13985.0513471708</v>
      </c>
      <c r="J4418">
        <v>14487.515042248</v>
      </c>
      <c r="K4418">
        <v>15190.7005766234</v>
      </c>
      <c r="L4418">
        <v>16235.778900395801</v>
      </c>
      <c r="M4418">
        <v>16747.4629268137</v>
      </c>
      <c r="N4418">
        <v>17176.929991821798</v>
      </c>
      <c r="O4418">
        <v>17372.737146811101</v>
      </c>
      <c r="P4418">
        <v>17841.121908536901</v>
      </c>
      <c r="Q4418">
        <v>18358.905360589601</v>
      </c>
      <c r="R4418">
        <v>18806.5176743232</v>
      </c>
      <c r="S4418">
        <v>19280.621433425102</v>
      </c>
      <c r="T4418">
        <v>19678.590419953602</v>
      </c>
      <c r="U4418">
        <v>20300.467174100701</v>
      </c>
      <c r="V4418">
        <v>21043.196542273101</v>
      </c>
      <c r="W4418">
        <v>22615.092648101599</v>
      </c>
      <c r="X4418">
        <v>23638.1323298725</v>
      </c>
      <c r="Y4418">
        <v>24399.978336100001</v>
      </c>
    </row>
    <row r="4419" spans="1:47" x14ac:dyDescent="0.25">
      <c r="A4419" t="str">
        <f t="shared" ref="A4419:A4482" si="69">D4419&amp;E4419&amp;F4419</f>
        <v>DeutschlandsbergPensionisteneinkommenBruttobezüge 1000 EUR</v>
      </c>
      <c r="B4419">
        <v>4418</v>
      </c>
      <c r="C4419">
        <v>603</v>
      </c>
      <c r="D4419" t="s">
        <v>232</v>
      </c>
      <c r="E4419" t="s">
        <v>44</v>
      </c>
      <c r="F4419" t="s">
        <v>55</v>
      </c>
      <c r="G4419">
        <v>195632.89463</v>
      </c>
      <c r="H4419">
        <v>202371.41586000001</v>
      </c>
      <c r="I4419">
        <v>211565.85678</v>
      </c>
      <c r="J4419">
        <v>221180.89215</v>
      </c>
      <c r="K4419">
        <v>233936.78888000001</v>
      </c>
      <c r="L4419">
        <v>246134.40813</v>
      </c>
      <c r="M4419">
        <v>262014.05749000001</v>
      </c>
      <c r="N4419">
        <v>273044.47915000003</v>
      </c>
      <c r="O4419">
        <v>288734.89137999999</v>
      </c>
      <c r="P4419">
        <v>301568.48362000001</v>
      </c>
      <c r="Q4419">
        <v>313882.20494999998</v>
      </c>
      <c r="R4419">
        <v>320952.03062999999</v>
      </c>
      <c r="S4419">
        <v>329139.48849000002</v>
      </c>
      <c r="T4419">
        <v>339258.89883999998</v>
      </c>
      <c r="U4419">
        <v>352720.61715000001</v>
      </c>
      <c r="V4419">
        <v>371601.80774000002</v>
      </c>
      <c r="W4419">
        <v>395492.74023</v>
      </c>
      <c r="X4419">
        <v>418914.98115000001</v>
      </c>
      <c r="Y4419">
        <v>440956.40849</v>
      </c>
    </row>
    <row r="4420" spans="1:47" x14ac:dyDescent="0.25">
      <c r="A4420" t="str">
        <f t="shared" si="69"/>
        <v>DeutschlandsbergPensionisteneinkommenBruttobezüge Fälle</v>
      </c>
      <c r="B4420">
        <v>4419</v>
      </c>
      <c r="C4420">
        <v>603</v>
      </c>
      <c r="D4420" t="s">
        <v>232</v>
      </c>
      <c r="E4420" t="s">
        <v>44</v>
      </c>
      <c r="F4420" t="s">
        <v>56</v>
      </c>
      <c r="G4420">
        <v>14345</v>
      </c>
      <c r="H4420">
        <v>14990</v>
      </c>
      <c r="I4420">
        <v>15128</v>
      </c>
      <c r="J4420">
        <v>15267</v>
      </c>
      <c r="K4420">
        <v>15400</v>
      </c>
      <c r="L4420">
        <v>15160</v>
      </c>
      <c r="M4420">
        <v>15645</v>
      </c>
      <c r="N4420">
        <v>15896</v>
      </c>
      <c r="O4420">
        <v>16620</v>
      </c>
      <c r="P4420">
        <v>16903</v>
      </c>
      <c r="Q4420">
        <v>17097</v>
      </c>
      <c r="R4420">
        <v>17066</v>
      </c>
      <c r="S4420">
        <v>17071</v>
      </c>
      <c r="T4420">
        <v>17240</v>
      </c>
      <c r="U4420">
        <v>17375</v>
      </c>
      <c r="V4420">
        <v>17659</v>
      </c>
      <c r="W4420">
        <v>17488</v>
      </c>
      <c r="X4420">
        <v>17722</v>
      </c>
      <c r="Y4420">
        <v>18072</v>
      </c>
    </row>
    <row r="4421" spans="1:47" x14ac:dyDescent="0.25">
      <c r="A4421" t="str">
        <f t="shared" si="69"/>
        <v>DeutschlandsbergPensionisteneinkommenLohnsteuer 1000 EUR</v>
      </c>
      <c r="B4421">
        <v>4420</v>
      </c>
      <c r="C4421">
        <v>603</v>
      </c>
      <c r="D4421" t="s">
        <v>232</v>
      </c>
      <c r="E4421" t="s">
        <v>44</v>
      </c>
      <c r="F4421" t="s">
        <v>57</v>
      </c>
      <c r="G4421">
        <v>17714.29278</v>
      </c>
      <c r="H4421">
        <v>16759.4876</v>
      </c>
      <c r="I4421">
        <v>18460.102159999999</v>
      </c>
      <c r="J4421">
        <v>20059.291300000001</v>
      </c>
      <c r="K4421">
        <v>22512.50244</v>
      </c>
      <c r="L4421">
        <v>21419.967430000001</v>
      </c>
      <c r="M4421">
        <v>24173.585889999998</v>
      </c>
      <c r="N4421">
        <v>26492.455160000001</v>
      </c>
      <c r="O4421">
        <v>29551.235069999999</v>
      </c>
      <c r="P4421">
        <v>31673.01281</v>
      </c>
      <c r="Q4421">
        <v>34369.049030000002</v>
      </c>
      <c r="R4421">
        <v>36662.270049999999</v>
      </c>
      <c r="S4421">
        <v>31364.300050000002</v>
      </c>
      <c r="T4421">
        <v>33086.884050000001</v>
      </c>
      <c r="U4421">
        <v>35699.459750000002</v>
      </c>
      <c r="V4421">
        <v>39344.808579999997</v>
      </c>
      <c r="W4421">
        <v>39733.961040000002</v>
      </c>
      <c r="X4421">
        <v>44270.95968</v>
      </c>
      <c r="Y4421">
        <v>45837.161769999999</v>
      </c>
    </row>
    <row r="4422" spans="1:47" x14ac:dyDescent="0.25">
      <c r="A4422" t="str">
        <f t="shared" si="69"/>
        <v>DeutschlandsbergPensionisteneinkommenLohnsteuer Fälle</v>
      </c>
      <c r="B4422">
        <v>4421</v>
      </c>
      <c r="C4422">
        <v>603</v>
      </c>
      <c r="D4422" t="s">
        <v>232</v>
      </c>
      <c r="E4422" t="s">
        <v>44</v>
      </c>
      <c r="F4422" t="s">
        <v>58</v>
      </c>
      <c r="G4422">
        <v>5960</v>
      </c>
      <c r="H4422">
        <v>5667</v>
      </c>
      <c r="I4422">
        <v>6021</v>
      </c>
      <c r="J4422">
        <v>6750</v>
      </c>
      <c r="K4422">
        <v>7009</v>
      </c>
      <c r="L4422">
        <v>6842</v>
      </c>
      <c r="M4422">
        <v>7348</v>
      </c>
      <c r="N4422">
        <v>7716</v>
      </c>
      <c r="O4422">
        <v>8272</v>
      </c>
      <c r="P4422">
        <v>8593</v>
      </c>
      <c r="Q4422">
        <v>9017</v>
      </c>
      <c r="R4422">
        <v>9212</v>
      </c>
      <c r="S4422">
        <v>9427</v>
      </c>
      <c r="T4422">
        <v>9741</v>
      </c>
      <c r="U4422">
        <v>10131</v>
      </c>
      <c r="V4422">
        <v>10754</v>
      </c>
      <c r="W4422">
        <v>11787</v>
      </c>
      <c r="X4422">
        <v>12395</v>
      </c>
      <c r="Y4422">
        <v>13035</v>
      </c>
    </row>
    <row r="4423" spans="1:47" x14ac:dyDescent="0.25">
      <c r="A4423" t="str">
        <f t="shared" si="69"/>
        <v>DeutschlandsbergPensionisteneinkommenNetto_Schnitt</v>
      </c>
      <c r="B4423">
        <v>4422</v>
      </c>
      <c r="C4423">
        <v>603</v>
      </c>
      <c r="D4423" t="s">
        <v>232</v>
      </c>
      <c r="E4423" t="s">
        <v>44</v>
      </c>
      <c r="F4423" t="s">
        <v>59</v>
      </c>
      <c r="G4423">
        <v>11770.9486845591</v>
      </c>
      <c r="H4423">
        <v>11693.696706471001</v>
      </c>
      <c r="I4423">
        <v>12043.985449497601</v>
      </c>
      <c r="J4423">
        <v>12427.7267269274</v>
      </c>
      <c r="K4423">
        <v>12933.634661038999</v>
      </c>
      <c r="L4423">
        <v>13964.380189314001</v>
      </c>
      <c r="M4423">
        <v>14316.0783630553</v>
      </c>
      <c r="N4423">
        <v>14599.336215400101</v>
      </c>
      <c r="O4423">
        <v>14675.394451263501</v>
      </c>
      <c r="P4423">
        <v>15017.7189209016</v>
      </c>
      <c r="Q4423">
        <v>15374.2817260338</v>
      </c>
      <c r="R4423">
        <v>15660.072274698199</v>
      </c>
      <c r="S4423">
        <v>16420.618162966399</v>
      </c>
      <c r="T4423">
        <v>16716.600600348</v>
      </c>
      <c r="U4423">
        <v>17172.5650969784</v>
      </c>
      <c r="V4423">
        <v>17705.915154878501</v>
      </c>
      <c r="W4423">
        <v>19160.632607502299</v>
      </c>
      <c r="X4423">
        <v>19907.277259902901</v>
      </c>
      <c r="Y4423">
        <v>20593.926031983199</v>
      </c>
    </row>
    <row r="4424" spans="1:47" x14ac:dyDescent="0.25">
      <c r="A4424" t="str">
        <f t="shared" si="69"/>
        <v>DeutschlandsbergPensionisteneinkommenNettobezüge 1000 EUR</v>
      </c>
      <c r="B4424">
        <v>4423</v>
      </c>
      <c r="C4424">
        <v>603</v>
      </c>
      <c r="D4424" t="s">
        <v>232</v>
      </c>
      <c r="E4424" t="s">
        <v>44</v>
      </c>
      <c r="F4424" t="s">
        <v>60</v>
      </c>
      <c r="G4424">
        <v>168854.25888000001</v>
      </c>
      <c r="H4424">
        <v>175288.51363</v>
      </c>
      <c r="I4424">
        <v>182201.41188</v>
      </c>
      <c r="J4424">
        <v>189734.10394</v>
      </c>
      <c r="K4424">
        <v>199177.97378</v>
      </c>
      <c r="L4424">
        <v>211700.00367000001</v>
      </c>
      <c r="M4424">
        <v>223975.04599000001</v>
      </c>
      <c r="N4424">
        <v>232071.04848</v>
      </c>
      <c r="O4424">
        <v>243905.05578</v>
      </c>
      <c r="P4424">
        <v>253844.50292</v>
      </c>
      <c r="Q4424">
        <v>262854.09467000002</v>
      </c>
      <c r="R4424">
        <v>267254.79343999998</v>
      </c>
      <c r="S4424">
        <v>280316.37265999999</v>
      </c>
      <c r="T4424">
        <v>288194.19435000001</v>
      </c>
      <c r="U4424">
        <v>298373.31855999999</v>
      </c>
      <c r="V4424">
        <v>312668.75572000002</v>
      </c>
      <c r="W4424">
        <v>335081.14304</v>
      </c>
      <c r="X4424">
        <v>352796.76760000002</v>
      </c>
      <c r="Y4424">
        <v>372173.43125000002</v>
      </c>
    </row>
    <row r="4425" spans="1:47" x14ac:dyDescent="0.25">
      <c r="A4425" t="str">
        <f t="shared" si="69"/>
        <v>DeutschlandsbergPensionisteneinkommenSV-Beiträge 1000 EUR</v>
      </c>
      <c r="B4425">
        <v>4424</v>
      </c>
      <c r="C4425">
        <v>603</v>
      </c>
      <c r="D4425" t="s">
        <v>232</v>
      </c>
      <c r="E4425" t="s">
        <v>44</v>
      </c>
      <c r="F4425" t="s">
        <v>61</v>
      </c>
      <c r="G4425">
        <v>9064.3429699999906</v>
      </c>
      <c r="H4425">
        <v>10323.414629999999</v>
      </c>
      <c r="I4425">
        <v>10904.34274</v>
      </c>
      <c r="J4425">
        <v>11387.49691</v>
      </c>
      <c r="K4425">
        <v>12246.31266</v>
      </c>
      <c r="L4425">
        <v>13014.437029999999</v>
      </c>
      <c r="M4425">
        <v>13865.42561</v>
      </c>
      <c r="N4425">
        <v>14480.97551</v>
      </c>
      <c r="O4425">
        <v>15278.60053</v>
      </c>
      <c r="P4425">
        <v>16050.96789</v>
      </c>
      <c r="Q4425">
        <v>16659.061249999999</v>
      </c>
      <c r="R4425">
        <v>17034.967140000001</v>
      </c>
      <c r="S4425">
        <v>17458.815780000001</v>
      </c>
      <c r="T4425">
        <v>17977.82044</v>
      </c>
      <c r="U4425">
        <v>18647.83884</v>
      </c>
      <c r="V4425">
        <v>19588.243439999998</v>
      </c>
      <c r="W4425">
        <v>20677.636149999998</v>
      </c>
      <c r="X4425">
        <v>21847.25387</v>
      </c>
      <c r="Y4425">
        <v>22945.815470000001</v>
      </c>
    </row>
    <row r="4426" spans="1:47" x14ac:dyDescent="0.25">
      <c r="A4426" t="str">
        <f t="shared" si="69"/>
        <v>DeutschlandsbergPensionisteneinkommenSV-Beiträge Fälle</v>
      </c>
      <c r="B4426">
        <v>4425</v>
      </c>
      <c r="C4426">
        <v>603</v>
      </c>
      <c r="D4426" t="s">
        <v>232</v>
      </c>
      <c r="E4426" t="s">
        <v>44</v>
      </c>
      <c r="F4426" t="s">
        <v>62</v>
      </c>
      <c r="G4426">
        <v>13944</v>
      </c>
      <c r="H4426">
        <v>14083</v>
      </c>
      <c r="I4426">
        <v>14211</v>
      </c>
      <c r="J4426">
        <v>14359</v>
      </c>
      <c r="K4426">
        <v>14486</v>
      </c>
      <c r="L4426">
        <v>14782</v>
      </c>
      <c r="M4426">
        <v>15252</v>
      </c>
      <c r="N4426">
        <v>15515</v>
      </c>
      <c r="O4426">
        <v>15753</v>
      </c>
      <c r="P4426">
        <v>16002</v>
      </c>
      <c r="Q4426">
        <v>16179</v>
      </c>
      <c r="R4426">
        <v>16098</v>
      </c>
      <c r="S4426">
        <v>16110</v>
      </c>
      <c r="T4426">
        <v>16316</v>
      </c>
      <c r="U4426">
        <v>16449</v>
      </c>
      <c r="V4426">
        <v>16718</v>
      </c>
      <c r="W4426">
        <v>16725</v>
      </c>
      <c r="X4426">
        <v>16988</v>
      </c>
      <c r="Y4426">
        <v>17348</v>
      </c>
    </row>
    <row r="4427" spans="1:47" x14ac:dyDescent="0.25">
      <c r="A4427" t="str">
        <f t="shared" si="69"/>
        <v>DeutschlandsbergUnselbstständig BeschäftigteFrauen</v>
      </c>
      <c r="B4427">
        <v>4426</v>
      </c>
      <c r="C4427">
        <v>603</v>
      </c>
      <c r="D4427" t="s">
        <v>232</v>
      </c>
      <c r="E4427" t="s">
        <v>38</v>
      </c>
      <c r="F4427" t="s">
        <v>47</v>
      </c>
      <c r="G4427">
        <v>4633</v>
      </c>
      <c r="H4427">
        <v>5065</v>
      </c>
      <c r="I4427">
        <v>4633</v>
      </c>
      <c r="J4427">
        <v>4997</v>
      </c>
      <c r="K4427">
        <v>4648</v>
      </c>
      <c r="L4427">
        <v>5113</v>
      </c>
      <c r="M4427">
        <v>4766</v>
      </c>
      <c r="N4427">
        <v>5372</v>
      </c>
      <c r="O4427">
        <v>10603</v>
      </c>
      <c r="P4427">
        <v>11166</v>
      </c>
      <c r="Q4427">
        <v>10573</v>
      </c>
      <c r="R4427">
        <v>10875</v>
      </c>
      <c r="S4427">
        <v>10463</v>
      </c>
      <c r="T4427">
        <v>10946</v>
      </c>
      <c r="U4427">
        <v>10844</v>
      </c>
      <c r="V4427">
        <v>11358</v>
      </c>
      <c r="W4427">
        <v>10995</v>
      </c>
      <c r="X4427">
        <v>11515</v>
      </c>
      <c r="Y4427">
        <v>11096</v>
      </c>
      <c r="Z4427">
        <v>11401</v>
      </c>
      <c r="AA4427">
        <v>11042</v>
      </c>
      <c r="AB4427">
        <v>11380</v>
      </c>
      <c r="AC4427">
        <v>10937</v>
      </c>
      <c r="AD4427">
        <v>11386</v>
      </c>
      <c r="AE4427">
        <v>11114</v>
      </c>
      <c r="AF4427">
        <v>11413</v>
      </c>
      <c r="AG4427">
        <v>11151</v>
      </c>
      <c r="AH4427">
        <v>11585</v>
      </c>
      <c r="AI4427">
        <v>11440</v>
      </c>
      <c r="AJ4427">
        <v>11794</v>
      </c>
      <c r="AK4427">
        <v>11548</v>
      </c>
      <c r="AL4427">
        <v>11755</v>
      </c>
      <c r="AM4427">
        <v>11509</v>
      </c>
      <c r="AN4427">
        <v>11508</v>
      </c>
      <c r="AO4427">
        <v>11328</v>
      </c>
      <c r="AP4427">
        <v>11667</v>
      </c>
      <c r="AQ4427">
        <v>11536</v>
      </c>
      <c r="AR4427">
        <v>11865</v>
      </c>
      <c r="AS4427">
        <v>11571</v>
      </c>
      <c r="AT4427">
        <v>11746</v>
      </c>
      <c r="AU4427">
        <v>11474</v>
      </c>
    </row>
    <row r="4428" spans="1:47" x14ac:dyDescent="0.25">
      <c r="A4428" t="str">
        <f t="shared" si="69"/>
        <v>DeutschlandsbergUnselbstständig BeschäftigteInsgesamt</v>
      </c>
      <c r="B4428">
        <v>4427</v>
      </c>
      <c r="C4428">
        <v>603</v>
      </c>
      <c r="D4428" t="s">
        <v>232</v>
      </c>
      <c r="E4428" t="s">
        <v>38</v>
      </c>
      <c r="F4428" t="s">
        <v>48</v>
      </c>
      <c r="G4428">
        <v>11262</v>
      </c>
      <c r="H4428">
        <v>13108</v>
      </c>
      <c r="I4428">
        <v>11222</v>
      </c>
      <c r="J4428">
        <v>12768</v>
      </c>
      <c r="K4428">
        <v>11210</v>
      </c>
      <c r="L4428">
        <v>13183</v>
      </c>
      <c r="M4428">
        <v>11702</v>
      </c>
      <c r="N4428">
        <v>13681</v>
      </c>
      <c r="O4428">
        <v>23604</v>
      </c>
      <c r="P4428">
        <v>25480</v>
      </c>
      <c r="Q4428">
        <v>22917</v>
      </c>
      <c r="R4428">
        <v>24499</v>
      </c>
      <c r="S4428">
        <v>22635</v>
      </c>
      <c r="T4428">
        <v>24655</v>
      </c>
      <c r="U4428">
        <v>23293</v>
      </c>
      <c r="V4428">
        <v>25231</v>
      </c>
      <c r="W4428">
        <v>23596</v>
      </c>
      <c r="X4428">
        <v>25475</v>
      </c>
      <c r="Y4428">
        <v>23339</v>
      </c>
      <c r="Z4428">
        <v>25176</v>
      </c>
      <c r="AA4428">
        <v>23347</v>
      </c>
      <c r="AB4428">
        <v>25012</v>
      </c>
      <c r="AC4428">
        <v>23175</v>
      </c>
      <c r="AD4428">
        <v>25003</v>
      </c>
      <c r="AE4428">
        <v>23422</v>
      </c>
      <c r="AF4428">
        <v>25087</v>
      </c>
      <c r="AG4428">
        <v>23578</v>
      </c>
      <c r="AH4428">
        <v>25547</v>
      </c>
      <c r="AI4428">
        <v>24312</v>
      </c>
      <c r="AJ4428">
        <v>25862</v>
      </c>
      <c r="AK4428">
        <v>24459</v>
      </c>
      <c r="AL4428">
        <v>25677</v>
      </c>
      <c r="AM4428">
        <v>24388</v>
      </c>
      <c r="AN4428">
        <v>25146</v>
      </c>
      <c r="AO4428">
        <v>24068</v>
      </c>
      <c r="AP4428">
        <v>25457</v>
      </c>
      <c r="AQ4428">
        <v>24526</v>
      </c>
      <c r="AR4428">
        <v>25641</v>
      </c>
      <c r="AS4428">
        <v>24461</v>
      </c>
      <c r="AT4428">
        <v>25451</v>
      </c>
      <c r="AU4428">
        <v>24091</v>
      </c>
    </row>
    <row r="4429" spans="1:47" x14ac:dyDescent="0.25">
      <c r="A4429" t="str">
        <f t="shared" si="69"/>
        <v>DeutschlandsbergUnselbstständig BeschäftigteMänner</v>
      </c>
      <c r="B4429">
        <v>4428</v>
      </c>
      <c r="C4429">
        <v>603</v>
      </c>
      <c r="D4429" t="s">
        <v>232</v>
      </c>
      <c r="E4429" t="s">
        <v>38</v>
      </c>
      <c r="F4429" t="s">
        <v>49</v>
      </c>
      <c r="G4429">
        <v>6629</v>
      </c>
      <c r="H4429">
        <v>8043</v>
      </c>
      <c r="I4429">
        <v>6589</v>
      </c>
      <c r="J4429">
        <v>7771</v>
      </c>
      <c r="K4429">
        <v>6562</v>
      </c>
      <c r="L4429">
        <v>8070</v>
      </c>
      <c r="M4429">
        <v>6936</v>
      </c>
      <c r="N4429">
        <v>8309</v>
      </c>
      <c r="O4429">
        <v>13001</v>
      </c>
      <c r="P4429">
        <v>14314</v>
      </c>
      <c r="Q4429">
        <v>12344</v>
      </c>
      <c r="R4429">
        <v>13624</v>
      </c>
      <c r="S4429">
        <v>12172</v>
      </c>
      <c r="T4429">
        <v>13709</v>
      </c>
      <c r="U4429">
        <v>12449</v>
      </c>
      <c r="V4429">
        <v>13873</v>
      </c>
      <c r="W4429">
        <v>12601</v>
      </c>
      <c r="X4429">
        <v>13960</v>
      </c>
      <c r="Y4429">
        <v>12243</v>
      </c>
      <c r="Z4429">
        <v>13775</v>
      </c>
      <c r="AA4429">
        <v>12305</v>
      </c>
      <c r="AB4429">
        <v>13632</v>
      </c>
      <c r="AC4429">
        <v>12238</v>
      </c>
      <c r="AD4429">
        <v>13617</v>
      </c>
      <c r="AE4429">
        <v>12308</v>
      </c>
      <c r="AF4429">
        <v>13674</v>
      </c>
      <c r="AG4429">
        <v>12427</v>
      </c>
      <c r="AH4429">
        <v>13962</v>
      </c>
      <c r="AI4429">
        <v>12872</v>
      </c>
      <c r="AJ4429">
        <v>14068</v>
      </c>
      <c r="AK4429">
        <v>12911</v>
      </c>
      <c r="AL4429">
        <v>13922</v>
      </c>
      <c r="AM4429">
        <v>12879</v>
      </c>
      <c r="AN4429">
        <v>13638</v>
      </c>
      <c r="AO4429">
        <v>12740</v>
      </c>
      <c r="AP4429">
        <v>13790</v>
      </c>
      <c r="AQ4429">
        <v>12990</v>
      </c>
      <c r="AR4429">
        <v>13776</v>
      </c>
      <c r="AS4429">
        <v>12890</v>
      </c>
      <c r="AT4429">
        <v>13705</v>
      </c>
      <c r="AU4429">
        <v>12617</v>
      </c>
    </row>
    <row r="4430" spans="1:47" x14ac:dyDescent="0.25">
      <c r="A4430" t="str">
        <f t="shared" si="69"/>
        <v>DeutschlandsbergUnselbstständig Beschäftigte GW mgfInsgesamt</v>
      </c>
      <c r="B4430">
        <v>4429</v>
      </c>
      <c r="C4430">
        <v>603</v>
      </c>
      <c r="D4430" t="s">
        <v>232</v>
      </c>
      <c r="E4430" t="s">
        <v>450</v>
      </c>
      <c r="F4430" t="s">
        <v>48</v>
      </c>
      <c r="G4430">
        <v>18486.406510818</v>
      </c>
      <c r="H4430">
        <v>17612.353646300999</v>
      </c>
      <c r="I4430">
        <v>19071.446167023001</v>
      </c>
      <c r="J4430">
        <v>17132.427011558</v>
      </c>
      <c r="K4430">
        <v>18188.139608866</v>
      </c>
      <c r="L4430">
        <v>16775.889234853999</v>
      </c>
      <c r="M4430">
        <v>17740.950260042999</v>
      </c>
      <c r="N4430">
        <v>16869.851324275998</v>
      </c>
      <c r="O4430">
        <v>18373.370669397998</v>
      </c>
      <c r="P4430">
        <v>17371.280934097998</v>
      </c>
      <c r="Q4430">
        <v>18409.856517068001</v>
      </c>
      <c r="R4430">
        <v>17674.675302766002</v>
      </c>
      <c r="S4430">
        <v>18783.561608896001</v>
      </c>
      <c r="T4430">
        <v>17811.557199395</v>
      </c>
    </row>
    <row r="4431" spans="1:47" x14ac:dyDescent="0.25">
      <c r="A4431" t="str">
        <f t="shared" si="69"/>
        <v>DeutschlandsbergUnselbstständig Beschäftigte GW ogfInsgesamt</v>
      </c>
      <c r="B4431">
        <v>4430</v>
      </c>
      <c r="C4431">
        <v>603</v>
      </c>
      <c r="D4431" t="s">
        <v>232</v>
      </c>
      <c r="E4431" t="s">
        <v>449</v>
      </c>
      <c r="F4431" t="s">
        <v>48</v>
      </c>
      <c r="G4431">
        <v>17222.723633486999</v>
      </c>
      <c r="H4431">
        <v>16367.389404355999</v>
      </c>
      <c r="I4431">
        <v>17884.990456361</v>
      </c>
      <c r="J4431">
        <v>15975.174123708</v>
      </c>
      <c r="K4431">
        <v>17004.248767812001</v>
      </c>
      <c r="L4431">
        <v>15650.206828929</v>
      </c>
      <c r="M4431">
        <v>16580.358326769001</v>
      </c>
      <c r="N4431">
        <v>15775.809227766</v>
      </c>
      <c r="O4431">
        <v>17137.104632477</v>
      </c>
      <c r="P4431">
        <v>16241.375474052</v>
      </c>
      <c r="Q4431">
        <v>17197.032075056999</v>
      </c>
      <c r="R4431">
        <v>16505.812999447</v>
      </c>
      <c r="S4431">
        <v>17553.657300932002</v>
      </c>
      <c r="T4431">
        <v>16591.243892224</v>
      </c>
    </row>
    <row r="4432" spans="1:47" x14ac:dyDescent="0.25">
      <c r="A4432" t="str">
        <f t="shared" si="69"/>
        <v>DeutschlandsbergUnternehmenInsgesamt</v>
      </c>
      <c r="B4432">
        <v>4431</v>
      </c>
      <c r="C4432">
        <v>603</v>
      </c>
      <c r="D4432" t="s">
        <v>232</v>
      </c>
      <c r="E4432" t="s">
        <v>475</v>
      </c>
      <c r="F4432" t="s">
        <v>48</v>
      </c>
      <c r="G4432">
        <v>5471</v>
      </c>
      <c r="H4432">
        <v>5441</v>
      </c>
      <c r="I4432">
        <v>5519</v>
      </c>
    </row>
    <row r="4433" spans="1:28" x14ac:dyDescent="0.25">
      <c r="A4433" t="str">
        <f t="shared" si="69"/>
        <v>DeutschlandsbergWohnbevölkerungInsgesamt</v>
      </c>
      <c r="B4433">
        <v>4432</v>
      </c>
      <c r="C4433">
        <v>603</v>
      </c>
      <c r="D4433" t="s">
        <v>232</v>
      </c>
      <c r="E4433" t="s">
        <v>42</v>
      </c>
      <c r="F4433" t="s">
        <v>48</v>
      </c>
      <c r="G4433">
        <v>61366</v>
      </c>
      <c r="H4433">
        <v>61190</v>
      </c>
      <c r="I4433">
        <v>61256</v>
      </c>
      <c r="J4433">
        <v>61291</v>
      </c>
      <c r="K4433">
        <v>61316</v>
      </c>
      <c r="L4433">
        <v>61212</v>
      </c>
      <c r="M4433">
        <v>61142</v>
      </c>
      <c r="N4433">
        <v>60966</v>
      </c>
      <c r="O4433">
        <v>60819</v>
      </c>
      <c r="P4433">
        <v>60746</v>
      </c>
      <c r="Q4433">
        <v>60659</v>
      </c>
      <c r="R4433">
        <v>60437</v>
      </c>
      <c r="S4433">
        <v>60466</v>
      </c>
      <c r="T4433">
        <v>60404</v>
      </c>
      <c r="U4433">
        <v>60657</v>
      </c>
      <c r="V4433">
        <v>60808</v>
      </c>
      <c r="W4433">
        <v>60734</v>
      </c>
      <c r="X4433">
        <v>60821</v>
      </c>
      <c r="Y4433">
        <v>60867</v>
      </c>
      <c r="Z4433">
        <v>60871</v>
      </c>
      <c r="AA4433">
        <v>61037</v>
      </c>
      <c r="AB4433">
        <v>61121</v>
      </c>
    </row>
    <row r="4434" spans="1:28" x14ac:dyDescent="0.25">
      <c r="A4434" t="str">
        <f t="shared" si="69"/>
        <v>FeldbachArbeitnehmereinkommenBrutto_Schnitt</v>
      </c>
      <c r="B4434">
        <v>4433</v>
      </c>
      <c r="C4434">
        <v>604</v>
      </c>
      <c r="D4434" t="s">
        <v>233</v>
      </c>
      <c r="E4434" t="s">
        <v>43</v>
      </c>
      <c r="F4434" t="s">
        <v>54</v>
      </c>
      <c r="G4434">
        <v>20929.2151775128</v>
      </c>
      <c r="H4434">
        <v>21511.750383462899</v>
      </c>
      <c r="I4434">
        <v>22103.277708409099</v>
      </c>
      <c r="J4434">
        <v>22773.617008477901</v>
      </c>
      <c r="K4434">
        <v>23550.100735386699</v>
      </c>
      <c r="L4434">
        <v>23807.516102996698</v>
      </c>
      <c r="M4434">
        <v>24258.9494779253</v>
      </c>
      <c r="N4434">
        <v>25002.225418942999</v>
      </c>
    </row>
    <row r="4435" spans="1:28" x14ac:dyDescent="0.25">
      <c r="A4435" t="str">
        <f t="shared" si="69"/>
        <v>FeldbachArbeitnehmereinkommenBruttobezüge 1000 EUR</v>
      </c>
      <c r="B4435">
        <v>4434</v>
      </c>
      <c r="C4435">
        <v>604</v>
      </c>
      <c r="D4435" t="s">
        <v>233</v>
      </c>
      <c r="E4435" t="s">
        <v>43</v>
      </c>
      <c r="F4435" t="s">
        <v>55</v>
      </c>
      <c r="G4435">
        <v>614272.46545999998</v>
      </c>
      <c r="H4435">
        <v>638963.52164000005</v>
      </c>
      <c r="I4435">
        <v>668425.22117999999</v>
      </c>
      <c r="J4435">
        <v>703795.86002999998</v>
      </c>
      <c r="K4435">
        <v>747762.79854999995</v>
      </c>
      <c r="L4435">
        <v>756317.17156000005</v>
      </c>
      <c r="M4435">
        <v>785747.37358999997</v>
      </c>
      <c r="N4435">
        <v>814622.50859999994</v>
      </c>
    </row>
    <row r="4436" spans="1:28" x14ac:dyDescent="0.25">
      <c r="A4436" t="str">
        <f t="shared" si="69"/>
        <v>FeldbachArbeitnehmereinkommenBruttobezüge Fälle</v>
      </c>
      <c r="B4436">
        <v>4435</v>
      </c>
      <c r="C4436">
        <v>604</v>
      </c>
      <c r="D4436" t="s">
        <v>233</v>
      </c>
      <c r="E4436" t="s">
        <v>43</v>
      </c>
      <c r="F4436" t="s">
        <v>56</v>
      </c>
      <c r="G4436">
        <v>29350</v>
      </c>
      <c r="H4436">
        <v>29703</v>
      </c>
      <c r="I4436">
        <v>30241</v>
      </c>
      <c r="J4436">
        <v>30904</v>
      </c>
      <c r="K4436">
        <v>31752</v>
      </c>
      <c r="L4436">
        <v>31768</v>
      </c>
      <c r="M4436">
        <v>32390</v>
      </c>
      <c r="N4436">
        <v>32582</v>
      </c>
    </row>
    <row r="4437" spans="1:28" x14ac:dyDescent="0.25">
      <c r="A4437" t="str">
        <f t="shared" si="69"/>
        <v>FeldbachArbeitnehmereinkommenLohnsteuer 1000 EUR</v>
      </c>
      <c r="B4437">
        <v>4436</v>
      </c>
      <c r="C4437">
        <v>604</v>
      </c>
      <c r="D4437" t="s">
        <v>233</v>
      </c>
      <c r="E4437" t="s">
        <v>43</v>
      </c>
      <c r="F4437" t="s">
        <v>57</v>
      </c>
      <c r="G4437">
        <v>71930.342610000007</v>
      </c>
      <c r="H4437">
        <v>71942.530920000005</v>
      </c>
      <c r="I4437">
        <v>77716.2071</v>
      </c>
      <c r="J4437">
        <v>84338.947360000006</v>
      </c>
      <c r="K4437">
        <v>93323.258830000006</v>
      </c>
      <c r="L4437">
        <v>84614.647710000005</v>
      </c>
      <c r="M4437">
        <v>89395.652430000002</v>
      </c>
      <c r="N4437">
        <v>96300.81826</v>
      </c>
    </row>
    <row r="4438" spans="1:28" x14ac:dyDescent="0.25">
      <c r="A4438" t="str">
        <f t="shared" si="69"/>
        <v>FeldbachArbeitnehmereinkommenLohnsteuer Fälle</v>
      </c>
      <c r="B4438">
        <v>4437</v>
      </c>
      <c r="C4438">
        <v>604</v>
      </c>
      <c r="D4438" t="s">
        <v>233</v>
      </c>
      <c r="E4438" t="s">
        <v>43</v>
      </c>
      <c r="F4438" t="s">
        <v>58</v>
      </c>
      <c r="G4438">
        <v>23154</v>
      </c>
      <c r="H4438">
        <v>22690</v>
      </c>
      <c r="I4438">
        <v>23487</v>
      </c>
      <c r="J4438">
        <v>24074</v>
      </c>
      <c r="K4438">
        <v>25239</v>
      </c>
      <c r="L4438">
        <v>24584</v>
      </c>
      <c r="M4438">
        <v>25471</v>
      </c>
      <c r="N4438">
        <v>25801</v>
      </c>
    </row>
    <row r="4439" spans="1:28" x14ac:dyDescent="0.25">
      <c r="A4439" t="str">
        <f t="shared" si="69"/>
        <v>FeldbachArbeitnehmereinkommenNetto_Schnitt</v>
      </c>
      <c r="B4439">
        <v>4438</v>
      </c>
      <c r="C4439">
        <v>604</v>
      </c>
      <c r="D4439" t="s">
        <v>233</v>
      </c>
      <c r="E4439" t="s">
        <v>43</v>
      </c>
      <c r="F4439" t="s">
        <v>59</v>
      </c>
      <c r="G4439">
        <v>15000.730955707</v>
      </c>
      <c r="H4439">
        <v>15520.042685924</v>
      </c>
      <c r="I4439">
        <v>15865.4995850005</v>
      </c>
      <c r="J4439">
        <v>16291.454469000801</v>
      </c>
      <c r="K4439">
        <v>16780.759608528599</v>
      </c>
      <c r="L4439">
        <v>17326.975894296102</v>
      </c>
      <c r="M4439">
        <v>17590.5158274159</v>
      </c>
      <c r="N4439">
        <v>18025.025828371501</v>
      </c>
    </row>
    <row r="4440" spans="1:28" x14ac:dyDescent="0.25">
      <c r="A4440" t="str">
        <f t="shared" si="69"/>
        <v>FeldbachArbeitnehmereinkommenNettobezüge 1000 EUR</v>
      </c>
      <c r="B4440">
        <v>4439</v>
      </c>
      <c r="C4440">
        <v>604</v>
      </c>
      <c r="D4440" t="s">
        <v>233</v>
      </c>
      <c r="E4440" t="s">
        <v>43</v>
      </c>
      <c r="F4440" t="s">
        <v>60</v>
      </c>
      <c r="G4440">
        <v>440271.45354999998</v>
      </c>
      <c r="H4440">
        <v>460991.82789999997</v>
      </c>
      <c r="I4440">
        <v>479788.57295</v>
      </c>
      <c r="J4440">
        <v>503471.10891000001</v>
      </c>
      <c r="K4440">
        <v>532822.67908999999</v>
      </c>
      <c r="L4440">
        <v>550443.37020999996</v>
      </c>
      <c r="M4440">
        <v>569756.80764999997</v>
      </c>
      <c r="N4440">
        <v>587291.39153999998</v>
      </c>
    </row>
    <row r="4441" spans="1:28" x14ac:dyDescent="0.25">
      <c r="A4441" t="str">
        <f t="shared" si="69"/>
        <v>FeldbachArbeitnehmereinkommenSV-Beiträge 1000 EUR</v>
      </c>
      <c r="B4441">
        <v>4440</v>
      </c>
      <c r="C4441">
        <v>604</v>
      </c>
      <c r="D4441" t="s">
        <v>233</v>
      </c>
      <c r="E4441" t="s">
        <v>43</v>
      </c>
      <c r="F4441" t="s">
        <v>61</v>
      </c>
      <c r="G4441">
        <v>102070.66929999999</v>
      </c>
      <c r="H4441">
        <v>106029.16282</v>
      </c>
      <c r="I4441">
        <v>110920.44113000001</v>
      </c>
      <c r="J4441">
        <v>115985.80376</v>
      </c>
      <c r="K4441">
        <v>121616.86063</v>
      </c>
      <c r="L4441">
        <v>121259.15364</v>
      </c>
      <c r="M4441">
        <v>126594.91351</v>
      </c>
      <c r="N4441">
        <v>131030.2988</v>
      </c>
    </row>
    <row r="4442" spans="1:28" x14ac:dyDescent="0.25">
      <c r="A4442" t="str">
        <f t="shared" si="69"/>
        <v>FeldbachArbeitnehmereinkommenSV-Beiträge Fälle</v>
      </c>
      <c r="B4442">
        <v>4441</v>
      </c>
      <c r="C4442">
        <v>604</v>
      </c>
      <c r="D4442" t="s">
        <v>233</v>
      </c>
      <c r="E4442" t="s">
        <v>43</v>
      </c>
      <c r="F4442" t="s">
        <v>62</v>
      </c>
      <c r="G4442">
        <v>27945</v>
      </c>
      <c r="H4442">
        <v>28262</v>
      </c>
      <c r="I4442">
        <v>28747</v>
      </c>
      <c r="J4442">
        <v>29422</v>
      </c>
      <c r="K4442">
        <v>30098</v>
      </c>
      <c r="L4442">
        <v>29887</v>
      </c>
      <c r="M4442">
        <v>30534</v>
      </c>
      <c r="N4442">
        <v>30696</v>
      </c>
    </row>
    <row r="4443" spans="1:28" x14ac:dyDescent="0.25">
      <c r="A4443" t="str">
        <f t="shared" si="69"/>
        <v>FeldbachArbeitsloseFrauen</v>
      </c>
      <c r="B4443">
        <v>4442</v>
      </c>
      <c r="C4443">
        <v>604</v>
      </c>
      <c r="D4443" t="s">
        <v>233</v>
      </c>
      <c r="E4443" t="s">
        <v>36</v>
      </c>
      <c r="F4443" t="s">
        <v>47</v>
      </c>
      <c r="G4443">
        <v>745</v>
      </c>
      <c r="H4443">
        <v>612</v>
      </c>
      <c r="I4443">
        <v>754</v>
      </c>
      <c r="J4443">
        <v>746</v>
      </c>
      <c r="K4443">
        <v>824</v>
      </c>
      <c r="L4443">
        <v>728</v>
      </c>
      <c r="M4443">
        <v>854</v>
      </c>
      <c r="N4443">
        <v>699</v>
      </c>
      <c r="O4443">
        <v>744</v>
      </c>
      <c r="P4443">
        <v>672</v>
      </c>
      <c r="Q4443">
        <v>778</v>
      </c>
      <c r="R4443">
        <v>742</v>
      </c>
      <c r="S4443">
        <v>781</v>
      </c>
      <c r="T4443">
        <v>689</v>
      </c>
      <c r="U4443">
        <v>637</v>
      </c>
      <c r="V4443">
        <v>590</v>
      </c>
      <c r="W4443">
        <v>825</v>
      </c>
    </row>
    <row r="4444" spans="1:28" x14ac:dyDescent="0.25">
      <c r="A4444" t="str">
        <f t="shared" si="69"/>
        <v>FeldbachArbeitsloseInsgesamt</v>
      </c>
      <c r="B4444">
        <v>4443</v>
      </c>
      <c r="C4444">
        <v>604</v>
      </c>
      <c r="D4444" t="s">
        <v>233</v>
      </c>
      <c r="E4444" t="s">
        <v>36</v>
      </c>
      <c r="F4444" t="s">
        <v>48</v>
      </c>
      <c r="G4444">
        <v>3257</v>
      </c>
      <c r="H4444">
        <v>1138</v>
      </c>
      <c r="I4444">
        <v>3425</v>
      </c>
      <c r="J4444">
        <v>1332</v>
      </c>
      <c r="K4444">
        <v>3563</v>
      </c>
      <c r="L4444">
        <v>1301</v>
      </c>
      <c r="M4444">
        <v>3276</v>
      </c>
      <c r="N4444">
        <v>1277</v>
      </c>
      <c r="O4444">
        <v>3003</v>
      </c>
      <c r="P4444">
        <v>1198</v>
      </c>
      <c r="Q4444">
        <v>3358</v>
      </c>
      <c r="R4444">
        <v>1504</v>
      </c>
      <c r="S4444">
        <v>3352</v>
      </c>
      <c r="T4444">
        <v>1279</v>
      </c>
      <c r="U4444">
        <v>2731</v>
      </c>
      <c r="V4444">
        <v>1132</v>
      </c>
      <c r="W4444">
        <v>3177</v>
      </c>
    </row>
    <row r="4445" spans="1:28" x14ac:dyDescent="0.25">
      <c r="A4445" t="str">
        <f t="shared" si="69"/>
        <v>FeldbachArbeitsloseMänner</v>
      </c>
      <c r="B4445">
        <v>4444</v>
      </c>
      <c r="C4445">
        <v>604</v>
      </c>
      <c r="D4445" t="s">
        <v>233</v>
      </c>
      <c r="E4445" t="s">
        <v>36</v>
      </c>
      <c r="F4445" t="s">
        <v>49</v>
      </c>
      <c r="G4445">
        <v>2512</v>
      </c>
      <c r="H4445">
        <v>526</v>
      </c>
      <c r="I4445">
        <v>2671</v>
      </c>
      <c r="J4445">
        <v>586</v>
      </c>
      <c r="K4445">
        <v>2739</v>
      </c>
      <c r="L4445">
        <v>573</v>
      </c>
      <c r="M4445">
        <v>2422</v>
      </c>
      <c r="N4445">
        <v>578</v>
      </c>
      <c r="O4445">
        <v>2259</v>
      </c>
      <c r="P4445">
        <v>526</v>
      </c>
      <c r="Q4445">
        <v>2580</v>
      </c>
      <c r="R4445">
        <v>762</v>
      </c>
      <c r="S4445">
        <v>2571</v>
      </c>
      <c r="T4445">
        <v>590</v>
      </c>
      <c r="U4445">
        <v>2094</v>
      </c>
      <c r="V4445">
        <v>542</v>
      </c>
      <c r="W4445">
        <v>2352</v>
      </c>
    </row>
    <row r="4446" spans="1:28" x14ac:dyDescent="0.25">
      <c r="A4446" t="str">
        <f t="shared" si="69"/>
        <v>Feldbacharbeitslose AusländerFrauen</v>
      </c>
      <c r="B4446">
        <v>4445</v>
      </c>
      <c r="C4446">
        <v>604</v>
      </c>
      <c r="D4446" t="s">
        <v>233</v>
      </c>
      <c r="E4446" t="s">
        <v>37</v>
      </c>
      <c r="F4446" t="s">
        <v>47</v>
      </c>
      <c r="G4446">
        <v>25</v>
      </c>
      <c r="H4446">
        <v>32</v>
      </c>
      <c r="I4446">
        <v>29</v>
      </c>
      <c r="J4446">
        <v>30</v>
      </c>
      <c r="K4446">
        <v>34</v>
      </c>
      <c r="L4446">
        <v>37</v>
      </c>
      <c r="M4446">
        <v>38</v>
      </c>
      <c r="N4446">
        <v>39</v>
      </c>
      <c r="O4446">
        <v>47</v>
      </c>
      <c r="P4446">
        <v>27</v>
      </c>
      <c r="Q4446">
        <v>70</v>
      </c>
      <c r="R4446">
        <v>48</v>
      </c>
      <c r="S4446">
        <v>46</v>
      </c>
      <c r="T4446">
        <v>34</v>
      </c>
      <c r="U4446">
        <v>47</v>
      </c>
      <c r="V4446">
        <v>45</v>
      </c>
      <c r="W4446">
        <v>66</v>
      </c>
    </row>
    <row r="4447" spans="1:28" x14ac:dyDescent="0.25">
      <c r="A4447" t="str">
        <f t="shared" si="69"/>
        <v>Feldbacharbeitslose AusländerInsgesamt</v>
      </c>
      <c r="B4447">
        <v>4446</v>
      </c>
      <c r="C4447">
        <v>604</v>
      </c>
      <c r="D4447" t="s">
        <v>233</v>
      </c>
      <c r="E4447" t="s">
        <v>37</v>
      </c>
      <c r="F4447" t="s">
        <v>48</v>
      </c>
      <c r="G4447">
        <v>126</v>
      </c>
      <c r="H4447">
        <v>67</v>
      </c>
      <c r="I4447">
        <v>130</v>
      </c>
      <c r="J4447">
        <v>70</v>
      </c>
      <c r="K4447">
        <v>132</v>
      </c>
      <c r="L4447">
        <v>70</v>
      </c>
      <c r="M4447">
        <v>130</v>
      </c>
      <c r="N4447">
        <v>78</v>
      </c>
      <c r="O4447">
        <v>146</v>
      </c>
      <c r="P4447">
        <v>78</v>
      </c>
      <c r="Q4447">
        <v>207</v>
      </c>
      <c r="R4447">
        <v>125</v>
      </c>
      <c r="S4447">
        <v>186</v>
      </c>
      <c r="T4447">
        <v>86</v>
      </c>
      <c r="U4447">
        <v>149</v>
      </c>
      <c r="V4447">
        <v>108</v>
      </c>
      <c r="W4447">
        <v>195</v>
      </c>
    </row>
    <row r="4448" spans="1:28" x14ac:dyDescent="0.25">
      <c r="A4448" t="str">
        <f t="shared" si="69"/>
        <v>Feldbacharbeitslose AusländerMänner</v>
      </c>
      <c r="B4448">
        <v>4447</v>
      </c>
      <c r="C4448">
        <v>604</v>
      </c>
      <c r="D4448" t="s">
        <v>233</v>
      </c>
      <c r="E4448" t="s">
        <v>37</v>
      </c>
      <c r="F4448" t="s">
        <v>49</v>
      </c>
      <c r="G4448">
        <v>101</v>
      </c>
      <c r="H4448">
        <v>35</v>
      </c>
      <c r="I4448">
        <v>101</v>
      </c>
      <c r="J4448">
        <v>40</v>
      </c>
      <c r="K4448">
        <v>98</v>
      </c>
      <c r="L4448">
        <v>33</v>
      </c>
      <c r="M4448">
        <v>92</v>
      </c>
      <c r="N4448">
        <v>39</v>
      </c>
      <c r="O4448">
        <v>99</v>
      </c>
      <c r="P4448">
        <v>51</v>
      </c>
      <c r="Q4448">
        <v>137</v>
      </c>
      <c r="R4448">
        <v>77</v>
      </c>
      <c r="S4448">
        <v>140</v>
      </c>
      <c r="T4448">
        <v>52</v>
      </c>
      <c r="U4448">
        <v>102</v>
      </c>
      <c r="V4448">
        <v>63</v>
      </c>
      <c r="W4448">
        <v>129</v>
      </c>
    </row>
    <row r="4449" spans="1:23" x14ac:dyDescent="0.25">
      <c r="A4449" t="str">
        <f t="shared" si="69"/>
        <v>FeldbachGesamteinkommenBruttobezüge Gesamt</v>
      </c>
      <c r="B4449">
        <v>4448</v>
      </c>
      <c r="C4449">
        <v>604</v>
      </c>
      <c r="D4449" t="s">
        <v>233</v>
      </c>
      <c r="E4449" t="s">
        <v>45</v>
      </c>
      <c r="F4449" t="s">
        <v>63</v>
      </c>
      <c r="G4449">
        <v>803531.67547999998</v>
      </c>
      <c r="H4449">
        <v>834606.36540000001</v>
      </c>
      <c r="I4449">
        <v>872697.06761999999</v>
      </c>
      <c r="J4449">
        <v>916695.24161999999</v>
      </c>
      <c r="K4449">
        <v>972758.65852000006</v>
      </c>
      <c r="L4449">
        <v>994581.94230999995</v>
      </c>
      <c r="M4449">
        <v>1036598.52364</v>
      </c>
      <c r="N4449">
        <v>1077076.7329800001</v>
      </c>
    </row>
    <row r="4450" spans="1:23" x14ac:dyDescent="0.25">
      <c r="A4450" t="str">
        <f t="shared" si="69"/>
        <v>FeldbachGesamteinkommenNettobezüge Gesamt</v>
      </c>
      <c r="B4450">
        <v>4449</v>
      </c>
      <c r="C4450">
        <v>604</v>
      </c>
      <c r="D4450" t="s">
        <v>233</v>
      </c>
      <c r="E4450" t="s">
        <v>45</v>
      </c>
      <c r="F4450" t="s">
        <v>64</v>
      </c>
      <c r="G4450">
        <v>605456.15445999999</v>
      </c>
      <c r="H4450">
        <v>632342.34745999996</v>
      </c>
      <c r="I4450">
        <v>657967.79893000005</v>
      </c>
      <c r="J4450">
        <v>688564.59973000002</v>
      </c>
      <c r="K4450">
        <v>727344.83689000004</v>
      </c>
      <c r="L4450">
        <v>758160.74543999997</v>
      </c>
      <c r="M4450">
        <v>787343.55122999998</v>
      </c>
      <c r="N4450">
        <v>813662.11750000005</v>
      </c>
    </row>
    <row r="4451" spans="1:23" x14ac:dyDescent="0.25">
      <c r="A4451" t="str">
        <f t="shared" si="69"/>
        <v>FeldbachGründungsintensitätin % der aktiven Wirtschaftskammermitglieder</v>
      </c>
      <c r="B4451">
        <v>4450</v>
      </c>
      <c r="C4451">
        <v>604</v>
      </c>
      <c r="D4451" t="s">
        <v>233</v>
      </c>
      <c r="E4451" t="s">
        <v>40</v>
      </c>
      <c r="F4451" t="s">
        <v>52</v>
      </c>
      <c r="G4451">
        <v>8.7611869995289702</v>
      </c>
      <c r="H4451">
        <v>8.6965554850944606</v>
      </c>
      <c r="I4451">
        <v>8.3935296603994907</v>
      </c>
      <c r="J4451">
        <v>7.71898100434412</v>
      </c>
      <c r="K4451">
        <v>5.7083738828424204</v>
      </c>
      <c r="L4451">
        <v>7.5070196353911696</v>
      </c>
      <c r="M4451">
        <v>9.2493357109959007</v>
      </c>
      <c r="N4451">
        <v>6.8644106519708901</v>
      </c>
      <c r="O4451">
        <v>8.74951995706218</v>
      </c>
      <c r="P4451">
        <v>9.0805422933792794</v>
      </c>
    </row>
    <row r="4452" spans="1:23" x14ac:dyDescent="0.25">
      <c r="A4452" t="str">
        <f t="shared" si="69"/>
        <v>FeldbachGründungsintensitätje 1.000 Einwohner</v>
      </c>
      <c r="B4452">
        <v>4451</v>
      </c>
      <c r="C4452">
        <v>604</v>
      </c>
      <c r="D4452" t="s">
        <v>233</v>
      </c>
      <c r="E4452" t="s">
        <v>40</v>
      </c>
      <c r="F4452" t="s">
        <v>53</v>
      </c>
      <c r="G4452">
        <v>2.7662517289073301</v>
      </c>
      <c r="H4452">
        <v>2.8907573633022499</v>
      </c>
      <c r="I4452">
        <v>2.8610767106322599</v>
      </c>
      <c r="J4452">
        <v>2.7218023076621001</v>
      </c>
      <c r="K4452">
        <v>2.0951261254179698</v>
      </c>
      <c r="L4452">
        <v>2.7655218566823501</v>
      </c>
      <c r="M4452">
        <v>3.4982877831891499</v>
      </c>
      <c r="N4452">
        <v>2.7632680183352898</v>
      </c>
      <c r="O4452">
        <v>3.5972810136211799</v>
      </c>
      <c r="P4452">
        <v>3.8572598591331602</v>
      </c>
    </row>
    <row r="4453" spans="1:23" x14ac:dyDescent="0.25">
      <c r="A4453" t="str">
        <f t="shared" si="69"/>
        <v>FeldbachKammermitgliedschaftenAktiv</v>
      </c>
      <c r="B4453">
        <v>4452</v>
      </c>
      <c r="C4453">
        <v>604</v>
      </c>
      <c r="D4453" t="s">
        <v>233</v>
      </c>
      <c r="E4453" t="s">
        <v>39</v>
      </c>
      <c r="F4453" t="s">
        <v>50</v>
      </c>
      <c r="G4453">
        <v>2123</v>
      </c>
      <c r="H4453">
        <v>2238</v>
      </c>
      <c r="I4453">
        <v>2297</v>
      </c>
      <c r="J4453">
        <v>2379</v>
      </c>
      <c r="K4453">
        <v>2480</v>
      </c>
      <c r="L4453">
        <v>2489</v>
      </c>
      <c r="M4453">
        <v>2550</v>
      </c>
      <c r="N4453">
        <v>2709</v>
      </c>
      <c r="O4453">
        <v>2789</v>
      </c>
      <c r="P4453">
        <v>2762</v>
      </c>
      <c r="Q4453">
        <v>2853</v>
      </c>
      <c r="R4453">
        <v>2848</v>
      </c>
      <c r="S4453">
        <v>2960</v>
      </c>
      <c r="T4453">
        <v>2948</v>
      </c>
      <c r="U4453">
        <v>3004</v>
      </c>
      <c r="V4453">
        <v>3003</v>
      </c>
      <c r="W4453">
        <v>2</v>
      </c>
    </row>
    <row r="4454" spans="1:23" x14ac:dyDescent="0.25">
      <c r="A4454" t="str">
        <f t="shared" si="69"/>
        <v>FeldbachKammermitgliedschaftenInsgesamt</v>
      </c>
      <c r="B4454">
        <v>4453</v>
      </c>
      <c r="C4454">
        <v>604</v>
      </c>
      <c r="D4454" t="s">
        <v>233</v>
      </c>
      <c r="E4454" t="s">
        <v>39</v>
      </c>
      <c r="F4454" t="s">
        <v>48</v>
      </c>
      <c r="G4454">
        <v>2607</v>
      </c>
      <c r="H4454">
        <v>2743</v>
      </c>
      <c r="I4454">
        <v>2820</v>
      </c>
      <c r="J4454">
        <v>2918</v>
      </c>
      <c r="K4454">
        <v>3029</v>
      </c>
      <c r="L4454">
        <v>3033</v>
      </c>
      <c r="M4454">
        <v>3098</v>
      </c>
      <c r="N4454">
        <v>3263</v>
      </c>
      <c r="O4454">
        <v>3308</v>
      </c>
      <c r="P4454">
        <v>3328</v>
      </c>
      <c r="Q4454">
        <v>3405</v>
      </c>
      <c r="R4454">
        <v>3452</v>
      </c>
      <c r="S4454">
        <v>3546</v>
      </c>
      <c r="T4454">
        <v>3588</v>
      </c>
      <c r="U4454">
        <v>3661</v>
      </c>
      <c r="V4454">
        <v>3726</v>
      </c>
      <c r="W4454">
        <v>2</v>
      </c>
    </row>
    <row r="4455" spans="1:23" x14ac:dyDescent="0.25">
      <c r="A4455" t="str">
        <f t="shared" si="69"/>
        <v>FeldbachKammermitgliedschaftenRuhend</v>
      </c>
      <c r="B4455">
        <v>4454</v>
      </c>
      <c r="C4455">
        <v>604</v>
      </c>
      <c r="D4455" t="s">
        <v>233</v>
      </c>
      <c r="E4455" t="s">
        <v>39</v>
      </c>
      <c r="F4455" t="s">
        <v>51</v>
      </c>
      <c r="G4455">
        <v>484</v>
      </c>
      <c r="H4455">
        <v>505</v>
      </c>
      <c r="I4455">
        <v>523</v>
      </c>
      <c r="J4455">
        <v>539</v>
      </c>
      <c r="K4455">
        <v>549</v>
      </c>
      <c r="L4455">
        <v>544</v>
      </c>
      <c r="M4455">
        <v>548</v>
      </c>
      <c r="N4455">
        <v>554</v>
      </c>
      <c r="O4455">
        <v>519</v>
      </c>
      <c r="P4455">
        <v>566</v>
      </c>
      <c r="Q4455">
        <v>552</v>
      </c>
      <c r="R4455">
        <v>604</v>
      </c>
      <c r="S4455">
        <v>586</v>
      </c>
      <c r="T4455">
        <v>640</v>
      </c>
      <c r="U4455">
        <v>657</v>
      </c>
      <c r="V4455">
        <v>723</v>
      </c>
      <c r="W4455">
        <v>0</v>
      </c>
    </row>
    <row r="4456" spans="1:23" x14ac:dyDescent="0.25">
      <c r="A4456" t="str">
        <f t="shared" si="69"/>
        <v>FeldbachLehrlinge1. Lehrjahr, männlich</v>
      </c>
      <c r="B4456">
        <v>4455</v>
      </c>
      <c r="C4456">
        <v>604</v>
      </c>
      <c r="D4456" t="s">
        <v>233</v>
      </c>
      <c r="E4456" t="s">
        <v>46</v>
      </c>
      <c r="F4456" t="s">
        <v>65</v>
      </c>
      <c r="G4456">
        <v>165</v>
      </c>
      <c r="H4456">
        <v>188</v>
      </c>
      <c r="I4456">
        <v>167</v>
      </c>
      <c r="J4456">
        <v>197</v>
      </c>
      <c r="K4456">
        <v>178</v>
      </c>
      <c r="L4456">
        <v>191</v>
      </c>
      <c r="M4456">
        <v>171</v>
      </c>
      <c r="N4456">
        <v>168</v>
      </c>
      <c r="O4456">
        <v>181</v>
      </c>
      <c r="P4456">
        <v>194</v>
      </c>
      <c r="Q4456">
        <v>168</v>
      </c>
    </row>
    <row r="4457" spans="1:23" x14ac:dyDescent="0.25">
      <c r="A4457" t="str">
        <f t="shared" si="69"/>
        <v>FeldbachLehrlinge1. Lehrjahr, weiblich</v>
      </c>
      <c r="B4457">
        <v>4456</v>
      </c>
      <c r="C4457">
        <v>604</v>
      </c>
      <c r="D4457" t="s">
        <v>233</v>
      </c>
      <c r="E4457" t="s">
        <v>46</v>
      </c>
      <c r="F4457" t="s">
        <v>66</v>
      </c>
      <c r="G4457">
        <v>82</v>
      </c>
      <c r="H4457">
        <v>66</v>
      </c>
      <c r="I4457">
        <v>71</v>
      </c>
      <c r="J4457">
        <v>88</v>
      </c>
      <c r="K4457">
        <v>91</v>
      </c>
      <c r="L4457">
        <v>81</v>
      </c>
      <c r="M4457">
        <v>86</v>
      </c>
      <c r="N4457">
        <v>71</v>
      </c>
      <c r="O4457">
        <v>109</v>
      </c>
      <c r="P4457">
        <v>99</v>
      </c>
      <c r="Q4457">
        <v>104</v>
      </c>
    </row>
    <row r="4458" spans="1:23" x14ac:dyDescent="0.25">
      <c r="A4458" t="str">
        <f t="shared" si="69"/>
        <v>FeldbachLehrlinge2. Lehrjahr, männlich</v>
      </c>
      <c r="B4458">
        <v>4457</v>
      </c>
      <c r="C4458">
        <v>604</v>
      </c>
      <c r="D4458" t="s">
        <v>233</v>
      </c>
      <c r="E4458" t="s">
        <v>46</v>
      </c>
      <c r="F4458" t="s">
        <v>67</v>
      </c>
      <c r="G4458">
        <v>194</v>
      </c>
      <c r="H4458">
        <v>167</v>
      </c>
      <c r="I4458">
        <v>180</v>
      </c>
      <c r="J4458">
        <v>167</v>
      </c>
      <c r="K4458">
        <v>204</v>
      </c>
      <c r="L4458">
        <v>178</v>
      </c>
      <c r="M4458">
        <v>193</v>
      </c>
      <c r="N4458">
        <v>168</v>
      </c>
      <c r="O4458">
        <v>177</v>
      </c>
      <c r="P4458">
        <v>180</v>
      </c>
      <c r="Q4458">
        <v>173</v>
      </c>
    </row>
    <row r="4459" spans="1:23" x14ac:dyDescent="0.25">
      <c r="A4459" t="str">
        <f t="shared" si="69"/>
        <v>FeldbachLehrlinge2. Lehrjahr, weiblich</v>
      </c>
      <c r="B4459">
        <v>4458</v>
      </c>
      <c r="C4459">
        <v>604</v>
      </c>
      <c r="D4459" t="s">
        <v>233</v>
      </c>
      <c r="E4459" t="s">
        <v>46</v>
      </c>
      <c r="F4459" t="s">
        <v>68</v>
      </c>
      <c r="G4459">
        <v>77</v>
      </c>
      <c r="H4459">
        <v>80</v>
      </c>
      <c r="I4459">
        <v>73</v>
      </c>
      <c r="J4459">
        <v>73</v>
      </c>
      <c r="K4459">
        <v>89</v>
      </c>
      <c r="L4459">
        <v>92</v>
      </c>
      <c r="M4459">
        <v>79</v>
      </c>
      <c r="N4459">
        <v>76</v>
      </c>
      <c r="O4459">
        <v>105</v>
      </c>
      <c r="P4459">
        <v>98</v>
      </c>
      <c r="Q4459">
        <v>90</v>
      </c>
    </row>
    <row r="4460" spans="1:23" x14ac:dyDescent="0.25">
      <c r="A4460" t="str">
        <f t="shared" si="69"/>
        <v>FeldbachLehrlinge3. Lehrjahr, männlich</v>
      </c>
      <c r="B4460">
        <v>4459</v>
      </c>
      <c r="C4460">
        <v>604</v>
      </c>
      <c r="D4460" t="s">
        <v>233</v>
      </c>
      <c r="E4460" t="s">
        <v>46</v>
      </c>
      <c r="F4460" t="s">
        <v>69</v>
      </c>
      <c r="G4460">
        <v>183</v>
      </c>
      <c r="H4460">
        <v>190</v>
      </c>
      <c r="I4460">
        <v>156</v>
      </c>
      <c r="J4460">
        <v>175</v>
      </c>
      <c r="K4460">
        <v>163</v>
      </c>
      <c r="L4460">
        <v>201</v>
      </c>
      <c r="M4460">
        <v>175</v>
      </c>
      <c r="N4460">
        <v>189</v>
      </c>
      <c r="O4460">
        <v>170</v>
      </c>
      <c r="P4460">
        <v>159</v>
      </c>
      <c r="Q4460">
        <v>157</v>
      </c>
    </row>
    <row r="4461" spans="1:23" x14ac:dyDescent="0.25">
      <c r="A4461" t="str">
        <f t="shared" si="69"/>
        <v>FeldbachLehrlinge3. Lehrjahr, weiblich</v>
      </c>
      <c r="B4461">
        <v>4460</v>
      </c>
      <c r="C4461">
        <v>604</v>
      </c>
      <c r="D4461" t="s">
        <v>233</v>
      </c>
      <c r="E4461" t="s">
        <v>46</v>
      </c>
      <c r="F4461" t="s">
        <v>70</v>
      </c>
      <c r="G4461">
        <v>69</v>
      </c>
      <c r="H4461">
        <v>72</v>
      </c>
      <c r="I4461">
        <v>75</v>
      </c>
      <c r="J4461">
        <v>63</v>
      </c>
      <c r="K4461">
        <v>72</v>
      </c>
      <c r="L4461">
        <v>78</v>
      </c>
      <c r="M4461">
        <v>86</v>
      </c>
      <c r="N4461">
        <v>75</v>
      </c>
      <c r="O4461">
        <v>90</v>
      </c>
      <c r="P4461">
        <v>93</v>
      </c>
      <c r="Q4461">
        <v>83</v>
      </c>
    </row>
    <row r="4462" spans="1:23" x14ac:dyDescent="0.25">
      <c r="A4462" t="str">
        <f t="shared" si="69"/>
        <v>FeldbachLehrlinge4. Lehrjahr, männlich</v>
      </c>
      <c r="B4462">
        <v>4461</v>
      </c>
      <c r="C4462">
        <v>604</v>
      </c>
      <c r="D4462" t="s">
        <v>233</v>
      </c>
      <c r="E4462" t="s">
        <v>46</v>
      </c>
      <c r="F4462" t="s">
        <v>71</v>
      </c>
      <c r="G4462">
        <v>98</v>
      </c>
      <c r="H4462">
        <v>82</v>
      </c>
      <c r="I4462">
        <v>93</v>
      </c>
      <c r="J4462">
        <v>70</v>
      </c>
      <c r="K4462">
        <v>75</v>
      </c>
      <c r="L4462">
        <v>90</v>
      </c>
      <c r="M4462">
        <v>92</v>
      </c>
      <c r="N4462">
        <v>76</v>
      </c>
      <c r="O4462">
        <v>88</v>
      </c>
      <c r="P4462">
        <v>96</v>
      </c>
      <c r="Q4462">
        <v>63</v>
      </c>
    </row>
    <row r="4463" spans="1:23" x14ac:dyDescent="0.25">
      <c r="A4463" t="str">
        <f t="shared" si="69"/>
        <v>FeldbachLehrlinge4. Lehrjahr, weiblich</v>
      </c>
      <c r="B4463">
        <v>4462</v>
      </c>
      <c r="C4463">
        <v>604</v>
      </c>
      <c r="D4463" t="s">
        <v>233</v>
      </c>
      <c r="E4463" t="s">
        <v>46</v>
      </c>
      <c r="F4463" t="s">
        <v>72</v>
      </c>
      <c r="G4463">
        <v>9</v>
      </c>
      <c r="H4463">
        <v>11</v>
      </c>
      <c r="I4463">
        <v>9</v>
      </c>
      <c r="J4463">
        <v>11</v>
      </c>
      <c r="K4463">
        <v>9</v>
      </c>
      <c r="L4463">
        <v>13</v>
      </c>
      <c r="M4463">
        <v>11</v>
      </c>
      <c r="N4463">
        <v>11</v>
      </c>
      <c r="O4463">
        <v>7</v>
      </c>
      <c r="P4463">
        <v>10</v>
      </c>
      <c r="Q4463">
        <v>9</v>
      </c>
    </row>
    <row r="4464" spans="1:23" x14ac:dyDescent="0.25">
      <c r="A4464" t="str">
        <f t="shared" si="69"/>
        <v>FeldbachLehrlingeFrauen</v>
      </c>
      <c r="B4464">
        <v>4463</v>
      </c>
      <c r="C4464">
        <v>604</v>
      </c>
      <c r="D4464" t="s">
        <v>233</v>
      </c>
      <c r="E4464" t="s">
        <v>46</v>
      </c>
      <c r="F4464" t="s">
        <v>47</v>
      </c>
      <c r="G4464">
        <v>237</v>
      </c>
      <c r="H4464">
        <v>229</v>
      </c>
      <c r="I4464">
        <v>228</v>
      </c>
      <c r="J4464">
        <v>235</v>
      </c>
      <c r="K4464">
        <v>261</v>
      </c>
      <c r="L4464">
        <v>264</v>
      </c>
      <c r="M4464">
        <v>262</v>
      </c>
      <c r="N4464">
        <v>233</v>
      </c>
      <c r="O4464">
        <v>311</v>
      </c>
      <c r="P4464">
        <v>300</v>
      </c>
      <c r="Q4464">
        <v>286</v>
      </c>
    </row>
    <row r="4465" spans="1:23" x14ac:dyDescent="0.25">
      <c r="A4465" t="str">
        <f t="shared" si="69"/>
        <v>FeldbachLehrlingeInsgesamt</v>
      </c>
      <c r="B4465">
        <v>4464</v>
      </c>
      <c r="C4465">
        <v>604</v>
      </c>
      <c r="D4465" t="s">
        <v>233</v>
      </c>
      <c r="E4465" t="s">
        <v>46</v>
      </c>
      <c r="F4465" t="s">
        <v>48</v>
      </c>
      <c r="G4465">
        <v>877</v>
      </c>
      <c r="H4465">
        <v>856</v>
      </c>
      <c r="I4465">
        <v>824</v>
      </c>
      <c r="J4465">
        <v>844</v>
      </c>
      <c r="K4465">
        <v>881</v>
      </c>
      <c r="L4465">
        <v>924</v>
      </c>
      <c r="M4465">
        <v>893</v>
      </c>
      <c r="N4465">
        <v>834</v>
      </c>
      <c r="O4465">
        <v>927</v>
      </c>
      <c r="P4465">
        <v>929</v>
      </c>
      <c r="Q4465">
        <v>847</v>
      </c>
    </row>
    <row r="4466" spans="1:23" x14ac:dyDescent="0.25">
      <c r="A4466" t="str">
        <f t="shared" si="69"/>
        <v>FeldbachLehrlingeMänner</v>
      </c>
      <c r="B4466">
        <v>4465</v>
      </c>
      <c r="C4466">
        <v>604</v>
      </c>
      <c r="D4466" t="s">
        <v>233</v>
      </c>
      <c r="E4466" t="s">
        <v>46</v>
      </c>
      <c r="F4466" t="s">
        <v>49</v>
      </c>
      <c r="G4466">
        <v>640</v>
      </c>
      <c r="H4466">
        <v>627</v>
      </c>
      <c r="I4466">
        <v>596</v>
      </c>
      <c r="J4466">
        <v>609</v>
      </c>
      <c r="K4466">
        <v>620</v>
      </c>
      <c r="L4466">
        <v>660</v>
      </c>
      <c r="M4466">
        <v>631</v>
      </c>
      <c r="N4466">
        <v>601</v>
      </c>
      <c r="O4466">
        <v>616</v>
      </c>
      <c r="P4466">
        <v>629</v>
      </c>
      <c r="Q4466">
        <v>561</v>
      </c>
    </row>
    <row r="4467" spans="1:23" x14ac:dyDescent="0.25">
      <c r="A4467" t="str">
        <f t="shared" si="69"/>
        <v>FeldbachNeugründungenInsgesamt</v>
      </c>
      <c r="B4467">
        <v>4466</v>
      </c>
      <c r="C4467">
        <v>604</v>
      </c>
      <c r="D4467" t="s">
        <v>233</v>
      </c>
      <c r="E4467" t="s">
        <v>41</v>
      </c>
      <c r="F4467" t="s">
        <v>48</v>
      </c>
      <c r="G4467">
        <v>186</v>
      </c>
      <c r="H4467">
        <v>194.628911756414</v>
      </c>
      <c r="I4467">
        <v>192.79937629937601</v>
      </c>
      <c r="J4467">
        <v>183.63455809334701</v>
      </c>
      <c r="K4467">
        <v>141.56767229449201</v>
      </c>
      <c r="L4467">
        <v>186.849718724886</v>
      </c>
      <c r="M4467">
        <v>235.85806063039601</v>
      </c>
      <c r="N4467">
        <v>185.956884561891</v>
      </c>
      <c r="O4467">
        <v>241.661741214058</v>
      </c>
      <c r="P4467">
        <v>258.613844515442</v>
      </c>
    </row>
    <row r="4468" spans="1:23" x14ac:dyDescent="0.25">
      <c r="A4468" t="str">
        <f t="shared" si="69"/>
        <v>FeldbachPensionisteneinkommenBrutto_Schnitt</v>
      </c>
      <c r="B4468">
        <v>4467</v>
      </c>
      <c r="C4468">
        <v>604</v>
      </c>
      <c r="D4468" t="s">
        <v>233</v>
      </c>
      <c r="E4468" t="s">
        <v>44</v>
      </c>
      <c r="F4468" t="s">
        <v>54</v>
      </c>
      <c r="G4468">
        <v>12510.524194870401</v>
      </c>
      <c r="H4468">
        <v>12362.8969200632</v>
      </c>
      <c r="I4468">
        <v>12800.5919563855</v>
      </c>
      <c r="J4468">
        <v>13275.511728502801</v>
      </c>
      <c r="K4468">
        <v>13846.751182841999</v>
      </c>
      <c r="L4468">
        <v>14866.4610189056</v>
      </c>
      <c r="M4468">
        <v>15256.7297196205</v>
      </c>
      <c r="N4468">
        <v>15715.8218191617</v>
      </c>
    </row>
    <row r="4469" spans="1:23" x14ac:dyDescent="0.25">
      <c r="A4469" t="str">
        <f t="shared" si="69"/>
        <v>FeldbachPensionisteneinkommenBruttobezüge 1000 EUR</v>
      </c>
      <c r="B4469">
        <v>4468</v>
      </c>
      <c r="C4469">
        <v>604</v>
      </c>
      <c r="D4469" t="s">
        <v>233</v>
      </c>
      <c r="E4469" t="s">
        <v>44</v>
      </c>
      <c r="F4469" t="s">
        <v>55</v>
      </c>
      <c r="G4469">
        <v>189259.21002</v>
      </c>
      <c r="H4469">
        <v>195642.84375999999</v>
      </c>
      <c r="I4469">
        <v>204271.84643999999</v>
      </c>
      <c r="J4469">
        <v>212899.38159</v>
      </c>
      <c r="K4469">
        <v>224995.85996999999</v>
      </c>
      <c r="L4469">
        <v>238264.77075</v>
      </c>
      <c r="M4469">
        <v>250851.15005</v>
      </c>
      <c r="N4469">
        <v>262454.22438000003</v>
      </c>
    </row>
    <row r="4470" spans="1:23" x14ac:dyDescent="0.25">
      <c r="A4470" t="str">
        <f t="shared" si="69"/>
        <v>FeldbachPensionisteneinkommenBruttobezüge Fälle</v>
      </c>
      <c r="B4470">
        <v>4469</v>
      </c>
      <c r="C4470">
        <v>604</v>
      </c>
      <c r="D4470" t="s">
        <v>233</v>
      </c>
      <c r="E4470" t="s">
        <v>44</v>
      </c>
      <c r="F4470" t="s">
        <v>56</v>
      </c>
      <c r="G4470">
        <v>15128</v>
      </c>
      <c r="H4470">
        <v>15825</v>
      </c>
      <c r="I4470">
        <v>15958</v>
      </c>
      <c r="J4470">
        <v>16037</v>
      </c>
      <c r="K4470">
        <v>16249</v>
      </c>
      <c r="L4470">
        <v>16027</v>
      </c>
      <c r="M4470">
        <v>16442</v>
      </c>
      <c r="N4470">
        <v>16700</v>
      </c>
    </row>
    <row r="4471" spans="1:23" x14ac:dyDescent="0.25">
      <c r="A4471" t="str">
        <f t="shared" si="69"/>
        <v>FeldbachPensionisteneinkommenLohnsteuer 1000 EUR</v>
      </c>
      <c r="B4471">
        <v>4470</v>
      </c>
      <c r="C4471">
        <v>604</v>
      </c>
      <c r="D4471" t="s">
        <v>233</v>
      </c>
      <c r="E4471" t="s">
        <v>44</v>
      </c>
      <c r="F4471" t="s">
        <v>57</v>
      </c>
      <c r="G4471">
        <v>14826.364380000001</v>
      </c>
      <c r="H4471">
        <v>13900.141180000001</v>
      </c>
      <c r="I4471">
        <v>15138.801659999999</v>
      </c>
      <c r="J4471">
        <v>16505.35181</v>
      </c>
      <c r="K4471">
        <v>18357.886589999998</v>
      </c>
      <c r="L4471">
        <v>17613.595669999999</v>
      </c>
      <c r="M4471">
        <v>19591.378820000002</v>
      </c>
      <c r="N4471">
        <v>21772.96974</v>
      </c>
    </row>
    <row r="4472" spans="1:23" x14ac:dyDescent="0.25">
      <c r="A4472" t="str">
        <f t="shared" si="69"/>
        <v>FeldbachPensionisteneinkommenLohnsteuer Fälle</v>
      </c>
      <c r="B4472">
        <v>4471</v>
      </c>
      <c r="C4472">
        <v>604</v>
      </c>
      <c r="D4472" t="s">
        <v>233</v>
      </c>
      <c r="E4472" t="s">
        <v>44</v>
      </c>
      <c r="F4472" t="s">
        <v>58</v>
      </c>
      <c r="G4472">
        <v>5175</v>
      </c>
      <c r="H4472">
        <v>4886</v>
      </c>
      <c r="I4472">
        <v>5252</v>
      </c>
      <c r="J4472">
        <v>5977</v>
      </c>
      <c r="K4472">
        <v>6327</v>
      </c>
      <c r="L4472">
        <v>6063</v>
      </c>
      <c r="M4472">
        <v>6548</v>
      </c>
      <c r="N4472">
        <v>6985</v>
      </c>
    </row>
    <row r="4473" spans="1:23" x14ac:dyDescent="0.25">
      <c r="A4473" t="str">
        <f t="shared" si="69"/>
        <v>FeldbachPensionisteneinkommenNetto_Schnitt</v>
      </c>
      <c r="B4473">
        <v>4472</v>
      </c>
      <c r="C4473">
        <v>604</v>
      </c>
      <c r="D4473" t="s">
        <v>233</v>
      </c>
      <c r="E4473" t="s">
        <v>44</v>
      </c>
      <c r="F4473" t="s">
        <v>59</v>
      </c>
      <c r="G4473">
        <v>10919.136760312</v>
      </c>
      <c r="H4473">
        <v>10827.836939020501</v>
      </c>
      <c r="I4473">
        <v>11165.511090362201</v>
      </c>
      <c r="J4473">
        <v>11541.6531034483</v>
      </c>
      <c r="K4473">
        <v>11971.331023447599</v>
      </c>
      <c r="L4473">
        <v>12960.4651669058</v>
      </c>
      <c r="M4473">
        <v>13233.593454567599</v>
      </c>
      <c r="N4473">
        <v>13555.133291018001</v>
      </c>
    </row>
    <row r="4474" spans="1:23" x14ac:dyDescent="0.25">
      <c r="A4474" t="str">
        <f t="shared" si="69"/>
        <v>FeldbachPensionisteneinkommenNettobezüge 1000 EUR</v>
      </c>
      <c r="B4474">
        <v>4473</v>
      </c>
      <c r="C4474">
        <v>604</v>
      </c>
      <c r="D4474" t="s">
        <v>233</v>
      </c>
      <c r="E4474" t="s">
        <v>44</v>
      </c>
      <c r="F4474" t="s">
        <v>60</v>
      </c>
      <c r="G4474">
        <v>165184.70091000001</v>
      </c>
      <c r="H4474">
        <v>171350.51955999999</v>
      </c>
      <c r="I4474">
        <v>178179.22597999999</v>
      </c>
      <c r="J4474">
        <v>185093.49082000001</v>
      </c>
      <c r="K4474">
        <v>194522.15779999999</v>
      </c>
      <c r="L4474">
        <v>207717.37523000001</v>
      </c>
      <c r="M4474">
        <v>217586.74358000001</v>
      </c>
      <c r="N4474">
        <v>226370.72596000001</v>
      </c>
    </row>
    <row r="4475" spans="1:23" x14ac:dyDescent="0.25">
      <c r="A4475" t="str">
        <f t="shared" si="69"/>
        <v>FeldbachPensionisteneinkommenSV-Beiträge 1000 EUR</v>
      </c>
      <c r="B4475">
        <v>4474</v>
      </c>
      <c r="C4475">
        <v>604</v>
      </c>
      <c r="D4475" t="s">
        <v>233</v>
      </c>
      <c r="E4475" t="s">
        <v>44</v>
      </c>
      <c r="F4475" t="s">
        <v>61</v>
      </c>
      <c r="G4475">
        <v>9248.14473</v>
      </c>
      <c r="H4475">
        <v>10392.18302</v>
      </c>
      <c r="I4475">
        <v>10953.818799999999</v>
      </c>
      <c r="J4475">
        <v>11300.53896</v>
      </c>
      <c r="K4475">
        <v>12115.81558</v>
      </c>
      <c r="L4475">
        <v>12933.799849999999</v>
      </c>
      <c r="M4475">
        <v>13673.02765</v>
      </c>
      <c r="N4475">
        <v>14310.528679999999</v>
      </c>
    </row>
    <row r="4476" spans="1:23" x14ac:dyDescent="0.25">
      <c r="A4476" t="str">
        <f t="shared" si="69"/>
        <v>FeldbachPensionisteneinkommenSV-Beiträge Fälle</v>
      </c>
      <c r="B4476">
        <v>4475</v>
      </c>
      <c r="C4476">
        <v>604</v>
      </c>
      <c r="D4476" t="s">
        <v>233</v>
      </c>
      <c r="E4476" t="s">
        <v>44</v>
      </c>
      <c r="F4476" t="s">
        <v>62</v>
      </c>
      <c r="G4476">
        <v>14816</v>
      </c>
      <c r="H4476">
        <v>14981</v>
      </c>
      <c r="I4476">
        <v>15128</v>
      </c>
      <c r="J4476">
        <v>15187</v>
      </c>
      <c r="K4476">
        <v>15407</v>
      </c>
      <c r="L4476">
        <v>15700</v>
      </c>
      <c r="M4476">
        <v>16095</v>
      </c>
      <c r="N4476">
        <v>16357</v>
      </c>
    </row>
    <row r="4477" spans="1:23" x14ac:dyDescent="0.25">
      <c r="A4477" t="str">
        <f t="shared" si="69"/>
        <v>FeldbachUnselbstständig BeschäftigteFrauen</v>
      </c>
      <c r="B4477">
        <v>4476</v>
      </c>
      <c r="C4477">
        <v>604</v>
      </c>
      <c r="D4477" t="s">
        <v>233</v>
      </c>
      <c r="E4477" t="s">
        <v>38</v>
      </c>
      <c r="F4477" t="s">
        <v>47</v>
      </c>
      <c r="G4477">
        <v>4903</v>
      </c>
      <c r="H4477">
        <v>5232</v>
      </c>
      <c r="I4477">
        <v>4992</v>
      </c>
      <c r="J4477">
        <v>5261</v>
      </c>
      <c r="K4477">
        <v>5018</v>
      </c>
      <c r="L4477">
        <v>5252</v>
      </c>
      <c r="M4477">
        <v>5077</v>
      </c>
      <c r="N4477">
        <v>5539</v>
      </c>
      <c r="O4477">
        <v>10348</v>
      </c>
      <c r="P4477">
        <v>10923</v>
      </c>
      <c r="Q4477">
        <v>10535</v>
      </c>
      <c r="R4477">
        <v>10856</v>
      </c>
      <c r="S4477">
        <v>10588</v>
      </c>
      <c r="T4477">
        <v>11000</v>
      </c>
      <c r="U4477">
        <v>10941</v>
      </c>
      <c r="V4477">
        <v>11301</v>
      </c>
      <c r="W4477">
        <v>10973</v>
      </c>
    </row>
    <row r="4478" spans="1:23" x14ac:dyDescent="0.25">
      <c r="A4478" t="str">
        <f t="shared" si="69"/>
        <v>FeldbachUnselbstständig BeschäftigteInsgesamt</v>
      </c>
      <c r="B4478">
        <v>4477</v>
      </c>
      <c r="C4478">
        <v>604</v>
      </c>
      <c r="D4478" t="s">
        <v>233</v>
      </c>
      <c r="E4478" t="s">
        <v>38</v>
      </c>
      <c r="F4478" t="s">
        <v>48</v>
      </c>
      <c r="G4478">
        <v>10852</v>
      </c>
      <c r="H4478">
        <v>12613</v>
      </c>
      <c r="I4478">
        <v>11029</v>
      </c>
      <c r="J4478">
        <v>12574</v>
      </c>
      <c r="K4478">
        <v>10981</v>
      </c>
      <c r="L4478">
        <v>12695</v>
      </c>
      <c r="M4478">
        <v>11362</v>
      </c>
      <c r="N4478">
        <v>13137</v>
      </c>
      <c r="O4478">
        <v>22912</v>
      </c>
      <c r="P4478">
        <v>25416</v>
      </c>
      <c r="Q4478">
        <v>22719</v>
      </c>
      <c r="R4478">
        <v>24892</v>
      </c>
      <c r="S4478">
        <v>22654</v>
      </c>
      <c r="T4478">
        <v>25161</v>
      </c>
      <c r="U4478">
        <v>23226</v>
      </c>
      <c r="V4478">
        <v>25399</v>
      </c>
      <c r="W4478">
        <v>23204</v>
      </c>
    </row>
    <row r="4479" spans="1:23" x14ac:dyDescent="0.25">
      <c r="A4479" t="str">
        <f t="shared" si="69"/>
        <v>FeldbachUnselbstständig BeschäftigteMänner</v>
      </c>
      <c r="B4479">
        <v>4478</v>
      </c>
      <c r="C4479">
        <v>604</v>
      </c>
      <c r="D4479" t="s">
        <v>233</v>
      </c>
      <c r="E4479" t="s">
        <v>38</v>
      </c>
      <c r="F4479" t="s">
        <v>49</v>
      </c>
      <c r="G4479">
        <v>5949</v>
      </c>
      <c r="H4479">
        <v>7381</v>
      </c>
      <c r="I4479">
        <v>6037</v>
      </c>
      <c r="J4479">
        <v>7313</v>
      </c>
      <c r="K4479">
        <v>5963</v>
      </c>
      <c r="L4479">
        <v>7443</v>
      </c>
      <c r="M4479">
        <v>6285</v>
      </c>
      <c r="N4479">
        <v>7598</v>
      </c>
      <c r="O4479">
        <v>12564</v>
      </c>
      <c r="P4479">
        <v>14493</v>
      </c>
      <c r="Q4479">
        <v>12184</v>
      </c>
      <c r="R4479">
        <v>14036</v>
      </c>
      <c r="S4479">
        <v>12066</v>
      </c>
      <c r="T4479">
        <v>14161</v>
      </c>
      <c r="U4479">
        <v>12285</v>
      </c>
      <c r="V4479">
        <v>14098</v>
      </c>
      <c r="W4479">
        <v>12231</v>
      </c>
    </row>
    <row r="4480" spans="1:23" x14ac:dyDescent="0.25">
      <c r="A4480" t="str">
        <f t="shared" si="69"/>
        <v>FeldbachWohnbevölkerungInsgesamt</v>
      </c>
      <c r="B4480">
        <v>4479</v>
      </c>
      <c r="C4480">
        <v>604</v>
      </c>
      <c r="D4480" t="s">
        <v>233</v>
      </c>
      <c r="E4480" t="s">
        <v>42</v>
      </c>
      <c r="F4480" t="s">
        <v>48</v>
      </c>
      <c r="G4480">
        <v>67239</v>
      </c>
      <c r="H4480">
        <v>67328</v>
      </c>
      <c r="I4480">
        <v>67387</v>
      </c>
      <c r="J4480">
        <v>67468</v>
      </c>
      <c r="K4480">
        <v>67570</v>
      </c>
      <c r="L4480">
        <v>67564</v>
      </c>
      <c r="M4480">
        <v>67421</v>
      </c>
      <c r="N4480">
        <v>67296</v>
      </c>
      <c r="O4480">
        <v>67179</v>
      </c>
      <c r="P4480">
        <v>66990</v>
      </c>
      <c r="Q4480">
        <v>66784</v>
      </c>
    </row>
    <row r="4481" spans="1:23" x14ac:dyDescent="0.25">
      <c r="A4481" t="str">
        <f t="shared" si="69"/>
        <v>FürstenfeldArbeitnehmereinkommenBrutto_Schnitt</v>
      </c>
      <c r="B4481">
        <v>4480</v>
      </c>
      <c r="C4481">
        <v>605</v>
      </c>
      <c r="D4481" t="s">
        <v>234</v>
      </c>
      <c r="E4481" t="s">
        <v>43</v>
      </c>
      <c r="F4481" t="s">
        <v>54</v>
      </c>
      <c r="G4481">
        <v>22177.565860095099</v>
      </c>
      <c r="H4481">
        <v>22302.0425569525</v>
      </c>
      <c r="I4481">
        <v>22905.9828162425</v>
      </c>
      <c r="J4481">
        <v>23644.437384559202</v>
      </c>
      <c r="K4481">
        <v>24152.4696271186</v>
      </c>
      <c r="L4481">
        <v>24115.390081344402</v>
      </c>
      <c r="M4481">
        <v>25087.3947054655</v>
      </c>
      <c r="N4481">
        <v>25357.4864411944</v>
      </c>
    </row>
    <row r="4482" spans="1:23" x14ac:dyDescent="0.25">
      <c r="A4482" t="str">
        <f t="shared" si="69"/>
        <v>FürstenfeldArbeitnehmereinkommenBruttobezüge 1000 EUR</v>
      </c>
      <c r="B4482">
        <v>4481</v>
      </c>
      <c r="C4482">
        <v>605</v>
      </c>
      <c r="D4482" t="s">
        <v>234</v>
      </c>
      <c r="E4482" t="s">
        <v>43</v>
      </c>
      <c r="F4482" t="s">
        <v>55</v>
      </c>
      <c r="G4482">
        <v>228584.17131999999</v>
      </c>
      <c r="H4482">
        <v>235933.30820999999</v>
      </c>
      <c r="I4482">
        <v>244819.14434</v>
      </c>
      <c r="J4482">
        <v>259095.74486000001</v>
      </c>
      <c r="K4482">
        <v>270749.18452000001</v>
      </c>
      <c r="L4482">
        <v>269778.86884000001</v>
      </c>
      <c r="M4482">
        <v>283211.59882999997</v>
      </c>
      <c r="N4482">
        <v>291281.44675</v>
      </c>
    </row>
    <row r="4483" spans="1:23" x14ac:dyDescent="0.25">
      <c r="A4483" t="str">
        <f t="shared" ref="A4483:A4546" si="70">D4483&amp;E4483&amp;F4483</f>
        <v>FürstenfeldArbeitnehmereinkommenBruttobezüge Fälle</v>
      </c>
      <c r="B4483">
        <v>4482</v>
      </c>
      <c r="C4483">
        <v>605</v>
      </c>
      <c r="D4483" t="s">
        <v>234</v>
      </c>
      <c r="E4483" t="s">
        <v>43</v>
      </c>
      <c r="F4483" t="s">
        <v>56</v>
      </c>
      <c r="G4483">
        <v>10307</v>
      </c>
      <c r="H4483">
        <v>10579</v>
      </c>
      <c r="I4483">
        <v>10688</v>
      </c>
      <c r="J4483">
        <v>10958</v>
      </c>
      <c r="K4483">
        <v>11210</v>
      </c>
      <c r="L4483">
        <v>11187</v>
      </c>
      <c r="M4483">
        <v>11289</v>
      </c>
      <c r="N4483">
        <v>11487</v>
      </c>
    </row>
    <row r="4484" spans="1:23" x14ac:dyDescent="0.25">
      <c r="A4484" t="str">
        <f t="shared" si="70"/>
        <v>FürstenfeldArbeitnehmereinkommenLohnsteuer 1000 EUR</v>
      </c>
      <c r="B4484">
        <v>4483</v>
      </c>
      <c r="C4484">
        <v>605</v>
      </c>
      <c r="D4484" t="s">
        <v>234</v>
      </c>
      <c r="E4484" t="s">
        <v>43</v>
      </c>
      <c r="F4484" t="s">
        <v>57</v>
      </c>
      <c r="G4484">
        <v>28780.99958</v>
      </c>
      <c r="H4484">
        <v>28184.983100000001</v>
      </c>
      <c r="I4484">
        <v>30245.471590000001</v>
      </c>
      <c r="J4484">
        <v>33017.626429999997</v>
      </c>
      <c r="K4484">
        <v>36005.621630000001</v>
      </c>
      <c r="L4484">
        <v>32202.159380000001</v>
      </c>
      <c r="M4484">
        <v>34316.71946</v>
      </c>
      <c r="N4484">
        <v>36312.608419999997</v>
      </c>
    </row>
    <row r="4485" spans="1:23" x14ac:dyDescent="0.25">
      <c r="A4485" t="str">
        <f t="shared" si="70"/>
        <v>FürstenfeldArbeitnehmereinkommenLohnsteuer Fälle</v>
      </c>
      <c r="B4485">
        <v>4484</v>
      </c>
      <c r="C4485">
        <v>605</v>
      </c>
      <c r="D4485" t="s">
        <v>234</v>
      </c>
      <c r="E4485" t="s">
        <v>43</v>
      </c>
      <c r="F4485" t="s">
        <v>58</v>
      </c>
      <c r="G4485">
        <v>8301</v>
      </c>
      <c r="H4485">
        <v>8178</v>
      </c>
      <c r="I4485">
        <v>8330</v>
      </c>
      <c r="J4485">
        <v>8564</v>
      </c>
      <c r="K4485">
        <v>8880</v>
      </c>
      <c r="L4485">
        <v>8733</v>
      </c>
      <c r="M4485">
        <v>8924</v>
      </c>
      <c r="N4485">
        <v>9049</v>
      </c>
    </row>
    <row r="4486" spans="1:23" x14ac:dyDescent="0.25">
      <c r="A4486" t="str">
        <f t="shared" si="70"/>
        <v>FürstenfeldArbeitnehmereinkommenNetto_Schnitt</v>
      </c>
      <c r="B4486">
        <v>4485</v>
      </c>
      <c r="C4486">
        <v>605</v>
      </c>
      <c r="D4486" t="s">
        <v>234</v>
      </c>
      <c r="E4486" t="s">
        <v>43</v>
      </c>
      <c r="F4486" t="s">
        <v>59</v>
      </c>
      <c r="G4486">
        <v>15749.964732705899</v>
      </c>
      <c r="H4486">
        <v>15968.024316097901</v>
      </c>
      <c r="I4486">
        <v>16324.248148390699</v>
      </c>
      <c r="J4486">
        <v>16794.8559299142</v>
      </c>
      <c r="K4486">
        <v>17065.995126672598</v>
      </c>
      <c r="L4486">
        <v>17409.655956914299</v>
      </c>
      <c r="M4486">
        <v>18067.996951900099</v>
      </c>
      <c r="N4486">
        <v>18144.1229764081</v>
      </c>
    </row>
    <row r="4487" spans="1:23" x14ac:dyDescent="0.25">
      <c r="A4487" t="str">
        <f t="shared" si="70"/>
        <v>FürstenfeldArbeitnehmereinkommenNettobezüge 1000 EUR</v>
      </c>
      <c r="B4487">
        <v>4486</v>
      </c>
      <c r="C4487">
        <v>605</v>
      </c>
      <c r="D4487" t="s">
        <v>234</v>
      </c>
      <c r="E4487" t="s">
        <v>43</v>
      </c>
      <c r="F4487" t="s">
        <v>60</v>
      </c>
      <c r="G4487">
        <v>162334.88649999999</v>
      </c>
      <c r="H4487">
        <v>168925.72923999999</v>
      </c>
      <c r="I4487">
        <v>174473.56421000001</v>
      </c>
      <c r="J4487">
        <v>184038.03128</v>
      </c>
      <c r="K4487">
        <v>191309.80536999999</v>
      </c>
      <c r="L4487">
        <v>194761.82118999999</v>
      </c>
      <c r="M4487">
        <v>203969.61759000001</v>
      </c>
      <c r="N4487">
        <v>208421.54063</v>
      </c>
    </row>
    <row r="4488" spans="1:23" x14ac:dyDescent="0.25">
      <c r="A4488" t="str">
        <f t="shared" si="70"/>
        <v>FürstenfeldArbeitnehmereinkommenSV-Beiträge 1000 EUR</v>
      </c>
      <c r="B4488">
        <v>4487</v>
      </c>
      <c r="C4488">
        <v>605</v>
      </c>
      <c r="D4488" t="s">
        <v>234</v>
      </c>
      <c r="E4488" t="s">
        <v>43</v>
      </c>
      <c r="F4488" t="s">
        <v>61</v>
      </c>
      <c r="G4488">
        <v>37468.285239999997</v>
      </c>
      <c r="H4488">
        <v>38822.595869999997</v>
      </c>
      <c r="I4488">
        <v>40100.108540000001</v>
      </c>
      <c r="J4488">
        <v>42040.087149999999</v>
      </c>
      <c r="K4488">
        <v>43433.757519999999</v>
      </c>
      <c r="L4488">
        <v>42814.888270000003</v>
      </c>
      <c r="M4488">
        <v>44925.261780000001</v>
      </c>
      <c r="N4488">
        <v>46547.297700000003</v>
      </c>
    </row>
    <row r="4489" spans="1:23" x14ac:dyDescent="0.25">
      <c r="A4489" t="str">
        <f t="shared" si="70"/>
        <v>FürstenfeldArbeitnehmereinkommenSV-Beiträge Fälle</v>
      </c>
      <c r="B4489">
        <v>4488</v>
      </c>
      <c r="C4489">
        <v>605</v>
      </c>
      <c r="D4489" t="s">
        <v>234</v>
      </c>
      <c r="E4489" t="s">
        <v>43</v>
      </c>
      <c r="F4489" t="s">
        <v>62</v>
      </c>
      <c r="G4489">
        <v>9886</v>
      </c>
      <c r="H4489">
        <v>10151</v>
      </c>
      <c r="I4489">
        <v>10265</v>
      </c>
      <c r="J4489">
        <v>10504</v>
      </c>
      <c r="K4489">
        <v>10758</v>
      </c>
      <c r="L4489">
        <v>10639</v>
      </c>
      <c r="M4489">
        <v>10786</v>
      </c>
      <c r="N4489">
        <v>10993</v>
      </c>
    </row>
    <row r="4490" spans="1:23" x14ac:dyDescent="0.25">
      <c r="A4490" t="str">
        <f t="shared" si="70"/>
        <v>FürstenfeldArbeitsloseFrauen</v>
      </c>
      <c r="B4490">
        <v>4489</v>
      </c>
      <c r="C4490">
        <v>605</v>
      </c>
      <c r="D4490" t="s">
        <v>234</v>
      </c>
      <c r="E4490" t="s">
        <v>36</v>
      </c>
      <c r="F4490" t="s">
        <v>47</v>
      </c>
      <c r="G4490">
        <v>270</v>
      </c>
      <c r="H4490">
        <v>241</v>
      </c>
      <c r="I4490">
        <v>302</v>
      </c>
      <c r="J4490">
        <v>288</v>
      </c>
      <c r="K4490">
        <v>346</v>
      </c>
      <c r="L4490">
        <v>309</v>
      </c>
      <c r="M4490">
        <v>354</v>
      </c>
      <c r="N4490">
        <v>309</v>
      </c>
      <c r="O4490">
        <v>302</v>
      </c>
      <c r="P4490">
        <v>249</v>
      </c>
      <c r="Q4490">
        <v>317</v>
      </c>
      <c r="R4490">
        <v>297</v>
      </c>
      <c r="S4490">
        <v>327</v>
      </c>
      <c r="T4490">
        <v>258</v>
      </c>
      <c r="U4490">
        <v>273</v>
      </c>
      <c r="V4490">
        <v>255</v>
      </c>
      <c r="W4490">
        <v>285</v>
      </c>
    </row>
    <row r="4491" spans="1:23" x14ac:dyDescent="0.25">
      <c r="A4491" t="str">
        <f t="shared" si="70"/>
        <v>FürstenfeldArbeitsloseInsgesamt</v>
      </c>
      <c r="B4491">
        <v>4490</v>
      </c>
      <c r="C4491">
        <v>605</v>
      </c>
      <c r="D4491" t="s">
        <v>234</v>
      </c>
      <c r="E4491" t="s">
        <v>36</v>
      </c>
      <c r="F4491" t="s">
        <v>48</v>
      </c>
      <c r="G4491">
        <v>1013</v>
      </c>
      <c r="H4491">
        <v>454</v>
      </c>
      <c r="I4491">
        <v>1117</v>
      </c>
      <c r="J4491">
        <v>539</v>
      </c>
      <c r="K4491">
        <v>1145</v>
      </c>
      <c r="L4491">
        <v>583</v>
      </c>
      <c r="M4491">
        <v>1111</v>
      </c>
      <c r="N4491">
        <v>540</v>
      </c>
      <c r="O4491">
        <v>955</v>
      </c>
      <c r="P4491">
        <v>478</v>
      </c>
      <c r="Q4491">
        <v>1085</v>
      </c>
      <c r="R4491">
        <v>590</v>
      </c>
      <c r="S4491">
        <v>1060</v>
      </c>
      <c r="T4491">
        <v>463</v>
      </c>
      <c r="U4491">
        <v>1050</v>
      </c>
      <c r="V4491">
        <v>504</v>
      </c>
      <c r="W4491">
        <v>967</v>
      </c>
    </row>
    <row r="4492" spans="1:23" x14ac:dyDescent="0.25">
      <c r="A4492" t="str">
        <f t="shared" si="70"/>
        <v>FürstenfeldArbeitsloseMänner</v>
      </c>
      <c r="B4492">
        <v>4491</v>
      </c>
      <c r="C4492">
        <v>605</v>
      </c>
      <c r="D4492" t="s">
        <v>234</v>
      </c>
      <c r="E4492" t="s">
        <v>36</v>
      </c>
      <c r="F4492" t="s">
        <v>49</v>
      </c>
      <c r="G4492">
        <v>743</v>
      </c>
      <c r="H4492">
        <v>213</v>
      </c>
      <c r="I4492">
        <v>815</v>
      </c>
      <c r="J4492">
        <v>251</v>
      </c>
      <c r="K4492">
        <v>799</v>
      </c>
      <c r="L4492">
        <v>274</v>
      </c>
      <c r="M4492">
        <v>757</v>
      </c>
      <c r="N4492">
        <v>231</v>
      </c>
      <c r="O4492">
        <v>653</v>
      </c>
      <c r="P4492">
        <v>229</v>
      </c>
      <c r="Q4492">
        <v>768</v>
      </c>
      <c r="R4492">
        <v>293</v>
      </c>
      <c r="S4492">
        <v>733</v>
      </c>
      <c r="T4492">
        <v>205</v>
      </c>
      <c r="U4492">
        <v>777</v>
      </c>
      <c r="V4492">
        <v>249</v>
      </c>
      <c r="W4492">
        <v>682</v>
      </c>
    </row>
    <row r="4493" spans="1:23" x14ac:dyDescent="0.25">
      <c r="A4493" t="str">
        <f t="shared" si="70"/>
        <v>Fürstenfeldarbeitslose AusländerFrauen</v>
      </c>
      <c r="B4493">
        <v>4492</v>
      </c>
      <c r="C4493">
        <v>605</v>
      </c>
      <c r="D4493" t="s">
        <v>234</v>
      </c>
      <c r="E4493" t="s">
        <v>37</v>
      </c>
      <c r="F4493" t="s">
        <v>47</v>
      </c>
      <c r="G4493">
        <v>12</v>
      </c>
      <c r="H4493">
        <v>7</v>
      </c>
      <c r="I4493">
        <v>13</v>
      </c>
      <c r="J4493">
        <v>11</v>
      </c>
      <c r="K4493">
        <v>17</v>
      </c>
      <c r="L4493">
        <v>12</v>
      </c>
      <c r="M4493">
        <v>18</v>
      </c>
      <c r="N4493">
        <v>16</v>
      </c>
      <c r="O4493">
        <v>26</v>
      </c>
      <c r="P4493">
        <v>21</v>
      </c>
      <c r="Q4493">
        <v>25</v>
      </c>
      <c r="R4493">
        <v>22</v>
      </c>
      <c r="S4493">
        <v>28</v>
      </c>
      <c r="T4493">
        <v>18</v>
      </c>
      <c r="U4493">
        <v>14</v>
      </c>
      <c r="V4493">
        <v>19</v>
      </c>
      <c r="W4493">
        <v>31</v>
      </c>
    </row>
    <row r="4494" spans="1:23" x14ac:dyDescent="0.25">
      <c r="A4494" t="str">
        <f t="shared" si="70"/>
        <v>Fürstenfeldarbeitslose AusländerInsgesamt</v>
      </c>
      <c r="B4494">
        <v>4493</v>
      </c>
      <c r="C4494">
        <v>605</v>
      </c>
      <c r="D4494" t="s">
        <v>234</v>
      </c>
      <c r="E4494" t="s">
        <v>37</v>
      </c>
      <c r="F4494" t="s">
        <v>48</v>
      </c>
      <c r="G4494">
        <v>57</v>
      </c>
      <c r="H4494">
        <v>18</v>
      </c>
      <c r="I4494">
        <v>67</v>
      </c>
      <c r="J4494">
        <v>20</v>
      </c>
      <c r="K4494">
        <v>61</v>
      </c>
      <c r="L4494">
        <v>41</v>
      </c>
      <c r="M4494">
        <v>69</v>
      </c>
      <c r="N4494">
        <v>36</v>
      </c>
      <c r="O4494">
        <v>68</v>
      </c>
      <c r="P4494">
        <v>38</v>
      </c>
      <c r="Q4494">
        <v>68</v>
      </c>
      <c r="R4494">
        <v>46</v>
      </c>
      <c r="S4494">
        <v>85</v>
      </c>
      <c r="T4494">
        <v>38</v>
      </c>
      <c r="U4494">
        <v>64</v>
      </c>
      <c r="V4494">
        <v>39</v>
      </c>
      <c r="W4494">
        <v>79</v>
      </c>
    </row>
    <row r="4495" spans="1:23" x14ac:dyDescent="0.25">
      <c r="A4495" t="str">
        <f t="shared" si="70"/>
        <v>Fürstenfeldarbeitslose AusländerMänner</v>
      </c>
      <c r="B4495">
        <v>4494</v>
      </c>
      <c r="C4495">
        <v>605</v>
      </c>
      <c r="D4495" t="s">
        <v>234</v>
      </c>
      <c r="E4495" t="s">
        <v>37</v>
      </c>
      <c r="F4495" t="s">
        <v>49</v>
      </c>
      <c r="G4495">
        <v>45</v>
      </c>
      <c r="H4495">
        <v>11</v>
      </c>
      <c r="I4495">
        <v>54</v>
      </c>
      <c r="J4495">
        <v>9</v>
      </c>
      <c r="K4495">
        <v>44</v>
      </c>
      <c r="L4495">
        <v>29</v>
      </c>
      <c r="M4495">
        <v>51</v>
      </c>
      <c r="N4495">
        <v>20</v>
      </c>
      <c r="O4495">
        <v>42</v>
      </c>
      <c r="P4495">
        <v>17</v>
      </c>
      <c r="Q4495">
        <v>43</v>
      </c>
      <c r="R4495">
        <v>24</v>
      </c>
      <c r="S4495">
        <v>57</v>
      </c>
      <c r="T4495">
        <v>20</v>
      </c>
      <c r="U4495">
        <v>50</v>
      </c>
      <c r="V4495">
        <v>20</v>
      </c>
      <c r="W4495">
        <v>48</v>
      </c>
    </row>
    <row r="4496" spans="1:23" x14ac:dyDescent="0.25">
      <c r="A4496" t="str">
        <f t="shared" si="70"/>
        <v>FürstenfeldGesamteinkommenBruttobezüge Gesamt</v>
      </c>
      <c r="B4496">
        <v>4495</v>
      </c>
      <c r="C4496">
        <v>605</v>
      </c>
      <c r="D4496" t="s">
        <v>234</v>
      </c>
      <c r="E4496" t="s">
        <v>45</v>
      </c>
      <c r="F4496" t="s">
        <v>63</v>
      </c>
      <c r="G4496">
        <v>307259.74352999998</v>
      </c>
      <c r="H4496">
        <v>316535.30365000002</v>
      </c>
      <c r="I4496">
        <v>328692.42524999997</v>
      </c>
      <c r="J4496">
        <v>346099.67437000002</v>
      </c>
      <c r="K4496">
        <v>363908.39114000002</v>
      </c>
      <c r="L4496">
        <v>367295.25501999998</v>
      </c>
      <c r="M4496">
        <v>385463.04032999999</v>
      </c>
      <c r="N4496">
        <v>397954.97915000003</v>
      </c>
    </row>
    <row r="4497" spans="1:22" x14ac:dyDescent="0.25">
      <c r="A4497" t="str">
        <f t="shared" si="70"/>
        <v>FürstenfeldGesamteinkommenNettobezüge Gesamt</v>
      </c>
      <c r="B4497">
        <v>4496</v>
      </c>
      <c r="C4497">
        <v>605</v>
      </c>
      <c r="D4497" t="s">
        <v>234</v>
      </c>
      <c r="E4497" t="s">
        <v>45</v>
      </c>
      <c r="F4497" t="s">
        <v>64</v>
      </c>
      <c r="G4497">
        <v>229673.78034</v>
      </c>
      <c r="H4497">
        <v>238265.31961999999</v>
      </c>
      <c r="I4497">
        <v>246275.31529999999</v>
      </c>
      <c r="J4497">
        <v>258283.47208000001</v>
      </c>
      <c r="K4497">
        <v>270348.96003999998</v>
      </c>
      <c r="L4497">
        <v>278449.54223999998</v>
      </c>
      <c r="M4497">
        <v>291281.96831999999</v>
      </c>
      <c r="N4497">
        <v>299070.81709000003</v>
      </c>
    </row>
    <row r="4498" spans="1:22" x14ac:dyDescent="0.25">
      <c r="A4498" t="str">
        <f t="shared" si="70"/>
        <v>FürstenfeldGründungsintensitätin % der aktiven Wirtschaftskammermitglieder</v>
      </c>
      <c r="B4498">
        <v>4497</v>
      </c>
      <c r="C4498">
        <v>605</v>
      </c>
      <c r="D4498" t="s">
        <v>234</v>
      </c>
      <c r="E4498" t="s">
        <v>40</v>
      </c>
      <c r="F4498" t="s">
        <v>52</v>
      </c>
      <c r="G4498">
        <v>6.0515873015872996</v>
      </c>
      <c r="H4498">
        <v>7.7811218145008896</v>
      </c>
      <c r="I4498">
        <v>6.09566060385733</v>
      </c>
      <c r="J4498">
        <v>6.9016430030731204</v>
      </c>
      <c r="K4498">
        <v>6.2419608595455101</v>
      </c>
      <c r="L4498">
        <v>6.2077731104410896</v>
      </c>
      <c r="M4498">
        <v>9.2268501098877707</v>
      </c>
      <c r="N4498">
        <v>6.9115807801415299</v>
      </c>
      <c r="O4498">
        <v>7.2879355763697298</v>
      </c>
      <c r="P4498">
        <v>8.1744811464115994</v>
      </c>
    </row>
    <row r="4499" spans="1:22" x14ac:dyDescent="0.25">
      <c r="A4499" t="str">
        <f t="shared" si="70"/>
        <v>FürstenfeldGründungsintensitätje 1.000 Einwohner</v>
      </c>
      <c r="B4499">
        <v>4498</v>
      </c>
      <c r="C4499">
        <v>605</v>
      </c>
      <c r="D4499" t="s">
        <v>234</v>
      </c>
      <c r="E4499" t="s">
        <v>40</v>
      </c>
      <c r="F4499" t="s">
        <v>53</v>
      </c>
      <c r="G4499">
        <v>2.6632902549773001</v>
      </c>
      <c r="H4499">
        <v>3.5306950673711301</v>
      </c>
      <c r="I4499">
        <v>2.9154660204013298</v>
      </c>
      <c r="J4499">
        <v>3.29649513684965</v>
      </c>
      <c r="K4499">
        <v>3.06928437027344</v>
      </c>
      <c r="L4499">
        <v>3.1705352537460998</v>
      </c>
      <c r="M4499">
        <v>4.8435750620304301</v>
      </c>
      <c r="N4499">
        <v>3.74885829103818</v>
      </c>
      <c r="O4499">
        <v>4.0978133419322598</v>
      </c>
      <c r="P4499">
        <v>4.6866021223669598</v>
      </c>
    </row>
    <row r="4500" spans="1:22" x14ac:dyDescent="0.25">
      <c r="A4500" t="str">
        <f t="shared" si="70"/>
        <v>FürstenfeldKammermitgliedschaftenAktiv</v>
      </c>
      <c r="B4500">
        <v>4499</v>
      </c>
      <c r="C4500">
        <v>605</v>
      </c>
      <c r="D4500" t="s">
        <v>234</v>
      </c>
      <c r="E4500" t="s">
        <v>39</v>
      </c>
      <c r="F4500" t="s">
        <v>50</v>
      </c>
      <c r="G4500">
        <v>1008</v>
      </c>
      <c r="H4500">
        <v>1039</v>
      </c>
      <c r="I4500">
        <v>1098</v>
      </c>
      <c r="J4500">
        <v>1099</v>
      </c>
      <c r="K4500">
        <v>1134</v>
      </c>
      <c r="L4500">
        <v>1175</v>
      </c>
      <c r="M4500">
        <v>1208</v>
      </c>
      <c r="N4500">
        <v>1244</v>
      </c>
      <c r="O4500">
        <v>1269</v>
      </c>
      <c r="P4500">
        <v>1288</v>
      </c>
      <c r="Q4500">
        <v>1313</v>
      </c>
      <c r="R4500">
        <v>1307</v>
      </c>
      <c r="S4500">
        <v>1334</v>
      </c>
      <c r="T4500">
        <v>1339</v>
      </c>
      <c r="U4500">
        <v>1372</v>
      </c>
      <c r="V4500">
        <v>1387</v>
      </c>
    </row>
    <row r="4501" spans="1:22" x14ac:dyDescent="0.25">
      <c r="A4501" t="str">
        <f t="shared" si="70"/>
        <v>FürstenfeldKammermitgliedschaftenInsgesamt</v>
      </c>
      <c r="B4501">
        <v>4500</v>
      </c>
      <c r="C4501">
        <v>605</v>
      </c>
      <c r="D4501" t="s">
        <v>234</v>
      </c>
      <c r="E4501" t="s">
        <v>39</v>
      </c>
      <c r="F4501" t="s">
        <v>48</v>
      </c>
      <c r="G4501">
        <v>1207</v>
      </c>
      <c r="H4501">
        <v>1249</v>
      </c>
      <c r="I4501">
        <v>1305</v>
      </c>
      <c r="J4501">
        <v>1316</v>
      </c>
      <c r="K4501">
        <v>1357</v>
      </c>
      <c r="L4501">
        <v>1393</v>
      </c>
      <c r="M4501">
        <v>1431</v>
      </c>
      <c r="N4501">
        <v>1486</v>
      </c>
      <c r="O4501">
        <v>1499</v>
      </c>
      <c r="P4501">
        <v>1520</v>
      </c>
      <c r="Q4501">
        <v>1539</v>
      </c>
      <c r="R4501">
        <v>1558</v>
      </c>
      <c r="S4501">
        <v>1567</v>
      </c>
      <c r="T4501">
        <v>1586</v>
      </c>
      <c r="U4501">
        <v>1603</v>
      </c>
      <c r="V4501">
        <v>1640</v>
      </c>
    </row>
    <row r="4502" spans="1:22" x14ac:dyDescent="0.25">
      <c r="A4502" t="str">
        <f t="shared" si="70"/>
        <v>FürstenfeldKammermitgliedschaftenRuhend</v>
      </c>
      <c r="B4502">
        <v>4501</v>
      </c>
      <c r="C4502">
        <v>605</v>
      </c>
      <c r="D4502" t="s">
        <v>234</v>
      </c>
      <c r="E4502" t="s">
        <v>39</v>
      </c>
      <c r="F4502" t="s">
        <v>51</v>
      </c>
      <c r="G4502">
        <v>199</v>
      </c>
      <c r="H4502">
        <v>210</v>
      </c>
      <c r="I4502">
        <v>207</v>
      </c>
      <c r="J4502">
        <v>217</v>
      </c>
      <c r="K4502">
        <v>223</v>
      </c>
      <c r="L4502">
        <v>218</v>
      </c>
      <c r="M4502">
        <v>223</v>
      </c>
      <c r="N4502">
        <v>242</v>
      </c>
      <c r="O4502">
        <v>230</v>
      </c>
      <c r="P4502">
        <v>232</v>
      </c>
      <c r="Q4502">
        <v>226</v>
      </c>
      <c r="R4502">
        <v>251</v>
      </c>
      <c r="S4502">
        <v>233</v>
      </c>
      <c r="T4502">
        <v>247</v>
      </c>
      <c r="U4502">
        <v>231</v>
      </c>
      <c r="V4502">
        <v>253</v>
      </c>
    </row>
    <row r="4503" spans="1:22" x14ac:dyDescent="0.25">
      <c r="A4503" t="str">
        <f t="shared" si="70"/>
        <v>FürstenfeldLehrlinge1. Lehrjahr, männlich</v>
      </c>
      <c r="B4503">
        <v>4502</v>
      </c>
      <c r="C4503">
        <v>605</v>
      </c>
      <c r="D4503" t="s">
        <v>234</v>
      </c>
      <c r="E4503" t="s">
        <v>46</v>
      </c>
      <c r="F4503" t="s">
        <v>65</v>
      </c>
      <c r="G4503">
        <v>74</v>
      </c>
      <c r="H4503">
        <v>81</v>
      </c>
      <c r="I4503">
        <v>100</v>
      </c>
      <c r="J4503">
        <v>110</v>
      </c>
      <c r="K4503">
        <v>118</v>
      </c>
      <c r="L4503">
        <v>123</v>
      </c>
      <c r="M4503">
        <v>111</v>
      </c>
      <c r="N4503">
        <v>113</v>
      </c>
      <c r="O4503">
        <v>109</v>
      </c>
      <c r="P4503">
        <v>106</v>
      </c>
      <c r="Q4503">
        <v>98</v>
      </c>
    </row>
    <row r="4504" spans="1:22" x14ac:dyDescent="0.25">
      <c r="A4504" t="str">
        <f t="shared" si="70"/>
        <v>FürstenfeldLehrlinge1. Lehrjahr, weiblich</v>
      </c>
      <c r="B4504">
        <v>4503</v>
      </c>
      <c r="C4504">
        <v>605</v>
      </c>
      <c r="D4504" t="s">
        <v>234</v>
      </c>
      <c r="E4504" t="s">
        <v>46</v>
      </c>
      <c r="F4504" t="s">
        <v>66</v>
      </c>
      <c r="G4504">
        <v>49</v>
      </c>
      <c r="H4504">
        <v>57</v>
      </c>
      <c r="I4504">
        <v>57</v>
      </c>
      <c r="J4504">
        <v>57</v>
      </c>
      <c r="K4504">
        <v>58</v>
      </c>
      <c r="L4504">
        <v>71</v>
      </c>
      <c r="M4504">
        <v>68</v>
      </c>
      <c r="N4504">
        <v>53</v>
      </c>
      <c r="O4504">
        <v>74</v>
      </c>
      <c r="P4504">
        <v>66</v>
      </c>
      <c r="Q4504">
        <v>63</v>
      </c>
    </row>
    <row r="4505" spans="1:22" x14ac:dyDescent="0.25">
      <c r="A4505" t="str">
        <f t="shared" si="70"/>
        <v>FürstenfeldLehrlinge2. Lehrjahr, männlich</v>
      </c>
      <c r="B4505">
        <v>4504</v>
      </c>
      <c r="C4505">
        <v>605</v>
      </c>
      <c r="D4505" t="s">
        <v>234</v>
      </c>
      <c r="E4505" t="s">
        <v>46</v>
      </c>
      <c r="F4505" t="s">
        <v>67</v>
      </c>
      <c r="G4505">
        <v>80</v>
      </c>
      <c r="H4505">
        <v>76</v>
      </c>
      <c r="I4505">
        <v>86</v>
      </c>
      <c r="J4505">
        <v>103</v>
      </c>
      <c r="K4505">
        <v>94</v>
      </c>
      <c r="L4505">
        <v>100</v>
      </c>
      <c r="M4505">
        <v>103</v>
      </c>
      <c r="N4505">
        <v>99</v>
      </c>
      <c r="O4505">
        <v>92</v>
      </c>
      <c r="P4505">
        <v>89</v>
      </c>
      <c r="Q4505">
        <v>81</v>
      </c>
    </row>
    <row r="4506" spans="1:22" x14ac:dyDescent="0.25">
      <c r="A4506" t="str">
        <f t="shared" si="70"/>
        <v>FürstenfeldLehrlinge2. Lehrjahr, weiblich</v>
      </c>
      <c r="B4506">
        <v>4505</v>
      </c>
      <c r="C4506">
        <v>605</v>
      </c>
      <c r="D4506" t="s">
        <v>234</v>
      </c>
      <c r="E4506" t="s">
        <v>46</v>
      </c>
      <c r="F4506" t="s">
        <v>68</v>
      </c>
      <c r="G4506">
        <v>51</v>
      </c>
      <c r="H4506">
        <v>59</v>
      </c>
      <c r="I4506">
        <v>56</v>
      </c>
      <c r="J4506">
        <v>62</v>
      </c>
      <c r="K4506">
        <v>56</v>
      </c>
      <c r="L4506">
        <v>52</v>
      </c>
      <c r="M4506">
        <v>65</v>
      </c>
      <c r="N4506">
        <v>58</v>
      </c>
      <c r="O4506">
        <v>41</v>
      </c>
      <c r="P4506">
        <v>63</v>
      </c>
      <c r="Q4506">
        <v>49</v>
      </c>
    </row>
    <row r="4507" spans="1:22" x14ac:dyDescent="0.25">
      <c r="A4507" t="str">
        <f t="shared" si="70"/>
        <v>FürstenfeldLehrlinge3. Lehrjahr, männlich</v>
      </c>
      <c r="B4507">
        <v>4506</v>
      </c>
      <c r="C4507">
        <v>605</v>
      </c>
      <c r="D4507" t="s">
        <v>234</v>
      </c>
      <c r="E4507" t="s">
        <v>46</v>
      </c>
      <c r="F4507" t="s">
        <v>69</v>
      </c>
      <c r="G4507">
        <v>93</v>
      </c>
      <c r="H4507">
        <v>75</v>
      </c>
      <c r="I4507">
        <v>97</v>
      </c>
      <c r="J4507">
        <v>75</v>
      </c>
      <c r="K4507">
        <v>99</v>
      </c>
      <c r="L4507">
        <v>84</v>
      </c>
      <c r="M4507">
        <v>97</v>
      </c>
      <c r="N4507">
        <v>95</v>
      </c>
      <c r="O4507">
        <v>98</v>
      </c>
      <c r="P4507">
        <v>94</v>
      </c>
      <c r="Q4507">
        <v>81</v>
      </c>
    </row>
    <row r="4508" spans="1:22" x14ac:dyDescent="0.25">
      <c r="A4508" t="str">
        <f t="shared" si="70"/>
        <v>FürstenfeldLehrlinge3. Lehrjahr, weiblich</v>
      </c>
      <c r="B4508">
        <v>4507</v>
      </c>
      <c r="C4508">
        <v>605</v>
      </c>
      <c r="D4508" t="s">
        <v>234</v>
      </c>
      <c r="E4508" t="s">
        <v>46</v>
      </c>
      <c r="F4508" t="s">
        <v>70</v>
      </c>
      <c r="G4508">
        <v>42</v>
      </c>
      <c r="H4508">
        <v>45</v>
      </c>
      <c r="I4508">
        <v>54</v>
      </c>
      <c r="J4508">
        <v>48</v>
      </c>
      <c r="K4508">
        <v>55</v>
      </c>
      <c r="L4508">
        <v>51</v>
      </c>
      <c r="M4508">
        <v>45</v>
      </c>
      <c r="N4508">
        <v>54</v>
      </c>
      <c r="O4508">
        <v>57</v>
      </c>
      <c r="P4508">
        <v>34</v>
      </c>
      <c r="Q4508">
        <v>49</v>
      </c>
    </row>
    <row r="4509" spans="1:22" x14ac:dyDescent="0.25">
      <c r="A4509" t="str">
        <f t="shared" si="70"/>
        <v>FürstenfeldLehrlinge4. Lehrjahr, männlich</v>
      </c>
      <c r="B4509">
        <v>4508</v>
      </c>
      <c r="C4509">
        <v>605</v>
      </c>
      <c r="D4509" t="s">
        <v>234</v>
      </c>
      <c r="E4509" t="s">
        <v>46</v>
      </c>
      <c r="F4509" t="s">
        <v>71</v>
      </c>
      <c r="G4509">
        <v>24</v>
      </c>
      <c r="H4509">
        <v>22</v>
      </c>
      <c r="I4509">
        <v>18</v>
      </c>
      <c r="J4509">
        <v>20</v>
      </c>
      <c r="K4509">
        <v>18</v>
      </c>
      <c r="L4509">
        <v>31</v>
      </c>
      <c r="M4509">
        <v>22</v>
      </c>
      <c r="N4509">
        <v>22</v>
      </c>
      <c r="O4509">
        <v>29</v>
      </c>
      <c r="P4509">
        <v>34</v>
      </c>
      <c r="Q4509">
        <v>23</v>
      </c>
    </row>
    <row r="4510" spans="1:22" x14ac:dyDescent="0.25">
      <c r="A4510" t="str">
        <f t="shared" si="70"/>
        <v>FürstenfeldLehrlinge4. Lehrjahr, weiblich</v>
      </c>
      <c r="B4510">
        <v>4509</v>
      </c>
      <c r="C4510">
        <v>605</v>
      </c>
      <c r="D4510" t="s">
        <v>234</v>
      </c>
      <c r="E4510" t="s">
        <v>46</v>
      </c>
      <c r="F4510" t="s">
        <v>72</v>
      </c>
      <c r="G4510">
        <v>7</v>
      </c>
      <c r="H4510">
        <v>5</v>
      </c>
      <c r="I4510">
        <v>3</v>
      </c>
      <c r="J4510">
        <v>2</v>
      </c>
      <c r="K4510">
        <v>4</v>
      </c>
      <c r="L4510">
        <v>4</v>
      </c>
      <c r="M4510">
        <v>2</v>
      </c>
      <c r="O4510">
        <v>2</v>
      </c>
      <c r="P4510">
        <v>1</v>
      </c>
      <c r="Q4510">
        <v>2</v>
      </c>
    </row>
    <row r="4511" spans="1:22" x14ac:dyDescent="0.25">
      <c r="A4511" t="str">
        <f t="shared" si="70"/>
        <v>FürstenfeldLehrlingeFrauen</v>
      </c>
      <c r="B4511">
        <v>4510</v>
      </c>
      <c r="C4511">
        <v>605</v>
      </c>
      <c r="D4511" t="s">
        <v>234</v>
      </c>
      <c r="E4511" t="s">
        <v>46</v>
      </c>
      <c r="F4511" t="s">
        <v>47</v>
      </c>
      <c r="G4511">
        <v>149</v>
      </c>
      <c r="H4511">
        <v>166</v>
      </c>
      <c r="I4511">
        <v>170</v>
      </c>
      <c r="J4511">
        <v>169</v>
      </c>
      <c r="K4511">
        <v>173</v>
      </c>
      <c r="L4511">
        <v>178</v>
      </c>
      <c r="M4511">
        <v>180</v>
      </c>
      <c r="N4511">
        <v>165</v>
      </c>
      <c r="O4511">
        <v>174</v>
      </c>
      <c r="P4511">
        <v>164</v>
      </c>
      <c r="Q4511">
        <v>163</v>
      </c>
    </row>
    <row r="4512" spans="1:22" x14ac:dyDescent="0.25">
      <c r="A4512" t="str">
        <f t="shared" si="70"/>
        <v>FürstenfeldLehrlingeInsgesamt</v>
      </c>
      <c r="B4512">
        <v>4511</v>
      </c>
      <c r="C4512">
        <v>605</v>
      </c>
      <c r="D4512" t="s">
        <v>234</v>
      </c>
      <c r="E4512" t="s">
        <v>46</v>
      </c>
      <c r="F4512" t="s">
        <v>48</v>
      </c>
      <c r="G4512">
        <v>420</v>
      </c>
      <c r="H4512">
        <v>420</v>
      </c>
      <c r="I4512">
        <v>471</v>
      </c>
      <c r="J4512">
        <v>477</v>
      </c>
      <c r="K4512">
        <v>502</v>
      </c>
      <c r="L4512">
        <v>516</v>
      </c>
      <c r="M4512">
        <v>513</v>
      </c>
      <c r="N4512">
        <v>494</v>
      </c>
      <c r="O4512">
        <v>502</v>
      </c>
      <c r="P4512">
        <v>487</v>
      </c>
      <c r="Q4512">
        <v>446</v>
      </c>
    </row>
    <row r="4513" spans="1:25" x14ac:dyDescent="0.25">
      <c r="A4513" t="str">
        <f t="shared" si="70"/>
        <v>FürstenfeldLehrlingeMänner</v>
      </c>
      <c r="B4513">
        <v>4512</v>
      </c>
      <c r="C4513">
        <v>605</v>
      </c>
      <c r="D4513" t="s">
        <v>234</v>
      </c>
      <c r="E4513" t="s">
        <v>46</v>
      </c>
      <c r="F4513" t="s">
        <v>49</v>
      </c>
      <c r="G4513">
        <v>271</v>
      </c>
      <c r="H4513">
        <v>254</v>
      </c>
      <c r="I4513">
        <v>301</v>
      </c>
      <c r="J4513">
        <v>308</v>
      </c>
      <c r="K4513">
        <v>329</v>
      </c>
      <c r="L4513">
        <v>338</v>
      </c>
      <c r="M4513">
        <v>333</v>
      </c>
      <c r="N4513">
        <v>329</v>
      </c>
      <c r="O4513">
        <v>328</v>
      </c>
      <c r="P4513">
        <v>323</v>
      </c>
      <c r="Q4513">
        <v>283</v>
      </c>
    </row>
    <row r="4514" spans="1:25" x14ac:dyDescent="0.25">
      <c r="A4514" t="str">
        <f t="shared" si="70"/>
        <v>FürstenfeldNeugründungenInsgesamt</v>
      </c>
      <c r="B4514">
        <v>4513</v>
      </c>
      <c r="C4514">
        <v>605</v>
      </c>
      <c r="D4514" t="s">
        <v>234</v>
      </c>
      <c r="E4514" t="s">
        <v>41</v>
      </c>
      <c r="F4514" t="s">
        <v>48</v>
      </c>
      <c r="G4514">
        <v>61</v>
      </c>
      <c r="H4514">
        <v>80.845855652664198</v>
      </c>
      <c r="I4514">
        <v>66.930353430353406</v>
      </c>
      <c r="J4514">
        <v>75.849056603773604</v>
      </c>
      <c r="K4514">
        <v>70.783836147246106</v>
      </c>
      <c r="L4514">
        <v>72.941334047682801</v>
      </c>
      <c r="M4514">
        <v>111.46034932744401</v>
      </c>
      <c r="N4514">
        <v>85.980064904960599</v>
      </c>
      <c r="O4514">
        <v>93.868610223642193</v>
      </c>
      <c r="P4514">
        <v>106.8404685836</v>
      </c>
    </row>
    <row r="4515" spans="1:25" x14ac:dyDescent="0.25">
      <c r="A4515" t="str">
        <f t="shared" si="70"/>
        <v>FürstenfeldPensionisteneinkommenBrutto_Schnitt</v>
      </c>
      <c r="B4515">
        <v>4514</v>
      </c>
      <c r="C4515">
        <v>605</v>
      </c>
      <c r="D4515" t="s">
        <v>234</v>
      </c>
      <c r="E4515" t="s">
        <v>44</v>
      </c>
      <c r="F4515" t="s">
        <v>54</v>
      </c>
      <c r="G4515">
        <v>14011.6780427427</v>
      </c>
      <c r="H4515">
        <v>14003.126379430199</v>
      </c>
      <c r="I4515">
        <v>14528.543376060999</v>
      </c>
      <c r="J4515">
        <v>14974.858779690199</v>
      </c>
      <c r="K4515">
        <v>15578.4626454849</v>
      </c>
      <c r="L4515">
        <v>16439.040151719499</v>
      </c>
      <c r="M4515">
        <v>16934.654107320301</v>
      </c>
      <c r="N4515">
        <v>17286.263555339501</v>
      </c>
    </row>
    <row r="4516" spans="1:25" x14ac:dyDescent="0.25">
      <c r="A4516" t="str">
        <f t="shared" si="70"/>
        <v>FürstenfeldPensionisteneinkommenBruttobezüge 1000 EUR</v>
      </c>
      <c r="B4516">
        <v>4515</v>
      </c>
      <c r="C4516">
        <v>605</v>
      </c>
      <c r="D4516" t="s">
        <v>234</v>
      </c>
      <c r="E4516" t="s">
        <v>44</v>
      </c>
      <c r="F4516" t="s">
        <v>55</v>
      </c>
      <c r="G4516">
        <v>78675.572209999998</v>
      </c>
      <c r="H4516">
        <v>80601.995439999999</v>
      </c>
      <c r="I4516">
        <v>83873.280910000001</v>
      </c>
      <c r="J4516">
        <v>87003.929510000002</v>
      </c>
      <c r="K4516">
        <v>93159.206619999997</v>
      </c>
      <c r="L4516">
        <v>97516.386180000001</v>
      </c>
      <c r="M4516">
        <v>102251.4415</v>
      </c>
      <c r="N4516">
        <v>106673.5324</v>
      </c>
    </row>
    <row r="4517" spans="1:25" x14ac:dyDescent="0.25">
      <c r="A4517" t="str">
        <f t="shared" si="70"/>
        <v>FürstenfeldPensionisteneinkommenBruttobezüge Fälle</v>
      </c>
      <c r="B4517">
        <v>4516</v>
      </c>
      <c r="C4517">
        <v>605</v>
      </c>
      <c r="D4517" t="s">
        <v>234</v>
      </c>
      <c r="E4517" t="s">
        <v>44</v>
      </c>
      <c r="F4517" t="s">
        <v>56</v>
      </c>
      <c r="G4517">
        <v>5615</v>
      </c>
      <c r="H4517">
        <v>5756</v>
      </c>
      <c r="I4517">
        <v>5773</v>
      </c>
      <c r="J4517">
        <v>5810</v>
      </c>
      <c r="K4517">
        <v>5980</v>
      </c>
      <c r="L4517">
        <v>5932</v>
      </c>
      <c r="M4517">
        <v>6038</v>
      </c>
      <c r="N4517">
        <v>6171</v>
      </c>
    </row>
    <row r="4518" spans="1:25" x14ac:dyDescent="0.25">
      <c r="A4518" t="str">
        <f t="shared" si="70"/>
        <v>FürstenfeldPensionisteneinkommenLohnsteuer 1000 EUR</v>
      </c>
      <c r="B4518">
        <v>4517</v>
      </c>
      <c r="C4518">
        <v>605</v>
      </c>
      <c r="D4518" t="s">
        <v>234</v>
      </c>
      <c r="E4518" t="s">
        <v>44</v>
      </c>
      <c r="F4518" t="s">
        <v>57</v>
      </c>
      <c r="G4518">
        <v>7571.6071899999997</v>
      </c>
      <c r="H4518">
        <v>7051.6437599999999</v>
      </c>
      <c r="I4518">
        <v>7647.3148799999999</v>
      </c>
      <c r="J4518">
        <v>8173.0105400000002</v>
      </c>
      <c r="K4518">
        <v>9134.7562799999996</v>
      </c>
      <c r="L4518">
        <v>8557.5133600000008</v>
      </c>
      <c r="M4518">
        <v>9419.9466799999991</v>
      </c>
      <c r="N4518">
        <v>10254.40991</v>
      </c>
    </row>
    <row r="4519" spans="1:25" x14ac:dyDescent="0.25">
      <c r="A4519" t="str">
        <f t="shared" si="70"/>
        <v>FürstenfeldPensionisteneinkommenLohnsteuer Fälle</v>
      </c>
      <c r="B4519">
        <v>4518</v>
      </c>
      <c r="C4519">
        <v>605</v>
      </c>
      <c r="D4519" t="s">
        <v>234</v>
      </c>
      <c r="E4519" t="s">
        <v>44</v>
      </c>
      <c r="F4519" t="s">
        <v>58</v>
      </c>
      <c r="G4519">
        <v>2534</v>
      </c>
      <c r="H4519">
        <v>2355</v>
      </c>
      <c r="I4519">
        <v>2503</v>
      </c>
      <c r="J4519">
        <v>2778</v>
      </c>
      <c r="K4519">
        <v>2904</v>
      </c>
      <c r="L4519">
        <v>2790</v>
      </c>
      <c r="M4519">
        <v>2968</v>
      </c>
      <c r="N4519">
        <v>3131</v>
      </c>
    </row>
    <row r="4520" spans="1:25" x14ac:dyDescent="0.25">
      <c r="A4520" t="str">
        <f t="shared" si="70"/>
        <v>FürstenfeldPensionisteneinkommenNetto_Schnitt</v>
      </c>
      <c r="B4520">
        <v>4519</v>
      </c>
      <c r="C4520">
        <v>605</v>
      </c>
      <c r="D4520" t="s">
        <v>234</v>
      </c>
      <c r="E4520" t="s">
        <v>44</v>
      </c>
      <c r="F4520" t="s">
        <v>59</v>
      </c>
      <c r="G4520">
        <v>11992.679223508499</v>
      </c>
      <c r="H4520">
        <v>12046.4889471855</v>
      </c>
      <c r="I4520">
        <v>12437.5110150701</v>
      </c>
      <c r="J4520">
        <v>12778.9054733219</v>
      </c>
      <c r="K4520">
        <v>13217.2499448161</v>
      </c>
      <c r="L4520">
        <v>14107.842388739</v>
      </c>
      <c r="M4520">
        <v>14460.475443855599</v>
      </c>
      <c r="N4520">
        <v>14689.560275482099</v>
      </c>
    </row>
    <row r="4521" spans="1:25" x14ac:dyDescent="0.25">
      <c r="A4521" t="str">
        <f t="shared" si="70"/>
        <v>FürstenfeldPensionisteneinkommenNettobezüge 1000 EUR</v>
      </c>
      <c r="B4521">
        <v>4520</v>
      </c>
      <c r="C4521">
        <v>605</v>
      </c>
      <c r="D4521" t="s">
        <v>234</v>
      </c>
      <c r="E4521" t="s">
        <v>44</v>
      </c>
      <c r="F4521" t="s">
        <v>60</v>
      </c>
      <c r="G4521">
        <v>67338.893840000004</v>
      </c>
      <c r="H4521">
        <v>69339.590379999994</v>
      </c>
      <c r="I4521">
        <v>71801.751089999903</v>
      </c>
      <c r="J4521">
        <v>74245.440799999997</v>
      </c>
      <c r="K4521">
        <v>79039.154670000004</v>
      </c>
      <c r="L4521">
        <v>83687.721049999993</v>
      </c>
      <c r="M4521">
        <v>87312.350730000006</v>
      </c>
      <c r="N4521">
        <v>90649.276459999994</v>
      </c>
    </row>
    <row r="4522" spans="1:25" x14ac:dyDescent="0.25">
      <c r="A4522" t="str">
        <f t="shared" si="70"/>
        <v>FürstenfeldPensionisteneinkommenSV-Beiträge 1000 EUR</v>
      </c>
      <c r="B4522">
        <v>4521</v>
      </c>
      <c r="C4522">
        <v>605</v>
      </c>
      <c r="D4522" t="s">
        <v>234</v>
      </c>
      <c r="E4522" t="s">
        <v>44</v>
      </c>
      <c r="F4522" t="s">
        <v>61</v>
      </c>
      <c r="G4522">
        <v>3765.0711799999999</v>
      </c>
      <c r="H4522">
        <v>4210.7613000000001</v>
      </c>
      <c r="I4522">
        <v>4424.2149399999998</v>
      </c>
      <c r="J4522">
        <v>4585.4781700000003</v>
      </c>
      <c r="K4522">
        <v>4985.2956700000004</v>
      </c>
      <c r="L4522">
        <v>5271.1517700000004</v>
      </c>
      <c r="M4522">
        <v>5519.1440899999998</v>
      </c>
      <c r="N4522">
        <v>5769.8460299999997</v>
      </c>
    </row>
    <row r="4523" spans="1:25" x14ac:dyDescent="0.25">
      <c r="A4523" t="str">
        <f t="shared" si="70"/>
        <v>FürstenfeldPensionisteneinkommenSV-Beiträge Fälle</v>
      </c>
      <c r="B4523">
        <v>4522</v>
      </c>
      <c r="C4523">
        <v>605</v>
      </c>
      <c r="D4523" t="s">
        <v>234</v>
      </c>
      <c r="E4523" t="s">
        <v>44</v>
      </c>
      <c r="F4523" t="s">
        <v>62</v>
      </c>
      <c r="G4523">
        <v>5497</v>
      </c>
      <c r="H4523">
        <v>5498</v>
      </c>
      <c r="I4523">
        <v>5525</v>
      </c>
      <c r="J4523">
        <v>5561</v>
      </c>
      <c r="K4523">
        <v>5728</v>
      </c>
      <c r="L4523">
        <v>5810</v>
      </c>
      <c r="M4523">
        <v>5922</v>
      </c>
      <c r="N4523">
        <v>6057</v>
      </c>
    </row>
    <row r="4524" spans="1:25" x14ac:dyDescent="0.25">
      <c r="A4524" t="str">
        <f t="shared" si="70"/>
        <v>FürstenfeldUnselbstständig BeschäftigteFrauen</v>
      </c>
      <c r="B4524">
        <v>4523</v>
      </c>
      <c r="C4524">
        <v>605</v>
      </c>
      <c r="D4524" t="s">
        <v>234</v>
      </c>
      <c r="E4524" t="s">
        <v>38</v>
      </c>
      <c r="F4524" t="s">
        <v>47</v>
      </c>
      <c r="G4524">
        <v>2842</v>
      </c>
      <c r="H4524">
        <v>3082</v>
      </c>
      <c r="I4524">
        <v>2797</v>
      </c>
      <c r="J4524">
        <v>2950</v>
      </c>
      <c r="K4524">
        <v>2721</v>
      </c>
      <c r="L4524">
        <v>2894</v>
      </c>
      <c r="M4524">
        <v>2702</v>
      </c>
      <c r="N4524">
        <v>2939</v>
      </c>
      <c r="O4524">
        <v>4686</v>
      </c>
      <c r="P4524">
        <v>4947</v>
      </c>
      <c r="Q4524">
        <v>4695</v>
      </c>
      <c r="R4524">
        <v>4871</v>
      </c>
      <c r="S4524">
        <v>4705</v>
      </c>
      <c r="T4524">
        <v>4963</v>
      </c>
      <c r="U4524">
        <v>4858</v>
      </c>
      <c r="V4524">
        <v>5055</v>
      </c>
      <c r="W4524">
        <v>4858</v>
      </c>
    </row>
    <row r="4525" spans="1:25" x14ac:dyDescent="0.25">
      <c r="A4525" t="str">
        <f t="shared" si="70"/>
        <v>FürstenfeldUnselbstständig BeschäftigteInsgesamt</v>
      </c>
      <c r="B4525">
        <v>4524</v>
      </c>
      <c r="C4525">
        <v>605</v>
      </c>
      <c r="D4525" t="s">
        <v>234</v>
      </c>
      <c r="E4525" t="s">
        <v>38</v>
      </c>
      <c r="F4525" t="s">
        <v>48</v>
      </c>
      <c r="G4525">
        <v>5913</v>
      </c>
      <c r="H4525">
        <v>6940</v>
      </c>
      <c r="I4525">
        <v>5910</v>
      </c>
      <c r="J4525">
        <v>6748</v>
      </c>
      <c r="K4525">
        <v>5835</v>
      </c>
      <c r="L4525">
        <v>6766</v>
      </c>
      <c r="M4525">
        <v>5975</v>
      </c>
      <c r="N4525">
        <v>6859</v>
      </c>
      <c r="O4525">
        <v>9838</v>
      </c>
      <c r="P4525">
        <v>10786</v>
      </c>
      <c r="Q4525">
        <v>9714</v>
      </c>
      <c r="R4525">
        <v>10487</v>
      </c>
      <c r="S4525">
        <v>9668</v>
      </c>
      <c r="T4525">
        <v>10657</v>
      </c>
      <c r="U4525">
        <v>9836</v>
      </c>
      <c r="V4525">
        <v>10767</v>
      </c>
      <c r="W4525">
        <v>9867</v>
      </c>
    </row>
    <row r="4526" spans="1:25" x14ac:dyDescent="0.25">
      <c r="A4526" t="str">
        <f t="shared" si="70"/>
        <v>FürstenfeldUnselbstständig BeschäftigteMänner</v>
      </c>
      <c r="B4526">
        <v>4525</v>
      </c>
      <c r="C4526">
        <v>605</v>
      </c>
      <c r="D4526" t="s">
        <v>234</v>
      </c>
      <c r="E4526" t="s">
        <v>38</v>
      </c>
      <c r="F4526" t="s">
        <v>49</v>
      </c>
      <c r="G4526">
        <v>3071</v>
      </c>
      <c r="H4526">
        <v>3858</v>
      </c>
      <c r="I4526">
        <v>3113</v>
      </c>
      <c r="J4526">
        <v>3798</v>
      </c>
      <c r="K4526">
        <v>3114</v>
      </c>
      <c r="L4526">
        <v>3872</v>
      </c>
      <c r="M4526">
        <v>3273</v>
      </c>
      <c r="N4526">
        <v>3920</v>
      </c>
      <c r="O4526">
        <v>5152</v>
      </c>
      <c r="P4526">
        <v>5839</v>
      </c>
      <c r="Q4526">
        <v>5019</v>
      </c>
      <c r="R4526">
        <v>5616</v>
      </c>
      <c r="S4526">
        <v>4963</v>
      </c>
      <c r="T4526">
        <v>5694</v>
      </c>
      <c r="U4526">
        <v>4978</v>
      </c>
      <c r="V4526">
        <v>5712</v>
      </c>
      <c r="W4526">
        <v>5009</v>
      </c>
    </row>
    <row r="4527" spans="1:25" x14ac:dyDescent="0.25">
      <c r="A4527" t="str">
        <f t="shared" si="70"/>
        <v>FürstenfeldWohnbevölkerungInsgesamt</v>
      </c>
      <c r="B4527">
        <v>4526</v>
      </c>
      <c r="C4527">
        <v>605</v>
      </c>
      <c r="D4527" t="s">
        <v>234</v>
      </c>
      <c r="E4527" t="s">
        <v>42</v>
      </c>
      <c r="F4527" t="s">
        <v>48</v>
      </c>
      <c r="G4527">
        <v>22904</v>
      </c>
      <c r="H4527">
        <v>22898</v>
      </c>
      <c r="I4527">
        <v>22957</v>
      </c>
      <c r="J4527">
        <v>23009</v>
      </c>
      <c r="K4527">
        <v>23062</v>
      </c>
      <c r="L4527">
        <v>23006</v>
      </c>
      <c r="M4527">
        <v>23012</v>
      </c>
      <c r="N4527">
        <v>22935</v>
      </c>
      <c r="O4527">
        <v>22907</v>
      </c>
      <c r="P4527">
        <v>22780</v>
      </c>
      <c r="Q4527">
        <v>22740</v>
      </c>
    </row>
    <row r="4528" spans="1:25" x14ac:dyDescent="0.25">
      <c r="A4528" t="str">
        <f t="shared" si="70"/>
        <v>Graz-UmgebungArbeitnehmereinkommenBrutto_Schnitt</v>
      </c>
      <c r="B4528">
        <v>4527</v>
      </c>
      <c r="C4528">
        <v>606</v>
      </c>
      <c r="D4528" t="s">
        <v>235</v>
      </c>
      <c r="E4528" t="s">
        <v>43</v>
      </c>
      <c r="F4528" t="s">
        <v>54</v>
      </c>
      <c r="G4528">
        <v>25819.588281716799</v>
      </c>
      <c r="H4528">
        <v>26712.234442636302</v>
      </c>
      <c r="I4528">
        <v>27466.670187297299</v>
      </c>
      <c r="J4528">
        <v>28504.773905434002</v>
      </c>
      <c r="K4528">
        <v>29448.335963924499</v>
      </c>
      <c r="L4528">
        <v>29638.534038617501</v>
      </c>
      <c r="M4528">
        <v>30021.026667047499</v>
      </c>
      <c r="N4528">
        <v>30845.909634700602</v>
      </c>
      <c r="O4528">
        <v>32008.800430887699</v>
      </c>
      <c r="P4528">
        <v>32696.9511083656</v>
      </c>
      <c r="Q4528">
        <v>33353.139094947197</v>
      </c>
      <c r="R4528">
        <v>34197.867970938001</v>
      </c>
      <c r="S4528">
        <v>35180.834261949298</v>
      </c>
      <c r="T4528">
        <v>36088.870241963901</v>
      </c>
      <c r="U4528">
        <v>36453.379638398699</v>
      </c>
      <c r="V4528">
        <v>38192.886194185798</v>
      </c>
      <c r="W4528">
        <v>39050.824749463602</v>
      </c>
      <c r="X4528">
        <v>40222.748518197099</v>
      </c>
      <c r="Y4528">
        <v>42227.708765148796</v>
      </c>
    </row>
    <row r="4529" spans="1:47" x14ac:dyDescent="0.25">
      <c r="A4529" t="str">
        <f t="shared" si="70"/>
        <v>Graz-UmgebungArbeitnehmereinkommenBruttobezüge 1000 EUR</v>
      </c>
      <c r="B4529">
        <v>4528</v>
      </c>
      <c r="C4529">
        <v>606</v>
      </c>
      <c r="D4529" t="s">
        <v>235</v>
      </c>
      <c r="E4529" t="s">
        <v>43</v>
      </c>
      <c r="F4529" t="s">
        <v>55</v>
      </c>
      <c r="G4529">
        <v>1607372.6488900001</v>
      </c>
      <c r="H4529">
        <v>1707125.4787600001</v>
      </c>
      <c r="I4529">
        <v>1803763.69787</v>
      </c>
      <c r="J4529">
        <v>1910446.9566899999</v>
      </c>
      <c r="K4529">
        <v>2029314.2796100001</v>
      </c>
      <c r="L4529">
        <v>2046125.83589</v>
      </c>
      <c r="M4529">
        <v>2102312.4554400002</v>
      </c>
      <c r="N4529">
        <v>2192064.56819</v>
      </c>
      <c r="O4529">
        <v>2293942.6916800002</v>
      </c>
      <c r="P4529">
        <v>2381842.1004400002</v>
      </c>
      <c r="Q4529">
        <v>2440349.1281599998</v>
      </c>
      <c r="R4529">
        <v>2527598.6195999999</v>
      </c>
      <c r="S4529">
        <v>2635044.4862199998</v>
      </c>
      <c r="T4529">
        <v>2765237.5045500002</v>
      </c>
      <c r="U4529">
        <v>2908396.4410700002</v>
      </c>
      <c r="V4529">
        <v>3034806.7369900001</v>
      </c>
      <c r="W4529">
        <v>3076072.5163400001</v>
      </c>
      <c r="X4529">
        <v>3244849.5684600002</v>
      </c>
      <c r="Y4529">
        <v>3460011.7730899998</v>
      </c>
    </row>
    <row r="4530" spans="1:47" x14ac:dyDescent="0.25">
      <c r="A4530" t="str">
        <f t="shared" si="70"/>
        <v>Graz-UmgebungArbeitnehmereinkommenBruttobezüge Fälle</v>
      </c>
      <c r="B4530">
        <v>4529</v>
      </c>
      <c r="C4530">
        <v>606</v>
      </c>
      <c r="D4530" t="s">
        <v>235</v>
      </c>
      <c r="E4530" t="s">
        <v>43</v>
      </c>
      <c r="F4530" t="s">
        <v>56</v>
      </c>
      <c r="G4530">
        <v>62254</v>
      </c>
      <c r="H4530">
        <v>63908</v>
      </c>
      <c r="I4530">
        <v>65671</v>
      </c>
      <c r="J4530">
        <v>67022</v>
      </c>
      <c r="K4530">
        <v>68911</v>
      </c>
      <c r="L4530">
        <v>69036</v>
      </c>
      <c r="M4530">
        <v>70028</v>
      </c>
      <c r="N4530">
        <v>71065</v>
      </c>
      <c r="O4530">
        <v>71666</v>
      </c>
      <c r="P4530">
        <v>72846</v>
      </c>
      <c r="Q4530">
        <v>73167</v>
      </c>
      <c r="R4530">
        <v>73911</v>
      </c>
      <c r="S4530">
        <v>74900</v>
      </c>
      <c r="T4530">
        <v>76623</v>
      </c>
      <c r="U4530">
        <v>79784</v>
      </c>
      <c r="V4530">
        <v>79460</v>
      </c>
      <c r="W4530">
        <v>78771</v>
      </c>
      <c r="X4530">
        <v>80672</v>
      </c>
      <c r="Y4530">
        <v>81937</v>
      </c>
    </row>
    <row r="4531" spans="1:47" x14ac:dyDescent="0.25">
      <c r="A4531" t="str">
        <f t="shared" si="70"/>
        <v>Graz-UmgebungArbeitnehmereinkommenLohnsteuer 1000 EUR</v>
      </c>
      <c r="B4531">
        <v>4530</v>
      </c>
      <c r="C4531">
        <v>606</v>
      </c>
      <c r="D4531" t="s">
        <v>235</v>
      </c>
      <c r="E4531" t="s">
        <v>43</v>
      </c>
      <c r="F4531" t="s">
        <v>57</v>
      </c>
      <c r="G4531">
        <v>240760.71913000001</v>
      </c>
      <c r="H4531">
        <v>250013.44899999999</v>
      </c>
      <c r="I4531">
        <v>271318.32808000001</v>
      </c>
      <c r="J4531">
        <v>296325.67849999998</v>
      </c>
      <c r="K4531">
        <v>325425.64098999999</v>
      </c>
      <c r="L4531">
        <v>298022.10703999997</v>
      </c>
      <c r="M4531">
        <v>311080.84594999999</v>
      </c>
      <c r="N4531">
        <v>335630.66767</v>
      </c>
      <c r="O4531">
        <v>361190.97378</v>
      </c>
      <c r="P4531">
        <v>384360.30233999999</v>
      </c>
      <c r="Q4531">
        <v>401350.98439</v>
      </c>
      <c r="R4531">
        <v>425317.66570999997</v>
      </c>
      <c r="S4531">
        <v>387089.53081000003</v>
      </c>
      <c r="T4531">
        <v>414769.3639</v>
      </c>
      <c r="U4531">
        <v>442172.23116000002</v>
      </c>
      <c r="V4531">
        <v>455319.91248</v>
      </c>
      <c r="W4531">
        <v>441609.27808000002</v>
      </c>
      <c r="X4531">
        <v>479749.47837000003</v>
      </c>
      <c r="Y4531">
        <v>507929.08726</v>
      </c>
    </row>
    <row r="4532" spans="1:47" x14ac:dyDescent="0.25">
      <c r="A4532" t="str">
        <f t="shared" si="70"/>
        <v>Graz-UmgebungArbeitnehmereinkommenLohnsteuer Fälle</v>
      </c>
      <c r="B4532">
        <v>4531</v>
      </c>
      <c r="C4532">
        <v>606</v>
      </c>
      <c r="D4532" t="s">
        <v>235</v>
      </c>
      <c r="E4532" t="s">
        <v>43</v>
      </c>
      <c r="F4532" t="s">
        <v>58</v>
      </c>
      <c r="G4532">
        <v>50994</v>
      </c>
      <c r="H4532">
        <v>51316</v>
      </c>
      <c r="I4532">
        <v>53100</v>
      </c>
      <c r="J4532">
        <v>54699</v>
      </c>
      <c r="K4532">
        <v>56869</v>
      </c>
      <c r="L4532">
        <v>55854</v>
      </c>
      <c r="M4532">
        <v>57149</v>
      </c>
      <c r="N4532">
        <v>58508</v>
      </c>
      <c r="O4532">
        <v>59652</v>
      </c>
      <c r="P4532">
        <v>61091</v>
      </c>
      <c r="Q4532">
        <v>61781</v>
      </c>
      <c r="R4532">
        <v>62856</v>
      </c>
      <c r="S4532">
        <v>63804</v>
      </c>
      <c r="T4532">
        <v>65874</v>
      </c>
      <c r="U4532">
        <v>68987</v>
      </c>
      <c r="V4532">
        <v>69764</v>
      </c>
      <c r="W4532">
        <v>69651</v>
      </c>
      <c r="X4532">
        <v>71667</v>
      </c>
      <c r="Y4532">
        <v>73360</v>
      </c>
    </row>
    <row r="4533" spans="1:47" x14ac:dyDescent="0.25">
      <c r="A4533" t="str">
        <f t="shared" si="70"/>
        <v>Graz-UmgebungArbeitnehmereinkommenNetto_Schnitt</v>
      </c>
      <c r="B4533">
        <v>4532</v>
      </c>
      <c r="C4533">
        <v>606</v>
      </c>
      <c r="D4533" t="s">
        <v>235</v>
      </c>
      <c r="E4533" t="s">
        <v>43</v>
      </c>
      <c r="F4533" t="s">
        <v>59</v>
      </c>
      <c r="G4533">
        <v>17899.3639223182</v>
      </c>
      <c r="H4533">
        <v>18613.586012862201</v>
      </c>
      <c r="I4533">
        <v>19042.8615097988</v>
      </c>
      <c r="J4533">
        <v>19670.637019933802</v>
      </c>
      <c r="K4533">
        <v>20227.1155380128</v>
      </c>
      <c r="L4533">
        <v>20800.496158815698</v>
      </c>
      <c r="M4533">
        <v>20971.001670474699</v>
      </c>
      <c r="N4533">
        <v>21386.163916555299</v>
      </c>
      <c r="O4533">
        <v>22079.918925850499</v>
      </c>
      <c r="P4533">
        <v>22426.048838783201</v>
      </c>
      <c r="Q4533">
        <v>22745.689882460701</v>
      </c>
      <c r="R4533">
        <v>23154.803925937998</v>
      </c>
      <c r="S4533">
        <v>24542.0921399199</v>
      </c>
      <c r="T4533">
        <v>25069.9490681649</v>
      </c>
      <c r="U4533">
        <v>25239.042905595099</v>
      </c>
      <c r="V4533">
        <v>26531.258137553501</v>
      </c>
      <c r="W4533">
        <v>27415.459187264401</v>
      </c>
      <c r="X4533">
        <v>28055.278060541499</v>
      </c>
      <c r="Y4533">
        <v>29533.019509379199</v>
      </c>
    </row>
    <row r="4534" spans="1:47" x14ac:dyDescent="0.25">
      <c r="A4534" t="str">
        <f t="shared" si="70"/>
        <v>Graz-UmgebungArbeitnehmereinkommenNettobezüge 1000 EUR</v>
      </c>
      <c r="B4534">
        <v>4533</v>
      </c>
      <c r="C4534">
        <v>606</v>
      </c>
      <c r="D4534" t="s">
        <v>235</v>
      </c>
      <c r="E4534" t="s">
        <v>43</v>
      </c>
      <c r="F4534" t="s">
        <v>60</v>
      </c>
      <c r="G4534">
        <v>1114307.00162</v>
      </c>
      <c r="H4534">
        <v>1189557.0549099999</v>
      </c>
      <c r="I4534">
        <v>1250563.7582100001</v>
      </c>
      <c r="J4534">
        <v>1318365.43435</v>
      </c>
      <c r="K4534">
        <v>1393870.75884</v>
      </c>
      <c r="L4534">
        <v>1435983.0528200001</v>
      </c>
      <c r="M4534">
        <v>1468557.30498</v>
      </c>
      <c r="N4534">
        <v>1519807.7387300001</v>
      </c>
      <c r="O4534">
        <v>1582379.4697400001</v>
      </c>
      <c r="P4534">
        <v>1633647.95371</v>
      </c>
      <c r="Q4534">
        <v>1664233.89163</v>
      </c>
      <c r="R4534">
        <v>1711394.71297</v>
      </c>
      <c r="S4534">
        <v>1838202.7012799999</v>
      </c>
      <c r="T4534">
        <v>1920934.7074500001</v>
      </c>
      <c r="U4534">
        <v>2013671.7991800001</v>
      </c>
      <c r="V4534">
        <v>2108173.7716100002</v>
      </c>
      <c r="W4534">
        <v>2159543.13564</v>
      </c>
      <c r="X4534">
        <v>2263275.3917</v>
      </c>
      <c r="Y4534">
        <v>2419847.0195399998</v>
      </c>
    </row>
    <row r="4535" spans="1:47" x14ac:dyDescent="0.25">
      <c r="A4535" t="str">
        <f t="shared" si="70"/>
        <v>Graz-UmgebungArbeitnehmereinkommenSV-Beiträge 1000 EUR</v>
      </c>
      <c r="B4535">
        <v>4534</v>
      </c>
      <c r="C4535">
        <v>606</v>
      </c>
      <c r="D4535" t="s">
        <v>235</v>
      </c>
      <c r="E4535" t="s">
        <v>43</v>
      </c>
      <c r="F4535" t="s">
        <v>61</v>
      </c>
      <c r="G4535">
        <v>252304.92814</v>
      </c>
      <c r="H4535">
        <v>267554.97485</v>
      </c>
      <c r="I4535">
        <v>281881.61158000003</v>
      </c>
      <c r="J4535">
        <v>295755.84383999999</v>
      </c>
      <c r="K4535">
        <v>310017.87978000002</v>
      </c>
      <c r="L4535">
        <v>312120.67602999997</v>
      </c>
      <c r="M4535">
        <v>322674.30450999999</v>
      </c>
      <c r="N4535">
        <v>336626.16178999998</v>
      </c>
      <c r="O4535">
        <v>350372.24816000002</v>
      </c>
      <c r="P4535">
        <v>363833.84438999998</v>
      </c>
      <c r="Q4535">
        <v>374764.25214</v>
      </c>
      <c r="R4535">
        <v>390886.24092000001</v>
      </c>
      <c r="S4535">
        <v>409752.25413000002</v>
      </c>
      <c r="T4535">
        <v>429533.43320000003</v>
      </c>
      <c r="U4535">
        <v>452552.41073</v>
      </c>
      <c r="V4535">
        <v>471313.05290000001</v>
      </c>
      <c r="W4535">
        <v>474920.10262000002</v>
      </c>
      <c r="X4535">
        <v>501824.69838999998</v>
      </c>
      <c r="Y4535">
        <v>532235.66628999996</v>
      </c>
    </row>
    <row r="4536" spans="1:47" x14ac:dyDescent="0.25">
      <c r="A4536" t="str">
        <f t="shared" si="70"/>
        <v>Graz-UmgebungArbeitnehmereinkommenSV-Beiträge Fälle</v>
      </c>
      <c r="B4536">
        <v>4535</v>
      </c>
      <c r="C4536">
        <v>606</v>
      </c>
      <c r="D4536" t="s">
        <v>235</v>
      </c>
      <c r="E4536" t="s">
        <v>43</v>
      </c>
      <c r="F4536" t="s">
        <v>62</v>
      </c>
      <c r="G4536">
        <v>59553</v>
      </c>
      <c r="H4536">
        <v>61123</v>
      </c>
      <c r="I4536">
        <v>62720</v>
      </c>
      <c r="J4536">
        <v>63966</v>
      </c>
      <c r="K4536">
        <v>65581</v>
      </c>
      <c r="L4536">
        <v>65260</v>
      </c>
      <c r="M4536">
        <v>66174</v>
      </c>
      <c r="N4536">
        <v>67269</v>
      </c>
      <c r="O4536">
        <v>67842</v>
      </c>
      <c r="P4536">
        <v>68859</v>
      </c>
      <c r="Q4536">
        <v>69114</v>
      </c>
      <c r="R4536">
        <v>69784</v>
      </c>
      <c r="S4536">
        <v>70987</v>
      </c>
      <c r="T4536">
        <v>72538</v>
      </c>
      <c r="U4536">
        <v>75831</v>
      </c>
      <c r="V4536">
        <v>75330</v>
      </c>
      <c r="W4536">
        <v>74791</v>
      </c>
      <c r="X4536">
        <v>76834</v>
      </c>
      <c r="Y4536">
        <v>78161</v>
      </c>
    </row>
    <row r="4537" spans="1:47" x14ac:dyDescent="0.25">
      <c r="A4537" t="str">
        <f t="shared" si="70"/>
        <v>Graz-UmgebungArbeitsloseFrauen</v>
      </c>
      <c r="B4537">
        <v>4536</v>
      </c>
      <c r="C4537">
        <v>606</v>
      </c>
      <c r="D4537" t="s">
        <v>235</v>
      </c>
      <c r="E4537" t="s">
        <v>36</v>
      </c>
      <c r="F4537" t="s">
        <v>47</v>
      </c>
      <c r="G4537">
        <v>1143</v>
      </c>
      <c r="H4537">
        <v>1094</v>
      </c>
      <c r="I4537">
        <v>1306</v>
      </c>
      <c r="J4537">
        <v>1181</v>
      </c>
      <c r="K4537">
        <v>1266</v>
      </c>
      <c r="L4537">
        <v>1130</v>
      </c>
      <c r="M4537">
        <v>1304</v>
      </c>
      <c r="N4537">
        <v>1119</v>
      </c>
      <c r="O4537">
        <v>1330</v>
      </c>
      <c r="P4537">
        <v>1206</v>
      </c>
      <c r="Q4537">
        <v>1473</v>
      </c>
      <c r="R4537">
        <v>1559</v>
      </c>
      <c r="S4537">
        <v>1552</v>
      </c>
      <c r="T4537">
        <v>1400</v>
      </c>
      <c r="U4537">
        <v>1747</v>
      </c>
      <c r="V4537">
        <v>1599</v>
      </c>
      <c r="W4537">
        <v>1520</v>
      </c>
      <c r="X4537">
        <v>1523</v>
      </c>
      <c r="Y4537">
        <v>1646</v>
      </c>
      <c r="Z4537">
        <v>1685</v>
      </c>
      <c r="AA4537">
        <v>1772</v>
      </c>
      <c r="AB4537">
        <v>1874</v>
      </c>
      <c r="AC4537">
        <v>1887</v>
      </c>
      <c r="AD4537">
        <v>1889</v>
      </c>
      <c r="AE4537">
        <v>2047</v>
      </c>
      <c r="AF4537">
        <v>1925</v>
      </c>
      <c r="AG4537">
        <v>2054</v>
      </c>
      <c r="AH4537">
        <v>1860</v>
      </c>
      <c r="AI4537">
        <v>1763</v>
      </c>
      <c r="AJ4537">
        <v>1614</v>
      </c>
      <c r="AK4537">
        <v>1673</v>
      </c>
      <c r="AL4537">
        <v>1631</v>
      </c>
      <c r="AM4537">
        <v>1694</v>
      </c>
      <c r="AN4537">
        <v>2336</v>
      </c>
      <c r="AO4537">
        <v>2180</v>
      </c>
      <c r="AP4537">
        <v>1763</v>
      </c>
      <c r="AQ4537">
        <v>1592</v>
      </c>
      <c r="AR4537">
        <v>1449</v>
      </c>
      <c r="AS4537">
        <v>1526</v>
      </c>
      <c r="AT4537">
        <v>1588</v>
      </c>
      <c r="AU4537">
        <v>1596</v>
      </c>
    </row>
    <row r="4538" spans="1:47" x14ac:dyDescent="0.25">
      <c r="A4538" t="str">
        <f t="shared" si="70"/>
        <v>Graz-UmgebungArbeitsloseInsgesamt</v>
      </c>
      <c r="B4538">
        <v>4537</v>
      </c>
      <c r="C4538">
        <v>606</v>
      </c>
      <c r="D4538" t="s">
        <v>235</v>
      </c>
      <c r="E4538" t="s">
        <v>36</v>
      </c>
      <c r="F4538" t="s">
        <v>48</v>
      </c>
      <c r="G4538">
        <v>3283</v>
      </c>
      <c r="H4538">
        <v>2150</v>
      </c>
      <c r="I4538">
        <v>3526</v>
      </c>
      <c r="J4538">
        <v>2277</v>
      </c>
      <c r="K4538">
        <v>3518</v>
      </c>
      <c r="L4538">
        <v>2152</v>
      </c>
      <c r="M4538">
        <v>3409</v>
      </c>
      <c r="N4538">
        <v>2203</v>
      </c>
      <c r="O4538">
        <v>3457</v>
      </c>
      <c r="P4538">
        <v>2363</v>
      </c>
      <c r="Q4538">
        <v>4276</v>
      </c>
      <c r="R4538">
        <v>3408</v>
      </c>
      <c r="S4538">
        <v>4467</v>
      </c>
      <c r="T4538">
        <v>2824</v>
      </c>
      <c r="U4538">
        <v>4813</v>
      </c>
      <c r="V4538">
        <v>3168</v>
      </c>
      <c r="W4538">
        <v>4109</v>
      </c>
      <c r="X4538">
        <v>2947</v>
      </c>
      <c r="Y4538">
        <v>4477</v>
      </c>
      <c r="Z4538">
        <v>3365</v>
      </c>
      <c r="AA4538">
        <v>4866</v>
      </c>
      <c r="AB4538">
        <v>3843</v>
      </c>
      <c r="AC4538">
        <v>5272</v>
      </c>
      <c r="AD4538">
        <v>4040</v>
      </c>
      <c r="AE4538">
        <v>5527</v>
      </c>
      <c r="AF4538">
        <v>3988</v>
      </c>
      <c r="AG4538">
        <v>5507</v>
      </c>
      <c r="AH4538">
        <v>3667</v>
      </c>
      <c r="AI4538">
        <v>4624</v>
      </c>
      <c r="AJ4538">
        <v>3158</v>
      </c>
      <c r="AK4538">
        <v>4400</v>
      </c>
      <c r="AL4538">
        <v>3253</v>
      </c>
      <c r="AM4538">
        <v>4439</v>
      </c>
      <c r="AN4538">
        <v>4688</v>
      </c>
      <c r="AO4538">
        <v>5373</v>
      </c>
      <c r="AP4538">
        <v>3487</v>
      </c>
      <c r="AQ4538">
        <v>4041</v>
      </c>
      <c r="AR4538">
        <v>2927</v>
      </c>
      <c r="AS4538">
        <v>3984</v>
      </c>
      <c r="AT4538">
        <v>3105</v>
      </c>
      <c r="AU4538">
        <v>4409</v>
      </c>
    </row>
    <row r="4539" spans="1:47" x14ac:dyDescent="0.25">
      <c r="A4539" t="str">
        <f t="shared" si="70"/>
        <v>Graz-UmgebungArbeitsloseMänner</v>
      </c>
      <c r="B4539">
        <v>4538</v>
      </c>
      <c r="C4539">
        <v>606</v>
      </c>
      <c r="D4539" t="s">
        <v>235</v>
      </c>
      <c r="E4539" t="s">
        <v>36</v>
      </c>
      <c r="F4539" t="s">
        <v>49</v>
      </c>
      <c r="G4539">
        <v>2140</v>
      </c>
      <c r="H4539">
        <v>1056</v>
      </c>
      <c r="I4539">
        <v>2220</v>
      </c>
      <c r="J4539">
        <v>1096</v>
      </c>
      <c r="K4539">
        <v>2252</v>
      </c>
      <c r="L4539">
        <v>1022</v>
      </c>
      <c r="M4539">
        <v>2105</v>
      </c>
      <c r="N4539">
        <v>1084</v>
      </c>
      <c r="O4539">
        <v>2127</v>
      </c>
      <c r="P4539">
        <v>1157</v>
      </c>
      <c r="Q4539">
        <v>2803</v>
      </c>
      <c r="R4539">
        <v>1849</v>
      </c>
      <c r="S4539">
        <v>2915</v>
      </c>
      <c r="T4539">
        <v>1424</v>
      </c>
      <c r="U4539">
        <v>3066</v>
      </c>
      <c r="V4539">
        <v>1569</v>
      </c>
      <c r="W4539">
        <v>2589</v>
      </c>
      <c r="X4539">
        <v>1424</v>
      </c>
      <c r="Y4539">
        <v>2831</v>
      </c>
      <c r="Z4539">
        <v>1680</v>
      </c>
      <c r="AA4539">
        <v>3094</v>
      </c>
      <c r="AB4539">
        <v>1969</v>
      </c>
      <c r="AC4539">
        <v>3385</v>
      </c>
      <c r="AD4539">
        <v>2151</v>
      </c>
      <c r="AE4539">
        <v>3480</v>
      </c>
      <c r="AF4539">
        <v>2063</v>
      </c>
      <c r="AG4539">
        <v>3453</v>
      </c>
      <c r="AH4539">
        <v>1807</v>
      </c>
      <c r="AI4539">
        <v>2861</v>
      </c>
      <c r="AJ4539">
        <v>1544</v>
      </c>
      <c r="AK4539">
        <v>2727</v>
      </c>
      <c r="AL4539">
        <v>1622</v>
      </c>
      <c r="AM4539">
        <v>2745</v>
      </c>
      <c r="AN4539">
        <v>2352</v>
      </c>
      <c r="AO4539">
        <v>3193</v>
      </c>
      <c r="AP4539">
        <v>1724</v>
      </c>
      <c r="AQ4539">
        <v>2449</v>
      </c>
      <c r="AR4539">
        <v>1478</v>
      </c>
      <c r="AS4539">
        <v>2458</v>
      </c>
      <c r="AT4539">
        <v>1517</v>
      </c>
      <c r="AU4539">
        <v>2813</v>
      </c>
    </row>
    <row r="4540" spans="1:47" x14ac:dyDescent="0.25">
      <c r="A4540" t="str">
        <f t="shared" si="70"/>
        <v>Graz-Umgebungarbeitslose AusländerFrauen</v>
      </c>
      <c r="B4540">
        <v>4539</v>
      </c>
      <c r="C4540">
        <v>606</v>
      </c>
      <c r="D4540" t="s">
        <v>235</v>
      </c>
      <c r="E4540" t="s">
        <v>37</v>
      </c>
      <c r="F4540" t="s">
        <v>47</v>
      </c>
      <c r="G4540">
        <v>75</v>
      </c>
      <c r="H4540">
        <v>65</v>
      </c>
      <c r="I4540">
        <v>83</v>
      </c>
      <c r="J4540">
        <v>70</v>
      </c>
      <c r="K4540">
        <v>96</v>
      </c>
      <c r="L4540">
        <v>76</v>
      </c>
      <c r="M4540">
        <v>96</v>
      </c>
      <c r="N4540">
        <v>69</v>
      </c>
      <c r="O4540">
        <v>111</v>
      </c>
      <c r="P4540">
        <v>93</v>
      </c>
      <c r="Q4540">
        <v>142</v>
      </c>
      <c r="R4540">
        <v>126</v>
      </c>
      <c r="S4540">
        <v>168</v>
      </c>
      <c r="T4540">
        <v>137</v>
      </c>
      <c r="U4540">
        <v>227</v>
      </c>
      <c r="V4540">
        <v>190</v>
      </c>
      <c r="W4540">
        <v>189</v>
      </c>
      <c r="X4540">
        <v>156</v>
      </c>
      <c r="Y4540">
        <v>206</v>
      </c>
      <c r="Z4540">
        <v>185</v>
      </c>
      <c r="AA4540">
        <v>251</v>
      </c>
      <c r="AB4540">
        <v>217</v>
      </c>
      <c r="AC4540">
        <v>253</v>
      </c>
      <c r="AD4540">
        <v>265</v>
      </c>
      <c r="AE4540">
        <v>342</v>
      </c>
      <c r="AF4540">
        <v>289</v>
      </c>
      <c r="AG4540">
        <v>341</v>
      </c>
      <c r="AH4540">
        <v>298</v>
      </c>
      <c r="AI4540">
        <v>290</v>
      </c>
      <c r="AJ4540">
        <v>270</v>
      </c>
      <c r="AK4540">
        <v>322</v>
      </c>
      <c r="AL4540">
        <v>319</v>
      </c>
      <c r="AM4540">
        <v>399</v>
      </c>
      <c r="AN4540">
        <v>487</v>
      </c>
      <c r="AO4540">
        <v>492</v>
      </c>
      <c r="AP4540">
        <v>408</v>
      </c>
      <c r="AQ4540">
        <v>409</v>
      </c>
      <c r="AR4540">
        <v>324</v>
      </c>
      <c r="AS4540">
        <v>410</v>
      </c>
      <c r="AT4540">
        <v>449</v>
      </c>
      <c r="AU4540">
        <v>444</v>
      </c>
    </row>
    <row r="4541" spans="1:47" x14ac:dyDescent="0.25">
      <c r="A4541" t="str">
        <f t="shared" si="70"/>
        <v>Graz-Umgebungarbeitslose AusländerInsgesamt</v>
      </c>
      <c r="B4541">
        <v>4540</v>
      </c>
      <c r="C4541">
        <v>606</v>
      </c>
      <c r="D4541" t="s">
        <v>235</v>
      </c>
      <c r="E4541" t="s">
        <v>37</v>
      </c>
      <c r="F4541" t="s">
        <v>48</v>
      </c>
      <c r="G4541">
        <v>366</v>
      </c>
      <c r="H4541">
        <v>154</v>
      </c>
      <c r="I4541">
        <v>378</v>
      </c>
      <c r="J4541">
        <v>158</v>
      </c>
      <c r="K4541">
        <v>419</v>
      </c>
      <c r="L4541">
        <v>163</v>
      </c>
      <c r="M4541">
        <v>395</v>
      </c>
      <c r="N4541">
        <v>163</v>
      </c>
      <c r="O4541">
        <v>454</v>
      </c>
      <c r="P4541">
        <v>195</v>
      </c>
      <c r="Q4541">
        <v>571</v>
      </c>
      <c r="R4541">
        <v>330</v>
      </c>
      <c r="S4541">
        <v>600</v>
      </c>
      <c r="T4541">
        <v>275</v>
      </c>
      <c r="U4541">
        <v>782</v>
      </c>
      <c r="V4541">
        <v>379</v>
      </c>
      <c r="W4541">
        <v>654</v>
      </c>
      <c r="X4541">
        <v>314</v>
      </c>
      <c r="Y4541">
        <v>731</v>
      </c>
      <c r="Z4541">
        <v>379</v>
      </c>
      <c r="AA4541">
        <v>832</v>
      </c>
      <c r="AB4541">
        <v>494</v>
      </c>
      <c r="AC4541">
        <v>941</v>
      </c>
      <c r="AD4541">
        <v>560</v>
      </c>
      <c r="AE4541">
        <v>1071</v>
      </c>
      <c r="AF4541">
        <v>575</v>
      </c>
      <c r="AG4541">
        <v>1111</v>
      </c>
      <c r="AH4541">
        <v>543</v>
      </c>
      <c r="AI4541">
        <v>972</v>
      </c>
      <c r="AJ4541">
        <v>511</v>
      </c>
      <c r="AK4541">
        <v>984</v>
      </c>
      <c r="AL4541">
        <v>577</v>
      </c>
      <c r="AM4541">
        <v>1089</v>
      </c>
      <c r="AN4541">
        <v>910</v>
      </c>
      <c r="AO4541">
        <v>1342</v>
      </c>
      <c r="AP4541">
        <v>717</v>
      </c>
      <c r="AQ4541">
        <v>1083</v>
      </c>
      <c r="AR4541">
        <v>613</v>
      </c>
      <c r="AS4541">
        <v>1084</v>
      </c>
      <c r="AT4541">
        <v>772</v>
      </c>
      <c r="AU4541">
        <v>1277</v>
      </c>
    </row>
    <row r="4542" spans="1:47" x14ac:dyDescent="0.25">
      <c r="A4542" t="str">
        <f t="shared" si="70"/>
        <v>Graz-Umgebungarbeitslose AusländerMänner</v>
      </c>
      <c r="B4542">
        <v>4541</v>
      </c>
      <c r="C4542">
        <v>606</v>
      </c>
      <c r="D4542" t="s">
        <v>235</v>
      </c>
      <c r="E4542" t="s">
        <v>37</v>
      </c>
      <c r="F4542" t="s">
        <v>49</v>
      </c>
      <c r="G4542">
        <v>291</v>
      </c>
      <c r="H4542">
        <v>89</v>
      </c>
      <c r="I4542">
        <v>295</v>
      </c>
      <c r="J4542">
        <v>88</v>
      </c>
      <c r="K4542">
        <v>323</v>
      </c>
      <c r="L4542">
        <v>87</v>
      </c>
      <c r="M4542">
        <v>299</v>
      </c>
      <c r="N4542">
        <v>94</v>
      </c>
      <c r="O4542">
        <v>343</v>
      </c>
      <c r="P4542">
        <v>102</v>
      </c>
      <c r="Q4542">
        <v>429</v>
      </c>
      <c r="R4542">
        <v>204</v>
      </c>
      <c r="S4542">
        <v>432</v>
      </c>
      <c r="T4542">
        <v>138</v>
      </c>
      <c r="U4542">
        <v>555</v>
      </c>
      <c r="V4542">
        <v>189</v>
      </c>
      <c r="W4542">
        <v>465</v>
      </c>
      <c r="X4542">
        <v>158</v>
      </c>
      <c r="Y4542">
        <v>525</v>
      </c>
      <c r="Z4542">
        <v>194</v>
      </c>
      <c r="AA4542">
        <v>581</v>
      </c>
      <c r="AB4542">
        <v>277</v>
      </c>
      <c r="AC4542">
        <v>688</v>
      </c>
      <c r="AD4542">
        <v>295</v>
      </c>
      <c r="AE4542">
        <v>729</v>
      </c>
      <c r="AF4542">
        <v>286</v>
      </c>
      <c r="AG4542">
        <v>770</v>
      </c>
      <c r="AH4542">
        <v>245</v>
      </c>
      <c r="AI4542">
        <v>682</v>
      </c>
      <c r="AJ4542">
        <v>241</v>
      </c>
      <c r="AK4542">
        <v>662</v>
      </c>
      <c r="AL4542">
        <v>258</v>
      </c>
      <c r="AM4542">
        <v>690</v>
      </c>
      <c r="AN4542">
        <v>423</v>
      </c>
      <c r="AO4542">
        <v>850</v>
      </c>
      <c r="AP4542">
        <v>309</v>
      </c>
      <c r="AQ4542">
        <v>674</v>
      </c>
      <c r="AR4542">
        <v>289</v>
      </c>
      <c r="AS4542">
        <v>674</v>
      </c>
      <c r="AT4542">
        <v>323</v>
      </c>
      <c r="AU4542">
        <v>833</v>
      </c>
    </row>
    <row r="4543" spans="1:47" x14ac:dyDescent="0.25">
      <c r="A4543" t="str">
        <f t="shared" si="70"/>
        <v>Graz-UmgebungArbeitsstättenInsgesamt</v>
      </c>
      <c r="B4543">
        <v>4542</v>
      </c>
      <c r="C4543">
        <v>606</v>
      </c>
      <c r="D4543" t="s">
        <v>235</v>
      </c>
      <c r="E4543" t="s">
        <v>476</v>
      </c>
      <c r="F4543" t="s">
        <v>48</v>
      </c>
      <c r="G4543">
        <v>13825</v>
      </c>
      <c r="H4543">
        <v>14001</v>
      </c>
      <c r="I4543">
        <v>14361</v>
      </c>
    </row>
    <row r="4544" spans="1:47" x14ac:dyDescent="0.25">
      <c r="A4544" t="str">
        <f t="shared" si="70"/>
        <v>Graz-UmgebungBeschäftigte in den ArbeitsstättenInsgesamt</v>
      </c>
      <c r="B4544">
        <v>4543</v>
      </c>
      <c r="C4544">
        <v>606</v>
      </c>
      <c r="D4544" t="s">
        <v>235</v>
      </c>
      <c r="E4544" t="s">
        <v>477</v>
      </c>
      <c r="F4544" t="s">
        <v>48</v>
      </c>
      <c r="G4544">
        <v>76220</v>
      </c>
      <c r="H4544">
        <v>78224</v>
      </c>
      <c r="I4544">
        <v>78218</v>
      </c>
    </row>
    <row r="4545" spans="1:44" x14ac:dyDescent="0.25">
      <c r="A4545" t="str">
        <f t="shared" si="70"/>
        <v>Graz-UmgebungGesamteinkommenBruttobezüge Gesamt</v>
      </c>
      <c r="B4545">
        <v>4544</v>
      </c>
      <c r="C4545">
        <v>606</v>
      </c>
      <c r="D4545" t="s">
        <v>235</v>
      </c>
      <c r="E4545" t="s">
        <v>45</v>
      </c>
      <c r="F4545" t="s">
        <v>63</v>
      </c>
      <c r="G4545">
        <v>2081055.2168099999</v>
      </c>
      <c r="H4545">
        <v>2205959.2139400002</v>
      </c>
      <c r="I4545">
        <v>2329197.2799399998</v>
      </c>
      <c r="J4545">
        <v>2461297.5274999999</v>
      </c>
      <c r="K4545">
        <v>2615071.5902399998</v>
      </c>
      <c r="L4545">
        <v>2666531.9005700001</v>
      </c>
      <c r="M4545">
        <v>2754160.5583899999</v>
      </c>
      <c r="N4545">
        <v>2872306.1100099999</v>
      </c>
      <c r="O4545">
        <v>3017799.8817099999</v>
      </c>
      <c r="P4545">
        <v>3145689.8072000002</v>
      </c>
      <c r="Q4545">
        <v>3242568.3115599998</v>
      </c>
      <c r="R4545">
        <v>3352151.9596000002</v>
      </c>
      <c r="S4545">
        <v>3481647.4498700001</v>
      </c>
      <c r="T4545">
        <v>3638618.0595300002</v>
      </c>
      <c r="U4545">
        <v>3817738.9986800002</v>
      </c>
      <c r="V4545">
        <v>3991812.40772</v>
      </c>
      <c r="W4545">
        <v>4087735.0646099998</v>
      </c>
      <c r="X4545">
        <v>4310668.7116299998</v>
      </c>
      <c r="Y4545">
        <v>4588684.1524200002</v>
      </c>
    </row>
    <row r="4546" spans="1:44" x14ac:dyDescent="0.25">
      <c r="A4546" t="str">
        <f t="shared" si="70"/>
        <v>Graz-UmgebungGesamteinkommenNettobezüge Gesamt</v>
      </c>
      <c r="B4546">
        <v>4545</v>
      </c>
      <c r="C4546">
        <v>606</v>
      </c>
      <c r="D4546" t="s">
        <v>235</v>
      </c>
      <c r="E4546" t="s">
        <v>45</v>
      </c>
      <c r="F4546" t="s">
        <v>64</v>
      </c>
      <c r="G4546">
        <v>1510984.5031099999</v>
      </c>
      <c r="H4546">
        <v>1609452.90787</v>
      </c>
      <c r="I4546">
        <v>1690153.2115</v>
      </c>
      <c r="J4546">
        <v>1777096.4714899999</v>
      </c>
      <c r="K4546">
        <v>1878250.21798</v>
      </c>
      <c r="L4546">
        <v>1955554.3518699999</v>
      </c>
      <c r="M4546">
        <v>2011466.3925999999</v>
      </c>
      <c r="N4546">
        <v>2083247.4770899999</v>
      </c>
      <c r="O4546">
        <v>2177974.6145299999</v>
      </c>
      <c r="P4546">
        <v>2259729.8600599999</v>
      </c>
      <c r="Q4546">
        <v>2318404.9324500002</v>
      </c>
      <c r="R4546">
        <v>2379909.0596099999</v>
      </c>
      <c r="S4546">
        <v>2543444.9612699999</v>
      </c>
      <c r="T4546">
        <v>2646476.44068</v>
      </c>
      <c r="U4546">
        <v>2766363.83684</v>
      </c>
      <c r="V4546">
        <v>2896443.9818099998</v>
      </c>
      <c r="W4546">
        <v>2999051.1319900001</v>
      </c>
      <c r="X4546">
        <v>3142965.0773200002</v>
      </c>
      <c r="Y4546">
        <v>3353782.61106</v>
      </c>
    </row>
    <row r="4547" spans="1:44" x14ac:dyDescent="0.25">
      <c r="A4547" t="str">
        <f t="shared" ref="A4547:A4610" si="71">D4547&amp;E4547&amp;F4547</f>
        <v>Graz-UmgebungGründungsintensitätin % der aktiven Wirtschaftskammermitglieder</v>
      </c>
      <c r="B4547">
        <v>4546</v>
      </c>
      <c r="C4547">
        <v>606</v>
      </c>
      <c r="D4547" t="s">
        <v>235</v>
      </c>
      <c r="E4547" t="s">
        <v>40</v>
      </c>
      <c r="F4547" t="s">
        <v>52</v>
      </c>
      <c r="G4547">
        <v>10.138150903294401</v>
      </c>
      <c r="H4547">
        <v>8.9782324155643796</v>
      </c>
      <c r="I4547">
        <v>10.4428195827062</v>
      </c>
      <c r="J4547">
        <v>9.3275641935026297</v>
      </c>
      <c r="K4547">
        <v>8.0237862269103104</v>
      </c>
      <c r="L4547">
        <v>7.2442533694535003</v>
      </c>
      <c r="M4547">
        <v>9.9410946142053707</v>
      </c>
      <c r="N4547">
        <v>8.3482814677350401</v>
      </c>
      <c r="O4547">
        <v>8.4144060311301292</v>
      </c>
      <c r="P4547">
        <v>7.2917260345362402</v>
      </c>
      <c r="Q4547">
        <v>7.0237025609594497</v>
      </c>
      <c r="R4547">
        <v>7.6324127693178996</v>
      </c>
      <c r="S4547">
        <v>7.9751254116352799</v>
      </c>
      <c r="T4547">
        <v>8.6275386562274896</v>
      </c>
      <c r="U4547">
        <v>8.9202944847228203</v>
      </c>
      <c r="V4547">
        <v>9.4167104571728792</v>
      </c>
      <c r="W4547">
        <v>7.8678921321078699</v>
      </c>
      <c r="X4547">
        <v>7.4425969912905803</v>
      </c>
      <c r="Y4547">
        <v>6.9354683129159804</v>
      </c>
      <c r="Z4547">
        <v>7.2648770414867698</v>
      </c>
      <c r="AA4547">
        <v>6.9174428067637201</v>
      </c>
      <c r="AB4547">
        <v>6.3240066660819201</v>
      </c>
    </row>
    <row r="4548" spans="1:44" x14ac:dyDescent="0.25">
      <c r="A4548" t="str">
        <f t="shared" si="71"/>
        <v>Graz-UmgebungGründungsintensitätje 1.000 Einwohner</v>
      </c>
      <c r="B4548">
        <v>4547</v>
      </c>
      <c r="C4548">
        <v>606</v>
      </c>
      <c r="D4548" t="s">
        <v>235</v>
      </c>
      <c r="E4548" t="s">
        <v>40</v>
      </c>
      <c r="F4548" t="s">
        <v>53</v>
      </c>
      <c r="G4548">
        <v>3.6205208388678498</v>
      </c>
      <c r="H4548">
        <v>3.3434693666006998</v>
      </c>
      <c r="I4548">
        <v>4.1116828992233696</v>
      </c>
      <c r="J4548">
        <v>3.85582619254571</v>
      </c>
      <c r="K4548">
        <v>3.48332079322268</v>
      </c>
      <c r="L4548">
        <v>3.2682882873448502</v>
      </c>
      <c r="M4548">
        <v>4.6146634925795196</v>
      </c>
      <c r="N4548">
        <v>4.0888141066349899</v>
      </c>
      <c r="O4548">
        <v>4.2593173652217198</v>
      </c>
      <c r="P4548">
        <v>3.7964259347981502</v>
      </c>
      <c r="Q4548">
        <v>3.7905929842078501</v>
      </c>
      <c r="R4548">
        <v>4.2013281298997596</v>
      </c>
      <c r="S4548">
        <v>4.4660921311759498</v>
      </c>
      <c r="T4548">
        <v>4.9971535348143199</v>
      </c>
      <c r="U4548">
        <v>5.3475016725590896</v>
      </c>
      <c r="V4548">
        <v>5.9298477829252096</v>
      </c>
      <c r="W4548">
        <v>5.0933675070614104</v>
      </c>
      <c r="X4548">
        <v>4.8748865551665999</v>
      </c>
      <c r="Y4548">
        <v>4.6069071570449198</v>
      </c>
      <c r="Z4548">
        <v>4.9032961046036503</v>
      </c>
      <c r="AA4548">
        <v>4.7689699025010599</v>
      </c>
      <c r="AB4548">
        <v>4.4394364809615299</v>
      </c>
    </row>
    <row r="4549" spans="1:44" x14ac:dyDescent="0.25">
      <c r="A4549" t="str">
        <f t="shared" si="71"/>
        <v>Graz-UmgebungKammermitgliedschaftenAktiv</v>
      </c>
      <c r="B4549">
        <v>4548</v>
      </c>
      <c r="C4549">
        <v>606</v>
      </c>
      <c r="D4549" t="s">
        <v>235</v>
      </c>
      <c r="E4549" t="s">
        <v>39</v>
      </c>
      <c r="F4549" t="s">
        <v>50</v>
      </c>
      <c r="G4549">
        <v>4705</v>
      </c>
      <c r="H4549">
        <v>4947</v>
      </c>
      <c r="I4549">
        <v>5290</v>
      </c>
      <c r="J4549">
        <v>5628</v>
      </c>
      <c r="K4549">
        <v>5964</v>
      </c>
      <c r="L4549">
        <v>6262</v>
      </c>
      <c r="M4549">
        <v>6497</v>
      </c>
      <c r="N4549">
        <v>6910</v>
      </c>
      <c r="O4549">
        <v>7038</v>
      </c>
      <c r="P4549">
        <v>7180</v>
      </c>
      <c r="Q4549">
        <v>7373</v>
      </c>
      <c r="R4549">
        <v>7422</v>
      </c>
      <c r="S4549">
        <v>7624</v>
      </c>
      <c r="T4549">
        <v>7731</v>
      </c>
      <c r="U4549">
        <v>7859</v>
      </c>
      <c r="V4549">
        <v>7944</v>
      </c>
      <c r="W4549">
        <v>8057</v>
      </c>
      <c r="X4549">
        <v>8157</v>
      </c>
      <c r="Y4549">
        <v>8382</v>
      </c>
      <c r="Z4549">
        <v>8520</v>
      </c>
      <c r="AA4549">
        <v>8702</v>
      </c>
      <c r="AB4549">
        <v>8922</v>
      </c>
      <c r="AC4549">
        <v>9104</v>
      </c>
      <c r="AD4549">
        <v>9515</v>
      </c>
      <c r="AE4549">
        <v>9782</v>
      </c>
      <c r="AF4549">
        <v>9901</v>
      </c>
      <c r="AG4549">
        <v>10059</v>
      </c>
      <c r="AH4549">
        <v>10104</v>
      </c>
      <c r="AI4549">
        <v>10276</v>
      </c>
      <c r="AJ4549">
        <v>10367</v>
      </c>
      <c r="AK4549">
        <v>10504</v>
      </c>
      <c r="AL4549">
        <v>10654</v>
      </c>
      <c r="AM4549">
        <v>10965</v>
      </c>
      <c r="AN4549">
        <v>11059</v>
      </c>
      <c r="AO4549">
        <v>11387</v>
      </c>
      <c r="AP4549">
        <v>11401</v>
      </c>
      <c r="AQ4549">
        <v>11499</v>
      </c>
      <c r="AR4549">
        <v>11601</v>
      </c>
    </row>
    <row r="4550" spans="1:44" x14ac:dyDescent="0.25">
      <c r="A4550" t="str">
        <f t="shared" si="71"/>
        <v>Graz-UmgebungKammermitgliedschaftenInsgesamt</v>
      </c>
      <c r="B4550">
        <v>4549</v>
      </c>
      <c r="C4550">
        <v>606</v>
      </c>
      <c r="D4550" t="s">
        <v>235</v>
      </c>
      <c r="E4550" t="s">
        <v>39</v>
      </c>
      <c r="F4550" t="s">
        <v>48</v>
      </c>
      <c r="G4550">
        <v>5989</v>
      </c>
      <c r="H4550">
        <v>6326</v>
      </c>
      <c r="I4550">
        <v>6727</v>
      </c>
      <c r="J4550">
        <v>7130</v>
      </c>
      <c r="K4550">
        <v>7485</v>
      </c>
      <c r="L4550">
        <v>7772</v>
      </c>
      <c r="M4550">
        <v>7999</v>
      </c>
      <c r="N4550">
        <v>8453</v>
      </c>
      <c r="O4550">
        <v>8617</v>
      </c>
      <c r="P4550">
        <v>8824</v>
      </c>
      <c r="Q4550">
        <v>8992</v>
      </c>
      <c r="R4550">
        <v>9123</v>
      </c>
      <c r="S4550">
        <v>9312</v>
      </c>
      <c r="T4550">
        <v>9488</v>
      </c>
      <c r="U4550">
        <v>9642</v>
      </c>
      <c r="V4550">
        <v>9777</v>
      </c>
      <c r="W4550">
        <v>9867</v>
      </c>
      <c r="X4550">
        <v>10123</v>
      </c>
      <c r="Y4550">
        <v>10343</v>
      </c>
      <c r="Z4550">
        <v>10563</v>
      </c>
      <c r="AA4550">
        <v>10758</v>
      </c>
      <c r="AB4550">
        <v>11033</v>
      </c>
      <c r="AC4550">
        <v>11223</v>
      </c>
      <c r="AD4550">
        <v>11726</v>
      </c>
      <c r="AE4550">
        <v>12062</v>
      </c>
      <c r="AF4550">
        <v>12258</v>
      </c>
      <c r="AG4550">
        <v>12405</v>
      </c>
      <c r="AH4550">
        <v>12471</v>
      </c>
      <c r="AI4550">
        <v>12676</v>
      </c>
      <c r="AJ4550">
        <v>12783</v>
      </c>
      <c r="AK4550">
        <v>13054</v>
      </c>
      <c r="AL4550">
        <v>13141</v>
      </c>
      <c r="AM4550">
        <v>13398</v>
      </c>
      <c r="AN4550">
        <v>13555</v>
      </c>
      <c r="AO4550">
        <v>13821</v>
      </c>
      <c r="AP4550">
        <v>13770</v>
      </c>
      <c r="AQ4550">
        <v>13783</v>
      </c>
      <c r="AR4550">
        <v>13899</v>
      </c>
    </row>
    <row r="4551" spans="1:44" x14ac:dyDescent="0.25">
      <c r="A4551" t="str">
        <f t="shared" si="71"/>
        <v>Graz-UmgebungKammermitgliedschaftenRuhend</v>
      </c>
      <c r="B4551">
        <v>4550</v>
      </c>
      <c r="C4551">
        <v>606</v>
      </c>
      <c r="D4551" t="s">
        <v>235</v>
      </c>
      <c r="E4551" t="s">
        <v>39</v>
      </c>
      <c r="F4551" t="s">
        <v>51</v>
      </c>
      <c r="G4551">
        <v>1284</v>
      </c>
      <c r="H4551">
        <v>1379</v>
      </c>
      <c r="I4551">
        <v>1437</v>
      </c>
      <c r="J4551">
        <v>1502</v>
      </c>
      <c r="K4551">
        <v>1521</v>
      </c>
      <c r="L4551">
        <v>1510</v>
      </c>
      <c r="M4551">
        <v>1502</v>
      </c>
      <c r="N4551">
        <v>1543</v>
      </c>
      <c r="O4551">
        <v>1579</v>
      </c>
      <c r="P4551">
        <v>1644</v>
      </c>
      <c r="Q4551">
        <v>1619</v>
      </c>
      <c r="R4551">
        <v>1701</v>
      </c>
      <c r="S4551">
        <v>1688</v>
      </c>
      <c r="T4551">
        <v>1757</v>
      </c>
      <c r="U4551">
        <v>1783</v>
      </c>
      <c r="V4551">
        <v>1833</v>
      </c>
      <c r="W4551">
        <v>1810</v>
      </c>
      <c r="X4551">
        <v>1966</v>
      </c>
      <c r="Y4551">
        <v>1961</v>
      </c>
      <c r="Z4551">
        <v>2043</v>
      </c>
      <c r="AA4551">
        <v>2056</v>
      </c>
      <c r="AB4551">
        <v>2111</v>
      </c>
      <c r="AC4551">
        <v>2119</v>
      </c>
      <c r="AD4551">
        <v>2211</v>
      </c>
      <c r="AE4551">
        <v>2280</v>
      </c>
      <c r="AF4551">
        <v>2357</v>
      </c>
      <c r="AG4551">
        <v>2346</v>
      </c>
      <c r="AH4551">
        <v>2367</v>
      </c>
      <c r="AI4551">
        <v>2400</v>
      </c>
      <c r="AJ4551">
        <v>2416</v>
      </c>
      <c r="AK4551">
        <v>2550</v>
      </c>
      <c r="AL4551">
        <v>2487</v>
      </c>
      <c r="AM4551">
        <v>2433</v>
      </c>
      <c r="AN4551">
        <v>2496</v>
      </c>
      <c r="AO4551">
        <v>2434</v>
      </c>
      <c r="AP4551">
        <v>2369</v>
      </c>
      <c r="AQ4551">
        <v>2284</v>
      </c>
      <c r="AR4551">
        <v>2298</v>
      </c>
    </row>
    <row r="4552" spans="1:44" x14ac:dyDescent="0.25">
      <c r="A4552" t="str">
        <f t="shared" si="71"/>
        <v>Graz-UmgebungLehrlinge1. Lehrjahr, männlich</v>
      </c>
      <c r="B4552">
        <v>4551</v>
      </c>
      <c r="C4552">
        <v>606</v>
      </c>
      <c r="D4552" t="s">
        <v>235</v>
      </c>
      <c r="E4552" t="s">
        <v>46</v>
      </c>
      <c r="F4552" t="s">
        <v>65</v>
      </c>
      <c r="G4552">
        <v>346</v>
      </c>
      <c r="H4552">
        <v>356</v>
      </c>
      <c r="I4552">
        <v>360</v>
      </c>
      <c r="J4552">
        <v>357</v>
      </c>
      <c r="K4552">
        <v>324</v>
      </c>
      <c r="L4552">
        <v>344</v>
      </c>
      <c r="M4552">
        <v>359</v>
      </c>
      <c r="N4552">
        <v>312</v>
      </c>
      <c r="O4552">
        <v>319</v>
      </c>
      <c r="P4552">
        <v>340</v>
      </c>
      <c r="Q4552">
        <v>326</v>
      </c>
      <c r="R4552">
        <v>294</v>
      </c>
      <c r="S4552">
        <v>284</v>
      </c>
      <c r="T4552">
        <v>261</v>
      </c>
      <c r="U4552">
        <v>291</v>
      </c>
      <c r="V4552">
        <v>282</v>
      </c>
      <c r="W4552">
        <v>316</v>
      </c>
      <c r="X4552">
        <v>333</v>
      </c>
      <c r="Y4552">
        <v>301</v>
      </c>
      <c r="Z4552">
        <v>298</v>
      </c>
      <c r="AA4552">
        <v>343</v>
      </c>
      <c r="AB4552">
        <v>329</v>
      </c>
    </row>
    <row r="4553" spans="1:44" x14ac:dyDescent="0.25">
      <c r="A4553" t="str">
        <f t="shared" si="71"/>
        <v>Graz-UmgebungLehrlinge1. Lehrjahr, weiblich</v>
      </c>
      <c r="B4553">
        <v>4552</v>
      </c>
      <c r="C4553">
        <v>606</v>
      </c>
      <c r="D4553" t="s">
        <v>235</v>
      </c>
      <c r="E4553" t="s">
        <v>46</v>
      </c>
      <c r="F4553" t="s">
        <v>66</v>
      </c>
      <c r="G4553">
        <v>158</v>
      </c>
      <c r="H4553">
        <v>154</v>
      </c>
      <c r="I4553">
        <v>142</v>
      </c>
      <c r="J4553">
        <v>145</v>
      </c>
      <c r="K4553">
        <v>180</v>
      </c>
      <c r="L4553">
        <v>170</v>
      </c>
      <c r="M4553">
        <v>157</v>
      </c>
      <c r="N4553">
        <v>150</v>
      </c>
      <c r="O4553">
        <v>165</v>
      </c>
      <c r="P4553">
        <v>159</v>
      </c>
      <c r="Q4553">
        <v>159</v>
      </c>
      <c r="R4553">
        <v>133</v>
      </c>
      <c r="S4553">
        <v>128</v>
      </c>
      <c r="T4553">
        <v>138</v>
      </c>
      <c r="U4553">
        <v>119</v>
      </c>
      <c r="V4553">
        <v>145</v>
      </c>
      <c r="W4553">
        <v>149</v>
      </c>
      <c r="X4553">
        <v>140</v>
      </c>
      <c r="Y4553">
        <v>144</v>
      </c>
      <c r="Z4553">
        <v>172</v>
      </c>
      <c r="AA4553">
        <v>147</v>
      </c>
      <c r="AB4553">
        <v>145</v>
      </c>
    </row>
    <row r="4554" spans="1:44" x14ac:dyDescent="0.25">
      <c r="A4554" t="str">
        <f t="shared" si="71"/>
        <v>Graz-UmgebungLehrlinge2. Lehrjahr, männlich</v>
      </c>
      <c r="B4554">
        <v>4553</v>
      </c>
      <c r="C4554">
        <v>606</v>
      </c>
      <c r="D4554" t="s">
        <v>235</v>
      </c>
      <c r="E4554" t="s">
        <v>46</v>
      </c>
      <c r="F4554" t="s">
        <v>67</v>
      </c>
      <c r="G4554">
        <v>325</v>
      </c>
      <c r="H4554">
        <v>352</v>
      </c>
      <c r="I4554">
        <v>365</v>
      </c>
      <c r="J4554">
        <v>365</v>
      </c>
      <c r="K4554">
        <v>354</v>
      </c>
      <c r="L4554">
        <v>336</v>
      </c>
      <c r="M4554">
        <v>341</v>
      </c>
      <c r="N4554">
        <v>348</v>
      </c>
      <c r="O4554">
        <v>314</v>
      </c>
      <c r="P4554">
        <v>315</v>
      </c>
      <c r="Q4554">
        <v>347</v>
      </c>
      <c r="R4554">
        <v>321</v>
      </c>
      <c r="S4554">
        <v>281</v>
      </c>
      <c r="T4554">
        <v>277</v>
      </c>
      <c r="U4554">
        <v>288</v>
      </c>
      <c r="V4554">
        <v>304</v>
      </c>
      <c r="W4554">
        <v>294</v>
      </c>
      <c r="X4554">
        <v>314</v>
      </c>
      <c r="Y4554">
        <v>320</v>
      </c>
      <c r="Z4554">
        <v>284</v>
      </c>
      <c r="AA4554">
        <v>296</v>
      </c>
      <c r="AB4554">
        <v>303</v>
      </c>
    </row>
    <row r="4555" spans="1:44" x14ac:dyDescent="0.25">
      <c r="A4555" t="str">
        <f t="shared" si="71"/>
        <v>Graz-UmgebungLehrlinge2. Lehrjahr, weiblich</v>
      </c>
      <c r="B4555">
        <v>4554</v>
      </c>
      <c r="C4555">
        <v>606</v>
      </c>
      <c r="D4555" t="s">
        <v>235</v>
      </c>
      <c r="E4555" t="s">
        <v>46</v>
      </c>
      <c r="F4555" t="s">
        <v>68</v>
      </c>
      <c r="G4555">
        <v>136</v>
      </c>
      <c r="H4555">
        <v>167</v>
      </c>
      <c r="I4555">
        <v>156</v>
      </c>
      <c r="J4555">
        <v>157</v>
      </c>
      <c r="K4555">
        <v>150</v>
      </c>
      <c r="L4555">
        <v>189</v>
      </c>
      <c r="M4555">
        <v>173</v>
      </c>
      <c r="N4555">
        <v>163</v>
      </c>
      <c r="O4555">
        <v>158</v>
      </c>
      <c r="P4555">
        <v>169</v>
      </c>
      <c r="Q4555">
        <v>171</v>
      </c>
      <c r="R4555">
        <v>168</v>
      </c>
      <c r="S4555">
        <v>136</v>
      </c>
      <c r="T4555">
        <v>135</v>
      </c>
      <c r="U4555">
        <v>165</v>
      </c>
      <c r="V4555">
        <v>132</v>
      </c>
      <c r="W4555">
        <v>160</v>
      </c>
      <c r="X4555">
        <v>158</v>
      </c>
      <c r="Y4555">
        <v>149</v>
      </c>
      <c r="Z4555">
        <v>153</v>
      </c>
      <c r="AA4555">
        <v>170</v>
      </c>
      <c r="AB4555">
        <v>157</v>
      </c>
    </row>
    <row r="4556" spans="1:44" x14ac:dyDescent="0.25">
      <c r="A4556" t="str">
        <f t="shared" si="71"/>
        <v>Graz-UmgebungLehrlinge3. Lehrjahr, männlich</v>
      </c>
      <c r="B4556">
        <v>4555</v>
      </c>
      <c r="C4556">
        <v>606</v>
      </c>
      <c r="D4556" t="s">
        <v>235</v>
      </c>
      <c r="E4556" t="s">
        <v>46</v>
      </c>
      <c r="F4556" t="s">
        <v>69</v>
      </c>
      <c r="G4556">
        <v>339</v>
      </c>
      <c r="H4556">
        <v>321</v>
      </c>
      <c r="I4556">
        <v>346</v>
      </c>
      <c r="J4556">
        <v>350</v>
      </c>
      <c r="K4556">
        <v>351</v>
      </c>
      <c r="L4556">
        <v>352</v>
      </c>
      <c r="M4556">
        <v>332</v>
      </c>
      <c r="N4556">
        <v>323</v>
      </c>
      <c r="O4556">
        <v>337</v>
      </c>
      <c r="P4556">
        <v>304</v>
      </c>
      <c r="Q4556">
        <v>303</v>
      </c>
      <c r="R4556">
        <v>330</v>
      </c>
      <c r="S4556">
        <v>302</v>
      </c>
      <c r="T4556">
        <v>270</v>
      </c>
      <c r="U4556">
        <v>262</v>
      </c>
      <c r="V4556">
        <v>276</v>
      </c>
      <c r="W4556">
        <v>287</v>
      </c>
      <c r="X4556">
        <v>275</v>
      </c>
      <c r="Y4556">
        <v>286</v>
      </c>
      <c r="Z4556">
        <v>290</v>
      </c>
      <c r="AA4556">
        <v>264</v>
      </c>
      <c r="AB4556">
        <v>277</v>
      </c>
    </row>
    <row r="4557" spans="1:44" x14ac:dyDescent="0.25">
      <c r="A4557" t="str">
        <f t="shared" si="71"/>
        <v>Graz-UmgebungLehrlinge3. Lehrjahr, weiblich</v>
      </c>
      <c r="B4557">
        <v>4556</v>
      </c>
      <c r="C4557">
        <v>606</v>
      </c>
      <c r="D4557" t="s">
        <v>235</v>
      </c>
      <c r="E4557" t="s">
        <v>46</v>
      </c>
      <c r="F4557" t="s">
        <v>70</v>
      </c>
      <c r="G4557">
        <v>151</v>
      </c>
      <c r="H4557">
        <v>142</v>
      </c>
      <c r="I4557">
        <v>161</v>
      </c>
      <c r="J4557">
        <v>152</v>
      </c>
      <c r="K4557">
        <v>148</v>
      </c>
      <c r="L4557">
        <v>136</v>
      </c>
      <c r="M4557">
        <v>168</v>
      </c>
      <c r="N4557">
        <v>157</v>
      </c>
      <c r="O4557">
        <v>155</v>
      </c>
      <c r="P4557">
        <v>158</v>
      </c>
      <c r="Q4557">
        <v>163</v>
      </c>
      <c r="R4557">
        <v>151</v>
      </c>
      <c r="S4557">
        <v>152</v>
      </c>
      <c r="T4557">
        <v>127</v>
      </c>
      <c r="U4557">
        <v>123</v>
      </c>
      <c r="V4557">
        <v>152</v>
      </c>
      <c r="W4557">
        <v>112</v>
      </c>
      <c r="X4557">
        <v>144</v>
      </c>
      <c r="Y4557">
        <v>156</v>
      </c>
      <c r="Z4557">
        <v>131</v>
      </c>
      <c r="AA4557">
        <v>130</v>
      </c>
      <c r="AB4557">
        <v>156</v>
      </c>
    </row>
    <row r="4558" spans="1:44" x14ac:dyDescent="0.25">
      <c r="A4558" t="str">
        <f t="shared" si="71"/>
        <v>Graz-UmgebungLehrlinge4. Lehrjahr, männlich</v>
      </c>
      <c r="B4558">
        <v>4557</v>
      </c>
      <c r="C4558">
        <v>606</v>
      </c>
      <c r="D4558" t="s">
        <v>235</v>
      </c>
      <c r="E4558" t="s">
        <v>46</v>
      </c>
      <c r="F4558" t="s">
        <v>71</v>
      </c>
      <c r="G4558">
        <v>163</v>
      </c>
      <c r="H4558">
        <v>179</v>
      </c>
      <c r="I4558">
        <v>179</v>
      </c>
      <c r="J4558">
        <v>181</v>
      </c>
      <c r="K4558">
        <v>186</v>
      </c>
      <c r="L4558">
        <v>195</v>
      </c>
      <c r="M4558">
        <v>174</v>
      </c>
      <c r="N4558">
        <v>188</v>
      </c>
      <c r="O4558">
        <v>182</v>
      </c>
      <c r="P4558">
        <v>207</v>
      </c>
      <c r="Q4558">
        <v>150</v>
      </c>
      <c r="R4558">
        <v>153</v>
      </c>
      <c r="S4558">
        <v>190</v>
      </c>
      <c r="T4558">
        <v>171</v>
      </c>
      <c r="U4558">
        <v>148</v>
      </c>
      <c r="V4558">
        <v>150</v>
      </c>
      <c r="W4558">
        <v>161</v>
      </c>
      <c r="X4558">
        <v>159</v>
      </c>
      <c r="Y4558">
        <v>141</v>
      </c>
      <c r="Z4558">
        <v>157</v>
      </c>
      <c r="AA4558">
        <v>162</v>
      </c>
      <c r="AB4558">
        <v>151</v>
      </c>
    </row>
    <row r="4559" spans="1:44" x14ac:dyDescent="0.25">
      <c r="A4559" t="str">
        <f t="shared" si="71"/>
        <v>Graz-UmgebungLehrlinge4. Lehrjahr, weiblich</v>
      </c>
      <c r="B4559">
        <v>4558</v>
      </c>
      <c r="C4559">
        <v>606</v>
      </c>
      <c r="D4559" t="s">
        <v>235</v>
      </c>
      <c r="E4559" t="s">
        <v>46</v>
      </c>
      <c r="F4559" t="s">
        <v>72</v>
      </c>
      <c r="G4559">
        <v>14</v>
      </c>
      <c r="H4559">
        <v>20</v>
      </c>
      <c r="I4559">
        <v>20</v>
      </c>
      <c r="J4559">
        <v>24</v>
      </c>
      <c r="K4559">
        <v>21</v>
      </c>
      <c r="L4559">
        <v>27</v>
      </c>
      <c r="M4559">
        <v>15</v>
      </c>
      <c r="N4559">
        <v>22</v>
      </c>
      <c r="O4559">
        <v>24</v>
      </c>
      <c r="P4559">
        <v>23</v>
      </c>
      <c r="Q4559">
        <v>10</v>
      </c>
      <c r="R4559">
        <v>26</v>
      </c>
      <c r="S4559">
        <v>17</v>
      </c>
      <c r="T4559">
        <v>19</v>
      </c>
      <c r="U4559">
        <v>18</v>
      </c>
      <c r="V4559">
        <v>16</v>
      </c>
      <c r="W4559">
        <v>12</v>
      </c>
      <c r="X4559">
        <v>15</v>
      </c>
      <c r="Y4559">
        <v>19</v>
      </c>
      <c r="Z4559">
        <v>15</v>
      </c>
      <c r="AA4559">
        <v>13</v>
      </c>
      <c r="AB4559">
        <v>23</v>
      </c>
    </row>
    <row r="4560" spans="1:44" x14ac:dyDescent="0.25">
      <c r="A4560" t="str">
        <f t="shared" si="71"/>
        <v>Graz-UmgebungLehrlingeFrauen</v>
      </c>
      <c r="B4560">
        <v>4559</v>
      </c>
      <c r="C4560">
        <v>606</v>
      </c>
      <c r="D4560" t="s">
        <v>235</v>
      </c>
      <c r="E4560" t="s">
        <v>46</v>
      </c>
      <c r="F4560" t="s">
        <v>47</v>
      </c>
      <c r="G4560">
        <v>459</v>
      </c>
      <c r="H4560">
        <v>483</v>
      </c>
      <c r="I4560">
        <v>479</v>
      </c>
      <c r="J4560">
        <v>478</v>
      </c>
      <c r="K4560">
        <v>499</v>
      </c>
      <c r="L4560">
        <v>522</v>
      </c>
      <c r="M4560">
        <v>513</v>
      </c>
      <c r="N4560">
        <v>492</v>
      </c>
      <c r="O4560">
        <v>502</v>
      </c>
      <c r="P4560">
        <v>509</v>
      </c>
      <c r="Q4560">
        <v>503</v>
      </c>
      <c r="R4560">
        <v>478</v>
      </c>
      <c r="S4560">
        <v>433</v>
      </c>
      <c r="T4560">
        <v>419</v>
      </c>
      <c r="U4560">
        <v>425</v>
      </c>
      <c r="V4560">
        <v>445</v>
      </c>
      <c r="W4560">
        <v>433</v>
      </c>
      <c r="X4560">
        <v>457</v>
      </c>
      <c r="Y4560">
        <v>468</v>
      </c>
      <c r="Z4560">
        <v>471</v>
      </c>
      <c r="AA4560">
        <v>460</v>
      </c>
      <c r="AB4560">
        <v>481</v>
      </c>
    </row>
    <row r="4561" spans="1:28" x14ac:dyDescent="0.25">
      <c r="A4561" t="str">
        <f t="shared" si="71"/>
        <v>Graz-UmgebungLehrlingeInsgesamt</v>
      </c>
      <c r="B4561">
        <v>4560</v>
      </c>
      <c r="C4561">
        <v>606</v>
      </c>
      <c r="D4561" t="s">
        <v>235</v>
      </c>
      <c r="E4561" t="s">
        <v>46</v>
      </c>
      <c r="F4561" t="s">
        <v>48</v>
      </c>
      <c r="G4561">
        <v>1632</v>
      </c>
      <c r="H4561">
        <v>1691</v>
      </c>
      <c r="I4561">
        <v>1729</v>
      </c>
      <c r="J4561">
        <v>1731</v>
      </c>
      <c r="K4561">
        <v>1714</v>
      </c>
      <c r="L4561">
        <v>1749</v>
      </c>
      <c r="M4561">
        <v>1719</v>
      </c>
      <c r="N4561">
        <v>1663</v>
      </c>
      <c r="O4561">
        <v>1654</v>
      </c>
      <c r="P4561">
        <v>1675</v>
      </c>
      <c r="Q4561">
        <v>1629</v>
      </c>
      <c r="R4561">
        <v>1576</v>
      </c>
      <c r="S4561">
        <v>1490</v>
      </c>
      <c r="T4561">
        <v>1398</v>
      </c>
      <c r="U4561">
        <v>1414</v>
      </c>
      <c r="V4561">
        <v>1457</v>
      </c>
      <c r="W4561">
        <v>1491</v>
      </c>
      <c r="X4561">
        <v>1538</v>
      </c>
      <c r="Y4561">
        <v>1516</v>
      </c>
      <c r="Z4561">
        <v>1500</v>
      </c>
      <c r="AA4561">
        <v>1525</v>
      </c>
      <c r="AB4561">
        <v>1541</v>
      </c>
    </row>
    <row r="4562" spans="1:28" x14ac:dyDescent="0.25">
      <c r="A4562" t="str">
        <f t="shared" si="71"/>
        <v>Graz-UmgebungLehrlingeMänner</v>
      </c>
      <c r="B4562">
        <v>4561</v>
      </c>
      <c r="C4562">
        <v>606</v>
      </c>
      <c r="D4562" t="s">
        <v>235</v>
      </c>
      <c r="E4562" t="s">
        <v>46</v>
      </c>
      <c r="F4562" t="s">
        <v>49</v>
      </c>
      <c r="G4562">
        <v>1173</v>
      </c>
      <c r="H4562">
        <v>1208</v>
      </c>
      <c r="I4562">
        <v>1250</v>
      </c>
      <c r="J4562">
        <v>1253</v>
      </c>
      <c r="K4562">
        <v>1215</v>
      </c>
      <c r="L4562">
        <v>1227</v>
      </c>
      <c r="M4562">
        <v>1206</v>
      </c>
      <c r="N4562">
        <v>1171</v>
      </c>
      <c r="O4562">
        <v>1152</v>
      </c>
      <c r="P4562">
        <v>1166</v>
      </c>
      <c r="Q4562">
        <v>1126</v>
      </c>
      <c r="R4562">
        <v>1098</v>
      </c>
      <c r="S4562">
        <v>1057</v>
      </c>
      <c r="T4562">
        <v>979</v>
      </c>
      <c r="U4562">
        <v>989</v>
      </c>
      <c r="V4562">
        <v>1012</v>
      </c>
      <c r="W4562">
        <v>1058</v>
      </c>
      <c r="X4562">
        <v>1081</v>
      </c>
      <c r="Y4562">
        <v>1048</v>
      </c>
      <c r="Z4562">
        <v>1029</v>
      </c>
      <c r="AA4562">
        <v>1065</v>
      </c>
      <c r="AB4562">
        <v>1060</v>
      </c>
    </row>
    <row r="4563" spans="1:28" x14ac:dyDescent="0.25">
      <c r="A4563" t="str">
        <f t="shared" si="71"/>
        <v>Graz-UmgebungNeugründungenInsgesamt</v>
      </c>
      <c r="B4563">
        <v>4562</v>
      </c>
      <c r="C4563">
        <v>606</v>
      </c>
      <c r="D4563" t="s">
        <v>235</v>
      </c>
      <c r="E4563" t="s">
        <v>41</v>
      </c>
      <c r="F4563" t="s">
        <v>48</v>
      </c>
      <c r="G4563">
        <v>477</v>
      </c>
      <c r="H4563">
        <v>444.15315759796999</v>
      </c>
      <c r="I4563">
        <v>552.42515592515599</v>
      </c>
      <c r="J4563">
        <v>524.955312810328</v>
      </c>
      <c r="K4563">
        <v>478.53861057293102</v>
      </c>
      <c r="L4563">
        <v>453.63514599517799</v>
      </c>
      <c r="M4563">
        <v>645.87291708492296</v>
      </c>
      <c r="N4563">
        <v>576.86624942049104</v>
      </c>
      <c r="O4563">
        <v>604.15435303514403</v>
      </c>
      <c r="P4563">
        <v>541.19190628327999</v>
      </c>
      <c r="Q4563">
        <v>543.00244498777499</v>
      </c>
      <c r="R4563">
        <v>606.31887039461401</v>
      </c>
      <c r="S4563">
        <v>650.53097982708903</v>
      </c>
      <c r="T4563">
        <v>735.066293510582</v>
      </c>
      <c r="U4563">
        <v>795.86867392697002</v>
      </c>
      <c r="V4563">
        <v>896</v>
      </c>
      <c r="W4563">
        <v>779</v>
      </c>
      <c r="X4563">
        <v>752</v>
      </c>
      <c r="Y4563">
        <v>719</v>
      </c>
      <c r="Z4563">
        <v>774</v>
      </c>
      <c r="AA4563">
        <v>765</v>
      </c>
      <c r="AB4563">
        <v>721</v>
      </c>
    </row>
    <row r="4564" spans="1:28" x14ac:dyDescent="0.25">
      <c r="A4564" t="str">
        <f t="shared" si="71"/>
        <v>Graz-UmgebungPendler (Auspendler/-innen)Insgesamt</v>
      </c>
      <c r="B4564">
        <v>4563</v>
      </c>
      <c r="C4564">
        <v>606</v>
      </c>
      <c r="D4564" t="s">
        <v>235</v>
      </c>
      <c r="E4564" t="s">
        <v>459</v>
      </c>
      <c r="F4564" t="s">
        <v>48</v>
      </c>
      <c r="G4564">
        <v>54918</v>
      </c>
      <c r="H4564">
        <v>56039</v>
      </c>
      <c r="I4564">
        <v>56427</v>
      </c>
      <c r="J4564">
        <v>57247</v>
      </c>
      <c r="K4564">
        <v>57356</v>
      </c>
      <c r="L4564">
        <v>57593</v>
      </c>
      <c r="M4564">
        <v>58357</v>
      </c>
      <c r="N4564">
        <v>59545</v>
      </c>
      <c r="O4564">
        <v>60949</v>
      </c>
      <c r="P4564">
        <v>62476</v>
      </c>
      <c r="Q4564">
        <v>63235</v>
      </c>
      <c r="R4564">
        <v>62914</v>
      </c>
      <c r="S4564">
        <v>65190</v>
      </c>
    </row>
    <row r="4565" spans="1:28" x14ac:dyDescent="0.25">
      <c r="A4565" t="str">
        <f t="shared" si="71"/>
        <v>Graz-UmgebungPendler ins AuslandInsgesamt</v>
      </c>
      <c r="B4565">
        <v>4564</v>
      </c>
      <c r="C4565">
        <v>606</v>
      </c>
      <c r="D4565" t="s">
        <v>235</v>
      </c>
      <c r="E4565" t="s">
        <v>304</v>
      </c>
      <c r="F4565" t="s">
        <v>48</v>
      </c>
      <c r="G4565">
        <v>22</v>
      </c>
      <c r="H4565">
        <v>106</v>
      </c>
      <c r="I4565">
        <v>341</v>
      </c>
      <c r="J4565">
        <v>107</v>
      </c>
      <c r="K4565">
        <v>88</v>
      </c>
      <c r="L4565">
        <v>324</v>
      </c>
      <c r="M4565">
        <v>310</v>
      </c>
      <c r="N4565">
        <v>300</v>
      </c>
      <c r="O4565">
        <v>284</v>
      </c>
      <c r="P4565">
        <v>279</v>
      </c>
      <c r="Q4565">
        <v>303</v>
      </c>
      <c r="R4565">
        <v>117</v>
      </c>
      <c r="S4565">
        <v>330</v>
      </c>
    </row>
    <row r="4566" spans="1:28" x14ac:dyDescent="0.25">
      <c r="A4566" t="str">
        <f t="shared" si="71"/>
        <v>Graz-UmgebungPendler zw. BundesländernInsgesamt</v>
      </c>
      <c r="B4566">
        <v>4565</v>
      </c>
      <c r="C4566">
        <v>606</v>
      </c>
      <c r="D4566" t="s">
        <v>235</v>
      </c>
      <c r="E4566" t="s">
        <v>433</v>
      </c>
      <c r="F4566" t="s">
        <v>48</v>
      </c>
      <c r="G4566">
        <v>3982</v>
      </c>
      <c r="H4566">
        <v>3780</v>
      </c>
      <c r="I4566">
        <v>4071</v>
      </c>
      <c r="J4566">
        <v>4565</v>
      </c>
      <c r="K4566">
        <v>4030</v>
      </c>
      <c r="L4566">
        <v>3900</v>
      </c>
      <c r="M4566">
        <v>3436</v>
      </c>
      <c r="N4566">
        <v>3776</v>
      </c>
      <c r="O4566">
        <v>3612</v>
      </c>
      <c r="P4566">
        <v>3605</v>
      </c>
      <c r="Q4566">
        <v>3492</v>
      </c>
      <c r="R4566">
        <v>3638</v>
      </c>
      <c r="S4566">
        <v>3981</v>
      </c>
    </row>
    <row r="4567" spans="1:28" x14ac:dyDescent="0.25">
      <c r="A4567" t="str">
        <f t="shared" si="71"/>
        <v>Graz-UmgebungPendler zw. Gemeinden eines Pol. BezirkesInsgesamt</v>
      </c>
      <c r="B4567">
        <v>4566</v>
      </c>
      <c r="C4567">
        <v>606</v>
      </c>
      <c r="D4567" t="s">
        <v>235</v>
      </c>
      <c r="E4567" t="s">
        <v>305</v>
      </c>
      <c r="F4567" t="s">
        <v>48</v>
      </c>
      <c r="G4567">
        <v>16913</v>
      </c>
      <c r="H4567">
        <v>11775</v>
      </c>
      <c r="I4567">
        <v>12433</v>
      </c>
      <c r="J4567">
        <v>12704</v>
      </c>
      <c r="K4567">
        <v>12975</v>
      </c>
      <c r="L4567">
        <v>13234</v>
      </c>
      <c r="M4567">
        <v>13459</v>
      </c>
      <c r="N4567">
        <v>13779</v>
      </c>
      <c r="O4567">
        <v>14168</v>
      </c>
      <c r="P4567">
        <v>14641</v>
      </c>
      <c r="Q4567">
        <v>14868</v>
      </c>
      <c r="R4567">
        <v>15360</v>
      </c>
      <c r="S4567">
        <v>15431</v>
      </c>
    </row>
    <row r="4568" spans="1:28" x14ac:dyDescent="0.25">
      <c r="A4568" t="str">
        <f t="shared" si="71"/>
        <v>Graz-UmgebungPendler zw. Pol. Bez. des BundeslandesInsgesamt</v>
      </c>
      <c r="B4568">
        <v>4567</v>
      </c>
      <c r="C4568">
        <v>606</v>
      </c>
      <c r="D4568" t="s">
        <v>235</v>
      </c>
      <c r="E4568" t="s">
        <v>306</v>
      </c>
      <c r="F4568" t="s">
        <v>48</v>
      </c>
      <c r="G4568">
        <v>34001</v>
      </c>
      <c r="H4568">
        <v>40378</v>
      </c>
      <c r="I4568">
        <v>39582</v>
      </c>
      <c r="J4568">
        <v>39871</v>
      </c>
      <c r="K4568">
        <v>40263</v>
      </c>
      <c r="L4568">
        <v>40135</v>
      </c>
      <c r="M4568">
        <v>41152</v>
      </c>
      <c r="N4568">
        <v>41690</v>
      </c>
      <c r="O4568">
        <v>42885</v>
      </c>
      <c r="P4568">
        <v>43951</v>
      </c>
      <c r="Q4568">
        <v>44572</v>
      </c>
      <c r="R4568">
        <v>43799</v>
      </c>
      <c r="S4568">
        <v>45448</v>
      </c>
    </row>
    <row r="4569" spans="1:28" x14ac:dyDescent="0.25">
      <c r="A4569" t="str">
        <f t="shared" si="71"/>
        <v>Graz-UmgebungPensionisteneinkommenBrutto_Schnitt</v>
      </c>
      <c r="B4569">
        <v>4568</v>
      </c>
      <c r="C4569">
        <v>606</v>
      </c>
      <c r="D4569" t="s">
        <v>235</v>
      </c>
      <c r="E4569" t="s">
        <v>44</v>
      </c>
      <c r="F4569" t="s">
        <v>54</v>
      </c>
      <c r="G4569">
        <v>16175.4735664527</v>
      </c>
      <c r="H4569">
        <v>16042.249081202801</v>
      </c>
      <c r="I4569">
        <v>16579.899090277999</v>
      </c>
      <c r="J4569">
        <v>17097.072249604302</v>
      </c>
      <c r="K4569">
        <v>17784.173137504898</v>
      </c>
      <c r="L4569">
        <v>18897.5347145903</v>
      </c>
      <c r="M4569">
        <v>19479.085075006002</v>
      </c>
      <c r="N4569">
        <v>19868.027975348999</v>
      </c>
      <c r="O4569">
        <v>20084.270415082799</v>
      </c>
      <c r="P4569">
        <v>20627.2503243229</v>
      </c>
      <c r="Q4569">
        <v>21222.729719576699</v>
      </c>
      <c r="R4569">
        <v>21671.967303598201</v>
      </c>
      <c r="S4569">
        <v>22133.989480770699</v>
      </c>
      <c r="T4569">
        <v>22472.1614558086</v>
      </c>
      <c r="U4569">
        <v>23096.173870009101</v>
      </c>
      <c r="V4569">
        <v>23906.614142289702</v>
      </c>
      <c r="W4569">
        <v>25491.0310245168</v>
      </c>
      <c r="X4569">
        <v>26451.719732211499</v>
      </c>
      <c r="Y4569">
        <v>27355.7861152718</v>
      </c>
    </row>
    <row r="4570" spans="1:28" x14ac:dyDescent="0.25">
      <c r="A4570" t="str">
        <f t="shared" si="71"/>
        <v>Graz-UmgebungPensionisteneinkommenBruttobezüge 1000 EUR</v>
      </c>
      <c r="B4570">
        <v>4569</v>
      </c>
      <c r="C4570">
        <v>606</v>
      </c>
      <c r="D4570" t="s">
        <v>235</v>
      </c>
      <c r="E4570" t="s">
        <v>44</v>
      </c>
      <c r="F4570" t="s">
        <v>55</v>
      </c>
      <c r="G4570">
        <v>473682.56792</v>
      </c>
      <c r="H4570">
        <v>498833.73518000002</v>
      </c>
      <c r="I4570">
        <v>525433.58207</v>
      </c>
      <c r="J4570">
        <v>550850.57080999995</v>
      </c>
      <c r="K4570">
        <v>585757.31062999996</v>
      </c>
      <c r="L4570">
        <v>620406.06467999995</v>
      </c>
      <c r="M4570">
        <v>651848.10294999997</v>
      </c>
      <c r="N4570">
        <v>680241.54182000004</v>
      </c>
      <c r="O4570">
        <v>723857.19003000006</v>
      </c>
      <c r="P4570">
        <v>763847.70675999997</v>
      </c>
      <c r="Q4570">
        <v>802219.18339999998</v>
      </c>
      <c r="R4570">
        <v>824553.34</v>
      </c>
      <c r="S4570">
        <v>846602.96365000005</v>
      </c>
      <c r="T4570">
        <v>873380.55498000002</v>
      </c>
      <c r="U4570">
        <v>909342.55761000002</v>
      </c>
      <c r="V4570">
        <v>957005.67073000001</v>
      </c>
      <c r="W4570">
        <v>1011662.54827</v>
      </c>
      <c r="X4570">
        <v>1065819.1431700001</v>
      </c>
      <c r="Y4570">
        <v>1128672.3793299999</v>
      </c>
    </row>
    <row r="4571" spans="1:28" x14ac:dyDescent="0.25">
      <c r="A4571" t="str">
        <f t="shared" si="71"/>
        <v>Graz-UmgebungPensionisteneinkommenBruttobezüge Fälle</v>
      </c>
      <c r="B4571">
        <v>4570</v>
      </c>
      <c r="C4571">
        <v>606</v>
      </c>
      <c r="D4571" t="s">
        <v>235</v>
      </c>
      <c r="E4571" t="s">
        <v>44</v>
      </c>
      <c r="F4571" t="s">
        <v>56</v>
      </c>
      <c r="G4571">
        <v>29284</v>
      </c>
      <c r="H4571">
        <v>31095</v>
      </c>
      <c r="I4571">
        <v>31691</v>
      </c>
      <c r="J4571">
        <v>32219</v>
      </c>
      <c r="K4571">
        <v>32937</v>
      </c>
      <c r="L4571">
        <v>32830</v>
      </c>
      <c r="M4571">
        <v>33464</v>
      </c>
      <c r="N4571">
        <v>34238</v>
      </c>
      <c r="O4571">
        <v>36041</v>
      </c>
      <c r="P4571">
        <v>37031</v>
      </c>
      <c r="Q4571">
        <v>37800</v>
      </c>
      <c r="R4571">
        <v>38047</v>
      </c>
      <c r="S4571">
        <v>38249</v>
      </c>
      <c r="T4571">
        <v>38865</v>
      </c>
      <c r="U4571">
        <v>39372</v>
      </c>
      <c r="V4571">
        <v>40031</v>
      </c>
      <c r="W4571">
        <v>39687</v>
      </c>
      <c r="X4571">
        <v>40293</v>
      </c>
      <c r="Y4571">
        <v>41259</v>
      </c>
    </row>
    <row r="4572" spans="1:28" x14ac:dyDescent="0.25">
      <c r="A4572" t="str">
        <f t="shared" si="71"/>
        <v>Graz-UmgebungPensionisteneinkommenLohnsteuer 1000 EUR</v>
      </c>
      <c r="B4572">
        <v>4571</v>
      </c>
      <c r="C4572">
        <v>606</v>
      </c>
      <c r="D4572" t="s">
        <v>235</v>
      </c>
      <c r="E4572" t="s">
        <v>44</v>
      </c>
      <c r="F4572" t="s">
        <v>57</v>
      </c>
      <c r="G4572">
        <v>54606.136019999998</v>
      </c>
      <c r="H4572">
        <v>53014.670259999999</v>
      </c>
      <c r="I4572">
        <v>58267.838080000001</v>
      </c>
      <c r="J4572">
        <v>63406.635759999997</v>
      </c>
      <c r="K4572">
        <v>70357.450280000005</v>
      </c>
      <c r="L4572">
        <v>67701.477050000001</v>
      </c>
      <c r="M4572">
        <v>74090.051389999993</v>
      </c>
      <c r="N4572">
        <v>80393.04449</v>
      </c>
      <c r="O4572">
        <v>89503.362040000007</v>
      </c>
      <c r="P4572">
        <v>96717.213489999995</v>
      </c>
      <c r="Q4572">
        <v>105095.17744</v>
      </c>
      <c r="R4572">
        <v>111855.92374</v>
      </c>
      <c r="S4572">
        <v>96018.16029</v>
      </c>
      <c r="T4572">
        <v>101159.36298000001</v>
      </c>
      <c r="U4572">
        <v>108144.11566</v>
      </c>
      <c r="V4572">
        <v>117846.60229</v>
      </c>
      <c r="W4572">
        <v>118667.47172</v>
      </c>
      <c r="X4572">
        <v>129945.23862</v>
      </c>
      <c r="Y4572">
        <v>135549.78709999999</v>
      </c>
    </row>
    <row r="4573" spans="1:28" x14ac:dyDescent="0.25">
      <c r="A4573" t="str">
        <f t="shared" si="71"/>
        <v>Graz-UmgebungPensionisteneinkommenLohnsteuer Fälle</v>
      </c>
      <c r="B4573">
        <v>4572</v>
      </c>
      <c r="C4573">
        <v>606</v>
      </c>
      <c r="D4573" t="s">
        <v>235</v>
      </c>
      <c r="E4573" t="s">
        <v>44</v>
      </c>
      <c r="F4573" t="s">
        <v>58</v>
      </c>
      <c r="G4573">
        <v>16039</v>
      </c>
      <c r="H4573">
        <v>15843</v>
      </c>
      <c r="I4573">
        <v>16743</v>
      </c>
      <c r="J4573">
        <v>18236</v>
      </c>
      <c r="K4573">
        <v>18891</v>
      </c>
      <c r="L4573">
        <v>18708</v>
      </c>
      <c r="M4573">
        <v>19490</v>
      </c>
      <c r="N4573">
        <v>20357</v>
      </c>
      <c r="O4573">
        <v>21537</v>
      </c>
      <c r="P4573">
        <v>22441</v>
      </c>
      <c r="Q4573">
        <v>23534</v>
      </c>
      <c r="R4573">
        <v>24110</v>
      </c>
      <c r="S4573">
        <v>24611</v>
      </c>
      <c r="T4573">
        <v>25261</v>
      </c>
      <c r="U4573">
        <v>26220</v>
      </c>
      <c r="V4573">
        <v>27575</v>
      </c>
      <c r="W4573">
        <v>29439</v>
      </c>
      <c r="X4573">
        <v>30702</v>
      </c>
      <c r="Y4573">
        <v>32229</v>
      </c>
    </row>
    <row r="4574" spans="1:28" x14ac:dyDescent="0.25">
      <c r="A4574" t="str">
        <f t="shared" si="71"/>
        <v>Graz-UmgebungPensionisteneinkommenNetto_Schnitt</v>
      </c>
      <c r="B4574">
        <v>4573</v>
      </c>
      <c r="C4574">
        <v>606</v>
      </c>
      <c r="D4574" t="s">
        <v>235</v>
      </c>
      <c r="E4574" t="s">
        <v>44</v>
      </c>
      <c r="F4574" t="s">
        <v>59</v>
      </c>
      <c r="G4574">
        <v>13545.878346195899</v>
      </c>
      <c r="H4574">
        <v>13503.645375783901</v>
      </c>
      <c r="I4574">
        <v>13871.1133536335</v>
      </c>
      <c r="J4574">
        <v>14237.9042533909</v>
      </c>
      <c r="K4574">
        <v>14706.2409794456</v>
      </c>
      <c r="L4574">
        <v>15826.113282059099</v>
      </c>
      <c r="M4574">
        <v>16223.675819388</v>
      </c>
      <c r="N4574">
        <v>16456.5610830072</v>
      </c>
      <c r="O4574">
        <v>16525.488881828998</v>
      </c>
      <c r="P4574">
        <v>16906.9673071211</v>
      </c>
      <c r="Q4574">
        <v>17306.112191005301</v>
      </c>
      <c r="R4574">
        <v>17570.750562199399</v>
      </c>
      <c r="S4574">
        <v>18438.188187665</v>
      </c>
      <c r="T4574">
        <v>18668.2550683134</v>
      </c>
      <c r="U4574">
        <v>19117.444825256502</v>
      </c>
      <c r="V4574">
        <v>19691.494346881202</v>
      </c>
      <c r="W4574">
        <v>21153.223885655301</v>
      </c>
      <c r="X4574">
        <v>21832.320393616799</v>
      </c>
      <c r="Y4574">
        <v>22635.9240776558</v>
      </c>
    </row>
    <row r="4575" spans="1:28" x14ac:dyDescent="0.25">
      <c r="A4575" t="str">
        <f t="shared" si="71"/>
        <v>Graz-UmgebungPensionisteneinkommenNettobezüge 1000 EUR</v>
      </c>
      <c r="B4575">
        <v>4574</v>
      </c>
      <c r="C4575">
        <v>606</v>
      </c>
      <c r="D4575" t="s">
        <v>235</v>
      </c>
      <c r="E4575" t="s">
        <v>44</v>
      </c>
      <c r="F4575" t="s">
        <v>60</v>
      </c>
      <c r="G4575">
        <v>396677.50149</v>
      </c>
      <c r="H4575">
        <v>419895.85295999999</v>
      </c>
      <c r="I4575">
        <v>439589.45328999998</v>
      </c>
      <c r="J4575">
        <v>458731.03713999997</v>
      </c>
      <c r="K4575">
        <v>484379.45913999999</v>
      </c>
      <c r="L4575">
        <v>519571.29904999997</v>
      </c>
      <c r="M4575">
        <v>542909.08762000001</v>
      </c>
      <c r="N4575">
        <v>563439.73835999996</v>
      </c>
      <c r="O4575">
        <v>595595.14479000005</v>
      </c>
      <c r="P4575">
        <v>626081.90634999995</v>
      </c>
      <c r="Q4575">
        <v>654171.04081999999</v>
      </c>
      <c r="R4575">
        <v>668514.34664</v>
      </c>
      <c r="S4575">
        <v>705242.25999000005</v>
      </c>
      <c r="T4575">
        <v>725541.73323000001</v>
      </c>
      <c r="U4575">
        <v>752692.03766000003</v>
      </c>
      <c r="V4575">
        <v>788270.21019999997</v>
      </c>
      <c r="W4575">
        <v>839507.99635000003</v>
      </c>
      <c r="X4575">
        <v>879689.68562</v>
      </c>
      <c r="Y4575">
        <v>933935.59152000002</v>
      </c>
    </row>
    <row r="4576" spans="1:28" x14ac:dyDescent="0.25">
      <c r="A4576" t="str">
        <f t="shared" si="71"/>
        <v>Graz-UmgebungPensionisteneinkommenSV-Beiträge 1000 EUR</v>
      </c>
      <c r="B4576">
        <v>4575</v>
      </c>
      <c r="C4576">
        <v>606</v>
      </c>
      <c r="D4576" t="s">
        <v>235</v>
      </c>
      <c r="E4576" t="s">
        <v>44</v>
      </c>
      <c r="F4576" t="s">
        <v>61</v>
      </c>
      <c r="G4576">
        <v>22398.930410000001</v>
      </c>
      <c r="H4576">
        <v>25923.211960000001</v>
      </c>
      <c r="I4576">
        <v>27576.290700000001</v>
      </c>
      <c r="J4576">
        <v>28712.89791</v>
      </c>
      <c r="K4576">
        <v>31020.40121</v>
      </c>
      <c r="L4576">
        <v>33133.28858</v>
      </c>
      <c r="M4576">
        <v>34848.963940000001</v>
      </c>
      <c r="N4576">
        <v>36408.758970000003</v>
      </c>
      <c r="O4576">
        <v>38758.683199999999</v>
      </c>
      <c r="P4576">
        <v>41048.586920000002</v>
      </c>
      <c r="Q4576">
        <v>42952.96514</v>
      </c>
      <c r="R4576">
        <v>44183.069620000002</v>
      </c>
      <c r="S4576">
        <v>45342.543369999999</v>
      </c>
      <c r="T4576">
        <v>46679.458769999997</v>
      </c>
      <c r="U4576">
        <v>48506.404289999999</v>
      </c>
      <c r="V4576">
        <v>50888.858240000001</v>
      </c>
      <c r="W4576">
        <v>53487.080199999997</v>
      </c>
      <c r="X4576">
        <v>56184.218930000003</v>
      </c>
      <c r="Y4576">
        <v>59187.00071</v>
      </c>
    </row>
    <row r="4577" spans="1:47" x14ac:dyDescent="0.25">
      <c r="A4577" t="str">
        <f t="shared" si="71"/>
        <v>Graz-UmgebungPensionisteneinkommenSV-Beiträge Fälle</v>
      </c>
      <c r="B4577">
        <v>4576</v>
      </c>
      <c r="C4577">
        <v>606</v>
      </c>
      <c r="D4577" t="s">
        <v>235</v>
      </c>
      <c r="E4577" t="s">
        <v>44</v>
      </c>
      <c r="F4577" t="s">
        <v>62</v>
      </c>
      <c r="G4577">
        <v>28470</v>
      </c>
      <c r="H4577">
        <v>29340</v>
      </c>
      <c r="I4577">
        <v>29875</v>
      </c>
      <c r="J4577">
        <v>30387</v>
      </c>
      <c r="K4577">
        <v>31075</v>
      </c>
      <c r="L4577">
        <v>31862</v>
      </c>
      <c r="M4577">
        <v>32487</v>
      </c>
      <c r="N4577">
        <v>33260</v>
      </c>
      <c r="O4577">
        <v>34112</v>
      </c>
      <c r="P4577">
        <v>34977</v>
      </c>
      <c r="Q4577">
        <v>35710</v>
      </c>
      <c r="R4577">
        <v>35842</v>
      </c>
      <c r="S4577">
        <v>36048</v>
      </c>
      <c r="T4577">
        <v>36613</v>
      </c>
      <c r="U4577">
        <v>37149</v>
      </c>
      <c r="V4577">
        <v>37746</v>
      </c>
      <c r="W4577">
        <v>38047</v>
      </c>
      <c r="X4577">
        <v>38709</v>
      </c>
      <c r="Y4577">
        <v>39684</v>
      </c>
    </row>
    <row r="4578" spans="1:47" x14ac:dyDescent="0.25">
      <c r="A4578" t="str">
        <f t="shared" si="71"/>
        <v>Graz-UmgebungUnselbstständig BeschäftigteFrauen</v>
      </c>
      <c r="B4578">
        <v>4577</v>
      </c>
      <c r="C4578">
        <v>606</v>
      </c>
      <c r="D4578" t="s">
        <v>235</v>
      </c>
      <c r="E4578" t="s">
        <v>38</v>
      </c>
      <c r="F4578" t="s">
        <v>47</v>
      </c>
      <c r="G4578">
        <v>9294</v>
      </c>
      <c r="H4578">
        <v>9883</v>
      </c>
      <c r="I4578">
        <v>9542</v>
      </c>
      <c r="J4578">
        <v>10410</v>
      </c>
      <c r="K4578">
        <v>10294</v>
      </c>
      <c r="L4578">
        <v>11072</v>
      </c>
      <c r="M4578">
        <v>10785</v>
      </c>
      <c r="N4578">
        <v>11555</v>
      </c>
      <c r="O4578">
        <v>30330</v>
      </c>
      <c r="P4578">
        <v>31584</v>
      </c>
      <c r="Q4578">
        <v>30912</v>
      </c>
      <c r="R4578">
        <v>31505</v>
      </c>
      <c r="S4578">
        <v>30931</v>
      </c>
      <c r="T4578">
        <v>31878</v>
      </c>
      <c r="U4578">
        <v>31942</v>
      </c>
      <c r="V4578">
        <v>32791</v>
      </c>
      <c r="W4578">
        <v>32382</v>
      </c>
      <c r="X4578">
        <v>33326</v>
      </c>
      <c r="Y4578">
        <v>32724</v>
      </c>
      <c r="Z4578">
        <v>33513</v>
      </c>
      <c r="AA4578">
        <v>33001</v>
      </c>
      <c r="AB4578">
        <v>33613</v>
      </c>
      <c r="AC4578">
        <v>33339</v>
      </c>
      <c r="AD4578">
        <v>34429</v>
      </c>
      <c r="AE4578">
        <v>33974</v>
      </c>
      <c r="AF4578">
        <v>34862</v>
      </c>
      <c r="AG4578">
        <v>34652</v>
      </c>
      <c r="AH4578">
        <v>35621</v>
      </c>
      <c r="AI4578">
        <v>35812</v>
      </c>
      <c r="AJ4578">
        <v>36839</v>
      </c>
      <c r="AK4578">
        <v>36719</v>
      </c>
      <c r="AL4578">
        <v>37533</v>
      </c>
      <c r="AM4578">
        <v>37086</v>
      </c>
      <c r="AN4578">
        <v>36943</v>
      </c>
      <c r="AO4578">
        <v>36976</v>
      </c>
      <c r="AP4578">
        <v>38176</v>
      </c>
      <c r="AQ4578">
        <v>38300</v>
      </c>
      <c r="AR4578">
        <v>38881</v>
      </c>
      <c r="AS4578">
        <v>33293</v>
      </c>
      <c r="AT4578">
        <v>33600</v>
      </c>
      <c r="AU4578">
        <v>33460</v>
      </c>
    </row>
    <row r="4579" spans="1:47" x14ac:dyDescent="0.25">
      <c r="A4579" t="str">
        <f t="shared" si="71"/>
        <v>Graz-UmgebungUnselbstständig BeschäftigteInsgesamt</v>
      </c>
      <c r="B4579">
        <v>4578</v>
      </c>
      <c r="C4579">
        <v>606</v>
      </c>
      <c r="D4579" t="s">
        <v>235</v>
      </c>
      <c r="E4579" t="s">
        <v>38</v>
      </c>
      <c r="F4579" t="s">
        <v>48</v>
      </c>
      <c r="G4579">
        <v>26380</v>
      </c>
      <c r="H4579">
        <v>29926</v>
      </c>
      <c r="I4579">
        <v>27138</v>
      </c>
      <c r="J4579">
        <v>31098</v>
      </c>
      <c r="K4579">
        <v>28547</v>
      </c>
      <c r="L4579">
        <v>32409</v>
      </c>
      <c r="M4579">
        <v>30310</v>
      </c>
      <c r="N4579">
        <v>33850</v>
      </c>
      <c r="O4579">
        <v>65167</v>
      </c>
      <c r="P4579">
        <v>68596</v>
      </c>
      <c r="Q4579">
        <v>65441</v>
      </c>
      <c r="R4579">
        <v>67476</v>
      </c>
      <c r="S4579">
        <v>65118</v>
      </c>
      <c r="T4579">
        <v>68301</v>
      </c>
      <c r="U4579">
        <v>67089</v>
      </c>
      <c r="V4579">
        <v>70112</v>
      </c>
      <c r="W4579">
        <v>68046</v>
      </c>
      <c r="X4579">
        <v>71228</v>
      </c>
      <c r="Y4579">
        <v>68598</v>
      </c>
      <c r="Z4579">
        <v>71592</v>
      </c>
      <c r="AA4579">
        <v>69043</v>
      </c>
      <c r="AB4579">
        <v>71942</v>
      </c>
      <c r="AC4579">
        <v>69644</v>
      </c>
      <c r="AD4579">
        <v>73124</v>
      </c>
      <c r="AE4579">
        <v>70781</v>
      </c>
      <c r="AF4579">
        <v>74076</v>
      </c>
      <c r="AG4579">
        <v>72066</v>
      </c>
      <c r="AH4579">
        <v>75814</v>
      </c>
      <c r="AI4579">
        <v>74848</v>
      </c>
      <c r="AJ4579">
        <v>78336</v>
      </c>
      <c r="AK4579">
        <v>76739</v>
      </c>
      <c r="AL4579">
        <v>79878</v>
      </c>
      <c r="AM4579">
        <v>77683</v>
      </c>
      <c r="AN4579">
        <v>78641</v>
      </c>
      <c r="AO4579">
        <v>77363</v>
      </c>
      <c r="AP4579">
        <v>81078</v>
      </c>
      <c r="AQ4579">
        <v>80020</v>
      </c>
      <c r="AR4579">
        <v>82609</v>
      </c>
      <c r="AS4579">
        <v>70060</v>
      </c>
      <c r="AT4579">
        <v>71712</v>
      </c>
      <c r="AU4579">
        <v>69747</v>
      </c>
    </row>
    <row r="4580" spans="1:47" x14ac:dyDescent="0.25">
      <c r="A4580" t="str">
        <f t="shared" si="71"/>
        <v>Graz-UmgebungUnselbstständig BeschäftigteMänner</v>
      </c>
      <c r="B4580">
        <v>4579</v>
      </c>
      <c r="C4580">
        <v>606</v>
      </c>
      <c r="D4580" t="s">
        <v>235</v>
      </c>
      <c r="E4580" t="s">
        <v>38</v>
      </c>
      <c r="F4580" t="s">
        <v>49</v>
      </c>
      <c r="G4580">
        <v>17086</v>
      </c>
      <c r="H4580">
        <v>20043</v>
      </c>
      <c r="I4580">
        <v>17596</v>
      </c>
      <c r="J4580">
        <v>20688</v>
      </c>
      <c r="K4580">
        <v>18253</v>
      </c>
      <c r="L4580">
        <v>21337</v>
      </c>
      <c r="M4580">
        <v>19525</v>
      </c>
      <c r="N4580">
        <v>22295</v>
      </c>
      <c r="O4580">
        <v>34837</v>
      </c>
      <c r="P4580">
        <v>37012</v>
      </c>
      <c r="Q4580">
        <v>34529</v>
      </c>
      <c r="R4580">
        <v>35971</v>
      </c>
      <c r="S4580">
        <v>34187</v>
      </c>
      <c r="T4580">
        <v>36423</v>
      </c>
      <c r="U4580">
        <v>35147</v>
      </c>
      <c r="V4580">
        <v>37321</v>
      </c>
      <c r="W4580">
        <v>35664</v>
      </c>
      <c r="X4580">
        <v>37902</v>
      </c>
      <c r="Y4580">
        <v>35874</v>
      </c>
      <c r="Z4580">
        <v>38079</v>
      </c>
      <c r="AA4580">
        <v>36042</v>
      </c>
      <c r="AB4580">
        <v>38329</v>
      </c>
      <c r="AC4580">
        <v>36305</v>
      </c>
      <c r="AD4580">
        <v>38695</v>
      </c>
      <c r="AE4580">
        <v>36807</v>
      </c>
      <c r="AF4580">
        <v>39214</v>
      </c>
      <c r="AG4580">
        <v>37414</v>
      </c>
      <c r="AH4580">
        <v>40193</v>
      </c>
      <c r="AI4580">
        <v>39036</v>
      </c>
      <c r="AJ4580">
        <v>41497</v>
      </c>
      <c r="AK4580">
        <v>40020</v>
      </c>
      <c r="AL4580">
        <v>42345</v>
      </c>
      <c r="AM4580">
        <v>40597</v>
      </c>
      <c r="AN4580">
        <v>41698</v>
      </c>
      <c r="AO4580">
        <v>40387</v>
      </c>
      <c r="AP4580">
        <v>42902</v>
      </c>
      <c r="AQ4580">
        <v>41720</v>
      </c>
      <c r="AR4580">
        <v>43728</v>
      </c>
      <c r="AS4580">
        <v>36767</v>
      </c>
      <c r="AT4580">
        <v>38112</v>
      </c>
      <c r="AU4580">
        <v>36287</v>
      </c>
    </row>
    <row r="4581" spans="1:47" x14ac:dyDescent="0.25">
      <c r="A4581" t="str">
        <f t="shared" si="71"/>
        <v>Graz-UmgebungUnselbstständig Beschäftigte GW mgfInsgesamt</v>
      </c>
      <c r="B4581">
        <v>4580</v>
      </c>
      <c r="C4581">
        <v>606</v>
      </c>
      <c r="D4581" t="s">
        <v>235</v>
      </c>
      <c r="E4581" t="s">
        <v>450</v>
      </c>
      <c r="F4581" t="s">
        <v>48</v>
      </c>
      <c r="G4581">
        <v>49471.476391174998</v>
      </c>
      <c r="H4581">
        <v>47454.830495437898</v>
      </c>
      <c r="I4581">
        <v>51921.178184302997</v>
      </c>
      <c r="J4581">
        <v>49836.931210900897</v>
      </c>
      <c r="K4581">
        <v>53805.423265641002</v>
      </c>
      <c r="L4581">
        <v>51242.045678896997</v>
      </c>
      <c r="M4581">
        <v>52642.219204145003</v>
      </c>
      <c r="N4581">
        <v>50834.330851302002</v>
      </c>
      <c r="O4581">
        <v>54490.698915259003</v>
      </c>
      <c r="P4581">
        <v>53559.475247921</v>
      </c>
      <c r="Q4581">
        <v>56464.513721096002</v>
      </c>
      <c r="R4581">
        <v>54704.061031436002</v>
      </c>
      <c r="S4581">
        <v>56819.663163555997</v>
      </c>
      <c r="T4581">
        <v>54753.582880030997</v>
      </c>
    </row>
    <row r="4582" spans="1:47" x14ac:dyDescent="0.25">
      <c r="A4582" t="str">
        <f t="shared" si="71"/>
        <v>Graz-UmgebungUnselbstständig Beschäftigte GW ogfInsgesamt</v>
      </c>
      <c r="B4582">
        <v>4581</v>
      </c>
      <c r="C4582">
        <v>606</v>
      </c>
      <c r="D4582" t="s">
        <v>235</v>
      </c>
      <c r="E4582" t="s">
        <v>449</v>
      </c>
      <c r="F4582" t="s">
        <v>48</v>
      </c>
      <c r="G4582">
        <v>45589.837880920997</v>
      </c>
      <c r="H4582">
        <v>43718.077998233901</v>
      </c>
      <c r="I4582">
        <v>47765.893998512998</v>
      </c>
      <c r="J4582">
        <v>45295.354494437997</v>
      </c>
      <c r="K4582">
        <v>49857.660765375003</v>
      </c>
      <c r="L4582">
        <v>47112.870807555002</v>
      </c>
      <c r="M4582">
        <v>48954.463315647001</v>
      </c>
      <c r="N4582">
        <v>46720.529243725003</v>
      </c>
      <c r="O4582">
        <v>50632.505086611003</v>
      </c>
      <c r="P4582">
        <v>49361.403448917001</v>
      </c>
      <c r="Q4582">
        <v>52840.714575104001</v>
      </c>
      <c r="R4582">
        <v>50390.022291198999</v>
      </c>
      <c r="S4582">
        <v>52857.280092130997</v>
      </c>
      <c r="T4582">
        <v>50342.155274882003</v>
      </c>
    </row>
    <row r="4583" spans="1:47" x14ac:dyDescent="0.25">
      <c r="A4583" t="str">
        <f t="shared" si="71"/>
        <v>Graz-UmgebungUnternehmenInsgesamt</v>
      </c>
      <c r="B4583">
        <v>4582</v>
      </c>
      <c r="C4583">
        <v>606</v>
      </c>
      <c r="D4583" t="s">
        <v>235</v>
      </c>
      <c r="E4583" t="s">
        <v>475</v>
      </c>
      <c r="F4583" t="s">
        <v>48</v>
      </c>
      <c r="G4583">
        <v>12229</v>
      </c>
      <c r="H4583">
        <v>12400</v>
      </c>
      <c r="I4583">
        <v>12794</v>
      </c>
    </row>
    <row r="4584" spans="1:47" x14ac:dyDescent="0.25">
      <c r="A4584" t="str">
        <f t="shared" si="71"/>
        <v>Graz-UmgebungWohnbevölkerungInsgesamt</v>
      </c>
      <c r="B4584">
        <v>4583</v>
      </c>
      <c r="C4584">
        <v>606</v>
      </c>
      <c r="D4584" t="s">
        <v>235</v>
      </c>
      <c r="E4584" t="s">
        <v>42</v>
      </c>
      <c r="F4584" t="s">
        <v>48</v>
      </c>
      <c r="G4584">
        <v>131749</v>
      </c>
      <c r="H4584">
        <v>132842</v>
      </c>
      <c r="I4584">
        <v>134355</v>
      </c>
      <c r="J4584">
        <v>136146</v>
      </c>
      <c r="K4584">
        <v>137380</v>
      </c>
      <c r="L4584">
        <v>138799</v>
      </c>
      <c r="M4584">
        <v>139961</v>
      </c>
      <c r="N4584">
        <v>141084</v>
      </c>
      <c r="O4584">
        <v>141843</v>
      </c>
      <c r="P4584">
        <v>142382</v>
      </c>
      <c r="Q4584">
        <v>143250</v>
      </c>
      <c r="R4584">
        <v>144316</v>
      </c>
      <c r="S4584">
        <v>145660</v>
      </c>
      <c r="T4584">
        <v>147097</v>
      </c>
      <c r="U4584">
        <v>148830</v>
      </c>
      <c r="V4584">
        <v>151100</v>
      </c>
      <c r="W4584">
        <v>152944</v>
      </c>
      <c r="X4584">
        <v>154260</v>
      </c>
      <c r="Y4584">
        <v>156070</v>
      </c>
      <c r="Z4584">
        <v>157853</v>
      </c>
      <c r="AA4584">
        <v>160412</v>
      </c>
      <c r="AB4584">
        <v>162408</v>
      </c>
    </row>
    <row r="4585" spans="1:47" x14ac:dyDescent="0.25">
      <c r="A4585" t="str">
        <f t="shared" si="71"/>
        <v>HartbergArbeitnehmereinkommenBrutto_Schnitt</v>
      </c>
      <c r="B4585">
        <v>4584</v>
      </c>
      <c r="C4585">
        <v>607</v>
      </c>
      <c r="D4585" t="s">
        <v>236</v>
      </c>
      <c r="E4585" t="s">
        <v>43</v>
      </c>
      <c r="F4585" t="s">
        <v>54</v>
      </c>
      <c r="G4585">
        <v>21082.9259537162</v>
      </c>
      <c r="H4585">
        <v>21461.603012683201</v>
      </c>
      <c r="I4585">
        <v>22126.425862875501</v>
      </c>
      <c r="J4585">
        <v>22993.9427593293</v>
      </c>
      <c r="K4585">
        <v>23829.876562969101</v>
      </c>
      <c r="L4585">
        <v>24086.543318280099</v>
      </c>
      <c r="M4585">
        <v>24678.832740481001</v>
      </c>
      <c r="N4585">
        <v>25261.6223803014</v>
      </c>
    </row>
    <row r="4586" spans="1:47" x14ac:dyDescent="0.25">
      <c r="A4586" t="str">
        <f t="shared" si="71"/>
        <v>HartbergArbeitnehmereinkommenBruttobezüge 1000 EUR</v>
      </c>
      <c r="B4586">
        <v>4585</v>
      </c>
      <c r="C4586">
        <v>607</v>
      </c>
      <c r="D4586" t="s">
        <v>236</v>
      </c>
      <c r="E4586" t="s">
        <v>43</v>
      </c>
      <c r="F4586" t="s">
        <v>55</v>
      </c>
      <c r="G4586">
        <v>593990.35582000006</v>
      </c>
      <c r="H4586">
        <v>631164.28300000005</v>
      </c>
      <c r="I4586">
        <v>662221.79964999994</v>
      </c>
      <c r="J4586">
        <v>704902.30923000001</v>
      </c>
      <c r="K4586">
        <v>746089.60531000001</v>
      </c>
      <c r="L4586">
        <v>757377.26809999999</v>
      </c>
      <c r="M4586">
        <v>788143.20239999995</v>
      </c>
      <c r="N4586">
        <v>813045.31631000002</v>
      </c>
    </row>
    <row r="4587" spans="1:47" x14ac:dyDescent="0.25">
      <c r="A4587" t="str">
        <f t="shared" si="71"/>
        <v>HartbergArbeitnehmereinkommenBruttobezüge Fälle</v>
      </c>
      <c r="B4587">
        <v>4586</v>
      </c>
      <c r="C4587">
        <v>607</v>
      </c>
      <c r="D4587" t="s">
        <v>236</v>
      </c>
      <c r="E4587" t="s">
        <v>43</v>
      </c>
      <c r="F4587" t="s">
        <v>56</v>
      </c>
      <c r="G4587">
        <v>28174</v>
      </c>
      <c r="H4587">
        <v>29409</v>
      </c>
      <c r="I4587">
        <v>29929</v>
      </c>
      <c r="J4587">
        <v>30656</v>
      </c>
      <c r="K4587">
        <v>31309</v>
      </c>
      <c r="L4587">
        <v>31444</v>
      </c>
      <c r="M4587">
        <v>31936</v>
      </c>
      <c r="N4587">
        <v>32185</v>
      </c>
    </row>
    <row r="4588" spans="1:47" x14ac:dyDescent="0.25">
      <c r="A4588" t="str">
        <f t="shared" si="71"/>
        <v>HartbergArbeitnehmereinkommenLohnsteuer 1000 EUR</v>
      </c>
      <c r="B4588">
        <v>4587</v>
      </c>
      <c r="C4588">
        <v>607</v>
      </c>
      <c r="D4588" t="s">
        <v>236</v>
      </c>
      <c r="E4588" t="s">
        <v>43</v>
      </c>
      <c r="F4588" t="s">
        <v>57</v>
      </c>
      <c r="G4588">
        <v>70669.724140000006</v>
      </c>
      <c r="H4588">
        <v>71798.881940000007</v>
      </c>
      <c r="I4588">
        <v>77531.041589999993</v>
      </c>
      <c r="J4588">
        <v>85592.319570000007</v>
      </c>
      <c r="K4588">
        <v>94340.436069999996</v>
      </c>
      <c r="L4588">
        <v>86233.210380000004</v>
      </c>
      <c r="M4588">
        <v>92071.763370000001</v>
      </c>
      <c r="N4588">
        <v>98040.660010000007</v>
      </c>
    </row>
    <row r="4589" spans="1:47" x14ac:dyDescent="0.25">
      <c r="A4589" t="str">
        <f t="shared" si="71"/>
        <v>HartbergArbeitnehmereinkommenLohnsteuer Fälle</v>
      </c>
      <c r="B4589">
        <v>4588</v>
      </c>
      <c r="C4589">
        <v>607</v>
      </c>
      <c r="D4589" t="s">
        <v>236</v>
      </c>
      <c r="E4589" t="s">
        <v>43</v>
      </c>
      <c r="F4589" t="s">
        <v>58</v>
      </c>
      <c r="G4589">
        <v>22170</v>
      </c>
      <c r="H4589">
        <v>22413</v>
      </c>
      <c r="I4589">
        <v>22895</v>
      </c>
      <c r="J4589">
        <v>23644</v>
      </c>
      <c r="K4589">
        <v>24578</v>
      </c>
      <c r="L4589">
        <v>24259</v>
      </c>
      <c r="M4589">
        <v>24719</v>
      </c>
      <c r="N4589">
        <v>25075</v>
      </c>
    </row>
    <row r="4590" spans="1:47" x14ac:dyDescent="0.25">
      <c r="A4590" t="str">
        <f t="shared" si="71"/>
        <v>HartbergArbeitnehmereinkommenNetto_Schnitt</v>
      </c>
      <c r="B4590">
        <v>4589</v>
      </c>
      <c r="C4590">
        <v>607</v>
      </c>
      <c r="D4590" t="s">
        <v>236</v>
      </c>
      <c r="E4590" t="s">
        <v>43</v>
      </c>
      <c r="F4590" t="s">
        <v>59</v>
      </c>
      <c r="G4590">
        <v>15056.0063480514</v>
      </c>
      <c r="H4590">
        <v>15442.224116767</v>
      </c>
      <c r="I4590">
        <v>15850.659596712199</v>
      </c>
      <c r="J4590">
        <v>16392.768831876299</v>
      </c>
      <c r="K4590">
        <v>16928.429931649101</v>
      </c>
      <c r="L4590">
        <v>17467.1187880041</v>
      </c>
      <c r="M4590">
        <v>17816.056974887299</v>
      </c>
      <c r="N4590">
        <v>18150.457086531002</v>
      </c>
    </row>
    <row r="4591" spans="1:47" x14ac:dyDescent="0.25">
      <c r="A4591" t="str">
        <f t="shared" si="71"/>
        <v>HartbergArbeitnehmereinkommenNettobezüge 1000 EUR</v>
      </c>
      <c r="B4591">
        <v>4590</v>
      </c>
      <c r="C4591">
        <v>607</v>
      </c>
      <c r="D4591" t="s">
        <v>236</v>
      </c>
      <c r="E4591" t="s">
        <v>43</v>
      </c>
      <c r="F4591" t="s">
        <v>60</v>
      </c>
      <c r="G4591">
        <v>424187.92284999997</v>
      </c>
      <c r="H4591">
        <v>454140.36904999998</v>
      </c>
      <c r="I4591">
        <v>474394.39107000001</v>
      </c>
      <c r="J4591">
        <v>502536.72130999999</v>
      </c>
      <c r="K4591">
        <v>530012.21273000003</v>
      </c>
      <c r="L4591">
        <v>549236.08317</v>
      </c>
      <c r="M4591">
        <v>568973.59554999997</v>
      </c>
      <c r="N4591">
        <v>584172.46132999996</v>
      </c>
    </row>
    <row r="4592" spans="1:47" x14ac:dyDescent="0.25">
      <c r="A4592" t="str">
        <f t="shared" si="71"/>
        <v>HartbergArbeitnehmereinkommenSV-Beiträge 1000 EUR</v>
      </c>
      <c r="B4592">
        <v>4591</v>
      </c>
      <c r="C4592">
        <v>607</v>
      </c>
      <c r="D4592" t="s">
        <v>236</v>
      </c>
      <c r="E4592" t="s">
        <v>43</v>
      </c>
      <c r="F4592" t="s">
        <v>61</v>
      </c>
      <c r="G4592">
        <v>99132.708830000003</v>
      </c>
      <c r="H4592">
        <v>105225.03201</v>
      </c>
      <c r="I4592">
        <v>110296.36698999999</v>
      </c>
      <c r="J4592">
        <v>116773.26835</v>
      </c>
      <c r="K4592">
        <v>121736.95651</v>
      </c>
      <c r="L4592">
        <v>121907.97455</v>
      </c>
      <c r="M4592">
        <v>127097.84348</v>
      </c>
      <c r="N4592">
        <v>130832.19497</v>
      </c>
    </row>
    <row r="4593" spans="1:23" x14ac:dyDescent="0.25">
      <c r="A4593" t="str">
        <f t="shared" si="71"/>
        <v>HartbergArbeitnehmereinkommenSV-Beiträge Fälle</v>
      </c>
      <c r="B4593">
        <v>4592</v>
      </c>
      <c r="C4593">
        <v>607</v>
      </c>
      <c r="D4593" t="s">
        <v>236</v>
      </c>
      <c r="E4593" t="s">
        <v>43</v>
      </c>
      <c r="F4593" t="s">
        <v>62</v>
      </c>
      <c r="G4593">
        <v>26910</v>
      </c>
      <c r="H4593">
        <v>28150</v>
      </c>
      <c r="I4593">
        <v>28661</v>
      </c>
      <c r="J4593">
        <v>29364</v>
      </c>
      <c r="K4593">
        <v>29908</v>
      </c>
      <c r="L4593">
        <v>29863</v>
      </c>
      <c r="M4593">
        <v>30374</v>
      </c>
      <c r="N4593">
        <v>30577</v>
      </c>
    </row>
    <row r="4594" spans="1:23" x14ac:dyDescent="0.25">
      <c r="A4594" t="str">
        <f t="shared" si="71"/>
        <v>HartbergArbeitsloseFrauen</v>
      </c>
      <c r="B4594">
        <v>4593</v>
      </c>
      <c r="C4594">
        <v>607</v>
      </c>
      <c r="D4594" t="s">
        <v>236</v>
      </c>
      <c r="E4594" t="s">
        <v>36</v>
      </c>
      <c r="F4594" t="s">
        <v>47</v>
      </c>
      <c r="G4594">
        <v>1034</v>
      </c>
      <c r="H4594">
        <v>830</v>
      </c>
      <c r="I4594">
        <v>1081</v>
      </c>
      <c r="J4594">
        <v>894</v>
      </c>
      <c r="K4594">
        <v>1050</v>
      </c>
      <c r="L4594">
        <v>810</v>
      </c>
      <c r="M4594">
        <v>1000</v>
      </c>
      <c r="N4594">
        <v>799</v>
      </c>
      <c r="O4594">
        <v>909</v>
      </c>
      <c r="P4594">
        <v>746</v>
      </c>
      <c r="Q4594">
        <v>969</v>
      </c>
      <c r="R4594">
        <v>804</v>
      </c>
      <c r="S4594">
        <v>975</v>
      </c>
      <c r="T4594">
        <v>766</v>
      </c>
      <c r="U4594">
        <v>1042</v>
      </c>
      <c r="V4594">
        <v>839</v>
      </c>
      <c r="W4594">
        <v>983</v>
      </c>
    </row>
    <row r="4595" spans="1:23" x14ac:dyDescent="0.25">
      <c r="A4595" t="str">
        <f t="shared" si="71"/>
        <v>HartbergArbeitsloseInsgesamt</v>
      </c>
      <c r="B4595">
        <v>4594</v>
      </c>
      <c r="C4595">
        <v>607</v>
      </c>
      <c r="D4595" t="s">
        <v>236</v>
      </c>
      <c r="E4595" t="s">
        <v>36</v>
      </c>
      <c r="F4595" t="s">
        <v>48</v>
      </c>
      <c r="G4595">
        <v>3514</v>
      </c>
      <c r="H4595">
        <v>1474</v>
      </c>
      <c r="I4595">
        <v>3674</v>
      </c>
      <c r="J4595">
        <v>1569</v>
      </c>
      <c r="K4595">
        <v>3735</v>
      </c>
      <c r="L4595">
        <v>1410</v>
      </c>
      <c r="M4595">
        <v>3193</v>
      </c>
      <c r="N4595">
        <v>1344</v>
      </c>
      <c r="O4595">
        <v>2950</v>
      </c>
      <c r="P4595">
        <v>1289</v>
      </c>
      <c r="Q4595">
        <v>3241</v>
      </c>
      <c r="R4595">
        <v>1520</v>
      </c>
      <c r="S4595">
        <v>3318</v>
      </c>
      <c r="T4595">
        <v>1330</v>
      </c>
      <c r="U4595">
        <v>3099</v>
      </c>
      <c r="V4595">
        <v>1376</v>
      </c>
      <c r="W4595">
        <v>3052</v>
      </c>
    </row>
    <row r="4596" spans="1:23" x14ac:dyDescent="0.25">
      <c r="A4596" t="str">
        <f t="shared" si="71"/>
        <v>HartbergArbeitsloseMänner</v>
      </c>
      <c r="B4596">
        <v>4595</v>
      </c>
      <c r="C4596">
        <v>607</v>
      </c>
      <c r="D4596" t="s">
        <v>236</v>
      </c>
      <c r="E4596" t="s">
        <v>36</v>
      </c>
      <c r="F4596" t="s">
        <v>49</v>
      </c>
      <c r="G4596">
        <v>2480</v>
      </c>
      <c r="H4596">
        <v>644</v>
      </c>
      <c r="I4596">
        <v>2593</v>
      </c>
      <c r="J4596">
        <v>675</v>
      </c>
      <c r="K4596">
        <v>2685</v>
      </c>
      <c r="L4596">
        <v>600</v>
      </c>
      <c r="M4596">
        <v>2193</v>
      </c>
      <c r="N4596">
        <v>545</v>
      </c>
      <c r="O4596">
        <v>2041</v>
      </c>
      <c r="P4596">
        <v>543</v>
      </c>
      <c r="Q4596">
        <v>2272</v>
      </c>
      <c r="R4596">
        <v>716</v>
      </c>
      <c r="S4596">
        <v>2343</v>
      </c>
      <c r="T4596">
        <v>564</v>
      </c>
      <c r="U4596">
        <v>2057</v>
      </c>
      <c r="V4596">
        <v>537</v>
      </c>
      <c r="W4596">
        <v>2069</v>
      </c>
    </row>
    <row r="4597" spans="1:23" x14ac:dyDescent="0.25">
      <c r="A4597" t="str">
        <f t="shared" si="71"/>
        <v>Hartbergarbeitslose AusländerFrauen</v>
      </c>
      <c r="B4597">
        <v>4596</v>
      </c>
      <c r="C4597">
        <v>607</v>
      </c>
      <c r="D4597" t="s">
        <v>236</v>
      </c>
      <c r="E4597" t="s">
        <v>37</v>
      </c>
      <c r="F4597" t="s">
        <v>47</v>
      </c>
      <c r="G4597">
        <v>38</v>
      </c>
      <c r="H4597">
        <v>38</v>
      </c>
      <c r="I4597">
        <v>36</v>
      </c>
      <c r="J4597">
        <v>48</v>
      </c>
      <c r="K4597">
        <v>53</v>
      </c>
      <c r="L4597">
        <v>40</v>
      </c>
      <c r="M4597">
        <v>43</v>
      </c>
      <c r="N4597">
        <v>45</v>
      </c>
      <c r="O4597">
        <v>44</v>
      </c>
      <c r="P4597">
        <v>39</v>
      </c>
      <c r="Q4597">
        <v>52</v>
      </c>
      <c r="R4597">
        <v>51</v>
      </c>
      <c r="S4597">
        <v>58</v>
      </c>
      <c r="T4597">
        <v>39</v>
      </c>
      <c r="U4597">
        <v>76</v>
      </c>
      <c r="V4597">
        <v>59</v>
      </c>
      <c r="W4597">
        <v>73</v>
      </c>
    </row>
    <row r="4598" spans="1:23" x14ac:dyDescent="0.25">
      <c r="A4598" t="str">
        <f t="shared" si="71"/>
        <v>Hartbergarbeitslose AusländerInsgesamt</v>
      </c>
      <c r="B4598">
        <v>4597</v>
      </c>
      <c r="C4598">
        <v>607</v>
      </c>
      <c r="D4598" t="s">
        <v>236</v>
      </c>
      <c r="E4598" t="s">
        <v>37</v>
      </c>
      <c r="F4598" t="s">
        <v>48</v>
      </c>
      <c r="G4598">
        <v>109</v>
      </c>
      <c r="H4598">
        <v>79</v>
      </c>
      <c r="I4598">
        <v>113</v>
      </c>
      <c r="J4598">
        <v>100</v>
      </c>
      <c r="K4598">
        <v>148</v>
      </c>
      <c r="L4598">
        <v>79</v>
      </c>
      <c r="M4598">
        <v>124</v>
      </c>
      <c r="N4598">
        <v>86</v>
      </c>
      <c r="O4598">
        <v>132</v>
      </c>
      <c r="P4598">
        <v>90</v>
      </c>
      <c r="Q4598">
        <v>154</v>
      </c>
      <c r="R4598">
        <v>127</v>
      </c>
      <c r="S4598">
        <v>183</v>
      </c>
      <c r="T4598">
        <v>75</v>
      </c>
      <c r="U4598">
        <v>168</v>
      </c>
      <c r="V4598">
        <v>104</v>
      </c>
      <c r="W4598">
        <v>186</v>
      </c>
    </row>
    <row r="4599" spans="1:23" x14ac:dyDescent="0.25">
      <c r="A4599" t="str">
        <f t="shared" si="71"/>
        <v>Hartbergarbeitslose AusländerMänner</v>
      </c>
      <c r="B4599">
        <v>4598</v>
      </c>
      <c r="C4599">
        <v>607</v>
      </c>
      <c r="D4599" t="s">
        <v>236</v>
      </c>
      <c r="E4599" t="s">
        <v>37</v>
      </c>
      <c r="F4599" t="s">
        <v>49</v>
      </c>
      <c r="G4599">
        <v>71</v>
      </c>
      <c r="H4599">
        <v>41</v>
      </c>
      <c r="I4599">
        <v>77</v>
      </c>
      <c r="J4599">
        <v>52</v>
      </c>
      <c r="K4599">
        <v>95</v>
      </c>
      <c r="L4599">
        <v>39</v>
      </c>
      <c r="M4599">
        <v>81</v>
      </c>
      <c r="N4599">
        <v>41</v>
      </c>
      <c r="O4599">
        <v>88</v>
      </c>
      <c r="P4599">
        <v>51</v>
      </c>
      <c r="Q4599">
        <v>102</v>
      </c>
      <c r="R4599">
        <v>76</v>
      </c>
      <c r="S4599">
        <v>125</v>
      </c>
      <c r="T4599">
        <v>36</v>
      </c>
      <c r="U4599">
        <v>92</v>
      </c>
      <c r="V4599">
        <v>45</v>
      </c>
      <c r="W4599">
        <v>113</v>
      </c>
    </row>
    <row r="4600" spans="1:23" x14ac:dyDescent="0.25">
      <c r="A4600" t="str">
        <f t="shared" si="71"/>
        <v>HartbergGesamteinkommenBruttobezüge Gesamt</v>
      </c>
      <c r="B4600">
        <v>4599</v>
      </c>
      <c r="C4600">
        <v>607</v>
      </c>
      <c r="D4600" t="s">
        <v>236</v>
      </c>
      <c r="E4600" t="s">
        <v>45</v>
      </c>
      <c r="F4600" t="s">
        <v>63</v>
      </c>
      <c r="G4600">
        <v>780474.47308000003</v>
      </c>
      <c r="H4600">
        <v>823425.62149000005</v>
      </c>
      <c r="I4600">
        <v>863855.03611999995</v>
      </c>
      <c r="J4600">
        <v>916118.14258999994</v>
      </c>
      <c r="K4600">
        <v>970845.45698000002</v>
      </c>
      <c r="L4600">
        <v>994738.54646999994</v>
      </c>
      <c r="M4600">
        <v>1039794.1550199999</v>
      </c>
      <c r="N4600">
        <v>1075430.42732</v>
      </c>
    </row>
    <row r="4601" spans="1:23" x14ac:dyDescent="0.25">
      <c r="A4601" t="str">
        <f t="shared" si="71"/>
        <v>HartbergGesamteinkommenNettobezüge Gesamt</v>
      </c>
      <c r="B4601">
        <v>4600</v>
      </c>
      <c r="C4601">
        <v>607</v>
      </c>
      <c r="D4601" t="s">
        <v>236</v>
      </c>
      <c r="E4601" t="s">
        <v>45</v>
      </c>
      <c r="F4601" t="s">
        <v>64</v>
      </c>
      <c r="G4601">
        <v>586228.32279999997</v>
      </c>
      <c r="H4601">
        <v>621991.24546999997</v>
      </c>
      <c r="I4601">
        <v>649529.11447000003</v>
      </c>
      <c r="J4601">
        <v>685371.22531999997</v>
      </c>
      <c r="K4601">
        <v>723236.81941999996</v>
      </c>
      <c r="L4601">
        <v>755337.21270000003</v>
      </c>
      <c r="M4601">
        <v>786148.81168000004</v>
      </c>
      <c r="N4601">
        <v>809258.95085999998</v>
      </c>
    </row>
    <row r="4602" spans="1:23" x14ac:dyDescent="0.25">
      <c r="A4602" t="str">
        <f t="shared" si="71"/>
        <v>HartbergGründungsintensitätin % der aktiven Wirtschaftskammermitglieder</v>
      </c>
      <c r="B4602">
        <v>4601</v>
      </c>
      <c r="C4602">
        <v>607</v>
      </c>
      <c r="D4602" t="s">
        <v>236</v>
      </c>
      <c r="E4602" t="s">
        <v>40</v>
      </c>
      <c r="F4602" t="s">
        <v>52</v>
      </c>
      <c r="G4602">
        <v>9.5475113122171908</v>
      </c>
      <c r="H4602">
        <v>6.9288674739648499</v>
      </c>
      <c r="I4602">
        <v>7.73813653912541</v>
      </c>
      <c r="J4602">
        <v>7.7139240375441602</v>
      </c>
      <c r="K4602">
        <v>7.6747916758553201</v>
      </c>
      <c r="L4602">
        <v>6.9925343571027199</v>
      </c>
      <c r="M4602">
        <v>9.28978616597146</v>
      </c>
      <c r="N4602">
        <v>7.35921637230462</v>
      </c>
      <c r="O4602">
        <v>10.327008493727099</v>
      </c>
      <c r="P4602">
        <v>9.6856600227070402</v>
      </c>
    </row>
    <row r="4603" spans="1:23" x14ac:dyDescent="0.25">
      <c r="A4603" t="str">
        <f t="shared" si="71"/>
        <v>HartbergGründungsintensitätje 1.000 Einwohner</v>
      </c>
      <c r="B4603">
        <v>4602</v>
      </c>
      <c r="C4603">
        <v>607</v>
      </c>
      <c r="D4603" t="s">
        <v>236</v>
      </c>
      <c r="E4603" t="s">
        <v>40</v>
      </c>
      <c r="F4603" t="s">
        <v>53</v>
      </c>
      <c r="G4603">
        <v>3.1207477962491899</v>
      </c>
      <c r="H4603">
        <v>2.41054078749307</v>
      </c>
      <c r="I4603">
        <v>2.7728417806669698</v>
      </c>
      <c r="J4603">
        <v>2.8476321050469</v>
      </c>
      <c r="K4603">
        <v>2.94569409710176</v>
      </c>
      <c r="L4603">
        <v>2.8149714984036498</v>
      </c>
      <c r="M4603">
        <v>3.8530591170794799</v>
      </c>
      <c r="N4603">
        <v>3.2267375422851199</v>
      </c>
      <c r="O4603">
        <v>4.7455132654199801</v>
      </c>
      <c r="P4603">
        <v>4.7434043090374001</v>
      </c>
    </row>
    <row r="4604" spans="1:23" x14ac:dyDescent="0.25">
      <c r="A4604" t="str">
        <f t="shared" si="71"/>
        <v>HartbergKammermitgliedschaftenAktiv</v>
      </c>
      <c r="B4604">
        <v>4603</v>
      </c>
      <c r="C4604">
        <v>607</v>
      </c>
      <c r="D4604" t="s">
        <v>236</v>
      </c>
      <c r="E4604" t="s">
        <v>39</v>
      </c>
      <c r="F4604" t="s">
        <v>50</v>
      </c>
      <c r="G4604">
        <v>2210</v>
      </c>
      <c r="H4604">
        <v>2348</v>
      </c>
      <c r="I4604">
        <v>2427</v>
      </c>
      <c r="J4604">
        <v>2497</v>
      </c>
      <c r="K4604">
        <v>2598</v>
      </c>
      <c r="L4604">
        <v>2715</v>
      </c>
      <c r="M4604">
        <v>2796</v>
      </c>
      <c r="N4604">
        <v>2948</v>
      </c>
      <c r="O4604">
        <v>3057</v>
      </c>
      <c r="P4604">
        <v>3075</v>
      </c>
      <c r="Q4604">
        <v>3227</v>
      </c>
      <c r="R4604">
        <v>3268</v>
      </c>
      <c r="S4604">
        <v>3390</v>
      </c>
      <c r="T4604">
        <v>3450</v>
      </c>
      <c r="U4604">
        <v>3595</v>
      </c>
      <c r="V4604">
        <v>3604</v>
      </c>
      <c r="W4604">
        <v>2</v>
      </c>
    </row>
    <row r="4605" spans="1:23" x14ac:dyDescent="0.25">
      <c r="A4605" t="str">
        <f t="shared" si="71"/>
        <v>HartbergKammermitgliedschaftenInsgesamt</v>
      </c>
      <c r="B4605">
        <v>4604</v>
      </c>
      <c r="C4605">
        <v>607</v>
      </c>
      <c r="D4605" t="s">
        <v>236</v>
      </c>
      <c r="E4605" t="s">
        <v>39</v>
      </c>
      <c r="F4605" t="s">
        <v>48</v>
      </c>
      <c r="G4605">
        <v>2648</v>
      </c>
      <c r="H4605">
        <v>2813</v>
      </c>
      <c r="I4605">
        <v>2902</v>
      </c>
      <c r="J4605">
        <v>3009</v>
      </c>
      <c r="K4605">
        <v>3123</v>
      </c>
      <c r="L4605">
        <v>3224</v>
      </c>
      <c r="M4605">
        <v>3307</v>
      </c>
      <c r="N4605">
        <v>3485</v>
      </c>
      <c r="O4605">
        <v>3564</v>
      </c>
      <c r="P4605">
        <v>3621</v>
      </c>
      <c r="Q4605">
        <v>3729</v>
      </c>
      <c r="R4605">
        <v>3842</v>
      </c>
      <c r="S4605">
        <v>3964</v>
      </c>
      <c r="T4605">
        <v>4097</v>
      </c>
      <c r="U4605">
        <v>4218</v>
      </c>
      <c r="V4605">
        <v>4260</v>
      </c>
      <c r="W4605">
        <v>2</v>
      </c>
    </row>
    <row r="4606" spans="1:23" x14ac:dyDescent="0.25">
      <c r="A4606" t="str">
        <f t="shared" si="71"/>
        <v>HartbergKammermitgliedschaftenRuhend</v>
      </c>
      <c r="B4606">
        <v>4605</v>
      </c>
      <c r="C4606">
        <v>607</v>
      </c>
      <c r="D4606" t="s">
        <v>236</v>
      </c>
      <c r="E4606" t="s">
        <v>39</v>
      </c>
      <c r="F4606" t="s">
        <v>51</v>
      </c>
      <c r="G4606">
        <v>438</v>
      </c>
      <c r="H4606">
        <v>465</v>
      </c>
      <c r="I4606">
        <v>475</v>
      </c>
      <c r="J4606">
        <v>512</v>
      </c>
      <c r="K4606">
        <v>525</v>
      </c>
      <c r="L4606">
        <v>509</v>
      </c>
      <c r="M4606">
        <v>511</v>
      </c>
      <c r="N4606">
        <v>537</v>
      </c>
      <c r="O4606">
        <v>507</v>
      </c>
      <c r="P4606">
        <v>546</v>
      </c>
      <c r="Q4606">
        <v>502</v>
      </c>
      <c r="R4606">
        <v>574</v>
      </c>
      <c r="S4606">
        <v>574</v>
      </c>
      <c r="T4606">
        <v>647</v>
      </c>
      <c r="U4606">
        <v>623</v>
      </c>
      <c r="V4606">
        <v>656</v>
      </c>
      <c r="W4606">
        <v>0</v>
      </c>
    </row>
    <row r="4607" spans="1:23" x14ac:dyDescent="0.25">
      <c r="A4607" t="str">
        <f t="shared" si="71"/>
        <v>HartbergLehrlinge1. Lehrjahr, männlich</v>
      </c>
      <c r="B4607">
        <v>4606</v>
      </c>
      <c r="C4607">
        <v>607</v>
      </c>
      <c r="D4607" t="s">
        <v>236</v>
      </c>
      <c r="E4607" t="s">
        <v>46</v>
      </c>
      <c r="F4607" t="s">
        <v>65</v>
      </c>
      <c r="G4607">
        <v>220</v>
      </c>
      <c r="H4607">
        <v>215</v>
      </c>
      <c r="I4607">
        <v>235</v>
      </c>
      <c r="J4607">
        <v>235</v>
      </c>
      <c r="K4607">
        <v>243</v>
      </c>
      <c r="L4607">
        <v>234</v>
      </c>
      <c r="M4607">
        <v>255</v>
      </c>
      <c r="N4607">
        <v>230</v>
      </c>
      <c r="O4607">
        <v>196</v>
      </c>
      <c r="P4607">
        <v>213</v>
      </c>
      <c r="Q4607">
        <v>234</v>
      </c>
    </row>
    <row r="4608" spans="1:23" x14ac:dyDescent="0.25">
      <c r="A4608" t="str">
        <f t="shared" si="71"/>
        <v>HartbergLehrlinge1. Lehrjahr, weiblich</v>
      </c>
      <c r="B4608">
        <v>4607</v>
      </c>
      <c r="C4608">
        <v>607</v>
      </c>
      <c r="D4608" t="s">
        <v>236</v>
      </c>
      <c r="E4608" t="s">
        <v>46</v>
      </c>
      <c r="F4608" t="s">
        <v>66</v>
      </c>
      <c r="G4608">
        <v>98</v>
      </c>
      <c r="H4608">
        <v>81</v>
      </c>
      <c r="I4608">
        <v>106</v>
      </c>
      <c r="J4608">
        <v>108</v>
      </c>
      <c r="K4608">
        <v>109</v>
      </c>
      <c r="L4608">
        <v>116</v>
      </c>
      <c r="M4608">
        <v>90</v>
      </c>
      <c r="N4608">
        <v>123</v>
      </c>
      <c r="O4608">
        <v>111</v>
      </c>
      <c r="P4608">
        <v>103</v>
      </c>
      <c r="Q4608">
        <v>107</v>
      </c>
    </row>
    <row r="4609" spans="1:17" x14ac:dyDescent="0.25">
      <c r="A4609" t="str">
        <f t="shared" si="71"/>
        <v>HartbergLehrlinge2. Lehrjahr, männlich</v>
      </c>
      <c r="B4609">
        <v>4608</v>
      </c>
      <c r="C4609">
        <v>607</v>
      </c>
      <c r="D4609" t="s">
        <v>236</v>
      </c>
      <c r="E4609" t="s">
        <v>46</v>
      </c>
      <c r="F4609" t="s">
        <v>67</v>
      </c>
      <c r="G4609">
        <v>240</v>
      </c>
      <c r="H4609">
        <v>225</v>
      </c>
      <c r="I4609">
        <v>209</v>
      </c>
      <c r="J4609">
        <v>234</v>
      </c>
      <c r="K4609">
        <v>232</v>
      </c>
      <c r="L4609">
        <v>245</v>
      </c>
      <c r="M4609">
        <v>229</v>
      </c>
      <c r="N4609">
        <v>245</v>
      </c>
      <c r="O4609">
        <v>224</v>
      </c>
      <c r="P4609">
        <v>205</v>
      </c>
      <c r="Q4609">
        <v>200</v>
      </c>
    </row>
    <row r="4610" spans="1:17" x14ac:dyDescent="0.25">
      <c r="A4610" t="str">
        <f t="shared" si="71"/>
        <v>HartbergLehrlinge2. Lehrjahr, weiblich</v>
      </c>
      <c r="B4610">
        <v>4609</v>
      </c>
      <c r="C4610">
        <v>607</v>
      </c>
      <c r="D4610" t="s">
        <v>236</v>
      </c>
      <c r="E4610" t="s">
        <v>46</v>
      </c>
      <c r="F4610" t="s">
        <v>68</v>
      </c>
      <c r="G4610">
        <v>111</v>
      </c>
      <c r="H4610">
        <v>109</v>
      </c>
      <c r="I4610">
        <v>84</v>
      </c>
      <c r="J4610">
        <v>110</v>
      </c>
      <c r="K4610">
        <v>114</v>
      </c>
      <c r="L4610">
        <v>115</v>
      </c>
      <c r="M4610">
        <v>116</v>
      </c>
      <c r="N4610">
        <v>103</v>
      </c>
      <c r="O4610">
        <v>152</v>
      </c>
      <c r="P4610">
        <v>110</v>
      </c>
      <c r="Q4610">
        <v>100</v>
      </c>
    </row>
    <row r="4611" spans="1:17" x14ac:dyDescent="0.25">
      <c r="A4611" t="str">
        <f t="shared" ref="A4611:A4674" si="72">D4611&amp;E4611&amp;F4611</f>
        <v>HartbergLehrlinge3. Lehrjahr, männlich</v>
      </c>
      <c r="B4611">
        <v>4610</v>
      </c>
      <c r="C4611">
        <v>607</v>
      </c>
      <c r="D4611" t="s">
        <v>236</v>
      </c>
      <c r="E4611" t="s">
        <v>46</v>
      </c>
      <c r="F4611" t="s">
        <v>69</v>
      </c>
      <c r="G4611">
        <v>210</v>
      </c>
      <c r="H4611">
        <v>237</v>
      </c>
      <c r="I4611">
        <v>215</v>
      </c>
      <c r="J4611">
        <v>212</v>
      </c>
      <c r="K4611">
        <v>232</v>
      </c>
      <c r="L4611">
        <v>225</v>
      </c>
      <c r="M4611">
        <v>234</v>
      </c>
      <c r="N4611">
        <v>227</v>
      </c>
      <c r="O4611">
        <v>227</v>
      </c>
      <c r="P4611">
        <v>216</v>
      </c>
      <c r="Q4611">
        <v>200</v>
      </c>
    </row>
    <row r="4612" spans="1:17" x14ac:dyDescent="0.25">
      <c r="A4612" t="str">
        <f t="shared" si="72"/>
        <v>HartbergLehrlinge3. Lehrjahr, weiblich</v>
      </c>
      <c r="B4612">
        <v>4611</v>
      </c>
      <c r="C4612">
        <v>607</v>
      </c>
      <c r="D4612" t="s">
        <v>236</v>
      </c>
      <c r="E4612" t="s">
        <v>46</v>
      </c>
      <c r="F4612" t="s">
        <v>70</v>
      </c>
      <c r="G4612">
        <v>107</v>
      </c>
      <c r="H4612">
        <v>102</v>
      </c>
      <c r="I4612">
        <v>104</v>
      </c>
      <c r="J4612">
        <v>81</v>
      </c>
      <c r="K4612">
        <v>104</v>
      </c>
      <c r="L4612">
        <v>107</v>
      </c>
      <c r="M4612">
        <v>108</v>
      </c>
      <c r="N4612">
        <v>99</v>
      </c>
      <c r="O4612">
        <v>98</v>
      </c>
      <c r="P4612">
        <v>133</v>
      </c>
      <c r="Q4612">
        <v>98</v>
      </c>
    </row>
    <row r="4613" spans="1:17" x14ac:dyDescent="0.25">
      <c r="A4613" t="str">
        <f t="shared" si="72"/>
        <v>HartbergLehrlinge4. Lehrjahr, männlich</v>
      </c>
      <c r="B4613">
        <v>4612</v>
      </c>
      <c r="C4613">
        <v>607</v>
      </c>
      <c r="D4613" t="s">
        <v>236</v>
      </c>
      <c r="E4613" t="s">
        <v>46</v>
      </c>
      <c r="F4613" t="s">
        <v>71</v>
      </c>
      <c r="G4613">
        <v>84</v>
      </c>
      <c r="H4613">
        <v>74</v>
      </c>
      <c r="I4613">
        <v>88</v>
      </c>
      <c r="J4613">
        <v>76</v>
      </c>
      <c r="K4613">
        <v>88</v>
      </c>
      <c r="L4613">
        <v>101</v>
      </c>
      <c r="M4613">
        <v>89</v>
      </c>
      <c r="N4613">
        <v>102</v>
      </c>
      <c r="O4613">
        <v>89</v>
      </c>
      <c r="P4613">
        <v>86</v>
      </c>
      <c r="Q4613">
        <v>104</v>
      </c>
    </row>
    <row r="4614" spans="1:17" x14ac:dyDescent="0.25">
      <c r="A4614" t="str">
        <f t="shared" si="72"/>
        <v>HartbergLehrlinge4. Lehrjahr, weiblich</v>
      </c>
      <c r="B4614">
        <v>4613</v>
      </c>
      <c r="C4614">
        <v>607</v>
      </c>
      <c r="D4614" t="s">
        <v>236</v>
      </c>
      <c r="E4614" t="s">
        <v>46</v>
      </c>
      <c r="F4614" t="s">
        <v>72</v>
      </c>
      <c r="G4614">
        <v>16</v>
      </c>
      <c r="H4614">
        <v>18</v>
      </c>
      <c r="I4614">
        <v>10</v>
      </c>
      <c r="J4614">
        <v>15</v>
      </c>
      <c r="K4614">
        <v>7</v>
      </c>
      <c r="L4614">
        <v>13</v>
      </c>
      <c r="M4614">
        <v>11</v>
      </c>
      <c r="N4614">
        <v>15</v>
      </c>
      <c r="O4614">
        <v>5</v>
      </c>
      <c r="P4614">
        <v>8</v>
      </c>
      <c r="Q4614">
        <v>8</v>
      </c>
    </row>
    <row r="4615" spans="1:17" x14ac:dyDescent="0.25">
      <c r="A4615" t="str">
        <f t="shared" si="72"/>
        <v>HartbergLehrlingeFrauen</v>
      </c>
      <c r="B4615">
        <v>4614</v>
      </c>
      <c r="C4615">
        <v>607</v>
      </c>
      <c r="D4615" t="s">
        <v>236</v>
      </c>
      <c r="E4615" t="s">
        <v>46</v>
      </c>
      <c r="F4615" t="s">
        <v>47</v>
      </c>
      <c r="G4615">
        <v>332</v>
      </c>
      <c r="H4615">
        <v>310</v>
      </c>
      <c r="I4615">
        <v>304</v>
      </c>
      <c r="J4615">
        <v>314</v>
      </c>
      <c r="K4615">
        <v>334</v>
      </c>
      <c r="L4615">
        <v>351</v>
      </c>
      <c r="M4615">
        <v>325</v>
      </c>
      <c r="N4615">
        <v>340</v>
      </c>
      <c r="O4615">
        <v>366</v>
      </c>
      <c r="P4615">
        <v>354</v>
      </c>
      <c r="Q4615">
        <v>313</v>
      </c>
    </row>
    <row r="4616" spans="1:17" x14ac:dyDescent="0.25">
      <c r="A4616" t="str">
        <f t="shared" si="72"/>
        <v>HartbergLehrlingeInsgesamt</v>
      </c>
      <c r="B4616">
        <v>4615</v>
      </c>
      <c r="C4616">
        <v>607</v>
      </c>
      <c r="D4616" t="s">
        <v>236</v>
      </c>
      <c r="E4616" t="s">
        <v>46</v>
      </c>
      <c r="F4616" t="s">
        <v>48</v>
      </c>
      <c r="G4616">
        <v>1086</v>
      </c>
      <c r="H4616">
        <v>1061</v>
      </c>
      <c r="I4616">
        <v>1051</v>
      </c>
      <c r="J4616">
        <v>1071</v>
      </c>
      <c r="K4616">
        <v>1129</v>
      </c>
      <c r="L4616">
        <v>1156</v>
      </c>
      <c r="M4616">
        <v>1132</v>
      </c>
      <c r="N4616">
        <v>1144</v>
      </c>
      <c r="O4616">
        <v>1102</v>
      </c>
      <c r="P4616">
        <v>1074</v>
      </c>
      <c r="Q4616">
        <v>1051</v>
      </c>
    </row>
    <row r="4617" spans="1:17" x14ac:dyDescent="0.25">
      <c r="A4617" t="str">
        <f t="shared" si="72"/>
        <v>HartbergLehrlingeMänner</v>
      </c>
      <c r="B4617">
        <v>4616</v>
      </c>
      <c r="C4617">
        <v>607</v>
      </c>
      <c r="D4617" t="s">
        <v>236</v>
      </c>
      <c r="E4617" t="s">
        <v>46</v>
      </c>
      <c r="F4617" t="s">
        <v>49</v>
      </c>
      <c r="G4617">
        <v>754</v>
      </c>
      <c r="H4617">
        <v>751</v>
      </c>
      <c r="I4617">
        <v>747</v>
      </c>
      <c r="J4617">
        <v>757</v>
      </c>
      <c r="K4617">
        <v>795</v>
      </c>
      <c r="L4617">
        <v>805</v>
      </c>
      <c r="M4617">
        <v>807</v>
      </c>
      <c r="N4617">
        <v>804</v>
      </c>
      <c r="O4617">
        <v>736</v>
      </c>
      <c r="P4617">
        <v>720</v>
      </c>
      <c r="Q4617">
        <v>738</v>
      </c>
    </row>
    <row r="4618" spans="1:17" x14ac:dyDescent="0.25">
      <c r="A4618" t="str">
        <f t="shared" si="72"/>
        <v>HartbergNeugründungenInsgesamt</v>
      </c>
      <c r="B4618">
        <v>4617</v>
      </c>
      <c r="C4618">
        <v>607</v>
      </c>
      <c r="D4618" t="s">
        <v>236</v>
      </c>
      <c r="E4618" t="s">
        <v>41</v>
      </c>
      <c r="F4618" t="s">
        <v>48</v>
      </c>
      <c r="G4618">
        <v>211</v>
      </c>
      <c r="H4618">
        <v>162.68980828869499</v>
      </c>
      <c r="I4618">
        <v>187.80457380457401</v>
      </c>
      <c r="J4618">
        <v>192.616683217478</v>
      </c>
      <c r="K4618">
        <v>199.39108773872101</v>
      </c>
      <c r="L4618">
        <v>189.84730779533899</v>
      </c>
      <c r="M4618">
        <v>259.74242120056198</v>
      </c>
      <c r="N4618">
        <v>216.94969865554</v>
      </c>
      <c r="O4618">
        <v>317.555511182109</v>
      </c>
      <c r="P4618">
        <v>316.52736954206603</v>
      </c>
    </row>
    <row r="4619" spans="1:17" x14ac:dyDescent="0.25">
      <c r="A4619" t="str">
        <f t="shared" si="72"/>
        <v>HartbergPensionisteneinkommenBrutto_Schnitt</v>
      </c>
      <c r="B4619">
        <v>4618</v>
      </c>
      <c r="C4619">
        <v>607</v>
      </c>
      <c r="D4619" t="s">
        <v>236</v>
      </c>
      <c r="E4619" t="s">
        <v>44</v>
      </c>
      <c r="F4619" t="s">
        <v>54</v>
      </c>
      <c r="G4619">
        <v>13004.4712175732</v>
      </c>
      <c r="H4619">
        <v>12850.8347363144</v>
      </c>
      <c r="I4619">
        <v>13274.077450296199</v>
      </c>
      <c r="J4619">
        <v>13725.1175099097</v>
      </c>
      <c r="K4619">
        <v>14309.279408544</v>
      </c>
      <c r="L4619">
        <v>15368.163054062799</v>
      </c>
      <c r="M4619">
        <v>15864.0202118137</v>
      </c>
      <c r="N4619">
        <v>16256.8222434944</v>
      </c>
    </row>
    <row r="4620" spans="1:17" x14ac:dyDescent="0.25">
      <c r="A4620" t="str">
        <f t="shared" si="72"/>
        <v>HartbergPensionisteneinkommenBruttobezüge 1000 EUR</v>
      </c>
      <c r="B4620">
        <v>4619</v>
      </c>
      <c r="C4620">
        <v>607</v>
      </c>
      <c r="D4620" t="s">
        <v>236</v>
      </c>
      <c r="E4620" t="s">
        <v>44</v>
      </c>
      <c r="F4620" t="s">
        <v>55</v>
      </c>
      <c r="G4620">
        <v>186484.11726</v>
      </c>
      <c r="H4620">
        <v>192261.33848999999</v>
      </c>
      <c r="I4620">
        <v>201633.23647</v>
      </c>
      <c r="J4620">
        <v>211215.83335999999</v>
      </c>
      <c r="K4620">
        <v>224755.85167</v>
      </c>
      <c r="L4620">
        <v>237361.27837000001</v>
      </c>
      <c r="M4620">
        <v>251650.95262</v>
      </c>
      <c r="N4620">
        <v>262385.11100999999</v>
      </c>
    </row>
    <row r="4621" spans="1:17" x14ac:dyDescent="0.25">
      <c r="A4621" t="str">
        <f t="shared" si="72"/>
        <v>HartbergPensionisteneinkommenBruttobezüge Fälle</v>
      </c>
      <c r="B4621">
        <v>4620</v>
      </c>
      <c r="C4621">
        <v>607</v>
      </c>
      <c r="D4621" t="s">
        <v>236</v>
      </c>
      <c r="E4621" t="s">
        <v>44</v>
      </c>
      <c r="F4621" t="s">
        <v>56</v>
      </c>
      <c r="G4621">
        <v>14340</v>
      </c>
      <c r="H4621">
        <v>14961</v>
      </c>
      <c r="I4621">
        <v>15190</v>
      </c>
      <c r="J4621">
        <v>15389</v>
      </c>
      <c r="K4621">
        <v>15707</v>
      </c>
      <c r="L4621">
        <v>15445</v>
      </c>
      <c r="M4621">
        <v>15863</v>
      </c>
      <c r="N4621">
        <v>16140</v>
      </c>
    </row>
    <row r="4622" spans="1:17" x14ac:dyDescent="0.25">
      <c r="A4622" t="str">
        <f t="shared" si="72"/>
        <v>HartbergPensionisteneinkommenLohnsteuer 1000 EUR</v>
      </c>
      <c r="B4622">
        <v>4621</v>
      </c>
      <c r="C4622">
        <v>607</v>
      </c>
      <c r="D4622" t="s">
        <v>236</v>
      </c>
      <c r="E4622" t="s">
        <v>44</v>
      </c>
      <c r="F4622" t="s">
        <v>57</v>
      </c>
      <c r="G4622">
        <v>15468.857400000001</v>
      </c>
      <c r="H4622">
        <v>14281.857599999999</v>
      </c>
      <c r="I4622">
        <v>15781.124400000001</v>
      </c>
      <c r="J4622">
        <v>17206.163140000001</v>
      </c>
      <c r="K4622">
        <v>19406.65554</v>
      </c>
      <c r="L4622">
        <v>18397.00057</v>
      </c>
      <c r="M4622">
        <v>20804.276689999999</v>
      </c>
      <c r="N4622">
        <v>23016.350200000001</v>
      </c>
    </row>
    <row r="4623" spans="1:17" x14ac:dyDescent="0.25">
      <c r="A4623" t="str">
        <f t="shared" si="72"/>
        <v>HartbergPensionisteneinkommenLohnsteuer Fälle</v>
      </c>
      <c r="B4623">
        <v>4622</v>
      </c>
      <c r="C4623">
        <v>607</v>
      </c>
      <c r="D4623" t="s">
        <v>236</v>
      </c>
      <c r="E4623" t="s">
        <v>44</v>
      </c>
      <c r="F4623" t="s">
        <v>58</v>
      </c>
      <c r="G4623">
        <v>5470</v>
      </c>
      <c r="H4623">
        <v>5205</v>
      </c>
      <c r="I4623">
        <v>5610</v>
      </c>
      <c r="J4623">
        <v>6290</v>
      </c>
      <c r="K4623">
        <v>6584</v>
      </c>
      <c r="L4623">
        <v>6468</v>
      </c>
      <c r="M4623">
        <v>6941</v>
      </c>
      <c r="N4623">
        <v>7322</v>
      </c>
    </row>
    <row r="4624" spans="1:17" x14ac:dyDescent="0.25">
      <c r="A4624" t="str">
        <f t="shared" si="72"/>
        <v>HartbergPensionisteneinkommenNetto_Schnitt</v>
      </c>
      <c r="B4624">
        <v>4623</v>
      </c>
      <c r="C4624">
        <v>607</v>
      </c>
      <c r="D4624" t="s">
        <v>236</v>
      </c>
      <c r="E4624" t="s">
        <v>44</v>
      </c>
      <c r="F4624" t="s">
        <v>59</v>
      </c>
      <c r="G4624">
        <v>11299.8884205021</v>
      </c>
      <c r="H4624">
        <v>11219.2284218969</v>
      </c>
      <c r="I4624">
        <v>11529.6065437788</v>
      </c>
      <c r="J4624">
        <v>11880.8567164858</v>
      </c>
      <c r="K4624">
        <v>12301.814903546199</v>
      </c>
      <c r="L4624">
        <v>13344.1974444804</v>
      </c>
      <c r="M4624">
        <v>13690.677433650601</v>
      </c>
      <c r="N4624">
        <v>13945.879153035899</v>
      </c>
    </row>
    <row r="4625" spans="1:23" x14ac:dyDescent="0.25">
      <c r="A4625" t="str">
        <f t="shared" si="72"/>
        <v>HartbergPensionisteneinkommenNettobezüge 1000 EUR</v>
      </c>
      <c r="B4625">
        <v>4624</v>
      </c>
      <c r="C4625">
        <v>607</v>
      </c>
      <c r="D4625" t="s">
        <v>236</v>
      </c>
      <c r="E4625" t="s">
        <v>44</v>
      </c>
      <c r="F4625" t="s">
        <v>60</v>
      </c>
      <c r="G4625">
        <v>162040.39994999999</v>
      </c>
      <c r="H4625">
        <v>167850.87641999999</v>
      </c>
      <c r="I4625">
        <v>175134.72339999999</v>
      </c>
      <c r="J4625">
        <v>182834.50401</v>
      </c>
      <c r="K4625">
        <v>193224.60668999999</v>
      </c>
      <c r="L4625">
        <v>206101.12953000001</v>
      </c>
      <c r="M4625">
        <v>217175.21612999999</v>
      </c>
      <c r="N4625">
        <v>225086.48952999999</v>
      </c>
    </row>
    <row r="4626" spans="1:23" x14ac:dyDescent="0.25">
      <c r="A4626" t="str">
        <f t="shared" si="72"/>
        <v>HartbergPensionisteneinkommenSV-Beiträge 1000 EUR</v>
      </c>
      <c r="B4626">
        <v>4625</v>
      </c>
      <c r="C4626">
        <v>607</v>
      </c>
      <c r="D4626" t="s">
        <v>236</v>
      </c>
      <c r="E4626" t="s">
        <v>44</v>
      </c>
      <c r="F4626" t="s">
        <v>61</v>
      </c>
      <c r="G4626">
        <v>8974.8599099999992</v>
      </c>
      <c r="H4626">
        <v>10128.60447</v>
      </c>
      <c r="I4626">
        <v>10717.38867</v>
      </c>
      <c r="J4626">
        <v>11175.166209999999</v>
      </c>
      <c r="K4626">
        <v>12124.58944</v>
      </c>
      <c r="L4626">
        <v>12863.14827</v>
      </c>
      <c r="M4626">
        <v>13671.459800000001</v>
      </c>
      <c r="N4626">
        <v>14282.271280000001</v>
      </c>
    </row>
    <row r="4627" spans="1:23" x14ac:dyDescent="0.25">
      <c r="A4627" t="str">
        <f t="shared" si="72"/>
        <v>HartbergPensionisteneinkommenSV-Beiträge Fälle</v>
      </c>
      <c r="B4627">
        <v>4626</v>
      </c>
      <c r="C4627">
        <v>607</v>
      </c>
      <c r="D4627" t="s">
        <v>236</v>
      </c>
      <c r="E4627" t="s">
        <v>44</v>
      </c>
      <c r="F4627" t="s">
        <v>62</v>
      </c>
      <c r="G4627">
        <v>14023</v>
      </c>
      <c r="H4627">
        <v>14155</v>
      </c>
      <c r="I4627">
        <v>14349</v>
      </c>
      <c r="J4627">
        <v>14538</v>
      </c>
      <c r="K4627">
        <v>14863</v>
      </c>
      <c r="L4627">
        <v>15148</v>
      </c>
      <c r="M4627">
        <v>15537</v>
      </c>
      <c r="N4627">
        <v>15800</v>
      </c>
    </row>
    <row r="4628" spans="1:23" x14ac:dyDescent="0.25">
      <c r="A4628" t="str">
        <f t="shared" si="72"/>
        <v>HartbergUnselbstständig BeschäftigteFrauen</v>
      </c>
      <c r="B4628">
        <v>4627</v>
      </c>
      <c r="C4628">
        <v>607</v>
      </c>
      <c r="D4628" t="s">
        <v>236</v>
      </c>
      <c r="E4628" t="s">
        <v>38</v>
      </c>
      <c r="F4628" t="s">
        <v>47</v>
      </c>
      <c r="G4628">
        <v>5247</v>
      </c>
      <c r="H4628">
        <v>5706</v>
      </c>
      <c r="I4628">
        <v>5299</v>
      </c>
      <c r="J4628">
        <v>5795</v>
      </c>
      <c r="K4628">
        <v>5413</v>
      </c>
      <c r="L4628">
        <v>5954</v>
      </c>
      <c r="M4628">
        <v>5632</v>
      </c>
      <c r="N4628">
        <v>6164</v>
      </c>
      <c r="O4628">
        <v>11608</v>
      </c>
      <c r="P4628">
        <v>12224</v>
      </c>
      <c r="Q4628">
        <v>11682</v>
      </c>
      <c r="R4628">
        <v>12261</v>
      </c>
      <c r="S4628">
        <v>11705</v>
      </c>
      <c r="T4628">
        <v>12267</v>
      </c>
      <c r="U4628">
        <v>11911</v>
      </c>
      <c r="V4628">
        <v>12448</v>
      </c>
      <c r="W4628">
        <v>11989</v>
      </c>
    </row>
    <row r="4629" spans="1:23" x14ac:dyDescent="0.25">
      <c r="A4629" t="str">
        <f t="shared" si="72"/>
        <v>HartbergUnselbstständig BeschäftigteInsgesamt</v>
      </c>
      <c r="B4629">
        <v>4628</v>
      </c>
      <c r="C4629">
        <v>607</v>
      </c>
      <c r="D4629" t="s">
        <v>236</v>
      </c>
      <c r="E4629" t="s">
        <v>38</v>
      </c>
      <c r="F4629" t="s">
        <v>48</v>
      </c>
      <c r="G4629">
        <v>11000</v>
      </c>
      <c r="H4629">
        <v>12850</v>
      </c>
      <c r="I4629">
        <v>11072</v>
      </c>
      <c r="J4629">
        <v>12880</v>
      </c>
      <c r="K4629">
        <v>11132</v>
      </c>
      <c r="L4629">
        <v>13126</v>
      </c>
      <c r="M4629">
        <v>11760</v>
      </c>
      <c r="N4629">
        <v>13578</v>
      </c>
      <c r="O4629">
        <v>25779</v>
      </c>
      <c r="P4629">
        <v>28326</v>
      </c>
      <c r="Q4629">
        <v>25545</v>
      </c>
      <c r="R4629">
        <v>28011</v>
      </c>
      <c r="S4629">
        <v>25383</v>
      </c>
      <c r="T4629">
        <v>27894</v>
      </c>
      <c r="U4629">
        <v>25771</v>
      </c>
      <c r="V4629">
        <v>28094</v>
      </c>
      <c r="W4629">
        <v>25870</v>
      </c>
    </row>
    <row r="4630" spans="1:23" x14ac:dyDescent="0.25">
      <c r="A4630" t="str">
        <f t="shared" si="72"/>
        <v>HartbergUnselbstständig BeschäftigteMänner</v>
      </c>
      <c r="B4630">
        <v>4629</v>
      </c>
      <c r="C4630">
        <v>607</v>
      </c>
      <c r="D4630" t="s">
        <v>236</v>
      </c>
      <c r="E4630" t="s">
        <v>38</v>
      </c>
      <c r="F4630" t="s">
        <v>49</v>
      </c>
      <c r="G4630">
        <v>5753</v>
      </c>
      <c r="H4630">
        <v>7144</v>
      </c>
      <c r="I4630">
        <v>5773</v>
      </c>
      <c r="J4630">
        <v>7085</v>
      </c>
      <c r="K4630">
        <v>5719</v>
      </c>
      <c r="L4630">
        <v>7172</v>
      </c>
      <c r="M4630">
        <v>6128</v>
      </c>
      <c r="N4630">
        <v>7414</v>
      </c>
      <c r="O4630">
        <v>14171</v>
      </c>
      <c r="P4630">
        <v>16102</v>
      </c>
      <c r="Q4630">
        <v>13863</v>
      </c>
      <c r="R4630">
        <v>15750</v>
      </c>
      <c r="S4630">
        <v>13678</v>
      </c>
      <c r="T4630">
        <v>15627</v>
      </c>
      <c r="U4630">
        <v>13860</v>
      </c>
      <c r="V4630">
        <v>15646</v>
      </c>
      <c r="W4630">
        <v>13881</v>
      </c>
    </row>
    <row r="4631" spans="1:23" x14ac:dyDescent="0.25">
      <c r="A4631" t="str">
        <f t="shared" si="72"/>
        <v>HartbergWohnbevölkerungInsgesamt</v>
      </c>
      <c r="B4631">
        <v>4630</v>
      </c>
      <c r="C4631">
        <v>607</v>
      </c>
      <c r="D4631" t="s">
        <v>236</v>
      </c>
      <c r="E4631" t="s">
        <v>42</v>
      </c>
      <c r="F4631" t="s">
        <v>48</v>
      </c>
      <c r="G4631">
        <v>67612</v>
      </c>
      <c r="H4631">
        <v>67491</v>
      </c>
      <c r="I4631">
        <v>67730</v>
      </c>
      <c r="J4631">
        <v>67641</v>
      </c>
      <c r="K4631">
        <v>67689</v>
      </c>
      <c r="L4631">
        <v>67442</v>
      </c>
      <c r="M4631">
        <v>67412</v>
      </c>
      <c r="N4631">
        <v>67235</v>
      </c>
      <c r="O4631">
        <v>66917</v>
      </c>
      <c r="P4631">
        <v>66709</v>
      </c>
      <c r="Q4631">
        <v>66582</v>
      </c>
    </row>
    <row r="4632" spans="1:23" x14ac:dyDescent="0.25">
      <c r="A4632" t="str">
        <f t="shared" si="72"/>
        <v>JudenburgArbeitnehmereinkommenBrutto_Schnitt</v>
      </c>
      <c r="B4632">
        <v>4631</v>
      </c>
      <c r="C4632">
        <v>608</v>
      </c>
      <c r="D4632" t="s">
        <v>237</v>
      </c>
      <c r="E4632" t="s">
        <v>43</v>
      </c>
      <c r="F4632" t="s">
        <v>54</v>
      </c>
      <c r="G4632">
        <v>22945.7551987306</v>
      </c>
      <c r="H4632">
        <v>23758.197894079101</v>
      </c>
      <c r="I4632">
        <v>24501.3058321274</v>
      </c>
      <c r="J4632">
        <v>25466.931121839101</v>
      </c>
      <c r="K4632">
        <v>26514.116774063201</v>
      </c>
      <c r="L4632">
        <v>26314.438817552</v>
      </c>
      <c r="M4632">
        <v>26700.501844276801</v>
      </c>
      <c r="N4632">
        <v>27652.457050200799</v>
      </c>
    </row>
    <row r="4633" spans="1:23" x14ac:dyDescent="0.25">
      <c r="A4633" t="str">
        <f t="shared" si="72"/>
        <v>JudenburgArbeitnehmereinkommenBruttobezüge 1000 EUR</v>
      </c>
      <c r="B4633">
        <v>4632</v>
      </c>
      <c r="C4633">
        <v>608</v>
      </c>
      <c r="D4633" t="s">
        <v>237</v>
      </c>
      <c r="E4633" t="s">
        <v>43</v>
      </c>
      <c r="F4633" t="s">
        <v>55</v>
      </c>
      <c r="G4633">
        <v>441063.30643</v>
      </c>
      <c r="H4633">
        <v>456228.67416</v>
      </c>
      <c r="I4633">
        <v>474051.26523999998</v>
      </c>
      <c r="J4633">
        <v>498515.17671000003</v>
      </c>
      <c r="K4633">
        <v>525032.54035999998</v>
      </c>
      <c r="L4633">
        <v>512736.84035999997</v>
      </c>
      <c r="M4633">
        <v>527415.01292999997</v>
      </c>
      <c r="N4633">
        <v>550836.94443999999</v>
      </c>
    </row>
    <row r="4634" spans="1:23" x14ac:dyDescent="0.25">
      <c r="A4634" t="str">
        <f t="shared" si="72"/>
        <v>JudenburgArbeitnehmereinkommenBruttobezüge Fälle</v>
      </c>
      <c r="B4634">
        <v>4633</v>
      </c>
      <c r="C4634">
        <v>608</v>
      </c>
      <c r="D4634" t="s">
        <v>237</v>
      </c>
      <c r="E4634" t="s">
        <v>43</v>
      </c>
      <c r="F4634" t="s">
        <v>56</v>
      </c>
      <c r="G4634">
        <v>19222</v>
      </c>
      <c r="H4634">
        <v>19203</v>
      </c>
      <c r="I4634">
        <v>19348</v>
      </c>
      <c r="J4634">
        <v>19575</v>
      </c>
      <c r="K4634">
        <v>19802</v>
      </c>
      <c r="L4634">
        <v>19485</v>
      </c>
      <c r="M4634">
        <v>19753</v>
      </c>
      <c r="N4634">
        <v>19920</v>
      </c>
    </row>
    <row r="4635" spans="1:23" x14ac:dyDescent="0.25">
      <c r="A4635" t="str">
        <f t="shared" si="72"/>
        <v>JudenburgArbeitnehmereinkommenLohnsteuer 1000 EUR</v>
      </c>
      <c r="B4635">
        <v>4634</v>
      </c>
      <c r="C4635">
        <v>608</v>
      </c>
      <c r="D4635" t="s">
        <v>237</v>
      </c>
      <c r="E4635" t="s">
        <v>43</v>
      </c>
      <c r="F4635" t="s">
        <v>57</v>
      </c>
      <c r="G4635">
        <v>59100.654159999998</v>
      </c>
      <c r="H4635">
        <v>59243.691899999998</v>
      </c>
      <c r="I4635">
        <v>63444.976470000001</v>
      </c>
      <c r="J4635">
        <v>69031.608089999994</v>
      </c>
      <c r="K4635">
        <v>75259.482019999996</v>
      </c>
      <c r="L4635">
        <v>66727.025909999997</v>
      </c>
      <c r="M4635">
        <v>68949.638569999996</v>
      </c>
      <c r="N4635">
        <v>75119.782179999995</v>
      </c>
    </row>
    <row r="4636" spans="1:23" x14ac:dyDescent="0.25">
      <c r="A4636" t="str">
        <f t="shared" si="72"/>
        <v>JudenburgArbeitnehmereinkommenLohnsteuer Fälle</v>
      </c>
      <c r="B4636">
        <v>4635</v>
      </c>
      <c r="C4636">
        <v>608</v>
      </c>
      <c r="D4636" t="s">
        <v>237</v>
      </c>
      <c r="E4636" t="s">
        <v>43</v>
      </c>
      <c r="F4636" t="s">
        <v>58</v>
      </c>
      <c r="G4636">
        <v>15196</v>
      </c>
      <c r="H4636">
        <v>14868</v>
      </c>
      <c r="I4636">
        <v>15231</v>
      </c>
      <c r="J4636">
        <v>15517</v>
      </c>
      <c r="K4636">
        <v>15998</v>
      </c>
      <c r="L4636">
        <v>15365</v>
      </c>
      <c r="M4636">
        <v>15655</v>
      </c>
      <c r="N4636">
        <v>16008</v>
      </c>
    </row>
    <row r="4637" spans="1:23" x14ac:dyDescent="0.25">
      <c r="A4637" t="str">
        <f t="shared" si="72"/>
        <v>JudenburgArbeitnehmereinkommenNetto_Schnitt</v>
      </c>
      <c r="B4637">
        <v>4636</v>
      </c>
      <c r="C4637">
        <v>608</v>
      </c>
      <c r="D4637" t="s">
        <v>237</v>
      </c>
      <c r="E4637" t="s">
        <v>43</v>
      </c>
      <c r="F4637" t="s">
        <v>59</v>
      </c>
      <c r="G4637">
        <v>16173.707912288</v>
      </c>
      <c r="H4637">
        <v>16855.153893662398</v>
      </c>
      <c r="I4637">
        <v>17291.362030183998</v>
      </c>
      <c r="J4637">
        <v>17863.9581384419</v>
      </c>
      <c r="K4637">
        <v>18529.625954954001</v>
      </c>
      <c r="L4637">
        <v>18787.550991018699</v>
      </c>
      <c r="M4637">
        <v>18991.278363286601</v>
      </c>
      <c r="N4637">
        <v>19539.606595381501</v>
      </c>
    </row>
    <row r="4638" spans="1:23" x14ac:dyDescent="0.25">
      <c r="A4638" t="str">
        <f t="shared" si="72"/>
        <v>JudenburgArbeitnehmereinkommenNettobezüge 1000 EUR</v>
      </c>
      <c r="B4638">
        <v>4637</v>
      </c>
      <c r="C4638">
        <v>608</v>
      </c>
      <c r="D4638" t="s">
        <v>237</v>
      </c>
      <c r="E4638" t="s">
        <v>43</v>
      </c>
      <c r="F4638" t="s">
        <v>60</v>
      </c>
      <c r="G4638">
        <v>310891.01348999998</v>
      </c>
      <c r="H4638">
        <v>323669.52022000001</v>
      </c>
      <c r="I4638">
        <v>334553.27256000001</v>
      </c>
      <c r="J4638">
        <v>349686.98056</v>
      </c>
      <c r="K4638">
        <v>366923.65315999999</v>
      </c>
      <c r="L4638">
        <v>366075.43105999997</v>
      </c>
      <c r="M4638">
        <v>375134.72151</v>
      </c>
      <c r="N4638">
        <v>389228.96337999997</v>
      </c>
    </row>
    <row r="4639" spans="1:23" x14ac:dyDescent="0.25">
      <c r="A4639" t="str">
        <f t="shared" si="72"/>
        <v>JudenburgArbeitnehmereinkommenSV-Beiträge 1000 EUR</v>
      </c>
      <c r="B4639">
        <v>4638</v>
      </c>
      <c r="C4639">
        <v>608</v>
      </c>
      <c r="D4639" t="s">
        <v>237</v>
      </c>
      <c r="E4639" t="s">
        <v>43</v>
      </c>
      <c r="F4639" t="s">
        <v>61</v>
      </c>
      <c r="G4639">
        <v>71071.638779999994</v>
      </c>
      <c r="H4639">
        <v>73315.462039999999</v>
      </c>
      <c r="I4639">
        <v>76053.016210000002</v>
      </c>
      <c r="J4639">
        <v>79796.588059999995</v>
      </c>
      <c r="K4639">
        <v>82849.405180000002</v>
      </c>
      <c r="L4639">
        <v>79934.383390000003</v>
      </c>
      <c r="M4639">
        <v>83330.652849999999</v>
      </c>
      <c r="N4639">
        <v>86488.198879999996</v>
      </c>
    </row>
    <row r="4640" spans="1:23" x14ac:dyDescent="0.25">
      <c r="A4640" t="str">
        <f t="shared" si="72"/>
        <v>JudenburgArbeitnehmereinkommenSV-Beiträge Fälle</v>
      </c>
      <c r="B4640">
        <v>4639</v>
      </c>
      <c r="C4640">
        <v>608</v>
      </c>
      <c r="D4640" t="s">
        <v>237</v>
      </c>
      <c r="E4640" t="s">
        <v>43</v>
      </c>
      <c r="F4640" t="s">
        <v>62</v>
      </c>
      <c r="G4640">
        <v>18127</v>
      </c>
      <c r="H4640">
        <v>18152</v>
      </c>
      <c r="I4640">
        <v>18339</v>
      </c>
      <c r="J4640">
        <v>18589</v>
      </c>
      <c r="K4640">
        <v>18801</v>
      </c>
      <c r="L4640">
        <v>18340</v>
      </c>
      <c r="M4640">
        <v>18581</v>
      </c>
      <c r="N4640">
        <v>18759</v>
      </c>
    </row>
    <row r="4641" spans="1:23" x14ac:dyDescent="0.25">
      <c r="A4641" t="str">
        <f t="shared" si="72"/>
        <v>JudenburgArbeitsloseFrauen</v>
      </c>
      <c r="B4641">
        <v>4640</v>
      </c>
      <c r="C4641">
        <v>608</v>
      </c>
      <c r="D4641" t="s">
        <v>237</v>
      </c>
      <c r="E4641" t="s">
        <v>36</v>
      </c>
      <c r="F4641" t="s">
        <v>47</v>
      </c>
      <c r="G4641">
        <v>620</v>
      </c>
      <c r="H4641">
        <v>613</v>
      </c>
      <c r="I4641">
        <v>614</v>
      </c>
      <c r="J4641">
        <v>646</v>
      </c>
      <c r="K4641">
        <v>645</v>
      </c>
      <c r="L4641">
        <v>618</v>
      </c>
      <c r="M4641">
        <v>634</v>
      </c>
      <c r="N4641">
        <v>586</v>
      </c>
      <c r="O4641">
        <v>531</v>
      </c>
      <c r="P4641">
        <v>480</v>
      </c>
      <c r="Q4641">
        <v>614</v>
      </c>
      <c r="R4641">
        <v>604</v>
      </c>
      <c r="S4641">
        <v>597</v>
      </c>
      <c r="T4641">
        <v>536</v>
      </c>
      <c r="U4641">
        <v>571</v>
      </c>
      <c r="V4641">
        <v>536</v>
      </c>
    </row>
    <row r="4642" spans="1:23" x14ac:dyDescent="0.25">
      <c r="A4642" t="str">
        <f t="shared" si="72"/>
        <v>JudenburgArbeitsloseInsgesamt</v>
      </c>
      <c r="B4642">
        <v>4641</v>
      </c>
      <c r="C4642">
        <v>608</v>
      </c>
      <c r="D4642" t="s">
        <v>237</v>
      </c>
      <c r="E4642" t="s">
        <v>36</v>
      </c>
      <c r="F4642" t="s">
        <v>48</v>
      </c>
      <c r="G4642">
        <v>1757</v>
      </c>
      <c r="H4642">
        <v>1097</v>
      </c>
      <c r="I4642">
        <v>1714</v>
      </c>
      <c r="J4642">
        <v>1214</v>
      </c>
      <c r="K4642">
        <v>1791</v>
      </c>
      <c r="L4642">
        <v>1076</v>
      </c>
      <c r="M4642">
        <v>1601</v>
      </c>
      <c r="N4642">
        <v>964</v>
      </c>
      <c r="O4642">
        <v>1314</v>
      </c>
      <c r="P4642">
        <v>838</v>
      </c>
      <c r="Q4642">
        <v>1711</v>
      </c>
      <c r="R4642">
        <v>1384</v>
      </c>
      <c r="S4642">
        <v>1802</v>
      </c>
      <c r="T4642">
        <v>1021</v>
      </c>
      <c r="U4642">
        <v>1532</v>
      </c>
      <c r="V4642">
        <v>972</v>
      </c>
    </row>
    <row r="4643" spans="1:23" x14ac:dyDescent="0.25">
      <c r="A4643" t="str">
        <f t="shared" si="72"/>
        <v>JudenburgArbeitsloseMänner</v>
      </c>
      <c r="B4643">
        <v>4642</v>
      </c>
      <c r="C4643">
        <v>608</v>
      </c>
      <c r="D4643" t="s">
        <v>237</v>
      </c>
      <c r="E4643" t="s">
        <v>36</v>
      </c>
      <c r="F4643" t="s">
        <v>49</v>
      </c>
      <c r="G4643">
        <v>1137</v>
      </c>
      <c r="H4643">
        <v>484</v>
      </c>
      <c r="I4643">
        <v>1100</v>
      </c>
      <c r="J4643">
        <v>568</v>
      </c>
      <c r="K4643">
        <v>1146</v>
      </c>
      <c r="L4643">
        <v>458</v>
      </c>
      <c r="M4643">
        <v>967</v>
      </c>
      <c r="N4643">
        <v>378</v>
      </c>
      <c r="O4643">
        <v>783</v>
      </c>
      <c r="P4643">
        <v>358</v>
      </c>
      <c r="Q4643">
        <v>1097</v>
      </c>
      <c r="R4643">
        <v>780</v>
      </c>
      <c r="S4643">
        <v>1205</v>
      </c>
      <c r="T4643">
        <v>485</v>
      </c>
      <c r="U4643">
        <v>961</v>
      </c>
      <c r="V4643">
        <v>436</v>
      </c>
    </row>
    <row r="4644" spans="1:23" x14ac:dyDescent="0.25">
      <c r="A4644" t="str">
        <f t="shared" si="72"/>
        <v>Judenburgarbeitslose AusländerFrauen</v>
      </c>
      <c r="B4644">
        <v>4643</v>
      </c>
      <c r="C4644">
        <v>608</v>
      </c>
      <c r="D4644" t="s">
        <v>237</v>
      </c>
      <c r="E4644" t="s">
        <v>37</v>
      </c>
      <c r="F4644" t="s">
        <v>47</v>
      </c>
      <c r="G4644">
        <v>32</v>
      </c>
      <c r="H4644">
        <v>27</v>
      </c>
      <c r="I4644">
        <v>28</v>
      </c>
      <c r="J4644">
        <v>43</v>
      </c>
      <c r="K4644">
        <v>44</v>
      </c>
      <c r="L4644">
        <v>46</v>
      </c>
      <c r="M4644">
        <v>45</v>
      </c>
      <c r="N4644">
        <v>32</v>
      </c>
      <c r="O4644">
        <v>40</v>
      </c>
      <c r="P4644">
        <v>24</v>
      </c>
      <c r="Q4644">
        <v>38</v>
      </c>
      <c r="R4644">
        <v>40</v>
      </c>
      <c r="S4644">
        <v>40</v>
      </c>
      <c r="T4644">
        <v>30</v>
      </c>
      <c r="U4644">
        <v>50</v>
      </c>
      <c r="V4644">
        <v>38</v>
      </c>
    </row>
    <row r="4645" spans="1:23" x14ac:dyDescent="0.25">
      <c r="A4645" t="str">
        <f t="shared" si="72"/>
        <v>Judenburgarbeitslose AusländerInsgesamt</v>
      </c>
      <c r="B4645">
        <v>4644</v>
      </c>
      <c r="C4645">
        <v>608</v>
      </c>
      <c r="D4645" t="s">
        <v>237</v>
      </c>
      <c r="E4645" t="s">
        <v>37</v>
      </c>
      <c r="F4645" t="s">
        <v>48</v>
      </c>
      <c r="G4645">
        <v>156</v>
      </c>
      <c r="H4645">
        <v>60</v>
      </c>
      <c r="I4645">
        <v>168</v>
      </c>
      <c r="J4645">
        <v>87</v>
      </c>
      <c r="K4645">
        <v>183</v>
      </c>
      <c r="L4645">
        <v>89</v>
      </c>
      <c r="M4645">
        <v>166</v>
      </c>
      <c r="N4645">
        <v>57</v>
      </c>
      <c r="O4645">
        <v>127</v>
      </c>
      <c r="P4645">
        <v>48</v>
      </c>
      <c r="Q4645">
        <v>164</v>
      </c>
      <c r="R4645">
        <v>104</v>
      </c>
      <c r="S4645">
        <v>184</v>
      </c>
      <c r="T4645">
        <v>61</v>
      </c>
      <c r="U4645">
        <v>176</v>
      </c>
      <c r="V4645">
        <v>70</v>
      </c>
    </row>
    <row r="4646" spans="1:23" x14ac:dyDescent="0.25">
      <c r="A4646" t="str">
        <f t="shared" si="72"/>
        <v>Judenburgarbeitslose AusländerMänner</v>
      </c>
      <c r="B4646">
        <v>4645</v>
      </c>
      <c r="C4646">
        <v>608</v>
      </c>
      <c r="D4646" t="s">
        <v>237</v>
      </c>
      <c r="E4646" t="s">
        <v>37</v>
      </c>
      <c r="F4646" t="s">
        <v>49</v>
      </c>
      <c r="G4646">
        <v>124</v>
      </c>
      <c r="H4646">
        <v>33</v>
      </c>
      <c r="I4646">
        <v>140</v>
      </c>
      <c r="J4646">
        <v>44</v>
      </c>
      <c r="K4646">
        <v>139</v>
      </c>
      <c r="L4646">
        <v>43</v>
      </c>
      <c r="M4646">
        <v>121</v>
      </c>
      <c r="N4646">
        <v>25</v>
      </c>
      <c r="O4646">
        <v>87</v>
      </c>
      <c r="P4646">
        <v>24</v>
      </c>
      <c r="Q4646">
        <v>126</v>
      </c>
      <c r="R4646">
        <v>64</v>
      </c>
      <c r="S4646">
        <v>144</v>
      </c>
      <c r="T4646">
        <v>31</v>
      </c>
      <c r="U4646">
        <v>126</v>
      </c>
      <c r="V4646">
        <v>32</v>
      </c>
    </row>
    <row r="4647" spans="1:23" x14ac:dyDescent="0.25">
      <c r="A4647" t="str">
        <f t="shared" si="72"/>
        <v>JudenburgGesamteinkommenBruttobezüge Gesamt</v>
      </c>
      <c r="B4647">
        <v>4646</v>
      </c>
      <c r="C4647">
        <v>608</v>
      </c>
      <c r="D4647" t="s">
        <v>237</v>
      </c>
      <c r="E4647" t="s">
        <v>45</v>
      </c>
      <c r="F4647" t="s">
        <v>63</v>
      </c>
      <c r="G4647">
        <v>636062.47390999994</v>
      </c>
      <c r="H4647">
        <v>655027.57044000004</v>
      </c>
      <c r="I4647">
        <v>678863.65792000003</v>
      </c>
      <c r="J4647">
        <v>709822.96235000005</v>
      </c>
      <c r="K4647">
        <v>744778.15268000006</v>
      </c>
      <c r="L4647">
        <v>741084.42122999998</v>
      </c>
      <c r="M4647">
        <v>762826.13165</v>
      </c>
      <c r="N4647">
        <v>792817.72173999995</v>
      </c>
    </row>
    <row r="4648" spans="1:23" x14ac:dyDescent="0.25">
      <c r="A4648" t="str">
        <f t="shared" si="72"/>
        <v>JudenburgGesamteinkommenNettobezüge Gesamt</v>
      </c>
      <c r="B4648">
        <v>4647</v>
      </c>
      <c r="C4648">
        <v>608</v>
      </c>
      <c r="D4648" t="s">
        <v>237</v>
      </c>
      <c r="E4648" t="s">
        <v>45</v>
      </c>
      <c r="F4648" t="s">
        <v>64</v>
      </c>
      <c r="G4648">
        <v>475843.42118</v>
      </c>
      <c r="H4648">
        <v>492964.42820999998</v>
      </c>
      <c r="I4648">
        <v>507941.05819000001</v>
      </c>
      <c r="J4648">
        <v>527991.63358999998</v>
      </c>
      <c r="K4648">
        <v>551130.45906000002</v>
      </c>
      <c r="L4648">
        <v>559932.61357000005</v>
      </c>
      <c r="M4648">
        <v>574187.37300999998</v>
      </c>
      <c r="N4648">
        <v>592512.63211999997</v>
      </c>
    </row>
    <row r="4649" spans="1:23" x14ac:dyDescent="0.25">
      <c r="A4649" t="str">
        <f t="shared" si="72"/>
        <v>JudenburgGründungsintensitätin % der aktiven Wirtschaftskammermitglieder</v>
      </c>
      <c r="B4649">
        <v>4648</v>
      </c>
      <c r="C4649">
        <v>608</v>
      </c>
      <c r="D4649" t="s">
        <v>237</v>
      </c>
      <c r="E4649" t="s">
        <v>40</v>
      </c>
      <c r="F4649" t="s">
        <v>52</v>
      </c>
      <c r="G4649">
        <v>6.5710872162485101</v>
      </c>
      <c r="H4649">
        <v>5.9269417064502701</v>
      </c>
      <c r="I4649">
        <v>6.4132224051252402</v>
      </c>
      <c r="J4649">
        <v>6.4701991395857199</v>
      </c>
      <c r="K4649">
        <v>6.0017384269180303</v>
      </c>
      <c r="L4649">
        <v>5.8168667127029501</v>
      </c>
      <c r="M4649">
        <v>7.4069875948593999</v>
      </c>
      <c r="N4649">
        <v>6.0067539305080704</v>
      </c>
      <c r="O4649">
        <v>8.4933959715788401</v>
      </c>
    </row>
    <row r="4650" spans="1:23" x14ac:dyDescent="0.25">
      <c r="A4650" t="str">
        <f t="shared" si="72"/>
        <v>JudenburgGründungsintensitätje 1.000 Einwohner</v>
      </c>
      <c r="B4650">
        <v>4649</v>
      </c>
      <c r="C4650">
        <v>608</v>
      </c>
      <c r="D4650" t="s">
        <v>237</v>
      </c>
      <c r="E4650" t="s">
        <v>40</v>
      </c>
      <c r="F4650" t="s">
        <v>53</v>
      </c>
      <c r="G4650">
        <v>2.3042922680520399</v>
      </c>
      <c r="H4650">
        <v>2.1020976461452499</v>
      </c>
      <c r="I4650">
        <v>2.3456721819388902</v>
      </c>
      <c r="J4650">
        <v>2.39311556504996</v>
      </c>
      <c r="K4650">
        <v>2.29973274480253</v>
      </c>
      <c r="L4650">
        <v>2.3060698455519701</v>
      </c>
      <c r="M4650">
        <v>3.0285504882033201</v>
      </c>
      <c r="N4650">
        <v>2.5874599112860999</v>
      </c>
      <c r="O4650">
        <v>3.7351167021948899</v>
      </c>
    </row>
    <row r="4651" spans="1:23" x14ac:dyDescent="0.25">
      <c r="A4651" t="str">
        <f t="shared" si="72"/>
        <v>JudenburgKammermitgliedschaftenAktiv</v>
      </c>
      <c r="B4651">
        <v>4650</v>
      </c>
      <c r="C4651">
        <v>608</v>
      </c>
      <c r="D4651" t="s">
        <v>237</v>
      </c>
      <c r="E4651" t="s">
        <v>39</v>
      </c>
      <c r="F4651" t="s">
        <v>50</v>
      </c>
      <c r="G4651">
        <v>1674</v>
      </c>
      <c r="H4651">
        <v>1684</v>
      </c>
      <c r="I4651">
        <v>1729</v>
      </c>
      <c r="J4651">
        <v>1743</v>
      </c>
      <c r="K4651">
        <v>1794</v>
      </c>
      <c r="L4651">
        <v>1838</v>
      </c>
      <c r="M4651">
        <v>1881</v>
      </c>
      <c r="N4651">
        <v>1964</v>
      </c>
      <c r="O4651">
        <v>1986</v>
      </c>
      <c r="P4651">
        <v>1987</v>
      </c>
      <c r="Q4651">
        <v>2062</v>
      </c>
      <c r="R4651">
        <v>2075</v>
      </c>
      <c r="S4651">
        <v>2095</v>
      </c>
      <c r="T4651">
        <v>2101</v>
      </c>
      <c r="W4651">
        <v>1</v>
      </c>
    </row>
    <row r="4652" spans="1:23" x14ac:dyDescent="0.25">
      <c r="A4652" t="str">
        <f t="shared" si="72"/>
        <v>JudenburgKammermitgliedschaftenInsgesamt</v>
      </c>
      <c r="B4652">
        <v>4651</v>
      </c>
      <c r="C4652">
        <v>608</v>
      </c>
      <c r="D4652" t="s">
        <v>237</v>
      </c>
      <c r="E4652" t="s">
        <v>39</v>
      </c>
      <c r="F4652" t="s">
        <v>48</v>
      </c>
      <c r="G4652">
        <v>2049</v>
      </c>
      <c r="H4652">
        <v>2073</v>
      </c>
      <c r="I4652">
        <v>2121</v>
      </c>
      <c r="J4652">
        <v>2161</v>
      </c>
      <c r="K4652">
        <v>2205</v>
      </c>
      <c r="L4652">
        <v>2227</v>
      </c>
      <c r="M4652">
        <v>2278</v>
      </c>
      <c r="N4652">
        <v>2343</v>
      </c>
      <c r="O4652">
        <v>2365</v>
      </c>
      <c r="P4652">
        <v>2371</v>
      </c>
      <c r="Q4652">
        <v>2430</v>
      </c>
      <c r="R4652">
        <v>2459</v>
      </c>
      <c r="S4652">
        <v>2480</v>
      </c>
      <c r="T4652">
        <v>2508</v>
      </c>
      <c r="W4652">
        <v>1</v>
      </c>
    </row>
    <row r="4653" spans="1:23" x14ac:dyDescent="0.25">
      <c r="A4653" t="str">
        <f t="shared" si="72"/>
        <v>JudenburgKammermitgliedschaftenRuhend</v>
      </c>
      <c r="B4653">
        <v>4652</v>
      </c>
      <c r="C4653">
        <v>608</v>
      </c>
      <c r="D4653" t="s">
        <v>237</v>
      </c>
      <c r="E4653" t="s">
        <v>39</v>
      </c>
      <c r="F4653" t="s">
        <v>51</v>
      </c>
      <c r="G4653">
        <v>375</v>
      </c>
      <c r="H4653">
        <v>389</v>
      </c>
      <c r="I4653">
        <v>392</v>
      </c>
      <c r="J4653">
        <v>418</v>
      </c>
      <c r="K4653">
        <v>411</v>
      </c>
      <c r="L4653">
        <v>389</v>
      </c>
      <c r="M4653">
        <v>397</v>
      </c>
      <c r="N4653">
        <v>379</v>
      </c>
      <c r="O4653">
        <v>379</v>
      </c>
      <c r="P4653">
        <v>384</v>
      </c>
      <c r="Q4653">
        <v>368</v>
      </c>
      <c r="R4653">
        <v>384</v>
      </c>
      <c r="S4653">
        <v>385</v>
      </c>
      <c r="T4653">
        <v>407</v>
      </c>
      <c r="W4653">
        <v>0</v>
      </c>
    </row>
    <row r="4654" spans="1:23" x14ac:dyDescent="0.25">
      <c r="A4654" t="str">
        <f t="shared" si="72"/>
        <v>JudenburgLehrlinge1. Lehrjahr, männlich</v>
      </c>
      <c r="B4654">
        <v>4653</v>
      </c>
      <c r="C4654">
        <v>608</v>
      </c>
      <c r="D4654" t="s">
        <v>237</v>
      </c>
      <c r="E4654" t="s">
        <v>46</v>
      </c>
      <c r="F4654" t="s">
        <v>65</v>
      </c>
      <c r="G4654">
        <v>160</v>
      </c>
      <c r="H4654">
        <v>141</v>
      </c>
      <c r="I4654">
        <v>136</v>
      </c>
      <c r="J4654">
        <v>148</v>
      </c>
      <c r="K4654">
        <v>132</v>
      </c>
      <c r="L4654">
        <v>183</v>
      </c>
      <c r="M4654">
        <v>168</v>
      </c>
      <c r="N4654">
        <v>130</v>
      </c>
      <c r="O4654">
        <v>126</v>
      </c>
      <c r="P4654">
        <v>162</v>
      </c>
    </row>
    <row r="4655" spans="1:23" x14ac:dyDescent="0.25">
      <c r="A4655" t="str">
        <f t="shared" si="72"/>
        <v>JudenburgLehrlinge1. Lehrjahr, weiblich</v>
      </c>
      <c r="B4655">
        <v>4654</v>
      </c>
      <c r="C4655">
        <v>608</v>
      </c>
      <c r="D4655" t="s">
        <v>237</v>
      </c>
      <c r="E4655" t="s">
        <v>46</v>
      </c>
      <c r="F4655" t="s">
        <v>66</v>
      </c>
      <c r="G4655">
        <v>61</v>
      </c>
      <c r="H4655">
        <v>70</v>
      </c>
      <c r="I4655">
        <v>77</v>
      </c>
      <c r="J4655">
        <v>65</v>
      </c>
      <c r="K4655">
        <v>75</v>
      </c>
      <c r="L4655">
        <v>91</v>
      </c>
      <c r="M4655">
        <v>61</v>
      </c>
      <c r="N4655">
        <v>72</v>
      </c>
      <c r="O4655">
        <v>74</v>
      </c>
      <c r="P4655">
        <v>67</v>
      </c>
    </row>
    <row r="4656" spans="1:23" x14ac:dyDescent="0.25">
      <c r="A4656" t="str">
        <f t="shared" si="72"/>
        <v>JudenburgLehrlinge2. Lehrjahr, männlich</v>
      </c>
      <c r="B4656">
        <v>4655</v>
      </c>
      <c r="C4656">
        <v>608</v>
      </c>
      <c r="D4656" t="s">
        <v>237</v>
      </c>
      <c r="E4656" t="s">
        <v>46</v>
      </c>
      <c r="F4656" t="s">
        <v>67</v>
      </c>
      <c r="G4656">
        <v>140</v>
      </c>
      <c r="H4656">
        <v>163</v>
      </c>
      <c r="I4656">
        <v>139</v>
      </c>
      <c r="J4656">
        <v>137</v>
      </c>
      <c r="K4656">
        <v>152</v>
      </c>
      <c r="L4656">
        <v>119</v>
      </c>
      <c r="M4656">
        <v>186</v>
      </c>
      <c r="N4656">
        <v>159</v>
      </c>
      <c r="O4656">
        <v>134</v>
      </c>
      <c r="P4656">
        <v>125</v>
      </c>
    </row>
    <row r="4657" spans="1:16" x14ac:dyDescent="0.25">
      <c r="A4657" t="str">
        <f t="shared" si="72"/>
        <v>JudenburgLehrlinge2. Lehrjahr, weiblich</v>
      </c>
      <c r="B4657">
        <v>4656</v>
      </c>
      <c r="C4657">
        <v>608</v>
      </c>
      <c r="D4657" t="s">
        <v>237</v>
      </c>
      <c r="E4657" t="s">
        <v>46</v>
      </c>
      <c r="F4657" t="s">
        <v>68</v>
      </c>
      <c r="G4657">
        <v>69</v>
      </c>
      <c r="H4657">
        <v>70</v>
      </c>
      <c r="I4657">
        <v>77</v>
      </c>
      <c r="J4657">
        <v>83</v>
      </c>
      <c r="K4657">
        <v>69</v>
      </c>
      <c r="L4657">
        <v>78</v>
      </c>
      <c r="M4657">
        <v>82</v>
      </c>
      <c r="N4657">
        <v>70</v>
      </c>
      <c r="O4657">
        <v>65</v>
      </c>
      <c r="P4657">
        <v>69</v>
      </c>
    </row>
    <row r="4658" spans="1:16" x14ac:dyDescent="0.25">
      <c r="A4658" t="str">
        <f t="shared" si="72"/>
        <v>JudenburgLehrlinge3. Lehrjahr, männlich</v>
      </c>
      <c r="B4658">
        <v>4657</v>
      </c>
      <c r="C4658">
        <v>608</v>
      </c>
      <c r="D4658" t="s">
        <v>237</v>
      </c>
      <c r="E4658" t="s">
        <v>46</v>
      </c>
      <c r="F4658" t="s">
        <v>69</v>
      </c>
      <c r="G4658">
        <v>164</v>
      </c>
      <c r="H4658">
        <v>135</v>
      </c>
      <c r="I4658">
        <v>161</v>
      </c>
      <c r="J4658">
        <v>139</v>
      </c>
      <c r="K4658">
        <v>149</v>
      </c>
      <c r="L4658">
        <v>150</v>
      </c>
      <c r="M4658">
        <v>120</v>
      </c>
      <c r="N4658">
        <v>176</v>
      </c>
      <c r="O4658">
        <v>153</v>
      </c>
      <c r="P4658">
        <v>131</v>
      </c>
    </row>
    <row r="4659" spans="1:16" x14ac:dyDescent="0.25">
      <c r="A4659" t="str">
        <f t="shared" si="72"/>
        <v>JudenburgLehrlinge3. Lehrjahr, weiblich</v>
      </c>
      <c r="B4659">
        <v>4658</v>
      </c>
      <c r="C4659">
        <v>608</v>
      </c>
      <c r="D4659" t="s">
        <v>237</v>
      </c>
      <c r="E4659" t="s">
        <v>46</v>
      </c>
      <c r="F4659" t="s">
        <v>70</v>
      </c>
      <c r="G4659">
        <v>77</v>
      </c>
      <c r="H4659">
        <v>66</v>
      </c>
      <c r="I4659">
        <v>68</v>
      </c>
      <c r="J4659">
        <v>71</v>
      </c>
      <c r="K4659">
        <v>90</v>
      </c>
      <c r="L4659">
        <v>65</v>
      </c>
      <c r="M4659">
        <v>84</v>
      </c>
      <c r="N4659">
        <v>75</v>
      </c>
      <c r="O4659">
        <v>63</v>
      </c>
      <c r="P4659">
        <v>59</v>
      </c>
    </row>
    <row r="4660" spans="1:16" x14ac:dyDescent="0.25">
      <c r="A4660" t="str">
        <f t="shared" si="72"/>
        <v>JudenburgLehrlinge4. Lehrjahr, männlich</v>
      </c>
      <c r="B4660">
        <v>4659</v>
      </c>
      <c r="C4660">
        <v>608</v>
      </c>
      <c r="D4660" t="s">
        <v>237</v>
      </c>
      <c r="E4660" t="s">
        <v>46</v>
      </c>
      <c r="F4660" t="s">
        <v>71</v>
      </c>
      <c r="G4660">
        <v>72</v>
      </c>
      <c r="H4660">
        <v>70</v>
      </c>
      <c r="I4660">
        <v>58</v>
      </c>
      <c r="J4660">
        <v>74</v>
      </c>
      <c r="K4660">
        <v>83</v>
      </c>
      <c r="L4660">
        <v>79</v>
      </c>
      <c r="M4660">
        <v>89</v>
      </c>
      <c r="N4660">
        <v>70</v>
      </c>
      <c r="O4660">
        <v>103</v>
      </c>
      <c r="P4660">
        <v>95</v>
      </c>
    </row>
    <row r="4661" spans="1:16" x14ac:dyDescent="0.25">
      <c r="A4661" t="str">
        <f t="shared" si="72"/>
        <v>JudenburgLehrlinge4. Lehrjahr, weiblich</v>
      </c>
      <c r="B4661">
        <v>4660</v>
      </c>
      <c r="C4661">
        <v>608</v>
      </c>
      <c r="D4661" t="s">
        <v>237</v>
      </c>
      <c r="E4661" t="s">
        <v>46</v>
      </c>
      <c r="F4661" t="s">
        <v>72</v>
      </c>
      <c r="G4661">
        <v>2</v>
      </c>
      <c r="H4661">
        <v>5</v>
      </c>
      <c r="I4661">
        <v>5</v>
      </c>
      <c r="J4661">
        <v>4</v>
      </c>
      <c r="K4661">
        <v>11</v>
      </c>
      <c r="L4661">
        <v>10</v>
      </c>
      <c r="M4661">
        <v>7</v>
      </c>
      <c r="N4661">
        <v>13</v>
      </c>
      <c r="O4661">
        <v>10</v>
      </c>
      <c r="P4661">
        <v>12</v>
      </c>
    </row>
    <row r="4662" spans="1:16" x14ac:dyDescent="0.25">
      <c r="A4662" t="str">
        <f t="shared" si="72"/>
        <v>JudenburgLehrlingeFrauen</v>
      </c>
      <c r="B4662">
        <v>4661</v>
      </c>
      <c r="C4662">
        <v>608</v>
      </c>
      <c r="D4662" t="s">
        <v>237</v>
      </c>
      <c r="E4662" t="s">
        <v>46</v>
      </c>
      <c r="F4662" t="s">
        <v>47</v>
      </c>
      <c r="G4662">
        <v>209</v>
      </c>
      <c r="H4662">
        <v>211</v>
      </c>
      <c r="I4662">
        <v>227</v>
      </c>
      <c r="J4662">
        <v>223</v>
      </c>
      <c r="K4662">
        <v>245</v>
      </c>
      <c r="L4662">
        <v>244</v>
      </c>
      <c r="M4662">
        <v>234</v>
      </c>
      <c r="N4662">
        <v>230</v>
      </c>
      <c r="O4662">
        <v>212</v>
      </c>
      <c r="P4662">
        <v>207</v>
      </c>
    </row>
    <row r="4663" spans="1:16" x14ac:dyDescent="0.25">
      <c r="A4663" t="str">
        <f t="shared" si="72"/>
        <v>JudenburgLehrlingeInsgesamt</v>
      </c>
      <c r="B4663">
        <v>4662</v>
      </c>
      <c r="C4663">
        <v>608</v>
      </c>
      <c r="D4663" t="s">
        <v>237</v>
      </c>
      <c r="E4663" t="s">
        <v>46</v>
      </c>
      <c r="F4663" t="s">
        <v>48</v>
      </c>
      <c r="G4663">
        <v>745</v>
      </c>
      <c r="H4663">
        <v>720</v>
      </c>
      <c r="I4663">
        <v>721</v>
      </c>
      <c r="J4663">
        <v>721</v>
      </c>
      <c r="K4663">
        <v>761</v>
      </c>
      <c r="L4663">
        <v>775</v>
      </c>
      <c r="M4663">
        <v>797</v>
      </c>
      <c r="N4663">
        <v>765</v>
      </c>
      <c r="O4663">
        <v>728</v>
      </c>
      <c r="P4663">
        <v>720</v>
      </c>
    </row>
    <row r="4664" spans="1:16" x14ac:dyDescent="0.25">
      <c r="A4664" t="str">
        <f t="shared" si="72"/>
        <v>JudenburgLehrlingeMänner</v>
      </c>
      <c r="B4664">
        <v>4663</v>
      </c>
      <c r="C4664">
        <v>608</v>
      </c>
      <c r="D4664" t="s">
        <v>237</v>
      </c>
      <c r="E4664" t="s">
        <v>46</v>
      </c>
      <c r="F4664" t="s">
        <v>49</v>
      </c>
      <c r="G4664">
        <v>536</v>
      </c>
      <c r="H4664">
        <v>509</v>
      </c>
      <c r="I4664">
        <v>494</v>
      </c>
      <c r="J4664">
        <v>498</v>
      </c>
      <c r="K4664">
        <v>516</v>
      </c>
      <c r="L4664">
        <v>531</v>
      </c>
      <c r="M4664">
        <v>563</v>
      </c>
      <c r="N4664">
        <v>535</v>
      </c>
      <c r="O4664">
        <v>516</v>
      </c>
      <c r="P4664">
        <v>513</v>
      </c>
    </row>
    <row r="4665" spans="1:16" x14ac:dyDescent="0.25">
      <c r="A4665" t="str">
        <f t="shared" si="72"/>
        <v>JudenburgNeugründungenInsgesamt</v>
      </c>
      <c r="B4665">
        <v>4664</v>
      </c>
      <c r="C4665">
        <v>608</v>
      </c>
      <c r="D4665" t="s">
        <v>237</v>
      </c>
      <c r="E4665" t="s">
        <v>41</v>
      </c>
      <c r="F4665" t="s">
        <v>48</v>
      </c>
      <c r="G4665">
        <v>110</v>
      </c>
      <c r="H4665">
        <v>99.809698336622503</v>
      </c>
      <c r="I4665">
        <v>110.884615384615</v>
      </c>
      <c r="J4665">
        <v>112.77557100297901</v>
      </c>
      <c r="K4665">
        <v>107.67118737891001</v>
      </c>
      <c r="L4665">
        <v>106.91401017948</v>
      </c>
      <c r="M4665">
        <v>139.32543665930501</v>
      </c>
      <c r="N4665">
        <v>117.972647195178</v>
      </c>
      <c r="O4665">
        <v>168.76377795527199</v>
      </c>
    </row>
    <row r="4666" spans="1:16" x14ac:dyDescent="0.25">
      <c r="A4666" t="str">
        <f t="shared" si="72"/>
        <v>JudenburgPensionisteneinkommenBrutto_Schnitt</v>
      </c>
      <c r="B4666">
        <v>4665</v>
      </c>
      <c r="C4666">
        <v>608</v>
      </c>
      <c r="D4666" t="s">
        <v>237</v>
      </c>
      <c r="E4666" t="s">
        <v>44</v>
      </c>
      <c r="F4666" t="s">
        <v>54</v>
      </c>
      <c r="G4666">
        <v>15902.721210243</v>
      </c>
      <c r="H4666">
        <v>15621.4754266855</v>
      </c>
      <c r="I4666">
        <v>16061.197669385199</v>
      </c>
      <c r="J4666">
        <v>16485.238386643799</v>
      </c>
      <c r="K4666">
        <v>17050.404432029802</v>
      </c>
      <c r="L4666">
        <v>18179.092498208702</v>
      </c>
      <c r="M4666">
        <v>18431.813241465701</v>
      </c>
      <c r="N4666">
        <v>18812.1571406359</v>
      </c>
    </row>
    <row r="4667" spans="1:16" x14ac:dyDescent="0.25">
      <c r="A4667" t="str">
        <f t="shared" si="72"/>
        <v>JudenburgPensionisteneinkommenBruttobezüge 1000 EUR</v>
      </c>
      <c r="B4667">
        <v>4666</v>
      </c>
      <c r="C4667">
        <v>608</v>
      </c>
      <c r="D4667" t="s">
        <v>237</v>
      </c>
      <c r="E4667" t="s">
        <v>44</v>
      </c>
      <c r="F4667" t="s">
        <v>55</v>
      </c>
      <c r="G4667">
        <v>194999.16748</v>
      </c>
      <c r="H4667">
        <v>198798.89627999999</v>
      </c>
      <c r="I4667">
        <v>204812.39267999999</v>
      </c>
      <c r="J4667">
        <v>211307.78563999999</v>
      </c>
      <c r="K4667">
        <v>219745.61231999999</v>
      </c>
      <c r="L4667">
        <v>228347.58087000001</v>
      </c>
      <c r="M4667">
        <v>235411.11872</v>
      </c>
      <c r="N4667">
        <v>241980.77729999999</v>
      </c>
    </row>
    <row r="4668" spans="1:16" x14ac:dyDescent="0.25">
      <c r="A4668" t="str">
        <f t="shared" si="72"/>
        <v>JudenburgPensionisteneinkommenBruttobezüge Fälle</v>
      </c>
      <c r="B4668">
        <v>4667</v>
      </c>
      <c r="C4668">
        <v>608</v>
      </c>
      <c r="D4668" t="s">
        <v>237</v>
      </c>
      <c r="E4668" t="s">
        <v>44</v>
      </c>
      <c r="F4668" t="s">
        <v>56</v>
      </c>
      <c r="G4668">
        <v>12262</v>
      </c>
      <c r="H4668">
        <v>12726</v>
      </c>
      <c r="I4668">
        <v>12752</v>
      </c>
      <c r="J4668">
        <v>12818</v>
      </c>
      <c r="K4668">
        <v>12888</v>
      </c>
      <c r="L4668">
        <v>12561</v>
      </c>
      <c r="M4668">
        <v>12772</v>
      </c>
      <c r="N4668">
        <v>12863</v>
      </c>
    </row>
    <row r="4669" spans="1:16" x14ac:dyDescent="0.25">
      <c r="A4669" t="str">
        <f t="shared" si="72"/>
        <v>JudenburgPensionisteneinkommenLohnsteuer 1000 EUR</v>
      </c>
      <c r="B4669">
        <v>4668</v>
      </c>
      <c r="C4669">
        <v>608</v>
      </c>
      <c r="D4669" t="s">
        <v>237</v>
      </c>
      <c r="E4669" t="s">
        <v>44</v>
      </c>
      <c r="F4669" t="s">
        <v>57</v>
      </c>
      <c r="G4669">
        <v>20701.005499999999</v>
      </c>
      <c r="H4669">
        <v>18990.565439999998</v>
      </c>
      <c r="I4669">
        <v>20521.538799999998</v>
      </c>
      <c r="J4669">
        <v>21802.7919</v>
      </c>
      <c r="K4669">
        <v>23704.361639999999</v>
      </c>
      <c r="L4669">
        <v>22104.920829999999</v>
      </c>
      <c r="M4669">
        <v>23526.359420000001</v>
      </c>
      <c r="N4669">
        <v>25506.289100000002</v>
      </c>
    </row>
    <row r="4670" spans="1:16" x14ac:dyDescent="0.25">
      <c r="A4670" t="str">
        <f t="shared" si="72"/>
        <v>JudenburgPensionisteneinkommenLohnsteuer Fälle</v>
      </c>
      <c r="B4670">
        <v>4669</v>
      </c>
      <c r="C4670">
        <v>608</v>
      </c>
      <c r="D4670" t="s">
        <v>237</v>
      </c>
      <c r="E4670" t="s">
        <v>44</v>
      </c>
      <c r="F4670" t="s">
        <v>58</v>
      </c>
      <c r="G4670">
        <v>6905</v>
      </c>
      <c r="H4670">
        <v>6601</v>
      </c>
      <c r="I4670">
        <v>6829</v>
      </c>
      <c r="J4670">
        <v>7299</v>
      </c>
      <c r="K4670">
        <v>7440</v>
      </c>
      <c r="L4670">
        <v>7156</v>
      </c>
      <c r="M4670">
        <v>7334</v>
      </c>
      <c r="N4670">
        <v>7538</v>
      </c>
    </row>
    <row r="4671" spans="1:16" x14ac:dyDescent="0.25">
      <c r="A4671" t="str">
        <f t="shared" si="72"/>
        <v>JudenburgPensionisteneinkommenNetto_Schnitt</v>
      </c>
      <c r="B4671">
        <v>4670</v>
      </c>
      <c r="C4671">
        <v>608</v>
      </c>
      <c r="D4671" t="s">
        <v>237</v>
      </c>
      <c r="E4671" t="s">
        <v>44</v>
      </c>
      <c r="F4671" t="s">
        <v>59</v>
      </c>
      <c r="G4671">
        <v>13452.324880933</v>
      </c>
      <c r="H4671">
        <v>13303.073077950699</v>
      </c>
      <c r="I4671">
        <v>13596.9091617001</v>
      </c>
      <c r="J4671">
        <v>13910.489392260901</v>
      </c>
      <c r="K4671">
        <v>14292.893071073901</v>
      </c>
      <c r="L4671">
        <v>15433.260290582</v>
      </c>
      <c r="M4671">
        <v>15585.080762605699</v>
      </c>
      <c r="N4671">
        <v>15803.752525849301</v>
      </c>
    </row>
    <row r="4672" spans="1:16" x14ac:dyDescent="0.25">
      <c r="A4672" t="str">
        <f t="shared" si="72"/>
        <v>JudenburgPensionisteneinkommenNettobezüge 1000 EUR</v>
      </c>
      <c r="B4672">
        <v>4671</v>
      </c>
      <c r="C4672">
        <v>608</v>
      </c>
      <c r="D4672" t="s">
        <v>237</v>
      </c>
      <c r="E4672" t="s">
        <v>44</v>
      </c>
      <c r="F4672" t="s">
        <v>60</v>
      </c>
      <c r="G4672">
        <v>164952.40768999999</v>
      </c>
      <c r="H4672">
        <v>169294.90799000001</v>
      </c>
      <c r="I4672">
        <v>173387.78563</v>
      </c>
      <c r="J4672">
        <v>178304.65302999999</v>
      </c>
      <c r="K4672">
        <v>184206.80590000001</v>
      </c>
      <c r="L4672">
        <v>193857.18251000001</v>
      </c>
      <c r="M4672">
        <v>199052.65150000001</v>
      </c>
      <c r="N4672">
        <v>203283.66873999999</v>
      </c>
    </row>
    <row r="4673" spans="1:23" x14ac:dyDescent="0.25">
      <c r="A4673" t="str">
        <f t="shared" si="72"/>
        <v>JudenburgPensionisteneinkommenSV-Beiträge 1000 EUR</v>
      </c>
      <c r="B4673">
        <v>4672</v>
      </c>
      <c r="C4673">
        <v>608</v>
      </c>
      <c r="D4673" t="s">
        <v>237</v>
      </c>
      <c r="E4673" t="s">
        <v>44</v>
      </c>
      <c r="F4673" t="s">
        <v>61</v>
      </c>
      <c r="G4673">
        <v>9345.7542900000008</v>
      </c>
      <c r="H4673">
        <v>10513.422850000001</v>
      </c>
      <c r="I4673">
        <v>10903.06825</v>
      </c>
      <c r="J4673">
        <v>11200.34071</v>
      </c>
      <c r="K4673">
        <v>11834.44478</v>
      </c>
      <c r="L4673">
        <v>12385.47753</v>
      </c>
      <c r="M4673">
        <v>12832.1078</v>
      </c>
      <c r="N4673">
        <v>13190.819460000001</v>
      </c>
    </row>
    <row r="4674" spans="1:23" x14ac:dyDescent="0.25">
      <c r="A4674" t="str">
        <f t="shared" si="72"/>
        <v>JudenburgPensionisteneinkommenSV-Beiträge Fälle</v>
      </c>
      <c r="B4674">
        <v>4673</v>
      </c>
      <c r="C4674">
        <v>608</v>
      </c>
      <c r="D4674" t="s">
        <v>237</v>
      </c>
      <c r="E4674" t="s">
        <v>44</v>
      </c>
      <c r="F4674" t="s">
        <v>62</v>
      </c>
      <c r="G4674">
        <v>11966</v>
      </c>
      <c r="H4674">
        <v>12000</v>
      </c>
      <c r="I4674">
        <v>12028</v>
      </c>
      <c r="J4674">
        <v>12096</v>
      </c>
      <c r="K4674">
        <v>12159</v>
      </c>
      <c r="L4674">
        <v>12273</v>
      </c>
      <c r="M4674">
        <v>12468</v>
      </c>
      <c r="N4674">
        <v>12550</v>
      </c>
    </row>
    <row r="4675" spans="1:23" x14ac:dyDescent="0.25">
      <c r="A4675" t="str">
        <f t="shared" ref="A4675:A4738" si="73">D4675&amp;E4675&amp;F4675</f>
        <v>JudenburgUnselbstständig BeschäftigteFrauen</v>
      </c>
      <c r="B4675">
        <v>4674</v>
      </c>
      <c r="C4675">
        <v>608</v>
      </c>
      <c r="D4675" t="s">
        <v>237</v>
      </c>
      <c r="E4675" t="s">
        <v>38</v>
      </c>
      <c r="F4675" t="s">
        <v>47</v>
      </c>
      <c r="G4675">
        <v>3711</v>
      </c>
      <c r="H4675">
        <v>3950</v>
      </c>
      <c r="I4675">
        <v>3728</v>
      </c>
      <c r="J4675">
        <v>3851</v>
      </c>
      <c r="K4675">
        <v>3679</v>
      </c>
      <c r="L4675">
        <v>3882</v>
      </c>
      <c r="M4675">
        <v>3846</v>
      </c>
      <c r="N4675">
        <v>4195</v>
      </c>
      <c r="O4675">
        <v>7052</v>
      </c>
      <c r="P4675">
        <v>7451</v>
      </c>
      <c r="Q4675">
        <v>7065</v>
      </c>
      <c r="R4675">
        <v>7280</v>
      </c>
      <c r="S4675">
        <v>7047</v>
      </c>
      <c r="T4675">
        <v>7317</v>
      </c>
      <c r="U4675">
        <v>7234</v>
      </c>
      <c r="V4675">
        <v>7510</v>
      </c>
      <c r="W4675">
        <v>7227</v>
      </c>
    </row>
    <row r="4676" spans="1:23" x14ac:dyDescent="0.25">
      <c r="A4676" t="str">
        <f t="shared" si="73"/>
        <v>JudenburgUnselbstständig BeschäftigteInsgesamt</v>
      </c>
      <c r="B4676">
        <v>4675</v>
      </c>
      <c r="C4676">
        <v>608</v>
      </c>
      <c r="D4676" t="s">
        <v>237</v>
      </c>
      <c r="E4676" t="s">
        <v>38</v>
      </c>
      <c r="F4676" t="s">
        <v>48</v>
      </c>
      <c r="G4676">
        <v>10328</v>
      </c>
      <c r="H4676">
        <v>11437</v>
      </c>
      <c r="I4676">
        <v>10332</v>
      </c>
      <c r="J4676">
        <v>11026</v>
      </c>
      <c r="K4676">
        <v>10089</v>
      </c>
      <c r="L4676">
        <v>11083</v>
      </c>
      <c r="M4676">
        <v>10417</v>
      </c>
      <c r="N4676">
        <v>11654</v>
      </c>
      <c r="O4676">
        <v>16546</v>
      </c>
      <c r="P4676">
        <v>17674</v>
      </c>
      <c r="Q4676">
        <v>16194</v>
      </c>
      <c r="R4676">
        <v>16785</v>
      </c>
      <c r="S4676">
        <v>15885</v>
      </c>
      <c r="T4676">
        <v>16961</v>
      </c>
      <c r="U4676">
        <v>16178</v>
      </c>
      <c r="V4676">
        <v>17133</v>
      </c>
      <c r="W4676">
        <v>16251</v>
      </c>
    </row>
    <row r="4677" spans="1:23" x14ac:dyDescent="0.25">
      <c r="A4677" t="str">
        <f t="shared" si="73"/>
        <v>JudenburgUnselbstständig BeschäftigteMänner</v>
      </c>
      <c r="B4677">
        <v>4676</v>
      </c>
      <c r="C4677">
        <v>608</v>
      </c>
      <c r="D4677" t="s">
        <v>237</v>
      </c>
      <c r="E4677" t="s">
        <v>38</v>
      </c>
      <c r="F4677" t="s">
        <v>49</v>
      </c>
      <c r="G4677">
        <v>6617</v>
      </c>
      <c r="H4677">
        <v>7487</v>
      </c>
      <c r="I4677">
        <v>6604</v>
      </c>
      <c r="J4677">
        <v>7175</v>
      </c>
      <c r="K4677">
        <v>6410</v>
      </c>
      <c r="L4677">
        <v>7201</v>
      </c>
      <c r="M4677">
        <v>6571</v>
      </c>
      <c r="N4677">
        <v>7459</v>
      </c>
      <c r="O4677">
        <v>9494</v>
      </c>
      <c r="P4677">
        <v>10223</v>
      </c>
      <c r="Q4677">
        <v>9129</v>
      </c>
      <c r="R4677">
        <v>9505</v>
      </c>
      <c r="S4677">
        <v>8838</v>
      </c>
      <c r="T4677">
        <v>9644</v>
      </c>
      <c r="U4677">
        <v>8944</v>
      </c>
      <c r="V4677">
        <v>9623</v>
      </c>
      <c r="W4677">
        <v>9024</v>
      </c>
    </row>
    <row r="4678" spans="1:23" x14ac:dyDescent="0.25">
      <c r="A4678" t="str">
        <f t="shared" si="73"/>
        <v>JudenburgWohnbevölkerungInsgesamt</v>
      </c>
      <c r="B4678">
        <v>4677</v>
      </c>
      <c r="C4678">
        <v>608</v>
      </c>
      <c r="D4678" t="s">
        <v>237</v>
      </c>
      <c r="E4678" t="s">
        <v>42</v>
      </c>
      <c r="F4678" t="s">
        <v>48</v>
      </c>
      <c r="G4678">
        <v>47737</v>
      </c>
      <c r="H4678">
        <v>47481</v>
      </c>
      <c r="I4678">
        <v>47272</v>
      </c>
      <c r="J4678">
        <v>47125</v>
      </c>
      <c r="K4678">
        <v>46819</v>
      </c>
      <c r="L4678">
        <v>46362</v>
      </c>
      <c r="M4678">
        <v>46004</v>
      </c>
      <c r="N4678">
        <v>45594</v>
      </c>
      <c r="O4678">
        <v>45183</v>
      </c>
      <c r="P4678">
        <v>44878</v>
      </c>
    </row>
    <row r="4679" spans="1:23" x14ac:dyDescent="0.25">
      <c r="A4679" t="str">
        <f t="shared" si="73"/>
        <v>KnittelfeldArbeitnehmereinkommenBrutto_Schnitt</v>
      </c>
      <c r="B4679">
        <v>4678</v>
      </c>
      <c r="C4679">
        <v>609</v>
      </c>
      <c r="D4679" t="s">
        <v>238</v>
      </c>
      <c r="E4679" t="s">
        <v>43</v>
      </c>
      <c r="F4679" t="s">
        <v>54</v>
      </c>
      <c r="G4679">
        <v>23247.434976107499</v>
      </c>
      <c r="H4679">
        <v>23746.605338261299</v>
      </c>
      <c r="I4679">
        <v>24733.2953130733</v>
      </c>
      <c r="J4679">
        <v>25840.8670596089</v>
      </c>
      <c r="K4679">
        <v>26615.567542229699</v>
      </c>
      <c r="L4679">
        <v>26450.015877247399</v>
      </c>
      <c r="M4679">
        <v>26991.928681519901</v>
      </c>
      <c r="N4679">
        <v>27704.7770103404</v>
      </c>
    </row>
    <row r="4680" spans="1:23" x14ac:dyDescent="0.25">
      <c r="A4680" t="str">
        <f t="shared" si="73"/>
        <v>KnittelfeldArbeitnehmereinkommenBruttobezüge 1000 EUR</v>
      </c>
      <c r="B4680">
        <v>4679</v>
      </c>
      <c r="C4680">
        <v>609</v>
      </c>
      <c r="D4680" t="s">
        <v>238</v>
      </c>
      <c r="E4680" t="s">
        <v>43</v>
      </c>
      <c r="F4680" t="s">
        <v>55</v>
      </c>
      <c r="G4680">
        <v>287036.07965000003</v>
      </c>
      <c r="H4680">
        <v>295550.25004000001</v>
      </c>
      <c r="I4680">
        <v>310081.32334</v>
      </c>
      <c r="J4680">
        <v>329031.76027000003</v>
      </c>
      <c r="K4680">
        <v>346641.15166999999</v>
      </c>
      <c r="L4680">
        <v>341311.00488000002</v>
      </c>
      <c r="M4680">
        <v>353756.21730000002</v>
      </c>
      <c r="N4680">
        <v>367060.59061000001</v>
      </c>
    </row>
    <row r="4681" spans="1:23" x14ac:dyDescent="0.25">
      <c r="A4681" t="str">
        <f t="shared" si="73"/>
        <v>KnittelfeldArbeitnehmereinkommenBruttobezüge Fälle</v>
      </c>
      <c r="B4681">
        <v>4680</v>
      </c>
      <c r="C4681">
        <v>609</v>
      </c>
      <c r="D4681" t="s">
        <v>238</v>
      </c>
      <c r="E4681" t="s">
        <v>43</v>
      </c>
      <c r="F4681" t="s">
        <v>56</v>
      </c>
      <c r="G4681">
        <v>12347</v>
      </c>
      <c r="H4681">
        <v>12446</v>
      </c>
      <c r="I4681">
        <v>12537</v>
      </c>
      <c r="J4681">
        <v>12733</v>
      </c>
      <c r="K4681">
        <v>13024</v>
      </c>
      <c r="L4681">
        <v>12904</v>
      </c>
      <c r="M4681">
        <v>13106</v>
      </c>
      <c r="N4681">
        <v>13249</v>
      </c>
    </row>
    <row r="4682" spans="1:23" x14ac:dyDescent="0.25">
      <c r="A4682" t="str">
        <f t="shared" si="73"/>
        <v>KnittelfeldArbeitnehmereinkommenLohnsteuer 1000 EUR</v>
      </c>
      <c r="B4682">
        <v>4681</v>
      </c>
      <c r="C4682">
        <v>609</v>
      </c>
      <c r="D4682" t="s">
        <v>238</v>
      </c>
      <c r="E4682" t="s">
        <v>43</v>
      </c>
      <c r="F4682" t="s">
        <v>57</v>
      </c>
      <c r="G4682">
        <v>38429.96819</v>
      </c>
      <c r="H4682">
        <v>38064.040359999999</v>
      </c>
      <c r="I4682">
        <v>40947.499629999998</v>
      </c>
      <c r="J4682">
        <v>45386.284350000002</v>
      </c>
      <c r="K4682">
        <v>49351.216540000001</v>
      </c>
      <c r="L4682">
        <v>44210.042909999996</v>
      </c>
      <c r="M4682">
        <v>46812.246220000001</v>
      </c>
      <c r="N4682">
        <v>50077.070789999998</v>
      </c>
    </row>
    <row r="4683" spans="1:23" x14ac:dyDescent="0.25">
      <c r="A4683" t="str">
        <f t="shared" si="73"/>
        <v>KnittelfeldArbeitnehmereinkommenLohnsteuer Fälle</v>
      </c>
      <c r="B4683">
        <v>4682</v>
      </c>
      <c r="C4683">
        <v>609</v>
      </c>
      <c r="D4683" t="s">
        <v>238</v>
      </c>
      <c r="E4683" t="s">
        <v>43</v>
      </c>
      <c r="F4683" t="s">
        <v>58</v>
      </c>
      <c r="G4683">
        <v>9765</v>
      </c>
      <c r="H4683">
        <v>9715</v>
      </c>
      <c r="I4683">
        <v>9869</v>
      </c>
      <c r="J4683">
        <v>10145</v>
      </c>
      <c r="K4683">
        <v>10599</v>
      </c>
      <c r="L4683">
        <v>10239</v>
      </c>
      <c r="M4683">
        <v>10406</v>
      </c>
      <c r="N4683">
        <v>10656</v>
      </c>
    </row>
    <row r="4684" spans="1:23" x14ac:dyDescent="0.25">
      <c r="A4684" t="str">
        <f t="shared" si="73"/>
        <v>KnittelfeldArbeitnehmereinkommenNetto_Schnitt</v>
      </c>
      <c r="B4684">
        <v>4683</v>
      </c>
      <c r="C4684">
        <v>609</v>
      </c>
      <c r="D4684" t="s">
        <v>238</v>
      </c>
      <c r="E4684" t="s">
        <v>43</v>
      </c>
      <c r="F4684" t="s">
        <v>59</v>
      </c>
      <c r="G4684">
        <v>16277.507868308099</v>
      </c>
      <c r="H4684">
        <v>16766.8436525791</v>
      </c>
      <c r="I4684">
        <v>17401.482684055201</v>
      </c>
      <c r="J4684">
        <v>18082.471785910599</v>
      </c>
      <c r="K4684">
        <v>18544.0565371622</v>
      </c>
      <c r="L4684">
        <v>18822.114628797299</v>
      </c>
      <c r="M4684">
        <v>19138.288593773799</v>
      </c>
      <c r="N4684">
        <v>19513.869191637099</v>
      </c>
    </row>
    <row r="4685" spans="1:23" x14ac:dyDescent="0.25">
      <c r="A4685" t="str">
        <f t="shared" si="73"/>
        <v>KnittelfeldArbeitnehmereinkommenNettobezüge 1000 EUR</v>
      </c>
      <c r="B4685">
        <v>4684</v>
      </c>
      <c r="C4685">
        <v>609</v>
      </c>
      <c r="D4685" t="s">
        <v>238</v>
      </c>
      <c r="E4685" t="s">
        <v>43</v>
      </c>
      <c r="F4685" t="s">
        <v>60</v>
      </c>
      <c r="G4685">
        <v>200978.38965</v>
      </c>
      <c r="H4685">
        <v>208680.1361</v>
      </c>
      <c r="I4685">
        <v>218162.38841000001</v>
      </c>
      <c r="J4685">
        <v>230244.11324999999</v>
      </c>
      <c r="K4685">
        <v>241517.79234000001</v>
      </c>
      <c r="L4685">
        <v>242880.56716999999</v>
      </c>
      <c r="M4685">
        <v>250826.41031000001</v>
      </c>
      <c r="N4685">
        <v>258539.25292</v>
      </c>
    </row>
    <row r="4686" spans="1:23" x14ac:dyDescent="0.25">
      <c r="A4686" t="str">
        <f t="shared" si="73"/>
        <v>KnittelfeldArbeitnehmereinkommenSV-Beiträge 1000 EUR</v>
      </c>
      <c r="B4686">
        <v>4685</v>
      </c>
      <c r="C4686">
        <v>609</v>
      </c>
      <c r="D4686" t="s">
        <v>238</v>
      </c>
      <c r="E4686" t="s">
        <v>43</v>
      </c>
      <c r="F4686" t="s">
        <v>61</v>
      </c>
      <c r="G4686">
        <v>47627.721810000003</v>
      </c>
      <c r="H4686">
        <v>48806.073579999997</v>
      </c>
      <c r="I4686">
        <v>50971.435299999997</v>
      </c>
      <c r="J4686">
        <v>53401.362670000002</v>
      </c>
      <c r="K4686">
        <v>55772.142789999998</v>
      </c>
      <c r="L4686">
        <v>54220.394800000002</v>
      </c>
      <c r="M4686">
        <v>56117.560769999996</v>
      </c>
      <c r="N4686">
        <v>58444.266900000002</v>
      </c>
    </row>
    <row r="4687" spans="1:23" x14ac:dyDescent="0.25">
      <c r="A4687" t="str">
        <f t="shared" si="73"/>
        <v>KnittelfeldArbeitnehmereinkommenSV-Beiträge Fälle</v>
      </c>
      <c r="B4687">
        <v>4686</v>
      </c>
      <c r="C4687">
        <v>609</v>
      </c>
      <c r="D4687" t="s">
        <v>238</v>
      </c>
      <c r="E4687" t="s">
        <v>43</v>
      </c>
      <c r="F4687" t="s">
        <v>62</v>
      </c>
      <c r="G4687">
        <v>11692</v>
      </c>
      <c r="H4687">
        <v>11823</v>
      </c>
      <c r="I4687">
        <v>11935</v>
      </c>
      <c r="J4687">
        <v>12145</v>
      </c>
      <c r="K4687">
        <v>12417</v>
      </c>
      <c r="L4687">
        <v>12206</v>
      </c>
      <c r="M4687">
        <v>12345</v>
      </c>
      <c r="N4687">
        <v>12535</v>
      </c>
    </row>
    <row r="4688" spans="1:23" x14ac:dyDescent="0.25">
      <c r="A4688" t="str">
        <f t="shared" si="73"/>
        <v>KnittelfeldArbeitsloseFrauen</v>
      </c>
      <c r="B4688">
        <v>4687</v>
      </c>
      <c r="C4688">
        <v>609</v>
      </c>
      <c r="D4688" t="s">
        <v>238</v>
      </c>
      <c r="E4688" t="s">
        <v>36</v>
      </c>
      <c r="F4688" t="s">
        <v>47</v>
      </c>
      <c r="G4688">
        <v>422</v>
      </c>
      <c r="H4688">
        <v>397</v>
      </c>
      <c r="I4688">
        <v>434</v>
      </c>
      <c r="J4688">
        <v>393</v>
      </c>
      <c r="K4688">
        <v>471</v>
      </c>
      <c r="L4688">
        <v>421</v>
      </c>
      <c r="M4688">
        <v>430</v>
      </c>
      <c r="N4688">
        <v>381</v>
      </c>
      <c r="O4688">
        <v>403</v>
      </c>
      <c r="P4688">
        <v>323</v>
      </c>
      <c r="Q4688">
        <v>458</v>
      </c>
      <c r="R4688">
        <v>489</v>
      </c>
      <c r="S4688">
        <v>462</v>
      </c>
      <c r="T4688">
        <v>407</v>
      </c>
      <c r="U4688">
        <v>398</v>
      </c>
      <c r="V4688">
        <v>374</v>
      </c>
    </row>
    <row r="4689" spans="1:22" x14ac:dyDescent="0.25">
      <c r="A4689" t="str">
        <f t="shared" si="73"/>
        <v>KnittelfeldArbeitsloseInsgesamt</v>
      </c>
      <c r="B4689">
        <v>4688</v>
      </c>
      <c r="C4689">
        <v>609</v>
      </c>
      <c r="D4689" t="s">
        <v>238</v>
      </c>
      <c r="E4689" t="s">
        <v>36</v>
      </c>
      <c r="F4689" t="s">
        <v>48</v>
      </c>
      <c r="G4689">
        <v>1034</v>
      </c>
      <c r="H4689">
        <v>704</v>
      </c>
      <c r="I4689">
        <v>1066</v>
      </c>
      <c r="J4689">
        <v>722</v>
      </c>
      <c r="K4689">
        <v>1063</v>
      </c>
      <c r="L4689">
        <v>730</v>
      </c>
      <c r="M4689">
        <v>947</v>
      </c>
      <c r="N4689">
        <v>657</v>
      </c>
      <c r="O4689">
        <v>855</v>
      </c>
      <c r="P4689">
        <v>549</v>
      </c>
      <c r="Q4689">
        <v>1065</v>
      </c>
      <c r="R4689">
        <v>978</v>
      </c>
      <c r="S4689">
        <v>1174</v>
      </c>
      <c r="T4689">
        <v>754</v>
      </c>
      <c r="U4689">
        <v>929</v>
      </c>
      <c r="V4689">
        <v>646</v>
      </c>
    </row>
    <row r="4690" spans="1:22" x14ac:dyDescent="0.25">
      <c r="A4690" t="str">
        <f t="shared" si="73"/>
        <v>KnittelfeldArbeitsloseMänner</v>
      </c>
      <c r="B4690">
        <v>4689</v>
      </c>
      <c r="C4690">
        <v>609</v>
      </c>
      <c r="D4690" t="s">
        <v>238</v>
      </c>
      <c r="E4690" t="s">
        <v>36</v>
      </c>
      <c r="F4690" t="s">
        <v>49</v>
      </c>
      <c r="G4690">
        <v>612</v>
      </c>
      <c r="H4690">
        <v>307</v>
      </c>
      <c r="I4690">
        <v>632</v>
      </c>
      <c r="J4690">
        <v>329</v>
      </c>
      <c r="K4690">
        <v>592</v>
      </c>
      <c r="L4690">
        <v>309</v>
      </c>
      <c r="M4690">
        <v>517</v>
      </c>
      <c r="N4690">
        <v>276</v>
      </c>
      <c r="O4690">
        <v>452</v>
      </c>
      <c r="P4690">
        <v>226</v>
      </c>
      <c r="Q4690">
        <v>607</v>
      </c>
      <c r="R4690">
        <v>489</v>
      </c>
      <c r="S4690">
        <v>712</v>
      </c>
      <c r="T4690">
        <v>347</v>
      </c>
      <c r="U4690">
        <v>531</v>
      </c>
      <c r="V4690">
        <v>272</v>
      </c>
    </row>
    <row r="4691" spans="1:22" x14ac:dyDescent="0.25">
      <c r="A4691" t="str">
        <f t="shared" si="73"/>
        <v>Knittelfeldarbeitslose AusländerFrauen</v>
      </c>
      <c r="B4691">
        <v>4690</v>
      </c>
      <c r="C4691">
        <v>609</v>
      </c>
      <c r="D4691" t="s">
        <v>238</v>
      </c>
      <c r="E4691" t="s">
        <v>37</v>
      </c>
      <c r="F4691" t="s">
        <v>47</v>
      </c>
      <c r="G4691">
        <v>31</v>
      </c>
      <c r="H4691">
        <v>29</v>
      </c>
      <c r="I4691">
        <v>42</v>
      </c>
      <c r="J4691">
        <v>22</v>
      </c>
      <c r="K4691">
        <v>35</v>
      </c>
      <c r="L4691">
        <v>23</v>
      </c>
      <c r="M4691">
        <v>40</v>
      </c>
      <c r="N4691">
        <v>16</v>
      </c>
      <c r="O4691">
        <v>41</v>
      </c>
      <c r="P4691">
        <v>19</v>
      </c>
      <c r="Q4691">
        <v>55</v>
      </c>
      <c r="R4691">
        <v>36</v>
      </c>
      <c r="S4691">
        <v>47</v>
      </c>
      <c r="T4691">
        <v>42</v>
      </c>
      <c r="U4691">
        <v>39</v>
      </c>
      <c r="V4691">
        <v>44</v>
      </c>
    </row>
    <row r="4692" spans="1:22" x14ac:dyDescent="0.25">
      <c r="A4692" t="str">
        <f t="shared" si="73"/>
        <v>Knittelfeldarbeitslose AusländerInsgesamt</v>
      </c>
      <c r="B4692">
        <v>4691</v>
      </c>
      <c r="C4692">
        <v>609</v>
      </c>
      <c r="D4692" t="s">
        <v>238</v>
      </c>
      <c r="E4692" t="s">
        <v>37</v>
      </c>
      <c r="F4692" t="s">
        <v>48</v>
      </c>
      <c r="G4692">
        <v>160</v>
      </c>
      <c r="H4692">
        <v>59</v>
      </c>
      <c r="I4692">
        <v>178</v>
      </c>
      <c r="J4692">
        <v>64</v>
      </c>
      <c r="K4692">
        <v>171</v>
      </c>
      <c r="L4692">
        <v>55</v>
      </c>
      <c r="M4692">
        <v>148</v>
      </c>
      <c r="N4692">
        <v>41</v>
      </c>
      <c r="O4692">
        <v>116</v>
      </c>
      <c r="P4692">
        <v>37</v>
      </c>
      <c r="Q4692">
        <v>168</v>
      </c>
      <c r="R4692">
        <v>82</v>
      </c>
      <c r="S4692">
        <v>173</v>
      </c>
      <c r="T4692">
        <v>79</v>
      </c>
      <c r="U4692">
        <v>147</v>
      </c>
      <c r="V4692">
        <v>76</v>
      </c>
    </row>
    <row r="4693" spans="1:22" x14ac:dyDescent="0.25">
      <c r="A4693" t="str">
        <f t="shared" si="73"/>
        <v>Knittelfeldarbeitslose AusländerMänner</v>
      </c>
      <c r="B4693">
        <v>4692</v>
      </c>
      <c r="C4693">
        <v>609</v>
      </c>
      <c r="D4693" t="s">
        <v>238</v>
      </c>
      <c r="E4693" t="s">
        <v>37</v>
      </c>
      <c r="F4693" t="s">
        <v>49</v>
      </c>
      <c r="G4693">
        <v>129</v>
      </c>
      <c r="H4693">
        <v>30</v>
      </c>
      <c r="I4693">
        <v>136</v>
      </c>
      <c r="J4693">
        <v>42</v>
      </c>
      <c r="K4693">
        <v>136</v>
      </c>
      <c r="L4693">
        <v>32</v>
      </c>
      <c r="M4693">
        <v>108</v>
      </c>
      <c r="N4693">
        <v>25</v>
      </c>
      <c r="O4693">
        <v>75</v>
      </c>
      <c r="P4693">
        <v>18</v>
      </c>
      <c r="Q4693">
        <v>113</v>
      </c>
      <c r="R4693">
        <v>46</v>
      </c>
      <c r="S4693">
        <v>126</v>
      </c>
      <c r="T4693">
        <v>37</v>
      </c>
      <c r="U4693">
        <v>108</v>
      </c>
      <c r="V4693">
        <v>32</v>
      </c>
    </row>
    <row r="4694" spans="1:22" x14ac:dyDescent="0.25">
      <c r="A4694" t="str">
        <f t="shared" si="73"/>
        <v>KnittelfeldGesamteinkommenBruttobezüge Gesamt</v>
      </c>
      <c r="B4694">
        <v>4693</v>
      </c>
      <c r="C4694">
        <v>609</v>
      </c>
      <c r="D4694" t="s">
        <v>238</v>
      </c>
      <c r="E4694" t="s">
        <v>45</v>
      </c>
      <c r="F4694" t="s">
        <v>63</v>
      </c>
      <c r="G4694">
        <v>412423.51416999998</v>
      </c>
      <c r="H4694">
        <v>424770.34112</v>
      </c>
      <c r="I4694">
        <v>444199.95370999997</v>
      </c>
      <c r="J4694">
        <v>467711.77720000001</v>
      </c>
      <c r="K4694">
        <v>492321.15304</v>
      </c>
      <c r="L4694">
        <v>493295.69374000002</v>
      </c>
      <c r="M4694">
        <v>511260.70208000002</v>
      </c>
      <c r="N4694">
        <v>529042.09680000006</v>
      </c>
    </row>
    <row r="4695" spans="1:22" x14ac:dyDescent="0.25">
      <c r="A4695" t="str">
        <f t="shared" si="73"/>
        <v>KnittelfeldGesamteinkommenNettobezüge Gesamt</v>
      </c>
      <c r="B4695">
        <v>4694</v>
      </c>
      <c r="C4695">
        <v>609</v>
      </c>
      <c r="D4695" t="s">
        <v>238</v>
      </c>
      <c r="E4695" t="s">
        <v>45</v>
      </c>
      <c r="F4695" t="s">
        <v>64</v>
      </c>
      <c r="G4695">
        <v>304503.05209000001</v>
      </c>
      <c r="H4695">
        <v>316066.19929000002</v>
      </c>
      <c r="I4695">
        <v>329051.12559000001</v>
      </c>
      <c r="J4695">
        <v>344446.96674</v>
      </c>
      <c r="K4695">
        <v>360708.66035000002</v>
      </c>
      <c r="L4695">
        <v>368911.99686000001</v>
      </c>
      <c r="M4695">
        <v>380876.03259000002</v>
      </c>
      <c r="N4695">
        <v>391792.24917000002</v>
      </c>
    </row>
    <row r="4696" spans="1:22" x14ac:dyDescent="0.25">
      <c r="A4696" t="str">
        <f t="shared" si="73"/>
        <v>KnittelfeldGründungsintensitätin % der aktiven Wirtschaftskammermitglieder</v>
      </c>
      <c r="B4696">
        <v>4695</v>
      </c>
      <c r="C4696">
        <v>609</v>
      </c>
      <c r="D4696" t="s">
        <v>238</v>
      </c>
      <c r="E4696" t="s">
        <v>40</v>
      </c>
      <c r="F4696" t="s">
        <v>52</v>
      </c>
      <c r="G4696">
        <v>9.0909090909090899</v>
      </c>
      <c r="H4696">
        <v>8.2580036417430307</v>
      </c>
      <c r="I4696">
        <v>6.8893827514517199</v>
      </c>
      <c r="J4696">
        <v>9.1973830247093904</v>
      </c>
      <c r="K4696">
        <v>5.7875690261239301</v>
      </c>
      <c r="L4696">
        <v>6.8336904255545701</v>
      </c>
      <c r="M4696">
        <v>8.6975400726994394</v>
      </c>
      <c r="N4696">
        <v>7.6031322641197496</v>
      </c>
      <c r="O4696">
        <v>7.7552878744793698</v>
      </c>
    </row>
    <row r="4697" spans="1:22" x14ac:dyDescent="0.25">
      <c r="A4697" t="str">
        <f t="shared" si="73"/>
        <v>KnittelfeldGründungsintensitätje 1.000 Einwohner</v>
      </c>
      <c r="B4697">
        <v>4696</v>
      </c>
      <c r="C4697">
        <v>609</v>
      </c>
      <c r="D4697" t="s">
        <v>238</v>
      </c>
      <c r="E4697" t="s">
        <v>40</v>
      </c>
      <c r="F4697" t="s">
        <v>53</v>
      </c>
      <c r="G4697">
        <v>2.89182554894247</v>
      </c>
      <c r="H4697">
        <v>2.7334028350631998</v>
      </c>
      <c r="I4697">
        <v>2.3691297915447498</v>
      </c>
      <c r="J4697">
        <v>3.18637683758018</v>
      </c>
      <c r="K4697">
        <v>2.0997804531373299</v>
      </c>
      <c r="L4697">
        <v>2.5200412530077498</v>
      </c>
      <c r="M4697">
        <v>3.2318825621386802</v>
      </c>
      <c r="N4697">
        <v>2.96859498640034</v>
      </c>
      <c r="O4697">
        <v>3.0465018695894699</v>
      </c>
    </row>
    <row r="4698" spans="1:22" x14ac:dyDescent="0.25">
      <c r="A4698" t="str">
        <f t="shared" si="73"/>
        <v>KnittelfeldKammermitgliedschaftenAktiv</v>
      </c>
      <c r="B4698">
        <v>4697</v>
      </c>
      <c r="C4698">
        <v>609</v>
      </c>
      <c r="D4698" t="s">
        <v>238</v>
      </c>
      <c r="E4698" t="s">
        <v>39</v>
      </c>
      <c r="F4698" t="s">
        <v>50</v>
      </c>
      <c r="G4698">
        <v>946</v>
      </c>
      <c r="H4698">
        <v>979</v>
      </c>
      <c r="I4698">
        <v>1015</v>
      </c>
      <c r="J4698">
        <v>1020</v>
      </c>
      <c r="K4698">
        <v>1068</v>
      </c>
      <c r="L4698">
        <v>1082</v>
      </c>
      <c r="M4698">
        <v>1087</v>
      </c>
      <c r="N4698">
        <v>1144</v>
      </c>
      <c r="O4698">
        <v>1148</v>
      </c>
      <c r="P4698">
        <v>1146</v>
      </c>
      <c r="Q4698">
        <v>1169</v>
      </c>
      <c r="R4698">
        <v>1171</v>
      </c>
      <c r="S4698">
        <v>1195</v>
      </c>
      <c r="T4698">
        <v>1207</v>
      </c>
    </row>
    <row r="4699" spans="1:22" x14ac:dyDescent="0.25">
      <c r="A4699" t="str">
        <f t="shared" si="73"/>
        <v>KnittelfeldKammermitgliedschaftenInsgesamt</v>
      </c>
      <c r="B4699">
        <v>4698</v>
      </c>
      <c r="C4699">
        <v>609</v>
      </c>
      <c r="D4699" t="s">
        <v>238</v>
      </c>
      <c r="E4699" t="s">
        <v>39</v>
      </c>
      <c r="F4699" t="s">
        <v>48</v>
      </c>
      <c r="G4699">
        <v>1131</v>
      </c>
      <c r="H4699">
        <v>1165</v>
      </c>
      <c r="I4699">
        <v>1208</v>
      </c>
      <c r="J4699">
        <v>1231</v>
      </c>
      <c r="K4699">
        <v>1281</v>
      </c>
      <c r="L4699">
        <v>1295</v>
      </c>
      <c r="M4699">
        <v>1301</v>
      </c>
      <c r="N4699">
        <v>1356</v>
      </c>
      <c r="O4699">
        <v>1356</v>
      </c>
      <c r="P4699">
        <v>1364</v>
      </c>
      <c r="Q4699">
        <v>1382</v>
      </c>
      <c r="R4699">
        <v>1386</v>
      </c>
      <c r="S4699">
        <v>1412</v>
      </c>
      <c r="T4699">
        <v>1419</v>
      </c>
    </row>
    <row r="4700" spans="1:22" x14ac:dyDescent="0.25">
      <c r="A4700" t="str">
        <f t="shared" si="73"/>
        <v>KnittelfeldKammermitgliedschaftenRuhend</v>
      </c>
      <c r="B4700">
        <v>4699</v>
      </c>
      <c r="C4700">
        <v>609</v>
      </c>
      <c r="D4700" t="s">
        <v>238</v>
      </c>
      <c r="E4700" t="s">
        <v>39</v>
      </c>
      <c r="F4700" t="s">
        <v>51</v>
      </c>
      <c r="G4700">
        <v>185</v>
      </c>
      <c r="H4700">
        <v>186</v>
      </c>
      <c r="I4700">
        <v>193</v>
      </c>
      <c r="J4700">
        <v>211</v>
      </c>
      <c r="K4700">
        <v>213</v>
      </c>
      <c r="L4700">
        <v>213</v>
      </c>
      <c r="M4700">
        <v>214</v>
      </c>
      <c r="N4700">
        <v>212</v>
      </c>
      <c r="O4700">
        <v>208</v>
      </c>
      <c r="P4700">
        <v>218</v>
      </c>
      <c r="Q4700">
        <v>213</v>
      </c>
      <c r="R4700">
        <v>215</v>
      </c>
      <c r="S4700">
        <v>217</v>
      </c>
      <c r="T4700">
        <v>212</v>
      </c>
    </row>
    <row r="4701" spans="1:22" x14ac:dyDescent="0.25">
      <c r="A4701" t="str">
        <f t="shared" si="73"/>
        <v>KnittelfeldLehrlinge1. Lehrjahr, männlich</v>
      </c>
      <c r="B4701">
        <v>4700</v>
      </c>
      <c r="C4701">
        <v>609</v>
      </c>
      <c r="D4701" t="s">
        <v>238</v>
      </c>
      <c r="E4701" t="s">
        <v>46</v>
      </c>
      <c r="F4701" t="s">
        <v>65</v>
      </c>
      <c r="G4701">
        <v>109</v>
      </c>
      <c r="H4701">
        <v>100</v>
      </c>
      <c r="I4701">
        <v>111</v>
      </c>
      <c r="J4701">
        <v>128</v>
      </c>
      <c r="K4701">
        <v>118</v>
      </c>
      <c r="L4701">
        <v>127</v>
      </c>
      <c r="M4701">
        <v>123</v>
      </c>
      <c r="N4701">
        <v>102</v>
      </c>
      <c r="O4701">
        <v>92</v>
      </c>
      <c r="P4701">
        <v>104</v>
      </c>
    </row>
    <row r="4702" spans="1:22" x14ac:dyDescent="0.25">
      <c r="A4702" t="str">
        <f t="shared" si="73"/>
        <v>KnittelfeldLehrlinge1. Lehrjahr, weiblich</v>
      </c>
      <c r="B4702">
        <v>4701</v>
      </c>
      <c r="C4702">
        <v>609</v>
      </c>
      <c r="D4702" t="s">
        <v>238</v>
      </c>
      <c r="E4702" t="s">
        <v>46</v>
      </c>
      <c r="F4702" t="s">
        <v>66</v>
      </c>
      <c r="G4702">
        <v>39</v>
      </c>
      <c r="H4702">
        <v>38</v>
      </c>
      <c r="I4702">
        <v>37</v>
      </c>
      <c r="J4702">
        <v>40</v>
      </c>
      <c r="K4702">
        <v>35</v>
      </c>
      <c r="L4702">
        <v>48</v>
      </c>
      <c r="M4702">
        <v>54</v>
      </c>
      <c r="N4702">
        <v>40</v>
      </c>
      <c r="O4702">
        <v>46</v>
      </c>
      <c r="P4702">
        <v>44</v>
      </c>
    </row>
    <row r="4703" spans="1:22" x14ac:dyDescent="0.25">
      <c r="A4703" t="str">
        <f t="shared" si="73"/>
        <v>KnittelfeldLehrlinge2. Lehrjahr, männlich</v>
      </c>
      <c r="B4703">
        <v>4702</v>
      </c>
      <c r="C4703">
        <v>609</v>
      </c>
      <c r="D4703" t="s">
        <v>238</v>
      </c>
      <c r="E4703" t="s">
        <v>46</v>
      </c>
      <c r="F4703" t="s">
        <v>67</v>
      </c>
      <c r="G4703">
        <v>103</v>
      </c>
      <c r="H4703">
        <v>108</v>
      </c>
      <c r="I4703">
        <v>103</v>
      </c>
      <c r="J4703">
        <v>113</v>
      </c>
      <c r="K4703">
        <v>120</v>
      </c>
      <c r="L4703">
        <v>108</v>
      </c>
      <c r="M4703">
        <v>113</v>
      </c>
      <c r="N4703">
        <v>115</v>
      </c>
      <c r="O4703">
        <v>98</v>
      </c>
      <c r="P4703">
        <v>93</v>
      </c>
    </row>
    <row r="4704" spans="1:22" x14ac:dyDescent="0.25">
      <c r="A4704" t="str">
        <f t="shared" si="73"/>
        <v>KnittelfeldLehrlinge2. Lehrjahr, weiblich</v>
      </c>
      <c r="B4704">
        <v>4703</v>
      </c>
      <c r="C4704">
        <v>609</v>
      </c>
      <c r="D4704" t="s">
        <v>238</v>
      </c>
      <c r="E4704" t="s">
        <v>46</v>
      </c>
      <c r="F4704" t="s">
        <v>68</v>
      </c>
      <c r="G4704">
        <v>51</v>
      </c>
      <c r="H4704">
        <v>38</v>
      </c>
      <c r="I4704">
        <v>45</v>
      </c>
      <c r="J4704">
        <v>46</v>
      </c>
      <c r="K4704">
        <v>37</v>
      </c>
      <c r="L4704">
        <v>33</v>
      </c>
      <c r="M4704">
        <v>46</v>
      </c>
      <c r="N4704">
        <v>53</v>
      </c>
      <c r="O4704">
        <v>36</v>
      </c>
      <c r="P4704">
        <v>46</v>
      </c>
    </row>
    <row r="4705" spans="1:16" x14ac:dyDescent="0.25">
      <c r="A4705" t="str">
        <f t="shared" si="73"/>
        <v>KnittelfeldLehrlinge3. Lehrjahr, männlich</v>
      </c>
      <c r="B4705">
        <v>4704</v>
      </c>
      <c r="C4705">
        <v>609</v>
      </c>
      <c r="D4705" t="s">
        <v>238</v>
      </c>
      <c r="E4705" t="s">
        <v>46</v>
      </c>
      <c r="F4705" t="s">
        <v>69</v>
      </c>
      <c r="G4705">
        <v>109</v>
      </c>
      <c r="H4705">
        <v>98</v>
      </c>
      <c r="I4705">
        <v>98</v>
      </c>
      <c r="J4705">
        <v>103</v>
      </c>
      <c r="K4705">
        <v>104</v>
      </c>
      <c r="L4705">
        <v>116</v>
      </c>
      <c r="M4705">
        <v>101</v>
      </c>
      <c r="N4705">
        <v>100</v>
      </c>
      <c r="O4705">
        <v>111</v>
      </c>
      <c r="P4705">
        <v>99</v>
      </c>
    </row>
    <row r="4706" spans="1:16" x14ac:dyDescent="0.25">
      <c r="A4706" t="str">
        <f t="shared" si="73"/>
        <v>KnittelfeldLehrlinge3. Lehrjahr, weiblich</v>
      </c>
      <c r="B4706">
        <v>4705</v>
      </c>
      <c r="C4706">
        <v>609</v>
      </c>
      <c r="D4706" t="s">
        <v>238</v>
      </c>
      <c r="E4706" t="s">
        <v>46</v>
      </c>
      <c r="F4706" t="s">
        <v>70</v>
      </c>
      <c r="G4706">
        <v>45</v>
      </c>
      <c r="H4706">
        <v>48</v>
      </c>
      <c r="I4706">
        <v>36</v>
      </c>
      <c r="J4706">
        <v>41</v>
      </c>
      <c r="K4706">
        <v>42</v>
      </c>
      <c r="L4706">
        <v>36</v>
      </c>
      <c r="M4706">
        <v>34</v>
      </c>
      <c r="N4706">
        <v>42</v>
      </c>
      <c r="O4706">
        <v>53</v>
      </c>
      <c r="P4706">
        <v>32</v>
      </c>
    </row>
    <row r="4707" spans="1:16" x14ac:dyDescent="0.25">
      <c r="A4707" t="str">
        <f t="shared" si="73"/>
        <v>KnittelfeldLehrlinge4. Lehrjahr, männlich</v>
      </c>
      <c r="B4707">
        <v>4706</v>
      </c>
      <c r="C4707">
        <v>609</v>
      </c>
      <c r="D4707" t="s">
        <v>238</v>
      </c>
      <c r="E4707" t="s">
        <v>46</v>
      </c>
      <c r="F4707" t="s">
        <v>71</v>
      </c>
      <c r="G4707">
        <v>76</v>
      </c>
      <c r="H4707">
        <v>68</v>
      </c>
      <c r="I4707">
        <v>55</v>
      </c>
      <c r="J4707">
        <v>63</v>
      </c>
      <c r="K4707">
        <v>71</v>
      </c>
      <c r="L4707">
        <v>67</v>
      </c>
      <c r="M4707">
        <v>82</v>
      </c>
      <c r="N4707">
        <v>68</v>
      </c>
      <c r="O4707">
        <v>71</v>
      </c>
      <c r="P4707">
        <v>76</v>
      </c>
    </row>
    <row r="4708" spans="1:16" x14ac:dyDescent="0.25">
      <c r="A4708" t="str">
        <f t="shared" si="73"/>
        <v>KnittelfeldLehrlinge4. Lehrjahr, weiblich</v>
      </c>
      <c r="B4708">
        <v>4707</v>
      </c>
      <c r="C4708">
        <v>609</v>
      </c>
      <c r="D4708" t="s">
        <v>238</v>
      </c>
      <c r="E4708" t="s">
        <v>46</v>
      </c>
      <c r="F4708" t="s">
        <v>72</v>
      </c>
      <c r="G4708">
        <v>5</v>
      </c>
      <c r="H4708">
        <v>4</v>
      </c>
      <c r="I4708">
        <v>4</v>
      </c>
      <c r="J4708">
        <v>1</v>
      </c>
      <c r="K4708">
        <v>4</v>
      </c>
      <c r="L4708">
        <v>8</v>
      </c>
      <c r="M4708">
        <v>10</v>
      </c>
      <c r="N4708">
        <v>2</v>
      </c>
      <c r="O4708">
        <v>5</v>
      </c>
      <c r="P4708">
        <v>9</v>
      </c>
    </row>
    <row r="4709" spans="1:16" x14ac:dyDescent="0.25">
      <c r="A4709" t="str">
        <f t="shared" si="73"/>
        <v>KnittelfeldLehrlingeFrauen</v>
      </c>
      <c r="B4709">
        <v>4708</v>
      </c>
      <c r="C4709">
        <v>609</v>
      </c>
      <c r="D4709" t="s">
        <v>238</v>
      </c>
      <c r="E4709" t="s">
        <v>46</v>
      </c>
      <c r="F4709" t="s">
        <v>47</v>
      </c>
      <c r="G4709">
        <v>140</v>
      </c>
      <c r="H4709">
        <v>128</v>
      </c>
      <c r="I4709">
        <v>122</v>
      </c>
      <c r="J4709">
        <v>128</v>
      </c>
      <c r="K4709">
        <v>118</v>
      </c>
      <c r="L4709">
        <v>125</v>
      </c>
      <c r="M4709">
        <v>144</v>
      </c>
      <c r="N4709">
        <v>137</v>
      </c>
      <c r="O4709">
        <v>140</v>
      </c>
      <c r="P4709">
        <v>131</v>
      </c>
    </row>
    <row r="4710" spans="1:16" x14ac:dyDescent="0.25">
      <c r="A4710" t="str">
        <f t="shared" si="73"/>
        <v>KnittelfeldLehrlingeInsgesamt</v>
      </c>
      <c r="B4710">
        <v>4709</v>
      </c>
      <c r="C4710">
        <v>609</v>
      </c>
      <c r="D4710" t="s">
        <v>238</v>
      </c>
      <c r="E4710" t="s">
        <v>46</v>
      </c>
      <c r="F4710" t="s">
        <v>48</v>
      </c>
      <c r="G4710">
        <v>537</v>
      </c>
      <c r="H4710">
        <v>502</v>
      </c>
      <c r="I4710">
        <v>489</v>
      </c>
      <c r="J4710">
        <v>535</v>
      </c>
      <c r="K4710">
        <v>531</v>
      </c>
      <c r="L4710">
        <v>543</v>
      </c>
      <c r="M4710">
        <v>563</v>
      </c>
      <c r="N4710">
        <v>522</v>
      </c>
      <c r="O4710">
        <v>512</v>
      </c>
      <c r="P4710">
        <v>503</v>
      </c>
    </row>
    <row r="4711" spans="1:16" x14ac:dyDescent="0.25">
      <c r="A4711" t="str">
        <f t="shared" si="73"/>
        <v>KnittelfeldLehrlingeMänner</v>
      </c>
      <c r="B4711">
        <v>4710</v>
      </c>
      <c r="C4711">
        <v>609</v>
      </c>
      <c r="D4711" t="s">
        <v>238</v>
      </c>
      <c r="E4711" t="s">
        <v>46</v>
      </c>
      <c r="F4711" t="s">
        <v>49</v>
      </c>
      <c r="G4711">
        <v>397</v>
      </c>
      <c r="H4711">
        <v>374</v>
      </c>
      <c r="I4711">
        <v>367</v>
      </c>
      <c r="J4711">
        <v>407</v>
      </c>
      <c r="K4711">
        <v>413</v>
      </c>
      <c r="L4711">
        <v>418</v>
      </c>
      <c r="M4711">
        <v>419</v>
      </c>
      <c r="N4711">
        <v>385</v>
      </c>
      <c r="O4711">
        <v>372</v>
      </c>
      <c r="P4711">
        <v>372</v>
      </c>
    </row>
    <row r="4712" spans="1:16" x14ac:dyDescent="0.25">
      <c r="A4712" t="str">
        <f t="shared" si="73"/>
        <v>KnittelfeldNeugründungenInsgesamt</v>
      </c>
      <c r="B4712">
        <v>4711</v>
      </c>
      <c r="C4712">
        <v>609</v>
      </c>
      <c r="D4712" t="s">
        <v>238</v>
      </c>
      <c r="E4712" t="s">
        <v>41</v>
      </c>
      <c r="F4712" t="s">
        <v>48</v>
      </c>
      <c r="G4712">
        <v>86</v>
      </c>
      <c r="H4712">
        <v>80.845855652664198</v>
      </c>
      <c r="I4712">
        <v>69.927234927234906</v>
      </c>
      <c r="J4712">
        <v>93.813306852035794</v>
      </c>
      <c r="K4712">
        <v>61.8112371990036</v>
      </c>
      <c r="L4712">
        <v>73.940530404500393</v>
      </c>
      <c r="M4712">
        <v>94.542260590242904</v>
      </c>
      <c r="N4712">
        <v>86.979833101529906</v>
      </c>
      <c r="O4712">
        <v>88.875599041533505</v>
      </c>
    </row>
    <row r="4713" spans="1:16" x14ac:dyDescent="0.25">
      <c r="A4713" t="str">
        <f t="shared" si="73"/>
        <v>KnittelfeldPensionisteneinkommenBrutto_Schnitt</v>
      </c>
      <c r="B4713">
        <v>4712</v>
      </c>
      <c r="C4713">
        <v>609</v>
      </c>
      <c r="D4713" t="s">
        <v>238</v>
      </c>
      <c r="E4713" t="s">
        <v>44</v>
      </c>
      <c r="F4713" t="s">
        <v>54</v>
      </c>
      <c r="G4713">
        <v>16805.7143171157</v>
      </c>
      <c r="H4713">
        <v>16570.927299307499</v>
      </c>
      <c r="I4713">
        <v>17056.928700241599</v>
      </c>
      <c r="J4713">
        <v>17490.227888762802</v>
      </c>
      <c r="K4713">
        <v>18123.911591191802</v>
      </c>
      <c r="L4713">
        <v>19316.813530757499</v>
      </c>
      <c r="M4713">
        <v>19621.836897969399</v>
      </c>
      <c r="N4713">
        <v>19948.4613534483</v>
      </c>
    </row>
    <row r="4714" spans="1:16" x14ac:dyDescent="0.25">
      <c r="A4714" t="str">
        <f t="shared" si="73"/>
        <v>KnittelfeldPensionisteneinkommenBruttobezüge 1000 EUR</v>
      </c>
      <c r="B4714">
        <v>4713</v>
      </c>
      <c r="C4714">
        <v>609</v>
      </c>
      <c r="D4714" t="s">
        <v>238</v>
      </c>
      <c r="E4714" t="s">
        <v>44</v>
      </c>
      <c r="F4714" t="s">
        <v>55</v>
      </c>
      <c r="G4714">
        <v>125387.43452</v>
      </c>
      <c r="H4714">
        <v>129220.09108</v>
      </c>
      <c r="I4714">
        <v>134118.63037</v>
      </c>
      <c r="J4714">
        <v>138680.01693000001</v>
      </c>
      <c r="K4714">
        <v>145680.00137000001</v>
      </c>
      <c r="L4714">
        <v>151984.68885999999</v>
      </c>
      <c r="M4714">
        <v>157504.48478</v>
      </c>
      <c r="N4714">
        <v>161981.50618999999</v>
      </c>
    </row>
    <row r="4715" spans="1:16" x14ac:dyDescent="0.25">
      <c r="A4715" t="str">
        <f t="shared" si="73"/>
        <v>KnittelfeldPensionisteneinkommenBruttobezüge Fälle</v>
      </c>
      <c r="B4715">
        <v>4714</v>
      </c>
      <c r="C4715">
        <v>609</v>
      </c>
      <c r="D4715" t="s">
        <v>238</v>
      </c>
      <c r="E4715" t="s">
        <v>44</v>
      </c>
      <c r="F4715" t="s">
        <v>56</v>
      </c>
      <c r="G4715">
        <v>7461</v>
      </c>
      <c r="H4715">
        <v>7798</v>
      </c>
      <c r="I4715">
        <v>7863</v>
      </c>
      <c r="J4715">
        <v>7929</v>
      </c>
      <c r="K4715">
        <v>8038</v>
      </c>
      <c r="L4715">
        <v>7868</v>
      </c>
      <c r="M4715">
        <v>8027</v>
      </c>
      <c r="N4715">
        <v>8120</v>
      </c>
    </row>
    <row r="4716" spans="1:16" x14ac:dyDescent="0.25">
      <c r="A4716" t="str">
        <f t="shared" si="73"/>
        <v>KnittelfeldPensionisteneinkommenLohnsteuer 1000 EUR</v>
      </c>
      <c r="B4716">
        <v>4715</v>
      </c>
      <c r="C4716">
        <v>609</v>
      </c>
      <c r="D4716" t="s">
        <v>238</v>
      </c>
      <c r="E4716" t="s">
        <v>44</v>
      </c>
      <c r="F4716" t="s">
        <v>57</v>
      </c>
      <c r="G4716">
        <v>14160.844880000001</v>
      </c>
      <c r="H4716">
        <v>13428.96132</v>
      </c>
      <c r="I4716">
        <v>14466.914070000001</v>
      </c>
      <c r="J4716">
        <v>15464.52353</v>
      </c>
      <c r="K4716">
        <v>16967.656780000001</v>
      </c>
      <c r="L4716">
        <v>15984.31482</v>
      </c>
      <c r="M4716">
        <v>17164.533289999999</v>
      </c>
      <c r="N4716">
        <v>18229.76499</v>
      </c>
    </row>
    <row r="4717" spans="1:16" x14ac:dyDescent="0.25">
      <c r="A4717" t="str">
        <f t="shared" si="73"/>
        <v>KnittelfeldPensionisteneinkommenLohnsteuer Fälle</v>
      </c>
      <c r="B4717">
        <v>4716</v>
      </c>
      <c r="C4717">
        <v>609</v>
      </c>
      <c r="D4717" t="s">
        <v>238</v>
      </c>
      <c r="E4717" t="s">
        <v>44</v>
      </c>
      <c r="F4717" t="s">
        <v>58</v>
      </c>
      <c r="G4717">
        <v>4331</v>
      </c>
      <c r="H4717">
        <v>4165</v>
      </c>
      <c r="I4717">
        <v>4364</v>
      </c>
      <c r="J4717">
        <v>4673</v>
      </c>
      <c r="K4717">
        <v>4918</v>
      </c>
      <c r="L4717">
        <v>4649</v>
      </c>
      <c r="M4717">
        <v>4861</v>
      </c>
      <c r="N4717">
        <v>4979</v>
      </c>
    </row>
    <row r="4718" spans="1:16" x14ac:dyDescent="0.25">
      <c r="A4718" t="str">
        <f t="shared" si="73"/>
        <v>KnittelfeldPensionisteneinkommenNetto_Schnitt</v>
      </c>
      <c r="B4718">
        <v>4717</v>
      </c>
      <c r="C4718">
        <v>609</v>
      </c>
      <c r="D4718" t="s">
        <v>238</v>
      </c>
      <c r="E4718" t="s">
        <v>44</v>
      </c>
      <c r="F4718" t="s">
        <v>59</v>
      </c>
      <c r="G4718">
        <v>13875.440616539299</v>
      </c>
      <c r="H4718">
        <v>13770.9750179533</v>
      </c>
      <c r="I4718">
        <v>14102.599158082199</v>
      </c>
      <c r="J4718">
        <v>14403.1849527053</v>
      </c>
      <c r="K4718">
        <v>14828.4234896741</v>
      </c>
      <c r="L4718">
        <v>16018.2294979664</v>
      </c>
      <c r="M4718">
        <v>16201.522646069499</v>
      </c>
      <c r="N4718">
        <v>16410.467518472899</v>
      </c>
    </row>
    <row r="4719" spans="1:16" x14ac:dyDescent="0.25">
      <c r="A4719" t="str">
        <f t="shared" si="73"/>
        <v>KnittelfeldPensionisteneinkommenNettobezüge 1000 EUR</v>
      </c>
      <c r="B4719">
        <v>4718</v>
      </c>
      <c r="C4719">
        <v>609</v>
      </c>
      <c r="D4719" t="s">
        <v>238</v>
      </c>
      <c r="E4719" t="s">
        <v>44</v>
      </c>
      <c r="F4719" t="s">
        <v>60</v>
      </c>
      <c r="G4719">
        <v>103524.66244</v>
      </c>
      <c r="H4719">
        <v>107386.06319</v>
      </c>
      <c r="I4719">
        <v>110888.73718</v>
      </c>
      <c r="J4719">
        <v>114202.85348999999</v>
      </c>
      <c r="K4719">
        <v>119190.86801000001</v>
      </c>
      <c r="L4719">
        <v>126031.42969</v>
      </c>
      <c r="M4719">
        <v>130049.62228</v>
      </c>
      <c r="N4719">
        <v>133252.99625</v>
      </c>
    </row>
    <row r="4720" spans="1:16" x14ac:dyDescent="0.25">
      <c r="A4720" t="str">
        <f t="shared" si="73"/>
        <v>KnittelfeldPensionisteneinkommenSV-Beiträge 1000 EUR</v>
      </c>
      <c r="B4720">
        <v>4719</v>
      </c>
      <c r="C4720">
        <v>609</v>
      </c>
      <c r="D4720" t="s">
        <v>238</v>
      </c>
      <c r="E4720" t="s">
        <v>44</v>
      </c>
      <c r="F4720" t="s">
        <v>61</v>
      </c>
      <c r="G4720">
        <v>7701.9272000000001</v>
      </c>
      <c r="H4720">
        <v>8405.0665700000009</v>
      </c>
      <c r="I4720">
        <v>8762.97912</v>
      </c>
      <c r="J4720">
        <v>9012.6399099999999</v>
      </c>
      <c r="K4720">
        <v>9521.4765800000005</v>
      </c>
      <c r="L4720">
        <v>9968.9443499999998</v>
      </c>
      <c r="M4720">
        <v>10290.32921</v>
      </c>
      <c r="N4720">
        <v>10498.74495</v>
      </c>
    </row>
    <row r="4721" spans="1:47" x14ac:dyDescent="0.25">
      <c r="A4721" t="str">
        <f t="shared" si="73"/>
        <v>KnittelfeldPensionisteneinkommenSV-Beiträge Fälle</v>
      </c>
      <c r="B4721">
        <v>4720</v>
      </c>
      <c r="C4721">
        <v>609</v>
      </c>
      <c r="D4721" t="s">
        <v>238</v>
      </c>
      <c r="E4721" t="s">
        <v>44</v>
      </c>
      <c r="F4721" t="s">
        <v>62</v>
      </c>
      <c r="G4721">
        <v>7295</v>
      </c>
      <c r="H4721">
        <v>7374</v>
      </c>
      <c r="I4721">
        <v>7454</v>
      </c>
      <c r="J4721">
        <v>7514</v>
      </c>
      <c r="K4721">
        <v>7625</v>
      </c>
      <c r="L4721">
        <v>7693</v>
      </c>
      <c r="M4721">
        <v>7844</v>
      </c>
      <c r="N4721">
        <v>7942</v>
      </c>
    </row>
    <row r="4722" spans="1:47" x14ac:dyDescent="0.25">
      <c r="A4722" t="str">
        <f t="shared" si="73"/>
        <v>KnittelfeldUnselbstständig BeschäftigteFrauen</v>
      </c>
      <c r="B4722">
        <v>4721</v>
      </c>
      <c r="C4722">
        <v>609</v>
      </c>
      <c r="D4722" t="s">
        <v>238</v>
      </c>
      <c r="E4722" t="s">
        <v>38</v>
      </c>
      <c r="F4722" t="s">
        <v>47</v>
      </c>
      <c r="G4722">
        <v>2135</v>
      </c>
      <c r="H4722">
        <v>2248</v>
      </c>
      <c r="I4722">
        <v>2131</v>
      </c>
      <c r="J4722">
        <v>2287</v>
      </c>
      <c r="K4722">
        <v>2245</v>
      </c>
      <c r="L4722">
        <v>2311</v>
      </c>
      <c r="M4722">
        <v>2198</v>
      </c>
      <c r="N4722">
        <v>2287</v>
      </c>
      <c r="O4722">
        <v>4670</v>
      </c>
      <c r="P4722">
        <v>4957</v>
      </c>
      <c r="Q4722">
        <v>4682</v>
      </c>
      <c r="R4722">
        <v>4778</v>
      </c>
      <c r="S4722">
        <v>4630</v>
      </c>
      <c r="T4722">
        <v>4830</v>
      </c>
      <c r="U4722">
        <v>4806</v>
      </c>
      <c r="V4722">
        <v>5022</v>
      </c>
      <c r="W4722">
        <v>4882</v>
      </c>
    </row>
    <row r="4723" spans="1:47" x14ac:dyDescent="0.25">
      <c r="A4723" t="str">
        <f t="shared" si="73"/>
        <v>KnittelfeldUnselbstständig BeschäftigteInsgesamt</v>
      </c>
      <c r="B4723">
        <v>4722</v>
      </c>
      <c r="C4723">
        <v>609</v>
      </c>
      <c r="D4723" t="s">
        <v>238</v>
      </c>
      <c r="E4723" t="s">
        <v>38</v>
      </c>
      <c r="F4723" t="s">
        <v>48</v>
      </c>
      <c r="G4723">
        <v>5072</v>
      </c>
      <c r="H4723">
        <v>5522</v>
      </c>
      <c r="I4723">
        <v>5045</v>
      </c>
      <c r="J4723">
        <v>5626</v>
      </c>
      <c r="K4723">
        <v>5225</v>
      </c>
      <c r="L4723">
        <v>5617</v>
      </c>
      <c r="M4723">
        <v>5200</v>
      </c>
      <c r="N4723">
        <v>5590</v>
      </c>
      <c r="O4723">
        <v>10748</v>
      </c>
      <c r="P4723">
        <v>11526</v>
      </c>
      <c r="Q4723">
        <v>10649</v>
      </c>
      <c r="R4723">
        <v>11000</v>
      </c>
      <c r="S4723">
        <v>10422</v>
      </c>
      <c r="T4723">
        <v>11116</v>
      </c>
      <c r="U4723">
        <v>10674</v>
      </c>
      <c r="V4723">
        <v>11274</v>
      </c>
      <c r="W4723">
        <v>10789</v>
      </c>
    </row>
    <row r="4724" spans="1:47" x14ac:dyDescent="0.25">
      <c r="A4724" t="str">
        <f t="shared" si="73"/>
        <v>KnittelfeldUnselbstständig BeschäftigteMänner</v>
      </c>
      <c r="B4724">
        <v>4723</v>
      </c>
      <c r="C4724">
        <v>609</v>
      </c>
      <c r="D4724" t="s">
        <v>238</v>
      </c>
      <c r="E4724" t="s">
        <v>38</v>
      </c>
      <c r="F4724" t="s">
        <v>49</v>
      </c>
      <c r="G4724">
        <v>2937</v>
      </c>
      <c r="H4724">
        <v>3274</v>
      </c>
      <c r="I4724">
        <v>2914</v>
      </c>
      <c r="J4724">
        <v>3339</v>
      </c>
      <c r="K4724">
        <v>2980</v>
      </c>
      <c r="L4724">
        <v>3306</v>
      </c>
      <c r="M4724">
        <v>3002</v>
      </c>
      <c r="N4724">
        <v>3303</v>
      </c>
      <c r="O4724">
        <v>6078</v>
      </c>
      <c r="P4724">
        <v>6569</v>
      </c>
      <c r="Q4724">
        <v>5967</v>
      </c>
      <c r="R4724">
        <v>6222</v>
      </c>
      <c r="S4724">
        <v>5792</v>
      </c>
      <c r="T4724">
        <v>6286</v>
      </c>
      <c r="U4724">
        <v>5868</v>
      </c>
      <c r="V4724">
        <v>6252</v>
      </c>
      <c r="W4724">
        <v>5907</v>
      </c>
    </row>
    <row r="4725" spans="1:47" x14ac:dyDescent="0.25">
      <c r="A4725" t="str">
        <f t="shared" si="73"/>
        <v>KnittelfeldWohnbevölkerungInsgesamt</v>
      </c>
      <c r="B4725">
        <v>4724</v>
      </c>
      <c r="C4725">
        <v>609</v>
      </c>
      <c r="D4725" t="s">
        <v>238</v>
      </c>
      <c r="E4725" t="s">
        <v>42</v>
      </c>
      <c r="F4725" t="s">
        <v>48</v>
      </c>
      <c r="G4725">
        <v>29739</v>
      </c>
      <c r="H4725">
        <v>29577</v>
      </c>
      <c r="I4725">
        <v>29516</v>
      </c>
      <c r="J4725">
        <v>29442</v>
      </c>
      <c r="K4725">
        <v>29437</v>
      </c>
      <c r="L4725">
        <v>29341</v>
      </c>
      <c r="M4725">
        <v>29253</v>
      </c>
      <c r="N4725">
        <v>29300</v>
      </c>
      <c r="O4725">
        <v>29173</v>
      </c>
      <c r="P4725">
        <v>29044</v>
      </c>
    </row>
    <row r="4726" spans="1:47" x14ac:dyDescent="0.25">
      <c r="A4726" t="str">
        <f t="shared" si="73"/>
        <v>LeibnitzArbeitnehmereinkommenBrutto_Schnitt</v>
      </c>
      <c r="B4726">
        <v>4725</v>
      </c>
      <c r="C4726">
        <v>610</v>
      </c>
      <c r="D4726" t="s">
        <v>239</v>
      </c>
      <c r="E4726" t="s">
        <v>43</v>
      </c>
      <c r="F4726" t="s">
        <v>54</v>
      </c>
      <c r="G4726">
        <v>22108.596698178699</v>
      </c>
      <c r="H4726">
        <v>22788.195540259301</v>
      </c>
      <c r="I4726">
        <v>23309.857340872499</v>
      </c>
      <c r="J4726">
        <v>24172.710960106098</v>
      </c>
      <c r="K4726">
        <v>24975.596589784</v>
      </c>
      <c r="L4726">
        <v>25177.162720308599</v>
      </c>
      <c r="M4726">
        <v>25476.992903597999</v>
      </c>
      <c r="N4726">
        <v>26358.065059959699</v>
      </c>
      <c r="O4726">
        <v>27093.867727990299</v>
      </c>
      <c r="P4726">
        <v>27846.680837539399</v>
      </c>
      <c r="Q4726">
        <v>28485.7080738187</v>
      </c>
      <c r="R4726">
        <v>29137.807571392299</v>
      </c>
      <c r="S4726">
        <v>30029.555390497299</v>
      </c>
      <c r="T4726">
        <v>30870.097154095401</v>
      </c>
      <c r="U4726">
        <v>32093.475924758801</v>
      </c>
      <c r="V4726">
        <v>32988.261673334397</v>
      </c>
      <c r="W4726">
        <v>33682.986964843403</v>
      </c>
      <c r="X4726">
        <v>35226.3285116115</v>
      </c>
      <c r="Y4726">
        <v>37082.239959927698</v>
      </c>
    </row>
    <row r="4727" spans="1:47" x14ac:dyDescent="0.25">
      <c r="A4727" t="str">
        <f t="shared" si="73"/>
        <v>LeibnitzArbeitnehmereinkommenBruttobezüge 1000 EUR</v>
      </c>
      <c r="B4727">
        <v>4726</v>
      </c>
      <c r="C4727">
        <v>610</v>
      </c>
      <c r="D4727" t="s">
        <v>239</v>
      </c>
      <c r="E4727" t="s">
        <v>43</v>
      </c>
      <c r="F4727" t="s">
        <v>55</v>
      </c>
      <c r="G4727">
        <v>731993.52807999996</v>
      </c>
      <c r="H4727">
        <v>766412.59241000004</v>
      </c>
      <c r="I4727">
        <v>810064.16231000004</v>
      </c>
      <c r="J4727">
        <v>856777.56727</v>
      </c>
      <c r="K4727">
        <v>903092.59709000005</v>
      </c>
      <c r="L4727">
        <v>913679.23511999997</v>
      </c>
      <c r="M4727">
        <v>949553.00251000002</v>
      </c>
      <c r="N4727">
        <v>993488.18824000005</v>
      </c>
      <c r="O4727">
        <v>1029729.53687</v>
      </c>
      <c r="P4727">
        <v>1059287.7390600001</v>
      </c>
      <c r="Q4727">
        <v>1090518.36219</v>
      </c>
      <c r="R4727">
        <v>1148903.75254</v>
      </c>
      <c r="S4727">
        <v>1193885.03366</v>
      </c>
      <c r="T4727">
        <v>1247861.93726</v>
      </c>
      <c r="U4727">
        <v>1313746.43698</v>
      </c>
      <c r="V4727">
        <v>1377029.00703</v>
      </c>
      <c r="W4727">
        <v>1423712.49303</v>
      </c>
      <c r="X4727">
        <v>1501698.38445</v>
      </c>
      <c r="Y4727">
        <v>1600914.46355</v>
      </c>
    </row>
    <row r="4728" spans="1:47" x14ac:dyDescent="0.25">
      <c r="A4728" t="str">
        <f t="shared" si="73"/>
        <v>LeibnitzArbeitnehmereinkommenBruttobezüge Fälle</v>
      </c>
      <c r="B4728">
        <v>4727</v>
      </c>
      <c r="C4728">
        <v>610</v>
      </c>
      <c r="D4728" t="s">
        <v>239</v>
      </c>
      <c r="E4728" t="s">
        <v>43</v>
      </c>
      <c r="F4728" t="s">
        <v>56</v>
      </c>
      <c r="G4728">
        <v>33109</v>
      </c>
      <c r="H4728">
        <v>33632</v>
      </c>
      <c r="I4728">
        <v>34752</v>
      </c>
      <c r="J4728">
        <v>35444</v>
      </c>
      <c r="K4728">
        <v>36159</v>
      </c>
      <c r="L4728">
        <v>36290</v>
      </c>
      <c r="M4728">
        <v>37271</v>
      </c>
      <c r="N4728">
        <v>37692</v>
      </c>
      <c r="O4728">
        <v>38006</v>
      </c>
      <c r="P4728">
        <v>38040</v>
      </c>
      <c r="Q4728">
        <v>38283</v>
      </c>
      <c r="R4728">
        <v>39430</v>
      </c>
      <c r="S4728">
        <v>39757</v>
      </c>
      <c r="T4728">
        <v>40423</v>
      </c>
      <c r="U4728">
        <v>40935</v>
      </c>
      <c r="V4728">
        <v>41743</v>
      </c>
      <c r="W4728">
        <v>42268</v>
      </c>
      <c r="X4728">
        <v>42630</v>
      </c>
      <c r="Y4728">
        <v>43172</v>
      </c>
    </row>
    <row r="4729" spans="1:47" x14ac:dyDescent="0.25">
      <c r="A4729" t="str">
        <f t="shared" si="73"/>
        <v>LeibnitzArbeitnehmereinkommenLohnsteuer 1000 EUR</v>
      </c>
      <c r="B4729">
        <v>4728</v>
      </c>
      <c r="C4729">
        <v>610</v>
      </c>
      <c r="D4729" t="s">
        <v>239</v>
      </c>
      <c r="E4729" t="s">
        <v>43</v>
      </c>
      <c r="F4729" t="s">
        <v>57</v>
      </c>
      <c r="G4729">
        <v>91404.479930000001</v>
      </c>
      <c r="H4729">
        <v>92648.000050000002</v>
      </c>
      <c r="I4729">
        <v>101017.23727</v>
      </c>
      <c r="J4729">
        <v>110564.00009</v>
      </c>
      <c r="K4729">
        <v>120634.32911999999</v>
      </c>
      <c r="L4729">
        <v>110291.16398</v>
      </c>
      <c r="M4729">
        <v>116354.19906</v>
      </c>
      <c r="N4729">
        <v>126040.4042</v>
      </c>
      <c r="O4729">
        <v>135666.19716000001</v>
      </c>
      <c r="P4729">
        <v>143824.87169999999</v>
      </c>
      <c r="Q4729">
        <v>151532.9816</v>
      </c>
      <c r="R4729">
        <v>165014.79256</v>
      </c>
      <c r="S4729">
        <v>145263.82965999999</v>
      </c>
      <c r="T4729">
        <v>156084.60784000001</v>
      </c>
      <c r="U4729">
        <v>169100.70759999999</v>
      </c>
      <c r="V4729">
        <v>175497.31602999999</v>
      </c>
      <c r="W4729">
        <v>171868.56881999999</v>
      </c>
      <c r="X4729">
        <v>191218.73963</v>
      </c>
      <c r="Y4729">
        <v>200745.37481000001</v>
      </c>
    </row>
    <row r="4730" spans="1:47" x14ac:dyDescent="0.25">
      <c r="A4730" t="str">
        <f t="shared" si="73"/>
        <v>LeibnitzArbeitnehmereinkommenLohnsteuer Fälle</v>
      </c>
      <c r="B4730">
        <v>4729</v>
      </c>
      <c r="C4730">
        <v>610</v>
      </c>
      <c r="D4730" t="s">
        <v>239</v>
      </c>
      <c r="E4730" t="s">
        <v>43</v>
      </c>
      <c r="F4730" t="s">
        <v>58</v>
      </c>
      <c r="G4730">
        <v>26554</v>
      </c>
      <c r="H4730">
        <v>26273</v>
      </c>
      <c r="I4730">
        <v>27376</v>
      </c>
      <c r="J4730">
        <v>28166</v>
      </c>
      <c r="K4730">
        <v>29362</v>
      </c>
      <c r="L4730">
        <v>28679</v>
      </c>
      <c r="M4730">
        <v>29569</v>
      </c>
      <c r="N4730">
        <v>30450</v>
      </c>
      <c r="O4730">
        <v>30965</v>
      </c>
      <c r="P4730">
        <v>31298</v>
      </c>
      <c r="Q4730">
        <v>31641</v>
      </c>
      <c r="R4730">
        <v>32807</v>
      </c>
      <c r="S4730">
        <v>33060</v>
      </c>
      <c r="T4730">
        <v>33790</v>
      </c>
      <c r="U4730">
        <v>34848</v>
      </c>
      <c r="V4730">
        <v>36123</v>
      </c>
      <c r="W4730">
        <v>36854</v>
      </c>
      <c r="X4730">
        <v>37515</v>
      </c>
      <c r="Y4730">
        <v>38311</v>
      </c>
    </row>
    <row r="4731" spans="1:47" x14ac:dyDescent="0.25">
      <c r="A4731" t="str">
        <f t="shared" si="73"/>
        <v>LeibnitzArbeitnehmereinkommenNetto_Schnitt</v>
      </c>
      <c r="B4731">
        <v>4730</v>
      </c>
      <c r="C4731">
        <v>610</v>
      </c>
      <c r="D4731" t="s">
        <v>239</v>
      </c>
      <c r="E4731" t="s">
        <v>43</v>
      </c>
      <c r="F4731" t="s">
        <v>59</v>
      </c>
      <c r="G4731">
        <v>15724.9505077169</v>
      </c>
      <c r="H4731">
        <v>16294.4009699096</v>
      </c>
      <c r="I4731">
        <v>16588.098072341199</v>
      </c>
      <c r="J4731">
        <v>17117.012755614502</v>
      </c>
      <c r="K4731">
        <v>17630.5406396748</v>
      </c>
      <c r="L4731">
        <v>18158.739195646202</v>
      </c>
      <c r="M4731">
        <v>18305.4488728502</v>
      </c>
      <c r="N4731">
        <v>18824.879993102</v>
      </c>
      <c r="O4731">
        <v>19228.819147239901</v>
      </c>
      <c r="P4731">
        <v>19633.609736855899</v>
      </c>
      <c r="Q4731">
        <v>19987.443923673702</v>
      </c>
      <c r="R4731">
        <v>20288.973558711601</v>
      </c>
      <c r="S4731">
        <v>21559.2742307015</v>
      </c>
      <c r="T4731">
        <v>22052.652868416499</v>
      </c>
      <c r="U4731">
        <v>22815.609334066201</v>
      </c>
      <c r="V4731">
        <v>23511.288951441002</v>
      </c>
      <c r="W4731">
        <v>24267.1451570928</v>
      </c>
      <c r="X4731">
        <v>25148.426138400198</v>
      </c>
      <c r="Y4731">
        <v>26580.725379412601</v>
      </c>
    </row>
    <row r="4732" spans="1:47" x14ac:dyDescent="0.25">
      <c r="A4732" t="str">
        <f t="shared" si="73"/>
        <v>LeibnitzArbeitnehmereinkommenNettobezüge 1000 EUR</v>
      </c>
      <c r="B4732">
        <v>4731</v>
      </c>
      <c r="C4732">
        <v>610</v>
      </c>
      <c r="D4732" t="s">
        <v>239</v>
      </c>
      <c r="E4732" t="s">
        <v>43</v>
      </c>
      <c r="F4732" t="s">
        <v>60</v>
      </c>
      <c r="G4732">
        <v>520637.38636</v>
      </c>
      <c r="H4732">
        <v>548013.29342</v>
      </c>
      <c r="I4732">
        <v>576469.58421</v>
      </c>
      <c r="J4732">
        <v>606695.40011000005</v>
      </c>
      <c r="K4732">
        <v>637502.71898999996</v>
      </c>
      <c r="L4732">
        <v>658980.64541</v>
      </c>
      <c r="M4732">
        <v>682262.38494000002</v>
      </c>
      <c r="N4732">
        <v>709547.37670000002</v>
      </c>
      <c r="O4732">
        <v>730810.50051000004</v>
      </c>
      <c r="P4732">
        <v>746862.51439000003</v>
      </c>
      <c r="Q4732">
        <v>765179.31573000003</v>
      </c>
      <c r="R4732">
        <v>799994.22742000001</v>
      </c>
      <c r="S4732">
        <v>857132.06559000001</v>
      </c>
      <c r="T4732">
        <v>891434.38690000004</v>
      </c>
      <c r="U4732">
        <v>933956.96808999998</v>
      </c>
      <c r="V4732">
        <v>981431.73470000003</v>
      </c>
      <c r="W4732">
        <v>1025723.6915</v>
      </c>
      <c r="X4732">
        <v>1072077.40628</v>
      </c>
      <c r="Y4732">
        <v>1147543.07608</v>
      </c>
    </row>
    <row r="4733" spans="1:47" x14ac:dyDescent="0.25">
      <c r="A4733" t="str">
        <f t="shared" si="73"/>
        <v>LeibnitzArbeitnehmereinkommenSV-Beiträge 1000 EUR</v>
      </c>
      <c r="B4733">
        <v>4732</v>
      </c>
      <c r="C4733">
        <v>610</v>
      </c>
      <c r="D4733" t="s">
        <v>239</v>
      </c>
      <c r="E4733" t="s">
        <v>43</v>
      </c>
      <c r="F4733" t="s">
        <v>61</v>
      </c>
      <c r="G4733">
        <v>119951.66179</v>
      </c>
      <c r="H4733">
        <v>125751.29893999999</v>
      </c>
      <c r="I4733">
        <v>132577.34083</v>
      </c>
      <c r="J4733">
        <v>139518.16707</v>
      </c>
      <c r="K4733">
        <v>144955.54897999999</v>
      </c>
      <c r="L4733">
        <v>144407.42572999999</v>
      </c>
      <c r="M4733">
        <v>150936.41850999999</v>
      </c>
      <c r="N4733">
        <v>157900.40734000001</v>
      </c>
      <c r="O4733">
        <v>163252.83919999999</v>
      </c>
      <c r="P4733">
        <v>168600.35297000001</v>
      </c>
      <c r="Q4733">
        <v>173806.06486000001</v>
      </c>
      <c r="R4733">
        <v>183894.73256</v>
      </c>
      <c r="S4733">
        <v>191489.13841000001</v>
      </c>
      <c r="T4733">
        <v>200342.94252000001</v>
      </c>
      <c r="U4733">
        <v>210688.76128999999</v>
      </c>
      <c r="V4733">
        <v>220099.95629999999</v>
      </c>
      <c r="W4733">
        <v>226120.23271000001</v>
      </c>
      <c r="X4733">
        <v>238402.23853999999</v>
      </c>
      <c r="Y4733">
        <v>252626.01266000001</v>
      </c>
    </row>
    <row r="4734" spans="1:47" x14ac:dyDescent="0.25">
      <c r="A4734" t="str">
        <f t="shared" si="73"/>
        <v>LeibnitzArbeitnehmereinkommenSV-Beiträge Fälle</v>
      </c>
      <c r="B4734">
        <v>4733</v>
      </c>
      <c r="C4734">
        <v>610</v>
      </c>
      <c r="D4734" t="s">
        <v>239</v>
      </c>
      <c r="E4734" t="s">
        <v>43</v>
      </c>
      <c r="F4734" t="s">
        <v>62</v>
      </c>
      <c r="G4734">
        <v>31672</v>
      </c>
      <c r="H4734">
        <v>32197</v>
      </c>
      <c r="I4734">
        <v>33180</v>
      </c>
      <c r="J4734">
        <v>33792</v>
      </c>
      <c r="K4734">
        <v>34369</v>
      </c>
      <c r="L4734">
        <v>34223</v>
      </c>
      <c r="M4734">
        <v>35040</v>
      </c>
      <c r="N4734">
        <v>35645</v>
      </c>
      <c r="O4734">
        <v>35848</v>
      </c>
      <c r="P4734">
        <v>35889</v>
      </c>
      <c r="Q4734">
        <v>36037</v>
      </c>
      <c r="R4734">
        <v>37163</v>
      </c>
      <c r="S4734">
        <v>37457</v>
      </c>
      <c r="T4734">
        <v>38084</v>
      </c>
      <c r="U4734">
        <v>38728</v>
      </c>
      <c r="V4734">
        <v>39494</v>
      </c>
      <c r="W4734">
        <v>40043</v>
      </c>
      <c r="X4734">
        <v>40571</v>
      </c>
      <c r="Y4734">
        <v>41146</v>
      </c>
    </row>
    <row r="4735" spans="1:47" x14ac:dyDescent="0.25">
      <c r="A4735" t="str">
        <f t="shared" si="73"/>
        <v>LeibnitzArbeitsloseFrauen</v>
      </c>
      <c r="B4735">
        <v>4734</v>
      </c>
      <c r="C4735">
        <v>610</v>
      </c>
      <c r="D4735" t="s">
        <v>239</v>
      </c>
      <c r="E4735" t="s">
        <v>36</v>
      </c>
      <c r="F4735" t="s">
        <v>47</v>
      </c>
      <c r="G4735">
        <v>1084</v>
      </c>
      <c r="H4735">
        <v>842</v>
      </c>
      <c r="I4735">
        <v>1252</v>
      </c>
      <c r="J4735">
        <v>1006</v>
      </c>
      <c r="K4735">
        <v>1252</v>
      </c>
      <c r="L4735">
        <v>1014</v>
      </c>
      <c r="M4735">
        <v>1317</v>
      </c>
      <c r="N4735">
        <v>1056</v>
      </c>
      <c r="O4735">
        <v>1252</v>
      </c>
      <c r="P4735">
        <v>1060</v>
      </c>
      <c r="Q4735">
        <v>1489</v>
      </c>
      <c r="R4735">
        <v>1247</v>
      </c>
      <c r="S4735">
        <v>1556</v>
      </c>
      <c r="T4735">
        <v>1191</v>
      </c>
      <c r="U4735">
        <v>1446</v>
      </c>
      <c r="V4735">
        <v>1157</v>
      </c>
      <c r="W4735">
        <v>1471</v>
      </c>
      <c r="X4735">
        <v>1119</v>
      </c>
      <c r="Y4735">
        <v>1539</v>
      </c>
      <c r="Z4735">
        <v>1258</v>
      </c>
      <c r="AA4735">
        <v>1573</v>
      </c>
      <c r="AB4735">
        <v>1229</v>
      </c>
      <c r="AC4735">
        <v>1679</v>
      </c>
      <c r="AD4735">
        <v>1393</v>
      </c>
      <c r="AE4735">
        <v>1715</v>
      </c>
      <c r="AF4735">
        <v>1317</v>
      </c>
      <c r="AG4735">
        <v>1635</v>
      </c>
      <c r="AH4735">
        <v>1266</v>
      </c>
      <c r="AI4735">
        <v>1366</v>
      </c>
      <c r="AJ4735">
        <v>1062</v>
      </c>
      <c r="AK4735">
        <v>1306</v>
      </c>
      <c r="AL4735">
        <v>1140</v>
      </c>
      <c r="AM4735">
        <v>1357</v>
      </c>
      <c r="AN4735">
        <v>1482</v>
      </c>
      <c r="AO4735">
        <v>1739</v>
      </c>
      <c r="AP4735">
        <v>1151</v>
      </c>
      <c r="AQ4735">
        <v>1202</v>
      </c>
      <c r="AR4735">
        <v>1035</v>
      </c>
      <c r="AS4735">
        <v>1175</v>
      </c>
      <c r="AT4735">
        <v>1102</v>
      </c>
      <c r="AU4735">
        <v>1245</v>
      </c>
    </row>
    <row r="4736" spans="1:47" x14ac:dyDescent="0.25">
      <c r="A4736" t="str">
        <f t="shared" si="73"/>
        <v>LeibnitzArbeitsloseInsgesamt</v>
      </c>
      <c r="B4736">
        <v>4735</v>
      </c>
      <c r="C4736">
        <v>610</v>
      </c>
      <c r="D4736" t="s">
        <v>239</v>
      </c>
      <c r="E4736" t="s">
        <v>36</v>
      </c>
      <c r="F4736" t="s">
        <v>48</v>
      </c>
      <c r="G4736">
        <v>3854</v>
      </c>
      <c r="H4736">
        <v>1641</v>
      </c>
      <c r="I4736">
        <v>4116</v>
      </c>
      <c r="J4736">
        <v>1907</v>
      </c>
      <c r="K4736">
        <v>4280</v>
      </c>
      <c r="L4736">
        <v>1926</v>
      </c>
      <c r="M4736">
        <v>4008</v>
      </c>
      <c r="N4736">
        <v>1964</v>
      </c>
      <c r="O4736">
        <v>3893</v>
      </c>
      <c r="P4736">
        <v>1951</v>
      </c>
      <c r="Q4736">
        <v>4391</v>
      </c>
      <c r="R4736">
        <v>2547</v>
      </c>
      <c r="S4736">
        <v>4626</v>
      </c>
      <c r="T4736">
        <v>2202</v>
      </c>
      <c r="U4736">
        <v>4259</v>
      </c>
      <c r="V4736">
        <v>2116</v>
      </c>
      <c r="W4736">
        <v>4309</v>
      </c>
      <c r="X4736">
        <v>2124</v>
      </c>
      <c r="Y4736">
        <v>4540</v>
      </c>
      <c r="Z4736">
        <v>2457</v>
      </c>
      <c r="AA4736">
        <v>4612</v>
      </c>
      <c r="AB4736">
        <v>2463</v>
      </c>
      <c r="AC4736">
        <v>4936</v>
      </c>
      <c r="AD4736">
        <v>2774</v>
      </c>
      <c r="AE4736">
        <v>4908</v>
      </c>
      <c r="AF4736">
        <v>2533</v>
      </c>
      <c r="AG4736">
        <v>4781</v>
      </c>
      <c r="AH4736">
        <v>2338</v>
      </c>
      <c r="AI4736">
        <v>3907</v>
      </c>
      <c r="AJ4736">
        <v>1958</v>
      </c>
      <c r="AK4736">
        <v>3723</v>
      </c>
      <c r="AL4736">
        <v>2041</v>
      </c>
      <c r="AM4736">
        <v>3634</v>
      </c>
      <c r="AN4736">
        <v>2743</v>
      </c>
      <c r="AO4736">
        <v>4312</v>
      </c>
      <c r="AP4736">
        <v>2119</v>
      </c>
      <c r="AQ4736">
        <v>3275</v>
      </c>
      <c r="AR4736">
        <v>1991</v>
      </c>
      <c r="AS4736">
        <v>3311</v>
      </c>
      <c r="AT4736">
        <v>2070</v>
      </c>
      <c r="AU4736">
        <v>3601</v>
      </c>
    </row>
    <row r="4737" spans="1:47" x14ac:dyDescent="0.25">
      <c r="A4737" t="str">
        <f t="shared" si="73"/>
        <v>LeibnitzArbeitsloseMänner</v>
      </c>
      <c r="B4737">
        <v>4736</v>
      </c>
      <c r="C4737">
        <v>610</v>
      </c>
      <c r="D4737" t="s">
        <v>239</v>
      </c>
      <c r="E4737" t="s">
        <v>36</v>
      </c>
      <c r="F4737" t="s">
        <v>49</v>
      </c>
      <c r="G4737">
        <v>2770</v>
      </c>
      <c r="H4737">
        <v>799</v>
      </c>
      <c r="I4737">
        <v>2864</v>
      </c>
      <c r="J4737">
        <v>901</v>
      </c>
      <c r="K4737">
        <v>3028</v>
      </c>
      <c r="L4737">
        <v>912</v>
      </c>
      <c r="M4737">
        <v>2691</v>
      </c>
      <c r="N4737">
        <v>908</v>
      </c>
      <c r="O4737">
        <v>2641</v>
      </c>
      <c r="P4737">
        <v>891</v>
      </c>
      <c r="Q4737">
        <v>2902</v>
      </c>
      <c r="R4737">
        <v>1300</v>
      </c>
      <c r="S4737">
        <v>3070</v>
      </c>
      <c r="T4737">
        <v>1011</v>
      </c>
      <c r="U4737">
        <v>2813</v>
      </c>
      <c r="V4737">
        <v>959</v>
      </c>
      <c r="W4737">
        <v>2838</v>
      </c>
      <c r="X4737">
        <v>1005</v>
      </c>
      <c r="Y4737">
        <v>3001</v>
      </c>
      <c r="Z4737">
        <v>1199</v>
      </c>
      <c r="AA4737">
        <v>3039</v>
      </c>
      <c r="AB4737">
        <v>1234</v>
      </c>
      <c r="AC4737">
        <v>3257</v>
      </c>
      <c r="AD4737">
        <v>1381</v>
      </c>
      <c r="AE4737">
        <v>3193</v>
      </c>
      <c r="AF4737">
        <v>1216</v>
      </c>
      <c r="AG4737">
        <v>3146</v>
      </c>
      <c r="AH4737">
        <v>1072</v>
      </c>
      <c r="AI4737">
        <v>2541</v>
      </c>
      <c r="AJ4737">
        <v>896</v>
      </c>
      <c r="AK4737">
        <v>2417</v>
      </c>
      <c r="AL4737">
        <v>901</v>
      </c>
      <c r="AM4737">
        <v>2277</v>
      </c>
      <c r="AN4737">
        <v>1261</v>
      </c>
      <c r="AO4737">
        <v>2573</v>
      </c>
      <c r="AP4737">
        <v>968</v>
      </c>
      <c r="AQ4737">
        <v>2073</v>
      </c>
      <c r="AR4737">
        <v>956</v>
      </c>
      <c r="AS4737">
        <v>2136</v>
      </c>
      <c r="AT4737">
        <v>968</v>
      </c>
      <c r="AU4737">
        <v>2356</v>
      </c>
    </row>
    <row r="4738" spans="1:47" x14ac:dyDescent="0.25">
      <c r="A4738" t="str">
        <f t="shared" si="73"/>
        <v>Leibnitzarbeitslose AusländerFrauen</v>
      </c>
      <c r="B4738">
        <v>4737</v>
      </c>
      <c r="C4738">
        <v>610</v>
      </c>
      <c r="D4738" t="s">
        <v>239</v>
      </c>
      <c r="E4738" t="s">
        <v>37</v>
      </c>
      <c r="F4738" t="s">
        <v>47</v>
      </c>
      <c r="G4738">
        <v>59</v>
      </c>
      <c r="H4738">
        <v>46</v>
      </c>
      <c r="I4738">
        <v>69</v>
      </c>
      <c r="J4738">
        <v>59</v>
      </c>
      <c r="K4738">
        <v>80</v>
      </c>
      <c r="L4738">
        <v>65</v>
      </c>
      <c r="M4738">
        <v>97</v>
      </c>
      <c r="N4738">
        <v>67</v>
      </c>
      <c r="O4738">
        <v>87</v>
      </c>
      <c r="P4738">
        <v>75</v>
      </c>
      <c r="Q4738">
        <v>116</v>
      </c>
      <c r="R4738">
        <v>85</v>
      </c>
      <c r="S4738">
        <v>127</v>
      </c>
      <c r="T4738">
        <v>77</v>
      </c>
      <c r="U4738">
        <v>118</v>
      </c>
      <c r="V4738">
        <v>90</v>
      </c>
      <c r="W4738">
        <v>128</v>
      </c>
      <c r="X4738">
        <v>86</v>
      </c>
      <c r="Y4738">
        <v>148</v>
      </c>
      <c r="Z4738">
        <v>121</v>
      </c>
      <c r="AA4738">
        <v>172</v>
      </c>
      <c r="AB4738">
        <v>119</v>
      </c>
      <c r="AC4738">
        <v>191</v>
      </c>
      <c r="AD4738">
        <v>168</v>
      </c>
      <c r="AE4738">
        <v>218</v>
      </c>
      <c r="AF4738">
        <v>172</v>
      </c>
      <c r="AG4738">
        <v>230</v>
      </c>
      <c r="AH4738">
        <v>168</v>
      </c>
      <c r="AI4738">
        <v>228</v>
      </c>
      <c r="AJ4738">
        <v>150</v>
      </c>
      <c r="AK4738">
        <v>199</v>
      </c>
      <c r="AL4738">
        <v>163</v>
      </c>
      <c r="AM4738">
        <v>234</v>
      </c>
      <c r="AN4738">
        <v>240</v>
      </c>
      <c r="AO4738">
        <v>324</v>
      </c>
      <c r="AP4738">
        <v>203</v>
      </c>
      <c r="AQ4738">
        <v>210</v>
      </c>
      <c r="AR4738">
        <v>191</v>
      </c>
      <c r="AS4738">
        <v>223</v>
      </c>
      <c r="AT4738">
        <v>217</v>
      </c>
      <c r="AU4738">
        <v>278</v>
      </c>
    </row>
    <row r="4739" spans="1:47" x14ac:dyDescent="0.25">
      <c r="A4739" t="str">
        <f t="shared" ref="A4739:A4802" si="74">D4739&amp;E4739&amp;F4739</f>
        <v>Leibnitzarbeitslose AusländerInsgesamt</v>
      </c>
      <c r="B4739">
        <v>4738</v>
      </c>
      <c r="C4739">
        <v>610</v>
      </c>
      <c r="D4739" t="s">
        <v>239</v>
      </c>
      <c r="E4739" t="s">
        <v>37</v>
      </c>
      <c r="F4739" t="s">
        <v>48</v>
      </c>
      <c r="G4739">
        <v>234</v>
      </c>
      <c r="H4739">
        <v>111</v>
      </c>
      <c r="I4739">
        <v>256</v>
      </c>
      <c r="J4739">
        <v>134</v>
      </c>
      <c r="K4739">
        <v>295</v>
      </c>
      <c r="L4739">
        <v>148</v>
      </c>
      <c r="M4739">
        <v>315</v>
      </c>
      <c r="N4739">
        <v>158</v>
      </c>
      <c r="O4739">
        <v>278</v>
      </c>
      <c r="P4739">
        <v>146</v>
      </c>
      <c r="Q4739">
        <v>312</v>
      </c>
      <c r="R4739">
        <v>202</v>
      </c>
      <c r="S4739">
        <v>329</v>
      </c>
      <c r="T4739">
        <v>168</v>
      </c>
      <c r="U4739">
        <v>282</v>
      </c>
      <c r="V4739">
        <v>172</v>
      </c>
      <c r="W4739">
        <v>319</v>
      </c>
      <c r="X4739">
        <v>179</v>
      </c>
      <c r="Y4739">
        <v>365</v>
      </c>
      <c r="Z4739">
        <v>230</v>
      </c>
      <c r="AA4739">
        <v>436</v>
      </c>
      <c r="AB4739">
        <v>255</v>
      </c>
      <c r="AC4739">
        <v>496</v>
      </c>
      <c r="AD4739">
        <v>342</v>
      </c>
      <c r="AE4739">
        <v>560</v>
      </c>
      <c r="AF4739">
        <v>342</v>
      </c>
      <c r="AG4739">
        <v>572</v>
      </c>
      <c r="AH4739">
        <v>309</v>
      </c>
      <c r="AI4739">
        <v>493</v>
      </c>
      <c r="AJ4739">
        <v>274</v>
      </c>
      <c r="AK4739">
        <v>487</v>
      </c>
      <c r="AL4739">
        <v>314</v>
      </c>
      <c r="AM4739">
        <v>547</v>
      </c>
      <c r="AN4739">
        <v>464</v>
      </c>
      <c r="AO4739">
        <v>721</v>
      </c>
      <c r="AP4739">
        <v>352</v>
      </c>
      <c r="AQ4739">
        <v>546</v>
      </c>
      <c r="AR4739">
        <v>357</v>
      </c>
      <c r="AS4739">
        <v>586</v>
      </c>
      <c r="AT4739">
        <v>401</v>
      </c>
      <c r="AU4739">
        <v>709</v>
      </c>
    </row>
    <row r="4740" spans="1:47" x14ac:dyDescent="0.25">
      <c r="A4740" t="str">
        <f t="shared" si="74"/>
        <v>Leibnitzarbeitslose AusländerMänner</v>
      </c>
      <c r="B4740">
        <v>4739</v>
      </c>
      <c r="C4740">
        <v>610</v>
      </c>
      <c r="D4740" t="s">
        <v>239</v>
      </c>
      <c r="E4740" t="s">
        <v>37</v>
      </c>
      <c r="F4740" t="s">
        <v>49</v>
      </c>
      <c r="G4740">
        <v>175</v>
      </c>
      <c r="H4740">
        <v>65</v>
      </c>
      <c r="I4740">
        <v>187</v>
      </c>
      <c r="J4740">
        <v>75</v>
      </c>
      <c r="K4740">
        <v>215</v>
      </c>
      <c r="L4740">
        <v>83</v>
      </c>
      <c r="M4740">
        <v>218</v>
      </c>
      <c r="N4740">
        <v>91</v>
      </c>
      <c r="O4740">
        <v>191</v>
      </c>
      <c r="P4740">
        <v>71</v>
      </c>
      <c r="Q4740">
        <v>196</v>
      </c>
      <c r="R4740">
        <v>117</v>
      </c>
      <c r="S4740">
        <v>202</v>
      </c>
      <c r="T4740">
        <v>91</v>
      </c>
      <c r="U4740">
        <v>164</v>
      </c>
      <c r="V4740">
        <v>82</v>
      </c>
      <c r="W4740">
        <v>191</v>
      </c>
      <c r="X4740">
        <v>93</v>
      </c>
      <c r="Y4740">
        <v>217</v>
      </c>
      <c r="Z4740">
        <v>109</v>
      </c>
      <c r="AA4740">
        <v>264</v>
      </c>
      <c r="AB4740">
        <v>136</v>
      </c>
      <c r="AC4740">
        <v>305</v>
      </c>
      <c r="AD4740">
        <v>174</v>
      </c>
      <c r="AE4740">
        <v>342</v>
      </c>
      <c r="AF4740">
        <v>170</v>
      </c>
      <c r="AG4740">
        <v>342</v>
      </c>
      <c r="AH4740">
        <v>141</v>
      </c>
      <c r="AI4740">
        <v>265</v>
      </c>
      <c r="AJ4740">
        <v>124</v>
      </c>
      <c r="AK4740">
        <v>288</v>
      </c>
      <c r="AL4740">
        <v>151</v>
      </c>
      <c r="AM4740">
        <v>313</v>
      </c>
      <c r="AN4740">
        <v>224</v>
      </c>
      <c r="AO4740">
        <v>397</v>
      </c>
      <c r="AP4740">
        <v>149</v>
      </c>
      <c r="AQ4740">
        <v>336</v>
      </c>
      <c r="AR4740">
        <v>166</v>
      </c>
      <c r="AS4740">
        <v>363</v>
      </c>
      <c r="AT4740">
        <v>184</v>
      </c>
      <c r="AU4740">
        <v>431</v>
      </c>
    </row>
    <row r="4741" spans="1:47" x14ac:dyDescent="0.25">
      <c r="A4741" t="str">
        <f t="shared" si="74"/>
        <v>LeibnitzArbeitsstättenInsgesamt</v>
      </c>
      <c r="B4741">
        <v>4740</v>
      </c>
      <c r="C4741">
        <v>610</v>
      </c>
      <c r="D4741" t="s">
        <v>239</v>
      </c>
      <c r="E4741" t="s">
        <v>476</v>
      </c>
      <c r="F4741" t="s">
        <v>48</v>
      </c>
      <c r="G4741">
        <v>8106</v>
      </c>
      <c r="H4741">
        <v>8240</v>
      </c>
      <c r="I4741">
        <v>8374</v>
      </c>
    </row>
    <row r="4742" spans="1:47" x14ac:dyDescent="0.25">
      <c r="A4742" t="str">
        <f t="shared" si="74"/>
        <v>LeibnitzBeschäftigte in den ArbeitsstättenInsgesamt</v>
      </c>
      <c r="B4742">
        <v>4741</v>
      </c>
      <c r="C4742">
        <v>610</v>
      </c>
      <c r="D4742" t="s">
        <v>239</v>
      </c>
      <c r="E4742" t="s">
        <v>477</v>
      </c>
      <c r="F4742" t="s">
        <v>48</v>
      </c>
      <c r="G4742">
        <v>35052</v>
      </c>
      <c r="H4742">
        <v>34441</v>
      </c>
      <c r="I4742">
        <v>35759</v>
      </c>
    </row>
    <row r="4743" spans="1:47" x14ac:dyDescent="0.25">
      <c r="A4743" t="str">
        <f t="shared" si="74"/>
        <v>LeibnitzGesamteinkommenBruttobezüge Gesamt</v>
      </c>
      <c r="B4743">
        <v>4742</v>
      </c>
      <c r="C4743">
        <v>610</v>
      </c>
      <c r="D4743" t="s">
        <v>239</v>
      </c>
      <c r="E4743" t="s">
        <v>45</v>
      </c>
      <c r="F4743" t="s">
        <v>63</v>
      </c>
      <c r="G4743">
        <v>958716.93977000006</v>
      </c>
      <c r="H4743">
        <v>1001502.9837099999</v>
      </c>
      <c r="I4743">
        <v>1053087.9856400001</v>
      </c>
      <c r="J4743">
        <v>1110930.76712</v>
      </c>
      <c r="K4743">
        <v>1173651.0558199999</v>
      </c>
      <c r="L4743">
        <v>1198630.3670600001</v>
      </c>
      <c r="M4743">
        <v>1253027.65543</v>
      </c>
      <c r="N4743">
        <v>1308497.49532</v>
      </c>
      <c r="O4743">
        <v>1363648.90601</v>
      </c>
      <c r="P4743">
        <v>1410469.40912</v>
      </c>
      <c r="Q4743">
        <v>1459366.3814000001</v>
      </c>
      <c r="R4743">
        <v>1535901.73367</v>
      </c>
      <c r="S4743">
        <v>1588866.8832700001</v>
      </c>
      <c r="T4743">
        <v>1655377.6724400001</v>
      </c>
      <c r="U4743">
        <v>1739163.5361599999</v>
      </c>
      <c r="V4743">
        <v>1825042.36087</v>
      </c>
      <c r="W4743">
        <v>1912819.4299099999</v>
      </c>
      <c r="X4743">
        <v>2022594.3514099999</v>
      </c>
      <c r="Y4743">
        <v>2154046.2843200001</v>
      </c>
    </row>
    <row r="4744" spans="1:47" x14ac:dyDescent="0.25">
      <c r="A4744" t="str">
        <f t="shared" si="74"/>
        <v>LeibnitzGesamteinkommenNettobezüge Gesamt</v>
      </c>
      <c r="B4744">
        <v>4743</v>
      </c>
      <c r="C4744">
        <v>610</v>
      </c>
      <c r="D4744" t="s">
        <v>239</v>
      </c>
      <c r="E4744" t="s">
        <v>45</v>
      </c>
      <c r="F4744" t="s">
        <v>64</v>
      </c>
      <c r="G4744">
        <v>716280.76466999995</v>
      </c>
      <c r="H4744">
        <v>751510.52425999998</v>
      </c>
      <c r="I4744">
        <v>786120.32371000003</v>
      </c>
      <c r="J4744">
        <v>825236.96527000004</v>
      </c>
      <c r="K4744">
        <v>868797.79163999995</v>
      </c>
      <c r="L4744">
        <v>904882.06865999999</v>
      </c>
      <c r="M4744">
        <v>942527.36259999999</v>
      </c>
      <c r="N4744">
        <v>978710.48968999996</v>
      </c>
      <c r="O4744">
        <v>1014522.3285300001</v>
      </c>
      <c r="P4744">
        <v>1044251.65238</v>
      </c>
      <c r="Q4744">
        <v>1075907.2668300001</v>
      </c>
      <c r="R4744">
        <v>1124411.8171099999</v>
      </c>
      <c r="S4744">
        <v>1195853.32547</v>
      </c>
      <c r="T4744">
        <v>1239761.83167</v>
      </c>
      <c r="U4744">
        <v>1296088.4606699999</v>
      </c>
      <c r="V4744">
        <v>1360845.78204</v>
      </c>
      <c r="W4744">
        <v>1442569.67132</v>
      </c>
      <c r="X4744">
        <v>1513664.4320499999</v>
      </c>
      <c r="Y4744">
        <v>1617646.1357700001</v>
      </c>
    </row>
    <row r="4745" spans="1:47" x14ac:dyDescent="0.25">
      <c r="A4745" t="str">
        <f t="shared" si="74"/>
        <v>LeibnitzGründungsintensitätin % der aktiven Wirtschaftskammermitglieder</v>
      </c>
      <c r="B4745">
        <v>4744</v>
      </c>
      <c r="C4745">
        <v>610</v>
      </c>
      <c r="D4745" t="s">
        <v>239</v>
      </c>
      <c r="E4745" t="s">
        <v>40</v>
      </c>
      <c r="F4745" t="s">
        <v>52</v>
      </c>
      <c r="G4745">
        <v>8.3302342878393496</v>
      </c>
      <c r="H4745">
        <v>11.3633632350973</v>
      </c>
      <c r="I4745">
        <v>9.0217539871519108</v>
      </c>
      <c r="J4745">
        <v>8.3058393874457792</v>
      </c>
      <c r="K4745">
        <v>6.7003882250429996</v>
      </c>
      <c r="L4745">
        <v>6.7039706770315997</v>
      </c>
      <c r="M4745">
        <v>8.5801762688670404</v>
      </c>
      <c r="N4745">
        <v>7.4968307813726103</v>
      </c>
      <c r="O4745">
        <v>8.1939452276859406</v>
      </c>
      <c r="P4745">
        <v>7.3667067201966301</v>
      </c>
      <c r="Q4745">
        <v>7.2853173721144397</v>
      </c>
      <c r="R4745">
        <v>8.7860740881908406</v>
      </c>
      <c r="S4745">
        <v>8.3534844276659808</v>
      </c>
      <c r="T4745">
        <v>8.4042179714123399</v>
      </c>
      <c r="U4745">
        <v>8.9829976328529195</v>
      </c>
      <c r="V4745">
        <v>8.9146469968387798</v>
      </c>
      <c r="W4745">
        <v>7.7989949748743701</v>
      </c>
      <c r="X4745">
        <v>8.1644583008573708</v>
      </c>
      <c r="Y4745">
        <v>7.4401958937653001</v>
      </c>
      <c r="Z4745">
        <v>7.4330317544793303</v>
      </c>
      <c r="AA4745">
        <v>7.0781330141904597</v>
      </c>
      <c r="AB4745">
        <v>6.8174204355108898</v>
      </c>
    </row>
    <row r="4746" spans="1:47" x14ac:dyDescent="0.25">
      <c r="A4746" t="str">
        <f t="shared" si="74"/>
        <v>LeibnitzGründungsintensitätje 1.000 Einwohner</v>
      </c>
      <c r="B4746">
        <v>4745</v>
      </c>
      <c r="C4746">
        <v>610</v>
      </c>
      <c r="D4746" t="s">
        <v>239</v>
      </c>
      <c r="E4746" t="s">
        <v>40</v>
      </c>
      <c r="F4746" t="s">
        <v>53</v>
      </c>
      <c r="G4746">
        <v>2.9766650720246601</v>
      </c>
      <c r="H4746">
        <v>3.3543263839825999</v>
      </c>
      <c r="I4746">
        <v>3.4358396287631301</v>
      </c>
      <c r="J4746">
        <v>3.31235510604037</v>
      </c>
      <c r="K4746">
        <v>2.8024137661680002</v>
      </c>
      <c r="L4746">
        <v>2.8707664385601501</v>
      </c>
      <c r="M4746">
        <v>3.7482081599909201</v>
      </c>
      <c r="N4746">
        <v>3.40614376090556</v>
      </c>
      <c r="O4746">
        <v>3.8088382027735399</v>
      </c>
      <c r="P4746">
        <v>3.5656884990432798</v>
      </c>
      <c r="Q4746">
        <v>3.6255667286222901</v>
      </c>
      <c r="R4746">
        <v>4.46237637792734</v>
      </c>
      <c r="S4746">
        <v>4.44558233421317</v>
      </c>
      <c r="T4746">
        <v>4.58711992846046</v>
      </c>
      <c r="U4746">
        <v>5.0220386446472798</v>
      </c>
      <c r="V4746">
        <v>5.17443851837354</v>
      </c>
      <c r="W4746">
        <v>4.72963089375396</v>
      </c>
      <c r="X4746">
        <v>5.0797730468939397</v>
      </c>
      <c r="Y4746">
        <v>4.6604370192080804</v>
      </c>
      <c r="Z4746">
        <v>4.9124205688559597</v>
      </c>
      <c r="AA4746">
        <v>4.8030628226695304</v>
      </c>
      <c r="AB4746">
        <v>4.6786449172902902</v>
      </c>
    </row>
    <row r="4747" spans="1:47" x14ac:dyDescent="0.25">
      <c r="A4747" t="str">
        <f t="shared" si="74"/>
        <v>LeibnitzKammermitgliedschaftenAktiv</v>
      </c>
      <c r="B4747">
        <v>4746</v>
      </c>
      <c r="C4747">
        <v>610</v>
      </c>
      <c r="D4747" t="s">
        <v>239</v>
      </c>
      <c r="E4747" t="s">
        <v>39</v>
      </c>
      <c r="F4747" t="s">
        <v>50</v>
      </c>
      <c r="G4747">
        <v>2689</v>
      </c>
      <c r="H4747">
        <v>2795</v>
      </c>
      <c r="I4747">
        <v>2890</v>
      </c>
      <c r="J4747">
        <v>3040</v>
      </c>
      <c r="K4747">
        <v>3199</v>
      </c>
      <c r="L4747">
        <v>3279</v>
      </c>
      <c r="M4747">
        <v>3352</v>
      </c>
      <c r="N4747">
        <v>3494</v>
      </c>
      <c r="O4747">
        <v>3554</v>
      </c>
      <c r="P4747">
        <v>3583</v>
      </c>
      <c r="Q4747">
        <v>3691</v>
      </c>
      <c r="R4747">
        <v>3741</v>
      </c>
      <c r="S4747">
        <v>3799</v>
      </c>
      <c r="T4747">
        <v>3850</v>
      </c>
      <c r="U4747">
        <v>3956</v>
      </c>
      <c r="V4747">
        <v>3945</v>
      </c>
      <c r="W4747">
        <v>4122</v>
      </c>
      <c r="X4747">
        <v>4139</v>
      </c>
      <c r="Y4747">
        <v>4315</v>
      </c>
      <c r="Z4747">
        <v>4391</v>
      </c>
      <c r="AA4747">
        <v>4529</v>
      </c>
      <c r="AB4747">
        <v>4546</v>
      </c>
      <c r="AC4747">
        <v>4691</v>
      </c>
      <c r="AD4747">
        <v>4745</v>
      </c>
      <c r="AE4747">
        <v>4926</v>
      </c>
      <c r="AF4747">
        <v>4975</v>
      </c>
      <c r="AG4747">
        <v>5112</v>
      </c>
      <c r="AH4747">
        <v>5132</v>
      </c>
      <c r="AI4747">
        <v>5266</v>
      </c>
      <c r="AJ4747">
        <v>5309</v>
      </c>
      <c r="AK4747">
        <v>5513</v>
      </c>
      <c r="AL4747">
        <v>5637</v>
      </c>
      <c r="AM4747">
        <v>5782</v>
      </c>
      <c r="AN4747">
        <v>5849</v>
      </c>
      <c r="AO4747">
        <v>5972</v>
      </c>
      <c r="AP4747">
        <v>5970</v>
      </c>
      <c r="AQ4747">
        <v>6111</v>
      </c>
      <c r="AR4747">
        <v>6149</v>
      </c>
    </row>
    <row r="4748" spans="1:47" x14ac:dyDescent="0.25">
      <c r="A4748" t="str">
        <f t="shared" si="74"/>
        <v>LeibnitzKammermitgliedschaftenInsgesamt</v>
      </c>
      <c r="B4748">
        <v>4747</v>
      </c>
      <c r="C4748">
        <v>610</v>
      </c>
      <c r="D4748" t="s">
        <v>239</v>
      </c>
      <c r="E4748" t="s">
        <v>39</v>
      </c>
      <c r="F4748" t="s">
        <v>48</v>
      </c>
      <c r="G4748">
        <v>3248</v>
      </c>
      <c r="H4748">
        <v>3392</v>
      </c>
      <c r="I4748">
        <v>3545</v>
      </c>
      <c r="J4748">
        <v>3701</v>
      </c>
      <c r="K4748">
        <v>3878</v>
      </c>
      <c r="L4748">
        <v>3959</v>
      </c>
      <c r="M4748">
        <v>4018</v>
      </c>
      <c r="N4748">
        <v>4221</v>
      </c>
      <c r="O4748">
        <v>4264</v>
      </c>
      <c r="P4748">
        <v>4352</v>
      </c>
      <c r="Q4748">
        <v>4434</v>
      </c>
      <c r="R4748">
        <v>4528</v>
      </c>
      <c r="S4748">
        <v>4570</v>
      </c>
      <c r="T4748">
        <v>4677</v>
      </c>
      <c r="U4748">
        <v>4762</v>
      </c>
      <c r="V4748">
        <v>4806</v>
      </c>
      <c r="W4748">
        <v>4945</v>
      </c>
      <c r="X4748">
        <v>5024</v>
      </c>
      <c r="Y4748">
        <v>5150</v>
      </c>
      <c r="Z4748">
        <v>5309</v>
      </c>
      <c r="AA4748">
        <v>5424</v>
      </c>
      <c r="AB4748">
        <v>5475</v>
      </c>
      <c r="AC4748">
        <v>5583</v>
      </c>
      <c r="AD4748">
        <v>5687</v>
      </c>
      <c r="AE4748">
        <v>5852</v>
      </c>
      <c r="AF4748">
        <v>5951</v>
      </c>
      <c r="AG4748">
        <v>6059</v>
      </c>
      <c r="AH4748">
        <v>6112</v>
      </c>
      <c r="AI4748">
        <v>6203</v>
      </c>
      <c r="AJ4748">
        <v>6290</v>
      </c>
      <c r="AK4748">
        <v>6545</v>
      </c>
      <c r="AL4748">
        <v>6690</v>
      </c>
      <c r="AM4748">
        <v>6835</v>
      </c>
      <c r="AN4748">
        <v>6898</v>
      </c>
      <c r="AO4748">
        <v>6998</v>
      </c>
      <c r="AP4748">
        <v>7000</v>
      </c>
      <c r="AQ4748">
        <v>7073</v>
      </c>
      <c r="AR4748">
        <v>7119</v>
      </c>
    </row>
    <row r="4749" spans="1:47" x14ac:dyDescent="0.25">
      <c r="A4749" t="str">
        <f t="shared" si="74"/>
        <v>LeibnitzKammermitgliedschaftenRuhend</v>
      </c>
      <c r="B4749">
        <v>4748</v>
      </c>
      <c r="C4749">
        <v>610</v>
      </c>
      <c r="D4749" t="s">
        <v>239</v>
      </c>
      <c r="E4749" t="s">
        <v>39</v>
      </c>
      <c r="F4749" t="s">
        <v>51</v>
      </c>
      <c r="G4749">
        <v>559</v>
      </c>
      <c r="H4749">
        <v>597</v>
      </c>
      <c r="I4749">
        <v>655</v>
      </c>
      <c r="J4749">
        <v>661</v>
      </c>
      <c r="K4749">
        <v>679</v>
      </c>
      <c r="L4749">
        <v>680</v>
      </c>
      <c r="M4749">
        <v>666</v>
      </c>
      <c r="N4749">
        <v>727</v>
      </c>
      <c r="O4749">
        <v>710</v>
      </c>
      <c r="P4749">
        <v>769</v>
      </c>
      <c r="Q4749">
        <v>743</v>
      </c>
      <c r="R4749">
        <v>787</v>
      </c>
      <c r="S4749">
        <v>771</v>
      </c>
      <c r="T4749">
        <v>827</v>
      </c>
      <c r="U4749">
        <v>806</v>
      </c>
      <c r="V4749">
        <v>861</v>
      </c>
      <c r="W4749">
        <v>823</v>
      </c>
      <c r="X4749">
        <v>885</v>
      </c>
      <c r="Y4749">
        <v>835</v>
      </c>
      <c r="Z4749">
        <v>918</v>
      </c>
      <c r="AA4749">
        <v>895</v>
      </c>
      <c r="AB4749">
        <v>929</v>
      </c>
      <c r="AC4749">
        <v>892</v>
      </c>
      <c r="AD4749">
        <v>942</v>
      </c>
      <c r="AE4749">
        <v>926</v>
      </c>
      <c r="AF4749">
        <v>976</v>
      </c>
      <c r="AG4749">
        <v>947</v>
      </c>
      <c r="AH4749">
        <v>980</v>
      </c>
      <c r="AI4749">
        <v>937</v>
      </c>
      <c r="AJ4749">
        <v>981</v>
      </c>
      <c r="AK4749">
        <v>1032</v>
      </c>
      <c r="AL4749">
        <v>1053</v>
      </c>
      <c r="AM4749">
        <v>1053</v>
      </c>
      <c r="AN4749">
        <v>1049</v>
      </c>
      <c r="AO4749">
        <v>1026</v>
      </c>
      <c r="AP4749">
        <v>1030</v>
      </c>
      <c r="AQ4749">
        <v>962</v>
      </c>
      <c r="AR4749">
        <v>970</v>
      </c>
    </row>
    <row r="4750" spans="1:47" x14ac:dyDescent="0.25">
      <c r="A4750" t="str">
        <f t="shared" si="74"/>
        <v>LeibnitzLehrlinge1. Lehrjahr, männlich</v>
      </c>
      <c r="B4750">
        <v>4749</v>
      </c>
      <c r="C4750">
        <v>610</v>
      </c>
      <c r="D4750" t="s">
        <v>239</v>
      </c>
      <c r="E4750" t="s">
        <v>46</v>
      </c>
      <c r="F4750" t="s">
        <v>65</v>
      </c>
      <c r="G4750">
        <v>213</v>
      </c>
      <c r="H4750">
        <v>227</v>
      </c>
      <c r="I4750">
        <v>197</v>
      </c>
      <c r="J4750">
        <v>220</v>
      </c>
      <c r="K4750">
        <v>242</v>
      </c>
      <c r="L4750">
        <v>221</v>
      </c>
      <c r="M4750">
        <v>273</v>
      </c>
      <c r="N4750">
        <v>222</v>
      </c>
      <c r="O4750">
        <v>197</v>
      </c>
      <c r="P4750">
        <v>204</v>
      </c>
      <c r="Q4750">
        <v>187</v>
      </c>
      <c r="R4750">
        <v>175</v>
      </c>
      <c r="S4750">
        <v>175</v>
      </c>
      <c r="T4750">
        <v>169</v>
      </c>
      <c r="U4750">
        <v>160</v>
      </c>
      <c r="V4750">
        <v>181</v>
      </c>
      <c r="W4750">
        <v>212</v>
      </c>
      <c r="X4750">
        <v>186</v>
      </c>
      <c r="Y4750">
        <v>197</v>
      </c>
      <c r="Z4750">
        <v>200</v>
      </c>
      <c r="AA4750">
        <v>188</v>
      </c>
      <c r="AB4750">
        <v>190</v>
      </c>
    </row>
    <row r="4751" spans="1:47" x14ac:dyDescent="0.25">
      <c r="A4751" t="str">
        <f t="shared" si="74"/>
        <v>LeibnitzLehrlinge1. Lehrjahr, weiblich</v>
      </c>
      <c r="B4751">
        <v>4750</v>
      </c>
      <c r="C4751">
        <v>610</v>
      </c>
      <c r="D4751" t="s">
        <v>239</v>
      </c>
      <c r="E4751" t="s">
        <v>46</v>
      </c>
      <c r="F4751" t="s">
        <v>66</v>
      </c>
      <c r="G4751">
        <v>101</v>
      </c>
      <c r="H4751">
        <v>98</v>
      </c>
      <c r="I4751">
        <v>92</v>
      </c>
      <c r="J4751">
        <v>99</v>
      </c>
      <c r="K4751">
        <v>109</v>
      </c>
      <c r="L4751">
        <v>118</v>
      </c>
      <c r="M4751">
        <v>117</v>
      </c>
      <c r="N4751">
        <v>88</v>
      </c>
      <c r="O4751">
        <v>109</v>
      </c>
      <c r="P4751">
        <v>111</v>
      </c>
      <c r="Q4751">
        <v>107</v>
      </c>
      <c r="R4751">
        <v>103</v>
      </c>
      <c r="S4751">
        <v>94</v>
      </c>
      <c r="T4751">
        <v>91</v>
      </c>
      <c r="U4751">
        <v>76</v>
      </c>
      <c r="V4751">
        <v>64</v>
      </c>
      <c r="W4751">
        <v>90</v>
      </c>
      <c r="X4751">
        <v>89</v>
      </c>
      <c r="Y4751">
        <v>90</v>
      </c>
      <c r="Z4751">
        <v>101</v>
      </c>
      <c r="AA4751">
        <v>98</v>
      </c>
      <c r="AB4751">
        <v>69</v>
      </c>
    </row>
    <row r="4752" spans="1:47" x14ac:dyDescent="0.25">
      <c r="A4752" t="str">
        <f t="shared" si="74"/>
        <v>LeibnitzLehrlinge2. Lehrjahr, männlich</v>
      </c>
      <c r="B4752">
        <v>4751</v>
      </c>
      <c r="C4752">
        <v>610</v>
      </c>
      <c r="D4752" t="s">
        <v>239</v>
      </c>
      <c r="E4752" t="s">
        <v>46</v>
      </c>
      <c r="F4752" t="s">
        <v>67</v>
      </c>
      <c r="G4752">
        <v>212</v>
      </c>
      <c r="H4752">
        <v>213</v>
      </c>
      <c r="I4752">
        <v>224</v>
      </c>
      <c r="J4752">
        <v>209</v>
      </c>
      <c r="K4752">
        <v>213</v>
      </c>
      <c r="L4752">
        <v>230</v>
      </c>
      <c r="M4752">
        <v>209</v>
      </c>
      <c r="N4752">
        <v>252</v>
      </c>
      <c r="O4752">
        <v>208</v>
      </c>
      <c r="P4752">
        <v>198</v>
      </c>
      <c r="Q4752">
        <v>190</v>
      </c>
      <c r="R4752">
        <v>182</v>
      </c>
      <c r="S4752">
        <v>169</v>
      </c>
      <c r="T4752">
        <v>171</v>
      </c>
      <c r="U4752">
        <v>161</v>
      </c>
      <c r="V4752">
        <v>154</v>
      </c>
      <c r="W4752">
        <v>174</v>
      </c>
      <c r="X4752">
        <v>181</v>
      </c>
      <c r="Y4752">
        <v>179</v>
      </c>
      <c r="Z4752">
        <v>190</v>
      </c>
      <c r="AA4752">
        <v>197</v>
      </c>
      <c r="AB4752">
        <v>158</v>
      </c>
    </row>
    <row r="4753" spans="1:28" x14ac:dyDescent="0.25">
      <c r="A4753" t="str">
        <f t="shared" si="74"/>
        <v>LeibnitzLehrlinge2. Lehrjahr, weiblich</v>
      </c>
      <c r="B4753">
        <v>4752</v>
      </c>
      <c r="C4753">
        <v>610</v>
      </c>
      <c r="D4753" t="s">
        <v>239</v>
      </c>
      <c r="E4753" t="s">
        <v>46</v>
      </c>
      <c r="F4753" t="s">
        <v>68</v>
      </c>
      <c r="G4753">
        <v>93</v>
      </c>
      <c r="H4753">
        <v>113</v>
      </c>
      <c r="I4753">
        <v>106</v>
      </c>
      <c r="J4753">
        <v>112</v>
      </c>
      <c r="K4753">
        <v>109</v>
      </c>
      <c r="L4753">
        <v>111</v>
      </c>
      <c r="M4753">
        <v>125</v>
      </c>
      <c r="N4753">
        <v>121</v>
      </c>
      <c r="O4753">
        <v>113</v>
      </c>
      <c r="P4753">
        <v>103</v>
      </c>
      <c r="Q4753">
        <v>117</v>
      </c>
      <c r="R4753">
        <v>100</v>
      </c>
      <c r="S4753">
        <v>85</v>
      </c>
      <c r="T4753">
        <v>76</v>
      </c>
      <c r="U4753">
        <v>84</v>
      </c>
      <c r="V4753">
        <v>90</v>
      </c>
      <c r="W4753">
        <v>68</v>
      </c>
      <c r="X4753">
        <v>79</v>
      </c>
      <c r="Y4753">
        <v>85</v>
      </c>
      <c r="Z4753">
        <v>89</v>
      </c>
      <c r="AA4753">
        <v>98</v>
      </c>
      <c r="AB4753">
        <v>91</v>
      </c>
    </row>
    <row r="4754" spans="1:28" x14ac:dyDescent="0.25">
      <c r="A4754" t="str">
        <f t="shared" si="74"/>
        <v>LeibnitzLehrlinge3. Lehrjahr, männlich</v>
      </c>
      <c r="B4754">
        <v>4753</v>
      </c>
      <c r="C4754">
        <v>610</v>
      </c>
      <c r="D4754" t="s">
        <v>239</v>
      </c>
      <c r="E4754" t="s">
        <v>46</v>
      </c>
      <c r="F4754" t="s">
        <v>69</v>
      </c>
      <c r="G4754">
        <v>252</v>
      </c>
      <c r="H4754">
        <v>209</v>
      </c>
      <c r="I4754">
        <v>208</v>
      </c>
      <c r="J4754">
        <v>219</v>
      </c>
      <c r="K4754">
        <v>202</v>
      </c>
      <c r="L4754">
        <v>212</v>
      </c>
      <c r="M4754">
        <v>227</v>
      </c>
      <c r="N4754">
        <v>208</v>
      </c>
      <c r="O4754">
        <v>245</v>
      </c>
      <c r="P4754">
        <v>208</v>
      </c>
      <c r="Q4754">
        <v>190</v>
      </c>
      <c r="R4754">
        <v>187</v>
      </c>
      <c r="S4754">
        <v>174</v>
      </c>
      <c r="T4754">
        <v>170</v>
      </c>
      <c r="U4754">
        <v>161</v>
      </c>
      <c r="V4754">
        <v>150</v>
      </c>
      <c r="W4754">
        <v>141</v>
      </c>
      <c r="X4754">
        <v>155</v>
      </c>
      <c r="Y4754">
        <v>170</v>
      </c>
      <c r="Z4754">
        <v>158</v>
      </c>
      <c r="AA4754">
        <v>166</v>
      </c>
      <c r="AB4754">
        <v>167</v>
      </c>
    </row>
    <row r="4755" spans="1:28" x14ac:dyDescent="0.25">
      <c r="A4755" t="str">
        <f t="shared" si="74"/>
        <v>LeibnitzLehrlinge3. Lehrjahr, weiblich</v>
      </c>
      <c r="B4755">
        <v>4754</v>
      </c>
      <c r="C4755">
        <v>610</v>
      </c>
      <c r="D4755" t="s">
        <v>239</v>
      </c>
      <c r="E4755" t="s">
        <v>46</v>
      </c>
      <c r="F4755" t="s">
        <v>70</v>
      </c>
      <c r="G4755">
        <v>107</v>
      </c>
      <c r="H4755">
        <v>83</v>
      </c>
      <c r="I4755">
        <v>103</v>
      </c>
      <c r="J4755">
        <v>99</v>
      </c>
      <c r="K4755">
        <v>105</v>
      </c>
      <c r="L4755">
        <v>99</v>
      </c>
      <c r="M4755">
        <v>103</v>
      </c>
      <c r="N4755">
        <v>111</v>
      </c>
      <c r="O4755">
        <v>108</v>
      </c>
      <c r="P4755">
        <v>95</v>
      </c>
      <c r="Q4755">
        <v>90</v>
      </c>
      <c r="R4755">
        <v>94</v>
      </c>
      <c r="S4755">
        <v>85</v>
      </c>
      <c r="T4755">
        <v>80</v>
      </c>
      <c r="U4755">
        <v>64</v>
      </c>
      <c r="V4755">
        <v>70</v>
      </c>
      <c r="W4755">
        <v>73</v>
      </c>
      <c r="X4755">
        <v>53</v>
      </c>
      <c r="Y4755">
        <v>70</v>
      </c>
      <c r="Z4755">
        <v>80</v>
      </c>
      <c r="AA4755">
        <v>81</v>
      </c>
      <c r="AB4755">
        <v>90</v>
      </c>
    </row>
    <row r="4756" spans="1:28" x14ac:dyDescent="0.25">
      <c r="A4756" t="str">
        <f t="shared" si="74"/>
        <v>LeibnitzLehrlinge4. Lehrjahr, männlich</v>
      </c>
      <c r="B4756">
        <v>4755</v>
      </c>
      <c r="C4756">
        <v>610</v>
      </c>
      <c r="D4756" t="s">
        <v>239</v>
      </c>
      <c r="E4756" t="s">
        <v>46</v>
      </c>
      <c r="F4756" t="s">
        <v>71</v>
      </c>
      <c r="G4756">
        <v>84</v>
      </c>
      <c r="H4756">
        <v>111</v>
      </c>
      <c r="I4756">
        <v>98</v>
      </c>
      <c r="J4756">
        <v>95</v>
      </c>
      <c r="K4756">
        <v>109</v>
      </c>
      <c r="L4756">
        <v>100</v>
      </c>
      <c r="M4756">
        <v>93</v>
      </c>
      <c r="N4756">
        <v>102</v>
      </c>
      <c r="O4756">
        <v>107</v>
      </c>
      <c r="P4756">
        <v>131</v>
      </c>
      <c r="Q4756">
        <v>91</v>
      </c>
      <c r="R4756">
        <v>79</v>
      </c>
      <c r="S4756">
        <v>72</v>
      </c>
      <c r="T4756">
        <v>98</v>
      </c>
      <c r="U4756">
        <v>74</v>
      </c>
      <c r="V4756">
        <v>89</v>
      </c>
      <c r="W4756">
        <v>94</v>
      </c>
      <c r="X4756">
        <v>81</v>
      </c>
      <c r="Y4756">
        <v>91</v>
      </c>
      <c r="Z4756">
        <v>99</v>
      </c>
      <c r="AA4756">
        <v>82</v>
      </c>
      <c r="AB4756">
        <v>96</v>
      </c>
    </row>
    <row r="4757" spans="1:28" x14ac:dyDescent="0.25">
      <c r="A4757" t="str">
        <f t="shared" si="74"/>
        <v>LeibnitzLehrlinge4. Lehrjahr, weiblich</v>
      </c>
      <c r="B4757">
        <v>4756</v>
      </c>
      <c r="C4757">
        <v>610</v>
      </c>
      <c r="D4757" t="s">
        <v>239</v>
      </c>
      <c r="E4757" t="s">
        <v>46</v>
      </c>
      <c r="F4757" t="s">
        <v>72</v>
      </c>
      <c r="G4757">
        <v>15</v>
      </c>
      <c r="H4757">
        <v>14</v>
      </c>
      <c r="I4757">
        <v>11</v>
      </c>
      <c r="J4757">
        <v>10</v>
      </c>
      <c r="K4757">
        <v>8</v>
      </c>
      <c r="L4757">
        <v>7</v>
      </c>
      <c r="M4757">
        <v>13</v>
      </c>
      <c r="N4757">
        <v>18</v>
      </c>
      <c r="O4757">
        <v>11</v>
      </c>
      <c r="P4757">
        <v>10</v>
      </c>
      <c r="Q4757">
        <v>11</v>
      </c>
      <c r="R4757">
        <v>11</v>
      </c>
      <c r="S4757">
        <v>7</v>
      </c>
      <c r="T4757">
        <v>5</v>
      </c>
      <c r="U4757">
        <v>6</v>
      </c>
      <c r="V4757">
        <v>7</v>
      </c>
      <c r="W4757">
        <v>7</v>
      </c>
      <c r="X4757">
        <v>4</v>
      </c>
      <c r="Y4757">
        <v>3</v>
      </c>
      <c r="Z4757">
        <v>10</v>
      </c>
      <c r="AA4757">
        <v>11</v>
      </c>
      <c r="AB4757">
        <v>8</v>
      </c>
    </row>
    <row r="4758" spans="1:28" x14ac:dyDescent="0.25">
      <c r="A4758" t="str">
        <f t="shared" si="74"/>
        <v>LeibnitzLehrlingeFrauen</v>
      </c>
      <c r="B4758">
        <v>4757</v>
      </c>
      <c r="C4758">
        <v>610</v>
      </c>
      <c r="D4758" t="s">
        <v>239</v>
      </c>
      <c r="E4758" t="s">
        <v>46</v>
      </c>
      <c r="F4758" t="s">
        <v>47</v>
      </c>
      <c r="G4758">
        <v>316</v>
      </c>
      <c r="H4758">
        <v>308</v>
      </c>
      <c r="I4758">
        <v>312</v>
      </c>
      <c r="J4758">
        <v>320</v>
      </c>
      <c r="K4758">
        <v>331</v>
      </c>
      <c r="L4758">
        <v>335</v>
      </c>
      <c r="M4758">
        <v>358</v>
      </c>
      <c r="N4758">
        <v>338</v>
      </c>
      <c r="O4758">
        <v>341</v>
      </c>
      <c r="P4758">
        <v>319</v>
      </c>
      <c r="Q4758">
        <v>325</v>
      </c>
      <c r="R4758">
        <v>308</v>
      </c>
      <c r="S4758">
        <v>271</v>
      </c>
      <c r="T4758">
        <v>252</v>
      </c>
      <c r="U4758">
        <v>230</v>
      </c>
      <c r="V4758">
        <v>231</v>
      </c>
      <c r="W4758">
        <v>238</v>
      </c>
      <c r="X4758">
        <v>225</v>
      </c>
      <c r="Y4758">
        <v>248</v>
      </c>
      <c r="Z4758">
        <v>280</v>
      </c>
      <c r="AA4758">
        <v>288</v>
      </c>
      <c r="AB4758">
        <v>258</v>
      </c>
    </row>
    <row r="4759" spans="1:28" x14ac:dyDescent="0.25">
      <c r="A4759" t="str">
        <f t="shared" si="74"/>
        <v>LeibnitzLehrlingeInsgesamt</v>
      </c>
      <c r="B4759">
        <v>4758</v>
      </c>
      <c r="C4759">
        <v>610</v>
      </c>
      <c r="D4759" t="s">
        <v>239</v>
      </c>
      <c r="E4759" t="s">
        <v>46</v>
      </c>
      <c r="F4759" t="s">
        <v>48</v>
      </c>
      <c r="G4759">
        <v>1077</v>
      </c>
      <c r="H4759">
        <v>1068</v>
      </c>
      <c r="I4759">
        <v>1039</v>
      </c>
      <c r="J4759">
        <v>1063</v>
      </c>
      <c r="K4759">
        <v>1097</v>
      </c>
      <c r="L4759">
        <v>1098</v>
      </c>
      <c r="M4759">
        <v>1160</v>
      </c>
      <c r="N4759">
        <v>1122</v>
      </c>
      <c r="O4759">
        <v>1098</v>
      </c>
      <c r="P4759">
        <v>1060</v>
      </c>
      <c r="Q4759">
        <v>983</v>
      </c>
      <c r="R4759">
        <v>931</v>
      </c>
      <c r="S4759">
        <v>861</v>
      </c>
      <c r="T4759">
        <v>860</v>
      </c>
      <c r="U4759">
        <v>786</v>
      </c>
      <c r="V4759">
        <v>805</v>
      </c>
      <c r="W4759">
        <v>859</v>
      </c>
      <c r="X4759">
        <v>828</v>
      </c>
      <c r="Y4759">
        <v>885</v>
      </c>
      <c r="Z4759">
        <v>927</v>
      </c>
      <c r="AA4759">
        <v>921</v>
      </c>
      <c r="AB4759">
        <v>869</v>
      </c>
    </row>
    <row r="4760" spans="1:28" x14ac:dyDescent="0.25">
      <c r="A4760" t="str">
        <f t="shared" si="74"/>
        <v>LeibnitzLehrlingeMänner</v>
      </c>
      <c r="B4760">
        <v>4759</v>
      </c>
      <c r="C4760">
        <v>610</v>
      </c>
      <c r="D4760" t="s">
        <v>239</v>
      </c>
      <c r="E4760" t="s">
        <v>46</v>
      </c>
      <c r="F4760" t="s">
        <v>49</v>
      </c>
      <c r="G4760">
        <v>761</v>
      </c>
      <c r="H4760">
        <v>760</v>
      </c>
      <c r="I4760">
        <v>727</v>
      </c>
      <c r="J4760">
        <v>743</v>
      </c>
      <c r="K4760">
        <v>766</v>
      </c>
      <c r="L4760">
        <v>763</v>
      </c>
      <c r="M4760">
        <v>802</v>
      </c>
      <c r="N4760">
        <v>784</v>
      </c>
      <c r="O4760">
        <v>757</v>
      </c>
      <c r="P4760">
        <v>741</v>
      </c>
      <c r="Q4760">
        <v>658</v>
      </c>
      <c r="R4760">
        <v>623</v>
      </c>
      <c r="S4760">
        <v>590</v>
      </c>
      <c r="T4760">
        <v>608</v>
      </c>
      <c r="U4760">
        <v>556</v>
      </c>
      <c r="V4760">
        <v>574</v>
      </c>
      <c r="W4760">
        <v>621</v>
      </c>
      <c r="X4760">
        <v>603</v>
      </c>
      <c r="Y4760">
        <v>637</v>
      </c>
      <c r="Z4760">
        <v>647</v>
      </c>
      <c r="AA4760">
        <v>633</v>
      </c>
      <c r="AB4760">
        <v>611</v>
      </c>
    </row>
    <row r="4761" spans="1:28" x14ac:dyDescent="0.25">
      <c r="A4761" t="str">
        <f t="shared" si="74"/>
        <v>LeibnitzNeugründungenInsgesamt</v>
      </c>
      <c r="B4761">
        <v>4760</v>
      </c>
      <c r="C4761">
        <v>610</v>
      </c>
      <c r="D4761" t="s">
        <v>239</v>
      </c>
      <c r="E4761" t="s">
        <v>41</v>
      </c>
      <c r="F4761" t="s">
        <v>48</v>
      </c>
      <c r="G4761">
        <v>224</v>
      </c>
      <c r="H4761">
        <v>253.51663377502101</v>
      </c>
      <c r="I4761">
        <v>260.72869022869003</v>
      </c>
      <c r="J4761">
        <v>252.497517378352</v>
      </c>
      <c r="K4761">
        <v>214.345419319125</v>
      </c>
      <c r="L4761">
        <v>219.82319849986601</v>
      </c>
      <c r="M4761">
        <v>287.60750853242303</v>
      </c>
      <c r="N4761">
        <v>261.93926750115901</v>
      </c>
      <c r="O4761">
        <v>293.58905750798698</v>
      </c>
      <c r="P4761">
        <v>275.58849840255601</v>
      </c>
      <c r="Q4761">
        <v>280.48471882640598</v>
      </c>
      <c r="R4761">
        <v>346.61062277912799</v>
      </c>
      <c r="S4761">
        <v>345.750720461095</v>
      </c>
      <c r="T4761">
        <v>369.02921112471603</v>
      </c>
      <c r="U4761">
        <v>408.36707238949401</v>
      </c>
      <c r="V4761">
        <v>423</v>
      </c>
      <c r="W4761">
        <v>388</v>
      </c>
      <c r="X4761">
        <v>419</v>
      </c>
      <c r="Y4761">
        <v>395</v>
      </c>
      <c r="Z4761">
        <v>419</v>
      </c>
      <c r="AA4761">
        <v>414</v>
      </c>
      <c r="AB4761">
        <v>407</v>
      </c>
    </row>
    <row r="4762" spans="1:28" x14ac:dyDescent="0.25">
      <c r="A4762" t="str">
        <f t="shared" si="74"/>
        <v>LeibnitzPendler (Auspendler/-innen)Insgesamt</v>
      </c>
      <c r="B4762">
        <v>4761</v>
      </c>
      <c r="C4762">
        <v>610</v>
      </c>
      <c r="D4762" t="s">
        <v>239</v>
      </c>
      <c r="E4762" t="s">
        <v>459</v>
      </c>
      <c r="F4762" t="s">
        <v>48</v>
      </c>
      <c r="G4762">
        <v>28396</v>
      </c>
      <c r="H4762">
        <v>29053</v>
      </c>
      <c r="I4762">
        <v>29392</v>
      </c>
      <c r="J4762">
        <v>29641</v>
      </c>
      <c r="K4762">
        <v>29704</v>
      </c>
      <c r="L4762">
        <v>29810</v>
      </c>
      <c r="M4762">
        <v>29968</v>
      </c>
      <c r="N4762">
        <v>30398</v>
      </c>
      <c r="O4762">
        <v>31069</v>
      </c>
      <c r="P4762">
        <v>31723</v>
      </c>
      <c r="Q4762">
        <v>32298</v>
      </c>
      <c r="R4762">
        <v>32170</v>
      </c>
      <c r="S4762">
        <v>32859</v>
      </c>
    </row>
    <row r="4763" spans="1:28" x14ac:dyDescent="0.25">
      <c r="A4763" t="str">
        <f t="shared" si="74"/>
        <v>LeibnitzPendler ins AuslandInsgesamt</v>
      </c>
      <c r="B4763">
        <v>4762</v>
      </c>
      <c r="C4763">
        <v>610</v>
      </c>
      <c r="D4763" t="s">
        <v>239</v>
      </c>
      <c r="E4763" t="s">
        <v>304</v>
      </c>
      <c r="F4763" t="s">
        <v>48</v>
      </c>
      <c r="G4763">
        <v>30</v>
      </c>
      <c r="H4763">
        <v>109</v>
      </c>
      <c r="I4763">
        <v>196</v>
      </c>
      <c r="J4763">
        <v>67</v>
      </c>
      <c r="K4763">
        <v>51</v>
      </c>
      <c r="L4763">
        <v>200</v>
      </c>
      <c r="M4763">
        <v>213</v>
      </c>
      <c r="N4763">
        <v>192</v>
      </c>
      <c r="O4763">
        <v>187</v>
      </c>
      <c r="P4763">
        <v>164</v>
      </c>
      <c r="Q4763">
        <v>148</v>
      </c>
      <c r="R4763">
        <v>52</v>
      </c>
      <c r="S4763">
        <v>175</v>
      </c>
    </row>
    <row r="4764" spans="1:28" x14ac:dyDescent="0.25">
      <c r="A4764" t="str">
        <f t="shared" si="74"/>
        <v>LeibnitzPendler zw. BundesländernInsgesamt</v>
      </c>
      <c r="B4764">
        <v>4763</v>
      </c>
      <c r="C4764">
        <v>610</v>
      </c>
      <c r="D4764" t="s">
        <v>239</v>
      </c>
      <c r="E4764" t="s">
        <v>433</v>
      </c>
      <c r="F4764" t="s">
        <v>48</v>
      </c>
      <c r="G4764">
        <v>2286</v>
      </c>
      <c r="H4764">
        <v>2245</v>
      </c>
      <c r="I4764">
        <v>2402</v>
      </c>
      <c r="J4764">
        <v>2628</v>
      </c>
      <c r="K4764">
        <v>2296</v>
      </c>
      <c r="L4764">
        <v>2116</v>
      </c>
      <c r="M4764">
        <v>1991</v>
      </c>
      <c r="N4764">
        <v>2142</v>
      </c>
      <c r="O4764">
        <v>2138</v>
      </c>
      <c r="P4764">
        <v>2091</v>
      </c>
      <c r="Q4764">
        <v>1995</v>
      </c>
      <c r="R4764">
        <v>2024</v>
      </c>
      <c r="S4764">
        <v>2214</v>
      </c>
    </row>
    <row r="4765" spans="1:28" x14ac:dyDescent="0.25">
      <c r="A4765" t="str">
        <f t="shared" si="74"/>
        <v>LeibnitzPendler zw. Gemeinden eines Pol. BezirkesInsgesamt</v>
      </c>
      <c r="B4765">
        <v>4764</v>
      </c>
      <c r="C4765">
        <v>610</v>
      </c>
      <c r="D4765" t="s">
        <v>239</v>
      </c>
      <c r="E4765" t="s">
        <v>305</v>
      </c>
      <c r="F4765" t="s">
        <v>48</v>
      </c>
      <c r="G4765">
        <v>11777</v>
      </c>
      <c r="H4765">
        <v>9982</v>
      </c>
      <c r="I4765">
        <v>10439</v>
      </c>
      <c r="J4765">
        <v>10175</v>
      </c>
      <c r="K4765">
        <v>10398</v>
      </c>
      <c r="L4765">
        <v>10637</v>
      </c>
      <c r="M4765">
        <v>10461</v>
      </c>
      <c r="N4765">
        <v>10586</v>
      </c>
      <c r="O4765">
        <v>10789</v>
      </c>
      <c r="P4765">
        <v>10943</v>
      </c>
      <c r="Q4765">
        <v>11246</v>
      </c>
      <c r="R4765">
        <v>11327</v>
      </c>
      <c r="S4765">
        <v>11617</v>
      </c>
    </row>
    <row r="4766" spans="1:28" x14ac:dyDescent="0.25">
      <c r="A4766" t="str">
        <f t="shared" si="74"/>
        <v>LeibnitzPendler zw. Pol. Bez. des BundeslandesInsgesamt</v>
      </c>
      <c r="B4766">
        <v>4765</v>
      </c>
      <c r="C4766">
        <v>610</v>
      </c>
      <c r="D4766" t="s">
        <v>239</v>
      </c>
      <c r="E4766" t="s">
        <v>306</v>
      </c>
      <c r="F4766" t="s">
        <v>48</v>
      </c>
      <c r="G4766">
        <v>14303</v>
      </c>
      <c r="H4766">
        <v>16717</v>
      </c>
      <c r="I4766">
        <v>16355</v>
      </c>
      <c r="J4766">
        <v>16771</v>
      </c>
      <c r="K4766">
        <v>16959</v>
      </c>
      <c r="L4766">
        <v>16857</v>
      </c>
      <c r="M4766">
        <v>17303</v>
      </c>
      <c r="N4766">
        <v>17478</v>
      </c>
      <c r="O4766">
        <v>17955</v>
      </c>
      <c r="P4766">
        <v>18525</v>
      </c>
      <c r="Q4766">
        <v>18909</v>
      </c>
      <c r="R4766">
        <v>18767</v>
      </c>
      <c r="S4766">
        <v>18853</v>
      </c>
    </row>
    <row r="4767" spans="1:28" x14ac:dyDescent="0.25">
      <c r="A4767" t="str">
        <f t="shared" si="74"/>
        <v>LeibnitzPensionisteneinkommenBrutto_Schnitt</v>
      </c>
      <c r="B4767">
        <v>4766</v>
      </c>
      <c r="C4767">
        <v>610</v>
      </c>
      <c r="D4767" t="s">
        <v>239</v>
      </c>
      <c r="E4767" t="s">
        <v>44</v>
      </c>
      <c r="F4767" t="s">
        <v>54</v>
      </c>
      <c r="G4767">
        <v>13404.4821857633</v>
      </c>
      <c r="H4767">
        <v>13245.2753000169</v>
      </c>
      <c r="I4767">
        <v>13654.558002584599</v>
      </c>
      <c r="J4767">
        <v>14098.474502135699</v>
      </c>
      <c r="K4767">
        <v>14742.723339690499</v>
      </c>
      <c r="L4767">
        <v>15806.0312813401</v>
      </c>
      <c r="M4767">
        <v>16300.9428436375</v>
      </c>
      <c r="N4767">
        <v>16606.532082872101</v>
      </c>
      <c r="O4767">
        <v>16586.4975730181</v>
      </c>
      <c r="P4767">
        <v>17085.8066585579</v>
      </c>
      <c r="Q4767">
        <v>17699.890551849901</v>
      </c>
      <c r="R4767">
        <v>18110.252287425701</v>
      </c>
      <c r="S4767">
        <v>18495.1231321409</v>
      </c>
      <c r="T4767">
        <v>18894.461015393201</v>
      </c>
      <c r="U4767">
        <v>19474.346494850099</v>
      </c>
      <c r="V4767">
        <v>20119.155462547202</v>
      </c>
      <c r="W4767">
        <v>21827.335633702201</v>
      </c>
      <c r="X4767">
        <v>22677.229732694799</v>
      </c>
      <c r="Y4767">
        <v>23512.510978533501</v>
      </c>
    </row>
    <row r="4768" spans="1:28" x14ac:dyDescent="0.25">
      <c r="A4768" t="str">
        <f t="shared" si="74"/>
        <v>LeibnitzPensionisteneinkommenBruttobezüge 1000 EUR</v>
      </c>
      <c r="B4768">
        <v>4767</v>
      </c>
      <c r="C4768">
        <v>610</v>
      </c>
      <c r="D4768" t="s">
        <v>239</v>
      </c>
      <c r="E4768" t="s">
        <v>44</v>
      </c>
      <c r="F4768" t="s">
        <v>55</v>
      </c>
      <c r="G4768">
        <v>226723.41169000001</v>
      </c>
      <c r="H4768">
        <v>235090.39129999999</v>
      </c>
      <c r="I4768">
        <v>243023.82333000001</v>
      </c>
      <c r="J4768">
        <v>254153.19985</v>
      </c>
      <c r="K4768">
        <v>270558.45873000001</v>
      </c>
      <c r="L4768">
        <v>284951.13193999999</v>
      </c>
      <c r="M4768">
        <v>303474.65292000002</v>
      </c>
      <c r="N4768">
        <v>315009.30708</v>
      </c>
      <c r="O4768">
        <v>333919.36914000002</v>
      </c>
      <c r="P4768">
        <v>351181.67005999997</v>
      </c>
      <c r="Q4768">
        <v>368848.01921</v>
      </c>
      <c r="R4768">
        <v>386997.98112999997</v>
      </c>
      <c r="S4768">
        <v>394981.84960999998</v>
      </c>
      <c r="T4768">
        <v>407515.73518000002</v>
      </c>
      <c r="U4768">
        <v>425417.09918000002</v>
      </c>
      <c r="V4768">
        <v>448013.35384</v>
      </c>
      <c r="W4768">
        <v>489106.93687999999</v>
      </c>
      <c r="X4768">
        <v>520895.96695999999</v>
      </c>
      <c r="Y4768">
        <v>553131.82076999999</v>
      </c>
    </row>
    <row r="4769" spans="1:47" x14ac:dyDescent="0.25">
      <c r="A4769" t="str">
        <f t="shared" si="74"/>
        <v>LeibnitzPensionisteneinkommenBruttobezüge Fälle</v>
      </c>
      <c r="B4769">
        <v>4768</v>
      </c>
      <c r="C4769">
        <v>610</v>
      </c>
      <c r="D4769" t="s">
        <v>239</v>
      </c>
      <c r="E4769" t="s">
        <v>44</v>
      </c>
      <c r="F4769" t="s">
        <v>56</v>
      </c>
      <c r="G4769">
        <v>16914</v>
      </c>
      <c r="H4769">
        <v>17749</v>
      </c>
      <c r="I4769">
        <v>17798</v>
      </c>
      <c r="J4769">
        <v>18027</v>
      </c>
      <c r="K4769">
        <v>18352</v>
      </c>
      <c r="L4769">
        <v>18028</v>
      </c>
      <c r="M4769">
        <v>18617</v>
      </c>
      <c r="N4769">
        <v>18969</v>
      </c>
      <c r="O4769">
        <v>20132</v>
      </c>
      <c r="P4769">
        <v>20554</v>
      </c>
      <c r="Q4769">
        <v>20839</v>
      </c>
      <c r="R4769">
        <v>21369</v>
      </c>
      <c r="S4769">
        <v>21356</v>
      </c>
      <c r="T4769">
        <v>21568</v>
      </c>
      <c r="U4769">
        <v>21845</v>
      </c>
      <c r="V4769">
        <v>22268</v>
      </c>
      <c r="W4769">
        <v>22408</v>
      </c>
      <c r="X4769">
        <v>22970</v>
      </c>
      <c r="Y4769">
        <v>23525</v>
      </c>
    </row>
    <row r="4770" spans="1:47" x14ac:dyDescent="0.25">
      <c r="A4770" t="str">
        <f t="shared" si="74"/>
        <v>LeibnitzPensionisteneinkommenLohnsteuer 1000 EUR</v>
      </c>
      <c r="B4770">
        <v>4769</v>
      </c>
      <c r="C4770">
        <v>610</v>
      </c>
      <c r="D4770" t="s">
        <v>239</v>
      </c>
      <c r="E4770" t="s">
        <v>44</v>
      </c>
      <c r="F4770" t="s">
        <v>57</v>
      </c>
      <c r="G4770">
        <v>20090.62284</v>
      </c>
      <c r="H4770">
        <v>19188.1734</v>
      </c>
      <c r="I4770">
        <v>20454.912499999999</v>
      </c>
      <c r="J4770">
        <v>22178.43435</v>
      </c>
      <c r="K4770">
        <v>24785.985909999999</v>
      </c>
      <c r="L4770">
        <v>23658.077219999999</v>
      </c>
      <c r="M4770">
        <v>26834.99828</v>
      </c>
      <c r="N4770">
        <v>28840.106479999999</v>
      </c>
      <c r="O4770">
        <v>32203.97597</v>
      </c>
      <c r="P4770">
        <v>34842.70521</v>
      </c>
      <c r="Q4770">
        <v>38297.520759999999</v>
      </c>
      <c r="R4770">
        <v>41763.522100000002</v>
      </c>
      <c r="S4770">
        <v>35037.516360000001</v>
      </c>
      <c r="T4770">
        <v>37292.296649999997</v>
      </c>
      <c r="U4770">
        <v>40524.469120000002</v>
      </c>
      <c r="V4770">
        <v>44733.995819999996</v>
      </c>
      <c r="W4770">
        <v>46445.041920000003</v>
      </c>
      <c r="X4770">
        <v>51929.567759999998</v>
      </c>
      <c r="Y4770">
        <v>54040.132089999999</v>
      </c>
    </row>
    <row r="4771" spans="1:47" x14ac:dyDescent="0.25">
      <c r="A4771" t="str">
        <f t="shared" si="74"/>
        <v>LeibnitzPensionisteneinkommenLohnsteuer Fälle</v>
      </c>
      <c r="B4771">
        <v>4770</v>
      </c>
      <c r="C4771">
        <v>610</v>
      </c>
      <c r="D4771" t="s">
        <v>239</v>
      </c>
      <c r="E4771" t="s">
        <v>44</v>
      </c>
      <c r="F4771" t="s">
        <v>58</v>
      </c>
      <c r="G4771">
        <v>6680</v>
      </c>
      <c r="H4771">
        <v>6397</v>
      </c>
      <c r="I4771">
        <v>6809</v>
      </c>
      <c r="J4771">
        <v>7602</v>
      </c>
      <c r="K4771">
        <v>7978</v>
      </c>
      <c r="L4771">
        <v>7726</v>
      </c>
      <c r="M4771">
        <v>8286</v>
      </c>
      <c r="N4771">
        <v>8785</v>
      </c>
      <c r="O4771">
        <v>9415</v>
      </c>
      <c r="P4771">
        <v>9923</v>
      </c>
      <c r="Q4771">
        <v>10494</v>
      </c>
      <c r="R4771">
        <v>11132</v>
      </c>
      <c r="S4771">
        <v>11360</v>
      </c>
      <c r="T4771">
        <v>11697</v>
      </c>
      <c r="U4771">
        <v>12278</v>
      </c>
      <c r="V4771">
        <v>13055</v>
      </c>
      <c r="W4771">
        <v>14676</v>
      </c>
      <c r="X4771">
        <v>15633</v>
      </c>
      <c r="Y4771">
        <v>16597</v>
      </c>
    </row>
    <row r="4772" spans="1:47" x14ac:dyDescent="0.25">
      <c r="A4772" t="str">
        <f t="shared" si="74"/>
        <v>LeibnitzPensionisteneinkommenNetto_Schnitt</v>
      </c>
      <c r="B4772">
        <v>4771</v>
      </c>
      <c r="C4772">
        <v>610</v>
      </c>
      <c r="D4772" t="s">
        <v>239</v>
      </c>
      <c r="E4772" t="s">
        <v>44</v>
      </c>
      <c r="F4772" t="s">
        <v>59</v>
      </c>
      <c r="G4772">
        <v>11566.9491728745</v>
      </c>
      <c r="H4772">
        <v>11465.278654572099</v>
      </c>
      <c r="I4772">
        <v>11779.4549668502</v>
      </c>
      <c r="J4772">
        <v>12123.0135441282</v>
      </c>
      <c r="K4772">
        <v>12603.2624591325</v>
      </c>
      <c r="L4772">
        <v>13639.9724456401</v>
      </c>
      <c r="M4772">
        <v>13979.963348552399</v>
      </c>
      <c r="N4772">
        <v>14189.631134482601</v>
      </c>
      <c r="O4772">
        <v>14092.5803705543</v>
      </c>
      <c r="P4772">
        <v>14468.6746127275</v>
      </c>
      <c r="Q4772">
        <v>14910.885891837401</v>
      </c>
      <c r="R4772">
        <v>15181.6926243624</v>
      </c>
      <c r="S4772">
        <v>15860.7070556284</v>
      </c>
      <c r="T4772">
        <v>16150.1968086981</v>
      </c>
      <c r="U4772">
        <v>16577.317124284698</v>
      </c>
      <c r="V4772">
        <v>17038.5327528292</v>
      </c>
      <c r="W4772">
        <v>18602.551759193098</v>
      </c>
      <c r="X4772">
        <v>19224.511352633901</v>
      </c>
      <c r="Y4772">
        <v>19983.126873113699</v>
      </c>
    </row>
    <row r="4773" spans="1:47" x14ac:dyDescent="0.25">
      <c r="A4773" t="str">
        <f t="shared" si="74"/>
        <v>LeibnitzPensionisteneinkommenNettobezüge 1000 EUR</v>
      </c>
      <c r="B4773">
        <v>4772</v>
      </c>
      <c r="C4773">
        <v>610</v>
      </c>
      <c r="D4773" t="s">
        <v>239</v>
      </c>
      <c r="E4773" t="s">
        <v>44</v>
      </c>
      <c r="F4773" t="s">
        <v>60</v>
      </c>
      <c r="G4773">
        <v>195643.37831</v>
      </c>
      <c r="H4773">
        <v>203497.23084</v>
      </c>
      <c r="I4773">
        <v>209650.7395</v>
      </c>
      <c r="J4773">
        <v>218541.56516</v>
      </c>
      <c r="K4773">
        <v>231295.07264999999</v>
      </c>
      <c r="L4773">
        <v>245901.42324999999</v>
      </c>
      <c r="M4773">
        <v>260264.97766</v>
      </c>
      <c r="N4773">
        <v>269163.11298999999</v>
      </c>
      <c r="O4773">
        <v>283711.82802000002</v>
      </c>
      <c r="P4773">
        <v>297389.13799000002</v>
      </c>
      <c r="Q4773">
        <v>310727.95110000001</v>
      </c>
      <c r="R4773">
        <v>324417.58968999999</v>
      </c>
      <c r="S4773">
        <v>338721.25988000003</v>
      </c>
      <c r="T4773">
        <v>348327.44477</v>
      </c>
      <c r="U4773">
        <v>362131.49258000002</v>
      </c>
      <c r="V4773">
        <v>379414.04733999999</v>
      </c>
      <c r="W4773">
        <v>416845.97982000001</v>
      </c>
      <c r="X4773">
        <v>441587.02577000001</v>
      </c>
      <c r="Y4773">
        <v>470103.05969000002</v>
      </c>
    </row>
    <row r="4774" spans="1:47" x14ac:dyDescent="0.25">
      <c r="A4774" t="str">
        <f t="shared" si="74"/>
        <v>LeibnitzPensionisteneinkommenSV-Beiträge 1000 EUR</v>
      </c>
      <c r="B4774">
        <v>4773</v>
      </c>
      <c r="C4774">
        <v>610</v>
      </c>
      <c r="D4774" t="s">
        <v>239</v>
      </c>
      <c r="E4774" t="s">
        <v>44</v>
      </c>
      <c r="F4774" t="s">
        <v>61</v>
      </c>
      <c r="G4774">
        <v>10989.410540000001</v>
      </c>
      <c r="H4774">
        <v>12404.987059999999</v>
      </c>
      <c r="I4774">
        <v>12918.171329999999</v>
      </c>
      <c r="J4774">
        <v>13433.200339999999</v>
      </c>
      <c r="K4774">
        <v>14477.400170000001</v>
      </c>
      <c r="L4774">
        <v>15391.63147</v>
      </c>
      <c r="M4774">
        <v>16374.67698</v>
      </c>
      <c r="N4774">
        <v>17006.087609999999</v>
      </c>
      <c r="O4774">
        <v>18003.565149999999</v>
      </c>
      <c r="P4774">
        <v>18949.826860000001</v>
      </c>
      <c r="Q4774">
        <v>19822.547350000001</v>
      </c>
      <c r="R4774">
        <v>20816.869340000001</v>
      </c>
      <c r="S4774">
        <v>21223.073369999998</v>
      </c>
      <c r="T4774">
        <v>21895.993760000001</v>
      </c>
      <c r="U4774">
        <v>22761.137480000001</v>
      </c>
      <c r="V4774">
        <v>23865.310679999999</v>
      </c>
      <c r="W4774">
        <v>25815.915140000001</v>
      </c>
      <c r="X4774">
        <v>27379.37343</v>
      </c>
      <c r="Y4774">
        <v>28988.628990000001</v>
      </c>
    </row>
    <row r="4775" spans="1:47" x14ac:dyDescent="0.25">
      <c r="A4775" t="str">
        <f t="shared" si="74"/>
        <v>LeibnitzPensionisteneinkommenSV-Beiträge Fälle</v>
      </c>
      <c r="B4775">
        <v>4774</v>
      </c>
      <c r="C4775">
        <v>610</v>
      </c>
      <c r="D4775" t="s">
        <v>239</v>
      </c>
      <c r="E4775" t="s">
        <v>44</v>
      </c>
      <c r="F4775" t="s">
        <v>62</v>
      </c>
      <c r="G4775">
        <v>16471</v>
      </c>
      <c r="H4775">
        <v>16675</v>
      </c>
      <c r="I4775">
        <v>16737</v>
      </c>
      <c r="J4775">
        <v>16947</v>
      </c>
      <c r="K4775">
        <v>17295</v>
      </c>
      <c r="L4775">
        <v>17600</v>
      </c>
      <c r="M4775">
        <v>18096</v>
      </c>
      <c r="N4775">
        <v>18458</v>
      </c>
      <c r="O4775">
        <v>18900</v>
      </c>
      <c r="P4775">
        <v>19247</v>
      </c>
      <c r="Q4775">
        <v>19515</v>
      </c>
      <c r="R4775">
        <v>20055</v>
      </c>
      <c r="S4775">
        <v>20014</v>
      </c>
      <c r="T4775">
        <v>20226</v>
      </c>
      <c r="U4775">
        <v>20491</v>
      </c>
      <c r="V4775">
        <v>20917</v>
      </c>
      <c r="W4775">
        <v>21283</v>
      </c>
      <c r="X4775">
        <v>21859</v>
      </c>
      <c r="Y4775">
        <v>22444</v>
      </c>
    </row>
    <row r="4776" spans="1:47" x14ac:dyDescent="0.25">
      <c r="A4776" t="str">
        <f t="shared" si="74"/>
        <v>LeibnitzUnselbstständig BeschäftigteFrauen</v>
      </c>
      <c r="B4776">
        <v>4775</v>
      </c>
      <c r="C4776">
        <v>610</v>
      </c>
      <c r="D4776" t="s">
        <v>239</v>
      </c>
      <c r="E4776" t="s">
        <v>38</v>
      </c>
      <c r="F4776" t="s">
        <v>47</v>
      </c>
      <c r="G4776">
        <v>4942</v>
      </c>
      <c r="H4776">
        <v>5394</v>
      </c>
      <c r="I4776">
        <v>4945</v>
      </c>
      <c r="J4776">
        <v>5395</v>
      </c>
      <c r="K4776">
        <v>5043</v>
      </c>
      <c r="L4776">
        <v>5603</v>
      </c>
      <c r="M4776">
        <v>5217</v>
      </c>
      <c r="N4776">
        <v>5760</v>
      </c>
      <c r="O4776">
        <v>14101</v>
      </c>
      <c r="P4776">
        <v>14739</v>
      </c>
      <c r="Q4776">
        <v>14192</v>
      </c>
      <c r="R4776">
        <v>14769</v>
      </c>
      <c r="S4776">
        <v>14305</v>
      </c>
      <c r="T4776">
        <v>14880</v>
      </c>
      <c r="U4776">
        <v>14768</v>
      </c>
      <c r="V4776">
        <v>15457</v>
      </c>
      <c r="W4776">
        <v>14866</v>
      </c>
      <c r="X4776">
        <v>15558</v>
      </c>
      <c r="Y4776">
        <v>15014</v>
      </c>
      <c r="Z4776">
        <v>15504</v>
      </c>
      <c r="AA4776">
        <v>15011</v>
      </c>
      <c r="AB4776">
        <v>15569</v>
      </c>
      <c r="AC4776">
        <v>15008</v>
      </c>
      <c r="AD4776">
        <v>15656</v>
      </c>
      <c r="AE4776">
        <v>15167</v>
      </c>
      <c r="AF4776">
        <v>15726</v>
      </c>
      <c r="AG4776">
        <v>15283</v>
      </c>
      <c r="AH4776">
        <v>16097</v>
      </c>
      <c r="AI4776">
        <v>15940</v>
      </c>
      <c r="AJ4776">
        <v>16755</v>
      </c>
      <c r="AK4776">
        <v>16411</v>
      </c>
      <c r="AL4776">
        <v>16900</v>
      </c>
      <c r="AM4776">
        <v>16790</v>
      </c>
      <c r="AN4776">
        <v>16923</v>
      </c>
      <c r="AO4776">
        <v>16642</v>
      </c>
      <c r="AP4776">
        <v>17316</v>
      </c>
      <c r="AQ4776">
        <v>17248</v>
      </c>
      <c r="AR4776">
        <v>17562</v>
      </c>
      <c r="AS4776">
        <v>16808</v>
      </c>
      <c r="AT4776">
        <v>17157</v>
      </c>
      <c r="AU4776">
        <v>16869</v>
      </c>
    </row>
    <row r="4777" spans="1:47" x14ac:dyDescent="0.25">
      <c r="A4777" t="str">
        <f t="shared" si="74"/>
        <v>LeibnitzUnselbstständig BeschäftigteInsgesamt</v>
      </c>
      <c r="B4777">
        <v>4776</v>
      </c>
      <c r="C4777">
        <v>610</v>
      </c>
      <c r="D4777" t="s">
        <v>239</v>
      </c>
      <c r="E4777" t="s">
        <v>38</v>
      </c>
      <c r="F4777" t="s">
        <v>48</v>
      </c>
      <c r="G4777">
        <v>12072</v>
      </c>
      <c r="H4777">
        <v>13931</v>
      </c>
      <c r="I4777">
        <v>12041</v>
      </c>
      <c r="J4777">
        <v>13933</v>
      </c>
      <c r="K4777">
        <v>12056</v>
      </c>
      <c r="L4777">
        <v>14532</v>
      </c>
      <c r="M4777">
        <v>12669</v>
      </c>
      <c r="N4777">
        <v>14789</v>
      </c>
      <c r="O4777">
        <v>31219</v>
      </c>
      <c r="P4777">
        <v>33917</v>
      </c>
      <c r="Q4777">
        <v>30831</v>
      </c>
      <c r="R4777">
        <v>33320</v>
      </c>
      <c r="S4777">
        <v>30692</v>
      </c>
      <c r="T4777">
        <v>33672</v>
      </c>
      <c r="U4777">
        <v>31564</v>
      </c>
      <c r="V4777">
        <v>34413</v>
      </c>
      <c r="W4777">
        <v>31752</v>
      </c>
      <c r="X4777">
        <v>34642</v>
      </c>
      <c r="Y4777">
        <v>31859</v>
      </c>
      <c r="Z4777">
        <v>34488</v>
      </c>
      <c r="AA4777">
        <v>31680</v>
      </c>
      <c r="AB4777">
        <v>34451</v>
      </c>
      <c r="AC4777">
        <v>31557</v>
      </c>
      <c r="AD4777">
        <v>34597</v>
      </c>
      <c r="AE4777">
        <v>31993</v>
      </c>
      <c r="AF4777">
        <v>34772</v>
      </c>
      <c r="AG4777">
        <v>32255</v>
      </c>
      <c r="AH4777">
        <v>35585</v>
      </c>
      <c r="AI4777">
        <v>33720</v>
      </c>
      <c r="AJ4777">
        <v>36883</v>
      </c>
      <c r="AK4777">
        <v>34734</v>
      </c>
      <c r="AL4777">
        <v>37161</v>
      </c>
      <c r="AM4777">
        <v>35599</v>
      </c>
      <c r="AN4777">
        <v>37045</v>
      </c>
      <c r="AO4777">
        <v>35223</v>
      </c>
      <c r="AP4777">
        <v>37696</v>
      </c>
      <c r="AQ4777">
        <v>36426</v>
      </c>
      <c r="AR4777">
        <v>37992</v>
      </c>
      <c r="AS4777">
        <v>35216</v>
      </c>
      <c r="AT4777">
        <v>36961</v>
      </c>
      <c r="AU4777">
        <v>35108</v>
      </c>
    </row>
    <row r="4778" spans="1:47" x14ac:dyDescent="0.25">
      <c r="A4778" t="str">
        <f t="shared" si="74"/>
        <v>LeibnitzUnselbstständig BeschäftigteMänner</v>
      </c>
      <c r="B4778">
        <v>4777</v>
      </c>
      <c r="C4778">
        <v>610</v>
      </c>
      <c r="D4778" t="s">
        <v>239</v>
      </c>
      <c r="E4778" t="s">
        <v>38</v>
      </c>
      <c r="F4778" t="s">
        <v>49</v>
      </c>
      <c r="G4778">
        <v>7130</v>
      </c>
      <c r="H4778">
        <v>8537</v>
      </c>
      <c r="I4778">
        <v>7096</v>
      </c>
      <c r="J4778">
        <v>8538</v>
      </c>
      <c r="K4778">
        <v>7013</v>
      </c>
      <c r="L4778">
        <v>8929</v>
      </c>
      <c r="M4778">
        <v>7452</v>
      </c>
      <c r="N4778">
        <v>9029</v>
      </c>
      <c r="O4778">
        <v>17118</v>
      </c>
      <c r="P4778">
        <v>19178</v>
      </c>
      <c r="Q4778">
        <v>16639</v>
      </c>
      <c r="R4778">
        <v>18551</v>
      </c>
      <c r="S4778">
        <v>16387</v>
      </c>
      <c r="T4778">
        <v>18792</v>
      </c>
      <c r="U4778">
        <v>16796</v>
      </c>
      <c r="V4778">
        <v>18956</v>
      </c>
      <c r="W4778">
        <v>16886</v>
      </c>
      <c r="X4778">
        <v>19084</v>
      </c>
      <c r="Y4778">
        <v>16845</v>
      </c>
      <c r="Z4778">
        <v>18984</v>
      </c>
      <c r="AA4778">
        <v>16669</v>
      </c>
      <c r="AB4778">
        <v>18882</v>
      </c>
      <c r="AC4778">
        <v>16549</v>
      </c>
      <c r="AD4778">
        <v>18941</v>
      </c>
      <c r="AE4778">
        <v>16826</v>
      </c>
      <c r="AF4778">
        <v>19046</v>
      </c>
      <c r="AG4778">
        <v>16972</v>
      </c>
      <c r="AH4778">
        <v>19488</v>
      </c>
      <c r="AI4778">
        <v>17780</v>
      </c>
      <c r="AJ4778">
        <v>20128</v>
      </c>
      <c r="AK4778">
        <v>18323</v>
      </c>
      <c r="AL4778">
        <v>20261</v>
      </c>
      <c r="AM4778">
        <v>18809</v>
      </c>
      <c r="AN4778">
        <v>20122</v>
      </c>
      <c r="AO4778">
        <v>18581</v>
      </c>
      <c r="AP4778">
        <v>20380</v>
      </c>
      <c r="AQ4778">
        <v>19178</v>
      </c>
      <c r="AR4778">
        <v>20430</v>
      </c>
      <c r="AS4778">
        <v>18408</v>
      </c>
      <c r="AT4778">
        <v>19804</v>
      </c>
      <c r="AU4778">
        <v>18239</v>
      </c>
    </row>
    <row r="4779" spans="1:47" x14ac:dyDescent="0.25">
      <c r="A4779" t="str">
        <f t="shared" si="74"/>
        <v>LeibnitzUnselbstständig Beschäftigte GW mgfInsgesamt</v>
      </c>
      <c r="B4779">
        <v>4778</v>
      </c>
      <c r="C4779">
        <v>610</v>
      </c>
      <c r="D4779" t="s">
        <v>239</v>
      </c>
      <c r="E4779" t="s">
        <v>450</v>
      </c>
      <c r="F4779" t="s">
        <v>48</v>
      </c>
      <c r="G4779">
        <v>18158.903137229001</v>
      </c>
      <c r="H4779">
        <v>16777.107102236001</v>
      </c>
      <c r="I4779">
        <v>19462.017172704</v>
      </c>
      <c r="J4779">
        <v>15654.108582187</v>
      </c>
      <c r="K4779">
        <v>17780.992128772999</v>
      </c>
      <c r="L4779">
        <v>17947.592865645001</v>
      </c>
      <c r="M4779">
        <v>19788.162809461999</v>
      </c>
      <c r="N4779">
        <v>18412.724500212</v>
      </c>
      <c r="O4779">
        <v>20912.302848798001</v>
      </c>
      <c r="P4779">
        <v>19281.240315621999</v>
      </c>
      <c r="Q4779">
        <v>21726.164179485</v>
      </c>
      <c r="R4779">
        <v>20037.896894157999</v>
      </c>
      <c r="S4779">
        <v>22284.719661014999</v>
      </c>
      <c r="T4779">
        <v>20035.250694400002</v>
      </c>
    </row>
    <row r="4780" spans="1:47" x14ac:dyDescent="0.25">
      <c r="A4780" t="str">
        <f t="shared" si="74"/>
        <v>LeibnitzUnselbstständig Beschäftigte GW ogfInsgesamt</v>
      </c>
      <c r="B4780">
        <v>4779</v>
      </c>
      <c r="C4780">
        <v>610</v>
      </c>
      <c r="D4780" t="s">
        <v>239</v>
      </c>
      <c r="E4780" t="s">
        <v>449</v>
      </c>
      <c r="F4780" t="s">
        <v>48</v>
      </c>
      <c r="G4780">
        <v>16486.824459793999</v>
      </c>
      <c r="H4780">
        <v>15224.9705347</v>
      </c>
      <c r="I4780">
        <v>17786.630616040002</v>
      </c>
      <c r="J4780">
        <v>14305.725637510001</v>
      </c>
      <c r="K4780">
        <v>16290.136786044</v>
      </c>
      <c r="L4780">
        <v>16423.714053913001</v>
      </c>
      <c r="M4780">
        <v>18134.649762033001</v>
      </c>
      <c r="N4780">
        <v>17009.356978693999</v>
      </c>
      <c r="O4780">
        <v>19148.293017049</v>
      </c>
      <c r="P4780">
        <v>17785.520171028002</v>
      </c>
      <c r="Q4780">
        <v>19977.839598688999</v>
      </c>
      <c r="R4780">
        <v>18464.210501861999</v>
      </c>
      <c r="S4780">
        <v>20535.170017846001</v>
      </c>
      <c r="T4780">
        <v>18485.480880850999</v>
      </c>
    </row>
    <row r="4781" spans="1:47" x14ac:dyDescent="0.25">
      <c r="A4781" t="str">
        <f t="shared" si="74"/>
        <v>LeibnitzUnternehmenInsgesamt</v>
      </c>
      <c r="B4781">
        <v>4780</v>
      </c>
      <c r="C4781">
        <v>610</v>
      </c>
      <c r="D4781" t="s">
        <v>239</v>
      </c>
      <c r="E4781" t="s">
        <v>475</v>
      </c>
      <c r="F4781" t="s">
        <v>48</v>
      </c>
      <c r="G4781">
        <v>7250</v>
      </c>
      <c r="H4781">
        <v>7359</v>
      </c>
      <c r="I4781">
        <v>7490</v>
      </c>
    </row>
    <row r="4782" spans="1:47" x14ac:dyDescent="0.25">
      <c r="A4782" t="str">
        <f t="shared" si="74"/>
        <v>LeibnitzWohnbevölkerungInsgesamt</v>
      </c>
      <c r="B4782">
        <v>4781</v>
      </c>
      <c r="C4782">
        <v>610</v>
      </c>
      <c r="D4782" t="s">
        <v>239</v>
      </c>
      <c r="E4782" t="s">
        <v>42</v>
      </c>
      <c r="F4782" t="s">
        <v>48</v>
      </c>
      <c r="G4782">
        <v>75252</v>
      </c>
      <c r="H4782">
        <v>75579</v>
      </c>
      <c r="I4782">
        <v>75885</v>
      </c>
      <c r="J4782">
        <v>76229</v>
      </c>
      <c r="K4782">
        <v>76486</v>
      </c>
      <c r="L4782">
        <v>76573</v>
      </c>
      <c r="M4782">
        <v>76732</v>
      </c>
      <c r="N4782">
        <v>76902</v>
      </c>
      <c r="O4782">
        <v>77081</v>
      </c>
      <c r="P4782">
        <v>77229</v>
      </c>
      <c r="Q4782">
        <v>77363</v>
      </c>
      <c r="R4782">
        <v>77674</v>
      </c>
      <c r="S4782">
        <v>77774</v>
      </c>
      <c r="T4782">
        <v>80449</v>
      </c>
      <c r="U4782">
        <v>81315</v>
      </c>
      <c r="V4782">
        <v>81748</v>
      </c>
      <c r="W4782">
        <v>82036</v>
      </c>
      <c r="X4782">
        <v>82484</v>
      </c>
      <c r="Y4782">
        <v>84756</v>
      </c>
      <c r="Z4782">
        <v>85294</v>
      </c>
      <c r="AA4782">
        <v>86195</v>
      </c>
      <c r="AB4782">
        <v>86991</v>
      </c>
    </row>
    <row r="4783" spans="1:47" x14ac:dyDescent="0.25">
      <c r="A4783" t="str">
        <f t="shared" si="74"/>
        <v>LeobenArbeitnehmereinkommenBrutto_Schnitt</v>
      </c>
      <c r="B4783">
        <v>4782</v>
      </c>
      <c r="C4783">
        <v>611</v>
      </c>
      <c r="D4783" t="s">
        <v>240</v>
      </c>
      <c r="E4783" t="s">
        <v>43</v>
      </c>
      <c r="F4783" t="s">
        <v>54</v>
      </c>
      <c r="G4783">
        <v>24137.568760516599</v>
      </c>
      <c r="H4783">
        <v>24829.584623805498</v>
      </c>
      <c r="I4783">
        <v>25753.8885288782</v>
      </c>
      <c r="J4783">
        <v>26833.956453205501</v>
      </c>
      <c r="K4783">
        <v>27838.684170932302</v>
      </c>
      <c r="L4783">
        <v>27993.3083253779</v>
      </c>
      <c r="M4783">
        <v>27764.5088132735</v>
      </c>
      <c r="N4783">
        <v>28556.1922641038</v>
      </c>
      <c r="O4783">
        <v>29443.9692593121</v>
      </c>
      <c r="P4783">
        <v>30243.118546067501</v>
      </c>
      <c r="Q4783">
        <v>30793.147291539899</v>
      </c>
      <c r="R4783">
        <v>31335.9390778417</v>
      </c>
      <c r="S4783">
        <v>32013.627554274299</v>
      </c>
      <c r="T4783">
        <v>32866.213758568003</v>
      </c>
      <c r="U4783">
        <v>34089.006602482703</v>
      </c>
      <c r="V4783">
        <v>34971.937680381401</v>
      </c>
      <c r="W4783">
        <v>35685.907198245899</v>
      </c>
      <c r="X4783">
        <v>36960.777818575298</v>
      </c>
      <c r="Y4783">
        <v>39323.206199327302</v>
      </c>
    </row>
    <row r="4784" spans="1:47" x14ac:dyDescent="0.25">
      <c r="A4784" t="str">
        <f t="shared" si="74"/>
        <v>LeobenArbeitnehmereinkommenBruttobezüge 1000 EUR</v>
      </c>
      <c r="B4784">
        <v>4783</v>
      </c>
      <c r="C4784">
        <v>611</v>
      </c>
      <c r="D4784" t="s">
        <v>240</v>
      </c>
      <c r="E4784" t="s">
        <v>43</v>
      </c>
      <c r="F4784" t="s">
        <v>55</v>
      </c>
      <c r="G4784">
        <v>654128.11340999999</v>
      </c>
      <c r="H4784">
        <v>678170.44483000005</v>
      </c>
      <c r="I4784">
        <v>709880.18341000006</v>
      </c>
      <c r="J4784">
        <v>750062.75078</v>
      </c>
      <c r="K4784">
        <v>788586.40651</v>
      </c>
      <c r="L4784">
        <v>774126.94842999999</v>
      </c>
      <c r="M4784">
        <v>773935.68316999997</v>
      </c>
      <c r="N4784">
        <v>800772.74346999999</v>
      </c>
      <c r="O4784">
        <v>825255.57039999997</v>
      </c>
      <c r="P4784">
        <v>843268.87442000001</v>
      </c>
      <c r="Q4784">
        <v>860083.397</v>
      </c>
      <c r="R4784">
        <v>876372.20819000003</v>
      </c>
      <c r="S4784">
        <v>899518.90702000004</v>
      </c>
      <c r="T4784">
        <v>925413.98080000002</v>
      </c>
      <c r="U4784">
        <v>966627.87121999997</v>
      </c>
      <c r="V4784">
        <v>990230.41541999998</v>
      </c>
      <c r="W4784">
        <v>976544.85048000002</v>
      </c>
      <c r="X4784">
        <v>1024737.56502</v>
      </c>
      <c r="Y4784">
        <v>1110683.9591000001</v>
      </c>
    </row>
    <row r="4785" spans="1:47" x14ac:dyDescent="0.25">
      <c r="A4785" t="str">
        <f t="shared" si="74"/>
        <v>LeobenArbeitnehmereinkommenBruttobezüge Fälle</v>
      </c>
      <c r="B4785">
        <v>4784</v>
      </c>
      <c r="C4785">
        <v>611</v>
      </c>
      <c r="D4785" t="s">
        <v>240</v>
      </c>
      <c r="E4785" t="s">
        <v>43</v>
      </c>
      <c r="F4785" t="s">
        <v>56</v>
      </c>
      <c r="G4785">
        <v>27100</v>
      </c>
      <c r="H4785">
        <v>27313</v>
      </c>
      <c r="I4785">
        <v>27564</v>
      </c>
      <c r="J4785">
        <v>27952</v>
      </c>
      <c r="K4785">
        <v>28327</v>
      </c>
      <c r="L4785">
        <v>27654</v>
      </c>
      <c r="M4785">
        <v>27875</v>
      </c>
      <c r="N4785">
        <v>28042</v>
      </c>
      <c r="O4785">
        <v>28028</v>
      </c>
      <c r="P4785">
        <v>27883</v>
      </c>
      <c r="Q4785">
        <v>27931</v>
      </c>
      <c r="R4785">
        <v>27967</v>
      </c>
      <c r="S4785">
        <v>28098</v>
      </c>
      <c r="T4785">
        <v>28157</v>
      </c>
      <c r="U4785">
        <v>28356</v>
      </c>
      <c r="V4785">
        <v>28315</v>
      </c>
      <c r="W4785">
        <v>27365</v>
      </c>
      <c r="X4785">
        <v>27725</v>
      </c>
      <c r="Y4785">
        <v>28245</v>
      </c>
    </row>
    <row r="4786" spans="1:47" x14ac:dyDescent="0.25">
      <c r="A4786" t="str">
        <f t="shared" si="74"/>
        <v>LeobenArbeitnehmereinkommenLohnsteuer 1000 EUR</v>
      </c>
      <c r="B4786">
        <v>4785</v>
      </c>
      <c r="C4786">
        <v>611</v>
      </c>
      <c r="D4786" t="s">
        <v>240</v>
      </c>
      <c r="E4786" t="s">
        <v>43</v>
      </c>
      <c r="F4786" t="s">
        <v>57</v>
      </c>
      <c r="G4786">
        <v>89725.985610000003</v>
      </c>
      <c r="H4786">
        <v>89975.439540000007</v>
      </c>
      <c r="I4786">
        <v>97054.012499999997</v>
      </c>
      <c r="J4786">
        <v>106007.38667000001</v>
      </c>
      <c r="K4786">
        <v>115726.37054</v>
      </c>
      <c r="L4786">
        <v>102378.41387999999</v>
      </c>
      <c r="M4786">
        <v>105074.31156</v>
      </c>
      <c r="N4786">
        <v>111323.84413</v>
      </c>
      <c r="O4786">
        <v>117887.06735</v>
      </c>
      <c r="P4786">
        <v>123493.2527</v>
      </c>
      <c r="Q4786">
        <v>127921.76463999999</v>
      </c>
      <c r="R4786">
        <v>133599.57785</v>
      </c>
      <c r="S4786">
        <v>116957.36091</v>
      </c>
      <c r="T4786">
        <v>122872.37212</v>
      </c>
      <c r="U4786">
        <v>130849.05843999999</v>
      </c>
      <c r="V4786">
        <v>133848.83687</v>
      </c>
      <c r="W4786">
        <v>126418.60225</v>
      </c>
      <c r="X4786">
        <v>137372.87740999999</v>
      </c>
      <c r="Y4786">
        <v>149397.57172000001</v>
      </c>
    </row>
    <row r="4787" spans="1:47" x14ac:dyDescent="0.25">
      <c r="A4787" t="str">
        <f t="shared" si="74"/>
        <v>LeobenArbeitnehmereinkommenLohnsteuer Fälle</v>
      </c>
      <c r="B4787">
        <v>4786</v>
      </c>
      <c r="C4787">
        <v>611</v>
      </c>
      <c r="D4787" t="s">
        <v>240</v>
      </c>
      <c r="E4787" t="s">
        <v>43</v>
      </c>
      <c r="F4787" t="s">
        <v>58</v>
      </c>
      <c r="G4787">
        <v>21842</v>
      </c>
      <c r="H4787">
        <v>21609</v>
      </c>
      <c r="I4787">
        <v>22136</v>
      </c>
      <c r="J4787">
        <v>22773</v>
      </c>
      <c r="K4787">
        <v>23452</v>
      </c>
      <c r="L4787">
        <v>22322</v>
      </c>
      <c r="M4787">
        <v>22641</v>
      </c>
      <c r="N4787">
        <v>23037</v>
      </c>
      <c r="O4787">
        <v>23210</v>
      </c>
      <c r="P4787">
        <v>23328</v>
      </c>
      <c r="Q4787">
        <v>23479</v>
      </c>
      <c r="R4787">
        <v>23639</v>
      </c>
      <c r="S4787">
        <v>23701</v>
      </c>
      <c r="T4787">
        <v>23864</v>
      </c>
      <c r="U4787">
        <v>24279</v>
      </c>
      <c r="V4787">
        <v>24491</v>
      </c>
      <c r="W4787">
        <v>23900</v>
      </c>
      <c r="X4787">
        <v>24464</v>
      </c>
      <c r="Y4787">
        <v>25201</v>
      </c>
    </row>
    <row r="4788" spans="1:47" x14ac:dyDescent="0.25">
      <c r="A4788" t="str">
        <f t="shared" si="74"/>
        <v>LeobenArbeitnehmereinkommenNetto_Schnitt</v>
      </c>
      <c r="B4788">
        <v>4787</v>
      </c>
      <c r="C4788">
        <v>611</v>
      </c>
      <c r="D4788" t="s">
        <v>240</v>
      </c>
      <c r="E4788" t="s">
        <v>43</v>
      </c>
      <c r="F4788" t="s">
        <v>59</v>
      </c>
      <c r="G4788">
        <v>16941.8906479705</v>
      </c>
      <c r="H4788">
        <v>17530.504319188702</v>
      </c>
      <c r="I4788">
        <v>18093.002670149501</v>
      </c>
      <c r="J4788">
        <v>18775.858898111099</v>
      </c>
      <c r="K4788">
        <v>19403.3570025064</v>
      </c>
      <c r="L4788">
        <v>20006.5132375063</v>
      </c>
      <c r="M4788">
        <v>19668.0601180269</v>
      </c>
      <c r="N4788">
        <v>20124.080816988801</v>
      </c>
      <c r="O4788">
        <v>20646.4291419295</v>
      </c>
      <c r="P4788">
        <v>21091.121000609699</v>
      </c>
      <c r="Q4788">
        <v>21370.2571955891</v>
      </c>
      <c r="R4788">
        <v>21609.296449386798</v>
      </c>
      <c r="S4788">
        <v>22808.338337604098</v>
      </c>
      <c r="T4788">
        <v>23330.718954789201</v>
      </c>
      <c r="U4788">
        <v>24152.0759881507</v>
      </c>
      <c r="V4788">
        <v>24783.952774854301</v>
      </c>
      <c r="W4788">
        <v>25509.2559879408</v>
      </c>
      <c r="X4788">
        <v>26241.026942831399</v>
      </c>
      <c r="Y4788">
        <v>27973.437612674799</v>
      </c>
    </row>
    <row r="4789" spans="1:47" x14ac:dyDescent="0.25">
      <c r="A4789" t="str">
        <f t="shared" si="74"/>
        <v>LeobenArbeitnehmereinkommenNettobezüge 1000 EUR</v>
      </c>
      <c r="B4789">
        <v>4788</v>
      </c>
      <c r="C4789">
        <v>611</v>
      </c>
      <c r="D4789" t="s">
        <v>240</v>
      </c>
      <c r="E4789" t="s">
        <v>43</v>
      </c>
      <c r="F4789" t="s">
        <v>60</v>
      </c>
      <c r="G4789">
        <v>459125.23655999999</v>
      </c>
      <c r="H4789">
        <v>478810.66447000002</v>
      </c>
      <c r="I4789">
        <v>498715.52559999999</v>
      </c>
      <c r="J4789">
        <v>524822.80792000005</v>
      </c>
      <c r="K4789">
        <v>549638.89381000004</v>
      </c>
      <c r="L4789">
        <v>553260.11707000004</v>
      </c>
      <c r="M4789">
        <v>548247.17579000001</v>
      </c>
      <c r="N4789">
        <v>564319.47427000001</v>
      </c>
      <c r="O4789">
        <v>578678.11598999996</v>
      </c>
      <c r="P4789">
        <v>588083.72686000005</v>
      </c>
      <c r="Q4789">
        <v>596892.65373000002</v>
      </c>
      <c r="R4789">
        <v>604347.19380000001</v>
      </c>
      <c r="S4789">
        <v>640868.69061000005</v>
      </c>
      <c r="T4789">
        <v>656923.05360999994</v>
      </c>
      <c r="U4789">
        <v>684856.26671999996</v>
      </c>
      <c r="V4789">
        <v>701757.62282000005</v>
      </c>
      <c r="W4789">
        <v>698060.79010999994</v>
      </c>
      <c r="X4789">
        <v>727532.47198999999</v>
      </c>
      <c r="Y4789">
        <v>790109.74537000002</v>
      </c>
    </row>
    <row r="4790" spans="1:47" x14ac:dyDescent="0.25">
      <c r="A4790" t="str">
        <f t="shared" si="74"/>
        <v>LeobenArbeitnehmereinkommenSV-Beiträge 1000 EUR</v>
      </c>
      <c r="B4790">
        <v>4789</v>
      </c>
      <c r="C4790">
        <v>611</v>
      </c>
      <c r="D4790" t="s">
        <v>240</v>
      </c>
      <c r="E4790" t="s">
        <v>43</v>
      </c>
      <c r="F4790" t="s">
        <v>61</v>
      </c>
      <c r="G4790">
        <v>105276.89124</v>
      </c>
      <c r="H4790">
        <v>109384.34082</v>
      </c>
      <c r="I4790">
        <v>114110.64531000001</v>
      </c>
      <c r="J4790">
        <v>119232.55619</v>
      </c>
      <c r="K4790">
        <v>123221.14216</v>
      </c>
      <c r="L4790">
        <v>118488.41748</v>
      </c>
      <c r="M4790">
        <v>120614.19581999999</v>
      </c>
      <c r="N4790">
        <v>125129.42507</v>
      </c>
      <c r="O4790">
        <v>128690.38705999999</v>
      </c>
      <c r="P4790">
        <v>131691.89486</v>
      </c>
      <c r="Q4790">
        <v>135268.97863</v>
      </c>
      <c r="R4790">
        <v>138425.43654</v>
      </c>
      <c r="S4790">
        <v>141692.85550000001</v>
      </c>
      <c r="T4790">
        <v>145618.55507</v>
      </c>
      <c r="U4790">
        <v>150922.54605999999</v>
      </c>
      <c r="V4790">
        <v>154623.95572999999</v>
      </c>
      <c r="W4790">
        <v>152065.45812</v>
      </c>
      <c r="X4790">
        <v>159832.21562</v>
      </c>
      <c r="Y4790">
        <v>171176.64201000001</v>
      </c>
    </row>
    <row r="4791" spans="1:47" x14ac:dyDescent="0.25">
      <c r="A4791" t="str">
        <f t="shared" si="74"/>
        <v>LeobenArbeitnehmereinkommenSV-Beiträge Fälle</v>
      </c>
      <c r="B4791">
        <v>4790</v>
      </c>
      <c r="C4791">
        <v>611</v>
      </c>
      <c r="D4791" t="s">
        <v>240</v>
      </c>
      <c r="E4791" t="s">
        <v>43</v>
      </c>
      <c r="F4791" t="s">
        <v>62</v>
      </c>
      <c r="G4791">
        <v>25708</v>
      </c>
      <c r="H4791">
        <v>26004</v>
      </c>
      <c r="I4791">
        <v>26271</v>
      </c>
      <c r="J4791">
        <v>26734</v>
      </c>
      <c r="K4791">
        <v>27064</v>
      </c>
      <c r="L4791">
        <v>26134</v>
      </c>
      <c r="M4791">
        <v>26361</v>
      </c>
      <c r="N4791">
        <v>26527</v>
      </c>
      <c r="O4791">
        <v>26566</v>
      </c>
      <c r="P4791">
        <v>26443</v>
      </c>
      <c r="Q4791">
        <v>26422</v>
      </c>
      <c r="R4791">
        <v>26498</v>
      </c>
      <c r="S4791">
        <v>26594</v>
      </c>
      <c r="T4791">
        <v>26618</v>
      </c>
      <c r="U4791">
        <v>26880</v>
      </c>
      <c r="V4791">
        <v>26816</v>
      </c>
      <c r="W4791">
        <v>25816</v>
      </c>
      <c r="X4791">
        <v>26404</v>
      </c>
      <c r="Y4791">
        <v>26994</v>
      </c>
    </row>
    <row r="4792" spans="1:47" x14ac:dyDescent="0.25">
      <c r="A4792" t="str">
        <f t="shared" si="74"/>
        <v>LeobenArbeitsloseFrauen</v>
      </c>
      <c r="B4792">
        <v>4791</v>
      </c>
      <c r="C4792">
        <v>611</v>
      </c>
      <c r="D4792" t="s">
        <v>240</v>
      </c>
      <c r="E4792" t="s">
        <v>36</v>
      </c>
      <c r="F4792" t="s">
        <v>47</v>
      </c>
      <c r="G4792">
        <v>864</v>
      </c>
      <c r="H4792">
        <v>779</v>
      </c>
      <c r="I4792">
        <v>877</v>
      </c>
      <c r="J4792">
        <v>781</v>
      </c>
      <c r="K4792">
        <v>866</v>
      </c>
      <c r="L4792">
        <v>733</v>
      </c>
      <c r="M4792">
        <v>939</v>
      </c>
      <c r="N4792">
        <v>646</v>
      </c>
      <c r="O4792">
        <v>766</v>
      </c>
      <c r="P4792">
        <v>656</v>
      </c>
      <c r="Q4792">
        <v>972</v>
      </c>
      <c r="R4792">
        <v>821</v>
      </c>
      <c r="S4792">
        <v>916</v>
      </c>
      <c r="T4792">
        <v>802</v>
      </c>
      <c r="U4792">
        <v>925</v>
      </c>
      <c r="V4792">
        <v>727</v>
      </c>
      <c r="W4792">
        <v>971</v>
      </c>
      <c r="X4792">
        <v>825</v>
      </c>
      <c r="Y4792">
        <v>986</v>
      </c>
      <c r="Z4792">
        <v>936</v>
      </c>
      <c r="AA4792">
        <v>948</v>
      </c>
      <c r="AB4792">
        <v>794</v>
      </c>
      <c r="AC4792">
        <v>972</v>
      </c>
      <c r="AD4792">
        <v>893</v>
      </c>
      <c r="AE4792">
        <v>1014</v>
      </c>
      <c r="AF4792">
        <v>905</v>
      </c>
      <c r="AG4792">
        <v>927</v>
      </c>
      <c r="AH4792">
        <v>812</v>
      </c>
      <c r="AI4792">
        <v>851</v>
      </c>
      <c r="AJ4792">
        <v>741</v>
      </c>
      <c r="AK4792">
        <v>773</v>
      </c>
      <c r="AL4792">
        <v>717</v>
      </c>
      <c r="AM4792">
        <v>782</v>
      </c>
      <c r="AN4792">
        <v>955</v>
      </c>
      <c r="AO4792">
        <v>1043</v>
      </c>
      <c r="AP4792">
        <v>642</v>
      </c>
      <c r="AQ4792">
        <v>671</v>
      </c>
      <c r="AR4792">
        <v>522</v>
      </c>
      <c r="AS4792">
        <v>572</v>
      </c>
      <c r="AT4792">
        <v>546</v>
      </c>
      <c r="AU4792">
        <v>684</v>
      </c>
    </row>
    <row r="4793" spans="1:47" x14ac:dyDescent="0.25">
      <c r="A4793" t="str">
        <f t="shared" si="74"/>
        <v>LeobenArbeitsloseInsgesamt</v>
      </c>
      <c r="B4793">
        <v>4792</v>
      </c>
      <c r="C4793">
        <v>611</v>
      </c>
      <c r="D4793" t="s">
        <v>240</v>
      </c>
      <c r="E4793" t="s">
        <v>36</v>
      </c>
      <c r="F4793" t="s">
        <v>48</v>
      </c>
      <c r="G4793">
        <v>2186</v>
      </c>
      <c r="H4793">
        <v>1447</v>
      </c>
      <c r="I4793">
        <v>2194</v>
      </c>
      <c r="J4793">
        <v>1536</v>
      </c>
      <c r="K4793">
        <v>2168</v>
      </c>
      <c r="L4793">
        <v>1350</v>
      </c>
      <c r="M4793">
        <v>1970</v>
      </c>
      <c r="N4793">
        <v>1165</v>
      </c>
      <c r="O4793">
        <v>1649</v>
      </c>
      <c r="P4793">
        <v>1216</v>
      </c>
      <c r="Q4793">
        <v>2296</v>
      </c>
      <c r="R4793">
        <v>1745</v>
      </c>
      <c r="S4793">
        <v>2301</v>
      </c>
      <c r="T4793">
        <v>1618</v>
      </c>
      <c r="U4793">
        <v>2098</v>
      </c>
      <c r="V4793">
        <v>1388</v>
      </c>
      <c r="W4793">
        <v>2122</v>
      </c>
      <c r="X4793">
        <v>1556</v>
      </c>
      <c r="Y4793">
        <v>2345</v>
      </c>
      <c r="Z4793">
        <v>1801</v>
      </c>
      <c r="AA4793">
        <v>2198</v>
      </c>
      <c r="AB4793">
        <v>1598</v>
      </c>
      <c r="AC4793">
        <v>2329</v>
      </c>
      <c r="AD4793">
        <v>1802</v>
      </c>
      <c r="AE4793">
        <v>2362</v>
      </c>
      <c r="AF4793">
        <v>1861</v>
      </c>
      <c r="AG4793">
        <v>2186</v>
      </c>
      <c r="AH4793">
        <v>1634</v>
      </c>
      <c r="AI4793">
        <v>2001</v>
      </c>
      <c r="AJ4793">
        <v>1469</v>
      </c>
      <c r="AK4793">
        <v>1823</v>
      </c>
      <c r="AL4793">
        <v>1427</v>
      </c>
      <c r="AM4793">
        <v>1865</v>
      </c>
      <c r="AN4793">
        <v>2024</v>
      </c>
      <c r="AO4793">
        <v>2405</v>
      </c>
      <c r="AP4793">
        <v>1365</v>
      </c>
      <c r="AQ4793">
        <v>1620</v>
      </c>
      <c r="AR4793">
        <v>1118</v>
      </c>
      <c r="AS4793">
        <v>1437</v>
      </c>
      <c r="AT4793">
        <v>1149</v>
      </c>
      <c r="AU4793">
        <v>1667</v>
      </c>
    </row>
    <row r="4794" spans="1:47" x14ac:dyDescent="0.25">
      <c r="A4794" t="str">
        <f t="shared" si="74"/>
        <v>LeobenArbeitsloseMänner</v>
      </c>
      <c r="B4794">
        <v>4793</v>
      </c>
      <c r="C4794">
        <v>611</v>
      </c>
      <c r="D4794" t="s">
        <v>240</v>
      </c>
      <c r="E4794" t="s">
        <v>36</v>
      </c>
      <c r="F4794" t="s">
        <v>49</v>
      </c>
      <c r="G4794">
        <v>1322</v>
      </c>
      <c r="H4794">
        <v>668</v>
      </c>
      <c r="I4794">
        <v>1317</v>
      </c>
      <c r="J4794">
        <v>755</v>
      </c>
      <c r="K4794">
        <v>1302</v>
      </c>
      <c r="L4794">
        <v>617</v>
      </c>
      <c r="M4794">
        <v>1031</v>
      </c>
      <c r="N4794">
        <v>519</v>
      </c>
      <c r="O4794">
        <v>883</v>
      </c>
      <c r="P4794">
        <v>560</v>
      </c>
      <c r="Q4794">
        <v>1324</v>
      </c>
      <c r="R4794">
        <v>924</v>
      </c>
      <c r="S4794">
        <v>1385</v>
      </c>
      <c r="T4794">
        <v>816</v>
      </c>
      <c r="U4794">
        <v>1173</v>
      </c>
      <c r="V4794">
        <v>661</v>
      </c>
      <c r="W4794">
        <v>1151</v>
      </c>
      <c r="X4794">
        <v>731</v>
      </c>
      <c r="Y4794">
        <v>1359</v>
      </c>
      <c r="Z4794">
        <v>865</v>
      </c>
      <c r="AA4794">
        <v>1250</v>
      </c>
      <c r="AB4794">
        <v>804</v>
      </c>
      <c r="AC4794">
        <v>1357</v>
      </c>
      <c r="AD4794">
        <v>909</v>
      </c>
      <c r="AE4794">
        <v>1348</v>
      </c>
      <c r="AF4794">
        <v>956</v>
      </c>
      <c r="AG4794">
        <v>1259</v>
      </c>
      <c r="AH4794">
        <v>822</v>
      </c>
      <c r="AI4794">
        <v>1150</v>
      </c>
      <c r="AJ4794">
        <v>728</v>
      </c>
      <c r="AK4794">
        <v>1050</v>
      </c>
      <c r="AL4794">
        <v>710</v>
      </c>
      <c r="AM4794">
        <v>1083</v>
      </c>
      <c r="AN4794">
        <v>1069</v>
      </c>
      <c r="AO4794">
        <v>1362</v>
      </c>
      <c r="AP4794">
        <v>723</v>
      </c>
      <c r="AQ4794">
        <v>949</v>
      </c>
      <c r="AR4794">
        <v>596</v>
      </c>
      <c r="AS4794">
        <v>865</v>
      </c>
      <c r="AT4794">
        <v>603</v>
      </c>
      <c r="AU4794">
        <v>983</v>
      </c>
    </row>
    <row r="4795" spans="1:47" x14ac:dyDescent="0.25">
      <c r="A4795" t="str">
        <f t="shared" si="74"/>
        <v>Leobenarbeitslose AusländerFrauen</v>
      </c>
      <c r="B4795">
        <v>4794</v>
      </c>
      <c r="C4795">
        <v>611</v>
      </c>
      <c r="D4795" t="s">
        <v>240</v>
      </c>
      <c r="E4795" t="s">
        <v>37</v>
      </c>
      <c r="F4795" t="s">
        <v>47</v>
      </c>
      <c r="G4795">
        <v>52</v>
      </c>
      <c r="H4795">
        <v>64</v>
      </c>
      <c r="I4795">
        <v>57</v>
      </c>
      <c r="J4795">
        <v>50</v>
      </c>
      <c r="K4795">
        <v>80</v>
      </c>
      <c r="L4795">
        <v>55</v>
      </c>
      <c r="M4795">
        <v>82</v>
      </c>
      <c r="N4795">
        <v>54</v>
      </c>
      <c r="O4795">
        <v>75</v>
      </c>
      <c r="P4795">
        <v>58</v>
      </c>
      <c r="Q4795">
        <v>101</v>
      </c>
      <c r="R4795">
        <v>88</v>
      </c>
      <c r="S4795">
        <v>92</v>
      </c>
      <c r="T4795">
        <v>72</v>
      </c>
      <c r="U4795">
        <v>114</v>
      </c>
      <c r="V4795">
        <v>72</v>
      </c>
      <c r="W4795">
        <v>113</v>
      </c>
      <c r="X4795">
        <v>104</v>
      </c>
      <c r="Y4795">
        <v>131</v>
      </c>
      <c r="Z4795">
        <v>125</v>
      </c>
      <c r="AA4795">
        <v>126</v>
      </c>
      <c r="AB4795">
        <v>123</v>
      </c>
      <c r="AC4795">
        <v>151</v>
      </c>
      <c r="AD4795">
        <v>146</v>
      </c>
      <c r="AE4795">
        <v>177</v>
      </c>
      <c r="AF4795">
        <v>153</v>
      </c>
      <c r="AG4795">
        <v>162</v>
      </c>
      <c r="AH4795">
        <v>145</v>
      </c>
      <c r="AI4795">
        <v>164</v>
      </c>
      <c r="AJ4795">
        <v>138</v>
      </c>
      <c r="AK4795">
        <v>144</v>
      </c>
      <c r="AL4795">
        <v>133</v>
      </c>
      <c r="AM4795">
        <v>163</v>
      </c>
      <c r="AN4795">
        <v>215</v>
      </c>
      <c r="AO4795">
        <v>241</v>
      </c>
      <c r="AP4795">
        <v>135</v>
      </c>
      <c r="AQ4795">
        <v>141</v>
      </c>
      <c r="AR4795">
        <v>109</v>
      </c>
      <c r="AS4795">
        <v>136</v>
      </c>
      <c r="AT4795">
        <v>155</v>
      </c>
      <c r="AU4795">
        <v>203</v>
      </c>
    </row>
    <row r="4796" spans="1:47" x14ac:dyDescent="0.25">
      <c r="A4796" t="str">
        <f t="shared" si="74"/>
        <v>Leobenarbeitslose AusländerInsgesamt</v>
      </c>
      <c r="B4796">
        <v>4795</v>
      </c>
      <c r="C4796">
        <v>611</v>
      </c>
      <c r="D4796" t="s">
        <v>240</v>
      </c>
      <c r="E4796" t="s">
        <v>37</v>
      </c>
      <c r="F4796" t="s">
        <v>48</v>
      </c>
      <c r="G4796">
        <v>292</v>
      </c>
      <c r="H4796">
        <v>110</v>
      </c>
      <c r="I4796">
        <v>294</v>
      </c>
      <c r="J4796">
        <v>142</v>
      </c>
      <c r="K4796">
        <v>327</v>
      </c>
      <c r="L4796">
        <v>117</v>
      </c>
      <c r="M4796">
        <v>266</v>
      </c>
      <c r="N4796">
        <v>114</v>
      </c>
      <c r="O4796">
        <v>244</v>
      </c>
      <c r="P4796">
        <v>128</v>
      </c>
      <c r="Q4796">
        <v>356</v>
      </c>
      <c r="R4796">
        <v>191</v>
      </c>
      <c r="S4796">
        <v>365</v>
      </c>
      <c r="T4796">
        <v>175</v>
      </c>
      <c r="U4796">
        <v>313</v>
      </c>
      <c r="V4796">
        <v>175</v>
      </c>
      <c r="W4796">
        <v>350</v>
      </c>
      <c r="X4796">
        <v>211</v>
      </c>
      <c r="Y4796">
        <v>412</v>
      </c>
      <c r="Z4796">
        <v>236</v>
      </c>
      <c r="AA4796">
        <v>360</v>
      </c>
      <c r="AB4796">
        <v>247</v>
      </c>
      <c r="AC4796">
        <v>437</v>
      </c>
      <c r="AD4796">
        <v>315</v>
      </c>
      <c r="AE4796">
        <v>472</v>
      </c>
      <c r="AF4796">
        <v>351</v>
      </c>
      <c r="AG4796">
        <v>450</v>
      </c>
      <c r="AH4796">
        <v>336</v>
      </c>
      <c r="AI4796">
        <v>457</v>
      </c>
      <c r="AJ4796">
        <v>293</v>
      </c>
      <c r="AK4796">
        <v>430</v>
      </c>
      <c r="AL4796">
        <v>281</v>
      </c>
      <c r="AM4796">
        <v>449</v>
      </c>
      <c r="AN4796">
        <v>479</v>
      </c>
      <c r="AO4796">
        <v>617</v>
      </c>
      <c r="AP4796">
        <v>297</v>
      </c>
      <c r="AQ4796">
        <v>416</v>
      </c>
      <c r="AR4796">
        <v>257</v>
      </c>
      <c r="AS4796">
        <v>386</v>
      </c>
      <c r="AT4796">
        <v>323</v>
      </c>
      <c r="AU4796">
        <v>514</v>
      </c>
    </row>
    <row r="4797" spans="1:47" x14ac:dyDescent="0.25">
      <c r="A4797" t="str">
        <f t="shared" si="74"/>
        <v>Leobenarbeitslose AusländerMänner</v>
      </c>
      <c r="B4797">
        <v>4796</v>
      </c>
      <c r="C4797">
        <v>611</v>
      </c>
      <c r="D4797" t="s">
        <v>240</v>
      </c>
      <c r="E4797" t="s">
        <v>37</v>
      </c>
      <c r="F4797" t="s">
        <v>49</v>
      </c>
      <c r="G4797">
        <v>240</v>
      </c>
      <c r="H4797">
        <v>46</v>
      </c>
      <c r="I4797">
        <v>237</v>
      </c>
      <c r="J4797">
        <v>92</v>
      </c>
      <c r="K4797">
        <v>247</v>
      </c>
      <c r="L4797">
        <v>62</v>
      </c>
      <c r="M4797">
        <v>184</v>
      </c>
      <c r="N4797">
        <v>60</v>
      </c>
      <c r="O4797">
        <v>169</v>
      </c>
      <c r="P4797">
        <v>70</v>
      </c>
      <c r="Q4797">
        <v>255</v>
      </c>
      <c r="R4797">
        <v>103</v>
      </c>
      <c r="S4797">
        <v>273</v>
      </c>
      <c r="T4797">
        <v>103</v>
      </c>
      <c r="U4797">
        <v>199</v>
      </c>
      <c r="V4797">
        <v>103</v>
      </c>
      <c r="W4797">
        <v>237</v>
      </c>
      <c r="X4797">
        <v>107</v>
      </c>
      <c r="Y4797">
        <v>281</v>
      </c>
      <c r="Z4797">
        <v>111</v>
      </c>
      <c r="AA4797">
        <v>234</v>
      </c>
      <c r="AB4797">
        <v>124</v>
      </c>
      <c r="AC4797">
        <v>286</v>
      </c>
      <c r="AD4797">
        <v>169</v>
      </c>
      <c r="AE4797">
        <v>295</v>
      </c>
      <c r="AF4797">
        <v>198</v>
      </c>
      <c r="AG4797">
        <v>288</v>
      </c>
      <c r="AH4797">
        <v>191</v>
      </c>
      <c r="AI4797">
        <v>293</v>
      </c>
      <c r="AJ4797">
        <v>155</v>
      </c>
      <c r="AK4797">
        <v>286</v>
      </c>
      <c r="AL4797">
        <v>148</v>
      </c>
      <c r="AM4797">
        <v>286</v>
      </c>
      <c r="AN4797">
        <v>264</v>
      </c>
      <c r="AO4797">
        <v>376</v>
      </c>
      <c r="AP4797">
        <v>162</v>
      </c>
      <c r="AQ4797">
        <v>275</v>
      </c>
      <c r="AR4797">
        <v>148</v>
      </c>
      <c r="AS4797">
        <v>250</v>
      </c>
      <c r="AT4797">
        <v>168</v>
      </c>
      <c r="AU4797">
        <v>311</v>
      </c>
    </row>
    <row r="4798" spans="1:47" x14ac:dyDescent="0.25">
      <c r="A4798" t="str">
        <f t="shared" si="74"/>
        <v>LeobenArbeitsstättenInsgesamt</v>
      </c>
      <c r="B4798">
        <v>4797</v>
      </c>
      <c r="C4798">
        <v>611</v>
      </c>
      <c r="D4798" t="s">
        <v>240</v>
      </c>
      <c r="E4798" t="s">
        <v>476</v>
      </c>
      <c r="F4798" t="s">
        <v>48</v>
      </c>
      <c r="G4798">
        <v>4217</v>
      </c>
      <c r="H4798">
        <v>4147</v>
      </c>
      <c r="I4798">
        <v>4106</v>
      </c>
    </row>
    <row r="4799" spans="1:47" x14ac:dyDescent="0.25">
      <c r="A4799" t="str">
        <f t="shared" si="74"/>
        <v>LeobenBeschäftigte in den ArbeitsstättenInsgesamt</v>
      </c>
      <c r="B4799">
        <v>4798</v>
      </c>
      <c r="C4799">
        <v>611</v>
      </c>
      <c r="D4799" t="s">
        <v>240</v>
      </c>
      <c r="E4799" t="s">
        <v>477</v>
      </c>
      <c r="F4799" t="s">
        <v>48</v>
      </c>
      <c r="G4799">
        <v>28940</v>
      </c>
      <c r="H4799">
        <v>28197</v>
      </c>
      <c r="I4799">
        <v>28676</v>
      </c>
    </row>
    <row r="4800" spans="1:47" x14ac:dyDescent="0.25">
      <c r="A4800" t="str">
        <f t="shared" si="74"/>
        <v>LeobenGesamteinkommenBruttobezüge Gesamt</v>
      </c>
      <c r="B4800">
        <v>4799</v>
      </c>
      <c r="C4800">
        <v>611</v>
      </c>
      <c r="D4800" t="s">
        <v>240</v>
      </c>
      <c r="E4800" t="s">
        <v>45</v>
      </c>
      <c r="F4800" t="s">
        <v>63</v>
      </c>
      <c r="G4800">
        <v>982188.30836999998</v>
      </c>
      <c r="H4800">
        <v>1011323.44229</v>
      </c>
      <c r="I4800">
        <v>1052711.4140699999</v>
      </c>
      <c r="J4800">
        <v>1102758.0544100001</v>
      </c>
      <c r="K4800">
        <v>1154569.27049</v>
      </c>
      <c r="L4800">
        <v>1153167.60195</v>
      </c>
      <c r="M4800">
        <v>1162774.0508000001</v>
      </c>
      <c r="N4800">
        <v>1195777.8665799999</v>
      </c>
      <c r="O4800">
        <v>1233090.55326</v>
      </c>
      <c r="P4800">
        <v>1263325.46735</v>
      </c>
      <c r="Q4800">
        <v>1292524.5692499999</v>
      </c>
      <c r="R4800">
        <v>1303944.9991899999</v>
      </c>
      <c r="S4800">
        <v>1327575.4563500001</v>
      </c>
      <c r="T4800">
        <v>1358065.0801599999</v>
      </c>
      <c r="U4800">
        <v>1409638.0167400001</v>
      </c>
      <c r="V4800">
        <v>1447648.9191999999</v>
      </c>
      <c r="W4800">
        <v>1450322.3365</v>
      </c>
      <c r="X4800">
        <v>1511581.8119699999</v>
      </c>
      <c r="Y4800">
        <v>1613390.7449099999</v>
      </c>
    </row>
    <row r="4801" spans="1:44" x14ac:dyDescent="0.25">
      <c r="A4801" t="str">
        <f t="shared" si="74"/>
        <v>LeobenGesamteinkommenNettobezüge Gesamt</v>
      </c>
      <c r="B4801">
        <v>4800</v>
      </c>
      <c r="C4801">
        <v>611</v>
      </c>
      <c r="D4801" t="s">
        <v>240</v>
      </c>
      <c r="E4801" t="s">
        <v>45</v>
      </c>
      <c r="F4801" t="s">
        <v>64</v>
      </c>
      <c r="G4801">
        <v>732408.09892999998</v>
      </c>
      <c r="H4801">
        <v>758363.17879000003</v>
      </c>
      <c r="I4801">
        <v>784663.77312999999</v>
      </c>
      <c r="J4801">
        <v>817623.44539000001</v>
      </c>
      <c r="K4801">
        <v>851431.02008000005</v>
      </c>
      <c r="L4801">
        <v>870197.14488000004</v>
      </c>
      <c r="M4801">
        <v>871929.47574999998</v>
      </c>
      <c r="N4801">
        <v>891144.10650999995</v>
      </c>
      <c r="O4801">
        <v>914312.29012999998</v>
      </c>
      <c r="P4801">
        <v>932727.10100999998</v>
      </c>
      <c r="Q4801">
        <v>949671.93969000003</v>
      </c>
      <c r="R4801">
        <v>951648.46621999994</v>
      </c>
      <c r="S4801">
        <v>998603.40260000003</v>
      </c>
      <c r="T4801">
        <v>1017442.41662</v>
      </c>
      <c r="U4801">
        <v>1052715.6588399999</v>
      </c>
      <c r="V4801">
        <v>1079632.6549199999</v>
      </c>
      <c r="W4801">
        <v>1092858.84097</v>
      </c>
      <c r="X4801">
        <v>1131344.69197</v>
      </c>
      <c r="Y4801">
        <v>1208056.9145500001</v>
      </c>
    </row>
    <row r="4802" spans="1:44" x14ac:dyDescent="0.25">
      <c r="A4802" t="str">
        <f t="shared" si="74"/>
        <v>LeobenGründungsintensitätin % der aktiven Wirtschaftskammermitglieder</v>
      </c>
      <c r="B4802">
        <v>4801</v>
      </c>
      <c r="C4802">
        <v>611</v>
      </c>
      <c r="D4802" t="s">
        <v>240</v>
      </c>
      <c r="E4802" t="s">
        <v>40</v>
      </c>
      <c r="F4802" t="s">
        <v>52</v>
      </c>
      <c r="G4802">
        <v>8.3447332421340601</v>
      </c>
      <c r="H4802">
        <v>4.8769692531795297</v>
      </c>
      <c r="I4802">
        <v>7.1666457493229201</v>
      </c>
      <c r="J4802">
        <v>7.5922009596234803</v>
      </c>
      <c r="K4802">
        <v>5.6137646979459097</v>
      </c>
      <c r="L4802">
        <v>6.14260055420639</v>
      </c>
      <c r="M4802">
        <v>7.5940752245669003</v>
      </c>
      <c r="N4802">
        <v>8.4580779202939596</v>
      </c>
      <c r="O4802">
        <v>9.7378757241425795</v>
      </c>
      <c r="P4802">
        <v>9.6595666635721606</v>
      </c>
      <c r="Q4802">
        <v>8.6767125667648699</v>
      </c>
      <c r="R4802">
        <v>7.4805832081722299</v>
      </c>
      <c r="S4802">
        <v>7.6014408281045203</v>
      </c>
      <c r="T4802">
        <v>6.6383808600005896</v>
      </c>
      <c r="U4802">
        <v>8.0774857295839801</v>
      </c>
      <c r="V4802">
        <v>7.5459931400062397</v>
      </c>
      <c r="W4802">
        <v>6.3467962344366802</v>
      </c>
      <c r="X4802">
        <v>6.6868381240544599</v>
      </c>
      <c r="Y4802">
        <v>5.7288542291541704</v>
      </c>
      <c r="Z4802">
        <v>6.5409187709157299</v>
      </c>
      <c r="AA4802">
        <v>6.2200956937798999</v>
      </c>
      <c r="AB4802">
        <v>6.5812983918999404</v>
      </c>
    </row>
    <row r="4803" spans="1:44" x14ac:dyDescent="0.25">
      <c r="A4803" t="str">
        <f t="shared" ref="A4803:A4866" si="75">D4803&amp;E4803&amp;F4803</f>
        <v>LeobenGründungsintensitätje 1.000 Einwohner</v>
      </c>
      <c r="B4803">
        <v>4802</v>
      </c>
      <c r="C4803">
        <v>611</v>
      </c>
      <c r="D4803" t="s">
        <v>240</v>
      </c>
      <c r="E4803" t="s">
        <v>40</v>
      </c>
      <c r="F4803" t="s">
        <v>53</v>
      </c>
      <c r="G4803">
        <v>2.7131610550193499</v>
      </c>
      <c r="H4803">
        <v>2.5967624382201202</v>
      </c>
      <c r="I4803">
        <v>2.4652700598829602</v>
      </c>
      <c r="J4803">
        <v>2.70591470130173</v>
      </c>
      <c r="K4803">
        <v>2.0778120166279899</v>
      </c>
      <c r="L4803">
        <v>2.2999639923063602</v>
      </c>
      <c r="M4803">
        <v>2.9420914586795499</v>
      </c>
      <c r="N4803">
        <v>3.38170182148487</v>
      </c>
      <c r="O4803">
        <v>4.0734239334933502</v>
      </c>
      <c r="P4803">
        <v>4.31974155752419</v>
      </c>
      <c r="Q4803">
        <v>4.0190761082432704</v>
      </c>
      <c r="R4803">
        <v>3.5589664254786202</v>
      </c>
      <c r="S4803">
        <v>3.7692789911907099</v>
      </c>
      <c r="T4803">
        <v>3.3546429061677498</v>
      </c>
      <c r="U4803">
        <v>4.1320384941778396</v>
      </c>
      <c r="V4803">
        <v>3.9709236499679998</v>
      </c>
      <c r="W4803">
        <v>3.45734561876561</v>
      </c>
      <c r="X4803">
        <v>3.6796536796536801</v>
      </c>
      <c r="Y4803">
        <v>3.1993299832495801</v>
      </c>
      <c r="Z4803">
        <v>3.63476526178763</v>
      </c>
      <c r="AA4803">
        <v>3.5176134345774601</v>
      </c>
      <c r="AB4803">
        <v>3.68677432270119</v>
      </c>
    </row>
    <row r="4804" spans="1:44" x14ac:dyDescent="0.25">
      <c r="A4804" t="str">
        <f t="shared" si="75"/>
        <v>LeobenKammermitgliedschaftenAktiv</v>
      </c>
      <c r="B4804">
        <v>4803</v>
      </c>
      <c r="C4804">
        <v>611</v>
      </c>
      <c r="D4804" t="s">
        <v>240</v>
      </c>
      <c r="E4804" t="s">
        <v>39</v>
      </c>
      <c r="F4804" t="s">
        <v>50</v>
      </c>
      <c r="G4804">
        <v>2193</v>
      </c>
      <c r="H4804">
        <v>2231</v>
      </c>
      <c r="I4804">
        <v>2286</v>
      </c>
      <c r="J4804">
        <v>2353</v>
      </c>
      <c r="K4804">
        <v>2433</v>
      </c>
      <c r="L4804">
        <v>2440</v>
      </c>
      <c r="M4804">
        <v>2503</v>
      </c>
      <c r="N4804">
        <v>2565</v>
      </c>
      <c r="O4804">
        <v>2620</v>
      </c>
      <c r="P4804">
        <v>2656</v>
      </c>
      <c r="Q4804">
        <v>2754</v>
      </c>
      <c r="R4804">
        <v>2822</v>
      </c>
      <c r="S4804">
        <v>2879</v>
      </c>
      <c r="T4804">
        <v>2899</v>
      </c>
      <c r="U4804">
        <v>2902</v>
      </c>
      <c r="V4804">
        <v>2951</v>
      </c>
      <c r="W4804">
        <v>3019</v>
      </c>
      <c r="X4804">
        <v>3063</v>
      </c>
      <c r="Y4804">
        <v>3077</v>
      </c>
      <c r="Z4804">
        <v>3080</v>
      </c>
      <c r="AA4804">
        <v>3118</v>
      </c>
      <c r="AB4804">
        <v>3149</v>
      </c>
      <c r="AC4804">
        <v>3173</v>
      </c>
      <c r="AD4804">
        <v>3207</v>
      </c>
      <c r="AE4804">
        <v>3280</v>
      </c>
      <c r="AF4804">
        <v>3293</v>
      </c>
      <c r="AG4804">
        <v>3340</v>
      </c>
      <c r="AH4804">
        <v>3305</v>
      </c>
      <c r="AI4804">
        <v>3350</v>
      </c>
      <c r="AJ4804">
        <v>3334</v>
      </c>
      <c r="AK4804">
        <v>3246</v>
      </c>
      <c r="AL4804">
        <v>3287</v>
      </c>
      <c r="AM4804">
        <v>3357</v>
      </c>
      <c r="AN4804">
        <v>3344</v>
      </c>
      <c r="AO4804">
        <v>3380</v>
      </c>
      <c r="AP4804">
        <v>3358</v>
      </c>
      <c r="AQ4804">
        <v>3389</v>
      </c>
      <c r="AR4804">
        <v>3439</v>
      </c>
    </row>
    <row r="4805" spans="1:44" x14ac:dyDescent="0.25">
      <c r="A4805" t="str">
        <f t="shared" si="75"/>
        <v>LeobenKammermitgliedschaftenInsgesamt</v>
      </c>
      <c r="B4805">
        <v>4804</v>
      </c>
      <c r="C4805">
        <v>611</v>
      </c>
      <c r="D4805" t="s">
        <v>240</v>
      </c>
      <c r="E4805" t="s">
        <v>39</v>
      </c>
      <c r="F4805" t="s">
        <v>48</v>
      </c>
      <c r="G4805">
        <v>2690</v>
      </c>
      <c r="H4805">
        <v>2755</v>
      </c>
      <c r="I4805">
        <v>2840</v>
      </c>
      <c r="J4805">
        <v>2917</v>
      </c>
      <c r="K4805">
        <v>2993</v>
      </c>
      <c r="L4805">
        <v>2996</v>
      </c>
      <c r="M4805">
        <v>3026</v>
      </c>
      <c r="N4805">
        <v>3120</v>
      </c>
      <c r="O4805">
        <v>3172</v>
      </c>
      <c r="P4805">
        <v>3237</v>
      </c>
      <c r="Q4805">
        <v>3326</v>
      </c>
      <c r="R4805">
        <v>3424</v>
      </c>
      <c r="S4805">
        <v>3512</v>
      </c>
      <c r="T4805">
        <v>3600</v>
      </c>
      <c r="U4805">
        <v>3618</v>
      </c>
      <c r="V4805">
        <v>3742</v>
      </c>
      <c r="W4805">
        <v>3798</v>
      </c>
      <c r="X4805">
        <v>3855</v>
      </c>
      <c r="Y4805">
        <v>3871</v>
      </c>
      <c r="Z4805">
        <v>3864</v>
      </c>
      <c r="AA4805">
        <v>3878</v>
      </c>
      <c r="AB4805">
        <v>3919</v>
      </c>
      <c r="AC4805">
        <v>3909</v>
      </c>
      <c r="AD4805">
        <v>3939</v>
      </c>
      <c r="AE4805">
        <v>4013</v>
      </c>
      <c r="AF4805">
        <v>4019</v>
      </c>
      <c r="AG4805">
        <v>4044</v>
      </c>
      <c r="AH4805">
        <v>4021</v>
      </c>
      <c r="AI4805">
        <v>4046</v>
      </c>
      <c r="AJ4805">
        <v>4018</v>
      </c>
      <c r="AK4805">
        <v>4039</v>
      </c>
      <c r="AL4805">
        <v>4066</v>
      </c>
      <c r="AM4805">
        <v>4068</v>
      </c>
      <c r="AN4805">
        <v>4057</v>
      </c>
      <c r="AO4805">
        <v>4057</v>
      </c>
      <c r="AP4805">
        <v>4004</v>
      </c>
      <c r="AQ4805">
        <v>4005</v>
      </c>
      <c r="AR4805">
        <v>4062</v>
      </c>
    </row>
    <row r="4806" spans="1:44" x14ac:dyDescent="0.25">
      <c r="A4806" t="str">
        <f t="shared" si="75"/>
        <v>LeobenKammermitgliedschaftenRuhend</v>
      </c>
      <c r="B4806">
        <v>4805</v>
      </c>
      <c r="C4806">
        <v>611</v>
      </c>
      <c r="D4806" t="s">
        <v>240</v>
      </c>
      <c r="E4806" t="s">
        <v>39</v>
      </c>
      <c r="F4806" t="s">
        <v>51</v>
      </c>
      <c r="G4806">
        <v>497</v>
      </c>
      <c r="H4806">
        <v>524</v>
      </c>
      <c r="I4806">
        <v>554</v>
      </c>
      <c r="J4806">
        <v>564</v>
      </c>
      <c r="K4806">
        <v>560</v>
      </c>
      <c r="L4806">
        <v>556</v>
      </c>
      <c r="M4806">
        <v>523</v>
      </c>
      <c r="N4806">
        <v>555</v>
      </c>
      <c r="O4806">
        <v>552</v>
      </c>
      <c r="P4806">
        <v>581</v>
      </c>
      <c r="Q4806">
        <v>572</v>
      </c>
      <c r="R4806">
        <v>602</v>
      </c>
      <c r="S4806">
        <v>633</v>
      </c>
      <c r="T4806">
        <v>701</v>
      </c>
      <c r="U4806">
        <v>716</v>
      </c>
      <c r="V4806">
        <v>791</v>
      </c>
      <c r="W4806">
        <v>779</v>
      </c>
      <c r="X4806">
        <v>792</v>
      </c>
      <c r="Y4806">
        <v>794</v>
      </c>
      <c r="Z4806">
        <v>784</v>
      </c>
      <c r="AA4806">
        <v>760</v>
      </c>
      <c r="AB4806">
        <v>770</v>
      </c>
      <c r="AC4806">
        <v>736</v>
      </c>
      <c r="AD4806">
        <v>732</v>
      </c>
      <c r="AE4806">
        <v>733</v>
      </c>
      <c r="AF4806">
        <v>726</v>
      </c>
      <c r="AG4806">
        <v>704</v>
      </c>
      <c r="AH4806">
        <v>716</v>
      </c>
      <c r="AI4806">
        <v>696</v>
      </c>
      <c r="AJ4806">
        <v>684</v>
      </c>
      <c r="AK4806">
        <v>793</v>
      </c>
      <c r="AL4806">
        <v>779</v>
      </c>
      <c r="AM4806">
        <v>711</v>
      </c>
      <c r="AN4806">
        <v>713</v>
      </c>
      <c r="AO4806">
        <v>677</v>
      </c>
      <c r="AP4806">
        <v>646</v>
      </c>
      <c r="AQ4806">
        <v>616</v>
      </c>
      <c r="AR4806">
        <v>623</v>
      </c>
    </row>
    <row r="4807" spans="1:44" x14ac:dyDescent="0.25">
      <c r="A4807" t="str">
        <f t="shared" si="75"/>
        <v>LeobenLehrlinge1. Lehrjahr, männlich</v>
      </c>
      <c r="B4807">
        <v>4806</v>
      </c>
      <c r="C4807">
        <v>611</v>
      </c>
      <c r="D4807" t="s">
        <v>240</v>
      </c>
      <c r="E4807" t="s">
        <v>46</v>
      </c>
      <c r="F4807" t="s">
        <v>65</v>
      </c>
      <c r="G4807">
        <v>164</v>
      </c>
      <c r="H4807">
        <v>168</v>
      </c>
      <c r="I4807">
        <v>149</v>
      </c>
      <c r="J4807">
        <v>168</v>
      </c>
      <c r="K4807">
        <v>176</v>
      </c>
      <c r="L4807">
        <v>174</v>
      </c>
      <c r="M4807">
        <v>196</v>
      </c>
      <c r="N4807">
        <v>157</v>
      </c>
      <c r="O4807">
        <v>178</v>
      </c>
      <c r="P4807">
        <v>187</v>
      </c>
      <c r="Q4807">
        <v>181</v>
      </c>
      <c r="R4807">
        <v>149</v>
      </c>
      <c r="S4807">
        <v>144</v>
      </c>
      <c r="T4807">
        <v>148</v>
      </c>
      <c r="U4807">
        <v>160</v>
      </c>
      <c r="V4807">
        <v>160</v>
      </c>
      <c r="W4807">
        <v>162</v>
      </c>
      <c r="X4807">
        <v>155</v>
      </c>
      <c r="Y4807">
        <v>116</v>
      </c>
      <c r="Z4807">
        <v>139</v>
      </c>
      <c r="AA4807">
        <v>127</v>
      </c>
      <c r="AB4807">
        <v>162</v>
      </c>
    </row>
    <row r="4808" spans="1:44" x14ac:dyDescent="0.25">
      <c r="A4808" t="str">
        <f t="shared" si="75"/>
        <v>LeobenLehrlinge1. Lehrjahr, weiblich</v>
      </c>
      <c r="B4808">
        <v>4807</v>
      </c>
      <c r="C4808">
        <v>611</v>
      </c>
      <c r="D4808" t="s">
        <v>240</v>
      </c>
      <c r="E4808" t="s">
        <v>46</v>
      </c>
      <c r="F4808" t="s">
        <v>66</v>
      </c>
      <c r="G4808">
        <v>89</v>
      </c>
      <c r="H4808">
        <v>57</v>
      </c>
      <c r="I4808">
        <v>62</v>
      </c>
      <c r="J4808">
        <v>77</v>
      </c>
      <c r="K4808">
        <v>81</v>
      </c>
      <c r="L4808">
        <v>86</v>
      </c>
      <c r="M4808">
        <v>100</v>
      </c>
      <c r="N4808">
        <v>77</v>
      </c>
      <c r="O4808">
        <v>128</v>
      </c>
      <c r="P4808">
        <v>116</v>
      </c>
      <c r="Q4808">
        <v>117</v>
      </c>
      <c r="R4808">
        <v>118</v>
      </c>
      <c r="S4808">
        <v>97</v>
      </c>
      <c r="T4808">
        <v>106</v>
      </c>
      <c r="U4808">
        <v>104</v>
      </c>
      <c r="V4808">
        <v>90</v>
      </c>
      <c r="W4808">
        <v>94</v>
      </c>
      <c r="X4808">
        <v>90</v>
      </c>
      <c r="Y4808">
        <v>78</v>
      </c>
      <c r="Z4808">
        <v>91</v>
      </c>
      <c r="AA4808">
        <v>92</v>
      </c>
      <c r="AB4808">
        <v>102</v>
      </c>
    </row>
    <row r="4809" spans="1:44" x14ac:dyDescent="0.25">
      <c r="A4809" t="str">
        <f t="shared" si="75"/>
        <v>LeobenLehrlinge2. Lehrjahr, männlich</v>
      </c>
      <c r="B4809">
        <v>4808</v>
      </c>
      <c r="C4809">
        <v>611</v>
      </c>
      <c r="D4809" t="s">
        <v>240</v>
      </c>
      <c r="E4809" t="s">
        <v>46</v>
      </c>
      <c r="F4809" t="s">
        <v>67</v>
      </c>
      <c r="G4809">
        <v>164</v>
      </c>
      <c r="H4809">
        <v>168</v>
      </c>
      <c r="I4809">
        <v>178</v>
      </c>
      <c r="J4809">
        <v>148</v>
      </c>
      <c r="K4809">
        <v>168</v>
      </c>
      <c r="L4809">
        <v>168</v>
      </c>
      <c r="M4809">
        <v>174</v>
      </c>
      <c r="N4809">
        <v>183</v>
      </c>
      <c r="O4809">
        <v>194</v>
      </c>
      <c r="P4809">
        <v>153</v>
      </c>
      <c r="Q4809">
        <v>168</v>
      </c>
      <c r="R4809">
        <v>169</v>
      </c>
      <c r="S4809">
        <v>145</v>
      </c>
      <c r="T4809">
        <v>133</v>
      </c>
      <c r="U4809">
        <v>151</v>
      </c>
      <c r="V4809">
        <v>151</v>
      </c>
      <c r="W4809">
        <v>144</v>
      </c>
      <c r="X4809">
        <v>159</v>
      </c>
      <c r="Y4809">
        <v>146</v>
      </c>
      <c r="Z4809">
        <v>109</v>
      </c>
      <c r="AA4809">
        <v>124</v>
      </c>
      <c r="AB4809">
        <v>117</v>
      </c>
    </row>
    <row r="4810" spans="1:44" x14ac:dyDescent="0.25">
      <c r="A4810" t="str">
        <f t="shared" si="75"/>
        <v>LeobenLehrlinge2. Lehrjahr, weiblich</v>
      </c>
      <c r="B4810">
        <v>4809</v>
      </c>
      <c r="C4810">
        <v>611</v>
      </c>
      <c r="D4810" t="s">
        <v>240</v>
      </c>
      <c r="E4810" t="s">
        <v>46</v>
      </c>
      <c r="F4810" t="s">
        <v>68</v>
      </c>
      <c r="G4810">
        <v>73</v>
      </c>
      <c r="H4810">
        <v>84</v>
      </c>
      <c r="I4810">
        <v>59</v>
      </c>
      <c r="J4810">
        <v>72</v>
      </c>
      <c r="K4810">
        <v>78</v>
      </c>
      <c r="L4810">
        <v>87</v>
      </c>
      <c r="M4810">
        <v>97</v>
      </c>
      <c r="N4810">
        <v>100</v>
      </c>
      <c r="O4810">
        <v>124</v>
      </c>
      <c r="P4810">
        <v>110</v>
      </c>
      <c r="Q4810">
        <v>109</v>
      </c>
      <c r="R4810">
        <v>101</v>
      </c>
      <c r="S4810">
        <v>112</v>
      </c>
      <c r="T4810">
        <v>90</v>
      </c>
      <c r="U4810">
        <v>98</v>
      </c>
      <c r="V4810">
        <v>92</v>
      </c>
      <c r="W4810">
        <v>89</v>
      </c>
      <c r="X4810">
        <v>84</v>
      </c>
      <c r="Y4810">
        <v>92</v>
      </c>
      <c r="Z4810">
        <v>67</v>
      </c>
      <c r="AA4810">
        <v>87</v>
      </c>
      <c r="AB4810">
        <v>89</v>
      </c>
    </row>
    <row r="4811" spans="1:44" x14ac:dyDescent="0.25">
      <c r="A4811" t="str">
        <f t="shared" si="75"/>
        <v>LeobenLehrlinge3. Lehrjahr, männlich</v>
      </c>
      <c r="B4811">
        <v>4810</v>
      </c>
      <c r="C4811">
        <v>611</v>
      </c>
      <c r="D4811" t="s">
        <v>240</v>
      </c>
      <c r="E4811" t="s">
        <v>46</v>
      </c>
      <c r="F4811" t="s">
        <v>69</v>
      </c>
      <c r="G4811">
        <v>174</v>
      </c>
      <c r="H4811">
        <v>168</v>
      </c>
      <c r="I4811">
        <v>168</v>
      </c>
      <c r="J4811">
        <v>171</v>
      </c>
      <c r="K4811">
        <v>152</v>
      </c>
      <c r="L4811">
        <v>165</v>
      </c>
      <c r="M4811">
        <v>166</v>
      </c>
      <c r="N4811">
        <v>166</v>
      </c>
      <c r="O4811">
        <v>184</v>
      </c>
      <c r="P4811">
        <v>177</v>
      </c>
      <c r="Q4811">
        <v>150</v>
      </c>
      <c r="R4811">
        <v>156</v>
      </c>
      <c r="S4811">
        <v>154</v>
      </c>
      <c r="T4811">
        <v>138</v>
      </c>
      <c r="U4811">
        <v>134</v>
      </c>
      <c r="V4811">
        <v>148</v>
      </c>
      <c r="W4811">
        <v>141</v>
      </c>
      <c r="X4811">
        <v>135</v>
      </c>
      <c r="Y4811">
        <v>144</v>
      </c>
      <c r="Z4811">
        <v>136</v>
      </c>
      <c r="AA4811">
        <v>106</v>
      </c>
      <c r="AB4811">
        <v>115</v>
      </c>
    </row>
    <row r="4812" spans="1:44" x14ac:dyDescent="0.25">
      <c r="A4812" t="str">
        <f t="shared" si="75"/>
        <v>LeobenLehrlinge3. Lehrjahr, weiblich</v>
      </c>
      <c r="B4812">
        <v>4811</v>
      </c>
      <c r="C4812">
        <v>611</v>
      </c>
      <c r="D4812" t="s">
        <v>240</v>
      </c>
      <c r="E4812" t="s">
        <v>46</v>
      </c>
      <c r="F4812" t="s">
        <v>70</v>
      </c>
      <c r="G4812">
        <v>79</v>
      </c>
      <c r="H4812">
        <v>65</v>
      </c>
      <c r="I4812">
        <v>71</v>
      </c>
      <c r="J4812">
        <v>62</v>
      </c>
      <c r="K4812">
        <v>67</v>
      </c>
      <c r="L4812">
        <v>77</v>
      </c>
      <c r="M4812">
        <v>84</v>
      </c>
      <c r="N4812">
        <v>95</v>
      </c>
      <c r="O4812">
        <v>104</v>
      </c>
      <c r="P4812">
        <v>106</v>
      </c>
      <c r="Q4812">
        <v>95</v>
      </c>
      <c r="R4812">
        <v>102</v>
      </c>
      <c r="S4812">
        <v>98</v>
      </c>
      <c r="T4812">
        <v>92</v>
      </c>
      <c r="U4812">
        <v>76</v>
      </c>
      <c r="V4812">
        <v>79</v>
      </c>
      <c r="W4812">
        <v>76</v>
      </c>
      <c r="X4812">
        <v>77</v>
      </c>
      <c r="Y4812">
        <v>75</v>
      </c>
      <c r="Z4812">
        <v>87</v>
      </c>
      <c r="AA4812">
        <v>62</v>
      </c>
      <c r="AB4812">
        <v>71</v>
      </c>
    </row>
    <row r="4813" spans="1:44" x14ac:dyDescent="0.25">
      <c r="A4813" t="str">
        <f t="shared" si="75"/>
        <v>LeobenLehrlinge4. Lehrjahr, männlich</v>
      </c>
      <c r="B4813">
        <v>4812</v>
      </c>
      <c r="C4813">
        <v>611</v>
      </c>
      <c r="D4813" t="s">
        <v>240</v>
      </c>
      <c r="E4813" t="s">
        <v>46</v>
      </c>
      <c r="F4813" t="s">
        <v>71</v>
      </c>
      <c r="G4813">
        <v>71</v>
      </c>
      <c r="H4813">
        <v>84</v>
      </c>
      <c r="I4813">
        <v>83</v>
      </c>
      <c r="J4813">
        <v>90</v>
      </c>
      <c r="K4813">
        <v>94</v>
      </c>
      <c r="L4813">
        <v>91</v>
      </c>
      <c r="M4813">
        <v>91</v>
      </c>
      <c r="N4813">
        <v>90</v>
      </c>
      <c r="O4813">
        <v>95</v>
      </c>
      <c r="P4813">
        <v>113</v>
      </c>
      <c r="Q4813">
        <v>97</v>
      </c>
      <c r="R4813">
        <v>89</v>
      </c>
      <c r="S4813">
        <v>92</v>
      </c>
      <c r="T4813">
        <v>101</v>
      </c>
      <c r="U4813">
        <v>81</v>
      </c>
      <c r="V4813">
        <v>76</v>
      </c>
      <c r="W4813">
        <v>86</v>
      </c>
      <c r="X4813">
        <v>82</v>
      </c>
      <c r="Y4813">
        <v>82</v>
      </c>
      <c r="Z4813">
        <v>94</v>
      </c>
      <c r="AA4813">
        <v>86</v>
      </c>
      <c r="AB4813">
        <v>74</v>
      </c>
    </row>
    <row r="4814" spans="1:44" x14ac:dyDescent="0.25">
      <c r="A4814" t="str">
        <f t="shared" si="75"/>
        <v>LeobenLehrlinge4. Lehrjahr, weiblich</v>
      </c>
      <c r="B4814">
        <v>4813</v>
      </c>
      <c r="C4814">
        <v>611</v>
      </c>
      <c r="D4814" t="s">
        <v>240</v>
      </c>
      <c r="E4814" t="s">
        <v>46</v>
      </c>
      <c r="F4814" t="s">
        <v>72</v>
      </c>
      <c r="G4814">
        <v>12</v>
      </c>
      <c r="H4814">
        <v>6</v>
      </c>
      <c r="I4814">
        <v>7</v>
      </c>
      <c r="J4814">
        <v>4</v>
      </c>
      <c r="K4814">
        <v>6</v>
      </c>
      <c r="L4814">
        <v>7</v>
      </c>
      <c r="M4814">
        <v>6</v>
      </c>
      <c r="N4814">
        <v>9</v>
      </c>
      <c r="O4814">
        <v>8</v>
      </c>
      <c r="P4814">
        <v>13</v>
      </c>
      <c r="Q4814">
        <v>23</v>
      </c>
      <c r="R4814">
        <v>23</v>
      </c>
      <c r="S4814">
        <v>22</v>
      </c>
      <c r="T4814">
        <v>19</v>
      </c>
      <c r="U4814">
        <v>19</v>
      </c>
      <c r="V4814">
        <v>15</v>
      </c>
      <c r="W4814">
        <v>19</v>
      </c>
      <c r="X4814">
        <v>12</v>
      </c>
      <c r="Y4814">
        <v>12</v>
      </c>
      <c r="Z4814">
        <v>16</v>
      </c>
      <c r="AA4814">
        <v>25</v>
      </c>
      <c r="AB4814">
        <v>17</v>
      </c>
    </row>
    <row r="4815" spans="1:44" x14ac:dyDescent="0.25">
      <c r="A4815" t="str">
        <f t="shared" si="75"/>
        <v>LeobenLehrlingeFrauen</v>
      </c>
      <c r="B4815">
        <v>4814</v>
      </c>
      <c r="C4815">
        <v>611</v>
      </c>
      <c r="D4815" t="s">
        <v>240</v>
      </c>
      <c r="E4815" t="s">
        <v>46</v>
      </c>
      <c r="F4815" t="s">
        <v>47</v>
      </c>
      <c r="G4815">
        <v>253</v>
      </c>
      <c r="H4815">
        <v>212</v>
      </c>
      <c r="I4815">
        <v>199</v>
      </c>
      <c r="J4815">
        <v>215</v>
      </c>
      <c r="K4815">
        <v>232</v>
      </c>
      <c r="L4815">
        <v>257</v>
      </c>
      <c r="M4815">
        <v>287</v>
      </c>
      <c r="N4815">
        <v>281</v>
      </c>
      <c r="O4815">
        <v>364</v>
      </c>
      <c r="P4815">
        <v>345</v>
      </c>
      <c r="Q4815">
        <v>344</v>
      </c>
      <c r="R4815">
        <v>344</v>
      </c>
      <c r="S4815">
        <v>329</v>
      </c>
      <c r="T4815">
        <v>307</v>
      </c>
      <c r="U4815">
        <v>297</v>
      </c>
      <c r="V4815">
        <v>276</v>
      </c>
      <c r="W4815">
        <v>278</v>
      </c>
      <c r="X4815">
        <v>263</v>
      </c>
      <c r="Y4815">
        <v>257</v>
      </c>
      <c r="Z4815">
        <v>261</v>
      </c>
      <c r="AA4815">
        <v>266</v>
      </c>
      <c r="AB4815">
        <v>279</v>
      </c>
    </row>
    <row r="4816" spans="1:44" x14ac:dyDescent="0.25">
      <c r="A4816" t="str">
        <f t="shared" si="75"/>
        <v>LeobenLehrlingeInsgesamt</v>
      </c>
      <c r="B4816">
        <v>4815</v>
      </c>
      <c r="C4816">
        <v>611</v>
      </c>
      <c r="D4816" t="s">
        <v>240</v>
      </c>
      <c r="E4816" t="s">
        <v>46</v>
      </c>
      <c r="F4816" t="s">
        <v>48</v>
      </c>
      <c r="G4816">
        <v>826</v>
      </c>
      <c r="H4816">
        <v>800</v>
      </c>
      <c r="I4816">
        <v>777</v>
      </c>
      <c r="J4816">
        <v>792</v>
      </c>
      <c r="K4816">
        <v>822</v>
      </c>
      <c r="L4816">
        <v>855</v>
      </c>
      <c r="M4816">
        <v>914</v>
      </c>
      <c r="N4816">
        <v>877</v>
      </c>
      <c r="O4816">
        <v>1015</v>
      </c>
      <c r="P4816">
        <v>975</v>
      </c>
      <c r="Q4816">
        <v>940</v>
      </c>
      <c r="R4816">
        <v>907</v>
      </c>
      <c r="S4816">
        <v>864</v>
      </c>
      <c r="T4816">
        <v>827</v>
      </c>
      <c r="U4816">
        <v>823</v>
      </c>
      <c r="V4816">
        <v>811</v>
      </c>
      <c r="W4816">
        <v>811</v>
      </c>
      <c r="X4816">
        <v>794</v>
      </c>
      <c r="Y4816">
        <v>745</v>
      </c>
      <c r="Z4816">
        <v>739</v>
      </c>
      <c r="AA4816">
        <v>709</v>
      </c>
      <c r="AB4816">
        <v>747</v>
      </c>
    </row>
    <row r="4817" spans="1:28" x14ac:dyDescent="0.25">
      <c r="A4817" t="str">
        <f t="shared" si="75"/>
        <v>LeobenLehrlingeMänner</v>
      </c>
      <c r="B4817">
        <v>4816</v>
      </c>
      <c r="C4817">
        <v>611</v>
      </c>
      <c r="D4817" t="s">
        <v>240</v>
      </c>
      <c r="E4817" t="s">
        <v>46</v>
      </c>
      <c r="F4817" t="s">
        <v>49</v>
      </c>
      <c r="G4817">
        <v>573</v>
      </c>
      <c r="H4817">
        <v>588</v>
      </c>
      <c r="I4817">
        <v>578</v>
      </c>
      <c r="J4817">
        <v>577</v>
      </c>
      <c r="K4817">
        <v>590</v>
      </c>
      <c r="L4817">
        <v>598</v>
      </c>
      <c r="M4817">
        <v>627</v>
      </c>
      <c r="N4817">
        <v>596</v>
      </c>
      <c r="O4817">
        <v>651</v>
      </c>
      <c r="P4817">
        <v>630</v>
      </c>
      <c r="Q4817">
        <v>596</v>
      </c>
      <c r="R4817">
        <v>563</v>
      </c>
      <c r="S4817">
        <v>535</v>
      </c>
      <c r="T4817">
        <v>520</v>
      </c>
      <c r="U4817">
        <v>526</v>
      </c>
      <c r="V4817">
        <v>535</v>
      </c>
      <c r="W4817">
        <v>533</v>
      </c>
      <c r="X4817">
        <v>531</v>
      </c>
      <c r="Y4817">
        <v>488</v>
      </c>
      <c r="Z4817">
        <v>478</v>
      </c>
      <c r="AA4817">
        <v>443</v>
      </c>
      <c r="AB4817">
        <v>468</v>
      </c>
    </row>
    <row r="4818" spans="1:28" x14ac:dyDescent="0.25">
      <c r="A4818" t="str">
        <f t="shared" si="75"/>
        <v>LeobenNeugründungenInsgesamt</v>
      </c>
      <c r="B4818">
        <v>4817</v>
      </c>
      <c r="C4818">
        <v>611</v>
      </c>
      <c r="D4818" t="s">
        <v>240</v>
      </c>
      <c r="E4818" t="s">
        <v>41</v>
      </c>
      <c r="F4818" t="s">
        <v>48</v>
      </c>
      <c r="G4818">
        <v>183</v>
      </c>
      <c r="H4818">
        <v>173.668875105723</v>
      </c>
      <c r="I4818">
        <v>163.82952182952201</v>
      </c>
      <c r="J4818">
        <v>178.64448857994</v>
      </c>
      <c r="K4818">
        <v>136.58289510102401</v>
      </c>
      <c r="L4818">
        <v>149.879453522636</v>
      </c>
      <c r="M4818">
        <v>190.07970287090899</v>
      </c>
      <c r="N4818">
        <v>216.94969865554</v>
      </c>
      <c r="O4818">
        <v>258.63797923322699</v>
      </c>
      <c r="P4818">
        <v>272.59297124600602</v>
      </c>
      <c r="Q4818">
        <v>251.53789731051299</v>
      </c>
      <c r="R4818">
        <v>220.75201047316301</v>
      </c>
      <c r="S4818">
        <v>232.832132564841</v>
      </c>
      <c r="T4818">
        <v>204.462130488018</v>
      </c>
      <c r="U4818">
        <v>254.36002562460001</v>
      </c>
      <c r="V4818">
        <v>242</v>
      </c>
      <c r="W4818">
        <v>209</v>
      </c>
      <c r="X4818">
        <v>221</v>
      </c>
      <c r="Y4818">
        <v>191</v>
      </c>
      <c r="Z4818">
        <v>215</v>
      </c>
      <c r="AA4818">
        <v>208</v>
      </c>
      <c r="AB4818">
        <v>221</v>
      </c>
    </row>
    <row r="4819" spans="1:28" x14ac:dyDescent="0.25">
      <c r="A4819" t="str">
        <f t="shared" si="75"/>
        <v>LeobenPendler (Auspendler/-innen)Insgesamt</v>
      </c>
      <c r="B4819">
        <v>4818</v>
      </c>
      <c r="C4819">
        <v>611</v>
      </c>
      <c r="D4819" t="s">
        <v>240</v>
      </c>
      <c r="E4819" t="s">
        <v>459</v>
      </c>
      <c r="F4819" t="s">
        <v>48</v>
      </c>
      <c r="G4819">
        <v>15286</v>
      </c>
      <c r="H4819">
        <v>15838</v>
      </c>
      <c r="I4819">
        <v>15429</v>
      </c>
      <c r="J4819">
        <v>15514</v>
      </c>
      <c r="K4819">
        <v>15301</v>
      </c>
      <c r="L4819">
        <v>15311</v>
      </c>
      <c r="M4819">
        <v>15403</v>
      </c>
      <c r="N4819">
        <v>15321</v>
      </c>
      <c r="O4819">
        <v>15670</v>
      </c>
      <c r="P4819">
        <v>15742</v>
      </c>
      <c r="Q4819">
        <v>15877</v>
      </c>
      <c r="R4819">
        <v>15520</v>
      </c>
      <c r="S4819">
        <v>15793</v>
      </c>
    </row>
    <row r="4820" spans="1:28" x14ac:dyDescent="0.25">
      <c r="A4820" t="str">
        <f t="shared" si="75"/>
        <v>LeobenPendler ins AuslandInsgesamt</v>
      </c>
      <c r="B4820">
        <v>4819</v>
      </c>
      <c r="C4820">
        <v>611</v>
      </c>
      <c r="D4820" t="s">
        <v>240</v>
      </c>
      <c r="E4820" t="s">
        <v>304</v>
      </c>
      <c r="F4820" t="s">
        <v>48</v>
      </c>
      <c r="G4820">
        <v>12</v>
      </c>
      <c r="H4820">
        <v>47</v>
      </c>
      <c r="I4820">
        <v>90</v>
      </c>
      <c r="J4820">
        <v>31</v>
      </c>
      <c r="K4820">
        <v>22</v>
      </c>
      <c r="L4820">
        <v>91</v>
      </c>
      <c r="M4820">
        <v>95</v>
      </c>
      <c r="N4820">
        <v>100</v>
      </c>
      <c r="O4820">
        <v>88</v>
      </c>
      <c r="P4820">
        <v>77</v>
      </c>
      <c r="Q4820">
        <v>87</v>
      </c>
      <c r="R4820">
        <v>34</v>
      </c>
      <c r="S4820">
        <v>86</v>
      </c>
    </row>
    <row r="4821" spans="1:28" x14ac:dyDescent="0.25">
      <c r="A4821" t="str">
        <f t="shared" si="75"/>
        <v>LeobenPendler zw. BundesländernInsgesamt</v>
      </c>
      <c r="B4821">
        <v>4820</v>
      </c>
      <c r="C4821">
        <v>611</v>
      </c>
      <c r="D4821" t="s">
        <v>240</v>
      </c>
      <c r="E4821" t="s">
        <v>433</v>
      </c>
      <c r="F4821" t="s">
        <v>48</v>
      </c>
      <c r="G4821">
        <v>1767</v>
      </c>
      <c r="H4821">
        <v>2239</v>
      </c>
      <c r="I4821">
        <v>1978</v>
      </c>
      <c r="J4821">
        <v>1975</v>
      </c>
      <c r="K4821">
        <v>1803</v>
      </c>
      <c r="L4821">
        <v>1741</v>
      </c>
      <c r="M4821">
        <v>1792</v>
      </c>
      <c r="N4821">
        <v>1696</v>
      </c>
      <c r="O4821">
        <v>1619</v>
      </c>
      <c r="P4821">
        <v>1588</v>
      </c>
      <c r="Q4821">
        <v>1433</v>
      </c>
      <c r="R4821">
        <v>1318</v>
      </c>
      <c r="S4821">
        <v>1463</v>
      </c>
    </row>
    <row r="4822" spans="1:28" x14ac:dyDescent="0.25">
      <c r="A4822" t="str">
        <f t="shared" si="75"/>
        <v>LeobenPendler zw. Gemeinden eines Pol. BezirkesInsgesamt</v>
      </c>
      <c r="B4822">
        <v>4821</v>
      </c>
      <c r="C4822">
        <v>611</v>
      </c>
      <c r="D4822" t="s">
        <v>240</v>
      </c>
      <c r="E4822" t="s">
        <v>305</v>
      </c>
      <c r="F4822" t="s">
        <v>48</v>
      </c>
      <c r="G4822">
        <v>9162</v>
      </c>
      <c r="H4822">
        <v>7187</v>
      </c>
      <c r="I4822">
        <v>8251</v>
      </c>
      <c r="J4822">
        <v>8128</v>
      </c>
      <c r="K4822">
        <v>8265</v>
      </c>
      <c r="L4822">
        <v>8367</v>
      </c>
      <c r="M4822">
        <v>8530</v>
      </c>
      <c r="N4822">
        <v>8424</v>
      </c>
      <c r="O4822">
        <v>8473</v>
      </c>
      <c r="P4822">
        <v>8565</v>
      </c>
      <c r="Q4822">
        <v>8528</v>
      </c>
      <c r="R4822">
        <v>8394</v>
      </c>
      <c r="S4822">
        <v>8474</v>
      </c>
    </row>
    <row r="4823" spans="1:28" x14ac:dyDescent="0.25">
      <c r="A4823" t="str">
        <f t="shared" si="75"/>
        <v>LeobenPendler zw. Pol. Bez. des BundeslandesInsgesamt</v>
      </c>
      <c r="B4823">
        <v>4822</v>
      </c>
      <c r="C4823">
        <v>611</v>
      </c>
      <c r="D4823" t="s">
        <v>240</v>
      </c>
      <c r="E4823" t="s">
        <v>306</v>
      </c>
      <c r="F4823" t="s">
        <v>48</v>
      </c>
      <c r="G4823">
        <v>4345</v>
      </c>
      <c r="H4823">
        <v>6365</v>
      </c>
      <c r="I4823">
        <v>5110</v>
      </c>
      <c r="J4823">
        <v>5380</v>
      </c>
      <c r="K4823">
        <v>5211</v>
      </c>
      <c r="L4823">
        <v>5112</v>
      </c>
      <c r="M4823">
        <v>4986</v>
      </c>
      <c r="N4823">
        <v>5101</v>
      </c>
      <c r="O4823">
        <v>5490</v>
      </c>
      <c r="P4823">
        <v>5512</v>
      </c>
      <c r="Q4823">
        <v>5829</v>
      </c>
      <c r="R4823">
        <v>5774</v>
      </c>
      <c r="S4823">
        <v>5770</v>
      </c>
    </row>
    <row r="4824" spans="1:28" x14ac:dyDescent="0.25">
      <c r="A4824" t="str">
        <f t="shared" si="75"/>
        <v>LeobenPensionisteneinkommenBrutto_Schnitt</v>
      </c>
      <c r="B4824">
        <v>4823</v>
      </c>
      <c r="C4824">
        <v>611</v>
      </c>
      <c r="D4824" t="s">
        <v>240</v>
      </c>
      <c r="E4824" t="s">
        <v>44</v>
      </c>
      <c r="F4824" t="s">
        <v>54</v>
      </c>
      <c r="G4824">
        <v>17139.135623008198</v>
      </c>
      <c r="H4824">
        <v>16835.261885896201</v>
      </c>
      <c r="I4824">
        <v>17319.957091037701</v>
      </c>
      <c r="J4824">
        <v>17758.184564221301</v>
      </c>
      <c r="K4824">
        <v>18376.323758786901</v>
      </c>
      <c r="L4824">
        <v>19549.262649956199</v>
      </c>
      <c r="M4824">
        <v>19932.251775169199</v>
      </c>
      <c r="N4824">
        <v>20243.1775283145</v>
      </c>
      <c r="O4824">
        <v>20176.8655251571</v>
      </c>
      <c r="P4824">
        <v>20639.573158903298</v>
      </c>
      <c r="Q4824">
        <v>21214.735687303801</v>
      </c>
      <c r="R4824">
        <v>21604.4055883988</v>
      </c>
      <c r="S4824">
        <v>21871.981469010301</v>
      </c>
      <c r="T4824">
        <v>22249.992253021301</v>
      </c>
      <c r="U4824">
        <v>22753.4743461736</v>
      </c>
      <c r="V4824">
        <v>23480.237348185401</v>
      </c>
      <c r="W4824">
        <v>24976.408140650499</v>
      </c>
      <c r="X4824">
        <v>25720.849902261201</v>
      </c>
      <c r="Y4824">
        <v>26572.9350782324</v>
      </c>
    </row>
    <row r="4825" spans="1:28" x14ac:dyDescent="0.25">
      <c r="A4825" t="str">
        <f t="shared" si="75"/>
        <v>LeobenPensionisteneinkommenBruttobezüge 1000 EUR</v>
      </c>
      <c r="B4825">
        <v>4824</v>
      </c>
      <c r="C4825">
        <v>611</v>
      </c>
      <c r="D4825" t="s">
        <v>240</v>
      </c>
      <c r="E4825" t="s">
        <v>44</v>
      </c>
      <c r="F4825" t="s">
        <v>55</v>
      </c>
      <c r="G4825">
        <v>328060.19495999999</v>
      </c>
      <c r="H4825">
        <v>333152.99745999998</v>
      </c>
      <c r="I4825">
        <v>342831.23066</v>
      </c>
      <c r="J4825">
        <v>352695.30362999998</v>
      </c>
      <c r="K4825">
        <v>365982.86398000002</v>
      </c>
      <c r="L4825">
        <v>379040.65351999999</v>
      </c>
      <c r="M4825">
        <v>388838.36762999999</v>
      </c>
      <c r="N4825">
        <v>395005.12310999999</v>
      </c>
      <c r="O4825">
        <v>407834.98285999999</v>
      </c>
      <c r="P4825">
        <v>420056.59292999998</v>
      </c>
      <c r="Q4825">
        <v>432441.17225</v>
      </c>
      <c r="R4825">
        <v>427572.79100000003</v>
      </c>
      <c r="S4825">
        <v>428056.54933000001</v>
      </c>
      <c r="T4825">
        <v>432651.09935999999</v>
      </c>
      <c r="U4825">
        <v>443010.14552000002</v>
      </c>
      <c r="V4825">
        <v>457418.50378000003</v>
      </c>
      <c r="W4825">
        <v>473777.48602000001</v>
      </c>
      <c r="X4825">
        <v>486844.24695</v>
      </c>
      <c r="Y4825">
        <v>502706.78580999997</v>
      </c>
    </row>
    <row r="4826" spans="1:28" x14ac:dyDescent="0.25">
      <c r="A4826" t="str">
        <f t="shared" si="75"/>
        <v>LeobenPensionisteneinkommenBruttobezüge Fälle</v>
      </c>
      <c r="B4826">
        <v>4825</v>
      </c>
      <c r="C4826">
        <v>611</v>
      </c>
      <c r="D4826" t="s">
        <v>240</v>
      </c>
      <c r="E4826" t="s">
        <v>44</v>
      </c>
      <c r="F4826" t="s">
        <v>56</v>
      </c>
      <c r="G4826">
        <v>19141</v>
      </c>
      <c r="H4826">
        <v>19789</v>
      </c>
      <c r="I4826">
        <v>19794</v>
      </c>
      <c r="J4826">
        <v>19861</v>
      </c>
      <c r="K4826">
        <v>19916</v>
      </c>
      <c r="L4826">
        <v>19389</v>
      </c>
      <c r="M4826">
        <v>19508</v>
      </c>
      <c r="N4826">
        <v>19513</v>
      </c>
      <c r="O4826">
        <v>20213</v>
      </c>
      <c r="P4826">
        <v>20352</v>
      </c>
      <c r="Q4826">
        <v>20384</v>
      </c>
      <c r="R4826">
        <v>19791</v>
      </c>
      <c r="S4826">
        <v>19571</v>
      </c>
      <c r="T4826">
        <v>19445</v>
      </c>
      <c r="U4826">
        <v>19470</v>
      </c>
      <c r="V4826">
        <v>19481</v>
      </c>
      <c r="W4826">
        <v>18969</v>
      </c>
      <c r="X4826">
        <v>18928</v>
      </c>
      <c r="Y4826">
        <v>18918</v>
      </c>
    </row>
    <row r="4827" spans="1:28" x14ac:dyDescent="0.25">
      <c r="A4827" t="str">
        <f t="shared" si="75"/>
        <v>LeobenPensionisteneinkommenLohnsteuer 1000 EUR</v>
      </c>
      <c r="B4827">
        <v>4826</v>
      </c>
      <c r="C4827">
        <v>611</v>
      </c>
      <c r="D4827" t="s">
        <v>240</v>
      </c>
      <c r="E4827" t="s">
        <v>44</v>
      </c>
      <c r="F4827" t="s">
        <v>57</v>
      </c>
      <c r="G4827">
        <v>38558.39402</v>
      </c>
      <c r="H4827">
        <v>35462.895129999997</v>
      </c>
      <c r="I4827">
        <v>38143.115819999999</v>
      </c>
      <c r="J4827">
        <v>40668.218379999998</v>
      </c>
      <c r="K4827">
        <v>43918.60037</v>
      </c>
      <c r="L4827">
        <v>40974.983460000003</v>
      </c>
      <c r="M4827">
        <v>43478.855790000001</v>
      </c>
      <c r="N4827">
        <v>46151.743240000003</v>
      </c>
      <c r="O4827">
        <v>49483.912080000002</v>
      </c>
      <c r="P4827">
        <v>52051.164669999998</v>
      </c>
      <c r="Q4827">
        <v>55729.321170000003</v>
      </c>
      <c r="R4827">
        <v>56701.674500000001</v>
      </c>
      <c r="S4827">
        <v>46687.338329999999</v>
      </c>
      <c r="T4827">
        <v>48329.85183</v>
      </c>
      <c r="U4827">
        <v>50814.671179999998</v>
      </c>
      <c r="V4827">
        <v>54570.092199999999</v>
      </c>
      <c r="W4827">
        <v>53170.925009999999</v>
      </c>
      <c r="X4827">
        <v>56645.24538</v>
      </c>
      <c r="Y4827">
        <v>57617.967669999998</v>
      </c>
    </row>
    <row r="4828" spans="1:28" x14ac:dyDescent="0.25">
      <c r="A4828" t="str">
        <f t="shared" si="75"/>
        <v>LeobenPensionisteneinkommenLohnsteuer Fälle</v>
      </c>
      <c r="B4828">
        <v>4827</v>
      </c>
      <c r="C4828">
        <v>611</v>
      </c>
      <c r="D4828" t="s">
        <v>240</v>
      </c>
      <c r="E4828" t="s">
        <v>44</v>
      </c>
      <c r="F4828" t="s">
        <v>58</v>
      </c>
      <c r="G4828">
        <v>12143</v>
      </c>
      <c r="H4828">
        <v>11546</v>
      </c>
      <c r="I4828">
        <v>11889</v>
      </c>
      <c r="J4828">
        <v>12643</v>
      </c>
      <c r="K4828">
        <v>12687</v>
      </c>
      <c r="L4828">
        <v>12289</v>
      </c>
      <c r="M4828">
        <v>12446</v>
      </c>
      <c r="N4828">
        <v>12611</v>
      </c>
      <c r="O4828">
        <v>12931</v>
      </c>
      <c r="P4828">
        <v>13197</v>
      </c>
      <c r="Q4828">
        <v>13446</v>
      </c>
      <c r="R4828">
        <v>13188</v>
      </c>
      <c r="S4828">
        <v>13209</v>
      </c>
      <c r="T4828">
        <v>13170</v>
      </c>
      <c r="U4828">
        <v>13442</v>
      </c>
      <c r="V4828">
        <v>13777</v>
      </c>
      <c r="W4828">
        <v>14440</v>
      </c>
      <c r="X4828">
        <v>14705</v>
      </c>
      <c r="Y4828">
        <v>15023</v>
      </c>
    </row>
    <row r="4829" spans="1:28" x14ac:dyDescent="0.25">
      <c r="A4829" t="str">
        <f t="shared" si="75"/>
        <v>LeobenPensionisteneinkommenNetto_Schnitt</v>
      </c>
      <c r="B4829">
        <v>4828</v>
      </c>
      <c r="C4829">
        <v>611</v>
      </c>
      <c r="D4829" t="s">
        <v>240</v>
      </c>
      <c r="E4829" t="s">
        <v>44</v>
      </c>
      <c r="F4829" t="s">
        <v>59</v>
      </c>
      <c r="G4829">
        <v>14277.355538895599</v>
      </c>
      <c r="H4829">
        <v>14126.6620001011</v>
      </c>
      <c r="I4829">
        <v>14446.208322218899</v>
      </c>
      <c r="J4829">
        <v>14742.49219425</v>
      </c>
      <c r="K4829">
        <v>15153.249963346099</v>
      </c>
      <c r="L4829">
        <v>16346.228676569201</v>
      </c>
      <c r="M4829">
        <v>16592.285214271102</v>
      </c>
      <c r="N4829">
        <v>16749.071503100498</v>
      </c>
      <c r="O4829">
        <v>16604.866874783602</v>
      </c>
      <c r="P4829">
        <v>16934.128053753899</v>
      </c>
      <c r="Q4829">
        <v>17306.676116562001</v>
      </c>
      <c r="R4829">
        <v>17548.444869890402</v>
      </c>
      <c r="S4829">
        <v>18278.816207143202</v>
      </c>
      <c r="T4829">
        <v>18540.466084340402</v>
      </c>
      <c r="U4829">
        <v>18893.6513672316</v>
      </c>
      <c r="V4829">
        <v>19397.106519172499</v>
      </c>
      <c r="W4829">
        <v>20812.8025125204</v>
      </c>
      <c r="X4829">
        <v>21334.119821428601</v>
      </c>
      <c r="Y4829">
        <v>22092.5662955915</v>
      </c>
    </row>
    <row r="4830" spans="1:28" x14ac:dyDescent="0.25">
      <c r="A4830" t="str">
        <f t="shared" si="75"/>
        <v>LeobenPensionisteneinkommenNettobezüge 1000 EUR</v>
      </c>
      <c r="B4830">
        <v>4829</v>
      </c>
      <c r="C4830">
        <v>611</v>
      </c>
      <c r="D4830" t="s">
        <v>240</v>
      </c>
      <c r="E4830" t="s">
        <v>44</v>
      </c>
      <c r="F4830" t="s">
        <v>60</v>
      </c>
      <c r="G4830">
        <v>273282.86236999999</v>
      </c>
      <c r="H4830">
        <v>279552.51432000002</v>
      </c>
      <c r="I4830">
        <v>285948.24752999999</v>
      </c>
      <c r="J4830">
        <v>292800.63747000002</v>
      </c>
      <c r="K4830">
        <v>301792.12627000001</v>
      </c>
      <c r="L4830">
        <v>316937.02781</v>
      </c>
      <c r="M4830">
        <v>323682.29995999997</v>
      </c>
      <c r="N4830">
        <v>326824.63224000001</v>
      </c>
      <c r="O4830">
        <v>335634.17414000002</v>
      </c>
      <c r="P4830">
        <v>344643.37414999999</v>
      </c>
      <c r="Q4830">
        <v>352779.28596000001</v>
      </c>
      <c r="R4830">
        <v>347301.27241999999</v>
      </c>
      <c r="S4830">
        <v>357734.71198999998</v>
      </c>
      <c r="T4830">
        <v>360519.36300999997</v>
      </c>
      <c r="U4830">
        <v>367859.39211999997</v>
      </c>
      <c r="V4830">
        <v>377875.03210000001</v>
      </c>
      <c r="W4830">
        <v>394798.05086000002</v>
      </c>
      <c r="X4830">
        <v>403812.21997999999</v>
      </c>
      <c r="Y4830">
        <v>417947.16918000003</v>
      </c>
    </row>
    <row r="4831" spans="1:28" x14ac:dyDescent="0.25">
      <c r="A4831" t="str">
        <f t="shared" si="75"/>
        <v>LeobenPensionisteneinkommenSV-Beiträge 1000 EUR</v>
      </c>
      <c r="B4831">
        <v>4830</v>
      </c>
      <c r="C4831">
        <v>611</v>
      </c>
      <c r="D4831" t="s">
        <v>240</v>
      </c>
      <c r="E4831" t="s">
        <v>44</v>
      </c>
      <c r="F4831" t="s">
        <v>61</v>
      </c>
      <c r="G4831">
        <v>16218.93857</v>
      </c>
      <c r="H4831">
        <v>18137.588009999999</v>
      </c>
      <c r="I4831">
        <v>18739.867310000001</v>
      </c>
      <c r="J4831">
        <v>19226.447779999999</v>
      </c>
      <c r="K4831">
        <v>20272.137340000001</v>
      </c>
      <c r="L4831">
        <v>21128.642250000001</v>
      </c>
      <c r="M4831">
        <v>21677.211879999999</v>
      </c>
      <c r="N4831">
        <v>22028.747630000002</v>
      </c>
      <c r="O4831">
        <v>22716.896639999999</v>
      </c>
      <c r="P4831">
        <v>23362.054110000001</v>
      </c>
      <c r="Q4831">
        <v>23932.565119999999</v>
      </c>
      <c r="R4831">
        <v>23569.844079999999</v>
      </c>
      <c r="S4831">
        <v>23634.49901</v>
      </c>
      <c r="T4831">
        <v>23801.88452</v>
      </c>
      <c r="U4831">
        <v>24336.08222</v>
      </c>
      <c r="V4831">
        <v>24973.37948</v>
      </c>
      <c r="W4831">
        <v>25808.510149999998</v>
      </c>
      <c r="X4831">
        <v>26386.781589999999</v>
      </c>
      <c r="Y4831">
        <v>27141.648959999999</v>
      </c>
    </row>
    <row r="4832" spans="1:28" x14ac:dyDescent="0.25">
      <c r="A4832" t="str">
        <f t="shared" si="75"/>
        <v>LeobenPensionisteneinkommenSV-Beiträge Fälle</v>
      </c>
      <c r="B4832">
        <v>4831</v>
      </c>
      <c r="C4832">
        <v>611</v>
      </c>
      <c r="D4832" t="s">
        <v>240</v>
      </c>
      <c r="E4832" t="s">
        <v>44</v>
      </c>
      <c r="F4832" t="s">
        <v>62</v>
      </c>
      <c r="G4832">
        <v>18767</v>
      </c>
      <c r="H4832">
        <v>18786</v>
      </c>
      <c r="I4832">
        <v>18771</v>
      </c>
      <c r="J4832">
        <v>18837</v>
      </c>
      <c r="K4832">
        <v>18896</v>
      </c>
      <c r="L4832">
        <v>19006</v>
      </c>
      <c r="M4832">
        <v>19071</v>
      </c>
      <c r="N4832">
        <v>19113</v>
      </c>
      <c r="O4832">
        <v>19158</v>
      </c>
      <c r="P4832">
        <v>19279</v>
      </c>
      <c r="Q4832">
        <v>19307</v>
      </c>
      <c r="R4832">
        <v>18734</v>
      </c>
      <c r="S4832">
        <v>18505</v>
      </c>
      <c r="T4832">
        <v>18384</v>
      </c>
      <c r="U4832">
        <v>18418</v>
      </c>
      <c r="V4832">
        <v>18468</v>
      </c>
      <c r="W4832">
        <v>18507</v>
      </c>
      <c r="X4832">
        <v>18492</v>
      </c>
      <c r="Y4832">
        <v>18515</v>
      </c>
    </row>
    <row r="4833" spans="1:47" x14ac:dyDescent="0.25">
      <c r="A4833" t="str">
        <f t="shared" si="75"/>
        <v>LeobenUnselbstständig BeschäftigteFrauen</v>
      </c>
      <c r="B4833">
        <v>4832</v>
      </c>
      <c r="C4833">
        <v>611</v>
      </c>
      <c r="D4833" t="s">
        <v>240</v>
      </c>
      <c r="E4833" t="s">
        <v>38</v>
      </c>
      <c r="F4833" t="s">
        <v>47</v>
      </c>
      <c r="G4833">
        <v>5173</v>
      </c>
      <c r="H4833">
        <v>5407</v>
      </c>
      <c r="I4833">
        <v>4979</v>
      </c>
      <c r="J4833">
        <v>5270</v>
      </c>
      <c r="K4833">
        <v>4930</v>
      </c>
      <c r="L4833">
        <v>5276</v>
      </c>
      <c r="M4833">
        <v>4878</v>
      </c>
      <c r="N4833">
        <v>5249</v>
      </c>
      <c r="O4833">
        <v>10340</v>
      </c>
      <c r="P4833">
        <v>10914</v>
      </c>
      <c r="Q4833">
        <v>10265</v>
      </c>
      <c r="R4833">
        <v>10607</v>
      </c>
      <c r="S4833">
        <v>10127</v>
      </c>
      <c r="T4833">
        <v>10655</v>
      </c>
      <c r="U4833">
        <v>10289</v>
      </c>
      <c r="V4833">
        <v>10740</v>
      </c>
      <c r="W4833">
        <v>10320</v>
      </c>
      <c r="X4833">
        <v>10829</v>
      </c>
      <c r="Y4833">
        <v>10246</v>
      </c>
      <c r="Z4833">
        <v>10691</v>
      </c>
      <c r="AA4833">
        <v>10237</v>
      </c>
      <c r="AB4833">
        <v>10676</v>
      </c>
      <c r="AC4833">
        <v>10206</v>
      </c>
      <c r="AD4833">
        <v>10795</v>
      </c>
      <c r="AE4833">
        <v>10326</v>
      </c>
      <c r="AF4833">
        <v>10674</v>
      </c>
      <c r="AG4833">
        <v>10334</v>
      </c>
      <c r="AH4833">
        <v>10842</v>
      </c>
      <c r="AI4833">
        <v>10488</v>
      </c>
      <c r="AJ4833">
        <v>10768</v>
      </c>
      <c r="AK4833">
        <v>10415</v>
      </c>
      <c r="AL4833">
        <v>10807</v>
      </c>
      <c r="AM4833">
        <v>10497</v>
      </c>
      <c r="AN4833">
        <v>10475</v>
      </c>
      <c r="AO4833">
        <v>10158</v>
      </c>
      <c r="AP4833">
        <v>10690</v>
      </c>
      <c r="AQ4833">
        <v>10428</v>
      </c>
      <c r="AR4833">
        <v>10802</v>
      </c>
      <c r="AS4833">
        <v>10619</v>
      </c>
      <c r="AT4833">
        <v>10850</v>
      </c>
      <c r="AU4833">
        <v>10573</v>
      </c>
    </row>
    <row r="4834" spans="1:47" x14ac:dyDescent="0.25">
      <c r="A4834" t="str">
        <f t="shared" si="75"/>
        <v>LeobenUnselbstständig BeschäftigteInsgesamt</v>
      </c>
      <c r="B4834">
        <v>4833</v>
      </c>
      <c r="C4834">
        <v>611</v>
      </c>
      <c r="D4834" t="s">
        <v>240</v>
      </c>
      <c r="E4834" t="s">
        <v>38</v>
      </c>
      <c r="F4834" t="s">
        <v>48</v>
      </c>
      <c r="G4834">
        <v>14269</v>
      </c>
      <c r="H4834">
        <v>15686</v>
      </c>
      <c r="I4834">
        <v>13746</v>
      </c>
      <c r="J4834">
        <v>14771</v>
      </c>
      <c r="K4834">
        <v>13370</v>
      </c>
      <c r="L4834">
        <v>14691</v>
      </c>
      <c r="M4834">
        <v>13361</v>
      </c>
      <c r="N4834">
        <v>14627</v>
      </c>
      <c r="O4834">
        <v>23476</v>
      </c>
      <c r="P4834">
        <v>24875</v>
      </c>
      <c r="Q4834">
        <v>22889</v>
      </c>
      <c r="R4834">
        <v>23688</v>
      </c>
      <c r="S4834">
        <v>22176</v>
      </c>
      <c r="T4834">
        <v>23689</v>
      </c>
      <c r="U4834">
        <v>22506</v>
      </c>
      <c r="V4834">
        <v>23907</v>
      </c>
      <c r="W4834">
        <v>22677</v>
      </c>
      <c r="X4834">
        <v>24092</v>
      </c>
      <c r="Y4834">
        <v>22438</v>
      </c>
      <c r="Z4834">
        <v>23842</v>
      </c>
      <c r="AA4834">
        <v>22472</v>
      </c>
      <c r="AB4834">
        <v>23808</v>
      </c>
      <c r="AC4834">
        <v>22400</v>
      </c>
      <c r="AD4834">
        <v>23923</v>
      </c>
      <c r="AE4834">
        <v>22717</v>
      </c>
      <c r="AF4834">
        <v>23727</v>
      </c>
      <c r="AG4834">
        <v>22724</v>
      </c>
      <c r="AH4834">
        <v>24143</v>
      </c>
      <c r="AI4834">
        <v>22954</v>
      </c>
      <c r="AJ4834">
        <v>24075</v>
      </c>
      <c r="AK4834">
        <v>22799</v>
      </c>
      <c r="AL4834">
        <v>24060</v>
      </c>
      <c r="AM4834">
        <v>22857</v>
      </c>
      <c r="AN4834">
        <v>23181</v>
      </c>
      <c r="AO4834">
        <v>22232</v>
      </c>
      <c r="AP4834">
        <v>23694</v>
      </c>
      <c r="AQ4834">
        <v>22916</v>
      </c>
      <c r="AR4834">
        <v>23968</v>
      </c>
      <c r="AS4834">
        <v>23180</v>
      </c>
      <c r="AT4834">
        <v>24019</v>
      </c>
      <c r="AU4834">
        <v>23082</v>
      </c>
    </row>
    <row r="4835" spans="1:47" x14ac:dyDescent="0.25">
      <c r="A4835" t="str">
        <f t="shared" si="75"/>
        <v>LeobenUnselbstständig BeschäftigteMänner</v>
      </c>
      <c r="B4835">
        <v>4834</v>
      </c>
      <c r="C4835">
        <v>611</v>
      </c>
      <c r="D4835" t="s">
        <v>240</v>
      </c>
      <c r="E4835" t="s">
        <v>38</v>
      </c>
      <c r="F4835" t="s">
        <v>49</v>
      </c>
      <c r="G4835">
        <v>9096</v>
      </c>
      <c r="H4835">
        <v>10279</v>
      </c>
      <c r="I4835">
        <v>8767</v>
      </c>
      <c r="J4835">
        <v>9501</v>
      </c>
      <c r="K4835">
        <v>8440</v>
      </c>
      <c r="L4835">
        <v>9415</v>
      </c>
      <c r="M4835">
        <v>8483</v>
      </c>
      <c r="N4835">
        <v>9378</v>
      </c>
      <c r="O4835">
        <v>13136</v>
      </c>
      <c r="P4835">
        <v>13961</v>
      </c>
      <c r="Q4835">
        <v>12624</v>
      </c>
      <c r="R4835">
        <v>13081</v>
      </c>
      <c r="S4835">
        <v>12049</v>
      </c>
      <c r="T4835">
        <v>13034</v>
      </c>
      <c r="U4835">
        <v>12217</v>
      </c>
      <c r="V4835">
        <v>13167</v>
      </c>
      <c r="W4835">
        <v>12357</v>
      </c>
      <c r="X4835">
        <v>13263</v>
      </c>
      <c r="Y4835">
        <v>12192</v>
      </c>
      <c r="Z4835">
        <v>13151</v>
      </c>
      <c r="AA4835">
        <v>12235</v>
      </c>
      <c r="AB4835">
        <v>13132</v>
      </c>
      <c r="AC4835">
        <v>12194</v>
      </c>
      <c r="AD4835">
        <v>13128</v>
      </c>
      <c r="AE4835">
        <v>12391</v>
      </c>
      <c r="AF4835">
        <v>13053</v>
      </c>
      <c r="AG4835">
        <v>12390</v>
      </c>
      <c r="AH4835">
        <v>13301</v>
      </c>
      <c r="AI4835">
        <v>12466</v>
      </c>
      <c r="AJ4835">
        <v>13307</v>
      </c>
      <c r="AK4835">
        <v>12384</v>
      </c>
      <c r="AL4835">
        <v>13253</v>
      </c>
      <c r="AM4835">
        <v>12360</v>
      </c>
      <c r="AN4835">
        <v>12706</v>
      </c>
      <c r="AO4835">
        <v>12074</v>
      </c>
      <c r="AP4835">
        <v>13004</v>
      </c>
      <c r="AQ4835">
        <v>12488</v>
      </c>
      <c r="AR4835">
        <v>13166</v>
      </c>
      <c r="AS4835">
        <v>12561</v>
      </c>
      <c r="AT4835">
        <v>13169</v>
      </c>
      <c r="AU4835">
        <v>12509</v>
      </c>
    </row>
    <row r="4836" spans="1:47" x14ac:dyDescent="0.25">
      <c r="A4836" t="str">
        <f t="shared" si="75"/>
        <v>LeobenUnselbstständig Beschäftigte GW mgfInsgesamt</v>
      </c>
      <c r="B4836">
        <v>4835</v>
      </c>
      <c r="C4836">
        <v>611</v>
      </c>
      <c r="D4836" t="s">
        <v>240</v>
      </c>
      <c r="E4836" t="s">
        <v>450</v>
      </c>
      <c r="F4836" t="s">
        <v>48</v>
      </c>
      <c r="G4836">
        <v>16121.890150896001</v>
      </c>
      <c r="H4836">
        <v>15817.477129383</v>
      </c>
      <c r="I4836">
        <v>16560.644544855</v>
      </c>
      <c r="J4836">
        <v>15644.438720786</v>
      </c>
      <c r="K4836">
        <v>16186.391728036</v>
      </c>
      <c r="L4836">
        <v>15347.225925131001</v>
      </c>
      <c r="M4836">
        <v>15658.380429295001</v>
      </c>
      <c r="N4836">
        <v>14960.268991106999</v>
      </c>
      <c r="O4836">
        <v>16674.424854744</v>
      </c>
      <c r="P4836">
        <v>16255.607101067</v>
      </c>
      <c r="Q4836">
        <v>17414.777470781999</v>
      </c>
      <c r="R4836">
        <v>16761.442224902999</v>
      </c>
      <c r="S4836">
        <v>17664.460930399</v>
      </c>
      <c r="T4836">
        <v>17102.23716022</v>
      </c>
    </row>
    <row r="4837" spans="1:47" x14ac:dyDescent="0.25">
      <c r="A4837" t="str">
        <f t="shared" si="75"/>
        <v>LeobenUnselbstständig Beschäftigte GW ogfInsgesamt</v>
      </c>
      <c r="B4837">
        <v>4836</v>
      </c>
      <c r="C4837">
        <v>611</v>
      </c>
      <c r="D4837" t="s">
        <v>240</v>
      </c>
      <c r="E4837" t="s">
        <v>449</v>
      </c>
      <c r="F4837" t="s">
        <v>48</v>
      </c>
      <c r="G4837">
        <v>14922.780311184</v>
      </c>
      <c r="H4837">
        <v>14541.370328724999</v>
      </c>
      <c r="I4837">
        <v>15391.168588434</v>
      </c>
      <c r="J4837">
        <v>14500.128443453999</v>
      </c>
      <c r="K4837">
        <v>15091.458808633</v>
      </c>
      <c r="L4837">
        <v>14197.901282678</v>
      </c>
      <c r="M4837">
        <v>14615.276287236</v>
      </c>
      <c r="N4837">
        <v>13982.764640886</v>
      </c>
      <c r="O4837">
        <v>15646.015086658001</v>
      </c>
      <c r="P4837">
        <v>15248.794900618999</v>
      </c>
      <c r="Q4837">
        <v>16383.692639704001</v>
      </c>
      <c r="R4837">
        <v>15689.032882048999</v>
      </c>
      <c r="S4837">
        <v>16586.666535482</v>
      </c>
      <c r="T4837">
        <v>15959.249289482001</v>
      </c>
    </row>
    <row r="4838" spans="1:47" x14ac:dyDescent="0.25">
      <c r="A4838" t="str">
        <f t="shared" si="75"/>
        <v>LeobenUnternehmenInsgesamt</v>
      </c>
      <c r="B4838">
        <v>4837</v>
      </c>
      <c r="C4838">
        <v>611</v>
      </c>
      <c r="D4838" t="s">
        <v>240</v>
      </c>
      <c r="E4838" t="s">
        <v>475</v>
      </c>
      <c r="F4838" t="s">
        <v>48</v>
      </c>
      <c r="G4838">
        <v>3468</v>
      </c>
      <c r="H4838">
        <v>3430</v>
      </c>
      <c r="I4838">
        <v>3428</v>
      </c>
    </row>
    <row r="4839" spans="1:47" x14ac:dyDescent="0.25">
      <c r="A4839" t="str">
        <f t="shared" si="75"/>
        <v>LeobenWohnbevölkerungInsgesamt</v>
      </c>
      <c r="B4839">
        <v>4838</v>
      </c>
      <c r="C4839">
        <v>611</v>
      </c>
      <c r="D4839" t="s">
        <v>240</v>
      </c>
      <c r="E4839" t="s">
        <v>42</v>
      </c>
      <c r="F4839" t="s">
        <v>48</v>
      </c>
      <c r="G4839">
        <v>67449</v>
      </c>
      <c r="H4839">
        <v>66879</v>
      </c>
      <c r="I4839">
        <v>66455</v>
      </c>
      <c r="J4839">
        <v>66020</v>
      </c>
      <c r="K4839">
        <v>65734</v>
      </c>
      <c r="L4839">
        <v>65166</v>
      </c>
      <c r="M4839">
        <v>64607</v>
      </c>
      <c r="N4839">
        <v>64154</v>
      </c>
      <c r="O4839">
        <v>63494</v>
      </c>
      <c r="P4839">
        <v>63009</v>
      </c>
      <c r="Q4839">
        <v>62586</v>
      </c>
      <c r="R4839">
        <v>62027</v>
      </c>
      <c r="S4839">
        <v>61771</v>
      </c>
      <c r="T4839">
        <v>60949</v>
      </c>
      <c r="U4839">
        <v>61558</v>
      </c>
      <c r="V4839">
        <v>60943</v>
      </c>
      <c r="W4839">
        <v>60451</v>
      </c>
      <c r="X4839">
        <v>60060</v>
      </c>
      <c r="Y4839">
        <v>59700</v>
      </c>
      <c r="Z4839">
        <v>59151</v>
      </c>
      <c r="AA4839">
        <v>59131</v>
      </c>
      <c r="AB4839">
        <v>59944</v>
      </c>
    </row>
    <row r="4840" spans="1:47" x14ac:dyDescent="0.25">
      <c r="A4840" t="str">
        <f t="shared" si="75"/>
        <v>LiezenArbeitnehmereinkommenBrutto_Schnitt</v>
      </c>
      <c r="B4840">
        <v>4839</v>
      </c>
      <c r="C4840">
        <v>612</v>
      </c>
      <c r="D4840" t="s">
        <v>241</v>
      </c>
      <c r="E4840" t="s">
        <v>43</v>
      </c>
      <c r="F4840" t="s">
        <v>54</v>
      </c>
      <c r="G4840">
        <v>21954.492616555701</v>
      </c>
      <c r="H4840">
        <v>22502.883447165299</v>
      </c>
      <c r="I4840">
        <v>22402.464783243398</v>
      </c>
      <c r="J4840">
        <v>23360.4969131746</v>
      </c>
      <c r="K4840">
        <v>23985.465635848901</v>
      </c>
      <c r="L4840">
        <v>24211.231654306601</v>
      </c>
      <c r="M4840">
        <v>24916.195505346099</v>
      </c>
      <c r="N4840">
        <v>25294.627617424499</v>
      </c>
      <c r="O4840">
        <v>26033.615853671101</v>
      </c>
      <c r="P4840">
        <v>26733.916564952298</v>
      </c>
      <c r="Q4840">
        <v>27210.200305558399</v>
      </c>
      <c r="R4840">
        <v>27773.151984806798</v>
      </c>
      <c r="S4840">
        <v>28264.878827045301</v>
      </c>
      <c r="T4840">
        <v>28798.561715039599</v>
      </c>
      <c r="U4840">
        <v>29939.730308484599</v>
      </c>
      <c r="V4840">
        <v>30930.632420449801</v>
      </c>
      <c r="W4840">
        <v>31198.2995290627</v>
      </c>
      <c r="X4840">
        <v>32450.751538793302</v>
      </c>
      <c r="Y4840">
        <v>34172.000843710499</v>
      </c>
    </row>
    <row r="4841" spans="1:47" x14ac:dyDescent="0.25">
      <c r="A4841" t="str">
        <f t="shared" si="75"/>
        <v>LiezenArbeitnehmereinkommenBruttobezüge 1000 EUR</v>
      </c>
      <c r="B4841">
        <v>4840</v>
      </c>
      <c r="C4841">
        <v>612</v>
      </c>
      <c r="D4841" t="s">
        <v>241</v>
      </c>
      <c r="E4841" t="s">
        <v>43</v>
      </c>
      <c r="F4841" t="s">
        <v>55</v>
      </c>
      <c r="G4841">
        <v>715299.32394000003</v>
      </c>
      <c r="H4841">
        <v>740659.90578000003</v>
      </c>
      <c r="I4841">
        <v>813388.69134999998</v>
      </c>
      <c r="J4841">
        <v>867421.97138</v>
      </c>
      <c r="K4841">
        <v>906458.71730999998</v>
      </c>
      <c r="L4841">
        <v>914119.26234000002</v>
      </c>
      <c r="M4841">
        <v>957753.63902999996</v>
      </c>
      <c r="N4841">
        <v>979585.04373999999</v>
      </c>
      <c r="O4841">
        <v>1013384.53072</v>
      </c>
      <c r="P4841">
        <v>1039067.13513</v>
      </c>
      <c r="Q4841">
        <v>1053470.11503</v>
      </c>
      <c r="R4841">
        <v>1089485.20606</v>
      </c>
      <c r="S4841">
        <v>1120758.9752499999</v>
      </c>
      <c r="T4841">
        <v>1156953.4183400001</v>
      </c>
      <c r="U4841">
        <v>1197649.0918000001</v>
      </c>
      <c r="V4841">
        <v>1252968.98872</v>
      </c>
      <c r="W4841">
        <v>1230211.3470300001</v>
      </c>
      <c r="X4841">
        <v>1279013.9211500001</v>
      </c>
      <c r="Y4841">
        <v>1380309.63008</v>
      </c>
    </row>
    <row r="4842" spans="1:47" x14ac:dyDescent="0.25">
      <c r="A4842" t="str">
        <f t="shared" si="75"/>
        <v>LiezenArbeitnehmereinkommenBruttobezüge Fälle</v>
      </c>
      <c r="B4842">
        <v>4841</v>
      </c>
      <c r="C4842">
        <v>612</v>
      </c>
      <c r="D4842" t="s">
        <v>241</v>
      </c>
      <c r="E4842" t="s">
        <v>43</v>
      </c>
      <c r="F4842" t="s">
        <v>56</v>
      </c>
      <c r="G4842">
        <v>32581</v>
      </c>
      <c r="H4842">
        <v>32914</v>
      </c>
      <c r="I4842">
        <v>36308</v>
      </c>
      <c r="J4842">
        <v>37132</v>
      </c>
      <c r="K4842">
        <v>37792</v>
      </c>
      <c r="L4842">
        <v>37756</v>
      </c>
      <c r="M4842">
        <v>38439</v>
      </c>
      <c r="N4842">
        <v>38727</v>
      </c>
      <c r="O4842">
        <v>38926</v>
      </c>
      <c r="P4842">
        <v>38867</v>
      </c>
      <c r="Q4842">
        <v>38716</v>
      </c>
      <c r="R4842">
        <v>39228</v>
      </c>
      <c r="S4842">
        <v>39652</v>
      </c>
      <c r="T4842">
        <v>40174</v>
      </c>
      <c r="U4842">
        <v>40002</v>
      </c>
      <c r="V4842">
        <v>40509</v>
      </c>
      <c r="W4842">
        <v>39432</v>
      </c>
      <c r="X4842">
        <v>39414</v>
      </c>
      <c r="Y4842">
        <v>40393</v>
      </c>
    </row>
    <row r="4843" spans="1:47" x14ac:dyDescent="0.25">
      <c r="A4843" t="str">
        <f t="shared" si="75"/>
        <v>LiezenArbeitnehmereinkommenLohnsteuer 1000 EUR</v>
      </c>
      <c r="B4843">
        <v>4842</v>
      </c>
      <c r="C4843">
        <v>612</v>
      </c>
      <c r="D4843" t="s">
        <v>241</v>
      </c>
      <c r="E4843" t="s">
        <v>43</v>
      </c>
      <c r="F4843" t="s">
        <v>57</v>
      </c>
      <c r="G4843">
        <v>92246.338029999999</v>
      </c>
      <c r="H4843">
        <v>91752.589250000005</v>
      </c>
      <c r="I4843">
        <v>102098.92767999999</v>
      </c>
      <c r="J4843">
        <v>112767.01824</v>
      </c>
      <c r="K4843">
        <v>121769.96875</v>
      </c>
      <c r="L4843">
        <v>111164.40107000001</v>
      </c>
      <c r="M4843">
        <v>118641.09364000001</v>
      </c>
      <c r="N4843">
        <v>124412.29204</v>
      </c>
      <c r="O4843">
        <v>132032.87351999999</v>
      </c>
      <c r="P4843">
        <v>138675.37027000001</v>
      </c>
      <c r="Q4843">
        <v>143054.28171000001</v>
      </c>
      <c r="R4843">
        <v>152192.40664999999</v>
      </c>
      <c r="S4843">
        <v>131368.37291000001</v>
      </c>
      <c r="T4843">
        <v>137718.12346999999</v>
      </c>
      <c r="U4843">
        <v>147722.26162</v>
      </c>
      <c r="V4843">
        <v>153107.36975000001</v>
      </c>
      <c r="W4843">
        <v>141993.56950000001</v>
      </c>
      <c r="X4843">
        <v>154486.32918999999</v>
      </c>
      <c r="Y4843">
        <v>164951.13860000001</v>
      </c>
    </row>
    <row r="4844" spans="1:47" x14ac:dyDescent="0.25">
      <c r="A4844" t="str">
        <f t="shared" si="75"/>
        <v>LiezenArbeitnehmereinkommenLohnsteuer Fälle</v>
      </c>
      <c r="B4844">
        <v>4843</v>
      </c>
      <c r="C4844">
        <v>612</v>
      </c>
      <c r="D4844" t="s">
        <v>241</v>
      </c>
      <c r="E4844" t="s">
        <v>43</v>
      </c>
      <c r="F4844" t="s">
        <v>58</v>
      </c>
      <c r="G4844">
        <v>26332</v>
      </c>
      <c r="H4844">
        <v>26041</v>
      </c>
      <c r="I4844">
        <v>28565</v>
      </c>
      <c r="J4844">
        <v>29652</v>
      </c>
      <c r="K4844">
        <v>30533</v>
      </c>
      <c r="L4844">
        <v>30081</v>
      </c>
      <c r="M4844">
        <v>30959</v>
      </c>
      <c r="N4844">
        <v>31540</v>
      </c>
      <c r="O4844">
        <v>32002</v>
      </c>
      <c r="P4844">
        <v>32254</v>
      </c>
      <c r="Q4844">
        <v>32403</v>
      </c>
      <c r="R4844">
        <v>33031</v>
      </c>
      <c r="S4844">
        <v>33327</v>
      </c>
      <c r="T4844">
        <v>33978</v>
      </c>
      <c r="U4844">
        <v>34243</v>
      </c>
      <c r="V4844">
        <v>35211</v>
      </c>
      <c r="W4844">
        <v>34499</v>
      </c>
      <c r="X4844">
        <v>34738</v>
      </c>
      <c r="Y4844">
        <v>36030</v>
      </c>
    </row>
    <row r="4845" spans="1:47" x14ac:dyDescent="0.25">
      <c r="A4845" t="str">
        <f t="shared" si="75"/>
        <v>LiezenArbeitnehmereinkommenNetto_Schnitt</v>
      </c>
      <c r="B4845">
        <v>4844</v>
      </c>
      <c r="C4845">
        <v>612</v>
      </c>
      <c r="D4845" t="s">
        <v>241</v>
      </c>
      <c r="E4845" t="s">
        <v>43</v>
      </c>
      <c r="F4845" t="s">
        <v>59</v>
      </c>
      <c r="G4845">
        <v>15505.0465077806</v>
      </c>
      <c r="H4845">
        <v>16016.3815072613</v>
      </c>
      <c r="I4845">
        <v>15894.559434835301</v>
      </c>
      <c r="J4845">
        <v>16514.7156923947</v>
      </c>
      <c r="K4845">
        <v>16905.9308128704</v>
      </c>
      <c r="L4845">
        <v>17414.516298071801</v>
      </c>
      <c r="M4845">
        <v>17854.4479601446</v>
      </c>
      <c r="N4845">
        <v>18029.1816071475</v>
      </c>
      <c r="O4845">
        <v>18474.202518368202</v>
      </c>
      <c r="P4845">
        <v>18877.161570484001</v>
      </c>
      <c r="Q4845">
        <v>19123.861224041699</v>
      </c>
      <c r="R4845">
        <v>19416.731421688601</v>
      </c>
      <c r="S4845">
        <v>20381.626778977101</v>
      </c>
      <c r="T4845">
        <v>20700.496991088799</v>
      </c>
      <c r="U4845">
        <v>21413.753745562699</v>
      </c>
      <c r="V4845">
        <v>22217.731752450101</v>
      </c>
      <c r="W4845">
        <v>22654.440838659</v>
      </c>
      <c r="X4845">
        <v>23370.873921703002</v>
      </c>
      <c r="Y4845">
        <v>24678.345756938099</v>
      </c>
    </row>
    <row r="4846" spans="1:47" x14ac:dyDescent="0.25">
      <c r="A4846" t="str">
        <f t="shared" si="75"/>
        <v>LiezenArbeitnehmereinkommenNettobezüge 1000 EUR</v>
      </c>
      <c r="B4846">
        <v>4845</v>
      </c>
      <c r="C4846">
        <v>612</v>
      </c>
      <c r="D4846" t="s">
        <v>241</v>
      </c>
      <c r="E4846" t="s">
        <v>43</v>
      </c>
      <c r="F4846" t="s">
        <v>60</v>
      </c>
      <c r="G4846">
        <v>505169.92027</v>
      </c>
      <c r="H4846">
        <v>527163.18093000003</v>
      </c>
      <c r="I4846">
        <v>577099.66396000003</v>
      </c>
      <c r="J4846">
        <v>613224.42309000005</v>
      </c>
      <c r="K4846">
        <v>638908.93727999995</v>
      </c>
      <c r="L4846">
        <v>657502.47734999994</v>
      </c>
      <c r="M4846">
        <v>686307.12514000002</v>
      </c>
      <c r="N4846">
        <v>698216.11609999998</v>
      </c>
      <c r="O4846">
        <v>719126.80723000003</v>
      </c>
      <c r="P4846">
        <v>733698.63876</v>
      </c>
      <c r="Q4846">
        <v>740399.41115000006</v>
      </c>
      <c r="R4846">
        <v>761679.54021000001</v>
      </c>
      <c r="S4846">
        <v>808172.26503999997</v>
      </c>
      <c r="T4846">
        <v>831621.76612000004</v>
      </c>
      <c r="U4846">
        <v>856592.97733000002</v>
      </c>
      <c r="V4846">
        <v>900018.09556000005</v>
      </c>
      <c r="W4846">
        <v>893309.91115000006</v>
      </c>
      <c r="X4846">
        <v>921139.62474999996</v>
      </c>
      <c r="Y4846">
        <v>996832.42015999998</v>
      </c>
    </row>
    <row r="4847" spans="1:47" x14ac:dyDescent="0.25">
      <c r="A4847" t="str">
        <f t="shared" si="75"/>
        <v>LiezenArbeitnehmereinkommenSV-Beiträge 1000 EUR</v>
      </c>
      <c r="B4847">
        <v>4846</v>
      </c>
      <c r="C4847">
        <v>612</v>
      </c>
      <c r="D4847" t="s">
        <v>241</v>
      </c>
      <c r="E4847" t="s">
        <v>43</v>
      </c>
      <c r="F4847" t="s">
        <v>61</v>
      </c>
      <c r="G4847">
        <v>117883.06564</v>
      </c>
      <c r="H4847">
        <v>121744.13559999999</v>
      </c>
      <c r="I4847">
        <v>134190.09971000001</v>
      </c>
      <c r="J4847">
        <v>141430.53005</v>
      </c>
      <c r="K4847">
        <v>145779.81127999999</v>
      </c>
      <c r="L4847">
        <v>145452.38391999999</v>
      </c>
      <c r="M4847">
        <v>152805.42025</v>
      </c>
      <c r="N4847">
        <v>156956.63560000001</v>
      </c>
      <c r="O4847">
        <v>162224.84997000001</v>
      </c>
      <c r="P4847">
        <v>166693.12609999999</v>
      </c>
      <c r="Q4847">
        <v>170016.42217000001</v>
      </c>
      <c r="R4847">
        <v>175613.2592</v>
      </c>
      <c r="S4847">
        <v>181218.33730000001</v>
      </c>
      <c r="T4847">
        <v>187613.52875</v>
      </c>
      <c r="U4847">
        <v>193333.85285</v>
      </c>
      <c r="V4847">
        <v>199843.52340999999</v>
      </c>
      <c r="W4847">
        <v>194907.86637999999</v>
      </c>
      <c r="X4847">
        <v>203387.96721</v>
      </c>
      <c r="Y4847">
        <v>218526.07131999999</v>
      </c>
    </row>
    <row r="4848" spans="1:47" x14ac:dyDescent="0.25">
      <c r="A4848" t="str">
        <f t="shared" si="75"/>
        <v>LiezenArbeitnehmereinkommenSV-Beiträge Fälle</v>
      </c>
      <c r="B4848">
        <v>4847</v>
      </c>
      <c r="C4848">
        <v>612</v>
      </c>
      <c r="D4848" t="s">
        <v>241</v>
      </c>
      <c r="E4848" t="s">
        <v>43</v>
      </c>
      <c r="F4848" t="s">
        <v>62</v>
      </c>
      <c r="G4848">
        <v>31124</v>
      </c>
      <c r="H4848">
        <v>31391</v>
      </c>
      <c r="I4848">
        <v>34593</v>
      </c>
      <c r="J4848">
        <v>35467</v>
      </c>
      <c r="K4848">
        <v>35912</v>
      </c>
      <c r="L4848">
        <v>35759</v>
      </c>
      <c r="M4848">
        <v>36363</v>
      </c>
      <c r="N4848">
        <v>36670</v>
      </c>
      <c r="O4848">
        <v>36949</v>
      </c>
      <c r="P4848">
        <v>36986</v>
      </c>
      <c r="Q4848">
        <v>36880</v>
      </c>
      <c r="R4848">
        <v>37271</v>
      </c>
      <c r="S4848">
        <v>37766</v>
      </c>
      <c r="T4848">
        <v>38216</v>
      </c>
      <c r="U4848">
        <v>38142</v>
      </c>
      <c r="V4848">
        <v>38557</v>
      </c>
      <c r="W4848">
        <v>37600</v>
      </c>
      <c r="X4848">
        <v>37754</v>
      </c>
      <c r="Y4848">
        <v>38727</v>
      </c>
    </row>
    <row r="4849" spans="1:47" x14ac:dyDescent="0.25">
      <c r="A4849" t="str">
        <f t="shared" si="75"/>
        <v>LiezenArbeitsloseFrauen</v>
      </c>
      <c r="B4849">
        <v>4848</v>
      </c>
      <c r="C4849">
        <v>612</v>
      </c>
      <c r="D4849" t="s">
        <v>241</v>
      </c>
      <c r="E4849" t="s">
        <v>36</v>
      </c>
      <c r="F4849" t="s">
        <v>47</v>
      </c>
      <c r="G4849">
        <v>954</v>
      </c>
      <c r="H4849">
        <v>958</v>
      </c>
      <c r="I4849">
        <v>814</v>
      </c>
      <c r="J4849">
        <v>941</v>
      </c>
      <c r="K4849">
        <v>940</v>
      </c>
      <c r="L4849">
        <v>918</v>
      </c>
      <c r="M4849">
        <v>835</v>
      </c>
      <c r="N4849">
        <v>777</v>
      </c>
      <c r="O4849">
        <v>757</v>
      </c>
      <c r="P4849">
        <v>755</v>
      </c>
      <c r="Q4849">
        <v>842</v>
      </c>
      <c r="R4849">
        <v>938</v>
      </c>
      <c r="S4849">
        <v>762</v>
      </c>
      <c r="T4849">
        <v>791</v>
      </c>
      <c r="U4849">
        <v>707</v>
      </c>
      <c r="V4849">
        <v>794</v>
      </c>
      <c r="W4849">
        <v>761</v>
      </c>
      <c r="X4849">
        <v>877</v>
      </c>
      <c r="Y4849">
        <v>812</v>
      </c>
      <c r="Z4849">
        <v>955</v>
      </c>
      <c r="AA4849">
        <v>957</v>
      </c>
      <c r="AB4849">
        <v>950</v>
      </c>
      <c r="AC4849">
        <v>985</v>
      </c>
      <c r="AD4849">
        <v>997</v>
      </c>
      <c r="AE4849">
        <v>928</v>
      </c>
      <c r="AF4849">
        <v>875</v>
      </c>
      <c r="AG4849">
        <v>789</v>
      </c>
      <c r="AH4849">
        <v>840</v>
      </c>
      <c r="AI4849">
        <v>836</v>
      </c>
      <c r="AJ4849">
        <v>744</v>
      </c>
      <c r="AK4849">
        <v>719</v>
      </c>
      <c r="AL4849">
        <v>675</v>
      </c>
      <c r="AM4849">
        <v>710</v>
      </c>
      <c r="AN4849">
        <v>985</v>
      </c>
      <c r="AO4849">
        <v>1657</v>
      </c>
      <c r="AP4849">
        <v>607</v>
      </c>
      <c r="AQ4849">
        <v>590</v>
      </c>
      <c r="AR4849">
        <v>551</v>
      </c>
      <c r="AS4849">
        <v>572</v>
      </c>
      <c r="AT4849">
        <v>563</v>
      </c>
      <c r="AU4849">
        <v>514</v>
      </c>
    </row>
    <row r="4850" spans="1:47" x14ac:dyDescent="0.25">
      <c r="A4850" t="str">
        <f t="shared" si="75"/>
        <v>LiezenArbeitsloseInsgesamt</v>
      </c>
      <c r="B4850">
        <v>4849</v>
      </c>
      <c r="C4850">
        <v>612</v>
      </c>
      <c r="D4850" t="s">
        <v>241</v>
      </c>
      <c r="E4850" t="s">
        <v>36</v>
      </c>
      <c r="F4850" t="s">
        <v>48</v>
      </c>
      <c r="G4850">
        <v>2825</v>
      </c>
      <c r="H4850">
        <v>1674</v>
      </c>
      <c r="I4850">
        <v>2582</v>
      </c>
      <c r="J4850">
        <v>1642</v>
      </c>
      <c r="K4850">
        <v>2768</v>
      </c>
      <c r="L4850">
        <v>1561</v>
      </c>
      <c r="M4850">
        <v>2465</v>
      </c>
      <c r="N4850">
        <v>1375</v>
      </c>
      <c r="O4850">
        <v>2379</v>
      </c>
      <c r="P4850">
        <v>1301</v>
      </c>
      <c r="Q4850">
        <v>2655</v>
      </c>
      <c r="R4850">
        <v>1821</v>
      </c>
      <c r="S4850">
        <v>2453</v>
      </c>
      <c r="T4850">
        <v>1337</v>
      </c>
      <c r="U4850">
        <v>2258</v>
      </c>
      <c r="V4850">
        <v>1363</v>
      </c>
      <c r="W4850">
        <v>2408</v>
      </c>
      <c r="X4850">
        <v>1499</v>
      </c>
      <c r="Y4850">
        <v>2379</v>
      </c>
      <c r="Z4850">
        <v>1686</v>
      </c>
      <c r="AA4850">
        <v>2680</v>
      </c>
      <c r="AB4850">
        <v>1771</v>
      </c>
      <c r="AC4850">
        <v>2793</v>
      </c>
      <c r="AD4850">
        <v>1883</v>
      </c>
      <c r="AE4850">
        <v>2758</v>
      </c>
      <c r="AF4850">
        <v>1695</v>
      </c>
      <c r="AG4850">
        <v>2427</v>
      </c>
      <c r="AH4850">
        <v>1635</v>
      </c>
      <c r="AI4850">
        <v>2424</v>
      </c>
      <c r="AJ4850">
        <v>1343</v>
      </c>
      <c r="AK4850">
        <v>2052</v>
      </c>
      <c r="AL4850">
        <v>1334</v>
      </c>
      <c r="AM4850">
        <v>2151</v>
      </c>
      <c r="AN4850">
        <v>1915</v>
      </c>
      <c r="AO4850">
        <v>3790</v>
      </c>
      <c r="AP4850">
        <v>1175</v>
      </c>
      <c r="AQ4850">
        <v>1958</v>
      </c>
      <c r="AR4850">
        <v>1044</v>
      </c>
      <c r="AS4850">
        <v>1954</v>
      </c>
      <c r="AT4850">
        <v>1115</v>
      </c>
      <c r="AU4850">
        <v>1940</v>
      </c>
    </row>
    <row r="4851" spans="1:47" x14ac:dyDescent="0.25">
      <c r="A4851" t="str">
        <f t="shared" si="75"/>
        <v>LiezenArbeitsloseMänner</v>
      </c>
      <c r="B4851">
        <v>4850</v>
      </c>
      <c r="C4851">
        <v>612</v>
      </c>
      <c r="D4851" t="s">
        <v>241</v>
      </c>
      <c r="E4851" t="s">
        <v>36</v>
      </c>
      <c r="F4851" t="s">
        <v>49</v>
      </c>
      <c r="G4851">
        <v>1871</v>
      </c>
      <c r="H4851">
        <v>716</v>
      </c>
      <c r="I4851">
        <v>1768</v>
      </c>
      <c r="J4851">
        <v>701</v>
      </c>
      <c r="K4851">
        <v>1828</v>
      </c>
      <c r="L4851">
        <v>643</v>
      </c>
      <c r="M4851">
        <v>1630</v>
      </c>
      <c r="N4851">
        <v>598</v>
      </c>
      <c r="O4851">
        <v>1622</v>
      </c>
      <c r="P4851">
        <v>546</v>
      </c>
      <c r="Q4851">
        <v>1813</v>
      </c>
      <c r="R4851">
        <v>883</v>
      </c>
      <c r="S4851">
        <v>1691</v>
      </c>
      <c r="T4851">
        <v>546</v>
      </c>
      <c r="U4851">
        <v>1551</v>
      </c>
      <c r="V4851">
        <v>569</v>
      </c>
      <c r="W4851">
        <v>1647</v>
      </c>
      <c r="X4851">
        <v>622</v>
      </c>
      <c r="Y4851">
        <v>1567</v>
      </c>
      <c r="Z4851">
        <v>731</v>
      </c>
      <c r="AA4851">
        <v>1723</v>
      </c>
      <c r="AB4851">
        <v>821</v>
      </c>
      <c r="AC4851">
        <v>1808</v>
      </c>
      <c r="AD4851">
        <v>886</v>
      </c>
      <c r="AE4851">
        <v>1830</v>
      </c>
      <c r="AF4851">
        <v>820</v>
      </c>
      <c r="AG4851">
        <v>1638</v>
      </c>
      <c r="AH4851">
        <v>795</v>
      </c>
      <c r="AI4851">
        <v>1588</v>
      </c>
      <c r="AJ4851">
        <v>599</v>
      </c>
      <c r="AK4851">
        <v>1333</v>
      </c>
      <c r="AL4851">
        <v>659</v>
      </c>
      <c r="AM4851">
        <v>1441</v>
      </c>
      <c r="AN4851">
        <v>930</v>
      </c>
      <c r="AO4851">
        <v>2133</v>
      </c>
      <c r="AP4851">
        <v>568</v>
      </c>
      <c r="AQ4851">
        <v>1368</v>
      </c>
      <c r="AR4851">
        <v>493</v>
      </c>
      <c r="AS4851">
        <v>1382</v>
      </c>
      <c r="AT4851">
        <v>552</v>
      </c>
      <c r="AU4851">
        <v>1426</v>
      </c>
    </row>
    <row r="4852" spans="1:47" x14ac:dyDescent="0.25">
      <c r="A4852" t="str">
        <f t="shared" si="75"/>
        <v>Liezenarbeitslose AusländerFrauen</v>
      </c>
      <c r="B4852">
        <v>4851</v>
      </c>
      <c r="C4852">
        <v>612</v>
      </c>
      <c r="D4852" t="s">
        <v>241</v>
      </c>
      <c r="E4852" t="s">
        <v>37</v>
      </c>
      <c r="F4852" t="s">
        <v>47</v>
      </c>
      <c r="G4852">
        <v>53</v>
      </c>
      <c r="H4852">
        <v>68</v>
      </c>
      <c r="I4852">
        <v>47</v>
      </c>
      <c r="J4852">
        <v>69</v>
      </c>
      <c r="K4852">
        <v>63</v>
      </c>
      <c r="L4852">
        <v>50</v>
      </c>
      <c r="M4852">
        <v>52</v>
      </c>
      <c r="N4852">
        <v>44</v>
      </c>
      <c r="O4852">
        <v>62</v>
      </c>
      <c r="P4852">
        <v>57</v>
      </c>
      <c r="Q4852">
        <v>72</v>
      </c>
      <c r="R4852">
        <v>77</v>
      </c>
      <c r="S4852">
        <v>64</v>
      </c>
      <c r="T4852">
        <v>74</v>
      </c>
      <c r="U4852">
        <v>72</v>
      </c>
      <c r="V4852">
        <v>63</v>
      </c>
      <c r="W4852">
        <v>87</v>
      </c>
      <c r="X4852">
        <v>95</v>
      </c>
      <c r="Y4852">
        <v>83</v>
      </c>
      <c r="Z4852">
        <v>128</v>
      </c>
      <c r="AA4852">
        <v>128</v>
      </c>
      <c r="AB4852">
        <v>126</v>
      </c>
      <c r="AC4852">
        <v>153</v>
      </c>
      <c r="AD4852">
        <v>171</v>
      </c>
      <c r="AE4852">
        <v>134</v>
      </c>
      <c r="AF4852">
        <v>133</v>
      </c>
      <c r="AG4852">
        <v>112</v>
      </c>
      <c r="AH4852">
        <v>166</v>
      </c>
      <c r="AI4852">
        <v>174</v>
      </c>
      <c r="AJ4852">
        <v>144</v>
      </c>
      <c r="AK4852">
        <v>158</v>
      </c>
      <c r="AL4852">
        <v>153</v>
      </c>
      <c r="AM4852">
        <v>161</v>
      </c>
      <c r="AN4852">
        <v>219</v>
      </c>
      <c r="AO4852">
        <v>375</v>
      </c>
      <c r="AP4852">
        <v>128</v>
      </c>
      <c r="AQ4852">
        <v>120</v>
      </c>
      <c r="AR4852">
        <v>122</v>
      </c>
      <c r="AS4852">
        <v>137</v>
      </c>
      <c r="AT4852">
        <v>133</v>
      </c>
      <c r="AU4852">
        <v>118</v>
      </c>
    </row>
    <row r="4853" spans="1:47" x14ac:dyDescent="0.25">
      <c r="A4853" t="str">
        <f t="shared" si="75"/>
        <v>Liezenarbeitslose AusländerInsgesamt</v>
      </c>
      <c r="B4853">
        <v>4852</v>
      </c>
      <c r="C4853">
        <v>612</v>
      </c>
      <c r="D4853" t="s">
        <v>241</v>
      </c>
      <c r="E4853" t="s">
        <v>37</v>
      </c>
      <c r="F4853" t="s">
        <v>48</v>
      </c>
      <c r="G4853">
        <v>282</v>
      </c>
      <c r="H4853">
        <v>130</v>
      </c>
      <c r="I4853">
        <v>258</v>
      </c>
      <c r="J4853">
        <v>127</v>
      </c>
      <c r="K4853">
        <v>281</v>
      </c>
      <c r="L4853">
        <v>103</v>
      </c>
      <c r="M4853">
        <v>248</v>
      </c>
      <c r="N4853">
        <v>96</v>
      </c>
      <c r="O4853">
        <v>257</v>
      </c>
      <c r="P4853">
        <v>100</v>
      </c>
      <c r="Q4853">
        <v>287</v>
      </c>
      <c r="R4853">
        <v>155</v>
      </c>
      <c r="S4853">
        <v>274</v>
      </c>
      <c r="T4853">
        <v>124</v>
      </c>
      <c r="U4853">
        <v>254</v>
      </c>
      <c r="V4853">
        <v>133</v>
      </c>
      <c r="W4853">
        <v>301</v>
      </c>
      <c r="X4853">
        <v>179</v>
      </c>
      <c r="Y4853">
        <v>345</v>
      </c>
      <c r="Z4853">
        <v>239</v>
      </c>
      <c r="AA4853">
        <v>392</v>
      </c>
      <c r="AB4853">
        <v>243</v>
      </c>
      <c r="AC4853">
        <v>437</v>
      </c>
      <c r="AD4853">
        <v>312</v>
      </c>
      <c r="AE4853">
        <v>397</v>
      </c>
      <c r="AF4853">
        <v>258</v>
      </c>
      <c r="AG4853">
        <v>366</v>
      </c>
      <c r="AH4853">
        <v>306</v>
      </c>
      <c r="AI4853">
        <v>442</v>
      </c>
      <c r="AJ4853">
        <v>248</v>
      </c>
      <c r="AK4853">
        <v>405</v>
      </c>
      <c r="AL4853">
        <v>288</v>
      </c>
      <c r="AM4853">
        <v>430</v>
      </c>
      <c r="AN4853">
        <v>403</v>
      </c>
      <c r="AO4853">
        <v>851</v>
      </c>
      <c r="AP4853">
        <v>248</v>
      </c>
      <c r="AQ4853">
        <v>387</v>
      </c>
      <c r="AR4853">
        <v>224</v>
      </c>
      <c r="AS4853">
        <v>464</v>
      </c>
      <c r="AT4853">
        <v>241</v>
      </c>
      <c r="AU4853">
        <v>422</v>
      </c>
    </row>
    <row r="4854" spans="1:47" x14ac:dyDescent="0.25">
      <c r="A4854" t="str">
        <f t="shared" si="75"/>
        <v>Liezenarbeitslose AusländerMänner</v>
      </c>
      <c r="B4854">
        <v>4853</v>
      </c>
      <c r="C4854">
        <v>612</v>
      </c>
      <c r="D4854" t="s">
        <v>241</v>
      </c>
      <c r="E4854" t="s">
        <v>37</v>
      </c>
      <c r="F4854" t="s">
        <v>49</v>
      </c>
      <c r="G4854">
        <v>229</v>
      </c>
      <c r="H4854">
        <v>62</v>
      </c>
      <c r="I4854">
        <v>211</v>
      </c>
      <c r="J4854">
        <v>58</v>
      </c>
      <c r="K4854">
        <v>218</v>
      </c>
      <c r="L4854">
        <v>53</v>
      </c>
      <c r="M4854">
        <v>196</v>
      </c>
      <c r="N4854">
        <v>52</v>
      </c>
      <c r="O4854">
        <v>195</v>
      </c>
      <c r="P4854">
        <v>43</v>
      </c>
      <c r="Q4854">
        <v>215</v>
      </c>
      <c r="R4854">
        <v>78</v>
      </c>
      <c r="S4854">
        <v>210</v>
      </c>
      <c r="T4854">
        <v>50</v>
      </c>
      <c r="U4854">
        <v>182</v>
      </c>
      <c r="V4854">
        <v>70</v>
      </c>
      <c r="W4854">
        <v>214</v>
      </c>
      <c r="X4854">
        <v>84</v>
      </c>
      <c r="Y4854">
        <v>262</v>
      </c>
      <c r="Z4854">
        <v>111</v>
      </c>
      <c r="AA4854">
        <v>264</v>
      </c>
      <c r="AB4854">
        <v>117</v>
      </c>
      <c r="AC4854">
        <v>284</v>
      </c>
      <c r="AD4854">
        <v>141</v>
      </c>
      <c r="AE4854">
        <v>263</v>
      </c>
      <c r="AF4854">
        <v>125</v>
      </c>
      <c r="AG4854">
        <v>254</v>
      </c>
      <c r="AH4854">
        <v>140</v>
      </c>
      <c r="AI4854">
        <v>268</v>
      </c>
      <c r="AJ4854">
        <v>104</v>
      </c>
      <c r="AK4854">
        <v>247</v>
      </c>
      <c r="AL4854">
        <v>135</v>
      </c>
      <c r="AM4854">
        <v>269</v>
      </c>
      <c r="AN4854">
        <v>184</v>
      </c>
      <c r="AO4854">
        <v>476</v>
      </c>
      <c r="AP4854">
        <v>120</v>
      </c>
      <c r="AQ4854">
        <v>267</v>
      </c>
      <c r="AR4854">
        <v>102</v>
      </c>
      <c r="AS4854">
        <v>327</v>
      </c>
      <c r="AT4854">
        <v>108</v>
      </c>
      <c r="AU4854">
        <v>304</v>
      </c>
    </row>
    <row r="4855" spans="1:47" x14ac:dyDescent="0.25">
      <c r="A4855" t="str">
        <f t="shared" si="75"/>
        <v>LiezenArbeitsstättenInsgesamt</v>
      </c>
      <c r="B4855">
        <v>4854</v>
      </c>
      <c r="C4855">
        <v>612</v>
      </c>
      <c r="D4855" t="s">
        <v>241</v>
      </c>
      <c r="E4855" t="s">
        <v>476</v>
      </c>
      <c r="F4855" t="s">
        <v>48</v>
      </c>
      <c r="G4855">
        <v>7679</v>
      </c>
      <c r="H4855">
        <v>7633</v>
      </c>
      <c r="I4855">
        <v>7673</v>
      </c>
    </row>
    <row r="4856" spans="1:47" x14ac:dyDescent="0.25">
      <c r="A4856" t="str">
        <f t="shared" si="75"/>
        <v>LiezenBeschäftigte in den ArbeitsstättenInsgesamt</v>
      </c>
      <c r="B4856">
        <v>4855</v>
      </c>
      <c r="C4856">
        <v>612</v>
      </c>
      <c r="D4856" t="s">
        <v>241</v>
      </c>
      <c r="E4856" t="s">
        <v>477</v>
      </c>
      <c r="F4856" t="s">
        <v>48</v>
      </c>
      <c r="G4856">
        <v>38318</v>
      </c>
      <c r="H4856">
        <v>36934</v>
      </c>
      <c r="I4856">
        <v>37544</v>
      </c>
    </row>
    <row r="4857" spans="1:47" x14ac:dyDescent="0.25">
      <c r="A4857" t="str">
        <f t="shared" si="75"/>
        <v>LiezenGesamteinkommenBruttobezüge Gesamt</v>
      </c>
      <c r="B4857">
        <v>4856</v>
      </c>
      <c r="C4857">
        <v>612</v>
      </c>
      <c r="D4857" t="s">
        <v>241</v>
      </c>
      <c r="E4857" t="s">
        <v>45</v>
      </c>
      <c r="F4857" t="s">
        <v>63</v>
      </c>
      <c r="G4857">
        <v>1017100.90521</v>
      </c>
      <c r="H4857">
        <v>1050380.98569</v>
      </c>
      <c r="I4857">
        <v>1134460.7123499999</v>
      </c>
      <c r="J4857">
        <v>1200614.9640500001</v>
      </c>
      <c r="K4857">
        <v>1256194.5026799999</v>
      </c>
      <c r="L4857">
        <v>1282008.3676700001</v>
      </c>
      <c r="M4857">
        <v>1347285.7443599999</v>
      </c>
      <c r="N4857">
        <v>1383339.97539</v>
      </c>
      <c r="O4857">
        <v>1436013.1550799999</v>
      </c>
      <c r="P4857">
        <v>1479862.61885</v>
      </c>
      <c r="Q4857">
        <v>1508829.1280499999</v>
      </c>
      <c r="R4857">
        <v>1560622.60393</v>
      </c>
      <c r="S4857">
        <v>1601785.2491899999</v>
      </c>
      <c r="T4857">
        <v>1647640.8417</v>
      </c>
      <c r="U4857">
        <v>1706369.4690099999</v>
      </c>
      <c r="V4857">
        <v>1779360.2965800001</v>
      </c>
      <c r="W4857">
        <v>1786117.7813800001</v>
      </c>
      <c r="X4857">
        <v>1860267.92459</v>
      </c>
      <c r="Y4857">
        <v>1986039.95899</v>
      </c>
    </row>
    <row r="4858" spans="1:47" x14ac:dyDescent="0.25">
      <c r="A4858" t="str">
        <f t="shared" si="75"/>
        <v>LiezenGesamteinkommenNettobezüge Gesamt</v>
      </c>
      <c r="B4858">
        <v>4857</v>
      </c>
      <c r="C4858">
        <v>612</v>
      </c>
      <c r="D4858" t="s">
        <v>241</v>
      </c>
      <c r="E4858" t="s">
        <v>45</v>
      </c>
      <c r="F4858" t="s">
        <v>64</v>
      </c>
      <c r="G4858">
        <v>758634.74847999995</v>
      </c>
      <c r="H4858">
        <v>788791.27589000005</v>
      </c>
      <c r="I4858">
        <v>846755.93230999995</v>
      </c>
      <c r="J4858">
        <v>891885.49167999998</v>
      </c>
      <c r="K4858">
        <v>929584.30755999999</v>
      </c>
      <c r="L4858">
        <v>967019.02699000004</v>
      </c>
      <c r="M4858">
        <v>1012165.52351</v>
      </c>
      <c r="N4858">
        <v>1034253.32145</v>
      </c>
      <c r="O4858">
        <v>1068949.2427600001</v>
      </c>
      <c r="P4858">
        <v>1096620.2962100001</v>
      </c>
      <c r="Q4858">
        <v>1114174.05801</v>
      </c>
      <c r="R4858">
        <v>1146589.14368</v>
      </c>
      <c r="S4858">
        <v>1211583.8888099999</v>
      </c>
      <c r="T4858">
        <v>1242551.37579</v>
      </c>
      <c r="U4858">
        <v>1280169.51134</v>
      </c>
      <c r="V4858">
        <v>1337438.92774</v>
      </c>
      <c r="W4858">
        <v>1358910.8874600001</v>
      </c>
      <c r="X4858">
        <v>1405228.7693099999</v>
      </c>
      <c r="Y4858">
        <v>1503098.30327</v>
      </c>
    </row>
    <row r="4859" spans="1:47" x14ac:dyDescent="0.25">
      <c r="A4859" t="str">
        <f t="shared" si="75"/>
        <v>LiezenGründungsintensitätin % der aktiven Wirtschaftskammermitglieder</v>
      </c>
      <c r="B4859">
        <v>4858</v>
      </c>
      <c r="C4859">
        <v>612</v>
      </c>
      <c r="D4859" t="s">
        <v>241</v>
      </c>
      <c r="E4859" t="s">
        <v>40</v>
      </c>
      <c r="F4859" t="s">
        <v>52</v>
      </c>
      <c r="G4859">
        <v>5.4998567745631597</v>
      </c>
      <c r="H4859">
        <v>5.3814833138532796</v>
      </c>
      <c r="I4859">
        <v>6.1630411918319803</v>
      </c>
      <c r="J4859">
        <v>6.4623495730375096</v>
      </c>
      <c r="K4859">
        <v>6.2194903651062097</v>
      </c>
      <c r="L4859">
        <v>6.5934230933949403</v>
      </c>
      <c r="M4859">
        <v>7.8358816657795396</v>
      </c>
      <c r="N4859">
        <v>6.0498550100895496</v>
      </c>
      <c r="O4859">
        <v>7.1463060233569804</v>
      </c>
      <c r="P4859">
        <v>6.6370280727859496</v>
      </c>
      <c r="Q4859">
        <v>6.0312833051219403</v>
      </c>
      <c r="R4859">
        <v>7.3320242018011497</v>
      </c>
      <c r="S4859">
        <v>7.7790794042993401</v>
      </c>
      <c r="T4859">
        <v>6.8973999895949101</v>
      </c>
      <c r="U4859">
        <v>7.5384359325060704</v>
      </c>
      <c r="V4859">
        <v>5.8604468835750696</v>
      </c>
      <c r="W4859">
        <v>5.9716008558646196</v>
      </c>
      <c r="X4859">
        <v>6.0869565217391299</v>
      </c>
      <c r="Y4859">
        <v>5.8598969268944501</v>
      </c>
      <c r="Z4859">
        <v>6.1768039289761996</v>
      </c>
      <c r="AA4859">
        <v>5.8207858979067204</v>
      </c>
      <c r="AB4859">
        <v>6.1699011351153397</v>
      </c>
    </row>
    <row r="4860" spans="1:47" x14ac:dyDescent="0.25">
      <c r="A4860" t="str">
        <f t="shared" si="75"/>
        <v>LiezenGründungsintensitätje 1.000 Einwohner</v>
      </c>
      <c r="B4860">
        <v>4859</v>
      </c>
      <c r="C4860">
        <v>612</v>
      </c>
      <c r="D4860" t="s">
        <v>241</v>
      </c>
      <c r="E4860" t="s">
        <v>40</v>
      </c>
      <c r="F4860" t="s">
        <v>53</v>
      </c>
      <c r="G4860">
        <v>2.3450954527133501</v>
      </c>
      <c r="H4860">
        <v>2.3546097141597002</v>
      </c>
      <c r="I4860">
        <v>2.7685329030388499</v>
      </c>
      <c r="J4860">
        <v>2.9387344792254702</v>
      </c>
      <c r="K4860">
        <v>2.9155060212036301</v>
      </c>
      <c r="L4860">
        <v>3.1966581816983299</v>
      </c>
      <c r="M4860">
        <v>3.9169192816613201</v>
      </c>
      <c r="N4860">
        <v>3.1717350318512798</v>
      </c>
      <c r="O4860">
        <v>3.7961595102127599</v>
      </c>
      <c r="P4860">
        <v>3.65305138493857</v>
      </c>
      <c r="Q4860">
        <v>3.41126469140975</v>
      </c>
      <c r="R4860">
        <v>4.1956914808636903</v>
      </c>
      <c r="S4860">
        <v>4.59785370847196</v>
      </c>
      <c r="T4860">
        <v>4.2490078102136701</v>
      </c>
      <c r="U4860">
        <v>4.6905194275760902</v>
      </c>
      <c r="V4860">
        <v>3.7369861644023898</v>
      </c>
      <c r="W4860">
        <v>3.8335705901450998</v>
      </c>
      <c r="X4860">
        <v>3.94237869363337</v>
      </c>
      <c r="Y4860">
        <v>3.85426605734947</v>
      </c>
      <c r="Z4860">
        <v>4.1084531108654101</v>
      </c>
      <c r="AA4860">
        <v>3.9819618384856001</v>
      </c>
      <c r="AB4860">
        <v>4.2214177449862804</v>
      </c>
    </row>
    <row r="4861" spans="1:47" x14ac:dyDescent="0.25">
      <c r="A4861" t="str">
        <f t="shared" si="75"/>
        <v>LiezenKammermitgliedschaftenAktiv</v>
      </c>
      <c r="B4861">
        <v>4860</v>
      </c>
      <c r="C4861">
        <v>612</v>
      </c>
      <c r="D4861" t="s">
        <v>241</v>
      </c>
      <c r="E4861" t="s">
        <v>39</v>
      </c>
      <c r="F4861" t="s">
        <v>50</v>
      </c>
      <c r="G4861">
        <v>1650</v>
      </c>
      <c r="H4861">
        <v>1685</v>
      </c>
      <c r="I4861">
        <v>1738</v>
      </c>
      <c r="J4861">
        <v>1739</v>
      </c>
      <c r="K4861">
        <v>1826</v>
      </c>
      <c r="L4861">
        <v>1874</v>
      </c>
      <c r="M4861">
        <v>1946</v>
      </c>
      <c r="N4861">
        <v>2060</v>
      </c>
      <c r="O4861">
        <v>2081</v>
      </c>
      <c r="P4861">
        <v>2044</v>
      </c>
      <c r="Q4861">
        <v>2127</v>
      </c>
      <c r="R4861">
        <v>2130</v>
      </c>
      <c r="S4861">
        <v>2191</v>
      </c>
      <c r="T4861">
        <v>2167</v>
      </c>
      <c r="U4861">
        <v>2963</v>
      </c>
      <c r="V4861">
        <v>2931</v>
      </c>
      <c r="W4861">
        <v>3021</v>
      </c>
      <c r="X4861">
        <v>3023</v>
      </c>
      <c r="Y4861">
        <v>3174</v>
      </c>
      <c r="Z4861">
        <v>3234</v>
      </c>
      <c r="AA4861">
        <v>3297</v>
      </c>
      <c r="AB4861">
        <v>3279</v>
      </c>
      <c r="AC4861">
        <v>3372</v>
      </c>
      <c r="AD4861">
        <v>3362</v>
      </c>
      <c r="AE4861">
        <v>3460</v>
      </c>
      <c r="AF4861">
        <v>3407</v>
      </c>
      <c r="AG4861">
        <v>3452</v>
      </c>
      <c r="AH4861">
        <v>3396</v>
      </c>
      <c r="AI4861">
        <v>3466</v>
      </c>
      <c r="AJ4861">
        <v>3433</v>
      </c>
      <c r="AK4861">
        <v>3453</v>
      </c>
      <c r="AL4861">
        <v>3465</v>
      </c>
      <c r="AM4861">
        <v>3549</v>
      </c>
      <c r="AN4861">
        <v>3514</v>
      </c>
      <c r="AO4861">
        <v>3545</v>
      </c>
      <c r="AP4861">
        <v>3491</v>
      </c>
      <c r="AQ4861">
        <v>3531</v>
      </c>
      <c r="AR4861">
        <v>3551</v>
      </c>
    </row>
    <row r="4862" spans="1:47" x14ac:dyDescent="0.25">
      <c r="A4862" t="str">
        <f t="shared" si="75"/>
        <v>LiezenKammermitgliedschaftenInsgesamt</v>
      </c>
      <c r="B4862">
        <v>4861</v>
      </c>
      <c r="C4862">
        <v>612</v>
      </c>
      <c r="D4862" t="s">
        <v>241</v>
      </c>
      <c r="E4862" t="s">
        <v>39</v>
      </c>
      <c r="F4862" t="s">
        <v>48</v>
      </c>
      <c r="G4862">
        <v>2072</v>
      </c>
      <c r="H4862">
        <v>2105</v>
      </c>
      <c r="I4862">
        <v>2174</v>
      </c>
      <c r="J4862">
        <v>2188</v>
      </c>
      <c r="K4862">
        <v>2251</v>
      </c>
      <c r="L4862">
        <v>2300</v>
      </c>
      <c r="M4862">
        <v>2366</v>
      </c>
      <c r="N4862">
        <v>2490</v>
      </c>
      <c r="O4862">
        <v>2489</v>
      </c>
      <c r="P4862">
        <v>2468</v>
      </c>
      <c r="Q4862">
        <v>2528</v>
      </c>
      <c r="R4862">
        <v>2575</v>
      </c>
      <c r="S4862">
        <v>2651</v>
      </c>
      <c r="T4862">
        <v>2671</v>
      </c>
      <c r="U4862">
        <v>3577</v>
      </c>
      <c r="V4862">
        <v>3658</v>
      </c>
      <c r="W4862">
        <v>3679</v>
      </c>
      <c r="X4862">
        <v>3755</v>
      </c>
      <c r="Y4862">
        <v>3892</v>
      </c>
      <c r="Z4862">
        <v>4022</v>
      </c>
      <c r="AA4862">
        <v>4046</v>
      </c>
      <c r="AB4862">
        <v>4054</v>
      </c>
      <c r="AC4862">
        <v>4095</v>
      </c>
      <c r="AD4862">
        <v>4130</v>
      </c>
      <c r="AE4862">
        <v>4179</v>
      </c>
      <c r="AF4862">
        <v>4165</v>
      </c>
      <c r="AG4862">
        <v>4159</v>
      </c>
      <c r="AH4862">
        <v>4115</v>
      </c>
      <c r="AI4862">
        <v>4139</v>
      </c>
      <c r="AJ4862">
        <v>4124</v>
      </c>
      <c r="AK4862">
        <v>4143</v>
      </c>
      <c r="AL4862">
        <v>4183</v>
      </c>
      <c r="AM4862">
        <v>4208</v>
      </c>
      <c r="AN4862">
        <v>4214</v>
      </c>
      <c r="AO4862">
        <v>4193</v>
      </c>
      <c r="AP4862">
        <v>4129</v>
      </c>
      <c r="AQ4862">
        <v>4098</v>
      </c>
      <c r="AR4862">
        <v>4128</v>
      </c>
    </row>
    <row r="4863" spans="1:47" x14ac:dyDescent="0.25">
      <c r="A4863" t="str">
        <f t="shared" si="75"/>
        <v>LiezenKammermitgliedschaftenRuhend</v>
      </c>
      <c r="B4863">
        <v>4862</v>
      </c>
      <c r="C4863">
        <v>612</v>
      </c>
      <c r="D4863" t="s">
        <v>241</v>
      </c>
      <c r="E4863" t="s">
        <v>39</v>
      </c>
      <c r="F4863" t="s">
        <v>51</v>
      </c>
      <c r="G4863">
        <v>422</v>
      </c>
      <c r="H4863">
        <v>420</v>
      </c>
      <c r="I4863">
        <v>436</v>
      </c>
      <c r="J4863">
        <v>449</v>
      </c>
      <c r="K4863">
        <v>425</v>
      </c>
      <c r="L4863">
        <v>426</v>
      </c>
      <c r="M4863">
        <v>420</v>
      </c>
      <c r="N4863">
        <v>430</v>
      </c>
      <c r="O4863">
        <v>408</v>
      </c>
      <c r="P4863">
        <v>424</v>
      </c>
      <c r="Q4863">
        <v>401</v>
      </c>
      <c r="R4863">
        <v>445</v>
      </c>
      <c r="S4863">
        <v>460</v>
      </c>
      <c r="T4863">
        <v>504</v>
      </c>
      <c r="U4863">
        <v>614</v>
      </c>
      <c r="V4863">
        <v>727</v>
      </c>
      <c r="W4863">
        <v>658</v>
      </c>
      <c r="X4863">
        <v>732</v>
      </c>
      <c r="Y4863">
        <v>718</v>
      </c>
      <c r="Z4863">
        <v>788</v>
      </c>
      <c r="AA4863">
        <v>749</v>
      </c>
      <c r="AB4863">
        <v>775</v>
      </c>
      <c r="AC4863">
        <v>723</v>
      </c>
      <c r="AD4863">
        <v>768</v>
      </c>
      <c r="AE4863">
        <v>719</v>
      </c>
      <c r="AF4863">
        <v>758</v>
      </c>
      <c r="AG4863">
        <v>707</v>
      </c>
      <c r="AH4863">
        <v>719</v>
      </c>
      <c r="AI4863">
        <v>673</v>
      </c>
      <c r="AJ4863">
        <v>691</v>
      </c>
      <c r="AK4863">
        <v>690</v>
      </c>
      <c r="AL4863">
        <v>718</v>
      </c>
      <c r="AM4863">
        <v>659</v>
      </c>
      <c r="AN4863">
        <v>700</v>
      </c>
      <c r="AO4863">
        <v>648</v>
      </c>
      <c r="AP4863">
        <v>638</v>
      </c>
      <c r="AQ4863">
        <v>567</v>
      </c>
      <c r="AR4863">
        <v>577</v>
      </c>
    </row>
    <row r="4864" spans="1:47" x14ac:dyDescent="0.25">
      <c r="A4864" t="str">
        <f t="shared" si="75"/>
        <v>LiezenLehrlinge1. Lehrjahr, männlich</v>
      </c>
      <c r="B4864">
        <v>4863</v>
      </c>
      <c r="C4864">
        <v>612</v>
      </c>
      <c r="D4864" t="s">
        <v>241</v>
      </c>
      <c r="E4864" t="s">
        <v>46</v>
      </c>
      <c r="F4864" t="s">
        <v>65</v>
      </c>
      <c r="G4864">
        <v>146</v>
      </c>
      <c r="H4864">
        <v>146</v>
      </c>
      <c r="I4864">
        <v>159</v>
      </c>
      <c r="J4864">
        <v>211</v>
      </c>
      <c r="K4864">
        <v>202</v>
      </c>
      <c r="L4864">
        <v>195</v>
      </c>
      <c r="M4864">
        <v>188</v>
      </c>
      <c r="N4864">
        <v>176</v>
      </c>
      <c r="O4864">
        <v>167</v>
      </c>
      <c r="P4864">
        <v>165</v>
      </c>
      <c r="Q4864">
        <v>188</v>
      </c>
      <c r="R4864">
        <v>188</v>
      </c>
      <c r="S4864">
        <v>178</v>
      </c>
      <c r="T4864">
        <v>163</v>
      </c>
      <c r="U4864">
        <v>198</v>
      </c>
      <c r="V4864">
        <v>189</v>
      </c>
      <c r="W4864">
        <v>177</v>
      </c>
      <c r="X4864">
        <v>147</v>
      </c>
      <c r="Y4864">
        <v>147</v>
      </c>
      <c r="Z4864">
        <v>158</v>
      </c>
      <c r="AA4864">
        <v>148</v>
      </c>
      <c r="AB4864">
        <v>145</v>
      </c>
    </row>
    <row r="4865" spans="1:28" x14ac:dyDescent="0.25">
      <c r="A4865" t="str">
        <f t="shared" si="75"/>
        <v>LiezenLehrlinge1. Lehrjahr, weiblich</v>
      </c>
      <c r="B4865">
        <v>4864</v>
      </c>
      <c r="C4865">
        <v>612</v>
      </c>
      <c r="D4865" t="s">
        <v>241</v>
      </c>
      <c r="E4865" t="s">
        <v>46</v>
      </c>
      <c r="F4865" t="s">
        <v>66</v>
      </c>
      <c r="G4865">
        <v>71</v>
      </c>
      <c r="H4865">
        <v>69</v>
      </c>
      <c r="I4865">
        <v>107</v>
      </c>
      <c r="J4865">
        <v>104</v>
      </c>
      <c r="K4865">
        <v>120</v>
      </c>
      <c r="L4865">
        <v>91</v>
      </c>
      <c r="M4865">
        <v>104</v>
      </c>
      <c r="N4865">
        <v>114</v>
      </c>
      <c r="O4865">
        <v>123</v>
      </c>
      <c r="P4865">
        <v>99</v>
      </c>
      <c r="Q4865">
        <v>108</v>
      </c>
      <c r="R4865">
        <v>132</v>
      </c>
      <c r="S4865">
        <v>94</v>
      </c>
      <c r="T4865">
        <v>104</v>
      </c>
      <c r="U4865">
        <v>109</v>
      </c>
      <c r="V4865">
        <v>81</v>
      </c>
      <c r="W4865">
        <v>101</v>
      </c>
      <c r="X4865">
        <v>102</v>
      </c>
      <c r="Y4865">
        <v>86</v>
      </c>
      <c r="Z4865">
        <v>76</v>
      </c>
      <c r="AA4865">
        <v>91</v>
      </c>
      <c r="AB4865">
        <v>77</v>
      </c>
    </row>
    <row r="4866" spans="1:28" x14ac:dyDescent="0.25">
      <c r="A4866" t="str">
        <f t="shared" si="75"/>
        <v>LiezenLehrlinge2. Lehrjahr, männlich</v>
      </c>
      <c r="B4866">
        <v>4865</v>
      </c>
      <c r="C4866">
        <v>612</v>
      </c>
      <c r="D4866" t="s">
        <v>241</v>
      </c>
      <c r="E4866" t="s">
        <v>46</v>
      </c>
      <c r="F4866" t="s">
        <v>67</v>
      </c>
      <c r="G4866">
        <v>160</v>
      </c>
      <c r="H4866">
        <v>146</v>
      </c>
      <c r="I4866">
        <v>180</v>
      </c>
      <c r="J4866">
        <v>177</v>
      </c>
      <c r="K4866">
        <v>194</v>
      </c>
      <c r="L4866">
        <v>190</v>
      </c>
      <c r="M4866">
        <v>182</v>
      </c>
      <c r="N4866">
        <v>178</v>
      </c>
      <c r="O4866">
        <v>188</v>
      </c>
      <c r="P4866">
        <v>168</v>
      </c>
      <c r="Q4866">
        <v>193</v>
      </c>
      <c r="R4866">
        <v>194</v>
      </c>
      <c r="S4866">
        <v>174</v>
      </c>
      <c r="T4866">
        <v>179</v>
      </c>
      <c r="U4866">
        <v>156</v>
      </c>
      <c r="V4866">
        <v>178</v>
      </c>
      <c r="W4866">
        <v>190</v>
      </c>
      <c r="X4866">
        <v>186</v>
      </c>
      <c r="Y4866">
        <v>143</v>
      </c>
      <c r="Z4866">
        <v>137</v>
      </c>
      <c r="AA4866">
        <v>149</v>
      </c>
      <c r="AB4866">
        <v>150</v>
      </c>
    </row>
    <row r="4867" spans="1:28" x14ac:dyDescent="0.25">
      <c r="A4867" t="str">
        <f t="shared" ref="A4867:A4930" si="76">D4867&amp;E4867&amp;F4867</f>
        <v>LiezenLehrlinge2. Lehrjahr, weiblich</v>
      </c>
      <c r="B4867">
        <v>4866</v>
      </c>
      <c r="C4867">
        <v>612</v>
      </c>
      <c r="D4867" t="s">
        <v>241</v>
      </c>
      <c r="E4867" t="s">
        <v>46</v>
      </c>
      <c r="F4867" t="s">
        <v>68</v>
      </c>
      <c r="G4867">
        <v>63</v>
      </c>
      <c r="H4867">
        <v>75</v>
      </c>
      <c r="I4867">
        <v>98</v>
      </c>
      <c r="J4867">
        <v>116</v>
      </c>
      <c r="K4867">
        <v>95</v>
      </c>
      <c r="L4867">
        <v>118</v>
      </c>
      <c r="M4867">
        <v>88</v>
      </c>
      <c r="N4867">
        <v>96</v>
      </c>
      <c r="O4867">
        <v>108</v>
      </c>
      <c r="P4867">
        <v>105</v>
      </c>
      <c r="Q4867">
        <v>131</v>
      </c>
      <c r="R4867">
        <v>107</v>
      </c>
      <c r="S4867">
        <v>131</v>
      </c>
      <c r="T4867">
        <v>100</v>
      </c>
      <c r="U4867">
        <v>109</v>
      </c>
      <c r="V4867">
        <v>105</v>
      </c>
      <c r="W4867">
        <v>79</v>
      </c>
      <c r="X4867">
        <v>99</v>
      </c>
      <c r="Y4867">
        <v>104</v>
      </c>
      <c r="Z4867">
        <v>88</v>
      </c>
      <c r="AA4867">
        <v>68</v>
      </c>
      <c r="AB4867">
        <v>91</v>
      </c>
    </row>
    <row r="4868" spans="1:28" x14ac:dyDescent="0.25">
      <c r="A4868" t="str">
        <f t="shared" si="76"/>
        <v>LiezenLehrlinge3. Lehrjahr, männlich</v>
      </c>
      <c r="B4868">
        <v>4867</v>
      </c>
      <c r="C4868">
        <v>612</v>
      </c>
      <c r="D4868" t="s">
        <v>241</v>
      </c>
      <c r="E4868" t="s">
        <v>46</v>
      </c>
      <c r="F4868" t="s">
        <v>69</v>
      </c>
      <c r="G4868">
        <v>160</v>
      </c>
      <c r="H4868">
        <v>155</v>
      </c>
      <c r="I4868">
        <v>154</v>
      </c>
      <c r="J4868">
        <v>159</v>
      </c>
      <c r="K4868">
        <v>149</v>
      </c>
      <c r="L4868">
        <v>166</v>
      </c>
      <c r="M4868">
        <v>160</v>
      </c>
      <c r="N4868">
        <v>160</v>
      </c>
      <c r="O4868">
        <v>159</v>
      </c>
      <c r="P4868">
        <v>163</v>
      </c>
      <c r="Q4868">
        <v>185</v>
      </c>
      <c r="R4868">
        <v>178</v>
      </c>
      <c r="S4868">
        <v>189</v>
      </c>
      <c r="T4868">
        <v>175</v>
      </c>
      <c r="U4868">
        <v>161</v>
      </c>
      <c r="V4868">
        <v>143</v>
      </c>
      <c r="W4868">
        <v>165</v>
      </c>
      <c r="X4868">
        <v>168</v>
      </c>
      <c r="Y4868">
        <v>175</v>
      </c>
      <c r="Z4868">
        <v>134</v>
      </c>
      <c r="AA4868">
        <v>125</v>
      </c>
      <c r="AB4868">
        <v>138</v>
      </c>
    </row>
    <row r="4869" spans="1:28" x14ac:dyDescent="0.25">
      <c r="A4869" t="str">
        <f t="shared" si="76"/>
        <v>LiezenLehrlinge3. Lehrjahr, weiblich</v>
      </c>
      <c r="B4869">
        <v>4868</v>
      </c>
      <c r="C4869">
        <v>612</v>
      </c>
      <c r="D4869" t="s">
        <v>241</v>
      </c>
      <c r="E4869" t="s">
        <v>46</v>
      </c>
      <c r="F4869" t="s">
        <v>70</v>
      </c>
      <c r="G4869">
        <v>83</v>
      </c>
      <c r="H4869">
        <v>60</v>
      </c>
      <c r="I4869">
        <v>70</v>
      </c>
      <c r="J4869">
        <v>74</v>
      </c>
      <c r="K4869">
        <v>93</v>
      </c>
      <c r="L4869">
        <v>81</v>
      </c>
      <c r="M4869">
        <v>96</v>
      </c>
      <c r="N4869">
        <v>75</v>
      </c>
      <c r="O4869">
        <v>80</v>
      </c>
      <c r="P4869">
        <v>97</v>
      </c>
      <c r="Q4869">
        <v>123</v>
      </c>
      <c r="R4869">
        <v>111</v>
      </c>
      <c r="S4869">
        <v>99</v>
      </c>
      <c r="T4869">
        <v>122</v>
      </c>
      <c r="U4869">
        <v>83</v>
      </c>
      <c r="V4869">
        <v>101</v>
      </c>
      <c r="W4869">
        <v>97</v>
      </c>
      <c r="X4869">
        <v>78</v>
      </c>
      <c r="Y4869">
        <v>94</v>
      </c>
      <c r="Z4869">
        <v>98</v>
      </c>
      <c r="AA4869">
        <v>88</v>
      </c>
      <c r="AB4869">
        <v>60</v>
      </c>
    </row>
    <row r="4870" spans="1:28" x14ac:dyDescent="0.25">
      <c r="A4870" t="str">
        <f t="shared" si="76"/>
        <v>LiezenLehrlinge4. Lehrjahr, männlich</v>
      </c>
      <c r="B4870">
        <v>4869</v>
      </c>
      <c r="C4870">
        <v>612</v>
      </c>
      <c r="D4870" t="s">
        <v>241</v>
      </c>
      <c r="E4870" t="s">
        <v>46</v>
      </c>
      <c r="F4870" t="s">
        <v>71</v>
      </c>
      <c r="G4870">
        <v>72</v>
      </c>
      <c r="H4870">
        <v>71</v>
      </c>
      <c r="I4870">
        <v>64</v>
      </c>
      <c r="J4870">
        <v>74</v>
      </c>
      <c r="K4870">
        <v>88</v>
      </c>
      <c r="L4870">
        <v>76</v>
      </c>
      <c r="M4870">
        <v>84</v>
      </c>
      <c r="N4870">
        <v>86</v>
      </c>
      <c r="O4870">
        <v>83</v>
      </c>
      <c r="P4870">
        <v>82</v>
      </c>
      <c r="Q4870">
        <v>83</v>
      </c>
      <c r="R4870">
        <v>89</v>
      </c>
      <c r="S4870">
        <v>86</v>
      </c>
      <c r="T4870">
        <v>92</v>
      </c>
      <c r="U4870">
        <v>102</v>
      </c>
      <c r="V4870">
        <v>84</v>
      </c>
      <c r="W4870">
        <v>82</v>
      </c>
      <c r="X4870">
        <v>82</v>
      </c>
      <c r="Y4870">
        <v>91</v>
      </c>
      <c r="Z4870">
        <v>82</v>
      </c>
      <c r="AA4870">
        <v>84</v>
      </c>
      <c r="AB4870">
        <v>66</v>
      </c>
    </row>
    <row r="4871" spans="1:28" x14ac:dyDescent="0.25">
      <c r="A4871" t="str">
        <f t="shared" si="76"/>
        <v>LiezenLehrlinge4. Lehrjahr, weiblich</v>
      </c>
      <c r="B4871">
        <v>4870</v>
      </c>
      <c r="C4871">
        <v>612</v>
      </c>
      <c r="D4871" t="s">
        <v>241</v>
      </c>
      <c r="E4871" t="s">
        <v>46</v>
      </c>
      <c r="F4871" t="s">
        <v>72</v>
      </c>
      <c r="G4871">
        <v>8</v>
      </c>
      <c r="H4871">
        <v>4</v>
      </c>
      <c r="I4871">
        <v>9</v>
      </c>
      <c r="J4871">
        <v>3</v>
      </c>
      <c r="K4871">
        <v>5</v>
      </c>
      <c r="L4871">
        <v>16</v>
      </c>
      <c r="M4871">
        <v>5</v>
      </c>
      <c r="N4871">
        <v>10</v>
      </c>
      <c r="O4871">
        <v>11</v>
      </c>
      <c r="P4871">
        <v>18</v>
      </c>
      <c r="Q4871">
        <v>11</v>
      </c>
      <c r="R4871">
        <v>10</v>
      </c>
      <c r="S4871">
        <v>12</v>
      </c>
      <c r="T4871">
        <v>12</v>
      </c>
      <c r="U4871">
        <v>15</v>
      </c>
      <c r="V4871">
        <v>13</v>
      </c>
      <c r="W4871">
        <v>14</v>
      </c>
      <c r="X4871">
        <v>12</v>
      </c>
      <c r="Y4871">
        <v>15</v>
      </c>
      <c r="Z4871">
        <v>18</v>
      </c>
      <c r="AA4871">
        <v>9</v>
      </c>
      <c r="AB4871">
        <v>18</v>
      </c>
    </row>
    <row r="4872" spans="1:28" x14ac:dyDescent="0.25">
      <c r="A4872" t="str">
        <f t="shared" si="76"/>
        <v>LiezenLehrlingeFrauen</v>
      </c>
      <c r="B4872">
        <v>4871</v>
      </c>
      <c r="C4872">
        <v>612</v>
      </c>
      <c r="D4872" t="s">
        <v>241</v>
      </c>
      <c r="E4872" t="s">
        <v>46</v>
      </c>
      <c r="F4872" t="s">
        <v>47</v>
      </c>
      <c r="G4872">
        <v>225</v>
      </c>
      <c r="H4872">
        <v>208</v>
      </c>
      <c r="I4872">
        <v>284</v>
      </c>
      <c r="J4872">
        <v>297</v>
      </c>
      <c r="K4872">
        <v>313</v>
      </c>
      <c r="L4872">
        <v>306</v>
      </c>
      <c r="M4872">
        <v>293</v>
      </c>
      <c r="N4872">
        <v>295</v>
      </c>
      <c r="O4872">
        <v>322</v>
      </c>
      <c r="P4872">
        <v>319</v>
      </c>
      <c r="Q4872">
        <v>373</v>
      </c>
      <c r="R4872">
        <v>360</v>
      </c>
      <c r="S4872">
        <v>336</v>
      </c>
      <c r="T4872">
        <v>338</v>
      </c>
      <c r="U4872">
        <v>316</v>
      </c>
      <c r="V4872">
        <v>300</v>
      </c>
      <c r="W4872">
        <v>291</v>
      </c>
      <c r="X4872">
        <v>291</v>
      </c>
      <c r="Y4872">
        <v>299</v>
      </c>
      <c r="Z4872">
        <v>280</v>
      </c>
      <c r="AA4872">
        <v>256</v>
      </c>
      <c r="AB4872">
        <v>246</v>
      </c>
    </row>
    <row r="4873" spans="1:28" x14ac:dyDescent="0.25">
      <c r="A4873" t="str">
        <f t="shared" si="76"/>
        <v>LiezenLehrlingeInsgesamt</v>
      </c>
      <c r="B4873">
        <v>4872</v>
      </c>
      <c r="C4873">
        <v>612</v>
      </c>
      <c r="D4873" t="s">
        <v>241</v>
      </c>
      <c r="E4873" t="s">
        <v>46</v>
      </c>
      <c r="F4873" t="s">
        <v>48</v>
      </c>
      <c r="G4873">
        <v>763</v>
      </c>
      <c r="H4873">
        <v>726</v>
      </c>
      <c r="I4873">
        <v>841</v>
      </c>
      <c r="J4873">
        <v>918</v>
      </c>
      <c r="K4873">
        <v>946</v>
      </c>
      <c r="L4873">
        <v>933</v>
      </c>
      <c r="M4873">
        <v>907</v>
      </c>
      <c r="N4873">
        <v>895</v>
      </c>
      <c r="O4873">
        <v>919</v>
      </c>
      <c r="P4873">
        <v>897</v>
      </c>
      <c r="Q4873">
        <v>1022</v>
      </c>
      <c r="R4873">
        <v>1009</v>
      </c>
      <c r="S4873">
        <v>963</v>
      </c>
      <c r="T4873">
        <v>947</v>
      </c>
      <c r="U4873">
        <v>933</v>
      </c>
      <c r="V4873">
        <v>894</v>
      </c>
      <c r="W4873">
        <v>905</v>
      </c>
      <c r="X4873">
        <v>874</v>
      </c>
      <c r="Y4873">
        <v>855</v>
      </c>
      <c r="Z4873">
        <v>791</v>
      </c>
      <c r="AA4873">
        <v>762</v>
      </c>
      <c r="AB4873">
        <v>745</v>
      </c>
    </row>
    <row r="4874" spans="1:28" x14ac:dyDescent="0.25">
      <c r="A4874" t="str">
        <f t="shared" si="76"/>
        <v>LiezenLehrlingeMänner</v>
      </c>
      <c r="B4874">
        <v>4873</v>
      </c>
      <c r="C4874">
        <v>612</v>
      </c>
      <c r="D4874" t="s">
        <v>241</v>
      </c>
      <c r="E4874" t="s">
        <v>46</v>
      </c>
      <c r="F4874" t="s">
        <v>49</v>
      </c>
      <c r="G4874">
        <v>538</v>
      </c>
      <c r="H4874">
        <v>518</v>
      </c>
      <c r="I4874">
        <v>557</v>
      </c>
      <c r="J4874">
        <v>621</v>
      </c>
      <c r="K4874">
        <v>633</v>
      </c>
      <c r="L4874">
        <v>627</v>
      </c>
      <c r="M4874">
        <v>614</v>
      </c>
      <c r="N4874">
        <v>600</v>
      </c>
      <c r="O4874">
        <v>597</v>
      </c>
      <c r="P4874">
        <v>578</v>
      </c>
      <c r="Q4874">
        <v>649</v>
      </c>
      <c r="R4874">
        <v>649</v>
      </c>
      <c r="S4874">
        <v>627</v>
      </c>
      <c r="T4874">
        <v>609</v>
      </c>
      <c r="U4874">
        <v>617</v>
      </c>
      <c r="V4874">
        <v>594</v>
      </c>
      <c r="W4874">
        <v>614</v>
      </c>
      <c r="X4874">
        <v>583</v>
      </c>
      <c r="Y4874">
        <v>556</v>
      </c>
      <c r="Z4874">
        <v>511</v>
      </c>
      <c r="AA4874">
        <v>506</v>
      </c>
      <c r="AB4874">
        <v>499</v>
      </c>
    </row>
    <row r="4875" spans="1:28" x14ac:dyDescent="0.25">
      <c r="A4875" t="str">
        <f t="shared" si="76"/>
        <v>LiezenNeugründungenInsgesamt</v>
      </c>
      <c r="B4875">
        <v>4874</v>
      </c>
      <c r="C4875">
        <v>612</v>
      </c>
      <c r="D4875" t="s">
        <v>241</v>
      </c>
      <c r="E4875" t="s">
        <v>41</v>
      </c>
      <c r="F4875" t="s">
        <v>48</v>
      </c>
      <c r="G4875">
        <v>192</v>
      </c>
      <c r="H4875">
        <v>191.63462080631501</v>
      </c>
      <c r="I4875">
        <v>224.766112266112</v>
      </c>
      <c r="J4875">
        <v>238.525322740814</v>
      </c>
      <c r="K4875">
        <v>236.278438970385</v>
      </c>
      <c r="L4875">
        <v>258.791856415751</v>
      </c>
      <c r="M4875">
        <v>315.47259586428402</v>
      </c>
      <c r="N4875">
        <v>254.94089012517401</v>
      </c>
      <c r="O4875">
        <v>303.57507987220401</v>
      </c>
      <c r="P4875">
        <v>291.56464323748702</v>
      </c>
      <c r="Q4875">
        <v>270.503056234719</v>
      </c>
      <c r="R4875">
        <v>331.62745464746598</v>
      </c>
      <c r="S4875">
        <v>362.73847262247801</v>
      </c>
      <c r="T4875">
        <v>338.11054748994201</v>
      </c>
      <c r="U4875">
        <v>374.584881486227</v>
      </c>
      <c r="V4875">
        <v>299</v>
      </c>
      <c r="W4875">
        <v>307</v>
      </c>
      <c r="X4875">
        <v>315</v>
      </c>
      <c r="Y4875">
        <v>307</v>
      </c>
      <c r="Z4875">
        <v>327</v>
      </c>
      <c r="AA4875">
        <v>317</v>
      </c>
      <c r="AB4875">
        <v>337</v>
      </c>
    </row>
    <row r="4876" spans="1:28" x14ac:dyDescent="0.25">
      <c r="A4876" t="str">
        <f t="shared" si="76"/>
        <v>LiezenPendler (Auspendler/-innen)Insgesamt</v>
      </c>
      <c r="B4876">
        <v>4875</v>
      </c>
      <c r="C4876">
        <v>612</v>
      </c>
      <c r="D4876" t="s">
        <v>241</v>
      </c>
      <c r="E4876" t="s">
        <v>459</v>
      </c>
      <c r="F4876" t="s">
        <v>48</v>
      </c>
      <c r="G4876">
        <v>20691</v>
      </c>
      <c r="H4876">
        <v>21009</v>
      </c>
      <c r="I4876">
        <v>20902</v>
      </c>
      <c r="J4876">
        <v>21006</v>
      </c>
      <c r="K4876">
        <v>20595</v>
      </c>
      <c r="L4876">
        <v>20441</v>
      </c>
      <c r="M4876">
        <v>20708</v>
      </c>
      <c r="N4876">
        <v>21307</v>
      </c>
      <c r="O4876">
        <v>21657</v>
      </c>
      <c r="P4876">
        <v>21891</v>
      </c>
      <c r="Q4876">
        <v>21939</v>
      </c>
      <c r="R4876">
        <v>22082</v>
      </c>
      <c r="S4876">
        <v>22499</v>
      </c>
    </row>
    <row r="4877" spans="1:28" x14ac:dyDescent="0.25">
      <c r="A4877" t="str">
        <f t="shared" si="76"/>
        <v>LiezenPendler ins AuslandInsgesamt</v>
      </c>
      <c r="B4877">
        <v>4876</v>
      </c>
      <c r="C4877">
        <v>612</v>
      </c>
      <c r="D4877" t="s">
        <v>241</v>
      </c>
      <c r="E4877" t="s">
        <v>304</v>
      </c>
      <c r="F4877" t="s">
        <v>48</v>
      </c>
      <c r="G4877">
        <v>22</v>
      </c>
      <c r="H4877">
        <v>74</v>
      </c>
      <c r="I4877">
        <v>95</v>
      </c>
      <c r="J4877">
        <v>44</v>
      </c>
      <c r="K4877">
        <v>60</v>
      </c>
      <c r="L4877">
        <v>147</v>
      </c>
      <c r="M4877">
        <v>127</v>
      </c>
      <c r="N4877">
        <v>95</v>
      </c>
      <c r="O4877">
        <v>114</v>
      </c>
      <c r="P4877">
        <v>102</v>
      </c>
      <c r="Q4877">
        <v>123</v>
      </c>
      <c r="R4877">
        <v>64</v>
      </c>
      <c r="S4877">
        <v>104</v>
      </c>
    </row>
    <row r="4878" spans="1:28" x14ac:dyDescent="0.25">
      <c r="A4878" t="str">
        <f t="shared" si="76"/>
        <v>LiezenPendler zw. BundesländernInsgesamt</v>
      </c>
      <c r="B4878">
        <v>4877</v>
      </c>
      <c r="C4878">
        <v>612</v>
      </c>
      <c r="D4878" t="s">
        <v>241</v>
      </c>
      <c r="E4878" t="s">
        <v>433</v>
      </c>
      <c r="F4878" t="s">
        <v>48</v>
      </c>
      <c r="G4878">
        <v>4268</v>
      </c>
      <c r="H4878">
        <v>4503</v>
      </c>
      <c r="I4878">
        <v>4816</v>
      </c>
      <c r="J4878">
        <v>4787</v>
      </c>
      <c r="K4878">
        <v>4733</v>
      </c>
      <c r="L4878">
        <v>4446</v>
      </c>
      <c r="M4878">
        <v>4334</v>
      </c>
      <c r="N4878">
        <v>4797</v>
      </c>
      <c r="O4878">
        <v>4805</v>
      </c>
      <c r="P4878">
        <v>4861</v>
      </c>
      <c r="Q4878">
        <v>4529</v>
      </c>
      <c r="R4878">
        <v>4626</v>
      </c>
      <c r="S4878">
        <v>4881</v>
      </c>
    </row>
    <row r="4879" spans="1:28" x14ac:dyDescent="0.25">
      <c r="A4879" t="str">
        <f t="shared" si="76"/>
        <v>LiezenPendler zw. Gemeinden eines Pol. BezirkesInsgesamt</v>
      </c>
      <c r="B4879">
        <v>4878</v>
      </c>
      <c r="C4879">
        <v>612</v>
      </c>
      <c r="D4879" t="s">
        <v>241</v>
      </c>
      <c r="E4879" t="s">
        <v>305</v>
      </c>
      <c r="F4879" t="s">
        <v>48</v>
      </c>
      <c r="G4879">
        <v>14654</v>
      </c>
      <c r="H4879">
        <v>13105</v>
      </c>
      <c r="I4879">
        <v>13257</v>
      </c>
      <c r="J4879">
        <v>13402</v>
      </c>
      <c r="K4879">
        <v>13531</v>
      </c>
      <c r="L4879">
        <v>13760</v>
      </c>
      <c r="M4879">
        <v>14111</v>
      </c>
      <c r="N4879">
        <v>14257</v>
      </c>
      <c r="O4879">
        <v>14536</v>
      </c>
      <c r="P4879">
        <v>14740</v>
      </c>
      <c r="Q4879">
        <v>14894</v>
      </c>
      <c r="R4879">
        <v>14839</v>
      </c>
      <c r="S4879">
        <v>15039</v>
      </c>
    </row>
    <row r="4880" spans="1:28" x14ac:dyDescent="0.25">
      <c r="A4880" t="str">
        <f t="shared" si="76"/>
        <v>LiezenPendler zw. Pol. Bez. des BundeslandesInsgesamt</v>
      </c>
      <c r="B4880">
        <v>4879</v>
      </c>
      <c r="C4880">
        <v>612</v>
      </c>
      <c r="D4880" t="s">
        <v>241</v>
      </c>
      <c r="E4880" t="s">
        <v>306</v>
      </c>
      <c r="F4880" t="s">
        <v>48</v>
      </c>
      <c r="G4880">
        <v>1747</v>
      </c>
      <c r="H4880">
        <v>3327</v>
      </c>
      <c r="I4880">
        <v>2734</v>
      </c>
      <c r="J4880">
        <v>2773</v>
      </c>
      <c r="K4880">
        <v>2271</v>
      </c>
      <c r="L4880">
        <v>2088</v>
      </c>
      <c r="M4880">
        <v>2136</v>
      </c>
      <c r="N4880">
        <v>2158</v>
      </c>
      <c r="O4880">
        <v>2202</v>
      </c>
      <c r="P4880">
        <v>2188</v>
      </c>
      <c r="Q4880">
        <v>2393</v>
      </c>
      <c r="R4880">
        <v>2553</v>
      </c>
      <c r="S4880">
        <v>2475</v>
      </c>
    </row>
    <row r="4881" spans="1:47" x14ac:dyDescent="0.25">
      <c r="A4881" t="str">
        <f t="shared" si="76"/>
        <v>LiezenPensionisteneinkommenBrutto_Schnitt</v>
      </c>
      <c r="B4881">
        <v>4880</v>
      </c>
      <c r="C4881">
        <v>612</v>
      </c>
      <c r="D4881" t="s">
        <v>241</v>
      </c>
      <c r="E4881" t="s">
        <v>44</v>
      </c>
      <c r="F4881" t="s">
        <v>54</v>
      </c>
      <c r="G4881">
        <v>15762.342992113699</v>
      </c>
      <c r="H4881">
        <v>15636.161142467699</v>
      </c>
      <c r="I4881">
        <v>16150.504074446701</v>
      </c>
      <c r="J4881">
        <v>16560.287906063601</v>
      </c>
      <c r="K4881">
        <v>17180.9680374337</v>
      </c>
      <c r="L4881">
        <v>18293.839151168599</v>
      </c>
      <c r="M4881">
        <v>18746.431749843599</v>
      </c>
      <c r="N4881">
        <v>19178.023637961302</v>
      </c>
      <c r="O4881">
        <v>19262.927272561501</v>
      </c>
      <c r="P4881">
        <v>19838.673375039401</v>
      </c>
      <c r="Q4881">
        <v>20318.549507831001</v>
      </c>
      <c r="R4881">
        <v>20746.725873882599</v>
      </c>
      <c r="S4881">
        <v>21144.941489296201</v>
      </c>
      <c r="T4881">
        <v>21386.306806136701</v>
      </c>
      <c r="U4881">
        <v>22060.727545967002</v>
      </c>
      <c r="V4881">
        <v>22620.055341841799</v>
      </c>
      <c r="W4881">
        <v>24012.1996609218</v>
      </c>
      <c r="X4881">
        <v>24824.001855220999</v>
      </c>
      <c r="Y4881">
        <v>25643.720795478599</v>
      </c>
    </row>
    <row r="4882" spans="1:47" x14ac:dyDescent="0.25">
      <c r="A4882" t="str">
        <f t="shared" si="76"/>
        <v>LiezenPensionisteneinkommenBruttobezüge 1000 EUR</v>
      </c>
      <c r="B4882">
        <v>4881</v>
      </c>
      <c r="C4882">
        <v>612</v>
      </c>
      <c r="D4882" t="s">
        <v>241</v>
      </c>
      <c r="E4882" t="s">
        <v>44</v>
      </c>
      <c r="F4882" t="s">
        <v>55</v>
      </c>
      <c r="G4882">
        <v>301801.58127000002</v>
      </c>
      <c r="H4882">
        <v>309721.07990999997</v>
      </c>
      <c r="I4882">
        <v>321072.02100000001</v>
      </c>
      <c r="J4882">
        <v>333192.99267000001</v>
      </c>
      <c r="K4882">
        <v>349735.78537</v>
      </c>
      <c r="L4882">
        <v>367889.10532999999</v>
      </c>
      <c r="M4882">
        <v>389532.10532999999</v>
      </c>
      <c r="N4882">
        <v>403754.93164999998</v>
      </c>
      <c r="O4882">
        <v>422628.62436000002</v>
      </c>
      <c r="P4882">
        <v>440795.48372000002</v>
      </c>
      <c r="Q4882">
        <v>455359.01302000001</v>
      </c>
      <c r="R4882">
        <v>471137.39786999999</v>
      </c>
      <c r="S4882">
        <v>481026.27393999998</v>
      </c>
      <c r="T4882">
        <v>490687.42336000002</v>
      </c>
      <c r="U4882">
        <v>508720.37721000001</v>
      </c>
      <c r="V4882">
        <v>526391.30785999994</v>
      </c>
      <c r="W4882">
        <v>555906.43435</v>
      </c>
      <c r="X4882">
        <v>581254.00344</v>
      </c>
      <c r="Y4882">
        <v>605730.32891000004</v>
      </c>
    </row>
    <row r="4883" spans="1:47" x14ac:dyDescent="0.25">
      <c r="A4883" t="str">
        <f t="shared" si="76"/>
        <v>LiezenPensionisteneinkommenBruttobezüge Fälle</v>
      </c>
      <c r="B4883">
        <v>4882</v>
      </c>
      <c r="C4883">
        <v>612</v>
      </c>
      <c r="D4883" t="s">
        <v>241</v>
      </c>
      <c r="E4883" t="s">
        <v>44</v>
      </c>
      <c r="F4883" t="s">
        <v>56</v>
      </c>
      <c r="G4883">
        <v>19147</v>
      </c>
      <c r="H4883">
        <v>19808</v>
      </c>
      <c r="I4883">
        <v>19880</v>
      </c>
      <c r="J4883">
        <v>20120</v>
      </c>
      <c r="K4883">
        <v>20356</v>
      </c>
      <c r="L4883">
        <v>20110</v>
      </c>
      <c r="M4883">
        <v>20779</v>
      </c>
      <c r="N4883">
        <v>21053</v>
      </c>
      <c r="O4883">
        <v>21940</v>
      </c>
      <c r="P4883">
        <v>22219</v>
      </c>
      <c r="Q4883">
        <v>22411</v>
      </c>
      <c r="R4883">
        <v>22709</v>
      </c>
      <c r="S4883">
        <v>22749</v>
      </c>
      <c r="T4883">
        <v>22944</v>
      </c>
      <c r="U4883">
        <v>23060</v>
      </c>
      <c r="V4883">
        <v>23271</v>
      </c>
      <c r="W4883">
        <v>23151</v>
      </c>
      <c r="X4883">
        <v>23415</v>
      </c>
      <c r="Y4883">
        <v>23621</v>
      </c>
    </row>
    <row r="4884" spans="1:47" x14ac:dyDescent="0.25">
      <c r="A4884" t="str">
        <f t="shared" si="76"/>
        <v>LiezenPensionisteneinkommenLohnsteuer 1000 EUR</v>
      </c>
      <c r="B4884">
        <v>4883</v>
      </c>
      <c r="C4884">
        <v>612</v>
      </c>
      <c r="D4884" t="s">
        <v>241</v>
      </c>
      <c r="E4884" t="s">
        <v>44</v>
      </c>
      <c r="F4884" t="s">
        <v>57</v>
      </c>
      <c r="G4884">
        <v>32906.180260000001</v>
      </c>
      <c r="H4884">
        <v>30829.225450000002</v>
      </c>
      <c r="I4884">
        <v>33392.040159999997</v>
      </c>
      <c r="J4884">
        <v>35916.235289999997</v>
      </c>
      <c r="K4884">
        <v>39291.254589999997</v>
      </c>
      <c r="L4884">
        <v>37477.939760000001</v>
      </c>
      <c r="M4884">
        <v>41549.777430000002</v>
      </c>
      <c r="N4884">
        <v>44837.839030000003</v>
      </c>
      <c r="O4884">
        <v>48945.444629999998</v>
      </c>
      <c r="P4884">
        <v>53080.622759999998</v>
      </c>
      <c r="Q4884">
        <v>55973.672010000002</v>
      </c>
      <c r="R4884">
        <v>59735.710169999998</v>
      </c>
      <c r="S4884">
        <v>50561.836309999999</v>
      </c>
      <c r="T4884">
        <v>52259.742910000001</v>
      </c>
      <c r="U4884">
        <v>56917.189989999999</v>
      </c>
      <c r="V4884">
        <v>59755.834320000002</v>
      </c>
      <c r="W4884">
        <v>59721.620790000001</v>
      </c>
      <c r="X4884">
        <v>65387.071759999999</v>
      </c>
      <c r="Y4884">
        <v>66523.407800000001</v>
      </c>
    </row>
    <row r="4885" spans="1:47" x14ac:dyDescent="0.25">
      <c r="A4885" t="str">
        <f t="shared" si="76"/>
        <v>LiezenPensionisteneinkommenLohnsteuer Fälle</v>
      </c>
      <c r="B4885">
        <v>4884</v>
      </c>
      <c r="C4885">
        <v>612</v>
      </c>
      <c r="D4885" t="s">
        <v>241</v>
      </c>
      <c r="E4885" t="s">
        <v>44</v>
      </c>
      <c r="F4885" t="s">
        <v>58</v>
      </c>
      <c r="G4885">
        <v>10387</v>
      </c>
      <c r="H4885">
        <v>9843</v>
      </c>
      <c r="I4885">
        <v>10297</v>
      </c>
      <c r="J4885">
        <v>11248</v>
      </c>
      <c r="K4885">
        <v>11590</v>
      </c>
      <c r="L4885">
        <v>11187</v>
      </c>
      <c r="M4885">
        <v>11780</v>
      </c>
      <c r="N4885">
        <v>12212</v>
      </c>
      <c r="O4885">
        <v>12806</v>
      </c>
      <c r="P4885">
        <v>13246</v>
      </c>
      <c r="Q4885">
        <v>13720</v>
      </c>
      <c r="R4885">
        <v>14173</v>
      </c>
      <c r="S4885">
        <v>14436</v>
      </c>
      <c r="T4885">
        <v>14700</v>
      </c>
      <c r="U4885">
        <v>15116</v>
      </c>
      <c r="V4885">
        <v>15764</v>
      </c>
      <c r="W4885">
        <v>16896</v>
      </c>
      <c r="X4885">
        <v>17515</v>
      </c>
      <c r="Y4885">
        <v>18076</v>
      </c>
    </row>
    <row r="4886" spans="1:47" x14ac:dyDescent="0.25">
      <c r="A4886" t="str">
        <f t="shared" si="76"/>
        <v>LiezenPensionisteneinkommenNetto_Schnitt</v>
      </c>
      <c r="B4886">
        <v>4885</v>
      </c>
      <c r="C4886">
        <v>612</v>
      </c>
      <c r="D4886" t="s">
        <v>241</v>
      </c>
      <c r="E4886" t="s">
        <v>44</v>
      </c>
      <c r="F4886" t="s">
        <v>59</v>
      </c>
      <c r="G4886">
        <v>13237.8350765133</v>
      </c>
      <c r="H4886">
        <v>13208.2035016155</v>
      </c>
      <c r="I4886">
        <v>13564.198609154901</v>
      </c>
      <c r="J4886">
        <v>13849.9537072565</v>
      </c>
      <c r="K4886">
        <v>14279.5917803105</v>
      </c>
      <c r="L4886">
        <v>15391.176013923399</v>
      </c>
      <c r="M4886">
        <v>15682.1020438905</v>
      </c>
      <c r="N4886">
        <v>15961.487928086301</v>
      </c>
      <c r="O4886">
        <v>15944.504809936199</v>
      </c>
      <c r="P4886">
        <v>16333.8429924839</v>
      </c>
      <c r="Q4886">
        <v>16678.177986703002</v>
      </c>
      <c r="R4886">
        <v>16949.650071337401</v>
      </c>
      <c r="S4886">
        <v>17733.1585463097</v>
      </c>
      <c r="T4886">
        <v>17910.1119974721</v>
      </c>
      <c r="U4886">
        <v>18368.453339549</v>
      </c>
      <c r="V4886">
        <v>18796.8214593271</v>
      </c>
      <c r="W4886">
        <v>20111.484441708799</v>
      </c>
      <c r="X4886">
        <v>20674.3175127055</v>
      </c>
      <c r="Y4886">
        <v>21432.872575674199</v>
      </c>
    </row>
    <row r="4887" spans="1:47" x14ac:dyDescent="0.25">
      <c r="A4887" t="str">
        <f t="shared" si="76"/>
        <v>LiezenPensionisteneinkommenNettobezüge 1000 EUR</v>
      </c>
      <c r="B4887">
        <v>4886</v>
      </c>
      <c r="C4887">
        <v>612</v>
      </c>
      <c r="D4887" t="s">
        <v>241</v>
      </c>
      <c r="E4887" t="s">
        <v>44</v>
      </c>
      <c r="F4887" t="s">
        <v>60</v>
      </c>
      <c r="G4887">
        <v>253464.82821000001</v>
      </c>
      <c r="H4887">
        <v>261628.09495999999</v>
      </c>
      <c r="I4887">
        <v>269656.26835000003</v>
      </c>
      <c r="J4887">
        <v>278661.06858999998</v>
      </c>
      <c r="K4887">
        <v>290675.37027999997</v>
      </c>
      <c r="L4887">
        <v>309516.54963999998</v>
      </c>
      <c r="M4887">
        <v>325858.39837000001</v>
      </c>
      <c r="N4887">
        <v>336037.20535</v>
      </c>
      <c r="O4887">
        <v>349822.43553000002</v>
      </c>
      <c r="P4887">
        <v>362921.65745</v>
      </c>
      <c r="Q4887">
        <v>373774.64685999998</v>
      </c>
      <c r="R4887">
        <v>384909.60346999997</v>
      </c>
      <c r="S4887">
        <v>403411.62377000001</v>
      </c>
      <c r="T4887">
        <v>410929.60966999998</v>
      </c>
      <c r="U4887">
        <v>423576.53401</v>
      </c>
      <c r="V4887">
        <v>437420.83218000003</v>
      </c>
      <c r="W4887">
        <v>465600.97631</v>
      </c>
      <c r="X4887">
        <v>484089.14455999999</v>
      </c>
      <c r="Y4887">
        <v>506265.88311</v>
      </c>
    </row>
    <row r="4888" spans="1:47" x14ac:dyDescent="0.25">
      <c r="A4888" t="str">
        <f t="shared" si="76"/>
        <v>LiezenPensionisteneinkommenSV-Beiträge 1000 EUR</v>
      </c>
      <c r="B4888">
        <v>4887</v>
      </c>
      <c r="C4888">
        <v>612</v>
      </c>
      <c r="D4888" t="s">
        <v>241</v>
      </c>
      <c r="E4888" t="s">
        <v>44</v>
      </c>
      <c r="F4888" t="s">
        <v>61</v>
      </c>
      <c r="G4888">
        <v>15430.5728</v>
      </c>
      <c r="H4888">
        <v>17263.7595</v>
      </c>
      <c r="I4888">
        <v>18023.712490000002</v>
      </c>
      <c r="J4888">
        <v>18615.68879</v>
      </c>
      <c r="K4888">
        <v>19769.160500000002</v>
      </c>
      <c r="L4888">
        <v>20894.61593</v>
      </c>
      <c r="M4888">
        <v>22123.929530000001</v>
      </c>
      <c r="N4888">
        <v>22879.887269999999</v>
      </c>
      <c r="O4888">
        <v>23860.744200000001</v>
      </c>
      <c r="P4888">
        <v>24793.203509999999</v>
      </c>
      <c r="Q4888">
        <v>25610.694149999999</v>
      </c>
      <c r="R4888">
        <v>26492.08423</v>
      </c>
      <c r="S4888">
        <v>27052.813859999998</v>
      </c>
      <c r="T4888">
        <v>27498.070779999998</v>
      </c>
      <c r="U4888">
        <v>28226.65321</v>
      </c>
      <c r="V4888">
        <v>29214.641360000001</v>
      </c>
      <c r="W4888">
        <v>30583.83725</v>
      </c>
      <c r="X4888">
        <v>31777.787120000001</v>
      </c>
      <c r="Y4888">
        <v>32941.038</v>
      </c>
    </row>
    <row r="4889" spans="1:47" x14ac:dyDescent="0.25">
      <c r="A4889" t="str">
        <f t="shared" si="76"/>
        <v>LiezenPensionisteneinkommenSV-Beiträge Fälle</v>
      </c>
      <c r="B4889">
        <v>4888</v>
      </c>
      <c r="C4889">
        <v>612</v>
      </c>
      <c r="D4889" t="s">
        <v>241</v>
      </c>
      <c r="E4889" t="s">
        <v>44</v>
      </c>
      <c r="F4889" t="s">
        <v>62</v>
      </c>
      <c r="G4889">
        <v>18709</v>
      </c>
      <c r="H4889">
        <v>18865</v>
      </c>
      <c r="I4889">
        <v>18907</v>
      </c>
      <c r="J4889">
        <v>19128</v>
      </c>
      <c r="K4889">
        <v>19368</v>
      </c>
      <c r="L4889">
        <v>19661</v>
      </c>
      <c r="M4889">
        <v>20229</v>
      </c>
      <c r="N4889">
        <v>20517</v>
      </c>
      <c r="O4889">
        <v>20778</v>
      </c>
      <c r="P4889">
        <v>21059</v>
      </c>
      <c r="Q4889">
        <v>21248</v>
      </c>
      <c r="R4889">
        <v>21519</v>
      </c>
      <c r="S4889">
        <v>21573</v>
      </c>
      <c r="T4889">
        <v>21782</v>
      </c>
      <c r="U4889">
        <v>21880</v>
      </c>
      <c r="V4889">
        <v>22127</v>
      </c>
      <c r="W4889">
        <v>22320</v>
      </c>
      <c r="X4889">
        <v>22623</v>
      </c>
      <c r="Y4889">
        <v>22849</v>
      </c>
    </row>
    <row r="4890" spans="1:47" x14ac:dyDescent="0.25">
      <c r="A4890" t="str">
        <f t="shared" si="76"/>
        <v>LiezenUnselbstständig BeschäftigteFrauen</v>
      </c>
      <c r="B4890">
        <v>4889</v>
      </c>
      <c r="C4890">
        <v>612</v>
      </c>
      <c r="D4890" t="s">
        <v>241</v>
      </c>
      <c r="E4890" t="s">
        <v>38</v>
      </c>
      <c r="F4890" t="s">
        <v>47</v>
      </c>
      <c r="G4890">
        <v>7836</v>
      </c>
      <c r="H4890">
        <v>7638</v>
      </c>
      <c r="I4890">
        <v>7697</v>
      </c>
      <c r="J4890">
        <v>7749</v>
      </c>
      <c r="K4890">
        <v>7809</v>
      </c>
      <c r="L4890">
        <v>7838</v>
      </c>
      <c r="M4890">
        <v>7939</v>
      </c>
      <c r="N4890">
        <v>8098</v>
      </c>
      <c r="O4890">
        <v>14596</v>
      </c>
      <c r="P4890">
        <v>14935</v>
      </c>
      <c r="Q4890">
        <v>14674</v>
      </c>
      <c r="R4890">
        <v>14714</v>
      </c>
      <c r="S4890">
        <v>14727</v>
      </c>
      <c r="T4890">
        <v>14910</v>
      </c>
      <c r="U4890">
        <v>15019</v>
      </c>
      <c r="V4890">
        <v>15238</v>
      </c>
      <c r="W4890">
        <v>15276</v>
      </c>
      <c r="X4890">
        <v>15494</v>
      </c>
      <c r="Y4890">
        <v>15407</v>
      </c>
      <c r="Z4890">
        <v>15473</v>
      </c>
      <c r="AA4890">
        <v>15308</v>
      </c>
      <c r="AB4890">
        <v>15372</v>
      </c>
      <c r="AC4890">
        <v>15319</v>
      </c>
      <c r="AD4890">
        <v>15470</v>
      </c>
      <c r="AE4890">
        <v>15550</v>
      </c>
      <c r="AF4890">
        <v>15710</v>
      </c>
      <c r="AG4890">
        <v>15826</v>
      </c>
      <c r="AH4890">
        <v>15904</v>
      </c>
      <c r="AI4890">
        <v>15874</v>
      </c>
      <c r="AJ4890">
        <v>16218</v>
      </c>
      <c r="AK4890">
        <v>16099</v>
      </c>
      <c r="AL4890">
        <v>16276</v>
      </c>
      <c r="AM4890">
        <v>16070</v>
      </c>
      <c r="AN4890">
        <v>15872</v>
      </c>
      <c r="AO4890">
        <v>14622</v>
      </c>
      <c r="AP4890">
        <v>16167</v>
      </c>
      <c r="AQ4890">
        <v>15930</v>
      </c>
      <c r="AR4890">
        <v>16225</v>
      </c>
      <c r="AS4890">
        <v>15954</v>
      </c>
      <c r="AT4890">
        <v>16195</v>
      </c>
      <c r="AU4890">
        <v>15994</v>
      </c>
    </row>
    <row r="4891" spans="1:47" x14ac:dyDescent="0.25">
      <c r="A4891" t="str">
        <f t="shared" si="76"/>
        <v>LiezenUnselbstständig BeschäftigteInsgesamt</v>
      </c>
      <c r="B4891">
        <v>4890</v>
      </c>
      <c r="C4891">
        <v>612</v>
      </c>
      <c r="D4891" t="s">
        <v>241</v>
      </c>
      <c r="E4891" t="s">
        <v>38</v>
      </c>
      <c r="F4891" t="s">
        <v>48</v>
      </c>
      <c r="G4891">
        <v>17379</v>
      </c>
      <c r="H4891">
        <v>17915</v>
      </c>
      <c r="I4891">
        <v>16550</v>
      </c>
      <c r="J4891">
        <v>17069</v>
      </c>
      <c r="K4891">
        <v>16128</v>
      </c>
      <c r="L4891">
        <v>17275</v>
      </c>
      <c r="M4891">
        <v>16596</v>
      </c>
      <c r="N4891">
        <v>17788</v>
      </c>
      <c r="O4891">
        <v>31171</v>
      </c>
      <c r="P4891">
        <v>32801</v>
      </c>
      <c r="Q4891">
        <v>30976</v>
      </c>
      <c r="R4891">
        <v>31982</v>
      </c>
      <c r="S4891">
        <v>30999</v>
      </c>
      <c r="T4891">
        <v>32309</v>
      </c>
      <c r="U4891">
        <v>31393</v>
      </c>
      <c r="V4891">
        <v>32722</v>
      </c>
      <c r="W4891">
        <v>31630</v>
      </c>
      <c r="X4891">
        <v>33007</v>
      </c>
      <c r="Y4891">
        <v>32068</v>
      </c>
      <c r="Z4891">
        <v>32906</v>
      </c>
      <c r="AA4891">
        <v>31685</v>
      </c>
      <c r="AB4891">
        <v>32660</v>
      </c>
      <c r="AC4891">
        <v>31605</v>
      </c>
      <c r="AD4891">
        <v>32734</v>
      </c>
      <c r="AE4891">
        <v>31834</v>
      </c>
      <c r="AF4891">
        <v>32893</v>
      </c>
      <c r="AG4891">
        <v>32430</v>
      </c>
      <c r="AH4891">
        <v>33415</v>
      </c>
      <c r="AI4891">
        <v>32727</v>
      </c>
      <c r="AJ4891">
        <v>34189</v>
      </c>
      <c r="AK4891">
        <v>33249</v>
      </c>
      <c r="AL4891">
        <v>34181</v>
      </c>
      <c r="AM4891">
        <v>33117</v>
      </c>
      <c r="AN4891">
        <v>33312</v>
      </c>
      <c r="AO4891">
        <v>30397</v>
      </c>
      <c r="AP4891">
        <v>33924</v>
      </c>
      <c r="AQ4891">
        <v>32767</v>
      </c>
      <c r="AR4891">
        <v>34089</v>
      </c>
      <c r="AS4891">
        <v>32791</v>
      </c>
      <c r="AT4891">
        <v>33997</v>
      </c>
      <c r="AU4891">
        <v>32793</v>
      </c>
    </row>
    <row r="4892" spans="1:47" x14ac:dyDescent="0.25">
      <c r="A4892" t="str">
        <f t="shared" si="76"/>
        <v>LiezenUnselbstständig BeschäftigteMänner</v>
      </c>
      <c r="B4892">
        <v>4891</v>
      </c>
      <c r="C4892">
        <v>612</v>
      </c>
      <c r="D4892" t="s">
        <v>241</v>
      </c>
      <c r="E4892" t="s">
        <v>38</v>
      </c>
      <c r="F4892" t="s">
        <v>49</v>
      </c>
      <c r="G4892">
        <v>9543</v>
      </c>
      <c r="H4892">
        <v>10277</v>
      </c>
      <c r="I4892">
        <v>8853</v>
      </c>
      <c r="J4892">
        <v>9320</v>
      </c>
      <c r="K4892">
        <v>8319</v>
      </c>
      <c r="L4892">
        <v>9437</v>
      </c>
      <c r="M4892">
        <v>8657</v>
      </c>
      <c r="N4892">
        <v>9690</v>
      </c>
      <c r="O4892">
        <v>16575</v>
      </c>
      <c r="P4892">
        <v>17866</v>
      </c>
      <c r="Q4892">
        <v>16302</v>
      </c>
      <c r="R4892">
        <v>17268</v>
      </c>
      <c r="S4892">
        <v>16272</v>
      </c>
      <c r="T4892">
        <v>17399</v>
      </c>
      <c r="U4892">
        <v>16374</v>
      </c>
      <c r="V4892">
        <v>17484</v>
      </c>
      <c r="W4892">
        <v>16354</v>
      </c>
      <c r="X4892">
        <v>17513</v>
      </c>
      <c r="Y4892">
        <v>16661</v>
      </c>
      <c r="Z4892">
        <v>17433</v>
      </c>
      <c r="AA4892">
        <v>16377</v>
      </c>
      <c r="AB4892">
        <v>17288</v>
      </c>
      <c r="AC4892">
        <v>16286</v>
      </c>
      <c r="AD4892">
        <v>17264</v>
      </c>
      <c r="AE4892">
        <v>16284</v>
      </c>
      <c r="AF4892">
        <v>17183</v>
      </c>
      <c r="AG4892">
        <v>16604</v>
      </c>
      <c r="AH4892">
        <v>17511</v>
      </c>
      <c r="AI4892">
        <v>16853</v>
      </c>
      <c r="AJ4892">
        <v>17971</v>
      </c>
      <c r="AK4892">
        <v>17150</v>
      </c>
      <c r="AL4892">
        <v>17905</v>
      </c>
      <c r="AM4892">
        <v>17047</v>
      </c>
      <c r="AN4892">
        <v>17440</v>
      </c>
      <c r="AO4892">
        <v>15775</v>
      </c>
      <c r="AP4892">
        <v>17757</v>
      </c>
      <c r="AQ4892">
        <v>16837</v>
      </c>
      <c r="AR4892">
        <v>17864</v>
      </c>
      <c r="AS4892">
        <v>16837</v>
      </c>
      <c r="AT4892">
        <v>17802</v>
      </c>
      <c r="AU4892">
        <v>16799</v>
      </c>
    </row>
    <row r="4893" spans="1:47" x14ac:dyDescent="0.25">
      <c r="A4893" t="str">
        <f t="shared" si="76"/>
        <v>LiezenUnselbstständig Beschäftigte GW mgfInsgesamt</v>
      </c>
      <c r="B4893">
        <v>4892</v>
      </c>
      <c r="C4893">
        <v>612</v>
      </c>
      <c r="D4893" t="s">
        <v>241</v>
      </c>
      <c r="E4893" t="s">
        <v>450</v>
      </c>
      <c r="F4893" t="s">
        <v>48</v>
      </c>
      <c r="G4893">
        <v>24267.123996453</v>
      </c>
      <c r="H4893">
        <v>23921.891783038998</v>
      </c>
      <c r="I4893">
        <v>25140.127033687</v>
      </c>
      <c r="J4893">
        <v>24713.566619752</v>
      </c>
      <c r="K4893">
        <v>25263.774953712</v>
      </c>
      <c r="L4893">
        <v>23818.897534062002</v>
      </c>
      <c r="M4893">
        <v>23687.692048096</v>
      </c>
      <c r="N4893">
        <v>20794.438160676</v>
      </c>
      <c r="O4893">
        <v>25093.537305414</v>
      </c>
      <c r="P4893">
        <v>24894.876260174002</v>
      </c>
      <c r="Q4893">
        <v>25738.633260744999</v>
      </c>
      <c r="R4893">
        <v>24773.360927558999</v>
      </c>
      <c r="S4893">
        <v>25607.907254476999</v>
      </c>
      <c r="T4893">
        <v>25062.989970302999</v>
      </c>
    </row>
    <row r="4894" spans="1:47" x14ac:dyDescent="0.25">
      <c r="A4894" t="str">
        <f t="shared" si="76"/>
        <v>LiezenUnselbstständig Beschäftigte GW ogfInsgesamt</v>
      </c>
      <c r="B4894">
        <v>4893</v>
      </c>
      <c r="C4894">
        <v>612</v>
      </c>
      <c r="D4894" t="s">
        <v>241</v>
      </c>
      <c r="E4894" t="s">
        <v>449</v>
      </c>
      <c r="F4894" t="s">
        <v>48</v>
      </c>
      <c r="G4894">
        <v>22440.409794697</v>
      </c>
      <c r="H4894">
        <v>22098.165350045001</v>
      </c>
      <c r="I4894">
        <v>23323.825815733999</v>
      </c>
      <c r="J4894">
        <v>22901.81428907</v>
      </c>
      <c r="K4894">
        <v>23500.936010257999</v>
      </c>
      <c r="L4894">
        <v>22054.969481663</v>
      </c>
      <c r="M4894">
        <v>21992.660894804001</v>
      </c>
      <c r="N4894">
        <v>19302.648908109</v>
      </c>
      <c r="O4894">
        <v>23263.749220450001</v>
      </c>
      <c r="P4894">
        <v>23126.546940754</v>
      </c>
      <c r="Q4894">
        <v>23876.524886302999</v>
      </c>
      <c r="R4894">
        <v>22919.886498353</v>
      </c>
      <c r="S4894">
        <v>23824.942610958999</v>
      </c>
      <c r="T4894">
        <v>23273.296268429</v>
      </c>
    </row>
    <row r="4895" spans="1:47" x14ac:dyDescent="0.25">
      <c r="A4895" t="str">
        <f t="shared" si="76"/>
        <v>LiezenUnternehmenInsgesamt</v>
      </c>
      <c r="B4895">
        <v>4894</v>
      </c>
      <c r="C4895">
        <v>612</v>
      </c>
      <c r="D4895" t="s">
        <v>241</v>
      </c>
      <c r="E4895" t="s">
        <v>475</v>
      </c>
      <c r="F4895" t="s">
        <v>48</v>
      </c>
      <c r="G4895">
        <v>6561</v>
      </c>
      <c r="H4895">
        <v>6553</v>
      </c>
      <c r="I4895">
        <v>6643</v>
      </c>
    </row>
    <row r="4896" spans="1:47" x14ac:dyDescent="0.25">
      <c r="A4896" t="str">
        <f t="shared" si="76"/>
        <v>LiezenWohnbevölkerungInsgesamt</v>
      </c>
      <c r="B4896">
        <v>4895</v>
      </c>
      <c r="C4896">
        <v>612</v>
      </c>
      <c r="D4896" t="s">
        <v>241</v>
      </c>
      <c r="E4896" t="s">
        <v>42</v>
      </c>
      <c r="F4896" t="s">
        <v>48</v>
      </c>
      <c r="G4896">
        <v>81873</v>
      </c>
      <c r="H4896">
        <v>81387</v>
      </c>
      <c r="I4896">
        <v>81186</v>
      </c>
      <c r="J4896">
        <v>81166</v>
      </c>
      <c r="K4896">
        <v>81042</v>
      </c>
      <c r="L4896">
        <v>80957</v>
      </c>
      <c r="M4896">
        <v>80541</v>
      </c>
      <c r="N4896">
        <v>80379</v>
      </c>
      <c r="O4896">
        <v>79969</v>
      </c>
      <c r="P4896">
        <v>79620</v>
      </c>
      <c r="Q4896">
        <v>79297</v>
      </c>
      <c r="R4896">
        <v>79040</v>
      </c>
      <c r="S4896">
        <v>78893</v>
      </c>
      <c r="T4896">
        <v>79574</v>
      </c>
      <c r="U4896">
        <v>79860</v>
      </c>
      <c r="V4896">
        <v>80011</v>
      </c>
      <c r="W4896">
        <v>80082</v>
      </c>
      <c r="X4896">
        <v>79901</v>
      </c>
      <c r="Y4896">
        <v>79652</v>
      </c>
      <c r="Z4896">
        <v>79592</v>
      </c>
      <c r="AA4896">
        <v>79609</v>
      </c>
      <c r="AB4896">
        <v>79831</v>
      </c>
    </row>
    <row r="4897" spans="1:23" x14ac:dyDescent="0.25">
      <c r="A4897" t="str">
        <f t="shared" si="76"/>
        <v>MürzzuschlagArbeitnehmereinkommenBrutto_Schnitt</v>
      </c>
      <c r="B4897">
        <v>4896</v>
      </c>
      <c r="C4897">
        <v>613</v>
      </c>
      <c r="D4897" t="s">
        <v>242</v>
      </c>
      <c r="E4897" t="s">
        <v>43</v>
      </c>
      <c r="F4897" t="s">
        <v>54</v>
      </c>
      <c r="G4897">
        <v>24220.418447312099</v>
      </c>
      <c r="H4897">
        <v>24615.9096902733</v>
      </c>
      <c r="I4897">
        <v>25712.989557189201</v>
      </c>
      <c r="J4897">
        <v>26310.789606043301</v>
      </c>
      <c r="K4897">
        <v>27233.9371497393</v>
      </c>
      <c r="L4897">
        <v>27196.601810151999</v>
      </c>
      <c r="M4897">
        <v>27273.6583029924</v>
      </c>
      <c r="N4897">
        <v>28741.479092100799</v>
      </c>
    </row>
    <row r="4898" spans="1:23" x14ac:dyDescent="0.25">
      <c r="A4898" t="str">
        <f t="shared" si="76"/>
        <v>MürzzuschlagArbeitnehmereinkommenBruttobezüge 1000 EUR</v>
      </c>
      <c r="B4898">
        <v>4897</v>
      </c>
      <c r="C4898">
        <v>613</v>
      </c>
      <c r="D4898" t="s">
        <v>242</v>
      </c>
      <c r="E4898" t="s">
        <v>43</v>
      </c>
      <c r="F4898" t="s">
        <v>55</v>
      </c>
      <c r="G4898">
        <v>407290.55661000003</v>
      </c>
      <c r="H4898">
        <v>418839.70338000002</v>
      </c>
      <c r="I4898">
        <v>444217.60759000003</v>
      </c>
      <c r="J4898">
        <v>461491.24969000003</v>
      </c>
      <c r="K4898">
        <v>480515.58707000001</v>
      </c>
      <c r="L4898">
        <v>474172.75255999999</v>
      </c>
      <c r="M4898">
        <v>479416.36564999999</v>
      </c>
      <c r="N4898">
        <v>504297.99215000001</v>
      </c>
    </row>
    <row r="4899" spans="1:23" x14ac:dyDescent="0.25">
      <c r="A4899" t="str">
        <f t="shared" si="76"/>
        <v>MürzzuschlagArbeitnehmereinkommenBruttobezüge Fälle</v>
      </c>
      <c r="B4899">
        <v>4898</v>
      </c>
      <c r="C4899">
        <v>613</v>
      </c>
      <c r="D4899" t="s">
        <v>242</v>
      </c>
      <c r="E4899" t="s">
        <v>43</v>
      </c>
      <c r="F4899" t="s">
        <v>56</v>
      </c>
      <c r="G4899">
        <v>16816</v>
      </c>
      <c r="H4899">
        <v>17015</v>
      </c>
      <c r="I4899">
        <v>17276</v>
      </c>
      <c r="J4899">
        <v>17540</v>
      </c>
      <c r="K4899">
        <v>17644</v>
      </c>
      <c r="L4899">
        <v>17435</v>
      </c>
      <c r="M4899">
        <v>17578</v>
      </c>
      <c r="N4899">
        <v>17546</v>
      </c>
    </row>
    <row r="4900" spans="1:23" x14ac:dyDescent="0.25">
      <c r="A4900" t="str">
        <f t="shared" si="76"/>
        <v>MürzzuschlagArbeitnehmereinkommenLohnsteuer 1000 EUR</v>
      </c>
      <c r="B4900">
        <v>4899</v>
      </c>
      <c r="C4900">
        <v>613</v>
      </c>
      <c r="D4900" t="s">
        <v>242</v>
      </c>
      <c r="E4900" t="s">
        <v>43</v>
      </c>
      <c r="F4900" t="s">
        <v>57</v>
      </c>
      <c r="G4900">
        <v>55247.782590000003</v>
      </c>
      <c r="H4900">
        <v>53966.248619999998</v>
      </c>
      <c r="I4900">
        <v>58830.389349999998</v>
      </c>
      <c r="J4900">
        <v>63381.074439999997</v>
      </c>
      <c r="K4900">
        <v>67897.179619999995</v>
      </c>
      <c r="L4900">
        <v>60095.976920000001</v>
      </c>
      <c r="M4900">
        <v>61805.292719999998</v>
      </c>
      <c r="N4900">
        <v>67713.417579999994</v>
      </c>
    </row>
    <row r="4901" spans="1:23" x14ac:dyDescent="0.25">
      <c r="A4901" t="str">
        <f t="shared" si="76"/>
        <v>MürzzuschlagArbeitnehmereinkommenLohnsteuer Fälle</v>
      </c>
      <c r="B4901">
        <v>4900</v>
      </c>
      <c r="C4901">
        <v>613</v>
      </c>
      <c r="D4901" t="s">
        <v>242</v>
      </c>
      <c r="E4901" t="s">
        <v>43</v>
      </c>
      <c r="F4901" t="s">
        <v>58</v>
      </c>
      <c r="G4901">
        <v>13409</v>
      </c>
      <c r="H4901">
        <v>13313</v>
      </c>
      <c r="I4901">
        <v>13632</v>
      </c>
      <c r="J4901">
        <v>14005</v>
      </c>
      <c r="K4901">
        <v>14344</v>
      </c>
      <c r="L4901">
        <v>13747</v>
      </c>
      <c r="M4901">
        <v>13962</v>
      </c>
      <c r="N4901">
        <v>14179</v>
      </c>
    </row>
    <row r="4902" spans="1:23" x14ac:dyDescent="0.25">
      <c r="A4902" t="str">
        <f t="shared" si="76"/>
        <v>MürzzuschlagArbeitnehmereinkommenNetto_Schnitt</v>
      </c>
      <c r="B4902">
        <v>4901</v>
      </c>
      <c r="C4902">
        <v>613</v>
      </c>
      <c r="D4902" t="s">
        <v>242</v>
      </c>
      <c r="E4902" t="s">
        <v>43</v>
      </c>
      <c r="F4902" t="s">
        <v>59</v>
      </c>
      <c r="G4902">
        <v>17033.191186370099</v>
      </c>
      <c r="H4902">
        <v>17427.991477519801</v>
      </c>
      <c r="I4902">
        <v>18161.2705863626</v>
      </c>
      <c r="J4902">
        <v>18444.501117445801</v>
      </c>
      <c r="K4902">
        <v>19012.1377244389</v>
      </c>
      <c r="L4902">
        <v>19514.946837396001</v>
      </c>
      <c r="M4902">
        <v>19421.783201729399</v>
      </c>
      <c r="N4902">
        <v>20289.410104297302</v>
      </c>
    </row>
    <row r="4903" spans="1:23" x14ac:dyDescent="0.25">
      <c r="A4903" t="str">
        <f t="shared" si="76"/>
        <v>MürzzuschlagArbeitnehmereinkommenNettobezüge 1000 EUR</v>
      </c>
      <c r="B4903">
        <v>4902</v>
      </c>
      <c r="C4903">
        <v>613</v>
      </c>
      <c r="D4903" t="s">
        <v>242</v>
      </c>
      <c r="E4903" t="s">
        <v>43</v>
      </c>
      <c r="F4903" t="s">
        <v>60</v>
      </c>
      <c r="G4903">
        <v>286430.14299000002</v>
      </c>
      <c r="H4903">
        <v>296537.27499000001</v>
      </c>
      <c r="I4903">
        <v>313754.11064999999</v>
      </c>
      <c r="J4903">
        <v>323516.54960000003</v>
      </c>
      <c r="K4903">
        <v>335450.15801000001</v>
      </c>
      <c r="L4903">
        <v>340243.09811000002</v>
      </c>
      <c r="M4903">
        <v>341396.10512000002</v>
      </c>
      <c r="N4903">
        <v>355997.98969000002</v>
      </c>
    </row>
    <row r="4904" spans="1:23" x14ac:dyDescent="0.25">
      <c r="A4904" t="str">
        <f t="shared" si="76"/>
        <v>MürzzuschlagArbeitnehmereinkommenSV-Beiträge 1000 EUR</v>
      </c>
      <c r="B4904">
        <v>4903</v>
      </c>
      <c r="C4904">
        <v>613</v>
      </c>
      <c r="D4904" t="s">
        <v>242</v>
      </c>
      <c r="E4904" t="s">
        <v>43</v>
      </c>
      <c r="F4904" t="s">
        <v>61</v>
      </c>
      <c r="G4904">
        <v>65612.631030000004</v>
      </c>
      <c r="H4904">
        <v>68336.179770000002</v>
      </c>
      <c r="I4904">
        <v>71633.10759</v>
      </c>
      <c r="J4904">
        <v>74593.625650000002</v>
      </c>
      <c r="K4904">
        <v>77168.24944</v>
      </c>
      <c r="L4904">
        <v>73833.677530000001</v>
      </c>
      <c r="M4904">
        <v>76214.967810000002</v>
      </c>
      <c r="N4904">
        <v>80586.584879999995</v>
      </c>
    </row>
    <row r="4905" spans="1:23" x14ac:dyDescent="0.25">
      <c r="A4905" t="str">
        <f t="shared" si="76"/>
        <v>MürzzuschlagArbeitnehmereinkommenSV-Beiträge Fälle</v>
      </c>
      <c r="B4905">
        <v>4904</v>
      </c>
      <c r="C4905">
        <v>613</v>
      </c>
      <c r="D4905" t="s">
        <v>242</v>
      </c>
      <c r="E4905" t="s">
        <v>43</v>
      </c>
      <c r="F4905" t="s">
        <v>62</v>
      </c>
      <c r="G4905">
        <v>15952</v>
      </c>
      <c r="H4905">
        <v>16149</v>
      </c>
      <c r="I4905">
        <v>16402</v>
      </c>
      <c r="J4905">
        <v>16670</v>
      </c>
      <c r="K4905">
        <v>16730</v>
      </c>
      <c r="L4905">
        <v>16445</v>
      </c>
      <c r="M4905">
        <v>16539</v>
      </c>
      <c r="N4905">
        <v>16544</v>
      </c>
    </row>
    <row r="4906" spans="1:23" x14ac:dyDescent="0.25">
      <c r="A4906" t="str">
        <f t="shared" si="76"/>
        <v>MürzzuschlagArbeitsloseFrauen</v>
      </c>
      <c r="B4906">
        <v>4905</v>
      </c>
      <c r="C4906">
        <v>613</v>
      </c>
      <c r="D4906" t="s">
        <v>242</v>
      </c>
      <c r="E4906" t="s">
        <v>36</v>
      </c>
      <c r="F4906" t="s">
        <v>47</v>
      </c>
      <c r="G4906">
        <v>554</v>
      </c>
      <c r="H4906">
        <v>547</v>
      </c>
      <c r="I4906">
        <v>600</v>
      </c>
      <c r="J4906">
        <v>537</v>
      </c>
      <c r="K4906">
        <v>507</v>
      </c>
      <c r="L4906">
        <v>433</v>
      </c>
      <c r="M4906">
        <v>502</v>
      </c>
      <c r="N4906">
        <v>399</v>
      </c>
      <c r="O4906">
        <v>389</v>
      </c>
      <c r="P4906">
        <v>367</v>
      </c>
      <c r="Q4906">
        <v>418</v>
      </c>
      <c r="R4906">
        <v>527</v>
      </c>
      <c r="S4906">
        <v>493</v>
      </c>
      <c r="T4906">
        <v>471</v>
      </c>
      <c r="U4906">
        <v>445</v>
      </c>
      <c r="V4906">
        <v>402</v>
      </c>
      <c r="W4906">
        <v>448</v>
      </c>
    </row>
    <row r="4907" spans="1:23" x14ac:dyDescent="0.25">
      <c r="A4907" t="str">
        <f t="shared" si="76"/>
        <v>MürzzuschlagArbeitsloseInsgesamt</v>
      </c>
      <c r="B4907">
        <v>4906</v>
      </c>
      <c r="C4907">
        <v>613</v>
      </c>
      <c r="D4907" t="s">
        <v>242</v>
      </c>
      <c r="E4907" t="s">
        <v>36</v>
      </c>
      <c r="F4907" t="s">
        <v>48</v>
      </c>
      <c r="G4907">
        <v>1291</v>
      </c>
      <c r="H4907">
        <v>996</v>
      </c>
      <c r="I4907">
        <v>1321</v>
      </c>
      <c r="J4907">
        <v>970</v>
      </c>
      <c r="K4907">
        <v>1136</v>
      </c>
      <c r="L4907">
        <v>783</v>
      </c>
      <c r="M4907">
        <v>1063</v>
      </c>
      <c r="N4907">
        <v>730</v>
      </c>
      <c r="O4907">
        <v>885</v>
      </c>
      <c r="P4907">
        <v>668</v>
      </c>
      <c r="Q4907">
        <v>1055</v>
      </c>
      <c r="R4907">
        <v>1083</v>
      </c>
      <c r="S4907">
        <v>1314</v>
      </c>
      <c r="T4907">
        <v>910</v>
      </c>
      <c r="U4907">
        <v>1043</v>
      </c>
      <c r="V4907">
        <v>741</v>
      </c>
      <c r="W4907">
        <v>1031</v>
      </c>
    </row>
    <row r="4908" spans="1:23" x14ac:dyDescent="0.25">
      <c r="A4908" t="str">
        <f t="shared" si="76"/>
        <v>MürzzuschlagArbeitsloseMänner</v>
      </c>
      <c r="B4908">
        <v>4907</v>
      </c>
      <c r="C4908">
        <v>613</v>
      </c>
      <c r="D4908" t="s">
        <v>242</v>
      </c>
      <c r="E4908" t="s">
        <v>36</v>
      </c>
      <c r="F4908" t="s">
        <v>49</v>
      </c>
      <c r="G4908">
        <v>737</v>
      </c>
      <c r="H4908">
        <v>449</v>
      </c>
      <c r="I4908">
        <v>721</v>
      </c>
      <c r="J4908">
        <v>433</v>
      </c>
      <c r="K4908">
        <v>629</v>
      </c>
      <c r="L4908">
        <v>350</v>
      </c>
      <c r="M4908">
        <v>561</v>
      </c>
      <c r="N4908">
        <v>331</v>
      </c>
      <c r="O4908">
        <v>496</v>
      </c>
      <c r="P4908">
        <v>301</v>
      </c>
      <c r="Q4908">
        <v>637</v>
      </c>
      <c r="R4908">
        <v>556</v>
      </c>
      <c r="S4908">
        <v>821</v>
      </c>
      <c r="T4908">
        <v>439</v>
      </c>
      <c r="U4908">
        <v>598</v>
      </c>
      <c r="V4908">
        <v>339</v>
      </c>
      <c r="W4908">
        <v>583</v>
      </c>
    </row>
    <row r="4909" spans="1:23" x14ac:dyDescent="0.25">
      <c r="A4909" t="str">
        <f t="shared" si="76"/>
        <v>Mürzzuschlagarbeitslose AusländerFrauen</v>
      </c>
      <c r="B4909">
        <v>4908</v>
      </c>
      <c r="C4909">
        <v>613</v>
      </c>
      <c r="D4909" t="s">
        <v>242</v>
      </c>
      <c r="E4909" t="s">
        <v>37</v>
      </c>
      <c r="F4909" t="s">
        <v>47</v>
      </c>
      <c r="G4909">
        <v>26</v>
      </c>
      <c r="H4909">
        <v>22</v>
      </c>
      <c r="I4909">
        <v>29</v>
      </c>
      <c r="J4909">
        <v>29</v>
      </c>
      <c r="K4909">
        <v>32</v>
      </c>
      <c r="L4909">
        <v>15</v>
      </c>
      <c r="M4909">
        <v>33</v>
      </c>
      <c r="N4909">
        <v>17</v>
      </c>
      <c r="O4909">
        <v>26</v>
      </c>
      <c r="P4909">
        <v>32</v>
      </c>
      <c r="Q4909">
        <v>32</v>
      </c>
      <c r="R4909">
        <v>29</v>
      </c>
      <c r="S4909">
        <v>35</v>
      </c>
      <c r="T4909">
        <v>26</v>
      </c>
      <c r="U4909">
        <v>23</v>
      </c>
      <c r="V4909">
        <v>31</v>
      </c>
      <c r="W4909">
        <v>58</v>
      </c>
    </row>
    <row r="4910" spans="1:23" x14ac:dyDescent="0.25">
      <c r="A4910" t="str">
        <f t="shared" si="76"/>
        <v>Mürzzuschlagarbeitslose AusländerInsgesamt</v>
      </c>
      <c r="B4910">
        <v>4909</v>
      </c>
      <c r="C4910">
        <v>613</v>
      </c>
      <c r="D4910" t="s">
        <v>242</v>
      </c>
      <c r="E4910" t="s">
        <v>37</v>
      </c>
      <c r="F4910" t="s">
        <v>48</v>
      </c>
      <c r="G4910">
        <v>107</v>
      </c>
      <c r="H4910">
        <v>46</v>
      </c>
      <c r="I4910">
        <v>119</v>
      </c>
      <c r="J4910">
        <v>50</v>
      </c>
      <c r="K4910">
        <v>115</v>
      </c>
      <c r="L4910">
        <v>42</v>
      </c>
      <c r="M4910">
        <v>112</v>
      </c>
      <c r="N4910">
        <v>36</v>
      </c>
      <c r="O4910">
        <v>88</v>
      </c>
      <c r="P4910">
        <v>53</v>
      </c>
      <c r="Q4910">
        <v>113</v>
      </c>
      <c r="R4910">
        <v>72</v>
      </c>
      <c r="S4910">
        <v>128</v>
      </c>
      <c r="T4910">
        <v>60</v>
      </c>
      <c r="U4910">
        <v>116</v>
      </c>
      <c r="V4910">
        <v>59</v>
      </c>
      <c r="W4910">
        <v>160</v>
      </c>
    </row>
    <row r="4911" spans="1:23" x14ac:dyDescent="0.25">
      <c r="A4911" t="str">
        <f t="shared" si="76"/>
        <v>Mürzzuschlagarbeitslose AusländerMänner</v>
      </c>
      <c r="B4911">
        <v>4910</v>
      </c>
      <c r="C4911">
        <v>613</v>
      </c>
      <c r="D4911" t="s">
        <v>242</v>
      </c>
      <c r="E4911" t="s">
        <v>37</v>
      </c>
      <c r="F4911" t="s">
        <v>49</v>
      </c>
      <c r="G4911">
        <v>81</v>
      </c>
      <c r="H4911">
        <v>24</v>
      </c>
      <c r="I4911">
        <v>90</v>
      </c>
      <c r="J4911">
        <v>21</v>
      </c>
      <c r="K4911">
        <v>83</v>
      </c>
      <c r="L4911">
        <v>27</v>
      </c>
      <c r="M4911">
        <v>79</v>
      </c>
      <c r="N4911">
        <v>19</v>
      </c>
      <c r="O4911">
        <v>62</v>
      </c>
      <c r="P4911">
        <v>21</v>
      </c>
      <c r="Q4911">
        <v>81</v>
      </c>
      <c r="R4911">
        <v>43</v>
      </c>
      <c r="S4911">
        <v>93</v>
      </c>
      <c r="T4911">
        <v>34</v>
      </c>
      <c r="U4911">
        <v>93</v>
      </c>
      <c r="V4911">
        <v>28</v>
      </c>
      <c r="W4911">
        <v>102</v>
      </c>
    </row>
    <row r="4912" spans="1:23" x14ac:dyDescent="0.25">
      <c r="A4912" t="str">
        <f t="shared" si="76"/>
        <v>MürzzuschlagGesamteinkommenBruttobezüge Gesamt</v>
      </c>
      <c r="B4912">
        <v>4911</v>
      </c>
      <c r="C4912">
        <v>613</v>
      </c>
      <c r="D4912" t="s">
        <v>242</v>
      </c>
      <c r="E4912" t="s">
        <v>45</v>
      </c>
      <c r="F4912" t="s">
        <v>63</v>
      </c>
      <c r="G4912">
        <v>597293.31111999997</v>
      </c>
      <c r="H4912">
        <v>612451.72962</v>
      </c>
      <c r="I4912">
        <v>644580.24694999994</v>
      </c>
      <c r="J4912">
        <v>668775.84647999995</v>
      </c>
      <c r="K4912">
        <v>697442.88514000003</v>
      </c>
      <c r="L4912">
        <v>699094.47597000003</v>
      </c>
      <c r="M4912">
        <v>712203.25295999995</v>
      </c>
      <c r="N4912">
        <v>743106.98375000001</v>
      </c>
    </row>
    <row r="4913" spans="1:27" x14ac:dyDescent="0.25">
      <c r="A4913" t="str">
        <f t="shared" si="76"/>
        <v>MürzzuschlagGesamteinkommenNettobezüge Gesamt</v>
      </c>
      <c r="B4913">
        <v>4912</v>
      </c>
      <c r="C4913">
        <v>613</v>
      </c>
      <c r="D4913" t="s">
        <v>242</v>
      </c>
      <c r="E4913" t="s">
        <v>45</v>
      </c>
      <c r="F4913" t="s">
        <v>64</v>
      </c>
      <c r="G4913">
        <v>446045.30346000002</v>
      </c>
      <c r="H4913">
        <v>460261.46007999999</v>
      </c>
      <c r="I4913">
        <v>482141.38617000001</v>
      </c>
      <c r="J4913">
        <v>496861.19498999999</v>
      </c>
      <c r="K4913">
        <v>515595.56780000002</v>
      </c>
      <c r="L4913">
        <v>529602.24656</v>
      </c>
      <c r="M4913">
        <v>536402.68296999997</v>
      </c>
      <c r="N4913">
        <v>554762.40847000002</v>
      </c>
    </row>
    <row r="4914" spans="1:27" x14ac:dyDescent="0.25">
      <c r="A4914" t="str">
        <f t="shared" si="76"/>
        <v>MürzzuschlagGründungsintensitätin % der aktiven Wirtschaftskammermitglieder</v>
      </c>
      <c r="B4914">
        <v>4913</v>
      </c>
      <c r="C4914">
        <v>613</v>
      </c>
      <c r="D4914" t="s">
        <v>242</v>
      </c>
      <c r="E4914" t="s">
        <v>40</v>
      </c>
      <c r="F4914" t="s">
        <v>52</v>
      </c>
      <c r="G4914">
        <v>8.8607594936708907</v>
      </c>
      <c r="H4914">
        <v>6.5944466898250198</v>
      </c>
      <c r="I4914">
        <v>6.5924665924665904</v>
      </c>
      <c r="J4914">
        <v>7.0424368132748203</v>
      </c>
      <c r="K4914">
        <v>5.5928354682094001</v>
      </c>
      <c r="L4914">
        <v>7.2019997147240602</v>
      </c>
      <c r="M4914">
        <v>7.1397553623846104</v>
      </c>
      <c r="N4914">
        <v>5.4260656956662396</v>
      </c>
      <c r="O4914">
        <v>7.4224650927036402</v>
      </c>
      <c r="P4914">
        <v>8.2749368965456398</v>
      </c>
    </row>
    <row r="4915" spans="1:27" x14ac:dyDescent="0.25">
      <c r="A4915" t="str">
        <f t="shared" si="76"/>
        <v>MürzzuschlagGründungsintensitätje 1.000 Einwohner</v>
      </c>
      <c r="B4915">
        <v>4914</v>
      </c>
      <c r="C4915">
        <v>613</v>
      </c>
      <c r="D4915" t="s">
        <v>242</v>
      </c>
      <c r="E4915" t="s">
        <v>40</v>
      </c>
      <c r="F4915" t="s">
        <v>53</v>
      </c>
      <c r="G4915">
        <v>2.9416571335185502</v>
      </c>
      <c r="H4915">
        <v>2.2557457071628799</v>
      </c>
      <c r="I4915">
        <v>2.3156904366101099</v>
      </c>
      <c r="J4915">
        <v>2.5008104379526399</v>
      </c>
      <c r="K4915">
        <v>2.0523307096813999</v>
      </c>
      <c r="L4915">
        <v>2.67855182956386</v>
      </c>
      <c r="M4915">
        <v>2.7646630448457801</v>
      </c>
      <c r="N4915">
        <v>2.1312318215605699</v>
      </c>
      <c r="O4915">
        <v>2.92910195055916</v>
      </c>
      <c r="P4915">
        <v>3.3526182516658398</v>
      </c>
    </row>
    <row r="4916" spans="1:27" x14ac:dyDescent="0.25">
      <c r="A4916" t="str">
        <f t="shared" si="76"/>
        <v>MürzzuschlagKammermitgliedschaftenAktiv</v>
      </c>
      <c r="B4916">
        <v>4915</v>
      </c>
      <c r="C4916">
        <v>613</v>
      </c>
      <c r="D4916" t="s">
        <v>242</v>
      </c>
      <c r="E4916" t="s">
        <v>39</v>
      </c>
      <c r="F4916" t="s">
        <v>50</v>
      </c>
      <c r="G4916">
        <v>1422</v>
      </c>
      <c r="H4916">
        <v>1453</v>
      </c>
      <c r="I4916">
        <v>1485</v>
      </c>
      <c r="J4916">
        <v>1488</v>
      </c>
      <c r="K4916">
        <v>1533</v>
      </c>
      <c r="L4916">
        <v>1540</v>
      </c>
      <c r="M4916">
        <v>1589</v>
      </c>
      <c r="N4916">
        <v>1603</v>
      </c>
      <c r="O4916">
        <v>1593</v>
      </c>
      <c r="P4916">
        <v>1601</v>
      </c>
      <c r="Q4916">
        <v>1618</v>
      </c>
      <c r="R4916">
        <v>1629</v>
      </c>
      <c r="S4916">
        <v>1672</v>
      </c>
      <c r="T4916">
        <v>1679</v>
      </c>
      <c r="U4916">
        <v>1717</v>
      </c>
      <c r="V4916">
        <v>1695</v>
      </c>
      <c r="AA4916">
        <v>1</v>
      </c>
    </row>
    <row r="4917" spans="1:27" x14ac:dyDescent="0.25">
      <c r="A4917" t="str">
        <f t="shared" si="76"/>
        <v>MürzzuschlagKammermitgliedschaftenInsgesamt</v>
      </c>
      <c r="B4917">
        <v>4916</v>
      </c>
      <c r="C4917">
        <v>613</v>
      </c>
      <c r="D4917" t="s">
        <v>242</v>
      </c>
      <c r="E4917" t="s">
        <v>39</v>
      </c>
      <c r="F4917" t="s">
        <v>48</v>
      </c>
      <c r="G4917">
        <v>1679</v>
      </c>
      <c r="H4917">
        <v>1739</v>
      </c>
      <c r="I4917">
        <v>1785</v>
      </c>
      <c r="J4917">
        <v>1797</v>
      </c>
      <c r="K4917">
        <v>1824</v>
      </c>
      <c r="L4917">
        <v>1839</v>
      </c>
      <c r="M4917">
        <v>1874</v>
      </c>
      <c r="N4917">
        <v>1892</v>
      </c>
      <c r="O4917">
        <v>1874</v>
      </c>
      <c r="P4917">
        <v>1891</v>
      </c>
      <c r="Q4917">
        <v>1914</v>
      </c>
      <c r="R4917">
        <v>1949</v>
      </c>
      <c r="S4917">
        <v>1979</v>
      </c>
      <c r="T4917">
        <v>1982</v>
      </c>
      <c r="U4917">
        <v>2015</v>
      </c>
      <c r="V4917">
        <v>2003</v>
      </c>
      <c r="AA4917">
        <v>1</v>
      </c>
    </row>
    <row r="4918" spans="1:27" x14ac:dyDescent="0.25">
      <c r="A4918" t="str">
        <f t="shared" si="76"/>
        <v>MürzzuschlagKammermitgliedschaftenRuhend</v>
      </c>
      <c r="B4918">
        <v>4917</v>
      </c>
      <c r="C4918">
        <v>613</v>
      </c>
      <c r="D4918" t="s">
        <v>242</v>
      </c>
      <c r="E4918" t="s">
        <v>39</v>
      </c>
      <c r="F4918" t="s">
        <v>51</v>
      </c>
      <c r="G4918">
        <v>257</v>
      </c>
      <c r="H4918">
        <v>286</v>
      </c>
      <c r="I4918">
        <v>300</v>
      </c>
      <c r="J4918">
        <v>309</v>
      </c>
      <c r="K4918">
        <v>291</v>
      </c>
      <c r="L4918">
        <v>299</v>
      </c>
      <c r="M4918">
        <v>285</v>
      </c>
      <c r="N4918">
        <v>289</v>
      </c>
      <c r="O4918">
        <v>281</v>
      </c>
      <c r="P4918">
        <v>290</v>
      </c>
      <c r="Q4918">
        <v>296</v>
      </c>
      <c r="R4918">
        <v>320</v>
      </c>
      <c r="S4918">
        <v>307</v>
      </c>
      <c r="T4918">
        <v>303</v>
      </c>
      <c r="U4918">
        <v>298</v>
      </c>
      <c r="V4918">
        <v>308</v>
      </c>
      <c r="AA4918">
        <v>0</v>
      </c>
    </row>
    <row r="4919" spans="1:27" x14ac:dyDescent="0.25">
      <c r="A4919" t="str">
        <f t="shared" si="76"/>
        <v>MürzzuschlagLehrlinge1. Lehrjahr, männlich</v>
      </c>
      <c r="B4919">
        <v>4918</v>
      </c>
      <c r="C4919">
        <v>613</v>
      </c>
      <c r="D4919" t="s">
        <v>242</v>
      </c>
      <c r="E4919" t="s">
        <v>46</v>
      </c>
      <c r="F4919" t="s">
        <v>65</v>
      </c>
      <c r="G4919">
        <v>85</v>
      </c>
      <c r="H4919">
        <v>91</v>
      </c>
      <c r="I4919">
        <v>106</v>
      </c>
      <c r="J4919">
        <v>118</v>
      </c>
      <c r="K4919">
        <v>109</v>
      </c>
      <c r="L4919">
        <v>136</v>
      </c>
      <c r="M4919">
        <v>120</v>
      </c>
      <c r="N4919">
        <v>98</v>
      </c>
      <c r="O4919">
        <v>111</v>
      </c>
      <c r="P4919">
        <v>107</v>
      </c>
      <c r="Q4919">
        <v>95</v>
      </c>
    </row>
    <row r="4920" spans="1:27" x14ac:dyDescent="0.25">
      <c r="A4920" t="str">
        <f t="shared" si="76"/>
        <v>MürzzuschlagLehrlinge1. Lehrjahr, weiblich</v>
      </c>
      <c r="B4920">
        <v>4919</v>
      </c>
      <c r="C4920">
        <v>613</v>
      </c>
      <c r="D4920" t="s">
        <v>242</v>
      </c>
      <c r="E4920" t="s">
        <v>46</v>
      </c>
      <c r="F4920" t="s">
        <v>66</v>
      </c>
      <c r="G4920">
        <v>41</v>
      </c>
      <c r="H4920">
        <v>47</v>
      </c>
      <c r="I4920">
        <v>48</v>
      </c>
      <c r="J4920">
        <v>49</v>
      </c>
      <c r="K4920">
        <v>49</v>
      </c>
      <c r="L4920">
        <v>74</v>
      </c>
      <c r="M4920">
        <v>61</v>
      </c>
      <c r="N4920">
        <v>45</v>
      </c>
      <c r="O4920">
        <v>73</v>
      </c>
      <c r="P4920">
        <v>55</v>
      </c>
      <c r="Q4920">
        <v>65</v>
      </c>
    </row>
    <row r="4921" spans="1:27" x14ac:dyDescent="0.25">
      <c r="A4921" t="str">
        <f t="shared" si="76"/>
        <v>MürzzuschlagLehrlinge2. Lehrjahr, männlich</v>
      </c>
      <c r="B4921">
        <v>4920</v>
      </c>
      <c r="C4921">
        <v>613</v>
      </c>
      <c r="D4921" t="s">
        <v>242</v>
      </c>
      <c r="E4921" t="s">
        <v>46</v>
      </c>
      <c r="F4921" t="s">
        <v>67</v>
      </c>
      <c r="G4921">
        <v>95</v>
      </c>
      <c r="H4921">
        <v>86</v>
      </c>
      <c r="I4921">
        <v>97</v>
      </c>
      <c r="J4921">
        <v>114</v>
      </c>
      <c r="K4921">
        <v>113</v>
      </c>
      <c r="L4921">
        <v>104</v>
      </c>
      <c r="M4921">
        <v>129</v>
      </c>
      <c r="N4921">
        <v>107</v>
      </c>
      <c r="O4921">
        <v>105</v>
      </c>
      <c r="P4921">
        <v>104</v>
      </c>
      <c r="Q4921">
        <v>101</v>
      </c>
    </row>
    <row r="4922" spans="1:27" x14ac:dyDescent="0.25">
      <c r="A4922" t="str">
        <f t="shared" si="76"/>
        <v>MürzzuschlagLehrlinge2. Lehrjahr, weiblich</v>
      </c>
      <c r="B4922">
        <v>4921</v>
      </c>
      <c r="C4922">
        <v>613</v>
      </c>
      <c r="D4922" t="s">
        <v>242</v>
      </c>
      <c r="E4922" t="s">
        <v>46</v>
      </c>
      <c r="F4922" t="s">
        <v>68</v>
      </c>
      <c r="G4922">
        <v>47</v>
      </c>
      <c r="H4922">
        <v>43</v>
      </c>
      <c r="I4922">
        <v>52</v>
      </c>
      <c r="J4922">
        <v>63</v>
      </c>
      <c r="K4922">
        <v>51</v>
      </c>
      <c r="L4922">
        <v>46</v>
      </c>
      <c r="M4922">
        <v>76</v>
      </c>
      <c r="N4922">
        <v>68</v>
      </c>
      <c r="O4922">
        <v>74</v>
      </c>
      <c r="P4922">
        <v>71</v>
      </c>
      <c r="Q4922">
        <v>43</v>
      </c>
    </row>
    <row r="4923" spans="1:27" x14ac:dyDescent="0.25">
      <c r="A4923" t="str">
        <f t="shared" si="76"/>
        <v>MürzzuschlagLehrlinge3. Lehrjahr, männlich</v>
      </c>
      <c r="B4923">
        <v>4922</v>
      </c>
      <c r="C4923">
        <v>613</v>
      </c>
      <c r="D4923" t="s">
        <v>242</v>
      </c>
      <c r="E4923" t="s">
        <v>46</v>
      </c>
      <c r="F4923" t="s">
        <v>69</v>
      </c>
      <c r="G4923">
        <v>128</v>
      </c>
      <c r="H4923">
        <v>91</v>
      </c>
      <c r="I4923">
        <v>83</v>
      </c>
      <c r="J4923">
        <v>97</v>
      </c>
      <c r="K4923">
        <v>115</v>
      </c>
      <c r="L4923">
        <v>106</v>
      </c>
      <c r="M4923">
        <v>98</v>
      </c>
      <c r="N4923">
        <v>114</v>
      </c>
      <c r="O4923">
        <v>100</v>
      </c>
      <c r="P4923">
        <v>91</v>
      </c>
      <c r="Q4923">
        <v>96</v>
      </c>
    </row>
    <row r="4924" spans="1:27" x14ac:dyDescent="0.25">
      <c r="A4924" t="str">
        <f t="shared" si="76"/>
        <v>MürzzuschlagLehrlinge3. Lehrjahr, weiblich</v>
      </c>
      <c r="B4924">
        <v>4923</v>
      </c>
      <c r="C4924">
        <v>613</v>
      </c>
      <c r="D4924" t="s">
        <v>242</v>
      </c>
      <c r="E4924" t="s">
        <v>46</v>
      </c>
      <c r="F4924" t="s">
        <v>70</v>
      </c>
      <c r="G4924">
        <v>60</v>
      </c>
      <c r="H4924">
        <v>49</v>
      </c>
      <c r="I4924">
        <v>41</v>
      </c>
      <c r="J4924">
        <v>48</v>
      </c>
      <c r="K4924">
        <v>53</v>
      </c>
      <c r="L4924">
        <v>46</v>
      </c>
      <c r="M4924">
        <v>43</v>
      </c>
      <c r="N4924">
        <v>72</v>
      </c>
      <c r="O4924">
        <v>64</v>
      </c>
      <c r="P4924">
        <v>60</v>
      </c>
      <c r="Q4924">
        <v>59</v>
      </c>
    </row>
    <row r="4925" spans="1:27" x14ac:dyDescent="0.25">
      <c r="A4925" t="str">
        <f t="shared" si="76"/>
        <v>MürzzuschlagLehrlinge4. Lehrjahr, männlich</v>
      </c>
      <c r="B4925">
        <v>4924</v>
      </c>
      <c r="C4925">
        <v>613</v>
      </c>
      <c r="D4925" t="s">
        <v>242</v>
      </c>
      <c r="E4925" t="s">
        <v>46</v>
      </c>
      <c r="F4925" t="s">
        <v>71</v>
      </c>
      <c r="G4925">
        <v>54</v>
      </c>
      <c r="H4925">
        <v>68</v>
      </c>
      <c r="I4925">
        <v>53</v>
      </c>
      <c r="J4925">
        <v>44</v>
      </c>
      <c r="K4925">
        <v>43</v>
      </c>
      <c r="L4925">
        <v>61</v>
      </c>
      <c r="M4925">
        <v>62</v>
      </c>
      <c r="N4925">
        <v>48</v>
      </c>
      <c r="O4925">
        <v>57</v>
      </c>
      <c r="P4925">
        <v>56</v>
      </c>
      <c r="Q4925">
        <v>51</v>
      </c>
    </row>
    <row r="4926" spans="1:27" x14ac:dyDescent="0.25">
      <c r="A4926" t="str">
        <f t="shared" si="76"/>
        <v>MürzzuschlagLehrlinge4. Lehrjahr, weiblich</v>
      </c>
      <c r="B4926">
        <v>4925</v>
      </c>
      <c r="C4926">
        <v>613</v>
      </c>
      <c r="D4926" t="s">
        <v>242</v>
      </c>
      <c r="E4926" t="s">
        <v>46</v>
      </c>
      <c r="F4926" t="s">
        <v>72</v>
      </c>
      <c r="G4926">
        <v>11</v>
      </c>
      <c r="H4926">
        <v>7</v>
      </c>
      <c r="I4926">
        <v>12</v>
      </c>
      <c r="J4926">
        <v>6</v>
      </c>
      <c r="K4926">
        <v>5</v>
      </c>
      <c r="L4926">
        <v>2</v>
      </c>
      <c r="M4926">
        <v>8</v>
      </c>
      <c r="N4926">
        <v>6</v>
      </c>
      <c r="O4926">
        <v>6</v>
      </c>
      <c r="P4926">
        <v>10</v>
      </c>
      <c r="Q4926">
        <v>12</v>
      </c>
    </row>
    <row r="4927" spans="1:27" x14ac:dyDescent="0.25">
      <c r="A4927" t="str">
        <f t="shared" si="76"/>
        <v>MürzzuschlagLehrlingeFrauen</v>
      </c>
      <c r="B4927">
        <v>4926</v>
      </c>
      <c r="C4927">
        <v>613</v>
      </c>
      <c r="D4927" t="s">
        <v>242</v>
      </c>
      <c r="E4927" t="s">
        <v>46</v>
      </c>
      <c r="F4927" t="s">
        <v>47</v>
      </c>
      <c r="G4927">
        <v>159</v>
      </c>
      <c r="H4927">
        <v>146</v>
      </c>
      <c r="I4927">
        <v>153</v>
      </c>
      <c r="J4927">
        <v>166</v>
      </c>
      <c r="K4927">
        <v>158</v>
      </c>
      <c r="L4927">
        <v>168</v>
      </c>
      <c r="M4927">
        <v>188</v>
      </c>
      <c r="N4927">
        <v>191</v>
      </c>
      <c r="O4927">
        <v>217</v>
      </c>
      <c r="P4927">
        <v>196</v>
      </c>
      <c r="Q4927">
        <v>179</v>
      </c>
    </row>
    <row r="4928" spans="1:27" x14ac:dyDescent="0.25">
      <c r="A4928" t="str">
        <f t="shared" si="76"/>
        <v>MürzzuschlagLehrlingeInsgesamt</v>
      </c>
      <c r="B4928">
        <v>4927</v>
      </c>
      <c r="C4928">
        <v>613</v>
      </c>
      <c r="D4928" t="s">
        <v>242</v>
      </c>
      <c r="E4928" t="s">
        <v>46</v>
      </c>
      <c r="F4928" t="s">
        <v>48</v>
      </c>
      <c r="G4928">
        <v>521</v>
      </c>
      <c r="H4928">
        <v>482</v>
      </c>
      <c r="I4928">
        <v>492</v>
      </c>
      <c r="J4928">
        <v>539</v>
      </c>
      <c r="K4928">
        <v>538</v>
      </c>
      <c r="L4928">
        <v>575</v>
      </c>
      <c r="M4928">
        <v>597</v>
      </c>
      <c r="N4928">
        <v>558</v>
      </c>
      <c r="O4928">
        <v>590</v>
      </c>
      <c r="P4928">
        <v>554</v>
      </c>
      <c r="Q4928">
        <v>522</v>
      </c>
    </row>
    <row r="4929" spans="1:25" x14ac:dyDescent="0.25">
      <c r="A4929" t="str">
        <f t="shared" si="76"/>
        <v>MürzzuschlagLehrlingeMänner</v>
      </c>
      <c r="B4929">
        <v>4928</v>
      </c>
      <c r="C4929">
        <v>613</v>
      </c>
      <c r="D4929" t="s">
        <v>242</v>
      </c>
      <c r="E4929" t="s">
        <v>46</v>
      </c>
      <c r="F4929" t="s">
        <v>49</v>
      </c>
      <c r="G4929">
        <v>362</v>
      </c>
      <c r="H4929">
        <v>336</v>
      </c>
      <c r="I4929">
        <v>339</v>
      </c>
      <c r="J4929">
        <v>373</v>
      </c>
      <c r="K4929">
        <v>380</v>
      </c>
      <c r="L4929">
        <v>407</v>
      </c>
      <c r="M4929">
        <v>409</v>
      </c>
      <c r="N4929">
        <v>367</v>
      </c>
      <c r="O4929">
        <v>373</v>
      </c>
      <c r="P4929">
        <v>358</v>
      </c>
      <c r="Q4929">
        <v>343</v>
      </c>
    </row>
    <row r="4930" spans="1:25" x14ac:dyDescent="0.25">
      <c r="A4930" t="str">
        <f t="shared" si="76"/>
        <v>MürzzuschlagNeugründungenInsgesamt</v>
      </c>
      <c r="B4930">
        <v>4929</v>
      </c>
      <c r="C4930">
        <v>613</v>
      </c>
      <c r="D4930" t="s">
        <v>242</v>
      </c>
      <c r="E4930" t="s">
        <v>41</v>
      </c>
      <c r="F4930" t="s">
        <v>48</v>
      </c>
      <c r="G4930">
        <v>126</v>
      </c>
      <c r="H4930">
        <v>95.817310403157606</v>
      </c>
      <c r="I4930">
        <v>97.898128898128903</v>
      </c>
      <c r="J4930">
        <v>104.791459781529</v>
      </c>
      <c r="K4930">
        <v>85.738167727650094</v>
      </c>
      <c r="L4930">
        <v>110.91079560675099</v>
      </c>
      <c r="M4930">
        <v>113.45071270829099</v>
      </c>
      <c r="N4930">
        <v>86.979833101529906</v>
      </c>
      <c r="O4930">
        <v>118.83366613418499</v>
      </c>
      <c r="P4930">
        <v>134.79872204472801</v>
      </c>
    </row>
    <row r="4931" spans="1:25" x14ac:dyDescent="0.25">
      <c r="A4931" t="str">
        <f t="shared" ref="A4931:A4994" si="77">D4931&amp;E4931&amp;F4931</f>
        <v>MürzzuschlagPensionisteneinkommenBrutto_Schnitt</v>
      </c>
      <c r="B4931">
        <v>4930</v>
      </c>
      <c r="C4931">
        <v>613</v>
      </c>
      <c r="D4931" t="s">
        <v>242</v>
      </c>
      <c r="E4931" t="s">
        <v>44</v>
      </c>
      <c r="F4931" t="s">
        <v>54</v>
      </c>
      <c r="G4931">
        <v>16282.6938478019</v>
      </c>
      <c r="H4931">
        <v>15949.586147129099</v>
      </c>
      <c r="I4931">
        <v>16458.242102842101</v>
      </c>
      <c r="J4931">
        <v>16973.845135112999</v>
      </c>
      <c r="K4931">
        <v>17570.654306658002</v>
      </c>
      <c r="L4931">
        <v>18807.736717953001</v>
      </c>
      <c r="M4931">
        <v>19151.533303990102</v>
      </c>
      <c r="N4931">
        <v>19561.680176933201</v>
      </c>
    </row>
    <row r="4932" spans="1:25" x14ac:dyDescent="0.25">
      <c r="A4932" t="str">
        <f t="shared" si="77"/>
        <v>MürzzuschlagPensionisteneinkommenBruttobezüge 1000 EUR</v>
      </c>
      <c r="B4932">
        <v>4931</v>
      </c>
      <c r="C4932">
        <v>613</v>
      </c>
      <c r="D4932" t="s">
        <v>242</v>
      </c>
      <c r="E4932" t="s">
        <v>44</v>
      </c>
      <c r="F4932" t="s">
        <v>55</v>
      </c>
      <c r="G4932">
        <v>190002.75451</v>
      </c>
      <c r="H4932">
        <v>193612.02624000001</v>
      </c>
      <c r="I4932">
        <v>200362.63936</v>
      </c>
      <c r="J4932">
        <v>207284.59679000001</v>
      </c>
      <c r="K4932">
        <v>216927.29806999999</v>
      </c>
      <c r="L4932">
        <v>224921.72341000001</v>
      </c>
      <c r="M4932">
        <v>232786.88730999999</v>
      </c>
      <c r="N4932">
        <v>238808.99160000001</v>
      </c>
    </row>
    <row r="4933" spans="1:25" x14ac:dyDescent="0.25">
      <c r="A4933" t="str">
        <f t="shared" si="77"/>
        <v>MürzzuschlagPensionisteneinkommenBruttobezüge Fälle</v>
      </c>
      <c r="B4933">
        <v>4932</v>
      </c>
      <c r="C4933">
        <v>613</v>
      </c>
      <c r="D4933" t="s">
        <v>242</v>
      </c>
      <c r="E4933" t="s">
        <v>44</v>
      </c>
      <c r="F4933" t="s">
        <v>56</v>
      </c>
      <c r="G4933">
        <v>11669</v>
      </c>
      <c r="H4933">
        <v>12139</v>
      </c>
      <c r="I4933">
        <v>12174</v>
      </c>
      <c r="J4933">
        <v>12212</v>
      </c>
      <c r="K4933">
        <v>12346</v>
      </c>
      <c r="L4933">
        <v>11959</v>
      </c>
      <c r="M4933">
        <v>12155</v>
      </c>
      <c r="N4933">
        <v>12208</v>
      </c>
    </row>
    <row r="4934" spans="1:25" x14ac:dyDescent="0.25">
      <c r="A4934" t="str">
        <f t="shared" si="77"/>
        <v>MürzzuschlagPensionisteneinkommenLohnsteuer 1000 EUR</v>
      </c>
      <c r="B4934">
        <v>4933</v>
      </c>
      <c r="C4934">
        <v>613</v>
      </c>
      <c r="D4934" t="s">
        <v>242</v>
      </c>
      <c r="E4934" t="s">
        <v>44</v>
      </c>
      <c r="F4934" t="s">
        <v>57</v>
      </c>
      <c r="G4934">
        <v>20917.323250000001</v>
      </c>
      <c r="H4934">
        <v>19282.203689999998</v>
      </c>
      <c r="I4934">
        <v>20906.401229999999</v>
      </c>
      <c r="J4934">
        <v>22505.532859999999</v>
      </c>
      <c r="K4934">
        <v>24660.681860000001</v>
      </c>
      <c r="L4934">
        <v>22869.42843</v>
      </c>
      <c r="M4934">
        <v>24666.94472</v>
      </c>
      <c r="N4934">
        <v>26583.42381</v>
      </c>
    </row>
    <row r="4935" spans="1:25" x14ac:dyDescent="0.25">
      <c r="A4935" t="str">
        <f t="shared" si="77"/>
        <v>MürzzuschlagPensionisteneinkommenLohnsteuer Fälle</v>
      </c>
      <c r="B4935">
        <v>4934</v>
      </c>
      <c r="C4935">
        <v>613</v>
      </c>
      <c r="D4935" t="s">
        <v>242</v>
      </c>
      <c r="E4935" t="s">
        <v>44</v>
      </c>
      <c r="F4935" t="s">
        <v>58</v>
      </c>
      <c r="G4935">
        <v>6985</v>
      </c>
      <c r="H4935">
        <v>6658</v>
      </c>
      <c r="I4935">
        <v>6866</v>
      </c>
      <c r="J4935">
        <v>7369</v>
      </c>
      <c r="K4935">
        <v>7485</v>
      </c>
      <c r="L4935">
        <v>7200</v>
      </c>
      <c r="M4935">
        <v>7460</v>
      </c>
      <c r="N4935">
        <v>7621</v>
      </c>
    </row>
    <row r="4936" spans="1:25" x14ac:dyDescent="0.25">
      <c r="A4936" t="str">
        <f t="shared" si="77"/>
        <v>MürzzuschlagPensionisteneinkommenNetto_Schnitt</v>
      </c>
      <c r="B4936">
        <v>4935</v>
      </c>
      <c r="C4936">
        <v>613</v>
      </c>
      <c r="D4936" t="s">
        <v>242</v>
      </c>
      <c r="E4936" t="s">
        <v>44</v>
      </c>
      <c r="F4936" t="s">
        <v>59</v>
      </c>
      <c r="G4936">
        <v>13678.563756105899</v>
      </c>
      <c r="H4936">
        <v>13487.4524334789</v>
      </c>
      <c r="I4936">
        <v>13831.713119763401</v>
      </c>
      <c r="J4936">
        <v>14194.6155740255</v>
      </c>
      <c r="K4936">
        <v>14591.3988166208</v>
      </c>
      <c r="L4936">
        <v>15834.028635337399</v>
      </c>
      <c r="M4936">
        <v>16043.321912793101</v>
      </c>
      <c r="N4936">
        <v>16281.4890874836</v>
      </c>
    </row>
    <row r="4937" spans="1:25" x14ac:dyDescent="0.25">
      <c r="A4937" t="str">
        <f t="shared" si="77"/>
        <v>MürzzuschlagPensionisteneinkommenNettobezüge 1000 EUR</v>
      </c>
      <c r="B4937">
        <v>4936</v>
      </c>
      <c r="C4937">
        <v>613</v>
      </c>
      <c r="D4937" t="s">
        <v>242</v>
      </c>
      <c r="E4937" t="s">
        <v>44</v>
      </c>
      <c r="F4937" t="s">
        <v>60</v>
      </c>
      <c r="G4937">
        <v>159615.16047</v>
      </c>
      <c r="H4937">
        <v>163724.18509000001</v>
      </c>
      <c r="I4937">
        <v>168387.27552</v>
      </c>
      <c r="J4937">
        <v>173344.64538999999</v>
      </c>
      <c r="K4937">
        <v>180145.40979000001</v>
      </c>
      <c r="L4937">
        <v>189359.14845000001</v>
      </c>
      <c r="M4937">
        <v>195006.57785</v>
      </c>
      <c r="N4937">
        <v>198764.41878000001</v>
      </c>
    </row>
    <row r="4938" spans="1:25" x14ac:dyDescent="0.25">
      <c r="A4938" t="str">
        <f t="shared" si="77"/>
        <v>MürzzuschlagPensionisteneinkommenSV-Beiträge 1000 EUR</v>
      </c>
      <c r="B4938">
        <v>4937</v>
      </c>
      <c r="C4938">
        <v>613</v>
      </c>
      <c r="D4938" t="s">
        <v>242</v>
      </c>
      <c r="E4938" t="s">
        <v>44</v>
      </c>
      <c r="F4938" t="s">
        <v>61</v>
      </c>
      <c r="G4938">
        <v>9470.2707900000005</v>
      </c>
      <c r="H4938">
        <v>10605.63746</v>
      </c>
      <c r="I4938">
        <v>11068.96261</v>
      </c>
      <c r="J4938">
        <v>11434.418540000001</v>
      </c>
      <c r="K4938">
        <v>12121.20642</v>
      </c>
      <c r="L4938">
        <v>12693.14653</v>
      </c>
      <c r="M4938">
        <v>13113.364740000001</v>
      </c>
      <c r="N4938">
        <v>13461.149009999999</v>
      </c>
    </row>
    <row r="4939" spans="1:25" x14ac:dyDescent="0.25">
      <c r="A4939" t="str">
        <f t="shared" si="77"/>
        <v>MürzzuschlagPensionisteneinkommenSV-Beiträge Fälle</v>
      </c>
      <c r="B4939">
        <v>4938</v>
      </c>
      <c r="C4939">
        <v>613</v>
      </c>
      <c r="D4939" t="s">
        <v>242</v>
      </c>
      <c r="E4939" t="s">
        <v>44</v>
      </c>
      <c r="F4939" t="s">
        <v>62</v>
      </c>
      <c r="G4939">
        <v>11404</v>
      </c>
      <c r="H4939">
        <v>11418</v>
      </c>
      <c r="I4939">
        <v>11476</v>
      </c>
      <c r="J4939">
        <v>11524</v>
      </c>
      <c r="K4939">
        <v>11660</v>
      </c>
      <c r="L4939">
        <v>11747</v>
      </c>
      <c r="M4939">
        <v>11906</v>
      </c>
      <c r="N4939">
        <v>11971</v>
      </c>
    </row>
    <row r="4940" spans="1:25" x14ac:dyDescent="0.25">
      <c r="A4940" t="str">
        <f t="shared" si="77"/>
        <v>MürzzuschlagUnselbstständig BeschäftigteFrauen</v>
      </c>
      <c r="B4940">
        <v>4939</v>
      </c>
      <c r="C4940">
        <v>613</v>
      </c>
      <c r="D4940" t="s">
        <v>242</v>
      </c>
      <c r="E4940" t="s">
        <v>38</v>
      </c>
      <c r="F4940" t="s">
        <v>47</v>
      </c>
      <c r="G4940">
        <v>2661</v>
      </c>
      <c r="H4940">
        <v>2731</v>
      </c>
      <c r="I4940">
        <v>2521</v>
      </c>
      <c r="J4940">
        <v>2618</v>
      </c>
      <c r="K4940">
        <v>2537</v>
      </c>
      <c r="L4940">
        <v>2587</v>
      </c>
      <c r="M4940">
        <v>1895</v>
      </c>
      <c r="N4940">
        <v>2792</v>
      </c>
      <c r="O4940">
        <v>6367</v>
      </c>
      <c r="P4940">
        <v>6758</v>
      </c>
      <c r="Q4940">
        <v>6476</v>
      </c>
      <c r="R4940">
        <v>6622</v>
      </c>
      <c r="S4940">
        <v>6396</v>
      </c>
      <c r="T4940">
        <v>6579</v>
      </c>
      <c r="U4940">
        <v>6485</v>
      </c>
      <c r="V4940">
        <v>6724</v>
      </c>
      <c r="W4940">
        <v>6574</v>
      </c>
    </row>
    <row r="4941" spans="1:25" x14ac:dyDescent="0.25">
      <c r="A4941" t="str">
        <f t="shared" si="77"/>
        <v>MürzzuschlagUnselbstständig BeschäftigteInsgesamt</v>
      </c>
      <c r="B4941">
        <v>4940</v>
      </c>
      <c r="C4941">
        <v>613</v>
      </c>
      <c r="D4941" t="s">
        <v>242</v>
      </c>
      <c r="E4941" t="s">
        <v>38</v>
      </c>
      <c r="F4941" t="s">
        <v>48</v>
      </c>
      <c r="G4941">
        <v>7877</v>
      </c>
      <c r="H4941">
        <v>8289</v>
      </c>
      <c r="I4941">
        <v>7392</v>
      </c>
      <c r="J4941">
        <v>7916</v>
      </c>
      <c r="K4941">
        <v>7563</v>
      </c>
      <c r="L4941">
        <v>7849</v>
      </c>
      <c r="M4941">
        <v>4424</v>
      </c>
      <c r="N4941">
        <v>8260</v>
      </c>
      <c r="O4941">
        <v>14961</v>
      </c>
      <c r="P4941">
        <v>15864</v>
      </c>
      <c r="Q4941">
        <v>14884</v>
      </c>
      <c r="R4941">
        <v>15032</v>
      </c>
      <c r="S4941">
        <v>14241</v>
      </c>
      <c r="T4941">
        <v>15003</v>
      </c>
      <c r="U4941">
        <v>14621</v>
      </c>
      <c r="V4941">
        <v>15220</v>
      </c>
      <c r="W4941">
        <v>14782</v>
      </c>
    </row>
    <row r="4942" spans="1:25" x14ac:dyDescent="0.25">
      <c r="A4942" t="str">
        <f t="shared" si="77"/>
        <v>MürzzuschlagUnselbstständig BeschäftigteMänner</v>
      </c>
      <c r="B4942">
        <v>4941</v>
      </c>
      <c r="C4942">
        <v>613</v>
      </c>
      <c r="D4942" t="s">
        <v>242</v>
      </c>
      <c r="E4942" t="s">
        <v>38</v>
      </c>
      <c r="F4942" t="s">
        <v>49</v>
      </c>
      <c r="G4942">
        <v>5216</v>
      </c>
      <c r="H4942">
        <v>5558</v>
      </c>
      <c r="I4942">
        <v>4871</v>
      </c>
      <c r="J4942">
        <v>5298</v>
      </c>
      <c r="K4942">
        <v>5026</v>
      </c>
      <c r="L4942">
        <v>5262</v>
      </c>
      <c r="M4942">
        <v>2529</v>
      </c>
      <c r="N4942">
        <v>5468</v>
      </c>
      <c r="O4942">
        <v>8594</v>
      </c>
      <c r="P4942">
        <v>9106</v>
      </c>
      <c r="Q4942">
        <v>8408</v>
      </c>
      <c r="R4942">
        <v>8410</v>
      </c>
      <c r="S4942">
        <v>7845</v>
      </c>
      <c r="T4942">
        <v>8424</v>
      </c>
      <c r="U4942">
        <v>8136</v>
      </c>
      <c r="V4942">
        <v>8496</v>
      </c>
      <c r="W4942">
        <v>8208</v>
      </c>
    </row>
    <row r="4943" spans="1:25" x14ac:dyDescent="0.25">
      <c r="A4943" t="str">
        <f t="shared" si="77"/>
        <v>MürzzuschlagWohnbevölkerungInsgesamt</v>
      </c>
      <c r="B4943">
        <v>4942</v>
      </c>
      <c r="C4943">
        <v>613</v>
      </c>
      <c r="D4943" t="s">
        <v>242</v>
      </c>
      <c r="E4943" t="s">
        <v>42</v>
      </c>
      <c r="F4943" t="s">
        <v>48</v>
      </c>
      <c r="G4943">
        <v>42833</v>
      </c>
      <c r="H4943">
        <v>42477</v>
      </c>
      <c r="I4943">
        <v>42276</v>
      </c>
      <c r="J4943">
        <v>41903</v>
      </c>
      <c r="K4943">
        <v>41776</v>
      </c>
      <c r="L4943">
        <v>41407</v>
      </c>
      <c r="M4943">
        <v>41036</v>
      </c>
      <c r="N4943">
        <v>40812</v>
      </c>
      <c r="O4943">
        <v>40570</v>
      </c>
      <c r="P4943">
        <v>40160</v>
      </c>
      <c r="Q4943">
        <v>39910</v>
      </c>
    </row>
    <row r="4944" spans="1:25" x14ac:dyDescent="0.25">
      <c r="A4944" t="str">
        <f t="shared" si="77"/>
        <v>MurauArbeitnehmereinkommenBrutto_Schnitt</v>
      </c>
      <c r="B4944">
        <v>4943</v>
      </c>
      <c r="C4944">
        <v>614</v>
      </c>
      <c r="D4944" t="s">
        <v>243</v>
      </c>
      <c r="E4944" t="s">
        <v>43</v>
      </c>
      <c r="F4944" t="s">
        <v>54</v>
      </c>
      <c r="G4944">
        <v>21323.249014096102</v>
      </c>
      <c r="H4944">
        <v>21773.286155026199</v>
      </c>
      <c r="I4944">
        <v>22587.470759946002</v>
      </c>
      <c r="J4944">
        <v>23339.187459692999</v>
      </c>
      <c r="K4944">
        <v>23881.5879869692</v>
      </c>
      <c r="L4944">
        <v>23912.928248142602</v>
      </c>
      <c r="M4944">
        <v>24497.681630979201</v>
      </c>
      <c r="N4944">
        <v>25130.069880763102</v>
      </c>
      <c r="O4944">
        <v>25860.610952035899</v>
      </c>
      <c r="P4944">
        <v>26174.072371141599</v>
      </c>
      <c r="Q4944">
        <v>26998.356347988101</v>
      </c>
      <c r="R4944">
        <v>27562.4412594571</v>
      </c>
      <c r="S4944">
        <v>28321.087196324501</v>
      </c>
      <c r="T4944">
        <v>29331.853736644101</v>
      </c>
      <c r="U4944">
        <v>30865.424966351598</v>
      </c>
      <c r="V4944">
        <v>31789.709925345</v>
      </c>
      <c r="W4944">
        <v>32522.571924091899</v>
      </c>
      <c r="X4944">
        <v>33670.517509980396</v>
      </c>
      <c r="Y4944">
        <v>35314.247426647104</v>
      </c>
    </row>
    <row r="4945" spans="1:47" x14ac:dyDescent="0.25">
      <c r="A4945" t="str">
        <f t="shared" si="77"/>
        <v>MurauArbeitnehmereinkommenBruttobezüge 1000 EUR</v>
      </c>
      <c r="B4945">
        <v>4944</v>
      </c>
      <c r="C4945">
        <v>614</v>
      </c>
      <c r="D4945" t="s">
        <v>243</v>
      </c>
      <c r="E4945" t="s">
        <v>43</v>
      </c>
      <c r="F4945" t="s">
        <v>55</v>
      </c>
      <c r="G4945">
        <v>258672.33379</v>
      </c>
      <c r="H4945">
        <v>269662.14902999997</v>
      </c>
      <c r="I4945">
        <v>284444.01928000001</v>
      </c>
      <c r="J4945">
        <v>302545.88704</v>
      </c>
      <c r="K4945">
        <v>318890.84438999998</v>
      </c>
      <c r="L4945">
        <v>321868.01422000001</v>
      </c>
      <c r="M4945">
        <v>337504.55982999998</v>
      </c>
      <c r="N4945">
        <v>347749.90701000002</v>
      </c>
      <c r="O4945">
        <v>356928.15236000001</v>
      </c>
      <c r="P4945">
        <v>356988.17307000002</v>
      </c>
      <c r="Q4945">
        <v>362317.94218999997</v>
      </c>
      <c r="R4945">
        <v>371596.83305999998</v>
      </c>
      <c r="S4945">
        <v>379106.07321</v>
      </c>
      <c r="T4945">
        <v>389820.33616000001</v>
      </c>
      <c r="U4945">
        <v>408195.24518000003</v>
      </c>
      <c r="V4945">
        <v>421563.34331999999</v>
      </c>
      <c r="W4945">
        <v>419020.81666999997</v>
      </c>
      <c r="X4945">
        <v>430140.86119000003</v>
      </c>
      <c r="Y4945">
        <v>456154.13400999998</v>
      </c>
    </row>
    <row r="4946" spans="1:47" x14ac:dyDescent="0.25">
      <c r="A4946" t="str">
        <f t="shared" si="77"/>
        <v>MurauArbeitnehmereinkommenBruttobezüge Fälle</v>
      </c>
      <c r="B4946">
        <v>4945</v>
      </c>
      <c r="C4946">
        <v>614</v>
      </c>
      <c r="D4946" t="s">
        <v>243</v>
      </c>
      <c r="E4946" t="s">
        <v>43</v>
      </c>
      <c r="F4946" t="s">
        <v>56</v>
      </c>
      <c r="G4946">
        <v>12131</v>
      </c>
      <c r="H4946">
        <v>12385</v>
      </c>
      <c r="I4946">
        <v>12593</v>
      </c>
      <c r="J4946">
        <v>12963</v>
      </c>
      <c r="K4946">
        <v>13353</v>
      </c>
      <c r="L4946">
        <v>13460</v>
      </c>
      <c r="M4946">
        <v>13777</v>
      </c>
      <c r="N4946">
        <v>13838</v>
      </c>
      <c r="O4946">
        <v>13802</v>
      </c>
      <c r="P4946">
        <v>13639</v>
      </c>
      <c r="Q4946">
        <v>13420</v>
      </c>
      <c r="R4946">
        <v>13482</v>
      </c>
      <c r="S4946">
        <v>13386</v>
      </c>
      <c r="T4946">
        <v>13290</v>
      </c>
      <c r="U4946">
        <v>13225</v>
      </c>
      <c r="V4946">
        <v>13261</v>
      </c>
      <c r="W4946">
        <v>12884</v>
      </c>
      <c r="X4946">
        <v>12775</v>
      </c>
      <c r="Y4946">
        <v>12917</v>
      </c>
    </row>
    <row r="4947" spans="1:47" x14ac:dyDescent="0.25">
      <c r="A4947" t="str">
        <f t="shared" si="77"/>
        <v>MurauArbeitnehmereinkommenLohnsteuer 1000 EUR</v>
      </c>
      <c r="B4947">
        <v>4946</v>
      </c>
      <c r="C4947">
        <v>614</v>
      </c>
      <c r="D4947" t="s">
        <v>243</v>
      </c>
      <c r="E4947" t="s">
        <v>43</v>
      </c>
      <c r="F4947" t="s">
        <v>57</v>
      </c>
      <c r="G4947">
        <v>31810.657520000001</v>
      </c>
      <c r="H4947">
        <v>31637.57948</v>
      </c>
      <c r="I4947">
        <v>34554.388120000003</v>
      </c>
      <c r="J4947">
        <v>38163.55629</v>
      </c>
      <c r="K4947">
        <v>41724.78282</v>
      </c>
      <c r="L4947">
        <v>38296.567410000003</v>
      </c>
      <c r="M4947">
        <v>40711.235650000002</v>
      </c>
      <c r="N4947">
        <v>43075.50621</v>
      </c>
      <c r="O4947">
        <v>45928.935940000003</v>
      </c>
      <c r="P4947">
        <v>46656.037219999998</v>
      </c>
      <c r="Q4947">
        <v>48271.515339999998</v>
      </c>
      <c r="R4947">
        <v>50888.560290000001</v>
      </c>
      <c r="S4947">
        <v>43973.2287</v>
      </c>
      <c r="T4947">
        <v>46041.322610000003</v>
      </c>
      <c r="U4947">
        <v>50217.019050000003</v>
      </c>
      <c r="V4947">
        <v>51309.930500000002</v>
      </c>
      <c r="W4947">
        <v>48367.846709999998</v>
      </c>
      <c r="X4947">
        <v>51802.458780000001</v>
      </c>
      <c r="Y4947">
        <v>54052.578070000003</v>
      </c>
    </row>
    <row r="4948" spans="1:47" x14ac:dyDescent="0.25">
      <c r="A4948" t="str">
        <f t="shared" si="77"/>
        <v>MurauArbeitnehmereinkommenLohnsteuer Fälle</v>
      </c>
      <c r="B4948">
        <v>4947</v>
      </c>
      <c r="C4948">
        <v>614</v>
      </c>
      <c r="D4948" t="s">
        <v>243</v>
      </c>
      <c r="E4948" t="s">
        <v>43</v>
      </c>
      <c r="F4948" t="s">
        <v>58</v>
      </c>
      <c r="G4948">
        <v>9511</v>
      </c>
      <c r="H4948">
        <v>9369</v>
      </c>
      <c r="I4948">
        <v>9676</v>
      </c>
      <c r="J4948">
        <v>10047</v>
      </c>
      <c r="K4948">
        <v>10582</v>
      </c>
      <c r="L4948">
        <v>10366</v>
      </c>
      <c r="M4948">
        <v>10701</v>
      </c>
      <c r="N4948">
        <v>10905</v>
      </c>
      <c r="O4948">
        <v>10971</v>
      </c>
      <c r="P4948">
        <v>10984</v>
      </c>
      <c r="Q4948">
        <v>10869</v>
      </c>
      <c r="R4948">
        <v>11016</v>
      </c>
      <c r="S4948">
        <v>10859</v>
      </c>
      <c r="T4948">
        <v>10895</v>
      </c>
      <c r="U4948">
        <v>10998</v>
      </c>
      <c r="V4948">
        <v>11295</v>
      </c>
      <c r="W4948">
        <v>10996</v>
      </c>
      <c r="X4948">
        <v>11027</v>
      </c>
      <c r="Y4948">
        <v>11290</v>
      </c>
    </row>
    <row r="4949" spans="1:47" x14ac:dyDescent="0.25">
      <c r="A4949" t="str">
        <f t="shared" si="77"/>
        <v>MurauArbeitnehmereinkommenNetto_Schnitt</v>
      </c>
      <c r="B4949">
        <v>4948</v>
      </c>
      <c r="C4949">
        <v>614</v>
      </c>
      <c r="D4949" t="s">
        <v>243</v>
      </c>
      <c r="E4949" t="s">
        <v>43</v>
      </c>
      <c r="F4949" t="s">
        <v>59</v>
      </c>
      <c r="G4949">
        <v>15167.1196669689</v>
      </c>
      <c r="H4949">
        <v>15595.339839321799</v>
      </c>
      <c r="I4949">
        <v>16110.796276502801</v>
      </c>
      <c r="J4949">
        <v>16558.603400447399</v>
      </c>
      <c r="K4949">
        <v>16887.761166030101</v>
      </c>
      <c r="L4949">
        <v>17242.2955141159</v>
      </c>
      <c r="M4949">
        <v>17610.855511359499</v>
      </c>
      <c r="N4949">
        <v>17984.137682468601</v>
      </c>
      <c r="O4949">
        <v>18383.3284980438</v>
      </c>
      <c r="P4949">
        <v>18539.691167974201</v>
      </c>
      <c r="Q4949">
        <v>19042.050505961299</v>
      </c>
      <c r="R4949">
        <v>19319.8122926865</v>
      </c>
      <c r="S4949">
        <v>20451.653535783698</v>
      </c>
      <c r="T4949">
        <v>21115.044735139199</v>
      </c>
      <c r="U4949">
        <v>22101.213979584099</v>
      </c>
      <c r="V4949">
        <v>22843.416810949398</v>
      </c>
      <c r="W4949">
        <v>23579.339841664099</v>
      </c>
      <c r="X4949">
        <v>24248.9919013699</v>
      </c>
      <c r="Y4949">
        <v>25533.460346829801</v>
      </c>
    </row>
    <row r="4950" spans="1:47" x14ac:dyDescent="0.25">
      <c r="A4950" t="str">
        <f t="shared" si="77"/>
        <v>MurauArbeitnehmereinkommenNettobezüge 1000 EUR</v>
      </c>
      <c r="B4950">
        <v>4949</v>
      </c>
      <c r="C4950">
        <v>614</v>
      </c>
      <c r="D4950" t="s">
        <v>243</v>
      </c>
      <c r="E4950" t="s">
        <v>43</v>
      </c>
      <c r="F4950" t="s">
        <v>60</v>
      </c>
      <c r="G4950">
        <v>183992.32868000001</v>
      </c>
      <c r="H4950">
        <v>193148.28391</v>
      </c>
      <c r="I4950">
        <v>202883.25751</v>
      </c>
      <c r="J4950">
        <v>214649.17588</v>
      </c>
      <c r="K4950">
        <v>225502.27484999999</v>
      </c>
      <c r="L4950">
        <v>232081.29762</v>
      </c>
      <c r="M4950">
        <v>242624.75638000001</v>
      </c>
      <c r="N4950">
        <v>248864.49724999999</v>
      </c>
      <c r="O4950">
        <v>253726.69993</v>
      </c>
      <c r="P4950">
        <v>252862.84784</v>
      </c>
      <c r="Q4950">
        <v>255544.31779</v>
      </c>
      <c r="R4950">
        <v>260469.70933000001</v>
      </c>
      <c r="S4950">
        <v>273765.83422999998</v>
      </c>
      <c r="T4950">
        <v>280618.94452999998</v>
      </c>
      <c r="U4950">
        <v>292288.55488000001</v>
      </c>
      <c r="V4950">
        <v>302926.55033</v>
      </c>
      <c r="W4950">
        <v>303796.21451999998</v>
      </c>
      <c r="X4950">
        <v>309780.87154000002</v>
      </c>
      <c r="Y4950">
        <v>329815.70730000001</v>
      </c>
    </row>
    <row r="4951" spans="1:47" x14ac:dyDescent="0.25">
      <c r="A4951" t="str">
        <f t="shared" si="77"/>
        <v>MurauArbeitnehmereinkommenSV-Beiträge 1000 EUR</v>
      </c>
      <c r="B4951">
        <v>4950</v>
      </c>
      <c r="C4951">
        <v>614</v>
      </c>
      <c r="D4951" t="s">
        <v>243</v>
      </c>
      <c r="E4951" t="s">
        <v>43</v>
      </c>
      <c r="F4951" t="s">
        <v>61</v>
      </c>
      <c r="G4951">
        <v>42869.347589999998</v>
      </c>
      <c r="H4951">
        <v>44876.285640000002</v>
      </c>
      <c r="I4951">
        <v>47006.373650000001</v>
      </c>
      <c r="J4951">
        <v>49733.154869999998</v>
      </c>
      <c r="K4951">
        <v>51663.786719999996</v>
      </c>
      <c r="L4951">
        <v>51490.149189999996</v>
      </c>
      <c r="M4951">
        <v>54168.567799999997</v>
      </c>
      <c r="N4951">
        <v>55809.903550000003</v>
      </c>
      <c r="O4951">
        <v>57272.516490000002</v>
      </c>
      <c r="P4951">
        <v>57469.288009999997</v>
      </c>
      <c r="Q4951">
        <v>58502.109060000003</v>
      </c>
      <c r="R4951">
        <v>60238.563439999998</v>
      </c>
      <c r="S4951">
        <v>61367.010280000002</v>
      </c>
      <c r="T4951">
        <v>63160.069020000003</v>
      </c>
      <c r="U4951">
        <v>65689.671249999999</v>
      </c>
      <c r="V4951">
        <v>67326.86249</v>
      </c>
      <c r="W4951">
        <v>66856.755439999994</v>
      </c>
      <c r="X4951">
        <v>68557.530870000002</v>
      </c>
      <c r="Y4951">
        <v>72285.848639999997</v>
      </c>
    </row>
    <row r="4952" spans="1:47" x14ac:dyDescent="0.25">
      <c r="A4952" t="str">
        <f t="shared" si="77"/>
        <v>MurauArbeitnehmereinkommenSV-Beiträge Fälle</v>
      </c>
      <c r="B4952">
        <v>4951</v>
      </c>
      <c r="C4952">
        <v>614</v>
      </c>
      <c r="D4952" t="s">
        <v>243</v>
      </c>
      <c r="E4952" t="s">
        <v>43</v>
      </c>
      <c r="F4952" t="s">
        <v>62</v>
      </c>
      <c r="G4952">
        <v>11513</v>
      </c>
      <c r="H4952">
        <v>11750</v>
      </c>
      <c r="I4952">
        <v>11945</v>
      </c>
      <c r="J4952">
        <v>12258</v>
      </c>
      <c r="K4952">
        <v>12606</v>
      </c>
      <c r="L4952">
        <v>12605</v>
      </c>
      <c r="M4952">
        <v>12868</v>
      </c>
      <c r="N4952">
        <v>12976</v>
      </c>
      <c r="O4952">
        <v>12937</v>
      </c>
      <c r="P4952">
        <v>12825</v>
      </c>
      <c r="Q4952">
        <v>12611</v>
      </c>
      <c r="R4952">
        <v>12672</v>
      </c>
      <c r="S4952">
        <v>12603</v>
      </c>
      <c r="T4952">
        <v>12491</v>
      </c>
      <c r="U4952">
        <v>12422</v>
      </c>
      <c r="V4952">
        <v>12470</v>
      </c>
      <c r="W4952">
        <v>12143</v>
      </c>
      <c r="X4952">
        <v>12109</v>
      </c>
      <c r="Y4952">
        <v>12237</v>
      </c>
    </row>
    <row r="4953" spans="1:47" x14ac:dyDescent="0.25">
      <c r="A4953" t="str">
        <f t="shared" si="77"/>
        <v>MurauArbeitsloseFrauen</v>
      </c>
      <c r="B4953">
        <v>4952</v>
      </c>
      <c r="C4953">
        <v>614</v>
      </c>
      <c r="D4953" t="s">
        <v>243</v>
      </c>
      <c r="E4953" t="s">
        <v>36</v>
      </c>
      <c r="F4953" t="s">
        <v>47</v>
      </c>
      <c r="G4953">
        <v>250</v>
      </c>
      <c r="H4953">
        <v>213</v>
      </c>
      <c r="I4953">
        <v>245</v>
      </c>
      <c r="J4953">
        <v>256</v>
      </c>
      <c r="K4953">
        <v>262</v>
      </c>
      <c r="L4953">
        <v>237</v>
      </c>
      <c r="M4953">
        <v>229</v>
      </c>
      <c r="N4953">
        <v>252</v>
      </c>
      <c r="O4953">
        <v>229</v>
      </c>
      <c r="P4953">
        <v>227</v>
      </c>
      <c r="Q4953">
        <v>240</v>
      </c>
      <c r="R4953">
        <v>253</v>
      </c>
      <c r="S4953">
        <v>215</v>
      </c>
      <c r="T4953">
        <v>235</v>
      </c>
      <c r="U4953">
        <v>224</v>
      </c>
      <c r="V4953">
        <v>240</v>
      </c>
      <c r="W4953">
        <v>221</v>
      </c>
      <c r="X4953">
        <v>203</v>
      </c>
      <c r="Y4953">
        <v>251</v>
      </c>
      <c r="Z4953">
        <v>270</v>
      </c>
      <c r="AA4953">
        <v>291</v>
      </c>
      <c r="AB4953">
        <v>281</v>
      </c>
      <c r="AC4953">
        <v>272</v>
      </c>
      <c r="AD4953">
        <v>257</v>
      </c>
      <c r="AE4953">
        <v>295</v>
      </c>
      <c r="AF4953">
        <v>282</v>
      </c>
      <c r="AG4953">
        <v>253</v>
      </c>
      <c r="AH4953">
        <v>228</v>
      </c>
      <c r="AI4953">
        <v>224</v>
      </c>
      <c r="AJ4953">
        <v>179</v>
      </c>
      <c r="AK4953">
        <v>200</v>
      </c>
      <c r="AL4953">
        <v>189</v>
      </c>
      <c r="AM4953">
        <v>182</v>
      </c>
      <c r="AN4953">
        <v>226</v>
      </c>
      <c r="AO4953">
        <v>352</v>
      </c>
      <c r="AP4953">
        <v>152</v>
      </c>
      <c r="AQ4953">
        <v>139</v>
      </c>
      <c r="AR4953">
        <v>123</v>
      </c>
      <c r="AS4953">
        <v>128</v>
      </c>
      <c r="AT4953">
        <v>132</v>
      </c>
      <c r="AU4953">
        <v>125</v>
      </c>
    </row>
    <row r="4954" spans="1:47" x14ac:dyDescent="0.25">
      <c r="A4954" t="str">
        <f t="shared" si="77"/>
        <v>MurauArbeitsloseInsgesamt</v>
      </c>
      <c r="B4954">
        <v>4953</v>
      </c>
      <c r="C4954">
        <v>614</v>
      </c>
      <c r="D4954" t="s">
        <v>243</v>
      </c>
      <c r="E4954" t="s">
        <v>36</v>
      </c>
      <c r="F4954" t="s">
        <v>48</v>
      </c>
      <c r="G4954">
        <v>1257</v>
      </c>
      <c r="H4954">
        <v>415</v>
      </c>
      <c r="I4954">
        <v>1303</v>
      </c>
      <c r="J4954">
        <v>462</v>
      </c>
      <c r="K4954">
        <v>1314</v>
      </c>
      <c r="L4954">
        <v>423</v>
      </c>
      <c r="M4954">
        <v>1076</v>
      </c>
      <c r="N4954">
        <v>428</v>
      </c>
      <c r="O4954">
        <v>1025</v>
      </c>
      <c r="P4954">
        <v>421</v>
      </c>
      <c r="Q4954">
        <v>1184</v>
      </c>
      <c r="R4954">
        <v>581</v>
      </c>
      <c r="S4954">
        <v>1195</v>
      </c>
      <c r="T4954">
        <v>438</v>
      </c>
      <c r="U4954">
        <v>1055</v>
      </c>
      <c r="V4954">
        <v>440</v>
      </c>
      <c r="W4954">
        <v>1091</v>
      </c>
      <c r="X4954">
        <v>416</v>
      </c>
      <c r="Y4954">
        <v>1183</v>
      </c>
      <c r="Z4954">
        <v>556</v>
      </c>
      <c r="AA4954">
        <v>1234</v>
      </c>
      <c r="AB4954">
        <v>622</v>
      </c>
      <c r="AC4954">
        <v>1237</v>
      </c>
      <c r="AD4954">
        <v>551</v>
      </c>
      <c r="AE4954">
        <v>1247</v>
      </c>
      <c r="AF4954">
        <v>575</v>
      </c>
      <c r="AG4954">
        <v>1128</v>
      </c>
      <c r="AH4954">
        <v>476</v>
      </c>
      <c r="AI4954">
        <v>955</v>
      </c>
      <c r="AJ4954">
        <v>368</v>
      </c>
      <c r="AK4954">
        <v>918</v>
      </c>
      <c r="AL4954">
        <v>347</v>
      </c>
      <c r="AM4954">
        <v>811</v>
      </c>
      <c r="AN4954">
        <v>430</v>
      </c>
      <c r="AO4954">
        <v>1095</v>
      </c>
      <c r="AP4954">
        <v>292</v>
      </c>
      <c r="AQ4954">
        <v>719</v>
      </c>
      <c r="AR4954">
        <v>266</v>
      </c>
      <c r="AS4954">
        <v>697</v>
      </c>
      <c r="AT4954">
        <v>269</v>
      </c>
      <c r="AU4954">
        <v>674</v>
      </c>
    </row>
    <row r="4955" spans="1:47" x14ac:dyDescent="0.25">
      <c r="A4955" t="str">
        <f t="shared" si="77"/>
        <v>MurauArbeitsloseMänner</v>
      </c>
      <c r="B4955">
        <v>4954</v>
      </c>
      <c r="C4955">
        <v>614</v>
      </c>
      <c r="D4955" t="s">
        <v>243</v>
      </c>
      <c r="E4955" t="s">
        <v>36</v>
      </c>
      <c r="F4955" t="s">
        <v>49</v>
      </c>
      <c r="G4955">
        <v>1007</v>
      </c>
      <c r="H4955">
        <v>202</v>
      </c>
      <c r="I4955">
        <v>1058</v>
      </c>
      <c r="J4955">
        <v>206</v>
      </c>
      <c r="K4955">
        <v>1052</v>
      </c>
      <c r="L4955">
        <v>186</v>
      </c>
      <c r="M4955">
        <v>847</v>
      </c>
      <c r="N4955">
        <v>176</v>
      </c>
      <c r="O4955">
        <v>796</v>
      </c>
      <c r="P4955">
        <v>194</v>
      </c>
      <c r="Q4955">
        <v>944</v>
      </c>
      <c r="R4955">
        <v>328</v>
      </c>
      <c r="S4955">
        <v>980</v>
      </c>
      <c r="T4955">
        <v>203</v>
      </c>
      <c r="U4955">
        <v>831</v>
      </c>
      <c r="V4955">
        <v>200</v>
      </c>
      <c r="W4955">
        <v>870</v>
      </c>
      <c r="X4955">
        <v>213</v>
      </c>
      <c r="Y4955">
        <v>932</v>
      </c>
      <c r="Z4955">
        <v>286</v>
      </c>
      <c r="AA4955">
        <v>943</v>
      </c>
      <c r="AB4955">
        <v>341</v>
      </c>
      <c r="AC4955">
        <v>965</v>
      </c>
      <c r="AD4955">
        <v>294</v>
      </c>
      <c r="AE4955">
        <v>952</v>
      </c>
      <c r="AF4955">
        <v>293</v>
      </c>
      <c r="AG4955">
        <v>875</v>
      </c>
      <c r="AH4955">
        <v>248</v>
      </c>
      <c r="AI4955">
        <v>731</v>
      </c>
      <c r="AJ4955">
        <v>189</v>
      </c>
      <c r="AK4955">
        <v>718</v>
      </c>
      <c r="AL4955">
        <v>158</v>
      </c>
      <c r="AM4955">
        <v>629</v>
      </c>
      <c r="AN4955">
        <v>204</v>
      </c>
      <c r="AO4955">
        <v>743</v>
      </c>
      <c r="AP4955">
        <v>140</v>
      </c>
      <c r="AQ4955">
        <v>580</v>
      </c>
      <c r="AR4955">
        <v>143</v>
      </c>
      <c r="AS4955">
        <v>569</v>
      </c>
      <c r="AT4955">
        <v>137</v>
      </c>
      <c r="AU4955">
        <v>549</v>
      </c>
    </row>
    <row r="4956" spans="1:47" x14ac:dyDescent="0.25">
      <c r="A4956" t="str">
        <f t="shared" si="77"/>
        <v>Murauarbeitslose AusländerFrauen</v>
      </c>
      <c r="B4956">
        <v>4955</v>
      </c>
      <c r="C4956">
        <v>614</v>
      </c>
      <c r="D4956" t="s">
        <v>243</v>
      </c>
      <c r="E4956" t="s">
        <v>37</v>
      </c>
      <c r="F4956" t="s">
        <v>47</v>
      </c>
      <c r="G4956">
        <v>11</v>
      </c>
      <c r="H4956">
        <v>11</v>
      </c>
      <c r="I4956">
        <v>11</v>
      </c>
      <c r="J4956">
        <v>3</v>
      </c>
      <c r="K4956">
        <v>5</v>
      </c>
      <c r="L4956">
        <v>12</v>
      </c>
      <c r="M4956">
        <v>7</v>
      </c>
      <c r="N4956">
        <v>13</v>
      </c>
      <c r="O4956">
        <v>13</v>
      </c>
      <c r="P4956">
        <v>11</v>
      </c>
      <c r="Q4956">
        <v>10</v>
      </c>
      <c r="R4956">
        <v>10</v>
      </c>
      <c r="S4956">
        <v>13</v>
      </c>
      <c r="T4956">
        <v>18</v>
      </c>
      <c r="U4956">
        <v>15</v>
      </c>
      <c r="V4956">
        <v>25</v>
      </c>
      <c r="W4956">
        <v>18</v>
      </c>
      <c r="X4956">
        <v>10</v>
      </c>
      <c r="Y4956">
        <v>19</v>
      </c>
      <c r="Z4956">
        <v>18</v>
      </c>
      <c r="AA4956">
        <v>24</v>
      </c>
      <c r="AB4956">
        <v>27</v>
      </c>
      <c r="AC4956">
        <v>26</v>
      </c>
      <c r="AD4956">
        <v>23</v>
      </c>
      <c r="AE4956">
        <v>16</v>
      </c>
      <c r="AF4956">
        <v>34</v>
      </c>
      <c r="AG4956">
        <v>23</v>
      </c>
      <c r="AH4956">
        <v>13</v>
      </c>
      <c r="AI4956">
        <v>10</v>
      </c>
      <c r="AJ4956">
        <v>9</v>
      </c>
      <c r="AK4956">
        <v>15</v>
      </c>
      <c r="AL4956">
        <v>6</v>
      </c>
      <c r="AM4956">
        <v>17</v>
      </c>
      <c r="AN4956">
        <v>22</v>
      </c>
      <c r="AO4956">
        <v>31</v>
      </c>
      <c r="AP4956">
        <v>10</v>
      </c>
      <c r="AQ4956">
        <v>12</v>
      </c>
      <c r="AR4956">
        <v>11</v>
      </c>
      <c r="AS4956">
        <v>11</v>
      </c>
      <c r="AT4956">
        <v>12</v>
      </c>
      <c r="AU4956">
        <v>12</v>
      </c>
    </row>
    <row r="4957" spans="1:47" x14ac:dyDescent="0.25">
      <c r="A4957" t="str">
        <f t="shared" si="77"/>
        <v>Murauarbeitslose AusländerInsgesamt</v>
      </c>
      <c r="B4957">
        <v>4956</v>
      </c>
      <c r="C4957">
        <v>614</v>
      </c>
      <c r="D4957" t="s">
        <v>243</v>
      </c>
      <c r="E4957" t="s">
        <v>37</v>
      </c>
      <c r="F4957" t="s">
        <v>48</v>
      </c>
      <c r="G4957">
        <v>56</v>
      </c>
      <c r="H4957">
        <v>18</v>
      </c>
      <c r="I4957">
        <v>48</v>
      </c>
      <c r="J4957">
        <v>12</v>
      </c>
      <c r="K4957">
        <v>44</v>
      </c>
      <c r="L4957">
        <v>17</v>
      </c>
      <c r="M4957">
        <v>38</v>
      </c>
      <c r="N4957">
        <v>18</v>
      </c>
      <c r="O4957">
        <v>38</v>
      </c>
      <c r="P4957">
        <v>16</v>
      </c>
      <c r="Q4957">
        <v>45</v>
      </c>
      <c r="R4957">
        <v>24</v>
      </c>
      <c r="S4957">
        <v>43</v>
      </c>
      <c r="T4957">
        <v>25</v>
      </c>
      <c r="U4957">
        <v>40</v>
      </c>
      <c r="V4957">
        <v>38</v>
      </c>
      <c r="W4957">
        <v>49</v>
      </c>
      <c r="X4957">
        <v>23</v>
      </c>
      <c r="Y4957">
        <v>59</v>
      </c>
      <c r="Z4957">
        <v>34</v>
      </c>
      <c r="AA4957">
        <v>62</v>
      </c>
      <c r="AB4957">
        <v>50</v>
      </c>
      <c r="AC4957">
        <v>74</v>
      </c>
      <c r="AD4957">
        <v>43</v>
      </c>
      <c r="AE4957">
        <v>67</v>
      </c>
      <c r="AF4957">
        <v>61</v>
      </c>
      <c r="AG4957">
        <v>60</v>
      </c>
      <c r="AH4957">
        <v>28</v>
      </c>
      <c r="AI4957">
        <v>38</v>
      </c>
      <c r="AJ4957">
        <v>20</v>
      </c>
      <c r="AK4957">
        <v>50</v>
      </c>
      <c r="AL4957">
        <v>23</v>
      </c>
      <c r="AM4957">
        <v>51</v>
      </c>
      <c r="AN4957">
        <v>39</v>
      </c>
      <c r="AO4957">
        <v>77</v>
      </c>
      <c r="AP4957">
        <v>16</v>
      </c>
      <c r="AQ4957">
        <v>41</v>
      </c>
      <c r="AR4957">
        <v>21</v>
      </c>
      <c r="AS4957">
        <v>46</v>
      </c>
      <c r="AT4957">
        <v>27</v>
      </c>
      <c r="AU4957">
        <v>38</v>
      </c>
    </row>
    <row r="4958" spans="1:47" x14ac:dyDescent="0.25">
      <c r="A4958" t="str">
        <f t="shared" si="77"/>
        <v>Murauarbeitslose AusländerMänner</v>
      </c>
      <c r="B4958">
        <v>4957</v>
      </c>
      <c r="C4958">
        <v>614</v>
      </c>
      <c r="D4958" t="s">
        <v>243</v>
      </c>
      <c r="E4958" t="s">
        <v>37</v>
      </c>
      <c r="F4958" t="s">
        <v>49</v>
      </c>
      <c r="G4958">
        <v>45</v>
      </c>
      <c r="H4958">
        <v>7</v>
      </c>
      <c r="I4958">
        <v>37</v>
      </c>
      <c r="J4958">
        <v>9</v>
      </c>
      <c r="K4958">
        <v>39</v>
      </c>
      <c r="L4958">
        <v>5</v>
      </c>
      <c r="M4958">
        <v>31</v>
      </c>
      <c r="N4958">
        <v>5</v>
      </c>
      <c r="O4958">
        <v>25</v>
      </c>
      <c r="P4958">
        <v>5</v>
      </c>
      <c r="Q4958">
        <v>35</v>
      </c>
      <c r="R4958">
        <v>14</v>
      </c>
      <c r="S4958">
        <v>30</v>
      </c>
      <c r="T4958">
        <v>7</v>
      </c>
      <c r="U4958">
        <v>25</v>
      </c>
      <c r="V4958">
        <v>13</v>
      </c>
      <c r="W4958">
        <v>31</v>
      </c>
      <c r="X4958">
        <v>13</v>
      </c>
      <c r="Y4958">
        <v>40</v>
      </c>
      <c r="Z4958">
        <v>16</v>
      </c>
      <c r="AA4958">
        <v>38</v>
      </c>
      <c r="AB4958">
        <v>23</v>
      </c>
      <c r="AC4958">
        <v>48</v>
      </c>
      <c r="AD4958">
        <v>20</v>
      </c>
      <c r="AE4958">
        <v>51</v>
      </c>
      <c r="AF4958">
        <v>27</v>
      </c>
      <c r="AG4958">
        <v>37</v>
      </c>
      <c r="AH4958">
        <v>15</v>
      </c>
      <c r="AI4958">
        <v>28</v>
      </c>
      <c r="AJ4958">
        <v>11</v>
      </c>
      <c r="AK4958">
        <v>35</v>
      </c>
      <c r="AL4958">
        <v>17</v>
      </c>
      <c r="AM4958">
        <v>34</v>
      </c>
      <c r="AN4958">
        <v>17</v>
      </c>
      <c r="AO4958">
        <v>46</v>
      </c>
      <c r="AP4958">
        <v>6</v>
      </c>
      <c r="AQ4958">
        <v>29</v>
      </c>
      <c r="AR4958">
        <v>10</v>
      </c>
      <c r="AS4958">
        <v>35</v>
      </c>
      <c r="AT4958">
        <v>15</v>
      </c>
      <c r="AU4958">
        <v>26</v>
      </c>
    </row>
    <row r="4959" spans="1:47" x14ac:dyDescent="0.25">
      <c r="A4959" t="str">
        <f t="shared" si="77"/>
        <v>MurauArbeitsstättenInsgesamt</v>
      </c>
      <c r="B4959">
        <v>4958</v>
      </c>
      <c r="C4959">
        <v>614</v>
      </c>
      <c r="D4959" t="s">
        <v>243</v>
      </c>
      <c r="E4959" t="s">
        <v>476</v>
      </c>
      <c r="F4959" t="s">
        <v>48</v>
      </c>
      <c r="G4959">
        <v>3118</v>
      </c>
      <c r="H4959">
        <v>3109</v>
      </c>
      <c r="I4959">
        <v>3173</v>
      </c>
    </row>
    <row r="4960" spans="1:47" x14ac:dyDescent="0.25">
      <c r="A4960" t="str">
        <f t="shared" si="77"/>
        <v>MurauBeschäftigte in den ArbeitsstättenInsgesamt</v>
      </c>
      <c r="B4960">
        <v>4959</v>
      </c>
      <c r="C4960">
        <v>614</v>
      </c>
      <c r="D4960" t="s">
        <v>243</v>
      </c>
      <c r="E4960" t="s">
        <v>477</v>
      </c>
      <c r="F4960" t="s">
        <v>48</v>
      </c>
      <c r="G4960">
        <v>11536</v>
      </c>
      <c r="H4960">
        <v>10900</v>
      </c>
      <c r="I4960">
        <v>11057</v>
      </c>
    </row>
    <row r="4961" spans="1:44" x14ac:dyDescent="0.25">
      <c r="A4961" t="str">
        <f t="shared" si="77"/>
        <v>MurauGesamteinkommenBruttobezüge Gesamt</v>
      </c>
      <c r="B4961">
        <v>4960</v>
      </c>
      <c r="C4961">
        <v>614</v>
      </c>
      <c r="D4961" t="s">
        <v>243</v>
      </c>
      <c r="E4961" t="s">
        <v>45</v>
      </c>
      <c r="F4961" t="s">
        <v>63</v>
      </c>
      <c r="G4961">
        <v>358073.97963000002</v>
      </c>
      <c r="H4961">
        <v>371565.72871</v>
      </c>
      <c r="I4961">
        <v>390654.79710999998</v>
      </c>
      <c r="J4961">
        <v>412420.22485</v>
      </c>
      <c r="K4961">
        <v>434369.04962000001</v>
      </c>
      <c r="L4961">
        <v>441930.17663</v>
      </c>
      <c r="M4961">
        <v>463732.69128999999</v>
      </c>
      <c r="N4961">
        <v>477877.47453000001</v>
      </c>
      <c r="O4961">
        <v>493925.65454999998</v>
      </c>
      <c r="P4961">
        <v>499609.54593000002</v>
      </c>
      <c r="Q4961">
        <v>509976.05313000001</v>
      </c>
      <c r="R4961">
        <v>522186.74592999998</v>
      </c>
      <c r="S4961">
        <v>533549.32692000002</v>
      </c>
      <c r="T4961">
        <v>547895.23496999999</v>
      </c>
      <c r="U4961">
        <v>571833.94493</v>
      </c>
      <c r="V4961">
        <v>593090.09125000006</v>
      </c>
      <c r="W4961">
        <v>602194.07238000003</v>
      </c>
      <c r="X4961">
        <v>621369.82013999997</v>
      </c>
      <c r="Y4961">
        <v>656434.46103999997</v>
      </c>
    </row>
    <row r="4962" spans="1:44" x14ac:dyDescent="0.25">
      <c r="A4962" t="str">
        <f t="shared" si="77"/>
        <v>MurauGesamteinkommenNettobezüge Gesamt</v>
      </c>
      <c r="B4962">
        <v>4961</v>
      </c>
      <c r="C4962">
        <v>614</v>
      </c>
      <c r="D4962" t="s">
        <v>243</v>
      </c>
      <c r="E4962" t="s">
        <v>45</v>
      </c>
      <c r="F4962" t="s">
        <v>64</v>
      </c>
      <c r="G4962">
        <v>269343.82192000002</v>
      </c>
      <c r="H4962">
        <v>281150.73543</v>
      </c>
      <c r="I4962">
        <v>294123.39571999997</v>
      </c>
      <c r="J4962">
        <v>308729.62462000002</v>
      </c>
      <c r="K4962">
        <v>323724.12504999997</v>
      </c>
      <c r="L4962">
        <v>335290.25696000003</v>
      </c>
      <c r="M4962">
        <v>350419.48508000001</v>
      </c>
      <c r="N4962">
        <v>359274.64759000001</v>
      </c>
      <c r="O4962">
        <v>369267.98387</v>
      </c>
      <c r="P4962">
        <v>372713.82202000002</v>
      </c>
      <c r="Q4962">
        <v>378963.39698000002</v>
      </c>
      <c r="R4962">
        <v>385791.97937000002</v>
      </c>
      <c r="S4962">
        <v>405279.16213000001</v>
      </c>
      <c r="T4962">
        <v>414827.15659000003</v>
      </c>
      <c r="U4962">
        <v>430659.41145999997</v>
      </c>
      <c r="V4962">
        <v>447322.52903999999</v>
      </c>
      <c r="W4962">
        <v>459156.42449</v>
      </c>
      <c r="X4962">
        <v>471207.93135999999</v>
      </c>
      <c r="Y4962">
        <v>499191.27074000001</v>
      </c>
    </row>
    <row r="4963" spans="1:44" x14ac:dyDescent="0.25">
      <c r="A4963" t="str">
        <f t="shared" si="77"/>
        <v>MurauGründungsintensitätin % der aktiven Wirtschaftskammermitglieder</v>
      </c>
      <c r="B4963">
        <v>4962</v>
      </c>
      <c r="C4963">
        <v>614</v>
      </c>
      <c r="D4963" t="s">
        <v>243</v>
      </c>
      <c r="E4963" t="s">
        <v>40</v>
      </c>
      <c r="F4963" t="s">
        <v>52</v>
      </c>
      <c r="G4963">
        <v>6.9259962049335897</v>
      </c>
      <c r="H4963">
        <v>8.8616087308216205</v>
      </c>
      <c r="I4963">
        <v>6.0735347940429598</v>
      </c>
      <c r="J4963">
        <v>6.5146873067133901</v>
      </c>
      <c r="K4963">
        <v>7.3560080111941497</v>
      </c>
      <c r="L4963">
        <v>5.7727572016648203</v>
      </c>
      <c r="M4963">
        <v>8.0510945764045196</v>
      </c>
      <c r="N4963">
        <v>6.6278562552118698</v>
      </c>
      <c r="O4963">
        <v>6.3427872491542603</v>
      </c>
      <c r="P4963">
        <v>7.8389049066209502</v>
      </c>
      <c r="Q4963">
        <v>6.8687868493307596</v>
      </c>
      <c r="R4963">
        <v>7.8951532850915704</v>
      </c>
      <c r="S4963">
        <v>7.7812750980299503</v>
      </c>
      <c r="T4963">
        <v>7.4754038182947902</v>
      </c>
      <c r="U4963">
        <v>7.87256469085722</v>
      </c>
      <c r="V4963">
        <v>7.0625</v>
      </c>
      <c r="W4963">
        <v>6.6457680250783699</v>
      </c>
      <c r="X4963">
        <v>5.6965944272445803</v>
      </c>
      <c r="Y4963">
        <v>6.3423645320197002</v>
      </c>
      <c r="Z4963">
        <v>7.2560975609756104</v>
      </c>
      <c r="AA4963">
        <v>6.1212477928193101</v>
      </c>
      <c r="AB4963">
        <v>8.5106382978723403</v>
      </c>
    </row>
    <row r="4964" spans="1:44" x14ac:dyDescent="0.25">
      <c r="A4964" t="str">
        <f t="shared" si="77"/>
        <v>MurauGründungsintensitätje 1.000 Einwohner</v>
      </c>
      <c r="B4964">
        <v>4963</v>
      </c>
      <c r="C4964">
        <v>614</v>
      </c>
      <c r="D4964" t="s">
        <v>243</v>
      </c>
      <c r="E4964" t="s">
        <v>40</v>
      </c>
      <c r="F4964" t="s">
        <v>53</v>
      </c>
      <c r="G4964">
        <v>2.3321938596210998</v>
      </c>
      <c r="H4964">
        <v>3.0614494840433699</v>
      </c>
      <c r="I4964">
        <v>2.1712305660920501</v>
      </c>
      <c r="J4964">
        <v>2.3437490131135599</v>
      </c>
      <c r="K4964">
        <v>2.7774897505393801</v>
      </c>
      <c r="L4964">
        <v>2.2337953204982401</v>
      </c>
      <c r="M4964">
        <v>3.1997289923792702</v>
      </c>
      <c r="N4964">
        <v>2.7793663020918</v>
      </c>
      <c r="O4964">
        <v>2.7649035449277899</v>
      </c>
      <c r="P4964">
        <v>3.4950870785994299</v>
      </c>
      <c r="Q4964">
        <v>3.2170207900246202</v>
      </c>
      <c r="R4964">
        <v>3.8658668941479499</v>
      </c>
      <c r="S4964">
        <v>3.96373929837016</v>
      </c>
      <c r="T4964">
        <v>3.9909053027821599</v>
      </c>
      <c r="U4964">
        <v>4.3397547520928299</v>
      </c>
      <c r="V4964">
        <v>4.01221417412299</v>
      </c>
      <c r="W4964">
        <v>3.79669758945521</v>
      </c>
      <c r="X4964">
        <v>3.3262229292454499</v>
      </c>
      <c r="Y4964">
        <v>3.7396071597138998</v>
      </c>
      <c r="Z4964">
        <v>4.3353127618492504</v>
      </c>
      <c r="AA4964">
        <v>3.8162336709232401</v>
      </c>
      <c r="AB4964">
        <v>5.4184667203631802</v>
      </c>
    </row>
    <row r="4965" spans="1:44" x14ac:dyDescent="0.25">
      <c r="A4965" t="str">
        <f t="shared" si="77"/>
        <v>MurauKammermitgliedschaftenAktiv</v>
      </c>
      <c r="B4965">
        <v>4964</v>
      </c>
      <c r="C4965">
        <v>614</v>
      </c>
      <c r="D4965" t="s">
        <v>243</v>
      </c>
      <c r="E4965" t="s">
        <v>39</v>
      </c>
      <c r="F4965" t="s">
        <v>50</v>
      </c>
      <c r="G4965">
        <v>1054</v>
      </c>
      <c r="H4965">
        <v>1070</v>
      </c>
      <c r="I4965">
        <v>1102</v>
      </c>
      <c r="J4965">
        <v>1103</v>
      </c>
      <c r="K4965">
        <v>1152</v>
      </c>
      <c r="L4965">
        <v>1177</v>
      </c>
      <c r="M4965">
        <v>1199</v>
      </c>
      <c r="N4965">
        <v>1252</v>
      </c>
      <c r="O4965">
        <v>1280</v>
      </c>
      <c r="P4965">
        <v>1291</v>
      </c>
      <c r="Q4965">
        <v>1302</v>
      </c>
      <c r="R4965">
        <v>1312</v>
      </c>
      <c r="S4965">
        <v>1355</v>
      </c>
      <c r="T4965">
        <v>1366</v>
      </c>
      <c r="U4965">
        <v>1422</v>
      </c>
      <c r="V4965">
        <v>1417</v>
      </c>
      <c r="W4965">
        <v>1481</v>
      </c>
      <c r="X4965">
        <v>1464</v>
      </c>
      <c r="Y4965">
        <v>1529</v>
      </c>
      <c r="Z4965">
        <v>1521</v>
      </c>
      <c r="AA4965">
        <v>1557</v>
      </c>
      <c r="AB4965">
        <v>1565</v>
      </c>
      <c r="AC4965">
        <v>1600</v>
      </c>
      <c r="AD4965">
        <v>1600</v>
      </c>
      <c r="AE4965">
        <v>1598</v>
      </c>
      <c r="AF4965">
        <v>1595</v>
      </c>
      <c r="AG4965">
        <v>1634</v>
      </c>
      <c r="AH4965">
        <v>1615</v>
      </c>
      <c r="AI4965">
        <v>1650</v>
      </c>
      <c r="AJ4965">
        <v>1624</v>
      </c>
      <c r="AK4965">
        <v>1645</v>
      </c>
      <c r="AL4965">
        <v>1640</v>
      </c>
      <c r="AM4965">
        <v>1719</v>
      </c>
      <c r="AN4965">
        <v>1699</v>
      </c>
      <c r="AO4965">
        <v>1747</v>
      </c>
      <c r="AP4965">
        <v>1739</v>
      </c>
      <c r="AQ4965">
        <v>1791</v>
      </c>
      <c r="AR4965">
        <v>1783</v>
      </c>
    </row>
    <row r="4966" spans="1:44" x14ac:dyDescent="0.25">
      <c r="A4966" t="str">
        <f t="shared" si="77"/>
        <v>MurauKammermitgliedschaftenInsgesamt</v>
      </c>
      <c r="B4966">
        <v>4965</v>
      </c>
      <c r="C4966">
        <v>614</v>
      </c>
      <c r="D4966" t="s">
        <v>243</v>
      </c>
      <c r="E4966" t="s">
        <v>39</v>
      </c>
      <c r="F4966" t="s">
        <v>48</v>
      </c>
      <c r="G4966">
        <v>1269</v>
      </c>
      <c r="H4966">
        <v>1305</v>
      </c>
      <c r="I4966">
        <v>1347</v>
      </c>
      <c r="J4966">
        <v>1372</v>
      </c>
      <c r="K4966">
        <v>1417</v>
      </c>
      <c r="L4966">
        <v>1435</v>
      </c>
      <c r="M4966">
        <v>1451</v>
      </c>
      <c r="N4966">
        <v>1496</v>
      </c>
      <c r="O4966">
        <v>1513</v>
      </c>
      <c r="P4966">
        <v>1541</v>
      </c>
      <c r="Q4966">
        <v>1543</v>
      </c>
      <c r="R4966">
        <v>1571</v>
      </c>
      <c r="S4966">
        <v>1600</v>
      </c>
      <c r="T4966">
        <v>1634</v>
      </c>
      <c r="U4966">
        <v>1672</v>
      </c>
      <c r="V4966">
        <v>1685</v>
      </c>
      <c r="W4966">
        <v>1738</v>
      </c>
      <c r="X4966">
        <v>1746</v>
      </c>
      <c r="Y4966">
        <v>1784</v>
      </c>
      <c r="Z4966">
        <v>1803</v>
      </c>
      <c r="AA4966">
        <v>1819</v>
      </c>
      <c r="AB4966">
        <v>1865</v>
      </c>
      <c r="AC4966">
        <v>1887</v>
      </c>
      <c r="AD4966">
        <v>1907</v>
      </c>
      <c r="AE4966">
        <v>1899</v>
      </c>
      <c r="AF4966">
        <v>1903</v>
      </c>
      <c r="AG4966">
        <v>1921</v>
      </c>
      <c r="AH4966">
        <v>1943</v>
      </c>
      <c r="AI4966">
        <v>1950</v>
      </c>
      <c r="AJ4966">
        <v>1949</v>
      </c>
      <c r="AK4966">
        <v>1982</v>
      </c>
      <c r="AL4966">
        <v>1991</v>
      </c>
      <c r="AM4966">
        <v>2030</v>
      </c>
      <c r="AN4966">
        <v>2031</v>
      </c>
      <c r="AO4966">
        <v>2040</v>
      </c>
      <c r="AP4966">
        <v>2045</v>
      </c>
      <c r="AQ4966">
        <v>2096</v>
      </c>
      <c r="AR4966">
        <v>2116</v>
      </c>
    </row>
    <row r="4967" spans="1:44" x14ac:dyDescent="0.25">
      <c r="A4967" t="str">
        <f t="shared" si="77"/>
        <v>MurauKammermitgliedschaftenRuhend</v>
      </c>
      <c r="B4967">
        <v>4966</v>
      </c>
      <c r="C4967">
        <v>614</v>
      </c>
      <c r="D4967" t="s">
        <v>243</v>
      </c>
      <c r="E4967" t="s">
        <v>39</v>
      </c>
      <c r="F4967" t="s">
        <v>51</v>
      </c>
      <c r="G4967">
        <v>215</v>
      </c>
      <c r="H4967">
        <v>235</v>
      </c>
      <c r="I4967">
        <v>245</v>
      </c>
      <c r="J4967">
        <v>269</v>
      </c>
      <c r="K4967">
        <v>265</v>
      </c>
      <c r="L4967">
        <v>258</v>
      </c>
      <c r="M4967">
        <v>252</v>
      </c>
      <c r="N4967">
        <v>244</v>
      </c>
      <c r="O4967">
        <v>233</v>
      </c>
      <c r="P4967">
        <v>250</v>
      </c>
      <c r="Q4967">
        <v>241</v>
      </c>
      <c r="R4967">
        <v>259</v>
      </c>
      <c r="S4967">
        <v>245</v>
      </c>
      <c r="T4967">
        <v>268</v>
      </c>
      <c r="U4967">
        <v>250</v>
      </c>
      <c r="V4967">
        <v>268</v>
      </c>
      <c r="W4967">
        <v>257</v>
      </c>
      <c r="X4967">
        <v>282</v>
      </c>
      <c r="Y4967">
        <v>255</v>
      </c>
      <c r="Z4967">
        <v>282</v>
      </c>
      <c r="AA4967">
        <v>262</v>
      </c>
      <c r="AB4967">
        <v>300</v>
      </c>
      <c r="AC4967">
        <v>287</v>
      </c>
      <c r="AD4967">
        <v>307</v>
      </c>
      <c r="AE4967">
        <v>301</v>
      </c>
      <c r="AF4967">
        <v>308</v>
      </c>
      <c r="AG4967">
        <v>287</v>
      </c>
      <c r="AH4967">
        <v>328</v>
      </c>
      <c r="AI4967">
        <v>300</v>
      </c>
      <c r="AJ4967">
        <v>325</v>
      </c>
      <c r="AK4967">
        <v>337</v>
      </c>
      <c r="AL4967">
        <v>351</v>
      </c>
      <c r="AM4967">
        <v>311</v>
      </c>
      <c r="AN4967">
        <v>332</v>
      </c>
      <c r="AO4967">
        <v>293</v>
      </c>
      <c r="AP4967">
        <v>306</v>
      </c>
      <c r="AQ4967">
        <v>305</v>
      </c>
      <c r="AR4967">
        <v>333</v>
      </c>
    </row>
    <row r="4968" spans="1:44" x14ac:dyDescent="0.25">
      <c r="A4968" t="str">
        <f t="shared" si="77"/>
        <v>MurauLehrlinge1. Lehrjahr, männlich</v>
      </c>
      <c r="B4968">
        <v>4967</v>
      </c>
      <c r="C4968">
        <v>614</v>
      </c>
      <c r="D4968" t="s">
        <v>243</v>
      </c>
      <c r="E4968" t="s">
        <v>46</v>
      </c>
      <c r="F4968" t="s">
        <v>65</v>
      </c>
      <c r="G4968">
        <v>80</v>
      </c>
      <c r="H4968">
        <v>70</v>
      </c>
      <c r="I4968">
        <v>101</v>
      </c>
      <c r="J4968">
        <v>82</v>
      </c>
      <c r="K4968">
        <v>78</v>
      </c>
      <c r="L4968">
        <v>82</v>
      </c>
      <c r="M4968">
        <v>87</v>
      </c>
      <c r="N4968">
        <v>83</v>
      </c>
      <c r="O4968">
        <v>72</v>
      </c>
      <c r="P4968">
        <v>79</v>
      </c>
      <c r="Q4968">
        <v>80</v>
      </c>
      <c r="R4968">
        <v>70</v>
      </c>
      <c r="S4968">
        <v>66</v>
      </c>
      <c r="T4968">
        <v>56</v>
      </c>
      <c r="U4968">
        <v>58</v>
      </c>
      <c r="V4968">
        <v>58</v>
      </c>
      <c r="W4968">
        <v>66</v>
      </c>
      <c r="X4968">
        <v>58</v>
      </c>
      <c r="Y4968">
        <v>77</v>
      </c>
      <c r="Z4968">
        <v>72</v>
      </c>
      <c r="AA4968">
        <v>47</v>
      </c>
      <c r="AB4968">
        <v>49</v>
      </c>
    </row>
    <row r="4969" spans="1:44" x14ac:dyDescent="0.25">
      <c r="A4969" t="str">
        <f t="shared" si="77"/>
        <v>MurauLehrlinge1. Lehrjahr, weiblich</v>
      </c>
      <c r="B4969">
        <v>4968</v>
      </c>
      <c r="C4969">
        <v>614</v>
      </c>
      <c r="D4969" t="s">
        <v>243</v>
      </c>
      <c r="E4969" t="s">
        <v>46</v>
      </c>
      <c r="F4969" t="s">
        <v>66</v>
      </c>
      <c r="G4969">
        <v>39</v>
      </c>
      <c r="H4969">
        <v>47</v>
      </c>
      <c r="I4969">
        <v>38</v>
      </c>
      <c r="J4969">
        <v>30</v>
      </c>
      <c r="K4969">
        <v>39</v>
      </c>
      <c r="L4969">
        <v>41</v>
      </c>
      <c r="M4969">
        <v>41</v>
      </c>
      <c r="N4969">
        <v>33</v>
      </c>
      <c r="O4969">
        <v>43</v>
      </c>
      <c r="P4969">
        <v>26</v>
      </c>
      <c r="Q4969">
        <v>39</v>
      </c>
      <c r="R4969">
        <v>34</v>
      </c>
      <c r="S4969">
        <v>21</v>
      </c>
      <c r="T4969">
        <v>23</v>
      </c>
      <c r="U4969">
        <v>29</v>
      </c>
      <c r="V4969">
        <v>18</v>
      </c>
      <c r="W4969">
        <v>13</v>
      </c>
      <c r="X4969">
        <v>26</v>
      </c>
      <c r="Y4969">
        <v>23</v>
      </c>
      <c r="Z4969">
        <v>21</v>
      </c>
      <c r="AA4969">
        <v>19</v>
      </c>
      <c r="AB4969">
        <v>16</v>
      </c>
    </row>
    <row r="4970" spans="1:44" x14ac:dyDescent="0.25">
      <c r="A4970" t="str">
        <f t="shared" si="77"/>
        <v>MurauLehrlinge2. Lehrjahr, männlich</v>
      </c>
      <c r="B4970">
        <v>4969</v>
      </c>
      <c r="C4970">
        <v>614</v>
      </c>
      <c r="D4970" t="s">
        <v>243</v>
      </c>
      <c r="E4970" t="s">
        <v>46</v>
      </c>
      <c r="F4970" t="s">
        <v>67</v>
      </c>
      <c r="G4970">
        <v>89</v>
      </c>
      <c r="H4970">
        <v>78</v>
      </c>
      <c r="I4970">
        <v>75</v>
      </c>
      <c r="J4970">
        <v>101</v>
      </c>
      <c r="K4970">
        <v>88</v>
      </c>
      <c r="L4970">
        <v>78</v>
      </c>
      <c r="M4970">
        <v>85</v>
      </c>
      <c r="N4970">
        <v>89</v>
      </c>
      <c r="O4970">
        <v>87</v>
      </c>
      <c r="P4970">
        <v>70</v>
      </c>
      <c r="Q4970">
        <v>78</v>
      </c>
      <c r="R4970">
        <v>80</v>
      </c>
      <c r="S4970">
        <v>69</v>
      </c>
      <c r="T4970">
        <v>59</v>
      </c>
      <c r="U4970">
        <v>60</v>
      </c>
      <c r="V4970">
        <v>57</v>
      </c>
      <c r="W4970">
        <v>55</v>
      </c>
      <c r="X4970">
        <v>65</v>
      </c>
      <c r="Y4970">
        <v>62</v>
      </c>
      <c r="Z4970">
        <v>79</v>
      </c>
      <c r="AA4970">
        <v>76</v>
      </c>
      <c r="AB4970">
        <v>52</v>
      </c>
    </row>
    <row r="4971" spans="1:44" x14ac:dyDescent="0.25">
      <c r="A4971" t="str">
        <f t="shared" si="77"/>
        <v>MurauLehrlinge2. Lehrjahr, weiblich</v>
      </c>
      <c r="B4971">
        <v>4970</v>
      </c>
      <c r="C4971">
        <v>614</v>
      </c>
      <c r="D4971" t="s">
        <v>243</v>
      </c>
      <c r="E4971" t="s">
        <v>46</v>
      </c>
      <c r="F4971" t="s">
        <v>68</v>
      </c>
      <c r="G4971">
        <v>35</v>
      </c>
      <c r="H4971">
        <v>36</v>
      </c>
      <c r="I4971">
        <v>47</v>
      </c>
      <c r="J4971">
        <v>42</v>
      </c>
      <c r="K4971">
        <v>39</v>
      </c>
      <c r="L4971">
        <v>41</v>
      </c>
      <c r="M4971">
        <v>44</v>
      </c>
      <c r="N4971">
        <v>34</v>
      </c>
      <c r="O4971">
        <v>29</v>
      </c>
      <c r="P4971">
        <v>44</v>
      </c>
      <c r="Q4971">
        <v>23</v>
      </c>
      <c r="R4971">
        <v>36</v>
      </c>
      <c r="S4971">
        <v>30</v>
      </c>
      <c r="T4971">
        <v>21</v>
      </c>
      <c r="U4971">
        <v>22</v>
      </c>
      <c r="V4971">
        <v>28</v>
      </c>
      <c r="W4971">
        <v>23</v>
      </c>
      <c r="X4971">
        <v>15</v>
      </c>
      <c r="Y4971">
        <v>25</v>
      </c>
      <c r="Z4971">
        <v>21</v>
      </c>
      <c r="AA4971">
        <v>21</v>
      </c>
      <c r="AB4971">
        <v>16</v>
      </c>
    </row>
    <row r="4972" spans="1:44" x14ac:dyDescent="0.25">
      <c r="A4972" t="str">
        <f t="shared" si="77"/>
        <v>MurauLehrlinge3. Lehrjahr, männlich</v>
      </c>
      <c r="B4972">
        <v>4971</v>
      </c>
      <c r="C4972">
        <v>614</v>
      </c>
      <c r="D4972" t="s">
        <v>243</v>
      </c>
      <c r="E4972" t="s">
        <v>46</v>
      </c>
      <c r="F4972" t="s">
        <v>69</v>
      </c>
      <c r="G4972">
        <v>90</v>
      </c>
      <c r="H4972">
        <v>83</v>
      </c>
      <c r="I4972">
        <v>87</v>
      </c>
      <c r="J4972">
        <v>77</v>
      </c>
      <c r="K4972">
        <v>101</v>
      </c>
      <c r="L4972">
        <v>83</v>
      </c>
      <c r="M4972">
        <v>79</v>
      </c>
      <c r="N4972">
        <v>89</v>
      </c>
      <c r="O4972">
        <v>89</v>
      </c>
      <c r="P4972">
        <v>84</v>
      </c>
      <c r="Q4972">
        <v>69</v>
      </c>
      <c r="R4972">
        <v>77</v>
      </c>
      <c r="S4972">
        <v>77</v>
      </c>
      <c r="T4972">
        <v>64</v>
      </c>
      <c r="U4972">
        <v>58</v>
      </c>
      <c r="V4972">
        <v>57</v>
      </c>
      <c r="W4972">
        <v>53</v>
      </c>
      <c r="X4972">
        <v>52</v>
      </c>
      <c r="Y4972">
        <v>62</v>
      </c>
      <c r="Z4972">
        <v>57</v>
      </c>
      <c r="AA4972">
        <v>72</v>
      </c>
      <c r="AB4972">
        <v>74</v>
      </c>
    </row>
    <row r="4973" spans="1:44" x14ac:dyDescent="0.25">
      <c r="A4973" t="str">
        <f t="shared" si="77"/>
        <v>MurauLehrlinge3. Lehrjahr, weiblich</v>
      </c>
      <c r="B4973">
        <v>4972</v>
      </c>
      <c r="C4973">
        <v>614</v>
      </c>
      <c r="D4973" t="s">
        <v>243</v>
      </c>
      <c r="E4973" t="s">
        <v>46</v>
      </c>
      <c r="F4973" t="s">
        <v>70</v>
      </c>
      <c r="G4973">
        <v>31</v>
      </c>
      <c r="H4973">
        <v>34</v>
      </c>
      <c r="I4973">
        <v>33</v>
      </c>
      <c r="J4973">
        <v>35</v>
      </c>
      <c r="K4973">
        <v>40</v>
      </c>
      <c r="L4973">
        <v>34</v>
      </c>
      <c r="M4973">
        <v>40</v>
      </c>
      <c r="N4973">
        <v>40</v>
      </c>
      <c r="O4973">
        <v>34</v>
      </c>
      <c r="P4973">
        <v>24</v>
      </c>
      <c r="Q4973">
        <v>40</v>
      </c>
      <c r="R4973">
        <v>20</v>
      </c>
      <c r="S4973">
        <v>33</v>
      </c>
      <c r="T4973">
        <v>29</v>
      </c>
      <c r="U4973">
        <v>21</v>
      </c>
      <c r="V4973">
        <v>20</v>
      </c>
      <c r="W4973">
        <v>24</v>
      </c>
      <c r="X4973">
        <v>21</v>
      </c>
      <c r="Y4973">
        <v>14</v>
      </c>
      <c r="Z4973">
        <v>21</v>
      </c>
      <c r="AA4973">
        <v>17</v>
      </c>
      <c r="AB4973">
        <v>19</v>
      </c>
    </row>
    <row r="4974" spans="1:44" x14ac:dyDescent="0.25">
      <c r="A4974" t="str">
        <f t="shared" si="77"/>
        <v>MurauLehrlinge4. Lehrjahr, männlich</v>
      </c>
      <c r="B4974">
        <v>4973</v>
      </c>
      <c r="C4974">
        <v>614</v>
      </c>
      <c r="D4974" t="s">
        <v>243</v>
      </c>
      <c r="E4974" t="s">
        <v>46</v>
      </c>
      <c r="F4974" t="s">
        <v>71</v>
      </c>
      <c r="G4974">
        <v>25</v>
      </c>
      <c r="H4974">
        <v>27</v>
      </c>
      <c r="I4974">
        <v>24</v>
      </c>
      <c r="J4974">
        <v>27</v>
      </c>
      <c r="K4974">
        <v>29</v>
      </c>
      <c r="L4974">
        <v>29</v>
      </c>
      <c r="M4974">
        <v>24</v>
      </c>
      <c r="N4974">
        <v>23</v>
      </c>
      <c r="O4974">
        <v>29</v>
      </c>
      <c r="P4974">
        <v>30</v>
      </c>
      <c r="Q4974">
        <v>34</v>
      </c>
      <c r="R4974">
        <v>30</v>
      </c>
      <c r="S4974">
        <v>34</v>
      </c>
      <c r="T4974">
        <v>33</v>
      </c>
      <c r="U4974">
        <v>23</v>
      </c>
      <c r="V4974">
        <v>25</v>
      </c>
      <c r="W4974">
        <v>27</v>
      </c>
      <c r="X4974">
        <v>22</v>
      </c>
      <c r="Y4974">
        <v>25</v>
      </c>
      <c r="Z4974">
        <v>31</v>
      </c>
      <c r="AA4974">
        <v>30</v>
      </c>
      <c r="AB4974">
        <v>42</v>
      </c>
    </row>
    <row r="4975" spans="1:44" x14ac:dyDescent="0.25">
      <c r="A4975" t="str">
        <f t="shared" si="77"/>
        <v>MurauLehrlinge4. Lehrjahr, weiblich</v>
      </c>
      <c r="B4975">
        <v>4974</v>
      </c>
      <c r="C4975">
        <v>614</v>
      </c>
      <c r="D4975" t="s">
        <v>243</v>
      </c>
      <c r="E4975" t="s">
        <v>46</v>
      </c>
      <c r="F4975" t="s">
        <v>72</v>
      </c>
      <c r="G4975">
        <v>7</v>
      </c>
      <c r="H4975">
        <v>4</v>
      </c>
      <c r="I4975">
        <v>4</v>
      </c>
      <c r="K4975">
        <v>3</v>
      </c>
      <c r="L4975">
        <v>4</v>
      </c>
      <c r="M4975">
        <v>7</v>
      </c>
      <c r="N4975">
        <v>4</v>
      </c>
      <c r="O4975">
        <v>3</v>
      </c>
      <c r="P4975">
        <v>5</v>
      </c>
      <c r="Q4975">
        <v>4</v>
      </c>
      <c r="R4975">
        <v>2</v>
      </c>
      <c r="S4975">
        <v>2</v>
      </c>
      <c r="T4975">
        <v>1</v>
      </c>
      <c r="U4975">
        <v>3</v>
      </c>
      <c r="V4975">
        <v>1</v>
      </c>
      <c r="W4975">
        <v>1</v>
      </c>
      <c r="Y4975">
        <v>2</v>
      </c>
      <c r="Z4975">
        <v>1</v>
      </c>
      <c r="AA4975">
        <v>2</v>
      </c>
      <c r="AB4975">
        <v>1</v>
      </c>
    </row>
    <row r="4976" spans="1:44" x14ac:dyDescent="0.25">
      <c r="A4976" t="str">
        <f t="shared" si="77"/>
        <v>MurauLehrlingeFrauen</v>
      </c>
      <c r="B4976">
        <v>4975</v>
      </c>
      <c r="C4976">
        <v>614</v>
      </c>
      <c r="D4976" t="s">
        <v>243</v>
      </c>
      <c r="E4976" t="s">
        <v>46</v>
      </c>
      <c r="F4976" t="s">
        <v>47</v>
      </c>
      <c r="G4976">
        <v>112</v>
      </c>
      <c r="H4976">
        <v>121</v>
      </c>
      <c r="I4976">
        <v>122</v>
      </c>
      <c r="J4976">
        <v>107</v>
      </c>
      <c r="K4976">
        <v>121</v>
      </c>
      <c r="L4976">
        <v>120</v>
      </c>
      <c r="M4976">
        <v>132</v>
      </c>
      <c r="N4976">
        <v>111</v>
      </c>
      <c r="O4976">
        <v>109</v>
      </c>
      <c r="P4976">
        <v>99</v>
      </c>
      <c r="Q4976">
        <v>106</v>
      </c>
      <c r="R4976">
        <v>92</v>
      </c>
      <c r="S4976">
        <v>86</v>
      </c>
      <c r="T4976">
        <v>74</v>
      </c>
      <c r="U4976">
        <v>75</v>
      </c>
      <c r="V4976">
        <v>67</v>
      </c>
      <c r="W4976">
        <v>61</v>
      </c>
      <c r="X4976">
        <v>62</v>
      </c>
      <c r="Y4976">
        <v>64</v>
      </c>
      <c r="Z4976">
        <v>64</v>
      </c>
      <c r="AA4976">
        <v>59</v>
      </c>
      <c r="AB4976">
        <v>52</v>
      </c>
    </row>
    <row r="4977" spans="1:28" x14ac:dyDescent="0.25">
      <c r="A4977" t="str">
        <f t="shared" si="77"/>
        <v>MurauLehrlingeInsgesamt</v>
      </c>
      <c r="B4977">
        <v>4976</v>
      </c>
      <c r="C4977">
        <v>614</v>
      </c>
      <c r="D4977" t="s">
        <v>243</v>
      </c>
      <c r="E4977" t="s">
        <v>46</v>
      </c>
      <c r="F4977" t="s">
        <v>48</v>
      </c>
      <c r="G4977">
        <v>396</v>
      </c>
      <c r="H4977">
        <v>379</v>
      </c>
      <c r="I4977">
        <v>409</v>
      </c>
      <c r="J4977">
        <v>394</v>
      </c>
      <c r="K4977">
        <v>417</v>
      </c>
      <c r="L4977">
        <v>392</v>
      </c>
      <c r="M4977">
        <v>407</v>
      </c>
      <c r="N4977">
        <v>395</v>
      </c>
      <c r="O4977">
        <v>386</v>
      </c>
      <c r="P4977">
        <v>362</v>
      </c>
      <c r="Q4977">
        <v>367</v>
      </c>
      <c r="R4977">
        <v>349</v>
      </c>
      <c r="S4977">
        <v>332</v>
      </c>
      <c r="T4977">
        <v>286</v>
      </c>
      <c r="U4977">
        <v>274</v>
      </c>
      <c r="V4977">
        <v>264</v>
      </c>
      <c r="W4977">
        <v>262</v>
      </c>
      <c r="X4977">
        <v>259</v>
      </c>
      <c r="Y4977">
        <v>290</v>
      </c>
      <c r="Z4977">
        <v>303</v>
      </c>
      <c r="AA4977">
        <v>284</v>
      </c>
      <c r="AB4977">
        <v>269</v>
      </c>
    </row>
    <row r="4978" spans="1:28" x14ac:dyDescent="0.25">
      <c r="A4978" t="str">
        <f t="shared" si="77"/>
        <v>MurauLehrlingeMänner</v>
      </c>
      <c r="B4978">
        <v>4977</v>
      </c>
      <c r="C4978">
        <v>614</v>
      </c>
      <c r="D4978" t="s">
        <v>243</v>
      </c>
      <c r="E4978" t="s">
        <v>46</v>
      </c>
      <c r="F4978" t="s">
        <v>49</v>
      </c>
      <c r="G4978">
        <v>284</v>
      </c>
      <c r="H4978">
        <v>258</v>
      </c>
      <c r="I4978">
        <v>287</v>
      </c>
      <c r="J4978">
        <v>287</v>
      </c>
      <c r="K4978">
        <v>296</v>
      </c>
      <c r="L4978">
        <v>272</v>
      </c>
      <c r="M4978">
        <v>275</v>
      </c>
      <c r="N4978">
        <v>284</v>
      </c>
      <c r="O4978">
        <v>277</v>
      </c>
      <c r="P4978">
        <v>263</v>
      </c>
      <c r="Q4978">
        <v>261</v>
      </c>
      <c r="R4978">
        <v>257</v>
      </c>
      <c r="S4978">
        <v>246</v>
      </c>
      <c r="T4978">
        <v>212</v>
      </c>
      <c r="U4978">
        <v>199</v>
      </c>
      <c r="V4978">
        <v>197</v>
      </c>
      <c r="W4978">
        <v>201</v>
      </c>
      <c r="X4978">
        <v>197</v>
      </c>
      <c r="Y4978">
        <v>226</v>
      </c>
      <c r="Z4978">
        <v>239</v>
      </c>
      <c r="AA4978">
        <v>225</v>
      </c>
      <c r="AB4978">
        <v>217</v>
      </c>
    </row>
    <row r="4979" spans="1:28" x14ac:dyDescent="0.25">
      <c r="A4979" t="str">
        <f t="shared" si="77"/>
        <v>MurauNeugründungenInsgesamt</v>
      </c>
      <c r="B4979">
        <v>4978</v>
      </c>
      <c r="C4979">
        <v>614</v>
      </c>
      <c r="D4979" t="s">
        <v>243</v>
      </c>
      <c r="E4979" t="s">
        <v>41</v>
      </c>
      <c r="F4979" t="s">
        <v>48</v>
      </c>
      <c r="G4979">
        <v>73</v>
      </c>
      <c r="H4979">
        <v>94.819213419791396</v>
      </c>
      <c r="I4979">
        <v>66.930353430353406</v>
      </c>
      <c r="J4979">
        <v>71.8570009930487</v>
      </c>
      <c r="K4979">
        <v>84.741212288956604</v>
      </c>
      <c r="L4979">
        <v>67.945352263594998</v>
      </c>
      <c r="M4979">
        <v>96.532623971090104</v>
      </c>
      <c r="N4979">
        <v>82.980760315252695</v>
      </c>
      <c r="O4979">
        <v>81.885383386581495</v>
      </c>
      <c r="P4979">
        <v>102.84643237486701</v>
      </c>
      <c r="Q4979">
        <v>93.827628361858203</v>
      </c>
      <c r="R4979">
        <v>111.874322049748</v>
      </c>
      <c r="S4979">
        <v>113.917867435158</v>
      </c>
      <c r="T4979">
        <v>113.700892076264</v>
      </c>
      <c r="U4979">
        <v>123.20563741191501</v>
      </c>
      <c r="V4979">
        <v>113</v>
      </c>
      <c r="W4979">
        <v>106</v>
      </c>
      <c r="X4979">
        <v>92</v>
      </c>
      <c r="Y4979">
        <v>103</v>
      </c>
      <c r="Z4979">
        <v>119</v>
      </c>
      <c r="AA4979">
        <v>104</v>
      </c>
      <c r="AB4979">
        <v>148</v>
      </c>
    </row>
    <row r="4980" spans="1:28" x14ac:dyDescent="0.25">
      <c r="A4980" t="str">
        <f t="shared" si="77"/>
        <v>MurauPendler (Auspendler/-innen)Insgesamt</v>
      </c>
      <c r="B4980">
        <v>4979</v>
      </c>
      <c r="C4980">
        <v>614</v>
      </c>
      <c r="D4980" t="s">
        <v>243</v>
      </c>
      <c r="E4980" t="s">
        <v>459</v>
      </c>
      <c r="F4980" t="s">
        <v>48</v>
      </c>
      <c r="G4980">
        <v>8401</v>
      </c>
      <c r="H4980">
        <v>8521</v>
      </c>
      <c r="I4980">
        <v>8392</v>
      </c>
      <c r="J4980">
        <v>8443</v>
      </c>
      <c r="K4980">
        <v>8150</v>
      </c>
      <c r="L4980">
        <v>8099</v>
      </c>
      <c r="M4980">
        <v>8057</v>
      </c>
      <c r="N4980">
        <v>8138</v>
      </c>
      <c r="O4980">
        <v>8189</v>
      </c>
      <c r="P4980">
        <v>8152</v>
      </c>
      <c r="Q4980">
        <v>8139</v>
      </c>
      <c r="R4980">
        <v>8059</v>
      </c>
      <c r="S4980">
        <v>8098</v>
      </c>
    </row>
    <row r="4981" spans="1:28" x14ac:dyDescent="0.25">
      <c r="A4981" t="str">
        <f t="shared" si="77"/>
        <v>MurauPendler ins AuslandInsgesamt</v>
      </c>
      <c r="B4981">
        <v>4980</v>
      </c>
      <c r="C4981">
        <v>614</v>
      </c>
      <c r="D4981" t="s">
        <v>243</v>
      </c>
      <c r="E4981" t="s">
        <v>304</v>
      </c>
      <c r="F4981" t="s">
        <v>48</v>
      </c>
      <c r="G4981">
        <v>3</v>
      </c>
      <c r="H4981">
        <v>23</v>
      </c>
      <c r="I4981">
        <v>35</v>
      </c>
      <c r="J4981">
        <v>16</v>
      </c>
      <c r="K4981">
        <v>15</v>
      </c>
      <c r="L4981">
        <v>133</v>
      </c>
      <c r="M4981">
        <v>122</v>
      </c>
      <c r="N4981">
        <v>107</v>
      </c>
      <c r="O4981">
        <v>89</v>
      </c>
      <c r="P4981">
        <v>74</v>
      </c>
      <c r="Q4981">
        <v>90</v>
      </c>
      <c r="R4981">
        <v>15</v>
      </c>
      <c r="S4981">
        <v>70</v>
      </c>
    </row>
    <row r="4982" spans="1:28" x14ac:dyDescent="0.25">
      <c r="A4982" t="str">
        <f t="shared" si="77"/>
        <v>MurauPendler zw. BundesländernInsgesamt</v>
      </c>
      <c r="B4982">
        <v>4981</v>
      </c>
      <c r="C4982">
        <v>614</v>
      </c>
      <c r="D4982" t="s">
        <v>243</v>
      </c>
      <c r="E4982" t="s">
        <v>433</v>
      </c>
      <c r="F4982" t="s">
        <v>48</v>
      </c>
      <c r="G4982">
        <v>2705</v>
      </c>
      <c r="H4982">
        <v>2610</v>
      </c>
      <c r="I4982">
        <v>2618</v>
      </c>
      <c r="J4982">
        <v>2665</v>
      </c>
      <c r="K4982">
        <v>2518</v>
      </c>
      <c r="L4982">
        <v>2423</v>
      </c>
      <c r="M4982">
        <v>2399</v>
      </c>
      <c r="N4982">
        <v>2472</v>
      </c>
      <c r="O4982">
        <v>2504</v>
      </c>
      <c r="P4982">
        <v>2453</v>
      </c>
      <c r="Q4982">
        <v>2412</v>
      </c>
      <c r="R4982">
        <v>2452</v>
      </c>
      <c r="S4982">
        <v>2401</v>
      </c>
    </row>
    <row r="4983" spans="1:28" x14ac:dyDescent="0.25">
      <c r="A4983" t="str">
        <f t="shared" si="77"/>
        <v>MurauPendler zw. Gemeinden eines Pol. BezirkesInsgesamt</v>
      </c>
      <c r="B4983">
        <v>4982</v>
      </c>
      <c r="C4983">
        <v>614</v>
      </c>
      <c r="D4983" t="s">
        <v>243</v>
      </c>
      <c r="E4983" t="s">
        <v>305</v>
      </c>
      <c r="F4983" t="s">
        <v>48</v>
      </c>
      <c r="G4983">
        <v>4001</v>
      </c>
      <c r="H4983">
        <v>3186</v>
      </c>
      <c r="I4983">
        <v>3593</v>
      </c>
      <c r="J4983">
        <v>3448</v>
      </c>
      <c r="K4983">
        <v>3537</v>
      </c>
      <c r="L4983">
        <v>3534</v>
      </c>
      <c r="M4983">
        <v>3578</v>
      </c>
      <c r="N4983">
        <v>3668</v>
      </c>
      <c r="O4983">
        <v>3694</v>
      </c>
      <c r="P4983">
        <v>3652</v>
      </c>
      <c r="Q4983">
        <v>3674</v>
      </c>
      <c r="R4983">
        <v>3687</v>
      </c>
      <c r="S4983">
        <v>3779</v>
      </c>
    </row>
    <row r="4984" spans="1:28" x14ac:dyDescent="0.25">
      <c r="A4984" t="str">
        <f t="shared" si="77"/>
        <v>MurauPendler zw. Pol. Bez. des BundeslandesInsgesamt</v>
      </c>
      <c r="B4984">
        <v>4983</v>
      </c>
      <c r="C4984">
        <v>614</v>
      </c>
      <c r="D4984" t="s">
        <v>243</v>
      </c>
      <c r="E4984" t="s">
        <v>306</v>
      </c>
      <c r="F4984" t="s">
        <v>48</v>
      </c>
      <c r="G4984">
        <v>1692</v>
      </c>
      <c r="H4984">
        <v>2702</v>
      </c>
      <c r="I4984">
        <v>2146</v>
      </c>
      <c r="J4984">
        <v>2314</v>
      </c>
      <c r="K4984">
        <v>2080</v>
      </c>
      <c r="L4984">
        <v>2009</v>
      </c>
      <c r="M4984">
        <v>1958</v>
      </c>
      <c r="N4984">
        <v>1891</v>
      </c>
      <c r="O4984">
        <v>1902</v>
      </c>
      <c r="P4984">
        <v>1973</v>
      </c>
      <c r="Q4984">
        <v>1963</v>
      </c>
      <c r="R4984">
        <v>1905</v>
      </c>
      <c r="S4984">
        <v>1848</v>
      </c>
    </row>
    <row r="4985" spans="1:28" x14ac:dyDescent="0.25">
      <c r="A4985" t="str">
        <f t="shared" si="77"/>
        <v>MurauPensionisteneinkommenBrutto_Schnitt</v>
      </c>
      <c r="B4985">
        <v>4984</v>
      </c>
      <c r="C4985">
        <v>614</v>
      </c>
      <c r="D4985" t="s">
        <v>243</v>
      </c>
      <c r="E4985" t="s">
        <v>44</v>
      </c>
      <c r="F4985" t="s">
        <v>54</v>
      </c>
      <c r="G4985">
        <v>13968.752928611601</v>
      </c>
      <c r="H4985">
        <v>13796.856171134599</v>
      </c>
      <c r="I4985">
        <v>14329.5706732326</v>
      </c>
      <c r="J4985">
        <v>14653.8193931715</v>
      </c>
      <c r="K4985">
        <v>15285.004001323599</v>
      </c>
      <c r="L4985">
        <v>16141.726594514699</v>
      </c>
      <c r="M4985">
        <v>16648.395075178101</v>
      </c>
      <c r="N4985">
        <v>17056.962579630399</v>
      </c>
      <c r="O4985">
        <v>17223.724187830001</v>
      </c>
      <c r="P4985">
        <v>17763.2797185204</v>
      </c>
      <c r="Q4985">
        <v>18247.4185541275</v>
      </c>
      <c r="R4985">
        <v>18582.170887216202</v>
      </c>
      <c r="S4985">
        <v>19029.479264416001</v>
      </c>
      <c r="T4985">
        <v>19371.9238737745</v>
      </c>
      <c r="U4985">
        <v>19909.806515391199</v>
      </c>
      <c r="V4985">
        <v>20522.463260349399</v>
      </c>
      <c r="W4985">
        <v>22189.370770442201</v>
      </c>
      <c r="X4985">
        <v>22956.6577370948</v>
      </c>
      <c r="Y4985">
        <v>23817.377456296799</v>
      </c>
    </row>
    <row r="4986" spans="1:28" x14ac:dyDescent="0.25">
      <c r="A4986" t="str">
        <f t="shared" si="77"/>
        <v>MurauPensionisteneinkommenBruttobezüge 1000 EUR</v>
      </c>
      <c r="B4986">
        <v>4985</v>
      </c>
      <c r="C4986">
        <v>614</v>
      </c>
      <c r="D4986" t="s">
        <v>243</v>
      </c>
      <c r="E4986" t="s">
        <v>44</v>
      </c>
      <c r="F4986" t="s">
        <v>55</v>
      </c>
      <c r="G4986">
        <v>99401.645839999997</v>
      </c>
      <c r="H4986">
        <v>101903.57968</v>
      </c>
      <c r="I4986">
        <v>106210.77783000001</v>
      </c>
      <c r="J4986">
        <v>109874.33781</v>
      </c>
      <c r="K4986">
        <v>115478.20523000001</v>
      </c>
      <c r="L4986">
        <v>120062.16241</v>
      </c>
      <c r="M4986">
        <v>126228.13146</v>
      </c>
      <c r="N4986">
        <v>130127.56752</v>
      </c>
      <c r="O4986">
        <v>136997.50219</v>
      </c>
      <c r="P4986">
        <v>142621.37286</v>
      </c>
      <c r="Q4986">
        <v>147658.11094000001</v>
      </c>
      <c r="R4986">
        <v>150589.91287</v>
      </c>
      <c r="S4986">
        <v>154443.25370999999</v>
      </c>
      <c r="T4986">
        <v>158074.89881000001</v>
      </c>
      <c r="U4986">
        <v>163638.69975</v>
      </c>
      <c r="V4986">
        <v>171526.74793000001</v>
      </c>
      <c r="W4986">
        <v>183173.25571</v>
      </c>
      <c r="X4986">
        <v>191228.95895</v>
      </c>
      <c r="Y4986">
        <v>200280.32702999999</v>
      </c>
    </row>
    <row r="4987" spans="1:28" x14ac:dyDescent="0.25">
      <c r="A4987" t="str">
        <f t="shared" si="77"/>
        <v>MurauPensionisteneinkommenBruttobezüge Fälle</v>
      </c>
      <c r="B4987">
        <v>4986</v>
      </c>
      <c r="C4987">
        <v>614</v>
      </c>
      <c r="D4987" t="s">
        <v>243</v>
      </c>
      <c r="E4987" t="s">
        <v>44</v>
      </c>
      <c r="F4987" t="s">
        <v>56</v>
      </c>
      <c r="G4987">
        <v>7116</v>
      </c>
      <c r="H4987">
        <v>7386</v>
      </c>
      <c r="I4987">
        <v>7412</v>
      </c>
      <c r="J4987">
        <v>7498</v>
      </c>
      <c r="K4987">
        <v>7555</v>
      </c>
      <c r="L4987">
        <v>7438</v>
      </c>
      <c r="M4987">
        <v>7582</v>
      </c>
      <c r="N4987">
        <v>7629</v>
      </c>
      <c r="O4987">
        <v>7954</v>
      </c>
      <c r="P4987">
        <v>8029</v>
      </c>
      <c r="Q4987">
        <v>8092</v>
      </c>
      <c r="R4987">
        <v>8104</v>
      </c>
      <c r="S4987">
        <v>8116</v>
      </c>
      <c r="T4987">
        <v>8160</v>
      </c>
      <c r="U4987">
        <v>8219</v>
      </c>
      <c r="V4987">
        <v>8358</v>
      </c>
      <c r="W4987">
        <v>8255</v>
      </c>
      <c r="X4987">
        <v>8330</v>
      </c>
      <c r="Y4987">
        <v>8409</v>
      </c>
    </row>
    <row r="4988" spans="1:28" x14ac:dyDescent="0.25">
      <c r="A4988" t="str">
        <f t="shared" si="77"/>
        <v>MurauPensionisteneinkommenLohnsteuer 1000 EUR</v>
      </c>
      <c r="B4988">
        <v>4987</v>
      </c>
      <c r="C4988">
        <v>614</v>
      </c>
      <c r="D4988" t="s">
        <v>243</v>
      </c>
      <c r="E4988" t="s">
        <v>44</v>
      </c>
      <c r="F4988" t="s">
        <v>57</v>
      </c>
      <c r="G4988">
        <v>9157.3555899999992</v>
      </c>
      <c r="H4988">
        <v>8386.8253399999994</v>
      </c>
      <c r="I4988">
        <v>9182.5190899999998</v>
      </c>
      <c r="J4988">
        <v>9815.1834500000004</v>
      </c>
      <c r="K4988">
        <v>10905.075559999999</v>
      </c>
      <c r="L4988">
        <v>10180.62666</v>
      </c>
      <c r="M4988">
        <v>11406.65652</v>
      </c>
      <c r="N4988">
        <v>12451.57186</v>
      </c>
      <c r="O4988">
        <v>13790.879349999999</v>
      </c>
      <c r="P4988">
        <v>14773.785040000001</v>
      </c>
      <c r="Q4988">
        <v>15982.98221</v>
      </c>
      <c r="R4988">
        <v>16884.279979999999</v>
      </c>
      <c r="S4988">
        <v>14338.620860000001</v>
      </c>
      <c r="T4988">
        <v>15105.347169999999</v>
      </c>
      <c r="U4988">
        <v>16215.718339999999</v>
      </c>
      <c r="V4988">
        <v>17690.931280000001</v>
      </c>
      <c r="W4988">
        <v>17887.29163</v>
      </c>
      <c r="X4988">
        <v>19482.658769999998</v>
      </c>
      <c r="Y4988">
        <v>20112.892059999998</v>
      </c>
    </row>
    <row r="4989" spans="1:28" x14ac:dyDescent="0.25">
      <c r="A4989" t="str">
        <f t="shared" si="77"/>
        <v>MurauPensionisteneinkommenLohnsteuer Fälle</v>
      </c>
      <c r="B4989">
        <v>4988</v>
      </c>
      <c r="C4989">
        <v>614</v>
      </c>
      <c r="D4989" t="s">
        <v>243</v>
      </c>
      <c r="E4989" t="s">
        <v>44</v>
      </c>
      <c r="F4989" t="s">
        <v>58</v>
      </c>
      <c r="G4989">
        <v>3170</v>
      </c>
      <c r="H4989">
        <v>2958</v>
      </c>
      <c r="I4989">
        <v>3136</v>
      </c>
      <c r="J4989">
        <v>3449</v>
      </c>
      <c r="K4989">
        <v>3571</v>
      </c>
      <c r="L4989">
        <v>3398</v>
      </c>
      <c r="M4989">
        <v>3552</v>
      </c>
      <c r="N4989">
        <v>3698</v>
      </c>
      <c r="O4989">
        <v>3941</v>
      </c>
      <c r="P4989">
        <v>4113</v>
      </c>
      <c r="Q4989">
        <v>4270</v>
      </c>
      <c r="R4989">
        <v>4372</v>
      </c>
      <c r="S4989">
        <v>4464</v>
      </c>
      <c r="T4989">
        <v>4541</v>
      </c>
      <c r="U4989">
        <v>4713</v>
      </c>
      <c r="V4989">
        <v>5013</v>
      </c>
      <c r="W4989">
        <v>5523</v>
      </c>
      <c r="X4989">
        <v>5780</v>
      </c>
      <c r="Y4989">
        <v>5995</v>
      </c>
    </row>
    <row r="4990" spans="1:28" x14ac:dyDescent="0.25">
      <c r="A4990" t="str">
        <f t="shared" si="77"/>
        <v>MurauPensionisteneinkommenNetto_Schnitt</v>
      </c>
      <c r="B4990">
        <v>4989</v>
      </c>
      <c r="C4990">
        <v>614</v>
      </c>
      <c r="D4990" t="s">
        <v>243</v>
      </c>
      <c r="E4990" t="s">
        <v>44</v>
      </c>
      <c r="F4990" t="s">
        <v>59</v>
      </c>
      <c r="G4990">
        <v>11994.307650365399</v>
      </c>
      <c r="H4990">
        <v>11914.764624966199</v>
      </c>
      <c r="I4990">
        <v>12309.7865906638</v>
      </c>
      <c r="J4990">
        <v>12547.405806881799</v>
      </c>
      <c r="K4990">
        <v>13000.9067107876</v>
      </c>
      <c r="L4990">
        <v>13875.9020354934</v>
      </c>
      <c r="M4990">
        <v>14217.189224479</v>
      </c>
      <c r="N4990">
        <v>14472.4276235417</v>
      </c>
      <c r="O4990">
        <v>14526.1860623586</v>
      </c>
      <c r="P4990">
        <v>14927.260453356599</v>
      </c>
      <c r="Q4990">
        <v>15251.987047701399</v>
      </c>
      <c r="R4990">
        <v>15464.248524185599</v>
      </c>
      <c r="S4990">
        <v>16204.205014785601</v>
      </c>
      <c r="T4990">
        <v>16447.084811274501</v>
      </c>
      <c r="U4990">
        <v>16835.4856527558</v>
      </c>
      <c r="V4990">
        <v>17276.3793622876</v>
      </c>
      <c r="W4990">
        <v>18820.134460327099</v>
      </c>
      <c r="X4990">
        <v>19378.998777911202</v>
      </c>
      <c r="Y4990">
        <v>20142.176648828601</v>
      </c>
    </row>
    <row r="4991" spans="1:28" x14ac:dyDescent="0.25">
      <c r="A4991" t="str">
        <f t="shared" si="77"/>
        <v>MurauPensionisteneinkommenNettobezüge 1000 EUR</v>
      </c>
      <c r="B4991">
        <v>4990</v>
      </c>
      <c r="C4991">
        <v>614</v>
      </c>
      <c r="D4991" t="s">
        <v>243</v>
      </c>
      <c r="E4991" t="s">
        <v>44</v>
      </c>
      <c r="F4991" t="s">
        <v>60</v>
      </c>
      <c r="G4991">
        <v>85351.493239999996</v>
      </c>
      <c r="H4991">
        <v>88002.451520000002</v>
      </c>
      <c r="I4991">
        <v>91240.138210000005</v>
      </c>
      <c r="J4991">
        <v>94080.448740000007</v>
      </c>
      <c r="K4991">
        <v>98221.850200000001</v>
      </c>
      <c r="L4991">
        <v>103208.95934</v>
      </c>
      <c r="M4991">
        <v>107794.72870000001</v>
      </c>
      <c r="N4991">
        <v>110410.15033999999</v>
      </c>
      <c r="O4991">
        <v>115541.28393999999</v>
      </c>
      <c r="P4991">
        <v>119850.97418</v>
      </c>
      <c r="Q4991">
        <v>123419.07919</v>
      </c>
      <c r="R4991">
        <v>125322.27004</v>
      </c>
      <c r="S4991">
        <v>131513.3279</v>
      </c>
      <c r="T4991">
        <v>134208.21205999999</v>
      </c>
      <c r="U4991">
        <v>138370.85657999999</v>
      </c>
      <c r="V4991">
        <v>144395.97871</v>
      </c>
      <c r="W4991">
        <v>155360.20997</v>
      </c>
      <c r="X4991">
        <v>161427.05981999999</v>
      </c>
      <c r="Y4991">
        <v>169375.56344</v>
      </c>
    </row>
    <row r="4992" spans="1:28" x14ac:dyDescent="0.25">
      <c r="A4992" t="str">
        <f t="shared" si="77"/>
        <v>MurauPensionisteneinkommenSV-Beiträge 1000 EUR</v>
      </c>
      <c r="B4992">
        <v>4991</v>
      </c>
      <c r="C4992">
        <v>614</v>
      </c>
      <c r="D4992" t="s">
        <v>243</v>
      </c>
      <c r="E4992" t="s">
        <v>44</v>
      </c>
      <c r="F4992" t="s">
        <v>61</v>
      </c>
      <c r="G4992">
        <v>4892.7970100000002</v>
      </c>
      <c r="H4992">
        <v>5514.3028199999999</v>
      </c>
      <c r="I4992">
        <v>5788.1205300000001</v>
      </c>
      <c r="J4992">
        <v>5978.7056199999997</v>
      </c>
      <c r="K4992">
        <v>6351.2794700000004</v>
      </c>
      <c r="L4992">
        <v>6672.5764099999997</v>
      </c>
      <c r="M4992">
        <v>7026.7462400000004</v>
      </c>
      <c r="N4992">
        <v>7265.8453200000004</v>
      </c>
      <c r="O4992">
        <v>7665.3388999999997</v>
      </c>
      <c r="P4992">
        <v>7996.6136399999996</v>
      </c>
      <c r="Q4992">
        <v>8256.04954</v>
      </c>
      <c r="R4992">
        <v>8383.3628499999995</v>
      </c>
      <c r="S4992">
        <v>8591.3049499999997</v>
      </c>
      <c r="T4992">
        <v>8761.3395799999998</v>
      </c>
      <c r="U4992">
        <v>9052.1248300000007</v>
      </c>
      <c r="V4992">
        <v>9439.8379399999994</v>
      </c>
      <c r="W4992">
        <v>9925.7541099999999</v>
      </c>
      <c r="X4992">
        <v>10319.24036</v>
      </c>
      <c r="Y4992">
        <v>10791.87153</v>
      </c>
    </row>
    <row r="4993" spans="1:47" x14ac:dyDescent="0.25">
      <c r="A4993" t="str">
        <f t="shared" si="77"/>
        <v>MurauPensionisteneinkommenSV-Beiträge Fälle</v>
      </c>
      <c r="B4993">
        <v>4992</v>
      </c>
      <c r="C4993">
        <v>614</v>
      </c>
      <c r="D4993" t="s">
        <v>243</v>
      </c>
      <c r="E4993" t="s">
        <v>44</v>
      </c>
      <c r="F4993" t="s">
        <v>62</v>
      </c>
      <c r="G4993">
        <v>6931</v>
      </c>
      <c r="H4993">
        <v>7012</v>
      </c>
      <c r="I4993">
        <v>7029</v>
      </c>
      <c r="J4993">
        <v>7119</v>
      </c>
      <c r="K4993">
        <v>7184</v>
      </c>
      <c r="L4993">
        <v>7261</v>
      </c>
      <c r="M4993">
        <v>7370</v>
      </c>
      <c r="N4993">
        <v>7433</v>
      </c>
      <c r="O4993">
        <v>7539</v>
      </c>
      <c r="P4993">
        <v>7618</v>
      </c>
      <c r="Q4993">
        <v>7672</v>
      </c>
      <c r="R4993">
        <v>7650</v>
      </c>
      <c r="S4993">
        <v>7670</v>
      </c>
      <c r="T4993">
        <v>7707</v>
      </c>
      <c r="U4993">
        <v>7773</v>
      </c>
      <c r="V4993">
        <v>7900</v>
      </c>
      <c r="W4993">
        <v>7894</v>
      </c>
      <c r="X4993">
        <v>7982</v>
      </c>
      <c r="Y4993">
        <v>8082</v>
      </c>
    </row>
    <row r="4994" spans="1:47" x14ac:dyDescent="0.25">
      <c r="A4994" t="str">
        <f t="shared" si="77"/>
        <v>MurauUnselbstständig BeschäftigteFrauen</v>
      </c>
      <c r="B4994">
        <v>4993</v>
      </c>
      <c r="C4994">
        <v>614</v>
      </c>
      <c r="D4994" t="s">
        <v>243</v>
      </c>
      <c r="E4994" t="s">
        <v>38</v>
      </c>
      <c r="F4994" t="s">
        <v>47</v>
      </c>
      <c r="G4994">
        <v>1750</v>
      </c>
      <c r="H4994">
        <v>1804</v>
      </c>
      <c r="I4994">
        <v>1791</v>
      </c>
      <c r="J4994">
        <v>1856</v>
      </c>
      <c r="K4994">
        <v>1839</v>
      </c>
      <c r="L4994">
        <v>1894</v>
      </c>
      <c r="M4994">
        <v>2517</v>
      </c>
      <c r="N4994">
        <v>1965</v>
      </c>
      <c r="O4994">
        <v>4709</v>
      </c>
      <c r="P4994">
        <v>4925</v>
      </c>
      <c r="Q4994">
        <v>4822</v>
      </c>
      <c r="R4994">
        <v>4936</v>
      </c>
      <c r="S4994">
        <v>4848</v>
      </c>
      <c r="T4994">
        <v>4965</v>
      </c>
      <c r="U4994">
        <v>5010</v>
      </c>
      <c r="V4994">
        <v>5112</v>
      </c>
      <c r="W4994">
        <v>5036</v>
      </c>
      <c r="X4994">
        <v>5182</v>
      </c>
      <c r="Y4994">
        <v>5006</v>
      </c>
      <c r="Z4994">
        <v>5128</v>
      </c>
      <c r="AA4994">
        <v>5014</v>
      </c>
      <c r="AB4994">
        <v>5101</v>
      </c>
      <c r="AC4994">
        <v>4986</v>
      </c>
      <c r="AD4994">
        <v>5119</v>
      </c>
      <c r="AE4994">
        <v>5015</v>
      </c>
      <c r="AF4994">
        <v>5110</v>
      </c>
      <c r="AG4994">
        <v>5036</v>
      </c>
      <c r="AH4994">
        <v>5165</v>
      </c>
      <c r="AI4994">
        <v>5092</v>
      </c>
      <c r="AJ4994">
        <v>5224</v>
      </c>
      <c r="AK4994">
        <v>5075</v>
      </c>
      <c r="AL4994">
        <v>5186</v>
      </c>
      <c r="AM4994">
        <v>5073</v>
      </c>
      <c r="AN4994">
        <v>5051</v>
      </c>
      <c r="AO4994">
        <v>4741</v>
      </c>
      <c r="AP4994">
        <v>5119</v>
      </c>
      <c r="AQ4994">
        <v>4991</v>
      </c>
      <c r="AR4994">
        <v>5086</v>
      </c>
      <c r="AS4994">
        <v>4931</v>
      </c>
      <c r="AT4994">
        <v>5045</v>
      </c>
      <c r="AU4994">
        <v>4933</v>
      </c>
    </row>
    <row r="4995" spans="1:47" x14ac:dyDescent="0.25">
      <c r="A4995" t="str">
        <f t="shared" ref="A4995:A5058" si="78">D4995&amp;E4995&amp;F4995</f>
        <v>MurauUnselbstständig BeschäftigteInsgesamt</v>
      </c>
      <c r="B4995">
        <v>4994</v>
      </c>
      <c r="C4995">
        <v>614</v>
      </c>
      <c r="D4995" t="s">
        <v>243</v>
      </c>
      <c r="E4995" t="s">
        <v>38</v>
      </c>
      <c r="F4995" t="s">
        <v>48</v>
      </c>
      <c r="G4995">
        <v>3992</v>
      </c>
      <c r="H4995">
        <v>4503</v>
      </c>
      <c r="I4995">
        <v>4048</v>
      </c>
      <c r="J4995">
        <v>4631</v>
      </c>
      <c r="K4995">
        <v>4202</v>
      </c>
      <c r="L4995">
        <v>4735</v>
      </c>
      <c r="M4995">
        <v>7508</v>
      </c>
      <c r="N4995">
        <v>4888</v>
      </c>
      <c r="O4995">
        <v>10660</v>
      </c>
      <c r="P4995">
        <v>11727</v>
      </c>
      <c r="Q4995">
        <v>10549</v>
      </c>
      <c r="R4995">
        <v>11528</v>
      </c>
      <c r="S4995">
        <v>10514</v>
      </c>
      <c r="T4995">
        <v>11541</v>
      </c>
      <c r="U4995">
        <v>10728</v>
      </c>
      <c r="V4995">
        <v>11646</v>
      </c>
      <c r="W4995">
        <v>10748</v>
      </c>
      <c r="X4995">
        <v>11689</v>
      </c>
      <c r="Y4995">
        <v>10593</v>
      </c>
      <c r="Z4995">
        <v>11518</v>
      </c>
      <c r="AA4995">
        <v>10557</v>
      </c>
      <c r="AB4995">
        <v>11290</v>
      </c>
      <c r="AC4995">
        <v>10422</v>
      </c>
      <c r="AD4995">
        <v>11320</v>
      </c>
      <c r="AE4995">
        <v>10426</v>
      </c>
      <c r="AF4995">
        <v>11228</v>
      </c>
      <c r="AG4995">
        <v>10497</v>
      </c>
      <c r="AH4995">
        <v>11322</v>
      </c>
      <c r="AI4995">
        <v>10639</v>
      </c>
      <c r="AJ4995">
        <v>11363</v>
      </c>
      <c r="AK4995">
        <v>10558</v>
      </c>
      <c r="AL4995">
        <v>11294</v>
      </c>
      <c r="AM4995">
        <v>10583</v>
      </c>
      <c r="AN4995">
        <v>11072</v>
      </c>
      <c r="AO4995">
        <v>9976</v>
      </c>
      <c r="AP4995">
        <v>11056</v>
      </c>
      <c r="AQ4995">
        <v>10445</v>
      </c>
      <c r="AR4995">
        <v>10976</v>
      </c>
      <c r="AS4995">
        <v>10276</v>
      </c>
      <c r="AT4995">
        <v>10876</v>
      </c>
      <c r="AU4995">
        <v>10257</v>
      </c>
    </row>
    <row r="4996" spans="1:47" x14ac:dyDescent="0.25">
      <c r="A4996" t="str">
        <f t="shared" si="78"/>
        <v>MurauUnselbstständig BeschäftigteMänner</v>
      </c>
      <c r="B4996">
        <v>4995</v>
      </c>
      <c r="C4996">
        <v>614</v>
      </c>
      <c r="D4996" t="s">
        <v>243</v>
      </c>
      <c r="E4996" t="s">
        <v>38</v>
      </c>
      <c r="F4996" t="s">
        <v>49</v>
      </c>
      <c r="G4996">
        <v>2242</v>
      </c>
      <c r="H4996">
        <v>2699</v>
      </c>
      <c r="I4996">
        <v>2257</v>
      </c>
      <c r="J4996">
        <v>2775</v>
      </c>
      <c r="K4996">
        <v>2363</v>
      </c>
      <c r="L4996">
        <v>2841</v>
      </c>
      <c r="M4996">
        <v>4991</v>
      </c>
      <c r="N4996">
        <v>2923</v>
      </c>
      <c r="O4996">
        <v>5951</v>
      </c>
      <c r="P4996">
        <v>6802</v>
      </c>
      <c r="Q4996">
        <v>5727</v>
      </c>
      <c r="R4996">
        <v>6592</v>
      </c>
      <c r="S4996">
        <v>5666</v>
      </c>
      <c r="T4996">
        <v>6576</v>
      </c>
      <c r="U4996">
        <v>5718</v>
      </c>
      <c r="V4996">
        <v>6534</v>
      </c>
      <c r="W4996">
        <v>5712</v>
      </c>
      <c r="X4996">
        <v>6507</v>
      </c>
      <c r="Y4996">
        <v>5587</v>
      </c>
      <c r="Z4996">
        <v>6390</v>
      </c>
      <c r="AA4996">
        <v>5543</v>
      </c>
      <c r="AB4996">
        <v>6189</v>
      </c>
      <c r="AC4996">
        <v>5436</v>
      </c>
      <c r="AD4996">
        <v>6201</v>
      </c>
      <c r="AE4996">
        <v>5411</v>
      </c>
      <c r="AF4996">
        <v>6118</v>
      </c>
      <c r="AG4996">
        <v>5461</v>
      </c>
      <c r="AH4996">
        <v>6157</v>
      </c>
      <c r="AI4996">
        <v>5547</v>
      </c>
      <c r="AJ4996">
        <v>6139</v>
      </c>
      <c r="AK4996">
        <v>5483</v>
      </c>
      <c r="AL4996">
        <v>6108</v>
      </c>
      <c r="AM4996">
        <v>5510</v>
      </c>
      <c r="AN4996">
        <v>6021</v>
      </c>
      <c r="AO4996">
        <v>5235</v>
      </c>
      <c r="AP4996">
        <v>5937</v>
      </c>
      <c r="AQ4996">
        <v>5454</v>
      </c>
      <c r="AR4996">
        <v>5890</v>
      </c>
      <c r="AS4996">
        <v>5345</v>
      </c>
      <c r="AT4996">
        <v>5831</v>
      </c>
      <c r="AU4996">
        <v>5324</v>
      </c>
    </row>
    <row r="4997" spans="1:47" x14ac:dyDescent="0.25">
      <c r="A4997" t="str">
        <f t="shared" si="78"/>
        <v>MurauUnselbstständig Beschäftigte GW mgfInsgesamt</v>
      </c>
      <c r="B4997">
        <v>4996</v>
      </c>
      <c r="C4997">
        <v>614</v>
      </c>
      <c r="D4997" t="s">
        <v>243</v>
      </c>
      <c r="E4997" t="s">
        <v>450</v>
      </c>
      <c r="F4997" t="s">
        <v>48</v>
      </c>
      <c r="G4997">
        <v>5592.083407526</v>
      </c>
      <c r="H4997">
        <v>5554.0653095469997</v>
      </c>
      <c r="I4997">
        <v>5833.6031389580003</v>
      </c>
      <c r="J4997">
        <v>5560.8595228860004</v>
      </c>
      <c r="K4997">
        <v>5726.2684233910004</v>
      </c>
      <c r="L4997">
        <v>5601.6594762570003</v>
      </c>
      <c r="M4997">
        <v>5646.9925482130002</v>
      </c>
      <c r="N4997">
        <v>4877.5293450210002</v>
      </c>
      <c r="O4997">
        <v>5741.5969916550002</v>
      </c>
      <c r="P4997">
        <v>5683.643777792</v>
      </c>
      <c r="Q4997">
        <v>5843.147204414</v>
      </c>
      <c r="R4997">
        <v>5869.8626008370002</v>
      </c>
      <c r="S4997">
        <v>5889.2140163940003</v>
      </c>
      <c r="T4997">
        <v>5880.5526433670002</v>
      </c>
    </row>
    <row r="4998" spans="1:47" x14ac:dyDescent="0.25">
      <c r="A4998" t="str">
        <f t="shared" si="78"/>
        <v>MurauUnselbstständig Beschäftigte GW ogfInsgesamt</v>
      </c>
      <c r="B4998">
        <v>4997</v>
      </c>
      <c r="C4998">
        <v>614</v>
      </c>
      <c r="D4998" t="s">
        <v>243</v>
      </c>
      <c r="E4998" t="s">
        <v>449</v>
      </c>
      <c r="F4998" t="s">
        <v>48</v>
      </c>
      <c r="G4998">
        <v>5046.3046921590003</v>
      </c>
      <c r="H4998">
        <v>4958.8838792630004</v>
      </c>
      <c r="I4998">
        <v>5290.3332366100003</v>
      </c>
      <c r="J4998">
        <v>5018.710973149</v>
      </c>
      <c r="K4998">
        <v>5183.2392781910003</v>
      </c>
      <c r="L4998">
        <v>5037.649729834</v>
      </c>
      <c r="M4998">
        <v>5151.8284838090003</v>
      </c>
      <c r="N4998">
        <v>4458.7064745219996</v>
      </c>
      <c r="O4998">
        <v>5199.056636364</v>
      </c>
      <c r="P4998">
        <v>5158.3262811349996</v>
      </c>
      <c r="Q4998">
        <v>5311.2465086279999</v>
      </c>
      <c r="R4998">
        <v>5288.014570847</v>
      </c>
      <c r="S4998">
        <v>5369.4998017119997</v>
      </c>
      <c r="T4998">
        <v>5296.2433843270001</v>
      </c>
    </row>
    <row r="4999" spans="1:47" x14ac:dyDescent="0.25">
      <c r="A4999" t="str">
        <f t="shared" si="78"/>
        <v>MurauUnternehmenInsgesamt</v>
      </c>
      <c r="B4999">
        <v>4998</v>
      </c>
      <c r="C4999">
        <v>614</v>
      </c>
      <c r="D4999" t="s">
        <v>243</v>
      </c>
      <c r="E4999" t="s">
        <v>475</v>
      </c>
      <c r="F4999" t="s">
        <v>48</v>
      </c>
      <c r="G4999">
        <v>2748</v>
      </c>
      <c r="H4999">
        <v>2744</v>
      </c>
      <c r="I4999">
        <v>2815</v>
      </c>
    </row>
    <row r="5000" spans="1:47" x14ac:dyDescent="0.25">
      <c r="A5000" t="str">
        <f t="shared" si="78"/>
        <v>MurauWohnbevölkerungInsgesamt</v>
      </c>
      <c r="B5000">
        <v>4999</v>
      </c>
      <c r="C5000">
        <v>614</v>
      </c>
      <c r="D5000" t="s">
        <v>243</v>
      </c>
      <c r="E5000" t="s">
        <v>42</v>
      </c>
      <c r="F5000" t="s">
        <v>48</v>
      </c>
      <c r="G5000">
        <v>31301</v>
      </c>
      <c r="H5000">
        <v>30972</v>
      </c>
      <c r="I5000">
        <v>30826</v>
      </c>
      <c r="J5000">
        <v>30659</v>
      </c>
      <c r="K5000">
        <v>30510</v>
      </c>
      <c r="L5000">
        <v>30417</v>
      </c>
      <c r="M5000">
        <v>30169</v>
      </c>
      <c r="N5000">
        <v>29856</v>
      </c>
      <c r="O5000">
        <v>29616</v>
      </c>
      <c r="P5000">
        <v>29349</v>
      </c>
      <c r="Q5000">
        <v>29166</v>
      </c>
      <c r="R5000">
        <v>28939</v>
      </c>
      <c r="S5000">
        <v>28740</v>
      </c>
      <c r="T5000">
        <v>28490</v>
      </c>
      <c r="U5000">
        <v>28390</v>
      </c>
      <c r="V5000">
        <v>28164</v>
      </c>
      <c r="W5000">
        <v>27919</v>
      </c>
      <c r="X5000">
        <v>27659</v>
      </c>
      <c r="Y5000">
        <v>27543</v>
      </c>
      <c r="Z5000">
        <v>27449</v>
      </c>
      <c r="AA5000">
        <v>27252</v>
      </c>
      <c r="AB5000">
        <v>27314</v>
      </c>
    </row>
    <row r="5001" spans="1:47" x14ac:dyDescent="0.25">
      <c r="A5001" t="str">
        <f t="shared" si="78"/>
        <v>RadkersburgArbeitnehmereinkommenBrutto_Schnitt</v>
      </c>
      <c r="B5001">
        <v>5000</v>
      </c>
      <c r="C5001">
        <v>615</v>
      </c>
      <c r="D5001" t="s">
        <v>244</v>
      </c>
      <c r="E5001" t="s">
        <v>43</v>
      </c>
      <c r="F5001" t="s">
        <v>54</v>
      </c>
      <c r="G5001">
        <v>21515.335462270901</v>
      </c>
      <c r="H5001">
        <v>21930.639327747998</v>
      </c>
      <c r="I5001">
        <v>22598.961543136102</v>
      </c>
      <c r="J5001">
        <v>23346.790863217699</v>
      </c>
      <c r="K5001">
        <v>23918.629106870201</v>
      </c>
      <c r="L5001">
        <v>24150.201306532701</v>
      </c>
      <c r="M5001">
        <v>24740.366524723999</v>
      </c>
      <c r="N5001">
        <v>25368.447681983402</v>
      </c>
    </row>
    <row r="5002" spans="1:47" x14ac:dyDescent="0.25">
      <c r="A5002" t="str">
        <f t="shared" si="78"/>
        <v>RadkersburgArbeitnehmereinkommenBruttobezüge 1000 EUR</v>
      </c>
      <c r="B5002">
        <v>5001</v>
      </c>
      <c r="C5002">
        <v>615</v>
      </c>
      <c r="D5002" t="s">
        <v>244</v>
      </c>
      <c r="E5002" t="s">
        <v>43</v>
      </c>
      <c r="F5002" t="s">
        <v>55</v>
      </c>
      <c r="G5002">
        <v>210140.28146</v>
      </c>
      <c r="H5002">
        <v>217266.84382000001</v>
      </c>
      <c r="I5002">
        <v>226848.37596999999</v>
      </c>
      <c r="J5002">
        <v>238277.34755000001</v>
      </c>
      <c r="K5002">
        <v>250667.23303999999</v>
      </c>
      <c r="L5002">
        <v>254712.17318000001</v>
      </c>
      <c r="M5002">
        <v>266676.41077000002</v>
      </c>
      <c r="N5002">
        <v>272178.07517999999</v>
      </c>
    </row>
    <row r="5003" spans="1:47" x14ac:dyDescent="0.25">
      <c r="A5003" t="str">
        <f t="shared" si="78"/>
        <v>RadkersburgArbeitnehmereinkommenBruttobezüge Fälle</v>
      </c>
      <c r="B5003">
        <v>5002</v>
      </c>
      <c r="C5003">
        <v>615</v>
      </c>
      <c r="D5003" t="s">
        <v>244</v>
      </c>
      <c r="E5003" t="s">
        <v>43</v>
      </c>
      <c r="F5003" t="s">
        <v>56</v>
      </c>
      <c r="G5003">
        <v>9767</v>
      </c>
      <c r="H5003">
        <v>9907</v>
      </c>
      <c r="I5003">
        <v>10038</v>
      </c>
      <c r="J5003">
        <v>10206</v>
      </c>
      <c r="K5003">
        <v>10480</v>
      </c>
      <c r="L5003">
        <v>10547</v>
      </c>
      <c r="M5003">
        <v>10779</v>
      </c>
      <c r="N5003">
        <v>10729</v>
      </c>
    </row>
    <row r="5004" spans="1:47" x14ac:dyDescent="0.25">
      <c r="A5004" t="str">
        <f t="shared" si="78"/>
        <v>RadkersburgArbeitnehmereinkommenLohnsteuer 1000 EUR</v>
      </c>
      <c r="B5004">
        <v>5003</v>
      </c>
      <c r="C5004">
        <v>615</v>
      </c>
      <c r="D5004" t="s">
        <v>244</v>
      </c>
      <c r="E5004" t="s">
        <v>43</v>
      </c>
      <c r="F5004" t="s">
        <v>57</v>
      </c>
      <c r="G5004">
        <v>25411.710470000002</v>
      </c>
      <c r="H5004">
        <v>25032.265729999999</v>
      </c>
      <c r="I5004">
        <v>27180.638360000001</v>
      </c>
      <c r="J5004">
        <v>29261.19627</v>
      </c>
      <c r="K5004">
        <v>31910.352330000002</v>
      </c>
      <c r="L5004">
        <v>29138.034950000001</v>
      </c>
      <c r="M5004">
        <v>31529.49325</v>
      </c>
      <c r="N5004">
        <v>32834.964999999997</v>
      </c>
    </row>
    <row r="5005" spans="1:47" x14ac:dyDescent="0.25">
      <c r="A5005" t="str">
        <f t="shared" si="78"/>
        <v>RadkersburgArbeitnehmereinkommenLohnsteuer Fälle</v>
      </c>
      <c r="B5005">
        <v>5004</v>
      </c>
      <c r="C5005">
        <v>615</v>
      </c>
      <c r="D5005" t="s">
        <v>244</v>
      </c>
      <c r="E5005" t="s">
        <v>43</v>
      </c>
      <c r="F5005" t="s">
        <v>58</v>
      </c>
      <c r="G5005">
        <v>7709</v>
      </c>
      <c r="H5005">
        <v>7651</v>
      </c>
      <c r="I5005">
        <v>7816</v>
      </c>
      <c r="J5005">
        <v>8037</v>
      </c>
      <c r="K5005">
        <v>8421</v>
      </c>
      <c r="L5005">
        <v>8198</v>
      </c>
      <c r="M5005">
        <v>8447</v>
      </c>
      <c r="N5005">
        <v>8492</v>
      </c>
    </row>
    <row r="5006" spans="1:47" x14ac:dyDescent="0.25">
      <c r="A5006" t="str">
        <f t="shared" si="78"/>
        <v>RadkersburgArbeitnehmereinkommenNetto_Schnitt</v>
      </c>
      <c r="B5006">
        <v>5005</v>
      </c>
      <c r="C5006">
        <v>615</v>
      </c>
      <c r="D5006" t="s">
        <v>244</v>
      </c>
      <c r="E5006" t="s">
        <v>43</v>
      </c>
      <c r="F5006" t="s">
        <v>59</v>
      </c>
      <c r="G5006">
        <v>15374.321752841201</v>
      </c>
      <c r="H5006">
        <v>15793.414567477501</v>
      </c>
      <c r="I5006">
        <v>16179.2219346483</v>
      </c>
      <c r="J5006">
        <v>16651.615269449299</v>
      </c>
      <c r="K5006">
        <v>17001.9284484733</v>
      </c>
      <c r="L5006">
        <v>17524.057047501701</v>
      </c>
      <c r="M5006">
        <v>17865.992611559501</v>
      </c>
      <c r="N5006">
        <v>18241.193755242799</v>
      </c>
    </row>
    <row r="5007" spans="1:47" x14ac:dyDescent="0.25">
      <c r="A5007" t="str">
        <f t="shared" si="78"/>
        <v>RadkersburgArbeitnehmereinkommenNettobezüge 1000 EUR</v>
      </c>
      <c r="B5007">
        <v>5006</v>
      </c>
      <c r="C5007">
        <v>615</v>
      </c>
      <c r="D5007" t="s">
        <v>244</v>
      </c>
      <c r="E5007" t="s">
        <v>43</v>
      </c>
      <c r="F5007" t="s">
        <v>60</v>
      </c>
      <c r="G5007">
        <v>150161.00055999999</v>
      </c>
      <c r="H5007">
        <v>156465.35811999999</v>
      </c>
      <c r="I5007">
        <v>162407.02978000001</v>
      </c>
      <c r="J5007">
        <v>169946.38544000001</v>
      </c>
      <c r="K5007">
        <v>178180.21014000001</v>
      </c>
      <c r="L5007">
        <v>184826.22967999999</v>
      </c>
      <c r="M5007">
        <v>192577.53435999999</v>
      </c>
      <c r="N5007">
        <v>195709.7678</v>
      </c>
    </row>
    <row r="5008" spans="1:47" x14ac:dyDescent="0.25">
      <c r="A5008" t="str">
        <f t="shared" si="78"/>
        <v>RadkersburgArbeitnehmereinkommenSV-Beiträge 1000 EUR</v>
      </c>
      <c r="B5008">
        <v>5007</v>
      </c>
      <c r="C5008">
        <v>615</v>
      </c>
      <c r="D5008" t="s">
        <v>244</v>
      </c>
      <c r="E5008" t="s">
        <v>43</v>
      </c>
      <c r="F5008" t="s">
        <v>61</v>
      </c>
      <c r="G5008">
        <v>34567.57043</v>
      </c>
      <c r="H5008">
        <v>35769.219969999998</v>
      </c>
      <c r="I5008">
        <v>37260.707829999999</v>
      </c>
      <c r="J5008">
        <v>39069.76584</v>
      </c>
      <c r="K5008">
        <v>40576.670570000002</v>
      </c>
      <c r="L5008">
        <v>40747.90855</v>
      </c>
      <c r="M5008">
        <v>42569.383159999998</v>
      </c>
      <c r="N5008">
        <v>43633.342380000002</v>
      </c>
    </row>
    <row r="5009" spans="1:23" x14ac:dyDescent="0.25">
      <c r="A5009" t="str">
        <f t="shared" si="78"/>
        <v>RadkersburgArbeitnehmereinkommenSV-Beiträge Fälle</v>
      </c>
      <c r="B5009">
        <v>5008</v>
      </c>
      <c r="C5009">
        <v>615</v>
      </c>
      <c r="D5009" t="s">
        <v>244</v>
      </c>
      <c r="E5009" t="s">
        <v>43</v>
      </c>
      <c r="F5009" t="s">
        <v>62</v>
      </c>
      <c r="G5009">
        <v>9331</v>
      </c>
      <c r="H5009">
        <v>9469</v>
      </c>
      <c r="I5009">
        <v>9555</v>
      </c>
      <c r="J5009">
        <v>9720</v>
      </c>
      <c r="K5009">
        <v>9987</v>
      </c>
      <c r="L5009">
        <v>9978</v>
      </c>
      <c r="M5009">
        <v>10181</v>
      </c>
      <c r="N5009">
        <v>10177</v>
      </c>
    </row>
    <row r="5010" spans="1:23" x14ac:dyDescent="0.25">
      <c r="A5010" t="str">
        <f t="shared" si="78"/>
        <v>RadkersburgArbeitsloseFrauen</v>
      </c>
      <c r="B5010">
        <v>5009</v>
      </c>
      <c r="C5010">
        <v>615</v>
      </c>
      <c r="D5010" t="s">
        <v>244</v>
      </c>
      <c r="E5010" t="s">
        <v>36</v>
      </c>
      <c r="F5010" t="s">
        <v>47</v>
      </c>
      <c r="G5010">
        <v>293</v>
      </c>
      <c r="H5010">
        <v>177</v>
      </c>
      <c r="I5010">
        <v>323</v>
      </c>
      <c r="J5010">
        <v>232</v>
      </c>
      <c r="K5010">
        <v>368</v>
      </c>
      <c r="L5010">
        <v>230</v>
      </c>
      <c r="M5010">
        <v>314</v>
      </c>
      <c r="N5010">
        <v>230</v>
      </c>
      <c r="O5010">
        <v>342</v>
      </c>
      <c r="P5010">
        <v>212</v>
      </c>
      <c r="Q5010">
        <v>326</v>
      </c>
      <c r="R5010">
        <v>229</v>
      </c>
      <c r="S5010">
        <v>306</v>
      </c>
      <c r="T5010">
        <v>212</v>
      </c>
      <c r="U5010">
        <v>278</v>
      </c>
      <c r="V5010">
        <v>233</v>
      </c>
      <c r="W5010">
        <v>325</v>
      </c>
    </row>
    <row r="5011" spans="1:23" x14ac:dyDescent="0.25">
      <c r="A5011" t="str">
        <f t="shared" si="78"/>
        <v>RadkersburgArbeitsloseInsgesamt</v>
      </c>
      <c r="B5011">
        <v>5010</v>
      </c>
      <c r="C5011">
        <v>615</v>
      </c>
      <c r="D5011" t="s">
        <v>244</v>
      </c>
      <c r="E5011" t="s">
        <v>36</v>
      </c>
      <c r="F5011" t="s">
        <v>48</v>
      </c>
      <c r="G5011">
        <v>1173</v>
      </c>
      <c r="H5011">
        <v>364</v>
      </c>
      <c r="I5011">
        <v>1245</v>
      </c>
      <c r="J5011">
        <v>439</v>
      </c>
      <c r="K5011">
        <v>1341</v>
      </c>
      <c r="L5011">
        <v>415</v>
      </c>
      <c r="M5011">
        <v>1209</v>
      </c>
      <c r="N5011">
        <v>409</v>
      </c>
      <c r="O5011">
        <v>1150</v>
      </c>
      <c r="P5011">
        <v>393</v>
      </c>
      <c r="Q5011">
        <v>1301</v>
      </c>
      <c r="R5011">
        <v>490</v>
      </c>
      <c r="S5011">
        <v>1218</v>
      </c>
      <c r="T5011">
        <v>374</v>
      </c>
      <c r="U5011">
        <v>1111</v>
      </c>
      <c r="V5011">
        <v>431</v>
      </c>
      <c r="W5011">
        <v>1187</v>
      </c>
    </row>
    <row r="5012" spans="1:23" x14ac:dyDescent="0.25">
      <c r="A5012" t="str">
        <f t="shared" si="78"/>
        <v>RadkersburgArbeitsloseMänner</v>
      </c>
      <c r="B5012">
        <v>5011</v>
      </c>
      <c r="C5012">
        <v>615</v>
      </c>
      <c r="D5012" t="s">
        <v>244</v>
      </c>
      <c r="E5012" t="s">
        <v>36</v>
      </c>
      <c r="F5012" t="s">
        <v>49</v>
      </c>
      <c r="G5012">
        <v>880</v>
      </c>
      <c r="H5012">
        <v>187</v>
      </c>
      <c r="I5012">
        <v>922</v>
      </c>
      <c r="J5012">
        <v>207</v>
      </c>
      <c r="K5012">
        <v>973</v>
      </c>
      <c r="L5012">
        <v>185</v>
      </c>
      <c r="M5012">
        <v>895</v>
      </c>
      <c r="N5012">
        <v>179</v>
      </c>
      <c r="O5012">
        <v>808</v>
      </c>
      <c r="P5012">
        <v>181</v>
      </c>
      <c r="Q5012">
        <v>975</v>
      </c>
      <c r="R5012">
        <v>261</v>
      </c>
      <c r="S5012">
        <v>912</v>
      </c>
      <c r="T5012">
        <v>162</v>
      </c>
      <c r="U5012">
        <v>833</v>
      </c>
      <c r="V5012">
        <v>198</v>
      </c>
      <c r="W5012">
        <v>862</v>
      </c>
    </row>
    <row r="5013" spans="1:23" x14ac:dyDescent="0.25">
      <c r="A5013" t="str">
        <f t="shared" si="78"/>
        <v>Radkersburgarbeitslose AusländerFrauen</v>
      </c>
      <c r="B5013">
        <v>5012</v>
      </c>
      <c r="C5013">
        <v>615</v>
      </c>
      <c r="D5013" t="s">
        <v>244</v>
      </c>
      <c r="E5013" t="s">
        <v>37</v>
      </c>
      <c r="F5013" t="s">
        <v>47</v>
      </c>
      <c r="G5013">
        <v>20</v>
      </c>
      <c r="H5013">
        <v>11</v>
      </c>
      <c r="I5013">
        <v>19</v>
      </c>
      <c r="J5013">
        <v>13</v>
      </c>
      <c r="K5013">
        <v>23</v>
      </c>
      <c r="L5013">
        <v>16</v>
      </c>
      <c r="M5013">
        <v>22</v>
      </c>
      <c r="N5013">
        <v>17</v>
      </c>
      <c r="O5013">
        <v>31</v>
      </c>
      <c r="P5013">
        <v>19</v>
      </c>
      <c r="Q5013">
        <v>31</v>
      </c>
      <c r="R5013">
        <v>29</v>
      </c>
      <c r="S5013">
        <v>37</v>
      </c>
      <c r="T5013">
        <v>16</v>
      </c>
      <c r="U5013">
        <v>23</v>
      </c>
      <c r="V5013">
        <v>34</v>
      </c>
      <c r="W5013">
        <v>44</v>
      </c>
    </row>
    <row r="5014" spans="1:23" x14ac:dyDescent="0.25">
      <c r="A5014" t="str">
        <f t="shared" si="78"/>
        <v>Radkersburgarbeitslose AusländerInsgesamt</v>
      </c>
      <c r="B5014">
        <v>5013</v>
      </c>
      <c r="C5014">
        <v>615</v>
      </c>
      <c r="D5014" t="s">
        <v>244</v>
      </c>
      <c r="E5014" t="s">
        <v>37</v>
      </c>
      <c r="F5014" t="s">
        <v>48</v>
      </c>
      <c r="G5014">
        <v>71</v>
      </c>
      <c r="H5014">
        <v>21</v>
      </c>
      <c r="I5014">
        <v>72</v>
      </c>
      <c r="J5014">
        <v>28</v>
      </c>
      <c r="K5014">
        <v>87</v>
      </c>
      <c r="L5014">
        <v>29</v>
      </c>
      <c r="M5014">
        <v>92</v>
      </c>
      <c r="N5014">
        <v>30</v>
      </c>
      <c r="O5014">
        <v>92</v>
      </c>
      <c r="P5014">
        <v>40</v>
      </c>
      <c r="Q5014">
        <v>109</v>
      </c>
      <c r="R5014">
        <v>57</v>
      </c>
      <c r="S5014">
        <v>102</v>
      </c>
      <c r="T5014">
        <v>29</v>
      </c>
      <c r="U5014">
        <v>68</v>
      </c>
      <c r="V5014">
        <v>50</v>
      </c>
      <c r="W5014">
        <v>88</v>
      </c>
    </row>
    <row r="5015" spans="1:23" x14ac:dyDescent="0.25">
      <c r="A5015" t="str">
        <f t="shared" si="78"/>
        <v>Radkersburgarbeitslose AusländerMänner</v>
      </c>
      <c r="B5015">
        <v>5014</v>
      </c>
      <c r="C5015">
        <v>615</v>
      </c>
      <c r="D5015" t="s">
        <v>244</v>
      </c>
      <c r="E5015" t="s">
        <v>37</v>
      </c>
      <c r="F5015" t="s">
        <v>49</v>
      </c>
      <c r="G5015">
        <v>51</v>
      </c>
      <c r="H5015">
        <v>10</v>
      </c>
      <c r="I5015">
        <v>53</v>
      </c>
      <c r="J5015">
        <v>15</v>
      </c>
      <c r="K5015">
        <v>64</v>
      </c>
      <c r="L5015">
        <v>13</v>
      </c>
      <c r="M5015">
        <v>70</v>
      </c>
      <c r="N5015">
        <v>13</v>
      </c>
      <c r="O5015">
        <v>61</v>
      </c>
      <c r="P5015">
        <v>21</v>
      </c>
      <c r="Q5015">
        <v>78</v>
      </c>
      <c r="R5015">
        <v>28</v>
      </c>
      <c r="S5015">
        <v>65</v>
      </c>
      <c r="T5015">
        <v>13</v>
      </c>
      <c r="U5015">
        <v>45</v>
      </c>
      <c r="V5015">
        <v>16</v>
      </c>
      <c r="W5015">
        <v>44</v>
      </c>
    </row>
    <row r="5016" spans="1:23" x14ac:dyDescent="0.25">
      <c r="A5016" t="str">
        <f t="shared" si="78"/>
        <v>RadkersburgGesamteinkommenBruttobezüge Gesamt</v>
      </c>
      <c r="B5016">
        <v>5015</v>
      </c>
      <c r="C5016">
        <v>615</v>
      </c>
      <c r="D5016" t="s">
        <v>244</v>
      </c>
      <c r="E5016" t="s">
        <v>45</v>
      </c>
      <c r="F5016" t="s">
        <v>63</v>
      </c>
      <c r="G5016">
        <v>285193.96230999997</v>
      </c>
      <c r="H5016">
        <v>294469.29430000001</v>
      </c>
      <c r="I5016">
        <v>307638.08915999997</v>
      </c>
      <c r="J5016">
        <v>323185.42384</v>
      </c>
      <c r="K5016">
        <v>340215.97713000001</v>
      </c>
      <c r="L5016">
        <v>349331.10274</v>
      </c>
      <c r="M5016">
        <v>366536.90025000001</v>
      </c>
      <c r="N5016">
        <v>376334.42911999999</v>
      </c>
    </row>
    <row r="5017" spans="1:23" x14ac:dyDescent="0.25">
      <c r="A5017" t="str">
        <f t="shared" si="78"/>
        <v>RadkersburgGesamteinkommenNettobezüge Gesamt</v>
      </c>
      <c r="B5017">
        <v>5016</v>
      </c>
      <c r="C5017">
        <v>615</v>
      </c>
      <c r="D5017" t="s">
        <v>244</v>
      </c>
      <c r="E5017" t="s">
        <v>45</v>
      </c>
      <c r="F5017" t="s">
        <v>64</v>
      </c>
      <c r="G5017">
        <v>215526.16321999999</v>
      </c>
      <c r="H5017">
        <v>223877.49002999999</v>
      </c>
      <c r="I5017">
        <v>232535.43208</v>
      </c>
      <c r="J5017">
        <v>243421.7519</v>
      </c>
      <c r="K5017">
        <v>255282.73642999999</v>
      </c>
      <c r="L5017">
        <v>266945.92901000002</v>
      </c>
      <c r="M5017">
        <v>278709.13527999999</v>
      </c>
      <c r="N5017">
        <v>284984.85985000001</v>
      </c>
    </row>
    <row r="5018" spans="1:23" x14ac:dyDescent="0.25">
      <c r="A5018" t="str">
        <f t="shared" si="78"/>
        <v>RadkersburgGründungsintensitätin % der aktiven Wirtschaftskammermitglieder</v>
      </c>
      <c r="B5018">
        <v>5017</v>
      </c>
      <c r="C5018">
        <v>615</v>
      </c>
      <c r="D5018" t="s">
        <v>244</v>
      </c>
      <c r="E5018" t="s">
        <v>40</v>
      </c>
      <c r="F5018" t="s">
        <v>52</v>
      </c>
      <c r="G5018">
        <v>6.5512978986402999</v>
      </c>
      <c r="H5018">
        <v>7.0769712757018404</v>
      </c>
      <c r="I5018">
        <v>6.1278826903826902</v>
      </c>
      <c r="J5018">
        <v>9.3073206654541796</v>
      </c>
      <c r="K5018">
        <v>5.6788600938243396</v>
      </c>
      <c r="L5018">
        <v>5.1321406167778898</v>
      </c>
      <c r="M5018">
        <v>7.2792809121894102</v>
      </c>
      <c r="N5018">
        <v>6.6050751725299701</v>
      </c>
      <c r="O5018">
        <v>7.1891482503733704</v>
      </c>
      <c r="P5018">
        <v>6.5939277030964298</v>
      </c>
    </row>
    <row r="5019" spans="1:23" x14ac:dyDescent="0.25">
      <c r="A5019" t="str">
        <f t="shared" si="78"/>
        <v>RadkersburgGründungsintensitätje 1.000 Einwohner</v>
      </c>
      <c r="B5019">
        <v>5018</v>
      </c>
      <c r="C5019">
        <v>615</v>
      </c>
      <c r="D5019" t="s">
        <v>244</v>
      </c>
      <c r="E5019" t="s">
        <v>40</v>
      </c>
      <c r="F5019" t="s">
        <v>53</v>
      </c>
      <c r="G5019">
        <v>2.2121123586126301</v>
      </c>
      <c r="H5019">
        <v>2.4270344220711499</v>
      </c>
      <c r="I5019">
        <v>2.2354714763091699</v>
      </c>
      <c r="J5019">
        <v>3.5153265117357901</v>
      </c>
      <c r="K5019">
        <v>2.2970343341491999</v>
      </c>
      <c r="L5019">
        <v>2.0898335958707999</v>
      </c>
      <c r="M5019">
        <v>2.9868678270228002</v>
      </c>
      <c r="N5019">
        <v>2.84723628796438</v>
      </c>
      <c r="O5019">
        <v>3.1650730834832399</v>
      </c>
      <c r="P5019">
        <v>3.0507456528664001</v>
      </c>
    </row>
    <row r="5020" spans="1:23" x14ac:dyDescent="0.25">
      <c r="A5020" t="str">
        <f t="shared" si="78"/>
        <v>RadkersburgKammermitgliedschaftenAktiv</v>
      </c>
      <c r="B5020">
        <v>5019</v>
      </c>
      <c r="C5020">
        <v>615</v>
      </c>
      <c r="D5020" t="s">
        <v>244</v>
      </c>
      <c r="E5020" t="s">
        <v>39</v>
      </c>
      <c r="F5020" t="s">
        <v>50</v>
      </c>
      <c r="G5020">
        <v>809</v>
      </c>
      <c r="H5020">
        <v>818</v>
      </c>
      <c r="I5020">
        <v>864</v>
      </c>
      <c r="J5020">
        <v>890</v>
      </c>
      <c r="K5020">
        <v>948</v>
      </c>
      <c r="L5020">
        <v>954</v>
      </c>
      <c r="M5020">
        <v>957</v>
      </c>
      <c r="N5020">
        <v>999</v>
      </c>
      <c r="O5020">
        <v>1021</v>
      </c>
      <c r="P5020">
        <v>1014</v>
      </c>
      <c r="Q5020">
        <v>1042</v>
      </c>
      <c r="R5020">
        <v>1060</v>
      </c>
      <c r="S5020">
        <v>1059</v>
      </c>
      <c r="T5020">
        <v>1053</v>
      </c>
      <c r="U5020">
        <v>1099</v>
      </c>
      <c r="V5020">
        <v>1096</v>
      </c>
    </row>
    <row r="5021" spans="1:23" x14ac:dyDescent="0.25">
      <c r="A5021" t="str">
        <f t="shared" si="78"/>
        <v>RadkersburgKammermitgliedschaftenInsgesamt</v>
      </c>
      <c r="B5021">
        <v>5020</v>
      </c>
      <c r="C5021">
        <v>615</v>
      </c>
      <c r="D5021" t="s">
        <v>244</v>
      </c>
      <c r="E5021" t="s">
        <v>39</v>
      </c>
      <c r="F5021" t="s">
        <v>48</v>
      </c>
      <c r="G5021">
        <v>983</v>
      </c>
      <c r="H5021">
        <v>1020</v>
      </c>
      <c r="I5021">
        <v>1052</v>
      </c>
      <c r="J5021">
        <v>1083</v>
      </c>
      <c r="K5021">
        <v>1161</v>
      </c>
      <c r="L5021">
        <v>1166</v>
      </c>
      <c r="M5021">
        <v>1173</v>
      </c>
      <c r="N5021">
        <v>1199</v>
      </c>
      <c r="O5021">
        <v>1210</v>
      </c>
      <c r="P5021">
        <v>1205</v>
      </c>
      <c r="Q5021">
        <v>1214</v>
      </c>
      <c r="R5021">
        <v>1243</v>
      </c>
      <c r="S5021">
        <v>1236</v>
      </c>
      <c r="T5021">
        <v>1258</v>
      </c>
      <c r="U5021">
        <v>1293</v>
      </c>
      <c r="V5021">
        <v>1301</v>
      </c>
    </row>
    <row r="5022" spans="1:23" x14ac:dyDescent="0.25">
      <c r="A5022" t="str">
        <f t="shared" si="78"/>
        <v>RadkersburgKammermitgliedschaftenRuhend</v>
      </c>
      <c r="B5022">
        <v>5021</v>
      </c>
      <c r="C5022">
        <v>615</v>
      </c>
      <c r="D5022" t="s">
        <v>244</v>
      </c>
      <c r="E5022" t="s">
        <v>39</v>
      </c>
      <c r="F5022" t="s">
        <v>51</v>
      </c>
      <c r="G5022">
        <v>174</v>
      </c>
      <c r="H5022">
        <v>202</v>
      </c>
      <c r="I5022">
        <v>188</v>
      </c>
      <c r="J5022">
        <v>193</v>
      </c>
      <c r="K5022">
        <v>213</v>
      </c>
      <c r="L5022">
        <v>212</v>
      </c>
      <c r="M5022">
        <v>216</v>
      </c>
      <c r="N5022">
        <v>200</v>
      </c>
      <c r="O5022">
        <v>189</v>
      </c>
      <c r="P5022">
        <v>191</v>
      </c>
      <c r="Q5022">
        <v>172</v>
      </c>
      <c r="R5022">
        <v>183</v>
      </c>
      <c r="S5022">
        <v>177</v>
      </c>
      <c r="T5022">
        <v>205</v>
      </c>
      <c r="U5022">
        <v>194</v>
      </c>
      <c r="V5022">
        <v>205</v>
      </c>
    </row>
    <row r="5023" spans="1:23" x14ac:dyDescent="0.25">
      <c r="A5023" t="str">
        <f t="shared" si="78"/>
        <v>RadkersburgLehrlinge1. Lehrjahr, männlich</v>
      </c>
      <c r="B5023">
        <v>5022</v>
      </c>
      <c r="C5023">
        <v>615</v>
      </c>
      <c r="D5023" t="s">
        <v>244</v>
      </c>
      <c r="E5023" t="s">
        <v>46</v>
      </c>
      <c r="F5023" t="s">
        <v>65</v>
      </c>
      <c r="G5023">
        <v>60</v>
      </c>
      <c r="H5023">
        <v>59</v>
      </c>
      <c r="I5023">
        <v>59</v>
      </c>
      <c r="J5023">
        <v>69</v>
      </c>
      <c r="K5023">
        <v>62</v>
      </c>
      <c r="L5023">
        <v>58</v>
      </c>
      <c r="M5023">
        <v>69</v>
      </c>
      <c r="N5023">
        <v>56</v>
      </c>
      <c r="O5023">
        <v>59</v>
      </c>
      <c r="P5023">
        <v>55</v>
      </c>
      <c r="Q5023">
        <v>51</v>
      </c>
    </row>
    <row r="5024" spans="1:23" x14ac:dyDescent="0.25">
      <c r="A5024" t="str">
        <f t="shared" si="78"/>
        <v>RadkersburgLehrlinge1. Lehrjahr, weiblich</v>
      </c>
      <c r="B5024">
        <v>5023</v>
      </c>
      <c r="C5024">
        <v>615</v>
      </c>
      <c r="D5024" t="s">
        <v>244</v>
      </c>
      <c r="E5024" t="s">
        <v>46</v>
      </c>
      <c r="F5024" t="s">
        <v>66</v>
      </c>
      <c r="G5024">
        <v>31</v>
      </c>
      <c r="H5024">
        <v>31</v>
      </c>
      <c r="I5024">
        <v>32</v>
      </c>
      <c r="J5024">
        <v>24</v>
      </c>
      <c r="K5024">
        <v>24</v>
      </c>
      <c r="L5024">
        <v>25</v>
      </c>
      <c r="M5024">
        <v>23</v>
      </c>
      <c r="N5024">
        <v>25</v>
      </c>
      <c r="O5024">
        <v>33</v>
      </c>
      <c r="P5024">
        <v>23</v>
      </c>
      <c r="Q5024">
        <v>20</v>
      </c>
    </row>
    <row r="5025" spans="1:17" x14ac:dyDescent="0.25">
      <c r="A5025" t="str">
        <f t="shared" si="78"/>
        <v>RadkersburgLehrlinge2. Lehrjahr, männlich</v>
      </c>
      <c r="B5025">
        <v>5024</v>
      </c>
      <c r="C5025">
        <v>615</v>
      </c>
      <c r="D5025" t="s">
        <v>244</v>
      </c>
      <c r="E5025" t="s">
        <v>46</v>
      </c>
      <c r="F5025" t="s">
        <v>67</v>
      </c>
      <c r="G5025">
        <v>67</v>
      </c>
      <c r="H5025">
        <v>60</v>
      </c>
      <c r="I5025">
        <v>59</v>
      </c>
      <c r="J5025">
        <v>62</v>
      </c>
      <c r="K5025">
        <v>70</v>
      </c>
      <c r="L5025">
        <v>58</v>
      </c>
      <c r="M5025">
        <v>58</v>
      </c>
      <c r="N5025">
        <v>67</v>
      </c>
      <c r="O5025">
        <v>57</v>
      </c>
      <c r="P5025">
        <v>59</v>
      </c>
      <c r="Q5025">
        <v>57</v>
      </c>
    </row>
    <row r="5026" spans="1:17" x14ac:dyDescent="0.25">
      <c r="A5026" t="str">
        <f t="shared" si="78"/>
        <v>RadkersburgLehrlinge2. Lehrjahr, weiblich</v>
      </c>
      <c r="B5026">
        <v>5025</v>
      </c>
      <c r="C5026">
        <v>615</v>
      </c>
      <c r="D5026" t="s">
        <v>244</v>
      </c>
      <c r="E5026" t="s">
        <v>46</v>
      </c>
      <c r="F5026" t="s">
        <v>68</v>
      </c>
      <c r="G5026">
        <v>34</v>
      </c>
      <c r="H5026">
        <v>35</v>
      </c>
      <c r="I5026">
        <v>38</v>
      </c>
      <c r="J5026">
        <v>34</v>
      </c>
      <c r="K5026">
        <v>27</v>
      </c>
      <c r="L5026">
        <v>27</v>
      </c>
      <c r="M5026">
        <v>28</v>
      </c>
      <c r="N5026">
        <v>24</v>
      </c>
      <c r="O5026">
        <v>26</v>
      </c>
      <c r="P5026">
        <v>33</v>
      </c>
      <c r="Q5026">
        <v>24</v>
      </c>
    </row>
    <row r="5027" spans="1:17" x14ac:dyDescent="0.25">
      <c r="A5027" t="str">
        <f t="shared" si="78"/>
        <v>RadkersburgLehrlinge3. Lehrjahr, männlich</v>
      </c>
      <c r="B5027">
        <v>5026</v>
      </c>
      <c r="C5027">
        <v>615</v>
      </c>
      <c r="D5027" t="s">
        <v>244</v>
      </c>
      <c r="E5027" t="s">
        <v>46</v>
      </c>
      <c r="F5027" t="s">
        <v>69</v>
      </c>
      <c r="G5027">
        <v>77</v>
      </c>
      <c r="H5027">
        <v>64</v>
      </c>
      <c r="I5027">
        <v>57</v>
      </c>
      <c r="J5027">
        <v>53</v>
      </c>
      <c r="K5027">
        <v>60</v>
      </c>
      <c r="L5027">
        <v>65</v>
      </c>
      <c r="M5027">
        <v>56</v>
      </c>
      <c r="N5027">
        <v>55</v>
      </c>
      <c r="O5027">
        <v>65</v>
      </c>
      <c r="P5027">
        <v>52</v>
      </c>
      <c r="Q5027">
        <v>53</v>
      </c>
    </row>
    <row r="5028" spans="1:17" x14ac:dyDescent="0.25">
      <c r="A5028" t="str">
        <f t="shared" si="78"/>
        <v>RadkersburgLehrlinge3. Lehrjahr, weiblich</v>
      </c>
      <c r="B5028">
        <v>5027</v>
      </c>
      <c r="C5028">
        <v>615</v>
      </c>
      <c r="D5028" t="s">
        <v>244</v>
      </c>
      <c r="E5028" t="s">
        <v>46</v>
      </c>
      <c r="F5028" t="s">
        <v>70</v>
      </c>
      <c r="G5028">
        <v>30</v>
      </c>
      <c r="H5028">
        <v>36</v>
      </c>
      <c r="I5028">
        <v>32</v>
      </c>
      <c r="J5028">
        <v>34</v>
      </c>
      <c r="K5028">
        <v>32</v>
      </c>
      <c r="L5028">
        <v>27</v>
      </c>
      <c r="M5028">
        <v>29</v>
      </c>
      <c r="N5028">
        <v>24</v>
      </c>
      <c r="O5028">
        <v>22</v>
      </c>
      <c r="P5028">
        <v>22</v>
      </c>
      <c r="Q5028">
        <v>30</v>
      </c>
    </row>
    <row r="5029" spans="1:17" x14ac:dyDescent="0.25">
      <c r="A5029" t="str">
        <f t="shared" si="78"/>
        <v>RadkersburgLehrlinge4. Lehrjahr, männlich</v>
      </c>
      <c r="B5029">
        <v>5028</v>
      </c>
      <c r="C5029">
        <v>615</v>
      </c>
      <c r="D5029" t="s">
        <v>244</v>
      </c>
      <c r="E5029" t="s">
        <v>46</v>
      </c>
      <c r="F5029" t="s">
        <v>71</v>
      </c>
      <c r="G5029">
        <v>20</v>
      </c>
      <c r="H5029">
        <v>30</v>
      </c>
      <c r="I5029">
        <v>22</v>
      </c>
      <c r="J5029">
        <v>19</v>
      </c>
      <c r="K5029">
        <v>28</v>
      </c>
      <c r="L5029">
        <v>18</v>
      </c>
      <c r="M5029">
        <v>31</v>
      </c>
      <c r="N5029">
        <v>21</v>
      </c>
      <c r="O5029">
        <v>27</v>
      </c>
      <c r="P5029">
        <v>32</v>
      </c>
      <c r="Q5029">
        <v>20</v>
      </c>
    </row>
    <row r="5030" spans="1:17" x14ac:dyDescent="0.25">
      <c r="A5030" t="str">
        <f t="shared" si="78"/>
        <v>RadkersburgLehrlinge4. Lehrjahr, weiblich</v>
      </c>
      <c r="B5030">
        <v>5029</v>
      </c>
      <c r="C5030">
        <v>615</v>
      </c>
      <c r="D5030" t="s">
        <v>244</v>
      </c>
      <c r="E5030" t="s">
        <v>46</v>
      </c>
      <c r="F5030" t="s">
        <v>72</v>
      </c>
      <c r="G5030">
        <v>5</v>
      </c>
      <c r="H5030">
        <v>6</v>
      </c>
      <c r="I5030">
        <v>2</v>
      </c>
      <c r="J5030">
        <v>4</v>
      </c>
      <c r="K5030">
        <v>1</v>
      </c>
      <c r="L5030">
        <v>2</v>
      </c>
      <c r="M5030">
        <v>1</v>
      </c>
      <c r="N5030">
        <v>2</v>
      </c>
      <c r="P5030">
        <v>1</v>
      </c>
      <c r="Q5030">
        <v>4</v>
      </c>
    </row>
    <row r="5031" spans="1:17" x14ac:dyDescent="0.25">
      <c r="A5031" t="str">
        <f t="shared" si="78"/>
        <v>RadkersburgLehrlingeFrauen</v>
      </c>
      <c r="B5031">
        <v>5030</v>
      </c>
      <c r="C5031">
        <v>615</v>
      </c>
      <c r="D5031" t="s">
        <v>244</v>
      </c>
      <c r="E5031" t="s">
        <v>46</v>
      </c>
      <c r="F5031" t="s">
        <v>47</v>
      </c>
      <c r="G5031">
        <v>100</v>
      </c>
      <c r="H5031">
        <v>108</v>
      </c>
      <c r="I5031">
        <v>104</v>
      </c>
      <c r="J5031">
        <v>96</v>
      </c>
      <c r="K5031">
        <v>84</v>
      </c>
      <c r="L5031">
        <v>81</v>
      </c>
      <c r="M5031">
        <v>81</v>
      </c>
      <c r="N5031">
        <v>75</v>
      </c>
      <c r="O5031">
        <v>81</v>
      </c>
      <c r="P5031">
        <v>79</v>
      </c>
      <c r="Q5031">
        <v>78</v>
      </c>
    </row>
    <row r="5032" spans="1:17" x14ac:dyDescent="0.25">
      <c r="A5032" t="str">
        <f t="shared" si="78"/>
        <v>RadkersburgLehrlingeInsgesamt</v>
      </c>
      <c r="B5032">
        <v>5031</v>
      </c>
      <c r="C5032">
        <v>615</v>
      </c>
      <c r="D5032" t="s">
        <v>244</v>
      </c>
      <c r="E5032" t="s">
        <v>46</v>
      </c>
      <c r="F5032" t="s">
        <v>48</v>
      </c>
      <c r="G5032">
        <v>324</v>
      </c>
      <c r="H5032">
        <v>321</v>
      </c>
      <c r="I5032">
        <v>301</v>
      </c>
      <c r="J5032">
        <v>299</v>
      </c>
      <c r="K5032">
        <v>304</v>
      </c>
      <c r="L5032">
        <v>280</v>
      </c>
      <c r="M5032">
        <v>295</v>
      </c>
      <c r="N5032">
        <v>274</v>
      </c>
      <c r="O5032">
        <v>289</v>
      </c>
      <c r="P5032">
        <v>277</v>
      </c>
      <c r="Q5032">
        <v>259</v>
      </c>
    </row>
    <row r="5033" spans="1:17" x14ac:dyDescent="0.25">
      <c r="A5033" t="str">
        <f t="shared" si="78"/>
        <v>RadkersburgLehrlingeMänner</v>
      </c>
      <c r="B5033">
        <v>5032</v>
      </c>
      <c r="C5033">
        <v>615</v>
      </c>
      <c r="D5033" t="s">
        <v>244</v>
      </c>
      <c r="E5033" t="s">
        <v>46</v>
      </c>
      <c r="F5033" t="s">
        <v>49</v>
      </c>
      <c r="G5033">
        <v>224</v>
      </c>
      <c r="H5033">
        <v>213</v>
      </c>
      <c r="I5033">
        <v>197</v>
      </c>
      <c r="J5033">
        <v>203</v>
      </c>
      <c r="K5033">
        <v>220</v>
      </c>
      <c r="L5033">
        <v>199</v>
      </c>
      <c r="M5033">
        <v>214</v>
      </c>
      <c r="N5033">
        <v>199</v>
      </c>
      <c r="O5033">
        <v>208</v>
      </c>
      <c r="P5033">
        <v>198</v>
      </c>
      <c r="Q5033">
        <v>181</v>
      </c>
    </row>
    <row r="5034" spans="1:17" x14ac:dyDescent="0.25">
      <c r="A5034" t="str">
        <f t="shared" si="78"/>
        <v>RadkersburgNeugründungenInsgesamt</v>
      </c>
      <c r="B5034">
        <v>5033</v>
      </c>
      <c r="C5034">
        <v>615</v>
      </c>
      <c r="D5034" t="s">
        <v>244</v>
      </c>
      <c r="E5034" t="s">
        <v>41</v>
      </c>
      <c r="F5034" t="s">
        <v>48</v>
      </c>
      <c r="G5034">
        <v>53</v>
      </c>
      <c r="H5034">
        <v>57.889625035241103</v>
      </c>
      <c r="I5034">
        <v>52.944906444906501</v>
      </c>
      <c r="J5034">
        <v>82.835153922542204</v>
      </c>
      <c r="K5034">
        <v>53.835593689454797</v>
      </c>
      <c r="L5034">
        <v>48.9606214840611</v>
      </c>
      <c r="M5034">
        <v>69.662718329652705</v>
      </c>
      <c r="N5034">
        <v>65.984700973574405</v>
      </c>
      <c r="O5034">
        <v>72.897963258785893</v>
      </c>
      <c r="P5034">
        <v>69.895633652822198</v>
      </c>
    </row>
    <row r="5035" spans="1:17" x14ac:dyDescent="0.25">
      <c r="A5035" t="str">
        <f t="shared" si="78"/>
        <v>RadkersburgPensionisteneinkommenBrutto_Schnitt</v>
      </c>
      <c r="B5035">
        <v>5034</v>
      </c>
      <c r="C5035">
        <v>615</v>
      </c>
      <c r="D5035" t="s">
        <v>244</v>
      </c>
      <c r="E5035" t="s">
        <v>44</v>
      </c>
      <c r="F5035" t="s">
        <v>54</v>
      </c>
      <c r="G5035">
        <v>12374.885548227499</v>
      </c>
      <c r="H5035">
        <v>12295.3416913521</v>
      </c>
      <c r="I5035">
        <v>12791.2782124763</v>
      </c>
      <c r="J5035">
        <v>13223.4973197321</v>
      </c>
      <c r="K5035">
        <v>13864.180846880299</v>
      </c>
      <c r="L5035">
        <v>14905.3134152489</v>
      </c>
      <c r="M5035">
        <v>15448.714337871301</v>
      </c>
      <c r="N5035">
        <v>15916.313254889999</v>
      </c>
    </row>
    <row r="5036" spans="1:17" x14ac:dyDescent="0.25">
      <c r="A5036" t="str">
        <f t="shared" si="78"/>
        <v>RadkersburgPensionisteneinkommenBruttobezüge 1000 EUR</v>
      </c>
      <c r="B5036">
        <v>5035</v>
      </c>
      <c r="C5036">
        <v>615</v>
      </c>
      <c r="D5036" t="s">
        <v>244</v>
      </c>
      <c r="E5036" t="s">
        <v>44</v>
      </c>
      <c r="F5036" t="s">
        <v>55</v>
      </c>
      <c r="G5036">
        <v>75053.680850000004</v>
      </c>
      <c r="H5036">
        <v>77202.45048</v>
      </c>
      <c r="I5036">
        <v>80789.713189999995</v>
      </c>
      <c r="J5036">
        <v>84908.076289999997</v>
      </c>
      <c r="K5036">
        <v>89548.744089999993</v>
      </c>
      <c r="L5036">
        <v>94618.929560000004</v>
      </c>
      <c r="M5036">
        <v>99860.489480000004</v>
      </c>
      <c r="N5036">
        <v>104156.35394</v>
      </c>
    </row>
    <row r="5037" spans="1:17" x14ac:dyDescent="0.25">
      <c r="A5037" t="str">
        <f t="shared" si="78"/>
        <v>RadkersburgPensionisteneinkommenBruttobezüge Fälle</v>
      </c>
      <c r="B5037">
        <v>5036</v>
      </c>
      <c r="C5037">
        <v>615</v>
      </c>
      <c r="D5037" t="s">
        <v>244</v>
      </c>
      <c r="E5037" t="s">
        <v>44</v>
      </c>
      <c r="F5037" t="s">
        <v>56</v>
      </c>
      <c r="G5037">
        <v>6065</v>
      </c>
      <c r="H5037">
        <v>6279</v>
      </c>
      <c r="I5037">
        <v>6316</v>
      </c>
      <c r="J5037">
        <v>6421</v>
      </c>
      <c r="K5037">
        <v>6459</v>
      </c>
      <c r="L5037">
        <v>6348</v>
      </c>
      <c r="M5037">
        <v>6464</v>
      </c>
      <c r="N5037">
        <v>6544</v>
      </c>
    </row>
    <row r="5038" spans="1:17" x14ac:dyDescent="0.25">
      <c r="A5038" t="str">
        <f t="shared" si="78"/>
        <v>RadkersburgPensionisteneinkommenLohnsteuer 1000 EUR</v>
      </c>
      <c r="B5038">
        <v>5037</v>
      </c>
      <c r="C5038">
        <v>615</v>
      </c>
      <c r="D5038" t="s">
        <v>244</v>
      </c>
      <c r="E5038" t="s">
        <v>44</v>
      </c>
      <c r="F5038" t="s">
        <v>57</v>
      </c>
      <c r="G5038">
        <v>5997.2748499999998</v>
      </c>
      <c r="H5038">
        <v>5647.6476300000004</v>
      </c>
      <c r="I5038">
        <v>6275.4139800000003</v>
      </c>
      <c r="J5038">
        <v>6850.20982</v>
      </c>
      <c r="K5038">
        <v>7548.5347700000002</v>
      </c>
      <c r="L5038">
        <v>7274.1346199999998</v>
      </c>
      <c r="M5038">
        <v>8191.8597099999997</v>
      </c>
      <c r="N5038">
        <v>9148.7670199999993</v>
      </c>
    </row>
    <row r="5039" spans="1:17" x14ac:dyDescent="0.25">
      <c r="A5039" t="str">
        <f t="shared" si="78"/>
        <v>RadkersburgPensionisteneinkommenLohnsteuer Fälle</v>
      </c>
      <c r="B5039">
        <v>5038</v>
      </c>
      <c r="C5039">
        <v>615</v>
      </c>
      <c r="D5039" t="s">
        <v>244</v>
      </c>
      <c r="E5039" t="s">
        <v>44</v>
      </c>
      <c r="F5039" t="s">
        <v>58</v>
      </c>
      <c r="G5039">
        <v>2023</v>
      </c>
      <c r="H5039">
        <v>1902</v>
      </c>
      <c r="I5039">
        <v>2040</v>
      </c>
      <c r="J5039">
        <v>2350</v>
      </c>
      <c r="K5039">
        <v>2439</v>
      </c>
      <c r="L5039">
        <v>2382</v>
      </c>
      <c r="M5039">
        <v>2572</v>
      </c>
      <c r="N5039">
        <v>2693</v>
      </c>
    </row>
    <row r="5040" spans="1:17" x14ac:dyDescent="0.25">
      <c r="A5040" t="str">
        <f t="shared" si="78"/>
        <v>RadkersburgPensionisteneinkommenNetto_Schnitt</v>
      </c>
      <c r="B5040">
        <v>5039</v>
      </c>
      <c r="C5040">
        <v>615</v>
      </c>
      <c r="D5040" t="s">
        <v>244</v>
      </c>
      <c r="E5040" t="s">
        <v>44</v>
      </c>
      <c r="F5040" t="s">
        <v>59</v>
      </c>
      <c r="G5040">
        <v>10777.4381962077</v>
      </c>
      <c r="H5040">
        <v>10736.1254833572</v>
      </c>
      <c r="I5040">
        <v>11103.293587713701</v>
      </c>
      <c r="J5040">
        <v>11442.9787353995</v>
      </c>
      <c r="K5040">
        <v>11937.223454095099</v>
      </c>
      <c r="L5040">
        <v>12936.310543478299</v>
      </c>
      <c r="M5040">
        <v>13324.8144987624</v>
      </c>
      <c r="N5040">
        <v>13642.281792481701</v>
      </c>
    </row>
    <row r="5041" spans="1:25" x14ac:dyDescent="0.25">
      <c r="A5041" t="str">
        <f t="shared" si="78"/>
        <v>RadkersburgPensionisteneinkommenNettobezüge 1000 EUR</v>
      </c>
      <c r="B5041">
        <v>5040</v>
      </c>
      <c r="C5041">
        <v>615</v>
      </c>
      <c r="D5041" t="s">
        <v>244</v>
      </c>
      <c r="E5041" t="s">
        <v>44</v>
      </c>
      <c r="F5041" t="s">
        <v>60</v>
      </c>
      <c r="G5041">
        <v>65365.162660000002</v>
      </c>
      <c r="H5041">
        <v>67412.131909999996</v>
      </c>
      <c r="I5041">
        <v>70128.402300000002</v>
      </c>
      <c r="J5041">
        <v>73475.366460000005</v>
      </c>
      <c r="K5041">
        <v>77102.526289999994</v>
      </c>
      <c r="L5041">
        <v>82119.699330000003</v>
      </c>
      <c r="M5041">
        <v>86131.600919999997</v>
      </c>
      <c r="N5041">
        <v>89275.092050000007</v>
      </c>
    </row>
    <row r="5042" spans="1:25" x14ac:dyDescent="0.25">
      <c r="A5042" t="str">
        <f t="shared" si="78"/>
        <v>RadkersburgPensionisteneinkommenSV-Beiträge 1000 EUR</v>
      </c>
      <c r="B5042">
        <v>5041</v>
      </c>
      <c r="C5042">
        <v>615</v>
      </c>
      <c r="D5042" t="s">
        <v>244</v>
      </c>
      <c r="E5042" t="s">
        <v>44</v>
      </c>
      <c r="F5042" t="s">
        <v>61</v>
      </c>
      <c r="G5042">
        <v>3691.24334</v>
      </c>
      <c r="H5042">
        <v>4142.67094</v>
      </c>
      <c r="I5042">
        <v>4385.8969100000004</v>
      </c>
      <c r="J5042">
        <v>4582.5000099999997</v>
      </c>
      <c r="K5042">
        <v>4897.6830300000001</v>
      </c>
      <c r="L5042">
        <v>5225.0956100000003</v>
      </c>
      <c r="M5042">
        <v>5537.0288499999997</v>
      </c>
      <c r="N5042">
        <v>5732.4948700000004</v>
      </c>
    </row>
    <row r="5043" spans="1:25" x14ac:dyDescent="0.25">
      <c r="A5043" t="str">
        <f t="shared" si="78"/>
        <v>RadkersburgPensionisteneinkommenSV-Beiträge Fälle</v>
      </c>
      <c r="B5043">
        <v>5042</v>
      </c>
      <c r="C5043">
        <v>615</v>
      </c>
      <c r="D5043" t="s">
        <v>244</v>
      </c>
      <c r="E5043" t="s">
        <v>44</v>
      </c>
      <c r="F5043" t="s">
        <v>62</v>
      </c>
      <c r="G5043">
        <v>5955</v>
      </c>
      <c r="H5043">
        <v>5972</v>
      </c>
      <c r="I5043">
        <v>5997</v>
      </c>
      <c r="J5043">
        <v>6082</v>
      </c>
      <c r="K5043">
        <v>6115</v>
      </c>
      <c r="L5043">
        <v>6225</v>
      </c>
      <c r="M5043">
        <v>6328</v>
      </c>
      <c r="N5043">
        <v>6416</v>
      </c>
    </row>
    <row r="5044" spans="1:25" x14ac:dyDescent="0.25">
      <c r="A5044" t="str">
        <f t="shared" si="78"/>
        <v>RadkersburgUnselbstständig BeschäftigteFrauen</v>
      </c>
      <c r="B5044">
        <v>5043</v>
      </c>
      <c r="C5044">
        <v>615</v>
      </c>
      <c r="D5044" t="s">
        <v>244</v>
      </c>
      <c r="E5044" t="s">
        <v>38</v>
      </c>
      <c r="F5044" t="s">
        <v>47</v>
      </c>
      <c r="G5044">
        <v>1772</v>
      </c>
      <c r="H5044">
        <v>1958</v>
      </c>
      <c r="I5044">
        <v>1893</v>
      </c>
      <c r="J5044">
        <v>2146</v>
      </c>
      <c r="K5044">
        <v>1962</v>
      </c>
      <c r="L5044">
        <v>2212</v>
      </c>
      <c r="M5044">
        <v>2090</v>
      </c>
      <c r="N5044">
        <v>2333</v>
      </c>
      <c r="O5044">
        <v>3920</v>
      </c>
      <c r="P5044">
        <v>4140</v>
      </c>
      <c r="Q5044">
        <v>3955</v>
      </c>
      <c r="R5044">
        <v>4130</v>
      </c>
      <c r="S5044">
        <v>3997</v>
      </c>
      <c r="T5044">
        <v>4176</v>
      </c>
      <c r="U5044">
        <v>4114</v>
      </c>
      <c r="V5044">
        <v>4233</v>
      </c>
      <c r="W5044">
        <v>4069</v>
      </c>
    </row>
    <row r="5045" spans="1:25" x14ac:dyDescent="0.25">
      <c r="A5045" t="str">
        <f t="shared" si="78"/>
        <v>RadkersburgUnselbstständig BeschäftigteInsgesamt</v>
      </c>
      <c r="B5045">
        <v>5044</v>
      </c>
      <c r="C5045">
        <v>615</v>
      </c>
      <c r="D5045" t="s">
        <v>244</v>
      </c>
      <c r="E5045" t="s">
        <v>38</v>
      </c>
      <c r="F5045" t="s">
        <v>48</v>
      </c>
      <c r="G5045">
        <v>3960</v>
      </c>
      <c r="H5045">
        <v>4857</v>
      </c>
      <c r="I5045">
        <v>4116</v>
      </c>
      <c r="J5045">
        <v>5067</v>
      </c>
      <c r="K5045">
        <v>4187</v>
      </c>
      <c r="L5045">
        <v>5182</v>
      </c>
      <c r="M5045">
        <v>4327</v>
      </c>
      <c r="N5045">
        <v>5417</v>
      </c>
      <c r="O5045">
        <v>8534</v>
      </c>
      <c r="P5045">
        <v>9472</v>
      </c>
      <c r="Q5045">
        <v>8366</v>
      </c>
      <c r="R5045">
        <v>9333</v>
      </c>
      <c r="S5045">
        <v>8356</v>
      </c>
      <c r="T5045">
        <v>9417</v>
      </c>
      <c r="U5045">
        <v>8540</v>
      </c>
      <c r="V5045">
        <v>9400</v>
      </c>
      <c r="W5045">
        <v>8460</v>
      </c>
    </row>
    <row r="5046" spans="1:25" x14ac:dyDescent="0.25">
      <c r="A5046" t="str">
        <f t="shared" si="78"/>
        <v>RadkersburgUnselbstständig BeschäftigteMänner</v>
      </c>
      <c r="B5046">
        <v>5045</v>
      </c>
      <c r="C5046">
        <v>615</v>
      </c>
      <c r="D5046" t="s">
        <v>244</v>
      </c>
      <c r="E5046" t="s">
        <v>38</v>
      </c>
      <c r="F5046" t="s">
        <v>49</v>
      </c>
      <c r="G5046">
        <v>2188</v>
      </c>
      <c r="H5046">
        <v>2899</v>
      </c>
      <c r="I5046">
        <v>2223</v>
      </c>
      <c r="J5046">
        <v>2921</v>
      </c>
      <c r="K5046">
        <v>2225</v>
      </c>
      <c r="L5046">
        <v>2970</v>
      </c>
      <c r="M5046">
        <v>2237</v>
      </c>
      <c r="N5046">
        <v>3084</v>
      </c>
      <c r="O5046">
        <v>4614</v>
      </c>
      <c r="P5046">
        <v>5332</v>
      </c>
      <c r="Q5046">
        <v>4411</v>
      </c>
      <c r="R5046">
        <v>5203</v>
      </c>
      <c r="S5046">
        <v>4359</v>
      </c>
      <c r="T5046">
        <v>5241</v>
      </c>
      <c r="U5046">
        <v>4426</v>
      </c>
      <c r="V5046">
        <v>5167</v>
      </c>
      <c r="W5046">
        <v>4391</v>
      </c>
    </row>
    <row r="5047" spans="1:25" x14ac:dyDescent="0.25">
      <c r="A5047" t="str">
        <f t="shared" si="78"/>
        <v>RadkersburgWohnbevölkerungInsgesamt</v>
      </c>
      <c r="B5047">
        <v>5046</v>
      </c>
      <c r="C5047">
        <v>615</v>
      </c>
      <c r="D5047" t="s">
        <v>244</v>
      </c>
      <c r="E5047" t="s">
        <v>42</v>
      </c>
      <c r="F5047" t="s">
        <v>48</v>
      </c>
      <c r="G5047">
        <v>23959</v>
      </c>
      <c r="H5047">
        <v>23852</v>
      </c>
      <c r="I5047">
        <v>23684</v>
      </c>
      <c r="J5047">
        <v>23564</v>
      </c>
      <c r="K5047">
        <v>23437</v>
      </c>
      <c r="L5047">
        <v>23428</v>
      </c>
      <c r="M5047">
        <v>23323</v>
      </c>
      <c r="N5047">
        <v>23175</v>
      </c>
      <c r="O5047">
        <v>23032</v>
      </c>
      <c r="P5047">
        <v>22903</v>
      </c>
      <c r="Q5047">
        <v>22737</v>
      </c>
    </row>
    <row r="5048" spans="1:25" x14ac:dyDescent="0.25">
      <c r="A5048" t="str">
        <f t="shared" si="78"/>
        <v>VoitsbergArbeitnehmereinkommenBrutto_Schnitt</v>
      </c>
      <c r="B5048">
        <v>5047</v>
      </c>
      <c r="C5048">
        <v>616</v>
      </c>
      <c r="D5048" t="s">
        <v>245</v>
      </c>
      <c r="E5048" t="s">
        <v>43</v>
      </c>
      <c r="F5048" t="s">
        <v>54</v>
      </c>
      <c r="G5048">
        <v>23080.484540782702</v>
      </c>
      <c r="H5048">
        <v>23682.0567870665</v>
      </c>
      <c r="I5048">
        <v>24350.344412717601</v>
      </c>
      <c r="J5048">
        <v>24819.6651370533</v>
      </c>
      <c r="K5048">
        <v>25718.9757586669</v>
      </c>
      <c r="L5048">
        <v>25441.191135096</v>
      </c>
      <c r="M5048">
        <v>26235.831147900099</v>
      </c>
      <c r="N5048">
        <v>27080.961352087899</v>
      </c>
      <c r="O5048">
        <v>27994.314723400701</v>
      </c>
      <c r="P5048">
        <v>28786.1518426152</v>
      </c>
      <c r="Q5048">
        <v>29422.937369902102</v>
      </c>
      <c r="R5048">
        <v>30116.639691770699</v>
      </c>
      <c r="S5048">
        <v>31158.089835387502</v>
      </c>
      <c r="T5048">
        <v>31788.579772398101</v>
      </c>
      <c r="U5048">
        <v>33078.821070095401</v>
      </c>
      <c r="V5048">
        <v>34033.2876049677</v>
      </c>
      <c r="W5048">
        <v>34580.8383051419</v>
      </c>
      <c r="X5048">
        <v>35985.382491679004</v>
      </c>
      <c r="Y5048">
        <v>37678.476945886498</v>
      </c>
    </row>
    <row r="5049" spans="1:25" x14ac:dyDescent="0.25">
      <c r="A5049" t="str">
        <f t="shared" si="78"/>
        <v>VoitsbergArbeitnehmereinkommenBruttobezüge 1000 EUR</v>
      </c>
      <c r="B5049">
        <v>5048</v>
      </c>
      <c r="C5049">
        <v>616</v>
      </c>
      <c r="D5049" t="s">
        <v>245</v>
      </c>
      <c r="E5049" t="s">
        <v>43</v>
      </c>
      <c r="F5049" t="s">
        <v>55</v>
      </c>
      <c r="G5049">
        <v>525473.39153999998</v>
      </c>
      <c r="H5049">
        <v>544189.98291000002</v>
      </c>
      <c r="I5049">
        <v>563686.12280999997</v>
      </c>
      <c r="J5049">
        <v>584031.54033999995</v>
      </c>
      <c r="K5049">
        <v>614272.01702000003</v>
      </c>
      <c r="L5049">
        <v>597537.25618999999</v>
      </c>
      <c r="M5049">
        <v>622812.39561999997</v>
      </c>
      <c r="N5049">
        <v>645935.09016999998</v>
      </c>
      <c r="O5049">
        <v>666460.65061999997</v>
      </c>
      <c r="P5049">
        <v>683325.67243999999</v>
      </c>
      <c r="Q5049">
        <v>700530.71583999996</v>
      </c>
      <c r="R5049">
        <v>716203.80851</v>
      </c>
      <c r="S5049">
        <v>745768.88020999997</v>
      </c>
      <c r="T5049">
        <v>768171.03020000004</v>
      </c>
      <c r="U5049">
        <v>797530.37600000005</v>
      </c>
      <c r="V5049">
        <v>827587.45469000004</v>
      </c>
      <c r="W5049">
        <v>819807.93370000005</v>
      </c>
      <c r="X5049">
        <v>854113.05344000005</v>
      </c>
      <c r="Y5049">
        <v>907260.04637999996</v>
      </c>
    </row>
    <row r="5050" spans="1:25" x14ac:dyDescent="0.25">
      <c r="A5050" t="str">
        <f t="shared" si="78"/>
        <v>VoitsbergArbeitnehmereinkommenBruttobezüge Fälle</v>
      </c>
      <c r="B5050">
        <v>5049</v>
      </c>
      <c r="C5050">
        <v>616</v>
      </c>
      <c r="D5050" t="s">
        <v>245</v>
      </c>
      <c r="E5050" t="s">
        <v>43</v>
      </c>
      <c r="F5050" t="s">
        <v>56</v>
      </c>
      <c r="G5050">
        <v>22767</v>
      </c>
      <c r="H5050">
        <v>22979</v>
      </c>
      <c r="I5050">
        <v>23149</v>
      </c>
      <c r="J5050">
        <v>23531</v>
      </c>
      <c r="K5050">
        <v>23884</v>
      </c>
      <c r="L5050">
        <v>23487</v>
      </c>
      <c r="M5050">
        <v>23739</v>
      </c>
      <c r="N5050">
        <v>23852</v>
      </c>
      <c r="O5050">
        <v>23807</v>
      </c>
      <c r="P5050">
        <v>23738</v>
      </c>
      <c r="Q5050">
        <v>23809</v>
      </c>
      <c r="R5050">
        <v>23781</v>
      </c>
      <c r="S5050">
        <v>23935</v>
      </c>
      <c r="T5050">
        <v>24165</v>
      </c>
      <c r="U5050">
        <v>24110</v>
      </c>
      <c r="V5050">
        <v>24317</v>
      </c>
      <c r="W5050">
        <v>23707</v>
      </c>
      <c r="X5050">
        <v>23735</v>
      </c>
      <c r="Y5050">
        <v>24079</v>
      </c>
    </row>
    <row r="5051" spans="1:25" x14ac:dyDescent="0.25">
      <c r="A5051" t="str">
        <f t="shared" si="78"/>
        <v>VoitsbergArbeitnehmereinkommenLohnsteuer 1000 EUR</v>
      </c>
      <c r="B5051">
        <v>5050</v>
      </c>
      <c r="C5051">
        <v>616</v>
      </c>
      <c r="D5051" t="s">
        <v>245</v>
      </c>
      <c r="E5051" t="s">
        <v>43</v>
      </c>
      <c r="F5051" t="s">
        <v>57</v>
      </c>
      <c r="G5051">
        <v>68800.479789999998</v>
      </c>
      <c r="H5051">
        <v>68279.58971</v>
      </c>
      <c r="I5051">
        <v>73015.640809999997</v>
      </c>
      <c r="J5051">
        <v>77645.188290000006</v>
      </c>
      <c r="K5051">
        <v>84233.244030000002</v>
      </c>
      <c r="L5051">
        <v>74043.012600000002</v>
      </c>
      <c r="M5051">
        <v>79089.449619999999</v>
      </c>
      <c r="N5051">
        <v>84644.020680000001</v>
      </c>
      <c r="O5051">
        <v>90264.071169999996</v>
      </c>
      <c r="P5051">
        <v>95795.821280000004</v>
      </c>
      <c r="Q5051">
        <v>99644.881009999997</v>
      </c>
      <c r="R5051">
        <v>104312.20965</v>
      </c>
      <c r="S5051">
        <v>93248.241739999998</v>
      </c>
      <c r="T5051">
        <v>97293.167839999995</v>
      </c>
      <c r="U5051">
        <v>103267.12887</v>
      </c>
      <c r="V5051">
        <v>106470.37802</v>
      </c>
      <c r="W5051">
        <v>100281.15323</v>
      </c>
      <c r="X5051">
        <v>109281.07042</v>
      </c>
      <c r="Y5051">
        <v>115028.05078000001</v>
      </c>
    </row>
    <row r="5052" spans="1:25" x14ac:dyDescent="0.25">
      <c r="A5052" t="str">
        <f t="shared" si="78"/>
        <v>VoitsbergArbeitnehmereinkommenLohnsteuer Fälle</v>
      </c>
      <c r="B5052">
        <v>5051</v>
      </c>
      <c r="C5052">
        <v>616</v>
      </c>
      <c r="D5052" t="s">
        <v>245</v>
      </c>
      <c r="E5052" t="s">
        <v>43</v>
      </c>
      <c r="F5052" t="s">
        <v>58</v>
      </c>
      <c r="G5052">
        <v>18218</v>
      </c>
      <c r="H5052">
        <v>17982</v>
      </c>
      <c r="I5052">
        <v>18257</v>
      </c>
      <c r="J5052">
        <v>18630</v>
      </c>
      <c r="K5052">
        <v>19186</v>
      </c>
      <c r="L5052">
        <v>18351</v>
      </c>
      <c r="M5052">
        <v>18802</v>
      </c>
      <c r="N5052">
        <v>19089</v>
      </c>
      <c r="O5052">
        <v>19249</v>
      </c>
      <c r="P5052">
        <v>19417</v>
      </c>
      <c r="Q5052">
        <v>19550</v>
      </c>
      <c r="R5052">
        <v>19678</v>
      </c>
      <c r="S5052">
        <v>19961</v>
      </c>
      <c r="T5052">
        <v>20381</v>
      </c>
      <c r="U5052">
        <v>20657</v>
      </c>
      <c r="V5052">
        <v>21134</v>
      </c>
      <c r="W5052">
        <v>20754</v>
      </c>
      <c r="X5052">
        <v>20940</v>
      </c>
      <c r="Y5052">
        <v>21410</v>
      </c>
    </row>
    <row r="5053" spans="1:25" x14ac:dyDescent="0.25">
      <c r="A5053" t="str">
        <f t="shared" si="78"/>
        <v>VoitsbergArbeitnehmereinkommenNetto_Schnitt</v>
      </c>
      <c r="B5053">
        <v>5052</v>
      </c>
      <c r="C5053">
        <v>616</v>
      </c>
      <c r="D5053" t="s">
        <v>245</v>
      </c>
      <c r="E5053" t="s">
        <v>43</v>
      </c>
      <c r="F5053" t="s">
        <v>59</v>
      </c>
      <c r="G5053">
        <v>16378.7452830852</v>
      </c>
      <c r="H5053">
        <v>16906.563042778202</v>
      </c>
      <c r="I5053">
        <v>17286.415818825899</v>
      </c>
      <c r="J5053">
        <v>17519.541508223199</v>
      </c>
      <c r="K5053">
        <v>18106.836619912901</v>
      </c>
      <c r="L5053">
        <v>18302.431835057701</v>
      </c>
      <c r="M5053">
        <v>18777.538676860899</v>
      </c>
      <c r="N5053">
        <v>19237.802307982602</v>
      </c>
      <c r="O5053">
        <v>19761.106858906998</v>
      </c>
      <c r="P5053">
        <v>20185.225285617998</v>
      </c>
      <c r="Q5053">
        <v>20556.2617249779</v>
      </c>
      <c r="R5053">
        <v>20906.235806315999</v>
      </c>
      <c r="S5053">
        <v>22302.108047629001</v>
      </c>
      <c r="T5053">
        <v>22685.798665425202</v>
      </c>
      <c r="U5053">
        <v>23490.426529655699</v>
      </c>
      <c r="V5053">
        <v>24240.893405436502</v>
      </c>
      <c r="W5053">
        <v>24885.150245497101</v>
      </c>
      <c r="X5053">
        <v>25674.896369496499</v>
      </c>
      <c r="Y5053">
        <v>26959.0813135928</v>
      </c>
    </row>
    <row r="5054" spans="1:25" x14ac:dyDescent="0.25">
      <c r="A5054" t="str">
        <f t="shared" si="78"/>
        <v>VoitsbergArbeitnehmereinkommenNettobezüge 1000 EUR</v>
      </c>
      <c r="B5054">
        <v>5053</v>
      </c>
      <c r="C5054">
        <v>616</v>
      </c>
      <c r="D5054" t="s">
        <v>245</v>
      </c>
      <c r="E5054" t="s">
        <v>43</v>
      </c>
      <c r="F5054" t="s">
        <v>60</v>
      </c>
      <c r="G5054">
        <v>372894.89386000001</v>
      </c>
      <c r="H5054">
        <v>388495.91216000001</v>
      </c>
      <c r="I5054">
        <v>400163.23979000002</v>
      </c>
      <c r="J5054">
        <v>412252.33123000001</v>
      </c>
      <c r="K5054">
        <v>432463.68582999997</v>
      </c>
      <c r="L5054">
        <v>429869.21651</v>
      </c>
      <c r="M5054">
        <v>445759.99064999999</v>
      </c>
      <c r="N5054">
        <v>458860.06065</v>
      </c>
      <c r="O5054">
        <v>470452.67099000001</v>
      </c>
      <c r="P5054">
        <v>479156.87783000001</v>
      </c>
      <c r="Q5054">
        <v>489424.03541000001</v>
      </c>
      <c r="R5054">
        <v>497171.19371000002</v>
      </c>
      <c r="S5054">
        <v>533800.95611999999</v>
      </c>
      <c r="T5054">
        <v>548202.32475000003</v>
      </c>
      <c r="U5054">
        <v>566354.18362999998</v>
      </c>
      <c r="V5054">
        <v>589465.80493999994</v>
      </c>
      <c r="W5054">
        <v>589952.25687000004</v>
      </c>
      <c r="X5054">
        <v>609393.66532999999</v>
      </c>
      <c r="Y5054">
        <v>649147.71895000001</v>
      </c>
    </row>
    <row r="5055" spans="1:25" x14ac:dyDescent="0.25">
      <c r="A5055" t="str">
        <f t="shared" si="78"/>
        <v>VoitsbergArbeitnehmereinkommenSV-Beiträge 1000 EUR</v>
      </c>
      <c r="B5055">
        <v>5054</v>
      </c>
      <c r="C5055">
        <v>616</v>
      </c>
      <c r="D5055" t="s">
        <v>245</v>
      </c>
      <c r="E5055" t="s">
        <v>43</v>
      </c>
      <c r="F5055" t="s">
        <v>61</v>
      </c>
      <c r="G5055">
        <v>83778.017890000003</v>
      </c>
      <c r="H5055">
        <v>87414.481039999999</v>
      </c>
      <c r="I5055">
        <v>90507.242209999997</v>
      </c>
      <c r="J5055">
        <v>94134.020820000005</v>
      </c>
      <c r="K5055">
        <v>97575.087159999995</v>
      </c>
      <c r="L5055">
        <v>93625.02708</v>
      </c>
      <c r="M5055">
        <v>97962.955350000004</v>
      </c>
      <c r="N5055">
        <v>102431.00883999999</v>
      </c>
      <c r="O5055">
        <v>105743.90846000001</v>
      </c>
      <c r="P5055">
        <v>108372.97332999999</v>
      </c>
      <c r="Q5055">
        <v>111461.79942</v>
      </c>
      <c r="R5055">
        <v>114720.40515000001</v>
      </c>
      <c r="S5055">
        <v>118719.68235</v>
      </c>
      <c r="T5055">
        <v>122675.53761</v>
      </c>
      <c r="U5055">
        <v>127909.0635</v>
      </c>
      <c r="V5055">
        <v>131651.27173000001</v>
      </c>
      <c r="W5055">
        <v>129574.5236</v>
      </c>
      <c r="X5055">
        <v>135438.31769</v>
      </c>
      <c r="Y5055">
        <v>143084.27665000001</v>
      </c>
    </row>
    <row r="5056" spans="1:25" x14ac:dyDescent="0.25">
      <c r="A5056" t="str">
        <f t="shared" si="78"/>
        <v>VoitsbergArbeitnehmereinkommenSV-Beiträge Fälle</v>
      </c>
      <c r="B5056">
        <v>5055</v>
      </c>
      <c r="C5056">
        <v>616</v>
      </c>
      <c r="D5056" t="s">
        <v>245</v>
      </c>
      <c r="E5056" t="s">
        <v>43</v>
      </c>
      <c r="F5056" t="s">
        <v>62</v>
      </c>
      <c r="G5056">
        <v>21697</v>
      </c>
      <c r="H5056">
        <v>21890</v>
      </c>
      <c r="I5056">
        <v>22079</v>
      </c>
      <c r="J5056">
        <v>22412</v>
      </c>
      <c r="K5056">
        <v>22620</v>
      </c>
      <c r="L5056">
        <v>21910</v>
      </c>
      <c r="M5056">
        <v>22299</v>
      </c>
      <c r="N5056">
        <v>22400</v>
      </c>
      <c r="O5056">
        <v>22403</v>
      </c>
      <c r="P5056">
        <v>22367</v>
      </c>
      <c r="Q5056">
        <v>22358</v>
      </c>
      <c r="R5056">
        <v>22371</v>
      </c>
      <c r="S5056">
        <v>22618</v>
      </c>
      <c r="T5056">
        <v>22802</v>
      </c>
      <c r="U5056">
        <v>22857</v>
      </c>
      <c r="V5056">
        <v>23019</v>
      </c>
      <c r="W5056">
        <v>22521</v>
      </c>
      <c r="X5056">
        <v>22687</v>
      </c>
      <c r="Y5056">
        <v>22979</v>
      </c>
    </row>
    <row r="5057" spans="1:47" x14ac:dyDescent="0.25">
      <c r="A5057" t="str">
        <f t="shared" si="78"/>
        <v>VoitsbergArbeitsloseFrauen</v>
      </c>
      <c r="B5057">
        <v>5056</v>
      </c>
      <c r="C5057">
        <v>616</v>
      </c>
      <c r="D5057" t="s">
        <v>245</v>
      </c>
      <c r="E5057" t="s">
        <v>36</v>
      </c>
      <c r="F5057" t="s">
        <v>47</v>
      </c>
      <c r="G5057">
        <v>668</v>
      </c>
      <c r="H5057">
        <v>558</v>
      </c>
      <c r="I5057">
        <v>677</v>
      </c>
      <c r="J5057">
        <v>616</v>
      </c>
      <c r="K5057">
        <v>722</v>
      </c>
      <c r="L5057">
        <v>594</v>
      </c>
      <c r="M5057">
        <v>662</v>
      </c>
      <c r="N5057">
        <v>614</v>
      </c>
      <c r="O5057">
        <v>576</v>
      </c>
      <c r="P5057">
        <v>533</v>
      </c>
      <c r="Q5057">
        <v>680</v>
      </c>
      <c r="R5057">
        <v>700</v>
      </c>
      <c r="S5057">
        <v>719</v>
      </c>
      <c r="T5057">
        <v>669</v>
      </c>
      <c r="U5057">
        <v>671</v>
      </c>
      <c r="V5057">
        <v>658</v>
      </c>
      <c r="W5057">
        <v>677</v>
      </c>
      <c r="X5057">
        <v>685</v>
      </c>
      <c r="Y5057">
        <v>753</v>
      </c>
      <c r="Z5057">
        <v>714</v>
      </c>
      <c r="AA5057">
        <v>749</v>
      </c>
      <c r="AB5057">
        <v>736</v>
      </c>
      <c r="AC5057">
        <v>904</v>
      </c>
      <c r="AD5057">
        <v>789</v>
      </c>
      <c r="AE5057">
        <v>898</v>
      </c>
      <c r="AF5057">
        <v>731</v>
      </c>
      <c r="AG5057">
        <v>780</v>
      </c>
      <c r="AH5057">
        <v>581</v>
      </c>
      <c r="AI5057">
        <v>578</v>
      </c>
      <c r="AJ5057">
        <v>510</v>
      </c>
      <c r="AK5057">
        <v>507</v>
      </c>
      <c r="AL5057">
        <v>486</v>
      </c>
      <c r="AM5057">
        <v>474</v>
      </c>
      <c r="AN5057">
        <v>677</v>
      </c>
      <c r="AO5057">
        <v>719</v>
      </c>
      <c r="AP5057">
        <v>459</v>
      </c>
      <c r="AQ5057">
        <v>471</v>
      </c>
      <c r="AR5057">
        <v>431</v>
      </c>
      <c r="AS5057">
        <v>474</v>
      </c>
      <c r="AT5057">
        <v>490</v>
      </c>
      <c r="AU5057">
        <v>542</v>
      </c>
    </row>
    <row r="5058" spans="1:47" x14ac:dyDescent="0.25">
      <c r="A5058" t="str">
        <f t="shared" si="78"/>
        <v>VoitsbergArbeitsloseInsgesamt</v>
      </c>
      <c r="B5058">
        <v>5057</v>
      </c>
      <c r="C5058">
        <v>616</v>
      </c>
      <c r="D5058" t="s">
        <v>245</v>
      </c>
      <c r="E5058" t="s">
        <v>36</v>
      </c>
      <c r="F5058" t="s">
        <v>48</v>
      </c>
      <c r="G5058">
        <v>2008</v>
      </c>
      <c r="H5058">
        <v>1170</v>
      </c>
      <c r="I5058">
        <v>2070</v>
      </c>
      <c r="J5058">
        <v>1300</v>
      </c>
      <c r="K5058">
        <v>2171</v>
      </c>
      <c r="L5058">
        <v>1295</v>
      </c>
      <c r="M5058">
        <v>1986</v>
      </c>
      <c r="N5058">
        <v>1279</v>
      </c>
      <c r="O5058">
        <v>1830</v>
      </c>
      <c r="P5058">
        <v>1195</v>
      </c>
      <c r="Q5058">
        <v>2349</v>
      </c>
      <c r="R5058">
        <v>1771</v>
      </c>
      <c r="S5058">
        <v>2357</v>
      </c>
      <c r="T5058">
        <v>1469</v>
      </c>
      <c r="U5058">
        <v>2047</v>
      </c>
      <c r="V5058">
        <v>1291</v>
      </c>
      <c r="W5058">
        <v>1958</v>
      </c>
      <c r="X5058">
        <v>1361</v>
      </c>
      <c r="Y5058">
        <v>2189</v>
      </c>
      <c r="Z5058">
        <v>1460</v>
      </c>
      <c r="AA5058">
        <v>2263</v>
      </c>
      <c r="AB5058">
        <v>1515</v>
      </c>
      <c r="AC5058">
        <v>2423</v>
      </c>
      <c r="AD5058">
        <v>1612</v>
      </c>
      <c r="AE5058">
        <v>2437</v>
      </c>
      <c r="AF5058">
        <v>1507</v>
      </c>
      <c r="AG5058">
        <v>2239</v>
      </c>
      <c r="AH5058">
        <v>1220</v>
      </c>
      <c r="AI5058">
        <v>1609</v>
      </c>
      <c r="AJ5058">
        <v>968</v>
      </c>
      <c r="AK5058">
        <v>1425</v>
      </c>
      <c r="AL5058">
        <v>992</v>
      </c>
      <c r="AM5058">
        <v>1422</v>
      </c>
      <c r="AN5058">
        <v>1434</v>
      </c>
      <c r="AO5058">
        <v>1825</v>
      </c>
      <c r="AP5058">
        <v>1002</v>
      </c>
      <c r="AQ5058">
        <v>1434</v>
      </c>
      <c r="AR5058">
        <v>929</v>
      </c>
      <c r="AS5058">
        <v>1324</v>
      </c>
      <c r="AT5058">
        <v>1046</v>
      </c>
      <c r="AU5058">
        <v>1570</v>
      </c>
    </row>
    <row r="5059" spans="1:47" x14ac:dyDescent="0.25">
      <c r="A5059" t="str">
        <f t="shared" ref="A5059:A5122" si="79">D5059&amp;E5059&amp;F5059</f>
        <v>VoitsbergArbeitsloseMänner</v>
      </c>
      <c r="B5059">
        <v>5058</v>
      </c>
      <c r="C5059">
        <v>616</v>
      </c>
      <c r="D5059" t="s">
        <v>245</v>
      </c>
      <c r="E5059" t="s">
        <v>36</v>
      </c>
      <c r="F5059" t="s">
        <v>49</v>
      </c>
      <c r="G5059">
        <v>1340</v>
      </c>
      <c r="H5059">
        <v>612</v>
      </c>
      <c r="I5059">
        <v>1393</v>
      </c>
      <c r="J5059">
        <v>684</v>
      </c>
      <c r="K5059">
        <v>1449</v>
      </c>
      <c r="L5059">
        <v>701</v>
      </c>
      <c r="M5059">
        <v>1324</v>
      </c>
      <c r="N5059">
        <v>665</v>
      </c>
      <c r="O5059">
        <v>1254</v>
      </c>
      <c r="P5059">
        <v>662</v>
      </c>
      <c r="Q5059">
        <v>1669</v>
      </c>
      <c r="R5059">
        <v>1071</v>
      </c>
      <c r="S5059">
        <v>1638</v>
      </c>
      <c r="T5059">
        <v>800</v>
      </c>
      <c r="U5059">
        <v>1376</v>
      </c>
      <c r="V5059">
        <v>633</v>
      </c>
      <c r="W5059">
        <v>1281</v>
      </c>
      <c r="X5059">
        <v>676</v>
      </c>
      <c r="Y5059">
        <v>1436</v>
      </c>
      <c r="Z5059">
        <v>746</v>
      </c>
      <c r="AA5059">
        <v>1514</v>
      </c>
      <c r="AB5059">
        <v>779</v>
      </c>
      <c r="AC5059">
        <v>1519</v>
      </c>
      <c r="AD5059">
        <v>823</v>
      </c>
      <c r="AE5059">
        <v>1539</v>
      </c>
      <c r="AF5059">
        <v>776</v>
      </c>
      <c r="AG5059">
        <v>1459</v>
      </c>
      <c r="AH5059">
        <v>639</v>
      </c>
      <c r="AI5059">
        <v>1031</v>
      </c>
      <c r="AJ5059">
        <v>458</v>
      </c>
      <c r="AK5059">
        <v>918</v>
      </c>
      <c r="AL5059">
        <v>506</v>
      </c>
      <c r="AM5059">
        <v>948</v>
      </c>
      <c r="AN5059">
        <v>757</v>
      </c>
      <c r="AO5059">
        <v>1106</v>
      </c>
      <c r="AP5059">
        <v>543</v>
      </c>
      <c r="AQ5059">
        <v>963</v>
      </c>
      <c r="AR5059">
        <v>498</v>
      </c>
      <c r="AS5059">
        <v>850</v>
      </c>
      <c r="AT5059">
        <v>556</v>
      </c>
      <c r="AU5059">
        <v>1028</v>
      </c>
    </row>
    <row r="5060" spans="1:47" x14ac:dyDescent="0.25">
      <c r="A5060" t="str">
        <f t="shared" si="79"/>
        <v>Voitsbergarbeitslose AusländerFrauen</v>
      </c>
      <c r="B5060">
        <v>5059</v>
      </c>
      <c r="C5060">
        <v>616</v>
      </c>
      <c r="D5060" t="s">
        <v>245</v>
      </c>
      <c r="E5060" t="s">
        <v>37</v>
      </c>
      <c r="F5060" t="s">
        <v>47</v>
      </c>
      <c r="G5060">
        <v>24</v>
      </c>
      <c r="H5060">
        <v>27</v>
      </c>
      <c r="I5060">
        <v>23</v>
      </c>
      <c r="J5060">
        <v>25</v>
      </c>
      <c r="K5060">
        <v>30</v>
      </c>
      <c r="L5060">
        <v>19</v>
      </c>
      <c r="M5060">
        <v>33</v>
      </c>
      <c r="N5060">
        <v>24</v>
      </c>
      <c r="O5060">
        <v>28</v>
      </c>
      <c r="P5060">
        <v>25</v>
      </c>
      <c r="Q5060">
        <v>29</v>
      </c>
      <c r="R5060">
        <v>40</v>
      </c>
      <c r="S5060">
        <v>42</v>
      </c>
      <c r="T5060">
        <v>36</v>
      </c>
      <c r="U5060">
        <v>42</v>
      </c>
      <c r="V5060">
        <v>46</v>
      </c>
      <c r="W5060">
        <v>44</v>
      </c>
      <c r="X5060">
        <v>44</v>
      </c>
      <c r="Y5060">
        <v>68</v>
      </c>
      <c r="Z5060">
        <v>58</v>
      </c>
      <c r="AA5060">
        <v>65</v>
      </c>
      <c r="AB5060">
        <v>65</v>
      </c>
      <c r="AC5060">
        <v>80</v>
      </c>
      <c r="AD5060">
        <v>61</v>
      </c>
      <c r="AE5060">
        <v>72</v>
      </c>
      <c r="AF5060">
        <v>56</v>
      </c>
      <c r="AG5060">
        <v>76</v>
      </c>
      <c r="AH5060">
        <v>50</v>
      </c>
      <c r="AI5060">
        <v>77</v>
      </c>
      <c r="AJ5060">
        <v>53</v>
      </c>
      <c r="AK5060">
        <v>73</v>
      </c>
      <c r="AL5060">
        <v>73</v>
      </c>
      <c r="AM5060">
        <v>76</v>
      </c>
      <c r="AN5060">
        <v>84</v>
      </c>
      <c r="AO5060">
        <v>119</v>
      </c>
      <c r="AP5060">
        <v>61</v>
      </c>
      <c r="AQ5060">
        <v>89</v>
      </c>
      <c r="AR5060">
        <v>81</v>
      </c>
      <c r="AS5060">
        <v>95</v>
      </c>
      <c r="AT5060">
        <v>84</v>
      </c>
      <c r="AU5060">
        <v>112</v>
      </c>
    </row>
    <row r="5061" spans="1:47" x14ac:dyDescent="0.25">
      <c r="A5061" t="str">
        <f t="shared" si="79"/>
        <v>Voitsbergarbeitslose AusländerInsgesamt</v>
      </c>
      <c r="B5061">
        <v>5060</v>
      </c>
      <c r="C5061">
        <v>616</v>
      </c>
      <c r="D5061" t="s">
        <v>245</v>
      </c>
      <c r="E5061" t="s">
        <v>37</v>
      </c>
      <c r="F5061" t="s">
        <v>48</v>
      </c>
      <c r="G5061">
        <v>81</v>
      </c>
      <c r="H5061">
        <v>54</v>
      </c>
      <c r="I5061">
        <v>90</v>
      </c>
      <c r="J5061">
        <v>46</v>
      </c>
      <c r="K5061">
        <v>94</v>
      </c>
      <c r="L5061">
        <v>44</v>
      </c>
      <c r="M5061">
        <v>89</v>
      </c>
      <c r="N5061">
        <v>52</v>
      </c>
      <c r="O5061">
        <v>84</v>
      </c>
      <c r="P5061">
        <v>49</v>
      </c>
      <c r="Q5061">
        <v>118</v>
      </c>
      <c r="R5061">
        <v>87</v>
      </c>
      <c r="S5061">
        <v>120</v>
      </c>
      <c r="T5061">
        <v>73</v>
      </c>
      <c r="U5061">
        <v>121</v>
      </c>
      <c r="V5061">
        <v>76</v>
      </c>
      <c r="W5061">
        <v>125</v>
      </c>
      <c r="X5061">
        <v>77</v>
      </c>
      <c r="Y5061">
        <v>153</v>
      </c>
      <c r="Z5061">
        <v>96</v>
      </c>
      <c r="AA5061">
        <v>193</v>
      </c>
      <c r="AB5061">
        <v>129</v>
      </c>
      <c r="AC5061">
        <v>235</v>
      </c>
      <c r="AD5061">
        <v>123</v>
      </c>
      <c r="AE5061">
        <v>229</v>
      </c>
      <c r="AF5061">
        <v>115</v>
      </c>
      <c r="AG5061">
        <v>241</v>
      </c>
      <c r="AH5061">
        <v>97</v>
      </c>
      <c r="AI5061">
        <v>199</v>
      </c>
      <c r="AJ5061">
        <v>103</v>
      </c>
      <c r="AK5061">
        <v>182</v>
      </c>
      <c r="AL5061">
        <v>111</v>
      </c>
      <c r="AM5061">
        <v>197</v>
      </c>
      <c r="AN5061">
        <v>159</v>
      </c>
      <c r="AO5061">
        <v>254</v>
      </c>
      <c r="AP5061">
        <v>117</v>
      </c>
      <c r="AQ5061">
        <v>224</v>
      </c>
      <c r="AR5061">
        <v>130</v>
      </c>
      <c r="AS5061">
        <v>216</v>
      </c>
      <c r="AT5061">
        <v>149</v>
      </c>
      <c r="AU5061">
        <v>278</v>
      </c>
    </row>
    <row r="5062" spans="1:47" x14ac:dyDescent="0.25">
      <c r="A5062" t="str">
        <f t="shared" si="79"/>
        <v>Voitsbergarbeitslose AusländerMänner</v>
      </c>
      <c r="B5062">
        <v>5061</v>
      </c>
      <c r="C5062">
        <v>616</v>
      </c>
      <c r="D5062" t="s">
        <v>245</v>
      </c>
      <c r="E5062" t="s">
        <v>37</v>
      </c>
      <c r="F5062" t="s">
        <v>49</v>
      </c>
      <c r="G5062">
        <v>57</v>
      </c>
      <c r="H5062">
        <v>27</v>
      </c>
      <c r="I5062">
        <v>67</v>
      </c>
      <c r="J5062">
        <v>21</v>
      </c>
      <c r="K5062">
        <v>64</v>
      </c>
      <c r="L5062">
        <v>25</v>
      </c>
      <c r="M5062">
        <v>56</v>
      </c>
      <c r="N5062">
        <v>28</v>
      </c>
      <c r="O5062">
        <v>56</v>
      </c>
      <c r="P5062">
        <v>24</v>
      </c>
      <c r="Q5062">
        <v>89</v>
      </c>
      <c r="R5062">
        <v>47</v>
      </c>
      <c r="S5062">
        <v>78</v>
      </c>
      <c r="T5062">
        <v>37</v>
      </c>
      <c r="U5062">
        <v>79</v>
      </c>
      <c r="V5062">
        <v>30</v>
      </c>
      <c r="W5062">
        <v>81</v>
      </c>
      <c r="X5062">
        <v>33</v>
      </c>
      <c r="Y5062">
        <v>85</v>
      </c>
      <c r="Z5062">
        <v>38</v>
      </c>
      <c r="AA5062">
        <v>128</v>
      </c>
      <c r="AB5062">
        <v>64</v>
      </c>
      <c r="AC5062">
        <v>155</v>
      </c>
      <c r="AD5062">
        <v>62</v>
      </c>
      <c r="AE5062">
        <v>157</v>
      </c>
      <c r="AF5062">
        <v>59</v>
      </c>
      <c r="AG5062">
        <v>165</v>
      </c>
      <c r="AH5062">
        <v>47</v>
      </c>
      <c r="AI5062">
        <v>122</v>
      </c>
      <c r="AJ5062">
        <v>50</v>
      </c>
      <c r="AK5062">
        <v>109</v>
      </c>
      <c r="AL5062">
        <v>38</v>
      </c>
      <c r="AM5062">
        <v>121</v>
      </c>
      <c r="AN5062">
        <v>75</v>
      </c>
      <c r="AO5062">
        <v>135</v>
      </c>
      <c r="AP5062">
        <v>56</v>
      </c>
      <c r="AQ5062">
        <v>135</v>
      </c>
      <c r="AR5062">
        <v>49</v>
      </c>
      <c r="AS5062">
        <v>121</v>
      </c>
      <c r="AT5062">
        <v>65</v>
      </c>
      <c r="AU5062">
        <v>166</v>
      </c>
    </row>
    <row r="5063" spans="1:47" x14ac:dyDescent="0.25">
      <c r="A5063" t="str">
        <f t="shared" si="79"/>
        <v>VoitsbergArbeitsstättenInsgesamt</v>
      </c>
      <c r="B5063">
        <v>5062</v>
      </c>
      <c r="C5063">
        <v>616</v>
      </c>
      <c r="D5063" t="s">
        <v>245</v>
      </c>
      <c r="E5063" t="s">
        <v>476</v>
      </c>
      <c r="F5063" t="s">
        <v>48</v>
      </c>
      <c r="G5063">
        <v>4489</v>
      </c>
      <c r="H5063">
        <v>4468</v>
      </c>
      <c r="I5063">
        <v>4486</v>
      </c>
    </row>
    <row r="5064" spans="1:47" x14ac:dyDescent="0.25">
      <c r="A5064" t="str">
        <f t="shared" si="79"/>
        <v>VoitsbergBeschäftigte in den ArbeitsstättenInsgesamt</v>
      </c>
      <c r="B5064">
        <v>5063</v>
      </c>
      <c r="C5064">
        <v>616</v>
      </c>
      <c r="D5064" t="s">
        <v>245</v>
      </c>
      <c r="E5064" t="s">
        <v>477</v>
      </c>
      <c r="F5064" t="s">
        <v>48</v>
      </c>
      <c r="G5064">
        <v>20388</v>
      </c>
      <c r="H5064">
        <v>19502</v>
      </c>
      <c r="I5064">
        <v>19985</v>
      </c>
    </row>
    <row r="5065" spans="1:47" x14ac:dyDescent="0.25">
      <c r="A5065" t="str">
        <f t="shared" si="79"/>
        <v>VoitsbergGesamteinkommenBruttobezüge Gesamt</v>
      </c>
      <c r="B5065">
        <v>5064</v>
      </c>
      <c r="C5065">
        <v>616</v>
      </c>
      <c r="D5065" t="s">
        <v>245</v>
      </c>
      <c r="E5065" t="s">
        <v>45</v>
      </c>
      <c r="F5065" t="s">
        <v>63</v>
      </c>
      <c r="G5065">
        <v>723621.89101000002</v>
      </c>
      <c r="H5065">
        <v>747537.99156999995</v>
      </c>
      <c r="I5065">
        <v>775400.60491999995</v>
      </c>
      <c r="J5065">
        <v>805326.12303999998</v>
      </c>
      <c r="K5065">
        <v>846017.41157999996</v>
      </c>
      <c r="L5065">
        <v>840549.41891999997</v>
      </c>
      <c r="M5065">
        <v>876738.59152000002</v>
      </c>
      <c r="N5065">
        <v>907109.21218000003</v>
      </c>
      <c r="O5065">
        <v>939235.16989999998</v>
      </c>
      <c r="P5065">
        <v>967498.11309</v>
      </c>
      <c r="Q5065">
        <v>995265.70305999997</v>
      </c>
      <c r="R5065">
        <v>1015272.97259</v>
      </c>
      <c r="S5065">
        <v>1049575.43775</v>
      </c>
      <c r="T5065">
        <v>1078795.5081199999</v>
      </c>
      <c r="U5065">
        <v>1119758.7101199999</v>
      </c>
      <c r="V5065">
        <v>1163996.60418</v>
      </c>
      <c r="W5065">
        <v>1177111.8631200001</v>
      </c>
      <c r="X5065">
        <v>1227715.9217900001</v>
      </c>
      <c r="Y5065">
        <v>1295847.8482299999</v>
      </c>
    </row>
    <row r="5066" spans="1:47" x14ac:dyDescent="0.25">
      <c r="A5066" t="str">
        <f t="shared" si="79"/>
        <v>VoitsbergGesamteinkommenNettobezüge Gesamt</v>
      </c>
      <c r="B5066">
        <v>5065</v>
      </c>
      <c r="C5066">
        <v>616</v>
      </c>
      <c r="D5066" t="s">
        <v>245</v>
      </c>
      <c r="E5066" t="s">
        <v>45</v>
      </c>
      <c r="F5066" t="s">
        <v>64</v>
      </c>
      <c r="G5066">
        <v>542507.88491999998</v>
      </c>
      <c r="H5066">
        <v>563455.15399000002</v>
      </c>
      <c r="I5066">
        <v>581282.42507</v>
      </c>
      <c r="J5066">
        <v>600764.61913999997</v>
      </c>
      <c r="K5066">
        <v>628539.11702000001</v>
      </c>
      <c r="L5066">
        <v>637941.21848000004</v>
      </c>
      <c r="M5066">
        <v>662328.76430000004</v>
      </c>
      <c r="N5066">
        <v>680382.27355000004</v>
      </c>
      <c r="O5066">
        <v>700451.26664000005</v>
      </c>
      <c r="P5066">
        <v>717870.68261000002</v>
      </c>
      <c r="Q5066">
        <v>735777.95686000003</v>
      </c>
      <c r="R5066">
        <v>745785.15928999998</v>
      </c>
      <c r="S5066">
        <v>792722.55833000003</v>
      </c>
      <c r="T5066">
        <v>812281.08755000005</v>
      </c>
      <c r="U5066">
        <v>838920.72178000002</v>
      </c>
      <c r="V5066">
        <v>872783.04437000002</v>
      </c>
      <c r="W5066">
        <v>892743.08490000002</v>
      </c>
      <c r="X5066">
        <v>924213.83508999995</v>
      </c>
      <c r="Y5066">
        <v>977289.79691000003</v>
      </c>
    </row>
    <row r="5067" spans="1:47" x14ac:dyDescent="0.25">
      <c r="A5067" t="str">
        <f t="shared" si="79"/>
        <v>VoitsbergGründungsintensitätin % der aktiven Wirtschaftskammermitglieder</v>
      </c>
      <c r="B5067">
        <v>5066</v>
      </c>
      <c r="C5067">
        <v>616</v>
      </c>
      <c r="D5067" t="s">
        <v>245</v>
      </c>
      <c r="E5067" t="s">
        <v>40</v>
      </c>
      <c r="F5067" t="s">
        <v>52</v>
      </c>
      <c r="G5067">
        <v>8.7022132796780696</v>
      </c>
      <c r="H5067">
        <v>8.1819071982562104</v>
      </c>
      <c r="I5067">
        <v>7.8538963366549597</v>
      </c>
      <c r="J5067">
        <v>7.25828292859077</v>
      </c>
      <c r="K5067">
        <v>5.2076468245172904</v>
      </c>
      <c r="L5067">
        <v>6.01020365003051</v>
      </c>
      <c r="M5067">
        <v>8.6670090325732296</v>
      </c>
      <c r="N5067">
        <v>8.1356975727536103</v>
      </c>
      <c r="O5067">
        <v>10.3782720151849</v>
      </c>
      <c r="P5067">
        <v>7.6333896653385498</v>
      </c>
      <c r="Q5067">
        <v>8.8768220758132905</v>
      </c>
      <c r="R5067">
        <v>7.6197842269964102</v>
      </c>
      <c r="S5067">
        <v>7.0512241162925902</v>
      </c>
      <c r="T5067">
        <v>6.9773835411134302</v>
      </c>
      <c r="U5067">
        <v>8.2856788191404291</v>
      </c>
      <c r="V5067">
        <v>8.7437185929648198</v>
      </c>
      <c r="W5067">
        <v>7.2164948453608204</v>
      </c>
      <c r="X5067">
        <v>6.3694267515923597</v>
      </c>
      <c r="Y5067">
        <v>6.2891113892365498</v>
      </c>
      <c r="Z5067">
        <v>5.9656523049111199</v>
      </c>
      <c r="AA5067">
        <v>6.4545454545454497</v>
      </c>
      <c r="AB5067">
        <v>5.94530321046373</v>
      </c>
    </row>
    <row r="5068" spans="1:47" x14ac:dyDescent="0.25">
      <c r="A5068" t="str">
        <f t="shared" si="79"/>
        <v>VoitsbergGründungsintensitätje 1.000 Einwohner</v>
      </c>
      <c r="B5068">
        <v>5067</v>
      </c>
      <c r="C5068">
        <v>616</v>
      </c>
      <c r="D5068" t="s">
        <v>245</v>
      </c>
      <c r="E5068" t="s">
        <v>40</v>
      </c>
      <c r="F5068" t="s">
        <v>53</v>
      </c>
      <c r="G5068">
        <v>3.2384874578809399</v>
      </c>
      <c r="H5068">
        <v>3.2035321837870798</v>
      </c>
      <c r="I5068">
        <v>3.2076885364901302</v>
      </c>
      <c r="J5068">
        <v>3.0014327361564801</v>
      </c>
      <c r="K5068">
        <v>2.2167089083445601</v>
      </c>
      <c r="L5068">
        <v>2.57013418053051</v>
      </c>
      <c r="M5068">
        <v>3.7588952737785801</v>
      </c>
      <c r="N5068">
        <v>3.68469603963764</v>
      </c>
      <c r="O5068">
        <v>4.8382445026441196</v>
      </c>
      <c r="P5068">
        <v>3.78440320685021</v>
      </c>
      <c r="Q5068">
        <v>4.4727246891478201</v>
      </c>
      <c r="R5068">
        <v>4.0705170481424702</v>
      </c>
      <c r="S5068">
        <v>3.83451905469428</v>
      </c>
      <c r="T5068">
        <v>3.8003001918253498</v>
      </c>
      <c r="U5068">
        <v>4.6181581430089702</v>
      </c>
      <c r="V5068">
        <v>5.0546130606553596</v>
      </c>
      <c r="W5068">
        <v>4.3639197350477303</v>
      </c>
      <c r="X5068">
        <v>3.9092277320615301</v>
      </c>
      <c r="Y5068">
        <v>3.9377791709113699</v>
      </c>
      <c r="Z5068">
        <v>3.8863917404361401</v>
      </c>
      <c r="AA5068">
        <v>4.1732792570387396</v>
      </c>
      <c r="AB5068">
        <v>3.9032768008743299</v>
      </c>
    </row>
    <row r="5069" spans="1:47" x14ac:dyDescent="0.25">
      <c r="A5069" t="str">
        <f t="shared" si="79"/>
        <v>VoitsbergKammermitgliedschaftenAktiv</v>
      </c>
      <c r="B5069">
        <v>5068</v>
      </c>
      <c r="C5069">
        <v>616</v>
      </c>
      <c r="D5069" t="s">
        <v>245</v>
      </c>
      <c r="E5069" t="s">
        <v>39</v>
      </c>
      <c r="F5069" t="s">
        <v>50</v>
      </c>
      <c r="G5069">
        <v>1988</v>
      </c>
      <c r="H5069">
        <v>2086</v>
      </c>
      <c r="I5069">
        <v>2175</v>
      </c>
      <c r="J5069">
        <v>2200</v>
      </c>
      <c r="K5069">
        <v>2259</v>
      </c>
      <c r="L5069">
        <v>2261</v>
      </c>
      <c r="M5069">
        <v>2285</v>
      </c>
      <c r="N5069">
        <v>2384</v>
      </c>
      <c r="O5069">
        <v>2435</v>
      </c>
      <c r="P5069">
        <v>2444</v>
      </c>
      <c r="Q5069">
        <v>2550</v>
      </c>
      <c r="R5069">
        <v>2590</v>
      </c>
      <c r="S5069">
        <v>2634</v>
      </c>
      <c r="T5069">
        <v>2620</v>
      </c>
      <c r="U5069">
        <v>2711</v>
      </c>
      <c r="V5069">
        <v>2766</v>
      </c>
      <c r="W5069">
        <v>2798</v>
      </c>
      <c r="X5069">
        <v>2806</v>
      </c>
      <c r="Y5069">
        <v>2865</v>
      </c>
      <c r="Z5069">
        <v>2816</v>
      </c>
      <c r="AA5069">
        <v>2880</v>
      </c>
      <c r="AB5069">
        <v>2890</v>
      </c>
      <c r="AC5069">
        <v>2954</v>
      </c>
      <c r="AD5069">
        <v>2985</v>
      </c>
      <c r="AE5069">
        <v>3086</v>
      </c>
      <c r="AF5069">
        <v>3104</v>
      </c>
      <c r="AG5069">
        <v>3181</v>
      </c>
      <c r="AH5069">
        <v>3140</v>
      </c>
      <c r="AI5069">
        <v>3240</v>
      </c>
      <c r="AJ5069">
        <v>3196</v>
      </c>
      <c r="AK5069">
        <v>3208</v>
      </c>
      <c r="AL5069">
        <v>3319</v>
      </c>
      <c r="AM5069">
        <v>3356</v>
      </c>
      <c r="AN5069">
        <v>3300</v>
      </c>
      <c r="AO5069">
        <v>3381</v>
      </c>
      <c r="AP5069">
        <v>3364</v>
      </c>
      <c r="AQ5069">
        <v>3362</v>
      </c>
      <c r="AR5069">
        <v>3376</v>
      </c>
    </row>
    <row r="5070" spans="1:47" x14ac:dyDescent="0.25">
      <c r="A5070" t="str">
        <f t="shared" si="79"/>
        <v>VoitsbergKammermitgliedschaftenInsgesamt</v>
      </c>
      <c r="B5070">
        <v>5069</v>
      </c>
      <c r="C5070">
        <v>616</v>
      </c>
      <c r="D5070" t="s">
        <v>245</v>
      </c>
      <c r="E5070" t="s">
        <v>39</v>
      </c>
      <c r="F5070" t="s">
        <v>48</v>
      </c>
      <c r="G5070">
        <v>2403</v>
      </c>
      <c r="H5070">
        <v>2530</v>
      </c>
      <c r="I5070">
        <v>2635</v>
      </c>
      <c r="J5070">
        <v>2699</v>
      </c>
      <c r="K5070">
        <v>2777</v>
      </c>
      <c r="L5070">
        <v>2790</v>
      </c>
      <c r="M5070">
        <v>2802</v>
      </c>
      <c r="N5070">
        <v>2914</v>
      </c>
      <c r="O5070">
        <v>2943</v>
      </c>
      <c r="P5070">
        <v>3000</v>
      </c>
      <c r="Q5070">
        <v>3082</v>
      </c>
      <c r="R5070">
        <v>3166</v>
      </c>
      <c r="S5070">
        <v>3184</v>
      </c>
      <c r="T5070">
        <v>3223</v>
      </c>
      <c r="U5070">
        <v>3291</v>
      </c>
      <c r="V5070">
        <v>3382</v>
      </c>
      <c r="W5070">
        <v>3406</v>
      </c>
      <c r="X5070">
        <v>3463</v>
      </c>
      <c r="Y5070">
        <v>3520</v>
      </c>
      <c r="Z5070">
        <v>3487</v>
      </c>
      <c r="AA5070">
        <v>3498</v>
      </c>
      <c r="AB5070">
        <v>3553</v>
      </c>
      <c r="AC5070">
        <v>3560</v>
      </c>
      <c r="AD5070">
        <v>3642</v>
      </c>
      <c r="AE5070">
        <v>3717</v>
      </c>
      <c r="AF5070">
        <v>3794</v>
      </c>
      <c r="AG5070">
        <v>3841</v>
      </c>
      <c r="AH5070">
        <v>3857</v>
      </c>
      <c r="AI5070">
        <v>3944</v>
      </c>
      <c r="AJ5070">
        <v>3944</v>
      </c>
      <c r="AK5070">
        <v>3977</v>
      </c>
      <c r="AL5070">
        <v>4085</v>
      </c>
      <c r="AM5070">
        <v>4085</v>
      </c>
      <c r="AN5070">
        <v>4085</v>
      </c>
      <c r="AO5070">
        <v>4109</v>
      </c>
      <c r="AP5070">
        <v>4120</v>
      </c>
      <c r="AQ5070">
        <v>4063</v>
      </c>
      <c r="AR5070">
        <v>4083</v>
      </c>
    </row>
    <row r="5071" spans="1:47" x14ac:dyDescent="0.25">
      <c r="A5071" t="str">
        <f t="shared" si="79"/>
        <v>VoitsbergKammermitgliedschaftenRuhend</v>
      </c>
      <c r="B5071">
        <v>5070</v>
      </c>
      <c r="C5071">
        <v>616</v>
      </c>
      <c r="D5071" t="s">
        <v>245</v>
      </c>
      <c r="E5071" t="s">
        <v>39</v>
      </c>
      <c r="F5071" t="s">
        <v>51</v>
      </c>
      <c r="G5071">
        <v>415</v>
      </c>
      <c r="H5071">
        <v>444</v>
      </c>
      <c r="I5071">
        <v>460</v>
      </c>
      <c r="J5071">
        <v>499</v>
      </c>
      <c r="K5071">
        <v>518</v>
      </c>
      <c r="L5071">
        <v>529</v>
      </c>
      <c r="M5071">
        <v>517</v>
      </c>
      <c r="N5071">
        <v>530</v>
      </c>
      <c r="O5071">
        <v>508</v>
      </c>
      <c r="P5071">
        <v>556</v>
      </c>
      <c r="Q5071">
        <v>532</v>
      </c>
      <c r="R5071">
        <v>576</v>
      </c>
      <c r="S5071">
        <v>550</v>
      </c>
      <c r="T5071">
        <v>603</v>
      </c>
      <c r="U5071">
        <v>580</v>
      </c>
      <c r="V5071">
        <v>616</v>
      </c>
      <c r="W5071">
        <v>608</v>
      </c>
      <c r="X5071">
        <v>657</v>
      </c>
      <c r="Y5071">
        <v>655</v>
      </c>
      <c r="Z5071">
        <v>671</v>
      </c>
      <c r="AA5071">
        <v>618</v>
      </c>
      <c r="AB5071">
        <v>663</v>
      </c>
      <c r="AC5071">
        <v>606</v>
      </c>
      <c r="AD5071">
        <v>657</v>
      </c>
      <c r="AE5071">
        <v>631</v>
      </c>
      <c r="AF5071">
        <v>690</v>
      </c>
      <c r="AG5071">
        <v>660</v>
      </c>
      <c r="AH5071">
        <v>717</v>
      </c>
      <c r="AI5071">
        <v>704</v>
      </c>
      <c r="AJ5071">
        <v>748</v>
      </c>
      <c r="AK5071">
        <v>769</v>
      </c>
      <c r="AL5071">
        <v>766</v>
      </c>
      <c r="AM5071">
        <v>729</v>
      </c>
      <c r="AN5071">
        <v>785</v>
      </c>
      <c r="AO5071">
        <v>728</v>
      </c>
      <c r="AP5071">
        <v>756</v>
      </c>
      <c r="AQ5071">
        <v>701</v>
      </c>
      <c r="AR5071">
        <v>707</v>
      </c>
    </row>
    <row r="5072" spans="1:47" x14ac:dyDescent="0.25">
      <c r="A5072" t="str">
        <f t="shared" si="79"/>
        <v>VoitsbergLehrlinge1. Lehrjahr, männlich</v>
      </c>
      <c r="B5072">
        <v>5071</v>
      </c>
      <c r="C5072">
        <v>616</v>
      </c>
      <c r="D5072" t="s">
        <v>245</v>
      </c>
      <c r="E5072" t="s">
        <v>46</v>
      </c>
      <c r="F5072" t="s">
        <v>65</v>
      </c>
      <c r="G5072">
        <v>101</v>
      </c>
      <c r="H5072">
        <v>95</v>
      </c>
      <c r="I5072">
        <v>117</v>
      </c>
      <c r="J5072">
        <v>101</v>
      </c>
      <c r="K5072">
        <v>149</v>
      </c>
      <c r="L5072">
        <v>164</v>
      </c>
      <c r="M5072">
        <v>148</v>
      </c>
      <c r="N5072">
        <v>103</v>
      </c>
      <c r="O5072">
        <v>121</v>
      </c>
      <c r="P5072">
        <v>138</v>
      </c>
      <c r="Q5072">
        <v>108</v>
      </c>
      <c r="R5072">
        <v>95</v>
      </c>
      <c r="S5072">
        <v>92</v>
      </c>
      <c r="T5072">
        <v>109</v>
      </c>
      <c r="U5072">
        <v>106</v>
      </c>
      <c r="V5072">
        <v>89</v>
      </c>
      <c r="W5072">
        <v>95</v>
      </c>
      <c r="X5072">
        <v>91</v>
      </c>
      <c r="Y5072">
        <v>82</v>
      </c>
      <c r="Z5072">
        <v>118</v>
      </c>
      <c r="AA5072">
        <v>105</v>
      </c>
      <c r="AB5072">
        <v>87</v>
      </c>
    </row>
    <row r="5073" spans="1:28" x14ac:dyDescent="0.25">
      <c r="A5073" t="str">
        <f t="shared" si="79"/>
        <v>VoitsbergLehrlinge1. Lehrjahr, weiblich</v>
      </c>
      <c r="B5073">
        <v>5072</v>
      </c>
      <c r="C5073">
        <v>616</v>
      </c>
      <c r="D5073" t="s">
        <v>245</v>
      </c>
      <c r="E5073" t="s">
        <v>46</v>
      </c>
      <c r="F5073" t="s">
        <v>66</v>
      </c>
      <c r="G5073">
        <v>57</v>
      </c>
      <c r="H5073">
        <v>53</v>
      </c>
      <c r="I5073">
        <v>47</v>
      </c>
      <c r="J5073">
        <v>42</v>
      </c>
      <c r="K5073">
        <v>50</v>
      </c>
      <c r="L5073">
        <v>58</v>
      </c>
      <c r="M5073">
        <v>53</v>
      </c>
      <c r="N5073">
        <v>36</v>
      </c>
      <c r="O5073">
        <v>55</v>
      </c>
      <c r="P5073">
        <v>55</v>
      </c>
      <c r="Q5073">
        <v>53</v>
      </c>
      <c r="R5073">
        <v>45</v>
      </c>
      <c r="S5073">
        <v>54</v>
      </c>
      <c r="T5073">
        <v>47</v>
      </c>
      <c r="U5073">
        <v>39</v>
      </c>
      <c r="V5073">
        <v>40</v>
      </c>
      <c r="W5073">
        <v>40</v>
      </c>
      <c r="X5073">
        <v>34</v>
      </c>
      <c r="Y5073">
        <v>39</v>
      </c>
      <c r="Z5073">
        <v>42</v>
      </c>
      <c r="AA5073">
        <v>38</v>
      </c>
      <c r="AB5073">
        <v>39</v>
      </c>
    </row>
    <row r="5074" spans="1:28" x14ac:dyDescent="0.25">
      <c r="A5074" t="str">
        <f t="shared" si="79"/>
        <v>VoitsbergLehrlinge2. Lehrjahr, männlich</v>
      </c>
      <c r="B5074">
        <v>5073</v>
      </c>
      <c r="C5074">
        <v>616</v>
      </c>
      <c r="D5074" t="s">
        <v>245</v>
      </c>
      <c r="E5074" t="s">
        <v>46</v>
      </c>
      <c r="F5074" t="s">
        <v>67</v>
      </c>
      <c r="G5074">
        <v>128</v>
      </c>
      <c r="H5074">
        <v>103</v>
      </c>
      <c r="I5074">
        <v>118</v>
      </c>
      <c r="J5074">
        <v>128</v>
      </c>
      <c r="K5074">
        <v>105</v>
      </c>
      <c r="L5074">
        <v>148</v>
      </c>
      <c r="M5074">
        <v>153</v>
      </c>
      <c r="N5074">
        <v>146</v>
      </c>
      <c r="O5074">
        <v>116</v>
      </c>
      <c r="P5074">
        <v>126</v>
      </c>
      <c r="Q5074">
        <v>127</v>
      </c>
      <c r="R5074">
        <v>103</v>
      </c>
      <c r="S5074">
        <v>88</v>
      </c>
      <c r="T5074">
        <v>88</v>
      </c>
      <c r="U5074">
        <v>104</v>
      </c>
      <c r="V5074">
        <v>102</v>
      </c>
      <c r="W5074">
        <v>93</v>
      </c>
      <c r="X5074">
        <v>94</v>
      </c>
      <c r="Y5074">
        <v>90</v>
      </c>
      <c r="Z5074">
        <v>85</v>
      </c>
      <c r="AA5074">
        <v>111</v>
      </c>
      <c r="AB5074">
        <v>99</v>
      </c>
    </row>
    <row r="5075" spans="1:28" x14ac:dyDescent="0.25">
      <c r="A5075" t="str">
        <f t="shared" si="79"/>
        <v>VoitsbergLehrlinge2. Lehrjahr, weiblich</v>
      </c>
      <c r="B5075">
        <v>5074</v>
      </c>
      <c r="C5075">
        <v>616</v>
      </c>
      <c r="D5075" t="s">
        <v>245</v>
      </c>
      <c r="E5075" t="s">
        <v>46</v>
      </c>
      <c r="F5075" t="s">
        <v>68</v>
      </c>
      <c r="G5075">
        <v>49</v>
      </c>
      <c r="H5075">
        <v>62</v>
      </c>
      <c r="I5075">
        <v>46</v>
      </c>
      <c r="J5075">
        <v>54</v>
      </c>
      <c r="K5075">
        <v>44</v>
      </c>
      <c r="L5075">
        <v>56</v>
      </c>
      <c r="M5075">
        <v>57</v>
      </c>
      <c r="N5075">
        <v>57</v>
      </c>
      <c r="O5075">
        <v>48</v>
      </c>
      <c r="P5075">
        <v>48</v>
      </c>
      <c r="Q5075">
        <v>52</v>
      </c>
      <c r="R5075">
        <v>52</v>
      </c>
      <c r="S5075">
        <v>38</v>
      </c>
      <c r="T5075">
        <v>50</v>
      </c>
      <c r="U5075">
        <v>44</v>
      </c>
      <c r="V5075">
        <v>42</v>
      </c>
      <c r="W5075">
        <v>38</v>
      </c>
      <c r="X5075">
        <v>45</v>
      </c>
      <c r="Y5075">
        <v>37</v>
      </c>
      <c r="Z5075">
        <v>47</v>
      </c>
      <c r="AA5075">
        <v>42</v>
      </c>
      <c r="AB5075">
        <v>37</v>
      </c>
    </row>
    <row r="5076" spans="1:28" x14ac:dyDescent="0.25">
      <c r="A5076" t="str">
        <f t="shared" si="79"/>
        <v>VoitsbergLehrlinge3. Lehrjahr, männlich</v>
      </c>
      <c r="B5076">
        <v>5075</v>
      </c>
      <c r="C5076">
        <v>616</v>
      </c>
      <c r="D5076" t="s">
        <v>245</v>
      </c>
      <c r="E5076" t="s">
        <v>46</v>
      </c>
      <c r="F5076" t="s">
        <v>69</v>
      </c>
      <c r="G5076">
        <v>122</v>
      </c>
      <c r="H5076">
        <v>125</v>
      </c>
      <c r="I5076">
        <v>101</v>
      </c>
      <c r="J5076">
        <v>119</v>
      </c>
      <c r="K5076">
        <v>124</v>
      </c>
      <c r="L5076">
        <v>103</v>
      </c>
      <c r="M5076">
        <v>142</v>
      </c>
      <c r="N5076">
        <v>156</v>
      </c>
      <c r="O5076">
        <v>150</v>
      </c>
      <c r="P5076">
        <v>111</v>
      </c>
      <c r="Q5076">
        <v>120</v>
      </c>
      <c r="R5076">
        <v>128</v>
      </c>
      <c r="S5076">
        <v>105</v>
      </c>
      <c r="T5076">
        <v>91</v>
      </c>
      <c r="U5076">
        <v>83</v>
      </c>
      <c r="V5076">
        <v>98</v>
      </c>
      <c r="W5076">
        <v>95</v>
      </c>
      <c r="X5076">
        <v>83</v>
      </c>
      <c r="Y5076">
        <v>89</v>
      </c>
      <c r="Z5076">
        <v>86</v>
      </c>
      <c r="AA5076">
        <v>84</v>
      </c>
      <c r="AB5076">
        <v>105</v>
      </c>
    </row>
    <row r="5077" spans="1:28" x14ac:dyDescent="0.25">
      <c r="A5077" t="str">
        <f t="shared" si="79"/>
        <v>VoitsbergLehrlinge3. Lehrjahr, weiblich</v>
      </c>
      <c r="B5077">
        <v>5076</v>
      </c>
      <c r="C5077">
        <v>616</v>
      </c>
      <c r="D5077" t="s">
        <v>245</v>
      </c>
      <c r="E5077" t="s">
        <v>46</v>
      </c>
      <c r="F5077" t="s">
        <v>70</v>
      </c>
      <c r="G5077">
        <v>50</v>
      </c>
      <c r="H5077">
        <v>47</v>
      </c>
      <c r="I5077">
        <v>60</v>
      </c>
      <c r="J5077">
        <v>46</v>
      </c>
      <c r="K5077">
        <v>54</v>
      </c>
      <c r="L5077">
        <v>37</v>
      </c>
      <c r="M5077">
        <v>49</v>
      </c>
      <c r="N5077">
        <v>57</v>
      </c>
      <c r="O5077">
        <v>53</v>
      </c>
      <c r="P5077">
        <v>41</v>
      </c>
      <c r="Q5077">
        <v>38</v>
      </c>
      <c r="R5077">
        <v>44</v>
      </c>
      <c r="S5077">
        <v>43</v>
      </c>
      <c r="T5077">
        <v>30</v>
      </c>
      <c r="U5077">
        <v>37</v>
      </c>
      <c r="V5077">
        <v>40</v>
      </c>
      <c r="W5077">
        <v>37</v>
      </c>
      <c r="X5077">
        <v>30</v>
      </c>
      <c r="Y5077">
        <v>44</v>
      </c>
      <c r="Z5077">
        <v>34</v>
      </c>
      <c r="AA5077">
        <v>46</v>
      </c>
      <c r="AB5077">
        <v>34</v>
      </c>
    </row>
    <row r="5078" spans="1:28" x14ac:dyDescent="0.25">
      <c r="A5078" t="str">
        <f t="shared" si="79"/>
        <v>VoitsbergLehrlinge4. Lehrjahr, männlich</v>
      </c>
      <c r="B5078">
        <v>5077</v>
      </c>
      <c r="C5078">
        <v>616</v>
      </c>
      <c r="D5078" t="s">
        <v>245</v>
      </c>
      <c r="E5078" t="s">
        <v>46</v>
      </c>
      <c r="F5078" t="s">
        <v>71</v>
      </c>
      <c r="G5078">
        <v>53</v>
      </c>
      <c r="H5078">
        <v>47</v>
      </c>
      <c r="I5078">
        <v>44</v>
      </c>
      <c r="J5078">
        <v>43</v>
      </c>
      <c r="K5078">
        <v>51</v>
      </c>
      <c r="L5078">
        <v>36</v>
      </c>
      <c r="M5078">
        <v>48</v>
      </c>
      <c r="N5078">
        <v>57</v>
      </c>
      <c r="O5078">
        <v>70</v>
      </c>
      <c r="P5078">
        <v>71</v>
      </c>
      <c r="Q5078">
        <v>58</v>
      </c>
      <c r="R5078">
        <v>58</v>
      </c>
      <c r="S5078">
        <v>65</v>
      </c>
      <c r="T5078">
        <v>58</v>
      </c>
      <c r="U5078">
        <v>46</v>
      </c>
      <c r="V5078">
        <v>43</v>
      </c>
      <c r="W5078">
        <v>57</v>
      </c>
      <c r="X5078">
        <v>54</v>
      </c>
      <c r="Y5078">
        <v>52</v>
      </c>
      <c r="Z5078">
        <v>40</v>
      </c>
      <c r="AA5078">
        <v>57</v>
      </c>
      <c r="AB5078">
        <v>52</v>
      </c>
    </row>
    <row r="5079" spans="1:28" x14ac:dyDescent="0.25">
      <c r="A5079" t="str">
        <f t="shared" si="79"/>
        <v>VoitsbergLehrlinge4. Lehrjahr, weiblich</v>
      </c>
      <c r="B5079">
        <v>5078</v>
      </c>
      <c r="C5079">
        <v>616</v>
      </c>
      <c r="D5079" t="s">
        <v>245</v>
      </c>
      <c r="E5079" t="s">
        <v>46</v>
      </c>
      <c r="F5079" t="s">
        <v>72</v>
      </c>
      <c r="G5079">
        <v>10</v>
      </c>
      <c r="H5079">
        <v>7</v>
      </c>
      <c r="I5079">
        <v>5</v>
      </c>
      <c r="J5079">
        <v>7</v>
      </c>
      <c r="K5079">
        <v>8</v>
      </c>
      <c r="L5079">
        <v>7</v>
      </c>
      <c r="M5079">
        <v>2</v>
      </c>
      <c r="N5079">
        <v>5</v>
      </c>
      <c r="O5079">
        <v>7</v>
      </c>
      <c r="P5079">
        <v>7</v>
      </c>
      <c r="Q5079">
        <v>8</v>
      </c>
      <c r="R5079">
        <v>5</v>
      </c>
      <c r="S5079">
        <v>5</v>
      </c>
      <c r="T5079">
        <v>2</v>
      </c>
      <c r="U5079">
        <v>3</v>
      </c>
      <c r="V5079">
        <v>8</v>
      </c>
      <c r="W5079">
        <v>3</v>
      </c>
      <c r="X5079">
        <v>6</v>
      </c>
      <c r="Y5079">
        <v>4</v>
      </c>
      <c r="Z5079">
        <v>8</v>
      </c>
      <c r="AA5079">
        <v>7</v>
      </c>
      <c r="AB5079">
        <v>5</v>
      </c>
    </row>
    <row r="5080" spans="1:28" x14ac:dyDescent="0.25">
      <c r="A5080" t="str">
        <f t="shared" si="79"/>
        <v>VoitsbergLehrlingeFrauen</v>
      </c>
      <c r="B5080">
        <v>5079</v>
      </c>
      <c r="C5080">
        <v>616</v>
      </c>
      <c r="D5080" t="s">
        <v>245</v>
      </c>
      <c r="E5080" t="s">
        <v>46</v>
      </c>
      <c r="F5080" t="s">
        <v>47</v>
      </c>
      <c r="G5080">
        <v>166</v>
      </c>
      <c r="H5080">
        <v>169</v>
      </c>
      <c r="I5080">
        <v>158</v>
      </c>
      <c r="J5080">
        <v>149</v>
      </c>
      <c r="K5080">
        <v>156</v>
      </c>
      <c r="L5080">
        <v>158</v>
      </c>
      <c r="M5080">
        <v>161</v>
      </c>
      <c r="N5080">
        <v>155</v>
      </c>
      <c r="O5080">
        <v>163</v>
      </c>
      <c r="P5080">
        <v>151</v>
      </c>
      <c r="Q5080">
        <v>151</v>
      </c>
      <c r="R5080">
        <v>146</v>
      </c>
      <c r="S5080">
        <v>140</v>
      </c>
      <c r="T5080">
        <v>129</v>
      </c>
      <c r="U5080">
        <v>123</v>
      </c>
      <c r="V5080">
        <v>130</v>
      </c>
      <c r="W5080">
        <v>118</v>
      </c>
      <c r="X5080">
        <v>115</v>
      </c>
      <c r="Y5080">
        <v>124</v>
      </c>
      <c r="Z5080">
        <v>131</v>
      </c>
      <c r="AA5080">
        <v>133</v>
      </c>
      <c r="AB5080">
        <v>115</v>
      </c>
    </row>
    <row r="5081" spans="1:28" x14ac:dyDescent="0.25">
      <c r="A5081" t="str">
        <f t="shared" si="79"/>
        <v>VoitsbergLehrlingeInsgesamt</v>
      </c>
      <c r="B5081">
        <v>5080</v>
      </c>
      <c r="C5081">
        <v>616</v>
      </c>
      <c r="D5081" t="s">
        <v>245</v>
      </c>
      <c r="E5081" t="s">
        <v>46</v>
      </c>
      <c r="F5081" t="s">
        <v>48</v>
      </c>
      <c r="G5081">
        <v>570</v>
      </c>
      <c r="H5081">
        <v>539</v>
      </c>
      <c r="I5081">
        <v>538</v>
      </c>
      <c r="J5081">
        <v>540</v>
      </c>
      <c r="K5081">
        <v>585</v>
      </c>
      <c r="L5081">
        <v>609</v>
      </c>
      <c r="M5081">
        <v>652</v>
      </c>
      <c r="N5081">
        <v>617</v>
      </c>
      <c r="O5081">
        <v>620</v>
      </c>
      <c r="P5081">
        <v>597</v>
      </c>
      <c r="Q5081">
        <v>564</v>
      </c>
      <c r="R5081">
        <v>530</v>
      </c>
      <c r="S5081">
        <v>490</v>
      </c>
      <c r="T5081">
        <v>475</v>
      </c>
      <c r="U5081">
        <v>462</v>
      </c>
      <c r="V5081">
        <v>462</v>
      </c>
      <c r="W5081">
        <v>458</v>
      </c>
      <c r="X5081">
        <v>437</v>
      </c>
      <c r="Y5081">
        <v>437</v>
      </c>
      <c r="Z5081">
        <v>460</v>
      </c>
      <c r="AA5081">
        <v>490</v>
      </c>
      <c r="AB5081">
        <v>458</v>
      </c>
    </row>
    <row r="5082" spans="1:28" x14ac:dyDescent="0.25">
      <c r="A5082" t="str">
        <f t="shared" si="79"/>
        <v>VoitsbergLehrlingeMänner</v>
      </c>
      <c r="B5082">
        <v>5081</v>
      </c>
      <c r="C5082">
        <v>616</v>
      </c>
      <c r="D5082" t="s">
        <v>245</v>
      </c>
      <c r="E5082" t="s">
        <v>46</v>
      </c>
      <c r="F5082" t="s">
        <v>49</v>
      </c>
      <c r="G5082">
        <v>404</v>
      </c>
      <c r="H5082">
        <v>370</v>
      </c>
      <c r="I5082">
        <v>380</v>
      </c>
      <c r="J5082">
        <v>391</v>
      </c>
      <c r="K5082">
        <v>429</v>
      </c>
      <c r="L5082">
        <v>451</v>
      </c>
      <c r="M5082">
        <v>491</v>
      </c>
      <c r="N5082">
        <v>462</v>
      </c>
      <c r="O5082">
        <v>457</v>
      </c>
      <c r="P5082">
        <v>446</v>
      </c>
      <c r="Q5082">
        <v>413</v>
      </c>
      <c r="R5082">
        <v>384</v>
      </c>
      <c r="S5082">
        <v>350</v>
      </c>
      <c r="T5082">
        <v>346</v>
      </c>
      <c r="U5082">
        <v>339</v>
      </c>
      <c r="V5082">
        <v>332</v>
      </c>
      <c r="W5082">
        <v>340</v>
      </c>
      <c r="X5082">
        <v>322</v>
      </c>
      <c r="Y5082">
        <v>313</v>
      </c>
      <c r="Z5082">
        <v>329</v>
      </c>
      <c r="AA5082">
        <v>357</v>
      </c>
      <c r="AB5082">
        <v>343</v>
      </c>
    </row>
    <row r="5083" spans="1:28" x14ac:dyDescent="0.25">
      <c r="A5083" t="str">
        <f t="shared" si="79"/>
        <v>VoitsbergNeugründungenInsgesamt</v>
      </c>
      <c r="B5083">
        <v>5082</v>
      </c>
      <c r="C5083">
        <v>616</v>
      </c>
      <c r="D5083" t="s">
        <v>245</v>
      </c>
      <c r="E5083" t="s">
        <v>41</v>
      </c>
      <c r="F5083" t="s">
        <v>48</v>
      </c>
      <c r="G5083">
        <v>173</v>
      </c>
      <c r="H5083">
        <v>170.67458415562399</v>
      </c>
      <c r="I5083">
        <v>170.82224532224501</v>
      </c>
      <c r="J5083">
        <v>159.68222442899699</v>
      </c>
      <c r="K5083">
        <v>117.640741765846</v>
      </c>
      <c r="L5083">
        <v>135.89070452719</v>
      </c>
      <c r="M5083">
        <v>198.04115639429801</v>
      </c>
      <c r="N5083">
        <v>193.95503013444599</v>
      </c>
      <c r="O5083">
        <v>253.64496805111801</v>
      </c>
      <c r="P5083">
        <v>197.704792332268</v>
      </c>
      <c r="Q5083">
        <v>232.572738386308</v>
      </c>
      <c r="R5083">
        <v>210.76323171872099</v>
      </c>
      <c r="S5083">
        <v>197.85734870317</v>
      </c>
      <c r="T5083">
        <v>196.483120517754</v>
      </c>
      <c r="U5083">
        <v>239.45611787315801</v>
      </c>
      <c r="V5083">
        <v>261</v>
      </c>
      <c r="W5083">
        <v>224</v>
      </c>
      <c r="X5083">
        <v>200</v>
      </c>
      <c r="Y5083">
        <v>201</v>
      </c>
      <c r="Z5083">
        <v>198</v>
      </c>
      <c r="AA5083">
        <v>213</v>
      </c>
      <c r="AB5083">
        <v>200</v>
      </c>
    </row>
    <row r="5084" spans="1:28" x14ac:dyDescent="0.25">
      <c r="A5084" t="str">
        <f t="shared" si="79"/>
        <v>VoitsbergPendler (Auspendler/-innen)Insgesamt</v>
      </c>
      <c r="B5084">
        <v>5083</v>
      </c>
      <c r="C5084">
        <v>616</v>
      </c>
      <c r="D5084" t="s">
        <v>245</v>
      </c>
      <c r="E5084" t="s">
        <v>459</v>
      </c>
      <c r="F5084" t="s">
        <v>48</v>
      </c>
      <c r="G5084">
        <v>16827</v>
      </c>
      <c r="H5084">
        <v>17265</v>
      </c>
      <c r="I5084">
        <v>17467</v>
      </c>
      <c r="J5084">
        <v>17512</v>
      </c>
      <c r="K5084">
        <v>17317</v>
      </c>
      <c r="L5084">
        <v>17468</v>
      </c>
      <c r="M5084">
        <v>17505</v>
      </c>
      <c r="N5084">
        <v>17691</v>
      </c>
      <c r="O5084">
        <v>18001</v>
      </c>
      <c r="P5084">
        <v>18101</v>
      </c>
      <c r="Q5084">
        <v>18081</v>
      </c>
      <c r="R5084">
        <v>17733</v>
      </c>
      <c r="S5084">
        <v>17909</v>
      </c>
    </row>
    <row r="5085" spans="1:28" x14ac:dyDescent="0.25">
      <c r="A5085" t="str">
        <f t="shared" si="79"/>
        <v>VoitsbergPendler ins AuslandInsgesamt</v>
      </c>
      <c r="B5085">
        <v>5084</v>
      </c>
      <c r="C5085">
        <v>616</v>
      </c>
      <c r="D5085" t="s">
        <v>245</v>
      </c>
      <c r="E5085" t="s">
        <v>304</v>
      </c>
      <c r="F5085" t="s">
        <v>48</v>
      </c>
      <c r="G5085">
        <v>6</v>
      </c>
      <c r="H5085">
        <v>33</v>
      </c>
      <c r="I5085">
        <v>96</v>
      </c>
      <c r="J5085">
        <v>21</v>
      </c>
      <c r="K5085">
        <v>22</v>
      </c>
      <c r="L5085">
        <v>117</v>
      </c>
      <c r="M5085">
        <v>142</v>
      </c>
      <c r="N5085">
        <v>103</v>
      </c>
      <c r="O5085">
        <v>107</v>
      </c>
      <c r="P5085">
        <v>96</v>
      </c>
      <c r="Q5085">
        <v>104</v>
      </c>
      <c r="R5085">
        <v>37</v>
      </c>
      <c r="S5085">
        <v>101</v>
      </c>
    </row>
    <row r="5086" spans="1:28" x14ac:dyDescent="0.25">
      <c r="A5086" t="str">
        <f t="shared" si="79"/>
        <v>VoitsbergPendler zw. BundesländernInsgesamt</v>
      </c>
      <c r="B5086">
        <v>5085</v>
      </c>
      <c r="C5086">
        <v>616</v>
      </c>
      <c r="D5086" t="s">
        <v>245</v>
      </c>
      <c r="E5086" t="s">
        <v>433</v>
      </c>
      <c r="F5086" t="s">
        <v>48</v>
      </c>
      <c r="G5086">
        <v>1297</v>
      </c>
      <c r="H5086">
        <v>1228</v>
      </c>
      <c r="I5086">
        <v>1533</v>
      </c>
      <c r="J5086">
        <v>1500</v>
      </c>
      <c r="K5086">
        <v>1349</v>
      </c>
      <c r="L5086">
        <v>1343</v>
      </c>
      <c r="M5086">
        <v>1306</v>
      </c>
      <c r="N5086">
        <v>1359</v>
      </c>
      <c r="O5086">
        <v>1304</v>
      </c>
      <c r="P5086">
        <v>1162</v>
      </c>
      <c r="Q5086">
        <v>1061</v>
      </c>
      <c r="R5086">
        <v>994</v>
      </c>
      <c r="S5086">
        <v>1069</v>
      </c>
    </row>
    <row r="5087" spans="1:28" x14ac:dyDescent="0.25">
      <c r="A5087" t="str">
        <f t="shared" si="79"/>
        <v>VoitsbergPendler zw. Gemeinden eines Pol. BezirkesInsgesamt</v>
      </c>
      <c r="B5087">
        <v>5086</v>
      </c>
      <c r="C5087">
        <v>616</v>
      </c>
      <c r="D5087" t="s">
        <v>245</v>
      </c>
      <c r="E5087" t="s">
        <v>305</v>
      </c>
      <c r="F5087" t="s">
        <v>48</v>
      </c>
      <c r="G5087">
        <v>7764</v>
      </c>
      <c r="H5087">
        <v>6616</v>
      </c>
      <c r="I5087">
        <v>6939</v>
      </c>
      <c r="J5087">
        <v>6808</v>
      </c>
      <c r="K5087">
        <v>7001</v>
      </c>
      <c r="L5087">
        <v>7144</v>
      </c>
      <c r="M5087">
        <v>6981</v>
      </c>
      <c r="N5087">
        <v>7048</v>
      </c>
      <c r="O5087">
        <v>7182</v>
      </c>
      <c r="P5087">
        <v>7312</v>
      </c>
      <c r="Q5087">
        <v>7370</v>
      </c>
      <c r="R5087">
        <v>7294</v>
      </c>
      <c r="S5087">
        <v>7349</v>
      </c>
    </row>
    <row r="5088" spans="1:28" x14ac:dyDescent="0.25">
      <c r="A5088" t="str">
        <f t="shared" si="79"/>
        <v>VoitsbergPendler zw. Pol. Bez. des BundeslandesInsgesamt</v>
      </c>
      <c r="B5088">
        <v>5087</v>
      </c>
      <c r="C5088">
        <v>616</v>
      </c>
      <c r="D5088" t="s">
        <v>245</v>
      </c>
      <c r="E5088" t="s">
        <v>306</v>
      </c>
      <c r="F5088" t="s">
        <v>48</v>
      </c>
      <c r="G5088">
        <v>7760</v>
      </c>
      <c r="H5088">
        <v>9388</v>
      </c>
      <c r="I5088">
        <v>8899</v>
      </c>
      <c r="J5088">
        <v>9183</v>
      </c>
      <c r="K5088">
        <v>8945</v>
      </c>
      <c r="L5088">
        <v>8864</v>
      </c>
      <c r="M5088">
        <v>9076</v>
      </c>
      <c r="N5088">
        <v>9181</v>
      </c>
      <c r="O5088">
        <v>9408</v>
      </c>
      <c r="P5088">
        <v>9531</v>
      </c>
      <c r="Q5088">
        <v>9546</v>
      </c>
      <c r="R5088">
        <v>9408</v>
      </c>
      <c r="S5088">
        <v>9390</v>
      </c>
    </row>
    <row r="5089" spans="1:47" x14ac:dyDescent="0.25">
      <c r="A5089" t="str">
        <f t="shared" si="79"/>
        <v>VoitsbergPensionisteneinkommenBrutto_Schnitt</v>
      </c>
      <c r="B5089">
        <v>5088</v>
      </c>
      <c r="C5089">
        <v>616</v>
      </c>
      <c r="D5089" t="s">
        <v>245</v>
      </c>
      <c r="E5089" t="s">
        <v>44</v>
      </c>
      <c r="F5089" t="s">
        <v>54</v>
      </c>
      <c r="G5089">
        <v>14792.721125046701</v>
      </c>
      <c r="H5089">
        <v>14498.966749376101</v>
      </c>
      <c r="I5089">
        <v>14978.0319851433</v>
      </c>
      <c r="J5089">
        <v>15445.9819013052</v>
      </c>
      <c r="K5089">
        <v>16004.516198895</v>
      </c>
      <c r="L5089">
        <v>17146.134391448501</v>
      </c>
      <c r="M5089">
        <v>17483.2137083448</v>
      </c>
      <c r="N5089">
        <v>17776.6214273074</v>
      </c>
      <c r="O5089">
        <v>17741.432148292701</v>
      </c>
      <c r="P5089">
        <v>18295.933598377502</v>
      </c>
      <c r="Q5089">
        <v>18747.852377075302</v>
      </c>
      <c r="R5089">
        <v>19204.338539780401</v>
      </c>
      <c r="S5089">
        <v>19600.423067096799</v>
      </c>
      <c r="T5089">
        <v>19916.932413439299</v>
      </c>
      <c r="U5089">
        <v>20633.177570596101</v>
      </c>
      <c r="V5089">
        <v>21245.999083617498</v>
      </c>
      <c r="W5089">
        <v>22905.566345278501</v>
      </c>
      <c r="X5089">
        <v>23825.1940788215</v>
      </c>
      <c r="Y5089">
        <v>24516.580558359601</v>
      </c>
    </row>
    <row r="5090" spans="1:47" x14ac:dyDescent="0.25">
      <c r="A5090" t="str">
        <f t="shared" si="79"/>
        <v>VoitsbergPensionisteneinkommenBruttobezüge 1000 EUR</v>
      </c>
      <c r="B5090">
        <v>5089</v>
      </c>
      <c r="C5090">
        <v>616</v>
      </c>
      <c r="D5090" t="s">
        <v>245</v>
      </c>
      <c r="E5090" t="s">
        <v>44</v>
      </c>
      <c r="F5090" t="s">
        <v>55</v>
      </c>
      <c r="G5090">
        <v>198148.49947000001</v>
      </c>
      <c r="H5090">
        <v>203348.00865999999</v>
      </c>
      <c r="I5090">
        <v>211714.48211000001</v>
      </c>
      <c r="J5090">
        <v>221294.5827</v>
      </c>
      <c r="K5090">
        <v>231745.39455999999</v>
      </c>
      <c r="L5090">
        <v>243012.16273000001</v>
      </c>
      <c r="M5090">
        <v>253926.19589999999</v>
      </c>
      <c r="N5090">
        <v>261174.12200999999</v>
      </c>
      <c r="O5090">
        <v>272774.51928000001</v>
      </c>
      <c r="P5090">
        <v>284172.44065</v>
      </c>
      <c r="Q5090">
        <v>294734.98722000001</v>
      </c>
      <c r="R5090">
        <v>299069.16408000002</v>
      </c>
      <c r="S5090">
        <v>303806.55754000001</v>
      </c>
      <c r="T5090">
        <v>310624.47791999998</v>
      </c>
      <c r="U5090">
        <v>322228.33412000001</v>
      </c>
      <c r="V5090">
        <v>336409.14948999998</v>
      </c>
      <c r="W5090">
        <v>357303.92942</v>
      </c>
      <c r="X5090">
        <v>373602.86835</v>
      </c>
      <c r="Y5090">
        <v>388587.80184999999</v>
      </c>
    </row>
    <row r="5091" spans="1:47" x14ac:dyDescent="0.25">
      <c r="A5091" t="str">
        <f t="shared" si="79"/>
        <v>VoitsbergPensionisteneinkommenBruttobezüge Fälle</v>
      </c>
      <c r="B5091">
        <v>5090</v>
      </c>
      <c r="C5091">
        <v>616</v>
      </c>
      <c r="D5091" t="s">
        <v>245</v>
      </c>
      <c r="E5091" t="s">
        <v>44</v>
      </c>
      <c r="F5091" t="s">
        <v>56</v>
      </c>
      <c r="G5091">
        <v>13395</v>
      </c>
      <c r="H5091">
        <v>14025</v>
      </c>
      <c r="I5091">
        <v>14135</v>
      </c>
      <c r="J5091">
        <v>14327</v>
      </c>
      <c r="K5091">
        <v>14480</v>
      </c>
      <c r="L5091">
        <v>14173</v>
      </c>
      <c r="M5091">
        <v>14524</v>
      </c>
      <c r="N5091">
        <v>14692</v>
      </c>
      <c r="O5091">
        <v>15375</v>
      </c>
      <c r="P5091">
        <v>15532</v>
      </c>
      <c r="Q5091">
        <v>15721</v>
      </c>
      <c r="R5091">
        <v>15573</v>
      </c>
      <c r="S5091">
        <v>15500</v>
      </c>
      <c r="T5091">
        <v>15596</v>
      </c>
      <c r="U5091">
        <v>15617</v>
      </c>
      <c r="V5091">
        <v>15834</v>
      </c>
      <c r="W5091">
        <v>15599</v>
      </c>
      <c r="X5091">
        <v>15681</v>
      </c>
      <c r="Y5091">
        <v>15850</v>
      </c>
    </row>
    <row r="5092" spans="1:47" x14ac:dyDescent="0.25">
      <c r="A5092" t="str">
        <f t="shared" si="79"/>
        <v>VoitsbergPensionisteneinkommenLohnsteuer 1000 EUR</v>
      </c>
      <c r="B5092">
        <v>5091</v>
      </c>
      <c r="C5092">
        <v>616</v>
      </c>
      <c r="D5092" t="s">
        <v>245</v>
      </c>
      <c r="E5092" t="s">
        <v>44</v>
      </c>
      <c r="F5092" t="s">
        <v>57</v>
      </c>
      <c r="G5092">
        <v>19582.091530000002</v>
      </c>
      <c r="H5092">
        <v>18181.439880000002</v>
      </c>
      <c r="I5092">
        <v>19893.366900000001</v>
      </c>
      <c r="J5092">
        <v>21643.557339999999</v>
      </c>
      <c r="K5092">
        <v>23799.074919999999</v>
      </c>
      <c r="L5092">
        <v>22409.12945</v>
      </c>
      <c r="M5092">
        <v>24252.793409999998</v>
      </c>
      <c r="N5092">
        <v>26184.763660000001</v>
      </c>
      <c r="O5092">
        <v>28642.89345</v>
      </c>
      <c r="P5092">
        <v>30703.161390000001</v>
      </c>
      <c r="Q5092">
        <v>33092.097699999998</v>
      </c>
      <c r="R5092">
        <v>34941.024189999996</v>
      </c>
      <c r="S5092">
        <v>29141.524460000001</v>
      </c>
      <c r="T5092">
        <v>30444.963100000001</v>
      </c>
      <c r="U5092">
        <v>32939.303339999999</v>
      </c>
      <c r="V5092">
        <v>35641.865760000001</v>
      </c>
      <c r="W5092">
        <v>36049.306329999999</v>
      </c>
      <c r="X5092">
        <v>39514.224629999997</v>
      </c>
      <c r="Y5092">
        <v>40358.660499999998</v>
      </c>
    </row>
    <row r="5093" spans="1:47" x14ac:dyDescent="0.25">
      <c r="A5093" t="str">
        <f t="shared" si="79"/>
        <v>VoitsbergPensionisteneinkommenLohnsteuer Fälle</v>
      </c>
      <c r="B5093">
        <v>5092</v>
      </c>
      <c r="C5093">
        <v>616</v>
      </c>
      <c r="D5093" t="s">
        <v>245</v>
      </c>
      <c r="E5093" t="s">
        <v>44</v>
      </c>
      <c r="F5093" t="s">
        <v>58</v>
      </c>
      <c r="G5093">
        <v>6600</v>
      </c>
      <c r="H5093">
        <v>6341</v>
      </c>
      <c r="I5093">
        <v>6646</v>
      </c>
      <c r="J5093">
        <v>7309</v>
      </c>
      <c r="K5093">
        <v>7474</v>
      </c>
      <c r="L5093">
        <v>7279</v>
      </c>
      <c r="M5093">
        <v>7590</v>
      </c>
      <c r="N5093">
        <v>7827</v>
      </c>
      <c r="O5093">
        <v>8217</v>
      </c>
      <c r="P5093">
        <v>8482</v>
      </c>
      <c r="Q5093">
        <v>8839</v>
      </c>
      <c r="R5093">
        <v>8960</v>
      </c>
      <c r="S5093">
        <v>9112</v>
      </c>
      <c r="T5093">
        <v>9268</v>
      </c>
      <c r="U5093">
        <v>9608</v>
      </c>
      <c r="V5093">
        <v>10048</v>
      </c>
      <c r="W5093">
        <v>10851</v>
      </c>
      <c r="X5093">
        <v>11274</v>
      </c>
      <c r="Y5093">
        <v>11693</v>
      </c>
    </row>
    <row r="5094" spans="1:47" x14ac:dyDescent="0.25">
      <c r="A5094" t="str">
        <f t="shared" si="79"/>
        <v>VoitsbergPensionisteneinkommenNetto_Schnitt</v>
      </c>
      <c r="B5094">
        <v>5093</v>
      </c>
      <c r="C5094">
        <v>616</v>
      </c>
      <c r="D5094" t="s">
        <v>245</v>
      </c>
      <c r="E5094" t="s">
        <v>44</v>
      </c>
      <c r="F5094" t="s">
        <v>59</v>
      </c>
      <c r="G5094">
        <v>12662.4106801045</v>
      </c>
      <c r="H5094">
        <v>12474.8122516934</v>
      </c>
      <c r="I5094">
        <v>12813.5256653696</v>
      </c>
      <c r="J5094">
        <v>13157.8340134013</v>
      </c>
      <c r="K5094">
        <v>13541.1209385359</v>
      </c>
      <c r="L5094">
        <v>14680.872219713499</v>
      </c>
      <c r="M5094">
        <v>14911.097056596</v>
      </c>
      <c r="N5094">
        <v>15077.7438674108</v>
      </c>
      <c r="O5094">
        <v>14959.2582536585</v>
      </c>
      <c r="P5094">
        <v>15369.160750708201</v>
      </c>
      <c r="Q5094">
        <v>15670.3722059665</v>
      </c>
      <c r="R5094">
        <v>15964.423398189199</v>
      </c>
      <c r="S5094">
        <v>16704.6194974194</v>
      </c>
      <c r="T5094">
        <v>16932.467478840699</v>
      </c>
      <c r="U5094">
        <v>17453.194477172299</v>
      </c>
      <c r="V5094">
        <v>17892.966996968498</v>
      </c>
      <c r="W5094">
        <v>19410.912752740602</v>
      </c>
      <c r="X5094">
        <v>20076.536557617499</v>
      </c>
      <c r="Y5094">
        <v>20702.970218296501</v>
      </c>
    </row>
    <row r="5095" spans="1:47" x14ac:dyDescent="0.25">
      <c r="A5095" t="str">
        <f t="shared" si="79"/>
        <v>VoitsbergPensionisteneinkommenNettobezüge 1000 EUR</v>
      </c>
      <c r="B5095">
        <v>5094</v>
      </c>
      <c r="C5095">
        <v>616</v>
      </c>
      <c r="D5095" t="s">
        <v>245</v>
      </c>
      <c r="E5095" t="s">
        <v>44</v>
      </c>
      <c r="F5095" t="s">
        <v>60</v>
      </c>
      <c r="G5095">
        <v>169612.99106</v>
      </c>
      <c r="H5095">
        <v>174959.24183000001</v>
      </c>
      <c r="I5095">
        <v>181119.18528000001</v>
      </c>
      <c r="J5095">
        <v>188512.28791000001</v>
      </c>
      <c r="K5095">
        <v>196075.43119</v>
      </c>
      <c r="L5095">
        <v>208072.00197000001</v>
      </c>
      <c r="M5095">
        <v>216568.77364999999</v>
      </c>
      <c r="N5095">
        <v>221522.21290000001</v>
      </c>
      <c r="O5095">
        <v>229998.59565</v>
      </c>
      <c r="P5095">
        <v>238713.80478000001</v>
      </c>
      <c r="Q5095">
        <v>246353.92144999999</v>
      </c>
      <c r="R5095">
        <v>248613.96557999999</v>
      </c>
      <c r="S5095">
        <v>258921.60221000001</v>
      </c>
      <c r="T5095">
        <v>264078.76280000003</v>
      </c>
      <c r="U5095">
        <v>272566.53814999998</v>
      </c>
      <c r="V5095">
        <v>283317.23943000002</v>
      </c>
      <c r="W5095">
        <v>302790.82802999998</v>
      </c>
      <c r="X5095">
        <v>314820.16976000002</v>
      </c>
      <c r="Y5095">
        <v>328142.07796000002</v>
      </c>
    </row>
    <row r="5096" spans="1:47" x14ac:dyDescent="0.25">
      <c r="A5096" t="str">
        <f t="shared" si="79"/>
        <v>VoitsbergPensionisteneinkommenSV-Beiträge 1000 EUR</v>
      </c>
      <c r="B5096">
        <v>5095</v>
      </c>
      <c r="C5096">
        <v>616</v>
      </c>
      <c r="D5096" t="s">
        <v>245</v>
      </c>
      <c r="E5096" t="s">
        <v>44</v>
      </c>
      <c r="F5096" t="s">
        <v>61</v>
      </c>
      <c r="G5096">
        <v>8953.4168800000007</v>
      </c>
      <c r="H5096">
        <v>10207.326950000001</v>
      </c>
      <c r="I5096">
        <v>10701.92993</v>
      </c>
      <c r="J5096">
        <v>11138.737450000001</v>
      </c>
      <c r="K5096">
        <v>11870.88845</v>
      </c>
      <c r="L5096">
        <v>12531.03131</v>
      </c>
      <c r="M5096">
        <v>13104.628839999999</v>
      </c>
      <c r="N5096">
        <v>13467.14545</v>
      </c>
      <c r="O5096">
        <v>14133.03018</v>
      </c>
      <c r="P5096">
        <v>14755.474480000001</v>
      </c>
      <c r="Q5096">
        <v>15288.968070000001</v>
      </c>
      <c r="R5096">
        <v>15514.17431</v>
      </c>
      <c r="S5096">
        <v>15743.43087</v>
      </c>
      <c r="T5096">
        <v>16100.75202</v>
      </c>
      <c r="U5096">
        <v>16722.492630000001</v>
      </c>
      <c r="V5096">
        <v>17450.044300000001</v>
      </c>
      <c r="W5096">
        <v>18463.79506</v>
      </c>
      <c r="X5096">
        <v>19268.473959999999</v>
      </c>
      <c r="Y5096">
        <v>20087.063389999999</v>
      </c>
    </row>
    <row r="5097" spans="1:47" x14ac:dyDescent="0.25">
      <c r="A5097" t="str">
        <f t="shared" si="79"/>
        <v>VoitsbergPensionisteneinkommenSV-Beiträge Fälle</v>
      </c>
      <c r="B5097">
        <v>5096</v>
      </c>
      <c r="C5097">
        <v>616</v>
      </c>
      <c r="D5097" t="s">
        <v>245</v>
      </c>
      <c r="E5097" t="s">
        <v>44</v>
      </c>
      <c r="F5097" t="s">
        <v>62</v>
      </c>
      <c r="G5097">
        <v>13084</v>
      </c>
      <c r="H5097">
        <v>13201</v>
      </c>
      <c r="I5097">
        <v>13296</v>
      </c>
      <c r="J5097">
        <v>13472</v>
      </c>
      <c r="K5097">
        <v>13630</v>
      </c>
      <c r="L5097">
        <v>13846</v>
      </c>
      <c r="M5097">
        <v>14144</v>
      </c>
      <c r="N5097">
        <v>14317</v>
      </c>
      <c r="O5097">
        <v>14475</v>
      </c>
      <c r="P5097">
        <v>14590</v>
      </c>
      <c r="Q5097">
        <v>14762</v>
      </c>
      <c r="R5097">
        <v>14621</v>
      </c>
      <c r="S5097">
        <v>14557</v>
      </c>
      <c r="T5097">
        <v>14707</v>
      </c>
      <c r="U5097">
        <v>14763</v>
      </c>
      <c r="V5097">
        <v>14960</v>
      </c>
      <c r="W5097">
        <v>15032</v>
      </c>
      <c r="X5097">
        <v>15148</v>
      </c>
      <c r="Y5097">
        <v>15334</v>
      </c>
    </row>
    <row r="5098" spans="1:47" x14ac:dyDescent="0.25">
      <c r="A5098" t="str">
        <f t="shared" si="79"/>
        <v>VoitsbergUnselbstständig BeschäftigteFrauen</v>
      </c>
      <c r="B5098">
        <v>5097</v>
      </c>
      <c r="C5098">
        <v>616</v>
      </c>
      <c r="D5098" t="s">
        <v>245</v>
      </c>
      <c r="E5098" t="s">
        <v>38</v>
      </c>
      <c r="F5098" t="s">
        <v>47</v>
      </c>
      <c r="G5098">
        <v>3214</v>
      </c>
      <c r="H5098">
        <v>3446</v>
      </c>
      <c r="I5098">
        <v>3324</v>
      </c>
      <c r="J5098">
        <v>3540</v>
      </c>
      <c r="K5098">
        <v>3343</v>
      </c>
      <c r="L5098">
        <v>3501</v>
      </c>
      <c r="M5098">
        <v>3372</v>
      </c>
      <c r="N5098">
        <v>3628</v>
      </c>
      <c r="O5098">
        <v>8995</v>
      </c>
      <c r="P5098">
        <v>9397</v>
      </c>
      <c r="Q5098">
        <v>9019</v>
      </c>
      <c r="R5098">
        <v>9257</v>
      </c>
      <c r="S5098">
        <v>8955</v>
      </c>
      <c r="T5098">
        <v>9247</v>
      </c>
      <c r="U5098">
        <v>9167</v>
      </c>
      <c r="V5098">
        <v>9430</v>
      </c>
      <c r="W5098">
        <v>9260</v>
      </c>
      <c r="X5098">
        <v>9497</v>
      </c>
      <c r="Y5098">
        <v>9234</v>
      </c>
      <c r="Z5098">
        <v>9477</v>
      </c>
      <c r="AA5098">
        <v>9194</v>
      </c>
      <c r="AB5098">
        <v>9490</v>
      </c>
      <c r="AC5098">
        <v>9209</v>
      </c>
      <c r="AD5098">
        <v>9526</v>
      </c>
      <c r="AE5098">
        <v>9289</v>
      </c>
      <c r="AF5098">
        <v>9561</v>
      </c>
      <c r="AG5098">
        <v>9393</v>
      </c>
      <c r="AH5098">
        <v>9714</v>
      </c>
      <c r="AI5098">
        <v>9585</v>
      </c>
      <c r="AJ5098">
        <v>9866</v>
      </c>
      <c r="AK5098">
        <v>9721</v>
      </c>
      <c r="AL5098">
        <v>9919</v>
      </c>
      <c r="AM5098">
        <v>9660</v>
      </c>
      <c r="AN5098">
        <v>9601</v>
      </c>
      <c r="AO5098">
        <v>9510</v>
      </c>
      <c r="AP5098">
        <v>9731</v>
      </c>
      <c r="AQ5098">
        <v>9648</v>
      </c>
      <c r="AR5098">
        <v>9838</v>
      </c>
      <c r="AS5098">
        <v>9542</v>
      </c>
      <c r="AT5098">
        <v>9668</v>
      </c>
      <c r="AU5098">
        <v>9582</v>
      </c>
    </row>
    <row r="5099" spans="1:47" x14ac:dyDescent="0.25">
      <c r="A5099" t="str">
        <f t="shared" si="79"/>
        <v>VoitsbergUnselbstständig BeschäftigteInsgesamt</v>
      </c>
      <c r="B5099">
        <v>5098</v>
      </c>
      <c r="C5099">
        <v>616</v>
      </c>
      <c r="D5099" t="s">
        <v>245</v>
      </c>
      <c r="E5099" t="s">
        <v>38</v>
      </c>
      <c r="F5099" t="s">
        <v>48</v>
      </c>
      <c r="G5099">
        <v>8542</v>
      </c>
      <c r="H5099">
        <v>9514</v>
      </c>
      <c r="I5099">
        <v>8536</v>
      </c>
      <c r="J5099">
        <v>9377</v>
      </c>
      <c r="K5099">
        <v>8416</v>
      </c>
      <c r="L5099">
        <v>9236</v>
      </c>
      <c r="M5099">
        <v>8476</v>
      </c>
      <c r="N5099">
        <v>9348</v>
      </c>
      <c r="O5099">
        <v>20005</v>
      </c>
      <c r="P5099">
        <v>21150</v>
      </c>
      <c r="Q5099">
        <v>19509</v>
      </c>
      <c r="R5099">
        <v>20211</v>
      </c>
      <c r="S5099">
        <v>19127</v>
      </c>
      <c r="T5099">
        <v>20426</v>
      </c>
      <c r="U5099">
        <v>19543</v>
      </c>
      <c r="V5099">
        <v>20642</v>
      </c>
      <c r="W5099">
        <v>19773</v>
      </c>
      <c r="X5099">
        <v>20843</v>
      </c>
      <c r="Y5099">
        <v>19598</v>
      </c>
      <c r="Z5099">
        <v>20759</v>
      </c>
      <c r="AA5099">
        <v>19495</v>
      </c>
      <c r="AB5099">
        <v>20646</v>
      </c>
      <c r="AC5099">
        <v>19539</v>
      </c>
      <c r="AD5099">
        <v>20800</v>
      </c>
      <c r="AE5099">
        <v>19677</v>
      </c>
      <c r="AF5099">
        <v>20818</v>
      </c>
      <c r="AG5099">
        <v>19870</v>
      </c>
      <c r="AH5099">
        <v>21045</v>
      </c>
      <c r="AI5099">
        <v>20371</v>
      </c>
      <c r="AJ5099">
        <v>21350</v>
      </c>
      <c r="AK5099">
        <v>20560</v>
      </c>
      <c r="AL5099">
        <v>21351</v>
      </c>
      <c r="AM5099">
        <v>20417</v>
      </c>
      <c r="AN5099">
        <v>20614</v>
      </c>
      <c r="AO5099">
        <v>20003</v>
      </c>
      <c r="AP5099">
        <v>20878</v>
      </c>
      <c r="AQ5099">
        <v>20381</v>
      </c>
      <c r="AR5099">
        <v>21055</v>
      </c>
      <c r="AS5099">
        <v>20158</v>
      </c>
      <c r="AT5099">
        <v>20690</v>
      </c>
      <c r="AU5099">
        <v>20023</v>
      </c>
    </row>
    <row r="5100" spans="1:47" x14ac:dyDescent="0.25">
      <c r="A5100" t="str">
        <f t="shared" si="79"/>
        <v>VoitsbergUnselbstständig BeschäftigteMänner</v>
      </c>
      <c r="B5100">
        <v>5099</v>
      </c>
      <c r="C5100">
        <v>616</v>
      </c>
      <c r="D5100" t="s">
        <v>245</v>
      </c>
      <c r="E5100" t="s">
        <v>38</v>
      </c>
      <c r="F5100" t="s">
        <v>49</v>
      </c>
      <c r="G5100">
        <v>5328</v>
      </c>
      <c r="H5100">
        <v>6068</v>
      </c>
      <c r="I5100">
        <v>5212</v>
      </c>
      <c r="J5100">
        <v>5837</v>
      </c>
      <c r="K5100">
        <v>5073</v>
      </c>
      <c r="L5100">
        <v>5735</v>
      </c>
      <c r="M5100">
        <v>5104</v>
      </c>
      <c r="N5100">
        <v>5720</v>
      </c>
      <c r="O5100">
        <v>11010</v>
      </c>
      <c r="P5100">
        <v>11753</v>
      </c>
      <c r="Q5100">
        <v>10490</v>
      </c>
      <c r="R5100">
        <v>10954</v>
      </c>
      <c r="S5100">
        <v>10172</v>
      </c>
      <c r="T5100">
        <v>11179</v>
      </c>
      <c r="U5100">
        <v>10376</v>
      </c>
      <c r="V5100">
        <v>11212</v>
      </c>
      <c r="W5100">
        <v>10513</v>
      </c>
      <c r="X5100">
        <v>11346</v>
      </c>
      <c r="Y5100">
        <v>10364</v>
      </c>
      <c r="Z5100">
        <v>11282</v>
      </c>
      <c r="AA5100">
        <v>10301</v>
      </c>
      <c r="AB5100">
        <v>11156</v>
      </c>
      <c r="AC5100">
        <v>10330</v>
      </c>
      <c r="AD5100">
        <v>11274</v>
      </c>
      <c r="AE5100">
        <v>10388</v>
      </c>
      <c r="AF5100">
        <v>11257</v>
      </c>
      <c r="AG5100">
        <v>10477</v>
      </c>
      <c r="AH5100">
        <v>11331</v>
      </c>
      <c r="AI5100">
        <v>10786</v>
      </c>
      <c r="AJ5100">
        <v>11484</v>
      </c>
      <c r="AK5100">
        <v>10839</v>
      </c>
      <c r="AL5100">
        <v>11432</v>
      </c>
      <c r="AM5100">
        <v>10757</v>
      </c>
      <c r="AN5100">
        <v>11013</v>
      </c>
      <c r="AO5100">
        <v>10493</v>
      </c>
      <c r="AP5100">
        <v>11147</v>
      </c>
      <c r="AQ5100">
        <v>10733</v>
      </c>
      <c r="AR5100">
        <v>11217</v>
      </c>
      <c r="AS5100">
        <v>10616</v>
      </c>
      <c r="AT5100">
        <v>11022</v>
      </c>
      <c r="AU5100">
        <v>10441</v>
      </c>
    </row>
    <row r="5101" spans="1:47" x14ac:dyDescent="0.25">
      <c r="A5101" t="str">
        <f t="shared" si="79"/>
        <v>VoitsbergUnselbstständig Beschäftigte GW mgfInsgesamt</v>
      </c>
      <c r="B5101">
        <v>5100</v>
      </c>
      <c r="C5101">
        <v>616</v>
      </c>
      <c r="D5101" t="s">
        <v>245</v>
      </c>
      <c r="E5101" t="s">
        <v>450</v>
      </c>
      <c r="F5101" t="s">
        <v>48</v>
      </c>
      <c r="G5101">
        <v>10238.664946318</v>
      </c>
      <c r="H5101">
        <v>9555.5111133040009</v>
      </c>
      <c r="I5101">
        <v>10641.817869136001</v>
      </c>
      <c r="J5101">
        <v>9406.0026599350003</v>
      </c>
      <c r="K5101">
        <v>10256.924474658999</v>
      </c>
      <c r="L5101">
        <v>9280.0857725210008</v>
      </c>
      <c r="M5101">
        <v>9573.1296025270003</v>
      </c>
      <c r="N5101">
        <v>8634.4150271229992</v>
      </c>
      <c r="O5101">
        <v>9498.6009234430003</v>
      </c>
      <c r="P5101">
        <v>9273.4115387220008</v>
      </c>
      <c r="Q5101">
        <v>9938.3755692020004</v>
      </c>
      <c r="R5101">
        <v>9585.3135411309995</v>
      </c>
      <c r="S5101">
        <v>10275.786621539</v>
      </c>
      <c r="T5101">
        <v>9726.5790390950006</v>
      </c>
    </row>
    <row r="5102" spans="1:47" x14ac:dyDescent="0.25">
      <c r="A5102" t="str">
        <f t="shared" si="79"/>
        <v>VoitsbergUnselbstständig Beschäftigte GW ogfInsgesamt</v>
      </c>
      <c r="B5102">
        <v>5101</v>
      </c>
      <c r="C5102">
        <v>616</v>
      </c>
      <c r="D5102" t="s">
        <v>245</v>
      </c>
      <c r="E5102" t="s">
        <v>449</v>
      </c>
      <c r="F5102" t="s">
        <v>48</v>
      </c>
      <c r="G5102">
        <v>9234.8773797939994</v>
      </c>
      <c r="H5102">
        <v>8563.7519247599994</v>
      </c>
      <c r="I5102">
        <v>9546.4671526750008</v>
      </c>
      <c r="J5102">
        <v>8446.7652477320007</v>
      </c>
      <c r="K5102">
        <v>9278.3313376450005</v>
      </c>
      <c r="L5102">
        <v>8393.8785342209994</v>
      </c>
      <c r="M5102">
        <v>8691.3534975059993</v>
      </c>
      <c r="N5102">
        <v>7856.0034297689999</v>
      </c>
      <c r="O5102">
        <v>8570.1347888759992</v>
      </c>
      <c r="P5102">
        <v>8413.2205302700004</v>
      </c>
      <c r="Q5102">
        <v>9039.1884490659995</v>
      </c>
      <c r="R5102">
        <v>8691.8988720590005</v>
      </c>
      <c r="S5102">
        <v>9359.4306276789994</v>
      </c>
      <c r="T5102">
        <v>8797.9468874579998</v>
      </c>
    </row>
    <row r="5103" spans="1:47" x14ac:dyDescent="0.25">
      <c r="A5103" t="str">
        <f t="shared" si="79"/>
        <v>VoitsbergUnternehmenInsgesamt</v>
      </c>
      <c r="B5103">
        <v>5102</v>
      </c>
      <c r="C5103">
        <v>616</v>
      </c>
      <c r="D5103" t="s">
        <v>245</v>
      </c>
      <c r="E5103" t="s">
        <v>475</v>
      </c>
      <c r="F5103" t="s">
        <v>48</v>
      </c>
      <c r="G5103">
        <v>3982</v>
      </c>
      <c r="H5103">
        <v>3953</v>
      </c>
      <c r="I5103">
        <v>3997</v>
      </c>
    </row>
    <row r="5104" spans="1:47" x14ac:dyDescent="0.25">
      <c r="A5104" t="str">
        <f t="shared" si="79"/>
        <v>VoitsbergWohnbevölkerungInsgesamt</v>
      </c>
      <c r="B5104">
        <v>5103</v>
      </c>
      <c r="C5104">
        <v>616</v>
      </c>
      <c r="D5104" t="s">
        <v>245</v>
      </c>
      <c r="E5104" t="s">
        <v>42</v>
      </c>
      <c r="F5104" t="s">
        <v>48</v>
      </c>
      <c r="G5104">
        <v>53420</v>
      </c>
      <c r="H5104">
        <v>53277</v>
      </c>
      <c r="I5104">
        <v>53254</v>
      </c>
      <c r="J5104">
        <v>53202</v>
      </c>
      <c r="K5104">
        <v>53070</v>
      </c>
      <c r="L5104">
        <v>52873</v>
      </c>
      <c r="M5104">
        <v>52686</v>
      </c>
      <c r="N5104">
        <v>52638</v>
      </c>
      <c r="O5104">
        <v>52425</v>
      </c>
      <c r="P5104">
        <v>52180</v>
      </c>
      <c r="Q5104">
        <v>51998</v>
      </c>
      <c r="R5104">
        <v>51778</v>
      </c>
      <c r="S5104">
        <v>51599</v>
      </c>
      <c r="T5104">
        <v>51702</v>
      </c>
      <c r="U5104">
        <v>51851</v>
      </c>
      <c r="V5104">
        <v>51636</v>
      </c>
      <c r="W5104">
        <v>51330</v>
      </c>
      <c r="X5104">
        <v>51161</v>
      </c>
      <c r="Y5104">
        <v>51044</v>
      </c>
      <c r="Z5104">
        <v>50947</v>
      </c>
      <c r="AA5104">
        <v>51039</v>
      </c>
      <c r="AB5104">
        <v>51239</v>
      </c>
    </row>
    <row r="5105" spans="1:47" x14ac:dyDescent="0.25">
      <c r="A5105" t="str">
        <f t="shared" si="79"/>
        <v>WeizArbeitnehmereinkommenBrutto_Schnitt</v>
      </c>
      <c r="B5105">
        <v>5104</v>
      </c>
      <c r="C5105">
        <v>617</v>
      </c>
      <c r="D5105" t="s">
        <v>246</v>
      </c>
      <c r="E5105" t="s">
        <v>43</v>
      </c>
      <c r="F5105" t="s">
        <v>54</v>
      </c>
      <c r="G5105">
        <v>22332.481122955902</v>
      </c>
      <c r="H5105">
        <v>22585.2049654529</v>
      </c>
      <c r="I5105">
        <v>23395.242526802002</v>
      </c>
      <c r="J5105">
        <v>23866.224811924902</v>
      </c>
      <c r="K5105">
        <v>24598.730790950201</v>
      </c>
      <c r="L5105">
        <v>24778.5763553777</v>
      </c>
      <c r="M5105">
        <v>25092.243093060701</v>
      </c>
      <c r="N5105">
        <v>25714.380917506602</v>
      </c>
      <c r="O5105">
        <v>26645.034571459499</v>
      </c>
      <c r="P5105">
        <v>27210.998848240499</v>
      </c>
      <c r="Q5105">
        <v>27615.254120896599</v>
      </c>
      <c r="R5105">
        <v>28226.295302959301</v>
      </c>
      <c r="S5105">
        <v>29601.284461921801</v>
      </c>
      <c r="T5105">
        <v>30490.685766592898</v>
      </c>
      <c r="U5105">
        <v>31545.753994832201</v>
      </c>
      <c r="V5105">
        <v>31665.84806402</v>
      </c>
      <c r="W5105">
        <v>32495.3208606359</v>
      </c>
      <c r="X5105">
        <v>33467.813211296903</v>
      </c>
      <c r="Y5105">
        <v>35034.618311320402</v>
      </c>
    </row>
    <row r="5106" spans="1:47" x14ac:dyDescent="0.25">
      <c r="A5106" t="str">
        <f t="shared" si="79"/>
        <v>WeizArbeitnehmereinkommenBruttobezüge 1000 EUR</v>
      </c>
      <c r="B5106">
        <v>5105</v>
      </c>
      <c r="C5106">
        <v>617</v>
      </c>
      <c r="D5106" t="s">
        <v>246</v>
      </c>
      <c r="E5106" t="s">
        <v>43</v>
      </c>
      <c r="F5106" t="s">
        <v>55</v>
      </c>
      <c r="G5106">
        <v>863105.73043999996</v>
      </c>
      <c r="H5106">
        <v>895638.88811000006</v>
      </c>
      <c r="I5106">
        <v>947086.20796999999</v>
      </c>
      <c r="J5106">
        <v>1006295.50297</v>
      </c>
      <c r="K5106">
        <v>1082909.92561</v>
      </c>
      <c r="L5106">
        <v>1101928.0691</v>
      </c>
      <c r="M5106">
        <v>1138660.8993200001</v>
      </c>
      <c r="N5106">
        <v>1188878.6873399999</v>
      </c>
      <c r="O5106">
        <v>1229535.1203000001</v>
      </c>
      <c r="P5106">
        <v>1268930.50929</v>
      </c>
      <c r="Q5106">
        <v>1299711.9351999999</v>
      </c>
      <c r="R5106">
        <v>1325789.09038</v>
      </c>
      <c r="S5106">
        <v>1366247.28434</v>
      </c>
      <c r="T5106">
        <v>1418152.28569</v>
      </c>
      <c r="U5106">
        <v>1477224.56807</v>
      </c>
      <c r="V5106">
        <v>1544216.7466899999</v>
      </c>
      <c r="W5106">
        <v>1544275.13326</v>
      </c>
      <c r="X5106">
        <v>1611642.54519</v>
      </c>
      <c r="Y5106">
        <v>1718868.44359</v>
      </c>
    </row>
    <row r="5107" spans="1:47" x14ac:dyDescent="0.25">
      <c r="A5107" t="str">
        <f t="shared" si="79"/>
        <v>WeizArbeitnehmereinkommenBruttobezüge Fälle</v>
      </c>
      <c r="B5107">
        <v>5106</v>
      </c>
      <c r="C5107">
        <v>617</v>
      </c>
      <c r="D5107" t="s">
        <v>246</v>
      </c>
      <c r="E5107" t="s">
        <v>43</v>
      </c>
      <c r="F5107" t="s">
        <v>56</v>
      </c>
      <c r="G5107">
        <v>38648</v>
      </c>
      <c r="H5107">
        <v>39656</v>
      </c>
      <c r="I5107">
        <v>40482</v>
      </c>
      <c r="J5107">
        <v>42164</v>
      </c>
      <c r="K5107">
        <v>44023</v>
      </c>
      <c r="L5107">
        <v>44471</v>
      </c>
      <c r="M5107">
        <v>45379</v>
      </c>
      <c r="N5107">
        <v>46234</v>
      </c>
      <c r="O5107">
        <v>46145</v>
      </c>
      <c r="P5107">
        <v>46633</v>
      </c>
      <c r="Q5107">
        <v>47065</v>
      </c>
      <c r="R5107">
        <v>46970</v>
      </c>
      <c r="S5107">
        <v>46155</v>
      </c>
      <c r="T5107">
        <v>46511</v>
      </c>
      <c r="U5107">
        <v>46828</v>
      </c>
      <c r="V5107">
        <v>48766</v>
      </c>
      <c r="W5107">
        <v>47523</v>
      </c>
      <c r="X5107">
        <v>48155</v>
      </c>
      <c r="Y5107">
        <v>49062</v>
      </c>
    </row>
    <row r="5108" spans="1:47" x14ac:dyDescent="0.25">
      <c r="A5108" t="str">
        <f t="shared" si="79"/>
        <v>WeizArbeitnehmereinkommenLohnsteuer 1000 EUR</v>
      </c>
      <c r="B5108">
        <v>5107</v>
      </c>
      <c r="C5108">
        <v>617</v>
      </c>
      <c r="D5108" t="s">
        <v>246</v>
      </c>
      <c r="E5108" t="s">
        <v>43</v>
      </c>
      <c r="F5108" t="s">
        <v>57</v>
      </c>
      <c r="G5108">
        <v>111640.96329</v>
      </c>
      <c r="H5108">
        <v>110835.87257000001</v>
      </c>
      <c r="I5108">
        <v>121218.33367000001</v>
      </c>
      <c r="J5108">
        <v>132526.81443</v>
      </c>
      <c r="K5108">
        <v>148230.93976000001</v>
      </c>
      <c r="L5108">
        <v>136170.50498</v>
      </c>
      <c r="M5108">
        <v>142712.38991999999</v>
      </c>
      <c r="N5108">
        <v>153672.34977</v>
      </c>
      <c r="O5108">
        <v>164550.83239</v>
      </c>
      <c r="P5108">
        <v>174523.77781999999</v>
      </c>
      <c r="Q5108">
        <v>182748.91136</v>
      </c>
      <c r="R5108">
        <v>190560.34943999999</v>
      </c>
      <c r="S5108">
        <v>168064.12933</v>
      </c>
      <c r="T5108">
        <v>178555.51876000001</v>
      </c>
      <c r="U5108">
        <v>189432.17611</v>
      </c>
      <c r="V5108">
        <v>195688.70259</v>
      </c>
      <c r="W5108">
        <v>185309.15848000001</v>
      </c>
      <c r="X5108">
        <v>202473.0067</v>
      </c>
      <c r="Y5108">
        <v>215082.25816999999</v>
      </c>
    </row>
    <row r="5109" spans="1:47" x14ac:dyDescent="0.25">
      <c r="A5109" t="str">
        <f t="shared" si="79"/>
        <v>WeizArbeitnehmereinkommenLohnsteuer Fälle</v>
      </c>
      <c r="B5109">
        <v>5108</v>
      </c>
      <c r="C5109">
        <v>617</v>
      </c>
      <c r="D5109" t="s">
        <v>246</v>
      </c>
      <c r="E5109" t="s">
        <v>43</v>
      </c>
      <c r="F5109" t="s">
        <v>58</v>
      </c>
      <c r="G5109">
        <v>30277</v>
      </c>
      <c r="H5109">
        <v>30090</v>
      </c>
      <c r="I5109">
        <v>30992</v>
      </c>
      <c r="J5109">
        <v>32170</v>
      </c>
      <c r="K5109">
        <v>34422</v>
      </c>
      <c r="L5109">
        <v>34248</v>
      </c>
      <c r="M5109">
        <v>35099</v>
      </c>
      <c r="N5109">
        <v>35837</v>
      </c>
      <c r="O5109">
        <v>36361</v>
      </c>
      <c r="P5109">
        <v>37876</v>
      </c>
      <c r="Q5109">
        <v>38232</v>
      </c>
      <c r="R5109">
        <v>38473</v>
      </c>
      <c r="S5109">
        <v>37929</v>
      </c>
      <c r="T5109">
        <v>38725</v>
      </c>
      <c r="U5109">
        <v>39484</v>
      </c>
      <c r="V5109">
        <v>41390</v>
      </c>
      <c r="W5109">
        <v>40877</v>
      </c>
      <c r="X5109">
        <v>41733</v>
      </c>
      <c r="Y5109">
        <v>42828</v>
      </c>
    </row>
    <row r="5110" spans="1:47" x14ac:dyDescent="0.25">
      <c r="A5110" t="str">
        <f t="shared" si="79"/>
        <v>WeizArbeitnehmereinkommenNetto_Schnitt</v>
      </c>
      <c r="B5110">
        <v>5109</v>
      </c>
      <c r="C5110">
        <v>617</v>
      </c>
      <c r="D5110" t="s">
        <v>246</v>
      </c>
      <c r="E5110" t="s">
        <v>43</v>
      </c>
      <c r="F5110" t="s">
        <v>59</v>
      </c>
      <c r="G5110">
        <v>15815.740561478</v>
      </c>
      <c r="H5110">
        <v>16097.8710069094</v>
      </c>
      <c r="I5110">
        <v>16582.480618052501</v>
      </c>
      <c r="J5110">
        <v>16846.5635489991</v>
      </c>
      <c r="K5110">
        <v>17287.104992390301</v>
      </c>
      <c r="L5110">
        <v>17790.9381637472</v>
      </c>
      <c r="M5110">
        <v>17956.265365036699</v>
      </c>
      <c r="N5110">
        <v>18297.6974726392</v>
      </c>
      <c r="O5110">
        <v>18835.424676779701</v>
      </c>
      <c r="P5110">
        <v>19137.077391332299</v>
      </c>
      <c r="Q5110">
        <v>19312.8671220652</v>
      </c>
      <c r="R5110">
        <v>19629.840098573601</v>
      </c>
      <c r="S5110">
        <v>21199.795304734002</v>
      </c>
      <c r="T5110">
        <v>21739.352586054902</v>
      </c>
      <c r="U5110">
        <v>22427.6377551892</v>
      </c>
      <c r="V5110">
        <v>22608.205697001998</v>
      </c>
      <c r="W5110">
        <v>23460.140519958801</v>
      </c>
      <c r="X5110">
        <v>23959.016240473498</v>
      </c>
      <c r="Y5110">
        <v>25146.0996791814</v>
      </c>
    </row>
    <row r="5111" spans="1:47" x14ac:dyDescent="0.25">
      <c r="A5111" t="str">
        <f t="shared" si="79"/>
        <v>WeizArbeitnehmereinkommenNettobezüge 1000 EUR</v>
      </c>
      <c r="B5111">
        <v>5110</v>
      </c>
      <c r="C5111">
        <v>617</v>
      </c>
      <c r="D5111" t="s">
        <v>246</v>
      </c>
      <c r="E5111" t="s">
        <v>43</v>
      </c>
      <c r="F5111" t="s">
        <v>60</v>
      </c>
      <c r="G5111">
        <v>611246.74121999997</v>
      </c>
      <c r="H5111">
        <v>638377.17264999996</v>
      </c>
      <c r="I5111">
        <v>671291.98037999996</v>
      </c>
      <c r="J5111">
        <v>710318.50548000005</v>
      </c>
      <c r="K5111">
        <v>761030.22308000003</v>
      </c>
      <c r="L5111">
        <v>791180.81108000001</v>
      </c>
      <c r="M5111">
        <v>814837.36600000004</v>
      </c>
      <c r="N5111">
        <v>845975.74494999996</v>
      </c>
      <c r="O5111">
        <v>869160.67171000002</v>
      </c>
      <c r="P5111">
        <v>892419.32999</v>
      </c>
      <c r="Q5111">
        <v>908960.09109999996</v>
      </c>
      <c r="R5111">
        <v>922013.58943000005</v>
      </c>
      <c r="S5111">
        <v>978476.55229000002</v>
      </c>
      <c r="T5111">
        <v>1011119.02813</v>
      </c>
      <c r="U5111">
        <v>1050241.4208</v>
      </c>
      <c r="V5111">
        <v>1102511.75902</v>
      </c>
      <c r="W5111">
        <v>1114896.2579300001</v>
      </c>
      <c r="X5111">
        <v>1153746.4270599999</v>
      </c>
      <c r="Y5111">
        <v>1233717.94246</v>
      </c>
    </row>
    <row r="5112" spans="1:47" x14ac:dyDescent="0.25">
      <c r="A5112" t="str">
        <f t="shared" si="79"/>
        <v>WeizArbeitnehmereinkommenSV-Beiträge 1000 EUR</v>
      </c>
      <c r="B5112">
        <v>5111</v>
      </c>
      <c r="C5112">
        <v>617</v>
      </c>
      <c r="D5112" t="s">
        <v>246</v>
      </c>
      <c r="E5112" t="s">
        <v>43</v>
      </c>
      <c r="F5112" t="s">
        <v>61</v>
      </c>
      <c r="G5112">
        <v>140218.02593</v>
      </c>
      <c r="H5112">
        <v>146425.84289</v>
      </c>
      <c r="I5112">
        <v>154575.89392</v>
      </c>
      <c r="J5112">
        <v>163450.18306000001</v>
      </c>
      <c r="K5112">
        <v>173648.76277</v>
      </c>
      <c r="L5112">
        <v>174576.75304000001</v>
      </c>
      <c r="M5112">
        <v>181111.1434</v>
      </c>
      <c r="N5112">
        <v>189230.59262000001</v>
      </c>
      <c r="O5112">
        <v>195823.61619999999</v>
      </c>
      <c r="P5112">
        <v>201987.40148</v>
      </c>
      <c r="Q5112">
        <v>208002.93273999999</v>
      </c>
      <c r="R5112">
        <v>213215.15151</v>
      </c>
      <c r="S5112">
        <v>219706.60272</v>
      </c>
      <c r="T5112">
        <v>228477.73879999999</v>
      </c>
      <c r="U5112">
        <v>237550.97115999999</v>
      </c>
      <c r="V5112">
        <v>246016.28508</v>
      </c>
      <c r="W5112">
        <v>244069.71685</v>
      </c>
      <c r="X5112">
        <v>255423.11142999999</v>
      </c>
      <c r="Y5112">
        <v>270068.24296</v>
      </c>
    </row>
    <row r="5113" spans="1:47" x14ac:dyDescent="0.25">
      <c r="A5113" t="str">
        <f t="shared" si="79"/>
        <v>WeizArbeitnehmereinkommenSV-Beiträge Fälle</v>
      </c>
      <c r="B5113">
        <v>5112</v>
      </c>
      <c r="C5113">
        <v>617</v>
      </c>
      <c r="D5113" t="s">
        <v>246</v>
      </c>
      <c r="E5113" t="s">
        <v>43</v>
      </c>
      <c r="F5113" t="s">
        <v>62</v>
      </c>
      <c r="G5113">
        <v>36721</v>
      </c>
      <c r="H5113">
        <v>37625</v>
      </c>
      <c r="I5113">
        <v>38532</v>
      </c>
      <c r="J5113">
        <v>40202</v>
      </c>
      <c r="K5113">
        <v>41919</v>
      </c>
      <c r="L5113">
        <v>42169</v>
      </c>
      <c r="M5113">
        <v>43072</v>
      </c>
      <c r="N5113">
        <v>43998</v>
      </c>
      <c r="O5113">
        <v>43914</v>
      </c>
      <c r="P5113">
        <v>44383</v>
      </c>
      <c r="Q5113">
        <v>44756</v>
      </c>
      <c r="R5113">
        <v>44695</v>
      </c>
      <c r="S5113">
        <v>43906</v>
      </c>
      <c r="T5113">
        <v>44293</v>
      </c>
      <c r="U5113">
        <v>44704</v>
      </c>
      <c r="V5113">
        <v>46570</v>
      </c>
      <c r="W5113">
        <v>45427</v>
      </c>
      <c r="X5113">
        <v>46175</v>
      </c>
      <c r="Y5113">
        <v>47119</v>
      </c>
    </row>
    <row r="5114" spans="1:47" x14ac:dyDescent="0.25">
      <c r="A5114" t="str">
        <f t="shared" si="79"/>
        <v>WeizArbeitsloseFrauen</v>
      </c>
      <c r="B5114">
        <v>5113</v>
      </c>
      <c r="C5114">
        <v>617</v>
      </c>
      <c r="D5114" t="s">
        <v>246</v>
      </c>
      <c r="E5114" t="s">
        <v>36</v>
      </c>
      <c r="F5114" t="s">
        <v>47</v>
      </c>
      <c r="G5114">
        <v>783</v>
      </c>
      <c r="H5114">
        <v>742</v>
      </c>
      <c r="I5114">
        <v>839</v>
      </c>
      <c r="J5114">
        <v>838</v>
      </c>
      <c r="K5114">
        <v>889</v>
      </c>
      <c r="L5114">
        <v>700</v>
      </c>
      <c r="M5114">
        <v>813</v>
      </c>
      <c r="N5114">
        <v>697</v>
      </c>
      <c r="O5114">
        <v>708</v>
      </c>
      <c r="P5114">
        <v>643</v>
      </c>
      <c r="Q5114">
        <v>777</v>
      </c>
      <c r="R5114">
        <v>765</v>
      </c>
      <c r="S5114">
        <v>722</v>
      </c>
      <c r="T5114">
        <v>712</v>
      </c>
      <c r="U5114">
        <v>638</v>
      </c>
      <c r="V5114">
        <v>701</v>
      </c>
      <c r="W5114">
        <v>709</v>
      </c>
      <c r="X5114">
        <v>692</v>
      </c>
      <c r="Y5114">
        <v>807</v>
      </c>
      <c r="Z5114">
        <v>768</v>
      </c>
      <c r="AA5114">
        <v>889</v>
      </c>
      <c r="AB5114">
        <v>867</v>
      </c>
      <c r="AC5114">
        <v>891</v>
      </c>
      <c r="AD5114">
        <v>854</v>
      </c>
      <c r="AE5114">
        <v>947</v>
      </c>
      <c r="AF5114">
        <v>981</v>
      </c>
      <c r="AG5114">
        <v>944</v>
      </c>
      <c r="AH5114">
        <v>847</v>
      </c>
      <c r="AI5114">
        <v>750</v>
      </c>
      <c r="AJ5114">
        <v>668</v>
      </c>
      <c r="AK5114">
        <v>646</v>
      </c>
      <c r="AL5114">
        <v>663</v>
      </c>
      <c r="AM5114">
        <v>648</v>
      </c>
      <c r="AN5114">
        <v>1101</v>
      </c>
      <c r="AO5114">
        <v>882</v>
      </c>
      <c r="AP5114">
        <v>713</v>
      </c>
      <c r="AQ5114">
        <v>582</v>
      </c>
      <c r="AR5114">
        <v>645</v>
      </c>
      <c r="AS5114">
        <v>630</v>
      </c>
      <c r="AT5114">
        <v>776</v>
      </c>
      <c r="AU5114">
        <v>672</v>
      </c>
    </row>
    <row r="5115" spans="1:47" x14ac:dyDescent="0.25">
      <c r="A5115" t="str">
        <f t="shared" si="79"/>
        <v>WeizArbeitsloseInsgesamt</v>
      </c>
      <c r="B5115">
        <v>5114</v>
      </c>
      <c r="C5115">
        <v>617</v>
      </c>
      <c r="D5115" t="s">
        <v>246</v>
      </c>
      <c r="E5115" t="s">
        <v>36</v>
      </c>
      <c r="F5115" t="s">
        <v>48</v>
      </c>
      <c r="G5115">
        <v>3060</v>
      </c>
      <c r="H5115">
        <v>1342</v>
      </c>
      <c r="I5115">
        <v>3069</v>
      </c>
      <c r="J5115">
        <v>1476</v>
      </c>
      <c r="K5115">
        <v>3332</v>
      </c>
      <c r="L5115">
        <v>1212</v>
      </c>
      <c r="M5115">
        <v>2864</v>
      </c>
      <c r="N5115">
        <v>1227</v>
      </c>
      <c r="O5115">
        <v>2554</v>
      </c>
      <c r="P5115">
        <v>1161</v>
      </c>
      <c r="Q5115">
        <v>2918</v>
      </c>
      <c r="R5115">
        <v>1479</v>
      </c>
      <c r="S5115">
        <v>2924</v>
      </c>
      <c r="T5115">
        <v>1271</v>
      </c>
      <c r="U5115">
        <v>2456</v>
      </c>
      <c r="V5115">
        <v>1223</v>
      </c>
      <c r="W5115">
        <v>2653</v>
      </c>
      <c r="X5115">
        <v>1272</v>
      </c>
      <c r="Y5115">
        <v>2834</v>
      </c>
      <c r="Z5115">
        <v>1508</v>
      </c>
      <c r="AA5115">
        <v>3108</v>
      </c>
      <c r="AB5115">
        <v>1677</v>
      </c>
      <c r="AC5115">
        <v>3060</v>
      </c>
      <c r="AD5115">
        <v>1725</v>
      </c>
      <c r="AE5115">
        <v>3219</v>
      </c>
      <c r="AF5115">
        <v>1858</v>
      </c>
      <c r="AG5115">
        <v>3201</v>
      </c>
      <c r="AH5115">
        <v>1556</v>
      </c>
      <c r="AI5115">
        <v>2510</v>
      </c>
      <c r="AJ5115">
        <v>1256</v>
      </c>
      <c r="AK5115">
        <v>2231</v>
      </c>
      <c r="AL5115">
        <v>1192</v>
      </c>
      <c r="AM5115">
        <v>2173</v>
      </c>
      <c r="AN5115">
        <v>2048</v>
      </c>
      <c r="AO5115">
        <v>2516</v>
      </c>
      <c r="AP5115">
        <v>1303</v>
      </c>
      <c r="AQ5115">
        <v>1891</v>
      </c>
      <c r="AR5115">
        <v>1115</v>
      </c>
      <c r="AS5115">
        <v>1999</v>
      </c>
      <c r="AT5115">
        <v>1337</v>
      </c>
      <c r="AU5115">
        <v>2247</v>
      </c>
    </row>
    <row r="5116" spans="1:47" x14ac:dyDescent="0.25">
      <c r="A5116" t="str">
        <f t="shared" si="79"/>
        <v>WeizArbeitsloseMänner</v>
      </c>
      <c r="B5116">
        <v>5115</v>
      </c>
      <c r="C5116">
        <v>617</v>
      </c>
      <c r="D5116" t="s">
        <v>246</v>
      </c>
      <c r="E5116" t="s">
        <v>36</v>
      </c>
      <c r="F5116" t="s">
        <v>49</v>
      </c>
      <c r="G5116">
        <v>2277</v>
      </c>
      <c r="H5116">
        <v>600</v>
      </c>
      <c r="I5116">
        <v>2230</v>
      </c>
      <c r="J5116">
        <v>638</v>
      </c>
      <c r="K5116">
        <v>2443</v>
      </c>
      <c r="L5116">
        <v>512</v>
      </c>
      <c r="M5116">
        <v>2051</v>
      </c>
      <c r="N5116">
        <v>530</v>
      </c>
      <c r="O5116">
        <v>1846</v>
      </c>
      <c r="P5116">
        <v>518</v>
      </c>
      <c r="Q5116">
        <v>2141</v>
      </c>
      <c r="R5116">
        <v>714</v>
      </c>
      <c r="S5116">
        <v>2202</v>
      </c>
      <c r="T5116">
        <v>559</v>
      </c>
      <c r="U5116">
        <v>1818</v>
      </c>
      <c r="V5116">
        <v>522</v>
      </c>
      <c r="W5116">
        <v>1944</v>
      </c>
      <c r="X5116">
        <v>580</v>
      </c>
      <c r="Y5116">
        <v>2027</v>
      </c>
      <c r="Z5116">
        <v>740</v>
      </c>
      <c r="AA5116">
        <v>2219</v>
      </c>
      <c r="AB5116">
        <v>810</v>
      </c>
      <c r="AC5116">
        <v>2169</v>
      </c>
      <c r="AD5116">
        <v>871</v>
      </c>
      <c r="AE5116">
        <v>2272</v>
      </c>
      <c r="AF5116">
        <v>877</v>
      </c>
      <c r="AG5116">
        <v>2257</v>
      </c>
      <c r="AH5116">
        <v>709</v>
      </c>
      <c r="AI5116">
        <v>1760</v>
      </c>
      <c r="AJ5116">
        <v>588</v>
      </c>
      <c r="AK5116">
        <v>1585</v>
      </c>
      <c r="AL5116">
        <v>529</v>
      </c>
      <c r="AM5116">
        <v>1525</v>
      </c>
      <c r="AN5116">
        <v>947</v>
      </c>
      <c r="AO5116">
        <v>1634</v>
      </c>
      <c r="AP5116">
        <v>590</v>
      </c>
      <c r="AQ5116">
        <v>1309</v>
      </c>
      <c r="AR5116">
        <v>470</v>
      </c>
      <c r="AS5116">
        <v>1369</v>
      </c>
      <c r="AT5116">
        <v>561</v>
      </c>
      <c r="AU5116">
        <v>1575</v>
      </c>
    </row>
    <row r="5117" spans="1:47" x14ac:dyDescent="0.25">
      <c r="A5117" t="str">
        <f t="shared" si="79"/>
        <v>Weizarbeitslose AusländerFrauen</v>
      </c>
      <c r="B5117">
        <v>5116</v>
      </c>
      <c r="C5117">
        <v>617</v>
      </c>
      <c r="D5117" t="s">
        <v>246</v>
      </c>
      <c r="E5117" t="s">
        <v>37</v>
      </c>
      <c r="F5117" t="s">
        <v>47</v>
      </c>
      <c r="G5117">
        <v>29</v>
      </c>
      <c r="H5117">
        <v>32</v>
      </c>
      <c r="I5117">
        <v>32</v>
      </c>
      <c r="J5117">
        <v>35</v>
      </c>
      <c r="K5117">
        <v>45</v>
      </c>
      <c r="L5117">
        <v>31</v>
      </c>
      <c r="M5117">
        <v>36</v>
      </c>
      <c r="N5117">
        <v>23</v>
      </c>
      <c r="O5117">
        <v>25</v>
      </c>
      <c r="P5117">
        <v>26</v>
      </c>
      <c r="Q5117">
        <v>46</v>
      </c>
      <c r="R5117">
        <v>42</v>
      </c>
      <c r="S5117">
        <v>37</v>
      </c>
      <c r="T5117">
        <v>42</v>
      </c>
      <c r="U5117">
        <v>39</v>
      </c>
      <c r="V5117">
        <v>44</v>
      </c>
      <c r="W5117">
        <v>55</v>
      </c>
      <c r="X5117">
        <v>39</v>
      </c>
      <c r="Y5117">
        <v>71</v>
      </c>
      <c r="Z5117">
        <v>70</v>
      </c>
      <c r="AA5117">
        <v>81</v>
      </c>
      <c r="AB5117">
        <v>75</v>
      </c>
      <c r="AC5117">
        <v>93</v>
      </c>
      <c r="AD5117">
        <v>101</v>
      </c>
      <c r="AE5117">
        <v>130</v>
      </c>
      <c r="AF5117">
        <v>90</v>
      </c>
      <c r="AG5117">
        <v>135</v>
      </c>
      <c r="AH5117">
        <v>85</v>
      </c>
      <c r="AI5117">
        <v>98</v>
      </c>
      <c r="AJ5117">
        <v>66</v>
      </c>
      <c r="AK5117">
        <v>90</v>
      </c>
      <c r="AL5117">
        <v>69</v>
      </c>
      <c r="AM5117">
        <v>83</v>
      </c>
      <c r="AN5117">
        <v>155</v>
      </c>
      <c r="AO5117">
        <v>146</v>
      </c>
      <c r="AP5117">
        <v>97</v>
      </c>
      <c r="AQ5117">
        <v>97</v>
      </c>
      <c r="AR5117">
        <v>95</v>
      </c>
      <c r="AS5117">
        <v>125</v>
      </c>
      <c r="AT5117">
        <v>125</v>
      </c>
      <c r="AU5117">
        <v>141</v>
      </c>
    </row>
    <row r="5118" spans="1:47" x14ac:dyDescent="0.25">
      <c r="A5118" t="str">
        <f t="shared" si="79"/>
        <v>Weizarbeitslose AusländerInsgesamt</v>
      </c>
      <c r="B5118">
        <v>5117</v>
      </c>
      <c r="C5118">
        <v>617</v>
      </c>
      <c r="D5118" t="s">
        <v>246</v>
      </c>
      <c r="E5118" t="s">
        <v>37</v>
      </c>
      <c r="F5118" t="s">
        <v>48</v>
      </c>
      <c r="G5118">
        <v>123</v>
      </c>
      <c r="H5118">
        <v>64</v>
      </c>
      <c r="I5118">
        <v>125</v>
      </c>
      <c r="J5118">
        <v>71</v>
      </c>
      <c r="K5118">
        <v>159</v>
      </c>
      <c r="L5118">
        <v>52</v>
      </c>
      <c r="M5118">
        <v>127</v>
      </c>
      <c r="N5118">
        <v>49</v>
      </c>
      <c r="O5118">
        <v>90</v>
      </c>
      <c r="P5118">
        <v>57</v>
      </c>
      <c r="Q5118">
        <v>173</v>
      </c>
      <c r="R5118">
        <v>93</v>
      </c>
      <c r="S5118">
        <v>158</v>
      </c>
      <c r="T5118">
        <v>71</v>
      </c>
      <c r="U5118">
        <v>123</v>
      </c>
      <c r="V5118">
        <v>84</v>
      </c>
      <c r="W5118">
        <v>165</v>
      </c>
      <c r="X5118">
        <v>82</v>
      </c>
      <c r="Y5118">
        <v>196</v>
      </c>
      <c r="Z5118">
        <v>128</v>
      </c>
      <c r="AA5118">
        <v>233</v>
      </c>
      <c r="AB5118">
        <v>143</v>
      </c>
      <c r="AC5118">
        <v>272</v>
      </c>
      <c r="AD5118">
        <v>186</v>
      </c>
      <c r="AE5118">
        <v>350</v>
      </c>
      <c r="AF5118">
        <v>185</v>
      </c>
      <c r="AG5118">
        <v>358</v>
      </c>
      <c r="AH5118">
        <v>156</v>
      </c>
      <c r="AI5118">
        <v>258</v>
      </c>
      <c r="AJ5118">
        <v>130</v>
      </c>
      <c r="AK5118">
        <v>233</v>
      </c>
      <c r="AL5118">
        <v>115</v>
      </c>
      <c r="AM5118">
        <v>225</v>
      </c>
      <c r="AN5118">
        <v>313</v>
      </c>
      <c r="AO5118">
        <v>343</v>
      </c>
      <c r="AP5118">
        <v>165</v>
      </c>
      <c r="AQ5118">
        <v>238</v>
      </c>
      <c r="AR5118">
        <v>161</v>
      </c>
      <c r="AS5118">
        <v>293</v>
      </c>
      <c r="AT5118">
        <v>199</v>
      </c>
      <c r="AU5118">
        <v>366</v>
      </c>
    </row>
    <row r="5119" spans="1:47" x14ac:dyDescent="0.25">
      <c r="A5119" t="str">
        <f t="shared" si="79"/>
        <v>Weizarbeitslose AusländerMänner</v>
      </c>
      <c r="B5119">
        <v>5118</v>
      </c>
      <c r="C5119">
        <v>617</v>
      </c>
      <c r="D5119" t="s">
        <v>246</v>
      </c>
      <c r="E5119" t="s">
        <v>37</v>
      </c>
      <c r="F5119" t="s">
        <v>49</v>
      </c>
      <c r="G5119">
        <v>94</v>
      </c>
      <c r="H5119">
        <v>32</v>
      </c>
      <c r="I5119">
        <v>93</v>
      </c>
      <c r="J5119">
        <v>36</v>
      </c>
      <c r="K5119">
        <v>114</v>
      </c>
      <c r="L5119">
        <v>21</v>
      </c>
      <c r="M5119">
        <v>91</v>
      </c>
      <c r="N5119">
        <v>26</v>
      </c>
      <c r="O5119">
        <v>65</v>
      </c>
      <c r="P5119">
        <v>31</v>
      </c>
      <c r="Q5119">
        <v>127</v>
      </c>
      <c r="R5119">
        <v>51</v>
      </c>
      <c r="S5119">
        <v>121</v>
      </c>
      <c r="T5119">
        <v>29</v>
      </c>
      <c r="U5119">
        <v>84</v>
      </c>
      <c r="V5119">
        <v>40</v>
      </c>
      <c r="W5119">
        <v>110</v>
      </c>
      <c r="X5119">
        <v>43</v>
      </c>
      <c r="Y5119">
        <v>125</v>
      </c>
      <c r="Z5119">
        <v>58</v>
      </c>
      <c r="AA5119">
        <v>152</v>
      </c>
      <c r="AB5119">
        <v>68</v>
      </c>
      <c r="AC5119">
        <v>179</v>
      </c>
      <c r="AD5119">
        <v>85</v>
      </c>
      <c r="AE5119">
        <v>220</v>
      </c>
      <c r="AF5119">
        <v>95</v>
      </c>
      <c r="AG5119">
        <v>223</v>
      </c>
      <c r="AH5119">
        <v>71</v>
      </c>
      <c r="AI5119">
        <v>160</v>
      </c>
      <c r="AJ5119">
        <v>64</v>
      </c>
      <c r="AK5119">
        <v>143</v>
      </c>
      <c r="AL5119">
        <v>46</v>
      </c>
      <c r="AM5119">
        <v>142</v>
      </c>
      <c r="AN5119">
        <v>158</v>
      </c>
      <c r="AO5119">
        <v>197</v>
      </c>
      <c r="AP5119">
        <v>68</v>
      </c>
      <c r="AQ5119">
        <v>141</v>
      </c>
      <c r="AR5119">
        <v>66</v>
      </c>
      <c r="AS5119">
        <v>168</v>
      </c>
      <c r="AT5119">
        <v>74</v>
      </c>
      <c r="AU5119">
        <v>225</v>
      </c>
    </row>
    <row r="5120" spans="1:47" x14ac:dyDescent="0.25">
      <c r="A5120" t="str">
        <f t="shared" si="79"/>
        <v>WeizArbeitsstättenInsgesamt</v>
      </c>
      <c r="B5120">
        <v>5119</v>
      </c>
      <c r="C5120">
        <v>617</v>
      </c>
      <c r="D5120" t="s">
        <v>246</v>
      </c>
      <c r="E5120" t="s">
        <v>476</v>
      </c>
      <c r="F5120" t="s">
        <v>48</v>
      </c>
      <c r="G5120">
        <v>9617</v>
      </c>
      <c r="H5120">
        <v>9773</v>
      </c>
      <c r="I5120">
        <v>9998</v>
      </c>
    </row>
    <row r="5121" spans="1:44" x14ac:dyDescent="0.25">
      <c r="A5121" t="str">
        <f t="shared" si="79"/>
        <v>WeizBeschäftigte in den ArbeitsstättenInsgesamt</v>
      </c>
      <c r="B5121">
        <v>5120</v>
      </c>
      <c r="C5121">
        <v>617</v>
      </c>
      <c r="D5121" t="s">
        <v>246</v>
      </c>
      <c r="E5121" t="s">
        <v>477</v>
      </c>
      <c r="F5121" t="s">
        <v>48</v>
      </c>
      <c r="G5121">
        <v>46807</v>
      </c>
      <c r="H5121">
        <v>46083</v>
      </c>
      <c r="I5121">
        <v>47468</v>
      </c>
    </row>
    <row r="5122" spans="1:44" x14ac:dyDescent="0.25">
      <c r="A5122" t="str">
        <f t="shared" si="79"/>
        <v>WeizGesamteinkommenBruttobezüge Gesamt</v>
      </c>
      <c r="B5122">
        <v>5121</v>
      </c>
      <c r="C5122">
        <v>617</v>
      </c>
      <c r="D5122" t="s">
        <v>246</v>
      </c>
      <c r="E5122" t="s">
        <v>45</v>
      </c>
      <c r="F5122" t="s">
        <v>63</v>
      </c>
      <c r="G5122">
        <v>1113930.7264700001</v>
      </c>
      <c r="H5122">
        <v>1153318.7719000001</v>
      </c>
      <c r="I5122">
        <v>1216009.2176099999</v>
      </c>
      <c r="J5122">
        <v>1287532.55782</v>
      </c>
      <c r="K5122">
        <v>1379450.6662300001</v>
      </c>
      <c r="L5122">
        <v>1414526.3661199999</v>
      </c>
      <c r="M5122">
        <v>1468896.7387300001</v>
      </c>
      <c r="N5122">
        <v>1534765.5473799999</v>
      </c>
      <c r="O5122">
        <v>1595836.29238</v>
      </c>
      <c r="P5122">
        <v>1654105.1429300001</v>
      </c>
      <c r="Q5122">
        <v>1704255.4183199999</v>
      </c>
      <c r="R5122">
        <v>1739898.59929</v>
      </c>
      <c r="S5122">
        <v>1791505.4783699999</v>
      </c>
      <c r="T5122">
        <v>1858673.17594</v>
      </c>
      <c r="U5122">
        <v>1937530.5173599999</v>
      </c>
      <c r="V5122">
        <v>2029549.1166600001</v>
      </c>
      <c r="W5122">
        <v>2061181.01235</v>
      </c>
      <c r="X5122">
        <v>2161860.42123</v>
      </c>
      <c r="Y5122">
        <v>2303380.6564799999</v>
      </c>
    </row>
    <row r="5123" spans="1:44" x14ac:dyDescent="0.25">
      <c r="A5123" t="str">
        <f t="shared" ref="A5123:A5186" si="80">D5123&amp;E5123&amp;F5123</f>
        <v>WeizGesamteinkommenNettobezüge Gesamt</v>
      </c>
      <c r="B5123">
        <v>5122</v>
      </c>
      <c r="C5123">
        <v>617</v>
      </c>
      <c r="D5123" t="s">
        <v>246</v>
      </c>
      <c r="E5123" t="s">
        <v>45</v>
      </c>
      <c r="F5123" t="s">
        <v>64</v>
      </c>
      <c r="G5123">
        <v>828323.50774000003</v>
      </c>
      <c r="H5123">
        <v>862343.72517999995</v>
      </c>
      <c r="I5123">
        <v>903689.68506000005</v>
      </c>
      <c r="J5123">
        <v>952265.83972000005</v>
      </c>
      <c r="K5123">
        <v>1014463.40373</v>
      </c>
      <c r="L5123">
        <v>1061113.5735899999</v>
      </c>
      <c r="M5123">
        <v>1098421.2361300001</v>
      </c>
      <c r="N5123">
        <v>1140963.39307</v>
      </c>
      <c r="O5123">
        <v>1179767.42927</v>
      </c>
      <c r="P5123">
        <v>1217841.26284</v>
      </c>
      <c r="Q5123">
        <v>1248816.7351299999</v>
      </c>
      <c r="R5123">
        <v>1268304.3201599999</v>
      </c>
      <c r="S5123">
        <v>1342451.0459799999</v>
      </c>
      <c r="T5123">
        <v>1387068.3977399999</v>
      </c>
      <c r="U5123">
        <v>1441103.93478</v>
      </c>
      <c r="V5123">
        <v>1512492.87286</v>
      </c>
      <c r="W5123">
        <v>1554821.2750599999</v>
      </c>
      <c r="X5123">
        <v>1618979.55085</v>
      </c>
      <c r="Y5123">
        <v>1728152.1032100001</v>
      </c>
    </row>
    <row r="5124" spans="1:44" x14ac:dyDescent="0.25">
      <c r="A5124" t="str">
        <f t="shared" si="80"/>
        <v>WeizGründungsintensitätin % der aktiven Wirtschaftskammermitglieder</v>
      </c>
      <c r="B5124">
        <v>5123</v>
      </c>
      <c r="C5124">
        <v>617</v>
      </c>
      <c r="D5124" t="s">
        <v>246</v>
      </c>
      <c r="E5124" t="s">
        <v>40</v>
      </c>
      <c r="F5124" t="s">
        <v>52</v>
      </c>
      <c r="G5124">
        <v>8.3070452155625691</v>
      </c>
      <c r="H5124">
        <v>9.4638386502723701</v>
      </c>
      <c r="I5124">
        <v>7.7310022625021002</v>
      </c>
      <c r="J5124">
        <v>8.1672557441985507</v>
      </c>
      <c r="K5124">
        <v>7.9170869419779999</v>
      </c>
      <c r="L5124">
        <v>7.7986057117469096</v>
      </c>
      <c r="M5124">
        <v>8.2155890788960608</v>
      </c>
      <c r="N5124">
        <v>7.93594492315676</v>
      </c>
      <c r="O5124">
        <v>7.9662041505593102</v>
      </c>
      <c r="P5124">
        <v>6.6418016176608701</v>
      </c>
      <c r="Q5124">
        <v>8.3343460914918701</v>
      </c>
      <c r="R5124">
        <v>9.7975494755219206</v>
      </c>
      <c r="S5124">
        <v>9.5689937988884299</v>
      </c>
      <c r="T5124">
        <v>8.4347842786545808</v>
      </c>
      <c r="U5124">
        <v>9.6832442359314008</v>
      </c>
      <c r="V5124">
        <v>9.2513576415826204</v>
      </c>
      <c r="W5124">
        <v>10.7109708557639</v>
      </c>
      <c r="X5124">
        <v>10.7679324894515</v>
      </c>
      <c r="Y5124">
        <v>9.6104725415070202</v>
      </c>
      <c r="Z5124">
        <v>9.7182461955702895</v>
      </c>
      <c r="AA5124">
        <v>8.2271311243273892</v>
      </c>
      <c r="AB5124">
        <v>9.2649098474341205</v>
      </c>
    </row>
    <row r="5125" spans="1:44" x14ac:dyDescent="0.25">
      <c r="A5125" t="str">
        <f t="shared" si="80"/>
        <v>WeizGründungsintensitätje 1.000 Einwohner</v>
      </c>
      <c r="B5125">
        <v>5124</v>
      </c>
      <c r="C5125">
        <v>617</v>
      </c>
      <c r="D5125" t="s">
        <v>246</v>
      </c>
      <c r="E5125" t="s">
        <v>40</v>
      </c>
      <c r="F5125" t="s">
        <v>53</v>
      </c>
      <c r="G5125">
        <v>2.7545647903857602</v>
      </c>
      <c r="H5125">
        <v>3.2392224412645798</v>
      </c>
      <c r="I5125">
        <v>2.8012890154977499</v>
      </c>
      <c r="J5125">
        <v>3.0435337165480099</v>
      </c>
      <c r="K5125">
        <v>3.0498844575845698</v>
      </c>
      <c r="L5125">
        <v>3.1321325894802401</v>
      </c>
      <c r="M5125">
        <v>3.4359262892680902</v>
      </c>
      <c r="N5125">
        <v>3.4037793722770999</v>
      </c>
      <c r="O5125">
        <v>3.5535406450179101</v>
      </c>
      <c r="P5125">
        <v>3.0459739612561698</v>
      </c>
      <c r="Q5125">
        <v>3.8758662063622702</v>
      </c>
      <c r="R5125">
        <v>4.7078888179501899</v>
      </c>
      <c r="S5125">
        <v>4.8519146872299403</v>
      </c>
      <c r="T5125">
        <v>4.4864052926306401</v>
      </c>
      <c r="U5125">
        <v>5.3413029066711699</v>
      </c>
      <c r="V5125">
        <v>5.31417112299465</v>
      </c>
      <c r="W5125">
        <v>6.4057729669719699</v>
      </c>
      <c r="X5125">
        <v>7.0619749178132203</v>
      </c>
      <c r="Y5125">
        <v>6.6406336179319201</v>
      </c>
      <c r="Z5125">
        <v>7.0944608209776101</v>
      </c>
      <c r="AA5125">
        <v>6.3490328925800501</v>
      </c>
      <c r="AB5125">
        <v>7.2315503447977196</v>
      </c>
    </row>
    <row r="5126" spans="1:44" x14ac:dyDescent="0.25">
      <c r="A5126" t="str">
        <f t="shared" si="80"/>
        <v>WeizKammermitgliedschaftenAktiv</v>
      </c>
      <c r="B5126">
        <v>5125</v>
      </c>
      <c r="C5126">
        <v>617</v>
      </c>
      <c r="D5126" t="s">
        <v>246</v>
      </c>
      <c r="E5126" t="s">
        <v>39</v>
      </c>
      <c r="F5126" t="s">
        <v>50</v>
      </c>
      <c r="G5126">
        <v>2853</v>
      </c>
      <c r="H5126">
        <v>2953</v>
      </c>
      <c r="I5126">
        <v>3127</v>
      </c>
      <c r="J5126">
        <v>3226</v>
      </c>
      <c r="K5126">
        <v>3337</v>
      </c>
      <c r="L5126">
        <v>3485</v>
      </c>
      <c r="M5126">
        <v>3634</v>
      </c>
      <c r="N5126">
        <v>3729</v>
      </c>
      <c r="O5126">
        <v>3826</v>
      </c>
      <c r="P5126">
        <v>3886</v>
      </c>
      <c r="Q5126">
        <v>3988</v>
      </c>
      <c r="R5126">
        <v>4014</v>
      </c>
      <c r="S5126">
        <v>4086</v>
      </c>
      <c r="T5126">
        <v>4084</v>
      </c>
      <c r="U5126">
        <v>4217</v>
      </c>
      <c r="V5126">
        <v>4231</v>
      </c>
      <c r="W5126">
        <v>4442</v>
      </c>
      <c r="X5126">
        <v>4480</v>
      </c>
      <c r="Y5126">
        <v>4594</v>
      </c>
      <c r="Z5126">
        <v>4718</v>
      </c>
      <c r="AA5126">
        <v>4823</v>
      </c>
      <c r="AB5126">
        <v>4915</v>
      </c>
      <c r="AC5126">
        <v>5054</v>
      </c>
      <c r="AD5126">
        <v>5156</v>
      </c>
      <c r="AE5126">
        <v>5357</v>
      </c>
      <c r="AF5126">
        <v>5387</v>
      </c>
      <c r="AG5126">
        <v>5458</v>
      </c>
      <c r="AH5126">
        <v>5925</v>
      </c>
      <c r="AI5126">
        <v>6150</v>
      </c>
      <c r="AJ5126">
        <v>6264</v>
      </c>
      <c r="AK5126">
        <v>6423</v>
      </c>
      <c r="AL5126">
        <v>6637</v>
      </c>
      <c r="AM5126">
        <v>6965</v>
      </c>
      <c r="AN5126">
        <v>7062</v>
      </c>
      <c r="AO5126">
        <v>7087</v>
      </c>
      <c r="AP5126">
        <v>7210</v>
      </c>
      <c r="AQ5126">
        <v>7173</v>
      </c>
      <c r="AR5126">
        <v>7374</v>
      </c>
    </row>
    <row r="5127" spans="1:44" x14ac:dyDescent="0.25">
      <c r="A5127" t="str">
        <f t="shared" si="80"/>
        <v>WeizKammermitgliedschaftenInsgesamt</v>
      </c>
      <c r="B5127">
        <v>5126</v>
      </c>
      <c r="C5127">
        <v>617</v>
      </c>
      <c r="D5127" t="s">
        <v>246</v>
      </c>
      <c r="E5127" t="s">
        <v>39</v>
      </c>
      <c r="F5127" t="s">
        <v>48</v>
      </c>
      <c r="G5127">
        <v>3436</v>
      </c>
      <c r="H5127">
        <v>3586</v>
      </c>
      <c r="I5127">
        <v>3810</v>
      </c>
      <c r="J5127">
        <v>3920</v>
      </c>
      <c r="K5127">
        <v>4067</v>
      </c>
      <c r="L5127">
        <v>4194</v>
      </c>
      <c r="M5127">
        <v>4348</v>
      </c>
      <c r="N5127">
        <v>4466</v>
      </c>
      <c r="O5127">
        <v>4556</v>
      </c>
      <c r="P5127">
        <v>4655</v>
      </c>
      <c r="Q5127">
        <v>4742</v>
      </c>
      <c r="R5127">
        <v>4796</v>
      </c>
      <c r="S5127">
        <v>4856</v>
      </c>
      <c r="T5127">
        <v>4919</v>
      </c>
      <c r="U5127">
        <v>5036</v>
      </c>
      <c r="V5127">
        <v>5090</v>
      </c>
      <c r="W5127">
        <v>5289</v>
      </c>
      <c r="X5127">
        <v>5425</v>
      </c>
      <c r="Y5127">
        <v>5516</v>
      </c>
      <c r="Z5127">
        <v>5665</v>
      </c>
      <c r="AA5127">
        <v>5759</v>
      </c>
      <c r="AB5127">
        <v>5902</v>
      </c>
      <c r="AC5127">
        <v>6043</v>
      </c>
      <c r="AD5127">
        <v>6159</v>
      </c>
      <c r="AE5127">
        <v>6355</v>
      </c>
      <c r="AF5127">
        <v>6431</v>
      </c>
      <c r="AG5127">
        <v>6521</v>
      </c>
      <c r="AH5127">
        <v>7008</v>
      </c>
      <c r="AI5127">
        <v>7287</v>
      </c>
      <c r="AJ5127">
        <v>7402</v>
      </c>
      <c r="AK5127">
        <v>7703</v>
      </c>
      <c r="AL5127">
        <v>7906</v>
      </c>
      <c r="AM5127">
        <v>8232</v>
      </c>
      <c r="AN5127">
        <v>8373</v>
      </c>
      <c r="AO5127">
        <v>8416</v>
      </c>
      <c r="AP5127">
        <v>8562</v>
      </c>
      <c r="AQ5127">
        <v>8533</v>
      </c>
      <c r="AR5127">
        <v>8769</v>
      </c>
    </row>
    <row r="5128" spans="1:44" x14ac:dyDescent="0.25">
      <c r="A5128" t="str">
        <f t="shared" si="80"/>
        <v>WeizKammermitgliedschaftenRuhend</v>
      </c>
      <c r="B5128">
        <v>5127</v>
      </c>
      <c r="C5128">
        <v>617</v>
      </c>
      <c r="D5128" t="s">
        <v>246</v>
      </c>
      <c r="E5128" t="s">
        <v>39</v>
      </c>
      <c r="F5128" t="s">
        <v>51</v>
      </c>
      <c r="G5128">
        <v>583</v>
      </c>
      <c r="H5128">
        <v>633</v>
      </c>
      <c r="I5128">
        <v>683</v>
      </c>
      <c r="J5128">
        <v>694</v>
      </c>
      <c r="K5128">
        <v>730</v>
      </c>
      <c r="L5128">
        <v>709</v>
      </c>
      <c r="M5128">
        <v>714</v>
      </c>
      <c r="N5128">
        <v>737</v>
      </c>
      <c r="O5128">
        <v>730</v>
      </c>
      <c r="P5128">
        <v>769</v>
      </c>
      <c r="Q5128">
        <v>754</v>
      </c>
      <c r="R5128">
        <v>782</v>
      </c>
      <c r="S5128">
        <v>770</v>
      </c>
      <c r="T5128">
        <v>835</v>
      </c>
      <c r="U5128">
        <v>819</v>
      </c>
      <c r="V5128">
        <v>859</v>
      </c>
      <c r="W5128">
        <v>847</v>
      </c>
      <c r="X5128">
        <v>945</v>
      </c>
      <c r="Y5128">
        <v>922</v>
      </c>
      <c r="Z5128">
        <v>947</v>
      </c>
      <c r="AA5128">
        <v>936</v>
      </c>
      <c r="AB5128">
        <v>987</v>
      </c>
      <c r="AC5128">
        <v>989</v>
      </c>
      <c r="AD5128">
        <v>1003</v>
      </c>
      <c r="AE5128">
        <v>998</v>
      </c>
      <c r="AF5128">
        <v>1044</v>
      </c>
      <c r="AG5128">
        <v>1063</v>
      </c>
      <c r="AH5128">
        <v>1083</v>
      </c>
      <c r="AI5128">
        <v>1137</v>
      </c>
      <c r="AJ5128">
        <v>1138</v>
      </c>
      <c r="AK5128">
        <v>1280</v>
      </c>
      <c r="AL5128">
        <v>1269</v>
      </c>
      <c r="AM5128">
        <v>1267</v>
      </c>
      <c r="AN5128">
        <v>1311</v>
      </c>
      <c r="AO5128">
        <v>1329</v>
      </c>
      <c r="AP5128">
        <v>1352</v>
      </c>
      <c r="AQ5128">
        <v>1360</v>
      </c>
      <c r="AR5128">
        <v>1395</v>
      </c>
    </row>
    <row r="5129" spans="1:44" x14ac:dyDescent="0.25">
      <c r="A5129" t="str">
        <f t="shared" si="80"/>
        <v>WeizLehrlinge1. Lehrjahr, männlich</v>
      </c>
      <c r="B5129">
        <v>5128</v>
      </c>
      <c r="C5129">
        <v>617</v>
      </c>
      <c r="D5129" t="s">
        <v>246</v>
      </c>
      <c r="E5129" t="s">
        <v>46</v>
      </c>
      <c r="F5129" t="s">
        <v>65</v>
      </c>
      <c r="G5129">
        <v>339</v>
      </c>
      <c r="H5129">
        <v>319</v>
      </c>
      <c r="I5129">
        <v>303</v>
      </c>
      <c r="J5129">
        <v>307</v>
      </c>
      <c r="K5129">
        <v>332</v>
      </c>
      <c r="L5129">
        <v>313</v>
      </c>
      <c r="M5129">
        <v>324</v>
      </c>
      <c r="N5129">
        <v>296</v>
      </c>
      <c r="O5129">
        <v>312</v>
      </c>
      <c r="P5129">
        <v>321</v>
      </c>
      <c r="Q5129">
        <v>301</v>
      </c>
      <c r="R5129">
        <v>294</v>
      </c>
      <c r="S5129">
        <v>293</v>
      </c>
      <c r="T5129">
        <v>241</v>
      </c>
      <c r="U5129">
        <v>273</v>
      </c>
      <c r="V5129">
        <v>249</v>
      </c>
      <c r="W5129">
        <v>283</v>
      </c>
      <c r="X5129">
        <v>252</v>
      </c>
      <c r="Y5129">
        <v>252</v>
      </c>
      <c r="Z5129">
        <v>288</v>
      </c>
      <c r="AA5129">
        <v>325</v>
      </c>
      <c r="AB5129">
        <v>305</v>
      </c>
    </row>
    <row r="5130" spans="1:44" x14ac:dyDescent="0.25">
      <c r="A5130" t="str">
        <f t="shared" si="80"/>
        <v>WeizLehrlinge1. Lehrjahr, weiblich</v>
      </c>
      <c r="B5130">
        <v>5129</v>
      </c>
      <c r="C5130">
        <v>617</v>
      </c>
      <c r="D5130" t="s">
        <v>246</v>
      </c>
      <c r="E5130" t="s">
        <v>46</v>
      </c>
      <c r="F5130" t="s">
        <v>66</v>
      </c>
      <c r="G5130">
        <v>131</v>
      </c>
      <c r="H5130">
        <v>138</v>
      </c>
      <c r="I5130">
        <v>142</v>
      </c>
      <c r="J5130">
        <v>138</v>
      </c>
      <c r="K5130">
        <v>140</v>
      </c>
      <c r="L5130">
        <v>137</v>
      </c>
      <c r="M5130">
        <v>140</v>
      </c>
      <c r="N5130">
        <v>122</v>
      </c>
      <c r="O5130">
        <v>143</v>
      </c>
      <c r="P5130">
        <v>148</v>
      </c>
      <c r="Q5130">
        <v>132</v>
      </c>
      <c r="R5130">
        <v>124</v>
      </c>
      <c r="S5130">
        <v>128</v>
      </c>
      <c r="T5130">
        <v>102</v>
      </c>
      <c r="U5130">
        <v>96</v>
      </c>
      <c r="V5130">
        <v>124</v>
      </c>
      <c r="W5130">
        <v>126</v>
      </c>
      <c r="X5130">
        <v>112</v>
      </c>
      <c r="Y5130">
        <v>120</v>
      </c>
      <c r="Z5130">
        <v>126</v>
      </c>
      <c r="AA5130">
        <v>154</v>
      </c>
      <c r="AB5130">
        <v>123</v>
      </c>
    </row>
    <row r="5131" spans="1:44" x14ac:dyDescent="0.25">
      <c r="A5131" t="str">
        <f t="shared" si="80"/>
        <v>WeizLehrlinge2. Lehrjahr, männlich</v>
      </c>
      <c r="B5131">
        <v>5130</v>
      </c>
      <c r="C5131">
        <v>617</v>
      </c>
      <c r="D5131" t="s">
        <v>246</v>
      </c>
      <c r="E5131" t="s">
        <v>46</v>
      </c>
      <c r="F5131" t="s">
        <v>67</v>
      </c>
      <c r="G5131">
        <v>369</v>
      </c>
      <c r="H5131">
        <v>353</v>
      </c>
      <c r="I5131">
        <v>330</v>
      </c>
      <c r="J5131">
        <v>312</v>
      </c>
      <c r="K5131">
        <v>309</v>
      </c>
      <c r="L5131">
        <v>349</v>
      </c>
      <c r="M5131">
        <v>323</v>
      </c>
      <c r="N5131">
        <v>328</v>
      </c>
      <c r="O5131">
        <v>329</v>
      </c>
      <c r="P5131">
        <v>323</v>
      </c>
      <c r="Q5131">
        <v>333</v>
      </c>
      <c r="R5131">
        <v>320</v>
      </c>
      <c r="S5131">
        <v>299</v>
      </c>
      <c r="T5131">
        <v>286</v>
      </c>
      <c r="U5131">
        <v>250</v>
      </c>
      <c r="V5131">
        <v>295</v>
      </c>
      <c r="W5131">
        <v>263</v>
      </c>
      <c r="X5131">
        <v>288</v>
      </c>
      <c r="Y5131">
        <v>272</v>
      </c>
      <c r="Z5131">
        <v>269</v>
      </c>
      <c r="AA5131">
        <v>285</v>
      </c>
      <c r="AB5131">
        <v>325</v>
      </c>
    </row>
    <row r="5132" spans="1:44" x14ac:dyDescent="0.25">
      <c r="A5132" t="str">
        <f t="shared" si="80"/>
        <v>WeizLehrlinge2. Lehrjahr, weiblich</v>
      </c>
      <c r="B5132">
        <v>5131</v>
      </c>
      <c r="C5132">
        <v>617</v>
      </c>
      <c r="D5132" t="s">
        <v>246</v>
      </c>
      <c r="E5132" t="s">
        <v>46</v>
      </c>
      <c r="F5132" t="s">
        <v>68</v>
      </c>
      <c r="G5132">
        <v>142</v>
      </c>
      <c r="H5132">
        <v>134</v>
      </c>
      <c r="I5132">
        <v>152</v>
      </c>
      <c r="J5132">
        <v>133</v>
      </c>
      <c r="K5132">
        <v>141</v>
      </c>
      <c r="L5132">
        <v>147</v>
      </c>
      <c r="M5132">
        <v>151</v>
      </c>
      <c r="N5132">
        <v>142</v>
      </c>
      <c r="O5132">
        <v>147</v>
      </c>
      <c r="P5132">
        <v>145</v>
      </c>
      <c r="Q5132">
        <v>145</v>
      </c>
      <c r="R5132">
        <v>133</v>
      </c>
      <c r="S5132">
        <v>135</v>
      </c>
      <c r="T5132">
        <v>123</v>
      </c>
      <c r="U5132">
        <v>103</v>
      </c>
      <c r="V5132">
        <v>112</v>
      </c>
      <c r="W5132">
        <v>123</v>
      </c>
      <c r="X5132">
        <v>130</v>
      </c>
      <c r="Y5132">
        <v>116</v>
      </c>
      <c r="Z5132">
        <v>127</v>
      </c>
      <c r="AA5132">
        <v>132</v>
      </c>
      <c r="AB5132">
        <v>156</v>
      </c>
    </row>
    <row r="5133" spans="1:44" x14ac:dyDescent="0.25">
      <c r="A5133" t="str">
        <f t="shared" si="80"/>
        <v>WeizLehrlinge3. Lehrjahr, männlich</v>
      </c>
      <c r="B5133">
        <v>5132</v>
      </c>
      <c r="C5133">
        <v>617</v>
      </c>
      <c r="D5133" t="s">
        <v>246</v>
      </c>
      <c r="E5133" t="s">
        <v>46</v>
      </c>
      <c r="F5133" t="s">
        <v>69</v>
      </c>
      <c r="G5133">
        <v>342</v>
      </c>
      <c r="H5133">
        <v>364</v>
      </c>
      <c r="I5133">
        <v>355</v>
      </c>
      <c r="J5133">
        <v>329</v>
      </c>
      <c r="K5133">
        <v>304</v>
      </c>
      <c r="L5133">
        <v>300</v>
      </c>
      <c r="M5133">
        <v>342</v>
      </c>
      <c r="N5133">
        <v>310</v>
      </c>
      <c r="O5133">
        <v>327</v>
      </c>
      <c r="P5133">
        <v>318</v>
      </c>
      <c r="Q5133">
        <v>325</v>
      </c>
      <c r="R5133">
        <v>332</v>
      </c>
      <c r="S5133">
        <v>306</v>
      </c>
      <c r="T5133">
        <v>286</v>
      </c>
      <c r="U5133">
        <v>273</v>
      </c>
      <c r="V5133">
        <v>249</v>
      </c>
      <c r="W5133">
        <v>275</v>
      </c>
      <c r="X5133">
        <v>252</v>
      </c>
      <c r="Y5133">
        <v>275</v>
      </c>
      <c r="Z5133">
        <v>274</v>
      </c>
      <c r="AA5133">
        <v>246</v>
      </c>
      <c r="AB5133">
        <v>268</v>
      </c>
    </row>
    <row r="5134" spans="1:44" x14ac:dyDescent="0.25">
      <c r="A5134" t="str">
        <f t="shared" si="80"/>
        <v>WeizLehrlinge3. Lehrjahr, weiblich</v>
      </c>
      <c r="B5134">
        <v>5133</v>
      </c>
      <c r="C5134">
        <v>617</v>
      </c>
      <c r="D5134" t="s">
        <v>246</v>
      </c>
      <c r="E5134" t="s">
        <v>46</v>
      </c>
      <c r="F5134" t="s">
        <v>70</v>
      </c>
      <c r="G5134">
        <v>160</v>
      </c>
      <c r="H5134">
        <v>137</v>
      </c>
      <c r="I5134">
        <v>129</v>
      </c>
      <c r="J5134">
        <v>146</v>
      </c>
      <c r="K5134">
        <v>126</v>
      </c>
      <c r="L5134">
        <v>129</v>
      </c>
      <c r="M5134">
        <v>136</v>
      </c>
      <c r="N5134">
        <v>145</v>
      </c>
      <c r="O5134">
        <v>146</v>
      </c>
      <c r="P5134">
        <v>141</v>
      </c>
      <c r="Q5134">
        <v>136</v>
      </c>
      <c r="R5134">
        <v>138</v>
      </c>
      <c r="S5134">
        <v>128</v>
      </c>
      <c r="T5134">
        <v>133</v>
      </c>
      <c r="U5134">
        <v>117</v>
      </c>
      <c r="V5134">
        <v>91</v>
      </c>
      <c r="W5134">
        <v>105</v>
      </c>
      <c r="X5134">
        <v>115</v>
      </c>
      <c r="Y5134">
        <v>127</v>
      </c>
      <c r="Z5134">
        <v>95</v>
      </c>
      <c r="AA5134">
        <v>125</v>
      </c>
      <c r="AB5134">
        <v>129</v>
      </c>
    </row>
    <row r="5135" spans="1:44" x14ac:dyDescent="0.25">
      <c r="A5135" t="str">
        <f t="shared" si="80"/>
        <v>WeizLehrlinge4. Lehrjahr, männlich</v>
      </c>
      <c r="B5135">
        <v>5134</v>
      </c>
      <c r="C5135">
        <v>617</v>
      </c>
      <c r="D5135" t="s">
        <v>246</v>
      </c>
      <c r="E5135" t="s">
        <v>46</v>
      </c>
      <c r="F5135" t="s">
        <v>71</v>
      </c>
      <c r="G5135">
        <v>150</v>
      </c>
      <c r="H5135">
        <v>163</v>
      </c>
      <c r="I5135">
        <v>189</v>
      </c>
      <c r="J5135">
        <v>190</v>
      </c>
      <c r="K5135">
        <v>162</v>
      </c>
      <c r="L5135">
        <v>148</v>
      </c>
      <c r="M5135">
        <v>140</v>
      </c>
      <c r="N5135">
        <v>164</v>
      </c>
      <c r="O5135">
        <v>178</v>
      </c>
      <c r="P5135">
        <v>176</v>
      </c>
      <c r="Q5135">
        <v>186</v>
      </c>
      <c r="R5135">
        <v>190</v>
      </c>
      <c r="S5135">
        <v>183</v>
      </c>
      <c r="T5135">
        <v>168</v>
      </c>
      <c r="U5135">
        <v>166</v>
      </c>
      <c r="V5135">
        <v>151</v>
      </c>
      <c r="W5135">
        <v>135</v>
      </c>
      <c r="X5135">
        <v>182</v>
      </c>
      <c r="Y5135">
        <v>157</v>
      </c>
      <c r="Z5135">
        <v>183</v>
      </c>
      <c r="AA5135">
        <v>163</v>
      </c>
      <c r="AB5135">
        <v>136</v>
      </c>
    </row>
    <row r="5136" spans="1:44" x14ac:dyDescent="0.25">
      <c r="A5136" t="str">
        <f t="shared" si="80"/>
        <v>WeizLehrlinge4. Lehrjahr, weiblich</v>
      </c>
      <c r="B5136">
        <v>5135</v>
      </c>
      <c r="C5136">
        <v>617</v>
      </c>
      <c r="D5136" t="s">
        <v>246</v>
      </c>
      <c r="E5136" t="s">
        <v>46</v>
      </c>
      <c r="F5136" t="s">
        <v>72</v>
      </c>
      <c r="G5136">
        <v>23</v>
      </c>
      <c r="H5136">
        <v>22</v>
      </c>
      <c r="I5136">
        <v>22</v>
      </c>
      <c r="J5136">
        <v>19</v>
      </c>
      <c r="K5136">
        <v>23</v>
      </c>
      <c r="L5136">
        <v>20</v>
      </c>
      <c r="M5136">
        <v>18</v>
      </c>
      <c r="N5136">
        <v>24</v>
      </c>
      <c r="O5136">
        <v>35</v>
      </c>
      <c r="P5136">
        <v>29</v>
      </c>
      <c r="Q5136">
        <v>28</v>
      </c>
      <c r="R5136">
        <v>36</v>
      </c>
      <c r="S5136">
        <v>25</v>
      </c>
      <c r="T5136">
        <v>19</v>
      </c>
      <c r="U5136">
        <v>27</v>
      </c>
      <c r="V5136">
        <v>18</v>
      </c>
      <c r="W5136">
        <v>21</v>
      </c>
      <c r="X5136">
        <v>20</v>
      </c>
      <c r="Y5136">
        <v>24</v>
      </c>
      <c r="Z5136">
        <v>31</v>
      </c>
      <c r="AA5136">
        <v>20</v>
      </c>
      <c r="AB5136">
        <v>39</v>
      </c>
    </row>
    <row r="5137" spans="1:28" x14ac:dyDescent="0.25">
      <c r="A5137" t="str">
        <f t="shared" si="80"/>
        <v>WeizLehrlingeFrauen</v>
      </c>
      <c r="B5137">
        <v>5136</v>
      </c>
      <c r="C5137">
        <v>617</v>
      </c>
      <c r="D5137" t="s">
        <v>246</v>
      </c>
      <c r="E5137" t="s">
        <v>46</v>
      </c>
      <c r="F5137" t="s">
        <v>47</v>
      </c>
      <c r="G5137">
        <v>456</v>
      </c>
      <c r="H5137">
        <v>431</v>
      </c>
      <c r="I5137">
        <v>445</v>
      </c>
      <c r="J5137">
        <v>436</v>
      </c>
      <c r="K5137">
        <v>430</v>
      </c>
      <c r="L5137">
        <v>433</v>
      </c>
      <c r="M5137">
        <v>445</v>
      </c>
      <c r="N5137">
        <v>433</v>
      </c>
      <c r="O5137">
        <v>471</v>
      </c>
      <c r="P5137">
        <v>463</v>
      </c>
      <c r="Q5137">
        <v>441</v>
      </c>
      <c r="R5137">
        <v>431</v>
      </c>
      <c r="S5137">
        <v>416</v>
      </c>
      <c r="T5137">
        <v>377</v>
      </c>
      <c r="U5137">
        <v>343</v>
      </c>
      <c r="V5137">
        <v>345</v>
      </c>
      <c r="W5137">
        <v>375</v>
      </c>
      <c r="X5137">
        <v>377</v>
      </c>
      <c r="Y5137">
        <v>387</v>
      </c>
      <c r="Z5137">
        <v>379</v>
      </c>
      <c r="AA5137">
        <v>431</v>
      </c>
      <c r="AB5137">
        <v>447</v>
      </c>
    </row>
    <row r="5138" spans="1:28" x14ac:dyDescent="0.25">
      <c r="A5138" t="str">
        <f t="shared" si="80"/>
        <v>WeizLehrlingeInsgesamt</v>
      </c>
      <c r="B5138">
        <v>5137</v>
      </c>
      <c r="C5138">
        <v>617</v>
      </c>
      <c r="D5138" t="s">
        <v>246</v>
      </c>
      <c r="E5138" t="s">
        <v>46</v>
      </c>
      <c r="F5138" t="s">
        <v>48</v>
      </c>
      <c r="G5138">
        <v>1656</v>
      </c>
      <c r="H5138">
        <v>1630</v>
      </c>
      <c r="I5138">
        <v>1622</v>
      </c>
      <c r="J5138">
        <v>1574</v>
      </c>
      <c r="K5138">
        <v>1537</v>
      </c>
      <c r="L5138">
        <v>1543</v>
      </c>
      <c r="M5138">
        <v>1574</v>
      </c>
      <c r="N5138">
        <v>1531</v>
      </c>
      <c r="O5138">
        <v>1617</v>
      </c>
      <c r="P5138">
        <v>1601</v>
      </c>
      <c r="Q5138">
        <v>1586</v>
      </c>
      <c r="R5138">
        <v>1567</v>
      </c>
      <c r="S5138">
        <v>1497</v>
      </c>
      <c r="T5138">
        <v>1358</v>
      </c>
      <c r="U5138">
        <v>1305</v>
      </c>
      <c r="V5138">
        <v>1289</v>
      </c>
      <c r="W5138">
        <v>1331</v>
      </c>
      <c r="X5138">
        <v>1351</v>
      </c>
      <c r="Y5138">
        <v>1343</v>
      </c>
      <c r="Z5138">
        <v>1393</v>
      </c>
      <c r="AA5138">
        <v>1450</v>
      </c>
      <c r="AB5138">
        <v>1481</v>
      </c>
    </row>
    <row r="5139" spans="1:28" x14ac:dyDescent="0.25">
      <c r="A5139" t="str">
        <f t="shared" si="80"/>
        <v>WeizLehrlingeMänner</v>
      </c>
      <c r="B5139">
        <v>5138</v>
      </c>
      <c r="C5139">
        <v>617</v>
      </c>
      <c r="D5139" t="s">
        <v>246</v>
      </c>
      <c r="E5139" t="s">
        <v>46</v>
      </c>
      <c r="F5139" t="s">
        <v>49</v>
      </c>
      <c r="G5139">
        <v>1200</v>
      </c>
      <c r="H5139">
        <v>1199</v>
      </c>
      <c r="I5139">
        <v>1177</v>
      </c>
      <c r="J5139">
        <v>1138</v>
      </c>
      <c r="K5139">
        <v>1107</v>
      </c>
      <c r="L5139">
        <v>1110</v>
      </c>
      <c r="M5139">
        <v>1129</v>
      </c>
      <c r="N5139">
        <v>1098</v>
      </c>
      <c r="O5139">
        <v>1146</v>
      </c>
      <c r="P5139">
        <v>1138</v>
      </c>
      <c r="Q5139">
        <v>1145</v>
      </c>
      <c r="R5139">
        <v>1136</v>
      </c>
      <c r="S5139">
        <v>1081</v>
      </c>
      <c r="T5139">
        <v>981</v>
      </c>
      <c r="U5139">
        <v>962</v>
      </c>
      <c r="V5139">
        <v>944</v>
      </c>
      <c r="W5139">
        <v>956</v>
      </c>
      <c r="X5139">
        <v>974</v>
      </c>
      <c r="Y5139">
        <v>956</v>
      </c>
      <c r="Z5139">
        <v>1014</v>
      </c>
      <c r="AA5139">
        <v>1019</v>
      </c>
      <c r="AB5139">
        <v>1034</v>
      </c>
    </row>
    <row r="5140" spans="1:28" x14ac:dyDescent="0.25">
      <c r="A5140" t="str">
        <f t="shared" si="80"/>
        <v>WeizNeugründungenInsgesamt</v>
      </c>
      <c r="B5140">
        <v>5139</v>
      </c>
      <c r="C5140">
        <v>617</v>
      </c>
      <c r="D5140" t="s">
        <v>246</v>
      </c>
      <c r="E5140" t="s">
        <v>41</v>
      </c>
      <c r="F5140" t="s">
        <v>48</v>
      </c>
      <c r="G5140">
        <v>237</v>
      </c>
      <c r="H5140">
        <v>279.46715534254298</v>
      </c>
      <c r="I5140">
        <v>241.748440748441</v>
      </c>
      <c r="J5140">
        <v>263.47567030784501</v>
      </c>
      <c r="K5140">
        <v>264.19319125380599</v>
      </c>
      <c r="L5140">
        <v>271.78140905437999</v>
      </c>
      <c r="M5140">
        <v>298.55450712708301</v>
      </c>
      <c r="N5140">
        <v>295.93138618451599</v>
      </c>
      <c r="O5140">
        <v>309.56669329073497</v>
      </c>
      <c r="P5140">
        <v>266.60191693290699</v>
      </c>
      <c r="Q5140">
        <v>340.374694376528</v>
      </c>
      <c r="R5140">
        <v>414.53431830933198</v>
      </c>
      <c r="S5140">
        <v>428.690922190202</v>
      </c>
      <c r="T5140">
        <v>397.953122266923</v>
      </c>
      <c r="U5140">
        <v>475.93145419602803</v>
      </c>
      <c r="V5140">
        <v>477</v>
      </c>
      <c r="W5140">
        <v>577</v>
      </c>
      <c r="X5140">
        <v>638</v>
      </c>
      <c r="Y5140">
        <v>602</v>
      </c>
      <c r="Z5140">
        <v>645</v>
      </c>
      <c r="AA5140">
        <v>581</v>
      </c>
      <c r="AB5140">
        <v>668</v>
      </c>
    </row>
    <row r="5141" spans="1:28" x14ac:dyDescent="0.25">
      <c r="A5141" t="str">
        <f t="shared" si="80"/>
        <v>WeizPendler (Auspendler/-innen)Insgesamt</v>
      </c>
      <c r="B5141">
        <v>5140</v>
      </c>
      <c r="C5141">
        <v>617</v>
      </c>
      <c r="D5141" t="s">
        <v>246</v>
      </c>
      <c r="E5141" t="s">
        <v>459</v>
      </c>
      <c r="F5141" t="s">
        <v>48</v>
      </c>
      <c r="G5141">
        <v>29427</v>
      </c>
      <c r="H5141">
        <v>29862</v>
      </c>
      <c r="I5141">
        <v>30030</v>
      </c>
      <c r="J5141">
        <v>30065</v>
      </c>
      <c r="K5141">
        <v>29890</v>
      </c>
      <c r="L5141">
        <v>30211</v>
      </c>
      <c r="M5141">
        <v>30311</v>
      </c>
      <c r="N5141">
        <v>30665</v>
      </c>
      <c r="O5141">
        <v>31206</v>
      </c>
      <c r="P5141">
        <v>31571</v>
      </c>
      <c r="Q5141">
        <v>31879</v>
      </c>
      <c r="R5141">
        <v>31551</v>
      </c>
      <c r="S5141">
        <v>32080</v>
      </c>
    </row>
    <row r="5142" spans="1:28" x14ac:dyDescent="0.25">
      <c r="A5142" t="str">
        <f t="shared" si="80"/>
        <v>WeizPendler ins AuslandInsgesamt</v>
      </c>
      <c r="B5142">
        <v>5141</v>
      </c>
      <c r="C5142">
        <v>617</v>
      </c>
      <c r="D5142" t="s">
        <v>246</v>
      </c>
      <c r="E5142" t="s">
        <v>304</v>
      </c>
      <c r="F5142" t="s">
        <v>48</v>
      </c>
      <c r="G5142">
        <v>12</v>
      </c>
      <c r="H5142">
        <v>32</v>
      </c>
      <c r="I5142">
        <v>72</v>
      </c>
      <c r="J5142">
        <v>37</v>
      </c>
      <c r="K5142">
        <v>29</v>
      </c>
      <c r="L5142">
        <v>246</v>
      </c>
      <c r="M5142">
        <v>245</v>
      </c>
      <c r="N5142">
        <v>226</v>
      </c>
      <c r="O5142">
        <v>234</v>
      </c>
      <c r="P5142">
        <v>240</v>
      </c>
      <c r="Q5142">
        <v>242</v>
      </c>
      <c r="R5142">
        <v>45</v>
      </c>
      <c r="S5142">
        <v>174</v>
      </c>
    </row>
    <row r="5143" spans="1:28" x14ac:dyDescent="0.25">
      <c r="A5143" t="str">
        <f t="shared" si="80"/>
        <v>WeizPendler zw. BundesländernInsgesamt</v>
      </c>
      <c r="B5143">
        <v>5142</v>
      </c>
      <c r="C5143">
        <v>617</v>
      </c>
      <c r="D5143" t="s">
        <v>246</v>
      </c>
      <c r="E5143" t="s">
        <v>433</v>
      </c>
      <c r="F5143" t="s">
        <v>48</v>
      </c>
      <c r="G5143">
        <v>2506</v>
      </c>
      <c r="H5143">
        <v>2315</v>
      </c>
      <c r="I5143">
        <v>3716</v>
      </c>
      <c r="J5143">
        <v>2954</v>
      </c>
      <c r="K5143">
        <v>2709</v>
      </c>
      <c r="L5143">
        <v>2555</v>
      </c>
      <c r="M5143">
        <v>2460</v>
      </c>
      <c r="N5143">
        <v>2486</v>
      </c>
      <c r="O5143">
        <v>2630</v>
      </c>
      <c r="P5143">
        <v>2479</v>
      </c>
      <c r="Q5143">
        <v>2334</v>
      </c>
      <c r="R5143">
        <v>2285</v>
      </c>
      <c r="S5143">
        <v>2394</v>
      </c>
    </row>
    <row r="5144" spans="1:28" x14ac:dyDescent="0.25">
      <c r="A5144" t="str">
        <f t="shared" si="80"/>
        <v>WeizPendler zw. Gemeinden eines Pol. BezirkesInsgesamt</v>
      </c>
      <c r="B5144">
        <v>5143</v>
      </c>
      <c r="C5144">
        <v>617</v>
      </c>
      <c r="D5144" t="s">
        <v>246</v>
      </c>
      <c r="E5144" t="s">
        <v>305</v>
      </c>
      <c r="F5144" t="s">
        <v>48</v>
      </c>
      <c r="G5144">
        <v>14824</v>
      </c>
      <c r="H5144">
        <v>13101</v>
      </c>
      <c r="I5144">
        <v>12911</v>
      </c>
      <c r="J5144">
        <v>13491</v>
      </c>
      <c r="K5144">
        <v>13827</v>
      </c>
      <c r="L5144">
        <v>14070</v>
      </c>
      <c r="M5144">
        <v>14189</v>
      </c>
      <c r="N5144">
        <v>13972</v>
      </c>
      <c r="O5144">
        <v>14559</v>
      </c>
      <c r="P5144">
        <v>14794</v>
      </c>
      <c r="Q5144">
        <v>14937</v>
      </c>
      <c r="R5144">
        <v>14949</v>
      </c>
      <c r="S5144">
        <v>15291</v>
      </c>
    </row>
    <row r="5145" spans="1:28" x14ac:dyDescent="0.25">
      <c r="A5145" t="str">
        <f t="shared" si="80"/>
        <v>WeizPendler zw. Pol. Bez. des BundeslandesInsgesamt</v>
      </c>
      <c r="B5145">
        <v>5144</v>
      </c>
      <c r="C5145">
        <v>617</v>
      </c>
      <c r="D5145" t="s">
        <v>246</v>
      </c>
      <c r="E5145" t="s">
        <v>306</v>
      </c>
      <c r="F5145" t="s">
        <v>48</v>
      </c>
      <c r="G5145">
        <v>12085</v>
      </c>
      <c r="H5145">
        <v>14414</v>
      </c>
      <c r="I5145">
        <v>13331</v>
      </c>
      <c r="J5145">
        <v>13583</v>
      </c>
      <c r="K5145">
        <v>13325</v>
      </c>
      <c r="L5145">
        <v>13340</v>
      </c>
      <c r="M5145">
        <v>13417</v>
      </c>
      <c r="N5145">
        <v>13981</v>
      </c>
      <c r="O5145">
        <v>13783</v>
      </c>
      <c r="P5145">
        <v>14058</v>
      </c>
      <c r="Q5145">
        <v>14366</v>
      </c>
      <c r="R5145">
        <v>14272</v>
      </c>
      <c r="S5145">
        <v>14221</v>
      </c>
    </row>
    <row r="5146" spans="1:28" x14ac:dyDescent="0.25">
      <c r="A5146" t="str">
        <f t="shared" si="80"/>
        <v>WeizPensionisteneinkommenBrutto_Schnitt</v>
      </c>
      <c r="B5146">
        <v>5145</v>
      </c>
      <c r="C5146">
        <v>617</v>
      </c>
      <c r="D5146" t="s">
        <v>246</v>
      </c>
      <c r="E5146" t="s">
        <v>44</v>
      </c>
      <c r="F5146" t="s">
        <v>54</v>
      </c>
      <c r="G5146">
        <v>13634.757340182599</v>
      </c>
      <c r="H5146">
        <v>13433.421113022599</v>
      </c>
      <c r="I5146">
        <v>13974.382126377101</v>
      </c>
      <c r="J5146">
        <v>14453.543778908401</v>
      </c>
      <c r="K5146">
        <v>15070.4243848148</v>
      </c>
      <c r="L5146">
        <v>16105.8424967798</v>
      </c>
      <c r="M5146">
        <v>16586.4309095932</v>
      </c>
      <c r="N5146">
        <v>16970.2119536846</v>
      </c>
      <c r="O5146">
        <v>17061.069961807199</v>
      </c>
      <c r="P5146">
        <v>17649.939680153999</v>
      </c>
      <c r="Q5146">
        <v>18183.3640381158</v>
      </c>
      <c r="R5146">
        <v>18605.809808599501</v>
      </c>
      <c r="S5146">
        <v>18971.1899549429</v>
      </c>
      <c r="T5146">
        <v>19321.939131102201</v>
      </c>
      <c r="U5146">
        <v>19988.099756394098</v>
      </c>
      <c r="V5146">
        <v>20698.2416397987</v>
      </c>
      <c r="W5146">
        <v>22259.3178490225</v>
      </c>
      <c r="X5146">
        <v>23228.685609828201</v>
      </c>
      <c r="Y5146">
        <v>24158.3886294689</v>
      </c>
    </row>
    <row r="5147" spans="1:28" x14ac:dyDescent="0.25">
      <c r="A5147" t="str">
        <f t="shared" si="80"/>
        <v>WeizPensionisteneinkommenBruttobezüge 1000 EUR</v>
      </c>
      <c r="B5147">
        <v>5146</v>
      </c>
      <c r="C5147">
        <v>617</v>
      </c>
      <c r="D5147" t="s">
        <v>246</v>
      </c>
      <c r="E5147" t="s">
        <v>44</v>
      </c>
      <c r="F5147" t="s">
        <v>55</v>
      </c>
      <c r="G5147">
        <v>250824.99603000001</v>
      </c>
      <c r="H5147">
        <v>257679.88378999999</v>
      </c>
      <c r="I5147">
        <v>268923.00964</v>
      </c>
      <c r="J5147">
        <v>281237.05485000001</v>
      </c>
      <c r="K5147">
        <v>296540.74062</v>
      </c>
      <c r="L5147">
        <v>312598.29702</v>
      </c>
      <c r="M5147">
        <v>330235.83941000002</v>
      </c>
      <c r="N5147">
        <v>345886.86004</v>
      </c>
      <c r="O5147">
        <v>366301.17207999999</v>
      </c>
      <c r="P5147">
        <v>385174.63364000001</v>
      </c>
      <c r="Q5147">
        <v>404543.48311999999</v>
      </c>
      <c r="R5147">
        <v>414109.50890999998</v>
      </c>
      <c r="S5147">
        <v>425258.19403000001</v>
      </c>
      <c r="T5147">
        <v>440520.89025</v>
      </c>
      <c r="U5147">
        <v>460305.94929000002</v>
      </c>
      <c r="V5147">
        <v>485332.36997</v>
      </c>
      <c r="W5147">
        <v>516905.87909</v>
      </c>
      <c r="X5147">
        <v>550217.87604</v>
      </c>
      <c r="Y5147">
        <v>584512.21288999997</v>
      </c>
    </row>
    <row r="5148" spans="1:28" x14ac:dyDescent="0.25">
      <c r="A5148" t="str">
        <f t="shared" si="80"/>
        <v>WeizPensionisteneinkommenBruttobezüge Fälle</v>
      </c>
      <c r="B5148">
        <v>5147</v>
      </c>
      <c r="C5148">
        <v>617</v>
      </c>
      <c r="D5148" t="s">
        <v>246</v>
      </c>
      <c r="E5148" t="s">
        <v>44</v>
      </c>
      <c r="F5148" t="s">
        <v>56</v>
      </c>
      <c r="G5148">
        <v>18396</v>
      </c>
      <c r="H5148">
        <v>19182</v>
      </c>
      <c r="I5148">
        <v>19244</v>
      </c>
      <c r="J5148">
        <v>19458</v>
      </c>
      <c r="K5148">
        <v>19677</v>
      </c>
      <c r="L5148">
        <v>19409</v>
      </c>
      <c r="M5148">
        <v>19910</v>
      </c>
      <c r="N5148">
        <v>20382</v>
      </c>
      <c r="O5148">
        <v>21470</v>
      </c>
      <c r="P5148">
        <v>21823</v>
      </c>
      <c r="Q5148">
        <v>22248</v>
      </c>
      <c r="R5148">
        <v>22257</v>
      </c>
      <c r="S5148">
        <v>22416</v>
      </c>
      <c r="T5148">
        <v>22799</v>
      </c>
      <c r="U5148">
        <v>23029</v>
      </c>
      <c r="V5148">
        <v>23448</v>
      </c>
      <c r="W5148">
        <v>23222</v>
      </c>
      <c r="X5148">
        <v>23687</v>
      </c>
      <c r="Y5148">
        <v>24195</v>
      </c>
    </row>
    <row r="5149" spans="1:28" x14ac:dyDescent="0.25">
      <c r="A5149" t="str">
        <f t="shared" si="80"/>
        <v>WeizPensionisteneinkommenLohnsteuer 1000 EUR</v>
      </c>
      <c r="B5149">
        <v>5148</v>
      </c>
      <c r="C5149">
        <v>617</v>
      </c>
      <c r="D5149" t="s">
        <v>246</v>
      </c>
      <c r="E5149" t="s">
        <v>44</v>
      </c>
      <c r="F5149" t="s">
        <v>57</v>
      </c>
      <c r="G5149">
        <v>21996.48704</v>
      </c>
      <c r="H5149">
        <v>20426.210640000001</v>
      </c>
      <c r="I5149">
        <v>22530.632799999999</v>
      </c>
      <c r="J5149">
        <v>24711.751749999999</v>
      </c>
      <c r="K5149">
        <v>27498.764439999999</v>
      </c>
      <c r="L5149">
        <v>26074.20246</v>
      </c>
      <c r="M5149">
        <v>29103.428769999999</v>
      </c>
      <c r="N5149">
        <v>32531.585129999999</v>
      </c>
      <c r="O5149">
        <v>36242.973539999999</v>
      </c>
      <c r="P5149">
        <v>39268.472549999999</v>
      </c>
      <c r="Q5149">
        <v>43130.653330000001</v>
      </c>
      <c r="R5149">
        <v>45803.472759999997</v>
      </c>
      <c r="S5149">
        <v>38690.318350000001</v>
      </c>
      <c r="T5149">
        <v>41234.085520000001</v>
      </c>
      <c r="U5149">
        <v>45151.400199999996</v>
      </c>
      <c r="V5149">
        <v>49835.352570000003</v>
      </c>
      <c r="W5149">
        <v>50035.613749999997</v>
      </c>
      <c r="X5149">
        <v>56423.747430000003</v>
      </c>
      <c r="Y5149">
        <v>59831.306170000003</v>
      </c>
    </row>
    <row r="5150" spans="1:28" x14ac:dyDescent="0.25">
      <c r="A5150" t="str">
        <f t="shared" si="80"/>
        <v>WeizPensionisteneinkommenLohnsteuer Fälle</v>
      </c>
      <c r="B5150">
        <v>5149</v>
      </c>
      <c r="C5150">
        <v>617</v>
      </c>
      <c r="D5150" t="s">
        <v>246</v>
      </c>
      <c r="E5150" t="s">
        <v>44</v>
      </c>
      <c r="F5150" t="s">
        <v>58</v>
      </c>
      <c r="G5150">
        <v>7831</v>
      </c>
      <c r="H5150">
        <v>7488</v>
      </c>
      <c r="I5150">
        <v>7947</v>
      </c>
      <c r="J5150">
        <v>8867</v>
      </c>
      <c r="K5150">
        <v>9143</v>
      </c>
      <c r="L5150">
        <v>8930</v>
      </c>
      <c r="M5150">
        <v>9470</v>
      </c>
      <c r="N5150">
        <v>10013</v>
      </c>
      <c r="O5150">
        <v>10674</v>
      </c>
      <c r="P5150">
        <v>11206</v>
      </c>
      <c r="Q5150">
        <v>11851</v>
      </c>
      <c r="R5150">
        <v>12218</v>
      </c>
      <c r="S5150">
        <v>12508</v>
      </c>
      <c r="T5150">
        <v>12931</v>
      </c>
      <c r="U5150">
        <v>13483</v>
      </c>
      <c r="V5150">
        <v>14238</v>
      </c>
      <c r="W5150">
        <v>15696</v>
      </c>
      <c r="X5150">
        <v>16595</v>
      </c>
      <c r="Y5150">
        <v>17569</v>
      </c>
    </row>
    <row r="5151" spans="1:28" x14ac:dyDescent="0.25">
      <c r="A5151" t="str">
        <f t="shared" si="80"/>
        <v>WeizPensionisteneinkommenNetto_Schnitt</v>
      </c>
      <c r="B5151">
        <v>5150</v>
      </c>
      <c r="C5151">
        <v>617</v>
      </c>
      <c r="D5151" t="s">
        <v>246</v>
      </c>
      <c r="E5151" t="s">
        <v>44</v>
      </c>
      <c r="F5151" t="s">
        <v>59</v>
      </c>
      <c r="G5151">
        <v>11800.215618612699</v>
      </c>
      <c r="H5151">
        <v>11675.870739755999</v>
      </c>
      <c r="I5151">
        <v>12076.3720993556</v>
      </c>
      <c r="J5151">
        <v>12434.337251516101</v>
      </c>
      <c r="K5151">
        <v>12879.665632464301</v>
      </c>
      <c r="L5151">
        <v>13907.6079401309</v>
      </c>
      <c r="M5151">
        <v>14243.288303867401</v>
      </c>
      <c r="N5151">
        <v>14472.9490785988</v>
      </c>
      <c r="O5151">
        <v>14467.0124620401</v>
      </c>
      <c r="P5151">
        <v>14911.878882371801</v>
      </c>
      <c r="Q5151">
        <v>15275.8290196872</v>
      </c>
      <c r="R5151">
        <v>15558.7334649773</v>
      </c>
      <c r="S5151">
        <v>16237.263280246299</v>
      </c>
      <c r="T5151">
        <v>16489.7306728365</v>
      </c>
      <c r="U5151">
        <v>16972.622084328501</v>
      </c>
      <c r="V5151">
        <v>17484.694380757399</v>
      </c>
      <c r="W5151">
        <v>18944.320779002701</v>
      </c>
      <c r="X5151">
        <v>19640.863080592699</v>
      </c>
      <c r="Y5151">
        <v>20435.3858545154</v>
      </c>
    </row>
    <row r="5152" spans="1:28" x14ac:dyDescent="0.25">
      <c r="A5152" t="str">
        <f t="shared" si="80"/>
        <v>WeizPensionisteneinkommenNettobezüge 1000 EUR</v>
      </c>
      <c r="B5152">
        <v>5151</v>
      </c>
      <c r="C5152">
        <v>617</v>
      </c>
      <c r="D5152" t="s">
        <v>246</v>
      </c>
      <c r="E5152" t="s">
        <v>44</v>
      </c>
      <c r="F5152" t="s">
        <v>60</v>
      </c>
      <c r="G5152">
        <v>217076.76652</v>
      </c>
      <c r="H5152">
        <v>223966.55252999999</v>
      </c>
      <c r="I5152">
        <v>232397.70468</v>
      </c>
      <c r="J5152">
        <v>241947.33424</v>
      </c>
      <c r="K5152">
        <v>253433.18064999999</v>
      </c>
      <c r="L5152">
        <v>269932.76250999997</v>
      </c>
      <c r="M5152">
        <v>283583.87013</v>
      </c>
      <c r="N5152">
        <v>294987.64812000003</v>
      </c>
      <c r="O5152">
        <v>310606.75756</v>
      </c>
      <c r="P5152">
        <v>325421.93284999998</v>
      </c>
      <c r="Q5152">
        <v>339856.64403000002</v>
      </c>
      <c r="R5152">
        <v>346290.73073000001</v>
      </c>
      <c r="S5152">
        <v>363974.49368999997</v>
      </c>
      <c r="T5152">
        <v>375949.36960999999</v>
      </c>
      <c r="U5152">
        <v>390862.51397999999</v>
      </c>
      <c r="V5152">
        <v>409981.11384000001</v>
      </c>
      <c r="W5152">
        <v>439925.01712999999</v>
      </c>
      <c r="X5152">
        <v>465233.12378999998</v>
      </c>
      <c r="Y5152">
        <v>494434.16074999998</v>
      </c>
    </row>
    <row r="5153" spans="1:47" x14ac:dyDescent="0.25">
      <c r="A5153" t="str">
        <f t="shared" si="80"/>
        <v>WeizPensionisteneinkommenSV-Beiträge 1000 EUR</v>
      </c>
      <c r="B5153">
        <v>5152</v>
      </c>
      <c r="C5153">
        <v>617</v>
      </c>
      <c r="D5153" t="s">
        <v>246</v>
      </c>
      <c r="E5153" t="s">
        <v>44</v>
      </c>
      <c r="F5153" t="s">
        <v>61</v>
      </c>
      <c r="G5153">
        <v>11751.742469999999</v>
      </c>
      <c r="H5153">
        <v>13287.12062</v>
      </c>
      <c r="I5153">
        <v>13994.67216</v>
      </c>
      <c r="J5153">
        <v>14577.968860000001</v>
      </c>
      <c r="K5153">
        <v>15608.795529999999</v>
      </c>
      <c r="L5153">
        <v>16591.332050000001</v>
      </c>
      <c r="M5153">
        <v>17548.540509999999</v>
      </c>
      <c r="N5153">
        <v>18367.626789999998</v>
      </c>
      <c r="O5153">
        <v>19451.440979999999</v>
      </c>
      <c r="P5153">
        <v>20484.22824</v>
      </c>
      <c r="Q5153">
        <v>21556.18576</v>
      </c>
      <c r="R5153">
        <v>22015.305420000001</v>
      </c>
      <c r="S5153">
        <v>22593.381990000002</v>
      </c>
      <c r="T5153">
        <v>23337.435119999998</v>
      </c>
      <c r="U5153">
        <v>24292.035110000001</v>
      </c>
      <c r="V5153">
        <v>25515.903559999999</v>
      </c>
      <c r="W5153">
        <v>26945.248210000002</v>
      </c>
      <c r="X5153">
        <v>28561.004819999998</v>
      </c>
      <c r="Y5153">
        <v>30246.74597</v>
      </c>
    </row>
    <row r="5154" spans="1:47" x14ac:dyDescent="0.25">
      <c r="A5154" t="str">
        <f t="shared" si="80"/>
        <v>WeizPensionisteneinkommenSV-Beiträge Fälle</v>
      </c>
      <c r="B5154">
        <v>5153</v>
      </c>
      <c r="C5154">
        <v>617</v>
      </c>
      <c r="D5154" t="s">
        <v>246</v>
      </c>
      <c r="E5154" t="s">
        <v>44</v>
      </c>
      <c r="F5154" t="s">
        <v>62</v>
      </c>
      <c r="G5154">
        <v>18015</v>
      </c>
      <c r="H5154">
        <v>18157</v>
      </c>
      <c r="I5154">
        <v>18251</v>
      </c>
      <c r="J5154">
        <v>18475</v>
      </c>
      <c r="K5154">
        <v>18703</v>
      </c>
      <c r="L5154">
        <v>19033</v>
      </c>
      <c r="M5154">
        <v>19467</v>
      </c>
      <c r="N5154">
        <v>19960</v>
      </c>
      <c r="O5154">
        <v>20447</v>
      </c>
      <c r="P5154">
        <v>20785</v>
      </c>
      <c r="Q5154">
        <v>21184</v>
      </c>
      <c r="R5154">
        <v>21164</v>
      </c>
      <c r="S5154">
        <v>21271</v>
      </c>
      <c r="T5154">
        <v>21636</v>
      </c>
      <c r="U5154">
        <v>21871</v>
      </c>
      <c r="V5154">
        <v>22290</v>
      </c>
      <c r="W5154">
        <v>22202</v>
      </c>
      <c r="X5154">
        <v>22711</v>
      </c>
      <c r="Y5154">
        <v>23239</v>
      </c>
    </row>
    <row r="5155" spans="1:47" x14ac:dyDescent="0.25">
      <c r="A5155" t="str">
        <f t="shared" si="80"/>
        <v>WeizUnselbstständig BeschäftigteFrauen</v>
      </c>
      <c r="B5155">
        <v>5154</v>
      </c>
      <c r="C5155">
        <v>617</v>
      </c>
      <c r="D5155" t="s">
        <v>246</v>
      </c>
      <c r="E5155" t="s">
        <v>38</v>
      </c>
      <c r="F5155" t="s">
        <v>47</v>
      </c>
      <c r="G5155">
        <v>7195</v>
      </c>
      <c r="H5155">
        <v>7800</v>
      </c>
      <c r="I5155">
        <v>7456</v>
      </c>
      <c r="J5155">
        <v>7926</v>
      </c>
      <c r="K5155">
        <v>7599</v>
      </c>
      <c r="L5155">
        <v>8164</v>
      </c>
      <c r="M5155">
        <v>7891</v>
      </c>
      <c r="N5155">
        <v>8424</v>
      </c>
      <c r="O5155">
        <v>15278</v>
      </c>
      <c r="P5155">
        <v>16020</v>
      </c>
      <c r="Q5155">
        <v>15689</v>
      </c>
      <c r="R5155">
        <v>16082</v>
      </c>
      <c r="S5155">
        <v>15759</v>
      </c>
      <c r="T5155">
        <v>16327</v>
      </c>
      <c r="U5155">
        <v>16444</v>
      </c>
      <c r="V5155">
        <v>16825</v>
      </c>
      <c r="W5155">
        <v>16600</v>
      </c>
      <c r="X5155">
        <v>17173</v>
      </c>
      <c r="Y5155">
        <v>16657</v>
      </c>
      <c r="Z5155">
        <v>17072</v>
      </c>
      <c r="AA5155">
        <v>16677</v>
      </c>
      <c r="AB5155">
        <v>17128</v>
      </c>
      <c r="AC5155">
        <v>16783</v>
      </c>
      <c r="AD5155">
        <v>17249</v>
      </c>
      <c r="AE5155">
        <v>16833</v>
      </c>
      <c r="AF5155">
        <v>17174</v>
      </c>
      <c r="AG5155">
        <v>17067</v>
      </c>
      <c r="AH5155">
        <v>17630</v>
      </c>
      <c r="AI5155">
        <v>17415</v>
      </c>
      <c r="AJ5155">
        <v>17961</v>
      </c>
      <c r="AK5155">
        <v>17741</v>
      </c>
      <c r="AL5155">
        <v>18180</v>
      </c>
      <c r="AM5155">
        <v>17849</v>
      </c>
      <c r="AN5155">
        <v>17881</v>
      </c>
      <c r="AO5155">
        <v>17692</v>
      </c>
      <c r="AP5155">
        <v>18362</v>
      </c>
      <c r="AQ5155">
        <v>18055</v>
      </c>
      <c r="AR5155">
        <v>18483</v>
      </c>
      <c r="AS5155">
        <v>18221</v>
      </c>
      <c r="AT5155">
        <v>18500</v>
      </c>
      <c r="AU5155">
        <v>18197</v>
      </c>
    </row>
    <row r="5156" spans="1:47" x14ac:dyDescent="0.25">
      <c r="A5156" t="str">
        <f t="shared" si="80"/>
        <v>WeizUnselbstständig BeschäftigteInsgesamt</v>
      </c>
      <c r="B5156">
        <v>5155</v>
      </c>
      <c r="C5156">
        <v>617</v>
      </c>
      <c r="D5156" t="s">
        <v>246</v>
      </c>
      <c r="E5156" t="s">
        <v>38</v>
      </c>
      <c r="F5156" t="s">
        <v>48</v>
      </c>
      <c r="G5156">
        <v>19572</v>
      </c>
      <c r="H5156">
        <v>21910</v>
      </c>
      <c r="I5156">
        <v>19905</v>
      </c>
      <c r="J5156">
        <v>22265</v>
      </c>
      <c r="K5156">
        <v>20083</v>
      </c>
      <c r="L5156">
        <v>22817</v>
      </c>
      <c r="M5156">
        <v>20838</v>
      </c>
      <c r="N5156">
        <v>23159</v>
      </c>
      <c r="O5156">
        <v>34456</v>
      </c>
      <c r="P5156">
        <v>37094</v>
      </c>
      <c r="Q5156">
        <v>34605</v>
      </c>
      <c r="R5156">
        <v>36601</v>
      </c>
      <c r="S5156">
        <v>34444</v>
      </c>
      <c r="T5156">
        <v>37029</v>
      </c>
      <c r="U5156">
        <v>35694</v>
      </c>
      <c r="V5156">
        <v>37759</v>
      </c>
      <c r="W5156">
        <v>35933</v>
      </c>
      <c r="X5156">
        <v>38331</v>
      </c>
      <c r="Y5156">
        <v>35940</v>
      </c>
      <c r="Z5156">
        <v>38096</v>
      </c>
      <c r="AA5156">
        <v>35907</v>
      </c>
      <c r="AB5156">
        <v>38108</v>
      </c>
      <c r="AC5156">
        <v>36097</v>
      </c>
      <c r="AD5156">
        <v>38350</v>
      </c>
      <c r="AE5156">
        <v>36143</v>
      </c>
      <c r="AF5156">
        <v>38185</v>
      </c>
      <c r="AG5156">
        <v>36609</v>
      </c>
      <c r="AH5156">
        <v>39060</v>
      </c>
      <c r="AI5156">
        <v>37547</v>
      </c>
      <c r="AJ5156">
        <v>39731</v>
      </c>
      <c r="AK5156">
        <v>38163</v>
      </c>
      <c r="AL5156">
        <v>40008</v>
      </c>
      <c r="AM5156">
        <v>38302</v>
      </c>
      <c r="AN5156">
        <v>39324</v>
      </c>
      <c r="AO5156">
        <v>37916</v>
      </c>
      <c r="AP5156">
        <v>40005</v>
      </c>
      <c r="AQ5156">
        <v>38650</v>
      </c>
      <c r="AR5156">
        <v>40062</v>
      </c>
      <c r="AS5156">
        <v>38800</v>
      </c>
      <c r="AT5156">
        <v>40183</v>
      </c>
      <c r="AU5156">
        <v>38522</v>
      </c>
    </row>
    <row r="5157" spans="1:47" x14ac:dyDescent="0.25">
      <c r="A5157" t="str">
        <f t="shared" si="80"/>
        <v>WeizUnselbstständig BeschäftigteMänner</v>
      </c>
      <c r="B5157">
        <v>5156</v>
      </c>
      <c r="C5157">
        <v>617</v>
      </c>
      <c r="D5157" t="s">
        <v>246</v>
      </c>
      <c r="E5157" t="s">
        <v>38</v>
      </c>
      <c r="F5157" t="s">
        <v>49</v>
      </c>
      <c r="G5157">
        <v>12377</v>
      </c>
      <c r="H5157">
        <v>14110</v>
      </c>
      <c r="I5157">
        <v>12449</v>
      </c>
      <c r="J5157">
        <v>14339</v>
      </c>
      <c r="K5157">
        <v>12484</v>
      </c>
      <c r="L5157">
        <v>14653</v>
      </c>
      <c r="M5157">
        <v>12947</v>
      </c>
      <c r="N5157">
        <v>14735</v>
      </c>
      <c r="O5157">
        <v>19178</v>
      </c>
      <c r="P5157">
        <v>21074</v>
      </c>
      <c r="Q5157">
        <v>18916</v>
      </c>
      <c r="R5157">
        <v>20519</v>
      </c>
      <c r="S5157">
        <v>18685</v>
      </c>
      <c r="T5157">
        <v>20702</v>
      </c>
      <c r="U5157">
        <v>19250</v>
      </c>
      <c r="V5157">
        <v>20934</v>
      </c>
      <c r="W5157">
        <v>19333</v>
      </c>
      <c r="X5157">
        <v>21158</v>
      </c>
      <c r="Y5157">
        <v>19283</v>
      </c>
      <c r="Z5157">
        <v>21024</v>
      </c>
      <c r="AA5157">
        <v>19230</v>
      </c>
      <c r="AB5157">
        <v>20980</v>
      </c>
      <c r="AC5157">
        <v>19314</v>
      </c>
      <c r="AD5157">
        <v>21101</v>
      </c>
      <c r="AE5157">
        <v>19310</v>
      </c>
      <c r="AF5157">
        <v>21011</v>
      </c>
      <c r="AG5157">
        <v>19542</v>
      </c>
      <c r="AH5157">
        <v>21430</v>
      </c>
      <c r="AI5157">
        <v>20132</v>
      </c>
      <c r="AJ5157">
        <v>21770</v>
      </c>
      <c r="AK5157">
        <v>20422</v>
      </c>
      <c r="AL5157">
        <v>21828</v>
      </c>
      <c r="AM5157">
        <v>20453</v>
      </c>
      <c r="AN5157">
        <v>21443</v>
      </c>
      <c r="AO5157">
        <v>20224</v>
      </c>
      <c r="AP5157">
        <v>21643</v>
      </c>
      <c r="AQ5157">
        <v>20595</v>
      </c>
      <c r="AR5157">
        <v>21579</v>
      </c>
      <c r="AS5157">
        <v>20579</v>
      </c>
      <c r="AT5157">
        <v>21683</v>
      </c>
      <c r="AU5157">
        <v>20325</v>
      </c>
    </row>
    <row r="5158" spans="1:47" x14ac:dyDescent="0.25">
      <c r="A5158" t="str">
        <f t="shared" si="80"/>
        <v>WeizUnselbstständig Beschäftigte GW mgfInsgesamt</v>
      </c>
      <c r="B5158">
        <v>5157</v>
      </c>
      <c r="C5158">
        <v>617</v>
      </c>
      <c r="D5158" t="s">
        <v>246</v>
      </c>
      <c r="E5158" t="s">
        <v>450</v>
      </c>
      <c r="F5158" t="s">
        <v>48</v>
      </c>
      <c r="G5158">
        <v>29177.818503572002</v>
      </c>
      <c r="H5158">
        <v>28141.688634782</v>
      </c>
      <c r="I5158">
        <v>30102.133388374001</v>
      </c>
      <c r="J5158">
        <v>28704.200204793</v>
      </c>
      <c r="K5158">
        <v>31271.902228973999</v>
      </c>
      <c r="L5158">
        <v>28715.730326662</v>
      </c>
      <c r="M5158">
        <v>29564.311202305002</v>
      </c>
      <c r="N5158">
        <v>27677.455867705001</v>
      </c>
      <c r="O5158">
        <v>29348.502474334</v>
      </c>
      <c r="P5158">
        <v>28081.462383771999</v>
      </c>
      <c r="Q5158">
        <v>29916.174758027999</v>
      </c>
      <c r="R5158">
        <v>28397.033005600999</v>
      </c>
      <c r="S5158">
        <v>30544.690921811001</v>
      </c>
      <c r="T5158">
        <v>28934.993860670998</v>
      </c>
    </row>
    <row r="5159" spans="1:47" x14ac:dyDescent="0.25">
      <c r="A5159" t="str">
        <f t="shared" si="80"/>
        <v>WeizUnselbstständig Beschäftigte GW ogfInsgesamt</v>
      </c>
      <c r="B5159">
        <v>5158</v>
      </c>
      <c r="C5159">
        <v>617</v>
      </c>
      <c r="D5159" t="s">
        <v>246</v>
      </c>
      <c r="E5159" t="s">
        <v>449</v>
      </c>
      <c r="F5159" t="s">
        <v>48</v>
      </c>
      <c r="G5159">
        <v>27291.568692409001</v>
      </c>
      <c r="H5159">
        <v>26295.706028820001</v>
      </c>
      <c r="I5159">
        <v>28206.137182113001</v>
      </c>
      <c r="J5159">
        <v>26879.942543145</v>
      </c>
      <c r="K5159">
        <v>29365.891590461</v>
      </c>
      <c r="L5159">
        <v>26851.194915568001</v>
      </c>
      <c r="M5159">
        <v>27853.812243650998</v>
      </c>
      <c r="N5159">
        <v>26125.618958553001</v>
      </c>
      <c r="O5159">
        <v>27673.027460229001</v>
      </c>
      <c r="P5159">
        <v>26438.749478923</v>
      </c>
      <c r="Q5159">
        <v>28186.443422828001</v>
      </c>
      <c r="R5159">
        <v>26668.238234691999</v>
      </c>
      <c r="S5159">
        <v>28744.635558030001</v>
      </c>
      <c r="T5159">
        <v>27194.599395395999</v>
      </c>
    </row>
    <row r="5160" spans="1:47" x14ac:dyDescent="0.25">
      <c r="A5160" t="str">
        <f t="shared" si="80"/>
        <v>WeizUnternehmenInsgesamt</v>
      </c>
      <c r="B5160">
        <v>5159</v>
      </c>
      <c r="C5160">
        <v>617</v>
      </c>
      <c r="D5160" t="s">
        <v>246</v>
      </c>
      <c r="E5160" t="s">
        <v>475</v>
      </c>
      <c r="F5160" t="s">
        <v>48</v>
      </c>
      <c r="G5160">
        <v>8732</v>
      </c>
      <c r="H5160">
        <v>8907</v>
      </c>
      <c r="I5160">
        <v>9131</v>
      </c>
    </row>
    <row r="5161" spans="1:47" x14ac:dyDescent="0.25">
      <c r="A5161" t="str">
        <f t="shared" si="80"/>
        <v>WeizWohnbevölkerungInsgesamt</v>
      </c>
      <c r="B5161">
        <v>5160</v>
      </c>
      <c r="C5161">
        <v>617</v>
      </c>
      <c r="D5161" t="s">
        <v>246</v>
      </c>
      <c r="E5161" t="s">
        <v>42</v>
      </c>
      <c r="F5161" t="s">
        <v>48</v>
      </c>
      <c r="G5161">
        <v>86039</v>
      </c>
      <c r="H5161">
        <v>86276</v>
      </c>
      <c r="I5161">
        <v>86299</v>
      </c>
      <c r="J5161">
        <v>86569</v>
      </c>
      <c r="K5161">
        <v>86624</v>
      </c>
      <c r="L5161">
        <v>86772</v>
      </c>
      <c r="M5161">
        <v>86892</v>
      </c>
      <c r="N5161">
        <v>86942</v>
      </c>
      <c r="O5161">
        <v>87115</v>
      </c>
      <c r="P5161">
        <v>87449</v>
      </c>
      <c r="Q5161">
        <v>87819</v>
      </c>
      <c r="R5161">
        <v>88051</v>
      </c>
      <c r="S5161">
        <v>88355</v>
      </c>
      <c r="T5161">
        <v>88702</v>
      </c>
      <c r="U5161">
        <v>89104</v>
      </c>
      <c r="V5161">
        <v>89760</v>
      </c>
      <c r="W5161">
        <v>90075</v>
      </c>
      <c r="X5161">
        <v>90343</v>
      </c>
      <c r="Y5161">
        <v>90654</v>
      </c>
      <c r="Z5161">
        <v>90916</v>
      </c>
      <c r="AA5161">
        <v>91510</v>
      </c>
      <c r="AB5161">
        <v>92373</v>
      </c>
    </row>
    <row r="5162" spans="1:47" x14ac:dyDescent="0.25">
      <c r="A5162" t="str">
        <f t="shared" si="80"/>
        <v>Bad AusseeKammermitgliedschaftenAktiv</v>
      </c>
      <c r="B5162">
        <v>5161</v>
      </c>
      <c r="C5162">
        <v>618</v>
      </c>
      <c r="D5162" t="s">
        <v>247</v>
      </c>
      <c r="E5162" t="s">
        <v>39</v>
      </c>
      <c r="F5162" t="s">
        <v>50</v>
      </c>
      <c r="G5162">
        <v>575</v>
      </c>
      <c r="H5162">
        <v>595</v>
      </c>
      <c r="I5162">
        <v>621</v>
      </c>
      <c r="J5162">
        <v>650</v>
      </c>
      <c r="K5162">
        <v>655</v>
      </c>
      <c r="L5162">
        <v>692</v>
      </c>
      <c r="M5162">
        <v>697</v>
      </c>
      <c r="N5162">
        <v>725</v>
      </c>
      <c r="O5162">
        <v>730</v>
      </c>
      <c r="P5162">
        <v>724</v>
      </c>
      <c r="Q5162">
        <v>736</v>
      </c>
      <c r="R5162">
        <v>733</v>
      </c>
      <c r="S5162">
        <v>756</v>
      </c>
      <c r="T5162">
        <v>749</v>
      </c>
    </row>
    <row r="5163" spans="1:47" x14ac:dyDescent="0.25">
      <c r="A5163" t="str">
        <f t="shared" si="80"/>
        <v>Bad AusseeKammermitgliedschaftenInsgesamt</v>
      </c>
      <c r="B5163">
        <v>5162</v>
      </c>
      <c r="C5163">
        <v>618</v>
      </c>
      <c r="D5163" t="s">
        <v>247</v>
      </c>
      <c r="E5163" t="s">
        <v>39</v>
      </c>
      <c r="F5163" t="s">
        <v>48</v>
      </c>
      <c r="G5163">
        <v>716</v>
      </c>
      <c r="H5163">
        <v>747</v>
      </c>
      <c r="I5163">
        <v>771</v>
      </c>
      <c r="J5163">
        <v>797</v>
      </c>
      <c r="K5163">
        <v>802</v>
      </c>
      <c r="L5163">
        <v>837</v>
      </c>
      <c r="M5163">
        <v>849</v>
      </c>
      <c r="N5163">
        <v>866</v>
      </c>
      <c r="O5163">
        <v>868</v>
      </c>
      <c r="P5163">
        <v>875</v>
      </c>
      <c r="Q5163">
        <v>882</v>
      </c>
      <c r="R5163">
        <v>890</v>
      </c>
      <c r="S5163">
        <v>904</v>
      </c>
      <c r="T5163">
        <v>911</v>
      </c>
    </row>
    <row r="5164" spans="1:47" x14ac:dyDescent="0.25">
      <c r="A5164" t="str">
        <f t="shared" si="80"/>
        <v>Bad AusseeKammermitgliedschaftenRuhend</v>
      </c>
      <c r="B5164">
        <v>5163</v>
      </c>
      <c r="C5164">
        <v>618</v>
      </c>
      <c r="D5164" t="s">
        <v>247</v>
      </c>
      <c r="E5164" t="s">
        <v>39</v>
      </c>
      <c r="F5164" t="s">
        <v>51</v>
      </c>
      <c r="G5164">
        <v>141</v>
      </c>
      <c r="H5164">
        <v>152</v>
      </c>
      <c r="I5164">
        <v>150</v>
      </c>
      <c r="J5164">
        <v>147</v>
      </c>
      <c r="K5164">
        <v>147</v>
      </c>
      <c r="L5164">
        <v>145</v>
      </c>
      <c r="M5164">
        <v>152</v>
      </c>
      <c r="N5164">
        <v>141</v>
      </c>
      <c r="O5164">
        <v>138</v>
      </c>
      <c r="P5164">
        <v>151</v>
      </c>
      <c r="Q5164">
        <v>146</v>
      </c>
      <c r="R5164">
        <v>157</v>
      </c>
      <c r="S5164">
        <v>148</v>
      </c>
      <c r="T5164">
        <v>162</v>
      </c>
    </row>
    <row r="5165" spans="1:47" x14ac:dyDescent="0.25">
      <c r="A5165" t="str">
        <f t="shared" si="80"/>
        <v>Bad AusseeLehrlinge1. Lehrjahr, männlich</v>
      </c>
      <c r="B5165">
        <v>5164</v>
      </c>
      <c r="C5165">
        <v>618</v>
      </c>
      <c r="D5165" t="s">
        <v>247</v>
      </c>
      <c r="E5165" t="s">
        <v>46</v>
      </c>
      <c r="F5165" t="s">
        <v>65</v>
      </c>
      <c r="G5165">
        <v>28</v>
      </c>
      <c r="H5165">
        <v>33</v>
      </c>
      <c r="I5165">
        <v>29</v>
      </c>
      <c r="J5165">
        <v>34</v>
      </c>
      <c r="K5165">
        <v>37</v>
      </c>
      <c r="L5165">
        <v>27</v>
      </c>
      <c r="M5165">
        <v>39</v>
      </c>
      <c r="N5165">
        <v>32</v>
      </c>
      <c r="O5165">
        <v>31</v>
      </c>
      <c r="P5165">
        <v>31</v>
      </c>
    </row>
    <row r="5166" spans="1:47" x14ac:dyDescent="0.25">
      <c r="A5166" t="str">
        <f t="shared" si="80"/>
        <v>Bad AusseeLehrlinge1. Lehrjahr, weiblich</v>
      </c>
      <c r="B5166">
        <v>5165</v>
      </c>
      <c r="C5166">
        <v>618</v>
      </c>
      <c r="D5166" t="s">
        <v>247</v>
      </c>
      <c r="E5166" t="s">
        <v>46</v>
      </c>
      <c r="F5166" t="s">
        <v>66</v>
      </c>
      <c r="G5166">
        <v>36</v>
      </c>
      <c r="H5166">
        <v>26</v>
      </c>
      <c r="I5166">
        <v>24</v>
      </c>
      <c r="J5166">
        <v>27</v>
      </c>
      <c r="K5166">
        <v>21</v>
      </c>
      <c r="L5166">
        <v>23</v>
      </c>
      <c r="M5166">
        <v>27</v>
      </c>
      <c r="N5166">
        <v>28</v>
      </c>
      <c r="O5166">
        <v>24</v>
      </c>
      <c r="P5166">
        <v>23</v>
      </c>
    </row>
    <row r="5167" spans="1:47" x14ac:dyDescent="0.25">
      <c r="A5167" t="str">
        <f t="shared" si="80"/>
        <v>Bad AusseeLehrlinge2. Lehrjahr, männlich</v>
      </c>
      <c r="B5167">
        <v>5166</v>
      </c>
      <c r="C5167">
        <v>618</v>
      </c>
      <c r="D5167" t="s">
        <v>247</v>
      </c>
      <c r="E5167" t="s">
        <v>46</v>
      </c>
      <c r="F5167" t="s">
        <v>67</v>
      </c>
      <c r="G5167">
        <v>26</v>
      </c>
      <c r="H5167">
        <v>27</v>
      </c>
      <c r="I5167">
        <v>34</v>
      </c>
      <c r="J5167">
        <v>34</v>
      </c>
      <c r="K5167">
        <v>31</v>
      </c>
      <c r="L5167">
        <v>39</v>
      </c>
      <c r="M5167">
        <v>27</v>
      </c>
      <c r="N5167">
        <v>41</v>
      </c>
      <c r="O5167">
        <v>27</v>
      </c>
      <c r="P5167">
        <v>31</v>
      </c>
    </row>
    <row r="5168" spans="1:47" x14ac:dyDescent="0.25">
      <c r="A5168" t="str">
        <f t="shared" si="80"/>
        <v>Bad AusseeLehrlinge2. Lehrjahr, weiblich</v>
      </c>
      <c r="B5168">
        <v>5167</v>
      </c>
      <c r="C5168">
        <v>618</v>
      </c>
      <c r="D5168" t="s">
        <v>247</v>
      </c>
      <c r="E5168" t="s">
        <v>46</v>
      </c>
      <c r="F5168" t="s">
        <v>68</v>
      </c>
      <c r="G5168">
        <v>23</v>
      </c>
      <c r="H5168">
        <v>40</v>
      </c>
      <c r="I5168">
        <v>25</v>
      </c>
      <c r="J5168">
        <v>27</v>
      </c>
      <c r="K5168">
        <v>30</v>
      </c>
      <c r="L5168">
        <v>21</v>
      </c>
      <c r="M5168">
        <v>25</v>
      </c>
      <c r="N5168">
        <v>28</v>
      </c>
      <c r="O5168">
        <v>29</v>
      </c>
      <c r="P5168">
        <v>26</v>
      </c>
    </row>
    <row r="5169" spans="1:20" x14ac:dyDescent="0.25">
      <c r="A5169" t="str">
        <f t="shared" si="80"/>
        <v>Bad AusseeLehrlinge3. Lehrjahr, männlich</v>
      </c>
      <c r="B5169">
        <v>5168</v>
      </c>
      <c r="C5169">
        <v>618</v>
      </c>
      <c r="D5169" t="s">
        <v>247</v>
      </c>
      <c r="E5169" t="s">
        <v>46</v>
      </c>
      <c r="F5169" t="s">
        <v>69</v>
      </c>
      <c r="G5169">
        <v>47</v>
      </c>
      <c r="H5169">
        <v>22</v>
      </c>
      <c r="I5169">
        <v>28</v>
      </c>
      <c r="J5169">
        <v>32</v>
      </c>
      <c r="K5169">
        <v>31</v>
      </c>
      <c r="L5169">
        <v>31</v>
      </c>
      <c r="M5169">
        <v>39</v>
      </c>
      <c r="N5169">
        <v>26</v>
      </c>
      <c r="O5169">
        <v>36</v>
      </c>
      <c r="P5169">
        <v>25</v>
      </c>
    </row>
    <row r="5170" spans="1:20" x14ac:dyDescent="0.25">
      <c r="A5170" t="str">
        <f t="shared" si="80"/>
        <v>Bad AusseeLehrlinge3. Lehrjahr, weiblich</v>
      </c>
      <c r="B5170">
        <v>5169</v>
      </c>
      <c r="C5170">
        <v>618</v>
      </c>
      <c r="D5170" t="s">
        <v>247</v>
      </c>
      <c r="E5170" t="s">
        <v>46</v>
      </c>
      <c r="F5170" t="s">
        <v>70</v>
      </c>
      <c r="G5170">
        <v>23</v>
      </c>
      <c r="H5170">
        <v>22</v>
      </c>
      <c r="I5170">
        <v>31</v>
      </c>
      <c r="J5170">
        <v>19</v>
      </c>
      <c r="K5170">
        <v>22</v>
      </c>
      <c r="L5170">
        <v>28</v>
      </c>
      <c r="M5170">
        <v>16</v>
      </c>
      <c r="N5170">
        <v>22</v>
      </c>
      <c r="O5170">
        <v>23</v>
      </c>
      <c r="P5170">
        <v>25</v>
      </c>
    </row>
    <row r="5171" spans="1:20" x14ac:dyDescent="0.25">
      <c r="A5171" t="str">
        <f t="shared" si="80"/>
        <v>Bad AusseeLehrlinge4. Lehrjahr, männlich</v>
      </c>
      <c r="B5171">
        <v>5170</v>
      </c>
      <c r="C5171">
        <v>618</v>
      </c>
      <c r="D5171" t="s">
        <v>247</v>
      </c>
      <c r="E5171" t="s">
        <v>46</v>
      </c>
      <c r="F5171" t="s">
        <v>71</v>
      </c>
      <c r="G5171">
        <v>14</v>
      </c>
      <c r="H5171">
        <v>14</v>
      </c>
      <c r="I5171">
        <v>10</v>
      </c>
      <c r="J5171">
        <v>13</v>
      </c>
      <c r="K5171">
        <v>15</v>
      </c>
      <c r="L5171">
        <v>14</v>
      </c>
      <c r="M5171">
        <v>10</v>
      </c>
      <c r="N5171">
        <v>14</v>
      </c>
      <c r="O5171">
        <v>10</v>
      </c>
      <c r="P5171">
        <v>15</v>
      </c>
    </row>
    <row r="5172" spans="1:20" x14ac:dyDescent="0.25">
      <c r="A5172" t="str">
        <f t="shared" si="80"/>
        <v>Bad AusseeLehrlinge4. Lehrjahr, weiblich</v>
      </c>
      <c r="B5172">
        <v>5171</v>
      </c>
      <c r="C5172">
        <v>618</v>
      </c>
      <c r="D5172" t="s">
        <v>247</v>
      </c>
      <c r="E5172" t="s">
        <v>46</v>
      </c>
      <c r="F5172" t="s">
        <v>72</v>
      </c>
      <c r="G5172">
        <v>5</v>
      </c>
      <c r="H5172">
        <v>2</v>
      </c>
      <c r="I5172">
        <v>2</v>
      </c>
      <c r="L5172">
        <v>1</v>
      </c>
      <c r="M5172">
        <v>4</v>
      </c>
      <c r="N5172">
        <v>2</v>
      </c>
      <c r="P5172">
        <v>1</v>
      </c>
    </row>
    <row r="5173" spans="1:20" x14ac:dyDescent="0.25">
      <c r="A5173" t="str">
        <f t="shared" si="80"/>
        <v>Bad AusseeLehrlingeFrauen</v>
      </c>
      <c r="B5173">
        <v>5172</v>
      </c>
      <c r="C5173">
        <v>618</v>
      </c>
      <c r="D5173" t="s">
        <v>247</v>
      </c>
      <c r="E5173" t="s">
        <v>46</v>
      </c>
      <c r="F5173" t="s">
        <v>47</v>
      </c>
      <c r="G5173">
        <v>87</v>
      </c>
      <c r="H5173">
        <v>90</v>
      </c>
      <c r="I5173">
        <v>82</v>
      </c>
      <c r="J5173">
        <v>73</v>
      </c>
      <c r="K5173">
        <v>73</v>
      </c>
      <c r="L5173">
        <v>73</v>
      </c>
      <c r="M5173">
        <v>72</v>
      </c>
      <c r="N5173">
        <v>80</v>
      </c>
      <c r="O5173">
        <v>76</v>
      </c>
      <c r="P5173">
        <v>75</v>
      </c>
    </row>
    <row r="5174" spans="1:20" x14ac:dyDescent="0.25">
      <c r="A5174" t="str">
        <f t="shared" si="80"/>
        <v>Bad AusseeLehrlingeInsgesamt</v>
      </c>
      <c r="B5174">
        <v>5173</v>
      </c>
      <c r="C5174">
        <v>618</v>
      </c>
      <c r="D5174" t="s">
        <v>247</v>
      </c>
      <c r="E5174" t="s">
        <v>46</v>
      </c>
      <c r="F5174" t="s">
        <v>48</v>
      </c>
      <c r="G5174">
        <v>202</v>
      </c>
      <c r="H5174">
        <v>186</v>
      </c>
      <c r="I5174">
        <v>183</v>
      </c>
      <c r="J5174">
        <v>186</v>
      </c>
      <c r="K5174">
        <v>187</v>
      </c>
      <c r="L5174">
        <v>184</v>
      </c>
      <c r="M5174">
        <v>187</v>
      </c>
      <c r="N5174">
        <v>193</v>
      </c>
      <c r="O5174">
        <v>180</v>
      </c>
      <c r="P5174">
        <v>177</v>
      </c>
    </row>
    <row r="5175" spans="1:20" x14ac:dyDescent="0.25">
      <c r="A5175" t="str">
        <f t="shared" si="80"/>
        <v>Bad AusseeLehrlingeMänner</v>
      </c>
      <c r="B5175">
        <v>5174</v>
      </c>
      <c r="C5175">
        <v>618</v>
      </c>
      <c r="D5175" t="s">
        <v>247</v>
      </c>
      <c r="E5175" t="s">
        <v>46</v>
      </c>
      <c r="F5175" t="s">
        <v>49</v>
      </c>
      <c r="G5175">
        <v>115</v>
      </c>
      <c r="H5175">
        <v>96</v>
      </c>
      <c r="I5175">
        <v>101</v>
      </c>
      <c r="J5175">
        <v>113</v>
      </c>
      <c r="K5175">
        <v>114</v>
      </c>
      <c r="L5175">
        <v>111</v>
      </c>
      <c r="M5175">
        <v>115</v>
      </c>
      <c r="N5175">
        <v>113</v>
      </c>
      <c r="O5175">
        <v>104</v>
      </c>
      <c r="P5175">
        <v>102</v>
      </c>
    </row>
    <row r="5176" spans="1:20" x14ac:dyDescent="0.25">
      <c r="A5176" t="str">
        <f t="shared" si="80"/>
        <v>MariazellKammermitgliedschaftenAktiv</v>
      </c>
      <c r="B5176">
        <v>5175</v>
      </c>
      <c r="C5176">
        <v>619</v>
      </c>
      <c r="D5176" t="s">
        <v>248</v>
      </c>
      <c r="E5176" t="s">
        <v>39</v>
      </c>
      <c r="F5176" t="s">
        <v>50</v>
      </c>
      <c r="G5176">
        <v>274</v>
      </c>
      <c r="H5176">
        <v>269</v>
      </c>
      <c r="I5176">
        <v>274</v>
      </c>
      <c r="J5176">
        <v>290</v>
      </c>
      <c r="K5176">
        <v>275</v>
      </c>
      <c r="L5176">
        <v>283</v>
      </c>
      <c r="M5176">
        <v>288</v>
      </c>
      <c r="N5176">
        <v>296</v>
      </c>
      <c r="O5176">
        <v>296</v>
      </c>
      <c r="P5176">
        <v>295</v>
      </c>
      <c r="Q5176">
        <v>300</v>
      </c>
      <c r="R5176">
        <v>293</v>
      </c>
      <c r="S5176">
        <v>294</v>
      </c>
      <c r="T5176">
        <v>299</v>
      </c>
    </row>
    <row r="5177" spans="1:20" x14ac:dyDescent="0.25">
      <c r="A5177" t="str">
        <f t="shared" si="80"/>
        <v>MariazellKammermitgliedschaftenInsgesamt</v>
      </c>
      <c r="B5177">
        <v>5176</v>
      </c>
      <c r="C5177">
        <v>619</v>
      </c>
      <c r="D5177" t="s">
        <v>248</v>
      </c>
      <c r="E5177" t="s">
        <v>39</v>
      </c>
      <c r="F5177" t="s">
        <v>48</v>
      </c>
      <c r="G5177">
        <v>341</v>
      </c>
      <c r="H5177">
        <v>340</v>
      </c>
      <c r="I5177">
        <v>344</v>
      </c>
      <c r="J5177">
        <v>353</v>
      </c>
      <c r="K5177">
        <v>348</v>
      </c>
      <c r="L5177">
        <v>349</v>
      </c>
      <c r="M5177">
        <v>349</v>
      </c>
      <c r="N5177">
        <v>356</v>
      </c>
      <c r="O5177">
        <v>355</v>
      </c>
      <c r="P5177">
        <v>359</v>
      </c>
      <c r="Q5177">
        <v>358</v>
      </c>
      <c r="R5177">
        <v>352</v>
      </c>
      <c r="S5177">
        <v>351</v>
      </c>
      <c r="T5177">
        <v>352</v>
      </c>
    </row>
    <row r="5178" spans="1:20" x14ac:dyDescent="0.25">
      <c r="A5178" t="str">
        <f t="shared" si="80"/>
        <v>MariazellKammermitgliedschaftenRuhend</v>
      </c>
      <c r="B5178">
        <v>5177</v>
      </c>
      <c r="C5178">
        <v>619</v>
      </c>
      <c r="D5178" t="s">
        <v>248</v>
      </c>
      <c r="E5178" t="s">
        <v>39</v>
      </c>
      <c r="F5178" t="s">
        <v>51</v>
      </c>
      <c r="G5178">
        <v>67</v>
      </c>
      <c r="H5178">
        <v>71</v>
      </c>
      <c r="I5178">
        <v>70</v>
      </c>
      <c r="J5178">
        <v>63</v>
      </c>
      <c r="K5178">
        <v>73</v>
      </c>
      <c r="L5178">
        <v>66</v>
      </c>
      <c r="M5178">
        <v>61</v>
      </c>
      <c r="N5178">
        <v>60</v>
      </c>
      <c r="O5178">
        <v>59</v>
      </c>
      <c r="P5178">
        <v>64</v>
      </c>
      <c r="Q5178">
        <v>58</v>
      </c>
      <c r="R5178">
        <v>59</v>
      </c>
      <c r="S5178">
        <v>57</v>
      </c>
      <c r="T5178">
        <v>53</v>
      </c>
    </row>
    <row r="5179" spans="1:20" x14ac:dyDescent="0.25">
      <c r="A5179" t="str">
        <f t="shared" si="80"/>
        <v>MariazellLehrlinge1. Lehrjahr, männlich</v>
      </c>
      <c r="B5179">
        <v>5178</v>
      </c>
      <c r="C5179">
        <v>619</v>
      </c>
      <c r="D5179" t="s">
        <v>248</v>
      </c>
      <c r="E5179" t="s">
        <v>46</v>
      </c>
      <c r="F5179" t="s">
        <v>65</v>
      </c>
      <c r="G5179">
        <v>14</v>
      </c>
      <c r="H5179">
        <v>12</v>
      </c>
      <c r="I5179">
        <v>16</v>
      </c>
      <c r="J5179">
        <v>12</v>
      </c>
      <c r="K5179">
        <v>15</v>
      </c>
      <c r="L5179">
        <v>17</v>
      </c>
      <c r="M5179">
        <v>7</v>
      </c>
      <c r="N5179">
        <v>12</v>
      </c>
      <c r="O5179">
        <v>19</v>
      </c>
      <c r="P5179">
        <v>8</v>
      </c>
    </row>
    <row r="5180" spans="1:20" x14ac:dyDescent="0.25">
      <c r="A5180" t="str">
        <f t="shared" si="80"/>
        <v>MariazellLehrlinge1. Lehrjahr, weiblich</v>
      </c>
      <c r="B5180">
        <v>5179</v>
      </c>
      <c r="C5180">
        <v>619</v>
      </c>
      <c r="D5180" t="s">
        <v>248</v>
      </c>
      <c r="E5180" t="s">
        <v>46</v>
      </c>
      <c r="F5180" t="s">
        <v>66</v>
      </c>
      <c r="G5180">
        <v>9</v>
      </c>
      <c r="H5180">
        <v>16</v>
      </c>
      <c r="I5180">
        <v>14</v>
      </c>
      <c r="J5180">
        <v>20</v>
      </c>
      <c r="K5180">
        <v>11</v>
      </c>
      <c r="L5180">
        <v>14</v>
      </c>
      <c r="M5180">
        <v>10</v>
      </c>
      <c r="N5180">
        <v>13</v>
      </c>
      <c r="O5180">
        <v>9</v>
      </c>
      <c r="P5180">
        <v>18</v>
      </c>
    </row>
    <row r="5181" spans="1:20" x14ac:dyDescent="0.25">
      <c r="A5181" t="str">
        <f t="shared" si="80"/>
        <v>MariazellLehrlinge2. Lehrjahr, männlich</v>
      </c>
      <c r="B5181">
        <v>5180</v>
      </c>
      <c r="C5181">
        <v>619</v>
      </c>
      <c r="D5181" t="s">
        <v>248</v>
      </c>
      <c r="E5181" t="s">
        <v>46</v>
      </c>
      <c r="F5181" t="s">
        <v>67</v>
      </c>
      <c r="G5181">
        <v>12</v>
      </c>
      <c r="H5181">
        <v>13</v>
      </c>
      <c r="I5181">
        <v>11</v>
      </c>
      <c r="J5181">
        <v>16</v>
      </c>
      <c r="K5181">
        <v>10</v>
      </c>
      <c r="L5181">
        <v>14</v>
      </c>
      <c r="M5181">
        <v>16</v>
      </c>
      <c r="N5181">
        <v>5</v>
      </c>
      <c r="O5181">
        <v>13</v>
      </c>
      <c r="P5181">
        <v>18</v>
      </c>
    </row>
    <row r="5182" spans="1:20" x14ac:dyDescent="0.25">
      <c r="A5182" t="str">
        <f t="shared" si="80"/>
        <v>MariazellLehrlinge2. Lehrjahr, weiblich</v>
      </c>
      <c r="B5182">
        <v>5181</v>
      </c>
      <c r="C5182">
        <v>619</v>
      </c>
      <c r="D5182" t="s">
        <v>248</v>
      </c>
      <c r="E5182" t="s">
        <v>46</v>
      </c>
      <c r="F5182" t="s">
        <v>68</v>
      </c>
      <c r="G5182">
        <v>14</v>
      </c>
      <c r="H5182">
        <v>9</v>
      </c>
      <c r="I5182">
        <v>19</v>
      </c>
      <c r="J5182">
        <v>13</v>
      </c>
      <c r="K5182">
        <v>20</v>
      </c>
      <c r="L5182">
        <v>11</v>
      </c>
      <c r="M5182">
        <v>13</v>
      </c>
      <c r="N5182">
        <v>10</v>
      </c>
      <c r="O5182">
        <v>10</v>
      </c>
      <c r="P5182">
        <v>8</v>
      </c>
    </row>
    <row r="5183" spans="1:20" x14ac:dyDescent="0.25">
      <c r="A5183" t="str">
        <f t="shared" si="80"/>
        <v>MariazellLehrlinge3. Lehrjahr, männlich</v>
      </c>
      <c r="B5183">
        <v>5182</v>
      </c>
      <c r="C5183">
        <v>619</v>
      </c>
      <c r="D5183" t="s">
        <v>248</v>
      </c>
      <c r="E5183" t="s">
        <v>46</v>
      </c>
      <c r="F5183" t="s">
        <v>69</v>
      </c>
      <c r="G5183">
        <v>15</v>
      </c>
      <c r="H5183">
        <v>15</v>
      </c>
      <c r="I5183">
        <v>14</v>
      </c>
      <c r="J5183">
        <v>11</v>
      </c>
      <c r="K5183">
        <v>17</v>
      </c>
      <c r="L5183">
        <v>10</v>
      </c>
      <c r="M5183">
        <v>15</v>
      </c>
      <c r="N5183">
        <v>16</v>
      </c>
      <c r="O5183">
        <v>4</v>
      </c>
      <c r="P5183">
        <v>12</v>
      </c>
    </row>
    <row r="5184" spans="1:20" x14ac:dyDescent="0.25">
      <c r="A5184" t="str">
        <f t="shared" si="80"/>
        <v>MariazellLehrlinge3. Lehrjahr, weiblich</v>
      </c>
      <c r="B5184">
        <v>5183</v>
      </c>
      <c r="C5184">
        <v>619</v>
      </c>
      <c r="D5184" t="s">
        <v>248</v>
      </c>
      <c r="E5184" t="s">
        <v>46</v>
      </c>
      <c r="F5184" t="s">
        <v>70</v>
      </c>
      <c r="G5184">
        <v>13</v>
      </c>
      <c r="H5184">
        <v>12</v>
      </c>
      <c r="I5184">
        <v>8</v>
      </c>
      <c r="J5184">
        <v>16</v>
      </c>
      <c r="K5184">
        <v>12</v>
      </c>
      <c r="L5184">
        <v>20</v>
      </c>
      <c r="M5184">
        <v>9</v>
      </c>
      <c r="N5184">
        <v>13</v>
      </c>
      <c r="O5184">
        <v>8</v>
      </c>
      <c r="P5184">
        <v>9</v>
      </c>
    </row>
    <row r="5185" spans="1:47" x14ac:dyDescent="0.25">
      <c r="A5185" t="str">
        <f t="shared" si="80"/>
        <v>MariazellLehrlinge4. Lehrjahr, männlich</v>
      </c>
      <c r="B5185">
        <v>5184</v>
      </c>
      <c r="C5185">
        <v>619</v>
      </c>
      <c r="D5185" t="s">
        <v>248</v>
      </c>
      <c r="E5185" t="s">
        <v>46</v>
      </c>
      <c r="F5185" t="s">
        <v>71</v>
      </c>
      <c r="G5185">
        <v>3</v>
      </c>
      <c r="H5185">
        <v>7</v>
      </c>
      <c r="I5185">
        <v>3</v>
      </c>
      <c r="J5185">
        <v>0</v>
      </c>
      <c r="K5185">
        <v>5</v>
      </c>
      <c r="L5185">
        <v>4</v>
      </c>
      <c r="M5185">
        <v>2</v>
      </c>
      <c r="N5185">
        <v>5</v>
      </c>
      <c r="O5185">
        <v>5</v>
      </c>
      <c r="P5185">
        <v>1</v>
      </c>
    </row>
    <row r="5186" spans="1:47" x14ac:dyDescent="0.25">
      <c r="A5186" t="str">
        <f t="shared" si="80"/>
        <v>MariazellLehrlinge4. Lehrjahr, weiblich</v>
      </c>
      <c r="B5186">
        <v>5185</v>
      </c>
      <c r="C5186">
        <v>619</v>
      </c>
      <c r="D5186" t="s">
        <v>248</v>
      </c>
      <c r="E5186" t="s">
        <v>46</v>
      </c>
      <c r="F5186" t="s">
        <v>72</v>
      </c>
      <c r="G5186">
        <v>2</v>
      </c>
      <c r="I5186">
        <v>1</v>
      </c>
      <c r="K5186">
        <v>1</v>
      </c>
      <c r="L5186">
        <v>2</v>
      </c>
      <c r="M5186">
        <v>1</v>
      </c>
      <c r="O5186">
        <v>1</v>
      </c>
      <c r="P5186">
        <v>1</v>
      </c>
    </row>
    <row r="5187" spans="1:47" x14ac:dyDescent="0.25">
      <c r="A5187" t="str">
        <f t="shared" ref="A5187:A5250" si="81">D5187&amp;E5187&amp;F5187</f>
        <v>MariazellLehrlingeFrauen</v>
      </c>
      <c r="B5187">
        <v>5186</v>
      </c>
      <c r="C5187">
        <v>619</v>
      </c>
      <c r="D5187" t="s">
        <v>248</v>
      </c>
      <c r="E5187" t="s">
        <v>46</v>
      </c>
      <c r="F5187" t="s">
        <v>47</v>
      </c>
      <c r="G5187">
        <v>38</v>
      </c>
      <c r="H5187">
        <v>37</v>
      </c>
      <c r="I5187">
        <v>42</v>
      </c>
      <c r="J5187">
        <v>49</v>
      </c>
      <c r="K5187">
        <v>44</v>
      </c>
      <c r="L5187">
        <v>47</v>
      </c>
      <c r="M5187">
        <v>33</v>
      </c>
      <c r="N5187">
        <v>36</v>
      </c>
      <c r="O5187">
        <v>28</v>
      </c>
      <c r="P5187">
        <v>36</v>
      </c>
    </row>
    <row r="5188" spans="1:47" x14ac:dyDescent="0.25">
      <c r="A5188" t="str">
        <f t="shared" si="81"/>
        <v>MariazellLehrlingeInsgesamt</v>
      </c>
      <c r="B5188">
        <v>5187</v>
      </c>
      <c r="C5188">
        <v>619</v>
      </c>
      <c r="D5188" t="s">
        <v>248</v>
      </c>
      <c r="E5188" t="s">
        <v>46</v>
      </c>
      <c r="F5188" t="s">
        <v>48</v>
      </c>
      <c r="G5188">
        <v>82</v>
      </c>
      <c r="H5188">
        <v>84</v>
      </c>
      <c r="I5188">
        <v>86</v>
      </c>
      <c r="J5188">
        <v>88</v>
      </c>
      <c r="K5188">
        <v>91</v>
      </c>
      <c r="L5188">
        <v>92</v>
      </c>
      <c r="M5188">
        <v>73</v>
      </c>
      <c r="N5188">
        <v>74</v>
      </c>
      <c r="O5188">
        <v>69</v>
      </c>
      <c r="P5188">
        <v>75</v>
      </c>
    </row>
    <row r="5189" spans="1:47" x14ac:dyDescent="0.25">
      <c r="A5189" t="str">
        <f t="shared" si="81"/>
        <v>MariazellLehrlingeMänner</v>
      </c>
      <c r="B5189">
        <v>5188</v>
      </c>
      <c r="C5189">
        <v>619</v>
      </c>
      <c r="D5189" t="s">
        <v>248</v>
      </c>
      <c r="E5189" t="s">
        <v>46</v>
      </c>
      <c r="F5189" t="s">
        <v>49</v>
      </c>
      <c r="G5189">
        <v>44</v>
      </c>
      <c r="H5189">
        <v>47</v>
      </c>
      <c r="I5189">
        <v>44</v>
      </c>
      <c r="J5189">
        <v>39</v>
      </c>
      <c r="K5189">
        <v>47</v>
      </c>
      <c r="L5189">
        <v>45</v>
      </c>
      <c r="M5189">
        <v>40</v>
      </c>
      <c r="N5189">
        <v>38</v>
      </c>
      <c r="O5189">
        <v>41</v>
      </c>
      <c r="P5189">
        <v>39</v>
      </c>
    </row>
    <row r="5190" spans="1:47" x14ac:dyDescent="0.25">
      <c r="A5190" t="str">
        <f t="shared" si="81"/>
        <v>MurtalArbeitnehmereinkommenBrutto_Schnitt</v>
      </c>
      <c r="B5190">
        <v>5189</v>
      </c>
      <c r="C5190">
        <v>620</v>
      </c>
      <c r="D5190" t="s">
        <v>249</v>
      </c>
      <c r="E5190" t="s">
        <v>43</v>
      </c>
      <c r="F5190" t="s">
        <v>54</v>
      </c>
      <c r="O5190">
        <v>28525.711218820699</v>
      </c>
      <c r="P5190">
        <v>29188.589512897499</v>
      </c>
      <c r="Q5190">
        <v>29621.455098222599</v>
      </c>
      <c r="R5190">
        <v>30329.8612640805</v>
      </c>
      <c r="S5190">
        <v>30855.416435515799</v>
      </c>
      <c r="T5190">
        <v>31487.897459510899</v>
      </c>
      <c r="U5190">
        <v>32647.4004984065</v>
      </c>
      <c r="V5190">
        <v>33691.743501697398</v>
      </c>
      <c r="W5190">
        <v>34188.853168558497</v>
      </c>
      <c r="X5190">
        <v>35320.071278016097</v>
      </c>
      <c r="Y5190">
        <v>37140.827097849004</v>
      </c>
    </row>
    <row r="5191" spans="1:47" x14ac:dyDescent="0.25">
      <c r="A5191" t="str">
        <f t="shared" si="81"/>
        <v>MurtalArbeitnehmereinkommenBruttobezüge 1000 EUR</v>
      </c>
      <c r="B5191">
        <v>5190</v>
      </c>
      <c r="C5191">
        <v>620</v>
      </c>
      <c r="D5191" t="s">
        <v>249</v>
      </c>
      <c r="E5191" t="s">
        <v>43</v>
      </c>
      <c r="F5191" t="s">
        <v>55</v>
      </c>
      <c r="O5191">
        <v>945769.95545999997</v>
      </c>
      <c r="P5191">
        <v>962960.75662</v>
      </c>
      <c r="Q5191">
        <v>981625.40049999999</v>
      </c>
      <c r="R5191">
        <v>1007012.05369</v>
      </c>
      <c r="S5191">
        <v>1028287.6081299999</v>
      </c>
      <c r="T5191">
        <v>1059599.2374100001</v>
      </c>
      <c r="U5191">
        <v>1106355.10809</v>
      </c>
      <c r="V5191">
        <v>1141307.81112</v>
      </c>
      <c r="W5191">
        <v>1120437.09604</v>
      </c>
      <c r="X5191">
        <v>1169306.2797300001</v>
      </c>
      <c r="Y5191">
        <v>1248414.62124</v>
      </c>
    </row>
    <row r="5192" spans="1:47" x14ac:dyDescent="0.25">
      <c r="A5192" t="str">
        <f t="shared" si="81"/>
        <v>MurtalArbeitnehmereinkommenBruttobezüge Fälle</v>
      </c>
      <c r="B5192">
        <v>5191</v>
      </c>
      <c r="C5192">
        <v>620</v>
      </c>
      <c r="D5192" t="s">
        <v>249</v>
      </c>
      <c r="E5192" t="s">
        <v>43</v>
      </c>
      <c r="F5192" t="s">
        <v>56</v>
      </c>
      <c r="O5192">
        <v>33155</v>
      </c>
      <c r="P5192">
        <v>32991</v>
      </c>
      <c r="Q5192">
        <v>33139</v>
      </c>
      <c r="R5192">
        <v>33202</v>
      </c>
      <c r="S5192">
        <v>33326</v>
      </c>
      <c r="T5192">
        <v>33651</v>
      </c>
      <c r="U5192">
        <v>33888</v>
      </c>
      <c r="V5192">
        <v>33875</v>
      </c>
      <c r="W5192">
        <v>32772</v>
      </c>
      <c r="X5192">
        <v>33106</v>
      </c>
      <c r="Y5192">
        <v>33613</v>
      </c>
    </row>
    <row r="5193" spans="1:47" x14ac:dyDescent="0.25">
      <c r="A5193" t="str">
        <f t="shared" si="81"/>
        <v>MurtalArbeitnehmereinkommenLohnsteuer 1000 EUR</v>
      </c>
      <c r="B5193">
        <v>5192</v>
      </c>
      <c r="C5193">
        <v>620</v>
      </c>
      <c r="D5193" t="s">
        <v>249</v>
      </c>
      <c r="E5193" t="s">
        <v>43</v>
      </c>
      <c r="F5193" t="s">
        <v>57</v>
      </c>
      <c r="O5193">
        <v>132099.31696</v>
      </c>
      <c r="P5193">
        <v>137864.61856</v>
      </c>
      <c r="Q5193">
        <v>143820.59482</v>
      </c>
      <c r="R5193">
        <v>149986.05009999999</v>
      </c>
      <c r="S5193">
        <v>130864.14667</v>
      </c>
      <c r="T5193">
        <v>136187.56959</v>
      </c>
      <c r="U5193">
        <v>146988.48235999999</v>
      </c>
      <c r="V5193">
        <v>149345.82944</v>
      </c>
      <c r="W5193">
        <v>139013.36194999999</v>
      </c>
      <c r="X5193">
        <v>150454.18846999999</v>
      </c>
      <c r="Y5193">
        <v>158961.42973999999</v>
      </c>
    </row>
    <row r="5194" spans="1:47" x14ac:dyDescent="0.25">
      <c r="A5194" t="str">
        <f t="shared" si="81"/>
        <v>MurtalArbeitnehmereinkommenLohnsteuer Fälle</v>
      </c>
      <c r="B5194">
        <v>5193</v>
      </c>
      <c r="C5194">
        <v>620</v>
      </c>
      <c r="D5194" t="s">
        <v>249</v>
      </c>
      <c r="E5194" t="s">
        <v>43</v>
      </c>
      <c r="F5194" t="s">
        <v>58</v>
      </c>
      <c r="O5194">
        <v>26911</v>
      </c>
      <c r="P5194">
        <v>27123</v>
      </c>
      <c r="Q5194">
        <v>27535</v>
      </c>
      <c r="R5194">
        <v>27720</v>
      </c>
      <c r="S5194">
        <v>27771</v>
      </c>
      <c r="T5194">
        <v>28320</v>
      </c>
      <c r="U5194">
        <v>28818</v>
      </c>
      <c r="V5194">
        <v>29158</v>
      </c>
      <c r="W5194">
        <v>28465</v>
      </c>
      <c r="X5194">
        <v>28944</v>
      </c>
      <c r="Y5194">
        <v>29822</v>
      </c>
    </row>
    <row r="5195" spans="1:47" x14ac:dyDescent="0.25">
      <c r="A5195" t="str">
        <f t="shared" si="81"/>
        <v>MurtalArbeitnehmereinkommenNetto_Schnitt</v>
      </c>
      <c r="B5195">
        <v>5194</v>
      </c>
      <c r="C5195">
        <v>620</v>
      </c>
      <c r="D5195" t="s">
        <v>249</v>
      </c>
      <c r="E5195" t="s">
        <v>43</v>
      </c>
      <c r="F5195" t="s">
        <v>59</v>
      </c>
      <c r="O5195">
        <v>20033.682775750302</v>
      </c>
      <c r="P5195">
        <v>20385.9748246491</v>
      </c>
      <c r="Q5195">
        <v>20584.339125501701</v>
      </c>
      <c r="R5195">
        <v>21008.091869465701</v>
      </c>
      <c r="S5195">
        <v>22008.031422012798</v>
      </c>
      <c r="T5195">
        <v>22395.307078838701</v>
      </c>
      <c r="U5195">
        <v>23137.039469723801</v>
      </c>
      <c r="V5195">
        <v>23991.086066420699</v>
      </c>
      <c r="W5195">
        <v>24564.1406139387</v>
      </c>
      <c r="X5195">
        <v>25215.9560937594</v>
      </c>
      <c r="Y5195">
        <v>26605.0965394341</v>
      </c>
    </row>
    <row r="5196" spans="1:47" x14ac:dyDescent="0.25">
      <c r="A5196" t="str">
        <f t="shared" si="81"/>
        <v>MurtalArbeitnehmereinkommenNettobezüge 1000 EUR</v>
      </c>
      <c r="B5196">
        <v>5195</v>
      </c>
      <c r="C5196">
        <v>620</v>
      </c>
      <c r="D5196" t="s">
        <v>249</v>
      </c>
      <c r="E5196" t="s">
        <v>43</v>
      </c>
      <c r="F5196" t="s">
        <v>60</v>
      </c>
      <c r="O5196">
        <v>664216.75242999999</v>
      </c>
      <c r="P5196">
        <v>672553.69544000004</v>
      </c>
      <c r="Q5196">
        <v>682144.41428000003</v>
      </c>
      <c r="R5196">
        <v>697510.66625000001</v>
      </c>
      <c r="S5196">
        <v>733439.65517000004</v>
      </c>
      <c r="T5196">
        <v>753624.47851000004</v>
      </c>
      <c r="U5196">
        <v>784067.99355000001</v>
      </c>
      <c r="V5196">
        <v>812698.0405</v>
      </c>
      <c r="W5196">
        <v>805016.01619999995</v>
      </c>
      <c r="X5196">
        <v>834799.44244000001</v>
      </c>
      <c r="Y5196">
        <v>894277.10997999995</v>
      </c>
    </row>
    <row r="5197" spans="1:47" x14ac:dyDescent="0.25">
      <c r="A5197" t="str">
        <f t="shared" si="81"/>
        <v>MurtalArbeitnehmereinkommenSV-Beiträge 1000 EUR</v>
      </c>
      <c r="B5197">
        <v>5196</v>
      </c>
      <c r="C5197">
        <v>620</v>
      </c>
      <c r="D5197" t="s">
        <v>249</v>
      </c>
      <c r="E5197" t="s">
        <v>43</v>
      </c>
      <c r="F5197" t="s">
        <v>61</v>
      </c>
      <c r="O5197">
        <v>149453.88607000001</v>
      </c>
      <c r="P5197">
        <v>152542.44261999999</v>
      </c>
      <c r="Q5197">
        <v>155660.39139999999</v>
      </c>
      <c r="R5197">
        <v>159515.33734</v>
      </c>
      <c r="S5197">
        <v>163983.80629000001</v>
      </c>
      <c r="T5197">
        <v>169787.18930999999</v>
      </c>
      <c r="U5197">
        <v>175298.63217999999</v>
      </c>
      <c r="V5197">
        <v>179263.94117999999</v>
      </c>
      <c r="W5197">
        <v>176407.71789</v>
      </c>
      <c r="X5197">
        <v>184052.64882</v>
      </c>
      <c r="Y5197">
        <v>195176.08152000001</v>
      </c>
    </row>
    <row r="5198" spans="1:47" x14ac:dyDescent="0.25">
      <c r="A5198" t="str">
        <f t="shared" si="81"/>
        <v>MurtalArbeitnehmereinkommenSV-Beiträge Fälle</v>
      </c>
      <c r="B5198">
        <v>5197</v>
      </c>
      <c r="C5198">
        <v>620</v>
      </c>
      <c r="D5198" t="s">
        <v>249</v>
      </c>
      <c r="E5198" t="s">
        <v>43</v>
      </c>
      <c r="F5198" t="s">
        <v>62</v>
      </c>
      <c r="O5198">
        <v>31211</v>
      </c>
      <c r="P5198">
        <v>31193</v>
      </c>
      <c r="Q5198">
        <v>31233</v>
      </c>
      <c r="R5198">
        <v>31358</v>
      </c>
      <c r="S5198">
        <v>31482</v>
      </c>
      <c r="T5198">
        <v>31593</v>
      </c>
      <c r="U5198">
        <v>31832</v>
      </c>
      <c r="V5198">
        <v>31834</v>
      </c>
      <c r="W5198">
        <v>30979</v>
      </c>
      <c r="X5198">
        <v>31495</v>
      </c>
      <c r="Y5198">
        <v>31913</v>
      </c>
    </row>
    <row r="5199" spans="1:47" x14ac:dyDescent="0.25">
      <c r="A5199" t="str">
        <f t="shared" si="81"/>
        <v>MurtalArbeitsloseFrauen</v>
      </c>
      <c r="B5199">
        <v>5198</v>
      </c>
      <c r="C5199">
        <v>620</v>
      </c>
      <c r="D5199" t="s">
        <v>249</v>
      </c>
      <c r="E5199" t="s">
        <v>36</v>
      </c>
      <c r="F5199" t="s">
        <v>47</v>
      </c>
      <c r="U5199">
        <v>0</v>
      </c>
      <c r="W5199">
        <v>1039</v>
      </c>
      <c r="X5199">
        <v>1021</v>
      </c>
      <c r="Y5199">
        <v>1101</v>
      </c>
      <c r="Z5199">
        <v>1104</v>
      </c>
      <c r="AA5199">
        <v>1155</v>
      </c>
      <c r="AB5199">
        <v>1008</v>
      </c>
      <c r="AC5199">
        <v>1127</v>
      </c>
      <c r="AD5199">
        <v>1035</v>
      </c>
      <c r="AE5199">
        <v>1222</v>
      </c>
      <c r="AF5199">
        <v>1116</v>
      </c>
      <c r="AG5199">
        <v>1183</v>
      </c>
      <c r="AH5199">
        <v>1021</v>
      </c>
      <c r="AI5199">
        <v>1099</v>
      </c>
      <c r="AJ5199">
        <v>973</v>
      </c>
      <c r="AK5199">
        <v>1017</v>
      </c>
      <c r="AL5199">
        <v>915</v>
      </c>
      <c r="AM5199">
        <v>999</v>
      </c>
      <c r="AN5199">
        <v>1221</v>
      </c>
      <c r="AO5199">
        <v>1260</v>
      </c>
      <c r="AP5199">
        <v>919</v>
      </c>
      <c r="AQ5199">
        <v>872</v>
      </c>
      <c r="AR5199">
        <v>758</v>
      </c>
      <c r="AS5199">
        <v>883</v>
      </c>
      <c r="AT5199">
        <v>786</v>
      </c>
      <c r="AU5199">
        <v>890</v>
      </c>
    </row>
    <row r="5200" spans="1:47" x14ac:dyDescent="0.25">
      <c r="A5200" t="str">
        <f t="shared" si="81"/>
        <v>MurtalArbeitsloseInsgesamt</v>
      </c>
      <c r="B5200">
        <v>5199</v>
      </c>
      <c r="C5200">
        <v>620</v>
      </c>
      <c r="D5200" t="s">
        <v>249</v>
      </c>
      <c r="E5200" t="s">
        <v>36</v>
      </c>
      <c r="F5200" t="s">
        <v>48</v>
      </c>
      <c r="U5200">
        <v>0</v>
      </c>
      <c r="W5200">
        <v>2541</v>
      </c>
      <c r="X5200">
        <v>1866</v>
      </c>
      <c r="Y5200">
        <v>2879</v>
      </c>
      <c r="Z5200">
        <v>2072</v>
      </c>
      <c r="AA5200">
        <v>2936</v>
      </c>
      <c r="AB5200">
        <v>2079</v>
      </c>
      <c r="AC5200">
        <v>3099</v>
      </c>
      <c r="AD5200">
        <v>2269</v>
      </c>
      <c r="AE5200">
        <v>3277</v>
      </c>
      <c r="AF5200">
        <v>2299</v>
      </c>
      <c r="AG5200">
        <v>3041</v>
      </c>
      <c r="AH5200">
        <v>2077</v>
      </c>
      <c r="AI5200">
        <v>2777</v>
      </c>
      <c r="AJ5200">
        <v>1885</v>
      </c>
      <c r="AK5200">
        <v>2696</v>
      </c>
      <c r="AL5200">
        <v>1843</v>
      </c>
      <c r="AM5200">
        <v>2497</v>
      </c>
      <c r="AN5200">
        <v>2398</v>
      </c>
      <c r="AO5200">
        <v>3052</v>
      </c>
      <c r="AP5200">
        <v>1776</v>
      </c>
      <c r="AQ5200">
        <v>2203</v>
      </c>
      <c r="AR5200">
        <v>1512</v>
      </c>
      <c r="AS5200">
        <v>2153</v>
      </c>
      <c r="AT5200">
        <v>1555</v>
      </c>
      <c r="AU5200">
        <v>2345</v>
      </c>
    </row>
    <row r="5201" spans="1:47" x14ac:dyDescent="0.25">
      <c r="A5201" t="str">
        <f t="shared" si="81"/>
        <v>MurtalArbeitsloseMänner</v>
      </c>
      <c r="B5201">
        <v>5200</v>
      </c>
      <c r="C5201">
        <v>620</v>
      </c>
      <c r="D5201" t="s">
        <v>249</v>
      </c>
      <c r="E5201" t="s">
        <v>36</v>
      </c>
      <c r="F5201" t="s">
        <v>49</v>
      </c>
      <c r="U5201">
        <v>0</v>
      </c>
      <c r="W5201">
        <v>1502</v>
      </c>
      <c r="X5201">
        <v>845</v>
      </c>
      <c r="Y5201">
        <v>1778</v>
      </c>
      <c r="Z5201">
        <v>968</v>
      </c>
      <c r="AA5201">
        <v>1781</v>
      </c>
      <c r="AB5201">
        <v>1071</v>
      </c>
      <c r="AC5201">
        <v>1972</v>
      </c>
      <c r="AD5201">
        <v>1234</v>
      </c>
      <c r="AE5201">
        <v>2055</v>
      </c>
      <c r="AF5201">
        <v>1183</v>
      </c>
      <c r="AG5201">
        <v>1858</v>
      </c>
      <c r="AH5201">
        <v>1056</v>
      </c>
      <c r="AI5201">
        <v>1678</v>
      </c>
      <c r="AJ5201">
        <v>912</v>
      </c>
      <c r="AK5201">
        <v>1679</v>
      </c>
      <c r="AL5201">
        <v>928</v>
      </c>
      <c r="AM5201">
        <v>1498</v>
      </c>
      <c r="AN5201">
        <v>1177</v>
      </c>
      <c r="AO5201">
        <v>1792</v>
      </c>
      <c r="AP5201">
        <v>857</v>
      </c>
      <c r="AQ5201">
        <v>1331</v>
      </c>
      <c r="AR5201">
        <v>754</v>
      </c>
      <c r="AS5201">
        <v>1270</v>
      </c>
      <c r="AT5201">
        <v>769</v>
      </c>
      <c r="AU5201">
        <v>1455</v>
      </c>
    </row>
    <row r="5202" spans="1:47" x14ac:dyDescent="0.25">
      <c r="A5202" t="str">
        <f t="shared" si="81"/>
        <v>Murtalarbeitslose AusländerFrauen</v>
      </c>
      <c r="B5202">
        <v>5201</v>
      </c>
      <c r="C5202">
        <v>620</v>
      </c>
      <c r="D5202" t="s">
        <v>249</v>
      </c>
      <c r="E5202" t="s">
        <v>37</v>
      </c>
      <c r="F5202" t="s">
        <v>47</v>
      </c>
      <c r="U5202">
        <v>0</v>
      </c>
      <c r="W5202">
        <v>98</v>
      </c>
      <c r="X5202">
        <v>86</v>
      </c>
      <c r="Y5202">
        <v>131</v>
      </c>
      <c r="Z5202">
        <v>112</v>
      </c>
      <c r="AA5202">
        <v>149</v>
      </c>
      <c r="AB5202">
        <v>111</v>
      </c>
      <c r="AC5202">
        <v>157</v>
      </c>
      <c r="AD5202">
        <v>119</v>
      </c>
      <c r="AE5202">
        <v>184</v>
      </c>
      <c r="AF5202">
        <v>153</v>
      </c>
      <c r="AG5202">
        <v>174</v>
      </c>
      <c r="AH5202">
        <v>143</v>
      </c>
      <c r="AI5202">
        <v>185</v>
      </c>
      <c r="AJ5202">
        <v>157</v>
      </c>
      <c r="AK5202">
        <v>178</v>
      </c>
      <c r="AL5202">
        <v>140</v>
      </c>
      <c r="AM5202">
        <v>184</v>
      </c>
      <c r="AN5202">
        <v>235</v>
      </c>
      <c r="AO5202">
        <v>229</v>
      </c>
      <c r="AP5202">
        <v>159</v>
      </c>
      <c r="AQ5202">
        <v>178</v>
      </c>
      <c r="AR5202">
        <v>161</v>
      </c>
      <c r="AS5202">
        <v>211</v>
      </c>
      <c r="AT5202">
        <v>181</v>
      </c>
      <c r="AU5202">
        <v>231</v>
      </c>
    </row>
    <row r="5203" spans="1:47" x14ac:dyDescent="0.25">
      <c r="A5203" t="str">
        <f t="shared" si="81"/>
        <v>Murtalarbeitslose AusländerInsgesamt</v>
      </c>
      <c r="B5203">
        <v>5202</v>
      </c>
      <c r="C5203">
        <v>620</v>
      </c>
      <c r="D5203" t="s">
        <v>249</v>
      </c>
      <c r="E5203" t="s">
        <v>37</v>
      </c>
      <c r="F5203" t="s">
        <v>48</v>
      </c>
      <c r="U5203">
        <v>0</v>
      </c>
      <c r="W5203">
        <v>347</v>
      </c>
      <c r="X5203">
        <v>191</v>
      </c>
      <c r="Y5203">
        <v>423</v>
      </c>
      <c r="Z5203">
        <v>242</v>
      </c>
      <c r="AA5203">
        <v>488</v>
      </c>
      <c r="AB5203">
        <v>272</v>
      </c>
      <c r="AC5203">
        <v>555</v>
      </c>
      <c r="AD5203">
        <v>314</v>
      </c>
      <c r="AE5203">
        <v>617</v>
      </c>
      <c r="AF5203">
        <v>357</v>
      </c>
      <c r="AG5203">
        <v>609</v>
      </c>
      <c r="AH5203">
        <v>338</v>
      </c>
      <c r="AI5203">
        <v>598</v>
      </c>
      <c r="AJ5203">
        <v>331</v>
      </c>
      <c r="AK5203">
        <v>587</v>
      </c>
      <c r="AL5203">
        <v>301</v>
      </c>
      <c r="AM5203">
        <v>585</v>
      </c>
      <c r="AN5203">
        <v>482</v>
      </c>
      <c r="AO5203">
        <v>662</v>
      </c>
      <c r="AP5203">
        <v>315</v>
      </c>
      <c r="AQ5203">
        <v>556</v>
      </c>
      <c r="AR5203">
        <v>329</v>
      </c>
      <c r="AS5203">
        <v>593</v>
      </c>
      <c r="AT5203">
        <v>369</v>
      </c>
      <c r="AU5203">
        <v>705</v>
      </c>
    </row>
    <row r="5204" spans="1:47" x14ac:dyDescent="0.25">
      <c r="A5204" t="str">
        <f t="shared" si="81"/>
        <v>Murtalarbeitslose AusländerMänner</v>
      </c>
      <c r="B5204">
        <v>5203</v>
      </c>
      <c r="C5204">
        <v>620</v>
      </c>
      <c r="D5204" t="s">
        <v>249</v>
      </c>
      <c r="E5204" t="s">
        <v>37</v>
      </c>
      <c r="F5204" t="s">
        <v>49</v>
      </c>
      <c r="U5204">
        <v>0</v>
      </c>
      <c r="W5204">
        <v>249</v>
      </c>
      <c r="X5204">
        <v>105</v>
      </c>
      <c r="Y5204">
        <v>292</v>
      </c>
      <c r="Z5204">
        <v>130</v>
      </c>
      <c r="AA5204">
        <v>339</v>
      </c>
      <c r="AB5204">
        <v>161</v>
      </c>
      <c r="AC5204">
        <v>398</v>
      </c>
      <c r="AD5204">
        <v>195</v>
      </c>
      <c r="AE5204">
        <v>433</v>
      </c>
      <c r="AF5204">
        <v>204</v>
      </c>
      <c r="AG5204">
        <v>435</v>
      </c>
      <c r="AH5204">
        <v>195</v>
      </c>
      <c r="AI5204">
        <v>413</v>
      </c>
      <c r="AJ5204">
        <v>174</v>
      </c>
      <c r="AK5204">
        <v>409</v>
      </c>
      <c r="AL5204">
        <v>161</v>
      </c>
      <c r="AM5204">
        <v>401</v>
      </c>
      <c r="AN5204">
        <v>247</v>
      </c>
      <c r="AO5204">
        <v>433</v>
      </c>
      <c r="AP5204">
        <v>156</v>
      </c>
      <c r="AQ5204">
        <v>378</v>
      </c>
      <c r="AR5204">
        <v>168</v>
      </c>
      <c r="AS5204">
        <v>382</v>
      </c>
      <c r="AT5204">
        <v>188</v>
      </c>
      <c r="AU5204">
        <v>474</v>
      </c>
    </row>
    <row r="5205" spans="1:47" x14ac:dyDescent="0.25">
      <c r="A5205" t="str">
        <f t="shared" si="81"/>
        <v>MurtalArbeitsstättenInsgesamt</v>
      </c>
      <c r="B5205">
        <v>5204</v>
      </c>
      <c r="C5205">
        <v>620</v>
      </c>
      <c r="D5205" t="s">
        <v>249</v>
      </c>
      <c r="E5205" t="s">
        <v>476</v>
      </c>
      <c r="F5205" t="s">
        <v>48</v>
      </c>
      <c r="G5205">
        <v>6580</v>
      </c>
      <c r="H5205">
        <v>6544</v>
      </c>
      <c r="I5205">
        <v>6498</v>
      </c>
    </row>
    <row r="5206" spans="1:47" x14ac:dyDescent="0.25">
      <c r="A5206" t="str">
        <f t="shared" si="81"/>
        <v>MurtalBeschäftigte in den ArbeitsstättenInsgesamt</v>
      </c>
      <c r="B5206">
        <v>5205</v>
      </c>
      <c r="C5206">
        <v>620</v>
      </c>
      <c r="D5206" t="s">
        <v>249</v>
      </c>
      <c r="E5206" t="s">
        <v>477</v>
      </c>
      <c r="F5206" t="s">
        <v>48</v>
      </c>
      <c r="G5206">
        <v>33554</v>
      </c>
      <c r="H5206">
        <v>32188</v>
      </c>
      <c r="I5206">
        <v>32092</v>
      </c>
    </row>
    <row r="5207" spans="1:47" x14ac:dyDescent="0.25">
      <c r="A5207" t="str">
        <f t="shared" si="81"/>
        <v>MurtalGesamteinkommenBruttobezüge Gesamt</v>
      </c>
      <c r="B5207">
        <v>5206</v>
      </c>
      <c r="C5207">
        <v>620</v>
      </c>
      <c r="D5207" t="s">
        <v>249</v>
      </c>
      <c r="E5207" t="s">
        <v>45</v>
      </c>
      <c r="F5207" t="s">
        <v>63</v>
      </c>
      <c r="O5207">
        <v>1366706.03954</v>
      </c>
      <c r="P5207">
        <v>1398082.02357</v>
      </c>
      <c r="Q5207">
        <v>1431077.1880099999</v>
      </c>
      <c r="R5207">
        <v>1462440.0434699999</v>
      </c>
      <c r="S5207">
        <v>1491993.5345399999</v>
      </c>
      <c r="T5207">
        <v>1531568.10626</v>
      </c>
      <c r="U5207">
        <v>1592548.9558600001</v>
      </c>
      <c r="V5207">
        <v>1649355.5029800001</v>
      </c>
      <c r="W5207">
        <v>1654264.8311999999</v>
      </c>
      <c r="X5207">
        <v>1723944.1374600001</v>
      </c>
      <c r="Y5207">
        <v>1826857.8638500001</v>
      </c>
    </row>
    <row r="5208" spans="1:47" x14ac:dyDescent="0.25">
      <c r="A5208" t="str">
        <f t="shared" si="81"/>
        <v>MurtalGesamteinkommenNettobezüge Gesamt</v>
      </c>
      <c r="B5208">
        <v>5207</v>
      </c>
      <c r="C5208">
        <v>620</v>
      </c>
      <c r="D5208" t="s">
        <v>249</v>
      </c>
      <c r="E5208" t="s">
        <v>45</v>
      </c>
      <c r="F5208" t="s">
        <v>64</v>
      </c>
      <c r="O5208">
        <v>1012857.2328</v>
      </c>
      <c r="P5208">
        <v>1031641.84279</v>
      </c>
      <c r="Q5208">
        <v>1051335.9249799999</v>
      </c>
      <c r="R5208">
        <v>1069781.9903800001</v>
      </c>
      <c r="S5208">
        <v>1122504.52984</v>
      </c>
      <c r="T5208">
        <v>1148723.2799199999</v>
      </c>
      <c r="U5208">
        <v>1189249.14937</v>
      </c>
      <c r="V5208">
        <v>1233658.4940800001</v>
      </c>
      <c r="W5208">
        <v>1251219.0375600001</v>
      </c>
      <c r="X5208">
        <v>1296115.45141</v>
      </c>
      <c r="Y5208">
        <v>1377282.57012</v>
      </c>
    </row>
    <row r="5209" spans="1:47" x14ac:dyDescent="0.25">
      <c r="A5209" t="str">
        <f t="shared" si="81"/>
        <v>MurtalGründungsintensitätin % der aktiven Wirtschaftskammermitglieder</v>
      </c>
      <c r="B5209">
        <v>5208</v>
      </c>
      <c r="C5209">
        <v>620</v>
      </c>
      <c r="D5209" t="s">
        <v>249</v>
      </c>
      <c r="E5209" t="s">
        <v>40</v>
      </c>
      <c r="F5209" t="s">
        <v>52</v>
      </c>
      <c r="P5209">
        <v>7.1366019749382703</v>
      </c>
      <c r="Q5209">
        <v>7.5836655726631301</v>
      </c>
      <c r="R5209">
        <v>10.777986509804499</v>
      </c>
      <c r="S5209">
        <v>11.425817595923901</v>
      </c>
      <c r="T5209">
        <v>11.626788476690001</v>
      </c>
      <c r="U5209">
        <v>12.3840619429686</v>
      </c>
      <c r="V5209">
        <v>9.9217311233885805</v>
      </c>
      <c r="W5209">
        <v>9.7972972972973</v>
      </c>
      <c r="X5209">
        <v>8.4401237295625293</v>
      </c>
      <c r="Y5209">
        <v>8.0754882598200606</v>
      </c>
      <c r="Z5209">
        <v>8.6846007201864008</v>
      </c>
      <c r="AA5209">
        <v>8.3245963514363606</v>
      </c>
      <c r="AB5209">
        <v>7.4478850435134598</v>
      </c>
    </row>
    <row r="5210" spans="1:47" x14ac:dyDescent="0.25">
      <c r="A5210" t="str">
        <f t="shared" si="81"/>
        <v>MurtalGründungsintensitätje 1.000 Einwohner</v>
      </c>
      <c r="B5210">
        <v>5209</v>
      </c>
      <c r="C5210">
        <v>620</v>
      </c>
      <c r="D5210" t="s">
        <v>249</v>
      </c>
      <c r="E5210" t="s">
        <v>40</v>
      </c>
      <c r="F5210" t="s">
        <v>53</v>
      </c>
      <c r="P5210">
        <v>3.1271646117132801</v>
      </c>
      <c r="Q5210">
        <v>3.4307303840467598</v>
      </c>
      <c r="R5210">
        <v>4.9846516015511702</v>
      </c>
      <c r="S5210">
        <v>5.7050090733059902</v>
      </c>
      <c r="T5210">
        <v>6.2908689605126398</v>
      </c>
      <c r="U5210">
        <v>7.0359755891972098</v>
      </c>
      <c r="V5210">
        <v>5.9169160649076096</v>
      </c>
      <c r="W5210">
        <v>6.0024009603841497</v>
      </c>
      <c r="X5210">
        <v>5.3052608188433998</v>
      </c>
      <c r="Y5210">
        <v>5.1326396831152898</v>
      </c>
      <c r="Z5210">
        <v>5.74583777117551</v>
      </c>
      <c r="AA5210">
        <v>5.5723208646220801</v>
      </c>
      <c r="AB5210">
        <v>5.1355764265877699</v>
      </c>
    </row>
    <row r="5211" spans="1:47" x14ac:dyDescent="0.25">
      <c r="A5211" t="str">
        <f t="shared" si="81"/>
        <v>MurtalKammermitgliedschaftenAktiv</v>
      </c>
      <c r="B5211">
        <v>5210</v>
      </c>
      <c r="C5211">
        <v>620</v>
      </c>
      <c r="D5211" t="s">
        <v>249</v>
      </c>
      <c r="E5211" t="s">
        <v>39</v>
      </c>
      <c r="F5211" t="s">
        <v>50</v>
      </c>
      <c r="T5211">
        <v>22</v>
      </c>
      <c r="U5211">
        <v>3303</v>
      </c>
      <c r="V5211">
        <v>3392</v>
      </c>
      <c r="W5211">
        <v>3534</v>
      </c>
      <c r="X5211">
        <v>3647</v>
      </c>
      <c r="Y5211">
        <v>3891</v>
      </c>
      <c r="Z5211">
        <v>3946</v>
      </c>
      <c r="AA5211">
        <v>4088</v>
      </c>
      <c r="AB5211">
        <v>4156</v>
      </c>
      <c r="AC5211">
        <v>4292</v>
      </c>
      <c r="AD5211">
        <v>4344</v>
      </c>
      <c r="AE5211">
        <v>4514</v>
      </c>
      <c r="AF5211">
        <v>4440</v>
      </c>
      <c r="AG5211">
        <v>4510</v>
      </c>
      <c r="AH5211">
        <v>4526</v>
      </c>
      <c r="AI5211">
        <v>4588</v>
      </c>
      <c r="AJ5211">
        <v>4557</v>
      </c>
      <c r="AK5211">
        <v>4585</v>
      </c>
      <c r="AL5211">
        <v>4721</v>
      </c>
      <c r="AM5211">
        <v>4839</v>
      </c>
      <c r="AN5211">
        <v>4769</v>
      </c>
      <c r="AO5211">
        <v>4947</v>
      </c>
      <c r="AP5211">
        <v>4941</v>
      </c>
      <c r="AQ5211">
        <v>4972</v>
      </c>
      <c r="AR5211">
        <v>4949</v>
      </c>
    </row>
    <row r="5212" spans="1:47" x14ac:dyDescent="0.25">
      <c r="A5212" t="str">
        <f t="shared" si="81"/>
        <v>MurtalKammermitgliedschaftenInsgesamt</v>
      </c>
      <c r="B5212">
        <v>5211</v>
      </c>
      <c r="C5212">
        <v>620</v>
      </c>
      <c r="D5212" t="s">
        <v>249</v>
      </c>
      <c r="E5212" t="s">
        <v>39</v>
      </c>
      <c r="F5212" t="s">
        <v>48</v>
      </c>
      <c r="T5212">
        <v>26</v>
      </c>
      <c r="U5212">
        <v>3932</v>
      </c>
      <c r="V5212">
        <v>4065</v>
      </c>
      <c r="W5212">
        <v>4228</v>
      </c>
      <c r="X5212">
        <v>4428</v>
      </c>
      <c r="Y5212">
        <v>4644</v>
      </c>
      <c r="Z5212">
        <v>4833</v>
      </c>
      <c r="AA5212">
        <v>5015</v>
      </c>
      <c r="AB5212">
        <v>5160</v>
      </c>
      <c r="AC5212">
        <v>5280</v>
      </c>
      <c r="AD5212">
        <v>5385</v>
      </c>
      <c r="AE5212">
        <v>5631</v>
      </c>
      <c r="AF5212">
        <v>5646</v>
      </c>
      <c r="AG5212">
        <v>5693</v>
      </c>
      <c r="AH5212">
        <v>5760</v>
      </c>
      <c r="AI5212">
        <v>5810</v>
      </c>
      <c r="AJ5212">
        <v>5845</v>
      </c>
      <c r="AK5212">
        <v>5974</v>
      </c>
      <c r="AL5212">
        <v>6110</v>
      </c>
      <c r="AM5212">
        <v>6176</v>
      </c>
      <c r="AN5212">
        <v>5919</v>
      </c>
      <c r="AO5212">
        <v>5894</v>
      </c>
      <c r="AP5212">
        <v>5959</v>
      </c>
      <c r="AQ5212">
        <v>6030</v>
      </c>
      <c r="AR5212">
        <v>5929</v>
      </c>
    </row>
    <row r="5213" spans="1:47" x14ac:dyDescent="0.25">
      <c r="A5213" t="str">
        <f t="shared" si="81"/>
        <v>MurtalKammermitgliedschaftenRuhend</v>
      </c>
      <c r="B5213">
        <v>5212</v>
      </c>
      <c r="C5213">
        <v>620</v>
      </c>
      <c r="D5213" t="s">
        <v>249</v>
      </c>
      <c r="E5213" t="s">
        <v>39</v>
      </c>
      <c r="F5213" t="s">
        <v>51</v>
      </c>
      <c r="T5213">
        <v>4</v>
      </c>
      <c r="U5213">
        <v>629</v>
      </c>
      <c r="V5213">
        <v>673</v>
      </c>
      <c r="W5213">
        <v>694</v>
      </c>
      <c r="X5213">
        <v>781</v>
      </c>
      <c r="Y5213">
        <v>753</v>
      </c>
      <c r="Z5213">
        <v>887</v>
      </c>
      <c r="AA5213">
        <v>927</v>
      </c>
      <c r="AB5213">
        <v>1004</v>
      </c>
      <c r="AC5213">
        <v>988</v>
      </c>
      <c r="AD5213">
        <v>1041</v>
      </c>
      <c r="AE5213">
        <v>1117</v>
      </c>
      <c r="AF5213">
        <v>1206</v>
      </c>
      <c r="AG5213">
        <v>1183</v>
      </c>
      <c r="AH5213">
        <v>1234</v>
      </c>
      <c r="AI5213">
        <v>1222</v>
      </c>
      <c r="AJ5213">
        <v>1288</v>
      </c>
      <c r="AK5213">
        <v>1389</v>
      </c>
      <c r="AL5213">
        <v>1389</v>
      </c>
      <c r="AM5213">
        <v>1337</v>
      </c>
      <c r="AN5213">
        <v>1150</v>
      </c>
      <c r="AO5213">
        <v>947</v>
      </c>
      <c r="AP5213">
        <v>1018</v>
      </c>
      <c r="AQ5213">
        <v>1058</v>
      </c>
      <c r="AR5213">
        <v>980</v>
      </c>
    </row>
    <row r="5214" spans="1:47" x14ac:dyDescent="0.25">
      <c r="A5214" t="str">
        <f t="shared" si="81"/>
        <v>MurtalLehrlinge1. Lehrjahr, männlich</v>
      </c>
      <c r="B5214">
        <v>5213</v>
      </c>
      <c r="C5214">
        <v>620</v>
      </c>
      <c r="D5214" t="s">
        <v>249</v>
      </c>
      <c r="E5214" t="s">
        <v>46</v>
      </c>
      <c r="F5214" t="s">
        <v>65</v>
      </c>
      <c r="Q5214">
        <v>226</v>
      </c>
      <c r="R5214">
        <v>225</v>
      </c>
      <c r="S5214">
        <v>171</v>
      </c>
      <c r="T5214">
        <v>200</v>
      </c>
      <c r="U5214">
        <v>183</v>
      </c>
      <c r="V5214">
        <v>203</v>
      </c>
      <c r="W5214">
        <v>213</v>
      </c>
      <c r="X5214">
        <v>204</v>
      </c>
      <c r="Y5214">
        <v>179</v>
      </c>
      <c r="Z5214">
        <v>186</v>
      </c>
      <c r="AA5214">
        <v>196</v>
      </c>
      <c r="AB5214">
        <v>178</v>
      </c>
    </row>
    <row r="5215" spans="1:47" x14ac:dyDescent="0.25">
      <c r="A5215" t="str">
        <f t="shared" si="81"/>
        <v>MurtalLehrlinge1. Lehrjahr, weiblich</v>
      </c>
      <c r="B5215">
        <v>5214</v>
      </c>
      <c r="C5215">
        <v>620</v>
      </c>
      <c r="D5215" t="s">
        <v>249</v>
      </c>
      <c r="E5215" t="s">
        <v>46</v>
      </c>
      <c r="F5215" t="s">
        <v>66</v>
      </c>
      <c r="Q5215">
        <v>100</v>
      </c>
      <c r="R5215">
        <v>85</v>
      </c>
      <c r="S5215">
        <v>85</v>
      </c>
      <c r="T5215">
        <v>79</v>
      </c>
      <c r="U5215">
        <v>84</v>
      </c>
      <c r="V5215">
        <v>95</v>
      </c>
      <c r="W5215">
        <v>102</v>
      </c>
      <c r="X5215">
        <v>93</v>
      </c>
      <c r="Y5215">
        <v>79</v>
      </c>
      <c r="Z5215">
        <v>101</v>
      </c>
      <c r="AA5215">
        <v>104</v>
      </c>
      <c r="AB5215">
        <v>109</v>
      </c>
    </row>
    <row r="5216" spans="1:47" x14ac:dyDescent="0.25">
      <c r="A5216" t="str">
        <f t="shared" si="81"/>
        <v>MurtalLehrlinge2. Lehrjahr, männlich</v>
      </c>
      <c r="B5216">
        <v>5215</v>
      </c>
      <c r="C5216">
        <v>620</v>
      </c>
      <c r="D5216" t="s">
        <v>249</v>
      </c>
      <c r="E5216" t="s">
        <v>46</v>
      </c>
      <c r="F5216" t="s">
        <v>67</v>
      </c>
      <c r="Q5216">
        <v>262</v>
      </c>
      <c r="R5216">
        <v>220</v>
      </c>
      <c r="S5216">
        <v>221</v>
      </c>
      <c r="T5216">
        <v>167</v>
      </c>
      <c r="U5216">
        <v>190</v>
      </c>
      <c r="V5216">
        <v>188</v>
      </c>
      <c r="W5216">
        <v>194</v>
      </c>
      <c r="X5216">
        <v>212</v>
      </c>
      <c r="Y5216">
        <v>199</v>
      </c>
      <c r="Z5216">
        <v>181</v>
      </c>
      <c r="AA5216">
        <v>179</v>
      </c>
      <c r="AB5216">
        <v>191</v>
      </c>
    </row>
    <row r="5217" spans="1:28" x14ac:dyDescent="0.25">
      <c r="A5217" t="str">
        <f t="shared" si="81"/>
        <v>MurtalLehrlinge2. Lehrjahr, weiblich</v>
      </c>
      <c r="B5217">
        <v>5216</v>
      </c>
      <c r="C5217">
        <v>620</v>
      </c>
      <c r="D5217" t="s">
        <v>249</v>
      </c>
      <c r="E5217" t="s">
        <v>46</v>
      </c>
      <c r="F5217" t="s">
        <v>68</v>
      </c>
      <c r="Q5217">
        <v>111</v>
      </c>
      <c r="R5217">
        <v>100</v>
      </c>
      <c r="S5217">
        <v>92</v>
      </c>
      <c r="T5217">
        <v>87</v>
      </c>
      <c r="U5217">
        <v>81</v>
      </c>
      <c r="V5217">
        <v>88</v>
      </c>
      <c r="W5217">
        <v>101</v>
      </c>
      <c r="X5217">
        <v>101</v>
      </c>
      <c r="Y5217">
        <v>83</v>
      </c>
      <c r="Z5217">
        <v>86</v>
      </c>
      <c r="AA5217">
        <v>95</v>
      </c>
      <c r="AB5217">
        <v>99</v>
      </c>
    </row>
    <row r="5218" spans="1:28" x14ac:dyDescent="0.25">
      <c r="A5218" t="str">
        <f t="shared" si="81"/>
        <v>MurtalLehrlinge3. Lehrjahr, männlich</v>
      </c>
      <c r="B5218">
        <v>5217</v>
      </c>
      <c r="C5218">
        <v>620</v>
      </c>
      <c r="D5218" t="s">
        <v>249</v>
      </c>
      <c r="E5218" t="s">
        <v>46</v>
      </c>
      <c r="F5218" t="s">
        <v>69</v>
      </c>
      <c r="Q5218">
        <v>202</v>
      </c>
      <c r="R5218">
        <v>250</v>
      </c>
      <c r="S5218">
        <v>208</v>
      </c>
      <c r="T5218">
        <v>205</v>
      </c>
      <c r="U5218">
        <v>161</v>
      </c>
      <c r="V5218">
        <v>181</v>
      </c>
      <c r="W5218">
        <v>175</v>
      </c>
      <c r="X5218">
        <v>183</v>
      </c>
      <c r="Y5218">
        <v>197</v>
      </c>
      <c r="Z5218">
        <v>193</v>
      </c>
      <c r="AA5218">
        <v>172</v>
      </c>
      <c r="AB5218">
        <v>168</v>
      </c>
    </row>
    <row r="5219" spans="1:28" x14ac:dyDescent="0.25">
      <c r="A5219" t="str">
        <f t="shared" si="81"/>
        <v>MurtalLehrlinge3. Lehrjahr, weiblich</v>
      </c>
      <c r="B5219">
        <v>5218</v>
      </c>
      <c r="C5219">
        <v>620</v>
      </c>
      <c r="D5219" t="s">
        <v>249</v>
      </c>
      <c r="E5219" t="s">
        <v>46</v>
      </c>
      <c r="F5219" t="s">
        <v>70</v>
      </c>
      <c r="Q5219">
        <v>109</v>
      </c>
      <c r="R5219">
        <v>99</v>
      </c>
      <c r="S5219">
        <v>98</v>
      </c>
      <c r="T5219">
        <v>85</v>
      </c>
      <c r="U5219">
        <v>79</v>
      </c>
      <c r="V5219">
        <v>68</v>
      </c>
      <c r="W5219">
        <v>86</v>
      </c>
      <c r="X5219">
        <v>84</v>
      </c>
      <c r="Y5219">
        <v>94</v>
      </c>
      <c r="Z5219">
        <v>75</v>
      </c>
      <c r="AA5219">
        <v>80</v>
      </c>
      <c r="AB5219">
        <v>86</v>
      </c>
    </row>
    <row r="5220" spans="1:28" x14ac:dyDescent="0.25">
      <c r="A5220" t="str">
        <f t="shared" si="81"/>
        <v>MurtalLehrlinge4. Lehrjahr, männlich</v>
      </c>
      <c r="B5220">
        <v>5219</v>
      </c>
      <c r="C5220">
        <v>620</v>
      </c>
      <c r="D5220" t="s">
        <v>249</v>
      </c>
      <c r="E5220" t="s">
        <v>46</v>
      </c>
      <c r="F5220" t="s">
        <v>71</v>
      </c>
      <c r="Q5220">
        <v>137</v>
      </c>
      <c r="R5220">
        <v>143</v>
      </c>
      <c r="S5220">
        <v>155</v>
      </c>
      <c r="T5220">
        <v>129</v>
      </c>
      <c r="U5220">
        <v>138</v>
      </c>
      <c r="V5220">
        <v>107</v>
      </c>
      <c r="W5220">
        <v>127</v>
      </c>
      <c r="X5220">
        <v>113</v>
      </c>
      <c r="Y5220">
        <v>129</v>
      </c>
      <c r="Z5220">
        <v>137</v>
      </c>
      <c r="AA5220">
        <v>140</v>
      </c>
      <c r="AB5220">
        <v>119</v>
      </c>
    </row>
    <row r="5221" spans="1:28" x14ac:dyDescent="0.25">
      <c r="A5221" t="str">
        <f t="shared" si="81"/>
        <v>MurtalLehrlinge4. Lehrjahr, weiblich</v>
      </c>
      <c r="B5221">
        <v>5220</v>
      </c>
      <c r="C5221">
        <v>620</v>
      </c>
      <c r="D5221" t="s">
        <v>249</v>
      </c>
      <c r="E5221" t="s">
        <v>46</v>
      </c>
      <c r="F5221" t="s">
        <v>72</v>
      </c>
      <c r="Q5221">
        <v>16</v>
      </c>
      <c r="R5221">
        <v>17</v>
      </c>
      <c r="S5221">
        <v>18</v>
      </c>
      <c r="T5221">
        <v>16</v>
      </c>
      <c r="U5221">
        <v>12</v>
      </c>
      <c r="V5221">
        <v>19</v>
      </c>
      <c r="W5221">
        <v>14</v>
      </c>
      <c r="X5221">
        <v>15</v>
      </c>
      <c r="Y5221">
        <v>19</v>
      </c>
      <c r="Z5221">
        <v>21</v>
      </c>
      <c r="AA5221">
        <v>17</v>
      </c>
      <c r="AB5221">
        <v>16</v>
      </c>
    </row>
    <row r="5222" spans="1:28" x14ac:dyDescent="0.25">
      <c r="A5222" t="str">
        <f t="shared" si="81"/>
        <v>MurtalLehrlingeFrauen</v>
      </c>
      <c r="B5222">
        <v>5221</v>
      </c>
      <c r="C5222">
        <v>620</v>
      </c>
      <c r="D5222" t="s">
        <v>249</v>
      </c>
      <c r="E5222" t="s">
        <v>46</v>
      </c>
      <c r="F5222" t="s">
        <v>47</v>
      </c>
      <c r="Q5222">
        <v>336</v>
      </c>
      <c r="R5222">
        <v>301</v>
      </c>
      <c r="S5222">
        <v>293</v>
      </c>
      <c r="T5222">
        <v>267</v>
      </c>
      <c r="U5222">
        <v>256</v>
      </c>
      <c r="V5222">
        <v>270</v>
      </c>
      <c r="W5222">
        <v>303</v>
      </c>
      <c r="X5222">
        <v>293</v>
      </c>
      <c r="Y5222">
        <v>275</v>
      </c>
      <c r="Z5222">
        <v>283</v>
      </c>
      <c r="AA5222">
        <v>296</v>
      </c>
      <c r="AB5222">
        <v>310</v>
      </c>
    </row>
    <row r="5223" spans="1:28" x14ac:dyDescent="0.25">
      <c r="A5223" t="str">
        <f t="shared" si="81"/>
        <v>MurtalLehrlingeInsgesamt</v>
      </c>
      <c r="B5223">
        <v>5222</v>
      </c>
      <c r="C5223">
        <v>620</v>
      </c>
      <c r="D5223" t="s">
        <v>249</v>
      </c>
      <c r="E5223" t="s">
        <v>46</v>
      </c>
      <c r="F5223" t="s">
        <v>48</v>
      </c>
      <c r="Q5223">
        <v>1163</v>
      </c>
      <c r="R5223">
        <v>1139</v>
      </c>
      <c r="S5223">
        <v>1048</v>
      </c>
      <c r="T5223">
        <v>968</v>
      </c>
      <c r="U5223">
        <v>928</v>
      </c>
      <c r="V5223">
        <v>949</v>
      </c>
      <c r="W5223">
        <v>1012</v>
      </c>
      <c r="X5223">
        <v>1005</v>
      </c>
      <c r="Y5223">
        <v>979</v>
      </c>
      <c r="Z5223">
        <v>980</v>
      </c>
      <c r="AA5223">
        <v>983</v>
      </c>
      <c r="AB5223">
        <v>966</v>
      </c>
    </row>
    <row r="5224" spans="1:28" x14ac:dyDescent="0.25">
      <c r="A5224" t="str">
        <f t="shared" si="81"/>
        <v>MurtalLehrlingeMänner</v>
      </c>
      <c r="B5224">
        <v>5223</v>
      </c>
      <c r="C5224">
        <v>620</v>
      </c>
      <c r="D5224" t="s">
        <v>249</v>
      </c>
      <c r="E5224" t="s">
        <v>46</v>
      </c>
      <c r="F5224" t="s">
        <v>49</v>
      </c>
      <c r="Q5224">
        <v>827</v>
      </c>
      <c r="R5224">
        <v>838</v>
      </c>
      <c r="S5224">
        <v>755</v>
      </c>
      <c r="T5224">
        <v>701</v>
      </c>
      <c r="U5224">
        <v>672</v>
      </c>
      <c r="V5224">
        <v>679</v>
      </c>
      <c r="W5224">
        <v>709</v>
      </c>
      <c r="X5224">
        <v>712</v>
      </c>
      <c r="Y5224">
        <v>704</v>
      </c>
      <c r="Z5224">
        <v>697</v>
      </c>
      <c r="AA5224">
        <v>687</v>
      </c>
      <c r="AB5224">
        <v>656</v>
      </c>
    </row>
    <row r="5225" spans="1:28" x14ac:dyDescent="0.25">
      <c r="A5225" t="str">
        <f t="shared" si="81"/>
        <v>MurtalNeugründungenInsgesamt</v>
      </c>
      <c r="B5225">
        <v>5224</v>
      </c>
      <c r="C5225">
        <v>620</v>
      </c>
      <c r="D5225" t="s">
        <v>249</v>
      </c>
      <c r="E5225" t="s">
        <v>41</v>
      </c>
      <c r="F5225" t="s">
        <v>48</v>
      </c>
      <c r="P5225">
        <v>231.654100106496</v>
      </c>
      <c r="Q5225">
        <v>252.536063569682</v>
      </c>
      <c r="R5225">
        <v>365.58930241256797</v>
      </c>
      <c r="S5225">
        <v>416.69956772334302</v>
      </c>
      <c r="T5225">
        <v>458.79307329018701</v>
      </c>
      <c r="U5225">
        <v>514.68161434977605</v>
      </c>
      <c r="V5225">
        <v>431</v>
      </c>
      <c r="W5225">
        <v>435</v>
      </c>
      <c r="X5225">
        <v>382</v>
      </c>
      <c r="Y5225">
        <v>368</v>
      </c>
      <c r="Z5225">
        <v>410</v>
      </c>
      <c r="AA5225">
        <v>397</v>
      </c>
      <c r="AB5225">
        <v>368</v>
      </c>
    </row>
    <row r="5226" spans="1:28" x14ac:dyDescent="0.25">
      <c r="A5226" t="str">
        <f t="shared" si="81"/>
        <v>MurtalPendler (Auspendler/-innen)Insgesamt</v>
      </c>
      <c r="B5226">
        <v>5225</v>
      </c>
      <c r="C5226">
        <v>620</v>
      </c>
      <c r="D5226" t="s">
        <v>249</v>
      </c>
      <c r="E5226" t="s">
        <v>459</v>
      </c>
      <c r="F5226" t="s">
        <v>48</v>
      </c>
      <c r="G5226">
        <v>20530</v>
      </c>
      <c r="H5226">
        <v>21061</v>
      </c>
      <c r="I5226">
        <v>20982</v>
      </c>
      <c r="J5226">
        <v>21240</v>
      </c>
      <c r="K5226">
        <v>20777</v>
      </c>
      <c r="L5226">
        <v>21118</v>
      </c>
      <c r="M5226">
        <v>21105</v>
      </c>
      <c r="N5226">
        <v>21309</v>
      </c>
      <c r="O5226">
        <v>21722</v>
      </c>
      <c r="P5226">
        <v>22009</v>
      </c>
      <c r="Q5226">
        <v>21913</v>
      </c>
      <c r="R5226">
        <v>21510</v>
      </c>
      <c r="S5226">
        <v>22026</v>
      </c>
    </row>
    <row r="5227" spans="1:28" x14ac:dyDescent="0.25">
      <c r="A5227" t="str">
        <f t="shared" si="81"/>
        <v>MurtalPendler ins AuslandInsgesamt</v>
      </c>
      <c r="B5227">
        <v>5226</v>
      </c>
      <c r="C5227">
        <v>620</v>
      </c>
      <c r="D5227" t="s">
        <v>249</v>
      </c>
      <c r="E5227" t="s">
        <v>304</v>
      </c>
      <c r="F5227" t="s">
        <v>48</v>
      </c>
      <c r="G5227">
        <v>15</v>
      </c>
      <c r="H5227">
        <v>55</v>
      </c>
      <c r="I5227">
        <v>83</v>
      </c>
      <c r="J5227">
        <v>48</v>
      </c>
      <c r="K5227">
        <v>33</v>
      </c>
      <c r="L5227">
        <v>181</v>
      </c>
      <c r="M5227">
        <v>223</v>
      </c>
      <c r="N5227">
        <v>191</v>
      </c>
      <c r="O5227">
        <v>167</v>
      </c>
      <c r="P5227">
        <v>150</v>
      </c>
      <c r="Q5227">
        <v>151</v>
      </c>
      <c r="R5227">
        <v>40</v>
      </c>
      <c r="S5227">
        <v>121</v>
      </c>
    </row>
    <row r="5228" spans="1:28" x14ac:dyDescent="0.25">
      <c r="A5228" t="str">
        <f t="shared" si="81"/>
        <v>MurtalPendler zw. BundesländernInsgesamt</v>
      </c>
      <c r="B5228">
        <v>5227</v>
      </c>
      <c r="C5228">
        <v>620</v>
      </c>
      <c r="D5228" t="s">
        <v>249</v>
      </c>
      <c r="E5228" t="s">
        <v>433</v>
      </c>
      <c r="F5228" t="s">
        <v>48</v>
      </c>
      <c r="G5228">
        <v>2375</v>
      </c>
      <c r="H5228">
        <v>2463</v>
      </c>
      <c r="I5228">
        <v>2598</v>
      </c>
      <c r="J5228">
        <v>2456</v>
      </c>
      <c r="K5228">
        <v>2302</v>
      </c>
      <c r="L5228">
        <v>2397</v>
      </c>
      <c r="M5228">
        <v>2208</v>
      </c>
      <c r="N5228">
        <v>2527</v>
      </c>
      <c r="O5228">
        <v>2453</v>
      </c>
      <c r="P5228">
        <v>2376</v>
      </c>
      <c r="Q5228">
        <v>1998</v>
      </c>
      <c r="R5228">
        <v>1967</v>
      </c>
      <c r="S5228">
        <v>2085</v>
      </c>
    </row>
    <row r="5229" spans="1:28" x14ac:dyDescent="0.25">
      <c r="A5229" t="str">
        <f t="shared" si="81"/>
        <v>MurtalPendler zw. Gemeinden eines Pol. BezirkesInsgesamt</v>
      </c>
      <c r="B5229">
        <v>5228</v>
      </c>
      <c r="C5229">
        <v>620</v>
      </c>
      <c r="D5229" t="s">
        <v>249</v>
      </c>
      <c r="E5229" t="s">
        <v>305</v>
      </c>
      <c r="F5229" t="s">
        <v>48</v>
      </c>
      <c r="G5229">
        <v>14372</v>
      </c>
      <c r="H5229">
        <v>12704</v>
      </c>
      <c r="I5229">
        <v>13392</v>
      </c>
      <c r="J5229">
        <v>13423</v>
      </c>
      <c r="K5229">
        <v>13638</v>
      </c>
      <c r="L5229">
        <v>13829</v>
      </c>
      <c r="M5229">
        <v>13911</v>
      </c>
      <c r="N5229">
        <v>13901</v>
      </c>
      <c r="O5229">
        <v>14128</v>
      </c>
      <c r="P5229">
        <v>14347</v>
      </c>
      <c r="Q5229">
        <v>14349</v>
      </c>
      <c r="R5229">
        <v>14087</v>
      </c>
      <c r="S5229">
        <v>14236</v>
      </c>
    </row>
    <row r="5230" spans="1:28" x14ac:dyDescent="0.25">
      <c r="A5230" t="str">
        <f t="shared" si="81"/>
        <v>MurtalPendler zw. Pol. Bez. des BundeslandesInsgesamt</v>
      </c>
      <c r="B5230">
        <v>5229</v>
      </c>
      <c r="C5230">
        <v>620</v>
      </c>
      <c r="D5230" t="s">
        <v>249</v>
      </c>
      <c r="E5230" t="s">
        <v>306</v>
      </c>
      <c r="F5230" t="s">
        <v>48</v>
      </c>
      <c r="G5230">
        <v>3768</v>
      </c>
      <c r="H5230">
        <v>5839</v>
      </c>
      <c r="I5230">
        <v>4909</v>
      </c>
      <c r="J5230">
        <v>5313</v>
      </c>
      <c r="K5230">
        <v>4804</v>
      </c>
      <c r="L5230">
        <v>4711</v>
      </c>
      <c r="M5230">
        <v>4763</v>
      </c>
      <c r="N5230">
        <v>4690</v>
      </c>
      <c r="O5230">
        <v>4974</v>
      </c>
      <c r="P5230">
        <v>5136</v>
      </c>
      <c r="Q5230">
        <v>5415</v>
      </c>
      <c r="R5230">
        <v>5416</v>
      </c>
      <c r="S5230">
        <v>5584</v>
      </c>
    </row>
    <row r="5231" spans="1:28" x14ac:dyDescent="0.25">
      <c r="A5231" t="str">
        <f t="shared" si="81"/>
        <v>MurtalPensionisteneinkommenBrutto_Schnitt</v>
      </c>
      <c r="B5231">
        <v>5230</v>
      </c>
      <c r="C5231">
        <v>620</v>
      </c>
      <c r="D5231" t="s">
        <v>249</v>
      </c>
      <c r="E5231" t="s">
        <v>44</v>
      </c>
      <c r="F5231" t="s">
        <v>54</v>
      </c>
      <c r="O5231">
        <v>19250.712708314299</v>
      </c>
      <c r="P5231">
        <v>19743.240026770702</v>
      </c>
      <c r="Q5231">
        <v>20239.194286035901</v>
      </c>
      <c r="R5231">
        <v>20626.2676530797</v>
      </c>
      <c r="S5231">
        <v>21049.794652957498</v>
      </c>
      <c r="T5231">
        <v>21365.725162969698</v>
      </c>
      <c r="U5231">
        <v>21956.999854130001</v>
      </c>
      <c r="V5231">
        <v>22772.195959659301</v>
      </c>
      <c r="W5231">
        <v>24423.650782815599</v>
      </c>
      <c r="X5231">
        <v>25142.241964188601</v>
      </c>
      <c r="Y5231">
        <v>25822.2062680237</v>
      </c>
    </row>
    <row r="5232" spans="1:28" x14ac:dyDescent="0.25">
      <c r="A5232" t="str">
        <f t="shared" si="81"/>
        <v>MurtalPensionisteneinkommenBruttobezüge 1000 EUR</v>
      </c>
      <c r="B5232">
        <v>5231</v>
      </c>
      <c r="C5232">
        <v>620</v>
      </c>
      <c r="D5232" t="s">
        <v>249</v>
      </c>
      <c r="E5232" t="s">
        <v>44</v>
      </c>
      <c r="F5232" t="s">
        <v>55</v>
      </c>
      <c r="O5232">
        <v>420936.08408</v>
      </c>
      <c r="P5232">
        <v>435121.26695000002</v>
      </c>
      <c r="Q5232">
        <v>449451.78750999999</v>
      </c>
      <c r="R5232">
        <v>455427.98978</v>
      </c>
      <c r="S5232">
        <v>463705.92641000001</v>
      </c>
      <c r="T5232">
        <v>471968.86885000003</v>
      </c>
      <c r="U5232">
        <v>486193.84776999999</v>
      </c>
      <c r="V5232">
        <v>508047.69186000002</v>
      </c>
      <c r="W5232">
        <v>533827.73516000004</v>
      </c>
      <c r="X5232">
        <v>554637.85773000005</v>
      </c>
      <c r="Y5232">
        <v>578443.24260999996</v>
      </c>
    </row>
    <row r="5233" spans="1:47" x14ac:dyDescent="0.25">
      <c r="A5233" t="str">
        <f t="shared" si="81"/>
        <v>MurtalPensionisteneinkommenBruttobezüge Fälle</v>
      </c>
      <c r="B5233">
        <v>5232</v>
      </c>
      <c r="C5233">
        <v>620</v>
      </c>
      <c r="D5233" t="s">
        <v>249</v>
      </c>
      <c r="E5233" t="s">
        <v>44</v>
      </c>
      <c r="F5233" t="s">
        <v>56</v>
      </c>
      <c r="O5233">
        <v>21866</v>
      </c>
      <c r="P5233">
        <v>22039</v>
      </c>
      <c r="Q5233">
        <v>22207</v>
      </c>
      <c r="R5233">
        <v>22080</v>
      </c>
      <c r="S5233">
        <v>22029</v>
      </c>
      <c r="T5233">
        <v>22090</v>
      </c>
      <c r="U5233">
        <v>22143</v>
      </c>
      <c r="V5233">
        <v>22310</v>
      </c>
      <c r="W5233">
        <v>21857</v>
      </c>
      <c r="X5233">
        <v>22060</v>
      </c>
      <c r="Y5233">
        <v>22401</v>
      </c>
    </row>
    <row r="5234" spans="1:47" x14ac:dyDescent="0.25">
      <c r="A5234" t="str">
        <f t="shared" si="81"/>
        <v>MurtalPensionisteneinkommenLohnsteuer 1000 EUR</v>
      </c>
      <c r="B5234">
        <v>5233</v>
      </c>
      <c r="C5234">
        <v>620</v>
      </c>
      <c r="D5234" t="s">
        <v>249</v>
      </c>
      <c r="E5234" t="s">
        <v>44</v>
      </c>
      <c r="F5234" t="s">
        <v>57</v>
      </c>
      <c r="O5234">
        <v>47650.905039999998</v>
      </c>
      <c r="P5234">
        <v>50588.931020000004</v>
      </c>
      <c r="Q5234">
        <v>54113.601569999999</v>
      </c>
      <c r="R5234">
        <v>56756.187870000002</v>
      </c>
      <c r="S5234">
        <v>47795.901259999999</v>
      </c>
      <c r="T5234">
        <v>49729.610520000002</v>
      </c>
      <c r="U5234">
        <v>53220.065479999997</v>
      </c>
      <c r="V5234">
        <v>58239.187089999999</v>
      </c>
      <c r="W5234">
        <v>57636.24439</v>
      </c>
      <c r="X5234">
        <v>62310.778939999997</v>
      </c>
      <c r="Y5234">
        <v>63288.924809999997</v>
      </c>
    </row>
    <row r="5235" spans="1:47" x14ac:dyDescent="0.25">
      <c r="A5235" t="str">
        <f t="shared" si="81"/>
        <v>MurtalPensionisteneinkommenLohnsteuer Fälle</v>
      </c>
      <c r="B5235">
        <v>5234</v>
      </c>
      <c r="C5235">
        <v>620</v>
      </c>
      <c r="D5235" t="s">
        <v>249</v>
      </c>
      <c r="E5235" t="s">
        <v>44</v>
      </c>
      <c r="F5235" t="s">
        <v>58</v>
      </c>
      <c r="O5235">
        <v>12993</v>
      </c>
      <c r="P5235">
        <v>13331</v>
      </c>
      <c r="Q5235">
        <v>13796</v>
      </c>
      <c r="R5235">
        <v>13975</v>
      </c>
      <c r="S5235">
        <v>14110</v>
      </c>
      <c r="T5235">
        <v>14253</v>
      </c>
      <c r="U5235">
        <v>14580</v>
      </c>
      <c r="V5235">
        <v>15154</v>
      </c>
      <c r="W5235">
        <v>16182</v>
      </c>
      <c r="X5235">
        <v>16653</v>
      </c>
      <c r="Y5235">
        <v>17259</v>
      </c>
    </row>
    <row r="5236" spans="1:47" x14ac:dyDescent="0.25">
      <c r="A5236" t="str">
        <f t="shared" si="81"/>
        <v>MurtalPensionisteneinkommenNetto_Schnitt</v>
      </c>
      <c r="B5236">
        <v>5235</v>
      </c>
      <c r="C5236">
        <v>620</v>
      </c>
      <c r="D5236" t="s">
        <v>249</v>
      </c>
      <c r="E5236" t="s">
        <v>44</v>
      </c>
      <c r="F5236" t="s">
        <v>59</v>
      </c>
      <c r="O5236">
        <v>15944.4105172414</v>
      </c>
      <c r="P5236">
        <v>16293.304929897</v>
      </c>
      <c r="Q5236">
        <v>16625.006110685801</v>
      </c>
      <c r="R5236">
        <v>16860.114317481901</v>
      </c>
      <c r="S5236">
        <v>17661.485980752601</v>
      </c>
      <c r="T5236">
        <v>17885.866971932999</v>
      </c>
      <c r="U5236">
        <v>18298.385757124099</v>
      </c>
      <c r="V5236">
        <v>18868.689089197698</v>
      </c>
      <c r="W5236">
        <v>20414.650746214</v>
      </c>
      <c r="X5236">
        <v>20911.8771065277</v>
      </c>
      <c r="Y5236">
        <v>21561.781176733199</v>
      </c>
    </row>
    <row r="5237" spans="1:47" x14ac:dyDescent="0.25">
      <c r="A5237" t="str">
        <f t="shared" si="81"/>
        <v>MurtalPensionisteneinkommenNettobezüge 1000 EUR</v>
      </c>
      <c r="B5237">
        <v>5236</v>
      </c>
      <c r="C5237">
        <v>620</v>
      </c>
      <c r="D5237" t="s">
        <v>249</v>
      </c>
      <c r="E5237" t="s">
        <v>44</v>
      </c>
      <c r="F5237" t="s">
        <v>60</v>
      </c>
      <c r="O5237">
        <v>348640.48037</v>
      </c>
      <c r="P5237">
        <v>359088.14734999998</v>
      </c>
      <c r="Q5237">
        <v>369191.51069999998</v>
      </c>
      <c r="R5237">
        <v>372271.32413000002</v>
      </c>
      <c r="S5237">
        <v>389064.87466999999</v>
      </c>
      <c r="T5237">
        <v>395098.80141000001</v>
      </c>
      <c r="U5237">
        <v>405181.15581999999</v>
      </c>
      <c r="V5237">
        <v>420960.45357999997</v>
      </c>
      <c r="W5237">
        <v>446203.02136000001</v>
      </c>
      <c r="X5237">
        <v>461316.00897000002</v>
      </c>
      <c r="Y5237">
        <v>483005.46013999998</v>
      </c>
    </row>
    <row r="5238" spans="1:47" x14ac:dyDescent="0.25">
      <c r="A5238" t="str">
        <f t="shared" si="81"/>
        <v>MurtalPensionisteneinkommenSV-Beiträge 1000 EUR</v>
      </c>
      <c r="B5238">
        <v>5237</v>
      </c>
      <c r="C5238">
        <v>620</v>
      </c>
      <c r="D5238" t="s">
        <v>249</v>
      </c>
      <c r="E5238" t="s">
        <v>44</v>
      </c>
      <c r="F5238" t="s">
        <v>61</v>
      </c>
      <c r="O5238">
        <v>24644.698670000002</v>
      </c>
      <c r="P5238">
        <v>25444.188579999998</v>
      </c>
      <c r="Q5238">
        <v>26146.67524</v>
      </c>
      <c r="R5238">
        <v>26400.477780000001</v>
      </c>
      <c r="S5238">
        <v>26845.15048</v>
      </c>
      <c r="T5238">
        <v>27140.456920000001</v>
      </c>
      <c r="U5238">
        <v>27792.626469999999</v>
      </c>
      <c r="V5238">
        <v>28848.051189999998</v>
      </c>
      <c r="W5238">
        <v>29988.469410000002</v>
      </c>
      <c r="X5238">
        <v>31011.069820000001</v>
      </c>
      <c r="Y5238">
        <v>32148.857660000001</v>
      </c>
    </row>
    <row r="5239" spans="1:47" x14ac:dyDescent="0.25">
      <c r="A5239" t="str">
        <f t="shared" si="81"/>
        <v>MurtalPensionisteneinkommenSV-Beiträge Fälle</v>
      </c>
      <c r="B5239">
        <v>5238</v>
      </c>
      <c r="C5239">
        <v>620</v>
      </c>
      <c r="D5239" t="s">
        <v>249</v>
      </c>
      <c r="E5239" t="s">
        <v>44</v>
      </c>
      <c r="F5239" t="s">
        <v>62</v>
      </c>
      <c r="O5239">
        <v>20671</v>
      </c>
      <c r="P5239">
        <v>20812</v>
      </c>
      <c r="Q5239">
        <v>20948</v>
      </c>
      <c r="R5239">
        <v>20780</v>
      </c>
      <c r="S5239">
        <v>20704</v>
      </c>
      <c r="T5239">
        <v>20759</v>
      </c>
      <c r="U5239">
        <v>20858</v>
      </c>
      <c r="V5239">
        <v>21041</v>
      </c>
      <c r="W5239">
        <v>21184</v>
      </c>
      <c r="X5239">
        <v>21417</v>
      </c>
      <c r="Y5239">
        <v>21728</v>
      </c>
    </row>
    <row r="5240" spans="1:47" x14ac:dyDescent="0.25">
      <c r="A5240" t="str">
        <f t="shared" si="81"/>
        <v>MurtalUnselbstständig BeschäftigteFrauen</v>
      </c>
      <c r="B5240">
        <v>5239</v>
      </c>
      <c r="C5240">
        <v>620</v>
      </c>
      <c r="D5240" t="s">
        <v>249</v>
      </c>
      <c r="E5240" t="s">
        <v>38</v>
      </c>
      <c r="F5240" t="s">
        <v>47</v>
      </c>
      <c r="X5240">
        <v>12519</v>
      </c>
      <c r="Y5240">
        <v>12162</v>
      </c>
      <c r="Z5240">
        <v>12523</v>
      </c>
      <c r="AA5240">
        <v>12102</v>
      </c>
      <c r="AB5240">
        <v>12600</v>
      </c>
      <c r="AC5240">
        <v>12175</v>
      </c>
      <c r="AD5240">
        <v>12649</v>
      </c>
      <c r="AE5240">
        <v>12211</v>
      </c>
      <c r="AF5240">
        <v>12542</v>
      </c>
      <c r="AG5240">
        <v>12283</v>
      </c>
      <c r="AH5240">
        <v>12686</v>
      </c>
      <c r="AI5240">
        <v>12468</v>
      </c>
      <c r="AJ5240">
        <v>12857</v>
      </c>
      <c r="AK5240">
        <v>12524</v>
      </c>
      <c r="AL5240">
        <v>12832</v>
      </c>
      <c r="AM5240">
        <v>12452</v>
      </c>
      <c r="AN5240">
        <v>12437</v>
      </c>
      <c r="AO5240">
        <v>12166</v>
      </c>
      <c r="AP5240">
        <v>12639</v>
      </c>
      <c r="AQ5240">
        <v>12431</v>
      </c>
      <c r="AR5240">
        <v>12775</v>
      </c>
      <c r="AS5240">
        <v>12549</v>
      </c>
      <c r="AT5240">
        <v>12857</v>
      </c>
      <c r="AU5240">
        <v>12651</v>
      </c>
    </row>
    <row r="5241" spans="1:47" x14ac:dyDescent="0.25">
      <c r="A5241" t="str">
        <f t="shared" si="81"/>
        <v>MurtalUnselbstständig BeschäftigteInsgesamt</v>
      </c>
      <c r="B5241">
        <v>5240</v>
      </c>
      <c r="C5241">
        <v>620</v>
      </c>
      <c r="D5241" t="s">
        <v>249</v>
      </c>
      <c r="E5241" t="s">
        <v>38</v>
      </c>
      <c r="F5241" t="s">
        <v>48</v>
      </c>
      <c r="X5241">
        <v>28516</v>
      </c>
      <c r="Y5241">
        <v>26899</v>
      </c>
      <c r="Z5241">
        <v>28371</v>
      </c>
      <c r="AA5241">
        <v>26764</v>
      </c>
      <c r="AB5241">
        <v>28329</v>
      </c>
      <c r="AC5241">
        <v>26736</v>
      </c>
      <c r="AD5241">
        <v>28391</v>
      </c>
      <c r="AE5241">
        <v>26789</v>
      </c>
      <c r="AF5241">
        <v>28215</v>
      </c>
      <c r="AG5241">
        <v>27024</v>
      </c>
      <c r="AH5241">
        <v>28594</v>
      </c>
      <c r="AI5241">
        <v>27393</v>
      </c>
      <c r="AJ5241">
        <v>28908</v>
      </c>
      <c r="AK5241">
        <v>27505</v>
      </c>
      <c r="AL5241">
        <v>28760</v>
      </c>
      <c r="AM5241">
        <v>27417</v>
      </c>
      <c r="AN5241">
        <v>27964</v>
      </c>
      <c r="AO5241">
        <v>26767</v>
      </c>
      <c r="AP5241">
        <v>28177</v>
      </c>
      <c r="AQ5241">
        <v>27236</v>
      </c>
      <c r="AR5241">
        <v>28512</v>
      </c>
      <c r="AS5241">
        <v>27468</v>
      </c>
      <c r="AT5241">
        <v>28556</v>
      </c>
      <c r="AU5241">
        <v>27325</v>
      </c>
    </row>
    <row r="5242" spans="1:47" x14ac:dyDescent="0.25">
      <c r="A5242" t="str">
        <f t="shared" si="81"/>
        <v>MurtalUnselbstständig BeschäftigteMänner</v>
      </c>
      <c r="B5242">
        <v>5241</v>
      </c>
      <c r="C5242">
        <v>620</v>
      </c>
      <c r="D5242" t="s">
        <v>249</v>
      </c>
      <c r="E5242" t="s">
        <v>38</v>
      </c>
      <c r="F5242" t="s">
        <v>49</v>
      </c>
      <c r="X5242">
        <v>15997</v>
      </c>
      <c r="Y5242">
        <v>14737</v>
      </c>
      <c r="Z5242">
        <v>15848</v>
      </c>
      <c r="AA5242">
        <v>14662</v>
      </c>
      <c r="AB5242">
        <v>15729</v>
      </c>
      <c r="AC5242">
        <v>14561</v>
      </c>
      <c r="AD5242">
        <v>15742</v>
      </c>
      <c r="AE5242">
        <v>14578</v>
      </c>
      <c r="AF5242">
        <v>15673</v>
      </c>
      <c r="AG5242">
        <v>14741</v>
      </c>
      <c r="AH5242">
        <v>15908</v>
      </c>
      <c r="AI5242">
        <v>14925</v>
      </c>
      <c r="AJ5242">
        <v>16051</v>
      </c>
      <c r="AK5242">
        <v>14981</v>
      </c>
      <c r="AL5242">
        <v>15928</v>
      </c>
      <c r="AM5242">
        <v>14965</v>
      </c>
      <c r="AN5242">
        <v>15527</v>
      </c>
      <c r="AO5242">
        <v>14601</v>
      </c>
      <c r="AP5242">
        <v>15538</v>
      </c>
      <c r="AQ5242">
        <v>14805</v>
      </c>
      <c r="AR5242">
        <v>15737</v>
      </c>
      <c r="AS5242">
        <v>14919</v>
      </c>
      <c r="AT5242">
        <v>15699</v>
      </c>
      <c r="AU5242">
        <v>14674</v>
      </c>
    </row>
    <row r="5243" spans="1:47" x14ac:dyDescent="0.25">
      <c r="A5243" t="str">
        <f t="shared" si="81"/>
        <v>MurtalUnselbstständig Beschäftigte GW mgfInsgesamt</v>
      </c>
      <c r="B5243">
        <v>5242</v>
      </c>
      <c r="C5243">
        <v>620</v>
      </c>
      <c r="D5243" t="s">
        <v>249</v>
      </c>
      <c r="E5243" t="s">
        <v>450</v>
      </c>
      <c r="F5243" t="s">
        <v>48</v>
      </c>
      <c r="G5243">
        <v>19761.321033587999</v>
      </c>
      <c r="H5243">
        <v>18668.917847457</v>
      </c>
      <c r="I5243">
        <v>19682.894633609001</v>
      </c>
      <c r="J5243">
        <v>18618.625375279</v>
      </c>
      <c r="K5243">
        <v>19639.590170358999</v>
      </c>
      <c r="L5243">
        <v>18124.139481578</v>
      </c>
      <c r="M5243">
        <v>18569.439316995999</v>
      </c>
      <c r="N5243">
        <v>17553.631681323001</v>
      </c>
      <c r="O5243">
        <v>19203.961045807999</v>
      </c>
      <c r="P5243">
        <v>18132.418776417999</v>
      </c>
      <c r="Q5243">
        <v>19236.821100337998</v>
      </c>
      <c r="R5243">
        <v>18440.068609545</v>
      </c>
      <c r="S5243">
        <v>19518.380193434001</v>
      </c>
      <c r="T5243">
        <v>18330.942206824999</v>
      </c>
    </row>
    <row r="5244" spans="1:47" x14ac:dyDescent="0.25">
      <c r="A5244" t="str">
        <f t="shared" si="81"/>
        <v>MurtalUnselbstständig Beschäftigte GW ogfInsgesamt</v>
      </c>
      <c r="B5244">
        <v>5243</v>
      </c>
      <c r="C5244">
        <v>620</v>
      </c>
      <c r="D5244" t="s">
        <v>249</v>
      </c>
      <c r="E5244" t="s">
        <v>449</v>
      </c>
      <c r="F5244" t="s">
        <v>48</v>
      </c>
      <c r="G5244">
        <v>18146.169050418001</v>
      </c>
      <c r="H5244">
        <v>17084.371838480001</v>
      </c>
      <c r="I5244">
        <v>18126.738916455</v>
      </c>
      <c r="J5244">
        <v>17090.495026781002</v>
      </c>
      <c r="K5244">
        <v>18040.663548664001</v>
      </c>
      <c r="L5244">
        <v>16627.058484410001</v>
      </c>
      <c r="M5244">
        <v>17143.449931202998</v>
      </c>
      <c r="N5244">
        <v>16255.667052471999</v>
      </c>
      <c r="O5244">
        <v>17744.949806582001</v>
      </c>
      <c r="P5244">
        <v>16761.273713930001</v>
      </c>
      <c r="Q5244">
        <v>17816.324804135998</v>
      </c>
      <c r="R5244">
        <v>17043.426843544999</v>
      </c>
      <c r="S5244">
        <v>18104.550598902999</v>
      </c>
      <c r="T5244">
        <v>16897.866116223999</v>
      </c>
    </row>
    <row r="5245" spans="1:47" x14ac:dyDescent="0.25">
      <c r="A5245" t="str">
        <f t="shared" si="81"/>
        <v>MurtalUnternehmenInsgesamt</v>
      </c>
      <c r="B5245">
        <v>5244</v>
      </c>
      <c r="C5245">
        <v>620</v>
      </c>
      <c r="D5245" t="s">
        <v>249</v>
      </c>
      <c r="E5245" t="s">
        <v>475</v>
      </c>
      <c r="F5245" t="s">
        <v>48</v>
      </c>
      <c r="G5245">
        <v>5787</v>
      </c>
      <c r="H5245">
        <v>5771</v>
      </c>
      <c r="I5245">
        <v>5743</v>
      </c>
    </row>
    <row r="5246" spans="1:47" x14ac:dyDescent="0.25">
      <c r="A5246" t="str">
        <f t="shared" si="81"/>
        <v>MurtalWohnbevölkerungInsgesamt</v>
      </c>
      <c r="B5246">
        <v>5245</v>
      </c>
      <c r="C5246">
        <v>620</v>
      </c>
      <c r="D5246" t="s">
        <v>249</v>
      </c>
      <c r="E5246" t="s">
        <v>42</v>
      </c>
      <c r="F5246" t="s">
        <v>48</v>
      </c>
      <c r="Q5246">
        <v>73610</v>
      </c>
      <c r="R5246">
        <v>73343</v>
      </c>
      <c r="S5246">
        <v>73041</v>
      </c>
      <c r="T5246">
        <v>72930</v>
      </c>
      <c r="U5246">
        <v>73150</v>
      </c>
      <c r="V5246">
        <v>72842</v>
      </c>
      <c r="W5246">
        <v>72471</v>
      </c>
      <c r="X5246">
        <v>72004</v>
      </c>
      <c r="Y5246">
        <v>71698</v>
      </c>
      <c r="Z5246">
        <v>71356</v>
      </c>
      <c r="AA5246">
        <v>71245</v>
      </c>
      <c r="AB5246">
        <v>71657</v>
      </c>
    </row>
    <row r="5247" spans="1:47" x14ac:dyDescent="0.25">
      <c r="A5247" t="str">
        <f t="shared" si="81"/>
        <v>Bruck-MürzzuschlagArbeitnehmereinkommenBrutto_Schnitt</v>
      </c>
      <c r="B5247">
        <v>5246</v>
      </c>
      <c r="C5247">
        <v>621</v>
      </c>
      <c r="D5247" t="s">
        <v>250</v>
      </c>
      <c r="E5247" t="s">
        <v>43</v>
      </c>
      <c r="F5247" t="s">
        <v>54</v>
      </c>
      <c r="O5247">
        <v>29559.743770225799</v>
      </c>
      <c r="P5247">
        <v>30296.977873006101</v>
      </c>
      <c r="Q5247">
        <v>30857.0528377753</v>
      </c>
      <c r="R5247">
        <v>31564.125190854898</v>
      </c>
      <c r="S5247">
        <v>31918.730140639502</v>
      </c>
      <c r="T5247">
        <v>32976.0739485671</v>
      </c>
      <c r="U5247">
        <v>34341.4565333746</v>
      </c>
      <c r="V5247">
        <v>35022.163780396797</v>
      </c>
      <c r="W5247">
        <v>35179.809989984496</v>
      </c>
      <c r="X5247">
        <v>36235.614861117399</v>
      </c>
      <c r="Y5247">
        <v>38500.423903359799</v>
      </c>
    </row>
    <row r="5248" spans="1:47" x14ac:dyDescent="0.25">
      <c r="A5248" t="str">
        <f t="shared" si="81"/>
        <v>Bruck-MürzzuschlagArbeitnehmereinkommenBruttobezüge 1000 EUR</v>
      </c>
      <c r="B5248">
        <v>5247</v>
      </c>
      <c r="C5248">
        <v>621</v>
      </c>
      <c r="D5248" t="s">
        <v>250</v>
      </c>
      <c r="E5248" t="s">
        <v>43</v>
      </c>
      <c r="F5248" t="s">
        <v>55</v>
      </c>
      <c r="O5248">
        <v>1348219.9133599999</v>
      </c>
      <c r="P5248">
        <v>1375119.2316999999</v>
      </c>
      <c r="Q5248">
        <v>1399768.4878799999</v>
      </c>
      <c r="R5248">
        <v>1424773.0469899999</v>
      </c>
      <c r="S5248">
        <v>1443428.81442</v>
      </c>
      <c r="T5248">
        <v>1491309.9682499999</v>
      </c>
      <c r="U5248">
        <v>1555290.2249400001</v>
      </c>
      <c r="V5248">
        <v>1595749.8704899999</v>
      </c>
      <c r="W5248">
        <v>1545519.4124799999</v>
      </c>
      <c r="X5248">
        <v>1604585.49728</v>
      </c>
      <c r="Y5248">
        <v>1733789.5896399999</v>
      </c>
    </row>
    <row r="5249" spans="1:47" x14ac:dyDescent="0.25">
      <c r="A5249" t="str">
        <f t="shared" si="81"/>
        <v>Bruck-MürzzuschlagArbeitnehmereinkommenBruttobezüge Fälle</v>
      </c>
      <c r="B5249">
        <v>5248</v>
      </c>
      <c r="C5249">
        <v>621</v>
      </c>
      <c r="D5249" t="s">
        <v>250</v>
      </c>
      <c r="E5249" t="s">
        <v>43</v>
      </c>
      <c r="F5249" t="s">
        <v>56</v>
      </c>
      <c r="O5249">
        <v>45610</v>
      </c>
      <c r="P5249">
        <v>45388</v>
      </c>
      <c r="Q5249">
        <v>45363</v>
      </c>
      <c r="R5249">
        <v>45139</v>
      </c>
      <c r="S5249">
        <v>45222</v>
      </c>
      <c r="T5249">
        <v>45224</v>
      </c>
      <c r="U5249">
        <v>45289</v>
      </c>
      <c r="V5249">
        <v>45564</v>
      </c>
      <c r="W5249">
        <v>43932</v>
      </c>
      <c r="X5249">
        <v>44282</v>
      </c>
      <c r="Y5249">
        <v>45033</v>
      </c>
    </row>
    <row r="5250" spans="1:47" x14ac:dyDescent="0.25">
      <c r="A5250" t="str">
        <f t="shared" si="81"/>
        <v>Bruck-MürzzuschlagArbeitnehmereinkommenLohnsteuer 1000 EUR</v>
      </c>
      <c r="B5250">
        <v>5249</v>
      </c>
      <c r="C5250">
        <v>621</v>
      </c>
      <c r="D5250" t="s">
        <v>250</v>
      </c>
      <c r="E5250" t="s">
        <v>43</v>
      </c>
      <c r="F5250" t="s">
        <v>57</v>
      </c>
      <c r="O5250">
        <v>189772.19244000001</v>
      </c>
      <c r="P5250">
        <v>198243.90927999999</v>
      </c>
      <c r="Q5250">
        <v>205230.18435</v>
      </c>
      <c r="R5250">
        <v>213903.12822000001</v>
      </c>
      <c r="S5250">
        <v>182744.46543000001</v>
      </c>
      <c r="T5250">
        <v>192342.08111</v>
      </c>
      <c r="U5250">
        <v>205171.01744</v>
      </c>
      <c r="V5250">
        <v>209342.16936999999</v>
      </c>
      <c r="W5250">
        <v>189020.44493</v>
      </c>
      <c r="X5250">
        <v>205347.25851000001</v>
      </c>
      <c r="Y5250">
        <v>220259.92431999999</v>
      </c>
    </row>
    <row r="5251" spans="1:47" x14ac:dyDescent="0.25">
      <c r="A5251" t="str">
        <f t="shared" ref="A5251:A5314" si="82">D5251&amp;E5251&amp;F5251</f>
        <v>Bruck-MürzzuschlagArbeitnehmereinkommenLohnsteuer Fälle</v>
      </c>
      <c r="B5251">
        <v>5250</v>
      </c>
      <c r="C5251">
        <v>621</v>
      </c>
      <c r="D5251" t="s">
        <v>250</v>
      </c>
      <c r="E5251" t="s">
        <v>43</v>
      </c>
      <c r="F5251" t="s">
        <v>58</v>
      </c>
      <c r="O5251">
        <v>37429</v>
      </c>
      <c r="P5251">
        <v>37596</v>
      </c>
      <c r="Q5251">
        <v>37855</v>
      </c>
      <c r="R5251">
        <v>37916</v>
      </c>
      <c r="S5251">
        <v>37743</v>
      </c>
      <c r="T5251">
        <v>38220</v>
      </c>
      <c r="U5251">
        <v>38757</v>
      </c>
      <c r="V5251">
        <v>39332</v>
      </c>
      <c r="W5251">
        <v>38202</v>
      </c>
      <c r="X5251">
        <v>38798</v>
      </c>
      <c r="Y5251">
        <v>39852</v>
      </c>
    </row>
    <row r="5252" spans="1:47" x14ac:dyDescent="0.25">
      <c r="A5252" t="str">
        <f t="shared" si="82"/>
        <v>Bruck-MürzzuschlagArbeitnehmereinkommenNetto_Schnitt</v>
      </c>
      <c r="B5252">
        <v>5251</v>
      </c>
      <c r="C5252">
        <v>621</v>
      </c>
      <c r="D5252" t="s">
        <v>250</v>
      </c>
      <c r="E5252" t="s">
        <v>43</v>
      </c>
      <c r="F5252" t="s">
        <v>59</v>
      </c>
      <c r="O5252">
        <v>20704.243457575099</v>
      </c>
      <c r="P5252">
        <v>21098.739314796901</v>
      </c>
      <c r="Q5252">
        <v>21393.016025615601</v>
      </c>
      <c r="R5252">
        <v>21777.3618733246</v>
      </c>
      <c r="S5252">
        <v>22782.5098684269</v>
      </c>
      <c r="T5252">
        <v>23427.699259685101</v>
      </c>
      <c r="U5252">
        <v>24332.685374815101</v>
      </c>
      <c r="V5252">
        <v>24878.832450180002</v>
      </c>
      <c r="W5252">
        <v>25373.134834061701</v>
      </c>
      <c r="X5252">
        <v>25861.016109706001</v>
      </c>
      <c r="Y5252">
        <v>27579.309682455099</v>
      </c>
    </row>
    <row r="5253" spans="1:47" x14ac:dyDescent="0.25">
      <c r="A5253" t="str">
        <f t="shared" si="82"/>
        <v>Bruck-MürzzuschlagArbeitnehmereinkommenNettobezüge 1000 EUR</v>
      </c>
      <c r="B5253">
        <v>5252</v>
      </c>
      <c r="C5253">
        <v>621</v>
      </c>
      <c r="D5253" t="s">
        <v>250</v>
      </c>
      <c r="E5253" t="s">
        <v>43</v>
      </c>
      <c r="F5253" t="s">
        <v>60</v>
      </c>
      <c r="O5253">
        <v>944320.54410000006</v>
      </c>
      <c r="P5253">
        <v>957629.58001999999</v>
      </c>
      <c r="Q5253">
        <v>970451.38596999994</v>
      </c>
      <c r="R5253">
        <v>983008.33759999997</v>
      </c>
      <c r="S5253">
        <v>1030270.66127</v>
      </c>
      <c r="T5253">
        <v>1059494.2713200001</v>
      </c>
      <c r="U5253">
        <v>1102002.9879399999</v>
      </c>
      <c r="V5253">
        <v>1133579.12176</v>
      </c>
      <c r="W5253">
        <v>1114692.55953</v>
      </c>
      <c r="X5253">
        <v>1145177.5153699999</v>
      </c>
      <c r="Y5253">
        <v>1241979.05293</v>
      </c>
    </row>
    <row r="5254" spans="1:47" x14ac:dyDescent="0.25">
      <c r="A5254" t="str">
        <f t="shared" si="82"/>
        <v>Bruck-MürzzuschlagArbeitnehmereinkommenSV-Beiträge 1000 EUR</v>
      </c>
      <c r="B5254">
        <v>5253</v>
      </c>
      <c r="C5254">
        <v>621</v>
      </c>
      <c r="D5254" t="s">
        <v>250</v>
      </c>
      <c r="E5254" t="s">
        <v>43</v>
      </c>
      <c r="F5254" t="s">
        <v>61</v>
      </c>
      <c r="O5254">
        <v>214127.17681999999</v>
      </c>
      <c r="P5254">
        <v>219245.74239999999</v>
      </c>
      <c r="Q5254">
        <v>224086.91756</v>
      </c>
      <c r="R5254">
        <v>227861.58116999999</v>
      </c>
      <c r="S5254">
        <v>230413.68771999999</v>
      </c>
      <c r="T5254">
        <v>239473.61582000001</v>
      </c>
      <c r="U5254">
        <v>248116.21956</v>
      </c>
      <c r="V5254">
        <v>252828.57936</v>
      </c>
      <c r="W5254">
        <v>241806.40802</v>
      </c>
      <c r="X5254">
        <v>254060.72339999999</v>
      </c>
      <c r="Y5254">
        <v>271550.61239000002</v>
      </c>
    </row>
    <row r="5255" spans="1:47" x14ac:dyDescent="0.25">
      <c r="A5255" t="str">
        <f t="shared" si="82"/>
        <v>Bruck-MürzzuschlagArbeitnehmereinkommenSV-Beiträge Fälle</v>
      </c>
      <c r="B5255">
        <v>5254</v>
      </c>
      <c r="C5255">
        <v>621</v>
      </c>
      <c r="D5255" t="s">
        <v>250</v>
      </c>
      <c r="E5255" t="s">
        <v>43</v>
      </c>
      <c r="F5255" t="s">
        <v>62</v>
      </c>
      <c r="O5255">
        <v>43094</v>
      </c>
      <c r="P5255">
        <v>43010</v>
      </c>
      <c r="Q5255">
        <v>42859</v>
      </c>
      <c r="R5255">
        <v>42625</v>
      </c>
      <c r="S5255">
        <v>42621</v>
      </c>
      <c r="T5255">
        <v>42803</v>
      </c>
      <c r="U5255">
        <v>42973</v>
      </c>
      <c r="V5255">
        <v>43224</v>
      </c>
      <c r="W5255">
        <v>41565</v>
      </c>
      <c r="X5255">
        <v>42214</v>
      </c>
      <c r="Y5255">
        <v>42940</v>
      </c>
    </row>
    <row r="5256" spans="1:47" x14ac:dyDescent="0.25">
      <c r="A5256" t="str">
        <f t="shared" si="82"/>
        <v>Bruck-MürzzuschlagArbeitsloseFrauen</v>
      </c>
      <c r="B5256">
        <v>5255</v>
      </c>
      <c r="C5256">
        <v>621</v>
      </c>
      <c r="D5256" t="s">
        <v>250</v>
      </c>
      <c r="E5256" t="s">
        <v>36</v>
      </c>
      <c r="F5256" t="s">
        <v>47</v>
      </c>
      <c r="X5256">
        <v>1327</v>
      </c>
      <c r="Y5256">
        <v>1379</v>
      </c>
      <c r="Z5256">
        <v>1411</v>
      </c>
      <c r="AA5256">
        <v>1502</v>
      </c>
      <c r="AB5256">
        <v>1393</v>
      </c>
      <c r="AC5256">
        <v>1516</v>
      </c>
      <c r="AD5256">
        <v>1386</v>
      </c>
      <c r="AE5256">
        <v>1515</v>
      </c>
      <c r="AF5256">
        <v>1390</v>
      </c>
      <c r="AG5256">
        <v>1401</v>
      </c>
      <c r="AH5256">
        <v>1290</v>
      </c>
      <c r="AI5256">
        <v>1198</v>
      </c>
      <c r="AJ5256">
        <v>1106</v>
      </c>
      <c r="AK5256">
        <v>1130</v>
      </c>
      <c r="AL5256">
        <v>1176</v>
      </c>
      <c r="AM5256">
        <v>1249</v>
      </c>
      <c r="AN5256">
        <v>1716</v>
      </c>
      <c r="AO5256">
        <v>1712</v>
      </c>
      <c r="AP5256">
        <v>1270</v>
      </c>
      <c r="AQ5256">
        <v>1093</v>
      </c>
      <c r="AR5256">
        <v>1060</v>
      </c>
      <c r="AS5256">
        <v>1079</v>
      </c>
      <c r="AT5256">
        <v>1059</v>
      </c>
      <c r="AU5256">
        <v>963</v>
      </c>
    </row>
    <row r="5257" spans="1:47" x14ac:dyDescent="0.25">
      <c r="A5257" t="str">
        <f t="shared" si="82"/>
        <v>Bruck-MürzzuschlagArbeitsloseInsgesamt</v>
      </c>
      <c r="B5257">
        <v>5256</v>
      </c>
      <c r="C5257">
        <v>621</v>
      </c>
      <c r="D5257" t="s">
        <v>250</v>
      </c>
      <c r="E5257" t="s">
        <v>36</v>
      </c>
      <c r="F5257" t="s">
        <v>48</v>
      </c>
      <c r="X5257">
        <v>2547</v>
      </c>
      <c r="Y5257">
        <v>3483</v>
      </c>
      <c r="Z5257">
        <v>2747</v>
      </c>
      <c r="AA5257">
        <v>3648</v>
      </c>
      <c r="AB5257">
        <v>2788</v>
      </c>
      <c r="AC5257">
        <v>3710</v>
      </c>
      <c r="AD5257">
        <v>2855</v>
      </c>
      <c r="AE5257">
        <v>3804</v>
      </c>
      <c r="AF5257">
        <v>2967</v>
      </c>
      <c r="AG5257">
        <v>3509</v>
      </c>
      <c r="AH5257">
        <v>2610</v>
      </c>
      <c r="AI5257">
        <v>2941</v>
      </c>
      <c r="AJ5257">
        <v>2234</v>
      </c>
      <c r="AK5257">
        <v>2814</v>
      </c>
      <c r="AL5257">
        <v>2322</v>
      </c>
      <c r="AM5257">
        <v>3078</v>
      </c>
      <c r="AN5257">
        <v>3532</v>
      </c>
      <c r="AO5257">
        <v>3998</v>
      </c>
      <c r="AP5257">
        <v>2555</v>
      </c>
      <c r="AQ5257">
        <v>2787</v>
      </c>
      <c r="AR5257">
        <v>2165</v>
      </c>
      <c r="AS5257">
        <v>2659</v>
      </c>
      <c r="AT5257">
        <v>2129</v>
      </c>
      <c r="AU5257">
        <v>2621</v>
      </c>
    </row>
    <row r="5258" spans="1:47" x14ac:dyDescent="0.25">
      <c r="A5258" t="str">
        <f t="shared" si="82"/>
        <v>Bruck-MürzzuschlagArbeitsloseMänner</v>
      </c>
      <c r="B5258">
        <v>5257</v>
      </c>
      <c r="C5258">
        <v>621</v>
      </c>
      <c r="D5258" t="s">
        <v>250</v>
      </c>
      <c r="E5258" t="s">
        <v>36</v>
      </c>
      <c r="F5258" t="s">
        <v>49</v>
      </c>
      <c r="X5258">
        <v>1220</v>
      </c>
      <c r="Y5258">
        <v>2104</v>
      </c>
      <c r="Z5258">
        <v>1336</v>
      </c>
      <c r="AA5258">
        <v>2146</v>
      </c>
      <c r="AB5258">
        <v>1395</v>
      </c>
      <c r="AC5258">
        <v>2194</v>
      </c>
      <c r="AD5258">
        <v>1469</v>
      </c>
      <c r="AE5258">
        <v>2289</v>
      </c>
      <c r="AF5258">
        <v>1577</v>
      </c>
      <c r="AG5258">
        <v>2108</v>
      </c>
      <c r="AH5258">
        <v>1320</v>
      </c>
      <c r="AI5258">
        <v>1743</v>
      </c>
      <c r="AJ5258">
        <v>1128</v>
      </c>
      <c r="AK5258">
        <v>1684</v>
      </c>
      <c r="AL5258">
        <v>1146</v>
      </c>
      <c r="AM5258">
        <v>1829</v>
      </c>
      <c r="AN5258">
        <v>1816</v>
      </c>
      <c r="AO5258">
        <v>2286</v>
      </c>
      <c r="AP5258">
        <v>1285</v>
      </c>
      <c r="AQ5258">
        <v>1694</v>
      </c>
      <c r="AR5258">
        <v>1105</v>
      </c>
      <c r="AS5258">
        <v>1580</v>
      </c>
      <c r="AT5258">
        <v>1070</v>
      </c>
      <c r="AU5258">
        <v>1658</v>
      </c>
    </row>
    <row r="5259" spans="1:47" x14ac:dyDescent="0.25">
      <c r="A5259" t="str">
        <f t="shared" si="82"/>
        <v>Bruck-Mürzzuschlagarbeitslose AusländerFrauen</v>
      </c>
      <c r="B5259">
        <v>5258</v>
      </c>
      <c r="C5259">
        <v>621</v>
      </c>
      <c r="D5259" t="s">
        <v>250</v>
      </c>
      <c r="E5259" t="s">
        <v>37</v>
      </c>
      <c r="F5259" t="s">
        <v>47</v>
      </c>
      <c r="X5259">
        <v>187</v>
      </c>
      <c r="Y5259">
        <v>214</v>
      </c>
      <c r="Z5259">
        <v>207</v>
      </c>
      <c r="AA5259">
        <v>274</v>
      </c>
      <c r="AB5259">
        <v>214</v>
      </c>
      <c r="AC5259">
        <v>259</v>
      </c>
      <c r="AD5259">
        <v>191</v>
      </c>
      <c r="AE5259">
        <v>258</v>
      </c>
      <c r="AF5259">
        <v>245</v>
      </c>
      <c r="AG5259">
        <v>253</v>
      </c>
      <c r="AH5259">
        <v>211</v>
      </c>
      <c r="AI5259">
        <v>234</v>
      </c>
      <c r="AJ5259">
        <v>193</v>
      </c>
      <c r="AK5259">
        <v>242</v>
      </c>
      <c r="AL5259">
        <v>238</v>
      </c>
      <c r="AM5259">
        <v>288</v>
      </c>
      <c r="AN5259">
        <v>384</v>
      </c>
      <c r="AO5259">
        <v>421</v>
      </c>
      <c r="AP5259">
        <v>271</v>
      </c>
      <c r="AQ5259">
        <v>237</v>
      </c>
      <c r="AR5259">
        <v>237</v>
      </c>
      <c r="AS5259">
        <v>269</v>
      </c>
      <c r="AT5259">
        <v>249</v>
      </c>
      <c r="AU5259">
        <v>253</v>
      </c>
    </row>
    <row r="5260" spans="1:47" x14ac:dyDescent="0.25">
      <c r="A5260" t="str">
        <f t="shared" si="82"/>
        <v>Bruck-Mürzzuschlagarbeitslose AusländerInsgesamt</v>
      </c>
      <c r="B5260">
        <v>5259</v>
      </c>
      <c r="C5260">
        <v>621</v>
      </c>
      <c r="D5260" t="s">
        <v>250</v>
      </c>
      <c r="E5260" t="s">
        <v>37</v>
      </c>
      <c r="F5260" t="s">
        <v>48</v>
      </c>
      <c r="X5260">
        <v>402</v>
      </c>
      <c r="Y5260">
        <v>756</v>
      </c>
      <c r="Z5260">
        <v>423</v>
      </c>
      <c r="AA5260">
        <v>783</v>
      </c>
      <c r="AB5260">
        <v>469</v>
      </c>
      <c r="AC5260">
        <v>808</v>
      </c>
      <c r="AD5260">
        <v>454</v>
      </c>
      <c r="AE5260">
        <v>881</v>
      </c>
      <c r="AF5260">
        <v>547</v>
      </c>
      <c r="AG5260">
        <v>851</v>
      </c>
      <c r="AH5260">
        <v>459</v>
      </c>
      <c r="AI5260">
        <v>715</v>
      </c>
      <c r="AJ5260">
        <v>407</v>
      </c>
      <c r="AK5260">
        <v>721</v>
      </c>
      <c r="AL5260">
        <v>454</v>
      </c>
      <c r="AM5260">
        <v>833</v>
      </c>
      <c r="AN5260">
        <v>823</v>
      </c>
      <c r="AO5260">
        <v>1113</v>
      </c>
      <c r="AP5260">
        <v>551</v>
      </c>
      <c r="AQ5260">
        <v>769</v>
      </c>
      <c r="AR5260">
        <v>495</v>
      </c>
      <c r="AS5260">
        <v>810</v>
      </c>
      <c r="AT5260">
        <v>519</v>
      </c>
      <c r="AU5260">
        <v>824</v>
      </c>
    </row>
    <row r="5261" spans="1:47" x14ac:dyDescent="0.25">
      <c r="A5261" t="str">
        <f t="shared" si="82"/>
        <v>Bruck-Mürzzuschlagarbeitslose AusländerMänner</v>
      </c>
      <c r="B5261">
        <v>5260</v>
      </c>
      <c r="C5261">
        <v>621</v>
      </c>
      <c r="D5261" t="s">
        <v>250</v>
      </c>
      <c r="E5261" t="s">
        <v>37</v>
      </c>
      <c r="F5261" t="s">
        <v>49</v>
      </c>
      <c r="X5261">
        <v>215</v>
      </c>
      <c r="Y5261">
        <v>542</v>
      </c>
      <c r="Z5261">
        <v>216</v>
      </c>
      <c r="AA5261">
        <v>509</v>
      </c>
      <c r="AB5261">
        <v>255</v>
      </c>
      <c r="AC5261">
        <v>549</v>
      </c>
      <c r="AD5261">
        <v>263</v>
      </c>
      <c r="AE5261">
        <v>623</v>
      </c>
      <c r="AF5261">
        <v>302</v>
      </c>
      <c r="AG5261">
        <v>598</v>
      </c>
      <c r="AH5261">
        <v>248</v>
      </c>
      <c r="AI5261">
        <v>481</v>
      </c>
      <c r="AJ5261">
        <v>214</v>
      </c>
      <c r="AK5261">
        <v>479</v>
      </c>
      <c r="AL5261">
        <v>216</v>
      </c>
      <c r="AM5261">
        <v>545</v>
      </c>
      <c r="AN5261">
        <v>439</v>
      </c>
      <c r="AO5261">
        <v>692</v>
      </c>
      <c r="AP5261">
        <v>280</v>
      </c>
      <c r="AQ5261">
        <v>532</v>
      </c>
      <c r="AR5261">
        <v>258</v>
      </c>
      <c r="AS5261">
        <v>541</v>
      </c>
      <c r="AT5261">
        <v>270</v>
      </c>
      <c r="AU5261">
        <v>571</v>
      </c>
    </row>
    <row r="5262" spans="1:47" x14ac:dyDescent="0.25">
      <c r="A5262" t="str">
        <f t="shared" si="82"/>
        <v>Bruck-MürzzuschlagArbeitsstättenInsgesamt</v>
      </c>
      <c r="B5262">
        <v>5261</v>
      </c>
      <c r="C5262">
        <v>621</v>
      </c>
      <c r="D5262" t="s">
        <v>250</v>
      </c>
      <c r="E5262" t="s">
        <v>476</v>
      </c>
      <c r="F5262" t="s">
        <v>48</v>
      </c>
      <c r="G5262">
        <v>7469</v>
      </c>
      <c r="H5262">
        <v>7386</v>
      </c>
      <c r="I5262">
        <v>7484</v>
      </c>
    </row>
    <row r="5263" spans="1:47" x14ac:dyDescent="0.25">
      <c r="A5263" t="str">
        <f t="shared" si="82"/>
        <v>Bruck-MürzzuschlagBeschäftigte in den ArbeitsstättenInsgesamt</v>
      </c>
      <c r="B5263">
        <v>5262</v>
      </c>
      <c r="C5263">
        <v>621</v>
      </c>
      <c r="D5263" t="s">
        <v>250</v>
      </c>
      <c r="E5263" t="s">
        <v>477</v>
      </c>
      <c r="F5263" t="s">
        <v>48</v>
      </c>
      <c r="G5263">
        <v>46040</v>
      </c>
      <c r="H5263">
        <v>43960</v>
      </c>
      <c r="I5263">
        <v>43993</v>
      </c>
    </row>
    <row r="5264" spans="1:47" x14ac:dyDescent="0.25">
      <c r="A5264" t="str">
        <f t="shared" si="82"/>
        <v>Bruck-MürzzuschlagGesamteinkommenBruttobezüge Gesamt</v>
      </c>
      <c r="B5264">
        <v>5263</v>
      </c>
      <c r="C5264">
        <v>621</v>
      </c>
      <c r="D5264" t="s">
        <v>250</v>
      </c>
      <c r="E5264" t="s">
        <v>45</v>
      </c>
      <c r="F5264" t="s">
        <v>63</v>
      </c>
      <c r="O5264">
        <v>1980073.4633599999</v>
      </c>
      <c r="P5264">
        <v>2024435.88188</v>
      </c>
      <c r="Q5264">
        <v>2068770.6669399999</v>
      </c>
      <c r="R5264">
        <v>2101975.1918199998</v>
      </c>
      <c r="S5264">
        <v>2126477.0560599999</v>
      </c>
      <c r="T5264">
        <v>2184486.2214799998</v>
      </c>
      <c r="U5264">
        <v>2270882.8131499998</v>
      </c>
      <c r="V5264">
        <v>2337233.69618</v>
      </c>
      <c r="W5264">
        <v>2318226.9832899999</v>
      </c>
      <c r="X5264">
        <v>2405692.5775600001</v>
      </c>
      <c r="Y5264">
        <v>2567421.0801300001</v>
      </c>
    </row>
    <row r="5265" spans="1:44" x14ac:dyDescent="0.25">
      <c r="A5265" t="str">
        <f t="shared" si="82"/>
        <v>Bruck-MürzzuschlagGesamteinkommenNettobezüge Gesamt</v>
      </c>
      <c r="B5265">
        <v>5264</v>
      </c>
      <c r="C5265">
        <v>621</v>
      </c>
      <c r="D5265" t="s">
        <v>250</v>
      </c>
      <c r="E5265" t="s">
        <v>45</v>
      </c>
      <c r="F5265" t="s">
        <v>64</v>
      </c>
      <c r="O5265">
        <v>1466447.31724</v>
      </c>
      <c r="P5265">
        <v>1492423.5700999999</v>
      </c>
      <c r="Q5265">
        <v>1518683.55027</v>
      </c>
      <c r="R5265">
        <v>1535190.5823900001</v>
      </c>
      <c r="S5265">
        <v>1602580.13576</v>
      </c>
      <c r="T5265">
        <v>1639103.4413699999</v>
      </c>
      <c r="U5265">
        <v>1697723.4982700001</v>
      </c>
      <c r="V5265">
        <v>1747532.98847</v>
      </c>
      <c r="W5265">
        <v>1759771.91766</v>
      </c>
      <c r="X5265">
        <v>1810381.2569899999</v>
      </c>
      <c r="Y5265">
        <v>1936085.83317</v>
      </c>
    </row>
    <row r="5266" spans="1:44" x14ac:dyDescent="0.25">
      <c r="A5266" t="str">
        <f t="shared" si="82"/>
        <v>Bruck-MürzzuschlagGründungsintensitätin % der aktiven Wirtschaftskammermitglieder</v>
      </c>
      <c r="B5266">
        <v>5265</v>
      </c>
      <c r="C5266">
        <v>621</v>
      </c>
      <c r="D5266" t="s">
        <v>250</v>
      </c>
      <c r="E5266" t="s">
        <v>40</v>
      </c>
      <c r="F5266" t="s">
        <v>52</v>
      </c>
      <c r="Q5266">
        <v>6.8382660849126697</v>
      </c>
      <c r="R5266">
        <v>7.6921047450834896</v>
      </c>
      <c r="S5266">
        <v>7.6020401490063598</v>
      </c>
      <c r="T5266">
        <v>8.0777141536560606</v>
      </c>
      <c r="U5266">
        <v>7.5309069322686701</v>
      </c>
      <c r="V5266">
        <v>7.3485001006643804</v>
      </c>
      <c r="W5266">
        <v>6.55899153043136</v>
      </c>
      <c r="X5266">
        <v>6.9425377525004901</v>
      </c>
      <c r="Y5266">
        <v>7.1360061384998996</v>
      </c>
      <c r="Z5266">
        <v>6.7107750472589798</v>
      </c>
      <c r="AA5266">
        <v>6.3097866077998503</v>
      </c>
      <c r="AB5266">
        <v>6.5537957400327702</v>
      </c>
    </row>
    <row r="5267" spans="1:44" x14ac:dyDescent="0.25">
      <c r="A5267" t="str">
        <f t="shared" si="82"/>
        <v>Bruck-MürzzuschlagGründungsintensitätje 1.000 Einwohner</v>
      </c>
      <c r="B5267">
        <v>5266</v>
      </c>
      <c r="C5267">
        <v>621</v>
      </c>
      <c r="D5267" t="s">
        <v>250</v>
      </c>
      <c r="E5267" t="s">
        <v>40</v>
      </c>
      <c r="F5267" t="s">
        <v>53</v>
      </c>
      <c r="Q5267">
        <v>3.0371561251477002</v>
      </c>
      <c r="R5267">
        <v>3.46294764463337</v>
      </c>
      <c r="S5267">
        <v>3.48764461548287</v>
      </c>
      <c r="T5267">
        <v>3.78895735212358</v>
      </c>
      <c r="U5267">
        <v>3.6833143552576102</v>
      </c>
      <c r="V5267">
        <v>3.6560690746639399</v>
      </c>
      <c r="W5267">
        <v>3.34885404829188</v>
      </c>
      <c r="X5267">
        <v>3.5763355693849501</v>
      </c>
      <c r="Y5267">
        <v>3.7691115231465999</v>
      </c>
      <c r="Z5267">
        <v>3.6204540355314401</v>
      </c>
      <c r="AA5267">
        <v>3.4913784328494901</v>
      </c>
      <c r="AB5267">
        <v>3.653561207299</v>
      </c>
    </row>
    <row r="5268" spans="1:44" x14ac:dyDescent="0.25">
      <c r="A5268" t="str">
        <f t="shared" si="82"/>
        <v>Bruck-MürzzuschlagKammermitgliedschaftenAktiv</v>
      </c>
      <c r="B5268">
        <v>5267</v>
      </c>
      <c r="C5268">
        <v>621</v>
      </c>
      <c r="D5268" t="s">
        <v>250</v>
      </c>
      <c r="E5268" t="s">
        <v>39</v>
      </c>
      <c r="F5268" t="s">
        <v>50</v>
      </c>
      <c r="U5268">
        <v>0</v>
      </c>
      <c r="V5268">
        <v>39</v>
      </c>
      <c r="W5268">
        <v>4569</v>
      </c>
      <c r="X5268">
        <v>4627</v>
      </c>
      <c r="Y5268">
        <v>4675</v>
      </c>
      <c r="Z5268">
        <v>4729</v>
      </c>
      <c r="AA5268">
        <v>4865</v>
      </c>
      <c r="AB5268">
        <v>4908</v>
      </c>
      <c r="AC5268">
        <v>4962</v>
      </c>
      <c r="AD5268">
        <v>4967</v>
      </c>
      <c r="AE5268">
        <v>5069</v>
      </c>
      <c r="AF5268">
        <v>5077</v>
      </c>
      <c r="AG5268">
        <v>5125</v>
      </c>
      <c r="AH5268">
        <v>5099</v>
      </c>
      <c r="AI5268">
        <v>5189</v>
      </c>
      <c r="AJ5268">
        <v>5213</v>
      </c>
      <c r="AK5268">
        <v>5273</v>
      </c>
      <c r="AL5268">
        <v>5290</v>
      </c>
      <c r="AM5268">
        <v>5428</v>
      </c>
      <c r="AN5268">
        <v>5436</v>
      </c>
      <c r="AO5268">
        <v>5541</v>
      </c>
      <c r="AP5268">
        <v>5493</v>
      </c>
      <c r="AQ5268">
        <v>5550</v>
      </c>
      <c r="AR5268">
        <v>5548</v>
      </c>
    </row>
    <row r="5269" spans="1:44" x14ac:dyDescent="0.25">
      <c r="A5269" t="str">
        <f t="shared" si="82"/>
        <v>Bruck-MürzzuschlagKammermitgliedschaftenInsgesamt</v>
      </c>
      <c r="B5269">
        <v>5268</v>
      </c>
      <c r="C5269">
        <v>621</v>
      </c>
      <c r="D5269" t="s">
        <v>250</v>
      </c>
      <c r="E5269" t="s">
        <v>39</v>
      </c>
      <c r="F5269" t="s">
        <v>48</v>
      </c>
      <c r="U5269">
        <v>0</v>
      </c>
      <c r="V5269">
        <v>43</v>
      </c>
      <c r="W5269">
        <v>5440</v>
      </c>
      <c r="X5269">
        <v>5582</v>
      </c>
      <c r="Y5269">
        <v>5640</v>
      </c>
      <c r="Z5269">
        <v>5703</v>
      </c>
      <c r="AA5269">
        <v>5816</v>
      </c>
      <c r="AB5269">
        <v>5896</v>
      </c>
      <c r="AC5269">
        <v>5918</v>
      </c>
      <c r="AD5269">
        <v>5957</v>
      </c>
      <c r="AE5269">
        <v>6025</v>
      </c>
      <c r="AF5269">
        <v>6084</v>
      </c>
      <c r="AG5269">
        <v>6105</v>
      </c>
      <c r="AH5269">
        <v>6080</v>
      </c>
      <c r="AI5269">
        <v>6140</v>
      </c>
      <c r="AJ5269">
        <v>6155</v>
      </c>
      <c r="AK5269">
        <v>6293</v>
      </c>
      <c r="AL5269">
        <v>6333</v>
      </c>
      <c r="AM5269">
        <v>6410</v>
      </c>
      <c r="AN5269">
        <v>6418</v>
      </c>
      <c r="AO5269">
        <v>6500</v>
      </c>
      <c r="AP5269">
        <v>6494</v>
      </c>
      <c r="AQ5269">
        <v>6486</v>
      </c>
      <c r="AR5269">
        <v>6502</v>
      </c>
    </row>
    <row r="5270" spans="1:44" x14ac:dyDescent="0.25">
      <c r="A5270" t="str">
        <f t="shared" si="82"/>
        <v>Bruck-MürzzuschlagKammermitgliedschaftenRuhend</v>
      </c>
      <c r="B5270">
        <v>5269</v>
      </c>
      <c r="C5270">
        <v>621</v>
      </c>
      <c r="D5270" t="s">
        <v>250</v>
      </c>
      <c r="E5270" t="s">
        <v>39</v>
      </c>
      <c r="F5270" t="s">
        <v>51</v>
      </c>
      <c r="U5270">
        <v>0</v>
      </c>
      <c r="V5270">
        <v>4</v>
      </c>
      <c r="W5270">
        <v>871</v>
      </c>
      <c r="X5270">
        <v>955</v>
      </c>
      <c r="Y5270">
        <v>965</v>
      </c>
      <c r="Z5270">
        <v>974</v>
      </c>
      <c r="AA5270">
        <v>951</v>
      </c>
      <c r="AB5270">
        <v>988</v>
      </c>
      <c r="AC5270">
        <v>956</v>
      </c>
      <c r="AD5270">
        <v>990</v>
      </c>
      <c r="AE5270">
        <v>956</v>
      </c>
      <c r="AF5270">
        <v>1007</v>
      </c>
      <c r="AG5270">
        <v>980</v>
      </c>
      <c r="AH5270">
        <v>981</v>
      </c>
      <c r="AI5270">
        <v>951</v>
      </c>
      <c r="AJ5270">
        <v>942</v>
      </c>
      <c r="AK5270">
        <v>1020</v>
      </c>
      <c r="AL5270">
        <v>1043</v>
      </c>
      <c r="AM5270">
        <v>982</v>
      </c>
      <c r="AN5270">
        <v>982</v>
      </c>
      <c r="AO5270">
        <v>959</v>
      </c>
      <c r="AP5270">
        <v>1001</v>
      </c>
      <c r="AQ5270">
        <v>936</v>
      </c>
      <c r="AR5270">
        <v>954</v>
      </c>
    </row>
    <row r="5271" spans="1:44" x14ac:dyDescent="0.25">
      <c r="A5271" t="str">
        <f t="shared" si="82"/>
        <v>Bruck-MürzzuschlagLehrlinge1. Lehrjahr, männlich</v>
      </c>
      <c r="B5271">
        <v>5270</v>
      </c>
      <c r="C5271">
        <v>621</v>
      </c>
      <c r="D5271" t="s">
        <v>250</v>
      </c>
      <c r="E5271" t="s">
        <v>46</v>
      </c>
      <c r="F5271" t="s">
        <v>65</v>
      </c>
      <c r="R5271">
        <v>289</v>
      </c>
      <c r="S5271">
        <v>254</v>
      </c>
      <c r="T5271">
        <v>263</v>
      </c>
      <c r="U5271">
        <v>239</v>
      </c>
      <c r="V5271">
        <v>234</v>
      </c>
      <c r="W5271">
        <v>294</v>
      </c>
      <c r="X5271">
        <v>234</v>
      </c>
      <c r="Y5271">
        <v>249</v>
      </c>
      <c r="Z5271">
        <v>258</v>
      </c>
      <c r="AA5271">
        <v>247</v>
      </c>
      <c r="AB5271">
        <v>277</v>
      </c>
    </row>
    <row r="5272" spans="1:44" x14ac:dyDescent="0.25">
      <c r="A5272" t="str">
        <f t="shared" si="82"/>
        <v>Bruck-MürzzuschlagLehrlinge1. Lehrjahr, weiblich</v>
      </c>
      <c r="B5272">
        <v>5271</v>
      </c>
      <c r="C5272">
        <v>621</v>
      </c>
      <c r="D5272" t="s">
        <v>250</v>
      </c>
      <c r="E5272" t="s">
        <v>46</v>
      </c>
      <c r="F5272" t="s">
        <v>66</v>
      </c>
      <c r="R5272">
        <v>165</v>
      </c>
      <c r="S5272">
        <v>136</v>
      </c>
      <c r="T5272">
        <v>149</v>
      </c>
      <c r="U5272">
        <v>160</v>
      </c>
      <c r="V5272">
        <v>148</v>
      </c>
      <c r="W5272">
        <v>132</v>
      </c>
      <c r="X5272">
        <v>158</v>
      </c>
      <c r="Y5272">
        <v>134</v>
      </c>
      <c r="Z5272">
        <v>138</v>
      </c>
      <c r="AA5272">
        <v>137</v>
      </c>
      <c r="AB5272">
        <v>142</v>
      </c>
    </row>
    <row r="5273" spans="1:44" x14ac:dyDescent="0.25">
      <c r="A5273" t="str">
        <f t="shared" si="82"/>
        <v>Bruck-MürzzuschlagLehrlinge2. Lehrjahr, männlich</v>
      </c>
      <c r="B5273">
        <v>5272</v>
      </c>
      <c r="C5273">
        <v>621</v>
      </c>
      <c r="D5273" t="s">
        <v>250</v>
      </c>
      <c r="E5273" t="s">
        <v>46</v>
      </c>
      <c r="F5273" t="s">
        <v>67</v>
      </c>
      <c r="R5273">
        <v>267</v>
      </c>
      <c r="S5273">
        <v>260</v>
      </c>
      <c r="T5273">
        <v>230</v>
      </c>
      <c r="U5273">
        <v>255</v>
      </c>
      <c r="V5273">
        <v>231</v>
      </c>
      <c r="W5273">
        <v>214</v>
      </c>
      <c r="X5273">
        <v>260</v>
      </c>
      <c r="Y5273">
        <v>225</v>
      </c>
      <c r="Z5273">
        <v>238</v>
      </c>
      <c r="AA5273">
        <v>233</v>
      </c>
      <c r="AB5273">
        <v>233</v>
      </c>
    </row>
    <row r="5274" spans="1:44" x14ac:dyDescent="0.25">
      <c r="A5274" t="str">
        <f t="shared" si="82"/>
        <v>Bruck-MürzzuschlagLehrlinge2. Lehrjahr, weiblich</v>
      </c>
      <c r="B5274">
        <v>5273</v>
      </c>
      <c r="C5274">
        <v>621</v>
      </c>
      <c r="D5274" t="s">
        <v>250</v>
      </c>
      <c r="E5274" t="s">
        <v>46</v>
      </c>
      <c r="F5274" t="s">
        <v>68</v>
      </c>
      <c r="R5274">
        <v>166</v>
      </c>
      <c r="S5274">
        <v>153</v>
      </c>
      <c r="T5274">
        <v>141</v>
      </c>
      <c r="U5274">
        <v>142</v>
      </c>
      <c r="V5274">
        <v>146</v>
      </c>
      <c r="W5274">
        <v>146</v>
      </c>
      <c r="X5274">
        <v>120</v>
      </c>
      <c r="Y5274">
        <v>137</v>
      </c>
      <c r="Z5274">
        <v>126</v>
      </c>
      <c r="AA5274">
        <v>134</v>
      </c>
      <c r="AB5274">
        <v>119</v>
      </c>
    </row>
    <row r="5275" spans="1:44" x14ac:dyDescent="0.25">
      <c r="A5275" t="str">
        <f t="shared" si="82"/>
        <v>Bruck-MürzzuschlagLehrlinge3. Lehrjahr, männlich</v>
      </c>
      <c r="B5275">
        <v>5274</v>
      </c>
      <c r="C5275">
        <v>621</v>
      </c>
      <c r="D5275" t="s">
        <v>250</v>
      </c>
      <c r="E5275" t="s">
        <v>46</v>
      </c>
      <c r="F5275" t="s">
        <v>69</v>
      </c>
      <c r="R5275">
        <v>285</v>
      </c>
      <c r="S5275">
        <v>250</v>
      </c>
      <c r="T5275">
        <v>236</v>
      </c>
      <c r="U5275">
        <v>217</v>
      </c>
      <c r="V5275">
        <v>233</v>
      </c>
      <c r="W5275">
        <v>212</v>
      </c>
      <c r="X5275">
        <v>197</v>
      </c>
      <c r="Y5275">
        <v>246</v>
      </c>
      <c r="Z5275">
        <v>198</v>
      </c>
      <c r="AA5275">
        <v>210</v>
      </c>
      <c r="AB5275">
        <v>209</v>
      </c>
    </row>
    <row r="5276" spans="1:44" x14ac:dyDescent="0.25">
      <c r="A5276" t="str">
        <f t="shared" si="82"/>
        <v>Bruck-MürzzuschlagLehrlinge3. Lehrjahr, weiblich</v>
      </c>
      <c r="B5276">
        <v>5275</v>
      </c>
      <c r="C5276">
        <v>621</v>
      </c>
      <c r="D5276" t="s">
        <v>250</v>
      </c>
      <c r="E5276" t="s">
        <v>46</v>
      </c>
      <c r="F5276" t="s">
        <v>70</v>
      </c>
      <c r="R5276">
        <v>144</v>
      </c>
      <c r="S5276">
        <v>151</v>
      </c>
      <c r="T5276">
        <v>140</v>
      </c>
      <c r="U5276">
        <v>119</v>
      </c>
      <c r="V5276">
        <v>127</v>
      </c>
      <c r="W5276">
        <v>124</v>
      </c>
      <c r="X5276">
        <v>115</v>
      </c>
      <c r="Y5276">
        <v>109</v>
      </c>
      <c r="Z5276">
        <v>122</v>
      </c>
      <c r="AA5276">
        <v>112</v>
      </c>
      <c r="AB5276">
        <v>124</v>
      </c>
    </row>
    <row r="5277" spans="1:44" x14ac:dyDescent="0.25">
      <c r="A5277" t="str">
        <f t="shared" si="82"/>
        <v>Bruck-MürzzuschlagLehrlinge4. Lehrjahr, männlich</v>
      </c>
      <c r="B5277">
        <v>5276</v>
      </c>
      <c r="C5277">
        <v>621</v>
      </c>
      <c r="D5277" t="s">
        <v>250</v>
      </c>
      <c r="E5277" t="s">
        <v>46</v>
      </c>
      <c r="F5277" t="s">
        <v>71</v>
      </c>
      <c r="R5277">
        <v>142</v>
      </c>
      <c r="S5277">
        <v>171</v>
      </c>
      <c r="T5277">
        <v>156</v>
      </c>
      <c r="U5277">
        <v>140</v>
      </c>
      <c r="V5277">
        <v>125</v>
      </c>
      <c r="W5277">
        <v>144</v>
      </c>
      <c r="X5277">
        <v>137</v>
      </c>
      <c r="Y5277">
        <v>131</v>
      </c>
      <c r="Z5277">
        <v>164</v>
      </c>
      <c r="AA5277">
        <v>136</v>
      </c>
      <c r="AB5277">
        <v>150</v>
      </c>
    </row>
    <row r="5278" spans="1:44" x14ac:dyDescent="0.25">
      <c r="A5278" t="str">
        <f t="shared" si="82"/>
        <v>Bruck-MürzzuschlagLehrlinge4. Lehrjahr, weiblich</v>
      </c>
      <c r="B5278">
        <v>5277</v>
      </c>
      <c r="C5278">
        <v>621</v>
      </c>
      <c r="D5278" t="s">
        <v>250</v>
      </c>
      <c r="E5278" t="s">
        <v>46</v>
      </c>
      <c r="F5278" t="s">
        <v>72</v>
      </c>
      <c r="R5278">
        <v>25</v>
      </c>
      <c r="S5278">
        <v>20</v>
      </c>
      <c r="T5278">
        <v>29</v>
      </c>
      <c r="U5278">
        <v>21</v>
      </c>
      <c r="V5278">
        <v>23</v>
      </c>
      <c r="W5278">
        <v>32</v>
      </c>
      <c r="X5278">
        <v>27</v>
      </c>
      <c r="Y5278">
        <v>41</v>
      </c>
      <c r="Z5278">
        <v>32</v>
      </c>
      <c r="AA5278">
        <v>34</v>
      </c>
      <c r="AB5278">
        <v>24</v>
      </c>
    </row>
    <row r="5279" spans="1:44" x14ac:dyDescent="0.25">
      <c r="A5279" t="str">
        <f t="shared" si="82"/>
        <v>Bruck-MürzzuschlagLehrlingeFrauen</v>
      </c>
      <c r="B5279">
        <v>5278</v>
      </c>
      <c r="C5279">
        <v>621</v>
      </c>
      <c r="D5279" t="s">
        <v>250</v>
      </c>
      <c r="E5279" t="s">
        <v>46</v>
      </c>
      <c r="F5279" t="s">
        <v>47</v>
      </c>
      <c r="R5279">
        <v>500</v>
      </c>
      <c r="S5279">
        <v>460</v>
      </c>
      <c r="T5279">
        <v>459</v>
      </c>
      <c r="U5279">
        <v>442</v>
      </c>
      <c r="V5279">
        <v>444</v>
      </c>
      <c r="W5279">
        <v>434</v>
      </c>
      <c r="X5279">
        <v>420</v>
      </c>
      <c r="Y5279">
        <v>421</v>
      </c>
      <c r="Z5279">
        <v>418</v>
      </c>
      <c r="AA5279">
        <v>417</v>
      </c>
      <c r="AB5279">
        <v>409</v>
      </c>
    </row>
    <row r="5280" spans="1:44" x14ac:dyDescent="0.25">
      <c r="A5280" t="str">
        <f t="shared" si="82"/>
        <v>Bruck-MürzzuschlagLehrlingeInsgesamt</v>
      </c>
      <c r="B5280">
        <v>5279</v>
      </c>
      <c r="C5280">
        <v>621</v>
      </c>
      <c r="D5280" t="s">
        <v>250</v>
      </c>
      <c r="E5280" t="s">
        <v>46</v>
      </c>
      <c r="F5280" t="s">
        <v>48</v>
      </c>
      <c r="R5280">
        <v>1483</v>
      </c>
      <c r="S5280">
        <v>1395</v>
      </c>
      <c r="T5280">
        <v>1344</v>
      </c>
      <c r="U5280">
        <v>1293</v>
      </c>
      <c r="V5280">
        <v>1267</v>
      </c>
      <c r="W5280">
        <v>1298</v>
      </c>
      <c r="X5280">
        <v>1248</v>
      </c>
      <c r="Y5280">
        <v>1272</v>
      </c>
      <c r="Z5280">
        <v>1276</v>
      </c>
      <c r="AA5280">
        <v>1243</v>
      </c>
      <c r="AB5280">
        <v>1278</v>
      </c>
    </row>
    <row r="5281" spans="1:28" x14ac:dyDescent="0.25">
      <c r="A5281" t="str">
        <f t="shared" si="82"/>
        <v>Bruck-MürzzuschlagLehrlingeMänner</v>
      </c>
      <c r="B5281">
        <v>5280</v>
      </c>
      <c r="C5281">
        <v>621</v>
      </c>
      <c r="D5281" t="s">
        <v>250</v>
      </c>
      <c r="E5281" t="s">
        <v>46</v>
      </c>
      <c r="F5281" t="s">
        <v>49</v>
      </c>
      <c r="R5281">
        <v>983</v>
      </c>
      <c r="S5281">
        <v>935</v>
      </c>
      <c r="T5281">
        <v>885</v>
      </c>
      <c r="U5281">
        <v>851</v>
      </c>
      <c r="V5281">
        <v>823</v>
      </c>
      <c r="W5281">
        <v>864</v>
      </c>
      <c r="X5281">
        <v>828</v>
      </c>
      <c r="Y5281">
        <v>851</v>
      </c>
      <c r="Z5281">
        <v>858</v>
      </c>
      <c r="AA5281">
        <v>826</v>
      </c>
      <c r="AB5281">
        <v>869</v>
      </c>
    </row>
    <row r="5282" spans="1:28" x14ac:dyDescent="0.25">
      <c r="A5282" t="str">
        <f t="shared" si="82"/>
        <v>Bruck-MürzzuschlagNeugründungenInsgesamt</v>
      </c>
      <c r="B5282">
        <v>5281</v>
      </c>
      <c r="C5282">
        <v>621</v>
      </c>
      <c r="D5282" t="s">
        <v>250</v>
      </c>
      <c r="E5282" t="s">
        <v>41</v>
      </c>
      <c r="F5282" t="s">
        <v>48</v>
      </c>
      <c r="Q5282">
        <v>309.43154034229798</v>
      </c>
      <c r="R5282">
        <v>350.606134280905</v>
      </c>
      <c r="S5282">
        <v>351.74639769452398</v>
      </c>
      <c r="T5282">
        <v>381.995102326395</v>
      </c>
      <c r="U5282">
        <v>369.61691223574599</v>
      </c>
      <c r="V5282">
        <v>365</v>
      </c>
      <c r="W5282">
        <v>333</v>
      </c>
      <c r="X5282">
        <v>354</v>
      </c>
      <c r="Y5282">
        <v>372</v>
      </c>
      <c r="Z5282">
        <v>355</v>
      </c>
      <c r="AA5282">
        <v>343</v>
      </c>
      <c r="AB5282">
        <v>360</v>
      </c>
    </row>
    <row r="5283" spans="1:28" x14ac:dyDescent="0.25">
      <c r="A5283" t="str">
        <f t="shared" si="82"/>
        <v>Bruck-MürzzuschlagPendler (Auspendler/-innen)Insgesamt</v>
      </c>
      <c r="B5283">
        <v>5282</v>
      </c>
      <c r="C5283">
        <v>621</v>
      </c>
      <c r="D5283" t="s">
        <v>250</v>
      </c>
      <c r="E5283" t="s">
        <v>459</v>
      </c>
      <c r="F5283" t="s">
        <v>48</v>
      </c>
      <c r="G5283">
        <v>24980</v>
      </c>
      <c r="H5283">
        <v>26122</v>
      </c>
      <c r="I5283">
        <v>25518</v>
      </c>
      <c r="J5283">
        <v>25768</v>
      </c>
      <c r="K5283">
        <v>25475</v>
      </c>
      <c r="L5283">
        <v>25379</v>
      </c>
      <c r="M5283">
        <v>25394</v>
      </c>
      <c r="N5283">
        <v>25539</v>
      </c>
      <c r="O5283">
        <v>25817</v>
      </c>
      <c r="P5283">
        <v>26059</v>
      </c>
      <c r="Q5283">
        <v>26126</v>
      </c>
      <c r="R5283">
        <v>25674</v>
      </c>
      <c r="S5283">
        <v>26357</v>
      </c>
    </row>
    <row r="5284" spans="1:28" x14ac:dyDescent="0.25">
      <c r="A5284" t="str">
        <f t="shared" si="82"/>
        <v>Bruck-MürzzuschlagPendler ins AuslandInsgesamt</v>
      </c>
      <c r="B5284">
        <v>5283</v>
      </c>
      <c r="C5284">
        <v>621</v>
      </c>
      <c r="D5284" t="s">
        <v>250</v>
      </c>
      <c r="E5284" t="s">
        <v>304</v>
      </c>
      <c r="F5284" t="s">
        <v>48</v>
      </c>
      <c r="G5284">
        <v>10</v>
      </c>
      <c r="H5284">
        <v>56</v>
      </c>
      <c r="I5284">
        <v>124</v>
      </c>
      <c r="J5284">
        <v>46</v>
      </c>
      <c r="K5284">
        <v>42</v>
      </c>
      <c r="L5284">
        <v>184</v>
      </c>
      <c r="M5284">
        <v>158</v>
      </c>
      <c r="N5284">
        <v>166</v>
      </c>
      <c r="O5284">
        <v>150</v>
      </c>
      <c r="P5284">
        <v>164</v>
      </c>
      <c r="Q5284">
        <v>143</v>
      </c>
      <c r="R5284">
        <v>51</v>
      </c>
      <c r="S5284">
        <v>124</v>
      </c>
    </row>
    <row r="5285" spans="1:28" x14ac:dyDescent="0.25">
      <c r="A5285" t="str">
        <f t="shared" si="82"/>
        <v>Bruck-MürzzuschlagPendler zw. BundesländernInsgesamt</v>
      </c>
      <c r="B5285">
        <v>5284</v>
      </c>
      <c r="C5285">
        <v>621</v>
      </c>
      <c r="D5285" t="s">
        <v>250</v>
      </c>
      <c r="E5285" t="s">
        <v>433</v>
      </c>
      <c r="F5285" t="s">
        <v>48</v>
      </c>
      <c r="G5285">
        <v>3586</v>
      </c>
      <c r="H5285">
        <v>3915</v>
      </c>
      <c r="I5285">
        <v>3876</v>
      </c>
      <c r="J5285">
        <v>3837</v>
      </c>
      <c r="K5285">
        <v>3675</v>
      </c>
      <c r="L5285">
        <v>3608</v>
      </c>
      <c r="M5285">
        <v>3483</v>
      </c>
      <c r="N5285">
        <v>3535</v>
      </c>
      <c r="O5285">
        <v>3376</v>
      </c>
      <c r="P5285">
        <v>3250</v>
      </c>
      <c r="Q5285">
        <v>3183</v>
      </c>
      <c r="R5285">
        <v>3054</v>
      </c>
      <c r="S5285">
        <v>3302</v>
      </c>
    </row>
    <row r="5286" spans="1:28" x14ac:dyDescent="0.25">
      <c r="A5286" t="str">
        <f t="shared" si="82"/>
        <v>Bruck-MürzzuschlagPendler zw. Gemeinden eines Pol. BezirkesInsgesamt</v>
      </c>
      <c r="B5286">
        <v>5285</v>
      </c>
      <c r="C5286">
        <v>621</v>
      </c>
      <c r="D5286" t="s">
        <v>250</v>
      </c>
      <c r="E5286" t="s">
        <v>305</v>
      </c>
      <c r="F5286" t="s">
        <v>48</v>
      </c>
      <c r="G5286">
        <v>16118</v>
      </c>
      <c r="H5286">
        <v>14750</v>
      </c>
      <c r="I5286">
        <v>15425</v>
      </c>
      <c r="J5286">
        <v>15250</v>
      </c>
      <c r="K5286">
        <v>15688</v>
      </c>
      <c r="L5286">
        <v>15777</v>
      </c>
      <c r="M5286">
        <v>15915</v>
      </c>
      <c r="N5286">
        <v>16061</v>
      </c>
      <c r="O5286">
        <v>16496</v>
      </c>
      <c r="P5286">
        <v>16716</v>
      </c>
      <c r="Q5286">
        <v>16760</v>
      </c>
      <c r="R5286">
        <v>16383</v>
      </c>
      <c r="S5286">
        <v>16598</v>
      </c>
    </row>
    <row r="5287" spans="1:28" x14ac:dyDescent="0.25">
      <c r="A5287" t="str">
        <f t="shared" si="82"/>
        <v>Bruck-MürzzuschlagPendler zw. Pol. Bez. des BundeslandesInsgesamt</v>
      </c>
      <c r="B5287">
        <v>5286</v>
      </c>
      <c r="C5287">
        <v>621</v>
      </c>
      <c r="D5287" t="s">
        <v>250</v>
      </c>
      <c r="E5287" t="s">
        <v>306</v>
      </c>
      <c r="F5287" t="s">
        <v>48</v>
      </c>
      <c r="G5287">
        <v>5266</v>
      </c>
      <c r="H5287">
        <v>7401</v>
      </c>
      <c r="I5287">
        <v>6093</v>
      </c>
      <c r="J5287">
        <v>6635</v>
      </c>
      <c r="K5287">
        <v>6070</v>
      </c>
      <c r="L5287">
        <v>5810</v>
      </c>
      <c r="M5287">
        <v>5838</v>
      </c>
      <c r="N5287">
        <v>5777</v>
      </c>
      <c r="O5287">
        <v>5795</v>
      </c>
      <c r="P5287">
        <v>5929</v>
      </c>
      <c r="Q5287">
        <v>6040</v>
      </c>
      <c r="R5287">
        <v>6186</v>
      </c>
      <c r="S5287">
        <v>6333</v>
      </c>
    </row>
    <row r="5288" spans="1:28" x14ac:dyDescent="0.25">
      <c r="A5288" t="str">
        <f t="shared" si="82"/>
        <v>Bruck-MürzzuschlagPensionisteneinkommenBrutto_Schnitt</v>
      </c>
      <c r="B5288">
        <v>5287</v>
      </c>
      <c r="C5288">
        <v>621</v>
      </c>
      <c r="D5288" t="s">
        <v>250</v>
      </c>
      <c r="E5288" t="s">
        <v>44</v>
      </c>
      <c r="F5288" t="s">
        <v>54</v>
      </c>
      <c r="O5288">
        <v>19852.1286288802</v>
      </c>
      <c r="P5288">
        <v>20307.010169820202</v>
      </c>
      <c r="Q5288">
        <v>20838.592669449299</v>
      </c>
      <c r="R5288">
        <v>21238.894302336499</v>
      </c>
      <c r="S5288">
        <v>21631.194908952701</v>
      </c>
      <c r="T5288">
        <v>21915.1518567815</v>
      </c>
      <c r="U5288">
        <v>22500.081380015101</v>
      </c>
      <c r="V5288">
        <v>23156.173314075098</v>
      </c>
      <c r="W5288">
        <v>24669.803039716498</v>
      </c>
      <c r="X5288">
        <v>25534.107231465499</v>
      </c>
      <c r="Y5288">
        <v>26336.571272549201</v>
      </c>
    </row>
    <row r="5289" spans="1:28" x14ac:dyDescent="0.25">
      <c r="A5289" t="str">
        <f t="shared" si="82"/>
        <v>Bruck-MürzzuschlagPensionisteneinkommenBruttobezüge 1000 EUR</v>
      </c>
      <c r="B5289">
        <v>5288</v>
      </c>
      <c r="C5289">
        <v>621</v>
      </c>
      <c r="D5289" t="s">
        <v>250</v>
      </c>
      <c r="E5289" t="s">
        <v>44</v>
      </c>
      <c r="F5289" t="s">
        <v>55</v>
      </c>
      <c r="O5289">
        <v>631853.55000000005</v>
      </c>
      <c r="P5289">
        <v>649316.65018</v>
      </c>
      <c r="Q5289">
        <v>669002.17905999999</v>
      </c>
      <c r="R5289">
        <v>677202.14483</v>
      </c>
      <c r="S5289">
        <v>683048.24164000002</v>
      </c>
      <c r="T5289">
        <v>693176.25323000003</v>
      </c>
      <c r="U5289">
        <v>715592.58820999996</v>
      </c>
      <c r="V5289">
        <v>741483.82568999997</v>
      </c>
      <c r="W5289">
        <v>772707.57080999995</v>
      </c>
      <c r="X5289">
        <v>801107.08027999999</v>
      </c>
      <c r="Y5289">
        <v>833631.49049</v>
      </c>
    </row>
    <row r="5290" spans="1:28" x14ac:dyDescent="0.25">
      <c r="A5290" t="str">
        <f t="shared" si="82"/>
        <v>Bruck-MürzzuschlagPensionisteneinkommenBruttobezüge Fälle</v>
      </c>
      <c r="B5290">
        <v>5289</v>
      </c>
      <c r="C5290">
        <v>621</v>
      </c>
      <c r="D5290" t="s">
        <v>250</v>
      </c>
      <c r="E5290" t="s">
        <v>44</v>
      </c>
      <c r="F5290" t="s">
        <v>56</v>
      </c>
      <c r="O5290">
        <v>31828</v>
      </c>
      <c r="P5290">
        <v>31975</v>
      </c>
      <c r="Q5290">
        <v>32104</v>
      </c>
      <c r="R5290">
        <v>31885</v>
      </c>
      <c r="S5290">
        <v>31577</v>
      </c>
      <c r="T5290">
        <v>31630</v>
      </c>
      <c r="U5290">
        <v>31804</v>
      </c>
      <c r="V5290">
        <v>32021</v>
      </c>
      <c r="W5290">
        <v>31322</v>
      </c>
      <c r="X5290">
        <v>31374</v>
      </c>
      <c r="Y5290">
        <v>31653</v>
      </c>
    </row>
    <row r="5291" spans="1:28" x14ac:dyDescent="0.25">
      <c r="A5291" t="str">
        <f t="shared" si="82"/>
        <v>Bruck-MürzzuschlagPensionisteneinkommenLohnsteuer 1000 EUR</v>
      </c>
      <c r="B5291">
        <v>5290</v>
      </c>
      <c r="C5291">
        <v>621</v>
      </c>
      <c r="D5291" t="s">
        <v>250</v>
      </c>
      <c r="E5291" t="s">
        <v>44</v>
      </c>
      <c r="F5291" t="s">
        <v>57</v>
      </c>
      <c r="O5291">
        <v>75326.745920000001</v>
      </c>
      <c r="P5291">
        <v>79118.639460000006</v>
      </c>
      <c r="Q5291">
        <v>84364.227199999994</v>
      </c>
      <c r="R5291">
        <v>88205.480549999993</v>
      </c>
      <c r="S5291">
        <v>73679.132610000001</v>
      </c>
      <c r="T5291">
        <v>75973.694359999994</v>
      </c>
      <c r="U5291">
        <v>81160.783240000004</v>
      </c>
      <c r="V5291">
        <v>87610.47782</v>
      </c>
      <c r="W5291">
        <v>86129.445919999998</v>
      </c>
      <c r="X5291">
        <v>93130.190340000001</v>
      </c>
      <c r="Y5291">
        <v>95060.287039999996</v>
      </c>
    </row>
    <row r="5292" spans="1:28" x14ac:dyDescent="0.25">
      <c r="A5292" t="str">
        <f t="shared" si="82"/>
        <v>Bruck-MürzzuschlagPensionisteneinkommenLohnsteuer Fälle</v>
      </c>
      <c r="B5292">
        <v>5291</v>
      </c>
      <c r="C5292">
        <v>621</v>
      </c>
      <c r="D5292" t="s">
        <v>250</v>
      </c>
      <c r="E5292" t="s">
        <v>44</v>
      </c>
      <c r="F5292" t="s">
        <v>58</v>
      </c>
      <c r="O5292">
        <v>19973</v>
      </c>
      <c r="P5292">
        <v>20388</v>
      </c>
      <c r="Q5292">
        <v>20816</v>
      </c>
      <c r="R5292">
        <v>21004</v>
      </c>
      <c r="S5292">
        <v>21031</v>
      </c>
      <c r="T5292">
        <v>21195</v>
      </c>
      <c r="U5292">
        <v>21724</v>
      </c>
      <c r="V5292">
        <v>22483</v>
      </c>
      <c r="W5292">
        <v>23716</v>
      </c>
      <c r="X5292">
        <v>24190</v>
      </c>
      <c r="Y5292">
        <v>24834</v>
      </c>
    </row>
    <row r="5293" spans="1:28" x14ac:dyDescent="0.25">
      <c r="A5293" t="str">
        <f t="shared" si="82"/>
        <v>Bruck-MürzzuschlagPensionisteneinkommenNetto_Schnitt</v>
      </c>
      <c r="B5293">
        <v>5292</v>
      </c>
      <c r="C5293">
        <v>621</v>
      </c>
      <c r="D5293" t="s">
        <v>250</v>
      </c>
      <c r="E5293" t="s">
        <v>44</v>
      </c>
      <c r="F5293" t="s">
        <v>59</v>
      </c>
      <c r="O5293">
        <v>16404.636582254599</v>
      </c>
      <c r="P5293">
        <v>16725.3788922596</v>
      </c>
      <c r="Q5293">
        <v>17076.755678420101</v>
      </c>
      <c r="R5293">
        <v>17317.9314658931</v>
      </c>
      <c r="S5293">
        <v>18124.2510209963</v>
      </c>
      <c r="T5293">
        <v>18324.6655090104</v>
      </c>
      <c r="U5293">
        <v>18730.993281662701</v>
      </c>
      <c r="V5293">
        <v>19173.475741232302</v>
      </c>
      <c r="W5293">
        <v>20595.088376540501</v>
      </c>
      <c r="X5293">
        <v>21202.388653662299</v>
      </c>
      <c r="Y5293">
        <v>21928.6254143367</v>
      </c>
    </row>
    <row r="5294" spans="1:28" x14ac:dyDescent="0.25">
      <c r="A5294" t="str">
        <f t="shared" si="82"/>
        <v>Bruck-MürzzuschlagPensionisteneinkommenNettobezüge 1000 EUR</v>
      </c>
      <c r="B5294">
        <v>5293</v>
      </c>
      <c r="C5294">
        <v>621</v>
      </c>
      <c r="D5294" t="s">
        <v>250</v>
      </c>
      <c r="E5294" t="s">
        <v>44</v>
      </c>
      <c r="F5294" t="s">
        <v>60</v>
      </c>
      <c r="O5294">
        <v>522126.77314</v>
      </c>
      <c r="P5294">
        <v>534793.99008000002</v>
      </c>
      <c r="Q5294">
        <v>548232.16429999995</v>
      </c>
      <c r="R5294">
        <v>552182.24479000003</v>
      </c>
      <c r="S5294">
        <v>572309.47449000005</v>
      </c>
      <c r="T5294">
        <v>579609.17004999996</v>
      </c>
      <c r="U5294">
        <v>595720.51032999996</v>
      </c>
      <c r="V5294">
        <v>613953.86670999997</v>
      </c>
      <c r="W5294">
        <v>645079.35812999995</v>
      </c>
      <c r="X5294">
        <v>665203.74161999999</v>
      </c>
      <c r="Y5294">
        <v>694106.78023999999</v>
      </c>
    </row>
    <row r="5295" spans="1:28" x14ac:dyDescent="0.25">
      <c r="A5295" t="str">
        <f t="shared" si="82"/>
        <v>Bruck-MürzzuschlagPensionisteneinkommenSV-Beiträge 1000 EUR</v>
      </c>
      <c r="B5295">
        <v>5294</v>
      </c>
      <c r="C5295">
        <v>621</v>
      </c>
      <c r="D5295" t="s">
        <v>250</v>
      </c>
      <c r="E5295" t="s">
        <v>44</v>
      </c>
      <c r="F5295" t="s">
        <v>61</v>
      </c>
      <c r="O5295">
        <v>34400.030939999997</v>
      </c>
      <c r="P5295">
        <v>35404.020640000002</v>
      </c>
      <c r="Q5295">
        <v>36405.787559999997</v>
      </c>
      <c r="R5295">
        <v>36814.41949</v>
      </c>
      <c r="S5295">
        <v>37059.634539999999</v>
      </c>
      <c r="T5295">
        <v>37593.38882</v>
      </c>
      <c r="U5295">
        <v>38711.29464</v>
      </c>
      <c r="V5295">
        <v>39919.481160000003</v>
      </c>
      <c r="W5295">
        <v>41498.766759999999</v>
      </c>
      <c r="X5295">
        <v>42773.14832</v>
      </c>
      <c r="Y5295">
        <v>44464.423210000001</v>
      </c>
    </row>
    <row r="5296" spans="1:28" x14ac:dyDescent="0.25">
      <c r="A5296" t="str">
        <f t="shared" si="82"/>
        <v>Bruck-MürzzuschlagPensionisteneinkommenSV-Beiträge Fälle</v>
      </c>
      <c r="B5296">
        <v>5295</v>
      </c>
      <c r="C5296">
        <v>621</v>
      </c>
      <c r="D5296" t="s">
        <v>250</v>
      </c>
      <c r="E5296" t="s">
        <v>44</v>
      </c>
      <c r="F5296" t="s">
        <v>62</v>
      </c>
      <c r="O5296">
        <v>30204</v>
      </c>
      <c r="P5296">
        <v>30344</v>
      </c>
      <c r="Q5296">
        <v>30418</v>
      </c>
      <c r="R5296">
        <v>30185</v>
      </c>
      <c r="S5296">
        <v>29897</v>
      </c>
      <c r="T5296">
        <v>29936</v>
      </c>
      <c r="U5296">
        <v>30139</v>
      </c>
      <c r="V5296">
        <v>30327</v>
      </c>
      <c r="W5296">
        <v>30461</v>
      </c>
      <c r="X5296">
        <v>30534</v>
      </c>
      <c r="Y5296">
        <v>30840</v>
      </c>
    </row>
    <row r="5297" spans="1:47" x14ac:dyDescent="0.25">
      <c r="A5297" t="str">
        <f t="shared" si="82"/>
        <v>Bruck-MürzzuschlagUnselbstständig BeschäftigteFrauen</v>
      </c>
      <c r="B5297">
        <v>5296</v>
      </c>
      <c r="C5297">
        <v>621</v>
      </c>
      <c r="D5297" t="s">
        <v>250</v>
      </c>
      <c r="E5297" t="s">
        <v>38</v>
      </c>
      <c r="F5297" t="s">
        <v>47</v>
      </c>
      <c r="X5297">
        <v>17383</v>
      </c>
      <c r="Y5297">
        <v>16839</v>
      </c>
      <c r="Z5297">
        <v>17360</v>
      </c>
      <c r="AA5297">
        <v>16811</v>
      </c>
      <c r="AB5297">
        <v>17226</v>
      </c>
      <c r="AC5297">
        <v>16772</v>
      </c>
      <c r="AD5297">
        <v>17431</v>
      </c>
      <c r="AE5297">
        <v>16829</v>
      </c>
      <c r="AF5297">
        <v>17201</v>
      </c>
      <c r="AG5297">
        <v>16933</v>
      </c>
      <c r="AH5297">
        <v>17398</v>
      </c>
      <c r="AI5297">
        <v>17111</v>
      </c>
      <c r="AJ5297">
        <v>17706</v>
      </c>
      <c r="AK5297">
        <v>17214</v>
      </c>
      <c r="AL5297">
        <v>17510</v>
      </c>
      <c r="AM5297">
        <v>17214</v>
      </c>
      <c r="AN5297">
        <v>17027</v>
      </c>
      <c r="AO5297">
        <v>16644</v>
      </c>
      <c r="AP5297">
        <v>17355</v>
      </c>
      <c r="AQ5297">
        <v>17187</v>
      </c>
      <c r="AR5297">
        <v>17365</v>
      </c>
      <c r="AS5297">
        <v>17419</v>
      </c>
      <c r="AT5297">
        <v>17661</v>
      </c>
      <c r="AU5297">
        <v>17483</v>
      </c>
    </row>
    <row r="5298" spans="1:47" x14ac:dyDescent="0.25">
      <c r="A5298" t="str">
        <f t="shared" si="82"/>
        <v>Bruck-MürzzuschlagUnselbstständig BeschäftigteInsgesamt</v>
      </c>
      <c r="B5298">
        <v>5297</v>
      </c>
      <c r="C5298">
        <v>621</v>
      </c>
      <c r="D5298" t="s">
        <v>250</v>
      </c>
      <c r="E5298" t="s">
        <v>38</v>
      </c>
      <c r="F5298" t="s">
        <v>48</v>
      </c>
      <c r="X5298">
        <v>39267</v>
      </c>
      <c r="Y5298">
        <v>37234</v>
      </c>
      <c r="Z5298">
        <v>39010</v>
      </c>
      <c r="AA5298">
        <v>37151</v>
      </c>
      <c r="AB5298">
        <v>38790</v>
      </c>
      <c r="AC5298">
        <v>36892</v>
      </c>
      <c r="AD5298">
        <v>38793</v>
      </c>
      <c r="AE5298">
        <v>36910</v>
      </c>
      <c r="AF5298">
        <v>38154</v>
      </c>
      <c r="AG5298">
        <v>37198</v>
      </c>
      <c r="AH5298">
        <v>38714</v>
      </c>
      <c r="AI5298">
        <v>37574</v>
      </c>
      <c r="AJ5298">
        <v>39263</v>
      </c>
      <c r="AK5298">
        <v>37776</v>
      </c>
      <c r="AL5298">
        <v>39049</v>
      </c>
      <c r="AM5298">
        <v>37569</v>
      </c>
      <c r="AN5298">
        <v>37515</v>
      </c>
      <c r="AO5298">
        <v>36024</v>
      </c>
      <c r="AP5298">
        <v>38036</v>
      </c>
      <c r="AQ5298">
        <v>37216</v>
      </c>
      <c r="AR5298">
        <v>38222</v>
      </c>
      <c r="AS5298">
        <v>37688</v>
      </c>
      <c r="AT5298">
        <v>38755</v>
      </c>
      <c r="AU5298">
        <v>37605</v>
      </c>
    </row>
    <row r="5299" spans="1:47" x14ac:dyDescent="0.25">
      <c r="A5299" t="str">
        <f t="shared" si="82"/>
        <v>Bruck-MürzzuschlagUnselbstständig BeschäftigteMänner</v>
      </c>
      <c r="B5299">
        <v>5298</v>
      </c>
      <c r="C5299">
        <v>621</v>
      </c>
      <c r="D5299" t="s">
        <v>250</v>
      </c>
      <c r="E5299" t="s">
        <v>38</v>
      </c>
      <c r="F5299" t="s">
        <v>49</v>
      </c>
      <c r="X5299">
        <v>21884</v>
      </c>
      <c r="Y5299">
        <v>20395</v>
      </c>
      <c r="Z5299">
        <v>21650</v>
      </c>
      <c r="AA5299">
        <v>20340</v>
      </c>
      <c r="AB5299">
        <v>21564</v>
      </c>
      <c r="AC5299">
        <v>20120</v>
      </c>
      <c r="AD5299">
        <v>21362</v>
      </c>
      <c r="AE5299">
        <v>20081</v>
      </c>
      <c r="AF5299">
        <v>20953</v>
      </c>
      <c r="AG5299">
        <v>20265</v>
      </c>
      <c r="AH5299">
        <v>21316</v>
      </c>
      <c r="AI5299">
        <v>20463</v>
      </c>
      <c r="AJ5299">
        <v>21557</v>
      </c>
      <c r="AK5299">
        <v>20562</v>
      </c>
      <c r="AL5299">
        <v>21539</v>
      </c>
      <c r="AM5299">
        <v>20355</v>
      </c>
      <c r="AN5299">
        <v>20488</v>
      </c>
      <c r="AO5299">
        <v>19380</v>
      </c>
      <c r="AP5299">
        <v>20681</v>
      </c>
      <c r="AQ5299">
        <v>20029</v>
      </c>
      <c r="AR5299">
        <v>20857</v>
      </c>
      <c r="AS5299">
        <v>20269</v>
      </c>
      <c r="AT5299">
        <v>21094</v>
      </c>
      <c r="AU5299">
        <v>20122</v>
      </c>
    </row>
    <row r="5300" spans="1:47" x14ac:dyDescent="0.25">
      <c r="A5300" t="str">
        <f t="shared" si="82"/>
        <v>Bruck-MürzzuschlagUnselbstständig Beschäftigte GW mgfInsgesamt</v>
      </c>
      <c r="B5300">
        <v>5299</v>
      </c>
      <c r="C5300">
        <v>621</v>
      </c>
      <c r="D5300" t="s">
        <v>250</v>
      </c>
      <c r="E5300" t="s">
        <v>450</v>
      </c>
      <c r="F5300" t="s">
        <v>48</v>
      </c>
      <c r="G5300">
        <v>28095.400853286999</v>
      </c>
      <c r="H5300">
        <v>27362.003932352</v>
      </c>
      <c r="I5300">
        <v>29163.677597972001</v>
      </c>
      <c r="J5300">
        <v>27743.191190548001</v>
      </c>
      <c r="K5300">
        <v>29027.179391805999</v>
      </c>
      <c r="L5300">
        <v>26624.527199123</v>
      </c>
      <c r="M5300">
        <v>26411.313430056998</v>
      </c>
      <c r="N5300">
        <v>25753.077391614999</v>
      </c>
      <c r="O5300">
        <v>27606.966400974001</v>
      </c>
      <c r="P5300">
        <v>26847.344991023001</v>
      </c>
      <c r="Q5300">
        <v>28166.891639695001</v>
      </c>
      <c r="R5300">
        <v>27049.100221274999</v>
      </c>
      <c r="S5300">
        <v>28267.085364351999</v>
      </c>
      <c r="T5300">
        <v>27240.194528791999</v>
      </c>
    </row>
    <row r="5301" spans="1:47" x14ac:dyDescent="0.25">
      <c r="A5301" t="str">
        <f t="shared" si="82"/>
        <v>Bruck-MürzzuschlagUnselbstständig Beschäftigte GW ogfInsgesamt</v>
      </c>
      <c r="B5301">
        <v>5300</v>
      </c>
      <c r="C5301">
        <v>621</v>
      </c>
      <c r="D5301" t="s">
        <v>250</v>
      </c>
      <c r="E5301" t="s">
        <v>449</v>
      </c>
      <c r="F5301" t="s">
        <v>48</v>
      </c>
      <c r="G5301">
        <v>25915.607409114</v>
      </c>
      <c r="H5301">
        <v>25193.518031205</v>
      </c>
      <c r="I5301">
        <v>27042.662630416999</v>
      </c>
      <c r="J5301">
        <v>25608.107328688999</v>
      </c>
      <c r="K5301">
        <v>26807.696995310002</v>
      </c>
      <c r="L5301">
        <v>24076.165649383998</v>
      </c>
      <c r="M5301">
        <v>24358.018385407999</v>
      </c>
      <c r="N5301">
        <v>24039.545501815999</v>
      </c>
      <c r="O5301">
        <v>25726.037518596</v>
      </c>
      <c r="P5301">
        <v>24999.259643736001</v>
      </c>
      <c r="Q5301">
        <v>26252.932239424001</v>
      </c>
      <c r="R5301">
        <v>25151.580489305001</v>
      </c>
      <c r="S5301">
        <v>26421.783051597002</v>
      </c>
      <c r="T5301">
        <v>25345.291458898999</v>
      </c>
    </row>
    <row r="5302" spans="1:47" x14ac:dyDescent="0.25">
      <c r="A5302" t="str">
        <f t="shared" si="82"/>
        <v>Bruck-MürzzuschlagUnternehmenInsgesamt</v>
      </c>
      <c r="B5302">
        <v>5301</v>
      </c>
      <c r="C5302">
        <v>621</v>
      </c>
      <c r="D5302" t="s">
        <v>250</v>
      </c>
      <c r="E5302" t="s">
        <v>475</v>
      </c>
      <c r="F5302" t="s">
        <v>48</v>
      </c>
      <c r="G5302">
        <v>6297</v>
      </c>
      <c r="H5302">
        <v>6257</v>
      </c>
      <c r="I5302">
        <v>6379</v>
      </c>
    </row>
    <row r="5303" spans="1:47" x14ac:dyDescent="0.25">
      <c r="A5303" t="str">
        <f t="shared" si="82"/>
        <v>Bruck-MürzzuschlagWohnbevölkerungInsgesamt</v>
      </c>
      <c r="B5303">
        <v>5302</v>
      </c>
      <c r="C5303">
        <v>621</v>
      </c>
      <c r="D5303" t="s">
        <v>250</v>
      </c>
      <c r="E5303" t="s">
        <v>42</v>
      </c>
      <c r="F5303" t="s">
        <v>48</v>
      </c>
      <c r="R5303">
        <v>101245</v>
      </c>
      <c r="S5303">
        <v>100855</v>
      </c>
      <c r="T5303">
        <v>100818</v>
      </c>
      <c r="U5303">
        <v>100349</v>
      </c>
      <c r="V5303">
        <v>99834</v>
      </c>
      <c r="W5303">
        <v>99437</v>
      </c>
      <c r="X5303">
        <v>98984</v>
      </c>
      <c r="Y5303">
        <v>98697</v>
      </c>
      <c r="Z5303">
        <v>98054</v>
      </c>
      <c r="AA5303">
        <v>98242</v>
      </c>
      <c r="AB5303">
        <v>98534</v>
      </c>
    </row>
    <row r="5304" spans="1:47" x14ac:dyDescent="0.25">
      <c r="A5304" t="str">
        <f t="shared" si="82"/>
        <v>Hartberg-FürstenfeldArbeitnehmereinkommenBrutto_Schnitt</v>
      </c>
      <c r="B5304">
        <v>5303</v>
      </c>
      <c r="C5304">
        <v>622</v>
      </c>
      <c r="D5304" t="s">
        <v>251</v>
      </c>
      <c r="E5304" t="s">
        <v>43</v>
      </c>
      <c r="F5304" t="s">
        <v>54</v>
      </c>
      <c r="O5304">
        <v>26036.320409917302</v>
      </c>
      <c r="P5304">
        <v>26723.103149459199</v>
      </c>
      <c r="Q5304">
        <v>27145.8622338397</v>
      </c>
      <c r="R5304">
        <v>27915.727927033</v>
      </c>
      <c r="S5304">
        <v>28608.971333698999</v>
      </c>
      <c r="T5304">
        <v>29592.651431601498</v>
      </c>
      <c r="U5304">
        <v>31166.648737944299</v>
      </c>
      <c r="V5304">
        <v>31728.366578090299</v>
      </c>
      <c r="W5304">
        <v>32343.890410764201</v>
      </c>
      <c r="X5304">
        <v>33774.447605441899</v>
      </c>
      <c r="Y5304">
        <v>35305.937320556899</v>
      </c>
    </row>
    <row r="5305" spans="1:47" x14ac:dyDescent="0.25">
      <c r="A5305" t="str">
        <f t="shared" si="82"/>
        <v>Hartberg-FürstenfeldArbeitnehmereinkommenBruttobezüge 1000 EUR</v>
      </c>
      <c r="B5305">
        <v>5304</v>
      </c>
      <c r="C5305">
        <v>622</v>
      </c>
      <c r="D5305" t="s">
        <v>251</v>
      </c>
      <c r="E5305" t="s">
        <v>43</v>
      </c>
      <c r="F5305" t="s">
        <v>55</v>
      </c>
      <c r="O5305">
        <v>1129950.2694699999</v>
      </c>
      <c r="P5305">
        <v>1158793.92187</v>
      </c>
      <c r="Q5305">
        <v>1181306.4868300001</v>
      </c>
      <c r="R5305">
        <v>1219666.06886</v>
      </c>
      <c r="S5305">
        <v>1251871.3676199999</v>
      </c>
      <c r="T5305">
        <v>1297519.3946700001</v>
      </c>
      <c r="U5305">
        <v>1357245.21924</v>
      </c>
      <c r="V5305">
        <v>1412515.15169</v>
      </c>
      <c r="W5305">
        <v>1411034.5630600001</v>
      </c>
      <c r="X5305">
        <v>1487055.15362</v>
      </c>
      <c r="Y5305">
        <v>1569596.0554599999</v>
      </c>
    </row>
    <row r="5306" spans="1:47" x14ac:dyDescent="0.25">
      <c r="A5306" t="str">
        <f t="shared" si="82"/>
        <v>Hartberg-FürstenfeldArbeitnehmereinkommenBruttobezüge Fälle</v>
      </c>
      <c r="B5306">
        <v>5305</v>
      </c>
      <c r="C5306">
        <v>622</v>
      </c>
      <c r="D5306" t="s">
        <v>251</v>
      </c>
      <c r="E5306" t="s">
        <v>43</v>
      </c>
      <c r="F5306" t="s">
        <v>56</v>
      </c>
      <c r="O5306">
        <v>43399</v>
      </c>
      <c r="P5306">
        <v>43363</v>
      </c>
      <c r="Q5306">
        <v>43517</v>
      </c>
      <c r="R5306">
        <v>43691</v>
      </c>
      <c r="S5306">
        <v>43758</v>
      </c>
      <c r="T5306">
        <v>43846</v>
      </c>
      <c r="U5306">
        <v>43548</v>
      </c>
      <c r="V5306">
        <v>44519</v>
      </c>
      <c r="W5306">
        <v>43626</v>
      </c>
      <c r="X5306">
        <v>44029</v>
      </c>
      <c r="Y5306">
        <v>44457</v>
      </c>
    </row>
    <row r="5307" spans="1:47" x14ac:dyDescent="0.25">
      <c r="A5307" t="str">
        <f t="shared" si="82"/>
        <v>Hartberg-FürstenfeldArbeitnehmereinkommenLohnsteuer 1000 EUR</v>
      </c>
      <c r="B5307">
        <v>5306</v>
      </c>
      <c r="C5307">
        <v>622</v>
      </c>
      <c r="D5307" t="s">
        <v>251</v>
      </c>
      <c r="E5307" t="s">
        <v>43</v>
      </c>
      <c r="F5307" t="s">
        <v>57</v>
      </c>
      <c r="O5307">
        <v>142464.80084000001</v>
      </c>
      <c r="P5307">
        <v>150351.80575</v>
      </c>
      <c r="Q5307">
        <v>156250.42110000001</v>
      </c>
      <c r="R5307">
        <v>166353.54216000001</v>
      </c>
      <c r="S5307">
        <v>144242.16469000001</v>
      </c>
      <c r="T5307">
        <v>153716.97054000001</v>
      </c>
      <c r="U5307">
        <v>166067.43374000001</v>
      </c>
      <c r="V5307">
        <v>172689.84375</v>
      </c>
      <c r="W5307">
        <v>163374.18797999999</v>
      </c>
      <c r="X5307">
        <v>180301.75109000001</v>
      </c>
      <c r="Y5307">
        <v>188298.39965000001</v>
      </c>
    </row>
    <row r="5308" spans="1:47" x14ac:dyDescent="0.25">
      <c r="A5308" t="str">
        <f t="shared" si="82"/>
        <v>Hartberg-FürstenfeldArbeitnehmereinkommenLohnsteuer Fälle</v>
      </c>
      <c r="B5308">
        <v>5307</v>
      </c>
      <c r="C5308">
        <v>622</v>
      </c>
      <c r="D5308" t="s">
        <v>251</v>
      </c>
      <c r="E5308" t="s">
        <v>43</v>
      </c>
      <c r="F5308" t="s">
        <v>58</v>
      </c>
      <c r="O5308">
        <v>34370</v>
      </c>
      <c r="P5308">
        <v>34787</v>
      </c>
      <c r="Q5308">
        <v>35342</v>
      </c>
      <c r="R5308">
        <v>35760</v>
      </c>
      <c r="S5308">
        <v>35907</v>
      </c>
      <c r="T5308">
        <v>36288</v>
      </c>
      <c r="U5308">
        <v>36671</v>
      </c>
      <c r="V5308">
        <v>37812</v>
      </c>
      <c r="W5308">
        <v>37357</v>
      </c>
      <c r="X5308">
        <v>38066</v>
      </c>
      <c r="Y5308">
        <v>38736</v>
      </c>
    </row>
    <row r="5309" spans="1:47" x14ac:dyDescent="0.25">
      <c r="A5309" t="str">
        <f t="shared" si="82"/>
        <v>Hartberg-FürstenfeldArbeitnehmereinkommenNetto_Schnitt</v>
      </c>
      <c r="B5309">
        <v>5308</v>
      </c>
      <c r="C5309">
        <v>622</v>
      </c>
      <c r="D5309" t="s">
        <v>251</v>
      </c>
      <c r="E5309" t="s">
        <v>43</v>
      </c>
      <c r="F5309" t="s">
        <v>59</v>
      </c>
      <c r="O5309">
        <v>18559.620745639299</v>
      </c>
      <c r="P5309">
        <v>18944.412950672198</v>
      </c>
      <c r="Q5309">
        <v>19167.804325895599</v>
      </c>
      <c r="R5309">
        <v>19581.4101551807</v>
      </c>
      <c r="S5309">
        <v>20656.351454819702</v>
      </c>
      <c r="T5309">
        <v>21274.004753455301</v>
      </c>
      <c r="U5309">
        <v>22307.4291804446</v>
      </c>
      <c r="V5309">
        <v>22754.835510007</v>
      </c>
      <c r="W5309">
        <v>23419.2313381928</v>
      </c>
      <c r="X5309">
        <v>24284.530535328999</v>
      </c>
      <c r="Y5309">
        <v>25456.637419303999</v>
      </c>
    </row>
    <row r="5310" spans="1:47" x14ac:dyDescent="0.25">
      <c r="A5310" t="str">
        <f t="shared" si="82"/>
        <v>Hartberg-FürstenfeldArbeitnehmereinkommenNettobezüge 1000 EUR</v>
      </c>
      <c r="B5310">
        <v>5309</v>
      </c>
      <c r="C5310">
        <v>622</v>
      </c>
      <c r="D5310" t="s">
        <v>251</v>
      </c>
      <c r="E5310" t="s">
        <v>43</v>
      </c>
      <c r="F5310" t="s">
        <v>60</v>
      </c>
      <c r="O5310">
        <v>805468.98074000003</v>
      </c>
      <c r="P5310">
        <v>821486.57877999998</v>
      </c>
      <c r="Q5310">
        <v>834125.34085000004</v>
      </c>
      <c r="R5310">
        <v>855531.39109000005</v>
      </c>
      <c r="S5310">
        <v>903880.62696000002</v>
      </c>
      <c r="T5310">
        <v>932780.01242000004</v>
      </c>
      <c r="U5310">
        <v>971443.92594999995</v>
      </c>
      <c r="V5310">
        <v>1013022.5220699999</v>
      </c>
      <c r="W5310">
        <v>1021687.38636</v>
      </c>
      <c r="X5310">
        <v>1069223.59494</v>
      </c>
      <c r="Y5310">
        <v>1131725.7297499999</v>
      </c>
    </row>
    <row r="5311" spans="1:47" x14ac:dyDescent="0.25">
      <c r="A5311" t="str">
        <f t="shared" si="82"/>
        <v>Hartberg-FürstenfeldArbeitnehmereinkommenSV-Beiträge 1000 EUR</v>
      </c>
      <c r="B5311">
        <v>5310</v>
      </c>
      <c r="C5311">
        <v>622</v>
      </c>
      <c r="D5311" t="s">
        <v>251</v>
      </c>
      <c r="E5311" t="s">
        <v>43</v>
      </c>
      <c r="F5311" t="s">
        <v>61</v>
      </c>
      <c r="O5311">
        <v>182016.48788999999</v>
      </c>
      <c r="P5311">
        <v>186955.53734000001</v>
      </c>
      <c r="Q5311">
        <v>190930.72487999999</v>
      </c>
      <c r="R5311">
        <v>197781.13561</v>
      </c>
      <c r="S5311">
        <v>203748.57597000001</v>
      </c>
      <c r="T5311">
        <v>211022.41170999999</v>
      </c>
      <c r="U5311">
        <v>219733.85954999999</v>
      </c>
      <c r="V5311">
        <v>226802.78586999999</v>
      </c>
      <c r="W5311">
        <v>225972.98871999999</v>
      </c>
      <c r="X5311">
        <v>237529.80759000001</v>
      </c>
      <c r="Y5311">
        <v>249571.92606</v>
      </c>
    </row>
    <row r="5312" spans="1:47" x14ac:dyDescent="0.25">
      <c r="A5312" t="str">
        <f t="shared" si="82"/>
        <v>Hartberg-FürstenfeldArbeitnehmereinkommenSV-Beiträge Fälle</v>
      </c>
      <c r="B5312">
        <v>5311</v>
      </c>
      <c r="C5312">
        <v>622</v>
      </c>
      <c r="D5312" t="s">
        <v>251</v>
      </c>
      <c r="E5312" t="s">
        <v>43</v>
      </c>
      <c r="F5312" t="s">
        <v>62</v>
      </c>
      <c r="O5312">
        <v>41277</v>
      </c>
      <c r="P5312">
        <v>41216</v>
      </c>
      <c r="Q5312">
        <v>41352</v>
      </c>
      <c r="R5312">
        <v>41449</v>
      </c>
      <c r="S5312">
        <v>41516</v>
      </c>
      <c r="T5312">
        <v>41575</v>
      </c>
      <c r="U5312">
        <v>41351</v>
      </c>
      <c r="V5312">
        <v>42198</v>
      </c>
      <c r="W5312">
        <v>41505</v>
      </c>
      <c r="X5312">
        <v>42127</v>
      </c>
      <c r="Y5312">
        <v>42524</v>
      </c>
    </row>
    <row r="5313" spans="1:47" x14ac:dyDescent="0.25">
      <c r="A5313" t="str">
        <f t="shared" si="82"/>
        <v>Hartberg-FürstenfeldArbeitsloseFrauen</v>
      </c>
      <c r="B5313">
        <v>5312</v>
      </c>
      <c r="C5313">
        <v>622</v>
      </c>
      <c r="D5313" t="s">
        <v>251</v>
      </c>
      <c r="E5313" t="s">
        <v>36</v>
      </c>
      <c r="F5313" t="s">
        <v>47</v>
      </c>
      <c r="X5313">
        <v>1118</v>
      </c>
      <c r="Y5313">
        <v>1384</v>
      </c>
      <c r="Z5313">
        <v>1273</v>
      </c>
      <c r="AA5313">
        <v>1417</v>
      </c>
      <c r="AB5313">
        <v>1273</v>
      </c>
      <c r="AC5313">
        <v>1414</v>
      </c>
      <c r="AD5313">
        <v>1296</v>
      </c>
      <c r="AE5313">
        <v>1543</v>
      </c>
      <c r="AF5313">
        <v>1352</v>
      </c>
      <c r="AG5313">
        <v>1458</v>
      </c>
      <c r="AH5313">
        <v>1247</v>
      </c>
      <c r="AI5313">
        <v>1257</v>
      </c>
      <c r="AJ5313">
        <v>1091</v>
      </c>
      <c r="AK5313">
        <v>1225</v>
      </c>
      <c r="AL5313">
        <v>1136</v>
      </c>
      <c r="AM5313">
        <v>1165</v>
      </c>
      <c r="AN5313">
        <v>1491</v>
      </c>
      <c r="AO5313">
        <v>1469</v>
      </c>
      <c r="AP5313">
        <v>1055</v>
      </c>
      <c r="AQ5313">
        <v>997</v>
      </c>
      <c r="AR5313">
        <v>926</v>
      </c>
      <c r="AS5313">
        <v>992</v>
      </c>
      <c r="AT5313">
        <v>1053</v>
      </c>
      <c r="AU5313">
        <v>1012</v>
      </c>
    </row>
    <row r="5314" spans="1:47" x14ac:dyDescent="0.25">
      <c r="A5314" t="str">
        <f t="shared" si="82"/>
        <v>Hartberg-FürstenfeldArbeitsloseInsgesamt</v>
      </c>
      <c r="B5314">
        <v>5313</v>
      </c>
      <c r="C5314">
        <v>622</v>
      </c>
      <c r="D5314" t="s">
        <v>251</v>
      </c>
      <c r="E5314" t="s">
        <v>36</v>
      </c>
      <c r="F5314" t="s">
        <v>48</v>
      </c>
      <c r="X5314">
        <v>1937</v>
      </c>
      <c r="Y5314">
        <v>4279</v>
      </c>
      <c r="Z5314">
        <v>2232</v>
      </c>
      <c r="AA5314">
        <v>4403</v>
      </c>
      <c r="AB5314">
        <v>2356</v>
      </c>
      <c r="AC5314">
        <v>4517</v>
      </c>
      <c r="AD5314">
        <v>2468</v>
      </c>
      <c r="AE5314">
        <v>4688</v>
      </c>
      <c r="AF5314">
        <v>2511</v>
      </c>
      <c r="AG5314">
        <v>4487</v>
      </c>
      <c r="AH5314">
        <v>2309</v>
      </c>
      <c r="AI5314">
        <v>3673</v>
      </c>
      <c r="AJ5314">
        <v>1990</v>
      </c>
      <c r="AK5314">
        <v>3555</v>
      </c>
      <c r="AL5314">
        <v>1976</v>
      </c>
      <c r="AM5314">
        <v>3268</v>
      </c>
      <c r="AN5314">
        <v>2618</v>
      </c>
      <c r="AO5314">
        <v>3698</v>
      </c>
      <c r="AP5314">
        <v>1868</v>
      </c>
      <c r="AQ5314">
        <v>2819</v>
      </c>
      <c r="AR5314">
        <v>1616</v>
      </c>
      <c r="AS5314">
        <v>2868</v>
      </c>
      <c r="AT5314">
        <v>1854</v>
      </c>
      <c r="AU5314">
        <v>3044</v>
      </c>
    </row>
    <row r="5315" spans="1:47" x14ac:dyDescent="0.25">
      <c r="A5315" t="str">
        <f t="shared" ref="A5315:A5378" si="83">D5315&amp;E5315&amp;F5315</f>
        <v>Hartberg-FürstenfeldArbeitsloseMänner</v>
      </c>
      <c r="B5315">
        <v>5314</v>
      </c>
      <c r="C5315">
        <v>622</v>
      </c>
      <c r="D5315" t="s">
        <v>251</v>
      </c>
      <c r="E5315" t="s">
        <v>36</v>
      </c>
      <c r="F5315" t="s">
        <v>49</v>
      </c>
      <c r="X5315">
        <v>819</v>
      </c>
      <c r="Y5315">
        <v>2895</v>
      </c>
      <c r="Z5315">
        <v>959</v>
      </c>
      <c r="AA5315">
        <v>2986</v>
      </c>
      <c r="AB5315">
        <v>1083</v>
      </c>
      <c r="AC5315">
        <v>3103</v>
      </c>
      <c r="AD5315">
        <v>1172</v>
      </c>
      <c r="AE5315">
        <v>3145</v>
      </c>
      <c r="AF5315">
        <v>1159</v>
      </c>
      <c r="AG5315">
        <v>3029</v>
      </c>
      <c r="AH5315">
        <v>1062</v>
      </c>
      <c r="AI5315">
        <v>2416</v>
      </c>
      <c r="AJ5315">
        <v>899</v>
      </c>
      <c r="AK5315">
        <v>2330</v>
      </c>
      <c r="AL5315">
        <v>840</v>
      </c>
      <c r="AM5315">
        <v>2103</v>
      </c>
      <c r="AN5315">
        <v>1127</v>
      </c>
      <c r="AO5315">
        <v>2229</v>
      </c>
      <c r="AP5315">
        <v>813</v>
      </c>
      <c r="AQ5315">
        <v>1822</v>
      </c>
      <c r="AR5315">
        <v>690</v>
      </c>
      <c r="AS5315">
        <v>1876</v>
      </c>
      <c r="AT5315">
        <v>801</v>
      </c>
      <c r="AU5315">
        <v>2032</v>
      </c>
    </row>
    <row r="5316" spans="1:47" x14ac:dyDescent="0.25">
      <c r="A5316" t="str">
        <f t="shared" si="83"/>
        <v>Hartberg-Fürstenfeldarbeitslose AusländerFrauen</v>
      </c>
      <c r="B5316">
        <v>5315</v>
      </c>
      <c r="C5316">
        <v>622</v>
      </c>
      <c r="D5316" t="s">
        <v>251</v>
      </c>
      <c r="E5316" t="s">
        <v>37</v>
      </c>
      <c r="F5316" t="s">
        <v>47</v>
      </c>
      <c r="X5316">
        <v>68</v>
      </c>
      <c r="Y5316">
        <v>123</v>
      </c>
      <c r="Z5316">
        <v>104</v>
      </c>
      <c r="AA5316">
        <v>131</v>
      </c>
      <c r="AB5316">
        <v>102</v>
      </c>
      <c r="AC5316">
        <v>141</v>
      </c>
      <c r="AD5316">
        <v>112</v>
      </c>
      <c r="AE5316">
        <v>162</v>
      </c>
      <c r="AF5316">
        <v>125</v>
      </c>
      <c r="AG5316">
        <v>141</v>
      </c>
      <c r="AH5316">
        <v>120</v>
      </c>
      <c r="AI5316">
        <v>148</v>
      </c>
      <c r="AJ5316">
        <v>129</v>
      </c>
      <c r="AK5316">
        <v>152</v>
      </c>
      <c r="AL5316">
        <v>139</v>
      </c>
      <c r="AM5316">
        <v>171</v>
      </c>
      <c r="AN5316">
        <v>217</v>
      </c>
      <c r="AO5316">
        <v>203</v>
      </c>
      <c r="AP5316">
        <v>126</v>
      </c>
      <c r="AQ5316">
        <v>153</v>
      </c>
      <c r="AR5316">
        <v>118</v>
      </c>
      <c r="AS5316">
        <v>153</v>
      </c>
      <c r="AT5316">
        <v>148</v>
      </c>
      <c r="AU5316">
        <v>156</v>
      </c>
    </row>
    <row r="5317" spans="1:47" x14ac:dyDescent="0.25">
      <c r="A5317" t="str">
        <f t="shared" si="83"/>
        <v>Hartberg-Fürstenfeldarbeitslose AusländerInsgesamt</v>
      </c>
      <c r="B5317">
        <v>5316</v>
      </c>
      <c r="C5317">
        <v>622</v>
      </c>
      <c r="D5317" t="s">
        <v>251</v>
      </c>
      <c r="E5317" t="s">
        <v>37</v>
      </c>
      <c r="F5317" t="s">
        <v>48</v>
      </c>
      <c r="X5317">
        <v>147</v>
      </c>
      <c r="Y5317">
        <v>301</v>
      </c>
      <c r="Z5317">
        <v>192</v>
      </c>
      <c r="AA5317">
        <v>322</v>
      </c>
      <c r="AB5317">
        <v>194</v>
      </c>
      <c r="AC5317">
        <v>357</v>
      </c>
      <c r="AD5317">
        <v>228</v>
      </c>
      <c r="AE5317">
        <v>389</v>
      </c>
      <c r="AF5317">
        <v>234</v>
      </c>
      <c r="AG5317">
        <v>362</v>
      </c>
      <c r="AH5317">
        <v>222</v>
      </c>
      <c r="AI5317">
        <v>356</v>
      </c>
      <c r="AJ5317">
        <v>231</v>
      </c>
      <c r="AK5317">
        <v>367</v>
      </c>
      <c r="AL5317">
        <v>234</v>
      </c>
      <c r="AM5317">
        <v>388</v>
      </c>
      <c r="AN5317">
        <v>375</v>
      </c>
      <c r="AO5317">
        <v>452</v>
      </c>
      <c r="AP5317">
        <v>222</v>
      </c>
      <c r="AQ5317">
        <v>357</v>
      </c>
      <c r="AR5317">
        <v>222</v>
      </c>
      <c r="AS5317">
        <v>358</v>
      </c>
      <c r="AT5317">
        <v>270</v>
      </c>
      <c r="AU5317">
        <v>405</v>
      </c>
    </row>
    <row r="5318" spans="1:47" x14ac:dyDescent="0.25">
      <c r="A5318" t="str">
        <f t="shared" si="83"/>
        <v>Hartberg-Fürstenfeldarbeitslose AusländerMänner</v>
      </c>
      <c r="B5318">
        <v>5317</v>
      </c>
      <c r="C5318">
        <v>622</v>
      </c>
      <c r="D5318" t="s">
        <v>251</v>
      </c>
      <c r="E5318" t="s">
        <v>37</v>
      </c>
      <c r="F5318" t="s">
        <v>49</v>
      </c>
      <c r="X5318">
        <v>79</v>
      </c>
      <c r="Y5318">
        <v>178</v>
      </c>
      <c r="Z5318">
        <v>88</v>
      </c>
      <c r="AA5318">
        <v>191</v>
      </c>
      <c r="AB5318">
        <v>92</v>
      </c>
      <c r="AC5318">
        <v>216</v>
      </c>
      <c r="AD5318">
        <v>116</v>
      </c>
      <c r="AE5318">
        <v>227</v>
      </c>
      <c r="AF5318">
        <v>109</v>
      </c>
      <c r="AG5318">
        <v>221</v>
      </c>
      <c r="AH5318">
        <v>102</v>
      </c>
      <c r="AI5318">
        <v>208</v>
      </c>
      <c r="AJ5318">
        <v>102</v>
      </c>
      <c r="AK5318">
        <v>215</v>
      </c>
      <c r="AL5318">
        <v>95</v>
      </c>
      <c r="AM5318">
        <v>217</v>
      </c>
      <c r="AN5318">
        <v>158</v>
      </c>
      <c r="AO5318">
        <v>249</v>
      </c>
      <c r="AP5318">
        <v>96</v>
      </c>
      <c r="AQ5318">
        <v>204</v>
      </c>
      <c r="AR5318">
        <v>104</v>
      </c>
      <c r="AS5318">
        <v>205</v>
      </c>
      <c r="AT5318">
        <v>122</v>
      </c>
      <c r="AU5318">
        <v>249</v>
      </c>
    </row>
    <row r="5319" spans="1:47" x14ac:dyDescent="0.25">
      <c r="A5319" t="str">
        <f t="shared" si="83"/>
        <v>Hartberg-FürstenfeldArbeitsstättenInsgesamt</v>
      </c>
      <c r="B5319">
        <v>5318</v>
      </c>
      <c r="C5319">
        <v>622</v>
      </c>
      <c r="D5319" t="s">
        <v>251</v>
      </c>
      <c r="E5319" t="s">
        <v>476</v>
      </c>
      <c r="F5319" t="s">
        <v>48</v>
      </c>
      <c r="G5319">
        <v>9918</v>
      </c>
      <c r="H5319">
        <v>9838</v>
      </c>
      <c r="I5319">
        <v>9957</v>
      </c>
    </row>
    <row r="5320" spans="1:47" x14ac:dyDescent="0.25">
      <c r="A5320" t="str">
        <f t="shared" si="83"/>
        <v>Hartberg-FürstenfeldBeschäftigte in den ArbeitsstättenInsgesamt</v>
      </c>
      <c r="B5320">
        <v>5319</v>
      </c>
      <c r="C5320">
        <v>622</v>
      </c>
      <c r="D5320" t="s">
        <v>251</v>
      </c>
      <c r="E5320" t="s">
        <v>477</v>
      </c>
      <c r="F5320" t="s">
        <v>48</v>
      </c>
      <c r="G5320">
        <v>43799</v>
      </c>
      <c r="H5320">
        <v>42231</v>
      </c>
      <c r="I5320">
        <v>43539</v>
      </c>
    </row>
    <row r="5321" spans="1:47" x14ac:dyDescent="0.25">
      <c r="A5321" t="str">
        <f t="shared" si="83"/>
        <v>Hartberg-FürstenfeldGesamteinkommenBruttobezüge Gesamt</v>
      </c>
      <c r="B5321">
        <v>5320</v>
      </c>
      <c r="C5321">
        <v>622</v>
      </c>
      <c r="D5321" t="s">
        <v>251</v>
      </c>
      <c r="E5321" t="s">
        <v>45</v>
      </c>
      <c r="F5321" t="s">
        <v>63</v>
      </c>
      <c r="O5321">
        <v>1521138.1075299999</v>
      </c>
      <c r="P5321">
        <v>1570675.1704200001</v>
      </c>
      <c r="Q5321">
        <v>1613716.7612099999</v>
      </c>
      <c r="R5321">
        <v>1668155.22826</v>
      </c>
      <c r="S5321">
        <v>1711838.2961899999</v>
      </c>
      <c r="T5321">
        <v>1770924.8019999999</v>
      </c>
      <c r="U5321">
        <v>1851152.73505</v>
      </c>
      <c r="V5321">
        <v>1932197.7480599999</v>
      </c>
      <c r="W5321">
        <v>1965096.0026799999</v>
      </c>
      <c r="X5321">
        <v>2067271.98129</v>
      </c>
      <c r="Y5321">
        <v>2183298.40919</v>
      </c>
    </row>
    <row r="5322" spans="1:47" x14ac:dyDescent="0.25">
      <c r="A5322" t="str">
        <f t="shared" si="83"/>
        <v>Hartberg-FürstenfeldGesamteinkommenNettobezüge Gesamt</v>
      </c>
      <c r="B5322">
        <v>5321</v>
      </c>
      <c r="C5322">
        <v>622</v>
      </c>
      <c r="D5322" t="s">
        <v>251</v>
      </c>
      <c r="E5322" t="s">
        <v>45</v>
      </c>
      <c r="F5322" t="s">
        <v>64</v>
      </c>
      <c r="O5322">
        <v>1138062.3398200001</v>
      </c>
      <c r="P5322">
        <v>1170237.30529</v>
      </c>
      <c r="Q5322">
        <v>1198241.5451199999</v>
      </c>
      <c r="R5322">
        <v>1231160.62482</v>
      </c>
      <c r="S5322">
        <v>1297969.7113099999</v>
      </c>
      <c r="T5322">
        <v>1337247.3007199999</v>
      </c>
      <c r="U5322">
        <v>1391569.2146300001</v>
      </c>
      <c r="V5322">
        <v>1453131.5045</v>
      </c>
      <c r="W5322">
        <v>1494124.0540100001</v>
      </c>
      <c r="X5322">
        <v>1561530.33338</v>
      </c>
      <c r="Y5322">
        <v>1653510.19765</v>
      </c>
    </row>
    <row r="5323" spans="1:47" x14ac:dyDescent="0.25">
      <c r="A5323" t="str">
        <f t="shared" si="83"/>
        <v>Hartberg-FürstenfeldGründungsintensitätin % der aktiven Wirtschaftskammermitglieder</v>
      </c>
      <c r="B5323">
        <v>5322</v>
      </c>
      <c r="C5323">
        <v>622</v>
      </c>
      <c r="D5323" t="s">
        <v>251</v>
      </c>
      <c r="E5323" t="s">
        <v>40</v>
      </c>
      <c r="F5323" t="s">
        <v>52</v>
      </c>
      <c r="Q5323">
        <v>9.6919463460732391</v>
      </c>
      <c r="R5323">
        <v>8.9040334737826896</v>
      </c>
      <c r="S5323">
        <v>8.5674785097068504</v>
      </c>
      <c r="T5323">
        <v>9.0518180334929195</v>
      </c>
      <c r="U5323">
        <v>8.7131931065855994</v>
      </c>
      <c r="V5323">
        <v>9.8018211033743992</v>
      </c>
      <c r="W5323">
        <v>8.3333333333333304</v>
      </c>
      <c r="X5323">
        <v>7.9243437143323003</v>
      </c>
      <c r="Y5323">
        <v>7.1315372424722696</v>
      </c>
      <c r="Z5323">
        <v>7.2787297594717799</v>
      </c>
      <c r="AA5323">
        <v>6.6526820497452803</v>
      </c>
      <c r="AB5323">
        <v>6.4449978028416597</v>
      </c>
    </row>
    <row r="5324" spans="1:47" x14ac:dyDescent="0.25">
      <c r="A5324" t="str">
        <f t="shared" si="83"/>
        <v>Hartberg-FürstenfeldGründungsintensitätje 1.000 Einwohner</v>
      </c>
      <c r="B5324">
        <v>5323</v>
      </c>
      <c r="C5324">
        <v>622</v>
      </c>
      <c r="D5324" t="s">
        <v>251</v>
      </c>
      <c r="E5324" t="s">
        <v>40</v>
      </c>
      <c r="F5324" t="s">
        <v>53</v>
      </c>
      <c r="Q5324">
        <v>5.1963380859524797</v>
      </c>
      <c r="R5324">
        <v>5.0289423553192201</v>
      </c>
      <c r="S5324">
        <v>4.9263097422820303</v>
      </c>
      <c r="T5324">
        <v>5.3641367767423498</v>
      </c>
      <c r="U5324">
        <v>5.2781861362867497</v>
      </c>
      <c r="V5324">
        <v>6.0636852627044702</v>
      </c>
      <c r="W5324">
        <v>5.4504046345022799</v>
      </c>
      <c r="X5324">
        <v>5.3629361523691799</v>
      </c>
      <c r="Y5324">
        <v>4.9665585060591999</v>
      </c>
      <c r="Z5324">
        <v>5.1093037883887504</v>
      </c>
      <c r="AA5324">
        <v>4.8831991553385201</v>
      </c>
      <c r="AB5324">
        <v>4.8237680206106504</v>
      </c>
    </row>
    <row r="5325" spans="1:47" x14ac:dyDescent="0.25">
      <c r="A5325" t="str">
        <f t="shared" si="83"/>
        <v>Hartberg-FürstenfeldKammermitgliedschaftenAktiv</v>
      </c>
      <c r="B5325">
        <v>5324</v>
      </c>
      <c r="C5325">
        <v>622</v>
      </c>
      <c r="D5325" t="s">
        <v>251</v>
      </c>
      <c r="E5325" t="s">
        <v>39</v>
      </c>
      <c r="F5325" t="s">
        <v>50</v>
      </c>
      <c r="U5325">
        <v>0</v>
      </c>
      <c r="V5325">
        <v>46</v>
      </c>
      <c r="W5325">
        <v>5111</v>
      </c>
      <c r="X5325">
        <v>5132</v>
      </c>
      <c r="Y5325">
        <v>5271</v>
      </c>
      <c r="Z5325">
        <v>5355</v>
      </c>
      <c r="AA5325">
        <v>5506</v>
      </c>
      <c r="AB5325">
        <v>5485</v>
      </c>
      <c r="AC5325">
        <v>5649</v>
      </c>
      <c r="AD5325">
        <v>5601</v>
      </c>
      <c r="AE5325">
        <v>5712</v>
      </c>
      <c r="AF5325">
        <v>5916</v>
      </c>
      <c r="AG5325">
        <v>6089</v>
      </c>
      <c r="AH5325">
        <v>6133</v>
      </c>
      <c r="AI5325">
        <v>6313</v>
      </c>
      <c r="AJ5325">
        <v>6310</v>
      </c>
      <c r="AK5325">
        <v>6280</v>
      </c>
      <c r="AL5325">
        <v>6361</v>
      </c>
      <c r="AM5325">
        <v>6578</v>
      </c>
      <c r="AN5325">
        <v>6674</v>
      </c>
      <c r="AO5325">
        <v>6757</v>
      </c>
      <c r="AP5325">
        <v>6827</v>
      </c>
      <c r="AQ5325">
        <v>6896</v>
      </c>
      <c r="AR5325">
        <v>6839</v>
      </c>
    </row>
    <row r="5326" spans="1:47" x14ac:dyDescent="0.25">
      <c r="A5326" t="str">
        <f t="shared" si="83"/>
        <v>Hartberg-FürstenfeldKammermitgliedschaftenInsgesamt</v>
      </c>
      <c r="B5326">
        <v>5325</v>
      </c>
      <c r="C5326">
        <v>622</v>
      </c>
      <c r="D5326" t="s">
        <v>251</v>
      </c>
      <c r="E5326" t="s">
        <v>39</v>
      </c>
      <c r="F5326" t="s">
        <v>48</v>
      </c>
      <c r="U5326">
        <v>0</v>
      </c>
      <c r="V5326">
        <v>57</v>
      </c>
      <c r="W5326">
        <v>6027</v>
      </c>
      <c r="X5326">
        <v>6165</v>
      </c>
      <c r="Y5326">
        <v>6317</v>
      </c>
      <c r="Z5326">
        <v>6470</v>
      </c>
      <c r="AA5326">
        <v>6574</v>
      </c>
      <c r="AB5326">
        <v>6608</v>
      </c>
      <c r="AC5326">
        <v>6746</v>
      </c>
      <c r="AD5326">
        <v>6786</v>
      </c>
      <c r="AE5326">
        <v>6853</v>
      </c>
      <c r="AF5326">
        <v>7125</v>
      </c>
      <c r="AG5326">
        <v>7225</v>
      </c>
      <c r="AH5326">
        <v>7330</v>
      </c>
      <c r="AI5326">
        <v>7472</v>
      </c>
      <c r="AJ5326">
        <v>7496</v>
      </c>
      <c r="AK5326">
        <v>7562</v>
      </c>
      <c r="AL5326">
        <v>7643</v>
      </c>
      <c r="AM5326">
        <v>7787</v>
      </c>
      <c r="AN5326">
        <v>7919</v>
      </c>
      <c r="AO5326">
        <v>7973</v>
      </c>
      <c r="AP5326">
        <v>8040</v>
      </c>
      <c r="AQ5326">
        <v>8092</v>
      </c>
      <c r="AR5326">
        <v>8090</v>
      </c>
    </row>
    <row r="5327" spans="1:47" x14ac:dyDescent="0.25">
      <c r="A5327" t="str">
        <f t="shared" si="83"/>
        <v>Hartberg-FürstenfeldKammermitgliedschaftenRuhend</v>
      </c>
      <c r="B5327">
        <v>5326</v>
      </c>
      <c r="C5327">
        <v>622</v>
      </c>
      <c r="D5327" t="s">
        <v>251</v>
      </c>
      <c r="E5327" t="s">
        <v>39</v>
      </c>
      <c r="F5327" t="s">
        <v>51</v>
      </c>
      <c r="U5327">
        <v>0</v>
      </c>
      <c r="V5327">
        <v>11</v>
      </c>
      <c r="W5327">
        <v>916</v>
      </c>
      <c r="X5327">
        <v>1033</v>
      </c>
      <c r="Y5327">
        <v>1046</v>
      </c>
      <c r="Z5327">
        <v>1115</v>
      </c>
      <c r="AA5327">
        <v>1068</v>
      </c>
      <c r="AB5327">
        <v>1123</v>
      </c>
      <c r="AC5327">
        <v>1097</v>
      </c>
      <c r="AD5327">
        <v>1185</v>
      </c>
      <c r="AE5327">
        <v>1141</v>
      </c>
      <c r="AF5327">
        <v>1209</v>
      </c>
      <c r="AG5327">
        <v>1136</v>
      </c>
      <c r="AH5327">
        <v>1197</v>
      </c>
      <c r="AI5327">
        <v>1159</v>
      </c>
      <c r="AJ5327">
        <v>1186</v>
      </c>
      <c r="AK5327">
        <v>1282</v>
      </c>
      <c r="AL5327">
        <v>1282</v>
      </c>
      <c r="AM5327">
        <v>1209</v>
      </c>
      <c r="AN5327">
        <v>1245</v>
      </c>
      <c r="AO5327">
        <v>1216</v>
      </c>
      <c r="AP5327">
        <v>1213</v>
      </c>
      <c r="AQ5327">
        <v>1196</v>
      </c>
      <c r="AR5327">
        <v>1251</v>
      </c>
    </row>
    <row r="5328" spans="1:47" x14ac:dyDescent="0.25">
      <c r="A5328" t="str">
        <f t="shared" si="83"/>
        <v>Hartberg-FürstenfeldLehrlinge1. Lehrjahr, männlich</v>
      </c>
      <c r="B5328">
        <v>5327</v>
      </c>
      <c r="C5328">
        <v>622</v>
      </c>
      <c r="D5328" t="s">
        <v>251</v>
      </c>
      <c r="E5328" t="s">
        <v>46</v>
      </c>
      <c r="F5328" t="s">
        <v>65</v>
      </c>
      <c r="R5328">
        <v>275</v>
      </c>
      <c r="S5328">
        <v>250</v>
      </c>
      <c r="T5328">
        <v>246</v>
      </c>
      <c r="U5328">
        <v>256</v>
      </c>
      <c r="V5328">
        <v>242</v>
      </c>
      <c r="W5328">
        <v>285</v>
      </c>
      <c r="X5328">
        <v>280</v>
      </c>
      <c r="Y5328">
        <v>257</v>
      </c>
      <c r="Z5328">
        <v>257</v>
      </c>
      <c r="AA5328">
        <v>253</v>
      </c>
      <c r="AB5328">
        <v>258</v>
      </c>
    </row>
    <row r="5329" spans="1:28" x14ac:dyDescent="0.25">
      <c r="A5329" t="str">
        <f t="shared" si="83"/>
        <v>Hartberg-FürstenfeldLehrlinge1. Lehrjahr, weiblich</v>
      </c>
      <c r="B5329">
        <v>5328</v>
      </c>
      <c r="C5329">
        <v>622</v>
      </c>
      <c r="D5329" t="s">
        <v>251</v>
      </c>
      <c r="E5329" t="s">
        <v>46</v>
      </c>
      <c r="F5329" t="s">
        <v>66</v>
      </c>
      <c r="R5329">
        <v>132</v>
      </c>
      <c r="S5329">
        <v>131</v>
      </c>
      <c r="T5329">
        <v>133</v>
      </c>
      <c r="U5329">
        <v>143</v>
      </c>
      <c r="V5329">
        <v>139</v>
      </c>
      <c r="W5329">
        <v>115</v>
      </c>
      <c r="X5329">
        <v>137</v>
      </c>
      <c r="Y5329">
        <v>108</v>
      </c>
      <c r="Z5329">
        <v>129</v>
      </c>
      <c r="AA5329">
        <v>115</v>
      </c>
      <c r="AB5329">
        <v>113</v>
      </c>
    </row>
    <row r="5330" spans="1:28" x14ac:dyDescent="0.25">
      <c r="A5330" t="str">
        <f t="shared" si="83"/>
        <v>Hartberg-FürstenfeldLehrlinge2. Lehrjahr, männlich</v>
      </c>
      <c r="B5330">
        <v>5329</v>
      </c>
      <c r="C5330">
        <v>622</v>
      </c>
      <c r="D5330" t="s">
        <v>251</v>
      </c>
      <c r="E5330" t="s">
        <v>46</v>
      </c>
      <c r="F5330" t="s">
        <v>67</v>
      </c>
      <c r="R5330">
        <v>312</v>
      </c>
      <c r="S5330">
        <v>263</v>
      </c>
      <c r="T5330">
        <v>255</v>
      </c>
      <c r="U5330">
        <v>236</v>
      </c>
      <c r="V5330">
        <v>251</v>
      </c>
      <c r="W5330">
        <v>228</v>
      </c>
      <c r="X5330">
        <v>280</v>
      </c>
      <c r="Y5330">
        <v>264</v>
      </c>
      <c r="Z5330">
        <v>250</v>
      </c>
      <c r="AA5330">
        <v>251</v>
      </c>
      <c r="AB5330">
        <v>237</v>
      </c>
    </row>
    <row r="5331" spans="1:28" x14ac:dyDescent="0.25">
      <c r="A5331" t="str">
        <f t="shared" si="83"/>
        <v>Hartberg-FürstenfeldLehrlinge2. Lehrjahr, weiblich</v>
      </c>
      <c r="B5331">
        <v>5330</v>
      </c>
      <c r="C5331">
        <v>622</v>
      </c>
      <c r="D5331" t="s">
        <v>251</v>
      </c>
      <c r="E5331" t="s">
        <v>46</v>
      </c>
      <c r="F5331" t="s">
        <v>68</v>
      </c>
      <c r="R5331">
        <v>161</v>
      </c>
      <c r="S5331">
        <v>132</v>
      </c>
      <c r="T5331">
        <v>134</v>
      </c>
      <c r="U5331">
        <v>136</v>
      </c>
      <c r="V5331">
        <v>146</v>
      </c>
      <c r="W5331">
        <v>134</v>
      </c>
      <c r="X5331">
        <v>120</v>
      </c>
      <c r="Y5331">
        <v>133</v>
      </c>
      <c r="Z5331">
        <v>113</v>
      </c>
      <c r="AA5331">
        <v>137</v>
      </c>
      <c r="AB5331">
        <v>122</v>
      </c>
    </row>
    <row r="5332" spans="1:28" x14ac:dyDescent="0.25">
      <c r="A5332" t="str">
        <f t="shared" si="83"/>
        <v>Hartberg-FürstenfeldLehrlinge3. Lehrjahr, männlich</v>
      </c>
      <c r="B5332">
        <v>5331</v>
      </c>
      <c r="C5332">
        <v>622</v>
      </c>
      <c r="D5332" t="s">
        <v>251</v>
      </c>
      <c r="E5332" t="s">
        <v>46</v>
      </c>
      <c r="F5332" t="s">
        <v>69</v>
      </c>
      <c r="R5332">
        <v>275</v>
      </c>
      <c r="S5332">
        <v>301</v>
      </c>
      <c r="T5332">
        <v>258</v>
      </c>
      <c r="U5332">
        <v>250</v>
      </c>
      <c r="V5332">
        <v>217</v>
      </c>
      <c r="W5332">
        <v>245</v>
      </c>
      <c r="X5332">
        <v>210</v>
      </c>
      <c r="Y5332">
        <v>259</v>
      </c>
      <c r="Z5332">
        <v>241</v>
      </c>
      <c r="AA5332">
        <v>222</v>
      </c>
      <c r="AB5332">
        <v>226</v>
      </c>
    </row>
    <row r="5333" spans="1:28" x14ac:dyDescent="0.25">
      <c r="A5333" t="str">
        <f t="shared" si="83"/>
        <v>Hartberg-FürstenfeldLehrlinge3. Lehrjahr, weiblich</v>
      </c>
      <c r="B5333">
        <v>5332</v>
      </c>
      <c r="C5333">
        <v>622</v>
      </c>
      <c r="D5333" t="s">
        <v>251</v>
      </c>
      <c r="E5333" t="s">
        <v>46</v>
      </c>
      <c r="F5333" t="s">
        <v>70</v>
      </c>
      <c r="R5333">
        <v>137</v>
      </c>
      <c r="S5333">
        <v>140</v>
      </c>
      <c r="T5333">
        <v>115</v>
      </c>
      <c r="U5333">
        <v>121</v>
      </c>
      <c r="V5333">
        <v>121</v>
      </c>
      <c r="W5333">
        <v>132</v>
      </c>
      <c r="X5333">
        <v>119</v>
      </c>
      <c r="Y5333">
        <v>105</v>
      </c>
      <c r="Z5333">
        <v>120</v>
      </c>
      <c r="AA5333">
        <v>104</v>
      </c>
      <c r="AB5333">
        <v>124</v>
      </c>
    </row>
    <row r="5334" spans="1:28" x14ac:dyDescent="0.25">
      <c r="A5334" t="str">
        <f t="shared" si="83"/>
        <v>Hartberg-FürstenfeldLehrlinge4. Lehrjahr, männlich</v>
      </c>
      <c r="B5334">
        <v>5333</v>
      </c>
      <c r="C5334">
        <v>622</v>
      </c>
      <c r="D5334" t="s">
        <v>251</v>
      </c>
      <c r="E5334" t="s">
        <v>46</v>
      </c>
      <c r="F5334" t="s">
        <v>71</v>
      </c>
      <c r="R5334">
        <v>117</v>
      </c>
      <c r="S5334">
        <v>123</v>
      </c>
      <c r="T5334">
        <v>127</v>
      </c>
      <c r="U5334">
        <v>130</v>
      </c>
      <c r="V5334">
        <v>122</v>
      </c>
      <c r="W5334">
        <v>113</v>
      </c>
      <c r="X5334">
        <v>127</v>
      </c>
      <c r="Y5334">
        <v>110</v>
      </c>
      <c r="Z5334">
        <v>136</v>
      </c>
      <c r="AA5334">
        <v>122</v>
      </c>
      <c r="AB5334">
        <v>121</v>
      </c>
    </row>
    <row r="5335" spans="1:28" x14ac:dyDescent="0.25">
      <c r="A5335" t="str">
        <f t="shared" si="83"/>
        <v>Hartberg-FürstenfeldLehrlinge4. Lehrjahr, weiblich</v>
      </c>
      <c r="B5335">
        <v>5334</v>
      </c>
      <c r="C5335">
        <v>622</v>
      </c>
      <c r="D5335" t="s">
        <v>251</v>
      </c>
      <c r="E5335" t="s">
        <v>46</v>
      </c>
      <c r="F5335" t="s">
        <v>72</v>
      </c>
      <c r="R5335">
        <v>13</v>
      </c>
      <c r="S5335">
        <v>13</v>
      </c>
      <c r="T5335">
        <v>10</v>
      </c>
      <c r="U5335">
        <v>4</v>
      </c>
      <c r="V5335">
        <v>10</v>
      </c>
      <c r="W5335">
        <v>11</v>
      </c>
      <c r="X5335">
        <v>12</v>
      </c>
      <c r="Y5335">
        <v>15</v>
      </c>
      <c r="Z5335">
        <v>7</v>
      </c>
      <c r="AA5335">
        <v>11</v>
      </c>
      <c r="AB5335">
        <v>15</v>
      </c>
    </row>
    <row r="5336" spans="1:28" x14ac:dyDescent="0.25">
      <c r="A5336" t="str">
        <f t="shared" si="83"/>
        <v>Hartberg-FürstenfeldLehrlingeFrauen</v>
      </c>
      <c r="B5336">
        <v>5335</v>
      </c>
      <c r="C5336">
        <v>622</v>
      </c>
      <c r="D5336" t="s">
        <v>251</v>
      </c>
      <c r="E5336" t="s">
        <v>46</v>
      </c>
      <c r="F5336" t="s">
        <v>47</v>
      </c>
      <c r="R5336">
        <v>443</v>
      </c>
      <c r="S5336">
        <v>416</v>
      </c>
      <c r="T5336">
        <v>392</v>
      </c>
      <c r="U5336">
        <v>404</v>
      </c>
      <c r="V5336">
        <v>416</v>
      </c>
      <c r="W5336">
        <v>392</v>
      </c>
      <c r="X5336">
        <v>388</v>
      </c>
      <c r="Y5336">
        <v>361</v>
      </c>
      <c r="Z5336">
        <v>369</v>
      </c>
      <c r="AA5336">
        <v>367</v>
      </c>
      <c r="AB5336">
        <v>374</v>
      </c>
    </row>
    <row r="5337" spans="1:28" x14ac:dyDescent="0.25">
      <c r="A5337" t="str">
        <f t="shared" si="83"/>
        <v>Hartberg-FürstenfeldLehrlingeInsgesamt</v>
      </c>
      <c r="B5337">
        <v>5336</v>
      </c>
      <c r="C5337">
        <v>622</v>
      </c>
      <c r="D5337" t="s">
        <v>251</v>
      </c>
      <c r="E5337" t="s">
        <v>46</v>
      </c>
      <c r="F5337" t="s">
        <v>48</v>
      </c>
      <c r="R5337">
        <v>1422</v>
      </c>
      <c r="S5337">
        <v>1353</v>
      </c>
      <c r="T5337">
        <v>1278</v>
      </c>
      <c r="U5337">
        <v>1276</v>
      </c>
      <c r="V5337">
        <v>1248</v>
      </c>
      <c r="W5337">
        <v>1263</v>
      </c>
      <c r="X5337">
        <v>1285</v>
      </c>
      <c r="Y5337">
        <v>1251</v>
      </c>
      <c r="Z5337">
        <v>1253</v>
      </c>
      <c r="AA5337">
        <v>1215</v>
      </c>
      <c r="AB5337">
        <v>1216</v>
      </c>
    </row>
    <row r="5338" spans="1:28" x14ac:dyDescent="0.25">
      <c r="A5338" t="str">
        <f t="shared" si="83"/>
        <v>Hartberg-FürstenfeldLehrlingeMänner</v>
      </c>
      <c r="B5338">
        <v>5337</v>
      </c>
      <c r="C5338">
        <v>622</v>
      </c>
      <c r="D5338" t="s">
        <v>251</v>
      </c>
      <c r="E5338" t="s">
        <v>46</v>
      </c>
      <c r="F5338" t="s">
        <v>49</v>
      </c>
      <c r="R5338">
        <v>979</v>
      </c>
      <c r="S5338">
        <v>937</v>
      </c>
      <c r="T5338">
        <v>886</v>
      </c>
      <c r="U5338">
        <v>872</v>
      </c>
      <c r="V5338">
        <v>832</v>
      </c>
      <c r="W5338">
        <v>871</v>
      </c>
      <c r="X5338">
        <v>897</v>
      </c>
      <c r="Y5338">
        <v>890</v>
      </c>
      <c r="Z5338">
        <v>884</v>
      </c>
      <c r="AA5338">
        <v>848</v>
      </c>
      <c r="AB5338">
        <v>842</v>
      </c>
    </row>
    <row r="5339" spans="1:28" x14ac:dyDescent="0.25">
      <c r="A5339" t="str">
        <f t="shared" si="83"/>
        <v>Hartberg-FürstenfeldNeugründungenInsgesamt</v>
      </c>
      <c r="B5339">
        <v>5338</v>
      </c>
      <c r="C5339">
        <v>622</v>
      </c>
      <c r="D5339" t="s">
        <v>251</v>
      </c>
      <c r="E5339" t="s">
        <v>41</v>
      </c>
      <c r="F5339" t="s">
        <v>48</v>
      </c>
      <c r="Q5339">
        <v>464.147310513447</v>
      </c>
      <c r="R5339">
        <v>448.49616607443397</v>
      </c>
      <c r="S5339">
        <v>439.68299711815598</v>
      </c>
      <c r="T5339">
        <v>484.72485569354598</v>
      </c>
      <c r="U5339">
        <v>477.91864189621998</v>
      </c>
      <c r="V5339">
        <v>549</v>
      </c>
      <c r="W5339">
        <v>493</v>
      </c>
      <c r="X5339">
        <v>486</v>
      </c>
      <c r="Y5339">
        <v>450</v>
      </c>
      <c r="Z5339">
        <v>463</v>
      </c>
      <c r="AA5339">
        <v>444</v>
      </c>
      <c r="AB5339">
        <v>440</v>
      </c>
    </row>
    <row r="5340" spans="1:28" x14ac:dyDescent="0.25">
      <c r="A5340" t="str">
        <f t="shared" si="83"/>
        <v>Hartberg-FürstenfeldPendler (Auspendler/-innen)Insgesamt</v>
      </c>
      <c r="B5340">
        <v>5339</v>
      </c>
      <c r="C5340">
        <v>622</v>
      </c>
      <c r="D5340" t="s">
        <v>251</v>
      </c>
      <c r="E5340" t="s">
        <v>459</v>
      </c>
      <c r="F5340" t="s">
        <v>48</v>
      </c>
      <c r="G5340">
        <v>29699</v>
      </c>
      <c r="H5340">
        <v>30189</v>
      </c>
      <c r="I5340">
        <v>29834</v>
      </c>
      <c r="J5340">
        <v>30178</v>
      </c>
      <c r="K5340">
        <v>29977</v>
      </c>
      <c r="L5340">
        <v>29924</v>
      </c>
      <c r="M5340">
        <v>30077</v>
      </c>
      <c r="N5340">
        <v>30332</v>
      </c>
      <c r="O5340">
        <v>30708</v>
      </c>
      <c r="P5340">
        <v>31096</v>
      </c>
      <c r="Q5340">
        <v>31105</v>
      </c>
      <c r="R5340">
        <v>30945</v>
      </c>
      <c r="S5340">
        <v>31302</v>
      </c>
    </row>
    <row r="5341" spans="1:28" x14ac:dyDescent="0.25">
      <c r="A5341" t="str">
        <f t="shared" si="83"/>
        <v>Hartberg-FürstenfeldPendler ins AuslandInsgesamt</v>
      </c>
      <c r="B5341">
        <v>5340</v>
      </c>
      <c r="C5341">
        <v>622</v>
      </c>
      <c r="D5341" t="s">
        <v>251</v>
      </c>
      <c r="E5341" t="s">
        <v>304</v>
      </c>
      <c r="F5341" t="s">
        <v>48</v>
      </c>
      <c r="G5341">
        <v>9</v>
      </c>
      <c r="H5341">
        <v>42</v>
      </c>
      <c r="I5341">
        <v>91</v>
      </c>
      <c r="J5341">
        <v>49</v>
      </c>
      <c r="K5341">
        <v>42</v>
      </c>
      <c r="L5341">
        <v>174</v>
      </c>
      <c r="M5341">
        <v>185</v>
      </c>
      <c r="N5341">
        <v>170</v>
      </c>
      <c r="O5341">
        <v>152</v>
      </c>
      <c r="P5341">
        <v>152</v>
      </c>
      <c r="Q5341">
        <v>171</v>
      </c>
      <c r="R5341">
        <v>49</v>
      </c>
      <c r="S5341">
        <v>146</v>
      </c>
    </row>
    <row r="5342" spans="1:28" x14ac:dyDescent="0.25">
      <c r="A5342" t="str">
        <f t="shared" si="83"/>
        <v>Hartberg-FürstenfeldPendler zw. BundesländernInsgesamt</v>
      </c>
      <c r="B5342">
        <v>5341</v>
      </c>
      <c r="C5342">
        <v>622</v>
      </c>
      <c r="D5342" t="s">
        <v>251</v>
      </c>
      <c r="E5342" t="s">
        <v>433</v>
      </c>
      <c r="F5342" t="s">
        <v>48</v>
      </c>
      <c r="G5342">
        <v>7676</v>
      </c>
      <c r="H5342">
        <v>7591</v>
      </c>
      <c r="I5342">
        <v>7919</v>
      </c>
      <c r="J5342">
        <v>7969</v>
      </c>
      <c r="K5342">
        <v>7717</v>
      </c>
      <c r="L5342">
        <v>7662</v>
      </c>
      <c r="M5342">
        <v>7506</v>
      </c>
      <c r="N5342">
        <v>7549</v>
      </c>
      <c r="O5342">
        <v>7499</v>
      </c>
      <c r="P5342">
        <v>7365</v>
      </c>
      <c r="Q5342">
        <v>7282</v>
      </c>
      <c r="R5342">
        <v>7157</v>
      </c>
      <c r="S5342">
        <v>7171</v>
      </c>
    </row>
    <row r="5343" spans="1:28" x14ac:dyDescent="0.25">
      <c r="A5343" t="str">
        <f t="shared" si="83"/>
        <v>Hartberg-FürstenfeldPendler zw. Gemeinden eines Pol. BezirkesInsgesamt</v>
      </c>
      <c r="B5343">
        <v>5342</v>
      </c>
      <c r="C5343">
        <v>622</v>
      </c>
      <c r="D5343" t="s">
        <v>251</v>
      </c>
      <c r="E5343" t="s">
        <v>305</v>
      </c>
      <c r="F5343" t="s">
        <v>48</v>
      </c>
      <c r="G5343">
        <v>13908</v>
      </c>
      <c r="H5343">
        <v>12415</v>
      </c>
      <c r="I5343">
        <v>12924</v>
      </c>
      <c r="J5343">
        <v>12879</v>
      </c>
      <c r="K5343">
        <v>13256</v>
      </c>
      <c r="L5343">
        <v>12876</v>
      </c>
      <c r="M5343">
        <v>13022</v>
      </c>
      <c r="N5343">
        <v>13400</v>
      </c>
      <c r="O5343">
        <v>13642</v>
      </c>
      <c r="P5343">
        <v>13957</v>
      </c>
      <c r="Q5343">
        <v>13978</v>
      </c>
      <c r="R5343">
        <v>13699</v>
      </c>
      <c r="S5343">
        <v>14023</v>
      </c>
    </row>
    <row r="5344" spans="1:28" x14ac:dyDescent="0.25">
      <c r="A5344" t="str">
        <f t="shared" si="83"/>
        <v>Hartberg-FürstenfeldPendler zw. Pol. Bez. des BundeslandesInsgesamt</v>
      </c>
      <c r="B5344">
        <v>5343</v>
      </c>
      <c r="C5344">
        <v>622</v>
      </c>
      <c r="D5344" t="s">
        <v>251</v>
      </c>
      <c r="E5344" t="s">
        <v>306</v>
      </c>
      <c r="F5344" t="s">
        <v>48</v>
      </c>
      <c r="G5344">
        <v>8106</v>
      </c>
      <c r="H5344">
        <v>10141</v>
      </c>
      <c r="I5344">
        <v>8900</v>
      </c>
      <c r="J5344">
        <v>9281</v>
      </c>
      <c r="K5344">
        <v>8962</v>
      </c>
      <c r="L5344">
        <v>9212</v>
      </c>
      <c r="M5344">
        <v>9364</v>
      </c>
      <c r="N5344">
        <v>9213</v>
      </c>
      <c r="O5344">
        <v>9415</v>
      </c>
      <c r="P5344">
        <v>9622</v>
      </c>
      <c r="Q5344">
        <v>9674</v>
      </c>
      <c r="R5344">
        <v>10040</v>
      </c>
      <c r="S5344">
        <v>9962</v>
      </c>
    </row>
    <row r="5345" spans="1:47" x14ac:dyDescent="0.25">
      <c r="A5345" t="str">
        <f t="shared" si="83"/>
        <v>Hartberg-FürstenfeldPensionisteneinkommenBrutto_Schnitt</v>
      </c>
      <c r="B5345">
        <v>5344</v>
      </c>
      <c r="C5345">
        <v>622</v>
      </c>
      <c r="D5345" t="s">
        <v>251</v>
      </c>
      <c r="E5345" t="s">
        <v>44</v>
      </c>
      <c r="F5345" t="s">
        <v>54</v>
      </c>
      <c r="O5345">
        <v>16707.433076791702</v>
      </c>
      <c r="P5345">
        <v>17324.132431125101</v>
      </c>
      <c r="Q5345">
        <v>17912.604572493801</v>
      </c>
      <c r="R5345">
        <v>18350.620270049101</v>
      </c>
      <c r="S5345">
        <v>18775.693059433401</v>
      </c>
      <c r="T5345">
        <v>19163.107485832301</v>
      </c>
      <c r="U5345">
        <v>19806.2122873642</v>
      </c>
      <c r="V5345">
        <v>20422.9582791008</v>
      </c>
      <c r="W5345">
        <v>21897.065155119901</v>
      </c>
      <c r="X5345">
        <v>22725.9734311229</v>
      </c>
      <c r="Y5345">
        <v>23613.927189580201</v>
      </c>
    </row>
    <row r="5346" spans="1:47" x14ac:dyDescent="0.25">
      <c r="A5346" t="str">
        <f t="shared" si="83"/>
        <v>Hartberg-FürstenfeldPensionisteneinkommenBruttobezüge 1000 EUR</v>
      </c>
      <c r="B5346">
        <v>5345</v>
      </c>
      <c r="C5346">
        <v>622</v>
      </c>
      <c r="D5346" t="s">
        <v>251</v>
      </c>
      <c r="E5346" t="s">
        <v>44</v>
      </c>
      <c r="F5346" t="s">
        <v>55</v>
      </c>
      <c r="O5346">
        <v>391187.83805999998</v>
      </c>
      <c r="P5346">
        <v>411881.24855000002</v>
      </c>
      <c r="Q5346">
        <v>432410.27438000002</v>
      </c>
      <c r="R5346">
        <v>448489.1594</v>
      </c>
      <c r="S5346">
        <v>459966.92856999999</v>
      </c>
      <c r="T5346">
        <v>473405.40733000002</v>
      </c>
      <c r="U5346">
        <v>493907.51581000001</v>
      </c>
      <c r="V5346">
        <v>519682.59636999998</v>
      </c>
      <c r="W5346">
        <v>554061.43961999996</v>
      </c>
      <c r="X5346">
        <v>580216.82767000003</v>
      </c>
      <c r="Y5346">
        <v>613702.35372999997</v>
      </c>
    </row>
    <row r="5347" spans="1:47" x14ac:dyDescent="0.25">
      <c r="A5347" t="str">
        <f t="shared" si="83"/>
        <v>Hartberg-FürstenfeldPensionisteneinkommenBruttobezüge Fälle</v>
      </c>
      <c r="B5347">
        <v>5346</v>
      </c>
      <c r="C5347">
        <v>622</v>
      </c>
      <c r="D5347" t="s">
        <v>251</v>
      </c>
      <c r="E5347" t="s">
        <v>44</v>
      </c>
      <c r="F5347" t="s">
        <v>56</v>
      </c>
      <c r="O5347">
        <v>23414</v>
      </c>
      <c r="P5347">
        <v>23775</v>
      </c>
      <c r="Q5347">
        <v>24140</v>
      </c>
      <c r="R5347">
        <v>24440</v>
      </c>
      <c r="S5347">
        <v>24498</v>
      </c>
      <c r="T5347">
        <v>24704</v>
      </c>
      <c r="U5347">
        <v>24937</v>
      </c>
      <c r="V5347">
        <v>25446</v>
      </c>
      <c r="W5347">
        <v>25303</v>
      </c>
      <c r="X5347">
        <v>25531</v>
      </c>
      <c r="Y5347">
        <v>25989</v>
      </c>
    </row>
    <row r="5348" spans="1:47" x14ac:dyDescent="0.25">
      <c r="A5348" t="str">
        <f t="shared" si="83"/>
        <v>Hartberg-FürstenfeldPensionisteneinkommenLohnsteuer 1000 EUR</v>
      </c>
      <c r="B5348">
        <v>5347</v>
      </c>
      <c r="C5348">
        <v>622</v>
      </c>
      <c r="D5348" t="s">
        <v>251</v>
      </c>
      <c r="E5348" t="s">
        <v>44</v>
      </c>
      <c r="F5348" t="s">
        <v>57</v>
      </c>
      <c r="O5348">
        <v>37350.686320000001</v>
      </c>
      <c r="P5348">
        <v>40761.549279999999</v>
      </c>
      <c r="Q5348">
        <v>44832.970220000003</v>
      </c>
      <c r="R5348">
        <v>48614.230770000002</v>
      </c>
      <c r="S5348">
        <v>41007.827499999999</v>
      </c>
      <c r="T5348">
        <v>43381.074359999999</v>
      </c>
      <c r="U5348">
        <v>47234.252</v>
      </c>
      <c r="V5348">
        <v>51733.576480000003</v>
      </c>
      <c r="W5348">
        <v>52295.129829999998</v>
      </c>
      <c r="X5348">
        <v>57221.703529999999</v>
      </c>
      <c r="Y5348">
        <v>59615.110030000003</v>
      </c>
    </row>
    <row r="5349" spans="1:47" x14ac:dyDescent="0.25">
      <c r="A5349" t="str">
        <f t="shared" si="83"/>
        <v>Hartberg-FürstenfeldPensionisteneinkommenLohnsteuer Fälle</v>
      </c>
      <c r="B5349">
        <v>5348</v>
      </c>
      <c r="C5349">
        <v>622</v>
      </c>
      <c r="D5349" t="s">
        <v>251</v>
      </c>
      <c r="E5349" t="s">
        <v>44</v>
      </c>
      <c r="F5349" t="s">
        <v>58</v>
      </c>
      <c r="O5349">
        <v>11176</v>
      </c>
      <c r="P5349">
        <v>11865</v>
      </c>
      <c r="Q5349">
        <v>12513</v>
      </c>
      <c r="R5349">
        <v>13029</v>
      </c>
      <c r="S5349">
        <v>13410</v>
      </c>
      <c r="T5349">
        <v>13753</v>
      </c>
      <c r="U5349">
        <v>14386</v>
      </c>
      <c r="V5349">
        <v>15272</v>
      </c>
      <c r="W5349">
        <v>16887</v>
      </c>
      <c r="X5349">
        <v>17715</v>
      </c>
      <c r="Y5349">
        <v>18709</v>
      </c>
    </row>
    <row r="5350" spans="1:47" x14ac:dyDescent="0.25">
      <c r="A5350" t="str">
        <f t="shared" si="83"/>
        <v>Hartberg-FürstenfeldPensionisteneinkommenNetto_Schnitt</v>
      </c>
      <c r="B5350">
        <v>5349</v>
      </c>
      <c r="C5350">
        <v>622</v>
      </c>
      <c r="D5350" t="s">
        <v>251</v>
      </c>
      <c r="E5350" t="s">
        <v>44</v>
      </c>
      <c r="F5350" t="s">
        <v>59</v>
      </c>
      <c r="O5350">
        <v>14204.8927598872</v>
      </c>
      <c r="P5350">
        <v>14668.800273817</v>
      </c>
      <c r="Q5350">
        <v>15083.521303645401</v>
      </c>
      <c r="R5350">
        <v>15369.4449153028</v>
      </c>
      <c r="S5350">
        <v>16086.581939342001</v>
      </c>
      <c r="T5350">
        <v>16372.5424344236</v>
      </c>
      <c r="U5350">
        <v>16847.4671644544</v>
      </c>
      <c r="V5350">
        <v>17295.802186198202</v>
      </c>
      <c r="W5350">
        <v>18671.172100146199</v>
      </c>
      <c r="X5350">
        <v>19282.7048858251</v>
      </c>
      <c r="Y5350">
        <v>20077.127550117399</v>
      </c>
    </row>
    <row r="5351" spans="1:47" x14ac:dyDescent="0.25">
      <c r="A5351" t="str">
        <f t="shared" si="83"/>
        <v>Hartberg-FürstenfeldPensionisteneinkommenNettobezüge 1000 EUR</v>
      </c>
      <c r="B5351">
        <v>5350</v>
      </c>
      <c r="C5351">
        <v>622</v>
      </c>
      <c r="D5351" t="s">
        <v>251</v>
      </c>
      <c r="E5351" t="s">
        <v>44</v>
      </c>
      <c r="F5351" t="s">
        <v>60</v>
      </c>
      <c r="O5351">
        <v>332593.35908000002</v>
      </c>
      <c r="P5351">
        <v>348750.72651000001</v>
      </c>
      <c r="Q5351">
        <v>364116.20426999999</v>
      </c>
      <c r="R5351">
        <v>375629.23372999998</v>
      </c>
      <c r="S5351">
        <v>394089.08435000002</v>
      </c>
      <c r="T5351">
        <v>404467.28830000001</v>
      </c>
      <c r="U5351">
        <v>420125.28868</v>
      </c>
      <c r="V5351">
        <v>440108.98242999997</v>
      </c>
      <c r="W5351">
        <v>472436.66765000002</v>
      </c>
      <c r="X5351">
        <v>492306.73843999999</v>
      </c>
      <c r="Y5351">
        <v>521784.46789999999</v>
      </c>
    </row>
    <row r="5352" spans="1:47" x14ac:dyDescent="0.25">
      <c r="A5352" t="str">
        <f t="shared" si="83"/>
        <v>Hartberg-FürstenfeldPensionisteneinkommenSV-Beiträge 1000 EUR</v>
      </c>
      <c r="B5352">
        <v>5351</v>
      </c>
      <c r="C5352">
        <v>622</v>
      </c>
      <c r="D5352" t="s">
        <v>251</v>
      </c>
      <c r="E5352" t="s">
        <v>44</v>
      </c>
      <c r="F5352" t="s">
        <v>61</v>
      </c>
      <c r="O5352">
        <v>21243.792659999999</v>
      </c>
      <c r="P5352">
        <v>22368.972760000001</v>
      </c>
      <c r="Q5352">
        <v>23461.099890000001</v>
      </c>
      <c r="R5352">
        <v>24245.694899999999</v>
      </c>
      <c r="S5352">
        <v>24870.01672</v>
      </c>
      <c r="T5352">
        <v>25557.044669999999</v>
      </c>
      <c r="U5352">
        <v>26547.975129999999</v>
      </c>
      <c r="V5352">
        <v>27840.03746</v>
      </c>
      <c r="W5352">
        <v>29329.64214</v>
      </c>
      <c r="X5352">
        <v>30688.385699999999</v>
      </c>
      <c r="Y5352">
        <v>32302.775799999999</v>
      </c>
    </row>
    <row r="5353" spans="1:47" x14ac:dyDescent="0.25">
      <c r="A5353" t="str">
        <f t="shared" si="83"/>
        <v>Hartberg-FürstenfeldPensionisteneinkommenSV-Beiträge Fälle</v>
      </c>
      <c r="B5353">
        <v>5352</v>
      </c>
      <c r="C5353">
        <v>622</v>
      </c>
      <c r="D5353" t="s">
        <v>251</v>
      </c>
      <c r="E5353" t="s">
        <v>44</v>
      </c>
      <c r="F5353" t="s">
        <v>62</v>
      </c>
      <c r="O5353">
        <v>22276</v>
      </c>
      <c r="P5353">
        <v>22668</v>
      </c>
      <c r="Q5353">
        <v>23034</v>
      </c>
      <c r="R5353">
        <v>23257</v>
      </c>
      <c r="S5353">
        <v>23347</v>
      </c>
      <c r="T5353">
        <v>23562</v>
      </c>
      <c r="U5353">
        <v>23830</v>
      </c>
      <c r="V5353">
        <v>24323</v>
      </c>
      <c r="W5353">
        <v>24151</v>
      </c>
      <c r="X5353">
        <v>24410</v>
      </c>
      <c r="Y5353">
        <v>24916</v>
      </c>
    </row>
    <row r="5354" spans="1:47" x14ac:dyDescent="0.25">
      <c r="A5354" t="str">
        <f t="shared" si="83"/>
        <v>Hartberg-FürstenfeldUnselbstständig BeschäftigteFrauen</v>
      </c>
      <c r="B5354">
        <v>5353</v>
      </c>
      <c r="C5354">
        <v>622</v>
      </c>
      <c r="D5354" t="s">
        <v>251</v>
      </c>
      <c r="E5354" t="s">
        <v>38</v>
      </c>
      <c r="F5354" t="s">
        <v>47</v>
      </c>
      <c r="X5354">
        <v>17624</v>
      </c>
      <c r="Y5354">
        <v>16778</v>
      </c>
      <c r="Z5354">
        <v>17433</v>
      </c>
      <c r="AA5354">
        <v>16817</v>
      </c>
      <c r="AB5354">
        <v>17269</v>
      </c>
      <c r="AC5354">
        <v>16819</v>
      </c>
      <c r="AD5354">
        <v>17499</v>
      </c>
      <c r="AE5354">
        <v>16809</v>
      </c>
      <c r="AF5354">
        <v>17425</v>
      </c>
      <c r="AG5354">
        <v>16945</v>
      </c>
      <c r="AH5354">
        <v>17712</v>
      </c>
      <c r="AI5354">
        <v>17401</v>
      </c>
      <c r="AJ5354">
        <v>18081</v>
      </c>
      <c r="AK5354">
        <v>17359</v>
      </c>
      <c r="AL5354">
        <v>17935</v>
      </c>
      <c r="AM5354">
        <v>17390</v>
      </c>
      <c r="AN5354">
        <v>17527</v>
      </c>
      <c r="AO5354">
        <v>17168</v>
      </c>
      <c r="AP5354">
        <v>17943</v>
      </c>
      <c r="AQ5354">
        <v>17527</v>
      </c>
      <c r="AR5354">
        <v>17875</v>
      </c>
      <c r="AS5354">
        <v>17341</v>
      </c>
      <c r="AT5354">
        <v>17818</v>
      </c>
      <c r="AU5354">
        <v>17312</v>
      </c>
    </row>
    <row r="5355" spans="1:47" x14ac:dyDescent="0.25">
      <c r="A5355" t="str">
        <f t="shared" si="83"/>
        <v>Hartberg-FürstenfeldUnselbstständig BeschäftigteInsgesamt</v>
      </c>
      <c r="B5355">
        <v>5354</v>
      </c>
      <c r="C5355">
        <v>622</v>
      </c>
      <c r="D5355" t="s">
        <v>251</v>
      </c>
      <c r="E5355" t="s">
        <v>38</v>
      </c>
      <c r="F5355" t="s">
        <v>48</v>
      </c>
      <c r="X5355">
        <v>38956</v>
      </c>
      <c r="Y5355">
        <v>35407</v>
      </c>
      <c r="Z5355">
        <v>38775</v>
      </c>
      <c r="AA5355">
        <v>35701</v>
      </c>
      <c r="AB5355">
        <v>38257</v>
      </c>
      <c r="AC5355">
        <v>35323</v>
      </c>
      <c r="AD5355">
        <v>38430</v>
      </c>
      <c r="AE5355">
        <v>35391</v>
      </c>
      <c r="AF5355">
        <v>38311</v>
      </c>
      <c r="AG5355">
        <v>35576</v>
      </c>
      <c r="AH5355">
        <v>38927</v>
      </c>
      <c r="AI5355">
        <v>36822</v>
      </c>
      <c r="AJ5355">
        <v>39456</v>
      </c>
      <c r="AK5355">
        <v>36667</v>
      </c>
      <c r="AL5355">
        <v>39017</v>
      </c>
      <c r="AM5355">
        <v>36738</v>
      </c>
      <c r="AN5355">
        <v>38127</v>
      </c>
      <c r="AO5355">
        <v>36324</v>
      </c>
      <c r="AP5355">
        <v>38718</v>
      </c>
      <c r="AQ5355">
        <v>36985</v>
      </c>
      <c r="AR5355">
        <v>38549</v>
      </c>
      <c r="AS5355">
        <v>36441</v>
      </c>
      <c r="AT5355">
        <v>38187</v>
      </c>
      <c r="AU5355">
        <v>35961</v>
      </c>
    </row>
    <row r="5356" spans="1:47" x14ac:dyDescent="0.25">
      <c r="A5356" t="str">
        <f t="shared" si="83"/>
        <v>Hartberg-FürstenfeldUnselbstständig BeschäftigteMänner</v>
      </c>
      <c r="B5356">
        <v>5355</v>
      </c>
      <c r="C5356">
        <v>622</v>
      </c>
      <c r="D5356" t="s">
        <v>251</v>
      </c>
      <c r="E5356" t="s">
        <v>38</v>
      </c>
      <c r="F5356" t="s">
        <v>49</v>
      </c>
      <c r="X5356">
        <v>21332</v>
      </c>
      <c r="Y5356">
        <v>18629</v>
      </c>
      <c r="Z5356">
        <v>21342</v>
      </c>
      <c r="AA5356">
        <v>18884</v>
      </c>
      <c r="AB5356">
        <v>20988</v>
      </c>
      <c r="AC5356">
        <v>18504</v>
      </c>
      <c r="AD5356">
        <v>20931</v>
      </c>
      <c r="AE5356">
        <v>18582</v>
      </c>
      <c r="AF5356">
        <v>20886</v>
      </c>
      <c r="AG5356">
        <v>18631</v>
      </c>
      <c r="AH5356">
        <v>21215</v>
      </c>
      <c r="AI5356">
        <v>19421</v>
      </c>
      <c r="AJ5356">
        <v>21375</v>
      </c>
      <c r="AK5356">
        <v>19308</v>
      </c>
      <c r="AL5356">
        <v>21082</v>
      </c>
      <c r="AM5356">
        <v>19348</v>
      </c>
      <c r="AN5356">
        <v>20600</v>
      </c>
      <c r="AO5356">
        <v>19156</v>
      </c>
      <c r="AP5356">
        <v>20775</v>
      </c>
      <c r="AQ5356">
        <v>19458</v>
      </c>
      <c r="AR5356">
        <v>20674</v>
      </c>
      <c r="AS5356">
        <v>19100</v>
      </c>
      <c r="AT5356">
        <v>20369</v>
      </c>
      <c r="AU5356">
        <v>18649</v>
      </c>
    </row>
    <row r="5357" spans="1:47" x14ac:dyDescent="0.25">
      <c r="A5357" t="str">
        <f t="shared" si="83"/>
        <v>Hartberg-FürstenfeldUnselbstständig Beschäftigte GW mgfInsgesamt</v>
      </c>
      <c r="B5357">
        <v>5356</v>
      </c>
      <c r="C5357">
        <v>622</v>
      </c>
      <c r="D5357" t="s">
        <v>251</v>
      </c>
      <c r="E5357" t="s">
        <v>450</v>
      </c>
      <c r="F5357" t="s">
        <v>48</v>
      </c>
      <c r="G5357">
        <v>24172.485710421999</v>
      </c>
      <c r="H5357">
        <v>22292.575281459001</v>
      </c>
      <c r="I5357">
        <v>24521.364276988999</v>
      </c>
      <c r="J5357">
        <v>22591.919836887999</v>
      </c>
      <c r="K5357">
        <v>24822.436269450001</v>
      </c>
      <c r="L5357">
        <v>22671.569405785001</v>
      </c>
      <c r="M5357">
        <v>24232.546174193001</v>
      </c>
      <c r="N5357">
        <v>22277.224235023001</v>
      </c>
      <c r="O5357">
        <v>25471.845872891001</v>
      </c>
      <c r="P5357">
        <v>23744.866767849999</v>
      </c>
      <c r="Q5357">
        <v>26211.853492187998</v>
      </c>
      <c r="R5357">
        <v>24058.170149345999</v>
      </c>
      <c r="S5357">
        <v>26117.024466702998</v>
      </c>
      <c r="T5357">
        <v>24300.174988339</v>
      </c>
    </row>
    <row r="5358" spans="1:47" x14ac:dyDescent="0.25">
      <c r="A5358" t="str">
        <f t="shared" si="83"/>
        <v>Hartberg-FürstenfeldUnselbstständig Beschäftigte GW ogfInsgesamt</v>
      </c>
      <c r="B5358">
        <v>5357</v>
      </c>
      <c r="C5358">
        <v>622</v>
      </c>
      <c r="D5358" t="s">
        <v>251</v>
      </c>
      <c r="E5358" t="s">
        <v>449</v>
      </c>
      <c r="F5358" t="s">
        <v>48</v>
      </c>
      <c r="G5358">
        <v>22011.525198349998</v>
      </c>
      <c r="H5358">
        <v>20128.329317338001</v>
      </c>
      <c r="I5358">
        <v>22330.130381415001</v>
      </c>
      <c r="J5358">
        <v>20435.862422102</v>
      </c>
      <c r="K5358">
        <v>22708.387151630999</v>
      </c>
      <c r="L5358">
        <v>20662.749215634001</v>
      </c>
      <c r="M5358">
        <v>22472.418468396001</v>
      </c>
      <c r="N5358">
        <v>20678.330800691001</v>
      </c>
      <c r="O5358">
        <v>23540.337322949999</v>
      </c>
      <c r="P5358">
        <v>22031.267433673002</v>
      </c>
      <c r="Q5358">
        <v>24225.258397877999</v>
      </c>
      <c r="R5358">
        <v>22172.876838896998</v>
      </c>
      <c r="S5358">
        <v>24128.815230609001</v>
      </c>
      <c r="T5358">
        <v>22424.415751590001</v>
      </c>
    </row>
    <row r="5359" spans="1:47" x14ac:dyDescent="0.25">
      <c r="A5359" t="str">
        <f t="shared" si="83"/>
        <v>Hartberg-FürstenfeldUnternehmenInsgesamt</v>
      </c>
      <c r="B5359">
        <v>5358</v>
      </c>
      <c r="C5359">
        <v>622</v>
      </c>
      <c r="D5359" t="s">
        <v>251</v>
      </c>
      <c r="E5359" t="s">
        <v>475</v>
      </c>
      <c r="F5359" t="s">
        <v>48</v>
      </c>
      <c r="G5359">
        <v>8880</v>
      </c>
      <c r="H5359">
        <v>8838</v>
      </c>
      <c r="I5359">
        <v>8979</v>
      </c>
    </row>
    <row r="5360" spans="1:47" x14ac:dyDescent="0.25">
      <c r="A5360" t="str">
        <f t="shared" si="83"/>
        <v>Hartberg-FürstenfeldWohnbevölkerungInsgesamt</v>
      </c>
      <c r="B5360">
        <v>5359</v>
      </c>
      <c r="C5360">
        <v>622</v>
      </c>
      <c r="D5360" t="s">
        <v>251</v>
      </c>
      <c r="E5360" t="s">
        <v>42</v>
      </c>
      <c r="F5360" t="s">
        <v>48</v>
      </c>
      <c r="R5360">
        <v>89183</v>
      </c>
      <c r="S5360">
        <v>89252</v>
      </c>
      <c r="T5360">
        <v>90364</v>
      </c>
      <c r="U5360">
        <v>90546</v>
      </c>
      <c r="V5360">
        <v>90539</v>
      </c>
      <c r="W5360">
        <v>90452</v>
      </c>
      <c r="X5360">
        <v>90622</v>
      </c>
      <c r="Y5360">
        <v>90606</v>
      </c>
      <c r="Z5360">
        <v>90619</v>
      </c>
      <c r="AA5360">
        <v>90924</v>
      </c>
      <c r="AB5360">
        <v>91215</v>
      </c>
    </row>
    <row r="5361" spans="1:47" x14ac:dyDescent="0.25">
      <c r="A5361" t="str">
        <f t="shared" si="83"/>
        <v>SüdoststeiermarkArbeitnehmereinkommenBrutto_Schnitt</v>
      </c>
      <c r="B5361">
        <v>5360</v>
      </c>
      <c r="C5361">
        <v>623</v>
      </c>
      <c r="D5361" t="s">
        <v>252</v>
      </c>
      <c r="E5361" t="s">
        <v>43</v>
      </c>
      <c r="F5361" t="s">
        <v>54</v>
      </c>
      <c r="O5361">
        <v>25898.045387885999</v>
      </c>
      <c r="P5361">
        <v>26613.7794212601</v>
      </c>
      <c r="Q5361">
        <v>27076.725073287002</v>
      </c>
      <c r="R5361">
        <v>27769.498909780799</v>
      </c>
      <c r="S5361">
        <v>28562.452135997301</v>
      </c>
      <c r="T5361">
        <v>29310.617245179699</v>
      </c>
      <c r="U5361">
        <v>30691.779123444601</v>
      </c>
      <c r="V5361">
        <v>31383.042700944799</v>
      </c>
      <c r="W5361">
        <v>32011.059760909899</v>
      </c>
      <c r="X5361">
        <v>33257.070515062704</v>
      </c>
      <c r="Y5361">
        <v>34764.751323320801</v>
      </c>
    </row>
    <row r="5362" spans="1:47" x14ac:dyDescent="0.25">
      <c r="A5362" t="str">
        <f t="shared" si="83"/>
        <v>SüdoststeiermarkArbeitnehmereinkommenBruttobezüge 1000 EUR</v>
      </c>
      <c r="B5362">
        <v>5361</v>
      </c>
      <c r="C5362">
        <v>623</v>
      </c>
      <c r="D5362" t="s">
        <v>252</v>
      </c>
      <c r="E5362" t="s">
        <v>43</v>
      </c>
      <c r="F5362" t="s">
        <v>55</v>
      </c>
      <c r="O5362">
        <v>1114677.7715400001</v>
      </c>
      <c r="P5362">
        <v>1140906.1100099999</v>
      </c>
      <c r="Q5362">
        <v>1158261.06846</v>
      </c>
      <c r="R5362">
        <v>1149018.55639</v>
      </c>
      <c r="S5362">
        <v>1183685.14142</v>
      </c>
      <c r="T5362">
        <v>1220699.2764099999</v>
      </c>
      <c r="U5362">
        <v>1275212.7308</v>
      </c>
      <c r="V5362">
        <v>1322042.0568200001</v>
      </c>
      <c r="W5362">
        <v>1294687.3120299999</v>
      </c>
      <c r="X5362">
        <v>1350137.2916999999</v>
      </c>
      <c r="Y5362">
        <v>1421252.5636</v>
      </c>
    </row>
    <row r="5363" spans="1:47" x14ac:dyDescent="0.25">
      <c r="A5363" t="str">
        <f t="shared" si="83"/>
        <v>SüdoststeiermarkArbeitnehmereinkommenBruttobezüge Fälle</v>
      </c>
      <c r="B5363">
        <v>5362</v>
      </c>
      <c r="C5363">
        <v>623</v>
      </c>
      <c r="D5363" t="s">
        <v>252</v>
      </c>
      <c r="E5363" t="s">
        <v>43</v>
      </c>
      <c r="F5363" t="s">
        <v>56</v>
      </c>
      <c r="O5363">
        <v>43041</v>
      </c>
      <c r="P5363">
        <v>42869</v>
      </c>
      <c r="Q5363">
        <v>42777</v>
      </c>
      <c r="R5363">
        <v>41377</v>
      </c>
      <c r="S5363">
        <v>41442</v>
      </c>
      <c r="T5363">
        <v>41647</v>
      </c>
      <c r="U5363">
        <v>41549</v>
      </c>
      <c r="V5363">
        <v>42126</v>
      </c>
      <c r="W5363">
        <v>40445</v>
      </c>
      <c r="X5363">
        <v>40597</v>
      </c>
      <c r="Y5363">
        <v>40882</v>
      </c>
    </row>
    <row r="5364" spans="1:47" x14ac:dyDescent="0.25">
      <c r="A5364" t="str">
        <f t="shared" si="83"/>
        <v>SüdoststeiermarkArbeitnehmereinkommenLohnsteuer 1000 EUR</v>
      </c>
      <c r="B5364">
        <v>5363</v>
      </c>
      <c r="C5364">
        <v>623</v>
      </c>
      <c r="D5364" t="s">
        <v>252</v>
      </c>
      <c r="E5364" t="s">
        <v>43</v>
      </c>
      <c r="F5364" t="s">
        <v>57</v>
      </c>
      <c r="O5364">
        <v>137765.71152000001</v>
      </c>
      <c r="P5364">
        <v>145478.83442</v>
      </c>
      <c r="Q5364">
        <v>151290.40504000001</v>
      </c>
      <c r="R5364">
        <v>154681.38832</v>
      </c>
      <c r="S5364">
        <v>134362.53815000001</v>
      </c>
      <c r="T5364">
        <v>141541.31333</v>
      </c>
      <c r="U5364">
        <v>152608.5656</v>
      </c>
      <c r="V5364">
        <v>157704.55437</v>
      </c>
      <c r="W5364">
        <v>146564.54018000001</v>
      </c>
      <c r="X5364">
        <v>159941.51556</v>
      </c>
      <c r="Y5364">
        <v>163985.62096999999</v>
      </c>
    </row>
    <row r="5365" spans="1:47" x14ac:dyDescent="0.25">
      <c r="A5365" t="str">
        <f t="shared" si="83"/>
        <v>SüdoststeiermarkArbeitnehmereinkommenLohnsteuer Fälle</v>
      </c>
      <c r="B5365">
        <v>5364</v>
      </c>
      <c r="C5365">
        <v>623</v>
      </c>
      <c r="D5365" t="s">
        <v>252</v>
      </c>
      <c r="E5365" t="s">
        <v>43</v>
      </c>
      <c r="F5365" t="s">
        <v>58</v>
      </c>
      <c r="O5365">
        <v>34539</v>
      </c>
      <c r="P5365">
        <v>34915</v>
      </c>
      <c r="Q5365">
        <v>35000</v>
      </c>
      <c r="R5365">
        <v>34205</v>
      </c>
      <c r="S5365">
        <v>34184</v>
      </c>
      <c r="T5365">
        <v>34822</v>
      </c>
      <c r="U5365">
        <v>35236</v>
      </c>
      <c r="V5365">
        <v>35944</v>
      </c>
      <c r="W5365">
        <v>34900</v>
      </c>
      <c r="X5365">
        <v>35080</v>
      </c>
      <c r="Y5365">
        <v>35631</v>
      </c>
    </row>
    <row r="5366" spans="1:47" x14ac:dyDescent="0.25">
      <c r="A5366" t="str">
        <f t="shared" si="83"/>
        <v>SüdoststeiermarkArbeitnehmereinkommenNetto_Schnitt</v>
      </c>
      <c r="B5366">
        <v>5365</v>
      </c>
      <c r="C5366">
        <v>623</v>
      </c>
      <c r="D5366" t="s">
        <v>252</v>
      </c>
      <c r="E5366" t="s">
        <v>43</v>
      </c>
      <c r="F5366" t="s">
        <v>59</v>
      </c>
      <c r="O5366">
        <v>18530.039076229601</v>
      </c>
      <c r="P5366">
        <v>18922.8543866197</v>
      </c>
      <c r="Q5366">
        <v>19157.318951539401</v>
      </c>
      <c r="R5366">
        <v>19530.028676317801</v>
      </c>
      <c r="S5366">
        <v>20685.5700147194</v>
      </c>
      <c r="T5366">
        <v>21136.1452793719</v>
      </c>
      <c r="U5366">
        <v>22049.5439271703</v>
      </c>
      <c r="V5366">
        <v>22591.4614558705</v>
      </c>
      <c r="W5366">
        <v>23277.037382123901</v>
      </c>
      <c r="X5366">
        <v>24007.493336699801</v>
      </c>
      <c r="Y5366">
        <v>25233.646836260501</v>
      </c>
    </row>
    <row r="5367" spans="1:47" x14ac:dyDescent="0.25">
      <c r="A5367" t="str">
        <f t="shared" si="83"/>
        <v>SüdoststeiermarkArbeitnehmereinkommenNettobezüge 1000 EUR</v>
      </c>
      <c r="B5367">
        <v>5366</v>
      </c>
      <c r="C5367">
        <v>623</v>
      </c>
      <c r="D5367" t="s">
        <v>252</v>
      </c>
      <c r="E5367" t="s">
        <v>43</v>
      </c>
      <c r="F5367" t="s">
        <v>60</v>
      </c>
      <c r="O5367">
        <v>797551.41188000003</v>
      </c>
      <c r="P5367">
        <v>811203.84470000002</v>
      </c>
      <c r="Q5367">
        <v>819492.63278999995</v>
      </c>
      <c r="R5367">
        <v>808093.99653999996</v>
      </c>
      <c r="S5367">
        <v>857251.39254999999</v>
      </c>
      <c r="T5367">
        <v>880257.04244999995</v>
      </c>
      <c r="U5367">
        <v>916136.50063000002</v>
      </c>
      <c r="V5367">
        <v>951687.90529000002</v>
      </c>
      <c r="W5367">
        <v>941439.77691999997</v>
      </c>
      <c r="X5367">
        <v>974632.20698999998</v>
      </c>
      <c r="Y5367">
        <v>1031601.94996</v>
      </c>
    </row>
    <row r="5368" spans="1:47" x14ac:dyDescent="0.25">
      <c r="A5368" t="str">
        <f t="shared" si="83"/>
        <v>SüdoststeiermarkArbeitnehmereinkommenSV-Beiträge 1000 EUR</v>
      </c>
      <c r="B5368">
        <v>5367</v>
      </c>
      <c r="C5368">
        <v>623</v>
      </c>
      <c r="D5368" t="s">
        <v>252</v>
      </c>
      <c r="E5368" t="s">
        <v>43</v>
      </c>
      <c r="F5368" t="s">
        <v>61</v>
      </c>
      <c r="O5368">
        <v>179360.64814</v>
      </c>
      <c r="P5368">
        <v>184223.43088999999</v>
      </c>
      <c r="Q5368">
        <v>187478.03062999999</v>
      </c>
      <c r="R5368">
        <v>186243.17152999999</v>
      </c>
      <c r="S5368">
        <v>192071.21072</v>
      </c>
      <c r="T5368">
        <v>198900.92063000001</v>
      </c>
      <c r="U5368">
        <v>206467.66456999999</v>
      </c>
      <c r="V5368">
        <v>212649.59716</v>
      </c>
      <c r="W5368">
        <v>206682.99492999999</v>
      </c>
      <c r="X5368">
        <v>215563.56915</v>
      </c>
      <c r="Y5368">
        <v>225664.99267000001</v>
      </c>
    </row>
    <row r="5369" spans="1:47" x14ac:dyDescent="0.25">
      <c r="A5369" t="str">
        <f t="shared" si="83"/>
        <v>SüdoststeiermarkArbeitnehmereinkommenSV-Beiträge Fälle</v>
      </c>
      <c r="B5369">
        <v>5368</v>
      </c>
      <c r="C5369">
        <v>623</v>
      </c>
      <c r="D5369" t="s">
        <v>252</v>
      </c>
      <c r="E5369" t="s">
        <v>43</v>
      </c>
      <c r="F5369" t="s">
        <v>62</v>
      </c>
      <c r="O5369">
        <v>40672</v>
      </c>
      <c r="P5369">
        <v>40590</v>
      </c>
      <c r="Q5369">
        <v>40408</v>
      </c>
      <c r="R5369">
        <v>39004</v>
      </c>
      <c r="S5369">
        <v>39109</v>
      </c>
      <c r="T5369">
        <v>39396</v>
      </c>
      <c r="U5369">
        <v>39426</v>
      </c>
      <c r="V5369">
        <v>39888</v>
      </c>
      <c r="W5369">
        <v>38405</v>
      </c>
      <c r="X5369">
        <v>38699</v>
      </c>
      <c r="Y5369">
        <v>38924</v>
      </c>
    </row>
    <row r="5370" spans="1:47" x14ac:dyDescent="0.25">
      <c r="A5370" t="str">
        <f t="shared" si="83"/>
        <v>SüdoststeiermarkArbeitsloseFrauen</v>
      </c>
      <c r="B5370">
        <v>5369</v>
      </c>
      <c r="C5370">
        <v>623</v>
      </c>
      <c r="D5370" t="s">
        <v>252</v>
      </c>
      <c r="E5370" t="s">
        <v>36</v>
      </c>
      <c r="F5370" t="s">
        <v>47</v>
      </c>
      <c r="X5370">
        <v>915</v>
      </c>
      <c r="Y5370">
        <v>1158</v>
      </c>
      <c r="Z5370">
        <v>994</v>
      </c>
      <c r="AA5370">
        <v>1197</v>
      </c>
      <c r="AB5370">
        <v>1047</v>
      </c>
      <c r="AC5370">
        <v>1207</v>
      </c>
      <c r="AD5370">
        <v>1070</v>
      </c>
      <c r="AE5370">
        <v>1247</v>
      </c>
      <c r="AF5370">
        <v>983</v>
      </c>
      <c r="AG5370">
        <v>1209</v>
      </c>
      <c r="AH5370">
        <v>957</v>
      </c>
      <c r="AI5370">
        <v>1000</v>
      </c>
      <c r="AJ5370">
        <v>821</v>
      </c>
      <c r="AK5370">
        <v>965</v>
      </c>
      <c r="AL5370">
        <v>802</v>
      </c>
      <c r="AM5370">
        <v>926</v>
      </c>
      <c r="AN5370">
        <v>1118</v>
      </c>
      <c r="AO5370">
        <v>1174</v>
      </c>
      <c r="AP5370">
        <v>720</v>
      </c>
      <c r="AQ5370">
        <v>726</v>
      </c>
      <c r="AR5370">
        <v>647</v>
      </c>
      <c r="AS5370">
        <v>727</v>
      </c>
      <c r="AT5370">
        <v>735</v>
      </c>
      <c r="AU5370">
        <v>747</v>
      </c>
    </row>
    <row r="5371" spans="1:47" x14ac:dyDescent="0.25">
      <c r="A5371" t="str">
        <f t="shared" si="83"/>
        <v>SüdoststeiermarkArbeitsloseInsgesamt</v>
      </c>
      <c r="B5371">
        <v>5370</v>
      </c>
      <c r="C5371">
        <v>623</v>
      </c>
      <c r="D5371" t="s">
        <v>252</v>
      </c>
      <c r="E5371" t="s">
        <v>36</v>
      </c>
      <c r="F5371" t="s">
        <v>48</v>
      </c>
      <c r="X5371">
        <v>1752</v>
      </c>
      <c r="Y5371">
        <v>4596</v>
      </c>
      <c r="Z5371">
        <v>1907</v>
      </c>
      <c r="AA5371">
        <v>4563</v>
      </c>
      <c r="AB5371">
        <v>2068</v>
      </c>
      <c r="AC5371">
        <v>4553</v>
      </c>
      <c r="AD5371">
        <v>2206</v>
      </c>
      <c r="AE5371">
        <v>4624</v>
      </c>
      <c r="AF5371">
        <v>2002</v>
      </c>
      <c r="AG5371">
        <v>4521</v>
      </c>
      <c r="AH5371">
        <v>1880</v>
      </c>
      <c r="AI5371">
        <v>3658</v>
      </c>
      <c r="AJ5371">
        <v>1583</v>
      </c>
      <c r="AK5371">
        <v>3467</v>
      </c>
      <c r="AL5371">
        <v>1530</v>
      </c>
      <c r="AM5371">
        <v>3183</v>
      </c>
      <c r="AN5371">
        <v>2111</v>
      </c>
      <c r="AO5371">
        <v>3476</v>
      </c>
      <c r="AP5371">
        <v>1365</v>
      </c>
      <c r="AQ5371">
        <v>2577</v>
      </c>
      <c r="AR5371">
        <v>1232</v>
      </c>
      <c r="AS5371">
        <v>2727</v>
      </c>
      <c r="AT5371">
        <v>1407</v>
      </c>
      <c r="AU5371">
        <v>2982</v>
      </c>
    </row>
    <row r="5372" spans="1:47" x14ac:dyDescent="0.25">
      <c r="A5372" t="str">
        <f t="shared" si="83"/>
        <v>SüdoststeiermarkArbeitsloseMänner</v>
      </c>
      <c r="B5372">
        <v>5371</v>
      </c>
      <c r="C5372">
        <v>623</v>
      </c>
      <c r="D5372" t="s">
        <v>252</v>
      </c>
      <c r="E5372" t="s">
        <v>36</v>
      </c>
      <c r="F5372" t="s">
        <v>49</v>
      </c>
      <c r="X5372">
        <v>837</v>
      </c>
      <c r="Y5372">
        <v>3438</v>
      </c>
      <c r="Z5372">
        <v>913</v>
      </c>
      <c r="AA5372">
        <v>3366</v>
      </c>
      <c r="AB5372">
        <v>1021</v>
      </c>
      <c r="AC5372">
        <v>3346</v>
      </c>
      <c r="AD5372">
        <v>1136</v>
      </c>
      <c r="AE5372">
        <v>3377</v>
      </c>
      <c r="AF5372">
        <v>1019</v>
      </c>
      <c r="AG5372">
        <v>3312</v>
      </c>
      <c r="AH5372">
        <v>923</v>
      </c>
      <c r="AI5372">
        <v>2658</v>
      </c>
      <c r="AJ5372">
        <v>762</v>
      </c>
      <c r="AK5372">
        <v>2502</v>
      </c>
      <c r="AL5372">
        <v>728</v>
      </c>
      <c r="AM5372">
        <v>2257</v>
      </c>
      <c r="AN5372">
        <v>993</v>
      </c>
      <c r="AO5372">
        <v>2302</v>
      </c>
      <c r="AP5372">
        <v>645</v>
      </c>
      <c r="AQ5372">
        <v>1851</v>
      </c>
      <c r="AR5372">
        <v>585</v>
      </c>
      <c r="AS5372">
        <v>2000</v>
      </c>
      <c r="AT5372">
        <v>672</v>
      </c>
      <c r="AU5372">
        <v>2235</v>
      </c>
    </row>
    <row r="5373" spans="1:47" x14ac:dyDescent="0.25">
      <c r="A5373" t="str">
        <f t="shared" si="83"/>
        <v>Südoststeiermarkarbeitslose AusländerFrauen</v>
      </c>
      <c r="B5373">
        <v>5372</v>
      </c>
      <c r="C5373">
        <v>623</v>
      </c>
      <c r="D5373" t="s">
        <v>252</v>
      </c>
      <c r="E5373" t="s">
        <v>37</v>
      </c>
      <c r="F5373" t="s">
        <v>47</v>
      </c>
      <c r="X5373">
        <v>84</v>
      </c>
      <c r="Y5373">
        <v>114</v>
      </c>
      <c r="Z5373">
        <v>82</v>
      </c>
      <c r="AA5373">
        <v>141</v>
      </c>
      <c r="AB5373">
        <v>103</v>
      </c>
      <c r="AC5373">
        <v>144</v>
      </c>
      <c r="AD5373">
        <v>113</v>
      </c>
      <c r="AE5373">
        <v>159</v>
      </c>
      <c r="AF5373">
        <v>112</v>
      </c>
      <c r="AG5373">
        <v>179</v>
      </c>
      <c r="AH5373">
        <v>134</v>
      </c>
      <c r="AI5373">
        <v>163</v>
      </c>
      <c r="AJ5373">
        <v>115</v>
      </c>
      <c r="AK5373">
        <v>167</v>
      </c>
      <c r="AL5373">
        <v>105</v>
      </c>
      <c r="AM5373">
        <v>179</v>
      </c>
      <c r="AN5373">
        <v>168</v>
      </c>
      <c r="AO5373">
        <v>222</v>
      </c>
      <c r="AP5373">
        <v>100</v>
      </c>
      <c r="AQ5373">
        <v>125</v>
      </c>
      <c r="AR5373">
        <v>109</v>
      </c>
      <c r="AS5373">
        <v>128</v>
      </c>
      <c r="AT5373">
        <v>148</v>
      </c>
      <c r="AU5373">
        <v>193</v>
      </c>
    </row>
    <row r="5374" spans="1:47" x14ac:dyDescent="0.25">
      <c r="A5374" t="str">
        <f t="shared" si="83"/>
        <v>Südoststeiermarkarbeitslose AusländerInsgesamt</v>
      </c>
      <c r="B5374">
        <v>5373</v>
      </c>
      <c r="C5374">
        <v>623</v>
      </c>
      <c r="D5374" t="s">
        <v>252</v>
      </c>
      <c r="E5374" t="s">
        <v>37</v>
      </c>
      <c r="F5374" t="s">
        <v>48</v>
      </c>
      <c r="X5374">
        <v>181</v>
      </c>
      <c r="Y5374">
        <v>321</v>
      </c>
      <c r="Z5374">
        <v>166</v>
      </c>
      <c r="AA5374">
        <v>365</v>
      </c>
      <c r="AB5374">
        <v>213</v>
      </c>
      <c r="AC5374">
        <v>398</v>
      </c>
      <c r="AD5374">
        <v>259</v>
      </c>
      <c r="AE5374">
        <v>430</v>
      </c>
      <c r="AF5374">
        <v>245</v>
      </c>
      <c r="AG5374">
        <v>455</v>
      </c>
      <c r="AH5374">
        <v>241</v>
      </c>
      <c r="AI5374">
        <v>377</v>
      </c>
      <c r="AJ5374">
        <v>223</v>
      </c>
      <c r="AK5374">
        <v>385</v>
      </c>
      <c r="AL5374">
        <v>219</v>
      </c>
      <c r="AM5374">
        <v>399</v>
      </c>
      <c r="AN5374">
        <v>348</v>
      </c>
      <c r="AO5374">
        <v>457</v>
      </c>
      <c r="AP5374">
        <v>203</v>
      </c>
      <c r="AQ5374">
        <v>295</v>
      </c>
      <c r="AR5374">
        <v>200</v>
      </c>
      <c r="AS5374">
        <v>343</v>
      </c>
      <c r="AT5374">
        <v>277</v>
      </c>
      <c r="AU5374">
        <v>452</v>
      </c>
    </row>
    <row r="5375" spans="1:47" x14ac:dyDescent="0.25">
      <c r="A5375" t="str">
        <f t="shared" si="83"/>
        <v>Südoststeiermarkarbeitslose AusländerMänner</v>
      </c>
      <c r="B5375">
        <v>5374</v>
      </c>
      <c r="C5375">
        <v>623</v>
      </c>
      <c r="D5375" t="s">
        <v>252</v>
      </c>
      <c r="E5375" t="s">
        <v>37</v>
      </c>
      <c r="F5375" t="s">
        <v>49</v>
      </c>
      <c r="X5375">
        <v>97</v>
      </c>
      <c r="Y5375">
        <v>207</v>
      </c>
      <c r="Z5375">
        <v>84</v>
      </c>
      <c r="AA5375">
        <v>224</v>
      </c>
      <c r="AB5375">
        <v>110</v>
      </c>
      <c r="AC5375">
        <v>254</v>
      </c>
      <c r="AD5375">
        <v>146</v>
      </c>
      <c r="AE5375">
        <v>271</v>
      </c>
      <c r="AF5375">
        <v>133</v>
      </c>
      <c r="AG5375">
        <v>276</v>
      </c>
      <c r="AH5375">
        <v>107</v>
      </c>
      <c r="AI5375">
        <v>214</v>
      </c>
      <c r="AJ5375">
        <v>108</v>
      </c>
      <c r="AK5375">
        <v>218</v>
      </c>
      <c r="AL5375">
        <v>114</v>
      </c>
      <c r="AM5375">
        <v>220</v>
      </c>
      <c r="AN5375">
        <v>180</v>
      </c>
      <c r="AO5375">
        <v>235</v>
      </c>
      <c r="AP5375">
        <v>103</v>
      </c>
      <c r="AQ5375">
        <v>170</v>
      </c>
      <c r="AR5375">
        <v>91</v>
      </c>
      <c r="AS5375">
        <v>215</v>
      </c>
      <c r="AT5375">
        <v>129</v>
      </c>
      <c r="AU5375">
        <v>259</v>
      </c>
    </row>
    <row r="5376" spans="1:47" x14ac:dyDescent="0.25">
      <c r="A5376" t="str">
        <f t="shared" si="83"/>
        <v>SüdoststeiermarkArbeitsstättenInsgesamt</v>
      </c>
      <c r="B5376">
        <v>5375</v>
      </c>
      <c r="C5376">
        <v>623</v>
      </c>
      <c r="D5376" t="s">
        <v>252</v>
      </c>
      <c r="E5376" t="s">
        <v>476</v>
      </c>
      <c r="F5376" t="s">
        <v>48</v>
      </c>
      <c r="G5376">
        <v>8782</v>
      </c>
      <c r="H5376">
        <v>8729</v>
      </c>
      <c r="I5376">
        <v>8787</v>
      </c>
    </row>
    <row r="5377" spans="1:44" x14ac:dyDescent="0.25">
      <c r="A5377" t="str">
        <f t="shared" si="83"/>
        <v>SüdoststeiermarkBeschäftigte in den ArbeitsstättenInsgesamt</v>
      </c>
      <c r="B5377">
        <v>5376</v>
      </c>
      <c r="C5377">
        <v>623</v>
      </c>
      <c r="D5377" t="s">
        <v>252</v>
      </c>
      <c r="E5377" t="s">
        <v>477</v>
      </c>
      <c r="F5377" t="s">
        <v>48</v>
      </c>
      <c r="G5377">
        <v>39836</v>
      </c>
      <c r="H5377">
        <v>38249</v>
      </c>
      <c r="I5377">
        <v>38962</v>
      </c>
    </row>
    <row r="5378" spans="1:44" x14ac:dyDescent="0.25">
      <c r="A5378" t="str">
        <f t="shared" si="83"/>
        <v>SüdoststeiermarkGesamteinkommenBruttobezüge Gesamt</v>
      </c>
      <c r="B5378">
        <v>5377</v>
      </c>
      <c r="C5378">
        <v>623</v>
      </c>
      <c r="D5378" t="s">
        <v>252</v>
      </c>
      <c r="E5378" t="s">
        <v>45</v>
      </c>
      <c r="F5378" t="s">
        <v>63</v>
      </c>
      <c r="O5378">
        <v>1502383.3009200001</v>
      </c>
      <c r="P5378">
        <v>1550202.6636000001</v>
      </c>
      <c r="Q5378">
        <v>1586857.4672000001</v>
      </c>
      <c r="R5378">
        <v>1573762.87607</v>
      </c>
      <c r="S5378">
        <v>1619006.69661</v>
      </c>
      <c r="T5378">
        <v>1668851.43184</v>
      </c>
      <c r="U5378">
        <v>1743528.85299</v>
      </c>
      <c r="V5378">
        <v>1815653.1716</v>
      </c>
      <c r="W5378">
        <v>1811080.77419</v>
      </c>
      <c r="X5378">
        <v>1892506.9523199999</v>
      </c>
      <c r="Y5378">
        <v>1995425.1890100001</v>
      </c>
    </row>
    <row r="5379" spans="1:44" x14ac:dyDescent="0.25">
      <c r="A5379" t="str">
        <f t="shared" ref="A5379:A5442" si="84">D5379&amp;E5379&amp;F5379</f>
        <v>SüdoststeiermarkGesamteinkommenNettobezüge Gesamt</v>
      </c>
      <c r="B5379">
        <v>5378</v>
      </c>
      <c r="C5379">
        <v>623</v>
      </c>
      <c r="D5379" t="s">
        <v>252</v>
      </c>
      <c r="E5379" t="s">
        <v>45</v>
      </c>
      <c r="F5379" t="s">
        <v>64</v>
      </c>
      <c r="O5379">
        <v>1129656.4718899999</v>
      </c>
      <c r="P5379">
        <v>1160052.74046</v>
      </c>
      <c r="Q5379">
        <v>1182822.4941499999</v>
      </c>
      <c r="R5379">
        <v>1166424.20625</v>
      </c>
      <c r="S5379">
        <v>1232359.7636500001</v>
      </c>
      <c r="T5379">
        <v>1265484.0424299999</v>
      </c>
      <c r="U5379">
        <v>1316987.6070000001</v>
      </c>
      <c r="V5379">
        <v>1371960.07843</v>
      </c>
      <c r="W5379">
        <v>1384200.53953</v>
      </c>
      <c r="X5379">
        <v>1437170.1466399999</v>
      </c>
      <c r="Y5379">
        <v>1522040.4838700001</v>
      </c>
    </row>
    <row r="5380" spans="1:44" x14ac:dyDescent="0.25">
      <c r="A5380" t="str">
        <f t="shared" si="84"/>
        <v>SüdoststeiermarkGründungsintensitätin % der aktiven Wirtschaftskammermitglieder</v>
      </c>
      <c r="B5380">
        <v>5379</v>
      </c>
      <c r="C5380">
        <v>623</v>
      </c>
      <c r="D5380" t="s">
        <v>252</v>
      </c>
      <c r="E5380" t="s">
        <v>40</v>
      </c>
      <c r="F5380" t="s">
        <v>52</v>
      </c>
      <c r="Q5380">
        <v>8.3326051127804792</v>
      </c>
      <c r="R5380">
        <v>8.7903174419948993</v>
      </c>
      <c r="S5380">
        <v>9.0758315314760907</v>
      </c>
      <c r="T5380">
        <v>8.13815613467556</v>
      </c>
      <c r="U5380">
        <v>9.8442624427358894</v>
      </c>
      <c r="V5380">
        <v>8.9039643841424603</v>
      </c>
      <c r="W5380">
        <v>7.7095199349064298</v>
      </c>
      <c r="X5380">
        <v>7.4251497005987996</v>
      </c>
      <c r="Y5380">
        <v>6.6107644305772197</v>
      </c>
      <c r="Z5380">
        <v>6.5595975232198098</v>
      </c>
      <c r="AA5380">
        <v>6.6904047976012002</v>
      </c>
      <c r="AB5380">
        <v>6.1959919102776198</v>
      </c>
    </row>
    <row r="5381" spans="1:44" x14ac:dyDescent="0.25">
      <c r="A5381" t="str">
        <f t="shared" si="84"/>
        <v>SüdoststeiermarkGründungsintensitätje 1.000 Einwohner</v>
      </c>
      <c r="B5381">
        <v>5380</v>
      </c>
      <c r="C5381">
        <v>623</v>
      </c>
      <c r="D5381" t="s">
        <v>252</v>
      </c>
      <c r="E5381" t="s">
        <v>40</v>
      </c>
      <c r="F5381" t="s">
        <v>53</v>
      </c>
      <c r="Q5381">
        <v>3.7241265240820298</v>
      </c>
      <c r="R5381">
        <v>4.1003735129269598</v>
      </c>
      <c r="S5381">
        <v>4.3528604567179796</v>
      </c>
      <c r="T5381">
        <v>4.1807024435504401</v>
      </c>
      <c r="U5381">
        <v>5.2018808784516297</v>
      </c>
      <c r="V5381">
        <v>4.8812235600390501</v>
      </c>
      <c r="W5381">
        <v>4.4074379876963903</v>
      </c>
      <c r="X5381">
        <v>4.3282488044957903</v>
      </c>
      <c r="Y5381">
        <v>4.0339854348136504</v>
      </c>
      <c r="Z5381">
        <v>4.0433678033420399</v>
      </c>
      <c r="AA5381">
        <v>4.2654368189638703</v>
      </c>
      <c r="AB5381">
        <v>4.0075155781762799</v>
      </c>
    </row>
    <row r="5382" spans="1:44" x14ac:dyDescent="0.25">
      <c r="A5382" t="str">
        <f t="shared" si="84"/>
        <v>SüdoststeiermarkKammermitgliedschaftenAktiv</v>
      </c>
      <c r="B5382">
        <v>5381</v>
      </c>
      <c r="C5382">
        <v>623</v>
      </c>
      <c r="D5382" t="s">
        <v>252</v>
      </c>
      <c r="E5382" t="s">
        <v>39</v>
      </c>
      <c r="F5382" t="s">
        <v>50</v>
      </c>
      <c r="U5382">
        <v>0</v>
      </c>
      <c r="V5382">
        <v>60</v>
      </c>
      <c r="W5382">
        <v>4251</v>
      </c>
      <c r="X5382">
        <v>4261</v>
      </c>
      <c r="Y5382">
        <v>4469</v>
      </c>
      <c r="Z5382">
        <v>4412</v>
      </c>
      <c r="AA5382">
        <v>4557</v>
      </c>
      <c r="AB5382">
        <v>4552</v>
      </c>
      <c r="AC5382">
        <v>4694</v>
      </c>
      <c r="AD5382">
        <v>4717</v>
      </c>
      <c r="AE5382">
        <v>4912</v>
      </c>
      <c r="AF5382">
        <v>4916</v>
      </c>
      <c r="AG5382">
        <v>5030</v>
      </c>
      <c r="AH5382">
        <v>5010</v>
      </c>
      <c r="AI5382">
        <v>5118</v>
      </c>
      <c r="AJ5382">
        <v>5128</v>
      </c>
      <c r="AK5382">
        <v>5092</v>
      </c>
      <c r="AL5382">
        <v>5168</v>
      </c>
      <c r="AM5382">
        <v>5343</v>
      </c>
      <c r="AN5382">
        <v>5336</v>
      </c>
      <c r="AO5382">
        <v>5419</v>
      </c>
      <c r="AP5382">
        <v>5439</v>
      </c>
      <c r="AQ5382">
        <v>5494</v>
      </c>
      <c r="AR5382">
        <v>5491</v>
      </c>
    </row>
    <row r="5383" spans="1:44" x14ac:dyDescent="0.25">
      <c r="A5383" t="str">
        <f t="shared" si="84"/>
        <v>SüdoststeiermarkKammermitgliedschaftenInsgesamt</v>
      </c>
      <c r="B5383">
        <v>5382</v>
      </c>
      <c r="C5383">
        <v>623</v>
      </c>
      <c r="D5383" t="s">
        <v>252</v>
      </c>
      <c r="E5383" t="s">
        <v>39</v>
      </c>
      <c r="F5383" t="s">
        <v>48</v>
      </c>
      <c r="U5383">
        <v>0</v>
      </c>
      <c r="V5383">
        <v>65</v>
      </c>
      <c r="W5383">
        <v>5133</v>
      </c>
      <c r="X5383">
        <v>5238</v>
      </c>
      <c r="Y5383">
        <v>5417</v>
      </c>
      <c r="Z5383">
        <v>5344</v>
      </c>
      <c r="AA5383">
        <v>5455</v>
      </c>
      <c r="AB5383">
        <v>5508</v>
      </c>
      <c r="AC5383">
        <v>5596</v>
      </c>
      <c r="AD5383">
        <v>5682</v>
      </c>
      <c r="AE5383">
        <v>5835</v>
      </c>
      <c r="AF5383">
        <v>5871</v>
      </c>
      <c r="AG5383">
        <v>5977</v>
      </c>
      <c r="AH5383">
        <v>5999</v>
      </c>
      <c r="AI5383">
        <v>6047</v>
      </c>
      <c r="AJ5383">
        <v>6089</v>
      </c>
      <c r="AK5383">
        <v>6049</v>
      </c>
      <c r="AL5383">
        <v>6123</v>
      </c>
      <c r="AM5383">
        <v>6257</v>
      </c>
      <c r="AN5383">
        <v>6258</v>
      </c>
      <c r="AO5383">
        <v>6300</v>
      </c>
      <c r="AP5383">
        <v>6346</v>
      </c>
      <c r="AQ5383">
        <v>6344</v>
      </c>
      <c r="AR5383">
        <v>6379</v>
      </c>
    </row>
    <row r="5384" spans="1:44" x14ac:dyDescent="0.25">
      <c r="A5384" t="str">
        <f t="shared" si="84"/>
        <v>SüdoststeiermarkKammermitgliedschaftenRuhend</v>
      </c>
      <c r="B5384">
        <v>5383</v>
      </c>
      <c r="C5384">
        <v>623</v>
      </c>
      <c r="D5384" t="s">
        <v>252</v>
      </c>
      <c r="E5384" t="s">
        <v>39</v>
      </c>
      <c r="F5384" t="s">
        <v>51</v>
      </c>
      <c r="U5384">
        <v>0</v>
      </c>
      <c r="V5384">
        <v>5</v>
      </c>
      <c r="W5384">
        <v>882</v>
      </c>
      <c r="X5384">
        <v>977</v>
      </c>
      <c r="Y5384">
        <v>948</v>
      </c>
      <c r="Z5384">
        <v>932</v>
      </c>
      <c r="AA5384">
        <v>898</v>
      </c>
      <c r="AB5384">
        <v>956</v>
      </c>
      <c r="AC5384">
        <v>902</v>
      </c>
      <c r="AD5384">
        <v>965</v>
      </c>
      <c r="AE5384">
        <v>923</v>
      </c>
      <c r="AF5384">
        <v>955</v>
      </c>
      <c r="AG5384">
        <v>947</v>
      </c>
      <c r="AH5384">
        <v>989</v>
      </c>
      <c r="AI5384">
        <v>929</v>
      </c>
      <c r="AJ5384">
        <v>961</v>
      </c>
      <c r="AK5384">
        <v>957</v>
      </c>
      <c r="AL5384">
        <v>955</v>
      </c>
      <c r="AM5384">
        <v>914</v>
      </c>
      <c r="AN5384">
        <v>922</v>
      </c>
      <c r="AO5384">
        <v>881</v>
      </c>
      <c r="AP5384">
        <v>907</v>
      </c>
      <c r="AQ5384">
        <v>850</v>
      </c>
      <c r="AR5384">
        <v>888</v>
      </c>
    </row>
    <row r="5385" spans="1:44" x14ac:dyDescent="0.25">
      <c r="A5385" t="str">
        <f t="shared" si="84"/>
        <v>SüdoststeiermarkLehrlinge1. Lehrjahr, männlich</v>
      </c>
      <c r="B5385">
        <v>5384</v>
      </c>
      <c r="C5385">
        <v>623</v>
      </c>
      <c r="D5385" t="s">
        <v>252</v>
      </c>
      <c r="E5385" t="s">
        <v>46</v>
      </c>
      <c r="F5385" t="s">
        <v>65</v>
      </c>
      <c r="R5385">
        <v>192</v>
      </c>
      <c r="S5385">
        <v>204</v>
      </c>
      <c r="T5385">
        <v>181</v>
      </c>
      <c r="U5385">
        <v>197</v>
      </c>
      <c r="V5385">
        <v>180</v>
      </c>
      <c r="W5385">
        <v>218</v>
      </c>
      <c r="X5385">
        <v>166</v>
      </c>
      <c r="Y5385">
        <v>180</v>
      </c>
      <c r="Z5385">
        <v>201</v>
      </c>
      <c r="AA5385">
        <v>191</v>
      </c>
      <c r="AB5385">
        <v>191</v>
      </c>
    </row>
    <row r="5386" spans="1:44" x14ac:dyDescent="0.25">
      <c r="A5386" t="str">
        <f t="shared" si="84"/>
        <v>SüdoststeiermarkLehrlinge1. Lehrjahr, weiblich</v>
      </c>
      <c r="B5386">
        <v>5385</v>
      </c>
      <c r="C5386">
        <v>623</v>
      </c>
      <c r="D5386" t="s">
        <v>252</v>
      </c>
      <c r="E5386" t="s">
        <v>46</v>
      </c>
      <c r="F5386" t="s">
        <v>66</v>
      </c>
      <c r="R5386">
        <v>103</v>
      </c>
      <c r="S5386">
        <v>125</v>
      </c>
      <c r="T5386">
        <v>90</v>
      </c>
      <c r="U5386">
        <v>80</v>
      </c>
      <c r="V5386">
        <v>86</v>
      </c>
      <c r="W5386">
        <v>86</v>
      </c>
      <c r="X5386">
        <v>89</v>
      </c>
      <c r="Y5386">
        <v>85</v>
      </c>
      <c r="Z5386">
        <v>99</v>
      </c>
      <c r="AA5386">
        <v>102</v>
      </c>
      <c r="AB5386">
        <v>94</v>
      </c>
    </row>
    <row r="5387" spans="1:44" x14ac:dyDescent="0.25">
      <c r="A5387" t="str">
        <f t="shared" si="84"/>
        <v>SüdoststeiermarkLehrlinge2. Lehrjahr, männlich</v>
      </c>
      <c r="B5387">
        <v>5386</v>
      </c>
      <c r="C5387">
        <v>623</v>
      </c>
      <c r="D5387" t="s">
        <v>252</v>
      </c>
      <c r="E5387" t="s">
        <v>46</v>
      </c>
      <c r="F5387" t="s">
        <v>67</v>
      </c>
      <c r="R5387">
        <v>217</v>
      </c>
      <c r="S5387">
        <v>181</v>
      </c>
      <c r="T5387">
        <v>199</v>
      </c>
      <c r="U5387">
        <v>169</v>
      </c>
      <c r="V5387">
        <v>190</v>
      </c>
      <c r="W5387">
        <v>182</v>
      </c>
      <c r="X5387">
        <v>201</v>
      </c>
      <c r="Y5387">
        <v>161</v>
      </c>
      <c r="Z5387">
        <v>173</v>
      </c>
      <c r="AA5387">
        <v>194</v>
      </c>
      <c r="AB5387">
        <v>175</v>
      </c>
    </row>
    <row r="5388" spans="1:44" x14ac:dyDescent="0.25">
      <c r="A5388" t="str">
        <f t="shared" si="84"/>
        <v>SüdoststeiermarkLehrlinge2. Lehrjahr, weiblich</v>
      </c>
      <c r="B5388">
        <v>5387</v>
      </c>
      <c r="C5388">
        <v>623</v>
      </c>
      <c r="D5388" t="s">
        <v>252</v>
      </c>
      <c r="E5388" t="s">
        <v>46</v>
      </c>
      <c r="F5388" t="s">
        <v>68</v>
      </c>
      <c r="R5388">
        <v>132</v>
      </c>
      <c r="S5388">
        <v>98</v>
      </c>
      <c r="T5388">
        <v>107</v>
      </c>
      <c r="U5388">
        <v>78</v>
      </c>
      <c r="V5388">
        <v>86</v>
      </c>
      <c r="W5388">
        <v>80</v>
      </c>
      <c r="X5388">
        <v>82</v>
      </c>
      <c r="Y5388">
        <v>88</v>
      </c>
      <c r="Z5388">
        <v>86</v>
      </c>
      <c r="AA5388">
        <v>98</v>
      </c>
      <c r="AB5388">
        <v>93</v>
      </c>
    </row>
    <row r="5389" spans="1:44" x14ac:dyDescent="0.25">
      <c r="A5389" t="str">
        <f t="shared" si="84"/>
        <v>SüdoststeiermarkLehrlinge3. Lehrjahr, männlich</v>
      </c>
      <c r="B5389">
        <v>5388</v>
      </c>
      <c r="C5389">
        <v>623</v>
      </c>
      <c r="D5389" t="s">
        <v>252</v>
      </c>
      <c r="E5389" t="s">
        <v>46</v>
      </c>
      <c r="F5389" t="s">
        <v>69</v>
      </c>
      <c r="R5389">
        <v>210</v>
      </c>
      <c r="S5389">
        <v>209</v>
      </c>
      <c r="T5389">
        <v>171</v>
      </c>
      <c r="U5389">
        <v>182</v>
      </c>
      <c r="V5389">
        <v>155</v>
      </c>
      <c r="W5389">
        <v>173</v>
      </c>
      <c r="X5389">
        <v>168</v>
      </c>
      <c r="Y5389">
        <v>187</v>
      </c>
      <c r="Z5389">
        <v>153</v>
      </c>
      <c r="AA5389">
        <v>172</v>
      </c>
      <c r="AB5389">
        <v>180</v>
      </c>
    </row>
    <row r="5390" spans="1:44" x14ac:dyDescent="0.25">
      <c r="A5390" t="str">
        <f t="shared" si="84"/>
        <v>SüdoststeiermarkLehrlinge3. Lehrjahr, weiblich</v>
      </c>
      <c r="B5390">
        <v>5389</v>
      </c>
      <c r="C5390">
        <v>623</v>
      </c>
      <c r="D5390" t="s">
        <v>252</v>
      </c>
      <c r="E5390" t="s">
        <v>46</v>
      </c>
      <c r="F5390" t="s">
        <v>70</v>
      </c>
      <c r="R5390">
        <v>104</v>
      </c>
      <c r="S5390">
        <v>103</v>
      </c>
      <c r="T5390">
        <v>84</v>
      </c>
      <c r="U5390">
        <v>95</v>
      </c>
      <c r="V5390">
        <v>70</v>
      </c>
      <c r="W5390">
        <v>82</v>
      </c>
      <c r="X5390">
        <v>77</v>
      </c>
      <c r="Y5390">
        <v>71</v>
      </c>
      <c r="Z5390">
        <v>77</v>
      </c>
      <c r="AA5390">
        <v>72</v>
      </c>
      <c r="AB5390">
        <v>87</v>
      </c>
    </row>
    <row r="5391" spans="1:44" x14ac:dyDescent="0.25">
      <c r="A5391" t="str">
        <f t="shared" si="84"/>
        <v>SüdoststeiermarkLehrlinge4. Lehrjahr, männlich</v>
      </c>
      <c r="B5391">
        <v>5390</v>
      </c>
      <c r="C5391">
        <v>623</v>
      </c>
      <c r="D5391" t="s">
        <v>252</v>
      </c>
      <c r="E5391" t="s">
        <v>46</v>
      </c>
      <c r="F5391" t="s">
        <v>71</v>
      </c>
      <c r="R5391">
        <v>94</v>
      </c>
      <c r="S5391">
        <v>110</v>
      </c>
      <c r="T5391">
        <v>103</v>
      </c>
      <c r="U5391">
        <v>76</v>
      </c>
      <c r="V5391">
        <v>86</v>
      </c>
      <c r="W5391">
        <v>76</v>
      </c>
      <c r="X5391">
        <v>91</v>
      </c>
      <c r="Y5391">
        <v>80</v>
      </c>
      <c r="Z5391">
        <v>102</v>
      </c>
      <c r="AA5391">
        <v>85</v>
      </c>
      <c r="AB5391">
        <v>85</v>
      </c>
    </row>
    <row r="5392" spans="1:44" x14ac:dyDescent="0.25">
      <c r="A5392" t="str">
        <f t="shared" si="84"/>
        <v>SüdoststeiermarkLehrlinge4. Lehrjahr, weiblich</v>
      </c>
      <c r="B5392">
        <v>5391</v>
      </c>
      <c r="C5392">
        <v>623</v>
      </c>
      <c r="D5392" t="s">
        <v>252</v>
      </c>
      <c r="E5392" t="s">
        <v>46</v>
      </c>
      <c r="F5392" t="s">
        <v>72</v>
      </c>
      <c r="R5392">
        <v>13</v>
      </c>
      <c r="S5392">
        <v>14</v>
      </c>
      <c r="T5392">
        <v>13</v>
      </c>
      <c r="U5392">
        <v>8</v>
      </c>
      <c r="V5392">
        <v>8</v>
      </c>
      <c r="W5392">
        <v>7</v>
      </c>
      <c r="X5392">
        <v>7</v>
      </c>
      <c r="Y5392">
        <v>12</v>
      </c>
      <c r="Z5392">
        <v>9</v>
      </c>
      <c r="AA5392">
        <v>15</v>
      </c>
      <c r="AB5392">
        <v>16</v>
      </c>
    </row>
    <row r="5393" spans="1:28" x14ac:dyDescent="0.25">
      <c r="A5393" t="str">
        <f t="shared" si="84"/>
        <v>SüdoststeiermarkLehrlingeFrauen</v>
      </c>
      <c r="B5393">
        <v>5392</v>
      </c>
      <c r="C5393">
        <v>623</v>
      </c>
      <c r="D5393" t="s">
        <v>252</v>
      </c>
      <c r="E5393" t="s">
        <v>46</v>
      </c>
      <c r="F5393" t="s">
        <v>47</v>
      </c>
      <c r="R5393">
        <v>352</v>
      </c>
      <c r="S5393">
        <v>340</v>
      </c>
      <c r="T5393">
        <v>294</v>
      </c>
      <c r="U5393">
        <v>261</v>
      </c>
      <c r="V5393">
        <v>250</v>
      </c>
      <c r="W5393">
        <v>255</v>
      </c>
      <c r="X5393">
        <v>255</v>
      </c>
      <c r="Y5393">
        <v>256</v>
      </c>
      <c r="Z5393">
        <v>271</v>
      </c>
      <c r="AA5393">
        <v>287</v>
      </c>
      <c r="AB5393">
        <v>290</v>
      </c>
    </row>
    <row r="5394" spans="1:28" x14ac:dyDescent="0.25">
      <c r="A5394" t="str">
        <f t="shared" si="84"/>
        <v>SüdoststeiermarkLehrlingeInsgesamt</v>
      </c>
      <c r="B5394">
        <v>5393</v>
      </c>
      <c r="C5394">
        <v>623</v>
      </c>
      <c r="D5394" t="s">
        <v>252</v>
      </c>
      <c r="E5394" t="s">
        <v>46</v>
      </c>
      <c r="F5394" t="s">
        <v>48</v>
      </c>
      <c r="R5394">
        <v>1065</v>
      </c>
      <c r="S5394">
        <v>1044</v>
      </c>
      <c r="T5394">
        <v>948</v>
      </c>
      <c r="U5394">
        <v>885</v>
      </c>
      <c r="V5394">
        <v>861</v>
      </c>
      <c r="W5394">
        <v>904</v>
      </c>
      <c r="X5394">
        <v>881</v>
      </c>
      <c r="Y5394">
        <v>864</v>
      </c>
      <c r="Z5394">
        <v>900</v>
      </c>
      <c r="AA5394">
        <v>929</v>
      </c>
      <c r="AB5394">
        <v>921</v>
      </c>
    </row>
    <row r="5395" spans="1:28" x14ac:dyDescent="0.25">
      <c r="A5395" t="str">
        <f t="shared" si="84"/>
        <v>SüdoststeiermarkLehrlingeMänner</v>
      </c>
      <c r="B5395">
        <v>5394</v>
      </c>
      <c r="C5395">
        <v>623</v>
      </c>
      <c r="D5395" t="s">
        <v>252</v>
      </c>
      <c r="E5395" t="s">
        <v>46</v>
      </c>
      <c r="F5395" t="s">
        <v>49</v>
      </c>
      <c r="R5395">
        <v>713</v>
      </c>
      <c r="S5395">
        <v>704</v>
      </c>
      <c r="T5395">
        <v>654</v>
      </c>
      <c r="U5395">
        <v>624</v>
      </c>
      <c r="V5395">
        <v>611</v>
      </c>
      <c r="W5395">
        <v>649</v>
      </c>
      <c r="X5395">
        <v>626</v>
      </c>
      <c r="Y5395">
        <v>608</v>
      </c>
      <c r="Z5395">
        <v>629</v>
      </c>
      <c r="AA5395">
        <v>642</v>
      </c>
      <c r="AB5395">
        <v>631</v>
      </c>
    </row>
    <row r="5396" spans="1:28" x14ac:dyDescent="0.25">
      <c r="A5396" t="str">
        <f t="shared" si="84"/>
        <v>SüdoststeiermarkNeugründungenInsgesamt</v>
      </c>
      <c r="B5396">
        <v>5395</v>
      </c>
      <c r="C5396">
        <v>623</v>
      </c>
      <c r="D5396" t="s">
        <v>252</v>
      </c>
      <c r="E5396" t="s">
        <v>41</v>
      </c>
      <c r="F5396" t="s">
        <v>48</v>
      </c>
      <c r="Q5396">
        <v>333.38753056234702</v>
      </c>
      <c r="R5396">
        <v>365.58930241256797</v>
      </c>
      <c r="S5396">
        <v>386.72118155619597</v>
      </c>
      <c r="T5396">
        <v>359.05544866188598</v>
      </c>
      <c r="U5396">
        <v>448.11082639333802</v>
      </c>
      <c r="V5396">
        <v>420</v>
      </c>
      <c r="W5396">
        <v>379</v>
      </c>
      <c r="X5396">
        <v>372</v>
      </c>
      <c r="Y5396">
        <v>339</v>
      </c>
      <c r="Z5396">
        <v>339</v>
      </c>
      <c r="AA5396">
        <v>357</v>
      </c>
      <c r="AB5396">
        <v>337</v>
      </c>
    </row>
    <row r="5397" spans="1:28" x14ac:dyDescent="0.25">
      <c r="A5397" t="str">
        <f t="shared" si="84"/>
        <v>SüdoststeiermarkPendler (Auspendler/-innen)Insgesamt</v>
      </c>
      <c r="B5397">
        <v>5396</v>
      </c>
      <c r="C5397">
        <v>623</v>
      </c>
      <c r="D5397" t="s">
        <v>252</v>
      </c>
      <c r="E5397" t="s">
        <v>459</v>
      </c>
      <c r="F5397" t="s">
        <v>48</v>
      </c>
      <c r="G5397">
        <v>26830</v>
      </c>
      <c r="H5397">
        <v>27388</v>
      </c>
      <c r="I5397">
        <v>27117</v>
      </c>
      <c r="J5397">
        <v>27285</v>
      </c>
      <c r="K5397">
        <v>26954</v>
      </c>
      <c r="L5397">
        <v>26868</v>
      </c>
      <c r="M5397">
        <v>26966</v>
      </c>
      <c r="N5397">
        <v>27192</v>
      </c>
      <c r="O5397">
        <v>27558</v>
      </c>
      <c r="P5397">
        <v>27995</v>
      </c>
      <c r="Q5397">
        <v>27970</v>
      </c>
      <c r="R5397">
        <v>27717</v>
      </c>
      <c r="S5397">
        <v>28011</v>
      </c>
    </row>
    <row r="5398" spans="1:28" x14ac:dyDescent="0.25">
      <c r="A5398" t="str">
        <f t="shared" si="84"/>
        <v>SüdoststeiermarkPendler ins AuslandInsgesamt</v>
      </c>
      <c r="B5398">
        <v>5397</v>
      </c>
      <c r="C5398">
        <v>623</v>
      </c>
      <c r="D5398" t="s">
        <v>252</v>
      </c>
      <c r="E5398" t="s">
        <v>304</v>
      </c>
      <c r="F5398" t="s">
        <v>48</v>
      </c>
      <c r="G5398">
        <v>12</v>
      </c>
      <c r="H5398">
        <v>70</v>
      </c>
      <c r="I5398">
        <v>107</v>
      </c>
      <c r="J5398">
        <v>39</v>
      </c>
      <c r="K5398">
        <v>33</v>
      </c>
      <c r="L5398">
        <v>164</v>
      </c>
      <c r="M5398">
        <v>183</v>
      </c>
      <c r="N5398">
        <v>148</v>
      </c>
      <c r="O5398">
        <v>138</v>
      </c>
      <c r="P5398">
        <v>125</v>
      </c>
      <c r="Q5398">
        <v>134</v>
      </c>
      <c r="R5398">
        <v>31</v>
      </c>
      <c r="S5398">
        <v>138</v>
      </c>
    </row>
    <row r="5399" spans="1:28" x14ac:dyDescent="0.25">
      <c r="A5399" t="str">
        <f t="shared" si="84"/>
        <v>SüdoststeiermarkPendler zw. BundesländernInsgesamt</v>
      </c>
      <c r="B5399">
        <v>5398</v>
      </c>
      <c r="C5399">
        <v>623</v>
      </c>
      <c r="D5399" t="s">
        <v>252</v>
      </c>
      <c r="E5399" t="s">
        <v>433</v>
      </c>
      <c r="F5399" t="s">
        <v>48</v>
      </c>
      <c r="G5399">
        <v>2559</v>
      </c>
      <c r="H5399">
        <v>2513</v>
      </c>
      <c r="I5399">
        <v>2659</v>
      </c>
      <c r="J5399">
        <v>2709</v>
      </c>
      <c r="K5399">
        <v>2544</v>
      </c>
      <c r="L5399">
        <v>2345</v>
      </c>
      <c r="M5399">
        <v>2252</v>
      </c>
      <c r="N5399">
        <v>2351</v>
      </c>
      <c r="O5399">
        <v>2406</v>
      </c>
      <c r="P5399">
        <v>2333</v>
      </c>
      <c r="Q5399">
        <v>2186</v>
      </c>
      <c r="R5399">
        <v>2158</v>
      </c>
      <c r="S5399">
        <v>2229</v>
      </c>
    </row>
    <row r="5400" spans="1:28" x14ac:dyDescent="0.25">
      <c r="A5400" t="str">
        <f t="shared" si="84"/>
        <v>SüdoststeiermarkPendler zw. Gemeinden eines Pol. BezirkesInsgesamt</v>
      </c>
      <c r="B5400">
        <v>5399</v>
      </c>
      <c r="C5400">
        <v>623</v>
      </c>
      <c r="D5400" t="s">
        <v>252</v>
      </c>
      <c r="E5400" t="s">
        <v>305</v>
      </c>
      <c r="F5400" t="s">
        <v>48</v>
      </c>
      <c r="G5400">
        <v>12548</v>
      </c>
      <c r="H5400">
        <v>10285</v>
      </c>
      <c r="I5400">
        <v>10703</v>
      </c>
      <c r="J5400">
        <v>10516</v>
      </c>
      <c r="K5400">
        <v>10781</v>
      </c>
      <c r="L5400">
        <v>10952</v>
      </c>
      <c r="M5400">
        <v>10951</v>
      </c>
      <c r="N5400">
        <v>11106</v>
      </c>
      <c r="O5400">
        <v>11184</v>
      </c>
      <c r="P5400">
        <v>11326</v>
      </c>
      <c r="Q5400">
        <v>11262</v>
      </c>
      <c r="R5400">
        <v>11281</v>
      </c>
      <c r="S5400">
        <v>11496</v>
      </c>
    </row>
    <row r="5401" spans="1:28" x14ac:dyDescent="0.25">
      <c r="A5401" t="str">
        <f t="shared" si="84"/>
        <v>SüdoststeiermarkPendler zw. Pol. Bez. des BundeslandesInsgesamt</v>
      </c>
      <c r="B5401">
        <v>5400</v>
      </c>
      <c r="C5401">
        <v>623</v>
      </c>
      <c r="D5401" t="s">
        <v>252</v>
      </c>
      <c r="E5401" t="s">
        <v>306</v>
      </c>
      <c r="F5401" t="s">
        <v>48</v>
      </c>
      <c r="G5401">
        <v>11711</v>
      </c>
      <c r="H5401">
        <v>14520</v>
      </c>
      <c r="I5401">
        <v>13648</v>
      </c>
      <c r="J5401">
        <v>14021</v>
      </c>
      <c r="K5401">
        <v>13596</v>
      </c>
      <c r="L5401">
        <v>13407</v>
      </c>
      <c r="M5401">
        <v>13580</v>
      </c>
      <c r="N5401">
        <v>13587</v>
      </c>
      <c r="O5401">
        <v>13830</v>
      </c>
      <c r="P5401">
        <v>14211</v>
      </c>
      <c r="Q5401">
        <v>14388</v>
      </c>
      <c r="R5401">
        <v>14247</v>
      </c>
      <c r="S5401">
        <v>14148</v>
      </c>
    </row>
    <row r="5402" spans="1:28" x14ac:dyDescent="0.25">
      <c r="A5402" t="str">
        <f t="shared" si="84"/>
        <v>SüdoststeiermarkPensionisteneinkommenBrutto_Schnitt</v>
      </c>
      <c r="B5402">
        <v>5401</v>
      </c>
      <c r="C5402">
        <v>623</v>
      </c>
      <c r="D5402" t="s">
        <v>252</v>
      </c>
      <c r="E5402" t="s">
        <v>44</v>
      </c>
      <c r="F5402" t="s">
        <v>54</v>
      </c>
      <c r="O5402">
        <v>15888.919690996299</v>
      </c>
      <c r="P5402">
        <v>16548.601204463699</v>
      </c>
      <c r="Q5402">
        <v>17128.782620893599</v>
      </c>
      <c r="R5402">
        <v>17537.648940088398</v>
      </c>
      <c r="S5402">
        <v>17923.318313158801</v>
      </c>
      <c r="T5402">
        <v>18300.141101310801</v>
      </c>
      <c r="U5402">
        <v>18942.5280989362</v>
      </c>
      <c r="V5402">
        <v>19648.5596202532</v>
      </c>
      <c r="W5402">
        <v>21194.067808741998</v>
      </c>
      <c r="X5402">
        <v>22026.952874142102</v>
      </c>
      <c r="Y5402">
        <v>22960.476083096699</v>
      </c>
    </row>
    <row r="5403" spans="1:28" x14ac:dyDescent="0.25">
      <c r="A5403" t="str">
        <f t="shared" si="84"/>
        <v>SüdoststeiermarkPensionisteneinkommenBruttobezüge 1000 EUR</v>
      </c>
      <c r="B5403">
        <v>5402</v>
      </c>
      <c r="C5403">
        <v>623</v>
      </c>
      <c r="D5403" t="s">
        <v>252</v>
      </c>
      <c r="E5403" t="s">
        <v>44</v>
      </c>
      <c r="F5403" t="s">
        <v>55</v>
      </c>
      <c r="O5403">
        <v>387705.52938000002</v>
      </c>
      <c r="P5403">
        <v>409296.55359000002</v>
      </c>
      <c r="Q5403">
        <v>428596.39873999998</v>
      </c>
      <c r="R5403">
        <v>424744.31968000002</v>
      </c>
      <c r="S5403">
        <v>435321.55518999998</v>
      </c>
      <c r="T5403">
        <v>448152.15542999998</v>
      </c>
      <c r="U5403">
        <v>468316.12219000002</v>
      </c>
      <c r="V5403">
        <v>493611.11478</v>
      </c>
      <c r="W5403">
        <v>516393.46216</v>
      </c>
      <c r="X5403">
        <v>542369.66061999998</v>
      </c>
      <c r="Y5403">
        <v>574172.62540999998</v>
      </c>
    </row>
    <row r="5404" spans="1:28" x14ac:dyDescent="0.25">
      <c r="A5404" t="str">
        <f t="shared" si="84"/>
        <v>SüdoststeiermarkPensionisteneinkommenBruttobezüge Fälle</v>
      </c>
      <c r="B5404">
        <v>5403</v>
      </c>
      <c r="C5404">
        <v>623</v>
      </c>
      <c r="D5404" t="s">
        <v>252</v>
      </c>
      <c r="E5404" t="s">
        <v>44</v>
      </c>
      <c r="F5404" t="s">
        <v>56</v>
      </c>
      <c r="O5404">
        <v>24401</v>
      </c>
      <c r="P5404">
        <v>24733</v>
      </c>
      <c r="Q5404">
        <v>25022</v>
      </c>
      <c r="R5404">
        <v>24219</v>
      </c>
      <c r="S5404">
        <v>24288</v>
      </c>
      <c r="T5404">
        <v>24489</v>
      </c>
      <c r="U5404">
        <v>24723</v>
      </c>
      <c r="V5404">
        <v>25122</v>
      </c>
      <c r="W5404">
        <v>24365</v>
      </c>
      <c r="X5404">
        <v>24623</v>
      </c>
      <c r="Y5404">
        <v>25007</v>
      </c>
    </row>
    <row r="5405" spans="1:28" x14ac:dyDescent="0.25">
      <c r="A5405" t="str">
        <f t="shared" si="84"/>
        <v>SüdoststeiermarkPensionisteneinkommenLohnsteuer 1000 EUR</v>
      </c>
      <c r="B5405">
        <v>5404</v>
      </c>
      <c r="C5405">
        <v>623</v>
      </c>
      <c r="D5405" t="s">
        <v>252</v>
      </c>
      <c r="E5405" t="s">
        <v>44</v>
      </c>
      <c r="F5405" t="s">
        <v>57</v>
      </c>
      <c r="O5405">
        <v>34418.794410000002</v>
      </c>
      <c r="P5405">
        <v>38036.48876</v>
      </c>
      <c r="Q5405">
        <v>41910.177349999998</v>
      </c>
      <c r="R5405">
        <v>43276.888079999997</v>
      </c>
      <c r="S5405">
        <v>36565.304640000002</v>
      </c>
      <c r="T5405">
        <v>38651.222260000002</v>
      </c>
      <c r="U5405">
        <v>42175.67338</v>
      </c>
      <c r="V5405">
        <v>46737.341260000001</v>
      </c>
      <c r="W5405">
        <v>46268.604570000003</v>
      </c>
      <c r="X5405">
        <v>51153.257210000003</v>
      </c>
      <c r="Y5405">
        <v>53506.500350000002</v>
      </c>
    </row>
    <row r="5406" spans="1:28" x14ac:dyDescent="0.25">
      <c r="A5406" t="str">
        <f t="shared" si="84"/>
        <v>SüdoststeiermarkPensionisteneinkommenLohnsteuer Fälle</v>
      </c>
      <c r="B5406">
        <v>5405</v>
      </c>
      <c r="C5406">
        <v>623</v>
      </c>
      <c r="D5406" t="s">
        <v>252</v>
      </c>
      <c r="E5406" t="s">
        <v>44</v>
      </c>
      <c r="F5406" t="s">
        <v>58</v>
      </c>
      <c r="O5406">
        <v>10479</v>
      </c>
      <c r="P5406">
        <v>11128</v>
      </c>
      <c r="Q5406">
        <v>11841</v>
      </c>
      <c r="R5406">
        <v>11872</v>
      </c>
      <c r="S5406">
        <v>12270</v>
      </c>
      <c r="T5406">
        <v>12619</v>
      </c>
      <c r="U5406">
        <v>13324</v>
      </c>
      <c r="V5406">
        <v>14225</v>
      </c>
      <c r="W5406">
        <v>15623</v>
      </c>
      <c r="X5406">
        <v>16519</v>
      </c>
      <c r="Y5406">
        <v>17472</v>
      </c>
    </row>
    <row r="5407" spans="1:28" x14ac:dyDescent="0.25">
      <c r="A5407" t="str">
        <f t="shared" si="84"/>
        <v>SüdoststeiermarkPensionisteneinkommenNetto_Schnitt</v>
      </c>
      <c r="B5407">
        <v>5406</v>
      </c>
      <c r="C5407">
        <v>623</v>
      </c>
      <c r="D5407" t="s">
        <v>252</v>
      </c>
      <c r="E5407" t="s">
        <v>44</v>
      </c>
      <c r="F5407" t="s">
        <v>59</v>
      </c>
      <c r="O5407">
        <v>13610.3053157657</v>
      </c>
      <c r="P5407">
        <v>14104.5928823839</v>
      </c>
      <c r="Q5407">
        <v>14520.416487890699</v>
      </c>
      <c r="R5407">
        <v>14795.417222428699</v>
      </c>
      <c r="S5407">
        <v>15444.185239624499</v>
      </c>
      <c r="T5407">
        <v>15730.61374413</v>
      </c>
      <c r="U5407">
        <v>16213.691961736</v>
      </c>
      <c r="V5407">
        <v>16729.248194411299</v>
      </c>
      <c r="W5407">
        <v>18171.999286271301</v>
      </c>
      <c r="X5407">
        <v>18784.7922531779</v>
      </c>
      <c r="Y5407">
        <v>19612.0499824049</v>
      </c>
    </row>
    <row r="5408" spans="1:28" x14ac:dyDescent="0.25">
      <c r="A5408" t="str">
        <f t="shared" si="84"/>
        <v>SüdoststeiermarkPensionisteneinkommenNettobezüge 1000 EUR</v>
      </c>
      <c r="B5408">
        <v>5407</v>
      </c>
      <c r="C5408">
        <v>623</v>
      </c>
      <c r="D5408" t="s">
        <v>252</v>
      </c>
      <c r="E5408" t="s">
        <v>44</v>
      </c>
      <c r="F5408" t="s">
        <v>60</v>
      </c>
      <c r="O5408">
        <v>332105.06001000002</v>
      </c>
      <c r="P5408">
        <v>348848.89575999998</v>
      </c>
      <c r="Q5408">
        <v>363329.86135999998</v>
      </c>
      <c r="R5408">
        <v>358330.20971000002</v>
      </c>
      <c r="S5408">
        <v>375108.37109999999</v>
      </c>
      <c r="T5408">
        <v>385226.99998000002</v>
      </c>
      <c r="U5408">
        <v>400851.10636999999</v>
      </c>
      <c r="V5408">
        <v>420272.17314000003</v>
      </c>
      <c r="W5408">
        <v>442760.76260999998</v>
      </c>
      <c r="X5408">
        <v>462537.93965000001</v>
      </c>
      <c r="Y5408">
        <v>490438.53391</v>
      </c>
    </row>
    <row r="5409" spans="1:47" x14ac:dyDescent="0.25">
      <c r="A5409" t="str">
        <f t="shared" si="84"/>
        <v>SüdoststeiermarkPensionisteneinkommenSV-Beiträge 1000 EUR</v>
      </c>
      <c r="B5409">
        <v>5408</v>
      </c>
      <c r="C5409">
        <v>623</v>
      </c>
      <c r="D5409" t="s">
        <v>252</v>
      </c>
      <c r="E5409" t="s">
        <v>44</v>
      </c>
      <c r="F5409" t="s">
        <v>61</v>
      </c>
      <c r="O5409">
        <v>21181.67496</v>
      </c>
      <c r="P5409">
        <v>22411.16907</v>
      </c>
      <c r="Q5409">
        <v>23356.36003</v>
      </c>
      <c r="R5409">
        <v>23137.221890000001</v>
      </c>
      <c r="S5409">
        <v>23647.87945</v>
      </c>
      <c r="T5409">
        <v>24273.93319</v>
      </c>
      <c r="U5409">
        <v>25289.34244</v>
      </c>
      <c r="V5409">
        <v>26601.60038</v>
      </c>
      <c r="W5409">
        <v>27364.094980000002</v>
      </c>
      <c r="X5409">
        <v>28678.463759999999</v>
      </c>
      <c r="Y5409">
        <v>30227.59115</v>
      </c>
    </row>
    <row r="5410" spans="1:47" x14ac:dyDescent="0.25">
      <c r="A5410" t="str">
        <f t="shared" si="84"/>
        <v>SüdoststeiermarkPensionisteneinkommenSV-Beiträge Fälle</v>
      </c>
      <c r="B5410">
        <v>5409</v>
      </c>
      <c r="C5410">
        <v>623</v>
      </c>
      <c r="D5410" t="s">
        <v>252</v>
      </c>
      <c r="E5410" t="s">
        <v>44</v>
      </c>
      <c r="F5410" t="s">
        <v>62</v>
      </c>
      <c r="O5410">
        <v>23224</v>
      </c>
      <c r="P5410">
        <v>23540</v>
      </c>
      <c r="Q5410">
        <v>23784</v>
      </c>
      <c r="R5410">
        <v>22999</v>
      </c>
      <c r="S5410">
        <v>23071</v>
      </c>
      <c r="T5410">
        <v>23288</v>
      </c>
      <c r="U5410">
        <v>23552</v>
      </c>
      <c r="V5410">
        <v>23907</v>
      </c>
      <c r="W5410">
        <v>22971</v>
      </c>
      <c r="X5410">
        <v>23294</v>
      </c>
      <c r="Y5410">
        <v>23699</v>
      </c>
    </row>
    <row r="5411" spans="1:47" x14ac:dyDescent="0.25">
      <c r="A5411" t="str">
        <f t="shared" si="84"/>
        <v>SüdoststeiermarkUnselbstständig BeschäftigteFrauen</v>
      </c>
      <c r="B5411">
        <v>5410</v>
      </c>
      <c r="C5411">
        <v>623</v>
      </c>
      <c r="D5411" t="s">
        <v>252</v>
      </c>
      <c r="E5411" t="s">
        <v>38</v>
      </c>
      <c r="F5411" t="s">
        <v>47</v>
      </c>
      <c r="X5411">
        <v>15545</v>
      </c>
      <c r="Y5411">
        <v>14996</v>
      </c>
      <c r="Z5411">
        <v>15514</v>
      </c>
      <c r="AA5411">
        <v>14986</v>
      </c>
      <c r="AB5411">
        <v>15422</v>
      </c>
      <c r="AC5411">
        <v>15066</v>
      </c>
      <c r="AD5411">
        <v>15585</v>
      </c>
      <c r="AE5411">
        <v>15041</v>
      </c>
      <c r="AF5411">
        <v>15545</v>
      </c>
      <c r="AG5411">
        <v>15103</v>
      </c>
      <c r="AH5411">
        <v>15698</v>
      </c>
      <c r="AI5411">
        <v>15393</v>
      </c>
      <c r="AJ5411">
        <v>15749</v>
      </c>
      <c r="AK5411">
        <v>15346</v>
      </c>
      <c r="AL5411">
        <v>15776</v>
      </c>
      <c r="AM5411">
        <v>15162</v>
      </c>
      <c r="AN5411">
        <v>15182</v>
      </c>
      <c r="AO5411">
        <v>14823</v>
      </c>
      <c r="AP5411">
        <v>15484</v>
      </c>
      <c r="AQ5411">
        <v>15201</v>
      </c>
      <c r="AR5411">
        <v>15446</v>
      </c>
      <c r="AS5411">
        <v>15989</v>
      </c>
      <c r="AT5411">
        <v>16239</v>
      </c>
      <c r="AU5411">
        <v>15814</v>
      </c>
    </row>
    <row r="5412" spans="1:47" x14ac:dyDescent="0.25">
      <c r="A5412" t="str">
        <f t="shared" si="84"/>
        <v>SüdoststeiermarkUnselbstständig BeschäftigteInsgesamt</v>
      </c>
      <c r="B5412">
        <v>5411</v>
      </c>
      <c r="C5412">
        <v>623</v>
      </c>
      <c r="D5412" t="s">
        <v>252</v>
      </c>
      <c r="E5412" t="s">
        <v>38</v>
      </c>
      <c r="F5412" t="s">
        <v>48</v>
      </c>
      <c r="X5412">
        <v>34813</v>
      </c>
      <c r="Y5412">
        <v>31353</v>
      </c>
      <c r="Z5412">
        <v>34660</v>
      </c>
      <c r="AA5412">
        <v>31272</v>
      </c>
      <c r="AB5412">
        <v>34171</v>
      </c>
      <c r="AC5412">
        <v>31362</v>
      </c>
      <c r="AD5412">
        <v>34322</v>
      </c>
      <c r="AE5412">
        <v>31211</v>
      </c>
      <c r="AF5412">
        <v>34340</v>
      </c>
      <c r="AG5412">
        <v>31356</v>
      </c>
      <c r="AH5412">
        <v>34614</v>
      </c>
      <c r="AI5412">
        <v>32348</v>
      </c>
      <c r="AJ5412">
        <v>34713</v>
      </c>
      <c r="AK5412">
        <v>32192</v>
      </c>
      <c r="AL5412">
        <v>34596</v>
      </c>
      <c r="AM5412">
        <v>31853</v>
      </c>
      <c r="AN5412">
        <v>33212</v>
      </c>
      <c r="AO5412">
        <v>31268</v>
      </c>
      <c r="AP5412">
        <v>33610</v>
      </c>
      <c r="AQ5412">
        <v>31917</v>
      </c>
      <c r="AR5412">
        <v>33452</v>
      </c>
      <c r="AS5412">
        <v>33153</v>
      </c>
      <c r="AT5412">
        <v>34910</v>
      </c>
      <c r="AU5412">
        <v>32584</v>
      </c>
    </row>
    <row r="5413" spans="1:47" x14ac:dyDescent="0.25">
      <c r="A5413" t="str">
        <f t="shared" si="84"/>
        <v>SüdoststeiermarkUnselbstständig BeschäftigteMänner</v>
      </c>
      <c r="B5413">
        <v>5412</v>
      </c>
      <c r="C5413">
        <v>623</v>
      </c>
      <c r="D5413" t="s">
        <v>252</v>
      </c>
      <c r="E5413" t="s">
        <v>38</v>
      </c>
      <c r="F5413" t="s">
        <v>49</v>
      </c>
      <c r="X5413">
        <v>19268</v>
      </c>
      <c r="Y5413">
        <v>16357</v>
      </c>
      <c r="Z5413">
        <v>19146</v>
      </c>
      <c r="AA5413">
        <v>16286</v>
      </c>
      <c r="AB5413">
        <v>18749</v>
      </c>
      <c r="AC5413">
        <v>16296</v>
      </c>
      <c r="AD5413">
        <v>18737</v>
      </c>
      <c r="AE5413">
        <v>16170</v>
      </c>
      <c r="AF5413">
        <v>18795</v>
      </c>
      <c r="AG5413">
        <v>16253</v>
      </c>
      <c r="AH5413">
        <v>18916</v>
      </c>
      <c r="AI5413">
        <v>16955</v>
      </c>
      <c r="AJ5413">
        <v>18964</v>
      </c>
      <c r="AK5413">
        <v>16846</v>
      </c>
      <c r="AL5413">
        <v>18820</v>
      </c>
      <c r="AM5413">
        <v>16691</v>
      </c>
      <c r="AN5413">
        <v>18030</v>
      </c>
      <c r="AO5413">
        <v>16445</v>
      </c>
      <c r="AP5413">
        <v>18126</v>
      </c>
      <c r="AQ5413">
        <v>16716</v>
      </c>
      <c r="AR5413">
        <v>18006</v>
      </c>
      <c r="AS5413">
        <v>17164</v>
      </c>
      <c r="AT5413">
        <v>18671</v>
      </c>
      <c r="AU5413">
        <v>16770</v>
      </c>
    </row>
    <row r="5414" spans="1:47" x14ac:dyDescent="0.25">
      <c r="A5414" t="str">
        <f t="shared" si="84"/>
        <v>SüdoststeiermarkUnselbstständig Beschäftigte GW mgfInsgesamt</v>
      </c>
      <c r="B5414">
        <v>5413</v>
      </c>
      <c r="C5414">
        <v>623</v>
      </c>
      <c r="D5414" t="s">
        <v>252</v>
      </c>
      <c r="E5414" t="s">
        <v>450</v>
      </c>
      <c r="F5414" t="s">
        <v>48</v>
      </c>
      <c r="G5414">
        <v>21511.084736296001</v>
      </c>
      <c r="H5414">
        <v>19560.836869342998</v>
      </c>
      <c r="I5414">
        <v>22717.629451610999</v>
      </c>
      <c r="J5414">
        <v>22266.132517352002</v>
      </c>
      <c r="K5414">
        <v>24997.530662259</v>
      </c>
      <c r="L5414">
        <v>20301.045099965999</v>
      </c>
      <c r="M5414">
        <v>21903.939288789999</v>
      </c>
      <c r="N5414">
        <v>19944.449972337999</v>
      </c>
      <c r="O5414">
        <v>22821.673197545999</v>
      </c>
      <c r="P5414">
        <v>20867.804956419001</v>
      </c>
      <c r="Q5414">
        <v>22830.160080459998</v>
      </c>
      <c r="R5414">
        <v>21330.250034241999</v>
      </c>
      <c r="S5414">
        <v>22680.471592033002</v>
      </c>
      <c r="T5414">
        <v>20614.248324272001</v>
      </c>
    </row>
    <row r="5415" spans="1:47" x14ac:dyDescent="0.25">
      <c r="A5415" t="str">
        <f t="shared" si="84"/>
        <v>SüdoststeiermarkUnselbstständig Beschäftigte GW ogfInsgesamt</v>
      </c>
      <c r="B5415">
        <v>5414</v>
      </c>
      <c r="C5415">
        <v>623</v>
      </c>
      <c r="D5415" t="s">
        <v>252</v>
      </c>
      <c r="E5415" t="s">
        <v>449</v>
      </c>
      <c r="F5415" t="s">
        <v>48</v>
      </c>
      <c r="G5415">
        <v>19722.710699300002</v>
      </c>
      <c r="H5415">
        <v>17862.607269384</v>
      </c>
      <c r="I5415">
        <v>20875.880203981</v>
      </c>
      <c r="J5415">
        <v>20330.764475763001</v>
      </c>
      <c r="K5415">
        <v>22970.584780259</v>
      </c>
      <c r="L5415">
        <v>18588.285179811999</v>
      </c>
      <c r="M5415">
        <v>20231.146862099999</v>
      </c>
      <c r="N5415">
        <v>18517.78475825</v>
      </c>
      <c r="O5415">
        <v>21050.792919997999</v>
      </c>
      <c r="P5415">
        <v>19317.882310606001</v>
      </c>
      <c r="Q5415">
        <v>20997.700764973</v>
      </c>
      <c r="R5415">
        <v>19662.270872025001</v>
      </c>
      <c r="S5415">
        <v>20856.329423462001</v>
      </c>
      <c r="T5415">
        <v>18964.742214586</v>
      </c>
    </row>
    <row r="5416" spans="1:47" x14ac:dyDescent="0.25">
      <c r="A5416" t="str">
        <f t="shared" si="84"/>
        <v>SüdoststeiermarkUnternehmenInsgesamt</v>
      </c>
      <c r="B5416">
        <v>5415</v>
      </c>
      <c r="C5416">
        <v>623</v>
      </c>
      <c r="D5416" t="s">
        <v>252</v>
      </c>
      <c r="E5416" t="s">
        <v>475</v>
      </c>
      <c r="F5416" t="s">
        <v>48</v>
      </c>
      <c r="G5416">
        <v>7832</v>
      </c>
      <c r="H5416">
        <v>7827</v>
      </c>
      <c r="I5416">
        <v>7896</v>
      </c>
    </row>
    <row r="5417" spans="1:47" x14ac:dyDescent="0.25">
      <c r="A5417" t="str">
        <f t="shared" si="84"/>
        <v>SüdoststeiermarkWohnbevölkerungInsgesamt</v>
      </c>
      <c r="B5417">
        <v>5416</v>
      </c>
      <c r="C5417">
        <v>623</v>
      </c>
      <c r="D5417" t="s">
        <v>252</v>
      </c>
      <c r="E5417" t="s">
        <v>42</v>
      </c>
      <c r="F5417" t="s">
        <v>48</v>
      </c>
      <c r="R5417">
        <v>89160</v>
      </c>
      <c r="S5417">
        <v>88843</v>
      </c>
      <c r="T5417">
        <v>85884</v>
      </c>
      <c r="U5417">
        <v>86144</v>
      </c>
      <c r="V5417">
        <v>86044</v>
      </c>
      <c r="W5417">
        <v>85991</v>
      </c>
      <c r="X5417">
        <v>85947</v>
      </c>
      <c r="Y5417">
        <v>84036</v>
      </c>
      <c r="Z5417">
        <v>83841</v>
      </c>
      <c r="AA5417">
        <v>83696</v>
      </c>
      <c r="AB5417">
        <v>84092</v>
      </c>
    </row>
    <row r="5418" spans="1:47" x14ac:dyDescent="0.25">
      <c r="A5418" t="str">
        <f t="shared" si="84"/>
        <v>GröbmingKammermitgliedschaftenAktiv</v>
      </c>
      <c r="B5418">
        <v>5417</v>
      </c>
      <c r="C5418">
        <v>652</v>
      </c>
      <c r="D5418" t="s">
        <v>253</v>
      </c>
      <c r="E5418" t="s">
        <v>39</v>
      </c>
      <c r="F5418" t="s">
        <v>50</v>
      </c>
      <c r="G5418">
        <v>1266</v>
      </c>
      <c r="H5418">
        <v>1281</v>
      </c>
      <c r="I5418">
        <v>1288</v>
      </c>
      <c r="J5418">
        <v>1302</v>
      </c>
      <c r="K5418">
        <v>1318</v>
      </c>
      <c r="L5418">
        <v>1359</v>
      </c>
      <c r="M5418">
        <v>1383</v>
      </c>
      <c r="N5418">
        <v>1429</v>
      </c>
      <c r="O5418">
        <v>1450</v>
      </c>
      <c r="P5418">
        <v>1480</v>
      </c>
      <c r="Q5418">
        <v>1506</v>
      </c>
      <c r="R5418">
        <v>1530</v>
      </c>
      <c r="S5418">
        <v>1557</v>
      </c>
      <c r="T5418">
        <v>1569</v>
      </c>
      <c r="U5418">
        <v>1590</v>
      </c>
      <c r="V5418">
        <v>1592</v>
      </c>
      <c r="W5418">
        <v>1638</v>
      </c>
      <c r="X5418">
        <v>1640</v>
      </c>
      <c r="Y5418">
        <v>1690</v>
      </c>
      <c r="Z5418">
        <v>1668</v>
      </c>
      <c r="AA5418">
        <v>1705</v>
      </c>
      <c r="AB5418">
        <v>1690</v>
      </c>
      <c r="AC5418">
        <v>1743</v>
      </c>
      <c r="AD5418">
        <v>1740</v>
      </c>
      <c r="AE5418">
        <v>1750</v>
      </c>
      <c r="AF5418">
        <v>1734</v>
      </c>
      <c r="AG5418">
        <v>1773</v>
      </c>
      <c r="AH5418">
        <v>1779</v>
      </c>
      <c r="AI5418">
        <v>1814</v>
      </c>
      <c r="AJ5418">
        <v>1806</v>
      </c>
      <c r="AK5418">
        <v>1815</v>
      </c>
      <c r="AL5418">
        <v>1829</v>
      </c>
      <c r="AM5418">
        <v>1922</v>
      </c>
      <c r="AN5418">
        <v>1932</v>
      </c>
      <c r="AO5418">
        <v>1972</v>
      </c>
      <c r="AP5418">
        <v>1971</v>
      </c>
      <c r="AQ5418">
        <v>2029</v>
      </c>
      <c r="AR5418">
        <v>2039</v>
      </c>
    </row>
    <row r="5419" spans="1:47" x14ac:dyDescent="0.25">
      <c r="A5419" t="str">
        <f t="shared" si="84"/>
        <v>GröbmingKammermitgliedschaftenInsgesamt</v>
      </c>
      <c r="B5419">
        <v>5418</v>
      </c>
      <c r="C5419">
        <v>652</v>
      </c>
      <c r="D5419" t="s">
        <v>253</v>
      </c>
      <c r="E5419" t="s">
        <v>39</v>
      </c>
      <c r="F5419" t="s">
        <v>48</v>
      </c>
      <c r="G5419">
        <v>1569</v>
      </c>
      <c r="H5419">
        <v>1591</v>
      </c>
      <c r="I5419">
        <v>1621</v>
      </c>
      <c r="J5419">
        <v>1636</v>
      </c>
      <c r="K5419">
        <v>1666</v>
      </c>
      <c r="L5419">
        <v>1684</v>
      </c>
      <c r="M5419">
        <v>1711</v>
      </c>
      <c r="N5419">
        <v>1762</v>
      </c>
      <c r="O5419">
        <v>1790</v>
      </c>
      <c r="P5419">
        <v>1814</v>
      </c>
      <c r="Q5419">
        <v>1838</v>
      </c>
      <c r="R5419">
        <v>1860</v>
      </c>
      <c r="S5419">
        <v>1880</v>
      </c>
      <c r="T5419">
        <v>1892</v>
      </c>
      <c r="U5419">
        <v>1892</v>
      </c>
      <c r="V5419">
        <v>1911</v>
      </c>
      <c r="W5419">
        <v>1949</v>
      </c>
      <c r="X5419">
        <v>1979</v>
      </c>
      <c r="Y5419">
        <v>2002</v>
      </c>
      <c r="Z5419">
        <v>2031</v>
      </c>
      <c r="AA5419">
        <v>2036</v>
      </c>
      <c r="AB5419">
        <v>2050</v>
      </c>
      <c r="AC5419">
        <v>2065</v>
      </c>
      <c r="AD5419">
        <v>2089</v>
      </c>
      <c r="AE5419">
        <v>2074</v>
      </c>
      <c r="AF5419">
        <v>2081</v>
      </c>
      <c r="AG5419">
        <v>2083</v>
      </c>
      <c r="AH5419">
        <v>2095</v>
      </c>
      <c r="AI5419">
        <v>2117</v>
      </c>
      <c r="AJ5419">
        <v>2126</v>
      </c>
      <c r="AK5419">
        <v>2135</v>
      </c>
      <c r="AL5419">
        <v>2156</v>
      </c>
      <c r="AM5419">
        <v>2220</v>
      </c>
      <c r="AN5419">
        <v>2239</v>
      </c>
      <c r="AO5419">
        <v>2247</v>
      </c>
      <c r="AP5419">
        <v>2243</v>
      </c>
      <c r="AQ5419">
        <v>2281</v>
      </c>
      <c r="AR5419">
        <v>2300</v>
      </c>
    </row>
    <row r="5420" spans="1:47" x14ac:dyDescent="0.25">
      <c r="A5420" t="str">
        <f t="shared" si="84"/>
        <v>GröbmingKammermitgliedschaftenRuhend</v>
      </c>
      <c r="B5420">
        <v>5419</v>
      </c>
      <c r="C5420">
        <v>652</v>
      </c>
      <c r="D5420" t="s">
        <v>253</v>
      </c>
      <c r="E5420" t="s">
        <v>39</v>
      </c>
      <c r="F5420" t="s">
        <v>51</v>
      </c>
      <c r="G5420">
        <v>303</v>
      </c>
      <c r="H5420">
        <v>310</v>
      </c>
      <c r="I5420">
        <v>333</v>
      </c>
      <c r="J5420">
        <v>334</v>
      </c>
      <c r="K5420">
        <v>348</v>
      </c>
      <c r="L5420">
        <v>325</v>
      </c>
      <c r="M5420">
        <v>328</v>
      </c>
      <c r="N5420">
        <v>333</v>
      </c>
      <c r="O5420">
        <v>340</v>
      </c>
      <c r="P5420">
        <v>334</v>
      </c>
      <c r="Q5420">
        <v>332</v>
      </c>
      <c r="R5420">
        <v>330</v>
      </c>
      <c r="S5420">
        <v>323</v>
      </c>
      <c r="T5420">
        <v>323</v>
      </c>
      <c r="U5420">
        <v>302</v>
      </c>
      <c r="V5420">
        <v>319</v>
      </c>
      <c r="W5420">
        <v>311</v>
      </c>
      <c r="X5420">
        <v>339</v>
      </c>
      <c r="Y5420">
        <v>312</v>
      </c>
      <c r="Z5420">
        <v>363</v>
      </c>
      <c r="AA5420">
        <v>331</v>
      </c>
      <c r="AB5420">
        <v>360</v>
      </c>
      <c r="AC5420">
        <v>322</v>
      </c>
      <c r="AD5420">
        <v>349</v>
      </c>
      <c r="AE5420">
        <v>324</v>
      </c>
      <c r="AF5420">
        <v>347</v>
      </c>
      <c r="AG5420">
        <v>310</v>
      </c>
      <c r="AH5420">
        <v>316</v>
      </c>
      <c r="AI5420">
        <v>303</v>
      </c>
      <c r="AJ5420">
        <v>320</v>
      </c>
      <c r="AK5420">
        <v>320</v>
      </c>
      <c r="AL5420">
        <v>327</v>
      </c>
      <c r="AM5420">
        <v>298</v>
      </c>
      <c r="AN5420">
        <v>307</v>
      </c>
      <c r="AO5420">
        <v>275</v>
      </c>
      <c r="AP5420">
        <v>272</v>
      </c>
      <c r="AQ5420">
        <v>252</v>
      </c>
      <c r="AR5420">
        <v>261</v>
      </c>
    </row>
    <row r="5421" spans="1:47" x14ac:dyDescent="0.25">
      <c r="A5421" t="str">
        <f t="shared" si="84"/>
        <v>GröbmingLehrlinge1. Lehrjahr, männlich</v>
      </c>
      <c r="B5421">
        <v>5420</v>
      </c>
      <c r="C5421">
        <v>652</v>
      </c>
      <c r="D5421" t="s">
        <v>253</v>
      </c>
      <c r="E5421" t="s">
        <v>46</v>
      </c>
      <c r="F5421" t="s">
        <v>65</v>
      </c>
      <c r="G5421">
        <v>77</v>
      </c>
      <c r="H5421">
        <v>79</v>
      </c>
      <c r="I5421">
        <v>77</v>
      </c>
      <c r="J5421">
        <v>77</v>
      </c>
      <c r="K5421">
        <v>90</v>
      </c>
      <c r="L5421">
        <v>86</v>
      </c>
      <c r="M5421">
        <v>84</v>
      </c>
      <c r="N5421">
        <v>70</v>
      </c>
      <c r="O5421">
        <v>75</v>
      </c>
      <c r="P5421">
        <v>83</v>
      </c>
      <c r="Q5421">
        <v>73</v>
      </c>
      <c r="R5421">
        <v>82</v>
      </c>
      <c r="S5421">
        <v>73</v>
      </c>
      <c r="T5421">
        <v>65</v>
      </c>
      <c r="U5421">
        <v>64</v>
      </c>
      <c r="V5421">
        <v>71</v>
      </c>
      <c r="W5421">
        <v>75</v>
      </c>
      <c r="X5421">
        <v>66</v>
      </c>
      <c r="Y5421">
        <v>65</v>
      </c>
      <c r="Z5421">
        <v>64</v>
      </c>
      <c r="AA5421">
        <v>72</v>
      </c>
      <c r="AB5421">
        <v>78</v>
      </c>
    </row>
    <row r="5422" spans="1:47" x14ac:dyDescent="0.25">
      <c r="A5422" t="str">
        <f t="shared" si="84"/>
        <v>GröbmingLehrlinge1. Lehrjahr, weiblich</v>
      </c>
      <c r="B5422">
        <v>5421</v>
      </c>
      <c r="C5422">
        <v>652</v>
      </c>
      <c r="D5422" t="s">
        <v>253</v>
      </c>
      <c r="E5422" t="s">
        <v>46</v>
      </c>
      <c r="F5422" t="s">
        <v>66</v>
      </c>
      <c r="G5422">
        <v>71</v>
      </c>
      <c r="H5422">
        <v>53</v>
      </c>
      <c r="I5422">
        <v>56</v>
      </c>
      <c r="J5422">
        <v>53</v>
      </c>
      <c r="K5422">
        <v>64</v>
      </c>
      <c r="L5422">
        <v>55</v>
      </c>
      <c r="M5422">
        <v>44</v>
      </c>
      <c r="N5422">
        <v>49</v>
      </c>
      <c r="O5422">
        <v>48</v>
      </c>
      <c r="P5422">
        <v>51</v>
      </c>
      <c r="Q5422">
        <v>43</v>
      </c>
      <c r="R5422">
        <v>38</v>
      </c>
      <c r="S5422">
        <v>42</v>
      </c>
      <c r="T5422">
        <v>50</v>
      </c>
      <c r="U5422">
        <v>25</v>
      </c>
      <c r="V5422">
        <v>47</v>
      </c>
      <c r="W5422">
        <v>46</v>
      </c>
      <c r="X5422">
        <v>34</v>
      </c>
      <c r="Y5422">
        <v>26</v>
      </c>
      <c r="Z5422">
        <v>34</v>
      </c>
      <c r="AA5422">
        <v>43</v>
      </c>
      <c r="AB5422">
        <v>21</v>
      </c>
    </row>
    <row r="5423" spans="1:47" x14ac:dyDescent="0.25">
      <c r="A5423" t="str">
        <f t="shared" si="84"/>
        <v>GröbmingLehrlinge2. Lehrjahr, männlich</v>
      </c>
      <c r="B5423">
        <v>5422</v>
      </c>
      <c r="C5423">
        <v>652</v>
      </c>
      <c r="D5423" t="s">
        <v>253</v>
      </c>
      <c r="E5423" t="s">
        <v>46</v>
      </c>
      <c r="F5423" t="s">
        <v>67</v>
      </c>
      <c r="G5423">
        <v>78</v>
      </c>
      <c r="H5423">
        <v>77</v>
      </c>
      <c r="I5423">
        <v>79</v>
      </c>
      <c r="J5423">
        <v>83</v>
      </c>
      <c r="K5423">
        <v>78</v>
      </c>
      <c r="L5423">
        <v>90</v>
      </c>
      <c r="M5423">
        <v>85</v>
      </c>
      <c r="N5423">
        <v>78</v>
      </c>
      <c r="O5423">
        <v>74</v>
      </c>
      <c r="P5423">
        <v>77</v>
      </c>
      <c r="Q5423">
        <v>77</v>
      </c>
      <c r="R5423">
        <v>67</v>
      </c>
      <c r="S5423">
        <v>86</v>
      </c>
      <c r="T5423">
        <v>68</v>
      </c>
      <c r="U5423">
        <v>63</v>
      </c>
      <c r="V5423">
        <v>65</v>
      </c>
      <c r="W5423">
        <v>76</v>
      </c>
      <c r="X5423">
        <v>75</v>
      </c>
      <c r="Y5423">
        <v>70</v>
      </c>
      <c r="Z5423">
        <v>65</v>
      </c>
      <c r="AA5423">
        <v>65</v>
      </c>
      <c r="AB5423">
        <v>70</v>
      </c>
    </row>
    <row r="5424" spans="1:47" x14ac:dyDescent="0.25">
      <c r="A5424" t="str">
        <f t="shared" si="84"/>
        <v>GröbmingLehrlinge2. Lehrjahr, weiblich</v>
      </c>
      <c r="B5424">
        <v>5423</v>
      </c>
      <c r="C5424">
        <v>652</v>
      </c>
      <c r="D5424" t="s">
        <v>253</v>
      </c>
      <c r="E5424" t="s">
        <v>46</v>
      </c>
      <c r="F5424" t="s">
        <v>68</v>
      </c>
      <c r="G5424">
        <v>53</v>
      </c>
      <c r="H5424">
        <v>70</v>
      </c>
      <c r="I5424">
        <v>57</v>
      </c>
      <c r="J5424">
        <v>55</v>
      </c>
      <c r="K5424">
        <v>55</v>
      </c>
      <c r="L5424">
        <v>67</v>
      </c>
      <c r="M5424">
        <v>56</v>
      </c>
      <c r="N5424">
        <v>47</v>
      </c>
      <c r="O5424">
        <v>57</v>
      </c>
      <c r="P5424">
        <v>46</v>
      </c>
      <c r="Q5424">
        <v>50</v>
      </c>
      <c r="R5424">
        <v>39</v>
      </c>
      <c r="S5424">
        <v>42</v>
      </c>
      <c r="T5424">
        <v>49</v>
      </c>
      <c r="U5424">
        <v>48</v>
      </c>
      <c r="V5424">
        <v>28</v>
      </c>
      <c r="W5424">
        <v>50</v>
      </c>
      <c r="X5424">
        <v>43</v>
      </c>
      <c r="Y5424">
        <v>37</v>
      </c>
      <c r="Z5424">
        <v>31</v>
      </c>
      <c r="AA5424">
        <v>32</v>
      </c>
      <c r="AB5424">
        <v>45</v>
      </c>
    </row>
    <row r="5425" spans="1:28" x14ac:dyDescent="0.25">
      <c r="A5425" t="str">
        <f t="shared" si="84"/>
        <v>GröbmingLehrlinge3. Lehrjahr, männlich</v>
      </c>
      <c r="B5425">
        <v>5424</v>
      </c>
      <c r="C5425">
        <v>652</v>
      </c>
      <c r="D5425" t="s">
        <v>253</v>
      </c>
      <c r="E5425" t="s">
        <v>46</v>
      </c>
      <c r="F5425" t="s">
        <v>69</v>
      </c>
      <c r="G5425">
        <v>92</v>
      </c>
      <c r="H5425">
        <v>73</v>
      </c>
      <c r="I5425">
        <v>76</v>
      </c>
      <c r="J5425">
        <v>80</v>
      </c>
      <c r="K5425">
        <v>82</v>
      </c>
      <c r="L5425">
        <v>75</v>
      </c>
      <c r="M5425">
        <v>84</v>
      </c>
      <c r="N5425">
        <v>83</v>
      </c>
      <c r="O5425">
        <v>75</v>
      </c>
      <c r="P5425">
        <v>71</v>
      </c>
      <c r="Q5425">
        <v>79</v>
      </c>
      <c r="R5425">
        <v>72</v>
      </c>
      <c r="S5425">
        <v>69</v>
      </c>
      <c r="T5425">
        <v>72</v>
      </c>
      <c r="U5425">
        <v>69</v>
      </c>
      <c r="V5425">
        <v>57</v>
      </c>
      <c r="W5425">
        <v>64</v>
      </c>
      <c r="X5425">
        <v>66</v>
      </c>
      <c r="Y5425">
        <v>74</v>
      </c>
      <c r="Z5425">
        <v>65</v>
      </c>
      <c r="AA5425">
        <v>65</v>
      </c>
      <c r="AB5425">
        <v>58</v>
      </c>
    </row>
    <row r="5426" spans="1:28" x14ac:dyDescent="0.25">
      <c r="A5426" t="str">
        <f t="shared" si="84"/>
        <v>GröbmingLehrlinge3. Lehrjahr, weiblich</v>
      </c>
      <c r="B5426">
        <v>5425</v>
      </c>
      <c r="C5426">
        <v>652</v>
      </c>
      <c r="D5426" t="s">
        <v>253</v>
      </c>
      <c r="E5426" t="s">
        <v>46</v>
      </c>
      <c r="F5426" t="s">
        <v>70</v>
      </c>
      <c r="G5426">
        <v>62</v>
      </c>
      <c r="H5426">
        <v>48</v>
      </c>
      <c r="I5426">
        <v>63</v>
      </c>
      <c r="J5426">
        <v>52</v>
      </c>
      <c r="K5426">
        <v>53</v>
      </c>
      <c r="L5426">
        <v>51</v>
      </c>
      <c r="M5426">
        <v>61</v>
      </c>
      <c r="N5426">
        <v>52</v>
      </c>
      <c r="O5426">
        <v>44</v>
      </c>
      <c r="P5426">
        <v>53</v>
      </c>
      <c r="Q5426">
        <v>44</v>
      </c>
      <c r="R5426">
        <v>43</v>
      </c>
      <c r="S5426">
        <v>37</v>
      </c>
      <c r="T5426">
        <v>35</v>
      </c>
      <c r="U5426">
        <v>45</v>
      </c>
      <c r="V5426">
        <v>44</v>
      </c>
      <c r="W5426">
        <v>27</v>
      </c>
      <c r="X5426">
        <v>45</v>
      </c>
      <c r="Y5426">
        <v>39</v>
      </c>
      <c r="Z5426">
        <v>35</v>
      </c>
      <c r="AA5426">
        <v>28</v>
      </c>
      <c r="AB5426">
        <v>28</v>
      </c>
    </row>
    <row r="5427" spans="1:28" x14ac:dyDescent="0.25">
      <c r="A5427" t="str">
        <f t="shared" si="84"/>
        <v>GröbmingLehrlinge4. Lehrjahr, männlich</v>
      </c>
      <c r="B5427">
        <v>5426</v>
      </c>
      <c r="C5427">
        <v>652</v>
      </c>
      <c r="D5427" t="s">
        <v>253</v>
      </c>
      <c r="E5427" t="s">
        <v>46</v>
      </c>
      <c r="F5427" t="s">
        <v>71</v>
      </c>
      <c r="G5427">
        <v>32</v>
      </c>
      <c r="H5427">
        <v>29</v>
      </c>
      <c r="I5427">
        <v>18</v>
      </c>
      <c r="J5427">
        <v>31</v>
      </c>
      <c r="K5427">
        <v>19</v>
      </c>
      <c r="L5427">
        <v>19</v>
      </c>
      <c r="M5427">
        <v>29</v>
      </c>
      <c r="N5427">
        <v>31</v>
      </c>
      <c r="O5427">
        <v>29</v>
      </c>
      <c r="P5427">
        <v>15</v>
      </c>
      <c r="Q5427">
        <v>28</v>
      </c>
      <c r="R5427">
        <v>20</v>
      </c>
      <c r="S5427">
        <v>24</v>
      </c>
      <c r="T5427">
        <v>14</v>
      </c>
      <c r="U5427">
        <v>26</v>
      </c>
      <c r="V5427">
        <v>23</v>
      </c>
      <c r="W5427">
        <v>18</v>
      </c>
      <c r="X5427">
        <v>24</v>
      </c>
      <c r="Y5427">
        <v>26</v>
      </c>
      <c r="Z5427">
        <v>36</v>
      </c>
      <c r="AA5427">
        <v>29</v>
      </c>
      <c r="AB5427">
        <v>34</v>
      </c>
    </row>
    <row r="5428" spans="1:28" x14ac:dyDescent="0.25">
      <c r="A5428" t="str">
        <f t="shared" si="84"/>
        <v>GröbmingLehrlinge4. Lehrjahr, weiblich</v>
      </c>
      <c r="B5428">
        <v>5427</v>
      </c>
      <c r="C5428">
        <v>652</v>
      </c>
      <c r="D5428" t="s">
        <v>253</v>
      </c>
      <c r="E5428" t="s">
        <v>46</v>
      </c>
      <c r="F5428" t="s">
        <v>72</v>
      </c>
      <c r="G5428">
        <v>4</v>
      </c>
      <c r="H5428">
        <v>8</v>
      </c>
      <c r="I5428">
        <v>8</v>
      </c>
      <c r="J5428">
        <v>9</v>
      </c>
      <c r="K5428">
        <v>8</v>
      </c>
      <c r="L5428">
        <v>7</v>
      </c>
      <c r="M5428">
        <v>4</v>
      </c>
      <c r="N5428">
        <v>9</v>
      </c>
      <c r="O5428">
        <v>6</v>
      </c>
      <c r="P5428">
        <v>5</v>
      </c>
      <c r="Q5428">
        <v>8</v>
      </c>
      <c r="R5428">
        <v>6</v>
      </c>
      <c r="S5428">
        <v>3</v>
      </c>
      <c r="T5428">
        <v>7</v>
      </c>
      <c r="U5428">
        <v>6</v>
      </c>
      <c r="V5428">
        <v>3</v>
      </c>
      <c r="W5428">
        <v>3</v>
      </c>
      <c r="X5428">
        <v>5</v>
      </c>
      <c r="Y5428">
        <v>9</v>
      </c>
      <c r="Z5428">
        <v>6</v>
      </c>
      <c r="AA5428">
        <v>9</v>
      </c>
      <c r="AB5428">
        <v>7</v>
      </c>
    </row>
    <row r="5429" spans="1:28" x14ac:dyDescent="0.25">
      <c r="A5429" t="str">
        <f t="shared" si="84"/>
        <v>GröbmingLehrlingeFrauen</v>
      </c>
      <c r="B5429">
        <v>5428</v>
      </c>
      <c r="C5429">
        <v>652</v>
      </c>
      <c r="D5429" t="s">
        <v>253</v>
      </c>
      <c r="E5429" t="s">
        <v>46</v>
      </c>
      <c r="F5429" t="s">
        <v>47</v>
      </c>
      <c r="G5429">
        <v>190</v>
      </c>
      <c r="H5429">
        <v>179</v>
      </c>
      <c r="I5429">
        <v>184</v>
      </c>
      <c r="J5429">
        <v>169</v>
      </c>
      <c r="K5429">
        <v>180</v>
      </c>
      <c r="L5429">
        <v>180</v>
      </c>
      <c r="M5429">
        <v>165</v>
      </c>
      <c r="N5429">
        <v>157</v>
      </c>
      <c r="O5429">
        <v>155</v>
      </c>
      <c r="P5429">
        <v>155</v>
      </c>
      <c r="Q5429">
        <v>145</v>
      </c>
      <c r="R5429">
        <v>126</v>
      </c>
      <c r="S5429">
        <v>124</v>
      </c>
      <c r="T5429">
        <v>141</v>
      </c>
      <c r="U5429">
        <v>124</v>
      </c>
      <c r="V5429">
        <v>122</v>
      </c>
      <c r="W5429">
        <v>126</v>
      </c>
      <c r="X5429">
        <v>127</v>
      </c>
      <c r="Y5429">
        <v>111</v>
      </c>
      <c r="Z5429">
        <v>106</v>
      </c>
      <c r="AA5429">
        <v>112</v>
      </c>
      <c r="AB5429">
        <v>101</v>
      </c>
    </row>
    <row r="5430" spans="1:28" x14ac:dyDescent="0.25">
      <c r="A5430" t="str">
        <f t="shared" si="84"/>
        <v>GröbmingLehrlingeInsgesamt</v>
      </c>
      <c r="B5430">
        <v>5429</v>
      </c>
      <c r="C5430">
        <v>652</v>
      </c>
      <c r="D5430" t="s">
        <v>253</v>
      </c>
      <c r="E5430" t="s">
        <v>46</v>
      </c>
      <c r="F5430" t="s">
        <v>48</v>
      </c>
      <c r="G5430">
        <v>469</v>
      </c>
      <c r="H5430">
        <v>437</v>
      </c>
      <c r="I5430">
        <v>434</v>
      </c>
      <c r="J5430">
        <v>440</v>
      </c>
      <c r="K5430">
        <v>449</v>
      </c>
      <c r="L5430">
        <v>450</v>
      </c>
      <c r="M5430">
        <v>447</v>
      </c>
      <c r="N5430">
        <v>419</v>
      </c>
      <c r="O5430">
        <v>408</v>
      </c>
      <c r="P5430">
        <v>401</v>
      </c>
      <c r="Q5430">
        <v>402</v>
      </c>
      <c r="R5430">
        <v>367</v>
      </c>
      <c r="S5430">
        <v>376</v>
      </c>
      <c r="T5430">
        <v>360</v>
      </c>
      <c r="U5430">
        <v>346</v>
      </c>
      <c r="V5430">
        <v>338</v>
      </c>
      <c r="W5430">
        <v>359</v>
      </c>
      <c r="X5430">
        <v>358</v>
      </c>
      <c r="Y5430">
        <v>346</v>
      </c>
      <c r="Z5430">
        <v>336</v>
      </c>
      <c r="AA5430">
        <v>343</v>
      </c>
      <c r="AB5430">
        <v>341</v>
      </c>
    </row>
    <row r="5431" spans="1:28" x14ac:dyDescent="0.25">
      <c r="A5431" t="str">
        <f t="shared" si="84"/>
        <v>GröbmingLehrlingeMänner</v>
      </c>
      <c r="B5431">
        <v>5430</v>
      </c>
      <c r="C5431">
        <v>652</v>
      </c>
      <c r="D5431" t="s">
        <v>253</v>
      </c>
      <c r="E5431" t="s">
        <v>46</v>
      </c>
      <c r="F5431" t="s">
        <v>49</v>
      </c>
      <c r="G5431">
        <v>279</v>
      </c>
      <c r="H5431">
        <v>258</v>
      </c>
      <c r="I5431">
        <v>250</v>
      </c>
      <c r="J5431">
        <v>271</v>
      </c>
      <c r="K5431">
        <v>269</v>
      </c>
      <c r="L5431">
        <v>270</v>
      </c>
      <c r="M5431">
        <v>282</v>
      </c>
      <c r="N5431">
        <v>262</v>
      </c>
      <c r="O5431">
        <v>253</v>
      </c>
      <c r="P5431">
        <v>246</v>
      </c>
      <c r="Q5431">
        <v>257</v>
      </c>
      <c r="R5431">
        <v>241</v>
      </c>
      <c r="S5431">
        <v>252</v>
      </c>
      <c r="T5431">
        <v>219</v>
      </c>
      <c r="U5431">
        <v>222</v>
      </c>
      <c r="V5431">
        <v>216</v>
      </c>
      <c r="W5431">
        <v>233</v>
      </c>
      <c r="X5431">
        <v>231</v>
      </c>
      <c r="Y5431">
        <v>235</v>
      </c>
      <c r="Z5431">
        <v>230</v>
      </c>
      <c r="AA5431">
        <v>231</v>
      </c>
      <c r="AB5431">
        <v>240</v>
      </c>
    </row>
    <row r="5432" spans="1:28" x14ac:dyDescent="0.25">
      <c r="A5432" t="str">
        <f t="shared" si="84"/>
        <v>Steiermark: nicht bezirksweise erfassbarUnselbstständig BeschäftigteFrauen</v>
      </c>
      <c r="B5432">
        <v>5431</v>
      </c>
      <c r="C5432">
        <v>690</v>
      </c>
      <c r="D5432" t="s">
        <v>254</v>
      </c>
      <c r="E5432" t="s">
        <v>38</v>
      </c>
      <c r="F5432" t="s">
        <v>47</v>
      </c>
      <c r="G5432">
        <v>34207</v>
      </c>
      <c r="H5432">
        <v>35669</v>
      </c>
      <c r="I5432">
        <v>37643</v>
      </c>
      <c r="J5432">
        <v>38131</v>
      </c>
      <c r="K5432">
        <v>38876</v>
      </c>
      <c r="L5432">
        <v>38887</v>
      </c>
      <c r="M5432">
        <v>38572</v>
      </c>
      <c r="N5432">
        <v>39075</v>
      </c>
    </row>
    <row r="5433" spans="1:28" x14ac:dyDescent="0.25">
      <c r="A5433" t="str">
        <f t="shared" si="84"/>
        <v>Steiermark: nicht bezirksweise erfassbarUnselbstständig BeschäftigteInsgesamt</v>
      </c>
      <c r="B5433">
        <v>5432</v>
      </c>
      <c r="C5433">
        <v>690</v>
      </c>
      <c r="D5433" t="s">
        <v>254</v>
      </c>
      <c r="E5433" t="s">
        <v>38</v>
      </c>
      <c r="F5433" t="s">
        <v>48</v>
      </c>
      <c r="G5433">
        <v>68893</v>
      </c>
      <c r="H5433">
        <v>70287</v>
      </c>
      <c r="I5433">
        <v>76043</v>
      </c>
      <c r="J5433">
        <v>75940</v>
      </c>
      <c r="K5433">
        <v>76594</v>
      </c>
      <c r="L5433">
        <v>76277</v>
      </c>
      <c r="M5433">
        <v>76664</v>
      </c>
      <c r="N5433">
        <v>76805</v>
      </c>
    </row>
    <row r="5434" spans="1:28" x14ac:dyDescent="0.25">
      <c r="A5434" t="str">
        <f t="shared" si="84"/>
        <v>Steiermark: nicht bezirksweise erfassbarUnselbstständig BeschäftigteMänner</v>
      </c>
      <c r="B5434">
        <v>5433</v>
      </c>
      <c r="C5434">
        <v>690</v>
      </c>
      <c r="D5434" t="s">
        <v>254</v>
      </c>
      <c r="E5434" t="s">
        <v>38</v>
      </c>
      <c r="F5434" t="s">
        <v>49</v>
      </c>
      <c r="G5434">
        <v>34686</v>
      </c>
      <c r="H5434">
        <v>34618</v>
      </c>
      <c r="I5434">
        <v>38400</v>
      </c>
      <c r="J5434">
        <v>37809</v>
      </c>
      <c r="K5434">
        <v>37718</v>
      </c>
      <c r="L5434">
        <v>37390</v>
      </c>
      <c r="M5434">
        <v>38092</v>
      </c>
      <c r="N5434">
        <v>37730</v>
      </c>
    </row>
    <row r="5435" spans="1:28" x14ac:dyDescent="0.25">
      <c r="A5435" t="str">
        <f t="shared" si="84"/>
        <v>keine Zuordnung SteiermarkKammermitgliedschaftenAktiv</v>
      </c>
      <c r="B5435">
        <v>5434</v>
      </c>
      <c r="C5435">
        <v>699</v>
      </c>
      <c r="D5435" t="s">
        <v>255</v>
      </c>
      <c r="E5435" t="s">
        <v>39</v>
      </c>
      <c r="F5435" t="s">
        <v>50</v>
      </c>
      <c r="I5435">
        <v>14</v>
      </c>
      <c r="J5435">
        <v>198</v>
      </c>
      <c r="K5435">
        <v>18</v>
      </c>
      <c r="AA5435">
        <v>0</v>
      </c>
      <c r="AB5435">
        <v>1</v>
      </c>
    </row>
    <row r="5436" spans="1:28" x14ac:dyDescent="0.25">
      <c r="A5436" t="str">
        <f t="shared" si="84"/>
        <v>keine Zuordnung SteiermarkKammermitgliedschaftenInsgesamt</v>
      </c>
      <c r="B5436">
        <v>5435</v>
      </c>
      <c r="C5436">
        <v>699</v>
      </c>
      <c r="D5436" t="s">
        <v>255</v>
      </c>
      <c r="E5436" t="s">
        <v>39</v>
      </c>
      <c r="F5436" t="s">
        <v>48</v>
      </c>
      <c r="I5436">
        <v>16</v>
      </c>
      <c r="J5436">
        <v>234</v>
      </c>
      <c r="K5436">
        <v>18</v>
      </c>
      <c r="AA5436">
        <v>3</v>
      </c>
      <c r="AB5436">
        <v>1</v>
      </c>
    </row>
    <row r="5437" spans="1:28" x14ac:dyDescent="0.25">
      <c r="A5437" t="str">
        <f t="shared" si="84"/>
        <v>keine Zuordnung SteiermarkKammermitgliedschaftenRuhend</v>
      </c>
      <c r="B5437">
        <v>5436</v>
      </c>
      <c r="C5437">
        <v>699</v>
      </c>
      <c r="D5437" t="s">
        <v>255</v>
      </c>
      <c r="E5437" t="s">
        <v>39</v>
      </c>
      <c r="F5437" t="s">
        <v>51</v>
      </c>
      <c r="I5437">
        <v>2</v>
      </c>
      <c r="J5437">
        <v>36</v>
      </c>
      <c r="K5437">
        <v>0</v>
      </c>
      <c r="AA5437">
        <v>3</v>
      </c>
      <c r="AB5437">
        <v>0</v>
      </c>
    </row>
    <row r="5438" spans="1:28" x14ac:dyDescent="0.25">
      <c r="A5438" t="str">
        <f t="shared" si="84"/>
        <v>keine Zuordnung SteiermarkLehrlinge1. Lehrjahr, männlich</v>
      </c>
      <c r="B5438">
        <v>5437</v>
      </c>
      <c r="C5438">
        <v>699</v>
      </c>
      <c r="D5438" t="s">
        <v>255</v>
      </c>
      <c r="E5438" t="s">
        <v>46</v>
      </c>
      <c r="F5438" t="s">
        <v>65</v>
      </c>
      <c r="I5438">
        <v>0</v>
      </c>
    </row>
    <row r="5439" spans="1:28" x14ac:dyDescent="0.25">
      <c r="A5439" t="str">
        <f t="shared" si="84"/>
        <v>keine Zuordnung SteiermarkLehrlinge1. Lehrjahr, weiblich</v>
      </c>
      <c r="B5439">
        <v>5438</v>
      </c>
      <c r="C5439">
        <v>699</v>
      </c>
      <c r="D5439" t="s">
        <v>255</v>
      </c>
      <c r="E5439" t="s">
        <v>46</v>
      </c>
      <c r="F5439" t="s">
        <v>66</v>
      </c>
      <c r="I5439">
        <v>3</v>
      </c>
    </row>
    <row r="5440" spans="1:28" x14ac:dyDescent="0.25">
      <c r="A5440" t="str">
        <f t="shared" si="84"/>
        <v>keine Zuordnung SteiermarkLehrlinge2. Lehrjahr, männlich</v>
      </c>
      <c r="B5440">
        <v>5439</v>
      </c>
      <c r="C5440">
        <v>699</v>
      </c>
      <c r="D5440" t="s">
        <v>255</v>
      </c>
      <c r="E5440" t="s">
        <v>46</v>
      </c>
      <c r="F5440" t="s">
        <v>67</v>
      </c>
      <c r="I5440">
        <v>0</v>
      </c>
    </row>
    <row r="5441" spans="1:25" x14ac:dyDescent="0.25">
      <c r="A5441" t="str">
        <f t="shared" si="84"/>
        <v>keine Zuordnung SteiermarkLehrlinge2. Lehrjahr, weiblich</v>
      </c>
      <c r="B5441">
        <v>5440</v>
      </c>
      <c r="C5441">
        <v>699</v>
      </c>
      <c r="D5441" t="s">
        <v>255</v>
      </c>
      <c r="E5441" t="s">
        <v>46</v>
      </c>
      <c r="F5441" t="s">
        <v>68</v>
      </c>
      <c r="I5441">
        <v>1</v>
      </c>
    </row>
    <row r="5442" spans="1:25" x14ac:dyDescent="0.25">
      <c r="A5442" t="str">
        <f t="shared" si="84"/>
        <v>keine Zuordnung SteiermarkLehrlinge3. Lehrjahr, männlich</v>
      </c>
      <c r="B5442">
        <v>5441</v>
      </c>
      <c r="C5442">
        <v>699</v>
      </c>
      <c r="D5442" t="s">
        <v>255</v>
      </c>
      <c r="E5442" t="s">
        <v>46</v>
      </c>
      <c r="F5442" t="s">
        <v>69</v>
      </c>
      <c r="I5442">
        <v>0</v>
      </c>
    </row>
    <row r="5443" spans="1:25" x14ac:dyDescent="0.25">
      <c r="A5443" t="str">
        <f t="shared" ref="A5443:A5506" si="85">D5443&amp;E5443&amp;F5443</f>
        <v>keine Zuordnung SteiermarkLehrlinge3. Lehrjahr, weiblich</v>
      </c>
      <c r="B5443">
        <v>5442</v>
      </c>
      <c r="C5443">
        <v>699</v>
      </c>
      <c r="D5443" t="s">
        <v>255</v>
      </c>
      <c r="E5443" t="s">
        <v>46</v>
      </c>
      <c r="F5443" t="s">
        <v>70</v>
      </c>
    </row>
    <row r="5444" spans="1:25" x14ac:dyDescent="0.25">
      <c r="A5444" t="str">
        <f t="shared" si="85"/>
        <v>keine Zuordnung SteiermarkLehrlinge4. Lehrjahr, männlich</v>
      </c>
      <c r="B5444">
        <v>5443</v>
      </c>
      <c r="C5444">
        <v>699</v>
      </c>
      <c r="D5444" t="s">
        <v>255</v>
      </c>
      <c r="E5444" t="s">
        <v>46</v>
      </c>
      <c r="F5444" t="s">
        <v>71</v>
      </c>
      <c r="I5444">
        <v>0</v>
      </c>
    </row>
    <row r="5445" spans="1:25" x14ac:dyDescent="0.25">
      <c r="A5445" t="str">
        <f t="shared" si="85"/>
        <v>keine Zuordnung SteiermarkLehrlinge4. Lehrjahr, weiblich</v>
      </c>
      <c r="B5445">
        <v>5444</v>
      </c>
      <c r="C5445">
        <v>699</v>
      </c>
      <c r="D5445" t="s">
        <v>255</v>
      </c>
      <c r="E5445" t="s">
        <v>46</v>
      </c>
      <c r="F5445" t="s">
        <v>72</v>
      </c>
    </row>
    <row r="5446" spans="1:25" x14ac:dyDescent="0.25">
      <c r="A5446" t="str">
        <f t="shared" si="85"/>
        <v>keine Zuordnung SteiermarkLehrlingeFrauen</v>
      </c>
      <c r="B5446">
        <v>5445</v>
      </c>
      <c r="C5446">
        <v>699</v>
      </c>
      <c r="D5446" t="s">
        <v>255</v>
      </c>
      <c r="E5446" t="s">
        <v>46</v>
      </c>
      <c r="F5446" t="s">
        <v>47</v>
      </c>
      <c r="I5446">
        <v>4</v>
      </c>
    </row>
    <row r="5447" spans="1:25" x14ac:dyDescent="0.25">
      <c r="A5447" t="str">
        <f t="shared" si="85"/>
        <v>keine Zuordnung SteiermarkLehrlingeInsgesamt</v>
      </c>
      <c r="B5447">
        <v>5446</v>
      </c>
      <c r="C5447">
        <v>699</v>
      </c>
      <c r="D5447" t="s">
        <v>255</v>
      </c>
      <c r="E5447" t="s">
        <v>46</v>
      </c>
      <c r="F5447" t="s">
        <v>48</v>
      </c>
      <c r="I5447">
        <v>4</v>
      </c>
    </row>
    <row r="5448" spans="1:25" x14ac:dyDescent="0.25">
      <c r="A5448" t="str">
        <f t="shared" si="85"/>
        <v>keine Zuordnung SteiermarkLehrlingeMänner</v>
      </c>
      <c r="B5448">
        <v>5447</v>
      </c>
      <c r="C5448">
        <v>699</v>
      </c>
      <c r="D5448" t="s">
        <v>255</v>
      </c>
      <c r="E5448" t="s">
        <v>46</v>
      </c>
      <c r="F5448" t="s">
        <v>49</v>
      </c>
      <c r="I5448">
        <v>0</v>
      </c>
    </row>
    <row r="5449" spans="1:25" x14ac:dyDescent="0.25">
      <c r="A5449" t="str">
        <f t="shared" si="85"/>
        <v>keine Zuordnung SteiermarkUnselbstständig BeschäftigteFrauen</v>
      </c>
      <c r="B5449">
        <v>5448</v>
      </c>
      <c r="C5449">
        <v>699</v>
      </c>
      <c r="D5449" t="s">
        <v>255</v>
      </c>
      <c r="E5449" t="s">
        <v>38</v>
      </c>
      <c r="F5449" t="s">
        <v>47</v>
      </c>
      <c r="G5449">
        <v>22182</v>
      </c>
      <c r="H5449">
        <v>23945</v>
      </c>
      <c r="I5449">
        <v>23924</v>
      </c>
      <c r="J5449">
        <v>25309</v>
      </c>
      <c r="K5449">
        <v>25496</v>
      </c>
      <c r="L5449">
        <v>27275</v>
      </c>
      <c r="M5449">
        <v>27558</v>
      </c>
      <c r="N5449">
        <v>29715</v>
      </c>
    </row>
    <row r="5450" spans="1:25" x14ac:dyDescent="0.25">
      <c r="A5450" t="str">
        <f t="shared" si="85"/>
        <v>keine Zuordnung SteiermarkUnselbstständig BeschäftigteInsgesamt</v>
      </c>
      <c r="B5450">
        <v>5449</v>
      </c>
      <c r="C5450">
        <v>699</v>
      </c>
      <c r="D5450" t="s">
        <v>255</v>
      </c>
      <c r="E5450" t="s">
        <v>38</v>
      </c>
      <c r="F5450" t="s">
        <v>48</v>
      </c>
      <c r="G5450">
        <v>44451</v>
      </c>
      <c r="H5450">
        <v>49991</v>
      </c>
      <c r="I5450">
        <v>46946</v>
      </c>
      <c r="J5450">
        <v>51760</v>
      </c>
      <c r="K5450">
        <v>50131</v>
      </c>
      <c r="L5450">
        <v>55020</v>
      </c>
      <c r="M5450">
        <v>53200</v>
      </c>
      <c r="N5450">
        <v>57914</v>
      </c>
    </row>
    <row r="5451" spans="1:25" x14ac:dyDescent="0.25">
      <c r="A5451" t="str">
        <f t="shared" si="85"/>
        <v>keine Zuordnung SteiermarkUnselbstständig BeschäftigteMänner</v>
      </c>
      <c r="B5451">
        <v>5450</v>
      </c>
      <c r="C5451">
        <v>699</v>
      </c>
      <c r="D5451" t="s">
        <v>255</v>
      </c>
      <c r="E5451" t="s">
        <v>38</v>
      </c>
      <c r="F5451" t="s">
        <v>49</v>
      </c>
      <c r="G5451">
        <v>22269</v>
      </c>
      <c r="H5451">
        <v>26046</v>
      </c>
      <c r="I5451">
        <v>23022</v>
      </c>
      <c r="J5451">
        <v>26451</v>
      </c>
      <c r="K5451">
        <v>24635</v>
      </c>
      <c r="L5451">
        <v>27745</v>
      </c>
      <c r="M5451">
        <v>25642</v>
      </c>
      <c r="N5451">
        <v>28199</v>
      </c>
    </row>
    <row r="5452" spans="1:25" x14ac:dyDescent="0.25">
      <c r="A5452" t="str">
        <f t="shared" si="85"/>
        <v>TirolArbeitnehmereinkommenBrutto_Schnitt</v>
      </c>
      <c r="B5452">
        <v>5451</v>
      </c>
      <c r="C5452">
        <v>700</v>
      </c>
      <c r="D5452" t="s">
        <v>256</v>
      </c>
      <c r="E5452" t="s">
        <v>43</v>
      </c>
      <c r="F5452" t="s">
        <v>54</v>
      </c>
      <c r="G5452">
        <v>22137.2277941631</v>
      </c>
      <c r="H5452">
        <v>22611.620687708</v>
      </c>
      <c r="I5452">
        <v>23304.253041889799</v>
      </c>
      <c r="J5452">
        <v>24018.5558185478</v>
      </c>
      <c r="K5452">
        <v>24621.042162181599</v>
      </c>
      <c r="L5452">
        <v>24931.944367690299</v>
      </c>
      <c r="M5452">
        <v>25227.669616260599</v>
      </c>
      <c r="N5452">
        <v>25671.459117747701</v>
      </c>
      <c r="O5452">
        <v>26314.3417404258</v>
      </c>
      <c r="P5452">
        <v>26718.604868457998</v>
      </c>
      <c r="Q5452">
        <v>27339.124046863399</v>
      </c>
      <c r="R5452">
        <v>27926.798056583299</v>
      </c>
      <c r="S5452">
        <v>28623.771458168601</v>
      </c>
      <c r="T5452">
        <v>29262.887302652602</v>
      </c>
      <c r="U5452">
        <v>30274.069364585401</v>
      </c>
      <c r="V5452">
        <v>31276.6313913665</v>
      </c>
      <c r="W5452">
        <v>32159.458229192202</v>
      </c>
      <c r="X5452">
        <v>33291.2612875622</v>
      </c>
      <c r="Y5452">
        <v>34747.0419898486</v>
      </c>
    </row>
    <row r="5453" spans="1:25" x14ac:dyDescent="0.25">
      <c r="A5453" t="str">
        <f t="shared" si="85"/>
        <v>TirolArbeitnehmereinkommenBruttobezüge 1000 EUR</v>
      </c>
      <c r="B5453">
        <v>5452</v>
      </c>
      <c r="C5453">
        <v>700</v>
      </c>
      <c r="D5453" t="s">
        <v>256</v>
      </c>
      <c r="E5453" t="s">
        <v>43</v>
      </c>
      <c r="F5453" t="s">
        <v>55</v>
      </c>
      <c r="G5453">
        <v>7088451.0258299997</v>
      </c>
      <c r="H5453">
        <v>7336114.2159200003</v>
      </c>
      <c r="I5453">
        <v>7724544.23453</v>
      </c>
      <c r="J5453">
        <v>8137222.5072100004</v>
      </c>
      <c r="K5453">
        <v>8544560.3350900002</v>
      </c>
      <c r="L5453">
        <v>8654875.1677999999</v>
      </c>
      <c r="M5453">
        <v>8961246.6627399996</v>
      </c>
      <c r="N5453">
        <v>9304260.9568000007</v>
      </c>
      <c r="O5453">
        <v>9777619.9604899995</v>
      </c>
      <c r="P5453">
        <v>10090922.375089999</v>
      </c>
      <c r="Q5453">
        <v>10422658.29513</v>
      </c>
      <c r="R5453">
        <v>10793986.71685</v>
      </c>
      <c r="S5453">
        <v>11259933.344900001</v>
      </c>
      <c r="T5453">
        <v>11706793.642750001</v>
      </c>
      <c r="U5453">
        <v>12305167.959860001</v>
      </c>
      <c r="V5453">
        <v>12862076.78686</v>
      </c>
      <c r="W5453">
        <v>12844294.65999</v>
      </c>
      <c r="X5453">
        <v>13321032.126560001</v>
      </c>
      <c r="Y5453">
        <v>14506160.342879999</v>
      </c>
    </row>
    <row r="5454" spans="1:25" x14ac:dyDescent="0.25">
      <c r="A5454" t="str">
        <f t="shared" si="85"/>
        <v>TirolArbeitnehmereinkommenBruttobezüge Fälle</v>
      </c>
      <c r="B5454">
        <v>5453</v>
      </c>
      <c r="C5454">
        <v>700</v>
      </c>
      <c r="D5454" t="s">
        <v>256</v>
      </c>
      <c r="E5454" t="s">
        <v>43</v>
      </c>
      <c r="F5454" t="s">
        <v>56</v>
      </c>
      <c r="G5454">
        <v>320205</v>
      </c>
      <c r="H5454">
        <v>324440</v>
      </c>
      <c r="I5454">
        <v>331465</v>
      </c>
      <c r="J5454">
        <v>338789</v>
      </c>
      <c r="K5454">
        <v>347043</v>
      </c>
      <c r="L5454">
        <v>347140</v>
      </c>
      <c r="M5454">
        <v>355215</v>
      </c>
      <c r="N5454">
        <v>362436</v>
      </c>
      <c r="O5454">
        <v>371570</v>
      </c>
      <c r="P5454">
        <v>377674</v>
      </c>
      <c r="Q5454">
        <v>381236</v>
      </c>
      <c r="R5454">
        <v>386510</v>
      </c>
      <c r="S5454">
        <v>393377</v>
      </c>
      <c r="T5454">
        <v>400056</v>
      </c>
      <c r="U5454">
        <v>406459</v>
      </c>
      <c r="V5454">
        <v>411236</v>
      </c>
      <c r="W5454">
        <v>399394</v>
      </c>
      <c r="X5454">
        <v>400136</v>
      </c>
      <c r="Y5454">
        <v>417479</v>
      </c>
    </row>
    <row r="5455" spans="1:25" x14ac:dyDescent="0.25">
      <c r="A5455" t="str">
        <f t="shared" si="85"/>
        <v>TirolArbeitnehmereinkommenLohnsteuer 1000 EUR</v>
      </c>
      <c r="B5455">
        <v>5454</v>
      </c>
      <c r="C5455">
        <v>700</v>
      </c>
      <c r="D5455" t="s">
        <v>256</v>
      </c>
      <c r="E5455" t="s">
        <v>43</v>
      </c>
      <c r="F5455" t="s">
        <v>57</v>
      </c>
      <c r="G5455">
        <v>995012.75011000002</v>
      </c>
      <c r="H5455">
        <v>989940.77795000002</v>
      </c>
      <c r="I5455">
        <v>1071051.6490799999</v>
      </c>
      <c r="J5455">
        <v>1161079.34063</v>
      </c>
      <c r="K5455">
        <v>1253039.98346</v>
      </c>
      <c r="L5455">
        <v>1153754.2766400001</v>
      </c>
      <c r="M5455">
        <v>1209611.9055300001</v>
      </c>
      <c r="N5455">
        <v>1285441.59182</v>
      </c>
      <c r="O5455">
        <v>1383048.0455199999</v>
      </c>
      <c r="P5455">
        <v>1448196.90689</v>
      </c>
      <c r="Q5455">
        <v>1532269.5700900001</v>
      </c>
      <c r="R5455">
        <v>1623277.4031799999</v>
      </c>
      <c r="S5455">
        <v>1449211.69456</v>
      </c>
      <c r="T5455">
        <v>1524488.2760900001</v>
      </c>
      <c r="U5455">
        <v>1647102.8094599999</v>
      </c>
      <c r="V5455">
        <v>1710467.7191699999</v>
      </c>
      <c r="W5455">
        <v>1650733.91365</v>
      </c>
      <c r="X5455">
        <v>1766577.8241000001</v>
      </c>
      <c r="Y5455">
        <v>1896534.0666199999</v>
      </c>
    </row>
    <row r="5456" spans="1:25" x14ac:dyDescent="0.25">
      <c r="A5456" t="str">
        <f t="shared" si="85"/>
        <v>TirolArbeitnehmereinkommenLohnsteuer Fälle</v>
      </c>
      <c r="B5456">
        <v>5455</v>
      </c>
      <c r="C5456">
        <v>700</v>
      </c>
      <c r="D5456" t="s">
        <v>256</v>
      </c>
      <c r="E5456" t="s">
        <v>43</v>
      </c>
      <c r="F5456" t="s">
        <v>58</v>
      </c>
      <c r="G5456">
        <v>254389</v>
      </c>
      <c r="H5456">
        <v>252402</v>
      </c>
      <c r="I5456">
        <v>259422</v>
      </c>
      <c r="J5456">
        <v>266781</v>
      </c>
      <c r="K5456">
        <v>277719</v>
      </c>
      <c r="L5456">
        <v>272289</v>
      </c>
      <c r="M5456">
        <v>278729</v>
      </c>
      <c r="N5456">
        <v>288025</v>
      </c>
      <c r="O5456">
        <v>299351</v>
      </c>
      <c r="P5456">
        <v>306694</v>
      </c>
      <c r="Q5456">
        <v>311410</v>
      </c>
      <c r="R5456">
        <v>318230</v>
      </c>
      <c r="S5456">
        <v>323936</v>
      </c>
      <c r="T5456">
        <v>332594</v>
      </c>
      <c r="U5456">
        <v>341859</v>
      </c>
      <c r="V5456">
        <v>351424</v>
      </c>
      <c r="W5456">
        <v>342891</v>
      </c>
      <c r="X5456">
        <v>345851</v>
      </c>
      <c r="Y5456">
        <v>364452</v>
      </c>
    </row>
    <row r="5457" spans="1:47" x14ac:dyDescent="0.25">
      <c r="A5457" t="str">
        <f t="shared" si="85"/>
        <v>TirolArbeitnehmereinkommenNetto_Schnitt</v>
      </c>
      <c r="B5457">
        <v>5456</v>
      </c>
      <c r="C5457">
        <v>700</v>
      </c>
      <c r="D5457" t="s">
        <v>256</v>
      </c>
      <c r="E5457" t="s">
        <v>43</v>
      </c>
      <c r="F5457" t="s">
        <v>59</v>
      </c>
      <c r="G5457">
        <v>15456.176102715401</v>
      </c>
      <c r="H5457">
        <v>15898.328736808</v>
      </c>
      <c r="I5457">
        <v>16309.138438628501</v>
      </c>
      <c r="J5457">
        <v>16734.427941786798</v>
      </c>
      <c r="K5457">
        <v>17093.910226859502</v>
      </c>
      <c r="L5457">
        <v>17682.162633606</v>
      </c>
      <c r="M5457">
        <v>17836.565512661298</v>
      </c>
      <c r="N5457">
        <v>18064.689616704702</v>
      </c>
      <c r="O5457">
        <v>18436.466045536501</v>
      </c>
      <c r="P5457">
        <v>18632.393349502501</v>
      </c>
      <c r="Q5457">
        <v>18968.026274669799</v>
      </c>
      <c r="R5457">
        <v>19272.231386173698</v>
      </c>
      <c r="S5457">
        <v>20363.158085551499</v>
      </c>
      <c r="T5457">
        <v>20759.5516567181</v>
      </c>
      <c r="U5457">
        <v>21391.258494805101</v>
      </c>
      <c r="V5457">
        <v>22150.972095487701</v>
      </c>
      <c r="W5457">
        <v>22969.575691823102</v>
      </c>
      <c r="X5457">
        <v>23640.169179553999</v>
      </c>
      <c r="Y5457">
        <v>24742.298892303599</v>
      </c>
    </row>
    <row r="5458" spans="1:47" x14ac:dyDescent="0.25">
      <c r="A5458" t="str">
        <f t="shared" si="85"/>
        <v>TirolArbeitnehmereinkommenNettobezüge 1000 EUR</v>
      </c>
      <c r="B5458">
        <v>5457</v>
      </c>
      <c r="C5458">
        <v>700</v>
      </c>
      <c r="D5458" t="s">
        <v>256</v>
      </c>
      <c r="E5458" t="s">
        <v>43</v>
      </c>
      <c r="F5458" t="s">
        <v>60</v>
      </c>
      <c r="G5458">
        <v>4949144.8689700002</v>
      </c>
      <c r="H5458">
        <v>5158053.7753699999</v>
      </c>
      <c r="I5458">
        <v>5405908.5725600002</v>
      </c>
      <c r="J5458">
        <v>5669440.1079700002</v>
      </c>
      <c r="K5458">
        <v>5932321.88686</v>
      </c>
      <c r="L5458">
        <v>6138185.9366300004</v>
      </c>
      <c r="M5458">
        <v>6335815.6185799995</v>
      </c>
      <c r="N5458">
        <v>6547293.8459200002</v>
      </c>
      <c r="O5458">
        <v>6850437.6885399995</v>
      </c>
      <c r="P5458">
        <v>7036970.5258799996</v>
      </c>
      <c r="Q5458">
        <v>7231294.4648500001</v>
      </c>
      <c r="R5458">
        <v>7448910.15307</v>
      </c>
      <c r="S5458">
        <v>8010398.0382200014</v>
      </c>
      <c r="T5458">
        <v>8304983.1975800004</v>
      </c>
      <c r="U5458">
        <v>8694669.5365399998</v>
      </c>
      <c r="V5458">
        <v>9109277.1606600005</v>
      </c>
      <c r="W5458">
        <v>9173910.7138599996</v>
      </c>
      <c r="X5458">
        <v>9459282.7348299995</v>
      </c>
      <c r="Y5458">
        <v>10329390.19926</v>
      </c>
    </row>
    <row r="5459" spans="1:47" x14ac:dyDescent="0.25">
      <c r="A5459" t="str">
        <f t="shared" si="85"/>
        <v>TirolArbeitnehmereinkommenSV-Beiträge 1000 EUR</v>
      </c>
      <c r="B5459">
        <v>5458</v>
      </c>
      <c r="C5459">
        <v>700</v>
      </c>
      <c r="D5459" t="s">
        <v>256</v>
      </c>
      <c r="E5459" t="s">
        <v>43</v>
      </c>
      <c r="F5459" t="s">
        <v>61</v>
      </c>
      <c r="G5459">
        <v>1144293.4067500001</v>
      </c>
      <c r="H5459">
        <v>1188119.6625999999</v>
      </c>
      <c r="I5459">
        <v>1247584.0128899999</v>
      </c>
      <c r="J5459">
        <v>1306703.0586099999</v>
      </c>
      <c r="K5459">
        <v>1359198.46477</v>
      </c>
      <c r="L5459">
        <v>1362934.95453</v>
      </c>
      <c r="M5459">
        <v>1415819.1386299999</v>
      </c>
      <c r="N5459">
        <v>1471525.5190600001</v>
      </c>
      <c r="O5459">
        <v>1544134.22643</v>
      </c>
      <c r="P5459">
        <v>1605754.9423199999</v>
      </c>
      <c r="Q5459">
        <v>1659094.2601900001</v>
      </c>
      <c r="R5459">
        <v>1721799.1606000001</v>
      </c>
      <c r="S5459">
        <v>1800323.6121199999</v>
      </c>
      <c r="T5459">
        <v>1877322.1690799999</v>
      </c>
      <c r="U5459">
        <v>1963395.6138599999</v>
      </c>
      <c r="V5459">
        <v>2042331.9070299999</v>
      </c>
      <c r="W5459">
        <v>2019650.0324800001</v>
      </c>
      <c r="X5459">
        <v>2095171.5676299999</v>
      </c>
      <c r="Y5459">
        <v>2280236.077</v>
      </c>
    </row>
    <row r="5460" spans="1:47" x14ac:dyDescent="0.25">
      <c r="A5460" t="str">
        <f t="shared" si="85"/>
        <v>TirolArbeitnehmereinkommenSV-Beiträge Fälle</v>
      </c>
      <c r="B5460">
        <v>5459</v>
      </c>
      <c r="C5460">
        <v>700</v>
      </c>
      <c r="D5460" t="s">
        <v>256</v>
      </c>
      <c r="E5460" t="s">
        <v>43</v>
      </c>
      <c r="F5460" t="s">
        <v>62</v>
      </c>
      <c r="G5460">
        <v>303702</v>
      </c>
      <c r="H5460">
        <v>307615</v>
      </c>
      <c r="I5460">
        <v>314427</v>
      </c>
      <c r="J5460">
        <v>321129</v>
      </c>
      <c r="K5460">
        <v>328288</v>
      </c>
      <c r="L5460">
        <v>327718</v>
      </c>
      <c r="M5460">
        <v>335067</v>
      </c>
      <c r="N5460">
        <v>342299</v>
      </c>
      <c r="O5460">
        <v>351429</v>
      </c>
      <c r="P5460">
        <v>357071</v>
      </c>
      <c r="Q5460">
        <v>360273</v>
      </c>
      <c r="R5460">
        <v>365009</v>
      </c>
      <c r="S5460">
        <v>372261</v>
      </c>
      <c r="T5460">
        <v>377475</v>
      </c>
      <c r="U5460">
        <v>384175</v>
      </c>
      <c r="V5460">
        <v>388178</v>
      </c>
      <c r="W5460">
        <v>377816</v>
      </c>
      <c r="X5460">
        <v>379447</v>
      </c>
      <c r="Y5460">
        <v>396063</v>
      </c>
    </row>
    <row r="5461" spans="1:47" x14ac:dyDescent="0.25">
      <c r="A5461" t="str">
        <f t="shared" si="85"/>
        <v>TirolArbeitsloseFrauen</v>
      </c>
      <c r="B5461">
        <v>5460</v>
      </c>
      <c r="C5461">
        <v>700</v>
      </c>
      <c r="D5461" t="s">
        <v>256</v>
      </c>
      <c r="E5461" t="s">
        <v>36</v>
      </c>
      <c r="F5461" t="s">
        <v>47</v>
      </c>
      <c r="G5461">
        <v>4586</v>
      </c>
      <c r="H5461">
        <v>5223</v>
      </c>
      <c r="I5461">
        <v>4974</v>
      </c>
      <c r="J5461">
        <v>5682</v>
      </c>
      <c r="K5461">
        <v>5027</v>
      </c>
      <c r="L5461">
        <v>5589</v>
      </c>
      <c r="M5461">
        <v>5186</v>
      </c>
      <c r="N5461">
        <v>5439</v>
      </c>
      <c r="O5461">
        <v>4723</v>
      </c>
      <c r="P5461">
        <v>5559</v>
      </c>
      <c r="Q5461">
        <v>5467</v>
      </c>
      <c r="R5461">
        <v>7017</v>
      </c>
      <c r="S5461">
        <v>5963</v>
      </c>
      <c r="T5461">
        <v>6402</v>
      </c>
      <c r="U5461">
        <v>5654</v>
      </c>
      <c r="V5461">
        <v>6463</v>
      </c>
      <c r="W5461">
        <v>5746</v>
      </c>
      <c r="X5461">
        <v>6804</v>
      </c>
      <c r="Y5461">
        <v>5995</v>
      </c>
      <c r="Z5461">
        <v>7980</v>
      </c>
      <c r="AA5461">
        <v>7292</v>
      </c>
      <c r="AB5461">
        <v>8651</v>
      </c>
      <c r="AC5461">
        <v>7716</v>
      </c>
      <c r="AD5461">
        <v>8817</v>
      </c>
      <c r="AE5461">
        <v>7582</v>
      </c>
      <c r="AF5461">
        <v>8286</v>
      </c>
      <c r="AG5461">
        <v>7093</v>
      </c>
      <c r="AH5461">
        <v>7442</v>
      </c>
      <c r="AI5461">
        <v>6045</v>
      </c>
      <c r="AJ5461">
        <v>6271</v>
      </c>
      <c r="AK5461">
        <v>5545</v>
      </c>
      <c r="AL5461">
        <v>5715</v>
      </c>
      <c r="AM5461">
        <v>5203</v>
      </c>
      <c r="AN5461">
        <v>10575</v>
      </c>
      <c r="AO5461">
        <v>18228</v>
      </c>
      <c r="AP5461">
        <v>6794</v>
      </c>
      <c r="AQ5461">
        <v>5708</v>
      </c>
      <c r="AR5461">
        <v>4936</v>
      </c>
      <c r="AS5461">
        <v>4864</v>
      </c>
      <c r="AT5461">
        <v>4702</v>
      </c>
      <c r="AU5461">
        <v>4850</v>
      </c>
    </row>
    <row r="5462" spans="1:47" x14ac:dyDescent="0.25">
      <c r="A5462" t="str">
        <f t="shared" si="85"/>
        <v>TirolArbeitsloseInsgesamt</v>
      </c>
      <c r="B5462">
        <v>5461</v>
      </c>
      <c r="C5462">
        <v>700</v>
      </c>
      <c r="D5462" t="s">
        <v>256</v>
      </c>
      <c r="E5462" t="s">
        <v>36</v>
      </c>
      <c r="F5462" t="s">
        <v>48</v>
      </c>
      <c r="G5462">
        <v>18065</v>
      </c>
      <c r="H5462">
        <v>9984</v>
      </c>
      <c r="I5462">
        <v>19279</v>
      </c>
      <c r="J5462">
        <v>11110</v>
      </c>
      <c r="K5462">
        <v>19086</v>
      </c>
      <c r="L5462">
        <v>10500</v>
      </c>
      <c r="M5462">
        <v>18606</v>
      </c>
      <c r="N5462">
        <v>10105</v>
      </c>
      <c r="O5462">
        <v>16941</v>
      </c>
      <c r="P5462">
        <v>10583</v>
      </c>
      <c r="Q5462">
        <v>19895</v>
      </c>
      <c r="R5462">
        <v>14595</v>
      </c>
      <c r="S5462">
        <v>21262</v>
      </c>
      <c r="T5462">
        <v>12702</v>
      </c>
      <c r="U5462">
        <v>19451</v>
      </c>
      <c r="V5462">
        <v>12467</v>
      </c>
      <c r="W5462">
        <v>19865</v>
      </c>
      <c r="X5462">
        <v>13368</v>
      </c>
      <c r="Y5462">
        <v>20717</v>
      </c>
      <c r="Z5462">
        <v>15776</v>
      </c>
      <c r="AA5462">
        <v>23607</v>
      </c>
      <c r="AB5462">
        <v>17362</v>
      </c>
      <c r="AC5462">
        <v>24858</v>
      </c>
      <c r="AD5462">
        <v>17810</v>
      </c>
      <c r="AE5462">
        <v>24285</v>
      </c>
      <c r="AF5462">
        <v>16369</v>
      </c>
      <c r="AG5462">
        <v>23003</v>
      </c>
      <c r="AH5462">
        <v>14526</v>
      </c>
      <c r="AI5462">
        <v>20230</v>
      </c>
      <c r="AJ5462">
        <v>11999</v>
      </c>
      <c r="AK5462">
        <v>19087</v>
      </c>
      <c r="AL5462">
        <v>11074</v>
      </c>
      <c r="AM5462">
        <v>17760</v>
      </c>
      <c r="AN5462">
        <v>20487</v>
      </c>
      <c r="AO5462">
        <v>41239</v>
      </c>
      <c r="AP5462">
        <v>13121</v>
      </c>
      <c r="AQ5462">
        <v>18463</v>
      </c>
      <c r="AR5462">
        <v>9983</v>
      </c>
      <c r="AS5462">
        <v>17233</v>
      </c>
      <c r="AT5462">
        <v>9815</v>
      </c>
      <c r="AU5462">
        <v>17879</v>
      </c>
    </row>
    <row r="5463" spans="1:47" x14ac:dyDescent="0.25">
      <c r="A5463" t="str">
        <f t="shared" si="85"/>
        <v>TirolArbeitsloseMänner</v>
      </c>
      <c r="B5463">
        <v>5462</v>
      </c>
      <c r="C5463">
        <v>700</v>
      </c>
      <c r="D5463" t="s">
        <v>256</v>
      </c>
      <c r="E5463" t="s">
        <v>36</v>
      </c>
      <c r="F5463" t="s">
        <v>49</v>
      </c>
      <c r="G5463">
        <v>13479</v>
      </c>
      <c r="H5463">
        <v>4761</v>
      </c>
      <c r="I5463">
        <v>14305</v>
      </c>
      <c r="J5463">
        <v>5428</v>
      </c>
      <c r="K5463">
        <v>14059</v>
      </c>
      <c r="L5463">
        <v>4911</v>
      </c>
      <c r="M5463">
        <v>13420</v>
      </c>
      <c r="N5463">
        <v>4666</v>
      </c>
      <c r="O5463">
        <v>12218</v>
      </c>
      <c r="P5463">
        <v>5024</v>
      </c>
      <c r="Q5463">
        <v>14428</v>
      </c>
      <c r="R5463">
        <v>7578</v>
      </c>
      <c r="S5463">
        <v>15299</v>
      </c>
      <c r="T5463">
        <v>6300</v>
      </c>
      <c r="U5463">
        <v>13797</v>
      </c>
      <c r="V5463">
        <v>6004</v>
      </c>
      <c r="W5463">
        <v>14119</v>
      </c>
      <c r="X5463">
        <v>6564</v>
      </c>
      <c r="Y5463">
        <v>14722</v>
      </c>
      <c r="Z5463">
        <v>7796</v>
      </c>
      <c r="AA5463">
        <v>16315</v>
      </c>
      <c r="AB5463">
        <v>8711</v>
      </c>
      <c r="AC5463">
        <v>17142</v>
      </c>
      <c r="AD5463">
        <v>8993</v>
      </c>
      <c r="AE5463">
        <v>16703</v>
      </c>
      <c r="AF5463">
        <v>8083</v>
      </c>
      <c r="AG5463">
        <v>15910</v>
      </c>
      <c r="AH5463">
        <v>7084</v>
      </c>
      <c r="AI5463">
        <v>14185</v>
      </c>
      <c r="AJ5463">
        <v>5728</v>
      </c>
      <c r="AK5463">
        <v>13542</v>
      </c>
      <c r="AL5463">
        <v>5359</v>
      </c>
      <c r="AM5463">
        <v>12557</v>
      </c>
      <c r="AN5463">
        <v>9912</v>
      </c>
      <c r="AO5463">
        <v>23011</v>
      </c>
      <c r="AP5463">
        <v>6327</v>
      </c>
      <c r="AQ5463">
        <v>12755</v>
      </c>
      <c r="AR5463">
        <v>5047</v>
      </c>
      <c r="AS5463">
        <v>12369</v>
      </c>
      <c r="AT5463">
        <v>5113</v>
      </c>
      <c r="AU5463">
        <v>13029</v>
      </c>
    </row>
    <row r="5464" spans="1:47" x14ac:dyDescent="0.25">
      <c r="A5464" t="str">
        <f t="shared" si="85"/>
        <v>Tirolarbeitslose AusländerFrauen</v>
      </c>
      <c r="B5464">
        <v>5463</v>
      </c>
      <c r="C5464">
        <v>700</v>
      </c>
      <c r="D5464" t="s">
        <v>256</v>
      </c>
      <c r="E5464" t="s">
        <v>37</v>
      </c>
      <c r="F5464" t="s">
        <v>47</v>
      </c>
      <c r="G5464">
        <v>517</v>
      </c>
      <c r="H5464">
        <v>612</v>
      </c>
      <c r="I5464">
        <v>591</v>
      </c>
      <c r="J5464">
        <v>761</v>
      </c>
      <c r="K5464">
        <v>619</v>
      </c>
      <c r="L5464">
        <v>718</v>
      </c>
      <c r="M5464">
        <v>645</v>
      </c>
      <c r="N5464">
        <v>688</v>
      </c>
      <c r="O5464">
        <v>571</v>
      </c>
      <c r="P5464">
        <v>749</v>
      </c>
      <c r="Q5464">
        <v>774</v>
      </c>
      <c r="R5464">
        <v>1018</v>
      </c>
      <c r="S5464">
        <v>933</v>
      </c>
      <c r="T5464">
        <v>945</v>
      </c>
      <c r="U5464">
        <v>879</v>
      </c>
      <c r="V5464">
        <v>1007</v>
      </c>
      <c r="W5464">
        <v>941</v>
      </c>
      <c r="X5464">
        <v>1166</v>
      </c>
      <c r="Y5464">
        <v>1118</v>
      </c>
      <c r="Z5464">
        <v>1531</v>
      </c>
      <c r="AA5464">
        <v>1532</v>
      </c>
      <c r="AB5464">
        <v>1723</v>
      </c>
      <c r="AC5464">
        <v>1698</v>
      </c>
      <c r="AD5464">
        <v>1863</v>
      </c>
      <c r="AE5464">
        <v>1740</v>
      </c>
      <c r="AF5464">
        <v>1721</v>
      </c>
      <c r="AG5464">
        <v>1656</v>
      </c>
      <c r="AH5464">
        <v>1601</v>
      </c>
      <c r="AI5464">
        <v>1517</v>
      </c>
      <c r="AJ5464">
        <v>1462</v>
      </c>
      <c r="AK5464">
        <v>1507</v>
      </c>
      <c r="AL5464">
        <v>1364</v>
      </c>
      <c r="AM5464">
        <v>1465</v>
      </c>
      <c r="AN5464">
        <v>3206</v>
      </c>
      <c r="AO5464">
        <v>6498</v>
      </c>
      <c r="AP5464">
        <v>1906</v>
      </c>
      <c r="AQ5464">
        <v>1794</v>
      </c>
      <c r="AR5464">
        <v>1359</v>
      </c>
      <c r="AS5464">
        <v>1578</v>
      </c>
      <c r="AT5464">
        <v>1496</v>
      </c>
      <c r="AU5464">
        <v>1738</v>
      </c>
    </row>
    <row r="5465" spans="1:47" x14ac:dyDescent="0.25">
      <c r="A5465" t="str">
        <f t="shared" si="85"/>
        <v>Tirolarbeitslose AusländerInsgesamt</v>
      </c>
      <c r="B5465">
        <v>5464</v>
      </c>
      <c r="C5465">
        <v>700</v>
      </c>
      <c r="D5465" t="s">
        <v>256</v>
      </c>
      <c r="E5465" t="s">
        <v>37</v>
      </c>
      <c r="F5465" t="s">
        <v>48</v>
      </c>
      <c r="G5465">
        <v>2541</v>
      </c>
      <c r="H5465">
        <v>1329</v>
      </c>
      <c r="I5465">
        <v>2678</v>
      </c>
      <c r="J5465">
        <v>1597</v>
      </c>
      <c r="K5465">
        <v>2668</v>
      </c>
      <c r="L5465">
        <v>1512</v>
      </c>
      <c r="M5465">
        <v>2589</v>
      </c>
      <c r="N5465">
        <v>1424</v>
      </c>
      <c r="O5465">
        <v>2324</v>
      </c>
      <c r="P5465">
        <v>1571</v>
      </c>
      <c r="Q5465">
        <v>3110</v>
      </c>
      <c r="R5465">
        <v>2405</v>
      </c>
      <c r="S5465">
        <v>3366</v>
      </c>
      <c r="T5465">
        <v>2058</v>
      </c>
      <c r="U5465">
        <v>3067</v>
      </c>
      <c r="V5465">
        <v>2138</v>
      </c>
      <c r="W5465">
        <v>3308</v>
      </c>
      <c r="X5465">
        <v>2533</v>
      </c>
      <c r="Y5465">
        <v>3892</v>
      </c>
      <c r="Z5465">
        <v>3283</v>
      </c>
      <c r="AA5465">
        <v>4898</v>
      </c>
      <c r="AB5465">
        <v>3764</v>
      </c>
      <c r="AC5465">
        <v>5442</v>
      </c>
      <c r="AD5465">
        <v>4185</v>
      </c>
      <c r="AE5465">
        <v>5586</v>
      </c>
      <c r="AF5465">
        <v>3819</v>
      </c>
      <c r="AG5465">
        <v>5341</v>
      </c>
      <c r="AH5465">
        <v>3416</v>
      </c>
      <c r="AI5465">
        <v>4960</v>
      </c>
      <c r="AJ5465">
        <v>3092</v>
      </c>
      <c r="AK5465">
        <v>4915</v>
      </c>
      <c r="AL5465">
        <v>2813</v>
      </c>
      <c r="AM5465">
        <v>4648</v>
      </c>
      <c r="AN5465">
        <v>6603</v>
      </c>
      <c r="AO5465">
        <v>14244</v>
      </c>
      <c r="AP5465">
        <v>3742</v>
      </c>
      <c r="AQ5465">
        <v>5300</v>
      </c>
      <c r="AR5465">
        <v>2847</v>
      </c>
      <c r="AS5465">
        <v>5078</v>
      </c>
      <c r="AT5465">
        <v>3270</v>
      </c>
      <c r="AU5465">
        <v>5828</v>
      </c>
    </row>
    <row r="5466" spans="1:47" x14ac:dyDescent="0.25">
      <c r="A5466" t="str">
        <f t="shared" si="85"/>
        <v>Tirolarbeitslose AusländerMänner</v>
      </c>
      <c r="B5466">
        <v>5465</v>
      </c>
      <c r="C5466">
        <v>700</v>
      </c>
      <c r="D5466" t="s">
        <v>256</v>
      </c>
      <c r="E5466" t="s">
        <v>37</v>
      </c>
      <c r="F5466" t="s">
        <v>49</v>
      </c>
      <c r="G5466">
        <v>2024</v>
      </c>
      <c r="H5466">
        <v>717</v>
      </c>
      <c r="I5466">
        <v>2087</v>
      </c>
      <c r="J5466">
        <v>836</v>
      </c>
      <c r="K5466">
        <v>2049</v>
      </c>
      <c r="L5466">
        <v>794</v>
      </c>
      <c r="M5466">
        <v>1944</v>
      </c>
      <c r="N5466">
        <v>736</v>
      </c>
      <c r="O5466">
        <v>1753</v>
      </c>
      <c r="P5466">
        <v>822</v>
      </c>
      <c r="Q5466">
        <v>2336</v>
      </c>
      <c r="R5466">
        <v>1387</v>
      </c>
      <c r="S5466">
        <v>2433</v>
      </c>
      <c r="T5466">
        <v>1113</v>
      </c>
      <c r="U5466">
        <v>2188</v>
      </c>
      <c r="V5466">
        <v>1131</v>
      </c>
      <c r="W5466">
        <v>2367</v>
      </c>
      <c r="X5466">
        <v>1367</v>
      </c>
      <c r="Y5466">
        <v>2774</v>
      </c>
      <c r="Z5466">
        <v>1752</v>
      </c>
      <c r="AA5466">
        <v>3366</v>
      </c>
      <c r="AB5466">
        <v>2041</v>
      </c>
      <c r="AC5466">
        <v>3744</v>
      </c>
      <c r="AD5466">
        <v>2322</v>
      </c>
      <c r="AE5466">
        <v>3846</v>
      </c>
      <c r="AF5466">
        <v>2098</v>
      </c>
      <c r="AG5466">
        <v>3685</v>
      </c>
      <c r="AH5466">
        <v>1815</v>
      </c>
      <c r="AI5466">
        <v>3443</v>
      </c>
      <c r="AJ5466">
        <v>1630</v>
      </c>
      <c r="AK5466">
        <v>3408</v>
      </c>
      <c r="AL5466">
        <v>1449</v>
      </c>
      <c r="AM5466">
        <v>3183</v>
      </c>
      <c r="AN5466">
        <v>3397</v>
      </c>
      <c r="AO5466">
        <v>7746</v>
      </c>
      <c r="AP5466">
        <v>1836</v>
      </c>
      <c r="AQ5466">
        <v>3506</v>
      </c>
      <c r="AR5466">
        <v>1488</v>
      </c>
      <c r="AS5466">
        <v>3500</v>
      </c>
      <c r="AT5466">
        <v>1774</v>
      </c>
      <c r="AU5466">
        <v>4090</v>
      </c>
    </row>
    <row r="5467" spans="1:47" x14ac:dyDescent="0.25">
      <c r="A5467" t="str">
        <f t="shared" si="85"/>
        <v>TirolArbeitsstättenInsgesamt</v>
      </c>
      <c r="B5467">
        <v>5466</v>
      </c>
      <c r="C5467">
        <v>700</v>
      </c>
      <c r="D5467" t="s">
        <v>256</v>
      </c>
      <c r="E5467" t="s">
        <v>476</v>
      </c>
      <c r="F5467" t="s">
        <v>48</v>
      </c>
      <c r="G5467">
        <v>70050</v>
      </c>
      <c r="H5467">
        <v>70634</v>
      </c>
      <c r="I5467">
        <v>72512</v>
      </c>
    </row>
    <row r="5468" spans="1:47" x14ac:dyDescent="0.25">
      <c r="A5468" t="str">
        <f t="shared" si="85"/>
        <v>TirolBeschäftigte in den ArbeitsstättenInsgesamt</v>
      </c>
      <c r="B5468">
        <v>5467</v>
      </c>
      <c r="C5468">
        <v>700</v>
      </c>
      <c r="D5468" t="s">
        <v>256</v>
      </c>
      <c r="E5468" t="s">
        <v>477</v>
      </c>
      <c r="F5468" t="s">
        <v>48</v>
      </c>
      <c r="G5468">
        <v>404924</v>
      </c>
      <c r="H5468">
        <v>391792</v>
      </c>
      <c r="I5468">
        <v>407670</v>
      </c>
    </row>
    <row r="5469" spans="1:47" x14ac:dyDescent="0.25">
      <c r="A5469" t="str">
        <f t="shared" si="85"/>
        <v>TirolGesamteinkommenBruttobezüge Gesamt</v>
      </c>
      <c r="B5469">
        <v>5468</v>
      </c>
      <c r="C5469">
        <v>700</v>
      </c>
      <c r="D5469" t="s">
        <v>256</v>
      </c>
      <c r="E5469" t="s">
        <v>45</v>
      </c>
      <c r="F5469" t="s">
        <v>63</v>
      </c>
      <c r="G5469">
        <v>9345532.3933199998</v>
      </c>
      <c r="H5469">
        <v>9670659.0193099994</v>
      </c>
      <c r="I5469">
        <v>10162883.47847</v>
      </c>
      <c r="J5469">
        <v>10676199.063929999</v>
      </c>
      <c r="K5469">
        <v>11218522.446939999</v>
      </c>
      <c r="L5469">
        <v>11463201.55369</v>
      </c>
      <c r="M5469">
        <v>11912822.636430001</v>
      </c>
      <c r="N5469">
        <v>12355242.11418</v>
      </c>
      <c r="O5469">
        <v>12981440.48749</v>
      </c>
      <c r="P5469">
        <v>13428846.414720001</v>
      </c>
      <c r="Q5469">
        <v>13883665.77936</v>
      </c>
      <c r="R5469">
        <v>14330811.84719</v>
      </c>
      <c r="S5469">
        <v>14867154.976910001</v>
      </c>
      <c r="T5469">
        <v>15398119.968769999</v>
      </c>
      <c r="U5469">
        <v>16141410.214889999</v>
      </c>
      <c r="V5469">
        <v>16875131.423330002</v>
      </c>
      <c r="W5469">
        <v>17081958.480659999</v>
      </c>
      <c r="X5469">
        <v>17763819.197050001</v>
      </c>
      <c r="Y5469">
        <v>19186900.262729999</v>
      </c>
    </row>
    <row r="5470" spans="1:47" x14ac:dyDescent="0.25">
      <c r="A5470" t="str">
        <f t="shared" si="85"/>
        <v>TirolGesamteinkommenNettobezüge Gesamt</v>
      </c>
      <c r="B5470">
        <v>5469</v>
      </c>
      <c r="C5470">
        <v>700</v>
      </c>
      <c r="D5470" t="s">
        <v>256</v>
      </c>
      <c r="E5470" t="s">
        <v>45</v>
      </c>
      <c r="F5470" t="s">
        <v>64</v>
      </c>
      <c r="G5470">
        <v>6822577.0886199996</v>
      </c>
      <c r="H5470">
        <v>7107001.1249500001</v>
      </c>
      <c r="I5470">
        <v>7431070.8731399998</v>
      </c>
      <c r="J5470">
        <v>7770877.2602300001</v>
      </c>
      <c r="K5470">
        <v>8131901.5833099997</v>
      </c>
      <c r="L5470">
        <v>8478135.1291899998</v>
      </c>
      <c r="M5470">
        <v>8784835.1664700005</v>
      </c>
      <c r="N5470">
        <v>9067579.0055299997</v>
      </c>
      <c r="O5470">
        <v>9481835.7588199992</v>
      </c>
      <c r="P5470">
        <v>9769688.3206200004</v>
      </c>
      <c r="Q5470">
        <v>10052073.19234</v>
      </c>
      <c r="R5470">
        <v>10317003.104900001</v>
      </c>
      <c r="S5470">
        <v>11015406.28461</v>
      </c>
      <c r="T5470">
        <v>11373210.720589999</v>
      </c>
      <c r="U5470">
        <v>11870908.909809999</v>
      </c>
      <c r="V5470">
        <v>12418355.67004</v>
      </c>
      <c r="W5470">
        <v>12696649.851</v>
      </c>
      <c r="X5470">
        <v>13138594.498849999</v>
      </c>
      <c r="Y5470">
        <v>14217711.315509999</v>
      </c>
    </row>
    <row r="5471" spans="1:47" x14ac:dyDescent="0.25">
      <c r="A5471" t="str">
        <f t="shared" si="85"/>
        <v>TirolGründungsintensitätin % der aktiven Wirtschaftskammermitglieder</v>
      </c>
      <c r="B5471">
        <v>5470</v>
      </c>
      <c r="C5471">
        <v>700</v>
      </c>
      <c r="D5471" t="s">
        <v>256</v>
      </c>
      <c r="E5471" t="s">
        <v>40</v>
      </c>
      <c r="F5471" t="s">
        <v>52</v>
      </c>
      <c r="G5471">
        <v>6.3414478308095301</v>
      </c>
      <c r="H5471">
        <v>7.5624659825987504</v>
      </c>
      <c r="I5471">
        <v>6.6606416629010399</v>
      </c>
      <c r="J5471">
        <v>6.1466066522476197</v>
      </c>
      <c r="K5471">
        <v>6.1321160968047499</v>
      </c>
      <c r="L5471">
        <v>6.8566917590008201</v>
      </c>
      <c r="M5471">
        <v>7.0415982484948003</v>
      </c>
      <c r="N5471">
        <v>6.2084905159130797</v>
      </c>
      <c r="O5471">
        <v>6.6180099218202102</v>
      </c>
      <c r="P5471">
        <v>6.2392295995945304</v>
      </c>
      <c r="Q5471">
        <v>5.86396009628508</v>
      </c>
      <c r="R5471">
        <v>5.9270406058105403</v>
      </c>
      <c r="S5471">
        <v>5.70867538858265</v>
      </c>
      <c r="T5471">
        <v>6.0264133456904503</v>
      </c>
      <c r="U5471">
        <v>6.2550881953867004</v>
      </c>
      <c r="V5471">
        <v>6.3790901484123799</v>
      </c>
      <c r="W5471">
        <v>6.0633464677131101</v>
      </c>
      <c r="X5471">
        <v>6.1032465881156197</v>
      </c>
      <c r="Y5471">
        <v>6.1157573619440901</v>
      </c>
      <c r="Z5471">
        <v>6.7770441848654102</v>
      </c>
      <c r="AA5471">
        <v>6.17505761043628</v>
      </c>
      <c r="AB5471">
        <v>6.38883578665647</v>
      </c>
    </row>
    <row r="5472" spans="1:47" x14ac:dyDescent="0.25">
      <c r="A5472" t="str">
        <f t="shared" si="85"/>
        <v>TirolGründungsintensitätje 1.000 Einwohner</v>
      </c>
      <c r="B5472">
        <v>5471</v>
      </c>
      <c r="C5472">
        <v>700</v>
      </c>
      <c r="D5472" t="s">
        <v>256</v>
      </c>
      <c r="E5472" t="s">
        <v>40</v>
      </c>
      <c r="F5472" t="s">
        <v>53</v>
      </c>
      <c r="G5472">
        <v>2.9376898953827202</v>
      </c>
      <c r="H5472">
        <v>3.59014481762209</v>
      </c>
      <c r="I5472">
        <v>3.23416305974352</v>
      </c>
      <c r="J5472">
        <v>3.0524534294016701</v>
      </c>
      <c r="K5472">
        <v>3.0766881813978499</v>
      </c>
      <c r="L5472">
        <v>3.4879735189378902</v>
      </c>
      <c r="M5472">
        <v>3.67787898019977</v>
      </c>
      <c r="N5472">
        <v>3.3266809204813601</v>
      </c>
      <c r="O5472">
        <v>3.61591798621183</v>
      </c>
      <c r="P5472">
        <v>3.46737121997386</v>
      </c>
      <c r="Q5472">
        <v>3.3207744445115899</v>
      </c>
      <c r="R5472">
        <v>3.4111481125539198</v>
      </c>
      <c r="S5472">
        <v>3.3419293721383099</v>
      </c>
      <c r="T5472">
        <v>3.5687530357039901</v>
      </c>
      <c r="U5472">
        <v>3.7421919287170602</v>
      </c>
      <c r="V5472">
        <v>3.88258172251536</v>
      </c>
      <c r="W5472">
        <v>3.7489682349495399</v>
      </c>
      <c r="X5472">
        <v>3.81606057996171</v>
      </c>
      <c r="Y5472">
        <v>3.8897409567152499</v>
      </c>
      <c r="Z5472">
        <v>4.3888673275402699</v>
      </c>
      <c r="AA5472">
        <v>4.1381909745033996</v>
      </c>
      <c r="AB5472">
        <v>4.3329219088712101</v>
      </c>
    </row>
    <row r="5473" spans="1:44" x14ac:dyDescent="0.25">
      <c r="A5473" t="str">
        <f t="shared" si="85"/>
        <v>TirolKammermitgliedschaftenAktiv</v>
      </c>
      <c r="B5473">
        <v>5472</v>
      </c>
      <c r="C5473">
        <v>700</v>
      </c>
      <c r="D5473" t="s">
        <v>256</v>
      </c>
      <c r="E5473" t="s">
        <v>39</v>
      </c>
      <c r="F5473" t="s">
        <v>50</v>
      </c>
      <c r="G5473">
        <v>31302</v>
      </c>
      <c r="H5473">
        <v>32256</v>
      </c>
      <c r="I5473">
        <v>33244</v>
      </c>
      <c r="J5473">
        <v>34374</v>
      </c>
      <c r="K5473">
        <v>34925</v>
      </c>
      <c r="L5473">
        <v>35513</v>
      </c>
      <c r="M5473">
        <v>36582</v>
      </c>
      <c r="N5473">
        <v>37689</v>
      </c>
      <c r="O5473">
        <v>38233</v>
      </c>
      <c r="P5473">
        <v>38548</v>
      </c>
      <c r="Q5473">
        <v>39205</v>
      </c>
      <c r="R5473">
        <v>39481</v>
      </c>
      <c r="S5473">
        <v>40133</v>
      </c>
      <c r="T5473">
        <v>40305</v>
      </c>
      <c r="U5473">
        <v>41165</v>
      </c>
      <c r="V5473">
        <v>41210</v>
      </c>
      <c r="W5473">
        <v>42139</v>
      </c>
      <c r="X5473">
        <v>42279</v>
      </c>
      <c r="Y5473">
        <v>42838</v>
      </c>
      <c r="Z5473">
        <v>43166</v>
      </c>
      <c r="AA5473">
        <v>44022</v>
      </c>
      <c r="AB5473">
        <v>44235</v>
      </c>
      <c r="AC5473">
        <v>45068</v>
      </c>
      <c r="AD5473">
        <v>45414</v>
      </c>
      <c r="AE5473">
        <v>46144</v>
      </c>
      <c r="AF5473">
        <v>46443</v>
      </c>
      <c r="AG5473">
        <v>46958</v>
      </c>
      <c r="AH5473">
        <v>47188</v>
      </c>
      <c r="AI5473">
        <v>48140</v>
      </c>
      <c r="AJ5473">
        <v>48187</v>
      </c>
      <c r="AK5473">
        <v>48780</v>
      </c>
      <c r="AL5473">
        <v>49225</v>
      </c>
      <c r="AM5473">
        <v>50822</v>
      </c>
      <c r="AN5473">
        <v>51206</v>
      </c>
      <c r="AO5473">
        <v>52182</v>
      </c>
      <c r="AP5473">
        <v>52310</v>
      </c>
      <c r="AQ5473">
        <v>53147</v>
      </c>
      <c r="AR5473">
        <v>53204</v>
      </c>
    </row>
    <row r="5474" spans="1:44" x14ac:dyDescent="0.25">
      <c r="A5474" t="str">
        <f t="shared" si="85"/>
        <v>TirolKammermitgliedschaftenInsgesamt</v>
      </c>
      <c r="B5474">
        <v>5473</v>
      </c>
      <c r="C5474">
        <v>700</v>
      </c>
      <c r="D5474" t="s">
        <v>256</v>
      </c>
      <c r="E5474" t="s">
        <v>39</v>
      </c>
      <c r="F5474" t="s">
        <v>48</v>
      </c>
      <c r="G5474">
        <v>38948</v>
      </c>
      <c r="H5474">
        <v>40055</v>
      </c>
      <c r="I5474">
        <v>41256</v>
      </c>
      <c r="J5474">
        <v>42259</v>
      </c>
      <c r="K5474">
        <v>42801</v>
      </c>
      <c r="L5474">
        <v>43404</v>
      </c>
      <c r="M5474">
        <v>44386</v>
      </c>
      <c r="N5474">
        <v>45587</v>
      </c>
      <c r="O5474">
        <v>46064</v>
      </c>
      <c r="P5474">
        <v>46633</v>
      </c>
      <c r="Q5474">
        <v>47125</v>
      </c>
      <c r="R5474">
        <v>47591</v>
      </c>
      <c r="S5474">
        <v>48050</v>
      </c>
      <c r="T5474">
        <v>48450</v>
      </c>
      <c r="U5474">
        <v>49143</v>
      </c>
      <c r="V5474">
        <v>49533</v>
      </c>
      <c r="W5474">
        <v>50284</v>
      </c>
      <c r="X5474">
        <v>50858</v>
      </c>
      <c r="Y5474">
        <v>51238</v>
      </c>
      <c r="Z5474">
        <v>51747</v>
      </c>
      <c r="AA5474">
        <v>52435</v>
      </c>
      <c r="AB5474">
        <v>52796</v>
      </c>
      <c r="AC5474">
        <v>53451</v>
      </c>
      <c r="AD5474">
        <v>54128</v>
      </c>
      <c r="AE5474">
        <v>54683</v>
      </c>
      <c r="AF5474">
        <v>55152</v>
      </c>
      <c r="AG5474">
        <v>55271</v>
      </c>
      <c r="AH5474">
        <v>55565</v>
      </c>
      <c r="AI5474">
        <v>56356</v>
      </c>
      <c r="AJ5474">
        <v>56471</v>
      </c>
      <c r="AK5474">
        <v>57299</v>
      </c>
      <c r="AL5474">
        <v>57515</v>
      </c>
      <c r="AM5474">
        <v>58733</v>
      </c>
      <c r="AN5474">
        <v>59191</v>
      </c>
      <c r="AO5474">
        <v>59662</v>
      </c>
      <c r="AP5474">
        <v>59936</v>
      </c>
      <c r="AQ5474">
        <v>60576</v>
      </c>
      <c r="AR5474">
        <v>60821</v>
      </c>
    </row>
    <row r="5475" spans="1:44" x14ac:dyDescent="0.25">
      <c r="A5475" t="str">
        <f t="shared" si="85"/>
        <v>TirolKammermitgliedschaftenRuhend</v>
      </c>
      <c r="B5475">
        <v>5474</v>
      </c>
      <c r="C5475">
        <v>700</v>
      </c>
      <c r="D5475" t="s">
        <v>256</v>
      </c>
      <c r="E5475" t="s">
        <v>39</v>
      </c>
      <c r="F5475" t="s">
        <v>51</v>
      </c>
      <c r="G5475">
        <v>7646</v>
      </c>
      <c r="H5475">
        <v>7799</v>
      </c>
      <c r="I5475">
        <v>8012</v>
      </c>
      <c r="J5475">
        <v>7885</v>
      </c>
      <c r="K5475">
        <v>7876</v>
      </c>
      <c r="L5475">
        <v>7891</v>
      </c>
      <c r="M5475">
        <v>7804</v>
      </c>
      <c r="N5475">
        <v>7898</v>
      </c>
      <c r="O5475">
        <v>7831</v>
      </c>
      <c r="P5475">
        <v>8085</v>
      </c>
      <c r="Q5475">
        <v>7920</v>
      </c>
      <c r="R5475">
        <v>8110</v>
      </c>
      <c r="S5475">
        <v>7917</v>
      </c>
      <c r="T5475">
        <v>8145</v>
      </c>
      <c r="U5475">
        <v>7978</v>
      </c>
      <c r="V5475">
        <v>8323</v>
      </c>
      <c r="W5475">
        <v>8145</v>
      </c>
      <c r="X5475">
        <v>8579</v>
      </c>
      <c r="Y5475">
        <v>8400</v>
      </c>
      <c r="Z5475">
        <v>8581</v>
      </c>
      <c r="AA5475">
        <v>8413</v>
      </c>
      <c r="AB5475">
        <v>8561</v>
      </c>
      <c r="AC5475">
        <v>8383</v>
      </c>
      <c r="AD5475">
        <v>8714</v>
      </c>
      <c r="AE5475">
        <v>8539</v>
      </c>
      <c r="AF5475">
        <v>8709</v>
      </c>
      <c r="AG5475">
        <v>8313</v>
      </c>
      <c r="AH5475">
        <v>8377</v>
      </c>
      <c r="AI5475">
        <v>8216</v>
      </c>
      <c r="AJ5475">
        <v>8284</v>
      </c>
      <c r="AK5475">
        <v>8519</v>
      </c>
      <c r="AL5475">
        <v>8290</v>
      </c>
      <c r="AM5475">
        <v>7911</v>
      </c>
      <c r="AN5475">
        <v>7985</v>
      </c>
      <c r="AO5475">
        <v>7480</v>
      </c>
      <c r="AP5475">
        <v>7626</v>
      </c>
      <c r="AQ5475">
        <v>7429</v>
      </c>
      <c r="AR5475">
        <v>7617</v>
      </c>
    </row>
    <row r="5476" spans="1:44" x14ac:dyDescent="0.25">
      <c r="A5476" t="str">
        <f t="shared" si="85"/>
        <v>TirolLehrlinge1. Lehrjahr, männlich</v>
      </c>
      <c r="B5476">
        <v>5475</v>
      </c>
      <c r="C5476">
        <v>700</v>
      </c>
      <c r="D5476" t="s">
        <v>256</v>
      </c>
      <c r="E5476" t="s">
        <v>46</v>
      </c>
      <c r="F5476" t="s">
        <v>65</v>
      </c>
      <c r="G5476">
        <v>2534</v>
      </c>
      <c r="H5476">
        <v>2555</v>
      </c>
      <c r="I5476">
        <v>2629</v>
      </c>
      <c r="J5476">
        <v>2644</v>
      </c>
      <c r="K5476">
        <v>2721</v>
      </c>
      <c r="L5476">
        <v>2786</v>
      </c>
      <c r="M5476">
        <v>2684</v>
      </c>
      <c r="N5476">
        <v>2640</v>
      </c>
      <c r="O5476">
        <v>2574</v>
      </c>
      <c r="P5476">
        <v>2569</v>
      </c>
      <c r="Q5476">
        <v>2506</v>
      </c>
      <c r="R5476">
        <v>2276</v>
      </c>
      <c r="S5476">
        <v>2087</v>
      </c>
      <c r="T5476">
        <v>2137</v>
      </c>
      <c r="U5476">
        <v>2147</v>
      </c>
      <c r="V5476">
        <v>2159</v>
      </c>
      <c r="W5476">
        <v>2262</v>
      </c>
      <c r="X5476">
        <v>2197</v>
      </c>
      <c r="Y5476">
        <v>1989</v>
      </c>
      <c r="Z5476">
        <v>2104</v>
      </c>
      <c r="AA5476">
        <v>2089</v>
      </c>
      <c r="AB5476">
        <v>2026</v>
      </c>
    </row>
    <row r="5477" spans="1:44" x14ac:dyDescent="0.25">
      <c r="A5477" t="str">
        <f t="shared" si="85"/>
        <v>TirolLehrlinge1. Lehrjahr, weiblich</v>
      </c>
      <c r="B5477">
        <v>5476</v>
      </c>
      <c r="C5477">
        <v>700</v>
      </c>
      <c r="D5477" t="s">
        <v>256</v>
      </c>
      <c r="E5477" t="s">
        <v>46</v>
      </c>
      <c r="F5477" t="s">
        <v>66</v>
      </c>
      <c r="G5477">
        <v>1450</v>
      </c>
      <c r="H5477">
        <v>1436</v>
      </c>
      <c r="I5477">
        <v>1501</v>
      </c>
      <c r="J5477">
        <v>1602</v>
      </c>
      <c r="K5477">
        <v>1658</v>
      </c>
      <c r="L5477">
        <v>1789</v>
      </c>
      <c r="M5477">
        <v>1596</v>
      </c>
      <c r="N5477">
        <v>1591</v>
      </c>
      <c r="O5477">
        <v>1554</v>
      </c>
      <c r="P5477">
        <v>1479</v>
      </c>
      <c r="Q5477">
        <v>1406</v>
      </c>
      <c r="R5477">
        <v>1341</v>
      </c>
      <c r="S5477">
        <v>1260</v>
      </c>
      <c r="T5477">
        <v>1207</v>
      </c>
      <c r="U5477">
        <v>1187</v>
      </c>
      <c r="V5477">
        <v>1189</v>
      </c>
      <c r="W5477">
        <v>1176</v>
      </c>
      <c r="X5477">
        <v>1129</v>
      </c>
      <c r="Y5477">
        <v>1012</v>
      </c>
      <c r="Z5477">
        <v>1072</v>
      </c>
      <c r="AA5477">
        <v>1102</v>
      </c>
      <c r="AB5477">
        <v>1054</v>
      </c>
    </row>
    <row r="5478" spans="1:44" x14ac:dyDescent="0.25">
      <c r="A5478" t="str">
        <f t="shared" si="85"/>
        <v>TirolLehrlinge2. Lehrjahr, männlich</v>
      </c>
      <c r="B5478">
        <v>5477</v>
      </c>
      <c r="C5478">
        <v>700</v>
      </c>
      <c r="D5478" t="s">
        <v>256</v>
      </c>
      <c r="E5478" t="s">
        <v>46</v>
      </c>
      <c r="F5478" t="s">
        <v>67</v>
      </c>
      <c r="G5478">
        <v>2441</v>
      </c>
      <c r="H5478">
        <v>2466</v>
      </c>
      <c r="I5478">
        <v>2532</v>
      </c>
      <c r="J5478">
        <v>2647</v>
      </c>
      <c r="K5478">
        <v>2629</v>
      </c>
      <c r="L5478">
        <v>2662</v>
      </c>
      <c r="M5478">
        <v>2719</v>
      </c>
      <c r="N5478">
        <v>2611</v>
      </c>
      <c r="O5478">
        <v>2572</v>
      </c>
      <c r="P5478">
        <v>2471</v>
      </c>
      <c r="Q5478">
        <v>2449</v>
      </c>
      <c r="R5478">
        <v>2443</v>
      </c>
      <c r="S5478">
        <v>2187</v>
      </c>
      <c r="T5478">
        <v>2059</v>
      </c>
      <c r="U5478">
        <v>2120</v>
      </c>
      <c r="V5478">
        <v>2122</v>
      </c>
      <c r="W5478">
        <v>2116</v>
      </c>
      <c r="X5478">
        <v>2257</v>
      </c>
      <c r="Y5478">
        <v>2212</v>
      </c>
      <c r="Z5478">
        <v>2049</v>
      </c>
      <c r="AA5478">
        <v>2086</v>
      </c>
      <c r="AB5478">
        <v>2077</v>
      </c>
    </row>
    <row r="5479" spans="1:44" x14ac:dyDescent="0.25">
      <c r="A5479" t="str">
        <f t="shared" si="85"/>
        <v>TirolLehrlinge2. Lehrjahr, weiblich</v>
      </c>
      <c r="B5479">
        <v>5478</v>
      </c>
      <c r="C5479">
        <v>700</v>
      </c>
      <c r="D5479" t="s">
        <v>256</v>
      </c>
      <c r="E5479" t="s">
        <v>46</v>
      </c>
      <c r="F5479" t="s">
        <v>68</v>
      </c>
      <c r="G5479">
        <v>1456</v>
      </c>
      <c r="H5479">
        <v>1460</v>
      </c>
      <c r="I5479">
        <v>1461</v>
      </c>
      <c r="J5479">
        <v>1549</v>
      </c>
      <c r="K5479">
        <v>1585</v>
      </c>
      <c r="L5479">
        <v>1659</v>
      </c>
      <c r="M5479">
        <v>1774</v>
      </c>
      <c r="N5479">
        <v>1616</v>
      </c>
      <c r="O5479">
        <v>1520</v>
      </c>
      <c r="P5479">
        <v>1489</v>
      </c>
      <c r="Q5479">
        <v>1430</v>
      </c>
      <c r="R5479">
        <v>1359</v>
      </c>
      <c r="S5479">
        <v>1300</v>
      </c>
      <c r="T5479">
        <v>1233</v>
      </c>
      <c r="U5479">
        <v>1186</v>
      </c>
      <c r="V5479">
        <v>1176</v>
      </c>
      <c r="W5479">
        <v>1205</v>
      </c>
      <c r="X5479">
        <v>1201</v>
      </c>
      <c r="Y5479">
        <v>1165</v>
      </c>
      <c r="Z5479">
        <v>1061</v>
      </c>
      <c r="AA5479">
        <v>1045</v>
      </c>
      <c r="AB5479">
        <v>1121</v>
      </c>
    </row>
    <row r="5480" spans="1:44" x14ac:dyDescent="0.25">
      <c r="A5480" t="str">
        <f t="shared" si="85"/>
        <v>TirolLehrlinge3. Lehrjahr, männlich</v>
      </c>
      <c r="B5480">
        <v>5479</v>
      </c>
      <c r="C5480">
        <v>700</v>
      </c>
      <c r="D5480" t="s">
        <v>256</v>
      </c>
      <c r="E5480" t="s">
        <v>46</v>
      </c>
      <c r="F5480" t="s">
        <v>69</v>
      </c>
      <c r="G5480">
        <v>2396</v>
      </c>
      <c r="H5480">
        <v>2329</v>
      </c>
      <c r="I5480">
        <v>2351</v>
      </c>
      <c r="J5480">
        <v>2439</v>
      </c>
      <c r="K5480">
        <v>2507</v>
      </c>
      <c r="L5480">
        <v>2505</v>
      </c>
      <c r="M5480">
        <v>2508</v>
      </c>
      <c r="N5480">
        <v>2584</v>
      </c>
      <c r="O5480">
        <v>2464</v>
      </c>
      <c r="P5480">
        <v>2396</v>
      </c>
      <c r="Q5480">
        <v>2312</v>
      </c>
      <c r="R5480">
        <v>2336</v>
      </c>
      <c r="S5480">
        <v>2302</v>
      </c>
      <c r="T5480">
        <v>2047</v>
      </c>
      <c r="U5480">
        <v>1957</v>
      </c>
      <c r="V5480">
        <v>2010</v>
      </c>
      <c r="W5480">
        <v>2006</v>
      </c>
      <c r="X5480">
        <v>1994</v>
      </c>
      <c r="Y5480">
        <v>2116</v>
      </c>
      <c r="Z5480">
        <v>2084</v>
      </c>
      <c r="AA5480">
        <v>1930</v>
      </c>
      <c r="AB5480">
        <v>1999</v>
      </c>
    </row>
    <row r="5481" spans="1:44" x14ac:dyDescent="0.25">
      <c r="A5481" t="str">
        <f t="shared" si="85"/>
        <v>TirolLehrlinge3. Lehrjahr, weiblich</v>
      </c>
      <c r="B5481">
        <v>5480</v>
      </c>
      <c r="C5481">
        <v>700</v>
      </c>
      <c r="D5481" t="s">
        <v>256</v>
      </c>
      <c r="E5481" t="s">
        <v>46</v>
      </c>
      <c r="F5481" t="s">
        <v>70</v>
      </c>
      <c r="G5481">
        <v>1348</v>
      </c>
      <c r="H5481">
        <v>1373</v>
      </c>
      <c r="I5481">
        <v>1374</v>
      </c>
      <c r="J5481">
        <v>1367</v>
      </c>
      <c r="K5481">
        <v>1429</v>
      </c>
      <c r="L5481">
        <v>1502</v>
      </c>
      <c r="M5481">
        <v>1541</v>
      </c>
      <c r="N5481">
        <v>1616</v>
      </c>
      <c r="O5481">
        <v>1471</v>
      </c>
      <c r="P5481">
        <v>1350</v>
      </c>
      <c r="Q5481">
        <v>1343</v>
      </c>
      <c r="R5481">
        <v>1303</v>
      </c>
      <c r="S5481">
        <v>1214</v>
      </c>
      <c r="T5481">
        <v>1173</v>
      </c>
      <c r="U5481">
        <v>1105</v>
      </c>
      <c r="V5481">
        <v>1069</v>
      </c>
      <c r="W5481">
        <v>1075</v>
      </c>
      <c r="X5481">
        <v>1063</v>
      </c>
      <c r="Y5481">
        <v>1101</v>
      </c>
      <c r="Z5481">
        <v>1091</v>
      </c>
      <c r="AA5481">
        <v>955</v>
      </c>
      <c r="AB5481">
        <v>957</v>
      </c>
    </row>
    <row r="5482" spans="1:44" x14ac:dyDescent="0.25">
      <c r="A5482" t="str">
        <f t="shared" si="85"/>
        <v>TirolLehrlinge4. Lehrjahr, männlich</v>
      </c>
      <c r="B5482">
        <v>5481</v>
      </c>
      <c r="C5482">
        <v>700</v>
      </c>
      <c r="D5482" t="s">
        <v>256</v>
      </c>
      <c r="E5482" t="s">
        <v>46</v>
      </c>
      <c r="F5482" t="s">
        <v>71</v>
      </c>
      <c r="G5482">
        <v>865</v>
      </c>
      <c r="H5482">
        <v>959</v>
      </c>
      <c r="I5482">
        <v>1007</v>
      </c>
      <c r="J5482">
        <v>947</v>
      </c>
      <c r="K5482">
        <v>979</v>
      </c>
      <c r="L5482">
        <v>1052</v>
      </c>
      <c r="M5482">
        <v>1010</v>
      </c>
      <c r="N5482">
        <v>1076</v>
      </c>
      <c r="O5482">
        <v>1067</v>
      </c>
      <c r="P5482">
        <v>1076</v>
      </c>
      <c r="Q5482">
        <v>984</v>
      </c>
      <c r="R5482">
        <v>939</v>
      </c>
      <c r="S5482">
        <v>1025</v>
      </c>
      <c r="T5482">
        <v>999</v>
      </c>
      <c r="U5482">
        <v>902</v>
      </c>
      <c r="V5482">
        <v>889</v>
      </c>
      <c r="W5482">
        <v>922</v>
      </c>
      <c r="X5482">
        <v>910</v>
      </c>
      <c r="Y5482">
        <v>954</v>
      </c>
      <c r="Z5482">
        <v>978</v>
      </c>
      <c r="AA5482">
        <v>1067</v>
      </c>
      <c r="AB5482">
        <v>908</v>
      </c>
    </row>
    <row r="5483" spans="1:44" x14ac:dyDescent="0.25">
      <c r="A5483" t="str">
        <f t="shared" si="85"/>
        <v>TirolLehrlinge4. Lehrjahr, weiblich</v>
      </c>
      <c r="B5483">
        <v>5482</v>
      </c>
      <c r="C5483">
        <v>700</v>
      </c>
      <c r="D5483" t="s">
        <v>256</v>
      </c>
      <c r="E5483" t="s">
        <v>46</v>
      </c>
      <c r="F5483" t="s">
        <v>72</v>
      </c>
      <c r="G5483">
        <v>84</v>
      </c>
      <c r="H5483">
        <v>76</v>
      </c>
      <c r="I5483">
        <v>87</v>
      </c>
      <c r="J5483">
        <v>91</v>
      </c>
      <c r="K5483">
        <v>77</v>
      </c>
      <c r="L5483">
        <v>84</v>
      </c>
      <c r="M5483">
        <v>98</v>
      </c>
      <c r="N5483">
        <v>120</v>
      </c>
      <c r="O5483">
        <v>137</v>
      </c>
      <c r="P5483">
        <v>107</v>
      </c>
      <c r="Q5483">
        <v>95</v>
      </c>
      <c r="R5483">
        <v>87</v>
      </c>
      <c r="S5483">
        <v>115</v>
      </c>
      <c r="T5483">
        <v>92</v>
      </c>
      <c r="U5483">
        <v>104</v>
      </c>
      <c r="V5483">
        <v>111</v>
      </c>
      <c r="W5483">
        <v>109</v>
      </c>
      <c r="X5483">
        <v>123</v>
      </c>
      <c r="Y5483">
        <v>117</v>
      </c>
      <c r="Z5483">
        <v>130</v>
      </c>
      <c r="AA5483">
        <v>134</v>
      </c>
      <c r="AB5483">
        <v>116</v>
      </c>
    </row>
    <row r="5484" spans="1:44" x14ac:dyDescent="0.25">
      <c r="A5484" t="str">
        <f t="shared" si="85"/>
        <v>TirolLehrlingeFrauen</v>
      </c>
      <c r="B5484">
        <v>5483</v>
      </c>
      <c r="C5484">
        <v>700</v>
      </c>
      <c r="D5484" t="s">
        <v>256</v>
      </c>
      <c r="E5484" t="s">
        <v>46</v>
      </c>
      <c r="F5484" t="s">
        <v>47</v>
      </c>
      <c r="G5484">
        <v>4338</v>
      </c>
      <c r="H5484">
        <v>4345</v>
      </c>
      <c r="I5484">
        <v>4423</v>
      </c>
      <c r="J5484">
        <v>4609</v>
      </c>
      <c r="K5484">
        <v>4749</v>
      </c>
      <c r="L5484">
        <v>5034</v>
      </c>
      <c r="M5484">
        <v>5009</v>
      </c>
      <c r="N5484">
        <v>4943</v>
      </c>
      <c r="O5484">
        <v>4682</v>
      </c>
      <c r="P5484">
        <v>4425</v>
      </c>
      <c r="Q5484">
        <v>4274</v>
      </c>
      <c r="R5484">
        <v>4090</v>
      </c>
      <c r="S5484">
        <v>3889</v>
      </c>
      <c r="T5484">
        <v>3705</v>
      </c>
      <c r="U5484">
        <v>3582</v>
      </c>
      <c r="V5484">
        <v>3545</v>
      </c>
      <c r="W5484">
        <v>3565</v>
      </c>
      <c r="X5484">
        <v>3516</v>
      </c>
      <c r="Y5484">
        <v>3395</v>
      </c>
      <c r="Z5484">
        <v>3354</v>
      </c>
      <c r="AA5484">
        <v>3236</v>
      </c>
      <c r="AB5484">
        <v>3248</v>
      </c>
    </row>
    <row r="5485" spans="1:44" x14ac:dyDescent="0.25">
      <c r="A5485" t="str">
        <f t="shared" si="85"/>
        <v>TirolLehrlingeInsgesamt</v>
      </c>
      <c r="B5485">
        <v>5484</v>
      </c>
      <c r="C5485">
        <v>700</v>
      </c>
      <c r="D5485" t="s">
        <v>256</v>
      </c>
      <c r="E5485" t="s">
        <v>46</v>
      </c>
      <c r="F5485" t="s">
        <v>48</v>
      </c>
      <c r="G5485">
        <v>12574</v>
      </c>
      <c r="H5485">
        <v>12654</v>
      </c>
      <c r="I5485">
        <v>12942</v>
      </c>
      <c r="J5485">
        <v>13286</v>
      </c>
      <c r="K5485">
        <v>13585</v>
      </c>
      <c r="L5485">
        <v>14039</v>
      </c>
      <c r="M5485">
        <v>13930</v>
      </c>
      <c r="N5485">
        <v>13854</v>
      </c>
      <c r="O5485">
        <v>13359</v>
      </c>
      <c r="P5485">
        <v>12937</v>
      </c>
      <c r="Q5485">
        <v>12525</v>
      </c>
      <c r="R5485">
        <v>12084</v>
      </c>
      <c r="S5485">
        <v>11490</v>
      </c>
      <c r="T5485">
        <v>10947</v>
      </c>
      <c r="U5485">
        <v>10708</v>
      </c>
      <c r="V5485">
        <v>10725</v>
      </c>
      <c r="W5485">
        <v>10871</v>
      </c>
      <c r="X5485">
        <v>10874</v>
      </c>
      <c r="Y5485">
        <v>10666</v>
      </c>
      <c r="Z5485">
        <v>10569</v>
      </c>
      <c r="AA5485">
        <v>10408</v>
      </c>
      <c r="AB5485">
        <v>10258</v>
      </c>
    </row>
    <row r="5486" spans="1:44" x14ac:dyDescent="0.25">
      <c r="A5486" t="str">
        <f t="shared" si="85"/>
        <v>TirolLehrlingeMänner</v>
      </c>
      <c r="B5486">
        <v>5485</v>
      </c>
      <c r="C5486">
        <v>700</v>
      </c>
      <c r="D5486" t="s">
        <v>256</v>
      </c>
      <c r="E5486" t="s">
        <v>46</v>
      </c>
      <c r="F5486" t="s">
        <v>49</v>
      </c>
      <c r="G5486">
        <v>8236</v>
      </c>
      <c r="H5486">
        <v>8309</v>
      </c>
      <c r="I5486">
        <v>8519</v>
      </c>
      <c r="J5486">
        <v>8677</v>
      </c>
      <c r="K5486">
        <v>8836</v>
      </c>
      <c r="L5486">
        <v>9005</v>
      </c>
      <c r="M5486">
        <v>8921</v>
      </c>
      <c r="N5486">
        <v>8911</v>
      </c>
      <c r="O5486">
        <v>8677</v>
      </c>
      <c r="P5486">
        <v>8512</v>
      </c>
      <c r="Q5486">
        <v>8251</v>
      </c>
      <c r="R5486">
        <v>7994</v>
      </c>
      <c r="S5486">
        <v>7601</v>
      </c>
      <c r="T5486">
        <v>7242</v>
      </c>
      <c r="U5486">
        <v>7126</v>
      </c>
      <c r="V5486">
        <v>7180</v>
      </c>
      <c r="W5486">
        <v>7306</v>
      </c>
      <c r="X5486">
        <v>7358</v>
      </c>
      <c r="Y5486">
        <v>7271</v>
      </c>
      <c r="Z5486">
        <v>7215</v>
      </c>
      <c r="AA5486">
        <v>7172</v>
      </c>
      <c r="AB5486">
        <v>7010</v>
      </c>
    </row>
    <row r="5487" spans="1:44" x14ac:dyDescent="0.25">
      <c r="A5487" t="str">
        <f t="shared" si="85"/>
        <v>TirolNeugründungenInsgesamt</v>
      </c>
      <c r="B5487">
        <v>5486</v>
      </c>
      <c r="C5487">
        <v>700</v>
      </c>
      <c r="D5487" t="s">
        <v>256</v>
      </c>
      <c r="E5487" t="s">
        <v>41</v>
      </c>
      <c r="F5487" t="s">
        <v>48</v>
      </c>
      <c r="G5487">
        <v>1985</v>
      </c>
      <c r="H5487">
        <v>2439.3490273470502</v>
      </c>
      <c r="I5487">
        <v>2211</v>
      </c>
      <c r="J5487">
        <v>2103</v>
      </c>
      <c r="K5487">
        <v>2136</v>
      </c>
      <c r="L5487">
        <v>2432</v>
      </c>
      <c r="M5487">
        <v>2573</v>
      </c>
      <c r="N5487">
        <v>2337</v>
      </c>
      <c r="O5487">
        <v>2548</v>
      </c>
      <c r="P5487">
        <v>2462</v>
      </c>
      <c r="Q5487">
        <v>2363</v>
      </c>
      <c r="R5487">
        <v>2442</v>
      </c>
      <c r="S5487">
        <v>2413</v>
      </c>
      <c r="T5487">
        <v>2601</v>
      </c>
      <c r="U5487">
        <v>2766</v>
      </c>
      <c r="V5487">
        <v>2897</v>
      </c>
      <c r="W5487">
        <v>2816</v>
      </c>
      <c r="X5487">
        <v>2880</v>
      </c>
      <c r="Y5487">
        <v>2947</v>
      </c>
      <c r="Z5487">
        <v>3336</v>
      </c>
      <c r="AA5487">
        <v>3162</v>
      </c>
      <c r="AB5487">
        <v>3342</v>
      </c>
    </row>
    <row r="5488" spans="1:44" x14ac:dyDescent="0.25">
      <c r="A5488" t="str">
        <f t="shared" si="85"/>
        <v>TirolPendler (Auspendler/-innen)Insgesamt</v>
      </c>
      <c r="B5488">
        <v>5487</v>
      </c>
      <c r="C5488">
        <v>700</v>
      </c>
      <c r="D5488" t="s">
        <v>256</v>
      </c>
      <c r="E5488" t="s">
        <v>459</v>
      </c>
      <c r="F5488" t="s">
        <v>48</v>
      </c>
      <c r="G5488">
        <v>192751</v>
      </c>
      <c r="H5488">
        <v>198286</v>
      </c>
      <c r="I5488">
        <v>200179</v>
      </c>
      <c r="J5488">
        <v>203397</v>
      </c>
      <c r="K5488">
        <v>204476</v>
      </c>
      <c r="L5488">
        <v>207088</v>
      </c>
      <c r="M5488">
        <v>209499</v>
      </c>
      <c r="N5488">
        <v>213995</v>
      </c>
      <c r="O5488">
        <v>219087</v>
      </c>
      <c r="P5488">
        <v>223416</v>
      </c>
      <c r="Q5488">
        <v>226677</v>
      </c>
      <c r="R5488">
        <v>225237</v>
      </c>
      <c r="S5488">
        <v>230896</v>
      </c>
    </row>
    <row r="5489" spans="1:47" x14ac:dyDescent="0.25">
      <c r="A5489" t="str">
        <f t="shared" si="85"/>
        <v>TirolPendler ins AuslandInsgesamt</v>
      </c>
      <c r="B5489">
        <v>5488</v>
      </c>
      <c r="C5489">
        <v>700</v>
      </c>
      <c r="D5489" t="s">
        <v>256</v>
      </c>
      <c r="E5489" t="s">
        <v>304</v>
      </c>
      <c r="F5489" t="s">
        <v>48</v>
      </c>
      <c r="G5489">
        <v>1976</v>
      </c>
      <c r="H5489">
        <v>2570</v>
      </c>
      <c r="I5489">
        <v>3337</v>
      </c>
      <c r="J5489">
        <v>2596</v>
      </c>
      <c r="K5489">
        <v>2605</v>
      </c>
      <c r="L5489">
        <v>2947</v>
      </c>
      <c r="M5489">
        <v>2780</v>
      </c>
      <c r="N5489">
        <v>3057</v>
      </c>
      <c r="O5489">
        <v>3146</v>
      </c>
      <c r="P5489">
        <v>3203</v>
      </c>
      <c r="Q5489">
        <v>3216</v>
      </c>
      <c r="R5489">
        <v>2967</v>
      </c>
      <c r="S5489">
        <v>3135</v>
      </c>
    </row>
    <row r="5490" spans="1:47" x14ac:dyDescent="0.25">
      <c r="A5490" t="str">
        <f t="shared" si="85"/>
        <v>TirolPendler zw. BundesländernInsgesamt</v>
      </c>
      <c r="B5490">
        <v>5489</v>
      </c>
      <c r="C5490">
        <v>700</v>
      </c>
      <c r="D5490" t="s">
        <v>256</v>
      </c>
      <c r="E5490" t="s">
        <v>433</v>
      </c>
      <c r="F5490" t="s">
        <v>48</v>
      </c>
      <c r="G5490">
        <v>16121</v>
      </c>
      <c r="H5490">
        <v>16062</v>
      </c>
      <c r="I5490">
        <v>15753</v>
      </c>
      <c r="J5490">
        <v>17453</v>
      </c>
      <c r="K5490">
        <v>16605</v>
      </c>
      <c r="L5490">
        <v>16293</v>
      </c>
      <c r="M5490">
        <v>15431</v>
      </c>
      <c r="N5490">
        <v>16060</v>
      </c>
      <c r="O5490">
        <v>16065</v>
      </c>
      <c r="P5490">
        <v>15969</v>
      </c>
      <c r="Q5490">
        <v>15611</v>
      </c>
      <c r="R5490">
        <v>15919</v>
      </c>
      <c r="S5490">
        <v>16518</v>
      </c>
    </row>
    <row r="5491" spans="1:47" x14ac:dyDescent="0.25">
      <c r="A5491" t="str">
        <f t="shared" si="85"/>
        <v>TirolPendler zw. Gemeinden eines Pol. BezirkesInsgesamt</v>
      </c>
      <c r="B5491">
        <v>5490</v>
      </c>
      <c r="C5491">
        <v>700</v>
      </c>
      <c r="D5491" t="s">
        <v>256</v>
      </c>
      <c r="E5491" t="s">
        <v>305</v>
      </c>
      <c r="F5491" t="s">
        <v>48</v>
      </c>
      <c r="G5491">
        <v>102634</v>
      </c>
      <c r="H5491">
        <v>94455</v>
      </c>
      <c r="I5491">
        <v>97810</v>
      </c>
      <c r="J5491">
        <v>98953</v>
      </c>
      <c r="K5491">
        <v>99702</v>
      </c>
      <c r="L5491">
        <v>102697</v>
      </c>
      <c r="M5491">
        <v>104372</v>
      </c>
      <c r="N5491">
        <v>106265</v>
      </c>
      <c r="O5491">
        <v>109320</v>
      </c>
      <c r="P5491">
        <v>111594</v>
      </c>
      <c r="Q5491">
        <v>113216</v>
      </c>
      <c r="R5491">
        <v>112185</v>
      </c>
      <c r="S5491">
        <v>115766</v>
      </c>
    </row>
    <row r="5492" spans="1:47" x14ac:dyDescent="0.25">
      <c r="A5492" t="str">
        <f t="shared" si="85"/>
        <v>TirolPendler zw. Pol. Bez. des BundeslandesInsgesamt</v>
      </c>
      <c r="B5492">
        <v>5491</v>
      </c>
      <c r="C5492">
        <v>700</v>
      </c>
      <c r="D5492" t="s">
        <v>256</v>
      </c>
      <c r="E5492" t="s">
        <v>306</v>
      </c>
      <c r="F5492" t="s">
        <v>48</v>
      </c>
      <c r="G5492">
        <v>72020</v>
      </c>
      <c r="H5492">
        <v>85199</v>
      </c>
      <c r="I5492">
        <v>83279</v>
      </c>
      <c r="J5492">
        <v>84395</v>
      </c>
      <c r="K5492">
        <v>85564</v>
      </c>
      <c r="L5492">
        <v>85151</v>
      </c>
      <c r="M5492">
        <v>86916</v>
      </c>
      <c r="N5492">
        <v>88613</v>
      </c>
      <c r="O5492">
        <v>90556</v>
      </c>
      <c r="P5492">
        <v>92650</v>
      </c>
      <c r="Q5492">
        <v>94634</v>
      </c>
      <c r="R5492">
        <v>94166</v>
      </c>
      <c r="S5492">
        <v>95477</v>
      </c>
    </row>
    <row r="5493" spans="1:47" x14ac:dyDescent="0.25">
      <c r="A5493" t="str">
        <f t="shared" si="85"/>
        <v>TirolPensionisteneinkommenBrutto_Schnitt</v>
      </c>
      <c r="B5493">
        <v>5492</v>
      </c>
      <c r="C5493">
        <v>700</v>
      </c>
      <c r="D5493" t="s">
        <v>256</v>
      </c>
      <c r="E5493" t="s">
        <v>44</v>
      </c>
      <c r="F5493" t="s">
        <v>54</v>
      </c>
      <c r="G5493">
        <v>16788.139146044901</v>
      </c>
      <c r="H5493">
        <v>17064.013883313499</v>
      </c>
      <c r="I5493">
        <v>17594.920292245701</v>
      </c>
      <c r="J5493">
        <v>18033.2724172905</v>
      </c>
      <c r="K5493">
        <v>18689.103077036001</v>
      </c>
      <c r="L5493">
        <v>19239.329071371802</v>
      </c>
      <c r="M5493">
        <v>19667.9947603785</v>
      </c>
      <c r="N5493">
        <v>19985.203635351299</v>
      </c>
      <c r="O5493">
        <v>20023.127426471499</v>
      </c>
      <c r="P5493">
        <v>20488.494384441201</v>
      </c>
      <c r="Q5493">
        <v>21036.6178846119</v>
      </c>
      <c r="R5493">
        <v>21524.532792546099</v>
      </c>
      <c r="S5493">
        <v>21899.1114133681</v>
      </c>
      <c r="T5493">
        <v>22208.810095782399</v>
      </c>
      <c r="U5493">
        <v>22785.000950483201</v>
      </c>
      <c r="V5493">
        <v>23421.723229795902</v>
      </c>
      <c r="W5493">
        <v>24772.388232883601</v>
      </c>
      <c r="X5493">
        <v>25495.894353045798</v>
      </c>
      <c r="Y5493">
        <v>26338.907444910899</v>
      </c>
    </row>
    <row r="5494" spans="1:47" x14ac:dyDescent="0.25">
      <c r="A5494" t="str">
        <f t="shared" si="85"/>
        <v>TirolPensionisteneinkommenBruttobezüge 1000 EUR</v>
      </c>
      <c r="B5494">
        <v>5493</v>
      </c>
      <c r="C5494">
        <v>700</v>
      </c>
      <c r="D5494" t="s">
        <v>256</v>
      </c>
      <c r="E5494" t="s">
        <v>44</v>
      </c>
      <c r="F5494" t="s">
        <v>55</v>
      </c>
      <c r="G5494">
        <v>2257081.3674900001</v>
      </c>
      <c r="H5494">
        <v>2334544.80339</v>
      </c>
      <c r="I5494">
        <v>2438339.24394</v>
      </c>
      <c r="J5494">
        <v>2538976.5567200002</v>
      </c>
      <c r="K5494">
        <v>2673962.11185</v>
      </c>
      <c r="L5494">
        <v>2808326.38589</v>
      </c>
      <c r="M5494">
        <v>2951575.9736899999</v>
      </c>
      <c r="N5494">
        <v>3050981.1573800002</v>
      </c>
      <c r="O5494">
        <v>3203820.5269999998</v>
      </c>
      <c r="P5494">
        <v>3337924.03963</v>
      </c>
      <c r="Q5494">
        <v>3461007.4842300001</v>
      </c>
      <c r="R5494">
        <v>3536825.1303400001</v>
      </c>
      <c r="S5494">
        <v>3607221.6320099998</v>
      </c>
      <c r="T5494">
        <v>3691326.32602</v>
      </c>
      <c r="U5494">
        <v>3836242.2550300001</v>
      </c>
      <c r="V5494">
        <v>4013054.6364699998</v>
      </c>
      <c r="W5494">
        <v>4237663.8206700003</v>
      </c>
      <c r="X5494">
        <v>4442787.0704899998</v>
      </c>
      <c r="Y5494">
        <v>4680739.9198500002</v>
      </c>
    </row>
    <row r="5495" spans="1:47" x14ac:dyDescent="0.25">
      <c r="A5495" t="str">
        <f t="shared" si="85"/>
        <v>TirolPensionisteneinkommenBruttobezüge Fälle</v>
      </c>
      <c r="B5495">
        <v>5494</v>
      </c>
      <c r="C5495">
        <v>700</v>
      </c>
      <c r="D5495" t="s">
        <v>256</v>
      </c>
      <c r="E5495" t="s">
        <v>44</v>
      </c>
      <c r="F5495" t="s">
        <v>56</v>
      </c>
      <c r="G5495">
        <v>134445</v>
      </c>
      <c r="H5495">
        <v>136811</v>
      </c>
      <c r="I5495">
        <v>138582</v>
      </c>
      <c r="J5495">
        <v>140794</v>
      </c>
      <c r="K5495">
        <v>143076</v>
      </c>
      <c r="L5495">
        <v>145968</v>
      </c>
      <c r="M5495">
        <v>150070</v>
      </c>
      <c r="N5495">
        <v>152662</v>
      </c>
      <c r="O5495">
        <v>160006</v>
      </c>
      <c r="P5495">
        <v>162917</v>
      </c>
      <c r="Q5495">
        <v>164523</v>
      </c>
      <c r="R5495">
        <v>164316</v>
      </c>
      <c r="S5495">
        <v>164720</v>
      </c>
      <c r="T5495">
        <v>166210</v>
      </c>
      <c r="U5495">
        <v>168367</v>
      </c>
      <c r="V5495">
        <v>171339</v>
      </c>
      <c r="W5495">
        <v>171064</v>
      </c>
      <c r="X5495">
        <v>174255</v>
      </c>
      <c r="Y5495">
        <v>177712</v>
      </c>
    </row>
    <row r="5496" spans="1:47" x14ac:dyDescent="0.25">
      <c r="A5496" t="str">
        <f t="shared" si="85"/>
        <v>TirolPensionisteneinkommenLohnsteuer 1000 EUR</v>
      </c>
      <c r="B5496">
        <v>5495</v>
      </c>
      <c r="C5496">
        <v>700</v>
      </c>
      <c r="D5496" t="s">
        <v>256</v>
      </c>
      <c r="E5496" t="s">
        <v>44</v>
      </c>
      <c r="F5496" t="s">
        <v>57</v>
      </c>
      <c r="G5496">
        <v>272812.08919999999</v>
      </c>
      <c r="H5496">
        <v>260500.17274000001</v>
      </c>
      <c r="I5496">
        <v>282035.15415999998</v>
      </c>
      <c r="J5496">
        <v>301708.04233000003</v>
      </c>
      <c r="K5496">
        <v>329444.73611</v>
      </c>
      <c r="L5496">
        <v>315539.98158999998</v>
      </c>
      <c r="M5496">
        <v>342220.61693999998</v>
      </c>
      <c r="N5496">
        <v>365071.15740000003</v>
      </c>
      <c r="O5496">
        <v>399020.53061000002</v>
      </c>
      <c r="P5496">
        <v>424790.79804999998</v>
      </c>
      <c r="Q5496">
        <v>454113.21302000002</v>
      </c>
      <c r="R5496">
        <v>478771.07497999998</v>
      </c>
      <c r="S5496">
        <v>408449.65558999998</v>
      </c>
      <c r="T5496">
        <v>425531.1593</v>
      </c>
      <c r="U5496">
        <v>455782.04758000001</v>
      </c>
      <c r="V5496">
        <v>490866.98470999999</v>
      </c>
      <c r="W5496">
        <v>491072.40175000002</v>
      </c>
      <c r="X5496">
        <v>529959.49745999998</v>
      </c>
      <c r="Y5496">
        <v>547228.88353999995</v>
      </c>
    </row>
    <row r="5497" spans="1:47" x14ac:dyDescent="0.25">
      <c r="A5497" t="str">
        <f t="shared" si="85"/>
        <v>TirolPensionisteneinkommenLohnsteuer Fälle</v>
      </c>
      <c r="B5497">
        <v>5496</v>
      </c>
      <c r="C5497">
        <v>700</v>
      </c>
      <c r="D5497" t="s">
        <v>256</v>
      </c>
      <c r="E5497" t="s">
        <v>44</v>
      </c>
      <c r="F5497" t="s">
        <v>58</v>
      </c>
      <c r="G5497">
        <v>71894</v>
      </c>
      <c r="H5497">
        <v>69255</v>
      </c>
      <c r="I5497">
        <v>72878</v>
      </c>
      <c r="J5497">
        <v>79427</v>
      </c>
      <c r="K5497">
        <v>81520</v>
      </c>
      <c r="L5497">
        <v>79854</v>
      </c>
      <c r="M5497">
        <v>83173</v>
      </c>
      <c r="N5497">
        <v>86322</v>
      </c>
      <c r="O5497">
        <v>90480</v>
      </c>
      <c r="P5497">
        <v>93430</v>
      </c>
      <c r="Q5497">
        <v>97079</v>
      </c>
      <c r="R5497">
        <v>98905</v>
      </c>
      <c r="S5497">
        <v>100645</v>
      </c>
      <c r="T5497">
        <v>102101</v>
      </c>
      <c r="U5497">
        <v>105740</v>
      </c>
      <c r="V5497">
        <v>111287</v>
      </c>
      <c r="W5497">
        <v>119950</v>
      </c>
      <c r="X5497">
        <v>124862</v>
      </c>
      <c r="Y5497">
        <v>130322</v>
      </c>
    </row>
    <row r="5498" spans="1:47" x14ac:dyDescent="0.25">
      <c r="A5498" t="str">
        <f t="shared" si="85"/>
        <v>TirolPensionisteneinkommenNetto_Schnitt</v>
      </c>
      <c r="B5498">
        <v>5497</v>
      </c>
      <c r="C5498">
        <v>700</v>
      </c>
      <c r="D5498" t="s">
        <v>256</v>
      </c>
      <c r="E5498" t="s">
        <v>44</v>
      </c>
      <c r="F5498" t="s">
        <v>59</v>
      </c>
      <c r="G5498">
        <v>13934.5622347428</v>
      </c>
      <c r="H5498">
        <v>14245.545676736499</v>
      </c>
      <c r="I5498">
        <v>14613.458461993599</v>
      </c>
      <c r="J5498">
        <v>14925.6158093385</v>
      </c>
      <c r="K5498">
        <v>15373.505664472001</v>
      </c>
      <c r="L5498">
        <v>16030.5628121232</v>
      </c>
      <c r="M5498">
        <v>16319.181367961601</v>
      </c>
      <c r="N5498">
        <v>16508.922715607001</v>
      </c>
      <c r="O5498">
        <v>16445.6212284539</v>
      </c>
      <c r="P5498">
        <v>16773.681044581001</v>
      </c>
      <c r="Q5498">
        <v>17145.193848215698</v>
      </c>
      <c r="R5498">
        <v>17454.739354840702</v>
      </c>
      <c r="S5498">
        <v>18243.129227719801</v>
      </c>
      <c r="T5498">
        <v>18459.945388424301</v>
      </c>
      <c r="U5498">
        <v>18864.975756947599</v>
      </c>
      <c r="V5498">
        <v>19313.049039506499</v>
      </c>
      <c r="W5498">
        <v>20593.106306060901</v>
      </c>
      <c r="X5498">
        <v>21114.526205962498</v>
      </c>
      <c r="Y5498">
        <v>21879.901842587999</v>
      </c>
    </row>
    <row r="5499" spans="1:47" x14ac:dyDescent="0.25">
      <c r="A5499" t="str">
        <f t="shared" si="85"/>
        <v>TirolPensionisteneinkommenNettobezüge 1000 EUR</v>
      </c>
      <c r="B5499">
        <v>5498</v>
      </c>
      <c r="C5499">
        <v>700</v>
      </c>
      <c r="D5499" t="s">
        <v>256</v>
      </c>
      <c r="E5499" t="s">
        <v>44</v>
      </c>
      <c r="F5499" t="s">
        <v>60</v>
      </c>
      <c r="G5499">
        <v>1873432.2196500001</v>
      </c>
      <c r="H5499">
        <v>1948947.3495799999</v>
      </c>
      <c r="I5499">
        <v>2025162.30058</v>
      </c>
      <c r="J5499">
        <v>2101437.1522599999</v>
      </c>
      <c r="K5499">
        <v>2199579.6964500002</v>
      </c>
      <c r="L5499">
        <v>2339949.1925599999</v>
      </c>
      <c r="M5499">
        <v>2449019.54789</v>
      </c>
      <c r="N5499">
        <v>2520285.15961</v>
      </c>
      <c r="O5499">
        <v>2631398.0702800001</v>
      </c>
      <c r="P5499">
        <v>2732717.7947399998</v>
      </c>
      <c r="Q5499">
        <v>2820778.72749</v>
      </c>
      <c r="R5499">
        <v>2868092.9518300002</v>
      </c>
      <c r="S5499">
        <v>3005008.24639</v>
      </c>
      <c r="T5499">
        <v>3068227.5230100001</v>
      </c>
      <c r="U5499">
        <v>3176239.3732699999</v>
      </c>
      <c r="V5499">
        <v>3309078.5093800002</v>
      </c>
      <c r="W5499">
        <v>3522739.1371399998</v>
      </c>
      <c r="X5499">
        <v>3679311.7640200001</v>
      </c>
      <c r="Y5499">
        <v>3888321.11625</v>
      </c>
    </row>
    <row r="5500" spans="1:47" x14ac:dyDescent="0.25">
      <c r="A5500" t="str">
        <f t="shared" si="85"/>
        <v>TirolPensionisteneinkommenSV-Beiträge 1000 EUR</v>
      </c>
      <c r="B5500">
        <v>5499</v>
      </c>
      <c r="C5500">
        <v>700</v>
      </c>
      <c r="D5500" t="s">
        <v>256</v>
      </c>
      <c r="E5500" t="s">
        <v>44</v>
      </c>
      <c r="F5500" t="s">
        <v>61</v>
      </c>
      <c r="G5500">
        <v>110837.05864</v>
      </c>
      <c r="H5500">
        <v>125097.28107</v>
      </c>
      <c r="I5500">
        <v>131141.7892</v>
      </c>
      <c r="J5500">
        <v>135831.36212999999</v>
      </c>
      <c r="K5500">
        <v>144937.67929</v>
      </c>
      <c r="L5500">
        <v>152837.21174</v>
      </c>
      <c r="M5500">
        <v>160335.80885999999</v>
      </c>
      <c r="N5500">
        <v>165624.84036999999</v>
      </c>
      <c r="O5500">
        <v>173401.92611</v>
      </c>
      <c r="P5500">
        <v>180415.44683999999</v>
      </c>
      <c r="Q5500">
        <v>186115.54371999999</v>
      </c>
      <c r="R5500">
        <v>189961.10352999999</v>
      </c>
      <c r="S5500">
        <v>193763.73003000001</v>
      </c>
      <c r="T5500">
        <v>197567.64371</v>
      </c>
      <c r="U5500">
        <v>204220.83418000001</v>
      </c>
      <c r="V5500">
        <v>213109.14238</v>
      </c>
      <c r="W5500">
        <v>223852.28177999999</v>
      </c>
      <c r="X5500">
        <v>233515.80901</v>
      </c>
      <c r="Y5500">
        <v>245189.92006</v>
      </c>
    </row>
    <row r="5501" spans="1:47" x14ac:dyDescent="0.25">
      <c r="A5501" t="str">
        <f t="shared" si="85"/>
        <v>TirolPensionisteneinkommenSV-Beiträge Fälle</v>
      </c>
      <c r="B5501">
        <v>5500</v>
      </c>
      <c r="C5501">
        <v>700</v>
      </c>
      <c r="D5501" t="s">
        <v>256</v>
      </c>
      <c r="E5501" t="s">
        <v>44</v>
      </c>
      <c r="F5501" t="s">
        <v>62</v>
      </c>
      <c r="G5501">
        <v>130439</v>
      </c>
      <c r="H5501">
        <v>132715</v>
      </c>
      <c r="I5501">
        <v>134533</v>
      </c>
      <c r="J5501">
        <v>136764</v>
      </c>
      <c r="K5501">
        <v>139100</v>
      </c>
      <c r="L5501">
        <v>141930</v>
      </c>
      <c r="M5501">
        <v>145640</v>
      </c>
      <c r="N5501">
        <v>148188</v>
      </c>
      <c r="O5501">
        <v>150569</v>
      </c>
      <c r="P5501">
        <v>153020</v>
      </c>
      <c r="Q5501">
        <v>154535</v>
      </c>
      <c r="R5501">
        <v>154303</v>
      </c>
      <c r="S5501">
        <v>154759</v>
      </c>
      <c r="T5501">
        <v>156196</v>
      </c>
      <c r="U5501">
        <v>158297</v>
      </c>
      <c r="V5501">
        <v>161186</v>
      </c>
      <c r="W5501">
        <v>164080</v>
      </c>
      <c r="X5501">
        <v>167424</v>
      </c>
      <c r="Y5501">
        <v>171010</v>
      </c>
    </row>
    <row r="5502" spans="1:47" x14ac:dyDescent="0.25">
      <c r="A5502" t="str">
        <f t="shared" si="85"/>
        <v>TirolUnselbstständig BeschäftigteFrauen</v>
      </c>
      <c r="B5502">
        <v>5501</v>
      </c>
      <c r="C5502">
        <v>700</v>
      </c>
      <c r="D5502" t="s">
        <v>256</v>
      </c>
      <c r="E5502" t="s">
        <v>38</v>
      </c>
      <c r="F5502" t="s">
        <v>47</v>
      </c>
      <c r="G5502">
        <v>130821</v>
      </c>
      <c r="H5502">
        <v>128903</v>
      </c>
      <c r="I5502">
        <v>133845</v>
      </c>
      <c r="J5502">
        <v>131632</v>
      </c>
      <c r="K5502">
        <v>136214</v>
      </c>
      <c r="L5502">
        <v>134588</v>
      </c>
      <c r="M5502">
        <v>138156</v>
      </c>
      <c r="N5502">
        <v>137084</v>
      </c>
      <c r="O5502">
        <v>137445</v>
      </c>
      <c r="P5502">
        <v>136598</v>
      </c>
      <c r="Q5502">
        <v>139097</v>
      </c>
      <c r="R5502">
        <v>136935</v>
      </c>
      <c r="S5502">
        <v>139123</v>
      </c>
      <c r="T5502">
        <v>138327</v>
      </c>
      <c r="U5502">
        <v>142771</v>
      </c>
      <c r="V5502">
        <v>141399</v>
      </c>
      <c r="W5502">
        <v>144961</v>
      </c>
      <c r="X5502">
        <v>144040</v>
      </c>
      <c r="Y5502">
        <v>147423</v>
      </c>
      <c r="Z5502">
        <v>146254</v>
      </c>
      <c r="AA5502">
        <v>150152</v>
      </c>
      <c r="AB5502">
        <v>147942</v>
      </c>
      <c r="AC5502">
        <v>151328</v>
      </c>
      <c r="AD5502">
        <v>150147</v>
      </c>
      <c r="AE5502">
        <v>153965</v>
      </c>
      <c r="AF5502">
        <v>152419</v>
      </c>
      <c r="AG5502">
        <v>157661</v>
      </c>
      <c r="AH5502">
        <v>156546</v>
      </c>
      <c r="AI5502">
        <v>161503</v>
      </c>
      <c r="AJ5502">
        <v>160662</v>
      </c>
      <c r="AK5502">
        <v>164207</v>
      </c>
      <c r="AL5502">
        <v>163095</v>
      </c>
      <c r="AM5502">
        <v>165513</v>
      </c>
      <c r="AN5502">
        <v>158248</v>
      </c>
      <c r="AO5502">
        <v>145784</v>
      </c>
      <c r="AP5502">
        <v>162517</v>
      </c>
      <c r="AQ5502">
        <v>164152</v>
      </c>
      <c r="AR5502">
        <v>166470</v>
      </c>
      <c r="AS5502">
        <v>168611</v>
      </c>
      <c r="AT5502">
        <v>169133</v>
      </c>
      <c r="AU5502">
        <v>171262</v>
      </c>
    </row>
    <row r="5503" spans="1:47" x14ac:dyDescent="0.25">
      <c r="A5503" t="str">
        <f t="shared" si="85"/>
        <v>TirolUnselbstständig BeschäftigteInsgesamt</v>
      </c>
      <c r="B5503">
        <v>5502</v>
      </c>
      <c r="C5503">
        <v>700</v>
      </c>
      <c r="D5503" t="s">
        <v>256</v>
      </c>
      <c r="E5503" t="s">
        <v>38</v>
      </c>
      <c r="F5503" t="s">
        <v>48</v>
      </c>
      <c r="G5503">
        <v>281190</v>
      </c>
      <c r="H5503">
        <v>286262</v>
      </c>
      <c r="I5503">
        <v>285919</v>
      </c>
      <c r="J5503">
        <v>290616</v>
      </c>
      <c r="K5503">
        <v>290379</v>
      </c>
      <c r="L5503">
        <v>296521</v>
      </c>
      <c r="M5503">
        <v>295460</v>
      </c>
      <c r="N5503">
        <v>301764</v>
      </c>
      <c r="O5503">
        <v>291551</v>
      </c>
      <c r="P5503">
        <v>295957</v>
      </c>
      <c r="Q5503">
        <v>291299</v>
      </c>
      <c r="R5503">
        <v>293483</v>
      </c>
      <c r="S5503">
        <v>290360</v>
      </c>
      <c r="T5503">
        <v>296165</v>
      </c>
      <c r="U5503">
        <v>297710</v>
      </c>
      <c r="V5503">
        <v>301741</v>
      </c>
      <c r="W5503">
        <v>301622</v>
      </c>
      <c r="X5503">
        <v>306780</v>
      </c>
      <c r="Y5503">
        <v>305655</v>
      </c>
      <c r="Z5503">
        <v>311307</v>
      </c>
      <c r="AA5503">
        <v>310417</v>
      </c>
      <c r="AB5503">
        <v>314064</v>
      </c>
      <c r="AC5503">
        <v>312305</v>
      </c>
      <c r="AD5503">
        <v>318361</v>
      </c>
      <c r="AE5503">
        <v>317899</v>
      </c>
      <c r="AF5503">
        <v>323417</v>
      </c>
      <c r="AG5503">
        <v>325452</v>
      </c>
      <c r="AH5503">
        <v>331601</v>
      </c>
      <c r="AI5503">
        <v>333812</v>
      </c>
      <c r="AJ5503">
        <v>340053</v>
      </c>
      <c r="AK5503">
        <v>339551</v>
      </c>
      <c r="AL5503">
        <v>344924</v>
      </c>
      <c r="AM5503">
        <v>343462</v>
      </c>
      <c r="AN5503">
        <v>335432</v>
      </c>
      <c r="AO5503">
        <v>304699</v>
      </c>
      <c r="AP5503">
        <v>343235</v>
      </c>
      <c r="AQ5503">
        <v>340220</v>
      </c>
      <c r="AR5503">
        <v>349611</v>
      </c>
      <c r="AS5503">
        <v>347891</v>
      </c>
      <c r="AT5503">
        <v>354138</v>
      </c>
      <c r="AU5503">
        <v>351602</v>
      </c>
    </row>
    <row r="5504" spans="1:47" x14ac:dyDescent="0.25">
      <c r="A5504" t="str">
        <f t="shared" si="85"/>
        <v>TirolUnselbstständig BeschäftigteMänner</v>
      </c>
      <c r="B5504">
        <v>5503</v>
      </c>
      <c r="C5504">
        <v>700</v>
      </c>
      <c r="D5504" t="s">
        <v>256</v>
      </c>
      <c r="E5504" t="s">
        <v>38</v>
      </c>
      <c r="F5504" t="s">
        <v>49</v>
      </c>
      <c r="G5504">
        <v>150369</v>
      </c>
      <c r="H5504">
        <v>157359</v>
      </c>
      <c r="I5504">
        <v>152074</v>
      </c>
      <c r="J5504">
        <v>158984</v>
      </c>
      <c r="K5504">
        <v>154165</v>
      </c>
      <c r="L5504">
        <v>161933</v>
      </c>
      <c r="M5504">
        <v>157304</v>
      </c>
      <c r="N5504">
        <v>164680</v>
      </c>
      <c r="O5504">
        <v>154106</v>
      </c>
      <c r="P5504">
        <v>159359</v>
      </c>
      <c r="Q5504">
        <v>152202</v>
      </c>
      <c r="R5504">
        <v>156548</v>
      </c>
      <c r="S5504">
        <v>151237</v>
      </c>
      <c r="T5504">
        <v>157838</v>
      </c>
      <c r="U5504">
        <v>154939</v>
      </c>
      <c r="V5504">
        <v>160342</v>
      </c>
      <c r="W5504">
        <v>156661</v>
      </c>
      <c r="X5504">
        <v>162740</v>
      </c>
      <c r="Y5504">
        <v>158232</v>
      </c>
      <c r="Z5504">
        <v>165053</v>
      </c>
      <c r="AA5504">
        <v>160265</v>
      </c>
      <c r="AB5504">
        <v>166122</v>
      </c>
      <c r="AC5504">
        <v>160977</v>
      </c>
      <c r="AD5504">
        <v>168214</v>
      </c>
      <c r="AE5504">
        <v>163934</v>
      </c>
      <c r="AF5504">
        <v>170998</v>
      </c>
      <c r="AG5504">
        <v>167791</v>
      </c>
      <c r="AH5504">
        <v>175055</v>
      </c>
      <c r="AI5504">
        <v>172309</v>
      </c>
      <c r="AJ5504">
        <v>179391</v>
      </c>
      <c r="AK5504">
        <v>175344</v>
      </c>
      <c r="AL5504">
        <v>181829</v>
      </c>
      <c r="AM5504">
        <v>177949</v>
      </c>
      <c r="AN5504">
        <v>177184</v>
      </c>
      <c r="AO5504">
        <v>158915</v>
      </c>
      <c r="AP5504">
        <v>180718</v>
      </c>
      <c r="AQ5504">
        <v>176068</v>
      </c>
      <c r="AR5504">
        <v>183141</v>
      </c>
      <c r="AS5504">
        <v>179280</v>
      </c>
      <c r="AT5504">
        <v>185005</v>
      </c>
      <c r="AU5504">
        <v>180340</v>
      </c>
    </row>
    <row r="5505" spans="1:47" x14ac:dyDescent="0.25">
      <c r="A5505" t="str">
        <f t="shared" si="85"/>
        <v>TirolUnselbstständig Beschäftigte GW mgfInsgesamt</v>
      </c>
      <c r="B5505">
        <v>5504</v>
      </c>
      <c r="C5505">
        <v>700</v>
      </c>
      <c r="D5505" t="s">
        <v>256</v>
      </c>
      <c r="E5505" t="s">
        <v>450</v>
      </c>
      <c r="F5505" t="s">
        <v>48</v>
      </c>
      <c r="G5505">
        <v>251451.97853361999</v>
      </c>
      <c r="H5505">
        <v>255715.37580693499</v>
      </c>
      <c r="I5505">
        <v>258155.08180931999</v>
      </c>
      <c r="J5505">
        <v>261693.292232526</v>
      </c>
      <c r="K5505">
        <v>262233.69020621298</v>
      </c>
      <c r="L5505">
        <v>264579.74787072098</v>
      </c>
      <c r="M5505">
        <v>251339.933905641</v>
      </c>
      <c r="N5505">
        <v>216652.64277194499</v>
      </c>
      <c r="O5505">
        <v>256899.13659926399</v>
      </c>
      <c r="P5505">
        <v>254621.51266640201</v>
      </c>
      <c r="Q5505">
        <v>262209.99071556202</v>
      </c>
      <c r="R5505">
        <v>264183.019273579</v>
      </c>
      <c r="S5505">
        <v>265922.49586594402</v>
      </c>
      <c r="T5505">
        <v>268949.20139531902</v>
      </c>
    </row>
    <row r="5506" spans="1:47" x14ac:dyDescent="0.25">
      <c r="A5506" t="str">
        <f t="shared" si="85"/>
        <v>TirolUnselbstständig Beschäftigte GW ogfInsgesamt</v>
      </c>
      <c r="B5506">
        <v>5505</v>
      </c>
      <c r="C5506">
        <v>700</v>
      </c>
      <c r="D5506" t="s">
        <v>256</v>
      </c>
      <c r="E5506" t="s">
        <v>449</v>
      </c>
      <c r="F5506" t="s">
        <v>48</v>
      </c>
      <c r="G5506">
        <v>231627.58688721701</v>
      </c>
      <c r="H5506">
        <v>233950.25268617101</v>
      </c>
      <c r="I5506">
        <v>238279.51039032801</v>
      </c>
      <c r="J5506">
        <v>240073.124870325</v>
      </c>
      <c r="K5506">
        <v>242625.49671889501</v>
      </c>
      <c r="L5506">
        <v>243064.34225216199</v>
      </c>
      <c r="M5506">
        <v>233109.63249878201</v>
      </c>
      <c r="N5506">
        <v>200531.95047129199</v>
      </c>
      <c r="O5506">
        <v>238205.68807993</v>
      </c>
      <c r="P5506">
        <v>235231.63416850401</v>
      </c>
      <c r="Q5506">
        <v>243201.59140826299</v>
      </c>
      <c r="R5506">
        <v>243552.61291610901</v>
      </c>
      <c r="S5506">
        <v>246459.94546831801</v>
      </c>
      <c r="T5506">
        <v>247463.80205566701</v>
      </c>
    </row>
    <row r="5507" spans="1:47" x14ac:dyDescent="0.25">
      <c r="A5507" t="str">
        <f t="shared" ref="A5507:A5570" si="86">D5507&amp;E5507&amp;F5507</f>
        <v>TirolUnternehmenInsgesamt</v>
      </c>
      <c r="B5507">
        <v>5506</v>
      </c>
      <c r="C5507">
        <v>700</v>
      </c>
      <c r="D5507" t="s">
        <v>256</v>
      </c>
      <c r="E5507" t="s">
        <v>475</v>
      </c>
      <c r="F5507" t="s">
        <v>48</v>
      </c>
      <c r="G5507">
        <v>61125</v>
      </c>
      <c r="H5507">
        <v>62048</v>
      </c>
      <c r="I5507">
        <v>63915</v>
      </c>
    </row>
    <row r="5508" spans="1:47" x14ac:dyDescent="0.25">
      <c r="A5508" t="str">
        <f t="shared" si="86"/>
        <v>TirolWohnbevölkerungInsgesamt</v>
      </c>
      <c r="B5508">
        <v>5507</v>
      </c>
      <c r="C5508">
        <v>700</v>
      </c>
      <c r="D5508" t="s">
        <v>256</v>
      </c>
      <c r="E5508" t="s">
        <v>42</v>
      </c>
      <c r="F5508" t="s">
        <v>48</v>
      </c>
      <c r="G5508">
        <v>675701</v>
      </c>
      <c r="H5508">
        <v>679457</v>
      </c>
      <c r="I5508">
        <v>683639</v>
      </c>
      <c r="J5508">
        <v>688954</v>
      </c>
      <c r="K5508">
        <v>694253</v>
      </c>
      <c r="L5508">
        <v>697253</v>
      </c>
      <c r="M5508">
        <v>699588</v>
      </c>
      <c r="N5508">
        <v>702502</v>
      </c>
      <c r="O5508">
        <v>704662</v>
      </c>
      <c r="P5508">
        <v>707517</v>
      </c>
      <c r="Q5508">
        <v>711581</v>
      </c>
      <c r="R5508">
        <v>715888</v>
      </c>
      <c r="S5508">
        <v>722038</v>
      </c>
      <c r="T5508">
        <v>728826</v>
      </c>
      <c r="U5508">
        <v>739139</v>
      </c>
      <c r="V5508">
        <v>746153</v>
      </c>
      <c r="W5508">
        <v>751140</v>
      </c>
      <c r="X5508">
        <v>754705</v>
      </c>
      <c r="Y5508">
        <v>757634</v>
      </c>
      <c r="Z5508">
        <v>760105</v>
      </c>
      <c r="AA5508">
        <v>764102</v>
      </c>
      <c r="AB5508">
        <v>771304</v>
      </c>
    </row>
    <row r="5509" spans="1:47" x14ac:dyDescent="0.25">
      <c r="A5509" t="str">
        <f t="shared" si="86"/>
        <v>Innsbruck-StadtArbeitnehmereinkommenBrutto_Schnitt</v>
      </c>
      <c r="B5509">
        <v>5508</v>
      </c>
      <c r="C5509">
        <v>701</v>
      </c>
      <c r="D5509" t="s">
        <v>257</v>
      </c>
      <c r="E5509" t="s">
        <v>43</v>
      </c>
      <c r="F5509" t="s">
        <v>54</v>
      </c>
      <c r="G5509">
        <v>23600.8269468055</v>
      </c>
      <c r="H5509">
        <v>23986.786147724699</v>
      </c>
      <c r="I5509">
        <v>24647.8836600055</v>
      </c>
      <c r="J5509">
        <v>25426.638771190999</v>
      </c>
      <c r="K5509">
        <v>25865.447602488599</v>
      </c>
      <c r="L5509">
        <v>26221.102318597201</v>
      </c>
      <c r="M5509">
        <v>25902.652040812802</v>
      </c>
      <c r="N5509">
        <v>26137.421365419399</v>
      </c>
      <c r="O5509">
        <v>26542.951485762402</v>
      </c>
      <c r="P5509">
        <v>26662.9660091802</v>
      </c>
      <c r="Q5509">
        <v>26894.538604222002</v>
      </c>
      <c r="R5509">
        <v>27180.192898758101</v>
      </c>
      <c r="S5509">
        <v>27570.530866181402</v>
      </c>
      <c r="T5509">
        <v>28233.3296756046</v>
      </c>
      <c r="U5509">
        <v>29222.191432191401</v>
      </c>
      <c r="V5509">
        <v>30199.9098374352</v>
      </c>
      <c r="W5509">
        <v>31416.3428505339</v>
      </c>
      <c r="X5509">
        <v>32217.318312359301</v>
      </c>
      <c r="Y5509">
        <v>33226.996128410297</v>
      </c>
    </row>
    <row r="5510" spans="1:47" x14ac:dyDescent="0.25">
      <c r="A5510" t="str">
        <f t="shared" si="86"/>
        <v>Innsbruck-StadtArbeitnehmereinkommenBruttobezüge 1000 EUR</v>
      </c>
      <c r="B5510">
        <v>5509</v>
      </c>
      <c r="C5510">
        <v>701</v>
      </c>
      <c r="D5510" t="s">
        <v>257</v>
      </c>
      <c r="E5510" t="s">
        <v>43</v>
      </c>
      <c r="F5510" t="s">
        <v>55</v>
      </c>
      <c r="G5510">
        <v>1257806.07213</v>
      </c>
      <c r="H5510">
        <v>1284060.6360599999</v>
      </c>
      <c r="I5510">
        <v>1338256.84332</v>
      </c>
      <c r="J5510">
        <v>1412856.60996</v>
      </c>
      <c r="K5510">
        <v>1467553.7660699999</v>
      </c>
      <c r="L5510">
        <v>1483406.4214699999</v>
      </c>
      <c r="M5510">
        <v>1509243.9238100001</v>
      </c>
      <c r="N5510">
        <v>1559149.4592899999</v>
      </c>
      <c r="O5510">
        <v>1639637.7421299999</v>
      </c>
      <c r="P5510">
        <v>1672941.13928</v>
      </c>
      <c r="Q5510">
        <v>1719905.7437400001</v>
      </c>
      <c r="R5510">
        <v>1785847.3942199999</v>
      </c>
      <c r="S5510">
        <v>1859825.30064</v>
      </c>
      <c r="T5510">
        <v>1932147.9163500001</v>
      </c>
      <c r="U5510">
        <v>2041199.29373</v>
      </c>
      <c r="V5510">
        <v>2132657.2329000002</v>
      </c>
      <c r="W5510">
        <v>2139107.3683500001</v>
      </c>
      <c r="X5510">
        <v>2232402.4205</v>
      </c>
      <c r="Y5510">
        <v>2395566.7398700002</v>
      </c>
    </row>
    <row r="5511" spans="1:47" x14ac:dyDescent="0.25">
      <c r="A5511" t="str">
        <f t="shared" si="86"/>
        <v>Innsbruck-StadtArbeitnehmereinkommenBruttobezüge Fälle</v>
      </c>
      <c r="B5511">
        <v>5510</v>
      </c>
      <c r="C5511">
        <v>701</v>
      </c>
      <c r="D5511" t="s">
        <v>257</v>
      </c>
      <c r="E5511" t="s">
        <v>43</v>
      </c>
      <c r="F5511" t="s">
        <v>56</v>
      </c>
      <c r="G5511">
        <v>53295</v>
      </c>
      <c r="H5511">
        <v>53532</v>
      </c>
      <c r="I5511">
        <v>54295</v>
      </c>
      <c r="J5511">
        <v>55566</v>
      </c>
      <c r="K5511">
        <v>56738</v>
      </c>
      <c r="L5511">
        <v>56573</v>
      </c>
      <c r="M5511">
        <v>58266</v>
      </c>
      <c r="N5511">
        <v>59652</v>
      </c>
      <c r="O5511">
        <v>61773</v>
      </c>
      <c r="P5511">
        <v>62744</v>
      </c>
      <c r="Q5511">
        <v>63950</v>
      </c>
      <c r="R5511">
        <v>65704</v>
      </c>
      <c r="S5511">
        <v>67457</v>
      </c>
      <c r="T5511">
        <v>68435</v>
      </c>
      <c r="U5511">
        <v>69851</v>
      </c>
      <c r="V5511">
        <v>70618</v>
      </c>
      <c r="W5511">
        <v>68089</v>
      </c>
      <c r="X5511">
        <v>69292</v>
      </c>
      <c r="Y5511">
        <v>72097</v>
      </c>
    </row>
    <row r="5512" spans="1:47" x14ac:dyDescent="0.25">
      <c r="A5512" t="str">
        <f t="shared" si="86"/>
        <v>Innsbruck-StadtArbeitnehmereinkommenLohnsteuer 1000 EUR</v>
      </c>
      <c r="B5512">
        <v>5511</v>
      </c>
      <c r="C5512">
        <v>701</v>
      </c>
      <c r="D5512" t="s">
        <v>257</v>
      </c>
      <c r="E5512" t="s">
        <v>43</v>
      </c>
      <c r="F5512" t="s">
        <v>57</v>
      </c>
      <c r="G5512">
        <v>191733.70094000001</v>
      </c>
      <c r="H5512">
        <v>189462.48285999999</v>
      </c>
      <c r="I5512">
        <v>202007.70418</v>
      </c>
      <c r="J5512">
        <v>219763.76331000001</v>
      </c>
      <c r="K5512">
        <v>232646.41677000001</v>
      </c>
      <c r="L5512">
        <v>216833.30196000001</v>
      </c>
      <c r="M5512">
        <v>222522.28309000001</v>
      </c>
      <c r="N5512">
        <v>233825.17767999999</v>
      </c>
      <c r="O5512">
        <v>250787.96544999999</v>
      </c>
      <c r="P5512">
        <v>257492.54044000001</v>
      </c>
      <c r="Q5512">
        <v>269367.35284000001</v>
      </c>
      <c r="R5512">
        <v>286021.58071000001</v>
      </c>
      <c r="S5512">
        <v>256036.26788999999</v>
      </c>
      <c r="T5512">
        <v>266454.64020999998</v>
      </c>
      <c r="U5512">
        <v>288872.94287999999</v>
      </c>
      <c r="V5512">
        <v>298727.92190000002</v>
      </c>
      <c r="W5512">
        <v>291210.70253000001</v>
      </c>
      <c r="X5512">
        <v>309329.83393999998</v>
      </c>
      <c r="Y5512">
        <v>326161.88746</v>
      </c>
    </row>
    <row r="5513" spans="1:47" x14ac:dyDescent="0.25">
      <c r="A5513" t="str">
        <f t="shared" si="86"/>
        <v>Innsbruck-StadtArbeitnehmereinkommenLohnsteuer Fälle</v>
      </c>
      <c r="B5513">
        <v>5512</v>
      </c>
      <c r="C5513">
        <v>701</v>
      </c>
      <c r="D5513" t="s">
        <v>257</v>
      </c>
      <c r="E5513" t="s">
        <v>43</v>
      </c>
      <c r="F5513" t="s">
        <v>58</v>
      </c>
      <c r="G5513">
        <v>42200</v>
      </c>
      <c r="H5513">
        <v>41333</v>
      </c>
      <c r="I5513">
        <v>42330</v>
      </c>
      <c r="J5513">
        <v>43610</v>
      </c>
      <c r="K5513">
        <v>45186</v>
      </c>
      <c r="L5513">
        <v>43772</v>
      </c>
      <c r="M5513">
        <v>44867</v>
      </c>
      <c r="N5513">
        <v>46453</v>
      </c>
      <c r="O5513">
        <v>48471</v>
      </c>
      <c r="P5513">
        <v>49395</v>
      </c>
      <c r="Q5513">
        <v>50318</v>
      </c>
      <c r="R5513">
        <v>51872</v>
      </c>
      <c r="S5513">
        <v>53103</v>
      </c>
      <c r="T5513">
        <v>54419</v>
      </c>
      <c r="U5513">
        <v>56356</v>
      </c>
      <c r="V5513">
        <v>57958</v>
      </c>
      <c r="W5513">
        <v>56401</v>
      </c>
      <c r="X5513">
        <v>57535</v>
      </c>
      <c r="Y5513">
        <v>60244</v>
      </c>
    </row>
    <row r="5514" spans="1:47" x14ac:dyDescent="0.25">
      <c r="A5514" t="str">
        <f t="shared" si="86"/>
        <v>Innsbruck-StadtArbeitnehmereinkommenNetto_Schnitt</v>
      </c>
      <c r="B5514">
        <v>5513</v>
      </c>
      <c r="C5514">
        <v>701</v>
      </c>
      <c r="D5514" t="s">
        <v>257</v>
      </c>
      <c r="E5514" t="s">
        <v>43</v>
      </c>
      <c r="F5514" t="s">
        <v>59</v>
      </c>
      <c r="G5514">
        <v>16266.4346895581</v>
      </c>
      <c r="H5514">
        <v>16645.094635358299</v>
      </c>
      <c r="I5514">
        <v>17032.1123665163</v>
      </c>
      <c r="J5514">
        <v>17492.252255695901</v>
      </c>
      <c r="K5514">
        <v>17741.724438295299</v>
      </c>
      <c r="L5514">
        <v>18337.243619924699</v>
      </c>
      <c r="M5514">
        <v>18077.4617047678</v>
      </c>
      <c r="N5514">
        <v>18177.210640380901</v>
      </c>
      <c r="O5514">
        <v>18387.515116474799</v>
      </c>
      <c r="P5514">
        <v>18398.717145065701</v>
      </c>
      <c r="Q5514">
        <v>18478.8503554339</v>
      </c>
      <c r="R5514">
        <v>18583.2085049616</v>
      </c>
      <c r="S5514">
        <v>19439.971856590098</v>
      </c>
      <c r="T5514">
        <v>19891.403888653502</v>
      </c>
      <c r="U5514">
        <v>20503.2356458748</v>
      </c>
      <c r="V5514">
        <v>21236.4786088533</v>
      </c>
      <c r="W5514">
        <v>22244.2911863884</v>
      </c>
      <c r="X5514">
        <v>22719.303027045</v>
      </c>
      <c r="Y5514">
        <v>23501.112375827001</v>
      </c>
    </row>
    <row r="5515" spans="1:47" x14ac:dyDescent="0.25">
      <c r="A5515" t="str">
        <f t="shared" si="86"/>
        <v>Innsbruck-StadtArbeitnehmereinkommenNettobezüge 1000 EUR</v>
      </c>
      <c r="B5515">
        <v>5514</v>
      </c>
      <c r="C5515">
        <v>701</v>
      </c>
      <c r="D5515" t="s">
        <v>257</v>
      </c>
      <c r="E5515" t="s">
        <v>43</v>
      </c>
      <c r="F5515" t="s">
        <v>60</v>
      </c>
      <c r="G5515">
        <v>866919.63678000099</v>
      </c>
      <c r="H5515">
        <v>891045.20602000004</v>
      </c>
      <c r="I5515">
        <v>924758.54093999998</v>
      </c>
      <c r="J5515">
        <v>971974.48884000001</v>
      </c>
      <c r="K5515">
        <v>1006629.96118</v>
      </c>
      <c r="L5515">
        <v>1037392.8833099999</v>
      </c>
      <c r="M5515">
        <v>1053301.38369</v>
      </c>
      <c r="N5515">
        <v>1084306.96912</v>
      </c>
      <c r="O5515">
        <v>1135851.97129</v>
      </c>
      <c r="P5515">
        <v>1154409.10855</v>
      </c>
      <c r="Q5515">
        <v>1181722.4802300001</v>
      </c>
      <c r="R5515">
        <v>1220991.13161</v>
      </c>
      <c r="S5515">
        <v>1311362.1815299999</v>
      </c>
      <c r="T5515">
        <v>1361268.2251200001</v>
      </c>
      <c r="U5515">
        <v>1432171.5131000001</v>
      </c>
      <c r="V5515">
        <v>1499677.6464</v>
      </c>
      <c r="W5515">
        <v>1514591.54259</v>
      </c>
      <c r="X5515">
        <v>1574265.9453499999</v>
      </c>
      <c r="Y5515">
        <v>1694359.69896</v>
      </c>
    </row>
    <row r="5516" spans="1:47" x14ac:dyDescent="0.25">
      <c r="A5516" t="str">
        <f t="shared" si="86"/>
        <v>Innsbruck-StadtArbeitnehmereinkommenSV-Beiträge 1000 EUR</v>
      </c>
      <c r="B5516">
        <v>5515</v>
      </c>
      <c r="C5516">
        <v>701</v>
      </c>
      <c r="D5516" t="s">
        <v>257</v>
      </c>
      <c r="E5516" t="s">
        <v>43</v>
      </c>
      <c r="F5516" t="s">
        <v>61</v>
      </c>
      <c r="G5516">
        <v>199152.73441</v>
      </c>
      <c r="H5516">
        <v>203552.94717999999</v>
      </c>
      <c r="I5516">
        <v>211490.59820000001</v>
      </c>
      <c r="J5516">
        <v>221118.35780999999</v>
      </c>
      <c r="K5516">
        <v>228277.38811999999</v>
      </c>
      <c r="L5516">
        <v>229180.23620000001</v>
      </c>
      <c r="M5516">
        <v>233420.25703000001</v>
      </c>
      <c r="N5516">
        <v>241017.31249000001</v>
      </c>
      <c r="O5516">
        <v>252997.80538999999</v>
      </c>
      <c r="P5516">
        <v>261039.49028999999</v>
      </c>
      <c r="Q5516">
        <v>268815.91067000001</v>
      </c>
      <c r="R5516">
        <v>278834.68190000003</v>
      </c>
      <c r="S5516">
        <v>292426.85122000001</v>
      </c>
      <c r="T5516">
        <v>304425.05102000001</v>
      </c>
      <c r="U5516">
        <v>320154.83775000001</v>
      </c>
      <c r="V5516">
        <v>334251.66460000002</v>
      </c>
      <c r="W5516">
        <v>333305.12323000003</v>
      </c>
      <c r="X5516">
        <v>348806.64120999997</v>
      </c>
      <c r="Y5516">
        <v>375045.15344999998</v>
      </c>
    </row>
    <row r="5517" spans="1:47" x14ac:dyDescent="0.25">
      <c r="A5517" t="str">
        <f t="shared" si="86"/>
        <v>Innsbruck-StadtArbeitnehmereinkommenSV-Beiträge Fälle</v>
      </c>
      <c r="B5517">
        <v>5516</v>
      </c>
      <c r="C5517">
        <v>701</v>
      </c>
      <c r="D5517" t="s">
        <v>257</v>
      </c>
      <c r="E5517" t="s">
        <v>43</v>
      </c>
      <c r="F5517" t="s">
        <v>62</v>
      </c>
      <c r="G5517">
        <v>49704</v>
      </c>
      <c r="H5517">
        <v>49705</v>
      </c>
      <c r="I5517">
        <v>50597</v>
      </c>
      <c r="J5517">
        <v>51597</v>
      </c>
      <c r="K5517">
        <v>52623</v>
      </c>
      <c r="L5517">
        <v>52270</v>
      </c>
      <c r="M5517">
        <v>53563</v>
      </c>
      <c r="N5517">
        <v>54766</v>
      </c>
      <c r="O5517">
        <v>56676</v>
      </c>
      <c r="P5517">
        <v>57363</v>
      </c>
      <c r="Q5517">
        <v>58384</v>
      </c>
      <c r="R5517">
        <v>60164</v>
      </c>
      <c r="S5517">
        <v>61805</v>
      </c>
      <c r="T5517">
        <v>61905</v>
      </c>
      <c r="U5517">
        <v>63405</v>
      </c>
      <c r="V5517">
        <v>64238</v>
      </c>
      <c r="W5517">
        <v>62293</v>
      </c>
      <c r="X5517">
        <v>63450</v>
      </c>
      <c r="Y5517">
        <v>66004</v>
      </c>
    </row>
    <row r="5518" spans="1:47" x14ac:dyDescent="0.25">
      <c r="A5518" t="str">
        <f t="shared" si="86"/>
        <v>Innsbruck-StadtArbeitsloseFrauen</v>
      </c>
      <c r="B5518">
        <v>5517</v>
      </c>
      <c r="C5518">
        <v>701</v>
      </c>
      <c r="D5518" t="s">
        <v>257</v>
      </c>
      <c r="E5518" t="s">
        <v>36</v>
      </c>
      <c r="F5518" t="s">
        <v>47</v>
      </c>
      <c r="G5518">
        <v>1007</v>
      </c>
      <c r="H5518">
        <v>1028</v>
      </c>
      <c r="I5518">
        <v>1040</v>
      </c>
      <c r="J5518">
        <v>1088</v>
      </c>
      <c r="K5518">
        <v>1068</v>
      </c>
      <c r="L5518">
        <v>1015</v>
      </c>
      <c r="M5518">
        <v>1105</v>
      </c>
      <c r="N5518">
        <v>1086</v>
      </c>
      <c r="O5518">
        <v>993</v>
      </c>
      <c r="P5518">
        <v>1063</v>
      </c>
      <c r="Q5518">
        <v>1126</v>
      </c>
      <c r="R5518">
        <v>1289</v>
      </c>
      <c r="S5518">
        <v>1264</v>
      </c>
      <c r="T5518">
        <v>1258</v>
      </c>
      <c r="U5518">
        <v>1321</v>
      </c>
      <c r="V5518">
        <v>1300</v>
      </c>
      <c r="W5518">
        <v>1339</v>
      </c>
      <c r="X5518">
        <v>1450</v>
      </c>
      <c r="Y5518">
        <v>1416</v>
      </c>
      <c r="Z5518">
        <v>1627</v>
      </c>
      <c r="AA5518">
        <v>1825</v>
      </c>
      <c r="AB5518">
        <v>1914</v>
      </c>
      <c r="AC5518">
        <v>1944</v>
      </c>
      <c r="AD5518">
        <v>2047</v>
      </c>
      <c r="AE5518">
        <v>1989</v>
      </c>
      <c r="AF5518">
        <v>1916</v>
      </c>
      <c r="AG5518">
        <v>1813</v>
      </c>
      <c r="AH5518">
        <v>1735</v>
      </c>
      <c r="AI5518">
        <v>1575</v>
      </c>
      <c r="AJ5518">
        <v>1468</v>
      </c>
      <c r="AK5518">
        <v>1438</v>
      </c>
      <c r="AL5518">
        <v>1248</v>
      </c>
      <c r="AM5518">
        <v>1354</v>
      </c>
      <c r="AN5518">
        <v>2423</v>
      </c>
      <c r="AO5518">
        <v>2480</v>
      </c>
      <c r="AP5518">
        <v>1673</v>
      </c>
      <c r="AQ5518">
        <v>1465</v>
      </c>
      <c r="AR5518">
        <v>1292</v>
      </c>
      <c r="AS5518">
        <v>1255</v>
      </c>
      <c r="AT5518">
        <v>1230</v>
      </c>
      <c r="AU5518">
        <v>1346</v>
      </c>
    </row>
    <row r="5519" spans="1:47" x14ac:dyDescent="0.25">
      <c r="A5519" t="str">
        <f t="shared" si="86"/>
        <v>Innsbruck-StadtArbeitsloseInsgesamt</v>
      </c>
      <c r="B5519">
        <v>5518</v>
      </c>
      <c r="C5519">
        <v>701</v>
      </c>
      <c r="D5519" t="s">
        <v>257</v>
      </c>
      <c r="E5519" t="s">
        <v>36</v>
      </c>
      <c r="F5519" t="s">
        <v>48</v>
      </c>
      <c r="G5519">
        <v>3025</v>
      </c>
      <c r="H5519">
        <v>2271</v>
      </c>
      <c r="I5519">
        <v>3198</v>
      </c>
      <c r="J5519">
        <v>2481</v>
      </c>
      <c r="K5519">
        <v>3235</v>
      </c>
      <c r="L5519">
        <v>2292</v>
      </c>
      <c r="M5519">
        <v>3168</v>
      </c>
      <c r="N5519">
        <v>2405</v>
      </c>
      <c r="O5519">
        <v>2860</v>
      </c>
      <c r="P5519">
        <v>2356</v>
      </c>
      <c r="Q5519">
        <v>3504</v>
      </c>
      <c r="R5519">
        <v>3125</v>
      </c>
      <c r="S5519">
        <v>3817</v>
      </c>
      <c r="T5519">
        <v>2992</v>
      </c>
      <c r="U5519">
        <v>3715</v>
      </c>
      <c r="V5519">
        <v>3009</v>
      </c>
      <c r="W5519">
        <v>3811</v>
      </c>
      <c r="X5519">
        <v>3296</v>
      </c>
      <c r="Y5519">
        <v>4128</v>
      </c>
      <c r="Z5519">
        <v>3901</v>
      </c>
      <c r="AA5519">
        <v>5012</v>
      </c>
      <c r="AB5519">
        <v>4462</v>
      </c>
      <c r="AC5519">
        <v>5364</v>
      </c>
      <c r="AD5519">
        <v>4819</v>
      </c>
      <c r="AE5519">
        <v>5425</v>
      </c>
      <c r="AF5519">
        <v>4421</v>
      </c>
      <c r="AG5519">
        <v>5046</v>
      </c>
      <c r="AH5519">
        <v>3953</v>
      </c>
      <c r="AI5519">
        <v>4433</v>
      </c>
      <c r="AJ5519">
        <v>3312</v>
      </c>
      <c r="AK5519">
        <v>4129</v>
      </c>
      <c r="AL5519">
        <v>2901</v>
      </c>
      <c r="AM5519">
        <v>3855</v>
      </c>
      <c r="AN5519">
        <v>5524</v>
      </c>
      <c r="AO5519">
        <v>6366</v>
      </c>
      <c r="AP5519">
        <v>3779</v>
      </c>
      <c r="AQ5519">
        <v>4079</v>
      </c>
      <c r="AR5519">
        <v>2949</v>
      </c>
      <c r="AS5519">
        <v>3698</v>
      </c>
      <c r="AT5519">
        <v>2841</v>
      </c>
      <c r="AU5519">
        <v>4142</v>
      </c>
    </row>
    <row r="5520" spans="1:47" x14ac:dyDescent="0.25">
      <c r="A5520" t="str">
        <f t="shared" si="86"/>
        <v>Innsbruck-StadtArbeitsloseMänner</v>
      </c>
      <c r="B5520">
        <v>5519</v>
      </c>
      <c r="C5520">
        <v>701</v>
      </c>
      <c r="D5520" t="s">
        <v>257</v>
      </c>
      <c r="E5520" t="s">
        <v>36</v>
      </c>
      <c r="F5520" t="s">
        <v>49</v>
      </c>
      <c r="G5520">
        <v>2018</v>
      </c>
      <c r="H5520">
        <v>1243</v>
      </c>
      <c r="I5520">
        <v>2158</v>
      </c>
      <c r="J5520">
        <v>1393</v>
      </c>
      <c r="K5520">
        <v>2167</v>
      </c>
      <c r="L5520">
        <v>1277</v>
      </c>
      <c r="M5520">
        <v>2063</v>
      </c>
      <c r="N5520">
        <v>1319</v>
      </c>
      <c r="O5520">
        <v>1867</v>
      </c>
      <c r="P5520">
        <v>1293</v>
      </c>
      <c r="Q5520">
        <v>2378</v>
      </c>
      <c r="R5520">
        <v>1836</v>
      </c>
      <c r="S5520">
        <v>2553</v>
      </c>
      <c r="T5520">
        <v>1734</v>
      </c>
      <c r="U5520">
        <v>2394</v>
      </c>
      <c r="V5520">
        <v>1709</v>
      </c>
      <c r="W5520">
        <v>2472</v>
      </c>
      <c r="X5520">
        <v>1846</v>
      </c>
      <c r="Y5520">
        <v>2712</v>
      </c>
      <c r="Z5520">
        <v>2274</v>
      </c>
      <c r="AA5520">
        <v>3187</v>
      </c>
      <c r="AB5520">
        <v>2548</v>
      </c>
      <c r="AC5520">
        <v>3420</v>
      </c>
      <c r="AD5520">
        <v>2772</v>
      </c>
      <c r="AE5520">
        <v>3436</v>
      </c>
      <c r="AF5520">
        <v>2505</v>
      </c>
      <c r="AG5520">
        <v>3233</v>
      </c>
      <c r="AH5520">
        <v>2218</v>
      </c>
      <c r="AI5520">
        <v>2858</v>
      </c>
      <c r="AJ5520">
        <v>1844</v>
      </c>
      <c r="AK5520">
        <v>2691</v>
      </c>
      <c r="AL5520">
        <v>1653</v>
      </c>
      <c r="AM5520">
        <v>2501</v>
      </c>
      <c r="AN5520">
        <v>3101</v>
      </c>
      <c r="AO5520">
        <v>3886</v>
      </c>
      <c r="AP5520">
        <v>2106</v>
      </c>
      <c r="AQ5520">
        <v>2614</v>
      </c>
      <c r="AR5520">
        <v>1657</v>
      </c>
      <c r="AS5520">
        <v>2443</v>
      </c>
      <c r="AT5520">
        <v>1611</v>
      </c>
      <c r="AU5520">
        <v>2796</v>
      </c>
    </row>
    <row r="5521" spans="1:47" x14ac:dyDescent="0.25">
      <c r="A5521" t="str">
        <f t="shared" si="86"/>
        <v>Innsbruck-Stadtarbeitslose AusländerFrauen</v>
      </c>
      <c r="B5521">
        <v>5520</v>
      </c>
      <c r="C5521">
        <v>701</v>
      </c>
      <c r="D5521" t="s">
        <v>257</v>
      </c>
      <c r="E5521" t="s">
        <v>37</v>
      </c>
      <c r="F5521" t="s">
        <v>47</v>
      </c>
      <c r="G5521">
        <v>144</v>
      </c>
      <c r="H5521">
        <v>143</v>
      </c>
      <c r="I5521">
        <v>163</v>
      </c>
      <c r="J5521">
        <v>187</v>
      </c>
      <c r="K5521">
        <v>164</v>
      </c>
      <c r="L5521">
        <v>161</v>
      </c>
      <c r="M5521">
        <v>198</v>
      </c>
      <c r="N5521">
        <v>166</v>
      </c>
      <c r="O5521">
        <v>170</v>
      </c>
      <c r="P5521">
        <v>181</v>
      </c>
      <c r="Q5521">
        <v>210</v>
      </c>
      <c r="R5521">
        <v>230</v>
      </c>
      <c r="S5521">
        <v>240</v>
      </c>
      <c r="T5521">
        <v>244</v>
      </c>
      <c r="U5521">
        <v>298</v>
      </c>
      <c r="V5521">
        <v>242</v>
      </c>
      <c r="W5521">
        <v>280</v>
      </c>
      <c r="X5521">
        <v>306</v>
      </c>
      <c r="Y5521">
        <v>365</v>
      </c>
      <c r="Z5521">
        <v>404</v>
      </c>
      <c r="AA5521">
        <v>503</v>
      </c>
      <c r="AB5521">
        <v>494</v>
      </c>
      <c r="AC5521">
        <v>573</v>
      </c>
      <c r="AD5521">
        <v>595</v>
      </c>
      <c r="AE5521">
        <v>621</v>
      </c>
      <c r="AF5521">
        <v>548</v>
      </c>
      <c r="AG5521">
        <v>563</v>
      </c>
      <c r="AH5521">
        <v>507</v>
      </c>
      <c r="AI5521">
        <v>532</v>
      </c>
      <c r="AJ5521">
        <v>474</v>
      </c>
      <c r="AK5521">
        <v>536</v>
      </c>
      <c r="AL5521">
        <v>420</v>
      </c>
      <c r="AM5521">
        <v>533</v>
      </c>
      <c r="AN5521">
        <v>970</v>
      </c>
      <c r="AO5521">
        <v>1054</v>
      </c>
      <c r="AP5521">
        <v>634</v>
      </c>
      <c r="AQ5521">
        <v>633</v>
      </c>
      <c r="AR5521">
        <v>515</v>
      </c>
      <c r="AS5521">
        <v>547</v>
      </c>
      <c r="AT5521">
        <v>541</v>
      </c>
      <c r="AU5521">
        <v>628</v>
      </c>
    </row>
    <row r="5522" spans="1:47" x14ac:dyDescent="0.25">
      <c r="A5522" t="str">
        <f t="shared" si="86"/>
        <v>Innsbruck-Stadtarbeitslose AusländerInsgesamt</v>
      </c>
      <c r="B5522">
        <v>5521</v>
      </c>
      <c r="C5522">
        <v>701</v>
      </c>
      <c r="D5522" t="s">
        <v>257</v>
      </c>
      <c r="E5522" t="s">
        <v>37</v>
      </c>
      <c r="F5522" t="s">
        <v>48</v>
      </c>
      <c r="G5522">
        <v>743</v>
      </c>
      <c r="H5522">
        <v>368</v>
      </c>
      <c r="I5522">
        <v>802</v>
      </c>
      <c r="J5522">
        <v>440</v>
      </c>
      <c r="K5522">
        <v>795</v>
      </c>
      <c r="L5522">
        <v>433</v>
      </c>
      <c r="M5522">
        <v>803</v>
      </c>
      <c r="N5522">
        <v>444</v>
      </c>
      <c r="O5522">
        <v>684</v>
      </c>
      <c r="P5522">
        <v>455</v>
      </c>
      <c r="Q5522">
        <v>903</v>
      </c>
      <c r="R5522">
        <v>567</v>
      </c>
      <c r="S5522">
        <v>958</v>
      </c>
      <c r="T5522">
        <v>614</v>
      </c>
      <c r="U5522">
        <v>1024</v>
      </c>
      <c r="V5522">
        <v>612</v>
      </c>
      <c r="W5522">
        <v>1042</v>
      </c>
      <c r="X5522">
        <v>786</v>
      </c>
      <c r="Y5522">
        <v>1316</v>
      </c>
      <c r="Z5522">
        <v>1045</v>
      </c>
      <c r="AA5522">
        <v>1631</v>
      </c>
      <c r="AB5522">
        <v>1223</v>
      </c>
      <c r="AC5522">
        <v>1839</v>
      </c>
      <c r="AD5522">
        <v>1509</v>
      </c>
      <c r="AE5522">
        <v>1994</v>
      </c>
      <c r="AF5522">
        <v>1380</v>
      </c>
      <c r="AG5522">
        <v>1889</v>
      </c>
      <c r="AH5522">
        <v>1237</v>
      </c>
      <c r="AI5522">
        <v>1767</v>
      </c>
      <c r="AJ5522">
        <v>1166</v>
      </c>
      <c r="AK5522">
        <v>1736</v>
      </c>
      <c r="AL5522">
        <v>987</v>
      </c>
      <c r="AM5522">
        <v>1651</v>
      </c>
      <c r="AN5522">
        <v>2280</v>
      </c>
      <c r="AO5522">
        <v>2853</v>
      </c>
      <c r="AP5522">
        <v>1426</v>
      </c>
      <c r="AQ5522">
        <v>1853</v>
      </c>
      <c r="AR5522">
        <v>1173</v>
      </c>
      <c r="AS5522">
        <v>1772</v>
      </c>
      <c r="AT5522">
        <v>1261</v>
      </c>
      <c r="AU5522">
        <v>2127</v>
      </c>
    </row>
    <row r="5523" spans="1:47" x14ac:dyDescent="0.25">
      <c r="A5523" t="str">
        <f t="shared" si="86"/>
        <v>Innsbruck-Stadtarbeitslose AusländerMänner</v>
      </c>
      <c r="B5523">
        <v>5522</v>
      </c>
      <c r="C5523">
        <v>701</v>
      </c>
      <c r="D5523" t="s">
        <v>257</v>
      </c>
      <c r="E5523" t="s">
        <v>37</v>
      </c>
      <c r="F5523" t="s">
        <v>49</v>
      </c>
      <c r="G5523">
        <v>599</v>
      </c>
      <c r="H5523">
        <v>225</v>
      </c>
      <c r="I5523">
        <v>639</v>
      </c>
      <c r="J5523">
        <v>253</v>
      </c>
      <c r="K5523">
        <v>631</v>
      </c>
      <c r="L5523">
        <v>272</v>
      </c>
      <c r="M5523">
        <v>605</v>
      </c>
      <c r="N5523">
        <v>278</v>
      </c>
      <c r="O5523">
        <v>514</v>
      </c>
      <c r="P5523">
        <v>274</v>
      </c>
      <c r="Q5523">
        <v>693</v>
      </c>
      <c r="R5523">
        <v>337</v>
      </c>
      <c r="S5523">
        <v>718</v>
      </c>
      <c r="T5523">
        <v>370</v>
      </c>
      <c r="U5523">
        <v>726</v>
      </c>
      <c r="V5523">
        <v>370</v>
      </c>
      <c r="W5523">
        <v>762</v>
      </c>
      <c r="X5523">
        <v>480</v>
      </c>
      <c r="Y5523">
        <v>951</v>
      </c>
      <c r="Z5523">
        <v>641</v>
      </c>
      <c r="AA5523">
        <v>1128</v>
      </c>
      <c r="AB5523">
        <v>729</v>
      </c>
      <c r="AC5523">
        <v>1266</v>
      </c>
      <c r="AD5523">
        <v>914</v>
      </c>
      <c r="AE5523">
        <v>1373</v>
      </c>
      <c r="AF5523">
        <v>832</v>
      </c>
      <c r="AG5523">
        <v>1326</v>
      </c>
      <c r="AH5523">
        <v>730</v>
      </c>
      <c r="AI5523">
        <v>1235</v>
      </c>
      <c r="AJ5523">
        <v>692</v>
      </c>
      <c r="AK5523">
        <v>1200</v>
      </c>
      <c r="AL5523">
        <v>567</v>
      </c>
      <c r="AM5523">
        <v>1118</v>
      </c>
      <c r="AN5523">
        <v>1310</v>
      </c>
      <c r="AO5523">
        <v>1799</v>
      </c>
      <c r="AP5523">
        <v>792</v>
      </c>
      <c r="AQ5523">
        <v>1220</v>
      </c>
      <c r="AR5523">
        <v>658</v>
      </c>
      <c r="AS5523">
        <v>1225</v>
      </c>
      <c r="AT5523">
        <v>720</v>
      </c>
      <c r="AU5523">
        <v>1499</v>
      </c>
    </row>
    <row r="5524" spans="1:47" x14ac:dyDescent="0.25">
      <c r="A5524" t="str">
        <f t="shared" si="86"/>
        <v>Innsbruck-StadtArbeitsstättenInsgesamt</v>
      </c>
      <c r="B5524">
        <v>5523</v>
      </c>
      <c r="C5524">
        <v>701</v>
      </c>
      <c r="D5524" t="s">
        <v>257</v>
      </c>
      <c r="E5524" t="s">
        <v>476</v>
      </c>
      <c r="F5524" t="s">
        <v>48</v>
      </c>
      <c r="G5524">
        <v>12900</v>
      </c>
      <c r="H5524">
        <v>12975</v>
      </c>
      <c r="I5524">
        <v>13335</v>
      </c>
    </row>
    <row r="5525" spans="1:47" x14ac:dyDescent="0.25">
      <c r="A5525" t="str">
        <f t="shared" si="86"/>
        <v>Innsbruck-StadtBeschäftigte in den ArbeitsstättenInsgesamt</v>
      </c>
      <c r="B5525">
        <v>5524</v>
      </c>
      <c r="C5525">
        <v>701</v>
      </c>
      <c r="D5525" t="s">
        <v>257</v>
      </c>
      <c r="E5525" t="s">
        <v>477</v>
      </c>
      <c r="F5525" t="s">
        <v>48</v>
      </c>
      <c r="G5525">
        <v>105638</v>
      </c>
      <c r="H5525">
        <v>103437</v>
      </c>
      <c r="I5525">
        <v>106767</v>
      </c>
    </row>
    <row r="5526" spans="1:47" x14ac:dyDescent="0.25">
      <c r="A5526" t="str">
        <f t="shared" si="86"/>
        <v>Innsbruck-StadtGesamteinkommenBruttobezüge Gesamt</v>
      </c>
      <c r="B5526">
        <v>5525</v>
      </c>
      <c r="C5526">
        <v>701</v>
      </c>
      <c r="D5526" t="s">
        <v>257</v>
      </c>
      <c r="E5526" t="s">
        <v>45</v>
      </c>
      <c r="F5526" t="s">
        <v>63</v>
      </c>
      <c r="G5526">
        <v>1815966.73862</v>
      </c>
      <c r="H5526">
        <v>1857460.0618199999</v>
      </c>
      <c r="I5526">
        <v>1931718.7791299999</v>
      </c>
      <c r="J5526">
        <v>2022483.1239199999</v>
      </c>
      <c r="K5526">
        <v>2102014.5718100001</v>
      </c>
      <c r="L5526">
        <v>2140031.29568</v>
      </c>
      <c r="M5526">
        <v>2189568.5342000001</v>
      </c>
      <c r="N5526">
        <v>2252474.4195599998</v>
      </c>
      <c r="O5526">
        <v>2360000.6767699998</v>
      </c>
      <c r="P5526">
        <v>2412493.3498300002</v>
      </c>
      <c r="Q5526">
        <v>2473310.8706</v>
      </c>
      <c r="R5526">
        <v>2547588.1991599998</v>
      </c>
      <c r="S5526">
        <v>2626209.08293</v>
      </c>
      <c r="T5526">
        <v>2707078.2213900001</v>
      </c>
      <c r="U5526">
        <v>2833656.3013300002</v>
      </c>
      <c r="V5526">
        <v>2948258.7096199999</v>
      </c>
      <c r="W5526">
        <v>2985846.8381099999</v>
      </c>
      <c r="X5526">
        <v>3101485.2362600002</v>
      </c>
      <c r="Y5526">
        <v>3291714.9985699998</v>
      </c>
    </row>
    <row r="5527" spans="1:47" x14ac:dyDescent="0.25">
      <c r="A5527" t="str">
        <f t="shared" si="86"/>
        <v>Innsbruck-StadtGesamteinkommenNettobezüge Gesamt</v>
      </c>
      <c r="B5527">
        <v>5526</v>
      </c>
      <c r="C5527">
        <v>701</v>
      </c>
      <c r="D5527" t="s">
        <v>257</v>
      </c>
      <c r="E5527" t="s">
        <v>45</v>
      </c>
      <c r="F5527" t="s">
        <v>64</v>
      </c>
      <c r="G5527">
        <v>1314021.69579</v>
      </c>
      <c r="H5527">
        <v>1353521.5593600001</v>
      </c>
      <c r="I5527">
        <v>1401170.0499799999</v>
      </c>
      <c r="J5527">
        <v>1460059.1777300001</v>
      </c>
      <c r="K5527">
        <v>1511678.7493199999</v>
      </c>
      <c r="L5527">
        <v>1568105.92659</v>
      </c>
      <c r="M5527">
        <v>1601537.5877</v>
      </c>
      <c r="N5527">
        <v>1641191.7377200001</v>
      </c>
      <c r="O5527">
        <v>1711323.92377</v>
      </c>
      <c r="P5527">
        <v>1743699.15197</v>
      </c>
      <c r="Q5527">
        <v>1779832.1050799999</v>
      </c>
      <c r="R5527">
        <v>1822059.1582500001</v>
      </c>
      <c r="S5527">
        <v>1934016.8807600001</v>
      </c>
      <c r="T5527">
        <v>1989702.6818200001</v>
      </c>
      <c r="U5527">
        <v>2073002.2692</v>
      </c>
      <c r="V5527">
        <v>2156435.8563000001</v>
      </c>
      <c r="W5527">
        <v>2202845.2061600001</v>
      </c>
      <c r="X5527">
        <v>2278643.3930000002</v>
      </c>
      <c r="Y5527">
        <v>2423403.7960000001</v>
      </c>
    </row>
    <row r="5528" spans="1:47" x14ac:dyDescent="0.25">
      <c r="A5528" t="str">
        <f t="shared" si="86"/>
        <v>Innsbruck-StadtGründungsintensitätin % der aktiven Wirtschaftskammermitglieder</v>
      </c>
      <c r="B5528">
        <v>5527</v>
      </c>
      <c r="C5528">
        <v>701</v>
      </c>
      <c r="D5528" t="s">
        <v>257</v>
      </c>
      <c r="E5528" t="s">
        <v>40</v>
      </c>
      <c r="F5528" t="s">
        <v>52</v>
      </c>
      <c r="G5528">
        <v>6.64721141374838</v>
      </c>
      <c r="H5528">
        <v>7.2269557344331101</v>
      </c>
      <c r="I5528">
        <v>6.9044234490924303</v>
      </c>
      <c r="J5528">
        <v>5.9661220206865497</v>
      </c>
      <c r="K5528">
        <v>5.6177592874833904</v>
      </c>
      <c r="L5528">
        <v>6.5167007795835099</v>
      </c>
      <c r="M5528">
        <v>7.3525981075018096</v>
      </c>
      <c r="N5528">
        <v>5.5591620626151004</v>
      </c>
      <c r="O5528">
        <v>5.9765047583629798</v>
      </c>
      <c r="P5528">
        <v>6.3421122552799902</v>
      </c>
      <c r="Q5528">
        <v>6.4995477451867201</v>
      </c>
      <c r="R5528">
        <v>5.8619999740375999</v>
      </c>
      <c r="S5528">
        <v>5.6489038904353599</v>
      </c>
      <c r="T5528">
        <v>5.6814052089642599</v>
      </c>
      <c r="U5528">
        <v>6.1528920393760203</v>
      </c>
      <c r="V5528">
        <v>5.72496787007828</v>
      </c>
      <c r="W5528">
        <v>6.0616517138256301</v>
      </c>
      <c r="X5528">
        <v>5.8703766542246401</v>
      </c>
      <c r="Y5528">
        <v>5.6620697387599499</v>
      </c>
      <c r="Z5528">
        <v>6.6830302354122502</v>
      </c>
      <c r="AA5528">
        <v>5.8702924355238997</v>
      </c>
      <c r="AB5528">
        <v>6.4954521134296401</v>
      </c>
    </row>
    <row r="5529" spans="1:47" x14ac:dyDescent="0.25">
      <c r="A5529" t="str">
        <f t="shared" si="86"/>
        <v>Innsbruck-StadtGründungsintensitätje 1.000 Einwohner</v>
      </c>
      <c r="B5529">
        <v>5528</v>
      </c>
      <c r="C5529">
        <v>701</v>
      </c>
      <c r="D5529" t="s">
        <v>257</v>
      </c>
      <c r="E5529" t="s">
        <v>40</v>
      </c>
      <c r="F5529" t="s">
        <v>53</v>
      </c>
      <c r="G5529">
        <v>3.6321114083733499</v>
      </c>
      <c r="H5529">
        <v>4.1094680024906998</v>
      </c>
      <c r="I5529">
        <v>3.97799490763227</v>
      </c>
      <c r="J5529">
        <v>3.4778657438962601</v>
      </c>
      <c r="K5529">
        <v>3.27273110519232</v>
      </c>
      <c r="L5529">
        <v>3.7951088066716099</v>
      </c>
      <c r="M5529">
        <v>4.3926871392965303</v>
      </c>
      <c r="N5529">
        <v>3.4326351220732501</v>
      </c>
      <c r="O5529">
        <v>3.7302266175047101</v>
      </c>
      <c r="P5529">
        <v>3.96530477345779</v>
      </c>
      <c r="Q5529">
        <v>4.1970528845351502</v>
      </c>
      <c r="R5529">
        <v>3.8022722724346898</v>
      </c>
      <c r="S5529">
        <v>3.6928112509897799</v>
      </c>
      <c r="T5529">
        <v>3.6939313984168902</v>
      </c>
      <c r="U5529">
        <v>3.9281873014328101</v>
      </c>
      <c r="V5529">
        <v>3.7054962340058699</v>
      </c>
      <c r="W5529">
        <v>3.97756862626705</v>
      </c>
      <c r="X5529">
        <v>3.9285443948225001</v>
      </c>
      <c r="Y5529">
        <v>3.8268882472851802</v>
      </c>
      <c r="Z5529">
        <v>4.5704606322343402</v>
      </c>
      <c r="AA5529">
        <v>4.1658689742313397</v>
      </c>
      <c r="AB5529">
        <v>4.6209595152179501</v>
      </c>
    </row>
    <row r="5530" spans="1:47" x14ac:dyDescent="0.25">
      <c r="A5530" t="str">
        <f t="shared" si="86"/>
        <v>Innsbruck-StadtKammermitgliedschaftenAktiv</v>
      </c>
      <c r="B5530">
        <v>5529</v>
      </c>
      <c r="C5530">
        <v>701</v>
      </c>
      <c r="D5530" t="s">
        <v>257</v>
      </c>
      <c r="E5530" t="s">
        <v>39</v>
      </c>
      <c r="F5530" t="s">
        <v>50</v>
      </c>
      <c r="G5530">
        <v>6168</v>
      </c>
      <c r="H5530">
        <v>6422</v>
      </c>
      <c r="I5530">
        <v>6535</v>
      </c>
      <c r="J5530">
        <v>6671</v>
      </c>
      <c r="K5530">
        <v>6737</v>
      </c>
      <c r="L5530">
        <v>6777</v>
      </c>
      <c r="M5530">
        <v>6969</v>
      </c>
      <c r="N5530">
        <v>7240</v>
      </c>
      <c r="O5530">
        <v>7230</v>
      </c>
      <c r="P5530">
        <v>7376</v>
      </c>
      <c r="Q5530">
        <v>7382</v>
      </c>
      <c r="R5530">
        <v>7512</v>
      </c>
      <c r="S5530">
        <v>7633</v>
      </c>
      <c r="T5530">
        <v>7739</v>
      </c>
      <c r="U5530">
        <v>7917</v>
      </c>
      <c r="V5530">
        <v>7943</v>
      </c>
      <c r="W5530">
        <v>8133</v>
      </c>
      <c r="X5530">
        <v>8144</v>
      </c>
      <c r="Y5530">
        <v>8170</v>
      </c>
      <c r="Z5530">
        <v>8255</v>
      </c>
      <c r="AA5530">
        <v>8331</v>
      </c>
      <c r="AB5530">
        <v>8364</v>
      </c>
      <c r="AC5530">
        <v>8473</v>
      </c>
      <c r="AD5530">
        <v>8559</v>
      </c>
      <c r="AE5530">
        <v>8643</v>
      </c>
      <c r="AF5530">
        <v>8694</v>
      </c>
      <c r="AG5530">
        <v>8788</v>
      </c>
      <c r="AH5530">
        <v>8841</v>
      </c>
      <c r="AI5530">
        <v>8901</v>
      </c>
      <c r="AJ5530">
        <v>8919</v>
      </c>
      <c r="AK5530">
        <v>8962</v>
      </c>
      <c r="AL5530">
        <v>8963</v>
      </c>
      <c r="AM5530">
        <v>9154</v>
      </c>
      <c r="AN5530">
        <v>9267</v>
      </c>
      <c r="AO5530">
        <v>9357</v>
      </c>
      <c r="AP5530">
        <v>9345</v>
      </c>
      <c r="AQ5530">
        <v>9407</v>
      </c>
      <c r="AR5530">
        <v>9381</v>
      </c>
    </row>
    <row r="5531" spans="1:47" x14ac:dyDescent="0.25">
      <c r="A5531" t="str">
        <f t="shared" si="86"/>
        <v>Innsbruck-StadtKammermitgliedschaftenInsgesamt</v>
      </c>
      <c r="B5531">
        <v>5530</v>
      </c>
      <c r="C5531">
        <v>701</v>
      </c>
      <c r="D5531" t="s">
        <v>257</v>
      </c>
      <c r="E5531" t="s">
        <v>39</v>
      </c>
      <c r="F5531" t="s">
        <v>48</v>
      </c>
      <c r="G5531">
        <v>7782</v>
      </c>
      <c r="H5531">
        <v>8091</v>
      </c>
      <c r="I5531">
        <v>8307</v>
      </c>
      <c r="J5531">
        <v>8431</v>
      </c>
      <c r="K5531">
        <v>8511</v>
      </c>
      <c r="L5531">
        <v>8548</v>
      </c>
      <c r="M5531">
        <v>8733</v>
      </c>
      <c r="N5531">
        <v>9019</v>
      </c>
      <c r="O5531">
        <v>9032</v>
      </c>
      <c r="P5531">
        <v>9176</v>
      </c>
      <c r="Q5531">
        <v>9203</v>
      </c>
      <c r="R5531">
        <v>9277</v>
      </c>
      <c r="S5531">
        <v>9375</v>
      </c>
      <c r="T5531">
        <v>9466</v>
      </c>
      <c r="U5531">
        <v>9670</v>
      </c>
      <c r="V5531">
        <v>9749</v>
      </c>
      <c r="W5531">
        <v>9908</v>
      </c>
      <c r="X5531">
        <v>9984</v>
      </c>
      <c r="Y5531">
        <v>10016</v>
      </c>
      <c r="Z5531">
        <v>10108</v>
      </c>
      <c r="AA5531">
        <v>10192</v>
      </c>
      <c r="AB5531">
        <v>10204</v>
      </c>
      <c r="AC5531">
        <v>10264</v>
      </c>
      <c r="AD5531">
        <v>10372</v>
      </c>
      <c r="AE5531">
        <v>10440</v>
      </c>
      <c r="AF5531">
        <v>10479</v>
      </c>
      <c r="AG5531">
        <v>10520</v>
      </c>
      <c r="AH5531">
        <v>10575</v>
      </c>
      <c r="AI5531">
        <v>10616</v>
      </c>
      <c r="AJ5531">
        <v>10631</v>
      </c>
      <c r="AK5531">
        <v>10709</v>
      </c>
      <c r="AL5531">
        <v>10642</v>
      </c>
      <c r="AM5531">
        <v>10775</v>
      </c>
      <c r="AN5531">
        <v>10894</v>
      </c>
      <c r="AO5531">
        <v>10937</v>
      </c>
      <c r="AP5531">
        <v>10932</v>
      </c>
      <c r="AQ5531">
        <v>10976</v>
      </c>
      <c r="AR5531">
        <v>10968</v>
      </c>
    </row>
    <row r="5532" spans="1:47" x14ac:dyDescent="0.25">
      <c r="A5532" t="str">
        <f t="shared" si="86"/>
        <v>Innsbruck-StadtKammermitgliedschaftenRuhend</v>
      </c>
      <c r="B5532">
        <v>5531</v>
      </c>
      <c r="C5532">
        <v>701</v>
      </c>
      <c r="D5532" t="s">
        <v>257</v>
      </c>
      <c r="E5532" t="s">
        <v>39</v>
      </c>
      <c r="F5532" t="s">
        <v>51</v>
      </c>
      <c r="G5532">
        <v>1614</v>
      </c>
      <c r="H5532">
        <v>1669</v>
      </c>
      <c r="I5532">
        <v>1772</v>
      </c>
      <c r="J5532">
        <v>1760</v>
      </c>
      <c r="K5532">
        <v>1774</v>
      </c>
      <c r="L5532">
        <v>1771</v>
      </c>
      <c r="M5532">
        <v>1764</v>
      </c>
      <c r="N5532">
        <v>1779</v>
      </c>
      <c r="O5532">
        <v>1802</v>
      </c>
      <c r="P5532">
        <v>1800</v>
      </c>
      <c r="Q5532">
        <v>1821</v>
      </c>
      <c r="R5532">
        <v>1765</v>
      </c>
      <c r="S5532">
        <v>1742</v>
      </c>
      <c r="T5532">
        <v>1727</v>
      </c>
      <c r="U5532">
        <v>1753</v>
      </c>
      <c r="V5532">
        <v>1806</v>
      </c>
      <c r="W5532">
        <v>1775</v>
      </c>
      <c r="X5532">
        <v>1840</v>
      </c>
      <c r="Y5532">
        <v>1846</v>
      </c>
      <c r="Z5532">
        <v>1853</v>
      </c>
      <c r="AA5532">
        <v>1861</v>
      </c>
      <c r="AB5532">
        <v>1840</v>
      </c>
      <c r="AC5532">
        <v>1791</v>
      </c>
      <c r="AD5532">
        <v>1813</v>
      </c>
      <c r="AE5532">
        <v>1797</v>
      </c>
      <c r="AF5532">
        <v>1785</v>
      </c>
      <c r="AG5532">
        <v>1732</v>
      </c>
      <c r="AH5532">
        <v>1734</v>
      </c>
      <c r="AI5532">
        <v>1715</v>
      </c>
      <c r="AJ5532">
        <v>1712</v>
      </c>
      <c r="AK5532">
        <v>1747</v>
      </c>
      <c r="AL5532">
        <v>1679</v>
      </c>
      <c r="AM5532">
        <v>1621</v>
      </c>
      <c r="AN5532">
        <v>1627</v>
      </c>
      <c r="AO5532">
        <v>1580</v>
      </c>
      <c r="AP5532">
        <v>1587</v>
      </c>
      <c r="AQ5532">
        <v>1569</v>
      </c>
      <c r="AR5532">
        <v>1587</v>
      </c>
    </row>
    <row r="5533" spans="1:47" x14ac:dyDescent="0.25">
      <c r="A5533" t="str">
        <f t="shared" si="86"/>
        <v>Innsbruck-StadtLehrlinge1. Lehrjahr, männlich</v>
      </c>
      <c r="B5533">
        <v>5532</v>
      </c>
      <c r="C5533">
        <v>701</v>
      </c>
      <c r="D5533" t="s">
        <v>257</v>
      </c>
      <c r="E5533" t="s">
        <v>46</v>
      </c>
      <c r="F5533" t="s">
        <v>65</v>
      </c>
      <c r="G5533">
        <v>381</v>
      </c>
      <c r="H5533">
        <v>382</v>
      </c>
      <c r="I5533">
        <v>383</v>
      </c>
      <c r="J5533">
        <v>375</v>
      </c>
      <c r="K5533">
        <v>440</v>
      </c>
      <c r="L5533">
        <v>443</v>
      </c>
      <c r="M5533">
        <v>417</v>
      </c>
      <c r="N5533">
        <v>519</v>
      </c>
      <c r="O5533">
        <v>474</v>
      </c>
      <c r="P5533">
        <v>466</v>
      </c>
      <c r="Q5533">
        <v>442</v>
      </c>
      <c r="R5533">
        <v>458</v>
      </c>
      <c r="S5533">
        <v>410</v>
      </c>
      <c r="T5533">
        <v>371</v>
      </c>
      <c r="U5533">
        <v>409</v>
      </c>
      <c r="V5533">
        <v>382</v>
      </c>
      <c r="W5533">
        <v>398</v>
      </c>
      <c r="X5533">
        <v>372</v>
      </c>
      <c r="Y5533">
        <v>327</v>
      </c>
      <c r="Z5533">
        <v>338</v>
      </c>
      <c r="AA5533">
        <v>328</v>
      </c>
      <c r="AB5533">
        <v>334</v>
      </c>
    </row>
    <row r="5534" spans="1:47" x14ac:dyDescent="0.25">
      <c r="A5534" t="str">
        <f t="shared" si="86"/>
        <v>Innsbruck-StadtLehrlinge1. Lehrjahr, weiblich</v>
      </c>
      <c r="B5534">
        <v>5533</v>
      </c>
      <c r="C5534">
        <v>701</v>
      </c>
      <c r="D5534" t="s">
        <v>257</v>
      </c>
      <c r="E5534" t="s">
        <v>46</v>
      </c>
      <c r="F5534" t="s">
        <v>66</v>
      </c>
      <c r="G5534">
        <v>253</v>
      </c>
      <c r="H5534">
        <v>276</v>
      </c>
      <c r="I5534">
        <v>281</v>
      </c>
      <c r="J5534">
        <v>297</v>
      </c>
      <c r="K5534">
        <v>335</v>
      </c>
      <c r="L5534">
        <v>384</v>
      </c>
      <c r="M5534">
        <v>322</v>
      </c>
      <c r="N5534">
        <v>323</v>
      </c>
      <c r="O5534">
        <v>341</v>
      </c>
      <c r="P5534">
        <v>338</v>
      </c>
      <c r="Q5534">
        <v>321</v>
      </c>
      <c r="R5534">
        <v>294</v>
      </c>
      <c r="S5534">
        <v>273</v>
      </c>
      <c r="T5534">
        <v>248</v>
      </c>
      <c r="U5534">
        <v>260</v>
      </c>
      <c r="V5534">
        <v>252</v>
      </c>
      <c r="W5534">
        <v>222</v>
      </c>
      <c r="X5534">
        <v>230</v>
      </c>
      <c r="Y5534">
        <v>213</v>
      </c>
      <c r="Z5534">
        <v>220</v>
      </c>
      <c r="AA5534">
        <v>231</v>
      </c>
      <c r="AB5534">
        <v>241</v>
      </c>
    </row>
    <row r="5535" spans="1:47" x14ac:dyDescent="0.25">
      <c r="A5535" t="str">
        <f t="shared" si="86"/>
        <v>Innsbruck-StadtLehrlinge2. Lehrjahr, männlich</v>
      </c>
      <c r="B5535">
        <v>5534</v>
      </c>
      <c r="C5535">
        <v>701</v>
      </c>
      <c r="D5535" t="s">
        <v>257</v>
      </c>
      <c r="E5535" t="s">
        <v>46</v>
      </c>
      <c r="F5535" t="s">
        <v>67</v>
      </c>
      <c r="G5535">
        <v>330</v>
      </c>
      <c r="H5535">
        <v>363</v>
      </c>
      <c r="I5535">
        <v>373</v>
      </c>
      <c r="J5535">
        <v>395</v>
      </c>
      <c r="K5535">
        <v>363</v>
      </c>
      <c r="L5535">
        <v>415</v>
      </c>
      <c r="M5535">
        <v>411</v>
      </c>
      <c r="N5535">
        <v>409</v>
      </c>
      <c r="O5535">
        <v>439</v>
      </c>
      <c r="P5535">
        <v>404</v>
      </c>
      <c r="Q5535">
        <v>374</v>
      </c>
      <c r="R5535">
        <v>399</v>
      </c>
      <c r="S5535">
        <v>395</v>
      </c>
      <c r="T5535">
        <v>356</v>
      </c>
      <c r="U5535">
        <v>349</v>
      </c>
      <c r="V5535">
        <v>381</v>
      </c>
      <c r="W5535">
        <v>332</v>
      </c>
      <c r="X5535">
        <v>374</v>
      </c>
      <c r="Y5535">
        <v>361</v>
      </c>
      <c r="Z5535">
        <v>323</v>
      </c>
      <c r="AA5535">
        <v>317</v>
      </c>
      <c r="AB5535">
        <v>329</v>
      </c>
    </row>
    <row r="5536" spans="1:47" x14ac:dyDescent="0.25">
      <c r="A5536" t="str">
        <f t="shared" si="86"/>
        <v>Innsbruck-StadtLehrlinge2. Lehrjahr, weiblich</v>
      </c>
      <c r="B5536">
        <v>5535</v>
      </c>
      <c r="C5536">
        <v>701</v>
      </c>
      <c r="D5536" t="s">
        <v>257</v>
      </c>
      <c r="E5536" t="s">
        <v>46</v>
      </c>
      <c r="F5536" t="s">
        <v>68</v>
      </c>
      <c r="G5536">
        <v>276</v>
      </c>
      <c r="H5536">
        <v>258</v>
      </c>
      <c r="I5536">
        <v>261</v>
      </c>
      <c r="J5536">
        <v>293</v>
      </c>
      <c r="K5536">
        <v>278</v>
      </c>
      <c r="L5536">
        <v>325</v>
      </c>
      <c r="M5536">
        <v>354</v>
      </c>
      <c r="N5536">
        <v>340</v>
      </c>
      <c r="O5536">
        <v>288</v>
      </c>
      <c r="P5536">
        <v>319</v>
      </c>
      <c r="Q5536">
        <v>294</v>
      </c>
      <c r="R5536">
        <v>284</v>
      </c>
      <c r="S5536">
        <v>261</v>
      </c>
      <c r="T5536">
        <v>245</v>
      </c>
      <c r="U5536">
        <v>230</v>
      </c>
      <c r="V5536">
        <v>255</v>
      </c>
      <c r="W5536">
        <v>249</v>
      </c>
      <c r="X5536">
        <v>212</v>
      </c>
      <c r="Y5536">
        <v>228</v>
      </c>
      <c r="Z5536">
        <v>200</v>
      </c>
      <c r="AA5536">
        <v>209</v>
      </c>
      <c r="AB5536">
        <v>224</v>
      </c>
    </row>
    <row r="5537" spans="1:28" x14ac:dyDescent="0.25">
      <c r="A5537" t="str">
        <f t="shared" si="86"/>
        <v>Innsbruck-StadtLehrlinge3. Lehrjahr, männlich</v>
      </c>
      <c r="B5537">
        <v>5536</v>
      </c>
      <c r="C5537">
        <v>701</v>
      </c>
      <c r="D5537" t="s">
        <v>257</v>
      </c>
      <c r="E5537" t="s">
        <v>46</v>
      </c>
      <c r="F5537" t="s">
        <v>69</v>
      </c>
      <c r="G5537">
        <v>367</v>
      </c>
      <c r="H5537">
        <v>317</v>
      </c>
      <c r="I5537">
        <v>338</v>
      </c>
      <c r="J5537">
        <v>357</v>
      </c>
      <c r="K5537">
        <v>362</v>
      </c>
      <c r="L5537">
        <v>331</v>
      </c>
      <c r="M5537">
        <v>378</v>
      </c>
      <c r="N5537">
        <v>389</v>
      </c>
      <c r="O5537">
        <v>366</v>
      </c>
      <c r="P5537">
        <v>394</v>
      </c>
      <c r="Q5537">
        <v>372</v>
      </c>
      <c r="R5537">
        <v>340</v>
      </c>
      <c r="S5537">
        <v>358</v>
      </c>
      <c r="T5537">
        <v>362</v>
      </c>
      <c r="U5537">
        <v>329</v>
      </c>
      <c r="V5537">
        <v>316</v>
      </c>
      <c r="W5537">
        <v>347</v>
      </c>
      <c r="X5537">
        <v>303</v>
      </c>
      <c r="Y5537">
        <v>337</v>
      </c>
      <c r="Z5537">
        <v>324</v>
      </c>
      <c r="AA5537">
        <v>303</v>
      </c>
      <c r="AB5537">
        <v>284</v>
      </c>
    </row>
    <row r="5538" spans="1:28" x14ac:dyDescent="0.25">
      <c r="A5538" t="str">
        <f t="shared" si="86"/>
        <v>Innsbruck-StadtLehrlinge3. Lehrjahr, weiblich</v>
      </c>
      <c r="B5538">
        <v>5537</v>
      </c>
      <c r="C5538">
        <v>701</v>
      </c>
      <c r="D5538" t="s">
        <v>257</v>
      </c>
      <c r="E5538" t="s">
        <v>46</v>
      </c>
      <c r="F5538" t="s">
        <v>70</v>
      </c>
      <c r="G5538">
        <v>258</v>
      </c>
      <c r="H5538">
        <v>265</v>
      </c>
      <c r="I5538">
        <v>245</v>
      </c>
      <c r="J5538">
        <v>239</v>
      </c>
      <c r="K5538">
        <v>265</v>
      </c>
      <c r="L5538">
        <v>252</v>
      </c>
      <c r="M5538">
        <v>283</v>
      </c>
      <c r="N5538">
        <v>318</v>
      </c>
      <c r="O5538">
        <v>296</v>
      </c>
      <c r="P5538">
        <v>248</v>
      </c>
      <c r="Q5538">
        <v>290</v>
      </c>
      <c r="R5538">
        <v>260</v>
      </c>
      <c r="S5538">
        <v>236</v>
      </c>
      <c r="T5538">
        <v>216</v>
      </c>
      <c r="U5538">
        <v>210</v>
      </c>
      <c r="V5538">
        <v>192</v>
      </c>
      <c r="W5538">
        <v>214</v>
      </c>
      <c r="X5538">
        <v>220</v>
      </c>
      <c r="Y5538">
        <v>190</v>
      </c>
      <c r="Z5538">
        <v>208</v>
      </c>
      <c r="AA5538">
        <v>180</v>
      </c>
      <c r="AB5538">
        <v>192</v>
      </c>
    </row>
    <row r="5539" spans="1:28" x14ac:dyDescent="0.25">
      <c r="A5539" t="str">
        <f t="shared" si="86"/>
        <v>Innsbruck-StadtLehrlinge4. Lehrjahr, männlich</v>
      </c>
      <c r="B5539">
        <v>5538</v>
      </c>
      <c r="C5539">
        <v>701</v>
      </c>
      <c r="D5539" t="s">
        <v>257</v>
      </c>
      <c r="E5539" t="s">
        <v>46</v>
      </c>
      <c r="F5539" t="s">
        <v>71</v>
      </c>
      <c r="G5539">
        <v>151</v>
      </c>
      <c r="H5539">
        <v>160</v>
      </c>
      <c r="I5539">
        <v>142</v>
      </c>
      <c r="J5539">
        <v>142</v>
      </c>
      <c r="K5539">
        <v>161</v>
      </c>
      <c r="L5539">
        <v>161</v>
      </c>
      <c r="M5539">
        <v>142</v>
      </c>
      <c r="N5539">
        <v>154</v>
      </c>
      <c r="O5539">
        <v>157</v>
      </c>
      <c r="P5539">
        <v>156</v>
      </c>
      <c r="Q5539">
        <v>163</v>
      </c>
      <c r="R5539">
        <v>150</v>
      </c>
      <c r="S5539">
        <v>142</v>
      </c>
      <c r="T5539">
        <v>144</v>
      </c>
      <c r="U5539">
        <v>148</v>
      </c>
      <c r="V5539">
        <v>136</v>
      </c>
      <c r="W5539">
        <v>134</v>
      </c>
      <c r="X5539">
        <v>147</v>
      </c>
      <c r="Y5539">
        <v>128</v>
      </c>
      <c r="Z5539">
        <v>146</v>
      </c>
      <c r="AA5539">
        <v>155</v>
      </c>
      <c r="AB5539">
        <v>155</v>
      </c>
    </row>
    <row r="5540" spans="1:28" x14ac:dyDescent="0.25">
      <c r="A5540" t="str">
        <f t="shared" si="86"/>
        <v>Innsbruck-StadtLehrlinge4. Lehrjahr, weiblich</v>
      </c>
      <c r="B5540">
        <v>5539</v>
      </c>
      <c r="C5540">
        <v>701</v>
      </c>
      <c r="D5540" t="s">
        <v>257</v>
      </c>
      <c r="E5540" t="s">
        <v>46</v>
      </c>
      <c r="F5540" t="s">
        <v>72</v>
      </c>
      <c r="G5540">
        <v>15</v>
      </c>
      <c r="H5540">
        <v>16</v>
      </c>
      <c r="I5540">
        <v>17</v>
      </c>
      <c r="J5540">
        <v>11</v>
      </c>
      <c r="K5540">
        <v>13</v>
      </c>
      <c r="L5540">
        <v>15</v>
      </c>
      <c r="M5540">
        <v>23</v>
      </c>
      <c r="N5540">
        <v>29</v>
      </c>
      <c r="O5540">
        <v>27</v>
      </c>
      <c r="P5540">
        <v>18</v>
      </c>
      <c r="Q5540">
        <v>17</v>
      </c>
      <c r="R5540">
        <v>9</v>
      </c>
      <c r="S5540">
        <v>21</v>
      </c>
      <c r="T5540">
        <v>15</v>
      </c>
      <c r="U5540">
        <v>18</v>
      </c>
      <c r="V5540">
        <v>18</v>
      </c>
      <c r="W5540">
        <v>13</v>
      </c>
      <c r="X5540">
        <v>18</v>
      </c>
      <c r="Y5540">
        <v>17</v>
      </c>
      <c r="Z5540">
        <v>20</v>
      </c>
      <c r="AA5540">
        <v>21</v>
      </c>
      <c r="AB5540">
        <v>16</v>
      </c>
    </row>
    <row r="5541" spans="1:28" x14ac:dyDescent="0.25">
      <c r="A5541" t="str">
        <f t="shared" si="86"/>
        <v>Innsbruck-StadtLehrlingeFrauen</v>
      </c>
      <c r="B5541">
        <v>5540</v>
      </c>
      <c r="C5541">
        <v>701</v>
      </c>
      <c r="D5541" t="s">
        <v>257</v>
      </c>
      <c r="E5541" t="s">
        <v>46</v>
      </c>
      <c r="F5541" t="s">
        <v>47</v>
      </c>
      <c r="G5541">
        <v>802</v>
      </c>
      <c r="H5541">
        <v>815</v>
      </c>
      <c r="I5541">
        <v>804</v>
      </c>
      <c r="J5541">
        <v>840</v>
      </c>
      <c r="K5541">
        <v>891</v>
      </c>
      <c r="L5541">
        <v>976</v>
      </c>
      <c r="M5541">
        <v>982</v>
      </c>
      <c r="N5541">
        <v>1010</v>
      </c>
      <c r="O5541">
        <v>952</v>
      </c>
      <c r="P5541">
        <v>923</v>
      </c>
      <c r="Q5541">
        <v>922</v>
      </c>
      <c r="R5541">
        <v>847</v>
      </c>
      <c r="S5541">
        <v>791</v>
      </c>
      <c r="T5541">
        <v>724</v>
      </c>
      <c r="U5541">
        <v>718</v>
      </c>
      <c r="V5541">
        <v>717</v>
      </c>
      <c r="W5541">
        <v>698</v>
      </c>
      <c r="X5541">
        <v>680</v>
      </c>
      <c r="Y5541">
        <v>648</v>
      </c>
      <c r="Z5541">
        <v>648</v>
      </c>
      <c r="AA5541">
        <v>641</v>
      </c>
      <c r="AB5541">
        <v>673</v>
      </c>
    </row>
    <row r="5542" spans="1:28" x14ac:dyDescent="0.25">
      <c r="A5542" t="str">
        <f t="shared" si="86"/>
        <v>Innsbruck-StadtLehrlingeInsgesamt</v>
      </c>
      <c r="B5542">
        <v>5541</v>
      </c>
      <c r="C5542">
        <v>701</v>
      </c>
      <c r="D5542" t="s">
        <v>257</v>
      </c>
      <c r="E5542" t="s">
        <v>46</v>
      </c>
      <c r="F5542" t="s">
        <v>48</v>
      </c>
      <c r="G5542">
        <v>2031</v>
      </c>
      <c r="H5542">
        <v>2037</v>
      </c>
      <c r="I5542">
        <v>2040</v>
      </c>
      <c r="J5542">
        <v>2109</v>
      </c>
      <c r="K5542">
        <v>2217</v>
      </c>
      <c r="L5542">
        <v>2326</v>
      </c>
      <c r="M5542">
        <v>2330</v>
      </c>
      <c r="N5542">
        <v>2481</v>
      </c>
      <c r="O5542">
        <v>2388</v>
      </c>
      <c r="P5542">
        <v>2343</v>
      </c>
      <c r="Q5542">
        <v>2273</v>
      </c>
      <c r="R5542">
        <v>2194</v>
      </c>
      <c r="S5542">
        <v>2096</v>
      </c>
      <c r="T5542">
        <v>1957</v>
      </c>
      <c r="U5542">
        <v>1953</v>
      </c>
      <c r="V5542">
        <v>1932</v>
      </c>
      <c r="W5542">
        <v>1909</v>
      </c>
      <c r="X5542">
        <v>1876</v>
      </c>
      <c r="Y5542">
        <v>1801</v>
      </c>
      <c r="Z5542">
        <v>1779</v>
      </c>
      <c r="AA5542">
        <v>1744</v>
      </c>
      <c r="AB5542">
        <v>1775</v>
      </c>
    </row>
    <row r="5543" spans="1:28" x14ac:dyDescent="0.25">
      <c r="A5543" t="str">
        <f t="shared" si="86"/>
        <v>Innsbruck-StadtLehrlingeMänner</v>
      </c>
      <c r="B5543">
        <v>5542</v>
      </c>
      <c r="C5543">
        <v>701</v>
      </c>
      <c r="D5543" t="s">
        <v>257</v>
      </c>
      <c r="E5543" t="s">
        <v>46</v>
      </c>
      <c r="F5543" t="s">
        <v>49</v>
      </c>
      <c r="G5543">
        <v>1229</v>
      </c>
      <c r="H5543">
        <v>1222</v>
      </c>
      <c r="I5543">
        <v>1236</v>
      </c>
      <c r="J5543">
        <v>1269</v>
      </c>
      <c r="K5543">
        <v>1326</v>
      </c>
      <c r="L5543">
        <v>1350</v>
      </c>
      <c r="M5543">
        <v>1348</v>
      </c>
      <c r="N5543">
        <v>1471</v>
      </c>
      <c r="O5543">
        <v>1436</v>
      </c>
      <c r="P5543">
        <v>1420</v>
      </c>
      <c r="Q5543">
        <v>1351</v>
      </c>
      <c r="R5543">
        <v>1347</v>
      </c>
      <c r="S5543">
        <v>1305</v>
      </c>
      <c r="T5543">
        <v>1233</v>
      </c>
      <c r="U5543">
        <v>1235</v>
      </c>
      <c r="V5543">
        <v>1215</v>
      </c>
      <c r="W5543">
        <v>1211</v>
      </c>
      <c r="X5543">
        <v>1196</v>
      </c>
      <c r="Y5543">
        <v>1153</v>
      </c>
      <c r="Z5543">
        <v>1131</v>
      </c>
      <c r="AA5543">
        <v>1103</v>
      </c>
      <c r="AB5543">
        <v>1102</v>
      </c>
    </row>
    <row r="5544" spans="1:28" x14ac:dyDescent="0.25">
      <c r="A5544" t="str">
        <f t="shared" si="86"/>
        <v>Innsbruck-StadtNeugründungenInsgesamt</v>
      </c>
      <c r="B5544">
        <v>5543</v>
      </c>
      <c r="C5544">
        <v>701</v>
      </c>
      <c r="D5544" t="s">
        <v>257</v>
      </c>
      <c r="E5544" t="s">
        <v>41</v>
      </c>
      <c r="F5544" t="s">
        <v>48</v>
      </c>
      <c r="G5544">
        <v>410</v>
      </c>
      <c r="H5544">
        <v>464.11509726529499</v>
      </c>
      <c r="I5544">
        <v>451.20407239819002</v>
      </c>
      <c r="J5544">
        <v>398</v>
      </c>
      <c r="K5544">
        <v>378.46844319775602</v>
      </c>
      <c r="L5544">
        <v>441.63681183237497</v>
      </c>
      <c r="M5544">
        <v>512.40256211180099</v>
      </c>
      <c r="N5544">
        <v>402.48333333333301</v>
      </c>
      <c r="O5544">
        <v>440.82699097685401</v>
      </c>
      <c r="P5544">
        <v>476.41947261663302</v>
      </c>
      <c r="Q5544">
        <v>503</v>
      </c>
      <c r="R5544">
        <v>465.61865793780697</v>
      </c>
      <c r="S5544">
        <v>460.046732837055</v>
      </c>
      <c r="T5544">
        <v>469</v>
      </c>
      <c r="U5544">
        <v>514.62789017341004</v>
      </c>
      <c r="V5544">
        <v>490</v>
      </c>
      <c r="W5544">
        <v>527</v>
      </c>
      <c r="X5544">
        <v>519</v>
      </c>
      <c r="Y5544">
        <v>505</v>
      </c>
      <c r="Z5544">
        <v>599</v>
      </c>
      <c r="AA5544">
        <v>544</v>
      </c>
      <c r="AB5544">
        <v>607</v>
      </c>
    </row>
    <row r="5545" spans="1:28" x14ac:dyDescent="0.25">
      <c r="A5545" t="str">
        <f t="shared" si="86"/>
        <v>Innsbruck-StadtPendler (Auspendler/-innen)Insgesamt</v>
      </c>
      <c r="B5545">
        <v>5544</v>
      </c>
      <c r="C5545">
        <v>701</v>
      </c>
      <c r="D5545" t="s">
        <v>257</v>
      </c>
      <c r="E5545" t="s">
        <v>459</v>
      </c>
      <c r="F5545" t="s">
        <v>48</v>
      </c>
      <c r="G5545">
        <v>12181</v>
      </c>
      <c r="H5545">
        <v>13617</v>
      </c>
      <c r="I5545">
        <v>14437</v>
      </c>
      <c r="J5545">
        <v>14788</v>
      </c>
      <c r="K5545">
        <v>14611</v>
      </c>
      <c r="L5545">
        <v>15129</v>
      </c>
      <c r="M5545">
        <v>15283</v>
      </c>
      <c r="N5545">
        <v>15842</v>
      </c>
      <c r="O5545">
        <v>16528</v>
      </c>
      <c r="P5545">
        <v>17244</v>
      </c>
      <c r="Q5545">
        <v>17814</v>
      </c>
      <c r="R5545">
        <v>17612</v>
      </c>
      <c r="S5545">
        <v>18002</v>
      </c>
    </row>
    <row r="5546" spans="1:28" x14ac:dyDescent="0.25">
      <c r="A5546" t="str">
        <f t="shared" si="86"/>
        <v>Innsbruck-StadtPendler ins AuslandInsgesamt</v>
      </c>
      <c r="B5546">
        <v>5545</v>
      </c>
      <c r="C5546">
        <v>701</v>
      </c>
      <c r="D5546" t="s">
        <v>257</v>
      </c>
      <c r="E5546" t="s">
        <v>304</v>
      </c>
      <c r="F5546" t="s">
        <v>48</v>
      </c>
      <c r="G5546">
        <v>54</v>
      </c>
      <c r="H5546">
        <v>123</v>
      </c>
      <c r="I5546">
        <v>319</v>
      </c>
      <c r="J5546">
        <v>126</v>
      </c>
      <c r="K5546">
        <v>130</v>
      </c>
      <c r="L5546">
        <v>180</v>
      </c>
      <c r="M5546">
        <v>186</v>
      </c>
      <c r="N5546">
        <v>175</v>
      </c>
      <c r="O5546">
        <v>211</v>
      </c>
      <c r="P5546">
        <v>220</v>
      </c>
      <c r="Q5546">
        <v>222</v>
      </c>
      <c r="R5546">
        <v>216</v>
      </c>
      <c r="S5546">
        <v>229</v>
      </c>
    </row>
    <row r="5547" spans="1:28" x14ac:dyDescent="0.25">
      <c r="A5547" t="str">
        <f t="shared" si="86"/>
        <v>Innsbruck-StadtPendler zw. BundesländernInsgesamt</v>
      </c>
      <c r="B5547">
        <v>5546</v>
      </c>
      <c r="C5547">
        <v>701</v>
      </c>
      <c r="D5547" t="s">
        <v>257</v>
      </c>
      <c r="E5547" t="s">
        <v>433</v>
      </c>
      <c r="F5547" t="s">
        <v>48</v>
      </c>
      <c r="G5547">
        <v>2621</v>
      </c>
      <c r="H5547">
        <v>3002</v>
      </c>
      <c r="I5547">
        <v>3304</v>
      </c>
      <c r="J5547">
        <v>3763</v>
      </c>
      <c r="K5547">
        <v>3512</v>
      </c>
      <c r="L5547">
        <v>3520</v>
      </c>
      <c r="M5547">
        <v>3285</v>
      </c>
      <c r="N5547">
        <v>3457</v>
      </c>
      <c r="O5547">
        <v>3491</v>
      </c>
      <c r="P5547">
        <v>3347</v>
      </c>
      <c r="Q5547">
        <v>3387</v>
      </c>
      <c r="R5547">
        <v>3345</v>
      </c>
      <c r="S5547">
        <v>3460</v>
      </c>
    </row>
    <row r="5548" spans="1:28" x14ac:dyDescent="0.25">
      <c r="A5548" t="str">
        <f t="shared" si="86"/>
        <v>Innsbruck-StadtPendler zw. Gemeinden eines Pol. BezirkesInsgesamt</v>
      </c>
      <c r="B5548">
        <v>5547</v>
      </c>
      <c r="C5548">
        <v>701</v>
      </c>
      <c r="D5548" t="s">
        <v>257</v>
      </c>
      <c r="E5548" t="s">
        <v>305</v>
      </c>
      <c r="F5548" t="s">
        <v>48</v>
      </c>
      <c r="G5548">
        <v>0</v>
      </c>
      <c r="H5548">
        <v>0</v>
      </c>
      <c r="I5548">
        <v>0</v>
      </c>
      <c r="J5548">
        <v>0</v>
      </c>
      <c r="K5548">
        <v>0</v>
      </c>
      <c r="L5548">
        <v>0</v>
      </c>
      <c r="M5548">
        <v>0</v>
      </c>
      <c r="N5548">
        <v>0</v>
      </c>
      <c r="O5548">
        <v>0</v>
      </c>
      <c r="P5548">
        <v>0</v>
      </c>
      <c r="Q5548">
        <v>0</v>
      </c>
      <c r="R5548">
        <v>0</v>
      </c>
      <c r="S5548">
        <v>0</v>
      </c>
    </row>
    <row r="5549" spans="1:28" x14ac:dyDescent="0.25">
      <c r="A5549" t="str">
        <f t="shared" si="86"/>
        <v>Innsbruck-StadtPendler zw. Pol. Bez. des BundeslandesInsgesamt</v>
      </c>
      <c r="B5549">
        <v>5548</v>
      </c>
      <c r="C5549">
        <v>701</v>
      </c>
      <c r="D5549" t="s">
        <v>257</v>
      </c>
      <c r="E5549" t="s">
        <v>306</v>
      </c>
      <c r="F5549" t="s">
        <v>48</v>
      </c>
      <c r="G5549">
        <v>9506</v>
      </c>
      <c r="H5549">
        <v>10492</v>
      </c>
      <c r="I5549">
        <v>10814</v>
      </c>
      <c r="J5549">
        <v>10899</v>
      </c>
      <c r="K5549">
        <v>10969</v>
      </c>
      <c r="L5549">
        <v>11429</v>
      </c>
      <c r="M5549">
        <v>11812</v>
      </c>
      <c r="N5549">
        <v>12210</v>
      </c>
      <c r="O5549">
        <v>12826</v>
      </c>
      <c r="P5549">
        <v>13677</v>
      </c>
      <c r="Q5549">
        <v>14205</v>
      </c>
      <c r="R5549">
        <v>14051</v>
      </c>
      <c r="S5549">
        <v>14313</v>
      </c>
    </row>
    <row r="5550" spans="1:28" x14ac:dyDescent="0.25">
      <c r="A5550" t="str">
        <f t="shared" si="86"/>
        <v>Innsbruck-StadtPensionisteneinkommenBrutto_Schnitt</v>
      </c>
      <c r="B5550">
        <v>5549</v>
      </c>
      <c r="C5550">
        <v>701</v>
      </c>
      <c r="D5550" t="s">
        <v>257</v>
      </c>
      <c r="E5550" t="s">
        <v>44</v>
      </c>
      <c r="F5550" t="s">
        <v>54</v>
      </c>
      <c r="G5550">
        <v>20078.4440623763</v>
      </c>
      <c r="H5550">
        <v>20349.910414877399</v>
      </c>
      <c r="I5550">
        <v>20898.754650491301</v>
      </c>
      <c r="J5550">
        <v>21337.994888344401</v>
      </c>
      <c r="K5550">
        <v>22022.242476223499</v>
      </c>
      <c r="L5550">
        <v>22540.416539425401</v>
      </c>
      <c r="M5550">
        <v>22848.086055548101</v>
      </c>
      <c r="N5550">
        <v>23164.883403608401</v>
      </c>
      <c r="O5550">
        <v>23245.012411745702</v>
      </c>
      <c r="P5550">
        <v>23670.215418960401</v>
      </c>
      <c r="Q5550">
        <v>24176.270797419998</v>
      </c>
      <c r="R5550">
        <v>24850.44873063</v>
      </c>
      <c r="S5550">
        <v>25220.778039622201</v>
      </c>
      <c r="T5550">
        <v>25564.289415102401</v>
      </c>
      <c r="U5550">
        <v>26063.377983884198</v>
      </c>
      <c r="V5550">
        <v>26713.005263985298</v>
      </c>
      <c r="W5550">
        <v>27971.044852008501</v>
      </c>
      <c r="X5550">
        <v>28677.868858604201</v>
      </c>
      <c r="Y5550">
        <v>29502.823331687199</v>
      </c>
    </row>
    <row r="5551" spans="1:28" x14ac:dyDescent="0.25">
      <c r="A5551" t="str">
        <f t="shared" si="86"/>
        <v>Innsbruck-StadtPensionisteneinkommenBruttobezüge 1000 EUR</v>
      </c>
      <c r="B5551">
        <v>5550</v>
      </c>
      <c r="C5551">
        <v>701</v>
      </c>
      <c r="D5551" t="s">
        <v>257</v>
      </c>
      <c r="E5551" t="s">
        <v>44</v>
      </c>
      <c r="F5551" t="s">
        <v>55</v>
      </c>
      <c r="G5551">
        <v>558160.66648999997</v>
      </c>
      <c r="H5551">
        <v>573399.42576000001</v>
      </c>
      <c r="I5551">
        <v>593461.93581000005</v>
      </c>
      <c r="J5551">
        <v>609626.51396000001</v>
      </c>
      <c r="K5551">
        <v>634460.80573999998</v>
      </c>
      <c r="L5551">
        <v>656624.87421000004</v>
      </c>
      <c r="M5551">
        <v>680324.61039000005</v>
      </c>
      <c r="N5551">
        <v>693324.96027000004</v>
      </c>
      <c r="O5551">
        <v>720362.93463999999</v>
      </c>
      <c r="P5551">
        <v>739552.21054999996</v>
      </c>
      <c r="Q5551">
        <v>753405.12685999996</v>
      </c>
      <c r="R5551">
        <v>761740.80493999994</v>
      </c>
      <c r="S5551">
        <v>766383.78229</v>
      </c>
      <c r="T5551">
        <v>774930.30504000001</v>
      </c>
      <c r="U5551">
        <v>792457.00760000001</v>
      </c>
      <c r="V5551">
        <v>815601.47672000004</v>
      </c>
      <c r="W5551">
        <v>846739.46976000001</v>
      </c>
      <c r="X5551">
        <v>869082.81576000003</v>
      </c>
      <c r="Y5551">
        <v>896148.25870000001</v>
      </c>
    </row>
    <row r="5552" spans="1:28" x14ac:dyDescent="0.25">
      <c r="A5552" t="str">
        <f t="shared" si="86"/>
        <v>Innsbruck-StadtPensionisteneinkommenBruttobezüge Fälle</v>
      </c>
      <c r="B5552">
        <v>5551</v>
      </c>
      <c r="C5552">
        <v>701</v>
      </c>
      <c r="D5552" t="s">
        <v>257</v>
      </c>
      <c r="E5552" t="s">
        <v>44</v>
      </c>
      <c r="F5552" t="s">
        <v>56</v>
      </c>
      <c r="G5552">
        <v>27799</v>
      </c>
      <c r="H5552">
        <v>28177</v>
      </c>
      <c r="I5552">
        <v>28397</v>
      </c>
      <c r="J5552">
        <v>28570</v>
      </c>
      <c r="K5552">
        <v>28810</v>
      </c>
      <c r="L5552">
        <v>29131</v>
      </c>
      <c r="M5552">
        <v>29776</v>
      </c>
      <c r="N5552">
        <v>29930</v>
      </c>
      <c r="O5552">
        <v>30990</v>
      </c>
      <c r="P5552">
        <v>31244</v>
      </c>
      <c r="Q5552">
        <v>31163</v>
      </c>
      <c r="R5552">
        <v>30653</v>
      </c>
      <c r="S5552">
        <v>30387</v>
      </c>
      <c r="T5552">
        <v>30313</v>
      </c>
      <c r="U5552">
        <v>30405</v>
      </c>
      <c r="V5552">
        <v>30532</v>
      </c>
      <c r="W5552">
        <v>30272</v>
      </c>
      <c r="X5552">
        <v>30305</v>
      </c>
      <c r="Y5552">
        <v>30375</v>
      </c>
    </row>
    <row r="5553" spans="1:47" x14ac:dyDescent="0.25">
      <c r="A5553" t="str">
        <f t="shared" si="86"/>
        <v>Innsbruck-StadtPensionisteneinkommenLohnsteuer 1000 EUR</v>
      </c>
      <c r="B5553">
        <v>5552</v>
      </c>
      <c r="C5553">
        <v>701</v>
      </c>
      <c r="D5553" t="s">
        <v>257</v>
      </c>
      <c r="E5553" t="s">
        <v>44</v>
      </c>
      <c r="F5553" t="s">
        <v>57</v>
      </c>
      <c r="G5553">
        <v>83014.757490000004</v>
      </c>
      <c r="H5553">
        <v>79660.534379999997</v>
      </c>
      <c r="I5553">
        <v>84516.785430000004</v>
      </c>
      <c r="J5553">
        <v>88297.805070000002</v>
      </c>
      <c r="K5553">
        <v>94412.49093</v>
      </c>
      <c r="L5553">
        <v>89671.225600000005</v>
      </c>
      <c r="M5553">
        <v>94625.406659999993</v>
      </c>
      <c r="N5553">
        <v>98245.184039999993</v>
      </c>
      <c r="O5553">
        <v>105348.1998</v>
      </c>
      <c r="P5553">
        <v>109692.34117</v>
      </c>
      <c r="Q5553">
        <v>114191.21118</v>
      </c>
      <c r="R5553">
        <v>119127.12648000001</v>
      </c>
      <c r="S5553">
        <v>101977.85926</v>
      </c>
      <c r="T5553">
        <v>104529.59133</v>
      </c>
      <c r="U5553">
        <v>108941.76698</v>
      </c>
      <c r="V5553">
        <v>115123.42684</v>
      </c>
      <c r="W5553">
        <v>113245.23445</v>
      </c>
      <c r="X5553">
        <v>118584.19401000001</v>
      </c>
      <c r="Y5553">
        <v>119572.02155999999</v>
      </c>
    </row>
    <row r="5554" spans="1:47" x14ac:dyDescent="0.25">
      <c r="A5554" t="str">
        <f t="shared" si="86"/>
        <v>Innsbruck-StadtPensionisteneinkommenLohnsteuer Fälle</v>
      </c>
      <c r="B5554">
        <v>5553</v>
      </c>
      <c r="C5554">
        <v>701</v>
      </c>
      <c r="D5554" t="s">
        <v>257</v>
      </c>
      <c r="E5554" t="s">
        <v>44</v>
      </c>
      <c r="F5554" t="s">
        <v>58</v>
      </c>
      <c r="G5554">
        <v>17440</v>
      </c>
      <c r="H5554">
        <v>16718</v>
      </c>
      <c r="I5554">
        <v>17321</v>
      </c>
      <c r="J5554">
        <v>18473</v>
      </c>
      <c r="K5554">
        <v>18569</v>
      </c>
      <c r="L5554">
        <v>18102</v>
      </c>
      <c r="M5554">
        <v>18459</v>
      </c>
      <c r="N5554">
        <v>18736</v>
      </c>
      <c r="O5554">
        <v>19308</v>
      </c>
      <c r="P5554">
        <v>19733</v>
      </c>
      <c r="Q5554">
        <v>20091</v>
      </c>
      <c r="R5554">
        <v>20122</v>
      </c>
      <c r="S5554">
        <v>20175</v>
      </c>
      <c r="T5554">
        <v>20203</v>
      </c>
      <c r="U5554">
        <v>20551</v>
      </c>
      <c r="V5554">
        <v>21182</v>
      </c>
      <c r="W5554">
        <v>22271</v>
      </c>
      <c r="X5554">
        <v>22646</v>
      </c>
      <c r="Y5554">
        <v>23128</v>
      </c>
    </row>
    <row r="5555" spans="1:47" x14ac:dyDescent="0.25">
      <c r="A5555" t="str">
        <f t="shared" si="86"/>
        <v>Innsbruck-StadtPensionisteneinkommenNetto_Schnitt</v>
      </c>
      <c r="B5555">
        <v>5554</v>
      </c>
      <c r="C5555">
        <v>701</v>
      </c>
      <c r="D5555" t="s">
        <v>257</v>
      </c>
      <c r="E5555" t="s">
        <v>44</v>
      </c>
      <c r="F5555" t="s">
        <v>59</v>
      </c>
      <c r="G5555">
        <v>16083.386417137301</v>
      </c>
      <c r="H5555">
        <v>16413.2573851013</v>
      </c>
      <c r="I5555">
        <v>16776.8253350706</v>
      </c>
      <c r="J5555">
        <v>17083.818302065101</v>
      </c>
      <c r="K5555">
        <v>17530.329334953101</v>
      </c>
      <c r="L5555">
        <v>18218.153969310999</v>
      </c>
      <c r="M5555">
        <v>18412.016523710401</v>
      </c>
      <c r="N5555">
        <v>18606.240180420999</v>
      </c>
      <c r="O5555">
        <v>18569.6015643756</v>
      </c>
      <c r="P5555">
        <v>18860.902682755099</v>
      </c>
      <c r="Q5555">
        <v>19192.941143343101</v>
      </c>
      <c r="R5555">
        <v>19608.783043747801</v>
      </c>
      <c r="S5555">
        <v>20490.8249985191</v>
      </c>
      <c r="T5555">
        <v>20731.516402203699</v>
      </c>
      <c r="U5555">
        <v>21076.4925538563</v>
      </c>
      <c r="V5555">
        <v>21510.4876817765</v>
      </c>
      <c r="W5555">
        <v>22735.652205668601</v>
      </c>
      <c r="X5555">
        <v>23242.944981026201</v>
      </c>
      <c r="Y5555">
        <v>24001.451754403301</v>
      </c>
    </row>
    <row r="5556" spans="1:47" x14ac:dyDescent="0.25">
      <c r="A5556" t="str">
        <f t="shared" si="86"/>
        <v>Innsbruck-StadtPensionisteneinkommenNettobezüge 1000 EUR</v>
      </c>
      <c r="B5556">
        <v>5555</v>
      </c>
      <c r="C5556">
        <v>701</v>
      </c>
      <c r="D5556" t="s">
        <v>257</v>
      </c>
      <c r="E5556" t="s">
        <v>44</v>
      </c>
      <c r="F5556" t="s">
        <v>60</v>
      </c>
      <c r="G5556">
        <v>447102.05901000003</v>
      </c>
      <c r="H5556">
        <v>462476.35333999997</v>
      </c>
      <c r="I5556">
        <v>476411.50903999998</v>
      </c>
      <c r="J5556">
        <v>488084.68888999999</v>
      </c>
      <c r="K5556">
        <v>505048.78814000002</v>
      </c>
      <c r="L5556">
        <v>530713.04327999998</v>
      </c>
      <c r="M5556">
        <v>548236.20400999999</v>
      </c>
      <c r="N5556">
        <v>556884.76859999995</v>
      </c>
      <c r="O5556">
        <v>575471.95247999998</v>
      </c>
      <c r="P5556">
        <v>589290.04342</v>
      </c>
      <c r="Q5556">
        <v>598109.62485000002</v>
      </c>
      <c r="R5556">
        <v>601068.02664000005</v>
      </c>
      <c r="S5556">
        <v>622654.69923000003</v>
      </c>
      <c r="T5556">
        <v>628434.45669999998</v>
      </c>
      <c r="U5556">
        <v>640830.7561</v>
      </c>
      <c r="V5556">
        <v>656758.20990000002</v>
      </c>
      <c r="W5556">
        <v>688253.66356999998</v>
      </c>
      <c r="X5556">
        <v>704377.44764999999</v>
      </c>
      <c r="Y5556">
        <v>729044.09704000002</v>
      </c>
    </row>
    <row r="5557" spans="1:47" x14ac:dyDescent="0.25">
      <c r="A5557" t="str">
        <f t="shared" si="86"/>
        <v>Innsbruck-StadtPensionisteneinkommenSV-Beiträge 1000 EUR</v>
      </c>
      <c r="B5557">
        <v>5556</v>
      </c>
      <c r="C5557">
        <v>701</v>
      </c>
      <c r="D5557" t="s">
        <v>257</v>
      </c>
      <c r="E5557" t="s">
        <v>44</v>
      </c>
      <c r="F5557" t="s">
        <v>61</v>
      </c>
      <c r="G5557">
        <v>28043.849989999999</v>
      </c>
      <c r="H5557">
        <v>31262.538039999999</v>
      </c>
      <c r="I5557">
        <v>32533.641339999998</v>
      </c>
      <c r="J5557">
        <v>33244.019999999997</v>
      </c>
      <c r="K5557">
        <v>34999.526669999999</v>
      </c>
      <c r="L5557">
        <v>36240.605329999999</v>
      </c>
      <c r="M5557">
        <v>37462.99972</v>
      </c>
      <c r="N5557">
        <v>38195.00763</v>
      </c>
      <c r="O5557">
        <v>39542.782359999997</v>
      </c>
      <c r="P5557">
        <v>40569.825960000002</v>
      </c>
      <c r="Q5557">
        <v>41104.290829999998</v>
      </c>
      <c r="R5557">
        <v>41545.651819999999</v>
      </c>
      <c r="S5557">
        <v>41751.2238</v>
      </c>
      <c r="T5557">
        <v>41966.257010000001</v>
      </c>
      <c r="U5557">
        <v>42684.484519999998</v>
      </c>
      <c r="V5557">
        <v>43719.839979999997</v>
      </c>
      <c r="W5557">
        <v>45240.571739999999</v>
      </c>
      <c r="X5557">
        <v>46121.174099999997</v>
      </c>
      <c r="Y5557">
        <v>47532.140099999997</v>
      </c>
    </row>
    <row r="5558" spans="1:47" x14ac:dyDescent="0.25">
      <c r="A5558" t="str">
        <f t="shared" si="86"/>
        <v>Innsbruck-StadtPensionisteneinkommenSV-Beiträge Fälle</v>
      </c>
      <c r="B5558">
        <v>5557</v>
      </c>
      <c r="C5558">
        <v>701</v>
      </c>
      <c r="D5558" t="s">
        <v>257</v>
      </c>
      <c r="E5558" t="s">
        <v>44</v>
      </c>
      <c r="F5558" t="s">
        <v>62</v>
      </c>
      <c r="G5558">
        <v>26961</v>
      </c>
      <c r="H5558">
        <v>27305</v>
      </c>
      <c r="I5558">
        <v>27558</v>
      </c>
      <c r="J5558">
        <v>27741</v>
      </c>
      <c r="K5558">
        <v>27980</v>
      </c>
      <c r="L5558">
        <v>28286</v>
      </c>
      <c r="M5558">
        <v>28802</v>
      </c>
      <c r="N5558">
        <v>28952</v>
      </c>
      <c r="O5558">
        <v>29153</v>
      </c>
      <c r="P5558">
        <v>29353</v>
      </c>
      <c r="Q5558">
        <v>29221</v>
      </c>
      <c r="R5558">
        <v>28736</v>
      </c>
      <c r="S5558">
        <v>28453</v>
      </c>
      <c r="T5558">
        <v>28399</v>
      </c>
      <c r="U5558">
        <v>28465</v>
      </c>
      <c r="V5558">
        <v>28632</v>
      </c>
      <c r="W5558">
        <v>28974</v>
      </c>
      <c r="X5558">
        <v>29077</v>
      </c>
      <c r="Y5558">
        <v>29197</v>
      </c>
    </row>
    <row r="5559" spans="1:47" x14ac:dyDescent="0.25">
      <c r="A5559" t="str">
        <f t="shared" si="86"/>
        <v>Innsbruck-StadtUnselbstständig BeschäftigteFrauen</v>
      </c>
      <c r="B5559">
        <v>5558</v>
      </c>
      <c r="C5559">
        <v>701</v>
      </c>
      <c r="D5559" t="s">
        <v>257</v>
      </c>
      <c r="E5559" t="s">
        <v>38</v>
      </c>
      <c r="F5559" t="s">
        <v>47</v>
      </c>
      <c r="G5559">
        <v>35957</v>
      </c>
      <c r="H5559">
        <v>36080</v>
      </c>
      <c r="I5559">
        <v>35533</v>
      </c>
      <c r="J5559">
        <v>36124</v>
      </c>
      <c r="K5559">
        <v>35732</v>
      </c>
      <c r="L5559">
        <v>36315</v>
      </c>
      <c r="M5559">
        <v>36408</v>
      </c>
      <c r="N5559">
        <v>37240</v>
      </c>
      <c r="O5559">
        <v>22873</v>
      </c>
      <c r="P5559">
        <v>23098</v>
      </c>
      <c r="Q5559">
        <v>22796</v>
      </c>
      <c r="R5559">
        <v>22884</v>
      </c>
      <c r="S5559">
        <v>22636</v>
      </c>
      <c r="T5559">
        <v>22925</v>
      </c>
      <c r="U5559">
        <v>23196</v>
      </c>
      <c r="V5559">
        <v>23346</v>
      </c>
      <c r="W5559">
        <v>23274</v>
      </c>
      <c r="X5559">
        <v>23593</v>
      </c>
      <c r="Y5559">
        <v>23744</v>
      </c>
      <c r="Z5559">
        <v>24146</v>
      </c>
      <c r="AA5559">
        <v>24087</v>
      </c>
      <c r="AB5559">
        <v>24352</v>
      </c>
      <c r="AC5559">
        <v>24299</v>
      </c>
      <c r="AD5559">
        <v>24633</v>
      </c>
      <c r="AE5559">
        <v>24582</v>
      </c>
      <c r="AF5559">
        <v>24880</v>
      </c>
      <c r="AG5559">
        <v>25244</v>
      </c>
      <c r="AH5559">
        <v>25519</v>
      </c>
      <c r="AI5559">
        <v>25799</v>
      </c>
      <c r="AJ5559">
        <v>26309</v>
      </c>
      <c r="AK5559">
        <v>26347</v>
      </c>
      <c r="AL5559">
        <v>26780</v>
      </c>
      <c r="AM5559">
        <v>26634</v>
      </c>
      <c r="AN5559">
        <v>25858</v>
      </c>
      <c r="AO5559">
        <v>25536</v>
      </c>
      <c r="AP5559">
        <v>26635</v>
      </c>
      <c r="AQ5559">
        <v>26973</v>
      </c>
      <c r="AR5559">
        <v>27446</v>
      </c>
      <c r="AS5559">
        <v>27623</v>
      </c>
      <c r="AT5559">
        <v>27805</v>
      </c>
      <c r="AU5559">
        <v>28002</v>
      </c>
    </row>
    <row r="5560" spans="1:47" x14ac:dyDescent="0.25">
      <c r="A5560" t="str">
        <f t="shared" si="86"/>
        <v>Innsbruck-StadtUnselbstständig BeschäftigteInsgesamt</v>
      </c>
      <c r="B5560">
        <v>5559</v>
      </c>
      <c r="C5560">
        <v>701</v>
      </c>
      <c r="D5560" t="s">
        <v>257</v>
      </c>
      <c r="E5560" t="s">
        <v>38</v>
      </c>
      <c r="F5560" t="s">
        <v>48</v>
      </c>
      <c r="G5560">
        <v>72796</v>
      </c>
      <c r="H5560">
        <v>74497</v>
      </c>
      <c r="I5560">
        <v>71667</v>
      </c>
      <c r="J5560">
        <v>74382</v>
      </c>
      <c r="K5560">
        <v>72058</v>
      </c>
      <c r="L5560">
        <v>75253</v>
      </c>
      <c r="M5560">
        <v>73371</v>
      </c>
      <c r="N5560">
        <v>76837</v>
      </c>
      <c r="O5560">
        <v>45716</v>
      </c>
      <c r="P5560">
        <v>46729</v>
      </c>
      <c r="Q5560">
        <v>45136</v>
      </c>
      <c r="R5560">
        <v>45918</v>
      </c>
      <c r="S5560">
        <v>44719</v>
      </c>
      <c r="T5560">
        <v>46111</v>
      </c>
      <c r="U5560">
        <v>46128</v>
      </c>
      <c r="V5560">
        <v>47135</v>
      </c>
      <c r="W5560">
        <v>46472</v>
      </c>
      <c r="X5560">
        <v>47794</v>
      </c>
      <c r="Y5560">
        <v>47306</v>
      </c>
      <c r="Z5560">
        <v>48793</v>
      </c>
      <c r="AA5560">
        <v>48096</v>
      </c>
      <c r="AB5560">
        <v>49385</v>
      </c>
      <c r="AC5560">
        <v>48461</v>
      </c>
      <c r="AD5560">
        <v>50090</v>
      </c>
      <c r="AE5560">
        <v>49273</v>
      </c>
      <c r="AF5560">
        <v>51009</v>
      </c>
      <c r="AG5560">
        <v>50799</v>
      </c>
      <c r="AH5560">
        <v>52537</v>
      </c>
      <c r="AI5560">
        <v>52364</v>
      </c>
      <c r="AJ5560">
        <v>54527</v>
      </c>
      <c r="AK5560">
        <v>53929</v>
      </c>
      <c r="AL5560">
        <v>55862</v>
      </c>
      <c r="AM5560">
        <v>54865</v>
      </c>
      <c r="AN5560">
        <v>54065</v>
      </c>
      <c r="AO5560">
        <v>52465</v>
      </c>
      <c r="AP5560">
        <v>55656</v>
      </c>
      <c r="AQ5560">
        <v>55626</v>
      </c>
      <c r="AR5560">
        <v>57311</v>
      </c>
      <c r="AS5560">
        <v>56657</v>
      </c>
      <c r="AT5560">
        <v>58031</v>
      </c>
      <c r="AU5560">
        <v>57336</v>
      </c>
    </row>
    <row r="5561" spans="1:47" x14ac:dyDescent="0.25">
      <c r="A5561" t="str">
        <f t="shared" si="86"/>
        <v>Innsbruck-StadtUnselbstständig BeschäftigteMänner</v>
      </c>
      <c r="B5561">
        <v>5560</v>
      </c>
      <c r="C5561">
        <v>701</v>
      </c>
      <c r="D5561" t="s">
        <v>257</v>
      </c>
      <c r="E5561" t="s">
        <v>38</v>
      </c>
      <c r="F5561" t="s">
        <v>49</v>
      </c>
      <c r="G5561">
        <v>36839</v>
      </c>
      <c r="H5561">
        <v>38417</v>
      </c>
      <c r="I5561">
        <v>36134</v>
      </c>
      <c r="J5561">
        <v>38258</v>
      </c>
      <c r="K5561">
        <v>36326</v>
      </c>
      <c r="L5561">
        <v>38938</v>
      </c>
      <c r="M5561">
        <v>36963</v>
      </c>
      <c r="N5561">
        <v>39597</v>
      </c>
      <c r="O5561">
        <v>22843</v>
      </c>
      <c r="P5561">
        <v>23631</v>
      </c>
      <c r="Q5561">
        <v>22340</v>
      </c>
      <c r="R5561">
        <v>23034</v>
      </c>
      <c r="S5561">
        <v>22083</v>
      </c>
      <c r="T5561">
        <v>23186</v>
      </c>
      <c r="U5561">
        <v>22932</v>
      </c>
      <c r="V5561">
        <v>23789</v>
      </c>
      <c r="W5561">
        <v>23198</v>
      </c>
      <c r="X5561">
        <v>24201</v>
      </c>
      <c r="Y5561">
        <v>23562</v>
      </c>
      <c r="Z5561">
        <v>24647</v>
      </c>
      <c r="AA5561">
        <v>24009</v>
      </c>
      <c r="AB5561">
        <v>25033</v>
      </c>
      <c r="AC5561">
        <v>24162</v>
      </c>
      <c r="AD5561">
        <v>25457</v>
      </c>
      <c r="AE5561">
        <v>24691</v>
      </c>
      <c r="AF5561">
        <v>26129</v>
      </c>
      <c r="AG5561">
        <v>25555</v>
      </c>
      <c r="AH5561">
        <v>27018</v>
      </c>
      <c r="AI5561">
        <v>26565</v>
      </c>
      <c r="AJ5561">
        <v>28218</v>
      </c>
      <c r="AK5561">
        <v>27582</v>
      </c>
      <c r="AL5561">
        <v>29082</v>
      </c>
      <c r="AM5561">
        <v>28231</v>
      </c>
      <c r="AN5561">
        <v>28207</v>
      </c>
      <c r="AO5561">
        <v>26929</v>
      </c>
      <c r="AP5561">
        <v>29021</v>
      </c>
      <c r="AQ5561">
        <v>28653</v>
      </c>
      <c r="AR5561">
        <v>29865</v>
      </c>
      <c r="AS5561">
        <v>29034</v>
      </c>
      <c r="AT5561">
        <v>30226</v>
      </c>
      <c r="AU5561">
        <v>29334</v>
      </c>
    </row>
    <row r="5562" spans="1:47" x14ac:dyDescent="0.25">
      <c r="A5562" t="str">
        <f t="shared" si="86"/>
        <v>Innsbruck-StadtUnselbstständig Beschäftigte GW mgfInsgesamt</v>
      </c>
      <c r="B5562">
        <v>5561</v>
      </c>
      <c r="C5562">
        <v>701</v>
      </c>
      <c r="D5562" t="s">
        <v>257</v>
      </c>
      <c r="E5562" t="s">
        <v>450</v>
      </c>
      <c r="F5562" t="s">
        <v>48</v>
      </c>
      <c r="G5562">
        <v>52723.396937234902</v>
      </c>
      <c r="H5562">
        <v>52116.058704862902</v>
      </c>
      <c r="I5562">
        <v>54436.384411391002</v>
      </c>
      <c r="J5562">
        <v>53587.402315828003</v>
      </c>
      <c r="K5562">
        <v>54702.368196793002</v>
      </c>
      <c r="L5562">
        <v>52868.634600707002</v>
      </c>
      <c r="M5562">
        <v>51940.172872212999</v>
      </c>
      <c r="N5562">
        <v>49118.661301537002</v>
      </c>
      <c r="O5562">
        <v>52841.230329546001</v>
      </c>
      <c r="P5562">
        <v>49741.599854212996</v>
      </c>
      <c r="Q5562">
        <v>51876.085754526997</v>
      </c>
      <c r="R5562">
        <v>50926.025950581999</v>
      </c>
      <c r="S5562">
        <v>51667.149916875998</v>
      </c>
      <c r="T5562">
        <v>50729.073358390997</v>
      </c>
    </row>
    <row r="5563" spans="1:47" x14ac:dyDescent="0.25">
      <c r="A5563" t="str">
        <f t="shared" si="86"/>
        <v>Innsbruck-StadtUnselbstständig Beschäftigte GW ogfInsgesamt</v>
      </c>
      <c r="B5563">
        <v>5562</v>
      </c>
      <c r="C5563">
        <v>701</v>
      </c>
      <c r="D5563" t="s">
        <v>257</v>
      </c>
      <c r="E5563" t="s">
        <v>449</v>
      </c>
      <c r="F5563" t="s">
        <v>48</v>
      </c>
      <c r="G5563">
        <v>47400.333741989998</v>
      </c>
      <c r="H5563">
        <v>46436.822813544903</v>
      </c>
      <c r="I5563">
        <v>49220.559787366998</v>
      </c>
      <c r="J5563">
        <v>48010.726120999003</v>
      </c>
      <c r="K5563">
        <v>49740.753154878003</v>
      </c>
      <c r="L5563">
        <v>47494.001204316999</v>
      </c>
      <c r="M5563">
        <v>47403.845404350999</v>
      </c>
      <c r="N5563">
        <v>44875.785505428001</v>
      </c>
      <c r="O5563">
        <v>48209.742947316998</v>
      </c>
      <c r="P5563">
        <v>45243.704478831998</v>
      </c>
      <c r="Q5563">
        <v>47258.612629329997</v>
      </c>
      <c r="R5563">
        <v>46252.692353211001</v>
      </c>
      <c r="S5563">
        <v>47052.944145720001</v>
      </c>
      <c r="T5563">
        <v>45840.700892032997</v>
      </c>
    </row>
    <row r="5564" spans="1:47" x14ac:dyDescent="0.25">
      <c r="A5564" t="str">
        <f t="shared" si="86"/>
        <v>Innsbruck-StadtUnternehmenInsgesamt</v>
      </c>
      <c r="B5564">
        <v>5563</v>
      </c>
      <c r="C5564">
        <v>701</v>
      </c>
      <c r="D5564" t="s">
        <v>257</v>
      </c>
      <c r="E5564" t="s">
        <v>475</v>
      </c>
      <c r="F5564" t="s">
        <v>48</v>
      </c>
      <c r="G5564">
        <v>10977</v>
      </c>
      <c r="H5564">
        <v>11227</v>
      </c>
      <c r="I5564">
        <v>11573</v>
      </c>
    </row>
    <row r="5565" spans="1:47" x14ac:dyDescent="0.25">
      <c r="A5565" t="str">
        <f t="shared" si="86"/>
        <v>Innsbruck-StadtWohnbevölkerungInsgesamt</v>
      </c>
      <c r="B5565">
        <v>5564</v>
      </c>
      <c r="C5565">
        <v>701</v>
      </c>
      <c r="D5565" t="s">
        <v>257</v>
      </c>
      <c r="E5565" t="s">
        <v>42</v>
      </c>
      <c r="F5565" t="s">
        <v>48</v>
      </c>
      <c r="G5565">
        <v>112882</v>
      </c>
      <c r="H5565">
        <v>112938</v>
      </c>
      <c r="I5565">
        <v>113425</v>
      </c>
      <c r="J5565">
        <v>114438</v>
      </c>
      <c r="K5565">
        <v>115643</v>
      </c>
      <c r="L5565">
        <v>116370</v>
      </c>
      <c r="M5565">
        <v>116649</v>
      </c>
      <c r="N5565">
        <v>117252</v>
      </c>
      <c r="O5565">
        <v>118177</v>
      </c>
      <c r="P5565">
        <v>118895</v>
      </c>
      <c r="Q5565">
        <v>119846</v>
      </c>
      <c r="R5565">
        <v>122458</v>
      </c>
      <c r="S5565">
        <v>124579</v>
      </c>
      <c r="T5565">
        <v>126965</v>
      </c>
      <c r="U5565">
        <v>131009</v>
      </c>
      <c r="V5565">
        <v>132236</v>
      </c>
      <c r="W5565">
        <v>132493</v>
      </c>
      <c r="X5565">
        <v>132110</v>
      </c>
      <c r="Y5565">
        <v>131961</v>
      </c>
      <c r="Z5565">
        <v>131059</v>
      </c>
      <c r="AA5565">
        <v>130585</v>
      </c>
      <c r="AB5565">
        <v>131358</v>
      </c>
    </row>
    <row r="5566" spans="1:47" x14ac:dyDescent="0.25">
      <c r="A5566" t="str">
        <f t="shared" si="86"/>
        <v>ImstArbeitnehmereinkommenBrutto_Schnitt</v>
      </c>
      <c r="B5566">
        <v>5565</v>
      </c>
      <c r="C5566">
        <v>702</v>
      </c>
      <c r="D5566" t="s">
        <v>258</v>
      </c>
      <c r="E5566" t="s">
        <v>43</v>
      </c>
      <c r="F5566" t="s">
        <v>54</v>
      </c>
      <c r="G5566">
        <v>20637.883210719701</v>
      </c>
      <c r="H5566">
        <v>21070.704844637701</v>
      </c>
      <c r="I5566">
        <v>21810.9600564715</v>
      </c>
      <c r="J5566">
        <v>22494.838490294002</v>
      </c>
      <c r="K5566">
        <v>23160.695265008799</v>
      </c>
      <c r="L5566">
        <v>23547.4234839583</v>
      </c>
      <c r="M5566">
        <v>23888.148950663501</v>
      </c>
      <c r="N5566">
        <v>24287.3791049465</v>
      </c>
      <c r="O5566">
        <v>24944.567744319102</v>
      </c>
      <c r="P5566">
        <v>25525.012649456999</v>
      </c>
      <c r="Q5566">
        <v>26294.624188121299</v>
      </c>
      <c r="R5566">
        <v>26920.7262724104</v>
      </c>
      <c r="S5566">
        <v>27501.332670263</v>
      </c>
      <c r="T5566">
        <v>28070.715617361599</v>
      </c>
      <c r="U5566">
        <v>28977.104818589101</v>
      </c>
      <c r="V5566">
        <v>30132.688620979701</v>
      </c>
      <c r="W5566">
        <v>30568.1996629112</v>
      </c>
      <c r="X5566">
        <v>31895.8177246208</v>
      </c>
      <c r="Y5566">
        <v>33475.082076443599</v>
      </c>
    </row>
    <row r="5567" spans="1:47" x14ac:dyDescent="0.25">
      <c r="A5567" t="str">
        <f t="shared" si="86"/>
        <v>ImstArbeitnehmereinkommenBruttobezüge 1000 EUR</v>
      </c>
      <c r="B5567">
        <v>5566</v>
      </c>
      <c r="C5567">
        <v>702</v>
      </c>
      <c r="D5567" t="s">
        <v>258</v>
      </c>
      <c r="E5567" t="s">
        <v>43</v>
      </c>
      <c r="F5567" t="s">
        <v>55</v>
      </c>
      <c r="G5567">
        <v>516731.31982999999</v>
      </c>
      <c r="H5567">
        <v>537745.45834000001</v>
      </c>
      <c r="I5567">
        <v>575482.18108999997</v>
      </c>
      <c r="J5567">
        <v>608372.90697000001</v>
      </c>
      <c r="K5567">
        <v>645419.09495000006</v>
      </c>
      <c r="L5567">
        <v>661282.29370000004</v>
      </c>
      <c r="M5567">
        <v>702072.69765999995</v>
      </c>
      <c r="N5567">
        <v>726678.38282000006</v>
      </c>
      <c r="O5567">
        <v>762929.60445999994</v>
      </c>
      <c r="P5567">
        <v>792015.61750000005</v>
      </c>
      <c r="Q5567">
        <v>825230.48551999999</v>
      </c>
      <c r="R5567">
        <v>857398.21105000004</v>
      </c>
      <c r="S5567">
        <v>897258.47970000003</v>
      </c>
      <c r="T5567">
        <v>937112.77017000003</v>
      </c>
      <c r="U5567">
        <v>989539.15245000005</v>
      </c>
      <c r="V5567">
        <v>1039005.2363399999</v>
      </c>
      <c r="W5567">
        <v>1017462.52578</v>
      </c>
      <c r="X5567">
        <v>1066053.9158099999</v>
      </c>
      <c r="Y5567">
        <v>1176213.9589199999</v>
      </c>
    </row>
    <row r="5568" spans="1:47" x14ac:dyDescent="0.25">
      <c r="A5568" t="str">
        <f t="shared" si="86"/>
        <v>ImstArbeitnehmereinkommenBruttobezüge Fälle</v>
      </c>
      <c r="B5568">
        <v>5567</v>
      </c>
      <c r="C5568">
        <v>702</v>
      </c>
      <c r="D5568" t="s">
        <v>258</v>
      </c>
      <c r="E5568" t="s">
        <v>43</v>
      </c>
      <c r="F5568" t="s">
        <v>56</v>
      </c>
      <c r="G5568">
        <v>25038</v>
      </c>
      <c r="H5568">
        <v>25521</v>
      </c>
      <c r="I5568">
        <v>26385</v>
      </c>
      <c r="J5568">
        <v>27045</v>
      </c>
      <c r="K5568">
        <v>27867</v>
      </c>
      <c r="L5568">
        <v>28083</v>
      </c>
      <c r="M5568">
        <v>29390</v>
      </c>
      <c r="N5568">
        <v>29920</v>
      </c>
      <c r="O5568">
        <v>30585</v>
      </c>
      <c r="P5568">
        <v>31029</v>
      </c>
      <c r="Q5568">
        <v>31384</v>
      </c>
      <c r="R5568">
        <v>31849</v>
      </c>
      <c r="S5568">
        <v>32626</v>
      </c>
      <c r="T5568">
        <v>33384</v>
      </c>
      <c r="U5568">
        <v>34149</v>
      </c>
      <c r="V5568">
        <v>34481</v>
      </c>
      <c r="W5568">
        <v>33285</v>
      </c>
      <c r="X5568">
        <v>33423</v>
      </c>
      <c r="Y5568">
        <v>35137</v>
      </c>
    </row>
    <row r="5569" spans="1:47" x14ac:dyDescent="0.25">
      <c r="A5569" t="str">
        <f t="shared" si="86"/>
        <v>ImstArbeitnehmereinkommenLohnsteuer 1000 EUR</v>
      </c>
      <c r="B5569">
        <v>5568</v>
      </c>
      <c r="C5569">
        <v>702</v>
      </c>
      <c r="D5569" t="s">
        <v>258</v>
      </c>
      <c r="E5569" t="s">
        <v>43</v>
      </c>
      <c r="F5569" t="s">
        <v>57</v>
      </c>
      <c r="G5569">
        <v>67200.519050000003</v>
      </c>
      <c r="H5569">
        <v>66567.372600000002</v>
      </c>
      <c r="I5569">
        <v>73499.996880000006</v>
      </c>
      <c r="J5569">
        <v>80151.16274</v>
      </c>
      <c r="K5569">
        <v>88015.118130000003</v>
      </c>
      <c r="L5569">
        <v>81685.368100000007</v>
      </c>
      <c r="M5569">
        <v>87251.044209999993</v>
      </c>
      <c r="N5569">
        <v>92967.964300000007</v>
      </c>
      <c r="O5569">
        <v>99945.847540000002</v>
      </c>
      <c r="P5569">
        <v>106149.69636</v>
      </c>
      <c r="Q5569">
        <v>113506.96448</v>
      </c>
      <c r="R5569">
        <v>120457.02237000001</v>
      </c>
      <c r="S5569">
        <v>106951.48682000001</v>
      </c>
      <c r="T5569">
        <v>113515.32178</v>
      </c>
      <c r="U5569">
        <v>124045.36551</v>
      </c>
      <c r="V5569">
        <v>129214.83826</v>
      </c>
      <c r="W5569">
        <v>122005.47804</v>
      </c>
      <c r="X5569">
        <v>133200.00492000001</v>
      </c>
      <c r="Y5569">
        <v>143736.19654</v>
      </c>
    </row>
    <row r="5570" spans="1:47" x14ac:dyDescent="0.25">
      <c r="A5570" t="str">
        <f t="shared" si="86"/>
        <v>ImstArbeitnehmereinkommenLohnsteuer Fälle</v>
      </c>
      <c r="B5570">
        <v>5569</v>
      </c>
      <c r="C5570">
        <v>702</v>
      </c>
      <c r="D5570" t="s">
        <v>258</v>
      </c>
      <c r="E5570" t="s">
        <v>43</v>
      </c>
      <c r="F5570" t="s">
        <v>58</v>
      </c>
      <c r="G5570">
        <v>19938</v>
      </c>
      <c r="H5570">
        <v>19932</v>
      </c>
      <c r="I5570">
        <v>20713</v>
      </c>
      <c r="J5570">
        <v>21361</v>
      </c>
      <c r="K5570">
        <v>22322</v>
      </c>
      <c r="L5570">
        <v>22186</v>
      </c>
      <c r="M5570">
        <v>23393</v>
      </c>
      <c r="N5570">
        <v>24027</v>
      </c>
      <c r="O5570">
        <v>24879</v>
      </c>
      <c r="P5570">
        <v>25512</v>
      </c>
      <c r="Q5570">
        <v>26101</v>
      </c>
      <c r="R5570">
        <v>26718</v>
      </c>
      <c r="S5570">
        <v>27353</v>
      </c>
      <c r="T5570">
        <v>28148</v>
      </c>
      <c r="U5570">
        <v>29087</v>
      </c>
      <c r="V5570">
        <v>29662</v>
      </c>
      <c r="W5570">
        <v>28702</v>
      </c>
      <c r="X5570">
        <v>29149</v>
      </c>
      <c r="Y5570">
        <v>30984</v>
      </c>
    </row>
    <row r="5571" spans="1:47" x14ac:dyDescent="0.25">
      <c r="A5571" t="str">
        <f t="shared" ref="A5571:A5634" si="87">D5571&amp;E5571&amp;F5571</f>
        <v>ImstArbeitnehmereinkommenNetto_Schnitt</v>
      </c>
      <c r="B5571">
        <v>5570</v>
      </c>
      <c r="C5571">
        <v>702</v>
      </c>
      <c r="D5571" t="s">
        <v>258</v>
      </c>
      <c r="E5571" t="s">
        <v>43</v>
      </c>
      <c r="F5571" t="s">
        <v>59</v>
      </c>
      <c r="G5571">
        <v>14546.4866514897</v>
      </c>
      <c r="H5571">
        <v>14975.869391481499</v>
      </c>
      <c r="I5571">
        <v>15419.716673867701</v>
      </c>
      <c r="J5571">
        <v>15839.441142170401</v>
      </c>
      <c r="K5571">
        <v>16251.194510711601</v>
      </c>
      <c r="L5571">
        <v>16870.9568867286</v>
      </c>
      <c r="M5571">
        <v>17089.345896903698</v>
      </c>
      <c r="N5571">
        <v>17280.815362633701</v>
      </c>
      <c r="O5571">
        <v>17674.173432401501</v>
      </c>
      <c r="P5571">
        <v>17991.962672338799</v>
      </c>
      <c r="Q5571">
        <v>18437.3412315192</v>
      </c>
      <c r="R5571">
        <v>18769.948343747099</v>
      </c>
      <c r="S5571">
        <v>19761.863141053102</v>
      </c>
      <c r="T5571">
        <v>20103.499741193398</v>
      </c>
      <c r="U5571">
        <v>20661.209809364798</v>
      </c>
      <c r="V5571">
        <v>21546.487377396199</v>
      </c>
      <c r="W5571">
        <v>22031.396787441801</v>
      </c>
      <c r="X5571">
        <v>22832.785012715802</v>
      </c>
      <c r="Y5571">
        <v>24057.208932179699</v>
      </c>
    </row>
    <row r="5572" spans="1:47" x14ac:dyDescent="0.25">
      <c r="A5572" t="str">
        <f t="shared" si="87"/>
        <v>ImstArbeitnehmereinkommenNettobezüge 1000 EUR</v>
      </c>
      <c r="B5572">
        <v>5571</v>
      </c>
      <c r="C5572">
        <v>702</v>
      </c>
      <c r="D5572" t="s">
        <v>258</v>
      </c>
      <c r="E5572" t="s">
        <v>43</v>
      </c>
      <c r="F5572" t="s">
        <v>60</v>
      </c>
      <c r="G5572">
        <v>364214.93277999997</v>
      </c>
      <c r="H5572">
        <v>382199.16274</v>
      </c>
      <c r="I5572">
        <v>406849.22444000002</v>
      </c>
      <c r="J5572">
        <v>428377.68569000001</v>
      </c>
      <c r="K5572">
        <v>452872.03743000003</v>
      </c>
      <c r="L5572">
        <v>473787.08224999998</v>
      </c>
      <c r="M5572">
        <v>502255.87591</v>
      </c>
      <c r="N5572">
        <v>517041.99565</v>
      </c>
      <c r="O5572">
        <v>540564.59443000006</v>
      </c>
      <c r="P5572">
        <v>558272.60976000002</v>
      </c>
      <c r="Q5572">
        <v>578637.51720999996</v>
      </c>
      <c r="R5572">
        <v>597804.08479999995</v>
      </c>
      <c r="S5572">
        <v>644750.54683999997</v>
      </c>
      <c r="T5572">
        <v>671135.23536000005</v>
      </c>
      <c r="U5572">
        <v>705559.65378000005</v>
      </c>
      <c r="V5572">
        <v>742944.43125999998</v>
      </c>
      <c r="W5572">
        <v>733315.04206999997</v>
      </c>
      <c r="X5572">
        <v>763140.17348</v>
      </c>
      <c r="Y5572">
        <v>845298.15024999995</v>
      </c>
    </row>
    <row r="5573" spans="1:47" x14ac:dyDescent="0.25">
      <c r="A5573" t="str">
        <f t="shared" si="87"/>
        <v>ImstArbeitnehmereinkommenSV-Beiträge 1000 EUR</v>
      </c>
      <c r="B5573">
        <v>5572</v>
      </c>
      <c r="C5573">
        <v>702</v>
      </c>
      <c r="D5573" t="s">
        <v>258</v>
      </c>
      <c r="E5573" t="s">
        <v>43</v>
      </c>
      <c r="F5573" t="s">
        <v>61</v>
      </c>
      <c r="G5573">
        <v>85315.868000000002</v>
      </c>
      <c r="H5573">
        <v>88978.922999999995</v>
      </c>
      <c r="I5573">
        <v>95132.959770000001</v>
      </c>
      <c r="J5573">
        <v>99844.058539999998</v>
      </c>
      <c r="K5573">
        <v>104531.93939</v>
      </c>
      <c r="L5573">
        <v>105809.84335</v>
      </c>
      <c r="M5573">
        <v>112565.77754</v>
      </c>
      <c r="N5573">
        <v>116668.42286999999</v>
      </c>
      <c r="O5573">
        <v>122419.16249</v>
      </c>
      <c r="P5573">
        <v>127593.31138</v>
      </c>
      <c r="Q5573">
        <v>133086.00383</v>
      </c>
      <c r="R5573">
        <v>139137.10388000001</v>
      </c>
      <c r="S5573">
        <v>145556.44604000001</v>
      </c>
      <c r="T5573">
        <v>152462.21303000001</v>
      </c>
      <c r="U5573">
        <v>159934.13316</v>
      </c>
      <c r="V5573">
        <v>166845.96682</v>
      </c>
      <c r="W5573">
        <v>162142.00567000001</v>
      </c>
      <c r="X5573">
        <v>169713.73741</v>
      </c>
      <c r="Y5573">
        <v>187179.61212999999</v>
      </c>
    </row>
    <row r="5574" spans="1:47" x14ac:dyDescent="0.25">
      <c r="A5574" t="str">
        <f t="shared" si="87"/>
        <v>ImstArbeitnehmereinkommenSV-Beiträge Fälle</v>
      </c>
      <c r="B5574">
        <v>5573</v>
      </c>
      <c r="C5574">
        <v>702</v>
      </c>
      <c r="D5574" t="s">
        <v>258</v>
      </c>
      <c r="E5574" t="s">
        <v>43</v>
      </c>
      <c r="F5574" t="s">
        <v>62</v>
      </c>
      <c r="G5574">
        <v>23856</v>
      </c>
      <c r="H5574">
        <v>24310</v>
      </c>
      <c r="I5574">
        <v>25144</v>
      </c>
      <c r="J5574">
        <v>25792</v>
      </c>
      <c r="K5574">
        <v>26456</v>
      </c>
      <c r="L5574">
        <v>26643</v>
      </c>
      <c r="M5574">
        <v>27969</v>
      </c>
      <c r="N5574">
        <v>28477</v>
      </c>
      <c r="O5574">
        <v>29200</v>
      </c>
      <c r="P5574">
        <v>29652</v>
      </c>
      <c r="Q5574">
        <v>29987</v>
      </c>
      <c r="R5574">
        <v>30451</v>
      </c>
      <c r="S5574">
        <v>31196</v>
      </c>
      <c r="T5574">
        <v>31856</v>
      </c>
      <c r="U5574">
        <v>32666</v>
      </c>
      <c r="V5574">
        <v>32900</v>
      </c>
      <c r="W5574">
        <v>31793</v>
      </c>
      <c r="X5574">
        <v>32040</v>
      </c>
      <c r="Y5574">
        <v>33686</v>
      </c>
    </row>
    <row r="5575" spans="1:47" x14ac:dyDescent="0.25">
      <c r="A5575" t="str">
        <f t="shared" si="87"/>
        <v>ImstArbeitsloseFrauen</v>
      </c>
      <c r="B5575">
        <v>5574</v>
      </c>
      <c r="C5575">
        <v>702</v>
      </c>
      <c r="D5575" t="s">
        <v>258</v>
      </c>
      <c r="E5575" t="s">
        <v>36</v>
      </c>
      <c r="F5575" t="s">
        <v>47</v>
      </c>
      <c r="G5575">
        <v>373</v>
      </c>
      <c r="H5575">
        <v>491</v>
      </c>
      <c r="I5575">
        <v>346</v>
      </c>
      <c r="J5575">
        <v>519</v>
      </c>
      <c r="K5575">
        <v>373</v>
      </c>
      <c r="L5575">
        <v>509</v>
      </c>
      <c r="M5575">
        <v>346</v>
      </c>
      <c r="N5575">
        <v>405</v>
      </c>
      <c r="O5575">
        <v>333</v>
      </c>
      <c r="P5575">
        <v>495</v>
      </c>
      <c r="Q5575">
        <v>412</v>
      </c>
      <c r="R5575">
        <v>602</v>
      </c>
      <c r="S5575">
        <v>393</v>
      </c>
      <c r="T5575">
        <v>564</v>
      </c>
      <c r="U5575">
        <v>396</v>
      </c>
      <c r="V5575">
        <v>557</v>
      </c>
      <c r="W5575">
        <v>414</v>
      </c>
      <c r="X5575">
        <v>588</v>
      </c>
      <c r="Y5575">
        <v>450</v>
      </c>
      <c r="Z5575">
        <v>682</v>
      </c>
      <c r="AA5575">
        <v>448</v>
      </c>
      <c r="AB5575">
        <v>725</v>
      </c>
      <c r="AC5575">
        <v>528</v>
      </c>
      <c r="AD5575">
        <v>658</v>
      </c>
      <c r="AE5575">
        <v>434</v>
      </c>
      <c r="AF5575">
        <v>622</v>
      </c>
      <c r="AG5575">
        <v>446</v>
      </c>
      <c r="AH5575">
        <v>581</v>
      </c>
      <c r="AI5575">
        <v>373</v>
      </c>
      <c r="AJ5575">
        <v>383</v>
      </c>
      <c r="AK5575">
        <v>337</v>
      </c>
      <c r="AL5575">
        <v>369</v>
      </c>
      <c r="AM5575">
        <v>307</v>
      </c>
      <c r="AN5575">
        <v>879</v>
      </c>
      <c r="AO5575">
        <v>1739</v>
      </c>
      <c r="AP5575">
        <v>451</v>
      </c>
      <c r="AQ5575">
        <v>394</v>
      </c>
      <c r="AR5575">
        <v>296</v>
      </c>
      <c r="AS5575">
        <v>342</v>
      </c>
      <c r="AT5575">
        <v>306</v>
      </c>
      <c r="AU5575">
        <v>332</v>
      </c>
    </row>
    <row r="5576" spans="1:47" x14ac:dyDescent="0.25">
      <c r="A5576" t="str">
        <f t="shared" si="87"/>
        <v>ImstArbeitsloseInsgesamt</v>
      </c>
      <c r="B5576">
        <v>5575</v>
      </c>
      <c r="C5576">
        <v>702</v>
      </c>
      <c r="D5576" t="s">
        <v>258</v>
      </c>
      <c r="E5576" t="s">
        <v>36</v>
      </c>
      <c r="F5576" t="s">
        <v>48</v>
      </c>
      <c r="G5576">
        <v>2061</v>
      </c>
      <c r="H5576">
        <v>858</v>
      </c>
      <c r="I5576">
        <v>2202</v>
      </c>
      <c r="J5576">
        <v>960</v>
      </c>
      <c r="K5576">
        <v>2097</v>
      </c>
      <c r="L5576">
        <v>903</v>
      </c>
      <c r="M5576">
        <v>2082</v>
      </c>
      <c r="N5576">
        <v>742</v>
      </c>
      <c r="O5576">
        <v>1840</v>
      </c>
      <c r="P5576">
        <v>859</v>
      </c>
      <c r="Q5576">
        <v>2227</v>
      </c>
      <c r="R5576">
        <v>1129</v>
      </c>
      <c r="S5576">
        <v>2147</v>
      </c>
      <c r="T5576">
        <v>1008</v>
      </c>
      <c r="U5576">
        <v>2008</v>
      </c>
      <c r="V5576">
        <v>980</v>
      </c>
      <c r="W5576">
        <v>2050</v>
      </c>
      <c r="X5576">
        <v>1023</v>
      </c>
      <c r="Y5576">
        <v>2067</v>
      </c>
      <c r="Z5576">
        <v>1176</v>
      </c>
      <c r="AA5576">
        <v>2154</v>
      </c>
      <c r="AB5576">
        <v>1293</v>
      </c>
      <c r="AC5576">
        <v>2272</v>
      </c>
      <c r="AD5576">
        <v>1188</v>
      </c>
      <c r="AE5576">
        <v>2183</v>
      </c>
      <c r="AF5576">
        <v>1072</v>
      </c>
      <c r="AG5576">
        <v>2190</v>
      </c>
      <c r="AH5576">
        <v>992</v>
      </c>
      <c r="AI5576">
        <v>1972</v>
      </c>
      <c r="AJ5576">
        <v>693</v>
      </c>
      <c r="AK5576">
        <v>1914</v>
      </c>
      <c r="AL5576">
        <v>655</v>
      </c>
      <c r="AM5576">
        <v>1755</v>
      </c>
      <c r="AN5576">
        <v>1546</v>
      </c>
      <c r="AO5576">
        <v>4253</v>
      </c>
      <c r="AP5576">
        <v>792</v>
      </c>
      <c r="AQ5576">
        <v>1802</v>
      </c>
      <c r="AR5576">
        <v>578</v>
      </c>
      <c r="AS5576">
        <v>1749</v>
      </c>
      <c r="AT5576">
        <v>585</v>
      </c>
      <c r="AU5576">
        <v>1761</v>
      </c>
    </row>
    <row r="5577" spans="1:47" x14ac:dyDescent="0.25">
      <c r="A5577" t="str">
        <f t="shared" si="87"/>
        <v>ImstArbeitsloseMänner</v>
      </c>
      <c r="B5577">
        <v>5576</v>
      </c>
      <c r="C5577">
        <v>702</v>
      </c>
      <c r="D5577" t="s">
        <v>258</v>
      </c>
      <c r="E5577" t="s">
        <v>36</v>
      </c>
      <c r="F5577" t="s">
        <v>49</v>
      </c>
      <c r="G5577">
        <v>1688</v>
      </c>
      <c r="H5577">
        <v>367</v>
      </c>
      <c r="I5577">
        <v>1856</v>
      </c>
      <c r="J5577">
        <v>441</v>
      </c>
      <c r="K5577">
        <v>1724</v>
      </c>
      <c r="L5577">
        <v>394</v>
      </c>
      <c r="M5577">
        <v>1736</v>
      </c>
      <c r="N5577">
        <v>337</v>
      </c>
      <c r="O5577">
        <v>1507</v>
      </c>
      <c r="P5577">
        <v>364</v>
      </c>
      <c r="Q5577">
        <v>1815</v>
      </c>
      <c r="R5577">
        <v>527</v>
      </c>
      <c r="S5577">
        <v>1754</v>
      </c>
      <c r="T5577">
        <v>444</v>
      </c>
      <c r="U5577">
        <v>1612</v>
      </c>
      <c r="V5577">
        <v>423</v>
      </c>
      <c r="W5577">
        <v>1636</v>
      </c>
      <c r="X5577">
        <v>435</v>
      </c>
      <c r="Y5577">
        <v>1617</v>
      </c>
      <c r="Z5577">
        <v>494</v>
      </c>
      <c r="AA5577">
        <v>1706</v>
      </c>
      <c r="AB5577">
        <v>568</v>
      </c>
      <c r="AC5577">
        <v>1744</v>
      </c>
      <c r="AD5577">
        <v>530</v>
      </c>
      <c r="AE5577">
        <v>1749</v>
      </c>
      <c r="AF5577">
        <v>450</v>
      </c>
      <c r="AG5577">
        <v>1744</v>
      </c>
      <c r="AH5577">
        <v>411</v>
      </c>
      <c r="AI5577">
        <v>1599</v>
      </c>
      <c r="AJ5577">
        <v>310</v>
      </c>
      <c r="AK5577">
        <v>1577</v>
      </c>
      <c r="AL5577">
        <v>286</v>
      </c>
      <c r="AM5577">
        <v>1448</v>
      </c>
      <c r="AN5577">
        <v>667</v>
      </c>
      <c r="AO5577">
        <v>2514</v>
      </c>
      <c r="AP5577">
        <v>341</v>
      </c>
      <c r="AQ5577">
        <v>1408</v>
      </c>
      <c r="AR5577">
        <v>282</v>
      </c>
      <c r="AS5577">
        <v>1407</v>
      </c>
      <c r="AT5577">
        <v>279</v>
      </c>
      <c r="AU5577">
        <v>1429</v>
      </c>
    </row>
    <row r="5578" spans="1:47" x14ac:dyDescent="0.25">
      <c r="A5578" t="str">
        <f t="shared" si="87"/>
        <v>Imstarbeitslose AusländerFrauen</v>
      </c>
      <c r="B5578">
        <v>5577</v>
      </c>
      <c r="C5578">
        <v>702</v>
      </c>
      <c r="D5578" t="s">
        <v>258</v>
      </c>
      <c r="E5578" t="s">
        <v>37</v>
      </c>
      <c r="F5578" t="s">
        <v>47</v>
      </c>
      <c r="G5578">
        <v>46</v>
      </c>
      <c r="H5578">
        <v>53</v>
      </c>
      <c r="I5578">
        <v>30</v>
      </c>
      <c r="J5578">
        <v>55</v>
      </c>
      <c r="K5578">
        <v>40</v>
      </c>
      <c r="L5578">
        <v>50</v>
      </c>
      <c r="M5578">
        <v>27</v>
      </c>
      <c r="N5578">
        <v>32</v>
      </c>
      <c r="O5578">
        <v>30</v>
      </c>
      <c r="P5578">
        <v>51</v>
      </c>
      <c r="Q5578">
        <v>39</v>
      </c>
      <c r="R5578">
        <v>63</v>
      </c>
      <c r="S5578">
        <v>39</v>
      </c>
      <c r="T5578">
        <v>50</v>
      </c>
      <c r="U5578">
        <v>31</v>
      </c>
      <c r="V5578">
        <v>61</v>
      </c>
      <c r="W5578">
        <v>36</v>
      </c>
      <c r="X5578">
        <v>71</v>
      </c>
      <c r="Y5578">
        <v>52</v>
      </c>
      <c r="Z5578">
        <v>93</v>
      </c>
      <c r="AA5578">
        <v>61</v>
      </c>
      <c r="AB5578">
        <v>89</v>
      </c>
      <c r="AC5578">
        <v>74</v>
      </c>
      <c r="AD5578">
        <v>105</v>
      </c>
      <c r="AE5578">
        <v>53</v>
      </c>
      <c r="AF5578">
        <v>79</v>
      </c>
      <c r="AG5578">
        <v>60</v>
      </c>
      <c r="AH5578">
        <v>86</v>
      </c>
      <c r="AI5578">
        <v>56</v>
      </c>
      <c r="AJ5578">
        <v>56</v>
      </c>
      <c r="AK5578">
        <v>59</v>
      </c>
      <c r="AL5578">
        <v>56</v>
      </c>
      <c r="AM5578">
        <v>52</v>
      </c>
      <c r="AN5578">
        <v>216</v>
      </c>
      <c r="AO5578">
        <v>497</v>
      </c>
      <c r="AP5578">
        <v>95</v>
      </c>
      <c r="AQ5578">
        <v>91</v>
      </c>
      <c r="AR5578">
        <v>48</v>
      </c>
      <c r="AS5578">
        <v>66</v>
      </c>
      <c r="AT5578">
        <v>63</v>
      </c>
      <c r="AU5578">
        <v>72</v>
      </c>
    </row>
    <row r="5579" spans="1:47" x14ac:dyDescent="0.25">
      <c r="A5579" t="str">
        <f t="shared" si="87"/>
        <v>Imstarbeitslose AusländerInsgesamt</v>
      </c>
      <c r="B5579">
        <v>5578</v>
      </c>
      <c r="C5579">
        <v>702</v>
      </c>
      <c r="D5579" t="s">
        <v>258</v>
      </c>
      <c r="E5579" t="s">
        <v>37</v>
      </c>
      <c r="F5579" t="s">
        <v>48</v>
      </c>
      <c r="G5579">
        <v>185</v>
      </c>
      <c r="H5579">
        <v>89</v>
      </c>
      <c r="I5579">
        <v>184</v>
      </c>
      <c r="J5579">
        <v>118</v>
      </c>
      <c r="K5579">
        <v>171</v>
      </c>
      <c r="L5579">
        <v>104</v>
      </c>
      <c r="M5579">
        <v>157</v>
      </c>
      <c r="N5579">
        <v>68</v>
      </c>
      <c r="O5579">
        <v>141</v>
      </c>
      <c r="P5579">
        <v>100</v>
      </c>
      <c r="Q5579">
        <v>233</v>
      </c>
      <c r="R5579">
        <v>154</v>
      </c>
      <c r="S5579">
        <v>190</v>
      </c>
      <c r="T5579">
        <v>118</v>
      </c>
      <c r="U5579">
        <v>151</v>
      </c>
      <c r="V5579">
        <v>135</v>
      </c>
      <c r="W5579">
        <v>165</v>
      </c>
      <c r="X5579">
        <v>139</v>
      </c>
      <c r="Y5579">
        <v>205</v>
      </c>
      <c r="Z5579">
        <v>181</v>
      </c>
      <c r="AA5579">
        <v>241</v>
      </c>
      <c r="AB5579">
        <v>193</v>
      </c>
      <c r="AC5579">
        <v>262</v>
      </c>
      <c r="AD5579">
        <v>215</v>
      </c>
      <c r="AE5579">
        <v>252</v>
      </c>
      <c r="AF5579">
        <v>157</v>
      </c>
      <c r="AG5579">
        <v>274</v>
      </c>
      <c r="AH5579">
        <v>171</v>
      </c>
      <c r="AI5579">
        <v>264</v>
      </c>
      <c r="AJ5579">
        <v>112</v>
      </c>
      <c r="AK5579">
        <v>277</v>
      </c>
      <c r="AL5579">
        <v>111</v>
      </c>
      <c r="AM5579">
        <v>277</v>
      </c>
      <c r="AN5579">
        <v>395</v>
      </c>
      <c r="AO5579">
        <v>1082</v>
      </c>
      <c r="AP5579">
        <v>164</v>
      </c>
      <c r="AQ5579">
        <v>327</v>
      </c>
      <c r="AR5579">
        <v>104</v>
      </c>
      <c r="AS5579">
        <v>272</v>
      </c>
      <c r="AT5579">
        <v>128</v>
      </c>
      <c r="AU5579">
        <v>313</v>
      </c>
    </row>
    <row r="5580" spans="1:47" x14ac:dyDescent="0.25">
      <c r="A5580" t="str">
        <f t="shared" si="87"/>
        <v>Imstarbeitslose AusländerMänner</v>
      </c>
      <c r="B5580">
        <v>5579</v>
      </c>
      <c r="C5580">
        <v>702</v>
      </c>
      <c r="D5580" t="s">
        <v>258</v>
      </c>
      <c r="E5580" t="s">
        <v>37</v>
      </c>
      <c r="F5580" t="s">
        <v>49</v>
      </c>
      <c r="G5580">
        <v>139</v>
      </c>
      <c r="H5580">
        <v>36</v>
      </c>
      <c r="I5580">
        <v>154</v>
      </c>
      <c r="J5580">
        <v>63</v>
      </c>
      <c r="K5580">
        <v>131</v>
      </c>
      <c r="L5580">
        <v>54</v>
      </c>
      <c r="M5580">
        <v>130</v>
      </c>
      <c r="N5580">
        <v>36</v>
      </c>
      <c r="O5580">
        <v>111</v>
      </c>
      <c r="P5580">
        <v>49</v>
      </c>
      <c r="Q5580">
        <v>194</v>
      </c>
      <c r="R5580">
        <v>91</v>
      </c>
      <c r="S5580">
        <v>151</v>
      </c>
      <c r="T5580">
        <v>68</v>
      </c>
      <c r="U5580">
        <v>120</v>
      </c>
      <c r="V5580">
        <v>74</v>
      </c>
      <c r="W5580">
        <v>129</v>
      </c>
      <c r="X5580">
        <v>68</v>
      </c>
      <c r="Y5580">
        <v>153</v>
      </c>
      <c r="Z5580">
        <v>88</v>
      </c>
      <c r="AA5580">
        <v>180</v>
      </c>
      <c r="AB5580">
        <v>104</v>
      </c>
      <c r="AC5580">
        <v>188</v>
      </c>
      <c r="AD5580">
        <v>110</v>
      </c>
      <c r="AE5580">
        <v>199</v>
      </c>
      <c r="AF5580">
        <v>78</v>
      </c>
      <c r="AG5580">
        <v>214</v>
      </c>
      <c r="AH5580">
        <v>85</v>
      </c>
      <c r="AI5580">
        <v>208</v>
      </c>
      <c r="AJ5580">
        <v>56</v>
      </c>
      <c r="AK5580">
        <v>218</v>
      </c>
      <c r="AL5580">
        <v>55</v>
      </c>
      <c r="AM5580">
        <v>225</v>
      </c>
      <c r="AN5580">
        <v>179</v>
      </c>
      <c r="AO5580">
        <v>585</v>
      </c>
      <c r="AP5580">
        <v>69</v>
      </c>
      <c r="AQ5580">
        <v>236</v>
      </c>
      <c r="AR5580">
        <v>56</v>
      </c>
      <c r="AS5580">
        <v>206</v>
      </c>
      <c r="AT5580">
        <v>65</v>
      </c>
      <c r="AU5580">
        <v>241</v>
      </c>
    </row>
    <row r="5581" spans="1:47" x14ac:dyDescent="0.25">
      <c r="A5581" t="str">
        <f t="shared" si="87"/>
        <v>ImstArbeitsstättenInsgesamt</v>
      </c>
      <c r="B5581">
        <v>5580</v>
      </c>
      <c r="C5581">
        <v>702</v>
      </c>
      <c r="D5581" t="s">
        <v>258</v>
      </c>
      <c r="E5581" t="s">
        <v>476</v>
      </c>
      <c r="F5581" t="s">
        <v>48</v>
      </c>
      <c r="G5581">
        <v>5319</v>
      </c>
      <c r="H5581">
        <v>5330</v>
      </c>
      <c r="I5581">
        <v>5509</v>
      </c>
    </row>
    <row r="5582" spans="1:47" x14ac:dyDescent="0.25">
      <c r="A5582" t="str">
        <f t="shared" si="87"/>
        <v>ImstBeschäftigte in den ArbeitsstättenInsgesamt</v>
      </c>
      <c r="B5582">
        <v>5581</v>
      </c>
      <c r="C5582">
        <v>702</v>
      </c>
      <c r="D5582" t="s">
        <v>258</v>
      </c>
      <c r="E5582" t="s">
        <v>477</v>
      </c>
      <c r="F5582" t="s">
        <v>48</v>
      </c>
      <c r="G5582">
        <v>28165</v>
      </c>
      <c r="H5582">
        <v>26109</v>
      </c>
      <c r="I5582">
        <v>27982</v>
      </c>
    </row>
    <row r="5583" spans="1:47" x14ac:dyDescent="0.25">
      <c r="A5583" t="str">
        <f t="shared" si="87"/>
        <v>ImstGesamteinkommenBruttobezüge Gesamt</v>
      </c>
      <c r="B5583">
        <v>5582</v>
      </c>
      <c r="C5583">
        <v>702</v>
      </c>
      <c r="D5583" t="s">
        <v>258</v>
      </c>
      <c r="E5583" t="s">
        <v>45</v>
      </c>
      <c r="F5583" t="s">
        <v>63</v>
      </c>
      <c r="G5583">
        <v>654894.66899999999</v>
      </c>
      <c r="H5583">
        <v>680579.55828999996</v>
      </c>
      <c r="I5583">
        <v>726162.93660000002</v>
      </c>
      <c r="J5583">
        <v>766885.41625999997</v>
      </c>
      <c r="K5583">
        <v>813086.89158000005</v>
      </c>
      <c r="L5583">
        <v>838904.94278000004</v>
      </c>
      <c r="M5583">
        <v>889241.83149000001</v>
      </c>
      <c r="N5583">
        <v>921637.83886999998</v>
      </c>
      <c r="O5583">
        <v>970740.94721000001</v>
      </c>
      <c r="P5583">
        <v>1010209.00319</v>
      </c>
      <c r="Q5583">
        <v>1053189.8928400001</v>
      </c>
      <c r="R5583">
        <v>1091299.9864399999</v>
      </c>
      <c r="S5583">
        <v>1137653.1654099999</v>
      </c>
      <c r="T5583">
        <v>1184891.7268099999</v>
      </c>
      <c r="U5583">
        <v>1250253.3972499999</v>
      </c>
      <c r="V5583">
        <v>1313546.74557</v>
      </c>
      <c r="W5583">
        <v>1309397.75263</v>
      </c>
      <c r="X5583">
        <v>1377264.7393499999</v>
      </c>
      <c r="Y5583">
        <v>1507475.22762</v>
      </c>
    </row>
    <row r="5584" spans="1:47" x14ac:dyDescent="0.25">
      <c r="A5584" t="str">
        <f t="shared" si="87"/>
        <v>ImstGesamteinkommenNettobezüge Gesamt</v>
      </c>
      <c r="B5584">
        <v>5583</v>
      </c>
      <c r="C5584">
        <v>702</v>
      </c>
      <c r="D5584" t="s">
        <v>258</v>
      </c>
      <c r="E5584" t="s">
        <v>45</v>
      </c>
      <c r="F5584" t="s">
        <v>64</v>
      </c>
      <c r="G5584">
        <v>482092.52214999998</v>
      </c>
      <c r="H5584">
        <v>504569.76756000001</v>
      </c>
      <c r="I5584">
        <v>535192.69632999995</v>
      </c>
      <c r="J5584">
        <v>562867.50312999997</v>
      </c>
      <c r="K5584">
        <v>594194.00110999995</v>
      </c>
      <c r="L5584">
        <v>624992.27217999997</v>
      </c>
      <c r="M5584">
        <v>660871.87572000001</v>
      </c>
      <c r="N5584">
        <v>681324.77564999997</v>
      </c>
      <c r="O5584">
        <v>714580.20082000003</v>
      </c>
      <c r="P5584">
        <v>740313.69510999997</v>
      </c>
      <c r="Q5584">
        <v>767757.70869999996</v>
      </c>
      <c r="R5584">
        <v>790929.53547999996</v>
      </c>
      <c r="S5584">
        <v>848240.60682999995</v>
      </c>
      <c r="T5584">
        <v>880256.03423999995</v>
      </c>
      <c r="U5584">
        <v>924533.30833999999</v>
      </c>
      <c r="V5584">
        <v>972534.02737000003</v>
      </c>
      <c r="W5584">
        <v>979323.99519000005</v>
      </c>
      <c r="X5584">
        <v>1024337.66916</v>
      </c>
      <c r="Y5584">
        <v>1123861.94074</v>
      </c>
    </row>
    <row r="5585" spans="1:44" x14ac:dyDescent="0.25">
      <c r="A5585" t="str">
        <f t="shared" si="87"/>
        <v>ImstGründungsintensitätin % der aktiven Wirtschaftskammermitglieder</v>
      </c>
      <c r="B5585">
        <v>5584</v>
      </c>
      <c r="C5585">
        <v>702</v>
      </c>
      <c r="D5585" t="s">
        <v>258</v>
      </c>
      <c r="E5585" t="s">
        <v>40</v>
      </c>
      <c r="F5585" t="s">
        <v>52</v>
      </c>
      <c r="G5585">
        <v>5.65463244889082</v>
      </c>
      <c r="H5585">
        <v>6.6681372931275504</v>
      </c>
      <c r="I5585">
        <v>5.8314923896228796</v>
      </c>
      <c r="J5585">
        <v>5.9713375796178303</v>
      </c>
      <c r="K5585">
        <v>5.6531691127006498</v>
      </c>
      <c r="L5585">
        <v>5.4597821148554901</v>
      </c>
      <c r="M5585">
        <v>6.9244645953472901</v>
      </c>
      <c r="N5585">
        <v>6.7685282753775899</v>
      </c>
      <c r="O5585">
        <v>6.6922290685371504</v>
      </c>
      <c r="P5585">
        <v>5.0906369085649699</v>
      </c>
      <c r="Q5585">
        <v>5.8764607679465799</v>
      </c>
      <c r="R5585">
        <v>5.8182667150814504</v>
      </c>
      <c r="S5585">
        <v>6.30141604942198</v>
      </c>
      <c r="T5585">
        <v>5.93788063337393</v>
      </c>
      <c r="U5585">
        <v>5.9306953138333496</v>
      </c>
      <c r="V5585">
        <v>6.0659599528857502</v>
      </c>
      <c r="W5585">
        <v>6.7753001715265899</v>
      </c>
      <c r="X5585">
        <v>5.9672495142936404</v>
      </c>
      <c r="Y5585">
        <v>6.0211554109031704</v>
      </c>
      <c r="Z5585">
        <v>6.1046511627906996</v>
      </c>
      <c r="AA5585">
        <v>6.6666666666666696</v>
      </c>
      <c r="AB5585">
        <v>5.8722779544898502</v>
      </c>
    </row>
    <row r="5586" spans="1:44" x14ac:dyDescent="0.25">
      <c r="A5586" t="str">
        <f t="shared" si="87"/>
        <v>ImstGründungsintensitätje 1.000 Einwohner</v>
      </c>
      <c r="B5586">
        <v>5585</v>
      </c>
      <c r="C5586">
        <v>702</v>
      </c>
      <c r="D5586" t="s">
        <v>258</v>
      </c>
      <c r="E5586" t="s">
        <v>40</v>
      </c>
      <c r="F5586" t="s">
        <v>53</v>
      </c>
      <c r="G5586">
        <v>2.4427366166218798</v>
      </c>
      <c r="H5586">
        <v>2.9241850113551</v>
      </c>
      <c r="I5586">
        <v>2.60011060964329</v>
      </c>
      <c r="J5586">
        <v>2.7498212616179898</v>
      </c>
      <c r="K5586">
        <v>2.6509669875911399</v>
      </c>
      <c r="L5586">
        <v>2.57515541039503</v>
      </c>
      <c r="M5586">
        <v>3.3029331726135598</v>
      </c>
      <c r="N5586">
        <v>3.3138420084889302</v>
      </c>
      <c r="O5586">
        <v>3.33882042340701</v>
      </c>
      <c r="P5586">
        <v>2.6136116014630799</v>
      </c>
      <c r="Q5586">
        <v>3.0556616549185698</v>
      </c>
      <c r="R5586">
        <v>3.1248430851492799</v>
      </c>
      <c r="S5586">
        <v>3.51979709488239</v>
      </c>
      <c r="T5586">
        <v>3.3822458112186502</v>
      </c>
      <c r="U5586">
        <v>3.41483718635194</v>
      </c>
      <c r="V5586">
        <v>3.4925909599538798</v>
      </c>
      <c r="W5586">
        <v>3.9790470434169398</v>
      </c>
      <c r="X5586">
        <v>3.5799920074596998</v>
      </c>
      <c r="Y5586">
        <v>3.67099910705427</v>
      </c>
      <c r="Z5586">
        <v>3.7917336922622402</v>
      </c>
      <c r="AA5586">
        <v>4.2574627472009601</v>
      </c>
      <c r="AB5586">
        <v>3.8435052768124498</v>
      </c>
    </row>
    <row r="5587" spans="1:44" x14ac:dyDescent="0.25">
      <c r="A5587" t="str">
        <f t="shared" si="87"/>
        <v>ImstKammermitgliedschaftenAktiv</v>
      </c>
      <c r="B5587">
        <v>5586</v>
      </c>
      <c r="C5587">
        <v>702</v>
      </c>
      <c r="D5587" t="s">
        <v>258</v>
      </c>
      <c r="E5587" t="s">
        <v>39</v>
      </c>
      <c r="F5587" t="s">
        <v>50</v>
      </c>
      <c r="G5587">
        <v>2299</v>
      </c>
      <c r="H5587">
        <v>2350</v>
      </c>
      <c r="I5587">
        <v>2419</v>
      </c>
      <c r="J5587">
        <v>2512</v>
      </c>
      <c r="K5587">
        <v>2579</v>
      </c>
      <c r="L5587">
        <v>2617</v>
      </c>
      <c r="M5587">
        <v>2683</v>
      </c>
      <c r="N5587">
        <v>2774</v>
      </c>
      <c r="O5587">
        <v>2816</v>
      </c>
      <c r="P5587">
        <v>2838</v>
      </c>
      <c r="Q5587">
        <v>2916</v>
      </c>
      <c r="R5587">
        <v>2943</v>
      </c>
      <c r="S5587">
        <v>3014</v>
      </c>
      <c r="T5587">
        <v>2995</v>
      </c>
      <c r="U5587">
        <v>3077</v>
      </c>
      <c r="V5587">
        <v>3074</v>
      </c>
      <c r="W5587">
        <v>3185</v>
      </c>
      <c r="X5587">
        <v>3199</v>
      </c>
      <c r="Y5587">
        <v>3272</v>
      </c>
      <c r="Z5587">
        <v>3284</v>
      </c>
      <c r="AA5587">
        <v>3337</v>
      </c>
      <c r="AB5587">
        <v>3353</v>
      </c>
      <c r="AC5587">
        <v>3403</v>
      </c>
      <c r="AD5587">
        <v>3396</v>
      </c>
      <c r="AE5587">
        <v>3448</v>
      </c>
      <c r="AF5587">
        <v>3498</v>
      </c>
      <c r="AG5587">
        <v>3592</v>
      </c>
      <c r="AH5587">
        <v>3603</v>
      </c>
      <c r="AI5587">
        <v>3681</v>
      </c>
      <c r="AJ5587">
        <v>3687</v>
      </c>
      <c r="AK5587">
        <v>3754</v>
      </c>
      <c r="AL5587">
        <v>3784</v>
      </c>
      <c r="AM5587">
        <v>3901</v>
      </c>
      <c r="AN5587">
        <v>3930</v>
      </c>
      <c r="AO5587">
        <v>4048</v>
      </c>
      <c r="AP5587">
        <v>4087</v>
      </c>
      <c r="AQ5587">
        <v>4173</v>
      </c>
      <c r="AR5587">
        <v>4146</v>
      </c>
    </row>
    <row r="5588" spans="1:44" x14ac:dyDescent="0.25">
      <c r="A5588" t="str">
        <f t="shared" si="87"/>
        <v>ImstKammermitgliedschaftenInsgesamt</v>
      </c>
      <c r="B5588">
        <v>5587</v>
      </c>
      <c r="C5588">
        <v>702</v>
      </c>
      <c r="D5588" t="s">
        <v>258</v>
      </c>
      <c r="E5588" t="s">
        <v>39</v>
      </c>
      <c r="F5588" t="s">
        <v>48</v>
      </c>
      <c r="G5588">
        <v>2844</v>
      </c>
      <c r="H5588">
        <v>2922</v>
      </c>
      <c r="I5588">
        <v>3013</v>
      </c>
      <c r="J5588">
        <v>3088</v>
      </c>
      <c r="K5588">
        <v>3177</v>
      </c>
      <c r="L5588">
        <v>3194</v>
      </c>
      <c r="M5588">
        <v>3224</v>
      </c>
      <c r="N5588">
        <v>3318</v>
      </c>
      <c r="O5588">
        <v>3347</v>
      </c>
      <c r="P5588">
        <v>3413</v>
      </c>
      <c r="Q5588">
        <v>3479</v>
      </c>
      <c r="R5588">
        <v>3529</v>
      </c>
      <c r="S5588">
        <v>3570</v>
      </c>
      <c r="T5588">
        <v>3595</v>
      </c>
      <c r="U5588">
        <v>3644</v>
      </c>
      <c r="V5588">
        <v>3675</v>
      </c>
      <c r="W5588">
        <v>3745</v>
      </c>
      <c r="X5588">
        <v>3809</v>
      </c>
      <c r="Y5588">
        <v>3876</v>
      </c>
      <c r="Z5588">
        <v>3922</v>
      </c>
      <c r="AA5588">
        <v>3969</v>
      </c>
      <c r="AB5588">
        <v>4010</v>
      </c>
      <c r="AC5588">
        <v>4054</v>
      </c>
      <c r="AD5588">
        <v>4066</v>
      </c>
      <c r="AE5588">
        <v>4083</v>
      </c>
      <c r="AF5588">
        <v>4156</v>
      </c>
      <c r="AG5588">
        <v>4207</v>
      </c>
      <c r="AH5588">
        <v>4229</v>
      </c>
      <c r="AI5588">
        <v>4290</v>
      </c>
      <c r="AJ5588">
        <v>4297</v>
      </c>
      <c r="AK5588">
        <v>4363</v>
      </c>
      <c r="AL5588">
        <v>4378</v>
      </c>
      <c r="AM5588">
        <v>4471</v>
      </c>
      <c r="AN5588">
        <v>4518</v>
      </c>
      <c r="AO5588">
        <v>4593</v>
      </c>
      <c r="AP5588">
        <v>4656</v>
      </c>
      <c r="AQ5588">
        <v>4717</v>
      </c>
      <c r="AR5588">
        <v>4697</v>
      </c>
    </row>
    <row r="5589" spans="1:44" x14ac:dyDescent="0.25">
      <c r="A5589" t="str">
        <f t="shared" si="87"/>
        <v>ImstKammermitgliedschaftenRuhend</v>
      </c>
      <c r="B5589">
        <v>5588</v>
      </c>
      <c r="C5589">
        <v>702</v>
      </c>
      <c r="D5589" t="s">
        <v>258</v>
      </c>
      <c r="E5589" t="s">
        <v>39</v>
      </c>
      <c r="F5589" t="s">
        <v>51</v>
      </c>
      <c r="G5589">
        <v>545</v>
      </c>
      <c r="H5589">
        <v>572</v>
      </c>
      <c r="I5589">
        <v>594</v>
      </c>
      <c r="J5589">
        <v>576</v>
      </c>
      <c r="K5589">
        <v>598</v>
      </c>
      <c r="L5589">
        <v>577</v>
      </c>
      <c r="M5589">
        <v>541</v>
      </c>
      <c r="N5589">
        <v>544</v>
      </c>
      <c r="O5589">
        <v>531</v>
      </c>
      <c r="P5589">
        <v>575</v>
      </c>
      <c r="Q5589">
        <v>563</v>
      </c>
      <c r="R5589">
        <v>586</v>
      </c>
      <c r="S5589">
        <v>556</v>
      </c>
      <c r="T5589">
        <v>600</v>
      </c>
      <c r="U5589">
        <v>567</v>
      </c>
      <c r="V5589">
        <v>601</v>
      </c>
      <c r="W5589">
        <v>560</v>
      </c>
      <c r="X5589">
        <v>610</v>
      </c>
      <c r="Y5589">
        <v>604</v>
      </c>
      <c r="Z5589">
        <v>638</v>
      </c>
      <c r="AA5589">
        <v>632</v>
      </c>
      <c r="AB5589">
        <v>657</v>
      </c>
      <c r="AC5589">
        <v>651</v>
      </c>
      <c r="AD5589">
        <v>670</v>
      </c>
      <c r="AE5589">
        <v>635</v>
      </c>
      <c r="AF5589">
        <v>658</v>
      </c>
      <c r="AG5589">
        <v>615</v>
      </c>
      <c r="AH5589">
        <v>626</v>
      </c>
      <c r="AI5589">
        <v>609</v>
      </c>
      <c r="AJ5589">
        <v>610</v>
      </c>
      <c r="AK5589">
        <v>609</v>
      </c>
      <c r="AL5589">
        <v>594</v>
      </c>
      <c r="AM5589">
        <v>570</v>
      </c>
      <c r="AN5589">
        <v>588</v>
      </c>
      <c r="AO5589">
        <v>545</v>
      </c>
      <c r="AP5589">
        <v>569</v>
      </c>
      <c r="AQ5589">
        <v>544</v>
      </c>
      <c r="AR5589">
        <v>551</v>
      </c>
    </row>
    <row r="5590" spans="1:44" x14ac:dyDescent="0.25">
      <c r="A5590" t="str">
        <f t="shared" si="87"/>
        <v>ImstLehrlinge1. Lehrjahr, männlich</v>
      </c>
      <c r="B5590">
        <v>5589</v>
      </c>
      <c r="C5590">
        <v>702</v>
      </c>
      <c r="D5590" t="s">
        <v>258</v>
      </c>
      <c r="E5590" t="s">
        <v>46</v>
      </c>
      <c r="F5590" t="s">
        <v>65</v>
      </c>
      <c r="G5590">
        <v>202</v>
      </c>
      <c r="H5590">
        <v>242</v>
      </c>
      <c r="I5590">
        <v>229</v>
      </c>
      <c r="J5590">
        <v>240</v>
      </c>
      <c r="K5590">
        <v>244</v>
      </c>
      <c r="L5590">
        <v>246</v>
      </c>
      <c r="M5590">
        <v>201</v>
      </c>
      <c r="N5590">
        <v>211</v>
      </c>
      <c r="O5590">
        <v>234</v>
      </c>
      <c r="P5590">
        <v>172</v>
      </c>
      <c r="Q5590">
        <v>203</v>
      </c>
      <c r="R5590">
        <v>178</v>
      </c>
      <c r="S5590">
        <v>159</v>
      </c>
      <c r="T5590">
        <v>154</v>
      </c>
      <c r="U5590">
        <v>179</v>
      </c>
      <c r="V5590">
        <v>193</v>
      </c>
      <c r="W5590">
        <v>191</v>
      </c>
      <c r="X5590">
        <v>162</v>
      </c>
      <c r="Y5590">
        <v>168</v>
      </c>
      <c r="Z5590">
        <v>193</v>
      </c>
      <c r="AA5590">
        <v>168</v>
      </c>
      <c r="AB5590">
        <v>147</v>
      </c>
    </row>
    <row r="5591" spans="1:44" x14ac:dyDescent="0.25">
      <c r="A5591" t="str">
        <f t="shared" si="87"/>
        <v>ImstLehrlinge1. Lehrjahr, weiblich</v>
      </c>
      <c r="B5591">
        <v>5590</v>
      </c>
      <c r="C5591">
        <v>702</v>
      </c>
      <c r="D5591" t="s">
        <v>258</v>
      </c>
      <c r="E5591" t="s">
        <v>46</v>
      </c>
      <c r="F5591" t="s">
        <v>66</v>
      </c>
      <c r="G5591">
        <v>112</v>
      </c>
      <c r="H5591">
        <v>113</v>
      </c>
      <c r="I5591">
        <v>128</v>
      </c>
      <c r="J5591">
        <v>130</v>
      </c>
      <c r="K5591">
        <v>131</v>
      </c>
      <c r="L5591">
        <v>127</v>
      </c>
      <c r="M5591">
        <v>133</v>
      </c>
      <c r="N5591">
        <v>126</v>
      </c>
      <c r="O5591">
        <v>123</v>
      </c>
      <c r="P5591">
        <v>122</v>
      </c>
      <c r="Q5591">
        <v>112</v>
      </c>
      <c r="R5591">
        <v>89</v>
      </c>
      <c r="S5591">
        <v>95</v>
      </c>
      <c r="T5591">
        <v>95</v>
      </c>
      <c r="U5591">
        <v>76</v>
      </c>
      <c r="V5591">
        <v>90</v>
      </c>
      <c r="W5591">
        <v>87</v>
      </c>
      <c r="X5591">
        <v>86</v>
      </c>
      <c r="Y5591">
        <v>75</v>
      </c>
      <c r="Z5591">
        <v>86</v>
      </c>
      <c r="AA5591">
        <v>76</v>
      </c>
      <c r="AB5591">
        <v>75</v>
      </c>
    </row>
    <row r="5592" spans="1:44" x14ac:dyDescent="0.25">
      <c r="A5592" t="str">
        <f t="shared" si="87"/>
        <v>ImstLehrlinge2. Lehrjahr, männlich</v>
      </c>
      <c r="B5592">
        <v>5591</v>
      </c>
      <c r="C5592">
        <v>702</v>
      </c>
      <c r="D5592" t="s">
        <v>258</v>
      </c>
      <c r="E5592" t="s">
        <v>46</v>
      </c>
      <c r="F5592" t="s">
        <v>67</v>
      </c>
      <c r="G5592">
        <v>208</v>
      </c>
      <c r="H5592">
        <v>199</v>
      </c>
      <c r="I5592">
        <v>236</v>
      </c>
      <c r="J5592">
        <v>227</v>
      </c>
      <c r="K5592">
        <v>230</v>
      </c>
      <c r="L5592">
        <v>245</v>
      </c>
      <c r="M5592">
        <v>242</v>
      </c>
      <c r="N5592">
        <v>207</v>
      </c>
      <c r="O5592">
        <v>223</v>
      </c>
      <c r="P5592">
        <v>231</v>
      </c>
      <c r="Q5592">
        <v>179</v>
      </c>
      <c r="R5592">
        <v>206</v>
      </c>
      <c r="S5592">
        <v>167</v>
      </c>
      <c r="T5592">
        <v>156</v>
      </c>
      <c r="U5592">
        <v>168</v>
      </c>
      <c r="V5592">
        <v>167</v>
      </c>
      <c r="W5592">
        <v>194</v>
      </c>
      <c r="X5592">
        <v>196</v>
      </c>
      <c r="Y5592">
        <v>174</v>
      </c>
      <c r="Z5592">
        <v>172</v>
      </c>
      <c r="AA5592">
        <v>188</v>
      </c>
      <c r="AB5592">
        <v>166</v>
      </c>
    </row>
    <row r="5593" spans="1:44" x14ac:dyDescent="0.25">
      <c r="A5593" t="str">
        <f t="shared" si="87"/>
        <v>ImstLehrlinge2. Lehrjahr, weiblich</v>
      </c>
      <c r="B5593">
        <v>5592</v>
      </c>
      <c r="C5593">
        <v>702</v>
      </c>
      <c r="D5593" t="s">
        <v>258</v>
      </c>
      <c r="E5593" t="s">
        <v>46</v>
      </c>
      <c r="F5593" t="s">
        <v>68</v>
      </c>
      <c r="G5593">
        <v>101</v>
      </c>
      <c r="H5593">
        <v>117</v>
      </c>
      <c r="I5593">
        <v>119</v>
      </c>
      <c r="J5593">
        <v>136</v>
      </c>
      <c r="K5593">
        <v>132</v>
      </c>
      <c r="L5593">
        <v>137</v>
      </c>
      <c r="M5593">
        <v>123</v>
      </c>
      <c r="N5593">
        <v>126</v>
      </c>
      <c r="O5593">
        <v>127</v>
      </c>
      <c r="P5593">
        <v>122</v>
      </c>
      <c r="Q5593">
        <v>124</v>
      </c>
      <c r="R5593">
        <v>111</v>
      </c>
      <c r="S5593">
        <v>92</v>
      </c>
      <c r="T5593">
        <v>98</v>
      </c>
      <c r="U5593">
        <v>108</v>
      </c>
      <c r="V5593">
        <v>82</v>
      </c>
      <c r="W5593">
        <v>91</v>
      </c>
      <c r="X5593">
        <v>91</v>
      </c>
      <c r="Y5593">
        <v>97</v>
      </c>
      <c r="Z5593">
        <v>84</v>
      </c>
      <c r="AA5593">
        <v>89</v>
      </c>
      <c r="AB5593">
        <v>81</v>
      </c>
    </row>
    <row r="5594" spans="1:44" x14ac:dyDescent="0.25">
      <c r="A5594" t="str">
        <f t="shared" si="87"/>
        <v>ImstLehrlinge3. Lehrjahr, männlich</v>
      </c>
      <c r="B5594">
        <v>5593</v>
      </c>
      <c r="C5594">
        <v>702</v>
      </c>
      <c r="D5594" t="s">
        <v>258</v>
      </c>
      <c r="E5594" t="s">
        <v>46</v>
      </c>
      <c r="F5594" t="s">
        <v>69</v>
      </c>
      <c r="G5594">
        <v>185</v>
      </c>
      <c r="H5594">
        <v>189</v>
      </c>
      <c r="I5594">
        <v>186</v>
      </c>
      <c r="J5594">
        <v>229</v>
      </c>
      <c r="K5594">
        <v>223</v>
      </c>
      <c r="L5594">
        <v>225</v>
      </c>
      <c r="M5594">
        <v>227</v>
      </c>
      <c r="N5594">
        <v>230</v>
      </c>
      <c r="O5594">
        <v>190</v>
      </c>
      <c r="P5594">
        <v>202</v>
      </c>
      <c r="Q5594">
        <v>220</v>
      </c>
      <c r="R5594">
        <v>182</v>
      </c>
      <c r="S5594">
        <v>198</v>
      </c>
      <c r="T5594">
        <v>157</v>
      </c>
      <c r="U5594">
        <v>144</v>
      </c>
      <c r="V5594">
        <v>161</v>
      </c>
      <c r="W5594">
        <v>163</v>
      </c>
      <c r="X5594">
        <v>192</v>
      </c>
      <c r="Y5594">
        <v>187</v>
      </c>
      <c r="Z5594">
        <v>168</v>
      </c>
      <c r="AA5594">
        <v>167</v>
      </c>
      <c r="AB5594">
        <v>179</v>
      </c>
    </row>
    <row r="5595" spans="1:44" x14ac:dyDescent="0.25">
      <c r="A5595" t="str">
        <f t="shared" si="87"/>
        <v>ImstLehrlinge3. Lehrjahr, weiblich</v>
      </c>
      <c r="B5595">
        <v>5594</v>
      </c>
      <c r="C5595">
        <v>702</v>
      </c>
      <c r="D5595" t="s">
        <v>258</v>
      </c>
      <c r="E5595" t="s">
        <v>46</v>
      </c>
      <c r="F5595" t="s">
        <v>70</v>
      </c>
      <c r="G5595">
        <v>126</v>
      </c>
      <c r="H5595">
        <v>92</v>
      </c>
      <c r="I5595">
        <v>114</v>
      </c>
      <c r="J5595">
        <v>116</v>
      </c>
      <c r="K5595">
        <v>126</v>
      </c>
      <c r="L5595">
        <v>126</v>
      </c>
      <c r="M5595">
        <v>133</v>
      </c>
      <c r="N5595">
        <v>120</v>
      </c>
      <c r="O5595">
        <v>131</v>
      </c>
      <c r="P5595">
        <v>119</v>
      </c>
      <c r="Q5595">
        <v>111</v>
      </c>
      <c r="R5595">
        <v>117</v>
      </c>
      <c r="S5595">
        <v>109</v>
      </c>
      <c r="T5595">
        <v>95</v>
      </c>
      <c r="U5595">
        <v>95</v>
      </c>
      <c r="V5595">
        <v>102</v>
      </c>
      <c r="W5595">
        <v>81</v>
      </c>
      <c r="X5595">
        <v>79</v>
      </c>
      <c r="Y5595">
        <v>88</v>
      </c>
      <c r="Z5595">
        <v>96</v>
      </c>
      <c r="AA5595">
        <v>77</v>
      </c>
      <c r="AB5595">
        <v>79</v>
      </c>
    </row>
    <row r="5596" spans="1:44" x14ac:dyDescent="0.25">
      <c r="A5596" t="str">
        <f t="shared" si="87"/>
        <v>ImstLehrlinge4. Lehrjahr, männlich</v>
      </c>
      <c r="B5596">
        <v>5595</v>
      </c>
      <c r="C5596">
        <v>702</v>
      </c>
      <c r="D5596" t="s">
        <v>258</v>
      </c>
      <c r="E5596" t="s">
        <v>46</v>
      </c>
      <c r="F5596" t="s">
        <v>71</v>
      </c>
      <c r="G5596">
        <v>65</v>
      </c>
      <c r="H5596">
        <v>52</v>
      </c>
      <c r="I5596">
        <v>63</v>
      </c>
      <c r="J5596">
        <v>64</v>
      </c>
      <c r="K5596">
        <v>67</v>
      </c>
      <c r="L5596">
        <v>70</v>
      </c>
      <c r="M5596">
        <v>86</v>
      </c>
      <c r="N5596">
        <v>77</v>
      </c>
      <c r="O5596">
        <v>72</v>
      </c>
      <c r="P5596">
        <v>63</v>
      </c>
      <c r="Q5596">
        <v>67</v>
      </c>
      <c r="R5596">
        <v>67</v>
      </c>
      <c r="S5596">
        <v>49</v>
      </c>
      <c r="T5596">
        <v>71</v>
      </c>
      <c r="U5596">
        <v>56</v>
      </c>
      <c r="V5596">
        <v>56</v>
      </c>
      <c r="W5596">
        <v>59</v>
      </c>
      <c r="X5596">
        <v>63</v>
      </c>
      <c r="Y5596">
        <v>70</v>
      </c>
      <c r="Z5596">
        <v>76</v>
      </c>
      <c r="AA5596">
        <v>74</v>
      </c>
      <c r="AB5596">
        <v>70</v>
      </c>
    </row>
    <row r="5597" spans="1:44" x14ac:dyDescent="0.25">
      <c r="A5597" t="str">
        <f t="shared" si="87"/>
        <v>ImstLehrlinge4. Lehrjahr, weiblich</v>
      </c>
      <c r="B5597">
        <v>5596</v>
      </c>
      <c r="C5597">
        <v>702</v>
      </c>
      <c r="D5597" t="s">
        <v>258</v>
      </c>
      <c r="E5597" t="s">
        <v>46</v>
      </c>
      <c r="F5597" t="s">
        <v>72</v>
      </c>
      <c r="G5597">
        <v>10</v>
      </c>
      <c r="H5597">
        <v>7</v>
      </c>
      <c r="I5597">
        <v>1</v>
      </c>
      <c r="J5597">
        <v>6</v>
      </c>
      <c r="K5597">
        <v>5</v>
      </c>
      <c r="L5597">
        <v>7</v>
      </c>
      <c r="M5597">
        <v>5</v>
      </c>
      <c r="N5597">
        <v>5</v>
      </c>
      <c r="O5597">
        <v>8</v>
      </c>
      <c r="P5597">
        <v>3</v>
      </c>
      <c r="Q5597">
        <v>10</v>
      </c>
      <c r="R5597">
        <v>3</v>
      </c>
      <c r="S5597">
        <v>10</v>
      </c>
      <c r="T5597">
        <v>5</v>
      </c>
      <c r="U5597">
        <v>5</v>
      </c>
      <c r="V5597">
        <v>6</v>
      </c>
      <c r="W5597">
        <v>6</v>
      </c>
      <c r="X5597">
        <v>2</v>
      </c>
      <c r="Y5597">
        <v>4</v>
      </c>
      <c r="Z5597">
        <v>5</v>
      </c>
      <c r="AA5597">
        <v>5</v>
      </c>
      <c r="AB5597">
        <v>10</v>
      </c>
    </row>
    <row r="5598" spans="1:44" x14ac:dyDescent="0.25">
      <c r="A5598" t="str">
        <f t="shared" si="87"/>
        <v>ImstLehrlingeFrauen</v>
      </c>
      <c r="B5598">
        <v>5597</v>
      </c>
      <c r="C5598">
        <v>702</v>
      </c>
      <c r="D5598" t="s">
        <v>258</v>
      </c>
      <c r="E5598" t="s">
        <v>46</v>
      </c>
      <c r="F5598" t="s">
        <v>47</v>
      </c>
      <c r="G5598">
        <v>349</v>
      </c>
      <c r="H5598">
        <v>329</v>
      </c>
      <c r="I5598">
        <v>362</v>
      </c>
      <c r="J5598">
        <v>388</v>
      </c>
      <c r="K5598">
        <v>394</v>
      </c>
      <c r="L5598">
        <v>397</v>
      </c>
      <c r="M5598">
        <v>394</v>
      </c>
      <c r="N5598">
        <v>377</v>
      </c>
      <c r="O5598">
        <v>389</v>
      </c>
      <c r="P5598">
        <v>366</v>
      </c>
      <c r="Q5598">
        <v>357</v>
      </c>
      <c r="R5598">
        <v>320</v>
      </c>
      <c r="S5598">
        <v>306</v>
      </c>
      <c r="T5598">
        <v>293</v>
      </c>
      <c r="U5598">
        <v>284</v>
      </c>
      <c r="V5598">
        <v>280</v>
      </c>
      <c r="W5598">
        <v>265</v>
      </c>
      <c r="X5598">
        <v>258</v>
      </c>
      <c r="Y5598">
        <v>264</v>
      </c>
      <c r="Z5598">
        <v>271</v>
      </c>
      <c r="AA5598">
        <v>247</v>
      </c>
      <c r="AB5598">
        <v>245</v>
      </c>
    </row>
    <row r="5599" spans="1:44" x14ac:dyDescent="0.25">
      <c r="A5599" t="str">
        <f t="shared" si="87"/>
        <v>ImstLehrlingeInsgesamt</v>
      </c>
      <c r="B5599">
        <v>5598</v>
      </c>
      <c r="C5599">
        <v>702</v>
      </c>
      <c r="D5599" t="s">
        <v>258</v>
      </c>
      <c r="E5599" t="s">
        <v>46</v>
      </c>
      <c r="F5599" t="s">
        <v>48</v>
      </c>
      <c r="G5599">
        <v>1009</v>
      </c>
      <c r="H5599">
        <v>1011</v>
      </c>
      <c r="I5599">
        <v>1076</v>
      </c>
      <c r="J5599">
        <v>1148</v>
      </c>
      <c r="K5599">
        <v>1158</v>
      </c>
      <c r="L5599">
        <v>1183</v>
      </c>
      <c r="M5599">
        <v>1150</v>
      </c>
      <c r="N5599">
        <v>1102</v>
      </c>
      <c r="O5599">
        <v>1108</v>
      </c>
      <c r="P5599">
        <v>1034</v>
      </c>
      <c r="Q5599">
        <v>1026</v>
      </c>
      <c r="R5599">
        <v>953</v>
      </c>
      <c r="S5599">
        <v>879</v>
      </c>
      <c r="T5599">
        <v>831</v>
      </c>
      <c r="U5599">
        <v>831</v>
      </c>
      <c r="V5599">
        <v>857</v>
      </c>
      <c r="W5599">
        <v>872</v>
      </c>
      <c r="X5599">
        <v>871</v>
      </c>
      <c r="Y5599">
        <v>863</v>
      </c>
      <c r="Z5599">
        <v>880</v>
      </c>
      <c r="AA5599">
        <v>844</v>
      </c>
      <c r="AB5599">
        <v>807</v>
      </c>
    </row>
    <row r="5600" spans="1:44" x14ac:dyDescent="0.25">
      <c r="A5600" t="str">
        <f t="shared" si="87"/>
        <v>ImstLehrlingeMänner</v>
      </c>
      <c r="B5600">
        <v>5599</v>
      </c>
      <c r="C5600">
        <v>702</v>
      </c>
      <c r="D5600" t="s">
        <v>258</v>
      </c>
      <c r="E5600" t="s">
        <v>46</v>
      </c>
      <c r="F5600" t="s">
        <v>49</v>
      </c>
      <c r="G5600">
        <v>660</v>
      </c>
      <c r="H5600">
        <v>682</v>
      </c>
      <c r="I5600">
        <v>714</v>
      </c>
      <c r="J5600">
        <v>760</v>
      </c>
      <c r="K5600">
        <v>764</v>
      </c>
      <c r="L5600">
        <v>786</v>
      </c>
      <c r="M5600">
        <v>756</v>
      </c>
      <c r="N5600">
        <v>725</v>
      </c>
      <c r="O5600">
        <v>719</v>
      </c>
      <c r="P5600">
        <v>668</v>
      </c>
      <c r="Q5600">
        <v>669</v>
      </c>
      <c r="R5600">
        <v>633</v>
      </c>
      <c r="S5600">
        <v>573</v>
      </c>
      <c r="T5600">
        <v>538</v>
      </c>
      <c r="U5600">
        <v>547</v>
      </c>
      <c r="V5600">
        <v>577</v>
      </c>
      <c r="W5600">
        <v>607</v>
      </c>
      <c r="X5600">
        <v>613</v>
      </c>
      <c r="Y5600">
        <v>599</v>
      </c>
      <c r="Z5600">
        <v>609</v>
      </c>
      <c r="AA5600">
        <v>597</v>
      </c>
      <c r="AB5600">
        <v>562</v>
      </c>
    </row>
    <row r="5601" spans="1:47" x14ac:dyDescent="0.25">
      <c r="A5601" t="str">
        <f t="shared" si="87"/>
        <v>ImstNeugründungenInsgesamt</v>
      </c>
      <c r="B5601">
        <v>5600</v>
      </c>
      <c r="C5601">
        <v>702</v>
      </c>
      <c r="D5601" t="s">
        <v>258</v>
      </c>
      <c r="E5601" t="s">
        <v>41</v>
      </c>
      <c r="F5601" t="s">
        <v>48</v>
      </c>
      <c r="G5601">
        <v>130</v>
      </c>
      <c r="H5601">
        <v>156.70122638849699</v>
      </c>
      <c r="I5601">
        <v>141.063800904977</v>
      </c>
      <c r="J5601">
        <v>150</v>
      </c>
      <c r="K5601">
        <v>145.79523141655</v>
      </c>
      <c r="L5601">
        <v>142.88249794576799</v>
      </c>
      <c r="M5601">
        <v>185.78338509316799</v>
      </c>
      <c r="N5601">
        <v>187.758974358974</v>
      </c>
      <c r="O5601">
        <v>189.925460965084</v>
      </c>
      <c r="P5601">
        <v>149.817444219067</v>
      </c>
      <c r="Q5601">
        <v>176</v>
      </c>
      <c r="R5601">
        <v>178.85351882160401</v>
      </c>
      <c r="S5601">
        <v>201.582299421009</v>
      </c>
      <c r="T5601">
        <v>195</v>
      </c>
      <c r="U5601">
        <v>198.856213872832</v>
      </c>
      <c r="V5601">
        <v>206</v>
      </c>
      <c r="W5601">
        <v>237</v>
      </c>
      <c r="X5601">
        <v>215</v>
      </c>
      <c r="Y5601">
        <v>222</v>
      </c>
      <c r="Z5601">
        <v>231</v>
      </c>
      <c r="AA5601">
        <v>262</v>
      </c>
      <c r="AB5601">
        <v>240</v>
      </c>
    </row>
    <row r="5602" spans="1:47" x14ac:dyDescent="0.25">
      <c r="A5602" t="str">
        <f t="shared" si="87"/>
        <v>ImstPendler (Auspendler/-innen)Insgesamt</v>
      </c>
      <c r="B5602">
        <v>5601</v>
      </c>
      <c r="C5602">
        <v>702</v>
      </c>
      <c r="D5602" t="s">
        <v>258</v>
      </c>
      <c r="E5602" t="s">
        <v>459</v>
      </c>
      <c r="F5602" t="s">
        <v>48</v>
      </c>
      <c r="G5602">
        <v>16816</v>
      </c>
      <c r="H5602">
        <v>17269</v>
      </c>
      <c r="I5602">
        <v>17450</v>
      </c>
      <c r="J5602">
        <v>17803</v>
      </c>
      <c r="K5602">
        <v>17820</v>
      </c>
      <c r="L5602">
        <v>18044</v>
      </c>
      <c r="M5602">
        <v>18337</v>
      </c>
      <c r="N5602">
        <v>18628</v>
      </c>
      <c r="O5602">
        <v>19103</v>
      </c>
      <c r="P5602">
        <v>19468</v>
      </c>
      <c r="Q5602">
        <v>19821</v>
      </c>
      <c r="R5602">
        <v>19592</v>
      </c>
      <c r="S5602">
        <v>20346</v>
      </c>
    </row>
    <row r="5603" spans="1:47" x14ac:dyDescent="0.25">
      <c r="A5603" t="str">
        <f t="shared" si="87"/>
        <v>ImstPendler ins AuslandInsgesamt</v>
      </c>
      <c r="B5603">
        <v>5602</v>
      </c>
      <c r="C5603">
        <v>702</v>
      </c>
      <c r="D5603" t="s">
        <v>258</v>
      </c>
      <c r="E5603" t="s">
        <v>304</v>
      </c>
      <c r="F5603" t="s">
        <v>48</v>
      </c>
      <c r="G5603">
        <v>39</v>
      </c>
      <c r="H5603">
        <v>60</v>
      </c>
      <c r="I5603">
        <v>117</v>
      </c>
      <c r="J5603">
        <v>70</v>
      </c>
      <c r="K5603">
        <v>67</v>
      </c>
      <c r="L5603">
        <v>73</v>
      </c>
      <c r="M5603">
        <v>85</v>
      </c>
      <c r="N5603">
        <v>94</v>
      </c>
      <c r="O5603">
        <v>84</v>
      </c>
      <c r="P5603">
        <v>105</v>
      </c>
      <c r="Q5603">
        <v>79</v>
      </c>
      <c r="R5603">
        <v>57</v>
      </c>
      <c r="S5603">
        <v>73</v>
      </c>
    </row>
    <row r="5604" spans="1:47" x14ac:dyDescent="0.25">
      <c r="A5604" t="str">
        <f t="shared" si="87"/>
        <v>ImstPendler zw. BundesländernInsgesamt</v>
      </c>
      <c r="B5604">
        <v>5603</v>
      </c>
      <c r="C5604">
        <v>702</v>
      </c>
      <c r="D5604" t="s">
        <v>258</v>
      </c>
      <c r="E5604" t="s">
        <v>433</v>
      </c>
      <c r="F5604" t="s">
        <v>48</v>
      </c>
      <c r="G5604">
        <v>1202</v>
      </c>
      <c r="H5604">
        <v>1174</v>
      </c>
      <c r="I5604">
        <v>1074</v>
      </c>
      <c r="J5604">
        <v>1229</v>
      </c>
      <c r="K5604">
        <v>1113</v>
      </c>
      <c r="L5604">
        <v>1032</v>
      </c>
      <c r="M5604">
        <v>978</v>
      </c>
      <c r="N5604">
        <v>991</v>
      </c>
      <c r="O5604">
        <v>1000</v>
      </c>
      <c r="P5604">
        <v>999</v>
      </c>
      <c r="Q5604">
        <v>969</v>
      </c>
      <c r="R5604">
        <v>1000</v>
      </c>
      <c r="S5604">
        <v>1099</v>
      </c>
    </row>
    <row r="5605" spans="1:47" x14ac:dyDescent="0.25">
      <c r="A5605" t="str">
        <f t="shared" si="87"/>
        <v>ImstPendler zw. Gemeinden eines Pol. BezirkesInsgesamt</v>
      </c>
      <c r="B5605">
        <v>5604</v>
      </c>
      <c r="C5605">
        <v>702</v>
      </c>
      <c r="D5605" t="s">
        <v>258</v>
      </c>
      <c r="E5605" t="s">
        <v>305</v>
      </c>
      <c r="F5605" t="s">
        <v>48</v>
      </c>
      <c r="G5605">
        <v>8876</v>
      </c>
      <c r="H5605">
        <v>8081</v>
      </c>
      <c r="I5605">
        <v>8178</v>
      </c>
      <c r="J5605">
        <v>8276</v>
      </c>
      <c r="K5605">
        <v>8402</v>
      </c>
      <c r="L5605">
        <v>8681</v>
      </c>
      <c r="M5605">
        <v>8798</v>
      </c>
      <c r="N5605">
        <v>8940</v>
      </c>
      <c r="O5605">
        <v>9205</v>
      </c>
      <c r="P5605">
        <v>9363</v>
      </c>
      <c r="Q5605">
        <v>9499</v>
      </c>
      <c r="R5605">
        <v>9074</v>
      </c>
      <c r="S5605">
        <v>9579</v>
      </c>
    </row>
    <row r="5606" spans="1:47" x14ac:dyDescent="0.25">
      <c r="A5606" t="str">
        <f t="shared" si="87"/>
        <v>ImstPendler zw. Pol. Bez. des BundeslandesInsgesamt</v>
      </c>
      <c r="B5606">
        <v>5605</v>
      </c>
      <c r="C5606">
        <v>702</v>
      </c>
      <c r="D5606" t="s">
        <v>258</v>
      </c>
      <c r="E5606" t="s">
        <v>306</v>
      </c>
      <c r="F5606" t="s">
        <v>48</v>
      </c>
      <c r="G5606">
        <v>6699</v>
      </c>
      <c r="H5606">
        <v>7954</v>
      </c>
      <c r="I5606">
        <v>8081</v>
      </c>
      <c r="J5606">
        <v>8228</v>
      </c>
      <c r="K5606">
        <v>8238</v>
      </c>
      <c r="L5606">
        <v>8258</v>
      </c>
      <c r="M5606">
        <v>8476</v>
      </c>
      <c r="N5606">
        <v>8603</v>
      </c>
      <c r="O5606">
        <v>8814</v>
      </c>
      <c r="P5606">
        <v>9001</v>
      </c>
      <c r="Q5606">
        <v>9274</v>
      </c>
      <c r="R5606">
        <v>9461</v>
      </c>
      <c r="S5606">
        <v>9595</v>
      </c>
    </row>
    <row r="5607" spans="1:47" x14ac:dyDescent="0.25">
      <c r="A5607" t="str">
        <f t="shared" si="87"/>
        <v>ImstPensionisteneinkommenBrutto_Schnitt</v>
      </c>
      <c r="B5607">
        <v>5606</v>
      </c>
      <c r="C5607">
        <v>702</v>
      </c>
      <c r="D5607" t="s">
        <v>258</v>
      </c>
      <c r="E5607" t="s">
        <v>44</v>
      </c>
      <c r="F5607" t="s">
        <v>54</v>
      </c>
      <c r="G5607">
        <v>14688.8527716351</v>
      </c>
      <c r="H5607">
        <v>14923.6338888308</v>
      </c>
      <c r="I5607">
        <v>15526.0953642452</v>
      </c>
      <c r="J5607">
        <v>16032.4172438556</v>
      </c>
      <c r="K5607">
        <v>16648.574782047501</v>
      </c>
      <c r="L5607">
        <v>17236.550129063598</v>
      </c>
      <c r="M5607">
        <v>17679.147428922301</v>
      </c>
      <c r="N5607">
        <v>18050.130177761301</v>
      </c>
      <c r="O5607">
        <v>18158.977870499799</v>
      </c>
      <c r="P5607">
        <v>18620.360615292699</v>
      </c>
      <c r="Q5607">
        <v>19227.345421727401</v>
      </c>
      <c r="R5607">
        <v>19660.5678229806</v>
      </c>
      <c r="S5607">
        <v>20056.2894802269</v>
      </c>
      <c r="T5607">
        <v>20452.245698720599</v>
      </c>
      <c r="U5607">
        <v>21066.115449256598</v>
      </c>
      <c r="V5607">
        <v>21764.825529570298</v>
      </c>
      <c r="W5607">
        <v>23152.924645094801</v>
      </c>
      <c r="X5607">
        <v>23887.8433788763</v>
      </c>
      <c r="Y5607">
        <v>24706.240207338898</v>
      </c>
    </row>
    <row r="5608" spans="1:47" x14ac:dyDescent="0.25">
      <c r="A5608" t="str">
        <f t="shared" si="87"/>
        <v>ImstPensionisteneinkommenBruttobezüge 1000 EUR</v>
      </c>
      <c r="B5608">
        <v>5607</v>
      </c>
      <c r="C5608">
        <v>702</v>
      </c>
      <c r="D5608" t="s">
        <v>258</v>
      </c>
      <c r="E5608" t="s">
        <v>44</v>
      </c>
      <c r="F5608" t="s">
        <v>55</v>
      </c>
      <c r="G5608">
        <v>138163.34917</v>
      </c>
      <c r="H5608">
        <v>142834.09995</v>
      </c>
      <c r="I5608">
        <v>150680.75550999999</v>
      </c>
      <c r="J5608">
        <v>158512.50928999999</v>
      </c>
      <c r="K5608">
        <v>167667.79663</v>
      </c>
      <c r="L5608">
        <v>177622.64908</v>
      </c>
      <c r="M5608">
        <v>187169.13383000001</v>
      </c>
      <c r="N5608">
        <v>194959.45605000001</v>
      </c>
      <c r="O5608">
        <v>207811.34275000001</v>
      </c>
      <c r="P5608">
        <v>218193.38569</v>
      </c>
      <c r="Q5608">
        <v>227959.40732</v>
      </c>
      <c r="R5608">
        <v>233901.77539</v>
      </c>
      <c r="S5608">
        <v>240394.68570999999</v>
      </c>
      <c r="T5608">
        <v>247778.95663999999</v>
      </c>
      <c r="U5608">
        <v>260714.24479999999</v>
      </c>
      <c r="V5608">
        <v>274541.50923000003</v>
      </c>
      <c r="W5608">
        <v>291935.22684999998</v>
      </c>
      <c r="X5608">
        <v>311210.82354000001</v>
      </c>
      <c r="Y5608">
        <v>331261.26870000002</v>
      </c>
    </row>
    <row r="5609" spans="1:47" x14ac:dyDescent="0.25">
      <c r="A5609" t="str">
        <f t="shared" si="87"/>
        <v>ImstPensionisteneinkommenBruttobezüge Fälle</v>
      </c>
      <c r="B5609">
        <v>5608</v>
      </c>
      <c r="C5609">
        <v>702</v>
      </c>
      <c r="D5609" t="s">
        <v>258</v>
      </c>
      <c r="E5609" t="s">
        <v>44</v>
      </c>
      <c r="F5609" t="s">
        <v>56</v>
      </c>
      <c r="G5609">
        <v>9406</v>
      </c>
      <c r="H5609">
        <v>9571</v>
      </c>
      <c r="I5609">
        <v>9705</v>
      </c>
      <c r="J5609">
        <v>9887</v>
      </c>
      <c r="K5609">
        <v>10071</v>
      </c>
      <c r="L5609">
        <v>10305</v>
      </c>
      <c r="M5609">
        <v>10587</v>
      </c>
      <c r="N5609">
        <v>10801</v>
      </c>
      <c r="O5609">
        <v>11444</v>
      </c>
      <c r="P5609">
        <v>11718</v>
      </c>
      <c r="Q5609">
        <v>11856</v>
      </c>
      <c r="R5609">
        <v>11897</v>
      </c>
      <c r="S5609">
        <v>11986</v>
      </c>
      <c r="T5609">
        <v>12115</v>
      </c>
      <c r="U5609">
        <v>12376</v>
      </c>
      <c r="V5609">
        <v>12614</v>
      </c>
      <c r="W5609">
        <v>12609</v>
      </c>
      <c r="X5609">
        <v>13028</v>
      </c>
      <c r="Y5609">
        <v>13408</v>
      </c>
    </row>
    <row r="5610" spans="1:47" x14ac:dyDescent="0.25">
      <c r="A5610" t="str">
        <f t="shared" si="87"/>
        <v>ImstPensionisteneinkommenLohnsteuer 1000 EUR</v>
      </c>
      <c r="B5610">
        <v>5609</v>
      </c>
      <c r="C5610">
        <v>702</v>
      </c>
      <c r="D5610" t="s">
        <v>258</v>
      </c>
      <c r="E5610" t="s">
        <v>44</v>
      </c>
      <c r="F5610" t="s">
        <v>57</v>
      </c>
      <c r="G5610">
        <v>13607.10802</v>
      </c>
      <c r="H5610">
        <v>12899.917079999999</v>
      </c>
      <c r="I5610">
        <v>14296.531870000001</v>
      </c>
      <c r="J5610">
        <v>15571.90661</v>
      </c>
      <c r="K5610">
        <v>17269.594870000001</v>
      </c>
      <c r="L5610">
        <v>16715.013500000001</v>
      </c>
      <c r="M5610">
        <v>18348.989300000001</v>
      </c>
      <c r="N5610">
        <v>20051.080150000002</v>
      </c>
      <c r="O5610">
        <v>22559.299340000001</v>
      </c>
      <c r="P5610">
        <v>24357.435720000001</v>
      </c>
      <c r="Q5610">
        <v>26548.379649999999</v>
      </c>
      <c r="R5610">
        <v>28195.950850000001</v>
      </c>
      <c r="S5610">
        <v>23974.899809999999</v>
      </c>
      <c r="T5610">
        <v>25334.22712</v>
      </c>
      <c r="U5610">
        <v>27779.808840000002</v>
      </c>
      <c r="V5610">
        <v>30294.946230000001</v>
      </c>
      <c r="W5610">
        <v>30417.283220000001</v>
      </c>
      <c r="X5610">
        <v>33547.084369999997</v>
      </c>
      <c r="Y5610">
        <v>35207.576990000001</v>
      </c>
    </row>
    <row r="5611" spans="1:47" x14ac:dyDescent="0.25">
      <c r="A5611" t="str">
        <f t="shared" si="87"/>
        <v>ImstPensionisteneinkommenLohnsteuer Fälle</v>
      </c>
      <c r="B5611">
        <v>5610</v>
      </c>
      <c r="C5611">
        <v>702</v>
      </c>
      <c r="D5611" t="s">
        <v>258</v>
      </c>
      <c r="E5611" t="s">
        <v>44</v>
      </c>
      <c r="F5611" t="s">
        <v>58</v>
      </c>
      <c r="G5611">
        <v>4246</v>
      </c>
      <c r="H5611">
        <v>4088</v>
      </c>
      <c r="I5611">
        <v>4371</v>
      </c>
      <c r="J5611">
        <v>4888</v>
      </c>
      <c r="K5611">
        <v>5071</v>
      </c>
      <c r="L5611">
        <v>4951</v>
      </c>
      <c r="M5611">
        <v>5247</v>
      </c>
      <c r="N5611">
        <v>5535</v>
      </c>
      <c r="O5611">
        <v>5923</v>
      </c>
      <c r="P5611">
        <v>6198</v>
      </c>
      <c r="Q5611">
        <v>6496</v>
      </c>
      <c r="R5611">
        <v>6709</v>
      </c>
      <c r="S5611">
        <v>6852</v>
      </c>
      <c r="T5611">
        <v>7006</v>
      </c>
      <c r="U5611">
        <v>7352</v>
      </c>
      <c r="V5611">
        <v>7779</v>
      </c>
      <c r="W5611">
        <v>8544</v>
      </c>
      <c r="X5611">
        <v>9082</v>
      </c>
      <c r="Y5611">
        <v>9605</v>
      </c>
    </row>
    <row r="5612" spans="1:47" x14ac:dyDescent="0.25">
      <c r="A5612" t="str">
        <f t="shared" si="87"/>
        <v>ImstPensionisteneinkommenNetto_Schnitt</v>
      </c>
      <c r="B5612">
        <v>5611</v>
      </c>
      <c r="C5612">
        <v>702</v>
      </c>
      <c r="D5612" t="s">
        <v>258</v>
      </c>
      <c r="E5612" t="s">
        <v>44</v>
      </c>
      <c r="F5612" t="s">
        <v>59</v>
      </c>
      <c r="G5612">
        <v>12532.1698245801</v>
      </c>
      <c r="H5612">
        <v>12785.5610510918</v>
      </c>
      <c r="I5612">
        <v>13224.4690252447</v>
      </c>
      <c r="J5612">
        <v>13602.6921654698</v>
      </c>
      <c r="K5612">
        <v>14032.5651553967</v>
      </c>
      <c r="L5612">
        <v>14672.9927151868</v>
      </c>
      <c r="M5612">
        <v>14982.147899310499</v>
      </c>
      <c r="N5612">
        <v>15209.960188871401</v>
      </c>
      <c r="O5612">
        <v>15205.8376782593</v>
      </c>
      <c r="P5612">
        <v>15535.1668672128</v>
      </c>
      <c r="Q5612">
        <v>15951.433155364401</v>
      </c>
      <c r="R5612">
        <v>16233.1218525679</v>
      </c>
      <c r="S5612">
        <v>16977.311863006798</v>
      </c>
      <c r="T5612">
        <v>17261.312330169199</v>
      </c>
      <c r="U5612">
        <v>17693.411001939199</v>
      </c>
      <c r="V5612">
        <v>18201.172991120999</v>
      </c>
      <c r="W5612">
        <v>19510.5839574907</v>
      </c>
      <c r="X5612">
        <v>20048.9327356463</v>
      </c>
      <c r="Y5612">
        <v>20775.939028192101</v>
      </c>
    </row>
    <row r="5613" spans="1:47" x14ac:dyDescent="0.25">
      <c r="A5613" t="str">
        <f t="shared" si="87"/>
        <v>ImstPensionisteneinkommenNettobezüge 1000 EUR</v>
      </c>
      <c r="B5613">
        <v>5612</v>
      </c>
      <c r="C5613">
        <v>702</v>
      </c>
      <c r="D5613" t="s">
        <v>258</v>
      </c>
      <c r="E5613" t="s">
        <v>44</v>
      </c>
      <c r="F5613" t="s">
        <v>60</v>
      </c>
      <c r="G5613">
        <v>117877.58937</v>
      </c>
      <c r="H5613">
        <v>122370.60481999999</v>
      </c>
      <c r="I5613">
        <v>128343.47189</v>
      </c>
      <c r="J5613">
        <v>134489.81744000001</v>
      </c>
      <c r="K5613">
        <v>141321.96367999999</v>
      </c>
      <c r="L5613">
        <v>151205.18992999999</v>
      </c>
      <c r="M5613">
        <v>158615.99981000001</v>
      </c>
      <c r="N5613">
        <v>164282.78</v>
      </c>
      <c r="O5613">
        <v>174015.60639</v>
      </c>
      <c r="P5613">
        <v>182041.08535000001</v>
      </c>
      <c r="Q5613">
        <v>189120.19149</v>
      </c>
      <c r="R5613">
        <v>193125.45068000001</v>
      </c>
      <c r="S5613">
        <v>203490.05999000001</v>
      </c>
      <c r="T5613">
        <v>209120.79887999999</v>
      </c>
      <c r="U5613">
        <v>218973.65456</v>
      </c>
      <c r="V5613">
        <v>229589.59611000001</v>
      </c>
      <c r="W5613">
        <v>246008.95311999999</v>
      </c>
      <c r="X5613">
        <v>261197.49567999999</v>
      </c>
      <c r="Y5613">
        <v>278563.79048999998</v>
      </c>
    </row>
    <row r="5614" spans="1:47" x14ac:dyDescent="0.25">
      <c r="A5614" t="str">
        <f t="shared" si="87"/>
        <v>ImstPensionisteneinkommenSV-Beiträge 1000 EUR</v>
      </c>
      <c r="B5614">
        <v>5613</v>
      </c>
      <c r="C5614">
        <v>702</v>
      </c>
      <c r="D5614" t="s">
        <v>258</v>
      </c>
      <c r="E5614" t="s">
        <v>44</v>
      </c>
      <c r="F5614" t="s">
        <v>61</v>
      </c>
      <c r="G5614">
        <v>6678.6517800000001</v>
      </c>
      <c r="H5614">
        <v>7563.5780500000001</v>
      </c>
      <c r="I5614">
        <v>8040.7517500000004</v>
      </c>
      <c r="J5614">
        <v>8450.7852399999992</v>
      </c>
      <c r="K5614">
        <v>9076.2380799999992</v>
      </c>
      <c r="L5614">
        <v>9702.4456499999997</v>
      </c>
      <c r="M5614">
        <v>10204.14472</v>
      </c>
      <c r="N5614">
        <v>10625.5959</v>
      </c>
      <c r="O5614">
        <v>11236.437019999999</v>
      </c>
      <c r="P5614">
        <v>11794.86462</v>
      </c>
      <c r="Q5614">
        <v>12290.83618</v>
      </c>
      <c r="R5614">
        <v>12580.37386</v>
      </c>
      <c r="S5614">
        <v>12929.725909999999</v>
      </c>
      <c r="T5614">
        <v>13323.93064</v>
      </c>
      <c r="U5614">
        <v>13960.7814</v>
      </c>
      <c r="V5614">
        <v>14656.96689</v>
      </c>
      <c r="W5614">
        <v>15508.99051</v>
      </c>
      <c r="X5614">
        <v>16466.243490000001</v>
      </c>
      <c r="Y5614">
        <v>17489.90122</v>
      </c>
    </row>
    <row r="5615" spans="1:47" x14ac:dyDescent="0.25">
      <c r="A5615" t="str">
        <f t="shared" si="87"/>
        <v>ImstPensionisteneinkommenSV-Beiträge Fälle</v>
      </c>
      <c r="B5615">
        <v>5614</v>
      </c>
      <c r="C5615">
        <v>702</v>
      </c>
      <c r="D5615" t="s">
        <v>258</v>
      </c>
      <c r="E5615" t="s">
        <v>44</v>
      </c>
      <c r="F5615" t="s">
        <v>62</v>
      </c>
      <c r="G5615">
        <v>9064</v>
      </c>
      <c r="H5615">
        <v>9227</v>
      </c>
      <c r="I5615">
        <v>9374</v>
      </c>
      <c r="J5615">
        <v>9552</v>
      </c>
      <c r="K5615">
        <v>9728</v>
      </c>
      <c r="L5615">
        <v>9963</v>
      </c>
      <c r="M5615">
        <v>10231</v>
      </c>
      <c r="N5615">
        <v>10419</v>
      </c>
      <c r="O5615">
        <v>10661</v>
      </c>
      <c r="P5615">
        <v>10904</v>
      </c>
      <c r="Q5615">
        <v>11035</v>
      </c>
      <c r="R5615">
        <v>11076</v>
      </c>
      <c r="S5615">
        <v>11154</v>
      </c>
      <c r="T5615">
        <v>11316</v>
      </c>
      <c r="U5615">
        <v>11560</v>
      </c>
      <c r="V5615">
        <v>11790</v>
      </c>
      <c r="W5615">
        <v>12045</v>
      </c>
      <c r="X5615">
        <v>12480</v>
      </c>
      <c r="Y5615">
        <v>12856</v>
      </c>
    </row>
    <row r="5616" spans="1:47" x14ac:dyDescent="0.25">
      <c r="A5616" t="str">
        <f t="shared" si="87"/>
        <v>ImstUnselbstständig BeschäftigteFrauen</v>
      </c>
      <c r="B5616">
        <v>5615</v>
      </c>
      <c r="C5616">
        <v>702</v>
      </c>
      <c r="D5616" t="s">
        <v>258</v>
      </c>
      <c r="E5616" t="s">
        <v>38</v>
      </c>
      <c r="F5616" t="s">
        <v>47</v>
      </c>
      <c r="G5616">
        <v>6056</v>
      </c>
      <c r="H5616">
        <v>5575</v>
      </c>
      <c r="I5616">
        <v>6512</v>
      </c>
      <c r="J5616">
        <v>5844</v>
      </c>
      <c r="K5616">
        <v>6681</v>
      </c>
      <c r="L5616">
        <v>5994</v>
      </c>
      <c r="M5616">
        <v>6794</v>
      </c>
      <c r="N5616">
        <v>6223</v>
      </c>
      <c r="O5616">
        <v>11250</v>
      </c>
      <c r="P5616">
        <v>10686</v>
      </c>
      <c r="Q5616">
        <v>11348</v>
      </c>
      <c r="R5616">
        <v>10960</v>
      </c>
      <c r="S5616">
        <v>11767</v>
      </c>
      <c r="T5616">
        <v>11182</v>
      </c>
      <c r="U5616">
        <v>11984</v>
      </c>
      <c r="V5616">
        <v>11447</v>
      </c>
      <c r="W5616">
        <v>12179</v>
      </c>
      <c r="X5616">
        <v>11795</v>
      </c>
      <c r="Y5616">
        <v>12378</v>
      </c>
      <c r="Z5616">
        <v>11842</v>
      </c>
      <c r="AA5616">
        <v>12584</v>
      </c>
      <c r="AB5616">
        <v>11832</v>
      </c>
      <c r="AC5616">
        <v>12660</v>
      </c>
      <c r="AD5616">
        <v>12167</v>
      </c>
      <c r="AE5616">
        <v>12992</v>
      </c>
      <c r="AF5616">
        <v>12360</v>
      </c>
      <c r="AG5616">
        <v>13274</v>
      </c>
      <c r="AH5616">
        <v>12781</v>
      </c>
      <c r="AI5616">
        <v>13692</v>
      </c>
      <c r="AJ5616">
        <v>13228</v>
      </c>
      <c r="AK5616">
        <v>13943</v>
      </c>
      <c r="AL5616">
        <v>13478</v>
      </c>
      <c r="AM5616">
        <v>14154</v>
      </c>
      <c r="AN5616">
        <v>13070</v>
      </c>
      <c r="AO5616">
        <v>11859</v>
      </c>
      <c r="AP5616">
        <v>13673</v>
      </c>
      <c r="AQ5616">
        <v>13967</v>
      </c>
      <c r="AR5616">
        <v>14135</v>
      </c>
      <c r="AS5616">
        <v>14455</v>
      </c>
      <c r="AT5616">
        <v>14319</v>
      </c>
      <c r="AU5616">
        <v>14654</v>
      </c>
    </row>
    <row r="5617" spans="1:47" x14ac:dyDescent="0.25">
      <c r="A5617" t="str">
        <f t="shared" si="87"/>
        <v>ImstUnselbstständig BeschäftigteInsgesamt</v>
      </c>
      <c r="B5617">
        <v>5616</v>
      </c>
      <c r="C5617">
        <v>702</v>
      </c>
      <c r="D5617" t="s">
        <v>258</v>
      </c>
      <c r="E5617" t="s">
        <v>38</v>
      </c>
      <c r="F5617" t="s">
        <v>48</v>
      </c>
      <c r="G5617">
        <v>12936</v>
      </c>
      <c r="H5617">
        <v>13607</v>
      </c>
      <c r="I5617">
        <v>13867</v>
      </c>
      <c r="J5617">
        <v>14007</v>
      </c>
      <c r="K5617">
        <v>14275</v>
      </c>
      <c r="L5617">
        <v>14360</v>
      </c>
      <c r="M5617">
        <v>14511</v>
      </c>
      <c r="N5617">
        <v>14842</v>
      </c>
      <c r="O5617">
        <v>23962</v>
      </c>
      <c r="P5617">
        <v>24171</v>
      </c>
      <c r="Q5617">
        <v>23775</v>
      </c>
      <c r="R5617">
        <v>24449</v>
      </c>
      <c r="S5617">
        <v>24671</v>
      </c>
      <c r="T5617">
        <v>24859</v>
      </c>
      <c r="U5617">
        <v>25184</v>
      </c>
      <c r="V5617">
        <v>25305</v>
      </c>
      <c r="W5617">
        <v>25463</v>
      </c>
      <c r="X5617">
        <v>25795</v>
      </c>
      <c r="Y5617">
        <v>25808</v>
      </c>
      <c r="Z5617">
        <v>26163</v>
      </c>
      <c r="AA5617">
        <v>26112</v>
      </c>
      <c r="AB5617">
        <v>25989</v>
      </c>
      <c r="AC5617">
        <v>26160</v>
      </c>
      <c r="AD5617">
        <v>26600</v>
      </c>
      <c r="AE5617">
        <v>26684</v>
      </c>
      <c r="AF5617">
        <v>27020</v>
      </c>
      <c r="AG5617">
        <v>27328</v>
      </c>
      <c r="AH5617">
        <v>27840</v>
      </c>
      <c r="AI5617">
        <v>28267</v>
      </c>
      <c r="AJ5617">
        <v>28622</v>
      </c>
      <c r="AK5617">
        <v>28754</v>
      </c>
      <c r="AL5617">
        <v>29090</v>
      </c>
      <c r="AM5617">
        <v>29202</v>
      </c>
      <c r="AN5617">
        <v>28204</v>
      </c>
      <c r="AO5617">
        <v>24738</v>
      </c>
      <c r="AP5617">
        <v>29222</v>
      </c>
      <c r="AQ5617">
        <v>28832</v>
      </c>
      <c r="AR5617">
        <v>29896</v>
      </c>
      <c r="AS5617">
        <v>29468</v>
      </c>
      <c r="AT5617">
        <v>30017</v>
      </c>
      <c r="AU5617">
        <v>29671</v>
      </c>
    </row>
    <row r="5618" spans="1:47" x14ac:dyDescent="0.25">
      <c r="A5618" t="str">
        <f t="shared" si="87"/>
        <v>ImstUnselbstständig BeschäftigteMänner</v>
      </c>
      <c r="B5618">
        <v>5617</v>
      </c>
      <c r="C5618">
        <v>702</v>
      </c>
      <c r="D5618" t="s">
        <v>258</v>
      </c>
      <c r="E5618" t="s">
        <v>38</v>
      </c>
      <c r="F5618" t="s">
        <v>49</v>
      </c>
      <c r="G5618">
        <v>6880</v>
      </c>
      <c r="H5618">
        <v>8032</v>
      </c>
      <c r="I5618">
        <v>7355</v>
      </c>
      <c r="J5618">
        <v>8163</v>
      </c>
      <c r="K5618">
        <v>7594</v>
      </c>
      <c r="L5618">
        <v>8366</v>
      </c>
      <c r="M5618">
        <v>7717</v>
      </c>
      <c r="N5618">
        <v>8619</v>
      </c>
      <c r="O5618">
        <v>12712</v>
      </c>
      <c r="P5618">
        <v>13485</v>
      </c>
      <c r="Q5618">
        <v>12427</v>
      </c>
      <c r="R5618">
        <v>13489</v>
      </c>
      <c r="S5618">
        <v>12904</v>
      </c>
      <c r="T5618">
        <v>13677</v>
      </c>
      <c r="U5618">
        <v>13200</v>
      </c>
      <c r="V5618">
        <v>13858</v>
      </c>
      <c r="W5618">
        <v>13284</v>
      </c>
      <c r="X5618">
        <v>14000</v>
      </c>
      <c r="Y5618">
        <v>13430</v>
      </c>
      <c r="Z5618">
        <v>14321</v>
      </c>
      <c r="AA5618">
        <v>13528</v>
      </c>
      <c r="AB5618">
        <v>14157</v>
      </c>
      <c r="AC5618">
        <v>13500</v>
      </c>
      <c r="AD5618">
        <v>14433</v>
      </c>
      <c r="AE5618">
        <v>13692</v>
      </c>
      <c r="AF5618">
        <v>14660</v>
      </c>
      <c r="AG5618">
        <v>14054</v>
      </c>
      <c r="AH5618">
        <v>15059</v>
      </c>
      <c r="AI5618">
        <v>14575</v>
      </c>
      <c r="AJ5618">
        <v>15394</v>
      </c>
      <c r="AK5618">
        <v>14811</v>
      </c>
      <c r="AL5618">
        <v>15612</v>
      </c>
      <c r="AM5618">
        <v>15048</v>
      </c>
      <c r="AN5618">
        <v>15134</v>
      </c>
      <c r="AO5618">
        <v>12879</v>
      </c>
      <c r="AP5618">
        <v>15549</v>
      </c>
      <c r="AQ5618">
        <v>14865</v>
      </c>
      <c r="AR5618">
        <v>15761</v>
      </c>
      <c r="AS5618">
        <v>15013</v>
      </c>
      <c r="AT5618">
        <v>15698</v>
      </c>
      <c r="AU5618">
        <v>15017</v>
      </c>
    </row>
    <row r="5619" spans="1:47" x14ac:dyDescent="0.25">
      <c r="A5619" t="str">
        <f t="shared" si="87"/>
        <v>ImstUnselbstständig Beschäftigte GW mgfInsgesamt</v>
      </c>
      <c r="B5619">
        <v>5618</v>
      </c>
      <c r="C5619">
        <v>702</v>
      </c>
      <c r="D5619" t="s">
        <v>258</v>
      </c>
      <c r="E5619" t="s">
        <v>450</v>
      </c>
      <c r="F5619" t="s">
        <v>48</v>
      </c>
      <c r="G5619">
        <v>17733.746957490999</v>
      </c>
      <c r="H5619">
        <v>18995.298562823999</v>
      </c>
      <c r="I5619">
        <v>18395.037147461</v>
      </c>
      <c r="J5619">
        <v>19638.656141142001</v>
      </c>
      <c r="K5619">
        <v>18799.813157591001</v>
      </c>
      <c r="L5619">
        <v>19842.037946802</v>
      </c>
      <c r="M5619">
        <v>17884.303210364</v>
      </c>
      <c r="N5619">
        <v>14321.65700734</v>
      </c>
      <c r="O5619">
        <v>18193.009327701999</v>
      </c>
      <c r="P5619">
        <v>18954.891524485</v>
      </c>
      <c r="Q5619">
        <v>19140.345296570998</v>
      </c>
      <c r="R5619">
        <v>19518.412693370999</v>
      </c>
      <c r="S5619">
        <v>18836.180164909001</v>
      </c>
      <c r="T5619">
        <v>19485.034818184999</v>
      </c>
    </row>
    <row r="5620" spans="1:47" x14ac:dyDescent="0.25">
      <c r="A5620" t="str">
        <f t="shared" si="87"/>
        <v>ImstUnselbstständig Beschäftigte GW ogfInsgesamt</v>
      </c>
      <c r="B5620">
        <v>5619</v>
      </c>
      <c r="C5620">
        <v>702</v>
      </c>
      <c r="D5620" t="s">
        <v>258</v>
      </c>
      <c r="E5620" t="s">
        <v>449</v>
      </c>
      <c r="F5620" t="s">
        <v>48</v>
      </c>
      <c r="G5620">
        <v>16469.142145502999</v>
      </c>
      <c r="H5620">
        <v>17481.950502283999</v>
      </c>
      <c r="I5620">
        <v>17092.330263415999</v>
      </c>
      <c r="J5620">
        <v>18162.608995056002</v>
      </c>
      <c r="K5620">
        <v>17488.732234316001</v>
      </c>
      <c r="L5620">
        <v>18377.469249916001</v>
      </c>
      <c r="M5620">
        <v>16633.68244461</v>
      </c>
      <c r="N5620">
        <v>13292.250205674</v>
      </c>
      <c r="O5620">
        <v>16937.425231802001</v>
      </c>
      <c r="P5620">
        <v>17580.185734703999</v>
      </c>
      <c r="Q5620">
        <v>17818.796320762001</v>
      </c>
      <c r="R5620">
        <v>18142.612365632998</v>
      </c>
      <c r="S5620">
        <v>17556.863209813</v>
      </c>
      <c r="T5620">
        <v>18061.100012440998</v>
      </c>
    </row>
    <row r="5621" spans="1:47" x14ac:dyDescent="0.25">
      <c r="A5621" t="str">
        <f t="shared" si="87"/>
        <v>ImstUnternehmenInsgesamt</v>
      </c>
      <c r="B5621">
        <v>5620</v>
      </c>
      <c r="C5621">
        <v>702</v>
      </c>
      <c r="D5621" t="s">
        <v>258</v>
      </c>
      <c r="E5621" t="s">
        <v>475</v>
      </c>
      <c r="F5621" t="s">
        <v>48</v>
      </c>
      <c r="G5621">
        <v>4602</v>
      </c>
      <c r="H5621">
        <v>4630</v>
      </c>
      <c r="I5621">
        <v>4793</v>
      </c>
    </row>
    <row r="5622" spans="1:47" x14ac:dyDescent="0.25">
      <c r="A5622" t="str">
        <f t="shared" si="87"/>
        <v>ImstWohnbevölkerungInsgesamt</v>
      </c>
      <c r="B5622">
        <v>5621</v>
      </c>
      <c r="C5622">
        <v>702</v>
      </c>
      <c r="D5622" t="s">
        <v>258</v>
      </c>
      <c r="E5622" t="s">
        <v>42</v>
      </c>
      <c r="F5622" t="s">
        <v>48</v>
      </c>
      <c r="G5622">
        <v>53219</v>
      </c>
      <c r="H5622">
        <v>53588</v>
      </c>
      <c r="I5622">
        <v>54253</v>
      </c>
      <c r="J5622">
        <v>54549</v>
      </c>
      <c r="K5622">
        <v>54997</v>
      </c>
      <c r="L5622">
        <v>55485</v>
      </c>
      <c r="M5622">
        <v>56248</v>
      </c>
      <c r="N5622">
        <v>56659</v>
      </c>
      <c r="O5622">
        <v>56884</v>
      </c>
      <c r="P5622">
        <v>57225</v>
      </c>
      <c r="Q5622">
        <v>57598</v>
      </c>
      <c r="R5622">
        <v>57236</v>
      </c>
      <c r="S5622">
        <v>57271</v>
      </c>
      <c r="T5622">
        <v>57654</v>
      </c>
      <c r="U5622">
        <v>58233</v>
      </c>
      <c r="V5622">
        <v>58982</v>
      </c>
      <c r="W5622">
        <v>59562</v>
      </c>
      <c r="X5622">
        <v>60056</v>
      </c>
      <c r="Y5622">
        <v>60474</v>
      </c>
      <c r="Z5622">
        <v>60922</v>
      </c>
      <c r="AA5622">
        <v>61539</v>
      </c>
      <c r="AB5622">
        <v>62443</v>
      </c>
    </row>
    <row r="5623" spans="1:47" x14ac:dyDescent="0.25">
      <c r="A5623" t="str">
        <f t="shared" si="87"/>
        <v>Innsbruck-LandArbeitnehmereinkommenBrutto_Schnitt</v>
      </c>
      <c r="B5623">
        <v>5622</v>
      </c>
      <c r="C5623">
        <v>703</v>
      </c>
      <c r="D5623" t="s">
        <v>259</v>
      </c>
      <c r="E5623" t="s">
        <v>43</v>
      </c>
      <c r="F5623" t="s">
        <v>54</v>
      </c>
      <c r="G5623">
        <v>23988.410962592701</v>
      </c>
      <c r="H5623">
        <v>24579.449279759101</v>
      </c>
      <c r="I5623">
        <v>25412.120571586998</v>
      </c>
      <c r="J5623">
        <v>26029.170081310702</v>
      </c>
      <c r="K5623">
        <v>26657.742469778001</v>
      </c>
      <c r="L5623">
        <v>27119.633016444201</v>
      </c>
      <c r="M5623">
        <v>27553.516183612101</v>
      </c>
      <c r="N5623">
        <v>28055.696735804901</v>
      </c>
      <c r="O5623">
        <v>28847.6834147316</v>
      </c>
      <c r="P5623">
        <v>29368.0914883972</v>
      </c>
      <c r="Q5623">
        <v>29861.317808209998</v>
      </c>
      <c r="R5623">
        <v>30651.068063973398</v>
      </c>
      <c r="S5623">
        <v>31436.300479035399</v>
      </c>
      <c r="T5623">
        <v>32150.931947727498</v>
      </c>
      <c r="U5623">
        <v>33180.512668138297</v>
      </c>
      <c r="V5623">
        <v>34298.513345936903</v>
      </c>
      <c r="W5623">
        <v>35313.078239127201</v>
      </c>
      <c r="X5623">
        <v>36574.776129734601</v>
      </c>
      <c r="Y5623">
        <v>37891.489961012398</v>
      </c>
    </row>
    <row r="5624" spans="1:47" x14ac:dyDescent="0.25">
      <c r="A5624" t="str">
        <f t="shared" si="87"/>
        <v>Innsbruck-LandArbeitnehmereinkommenBruttobezüge 1000 EUR</v>
      </c>
      <c r="B5624">
        <v>5623</v>
      </c>
      <c r="C5624">
        <v>703</v>
      </c>
      <c r="D5624" t="s">
        <v>259</v>
      </c>
      <c r="E5624" t="s">
        <v>43</v>
      </c>
      <c r="F5624" t="s">
        <v>55</v>
      </c>
      <c r="G5624">
        <v>1837896.0943100001</v>
      </c>
      <c r="H5624">
        <v>1910413.1158199999</v>
      </c>
      <c r="I5624">
        <v>2016655.0643199999</v>
      </c>
      <c r="J5624">
        <v>2128795.6751000001</v>
      </c>
      <c r="K5624">
        <v>2229413.6604900002</v>
      </c>
      <c r="L5624">
        <v>2261045.1634800001</v>
      </c>
      <c r="M5624">
        <v>2326288.2643499998</v>
      </c>
      <c r="N5624">
        <v>2411751.8585000001</v>
      </c>
      <c r="O5624">
        <v>2525701.2260099999</v>
      </c>
      <c r="P5624">
        <v>2610852.7014100002</v>
      </c>
      <c r="Q5624">
        <v>2688593.6101799998</v>
      </c>
      <c r="R5624">
        <v>2787530.7340099998</v>
      </c>
      <c r="S5624">
        <v>2904525.5464599999</v>
      </c>
      <c r="T5624">
        <v>3011352.7390200002</v>
      </c>
      <c r="U5624">
        <v>3156462.1701199999</v>
      </c>
      <c r="V5624">
        <v>3301883.5813000002</v>
      </c>
      <c r="W5624">
        <v>3343654.1261499999</v>
      </c>
      <c r="X5624">
        <v>3477200.5414300002</v>
      </c>
      <c r="Y5624">
        <v>3712608.1863799999</v>
      </c>
    </row>
    <row r="5625" spans="1:47" x14ac:dyDescent="0.25">
      <c r="A5625" t="str">
        <f t="shared" si="87"/>
        <v>Innsbruck-LandArbeitnehmereinkommenBruttobezüge Fälle</v>
      </c>
      <c r="B5625">
        <v>5624</v>
      </c>
      <c r="C5625">
        <v>703</v>
      </c>
      <c r="D5625" t="s">
        <v>259</v>
      </c>
      <c r="E5625" t="s">
        <v>43</v>
      </c>
      <c r="F5625" t="s">
        <v>56</v>
      </c>
      <c r="G5625">
        <v>76616</v>
      </c>
      <c r="H5625">
        <v>77724</v>
      </c>
      <c r="I5625">
        <v>79358</v>
      </c>
      <c r="J5625">
        <v>81785</v>
      </c>
      <c r="K5625">
        <v>83631</v>
      </c>
      <c r="L5625">
        <v>83373</v>
      </c>
      <c r="M5625">
        <v>84428</v>
      </c>
      <c r="N5625">
        <v>85963</v>
      </c>
      <c r="O5625">
        <v>87553</v>
      </c>
      <c r="P5625">
        <v>88901</v>
      </c>
      <c r="Q5625">
        <v>90036</v>
      </c>
      <c r="R5625">
        <v>90944</v>
      </c>
      <c r="S5625">
        <v>92394</v>
      </c>
      <c r="T5625">
        <v>93663</v>
      </c>
      <c r="U5625">
        <v>95130</v>
      </c>
      <c r="V5625">
        <v>96269</v>
      </c>
      <c r="W5625">
        <v>94686</v>
      </c>
      <c r="X5625">
        <v>95071</v>
      </c>
      <c r="Y5625">
        <v>97980</v>
      </c>
    </row>
    <row r="5626" spans="1:47" x14ac:dyDescent="0.25">
      <c r="A5626" t="str">
        <f t="shared" si="87"/>
        <v>Innsbruck-LandArbeitnehmereinkommenLohnsteuer 1000 EUR</v>
      </c>
      <c r="B5626">
        <v>5625</v>
      </c>
      <c r="C5626">
        <v>703</v>
      </c>
      <c r="D5626" t="s">
        <v>259</v>
      </c>
      <c r="E5626" t="s">
        <v>43</v>
      </c>
      <c r="F5626" t="s">
        <v>57</v>
      </c>
      <c r="G5626">
        <v>271111.47876999999</v>
      </c>
      <c r="H5626">
        <v>272143.02889000002</v>
      </c>
      <c r="I5626">
        <v>294928.73652999999</v>
      </c>
      <c r="J5626">
        <v>318859.24634000001</v>
      </c>
      <c r="K5626">
        <v>342481.79175999999</v>
      </c>
      <c r="L5626">
        <v>318484.86129999999</v>
      </c>
      <c r="M5626">
        <v>331236.21010999999</v>
      </c>
      <c r="N5626">
        <v>350847.16934999998</v>
      </c>
      <c r="O5626">
        <v>376601.51812000002</v>
      </c>
      <c r="P5626">
        <v>393218.73509999999</v>
      </c>
      <c r="Q5626">
        <v>413469.06014999998</v>
      </c>
      <c r="R5626">
        <v>438755.10557000001</v>
      </c>
      <c r="S5626">
        <v>395575.73122000002</v>
      </c>
      <c r="T5626">
        <v>413714.04434999998</v>
      </c>
      <c r="U5626">
        <v>445965.62238000002</v>
      </c>
      <c r="V5626">
        <v>461791.66873999999</v>
      </c>
      <c r="W5626">
        <v>447901.00861000002</v>
      </c>
      <c r="X5626">
        <v>481261.50004999997</v>
      </c>
      <c r="Y5626">
        <v>508017.74547000002</v>
      </c>
    </row>
    <row r="5627" spans="1:47" x14ac:dyDescent="0.25">
      <c r="A5627" t="str">
        <f t="shared" si="87"/>
        <v>Innsbruck-LandArbeitnehmereinkommenLohnsteuer Fälle</v>
      </c>
      <c r="B5627">
        <v>5626</v>
      </c>
      <c r="C5627">
        <v>703</v>
      </c>
      <c r="D5627" t="s">
        <v>259</v>
      </c>
      <c r="E5627" t="s">
        <v>43</v>
      </c>
      <c r="F5627" t="s">
        <v>58</v>
      </c>
      <c r="G5627">
        <v>61067</v>
      </c>
      <c r="H5627">
        <v>60875</v>
      </c>
      <c r="I5627">
        <v>62552</v>
      </c>
      <c r="J5627">
        <v>64723</v>
      </c>
      <c r="K5627">
        <v>67385</v>
      </c>
      <c r="L5627">
        <v>65886</v>
      </c>
      <c r="M5627">
        <v>66750</v>
      </c>
      <c r="N5627">
        <v>68825</v>
      </c>
      <c r="O5627">
        <v>71167</v>
      </c>
      <c r="P5627">
        <v>73267</v>
      </c>
      <c r="Q5627">
        <v>74574</v>
      </c>
      <c r="R5627">
        <v>76047</v>
      </c>
      <c r="S5627">
        <v>77353</v>
      </c>
      <c r="T5627">
        <v>79227</v>
      </c>
      <c r="U5627">
        <v>81499</v>
      </c>
      <c r="V5627">
        <v>83886</v>
      </c>
      <c r="W5627">
        <v>83131</v>
      </c>
      <c r="X5627">
        <v>83763</v>
      </c>
      <c r="Y5627">
        <v>86855</v>
      </c>
    </row>
    <row r="5628" spans="1:47" x14ac:dyDescent="0.25">
      <c r="A5628" t="str">
        <f t="shared" si="87"/>
        <v>Innsbruck-LandArbeitnehmereinkommenNetto_Schnitt</v>
      </c>
      <c r="B5628">
        <v>5627</v>
      </c>
      <c r="C5628">
        <v>703</v>
      </c>
      <c r="D5628" t="s">
        <v>259</v>
      </c>
      <c r="E5628" t="s">
        <v>43</v>
      </c>
      <c r="F5628" t="s">
        <v>59</v>
      </c>
      <c r="G5628">
        <v>16624.1688510233</v>
      </c>
      <c r="H5628">
        <v>17141.3423950131</v>
      </c>
      <c r="I5628">
        <v>17645.172636785199</v>
      </c>
      <c r="J5628">
        <v>18001.699897903</v>
      </c>
      <c r="K5628">
        <v>18365.294774545298</v>
      </c>
      <c r="L5628">
        <v>19071.276394636199</v>
      </c>
      <c r="M5628">
        <v>19327.536260956102</v>
      </c>
      <c r="N5628">
        <v>19582.634464827901</v>
      </c>
      <c r="O5628">
        <v>20041.649890009499</v>
      </c>
      <c r="P5628">
        <v>20322.140243304399</v>
      </c>
      <c r="Q5628">
        <v>20555.165159936001</v>
      </c>
      <c r="R5628">
        <v>20988.572506267599</v>
      </c>
      <c r="S5628">
        <v>22163.848201939501</v>
      </c>
      <c r="T5628">
        <v>22623.485341917301</v>
      </c>
      <c r="U5628">
        <v>23235.184507936501</v>
      </c>
      <c r="V5628">
        <v>24092.569428164799</v>
      </c>
      <c r="W5628">
        <v>25064.213285068501</v>
      </c>
      <c r="X5628">
        <v>25809.158866846901</v>
      </c>
      <c r="Y5628">
        <v>26789.634981731</v>
      </c>
    </row>
    <row r="5629" spans="1:47" x14ac:dyDescent="0.25">
      <c r="A5629" t="str">
        <f t="shared" si="87"/>
        <v>Innsbruck-LandArbeitnehmereinkommenNettobezüge 1000 EUR</v>
      </c>
      <c r="B5629">
        <v>5628</v>
      </c>
      <c r="C5629">
        <v>703</v>
      </c>
      <c r="D5629" t="s">
        <v>259</v>
      </c>
      <c r="E5629" t="s">
        <v>43</v>
      </c>
      <c r="F5629" t="s">
        <v>60</v>
      </c>
      <c r="G5629">
        <v>1273677.32069</v>
      </c>
      <c r="H5629">
        <v>1332293.69631</v>
      </c>
      <c r="I5629">
        <v>1400285.61011</v>
      </c>
      <c r="J5629">
        <v>1472269.02615</v>
      </c>
      <c r="K5629">
        <v>1535907.9672900001</v>
      </c>
      <c r="L5629">
        <v>1590029.52685</v>
      </c>
      <c r="M5629">
        <v>1631785.23144</v>
      </c>
      <c r="N5629">
        <v>1683382.0064999999</v>
      </c>
      <c r="O5629">
        <v>1754706.5728199999</v>
      </c>
      <c r="P5629">
        <v>1806658.58977</v>
      </c>
      <c r="Q5629">
        <v>1850704.8503399999</v>
      </c>
      <c r="R5629">
        <v>1908784.73801</v>
      </c>
      <c r="S5629">
        <v>2047806.5907699999</v>
      </c>
      <c r="T5629">
        <v>2118983.50758</v>
      </c>
      <c r="U5629">
        <v>2210363.1022399999</v>
      </c>
      <c r="V5629">
        <v>2319367.5662799999</v>
      </c>
      <c r="W5629">
        <v>2373230.0991099998</v>
      </c>
      <c r="X5629">
        <v>2453702.54263</v>
      </c>
      <c r="Y5629">
        <v>2624848.4355100002</v>
      </c>
    </row>
    <row r="5630" spans="1:47" x14ac:dyDescent="0.25">
      <c r="A5630" t="str">
        <f t="shared" si="87"/>
        <v>Innsbruck-LandArbeitnehmereinkommenSV-Beiträge 1000 EUR</v>
      </c>
      <c r="B5630">
        <v>5629</v>
      </c>
      <c r="C5630">
        <v>703</v>
      </c>
      <c r="D5630" t="s">
        <v>259</v>
      </c>
      <c r="E5630" t="s">
        <v>43</v>
      </c>
      <c r="F5630" t="s">
        <v>61</v>
      </c>
      <c r="G5630">
        <v>293107.29485000001</v>
      </c>
      <c r="H5630">
        <v>305976.39062000002</v>
      </c>
      <c r="I5630">
        <v>321440.71768</v>
      </c>
      <c r="J5630">
        <v>337667.40260999999</v>
      </c>
      <c r="K5630">
        <v>351023.90143999999</v>
      </c>
      <c r="L5630">
        <v>352530.77532999997</v>
      </c>
      <c r="M5630">
        <v>363266.82280000002</v>
      </c>
      <c r="N5630">
        <v>377522.68264999997</v>
      </c>
      <c r="O5630">
        <v>394393.13507000002</v>
      </c>
      <c r="P5630">
        <v>410975.37654000003</v>
      </c>
      <c r="Q5630">
        <v>424419.69968999998</v>
      </c>
      <c r="R5630">
        <v>439990.89043000003</v>
      </c>
      <c r="S5630">
        <v>461143.22447000002</v>
      </c>
      <c r="T5630">
        <v>478655.18709000002</v>
      </c>
      <c r="U5630">
        <v>500133.44549999997</v>
      </c>
      <c r="V5630">
        <v>520724.34628</v>
      </c>
      <c r="W5630">
        <v>522523.01843</v>
      </c>
      <c r="X5630">
        <v>542236.49875000003</v>
      </c>
      <c r="Y5630">
        <v>579742.00540000002</v>
      </c>
    </row>
    <row r="5631" spans="1:47" x14ac:dyDescent="0.25">
      <c r="A5631" t="str">
        <f t="shared" si="87"/>
        <v>Innsbruck-LandArbeitnehmereinkommenSV-Beiträge Fälle</v>
      </c>
      <c r="B5631">
        <v>5630</v>
      </c>
      <c r="C5631">
        <v>703</v>
      </c>
      <c r="D5631" t="s">
        <v>259</v>
      </c>
      <c r="E5631" t="s">
        <v>43</v>
      </c>
      <c r="F5631" t="s">
        <v>62</v>
      </c>
      <c r="G5631">
        <v>72946</v>
      </c>
      <c r="H5631">
        <v>74044</v>
      </c>
      <c r="I5631">
        <v>75578</v>
      </c>
      <c r="J5631">
        <v>77904</v>
      </c>
      <c r="K5631">
        <v>79520</v>
      </c>
      <c r="L5631">
        <v>79201</v>
      </c>
      <c r="M5631">
        <v>80120</v>
      </c>
      <c r="N5631">
        <v>81720</v>
      </c>
      <c r="O5631">
        <v>83356</v>
      </c>
      <c r="P5631">
        <v>84671</v>
      </c>
      <c r="Q5631">
        <v>85751</v>
      </c>
      <c r="R5631">
        <v>86431</v>
      </c>
      <c r="S5631">
        <v>88000</v>
      </c>
      <c r="T5631">
        <v>89106</v>
      </c>
      <c r="U5631">
        <v>90605</v>
      </c>
      <c r="V5631">
        <v>91529</v>
      </c>
      <c r="W5631">
        <v>90237</v>
      </c>
      <c r="X5631">
        <v>90755</v>
      </c>
      <c r="Y5631">
        <v>93414</v>
      </c>
    </row>
    <row r="5632" spans="1:47" x14ac:dyDescent="0.25">
      <c r="A5632" t="str">
        <f t="shared" si="87"/>
        <v>Innsbruck-LandArbeitsloseFrauen</v>
      </c>
      <c r="B5632">
        <v>5631</v>
      </c>
      <c r="C5632">
        <v>703</v>
      </c>
      <c r="D5632" t="s">
        <v>259</v>
      </c>
      <c r="E5632" t="s">
        <v>36</v>
      </c>
      <c r="F5632" t="s">
        <v>47</v>
      </c>
      <c r="G5632">
        <v>912</v>
      </c>
      <c r="H5632">
        <v>1018</v>
      </c>
      <c r="I5632">
        <v>1054</v>
      </c>
      <c r="J5632">
        <v>1001</v>
      </c>
      <c r="K5632">
        <v>1003</v>
      </c>
      <c r="L5632">
        <v>1050</v>
      </c>
      <c r="M5632">
        <v>1064</v>
      </c>
      <c r="N5632">
        <v>1056</v>
      </c>
      <c r="O5632">
        <v>955</v>
      </c>
      <c r="P5632">
        <v>1090</v>
      </c>
      <c r="Q5632">
        <v>1129</v>
      </c>
      <c r="R5632">
        <v>1321</v>
      </c>
      <c r="S5632">
        <v>1278</v>
      </c>
      <c r="T5632">
        <v>1202</v>
      </c>
      <c r="U5632">
        <v>1253</v>
      </c>
      <c r="V5632">
        <v>1320</v>
      </c>
      <c r="W5632">
        <v>1258</v>
      </c>
      <c r="X5632">
        <v>1339</v>
      </c>
      <c r="Y5632">
        <v>1271</v>
      </c>
      <c r="Z5632">
        <v>1611</v>
      </c>
      <c r="AA5632">
        <v>1539</v>
      </c>
      <c r="AB5632">
        <v>1736</v>
      </c>
      <c r="AC5632">
        <v>1640</v>
      </c>
      <c r="AD5632">
        <v>1801</v>
      </c>
      <c r="AE5632">
        <v>1691</v>
      </c>
      <c r="AF5632">
        <v>1732</v>
      </c>
      <c r="AG5632">
        <v>1517</v>
      </c>
      <c r="AH5632">
        <v>1486</v>
      </c>
      <c r="AI5632">
        <v>1327</v>
      </c>
      <c r="AJ5632">
        <v>1302</v>
      </c>
      <c r="AK5632">
        <v>1153</v>
      </c>
      <c r="AL5632">
        <v>1161</v>
      </c>
      <c r="AM5632">
        <v>1078</v>
      </c>
      <c r="AN5632">
        <v>2247</v>
      </c>
      <c r="AO5632">
        <v>2807</v>
      </c>
      <c r="AP5632">
        <v>1509</v>
      </c>
      <c r="AQ5632">
        <v>1294</v>
      </c>
      <c r="AR5632">
        <v>1130</v>
      </c>
      <c r="AS5632">
        <v>1132</v>
      </c>
      <c r="AT5632">
        <v>1105</v>
      </c>
      <c r="AU5632">
        <v>1129</v>
      </c>
    </row>
    <row r="5633" spans="1:47" x14ac:dyDescent="0.25">
      <c r="A5633" t="str">
        <f t="shared" si="87"/>
        <v>Innsbruck-LandArbeitsloseInsgesamt</v>
      </c>
      <c r="B5633">
        <v>5632</v>
      </c>
      <c r="C5633">
        <v>703</v>
      </c>
      <c r="D5633" t="s">
        <v>259</v>
      </c>
      <c r="E5633" t="s">
        <v>36</v>
      </c>
      <c r="F5633" t="s">
        <v>48</v>
      </c>
      <c r="G5633">
        <v>3152</v>
      </c>
      <c r="H5633">
        <v>1987</v>
      </c>
      <c r="I5633">
        <v>3262</v>
      </c>
      <c r="J5633">
        <v>2059</v>
      </c>
      <c r="K5633">
        <v>3290</v>
      </c>
      <c r="L5633">
        <v>2075</v>
      </c>
      <c r="M5633">
        <v>3205</v>
      </c>
      <c r="N5633">
        <v>2061</v>
      </c>
      <c r="O5633">
        <v>2910</v>
      </c>
      <c r="P5633">
        <v>2127</v>
      </c>
      <c r="Q5633">
        <v>3523</v>
      </c>
      <c r="R5633">
        <v>2932</v>
      </c>
      <c r="S5633">
        <v>3932</v>
      </c>
      <c r="T5633">
        <v>2512</v>
      </c>
      <c r="U5633">
        <v>3623</v>
      </c>
      <c r="V5633">
        <v>2652</v>
      </c>
      <c r="W5633">
        <v>3702</v>
      </c>
      <c r="X5633">
        <v>2748</v>
      </c>
      <c r="Y5633">
        <v>3910</v>
      </c>
      <c r="Z5633">
        <v>3261</v>
      </c>
      <c r="AA5633">
        <v>4541</v>
      </c>
      <c r="AB5633">
        <v>3607</v>
      </c>
      <c r="AC5633">
        <v>4805</v>
      </c>
      <c r="AD5633">
        <v>3716</v>
      </c>
      <c r="AE5633">
        <v>4723</v>
      </c>
      <c r="AF5633">
        <v>3472</v>
      </c>
      <c r="AG5633">
        <v>4491</v>
      </c>
      <c r="AH5633">
        <v>3002</v>
      </c>
      <c r="AI5633">
        <v>3956</v>
      </c>
      <c r="AJ5633">
        <v>2575</v>
      </c>
      <c r="AK5633">
        <v>3621</v>
      </c>
      <c r="AL5633">
        <v>2305</v>
      </c>
      <c r="AM5633">
        <v>3403</v>
      </c>
      <c r="AN5633">
        <v>4411</v>
      </c>
      <c r="AO5633">
        <v>6584</v>
      </c>
      <c r="AP5633">
        <v>2942</v>
      </c>
      <c r="AQ5633">
        <v>3685</v>
      </c>
      <c r="AR5633">
        <v>2272</v>
      </c>
      <c r="AS5633">
        <v>3469</v>
      </c>
      <c r="AT5633">
        <v>2293</v>
      </c>
      <c r="AU5633">
        <v>3636</v>
      </c>
    </row>
    <row r="5634" spans="1:47" x14ac:dyDescent="0.25">
      <c r="A5634" t="str">
        <f t="shared" si="87"/>
        <v>Innsbruck-LandArbeitsloseMänner</v>
      </c>
      <c r="B5634">
        <v>5633</v>
      </c>
      <c r="C5634">
        <v>703</v>
      </c>
      <c r="D5634" t="s">
        <v>259</v>
      </c>
      <c r="E5634" t="s">
        <v>36</v>
      </c>
      <c r="F5634" t="s">
        <v>49</v>
      </c>
      <c r="G5634">
        <v>2240</v>
      </c>
      <c r="H5634">
        <v>969</v>
      </c>
      <c r="I5634">
        <v>2208</v>
      </c>
      <c r="J5634">
        <v>1058</v>
      </c>
      <c r="K5634">
        <v>2287</v>
      </c>
      <c r="L5634">
        <v>1025</v>
      </c>
      <c r="M5634">
        <v>2141</v>
      </c>
      <c r="N5634">
        <v>1005</v>
      </c>
      <c r="O5634">
        <v>1955</v>
      </c>
      <c r="P5634">
        <v>1037</v>
      </c>
      <c r="Q5634">
        <v>2394</v>
      </c>
      <c r="R5634">
        <v>1611</v>
      </c>
      <c r="S5634">
        <v>2654</v>
      </c>
      <c r="T5634">
        <v>1310</v>
      </c>
      <c r="U5634">
        <v>2370</v>
      </c>
      <c r="V5634">
        <v>1332</v>
      </c>
      <c r="W5634">
        <v>2444</v>
      </c>
      <c r="X5634">
        <v>1409</v>
      </c>
      <c r="Y5634">
        <v>2639</v>
      </c>
      <c r="Z5634">
        <v>1650</v>
      </c>
      <c r="AA5634">
        <v>3002</v>
      </c>
      <c r="AB5634">
        <v>1871</v>
      </c>
      <c r="AC5634">
        <v>3165</v>
      </c>
      <c r="AD5634">
        <v>1915</v>
      </c>
      <c r="AE5634">
        <v>3032</v>
      </c>
      <c r="AF5634">
        <v>1740</v>
      </c>
      <c r="AG5634">
        <v>2974</v>
      </c>
      <c r="AH5634">
        <v>1516</v>
      </c>
      <c r="AI5634">
        <v>2629</v>
      </c>
      <c r="AJ5634">
        <v>1273</v>
      </c>
      <c r="AK5634">
        <v>2468</v>
      </c>
      <c r="AL5634">
        <v>1144</v>
      </c>
      <c r="AM5634">
        <v>2325</v>
      </c>
      <c r="AN5634">
        <v>2164</v>
      </c>
      <c r="AO5634">
        <v>3777</v>
      </c>
      <c r="AP5634">
        <v>1433</v>
      </c>
      <c r="AQ5634">
        <v>2391</v>
      </c>
      <c r="AR5634">
        <v>1142</v>
      </c>
      <c r="AS5634">
        <v>2337</v>
      </c>
      <c r="AT5634">
        <v>1188</v>
      </c>
      <c r="AU5634">
        <v>2507</v>
      </c>
    </row>
    <row r="5635" spans="1:47" x14ac:dyDescent="0.25">
      <c r="A5635" t="str">
        <f t="shared" ref="A5635:A5698" si="88">D5635&amp;E5635&amp;F5635</f>
        <v>Innsbruck-Landarbeitslose AusländerFrauen</v>
      </c>
      <c r="B5635">
        <v>5634</v>
      </c>
      <c r="C5635">
        <v>703</v>
      </c>
      <c r="D5635" t="s">
        <v>259</v>
      </c>
      <c r="E5635" t="s">
        <v>37</v>
      </c>
      <c r="F5635" t="s">
        <v>47</v>
      </c>
      <c r="G5635">
        <v>109</v>
      </c>
      <c r="H5635">
        <v>115</v>
      </c>
      <c r="I5635">
        <v>126</v>
      </c>
      <c r="J5635">
        <v>128</v>
      </c>
      <c r="K5635">
        <v>129</v>
      </c>
      <c r="L5635">
        <v>141</v>
      </c>
      <c r="M5635">
        <v>133</v>
      </c>
      <c r="N5635">
        <v>142</v>
      </c>
      <c r="O5635">
        <v>114</v>
      </c>
      <c r="P5635">
        <v>144</v>
      </c>
      <c r="Q5635">
        <v>163</v>
      </c>
      <c r="R5635">
        <v>209</v>
      </c>
      <c r="S5635">
        <v>196</v>
      </c>
      <c r="T5635">
        <v>158</v>
      </c>
      <c r="U5635">
        <v>193</v>
      </c>
      <c r="V5635">
        <v>209</v>
      </c>
      <c r="W5635">
        <v>215</v>
      </c>
      <c r="X5635">
        <v>210</v>
      </c>
      <c r="Y5635">
        <v>213</v>
      </c>
      <c r="Z5635">
        <v>280</v>
      </c>
      <c r="AA5635">
        <v>343</v>
      </c>
      <c r="AB5635">
        <v>325</v>
      </c>
      <c r="AC5635">
        <v>353</v>
      </c>
      <c r="AD5635">
        <v>353</v>
      </c>
      <c r="AE5635">
        <v>383</v>
      </c>
      <c r="AF5635">
        <v>335</v>
      </c>
      <c r="AG5635">
        <v>365</v>
      </c>
      <c r="AH5635">
        <v>303</v>
      </c>
      <c r="AI5635">
        <v>320</v>
      </c>
      <c r="AJ5635">
        <v>285</v>
      </c>
      <c r="AK5635">
        <v>290</v>
      </c>
      <c r="AL5635">
        <v>243</v>
      </c>
      <c r="AM5635">
        <v>287</v>
      </c>
      <c r="AN5635">
        <v>639</v>
      </c>
      <c r="AO5635">
        <v>1064</v>
      </c>
      <c r="AP5635">
        <v>373</v>
      </c>
      <c r="AQ5635">
        <v>375</v>
      </c>
      <c r="AR5635">
        <v>294</v>
      </c>
      <c r="AS5635">
        <v>362</v>
      </c>
      <c r="AT5635">
        <v>327</v>
      </c>
      <c r="AU5635">
        <v>394</v>
      </c>
    </row>
    <row r="5636" spans="1:47" x14ac:dyDescent="0.25">
      <c r="A5636" t="str">
        <f t="shared" si="88"/>
        <v>Innsbruck-Landarbeitslose AusländerInsgesamt</v>
      </c>
      <c r="B5636">
        <v>5635</v>
      </c>
      <c r="C5636">
        <v>703</v>
      </c>
      <c r="D5636" t="s">
        <v>259</v>
      </c>
      <c r="E5636" t="s">
        <v>37</v>
      </c>
      <c r="F5636" t="s">
        <v>48</v>
      </c>
      <c r="G5636">
        <v>614</v>
      </c>
      <c r="H5636">
        <v>259</v>
      </c>
      <c r="I5636">
        <v>609</v>
      </c>
      <c r="J5636">
        <v>302</v>
      </c>
      <c r="K5636">
        <v>602</v>
      </c>
      <c r="L5636">
        <v>324</v>
      </c>
      <c r="M5636">
        <v>584</v>
      </c>
      <c r="N5636">
        <v>294</v>
      </c>
      <c r="O5636">
        <v>519</v>
      </c>
      <c r="P5636">
        <v>306</v>
      </c>
      <c r="Q5636">
        <v>708</v>
      </c>
      <c r="R5636">
        <v>497</v>
      </c>
      <c r="S5636">
        <v>782</v>
      </c>
      <c r="T5636">
        <v>356</v>
      </c>
      <c r="U5636">
        <v>687</v>
      </c>
      <c r="V5636">
        <v>453</v>
      </c>
      <c r="W5636">
        <v>743</v>
      </c>
      <c r="X5636">
        <v>477</v>
      </c>
      <c r="Y5636">
        <v>815</v>
      </c>
      <c r="Z5636">
        <v>598</v>
      </c>
      <c r="AA5636">
        <v>1081</v>
      </c>
      <c r="AB5636">
        <v>712</v>
      </c>
      <c r="AC5636">
        <v>1187</v>
      </c>
      <c r="AD5636">
        <v>800</v>
      </c>
      <c r="AE5636">
        <v>1247</v>
      </c>
      <c r="AF5636">
        <v>757</v>
      </c>
      <c r="AG5636">
        <v>1199</v>
      </c>
      <c r="AH5636">
        <v>640</v>
      </c>
      <c r="AI5636">
        <v>1102</v>
      </c>
      <c r="AJ5636">
        <v>612</v>
      </c>
      <c r="AK5636">
        <v>1083</v>
      </c>
      <c r="AL5636">
        <v>492</v>
      </c>
      <c r="AM5636">
        <v>972</v>
      </c>
      <c r="AN5636">
        <v>1341</v>
      </c>
      <c r="AO5636">
        <v>2457</v>
      </c>
      <c r="AP5636">
        <v>724</v>
      </c>
      <c r="AQ5636">
        <v>1118</v>
      </c>
      <c r="AR5636">
        <v>564</v>
      </c>
      <c r="AS5636">
        <v>1111</v>
      </c>
      <c r="AT5636">
        <v>692</v>
      </c>
      <c r="AU5636">
        <v>1284</v>
      </c>
    </row>
    <row r="5637" spans="1:47" x14ac:dyDescent="0.25">
      <c r="A5637" t="str">
        <f t="shared" si="88"/>
        <v>Innsbruck-Landarbeitslose AusländerMänner</v>
      </c>
      <c r="B5637">
        <v>5636</v>
      </c>
      <c r="C5637">
        <v>703</v>
      </c>
      <c r="D5637" t="s">
        <v>259</v>
      </c>
      <c r="E5637" t="s">
        <v>37</v>
      </c>
      <c r="F5637" t="s">
        <v>49</v>
      </c>
      <c r="G5637">
        <v>505</v>
      </c>
      <c r="H5637">
        <v>144</v>
      </c>
      <c r="I5637">
        <v>483</v>
      </c>
      <c r="J5637">
        <v>174</v>
      </c>
      <c r="K5637">
        <v>473</v>
      </c>
      <c r="L5637">
        <v>183</v>
      </c>
      <c r="M5637">
        <v>451</v>
      </c>
      <c r="N5637">
        <v>152</v>
      </c>
      <c r="O5637">
        <v>405</v>
      </c>
      <c r="P5637">
        <v>162</v>
      </c>
      <c r="Q5637">
        <v>545</v>
      </c>
      <c r="R5637">
        <v>288</v>
      </c>
      <c r="S5637">
        <v>586</v>
      </c>
      <c r="T5637">
        <v>198</v>
      </c>
      <c r="U5637">
        <v>494</v>
      </c>
      <c r="V5637">
        <v>244</v>
      </c>
      <c r="W5637">
        <v>528</v>
      </c>
      <c r="X5637">
        <v>267</v>
      </c>
      <c r="Y5637">
        <v>602</v>
      </c>
      <c r="Z5637">
        <v>318</v>
      </c>
      <c r="AA5637">
        <v>738</v>
      </c>
      <c r="AB5637">
        <v>387</v>
      </c>
      <c r="AC5637">
        <v>834</v>
      </c>
      <c r="AD5637">
        <v>447</v>
      </c>
      <c r="AE5637">
        <v>864</v>
      </c>
      <c r="AF5637">
        <v>422</v>
      </c>
      <c r="AG5637">
        <v>834</v>
      </c>
      <c r="AH5637">
        <v>337</v>
      </c>
      <c r="AI5637">
        <v>782</v>
      </c>
      <c r="AJ5637">
        <v>327</v>
      </c>
      <c r="AK5637">
        <v>793</v>
      </c>
      <c r="AL5637">
        <v>249</v>
      </c>
      <c r="AM5637">
        <v>685</v>
      </c>
      <c r="AN5637">
        <v>702</v>
      </c>
      <c r="AO5637">
        <v>1393</v>
      </c>
      <c r="AP5637">
        <v>351</v>
      </c>
      <c r="AQ5637">
        <v>743</v>
      </c>
      <c r="AR5637">
        <v>270</v>
      </c>
      <c r="AS5637">
        <v>749</v>
      </c>
      <c r="AT5637">
        <v>365</v>
      </c>
      <c r="AU5637">
        <v>890</v>
      </c>
    </row>
    <row r="5638" spans="1:47" x14ac:dyDescent="0.25">
      <c r="A5638" t="str">
        <f t="shared" si="88"/>
        <v>Innsbruck-LandArbeitsstättenInsgesamt</v>
      </c>
      <c r="B5638">
        <v>5637</v>
      </c>
      <c r="C5638">
        <v>703</v>
      </c>
      <c r="D5638" t="s">
        <v>259</v>
      </c>
      <c r="E5638" t="s">
        <v>476</v>
      </c>
      <c r="F5638" t="s">
        <v>48</v>
      </c>
      <c r="G5638">
        <v>14518</v>
      </c>
      <c r="H5638">
        <v>14636</v>
      </c>
      <c r="I5638">
        <v>15050</v>
      </c>
    </row>
    <row r="5639" spans="1:47" x14ac:dyDescent="0.25">
      <c r="A5639" t="str">
        <f t="shared" si="88"/>
        <v>Innsbruck-LandBeschäftigte in den ArbeitsstättenInsgesamt</v>
      </c>
      <c r="B5639">
        <v>5638</v>
      </c>
      <c r="C5639">
        <v>703</v>
      </c>
      <c r="D5639" t="s">
        <v>259</v>
      </c>
      <c r="E5639" t="s">
        <v>477</v>
      </c>
      <c r="F5639" t="s">
        <v>48</v>
      </c>
      <c r="G5639">
        <v>76801</v>
      </c>
      <c r="H5639">
        <v>75196</v>
      </c>
      <c r="I5639">
        <v>76606</v>
      </c>
    </row>
    <row r="5640" spans="1:47" x14ac:dyDescent="0.25">
      <c r="A5640" t="str">
        <f t="shared" si="88"/>
        <v>Innsbruck-LandGesamteinkommenBruttobezüge Gesamt</v>
      </c>
      <c r="B5640">
        <v>5639</v>
      </c>
      <c r="C5640">
        <v>703</v>
      </c>
      <c r="D5640" t="s">
        <v>259</v>
      </c>
      <c r="E5640" t="s">
        <v>45</v>
      </c>
      <c r="F5640" t="s">
        <v>63</v>
      </c>
      <c r="G5640">
        <v>2371010.9582000002</v>
      </c>
      <c r="H5640">
        <v>2465648.0090000001</v>
      </c>
      <c r="I5640">
        <v>2598238.6753500002</v>
      </c>
      <c r="J5640">
        <v>2738246.9260100001</v>
      </c>
      <c r="K5640">
        <v>2874146.5709600002</v>
      </c>
      <c r="L5640">
        <v>2944690.4846899998</v>
      </c>
      <c r="M5640">
        <v>3045337.0693100002</v>
      </c>
      <c r="N5640">
        <v>3160935.1688399999</v>
      </c>
      <c r="O5640">
        <v>3314570.3083199998</v>
      </c>
      <c r="P5640">
        <v>3438874.6477299999</v>
      </c>
      <c r="Q5640">
        <v>3554918.69202</v>
      </c>
      <c r="R5640">
        <v>3675907.9984200001</v>
      </c>
      <c r="S5640">
        <v>3814527.29709</v>
      </c>
      <c r="T5640">
        <v>3945091.7730800002</v>
      </c>
      <c r="U5640">
        <v>4129959.3660200001</v>
      </c>
      <c r="V5640">
        <v>4321240.0882900003</v>
      </c>
      <c r="W5640">
        <v>4420179.9030900002</v>
      </c>
      <c r="X5640">
        <v>4608411.7292600004</v>
      </c>
      <c r="Y5640">
        <v>4909901.8759199996</v>
      </c>
    </row>
    <row r="5641" spans="1:47" x14ac:dyDescent="0.25">
      <c r="A5641" t="str">
        <f t="shared" si="88"/>
        <v>Innsbruck-LandGesamteinkommenNettobezüge Gesamt</v>
      </c>
      <c r="B5641">
        <v>5640</v>
      </c>
      <c r="C5641">
        <v>703</v>
      </c>
      <c r="D5641" t="s">
        <v>259</v>
      </c>
      <c r="E5641" t="s">
        <v>45</v>
      </c>
      <c r="F5641" t="s">
        <v>64</v>
      </c>
      <c r="G5641">
        <v>1711924.41252</v>
      </c>
      <c r="H5641">
        <v>1791471.10088</v>
      </c>
      <c r="I5641">
        <v>1878564.65995</v>
      </c>
      <c r="J5641">
        <v>1971467.36742</v>
      </c>
      <c r="K5641">
        <v>2060642.6413</v>
      </c>
      <c r="L5641">
        <v>2153651.29868</v>
      </c>
      <c r="M5641">
        <v>2221858.67925</v>
      </c>
      <c r="N5641">
        <v>2295123.93463</v>
      </c>
      <c r="O5641">
        <v>2394988.19716</v>
      </c>
      <c r="P5641">
        <v>2476629.0702</v>
      </c>
      <c r="Q5641">
        <v>2548163.3756599999</v>
      </c>
      <c r="R5641">
        <v>2619856.1990299998</v>
      </c>
      <c r="S5641">
        <v>2796945.4473999999</v>
      </c>
      <c r="T5641">
        <v>2885791.4241399998</v>
      </c>
      <c r="U5641">
        <v>3006554.03296</v>
      </c>
      <c r="V5641">
        <v>3149974.45389</v>
      </c>
      <c r="W5641">
        <v>3257246.5334800002</v>
      </c>
      <c r="X5641">
        <v>3379340.49725</v>
      </c>
      <c r="Y5641">
        <v>3607628.6671899999</v>
      </c>
    </row>
    <row r="5642" spans="1:47" x14ac:dyDescent="0.25">
      <c r="A5642" t="str">
        <f t="shared" si="88"/>
        <v>Innsbruck-LandGründungsintensitätin % der aktiven Wirtschaftskammermitglieder</v>
      </c>
      <c r="B5642">
        <v>5641</v>
      </c>
      <c r="C5642">
        <v>703</v>
      </c>
      <c r="D5642" t="s">
        <v>259</v>
      </c>
      <c r="E5642" t="s">
        <v>40</v>
      </c>
      <c r="F5642" t="s">
        <v>52</v>
      </c>
      <c r="G5642">
        <v>7.3295910184442699</v>
      </c>
      <c r="H5642">
        <v>8.1445943215411702</v>
      </c>
      <c r="I5642">
        <v>7.5730263628285099</v>
      </c>
      <c r="J5642">
        <v>6.9689459104825797</v>
      </c>
      <c r="K5642">
        <v>6.3207741649497597</v>
      </c>
      <c r="L5642">
        <v>8.0547698169734101</v>
      </c>
      <c r="M5642">
        <v>7.9087851500868798</v>
      </c>
      <c r="N5642">
        <v>6.9970598026903499</v>
      </c>
      <c r="O5642">
        <v>8.2000530885688097</v>
      </c>
      <c r="P5642">
        <v>6.7606609946705696</v>
      </c>
      <c r="Q5642">
        <v>6.88594415522953</v>
      </c>
      <c r="R5642">
        <v>7.2779612768391102</v>
      </c>
      <c r="S5642">
        <v>6.4613509281190096</v>
      </c>
      <c r="T5642">
        <v>6.7579505300353304</v>
      </c>
      <c r="U5642">
        <v>7.5890437051516804</v>
      </c>
      <c r="V5642">
        <v>6.6976744186046497</v>
      </c>
      <c r="W5642">
        <v>6.1451384677582404</v>
      </c>
      <c r="X5642">
        <v>6.7644989446175501</v>
      </c>
      <c r="Y5642">
        <v>6.3247695626593403</v>
      </c>
      <c r="Z5642">
        <v>7.1947257787120202</v>
      </c>
      <c r="AA5642">
        <v>6.6415233189218998</v>
      </c>
      <c r="AB5642">
        <v>6.7453927357309</v>
      </c>
    </row>
    <row r="5643" spans="1:47" x14ac:dyDescent="0.25">
      <c r="A5643" t="str">
        <f t="shared" si="88"/>
        <v>Innsbruck-LandGründungsintensitätje 1.000 Einwohner</v>
      </c>
      <c r="B5643">
        <v>5642</v>
      </c>
      <c r="C5643">
        <v>703</v>
      </c>
      <c r="D5643" t="s">
        <v>259</v>
      </c>
      <c r="E5643" t="s">
        <v>40</v>
      </c>
      <c r="F5643" t="s">
        <v>53</v>
      </c>
      <c r="G5643">
        <v>2.9393982273563402</v>
      </c>
      <c r="H5643">
        <v>3.3807632160854002</v>
      </c>
      <c r="I5643">
        <v>3.18890030676878</v>
      </c>
      <c r="J5643">
        <v>2.99722223963983</v>
      </c>
      <c r="K5643">
        <v>2.773175312832</v>
      </c>
      <c r="L5643">
        <v>3.59285866025742</v>
      </c>
      <c r="M5643">
        <v>3.6246575193570201</v>
      </c>
      <c r="N5643">
        <v>3.3235307748045</v>
      </c>
      <c r="O5643">
        <v>3.98857163943905</v>
      </c>
      <c r="P5643">
        <v>3.4012137131974298</v>
      </c>
      <c r="Q5643">
        <v>3.48438313845933</v>
      </c>
      <c r="R5643">
        <v>3.7301100700805598</v>
      </c>
      <c r="S5643">
        <v>3.3993682069376701</v>
      </c>
      <c r="T5643">
        <v>3.5572915758452899</v>
      </c>
      <c r="U5643">
        <v>4.07816844324205</v>
      </c>
      <c r="V5643">
        <v>3.6806888795483199</v>
      </c>
      <c r="W5643">
        <v>3.4194956243953998</v>
      </c>
      <c r="X5643">
        <v>3.75310900188492</v>
      </c>
      <c r="Y5643">
        <v>3.57433791624412</v>
      </c>
      <c r="Z5643">
        <v>4.1442393422052</v>
      </c>
      <c r="AA5643">
        <v>3.9471238478443902</v>
      </c>
      <c r="AB5643">
        <v>4.0813896211452798</v>
      </c>
    </row>
    <row r="5644" spans="1:47" x14ac:dyDescent="0.25">
      <c r="A5644" t="str">
        <f t="shared" si="88"/>
        <v>Innsbruck-LandKammermitgliedschaftenAktiv</v>
      </c>
      <c r="B5644">
        <v>5643</v>
      </c>
      <c r="C5644">
        <v>703</v>
      </c>
      <c r="D5644" t="s">
        <v>259</v>
      </c>
      <c r="E5644" t="s">
        <v>39</v>
      </c>
      <c r="F5644" t="s">
        <v>50</v>
      </c>
      <c r="G5644">
        <v>6235</v>
      </c>
      <c r="H5644">
        <v>6495</v>
      </c>
      <c r="I5644">
        <v>6645</v>
      </c>
      <c r="J5644">
        <v>6859</v>
      </c>
      <c r="K5644">
        <v>7062</v>
      </c>
      <c r="L5644">
        <v>7232</v>
      </c>
      <c r="M5644">
        <v>7464</v>
      </c>
      <c r="N5644">
        <v>7779</v>
      </c>
      <c r="O5644">
        <v>7928</v>
      </c>
      <c r="P5644">
        <v>8009</v>
      </c>
      <c r="Q5644">
        <v>8217</v>
      </c>
      <c r="R5644">
        <v>8347</v>
      </c>
      <c r="S5644">
        <v>8410</v>
      </c>
      <c r="T5644">
        <v>8452</v>
      </c>
      <c r="U5644">
        <v>8572</v>
      </c>
      <c r="V5644">
        <v>8608</v>
      </c>
      <c r="W5644">
        <v>8828</v>
      </c>
      <c r="X5644">
        <v>8927</v>
      </c>
      <c r="Y5644">
        <v>9023</v>
      </c>
      <c r="Z5644">
        <v>9056</v>
      </c>
      <c r="AA5644">
        <v>9235</v>
      </c>
      <c r="AB5644">
        <v>9362</v>
      </c>
      <c r="AC5644">
        <v>9569</v>
      </c>
      <c r="AD5644">
        <v>9675</v>
      </c>
      <c r="AE5644">
        <v>9768</v>
      </c>
      <c r="AF5644">
        <v>9894</v>
      </c>
      <c r="AG5644">
        <v>9927</v>
      </c>
      <c r="AH5644">
        <v>9949</v>
      </c>
      <c r="AI5644">
        <v>10200</v>
      </c>
      <c r="AJ5644">
        <v>10198</v>
      </c>
      <c r="AK5644">
        <v>10347</v>
      </c>
      <c r="AL5644">
        <v>10466</v>
      </c>
      <c r="AM5644">
        <v>10789</v>
      </c>
      <c r="AN5644">
        <v>10871</v>
      </c>
      <c r="AO5644">
        <v>11083</v>
      </c>
      <c r="AP5644">
        <v>11178</v>
      </c>
      <c r="AQ5644">
        <v>11470</v>
      </c>
      <c r="AR5644">
        <v>11555</v>
      </c>
    </row>
    <row r="5645" spans="1:47" x14ac:dyDescent="0.25">
      <c r="A5645" t="str">
        <f t="shared" si="88"/>
        <v>Innsbruck-LandKammermitgliedschaftenInsgesamt</v>
      </c>
      <c r="B5645">
        <v>5644</v>
      </c>
      <c r="C5645">
        <v>703</v>
      </c>
      <c r="D5645" t="s">
        <v>259</v>
      </c>
      <c r="E5645" t="s">
        <v>39</v>
      </c>
      <c r="F5645" t="s">
        <v>48</v>
      </c>
      <c r="G5645">
        <v>8010</v>
      </c>
      <c r="H5645">
        <v>8285</v>
      </c>
      <c r="I5645">
        <v>8520</v>
      </c>
      <c r="J5645">
        <v>8714</v>
      </c>
      <c r="K5645">
        <v>8902</v>
      </c>
      <c r="L5645">
        <v>9091</v>
      </c>
      <c r="M5645">
        <v>9363</v>
      </c>
      <c r="N5645">
        <v>9714</v>
      </c>
      <c r="O5645">
        <v>9842</v>
      </c>
      <c r="P5645">
        <v>10009</v>
      </c>
      <c r="Q5645">
        <v>10176</v>
      </c>
      <c r="R5645">
        <v>10378</v>
      </c>
      <c r="S5645">
        <v>10443</v>
      </c>
      <c r="T5645">
        <v>10552</v>
      </c>
      <c r="U5645">
        <v>10659</v>
      </c>
      <c r="V5645">
        <v>10757</v>
      </c>
      <c r="W5645">
        <v>10976</v>
      </c>
      <c r="X5645">
        <v>11176</v>
      </c>
      <c r="Y5645">
        <v>11185</v>
      </c>
      <c r="Z5645">
        <v>11211</v>
      </c>
      <c r="AA5645">
        <v>11384</v>
      </c>
      <c r="AB5645">
        <v>11509</v>
      </c>
      <c r="AC5645">
        <v>11704</v>
      </c>
      <c r="AD5645">
        <v>11852</v>
      </c>
      <c r="AE5645">
        <v>11928</v>
      </c>
      <c r="AF5645">
        <v>12101</v>
      </c>
      <c r="AG5645">
        <v>12072</v>
      </c>
      <c r="AH5645">
        <v>12059</v>
      </c>
      <c r="AI5645">
        <v>12298</v>
      </c>
      <c r="AJ5645">
        <v>12298</v>
      </c>
      <c r="AK5645">
        <v>12517</v>
      </c>
      <c r="AL5645">
        <v>12545</v>
      </c>
      <c r="AM5645">
        <v>12825</v>
      </c>
      <c r="AN5645">
        <v>12910</v>
      </c>
      <c r="AO5645">
        <v>13024</v>
      </c>
      <c r="AP5645">
        <v>13132</v>
      </c>
      <c r="AQ5645">
        <v>13402</v>
      </c>
      <c r="AR5645">
        <v>13505</v>
      </c>
    </row>
    <row r="5646" spans="1:47" x14ac:dyDescent="0.25">
      <c r="A5646" t="str">
        <f t="shared" si="88"/>
        <v>Innsbruck-LandKammermitgliedschaftenRuhend</v>
      </c>
      <c r="B5646">
        <v>5645</v>
      </c>
      <c r="C5646">
        <v>703</v>
      </c>
      <c r="D5646" t="s">
        <v>259</v>
      </c>
      <c r="E5646" t="s">
        <v>39</v>
      </c>
      <c r="F5646" t="s">
        <v>51</v>
      </c>
      <c r="G5646">
        <v>1775</v>
      </c>
      <c r="H5646">
        <v>1790</v>
      </c>
      <c r="I5646">
        <v>1875</v>
      </c>
      <c r="J5646">
        <v>1855</v>
      </c>
      <c r="K5646">
        <v>1840</v>
      </c>
      <c r="L5646">
        <v>1859</v>
      </c>
      <c r="M5646">
        <v>1899</v>
      </c>
      <c r="N5646">
        <v>1935</v>
      </c>
      <c r="O5646">
        <v>1914</v>
      </c>
      <c r="P5646">
        <v>2000</v>
      </c>
      <c r="Q5646">
        <v>1959</v>
      </c>
      <c r="R5646">
        <v>2031</v>
      </c>
      <c r="S5646">
        <v>2033</v>
      </c>
      <c r="T5646">
        <v>2100</v>
      </c>
      <c r="U5646">
        <v>2087</v>
      </c>
      <c r="V5646">
        <v>2149</v>
      </c>
      <c r="W5646">
        <v>2148</v>
      </c>
      <c r="X5646">
        <v>2249</v>
      </c>
      <c r="Y5646">
        <v>2162</v>
      </c>
      <c r="Z5646">
        <v>2155</v>
      </c>
      <c r="AA5646">
        <v>2149</v>
      </c>
      <c r="AB5646">
        <v>2147</v>
      </c>
      <c r="AC5646">
        <v>2135</v>
      </c>
      <c r="AD5646">
        <v>2177</v>
      </c>
      <c r="AE5646">
        <v>2160</v>
      </c>
      <c r="AF5646">
        <v>2207</v>
      </c>
      <c r="AG5646">
        <v>2145</v>
      </c>
      <c r="AH5646">
        <v>2110</v>
      </c>
      <c r="AI5646">
        <v>2098</v>
      </c>
      <c r="AJ5646">
        <v>2100</v>
      </c>
      <c r="AK5646">
        <v>2170</v>
      </c>
      <c r="AL5646">
        <v>2079</v>
      </c>
      <c r="AM5646">
        <v>2036</v>
      </c>
      <c r="AN5646">
        <v>2039</v>
      </c>
      <c r="AO5646">
        <v>1941</v>
      </c>
      <c r="AP5646">
        <v>1954</v>
      </c>
      <c r="AQ5646">
        <v>1932</v>
      </c>
      <c r="AR5646">
        <v>1950</v>
      </c>
    </row>
    <row r="5647" spans="1:47" x14ac:dyDescent="0.25">
      <c r="A5647" t="str">
        <f t="shared" si="88"/>
        <v>Innsbruck-LandLehrlinge1. Lehrjahr, männlich</v>
      </c>
      <c r="B5647">
        <v>5646</v>
      </c>
      <c r="C5647">
        <v>703</v>
      </c>
      <c r="D5647" t="s">
        <v>259</v>
      </c>
      <c r="E5647" t="s">
        <v>46</v>
      </c>
      <c r="F5647" t="s">
        <v>65</v>
      </c>
      <c r="G5647">
        <v>452</v>
      </c>
      <c r="H5647">
        <v>468</v>
      </c>
      <c r="I5647">
        <v>490</v>
      </c>
      <c r="J5647">
        <v>503</v>
      </c>
      <c r="K5647">
        <v>513</v>
      </c>
      <c r="L5647">
        <v>492</v>
      </c>
      <c r="M5647">
        <v>538</v>
      </c>
      <c r="N5647">
        <v>435</v>
      </c>
      <c r="O5647">
        <v>458</v>
      </c>
      <c r="P5647">
        <v>485</v>
      </c>
      <c r="Q5647">
        <v>418</v>
      </c>
      <c r="R5647">
        <v>365</v>
      </c>
      <c r="S5647">
        <v>354</v>
      </c>
      <c r="T5647">
        <v>341</v>
      </c>
      <c r="U5647">
        <v>329</v>
      </c>
      <c r="V5647">
        <v>374</v>
      </c>
      <c r="W5647">
        <v>437</v>
      </c>
      <c r="X5647">
        <v>451</v>
      </c>
      <c r="Y5647">
        <v>377</v>
      </c>
      <c r="Z5647">
        <v>415</v>
      </c>
      <c r="AA5647">
        <v>375</v>
      </c>
      <c r="AB5647">
        <v>399</v>
      </c>
    </row>
    <row r="5648" spans="1:47" x14ac:dyDescent="0.25">
      <c r="A5648" t="str">
        <f t="shared" si="88"/>
        <v>Innsbruck-LandLehrlinge1. Lehrjahr, weiblich</v>
      </c>
      <c r="B5648">
        <v>5647</v>
      </c>
      <c r="C5648">
        <v>703</v>
      </c>
      <c r="D5648" t="s">
        <v>259</v>
      </c>
      <c r="E5648" t="s">
        <v>46</v>
      </c>
      <c r="F5648" t="s">
        <v>66</v>
      </c>
      <c r="G5648">
        <v>201</v>
      </c>
      <c r="H5648">
        <v>187</v>
      </c>
      <c r="I5648">
        <v>223</v>
      </c>
      <c r="J5648">
        <v>213</v>
      </c>
      <c r="K5648">
        <v>229</v>
      </c>
      <c r="L5648">
        <v>254</v>
      </c>
      <c r="M5648">
        <v>243</v>
      </c>
      <c r="N5648">
        <v>219</v>
      </c>
      <c r="O5648">
        <v>198</v>
      </c>
      <c r="P5648">
        <v>178</v>
      </c>
      <c r="Q5648">
        <v>192</v>
      </c>
      <c r="R5648">
        <v>183</v>
      </c>
      <c r="S5648">
        <v>156</v>
      </c>
      <c r="T5648">
        <v>146</v>
      </c>
      <c r="U5648">
        <v>160</v>
      </c>
      <c r="V5648">
        <v>154</v>
      </c>
      <c r="W5648">
        <v>162</v>
      </c>
      <c r="X5648">
        <v>170</v>
      </c>
      <c r="Y5648">
        <v>150</v>
      </c>
      <c r="Z5648">
        <v>168</v>
      </c>
      <c r="AA5648">
        <v>160</v>
      </c>
      <c r="AB5648">
        <v>147</v>
      </c>
    </row>
    <row r="5649" spans="1:28" x14ac:dyDescent="0.25">
      <c r="A5649" t="str">
        <f t="shared" si="88"/>
        <v>Innsbruck-LandLehrlinge2. Lehrjahr, männlich</v>
      </c>
      <c r="B5649">
        <v>5648</v>
      </c>
      <c r="C5649">
        <v>703</v>
      </c>
      <c r="D5649" t="s">
        <v>259</v>
      </c>
      <c r="E5649" t="s">
        <v>46</v>
      </c>
      <c r="F5649" t="s">
        <v>67</v>
      </c>
      <c r="G5649">
        <v>459</v>
      </c>
      <c r="H5649">
        <v>436</v>
      </c>
      <c r="I5649">
        <v>467</v>
      </c>
      <c r="J5649">
        <v>474</v>
      </c>
      <c r="K5649">
        <v>484</v>
      </c>
      <c r="L5649">
        <v>481</v>
      </c>
      <c r="M5649">
        <v>478</v>
      </c>
      <c r="N5649">
        <v>477</v>
      </c>
      <c r="O5649">
        <v>425</v>
      </c>
      <c r="P5649">
        <v>441</v>
      </c>
      <c r="Q5649">
        <v>474</v>
      </c>
      <c r="R5649">
        <v>400</v>
      </c>
      <c r="S5649">
        <v>351</v>
      </c>
      <c r="T5649">
        <v>375</v>
      </c>
      <c r="U5649">
        <v>337</v>
      </c>
      <c r="V5649">
        <v>327</v>
      </c>
      <c r="W5649">
        <v>360</v>
      </c>
      <c r="X5649">
        <v>423</v>
      </c>
      <c r="Y5649">
        <v>444</v>
      </c>
      <c r="Z5649">
        <v>381</v>
      </c>
      <c r="AA5649">
        <v>404</v>
      </c>
      <c r="AB5649">
        <v>367</v>
      </c>
    </row>
    <row r="5650" spans="1:28" x14ac:dyDescent="0.25">
      <c r="A5650" t="str">
        <f t="shared" si="88"/>
        <v>Innsbruck-LandLehrlinge2. Lehrjahr, weiblich</v>
      </c>
      <c r="B5650">
        <v>5649</v>
      </c>
      <c r="C5650">
        <v>703</v>
      </c>
      <c r="D5650" t="s">
        <v>259</v>
      </c>
      <c r="E5650" t="s">
        <v>46</v>
      </c>
      <c r="F5650" t="s">
        <v>68</v>
      </c>
      <c r="G5650">
        <v>192</v>
      </c>
      <c r="H5650">
        <v>195</v>
      </c>
      <c r="I5650">
        <v>199</v>
      </c>
      <c r="J5650">
        <v>215</v>
      </c>
      <c r="K5650">
        <v>209</v>
      </c>
      <c r="L5650">
        <v>227</v>
      </c>
      <c r="M5650">
        <v>271</v>
      </c>
      <c r="N5650">
        <v>244</v>
      </c>
      <c r="O5650">
        <v>202</v>
      </c>
      <c r="P5650">
        <v>205</v>
      </c>
      <c r="Q5650">
        <v>184</v>
      </c>
      <c r="R5650">
        <v>191</v>
      </c>
      <c r="S5650">
        <v>159</v>
      </c>
      <c r="T5650">
        <v>156</v>
      </c>
      <c r="U5650">
        <v>144</v>
      </c>
      <c r="V5650">
        <v>149</v>
      </c>
      <c r="W5650">
        <v>147</v>
      </c>
      <c r="X5650">
        <v>166</v>
      </c>
      <c r="Y5650">
        <v>172</v>
      </c>
      <c r="Z5650">
        <v>167</v>
      </c>
      <c r="AA5650">
        <v>141</v>
      </c>
      <c r="AB5650">
        <v>168</v>
      </c>
    </row>
    <row r="5651" spans="1:28" x14ac:dyDescent="0.25">
      <c r="A5651" t="str">
        <f t="shared" si="88"/>
        <v>Innsbruck-LandLehrlinge3. Lehrjahr, männlich</v>
      </c>
      <c r="B5651">
        <v>5650</v>
      </c>
      <c r="C5651">
        <v>703</v>
      </c>
      <c r="D5651" t="s">
        <v>259</v>
      </c>
      <c r="E5651" t="s">
        <v>46</v>
      </c>
      <c r="F5651" t="s">
        <v>69</v>
      </c>
      <c r="G5651">
        <v>430</v>
      </c>
      <c r="H5651">
        <v>436</v>
      </c>
      <c r="I5651">
        <v>424</v>
      </c>
      <c r="J5651">
        <v>445</v>
      </c>
      <c r="K5651">
        <v>445</v>
      </c>
      <c r="L5651">
        <v>452</v>
      </c>
      <c r="M5651">
        <v>452</v>
      </c>
      <c r="N5651">
        <v>442</v>
      </c>
      <c r="O5651">
        <v>455</v>
      </c>
      <c r="P5651">
        <v>374</v>
      </c>
      <c r="Q5651">
        <v>395</v>
      </c>
      <c r="R5651">
        <v>450</v>
      </c>
      <c r="S5651">
        <v>361</v>
      </c>
      <c r="T5651">
        <v>334</v>
      </c>
      <c r="U5651">
        <v>363</v>
      </c>
      <c r="V5651">
        <v>328</v>
      </c>
      <c r="W5651">
        <v>301</v>
      </c>
      <c r="X5651">
        <v>325</v>
      </c>
      <c r="Y5651">
        <v>395</v>
      </c>
      <c r="Z5651">
        <v>417</v>
      </c>
      <c r="AA5651">
        <v>349</v>
      </c>
      <c r="AB5651">
        <v>388</v>
      </c>
    </row>
    <row r="5652" spans="1:28" x14ac:dyDescent="0.25">
      <c r="A5652" t="str">
        <f t="shared" si="88"/>
        <v>Innsbruck-LandLehrlinge3. Lehrjahr, weiblich</v>
      </c>
      <c r="B5652">
        <v>5651</v>
      </c>
      <c r="C5652">
        <v>703</v>
      </c>
      <c r="D5652" t="s">
        <v>259</v>
      </c>
      <c r="E5652" t="s">
        <v>46</v>
      </c>
      <c r="F5652" t="s">
        <v>70</v>
      </c>
      <c r="G5652">
        <v>186</v>
      </c>
      <c r="H5652">
        <v>178</v>
      </c>
      <c r="I5652">
        <v>175</v>
      </c>
      <c r="J5652">
        <v>181</v>
      </c>
      <c r="K5652">
        <v>202</v>
      </c>
      <c r="L5652">
        <v>195</v>
      </c>
      <c r="M5652">
        <v>205</v>
      </c>
      <c r="N5652">
        <v>246</v>
      </c>
      <c r="O5652">
        <v>216</v>
      </c>
      <c r="P5652">
        <v>176</v>
      </c>
      <c r="Q5652">
        <v>177</v>
      </c>
      <c r="R5652">
        <v>161</v>
      </c>
      <c r="S5652">
        <v>164</v>
      </c>
      <c r="T5652">
        <v>141</v>
      </c>
      <c r="U5652">
        <v>135</v>
      </c>
      <c r="V5652">
        <v>124</v>
      </c>
      <c r="W5652">
        <v>141</v>
      </c>
      <c r="X5652">
        <v>129</v>
      </c>
      <c r="Y5652">
        <v>159</v>
      </c>
      <c r="Z5652">
        <v>157</v>
      </c>
      <c r="AA5652">
        <v>130</v>
      </c>
      <c r="AB5652">
        <v>126</v>
      </c>
    </row>
    <row r="5653" spans="1:28" x14ac:dyDescent="0.25">
      <c r="A5653" t="str">
        <f t="shared" si="88"/>
        <v>Innsbruck-LandLehrlinge4. Lehrjahr, männlich</v>
      </c>
      <c r="B5653">
        <v>5652</v>
      </c>
      <c r="C5653">
        <v>703</v>
      </c>
      <c r="D5653" t="s">
        <v>259</v>
      </c>
      <c r="E5653" t="s">
        <v>46</v>
      </c>
      <c r="F5653" t="s">
        <v>71</v>
      </c>
      <c r="G5653">
        <v>159</v>
      </c>
      <c r="H5653">
        <v>180</v>
      </c>
      <c r="I5653">
        <v>191</v>
      </c>
      <c r="J5653">
        <v>178</v>
      </c>
      <c r="K5653">
        <v>174</v>
      </c>
      <c r="L5653">
        <v>184</v>
      </c>
      <c r="M5653">
        <v>173</v>
      </c>
      <c r="N5653">
        <v>201</v>
      </c>
      <c r="O5653">
        <v>200</v>
      </c>
      <c r="P5653">
        <v>208</v>
      </c>
      <c r="Q5653">
        <v>146</v>
      </c>
      <c r="R5653">
        <v>156</v>
      </c>
      <c r="S5653">
        <v>208</v>
      </c>
      <c r="T5653">
        <v>173</v>
      </c>
      <c r="U5653">
        <v>146</v>
      </c>
      <c r="V5653">
        <v>156</v>
      </c>
      <c r="W5653">
        <v>151</v>
      </c>
      <c r="X5653">
        <v>149</v>
      </c>
      <c r="Y5653">
        <v>156</v>
      </c>
      <c r="Z5653">
        <v>188</v>
      </c>
      <c r="AA5653">
        <v>201</v>
      </c>
      <c r="AB5653">
        <v>131</v>
      </c>
    </row>
    <row r="5654" spans="1:28" x14ac:dyDescent="0.25">
      <c r="A5654" t="str">
        <f t="shared" si="88"/>
        <v>Innsbruck-LandLehrlinge4. Lehrjahr, weiblich</v>
      </c>
      <c r="B5654">
        <v>5653</v>
      </c>
      <c r="C5654">
        <v>703</v>
      </c>
      <c r="D5654" t="s">
        <v>259</v>
      </c>
      <c r="E5654" t="s">
        <v>46</v>
      </c>
      <c r="F5654" t="s">
        <v>72</v>
      </c>
      <c r="G5654">
        <v>8</v>
      </c>
      <c r="H5654">
        <v>8</v>
      </c>
      <c r="I5654">
        <v>13</v>
      </c>
      <c r="J5654">
        <v>15</v>
      </c>
      <c r="K5654">
        <v>5</v>
      </c>
      <c r="L5654">
        <v>10</v>
      </c>
      <c r="M5654">
        <v>9</v>
      </c>
      <c r="N5654">
        <v>21</v>
      </c>
      <c r="O5654">
        <v>20</v>
      </c>
      <c r="P5654">
        <v>16</v>
      </c>
      <c r="Q5654">
        <v>6</v>
      </c>
      <c r="R5654">
        <v>6</v>
      </c>
      <c r="S5654">
        <v>16</v>
      </c>
      <c r="T5654">
        <v>13</v>
      </c>
      <c r="U5654">
        <v>10</v>
      </c>
      <c r="V5654">
        <v>11</v>
      </c>
      <c r="W5654">
        <v>11</v>
      </c>
      <c r="X5654">
        <v>14</v>
      </c>
      <c r="Y5654">
        <v>14</v>
      </c>
      <c r="Z5654">
        <v>14</v>
      </c>
      <c r="AA5654">
        <v>20</v>
      </c>
      <c r="AB5654">
        <v>12</v>
      </c>
    </row>
    <row r="5655" spans="1:28" x14ac:dyDescent="0.25">
      <c r="A5655" t="str">
        <f t="shared" si="88"/>
        <v>Innsbruck-LandLehrlingeFrauen</v>
      </c>
      <c r="B5655">
        <v>5654</v>
      </c>
      <c r="C5655">
        <v>703</v>
      </c>
      <c r="D5655" t="s">
        <v>259</v>
      </c>
      <c r="E5655" t="s">
        <v>46</v>
      </c>
      <c r="F5655" t="s">
        <v>47</v>
      </c>
      <c r="G5655">
        <v>587</v>
      </c>
      <c r="H5655">
        <v>568</v>
      </c>
      <c r="I5655">
        <v>610</v>
      </c>
      <c r="J5655">
        <v>624</v>
      </c>
      <c r="K5655">
        <v>645</v>
      </c>
      <c r="L5655">
        <v>686</v>
      </c>
      <c r="M5655">
        <v>728</v>
      </c>
      <c r="N5655">
        <v>730</v>
      </c>
      <c r="O5655">
        <v>636</v>
      </c>
      <c r="P5655">
        <v>575</v>
      </c>
      <c r="Q5655">
        <v>559</v>
      </c>
      <c r="R5655">
        <v>541</v>
      </c>
      <c r="S5655">
        <v>495</v>
      </c>
      <c r="T5655">
        <v>456</v>
      </c>
      <c r="U5655">
        <v>449</v>
      </c>
      <c r="V5655">
        <v>438</v>
      </c>
      <c r="W5655">
        <v>461</v>
      </c>
      <c r="X5655">
        <v>479</v>
      </c>
      <c r="Y5655">
        <v>495</v>
      </c>
      <c r="Z5655">
        <v>506</v>
      </c>
      <c r="AA5655">
        <v>451</v>
      </c>
      <c r="AB5655">
        <v>453</v>
      </c>
    </row>
    <row r="5656" spans="1:28" x14ac:dyDescent="0.25">
      <c r="A5656" t="str">
        <f t="shared" si="88"/>
        <v>Innsbruck-LandLehrlingeInsgesamt</v>
      </c>
      <c r="B5656">
        <v>5655</v>
      </c>
      <c r="C5656">
        <v>703</v>
      </c>
      <c r="D5656" t="s">
        <v>259</v>
      </c>
      <c r="E5656" t="s">
        <v>46</v>
      </c>
      <c r="F5656" t="s">
        <v>48</v>
      </c>
      <c r="G5656">
        <v>2087</v>
      </c>
      <c r="H5656">
        <v>2088</v>
      </c>
      <c r="I5656">
        <v>2182</v>
      </c>
      <c r="J5656">
        <v>2224</v>
      </c>
      <c r="K5656">
        <v>2261</v>
      </c>
      <c r="L5656">
        <v>2295</v>
      </c>
      <c r="M5656">
        <v>2369</v>
      </c>
      <c r="N5656">
        <v>2285</v>
      </c>
      <c r="O5656">
        <v>2174</v>
      </c>
      <c r="P5656">
        <v>2083</v>
      </c>
      <c r="Q5656">
        <v>1992</v>
      </c>
      <c r="R5656">
        <v>1912</v>
      </c>
      <c r="S5656">
        <v>1769</v>
      </c>
      <c r="T5656">
        <v>1679</v>
      </c>
      <c r="U5656">
        <v>1624</v>
      </c>
      <c r="V5656">
        <v>1623</v>
      </c>
      <c r="W5656">
        <v>1710</v>
      </c>
      <c r="X5656">
        <v>1827</v>
      </c>
      <c r="Y5656">
        <v>1867</v>
      </c>
      <c r="Z5656">
        <v>1907</v>
      </c>
      <c r="AA5656">
        <v>1780</v>
      </c>
      <c r="AB5656">
        <v>1738</v>
      </c>
    </row>
    <row r="5657" spans="1:28" x14ac:dyDescent="0.25">
      <c r="A5657" t="str">
        <f t="shared" si="88"/>
        <v>Innsbruck-LandLehrlingeMänner</v>
      </c>
      <c r="B5657">
        <v>5656</v>
      </c>
      <c r="C5657">
        <v>703</v>
      </c>
      <c r="D5657" t="s">
        <v>259</v>
      </c>
      <c r="E5657" t="s">
        <v>46</v>
      </c>
      <c r="F5657" t="s">
        <v>49</v>
      </c>
      <c r="G5657">
        <v>1500</v>
      </c>
      <c r="H5657">
        <v>1520</v>
      </c>
      <c r="I5657">
        <v>1572</v>
      </c>
      <c r="J5657">
        <v>1600</v>
      </c>
      <c r="K5657">
        <v>1616</v>
      </c>
      <c r="L5657">
        <v>1609</v>
      </c>
      <c r="M5657">
        <v>1641</v>
      </c>
      <c r="N5657">
        <v>1555</v>
      </c>
      <c r="O5657">
        <v>1538</v>
      </c>
      <c r="P5657">
        <v>1508</v>
      </c>
      <c r="Q5657">
        <v>1433</v>
      </c>
      <c r="R5657">
        <v>1371</v>
      </c>
      <c r="S5657">
        <v>1274</v>
      </c>
      <c r="T5657">
        <v>1223</v>
      </c>
      <c r="U5657">
        <v>1175</v>
      </c>
      <c r="V5657">
        <v>1185</v>
      </c>
      <c r="W5657">
        <v>1249</v>
      </c>
      <c r="X5657">
        <v>1348</v>
      </c>
      <c r="Y5657">
        <v>1372</v>
      </c>
      <c r="Z5657">
        <v>1401</v>
      </c>
      <c r="AA5657">
        <v>1329</v>
      </c>
      <c r="AB5657">
        <v>1285</v>
      </c>
    </row>
    <row r="5658" spans="1:28" x14ac:dyDescent="0.25">
      <c r="A5658" t="str">
        <f t="shared" si="88"/>
        <v>Innsbruck-LandNeugründungenInsgesamt</v>
      </c>
      <c r="B5658">
        <v>5657</v>
      </c>
      <c r="C5658">
        <v>703</v>
      </c>
      <c r="D5658" t="s">
        <v>259</v>
      </c>
      <c r="E5658" t="s">
        <v>41</v>
      </c>
      <c r="F5658" t="s">
        <v>48</v>
      </c>
      <c r="G5658">
        <v>457</v>
      </c>
      <c r="H5658">
        <v>528.991401184099</v>
      </c>
      <c r="I5658">
        <v>503.22760180995499</v>
      </c>
      <c r="J5658">
        <v>478</v>
      </c>
      <c r="K5658">
        <v>446.37307152875201</v>
      </c>
      <c r="L5658">
        <v>582.52095316351699</v>
      </c>
      <c r="M5658">
        <v>590.31172360248399</v>
      </c>
      <c r="N5658">
        <v>544.30128205128199</v>
      </c>
      <c r="O5658">
        <v>656.74225186347599</v>
      </c>
      <c r="P5658">
        <v>564.31237322515199</v>
      </c>
      <c r="Q5658">
        <v>582</v>
      </c>
      <c r="R5658">
        <v>626.48690671031102</v>
      </c>
      <c r="S5658">
        <v>576.80479735318397</v>
      </c>
      <c r="T5658">
        <v>612</v>
      </c>
      <c r="U5658">
        <v>710.48627167630104</v>
      </c>
      <c r="V5658">
        <v>648</v>
      </c>
      <c r="W5658">
        <v>608</v>
      </c>
      <c r="X5658">
        <v>673</v>
      </c>
      <c r="Y5658">
        <v>645</v>
      </c>
      <c r="Z5658">
        <v>753</v>
      </c>
      <c r="AA5658">
        <v>722</v>
      </c>
      <c r="AB5658">
        <v>754</v>
      </c>
    </row>
    <row r="5659" spans="1:28" x14ac:dyDescent="0.25">
      <c r="A5659" t="str">
        <f t="shared" si="88"/>
        <v>Innsbruck-LandPendler (Auspendler/-innen)Insgesamt</v>
      </c>
      <c r="B5659">
        <v>5658</v>
      </c>
      <c r="C5659">
        <v>703</v>
      </c>
      <c r="D5659" t="s">
        <v>259</v>
      </c>
      <c r="E5659" t="s">
        <v>459</v>
      </c>
      <c r="F5659" t="s">
        <v>48</v>
      </c>
      <c r="G5659">
        <v>60339</v>
      </c>
      <c r="H5659">
        <v>61336</v>
      </c>
      <c r="I5659">
        <v>61974</v>
      </c>
      <c r="J5659">
        <v>62779</v>
      </c>
      <c r="K5659">
        <v>63422</v>
      </c>
      <c r="L5659">
        <v>64228</v>
      </c>
      <c r="M5659">
        <v>64992</v>
      </c>
      <c r="N5659">
        <v>66360</v>
      </c>
      <c r="O5659">
        <v>67517</v>
      </c>
      <c r="P5659">
        <v>68876</v>
      </c>
      <c r="Q5659">
        <v>69797</v>
      </c>
      <c r="R5659">
        <v>69543</v>
      </c>
      <c r="S5659">
        <v>70675</v>
      </c>
    </row>
    <row r="5660" spans="1:28" x14ac:dyDescent="0.25">
      <c r="A5660" t="str">
        <f t="shared" si="88"/>
        <v>Innsbruck-LandPendler ins AuslandInsgesamt</v>
      </c>
      <c r="B5660">
        <v>5659</v>
      </c>
      <c r="C5660">
        <v>703</v>
      </c>
      <c r="D5660" t="s">
        <v>259</v>
      </c>
      <c r="E5660" t="s">
        <v>304</v>
      </c>
      <c r="F5660" t="s">
        <v>48</v>
      </c>
      <c r="G5660">
        <v>88</v>
      </c>
      <c r="H5660">
        <v>188</v>
      </c>
      <c r="I5660">
        <v>442</v>
      </c>
      <c r="J5660">
        <v>201</v>
      </c>
      <c r="K5660">
        <v>205</v>
      </c>
      <c r="L5660">
        <v>241</v>
      </c>
      <c r="M5660">
        <v>268</v>
      </c>
      <c r="N5660">
        <v>263</v>
      </c>
      <c r="O5660">
        <v>287</v>
      </c>
      <c r="P5660">
        <v>291</v>
      </c>
      <c r="Q5660">
        <v>299</v>
      </c>
      <c r="R5660">
        <v>291</v>
      </c>
      <c r="S5660">
        <v>347</v>
      </c>
    </row>
    <row r="5661" spans="1:28" x14ac:dyDescent="0.25">
      <c r="A5661" t="str">
        <f t="shared" si="88"/>
        <v>Innsbruck-LandPendler zw. BundesländernInsgesamt</v>
      </c>
      <c r="B5661">
        <v>5660</v>
      </c>
      <c r="C5661">
        <v>703</v>
      </c>
      <c r="D5661" t="s">
        <v>259</v>
      </c>
      <c r="E5661" t="s">
        <v>433</v>
      </c>
      <c r="F5661" t="s">
        <v>48</v>
      </c>
      <c r="G5661">
        <v>3681</v>
      </c>
      <c r="H5661">
        <v>3534</v>
      </c>
      <c r="I5661">
        <v>3212</v>
      </c>
      <c r="J5661">
        <v>3573</v>
      </c>
      <c r="K5661">
        <v>3230</v>
      </c>
      <c r="L5661">
        <v>3206</v>
      </c>
      <c r="M5661">
        <v>2912</v>
      </c>
      <c r="N5661">
        <v>2986</v>
      </c>
      <c r="O5661">
        <v>3006</v>
      </c>
      <c r="P5661">
        <v>3003</v>
      </c>
      <c r="Q5661">
        <v>3040</v>
      </c>
      <c r="R5661">
        <v>3198</v>
      </c>
      <c r="S5661">
        <v>3281</v>
      </c>
    </row>
    <row r="5662" spans="1:28" x14ac:dyDescent="0.25">
      <c r="A5662" t="str">
        <f t="shared" si="88"/>
        <v>Innsbruck-LandPendler zw. Gemeinden eines Pol. BezirkesInsgesamt</v>
      </c>
      <c r="B5662">
        <v>5661</v>
      </c>
      <c r="C5662">
        <v>703</v>
      </c>
      <c r="D5662" t="s">
        <v>259</v>
      </c>
      <c r="E5662" t="s">
        <v>305</v>
      </c>
      <c r="F5662" t="s">
        <v>48</v>
      </c>
      <c r="G5662">
        <v>25519</v>
      </c>
      <c r="H5662">
        <v>21272</v>
      </c>
      <c r="I5662">
        <v>22118</v>
      </c>
      <c r="J5662">
        <v>22343</v>
      </c>
      <c r="K5662">
        <v>22476</v>
      </c>
      <c r="L5662">
        <v>23052</v>
      </c>
      <c r="M5662">
        <v>23364</v>
      </c>
      <c r="N5662">
        <v>23934</v>
      </c>
      <c r="O5662">
        <v>24615</v>
      </c>
      <c r="P5662">
        <v>25288</v>
      </c>
      <c r="Q5662">
        <v>25784</v>
      </c>
      <c r="R5662">
        <v>25962</v>
      </c>
      <c r="S5662">
        <v>26314</v>
      </c>
    </row>
    <row r="5663" spans="1:28" x14ac:dyDescent="0.25">
      <c r="A5663" t="str">
        <f t="shared" si="88"/>
        <v>Innsbruck-LandPendler zw. Pol. Bez. des BundeslandesInsgesamt</v>
      </c>
      <c r="B5663">
        <v>5662</v>
      </c>
      <c r="C5663">
        <v>703</v>
      </c>
      <c r="D5663" t="s">
        <v>259</v>
      </c>
      <c r="E5663" t="s">
        <v>306</v>
      </c>
      <c r="F5663" t="s">
        <v>48</v>
      </c>
      <c r="G5663">
        <v>31051</v>
      </c>
      <c r="H5663">
        <v>36342</v>
      </c>
      <c r="I5663">
        <v>36202</v>
      </c>
      <c r="J5663">
        <v>36662</v>
      </c>
      <c r="K5663">
        <v>37511</v>
      </c>
      <c r="L5663">
        <v>37729</v>
      </c>
      <c r="M5663">
        <v>38448</v>
      </c>
      <c r="N5663">
        <v>39177</v>
      </c>
      <c r="O5663">
        <v>39609</v>
      </c>
      <c r="P5663">
        <v>40294</v>
      </c>
      <c r="Q5663">
        <v>40674</v>
      </c>
      <c r="R5663">
        <v>40092</v>
      </c>
      <c r="S5663">
        <v>40733</v>
      </c>
    </row>
    <row r="5664" spans="1:28" x14ac:dyDescent="0.25">
      <c r="A5664" t="str">
        <f t="shared" si="88"/>
        <v>Innsbruck-LandPensionisteneinkommenBrutto_Schnitt</v>
      </c>
      <c r="B5664">
        <v>5663</v>
      </c>
      <c r="C5664">
        <v>703</v>
      </c>
      <c r="D5664" t="s">
        <v>259</v>
      </c>
      <c r="E5664" t="s">
        <v>44</v>
      </c>
      <c r="F5664" t="s">
        <v>54</v>
      </c>
      <c r="G5664">
        <v>17712.045712149898</v>
      </c>
      <c r="H5664">
        <v>18059.943181759099</v>
      </c>
      <c r="I5664">
        <v>18601.151763257199</v>
      </c>
      <c r="J5664">
        <v>19062.030867947</v>
      </c>
      <c r="K5664">
        <v>19749.216151136399</v>
      </c>
      <c r="L5664">
        <v>20442.1051104865</v>
      </c>
      <c r="M5664">
        <v>20953.1370737535</v>
      </c>
      <c r="N5664">
        <v>21302.377387471901</v>
      </c>
      <c r="O5664">
        <v>21302.937601198999</v>
      </c>
      <c r="P5664">
        <v>21818.185194592999</v>
      </c>
      <c r="Q5664">
        <v>22452.961897159399</v>
      </c>
      <c r="R5664">
        <v>23017.9366345382</v>
      </c>
      <c r="S5664">
        <v>23435.533109193901</v>
      </c>
      <c r="T5664">
        <v>23756.844953694301</v>
      </c>
      <c r="U5664">
        <v>24382.537592045301</v>
      </c>
      <c r="V5664">
        <v>25052.385337314801</v>
      </c>
      <c r="W5664">
        <v>26491.270933878001</v>
      </c>
      <c r="X5664">
        <v>27250.2213294951</v>
      </c>
      <c r="Y5664">
        <v>28159.027482772399</v>
      </c>
    </row>
    <row r="5665" spans="1:47" x14ac:dyDescent="0.25">
      <c r="A5665" t="str">
        <f t="shared" si="88"/>
        <v>Innsbruck-LandPensionisteneinkommenBruttobezüge 1000 EUR</v>
      </c>
      <c r="B5665">
        <v>5664</v>
      </c>
      <c r="C5665">
        <v>703</v>
      </c>
      <c r="D5665" t="s">
        <v>259</v>
      </c>
      <c r="E5665" t="s">
        <v>44</v>
      </c>
      <c r="F5665" t="s">
        <v>55</v>
      </c>
      <c r="G5665">
        <v>533114.86389000004</v>
      </c>
      <c r="H5665">
        <v>555234.89318000001</v>
      </c>
      <c r="I5665">
        <v>581583.61103000003</v>
      </c>
      <c r="J5665">
        <v>609451.25090999994</v>
      </c>
      <c r="K5665">
        <v>644732.91047</v>
      </c>
      <c r="L5665">
        <v>683645.32120999997</v>
      </c>
      <c r="M5665">
        <v>719048.80495999998</v>
      </c>
      <c r="N5665">
        <v>749183.31033999997</v>
      </c>
      <c r="O5665">
        <v>788869.08230999997</v>
      </c>
      <c r="P5665">
        <v>828021.94631999999</v>
      </c>
      <c r="Q5665">
        <v>866325.08184</v>
      </c>
      <c r="R5665">
        <v>888377.26440999995</v>
      </c>
      <c r="S5665">
        <v>910001.75063000002</v>
      </c>
      <c r="T5665">
        <v>933739.03405999998</v>
      </c>
      <c r="U5665">
        <v>973497.19590000005</v>
      </c>
      <c r="V5665">
        <v>1019356.50699</v>
      </c>
      <c r="W5665">
        <v>1076525.77694</v>
      </c>
      <c r="X5665">
        <v>1131211.18783</v>
      </c>
      <c r="Y5665">
        <v>1197293.6895399999</v>
      </c>
    </row>
    <row r="5666" spans="1:47" x14ac:dyDescent="0.25">
      <c r="A5666" t="str">
        <f t="shared" si="88"/>
        <v>Innsbruck-LandPensionisteneinkommenBruttobezüge Fälle</v>
      </c>
      <c r="B5666">
        <v>5665</v>
      </c>
      <c r="C5666">
        <v>703</v>
      </c>
      <c r="D5666" t="s">
        <v>259</v>
      </c>
      <c r="E5666" t="s">
        <v>44</v>
      </c>
      <c r="F5666" t="s">
        <v>56</v>
      </c>
      <c r="G5666">
        <v>30099</v>
      </c>
      <c r="H5666">
        <v>30744</v>
      </c>
      <c r="I5666">
        <v>31266</v>
      </c>
      <c r="J5666">
        <v>31972</v>
      </c>
      <c r="K5666">
        <v>32646</v>
      </c>
      <c r="L5666">
        <v>33443</v>
      </c>
      <c r="M5666">
        <v>34317</v>
      </c>
      <c r="N5666">
        <v>35169</v>
      </c>
      <c r="O5666">
        <v>37031</v>
      </c>
      <c r="P5666">
        <v>37951</v>
      </c>
      <c r="Q5666">
        <v>38584</v>
      </c>
      <c r="R5666">
        <v>38595</v>
      </c>
      <c r="S5666">
        <v>38830</v>
      </c>
      <c r="T5666">
        <v>39304</v>
      </c>
      <c r="U5666">
        <v>39926</v>
      </c>
      <c r="V5666">
        <v>40689</v>
      </c>
      <c r="W5666">
        <v>40637</v>
      </c>
      <c r="X5666">
        <v>41512</v>
      </c>
      <c r="Y5666">
        <v>42519</v>
      </c>
    </row>
    <row r="5667" spans="1:47" x14ac:dyDescent="0.25">
      <c r="A5667" t="str">
        <f t="shared" si="88"/>
        <v>Innsbruck-LandPensionisteneinkommenLohnsteuer 1000 EUR</v>
      </c>
      <c r="B5667">
        <v>5666</v>
      </c>
      <c r="C5667">
        <v>703</v>
      </c>
      <c r="D5667" t="s">
        <v>259</v>
      </c>
      <c r="E5667" t="s">
        <v>44</v>
      </c>
      <c r="F5667" t="s">
        <v>57</v>
      </c>
      <c r="G5667">
        <v>68209.484490000003</v>
      </c>
      <c r="H5667">
        <v>65822.212320000006</v>
      </c>
      <c r="I5667">
        <v>71530.584000000003</v>
      </c>
      <c r="J5667">
        <v>77126.535250000001</v>
      </c>
      <c r="K5667">
        <v>84566.361900000004</v>
      </c>
      <c r="L5667">
        <v>82264.430389999994</v>
      </c>
      <c r="M5667">
        <v>89329.242750000005</v>
      </c>
      <c r="N5667">
        <v>96143.525659999999</v>
      </c>
      <c r="O5667">
        <v>105191.65227999999</v>
      </c>
      <c r="P5667">
        <v>112604.61855</v>
      </c>
      <c r="Q5667">
        <v>121616.65248</v>
      </c>
      <c r="R5667">
        <v>128867.04906</v>
      </c>
      <c r="S5667">
        <v>111187.15278999999</v>
      </c>
      <c r="T5667">
        <v>116217.3667</v>
      </c>
      <c r="U5667">
        <v>124755.31943</v>
      </c>
      <c r="V5667">
        <v>133883.08682</v>
      </c>
      <c r="W5667">
        <v>134917.84794000001</v>
      </c>
      <c r="X5667">
        <v>145353.11769000001</v>
      </c>
      <c r="Y5667">
        <v>151221.68721</v>
      </c>
    </row>
    <row r="5668" spans="1:47" x14ac:dyDescent="0.25">
      <c r="A5668" t="str">
        <f t="shared" si="88"/>
        <v>Innsbruck-LandPensionisteneinkommenLohnsteuer Fälle</v>
      </c>
      <c r="B5668">
        <v>5667</v>
      </c>
      <c r="C5668">
        <v>703</v>
      </c>
      <c r="D5668" t="s">
        <v>259</v>
      </c>
      <c r="E5668" t="s">
        <v>44</v>
      </c>
      <c r="F5668" t="s">
        <v>58</v>
      </c>
      <c r="G5668">
        <v>17309</v>
      </c>
      <c r="H5668">
        <v>16796</v>
      </c>
      <c r="I5668">
        <v>17655</v>
      </c>
      <c r="J5668">
        <v>19263</v>
      </c>
      <c r="K5668">
        <v>19938</v>
      </c>
      <c r="L5668">
        <v>19642</v>
      </c>
      <c r="M5668">
        <v>20461</v>
      </c>
      <c r="N5668">
        <v>21350</v>
      </c>
      <c r="O5668">
        <v>22369</v>
      </c>
      <c r="P5668">
        <v>23246</v>
      </c>
      <c r="Q5668">
        <v>24224</v>
      </c>
      <c r="R5668">
        <v>24651</v>
      </c>
      <c r="S5668">
        <v>25165</v>
      </c>
      <c r="T5668">
        <v>25623</v>
      </c>
      <c r="U5668">
        <v>26539</v>
      </c>
      <c r="V5668">
        <v>27850</v>
      </c>
      <c r="W5668">
        <v>29682</v>
      </c>
      <c r="X5668">
        <v>30989</v>
      </c>
      <c r="Y5668">
        <v>32406</v>
      </c>
    </row>
    <row r="5669" spans="1:47" x14ac:dyDescent="0.25">
      <c r="A5669" t="str">
        <f t="shared" si="88"/>
        <v>Innsbruck-LandPensionisteneinkommenNetto_Schnitt</v>
      </c>
      <c r="B5669">
        <v>5668</v>
      </c>
      <c r="C5669">
        <v>703</v>
      </c>
      <c r="D5669" t="s">
        <v>259</v>
      </c>
      <c r="E5669" t="s">
        <v>44</v>
      </c>
      <c r="F5669" t="s">
        <v>59</v>
      </c>
      <c r="G5669">
        <v>14560.187774676901</v>
      </c>
      <c r="H5669">
        <v>14935.512768995601</v>
      </c>
      <c r="I5669">
        <v>15297.0974809697</v>
      </c>
      <c r="J5669">
        <v>15613.610073501801</v>
      </c>
      <c r="K5669">
        <v>16073.475280585701</v>
      </c>
      <c r="L5669">
        <v>16853.2061068086</v>
      </c>
      <c r="M5669">
        <v>17194.785319520899</v>
      </c>
      <c r="N5669">
        <v>17394.350937757699</v>
      </c>
      <c r="O5669">
        <v>17290.4221959979</v>
      </c>
      <c r="P5669">
        <v>17653.565925272102</v>
      </c>
      <c r="Q5669">
        <v>18076.366507360599</v>
      </c>
      <c r="R5669">
        <v>18423.9269599689</v>
      </c>
      <c r="S5669">
        <v>19292.785388359502</v>
      </c>
      <c r="T5669">
        <v>19509.666104213298</v>
      </c>
      <c r="U5669">
        <v>19941.665348895502</v>
      </c>
      <c r="V5669">
        <v>20413.548811963901</v>
      </c>
      <c r="W5669">
        <v>21753.978747693</v>
      </c>
      <c r="X5669">
        <v>22298.081388996001</v>
      </c>
      <c r="Y5669">
        <v>23113.907469131402</v>
      </c>
    </row>
    <row r="5670" spans="1:47" x14ac:dyDescent="0.25">
      <c r="A5670" t="str">
        <f t="shared" si="88"/>
        <v>Innsbruck-LandPensionisteneinkommenNettobezüge 1000 EUR</v>
      </c>
      <c r="B5670">
        <v>5669</v>
      </c>
      <c r="C5670">
        <v>703</v>
      </c>
      <c r="D5670" t="s">
        <v>259</v>
      </c>
      <c r="E5670" t="s">
        <v>44</v>
      </c>
      <c r="F5670" t="s">
        <v>60</v>
      </c>
      <c r="G5670">
        <v>438247.09182999999</v>
      </c>
      <c r="H5670">
        <v>459177.40457000001</v>
      </c>
      <c r="I5670">
        <v>478279.04983999999</v>
      </c>
      <c r="J5670">
        <v>499198.34126999998</v>
      </c>
      <c r="K5670">
        <v>524734.67400999996</v>
      </c>
      <c r="L5670">
        <v>563621.77182999998</v>
      </c>
      <c r="M5670">
        <v>590073.44781000004</v>
      </c>
      <c r="N5670">
        <v>611741.92813000001</v>
      </c>
      <c r="O5670">
        <v>640281.62433999998</v>
      </c>
      <c r="P5670">
        <v>669970.48043</v>
      </c>
      <c r="Q5670">
        <v>697458.52532000002</v>
      </c>
      <c r="R5670">
        <v>711071.46102000005</v>
      </c>
      <c r="S5670">
        <v>749138.85663000005</v>
      </c>
      <c r="T5670">
        <v>766807.91656000004</v>
      </c>
      <c r="U5670">
        <v>796190.93071999995</v>
      </c>
      <c r="V5670">
        <v>830606.88760999998</v>
      </c>
      <c r="W5670">
        <v>884016.43437000003</v>
      </c>
      <c r="X5670">
        <v>925637.95461999997</v>
      </c>
      <c r="Y5670">
        <v>982780.23167999997</v>
      </c>
    </row>
    <row r="5671" spans="1:47" x14ac:dyDescent="0.25">
      <c r="A5671" t="str">
        <f t="shared" si="88"/>
        <v>Innsbruck-LandPensionisteneinkommenSV-Beiträge 1000 EUR</v>
      </c>
      <c r="B5671">
        <v>5670</v>
      </c>
      <c r="C5671">
        <v>703</v>
      </c>
      <c r="D5671" t="s">
        <v>259</v>
      </c>
      <c r="E5671" t="s">
        <v>44</v>
      </c>
      <c r="F5671" t="s">
        <v>61</v>
      </c>
      <c r="G5671">
        <v>26658.28757</v>
      </c>
      <c r="H5671">
        <v>30235.276290000002</v>
      </c>
      <c r="I5671">
        <v>31773.977190000001</v>
      </c>
      <c r="J5671">
        <v>33126.374389999997</v>
      </c>
      <c r="K5671">
        <v>35431.874559999997</v>
      </c>
      <c r="L5671">
        <v>37759.118990000003</v>
      </c>
      <c r="M5671">
        <v>39646.114399999999</v>
      </c>
      <c r="N5671">
        <v>41297.856549999997</v>
      </c>
      <c r="O5671">
        <v>43395.805690000001</v>
      </c>
      <c r="P5671">
        <v>45446.84734</v>
      </c>
      <c r="Q5671">
        <v>47249.904040000001</v>
      </c>
      <c r="R5671">
        <v>48438.754330000003</v>
      </c>
      <c r="S5671">
        <v>49675.74121</v>
      </c>
      <c r="T5671">
        <v>50713.750800000002</v>
      </c>
      <c r="U5671">
        <v>52550.945749999999</v>
      </c>
      <c r="V5671">
        <v>54866.53256</v>
      </c>
      <c r="W5671">
        <v>57591.494630000001</v>
      </c>
      <c r="X5671">
        <v>60220.115519999999</v>
      </c>
      <c r="Y5671">
        <v>63291.770649999999</v>
      </c>
    </row>
    <row r="5672" spans="1:47" x14ac:dyDescent="0.25">
      <c r="A5672" t="str">
        <f t="shared" si="88"/>
        <v>Innsbruck-LandPensionisteneinkommenSV-Beiträge Fälle</v>
      </c>
      <c r="B5672">
        <v>5671</v>
      </c>
      <c r="C5672">
        <v>703</v>
      </c>
      <c r="D5672" t="s">
        <v>259</v>
      </c>
      <c r="E5672" t="s">
        <v>44</v>
      </c>
      <c r="F5672" t="s">
        <v>62</v>
      </c>
      <c r="G5672">
        <v>29132</v>
      </c>
      <c r="H5672">
        <v>29756</v>
      </c>
      <c r="I5672">
        <v>30283</v>
      </c>
      <c r="J5672">
        <v>31004</v>
      </c>
      <c r="K5672">
        <v>31692</v>
      </c>
      <c r="L5672">
        <v>32507</v>
      </c>
      <c r="M5672">
        <v>33314</v>
      </c>
      <c r="N5672">
        <v>34151</v>
      </c>
      <c r="O5672">
        <v>34841</v>
      </c>
      <c r="P5672">
        <v>35598</v>
      </c>
      <c r="Q5672">
        <v>36215</v>
      </c>
      <c r="R5672">
        <v>36205</v>
      </c>
      <c r="S5672">
        <v>36473</v>
      </c>
      <c r="T5672">
        <v>36899</v>
      </c>
      <c r="U5672">
        <v>37520</v>
      </c>
      <c r="V5672">
        <v>38273</v>
      </c>
      <c r="W5672">
        <v>39042</v>
      </c>
      <c r="X5672">
        <v>39920</v>
      </c>
      <c r="Y5672">
        <v>40955</v>
      </c>
    </row>
    <row r="5673" spans="1:47" x14ac:dyDescent="0.25">
      <c r="A5673" t="str">
        <f t="shared" si="88"/>
        <v>Innsbruck-LandUnselbstständig BeschäftigteFrauen</v>
      </c>
      <c r="B5673">
        <v>5672</v>
      </c>
      <c r="C5673">
        <v>703</v>
      </c>
      <c r="D5673" t="s">
        <v>259</v>
      </c>
      <c r="E5673" t="s">
        <v>38</v>
      </c>
      <c r="F5673" t="s">
        <v>47</v>
      </c>
      <c r="G5673">
        <v>18463</v>
      </c>
      <c r="H5673">
        <v>19201</v>
      </c>
      <c r="I5673">
        <v>19172</v>
      </c>
      <c r="J5673">
        <v>19691</v>
      </c>
      <c r="K5673">
        <v>19520</v>
      </c>
      <c r="L5673">
        <v>20539</v>
      </c>
      <c r="M5673">
        <v>20105</v>
      </c>
      <c r="N5673">
        <v>20894</v>
      </c>
      <c r="O5673">
        <v>33337</v>
      </c>
      <c r="P5673">
        <v>34243</v>
      </c>
      <c r="Q5673">
        <v>34163</v>
      </c>
      <c r="R5673">
        <v>34453</v>
      </c>
      <c r="S5673">
        <v>34171</v>
      </c>
      <c r="T5673">
        <v>34778</v>
      </c>
      <c r="U5673">
        <v>35078</v>
      </c>
      <c r="V5673">
        <v>35636</v>
      </c>
      <c r="W5673">
        <v>35554</v>
      </c>
      <c r="X5673">
        <v>36177</v>
      </c>
      <c r="Y5673">
        <v>35703</v>
      </c>
      <c r="Z5673">
        <v>36219</v>
      </c>
      <c r="AA5673">
        <v>36369</v>
      </c>
      <c r="AB5673">
        <v>36707</v>
      </c>
      <c r="AC5673">
        <v>36706</v>
      </c>
      <c r="AD5673">
        <v>37271</v>
      </c>
      <c r="AE5673">
        <v>37235</v>
      </c>
      <c r="AF5673">
        <v>37671</v>
      </c>
      <c r="AG5673">
        <v>38007</v>
      </c>
      <c r="AH5673">
        <v>38578</v>
      </c>
      <c r="AI5673">
        <v>38852</v>
      </c>
      <c r="AJ5673">
        <v>39457</v>
      </c>
      <c r="AK5673">
        <v>39523</v>
      </c>
      <c r="AL5673">
        <v>39969</v>
      </c>
      <c r="AM5673">
        <v>39790</v>
      </c>
      <c r="AN5673">
        <v>39054</v>
      </c>
      <c r="AO5673">
        <v>37813</v>
      </c>
      <c r="AP5673">
        <v>39716</v>
      </c>
      <c r="AQ5673">
        <v>39709</v>
      </c>
      <c r="AR5673">
        <v>40440</v>
      </c>
      <c r="AS5673">
        <v>40337</v>
      </c>
      <c r="AT5673">
        <v>41018</v>
      </c>
      <c r="AU5673">
        <v>40988</v>
      </c>
    </row>
    <row r="5674" spans="1:47" x14ac:dyDescent="0.25">
      <c r="A5674" t="str">
        <f t="shared" si="88"/>
        <v>Innsbruck-LandUnselbstständig BeschäftigteInsgesamt</v>
      </c>
      <c r="B5674">
        <v>5673</v>
      </c>
      <c r="C5674">
        <v>703</v>
      </c>
      <c r="D5674" t="s">
        <v>259</v>
      </c>
      <c r="E5674" t="s">
        <v>38</v>
      </c>
      <c r="F5674" t="s">
        <v>48</v>
      </c>
      <c r="G5674">
        <v>40473</v>
      </c>
      <c r="H5674">
        <v>43495</v>
      </c>
      <c r="I5674">
        <v>41931</v>
      </c>
      <c r="J5674">
        <v>44900</v>
      </c>
      <c r="K5674">
        <v>42720</v>
      </c>
      <c r="L5674">
        <v>46710</v>
      </c>
      <c r="M5674">
        <v>44266</v>
      </c>
      <c r="N5674">
        <v>47560</v>
      </c>
      <c r="O5674">
        <v>70487</v>
      </c>
      <c r="P5674">
        <v>73055</v>
      </c>
      <c r="Q5674">
        <v>71268</v>
      </c>
      <c r="R5674">
        <v>72608</v>
      </c>
      <c r="S5674">
        <v>70816</v>
      </c>
      <c r="T5674">
        <v>73139</v>
      </c>
      <c r="U5674">
        <v>72431</v>
      </c>
      <c r="V5674">
        <v>74736</v>
      </c>
      <c r="W5674">
        <v>73415</v>
      </c>
      <c r="X5674">
        <v>75930</v>
      </c>
      <c r="Y5674">
        <v>73573</v>
      </c>
      <c r="Z5674">
        <v>76076</v>
      </c>
      <c r="AA5674">
        <v>74562</v>
      </c>
      <c r="AB5674">
        <v>77073</v>
      </c>
      <c r="AC5674">
        <v>75352</v>
      </c>
      <c r="AD5674">
        <v>78106</v>
      </c>
      <c r="AE5674">
        <v>76625</v>
      </c>
      <c r="AF5674">
        <v>79178</v>
      </c>
      <c r="AG5674">
        <v>78102</v>
      </c>
      <c r="AH5674">
        <v>80904</v>
      </c>
      <c r="AI5674">
        <v>79842</v>
      </c>
      <c r="AJ5674">
        <v>82598</v>
      </c>
      <c r="AK5674">
        <v>80960</v>
      </c>
      <c r="AL5674">
        <v>83662</v>
      </c>
      <c r="AM5674">
        <v>81809</v>
      </c>
      <c r="AN5674">
        <v>81923</v>
      </c>
      <c r="AO5674">
        <v>78023</v>
      </c>
      <c r="AP5674">
        <v>83246</v>
      </c>
      <c r="AQ5674">
        <v>81711</v>
      </c>
      <c r="AR5674">
        <v>84244</v>
      </c>
      <c r="AS5674">
        <v>82879</v>
      </c>
      <c r="AT5674">
        <v>85222</v>
      </c>
      <c r="AU5674">
        <v>83576</v>
      </c>
    </row>
    <row r="5675" spans="1:47" x14ac:dyDescent="0.25">
      <c r="A5675" t="str">
        <f t="shared" si="88"/>
        <v>Innsbruck-LandUnselbstständig BeschäftigteMänner</v>
      </c>
      <c r="B5675">
        <v>5674</v>
      </c>
      <c r="C5675">
        <v>703</v>
      </c>
      <c r="D5675" t="s">
        <v>259</v>
      </c>
      <c r="E5675" t="s">
        <v>38</v>
      </c>
      <c r="F5675" t="s">
        <v>49</v>
      </c>
      <c r="G5675">
        <v>22010</v>
      </c>
      <c r="H5675">
        <v>24294</v>
      </c>
      <c r="I5675">
        <v>22759</v>
      </c>
      <c r="J5675">
        <v>25209</v>
      </c>
      <c r="K5675">
        <v>23200</v>
      </c>
      <c r="L5675">
        <v>26171</v>
      </c>
      <c r="M5675">
        <v>24161</v>
      </c>
      <c r="N5675">
        <v>26666</v>
      </c>
      <c r="O5675">
        <v>37150</v>
      </c>
      <c r="P5675">
        <v>38812</v>
      </c>
      <c r="Q5675">
        <v>37105</v>
      </c>
      <c r="R5675">
        <v>38155</v>
      </c>
      <c r="S5675">
        <v>36645</v>
      </c>
      <c r="T5675">
        <v>38361</v>
      </c>
      <c r="U5675">
        <v>37353</v>
      </c>
      <c r="V5675">
        <v>39100</v>
      </c>
      <c r="W5675">
        <v>37861</v>
      </c>
      <c r="X5675">
        <v>39753</v>
      </c>
      <c r="Y5675">
        <v>37870</v>
      </c>
      <c r="Z5675">
        <v>39857</v>
      </c>
      <c r="AA5675">
        <v>38193</v>
      </c>
      <c r="AB5675">
        <v>40366</v>
      </c>
      <c r="AC5675">
        <v>38646</v>
      </c>
      <c r="AD5675">
        <v>40835</v>
      </c>
      <c r="AE5675">
        <v>39390</v>
      </c>
      <c r="AF5675">
        <v>41507</v>
      </c>
      <c r="AG5675">
        <v>40095</v>
      </c>
      <c r="AH5675">
        <v>42326</v>
      </c>
      <c r="AI5675">
        <v>40990</v>
      </c>
      <c r="AJ5675">
        <v>43141</v>
      </c>
      <c r="AK5675">
        <v>41437</v>
      </c>
      <c r="AL5675">
        <v>43693</v>
      </c>
      <c r="AM5675">
        <v>42019</v>
      </c>
      <c r="AN5675">
        <v>42869</v>
      </c>
      <c r="AO5675">
        <v>40210</v>
      </c>
      <c r="AP5675">
        <v>43530</v>
      </c>
      <c r="AQ5675">
        <v>42002</v>
      </c>
      <c r="AR5675">
        <v>43804</v>
      </c>
      <c r="AS5675">
        <v>42542</v>
      </c>
      <c r="AT5675">
        <v>44204</v>
      </c>
      <c r="AU5675">
        <v>42588</v>
      </c>
    </row>
    <row r="5676" spans="1:47" x14ac:dyDescent="0.25">
      <c r="A5676" t="str">
        <f t="shared" si="88"/>
        <v>Innsbruck-LandUnselbstständig Beschäftigte GW mgfInsgesamt</v>
      </c>
      <c r="B5676">
        <v>5675</v>
      </c>
      <c r="C5676">
        <v>703</v>
      </c>
      <c r="D5676" t="s">
        <v>259</v>
      </c>
      <c r="E5676" t="s">
        <v>450</v>
      </c>
      <c r="F5676" t="s">
        <v>48</v>
      </c>
      <c r="G5676">
        <v>47163.935312567897</v>
      </c>
      <c r="H5676">
        <v>45009.885021864</v>
      </c>
      <c r="I5676">
        <v>47871.402145218999</v>
      </c>
      <c r="J5676">
        <v>46283.9411508349</v>
      </c>
      <c r="K5676">
        <v>49188.777170143003</v>
      </c>
      <c r="L5676">
        <v>47219.486514014003</v>
      </c>
      <c r="M5676">
        <v>47455.090552107002</v>
      </c>
      <c r="N5676">
        <v>41998.082815749003</v>
      </c>
      <c r="O5676">
        <v>46922.158818575997</v>
      </c>
      <c r="P5676">
        <v>46327.276314670002</v>
      </c>
      <c r="Q5676">
        <v>49357.532336762</v>
      </c>
      <c r="R5676">
        <v>47939.487911461998</v>
      </c>
      <c r="S5676">
        <v>50911.716261551999</v>
      </c>
      <c r="T5676">
        <v>49077.208805674003</v>
      </c>
    </row>
    <row r="5677" spans="1:47" x14ac:dyDescent="0.25">
      <c r="A5677" t="str">
        <f t="shared" si="88"/>
        <v>Innsbruck-LandUnselbstständig Beschäftigte GW ogfInsgesamt</v>
      </c>
      <c r="B5677">
        <v>5676</v>
      </c>
      <c r="C5677">
        <v>703</v>
      </c>
      <c r="D5677" t="s">
        <v>259</v>
      </c>
      <c r="E5677" t="s">
        <v>449</v>
      </c>
      <c r="F5677" t="s">
        <v>48</v>
      </c>
      <c r="G5677">
        <v>43415.884326858999</v>
      </c>
      <c r="H5677">
        <v>41259.466922145999</v>
      </c>
      <c r="I5677">
        <v>44066.349189663997</v>
      </c>
      <c r="J5677">
        <v>42452.626765893998</v>
      </c>
      <c r="K5677">
        <v>45393.287309031002</v>
      </c>
      <c r="L5677">
        <v>43397.106829404001</v>
      </c>
      <c r="M5677">
        <v>43857.587656680997</v>
      </c>
      <c r="N5677">
        <v>38797.369606815002</v>
      </c>
      <c r="O5677">
        <v>43334.558064673998</v>
      </c>
      <c r="P5677">
        <v>42695.587774608</v>
      </c>
      <c r="Q5677">
        <v>45545.072175251997</v>
      </c>
      <c r="R5677">
        <v>43748.193324537999</v>
      </c>
      <c r="S5677">
        <v>46976.006993076</v>
      </c>
      <c r="T5677">
        <v>44785.337699613003</v>
      </c>
    </row>
    <row r="5678" spans="1:47" x14ac:dyDescent="0.25">
      <c r="A5678" t="str">
        <f t="shared" si="88"/>
        <v>Innsbruck-LandUnternehmenInsgesamt</v>
      </c>
      <c r="B5678">
        <v>5677</v>
      </c>
      <c r="C5678">
        <v>703</v>
      </c>
      <c r="D5678" t="s">
        <v>259</v>
      </c>
      <c r="E5678" t="s">
        <v>475</v>
      </c>
      <c r="F5678" t="s">
        <v>48</v>
      </c>
      <c r="G5678">
        <v>12760</v>
      </c>
      <c r="H5678">
        <v>12891</v>
      </c>
      <c r="I5678">
        <v>13254</v>
      </c>
    </row>
    <row r="5679" spans="1:47" x14ac:dyDescent="0.25">
      <c r="A5679" t="str">
        <f t="shared" si="88"/>
        <v>Innsbruck-LandWohnbevölkerungInsgesamt</v>
      </c>
      <c r="B5679">
        <v>5678</v>
      </c>
      <c r="C5679">
        <v>703</v>
      </c>
      <c r="D5679" t="s">
        <v>259</v>
      </c>
      <c r="E5679" t="s">
        <v>42</v>
      </c>
      <c r="F5679" t="s">
        <v>48</v>
      </c>
      <c r="G5679">
        <v>155474</v>
      </c>
      <c r="H5679">
        <v>156471</v>
      </c>
      <c r="I5679">
        <v>157806</v>
      </c>
      <c r="J5679">
        <v>159481</v>
      </c>
      <c r="K5679">
        <v>160961</v>
      </c>
      <c r="L5679">
        <v>162133</v>
      </c>
      <c r="M5679">
        <v>162860</v>
      </c>
      <c r="N5679">
        <v>163772</v>
      </c>
      <c r="O5679">
        <v>164656</v>
      </c>
      <c r="P5679">
        <v>165619</v>
      </c>
      <c r="Q5679">
        <v>167031</v>
      </c>
      <c r="R5679">
        <v>167954</v>
      </c>
      <c r="S5679">
        <v>169680</v>
      </c>
      <c r="T5679">
        <v>172041</v>
      </c>
      <c r="U5679">
        <v>174217</v>
      </c>
      <c r="V5679">
        <v>176054</v>
      </c>
      <c r="W5679">
        <v>177804</v>
      </c>
      <c r="X5679">
        <v>179318</v>
      </c>
      <c r="Y5679">
        <v>180453</v>
      </c>
      <c r="Z5679">
        <v>181698</v>
      </c>
      <c r="AA5679">
        <v>182918</v>
      </c>
      <c r="AB5679">
        <v>184741</v>
      </c>
    </row>
    <row r="5680" spans="1:47" x14ac:dyDescent="0.25">
      <c r="A5680" t="str">
        <f t="shared" si="88"/>
        <v>KitzbühelArbeitnehmereinkommenBrutto_Schnitt</v>
      </c>
      <c r="B5680">
        <v>5679</v>
      </c>
      <c r="C5680">
        <v>704</v>
      </c>
      <c r="D5680" t="s">
        <v>260</v>
      </c>
      <c r="E5680" t="s">
        <v>43</v>
      </c>
      <c r="F5680" t="s">
        <v>54</v>
      </c>
      <c r="G5680">
        <v>19642.838722914901</v>
      </c>
      <c r="H5680">
        <v>20099.009097384602</v>
      </c>
      <c r="I5680">
        <v>20633.244997227001</v>
      </c>
      <c r="J5680">
        <v>21346.935028080301</v>
      </c>
      <c r="K5680">
        <v>22034.3185519162</v>
      </c>
      <c r="L5680">
        <v>22242.4101124306</v>
      </c>
      <c r="M5680">
        <v>22904.714236710101</v>
      </c>
      <c r="N5680">
        <v>22992.125309553499</v>
      </c>
      <c r="O5680">
        <v>23668.918525131699</v>
      </c>
      <c r="P5680">
        <v>24014.060301024801</v>
      </c>
      <c r="Q5680">
        <v>24961.1416940694</v>
      </c>
      <c r="R5680">
        <v>25555.880764114601</v>
      </c>
      <c r="S5680">
        <v>26206.367846412199</v>
      </c>
      <c r="T5680">
        <v>26764.757751700599</v>
      </c>
      <c r="U5680">
        <v>27456.107703203601</v>
      </c>
      <c r="V5680">
        <v>28713.5985876755</v>
      </c>
      <c r="W5680">
        <v>29308.914913136399</v>
      </c>
      <c r="X5680">
        <v>30700.667299788001</v>
      </c>
      <c r="Y5680">
        <v>32218.291624343401</v>
      </c>
    </row>
    <row r="5681" spans="1:47" x14ac:dyDescent="0.25">
      <c r="A5681" t="str">
        <f t="shared" si="88"/>
        <v>KitzbühelArbeitnehmereinkommenBruttobezüge 1000 EUR</v>
      </c>
      <c r="B5681">
        <v>5680</v>
      </c>
      <c r="C5681">
        <v>704</v>
      </c>
      <c r="D5681" t="s">
        <v>260</v>
      </c>
      <c r="E5681" t="s">
        <v>43</v>
      </c>
      <c r="F5681" t="s">
        <v>55</v>
      </c>
      <c r="G5681">
        <v>546640.55882000003</v>
      </c>
      <c r="H5681">
        <v>567153.83871000004</v>
      </c>
      <c r="I5681">
        <v>595269.11817000003</v>
      </c>
      <c r="J5681">
        <v>623373.19669000001</v>
      </c>
      <c r="K5681">
        <v>656578.62421000004</v>
      </c>
      <c r="L5681">
        <v>668673.57521000004</v>
      </c>
      <c r="M5681">
        <v>698433.45122000005</v>
      </c>
      <c r="N5681">
        <v>719354.62456000003</v>
      </c>
      <c r="O5681">
        <v>759559.26439000003</v>
      </c>
      <c r="P5681">
        <v>787373.00915000006</v>
      </c>
      <c r="Q5681">
        <v>815255.84886999999</v>
      </c>
      <c r="R5681">
        <v>849170.80602999998</v>
      </c>
      <c r="S5681">
        <v>873956.16131</v>
      </c>
      <c r="T5681">
        <v>908904.40848999994</v>
      </c>
      <c r="U5681">
        <v>955609.82860999997</v>
      </c>
      <c r="V5681">
        <v>989700.31611999997</v>
      </c>
      <c r="W5681">
        <v>973436.99101</v>
      </c>
      <c r="X5681">
        <v>999398.82261000003</v>
      </c>
      <c r="Y5681">
        <v>1110145.6745</v>
      </c>
    </row>
    <row r="5682" spans="1:47" x14ac:dyDescent="0.25">
      <c r="A5682" t="str">
        <f t="shared" si="88"/>
        <v>KitzbühelArbeitnehmereinkommenBruttobezüge Fälle</v>
      </c>
      <c r="B5682">
        <v>5681</v>
      </c>
      <c r="C5682">
        <v>704</v>
      </c>
      <c r="D5682" t="s">
        <v>260</v>
      </c>
      <c r="E5682" t="s">
        <v>43</v>
      </c>
      <c r="F5682" t="s">
        <v>56</v>
      </c>
      <c r="G5682">
        <v>27829</v>
      </c>
      <c r="H5682">
        <v>28218</v>
      </c>
      <c r="I5682">
        <v>28850</v>
      </c>
      <c r="J5682">
        <v>29202</v>
      </c>
      <c r="K5682">
        <v>29798</v>
      </c>
      <c r="L5682">
        <v>30063</v>
      </c>
      <c r="M5682">
        <v>30493</v>
      </c>
      <c r="N5682">
        <v>31287</v>
      </c>
      <c r="O5682">
        <v>32091</v>
      </c>
      <c r="P5682">
        <v>32788</v>
      </c>
      <c r="Q5682">
        <v>32661</v>
      </c>
      <c r="R5682">
        <v>33228</v>
      </c>
      <c r="S5682">
        <v>33349</v>
      </c>
      <c r="T5682">
        <v>33959</v>
      </c>
      <c r="U5682">
        <v>34805</v>
      </c>
      <c r="V5682">
        <v>34468</v>
      </c>
      <c r="W5682">
        <v>33213</v>
      </c>
      <c r="X5682">
        <v>32553</v>
      </c>
      <c r="Y5682">
        <v>34457</v>
      </c>
    </row>
    <row r="5683" spans="1:47" x14ac:dyDescent="0.25">
      <c r="A5683" t="str">
        <f t="shared" si="88"/>
        <v>KitzbühelArbeitnehmereinkommenLohnsteuer 1000 EUR</v>
      </c>
      <c r="B5683">
        <v>5682</v>
      </c>
      <c r="C5683">
        <v>704</v>
      </c>
      <c r="D5683" t="s">
        <v>260</v>
      </c>
      <c r="E5683" t="s">
        <v>43</v>
      </c>
      <c r="F5683" t="s">
        <v>57</v>
      </c>
      <c r="G5683">
        <v>71255.790869999997</v>
      </c>
      <c r="H5683">
        <v>71254.323340000003</v>
      </c>
      <c r="I5683">
        <v>76351.712109999906</v>
      </c>
      <c r="J5683">
        <v>82408.190820000003</v>
      </c>
      <c r="K5683">
        <v>89493.136679999996</v>
      </c>
      <c r="L5683">
        <v>82046.683059999996</v>
      </c>
      <c r="M5683">
        <v>88467.820989999993</v>
      </c>
      <c r="N5683">
        <v>92107.77807</v>
      </c>
      <c r="O5683">
        <v>99684.550499999998</v>
      </c>
      <c r="P5683">
        <v>105909.92359000001</v>
      </c>
      <c r="Q5683">
        <v>113787.93441</v>
      </c>
      <c r="R5683">
        <v>121936.00714</v>
      </c>
      <c r="S5683">
        <v>106175.63529999999</v>
      </c>
      <c r="T5683">
        <v>111535.92121</v>
      </c>
      <c r="U5683">
        <v>120050.58229999999</v>
      </c>
      <c r="V5683">
        <v>125819.61227</v>
      </c>
      <c r="W5683">
        <v>119645.03133</v>
      </c>
      <c r="X5683">
        <v>127522.15338</v>
      </c>
      <c r="Y5683">
        <v>140900.17379999999</v>
      </c>
    </row>
    <row r="5684" spans="1:47" x14ac:dyDescent="0.25">
      <c r="A5684" t="str">
        <f t="shared" si="88"/>
        <v>KitzbühelArbeitnehmereinkommenLohnsteuer Fälle</v>
      </c>
      <c r="B5684">
        <v>5683</v>
      </c>
      <c r="C5684">
        <v>704</v>
      </c>
      <c r="D5684" t="s">
        <v>260</v>
      </c>
      <c r="E5684" t="s">
        <v>43</v>
      </c>
      <c r="F5684" t="s">
        <v>58</v>
      </c>
      <c r="G5684">
        <v>21841</v>
      </c>
      <c r="H5684">
        <v>21659</v>
      </c>
      <c r="I5684">
        <v>22153</v>
      </c>
      <c r="J5684">
        <v>22634</v>
      </c>
      <c r="K5684">
        <v>23553</v>
      </c>
      <c r="L5684">
        <v>23327</v>
      </c>
      <c r="M5684">
        <v>23693</v>
      </c>
      <c r="N5684">
        <v>24544</v>
      </c>
      <c r="O5684">
        <v>25601</v>
      </c>
      <c r="P5684">
        <v>26306</v>
      </c>
      <c r="Q5684">
        <v>26546</v>
      </c>
      <c r="R5684">
        <v>27143</v>
      </c>
      <c r="S5684">
        <v>27261</v>
      </c>
      <c r="T5684">
        <v>28182</v>
      </c>
      <c r="U5684">
        <v>29072</v>
      </c>
      <c r="V5684">
        <v>29429</v>
      </c>
      <c r="W5684">
        <v>28217</v>
      </c>
      <c r="X5684">
        <v>27991</v>
      </c>
      <c r="Y5684">
        <v>29987</v>
      </c>
    </row>
    <row r="5685" spans="1:47" x14ac:dyDescent="0.25">
      <c r="A5685" t="str">
        <f t="shared" si="88"/>
        <v>KitzbühelArbeitnehmereinkommenNetto_Schnitt</v>
      </c>
      <c r="B5685">
        <v>5684</v>
      </c>
      <c r="C5685">
        <v>704</v>
      </c>
      <c r="D5685" t="s">
        <v>260</v>
      </c>
      <c r="E5685" t="s">
        <v>43</v>
      </c>
      <c r="F5685" t="s">
        <v>59</v>
      </c>
      <c r="G5685">
        <v>13885.7769740199</v>
      </c>
      <c r="H5685">
        <v>14295.1268796513</v>
      </c>
      <c r="I5685">
        <v>14620.9906863085</v>
      </c>
      <c r="J5685">
        <v>15062.306491678601</v>
      </c>
      <c r="K5685">
        <v>15492.7470276529</v>
      </c>
      <c r="L5685">
        <v>15985.1687409773</v>
      </c>
      <c r="M5685">
        <v>16379.060329911799</v>
      </c>
      <c r="N5685">
        <v>16390.8228401573</v>
      </c>
      <c r="O5685">
        <v>16795.334671403201</v>
      </c>
      <c r="P5685">
        <v>16939.9570141515</v>
      </c>
      <c r="Q5685">
        <v>17500.845207127801</v>
      </c>
      <c r="R5685">
        <v>17820.685457144598</v>
      </c>
      <c r="S5685">
        <v>18832.362351194901</v>
      </c>
      <c r="T5685">
        <v>19186.896455431499</v>
      </c>
      <c r="U5685">
        <v>19630.862807929901</v>
      </c>
      <c r="V5685">
        <v>20531.766335151398</v>
      </c>
      <c r="W5685">
        <v>21132.428730617499</v>
      </c>
      <c r="X5685">
        <v>21995.893181888001</v>
      </c>
      <c r="Y5685">
        <v>23118.633822155101</v>
      </c>
    </row>
    <row r="5686" spans="1:47" x14ac:dyDescent="0.25">
      <c r="A5686" t="str">
        <f t="shared" si="88"/>
        <v>KitzbühelArbeitnehmereinkommenNettobezüge 1000 EUR</v>
      </c>
      <c r="B5686">
        <v>5685</v>
      </c>
      <c r="C5686">
        <v>704</v>
      </c>
      <c r="D5686" t="s">
        <v>260</v>
      </c>
      <c r="E5686" t="s">
        <v>43</v>
      </c>
      <c r="F5686" t="s">
        <v>60</v>
      </c>
      <c r="G5686">
        <v>386427.28740999999</v>
      </c>
      <c r="H5686">
        <v>403379.89029000001</v>
      </c>
      <c r="I5686">
        <v>421815.58130000002</v>
      </c>
      <c r="J5686">
        <v>439849.47417</v>
      </c>
      <c r="K5686">
        <v>461652.87592999998</v>
      </c>
      <c r="L5686">
        <v>480562.12786000001</v>
      </c>
      <c r="M5686">
        <v>499446.68664000003</v>
      </c>
      <c r="N5686">
        <v>512819.67420000001</v>
      </c>
      <c r="O5686">
        <v>538979.08493999997</v>
      </c>
      <c r="P5686">
        <v>555427.31058000005</v>
      </c>
      <c r="Q5686">
        <v>571595.10531000001</v>
      </c>
      <c r="R5686">
        <v>592145.73637000006</v>
      </c>
      <c r="S5686">
        <v>628040.45204999996</v>
      </c>
      <c r="T5686">
        <v>651567.81672999996</v>
      </c>
      <c r="U5686">
        <v>683252.18003000005</v>
      </c>
      <c r="V5686">
        <v>707688.92203999998</v>
      </c>
      <c r="W5686">
        <v>701871.35543</v>
      </c>
      <c r="X5686">
        <v>716032.31074999995</v>
      </c>
      <c r="Y5686">
        <v>796598.76561</v>
      </c>
    </row>
    <row r="5687" spans="1:47" x14ac:dyDescent="0.25">
      <c r="A5687" t="str">
        <f t="shared" si="88"/>
        <v>KitzbühelArbeitnehmereinkommenSV-Beiträge 1000 EUR</v>
      </c>
      <c r="B5687">
        <v>5686</v>
      </c>
      <c r="C5687">
        <v>704</v>
      </c>
      <c r="D5687" t="s">
        <v>260</v>
      </c>
      <c r="E5687" t="s">
        <v>43</v>
      </c>
      <c r="F5687" t="s">
        <v>61</v>
      </c>
      <c r="G5687">
        <v>88957.480540000004</v>
      </c>
      <c r="H5687">
        <v>92519.625079999998</v>
      </c>
      <c r="I5687">
        <v>97101.824760000003</v>
      </c>
      <c r="J5687">
        <v>101115.53170000001</v>
      </c>
      <c r="K5687">
        <v>105432.6116</v>
      </c>
      <c r="L5687">
        <v>106064.76429000001</v>
      </c>
      <c r="M5687">
        <v>110518.94359</v>
      </c>
      <c r="N5687">
        <v>114427.17229</v>
      </c>
      <c r="O5687">
        <v>120895.62895</v>
      </c>
      <c r="P5687">
        <v>126035.77498</v>
      </c>
      <c r="Q5687">
        <v>129872.80915</v>
      </c>
      <c r="R5687">
        <v>135089.06252000001</v>
      </c>
      <c r="S5687">
        <v>139740.07396000001</v>
      </c>
      <c r="T5687">
        <v>145800.67055000001</v>
      </c>
      <c r="U5687">
        <v>152307.06628</v>
      </c>
      <c r="V5687">
        <v>156191.78180999999</v>
      </c>
      <c r="W5687">
        <v>151920.60425</v>
      </c>
      <c r="X5687">
        <v>155844.35848</v>
      </c>
      <c r="Y5687">
        <v>172646.73509</v>
      </c>
    </row>
    <row r="5688" spans="1:47" x14ac:dyDescent="0.25">
      <c r="A5688" t="str">
        <f t="shared" si="88"/>
        <v>KitzbühelArbeitnehmereinkommenSV-Beiträge Fälle</v>
      </c>
      <c r="B5688">
        <v>5687</v>
      </c>
      <c r="C5688">
        <v>704</v>
      </c>
      <c r="D5688" t="s">
        <v>260</v>
      </c>
      <c r="E5688" t="s">
        <v>43</v>
      </c>
      <c r="F5688" t="s">
        <v>62</v>
      </c>
      <c r="G5688">
        <v>26391</v>
      </c>
      <c r="H5688">
        <v>26830</v>
      </c>
      <c r="I5688">
        <v>27420</v>
      </c>
      <c r="J5688">
        <v>27724</v>
      </c>
      <c r="K5688">
        <v>28258</v>
      </c>
      <c r="L5688">
        <v>28419</v>
      </c>
      <c r="M5688">
        <v>28833</v>
      </c>
      <c r="N5688">
        <v>29599</v>
      </c>
      <c r="O5688">
        <v>30398</v>
      </c>
      <c r="P5688">
        <v>31098</v>
      </c>
      <c r="Q5688">
        <v>31021</v>
      </c>
      <c r="R5688">
        <v>31498</v>
      </c>
      <c r="S5688">
        <v>31686</v>
      </c>
      <c r="T5688">
        <v>32158</v>
      </c>
      <c r="U5688">
        <v>32900</v>
      </c>
      <c r="V5688">
        <v>32554</v>
      </c>
      <c r="W5688">
        <v>31423</v>
      </c>
      <c r="X5688">
        <v>30798</v>
      </c>
      <c r="Y5688">
        <v>32719</v>
      </c>
    </row>
    <row r="5689" spans="1:47" x14ac:dyDescent="0.25">
      <c r="A5689" t="str">
        <f t="shared" si="88"/>
        <v>KitzbühelArbeitsloseFrauen</v>
      </c>
      <c r="B5689">
        <v>5688</v>
      </c>
      <c r="C5689">
        <v>704</v>
      </c>
      <c r="D5689" t="s">
        <v>260</v>
      </c>
      <c r="E5689" t="s">
        <v>36</v>
      </c>
      <c r="F5689" t="s">
        <v>47</v>
      </c>
      <c r="G5689">
        <v>235</v>
      </c>
      <c r="H5689">
        <v>315</v>
      </c>
      <c r="I5689">
        <v>270</v>
      </c>
      <c r="J5689">
        <v>386</v>
      </c>
      <c r="K5689">
        <v>234</v>
      </c>
      <c r="L5689">
        <v>353</v>
      </c>
      <c r="M5689">
        <v>299</v>
      </c>
      <c r="N5689">
        <v>312</v>
      </c>
      <c r="O5689">
        <v>216</v>
      </c>
      <c r="P5689">
        <v>354</v>
      </c>
      <c r="Q5689">
        <v>252</v>
      </c>
      <c r="R5689">
        <v>436</v>
      </c>
      <c r="S5689">
        <v>282</v>
      </c>
      <c r="T5689">
        <v>378</v>
      </c>
      <c r="U5689">
        <v>243</v>
      </c>
      <c r="V5689">
        <v>376</v>
      </c>
      <c r="W5689">
        <v>260</v>
      </c>
      <c r="X5689">
        <v>423</v>
      </c>
      <c r="Y5689">
        <v>278</v>
      </c>
      <c r="Z5689">
        <v>499</v>
      </c>
      <c r="AA5689">
        <v>378</v>
      </c>
      <c r="AB5689">
        <v>519</v>
      </c>
      <c r="AC5689">
        <v>393</v>
      </c>
      <c r="AD5689">
        <v>521</v>
      </c>
      <c r="AE5689">
        <v>411</v>
      </c>
      <c r="AF5689">
        <v>493</v>
      </c>
      <c r="AG5689">
        <v>334</v>
      </c>
      <c r="AH5689">
        <v>396</v>
      </c>
      <c r="AI5689">
        <v>297</v>
      </c>
      <c r="AJ5689">
        <v>342</v>
      </c>
      <c r="AK5689">
        <v>264</v>
      </c>
      <c r="AL5689">
        <v>347</v>
      </c>
      <c r="AM5689">
        <v>277</v>
      </c>
      <c r="AN5689">
        <v>689</v>
      </c>
      <c r="AO5689">
        <v>1860</v>
      </c>
      <c r="AP5689">
        <v>415</v>
      </c>
      <c r="AQ5689">
        <v>259</v>
      </c>
      <c r="AR5689">
        <v>255</v>
      </c>
      <c r="AS5689">
        <v>200</v>
      </c>
      <c r="AT5689">
        <v>274</v>
      </c>
      <c r="AU5689">
        <v>210</v>
      </c>
    </row>
    <row r="5690" spans="1:47" x14ac:dyDescent="0.25">
      <c r="A5690" t="str">
        <f t="shared" si="88"/>
        <v>KitzbühelArbeitsloseInsgesamt</v>
      </c>
      <c r="B5690">
        <v>5689</v>
      </c>
      <c r="C5690">
        <v>704</v>
      </c>
      <c r="D5690" t="s">
        <v>260</v>
      </c>
      <c r="E5690" t="s">
        <v>36</v>
      </c>
      <c r="F5690" t="s">
        <v>48</v>
      </c>
      <c r="G5690">
        <v>1491</v>
      </c>
      <c r="H5690">
        <v>572</v>
      </c>
      <c r="I5690">
        <v>1562</v>
      </c>
      <c r="J5690">
        <v>681</v>
      </c>
      <c r="K5690">
        <v>1502</v>
      </c>
      <c r="L5690">
        <v>589</v>
      </c>
      <c r="M5690">
        <v>1585</v>
      </c>
      <c r="N5690">
        <v>554</v>
      </c>
      <c r="O5690">
        <v>1330</v>
      </c>
      <c r="P5690">
        <v>648</v>
      </c>
      <c r="Q5690">
        <v>1426</v>
      </c>
      <c r="R5690">
        <v>829</v>
      </c>
      <c r="S5690">
        <v>1539</v>
      </c>
      <c r="T5690">
        <v>698</v>
      </c>
      <c r="U5690">
        <v>1422</v>
      </c>
      <c r="V5690">
        <v>706</v>
      </c>
      <c r="W5690">
        <v>1467</v>
      </c>
      <c r="X5690">
        <v>774</v>
      </c>
      <c r="Y5690">
        <v>1471</v>
      </c>
      <c r="Z5690">
        <v>910</v>
      </c>
      <c r="AA5690">
        <v>1676</v>
      </c>
      <c r="AB5690">
        <v>989</v>
      </c>
      <c r="AC5690">
        <v>1734</v>
      </c>
      <c r="AD5690">
        <v>1001</v>
      </c>
      <c r="AE5690">
        <v>1708</v>
      </c>
      <c r="AF5690">
        <v>936</v>
      </c>
      <c r="AG5690">
        <v>1530</v>
      </c>
      <c r="AH5690">
        <v>786</v>
      </c>
      <c r="AI5690">
        <v>1393</v>
      </c>
      <c r="AJ5690">
        <v>630</v>
      </c>
      <c r="AK5690">
        <v>1271</v>
      </c>
      <c r="AL5690">
        <v>638</v>
      </c>
      <c r="AM5690">
        <v>1229</v>
      </c>
      <c r="AN5690">
        <v>1266</v>
      </c>
      <c r="AO5690">
        <v>4215</v>
      </c>
      <c r="AP5690">
        <v>740</v>
      </c>
      <c r="AQ5690">
        <v>1226</v>
      </c>
      <c r="AR5690">
        <v>476</v>
      </c>
      <c r="AS5690">
        <v>1123</v>
      </c>
      <c r="AT5690">
        <v>539</v>
      </c>
      <c r="AU5690">
        <v>1152</v>
      </c>
    </row>
    <row r="5691" spans="1:47" x14ac:dyDescent="0.25">
      <c r="A5691" t="str">
        <f t="shared" si="88"/>
        <v>KitzbühelArbeitsloseMänner</v>
      </c>
      <c r="B5691">
        <v>5690</v>
      </c>
      <c r="C5691">
        <v>704</v>
      </c>
      <c r="D5691" t="s">
        <v>260</v>
      </c>
      <c r="E5691" t="s">
        <v>36</v>
      </c>
      <c r="F5691" t="s">
        <v>49</v>
      </c>
      <c r="G5691">
        <v>1256</v>
      </c>
      <c r="H5691">
        <v>257</v>
      </c>
      <c r="I5691">
        <v>1292</v>
      </c>
      <c r="J5691">
        <v>295</v>
      </c>
      <c r="K5691">
        <v>1268</v>
      </c>
      <c r="L5691">
        <v>236</v>
      </c>
      <c r="M5691">
        <v>1286</v>
      </c>
      <c r="N5691">
        <v>242</v>
      </c>
      <c r="O5691">
        <v>1114</v>
      </c>
      <c r="P5691">
        <v>294</v>
      </c>
      <c r="Q5691">
        <v>1174</v>
      </c>
      <c r="R5691">
        <v>393</v>
      </c>
      <c r="S5691">
        <v>1257</v>
      </c>
      <c r="T5691">
        <v>320</v>
      </c>
      <c r="U5691">
        <v>1179</v>
      </c>
      <c r="V5691">
        <v>330</v>
      </c>
      <c r="W5691">
        <v>1207</v>
      </c>
      <c r="X5691">
        <v>351</v>
      </c>
      <c r="Y5691">
        <v>1193</v>
      </c>
      <c r="Z5691">
        <v>411</v>
      </c>
      <c r="AA5691">
        <v>1298</v>
      </c>
      <c r="AB5691">
        <v>470</v>
      </c>
      <c r="AC5691">
        <v>1341</v>
      </c>
      <c r="AD5691">
        <v>480</v>
      </c>
      <c r="AE5691">
        <v>1297</v>
      </c>
      <c r="AF5691">
        <v>443</v>
      </c>
      <c r="AG5691">
        <v>1196</v>
      </c>
      <c r="AH5691">
        <v>390</v>
      </c>
      <c r="AI5691">
        <v>1096</v>
      </c>
      <c r="AJ5691">
        <v>288</v>
      </c>
      <c r="AK5691">
        <v>1007</v>
      </c>
      <c r="AL5691">
        <v>291</v>
      </c>
      <c r="AM5691">
        <v>952</v>
      </c>
      <c r="AN5691">
        <v>577</v>
      </c>
      <c r="AO5691">
        <v>2355</v>
      </c>
      <c r="AP5691">
        <v>325</v>
      </c>
      <c r="AQ5691">
        <v>967</v>
      </c>
      <c r="AR5691">
        <v>221</v>
      </c>
      <c r="AS5691">
        <v>923</v>
      </c>
      <c r="AT5691">
        <v>265</v>
      </c>
      <c r="AU5691">
        <v>942</v>
      </c>
    </row>
    <row r="5692" spans="1:47" x14ac:dyDescent="0.25">
      <c r="A5692" t="str">
        <f t="shared" si="88"/>
        <v>Kitzbühelarbeitslose AusländerFrauen</v>
      </c>
      <c r="B5692">
        <v>5691</v>
      </c>
      <c r="C5692">
        <v>704</v>
      </c>
      <c r="D5692" t="s">
        <v>260</v>
      </c>
      <c r="E5692" t="s">
        <v>37</v>
      </c>
      <c r="F5692" t="s">
        <v>47</v>
      </c>
      <c r="G5692">
        <v>23</v>
      </c>
      <c r="H5692">
        <v>42</v>
      </c>
      <c r="I5692">
        <v>28</v>
      </c>
      <c r="J5692">
        <v>45</v>
      </c>
      <c r="K5692">
        <v>26</v>
      </c>
      <c r="L5692">
        <v>49</v>
      </c>
      <c r="M5692">
        <v>34</v>
      </c>
      <c r="N5692">
        <v>46</v>
      </c>
      <c r="O5692">
        <v>30</v>
      </c>
      <c r="P5692">
        <v>64</v>
      </c>
      <c r="Q5692">
        <v>29</v>
      </c>
      <c r="R5692">
        <v>74</v>
      </c>
      <c r="S5692">
        <v>53</v>
      </c>
      <c r="T5692">
        <v>69</v>
      </c>
      <c r="U5692">
        <v>32</v>
      </c>
      <c r="V5692">
        <v>69</v>
      </c>
      <c r="W5692">
        <v>45</v>
      </c>
      <c r="X5692">
        <v>79</v>
      </c>
      <c r="Y5692">
        <v>50</v>
      </c>
      <c r="Z5692">
        <v>98</v>
      </c>
      <c r="AA5692">
        <v>70</v>
      </c>
      <c r="AB5692">
        <v>111</v>
      </c>
      <c r="AC5692">
        <v>74</v>
      </c>
      <c r="AD5692">
        <v>120</v>
      </c>
      <c r="AE5692">
        <v>80</v>
      </c>
      <c r="AF5692">
        <v>98</v>
      </c>
      <c r="AG5692">
        <v>66</v>
      </c>
      <c r="AH5692">
        <v>84</v>
      </c>
      <c r="AI5692">
        <v>55</v>
      </c>
      <c r="AJ5692">
        <v>74</v>
      </c>
      <c r="AK5692">
        <v>60</v>
      </c>
      <c r="AL5692">
        <v>86</v>
      </c>
      <c r="AM5692">
        <v>55</v>
      </c>
      <c r="AN5692">
        <v>207</v>
      </c>
      <c r="AO5692">
        <v>800</v>
      </c>
      <c r="AP5692">
        <v>113</v>
      </c>
      <c r="AQ5692">
        <v>65</v>
      </c>
      <c r="AR5692">
        <v>56</v>
      </c>
      <c r="AS5692">
        <v>52</v>
      </c>
      <c r="AT5692">
        <v>83</v>
      </c>
      <c r="AU5692">
        <v>63</v>
      </c>
    </row>
    <row r="5693" spans="1:47" x14ac:dyDescent="0.25">
      <c r="A5693" t="str">
        <f t="shared" si="88"/>
        <v>Kitzbühelarbeitslose AusländerInsgesamt</v>
      </c>
      <c r="B5693">
        <v>5692</v>
      </c>
      <c r="C5693">
        <v>704</v>
      </c>
      <c r="D5693" t="s">
        <v>260</v>
      </c>
      <c r="E5693" t="s">
        <v>37</v>
      </c>
      <c r="F5693" t="s">
        <v>48</v>
      </c>
      <c r="G5693">
        <v>149</v>
      </c>
      <c r="H5693">
        <v>80</v>
      </c>
      <c r="I5693">
        <v>154</v>
      </c>
      <c r="J5693">
        <v>99</v>
      </c>
      <c r="K5693">
        <v>164</v>
      </c>
      <c r="L5693">
        <v>84</v>
      </c>
      <c r="M5693">
        <v>165</v>
      </c>
      <c r="N5693">
        <v>85</v>
      </c>
      <c r="O5693">
        <v>156</v>
      </c>
      <c r="P5693">
        <v>117</v>
      </c>
      <c r="Q5693">
        <v>178</v>
      </c>
      <c r="R5693">
        <v>155</v>
      </c>
      <c r="S5693">
        <v>227</v>
      </c>
      <c r="T5693">
        <v>139</v>
      </c>
      <c r="U5693">
        <v>196</v>
      </c>
      <c r="V5693">
        <v>146</v>
      </c>
      <c r="W5693">
        <v>211</v>
      </c>
      <c r="X5693">
        <v>150</v>
      </c>
      <c r="Y5693">
        <v>225</v>
      </c>
      <c r="Z5693">
        <v>190</v>
      </c>
      <c r="AA5693">
        <v>294</v>
      </c>
      <c r="AB5693">
        <v>235</v>
      </c>
      <c r="AC5693">
        <v>303</v>
      </c>
      <c r="AD5693">
        <v>251</v>
      </c>
      <c r="AE5693">
        <v>307</v>
      </c>
      <c r="AF5693">
        <v>206</v>
      </c>
      <c r="AG5693">
        <v>262</v>
      </c>
      <c r="AH5693">
        <v>180</v>
      </c>
      <c r="AI5693">
        <v>236</v>
      </c>
      <c r="AJ5693">
        <v>148</v>
      </c>
      <c r="AK5693">
        <v>207</v>
      </c>
      <c r="AL5693">
        <v>166</v>
      </c>
      <c r="AM5693">
        <v>207</v>
      </c>
      <c r="AN5693">
        <v>405</v>
      </c>
      <c r="AO5693">
        <v>1638</v>
      </c>
      <c r="AP5693">
        <v>200</v>
      </c>
      <c r="AQ5693">
        <v>258</v>
      </c>
      <c r="AR5693">
        <v>111</v>
      </c>
      <c r="AS5693">
        <v>272</v>
      </c>
      <c r="AT5693">
        <v>172</v>
      </c>
      <c r="AU5693">
        <v>273</v>
      </c>
    </row>
    <row r="5694" spans="1:47" x14ac:dyDescent="0.25">
      <c r="A5694" t="str">
        <f t="shared" si="88"/>
        <v>Kitzbühelarbeitslose AusländerMänner</v>
      </c>
      <c r="B5694">
        <v>5693</v>
      </c>
      <c r="C5694">
        <v>704</v>
      </c>
      <c r="D5694" t="s">
        <v>260</v>
      </c>
      <c r="E5694" t="s">
        <v>37</v>
      </c>
      <c r="F5694" t="s">
        <v>49</v>
      </c>
      <c r="G5694">
        <v>126</v>
      </c>
      <c r="H5694">
        <v>38</v>
      </c>
      <c r="I5694">
        <v>126</v>
      </c>
      <c r="J5694">
        <v>54</v>
      </c>
      <c r="K5694">
        <v>138</v>
      </c>
      <c r="L5694">
        <v>35</v>
      </c>
      <c r="M5694">
        <v>131</v>
      </c>
      <c r="N5694">
        <v>39</v>
      </c>
      <c r="O5694">
        <v>126</v>
      </c>
      <c r="P5694">
        <v>53</v>
      </c>
      <c r="Q5694">
        <v>149</v>
      </c>
      <c r="R5694">
        <v>81</v>
      </c>
      <c r="S5694">
        <v>174</v>
      </c>
      <c r="T5694">
        <v>70</v>
      </c>
      <c r="U5694">
        <v>164</v>
      </c>
      <c r="V5694">
        <v>77</v>
      </c>
      <c r="W5694">
        <v>166</v>
      </c>
      <c r="X5694">
        <v>71</v>
      </c>
      <c r="Y5694">
        <v>175</v>
      </c>
      <c r="Z5694">
        <v>92</v>
      </c>
      <c r="AA5694">
        <v>224</v>
      </c>
      <c r="AB5694">
        <v>124</v>
      </c>
      <c r="AC5694">
        <v>229</v>
      </c>
      <c r="AD5694">
        <v>131</v>
      </c>
      <c r="AE5694">
        <v>227</v>
      </c>
      <c r="AF5694">
        <v>108</v>
      </c>
      <c r="AG5694">
        <v>196</v>
      </c>
      <c r="AH5694">
        <v>96</v>
      </c>
      <c r="AI5694">
        <v>181</v>
      </c>
      <c r="AJ5694">
        <v>74</v>
      </c>
      <c r="AK5694">
        <v>147</v>
      </c>
      <c r="AL5694">
        <v>80</v>
      </c>
      <c r="AM5694">
        <v>152</v>
      </c>
      <c r="AN5694">
        <v>198</v>
      </c>
      <c r="AO5694">
        <v>838</v>
      </c>
      <c r="AP5694">
        <v>87</v>
      </c>
      <c r="AQ5694">
        <v>193</v>
      </c>
      <c r="AR5694">
        <v>55</v>
      </c>
      <c r="AS5694">
        <v>220</v>
      </c>
      <c r="AT5694">
        <v>89</v>
      </c>
      <c r="AU5694">
        <v>210</v>
      </c>
    </row>
    <row r="5695" spans="1:47" x14ac:dyDescent="0.25">
      <c r="A5695" t="str">
        <f t="shared" si="88"/>
        <v>KitzbühelArbeitsstättenInsgesamt</v>
      </c>
      <c r="B5695">
        <v>5694</v>
      </c>
      <c r="C5695">
        <v>704</v>
      </c>
      <c r="D5695" t="s">
        <v>260</v>
      </c>
      <c r="E5695" t="s">
        <v>476</v>
      </c>
      <c r="F5695" t="s">
        <v>48</v>
      </c>
      <c r="G5695">
        <v>7694</v>
      </c>
      <c r="H5695">
        <v>7771</v>
      </c>
      <c r="I5695">
        <v>7957</v>
      </c>
    </row>
    <row r="5696" spans="1:47" x14ac:dyDescent="0.25">
      <c r="A5696" t="str">
        <f t="shared" si="88"/>
        <v>KitzbühelBeschäftigte in den ArbeitsstättenInsgesamt</v>
      </c>
      <c r="B5696">
        <v>5695</v>
      </c>
      <c r="C5696">
        <v>704</v>
      </c>
      <c r="D5696" t="s">
        <v>260</v>
      </c>
      <c r="E5696" t="s">
        <v>477</v>
      </c>
      <c r="F5696" t="s">
        <v>48</v>
      </c>
      <c r="G5696">
        <v>33211</v>
      </c>
      <c r="H5696">
        <v>31397</v>
      </c>
      <c r="I5696">
        <v>32895</v>
      </c>
    </row>
    <row r="5697" spans="1:44" x14ac:dyDescent="0.25">
      <c r="A5697" t="str">
        <f t="shared" si="88"/>
        <v>KitzbühelGesamteinkommenBruttobezüge Gesamt</v>
      </c>
      <c r="B5697">
        <v>5696</v>
      </c>
      <c r="C5697">
        <v>704</v>
      </c>
      <c r="D5697" t="s">
        <v>260</v>
      </c>
      <c r="E5697" t="s">
        <v>45</v>
      </c>
      <c r="F5697" t="s">
        <v>63</v>
      </c>
      <c r="G5697">
        <v>718661.56727</v>
      </c>
      <c r="H5697">
        <v>745568.39017000003</v>
      </c>
      <c r="I5697">
        <v>780785.25673999998</v>
      </c>
      <c r="J5697">
        <v>817716.26650000003</v>
      </c>
      <c r="K5697">
        <v>863091.27575999999</v>
      </c>
      <c r="L5697">
        <v>886473.86878999998</v>
      </c>
      <c r="M5697">
        <v>932446.75690000004</v>
      </c>
      <c r="N5697">
        <v>962132.90225000004</v>
      </c>
      <c r="O5697">
        <v>1013688.62284</v>
      </c>
      <c r="P5697">
        <v>1053394.59204</v>
      </c>
      <c r="Q5697">
        <v>1092216.2734999999</v>
      </c>
      <c r="R5697">
        <v>1132764.7396800001</v>
      </c>
      <c r="S5697">
        <v>1164340.4402399999</v>
      </c>
      <c r="T5697">
        <v>1206890.63215</v>
      </c>
      <c r="U5697">
        <v>1267498.3533699999</v>
      </c>
      <c r="V5697">
        <v>1318395.4062399999</v>
      </c>
      <c r="W5697">
        <v>1322734.8398</v>
      </c>
      <c r="X5697">
        <v>1367767.2516900001</v>
      </c>
      <c r="Y5697">
        <v>1500644.3449599999</v>
      </c>
    </row>
    <row r="5698" spans="1:44" x14ac:dyDescent="0.25">
      <c r="A5698" t="str">
        <f t="shared" si="88"/>
        <v>KitzbühelGesamteinkommenNettobezüge Gesamt</v>
      </c>
      <c r="B5698">
        <v>5697</v>
      </c>
      <c r="C5698">
        <v>704</v>
      </c>
      <c r="D5698" t="s">
        <v>260</v>
      </c>
      <c r="E5698" t="s">
        <v>45</v>
      </c>
      <c r="F5698" t="s">
        <v>64</v>
      </c>
      <c r="G5698">
        <v>532483.85721000005</v>
      </c>
      <c r="H5698">
        <v>555585.38318</v>
      </c>
      <c r="I5698">
        <v>579469.67203000002</v>
      </c>
      <c r="J5698">
        <v>604378.55440000002</v>
      </c>
      <c r="K5698">
        <v>635411.47816000006</v>
      </c>
      <c r="L5698">
        <v>666022.06079999998</v>
      </c>
      <c r="M5698">
        <v>697543.76262000005</v>
      </c>
      <c r="N5698">
        <v>717386.11782000004</v>
      </c>
      <c r="O5698">
        <v>752053.15182000003</v>
      </c>
      <c r="P5698">
        <v>777784.12745999999</v>
      </c>
      <c r="Q5698">
        <v>802074.58689999999</v>
      </c>
      <c r="R5698">
        <v>827179.28478999995</v>
      </c>
      <c r="S5698">
        <v>874777.39544999995</v>
      </c>
      <c r="T5698">
        <v>904216.39127999998</v>
      </c>
      <c r="U5698">
        <v>946306.92657000001</v>
      </c>
      <c r="V5698">
        <v>983891.37959999999</v>
      </c>
      <c r="W5698">
        <v>997614.54237000004</v>
      </c>
      <c r="X5698">
        <v>1026490.20628</v>
      </c>
      <c r="Y5698">
        <v>1126773.32213</v>
      </c>
    </row>
    <row r="5699" spans="1:44" x14ac:dyDescent="0.25">
      <c r="A5699" t="str">
        <f t="shared" ref="A5699:A5762" si="89">D5699&amp;E5699&amp;F5699</f>
        <v>KitzbühelGründungsintensitätin % der aktiven Wirtschaftskammermitglieder</v>
      </c>
      <c r="B5699">
        <v>5698</v>
      </c>
      <c r="C5699">
        <v>704</v>
      </c>
      <c r="D5699" t="s">
        <v>260</v>
      </c>
      <c r="E5699" t="s">
        <v>40</v>
      </c>
      <c r="F5699" t="s">
        <v>52</v>
      </c>
      <c r="G5699">
        <v>5.4790590935169297</v>
      </c>
      <c r="H5699">
        <v>9.1119589352115202</v>
      </c>
      <c r="I5699">
        <v>6.4090656505517201</v>
      </c>
      <c r="J5699">
        <v>6.5851119208745397</v>
      </c>
      <c r="K5699">
        <v>6.7679880050074797</v>
      </c>
      <c r="L5699">
        <v>7.0104645282140101</v>
      </c>
      <c r="M5699">
        <v>6.8701684344486598</v>
      </c>
      <c r="N5699">
        <v>5.73867253578769</v>
      </c>
      <c r="O5699">
        <v>6.5559438254703801</v>
      </c>
      <c r="P5699">
        <v>6.3526032632500096</v>
      </c>
      <c r="Q5699">
        <v>4.8839779005524901</v>
      </c>
      <c r="R5699">
        <v>5.5691379787715096</v>
      </c>
      <c r="S5699">
        <v>5.4463488865012399</v>
      </c>
      <c r="T5699">
        <v>5.92592592592593</v>
      </c>
      <c r="U5699">
        <v>5.2657018029287697</v>
      </c>
      <c r="V5699">
        <v>5.7733990147783203</v>
      </c>
      <c r="W5699">
        <v>5.7577508184094004</v>
      </c>
      <c r="X5699">
        <v>5.5220505088578999</v>
      </c>
      <c r="Y5699">
        <v>5.8083610802811698</v>
      </c>
      <c r="Z5699">
        <v>5.9105137175474098</v>
      </c>
      <c r="AA5699">
        <v>6.1543934542867298</v>
      </c>
      <c r="AB5699">
        <v>6.1277932960893899</v>
      </c>
    </row>
    <row r="5700" spans="1:44" x14ac:dyDescent="0.25">
      <c r="A5700" t="str">
        <f t="shared" si="89"/>
        <v>KitzbühelGründungsintensitätje 1.000 Einwohner</v>
      </c>
      <c r="B5700">
        <v>5699</v>
      </c>
      <c r="C5700">
        <v>704</v>
      </c>
      <c r="D5700" t="s">
        <v>260</v>
      </c>
      <c r="E5700" t="s">
        <v>40</v>
      </c>
      <c r="F5700" t="s">
        <v>53</v>
      </c>
      <c r="G5700">
        <v>3.2204761583597499</v>
      </c>
      <c r="H5700">
        <v>5.4288111504609304</v>
      </c>
      <c r="I5700">
        <v>4.0246553010241604</v>
      </c>
      <c r="J5700">
        <v>4.1874937932404297</v>
      </c>
      <c r="K5700">
        <v>4.3512230296757899</v>
      </c>
      <c r="L5700">
        <v>4.6021686394402597</v>
      </c>
      <c r="M5700">
        <v>4.6405021292411996</v>
      </c>
      <c r="N5700">
        <v>3.9534822522800201</v>
      </c>
      <c r="O5700">
        <v>4.60431276154047</v>
      </c>
      <c r="P5700">
        <v>4.5424208100602899</v>
      </c>
      <c r="Q5700">
        <v>3.5746635610766</v>
      </c>
      <c r="R5700">
        <v>4.1322516173402004</v>
      </c>
      <c r="S5700">
        <v>4.1154813868439799</v>
      </c>
      <c r="T5700">
        <v>4.6024034773715199</v>
      </c>
      <c r="U5700">
        <v>4.1474961368969296</v>
      </c>
      <c r="V5700">
        <v>4.6149726724314402</v>
      </c>
      <c r="W5700">
        <v>4.6944671230295798</v>
      </c>
      <c r="X5700">
        <v>4.5866533084954799</v>
      </c>
      <c r="Y5700">
        <v>4.89340481236753</v>
      </c>
      <c r="Z5700">
        <v>4.9632011874574804</v>
      </c>
      <c r="AA5700">
        <v>5.3007322976989304</v>
      </c>
      <c r="AB5700">
        <v>5.3367796867872901</v>
      </c>
    </row>
    <row r="5701" spans="1:44" x14ac:dyDescent="0.25">
      <c r="A5701" t="str">
        <f t="shared" si="89"/>
        <v>KitzbühelKammermitgliedschaftenAktiv</v>
      </c>
      <c r="B5701">
        <v>5700</v>
      </c>
      <c r="C5701">
        <v>704</v>
      </c>
      <c r="D5701" t="s">
        <v>260</v>
      </c>
      <c r="E5701" t="s">
        <v>39</v>
      </c>
      <c r="F5701" t="s">
        <v>50</v>
      </c>
      <c r="G5701">
        <v>3486</v>
      </c>
      <c r="H5701">
        <v>3549</v>
      </c>
      <c r="I5701">
        <v>3762</v>
      </c>
      <c r="J5701">
        <v>3842</v>
      </c>
      <c r="K5701">
        <v>3910</v>
      </c>
      <c r="L5701">
        <v>4005</v>
      </c>
      <c r="M5701">
        <v>4129</v>
      </c>
      <c r="N5701">
        <v>4229</v>
      </c>
      <c r="O5701">
        <v>4309</v>
      </c>
      <c r="P5701">
        <v>4315</v>
      </c>
      <c r="Q5701">
        <v>4347</v>
      </c>
      <c r="R5701">
        <v>4418</v>
      </c>
      <c r="S5701">
        <v>4519</v>
      </c>
      <c r="T5701">
        <v>4525</v>
      </c>
      <c r="U5701">
        <v>4618</v>
      </c>
      <c r="V5701">
        <v>4593</v>
      </c>
      <c r="W5701">
        <v>4687</v>
      </c>
      <c r="X5701">
        <v>4709</v>
      </c>
      <c r="Y5701">
        <v>4810</v>
      </c>
      <c r="Z5701">
        <v>4860</v>
      </c>
      <c r="AA5701">
        <v>4958</v>
      </c>
      <c r="AB5701">
        <v>4972</v>
      </c>
      <c r="AC5701">
        <v>5062</v>
      </c>
      <c r="AD5701">
        <v>5075</v>
      </c>
      <c r="AE5701">
        <v>5184</v>
      </c>
      <c r="AF5701">
        <v>5193</v>
      </c>
      <c r="AG5701">
        <v>5270</v>
      </c>
      <c r="AH5701">
        <v>5306</v>
      </c>
      <c r="AI5701">
        <v>5366</v>
      </c>
      <c r="AJ5701">
        <v>5406</v>
      </c>
      <c r="AK5701">
        <v>5431</v>
      </c>
      <c r="AL5701">
        <v>5431</v>
      </c>
      <c r="AM5701">
        <v>5596</v>
      </c>
      <c r="AN5701">
        <v>5622</v>
      </c>
      <c r="AO5701">
        <v>5704</v>
      </c>
      <c r="AP5701">
        <v>5728</v>
      </c>
      <c r="AQ5701">
        <v>5824</v>
      </c>
      <c r="AR5701">
        <v>5851</v>
      </c>
    </row>
    <row r="5702" spans="1:44" x14ac:dyDescent="0.25">
      <c r="A5702" t="str">
        <f t="shared" si="89"/>
        <v>KitzbühelKammermitgliedschaftenInsgesamt</v>
      </c>
      <c r="B5702">
        <v>5701</v>
      </c>
      <c r="C5702">
        <v>704</v>
      </c>
      <c r="D5702" t="s">
        <v>260</v>
      </c>
      <c r="E5702" t="s">
        <v>39</v>
      </c>
      <c r="F5702" t="s">
        <v>48</v>
      </c>
      <c r="G5702">
        <v>4294</v>
      </c>
      <c r="H5702">
        <v>4356</v>
      </c>
      <c r="I5702">
        <v>4553</v>
      </c>
      <c r="J5702">
        <v>4618</v>
      </c>
      <c r="K5702">
        <v>4690</v>
      </c>
      <c r="L5702">
        <v>4796</v>
      </c>
      <c r="M5702">
        <v>4881</v>
      </c>
      <c r="N5702">
        <v>4983</v>
      </c>
      <c r="O5702">
        <v>5046</v>
      </c>
      <c r="P5702">
        <v>5090</v>
      </c>
      <c r="Q5702">
        <v>5096</v>
      </c>
      <c r="R5702">
        <v>5183</v>
      </c>
      <c r="S5702">
        <v>5244</v>
      </c>
      <c r="T5702">
        <v>5283</v>
      </c>
      <c r="U5702">
        <v>5341</v>
      </c>
      <c r="V5702">
        <v>5364</v>
      </c>
      <c r="W5702">
        <v>5435</v>
      </c>
      <c r="X5702">
        <v>5492</v>
      </c>
      <c r="Y5702">
        <v>5573</v>
      </c>
      <c r="Z5702">
        <v>5660</v>
      </c>
      <c r="AA5702">
        <v>5734</v>
      </c>
      <c r="AB5702">
        <v>5780</v>
      </c>
      <c r="AC5702">
        <v>5863</v>
      </c>
      <c r="AD5702">
        <v>5907</v>
      </c>
      <c r="AE5702">
        <v>5988</v>
      </c>
      <c r="AF5702">
        <v>6008</v>
      </c>
      <c r="AG5702">
        <v>6025</v>
      </c>
      <c r="AH5702">
        <v>6075</v>
      </c>
      <c r="AI5702">
        <v>6134</v>
      </c>
      <c r="AJ5702">
        <v>6179</v>
      </c>
      <c r="AK5702">
        <v>6239</v>
      </c>
      <c r="AL5702">
        <v>6222</v>
      </c>
      <c r="AM5702">
        <v>6354</v>
      </c>
      <c r="AN5702">
        <v>6357</v>
      </c>
      <c r="AO5702">
        <v>6374</v>
      </c>
      <c r="AP5702">
        <v>6421</v>
      </c>
      <c r="AQ5702">
        <v>6494</v>
      </c>
      <c r="AR5702">
        <v>6524</v>
      </c>
    </row>
    <row r="5703" spans="1:44" x14ac:dyDescent="0.25">
      <c r="A5703" t="str">
        <f t="shared" si="89"/>
        <v>KitzbühelKammermitgliedschaftenRuhend</v>
      </c>
      <c r="B5703">
        <v>5702</v>
      </c>
      <c r="C5703">
        <v>704</v>
      </c>
      <c r="D5703" t="s">
        <v>260</v>
      </c>
      <c r="E5703" t="s">
        <v>39</v>
      </c>
      <c r="F5703" t="s">
        <v>51</v>
      </c>
      <c r="G5703">
        <v>808</v>
      </c>
      <c r="H5703">
        <v>807</v>
      </c>
      <c r="I5703">
        <v>791</v>
      </c>
      <c r="J5703">
        <v>776</v>
      </c>
      <c r="K5703">
        <v>780</v>
      </c>
      <c r="L5703">
        <v>791</v>
      </c>
      <c r="M5703">
        <v>752</v>
      </c>
      <c r="N5703">
        <v>754</v>
      </c>
      <c r="O5703">
        <v>737</v>
      </c>
      <c r="P5703">
        <v>775</v>
      </c>
      <c r="Q5703">
        <v>749</v>
      </c>
      <c r="R5703">
        <v>765</v>
      </c>
      <c r="S5703">
        <v>725</v>
      </c>
      <c r="T5703">
        <v>758</v>
      </c>
      <c r="U5703">
        <v>723</v>
      </c>
      <c r="V5703">
        <v>771</v>
      </c>
      <c r="W5703">
        <v>748</v>
      </c>
      <c r="X5703">
        <v>783</v>
      </c>
      <c r="Y5703">
        <v>763</v>
      </c>
      <c r="Z5703">
        <v>800</v>
      </c>
      <c r="AA5703">
        <v>776</v>
      </c>
      <c r="AB5703">
        <v>808</v>
      </c>
      <c r="AC5703">
        <v>801</v>
      </c>
      <c r="AD5703">
        <v>832</v>
      </c>
      <c r="AE5703">
        <v>804</v>
      </c>
      <c r="AF5703">
        <v>815</v>
      </c>
      <c r="AG5703">
        <v>755</v>
      </c>
      <c r="AH5703">
        <v>769</v>
      </c>
      <c r="AI5703">
        <v>768</v>
      </c>
      <c r="AJ5703">
        <v>773</v>
      </c>
      <c r="AK5703">
        <v>808</v>
      </c>
      <c r="AL5703">
        <v>791</v>
      </c>
      <c r="AM5703">
        <v>758</v>
      </c>
      <c r="AN5703">
        <v>735</v>
      </c>
      <c r="AO5703">
        <v>670</v>
      </c>
      <c r="AP5703">
        <v>693</v>
      </c>
      <c r="AQ5703">
        <v>670</v>
      </c>
      <c r="AR5703">
        <v>673</v>
      </c>
    </row>
    <row r="5704" spans="1:44" x14ac:dyDescent="0.25">
      <c r="A5704" t="str">
        <f t="shared" si="89"/>
        <v>KitzbühelLehrlinge1. Lehrjahr, männlich</v>
      </c>
      <c r="B5704">
        <v>5703</v>
      </c>
      <c r="C5704">
        <v>704</v>
      </c>
      <c r="D5704" t="s">
        <v>260</v>
      </c>
      <c r="E5704" t="s">
        <v>46</v>
      </c>
      <c r="F5704" t="s">
        <v>65</v>
      </c>
      <c r="G5704">
        <v>244</v>
      </c>
      <c r="H5704">
        <v>239</v>
      </c>
      <c r="I5704">
        <v>264</v>
      </c>
      <c r="J5704">
        <v>276</v>
      </c>
      <c r="K5704">
        <v>272</v>
      </c>
      <c r="L5704">
        <v>282</v>
      </c>
      <c r="M5704">
        <v>268</v>
      </c>
      <c r="N5704">
        <v>258</v>
      </c>
      <c r="O5704">
        <v>238</v>
      </c>
      <c r="P5704">
        <v>251</v>
      </c>
      <c r="Q5704">
        <v>253</v>
      </c>
      <c r="R5704">
        <v>189</v>
      </c>
      <c r="S5704">
        <v>211</v>
      </c>
      <c r="T5704">
        <v>211</v>
      </c>
      <c r="U5704">
        <v>194</v>
      </c>
      <c r="V5704">
        <v>178</v>
      </c>
      <c r="W5704">
        <v>197</v>
      </c>
      <c r="X5704">
        <v>157</v>
      </c>
      <c r="Y5704">
        <v>158</v>
      </c>
      <c r="Z5704">
        <v>151</v>
      </c>
      <c r="AA5704">
        <v>175</v>
      </c>
      <c r="AB5704">
        <v>164</v>
      </c>
    </row>
    <row r="5705" spans="1:44" x14ac:dyDescent="0.25">
      <c r="A5705" t="str">
        <f t="shared" si="89"/>
        <v>KitzbühelLehrlinge1. Lehrjahr, weiblich</v>
      </c>
      <c r="B5705">
        <v>5704</v>
      </c>
      <c r="C5705">
        <v>704</v>
      </c>
      <c r="D5705" t="s">
        <v>260</v>
      </c>
      <c r="E5705" t="s">
        <v>46</v>
      </c>
      <c r="F5705" t="s">
        <v>66</v>
      </c>
      <c r="G5705">
        <v>157</v>
      </c>
      <c r="H5705">
        <v>166</v>
      </c>
      <c r="I5705">
        <v>157</v>
      </c>
      <c r="J5705">
        <v>182</v>
      </c>
      <c r="K5705">
        <v>153</v>
      </c>
      <c r="L5705">
        <v>160</v>
      </c>
      <c r="M5705">
        <v>165</v>
      </c>
      <c r="N5705">
        <v>171</v>
      </c>
      <c r="O5705">
        <v>168</v>
      </c>
      <c r="P5705">
        <v>137</v>
      </c>
      <c r="Q5705">
        <v>130</v>
      </c>
      <c r="R5705">
        <v>131</v>
      </c>
      <c r="S5705">
        <v>127</v>
      </c>
      <c r="T5705">
        <v>109</v>
      </c>
      <c r="U5705">
        <v>105</v>
      </c>
      <c r="V5705">
        <v>107</v>
      </c>
      <c r="W5705">
        <v>122</v>
      </c>
      <c r="X5705">
        <v>97</v>
      </c>
      <c r="Y5705">
        <v>86</v>
      </c>
      <c r="Z5705">
        <v>87</v>
      </c>
      <c r="AA5705">
        <v>94</v>
      </c>
      <c r="AB5705">
        <v>92</v>
      </c>
    </row>
    <row r="5706" spans="1:44" x14ac:dyDescent="0.25">
      <c r="A5706" t="str">
        <f t="shared" si="89"/>
        <v>KitzbühelLehrlinge2. Lehrjahr, männlich</v>
      </c>
      <c r="B5706">
        <v>5705</v>
      </c>
      <c r="C5706">
        <v>704</v>
      </c>
      <c r="D5706" t="s">
        <v>260</v>
      </c>
      <c r="E5706" t="s">
        <v>46</v>
      </c>
      <c r="F5706" t="s">
        <v>67</v>
      </c>
      <c r="G5706">
        <v>243</v>
      </c>
      <c r="H5706">
        <v>246</v>
      </c>
      <c r="I5706">
        <v>247</v>
      </c>
      <c r="J5706">
        <v>263</v>
      </c>
      <c r="K5706">
        <v>299</v>
      </c>
      <c r="L5706">
        <v>290</v>
      </c>
      <c r="M5706">
        <v>292</v>
      </c>
      <c r="N5706">
        <v>276</v>
      </c>
      <c r="O5706">
        <v>273</v>
      </c>
      <c r="P5706">
        <v>240</v>
      </c>
      <c r="Q5706">
        <v>254</v>
      </c>
      <c r="R5706">
        <v>247</v>
      </c>
      <c r="S5706">
        <v>187</v>
      </c>
      <c r="T5706">
        <v>208</v>
      </c>
      <c r="U5706">
        <v>222</v>
      </c>
      <c r="V5706">
        <v>209</v>
      </c>
      <c r="W5706">
        <v>194</v>
      </c>
      <c r="X5706">
        <v>202</v>
      </c>
      <c r="Y5706">
        <v>166</v>
      </c>
      <c r="Z5706">
        <v>177</v>
      </c>
      <c r="AA5706">
        <v>172</v>
      </c>
      <c r="AB5706">
        <v>181</v>
      </c>
    </row>
    <row r="5707" spans="1:44" x14ac:dyDescent="0.25">
      <c r="A5707" t="str">
        <f t="shared" si="89"/>
        <v>KitzbühelLehrlinge2. Lehrjahr, weiblich</v>
      </c>
      <c r="B5707">
        <v>5706</v>
      </c>
      <c r="C5707">
        <v>704</v>
      </c>
      <c r="D5707" t="s">
        <v>260</v>
      </c>
      <c r="E5707" t="s">
        <v>46</v>
      </c>
      <c r="F5707" t="s">
        <v>68</v>
      </c>
      <c r="G5707">
        <v>155</v>
      </c>
      <c r="H5707">
        <v>158</v>
      </c>
      <c r="I5707">
        <v>174</v>
      </c>
      <c r="J5707">
        <v>173</v>
      </c>
      <c r="K5707">
        <v>183</v>
      </c>
      <c r="L5707">
        <v>164</v>
      </c>
      <c r="M5707">
        <v>175</v>
      </c>
      <c r="N5707">
        <v>165</v>
      </c>
      <c r="O5707">
        <v>176</v>
      </c>
      <c r="P5707">
        <v>166</v>
      </c>
      <c r="Q5707">
        <v>144</v>
      </c>
      <c r="R5707">
        <v>129</v>
      </c>
      <c r="S5707">
        <v>132</v>
      </c>
      <c r="T5707">
        <v>139</v>
      </c>
      <c r="U5707">
        <v>114</v>
      </c>
      <c r="V5707">
        <v>106</v>
      </c>
      <c r="W5707">
        <v>124</v>
      </c>
      <c r="X5707">
        <v>135</v>
      </c>
      <c r="Y5707">
        <v>110</v>
      </c>
      <c r="Z5707">
        <v>103</v>
      </c>
      <c r="AA5707">
        <v>94</v>
      </c>
      <c r="AB5707">
        <v>104</v>
      </c>
    </row>
    <row r="5708" spans="1:44" x14ac:dyDescent="0.25">
      <c r="A5708" t="str">
        <f t="shared" si="89"/>
        <v>KitzbühelLehrlinge3. Lehrjahr, männlich</v>
      </c>
      <c r="B5708">
        <v>5707</v>
      </c>
      <c r="C5708">
        <v>704</v>
      </c>
      <c r="D5708" t="s">
        <v>260</v>
      </c>
      <c r="E5708" t="s">
        <v>46</v>
      </c>
      <c r="F5708" t="s">
        <v>69</v>
      </c>
      <c r="G5708">
        <v>253</v>
      </c>
      <c r="H5708">
        <v>233</v>
      </c>
      <c r="I5708">
        <v>241</v>
      </c>
      <c r="J5708">
        <v>234</v>
      </c>
      <c r="K5708">
        <v>262</v>
      </c>
      <c r="L5708">
        <v>280</v>
      </c>
      <c r="M5708">
        <v>275</v>
      </c>
      <c r="N5708">
        <v>286</v>
      </c>
      <c r="O5708">
        <v>263</v>
      </c>
      <c r="P5708">
        <v>258</v>
      </c>
      <c r="Q5708">
        <v>230</v>
      </c>
      <c r="R5708">
        <v>240</v>
      </c>
      <c r="S5708">
        <v>244</v>
      </c>
      <c r="T5708">
        <v>184</v>
      </c>
      <c r="U5708">
        <v>207</v>
      </c>
      <c r="V5708">
        <v>210</v>
      </c>
      <c r="W5708">
        <v>201</v>
      </c>
      <c r="X5708">
        <v>191</v>
      </c>
      <c r="Y5708">
        <v>193</v>
      </c>
      <c r="Z5708">
        <v>166</v>
      </c>
      <c r="AA5708">
        <v>161</v>
      </c>
      <c r="AB5708">
        <v>168</v>
      </c>
    </row>
    <row r="5709" spans="1:44" x14ac:dyDescent="0.25">
      <c r="A5709" t="str">
        <f t="shared" si="89"/>
        <v>KitzbühelLehrlinge3. Lehrjahr, weiblich</v>
      </c>
      <c r="B5709">
        <v>5708</v>
      </c>
      <c r="C5709">
        <v>704</v>
      </c>
      <c r="D5709" t="s">
        <v>260</v>
      </c>
      <c r="E5709" t="s">
        <v>46</v>
      </c>
      <c r="F5709" t="s">
        <v>70</v>
      </c>
      <c r="G5709">
        <v>146</v>
      </c>
      <c r="H5709">
        <v>144</v>
      </c>
      <c r="I5709">
        <v>153</v>
      </c>
      <c r="J5709">
        <v>161</v>
      </c>
      <c r="K5709">
        <v>156</v>
      </c>
      <c r="L5709">
        <v>185</v>
      </c>
      <c r="M5709">
        <v>160</v>
      </c>
      <c r="N5709">
        <v>157</v>
      </c>
      <c r="O5709">
        <v>148</v>
      </c>
      <c r="P5709">
        <v>153</v>
      </c>
      <c r="Q5709">
        <v>152</v>
      </c>
      <c r="R5709">
        <v>143</v>
      </c>
      <c r="S5709">
        <v>119</v>
      </c>
      <c r="T5709">
        <v>120</v>
      </c>
      <c r="U5709">
        <v>119</v>
      </c>
      <c r="V5709">
        <v>104</v>
      </c>
      <c r="W5709">
        <v>93</v>
      </c>
      <c r="X5709">
        <v>108</v>
      </c>
      <c r="Y5709">
        <v>125</v>
      </c>
      <c r="Z5709">
        <v>101</v>
      </c>
      <c r="AA5709">
        <v>97</v>
      </c>
      <c r="AB5709">
        <v>85</v>
      </c>
    </row>
    <row r="5710" spans="1:44" x14ac:dyDescent="0.25">
      <c r="A5710" t="str">
        <f t="shared" si="89"/>
        <v>KitzbühelLehrlinge4. Lehrjahr, männlich</v>
      </c>
      <c r="B5710">
        <v>5709</v>
      </c>
      <c r="C5710">
        <v>704</v>
      </c>
      <c r="D5710" t="s">
        <v>260</v>
      </c>
      <c r="E5710" t="s">
        <v>46</v>
      </c>
      <c r="F5710" t="s">
        <v>71</v>
      </c>
      <c r="G5710">
        <v>61</v>
      </c>
      <c r="H5710">
        <v>82</v>
      </c>
      <c r="I5710">
        <v>89</v>
      </c>
      <c r="J5710">
        <v>74</v>
      </c>
      <c r="K5710">
        <v>78</v>
      </c>
      <c r="L5710">
        <v>90</v>
      </c>
      <c r="M5710">
        <v>113</v>
      </c>
      <c r="N5710">
        <v>113</v>
      </c>
      <c r="O5710">
        <v>94</v>
      </c>
      <c r="P5710">
        <v>90</v>
      </c>
      <c r="Q5710">
        <v>95</v>
      </c>
      <c r="R5710">
        <v>87</v>
      </c>
      <c r="S5710">
        <v>91</v>
      </c>
      <c r="T5710">
        <v>94</v>
      </c>
      <c r="U5710">
        <v>63</v>
      </c>
      <c r="V5710">
        <v>98</v>
      </c>
      <c r="W5710">
        <v>96</v>
      </c>
      <c r="X5710">
        <v>79</v>
      </c>
      <c r="Y5710">
        <v>90</v>
      </c>
      <c r="Z5710">
        <v>81</v>
      </c>
      <c r="AA5710">
        <v>72</v>
      </c>
      <c r="AB5710">
        <v>61</v>
      </c>
    </row>
    <row r="5711" spans="1:44" x14ac:dyDescent="0.25">
      <c r="A5711" t="str">
        <f t="shared" si="89"/>
        <v>KitzbühelLehrlinge4. Lehrjahr, weiblich</v>
      </c>
      <c r="B5711">
        <v>5710</v>
      </c>
      <c r="C5711">
        <v>704</v>
      </c>
      <c r="D5711" t="s">
        <v>260</v>
      </c>
      <c r="E5711" t="s">
        <v>46</v>
      </c>
      <c r="F5711" t="s">
        <v>72</v>
      </c>
      <c r="G5711">
        <v>5</v>
      </c>
      <c r="H5711">
        <v>7</v>
      </c>
      <c r="I5711">
        <v>6</v>
      </c>
      <c r="J5711">
        <v>13</v>
      </c>
      <c r="K5711">
        <v>9</v>
      </c>
      <c r="L5711">
        <v>10</v>
      </c>
      <c r="M5711">
        <v>8</v>
      </c>
      <c r="N5711">
        <v>10</v>
      </c>
      <c r="O5711">
        <v>7</v>
      </c>
      <c r="P5711">
        <v>10</v>
      </c>
      <c r="Q5711">
        <v>15</v>
      </c>
      <c r="R5711">
        <v>14</v>
      </c>
      <c r="S5711">
        <v>13</v>
      </c>
      <c r="T5711">
        <v>10</v>
      </c>
      <c r="U5711">
        <v>13</v>
      </c>
      <c r="V5711">
        <v>7</v>
      </c>
      <c r="W5711">
        <v>10</v>
      </c>
      <c r="X5711">
        <v>8</v>
      </c>
      <c r="Y5711">
        <v>10</v>
      </c>
      <c r="Z5711">
        <v>13</v>
      </c>
      <c r="AA5711">
        <v>12</v>
      </c>
      <c r="AB5711">
        <v>5</v>
      </c>
    </row>
    <row r="5712" spans="1:44" x14ac:dyDescent="0.25">
      <c r="A5712" t="str">
        <f t="shared" si="89"/>
        <v>KitzbühelLehrlingeFrauen</v>
      </c>
      <c r="B5712">
        <v>5711</v>
      </c>
      <c r="C5712">
        <v>704</v>
      </c>
      <c r="D5712" t="s">
        <v>260</v>
      </c>
      <c r="E5712" t="s">
        <v>46</v>
      </c>
      <c r="F5712" t="s">
        <v>47</v>
      </c>
      <c r="G5712">
        <v>463</v>
      </c>
      <c r="H5712">
        <v>475</v>
      </c>
      <c r="I5712">
        <v>490</v>
      </c>
      <c r="J5712">
        <v>529</v>
      </c>
      <c r="K5712">
        <v>501</v>
      </c>
      <c r="L5712">
        <v>519</v>
      </c>
      <c r="M5712">
        <v>508</v>
      </c>
      <c r="N5712">
        <v>503</v>
      </c>
      <c r="O5712">
        <v>499</v>
      </c>
      <c r="P5712">
        <v>466</v>
      </c>
      <c r="Q5712">
        <v>441</v>
      </c>
      <c r="R5712">
        <v>417</v>
      </c>
      <c r="S5712">
        <v>391</v>
      </c>
      <c r="T5712">
        <v>378</v>
      </c>
      <c r="U5712">
        <v>351</v>
      </c>
      <c r="V5712">
        <v>324</v>
      </c>
      <c r="W5712">
        <v>349</v>
      </c>
      <c r="X5712">
        <v>348</v>
      </c>
      <c r="Y5712">
        <v>331</v>
      </c>
      <c r="Z5712">
        <v>304</v>
      </c>
      <c r="AA5712">
        <v>297</v>
      </c>
      <c r="AB5712">
        <v>286</v>
      </c>
    </row>
    <row r="5713" spans="1:28" x14ac:dyDescent="0.25">
      <c r="A5713" t="str">
        <f t="shared" si="89"/>
        <v>KitzbühelLehrlingeInsgesamt</v>
      </c>
      <c r="B5713">
        <v>5712</v>
      </c>
      <c r="C5713">
        <v>704</v>
      </c>
      <c r="D5713" t="s">
        <v>260</v>
      </c>
      <c r="E5713" t="s">
        <v>46</v>
      </c>
      <c r="F5713" t="s">
        <v>48</v>
      </c>
      <c r="G5713">
        <v>1264</v>
      </c>
      <c r="H5713">
        <v>1275</v>
      </c>
      <c r="I5713">
        <v>1331</v>
      </c>
      <c r="J5713">
        <v>1376</v>
      </c>
      <c r="K5713">
        <v>1412</v>
      </c>
      <c r="L5713">
        <v>1461</v>
      </c>
      <c r="M5713">
        <v>1456</v>
      </c>
      <c r="N5713">
        <v>1436</v>
      </c>
      <c r="O5713">
        <v>1367</v>
      </c>
      <c r="P5713">
        <v>1305</v>
      </c>
      <c r="Q5713">
        <v>1273</v>
      </c>
      <c r="R5713">
        <v>1180</v>
      </c>
      <c r="S5713">
        <v>1124</v>
      </c>
      <c r="T5713">
        <v>1075</v>
      </c>
      <c r="U5713">
        <v>1037</v>
      </c>
      <c r="V5713">
        <v>1019</v>
      </c>
      <c r="W5713">
        <v>1037</v>
      </c>
      <c r="X5713">
        <v>977</v>
      </c>
      <c r="Y5713">
        <v>938</v>
      </c>
      <c r="Z5713">
        <v>879</v>
      </c>
      <c r="AA5713">
        <v>877</v>
      </c>
      <c r="AB5713">
        <v>860</v>
      </c>
    </row>
    <row r="5714" spans="1:28" x14ac:dyDescent="0.25">
      <c r="A5714" t="str">
        <f t="shared" si="89"/>
        <v>KitzbühelLehrlingeMänner</v>
      </c>
      <c r="B5714">
        <v>5713</v>
      </c>
      <c r="C5714">
        <v>704</v>
      </c>
      <c r="D5714" t="s">
        <v>260</v>
      </c>
      <c r="E5714" t="s">
        <v>46</v>
      </c>
      <c r="F5714" t="s">
        <v>49</v>
      </c>
      <c r="G5714">
        <v>801</v>
      </c>
      <c r="H5714">
        <v>800</v>
      </c>
      <c r="I5714">
        <v>841</v>
      </c>
      <c r="J5714">
        <v>847</v>
      </c>
      <c r="K5714">
        <v>911</v>
      </c>
      <c r="L5714">
        <v>942</v>
      </c>
      <c r="M5714">
        <v>948</v>
      </c>
      <c r="N5714">
        <v>933</v>
      </c>
      <c r="O5714">
        <v>868</v>
      </c>
      <c r="P5714">
        <v>839</v>
      </c>
      <c r="Q5714">
        <v>832</v>
      </c>
      <c r="R5714">
        <v>763</v>
      </c>
      <c r="S5714">
        <v>733</v>
      </c>
      <c r="T5714">
        <v>697</v>
      </c>
      <c r="U5714">
        <v>686</v>
      </c>
      <c r="V5714">
        <v>695</v>
      </c>
      <c r="W5714">
        <v>688</v>
      </c>
      <c r="X5714">
        <v>629</v>
      </c>
      <c r="Y5714">
        <v>607</v>
      </c>
      <c r="Z5714">
        <v>575</v>
      </c>
      <c r="AA5714">
        <v>580</v>
      </c>
      <c r="AB5714">
        <v>574</v>
      </c>
    </row>
    <row r="5715" spans="1:28" x14ac:dyDescent="0.25">
      <c r="A5715" t="str">
        <f t="shared" si="89"/>
        <v>KitzbühelNeugründungenInsgesamt</v>
      </c>
      <c r="B5715">
        <v>5714</v>
      </c>
      <c r="C5715">
        <v>704</v>
      </c>
      <c r="D5715" t="s">
        <v>260</v>
      </c>
      <c r="E5715" t="s">
        <v>41</v>
      </c>
      <c r="F5715" t="s">
        <v>48</v>
      </c>
      <c r="G5715">
        <v>191</v>
      </c>
      <c r="H5715">
        <v>323.38342261065702</v>
      </c>
      <c r="I5715">
        <v>241.109049773756</v>
      </c>
      <c r="J5715">
        <v>253</v>
      </c>
      <c r="K5715">
        <v>264.628330995792</v>
      </c>
      <c r="L5715">
        <v>280.76910435497098</v>
      </c>
      <c r="M5715">
        <v>283.669254658385</v>
      </c>
      <c r="N5715">
        <v>242.68846153846201</v>
      </c>
      <c r="O5715">
        <v>282.88897606904698</v>
      </c>
      <c r="P5715">
        <v>280.65801217038501</v>
      </c>
      <c r="Q5715">
        <v>221</v>
      </c>
      <c r="R5715">
        <v>255.79050736497501</v>
      </c>
      <c r="S5715">
        <v>256.46856906534299</v>
      </c>
      <c r="T5715">
        <v>288</v>
      </c>
      <c r="U5715">
        <v>261.81069364161903</v>
      </c>
      <c r="V5715">
        <v>293</v>
      </c>
      <c r="W5715">
        <v>299</v>
      </c>
      <c r="X5715">
        <v>293</v>
      </c>
      <c r="Y5715">
        <v>314</v>
      </c>
      <c r="Z5715">
        <v>321</v>
      </c>
      <c r="AA5715">
        <v>346</v>
      </c>
      <c r="AB5715">
        <v>351</v>
      </c>
    </row>
    <row r="5716" spans="1:28" x14ac:dyDescent="0.25">
      <c r="A5716" t="str">
        <f t="shared" si="89"/>
        <v>KitzbühelPendler (Auspendler/-innen)Insgesamt</v>
      </c>
      <c r="B5716">
        <v>5715</v>
      </c>
      <c r="C5716">
        <v>704</v>
      </c>
      <c r="D5716" t="s">
        <v>260</v>
      </c>
      <c r="E5716" t="s">
        <v>459</v>
      </c>
      <c r="F5716" t="s">
        <v>48</v>
      </c>
      <c r="G5716">
        <v>14983</v>
      </c>
      <c r="H5716">
        <v>15333</v>
      </c>
      <c r="I5716">
        <v>15339</v>
      </c>
      <c r="J5716">
        <v>15513</v>
      </c>
      <c r="K5716">
        <v>15690</v>
      </c>
      <c r="L5716">
        <v>15840</v>
      </c>
      <c r="M5716">
        <v>16079</v>
      </c>
      <c r="N5716">
        <v>16303</v>
      </c>
      <c r="O5716">
        <v>16636</v>
      </c>
      <c r="P5716">
        <v>16898</v>
      </c>
      <c r="Q5716">
        <v>17038</v>
      </c>
      <c r="R5716">
        <v>16799</v>
      </c>
      <c r="S5716">
        <v>17436</v>
      </c>
    </row>
    <row r="5717" spans="1:28" x14ac:dyDescent="0.25">
      <c r="A5717" t="str">
        <f t="shared" si="89"/>
        <v>KitzbühelPendler ins AuslandInsgesamt</v>
      </c>
      <c r="B5717">
        <v>5716</v>
      </c>
      <c r="C5717">
        <v>704</v>
      </c>
      <c r="D5717" t="s">
        <v>260</v>
      </c>
      <c r="E5717" t="s">
        <v>304</v>
      </c>
      <c r="F5717" t="s">
        <v>48</v>
      </c>
      <c r="G5717">
        <v>196</v>
      </c>
      <c r="H5717">
        <v>257</v>
      </c>
      <c r="I5717">
        <v>259</v>
      </c>
      <c r="J5717">
        <v>226</v>
      </c>
      <c r="K5717">
        <v>227</v>
      </c>
      <c r="L5717">
        <v>244</v>
      </c>
      <c r="M5717">
        <v>238</v>
      </c>
      <c r="N5717">
        <v>259</v>
      </c>
      <c r="O5717">
        <v>264</v>
      </c>
      <c r="P5717">
        <v>274</v>
      </c>
      <c r="Q5717">
        <v>265</v>
      </c>
      <c r="R5717">
        <v>257</v>
      </c>
      <c r="S5717">
        <v>270</v>
      </c>
    </row>
    <row r="5718" spans="1:28" x14ac:dyDescent="0.25">
      <c r="A5718" t="str">
        <f t="shared" si="89"/>
        <v>KitzbühelPendler zw. BundesländernInsgesamt</v>
      </c>
      <c r="B5718">
        <v>5717</v>
      </c>
      <c r="C5718">
        <v>704</v>
      </c>
      <c r="D5718" t="s">
        <v>260</v>
      </c>
      <c r="E5718" t="s">
        <v>433</v>
      </c>
      <c r="F5718" t="s">
        <v>48</v>
      </c>
      <c r="G5718">
        <v>1572</v>
      </c>
      <c r="H5718">
        <v>1709</v>
      </c>
      <c r="I5718">
        <v>1517</v>
      </c>
      <c r="J5718">
        <v>1582</v>
      </c>
      <c r="K5718">
        <v>1657</v>
      </c>
      <c r="L5718">
        <v>1569</v>
      </c>
      <c r="M5718">
        <v>1526</v>
      </c>
      <c r="N5718">
        <v>1497</v>
      </c>
      <c r="O5718">
        <v>1465</v>
      </c>
      <c r="P5718">
        <v>1465</v>
      </c>
      <c r="Q5718">
        <v>1431</v>
      </c>
      <c r="R5718">
        <v>1473</v>
      </c>
      <c r="S5718">
        <v>1571</v>
      </c>
    </row>
    <row r="5719" spans="1:28" x14ac:dyDescent="0.25">
      <c r="A5719" t="str">
        <f t="shared" si="89"/>
        <v>KitzbühelPendler zw. Gemeinden eines Pol. BezirkesInsgesamt</v>
      </c>
      <c r="B5719">
        <v>5718</v>
      </c>
      <c r="C5719">
        <v>704</v>
      </c>
      <c r="D5719" t="s">
        <v>260</v>
      </c>
      <c r="E5719" t="s">
        <v>305</v>
      </c>
      <c r="F5719" t="s">
        <v>48</v>
      </c>
      <c r="G5719">
        <v>9697</v>
      </c>
      <c r="H5719">
        <v>8957</v>
      </c>
      <c r="I5719">
        <v>9414</v>
      </c>
      <c r="J5719">
        <v>9540</v>
      </c>
      <c r="K5719">
        <v>9637</v>
      </c>
      <c r="L5719">
        <v>9833</v>
      </c>
      <c r="M5719">
        <v>10023</v>
      </c>
      <c r="N5719">
        <v>10236</v>
      </c>
      <c r="O5719">
        <v>10379</v>
      </c>
      <c r="P5719">
        <v>10565</v>
      </c>
      <c r="Q5719">
        <v>10703</v>
      </c>
      <c r="R5719">
        <v>10444</v>
      </c>
      <c r="S5719">
        <v>10759</v>
      </c>
    </row>
    <row r="5720" spans="1:28" x14ac:dyDescent="0.25">
      <c r="A5720" t="str">
        <f t="shared" si="89"/>
        <v>KitzbühelPendler zw. Pol. Bez. des BundeslandesInsgesamt</v>
      </c>
      <c r="B5720">
        <v>5719</v>
      </c>
      <c r="C5720">
        <v>704</v>
      </c>
      <c r="D5720" t="s">
        <v>260</v>
      </c>
      <c r="E5720" t="s">
        <v>306</v>
      </c>
      <c r="F5720" t="s">
        <v>48</v>
      </c>
      <c r="G5720">
        <v>3518</v>
      </c>
      <c r="H5720">
        <v>4410</v>
      </c>
      <c r="I5720">
        <v>4149</v>
      </c>
      <c r="J5720">
        <v>4165</v>
      </c>
      <c r="K5720">
        <v>4169</v>
      </c>
      <c r="L5720">
        <v>4194</v>
      </c>
      <c r="M5720">
        <v>4292</v>
      </c>
      <c r="N5720">
        <v>4311</v>
      </c>
      <c r="O5720">
        <v>4528</v>
      </c>
      <c r="P5720">
        <v>4594</v>
      </c>
      <c r="Q5720">
        <v>4639</v>
      </c>
      <c r="R5720">
        <v>4625</v>
      </c>
      <c r="S5720">
        <v>4836</v>
      </c>
    </row>
    <row r="5721" spans="1:28" x14ac:dyDescent="0.25">
      <c r="A5721" t="str">
        <f t="shared" si="89"/>
        <v>KitzbühelPensionisteneinkommenBrutto_Schnitt</v>
      </c>
      <c r="B5721">
        <v>5720</v>
      </c>
      <c r="C5721">
        <v>704</v>
      </c>
      <c r="D5721" t="s">
        <v>260</v>
      </c>
      <c r="E5721" t="s">
        <v>44</v>
      </c>
      <c r="F5721" t="s">
        <v>54</v>
      </c>
      <c r="G5721">
        <v>14798.7791164831</v>
      </c>
      <c r="H5721">
        <v>15090.4636268291</v>
      </c>
      <c r="I5721">
        <v>15530.861328589401</v>
      </c>
      <c r="J5721">
        <v>15958.5375110856</v>
      </c>
      <c r="K5721">
        <v>16547.488104967899</v>
      </c>
      <c r="L5721">
        <v>17094.4426324464</v>
      </c>
      <c r="M5721">
        <v>17613.525943098</v>
      </c>
      <c r="N5721">
        <v>17943.701233555101</v>
      </c>
      <c r="O5721">
        <v>17950.791724941701</v>
      </c>
      <c r="P5721">
        <v>18403.430154963698</v>
      </c>
      <c r="Q5721">
        <v>18949.1259325397</v>
      </c>
      <c r="R5721">
        <v>19289.479910896502</v>
      </c>
      <c r="S5721">
        <v>19675.0646337828</v>
      </c>
      <c r="T5721">
        <v>19993.707975040299</v>
      </c>
      <c r="U5721">
        <v>20586.7013042904</v>
      </c>
      <c r="V5721">
        <v>21347.995721244399</v>
      </c>
      <c r="W5721">
        <v>22631.712374627401</v>
      </c>
      <c r="X5721">
        <v>23293.8174453016</v>
      </c>
      <c r="Y5721">
        <v>24172.000647477598</v>
      </c>
    </row>
    <row r="5722" spans="1:28" x14ac:dyDescent="0.25">
      <c r="A5722" t="str">
        <f t="shared" si="89"/>
        <v>KitzbühelPensionisteneinkommenBruttobezüge 1000 EUR</v>
      </c>
      <c r="B5722">
        <v>5721</v>
      </c>
      <c r="C5722">
        <v>704</v>
      </c>
      <c r="D5722" t="s">
        <v>260</v>
      </c>
      <c r="E5722" t="s">
        <v>44</v>
      </c>
      <c r="F5722" t="s">
        <v>55</v>
      </c>
      <c r="G5722">
        <v>172021.00844999999</v>
      </c>
      <c r="H5722">
        <v>178414.55145999999</v>
      </c>
      <c r="I5722">
        <v>185516.13857000001</v>
      </c>
      <c r="J5722">
        <v>194343.06980999999</v>
      </c>
      <c r="K5722">
        <v>206512.65155000001</v>
      </c>
      <c r="L5722">
        <v>217800.29358</v>
      </c>
      <c r="M5722">
        <v>234013.30567999999</v>
      </c>
      <c r="N5722">
        <v>242778.27768999999</v>
      </c>
      <c r="O5722">
        <v>254129.35845</v>
      </c>
      <c r="P5722">
        <v>266021.58289000002</v>
      </c>
      <c r="Q5722">
        <v>276960.42463000002</v>
      </c>
      <c r="R5722">
        <v>283593.93365000002</v>
      </c>
      <c r="S5722">
        <v>290384.27892999997</v>
      </c>
      <c r="T5722">
        <v>297986.22366000002</v>
      </c>
      <c r="U5722">
        <v>311888.52476</v>
      </c>
      <c r="V5722">
        <v>328695.09012000001</v>
      </c>
      <c r="W5722">
        <v>349297.84879000002</v>
      </c>
      <c r="X5722">
        <v>368368.42907999997</v>
      </c>
      <c r="Y5722">
        <v>390498.67045999999</v>
      </c>
    </row>
    <row r="5723" spans="1:28" x14ac:dyDescent="0.25">
      <c r="A5723" t="str">
        <f t="shared" si="89"/>
        <v>KitzbühelPensionisteneinkommenBruttobezüge Fälle</v>
      </c>
      <c r="B5723">
        <v>5722</v>
      </c>
      <c r="C5723">
        <v>704</v>
      </c>
      <c r="D5723" t="s">
        <v>260</v>
      </c>
      <c r="E5723" t="s">
        <v>44</v>
      </c>
      <c r="F5723" t="s">
        <v>56</v>
      </c>
      <c r="G5723">
        <v>11624</v>
      </c>
      <c r="H5723">
        <v>11823</v>
      </c>
      <c r="I5723">
        <v>11945</v>
      </c>
      <c r="J5723">
        <v>12178</v>
      </c>
      <c r="K5723">
        <v>12480</v>
      </c>
      <c r="L5723">
        <v>12741</v>
      </c>
      <c r="M5723">
        <v>13286</v>
      </c>
      <c r="N5723">
        <v>13530</v>
      </c>
      <c r="O5723">
        <v>14157</v>
      </c>
      <c r="P5723">
        <v>14455</v>
      </c>
      <c r="Q5723">
        <v>14616</v>
      </c>
      <c r="R5723">
        <v>14702</v>
      </c>
      <c r="S5723">
        <v>14759</v>
      </c>
      <c r="T5723">
        <v>14904</v>
      </c>
      <c r="U5723">
        <v>15150</v>
      </c>
      <c r="V5723">
        <v>15397</v>
      </c>
      <c r="W5723">
        <v>15434</v>
      </c>
      <c r="X5723">
        <v>15814</v>
      </c>
      <c r="Y5723">
        <v>16155</v>
      </c>
    </row>
    <row r="5724" spans="1:28" x14ac:dyDescent="0.25">
      <c r="A5724" t="str">
        <f t="shared" si="89"/>
        <v>KitzbühelPensionisteneinkommenLohnsteuer 1000 EUR</v>
      </c>
      <c r="B5724">
        <v>5723</v>
      </c>
      <c r="C5724">
        <v>704</v>
      </c>
      <c r="D5724" t="s">
        <v>260</v>
      </c>
      <c r="E5724" t="s">
        <v>44</v>
      </c>
      <c r="F5724" t="s">
        <v>57</v>
      </c>
      <c r="G5724">
        <v>17626.96646</v>
      </c>
      <c r="H5724">
        <v>16763.766189999998</v>
      </c>
      <c r="I5724">
        <v>18013.682280000001</v>
      </c>
      <c r="J5724">
        <v>19562.516589999999</v>
      </c>
      <c r="K5724">
        <v>21693.08555</v>
      </c>
      <c r="L5724">
        <v>20639.28991</v>
      </c>
      <c r="M5724">
        <v>23421.269759999999</v>
      </c>
      <c r="N5724">
        <v>25244.953099999999</v>
      </c>
      <c r="O5724">
        <v>27524.898639999999</v>
      </c>
      <c r="P5724">
        <v>29500.27967</v>
      </c>
      <c r="Q5724">
        <v>31784.151389999999</v>
      </c>
      <c r="R5724">
        <v>33567.090409999997</v>
      </c>
      <c r="S5724">
        <v>28304.638480000001</v>
      </c>
      <c r="T5724">
        <v>29645.570189999999</v>
      </c>
      <c r="U5724">
        <v>32490.341919999999</v>
      </c>
      <c r="V5724">
        <v>35293.400860000002</v>
      </c>
      <c r="W5724">
        <v>35386.624360000002</v>
      </c>
      <c r="X5724">
        <v>38843.59474</v>
      </c>
      <c r="Y5724">
        <v>40185.036160000003</v>
      </c>
    </row>
    <row r="5725" spans="1:28" x14ac:dyDescent="0.25">
      <c r="A5725" t="str">
        <f t="shared" si="89"/>
        <v>KitzbühelPensionisteneinkommenLohnsteuer Fälle</v>
      </c>
      <c r="B5725">
        <v>5724</v>
      </c>
      <c r="C5725">
        <v>704</v>
      </c>
      <c r="D5725" t="s">
        <v>260</v>
      </c>
      <c r="E5725" t="s">
        <v>44</v>
      </c>
      <c r="F5725" t="s">
        <v>58</v>
      </c>
      <c r="G5725">
        <v>5594</v>
      </c>
      <c r="H5725">
        <v>5357</v>
      </c>
      <c r="I5725">
        <v>5652</v>
      </c>
      <c r="J5725">
        <v>6274</v>
      </c>
      <c r="K5725">
        <v>6545</v>
      </c>
      <c r="L5725">
        <v>6363</v>
      </c>
      <c r="M5725">
        <v>6743</v>
      </c>
      <c r="N5725">
        <v>7048</v>
      </c>
      <c r="O5725">
        <v>7473</v>
      </c>
      <c r="P5725">
        <v>7702</v>
      </c>
      <c r="Q5725">
        <v>8090</v>
      </c>
      <c r="R5725">
        <v>8307</v>
      </c>
      <c r="S5725">
        <v>8504</v>
      </c>
      <c r="T5725">
        <v>8626</v>
      </c>
      <c r="U5725">
        <v>9014</v>
      </c>
      <c r="V5725">
        <v>9593</v>
      </c>
      <c r="W5725">
        <v>10487</v>
      </c>
      <c r="X5725">
        <v>10991</v>
      </c>
      <c r="Y5725">
        <v>11550</v>
      </c>
    </row>
    <row r="5726" spans="1:28" x14ac:dyDescent="0.25">
      <c r="A5726" t="str">
        <f t="shared" si="89"/>
        <v>KitzbühelPensionisteneinkommenNetto_Schnitt</v>
      </c>
      <c r="B5726">
        <v>5725</v>
      </c>
      <c r="C5726">
        <v>704</v>
      </c>
      <c r="D5726" t="s">
        <v>260</v>
      </c>
      <c r="E5726" t="s">
        <v>44</v>
      </c>
      <c r="F5726" t="s">
        <v>59</v>
      </c>
      <c r="G5726">
        <v>12565.086871989</v>
      </c>
      <c r="H5726">
        <v>12873.6778220418</v>
      </c>
      <c r="I5726">
        <v>13198.3332549184</v>
      </c>
      <c r="J5726">
        <v>13510.353114632901</v>
      </c>
      <c r="K5726">
        <v>13922.9649222756</v>
      </c>
      <c r="L5726">
        <v>14556.1520241739</v>
      </c>
      <c r="M5726">
        <v>14910.211950925799</v>
      </c>
      <c r="N5726">
        <v>15119.4710731707</v>
      </c>
      <c r="O5726">
        <v>15050.792320406899</v>
      </c>
      <c r="P5726">
        <v>15382.6922781045</v>
      </c>
      <c r="Q5726">
        <v>15768.9847831144</v>
      </c>
      <c r="R5726">
        <v>15986.5017290165</v>
      </c>
      <c r="S5726">
        <v>16717.7277186801</v>
      </c>
      <c r="T5726">
        <v>16951.729371309699</v>
      </c>
      <c r="U5726">
        <v>17363.349606600699</v>
      </c>
      <c r="V5726">
        <v>17938.719072546599</v>
      </c>
      <c r="W5726">
        <v>19161.797780225501</v>
      </c>
      <c r="X5726">
        <v>19631.838594283501</v>
      </c>
      <c r="Y5726">
        <v>20437.917457134001</v>
      </c>
    </row>
    <row r="5727" spans="1:28" x14ac:dyDescent="0.25">
      <c r="A5727" t="str">
        <f t="shared" si="89"/>
        <v>KitzbühelPensionisteneinkommenNettobezüge 1000 EUR</v>
      </c>
      <c r="B5727">
        <v>5726</v>
      </c>
      <c r="C5727">
        <v>704</v>
      </c>
      <c r="D5727" t="s">
        <v>260</v>
      </c>
      <c r="E5727" t="s">
        <v>44</v>
      </c>
      <c r="F5727" t="s">
        <v>60</v>
      </c>
      <c r="G5727">
        <v>146056.5698</v>
      </c>
      <c r="H5727">
        <v>152205.49288999999</v>
      </c>
      <c r="I5727">
        <v>157654.09073</v>
      </c>
      <c r="J5727">
        <v>164529.08022999999</v>
      </c>
      <c r="K5727">
        <v>173758.60222999999</v>
      </c>
      <c r="L5727">
        <v>185459.93294</v>
      </c>
      <c r="M5727">
        <v>198097.07597999999</v>
      </c>
      <c r="N5727">
        <v>204566.44362000001</v>
      </c>
      <c r="O5727">
        <v>213074.06688</v>
      </c>
      <c r="P5727">
        <v>222356.81688</v>
      </c>
      <c r="Q5727">
        <v>230479.48159000001</v>
      </c>
      <c r="R5727">
        <v>235033.54842000001</v>
      </c>
      <c r="S5727">
        <v>246736.94339999999</v>
      </c>
      <c r="T5727">
        <v>252648.57454999999</v>
      </c>
      <c r="U5727">
        <v>263054.74654000002</v>
      </c>
      <c r="V5727">
        <v>276202.45756000001</v>
      </c>
      <c r="W5727">
        <v>295743.18693999999</v>
      </c>
      <c r="X5727">
        <v>310457.89552999998</v>
      </c>
      <c r="Y5727">
        <v>330174.55651999998</v>
      </c>
    </row>
    <row r="5728" spans="1:28" x14ac:dyDescent="0.25">
      <c r="A5728" t="str">
        <f t="shared" si="89"/>
        <v>KitzbühelPensionisteneinkommenSV-Beiträge 1000 EUR</v>
      </c>
      <c r="B5728">
        <v>5727</v>
      </c>
      <c r="C5728">
        <v>704</v>
      </c>
      <c r="D5728" t="s">
        <v>260</v>
      </c>
      <c r="E5728" t="s">
        <v>44</v>
      </c>
      <c r="F5728" t="s">
        <v>61</v>
      </c>
      <c r="G5728">
        <v>8337.4721900000004</v>
      </c>
      <c r="H5728">
        <v>9445.2923800000008</v>
      </c>
      <c r="I5728">
        <v>9848.3655600000093</v>
      </c>
      <c r="J5728">
        <v>10251.47299</v>
      </c>
      <c r="K5728">
        <v>11060.96377</v>
      </c>
      <c r="L5728">
        <v>11701.070729999999</v>
      </c>
      <c r="M5728">
        <v>12494.959940000001</v>
      </c>
      <c r="N5728">
        <v>12966.88097</v>
      </c>
      <c r="O5728">
        <v>13530.39293</v>
      </c>
      <c r="P5728">
        <v>14164.486339999999</v>
      </c>
      <c r="Q5728">
        <v>14696.791649999999</v>
      </c>
      <c r="R5728">
        <v>14993.294819999999</v>
      </c>
      <c r="S5728">
        <v>15342.697050000001</v>
      </c>
      <c r="T5728">
        <v>15692.07892</v>
      </c>
      <c r="U5728">
        <v>16343.436299999999</v>
      </c>
      <c r="V5728">
        <v>17199.2317</v>
      </c>
      <c r="W5728">
        <v>18168.037489999999</v>
      </c>
      <c r="X5728">
        <v>19066.93881</v>
      </c>
      <c r="Y5728">
        <v>20139.07778</v>
      </c>
    </row>
    <row r="5729" spans="1:47" x14ac:dyDescent="0.25">
      <c r="A5729" t="str">
        <f t="shared" si="89"/>
        <v>KitzbühelPensionisteneinkommenSV-Beiträge Fälle</v>
      </c>
      <c r="B5729">
        <v>5728</v>
      </c>
      <c r="C5729">
        <v>704</v>
      </c>
      <c r="D5729" t="s">
        <v>260</v>
      </c>
      <c r="E5729" t="s">
        <v>44</v>
      </c>
      <c r="F5729" t="s">
        <v>62</v>
      </c>
      <c r="G5729">
        <v>11315</v>
      </c>
      <c r="H5729">
        <v>11542</v>
      </c>
      <c r="I5729">
        <v>11685</v>
      </c>
      <c r="J5729">
        <v>11909</v>
      </c>
      <c r="K5729">
        <v>12206</v>
      </c>
      <c r="L5729">
        <v>12469</v>
      </c>
      <c r="M5729">
        <v>12958</v>
      </c>
      <c r="N5729">
        <v>13201</v>
      </c>
      <c r="O5729">
        <v>13413</v>
      </c>
      <c r="P5729">
        <v>13654</v>
      </c>
      <c r="Q5729">
        <v>13802</v>
      </c>
      <c r="R5729">
        <v>13882</v>
      </c>
      <c r="S5729">
        <v>13957</v>
      </c>
      <c r="T5729">
        <v>14085</v>
      </c>
      <c r="U5729">
        <v>14303</v>
      </c>
      <c r="V5729">
        <v>14555</v>
      </c>
      <c r="W5729">
        <v>14798</v>
      </c>
      <c r="X5729">
        <v>15169</v>
      </c>
      <c r="Y5729">
        <v>15525</v>
      </c>
    </row>
    <row r="5730" spans="1:47" x14ac:dyDescent="0.25">
      <c r="A5730" t="str">
        <f t="shared" si="89"/>
        <v>KitzbühelUnselbstständig BeschäftigteFrauen</v>
      </c>
      <c r="B5730">
        <v>5729</v>
      </c>
      <c r="C5730">
        <v>704</v>
      </c>
      <c r="D5730" t="s">
        <v>260</v>
      </c>
      <c r="E5730" t="s">
        <v>38</v>
      </c>
      <c r="F5730" t="s">
        <v>47</v>
      </c>
      <c r="G5730">
        <v>8714</v>
      </c>
      <c r="H5730">
        <v>8153</v>
      </c>
      <c r="I5730">
        <v>8737</v>
      </c>
      <c r="J5730">
        <v>8439</v>
      </c>
      <c r="K5730">
        <v>9035</v>
      </c>
      <c r="L5730">
        <v>8778</v>
      </c>
      <c r="M5730">
        <v>9061</v>
      </c>
      <c r="N5730">
        <v>8614</v>
      </c>
      <c r="O5730">
        <v>12039</v>
      </c>
      <c r="P5730">
        <v>11562</v>
      </c>
      <c r="Q5730">
        <v>12086</v>
      </c>
      <c r="R5730">
        <v>11756</v>
      </c>
      <c r="S5730">
        <v>12136</v>
      </c>
      <c r="T5730">
        <v>11740</v>
      </c>
      <c r="U5730">
        <v>12352</v>
      </c>
      <c r="V5730">
        <v>11941</v>
      </c>
      <c r="W5730">
        <v>12571</v>
      </c>
      <c r="X5730">
        <v>12154</v>
      </c>
      <c r="Y5730">
        <v>12705</v>
      </c>
      <c r="Z5730">
        <v>12357</v>
      </c>
      <c r="AA5730">
        <v>13044</v>
      </c>
      <c r="AB5730">
        <v>12556</v>
      </c>
      <c r="AC5730">
        <v>13216</v>
      </c>
      <c r="AD5730">
        <v>12822</v>
      </c>
      <c r="AE5730">
        <v>13376</v>
      </c>
      <c r="AF5730">
        <v>13014</v>
      </c>
      <c r="AG5730">
        <v>13695</v>
      </c>
      <c r="AH5730">
        <v>13288</v>
      </c>
      <c r="AI5730">
        <v>13958</v>
      </c>
      <c r="AJ5730">
        <v>13606</v>
      </c>
      <c r="AK5730">
        <v>14152</v>
      </c>
      <c r="AL5730">
        <v>13783</v>
      </c>
      <c r="AM5730">
        <v>14210</v>
      </c>
      <c r="AN5730">
        <v>13243</v>
      </c>
      <c r="AO5730">
        <v>11468</v>
      </c>
      <c r="AP5730">
        <v>13522</v>
      </c>
      <c r="AQ5730">
        <v>13660</v>
      </c>
      <c r="AR5730">
        <v>13735</v>
      </c>
      <c r="AS5730">
        <v>14163</v>
      </c>
      <c r="AT5730">
        <v>14057</v>
      </c>
      <c r="AU5730">
        <v>14319</v>
      </c>
    </row>
    <row r="5731" spans="1:47" x14ac:dyDescent="0.25">
      <c r="A5731" t="str">
        <f t="shared" si="89"/>
        <v>KitzbühelUnselbstständig BeschäftigteInsgesamt</v>
      </c>
      <c r="B5731">
        <v>5730</v>
      </c>
      <c r="C5731">
        <v>704</v>
      </c>
      <c r="D5731" t="s">
        <v>260</v>
      </c>
      <c r="E5731" t="s">
        <v>38</v>
      </c>
      <c r="F5731" t="s">
        <v>48</v>
      </c>
      <c r="G5731">
        <v>18175</v>
      </c>
      <c r="H5731">
        <v>18309</v>
      </c>
      <c r="I5731">
        <v>18350</v>
      </c>
      <c r="J5731">
        <v>18741</v>
      </c>
      <c r="K5731">
        <v>18856</v>
      </c>
      <c r="L5731">
        <v>19442</v>
      </c>
      <c r="M5731">
        <v>19049</v>
      </c>
      <c r="N5731">
        <v>19368</v>
      </c>
      <c r="O5731">
        <v>25018</v>
      </c>
      <c r="P5731">
        <v>24554</v>
      </c>
      <c r="Q5731">
        <v>24966</v>
      </c>
      <c r="R5731">
        <v>24775</v>
      </c>
      <c r="S5731">
        <v>24967</v>
      </c>
      <c r="T5731">
        <v>24813</v>
      </c>
      <c r="U5731">
        <v>25283</v>
      </c>
      <c r="V5731">
        <v>24970</v>
      </c>
      <c r="W5731">
        <v>25561</v>
      </c>
      <c r="X5731">
        <v>25364</v>
      </c>
      <c r="Y5731">
        <v>25773</v>
      </c>
      <c r="Z5731">
        <v>25734</v>
      </c>
      <c r="AA5731">
        <v>26375</v>
      </c>
      <c r="AB5731">
        <v>25977</v>
      </c>
      <c r="AC5731">
        <v>26533</v>
      </c>
      <c r="AD5731">
        <v>26372</v>
      </c>
      <c r="AE5731">
        <v>26881</v>
      </c>
      <c r="AF5731">
        <v>26760</v>
      </c>
      <c r="AG5731">
        <v>27614</v>
      </c>
      <c r="AH5731">
        <v>27239</v>
      </c>
      <c r="AI5731">
        <v>28028</v>
      </c>
      <c r="AJ5731">
        <v>27796</v>
      </c>
      <c r="AK5731">
        <v>28382</v>
      </c>
      <c r="AL5731">
        <v>28173</v>
      </c>
      <c r="AM5731">
        <v>28544</v>
      </c>
      <c r="AN5731">
        <v>27070</v>
      </c>
      <c r="AO5731">
        <v>22913</v>
      </c>
      <c r="AP5731">
        <v>27587</v>
      </c>
      <c r="AQ5731">
        <v>27436</v>
      </c>
      <c r="AR5731">
        <v>27966</v>
      </c>
      <c r="AS5731">
        <v>28407</v>
      </c>
      <c r="AT5731">
        <v>28550</v>
      </c>
      <c r="AU5731">
        <v>28610</v>
      </c>
    </row>
    <row r="5732" spans="1:47" x14ac:dyDescent="0.25">
      <c r="A5732" t="str">
        <f t="shared" si="89"/>
        <v>KitzbühelUnselbstständig BeschäftigteMänner</v>
      </c>
      <c r="B5732">
        <v>5731</v>
      </c>
      <c r="C5732">
        <v>704</v>
      </c>
      <c r="D5732" t="s">
        <v>260</v>
      </c>
      <c r="E5732" t="s">
        <v>38</v>
      </c>
      <c r="F5732" t="s">
        <v>49</v>
      </c>
      <c r="G5732">
        <v>9461</v>
      </c>
      <c r="H5732">
        <v>10156</v>
      </c>
      <c r="I5732">
        <v>9613</v>
      </c>
      <c r="J5732">
        <v>10302</v>
      </c>
      <c r="K5732">
        <v>9821</v>
      </c>
      <c r="L5732">
        <v>10664</v>
      </c>
      <c r="M5732">
        <v>9988</v>
      </c>
      <c r="N5732">
        <v>10754</v>
      </c>
      <c r="O5732">
        <v>12979</v>
      </c>
      <c r="P5732">
        <v>12992</v>
      </c>
      <c r="Q5732">
        <v>12880</v>
      </c>
      <c r="R5732">
        <v>13019</v>
      </c>
      <c r="S5732">
        <v>12831</v>
      </c>
      <c r="T5732">
        <v>13073</v>
      </c>
      <c r="U5732">
        <v>12931</v>
      </c>
      <c r="V5732">
        <v>13029</v>
      </c>
      <c r="W5732">
        <v>12990</v>
      </c>
      <c r="X5732">
        <v>13210</v>
      </c>
      <c r="Y5732">
        <v>13068</v>
      </c>
      <c r="Z5732">
        <v>13377</v>
      </c>
      <c r="AA5732">
        <v>13331</v>
      </c>
      <c r="AB5732">
        <v>13421</v>
      </c>
      <c r="AC5732">
        <v>13317</v>
      </c>
      <c r="AD5732">
        <v>13550</v>
      </c>
      <c r="AE5732">
        <v>13505</v>
      </c>
      <c r="AF5732">
        <v>13746</v>
      </c>
      <c r="AG5732">
        <v>13919</v>
      </c>
      <c r="AH5732">
        <v>13951</v>
      </c>
      <c r="AI5732">
        <v>14070</v>
      </c>
      <c r="AJ5732">
        <v>14190</v>
      </c>
      <c r="AK5732">
        <v>14230</v>
      </c>
      <c r="AL5732">
        <v>14390</v>
      </c>
      <c r="AM5732">
        <v>14334</v>
      </c>
      <c r="AN5732">
        <v>13827</v>
      </c>
      <c r="AO5732">
        <v>11445</v>
      </c>
      <c r="AP5732">
        <v>14065</v>
      </c>
      <c r="AQ5732">
        <v>13776</v>
      </c>
      <c r="AR5732">
        <v>14231</v>
      </c>
      <c r="AS5732">
        <v>14244</v>
      </c>
      <c r="AT5732">
        <v>14493</v>
      </c>
      <c r="AU5732">
        <v>14291</v>
      </c>
    </row>
    <row r="5733" spans="1:47" x14ac:dyDescent="0.25">
      <c r="A5733" t="str">
        <f t="shared" si="89"/>
        <v>KitzbühelUnselbstständig Beschäftigte GW mgfInsgesamt</v>
      </c>
      <c r="B5733">
        <v>5732</v>
      </c>
      <c r="C5733">
        <v>704</v>
      </c>
      <c r="D5733" t="s">
        <v>260</v>
      </c>
      <c r="E5733" t="s">
        <v>450</v>
      </c>
      <c r="F5733" t="s">
        <v>48</v>
      </c>
      <c r="G5733">
        <v>22061.057925539</v>
      </c>
      <c r="H5733">
        <v>22554.838817453001</v>
      </c>
      <c r="I5733">
        <v>22212.440082992998</v>
      </c>
      <c r="J5733">
        <v>23492.468147660002</v>
      </c>
      <c r="K5733">
        <v>23211.424439524999</v>
      </c>
      <c r="L5733">
        <v>23888.249407247</v>
      </c>
      <c r="M5733">
        <v>21936.522426218999</v>
      </c>
      <c r="N5733">
        <v>17369.840312443001</v>
      </c>
      <c r="O5733">
        <v>22593.191205595998</v>
      </c>
      <c r="P5733">
        <v>22780.247349028999</v>
      </c>
      <c r="Q5733">
        <v>23096.538957985002</v>
      </c>
      <c r="R5733">
        <v>23526.388001971001</v>
      </c>
      <c r="S5733">
        <v>22742.541984610001</v>
      </c>
      <c r="T5733">
        <v>23502.730402265999</v>
      </c>
    </row>
    <row r="5734" spans="1:47" x14ac:dyDescent="0.25">
      <c r="A5734" t="str">
        <f t="shared" si="89"/>
        <v>KitzbühelUnselbstständig Beschäftigte GW ogfInsgesamt</v>
      </c>
      <c r="B5734">
        <v>5733</v>
      </c>
      <c r="C5734">
        <v>704</v>
      </c>
      <c r="D5734" t="s">
        <v>260</v>
      </c>
      <c r="E5734" t="s">
        <v>449</v>
      </c>
      <c r="F5734" t="s">
        <v>48</v>
      </c>
      <c r="G5734">
        <v>20191.678693130001</v>
      </c>
      <c r="H5734">
        <v>20596.429743682998</v>
      </c>
      <c r="I5734">
        <v>20381.529779216999</v>
      </c>
      <c r="J5734">
        <v>21468.593133248</v>
      </c>
      <c r="K5734">
        <v>21293.697812766</v>
      </c>
      <c r="L5734">
        <v>21968.748437252001</v>
      </c>
      <c r="M5734">
        <v>20326.801825218001</v>
      </c>
      <c r="N5734">
        <v>15974.675879906999</v>
      </c>
      <c r="O5734">
        <v>20842.311646753002</v>
      </c>
      <c r="P5734">
        <v>20942.731120873999</v>
      </c>
      <c r="Q5734">
        <v>21410.187569187001</v>
      </c>
      <c r="R5734">
        <v>21596.708244721001</v>
      </c>
      <c r="S5734">
        <v>20858.687168387001</v>
      </c>
      <c r="T5734">
        <v>21479.806278913999</v>
      </c>
    </row>
    <row r="5735" spans="1:47" x14ac:dyDescent="0.25">
      <c r="A5735" t="str">
        <f t="shared" si="89"/>
        <v>KitzbühelUnternehmenInsgesamt</v>
      </c>
      <c r="B5735">
        <v>5734</v>
      </c>
      <c r="C5735">
        <v>704</v>
      </c>
      <c r="D5735" t="s">
        <v>260</v>
      </c>
      <c r="E5735" t="s">
        <v>475</v>
      </c>
      <c r="F5735" t="s">
        <v>48</v>
      </c>
      <c r="G5735">
        <v>6864</v>
      </c>
      <c r="H5735">
        <v>6957</v>
      </c>
      <c r="I5735">
        <v>7189</v>
      </c>
    </row>
    <row r="5736" spans="1:47" x14ac:dyDescent="0.25">
      <c r="A5736" t="str">
        <f t="shared" si="89"/>
        <v>KitzbühelWohnbevölkerungInsgesamt</v>
      </c>
      <c r="B5736">
        <v>5735</v>
      </c>
      <c r="C5736">
        <v>704</v>
      </c>
      <c r="D5736" t="s">
        <v>260</v>
      </c>
      <c r="E5736" t="s">
        <v>42</v>
      </c>
      <c r="F5736" t="s">
        <v>48</v>
      </c>
      <c r="G5736">
        <v>59308</v>
      </c>
      <c r="H5736">
        <v>59568</v>
      </c>
      <c r="I5736">
        <v>59908</v>
      </c>
      <c r="J5736">
        <v>60418</v>
      </c>
      <c r="K5736">
        <v>60817</v>
      </c>
      <c r="L5736">
        <v>61008</v>
      </c>
      <c r="M5736">
        <v>61129</v>
      </c>
      <c r="N5736">
        <v>61386</v>
      </c>
      <c r="O5736">
        <v>61440</v>
      </c>
      <c r="P5736">
        <v>61636</v>
      </c>
      <c r="Q5736">
        <v>61824</v>
      </c>
      <c r="R5736">
        <v>61901</v>
      </c>
      <c r="S5736">
        <v>62318</v>
      </c>
      <c r="T5736">
        <v>62576</v>
      </c>
      <c r="U5736">
        <v>63125</v>
      </c>
      <c r="V5736">
        <v>63489</v>
      </c>
      <c r="W5736">
        <v>63692</v>
      </c>
      <c r="X5736">
        <v>63881</v>
      </c>
      <c r="Y5736">
        <v>64168</v>
      </c>
      <c r="Z5736">
        <v>64676</v>
      </c>
      <c r="AA5736">
        <v>65274</v>
      </c>
      <c r="AB5736">
        <v>65770</v>
      </c>
    </row>
    <row r="5737" spans="1:47" x14ac:dyDescent="0.25">
      <c r="A5737" t="str">
        <f t="shared" si="89"/>
        <v>KufsteinArbeitnehmereinkommenBrutto_Schnitt</v>
      </c>
      <c r="B5737">
        <v>5736</v>
      </c>
      <c r="C5737">
        <v>705</v>
      </c>
      <c r="D5737" t="s">
        <v>261</v>
      </c>
      <c r="E5737" t="s">
        <v>43</v>
      </c>
      <c r="F5737" t="s">
        <v>54</v>
      </c>
      <c r="G5737">
        <v>22442.486814654701</v>
      </c>
      <c r="H5737">
        <v>22809.338900408002</v>
      </c>
      <c r="I5737">
        <v>23497.873980309399</v>
      </c>
      <c r="J5737">
        <v>24353.08900593</v>
      </c>
      <c r="K5737">
        <v>25045.9263854524</v>
      </c>
      <c r="L5737">
        <v>25392.6405316686</v>
      </c>
      <c r="M5737">
        <v>25830.073594908601</v>
      </c>
      <c r="N5737">
        <v>26467.017726922099</v>
      </c>
      <c r="O5737">
        <v>27015.059402442501</v>
      </c>
      <c r="P5737">
        <v>27617.130719261098</v>
      </c>
      <c r="Q5737">
        <v>28294.5980732303</v>
      </c>
      <c r="R5737">
        <v>28930.925759901402</v>
      </c>
      <c r="S5737">
        <v>30063.826707818898</v>
      </c>
      <c r="T5737">
        <v>30609.858349752802</v>
      </c>
      <c r="U5737">
        <v>31869.582814375401</v>
      </c>
      <c r="V5737">
        <v>32755.254850329002</v>
      </c>
      <c r="W5737">
        <v>33878.660501005797</v>
      </c>
      <c r="X5737">
        <v>35166.777333946302</v>
      </c>
      <c r="Y5737">
        <v>36943.979837192499</v>
      </c>
    </row>
    <row r="5738" spans="1:47" x14ac:dyDescent="0.25">
      <c r="A5738" t="str">
        <f t="shared" si="89"/>
        <v>KufsteinArbeitnehmereinkommenBruttobezüge 1000 EUR</v>
      </c>
      <c r="B5738">
        <v>5737</v>
      </c>
      <c r="C5738">
        <v>705</v>
      </c>
      <c r="D5738" t="s">
        <v>261</v>
      </c>
      <c r="E5738" t="s">
        <v>43</v>
      </c>
      <c r="F5738" t="s">
        <v>55</v>
      </c>
      <c r="G5738">
        <v>986235.08307000005</v>
      </c>
      <c r="H5738">
        <v>1023067.2777</v>
      </c>
      <c r="I5738">
        <v>1085954.246</v>
      </c>
      <c r="J5738">
        <v>1145788.4846399999</v>
      </c>
      <c r="K5738">
        <v>1210669.9896199999</v>
      </c>
      <c r="L5738">
        <v>1228394.37836</v>
      </c>
      <c r="M5738">
        <v>1278459.4925800001</v>
      </c>
      <c r="N5738">
        <v>1338093.0152199999</v>
      </c>
      <c r="O5738">
        <v>1404648.0136299999</v>
      </c>
      <c r="P5738">
        <v>1459068.2501600001</v>
      </c>
      <c r="Q5738">
        <v>1517693.9460499999</v>
      </c>
      <c r="R5738">
        <v>1571990.7820900001</v>
      </c>
      <c r="S5738">
        <v>1672961.7648100001</v>
      </c>
      <c r="T5738">
        <v>1746169.97942</v>
      </c>
      <c r="U5738">
        <v>1837408.9275799999</v>
      </c>
      <c r="V5738">
        <v>1921488.76003</v>
      </c>
      <c r="W5738">
        <v>1953579.07913</v>
      </c>
      <c r="X5738">
        <v>2027259.21297</v>
      </c>
      <c r="Y5738">
        <v>2203375.9014699999</v>
      </c>
    </row>
    <row r="5739" spans="1:47" x14ac:dyDescent="0.25">
      <c r="A5739" t="str">
        <f t="shared" si="89"/>
        <v>KufsteinArbeitnehmereinkommenBruttobezüge Fälle</v>
      </c>
      <c r="B5739">
        <v>5738</v>
      </c>
      <c r="C5739">
        <v>705</v>
      </c>
      <c r="D5739" t="s">
        <v>261</v>
      </c>
      <c r="E5739" t="s">
        <v>43</v>
      </c>
      <c r="F5739" t="s">
        <v>56</v>
      </c>
      <c r="G5739">
        <v>43945</v>
      </c>
      <c r="H5739">
        <v>44853</v>
      </c>
      <c r="I5739">
        <v>46215</v>
      </c>
      <c r="J5739">
        <v>47049</v>
      </c>
      <c r="K5739">
        <v>48338</v>
      </c>
      <c r="L5739">
        <v>48376</v>
      </c>
      <c r="M5739">
        <v>49495</v>
      </c>
      <c r="N5739">
        <v>50557</v>
      </c>
      <c r="O5739">
        <v>51995</v>
      </c>
      <c r="P5739">
        <v>52832</v>
      </c>
      <c r="Q5739">
        <v>53639</v>
      </c>
      <c r="R5739">
        <v>54336</v>
      </c>
      <c r="S5739">
        <v>55647</v>
      </c>
      <c r="T5739">
        <v>57046</v>
      </c>
      <c r="U5739">
        <v>57654</v>
      </c>
      <c r="V5739">
        <v>58662</v>
      </c>
      <c r="W5739">
        <v>57664</v>
      </c>
      <c r="X5739">
        <v>57647</v>
      </c>
      <c r="Y5739">
        <v>59641</v>
      </c>
    </row>
    <row r="5740" spans="1:47" x14ac:dyDescent="0.25">
      <c r="A5740" t="str">
        <f t="shared" si="89"/>
        <v>KufsteinArbeitnehmereinkommenLohnsteuer 1000 EUR</v>
      </c>
      <c r="B5740">
        <v>5739</v>
      </c>
      <c r="C5740">
        <v>705</v>
      </c>
      <c r="D5740" t="s">
        <v>261</v>
      </c>
      <c r="E5740" t="s">
        <v>43</v>
      </c>
      <c r="F5740" t="s">
        <v>57</v>
      </c>
      <c r="G5740">
        <v>138436.68002999999</v>
      </c>
      <c r="H5740">
        <v>136798.10524999999</v>
      </c>
      <c r="I5740">
        <v>149639.68719999999</v>
      </c>
      <c r="J5740">
        <v>163546.39269000001</v>
      </c>
      <c r="K5740">
        <v>178155.11613000001</v>
      </c>
      <c r="L5740">
        <v>164301.03559000001</v>
      </c>
      <c r="M5740">
        <v>173117.99700999999</v>
      </c>
      <c r="N5740">
        <v>186222.60193</v>
      </c>
      <c r="O5740">
        <v>199998.08278999999</v>
      </c>
      <c r="P5740">
        <v>211660.01392999999</v>
      </c>
      <c r="Q5740">
        <v>225805.06977</v>
      </c>
      <c r="R5740">
        <v>239849.07970999999</v>
      </c>
      <c r="S5740">
        <v>220875.25023999999</v>
      </c>
      <c r="T5740">
        <v>234428.19130000001</v>
      </c>
      <c r="U5740">
        <v>251859.13711000001</v>
      </c>
      <c r="V5740">
        <v>263141.32496</v>
      </c>
      <c r="W5740">
        <v>264017.94374000002</v>
      </c>
      <c r="X5740">
        <v>281293.74306000001</v>
      </c>
      <c r="Y5740">
        <v>305136.82108000002</v>
      </c>
    </row>
    <row r="5741" spans="1:47" x14ac:dyDescent="0.25">
      <c r="A5741" t="str">
        <f t="shared" si="89"/>
        <v>KufsteinArbeitnehmereinkommenLohnsteuer Fälle</v>
      </c>
      <c r="B5741">
        <v>5740</v>
      </c>
      <c r="C5741">
        <v>705</v>
      </c>
      <c r="D5741" t="s">
        <v>261</v>
      </c>
      <c r="E5741" t="s">
        <v>43</v>
      </c>
      <c r="F5741" t="s">
        <v>58</v>
      </c>
      <c r="G5741">
        <v>34690</v>
      </c>
      <c r="H5741">
        <v>34643</v>
      </c>
      <c r="I5741">
        <v>36076</v>
      </c>
      <c r="J5741">
        <v>36880</v>
      </c>
      <c r="K5741">
        <v>38547</v>
      </c>
      <c r="L5741">
        <v>37852</v>
      </c>
      <c r="M5741">
        <v>38853</v>
      </c>
      <c r="N5741">
        <v>40255</v>
      </c>
      <c r="O5741">
        <v>41860</v>
      </c>
      <c r="P5741">
        <v>42913</v>
      </c>
      <c r="Q5741">
        <v>43890</v>
      </c>
      <c r="R5741">
        <v>45024</v>
      </c>
      <c r="S5741">
        <v>46214</v>
      </c>
      <c r="T5741">
        <v>47899</v>
      </c>
      <c r="U5741">
        <v>49009</v>
      </c>
      <c r="V5741">
        <v>50367</v>
      </c>
      <c r="W5741">
        <v>49828</v>
      </c>
      <c r="X5741">
        <v>50302</v>
      </c>
      <c r="Y5741">
        <v>52718</v>
      </c>
    </row>
    <row r="5742" spans="1:47" x14ac:dyDescent="0.25">
      <c r="A5742" t="str">
        <f t="shared" si="89"/>
        <v>KufsteinArbeitnehmereinkommenNetto_Schnitt</v>
      </c>
      <c r="B5742">
        <v>5741</v>
      </c>
      <c r="C5742">
        <v>705</v>
      </c>
      <c r="D5742" t="s">
        <v>261</v>
      </c>
      <c r="E5742" t="s">
        <v>43</v>
      </c>
      <c r="F5742" t="s">
        <v>59</v>
      </c>
      <c r="G5742">
        <v>15680.7997478667</v>
      </c>
      <c r="H5742">
        <v>16063.722123157901</v>
      </c>
      <c r="I5742">
        <v>16457.0994244293</v>
      </c>
      <c r="J5742">
        <v>16958.784977576601</v>
      </c>
      <c r="K5742">
        <v>17374.616798585001</v>
      </c>
      <c r="L5742">
        <v>18002.089854886701</v>
      </c>
      <c r="M5742">
        <v>18248.7968827154</v>
      </c>
      <c r="N5742">
        <v>18601.584197440501</v>
      </c>
      <c r="O5742">
        <v>18889.215906721802</v>
      </c>
      <c r="P5742">
        <v>19203.564444844</v>
      </c>
      <c r="Q5742">
        <v>19572.3028831634</v>
      </c>
      <c r="R5742">
        <v>19886.761220369601</v>
      </c>
      <c r="S5742">
        <v>21300.410123277099</v>
      </c>
      <c r="T5742">
        <v>21592.7828545384</v>
      </c>
      <c r="U5742">
        <v>22424.328224581099</v>
      </c>
      <c r="V5742">
        <v>23077.6122651802</v>
      </c>
      <c r="W5742">
        <v>24007.677945338499</v>
      </c>
      <c r="X5742">
        <v>24780.1641316981</v>
      </c>
      <c r="Y5742">
        <v>26071.302108616601</v>
      </c>
    </row>
    <row r="5743" spans="1:47" x14ac:dyDescent="0.25">
      <c r="A5743" t="str">
        <f t="shared" si="89"/>
        <v>KufsteinArbeitnehmereinkommenNettobezüge 1000 EUR</v>
      </c>
      <c r="B5743">
        <v>5742</v>
      </c>
      <c r="C5743">
        <v>705</v>
      </c>
      <c r="D5743" t="s">
        <v>261</v>
      </c>
      <c r="E5743" t="s">
        <v>43</v>
      </c>
      <c r="F5743" t="s">
        <v>60</v>
      </c>
      <c r="G5743">
        <v>689092.74491999997</v>
      </c>
      <c r="H5743">
        <v>720506.12838999997</v>
      </c>
      <c r="I5743">
        <v>760564.84990000003</v>
      </c>
      <c r="J5743">
        <v>797893.87441000005</v>
      </c>
      <c r="K5743">
        <v>839854.22681000002</v>
      </c>
      <c r="L5743">
        <v>870869.09881999996</v>
      </c>
      <c r="M5743">
        <v>903224.20171000005</v>
      </c>
      <c r="N5743">
        <v>940440.29226999998</v>
      </c>
      <c r="O5743">
        <v>982144.78107000003</v>
      </c>
      <c r="P5743">
        <v>1014562.71675</v>
      </c>
      <c r="Q5743">
        <v>1049838.7543500001</v>
      </c>
      <c r="R5743">
        <v>1080567.05767</v>
      </c>
      <c r="S5743">
        <v>1185303.9221300001</v>
      </c>
      <c r="T5743">
        <v>1231781.89072</v>
      </c>
      <c r="U5743">
        <v>1292852.2194600001</v>
      </c>
      <c r="V5743">
        <v>1353778.8907000001</v>
      </c>
      <c r="W5743">
        <v>1384378.74104</v>
      </c>
      <c r="X5743">
        <v>1428502.1217</v>
      </c>
      <c r="Y5743">
        <v>1554918.5290600001</v>
      </c>
    </row>
    <row r="5744" spans="1:47" x14ac:dyDescent="0.25">
      <c r="A5744" t="str">
        <f t="shared" si="89"/>
        <v>KufsteinArbeitnehmereinkommenSV-Beiträge 1000 EUR</v>
      </c>
      <c r="B5744">
        <v>5743</v>
      </c>
      <c r="C5744">
        <v>705</v>
      </c>
      <c r="D5744" t="s">
        <v>261</v>
      </c>
      <c r="E5744" t="s">
        <v>43</v>
      </c>
      <c r="F5744" t="s">
        <v>61</v>
      </c>
      <c r="G5744">
        <v>158705.65812000001</v>
      </c>
      <c r="H5744">
        <v>165763.04405999999</v>
      </c>
      <c r="I5744">
        <v>175749.7089</v>
      </c>
      <c r="J5744">
        <v>184348.21754000001</v>
      </c>
      <c r="K5744">
        <v>192660.64668000001</v>
      </c>
      <c r="L5744">
        <v>193224.24395</v>
      </c>
      <c r="M5744">
        <v>202117.29386000001</v>
      </c>
      <c r="N5744">
        <v>211430.12101999999</v>
      </c>
      <c r="O5744">
        <v>222505.14976999999</v>
      </c>
      <c r="P5744">
        <v>232845.51947999999</v>
      </c>
      <c r="Q5744">
        <v>242050.12192999999</v>
      </c>
      <c r="R5744">
        <v>251574.64470999999</v>
      </c>
      <c r="S5744">
        <v>266782.59243999998</v>
      </c>
      <c r="T5744">
        <v>279959.89740000002</v>
      </c>
      <c r="U5744">
        <v>292697.57101000001</v>
      </c>
      <c r="V5744">
        <v>304568.54437000002</v>
      </c>
      <c r="W5744">
        <v>305182.39435000002</v>
      </c>
      <c r="X5744">
        <v>317463.34821000003</v>
      </c>
      <c r="Y5744">
        <v>343320.55132999999</v>
      </c>
    </row>
    <row r="5745" spans="1:47" x14ac:dyDescent="0.25">
      <c r="A5745" t="str">
        <f t="shared" si="89"/>
        <v>KufsteinArbeitnehmereinkommenSV-Beiträge Fälle</v>
      </c>
      <c r="B5745">
        <v>5744</v>
      </c>
      <c r="C5745">
        <v>705</v>
      </c>
      <c r="D5745" t="s">
        <v>261</v>
      </c>
      <c r="E5745" t="s">
        <v>43</v>
      </c>
      <c r="F5745" t="s">
        <v>62</v>
      </c>
      <c r="G5745">
        <v>41679</v>
      </c>
      <c r="H5745">
        <v>42492</v>
      </c>
      <c r="I5745">
        <v>43786</v>
      </c>
      <c r="J5745">
        <v>44595</v>
      </c>
      <c r="K5745">
        <v>45768</v>
      </c>
      <c r="L5745">
        <v>45711</v>
      </c>
      <c r="M5745">
        <v>46744</v>
      </c>
      <c r="N5745">
        <v>47866</v>
      </c>
      <c r="O5745">
        <v>49284</v>
      </c>
      <c r="P5745">
        <v>50098</v>
      </c>
      <c r="Q5745">
        <v>50793</v>
      </c>
      <c r="R5745">
        <v>51428</v>
      </c>
      <c r="S5745">
        <v>53017</v>
      </c>
      <c r="T5745">
        <v>54292</v>
      </c>
      <c r="U5745">
        <v>54943</v>
      </c>
      <c r="V5745">
        <v>55736</v>
      </c>
      <c r="W5745">
        <v>54842</v>
      </c>
      <c r="X5745">
        <v>55085</v>
      </c>
      <c r="Y5745">
        <v>57068</v>
      </c>
    </row>
    <row r="5746" spans="1:47" x14ac:dyDescent="0.25">
      <c r="A5746" t="str">
        <f t="shared" si="89"/>
        <v>KufsteinArbeitsloseFrauen</v>
      </c>
      <c r="B5746">
        <v>5745</v>
      </c>
      <c r="C5746">
        <v>705</v>
      </c>
      <c r="D5746" t="s">
        <v>261</v>
      </c>
      <c r="E5746" t="s">
        <v>36</v>
      </c>
      <c r="F5746" t="s">
        <v>47</v>
      </c>
      <c r="G5746">
        <v>634</v>
      </c>
      <c r="H5746">
        <v>657</v>
      </c>
      <c r="I5746">
        <v>764</v>
      </c>
      <c r="J5746">
        <v>802</v>
      </c>
      <c r="K5746">
        <v>812</v>
      </c>
      <c r="L5746">
        <v>756</v>
      </c>
      <c r="M5746">
        <v>771</v>
      </c>
      <c r="N5746">
        <v>763</v>
      </c>
      <c r="O5746">
        <v>748</v>
      </c>
      <c r="P5746">
        <v>693</v>
      </c>
      <c r="Q5746">
        <v>847</v>
      </c>
      <c r="R5746">
        <v>1017</v>
      </c>
      <c r="S5746">
        <v>975</v>
      </c>
      <c r="T5746">
        <v>885</v>
      </c>
      <c r="U5746">
        <v>838</v>
      </c>
      <c r="V5746">
        <v>839</v>
      </c>
      <c r="W5746">
        <v>846</v>
      </c>
      <c r="X5746">
        <v>960</v>
      </c>
      <c r="Y5746">
        <v>968</v>
      </c>
      <c r="Z5746">
        <v>1177</v>
      </c>
      <c r="AA5746">
        <v>1180</v>
      </c>
      <c r="AB5746">
        <v>1258</v>
      </c>
      <c r="AC5746">
        <v>1215</v>
      </c>
      <c r="AD5746">
        <v>1284</v>
      </c>
      <c r="AE5746">
        <v>1139</v>
      </c>
      <c r="AF5746">
        <v>1157</v>
      </c>
      <c r="AG5746">
        <v>1048</v>
      </c>
      <c r="AH5746">
        <v>1100</v>
      </c>
      <c r="AI5746">
        <v>891</v>
      </c>
      <c r="AJ5746">
        <v>977</v>
      </c>
      <c r="AK5746">
        <v>941</v>
      </c>
      <c r="AL5746">
        <v>1047</v>
      </c>
      <c r="AM5746">
        <v>943</v>
      </c>
      <c r="AN5746">
        <v>1595</v>
      </c>
      <c r="AO5746">
        <v>2311</v>
      </c>
      <c r="AP5746">
        <v>1149</v>
      </c>
      <c r="AQ5746">
        <v>942</v>
      </c>
      <c r="AR5746">
        <v>811</v>
      </c>
      <c r="AS5746">
        <v>879</v>
      </c>
      <c r="AT5746">
        <v>780</v>
      </c>
      <c r="AU5746">
        <v>887</v>
      </c>
    </row>
    <row r="5747" spans="1:47" x14ac:dyDescent="0.25">
      <c r="A5747" t="str">
        <f t="shared" si="89"/>
        <v>KufsteinArbeitsloseInsgesamt</v>
      </c>
      <c r="B5747">
        <v>5746</v>
      </c>
      <c r="C5747">
        <v>705</v>
      </c>
      <c r="D5747" t="s">
        <v>261</v>
      </c>
      <c r="E5747" t="s">
        <v>36</v>
      </c>
      <c r="F5747" t="s">
        <v>48</v>
      </c>
      <c r="G5747">
        <v>2411</v>
      </c>
      <c r="H5747">
        <v>1225</v>
      </c>
      <c r="I5747">
        <v>2757</v>
      </c>
      <c r="J5747">
        <v>1484</v>
      </c>
      <c r="K5747">
        <v>2757</v>
      </c>
      <c r="L5747">
        <v>1391</v>
      </c>
      <c r="M5747">
        <v>2548</v>
      </c>
      <c r="N5747">
        <v>1322</v>
      </c>
      <c r="O5747">
        <v>2410</v>
      </c>
      <c r="P5747">
        <v>1327</v>
      </c>
      <c r="Q5747">
        <v>2908</v>
      </c>
      <c r="R5747">
        <v>2138</v>
      </c>
      <c r="S5747">
        <v>3048</v>
      </c>
      <c r="T5747">
        <v>1710</v>
      </c>
      <c r="U5747">
        <v>2634</v>
      </c>
      <c r="V5747">
        <v>1530</v>
      </c>
      <c r="W5747">
        <v>2760</v>
      </c>
      <c r="X5747">
        <v>1843</v>
      </c>
      <c r="Y5747">
        <v>2980</v>
      </c>
      <c r="Z5747">
        <v>2249</v>
      </c>
      <c r="AA5747">
        <v>3439</v>
      </c>
      <c r="AB5747">
        <v>2409</v>
      </c>
      <c r="AC5747">
        <v>3577</v>
      </c>
      <c r="AD5747">
        <v>2498</v>
      </c>
      <c r="AE5747">
        <v>3463</v>
      </c>
      <c r="AF5747">
        <v>2198</v>
      </c>
      <c r="AG5747">
        <v>3298</v>
      </c>
      <c r="AH5747">
        <v>2025</v>
      </c>
      <c r="AI5747">
        <v>2905</v>
      </c>
      <c r="AJ5747">
        <v>1777</v>
      </c>
      <c r="AK5747">
        <v>2900</v>
      </c>
      <c r="AL5747">
        <v>1889</v>
      </c>
      <c r="AM5747">
        <v>2773</v>
      </c>
      <c r="AN5747">
        <v>2879</v>
      </c>
      <c r="AO5747">
        <v>5181</v>
      </c>
      <c r="AP5747">
        <v>2003</v>
      </c>
      <c r="AQ5747">
        <v>2801</v>
      </c>
      <c r="AR5747">
        <v>1550</v>
      </c>
      <c r="AS5747">
        <v>2741</v>
      </c>
      <c r="AT5747">
        <v>1601</v>
      </c>
      <c r="AU5747">
        <v>2929</v>
      </c>
    </row>
    <row r="5748" spans="1:47" x14ac:dyDescent="0.25">
      <c r="A5748" t="str">
        <f t="shared" si="89"/>
        <v>KufsteinArbeitsloseMänner</v>
      </c>
      <c r="B5748">
        <v>5747</v>
      </c>
      <c r="C5748">
        <v>705</v>
      </c>
      <c r="D5748" t="s">
        <v>261</v>
      </c>
      <c r="E5748" t="s">
        <v>36</v>
      </c>
      <c r="F5748" t="s">
        <v>49</v>
      </c>
      <c r="G5748">
        <v>1777</v>
      </c>
      <c r="H5748">
        <v>568</v>
      </c>
      <c r="I5748">
        <v>1993</v>
      </c>
      <c r="J5748">
        <v>682</v>
      </c>
      <c r="K5748">
        <v>1945</v>
      </c>
      <c r="L5748">
        <v>635</v>
      </c>
      <c r="M5748">
        <v>1777</v>
      </c>
      <c r="N5748">
        <v>559</v>
      </c>
      <c r="O5748">
        <v>1662</v>
      </c>
      <c r="P5748">
        <v>634</v>
      </c>
      <c r="Q5748">
        <v>2061</v>
      </c>
      <c r="R5748">
        <v>1121</v>
      </c>
      <c r="S5748">
        <v>2073</v>
      </c>
      <c r="T5748">
        <v>825</v>
      </c>
      <c r="U5748">
        <v>1796</v>
      </c>
      <c r="V5748">
        <v>691</v>
      </c>
      <c r="W5748">
        <v>1914</v>
      </c>
      <c r="X5748">
        <v>883</v>
      </c>
      <c r="Y5748">
        <v>2012</v>
      </c>
      <c r="Z5748">
        <v>1072</v>
      </c>
      <c r="AA5748">
        <v>2259</v>
      </c>
      <c r="AB5748">
        <v>1151</v>
      </c>
      <c r="AC5748">
        <v>2362</v>
      </c>
      <c r="AD5748">
        <v>1214</v>
      </c>
      <c r="AE5748">
        <v>2324</v>
      </c>
      <c r="AF5748">
        <v>1041</v>
      </c>
      <c r="AG5748">
        <v>2250</v>
      </c>
      <c r="AH5748">
        <v>925</v>
      </c>
      <c r="AI5748">
        <v>2014</v>
      </c>
      <c r="AJ5748">
        <v>800</v>
      </c>
      <c r="AK5748">
        <v>1959</v>
      </c>
      <c r="AL5748">
        <v>842</v>
      </c>
      <c r="AM5748">
        <v>1830</v>
      </c>
      <c r="AN5748">
        <v>1284</v>
      </c>
      <c r="AO5748">
        <v>2870</v>
      </c>
      <c r="AP5748">
        <v>854</v>
      </c>
      <c r="AQ5748">
        <v>1859</v>
      </c>
      <c r="AR5748">
        <v>739</v>
      </c>
      <c r="AS5748">
        <v>1862</v>
      </c>
      <c r="AT5748">
        <v>821</v>
      </c>
      <c r="AU5748">
        <v>2042</v>
      </c>
    </row>
    <row r="5749" spans="1:47" x14ac:dyDescent="0.25">
      <c r="A5749" t="str">
        <f t="shared" si="89"/>
        <v>Kufsteinarbeitslose AusländerFrauen</v>
      </c>
      <c r="B5749">
        <v>5748</v>
      </c>
      <c r="C5749">
        <v>705</v>
      </c>
      <c r="D5749" t="s">
        <v>261</v>
      </c>
      <c r="E5749" t="s">
        <v>37</v>
      </c>
      <c r="F5749" t="s">
        <v>47</v>
      </c>
      <c r="G5749">
        <v>78</v>
      </c>
      <c r="H5749">
        <v>94</v>
      </c>
      <c r="I5749">
        <v>105</v>
      </c>
      <c r="J5749">
        <v>125</v>
      </c>
      <c r="K5749">
        <v>138</v>
      </c>
      <c r="L5749">
        <v>109</v>
      </c>
      <c r="M5749">
        <v>124</v>
      </c>
      <c r="N5749">
        <v>130</v>
      </c>
      <c r="O5749">
        <v>113</v>
      </c>
      <c r="P5749">
        <v>107</v>
      </c>
      <c r="Q5749">
        <v>163</v>
      </c>
      <c r="R5749">
        <v>161</v>
      </c>
      <c r="S5749">
        <v>199</v>
      </c>
      <c r="T5749">
        <v>172</v>
      </c>
      <c r="U5749">
        <v>160</v>
      </c>
      <c r="V5749">
        <v>151</v>
      </c>
      <c r="W5749">
        <v>174</v>
      </c>
      <c r="X5749">
        <v>188</v>
      </c>
      <c r="Y5749">
        <v>215</v>
      </c>
      <c r="Z5749">
        <v>262</v>
      </c>
      <c r="AA5749">
        <v>272</v>
      </c>
      <c r="AB5749">
        <v>308</v>
      </c>
      <c r="AC5749">
        <v>321</v>
      </c>
      <c r="AD5749">
        <v>287</v>
      </c>
      <c r="AE5749">
        <v>306</v>
      </c>
      <c r="AF5749">
        <v>297</v>
      </c>
      <c r="AG5749">
        <v>275</v>
      </c>
      <c r="AH5749">
        <v>276</v>
      </c>
      <c r="AI5749">
        <v>252</v>
      </c>
      <c r="AJ5749">
        <v>268</v>
      </c>
      <c r="AK5749">
        <v>293</v>
      </c>
      <c r="AL5749">
        <v>288</v>
      </c>
      <c r="AM5749">
        <v>299</v>
      </c>
      <c r="AN5749">
        <v>491</v>
      </c>
      <c r="AO5749">
        <v>823</v>
      </c>
      <c r="AP5749">
        <v>355</v>
      </c>
      <c r="AQ5749">
        <v>308</v>
      </c>
      <c r="AR5749">
        <v>218</v>
      </c>
      <c r="AS5749">
        <v>314</v>
      </c>
      <c r="AT5749">
        <v>240</v>
      </c>
      <c r="AU5749">
        <v>337</v>
      </c>
    </row>
    <row r="5750" spans="1:47" x14ac:dyDescent="0.25">
      <c r="A5750" t="str">
        <f t="shared" si="89"/>
        <v>Kufsteinarbeitslose AusländerInsgesamt</v>
      </c>
      <c r="B5750">
        <v>5749</v>
      </c>
      <c r="C5750">
        <v>705</v>
      </c>
      <c r="D5750" t="s">
        <v>261</v>
      </c>
      <c r="E5750" t="s">
        <v>37</v>
      </c>
      <c r="F5750" t="s">
        <v>48</v>
      </c>
      <c r="G5750">
        <v>369</v>
      </c>
      <c r="H5750">
        <v>201</v>
      </c>
      <c r="I5750">
        <v>427</v>
      </c>
      <c r="J5750">
        <v>235</v>
      </c>
      <c r="K5750">
        <v>441</v>
      </c>
      <c r="L5750">
        <v>196</v>
      </c>
      <c r="M5750">
        <v>393</v>
      </c>
      <c r="N5750">
        <v>217</v>
      </c>
      <c r="O5750">
        <v>380</v>
      </c>
      <c r="P5750">
        <v>220</v>
      </c>
      <c r="Q5750">
        <v>509</v>
      </c>
      <c r="R5750">
        <v>401</v>
      </c>
      <c r="S5750">
        <v>538</v>
      </c>
      <c r="T5750">
        <v>342</v>
      </c>
      <c r="U5750">
        <v>465</v>
      </c>
      <c r="V5750">
        <v>282</v>
      </c>
      <c r="W5750">
        <v>522</v>
      </c>
      <c r="X5750">
        <v>396</v>
      </c>
      <c r="Y5750">
        <v>620</v>
      </c>
      <c r="Z5750">
        <v>536</v>
      </c>
      <c r="AA5750">
        <v>788</v>
      </c>
      <c r="AB5750">
        <v>630</v>
      </c>
      <c r="AC5750">
        <v>887</v>
      </c>
      <c r="AD5750">
        <v>603</v>
      </c>
      <c r="AE5750">
        <v>819</v>
      </c>
      <c r="AF5750">
        <v>597</v>
      </c>
      <c r="AG5750">
        <v>802</v>
      </c>
      <c r="AH5750">
        <v>545</v>
      </c>
      <c r="AI5750">
        <v>758</v>
      </c>
      <c r="AJ5750">
        <v>501</v>
      </c>
      <c r="AK5750">
        <v>834</v>
      </c>
      <c r="AL5750">
        <v>563</v>
      </c>
      <c r="AM5750">
        <v>786</v>
      </c>
      <c r="AN5750">
        <v>888</v>
      </c>
      <c r="AO5750">
        <v>1742</v>
      </c>
      <c r="AP5750">
        <v>623</v>
      </c>
      <c r="AQ5750">
        <v>818</v>
      </c>
      <c r="AR5750">
        <v>427</v>
      </c>
      <c r="AS5750">
        <v>838</v>
      </c>
      <c r="AT5750">
        <v>522</v>
      </c>
      <c r="AU5750">
        <v>972</v>
      </c>
    </row>
    <row r="5751" spans="1:47" x14ac:dyDescent="0.25">
      <c r="A5751" t="str">
        <f t="shared" si="89"/>
        <v>Kufsteinarbeitslose AusländerMänner</v>
      </c>
      <c r="B5751">
        <v>5750</v>
      </c>
      <c r="C5751">
        <v>705</v>
      </c>
      <c r="D5751" t="s">
        <v>261</v>
      </c>
      <c r="E5751" t="s">
        <v>37</v>
      </c>
      <c r="F5751" t="s">
        <v>49</v>
      </c>
      <c r="G5751">
        <v>291</v>
      </c>
      <c r="H5751">
        <v>107</v>
      </c>
      <c r="I5751">
        <v>322</v>
      </c>
      <c r="J5751">
        <v>110</v>
      </c>
      <c r="K5751">
        <v>303</v>
      </c>
      <c r="L5751">
        <v>87</v>
      </c>
      <c r="M5751">
        <v>269</v>
      </c>
      <c r="N5751">
        <v>87</v>
      </c>
      <c r="O5751">
        <v>267</v>
      </c>
      <c r="P5751">
        <v>113</v>
      </c>
      <c r="Q5751">
        <v>346</v>
      </c>
      <c r="R5751">
        <v>240</v>
      </c>
      <c r="S5751">
        <v>339</v>
      </c>
      <c r="T5751">
        <v>170</v>
      </c>
      <c r="U5751">
        <v>305</v>
      </c>
      <c r="V5751">
        <v>131</v>
      </c>
      <c r="W5751">
        <v>348</v>
      </c>
      <c r="X5751">
        <v>208</v>
      </c>
      <c r="Y5751">
        <v>405</v>
      </c>
      <c r="Z5751">
        <v>274</v>
      </c>
      <c r="AA5751">
        <v>516</v>
      </c>
      <c r="AB5751">
        <v>322</v>
      </c>
      <c r="AC5751">
        <v>566</v>
      </c>
      <c r="AD5751">
        <v>316</v>
      </c>
      <c r="AE5751">
        <v>513</v>
      </c>
      <c r="AF5751">
        <v>300</v>
      </c>
      <c r="AG5751">
        <v>527</v>
      </c>
      <c r="AH5751">
        <v>269</v>
      </c>
      <c r="AI5751">
        <v>506</v>
      </c>
      <c r="AJ5751">
        <v>233</v>
      </c>
      <c r="AK5751">
        <v>541</v>
      </c>
      <c r="AL5751">
        <v>275</v>
      </c>
      <c r="AM5751">
        <v>487</v>
      </c>
      <c r="AN5751">
        <v>397</v>
      </c>
      <c r="AO5751">
        <v>919</v>
      </c>
      <c r="AP5751">
        <v>268</v>
      </c>
      <c r="AQ5751">
        <v>510</v>
      </c>
      <c r="AR5751">
        <v>209</v>
      </c>
      <c r="AS5751">
        <v>524</v>
      </c>
      <c r="AT5751">
        <v>282</v>
      </c>
      <c r="AU5751">
        <v>635</v>
      </c>
    </row>
    <row r="5752" spans="1:47" x14ac:dyDescent="0.25">
      <c r="A5752" t="str">
        <f t="shared" si="89"/>
        <v>KufsteinArbeitsstättenInsgesamt</v>
      </c>
      <c r="B5752">
        <v>5751</v>
      </c>
      <c r="C5752">
        <v>705</v>
      </c>
      <c r="D5752" t="s">
        <v>261</v>
      </c>
      <c r="E5752" t="s">
        <v>476</v>
      </c>
      <c r="F5752" t="s">
        <v>48</v>
      </c>
      <c r="G5752">
        <v>9730</v>
      </c>
      <c r="H5752">
        <v>9957</v>
      </c>
      <c r="I5752">
        <v>10207</v>
      </c>
    </row>
    <row r="5753" spans="1:47" x14ac:dyDescent="0.25">
      <c r="A5753" t="str">
        <f t="shared" si="89"/>
        <v>KufsteinBeschäftigte in den ArbeitsstättenInsgesamt</v>
      </c>
      <c r="B5753">
        <v>5752</v>
      </c>
      <c r="C5753">
        <v>705</v>
      </c>
      <c r="D5753" t="s">
        <v>261</v>
      </c>
      <c r="E5753" t="s">
        <v>477</v>
      </c>
      <c r="F5753" t="s">
        <v>48</v>
      </c>
      <c r="G5753">
        <v>57890</v>
      </c>
      <c r="H5753">
        <v>56399</v>
      </c>
      <c r="I5753">
        <v>58979</v>
      </c>
    </row>
    <row r="5754" spans="1:47" x14ac:dyDescent="0.25">
      <c r="A5754" t="str">
        <f t="shared" si="89"/>
        <v>KufsteinGesamteinkommenBruttobezüge Gesamt</v>
      </c>
      <c r="B5754">
        <v>5753</v>
      </c>
      <c r="C5754">
        <v>705</v>
      </c>
      <c r="D5754" t="s">
        <v>261</v>
      </c>
      <c r="E5754" t="s">
        <v>45</v>
      </c>
      <c r="F5754" t="s">
        <v>63</v>
      </c>
      <c r="G5754">
        <v>1261209.3286299999</v>
      </c>
      <c r="H5754">
        <v>1307442.2014200001</v>
      </c>
      <c r="I5754">
        <v>1384954.7289100001</v>
      </c>
      <c r="J5754">
        <v>1458304.4591900001</v>
      </c>
      <c r="K5754">
        <v>1540615.4802699999</v>
      </c>
      <c r="L5754">
        <v>1576140.1950699999</v>
      </c>
      <c r="M5754">
        <v>1644901.5201699999</v>
      </c>
      <c r="N5754">
        <v>1718780.3852500001</v>
      </c>
      <c r="O5754">
        <v>1806758.5754199999</v>
      </c>
      <c r="P5754">
        <v>1879601.5806100001</v>
      </c>
      <c r="Q5754">
        <v>1956865.6775499999</v>
      </c>
      <c r="R5754">
        <v>2023333.3373400001</v>
      </c>
      <c r="S5754">
        <v>2134157.7588800001</v>
      </c>
      <c r="T5754">
        <v>2219886.89701</v>
      </c>
      <c r="U5754">
        <v>2331056.92423</v>
      </c>
      <c r="V5754">
        <v>2442366.03364</v>
      </c>
      <c r="W5754">
        <v>2507047.4644900002</v>
      </c>
      <c r="X5754">
        <v>2610728.52104</v>
      </c>
      <c r="Y5754">
        <v>2820334.5541400001</v>
      </c>
    </row>
    <row r="5755" spans="1:47" x14ac:dyDescent="0.25">
      <c r="A5755" t="str">
        <f t="shared" si="89"/>
        <v>KufsteinGesamteinkommenNettobezüge Gesamt</v>
      </c>
      <c r="B5755">
        <v>5754</v>
      </c>
      <c r="C5755">
        <v>705</v>
      </c>
      <c r="D5755" t="s">
        <v>261</v>
      </c>
      <c r="E5755" t="s">
        <v>45</v>
      </c>
      <c r="F5755" t="s">
        <v>64</v>
      </c>
      <c r="G5755">
        <v>920343.19594000001</v>
      </c>
      <c r="H5755">
        <v>961045.84849</v>
      </c>
      <c r="I5755">
        <v>1012069.638</v>
      </c>
      <c r="J5755">
        <v>1059754.82858</v>
      </c>
      <c r="K5755">
        <v>1114621.51401</v>
      </c>
      <c r="L5755">
        <v>1164104.56283</v>
      </c>
      <c r="M5755">
        <v>1211004.8272899999</v>
      </c>
      <c r="N5755">
        <v>1258724.7045400001</v>
      </c>
      <c r="O5755">
        <v>1316246.13628</v>
      </c>
      <c r="P5755">
        <v>1362680.22789</v>
      </c>
      <c r="Q5755">
        <v>1411708.5814199999</v>
      </c>
      <c r="R5755">
        <v>1451002.9100800001</v>
      </c>
      <c r="S5755">
        <v>1573739.3182399999</v>
      </c>
      <c r="T5755">
        <v>1629796.12124</v>
      </c>
      <c r="U5755">
        <v>1706013.4985</v>
      </c>
      <c r="V5755">
        <v>1787895.98872</v>
      </c>
      <c r="W5755">
        <v>1849279.5293099999</v>
      </c>
      <c r="X5755">
        <v>1916613.8831799999</v>
      </c>
      <c r="Y5755">
        <v>2072571.88925</v>
      </c>
    </row>
    <row r="5756" spans="1:47" x14ac:dyDescent="0.25">
      <c r="A5756" t="str">
        <f t="shared" si="89"/>
        <v>KufsteinGründungsintensitätin % der aktiven Wirtschaftskammermitglieder</v>
      </c>
      <c r="B5756">
        <v>5755</v>
      </c>
      <c r="C5756">
        <v>705</v>
      </c>
      <c r="D5756" t="s">
        <v>261</v>
      </c>
      <c r="E5756" t="s">
        <v>40</v>
      </c>
      <c r="F5756" t="s">
        <v>52</v>
      </c>
      <c r="G5756">
        <v>6.8615607634694404</v>
      </c>
      <c r="H5756">
        <v>7.9302123070330097</v>
      </c>
      <c r="I5756">
        <v>7.7713720103426001</v>
      </c>
      <c r="J5756">
        <v>6.5382987727465096</v>
      </c>
      <c r="K5756">
        <v>7.3103768334979504</v>
      </c>
      <c r="L5756">
        <v>7.7031397195975799</v>
      </c>
      <c r="M5756">
        <v>7.0409388161663404</v>
      </c>
      <c r="N5756">
        <v>6.5549226255311197</v>
      </c>
      <c r="O5756">
        <v>7.36968618020778</v>
      </c>
      <c r="P5756">
        <v>7.3019033552765897</v>
      </c>
      <c r="Q5756">
        <v>5.4882394868139697</v>
      </c>
      <c r="R5756">
        <v>6.05353796917242</v>
      </c>
      <c r="S5756">
        <v>5.1658470510140901</v>
      </c>
      <c r="T5756">
        <v>6.0769750168804899</v>
      </c>
      <c r="U5756">
        <v>6.3278783534399903</v>
      </c>
      <c r="V5756">
        <v>6.5318568448082202</v>
      </c>
      <c r="W5756">
        <v>5.9780907668231604</v>
      </c>
      <c r="X5756">
        <v>6.83392334923811</v>
      </c>
      <c r="Y5756">
        <v>6.27608825283244</v>
      </c>
      <c r="Z5756">
        <v>6.8100869069668004</v>
      </c>
      <c r="AA5756">
        <v>6.1648548231732496</v>
      </c>
      <c r="AB5756">
        <v>5.9488559892328396</v>
      </c>
    </row>
    <row r="5757" spans="1:47" x14ac:dyDescent="0.25">
      <c r="A5757" t="str">
        <f t="shared" si="89"/>
        <v>KufsteinGründungsintensitätje 1.000 Einwohner</v>
      </c>
      <c r="B5757">
        <v>5756</v>
      </c>
      <c r="C5757">
        <v>705</v>
      </c>
      <c r="D5757" t="s">
        <v>261</v>
      </c>
      <c r="E5757" t="s">
        <v>40</v>
      </c>
      <c r="F5757" t="s">
        <v>53</v>
      </c>
      <c r="G5757">
        <v>3.0180658873538802</v>
      </c>
      <c r="H5757">
        <v>3.6021387341605098</v>
      </c>
      <c r="I5757">
        <v>3.6334150766882898</v>
      </c>
      <c r="J5757">
        <v>3.1925445303136799</v>
      </c>
      <c r="K5757">
        <v>3.5871739185854601</v>
      </c>
      <c r="L5757">
        <v>3.8678132630336801</v>
      </c>
      <c r="M5757">
        <v>3.6472334449905199</v>
      </c>
      <c r="N5757">
        <v>3.45315877109591</v>
      </c>
      <c r="O5757">
        <v>3.9274166519830001</v>
      </c>
      <c r="P5757">
        <v>3.9551038102943799</v>
      </c>
      <c r="Q5757">
        <v>3.0461571935793299</v>
      </c>
      <c r="R5757">
        <v>3.40540042258869</v>
      </c>
      <c r="S5757">
        <v>2.9169983347964199</v>
      </c>
      <c r="T5757">
        <v>3.4538006197653299</v>
      </c>
      <c r="U5757">
        <v>3.63835305551174</v>
      </c>
      <c r="V5757">
        <v>3.7954734083724202</v>
      </c>
      <c r="W5757">
        <v>3.5209969398665302</v>
      </c>
      <c r="X5757">
        <v>4.0480662278222503</v>
      </c>
      <c r="Y5757">
        <v>3.8173130105996198</v>
      </c>
      <c r="Z5757">
        <v>4.30320489737126</v>
      </c>
      <c r="AA5757">
        <v>4.0000357146045902</v>
      </c>
      <c r="AB5757">
        <v>3.9083915465558401</v>
      </c>
    </row>
    <row r="5758" spans="1:47" x14ac:dyDescent="0.25">
      <c r="A5758" t="str">
        <f t="shared" si="89"/>
        <v>KufsteinKammermitgliedschaftenAktiv</v>
      </c>
      <c r="B5758">
        <v>5757</v>
      </c>
      <c r="C5758">
        <v>705</v>
      </c>
      <c r="D5758" t="s">
        <v>261</v>
      </c>
      <c r="E5758" t="s">
        <v>39</v>
      </c>
      <c r="F5758" t="s">
        <v>50</v>
      </c>
      <c r="G5758">
        <v>4139</v>
      </c>
      <c r="H5758">
        <v>4317</v>
      </c>
      <c r="I5758">
        <v>4480</v>
      </c>
      <c r="J5758">
        <v>4726</v>
      </c>
      <c r="K5758">
        <v>4781</v>
      </c>
      <c r="L5758">
        <v>4929</v>
      </c>
      <c r="M5758">
        <v>5107</v>
      </c>
      <c r="N5758">
        <v>5226</v>
      </c>
      <c r="O5758">
        <v>5296</v>
      </c>
      <c r="P5758">
        <v>5317</v>
      </c>
      <c r="Q5758">
        <v>5427</v>
      </c>
      <c r="R5758">
        <v>5444</v>
      </c>
      <c r="S5758">
        <v>5573</v>
      </c>
      <c r="T5758">
        <v>5612</v>
      </c>
      <c r="U5758">
        <v>5747</v>
      </c>
      <c r="V5758">
        <v>5744</v>
      </c>
      <c r="W5758">
        <v>5830</v>
      </c>
      <c r="X5758">
        <v>5834</v>
      </c>
      <c r="Y5758">
        <v>5916</v>
      </c>
      <c r="Z5758">
        <v>5924</v>
      </c>
      <c r="AA5758">
        <v>6018</v>
      </c>
      <c r="AB5758">
        <v>6064</v>
      </c>
      <c r="AC5758">
        <v>6182</v>
      </c>
      <c r="AD5758">
        <v>6231</v>
      </c>
      <c r="AE5758">
        <v>6342</v>
      </c>
      <c r="AF5758">
        <v>6390</v>
      </c>
      <c r="AG5758">
        <v>6433</v>
      </c>
      <c r="AH5758">
        <v>6497</v>
      </c>
      <c r="AI5758">
        <v>6663</v>
      </c>
      <c r="AJ5758">
        <v>6708</v>
      </c>
      <c r="AK5758">
        <v>6846</v>
      </c>
      <c r="AL5758">
        <v>7019</v>
      </c>
      <c r="AM5758">
        <v>7234</v>
      </c>
      <c r="AN5758">
        <v>7267</v>
      </c>
      <c r="AO5758">
        <v>7360</v>
      </c>
      <c r="AP5758">
        <v>7430</v>
      </c>
      <c r="AQ5758">
        <v>7499</v>
      </c>
      <c r="AR5758">
        <v>7455</v>
      </c>
    </row>
    <row r="5759" spans="1:47" x14ac:dyDescent="0.25">
      <c r="A5759" t="str">
        <f t="shared" si="89"/>
        <v>KufsteinKammermitgliedschaftenInsgesamt</v>
      </c>
      <c r="B5759">
        <v>5758</v>
      </c>
      <c r="C5759">
        <v>705</v>
      </c>
      <c r="D5759" t="s">
        <v>261</v>
      </c>
      <c r="E5759" t="s">
        <v>39</v>
      </c>
      <c r="F5759" t="s">
        <v>48</v>
      </c>
      <c r="G5759">
        <v>5057</v>
      </c>
      <c r="H5759">
        <v>5240</v>
      </c>
      <c r="I5759">
        <v>5423</v>
      </c>
      <c r="J5759">
        <v>5648</v>
      </c>
      <c r="K5759">
        <v>5710</v>
      </c>
      <c r="L5759">
        <v>5872</v>
      </c>
      <c r="M5759">
        <v>6042</v>
      </c>
      <c r="N5759">
        <v>6185</v>
      </c>
      <c r="O5759">
        <v>6260</v>
      </c>
      <c r="P5759">
        <v>6289</v>
      </c>
      <c r="Q5759">
        <v>6369</v>
      </c>
      <c r="R5759">
        <v>6420</v>
      </c>
      <c r="S5759">
        <v>6531</v>
      </c>
      <c r="T5759">
        <v>6607</v>
      </c>
      <c r="U5759">
        <v>6702</v>
      </c>
      <c r="V5759">
        <v>6734</v>
      </c>
      <c r="W5759">
        <v>6784</v>
      </c>
      <c r="X5759">
        <v>6830</v>
      </c>
      <c r="Y5759">
        <v>6897</v>
      </c>
      <c r="Z5759">
        <v>6933</v>
      </c>
      <c r="AA5759">
        <v>6995</v>
      </c>
      <c r="AB5759">
        <v>7063</v>
      </c>
      <c r="AC5759">
        <v>7138</v>
      </c>
      <c r="AD5759">
        <v>7263</v>
      </c>
      <c r="AE5759">
        <v>7335</v>
      </c>
      <c r="AF5759">
        <v>7398</v>
      </c>
      <c r="AG5759">
        <v>7401</v>
      </c>
      <c r="AH5759">
        <v>7473</v>
      </c>
      <c r="AI5759">
        <v>7625</v>
      </c>
      <c r="AJ5759">
        <v>7698</v>
      </c>
      <c r="AK5759">
        <v>7865</v>
      </c>
      <c r="AL5759">
        <v>7994</v>
      </c>
      <c r="AM5759">
        <v>8167</v>
      </c>
      <c r="AN5759">
        <v>8233</v>
      </c>
      <c r="AO5759">
        <v>8262</v>
      </c>
      <c r="AP5759">
        <v>8330</v>
      </c>
      <c r="AQ5759">
        <v>8377</v>
      </c>
      <c r="AR5759">
        <v>8366</v>
      </c>
    </row>
    <row r="5760" spans="1:47" x14ac:dyDescent="0.25">
      <c r="A5760" t="str">
        <f t="shared" si="89"/>
        <v>KufsteinKammermitgliedschaftenRuhend</v>
      </c>
      <c r="B5760">
        <v>5759</v>
      </c>
      <c r="C5760">
        <v>705</v>
      </c>
      <c r="D5760" t="s">
        <v>261</v>
      </c>
      <c r="E5760" t="s">
        <v>39</v>
      </c>
      <c r="F5760" t="s">
        <v>51</v>
      </c>
      <c r="G5760">
        <v>918</v>
      </c>
      <c r="H5760">
        <v>923</v>
      </c>
      <c r="I5760">
        <v>943</v>
      </c>
      <c r="J5760">
        <v>922</v>
      </c>
      <c r="K5760">
        <v>929</v>
      </c>
      <c r="L5760">
        <v>943</v>
      </c>
      <c r="M5760">
        <v>935</v>
      </c>
      <c r="N5760">
        <v>959</v>
      </c>
      <c r="O5760">
        <v>964</v>
      </c>
      <c r="P5760">
        <v>972</v>
      </c>
      <c r="Q5760">
        <v>942</v>
      </c>
      <c r="R5760">
        <v>976</v>
      </c>
      <c r="S5760">
        <v>958</v>
      </c>
      <c r="T5760">
        <v>995</v>
      </c>
      <c r="U5760">
        <v>955</v>
      </c>
      <c r="V5760">
        <v>990</v>
      </c>
      <c r="W5760">
        <v>954</v>
      </c>
      <c r="X5760">
        <v>996</v>
      </c>
      <c r="Y5760">
        <v>981</v>
      </c>
      <c r="Z5760">
        <v>1009</v>
      </c>
      <c r="AA5760">
        <v>977</v>
      </c>
      <c r="AB5760">
        <v>999</v>
      </c>
      <c r="AC5760">
        <v>956</v>
      </c>
      <c r="AD5760">
        <v>1032</v>
      </c>
      <c r="AE5760">
        <v>993</v>
      </c>
      <c r="AF5760">
        <v>1008</v>
      </c>
      <c r="AG5760">
        <v>968</v>
      </c>
      <c r="AH5760">
        <v>976</v>
      </c>
      <c r="AI5760">
        <v>962</v>
      </c>
      <c r="AJ5760">
        <v>990</v>
      </c>
      <c r="AK5760">
        <v>1019</v>
      </c>
      <c r="AL5760">
        <v>975</v>
      </c>
      <c r="AM5760">
        <v>933</v>
      </c>
      <c r="AN5760">
        <v>966</v>
      </c>
      <c r="AO5760">
        <v>902</v>
      </c>
      <c r="AP5760">
        <v>900</v>
      </c>
      <c r="AQ5760">
        <v>878</v>
      </c>
      <c r="AR5760">
        <v>911</v>
      </c>
    </row>
    <row r="5761" spans="1:28" x14ac:dyDescent="0.25">
      <c r="A5761" t="str">
        <f t="shared" si="89"/>
        <v>KufsteinLehrlinge1. Lehrjahr, männlich</v>
      </c>
      <c r="B5761">
        <v>5760</v>
      </c>
      <c r="C5761">
        <v>705</v>
      </c>
      <c r="D5761" t="s">
        <v>261</v>
      </c>
      <c r="E5761" t="s">
        <v>46</v>
      </c>
      <c r="F5761" t="s">
        <v>65</v>
      </c>
      <c r="G5761">
        <v>367</v>
      </c>
      <c r="H5761">
        <v>385</v>
      </c>
      <c r="I5761">
        <v>398</v>
      </c>
      <c r="J5761">
        <v>347</v>
      </c>
      <c r="K5761">
        <v>348</v>
      </c>
      <c r="L5761">
        <v>403</v>
      </c>
      <c r="M5761">
        <v>354</v>
      </c>
      <c r="N5761">
        <v>383</v>
      </c>
      <c r="O5761">
        <v>366</v>
      </c>
      <c r="P5761">
        <v>375</v>
      </c>
      <c r="Q5761">
        <v>393</v>
      </c>
      <c r="R5761">
        <v>364</v>
      </c>
      <c r="S5761">
        <v>312</v>
      </c>
      <c r="T5761">
        <v>344</v>
      </c>
      <c r="U5761">
        <v>354</v>
      </c>
      <c r="V5761">
        <v>331</v>
      </c>
      <c r="W5761">
        <v>312</v>
      </c>
      <c r="X5761">
        <v>320</v>
      </c>
      <c r="Y5761">
        <v>315</v>
      </c>
      <c r="Z5761">
        <v>310</v>
      </c>
      <c r="AA5761">
        <v>325</v>
      </c>
      <c r="AB5761">
        <v>293</v>
      </c>
    </row>
    <row r="5762" spans="1:28" x14ac:dyDescent="0.25">
      <c r="A5762" t="str">
        <f t="shared" si="89"/>
        <v>KufsteinLehrlinge1. Lehrjahr, weiblich</v>
      </c>
      <c r="B5762">
        <v>5761</v>
      </c>
      <c r="C5762">
        <v>705</v>
      </c>
      <c r="D5762" t="s">
        <v>261</v>
      </c>
      <c r="E5762" t="s">
        <v>46</v>
      </c>
      <c r="F5762" t="s">
        <v>66</v>
      </c>
      <c r="G5762">
        <v>217</v>
      </c>
      <c r="H5762">
        <v>213</v>
      </c>
      <c r="I5762">
        <v>203</v>
      </c>
      <c r="J5762">
        <v>215</v>
      </c>
      <c r="K5762">
        <v>209</v>
      </c>
      <c r="L5762">
        <v>269</v>
      </c>
      <c r="M5762">
        <v>224</v>
      </c>
      <c r="N5762">
        <v>199</v>
      </c>
      <c r="O5762">
        <v>236</v>
      </c>
      <c r="P5762">
        <v>222</v>
      </c>
      <c r="Q5762">
        <v>217</v>
      </c>
      <c r="R5762">
        <v>220</v>
      </c>
      <c r="S5762">
        <v>187</v>
      </c>
      <c r="T5762">
        <v>207</v>
      </c>
      <c r="U5762">
        <v>191</v>
      </c>
      <c r="V5762">
        <v>168</v>
      </c>
      <c r="W5762">
        <v>178</v>
      </c>
      <c r="X5762">
        <v>170</v>
      </c>
      <c r="Y5762">
        <v>139</v>
      </c>
      <c r="Z5762">
        <v>163</v>
      </c>
      <c r="AA5762">
        <v>167</v>
      </c>
      <c r="AB5762">
        <v>176</v>
      </c>
    </row>
    <row r="5763" spans="1:28" x14ac:dyDescent="0.25">
      <c r="A5763" t="str">
        <f t="shared" ref="A5763:A5826" si="90">D5763&amp;E5763&amp;F5763</f>
        <v>KufsteinLehrlinge2. Lehrjahr, männlich</v>
      </c>
      <c r="B5763">
        <v>5762</v>
      </c>
      <c r="C5763">
        <v>705</v>
      </c>
      <c r="D5763" t="s">
        <v>261</v>
      </c>
      <c r="E5763" t="s">
        <v>46</v>
      </c>
      <c r="F5763" t="s">
        <v>67</v>
      </c>
      <c r="G5763">
        <v>355</v>
      </c>
      <c r="H5763">
        <v>367</v>
      </c>
      <c r="I5763">
        <v>378</v>
      </c>
      <c r="J5763">
        <v>394</v>
      </c>
      <c r="K5763">
        <v>345</v>
      </c>
      <c r="L5763">
        <v>339</v>
      </c>
      <c r="M5763">
        <v>398</v>
      </c>
      <c r="N5763">
        <v>347</v>
      </c>
      <c r="O5763">
        <v>381</v>
      </c>
      <c r="P5763">
        <v>356</v>
      </c>
      <c r="Q5763">
        <v>347</v>
      </c>
      <c r="R5763">
        <v>398</v>
      </c>
      <c r="S5763">
        <v>347</v>
      </c>
      <c r="T5763">
        <v>300</v>
      </c>
      <c r="U5763">
        <v>333</v>
      </c>
      <c r="V5763">
        <v>341</v>
      </c>
      <c r="W5763">
        <v>333</v>
      </c>
      <c r="X5763">
        <v>309</v>
      </c>
      <c r="Y5763">
        <v>323</v>
      </c>
      <c r="Z5763">
        <v>334</v>
      </c>
      <c r="AA5763">
        <v>308</v>
      </c>
      <c r="AB5763">
        <v>322</v>
      </c>
    </row>
    <row r="5764" spans="1:28" x14ac:dyDescent="0.25">
      <c r="A5764" t="str">
        <f t="shared" si="90"/>
        <v>KufsteinLehrlinge2. Lehrjahr, weiblich</v>
      </c>
      <c r="B5764">
        <v>5763</v>
      </c>
      <c r="C5764">
        <v>705</v>
      </c>
      <c r="D5764" t="s">
        <v>261</v>
      </c>
      <c r="E5764" t="s">
        <v>46</v>
      </c>
      <c r="F5764" t="s">
        <v>68</v>
      </c>
      <c r="G5764">
        <v>222</v>
      </c>
      <c r="H5764">
        <v>221</v>
      </c>
      <c r="I5764">
        <v>222</v>
      </c>
      <c r="J5764">
        <v>213</v>
      </c>
      <c r="K5764">
        <v>230</v>
      </c>
      <c r="L5764">
        <v>209</v>
      </c>
      <c r="M5764">
        <v>260</v>
      </c>
      <c r="N5764">
        <v>216</v>
      </c>
      <c r="O5764">
        <v>201</v>
      </c>
      <c r="P5764">
        <v>207</v>
      </c>
      <c r="Q5764">
        <v>201</v>
      </c>
      <c r="R5764">
        <v>217</v>
      </c>
      <c r="S5764">
        <v>210</v>
      </c>
      <c r="T5764">
        <v>182</v>
      </c>
      <c r="U5764">
        <v>184</v>
      </c>
      <c r="V5764">
        <v>193</v>
      </c>
      <c r="W5764">
        <v>168</v>
      </c>
      <c r="X5764">
        <v>178</v>
      </c>
      <c r="Y5764">
        <v>184</v>
      </c>
      <c r="Z5764">
        <v>155</v>
      </c>
      <c r="AA5764">
        <v>159</v>
      </c>
      <c r="AB5764">
        <v>169</v>
      </c>
    </row>
    <row r="5765" spans="1:28" x14ac:dyDescent="0.25">
      <c r="A5765" t="str">
        <f t="shared" si="90"/>
        <v>KufsteinLehrlinge3. Lehrjahr, männlich</v>
      </c>
      <c r="B5765">
        <v>5764</v>
      </c>
      <c r="C5765">
        <v>705</v>
      </c>
      <c r="D5765" t="s">
        <v>261</v>
      </c>
      <c r="E5765" t="s">
        <v>46</v>
      </c>
      <c r="F5765" t="s">
        <v>69</v>
      </c>
      <c r="G5765">
        <v>314</v>
      </c>
      <c r="H5765">
        <v>337</v>
      </c>
      <c r="I5765">
        <v>348</v>
      </c>
      <c r="J5765">
        <v>376</v>
      </c>
      <c r="K5765">
        <v>367</v>
      </c>
      <c r="L5765">
        <v>330</v>
      </c>
      <c r="M5765">
        <v>312</v>
      </c>
      <c r="N5765">
        <v>374</v>
      </c>
      <c r="O5765">
        <v>331</v>
      </c>
      <c r="P5765">
        <v>364</v>
      </c>
      <c r="Q5765">
        <v>329</v>
      </c>
      <c r="R5765">
        <v>338</v>
      </c>
      <c r="S5765">
        <v>372</v>
      </c>
      <c r="T5765">
        <v>316</v>
      </c>
      <c r="U5765">
        <v>287</v>
      </c>
      <c r="V5765">
        <v>316</v>
      </c>
      <c r="W5765">
        <v>329</v>
      </c>
      <c r="X5765">
        <v>322</v>
      </c>
      <c r="Y5765">
        <v>293</v>
      </c>
      <c r="Z5765">
        <v>307</v>
      </c>
      <c r="AA5765">
        <v>318</v>
      </c>
      <c r="AB5765">
        <v>309</v>
      </c>
    </row>
    <row r="5766" spans="1:28" x14ac:dyDescent="0.25">
      <c r="A5766" t="str">
        <f t="shared" si="90"/>
        <v>KufsteinLehrlinge3. Lehrjahr, weiblich</v>
      </c>
      <c r="B5766">
        <v>5765</v>
      </c>
      <c r="C5766">
        <v>705</v>
      </c>
      <c r="D5766" t="s">
        <v>261</v>
      </c>
      <c r="E5766" t="s">
        <v>46</v>
      </c>
      <c r="F5766" t="s">
        <v>70</v>
      </c>
      <c r="G5766">
        <v>178</v>
      </c>
      <c r="H5766">
        <v>210</v>
      </c>
      <c r="I5766">
        <v>211</v>
      </c>
      <c r="J5766">
        <v>213</v>
      </c>
      <c r="K5766">
        <v>198</v>
      </c>
      <c r="L5766">
        <v>213</v>
      </c>
      <c r="M5766">
        <v>202</v>
      </c>
      <c r="N5766">
        <v>240</v>
      </c>
      <c r="O5766">
        <v>194</v>
      </c>
      <c r="P5766">
        <v>177</v>
      </c>
      <c r="Q5766">
        <v>177</v>
      </c>
      <c r="R5766">
        <v>172</v>
      </c>
      <c r="S5766">
        <v>191</v>
      </c>
      <c r="T5766">
        <v>195</v>
      </c>
      <c r="U5766">
        <v>171</v>
      </c>
      <c r="V5766">
        <v>171</v>
      </c>
      <c r="W5766">
        <v>174</v>
      </c>
      <c r="X5766">
        <v>148</v>
      </c>
      <c r="Y5766">
        <v>164</v>
      </c>
      <c r="Z5766">
        <v>174</v>
      </c>
      <c r="AA5766">
        <v>137</v>
      </c>
      <c r="AB5766">
        <v>149</v>
      </c>
    </row>
    <row r="5767" spans="1:28" x14ac:dyDescent="0.25">
      <c r="A5767" t="str">
        <f t="shared" si="90"/>
        <v>KufsteinLehrlinge4. Lehrjahr, männlich</v>
      </c>
      <c r="B5767">
        <v>5766</v>
      </c>
      <c r="C5767">
        <v>705</v>
      </c>
      <c r="D5767" t="s">
        <v>261</v>
      </c>
      <c r="E5767" t="s">
        <v>46</v>
      </c>
      <c r="F5767" t="s">
        <v>71</v>
      </c>
      <c r="G5767">
        <v>140</v>
      </c>
      <c r="H5767">
        <v>151</v>
      </c>
      <c r="I5767">
        <v>150</v>
      </c>
      <c r="J5767">
        <v>156</v>
      </c>
      <c r="K5767">
        <v>174</v>
      </c>
      <c r="L5767">
        <v>189</v>
      </c>
      <c r="M5767">
        <v>140</v>
      </c>
      <c r="N5767">
        <v>129</v>
      </c>
      <c r="O5767">
        <v>183</v>
      </c>
      <c r="P5767">
        <v>168</v>
      </c>
      <c r="Q5767">
        <v>165</v>
      </c>
      <c r="R5767">
        <v>141</v>
      </c>
      <c r="S5767">
        <v>168</v>
      </c>
      <c r="T5767">
        <v>174</v>
      </c>
      <c r="U5767">
        <v>156</v>
      </c>
      <c r="V5767">
        <v>148</v>
      </c>
      <c r="W5767">
        <v>179</v>
      </c>
      <c r="X5767">
        <v>165</v>
      </c>
      <c r="Y5767">
        <v>177</v>
      </c>
      <c r="Z5767">
        <v>146</v>
      </c>
      <c r="AA5767">
        <v>170</v>
      </c>
      <c r="AB5767">
        <v>172</v>
      </c>
    </row>
    <row r="5768" spans="1:28" x14ac:dyDescent="0.25">
      <c r="A5768" t="str">
        <f t="shared" si="90"/>
        <v>KufsteinLehrlinge4. Lehrjahr, weiblich</v>
      </c>
      <c r="B5768">
        <v>5767</v>
      </c>
      <c r="C5768">
        <v>705</v>
      </c>
      <c r="D5768" t="s">
        <v>261</v>
      </c>
      <c r="E5768" t="s">
        <v>46</v>
      </c>
      <c r="F5768" t="s">
        <v>72</v>
      </c>
      <c r="G5768">
        <v>20</v>
      </c>
      <c r="H5768">
        <v>15</v>
      </c>
      <c r="I5768">
        <v>26</v>
      </c>
      <c r="J5768">
        <v>24</v>
      </c>
      <c r="K5768">
        <v>25</v>
      </c>
      <c r="L5768">
        <v>11</v>
      </c>
      <c r="M5768">
        <v>17</v>
      </c>
      <c r="N5768">
        <v>24</v>
      </c>
      <c r="O5768">
        <v>34</v>
      </c>
      <c r="P5768">
        <v>24</v>
      </c>
      <c r="Q5768">
        <v>9</v>
      </c>
      <c r="R5768">
        <v>22</v>
      </c>
      <c r="S5768">
        <v>20</v>
      </c>
      <c r="T5768">
        <v>24</v>
      </c>
      <c r="U5768">
        <v>23</v>
      </c>
      <c r="V5768">
        <v>30</v>
      </c>
      <c r="W5768">
        <v>32</v>
      </c>
      <c r="X5768">
        <v>40</v>
      </c>
      <c r="Y5768">
        <v>27</v>
      </c>
      <c r="Z5768">
        <v>29</v>
      </c>
      <c r="AA5768">
        <v>33</v>
      </c>
      <c r="AB5768">
        <v>24</v>
      </c>
    </row>
    <row r="5769" spans="1:28" x14ac:dyDescent="0.25">
      <c r="A5769" t="str">
        <f t="shared" si="90"/>
        <v>KufsteinLehrlingeFrauen</v>
      </c>
      <c r="B5769">
        <v>5768</v>
      </c>
      <c r="C5769">
        <v>705</v>
      </c>
      <c r="D5769" t="s">
        <v>261</v>
      </c>
      <c r="E5769" t="s">
        <v>46</v>
      </c>
      <c r="F5769" t="s">
        <v>47</v>
      </c>
      <c r="G5769">
        <v>637</v>
      </c>
      <c r="H5769">
        <v>659</v>
      </c>
      <c r="I5769">
        <v>662</v>
      </c>
      <c r="J5769">
        <v>665</v>
      </c>
      <c r="K5769">
        <v>662</v>
      </c>
      <c r="L5769">
        <v>702</v>
      </c>
      <c r="M5769">
        <v>703</v>
      </c>
      <c r="N5769">
        <v>679</v>
      </c>
      <c r="O5769">
        <v>665</v>
      </c>
      <c r="P5769">
        <v>630</v>
      </c>
      <c r="Q5769">
        <v>604</v>
      </c>
      <c r="R5769">
        <v>631</v>
      </c>
      <c r="S5769">
        <v>608</v>
      </c>
      <c r="T5769">
        <v>608</v>
      </c>
      <c r="U5769">
        <v>569</v>
      </c>
      <c r="V5769">
        <v>562</v>
      </c>
      <c r="W5769">
        <v>552</v>
      </c>
      <c r="X5769">
        <v>536</v>
      </c>
      <c r="Y5769">
        <v>514</v>
      </c>
      <c r="Z5769">
        <v>521</v>
      </c>
      <c r="AA5769">
        <v>496</v>
      </c>
      <c r="AB5769">
        <v>518</v>
      </c>
    </row>
    <row r="5770" spans="1:28" x14ac:dyDescent="0.25">
      <c r="A5770" t="str">
        <f t="shared" si="90"/>
        <v>KufsteinLehrlingeInsgesamt</v>
      </c>
      <c r="B5770">
        <v>5769</v>
      </c>
      <c r="C5770">
        <v>705</v>
      </c>
      <c r="D5770" t="s">
        <v>261</v>
      </c>
      <c r="E5770" t="s">
        <v>46</v>
      </c>
      <c r="F5770" t="s">
        <v>48</v>
      </c>
      <c r="G5770">
        <v>1813</v>
      </c>
      <c r="H5770">
        <v>1899</v>
      </c>
      <c r="I5770">
        <v>1936</v>
      </c>
      <c r="J5770">
        <v>1938</v>
      </c>
      <c r="K5770">
        <v>1896</v>
      </c>
      <c r="L5770">
        <v>1963</v>
      </c>
      <c r="M5770">
        <v>1907</v>
      </c>
      <c r="N5770">
        <v>1912</v>
      </c>
      <c r="O5770">
        <v>1926</v>
      </c>
      <c r="P5770">
        <v>1893</v>
      </c>
      <c r="Q5770">
        <v>1838</v>
      </c>
      <c r="R5770">
        <v>1872</v>
      </c>
      <c r="S5770">
        <v>1807</v>
      </c>
      <c r="T5770">
        <v>1742</v>
      </c>
      <c r="U5770">
        <v>1699</v>
      </c>
      <c r="V5770">
        <v>1698</v>
      </c>
      <c r="W5770">
        <v>1705</v>
      </c>
      <c r="X5770">
        <v>1652</v>
      </c>
      <c r="Y5770">
        <v>1622</v>
      </c>
      <c r="Z5770">
        <v>1618</v>
      </c>
      <c r="AA5770">
        <v>1617</v>
      </c>
      <c r="AB5770">
        <v>1614</v>
      </c>
    </row>
    <row r="5771" spans="1:28" x14ac:dyDescent="0.25">
      <c r="A5771" t="str">
        <f t="shared" si="90"/>
        <v>KufsteinLehrlingeMänner</v>
      </c>
      <c r="B5771">
        <v>5770</v>
      </c>
      <c r="C5771">
        <v>705</v>
      </c>
      <c r="D5771" t="s">
        <v>261</v>
      </c>
      <c r="E5771" t="s">
        <v>46</v>
      </c>
      <c r="F5771" t="s">
        <v>49</v>
      </c>
      <c r="G5771">
        <v>1176</v>
      </c>
      <c r="H5771">
        <v>1240</v>
      </c>
      <c r="I5771">
        <v>1274</v>
      </c>
      <c r="J5771">
        <v>1273</v>
      </c>
      <c r="K5771">
        <v>1234</v>
      </c>
      <c r="L5771">
        <v>1261</v>
      </c>
      <c r="M5771">
        <v>1204</v>
      </c>
      <c r="N5771">
        <v>1233</v>
      </c>
      <c r="O5771">
        <v>1261</v>
      </c>
      <c r="P5771">
        <v>1263</v>
      </c>
      <c r="Q5771">
        <v>1234</v>
      </c>
      <c r="R5771">
        <v>1241</v>
      </c>
      <c r="S5771">
        <v>1199</v>
      </c>
      <c r="T5771">
        <v>1134</v>
      </c>
      <c r="U5771">
        <v>1130</v>
      </c>
      <c r="V5771">
        <v>1136</v>
      </c>
      <c r="W5771">
        <v>1153</v>
      </c>
      <c r="X5771">
        <v>1116</v>
      </c>
      <c r="Y5771">
        <v>1108</v>
      </c>
      <c r="Z5771">
        <v>1097</v>
      </c>
      <c r="AA5771">
        <v>1121</v>
      </c>
      <c r="AB5771">
        <v>1096</v>
      </c>
    </row>
    <row r="5772" spans="1:28" x14ac:dyDescent="0.25">
      <c r="A5772" t="str">
        <f t="shared" si="90"/>
        <v>KufsteinNeugründungenInsgesamt</v>
      </c>
      <c r="B5772">
        <v>5771</v>
      </c>
      <c r="C5772">
        <v>705</v>
      </c>
      <c r="D5772" t="s">
        <v>261</v>
      </c>
      <c r="E5772" t="s">
        <v>41</v>
      </c>
      <c r="F5772" t="s">
        <v>48</v>
      </c>
      <c r="G5772">
        <v>284</v>
      </c>
      <c r="H5772">
        <v>342.347265294615</v>
      </c>
      <c r="I5772">
        <v>348.15746606334801</v>
      </c>
      <c r="J5772">
        <v>309</v>
      </c>
      <c r="K5772">
        <v>349.509116409537</v>
      </c>
      <c r="L5772">
        <v>379.68775677896502</v>
      </c>
      <c r="M5772">
        <v>359.580745341615</v>
      </c>
      <c r="N5772">
        <v>342.56025641025599</v>
      </c>
      <c r="O5772">
        <v>391.84621420164802</v>
      </c>
      <c r="P5772">
        <v>397.51561866125797</v>
      </c>
      <c r="Q5772">
        <v>308</v>
      </c>
      <c r="R5772">
        <v>347.71522094926399</v>
      </c>
      <c r="S5772">
        <v>301.37551695616202</v>
      </c>
      <c r="T5772">
        <v>360</v>
      </c>
      <c r="U5772">
        <v>383.72254335260101</v>
      </c>
      <c r="V5772">
        <v>407</v>
      </c>
      <c r="W5772">
        <v>382</v>
      </c>
      <c r="X5772">
        <v>444</v>
      </c>
      <c r="Y5772">
        <v>421</v>
      </c>
      <c r="Z5772">
        <v>478</v>
      </c>
      <c r="AA5772">
        <v>448</v>
      </c>
      <c r="AB5772">
        <v>442</v>
      </c>
    </row>
    <row r="5773" spans="1:28" x14ac:dyDescent="0.25">
      <c r="A5773" t="str">
        <f t="shared" si="90"/>
        <v>KufsteinPendler (Auspendler/-innen)Insgesamt</v>
      </c>
      <c r="B5773">
        <v>5772</v>
      </c>
      <c r="C5773">
        <v>705</v>
      </c>
      <c r="D5773" t="s">
        <v>261</v>
      </c>
      <c r="E5773" t="s">
        <v>459</v>
      </c>
      <c r="F5773" t="s">
        <v>48</v>
      </c>
      <c r="G5773">
        <v>29801</v>
      </c>
      <c r="H5773">
        <v>30596</v>
      </c>
      <c r="I5773">
        <v>30704</v>
      </c>
      <c r="J5773">
        <v>31376</v>
      </c>
      <c r="K5773">
        <v>31644</v>
      </c>
      <c r="L5773">
        <v>32239</v>
      </c>
      <c r="M5773">
        <v>32724</v>
      </c>
      <c r="N5773">
        <v>33825</v>
      </c>
      <c r="O5773">
        <v>34923</v>
      </c>
      <c r="P5773">
        <v>35495</v>
      </c>
      <c r="Q5773">
        <v>36005</v>
      </c>
      <c r="R5773">
        <v>36040</v>
      </c>
      <c r="S5773">
        <v>36604</v>
      </c>
    </row>
    <row r="5774" spans="1:28" x14ac:dyDescent="0.25">
      <c r="A5774" t="str">
        <f t="shared" si="90"/>
        <v>KufsteinPendler ins AuslandInsgesamt</v>
      </c>
      <c r="B5774">
        <v>5773</v>
      </c>
      <c r="C5774">
        <v>705</v>
      </c>
      <c r="D5774" t="s">
        <v>261</v>
      </c>
      <c r="E5774" t="s">
        <v>304</v>
      </c>
      <c r="F5774" t="s">
        <v>48</v>
      </c>
      <c r="G5774">
        <v>817</v>
      </c>
      <c r="H5774">
        <v>838</v>
      </c>
      <c r="I5774">
        <v>968</v>
      </c>
      <c r="J5774">
        <v>811</v>
      </c>
      <c r="K5774">
        <v>781</v>
      </c>
      <c r="L5774">
        <v>878</v>
      </c>
      <c r="M5774">
        <v>775</v>
      </c>
      <c r="N5774">
        <v>897</v>
      </c>
      <c r="O5774">
        <v>904</v>
      </c>
      <c r="P5774">
        <v>934</v>
      </c>
      <c r="Q5774">
        <v>934</v>
      </c>
      <c r="R5774">
        <v>886</v>
      </c>
      <c r="S5774">
        <v>842</v>
      </c>
    </row>
    <row r="5775" spans="1:28" x14ac:dyDescent="0.25">
      <c r="A5775" t="str">
        <f t="shared" si="90"/>
        <v>KufsteinPendler zw. BundesländernInsgesamt</v>
      </c>
      <c r="B5775">
        <v>5774</v>
      </c>
      <c r="C5775">
        <v>705</v>
      </c>
      <c r="D5775" t="s">
        <v>261</v>
      </c>
      <c r="E5775" t="s">
        <v>433</v>
      </c>
      <c r="F5775" t="s">
        <v>48</v>
      </c>
      <c r="G5775">
        <v>1742</v>
      </c>
      <c r="H5775">
        <v>1659</v>
      </c>
      <c r="I5775">
        <v>1700</v>
      </c>
      <c r="J5775">
        <v>2180</v>
      </c>
      <c r="K5775">
        <v>1975</v>
      </c>
      <c r="L5775">
        <v>1999</v>
      </c>
      <c r="M5775">
        <v>1960</v>
      </c>
      <c r="N5775">
        <v>2221</v>
      </c>
      <c r="O5775">
        <v>2358</v>
      </c>
      <c r="P5775">
        <v>2359</v>
      </c>
      <c r="Q5775">
        <v>2198</v>
      </c>
      <c r="R5775">
        <v>2289</v>
      </c>
      <c r="S5775">
        <v>2165</v>
      </c>
    </row>
    <row r="5776" spans="1:28" x14ac:dyDescent="0.25">
      <c r="A5776" t="str">
        <f t="shared" si="90"/>
        <v>KufsteinPendler zw. Gemeinden eines Pol. BezirkesInsgesamt</v>
      </c>
      <c r="B5776">
        <v>5775</v>
      </c>
      <c r="C5776">
        <v>705</v>
      </c>
      <c r="D5776" t="s">
        <v>261</v>
      </c>
      <c r="E5776" t="s">
        <v>305</v>
      </c>
      <c r="F5776" t="s">
        <v>48</v>
      </c>
      <c r="G5776">
        <v>19546</v>
      </c>
      <c r="H5776">
        <v>19326</v>
      </c>
      <c r="I5776">
        <v>19632</v>
      </c>
      <c r="J5776">
        <v>19877</v>
      </c>
      <c r="K5776">
        <v>20436</v>
      </c>
      <c r="L5776">
        <v>21089</v>
      </c>
      <c r="M5776">
        <v>21525</v>
      </c>
      <c r="N5776">
        <v>22090</v>
      </c>
      <c r="O5776">
        <v>22918</v>
      </c>
      <c r="P5776">
        <v>23312</v>
      </c>
      <c r="Q5776">
        <v>23797</v>
      </c>
      <c r="R5776">
        <v>23735</v>
      </c>
      <c r="S5776">
        <v>24399</v>
      </c>
    </row>
    <row r="5777" spans="1:47" x14ac:dyDescent="0.25">
      <c r="A5777" t="str">
        <f t="shared" si="90"/>
        <v>KufsteinPendler zw. Pol. Bez. des BundeslandesInsgesamt</v>
      </c>
      <c r="B5777">
        <v>5776</v>
      </c>
      <c r="C5777">
        <v>705</v>
      </c>
      <c r="D5777" t="s">
        <v>261</v>
      </c>
      <c r="E5777" t="s">
        <v>306</v>
      </c>
      <c r="F5777" t="s">
        <v>48</v>
      </c>
      <c r="G5777">
        <v>7696</v>
      </c>
      <c r="H5777">
        <v>8773</v>
      </c>
      <c r="I5777">
        <v>8404</v>
      </c>
      <c r="J5777">
        <v>8508</v>
      </c>
      <c r="K5777">
        <v>8452</v>
      </c>
      <c r="L5777">
        <v>8273</v>
      </c>
      <c r="M5777">
        <v>8464</v>
      </c>
      <c r="N5777">
        <v>8617</v>
      </c>
      <c r="O5777">
        <v>8743</v>
      </c>
      <c r="P5777">
        <v>8890</v>
      </c>
      <c r="Q5777">
        <v>9076</v>
      </c>
      <c r="R5777">
        <v>9130</v>
      </c>
      <c r="S5777">
        <v>9198</v>
      </c>
    </row>
    <row r="5778" spans="1:47" x14ac:dyDescent="0.25">
      <c r="A5778" t="str">
        <f t="shared" si="90"/>
        <v>KufsteinPensionisteneinkommenBrutto_Schnitt</v>
      </c>
      <c r="B5778">
        <v>5777</v>
      </c>
      <c r="C5778">
        <v>705</v>
      </c>
      <c r="D5778" t="s">
        <v>261</v>
      </c>
      <c r="E5778" t="s">
        <v>44</v>
      </c>
      <c r="F5778" t="s">
        <v>54</v>
      </c>
      <c r="G5778">
        <v>15537.9016533876</v>
      </c>
      <c r="H5778">
        <v>15741.761623028</v>
      </c>
      <c r="I5778">
        <v>16292.5284933522</v>
      </c>
      <c r="J5778">
        <v>16703.152033671799</v>
      </c>
      <c r="K5778">
        <v>17337.265022857398</v>
      </c>
      <c r="L5778">
        <v>17849.595355199701</v>
      </c>
      <c r="M5778">
        <v>18221.881033813999</v>
      </c>
      <c r="N5778">
        <v>18531.245194470099</v>
      </c>
      <c r="O5778">
        <v>18646.443857639701</v>
      </c>
      <c r="P5778">
        <v>19132.5446064604</v>
      </c>
      <c r="Q5778">
        <v>19647.9836927344</v>
      </c>
      <c r="R5778">
        <v>20080.195544334201</v>
      </c>
      <c r="S5778">
        <v>20410.514872986401</v>
      </c>
      <c r="T5778">
        <v>20731.593767614901</v>
      </c>
      <c r="U5778">
        <v>21314.680338946499</v>
      </c>
      <c r="V5778">
        <v>21888.358768332098</v>
      </c>
      <c r="W5778">
        <v>23118.980173767701</v>
      </c>
      <c r="X5778">
        <v>23892.113675525201</v>
      </c>
      <c r="Y5778">
        <v>24648.767585697198</v>
      </c>
    </row>
    <row r="5779" spans="1:47" x14ac:dyDescent="0.25">
      <c r="A5779" t="str">
        <f t="shared" si="90"/>
        <v>KufsteinPensionisteneinkommenBruttobezüge 1000 EUR</v>
      </c>
      <c r="B5779">
        <v>5778</v>
      </c>
      <c r="C5779">
        <v>705</v>
      </c>
      <c r="D5779" t="s">
        <v>261</v>
      </c>
      <c r="E5779" t="s">
        <v>44</v>
      </c>
      <c r="F5779" t="s">
        <v>55</v>
      </c>
      <c r="G5779">
        <v>274974.24556000001</v>
      </c>
      <c r="H5779">
        <v>284374.92372000002</v>
      </c>
      <c r="I5779">
        <v>299000.48291000002</v>
      </c>
      <c r="J5779">
        <v>312515.97454999998</v>
      </c>
      <c r="K5779">
        <v>329945.49064999999</v>
      </c>
      <c r="L5779">
        <v>347745.81670999998</v>
      </c>
      <c r="M5779">
        <v>366442.02759000001</v>
      </c>
      <c r="N5779">
        <v>380687.37002999999</v>
      </c>
      <c r="O5779">
        <v>402110.56179000001</v>
      </c>
      <c r="P5779">
        <v>420533.33045000001</v>
      </c>
      <c r="Q5779">
        <v>439171.73149999999</v>
      </c>
      <c r="R5779">
        <v>451342.55524999998</v>
      </c>
      <c r="S5779">
        <v>461195.99407000002</v>
      </c>
      <c r="T5779">
        <v>473716.91759000003</v>
      </c>
      <c r="U5779">
        <v>493647.99664999999</v>
      </c>
      <c r="V5779">
        <v>520877.27360999997</v>
      </c>
      <c r="W5779">
        <v>553468.38535999996</v>
      </c>
      <c r="X5779">
        <v>583469.30807000003</v>
      </c>
      <c r="Y5779">
        <v>616958.65266999998</v>
      </c>
    </row>
    <row r="5780" spans="1:47" x14ac:dyDescent="0.25">
      <c r="A5780" t="str">
        <f t="shared" si="90"/>
        <v>KufsteinPensionisteneinkommenBruttobezüge Fälle</v>
      </c>
      <c r="B5780">
        <v>5779</v>
      </c>
      <c r="C5780">
        <v>705</v>
      </c>
      <c r="D5780" t="s">
        <v>261</v>
      </c>
      <c r="E5780" t="s">
        <v>44</v>
      </c>
      <c r="F5780" t="s">
        <v>56</v>
      </c>
      <c r="G5780">
        <v>17697</v>
      </c>
      <c r="H5780">
        <v>18065</v>
      </c>
      <c r="I5780">
        <v>18352</v>
      </c>
      <c r="J5780">
        <v>18710</v>
      </c>
      <c r="K5780">
        <v>19031</v>
      </c>
      <c r="L5780">
        <v>19482</v>
      </c>
      <c r="M5780">
        <v>20110</v>
      </c>
      <c r="N5780">
        <v>20543</v>
      </c>
      <c r="O5780">
        <v>21565</v>
      </c>
      <c r="P5780">
        <v>21980</v>
      </c>
      <c r="Q5780">
        <v>22352</v>
      </c>
      <c r="R5780">
        <v>22477</v>
      </c>
      <c r="S5780">
        <v>22596</v>
      </c>
      <c r="T5780">
        <v>22850</v>
      </c>
      <c r="U5780">
        <v>23160</v>
      </c>
      <c r="V5780">
        <v>23797</v>
      </c>
      <c r="W5780">
        <v>23940</v>
      </c>
      <c r="X5780">
        <v>24421</v>
      </c>
      <c r="Y5780">
        <v>25030</v>
      </c>
    </row>
    <row r="5781" spans="1:47" x14ac:dyDescent="0.25">
      <c r="A5781" t="str">
        <f t="shared" si="90"/>
        <v>KufsteinPensionisteneinkommenLohnsteuer 1000 EUR</v>
      </c>
      <c r="B5781">
        <v>5780</v>
      </c>
      <c r="C5781">
        <v>705</v>
      </c>
      <c r="D5781" t="s">
        <v>261</v>
      </c>
      <c r="E5781" t="s">
        <v>44</v>
      </c>
      <c r="F5781" t="s">
        <v>57</v>
      </c>
      <c r="G5781">
        <v>30176.688890000001</v>
      </c>
      <c r="H5781">
        <v>28520.999779999998</v>
      </c>
      <c r="I5781">
        <v>31368.340609999999</v>
      </c>
      <c r="J5781">
        <v>33900.391340000002</v>
      </c>
      <c r="K5781">
        <v>37237.482020000003</v>
      </c>
      <c r="L5781">
        <v>35518.681429999997</v>
      </c>
      <c r="M5781">
        <v>38690.892039999999</v>
      </c>
      <c r="N5781">
        <v>41723.539400000001</v>
      </c>
      <c r="O5781">
        <v>46259.698129999997</v>
      </c>
      <c r="P5781">
        <v>49705.4545</v>
      </c>
      <c r="Q5781">
        <v>53718.629289999997</v>
      </c>
      <c r="R5781">
        <v>56708.349430000002</v>
      </c>
      <c r="S5781">
        <v>48005.51455</v>
      </c>
      <c r="T5781">
        <v>50363.008179999997</v>
      </c>
      <c r="U5781">
        <v>54234.685340000004</v>
      </c>
      <c r="V5781">
        <v>59087.048920000001</v>
      </c>
      <c r="W5781">
        <v>59390.988140000001</v>
      </c>
      <c r="X5781">
        <v>64755.269269999997</v>
      </c>
      <c r="Y5781">
        <v>67062.933220000006</v>
      </c>
    </row>
    <row r="5782" spans="1:47" x14ac:dyDescent="0.25">
      <c r="A5782" t="str">
        <f t="shared" si="90"/>
        <v>KufsteinPensionisteneinkommenLohnsteuer Fälle</v>
      </c>
      <c r="B5782">
        <v>5781</v>
      </c>
      <c r="C5782">
        <v>705</v>
      </c>
      <c r="D5782" t="s">
        <v>261</v>
      </c>
      <c r="E5782" t="s">
        <v>44</v>
      </c>
      <c r="F5782" t="s">
        <v>58</v>
      </c>
      <c r="G5782">
        <v>9027</v>
      </c>
      <c r="H5782">
        <v>8674</v>
      </c>
      <c r="I5782">
        <v>9177</v>
      </c>
      <c r="J5782">
        <v>10048</v>
      </c>
      <c r="K5782">
        <v>10304</v>
      </c>
      <c r="L5782">
        <v>10100</v>
      </c>
      <c r="M5782">
        <v>10593</v>
      </c>
      <c r="N5782">
        <v>11076</v>
      </c>
      <c r="O5782">
        <v>11662</v>
      </c>
      <c r="P5782">
        <v>12031</v>
      </c>
      <c r="Q5782">
        <v>12623</v>
      </c>
      <c r="R5782">
        <v>13022</v>
      </c>
      <c r="S5782">
        <v>13261</v>
      </c>
      <c r="T5782">
        <v>13481</v>
      </c>
      <c r="U5782">
        <v>14021</v>
      </c>
      <c r="V5782">
        <v>14955</v>
      </c>
      <c r="W5782">
        <v>16193</v>
      </c>
      <c r="X5782">
        <v>16915</v>
      </c>
      <c r="Y5782">
        <v>17751</v>
      </c>
    </row>
    <row r="5783" spans="1:47" x14ac:dyDescent="0.25">
      <c r="A5783" t="str">
        <f t="shared" si="90"/>
        <v>KufsteinPensionisteneinkommenNetto_Schnitt</v>
      </c>
      <c r="B5783">
        <v>5782</v>
      </c>
      <c r="C5783">
        <v>705</v>
      </c>
      <c r="D5783" t="s">
        <v>261</v>
      </c>
      <c r="E5783" t="s">
        <v>44</v>
      </c>
      <c r="F5783" t="s">
        <v>59</v>
      </c>
      <c r="G5783">
        <v>13067.2120144657</v>
      </c>
      <c r="H5783">
        <v>13315.2349903128</v>
      </c>
      <c r="I5783">
        <v>13704.489325414101</v>
      </c>
      <c r="J5783">
        <v>13995.7752095136</v>
      </c>
      <c r="K5783">
        <v>14437.879627975401</v>
      </c>
      <c r="L5783">
        <v>15051.6098968278</v>
      </c>
      <c r="M5783">
        <v>15304.854578816499</v>
      </c>
      <c r="N5783">
        <v>15493.570183030701</v>
      </c>
      <c r="O5783">
        <v>15492.7593419893</v>
      </c>
      <c r="P5783">
        <v>15837.921343948999</v>
      </c>
      <c r="Q5783">
        <v>16189.594983446699</v>
      </c>
      <c r="R5783">
        <v>16480.662562174701</v>
      </c>
      <c r="S5783">
        <v>17190.449464949601</v>
      </c>
      <c r="T5783">
        <v>17418.565887089699</v>
      </c>
      <c r="U5783">
        <v>17839.433464594102</v>
      </c>
      <c r="V5783">
        <v>18242.513679035201</v>
      </c>
      <c r="W5783">
        <v>19419.414714703398</v>
      </c>
      <c r="X5783">
        <v>19987.378136849398</v>
      </c>
      <c r="Y5783">
        <v>20681.316827407099</v>
      </c>
    </row>
    <row r="5784" spans="1:47" x14ac:dyDescent="0.25">
      <c r="A5784" t="str">
        <f t="shared" si="90"/>
        <v>KufsteinPensionisteneinkommenNettobezüge 1000 EUR</v>
      </c>
      <c r="B5784">
        <v>5783</v>
      </c>
      <c r="C5784">
        <v>705</v>
      </c>
      <c r="D5784" t="s">
        <v>261</v>
      </c>
      <c r="E5784" t="s">
        <v>44</v>
      </c>
      <c r="F5784" t="s">
        <v>60</v>
      </c>
      <c r="G5784">
        <v>231250.45102000001</v>
      </c>
      <c r="H5784">
        <v>240539.72010000001</v>
      </c>
      <c r="I5784">
        <v>251504.78810000001</v>
      </c>
      <c r="J5784">
        <v>261860.95417000001</v>
      </c>
      <c r="K5784">
        <v>274767.28720000002</v>
      </c>
      <c r="L5784">
        <v>293235.46401</v>
      </c>
      <c r="M5784">
        <v>307780.62557999999</v>
      </c>
      <c r="N5784">
        <v>318284.41226999997</v>
      </c>
      <c r="O5784">
        <v>334101.35521000001</v>
      </c>
      <c r="P5784">
        <v>348117.51114000002</v>
      </c>
      <c r="Q5784">
        <v>361869.82707</v>
      </c>
      <c r="R5784">
        <v>370435.85240999999</v>
      </c>
      <c r="S5784">
        <v>388435.39610999997</v>
      </c>
      <c r="T5784">
        <v>398014.23051999998</v>
      </c>
      <c r="U5784">
        <v>413161.27903999999</v>
      </c>
      <c r="V5784">
        <v>434117.09801999998</v>
      </c>
      <c r="W5784">
        <v>464900.78827000002</v>
      </c>
      <c r="X5784">
        <v>488111.76147999999</v>
      </c>
      <c r="Y5784">
        <v>517653.36018999998</v>
      </c>
    </row>
    <row r="5785" spans="1:47" x14ac:dyDescent="0.25">
      <c r="A5785" t="str">
        <f t="shared" si="90"/>
        <v>KufsteinPensionisteneinkommenSV-Beiträge 1000 EUR</v>
      </c>
      <c r="B5785">
        <v>5784</v>
      </c>
      <c r="C5785">
        <v>705</v>
      </c>
      <c r="D5785" t="s">
        <v>261</v>
      </c>
      <c r="E5785" t="s">
        <v>44</v>
      </c>
      <c r="F5785" t="s">
        <v>61</v>
      </c>
      <c r="G5785">
        <v>13547.10565</v>
      </c>
      <c r="H5785">
        <v>15314.20384</v>
      </c>
      <c r="I5785">
        <v>16127.3542</v>
      </c>
      <c r="J5785">
        <v>16754.62904</v>
      </c>
      <c r="K5785">
        <v>17940.721430000001</v>
      </c>
      <c r="L5785">
        <v>18991.671269999999</v>
      </c>
      <c r="M5785">
        <v>19970.509969999999</v>
      </c>
      <c r="N5785">
        <v>20679.41836</v>
      </c>
      <c r="O5785">
        <v>21749.508450000001</v>
      </c>
      <c r="P5785">
        <v>22710.364809999999</v>
      </c>
      <c r="Q5785">
        <v>23583.275140000002</v>
      </c>
      <c r="R5785">
        <v>24198.35341</v>
      </c>
      <c r="S5785">
        <v>24755.083409999999</v>
      </c>
      <c r="T5785">
        <v>25339.678889999999</v>
      </c>
      <c r="U5785">
        <v>26252.03227</v>
      </c>
      <c r="V5785">
        <v>27673.126670000001</v>
      </c>
      <c r="W5785">
        <v>29176.608950000002</v>
      </c>
      <c r="X5785">
        <v>30602.277320000001</v>
      </c>
      <c r="Y5785">
        <v>32242.359260000001</v>
      </c>
    </row>
    <row r="5786" spans="1:47" x14ac:dyDescent="0.25">
      <c r="A5786" t="str">
        <f t="shared" si="90"/>
        <v>KufsteinPensionisteneinkommenSV-Beiträge Fälle</v>
      </c>
      <c r="B5786">
        <v>5785</v>
      </c>
      <c r="C5786">
        <v>705</v>
      </c>
      <c r="D5786" t="s">
        <v>261</v>
      </c>
      <c r="E5786" t="s">
        <v>44</v>
      </c>
      <c r="F5786" t="s">
        <v>62</v>
      </c>
      <c r="G5786">
        <v>17207</v>
      </c>
      <c r="H5786">
        <v>17562</v>
      </c>
      <c r="I5786">
        <v>17845</v>
      </c>
      <c r="J5786">
        <v>18185</v>
      </c>
      <c r="K5786">
        <v>18527</v>
      </c>
      <c r="L5786">
        <v>18990</v>
      </c>
      <c r="M5786">
        <v>19554</v>
      </c>
      <c r="N5786">
        <v>19972</v>
      </c>
      <c r="O5786">
        <v>20365</v>
      </c>
      <c r="P5786">
        <v>20736</v>
      </c>
      <c r="Q5786">
        <v>21102</v>
      </c>
      <c r="R5786">
        <v>21227</v>
      </c>
      <c r="S5786">
        <v>21346</v>
      </c>
      <c r="T5786">
        <v>21584</v>
      </c>
      <c r="U5786">
        <v>21900</v>
      </c>
      <c r="V5786">
        <v>22474</v>
      </c>
      <c r="W5786">
        <v>23006</v>
      </c>
      <c r="X5786">
        <v>23490</v>
      </c>
      <c r="Y5786">
        <v>24123</v>
      </c>
    </row>
    <row r="5787" spans="1:47" x14ac:dyDescent="0.25">
      <c r="A5787" t="str">
        <f t="shared" si="90"/>
        <v>KufsteinUnselbstständig BeschäftigteFrauen</v>
      </c>
      <c r="B5787">
        <v>5786</v>
      </c>
      <c r="C5787">
        <v>705</v>
      </c>
      <c r="D5787" t="s">
        <v>261</v>
      </c>
      <c r="E5787" t="s">
        <v>38</v>
      </c>
      <c r="F5787" t="s">
        <v>47</v>
      </c>
      <c r="G5787">
        <v>13148</v>
      </c>
      <c r="H5787">
        <v>13439</v>
      </c>
      <c r="I5787">
        <v>13541</v>
      </c>
      <c r="J5787">
        <v>13736</v>
      </c>
      <c r="K5787">
        <v>13896</v>
      </c>
      <c r="L5787">
        <v>14237</v>
      </c>
      <c r="M5787">
        <v>14351</v>
      </c>
      <c r="N5787">
        <v>14719</v>
      </c>
      <c r="O5787">
        <v>18872</v>
      </c>
      <c r="P5787">
        <v>19377</v>
      </c>
      <c r="Q5787">
        <v>19242</v>
      </c>
      <c r="R5787">
        <v>19331</v>
      </c>
      <c r="S5787">
        <v>19253</v>
      </c>
      <c r="T5787">
        <v>19580</v>
      </c>
      <c r="U5787">
        <v>19777</v>
      </c>
      <c r="V5787">
        <v>19990</v>
      </c>
      <c r="W5787">
        <v>20081</v>
      </c>
      <c r="X5787">
        <v>20471</v>
      </c>
      <c r="Y5787">
        <v>20533</v>
      </c>
      <c r="Z5787">
        <v>20894</v>
      </c>
      <c r="AA5787">
        <v>20939</v>
      </c>
      <c r="AB5787">
        <v>21242</v>
      </c>
      <c r="AC5787">
        <v>21195</v>
      </c>
      <c r="AD5787">
        <v>21630</v>
      </c>
      <c r="AE5787">
        <v>21830</v>
      </c>
      <c r="AF5787">
        <v>22019</v>
      </c>
      <c r="AG5787">
        <v>22397</v>
      </c>
      <c r="AH5787">
        <v>22717</v>
      </c>
      <c r="AI5787">
        <v>23021</v>
      </c>
      <c r="AJ5787">
        <v>23277</v>
      </c>
      <c r="AK5787">
        <v>23395</v>
      </c>
      <c r="AL5787">
        <v>23566</v>
      </c>
      <c r="AM5787">
        <v>23595</v>
      </c>
      <c r="AN5787">
        <v>23048</v>
      </c>
      <c r="AO5787">
        <v>21633</v>
      </c>
      <c r="AP5787">
        <v>23498</v>
      </c>
      <c r="AQ5787">
        <v>23504</v>
      </c>
      <c r="AR5787">
        <v>24168</v>
      </c>
      <c r="AS5787">
        <v>24062</v>
      </c>
      <c r="AT5787">
        <v>24434</v>
      </c>
      <c r="AU5787">
        <v>24401</v>
      </c>
    </row>
    <row r="5788" spans="1:47" x14ac:dyDescent="0.25">
      <c r="A5788" t="str">
        <f t="shared" si="90"/>
        <v>KufsteinUnselbstständig BeschäftigteInsgesamt</v>
      </c>
      <c r="B5788">
        <v>5787</v>
      </c>
      <c r="C5788">
        <v>705</v>
      </c>
      <c r="D5788" t="s">
        <v>261</v>
      </c>
      <c r="E5788" t="s">
        <v>38</v>
      </c>
      <c r="F5788" t="s">
        <v>48</v>
      </c>
      <c r="G5788">
        <v>29094</v>
      </c>
      <c r="H5788">
        <v>30651</v>
      </c>
      <c r="I5788">
        <v>29229</v>
      </c>
      <c r="J5788">
        <v>30830</v>
      </c>
      <c r="K5788">
        <v>29762</v>
      </c>
      <c r="L5788">
        <v>31509</v>
      </c>
      <c r="M5788">
        <v>30834</v>
      </c>
      <c r="N5788">
        <v>32455</v>
      </c>
      <c r="O5788">
        <v>40931</v>
      </c>
      <c r="P5788">
        <v>42335</v>
      </c>
      <c r="Q5788">
        <v>40872</v>
      </c>
      <c r="R5788">
        <v>41825</v>
      </c>
      <c r="S5788">
        <v>40984</v>
      </c>
      <c r="T5788">
        <v>42495</v>
      </c>
      <c r="U5788">
        <v>41995</v>
      </c>
      <c r="V5788">
        <v>43262</v>
      </c>
      <c r="W5788">
        <v>42488</v>
      </c>
      <c r="X5788">
        <v>44117</v>
      </c>
      <c r="Y5788">
        <v>43296</v>
      </c>
      <c r="Z5788">
        <v>44853</v>
      </c>
      <c r="AA5788">
        <v>44010</v>
      </c>
      <c r="AB5788">
        <v>45496</v>
      </c>
      <c r="AC5788">
        <v>44426</v>
      </c>
      <c r="AD5788">
        <v>46202</v>
      </c>
      <c r="AE5788">
        <v>45496</v>
      </c>
      <c r="AF5788">
        <v>47041</v>
      </c>
      <c r="AG5788">
        <v>46710</v>
      </c>
      <c r="AH5788">
        <v>48520</v>
      </c>
      <c r="AI5788">
        <v>48069</v>
      </c>
      <c r="AJ5788">
        <v>49761</v>
      </c>
      <c r="AK5788">
        <v>48930</v>
      </c>
      <c r="AL5788">
        <v>50377</v>
      </c>
      <c r="AM5788">
        <v>49393</v>
      </c>
      <c r="AN5788">
        <v>49324</v>
      </c>
      <c r="AO5788">
        <v>45746</v>
      </c>
      <c r="AP5788">
        <v>50205</v>
      </c>
      <c r="AQ5788">
        <v>49168</v>
      </c>
      <c r="AR5788">
        <v>51158</v>
      </c>
      <c r="AS5788">
        <v>49995</v>
      </c>
      <c r="AT5788">
        <v>51561</v>
      </c>
      <c r="AU5788">
        <v>50483</v>
      </c>
    </row>
    <row r="5789" spans="1:47" x14ac:dyDescent="0.25">
      <c r="A5789" t="str">
        <f t="shared" si="90"/>
        <v>KufsteinUnselbstständig BeschäftigteMänner</v>
      </c>
      <c r="B5789">
        <v>5788</v>
      </c>
      <c r="C5789">
        <v>705</v>
      </c>
      <c r="D5789" t="s">
        <v>261</v>
      </c>
      <c r="E5789" t="s">
        <v>38</v>
      </c>
      <c r="F5789" t="s">
        <v>49</v>
      </c>
      <c r="G5789">
        <v>15946</v>
      </c>
      <c r="H5789">
        <v>17212</v>
      </c>
      <c r="I5789">
        <v>15688</v>
      </c>
      <c r="J5789">
        <v>17094</v>
      </c>
      <c r="K5789">
        <v>15866</v>
      </c>
      <c r="L5789">
        <v>17272</v>
      </c>
      <c r="M5789">
        <v>16483</v>
      </c>
      <c r="N5789">
        <v>17736</v>
      </c>
      <c r="O5789">
        <v>22059</v>
      </c>
      <c r="P5789">
        <v>22958</v>
      </c>
      <c r="Q5789">
        <v>21630</v>
      </c>
      <c r="R5789">
        <v>22494</v>
      </c>
      <c r="S5789">
        <v>21731</v>
      </c>
      <c r="T5789">
        <v>22915</v>
      </c>
      <c r="U5789">
        <v>22218</v>
      </c>
      <c r="V5789">
        <v>23272</v>
      </c>
      <c r="W5789">
        <v>22407</v>
      </c>
      <c r="X5789">
        <v>23646</v>
      </c>
      <c r="Y5789">
        <v>22763</v>
      </c>
      <c r="Z5789">
        <v>23959</v>
      </c>
      <c r="AA5789">
        <v>23071</v>
      </c>
      <c r="AB5789">
        <v>24254</v>
      </c>
      <c r="AC5789">
        <v>23231</v>
      </c>
      <c r="AD5789">
        <v>24572</v>
      </c>
      <c r="AE5789">
        <v>23666</v>
      </c>
      <c r="AF5789">
        <v>25022</v>
      </c>
      <c r="AG5789">
        <v>24313</v>
      </c>
      <c r="AH5789">
        <v>25803</v>
      </c>
      <c r="AI5789">
        <v>25048</v>
      </c>
      <c r="AJ5789">
        <v>26484</v>
      </c>
      <c r="AK5789">
        <v>25535</v>
      </c>
      <c r="AL5789">
        <v>26811</v>
      </c>
      <c r="AM5789">
        <v>25798</v>
      </c>
      <c r="AN5789">
        <v>26276</v>
      </c>
      <c r="AO5789">
        <v>24113</v>
      </c>
      <c r="AP5789">
        <v>26707</v>
      </c>
      <c r="AQ5789">
        <v>25664</v>
      </c>
      <c r="AR5789">
        <v>26990</v>
      </c>
      <c r="AS5789">
        <v>25933</v>
      </c>
      <c r="AT5789">
        <v>27127</v>
      </c>
      <c r="AU5789">
        <v>26082</v>
      </c>
    </row>
    <row r="5790" spans="1:47" x14ac:dyDescent="0.25">
      <c r="A5790" t="str">
        <f t="shared" si="90"/>
        <v>KufsteinUnselbstständig Beschäftigte GW mgfInsgesamt</v>
      </c>
      <c r="B5790">
        <v>5789</v>
      </c>
      <c r="C5790">
        <v>705</v>
      </c>
      <c r="D5790" t="s">
        <v>261</v>
      </c>
      <c r="E5790" t="s">
        <v>450</v>
      </c>
      <c r="F5790" t="s">
        <v>48</v>
      </c>
      <c r="G5790">
        <v>39017.821091530001</v>
      </c>
      <c r="H5790">
        <v>38646.669377069004</v>
      </c>
      <c r="I5790">
        <v>40614.857600037001</v>
      </c>
      <c r="J5790">
        <v>39066.832438136997</v>
      </c>
      <c r="K5790">
        <v>40913.189552026997</v>
      </c>
      <c r="L5790">
        <v>39646.305867408999</v>
      </c>
      <c r="M5790">
        <v>39646.616674327001</v>
      </c>
      <c r="N5790">
        <v>35871.706740439004</v>
      </c>
      <c r="O5790">
        <v>40911.662791335999</v>
      </c>
      <c r="P5790">
        <v>39294.154416719997</v>
      </c>
      <c r="Q5790">
        <v>41724.249383240996</v>
      </c>
      <c r="R5790">
        <v>40633.390278829997</v>
      </c>
      <c r="S5790">
        <v>42980.131597735002</v>
      </c>
      <c r="T5790">
        <v>42020.657122183999</v>
      </c>
    </row>
    <row r="5791" spans="1:47" x14ac:dyDescent="0.25">
      <c r="A5791" t="str">
        <f t="shared" si="90"/>
        <v>KufsteinUnselbstständig Beschäftigte GW ogfInsgesamt</v>
      </c>
      <c r="B5791">
        <v>5790</v>
      </c>
      <c r="C5791">
        <v>705</v>
      </c>
      <c r="D5791" t="s">
        <v>261</v>
      </c>
      <c r="E5791" t="s">
        <v>449</v>
      </c>
      <c r="F5791" t="s">
        <v>48</v>
      </c>
      <c r="G5791">
        <v>36226.979930155001</v>
      </c>
      <c r="H5791">
        <v>35689.295146482</v>
      </c>
      <c r="I5791">
        <v>37802.370354578001</v>
      </c>
      <c r="J5791">
        <v>36161.844707459</v>
      </c>
      <c r="K5791">
        <v>38088.800322476003</v>
      </c>
      <c r="L5791">
        <v>36722.689615386997</v>
      </c>
      <c r="M5791">
        <v>37053.080117152997</v>
      </c>
      <c r="N5791">
        <v>33577.965625627003</v>
      </c>
      <c r="O5791">
        <v>38301.268468003</v>
      </c>
      <c r="P5791">
        <v>36635.399140818998</v>
      </c>
      <c r="Q5791">
        <v>39009.001762608998</v>
      </c>
      <c r="R5791">
        <v>37834.444396917002</v>
      </c>
      <c r="S5791">
        <v>40153.563623151997</v>
      </c>
      <c r="T5791">
        <v>39071.114812040003</v>
      </c>
    </row>
    <row r="5792" spans="1:47" x14ac:dyDescent="0.25">
      <c r="A5792" t="str">
        <f t="shared" si="90"/>
        <v>KufsteinUnternehmenInsgesamt</v>
      </c>
      <c r="B5792">
        <v>5791</v>
      </c>
      <c r="C5792">
        <v>705</v>
      </c>
      <c r="D5792" t="s">
        <v>261</v>
      </c>
      <c r="E5792" t="s">
        <v>475</v>
      </c>
      <c r="F5792" t="s">
        <v>48</v>
      </c>
      <c r="G5792">
        <v>8546</v>
      </c>
      <c r="H5792">
        <v>8772</v>
      </c>
      <c r="I5792">
        <v>9032</v>
      </c>
    </row>
    <row r="5793" spans="1:47" x14ac:dyDescent="0.25">
      <c r="A5793" t="str">
        <f t="shared" si="90"/>
        <v>KufsteinWohnbevölkerungInsgesamt</v>
      </c>
      <c r="B5793">
        <v>5792</v>
      </c>
      <c r="C5793">
        <v>705</v>
      </c>
      <c r="D5793" t="s">
        <v>261</v>
      </c>
      <c r="E5793" t="s">
        <v>42</v>
      </c>
      <c r="F5793" t="s">
        <v>48</v>
      </c>
      <c r="G5793">
        <v>94100</v>
      </c>
      <c r="H5793">
        <v>95040</v>
      </c>
      <c r="I5793">
        <v>95821</v>
      </c>
      <c r="J5793">
        <v>96788</v>
      </c>
      <c r="K5793">
        <v>97433</v>
      </c>
      <c r="L5793">
        <v>98166</v>
      </c>
      <c r="M5793">
        <v>98590</v>
      </c>
      <c r="N5793">
        <v>99202</v>
      </c>
      <c r="O5793">
        <v>99772</v>
      </c>
      <c r="P5793">
        <v>100345</v>
      </c>
      <c r="Q5793">
        <v>101111</v>
      </c>
      <c r="R5793">
        <v>102107</v>
      </c>
      <c r="S5793">
        <v>103317</v>
      </c>
      <c r="T5793">
        <v>104233</v>
      </c>
      <c r="U5793">
        <v>105466</v>
      </c>
      <c r="V5793">
        <v>107233</v>
      </c>
      <c r="W5793">
        <v>108492</v>
      </c>
      <c r="X5793">
        <v>109682</v>
      </c>
      <c r="Y5793">
        <v>110287</v>
      </c>
      <c r="Z5793">
        <v>111080</v>
      </c>
      <c r="AA5793">
        <v>111999</v>
      </c>
      <c r="AB5793">
        <v>113090</v>
      </c>
    </row>
    <row r="5794" spans="1:47" x14ac:dyDescent="0.25">
      <c r="A5794" t="str">
        <f t="shared" si="90"/>
        <v>LandeckArbeitnehmereinkommenBrutto_Schnitt</v>
      </c>
      <c r="B5794">
        <v>5793</v>
      </c>
      <c r="C5794">
        <v>706</v>
      </c>
      <c r="D5794" t="s">
        <v>262</v>
      </c>
      <c r="E5794" t="s">
        <v>43</v>
      </c>
      <c r="F5794" t="s">
        <v>54</v>
      </c>
      <c r="G5794">
        <v>18700.261167838999</v>
      </c>
      <c r="H5794">
        <v>19080.643787780798</v>
      </c>
      <c r="I5794">
        <v>19612.069157449099</v>
      </c>
      <c r="J5794">
        <v>20212.821935483898</v>
      </c>
      <c r="K5794">
        <v>20734.426666522199</v>
      </c>
      <c r="L5794">
        <v>21103.880893974499</v>
      </c>
      <c r="M5794">
        <v>21534.5793802261</v>
      </c>
      <c r="N5794">
        <v>21869.8967324037</v>
      </c>
      <c r="O5794">
        <v>22473.7176228883</v>
      </c>
      <c r="P5794">
        <v>22743.1830778802</v>
      </c>
      <c r="Q5794">
        <v>23632.6674956795</v>
      </c>
      <c r="R5794">
        <v>24317.051489105499</v>
      </c>
      <c r="S5794">
        <v>24939.2434234717</v>
      </c>
      <c r="T5794">
        <v>25626.627264673702</v>
      </c>
      <c r="U5794">
        <v>26528.5530685503</v>
      </c>
      <c r="V5794">
        <v>27315.7631003551</v>
      </c>
      <c r="W5794">
        <v>27804.548158512702</v>
      </c>
      <c r="X5794">
        <v>28276.957766350301</v>
      </c>
      <c r="Y5794">
        <v>30153.231877301099</v>
      </c>
    </row>
    <row r="5795" spans="1:47" x14ac:dyDescent="0.25">
      <c r="A5795" t="str">
        <f t="shared" si="90"/>
        <v>LandeckArbeitnehmereinkommenBruttobezüge 1000 EUR</v>
      </c>
      <c r="B5795">
        <v>5794</v>
      </c>
      <c r="C5795">
        <v>706</v>
      </c>
      <c r="D5795" t="s">
        <v>262</v>
      </c>
      <c r="E5795" t="s">
        <v>43</v>
      </c>
      <c r="F5795" t="s">
        <v>55</v>
      </c>
      <c r="G5795">
        <v>401438.50649</v>
      </c>
      <c r="H5795">
        <v>412866.97028000001</v>
      </c>
      <c r="I5795">
        <v>430857.54732000001</v>
      </c>
      <c r="J5795">
        <v>450523.58811999997</v>
      </c>
      <c r="K5795">
        <v>478446.89533000003</v>
      </c>
      <c r="L5795">
        <v>492437.95678000001</v>
      </c>
      <c r="M5795">
        <v>512501.45467000001</v>
      </c>
      <c r="N5795">
        <v>530082.55700000003</v>
      </c>
      <c r="O5795">
        <v>560067.51688000001</v>
      </c>
      <c r="P5795">
        <v>584931.92558000004</v>
      </c>
      <c r="Q5795">
        <v>601687.71444000001</v>
      </c>
      <c r="R5795">
        <v>626091.12468999997</v>
      </c>
      <c r="S5795">
        <v>651113.76729999995</v>
      </c>
      <c r="T5795">
        <v>679797.54145000002</v>
      </c>
      <c r="U5795">
        <v>711681.49317000003</v>
      </c>
      <c r="V5795">
        <v>746075.43755999999</v>
      </c>
      <c r="W5795">
        <v>710406.20545000001</v>
      </c>
      <c r="X5795">
        <v>712098.62742999999</v>
      </c>
      <c r="Y5795">
        <v>827193.61008999997</v>
      </c>
    </row>
    <row r="5796" spans="1:47" x14ac:dyDescent="0.25">
      <c r="A5796" t="str">
        <f t="shared" si="90"/>
        <v>LandeckArbeitnehmereinkommenBruttobezüge Fälle</v>
      </c>
      <c r="B5796">
        <v>5795</v>
      </c>
      <c r="C5796">
        <v>706</v>
      </c>
      <c r="D5796" t="s">
        <v>262</v>
      </c>
      <c r="E5796" t="s">
        <v>43</v>
      </c>
      <c r="F5796" t="s">
        <v>56</v>
      </c>
      <c r="G5796">
        <v>21467</v>
      </c>
      <c r="H5796">
        <v>21638</v>
      </c>
      <c r="I5796">
        <v>21969</v>
      </c>
      <c r="J5796">
        <v>22289</v>
      </c>
      <c r="K5796">
        <v>23075</v>
      </c>
      <c r="L5796">
        <v>23334</v>
      </c>
      <c r="M5796">
        <v>23799</v>
      </c>
      <c r="N5796">
        <v>24238</v>
      </c>
      <c r="O5796">
        <v>24921</v>
      </c>
      <c r="P5796">
        <v>25719</v>
      </c>
      <c r="Q5796">
        <v>25460</v>
      </c>
      <c r="R5796">
        <v>25747</v>
      </c>
      <c r="S5796">
        <v>26108</v>
      </c>
      <c r="T5796">
        <v>26527</v>
      </c>
      <c r="U5796">
        <v>26827</v>
      </c>
      <c r="V5796">
        <v>27313</v>
      </c>
      <c r="W5796">
        <v>25550</v>
      </c>
      <c r="X5796">
        <v>25183</v>
      </c>
      <c r="Y5796">
        <v>27433</v>
      </c>
    </row>
    <row r="5797" spans="1:47" x14ac:dyDescent="0.25">
      <c r="A5797" t="str">
        <f t="shared" si="90"/>
        <v>LandeckArbeitnehmereinkommenLohnsteuer 1000 EUR</v>
      </c>
      <c r="B5797">
        <v>5796</v>
      </c>
      <c r="C5797">
        <v>706</v>
      </c>
      <c r="D5797" t="s">
        <v>262</v>
      </c>
      <c r="E5797" t="s">
        <v>43</v>
      </c>
      <c r="F5797" t="s">
        <v>57</v>
      </c>
      <c r="G5797">
        <v>50757.56437</v>
      </c>
      <c r="H5797">
        <v>49596.946089999998</v>
      </c>
      <c r="I5797">
        <v>53346.047789999997</v>
      </c>
      <c r="J5797">
        <v>57255.147570000001</v>
      </c>
      <c r="K5797">
        <v>63103.439030000001</v>
      </c>
      <c r="L5797">
        <v>58620.416899999997</v>
      </c>
      <c r="M5797">
        <v>61845.835899999998</v>
      </c>
      <c r="N5797">
        <v>65338.657379999997</v>
      </c>
      <c r="O5797">
        <v>70885.385699999999</v>
      </c>
      <c r="P5797">
        <v>75979.627869999997</v>
      </c>
      <c r="Q5797">
        <v>80360.374030000006</v>
      </c>
      <c r="R5797">
        <v>85205.908039999995</v>
      </c>
      <c r="S5797">
        <v>74859.212889999995</v>
      </c>
      <c r="T5797">
        <v>79552.982300000003</v>
      </c>
      <c r="U5797">
        <v>85831.770109999998</v>
      </c>
      <c r="V5797">
        <v>90184.573059999995</v>
      </c>
      <c r="W5797">
        <v>82541.215979999994</v>
      </c>
      <c r="X5797">
        <v>85324.850139999995</v>
      </c>
      <c r="Y5797">
        <v>96692.191720000003</v>
      </c>
    </row>
    <row r="5798" spans="1:47" x14ac:dyDescent="0.25">
      <c r="A5798" t="str">
        <f t="shared" si="90"/>
        <v>LandeckArbeitnehmereinkommenLohnsteuer Fälle</v>
      </c>
      <c r="B5798">
        <v>5797</v>
      </c>
      <c r="C5798">
        <v>706</v>
      </c>
      <c r="D5798" t="s">
        <v>262</v>
      </c>
      <c r="E5798" t="s">
        <v>43</v>
      </c>
      <c r="F5798" t="s">
        <v>58</v>
      </c>
      <c r="G5798">
        <v>17067</v>
      </c>
      <c r="H5798">
        <v>16987</v>
      </c>
      <c r="I5798">
        <v>17233</v>
      </c>
      <c r="J5798">
        <v>17646</v>
      </c>
      <c r="K5798">
        <v>18553</v>
      </c>
      <c r="L5798">
        <v>18535</v>
      </c>
      <c r="M5798">
        <v>18803</v>
      </c>
      <c r="N5798">
        <v>19462</v>
      </c>
      <c r="O5798">
        <v>20364</v>
      </c>
      <c r="P5798">
        <v>21173</v>
      </c>
      <c r="Q5798">
        <v>21002</v>
      </c>
      <c r="R5798">
        <v>21492</v>
      </c>
      <c r="S5798">
        <v>21782</v>
      </c>
      <c r="T5798">
        <v>22333</v>
      </c>
      <c r="U5798">
        <v>22809</v>
      </c>
      <c r="V5798">
        <v>23534</v>
      </c>
      <c r="W5798">
        <v>21883</v>
      </c>
      <c r="X5798">
        <v>21753</v>
      </c>
      <c r="Y5798">
        <v>24053</v>
      </c>
    </row>
    <row r="5799" spans="1:47" x14ac:dyDescent="0.25">
      <c r="A5799" t="str">
        <f t="shared" si="90"/>
        <v>LandeckArbeitnehmereinkommenNetto_Schnitt</v>
      </c>
      <c r="B5799">
        <v>5798</v>
      </c>
      <c r="C5799">
        <v>706</v>
      </c>
      <c r="D5799" t="s">
        <v>262</v>
      </c>
      <c r="E5799" t="s">
        <v>43</v>
      </c>
      <c r="F5799" t="s">
        <v>59</v>
      </c>
      <c r="G5799">
        <v>13194.419550938699</v>
      </c>
      <c r="H5799">
        <v>13586.718048340899</v>
      </c>
      <c r="I5799">
        <v>13896.104419864399</v>
      </c>
      <c r="J5799">
        <v>14264.4803835973</v>
      </c>
      <c r="K5799">
        <v>14589.5160611051</v>
      </c>
      <c r="L5799">
        <v>15159.404011742499</v>
      </c>
      <c r="M5799">
        <v>15430.1389915543</v>
      </c>
      <c r="N5799">
        <v>15604.499280056099</v>
      </c>
      <c r="O5799">
        <v>15967.6278989607</v>
      </c>
      <c r="P5799">
        <v>16064.4188918698</v>
      </c>
      <c r="Q5799">
        <v>16605.107186567198</v>
      </c>
      <c r="R5799">
        <v>17020.910921660801</v>
      </c>
      <c r="S5799">
        <v>17984.247077141099</v>
      </c>
      <c r="T5799">
        <v>18414.414953443698</v>
      </c>
      <c r="U5799">
        <v>18991.367736235901</v>
      </c>
      <c r="V5799">
        <v>19575.4847255885</v>
      </c>
      <c r="W5799">
        <v>20101.206736203501</v>
      </c>
      <c r="X5799">
        <v>20341.217069451599</v>
      </c>
      <c r="Y5799">
        <v>21774.7103783764</v>
      </c>
    </row>
    <row r="5800" spans="1:47" x14ac:dyDescent="0.25">
      <c r="A5800" t="str">
        <f t="shared" si="90"/>
        <v>LandeckArbeitnehmereinkommenNettobezüge 1000 EUR</v>
      </c>
      <c r="B5800">
        <v>5799</v>
      </c>
      <c r="C5800">
        <v>706</v>
      </c>
      <c r="D5800" t="s">
        <v>262</v>
      </c>
      <c r="E5800" t="s">
        <v>43</v>
      </c>
      <c r="F5800" t="s">
        <v>60</v>
      </c>
      <c r="G5800">
        <v>283244.60450000002</v>
      </c>
      <c r="H5800">
        <v>293989.40513000003</v>
      </c>
      <c r="I5800">
        <v>305283.51799999998</v>
      </c>
      <c r="J5800">
        <v>317941.00326999999</v>
      </c>
      <c r="K5800">
        <v>336653.08311000001</v>
      </c>
      <c r="L5800">
        <v>353729.53321000002</v>
      </c>
      <c r="M5800">
        <v>367221.87786000001</v>
      </c>
      <c r="N5800">
        <v>378221.85355</v>
      </c>
      <c r="O5800">
        <v>397929.25487</v>
      </c>
      <c r="P5800">
        <v>413160.78947999998</v>
      </c>
      <c r="Q5800">
        <v>422766.02896999998</v>
      </c>
      <c r="R5800">
        <v>438237.39350000001</v>
      </c>
      <c r="S5800">
        <v>469532.72269000002</v>
      </c>
      <c r="T5800">
        <v>488479.18547000003</v>
      </c>
      <c r="U5800">
        <v>509481.42226000002</v>
      </c>
      <c r="V5800">
        <v>534665.21430999995</v>
      </c>
      <c r="W5800">
        <v>513585.83211000002</v>
      </c>
      <c r="X5800">
        <v>512252.86946000002</v>
      </c>
      <c r="Y5800">
        <v>597345.62980999995</v>
      </c>
    </row>
    <row r="5801" spans="1:47" x14ac:dyDescent="0.25">
      <c r="A5801" t="str">
        <f t="shared" si="90"/>
        <v>LandeckArbeitnehmereinkommenSV-Beiträge 1000 EUR</v>
      </c>
      <c r="B5801">
        <v>5800</v>
      </c>
      <c r="C5801">
        <v>706</v>
      </c>
      <c r="D5801" t="s">
        <v>262</v>
      </c>
      <c r="E5801" t="s">
        <v>43</v>
      </c>
      <c r="F5801" t="s">
        <v>61</v>
      </c>
      <c r="G5801">
        <v>67436.337620000006</v>
      </c>
      <c r="H5801">
        <v>69280.619059999997</v>
      </c>
      <c r="I5801">
        <v>72227.981530000005</v>
      </c>
      <c r="J5801">
        <v>75327.437279999998</v>
      </c>
      <c r="K5801">
        <v>78690.373189999998</v>
      </c>
      <c r="L5801">
        <v>80088.006670000002</v>
      </c>
      <c r="M5801">
        <v>83433.740909999993</v>
      </c>
      <c r="N5801">
        <v>86522.046069999997</v>
      </c>
      <c r="O5801">
        <v>91252.876310000007</v>
      </c>
      <c r="P5801">
        <v>95791.508230000007</v>
      </c>
      <c r="Q5801">
        <v>98561.311440000005</v>
      </c>
      <c r="R5801">
        <v>102647.82315</v>
      </c>
      <c r="S5801">
        <v>106721.83172</v>
      </c>
      <c r="T5801">
        <v>111765.37368</v>
      </c>
      <c r="U5801">
        <v>116368.3008</v>
      </c>
      <c r="V5801">
        <v>121225.65019</v>
      </c>
      <c r="W5801">
        <v>114279.15736</v>
      </c>
      <c r="X5801">
        <v>114520.90783</v>
      </c>
      <c r="Y5801">
        <v>133155.78855999999</v>
      </c>
    </row>
    <row r="5802" spans="1:47" x14ac:dyDescent="0.25">
      <c r="A5802" t="str">
        <f t="shared" si="90"/>
        <v>LandeckArbeitnehmereinkommenSV-Beiträge Fälle</v>
      </c>
      <c r="B5802">
        <v>5801</v>
      </c>
      <c r="C5802">
        <v>706</v>
      </c>
      <c r="D5802" t="s">
        <v>262</v>
      </c>
      <c r="E5802" t="s">
        <v>43</v>
      </c>
      <c r="F5802" t="s">
        <v>62</v>
      </c>
      <c r="G5802">
        <v>20500</v>
      </c>
      <c r="H5802">
        <v>20691</v>
      </c>
      <c r="I5802">
        <v>20963</v>
      </c>
      <c r="J5802">
        <v>21250</v>
      </c>
      <c r="K5802">
        <v>21907</v>
      </c>
      <c r="L5802">
        <v>22183</v>
      </c>
      <c r="M5802">
        <v>22665</v>
      </c>
      <c r="N5802">
        <v>23132</v>
      </c>
      <c r="O5802">
        <v>23880</v>
      </c>
      <c r="P5802">
        <v>24579</v>
      </c>
      <c r="Q5802">
        <v>24360</v>
      </c>
      <c r="R5802">
        <v>24638</v>
      </c>
      <c r="S5802">
        <v>24981</v>
      </c>
      <c r="T5802">
        <v>25353</v>
      </c>
      <c r="U5802">
        <v>25689</v>
      </c>
      <c r="V5802">
        <v>26101</v>
      </c>
      <c r="W5802">
        <v>24439</v>
      </c>
      <c r="X5802">
        <v>24166</v>
      </c>
      <c r="Y5802">
        <v>26301</v>
      </c>
    </row>
    <row r="5803" spans="1:47" x14ac:dyDescent="0.25">
      <c r="A5803" t="str">
        <f t="shared" si="90"/>
        <v>LandeckArbeitsloseFrauen</v>
      </c>
      <c r="B5803">
        <v>5802</v>
      </c>
      <c r="C5803">
        <v>706</v>
      </c>
      <c r="D5803" t="s">
        <v>262</v>
      </c>
      <c r="E5803" t="s">
        <v>36</v>
      </c>
      <c r="F5803" t="s">
        <v>47</v>
      </c>
      <c r="G5803">
        <v>183</v>
      </c>
      <c r="H5803">
        <v>430</v>
      </c>
      <c r="I5803">
        <v>199</v>
      </c>
      <c r="J5803">
        <v>462</v>
      </c>
      <c r="K5803">
        <v>189</v>
      </c>
      <c r="L5803">
        <v>435</v>
      </c>
      <c r="M5803">
        <v>189</v>
      </c>
      <c r="N5803">
        <v>427</v>
      </c>
      <c r="O5803">
        <v>152</v>
      </c>
      <c r="P5803">
        <v>402</v>
      </c>
      <c r="Q5803">
        <v>198</v>
      </c>
      <c r="R5803">
        <v>543</v>
      </c>
      <c r="S5803">
        <v>195</v>
      </c>
      <c r="T5803">
        <v>506</v>
      </c>
      <c r="U5803">
        <v>197</v>
      </c>
      <c r="V5803">
        <v>531</v>
      </c>
      <c r="W5803">
        <v>229</v>
      </c>
      <c r="X5803">
        <v>552</v>
      </c>
      <c r="Y5803">
        <v>212</v>
      </c>
      <c r="Z5803">
        <v>587</v>
      </c>
      <c r="AA5803">
        <v>281</v>
      </c>
      <c r="AB5803">
        <v>654</v>
      </c>
      <c r="AC5803">
        <v>245</v>
      </c>
      <c r="AD5803">
        <v>628</v>
      </c>
      <c r="AE5803">
        <v>214</v>
      </c>
      <c r="AF5803">
        <v>525</v>
      </c>
      <c r="AG5803">
        <v>237</v>
      </c>
      <c r="AH5803">
        <v>445</v>
      </c>
      <c r="AI5803">
        <v>189</v>
      </c>
      <c r="AJ5803">
        <v>332</v>
      </c>
      <c r="AK5803">
        <v>188</v>
      </c>
      <c r="AL5803">
        <v>306</v>
      </c>
      <c r="AM5803">
        <v>151</v>
      </c>
      <c r="AN5803">
        <v>684</v>
      </c>
      <c r="AO5803">
        <v>2281</v>
      </c>
      <c r="AP5803">
        <v>308</v>
      </c>
      <c r="AQ5803">
        <v>216</v>
      </c>
      <c r="AR5803">
        <v>231</v>
      </c>
      <c r="AS5803">
        <v>178</v>
      </c>
      <c r="AT5803">
        <v>212</v>
      </c>
      <c r="AU5803">
        <v>154</v>
      </c>
    </row>
    <row r="5804" spans="1:47" x14ac:dyDescent="0.25">
      <c r="A5804" t="str">
        <f t="shared" si="90"/>
        <v>LandeckArbeitsloseInsgesamt</v>
      </c>
      <c r="B5804">
        <v>5803</v>
      </c>
      <c r="C5804">
        <v>706</v>
      </c>
      <c r="D5804" t="s">
        <v>262</v>
      </c>
      <c r="E5804" t="s">
        <v>36</v>
      </c>
      <c r="F5804" t="s">
        <v>48</v>
      </c>
      <c r="G5804">
        <v>1396</v>
      </c>
      <c r="H5804">
        <v>703</v>
      </c>
      <c r="I5804">
        <v>1436</v>
      </c>
      <c r="J5804">
        <v>781</v>
      </c>
      <c r="K5804">
        <v>1408</v>
      </c>
      <c r="L5804">
        <v>750</v>
      </c>
      <c r="M5804">
        <v>1400</v>
      </c>
      <c r="N5804">
        <v>683</v>
      </c>
      <c r="O5804">
        <v>1287</v>
      </c>
      <c r="P5804">
        <v>695</v>
      </c>
      <c r="Q5804">
        <v>1430</v>
      </c>
      <c r="R5804">
        <v>970</v>
      </c>
      <c r="S5804">
        <v>1442</v>
      </c>
      <c r="T5804">
        <v>890</v>
      </c>
      <c r="U5804">
        <v>1346</v>
      </c>
      <c r="V5804">
        <v>891</v>
      </c>
      <c r="W5804">
        <v>1423</v>
      </c>
      <c r="X5804">
        <v>967</v>
      </c>
      <c r="Y5804">
        <v>1416</v>
      </c>
      <c r="Z5804">
        <v>1028</v>
      </c>
      <c r="AA5804">
        <v>1546</v>
      </c>
      <c r="AB5804">
        <v>1143</v>
      </c>
      <c r="AC5804">
        <v>1500</v>
      </c>
      <c r="AD5804">
        <v>1096</v>
      </c>
      <c r="AE5804">
        <v>1407</v>
      </c>
      <c r="AF5804">
        <v>921</v>
      </c>
      <c r="AG5804">
        <v>1347</v>
      </c>
      <c r="AH5804">
        <v>763</v>
      </c>
      <c r="AI5804">
        <v>1225</v>
      </c>
      <c r="AJ5804">
        <v>545</v>
      </c>
      <c r="AK5804">
        <v>1124</v>
      </c>
      <c r="AL5804">
        <v>504</v>
      </c>
      <c r="AM5804">
        <v>1029</v>
      </c>
      <c r="AN5804">
        <v>1135</v>
      </c>
      <c r="AO5804">
        <v>4635</v>
      </c>
      <c r="AP5804">
        <v>512</v>
      </c>
      <c r="AQ5804">
        <v>1062</v>
      </c>
      <c r="AR5804">
        <v>417</v>
      </c>
      <c r="AS5804">
        <v>1016</v>
      </c>
      <c r="AT5804">
        <v>376</v>
      </c>
      <c r="AU5804">
        <v>948</v>
      </c>
    </row>
    <row r="5805" spans="1:47" x14ac:dyDescent="0.25">
      <c r="A5805" t="str">
        <f t="shared" si="90"/>
        <v>LandeckArbeitsloseMänner</v>
      </c>
      <c r="B5805">
        <v>5804</v>
      </c>
      <c r="C5805">
        <v>706</v>
      </c>
      <c r="D5805" t="s">
        <v>262</v>
      </c>
      <c r="E5805" t="s">
        <v>36</v>
      </c>
      <c r="F5805" t="s">
        <v>49</v>
      </c>
      <c r="G5805">
        <v>1213</v>
      </c>
      <c r="H5805">
        <v>273</v>
      </c>
      <c r="I5805">
        <v>1237</v>
      </c>
      <c r="J5805">
        <v>319</v>
      </c>
      <c r="K5805">
        <v>1219</v>
      </c>
      <c r="L5805">
        <v>315</v>
      </c>
      <c r="M5805">
        <v>1211</v>
      </c>
      <c r="N5805">
        <v>256</v>
      </c>
      <c r="O5805">
        <v>1135</v>
      </c>
      <c r="P5805">
        <v>293</v>
      </c>
      <c r="Q5805">
        <v>1232</v>
      </c>
      <c r="R5805">
        <v>427</v>
      </c>
      <c r="S5805">
        <v>1247</v>
      </c>
      <c r="T5805">
        <v>384</v>
      </c>
      <c r="U5805">
        <v>1149</v>
      </c>
      <c r="V5805">
        <v>360</v>
      </c>
      <c r="W5805">
        <v>1194</v>
      </c>
      <c r="X5805">
        <v>415</v>
      </c>
      <c r="Y5805">
        <v>1204</v>
      </c>
      <c r="Z5805">
        <v>441</v>
      </c>
      <c r="AA5805">
        <v>1265</v>
      </c>
      <c r="AB5805">
        <v>489</v>
      </c>
      <c r="AC5805">
        <v>1255</v>
      </c>
      <c r="AD5805">
        <v>468</v>
      </c>
      <c r="AE5805">
        <v>1193</v>
      </c>
      <c r="AF5805">
        <v>396</v>
      </c>
      <c r="AG5805">
        <v>1110</v>
      </c>
      <c r="AH5805">
        <v>318</v>
      </c>
      <c r="AI5805">
        <v>1036</v>
      </c>
      <c r="AJ5805">
        <v>213</v>
      </c>
      <c r="AK5805">
        <v>936</v>
      </c>
      <c r="AL5805">
        <v>198</v>
      </c>
      <c r="AM5805">
        <v>878</v>
      </c>
      <c r="AN5805">
        <v>451</v>
      </c>
      <c r="AO5805">
        <v>2354</v>
      </c>
      <c r="AP5805">
        <v>204</v>
      </c>
      <c r="AQ5805">
        <v>846</v>
      </c>
      <c r="AR5805">
        <v>186</v>
      </c>
      <c r="AS5805">
        <v>838</v>
      </c>
      <c r="AT5805">
        <v>164</v>
      </c>
      <c r="AU5805">
        <v>794</v>
      </c>
    </row>
    <row r="5806" spans="1:47" x14ac:dyDescent="0.25">
      <c r="A5806" t="str">
        <f t="shared" si="90"/>
        <v>Landeckarbeitslose AusländerFrauen</v>
      </c>
      <c r="B5806">
        <v>5805</v>
      </c>
      <c r="C5806">
        <v>706</v>
      </c>
      <c r="D5806" t="s">
        <v>262</v>
      </c>
      <c r="E5806" t="s">
        <v>37</v>
      </c>
      <c r="F5806" t="s">
        <v>47</v>
      </c>
      <c r="G5806">
        <v>15</v>
      </c>
      <c r="H5806">
        <v>55</v>
      </c>
      <c r="I5806">
        <v>7</v>
      </c>
      <c r="J5806">
        <v>51</v>
      </c>
      <c r="K5806">
        <v>7</v>
      </c>
      <c r="L5806">
        <v>64</v>
      </c>
      <c r="M5806">
        <v>13</v>
      </c>
      <c r="N5806">
        <v>43</v>
      </c>
      <c r="O5806">
        <v>8</v>
      </c>
      <c r="P5806">
        <v>47</v>
      </c>
      <c r="Q5806">
        <v>16</v>
      </c>
      <c r="R5806">
        <v>71</v>
      </c>
      <c r="S5806">
        <v>21</v>
      </c>
      <c r="T5806">
        <v>63</v>
      </c>
      <c r="U5806">
        <v>22</v>
      </c>
      <c r="V5806">
        <v>83</v>
      </c>
      <c r="W5806">
        <v>23</v>
      </c>
      <c r="X5806">
        <v>95</v>
      </c>
      <c r="Y5806">
        <v>24</v>
      </c>
      <c r="Z5806">
        <v>101</v>
      </c>
      <c r="AA5806">
        <v>42</v>
      </c>
      <c r="AB5806">
        <v>109</v>
      </c>
      <c r="AC5806">
        <v>32</v>
      </c>
      <c r="AD5806">
        <v>93</v>
      </c>
      <c r="AE5806">
        <v>31</v>
      </c>
      <c r="AF5806">
        <v>90</v>
      </c>
      <c r="AG5806">
        <v>34</v>
      </c>
      <c r="AH5806">
        <v>59</v>
      </c>
      <c r="AI5806">
        <v>27</v>
      </c>
      <c r="AJ5806">
        <v>49</v>
      </c>
      <c r="AK5806">
        <v>21</v>
      </c>
      <c r="AL5806">
        <v>43</v>
      </c>
      <c r="AM5806">
        <v>20</v>
      </c>
      <c r="AN5806">
        <v>187</v>
      </c>
      <c r="AO5806">
        <v>711</v>
      </c>
      <c r="AP5806">
        <v>60</v>
      </c>
      <c r="AQ5806">
        <v>44</v>
      </c>
      <c r="AR5806">
        <v>42</v>
      </c>
      <c r="AS5806">
        <v>35</v>
      </c>
      <c r="AT5806">
        <v>57</v>
      </c>
      <c r="AU5806">
        <v>27</v>
      </c>
    </row>
    <row r="5807" spans="1:47" x14ac:dyDescent="0.25">
      <c r="A5807" t="str">
        <f t="shared" si="90"/>
        <v>Landeckarbeitslose AusländerInsgesamt</v>
      </c>
      <c r="B5807">
        <v>5806</v>
      </c>
      <c r="C5807">
        <v>706</v>
      </c>
      <c r="D5807" t="s">
        <v>262</v>
      </c>
      <c r="E5807" t="s">
        <v>37</v>
      </c>
      <c r="F5807" t="s">
        <v>48</v>
      </c>
      <c r="G5807">
        <v>85</v>
      </c>
      <c r="H5807">
        <v>96</v>
      </c>
      <c r="I5807">
        <v>74</v>
      </c>
      <c r="J5807">
        <v>92</v>
      </c>
      <c r="K5807">
        <v>73</v>
      </c>
      <c r="L5807">
        <v>111</v>
      </c>
      <c r="M5807">
        <v>82</v>
      </c>
      <c r="N5807">
        <v>72</v>
      </c>
      <c r="O5807">
        <v>84</v>
      </c>
      <c r="P5807">
        <v>90</v>
      </c>
      <c r="Q5807">
        <v>107</v>
      </c>
      <c r="R5807">
        <v>145</v>
      </c>
      <c r="S5807">
        <v>114</v>
      </c>
      <c r="T5807">
        <v>137</v>
      </c>
      <c r="U5807">
        <v>98</v>
      </c>
      <c r="V5807">
        <v>145</v>
      </c>
      <c r="W5807">
        <v>111</v>
      </c>
      <c r="X5807">
        <v>165</v>
      </c>
      <c r="Y5807">
        <v>119</v>
      </c>
      <c r="Z5807">
        <v>197</v>
      </c>
      <c r="AA5807">
        <v>167</v>
      </c>
      <c r="AB5807">
        <v>208</v>
      </c>
      <c r="AC5807">
        <v>167</v>
      </c>
      <c r="AD5807">
        <v>189</v>
      </c>
      <c r="AE5807">
        <v>175</v>
      </c>
      <c r="AF5807">
        <v>172</v>
      </c>
      <c r="AG5807">
        <v>141</v>
      </c>
      <c r="AH5807">
        <v>123</v>
      </c>
      <c r="AI5807">
        <v>127</v>
      </c>
      <c r="AJ5807">
        <v>87</v>
      </c>
      <c r="AK5807">
        <v>118</v>
      </c>
      <c r="AL5807">
        <v>79</v>
      </c>
      <c r="AM5807">
        <v>132</v>
      </c>
      <c r="AN5807">
        <v>323</v>
      </c>
      <c r="AO5807">
        <v>1346</v>
      </c>
      <c r="AP5807">
        <v>100</v>
      </c>
      <c r="AQ5807">
        <v>169</v>
      </c>
      <c r="AR5807">
        <v>94</v>
      </c>
      <c r="AS5807">
        <v>154</v>
      </c>
      <c r="AT5807">
        <v>95</v>
      </c>
      <c r="AU5807">
        <v>148</v>
      </c>
    </row>
    <row r="5808" spans="1:47" x14ac:dyDescent="0.25">
      <c r="A5808" t="str">
        <f t="shared" si="90"/>
        <v>Landeckarbeitslose AusländerMänner</v>
      </c>
      <c r="B5808">
        <v>5807</v>
      </c>
      <c r="C5808">
        <v>706</v>
      </c>
      <c r="D5808" t="s">
        <v>262</v>
      </c>
      <c r="E5808" t="s">
        <v>37</v>
      </c>
      <c r="F5808" t="s">
        <v>49</v>
      </c>
      <c r="G5808">
        <v>70</v>
      </c>
      <c r="H5808">
        <v>41</v>
      </c>
      <c r="I5808">
        <v>67</v>
      </c>
      <c r="J5808">
        <v>41</v>
      </c>
      <c r="K5808">
        <v>66</v>
      </c>
      <c r="L5808">
        <v>47</v>
      </c>
      <c r="M5808">
        <v>69</v>
      </c>
      <c r="N5808">
        <v>29</v>
      </c>
      <c r="O5808">
        <v>76</v>
      </c>
      <c r="P5808">
        <v>43</v>
      </c>
      <c r="Q5808">
        <v>91</v>
      </c>
      <c r="R5808">
        <v>74</v>
      </c>
      <c r="S5808">
        <v>93</v>
      </c>
      <c r="T5808">
        <v>74</v>
      </c>
      <c r="U5808">
        <v>76</v>
      </c>
      <c r="V5808">
        <v>62</v>
      </c>
      <c r="W5808">
        <v>88</v>
      </c>
      <c r="X5808">
        <v>70</v>
      </c>
      <c r="Y5808">
        <v>95</v>
      </c>
      <c r="Z5808">
        <v>96</v>
      </c>
      <c r="AA5808">
        <v>125</v>
      </c>
      <c r="AB5808">
        <v>99</v>
      </c>
      <c r="AC5808">
        <v>135</v>
      </c>
      <c r="AD5808">
        <v>96</v>
      </c>
      <c r="AE5808">
        <v>144</v>
      </c>
      <c r="AF5808">
        <v>82</v>
      </c>
      <c r="AG5808">
        <v>107</v>
      </c>
      <c r="AH5808">
        <v>64</v>
      </c>
      <c r="AI5808">
        <v>100</v>
      </c>
      <c r="AJ5808">
        <v>38</v>
      </c>
      <c r="AK5808">
        <v>97</v>
      </c>
      <c r="AL5808">
        <v>36</v>
      </c>
      <c r="AM5808">
        <v>112</v>
      </c>
      <c r="AN5808">
        <v>136</v>
      </c>
      <c r="AO5808">
        <v>635</v>
      </c>
      <c r="AP5808">
        <v>40</v>
      </c>
      <c r="AQ5808">
        <v>125</v>
      </c>
      <c r="AR5808">
        <v>52</v>
      </c>
      <c r="AS5808">
        <v>119</v>
      </c>
      <c r="AT5808">
        <v>38</v>
      </c>
      <c r="AU5808">
        <v>121</v>
      </c>
    </row>
    <row r="5809" spans="1:44" x14ac:dyDescent="0.25">
      <c r="A5809" t="str">
        <f t="shared" si="90"/>
        <v>LandeckArbeitsstättenInsgesamt</v>
      </c>
      <c r="B5809">
        <v>5808</v>
      </c>
      <c r="C5809">
        <v>706</v>
      </c>
      <c r="D5809" t="s">
        <v>262</v>
      </c>
      <c r="E5809" t="s">
        <v>476</v>
      </c>
      <c r="F5809" t="s">
        <v>48</v>
      </c>
      <c r="G5809">
        <v>4317</v>
      </c>
      <c r="H5809">
        <v>4310</v>
      </c>
      <c r="I5809">
        <v>4383</v>
      </c>
    </row>
    <row r="5810" spans="1:44" x14ac:dyDescent="0.25">
      <c r="A5810" t="str">
        <f t="shared" si="90"/>
        <v>LandeckBeschäftigte in den ArbeitsstättenInsgesamt</v>
      </c>
      <c r="B5810">
        <v>5809</v>
      </c>
      <c r="C5810">
        <v>706</v>
      </c>
      <c r="D5810" t="s">
        <v>262</v>
      </c>
      <c r="E5810" t="s">
        <v>477</v>
      </c>
      <c r="F5810" t="s">
        <v>48</v>
      </c>
      <c r="G5810">
        <v>19624</v>
      </c>
      <c r="H5810">
        <v>19012</v>
      </c>
      <c r="I5810">
        <v>19859</v>
      </c>
    </row>
    <row r="5811" spans="1:44" x14ac:dyDescent="0.25">
      <c r="A5811" t="str">
        <f t="shared" si="90"/>
        <v>LandeckGesamteinkommenBruttobezüge Gesamt</v>
      </c>
      <c r="B5811">
        <v>5810</v>
      </c>
      <c r="C5811">
        <v>706</v>
      </c>
      <c r="D5811" t="s">
        <v>262</v>
      </c>
      <c r="E5811" t="s">
        <v>45</v>
      </c>
      <c r="F5811" t="s">
        <v>63</v>
      </c>
      <c r="G5811">
        <v>522022.72651000001</v>
      </c>
      <c r="H5811">
        <v>537736.38685999997</v>
      </c>
      <c r="I5811">
        <v>560942.35744000005</v>
      </c>
      <c r="J5811">
        <v>586440.57553000003</v>
      </c>
      <c r="K5811">
        <v>620673.12938000006</v>
      </c>
      <c r="L5811">
        <v>640962.18545999995</v>
      </c>
      <c r="M5811">
        <v>668881.81105999998</v>
      </c>
      <c r="N5811">
        <v>691529.63737000001</v>
      </c>
      <c r="O5811">
        <v>728931.87032999995</v>
      </c>
      <c r="P5811">
        <v>761586.96296000003</v>
      </c>
      <c r="Q5811">
        <v>783847.19834999996</v>
      </c>
      <c r="R5811">
        <v>812102.32571999996</v>
      </c>
      <c r="S5811">
        <v>841354.77752999996</v>
      </c>
      <c r="T5811">
        <v>874400.36005999998</v>
      </c>
      <c r="U5811">
        <v>913620.81334999995</v>
      </c>
      <c r="V5811">
        <v>958491.39127999998</v>
      </c>
      <c r="W5811">
        <v>935906.45993000001</v>
      </c>
      <c r="X5811">
        <v>950775.10320999997</v>
      </c>
      <c r="Y5811">
        <v>1079960.4867100001</v>
      </c>
    </row>
    <row r="5812" spans="1:44" x14ac:dyDescent="0.25">
      <c r="A5812" t="str">
        <f t="shared" si="90"/>
        <v>LandeckGesamteinkommenNettobezüge Gesamt</v>
      </c>
      <c r="B5812">
        <v>5811</v>
      </c>
      <c r="C5812">
        <v>706</v>
      </c>
      <c r="D5812" t="s">
        <v>262</v>
      </c>
      <c r="E5812" t="s">
        <v>45</v>
      </c>
      <c r="F5812" t="s">
        <v>64</v>
      </c>
      <c r="G5812">
        <v>385120.94179999997</v>
      </c>
      <c r="H5812">
        <v>400021.12289</v>
      </c>
      <c r="I5812">
        <v>415101.91222</v>
      </c>
      <c r="J5812">
        <v>432206.11908999999</v>
      </c>
      <c r="K5812">
        <v>455484.52821000002</v>
      </c>
      <c r="L5812">
        <v>479144.28009000001</v>
      </c>
      <c r="M5812">
        <v>498573.41146999999</v>
      </c>
      <c r="N5812">
        <v>513070.68846999999</v>
      </c>
      <c r="O5812">
        <v>538158.54960000003</v>
      </c>
      <c r="P5812">
        <v>559093.90997000004</v>
      </c>
      <c r="Q5812">
        <v>572571.39968000003</v>
      </c>
      <c r="R5812">
        <v>590474.57374000002</v>
      </c>
      <c r="S5812">
        <v>629342.80677000002</v>
      </c>
      <c r="T5812">
        <v>651769.53518000001</v>
      </c>
      <c r="U5812">
        <v>678370.38971999998</v>
      </c>
      <c r="V5812">
        <v>711450.17477000004</v>
      </c>
      <c r="W5812">
        <v>702683.15364000003</v>
      </c>
      <c r="X5812">
        <v>711423.68152999994</v>
      </c>
      <c r="Y5812">
        <v>808926.97470999998</v>
      </c>
    </row>
    <row r="5813" spans="1:44" x14ac:dyDescent="0.25">
      <c r="A5813" t="str">
        <f t="shared" si="90"/>
        <v>LandeckGründungsintensitätin % der aktiven Wirtschaftskammermitglieder</v>
      </c>
      <c r="B5813">
        <v>5812</v>
      </c>
      <c r="C5813">
        <v>706</v>
      </c>
      <c r="D5813" t="s">
        <v>262</v>
      </c>
      <c r="E5813" t="s">
        <v>40</v>
      </c>
      <c r="F5813" t="s">
        <v>52</v>
      </c>
      <c r="G5813">
        <v>3.7986704653371302</v>
      </c>
      <c r="H5813">
        <v>5.7410576129504696</v>
      </c>
      <c r="I5813">
        <v>4.6988876577675196</v>
      </c>
      <c r="J5813">
        <v>5.2442850739578697</v>
      </c>
      <c r="K5813">
        <v>4.21571493596125</v>
      </c>
      <c r="L5813">
        <v>5.0349558491883402</v>
      </c>
      <c r="M5813">
        <v>4.6753997621250196</v>
      </c>
      <c r="N5813">
        <v>5.3532620366791202</v>
      </c>
      <c r="O5813">
        <v>3.8001614634162202</v>
      </c>
      <c r="P5813">
        <v>5.0701735146361901</v>
      </c>
      <c r="Q5813">
        <v>4.6097856854023496</v>
      </c>
      <c r="R5813">
        <v>4.3837614744182698</v>
      </c>
      <c r="S5813">
        <v>4.2166148254289997</v>
      </c>
      <c r="T5813">
        <v>4.6711509715994</v>
      </c>
      <c r="U5813">
        <v>4.88078963401043</v>
      </c>
      <c r="V5813">
        <v>5.5956678700360998</v>
      </c>
      <c r="W5813">
        <v>4.8461266360098998</v>
      </c>
      <c r="X5813">
        <v>4.7635605006954096</v>
      </c>
      <c r="Y5813">
        <v>4.4771018455228999</v>
      </c>
      <c r="Z5813">
        <v>4.9914529914529897</v>
      </c>
      <c r="AA5813">
        <v>5.1956593225912497</v>
      </c>
      <c r="AB5813">
        <v>7.1222329162656397</v>
      </c>
    </row>
    <row r="5814" spans="1:44" x14ac:dyDescent="0.25">
      <c r="A5814" t="str">
        <f t="shared" si="90"/>
        <v>LandeckGründungsintensitätje 1.000 Einwohner</v>
      </c>
      <c r="B5814">
        <v>5813</v>
      </c>
      <c r="C5814">
        <v>706</v>
      </c>
      <c r="D5814" t="s">
        <v>262</v>
      </c>
      <c r="E5814" t="s">
        <v>40</v>
      </c>
      <c r="F5814" t="s">
        <v>53</v>
      </c>
      <c r="G5814">
        <v>1.8355780923754701</v>
      </c>
      <c r="H5814">
        <v>2.7572988535546301</v>
      </c>
      <c r="I5814">
        <v>2.3173725759516399</v>
      </c>
      <c r="J5814">
        <v>2.6311055140775399</v>
      </c>
      <c r="K5814">
        <v>2.13670391039448</v>
      </c>
      <c r="L5814">
        <v>2.6247125987525899</v>
      </c>
      <c r="M5814">
        <v>2.4893940187134702</v>
      </c>
      <c r="N5814">
        <v>2.8985760024464899</v>
      </c>
      <c r="O5814">
        <v>2.0943250532821498</v>
      </c>
      <c r="P5814">
        <v>2.7946564812583299</v>
      </c>
      <c r="Q5814">
        <v>2.6009582477755</v>
      </c>
      <c r="R5814">
        <v>2.5299777659287002</v>
      </c>
      <c r="S5814">
        <v>2.5229005480804401</v>
      </c>
      <c r="T5814">
        <v>2.8478345066411501</v>
      </c>
      <c r="U5814">
        <v>3.0078283106437298</v>
      </c>
      <c r="V5814">
        <v>3.5061527325371</v>
      </c>
      <c r="W5814">
        <v>3.0864892874039702</v>
      </c>
      <c r="X5814">
        <v>3.08822866417204</v>
      </c>
      <c r="Y5814">
        <v>2.95138106610192</v>
      </c>
      <c r="Z5814">
        <v>3.2922924277274199</v>
      </c>
      <c r="AA5814">
        <v>3.5507213807362099</v>
      </c>
      <c r="AB5814">
        <v>4.9410193634542603</v>
      </c>
    </row>
    <row r="5815" spans="1:44" x14ac:dyDescent="0.25">
      <c r="A5815" t="str">
        <f t="shared" si="90"/>
        <v>LandeckKammermitgliedschaftenAktiv</v>
      </c>
      <c r="B5815">
        <v>5814</v>
      </c>
      <c r="C5815">
        <v>706</v>
      </c>
      <c r="D5815" t="s">
        <v>262</v>
      </c>
      <c r="E5815" t="s">
        <v>39</v>
      </c>
      <c r="F5815" t="s">
        <v>50</v>
      </c>
      <c r="G5815">
        <v>2106</v>
      </c>
      <c r="H5815">
        <v>2121</v>
      </c>
      <c r="I5815">
        <v>2193</v>
      </c>
      <c r="J5815">
        <v>2231</v>
      </c>
      <c r="K5815">
        <v>2274</v>
      </c>
      <c r="L5815">
        <v>2302</v>
      </c>
      <c r="M5815">
        <v>2350</v>
      </c>
      <c r="N5815">
        <v>2388</v>
      </c>
      <c r="O5815">
        <v>2381</v>
      </c>
      <c r="P5815">
        <v>2420</v>
      </c>
      <c r="Q5815">
        <v>2399</v>
      </c>
      <c r="R5815">
        <v>2423</v>
      </c>
      <c r="S5815">
        <v>2432</v>
      </c>
      <c r="T5815">
        <v>2473</v>
      </c>
      <c r="U5815">
        <v>2468</v>
      </c>
      <c r="V5815">
        <v>2530</v>
      </c>
      <c r="W5815">
        <v>2554</v>
      </c>
      <c r="X5815">
        <v>2627</v>
      </c>
      <c r="Y5815">
        <v>2609</v>
      </c>
      <c r="Z5815">
        <v>2676</v>
      </c>
      <c r="AA5815">
        <v>2687</v>
      </c>
      <c r="AB5815">
        <v>2723</v>
      </c>
      <c r="AC5815">
        <v>2725</v>
      </c>
      <c r="AD5815">
        <v>2770</v>
      </c>
      <c r="AE5815">
        <v>2782</v>
      </c>
      <c r="AF5815">
        <v>2827</v>
      </c>
      <c r="AG5815">
        <v>2817</v>
      </c>
      <c r="AH5815">
        <v>2876</v>
      </c>
      <c r="AI5815">
        <v>2887</v>
      </c>
      <c r="AJ5815">
        <v>2926</v>
      </c>
      <c r="AK5815">
        <v>2912</v>
      </c>
      <c r="AL5815">
        <v>2925</v>
      </c>
      <c r="AM5815">
        <v>3007</v>
      </c>
      <c r="AN5815">
        <v>3041</v>
      </c>
      <c r="AO5815">
        <v>3086</v>
      </c>
      <c r="AP5815">
        <v>3117</v>
      </c>
      <c r="AQ5815">
        <v>3195</v>
      </c>
      <c r="AR5815">
        <v>3241</v>
      </c>
    </row>
    <row r="5816" spans="1:44" x14ac:dyDescent="0.25">
      <c r="A5816" t="str">
        <f t="shared" si="90"/>
        <v>LandeckKammermitgliedschaftenInsgesamt</v>
      </c>
      <c r="B5816">
        <v>5815</v>
      </c>
      <c r="C5816">
        <v>706</v>
      </c>
      <c r="D5816" t="s">
        <v>262</v>
      </c>
      <c r="E5816" t="s">
        <v>39</v>
      </c>
      <c r="F5816" t="s">
        <v>48</v>
      </c>
      <c r="G5816">
        <v>2562</v>
      </c>
      <c r="H5816">
        <v>2589</v>
      </c>
      <c r="I5816">
        <v>2660</v>
      </c>
      <c r="J5816">
        <v>2697</v>
      </c>
      <c r="K5816">
        <v>2739</v>
      </c>
      <c r="L5816">
        <v>2759</v>
      </c>
      <c r="M5816">
        <v>2825</v>
      </c>
      <c r="N5816">
        <v>2859</v>
      </c>
      <c r="O5816">
        <v>2888</v>
      </c>
      <c r="P5816">
        <v>2909</v>
      </c>
      <c r="Q5816">
        <v>2914</v>
      </c>
      <c r="R5816">
        <v>2917</v>
      </c>
      <c r="S5816">
        <v>2952</v>
      </c>
      <c r="T5816">
        <v>2962</v>
      </c>
      <c r="U5816">
        <v>2975</v>
      </c>
      <c r="V5816">
        <v>3021</v>
      </c>
      <c r="W5816">
        <v>3065</v>
      </c>
      <c r="X5816">
        <v>3124</v>
      </c>
      <c r="Y5816">
        <v>3124</v>
      </c>
      <c r="Z5816">
        <v>3167</v>
      </c>
      <c r="AA5816">
        <v>3194</v>
      </c>
      <c r="AB5816">
        <v>3221</v>
      </c>
      <c r="AC5816">
        <v>3247</v>
      </c>
      <c r="AD5816">
        <v>3280</v>
      </c>
      <c r="AE5816">
        <v>3307</v>
      </c>
      <c r="AF5816">
        <v>3325</v>
      </c>
      <c r="AG5816">
        <v>3312</v>
      </c>
      <c r="AH5816">
        <v>3339</v>
      </c>
      <c r="AI5816">
        <v>3362</v>
      </c>
      <c r="AJ5816">
        <v>3396</v>
      </c>
      <c r="AK5816">
        <v>3433</v>
      </c>
      <c r="AL5816">
        <v>3447</v>
      </c>
      <c r="AM5816">
        <v>3493</v>
      </c>
      <c r="AN5816">
        <v>3479</v>
      </c>
      <c r="AO5816">
        <v>3512</v>
      </c>
      <c r="AP5816">
        <v>3539</v>
      </c>
      <c r="AQ5816">
        <v>3625</v>
      </c>
      <c r="AR5816">
        <v>3661</v>
      </c>
    </row>
    <row r="5817" spans="1:44" x14ac:dyDescent="0.25">
      <c r="A5817" t="str">
        <f t="shared" si="90"/>
        <v>LandeckKammermitgliedschaftenRuhend</v>
      </c>
      <c r="B5817">
        <v>5816</v>
      </c>
      <c r="C5817">
        <v>706</v>
      </c>
      <c r="D5817" t="s">
        <v>262</v>
      </c>
      <c r="E5817" t="s">
        <v>39</v>
      </c>
      <c r="F5817" t="s">
        <v>51</v>
      </c>
      <c r="G5817">
        <v>456</v>
      </c>
      <c r="H5817">
        <v>468</v>
      </c>
      <c r="I5817">
        <v>467</v>
      </c>
      <c r="J5817">
        <v>466</v>
      </c>
      <c r="K5817">
        <v>465</v>
      </c>
      <c r="L5817">
        <v>457</v>
      </c>
      <c r="M5817">
        <v>475</v>
      </c>
      <c r="N5817">
        <v>471</v>
      </c>
      <c r="O5817">
        <v>507</v>
      </c>
      <c r="P5817">
        <v>489</v>
      </c>
      <c r="Q5817">
        <v>515</v>
      </c>
      <c r="R5817">
        <v>494</v>
      </c>
      <c r="S5817">
        <v>520</v>
      </c>
      <c r="T5817">
        <v>489</v>
      </c>
      <c r="U5817">
        <v>507</v>
      </c>
      <c r="V5817">
        <v>491</v>
      </c>
      <c r="W5817">
        <v>511</v>
      </c>
      <c r="X5817">
        <v>497</v>
      </c>
      <c r="Y5817">
        <v>515</v>
      </c>
      <c r="Z5817">
        <v>491</v>
      </c>
      <c r="AA5817">
        <v>507</v>
      </c>
      <c r="AB5817">
        <v>498</v>
      </c>
      <c r="AC5817">
        <v>522</v>
      </c>
      <c r="AD5817">
        <v>510</v>
      </c>
      <c r="AE5817">
        <v>525</v>
      </c>
      <c r="AF5817">
        <v>498</v>
      </c>
      <c r="AG5817">
        <v>495</v>
      </c>
      <c r="AH5817">
        <v>463</v>
      </c>
      <c r="AI5817">
        <v>475</v>
      </c>
      <c r="AJ5817">
        <v>470</v>
      </c>
      <c r="AK5817">
        <v>521</v>
      </c>
      <c r="AL5817">
        <v>522</v>
      </c>
      <c r="AM5817">
        <v>486</v>
      </c>
      <c r="AN5817">
        <v>438</v>
      </c>
      <c r="AO5817">
        <v>426</v>
      </c>
      <c r="AP5817">
        <v>422</v>
      </c>
      <c r="AQ5817">
        <v>430</v>
      </c>
      <c r="AR5817">
        <v>420</v>
      </c>
    </row>
    <row r="5818" spans="1:44" x14ac:dyDescent="0.25">
      <c r="A5818" t="str">
        <f t="shared" si="90"/>
        <v>LandeckLehrlinge1. Lehrjahr, männlich</v>
      </c>
      <c r="B5818">
        <v>5817</v>
      </c>
      <c r="C5818">
        <v>706</v>
      </c>
      <c r="D5818" t="s">
        <v>262</v>
      </c>
      <c r="E5818" t="s">
        <v>46</v>
      </c>
      <c r="F5818" t="s">
        <v>65</v>
      </c>
      <c r="G5818">
        <v>224</v>
      </c>
      <c r="H5818">
        <v>209</v>
      </c>
      <c r="I5818">
        <v>215</v>
      </c>
      <c r="J5818">
        <v>217</v>
      </c>
      <c r="K5818">
        <v>200</v>
      </c>
      <c r="L5818">
        <v>234</v>
      </c>
      <c r="M5818">
        <v>216</v>
      </c>
      <c r="N5818">
        <v>195</v>
      </c>
      <c r="O5818">
        <v>198</v>
      </c>
      <c r="P5818">
        <v>164</v>
      </c>
      <c r="Q5818">
        <v>177</v>
      </c>
      <c r="R5818">
        <v>163</v>
      </c>
      <c r="S5818">
        <v>134</v>
      </c>
      <c r="T5818">
        <v>159</v>
      </c>
      <c r="U5818">
        <v>145</v>
      </c>
      <c r="V5818">
        <v>145</v>
      </c>
      <c r="W5818">
        <v>152</v>
      </c>
      <c r="X5818">
        <v>129</v>
      </c>
      <c r="Y5818">
        <v>131</v>
      </c>
      <c r="Z5818">
        <v>132</v>
      </c>
      <c r="AA5818">
        <v>141</v>
      </c>
      <c r="AB5818">
        <v>140</v>
      </c>
    </row>
    <row r="5819" spans="1:44" x14ac:dyDescent="0.25">
      <c r="A5819" t="str">
        <f t="shared" si="90"/>
        <v>LandeckLehrlinge1. Lehrjahr, weiblich</v>
      </c>
      <c r="B5819">
        <v>5818</v>
      </c>
      <c r="C5819">
        <v>706</v>
      </c>
      <c r="D5819" t="s">
        <v>262</v>
      </c>
      <c r="E5819" t="s">
        <v>46</v>
      </c>
      <c r="F5819" t="s">
        <v>66</v>
      </c>
      <c r="G5819">
        <v>133</v>
      </c>
      <c r="H5819">
        <v>116</v>
      </c>
      <c r="I5819">
        <v>124</v>
      </c>
      <c r="J5819">
        <v>138</v>
      </c>
      <c r="K5819">
        <v>132</v>
      </c>
      <c r="L5819">
        <v>129</v>
      </c>
      <c r="M5819">
        <v>118</v>
      </c>
      <c r="N5819">
        <v>116</v>
      </c>
      <c r="O5819">
        <v>109</v>
      </c>
      <c r="P5819">
        <v>105</v>
      </c>
      <c r="Q5819">
        <v>89</v>
      </c>
      <c r="R5819">
        <v>90</v>
      </c>
      <c r="S5819">
        <v>79</v>
      </c>
      <c r="T5819">
        <v>97</v>
      </c>
      <c r="U5819">
        <v>76</v>
      </c>
      <c r="V5819">
        <v>94</v>
      </c>
      <c r="W5819">
        <v>97</v>
      </c>
      <c r="X5819">
        <v>86</v>
      </c>
      <c r="Y5819">
        <v>66</v>
      </c>
      <c r="Z5819">
        <v>60</v>
      </c>
      <c r="AA5819">
        <v>71</v>
      </c>
      <c r="AB5819">
        <v>66</v>
      </c>
    </row>
    <row r="5820" spans="1:44" x14ac:dyDescent="0.25">
      <c r="A5820" t="str">
        <f t="shared" si="90"/>
        <v>LandeckLehrlinge2. Lehrjahr, männlich</v>
      </c>
      <c r="B5820">
        <v>5819</v>
      </c>
      <c r="C5820">
        <v>706</v>
      </c>
      <c r="D5820" t="s">
        <v>262</v>
      </c>
      <c r="E5820" t="s">
        <v>46</v>
      </c>
      <c r="F5820" t="s">
        <v>67</v>
      </c>
      <c r="G5820">
        <v>183</v>
      </c>
      <c r="H5820">
        <v>219</v>
      </c>
      <c r="I5820">
        <v>196</v>
      </c>
      <c r="J5820">
        <v>214</v>
      </c>
      <c r="K5820">
        <v>214</v>
      </c>
      <c r="L5820">
        <v>190</v>
      </c>
      <c r="M5820">
        <v>221</v>
      </c>
      <c r="N5820">
        <v>219</v>
      </c>
      <c r="O5820">
        <v>191</v>
      </c>
      <c r="P5820">
        <v>191</v>
      </c>
      <c r="Q5820">
        <v>173</v>
      </c>
      <c r="R5820">
        <v>176</v>
      </c>
      <c r="S5820">
        <v>163</v>
      </c>
      <c r="T5820">
        <v>131</v>
      </c>
      <c r="U5820">
        <v>150</v>
      </c>
      <c r="V5820">
        <v>147</v>
      </c>
      <c r="W5820">
        <v>139</v>
      </c>
      <c r="X5820">
        <v>169</v>
      </c>
      <c r="Y5820">
        <v>130</v>
      </c>
      <c r="Z5820">
        <v>138</v>
      </c>
      <c r="AA5820">
        <v>133</v>
      </c>
      <c r="AB5820">
        <v>141</v>
      </c>
    </row>
    <row r="5821" spans="1:44" x14ac:dyDescent="0.25">
      <c r="A5821" t="str">
        <f t="shared" si="90"/>
        <v>LandeckLehrlinge2. Lehrjahr, weiblich</v>
      </c>
      <c r="B5821">
        <v>5820</v>
      </c>
      <c r="C5821">
        <v>706</v>
      </c>
      <c r="D5821" t="s">
        <v>262</v>
      </c>
      <c r="E5821" t="s">
        <v>46</v>
      </c>
      <c r="F5821" t="s">
        <v>68</v>
      </c>
      <c r="G5821">
        <v>109</v>
      </c>
      <c r="H5821">
        <v>132</v>
      </c>
      <c r="I5821">
        <v>119</v>
      </c>
      <c r="J5821">
        <v>132</v>
      </c>
      <c r="K5821">
        <v>134</v>
      </c>
      <c r="L5821">
        <v>129</v>
      </c>
      <c r="M5821">
        <v>131</v>
      </c>
      <c r="N5821">
        <v>125</v>
      </c>
      <c r="O5821">
        <v>118</v>
      </c>
      <c r="P5821">
        <v>106</v>
      </c>
      <c r="Q5821">
        <v>109</v>
      </c>
      <c r="R5821">
        <v>92</v>
      </c>
      <c r="S5821">
        <v>96</v>
      </c>
      <c r="T5821">
        <v>76</v>
      </c>
      <c r="U5821">
        <v>93</v>
      </c>
      <c r="V5821">
        <v>75</v>
      </c>
      <c r="W5821">
        <v>94</v>
      </c>
      <c r="X5821">
        <v>95</v>
      </c>
      <c r="Y5821">
        <v>79</v>
      </c>
      <c r="Z5821">
        <v>75</v>
      </c>
      <c r="AA5821">
        <v>57</v>
      </c>
      <c r="AB5821">
        <v>74</v>
      </c>
    </row>
    <row r="5822" spans="1:44" x14ac:dyDescent="0.25">
      <c r="A5822" t="str">
        <f t="shared" si="90"/>
        <v>LandeckLehrlinge3. Lehrjahr, männlich</v>
      </c>
      <c r="B5822">
        <v>5821</v>
      </c>
      <c r="C5822">
        <v>706</v>
      </c>
      <c r="D5822" t="s">
        <v>262</v>
      </c>
      <c r="E5822" t="s">
        <v>46</v>
      </c>
      <c r="F5822" t="s">
        <v>69</v>
      </c>
      <c r="G5822">
        <v>217</v>
      </c>
      <c r="H5822">
        <v>176</v>
      </c>
      <c r="I5822">
        <v>210</v>
      </c>
      <c r="J5822">
        <v>183</v>
      </c>
      <c r="K5822">
        <v>201</v>
      </c>
      <c r="L5822">
        <v>214</v>
      </c>
      <c r="M5822">
        <v>182</v>
      </c>
      <c r="N5822">
        <v>215</v>
      </c>
      <c r="O5822">
        <v>207</v>
      </c>
      <c r="P5822">
        <v>190</v>
      </c>
      <c r="Q5822">
        <v>177</v>
      </c>
      <c r="R5822">
        <v>166</v>
      </c>
      <c r="S5822">
        <v>173</v>
      </c>
      <c r="T5822">
        <v>149</v>
      </c>
      <c r="U5822">
        <v>120</v>
      </c>
      <c r="V5822">
        <v>145</v>
      </c>
      <c r="W5822">
        <v>132</v>
      </c>
      <c r="X5822">
        <v>129</v>
      </c>
      <c r="Y5822">
        <v>153</v>
      </c>
      <c r="Z5822">
        <v>123</v>
      </c>
      <c r="AA5822">
        <v>134</v>
      </c>
      <c r="AB5822">
        <v>121</v>
      </c>
    </row>
    <row r="5823" spans="1:44" x14ac:dyDescent="0.25">
      <c r="A5823" t="str">
        <f t="shared" si="90"/>
        <v>LandeckLehrlinge3. Lehrjahr, weiblich</v>
      </c>
      <c r="B5823">
        <v>5822</v>
      </c>
      <c r="C5823">
        <v>706</v>
      </c>
      <c r="D5823" t="s">
        <v>262</v>
      </c>
      <c r="E5823" t="s">
        <v>46</v>
      </c>
      <c r="F5823" t="s">
        <v>70</v>
      </c>
      <c r="G5823">
        <v>115</v>
      </c>
      <c r="H5823">
        <v>108</v>
      </c>
      <c r="I5823">
        <v>122</v>
      </c>
      <c r="J5823">
        <v>115</v>
      </c>
      <c r="K5823">
        <v>125</v>
      </c>
      <c r="L5823">
        <v>133</v>
      </c>
      <c r="M5823">
        <v>122</v>
      </c>
      <c r="N5823">
        <v>114</v>
      </c>
      <c r="O5823">
        <v>120</v>
      </c>
      <c r="P5823">
        <v>110</v>
      </c>
      <c r="Q5823">
        <v>91</v>
      </c>
      <c r="R5823">
        <v>101</v>
      </c>
      <c r="S5823">
        <v>81</v>
      </c>
      <c r="T5823">
        <v>87</v>
      </c>
      <c r="U5823">
        <v>69</v>
      </c>
      <c r="V5823">
        <v>84</v>
      </c>
      <c r="W5823">
        <v>73</v>
      </c>
      <c r="X5823">
        <v>82</v>
      </c>
      <c r="Y5823">
        <v>86</v>
      </c>
      <c r="Z5823">
        <v>69</v>
      </c>
      <c r="AA5823">
        <v>70</v>
      </c>
      <c r="AB5823">
        <v>56</v>
      </c>
    </row>
    <row r="5824" spans="1:44" x14ac:dyDescent="0.25">
      <c r="A5824" t="str">
        <f t="shared" si="90"/>
        <v>LandeckLehrlinge4. Lehrjahr, männlich</v>
      </c>
      <c r="B5824">
        <v>5823</v>
      </c>
      <c r="C5824">
        <v>706</v>
      </c>
      <c r="D5824" t="s">
        <v>262</v>
      </c>
      <c r="E5824" t="s">
        <v>46</v>
      </c>
      <c r="F5824" t="s">
        <v>71</v>
      </c>
      <c r="G5824">
        <v>55</v>
      </c>
      <c r="H5824">
        <v>77</v>
      </c>
      <c r="I5824">
        <v>68</v>
      </c>
      <c r="J5824">
        <v>63</v>
      </c>
      <c r="K5824">
        <v>65</v>
      </c>
      <c r="L5824">
        <v>76</v>
      </c>
      <c r="M5824">
        <v>76</v>
      </c>
      <c r="N5824">
        <v>73</v>
      </c>
      <c r="O5824">
        <v>89</v>
      </c>
      <c r="P5824">
        <v>89</v>
      </c>
      <c r="Q5824">
        <v>83</v>
      </c>
      <c r="R5824">
        <v>70</v>
      </c>
      <c r="S5824">
        <v>66</v>
      </c>
      <c r="T5824">
        <v>72</v>
      </c>
      <c r="U5824">
        <v>57</v>
      </c>
      <c r="V5824">
        <v>54</v>
      </c>
      <c r="W5824">
        <v>56</v>
      </c>
      <c r="X5824">
        <v>59</v>
      </c>
      <c r="Y5824">
        <v>61</v>
      </c>
      <c r="Z5824">
        <v>71</v>
      </c>
      <c r="AA5824">
        <v>62</v>
      </c>
      <c r="AB5824">
        <v>63</v>
      </c>
    </row>
    <row r="5825" spans="1:28" x14ac:dyDescent="0.25">
      <c r="A5825" t="str">
        <f t="shared" si="90"/>
        <v>LandeckLehrlinge4. Lehrjahr, weiblich</v>
      </c>
      <c r="B5825">
        <v>5824</v>
      </c>
      <c r="C5825">
        <v>706</v>
      </c>
      <c r="D5825" t="s">
        <v>262</v>
      </c>
      <c r="E5825" t="s">
        <v>46</v>
      </c>
      <c r="F5825" t="s">
        <v>72</v>
      </c>
      <c r="G5825">
        <v>3</v>
      </c>
      <c r="I5825">
        <v>1</v>
      </c>
      <c r="J5825">
        <v>3</v>
      </c>
      <c r="K5825">
        <v>1</v>
      </c>
      <c r="L5825">
        <v>9</v>
      </c>
      <c r="M5825">
        <v>2</v>
      </c>
      <c r="N5825">
        <v>3</v>
      </c>
      <c r="O5825">
        <v>5</v>
      </c>
      <c r="P5825">
        <v>7</v>
      </c>
      <c r="Q5825">
        <v>5</v>
      </c>
      <c r="R5825">
        <v>5</v>
      </c>
      <c r="S5825">
        <v>6</v>
      </c>
      <c r="T5825">
        <v>2</v>
      </c>
      <c r="U5825">
        <v>5</v>
      </c>
      <c r="V5825">
        <v>2</v>
      </c>
      <c r="W5825">
        <v>8</v>
      </c>
      <c r="X5825">
        <v>4</v>
      </c>
      <c r="Y5825">
        <v>9</v>
      </c>
      <c r="Z5825">
        <v>9</v>
      </c>
      <c r="AA5825">
        <v>6</v>
      </c>
      <c r="AB5825">
        <v>4</v>
      </c>
    </row>
    <row r="5826" spans="1:28" x14ac:dyDescent="0.25">
      <c r="A5826" t="str">
        <f t="shared" si="90"/>
        <v>LandeckLehrlingeFrauen</v>
      </c>
      <c r="B5826">
        <v>5825</v>
      </c>
      <c r="C5826">
        <v>706</v>
      </c>
      <c r="D5826" t="s">
        <v>262</v>
      </c>
      <c r="E5826" t="s">
        <v>46</v>
      </c>
      <c r="F5826" t="s">
        <v>47</v>
      </c>
      <c r="G5826">
        <v>360</v>
      </c>
      <c r="H5826">
        <v>356</v>
      </c>
      <c r="I5826">
        <v>366</v>
      </c>
      <c r="J5826">
        <v>388</v>
      </c>
      <c r="K5826">
        <v>392</v>
      </c>
      <c r="L5826">
        <v>400</v>
      </c>
      <c r="M5826">
        <v>373</v>
      </c>
      <c r="N5826">
        <v>358</v>
      </c>
      <c r="O5826">
        <v>352</v>
      </c>
      <c r="P5826">
        <v>328</v>
      </c>
      <c r="Q5826">
        <v>294</v>
      </c>
      <c r="R5826">
        <v>288</v>
      </c>
      <c r="S5826">
        <v>262</v>
      </c>
      <c r="T5826">
        <v>262</v>
      </c>
      <c r="U5826">
        <v>243</v>
      </c>
      <c r="V5826">
        <v>255</v>
      </c>
      <c r="W5826">
        <v>272</v>
      </c>
      <c r="X5826">
        <v>267</v>
      </c>
      <c r="Y5826">
        <v>240</v>
      </c>
      <c r="Z5826">
        <v>213</v>
      </c>
      <c r="AA5826">
        <v>204</v>
      </c>
      <c r="AB5826">
        <v>200</v>
      </c>
    </row>
    <row r="5827" spans="1:28" x14ac:dyDescent="0.25">
      <c r="A5827" t="str">
        <f t="shared" ref="A5827:A5890" si="91">D5827&amp;E5827&amp;F5827</f>
        <v>LandeckLehrlingeInsgesamt</v>
      </c>
      <c r="B5827">
        <v>5826</v>
      </c>
      <c r="C5827">
        <v>706</v>
      </c>
      <c r="D5827" t="s">
        <v>262</v>
      </c>
      <c r="E5827" t="s">
        <v>46</v>
      </c>
      <c r="F5827" t="s">
        <v>48</v>
      </c>
      <c r="G5827">
        <v>1039</v>
      </c>
      <c r="H5827">
        <v>1037</v>
      </c>
      <c r="I5827">
        <v>1055</v>
      </c>
      <c r="J5827">
        <v>1065</v>
      </c>
      <c r="K5827">
        <v>1072</v>
      </c>
      <c r="L5827">
        <v>1114</v>
      </c>
      <c r="M5827">
        <v>1068</v>
      </c>
      <c r="N5827">
        <v>1060</v>
      </c>
      <c r="O5827">
        <v>1037</v>
      </c>
      <c r="P5827">
        <v>962</v>
      </c>
      <c r="Q5827">
        <v>904</v>
      </c>
      <c r="R5827">
        <v>863</v>
      </c>
      <c r="S5827">
        <v>798</v>
      </c>
      <c r="T5827">
        <v>773</v>
      </c>
      <c r="U5827">
        <v>715</v>
      </c>
      <c r="V5827">
        <v>746</v>
      </c>
      <c r="W5827">
        <v>751</v>
      </c>
      <c r="X5827">
        <v>753</v>
      </c>
      <c r="Y5827">
        <v>715</v>
      </c>
      <c r="Z5827">
        <v>677</v>
      </c>
      <c r="AA5827">
        <v>674</v>
      </c>
      <c r="AB5827">
        <v>665</v>
      </c>
    </row>
    <row r="5828" spans="1:28" x14ac:dyDescent="0.25">
      <c r="A5828" t="str">
        <f t="shared" si="91"/>
        <v>LandeckLehrlingeMänner</v>
      </c>
      <c r="B5828">
        <v>5827</v>
      </c>
      <c r="C5828">
        <v>706</v>
      </c>
      <c r="D5828" t="s">
        <v>262</v>
      </c>
      <c r="E5828" t="s">
        <v>46</v>
      </c>
      <c r="F5828" t="s">
        <v>49</v>
      </c>
      <c r="G5828">
        <v>679</v>
      </c>
      <c r="H5828">
        <v>681</v>
      </c>
      <c r="I5828">
        <v>689</v>
      </c>
      <c r="J5828">
        <v>677</v>
      </c>
      <c r="K5828">
        <v>680</v>
      </c>
      <c r="L5828">
        <v>714</v>
      </c>
      <c r="M5828">
        <v>695</v>
      </c>
      <c r="N5828">
        <v>702</v>
      </c>
      <c r="O5828">
        <v>685</v>
      </c>
      <c r="P5828">
        <v>634</v>
      </c>
      <c r="Q5828">
        <v>610</v>
      </c>
      <c r="R5828">
        <v>575</v>
      </c>
      <c r="S5828">
        <v>536</v>
      </c>
      <c r="T5828">
        <v>511</v>
      </c>
      <c r="U5828">
        <v>472</v>
      </c>
      <c r="V5828">
        <v>491</v>
      </c>
      <c r="W5828">
        <v>479</v>
      </c>
      <c r="X5828">
        <v>486</v>
      </c>
      <c r="Y5828">
        <v>475</v>
      </c>
      <c r="Z5828">
        <v>464</v>
      </c>
      <c r="AA5828">
        <v>470</v>
      </c>
      <c r="AB5828">
        <v>465</v>
      </c>
    </row>
    <row r="5829" spans="1:28" x14ac:dyDescent="0.25">
      <c r="A5829" t="str">
        <f t="shared" si="91"/>
        <v>LandeckNeugründungenInsgesamt</v>
      </c>
      <c r="B5829">
        <v>5828</v>
      </c>
      <c r="C5829">
        <v>706</v>
      </c>
      <c r="D5829" t="s">
        <v>262</v>
      </c>
      <c r="E5829" t="s">
        <v>41</v>
      </c>
      <c r="F5829" t="s">
        <v>48</v>
      </c>
      <c r="G5829">
        <v>80</v>
      </c>
      <c r="H5829">
        <v>121.767831970679</v>
      </c>
      <c r="I5829">
        <v>103.046606334842</v>
      </c>
      <c r="J5829">
        <v>117</v>
      </c>
      <c r="K5829">
        <v>95.865357643758799</v>
      </c>
      <c r="L5829">
        <v>115.904683648316</v>
      </c>
      <c r="M5829">
        <v>109.87189440993799</v>
      </c>
      <c r="N5829">
        <v>127.835897435897</v>
      </c>
      <c r="O5829">
        <v>91.963907414672406</v>
      </c>
      <c r="P5829">
        <v>122.850304259635</v>
      </c>
      <c r="Q5829">
        <v>114</v>
      </c>
      <c r="R5829">
        <v>110.909165302782</v>
      </c>
      <c r="S5829">
        <v>110.77047146402001</v>
      </c>
      <c r="T5829">
        <v>125</v>
      </c>
      <c r="U5829">
        <v>132.90390173410401</v>
      </c>
      <c r="V5829">
        <v>155</v>
      </c>
      <c r="W5829">
        <v>137</v>
      </c>
      <c r="X5829">
        <v>137</v>
      </c>
      <c r="Y5829">
        <v>131</v>
      </c>
      <c r="Z5829">
        <v>146</v>
      </c>
      <c r="AA5829">
        <v>158</v>
      </c>
      <c r="AB5829">
        <v>222</v>
      </c>
    </row>
    <row r="5830" spans="1:28" x14ac:dyDescent="0.25">
      <c r="A5830" t="str">
        <f t="shared" si="91"/>
        <v>LandeckPendler (Auspendler/-innen)Insgesamt</v>
      </c>
      <c r="B5830">
        <v>5829</v>
      </c>
      <c r="C5830">
        <v>706</v>
      </c>
      <c r="D5830" t="s">
        <v>262</v>
      </c>
      <c r="E5830" t="s">
        <v>459</v>
      </c>
      <c r="F5830" t="s">
        <v>48</v>
      </c>
      <c r="G5830">
        <v>11613</v>
      </c>
      <c r="H5830">
        <v>11784</v>
      </c>
      <c r="I5830">
        <v>11858</v>
      </c>
      <c r="J5830">
        <v>11897</v>
      </c>
      <c r="K5830">
        <v>11983</v>
      </c>
      <c r="L5830">
        <v>12099</v>
      </c>
      <c r="M5830">
        <v>12203</v>
      </c>
      <c r="N5830">
        <v>12427</v>
      </c>
      <c r="O5830">
        <v>12678</v>
      </c>
      <c r="P5830">
        <v>12773</v>
      </c>
      <c r="Q5830">
        <v>12985</v>
      </c>
      <c r="R5830">
        <v>12877</v>
      </c>
      <c r="S5830">
        <v>13248</v>
      </c>
    </row>
    <row r="5831" spans="1:28" x14ac:dyDescent="0.25">
      <c r="A5831" t="str">
        <f t="shared" si="91"/>
        <v>LandeckPendler ins AuslandInsgesamt</v>
      </c>
      <c r="B5831">
        <v>5830</v>
      </c>
      <c r="C5831">
        <v>706</v>
      </c>
      <c r="D5831" t="s">
        <v>262</v>
      </c>
      <c r="E5831" t="s">
        <v>304</v>
      </c>
      <c r="F5831" t="s">
        <v>48</v>
      </c>
      <c r="G5831">
        <v>320</v>
      </c>
      <c r="H5831">
        <v>337</v>
      </c>
      <c r="I5831">
        <v>359</v>
      </c>
      <c r="J5831">
        <v>366</v>
      </c>
      <c r="K5831">
        <v>356</v>
      </c>
      <c r="L5831">
        <v>394</v>
      </c>
      <c r="M5831">
        <v>349</v>
      </c>
      <c r="N5831">
        <v>365</v>
      </c>
      <c r="O5831">
        <v>355</v>
      </c>
      <c r="P5831">
        <v>335</v>
      </c>
      <c r="Q5831">
        <v>321</v>
      </c>
      <c r="R5831">
        <v>292</v>
      </c>
      <c r="S5831">
        <v>283</v>
      </c>
    </row>
    <row r="5832" spans="1:28" x14ac:dyDescent="0.25">
      <c r="A5832" t="str">
        <f t="shared" si="91"/>
        <v>LandeckPendler zw. BundesländernInsgesamt</v>
      </c>
      <c r="B5832">
        <v>5831</v>
      </c>
      <c r="C5832">
        <v>706</v>
      </c>
      <c r="D5832" t="s">
        <v>262</v>
      </c>
      <c r="E5832" t="s">
        <v>433</v>
      </c>
      <c r="F5832" t="s">
        <v>48</v>
      </c>
      <c r="G5832">
        <v>1046</v>
      </c>
      <c r="H5832">
        <v>1138</v>
      </c>
      <c r="I5832">
        <v>1043</v>
      </c>
      <c r="J5832">
        <v>1043</v>
      </c>
      <c r="K5832">
        <v>1066</v>
      </c>
      <c r="L5832">
        <v>1089</v>
      </c>
      <c r="M5832">
        <v>1061</v>
      </c>
      <c r="N5832">
        <v>1120</v>
      </c>
      <c r="O5832">
        <v>1099</v>
      </c>
      <c r="P5832">
        <v>1081</v>
      </c>
      <c r="Q5832">
        <v>1032</v>
      </c>
      <c r="R5832">
        <v>1064</v>
      </c>
      <c r="S5832">
        <v>1109</v>
      </c>
    </row>
    <row r="5833" spans="1:28" x14ac:dyDescent="0.25">
      <c r="A5833" t="str">
        <f t="shared" si="91"/>
        <v>LandeckPendler zw. Gemeinden eines Pol. BezirkesInsgesamt</v>
      </c>
      <c r="B5833">
        <v>5832</v>
      </c>
      <c r="C5833">
        <v>706</v>
      </c>
      <c r="D5833" t="s">
        <v>262</v>
      </c>
      <c r="E5833" t="s">
        <v>305</v>
      </c>
      <c r="F5833" t="s">
        <v>48</v>
      </c>
      <c r="G5833">
        <v>7178</v>
      </c>
      <c r="H5833">
        <v>6757</v>
      </c>
      <c r="I5833">
        <v>6911</v>
      </c>
      <c r="J5833">
        <v>7021</v>
      </c>
      <c r="K5833">
        <v>6994</v>
      </c>
      <c r="L5833">
        <v>7112</v>
      </c>
      <c r="M5833">
        <v>7238</v>
      </c>
      <c r="N5833">
        <v>7258</v>
      </c>
      <c r="O5833">
        <v>7438</v>
      </c>
      <c r="P5833">
        <v>7547</v>
      </c>
      <c r="Q5833">
        <v>7751</v>
      </c>
      <c r="R5833">
        <v>7661</v>
      </c>
      <c r="S5833">
        <v>7933</v>
      </c>
    </row>
    <row r="5834" spans="1:28" x14ac:dyDescent="0.25">
      <c r="A5834" t="str">
        <f t="shared" si="91"/>
        <v>LandeckPendler zw. Pol. Bez. des BundeslandesInsgesamt</v>
      </c>
      <c r="B5834">
        <v>5833</v>
      </c>
      <c r="C5834">
        <v>706</v>
      </c>
      <c r="D5834" t="s">
        <v>262</v>
      </c>
      <c r="E5834" t="s">
        <v>306</v>
      </c>
      <c r="F5834" t="s">
        <v>48</v>
      </c>
      <c r="G5834">
        <v>3069</v>
      </c>
      <c r="H5834">
        <v>3552</v>
      </c>
      <c r="I5834">
        <v>3545</v>
      </c>
      <c r="J5834">
        <v>3467</v>
      </c>
      <c r="K5834">
        <v>3567</v>
      </c>
      <c r="L5834">
        <v>3504</v>
      </c>
      <c r="M5834">
        <v>3555</v>
      </c>
      <c r="N5834">
        <v>3684</v>
      </c>
      <c r="O5834">
        <v>3786</v>
      </c>
      <c r="P5834">
        <v>3810</v>
      </c>
      <c r="Q5834">
        <v>3881</v>
      </c>
      <c r="R5834">
        <v>3860</v>
      </c>
      <c r="S5834">
        <v>3923</v>
      </c>
    </row>
    <row r="5835" spans="1:28" x14ac:dyDescent="0.25">
      <c r="A5835" t="str">
        <f t="shared" si="91"/>
        <v>LandeckPensionisteneinkommenBrutto_Schnitt</v>
      </c>
      <c r="B5835">
        <v>5834</v>
      </c>
      <c r="C5835">
        <v>706</v>
      </c>
      <c r="D5835" t="s">
        <v>262</v>
      </c>
      <c r="E5835" t="s">
        <v>44</v>
      </c>
      <c r="F5835" t="s">
        <v>54</v>
      </c>
      <c r="G5835">
        <v>15402.2506092732</v>
      </c>
      <c r="H5835">
        <v>15667.429934755301</v>
      </c>
      <c r="I5835">
        <v>16201.8694881056</v>
      </c>
      <c r="J5835">
        <v>16695.3675727798</v>
      </c>
      <c r="K5835">
        <v>17348.8941266162</v>
      </c>
      <c r="L5835">
        <v>17860.056358826401</v>
      </c>
      <c r="M5835">
        <v>18417.189540690099</v>
      </c>
      <c r="N5835">
        <v>18777.283132123801</v>
      </c>
      <c r="O5835">
        <v>18671.423424369801</v>
      </c>
      <c r="P5835">
        <v>19253.955027792901</v>
      </c>
      <c r="Q5835">
        <v>19675.9001847051</v>
      </c>
      <c r="R5835">
        <v>20185.697344546901</v>
      </c>
      <c r="S5835">
        <v>20602.231993718899</v>
      </c>
      <c r="T5835">
        <v>20859.986987887201</v>
      </c>
      <c r="U5835">
        <v>21328.6142986903</v>
      </c>
      <c r="V5835">
        <v>21946.064027275501</v>
      </c>
      <c r="W5835">
        <v>23418.865352580699</v>
      </c>
      <c r="X5835">
        <v>24108.734927272701</v>
      </c>
      <c r="Y5835">
        <v>25073.5915702807</v>
      </c>
    </row>
    <row r="5836" spans="1:28" x14ac:dyDescent="0.25">
      <c r="A5836" t="str">
        <f t="shared" si="91"/>
        <v>LandeckPensionisteneinkommenBruttobezüge 1000 EUR</v>
      </c>
      <c r="B5836">
        <v>5835</v>
      </c>
      <c r="C5836">
        <v>706</v>
      </c>
      <c r="D5836" t="s">
        <v>262</v>
      </c>
      <c r="E5836" t="s">
        <v>44</v>
      </c>
      <c r="F5836" t="s">
        <v>55</v>
      </c>
      <c r="G5836">
        <v>120584.22001999999</v>
      </c>
      <c r="H5836">
        <v>124869.41658</v>
      </c>
      <c r="I5836">
        <v>130084.81011999999</v>
      </c>
      <c r="J5836">
        <v>135916.98741</v>
      </c>
      <c r="K5836">
        <v>142226.23405</v>
      </c>
      <c r="L5836">
        <v>148524.22868</v>
      </c>
      <c r="M5836">
        <v>156380.35639</v>
      </c>
      <c r="N5836">
        <v>161447.08037000001</v>
      </c>
      <c r="O5836">
        <v>168864.35345</v>
      </c>
      <c r="P5836">
        <v>176655.03737999999</v>
      </c>
      <c r="Q5836">
        <v>182159.48391000001</v>
      </c>
      <c r="R5836">
        <v>186011.20103</v>
      </c>
      <c r="S5836">
        <v>190241.01023000001</v>
      </c>
      <c r="T5836">
        <v>194602.81860999999</v>
      </c>
      <c r="U5836">
        <v>201939.32018000001</v>
      </c>
      <c r="V5836">
        <v>212415.95371999999</v>
      </c>
      <c r="W5836">
        <v>225500.25448</v>
      </c>
      <c r="X5836">
        <v>238676.47578000001</v>
      </c>
      <c r="Y5836">
        <v>252766.87662</v>
      </c>
    </row>
    <row r="5837" spans="1:28" x14ac:dyDescent="0.25">
      <c r="A5837" t="str">
        <f t="shared" si="91"/>
        <v>LandeckPensionisteneinkommenBruttobezüge Fälle</v>
      </c>
      <c r="B5837">
        <v>5836</v>
      </c>
      <c r="C5837">
        <v>706</v>
      </c>
      <c r="D5837" t="s">
        <v>262</v>
      </c>
      <c r="E5837" t="s">
        <v>44</v>
      </c>
      <c r="F5837" t="s">
        <v>56</v>
      </c>
      <c r="G5837">
        <v>7829</v>
      </c>
      <c r="H5837">
        <v>7970</v>
      </c>
      <c r="I5837">
        <v>8029</v>
      </c>
      <c r="J5837">
        <v>8141</v>
      </c>
      <c r="K5837">
        <v>8198</v>
      </c>
      <c r="L5837">
        <v>8316</v>
      </c>
      <c r="M5837">
        <v>8491</v>
      </c>
      <c r="N5837">
        <v>8598</v>
      </c>
      <c r="O5837">
        <v>9044</v>
      </c>
      <c r="P5837">
        <v>9175</v>
      </c>
      <c r="Q5837">
        <v>9258</v>
      </c>
      <c r="R5837">
        <v>9215</v>
      </c>
      <c r="S5837">
        <v>9234</v>
      </c>
      <c r="T5837">
        <v>9329</v>
      </c>
      <c r="U5837">
        <v>9468</v>
      </c>
      <c r="V5837">
        <v>9679</v>
      </c>
      <c r="W5837">
        <v>9629</v>
      </c>
      <c r="X5837">
        <v>9900</v>
      </c>
      <c r="Y5837">
        <v>10081</v>
      </c>
    </row>
    <row r="5838" spans="1:28" x14ac:dyDescent="0.25">
      <c r="A5838" t="str">
        <f t="shared" si="91"/>
        <v>LandeckPensionisteneinkommenLohnsteuer 1000 EUR</v>
      </c>
      <c r="B5838">
        <v>5837</v>
      </c>
      <c r="C5838">
        <v>706</v>
      </c>
      <c r="D5838" t="s">
        <v>262</v>
      </c>
      <c r="E5838" t="s">
        <v>44</v>
      </c>
      <c r="F5838" t="s">
        <v>57</v>
      </c>
      <c r="G5838">
        <v>12378.0329</v>
      </c>
      <c r="H5838">
        <v>11720.75281</v>
      </c>
      <c r="I5838">
        <v>12806.531429999999</v>
      </c>
      <c r="J5838">
        <v>13931.700699999999</v>
      </c>
      <c r="K5838">
        <v>15208.563529999999</v>
      </c>
      <c r="L5838">
        <v>14519.57927</v>
      </c>
      <c r="M5838">
        <v>15998.87277</v>
      </c>
      <c r="N5838">
        <v>17298.135730000002</v>
      </c>
      <c r="O5838">
        <v>18908.8534</v>
      </c>
      <c r="P5838">
        <v>20622.44988</v>
      </c>
      <c r="Q5838">
        <v>22041.346659999999</v>
      </c>
      <c r="R5838">
        <v>23276.519120000001</v>
      </c>
      <c r="S5838">
        <v>19728.674609999998</v>
      </c>
      <c r="T5838">
        <v>20374.140800000001</v>
      </c>
      <c r="U5838">
        <v>21758.40251</v>
      </c>
      <c r="V5838">
        <v>23775.813289999998</v>
      </c>
      <c r="W5838">
        <v>23881.226739999998</v>
      </c>
      <c r="X5838">
        <v>26347.596979999998</v>
      </c>
      <c r="Y5838">
        <v>27319.654890000002</v>
      </c>
    </row>
    <row r="5839" spans="1:28" x14ac:dyDescent="0.25">
      <c r="A5839" t="str">
        <f t="shared" si="91"/>
        <v>LandeckPensionisteneinkommenLohnsteuer Fälle</v>
      </c>
      <c r="B5839">
        <v>5838</v>
      </c>
      <c r="C5839">
        <v>706</v>
      </c>
      <c r="D5839" t="s">
        <v>262</v>
      </c>
      <c r="E5839" t="s">
        <v>44</v>
      </c>
      <c r="F5839" t="s">
        <v>58</v>
      </c>
      <c r="G5839">
        <v>3844</v>
      </c>
      <c r="H5839">
        <v>3711</v>
      </c>
      <c r="I5839">
        <v>3927</v>
      </c>
      <c r="J5839">
        <v>4324</v>
      </c>
      <c r="K5839">
        <v>4453</v>
      </c>
      <c r="L5839">
        <v>4327</v>
      </c>
      <c r="M5839">
        <v>4514</v>
      </c>
      <c r="N5839">
        <v>4672</v>
      </c>
      <c r="O5839">
        <v>4961</v>
      </c>
      <c r="P5839">
        <v>5073</v>
      </c>
      <c r="Q5839">
        <v>5295</v>
      </c>
      <c r="R5839">
        <v>5367</v>
      </c>
      <c r="S5839">
        <v>5486</v>
      </c>
      <c r="T5839">
        <v>5565</v>
      </c>
      <c r="U5839">
        <v>5770</v>
      </c>
      <c r="V5839">
        <v>6092</v>
      </c>
      <c r="W5839">
        <v>6627</v>
      </c>
      <c r="X5839">
        <v>6911</v>
      </c>
      <c r="Y5839">
        <v>7190</v>
      </c>
    </row>
    <row r="5840" spans="1:28" x14ac:dyDescent="0.25">
      <c r="A5840" t="str">
        <f t="shared" si="91"/>
        <v>LandeckPensionisteneinkommenNetto_Schnitt</v>
      </c>
      <c r="B5840">
        <v>5839</v>
      </c>
      <c r="C5840">
        <v>706</v>
      </c>
      <c r="D5840" t="s">
        <v>262</v>
      </c>
      <c r="E5840" t="s">
        <v>44</v>
      </c>
      <c r="F5840" t="s">
        <v>59</v>
      </c>
      <c r="G5840">
        <v>13012.6883765487</v>
      </c>
      <c r="H5840">
        <v>13303.854173149301</v>
      </c>
      <c r="I5840">
        <v>13677.7175513763</v>
      </c>
      <c r="J5840">
        <v>14035.759221225901</v>
      </c>
      <c r="K5840">
        <v>14495.175054891401</v>
      </c>
      <c r="L5840">
        <v>15081.138393458399</v>
      </c>
      <c r="M5840">
        <v>15469.501072900701</v>
      </c>
      <c r="N5840">
        <v>15683.7444661549</v>
      </c>
      <c r="O5840">
        <v>15505.2294040248</v>
      </c>
      <c r="P5840">
        <v>15905.517219618499</v>
      </c>
      <c r="Q5840">
        <v>16181.180677252099</v>
      </c>
      <c r="R5840">
        <v>16520.5838567553</v>
      </c>
      <c r="S5840">
        <v>17306.701763049601</v>
      </c>
      <c r="T5840">
        <v>17503.521246650202</v>
      </c>
      <c r="U5840">
        <v>17837.871510350698</v>
      </c>
      <c r="V5840">
        <v>18264.795997520399</v>
      </c>
      <c r="W5840">
        <v>19638.313587080698</v>
      </c>
      <c r="X5840">
        <v>20118.263845454501</v>
      </c>
      <c r="Y5840">
        <v>20988.130631881799</v>
      </c>
    </row>
    <row r="5841" spans="1:47" x14ac:dyDescent="0.25">
      <c r="A5841" t="str">
        <f t="shared" si="91"/>
        <v>LandeckPensionisteneinkommenNettobezüge 1000 EUR</v>
      </c>
      <c r="B5841">
        <v>5840</v>
      </c>
      <c r="C5841">
        <v>706</v>
      </c>
      <c r="D5841" t="s">
        <v>262</v>
      </c>
      <c r="E5841" t="s">
        <v>44</v>
      </c>
      <c r="F5841" t="s">
        <v>60</v>
      </c>
      <c r="G5841">
        <v>101876.3373</v>
      </c>
      <c r="H5841">
        <v>106031.71776</v>
      </c>
      <c r="I5841">
        <v>109818.39422</v>
      </c>
      <c r="J5841">
        <v>114265.11582000001</v>
      </c>
      <c r="K5841">
        <v>118831.4451</v>
      </c>
      <c r="L5841">
        <v>125414.74688000001</v>
      </c>
      <c r="M5841">
        <v>131351.53361000001</v>
      </c>
      <c r="N5841">
        <v>134848.83491999999</v>
      </c>
      <c r="O5841">
        <v>140229.29472999999</v>
      </c>
      <c r="P5841">
        <v>145933.12049</v>
      </c>
      <c r="Q5841">
        <v>149805.37070999999</v>
      </c>
      <c r="R5841">
        <v>152237.18023999999</v>
      </c>
      <c r="S5841">
        <v>159810.08408</v>
      </c>
      <c r="T5841">
        <v>163290.34971000001</v>
      </c>
      <c r="U5841">
        <v>168888.96746000001</v>
      </c>
      <c r="V5841">
        <v>176784.96046</v>
      </c>
      <c r="W5841">
        <v>189097.32152999999</v>
      </c>
      <c r="X5841">
        <v>199170.81207000001</v>
      </c>
      <c r="Y5841">
        <v>211581.3449</v>
      </c>
    </row>
    <row r="5842" spans="1:47" x14ac:dyDescent="0.25">
      <c r="A5842" t="str">
        <f t="shared" si="91"/>
        <v>LandeckPensionisteneinkommenSV-Beiträge 1000 EUR</v>
      </c>
      <c r="B5842">
        <v>5841</v>
      </c>
      <c r="C5842">
        <v>706</v>
      </c>
      <c r="D5842" t="s">
        <v>262</v>
      </c>
      <c r="E5842" t="s">
        <v>44</v>
      </c>
      <c r="F5842" t="s">
        <v>61</v>
      </c>
      <c r="G5842">
        <v>6329.8498200000004</v>
      </c>
      <c r="H5842">
        <v>7116.9460099999997</v>
      </c>
      <c r="I5842">
        <v>7459.88447</v>
      </c>
      <c r="J5842">
        <v>7720.1708900000003</v>
      </c>
      <c r="K5842">
        <v>8186.2254199999998</v>
      </c>
      <c r="L5842">
        <v>8589.9025299999994</v>
      </c>
      <c r="M5842">
        <v>9029.9500100000005</v>
      </c>
      <c r="N5842">
        <v>9300.1097200000004</v>
      </c>
      <c r="O5842">
        <v>9726.2053199999991</v>
      </c>
      <c r="P5842">
        <v>10099.46701</v>
      </c>
      <c r="Q5842">
        <v>10312.766540000001</v>
      </c>
      <c r="R5842">
        <v>10497.50167</v>
      </c>
      <c r="S5842">
        <v>10702.251539999999</v>
      </c>
      <c r="T5842">
        <v>10938.328100000001</v>
      </c>
      <c r="U5842">
        <v>11291.950210000001</v>
      </c>
      <c r="V5842">
        <v>11855.179969999999</v>
      </c>
      <c r="W5842">
        <v>12521.70621</v>
      </c>
      <c r="X5842">
        <v>13158.06673</v>
      </c>
      <c r="Y5842">
        <v>13865.876829999999</v>
      </c>
    </row>
    <row r="5843" spans="1:47" x14ac:dyDescent="0.25">
      <c r="A5843" t="str">
        <f t="shared" si="91"/>
        <v>LandeckPensionisteneinkommenSV-Beiträge Fälle</v>
      </c>
      <c r="B5843">
        <v>5842</v>
      </c>
      <c r="C5843">
        <v>706</v>
      </c>
      <c r="D5843" t="s">
        <v>262</v>
      </c>
      <c r="E5843" t="s">
        <v>44</v>
      </c>
      <c r="F5843" t="s">
        <v>62</v>
      </c>
      <c r="G5843">
        <v>7605</v>
      </c>
      <c r="H5843">
        <v>7743</v>
      </c>
      <c r="I5843">
        <v>7778</v>
      </c>
      <c r="J5843">
        <v>7892</v>
      </c>
      <c r="K5843">
        <v>7963</v>
      </c>
      <c r="L5843">
        <v>8064</v>
      </c>
      <c r="M5843">
        <v>8239</v>
      </c>
      <c r="N5843">
        <v>8339</v>
      </c>
      <c r="O5843">
        <v>8478</v>
      </c>
      <c r="P5843">
        <v>8576</v>
      </c>
      <c r="Q5843">
        <v>8638</v>
      </c>
      <c r="R5843">
        <v>8605</v>
      </c>
      <c r="S5843">
        <v>8642</v>
      </c>
      <c r="T5843">
        <v>8720</v>
      </c>
      <c r="U5843">
        <v>8847</v>
      </c>
      <c r="V5843">
        <v>9039</v>
      </c>
      <c r="W5843">
        <v>9207</v>
      </c>
      <c r="X5843">
        <v>9492</v>
      </c>
      <c r="Y5843">
        <v>9681</v>
      </c>
    </row>
    <row r="5844" spans="1:47" x14ac:dyDescent="0.25">
      <c r="A5844" t="str">
        <f t="shared" si="91"/>
        <v>LandeckUnselbstständig BeschäftigteFrauen</v>
      </c>
      <c r="B5844">
        <v>5843</v>
      </c>
      <c r="C5844">
        <v>706</v>
      </c>
      <c r="D5844" t="s">
        <v>262</v>
      </c>
      <c r="E5844" t="s">
        <v>38</v>
      </c>
      <c r="F5844" t="s">
        <v>47</v>
      </c>
      <c r="G5844">
        <v>7229</v>
      </c>
      <c r="H5844">
        <v>5403</v>
      </c>
      <c r="I5844">
        <v>7438</v>
      </c>
      <c r="J5844">
        <v>5612</v>
      </c>
      <c r="K5844">
        <v>7529</v>
      </c>
      <c r="L5844">
        <v>5785</v>
      </c>
      <c r="M5844">
        <v>7656</v>
      </c>
      <c r="N5844">
        <v>5855</v>
      </c>
      <c r="O5844">
        <v>9590</v>
      </c>
      <c r="P5844">
        <v>8104</v>
      </c>
      <c r="Q5844">
        <v>9647</v>
      </c>
      <c r="R5844">
        <v>8028</v>
      </c>
      <c r="S5844">
        <v>9466</v>
      </c>
      <c r="T5844">
        <v>8009</v>
      </c>
      <c r="U5844">
        <v>9711</v>
      </c>
      <c r="V5844">
        <v>8255</v>
      </c>
      <c r="W5844">
        <v>9980</v>
      </c>
      <c r="X5844">
        <v>8430</v>
      </c>
      <c r="Y5844">
        <v>10212</v>
      </c>
      <c r="Z5844">
        <v>8646</v>
      </c>
      <c r="AA5844">
        <v>10575</v>
      </c>
      <c r="AB5844">
        <v>8734</v>
      </c>
      <c r="AC5844">
        <v>10646</v>
      </c>
      <c r="AD5844">
        <v>8892</v>
      </c>
      <c r="AE5844">
        <v>10858</v>
      </c>
      <c r="AF5844">
        <v>9192</v>
      </c>
      <c r="AG5844">
        <v>11169</v>
      </c>
      <c r="AH5844">
        <v>9530</v>
      </c>
      <c r="AI5844">
        <v>11437</v>
      </c>
      <c r="AJ5844">
        <v>9884</v>
      </c>
      <c r="AK5844">
        <v>11546</v>
      </c>
      <c r="AL5844">
        <v>10059</v>
      </c>
      <c r="AM5844">
        <v>11594</v>
      </c>
      <c r="AN5844">
        <v>9451</v>
      </c>
      <c r="AO5844">
        <v>7338</v>
      </c>
      <c r="AP5844">
        <v>9977</v>
      </c>
      <c r="AQ5844">
        <v>10979</v>
      </c>
      <c r="AR5844">
        <v>10265</v>
      </c>
      <c r="AS5844">
        <v>11633</v>
      </c>
      <c r="AT5844">
        <v>10546</v>
      </c>
      <c r="AU5844">
        <v>11917</v>
      </c>
    </row>
    <row r="5845" spans="1:47" x14ac:dyDescent="0.25">
      <c r="A5845" t="str">
        <f t="shared" si="91"/>
        <v>LandeckUnselbstständig BeschäftigteInsgesamt</v>
      </c>
      <c r="B5845">
        <v>5844</v>
      </c>
      <c r="C5845">
        <v>706</v>
      </c>
      <c r="D5845" t="s">
        <v>262</v>
      </c>
      <c r="E5845" t="s">
        <v>38</v>
      </c>
      <c r="F5845" t="s">
        <v>48</v>
      </c>
      <c r="G5845">
        <v>14232</v>
      </c>
      <c r="H5845">
        <v>11933</v>
      </c>
      <c r="I5845">
        <v>14518</v>
      </c>
      <c r="J5845">
        <v>12284</v>
      </c>
      <c r="K5845">
        <v>14939</v>
      </c>
      <c r="L5845">
        <v>12553</v>
      </c>
      <c r="M5845">
        <v>15210</v>
      </c>
      <c r="N5845">
        <v>12754</v>
      </c>
      <c r="O5845">
        <v>20557</v>
      </c>
      <c r="P5845">
        <v>18719</v>
      </c>
      <c r="Q5845">
        <v>20436</v>
      </c>
      <c r="R5845">
        <v>18383</v>
      </c>
      <c r="S5845">
        <v>20333</v>
      </c>
      <c r="T5845">
        <v>18353</v>
      </c>
      <c r="U5845">
        <v>20854</v>
      </c>
      <c r="V5845">
        <v>18770</v>
      </c>
      <c r="W5845">
        <v>21211</v>
      </c>
      <c r="X5845">
        <v>19058</v>
      </c>
      <c r="Y5845">
        <v>21624</v>
      </c>
      <c r="Z5845">
        <v>19448</v>
      </c>
      <c r="AA5845">
        <v>22163</v>
      </c>
      <c r="AB5845">
        <v>19528</v>
      </c>
      <c r="AC5845">
        <v>22313</v>
      </c>
      <c r="AD5845">
        <v>19797</v>
      </c>
      <c r="AE5845">
        <v>22676</v>
      </c>
      <c r="AF5845">
        <v>20241</v>
      </c>
      <c r="AG5845">
        <v>23237</v>
      </c>
      <c r="AH5845">
        <v>20891</v>
      </c>
      <c r="AI5845">
        <v>23830</v>
      </c>
      <c r="AJ5845">
        <v>21480</v>
      </c>
      <c r="AK5845">
        <v>24110</v>
      </c>
      <c r="AL5845">
        <v>21740</v>
      </c>
      <c r="AM5845">
        <v>24326</v>
      </c>
      <c r="AN5845">
        <v>20568</v>
      </c>
      <c r="AO5845">
        <v>15955</v>
      </c>
      <c r="AP5845">
        <v>21395</v>
      </c>
      <c r="AQ5845">
        <v>22919</v>
      </c>
      <c r="AR5845">
        <v>21811</v>
      </c>
      <c r="AS5845">
        <v>24132</v>
      </c>
      <c r="AT5845">
        <v>22303</v>
      </c>
      <c r="AU5845">
        <v>24700</v>
      </c>
    </row>
    <row r="5846" spans="1:47" x14ac:dyDescent="0.25">
      <c r="A5846" t="str">
        <f t="shared" si="91"/>
        <v>LandeckUnselbstständig BeschäftigteMänner</v>
      </c>
      <c r="B5846">
        <v>5845</v>
      </c>
      <c r="C5846">
        <v>706</v>
      </c>
      <c r="D5846" t="s">
        <v>262</v>
      </c>
      <c r="E5846" t="s">
        <v>38</v>
      </c>
      <c r="F5846" t="s">
        <v>49</v>
      </c>
      <c r="G5846">
        <v>7003</v>
      </c>
      <c r="H5846">
        <v>6530</v>
      </c>
      <c r="I5846">
        <v>7080</v>
      </c>
      <c r="J5846">
        <v>6672</v>
      </c>
      <c r="K5846">
        <v>7410</v>
      </c>
      <c r="L5846">
        <v>6768</v>
      </c>
      <c r="M5846">
        <v>7554</v>
      </c>
      <c r="N5846">
        <v>6899</v>
      </c>
      <c r="O5846">
        <v>10967</v>
      </c>
      <c r="P5846">
        <v>10615</v>
      </c>
      <c r="Q5846">
        <v>10789</v>
      </c>
      <c r="R5846">
        <v>10355</v>
      </c>
      <c r="S5846">
        <v>10867</v>
      </c>
      <c r="T5846">
        <v>10344</v>
      </c>
      <c r="U5846">
        <v>11143</v>
      </c>
      <c r="V5846">
        <v>10515</v>
      </c>
      <c r="W5846">
        <v>11231</v>
      </c>
      <c r="X5846">
        <v>10628</v>
      </c>
      <c r="Y5846">
        <v>11412</v>
      </c>
      <c r="Z5846">
        <v>10802</v>
      </c>
      <c r="AA5846">
        <v>11588</v>
      </c>
      <c r="AB5846">
        <v>10794</v>
      </c>
      <c r="AC5846">
        <v>11667</v>
      </c>
      <c r="AD5846">
        <v>10905</v>
      </c>
      <c r="AE5846">
        <v>11818</v>
      </c>
      <c r="AF5846">
        <v>11049</v>
      </c>
      <c r="AG5846">
        <v>12068</v>
      </c>
      <c r="AH5846">
        <v>11361</v>
      </c>
      <c r="AI5846">
        <v>12393</v>
      </c>
      <c r="AJ5846">
        <v>11596</v>
      </c>
      <c r="AK5846">
        <v>12564</v>
      </c>
      <c r="AL5846">
        <v>11681</v>
      </c>
      <c r="AM5846">
        <v>12732</v>
      </c>
      <c r="AN5846">
        <v>11117</v>
      </c>
      <c r="AO5846">
        <v>8617</v>
      </c>
      <c r="AP5846">
        <v>11418</v>
      </c>
      <c r="AQ5846">
        <v>11940</v>
      </c>
      <c r="AR5846">
        <v>11546</v>
      </c>
      <c r="AS5846">
        <v>12499</v>
      </c>
      <c r="AT5846">
        <v>11757</v>
      </c>
      <c r="AU5846">
        <v>12783</v>
      </c>
    </row>
    <row r="5847" spans="1:47" x14ac:dyDescent="0.25">
      <c r="A5847" t="str">
        <f t="shared" si="91"/>
        <v>LandeckUnselbstständig Beschäftigte GW mgfInsgesamt</v>
      </c>
      <c r="B5847">
        <v>5846</v>
      </c>
      <c r="C5847">
        <v>706</v>
      </c>
      <c r="D5847" t="s">
        <v>262</v>
      </c>
      <c r="E5847" t="s">
        <v>450</v>
      </c>
      <c r="F5847" t="s">
        <v>48</v>
      </c>
      <c r="G5847">
        <v>15006.894653453999</v>
      </c>
      <c r="H5847">
        <v>20107.507979151</v>
      </c>
      <c r="I5847">
        <v>15398.879228010999</v>
      </c>
      <c r="J5847">
        <v>20264.521069819999</v>
      </c>
      <c r="K5847">
        <v>15604.227479727</v>
      </c>
      <c r="L5847">
        <v>20723.700635871999</v>
      </c>
      <c r="M5847">
        <v>14321.309810496999</v>
      </c>
      <c r="N5847">
        <v>9637.0985777299993</v>
      </c>
      <c r="O5847">
        <v>15027.797773177001</v>
      </c>
      <c r="P5847">
        <v>18874.689941335</v>
      </c>
      <c r="Q5847">
        <v>16142.619496013</v>
      </c>
      <c r="R5847">
        <v>20734.934930747</v>
      </c>
      <c r="S5847">
        <v>16441.301336723001</v>
      </c>
      <c r="T5847">
        <v>21431.965268013999</v>
      </c>
    </row>
    <row r="5848" spans="1:47" x14ac:dyDescent="0.25">
      <c r="A5848" t="str">
        <f t="shared" si="91"/>
        <v>LandeckUnselbstständig Beschäftigte GW ogfInsgesamt</v>
      </c>
      <c r="B5848">
        <v>5847</v>
      </c>
      <c r="C5848">
        <v>706</v>
      </c>
      <c r="D5848" t="s">
        <v>262</v>
      </c>
      <c r="E5848" t="s">
        <v>449</v>
      </c>
      <c r="F5848" t="s">
        <v>48</v>
      </c>
      <c r="G5848">
        <v>14108.751956086</v>
      </c>
      <c r="H5848">
        <v>18620.590392766</v>
      </c>
      <c r="I5848">
        <v>14540.755394464</v>
      </c>
      <c r="J5848">
        <v>18812.326735191</v>
      </c>
      <c r="K5848">
        <v>14723.085928451999</v>
      </c>
      <c r="L5848">
        <v>19298.805980424</v>
      </c>
      <c r="M5848">
        <v>13499.779443893</v>
      </c>
      <c r="N5848">
        <v>8894.3883953910008</v>
      </c>
      <c r="O5848">
        <v>14130.198316653999</v>
      </c>
      <c r="P5848">
        <v>17603.498694037</v>
      </c>
      <c r="Q5848">
        <v>15187.716352666999</v>
      </c>
      <c r="R5848">
        <v>19311.346852670998</v>
      </c>
      <c r="S5848">
        <v>15464.03205494</v>
      </c>
      <c r="T5848">
        <v>19943.170121289</v>
      </c>
    </row>
    <row r="5849" spans="1:47" x14ac:dyDescent="0.25">
      <c r="A5849" t="str">
        <f t="shared" si="91"/>
        <v>LandeckUnternehmenInsgesamt</v>
      </c>
      <c r="B5849">
        <v>5848</v>
      </c>
      <c r="C5849">
        <v>706</v>
      </c>
      <c r="D5849" t="s">
        <v>262</v>
      </c>
      <c r="E5849" t="s">
        <v>475</v>
      </c>
      <c r="F5849" t="s">
        <v>48</v>
      </c>
      <c r="G5849">
        <v>3779</v>
      </c>
      <c r="H5849">
        <v>3818</v>
      </c>
      <c r="I5849">
        <v>3880</v>
      </c>
    </row>
    <row r="5850" spans="1:47" x14ac:dyDescent="0.25">
      <c r="A5850" t="str">
        <f t="shared" si="91"/>
        <v>LandeckWohnbevölkerungInsgesamt</v>
      </c>
      <c r="B5850">
        <v>5849</v>
      </c>
      <c r="C5850">
        <v>706</v>
      </c>
      <c r="D5850" t="s">
        <v>262</v>
      </c>
      <c r="E5850" t="s">
        <v>42</v>
      </c>
      <c r="F5850" t="s">
        <v>48</v>
      </c>
      <c r="G5850">
        <v>43583</v>
      </c>
      <c r="H5850">
        <v>44162</v>
      </c>
      <c r="I5850">
        <v>44467</v>
      </c>
      <c r="J5850">
        <v>44468</v>
      </c>
      <c r="K5850">
        <v>44866</v>
      </c>
      <c r="L5850">
        <v>44159</v>
      </c>
      <c r="M5850">
        <v>44136</v>
      </c>
      <c r="N5850">
        <v>44103</v>
      </c>
      <c r="O5850">
        <v>43911</v>
      </c>
      <c r="P5850">
        <v>43866</v>
      </c>
      <c r="Q5850">
        <v>43830</v>
      </c>
      <c r="R5850">
        <v>43838</v>
      </c>
      <c r="S5850">
        <v>43906</v>
      </c>
      <c r="T5850">
        <v>43893</v>
      </c>
      <c r="U5850">
        <v>44186</v>
      </c>
      <c r="V5850">
        <v>44208</v>
      </c>
      <c r="W5850">
        <v>44387</v>
      </c>
      <c r="X5850">
        <v>44362</v>
      </c>
      <c r="Y5850">
        <v>44386</v>
      </c>
      <c r="Z5850">
        <v>44346</v>
      </c>
      <c r="AA5850">
        <v>44498</v>
      </c>
      <c r="AB5850">
        <v>44930</v>
      </c>
    </row>
    <row r="5851" spans="1:47" x14ac:dyDescent="0.25">
      <c r="A5851" t="str">
        <f t="shared" si="91"/>
        <v>LienzArbeitnehmereinkommenBrutto_Schnitt</v>
      </c>
      <c r="B5851">
        <v>5850</v>
      </c>
      <c r="C5851">
        <v>707</v>
      </c>
      <c r="D5851" t="s">
        <v>263</v>
      </c>
      <c r="E5851" t="s">
        <v>43</v>
      </c>
      <c r="F5851" t="s">
        <v>54</v>
      </c>
      <c r="G5851">
        <v>20364.8415794789</v>
      </c>
      <c r="H5851">
        <v>20665.9563378325</v>
      </c>
      <c r="I5851">
        <v>21439.2919455749</v>
      </c>
      <c r="J5851">
        <v>22123.489429790901</v>
      </c>
      <c r="K5851">
        <v>22733.226371262499</v>
      </c>
      <c r="L5851">
        <v>23201.135900173202</v>
      </c>
      <c r="M5851">
        <v>23650.8400683988</v>
      </c>
      <c r="N5851">
        <v>24147.3413746927</v>
      </c>
      <c r="O5851">
        <v>24938.349127821501</v>
      </c>
      <c r="P5851">
        <v>25464.784483590302</v>
      </c>
      <c r="Q5851">
        <v>26179.512194943702</v>
      </c>
      <c r="R5851">
        <v>26777.951359757699</v>
      </c>
      <c r="S5851">
        <v>27410.222707556801</v>
      </c>
      <c r="T5851">
        <v>27987.546358197698</v>
      </c>
      <c r="U5851">
        <v>29279.677516006199</v>
      </c>
      <c r="V5851">
        <v>30226.538481727599</v>
      </c>
      <c r="W5851">
        <v>30884.5988593252</v>
      </c>
      <c r="X5851">
        <v>32000.480641877901</v>
      </c>
      <c r="Y5851">
        <v>33802.549046916603</v>
      </c>
    </row>
    <row r="5852" spans="1:47" x14ac:dyDescent="0.25">
      <c r="A5852" t="str">
        <f t="shared" si="91"/>
        <v>LienzArbeitnehmereinkommenBruttobezüge 1000 EUR</v>
      </c>
      <c r="B5852">
        <v>5851</v>
      </c>
      <c r="C5852">
        <v>707</v>
      </c>
      <c r="D5852" t="s">
        <v>263</v>
      </c>
      <c r="E5852" t="s">
        <v>43</v>
      </c>
      <c r="F5852" t="s">
        <v>55</v>
      </c>
      <c r="G5852">
        <v>403305.32264000003</v>
      </c>
      <c r="H5852">
        <v>416460.35212</v>
      </c>
      <c r="I5852">
        <v>437254.35923</v>
      </c>
      <c r="J5852">
        <v>461319.00159</v>
      </c>
      <c r="K5852">
        <v>485081.58431000001</v>
      </c>
      <c r="L5852">
        <v>495506.65941999998</v>
      </c>
      <c r="M5852">
        <v>532498.66414000001</v>
      </c>
      <c r="N5852">
        <v>549979.84715000005</v>
      </c>
      <c r="O5852">
        <v>576724.26193000004</v>
      </c>
      <c r="P5852">
        <v>591241.36614000006</v>
      </c>
      <c r="Q5852">
        <v>608883.09462999995</v>
      </c>
      <c r="R5852">
        <v>627621.62396999996</v>
      </c>
      <c r="S5852">
        <v>647100.53767999995</v>
      </c>
      <c r="T5852">
        <v>668986.32059999998</v>
      </c>
      <c r="U5852">
        <v>699696.45360000001</v>
      </c>
      <c r="V5852">
        <v>727855.04663999996</v>
      </c>
      <c r="W5852">
        <v>735918.22161999997</v>
      </c>
      <c r="X5852">
        <v>770251.56905000005</v>
      </c>
      <c r="Y5852">
        <v>824951.20949000004</v>
      </c>
    </row>
    <row r="5853" spans="1:47" x14ac:dyDescent="0.25">
      <c r="A5853" t="str">
        <f t="shared" si="91"/>
        <v>LienzArbeitnehmereinkommenBruttobezüge Fälle</v>
      </c>
      <c r="B5853">
        <v>5852</v>
      </c>
      <c r="C5853">
        <v>707</v>
      </c>
      <c r="D5853" t="s">
        <v>263</v>
      </c>
      <c r="E5853" t="s">
        <v>43</v>
      </c>
      <c r="F5853" t="s">
        <v>56</v>
      </c>
      <c r="G5853">
        <v>19804</v>
      </c>
      <c r="H5853">
        <v>20152</v>
      </c>
      <c r="I5853">
        <v>20395</v>
      </c>
      <c r="J5853">
        <v>20852</v>
      </c>
      <c r="K5853">
        <v>21338</v>
      </c>
      <c r="L5853">
        <v>21357</v>
      </c>
      <c r="M5853">
        <v>22515</v>
      </c>
      <c r="N5853">
        <v>22776</v>
      </c>
      <c r="O5853">
        <v>23126</v>
      </c>
      <c r="P5853">
        <v>23218</v>
      </c>
      <c r="Q5853">
        <v>23258</v>
      </c>
      <c r="R5853">
        <v>23438</v>
      </c>
      <c r="S5853">
        <v>23608</v>
      </c>
      <c r="T5853">
        <v>23903</v>
      </c>
      <c r="U5853">
        <v>23897</v>
      </c>
      <c r="V5853">
        <v>24080</v>
      </c>
      <c r="W5853">
        <v>23828</v>
      </c>
      <c r="X5853">
        <v>24070</v>
      </c>
      <c r="Y5853">
        <v>24405</v>
      </c>
    </row>
    <row r="5854" spans="1:47" x14ac:dyDescent="0.25">
      <c r="A5854" t="str">
        <f t="shared" si="91"/>
        <v>LienzArbeitnehmereinkommenLohnsteuer 1000 EUR</v>
      </c>
      <c r="B5854">
        <v>5853</v>
      </c>
      <c r="C5854">
        <v>707</v>
      </c>
      <c r="D5854" t="s">
        <v>263</v>
      </c>
      <c r="E5854" t="s">
        <v>43</v>
      </c>
      <c r="F5854" t="s">
        <v>57</v>
      </c>
      <c r="G5854">
        <v>50344.64774</v>
      </c>
      <c r="H5854">
        <v>49373.549249999996</v>
      </c>
      <c r="I5854">
        <v>53759.095759999997</v>
      </c>
      <c r="J5854">
        <v>58470.306449999996</v>
      </c>
      <c r="K5854">
        <v>63655.637329999998</v>
      </c>
      <c r="L5854">
        <v>58609.579160000001</v>
      </c>
      <c r="M5854">
        <v>64279.990689999999</v>
      </c>
      <c r="N5854">
        <v>68244.832509999993</v>
      </c>
      <c r="O5854">
        <v>73871.659849999996</v>
      </c>
      <c r="P5854">
        <v>77499.501780000006</v>
      </c>
      <c r="Q5854">
        <v>81691.990409999999</v>
      </c>
      <c r="R5854">
        <v>86573.026979999995</v>
      </c>
      <c r="S5854">
        <v>75240.76079</v>
      </c>
      <c r="T5854">
        <v>78655.005609999993</v>
      </c>
      <c r="U5854">
        <v>84654.472009999998</v>
      </c>
      <c r="V5854">
        <v>86175.493770000001</v>
      </c>
      <c r="W5854">
        <v>83904.377200000003</v>
      </c>
      <c r="X5854">
        <v>90884.789130000005</v>
      </c>
      <c r="Y5854">
        <v>95827.912049999999</v>
      </c>
    </row>
    <row r="5855" spans="1:47" x14ac:dyDescent="0.25">
      <c r="A5855" t="str">
        <f t="shared" si="91"/>
        <v>LienzArbeitnehmereinkommenLohnsteuer Fälle</v>
      </c>
      <c r="B5855">
        <v>5854</v>
      </c>
      <c r="C5855">
        <v>707</v>
      </c>
      <c r="D5855" t="s">
        <v>263</v>
      </c>
      <c r="E5855" t="s">
        <v>43</v>
      </c>
      <c r="F5855" t="s">
        <v>58</v>
      </c>
      <c r="G5855">
        <v>15522</v>
      </c>
      <c r="H5855">
        <v>15281</v>
      </c>
      <c r="I5855">
        <v>15623</v>
      </c>
      <c r="J5855">
        <v>16115</v>
      </c>
      <c r="K5855">
        <v>16698</v>
      </c>
      <c r="L5855">
        <v>16426</v>
      </c>
      <c r="M5855">
        <v>17376</v>
      </c>
      <c r="N5855">
        <v>17950</v>
      </c>
      <c r="O5855">
        <v>18440</v>
      </c>
      <c r="P5855">
        <v>18613</v>
      </c>
      <c r="Q5855">
        <v>18776</v>
      </c>
      <c r="R5855">
        <v>19020</v>
      </c>
      <c r="S5855">
        <v>19159</v>
      </c>
      <c r="T5855">
        <v>19528</v>
      </c>
      <c r="U5855">
        <v>19704</v>
      </c>
      <c r="V5855">
        <v>20220</v>
      </c>
      <c r="W5855">
        <v>20193</v>
      </c>
      <c r="X5855">
        <v>20542</v>
      </c>
      <c r="Y5855">
        <v>21193</v>
      </c>
    </row>
    <row r="5856" spans="1:47" x14ac:dyDescent="0.25">
      <c r="A5856" t="str">
        <f t="shared" si="91"/>
        <v>LienzArbeitnehmereinkommenNetto_Schnitt</v>
      </c>
      <c r="B5856">
        <v>5855</v>
      </c>
      <c r="C5856">
        <v>707</v>
      </c>
      <c r="D5856" t="s">
        <v>263</v>
      </c>
      <c r="E5856" t="s">
        <v>43</v>
      </c>
      <c r="F5856" t="s">
        <v>59</v>
      </c>
      <c r="G5856">
        <v>14458.0387144011</v>
      </c>
      <c r="H5856">
        <v>14796.1609606987</v>
      </c>
      <c r="I5856">
        <v>15267.9636709978</v>
      </c>
      <c r="J5856">
        <v>15680.499350661799</v>
      </c>
      <c r="K5856">
        <v>16054.3103388321</v>
      </c>
      <c r="L5856">
        <v>16727.791994662199</v>
      </c>
      <c r="M5856">
        <v>16976.302186986501</v>
      </c>
      <c r="N5856">
        <v>17253.268926501602</v>
      </c>
      <c r="O5856">
        <v>17729.754619908301</v>
      </c>
      <c r="P5856">
        <v>18012.640208459001</v>
      </c>
      <c r="Q5856">
        <v>18434.347179465101</v>
      </c>
      <c r="R5856">
        <v>18749.579638194398</v>
      </c>
      <c r="S5856">
        <v>19769.5593006608</v>
      </c>
      <c r="T5856">
        <v>20127.236174957099</v>
      </c>
      <c r="U5856">
        <v>21003.948234506399</v>
      </c>
      <c r="V5856">
        <v>21779.6076391196</v>
      </c>
      <c r="W5856">
        <v>22429.588639415801</v>
      </c>
      <c r="X5856">
        <v>23096.0153543831</v>
      </c>
      <c r="Y5856">
        <v>24485.330840401599</v>
      </c>
    </row>
    <row r="5857" spans="1:47" x14ac:dyDescent="0.25">
      <c r="A5857" t="str">
        <f t="shared" si="91"/>
        <v>LienzArbeitnehmereinkommenNettobezüge 1000 EUR</v>
      </c>
      <c r="B5857">
        <v>5856</v>
      </c>
      <c r="C5857">
        <v>707</v>
      </c>
      <c r="D5857" t="s">
        <v>263</v>
      </c>
      <c r="E5857" t="s">
        <v>43</v>
      </c>
      <c r="F5857" t="s">
        <v>60</v>
      </c>
      <c r="G5857">
        <v>286326.9987</v>
      </c>
      <c r="H5857">
        <v>298172.23567999998</v>
      </c>
      <c r="I5857">
        <v>311390.11907000002</v>
      </c>
      <c r="J5857">
        <v>326969.77246000001</v>
      </c>
      <c r="K5857">
        <v>342566.87401000003</v>
      </c>
      <c r="L5857">
        <v>357255.45363</v>
      </c>
      <c r="M5857">
        <v>382221.44374000002</v>
      </c>
      <c r="N5857">
        <v>392960.45306999999</v>
      </c>
      <c r="O5857">
        <v>410018.30534000002</v>
      </c>
      <c r="P5857">
        <v>418217.48035999999</v>
      </c>
      <c r="Q5857">
        <v>428746.04670000001</v>
      </c>
      <c r="R5857">
        <v>439452.64756000001</v>
      </c>
      <c r="S5857">
        <v>466719.75597</v>
      </c>
      <c r="T5857">
        <v>481101.32629</v>
      </c>
      <c r="U5857">
        <v>501931.35096000001</v>
      </c>
      <c r="V5857">
        <v>524452.95195000002</v>
      </c>
      <c r="W5857">
        <v>534452.23809999996</v>
      </c>
      <c r="X5857">
        <v>555921.08958000003</v>
      </c>
      <c r="Y5857">
        <v>597564.49916000001</v>
      </c>
    </row>
    <row r="5858" spans="1:47" x14ac:dyDescent="0.25">
      <c r="A5858" t="str">
        <f t="shared" si="91"/>
        <v>LienzArbeitnehmereinkommenSV-Beiträge 1000 EUR</v>
      </c>
      <c r="B5858">
        <v>5857</v>
      </c>
      <c r="C5858">
        <v>707</v>
      </c>
      <c r="D5858" t="s">
        <v>263</v>
      </c>
      <c r="E5858" t="s">
        <v>43</v>
      </c>
      <c r="F5858" t="s">
        <v>61</v>
      </c>
      <c r="G5858">
        <v>66633.676200000002</v>
      </c>
      <c r="H5858">
        <v>68914.567190000002</v>
      </c>
      <c r="I5858">
        <v>72105.144400000005</v>
      </c>
      <c r="J5858">
        <v>75878.922680000003</v>
      </c>
      <c r="K5858">
        <v>78859.072969999994</v>
      </c>
      <c r="L5858">
        <v>79641.626629999999</v>
      </c>
      <c r="M5858">
        <v>85997.22971</v>
      </c>
      <c r="N5858">
        <v>88774.561570000005</v>
      </c>
      <c r="O5858">
        <v>92834.296740000005</v>
      </c>
      <c r="P5858">
        <v>95524.384000000005</v>
      </c>
      <c r="Q5858">
        <v>98445.057520000002</v>
      </c>
      <c r="R5858">
        <v>101595.94942999999</v>
      </c>
      <c r="S5858">
        <v>105140.02092</v>
      </c>
      <c r="T5858">
        <v>109229.9887</v>
      </c>
      <c r="U5858">
        <v>113110.63063</v>
      </c>
      <c r="V5858">
        <v>117226.60092</v>
      </c>
      <c r="W5858">
        <v>117561.60632000001</v>
      </c>
      <c r="X5858">
        <v>123445.69034</v>
      </c>
      <c r="Y5858">
        <v>131558.79827999999</v>
      </c>
    </row>
    <row r="5859" spans="1:47" x14ac:dyDescent="0.25">
      <c r="A5859" t="str">
        <f t="shared" si="91"/>
        <v>LienzArbeitnehmereinkommenSV-Beiträge Fälle</v>
      </c>
      <c r="B5859">
        <v>5858</v>
      </c>
      <c r="C5859">
        <v>707</v>
      </c>
      <c r="D5859" t="s">
        <v>263</v>
      </c>
      <c r="E5859" t="s">
        <v>43</v>
      </c>
      <c r="F5859" t="s">
        <v>62</v>
      </c>
      <c r="G5859">
        <v>18651</v>
      </c>
      <c r="H5859">
        <v>18968</v>
      </c>
      <c r="I5859">
        <v>19245</v>
      </c>
      <c r="J5859">
        <v>19634</v>
      </c>
      <c r="K5859">
        <v>20069</v>
      </c>
      <c r="L5859">
        <v>20055</v>
      </c>
      <c r="M5859">
        <v>21173</v>
      </c>
      <c r="N5859">
        <v>21484</v>
      </c>
      <c r="O5859">
        <v>21882</v>
      </c>
      <c r="P5859">
        <v>21926</v>
      </c>
      <c r="Q5859">
        <v>21915</v>
      </c>
      <c r="R5859">
        <v>21976</v>
      </c>
      <c r="S5859">
        <v>22257</v>
      </c>
      <c r="T5859">
        <v>22528</v>
      </c>
      <c r="U5859">
        <v>22665</v>
      </c>
      <c r="V5859">
        <v>22825</v>
      </c>
      <c r="W5859">
        <v>22672</v>
      </c>
      <c r="X5859">
        <v>22967</v>
      </c>
      <c r="Y5859">
        <v>23336</v>
      </c>
    </row>
    <row r="5860" spans="1:47" x14ac:dyDescent="0.25">
      <c r="A5860" t="str">
        <f t="shared" si="91"/>
        <v>LienzArbeitsloseFrauen</v>
      </c>
      <c r="B5860">
        <v>5859</v>
      </c>
      <c r="C5860">
        <v>707</v>
      </c>
      <c r="D5860" t="s">
        <v>263</v>
      </c>
      <c r="E5860" t="s">
        <v>36</v>
      </c>
      <c r="F5860" t="s">
        <v>47</v>
      </c>
      <c r="G5860">
        <v>685</v>
      </c>
      <c r="H5860">
        <v>590</v>
      </c>
      <c r="I5860">
        <v>675</v>
      </c>
      <c r="J5860">
        <v>640</v>
      </c>
      <c r="K5860">
        <v>784</v>
      </c>
      <c r="L5860">
        <v>685</v>
      </c>
      <c r="M5860">
        <v>798</v>
      </c>
      <c r="N5860">
        <v>697</v>
      </c>
      <c r="O5860">
        <v>799</v>
      </c>
      <c r="P5860">
        <v>718</v>
      </c>
      <c r="Q5860">
        <v>776</v>
      </c>
      <c r="R5860">
        <v>752</v>
      </c>
      <c r="S5860">
        <v>786</v>
      </c>
      <c r="T5860">
        <v>688</v>
      </c>
      <c r="U5860">
        <v>738</v>
      </c>
      <c r="V5860">
        <v>664</v>
      </c>
      <c r="W5860">
        <v>701</v>
      </c>
      <c r="X5860">
        <v>624</v>
      </c>
      <c r="Y5860">
        <v>711</v>
      </c>
      <c r="Z5860">
        <v>772</v>
      </c>
      <c r="AA5860">
        <v>787</v>
      </c>
      <c r="AB5860">
        <v>764</v>
      </c>
      <c r="AC5860">
        <v>838</v>
      </c>
      <c r="AD5860">
        <v>807</v>
      </c>
      <c r="AE5860">
        <v>801</v>
      </c>
      <c r="AF5860">
        <v>754</v>
      </c>
      <c r="AG5860">
        <v>786</v>
      </c>
      <c r="AH5860">
        <v>730</v>
      </c>
      <c r="AI5860">
        <v>664</v>
      </c>
      <c r="AJ5860">
        <v>600</v>
      </c>
      <c r="AK5860">
        <v>508</v>
      </c>
      <c r="AL5860">
        <v>488</v>
      </c>
      <c r="AM5860">
        <v>461</v>
      </c>
      <c r="AN5860">
        <v>609</v>
      </c>
      <c r="AO5860">
        <v>1275</v>
      </c>
      <c r="AP5860">
        <v>365</v>
      </c>
      <c r="AQ5860">
        <v>383</v>
      </c>
      <c r="AR5860">
        <v>291</v>
      </c>
      <c r="AS5860">
        <v>307</v>
      </c>
      <c r="AT5860">
        <v>228</v>
      </c>
      <c r="AU5860">
        <v>216</v>
      </c>
    </row>
    <row r="5861" spans="1:47" x14ac:dyDescent="0.25">
      <c r="A5861" t="str">
        <f t="shared" si="91"/>
        <v>LienzArbeitsloseInsgesamt</v>
      </c>
      <c r="B5861">
        <v>5860</v>
      </c>
      <c r="C5861">
        <v>707</v>
      </c>
      <c r="D5861" t="s">
        <v>263</v>
      </c>
      <c r="E5861" t="s">
        <v>36</v>
      </c>
      <c r="F5861" t="s">
        <v>48</v>
      </c>
      <c r="G5861">
        <v>2296</v>
      </c>
      <c r="H5861">
        <v>1103</v>
      </c>
      <c r="I5861">
        <v>2368</v>
      </c>
      <c r="J5861">
        <v>1270</v>
      </c>
      <c r="K5861">
        <v>2456</v>
      </c>
      <c r="L5861">
        <v>1167</v>
      </c>
      <c r="M5861">
        <v>2347</v>
      </c>
      <c r="N5861">
        <v>1160</v>
      </c>
      <c r="O5861">
        <v>2303</v>
      </c>
      <c r="P5861">
        <v>1254</v>
      </c>
      <c r="Q5861">
        <v>2356</v>
      </c>
      <c r="R5861">
        <v>1394</v>
      </c>
      <c r="S5861">
        <v>2519</v>
      </c>
      <c r="T5861">
        <v>1242</v>
      </c>
      <c r="U5861">
        <v>2403</v>
      </c>
      <c r="V5861">
        <v>1169</v>
      </c>
      <c r="W5861">
        <v>2291</v>
      </c>
      <c r="X5861">
        <v>1159</v>
      </c>
      <c r="Y5861">
        <v>2326</v>
      </c>
      <c r="Z5861">
        <v>1378</v>
      </c>
      <c r="AA5861">
        <v>2473</v>
      </c>
      <c r="AB5861">
        <v>1410</v>
      </c>
      <c r="AC5861">
        <v>2629</v>
      </c>
      <c r="AD5861">
        <v>1465</v>
      </c>
      <c r="AE5861">
        <v>2560</v>
      </c>
      <c r="AF5861">
        <v>1329</v>
      </c>
      <c r="AG5861">
        <v>2374</v>
      </c>
      <c r="AH5861">
        <v>1257</v>
      </c>
      <c r="AI5861">
        <v>2052</v>
      </c>
      <c r="AJ5861">
        <v>1012</v>
      </c>
      <c r="AK5861">
        <v>1871</v>
      </c>
      <c r="AL5861">
        <v>878</v>
      </c>
      <c r="AM5861">
        <v>1641</v>
      </c>
      <c r="AN5861">
        <v>1091</v>
      </c>
      <c r="AO5861">
        <v>2896</v>
      </c>
      <c r="AP5861">
        <v>687</v>
      </c>
      <c r="AQ5861">
        <v>1475</v>
      </c>
      <c r="AR5861">
        <v>546</v>
      </c>
      <c r="AS5861">
        <v>1402</v>
      </c>
      <c r="AT5861">
        <v>419</v>
      </c>
      <c r="AU5861">
        <v>1223</v>
      </c>
    </row>
    <row r="5862" spans="1:47" x14ac:dyDescent="0.25">
      <c r="A5862" t="str">
        <f t="shared" si="91"/>
        <v>LienzArbeitsloseMänner</v>
      </c>
      <c r="B5862">
        <v>5861</v>
      </c>
      <c r="C5862">
        <v>707</v>
      </c>
      <c r="D5862" t="s">
        <v>263</v>
      </c>
      <c r="E5862" t="s">
        <v>36</v>
      </c>
      <c r="F5862" t="s">
        <v>49</v>
      </c>
      <c r="G5862">
        <v>1611</v>
      </c>
      <c r="H5862">
        <v>513</v>
      </c>
      <c r="I5862">
        <v>1693</v>
      </c>
      <c r="J5862">
        <v>630</v>
      </c>
      <c r="K5862">
        <v>1672</v>
      </c>
      <c r="L5862">
        <v>482</v>
      </c>
      <c r="M5862">
        <v>1549</v>
      </c>
      <c r="N5862">
        <v>463</v>
      </c>
      <c r="O5862">
        <v>1504</v>
      </c>
      <c r="P5862">
        <v>536</v>
      </c>
      <c r="Q5862">
        <v>1580</v>
      </c>
      <c r="R5862">
        <v>642</v>
      </c>
      <c r="S5862">
        <v>1733</v>
      </c>
      <c r="T5862">
        <v>554</v>
      </c>
      <c r="U5862">
        <v>1665</v>
      </c>
      <c r="V5862">
        <v>505</v>
      </c>
      <c r="W5862">
        <v>1590</v>
      </c>
      <c r="X5862">
        <v>535</v>
      </c>
      <c r="Y5862">
        <v>1615</v>
      </c>
      <c r="Z5862">
        <v>606</v>
      </c>
      <c r="AA5862">
        <v>1686</v>
      </c>
      <c r="AB5862">
        <v>646</v>
      </c>
      <c r="AC5862">
        <v>1791</v>
      </c>
      <c r="AD5862">
        <v>658</v>
      </c>
      <c r="AE5862">
        <v>1759</v>
      </c>
      <c r="AF5862">
        <v>575</v>
      </c>
      <c r="AG5862">
        <v>1588</v>
      </c>
      <c r="AH5862">
        <v>527</v>
      </c>
      <c r="AI5862">
        <v>1388</v>
      </c>
      <c r="AJ5862">
        <v>412</v>
      </c>
      <c r="AK5862">
        <v>1363</v>
      </c>
      <c r="AL5862">
        <v>390</v>
      </c>
      <c r="AM5862">
        <v>1180</v>
      </c>
      <c r="AN5862">
        <v>482</v>
      </c>
      <c r="AO5862">
        <v>1621</v>
      </c>
      <c r="AP5862">
        <v>322</v>
      </c>
      <c r="AQ5862">
        <v>1092</v>
      </c>
      <c r="AR5862">
        <v>255</v>
      </c>
      <c r="AS5862">
        <v>1095</v>
      </c>
      <c r="AT5862">
        <v>191</v>
      </c>
      <c r="AU5862">
        <v>1007</v>
      </c>
    </row>
    <row r="5863" spans="1:47" x14ac:dyDescent="0.25">
      <c r="A5863" t="str">
        <f t="shared" si="91"/>
        <v>Lienzarbeitslose AusländerFrauen</v>
      </c>
      <c r="B5863">
        <v>5862</v>
      </c>
      <c r="C5863">
        <v>707</v>
      </c>
      <c r="D5863" t="s">
        <v>263</v>
      </c>
      <c r="E5863" t="s">
        <v>37</v>
      </c>
      <c r="F5863" t="s">
        <v>47</v>
      </c>
      <c r="G5863">
        <v>28</v>
      </c>
      <c r="H5863">
        <v>22</v>
      </c>
      <c r="I5863">
        <v>30</v>
      </c>
      <c r="J5863">
        <v>39</v>
      </c>
      <c r="K5863">
        <v>35</v>
      </c>
      <c r="L5863">
        <v>31</v>
      </c>
      <c r="M5863">
        <v>30</v>
      </c>
      <c r="N5863">
        <v>35</v>
      </c>
      <c r="O5863">
        <v>30</v>
      </c>
      <c r="P5863">
        <v>40</v>
      </c>
      <c r="Q5863">
        <v>31</v>
      </c>
      <c r="R5863">
        <v>48</v>
      </c>
      <c r="S5863">
        <v>45</v>
      </c>
      <c r="T5863">
        <v>40</v>
      </c>
      <c r="U5863">
        <v>42</v>
      </c>
      <c r="V5863">
        <v>34</v>
      </c>
      <c r="W5863">
        <v>38</v>
      </c>
      <c r="X5863">
        <v>43</v>
      </c>
      <c r="Y5863">
        <v>44</v>
      </c>
      <c r="Z5863">
        <v>42</v>
      </c>
      <c r="AA5863">
        <v>43</v>
      </c>
      <c r="AB5863">
        <v>45</v>
      </c>
      <c r="AC5863">
        <v>58</v>
      </c>
      <c r="AD5863">
        <v>58</v>
      </c>
      <c r="AE5863">
        <v>65</v>
      </c>
      <c r="AF5863">
        <v>52</v>
      </c>
      <c r="AG5863">
        <v>69</v>
      </c>
      <c r="AH5863">
        <v>61</v>
      </c>
      <c r="AI5863">
        <v>63</v>
      </c>
      <c r="AJ5863">
        <v>45</v>
      </c>
      <c r="AK5863">
        <v>49</v>
      </c>
      <c r="AL5863">
        <v>44</v>
      </c>
      <c r="AM5863">
        <v>43</v>
      </c>
      <c r="AN5863">
        <v>63</v>
      </c>
      <c r="AO5863">
        <v>128</v>
      </c>
      <c r="AP5863">
        <v>39</v>
      </c>
      <c r="AQ5863">
        <v>38</v>
      </c>
      <c r="AR5863">
        <v>31</v>
      </c>
      <c r="AS5863">
        <v>37</v>
      </c>
      <c r="AT5863">
        <v>27</v>
      </c>
      <c r="AU5863">
        <v>30</v>
      </c>
    </row>
    <row r="5864" spans="1:47" x14ac:dyDescent="0.25">
      <c r="A5864" t="str">
        <f t="shared" si="91"/>
        <v>Lienzarbeitslose AusländerInsgesamt</v>
      </c>
      <c r="B5864">
        <v>5863</v>
      </c>
      <c r="C5864">
        <v>707</v>
      </c>
      <c r="D5864" t="s">
        <v>263</v>
      </c>
      <c r="E5864" t="s">
        <v>37</v>
      </c>
      <c r="F5864" t="s">
        <v>48</v>
      </c>
      <c r="G5864">
        <v>55</v>
      </c>
      <c r="H5864">
        <v>42</v>
      </c>
      <c r="I5864">
        <v>63</v>
      </c>
      <c r="J5864">
        <v>62</v>
      </c>
      <c r="K5864">
        <v>76</v>
      </c>
      <c r="L5864">
        <v>51</v>
      </c>
      <c r="M5864">
        <v>67</v>
      </c>
      <c r="N5864">
        <v>50</v>
      </c>
      <c r="O5864">
        <v>63</v>
      </c>
      <c r="P5864">
        <v>63</v>
      </c>
      <c r="Q5864">
        <v>74</v>
      </c>
      <c r="R5864">
        <v>82</v>
      </c>
      <c r="S5864">
        <v>93</v>
      </c>
      <c r="T5864">
        <v>59</v>
      </c>
      <c r="U5864">
        <v>90</v>
      </c>
      <c r="V5864">
        <v>62</v>
      </c>
      <c r="W5864">
        <v>95</v>
      </c>
      <c r="X5864">
        <v>72</v>
      </c>
      <c r="Y5864">
        <v>99</v>
      </c>
      <c r="Z5864">
        <v>83</v>
      </c>
      <c r="AA5864">
        <v>106</v>
      </c>
      <c r="AB5864">
        <v>82</v>
      </c>
      <c r="AC5864">
        <v>140</v>
      </c>
      <c r="AD5864">
        <v>103</v>
      </c>
      <c r="AE5864">
        <v>132</v>
      </c>
      <c r="AF5864">
        <v>88</v>
      </c>
      <c r="AG5864">
        <v>152</v>
      </c>
      <c r="AH5864">
        <v>101</v>
      </c>
      <c r="AI5864">
        <v>135</v>
      </c>
      <c r="AJ5864">
        <v>100</v>
      </c>
      <c r="AK5864">
        <v>130</v>
      </c>
      <c r="AL5864">
        <v>85</v>
      </c>
      <c r="AM5864">
        <v>113</v>
      </c>
      <c r="AN5864">
        <v>124</v>
      </c>
      <c r="AO5864">
        <v>279</v>
      </c>
      <c r="AP5864">
        <v>74</v>
      </c>
      <c r="AQ5864">
        <v>98</v>
      </c>
      <c r="AR5864">
        <v>60</v>
      </c>
      <c r="AS5864">
        <v>101</v>
      </c>
      <c r="AT5864">
        <v>62</v>
      </c>
      <c r="AU5864">
        <v>95</v>
      </c>
    </row>
    <row r="5865" spans="1:47" x14ac:dyDescent="0.25">
      <c r="A5865" t="str">
        <f t="shared" si="91"/>
        <v>Lienzarbeitslose AusländerMänner</v>
      </c>
      <c r="B5865">
        <v>5864</v>
      </c>
      <c r="C5865">
        <v>707</v>
      </c>
      <c r="D5865" t="s">
        <v>263</v>
      </c>
      <c r="E5865" t="s">
        <v>37</v>
      </c>
      <c r="F5865" t="s">
        <v>49</v>
      </c>
      <c r="G5865">
        <v>27</v>
      </c>
      <c r="H5865">
        <v>20</v>
      </c>
      <c r="I5865">
        <v>33</v>
      </c>
      <c r="J5865">
        <v>23</v>
      </c>
      <c r="K5865">
        <v>41</v>
      </c>
      <c r="L5865">
        <v>20</v>
      </c>
      <c r="M5865">
        <v>37</v>
      </c>
      <c r="N5865">
        <v>15</v>
      </c>
      <c r="O5865">
        <v>33</v>
      </c>
      <c r="P5865">
        <v>23</v>
      </c>
      <c r="Q5865">
        <v>43</v>
      </c>
      <c r="R5865">
        <v>34</v>
      </c>
      <c r="S5865">
        <v>48</v>
      </c>
      <c r="T5865">
        <v>19</v>
      </c>
      <c r="U5865">
        <v>48</v>
      </c>
      <c r="V5865">
        <v>28</v>
      </c>
      <c r="W5865">
        <v>57</v>
      </c>
      <c r="X5865">
        <v>29</v>
      </c>
      <c r="Y5865">
        <v>55</v>
      </c>
      <c r="Z5865">
        <v>41</v>
      </c>
      <c r="AA5865">
        <v>63</v>
      </c>
      <c r="AB5865">
        <v>37</v>
      </c>
      <c r="AC5865">
        <v>82</v>
      </c>
      <c r="AD5865">
        <v>45</v>
      </c>
      <c r="AE5865">
        <v>67</v>
      </c>
      <c r="AF5865">
        <v>36</v>
      </c>
      <c r="AG5865">
        <v>83</v>
      </c>
      <c r="AH5865">
        <v>40</v>
      </c>
      <c r="AI5865">
        <v>72</v>
      </c>
      <c r="AJ5865">
        <v>55</v>
      </c>
      <c r="AK5865">
        <v>81</v>
      </c>
      <c r="AL5865">
        <v>41</v>
      </c>
      <c r="AM5865">
        <v>70</v>
      </c>
      <c r="AN5865">
        <v>61</v>
      </c>
      <c r="AO5865">
        <v>151</v>
      </c>
      <c r="AP5865">
        <v>35</v>
      </c>
      <c r="AQ5865">
        <v>60</v>
      </c>
      <c r="AR5865">
        <v>29</v>
      </c>
      <c r="AS5865">
        <v>64</v>
      </c>
      <c r="AT5865">
        <v>35</v>
      </c>
      <c r="AU5865">
        <v>65</v>
      </c>
    </row>
    <row r="5866" spans="1:47" x14ac:dyDescent="0.25">
      <c r="A5866" t="str">
        <f t="shared" si="91"/>
        <v>LienzArbeitsstättenInsgesamt</v>
      </c>
      <c r="B5866">
        <v>5865</v>
      </c>
      <c r="C5866">
        <v>707</v>
      </c>
      <c r="D5866" t="s">
        <v>263</v>
      </c>
      <c r="E5866" t="s">
        <v>476</v>
      </c>
      <c r="F5866" t="s">
        <v>48</v>
      </c>
      <c r="G5866">
        <v>4803</v>
      </c>
      <c r="H5866">
        <v>4837</v>
      </c>
      <c r="I5866">
        <v>4865</v>
      </c>
    </row>
    <row r="5867" spans="1:47" x14ac:dyDescent="0.25">
      <c r="A5867" t="str">
        <f t="shared" si="91"/>
        <v>LienzBeschäftigte in den ArbeitsstättenInsgesamt</v>
      </c>
      <c r="B5867">
        <v>5866</v>
      </c>
      <c r="C5867">
        <v>707</v>
      </c>
      <c r="D5867" t="s">
        <v>263</v>
      </c>
      <c r="E5867" t="s">
        <v>477</v>
      </c>
      <c r="F5867" t="s">
        <v>48</v>
      </c>
      <c r="G5867">
        <v>24071</v>
      </c>
      <c r="H5867">
        <v>23563</v>
      </c>
      <c r="I5867">
        <v>24258</v>
      </c>
    </row>
    <row r="5868" spans="1:47" x14ac:dyDescent="0.25">
      <c r="A5868" t="str">
        <f t="shared" si="91"/>
        <v>LienzGesamteinkommenBruttobezüge Gesamt</v>
      </c>
      <c r="B5868">
        <v>5867</v>
      </c>
      <c r="C5868">
        <v>707</v>
      </c>
      <c r="D5868" t="s">
        <v>263</v>
      </c>
      <c r="E5868" t="s">
        <v>45</v>
      </c>
      <c r="F5868" t="s">
        <v>63</v>
      </c>
      <c r="G5868">
        <v>552705.30938999995</v>
      </c>
      <c r="H5868">
        <v>570249.17099000001</v>
      </c>
      <c r="I5868">
        <v>596914.05746000004</v>
      </c>
      <c r="J5868">
        <v>627499.10005999997</v>
      </c>
      <c r="K5868">
        <v>659922.75942000002</v>
      </c>
      <c r="L5868">
        <v>678539.86494</v>
      </c>
      <c r="M5868">
        <v>723637.84562000004</v>
      </c>
      <c r="N5868">
        <v>747145.19623</v>
      </c>
      <c r="O5868">
        <v>783380.65801000001</v>
      </c>
      <c r="P5868">
        <v>804690.28992999997</v>
      </c>
      <c r="Q5868">
        <v>830625.98646000004</v>
      </c>
      <c r="R5868">
        <v>855063.51402999996</v>
      </c>
      <c r="S5868">
        <v>880596.16058999998</v>
      </c>
      <c r="T5868">
        <v>907317.66509999998</v>
      </c>
      <c r="U5868">
        <v>947639.35332999995</v>
      </c>
      <c r="V5868">
        <v>988574.39485000004</v>
      </c>
      <c r="W5868">
        <v>1013034.81626</v>
      </c>
      <c r="X5868">
        <v>1061071.7725200001</v>
      </c>
      <c r="Y5868">
        <v>1131984.92652</v>
      </c>
    </row>
    <row r="5869" spans="1:47" x14ac:dyDescent="0.25">
      <c r="A5869" t="str">
        <f t="shared" si="91"/>
        <v>LienzGesamteinkommenNettobezüge Gesamt</v>
      </c>
      <c r="B5869">
        <v>5868</v>
      </c>
      <c r="C5869">
        <v>707</v>
      </c>
      <c r="D5869" t="s">
        <v>263</v>
      </c>
      <c r="E5869" t="s">
        <v>45</v>
      </c>
      <c r="F5869" t="s">
        <v>64</v>
      </c>
      <c r="G5869">
        <v>413691.70205000002</v>
      </c>
      <c r="H5869">
        <v>429838.91765999998</v>
      </c>
      <c r="I5869">
        <v>447461.37696000002</v>
      </c>
      <c r="J5869">
        <v>468134.88705999998</v>
      </c>
      <c r="K5869">
        <v>490179.19169000001</v>
      </c>
      <c r="L5869">
        <v>513372.55667000002</v>
      </c>
      <c r="M5869">
        <v>544468.80194000003</v>
      </c>
      <c r="N5869">
        <v>559529.90703999996</v>
      </c>
      <c r="O5869">
        <v>583618.85401999997</v>
      </c>
      <c r="P5869">
        <v>596863.10887999996</v>
      </c>
      <c r="Q5869">
        <v>613450.11861999996</v>
      </c>
      <c r="R5869">
        <v>628062.72314999998</v>
      </c>
      <c r="S5869">
        <v>664992.46050000004</v>
      </c>
      <c r="T5869">
        <v>682925.29122000001</v>
      </c>
      <c r="U5869">
        <v>711094.72355</v>
      </c>
      <c r="V5869">
        <v>743551.86140000005</v>
      </c>
      <c r="W5869">
        <v>769107.61318999995</v>
      </c>
      <c r="X5869">
        <v>801220.63933000003</v>
      </c>
      <c r="Y5869">
        <v>857192.20834000001</v>
      </c>
    </row>
    <row r="5870" spans="1:47" x14ac:dyDescent="0.25">
      <c r="A5870" t="str">
        <f t="shared" si="91"/>
        <v>LienzGründungsintensitätin % der aktiven Wirtschaftskammermitglieder</v>
      </c>
      <c r="B5870">
        <v>5869</v>
      </c>
      <c r="C5870">
        <v>707</v>
      </c>
      <c r="D5870" t="s">
        <v>263</v>
      </c>
      <c r="E5870" t="s">
        <v>40</v>
      </c>
      <c r="F5870" t="s">
        <v>52</v>
      </c>
      <c r="G5870">
        <v>6.6959385290889104</v>
      </c>
      <c r="H5870">
        <v>8.3581802848503894</v>
      </c>
      <c r="I5870">
        <v>5.8355347474694597</v>
      </c>
      <c r="J5870">
        <v>6.2531517902168403</v>
      </c>
      <c r="K5870">
        <v>6.2721008596878898</v>
      </c>
      <c r="L5870">
        <v>6.8463103951014999</v>
      </c>
      <c r="M5870">
        <v>7.2406283913274399</v>
      </c>
      <c r="N5870">
        <v>5.70178801714823</v>
      </c>
      <c r="O5870">
        <v>5.88004523111716</v>
      </c>
      <c r="P5870">
        <v>5.5248149985711796</v>
      </c>
      <c r="Q5870">
        <v>6.1258977608787504</v>
      </c>
      <c r="R5870">
        <v>5.2674472967667398</v>
      </c>
      <c r="S5870">
        <v>6.2320824401456596</v>
      </c>
      <c r="T5870">
        <v>6.4244741873804996</v>
      </c>
      <c r="U5870">
        <v>7.3777063685224604</v>
      </c>
      <c r="V5870">
        <v>8.7547959539588405</v>
      </c>
      <c r="W5870">
        <v>7.0193285859613397</v>
      </c>
      <c r="X5870">
        <v>5.4766734279918898</v>
      </c>
      <c r="Y5870">
        <v>7.6184166942696301</v>
      </c>
      <c r="Z5870">
        <v>6.6602004526349798</v>
      </c>
      <c r="AA5870">
        <v>5.7674418604651203</v>
      </c>
      <c r="AB5870">
        <v>6.12745098039216</v>
      </c>
    </row>
    <row r="5871" spans="1:47" x14ac:dyDescent="0.25">
      <c r="A5871" t="str">
        <f t="shared" si="91"/>
        <v>LienzGründungsintensitätje 1.000 Einwohner</v>
      </c>
      <c r="B5871">
        <v>5870</v>
      </c>
      <c r="C5871">
        <v>707</v>
      </c>
      <c r="D5871" t="s">
        <v>263</v>
      </c>
      <c r="E5871" t="s">
        <v>40</v>
      </c>
      <c r="F5871" t="s">
        <v>53</v>
      </c>
      <c r="G5871">
        <v>2.42231708527747</v>
      </c>
      <c r="H5871">
        <v>3.0617691613560898</v>
      </c>
      <c r="I5871">
        <v>2.2121999690102201</v>
      </c>
      <c r="J5871">
        <v>2.4639351428684999</v>
      </c>
      <c r="K5871">
        <v>2.5148102197677802</v>
      </c>
      <c r="L5871">
        <v>2.8311503912532401</v>
      </c>
      <c r="M5871">
        <v>3.1033942715721601</v>
      </c>
      <c r="N5871">
        <v>2.5227734315362902</v>
      </c>
      <c r="O5871">
        <v>2.6770533340493499</v>
      </c>
      <c r="P5871">
        <v>2.57278418761822</v>
      </c>
      <c r="Q5871">
        <v>2.9394473838918298</v>
      </c>
      <c r="R5871">
        <v>2.62669265659722</v>
      </c>
      <c r="S5871">
        <v>3.1777387090189602</v>
      </c>
      <c r="T5871">
        <v>3.4358638743455501</v>
      </c>
      <c r="U5871">
        <v>4.1172856493039296</v>
      </c>
      <c r="V5871">
        <v>5.1351296057611702</v>
      </c>
      <c r="W5871">
        <v>4.2389367845514299</v>
      </c>
      <c r="X5871">
        <v>3.3228724386191599</v>
      </c>
      <c r="Y5871">
        <v>4.7191103451105896</v>
      </c>
      <c r="Z5871">
        <v>4.2201007907567503</v>
      </c>
      <c r="AA5871">
        <v>3.8100700561268401</v>
      </c>
      <c r="AB5871">
        <v>4.0938305972898803</v>
      </c>
    </row>
    <row r="5872" spans="1:47" x14ac:dyDescent="0.25">
      <c r="A5872" t="str">
        <f t="shared" si="91"/>
        <v>LienzKammermitgliedschaftenAktiv</v>
      </c>
      <c r="B5872">
        <v>5871</v>
      </c>
      <c r="C5872">
        <v>707</v>
      </c>
      <c r="D5872" t="s">
        <v>263</v>
      </c>
      <c r="E5872" t="s">
        <v>39</v>
      </c>
      <c r="F5872" t="s">
        <v>50</v>
      </c>
      <c r="G5872">
        <v>1822</v>
      </c>
      <c r="H5872">
        <v>1839</v>
      </c>
      <c r="I5872">
        <v>1903</v>
      </c>
      <c r="J5872">
        <v>1983</v>
      </c>
      <c r="K5872">
        <v>2022</v>
      </c>
      <c r="L5872">
        <v>2087</v>
      </c>
      <c r="M5872">
        <v>2152</v>
      </c>
      <c r="N5872">
        <v>2207</v>
      </c>
      <c r="O5872">
        <v>2268</v>
      </c>
      <c r="P5872">
        <v>2261</v>
      </c>
      <c r="Q5872">
        <v>2351</v>
      </c>
      <c r="R5872">
        <v>2314</v>
      </c>
      <c r="S5872">
        <v>2389</v>
      </c>
      <c r="T5872">
        <v>2367</v>
      </c>
      <c r="U5872">
        <v>2446</v>
      </c>
      <c r="V5872">
        <v>2447</v>
      </c>
      <c r="W5872">
        <v>2534</v>
      </c>
      <c r="X5872">
        <v>2498</v>
      </c>
      <c r="Y5872">
        <v>2556</v>
      </c>
      <c r="Z5872">
        <v>2615</v>
      </c>
      <c r="AA5872">
        <v>2746</v>
      </c>
      <c r="AB5872">
        <v>2736</v>
      </c>
      <c r="AC5872">
        <v>2858</v>
      </c>
      <c r="AD5872">
        <v>2867</v>
      </c>
      <c r="AE5872">
        <v>2978</v>
      </c>
      <c r="AF5872">
        <v>2949</v>
      </c>
      <c r="AG5872">
        <v>2982</v>
      </c>
      <c r="AH5872">
        <v>2958</v>
      </c>
      <c r="AI5872">
        <v>3041</v>
      </c>
      <c r="AJ5872">
        <v>3019</v>
      </c>
      <c r="AK5872">
        <v>3073</v>
      </c>
      <c r="AL5872">
        <v>3093</v>
      </c>
      <c r="AM5872">
        <v>3245</v>
      </c>
      <c r="AN5872">
        <v>3225</v>
      </c>
      <c r="AO5872">
        <v>3328</v>
      </c>
      <c r="AP5872">
        <v>3264</v>
      </c>
      <c r="AQ5872">
        <v>3245</v>
      </c>
      <c r="AR5872">
        <v>3219</v>
      </c>
    </row>
    <row r="5873" spans="1:44" x14ac:dyDescent="0.25">
      <c r="A5873" t="str">
        <f t="shared" si="91"/>
        <v>LienzKammermitgliedschaftenInsgesamt</v>
      </c>
      <c r="B5873">
        <v>5872</v>
      </c>
      <c r="C5873">
        <v>707</v>
      </c>
      <c r="D5873" t="s">
        <v>263</v>
      </c>
      <c r="E5873" t="s">
        <v>39</v>
      </c>
      <c r="F5873" t="s">
        <v>48</v>
      </c>
      <c r="G5873">
        <v>2226</v>
      </c>
      <c r="H5873">
        <v>2273</v>
      </c>
      <c r="I5873">
        <v>2344</v>
      </c>
      <c r="J5873">
        <v>2406</v>
      </c>
      <c r="K5873">
        <v>2438</v>
      </c>
      <c r="L5873">
        <v>2498</v>
      </c>
      <c r="M5873">
        <v>2559</v>
      </c>
      <c r="N5873">
        <v>2611</v>
      </c>
      <c r="O5873">
        <v>2639</v>
      </c>
      <c r="P5873">
        <v>2667</v>
      </c>
      <c r="Q5873">
        <v>2714</v>
      </c>
      <c r="R5873">
        <v>2726</v>
      </c>
      <c r="S5873">
        <v>2747</v>
      </c>
      <c r="T5873">
        <v>2760</v>
      </c>
      <c r="U5873">
        <v>2795</v>
      </c>
      <c r="V5873">
        <v>2836</v>
      </c>
      <c r="W5873">
        <v>2904</v>
      </c>
      <c r="X5873">
        <v>2928</v>
      </c>
      <c r="Y5873">
        <v>2967</v>
      </c>
      <c r="Z5873">
        <v>3054</v>
      </c>
      <c r="AA5873">
        <v>3135</v>
      </c>
      <c r="AB5873">
        <v>3181</v>
      </c>
      <c r="AC5873">
        <v>3261</v>
      </c>
      <c r="AD5873">
        <v>3352</v>
      </c>
      <c r="AE5873">
        <v>3446</v>
      </c>
      <c r="AF5873">
        <v>3473</v>
      </c>
      <c r="AG5873">
        <v>3470</v>
      </c>
      <c r="AH5873">
        <v>3491</v>
      </c>
      <c r="AI5873">
        <v>3540</v>
      </c>
      <c r="AJ5873">
        <v>3523</v>
      </c>
      <c r="AK5873">
        <v>3593</v>
      </c>
      <c r="AL5873">
        <v>3640</v>
      </c>
      <c r="AM5873">
        <v>3734</v>
      </c>
      <c r="AN5873">
        <v>3744</v>
      </c>
      <c r="AO5873">
        <v>3774</v>
      </c>
      <c r="AP5873">
        <v>3740</v>
      </c>
      <c r="AQ5873">
        <v>3693</v>
      </c>
      <c r="AR5873">
        <v>3708</v>
      </c>
    </row>
    <row r="5874" spans="1:44" x14ac:dyDescent="0.25">
      <c r="A5874" t="str">
        <f t="shared" si="91"/>
        <v>LienzKammermitgliedschaftenRuhend</v>
      </c>
      <c r="B5874">
        <v>5873</v>
      </c>
      <c r="C5874">
        <v>707</v>
      </c>
      <c r="D5874" t="s">
        <v>263</v>
      </c>
      <c r="E5874" t="s">
        <v>39</v>
      </c>
      <c r="F5874" t="s">
        <v>51</v>
      </c>
      <c r="G5874">
        <v>404</v>
      </c>
      <c r="H5874">
        <v>434</v>
      </c>
      <c r="I5874">
        <v>441</v>
      </c>
      <c r="J5874">
        <v>423</v>
      </c>
      <c r="K5874">
        <v>416</v>
      </c>
      <c r="L5874">
        <v>411</v>
      </c>
      <c r="M5874">
        <v>407</v>
      </c>
      <c r="N5874">
        <v>404</v>
      </c>
      <c r="O5874">
        <v>371</v>
      </c>
      <c r="P5874">
        <v>406</v>
      </c>
      <c r="Q5874">
        <v>363</v>
      </c>
      <c r="R5874">
        <v>412</v>
      </c>
      <c r="S5874">
        <v>358</v>
      </c>
      <c r="T5874">
        <v>393</v>
      </c>
      <c r="U5874">
        <v>349</v>
      </c>
      <c r="V5874">
        <v>389</v>
      </c>
      <c r="W5874">
        <v>370</v>
      </c>
      <c r="X5874">
        <v>430</v>
      </c>
      <c r="Y5874">
        <v>411</v>
      </c>
      <c r="Z5874">
        <v>439</v>
      </c>
      <c r="AA5874">
        <v>389</v>
      </c>
      <c r="AB5874">
        <v>445</v>
      </c>
      <c r="AC5874">
        <v>403</v>
      </c>
      <c r="AD5874">
        <v>485</v>
      </c>
      <c r="AE5874">
        <v>468</v>
      </c>
      <c r="AF5874">
        <v>524</v>
      </c>
      <c r="AG5874">
        <v>488</v>
      </c>
      <c r="AH5874">
        <v>533</v>
      </c>
      <c r="AI5874">
        <v>499</v>
      </c>
      <c r="AJ5874">
        <v>504</v>
      </c>
      <c r="AK5874">
        <v>520</v>
      </c>
      <c r="AL5874">
        <v>547</v>
      </c>
      <c r="AM5874">
        <v>489</v>
      </c>
      <c r="AN5874">
        <v>519</v>
      </c>
      <c r="AO5874">
        <v>446</v>
      </c>
      <c r="AP5874">
        <v>476</v>
      </c>
      <c r="AQ5874">
        <v>448</v>
      </c>
      <c r="AR5874">
        <v>489</v>
      </c>
    </row>
    <row r="5875" spans="1:44" x14ac:dyDescent="0.25">
      <c r="A5875" t="str">
        <f t="shared" si="91"/>
        <v>LienzLehrlinge1. Lehrjahr, männlich</v>
      </c>
      <c r="B5875">
        <v>5874</v>
      </c>
      <c r="C5875">
        <v>707</v>
      </c>
      <c r="D5875" t="s">
        <v>263</v>
      </c>
      <c r="E5875" t="s">
        <v>46</v>
      </c>
      <c r="F5875" t="s">
        <v>65</v>
      </c>
      <c r="G5875">
        <v>158</v>
      </c>
      <c r="H5875">
        <v>156</v>
      </c>
      <c r="I5875">
        <v>169</v>
      </c>
      <c r="J5875">
        <v>149</v>
      </c>
      <c r="K5875">
        <v>159</v>
      </c>
      <c r="L5875">
        <v>163</v>
      </c>
      <c r="M5875">
        <v>174</v>
      </c>
      <c r="N5875">
        <v>155</v>
      </c>
      <c r="O5875">
        <v>172</v>
      </c>
      <c r="P5875">
        <v>196</v>
      </c>
      <c r="Q5875">
        <v>167</v>
      </c>
      <c r="R5875">
        <v>147</v>
      </c>
      <c r="S5875">
        <v>149</v>
      </c>
      <c r="T5875">
        <v>149</v>
      </c>
      <c r="U5875">
        <v>156</v>
      </c>
      <c r="V5875">
        <v>158</v>
      </c>
      <c r="W5875">
        <v>168</v>
      </c>
      <c r="X5875">
        <v>165</v>
      </c>
      <c r="Y5875">
        <v>143</v>
      </c>
      <c r="Z5875">
        <v>160</v>
      </c>
      <c r="AA5875">
        <v>154</v>
      </c>
      <c r="AB5875">
        <v>154</v>
      </c>
    </row>
    <row r="5876" spans="1:44" x14ac:dyDescent="0.25">
      <c r="A5876" t="str">
        <f t="shared" si="91"/>
        <v>LienzLehrlinge1. Lehrjahr, weiblich</v>
      </c>
      <c r="B5876">
        <v>5875</v>
      </c>
      <c r="C5876">
        <v>707</v>
      </c>
      <c r="D5876" t="s">
        <v>263</v>
      </c>
      <c r="E5876" t="s">
        <v>46</v>
      </c>
      <c r="F5876" t="s">
        <v>66</v>
      </c>
      <c r="G5876">
        <v>114</v>
      </c>
      <c r="H5876">
        <v>109</v>
      </c>
      <c r="I5876">
        <v>100</v>
      </c>
      <c r="J5876">
        <v>107</v>
      </c>
      <c r="K5876">
        <v>114</v>
      </c>
      <c r="L5876">
        <v>126</v>
      </c>
      <c r="M5876">
        <v>108</v>
      </c>
      <c r="N5876">
        <v>125</v>
      </c>
      <c r="O5876">
        <v>128</v>
      </c>
      <c r="P5876">
        <v>98</v>
      </c>
      <c r="Q5876">
        <v>101</v>
      </c>
      <c r="R5876">
        <v>106</v>
      </c>
      <c r="S5876">
        <v>116</v>
      </c>
      <c r="T5876">
        <v>97</v>
      </c>
      <c r="U5876">
        <v>95</v>
      </c>
      <c r="V5876">
        <v>89</v>
      </c>
      <c r="W5876">
        <v>98</v>
      </c>
      <c r="X5876">
        <v>87</v>
      </c>
      <c r="Y5876">
        <v>89</v>
      </c>
      <c r="Z5876">
        <v>94</v>
      </c>
      <c r="AA5876">
        <v>95</v>
      </c>
      <c r="AB5876">
        <v>87</v>
      </c>
    </row>
    <row r="5877" spans="1:44" x14ac:dyDescent="0.25">
      <c r="A5877" t="str">
        <f t="shared" si="91"/>
        <v>LienzLehrlinge2. Lehrjahr, männlich</v>
      </c>
      <c r="B5877">
        <v>5876</v>
      </c>
      <c r="C5877">
        <v>707</v>
      </c>
      <c r="D5877" t="s">
        <v>263</v>
      </c>
      <c r="E5877" t="s">
        <v>46</v>
      </c>
      <c r="F5877" t="s">
        <v>67</v>
      </c>
      <c r="G5877">
        <v>164</v>
      </c>
      <c r="H5877">
        <v>161</v>
      </c>
      <c r="I5877">
        <v>166</v>
      </c>
      <c r="J5877">
        <v>192</v>
      </c>
      <c r="K5877">
        <v>169</v>
      </c>
      <c r="L5877">
        <v>165</v>
      </c>
      <c r="M5877">
        <v>167</v>
      </c>
      <c r="N5877">
        <v>182</v>
      </c>
      <c r="O5877">
        <v>151</v>
      </c>
      <c r="P5877">
        <v>178</v>
      </c>
      <c r="Q5877">
        <v>183</v>
      </c>
      <c r="R5877">
        <v>164</v>
      </c>
      <c r="S5877">
        <v>151</v>
      </c>
      <c r="T5877">
        <v>167</v>
      </c>
      <c r="U5877">
        <v>151</v>
      </c>
      <c r="V5877">
        <v>157</v>
      </c>
      <c r="W5877">
        <v>163</v>
      </c>
      <c r="X5877">
        <v>164</v>
      </c>
      <c r="Y5877">
        <v>155</v>
      </c>
      <c r="Z5877">
        <v>144</v>
      </c>
      <c r="AA5877">
        <v>166</v>
      </c>
      <c r="AB5877">
        <v>155</v>
      </c>
    </row>
    <row r="5878" spans="1:44" x14ac:dyDescent="0.25">
      <c r="A5878" t="str">
        <f t="shared" si="91"/>
        <v>LienzLehrlinge2. Lehrjahr, weiblich</v>
      </c>
      <c r="B5878">
        <v>5877</v>
      </c>
      <c r="C5878">
        <v>707</v>
      </c>
      <c r="D5878" t="s">
        <v>263</v>
      </c>
      <c r="E5878" t="s">
        <v>46</v>
      </c>
      <c r="F5878" t="s">
        <v>68</v>
      </c>
      <c r="G5878">
        <v>115</v>
      </c>
      <c r="H5878">
        <v>129</v>
      </c>
      <c r="I5878">
        <v>113</v>
      </c>
      <c r="J5878">
        <v>106</v>
      </c>
      <c r="K5878">
        <v>113</v>
      </c>
      <c r="L5878">
        <v>126</v>
      </c>
      <c r="M5878">
        <v>142</v>
      </c>
      <c r="N5878">
        <v>127</v>
      </c>
      <c r="O5878">
        <v>110</v>
      </c>
      <c r="P5878">
        <v>112</v>
      </c>
      <c r="Q5878">
        <v>95</v>
      </c>
      <c r="R5878">
        <v>99</v>
      </c>
      <c r="S5878">
        <v>112</v>
      </c>
      <c r="T5878">
        <v>114</v>
      </c>
      <c r="U5878">
        <v>83</v>
      </c>
      <c r="V5878">
        <v>93</v>
      </c>
      <c r="W5878">
        <v>94</v>
      </c>
      <c r="X5878">
        <v>100</v>
      </c>
      <c r="Y5878">
        <v>89</v>
      </c>
      <c r="Z5878">
        <v>86</v>
      </c>
      <c r="AA5878">
        <v>104</v>
      </c>
      <c r="AB5878">
        <v>101</v>
      </c>
    </row>
    <row r="5879" spans="1:44" x14ac:dyDescent="0.25">
      <c r="A5879" t="str">
        <f t="shared" si="91"/>
        <v>LienzLehrlinge3. Lehrjahr, männlich</v>
      </c>
      <c r="B5879">
        <v>5878</v>
      </c>
      <c r="C5879">
        <v>707</v>
      </c>
      <c r="D5879" t="s">
        <v>263</v>
      </c>
      <c r="E5879" t="s">
        <v>46</v>
      </c>
      <c r="F5879" t="s">
        <v>69</v>
      </c>
      <c r="G5879">
        <v>181</v>
      </c>
      <c r="H5879">
        <v>164</v>
      </c>
      <c r="I5879">
        <v>155</v>
      </c>
      <c r="J5879">
        <v>166</v>
      </c>
      <c r="K5879">
        <v>184</v>
      </c>
      <c r="L5879">
        <v>165</v>
      </c>
      <c r="M5879">
        <v>166</v>
      </c>
      <c r="N5879">
        <v>165</v>
      </c>
      <c r="O5879">
        <v>178</v>
      </c>
      <c r="P5879">
        <v>147</v>
      </c>
      <c r="Q5879">
        <v>170</v>
      </c>
      <c r="R5879">
        <v>184</v>
      </c>
      <c r="S5879">
        <v>161</v>
      </c>
      <c r="T5879">
        <v>134</v>
      </c>
      <c r="U5879">
        <v>152</v>
      </c>
      <c r="V5879">
        <v>153</v>
      </c>
      <c r="W5879">
        <v>160</v>
      </c>
      <c r="X5879">
        <v>160</v>
      </c>
      <c r="Y5879">
        <v>165</v>
      </c>
      <c r="Z5879">
        <v>153</v>
      </c>
      <c r="AA5879">
        <v>146</v>
      </c>
      <c r="AB5879">
        <v>163</v>
      </c>
    </row>
    <row r="5880" spans="1:44" x14ac:dyDescent="0.25">
      <c r="A5880" t="str">
        <f t="shared" si="91"/>
        <v>LienzLehrlinge3. Lehrjahr, weiblich</v>
      </c>
      <c r="B5880">
        <v>5879</v>
      </c>
      <c r="C5880">
        <v>707</v>
      </c>
      <c r="D5880" t="s">
        <v>263</v>
      </c>
      <c r="E5880" t="s">
        <v>46</v>
      </c>
      <c r="F5880" t="s">
        <v>70</v>
      </c>
      <c r="G5880">
        <v>101</v>
      </c>
      <c r="H5880">
        <v>107</v>
      </c>
      <c r="I5880">
        <v>124</v>
      </c>
      <c r="J5880">
        <v>105</v>
      </c>
      <c r="K5880">
        <v>98</v>
      </c>
      <c r="L5880">
        <v>108</v>
      </c>
      <c r="M5880">
        <v>120</v>
      </c>
      <c r="N5880">
        <v>134</v>
      </c>
      <c r="O5880">
        <v>115</v>
      </c>
      <c r="P5880">
        <v>98</v>
      </c>
      <c r="Q5880">
        <v>106</v>
      </c>
      <c r="R5880">
        <v>94</v>
      </c>
      <c r="S5880">
        <v>93</v>
      </c>
      <c r="T5880">
        <v>102</v>
      </c>
      <c r="U5880">
        <v>101</v>
      </c>
      <c r="V5880">
        <v>78</v>
      </c>
      <c r="W5880">
        <v>90</v>
      </c>
      <c r="X5880">
        <v>87</v>
      </c>
      <c r="Y5880">
        <v>87</v>
      </c>
      <c r="Z5880">
        <v>89</v>
      </c>
      <c r="AA5880">
        <v>84</v>
      </c>
      <c r="AB5880">
        <v>93</v>
      </c>
    </row>
    <row r="5881" spans="1:44" x14ac:dyDescent="0.25">
      <c r="A5881" t="str">
        <f t="shared" si="91"/>
        <v>LienzLehrlinge4. Lehrjahr, männlich</v>
      </c>
      <c r="B5881">
        <v>5880</v>
      </c>
      <c r="C5881">
        <v>707</v>
      </c>
      <c r="D5881" t="s">
        <v>263</v>
      </c>
      <c r="E5881" t="s">
        <v>46</v>
      </c>
      <c r="F5881" t="s">
        <v>71</v>
      </c>
      <c r="G5881">
        <v>49</v>
      </c>
      <c r="H5881">
        <v>61</v>
      </c>
      <c r="I5881">
        <v>50</v>
      </c>
      <c r="J5881">
        <v>47</v>
      </c>
      <c r="K5881">
        <v>48</v>
      </c>
      <c r="L5881">
        <v>65</v>
      </c>
      <c r="M5881">
        <v>46</v>
      </c>
      <c r="N5881">
        <v>62</v>
      </c>
      <c r="O5881">
        <v>50</v>
      </c>
      <c r="P5881">
        <v>65</v>
      </c>
      <c r="Q5881">
        <v>48</v>
      </c>
      <c r="R5881">
        <v>56</v>
      </c>
      <c r="S5881">
        <v>69</v>
      </c>
      <c r="T5881">
        <v>50</v>
      </c>
      <c r="U5881">
        <v>57</v>
      </c>
      <c r="V5881">
        <v>52</v>
      </c>
      <c r="W5881">
        <v>46</v>
      </c>
      <c r="X5881">
        <v>50</v>
      </c>
      <c r="Y5881">
        <v>65</v>
      </c>
      <c r="Z5881">
        <v>59</v>
      </c>
      <c r="AA5881">
        <v>75</v>
      </c>
      <c r="AB5881">
        <v>55</v>
      </c>
    </row>
    <row r="5882" spans="1:44" x14ac:dyDescent="0.25">
      <c r="A5882" t="str">
        <f t="shared" si="91"/>
        <v>LienzLehrlinge4. Lehrjahr, weiblich</v>
      </c>
      <c r="B5882">
        <v>5881</v>
      </c>
      <c r="C5882">
        <v>707</v>
      </c>
      <c r="D5882" t="s">
        <v>263</v>
      </c>
      <c r="E5882" t="s">
        <v>46</v>
      </c>
      <c r="F5882" t="s">
        <v>72</v>
      </c>
      <c r="G5882">
        <v>3</v>
      </c>
      <c r="H5882">
        <v>3</v>
      </c>
      <c r="I5882">
        <v>4</v>
      </c>
      <c r="J5882">
        <v>5</v>
      </c>
      <c r="K5882">
        <v>4</v>
      </c>
      <c r="L5882">
        <v>3</v>
      </c>
      <c r="M5882">
        <v>8</v>
      </c>
      <c r="N5882">
        <v>5</v>
      </c>
      <c r="O5882">
        <v>4</v>
      </c>
      <c r="P5882">
        <v>8</v>
      </c>
      <c r="Q5882">
        <v>8</v>
      </c>
      <c r="R5882">
        <v>11</v>
      </c>
      <c r="S5882">
        <v>4</v>
      </c>
      <c r="T5882">
        <v>7</v>
      </c>
      <c r="U5882">
        <v>6</v>
      </c>
      <c r="V5882">
        <v>10</v>
      </c>
      <c r="W5882">
        <v>4</v>
      </c>
      <c r="X5882">
        <v>6</v>
      </c>
      <c r="Y5882">
        <v>6</v>
      </c>
      <c r="Z5882">
        <v>8</v>
      </c>
      <c r="AA5882">
        <v>11</v>
      </c>
      <c r="AB5882">
        <v>13</v>
      </c>
    </row>
    <row r="5883" spans="1:44" x14ac:dyDescent="0.25">
      <c r="A5883" t="str">
        <f t="shared" si="91"/>
        <v>LienzLehrlingeFrauen</v>
      </c>
      <c r="B5883">
        <v>5882</v>
      </c>
      <c r="C5883">
        <v>707</v>
      </c>
      <c r="D5883" t="s">
        <v>263</v>
      </c>
      <c r="E5883" t="s">
        <v>46</v>
      </c>
      <c r="F5883" t="s">
        <v>47</v>
      </c>
      <c r="G5883">
        <v>333</v>
      </c>
      <c r="H5883">
        <v>348</v>
      </c>
      <c r="I5883">
        <v>341</v>
      </c>
      <c r="J5883">
        <v>323</v>
      </c>
      <c r="K5883">
        <v>329</v>
      </c>
      <c r="L5883">
        <v>363</v>
      </c>
      <c r="M5883">
        <v>378</v>
      </c>
      <c r="N5883">
        <v>391</v>
      </c>
      <c r="O5883">
        <v>357</v>
      </c>
      <c r="P5883">
        <v>316</v>
      </c>
      <c r="Q5883">
        <v>310</v>
      </c>
      <c r="R5883">
        <v>310</v>
      </c>
      <c r="S5883">
        <v>325</v>
      </c>
      <c r="T5883">
        <v>320</v>
      </c>
      <c r="U5883">
        <v>285</v>
      </c>
      <c r="V5883">
        <v>270</v>
      </c>
      <c r="W5883">
        <v>286</v>
      </c>
      <c r="X5883">
        <v>280</v>
      </c>
      <c r="Y5883">
        <v>271</v>
      </c>
      <c r="Z5883">
        <v>277</v>
      </c>
      <c r="AA5883">
        <v>294</v>
      </c>
      <c r="AB5883">
        <v>294</v>
      </c>
    </row>
    <row r="5884" spans="1:44" x14ac:dyDescent="0.25">
      <c r="A5884" t="str">
        <f t="shared" si="91"/>
        <v>LienzLehrlingeInsgesamt</v>
      </c>
      <c r="B5884">
        <v>5883</v>
      </c>
      <c r="C5884">
        <v>707</v>
      </c>
      <c r="D5884" t="s">
        <v>263</v>
      </c>
      <c r="E5884" t="s">
        <v>46</v>
      </c>
      <c r="F5884" t="s">
        <v>48</v>
      </c>
      <c r="G5884">
        <v>885</v>
      </c>
      <c r="H5884">
        <v>890</v>
      </c>
      <c r="I5884">
        <v>881</v>
      </c>
      <c r="J5884">
        <v>877</v>
      </c>
      <c r="K5884">
        <v>889</v>
      </c>
      <c r="L5884">
        <v>921</v>
      </c>
      <c r="M5884">
        <v>931</v>
      </c>
      <c r="N5884">
        <v>955</v>
      </c>
      <c r="O5884">
        <v>908</v>
      </c>
      <c r="P5884">
        <v>902</v>
      </c>
      <c r="Q5884">
        <v>878</v>
      </c>
      <c r="R5884">
        <v>861</v>
      </c>
      <c r="S5884">
        <v>855</v>
      </c>
      <c r="T5884">
        <v>820</v>
      </c>
      <c r="U5884">
        <v>801</v>
      </c>
      <c r="V5884">
        <v>790</v>
      </c>
      <c r="W5884">
        <v>823</v>
      </c>
      <c r="X5884">
        <v>819</v>
      </c>
      <c r="Y5884">
        <v>799</v>
      </c>
      <c r="Z5884">
        <v>793</v>
      </c>
      <c r="AA5884">
        <v>835</v>
      </c>
      <c r="AB5884">
        <v>821</v>
      </c>
    </row>
    <row r="5885" spans="1:44" x14ac:dyDescent="0.25">
      <c r="A5885" t="str">
        <f t="shared" si="91"/>
        <v>LienzLehrlingeMänner</v>
      </c>
      <c r="B5885">
        <v>5884</v>
      </c>
      <c r="C5885">
        <v>707</v>
      </c>
      <c r="D5885" t="s">
        <v>263</v>
      </c>
      <c r="E5885" t="s">
        <v>46</v>
      </c>
      <c r="F5885" t="s">
        <v>49</v>
      </c>
      <c r="G5885">
        <v>552</v>
      </c>
      <c r="H5885">
        <v>542</v>
      </c>
      <c r="I5885">
        <v>540</v>
      </c>
      <c r="J5885">
        <v>554</v>
      </c>
      <c r="K5885">
        <v>560</v>
      </c>
      <c r="L5885">
        <v>558</v>
      </c>
      <c r="M5885">
        <v>553</v>
      </c>
      <c r="N5885">
        <v>564</v>
      </c>
      <c r="O5885">
        <v>551</v>
      </c>
      <c r="P5885">
        <v>586</v>
      </c>
      <c r="Q5885">
        <v>568</v>
      </c>
      <c r="R5885">
        <v>551</v>
      </c>
      <c r="S5885">
        <v>530</v>
      </c>
      <c r="T5885">
        <v>500</v>
      </c>
      <c r="U5885">
        <v>516</v>
      </c>
      <c r="V5885">
        <v>520</v>
      </c>
      <c r="W5885">
        <v>537</v>
      </c>
      <c r="X5885">
        <v>539</v>
      </c>
      <c r="Y5885">
        <v>528</v>
      </c>
      <c r="Z5885">
        <v>516</v>
      </c>
      <c r="AA5885">
        <v>541</v>
      </c>
      <c r="AB5885">
        <v>527</v>
      </c>
    </row>
    <row r="5886" spans="1:44" x14ac:dyDescent="0.25">
      <c r="A5886" t="str">
        <f t="shared" si="91"/>
        <v>LienzNeugründungenInsgesamt</v>
      </c>
      <c r="B5886">
        <v>5885</v>
      </c>
      <c r="C5886">
        <v>707</v>
      </c>
      <c r="D5886" t="s">
        <v>263</v>
      </c>
      <c r="E5886" t="s">
        <v>41</v>
      </c>
      <c r="F5886" t="s">
        <v>48</v>
      </c>
      <c r="G5886">
        <v>122</v>
      </c>
      <c r="H5886">
        <v>153.706935438399</v>
      </c>
      <c r="I5886">
        <v>111.050226244344</v>
      </c>
      <c r="J5886">
        <v>124</v>
      </c>
      <c r="K5886">
        <v>126.82187938288899</v>
      </c>
      <c r="L5886">
        <v>142.88249794576799</v>
      </c>
      <c r="M5886">
        <v>155.81832298136601</v>
      </c>
      <c r="N5886">
        <v>125.838461538462</v>
      </c>
      <c r="O5886">
        <v>132.947822675559</v>
      </c>
      <c r="P5886">
        <v>127.844219066937</v>
      </c>
      <c r="Q5886">
        <v>145</v>
      </c>
      <c r="R5886">
        <v>128.89443535188201</v>
      </c>
      <c r="S5886">
        <v>155.677419354839</v>
      </c>
      <c r="T5886">
        <v>168</v>
      </c>
      <c r="U5886">
        <v>201.85404624277501</v>
      </c>
      <c r="V5886">
        <v>251</v>
      </c>
      <c r="W5886">
        <v>207</v>
      </c>
      <c r="X5886">
        <v>162</v>
      </c>
      <c r="Y5886">
        <v>230</v>
      </c>
      <c r="Z5886">
        <v>206</v>
      </c>
      <c r="AA5886">
        <v>186</v>
      </c>
      <c r="AB5886">
        <v>200</v>
      </c>
    </row>
    <row r="5887" spans="1:44" x14ac:dyDescent="0.25">
      <c r="A5887" t="str">
        <f t="shared" si="91"/>
        <v>LienzPendler (Auspendler/-innen)Insgesamt</v>
      </c>
      <c r="B5887">
        <v>5886</v>
      </c>
      <c r="C5887">
        <v>707</v>
      </c>
      <c r="D5887" t="s">
        <v>263</v>
      </c>
      <c r="E5887" t="s">
        <v>459</v>
      </c>
      <c r="F5887" t="s">
        <v>48</v>
      </c>
      <c r="G5887">
        <v>13103</v>
      </c>
      <c r="H5887">
        <v>13685</v>
      </c>
      <c r="I5887">
        <v>13514</v>
      </c>
      <c r="J5887">
        <v>13937</v>
      </c>
      <c r="K5887">
        <v>13909</v>
      </c>
      <c r="L5887">
        <v>13678</v>
      </c>
      <c r="M5887">
        <v>13677</v>
      </c>
      <c r="N5887">
        <v>13890</v>
      </c>
      <c r="O5887">
        <v>14143</v>
      </c>
      <c r="P5887">
        <v>14335</v>
      </c>
      <c r="Q5887">
        <v>14516</v>
      </c>
      <c r="R5887">
        <v>14501</v>
      </c>
      <c r="S5887">
        <v>14813</v>
      </c>
    </row>
    <row r="5888" spans="1:44" x14ac:dyDescent="0.25">
      <c r="A5888" t="str">
        <f t="shared" si="91"/>
        <v>LienzPendler ins AuslandInsgesamt</v>
      </c>
      <c r="B5888">
        <v>5887</v>
      </c>
      <c r="C5888">
        <v>707</v>
      </c>
      <c r="D5888" t="s">
        <v>263</v>
      </c>
      <c r="E5888" t="s">
        <v>304</v>
      </c>
      <c r="F5888" t="s">
        <v>48</v>
      </c>
      <c r="G5888">
        <v>21</v>
      </c>
      <c r="H5888">
        <v>144</v>
      </c>
      <c r="I5888">
        <v>139</v>
      </c>
      <c r="J5888">
        <v>120</v>
      </c>
      <c r="K5888">
        <v>131</v>
      </c>
      <c r="L5888">
        <v>203</v>
      </c>
      <c r="M5888">
        <v>195</v>
      </c>
      <c r="N5888">
        <v>219</v>
      </c>
      <c r="O5888">
        <v>221</v>
      </c>
      <c r="P5888">
        <v>194</v>
      </c>
      <c r="Q5888">
        <v>195</v>
      </c>
      <c r="R5888">
        <v>127</v>
      </c>
      <c r="S5888">
        <v>179</v>
      </c>
    </row>
    <row r="5889" spans="1:47" x14ac:dyDescent="0.25">
      <c r="A5889" t="str">
        <f t="shared" si="91"/>
        <v>LienzPendler zw. BundesländernInsgesamt</v>
      </c>
      <c r="B5889">
        <v>5888</v>
      </c>
      <c r="C5889">
        <v>707</v>
      </c>
      <c r="D5889" t="s">
        <v>263</v>
      </c>
      <c r="E5889" t="s">
        <v>433</v>
      </c>
      <c r="F5889" t="s">
        <v>48</v>
      </c>
      <c r="G5889">
        <v>2176</v>
      </c>
      <c r="H5889">
        <v>2218</v>
      </c>
      <c r="I5889">
        <v>2167</v>
      </c>
      <c r="J5889">
        <v>2297</v>
      </c>
      <c r="K5889">
        <v>2256</v>
      </c>
      <c r="L5889">
        <v>2078</v>
      </c>
      <c r="M5889">
        <v>2006</v>
      </c>
      <c r="N5889">
        <v>2096</v>
      </c>
      <c r="O5889">
        <v>2040</v>
      </c>
      <c r="P5889">
        <v>2034</v>
      </c>
      <c r="Q5889">
        <v>2041</v>
      </c>
      <c r="R5889">
        <v>2067</v>
      </c>
      <c r="S5889">
        <v>2124</v>
      </c>
    </row>
    <row r="5890" spans="1:47" x14ac:dyDescent="0.25">
      <c r="A5890" t="str">
        <f t="shared" si="91"/>
        <v>LienzPendler zw. Gemeinden eines Pol. BezirkesInsgesamt</v>
      </c>
      <c r="B5890">
        <v>5889</v>
      </c>
      <c r="C5890">
        <v>707</v>
      </c>
      <c r="D5890" t="s">
        <v>263</v>
      </c>
      <c r="E5890" t="s">
        <v>305</v>
      </c>
      <c r="F5890" t="s">
        <v>48</v>
      </c>
      <c r="G5890">
        <v>9404</v>
      </c>
      <c r="H5890">
        <v>8673</v>
      </c>
      <c r="I5890">
        <v>9342</v>
      </c>
      <c r="J5890">
        <v>9186</v>
      </c>
      <c r="K5890">
        <v>9070</v>
      </c>
      <c r="L5890">
        <v>9779</v>
      </c>
      <c r="M5890">
        <v>9859</v>
      </c>
      <c r="N5890">
        <v>10000</v>
      </c>
      <c r="O5890">
        <v>10208</v>
      </c>
      <c r="P5890">
        <v>10505</v>
      </c>
      <c r="Q5890">
        <v>10601</v>
      </c>
      <c r="R5890">
        <v>10672</v>
      </c>
      <c r="S5890">
        <v>11016</v>
      </c>
    </row>
    <row r="5891" spans="1:47" x14ac:dyDescent="0.25">
      <c r="A5891" t="str">
        <f t="shared" ref="A5891:A5954" si="92">D5891&amp;E5891&amp;F5891</f>
        <v>LienzPendler zw. Pol. Bez. des BundeslandesInsgesamt</v>
      </c>
      <c r="B5891">
        <v>5890</v>
      </c>
      <c r="C5891">
        <v>707</v>
      </c>
      <c r="D5891" t="s">
        <v>263</v>
      </c>
      <c r="E5891" t="s">
        <v>306</v>
      </c>
      <c r="F5891" t="s">
        <v>48</v>
      </c>
      <c r="G5891">
        <v>1502</v>
      </c>
      <c r="H5891">
        <v>2650</v>
      </c>
      <c r="I5891">
        <v>1866</v>
      </c>
      <c r="J5891">
        <v>2334</v>
      </c>
      <c r="K5891">
        <v>2452</v>
      </c>
      <c r="L5891">
        <v>1618</v>
      </c>
      <c r="M5891">
        <v>1617</v>
      </c>
      <c r="N5891">
        <v>1575</v>
      </c>
      <c r="O5891">
        <v>1674</v>
      </c>
      <c r="P5891">
        <v>1602</v>
      </c>
      <c r="Q5891">
        <v>1679</v>
      </c>
      <c r="R5891">
        <v>1635</v>
      </c>
      <c r="S5891">
        <v>1494</v>
      </c>
    </row>
    <row r="5892" spans="1:47" x14ac:dyDescent="0.25">
      <c r="A5892" t="str">
        <f t="shared" si="92"/>
        <v>LienzPensionisteneinkommenBrutto_Schnitt</v>
      </c>
      <c r="B5892">
        <v>5891</v>
      </c>
      <c r="C5892">
        <v>707</v>
      </c>
      <c r="D5892" t="s">
        <v>263</v>
      </c>
      <c r="E5892" t="s">
        <v>44</v>
      </c>
      <c r="F5892" t="s">
        <v>54</v>
      </c>
      <c r="G5892">
        <v>14774.5240061313</v>
      </c>
      <c r="H5892">
        <v>15024.308213169201</v>
      </c>
      <c r="I5892">
        <v>15478.400216190001</v>
      </c>
      <c r="J5892">
        <v>15926.787279087601</v>
      </c>
      <c r="K5892">
        <v>16567.9119785843</v>
      </c>
      <c r="L5892">
        <v>17048.547459016401</v>
      </c>
      <c r="M5892">
        <v>17446.0735195327</v>
      </c>
      <c r="N5892">
        <v>17770.648858044198</v>
      </c>
      <c r="O5892">
        <v>17715.936226318001</v>
      </c>
      <c r="P5892">
        <v>18179.790800613198</v>
      </c>
      <c r="Q5892">
        <v>18766.3246301625</v>
      </c>
      <c r="R5892">
        <v>19143.328849423498</v>
      </c>
      <c r="S5892">
        <v>19527.943707451701</v>
      </c>
      <c r="T5892">
        <v>19747.397837434699</v>
      </c>
      <c r="U5892">
        <v>20324.854474137199</v>
      </c>
      <c r="V5892">
        <v>20909.403176678199</v>
      </c>
      <c r="W5892">
        <v>22513.331273052201</v>
      </c>
      <c r="X5892">
        <v>23206.2083841366</v>
      </c>
      <c r="Y5892">
        <v>24002.0103994684</v>
      </c>
    </row>
    <row r="5893" spans="1:47" x14ac:dyDescent="0.25">
      <c r="A5893" t="str">
        <f t="shared" si="92"/>
        <v>LienzPensionisteneinkommenBruttobezüge 1000 EUR</v>
      </c>
      <c r="B5893">
        <v>5892</v>
      </c>
      <c r="C5893">
        <v>707</v>
      </c>
      <c r="D5893" t="s">
        <v>263</v>
      </c>
      <c r="E5893" t="s">
        <v>44</v>
      </c>
      <c r="F5893" t="s">
        <v>55</v>
      </c>
      <c r="G5893">
        <v>149399.98675000001</v>
      </c>
      <c r="H5893">
        <v>153788.81886999999</v>
      </c>
      <c r="I5893">
        <v>159659.69823000001</v>
      </c>
      <c r="J5893">
        <v>166180.09847</v>
      </c>
      <c r="K5893">
        <v>174841.17511000001</v>
      </c>
      <c r="L5893">
        <v>183033.20551999999</v>
      </c>
      <c r="M5893">
        <v>191139.18148</v>
      </c>
      <c r="N5893">
        <v>197165.34908000001</v>
      </c>
      <c r="O5893">
        <v>206656.39608000001</v>
      </c>
      <c r="P5893">
        <v>213448.92379</v>
      </c>
      <c r="Q5893">
        <v>221742.89183000001</v>
      </c>
      <c r="R5893">
        <v>227441.89006000001</v>
      </c>
      <c r="S5893">
        <v>233495.62291000001</v>
      </c>
      <c r="T5893">
        <v>238331.34450000001</v>
      </c>
      <c r="U5893">
        <v>247942.89973</v>
      </c>
      <c r="V5893">
        <v>260719.34821</v>
      </c>
      <c r="W5893">
        <v>277116.59464000002</v>
      </c>
      <c r="X5893">
        <v>290820.20347000001</v>
      </c>
      <c r="Y5893">
        <v>307033.71703</v>
      </c>
    </row>
    <row r="5894" spans="1:47" x14ac:dyDescent="0.25">
      <c r="A5894" t="str">
        <f t="shared" si="92"/>
        <v>LienzPensionisteneinkommenBruttobezüge Fälle</v>
      </c>
      <c r="B5894">
        <v>5893</v>
      </c>
      <c r="C5894">
        <v>707</v>
      </c>
      <c r="D5894" t="s">
        <v>263</v>
      </c>
      <c r="E5894" t="s">
        <v>44</v>
      </c>
      <c r="F5894" t="s">
        <v>56</v>
      </c>
      <c r="G5894">
        <v>10112</v>
      </c>
      <c r="H5894">
        <v>10236</v>
      </c>
      <c r="I5894">
        <v>10315</v>
      </c>
      <c r="J5894">
        <v>10434</v>
      </c>
      <c r="K5894">
        <v>10553</v>
      </c>
      <c r="L5894">
        <v>10736</v>
      </c>
      <c r="M5894">
        <v>10956</v>
      </c>
      <c r="N5894">
        <v>11095</v>
      </c>
      <c r="O5894">
        <v>11665</v>
      </c>
      <c r="P5894">
        <v>11741</v>
      </c>
      <c r="Q5894">
        <v>11816</v>
      </c>
      <c r="R5894">
        <v>11881</v>
      </c>
      <c r="S5894">
        <v>11957</v>
      </c>
      <c r="T5894">
        <v>12069</v>
      </c>
      <c r="U5894">
        <v>12199</v>
      </c>
      <c r="V5894">
        <v>12469</v>
      </c>
      <c r="W5894">
        <v>12309</v>
      </c>
      <c r="X5894">
        <v>12532</v>
      </c>
      <c r="Y5894">
        <v>12792</v>
      </c>
    </row>
    <row r="5895" spans="1:47" x14ac:dyDescent="0.25">
      <c r="A5895" t="str">
        <f t="shared" si="92"/>
        <v>LienzPensionisteneinkommenLohnsteuer 1000 EUR</v>
      </c>
      <c r="B5895">
        <v>5894</v>
      </c>
      <c r="C5895">
        <v>707</v>
      </c>
      <c r="D5895" t="s">
        <v>263</v>
      </c>
      <c r="E5895" t="s">
        <v>44</v>
      </c>
      <c r="F5895" t="s">
        <v>57</v>
      </c>
      <c r="G5895">
        <v>14695.649009999999</v>
      </c>
      <c r="H5895">
        <v>13868.526449999999</v>
      </c>
      <c r="I5895">
        <v>15006.13675</v>
      </c>
      <c r="J5895">
        <v>16133.872310000001</v>
      </c>
      <c r="K5895">
        <v>17775.872340000002</v>
      </c>
      <c r="L5895">
        <v>16987.4748</v>
      </c>
      <c r="M5895">
        <v>18499.984970000001</v>
      </c>
      <c r="N5895">
        <v>19893.83124</v>
      </c>
      <c r="O5895">
        <v>21861.191490000001</v>
      </c>
      <c r="P5895">
        <v>23237.43563</v>
      </c>
      <c r="Q5895">
        <v>25093.426029999999</v>
      </c>
      <c r="R5895">
        <v>26619.467079999999</v>
      </c>
      <c r="S5895">
        <v>22689.616190000001</v>
      </c>
      <c r="T5895">
        <v>23758.38407</v>
      </c>
      <c r="U5895">
        <v>25583.043280000002</v>
      </c>
      <c r="V5895">
        <v>27796.65897</v>
      </c>
      <c r="W5895">
        <v>27878.97868</v>
      </c>
      <c r="X5895">
        <v>30255.38956</v>
      </c>
      <c r="Y5895">
        <v>31369.28256</v>
      </c>
    </row>
    <row r="5896" spans="1:47" x14ac:dyDescent="0.25">
      <c r="A5896" t="str">
        <f t="shared" si="92"/>
        <v>LienzPensionisteneinkommenLohnsteuer Fälle</v>
      </c>
      <c r="B5896">
        <v>5895</v>
      </c>
      <c r="C5896">
        <v>707</v>
      </c>
      <c r="D5896" t="s">
        <v>263</v>
      </c>
      <c r="E5896" t="s">
        <v>44</v>
      </c>
      <c r="F5896" t="s">
        <v>58</v>
      </c>
      <c r="G5896">
        <v>4224</v>
      </c>
      <c r="H5896">
        <v>4042</v>
      </c>
      <c r="I5896">
        <v>4276</v>
      </c>
      <c r="J5896">
        <v>4707</v>
      </c>
      <c r="K5896">
        <v>4891</v>
      </c>
      <c r="L5896">
        <v>4703</v>
      </c>
      <c r="M5896">
        <v>4915</v>
      </c>
      <c r="N5896">
        <v>5120</v>
      </c>
      <c r="O5896">
        <v>5438</v>
      </c>
      <c r="P5896">
        <v>5630</v>
      </c>
      <c r="Q5896">
        <v>5863</v>
      </c>
      <c r="R5896">
        <v>6069</v>
      </c>
      <c r="S5896">
        <v>6264</v>
      </c>
      <c r="T5896">
        <v>6343</v>
      </c>
      <c r="U5896">
        <v>6628</v>
      </c>
      <c r="V5896">
        <v>7095</v>
      </c>
      <c r="W5896">
        <v>7906</v>
      </c>
      <c r="X5896">
        <v>8338</v>
      </c>
      <c r="Y5896">
        <v>8784</v>
      </c>
    </row>
    <row r="5897" spans="1:47" x14ac:dyDescent="0.25">
      <c r="A5897" t="str">
        <f t="shared" si="92"/>
        <v>LienzPensionisteneinkommenNetto_Schnitt</v>
      </c>
      <c r="B5897">
        <v>5896</v>
      </c>
      <c r="C5897">
        <v>707</v>
      </c>
      <c r="D5897" t="s">
        <v>263</v>
      </c>
      <c r="E5897" t="s">
        <v>44</v>
      </c>
      <c r="F5897" t="s">
        <v>59</v>
      </c>
      <c r="G5897">
        <v>12595.4018344541</v>
      </c>
      <c r="H5897">
        <v>12863.0990601798</v>
      </c>
      <c r="I5897">
        <v>13191.590682501201</v>
      </c>
      <c r="J5897">
        <v>13529.338182863699</v>
      </c>
      <c r="K5897">
        <v>13987.711331375</v>
      </c>
      <c r="L5897">
        <v>14541.458926974699</v>
      </c>
      <c r="M5897">
        <v>14808.995819642199</v>
      </c>
      <c r="N5897">
        <v>15013.0197359171</v>
      </c>
      <c r="O5897">
        <v>14882.1730544363</v>
      </c>
      <c r="P5897">
        <v>15215.5377327315</v>
      </c>
      <c r="Q5897">
        <v>15631.6919363575</v>
      </c>
      <c r="R5897">
        <v>15874.9327152597</v>
      </c>
      <c r="S5897">
        <v>16582.144729447198</v>
      </c>
      <c r="T5897">
        <v>16722.509315602001</v>
      </c>
      <c r="U5897">
        <v>17145.944142142798</v>
      </c>
      <c r="V5897">
        <v>17571.490051327299</v>
      </c>
      <c r="W5897">
        <v>19063.723705418801</v>
      </c>
      <c r="X5897">
        <v>19573.854911426701</v>
      </c>
      <c r="Y5897">
        <v>20296.099842088799</v>
      </c>
    </row>
    <row r="5898" spans="1:47" x14ac:dyDescent="0.25">
      <c r="A5898" t="str">
        <f t="shared" si="92"/>
        <v>LienzPensionisteneinkommenNettobezüge 1000 EUR</v>
      </c>
      <c r="B5898">
        <v>5897</v>
      </c>
      <c r="C5898">
        <v>707</v>
      </c>
      <c r="D5898" t="s">
        <v>263</v>
      </c>
      <c r="E5898" t="s">
        <v>44</v>
      </c>
      <c r="F5898" t="s">
        <v>60</v>
      </c>
      <c r="G5898">
        <v>127364.70335</v>
      </c>
      <c r="H5898">
        <v>131666.68197999999</v>
      </c>
      <c r="I5898">
        <v>136071.25789000001</v>
      </c>
      <c r="J5898">
        <v>141165.1146</v>
      </c>
      <c r="K5898">
        <v>147612.31768000001</v>
      </c>
      <c r="L5898">
        <v>156117.10303999999</v>
      </c>
      <c r="M5898">
        <v>162247.35819999999</v>
      </c>
      <c r="N5898">
        <v>166569.45397</v>
      </c>
      <c r="O5898">
        <v>173600.54868000001</v>
      </c>
      <c r="P5898">
        <v>178645.62852</v>
      </c>
      <c r="Q5898">
        <v>184704.07191999999</v>
      </c>
      <c r="R5898">
        <v>188610.07558999999</v>
      </c>
      <c r="S5898">
        <v>198272.70452999999</v>
      </c>
      <c r="T5898">
        <v>201823.96492999999</v>
      </c>
      <c r="U5898">
        <v>209163.37259000001</v>
      </c>
      <c r="V5898">
        <v>219098.90945000001</v>
      </c>
      <c r="W5898">
        <v>234655.37508999999</v>
      </c>
      <c r="X5898">
        <v>245299.54975000001</v>
      </c>
      <c r="Y5898">
        <v>259627.70918000001</v>
      </c>
    </row>
    <row r="5899" spans="1:47" x14ac:dyDescent="0.25">
      <c r="A5899" t="str">
        <f t="shared" si="92"/>
        <v>LienzPensionisteneinkommenSV-Beiträge 1000 EUR</v>
      </c>
      <c r="B5899">
        <v>5898</v>
      </c>
      <c r="C5899">
        <v>707</v>
      </c>
      <c r="D5899" t="s">
        <v>263</v>
      </c>
      <c r="E5899" t="s">
        <v>44</v>
      </c>
      <c r="F5899" t="s">
        <v>61</v>
      </c>
      <c r="G5899">
        <v>7339.6343900000002</v>
      </c>
      <c r="H5899">
        <v>8253.6104400000004</v>
      </c>
      <c r="I5899">
        <v>8582.3035899999995</v>
      </c>
      <c r="J5899">
        <v>8881.1115599999994</v>
      </c>
      <c r="K5899">
        <v>9452.9850900000001</v>
      </c>
      <c r="L5899">
        <v>9928.6276799999996</v>
      </c>
      <c r="M5899">
        <v>10391.838309999999</v>
      </c>
      <c r="N5899">
        <v>10702.06387</v>
      </c>
      <c r="O5899">
        <v>11194.655909999999</v>
      </c>
      <c r="P5899">
        <v>11565.859640000001</v>
      </c>
      <c r="Q5899">
        <v>11945.39388</v>
      </c>
      <c r="R5899">
        <v>12212.347390000001</v>
      </c>
      <c r="S5899">
        <v>12533.30219</v>
      </c>
      <c r="T5899">
        <v>12748.995500000001</v>
      </c>
      <c r="U5899">
        <v>13196.48386</v>
      </c>
      <c r="V5899">
        <v>13823.779790000001</v>
      </c>
      <c r="W5899">
        <v>14582.24087</v>
      </c>
      <c r="X5899">
        <v>15265.264160000001</v>
      </c>
      <c r="Y5899">
        <v>16036.72529</v>
      </c>
    </row>
    <row r="5900" spans="1:47" x14ac:dyDescent="0.25">
      <c r="A5900" t="str">
        <f t="shared" si="92"/>
        <v>LienzPensionisteneinkommenSV-Beiträge Fälle</v>
      </c>
      <c r="B5900">
        <v>5899</v>
      </c>
      <c r="C5900">
        <v>707</v>
      </c>
      <c r="D5900" t="s">
        <v>263</v>
      </c>
      <c r="E5900" t="s">
        <v>44</v>
      </c>
      <c r="F5900" t="s">
        <v>62</v>
      </c>
      <c r="G5900">
        <v>9850</v>
      </c>
      <c r="H5900">
        <v>9965</v>
      </c>
      <c r="I5900">
        <v>10041</v>
      </c>
      <c r="J5900">
        <v>10173</v>
      </c>
      <c r="K5900">
        <v>10288</v>
      </c>
      <c r="L5900">
        <v>10456</v>
      </c>
      <c r="M5900">
        <v>10654</v>
      </c>
      <c r="N5900">
        <v>10801</v>
      </c>
      <c r="O5900">
        <v>10932</v>
      </c>
      <c r="P5900">
        <v>10993</v>
      </c>
      <c r="Q5900">
        <v>11088</v>
      </c>
      <c r="R5900">
        <v>11124</v>
      </c>
      <c r="S5900">
        <v>11195</v>
      </c>
      <c r="T5900">
        <v>11297</v>
      </c>
      <c r="U5900">
        <v>11447</v>
      </c>
      <c r="V5900">
        <v>11704</v>
      </c>
      <c r="W5900">
        <v>11781</v>
      </c>
      <c r="X5900">
        <v>12016</v>
      </c>
      <c r="Y5900">
        <v>12294</v>
      </c>
    </row>
    <row r="5901" spans="1:47" x14ac:dyDescent="0.25">
      <c r="A5901" t="str">
        <f t="shared" si="92"/>
        <v>LienzUnselbstständig BeschäftigteFrauen</v>
      </c>
      <c r="B5901">
        <v>5900</v>
      </c>
      <c r="C5901">
        <v>707</v>
      </c>
      <c r="D5901" t="s">
        <v>263</v>
      </c>
      <c r="E5901" t="s">
        <v>38</v>
      </c>
      <c r="F5901" t="s">
        <v>47</v>
      </c>
      <c r="G5901">
        <v>4838</v>
      </c>
      <c r="H5901">
        <v>5213</v>
      </c>
      <c r="I5901">
        <v>4972</v>
      </c>
      <c r="J5901">
        <v>5297</v>
      </c>
      <c r="K5901">
        <v>4978</v>
      </c>
      <c r="L5901">
        <v>5409</v>
      </c>
      <c r="M5901">
        <v>4991</v>
      </c>
      <c r="N5901">
        <v>5430</v>
      </c>
      <c r="O5901">
        <v>7671</v>
      </c>
      <c r="P5901">
        <v>8105</v>
      </c>
      <c r="Q5901">
        <v>7789</v>
      </c>
      <c r="R5901">
        <v>8199</v>
      </c>
      <c r="S5901">
        <v>7856</v>
      </c>
      <c r="T5901">
        <v>8361</v>
      </c>
      <c r="U5901">
        <v>8149</v>
      </c>
      <c r="V5901">
        <v>8560</v>
      </c>
      <c r="W5901">
        <v>8276</v>
      </c>
      <c r="X5901">
        <v>8765</v>
      </c>
      <c r="Y5901">
        <v>8445</v>
      </c>
      <c r="Z5901">
        <v>8765</v>
      </c>
      <c r="AA5901">
        <v>8452</v>
      </c>
      <c r="AB5901">
        <v>8884</v>
      </c>
      <c r="AC5901">
        <v>8538</v>
      </c>
      <c r="AD5901">
        <v>8922</v>
      </c>
      <c r="AE5901">
        <v>8630</v>
      </c>
      <c r="AF5901">
        <v>9049</v>
      </c>
      <c r="AG5901">
        <v>8762</v>
      </c>
      <c r="AH5901">
        <v>9222</v>
      </c>
      <c r="AI5901">
        <v>8976</v>
      </c>
      <c r="AJ5901">
        <v>9526</v>
      </c>
      <c r="AK5901">
        <v>9177</v>
      </c>
      <c r="AL5901">
        <v>9603</v>
      </c>
      <c r="AM5901">
        <v>9222</v>
      </c>
      <c r="AN5901">
        <v>9590</v>
      </c>
      <c r="AO5901">
        <v>8412</v>
      </c>
      <c r="AP5901">
        <v>9827</v>
      </c>
      <c r="AQ5901">
        <v>9396</v>
      </c>
      <c r="AR5901">
        <v>9858</v>
      </c>
      <c r="AS5901">
        <v>9506</v>
      </c>
      <c r="AT5901">
        <v>10051</v>
      </c>
      <c r="AU5901">
        <v>9719</v>
      </c>
    </row>
    <row r="5902" spans="1:47" x14ac:dyDescent="0.25">
      <c r="A5902" t="str">
        <f t="shared" si="92"/>
        <v>LienzUnselbstständig BeschäftigteInsgesamt</v>
      </c>
      <c r="B5902">
        <v>5901</v>
      </c>
      <c r="C5902">
        <v>707</v>
      </c>
      <c r="D5902" t="s">
        <v>263</v>
      </c>
      <c r="E5902" t="s">
        <v>38</v>
      </c>
      <c r="F5902" t="s">
        <v>48</v>
      </c>
      <c r="G5902">
        <v>10638</v>
      </c>
      <c r="H5902">
        <v>12281</v>
      </c>
      <c r="I5902">
        <v>10899</v>
      </c>
      <c r="J5902">
        <v>12337</v>
      </c>
      <c r="K5902">
        <v>10890</v>
      </c>
      <c r="L5902">
        <v>12556</v>
      </c>
      <c r="M5902">
        <v>11129</v>
      </c>
      <c r="N5902">
        <v>12690</v>
      </c>
      <c r="O5902">
        <v>17168</v>
      </c>
      <c r="P5902">
        <v>18707</v>
      </c>
      <c r="Q5902">
        <v>17155</v>
      </c>
      <c r="R5902">
        <v>18634</v>
      </c>
      <c r="S5902">
        <v>16972</v>
      </c>
      <c r="T5902">
        <v>18845</v>
      </c>
      <c r="U5902">
        <v>17434</v>
      </c>
      <c r="V5902">
        <v>19161</v>
      </c>
      <c r="W5902">
        <v>17795</v>
      </c>
      <c r="X5902">
        <v>19587</v>
      </c>
      <c r="Y5902">
        <v>18015</v>
      </c>
      <c r="Z5902">
        <v>19748</v>
      </c>
      <c r="AA5902">
        <v>18021</v>
      </c>
      <c r="AB5902">
        <v>19653</v>
      </c>
      <c r="AC5902">
        <v>18053</v>
      </c>
      <c r="AD5902">
        <v>19778</v>
      </c>
      <c r="AE5902">
        <v>18199</v>
      </c>
      <c r="AF5902">
        <v>20047</v>
      </c>
      <c r="AG5902">
        <v>18562</v>
      </c>
      <c r="AH5902">
        <v>20399</v>
      </c>
      <c r="AI5902">
        <v>19010</v>
      </c>
      <c r="AJ5902">
        <v>20824</v>
      </c>
      <c r="AK5902">
        <v>19316</v>
      </c>
      <c r="AL5902">
        <v>20937</v>
      </c>
      <c r="AM5902">
        <v>19624</v>
      </c>
      <c r="AN5902">
        <v>20812</v>
      </c>
      <c r="AO5902">
        <v>18174</v>
      </c>
      <c r="AP5902">
        <v>21203</v>
      </c>
      <c r="AQ5902">
        <v>19787</v>
      </c>
      <c r="AR5902">
        <v>21248</v>
      </c>
      <c r="AS5902">
        <v>19929</v>
      </c>
      <c r="AT5902">
        <v>21563</v>
      </c>
      <c r="AU5902">
        <v>20210</v>
      </c>
    </row>
    <row r="5903" spans="1:47" x14ac:dyDescent="0.25">
      <c r="A5903" t="str">
        <f t="shared" si="92"/>
        <v>LienzUnselbstständig BeschäftigteMänner</v>
      </c>
      <c r="B5903">
        <v>5902</v>
      </c>
      <c r="C5903">
        <v>707</v>
      </c>
      <c r="D5903" t="s">
        <v>263</v>
      </c>
      <c r="E5903" t="s">
        <v>38</v>
      </c>
      <c r="F5903" t="s">
        <v>49</v>
      </c>
      <c r="G5903">
        <v>5800</v>
      </c>
      <c r="H5903">
        <v>7068</v>
      </c>
      <c r="I5903">
        <v>5927</v>
      </c>
      <c r="J5903">
        <v>7040</v>
      </c>
      <c r="K5903">
        <v>5912</v>
      </c>
      <c r="L5903">
        <v>7147</v>
      </c>
      <c r="M5903">
        <v>6138</v>
      </c>
      <c r="N5903">
        <v>7260</v>
      </c>
      <c r="O5903">
        <v>9497</v>
      </c>
      <c r="P5903">
        <v>10602</v>
      </c>
      <c r="Q5903">
        <v>9366</v>
      </c>
      <c r="R5903">
        <v>10435</v>
      </c>
      <c r="S5903">
        <v>9116</v>
      </c>
      <c r="T5903">
        <v>10484</v>
      </c>
      <c r="U5903">
        <v>9285</v>
      </c>
      <c r="V5903">
        <v>10601</v>
      </c>
      <c r="W5903">
        <v>9519</v>
      </c>
      <c r="X5903">
        <v>10822</v>
      </c>
      <c r="Y5903">
        <v>9570</v>
      </c>
      <c r="Z5903">
        <v>10983</v>
      </c>
      <c r="AA5903">
        <v>9569</v>
      </c>
      <c r="AB5903">
        <v>10769</v>
      </c>
      <c r="AC5903">
        <v>9515</v>
      </c>
      <c r="AD5903">
        <v>10856</v>
      </c>
      <c r="AE5903">
        <v>9569</v>
      </c>
      <c r="AF5903">
        <v>10998</v>
      </c>
      <c r="AG5903">
        <v>9800</v>
      </c>
      <c r="AH5903">
        <v>11177</v>
      </c>
      <c r="AI5903">
        <v>10034</v>
      </c>
      <c r="AJ5903">
        <v>11298</v>
      </c>
      <c r="AK5903">
        <v>10139</v>
      </c>
      <c r="AL5903">
        <v>11334</v>
      </c>
      <c r="AM5903">
        <v>10402</v>
      </c>
      <c r="AN5903">
        <v>11222</v>
      </c>
      <c r="AO5903">
        <v>9762</v>
      </c>
      <c r="AP5903">
        <v>11376</v>
      </c>
      <c r="AQ5903">
        <v>10391</v>
      </c>
      <c r="AR5903">
        <v>11390</v>
      </c>
      <c r="AS5903">
        <v>10423</v>
      </c>
      <c r="AT5903">
        <v>11512</v>
      </c>
      <c r="AU5903">
        <v>10491</v>
      </c>
    </row>
    <row r="5904" spans="1:47" x14ac:dyDescent="0.25">
      <c r="A5904" t="str">
        <f t="shared" si="92"/>
        <v>LienzUnselbstständig Beschäftigte GW mgfInsgesamt</v>
      </c>
      <c r="B5904">
        <v>5903</v>
      </c>
      <c r="C5904">
        <v>707</v>
      </c>
      <c r="D5904" t="s">
        <v>263</v>
      </c>
      <c r="E5904" t="s">
        <v>450</v>
      </c>
      <c r="F5904" t="s">
        <v>48</v>
      </c>
      <c r="G5904">
        <v>14914.22257097</v>
      </c>
      <c r="H5904">
        <v>13932.628123942</v>
      </c>
      <c r="I5904">
        <v>15369.9967063</v>
      </c>
      <c r="J5904">
        <v>14106.701454536</v>
      </c>
      <c r="K5904">
        <v>15494.87254785</v>
      </c>
      <c r="L5904">
        <v>14289.001497697</v>
      </c>
      <c r="M5904">
        <v>15148.76517977</v>
      </c>
      <c r="N5904">
        <v>12396.44510257</v>
      </c>
      <c r="O5904">
        <v>15343.173538506</v>
      </c>
      <c r="P5904">
        <v>14178.008014642999</v>
      </c>
      <c r="Q5904">
        <v>15617.928521144</v>
      </c>
      <c r="R5904">
        <v>14460.415013087</v>
      </c>
      <c r="S5904">
        <v>15976.417052564</v>
      </c>
      <c r="T5904">
        <v>14822.972733086001</v>
      </c>
    </row>
    <row r="5905" spans="1:47" x14ac:dyDescent="0.25">
      <c r="A5905" t="str">
        <f t="shared" si="92"/>
        <v>LienzUnselbstständig Beschäftigte GW ogfInsgesamt</v>
      </c>
      <c r="B5905">
        <v>5904</v>
      </c>
      <c r="C5905">
        <v>707</v>
      </c>
      <c r="D5905" t="s">
        <v>263</v>
      </c>
      <c r="E5905" t="s">
        <v>449</v>
      </c>
      <c r="F5905" t="s">
        <v>48</v>
      </c>
      <c r="G5905">
        <v>13676.658905890001</v>
      </c>
      <c r="H5905">
        <v>12693.857268639</v>
      </c>
      <c r="I5905">
        <v>14145.541525077</v>
      </c>
      <c r="J5905">
        <v>12932.684354678</v>
      </c>
      <c r="K5905">
        <v>14294.140501768999</v>
      </c>
      <c r="L5905">
        <v>13106.149353625</v>
      </c>
      <c r="M5905">
        <v>14045.574495004999</v>
      </c>
      <c r="N5905">
        <v>11476.690224501999</v>
      </c>
      <c r="O5905">
        <v>14267.549469905</v>
      </c>
      <c r="P5905">
        <v>13133.126025436</v>
      </c>
      <c r="Q5905">
        <v>14542.304697427</v>
      </c>
      <c r="R5905">
        <v>13377.537343164</v>
      </c>
      <c r="S5905">
        <v>14849.029879983</v>
      </c>
      <c r="T5905">
        <v>13720.158043379</v>
      </c>
    </row>
    <row r="5906" spans="1:47" x14ac:dyDescent="0.25">
      <c r="A5906" t="str">
        <f t="shared" si="92"/>
        <v>LienzUnternehmenInsgesamt</v>
      </c>
      <c r="B5906">
        <v>5905</v>
      </c>
      <c r="C5906">
        <v>707</v>
      </c>
      <c r="D5906" t="s">
        <v>263</v>
      </c>
      <c r="E5906" t="s">
        <v>475</v>
      </c>
      <c r="F5906" t="s">
        <v>48</v>
      </c>
      <c r="G5906">
        <v>4198</v>
      </c>
      <c r="H5906">
        <v>4233</v>
      </c>
      <c r="I5906">
        <v>4264</v>
      </c>
    </row>
    <row r="5907" spans="1:47" x14ac:dyDescent="0.25">
      <c r="A5907" t="str">
        <f t="shared" si="92"/>
        <v>LienzWohnbevölkerungInsgesamt</v>
      </c>
      <c r="B5907">
        <v>5906</v>
      </c>
      <c r="C5907">
        <v>707</v>
      </c>
      <c r="D5907" t="s">
        <v>263</v>
      </c>
      <c r="E5907" t="s">
        <v>42</v>
      </c>
      <c r="F5907" t="s">
        <v>48</v>
      </c>
      <c r="G5907">
        <v>50365</v>
      </c>
      <c r="H5907">
        <v>50202</v>
      </c>
      <c r="I5907">
        <v>50199</v>
      </c>
      <c r="J5907">
        <v>50326</v>
      </c>
      <c r="K5907">
        <v>50430</v>
      </c>
      <c r="L5907">
        <v>50468</v>
      </c>
      <c r="M5907">
        <v>50209</v>
      </c>
      <c r="N5907">
        <v>49881</v>
      </c>
      <c r="O5907">
        <v>49662</v>
      </c>
      <c r="P5907">
        <v>49453</v>
      </c>
      <c r="Q5907">
        <v>49329</v>
      </c>
      <c r="R5907">
        <v>49071</v>
      </c>
      <c r="S5907">
        <v>48990</v>
      </c>
      <c r="T5907">
        <v>48896</v>
      </c>
      <c r="U5907">
        <v>49026</v>
      </c>
      <c r="V5907">
        <v>48879</v>
      </c>
      <c r="W5907">
        <v>48833</v>
      </c>
      <c r="X5907">
        <v>48753</v>
      </c>
      <c r="Y5907">
        <v>48738</v>
      </c>
      <c r="Z5907">
        <v>48814</v>
      </c>
      <c r="AA5907">
        <v>48818</v>
      </c>
      <c r="AB5907">
        <v>48854</v>
      </c>
    </row>
    <row r="5908" spans="1:47" x14ac:dyDescent="0.25">
      <c r="A5908" t="str">
        <f t="shared" si="92"/>
        <v>ReutteArbeitnehmereinkommenBrutto_Schnitt</v>
      </c>
      <c r="B5908">
        <v>5907</v>
      </c>
      <c r="C5908">
        <v>708</v>
      </c>
      <c r="D5908" t="s">
        <v>264</v>
      </c>
      <c r="E5908" t="s">
        <v>43</v>
      </c>
      <c r="F5908" t="s">
        <v>54</v>
      </c>
      <c r="G5908">
        <v>22031.755848859801</v>
      </c>
      <c r="H5908">
        <v>22931.883383005301</v>
      </c>
      <c r="I5908">
        <v>23462.670998363301</v>
      </c>
      <c r="J5908">
        <v>24353.006943287201</v>
      </c>
      <c r="K5908">
        <v>25081.443254543101</v>
      </c>
      <c r="L5908">
        <v>24690.099843375101</v>
      </c>
      <c r="M5908">
        <v>25025.661214794502</v>
      </c>
      <c r="N5908">
        <v>26066.3998088759</v>
      </c>
      <c r="O5908">
        <v>26793.466805010801</v>
      </c>
      <c r="P5908">
        <v>27069.056799450598</v>
      </c>
      <c r="Q5908">
        <v>28067.360125426902</v>
      </c>
      <c r="R5908">
        <v>28426.854538905802</v>
      </c>
      <c r="S5908">
        <v>28947.4941469267</v>
      </c>
      <c r="T5908">
        <v>29489.550254587401</v>
      </c>
      <c r="U5908">
        <v>30464.0080391806</v>
      </c>
      <c r="V5908">
        <v>31222.9912869779</v>
      </c>
      <c r="W5908">
        <v>31477.062403189801</v>
      </c>
      <c r="X5908">
        <v>32652.724183464099</v>
      </c>
      <c r="Y5908">
        <v>34359.900524113902</v>
      </c>
    </row>
    <row r="5909" spans="1:47" x14ac:dyDescent="0.25">
      <c r="A5909" t="str">
        <f t="shared" si="92"/>
        <v>ReutteArbeitnehmereinkommenBruttobezüge 1000 EUR</v>
      </c>
      <c r="B5909">
        <v>5908</v>
      </c>
      <c r="C5909">
        <v>708</v>
      </c>
      <c r="D5909" t="s">
        <v>264</v>
      </c>
      <c r="E5909" t="s">
        <v>43</v>
      </c>
      <c r="F5909" t="s">
        <v>55</v>
      </c>
      <c r="G5909">
        <v>316904.77613000001</v>
      </c>
      <c r="H5909">
        <v>330861.21344999998</v>
      </c>
      <c r="I5909">
        <v>344056.60752000002</v>
      </c>
      <c r="J5909">
        <v>362421.44932999997</v>
      </c>
      <c r="K5909">
        <v>380936.96015</v>
      </c>
      <c r="L5909">
        <v>370450.25805</v>
      </c>
      <c r="M5909">
        <v>382967.69357</v>
      </c>
      <c r="N5909">
        <v>402334.88105000003</v>
      </c>
      <c r="O5909">
        <v>423497.53632000001</v>
      </c>
      <c r="P5909">
        <v>433538.01370000001</v>
      </c>
      <c r="Q5909">
        <v>452024.83481999999</v>
      </c>
      <c r="R5909">
        <v>457757.63864000002</v>
      </c>
      <c r="S5909">
        <v>470483.62237</v>
      </c>
      <c r="T5909">
        <v>485339.01809000003</v>
      </c>
      <c r="U5909">
        <v>510058.88660000003</v>
      </c>
      <c r="V5909">
        <v>533007.68426000001</v>
      </c>
      <c r="W5909">
        <v>521039.81396</v>
      </c>
      <c r="X5909">
        <v>541055.63971999998</v>
      </c>
      <c r="Y5909">
        <v>591333.88801999995</v>
      </c>
    </row>
    <row r="5910" spans="1:47" x14ac:dyDescent="0.25">
      <c r="A5910" t="str">
        <f t="shared" si="92"/>
        <v>ReutteArbeitnehmereinkommenBruttobezüge Fälle</v>
      </c>
      <c r="B5910">
        <v>5909</v>
      </c>
      <c r="C5910">
        <v>708</v>
      </c>
      <c r="D5910" t="s">
        <v>264</v>
      </c>
      <c r="E5910" t="s">
        <v>43</v>
      </c>
      <c r="F5910" t="s">
        <v>56</v>
      </c>
      <c r="G5910">
        <v>14384</v>
      </c>
      <c r="H5910">
        <v>14428</v>
      </c>
      <c r="I5910">
        <v>14664</v>
      </c>
      <c r="J5910">
        <v>14882</v>
      </c>
      <c r="K5910">
        <v>15188</v>
      </c>
      <c r="L5910">
        <v>15004</v>
      </c>
      <c r="M5910">
        <v>15303</v>
      </c>
      <c r="N5910">
        <v>15435</v>
      </c>
      <c r="O5910">
        <v>15806</v>
      </c>
      <c r="P5910">
        <v>16016</v>
      </c>
      <c r="Q5910">
        <v>16105</v>
      </c>
      <c r="R5910">
        <v>16103</v>
      </c>
      <c r="S5910">
        <v>16253</v>
      </c>
      <c r="T5910">
        <v>16458</v>
      </c>
      <c r="U5910">
        <v>16743</v>
      </c>
      <c r="V5910">
        <v>17071</v>
      </c>
      <c r="W5910">
        <v>16553</v>
      </c>
      <c r="X5910">
        <v>16570</v>
      </c>
      <c r="Y5910">
        <v>17210</v>
      </c>
    </row>
    <row r="5911" spans="1:47" x14ac:dyDescent="0.25">
      <c r="A5911" t="str">
        <f t="shared" si="92"/>
        <v>ReutteArbeitnehmereinkommenLohnsteuer 1000 EUR</v>
      </c>
      <c r="B5911">
        <v>5910</v>
      </c>
      <c r="C5911">
        <v>708</v>
      </c>
      <c r="D5911" t="s">
        <v>264</v>
      </c>
      <c r="E5911" t="s">
        <v>43</v>
      </c>
      <c r="F5911" t="s">
        <v>57</v>
      </c>
      <c r="G5911">
        <v>43352.7039</v>
      </c>
      <c r="H5911">
        <v>44354.86737</v>
      </c>
      <c r="I5911">
        <v>47235.607830000001</v>
      </c>
      <c r="J5911">
        <v>51557.791660000003</v>
      </c>
      <c r="K5911">
        <v>55916.556049999999</v>
      </c>
      <c r="L5911">
        <v>47979.078750000001</v>
      </c>
      <c r="M5911">
        <v>49764.320749999999</v>
      </c>
      <c r="N5911">
        <v>54878.249409999997</v>
      </c>
      <c r="O5911">
        <v>60035.525390000003</v>
      </c>
      <c r="P5911">
        <v>61503.525889999997</v>
      </c>
      <c r="Q5911">
        <v>66691.062640000004</v>
      </c>
      <c r="R5911">
        <v>67628.19111</v>
      </c>
      <c r="S5911">
        <v>58034.511039999998</v>
      </c>
      <c r="T5911">
        <v>61195.720329999996</v>
      </c>
      <c r="U5911">
        <v>67132.576790000006</v>
      </c>
      <c r="V5911">
        <v>69379.57836</v>
      </c>
      <c r="W5911">
        <v>64494.65797</v>
      </c>
      <c r="X5911">
        <v>69874.404349999997</v>
      </c>
      <c r="Y5911">
        <v>72894.763619999998</v>
      </c>
    </row>
    <row r="5912" spans="1:47" x14ac:dyDescent="0.25">
      <c r="A5912" t="str">
        <f t="shared" si="92"/>
        <v>ReutteArbeitnehmereinkommenLohnsteuer Fälle</v>
      </c>
      <c r="B5912">
        <v>5911</v>
      </c>
      <c r="C5912">
        <v>708</v>
      </c>
      <c r="D5912" t="s">
        <v>264</v>
      </c>
      <c r="E5912" t="s">
        <v>43</v>
      </c>
      <c r="F5912" t="s">
        <v>58</v>
      </c>
      <c r="G5912">
        <v>11654</v>
      </c>
      <c r="H5912">
        <v>11516</v>
      </c>
      <c r="I5912">
        <v>11763</v>
      </c>
      <c r="J5912">
        <v>12013</v>
      </c>
      <c r="K5912">
        <v>12424</v>
      </c>
      <c r="L5912">
        <v>11876</v>
      </c>
      <c r="M5912">
        <v>12221</v>
      </c>
      <c r="N5912">
        <v>12481</v>
      </c>
      <c r="O5912">
        <v>12964</v>
      </c>
      <c r="P5912">
        <v>13068</v>
      </c>
      <c r="Q5912">
        <v>13301</v>
      </c>
      <c r="R5912">
        <v>13410</v>
      </c>
      <c r="S5912">
        <v>13546</v>
      </c>
      <c r="T5912">
        <v>13835</v>
      </c>
      <c r="U5912">
        <v>14243</v>
      </c>
      <c r="V5912">
        <v>14818</v>
      </c>
      <c r="W5912">
        <v>14329</v>
      </c>
      <c r="X5912">
        <v>14499</v>
      </c>
      <c r="Y5912">
        <v>15186</v>
      </c>
    </row>
    <row r="5913" spans="1:47" x14ac:dyDescent="0.25">
      <c r="A5913" t="str">
        <f t="shared" si="92"/>
        <v>ReutteArbeitnehmereinkommenNetto_Schnitt</v>
      </c>
      <c r="B5913">
        <v>5912</v>
      </c>
      <c r="C5913">
        <v>708</v>
      </c>
      <c r="D5913" t="s">
        <v>264</v>
      </c>
      <c r="E5913" t="s">
        <v>43</v>
      </c>
      <c r="F5913" t="s">
        <v>59</v>
      </c>
      <c r="G5913">
        <v>15460.9714933259</v>
      </c>
      <c r="H5913">
        <v>16146.5474175215</v>
      </c>
      <c r="I5913">
        <v>16451.3445765139</v>
      </c>
      <c r="J5913">
        <v>17001.5049193657</v>
      </c>
      <c r="K5913">
        <v>17446.589637871999</v>
      </c>
      <c r="L5913">
        <v>17623.2927705945</v>
      </c>
      <c r="M5913">
        <v>17799.684471672201</v>
      </c>
      <c r="N5913">
        <v>18401.841300939399</v>
      </c>
      <c r="O5913">
        <v>18783.8186131849</v>
      </c>
      <c r="P5913">
        <v>18927.939717782199</v>
      </c>
      <c r="Q5913">
        <v>19497.9204886681</v>
      </c>
      <c r="R5913">
        <v>19628.9772750419</v>
      </c>
      <c r="S5913">
        <v>20728.383895896099</v>
      </c>
      <c r="T5913">
        <v>21022.994457406701</v>
      </c>
      <c r="U5913">
        <v>21559.153390073501</v>
      </c>
      <c r="V5913">
        <v>22212.137270810101</v>
      </c>
      <c r="W5913">
        <v>22605.867611913302</v>
      </c>
      <c r="X5913">
        <v>23276.395695232299</v>
      </c>
      <c r="Y5913">
        <v>24691.674784427702</v>
      </c>
    </row>
    <row r="5914" spans="1:47" x14ac:dyDescent="0.25">
      <c r="A5914" t="str">
        <f t="shared" si="92"/>
        <v>ReutteArbeitnehmereinkommenNettobezüge 1000 EUR</v>
      </c>
      <c r="B5914">
        <v>5913</v>
      </c>
      <c r="C5914">
        <v>708</v>
      </c>
      <c r="D5914" t="s">
        <v>264</v>
      </c>
      <c r="E5914" t="s">
        <v>43</v>
      </c>
      <c r="F5914" t="s">
        <v>60</v>
      </c>
      <c r="G5914">
        <v>222390.61395999999</v>
      </c>
      <c r="H5914">
        <v>232962.38613999999</v>
      </c>
      <c r="I5914">
        <v>241242.51686999999</v>
      </c>
      <c r="J5914">
        <v>253016.39621000001</v>
      </c>
      <c r="K5914">
        <v>264978.80342000001</v>
      </c>
      <c r="L5914">
        <v>264419.88472999999</v>
      </c>
      <c r="M5914">
        <v>272388.57147000002</v>
      </c>
      <c r="N5914">
        <v>284032.42047999997</v>
      </c>
      <c r="O5914">
        <v>296897.03700000001</v>
      </c>
      <c r="P5914">
        <v>303149.88251999998</v>
      </c>
      <c r="Q5914">
        <v>314014.00946999999</v>
      </c>
      <c r="R5914">
        <v>316085.42106000002</v>
      </c>
      <c r="S5914">
        <v>336898.42346000002</v>
      </c>
      <c r="T5914">
        <v>345996.44277999998</v>
      </c>
      <c r="U5914">
        <v>360964.90521</v>
      </c>
      <c r="V5914">
        <v>379183.39535000001</v>
      </c>
      <c r="W5914">
        <v>374194.92658000003</v>
      </c>
      <c r="X5914">
        <v>385689.87667000003</v>
      </c>
      <c r="Y5914">
        <v>424943.72304000001</v>
      </c>
    </row>
    <row r="5915" spans="1:47" x14ac:dyDescent="0.25">
      <c r="A5915" t="str">
        <f t="shared" si="92"/>
        <v>ReutteArbeitnehmereinkommenSV-Beiträge 1000 EUR</v>
      </c>
      <c r="B5915">
        <v>5914</v>
      </c>
      <c r="C5915">
        <v>708</v>
      </c>
      <c r="D5915" t="s">
        <v>264</v>
      </c>
      <c r="E5915" t="s">
        <v>43</v>
      </c>
      <c r="F5915" t="s">
        <v>61</v>
      </c>
      <c r="G5915">
        <v>51161.458270000003</v>
      </c>
      <c r="H5915">
        <v>53543.959940000001</v>
      </c>
      <c r="I5915">
        <v>55578.482819999997</v>
      </c>
      <c r="J5915">
        <v>57847.261460000002</v>
      </c>
      <c r="K5915">
        <v>60041.600680000003</v>
      </c>
      <c r="L5915">
        <v>58051.294569999998</v>
      </c>
      <c r="M5915">
        <v>60814.801350000002</v>
      </c>
      <c r="N5915">
        <v>63424.211159999999</v>
      </c>
      <c r="O5915">
        <v>66564.973929999993</v>
      </c>
      <c r="P5915">
        <v>68884.605290000007</v>
      </c>
      <c r="Q5915">
        <v>71319.762709999995</v>
      </c>
      <c r="R5915">
        <v>74044.026469999997</v>
      </c>
      <c r="S5915">
        <v>75550.687869999994</v>
      </c>
      <c r="T5915">
        <v>78146.854980000004</v>
      </c>
      <c r="U5915">
        <v>81961.404599999994</v>
      </c>
      <c r="V5915">
        <v>84444.710550000003</v>
      </c>
      <c r="W5915">
        <v>82350.22941</v>
      </c>
      <c r="X5915">
        <v>85491.358699999997</v>
      </c>
      <c r="Y5915">
        <v>93495.401360000003</v>
      </c>
    </row>
    <row r="5916" spans="1:47" x14ac:dyDescent="0.25">
      <c r="A5916" t="str">
        <f t="shared" si="92"/>
        <v>ReutteArbeitnehmereinkommenSV-Beiträge Fälle</v>
      </c>
      <c r="B5916">
        <v>5915</v>
      </c>
      <c r="C5916">
        <v>708</v>
      </c>
      <c r="D5916" t="s">
        <v>264</v>
      </c>
      <c r="E5916" t="s">
        <v>43</v>
      </c>
      <c r="F5916" t="s">
        <v>62</v>
      </c>
      <c r="G5916">
        <v>13796</v>
      </c>
      <c r="H5916">
        <v>13854</v>
      </c>
      <c r="I5916">
        <v>14076</v>
      </c>
      <c r="J5916">
        <v>14289</v>
      </c>
      <c r="K5916">
        <v>14554</v>
      </c>
      <c r="L5916">
        <v>14303</v>
      </c>
      <c r="M5916">
        <v>14580</v>
      </c>
      <c r="N5916">
        <v>14724</v>
      </c>
      <c r="O5916">
        <v>15079</v>
      </c>
      <c r="P5916">
        <v>15260</v>
      </c>
      <c r="Q5916">
        <v>15362</v>
      </c>
      <c r="R5916">
        <v>15350</v>
      </c>
      <c r="S5916">
        <v>15500</v>
      </c>
      <c r="T5916">
        <v>15690</v>
      </c>
      <c r="U5916">
        <v>15999</v>
      </c>
      <c r="V5916">
        <v>16255</v>
      </c>
      <c r="W5916">
        <v>15745</v>
      </c>
      <c r="X5916">
        <v>15788</v>
      </c>
      <c r="Y5916">
        <v>16382</v>
      </c>
    </row>
    <row r="5917" spans="1:47" x14ac:dyDescent="0.25">
      <c r="A5917" t="str">
        <f t="shared" si="92"/>
        <v>ReutteArbeitsloseFrauen</v>
      </c>
      <c r="B5917">
        <v>5916</v>
      </c>
      <c r="C5917">
        <v>708</v>
      </c>
      <c r="D5917" t="s">
        <v>264</v>
      </c>
      <c r="E5917" t="s">
        <v>36</v>
      </c>
      <c r="F5917" t="s">
        <v>47</v>
      </c>
      <c r="G5917">
        <v>145</v>
      </c>
      <c r="H5917">
        <v>195</v>
      </c>
      <c r="I5917">
        <v>175</v>
      </c>
      <c r="J5917">
        <v>183</v>
      </c>
      <c r="K5917">
        <v>140</v>
      </c>
      <c r="L5917">
        <v>192</v>
      </c>
      <c r="M5917">
        <v>162</v>
      </c>
      <c r="N5917">
        <v>153</v>
      </c>
      <c r="O5917">
        <v>100</v>
      </c>
      <c r="P5917">
        <v>153</v>
      </c>
      <c r="Q5917">
        <v>150</v>
      </c>
      <c r="R5917">
        <v>278</v>
      </c>
      <c r="S5917">
        <v>179</v>
      </c>
      <c r="T5917">
        <v>210</v>
      </c>
      <c r="U5917">
        <v>157</v>
      </c>
      <c r="V5917">
        <v>212</v>
      </c>
      <c r="W5917">
        <v>146</v>
      </c>
      <c r="X5917">
        <v>198</v>
      </c>
      <c r="Y5917">
        <v>173</v>
      </c>
      <c r="Z5917">
        <v>219</v>
      </c>
      <c r="AA5917">
        <v>198</v>
      </c>
      <c r="AB5917">
        <v>219</v>
      </c>
      <c r="AC5917">
        <v>172</v>
      </c>
      <c r="AD5917">
        <v>216</v>
      </c>
      <c r="AE5917">
        <v>171</v>
      </c>
      <c r="AF5917">
        <v>220</v>
      </c>
      <c r="AG5917">
        <v>161</v>
      </c>
      <c r="AH5917">
        <v>181</v>
      </c>
      <c r="AI5917">
        <v>106</v>
      </c>
      <c r="AJ5917">
        <v>158</v>
      </c>
      <c r="AK5917">
        <v>121</v>
      </c>
      <c r="AL5917">
        <v>166</v>
      </c>
      <c r="AM5917">
        <v>103</v>
      </c>
      <c r="AN5917">
        <v>294</v>
      </c>
      <c r="AO5917">
        <v>940</v>
      </c>
      <c r="AP5917">
        <v>183</v>
      </c>
      <c r="AQ5917">
        <v>179</v>
      </c>
      <c r="AR5917">
        <v>164</v>
      </c>
      <c r="AS5917">
        <v>153</v>
      </c>
      <c r="AT5917">
        <v>143</v>
      </c>
      <c r="AU5917">
        <v>124</v>
      </c>
    </row>
    <row r="5918" spans="1:47" x14ac:dyDescent="0.25">
      <c r="A5918" t="str">
        <f t="shared" si="92"/>
        <v>ReutteArbeitsloseInsgesamt</v>
      </c>
      <c r="B5918">
        <v>5917</v>
      </c>
      <c r="C5918">
        <v>708</v>
      </c>
      <c r="D5918" t="s">
        <v>264</v>
      </c>
      <c r="E5918" t="s">
        <v>36</v>
      </c>
      <c r="F5918" t="s">
        <v>48</v>
      </c>
      <c r="G5918">
        <v>543</v>
      </c>
      <c r="H5918">
        <v>338</v>
      </c>
      <c r="I5918">
        <v>627</v>
      </c>
      <c r="J5918">
        <v>338</v>
      </c>
      <c r="K5918">
        <v>502</v>
      </c>
      <c r="L5918">
        <v>322</v>
      </c>
      <c r="M5918">
        <v>620</v>
      </c>
      <c r="N5918">
        <v>278</v>
      </c>
      <c r="O5918">
        <v>479</v>
      </c>
      <c r="P5918">
        <v>284</v>
      </c>
      <c r="Q5918">
        <v>587</v>
      </c>
      <c r="R5918">
        <v>579</v>
      </c>
      <c r="S5918">
        <v>629</v>
      </c>
      <c r="T5918">
        <v>406</v>
      </c>
      <c r="U5918">
        <v>533</v>
      </c>
      <c r="V5918">
        <v>392</v>
      </c>
      <c r="W5918">
        <v>468</v>
      </c>
      <c r="X5918">
        <v>352</v>
      </c>
      <c r="Y5918">
        <v>514</v>
      </c>
      <c r="Z5918">
        <v>396</v>
      </c>
      <c r="AA5918">
        <v>569</v>
      </c>
      <c r="AB5918">
        <v>431</v>
      </c>
      <c r="AC5918">
        <v>571</v>
      </c>
      <c r="AD5918">
        <v>429</v>
      </c>
      <c r="AE5918">
        <v>552</v>
      </c>
      <c r="AF5918">
        <v>431</v>
      </c>
      <c r="AG5918">
        <v>511</v>
      </c>
      <c r="AH5918">
        <v>333</v>
      </c>
      <c r="AI5918">
        <v>394</v>
      </c>
      <c r="AJ5918">
        <v>275</v>
      </c>
      <c r="AK5918">
        <v>419</v>
      </c>
      <c r="AL5918">
        <v>308</v>
      </c>
      <c r="AM5918">
        <v>350</v>
      </c>
      <c r="AN5918">
        <v>579</v>
      </c>
      <c r="AO5918">
        <v>1908</v>
      </c>
      <c r="AP5918">
        <v>350</v>
      </c>
      <c r="AQ5918">
        <v>501</v>
      </c>
      <c r="AR5918">
        <v>295</v>
      </c>
      <c r="AS5918">
        <v>418</v>
      </c>
      <c r="AT5918">
        <v>271</v>
      </c>
      <c r="AU5918">
        <v>418</v>
      </c>
    </row>
    <row r="5919" spans="1:47" x14ac:dyDescent="0.25">
      <c r="A5919" t="str">
        <f t="shared" si="92"/>
        <v>ReutteArbeitsloseMänner</v>
      </c>
      <c r="B5919">
        <v>5918</v>
      </c>
      <c r="C5919">
        <v>708</v>
      </c>
      <c r="D5919" t="s">
        <v>264</v>
      </c>
      <c r="E5919" t="s">
        <v>36</v>
      </c>
      <c r="F5919" t="s">
        <v>49</v>
      </c>
      <c r="G5919">
        <v>398</v>
      </c>
      <c r="H5919">
        <v>143</v>
      </c>
      <c r="I5919">
        <v>452</v>
      </c>
      <c r="J5919">
        <v>155</v>
      </c>
      <c r="K5919">
        <v>362</v>
      </c>
      <c r="L5919">
        <v>130</v>
      </c>
      <c r="M5919">
        <v>458</v>
      </c>
      <c r="N5919">
        <v>125</v>
      </c>
      <c r="O5919">
        <v>379</v>
      </c>
      <c r="P5919">
        <v>131</v>
      </c>
      <c r="Q5919">
        <v>437</v>
      </c>
      <c r="R5919">
        <v>301</v>
      </c>
      <c r="S5919">
        <v>450</v>
      </c>
      <c r="T5919">
        <v>196</v>
      </c>
      <c r="U5919">
        <v>376</v>
      </c>
      <c r="V5919">
        <v>180</v>
      </c>
      <c r="W5919">
        <v>322</v>
      </c>
      <c r="X5919">
        <v>154</v>
      </c>
      <c r="Y5919">
        <v>341</v>
      </c>
      <c r="Z5919">
        <v>177</v>
      </c>
      <c r="AA5919">
        <v>371</v>
      </c>
      <c r="AB5919">
        <v>212</v>
      </c>
      <c r="AC5919">
        <v>399</v>
      </c>
      <c r="AD5919">
        <v>213</v>
      </c>
      <c r="AE5919">
        <v>381</v>
      </c>
      <c r="AF5919">
        <v>211</v>
      </c>
      <c r="AG5919">
        <v>350</v>
      </c>
      <c r="AH5919">
        <v>152</v>
      </c>
      <c r="AI5919">
        <v>288</v>
      </c>
      <c r="AJ5919">
        <v>117</v>
      </c>
      <c r="AK5919">
        <v>298</v>
      </c>
      <c r="AL5919">
        <v>142</v>
      </c>
      <c r="AM5919">
        <v>247</v>
      </c>
      <c r="AN5919">
        <v>285</v>
      </c>
      <c r="AO5919">
        <v>968</v>
      </c>
      <c r="AP5919">
        <v>167</v>
      </c>
      <c r="AQ5919">
        <v>322</v>
      </c>
      <c r="AR5919">
        <v>131</v>
      </c>
      <c r="AS5919">
        <v>265</v>
      </c>
      <c r="AT5919">
        <v>128</v>
      </c>
      <c r="AU5919">
        <v>294</v>
      </c>
    </row>
    <row r="5920" spans="1:47" x14ac:dyDescent="0.25">
      <c r="A5920" t="str">
        <f t="shared" si="92"/>
        <v>Reuttearbeitslose AusländerFrauen</v>
      </c>
      <c r="B5920">
        <v>5919</v>
      </c>
      <c r="C5920">
        <v>708</v>
      </c>
      <c r="D5920" t="s">
        <v>264</v>
      </c>
      <c r="E5920" t="s">
        <v>37</v>
      </c>
      <c r="F5920" t="s">
        <v>47</v>
      </c>
      <c r="G5920">
        <v>23</v>
      </c>
      <c r="H5920">
        <v>30</v>
      </c>
      <c r="I5920">
        <v>31</v>
      </c>
      <c r="J5920">
        <v>33</v>
      </c>
      <c r="K5920">
        <v>25</v>
      </c>
      <c r="L5920">
        <v>32</v>
      </c>
      <c r="M5920">
        <v>29</v>
      </c>
      <c r="N5920">
        <v>24</v>
      </c>
      <c r="O5920">
        <v>20</v>
      </c>
      <c r="P5920">
        <v>28</v>
      </c>
      <c r="Q5920">
        <v>36</v>
      </c>
      <c r="R5920">
        <v>52</v>
      </c>
      <c r="S5920">
        <v>38</v>
      </c>
      <c r="T5920">
        <v>44</v>
      </c>
      <c r="U5920">
        <v>21</v>
      </c>
      <c r="V5920">
        <v>39</v>
      </c>
      <c r="W5920">
        <v>38</v>
      </c>
      <c r="X5920">
        <v>42</v>
      </c>
      <c r="Y5920">
        <v>49</v>
      </c>
      <c r="Z5920">
        <v>64</v>
      </c>
      <c r="AA5920">
        <v>49</v>
      </c>
      <c r="AB5920">
        <v>53</v>
      </c>
      <c r="AC5920">
        <v>45</v>
      </c>
      <c r="AD5920">
        <v>54</v>
      </c>
      <c r="AE5920">
        <v>50</v>
      </c>
      <c r="AF5920">
        <v>46</v>
      </c>
      <c r="AG5920">
        <v>44</v>
      </c>
      <c r="AH5920">
        <v>37</v>
      </c>
      <c r="AI5920">
        <v>30</v>
      </c>
      <c r="AJ5920">
        <v>36</v>
      </c>
      <c r="AK5920">
        <v>39</v>
      </c>
      <c r="AL5920">
        <v>44</v>
      </c>
      <c r="AM5920">
        <v>23</v>
      </c>
      <c r="AN5920">
        <v>95</v>
      </c>
      <c r="AO5920">
        <v>418</v>
      </c>
      <c r="AP5920">
        <v>58</v>
      </c>
      <c r="AQ5920">
        <v>61</v>
      </c>
      <c r="AR5920">
        <v>41</v>
      </c>
      <c r="AS5920">
        <v>48</v>
      </c>
      <c r="AT5920">
        <v>35</v>
      </c>
      <c r="AU5920">
        <v>49</v>
      </c>
    </row>
    <row r="5921" spans="1:47" x14ac:dyDescent="0.25">
      <c r="A5921" t="str">
        <f t="shared" si="92"/>
        <v>Reuttearbeitslose AusländerInsgesamt</v>
      </c>
      <c r="B5921">
        <v>5920</v>
      </c>
      <c r="C5921">
        <v>708</v>
      </c>
      <c r="D5921" t="s">
        <v>264</v>
      </c>
      <c r="E5921" t="s">
        <v>37</v>
      </c>
      <c r="F5921" t="s">
        <v>48</v>
      </c>
      <c r="G5921">
        <v>97</v>
      </c>
      <c r="H5921">
        <v>61</v>
      </c>
      <c r="I5921">
        <v>106</v>
      </c>
      <c r="J5921">
        <v>65</v>
      </c>
      <c r="K5921">
        <v>81</v>
      </c>
      <c r="L5921">
        <v>66</v>
      </c>
      <c r="M5921">
        <v>117</v>
      </c>
      <c r="N5921">
        <v>62</v>
      </c>
      <c r="O5921">
        <v>92</v>
      </c>
      <c r="P5921">
        <v>59</v>
      </c>
      <c r="Q5921">
        <v>116</v>
      </c>
      <c r="R5921">
        <v>137</v>
      </c>
      <c r="S5921">
        <v>116</v>
      </c>
      <c r="T5921">
        <v>86</v>
      </c>
      <c r="U5921">
        <v>97</v>
      </c>
      <c r="V5921">
        <v>84</v>
      </c>
      <c r="W5921">
        <v>98</v>
      </c>
      <c r="X5921">
        <v>85</v>
      </c>
      <c r="Y5921">
        <v>128</v>
      </c>
      <c r="Z5921">
        <v>114</v>
      </c>
      <c r="AA5921">
        <v>140</v>
      </c>
      <c r="AB5921">
        <v>115</v>
      </c>
      <c r="AC5921">
        <v>148</v>
      </c>
      <c r="AD5921">
        <v>116</v>
      </c>
      <c r="AE5921">
        <v>153</v>
      </c>
      <c r="AF5921">
        <v>106</v>
      </c>
      <c r="AG5921">
        <v>132</v>
      </c>
      <c r="AH5921">
        <v>79</v>
      </c>
      <c r="AI5921">
        <v>102</v>
      </c>
      <c r="AJ5921">
        <v>65</v>
      </c>
      <c r="AK5921">
        <v>110</v>
      </c>
      <c r="AL5921">
        <v>94</v>
      </c>
      <c r="AM5921">
        <v>83</v>
      </c>
      <c r="AN5921">
        <v>206</v>
      </c>
      <c r="AO5921">
        <v>840</v>
      </c>
      <c r="AP5921">
        <v>114</v>
      </c>
      <c r="AQ5921">
        <v>161</v>
      </c>
      <c r="AR5921">
        <v>89</v>
      </c>
      <c r="AS5921">
        <v>133</v>
      </c>
      <c r="AT5921">
        <v>80</v>
      </c>
      <c r="AU5921">
        <v>133</v>
      </c>
    </row>
    <row r="5922" spans="1:47" x14ac:dyDescent="0.25">
      <c r="A5922" t="str">
        <f t="shared" si="92"/>
        <v>Reuttearbeitslose AusländerMänner</v>
      </c>
      <c r="B5922">
        <v>5921</v>
      </c>
      <c r="C5922">
        <v>708</v>
      </c>
      <c r="D5922" t="s">
        <v>264</v>
      </c>
      <c r="E5922" t="s">
        <v>37</v>
      </c>
      <c r="F5922" t="s">
        <v>49</v>
      </c>
      <c r="G5922">
        <v>74</v>
      </c>
      <c r="H5922">
        <v>31</v>
      </c>
      <c r="I5922">
        <v>75</v>
      </c>
      <c r="J5922">
        <v>32</v>
      </c>
      <c r="K5922">
        <v>56</v>
      </c>
      <c r="L5922">
        <v>34</v>
      </c>
      <c r="M5922">
        <v>88</v>
      </c>
      <c r="N5922">
        <v>38</v>
      </c>
      <c r="O5922">
        <v>72</v>
      </c>
      <c r="P5922">
        <v>31</v>
      </c>
      <c r="Q5922">
        <v>80</v>
      </c>
      <c r="R5922">
        <v>85</v>
      </c>
      <c r="S5922">
        <v>78</v>
      </c>
      <c r="T5922">
        <v>42</v>
      </c>
      <c r="U5922">
        <v>76</v>
      </c>
      <c r="V5922">
        <v>45</v>
      </c>
      <c r="W5922">
        <v>60</v>
      </c>
      <c r="X5922">
        <v>43</v>
      </c>
      <c r="Y5922">
        <v>79</v>
      </c>
      <c r="Z5922">
        <v>50</v>
      </c>
      <c r="AA5922">
        <v>91</v>
      </c>
      <c r="AB5922">
        <v>62</v>
      </c>
      <c r="AC5922">
        <v>103</v>
      </c>
      <c r="AD5922">
        <v>62</v>
      </c>
      <c r="AE5922">
        <v>103</v>
      </c>
      <c r="AF5922">
        <v>60</v>
      </c>
      <c r="AG5922">
        <v>88</v>
      </c>
      <c r="AH5922">
        <v>42</v>
      </c>
      <c r="AI5922">
        <v>72</v>
      </c>
      <c r="AJ5922">
        <v>29</v>
      </c>
      <c r="AK5922">
        <v>71</v>
      </c>
      <c r="AL5922">
        <v>50</v>
      </c>
      <c r="AM5922">
        <v>60</v>
      </c>
      <c r="AN5922">
        <v>111</v>
      </c>
      <c r="AO5922">
        <v>422</v>
      </c>
      <c r="AP5922">
        <v>56</v>
      </c>
      <c r="AQ5922">
        <v>100</v>
      </c>
      <c r="AR5922">
        <v>48</v>
      </c>
      <c r="AS5922">
        <v>85</v>
      </c>
      <c r="AT5922">
        <v>45</v>
      </c>
      <c r="AU5922">
        <v>84</v>
      </c>
    </row>
    <row r="5923" spans="1:47" x14ac:dyDescent="0.25">
      <c r="A5923" t="str">
        <f t="shared" si="92"/>
        <v>ReutteArbeitsstättenInsgesamt</v>
      </c>
      <c r="B5923">
        <v>5922</v>
      </c>
      <c r="C5923">
        <v>708</v>
      </c>
      <c r="D5923" t="s">
        <v>264</v>
      </c>
      <c r="E5923" t="s">
        <v>476</v>
      </c>
      <c r="F5923" t="s">
        <v>48</v>
      </c>
      <c r="G5923">
        <v>3039</v>
      </c>
      <c r="H5923">
        <v>3068</v>
      </c>
      <c r="I5923">
        <v>3167</v>
      </c>
    </row>
    <row r="5924" spans="1:47" x14ac:dyDescent="0.25">
      <c r="A5924" t="str">
        <f t="shared" si="92"/>
        <v>ReutteBeschäftigte in den ArbeitsstättenInsgesamt</v>
      </c>
      <c r="B5924">
        <v>5923</v>
      </c>
      <c r="C5924">
        <v>708</v>
      </c>
      <c r="D5924" t="s">
        <v>264</v>
      </c>
      <c r="E5924" t="s">
        <v>477</v>
      </c>
      <c r="F5924" t="s">
        <v>48</v>
      </c>
      <c r="G5924">
        <v>16600</v>
      </c>
      <c r="H5924">
        <v>15891</v>
      </c>
      <c r="I5924">
        <v>16990</v>
      </c>
    </row>
    <row r="5925" spans="1:47" x14ac:dyDescent="0.25">
      <c r="A5925" t="str">
        <f t="shared" si="92"/>
        <v>ReutteGesamteinkommenBruttobezüge Gesamt</v>
      </c>
      <c r="B5925">
        <v>5924</v>
      </c>
      <c r="C5925">
        <v>708</v>
      </c>
      <c r="D5925" t="s">
        <v>264</v>
      </c>
      <c r="E5925" t="s">
        <v>45</v>
      </c>
      <c r="F5925" t="s">
        <v>63</v>
      </c>
      <c r="G5925">
        <v>408803.97632999998</v>
      </c>
      <c r="H5925">
        <v>425505.43484</v>
      </c>
      <c r="I5925">
        <v>443476.39705000003</v>
      </c>
      <c r="J5925">
        <v>465467.52870000002</v>
      </c>
      <c r="K5925">
        <v>489730.60843999998</v>
      </c>
      <c r="L5925">
        <v>484169.20546999999</v>
      </c>
      <c r="M5925">
        <v>503735.03752000001</v>
      </c>
      <c r="N5925">
        <v>528030.81900000002</v>
      </c>
      <c r="O5925">
        <v>556706.59230999998</v>
      </c>
      <c r="P5925">
        <v>572910.38699000003</v>
      </c>
      <c r="Q5925">
        <v>596315.92903999996</v>
      </c>
      <c r="R5925">
        <v>605065.66743000003</v>
      </c>
      <c r="S5925">
        <v>619078.88410000002</v>
      </c>
      <c r="T5925">
        <v>637297.12751000002</v>
      </c>
      <c r="U5925">
        <v>668893.04448000004</v>
      </c>
      <c r="V5925">
        <v>698517.32401999994</v>
      </c>
      <c r="W5925">
        <v>696113.18776999996</v>
      </c>
      <c r="X5925">
        <v>725227.00025000004</v>
      </c>
      <c r="Y5925">
        <v>786451.60416999995</v>
      </c>
    </row>
    <row r="5926" spans="1:47" x14ac:dyDescent="0.25">
      <c r="A5926" t="str">
        <f t="shared" si="92"/>
        <v>ReutteGesamteinkommenNettobezüge Gesamt</v>
      </c>
      <c r="B5926">
        <v>5925</v>
      </c>
      <c r="C5926">
        <v>708</v>
      </c>
      <c r="D5926" t="s">
        <v>264</v>
      </c>
      <c r="E5926" t="s">
        <v>45</v>
      </c>
      <c r="F5926" t="s">
        <v>64</v>
      </c>
      <c r="G5926">
        <v>300226.00649</v>
      </c>
      <c r="H5926">
        <v>313569.13491999998</v>
      </c>
      <c r="I5926">
        <v>325388.57747999998</v>
      </c>
      <c r="J5926">
        <v>339968.85204999999</v>
      </c>
      <c r="K5926">
        <v>356162.02038</v>
      </c>
      <c r="L5926">
        <v>360941.4657</v>
      </c>
      <c r="M5926">
        <v>374361.12371999997</v>
      </c>
      <c r="N5926">
        <v>389693.92254</v>
      </c>
      <c r="O5926">
        <v>408176.31663999998</v>
      </c>
      <c r="P5926">
        <v>419154.04768999998</v>
      </c>
      <c r="Q5926">
        <v>433563.09565999999</v>
      </c>
      <c r="R5926">
        <v>437595.77919999999</v>
      </c>
      <c r="S5926">
        <v>462734.85174999997</v>
      </c>
      <c r="T5926">
        <v>474413.59184000001</v>
      </c>
      <c r="U5926">
        <v>494597.48615000001</v>
      </c>
      <c r="V5926">
        <v>517811.62374000001</v>
      </c>
      <c r="W5926">
        <v>521975.26065000001</v>
      </c>
      <c r="X5926">
        <v>540398.63074000005</v>
      </c>
      <c r="Y5926">
        <v>589050.82851000002</v>
      </c>
    </row>
    <row r="5927" spans="1:47" x14ac:dyDescent="0.25">
      <c r="A5927" t="str">
        <f t="shared" si="92"/>
        <v>ReutteGründungsintensitätin % der aktiven Wirtschaftskammermitglieder</v>
      </c>
      <c r="B5927">
        <v>5926</v>
      </c>
      <c r="C5927">
        <v>708</v>
      </c>
      <c r="D5927" t="s">
        <v>264</v>
      </c>
      <c r="E5927" t="s">
        <v>40</v>
      </c>
      <c r="F5927" t="s">
        <v>52</v>
      </c>
      <c r="G5927">
        <v>5.6756756756756799</v>
      </c>
      <c r="H5927">
        <v>5.4609129610676801</v>
      </c>
      <c r="I5927">
        <v>5.9806126679191696</v>
      </c>
      <c r="J5927">
        <v>5.3097345132743401</v>
      </c>
      <c r="K5927">
        <v>6.0388999450881897</v>
      </c>
      <c r="L5927">
        <v>6.1753912689311798</v>
      </c>
      <c r="M5927">
        <v>7.0618680431247203</v>
      </c>
      <c r="N5927">
        <v>6.3290846750149097</v>
      </c>
      <c r="O5927">
        <v>5.9231832604650902</v>
      </c>
      <c r="P5927">
        <v>6.52107179078528</v>
      </c>
      <c r="Q5927">
        <v>5.7158410451823602</v>
      </c>
      <c r="R5927">
        <v>5.41692692479001</v>
      </c>
      <c r="S5927">
        <v>4.9371381306865203</v>
      </c>
      <c r="T5927">
        <v>6.3271604938271597</v>
      </c>
      <c r="U5927">
        <v>4.88424891528404</v>
      </c>
      <c r="V5927">
        <v>6.7779960707269202</v>
      </c>
      <c r="W5927">
        <v>6.0476190476190501</v>
      </c>
      <c r="X5927">
        <v>6.22076707202993</v>
      </c>
      <c r="Y5927">
        <v>7.7945896377808301</v>
      </c>
      <c r="Z5927">
        <v>8.6012163336229399</v>
      </c>
      <c r="AA5927">
        <v>7.3049938093272804</v>
      </c>
      <c r="AB5927">
        <v>7.2580645161290303</v>
      </c>
    </row>
    <row r="5928" spans="1:47" x14ac:dyDescent="0.25">
      <c r="A5928" t="str">
        <f t="shared" si="92"/>
        <v>ReutteGründungsintensitätje 1.000 Einwohner</v>
      </c>
      <c r="B5928">
        <v>5927</v>
      </c>
      <c r="C5928">
        <v>708</v>
      </c>
      <c r="D5928" t="s">
        <v>264</v>
      </c>
      <c r="E5928" t="s">
        <v>40</v>
      </c>
      <c r="F5928" t="s">
        <v>53</v>
      </c>
      <c r="G5928">
        <v>2.6600798023940699</v>
      </c>
      <c r="H5928">
        <v>2.6117484668305</v>
      </c>
      <c r="I5928">
        <v>2.9019651593554201</v>
      </c>
      <c r="J5928">
        <v>2.6419248309482599</v>
      </c>
      <c r="K5928">
        <v>3.0492965787072501</v>
      </c>
      <c r="L5928">
        <v>3.1442454129053599</v>
      </c>
      <c r="M5928">
        <v>3.7020629343139002</v>
      </c>
      <c r="N5928">
        <v>3.42748201915105</v>
      </c>
      <c r="O5928">
        <v>3.31351203988639</v>
      </c>
      <c r="P5928">
        <v>3.6878722028236202</v>
      </c>
      <c r="Q5928">
        <v>3.31711632021229</v>
      </c>
      <c r="R5928">
        <v>3.1888440802868501</v>
      </c>
      <c r="S5928">
        <v>2.9617840516242699</v>
      </c>
      <c r="T5928">
        <v>3.8812281089268201</v>
      </c>
      <c r="U5928">
        <v>3.0568482566938799</v>
      </c>
      <c r="V5928">
        <v>4.2593907219358602</v>
      </c>
      <c r="W5928">
        <v>3.9038485183819001</v>
      </c>
      <c r="X5928">
        <v>4.0710131619222496</v>
      </c>
      <c r="Y5928">
        <v>5.1769291674279803</v>
      </c>
      <c r="Z5928">
        <v>5.9901978580504602</v>
      </c>
      <c r="AA5928">
        <v>5.31787044826343</v>
      </c>
      <c r="AB5928">
        <v>5.3560270181807397</v>
      </c>
    </row>
    <row r="5929" spans="1:47" x14ac:dyDescent="0.25">
      <c r="A5929" t="str">
        <f t="shared" si="92"/>
        <v>ReutteKammermitgliedschaftenAktiv</v>
      </c>
      <c r="B5929">
        <v>5928</v>
      </c>
      <c r="C5929">
        <v>708</v>
      </c>
      <c r="D5929" t="s">
        <v>264</v>
      </c>
      <c r="E5929" t="s">
        <v>39</v>
      </c>
      <c r="F5929" t="s">
        <v>50</v>
      </c>
      <c r="G5929">
        <v>1480</v>
      </c>
      <c r="H5929">
        <v>1517</v>
      </c>
      <c r="I5929">
        <v>1539</v>
      </c>
      <c r="J5929">
        <v>1582</v>
      </c>
      <c r="K5929">
        <v>1604</v>
      </c>
      <c r="L5929">
        <v>1618</v>
      </c>
      <c r="M5929">
        <v>1669</v>
      </c>
      <c r="N5929">
        <v>1720</v>
      </c>
      <c r="O5929">
        <v>1798</v>
      </c>
      <c r="P5929">
        <v>1772</v>
      </c>
      <c r="Q5929">
        <v>1852</v>
      </c>
      <c r="R5929">
        <v>1792</v>
      </c>
      <c r="S5929">
        <v>1850</v>
      </c>
      <c r="T5929">
        <v>1837</v>
      </c>
      <c r="U5929">
        <v>1900</v>
      </c>
      <c r="V5929">
        <v>1863</v>
      </c>
      <c r="W5929">
        <v>1925</v>
      </c>
      <c r="X5929">
        <v>1900</v>
      </c>
      <c r="Y5929">
        <v>1962</v>
      </c>
      <c r="Z5929">
        <v>1944</v>
      </c>
      <c r="AA5929">
        <v>2022</v>
      </c>
      <c r="AB5929">
        <v>2005</v>
      </c>
      <c r="AC5929">
        <v>2055</v>
      </c>
      <c r="AD5929">
        <v>2036</v>
      </c>
      <c r="AE5929">
        <v>2113</v>
      </c>
      <c r="AF5929">
        <v>2100</v>
      </c>
      <c r="AG5929">
        <v>2157</v>
      </c>
      <c r="AH5929">
        <v>2138</v>
      </c>
      <c r="AI5929">
        <v>2228</v>
      </c>
      <c r="AJ5929">
        <v>2181</v>
      </c>
      <c r="AK5929">
        <v>2249</v>
      </c>
      <c r="AL5929">
        <v>2302</v>
      </c>
      <c r="AM5929">
        <v>2419</v>
      </c>
      <c r="AN5929">
        <v>2423</v>
      </c>
      <c r="AO5929">
        <v>2492</v>
      </c>
      <c r="AP5929">
        <v>2480</v>
      </c>
      <c r="AQ5929">
        <v>2567</v>
      </c>
      <c r="AR5929">
        <v>2572</v>
      </c>
    </row>
    <row r="5930" spans="1:47" x14ac:dyDescent="0.25">
      <c r="A5930" t="str">
        <f t="shared" si="92"/>
        <v>ReutteKammermitgliedschaftenInsgesamt</v>
      </c>
      <c r="B5930">
        <v>5929</v>
      </c>
      <c r="C5930">
        <v>708</v>
      </c>
      <c r="D5930" t="s">
        <v>264</v>
      </c>
      <c r="E5930" t="s">
        <v>39</v>
      </c>
      <c r="F5930" t="s">
        <v>48</v>
      </c>
      <c r="G5930">
        <v>1809</v>
      </c>
      <c r="H5930">
        <v>1851</v>
      </c>
      <c r="I5930">
        <v>1868</v>
      </c>
      <c r="J5930">
        <v>1896</v>
      </c>
      <c r="K5930">
        <v>1906</v>
      </c>
      <c r="L5930">
        <v>1932</v>
      </c>
      <c r="M5930">
        <v>1977</v>
      </c>
      <c r="N5930">
        <v>2025</v>
      </c>
      <c r="O5930">
        <v>2084</v>
      </c>
      <c r="P5930">
        <v>2102</v>
      </c>
      <c r="Q5930">
        <v>2152</v>
      </c>
      <c r="R5930">
        <v>2135</v>
      </c>
      <c r="S5930">
        <v>2164</v>
      </c>
      <c r="T5930">
        <v>2173</v>
      </c>
      <c r="U5930">
        <v>2211</v>
      </c>
      <c r="V5930">
        <v>2228</v>
      </c>
      <c r="W5930">
        <v>2255</v>
      </c>
      <c r="X5930">
        <v>2273</v>
      </c>
      <c r="Y5930">
        <v>2296</v>
      </c>
      <c r="Z5930">
        <v>2317</v>
      </c>
      <c r="AA5930">
        <v>2347</v>
      </c>
      <c r="AB5930">
        <v>2377</v>
      </c>
      <c r="AC5930">
        <v>2383</v>
      </c>
      <c r="AD5930">
        <v>2407</v>
      </c>
      <c r="AE5930">
        <v>2459</v>
      </c>
      <c r="AF5930">
        <v>2489</v>
      </c>
      <c r="AG5930">
        <v>2509</v>
      </c>
      <c r="AH5930">
        <v>2523</v>
      </c>
      <c r="AI5930">
        <v>2583</v>
      </c>
      <c r="AJ5930">
        <v>2549</v>
      </c>
      <c r="AK5930">
        <v>2602</v>
      </c>
      <c r="AL5930">
        <v>2668</v>
      </c>
      <c r="AM5930">
        <v>2757</v>
      </c>
      <c r="AN5930">
        <v>2787</v>
      </c>
      <c r="AO5930">
        <v>2812</v>
      </c>
      <c r="AP5930">
        <v>2828</v>
      </c>
      <c r="AQ5930">
        <v>2878</v>
      </c>
      <c r="AR5930">
        <v>2923</v>
      </c>
    </row>
    <row r="5931" spans="1:47" x14ac:dyDescent="0.25">
      <c r="A5931" t="str">
        <f t="shared" si="92"/>
        <v>ReutteKammermitgliedschaftenRuhend</v>
      </c>
      <c r="B5931">
        <v>5930</v>
      </c>
      <c r="C5931">
        <v>708</v>
      </c>
      <c r="D5931" t="s">
        <v>264</v>
      </c>
      <c r="E5931" t="s">
        <v>39</v>
      </c>
      <c r="F5931" t="s">
        <v>51</v>
      </c>
      <c r="G5931">
        <v>329</v>
      </c>
      <c r="H5931">
        <v>334</v>
      </c>
      <c r="I5931">
        <v>329</v>
      </c>
      <c r="J5931">
        <v>314</v>
      </c>
      <c r="K5931">
        <v>302</v>
      </c>
      <c r="L5931">
        <v>314</v>
      </c>
      <c r="M5931">
        <v>308</v>
      </c>
      <c r="N5931">
        <v>305</v>
      </c>
      <c r="O5931">
        <v>286</v>
      </c>
      <c r="P5931">
        <v>330</v>
      </c>
      <c r="Q5931">
        <v>300</v>
      </c>
      <c r="R5931">
        <v>343</v>
      </c>
      <c r="S5931">
        <v>314</v>
      </c>
      <c r="T5931">
        <v>336</v>
      </c>
      <c r="U5931">
        <v>311</v>
      </c>
      <c r="V5931">
        <v>365</v>
      </c>
      <c r="W5931">
        <v>330</v>
      </c>
      <c r="X5931">
        <v>373</v>
      </c>
      <c r="Y5931">
        <v>334</v>
      </c>
      <c r="Z5931">
        <v>373</v>
      </c>
      <c r="AA5931">
        <v>325</v>
      </c>
      <c r="AB5931">
        <v>372</v>
      </c>
      <c r="AC5931">
        <v>328</v>
      </c>
      <c r="AD5931">
        <v>371</v>
      </c>
      <c r="AE5931">
        <v>346</v>
      </c>
      <c r="AF5931">
        <v>389</v>
      </c>
      <c r="AG5931">
        <v>352</v>
      </c>
      <c r="AH5931">
        <v>385</v>
      </c>
      <c r="AI5931">
        <v>355</v>
      </c>
      <c r="AJ5931">
        <v>368</v>
      </c>
      <c r="AK5931">
        <v>353</v>
      </c>
      <c r="AL5931">
        <v>366</v>
      </c>
      <c r="AM5931">
        <v>338</v>
      </c>
      <c r="AN5931">
        <v>364</v>
      </c>
      <c r="AO5931">
        <v>320</v>
      </c>
      <c r="AP5931">
        <v>348</v>
      </c>
      <c r="AQ5931">
        <v>311</v>
      </c>
      <c r="AR5931">
        <v>351</v>
      </c>
    </row>
    <row r="5932" spans="1:47" x14ac:dyDescent="0.25">
      <c r="A5932" t="str">
        <f t="shared" si="92"/>
        <v>ReutteLehrlinge1. Lehrjahr, männlich</v>
      </c>
      <c r="B5932">
        <v>5931</v>
      </c>
      <c r="C5932">
        <v>708</v>
      </c>
      <c r="D5932" t="s">
        <v>264</v>
      </c>
      <c r="E5932" t="s">
        <v>46</v>
      </c>
      <c r="F5932" t="s">
        <v>65</v>
      </c>
      <c r="G5932">
        <v>150</v>
      </c>
      <c r="H5932">
        <v>137</v>
      </c>
      <c r="I5932">
        <v>129</v>
      </c>
      <c r="J5932">
        <v>140</v>
      </c>
      <c r="K5932">
        <v>159</v>
      </c>
      <c r="L5932">
        <v>143</v>
      </c>
      <c r="M5932">
        <v>132</v>
      </c>
      <c r="N5932">
        <v>126</v>
      </c>
      <c r="O5932">
        <v>111</v>
      </c>
      <c r="P5932">
        <v>118</v>
      </c>
      <c r="Q5932">
        <v>141</v>
      </c>
      <c r="R5932">
        <v>121</v>
      </c>
      <c r="S5932">
        <v>105</v>
      </c>
      <c r="T5932">
        <v>133</v>
      </c>
      <c r="U5932">
        <v>107</v>
      </c>
      <c r="V5932">
        <v>108</v>
      </c>
      <c r="W5932">
        <v>109</v>
      </c>
      <c r="X5932">
        <v>123</v>
      </c>
      <c r="Y5932">
        <v>89</v>
      </c>
      <c r="Z5932">
        <v>116</v>
      </c>
      <c r="AA5932">
        <v>111</v>
      </c>
      <c r="AB5932">
        <v>107</v>
      </c>
    </row>
    <row r="5933" spans="1:47" x14ac:dyDescent="0.25">
      <c r="A5933" t="str">
        <f t="shared" si="92"/>
        <v>ReutteLehrlinge1. Lehrjahr, weiblich</v>
      </c>
      <c r="B5933">
        <v>5932</v>
      </c>
      <c r="C5933">
        <v>708</v>
      </c>
      <c r="D5933" t="s">
        <v>264</v>
      </c>
      <c r="E5933" t="s">
        <v>46</v>
      </c>
      <c r="F5933" t="s">
        <v>66</v>
      </c>
      <c r="G5933">
        <v>76</v>
      </c>
      <c r="H5933">
        <v>67</v>
      </c>
      <c r="I5933">
        <v>92</v>
      </c>
      <c r="J5933">
        <v>95</v>
      </c>
      <c r="K5933">
        <v>96</v>
      </c>
      <c r="L5933">
        <v>111</v>
      </c>
      <c r="M5933">
        <v>75</v>
      </c>
      <c r="N5933">
        <v>100</v>
      </c>
      <c r="O5933">
        <v>84</v>
      </c>
      <c r="P5933">
        <v>83</v>
      </c>
      <c r="Q5933">
        <v>84</v>
      </c>
      <c r="R5933">
        <v>82</v>
      </c>
      <c r="S5933">
        <v>77</v>
      </c>
      <c r="T5933">
        <v>61</v>
      </c>
      <c r="U5933">
        <v>73</v>
      </c>
      <c r="V5933">
        <v>69</v>
      </c>
      <c r="W5933">
        <v>71</v>
      </c>
      <c r="X5933">
        <v>55</v>
      </c>
      <c r="Y5933">
        <v>63</v>
      </c>
      <c r="Z5933">
        <v>54</v>
      </c>
      <c r="AA5933">
        <v>56</v>
      </c>
      <c r="AB5933">
        <v>62</v>
      </c>
    </row>
    <row r="5934" spans="1:47" x14ac:dyDescent="0.25">
      <c r="A5934" t="str">
        <f t="shared" si="92"/>
        <v>ReutteLehrlinge2. Lehrjahr, männlich</v>
      </c>
      <c r="B5934">
        <v>5933</v>
      </c>
      <c r="C5934">
        <v>708</v>
      </c>
      <c r="D5934" t="s">
        <v>264</v>
      </c>
      <c r="E5934" t="s">
        <v>46</v>
      </c>
      <c r="F5934" t="s">
        <v>67</v>
      </c>
      <c r="G5934">
        <v>136</v>
      </c>
      <c r="H5934">
        <v>129</v>
      </c>
      <c r="I5934">
        <v>135</v>
      </c>
      <c r="J5934">
        <v>131</v>
      </c>
      <c r="K5934">
        <v>136</v>
      </c>
      <c r="L5934">
        <v>147</v>
      </c>
      <c r="M5934">
        <v>137</v>
      </c>
      <c r="N5934">
        <v>130</v>
      </c>
      <c r="O5934">
        <v>120</v>
      </c>
      <c r="P5934">
        <v>111</v>
      </c>
      <c r="Q5934">
        <v>120</v>
      </c>
      <c r="R5934">
        <v>146</v>
      </c>
      <c r="S5934">
        <v>119</v>
      </c>
      <c r="T5934">
        <v>109</v>
      </c>
      <c r="U5934">
        <v>131</v>
      </c>
      <c r="V5934">
        <v>113</v>
      </c>
      <c r="W5934">
        <v>117</v>
      </c>
      <c r="X5934">
        <v>109</v>
      </c>
      <c r="Y5934">
        <v>124</v>
      </c>
      <c r="Z5934">
        <v>83</v>
      </c>
      <c r="AA5934">
        <v>114</v>
      </c>
      <c r="AB5934">
        <v>111</v>
      </c>
    </row>
    <row r="5935" spans="1:47" x14ac:dyDescent="0.25">
      <c r="A5935" t="str">
        <f t="shared" si="92"/>
        <v>ReutteLehrlinge2. Lehrjahr, weiblich</v>
      </c>
      <c r="B5935">
        <v>5934</v>
      </c>
      <c r="C5935">
        <v>708</v>
      </c>
      <c r="D5935" t="s">
        <v>264</v>
      </c>
      <c r="E5935" t="s">
        <v>46</v>
      </c>
      <c r="F5935" t="s">
        <v>68</v>
      </c>
      <c r="G5935">
        <v>86</v>
      </c>
      <c r="H5935">
        <v>75</v>
      </c>
      <c r="I5935">
        <v>70</v>
      </c>
      <c r="J5935">
        <v>89</v>
      </c>
      <c r="K5935">
        <v>85</v>
      </c>
      <c r="L5935">
        <v>93</v>
      </c>
      <c r="M5935">
        <v>101</v>
      </c>
      <c r="N5935">
        <v>75</v>
      </c>
      <c r="O5935">
        <v>87</v>
      </c>
      <c r="P5935">
        <v>80</v>
      </c>
      <c r="Q5935">
        <v>78</v>
      </c>
      <c r="R5935">
        <v>80</v>
      </c>
      <c r="S5935">
        <v>84</v>
      </c>
      <c r="T5935">
        <v>72</v>
      </c>
      <c r="U5935">
        <v>70</v>
      </c>
      <c r="V5935">
        <v>78</v>
      </c>
      <c r="W5935">
        <v>77</v>
      </c>
      <c r="X5935">
        <v>71</v>
      </c>
      <c r="Y5935">
        <v>56</v>
      </c>
      <c r="Z5935">
        <v>63</v>
      </c>
      <c r="AA5935">
        <v>50</v>
      </c>
      <c r="AB5935">
        <v>56</v>
      </c>
    </row>
    <row r="5936" spans="1:47" x14ac:dyDescent="0.25">
      <c r="A5936" t="str">
        <f t="shared" si="92"/>
        <v>ReutteLehrlinge3. Lehrjahr, männlich</v>
      </c>
      <c r="B5936">
        <v>5935</v>
      </c>
      <c r="C5936">
        <v>708</v>
      </c>
      <c r="D5936" t="s">
        <v>264</v>
      </c>
      <c r="E5936" t="s">
        <v>46</v>
      </c>
      <c r="F5936" t="s">
        <v>69</v>
      </c>
      <c r="G5936">
        <v>151</v>
      </c>
      <c r="H5936">
        <v>125</v>
      </c>
      <c r="I5936">
        <v>124</v>
      </c>
      <c r="J5936">
        <v>129</v>
      </c>
      <c r="K5936">
        <v>127</v>
      </c>
      <c r="L5936">
        <v>132</v>
      </c>
      <c r="M5936">
        <v>139</v>
      </c>
      <c r="N5936">
        <v>128</v>
      </c>
      <c r="O5936">
        <v>123</v>
      </c>
      <c r="P5936">
        <v>114</v>
      </c>
      <c r="Q5936">
        <v>109</v>
      </c>
      <c r="R5936">
        <v>113</v>
      </c>
      <c r="S5936">
        <v>136</v>
      </c>
      <c r="T5936">
        <v>111</v>
      </c>
      <c r="U5936">
        <v>105</v>
      </c>
      <c r="V5936">
        <v>124</v>
      </c>
      <c r="W5936">
        <v>96</v>
      </c>
      <c r="X5936">
        <v>102</v>
      </c>
      <c r="Y5936">
        <v>108</v>
      </c>
      <c r="Z5936">
        <v>113</v>
      </c>
      <c r="AA5936">
        <v>74</v>
      </c>
      <c r="AB5936">
        <v>116</v>
      </c>
    </row>
    <row r="5937" spans="1:28" x14ac:dyDescent="0.25">
      <c r="A5937" t="str">
        <f t="shared" si="92"/>
        <v>ReutteLehrlinge3. Lehrjahr, weiblich</v>
      </c>
      <c r="B5937">
        <v>5936</v>
      </c>
      <c r="C5937">
        <v>708</v>
      </c>
      <c r="D5937" t="s">
        <v>264</v>
      </c>
      <c r="E5937" t="s">
        <v>46</v>
      </c>
      <c r="F5937" t="s">
        <v>70</v>
      </c>
      <c r="G5937">
        <v>73</v>
      </c>
      <c r="H5937">
        <v>84</v>
      </c>
      <c r="I5937">
        <v>72</v>
      </c>
      <c r="J5937">
        <v>62</v>
      </c>
      <c r="K5937">
        <v>80</v>
      </c>
      <c r="L5937">
        <v>80</v>
      </c>
      <c r="M5937">
        <v>82</v>
      </c>
      <c r="N5937">
        <v>88</v>
      </c>
      <c r="O5937">
        <v>67</v>
      </c>
      <c r="P5937">
        <v>73</v>
      </c>
      <c r="Q5937">
        <v>74</v>
      </c>
      <c r="R5937">
        <v>71</v>
      </c>
      <c r="S5937">
        <v>74</v>
      </c>
      <c r="T5937">
        <v>78</v>
      </c>
      <c r="U5937">
        <v>68</v>
      </c>
      <c r="V5937">
        <v>62</v>
      </c>
      <c r="W5937">
        <v>74</v>
      </c>
      <c r="X5937">
        <v>65</v>
      </c>
      <c r="Y5937">
        <v>63</v>
      </c>
      <c r="Z5937">
        <v>57</v>
      </c>
      <c r="AA5937">
        <v>56</v>
      </c>
      <c r="AB5937">
        <v>41</v>
      </c>
    </row>
    <row r="5938" spans="1:28" x14ac:dyDescent="0.25">
      <c r="A5938" t="str">
        <f t="shared" si="92"/>
        <v>ReutteLehrlinge4. Lehrjahr, männlich</v>
      </c>
      <c r="B5938">
        <v>5937</v>
      </c>
      <c r="C5938">
        <v>708</v>
      </c>
      <c r="D5938" t="s">
        <v>264</v>
      </c>
      <c r="E5938" t="s">
        <v>46</v>
      </c>
      <c r="F5938" t="s">
        <v>71</v>
      </c>
      <c r="G5938">
        <v>59</v>
      </c>
      <c r="H5938">
        <v>72</v>
      </c>
      <c r="I5938">
        <v>64</v>
      </c>
      <c r="J5938">
        <v>60</v>
      </c>
      <c r="K5938">
        <v>62</v>
      </c>
      <c r="L5938">
        <v>69</v>
      </c>
      <c r="M5938">
        <v>73</v>
      </c>
      <c r="N5938">
        <v>86</v>
      </c>
      <c r="O5938">
        <v>78</v>
      </c>
      <c r="P5938">
        <v>69</v>
      </c>
      <c r="Q5938">
        <v>60</v>
      </c>
      <c r="R5938">
        <v>62</v>
      </c>
      <c r="S5938">
        <v>66</v>
      </c>
      <c r="T5938">
        <v>67</v>
      </c>
      <c r="U5938">
        <v>62</v>
      </c>
      <c r="V5938">
        <v>59</v>
      </c>
      <c r="W5938">
        <v>72</v>
      </c>
      <c r="X5938">
        <v>53</v>
      </c>
      <c r="Y5938">
        <v>69</v>
      </c>
      <c r="Z5938">
        <v>66</v>
      </c>
      <c r="AA5938">
        <v>70</v>
      </c>
      <c r="AB5938">
        <v>51</v>
      </c>
    </row>
    <row r="5939" spans="1:28" x14ac:dyDescent="0.25">
      <c r="A5939" t="str">
        <f t="shared" si="92"/>
        <v>ReutteLehrlinge4. Lehrjahr, weiblich</v>
      </c>
      <c r="B5939">
        <v>5938</v>
      </c>
      <c r="C5939">
        <v>708</v>
      </c>
      <c r="D5939" t="s">
        <v>264</v>
      </c>
      <c r="E5939" t="s">
        <v>46</v>
      </c>
      <c r="F5939" t="s">
        <v>72</v>
      </c>
      <c r="G5939">
        <v>6</v>
      </c>
      <c r="H5939">
        <v>7</v>
      </c>
      <c r="I5939">
        <v>7</v>
      </c>
      <c r="J5939">
        <v>9</v>
      </c>
      <c r="K5939">
        <v>7</v>
      </c>
      <c r="L5939">
        <v>10</v>
      </c>
      <c r="M5939">
        <v>17</v>
      </c>
      <c r="N5939">
        <v>14</v>
      </c>
      <c r="O5939">
        <v>15</v>
      </c>
      <c r="P5939">
        <v>12</v>
      </c>
      <c r="Q5939">
        <v>15</v>
      </c>
      <c r="R5939">
        <v>11</v>
      </c>
      <c r="S5939">
        <v>13</v>
      </c>
      <c r="T5939">
        <v>6</v>
      </c>
      <c r="U5939">
        <v>14</v>
      </c>
      <c r="V5939">
        <v>14</v>
      </c>
      <c r="W5939">
        <v>15</v>
      </c>
      <c r="X5939">
        <v>19</v>
      </c>
      <c r="Y5939">
        <v>17</v>
      </c>
      <c r="Z5939">
        <v>22</v>
      </c>
      <c r="AA5939">
        <v>14</v>
      </c>
      <c r="AB5939">
        <v>18</v>
      </c>
    </row>
    <row r="5940" spans="1:28" x14ac:dyDescent="0.25">
      <c r="A5940" t="str">
        <f t="shared" si="92"/>
        <v>ReutteLehrlingeFrauen</v>
      </c>
      <c r="B5940">
        <v>5939</v>
      </c>
      <c r="C5940">
        <v>708</v>
      </c>
      <c r="D5940" t="s">
        <v>264</v>
      </c>
      <c r="E5940" t="s">
        <v>46</v>
      </c>
      <c r="F5940" t="s">
        <v>47</v>
      </c>
      <c r="G5940">
        <v>241</v>
      </c>
      <c r="H5940">
        <v>233</v>
      </c>
      <c r="I5940">
        <v>241</v>
      </c>
      <c r="J5940">
        <v>255</v>
      </c>
      <c r="K5940">
        <v>268</v>
      </c>
      <c r="L5940">
        <v>294</v>
      </c>
      <c r="M5940">
        <v>275</v>
      </c>
      <c r="N5940">
        <v>277</v>
      </c>
      <c r="O5940">
        <v>253</v>
      </c>
      <c r="P5940">
        <v>248</v>
      </c>
      <c r="Q5940">
        <v>251</v>
      </c>
      <c r="R5940">
        <v>244</v>
      </c>
      <c r="S5940">
        <v>248</v>
      </c>
      <c r="T5940">
        <v>217</v>
      </c>
      <c r="U5940">
        <v>225</v>
      </c>
      <c r="V5940">
        <v>223</v>
      </c>
      <c r="W5940">
        <v>237</v>
      </c>
      <c r="X5940">
        <v>210</v>
      </c>
      <c r="Y5940">
        <v>199</v>
      </c>
      <c r="Z5940">
        <v>196</v>
      </c>
      <c r="AA5940">
        <v>176</v>
      </c>
      <c r="AB5940">
        <v>177</v>
      </c>
    </row>
    <row r="5941" spans="1:28" x14ac:dyDescent="0.25">
      <c r="A5941" t="str">
        <f t="shared" si="92"/>
        <v>ReutteLehrlingeInsgesamt</v>
      </c>
      <c r="B5941">
        <v>5940</v>
      </c>
      <c r="C5941">
        <v>708</v>
      </c>
      <c r="D5941" t="s">
        <v>264</v>
      </c>
      <c r="E5941" t="s">
        <v>46</v>
      </c>
      <c r="F5941" t="s">
        <v>48</v>
      </c>
      <c r="G5941">
        <v>737</v>
      </c>
      <c r="H5941">
        <v>696</v>
      </c>
      <c r="I5941">
        <v>693</v>
      </c>
      <c r="J5941">
        <v>715</v>
      </c>
      <c r="K5941">
        <v>752</v>
      </c>
      <c r="L5941">
        <v>785</v>
      </c>
      <c r="M5941">
        <v>756</v>
      </c>
      <c r="N5941">
        <v>747</v>
      </c>
      <c r="O5941">
        <v>685</v>
      </c>
      <c r="P5941">
        <v>660</v>
      </c>
      <c r="Q5941">
        <v>681</v>
      </c>
      <c r="R5941">
        <v>686</v>
      </c>
      <c r="S5941">
        <v>674</v>
      </c>
      <c r="T5941">
        <v>637</v>
      </c>
      <c r="U5941">
        <v>630</v>
      </c>
      <c r="V5941">
        <v>627</v>
      </c>
      <c r="W5941">
        <v>631</v>
      </c>
      <c r="X5941">
        <v>597</v>
      </c>
      <c r="Y5941">
        <v>589</v>
      </c>
      <c r="Z5941">
        <v>574</v>
      </c>
      <c r="AA5941">
        <v>545</v>
      </c>
      <c r="AB5941">
        <v>562</v>
      </c>
    </row>
    <row r="5942" spans="1:28" x14ac:dyDescent="0.25">
      <c r="A5942" t="str">
        <f t="shared" si="92"/>
        <v>ReutteLehrlingeMänner</v>
      </c>
      <c r="B5942">
        <v>5941</v>
      </c>
      <c r="C5942">
        <v>708</v>
      </c>
      <c r="D5942" t="s">
        <v>264</v>
      </c>
      <c r="E5942" t="s">
        <v>46</v>
      </c>
      <c r="F5942" t="s">
        <v>49</v>
      </c>
      <c r="G5942">
        <v>496</v>
      </c>
      <c r="H5942">
        <v>463</v>
      </c>
      <c r="I5942">
        <v>452</v>
      </c>
      <c r="J5942">
        <v>460</v>
      </c>
      <c r="K5942">
        <v>484</v>
      </c>
      <c r="L5942">
        <v>491</v>
      </c>
      <c r="M5942">
        <v>481</v>
      </c>
      <c r="N5942">
        <v>470</v>
      </c>
      <c r="O5942">
        <v>432</v>
      </c>
      <c r="P5942">
        <v>412</v>
      </c>
      <c r="Q5942">
        <v>430</v>
      </c>
      <c r="R5942">
        <v>442</v>
      </c>
      <c r="S5942">
        <v>426</v>
      </c>
      <c r="T5942">
        <v>420</v>
      </c>
      <c r="U5942">
        <v>405</v>
      </c>
      <c r="V5942">
        <v>404</v>
      </c>
      <c r="W5942">
        <v>394</v>
      </c>
      <c r="X5942">
        <v>387</v>
      </c>
      <c r="Y5942">
        <v>390</v>
      </c>
      <c r="Z5942">
        <v>378</v>
      </c>
      <c r="AA5942">
        <v>369</v>
      </c>
      <c r="AB5942">
        <v>385</v>
      </c>
    </row>
    <row r="5943" spans="1:28" x14ac:dyDescent="0.25">
      <c r="A5943" t="str">
        <f t="shared" si="92"/>
        <v>ReutteNeugründungenInsgesamt</v>
      </c>
      <c r="B5943">
        <v>5942</v>
      </c>
      <c r="C5943">
        <v>708</v>
      </c>
      <c r="D5943" t="s">
        <v>264</v>
      </c>
      <c r="E5943" t="s">
        <v>41</v>
      </c>
      <c r="F5943" t="s">
        <v>48</v>
      </c>
      <c r="G5943">
        <v>84</v>
      </c>
      <c r="H5943">
        <v>82.842049619396704</v>
      </c>
      <c r="I5943">
        <v>92.041628959275997</v>
      </c>
      <c r="J5943">
        <v>84</v>
      </c>
      <c r="K5943">
        <v>96.863955119214594</v>
      </c>
      <c r="L5943">
        <v>99.917830731306495</v>
      </c>
      <c r="M5943">
        <v>117.862577639752</v>
      </c>
      <c r="N5943">
        <v>108.860256410256</v>
      </c>
      <c r="O5943">
        <v>104.958807375441</v>
      </c>
      <c r="P5943">
        <v>116.857606490872</v>
      </c>
      <c r="Q5943">
        <v>105</v>
      </c>
      <c r="R5943">
        <v>100.917348608838</v>
      </c>
      <c r="S5943">
        <v>93.8056244830438</v>
      </c>
      <c r="T5943">
        <v>123</v>
      </c>
      <c r="U5943">
        <v>97.929190751445105</v>
      </c>
      <c r="V5943">
        <v>138</v>
      </c>
      <c r="W5943">
        <v>127</v>
      </c>
      <c r="X5943">
        <v>133</v>
      </c>
      <c r="Y5943">
        <v>170</v>
      </c>
      <c r="Z5943">
        <v>198</v>
      </c>
      <c r="AA5943">
        <v>177</v>
      </c>
      <c r="AB5943">
        <v>180</v>
      </c>
    </row>
    <row r="5944" spans="1:28" x14ac:dyDescent="0.25">
      <c r="A5944" t="str">
        <f t="shared" si="92"/>
        <v>ReuttePendler (Auspendler/-innen)Insgesamt</v>
      </c>
      <c r="B5944">
        <v>5943</v>
      </c>
      <c r="C5944">
        <v>708</v>
      </c>
      <c r="D5944" t="s">
        <v>264</v>
      </c>
      <c r="E5944" t="s">
        <v>459</v>
      </c>
      <c r="F5944" t="s">
        <v>48</v>
      </c>
      <c r="G5944">
        <v>9233</v>
      </c>
      <c r="H5944">
        <v>9384</v>
      </c>
      <c r="I5944">
        <v>9432</v>
      </c>
      <c r="J5944">
        <v>9424</v>
      </c>
      <c r="K5944">
        <v>9449</v>
      </c>
      <c r="L5944">
        <v>9608</v>
      </c>
      <c r="M5944">
        <v>9603</v>
      </c>
      <c r="N5944">
        <v>9705</v>
      </c>
      <c r="O5944">
        <v>9899</v>
      </c>
      <c r="P5944">
        <v>10085</v>
      </c>
      <c r="Q5944">
        <v>10017</v>
      </c>
      <c r="R5944">
        <v>9849</v>
      </c>
      <c r="S5944">
        <v>10418</v>
      </c>
    </row>
    <row r="5945" spans="1:28" x14ac:dyDescent="0.25">
      <c r="A5945" t="str">
        <f t="shared" si="92"/>
        <v>ReuttePendler ins AuslandInsgesamt</v>
      </c>
      <c r="B5945">
        <v>5944</v>
      </c>
      <c r="C5945">
        <v>708</v>
      </c>
      <c r="D5945" t="s">
        <v>264</v>
      </c>
      <c r="E5945" t="s">
        <v>304</v>
      </c>
      <c r="F5945" t="s">
        <v>48</v>
      </c>
      <c r="G5945">
        <v>387</v>
      </c>
      <c r="H5945">
        <v>552</v>
      </c>
      <c r="I5945">
        <v>595</v>
      </c>
      <c r="J5945">
        <v>598</v>
      </c>
      <c r="K5945">
        <v>641</v>
      </c>
      <c r="L5945">
        <v>648</v>
      </c>
      <c r="M5945">
        <v>595</v>
      </c>
      <c r="N5945">
        <v>700</v>
      </c>
      <c r="O5945">
        <v>726</v>
      </c>
      <c r="P5945">
        <v>750</v>
      </c>
      <c r="Q5945">
        <v>783</v>
      </c>
      <c r="R5945">
        <v>755</v>
      </c>
      <c r="S5945">
        <v>779</v>
      </c>
    </row>
    <row r="5946" spans="1:28" x14ac:dyDescent="0.25">
      <c r="A5946" t="str">
        <f t="shared" si="92"/>
        <v>ReuttePendler zw. BundesländernInsgesamt</v>
      </c>
      <c r="B5946">
        <v>5945</v>
      </c>
      <c r="C5946">
        <v>708</v>
      </c>
      <c r="D5946" t="s">
        <v>264</v>
      </c>
      <c r="E5946" t="s">
        <v>433</v>
      </c>
      <c r="F5946" t="s">
        <v>48</v>
      </c>
      <c r="G5946">
        <v>919</v>
      </c>
      <c r="H5946">
        <v>420</v>
      </c>
      <c r="I5946">
        <v>516</v>
      </c>
      <c r="J5946">
        <v>461</v>
      </c>
      <c r="K5946">
        <v>430</v>
      </c>
      <c r="L5946">
        <v>517</v>
      </c>
      <c r="M5946">
        <v>486</v>
      </c>
      <c r="N5946">
        <v>452</v>
      </c>
      <c r="O5946">
        <v>460</v>
      </c>
      <c r="P5946">
        <v>524</v>
      </c>
      <c r="Q5946">
        <v>445</v>
      </c>
      <c r="R5946">
        <v>378</v>
      </c>
      <c r="S5946">
        <v>507</v>
      </c>
    </row>
    <row r="5947" spans="1:28" x14ac:dyDescent="0.25">
      <c r="A5947" t="str">
        <f t="shared" si="92"/>
        <v>ReuttePendler zw. Gemeinden eines Pol. BezirkesInsgesamt</v>
      </c>
      <c r="B5947">
        <v>5946</v>
      </c>
      <c r="C5947">
        <v>708</v>
      </c>
      <c r="D5947" t="s">
        <v>264</v>
      </c>
      <c r="E5947" t="s">
        <v>305</v>
      </c>
      <c r="F5947" t="s">
        <v>48</v>
      </c>
      <c r="G5947">
        <v>7161</v>
      </c>
      <c r="H5947">
        <v>7279</v>
      </c>
      <c r="I5947">
        <v>7495</v>
      </c>
      <c r="J5947">
        <v>7615</v>
      </c>
      <c r="K5947">
        <v>7651</v>
      </c>
      <c r="L5947">
        <v>7702</v>
      </c>
      <c r="M5947">
        <v>7858</v>
      </c>
      <c r="N5947">
        <v>7858</v>
      </c>
      <c r="O5947">
        <v>8066</v>
      </c>
      <c r="P5947">
        <v>8167</v>
      </c>
      <c r="Q5947">
        <v>8100</v>
      </c>
      <c r="R5947">
        <v>8007</v>
      </c>
      <c r="S5947">
        <v>8398</v>
      </c>
    </row>
    <row r="5948" spans="1:28" x14ac:dyDescent="0.25">
      <c r="A5948" t="str">
        <f t="shared" si="92"/>
        <v>ReuttePendler zw. Pol. Bez. des BundeslandesInsgesamt</v>
      </c>
      <c r="B5948">
        <v>5947</v>
      </c>
      <c r="C5948">
        <v>708</v>
      </c>
      <c r="D5948" t="s">
        <v>264</v>
      </c>
      <c r="E5948" t="s">
        <v>306</v>
      </c>
      <c r="F5948" t="s">
        <v>48</v>
      </c>
      <c r="G5948">
        <v>766</v>
      </c>
      <c r="H5948">
        <v>1133</v>
      </c>
      <c r="I5948">
        <v>826</v>
      </c>
      <c r="J5948">
        <v>750</v>
      </c>
      <c r="K5948">
        <v>727</v>
      </c>
      <c r="L5948">
        <v>741</v>
      </c>
      <c r="M5948">
        <v>664</v>
      </c>
      <c r="N5948">
        <v>695</v>
      </c>
      <c r="O5948">
        <v>647</v>
      </c>
      <c r="P5948">
        <v>644</v>
      </c>
      <c r="Q5948">
        <v>689</v>
      </c>
      <c r="R5948">
        <v>709</v>
      </c>
      <c r="S5948">
        <v>734</v>
      </c>
    </row>
    <row r="5949" spans="1:28" x14ac:dyDescent="0.25">
      <c r="A5949" t="str">
        <f t="shared" si="92"/>
        <v>ReuttePensionisteneinkommenBrutto_Schnitt</v>
      </c>
      <c r="B5949">
        <v>5948</v>
      </c>
      <c r="C5949">
        <v>708</v>
      </c>
      <c r="D5949" t="s">
        <v>264</v>
      </c>
      <c r="E5949" t="s">
        <v>44</v>
      </c>
      <c r="F5949" t="s">
        <v>54</v>
      </c>
      <c r="G5949">
        <v>15301.2321345321</v>
      </c>
      <c r="H5949">
        <v>15540.9230525452</v>
      </c>
      <c r="I5949">
        <v>16102.9785438937</v>
      </c>
      <c r="J5949">
        <v>16366.912225222401</v>
      </c>
      <c r="K5949">
        <v>17062.993771957299</v>
      </c>
      <c r="L5949">
        <v>17522.179879815099</v>
      </c>
      <c r="M5949">
        <v>17931.305708982902</v>
      </c>
      <c r="N5949">
        <v>18187.807545941301</v>
      </c>
      <c r="O5949">
        <v>18429.587159656901</v>
      </c>
      <c r="P5949">
        <v>18763.108951265502</v>
      </c>
      <c r="Q5949">
        <v>19231.1201146208</v>
      </c>
      <c r="R5949">
        <v>19725.231493037001</v>
      </c>
      <c r="S5949">
        <v>20015.525556303899</v>
      </c>
      <c r="T5949">
        <v>20207.195401595702</v>
      </c>
      <c r="U5949">
        <v>20825.246870329102</v>
      </c>
      <c r="V5949">
        <v>21306.596261586001</v>
      </c>
      <c r="W5949">
        <v>22619.298941860499</v>
      </c>
      <c r="X5949">
        <v>23342.3777604563</v>
      </c>
      <c r="Y5949">
        <v>24187.147161274301</v>
      </c>
    </row>
    <row r="5950" spans="1:28" x14ac:dyDescent="0.25">
      <c r="A5950" t="str">
        <f t="shared" si="92"/>
        <v>ReuttePensionisteneinkommenBruttobezüge 1000 EUR</v>
      </c>
      <c r="B5950">
        <v>5949</v>
      </c>
      <c r="C5950">
        <v>708</v>
      </c>
      <c r="D5950" t="s">
        <v>264</v>
      </c>
      <c r="E5950" t="s">
        <v>44</v>
      </c>
      <c r="F5950" t="s">
        <v>55</v>
      </c>
      <c r="G5950">
        <v>91899.200200000007</v>
      </c>
      <c r="H5950">
        <v>94644.221390000006</v>
      </c>
      <c r="I5950">
        <v>99419.789529999995</v>
      </c>
      <c r="J5950">
        <v>103046.07937000001</v>
      </c>
      <c r="K5950">
        <v>108793.64829</v>
      </c>
      <c r="L5950">
        <v>113718.94742</v>
      </c>
      <c r="M5950">
        <v>120767.34394999999</v>
      </c>
      <c r="N5950">
        <v>125695.93795000001</v>
      </c>
      <c r="O5950">
        <v>133209.05598999999</v>
      </c>
      <c r="P5950">
        <v>139372.37328999999</v>
      </c>
      <c r="Q5950">
        <v>144291.09422</v>
      </c>
      <c r="R5950">
        <v>147308.02879000001</v>
      </c>
      <c r="S5950">
        <v>148595.26173</v>
      </c>
      <c r="T5950">
        <v>151958.10941999999</v>
      </c>
      <c r="U5950">
        <v>158834.15788000001</v>
      </c>
      <c r="V5950">
        <v>165509.63975999999</v>
      </c>
      <c r="W5950">
        <v>175073.37380999999</v>
      </c>
      <c r="X5950">
        <v>184171.36053000001</v>
      </c>
      <c r="Y5950">
        <v>195117.71614999999</v>
      </c>
    </row>
    <row r="5951" spans="1:28" x14ac:dyDescent="0.25">
      <c r="A5951" t="str">
        <f t="shared" si="92"/>
        <v>ReuttePensionisteneinkommenBruttobezüge Fälle</v>
      </c>
      <c r="B5951">
        <v>5950</v>
      </c>
      <c r="C5951">
        <v>708</v>
      </c>
      <c r="D5951" t="s">
        <v>264</v>
      </c>
      <c r="E5951" t="s">
        <v>44</v>
      </c>
      <c r="F5951" t="s">
        <v>56</v>
      </c>
      <c r="G5951">
        <v>6006</v>
      </c>
      <c r="H5951">
        <v>6090</v>
      </c>
      <c r="I5951">
        <v>6174</v>
      </c>
      <c r="J5951">
        <v>6296</v>
      </c>
      <c r="K5951">
        <v>6376</v>
      </c>
      <c r="L5951">
        <v>6490</v>
      </c>
      <c r="M5951">
        <v>6735</v>
      </c>
      <c r="N5951">
        <v>6911</v>
      </c>
      <c r="O5951">
        <v>7228</v>
      </c>
      <c r="P5951">
        <v>7428</v>
      </c>
      <c r="Q5951">
        <v>7503</v>
      </c>
      <c r="R5951">
        <v>7468</v>
      </c>
      <c r="S5951">
        <v>7424</v>
      </c>
      <c r="T5951">
        <v>7520</v>
      </c>
      <c r="U5951">
        <v>7627</v>
      </c>
      <c r="V5951">
        <v>7768</v>
      </c>
      <c r="W5951">
        <v>7740</v>
      </c>
      <c r="X5951">
        <v>7890</v>
      </c>
      <c r="Y5951">
        <v>8067</v>
      </c>
    </row>
    <row r="5952" spans="1:28" x14ac:dyDescent="0.25">
      <c r="A5952" t="str">
        <f t="shared" si="92"/>
        <v>ReuttePensionisteneinkommenLohnsteuer 1000 EUR</v>
      </c>
      <c r="B5952">
        <v>5951</v>
      </c>
      <c r="C5952">
        <v>708</v>
      </c>
      <c r="D5952" t="s">
        <v>264</v>
      </c>
      <c r="E5952" t="s">
        <v>44</v>
      </c>
      <c r="F5952" t="s">
        <v>57</v>
      </c>
      <c r="G5952">
        <v>9902.1547100000007</v>
      </c>
      <c r="H5952">
        <v>9304.2356999999993</v>
      </c>
      <c r="I5952">
        <v>10293.491120000001</v>
      </c>
      <c r="J5952">
        <v>10953.24821</v>
      </c>
      <c r="K5952">
        <v>12074.09137</v>
      </c>
      <c r="L5952">
        <v>11376.867399999999</v>
      </c>
      <c r="M5952">
        <v>12609.678309999999</v>
      </c>
      <c r="N5952">
        <v>13592.96848</v>
      </c>
      <c r="O5952">
        <v>15109.261479999999</v>
      </c>
      <c r="P5952">
        <v>16257.507250000001</v>
      </c>
      <c r="Q5952">
        <v>17399.832600000002</v>
      </c>
      <c r="R5952">
        <v>18278.77059</v>
      </c>
      <c r="S5952">
        <v>15169.120430000001</v>
      </c>
      <c r="T5952">
        <v>15795.661190000001</v>
      </c>
      <c r="U5952">
        <v>17145.075710000001</v>
      </c>
      <c r="V5952">
        <v>18445.731749999999</v>
      </c>
      <c r="W5952">
        <v>18419.92871</v>
      </c>
      <c r="X5952">
        <v>20182.966400000001</v>
      </c>
      <c r="Y5952">
        <v>21159.945179999999</v>
      </c>
    </row>
    <row r="5953" spans="1:47" x14ac:dyDescent="0.25">
      <c r="A5953" t="str">
        <f t="shared" si="92"/>
        <v>ReuttePensionisteneinkommenLohnsteuer Fälle</v>
      </c>
      <c r="B5953">
        <v>5952</v>
      </c>
      <c r="C5953">
        <v>708</v>
      </c>
      <c r="D5953" t="s">
        <v>264</v>
      </c>
      <c r="E5953" t="s">
        <v>44</v>
      </c>
      <c r="F5953" t="s">
        <v>58</v>
      </c>
      <c r="G5953">
        <v>2983</v>
      </c>
      <c r="H5953">
        <v>2907</v>
      </c>
      <c r="I5953">
        <v>3059</v>
      </c>
      <c r="J5953">
        <v>3347</v>
      </c>
      <c r="K5953">
        <v>3417</v>
      </c>
      <c r="L5953">
        <v>3396</v>
      </c>
      <c r="M5953">
        <v>3561</v>
      </c>
      <c r="N5953">
        <v>3751</v>
      </c>
      <c r="O5953">
        <v>3930</v>
      </c>
      <c r="P5953">
        <v>4071</v>
      </c>
      <c r="Q5953">
        <v>4241</v>
      </c>
      <c r="R5953">
        <v>4305</v>
      </c>
      <c r="S5953">
        <v>4353</v>
      </c>
      <c r="T5953">
        <v>4412</v>
      </c>
      <c r="U5953">
        <v>4581</v>
      </c>
      <c r="V5953">
        <v>4857</v>
      </c>
      <c r="W5953">
        <v>5183</v>
      </c>
      <c r="X5953">
        <v>5433</v>
      </c>
      <c r="Y5953">
        <v>5660</v>
      </c>
    </row>
    <row r="5954" spans="1:47" x14ac:dyDescent="0.25">
      <c r="A5954" t="str">
        <f t="shared" si="92"/>
        <v>ReuttePensionisteneinkommenNetto_Schnitt</v>
      </c>
      <c r="B5954">
        <v>5953</v>
      </c>
      <c r="C5954">
        <v>708</v>
      </c>
      <c r="D5954" t="s">
        <v>264</v>
      </c>
      <c r="E5954" t="s">
        <v>44</v>
      </c>
      <c r="F5954" t="s">
        <v>59</v>
      </c>
      <c r="G5954">
        <v>12959.6058158508</v>
      </c>
      <c r="H5954">
        <v>13235.9193399015</v>
      </c>
      <c r="I5954">
        <v>13629.099548104999</v>
      </c>
      <c r="J5954">
        <v>13810.7458449809</v>
      </c>
      <c r="K5954">
        <v>14301.006424090299</v>
      </c>
      <c r="L5954">
        <v>14872.354540832001</v>
      </c>
      <c r="M5954">
        <v>15140.690757238301</v>
      </c>
      <c r="N5954">
        <v>15288.8875792215</v>
      </c>
      <c r="O5954">
        <v>15395.5837908135</v>
      </c>
      <c r="P5954">
        <v>15617.1466303177</v>
      </c>
      <c r="Q5954">
        <v>15933.504756763999</v>
      </c>
      <c r="R5954">
        <v>16270.8031788966</v>
      </c>
      <c r="S5954">
        <v>16949.949931303901</v>
      </c>
      <c r="T5954">
        <v>17076.748545212798</v>
      </c>
      <c r="U5954">
        <v>17520.988716402298</v>
      </c>
      <c r="V5954">
        <v>17846.064416838301</v>
      </c>
      <c r="W5954">
        <v>19093.066417312701</v>
      </c>
      <c r="X5954">
        <v>19608.207106463899</v>
      </c>
      <c r="Y5954">
        <v>20343.015429527699</v>
      </c>
    </row>
    <row r="5955" spans="1:47" x14ac:dyDescent="0.25">
      <c r="A5955" t="str">
        <f t="shared" ref="A5955:A6018" si="93">D5955&amp;E5955&amp;F5955</f>
        <v>ReuttePensionisteneinkommenNettobezüge 1000 EUR</v>
      </c>
      <c r="B5955">
        <v>5954</v>
      </c>
      <c r="C5955">
        <v>708</v>
      </c>
      <c r="D5955" t="s">
        <v>264</v>
      </c>
      <c r="E5955" t="s">
        <v>44</v>
      </c>
      <c r="F5955" t="s">
        <v>60</v>
      </c>
      <c r="G5955">
        <v>77835.392529999997</v>
      </c>
      <c r="H5955">
        <v>80606.748779999994</v>
      </c>
      <c r="I5955">
        <v>84146.06061</v>
      </c>
      <c r="J5955">
        <v>86952.455839999995</v>
      </c>
      <c r="K5955">
        <v>91183.216960000005</v>
      </c>
      <c r="L5955">
        <v>96521.580969999995</v>
      </c>
      <c r="M5955">
        <v>101972.55224999999</v>
      </c>
      <c r="N5955">
        <v>105661.50206</v>
      </c>
      <c r="O5955">
        <v>111279.27963999999</v>
      </c>
      <c r="P5955">
        <v>116004.16516999999</v>
      </c>
      <c r="Q5955">
        <v>119549.08619</v>
      </c>
      <c r="R5955">
        <v>121510.35814</v>
      </c>
      <c r="S5955">
        <v>125836.42829</v>
      </c>
      <c r="T5955">
        <v>128417.14906</v>
      </c>
      <c r="U5955">
        <v>133632.58094000001</v>
      </c>
      <c r="V5955">
        <v>138628.22839</v>
      </c>
      <c r="W5955">
        <v>147780.33407000001</v>
      </c>
      <c r="X5955">
        <v>154708.75407</v>
      </c>
      <c r="Y5955">
        <v>164107.10547000001</v>
      </c>
    </row>
    <row r="5956" spans="1:47" x14ac:dyDescent="0.25">
      <c r="A5956" t="str">
        <f t="shared" si="93"/>
        <v>ReuttePensionisteneinkommenSV-Beiträge 1000 EUR</v>
      </c>
      <c r="B5956">
        <v>5955</v>
      </c>
      <c r="C5956">
        <v>708</v>
      </c>
      <c r="D5956" t="s">
        <v>264</v>
      </c>
      <c r="E5956" t="s">
        <v>44</v>
      </c>
      <c r="F5956" t="s">
        <v>61</v>
      </c>
      <c r="G5956">
        <v>4161.6529600000003</v>
      </c>
      <c r="H5956">
        <v>4733.2369099999996</v>
      </c>
      <c r="I5956">
        <v>4980.2377999999999</v>
      </c>
      <c r="J5956">
        <v>5140.3753200000001</v>
      </c>
      <c r="K5956">
        <v>5536.3399600000002</v>
      </c>
      <c r="L5956">
        <v>5820.4990500000004</v>
      </c>
      <c r="M5956">
        <v>6185.1133900000004</v>
      </c>
      <c r="N5956">
        <v>6441.4674100000002</v>
      </c>
      <c r="O5956">
        <v>6820.51487</v>
      </c>
      <c r="P5956">
        <v>7110.7008699999997</v>
      </c>
      <c r="Q5956">
        <v>7342.1754300000002</v>
      </c>
      <c r="R5956">
        <v>7518.9000599999999</v>
      </c>
      <c r="S5956">
        <v>7589.7130100000004</v>
      </c>
      <c r="T5956">
        <v>7745.2991700000002</v>
      </c>
      <c r="U5956">
        <v>8056.5012299999999</v>
      </c>
      <c r="V5956">
        <v>8435.6796200000008</v>
      </c>
      <c r="W5956">
        <v>8873.11103</v>
      </c>
      <c r="X5956">
        <v>9279.6400599999997</v>
      </c>
      <c r="Y5956">
        <v>9850.6654999999992</v>
      </c>
    </row>
    <row r="5957" spans="1:47" x14ac:dyDescent="0.25">
      <c r="A5957" t="str">
        <f t="shared" si="93"/>
        <v>ReuttePensionisteneinkommenSV-Beiträge Fälle</v>
      </c>
      <c r="B5957">
        <v>5956</v>
      </c>
      <c r="C5957">
        <v>708</v>
      </c>
      <c r="D5957" t="s">
        <v>264</v>
      </c>
      <c r="E5957" t="s">
        <v>44</v>
      </c>
      <c r="F5957" t="s">
        <v>62</v>
      </c>
      <c r="G5957">
        <v>5843</v>
      </c>
      <c r="H5957">
        <v>5918</v>
      </c>
      <c r="I5957">
        <v>5999</v>
      </c>
      <c r="J5957">
        <v>6125</v>
      </c>
      <c r="K5957">
        <v>6226</v>
      </c>
      <c r="L5957">
        <v>6337</v>
      </c>
      <c r="M5957">
        <v>6553</v>
      </c>
      <c r="N5957">
        <v>6736</v>
      </c>
      <c r="O5957">
        <v>6861</v>
      </c>
      <c r="P5957">
        <v>7022</v>
      </c>
      <c r="Q5957">
        <v>7085</v>
      </c>
      <c r="R5957">
        <v>7063</v>
      </c>
      <c r="S5957">
        <v>7019</v>
      </c>
      <c r="T5957">
        <v>7112</v>
      </c>
      <c r="U5957">
        <v>7211</v>
      </c>
      <c r="V5957">
        <v>7331</v>
      </c>
      <c r="W5957">
        <v>7424</v>
      </c>
      <c r="X5957">
        <v>7598</v>
      </c>
      <c r="Y5957">
        <v>7773</v>
      </c>
    </row>
    <row r="5958" spans="1:47" x14ac:dyDescent="0.25">
      <c r="A5958" t="str">
        <f t="shared" si="93"/>
        <v>ReutteUnselbstständig BeschäftigteFrauen</v>
      </c>
      <c r="B5958">
        <v>5957</v>
      </c>
      <c r="C5958">
        <v>708</v>
      </c>
      <c r="D5958" t="s">
        <v>264</v>
      </c>
      <c r="E5958" t="s">
        <v>38</v>
      </c>
      <c r="F5958" t="s">
        <v>47</v>
      </c>
      <c r="G5958">
        <v>4299</v>
      </c>
      <c r="H5958">
        <v>4220</v>
      </c>
      <c r="I5958">
        <v>4336</v>
      </c>
      <c r="J5958">
        <v>4275</v>
      </c>
      <c r="K5958">
        <v>4337</v>
      </c>
      <c r="L5958">
        <v>4276</v>
      </c>
      <c r="M5958">
        <v>4374</v>
      </c>
      <c r="N5958">
        <v>4371</v>
      </c>
      <c r="O5958">
        <v>5986</v>
      </c>
      <c r="P5958">
        <v>5845</v>
      </c>
      <c r="Q5958">
        <v>5967</v>
      </c>
      <c r="R5958">
        <v>5769</v>
      </c>
      <c r="S5958">
        <v>5912</v>
      </c>
      <c r="T5958">
        <v>5869</v>
      </c>
      <c r="U5958">
        <v>6035</v>
      </c>
      <c r="V5958">
        <v>6020</v>
      </c>
      <c r="W5958">
        <v>6151</v>
      </c>
      <c r="X5958">
        <v>6106</v>
      </c>
      <c r="Y5958">
        <v>6133</v>
      </c>
      <c r="Z5958">
        <v>6173</v>
      </c>
      <c r="AA5958">
        <v>6259</v>
      </c>
      <c r="AB5958">
        <v>6225</v>
      </c>
      <c r="AC5958">
        <v>6216</v>
      </c>
      <c r="AD5958">
        <v>6233</v>
      </c>
      <c r="AE5958">
        <v>6299</v>
      </c>
      <c r="AF5958">
        <v>6313</v>
      </c>
      <c r="AG5958">
        <v>6431</v>
      </c>
      <c r="AH5958">
        <v>6438</v>
      </c>
      <c r="AI5958">
        <v>6583</v>
      </c>
      <c r="AJ5958">
        <v>6544</v>
      </c>
      <c r="AK5958">
        <v>6641</v>
      </c>
      <c r="AL5958">
        <v>6668</v>
      </c>
      <c r="AM5958">
        <v>6688</v>
      </c>
      <c r="AN5958">
        <v>6497</v>
      </c>
      <c r="AO5958">
        <v>5499</v>
      </c>
      <c r="AP5958">
        <v>6708</v>
      </c>
      <c r="AQ5958">
        <v>6627</v>
      </c>
      <c r="AR5958">
        <v>6761</v>
      </c>
      <c r="AS5958">
        <v>6749</v>
      </c>
      <c r="AT5958">
        <v>6888</v>
      </c>
      <c r="AU5958">
        <v>6881</v>
      </c>
    </row>
    <row r="5959" spans="1:47" x14ac:dyDescent="0.25">
      <c r="A5959" t="str">
        <f t="shared" si="93"/>
        <v>ReutteUnselbstständig BeschäftigteInsgesamt</v>
      </c>
      <c r="B5959">
        <v>5958</v>
      </c>
      <c r="C5959">
        <v>708</v>
      </c>
      <c r="D5959" t="s">
        <v>264</v>
      </c>
      <c r="E5959" t="s">
        <v>38</v>
      </c>
      <c r="F5959" t="s">
        <v>48</v>
      </c>
      <c r="G5959">
        <v>10305</v>
      </c>
      <c r="H5959">
        <v>10620</v>
      </c>
      <c r="I5959">
        <v>10364</v>
      </c>
      <c r="J5959">
        <v>10694</v>
      </c>
      <c r="K5959">
        <v>10457</v>
      </c>
      <c r="L5959">
        <v>10776</v>
      </c>
      <c r="M5959">
        <v>10580</v>
      </c>
      <c r="N5959">
        <v>10801</v>
      </c>
      <c r="O5959">
        <v>13375</v>
      </c>
      <c r="P5959">
        <v>13366</v>
      </c>
      <c r="Q5959">
        <v>13165</v>
      </c>
      <c r="R5959">
        <v>12924</v>
      </c>
      <c r="S5959">
        <v>12922</v>
      </c>
      <c r="T5959">
        <v>13063</v>
      </c>
      <c r="U5959">
        <v>13181</v>
      </c>
      <c r="V5959">
        <v>13264</v>
      </c>
      <c r="W5959">
        <v>13330</v>
      </c>
      <c r="X5959">
        <v>13438</v>
      </c>
      <c r="Y5959">
        <v>13375</v>
      </c>
      <c r="Z5959">
        <v>13573</v>
      </c>
      <c r="AA5959">
        <v>13618</v>
      </c>
      <c r="AB5959">
        <v>13684</v>
      </c>
      <c r="AC5959">
        <v>13528</v>
      </c>
      <c r="AD5959">
        <v>13800</v>
      </c>
      <c r="AE5959">
        <v>13773</v>
      </c>
      <c r="AF5959">
        <v>13857</v>
      </c>
      <c r="AG5959">
        <v>13917</v>
      </c>
      <c r="AH5959">
        <v>14067</v>
      </c>
      <c r="AI5959">
        <v>14169</v>
      </c>
      <c r="AJ5959">
        <v>14321</v>
      </c>
      <c r="AK5959">
        <v>14344</v>
      </c>
      <c r="AL5959">
        <v>14477</v>
      </c>
      <c r="AM5959">
        <v>14479</v>
      </c>
      <c r="AN5959">
        <v>14064</v>
      </c>
      <c r="AO5959">
        <v>12028</v>
      </c>
      <c r="AP5959">
        <v>14449</v>
      </c>
      <c r="AQ5959">
        <v>14280</v>
      </c>
      <c r="AR5959">
        <v>14570</v>
      </c>
      <c r="AS5959">
        <v>14538</v>
      </c>
      <c r="AT5959">
        <v>14807</v>
      </c>
      <c r="AU5959">
        <v>14686</v>
      </c>
    </row>
    <row r="5960" spans="1:47" x14ac:dyDescent="0.25">
      <c r="A5960" t="str">
        <f t="shared" si="93"/>
        <v>ReutteUnselbstständig BeschäftigteMänner</v>
      </c>
      <c r="B5960">
        <v>5959</v>
      </c>
      <c r="C5960">
        <v>708</v>
      </c>
      <c r="D5960" t="s">
        <v>264</v>
      </c>
      <c r="E5960" t="s">
        <v>38</v>
      </c>
      <c r="F5960" t="s">
        <v>49</v>
      </c>
      <c r="G5960">
        <v>6006</v>
      </c>
      <c r="H5960">
        <v>6400</v>
      </c>
      <c r="I5960">
        <v>6028</v>
      </c>
      <c r="J5960">
        <v>6419</v>
      </c>
      <c r="K5960">
        <v>6120</v>
      </c>
      <c r="L5960">
        <v>6500</v>
      </c>
      <c r="M5960">
        <v>6206</v>
      </c>
      <c r="N5960">
        <v>6430</v>
      </c>
      <c r="O5960">
        <v>7389</v>
      </c>
      <c r="P5960">
        <v>7521</v>
      </c>
      <c r="Q5960">
        <v>7198</v>
      </c>
      <c r="R5960">
        <v>7155</v>
      </c>
      <c r="S5960">
        <v>7010</v>
      </c>
      <c r="T5960">
        <v>7194</v>
      </c>
      <c r="U5960">
        <v>7146</v>
      </c>
      <c r="V5960">
        <v>7244</v>
      </c>
      <c r="W5960">
        <v>7179</v>
      </c>
      <c r="X5960">
        <v>7332</v>
      </c>
      <c r="Y5960">
        <v>7242</v>
      </c>
      <c r="Z5960">
        <v>7400</v>
      </c>
      <c r="AA5960">
        <v>7359</v>
      </c>
      <c r="AB5960">
        <v>7459</v>
      </c>
      <c r="AC5960">
        <v>7312</v>
      </c>
      <c r="AD5960">
        <v>7567</v>
      </c>
      <c r="AE5960">
        <v>7474</v>
      </c>
      <c r="AF5960">
        <v>7544</v>
      </c>
      <c r="AG5960">
        <v>7486</v>
      </c>
      <c r="AH5960">
        <v>7629</v>
      </c>
      <c r="AI5960">
        <v>7586</v>
      </c>
      <c r="AJ5960">
        <v>7777</v>
      </c>
      <c r="AK5960">
        <v>7703</v>
      </c>
      <c r="AL5960">
        <v>7809</v>
      </c>
      <c r="AM5960">
        <v>7791</v>
      </c>
      <c r="AN5960">
        <v>7567</v>
      </c>
      <c r="AO5960">
        <v>6529</v>
      </c>
      <c r="AP5960">
        <v>7741</v>
      </c>
      <c r="AQ5960">
        <v>7653</v>
      </c>
      <c r="AR5960">
        <v>7809</v>
      </c>
      <c r="AS5960">
        <v>7789</v>
      </c>
      <c r="AT5960">
        <v>7919</v>
      </c>
      <c r="AU5960">
        <v>7805</v>
      </c>
    </row>
    <row r="5961" spans="1:47" x14ac:dyDescent="0.25">
      <c r="A5961" t="str">
        <f t="shared" si="93"/>
        <v>ReutteUnselbstständig Beschäftigte GW mgfInsgesamt</v>
      </c>
      <c r="B5961">
        <v>5960</v>
      </c>
      <c r="C5961">
        <v>708</v>
      </c>
      <c r="D5961" t="s">
        <v>264</v>
      </c>
      <c r="E5961" t="s">
        <v>450</v>
      </c>
      <c r="F5961" t="s">
        <v>48</v>
      </c>
      <c r="G5961">
        <v>11683.337877169</v>
      </c>
      <c r="H5961">
        <v>11716.063079938</v>
      </c>
      <c r="I5961">
        <v>11915.899900371</v>
      </c>
      <c r="J5961">
        <v>12021.530824567</v>
      </c>
      <c r="K5961">
        <v>12287.149422754999</v>
      </c>
      <c r="L5961">
        <v>12305.534678681999</v>
      </c>
      <c r="M5961">
        <v>11875.428315290001</v>
      </c>
      <c r="N5961">
        <v>9611.2654438129994</v>
      </c>
      <c r="O5961">
        <v>12137.440023806999</v>
      </c>
      <c r="P5961">
        <v>11704.960084816999</v>
      </c>
      <c r="Q5961">
        <v>12396.515433618</v>
      </c>
      <c r="R5961">
        <v>12272.273741658</v>
      </c>
      <c r="S5961">
        <v>12653.334176513001</v>
      </c>
      <c r="T5961">
        <v>12411.120041271</v>
      </c>
    </row>
    <row r="5962" spans="1:47" x14ac:dyDescent="0.25">
      <c r="A5962" t="str">
        <f t="shared" si="93"/>
        <v>ReutteUnselbstständig Beschäftigte GW ogfInsgesamt</v>
      </c>
      <c r="B5962">
        <v>5961</v>
      </c>
      <c r="C5962">
        <v>708</v>
      </c>
      <c r="D5962" t="s">
        <v>264</v>
      </c>
      <c r="E5962" t="s">
        <v>449</v>
      </c>
      <c r="F5962" t="s">
        <v>48</v>
      </c>
      <c r="G5962">
        <v>11017.691315321001</v>
      </c>
      <c r="H5962">
        <v>10971.516884762999</v>
      </c>
      <c r="I5962">
        <v>11196.421480391</v>
      </c>
      <c r="J5962">
        <v>11264.276204242</v>
      </c>
      <c r="K5962">
        <v>11600.355458255999</v>
      </c>
      <c r="L5962">
        <v>11551.765347757</v>
      </c>
      <c r="M5962">
        <v>11247.267898927001</v>
      </c>
      <c r="N5962">
        <v>9072.9781712200001</v>
      </c>
      <c r="O5962">
        <v>11427.810025797</v>
      </c>
      <c r="P5962">
        <v>11033.304164284</v>
      </c>
      <c r="Q5962">
        <v>11644.463342229999</v>
      </c>
      <c r="R5962">
        <v>11561.345634797</v>
      </c>
      <c r="S5962">
        <v>11893.673656909999</v>
      </c>
      <c r="T5962">
        <v>11598.564982017</v>
      </c>
    </row>
    <row r="5963" spans="1:47" x14ac:dyDescent="0.25">
      <c r="A5963" t="str">
        <f t="shared" si="93"/>
        <v>ReutteUnternehmenInsgesamt</v>
      </c>
      <c r="B5963">
        <v>5962</v>
      </c>
      <c r="C5963">
        <v>708</v>
      </c>
      <c r="D5963" t="s">
        <v>264</v>
      </c>
      <c r="E5963" t="s">
        <v>475</v>
      </c>
      <c r="F5963" t="s">
        <v>48</v>
      </c>
      <c r="G5963">
        <v>2653</v>
      </c>
      <c r="H5963">
        <v>2716</v>
      </c>
      <c r="I5963">
        <v>2812</v>
      </c>
    </row>
    <row r="5964" spans="1:47" x14ac:dyDescent="0.25">
      <c r="A5964" t="str">
        <f t="shared" si="93"/>
        <v>ReutteWohnbevölkerungInsgesamt</v>
      </c>
      <c r="B5964">
        <v>5963</v>
      </c>
      <c r="C5964">
        <v>708</v>
      </c>
      <c r="D5964" t="s">
        <v>264</v>
      </c>
      <c r="E5964" t="s">
        <v>42</v>
      </c>
      <c r="F5964" t="s">
        <v>48</v>
      </c>
      <c r="G5964">
        <v>31578</v>
      </c>
      <c r="H5964">
        <v>31719</v>
      </c>
      <c r="I5964">
        <v>31717</v>
      </c>
      <c r="J5964">
        <v>31795</v>
      </c>
      <c r="K5964">
        <v>31766</v>
      </c>
      <c r="L5964">
        <v>31778</v>
      </c>
      <c r="M5964">
        <v>31837</v>
      </c>
      <c r="N5964">
        <v>31761</v>
      </c>
      <c r="O5964">
        <v>31676</v>
      </c>
      <c r="P5964">
        <v>31607</v>
      </c>
      <c r="Q5964">
        <v>31654</v>
      </c>
      <c r="R5964">
        <v>31647</v>
      </c>
      <c r="S5964">
        <v>31672</v>
      </c>
      <c r="T5964">
        <v>31691</v>
      </c>
      <c r="U5964">
        <v>32036</v>
      </c>
      <c r="V5964">
        <v>32399</v>
      </c>
      <c r="W5964">
        <v>32532</v>
      </c>
      <c r="X5964">
        <v>32670</v>
      </c>
      <c r="Y5964">
        <v>32838</v>
      </c>
      <c r="Z5964">
        <v>33054</v>
      </c>
      <c r="AA5964">
        <v>33284</v>
      </c>
      <c r="AB5964">
        <v>33607</v>
      </c>
    </row>
    <row r="5965" spans="1:47" x14ac:dyDescent="0.25">
      <c r="A5965" t="str">
        <f t="shared" si="93"/>
        <v>SchwazArbeitnehmereinkommenBrutto_Schnitt</v>
      </c>
      <c r="B5965">
        <v>5964</v>
      </c>
      <c r="C5965">
        <v>709</v>
      </c>
      <c r="D5965" t="s">
        <v>265</v>
      </c>
      <c r="E5965" t="s">
        <v>43</v>
      </c>
      <c r="F5965" t="s">
        <v>54</v>
      </c>
      <c r="G5965">
        <v>21717.114558648602</v>
      </c>
      <c r="H5965">
        <v>22241.240252254102</v>
      </c>
      <c r="I5965">
        <v>22900.245781257901</v>
      </c>
      <c r="J5965">
        <v>23524.305062688501</v>
      </c>
      <c r="K5965">
        <v>24116.380812271698</v>
      </c>
      <c r="L5965">
        <v>24249.663502208601</v>
      </c>
      <c r="M5965">
        <v>24533.569829504399</v>
      </c>
      <c r="N5965">
        <v>25038.404318672499</v>
      </c>
      <c r="O5965">
        <v>25728.609211802399</v>
      </c>
      <c r="P5965">
        <v>26086.847011276899</v>
      </c>
      <c r="Q5965">
        <v>26671.9490619762</v>
      </c>
      <c r="R5965">
        <v>27248.696932087401</v>
      </c>
      <c r="S5965">
        <v>27924.418518123399</v>
      </c>
      <c r="T5965">
        <v>28640.837796105501</v>
      </c>
      <c r="U5965">
        <v>29608.078687002901</v>
      </c>
      <c r="V5965">
        <v>30459.532910262202</v>
      </c>
      <c r="W5965">
        <v>31158.714020977499</v>
      </c>
      <c r="X5965">
        <v>32277.319425820799</v>
      </c>
      <c r="Y5965">
        <v>33892.611293796697</v>
      </c>
    </row>
    <row r="5966" spans="1:47" x14ac:dyDescent="0.25">
      <c r="A5966" t="str">
        <f t="shared" si="93"/>
        <v>SchwazArbeitnehmereinkommenBruttobezüge 1000 EUR</v>
      </c>
      <c r="B5966">
        <v>5965</v>
      </c>
      <c r="C5966">
        <v>709</v>
      </c>
      <c r="D5966" t="s">
        <v>265</v>
      </c>
      <c r="E5966" t="s">
        <v>43</v>
      </c>
      <c r="F5966" t="s">
        <v>55</v>
      </c>
      <c r="G5966">
        <v>821493.29240999999</v>
      </c>
      <c r="H5966">
        <v>853485.35343999998</v>
      </c>
      <c r="I5966">
        <v>900758.26755999995</v>
      </c>
      <c r="J5966">
        <v>943771.59481000004</v>
      </c>
      <c r="K5966">
        <v>990459.75996000005</v>
      </c>
      <c r="L5966">
        <v>993678.46132999996</v>
      </c>
      <c r="M5966">
        <v>1018781.0207399999</v>
      </c>
      <c r="N5966">
        <v>1066836.33121</v>
      </c>
      <c r="O5966">
        <v>1124854.79474</v>
      </c>
      <c r="P5966">
        <v>1158960.3521700001</v>
      </c>
      <c r="Q5966">
        <v>1193383.01688</v>
      </c>
      <c r="R5966">
        <v>1230578.40215</v>
      </c>
      <c r="S5966">
        <v>1282708.16463</v>
      </c>
      <c r="T5966">
        <v>1336982.9491600001</v>
      </c>
      <c r="U5966">
        <v>1403511.754</v>
      </c>
      <c r="V5966">
        <v>1470403.49171</v>
      </c>
      <c r="W5966">
        <v>1449690.3285399999</v>
      </c>
      <c r="X5966">
        <v>1495311.3770399999</v>
      </c>
      <c r="Y5966">
        <v>1664771.17414</v>
      </c>
    </row>
    <row r="5967" spans="1:47" x14ac:dyDescent="0.25">
      <c r="A5967" t="str">
        <f t="shared" si="93"/>
        <v>SchwazArbeitnehmereinkommenBruttobezüge Fälle</v>
      </c>
      <c r="B5967">
        <v>5966</v>
      </c>
      <c r="C5967">
        <v>709</v>
      </c>
      <c r="D5967" t="s">
        <v>265</v>
      </c>
      <c r="E5967" t="s">
        <v>43</v>
      </c>
      <c r="F5967" t="s">
        <v>56</v>
      </c>
      <c r="G5967">
        <v>37827</v>
      </c>
      <c r="H5967">
        <v>38374</v>
      </c>
      <c r="I5967">
        <v>39334</v>
      </c>
      <c r="J5967">
        <v>40119</v>
      </c>
      <c r="K5967">
        <v>41070</v>
      </c>
      <c r="L5967">
        <v>40977</v>
      </c>
      <c r="M5967">
        <v>41526</v>
      </c>
      <c r="N5967">
        <v>42608</v>
      </c>
      <c r="O5967">
        <v>43720</v>
      </c>
      <c r="P5967">
        <v>44427</v>
      </c>
      <c r="Q5967">
        <v>44743</v>
      </c>
      <c r="R5967">
        <v>45161</v>
      </c>
      <c r="S5967">
        <v>45935</v>
      </c>
      <c r="T5967">
        <v>46681</v>
      </c>
      <c r="U5967">
        <v>47403</v>
      </c>
      <c r="V5967">
        <v>48274</v>
      </c>
      <c r="W5967">
        <v>46526</v>
      </c>
      <c r="X5967">
        <v>46327</v>
      </c>
      <c r="Y5967">
        <v>49119</v>
      </c>
    </row>
    <row r="5968" spans="1:47" x14ac:dyDescent="0.25">
      <c r="A5968" t="str">
        <f t="shared" si="93"/>
        <v>SchwazArbeitnehmereinkommenLohnsteuer 1000 EUR</v>
      </c>
      <c r="B5968">
        <v>5967</v>
      </c>
      <c r="C5968">
        <v>709</v>
      </c>
      <c r="D5968" t="s">
        <v>265</v>
      </c>
      <c r="E5968" t="s">
        <v>43</v>
      </c>
      <c r="F5968" t="s">
        <v>57</v>
      </c>
      <c r="G5968">
        <v>110819.66443999999</v>
      </c>
      <c r="H5968">
        <v>110390.1023</v>
      </c>
      <c r="I5968">
        <v>120283.06080000001</v>
      </c>
      <c r="J5968">
        <v>129067.33905</v>
      </c>
      <c r="K5968">
        <v>139572.77158</v>
      </c>
      <c r="L5968">
        <v>125193.95182</v>
      </c>
      <c r="M5968">
        <v>131126.40278</v>
      </c>
      <c r="N5968">
        <v>141009.16119000001</v>
      </c>
      <c r="O5968">
        <v>151237.51018000001</v>
      </c>
      <c r="P5968">
        <v>158783.34193</v>
      </c>
      <c r="Q5968">
        <v>167589.76136</v>
      </c>
      <c r="R5968">
        <v>176851.48155</v>
      </c>
      <c r="S5968">
        <v>155462.83837000001</v>
      </c>
      <c r="T5968">
        <v>165436.44899999999</v>
      </c>
      <c r="U5968">
        <v>178690.34036999999</v>
      </c>
      <c r="V5968">
        <v>186032.70785000001</v>
      </c>
      <c r="W5968">
        <v>175013.49825</v>
      </c>
      <c r="X5968">
        <v>187886.54513000001</v>
      </c>
      <c r="Y5968">
        <v>207166.37487999999</v>
      </c>
    </row>
    <row r="5969" spans="1:47" x14ac:dyDescent="0.25">
      <c r="A5969" t="str">
        <f t="shared" si="93"/>
        <v>SchwazArbeitnehmereinkommenLohnsteuer Fälle</v>
      </c>
      <c r="B5969">
        <v>5968</v>
      </c>
      <c r="C5969">
        <v>709</v>
      </c>
      <c r="D5969" t="s">
        <v>265</v>
      </c>
      <c r="E5969" t="s">
        <v>43</v>
      </c>
      <c r="F5969" t="s">
        <v>58</v>
      </c>
      <c r="G5969">
        <v>30410</v>
      </c>
      <c r="H5969">
        <v>30176</v>
      </c>
      <c r="I5969">
        <v>30979</v>
      </c>
      <c r="J5969">
        <v>31799</v>
      </c>
      <c r="K5969">
        <v>33051</v>
      </c>
      <c r="L5969">
        <v>32429</v>
      </c>
      <c r="M5969">
        <v>32773</v>
      </c>
      <c r="N5969">
        <v>34028</v>
      </c>
      <c r="O5969">
        <v>35605</v>
      </c>
      <c r="P5969">
        <v>36447</v>
      </c>
      <c r="Q5969">
        <v>36902</v>
      </c>
      <c r="R5969">
        <v>37504</v>
      </c>
      <c r="S5969">
        <v>38165</v>
      </c>
      <c r="T5969">
        <v>39023</v>
      </c>
      <c r="U5969">
        <v>40080</v>
      </c>
      <c r="V5969">
        <v>41550</v>
      </c>
      <c r="W5969">
        <v>40207</v>
      </c>
      <c r="X5969">
        <v>40317</v>
      </c>
      <c r="Y5969">
        <v>43232</v>
      </c>
    </row>
    <row r="5970" spans="1:47" x14ac:dyDescent="0.25">
      <c r="A5970" t="str">
        <f t="shared" si="93"/>
        <v>SchwazArbeitnehmereinkommenNetto_Schnitt</v>
      </c>
      <c r="B5970">
        <v>5969</v>
      </c>
      <c r="C5970">
        <v>709</v>
      </c>
      <c r="D5970" t="s">
        <v>265</v>
      </c>
      <c r="E5970" t="s">
        <v>43</v>
      </c>
      <c r="F5970" t="s">
        <v>59</v>
      </c>
      <c r="G5970">
        <v>15249.708653342899</v>
      </c>
      <c r="H5970">
        <v>15726.941800959001</v>
      </c>
      <c r="I5970">
        <v>16111.217062337901</v>
      </c>
      <c r="J5970">
        <v>16479.682613474899</v>
      </c>
      <c r="K5970">
        <v>16829.950272218201</v>
      </c>
      <c r="L5970">
        <v>17330.218072821299</v>
      </c>
      <c r="M5970">
        <v>17434.145983720999</v>
      </c>
      <c r="N5970">
        <v>17698.276874765299</v>
      </c>
      <c r="O5970">
        <v>18146.0678586459</v>
      </c>
      <c r="P5970">
        <v>18302.2044727305</v>
      </c>
      <c r="Q5970">
        <v>18623.464503274299</v>
      </c>
      <c r="R5970">
        <v>18928.7646971945</v>
      </c>
      <c r="S5970">
        <v>20027.940411015599</v>
      </c>
      <c r="T5970">
        <v>20450.923663374801</v>
      </c>
      <c r="U5970">
        <v>21055.485718203501</v>
      </c>
      <c r="V5970">
        <v>21699.427069851299</v>
      </c>
      <c r="W5970">
        <v>22445.319538107698</v>
      </c>
      <c r="X5970">
        <v>23091.842882336401</v>
      </c>
      <c r="Y5970">
        <v>24298.393042610802</v>
      </c>
    </row>
    <row r="5971" spans="1:47" x14ac:dyDescent="0.25">
      <c r="A5971" t="str">
        <f t="shared" si="93"/>
        <v>SchwazArbeitnehmereinkommenNettobezüge 1000 EUR</v>
      </c>
      <c r="B5971">
        <v>5970</v>
      </c>
      <c r="C5971">
        <v>709</v>
      </c>
      <c r="D5971" t="s">
        <v>265</v>
      </c>
      <c r="E5971" t="s">
        <v>43</v>
      </c>
      <c r="F5971" t="s">
        <v>60</v>
      </c>
      <c r="G5971">
        <v>576850.72923000006</v>
      </c>
      <c r="H5971">
        <v>603505.66466999997</v>
      </c>
      <c r="I5971">
        <v>633718.61193000001</v>
      </c>
      <c r="J5971">
        <v>661148.38676999998</v>
      </c>
      <c r="K5971">
        <v>691206.05767999997</v>
      </c>
      <c r="L5971">
        <v>710140.34597000002</v>
      </c>
      <c r="M5971">
        <v>723970.34612</v>
      </c>
      <c r="N5971">
        <v>754088.18108000001</v>
      </c>
      <c r="O5971">
        <v>793346.08678000001</v>
      </c>
      <c r="P5971">
        <v>813112.03810999996</v>
      </c>
      <c r="Q5971">
        <v>833269.67226999998</v>
      </c>
      <c r="R5971">
        <v>854841.94249000004</v>
      </c>
      <c r="S5971">
        <v>919983.44278000004</v>
      </c>
      <c r="T5971">
        <v>954669.56753</v>
      </c>
      <c r="U5971">
        <v>998093.18949999998</v>
      </c>
      <c r="V5971">
        <v>1047518.14237</v>
      </c>
      <c r="W5971">
        <v>1044290.93683</v>
      </c>
      <c r="X5971">
        <v>1069775.8052099999</v>
      </c>
      <c r="Y5971">
        <v>1193512.76786</v>
      </c>
    </row>
    <row r="5972" spans="1:47" x14ac:dyDescent="0.25">
      <c r="A5972" t="str">
        <f t="shared" si="93"/>
        <v>SchwazArbeitnehmereinkommenSV-Beiträge 1000 EUR</v>
      </c>
      <c r="B5972">
        <v>5971</v>
      </c>
      <c r="C5972">
        <v>709</v>
      </c>
      <c r="D5972" t="s">
        <v>265</v>
      </c>
      <c r="E5972" t="s">
        <v>43</v>
      </c>
      <c r="F5972" t="s">
        <v>61</v>
      </c>
      <c r="G5972">
        <v>133822.89874</v>
      </c>
      <c r="H5972">
        <v>139589.58647000001</v>
      </c>
      <c r="I5972">
        <v>146756.59482999999</v>
      </c>
      <c r="J5972">
        <v>153555.86898999999</v>
      </c>
      <c r="K5972">
        <v>159680.9307</v>
      </c>
      <c r="L5972">
        <v>158344.16354000001</v>
      </c>
      <c r="M5972">
        <v>163684.27184</v>
      </c>
      <c r="N5972">
        <v>171738.98894000001</v>
      </c>
      <c r="O5972">
        <v>180271.19777999999</v>
      </c>
      <c r="P5972">
        <v>187064.97213000001</v>
      </c>
      <c r="Q5972">
        <v>192523.58325</v>
      </c>
      <c r="R5972">
        <v>198884.97811</v>
      </c>
      <c r="S5972">
        <v>207261.88347999999</v>
      </c>
      <c r="T5972">
        <v>216876.93263</v>
      </c>
      <c r="U5972">
        <v>226728.22412999999</v>
      </c>
      <c r="V5972">
        <v>236852.64149000001</v>
      </c>
      <c r="W5972">
        <v>230385.89345999999</v>
      </c>
      <c r="X5972">
        <v>237649.02669999999</v>
      </c>
      <c r="Y5972">
        <v>264092.03139999998</v>
      </c>
    </row>
    <row r="5973" spans="1:47" x14ac:dyDescent="0.25">
      <c r="A5973" t="str">
        <f t="shared" si="93"/>
        <v>SchwazArbeitnehmereinkommenSV-Beiträge Fälle</v>
      </c>
      <c r="B5973">
        <v>5972</v>
      </c>
      <c r="C5973">
        <v>709</v>
      </c>
      <c r="D5973" t="s">
        <v>265</v>
      </c>
      <c r="E5973" t="s">
        <v>43</v>
      </c>
      <c r="F5973" t="s">
        <v>62</v>
      </c>
      <c r="G5973">
        <v>36179</v>
      </c>
      <c r="H5973">
        <v>36721</v>
      </c>
      <c r="I5973">
        <v>37618</v>
      </c>
      <c r="J5973">
        <v>38344</v>
      </c>
      <c r="K5973">
        <v>39133</v>
      </c>
      <c r="L5973">
        <v>38933</v>
      </c>
      <c r="M5973">
        <v>39420</v>
      </c>
      <c r="N5973">
        <v>40531</v>
      </c>
      <c r="O5973">
        <v>41674</v>
      </c>
      <c r="P5973">
        <v>42424</v>
      </c>
      <c r="Q5973">
        <v>42700</v>
      </c>
      <c r="R5973">
        <v>43073</v>
      </c>
      <c r="S5973">
        <v>43819</v>
      </c>
      <c r="T5973">
        <v>44587</v>
      </c>
      <c r="U5973">
        <v>45303</v>
      </c>
      <c r="V5973">
        <v>46040</v>
      </c>
      <c r="W5973">
        <v>44372</v>
      </c>
      <c r="X5973">
        <v>44398</v>
      </c>
      <c r="Y5973">
        <v>47153</v>
      </c>
    </row>
    <row r="5974" spans="1:47" x14ac:dyDescent="0.25">
      <c r="A5974" t="str">
        <f t="shared" si="93"/>
        <v>SchwazArbeitsloseFrauen</v>
      </c>
      <c r="B5974">
        <v>5973</v>
      </c>
      <c r="C5974">
        <v>709</v>
      </c>
      <c r="D5974" t="s">
        <v>265</v>
      </c>
      <c r="E5974" t="s">
        <v>36</v>
      </c>
      <c r="F5974" t="s">
        <v>47</v>
      </c>
      <c r="G5974">
        <v>412</v>
      </c>
      <c r="H5974">
        <v>499</v>
      </c>
      <c r="I5974">
        <v>442</v>
      </c>
      <c r="J5974">
        <v>596</v>
      </c>
      <c r="K5974">
        <v>422</v>
      </c>
      <c r="L5974">
        <v>589</v>
      </c>
      <c r="M5974">
        <v>445</v>
      </c>
      <c r="N5974">
        <v>533</v>
      </c>
      <c r="O5974">
        <v>427</v>
      </c>
      <c r="P5974">
        <v>591</v>
      </c>
      <c r="Q5974">
        <v>577</v>
      </c>
      <c r="R5974">
        <v>779</v>
      </c>
      <c r="S5974">
        <v>611</v>
      </c>
      <c r="T5974">
        <v>711</v>
      </c>
      <c r="U5974">
        <v>511</v>
      </c>
      <c r="V5974">
        <v>664</v>
      </c>
      <c r="W5974">
        <v>553</v>
      </c>
      <c r="X5974">
        <v>670</v>
      </c>
      <c r="Y5974">
        <v>516</v>
      </c>
      <c r="Z5974">
        <v>806</v>
      </c>
      <c r="AA5974">
        <v>656</v>
      </c>
      <c r="AB5974">
        <v>862</v>
      </c>
      <c r="AC5974">
        <v>741</v>
      </c>
      <c r="AD5974">
        <v>855</v>
      </c>
      <c r="AE5974">
        <v>732</v>
      </c>
      <c r="AF5974">
        <v>867</v>
      </c>
      <c r="AG5974">
        <v>751</v>
      </c>
      <c r="AH5974">
        <v>788</v>
      </c>
      <c r="AI5974">
        <v>623</v>
      </c>
      <c r="AJ5974">
        <v>709</v>
      </c>
      <c r="AK5974">
        <v>595</v>
      </c>
      <c r="AL5974">
        <v>583</v>
      </c>
      <c r="AM5974">
        <v>529</v>
      </c>
      <c r="AN5974">
        <v>1155</v>
      </c>
      <c r="AO5974">
        <v>2535</v>
      </c>
      <c r="AP5974">
        <v>741</v>
      </c>
      <c r="AQ5974">
        <v>576</v>
      </c>
      <c r="AR5974">
        <v>466</v>
      </c>
      <c r="AS5974">
        <v>418</v>
      </c>
      <c r="AT5974">
        <v>424</v>
      </c>
      <c r="AU5974">
        <v>452</v>
      </c>
    </row>
    <row r="5975" spans="1:47" x14ac:dyDescent="0.25">
      <c r="A5975" t="str">
        <f t="shared" si="93"/>
        <v>SchwazArbeitsloseInsgesamt</v>
      </c>
      <c r="B5975">
        <v>5974</v>
      </c>
      <c r="C5975">
        <v>709</v>
      </c>
      <c r="D5975" t="s">
        <v>265</v>
      </c>
      <c r="E5975" t="s">
        <v>36</v>
      </c>
      <c r="F5975" t="s">
        <v>48</v>
      </c>
      <c r="G5975">
        <v>1690</v>
      </c>
      <c r="H5975">
        <v>927</v>
      </c>
      <c r="I5975">
        <v>1853</v>
      </c>
      <c r="J5975">
        <v>1045</v>
      </c>
      <c r="K5975">
        <v>1827</v>
      </c>
      <c r="L5975">
        <v>1002</v>
      </c>
      <c r="M5975">
        <v>1636</v>
      </c>
      <c r="N5975">
        <v>891</v>
      </c>
      <c r="O5975">
        <v>1522</v>
      </c>
      <c r="P5975">
        <v>1033</v>
      </c>
      <c r="Q5975">
        <v>1934</v>
      </c>
      <c r="R5975">
        <v>1499</v>
      </c>
      <c r="S5975">
        <v>2189</v>
      </c>
      <c r="T5975">
        <v>1244</v>
      </c>
      <c r="U5975">
        <v>1767</v>
      </c>
      <c r="V5975">
        <v>1138</v>
      </c>
      <c r="W5975">
        <v>1893</v>
      </c>
      <c r="X5975">
        <v>1206</v>
      </c>
      <c r="Y5975">
        <v>1905</v>
      </c>
      <c r="Z5975">
        <v>1477</v>
      </c>
      <c r="AA5975">
        <v>2197</v>
      </c>
      <c r="AB5975">
        <v>1618</v>
      </c>
      <c r="AC5975">
        <v>2406</v>
      </c>
      <c r="AD5975">
        <v>1598</v>
      </c>
      <c r="AE5975">
        <v>2264</v>
      </c>
      <c r="AF5975">
        <v>1589</v>
      </c>
      <c r="AG5975">
        <v>2216</v>
      </c>
      <c r="AH5975">
        <v>1415</v>
      </c>
      <c r="AI5975">
        <v>1900</v>
      </c>
      <c r="AJ5975">
        <v>1180</v>
      </c>
      <c r="AK5975">
        <v>1838</v>
      </c>
      <c r="AL5975">
        <v>996</v>
      </c>
      <c r="AM5975">
        <v>1725</v>
      </c>
      <c r="AN5975">
        <v>2056</v>
      </c>
      <c r="AO5975">
        <v>5201</v>
      </c>
      <c r="AP5975">
        <v>1316</v>
      </c>
      <c r="AQ5975">
        <v>1832</v>
      </c>
      <c r="AR5975">
        <v>900</v>
      </c>
      <c r="AS5975">
        <v>1617</v>
      </c>
      <c r="AT5975">
        <v>890</v>
      </c>
      <c r="AU5975">
        <v>1670</v>
      </c>
    </row>
    <row r="5976" spans="1:47" x14ac:dyDescent="0.25">
      <c r="A5976" t="str">
        <f t="shared" si="93"/>
        <v>SchwazArbeitsloseMänner</v>
      </c>
      <c r="B5976">
        <v>5975</v>
      </c>
      <c r="C5976">
        <v>709</v>
      </c>
      <c r="D5976" t="s">
        <v>265</v>
      </c>
      <c r="E5976" t="s">
        <v>36</v>
      </c>
      <c r="F5976" t="s">
        <v>49</v>
      </c>
      <c r="G5976">
        <v>1278</v>
      </c>
      <c r="H5976">
        <v>428</v>
      </c>
      <c r="I5976">
        <v>1411</v>
      </c>
      <c r="J5976">
        <v>449</v>
      </c>
      <c r="K5976">
        <v>1405</v>
      </c>
      <c r="L5976">
        <v>413</v>
      </c>
      <c r="M5976">
        <v>1191</v>
      </c>
      <c r="N5976">
        <v>358</v>
      </c>
      <c r="O5976">
        <v>1095</v>
      </c>
      <c r="P5976">
        <v>442</v>
      </c>
      <c r="Q5976">
        <v>1357</v>
      </c>
      <c r="R5976">
        <v>720</v>
      </c>
      <c r="S5976">
        <v>1578</v>
      </c>
      <c r="T5976">
        <v>533</v>
      </c>
      <c r="U5976">
        <v>1256</v>
      </c>
      <c r="V5976">
        <v>474</v>
      </c>
      <c r="W5976">
        <v>1340</v>
      </c>
      <c r="X5976">
        <v>536</v>
      </c>
      <c r="Y5976">
        <v>1389</v>
      </c>
      <c r="Z5976">
        <v>671</v>
      </c>
      <c r="AA5976">
        <v>1541</v>
      </c>
      <c r="AB5976">
        <v>756</v>
      </c>
      <c r="AC5976">
        <v>1665</v>
      </c>
      <c r="AD5976">
        <v>743</v>
      </c>
      <c r="AE5976">
        <v>1532</v>
      </c>
      <c r="AF5976">
        <v>722</v>
      </c>
      <c r="AG5976">
        <v>1465</v>
      </c>
      <c r="AH5976">
        <v>627</v>
      </c>
      <c r="AI5976">
        <v>1277</v>
      </c>
      <c r="AJ5976">
        <v>471</v>
      </c>
      <c r="AK5976">
        <v>1243</v>
      </c>
      <c r="AL5976">
        <v>413</v>
      </c>
      <c r="AM5976">
        <v>1196</v>
      </c>
      <c r="AN5976">
        <v>901</v>
      </c>
      <c r="AO5976">
        <v>2666</v>
      </c>
      <c r="AP5976">
        <v>575</v>
      </c>
      <c r="AQ5976">
        <v>1256</v>
      </c>
      <c r="AR5976">
        <v>434</v>
      </c>
      <c r="AS5976">
        <v>1199</v>
      </c>
      <c r="AT5976">
        <v>466</v>
      </c>
      <c r="AU5976">
        <v>1218</v>
      </c>
    </row>
    <row r="5977" spans="1:47" x14ac:dyDescent="0.25">
      <c r="A5977" t="str">
        <f t="shared" si="93"/>
        <v>Schwazarbeitslose AusländerFrauen</v>
      </c>
      <c r="B5977">
        <v>5976</v>
      </c>
      <c r="C5977">
        <v>709</v>
      </c>
      <c r="D5977" t="s">
        <v>265</v>
      </c>
      <c r="E5977" t="s">
        <v>37</v>
      </c>
      <c r="F5977" t="s">
        <v>47</v>
      </c>
      <c r="G5977">
        <v>51</v>
      </c>
      <c r="H5977">
        <v>58</v>
      </c>
      <c r="I5977">
        <v>62</v>
      </c>
      <c r="J5977">
        <v>91</v>
      </c>
      <c r="K5977">
        <v>54</v>
      </c>
      <c r="L5977">
        <v>77</v>
      </c>
      <c r="M5977">
        <v>53</v>
      </c>
      <c r="N5977">
        <v>65</v>
      </c>
      <c r="O5977">
        <v>56</v>
      </c>
      <c r="P5977">
        <v>87</v>
      </c>
      <c r="Q5977">
        <v>87</v>
      </c>
      <c r="R5977">
        <v>110</v>
      </c>
      <c r="S5977">
        <v>102</v>
      </c>
      <c r="T5977">
        <v>105</v>
      </c>
      <c r="U5977">
        <v>80</v>
      </c>
      <c r="V5977">
        <v>119</v>
      </c>
      <c r="W5977">
        <v>92</v>
      </c>
      <c r="X5977">
        <v>132</v>
      </c>
      <c r="Y5977">
        <v>106</v>
      </c>
      <c r="Z5977">
        <v>187</v>
      </c>
      <c r="AA5977">
        <v>149</v>
      </c>
      <c r="AB5977">
        <v>189</v>
      </c>
      <c r="AC5977">
        <v>168</v>
      </c>
      <c r="AD5977">
        <v>198</v>
      </c>
      <c r="AE5977">
        <v>151</v>
      </c>
      <c r="AF5977">
        <v>176</v>
      </c>
      <c r="AG5977">
        <v>180</v>
      </c>
      <c r="AH5977">
        <v>188</v>
      </c>
      <c r="AI5977">
        <v>182</v>
      </c>
      <c r="AJ5977">
        <v>175</v>
      </c>
      <c r="AK5977">
        <v>160</v>
      </c>
      <c r="AL5977">
        <v>140</v>
      </c>
      <c r="AM5977">
        <v>153</v>
      </c>
      <c r="AN5977">
        <v>338</v>
      </c>
      <c r="AO5977">
        <v>1003</v>
      </c>
      <c r="AP5977">
        <v>179</v>
      </c>
      <c r="AQ5977">
        <v>179</v>
      </c>
      <c r="AR5977">
        <v>114</v>
      </c>
      <c r="AS5977">
        <v>117</v>
      </c>
      <c r="AT5977">
        <v>123</v>
      </c>
      <c r="AU5977">
        <v>138</v>
      </c>
    </row>
    <row r="5978" spans="1:47" x14ac:dyDescent="0.25">
      <c r="A5978" t="str">
        <f t="shared" si="93"/>
        <v>Schwazarbeitslose AusländerInsgesamt</v>
      </c>
      <c r="B5978">
        <v>5977</v>
      </c>
      <c r="C5978">
        <v>709</v>
      </c>
      <c r="D5978" t="s">
        <v>265</v>
      </c>
      <c r="E5978" t="s">
        <v>37</v>
      </c>
      <c r="F5978" t="s">
        <v>48</v>
      </c>
      <c r="G5978">
        <v>244</v>
      </c>
      <c r="H5978">
        <v>133</v>
      </c>
      <c r="I5978">
        <v>245</v>
      </c>
      <c r="J5978">
        <v>170</v>
      </c>
      <c r="K5978">
        <v>258</v>
      </c>
      <c r="L5978">
        <v>136</v>
      </c>
      <c r="M5978">
        <v>211</v>
      </c>
      <c r="N5978">
        <v>125</v>
      </c>
      <c r="O5978">
        <v>205</v>
      </c>
      <c r="P5978">
        <v>161</v>
      </c>
      <c r="Q5978">
        <v>282</v>
      </c>
      <c r="R5978">
        <v>267</v>
      </c>
      <c r="S5978">
        <v>348</v>
      </c>
      <c r="T5978">
        <v>207</v>
      </c>
      <c r="U5978">
        <v>259</v>
      </c>
      <c r="V5978">
        <v>219</v>
      </c>
      <c r="W5978">
        <v>321</v>
      </c>
      <c r="X5978">
        <v>263</v>
      </c>
      <c r="Y5978">
        <v>365</v>
      </c>
      <c r="Z5978">
        <v>339</v>
      </c>
      <c r="AA5978">
        <v>450</v>
      </c>
      <c r="AB5978">
        <v>366</v>
      </c>
      <c r="AC5978">
        <v>509</v>
      </c>
      <c r="AD5978">
        <v>399</v>
      </c>
      <c r="AE5978">
        <v>507</v>
      </c>
      <c r="AF5978">
        <v>356</v>
      </c>
      <c r="AG5978">
        <v>490</v>
      </c>
      <c r="AH5978">
        <v>340</v>
      </c>
      <c r="AI5978">
        <v>469</v>
      </c>
      <c r="AJ5978">
        <v>301</v>
      </c>
      <c r="AK5978">
        <v>420</v>
      </c>
      <c r="AL5978">
        <v>236</v>
      </c>
      <c r="AM5978">
        <v>427</v>
      </c>
      <c r="AN5978">
        <v>641</v>
      </c>
      <c r="AO5978">
        <v>2007</v>
      </c>
      <c r="AP5978">
        <v>317</v>
      </c>
      <c r="AQ5978">
        <v>498</v>
      </c>
      <c r="AR5978">
        <v>225</v>
      </c>
      <c r="AS5978">
        <v>425</v>
      </c>
      <c r="AT5978">
        <v>258</v>
      </c>
      <c r="AU5978">
        <v>483</v>
      </c>
    </row>
    <row r="5979" spans="1:47" x14ac:dyDescent="0.25">
      <c r="A5979" t="str">
        <f t="shared" si="93"/>
        <v>Schwazarbeitslose AusländerMänner</v>
      </c>
      <c r="B5979">
        <v>5978</v>
      </c>
      <c r="C5979">
        <v>709</v>
      </c>
      <c r="D5979" t="s">
        <v>265</v>
      </c>
      <c r="E5979" t="s">
        <v>37</v>
      </c>
      <c r="F5979" t="s">
        <v>49</v>
      </c>
      <c r="G5979">
        <v>193</v>
      </c>
      <c r="H5979">
        <v>75</v>
      </c>
      <c r="I5979">
        <v>183</v>
      </c>
      <c r="J5979">
        <v>79</v>
      </c>
      <c r="K5979">
        <v>204</v>
      </c>
      <c r="L5979">
        <v>59</v>
      </c>
      <c r="M5979">
        <v>158</v>
      </c>
      <c r="N5979">
        <v>60</v>
      </c>
      <c r="O5979">
        <v>149</v>
      </c>
      <c r="P5979">
        <v>74</v>
      </c>
      <c r="Q5979">
        <v>195</v>
      </c>
      <c r="R5979">
        <v>157</v>
      </c>
      <c r="S5979">
        <v>246</v>
      </c>
      <c r="T5979">
        <v>102</v>
      </c>
      <c r="U5979">
        <v>179</v>
      </c>
      <c r="V5979">
        <v>100</v>
      </c>
      <c r="W5979">
        <v>229</v>
      </c>
      <c r="X5979">
        <v>131</v>
      </c>
      <c r="Y5979">
        <v>259</v>
      </c>
      <c r="Z5979">
        <v>152</v>
      </c>
      <c r="AA5979">
        <v>301</v>
      </c>
      <c r="AB5979">
        <v>177</v>
      </c>
      <c r="AC5979">
        <v>341</v>
      </c>
      <c r="AD5979">
        <v>201</v>
      </c>
      <c r="AE5979">
        <v>356</v>
      </c>
      <c r="AF5979">
        <v>180</v>
      </c>
      <c r="AG5979">
        <v>310</v>
      </c>
      <c r="AH5979">
        <v>152</v>
      </c>
      <c r="AI5979">
        <v>287</v>
      </c>
      <c r="AJ5979">
        <v>126</v>
      </c>
      <c r="AK5979">
        <v>260</v>
      </c>
      <c r="AL5979">
        <v>96</v>
      </c>
      <c r="AM5979">
        <v>274</v>
      </c>
      <c r="AN5979">
        <v>303</v>
      </c>
      <c r="AO5979">
        <v>1004</v>
      </c>
      <c r="AP5979">
        <v>138</v>
      </c>
      <c r="AQ5979">
        <v>319</v>
      </c>
      <c r="AR5979">
        <v>111</v>
      </c>
      <c r="AS5979">
        <v>308</v>
      </c>
      <c r="AT5979">
        <v>135</v>
      </c>
      <c r="AU5979">
        <v>345</v>
      </c>
    </row>
    <row r="5980" spans="1:47" x14ac:dyDescent="0.25">
      <c r="A5980" t="str">
        <f t="shared" si="93"/>
        <v>SchwazArbeitsstättenInsgesamt</v>
      </c>
      <c r="B5980">
        <v>5979</v>
      </c>
      <c r="C5980">
        <v>709</v>
      </c>
      <c r="D5980" t="s">
        <v>265</v>
      </c>
      <c r="E5980" t="s">
        <v>476</v>
      </c>
      <c r="F5980" t="s">
        <v>48</v>
      </c>
      <c r="G5980">
        <v>7730</v>
      </c>
      <c r="H5980">
        <v>7750</v>
      </c>
      <c r="I5980">
        <v>8039</v>
      </c>
    </row>
    <row r="5981" spans="1:47" x14ac:dyDescent="0.25">
      <c r="A5981" t="str">
        <f t="shared" si="93"/>
        <v>SchwazBeschäftigte in den ArbeitsstättenInsgesamt</v>
      </c>
      <c r="B5981">
        <v>5980</v>
      </c>
      <c r="C5981">
        <v>709</v>
      </c>
      <c r="D5981" t="s">
        <v>265</v>
      </c>
      <c r="E5981" t="s">
        <v>477</v>
      </c>
      <c r="F5981" t="s">
        <v>48</v>
      </c>
      <c r="G5981">
        <v>42924</v>
      </c>
      <c r="H5981">
        <v>40788</v>
      </c>
      <c r="I5981">
        <v>43334</v>
      </c>
    </row>
    <row r="5982" spans="1:47" x14ac:dyDescent="0.25">
      <c r="A5982" t="str">
        <f t="shared" si="93"/>
        <v>SchwazGesamteinkommenBruttobezüge Gesamt</v>
      </c>
      <c r="B5982">
        <v>5981</v>
      </c>
      <c r="C5982">
        <v>709</v>
      </c>
      <c r="D5982" t="s">
        <v>265</v>
      </c>
      <c r="E5982" t="s">
        <v>45</v>
      </c>
      <c r="F5982" t="s">
        <v>63</v>
      </c>
      <c r="G5982">
        <v>1040257.11937</v>
      </c>
      <c r="H5982">
        <v>1080469.80592</v>
      </c>
      <c r="I5982">
        <v>1139690.2897900001</v>
      </c>
      <c r="J5982">
        <v>1193155.6677600001</v>
      </c>
      <c r="K5982">
        <v>1255241.1593200001</v>
      </c>
      <c r="L5982">
        <v>1273289.5108099999</v>
      </c>
      <c r="M5982">
        <v>1315072.23016</v>
      </c>
      <c r="N5982">
        <v>1372575.7468099999</v>
      </c>
      <c r="O5982">
        <v>1446662.2362800001</v>
      </c>
      <c r="P5982">
        <v>1495085.6014400001</v>
      </c>
      <c r="Q5982">
        <v>1542375.2590000001</v>
      </c>
      <c r="R5982">
        <v>1587686.0789699999</v>
      </c>
      <c r="S5982">
        <v>1649237.4101400001</v>
      </c>
      <c r="T5982">
        <v>1715265.5656600001</v>
      </c>
      <c r="U5982">
        <v>1798832.6615299999</v>
      </c>
      <c r="V5982">
        <v>1885741.3298200001</v>
      </c>
      <c r="W5982">
        <v>1891697.2185800001</v>
      </c>
      <c r="X5982">
        <v>1961087.84347</v>
      </c>
      <c r="Y5982">
        <v>2158432.2441199999</v>
      </c>
    </row>
    <row r="5983" spans="1:47" x14ac:dyDescent="0.25">
      <c r="A5983" t="str">
        <f t="shared" si="93"/>
        <v>SchwazGesamteinkommenNettobezüge Gesamt</v>
      </c>
      <c r="B5983">
        <v>5982</v>
      </c>
      <c r="C5983">
        <v>709</v>
      </c>
      <c r="D5983" t="s">
        <v>265</v>
      </c>
      <c r="E5983" t="s">
        <v>45</v>
      </c>
      <c r="F5983" t="s">
        <v>64</v>
      </c>
      <c r="G5983">
        <v>762672.75467000005</v>
      </c>
      <c r="H5983">
        <v>797378.29001</v>
      </c>
      <c r="I5983">
        <v>836652.29018999997</v>
      </c>
      <c r="J5983">
        <v>872039.97077000001</v>
      </c>
      <c r="K5983">
        <v>913527.45912999997</v>
      </c>
      <c r="L5983">
        <v>947800.70565000002</v>
      </c>
      <c r="M5983">
        <v>974615.09675999999</v>
      </c>
      <c r="N5983">
        <v>1011533.21712</v>
      </c>
      <c r="O5983">
        <v>1062690.4287099999</v>
      </c>
      <c r="P5983">
        <v>1093470.9814500001</v>
      </c>
      <c r="Q5983">
        <v>1122952.22062</v>
      </c>
      <c r="R5983">
        <v>1149842.9411800001</v>
      </c>
      <c r="S5983">
        <v>1230616.51691</v>
      </c>
      <c r="T5983">
        <v>1274339.6496300001</v>
      </c>
      <c r="U5983">
        <v>1330436.2748199999</v>
      </c>
      <c r="V5983">
        <v>1394810.30425</v>
      </c>
      <c r="W5983">
        <v>1416574.0170100001</v>
      </c>
      <c r="X5983">
        <v>1460125.8983799999</v>
      </c>
      <c r="Y5983">
        <v>1608301.6886400001</v>
      </c>
    </row>
    <row r="5984" spans="1:47" x14ac:dyDescent="0.25">
      <c r="A5984" t="str">
        <f t="shared" si="93"/>
        <v>SchwazGründungsintensitätin % der aktiven Wirtschaftskammermitglieder</v>
      </c>
      <c r="B5984">
        <v>5983</v>
      </c>
      <c r="C5984">
        <v>709</v>
      </c>
      <c r="D5984" t="s">
        <v>265</v>
      </c>
      <c r="E5984" t="s">
        <v>40</v>
      </c>
      <c r="F5984" t="s">
        <v>52</v>
      </c>
      <c r="G5984">
        <v>6.4488636363636402</v>
      </c>
      <c r="H5984">
        <v>7.3912527164648099</v>
      </c>
      <c r="I5984">
        <v>5.9182454291828996</v>
      </c>
      <c r="J5984">
        <v>4.9894957983193304</v>
      </c>
      <c r="K5984">
        <v>5.9957198319293603</v>
      </c>
      <c r="L5984">
        <v>6.2992789236036399</v>
      </c>
      <c r="M5984">
        <v>6.4152236535098499</v>
      </c>
      <c r="N5984">
        <v>6.2435174533728102</v>
      </c>
      <c r="O5984">
        <v>6.1030185656622704</v>
      </c>
      <c r="P5984">
        <v>5.29001521654701</v>
      </c>
      <c r="Q5984">
        <v>4.8638585059343704</v>
      </c>
      <c r="R5984">
        <v>5.1560408945791503</v>
      </c>
      <c r="S5984">
        <v>5.7880516602424601</v>
      </c>
      <c r="T5984">
        <v>5.7413110426748801</v>
      </c>
      <c r="U5984">
        <v>5.6843190811228901</v>
      </c>
      <c r="V5984">
        <v>6.4401834097540602</v>
      </c>
      <c r="W5984">
        <v>5.9689288634505298</v>
      </c>
      <c r="X5984">
        <v>6.0630235341045102</v>
      </c>
      <c r="Y5984">
        <v>6.01869887027659</v>
      </c>
      <c r="Z5984">
        <v>7.7246653919694097</v>
      </c>
      <c r="AA5984">
        <v>5.7456772334293902</v>
      </c>
      <c r="AB5984">
        <v>6.0979908353895</v>
      </c>
    </row>
    <row r="5985" spans="1:44" x14ac:dyDescent="0.25">
      <c r="A5985" t="str">
        <f t="shared" si="93"/>
        <v>SchwazGründungsintensitätje 1.000 Einwohner</v>
      </c>
      <c r="B5985">
        <v>5984</v>
      </c>
      <c r="C5985">
        <v>709</v>
      </c>
      <c r="D5985" t="s">
        <v>265</v>
      </c>
      <c r="E5985" t="s">
        <v>40</v>
      </c>
      <c r="F5985" t="s">
        <v>53</v>
      </c>
      <c r="G5985">
        <v>3.0189381849132899</v>
      </c>
      <c r="H5985">
        <v>3.5039897263447601</v>
      </c>
      <c r="I5985">
        <v>2.8944090516064902</v>
      </c>
      <c r="J5985">
        <v>2.47747454068926</v>
      </c>
      <c r="K5985">
        <v>2.9955341906613699</v>
      </c>
      <c r="L5985">
        <v>3.16399175654576</v>
      </c>
      <c r="M5985">
        <v>3.3068078296097898</v>
      </c>
      <c r="N5985">
        <v>3.2448217124465102</v>
      </c>
      <c r="O5985">
        <v>3.2605316810842799</v>
      </c>
      <c r="P5985">
        <v>2.8560486536181999</v>
      </c>
      <c r="Q5985">
        <v>2.6336349202348801</v>
      </c>
      <c r="R5985">
        <v>2.84670715086772</v>
      </c>
      <c r="S5985">
        <v>3.1936812037275799</v>
      </c>
      <c r="T5985">
        <v>3.22712266775474</v>
      </c>
      <c r="U5985">
        <v>3.2234362795532001</v>
      </c>
      <c r="V5985">
        <v>3.7376168761264301</v>
      </c>
      <c r="W5985">
        <v>3.50350950866879</v>
      </c>
      <c r="X5985">
        <v>3.6245275595245201</v>
      </c>
      <c r="Y5985">
        <v>3.6642199006273102</v>
      </c>
      <c r="Z5985">
        <v>4.7835559344510701</v>
      </c>
      <c r="AA5985">
        <v>3.7447028302440502</v>
      </c>
      <c r="AB5985">
        <v>3.9994913941579702</v>
      </c>
    </row>
    <row r="5986" spans="1:44" x14ac:dyDescent="0.25">
      <c r="A5986" t="str">
        <f t="shared" si="93"/>
        <v>SchwazKammermitgliedschaftenAktiv</v>
      </c>
      <c r="B5986">
        <v>5985</v>
      </c>
      <c r="C5986">
        <v>709</v>
      </c>
      <c r="D5986" t="s">
        <v>265</v>
      </c>
      <c r="E5986" t="s">
        <v>39</v>
      </c>
      <c r="F5986" t="s">
        <v>50</v>
      </c>
      <c r="G5986">
        <v>3520</v>
      </c>
      <c r="H5986">
        <v>3592</v>
      </c>
      <c r="I5986">
        <v>3719</v>
      </c>
      <c r="J5986">
        <v>3808</v>
      </c>
      <c r="K5986">
        <v>3864</v>
      </c>
      <c r="L5986">
        <v>3902</v>
      </c>
      <c r="M5986">
        <v>4017</v>
      </c>
      <c r="N5986">
        <v>4079</v>
      </c>
      <c r="O5986">
        <v>4158</v>
      </c>
      <c r="P5986">
        <v>4193</v>
      </c>
      <c r="Q5986">
        <v>4305</v>
      </c>
      <c r="R5986">
        <v>4267</v>
      </c>
      <c r="S5986">
        <v>4305</v>
      </c>
      <c r="T5986">
        <v>4297</v>
      </c>
      <c r="U5986">
        <v>4412</v>
      </c>
      <c r="V5986">
        <v>4399</v>
      </c>
      <c r="W5986">
        <v>4454</v>
      </c>
      <c r="X5986">
        <v>4431</v>
      </c>
      <c r="Y5986">
        <v>4514</v>
      </c>
      <c r="Z5986">
        <v>4546</v>
      </c>
      <c r="AA5986">
        <v>4648</v>
      </c>
      <c r="AB5986">
        <v>4641</v>
      </c>
      <c r="AC5986">
        <v>4726</v>
      </c>
      <c r="AD5986">
        <v>4798</v>
      </c>
      <c r="AE5986">
        <v>4879</v>
      </c>
      <c r="AF5986">
        <v>4892</v>
      </c>
      <c r="AG5986">
        <v>4986</v>
      </c>
      <c r="AH5986">
        <v>5014</v>
      </c>
      <c r="AI5986">
        <v>5168</v>
      </c>
      <c r="AJ5986">
        <v>5134</v>
      </c>
      <c r="AK5986">
        <v>5193</v>
      </c>
      <c r="AL5986">
        <v>5230</v>
      </c>
      <c r="AM5986">
        <v>5470</v>
      </c>
      <c r="AN5986">
        <v>5552</v>
      </c>
      <c r="AO5986">
        <v>5716</v>
      </c>
      <c r="AP5986">
        <v>5674</v>
      </c>
      <c r="AQ5986">
        <v>5762</v>
      </c>
      <c r="AR5986">
        <v>5780</v>
      </c>
    </row>
    <row r="5987" spans="1:44" x14ac:dyDescent="0.25">
      <c r="A5987" t="str">
        <f t="shared" si="93"/>
        <v>SchwazKammermitgliedschaftenInsgesamt</v>
      </c>
      <c r="B5987">
        <v>5986</v>
      </c>
      <c r="C5987">
        <v>709</v>
      </c>
      <c r="D5987" t="s">
        <v>265</v>
      </c>
      <c r="E5987" t="s">
        <v>39</v>
      </c>
      <c r="F5987" t="s">
        <v>48</v>
      </c>
      <c r="G5987">
        <v>4314</v>
      </c>
      <c r="H5987">
        <v>4390</v>
      </c>
      <c r="I5987">
        <v>4515</v>
      </c>
      <c r="J5987">
        <v>4594</v>
      </c>
      <c r="K5987">
        <v>4627</v>
      </c>
      <c r="L5987">
        <v>4667</v>
      </c>
      <c r="M5987">
        <v>4737</v>
      </c>
      <c r="N5987">
        <v>4823</v>
      </c>
      <c r="O5987">
        <v>4874</v>
      </c>
      <c r="P5987">
        <v>4928</v>
      </c>
      <c r="Q5987">
        <v>5009</v>
      </c>
      <c r="R5987">
        <v>5001</v>
      </c>
      <c r="S5987">
        <v>5013</v>
      </c>
      <c r="T5987">
        <v>5042</v>
      </c>
      <c r="U5987">
        <v>5136</v>
      </c>
      <c r="V5987">
        <v>5158</v>
      </c>
      <c r="W5987">
        <v>5201</v>
      </c>
      <c r="X5987">
        <v>5230</v>
      </c>
      <c r="Y5987">
        <v>5294</v>
      </c>
      <c r="Z5987">
        <v>5365</v>
      </c>
      <c r="AA5987">
        <v>5441</v>
      </c>
      <c r="AB5987">
        <v>5432</v>
      </c>
      <c r="AC5987">
        <v>5518</v>
      </c>
      <c r="AD5987">
        <v>5619</v>
      </c>
      <c r="AE5987">
        <v>5687</v>
      </c>
      <c r="AF5987">
        <v>5714</v>
      </c>
      <c r="AG5987">
        <v>5746</v>
      </c>
      <c r="AH5987">
        <v>5792</v>
      </c>
      <c r="AI5987">
        <v>5900</v>
      </c>
      <c r="AJ5987">
        <v>5888</v>
      </c>
      <c r="AK5987">
        <v>5961</v>
      </c>
      <c r="AL5987">
        <v>5963</v>
      </c>
      <c r="AM5987">
        <v>6147</v>
      </c>
      <c r="AN5987">
        <v>6258</v>
      </c>
      <c r="AO5987">
        <v>6362</v>
      </c>
      <c r="AP5987">
        <v>6348</v>
      </c>
      <c r="AQ5987">
        <v>6408</v>
      </c>
      <c r="AR5987">
        <v>6464</v>
      </c>
    </row>
    <row r="5988" spans="1:44" x14ac:dyDescent="0.25">
      <c r="A5988" t="str">
        <f t="shared" si="93"/>
        <v>SchwazKammermitgliedschaftenRuhend</v>
      </c>
      <c r="B5988">
        <v>5987</v>
      </c>
      <c r="C5988">
        <v>709</v>
      </c>
      <c r="D5988" t="s">
        <v>265</v>
      </c>
      <c r="E5988" t="s">
        <v>39</v>
      </c>
      <c r="F5988" t="s">
        <v>51</v>
      </c>
      <c r="G5988">
        <v>794</v>
      </c>
      <c r="H5988">
        <v>798</v>
      </c>
      <c r="I5988">
        <v>796</v>
      </c>
      <c r="J5988">
        <v>786</v>
      </c>
      <c r="K5988">
        <v>763</v>
      </c>
      <c r="L5988">
        <v>765</v>
      </c>
      <c r="M5988">
        <v>720</v>
      </c>
      <c r="N5988">
        <v>744</v>
      </c>
      <c r="O5988">
        <v>716</v>
      </c>
      <c r="P5988">
        <v>735</v>
      </c>
      <c r="Q5988">
        <v>704</v>
      </c>
      <c r="R5988">
        <v>734</v>
      </c>
      <c r="S5988">
        <v>708</v>
      </c>
      <c r="T5988">
        <v>745</v>
      </c>
      <c r="U5988">
        <v>724</v>
      </c>
      <c r="V5988">
        <v>759</v>
      </c>
      <c r="W5988">
        <v>747</v>
      </c>
      <c r="X5988">
        <v>799</v>
      </c>
      <c r="Y5988">
        <v>780</v>
      </c>
      <c r="Z5988">
        <v>819</v>
      </c>
      <c r="AA5988">
        <v>793</v>
      </c>
      <c r="AB5988">
        <v>791</v>
      </c>
      <c r="AC5988">
        <v>792</v>
      </c>
      <c r="AD5988">
        <v>821</v>
      </c>
      <c r="AE5988">
        <v>808</v>
      </c>
      <c r="AF5988">
        <v>822</v>
      </c>
      <c r="AG5988">
        <v>760</v>
      </c>
      <c r="AH5988">
        <v>778</v>
      </c>
      <c r="AI5988">
        <v>732</v>
      </c>
      <c r="AJ5988">
        <v>754</v>
      </c>
      <c r="AK5988">
        <v>768</v>
      </c>
      <c r="AL5988">
        <v>733</v>
      </c>
      <c r="AM5988">
        <v>677</v>
      </c>
      <c r="AN5988">
        <v>706</v>
      </c>
      <c r="AO5988">
        <v>646</v>
      </c>
      <c r="AP5988">
        <v>674</v>
      </c>
      <c r="AQ5988">
        <v>646</v>
      </c>
      <c r="AR5988">
        <v>684</v>
      </c>
    </row>
    <row r="5989" spans="1:44" x14ac:dyDescent="0.25">
      <c r="A5989" t="str">
        <f t="shared" si="93"/>
        <v>SchwazLehrlinge1. Lehrjahr, männlich</v>
      </c>
      <c r="B5989">
        <v>5988</v>
      </c>
      <c r="C5989">
        <v>709</v>
      </c>
      <c r="D5989" t="s">
        <v>265</v>
      </c>
      <c r="E5989" t="s">
        <v>46</v>
      </c>
      <c r="F5989" t="s">
        <v>65</v>
      </c>
      <c r="G5989">
        <v>356</v>
      </c>
      <c r="H5989">
        <v>337</v>
      </c>
      <c r="I5989">
        <v>351</v>
      </c>
      <c r="J5989">
        <v>397</v>
      </c>
      <c r="K5989">
        <v>386</v>
      </c>
      <c r="L5989">
        <v>380</v>
      </c>
      <c r="M5989">
        <v>384</v>
      </c>
      <c r="N5989">
        <v>358</v>
      </c>
      <c r="O5989">
        <v>323</v>
      </c>
      <c r="P5989">
        <v>342</v>
      </c>
      <c r="Q5989">
        <v>312</v>
      </c>
      <c r="R5989">
        <v>291</v>
      </c>
      <c r="S5989">
        <v>253</v>
      </c>
      <c r="T5989">
        <v>275</v>
      </c>
      <c r="U5989">
        <v>274</v>
      </c>
      <c r="V5989">
        <v>290</v>
      </c>
      <c r="W5989">
        <v>298</v>
      </c>
      <c r="X5989">
        <v>318</v>
      </c>
      <c r="Y5989">
        <v>281</v>
      </c>
      <c r="Z5989">
        <v>289</v>
      </c>
      <c r="AA5989">
        <v>312</v>
      </c>
      <c r="AB5989">
        <v>288</v>
      </c>
    </row>
    <row r="5990" spans="1:44" x14ac:dyDescent="0.25">
      <c r="A5990" t="str">
        <f t="shared" si="93"/>
        <v>SchwazLehrlinge1. Lehrjahr, weiblich</v>
      </c>
      <c r="B5990">
        <v>5989</v>
      </c>
      <c r="C5990">
        <v>709</v>
      </c>
      <c r="D5990" t="s">
        <v>265</v>
      </c>
      <c r="E5990" t="s">
        <v>46</v>
      </c>
      <c r="F5990" t="s">
        <v>66</v>
      </c>
      <c r="G5990">
        <v>187</v>
      </c>
      <c r="H5990">
        <v>189</v>
      </c>
      <c r="I5990">
        <v>191</v>
      </c>
      <c r="J5990">
        <v>225</v>
      </c>
      <c r="K5990">
        <v>259</v>
      </c>
      <c r="L5990">
        <v>229</v>
      </c>
      <c r="M5990">
        <v>208</v>
      </c>
      <c r="N5990">
        <v>212</v>
      </c>
      <c r="O5990">
        <v>167</v>
      </c>
      <c r="P5990">
        <v>196</v>
      </c>
      <c r="Q5990">
        <v>160</v>
      </c>
      <c r="R5990">
        <v>146</v>
      </c>
      <c r="S5990">
        <v>150</v>
      </c>
      <c r="T5990">
        <v>147</v>
      </c>
      <c r="U5990">
        <v>151</v>
      </c>
      <c r="V5990">
        <v>166</v>
      </c>
      <c r="W5990">
        <v>139</v>
      </c>
      <c r="X5990">
        <v>148</v>
      </c>
      <c r="Y5990">
        <v>131</v>
      </c>
      <c r="Z5990">
        <v>140</v>
      </c>
      <c r="AA5990">
        <v>152</v>
      </c>
      <c r="AB5990">
        <v>107</v>
      </c>
    </row>
    <row r="5991" spans="1:44" x14ac:dyDescent="0.25">
      <c r="A5991" t="str">
        <f t="shared" si="93"/>
        <v>SchwazLehrlinge2. Lehrjahr, männlich</v>
      </c>
      <c r="B5991">
        <v>5990</v>
      </c>
      <c r="C5991">
        <v>709</v>
      </c>
      <c r="D5991" t="s">
        <v>265</v>
      </c>
      <c r="E5991" t="s">
        <v>46</v>
      </c>
      <c r="F5991" t="s">
        <v>67</v>
      </c>
      <c r="G5991">
        <v>363</v>
      </c>
      <c r="H5991">
        <v>346</v>
      </c>
      <c r="I5991">
        <v>333</v>
      </c>
      <c r="J5991">
        <v>357</v>
      </c>
      <c r="K5991">
        <v>389</v>
      </c>
      <c r="L5991">
        <v>390</v>
      </c>
      <c r="M5991">
        <v>373</v>
      </c>
      <c r="N5991">
        <v>364</v>
      </c>
      <c r="O5991">
        <v>369</v>
      </c>
      <c r="P5991">
        <v>319</v>
      </c>
      <c r="Q5991">
        <v>345</v>
      </c>
      <c r="R5991">
        <v>307</v>
      </c>
      <c r="S5991">
        <v>307</v>
      </c>
      <c r="T5991">
        <v>257</v>
      </c>
      <c r="U5991">
        <v>279</v>
      </c>
      <c r="V5991">
        <v>280</v>
      </c>
      <c r="W5991">
        <v>284</v>
      </c>
      <c r="X5991">
        <v>311</v>
      </c>
      <c r="Y5991">
        <v>335</v>
      </c>
      <c r="Z5991">
        <v>297</v>
      </c>
      <c r="AA5991">
        <v>284</v>
      </c>
      <c r="AB5991">
        <v>305</v>
      </c>
    </row>
    <row r="5992" spans="1:44" x14ac:dyDescent="0.25">
      <c r="A5992" t="str">
        <f t="shared" si="93"/>
        <v>SchwazLehrlinge2. Lehrjahr, weiblich</v>
      </c>
      <c r="B5992">
        <v>5991</v>
      </c>
      <c r="C5992">
        <v>709</v>
      </c>
      <c r="D5992" t="s">
        <v>265</v>
      </c>
      <c r="E5992" t="s">
        <v>46</v>
      </c>
      <c r="F5992" t="s">
        <v>68</v>
      </c>
      <c r="G5992">
        <v>200</v>
      </c>
      <c r="H5992">
        <v>175</v>
      </c>
      <c r="I5992">
        <v>184</v>
      </c>
      <c r="J5992">
        <v>192</v>
      </c>
      <c r="K5992">
        <v>220</v>
      </c>
      <c r="L5992">
        <v>249</v>
      </c>
      <c r="M5992">
        <v>217</v>
      </c>
      <c r="N5992">
        <v>198</v>
      </c>
      <c r="O5992">
        <v>211</v>
      </c>
      <c r="P5992">
        <v>172</v>
      </c>
      <c r="Q5992">
        <v>201</v>
      </c>
      <c r="R5992">
        <v>156</v>
      </c>
      <c r="S5992">
        <v>154</v>
      </c>
      <c r="T5992">
        <v>151</v>
      </c>
      <c r="U5992">
        <v>160</v>
      </c>
      <c r="V5992">
        <v>145</v>
      </c>
      <c r="W5992">
        <v>161</v>
      </c>
      <c r="X5992">
        <v>153</v>
      </c>
      <c r="Y5992">
        <v>150</v>
      </c>
      <c r="Z5992">
        <v>128</v>
      </c>
      <c r="AA5992">
        <v>142</v>
      </c>
      <c r="AB5992">
        <v>144</v>
      </c>
    </row>
    <row r="5993" spans="1:44" x14ac:dyDescent="0.25">
      <c r="A5993" t="str">
        <f t="shared" si="93"/>
        <v>SchwazLehrlinge3. Lehrjahr, männlich</v>
      </c>
      <c r="B5993">
        <v>5992</v>
      </c>
      <c r="C5993">
        <v>709</v>
      </c>
      <c r="D5993" t="s">
        <v>265</v>
      </c>
      <c r="E5993" t="s">
        <v>46</v>
      </c>
      <c r="F5993" t="s">
        <v>69</v>
      </c>
      <c r="G5993">
        <v>298</v>
      </c>
      <c r="H5993">
        <v>352</v>
      </c>
      <c r="I5993">
        <v>325</v>
      </c>
      <c r="J5993">
        <v>320</v>
      </c>
      <c r="K5993">
        <v>336</v>
      </c>
      <c r="L5993">
        <v>376</v>
      </c>
      <c r="M5993">
        <v>377</v>
      </c>
      <c r="N5993">
        <v>355</v>
      </c>
      <c r="O5993">
        <v>351</v>
      </c>
      <c r="P5993">
        <v>353</v>
      </c>
      <c r="Q5993">
        <v>310</v>
      </c>
      <c r="R5993">
        <v>323</v>
      </c>
      <c r="S5993">
        <v>299</v>
      </c>
      <c r="T5993">
        <v>300</v>
      </c>
      <c r="U5993">
        <v>250</v>
      </c>
      <c r="V5993">
        <v>257</v>
      </c>
      <c r="W5993">
        <v>277</v>
      </c>
      <c r="X5993">
        <v>270</v>
      </c>
      <c r="Y5993">
        <v>285</v>
      </c>
      <c r="Z5993">
        <v>313</v>
      </c>
      <c r="AA5993">
        <v>278</v>
      </c>
      <c r="AB5993">
        <v>271</v>
      </c>
    </row>
    <row r="5994" spans="1:44" x14ac:dyDescent="0.25">
      <c r="A5994" t="str">
        <f t="shared" si="93"/>
        <v>SchwazLehrlinge3. Lehrjahr, weiblich</v>
      </c>
      <c r="B5994">
        <v>5993</v>
      </c>
      <c r="C5994">
        <v>709</v>
      </c>
      <c r="D5994" t="s">
        <v>265</v>
      </c>
      <c r="E5994" t="s">
        <v>46</v>
      </c>
      <c r="F5994" t="s">
        <v>70</v>
      </c>
      <c r="G5994">
        <v>165</v>
      </c>
      <c r="H5994">
        <v>185</v>
      </c>
      <c r="I5994">
        <v>158</v>
      </c>
      <c r="J5994">
        <v>175</v>
      </c>
      <c r="K5994">
        <v>179</v>
      </c>
      <c r="L5994">
        <v>210</v>
      </c>
      <c r="M5994">
        <v>234</v>
      </c>
      <c r="N5994">
        <v>199</v>
      </c>
      <c r="O5994">
        <v>184</v>
      </c>
      <c r="P5994">
        <v>196</v>
      </c>
      <c r="Q5994">
        <v>165</v>
      </c>
      <c r="R5994">
        <v>184</v>
      </c>
      <c r="S5994">
        <v>147</v>
      </c>
      <c r="T5994">
        <v>139</v>
      </c>
      <c r="U5994">
        <v>137</v>
      </c>
      <c r="V5994">
        <v>152</v>
      </c>
      <c r="W5994">
        <v>135</v>
      </c>
      <c r="X5994">
        <v>145</v>
      </c>
      <c r="Y5994">
        <v>139</v>
      </c>
      <c r="Z5994">
        <v>140</v>
      </c>
      <c r="AA5994">
        <v>124</v>
      </c>
      <c r="AB5994">
        <v>135</v>
      </c>
    </row>
    <row r="5995" spans="1:44" x14ac:dyDescent="0.25">
      <c r="A5995" t="str">
        <f t="shared" si="93"/>
        <v>SchwazLehrlinge4. Lehrjahr, männlich</v>
      </c>
      <c r="B5995">
        <v>5994</v>
      </c>
      <c r="C5995">
        <v>709</v>
      </c>
      <c r="D5995" t="s">
        <v>265</v>
      </c>
      <c r="E5995" t="s">
        <v>46</v>
      </c>
      <c r="F5995" t="s">
        <v>71</v>
      </c>
      <c r="G5995">
        <v>126</v>
      </c>
      <c r="H5995">
        <v>124</v>
      </c>
      <c r="I5995">
        <v>190</v>
      </c>
      <c r="J5995">
        <v>163</v>
      </c>
      <c r="K5995">
        <v>150</v>
      </c>
      <c r="L5995">
        <v>148</v>
      </c>
      <c r="M5995">
        <v>161</v>
      </c>
      <c r="N5995">
        <v>181</v>
      </c>
      <c r="O5995">
        <v>144</v>
      </c>
      <c r="P5995">
        <v>168</v>
      </c>
      <c r="Q5995">
        <v>157</v>
      </c>
      <c r="R5995">
        <v>150</v>
      </c>
      <c r="S5995">
        <v>166</v>
      </c>
      <c r="T5995">
        <v>154</v>
      </c>
      <c r="U5995">
        <v>157</v>
      </c>
      <c r="V5995">
        <v>130</v>
      </c>
      <c r="W5995">
        <v>129</v>
      </c>
      <c r="X5995">
        <v>145</v>
      </c>
      <c r="Y5995">
        <v>138</v>
      </c>
      <c r="Z5995">
        <v>145</v>
      </c>
      <c r="AA5995">
        <v>188</v>
      </c>
      <c r="AB5995">
        <v>150</v>
      </c>
    </row>
    <row r="5996" spans="1:44" x14ac:dyDescent="0.25">
      <c r="A5996" t="str">
        <f t="shared" si="93"/>
        <v>SchwazLehrlinge4. Lehrjahr, weiblich</v>
      </c>
      <c r="B5996">
        <v>5995</v>
      </c>
      <c r="C5996">
        <v>709</v>
      </c>
      <c r="D5996" t="s">
        <v>265</v>
      </c>
      <c r="E5996" t="s">
        <v>46</v>
      </c>
      <c r="F5996" t="s">
        <v>72</v>
      </c>
      <c r="G5996">
        <v>14</v>
      </c>
      <c r="H5996">
        <v>13</v>
      </c>
      <c r="I5996">
        <v>12</v>
      </c>
      <c r="J5996">
        <v>5</v>
      </c>
      <c r="K5996">
        <v>8</v>
      </c>
      <c r="L5996">
        <v>9</v>
      </c>
      <c r="M5996">
        <v>9</v>
      </c>
      <c r="N5996">
        <v>9</v>
      </c>
      <c r="O5996">
        <v>17</v>
      </c>
      <c r="P5996">
        <v>9</v>
      </c>
      <c r="Q5996">
        <v>10</v>
      </c>
      <c r="R5996">
        <v>6</v>
      </c>
      <c r="S5996">
        <v>12</v>
      </c>
      <c r="T5996">
        <v>10</v>
      </c>
      <c r="U5996">
        <v>10</v>
      </c>
      <c r="V5996">
        <v>13</v>
      </c>
      <c r="W5996">
        <v>10</v>
      </c>
      <c r="X5996">
        <v>12</v>
      </c>
      <c r="Y5996">
        <v>13</v>
      </c>
      <c r="Z5996">
        <v>10</v>
      </c>
      <c r="AA5996">
        <v>12</v>
      </c>
      <c r="AB5996">
        <v>14</v>
      </c>
    </row>
    <row r="5997" spans="1:44" x14ac:dyDescent="0.25">
      <c r="A5997" t="str">
        <f t="shared" si="93"/>
        <v>SchwazLehrlingeFrauen</v>
      </c>
      <c r="B5997">
        <v>5996</v>
      </c>
      <c r="C5997">
        <v>709</v>
      </c>
      <c r="D5997" t="s">
        <v>265</v>
      </c>
      <c r="E5997" t="s">
        <v>46</v>
      </c>
      <c r="F5997" t="s">
        <v>47</v>
      </c>
      <c r="G5997">
        <v>566</v>
      </c>
      <c r="H5997">
        <v>562</v>
      </c>
      <c r="I5997">
        <v>545</v>
      </c>
      <c r="J5997">
        <v>597</v>
      </c>
      <c r="K5997">
        <v>666</v>
      </c>
      <c r="L5997">
        <v>697</v>
      </c>
      <c r="M5997">
        <v>668</v>
      </c>
      <c r="N5997">
        <v>618</v>
      </c>
      <c r="O5997">
        <v>579</v>
      </c>
      <c r="P5997">
        <v>573</v>
      </c>
      <c r="Q5997">
        <v>536</v>
      </c>
      <c r="R5997">
        <v>492</v>
      </c>
      <c r="S5997">
        <v>463</v>
      </c>
      <c r="T5997">
        <v>447</v>
      </c>
      <c r="U5997">
        <v>458</v>
      </c>
      <c r="V5997">
        <v>476</v>
      </c>
      <c r="W5997">
        <v>445</v>
      </c>
      <c r="X5997">
        <v>458</v>
      </c>
      <c r="Y5997">
        <v>433</v>
      </c>
      <c r="Z5997">
        <v>418</v>
      </c>
      <c r="AA5997">
        <v>430</v>
      </c>
      <c r="AB5997">
        <v>400</v>
      </c>
    </row>
    <row r="5998" spans="1:44" x14ac:dyDescent="0.25">
      <c r="A5998" t="str">
        <f t="shared" si="93"/>
        <v>SchwazLehrlingeInsgesamt</v>
      </c>
      <c r="B5998">
        <v>5997</v>
      </c>
      <c r="C5998">
        <v>709</v>
      </c>
      <c r="D5998" t="s">
        <v>265</v>
      </c>
      <c r="E5998" t="s">
        <v>46</v>
      </c>
      <c r="F5998" t="s">
        <v>48</v>
      </c>
      <c r="G5998">
        <v>1709</v>
      </c>
      <c r="H5998">
        <v>1721</v>
      </c>
      <c r="I5998">
        <v>1744</v>
      </c>
      <c r="J5998">
        <v>1834</v>
      </c>
      <c r="K5998">
        <v>1927</v>
      </c>
      <c r="L5998">
        <v>1991</v>
      </c>
      <c r="M5998">
        <v>1963</v>
      </c>
      <c r="N5998">
        <v>1876</v>
      </c>
      <c r="O5998">
        <v>1766</v>
      </c>
      <c r="P5998">
        <v>1755</v>
      </c>
      <c r="Q5998">
        <v>1660</v>
      </c>
      <c r="R5998">
        <v>1563</v>
      </c>
      <c r="S5998">
        <v>1488</v>
      </c>
      <c r="T5998">
        <v>1433</v>
      </c>
      <c r="U5998">
        <v>1418</v>
      </c>
      <c r="V5998">
        <v>1433</v>
      </c>
      <c r="W5998">
        <v>1433</v>
      </c>
      <c r="X5998">
        <v>1502</v>
      </c>
      <c r="Y5998">
        <v>1472</v>
      </c>
      <c r="Z5998">
        <v>1462</v>
      </c>
      <c r="AA5998">
        <v>1492</v>
      </c>
      <c r="AB5998">
        <v>1414</v>
      </c>
    </row>
    <row r="5999" spans="1:44" x14ac:dyDescent="0.25">
      <c r="A5999" t="str">
        <f t="shared" si="93"/>
        <v>SchwazLehrlingeMänner</v>
      </c>
      <c r="B5999">
        <v>5998</v>
      </c>
      <c r="C5999">
        <v>709</v>
      </c>
      <c r="D5999" t="s">
        <v>265</v>
      </c>
      <c r="E5999" t="s">
        <v>46</v>
      </c>
      <c r="F5999" t="s">
        <v>49</v>
      </c>
      <c r="G5999">
        <v>1143</v>
      </c>
      <c r="H5999">
        <v>1159</v>
      </c>
      <c r="I5999">
        <v>1199</v>
      </c>
      <c r="J5999">
        <v>1237</v>
      </c>
      <c r="K5999">
        <v>1261</v>
      </c>
      <c r="L5999">
        <v>1294</v>
      </c>
      <c r="M5999">
        <v>1295</v>
      </c>
      <c r="N5999">
        <v>1258</v>
      </c>
      <c r="O5999">
        <v>1187</v>
      </c>
      <c r="P5999">
        <v>1182</v>
      </c>
      <c r="Q5999">
        <v>1124</v>
      </c>
      <c r="R5999">
        <v>1071</v>
      </c>
      <c r="S5999">
        <v>1025</v>
      </c>
      <c r="T5999">
        <v>986</v>
      </c>
      <c r="U5999">
        <v>960</v>
      </c>
      <c r="V5999">
        <v>957</v>
      </c>
      <c r="W5999">
        <v>988</v>
      </c>
      <c r="X5999">
        <v>1044</v>
      </c>
      <c r="Y5999">
        <v>1039</v>
      </c>
      <c r="Z5999">
        <v>1044</v>
      </c>
      <c r="AA5999">
        <v>1062</v>
      </c>
      <c r="AB5999">
        <v>1014</v>
      </c>
    </row>
    <row r="6000" spans="1:44" x14ac:dyDescent="0.25">
      <c r="A6000" t="str">
        <f t="shared" si="93"/>
        <v>SchwazNeugründungenInsgesamt</v>
      </c>
      <c r="B6000">
        <v>5999</v>
      </c>
      <c r="C6000">
        <v>709</v>
      </c>
      <c r="D6000" t="s">
        <v>265</v>
      </c>
      <c r="E6000" t="s">
        <v>41</v>
      </c>
      <c r="F6000" t="s">
        <v>48</v>
      </c>
      <c r="G6000">
        <v>227</v>
      </c>
      <c r="H6000">
        <v>265.49379757541601</v>
      </c>
      <c r="I6000">
        <v>220.09954751131201</v>
      </c>
      <c r="J6000">
        <v>190</v>
      </c>
      <c r="K6000">
        <v>231.67461430575</v>
      </c>
      <c r="L6000">
        <v>245.79786359901399</v>
      </c>
      <c r="M6000">
        <v>257.69953416149099</v>
      </c>
      <c r="N6000">
        <v>254.67307692307699</v>
      </c>
      <c r="O6000">
        <v>255.89956845821899</v>
      </c>
      <c r="P6000">
        <v>225.72494929006101</v>
      </c>
      <c r="Q6000">
        <v>209</v>
      </c>
      <c r="R6000">
        <v>226.81423895253701</v>
      </c>
      <c r="S6000">
        <v>256.46856906534299</v>
      </c>
      <c r="T6000">
        <v>261</v>
      </c>
      <c r="U6000">
        <v>263.80924855491298</v>
      </c>
      <c r="V6000">
        <v>309</v>
      </c>
      <c r="W6000">
        <v>292</v>
      </c>
      <c r="X6000">
        <v>304</v>
      </c>
      <c r="Y6000">
        <v>309</v>
      </c>
      <c r="Z6000">
        <v>404</v>
      </c>
      <c r="AA6000">
        <v>319</v>
      </c>
      <c r="AB6000">
        <v>346</v>
      </c>
    </row>
    <row r="6001" spans="1:47" x14ac:dyDescent="0.25">
      <c r="A6001" t="str">
        <f t="shared" si="93"/>
        <v>SchwazPendler (Auspendler/-innen)Insgesamt</v>
      </c>
      <c r="B6001">
        <v>6000</v>
      </c>
      <c r="C6001">
        <v>709</v>
      </c>
      <c r="D6001" t="s">
        <v>265</v>
      </c>
      <c r="E6001" t="s">
        <v>459</v>
      </c>
      <c r="F6001" t="s">
        <v>48</v>
      </c>
      <c r="G6001">
        <v>24682</v>
      </c>
      <c r="H6001">
        <v>25282</v>
      </c>
      <c r="I6001">
        <v>25471</v>
      </c>
      <c r="J6001">
        <v>25880</v>
      </c>
      <c r="K6001">
        <v>25948</v>
      </c>
      <c r="L6001">
        <v>26223</v>
      </c>
      <c r="M6001">
        <v>26601</v>
      </c>
      <c r="N6001">
        <v>27015</v>
      </c>
      <c r="O6001">
        <v>27660</v>
      </c>
      <c r="P6001">
        <v>28242</v>
      </c>
      <c r="Q6001">
        <v>28684</v>
      </c>
      <c r="R6001">
        <v>28424</v>
      </c>
      <c r="S6001">
        <v>29354</v>
      </c>
    </row>
    <row r="6002" spans="1:47" x14ac:dyDescent="0.25">
      <c r="A6002" t="str">
        <f t="shared" si="93"/>
        <v>SchwazPendler ins AuslandInsgesamt</v>
      </c>
      <c r="B6002">
        <v>6001</v>
      </c>
      <c r="C6002">
        <v>709</v>
      </c>
      <c r="D6002" t="s">
        <v>265</v>
      </c>
      <c r="E6002" t="s">
        <v>304</v>
      </c>
      <c r="F6002" t="s">
        <v>48</v>
      </c>
      <c r="G6002">
        <v>54</v>
      </c>
      <c r="H6002">
        <v>71</v>
      </c>
      <c r="I6002">
        <v>139</v>
      </c>
      <c r="J6002">
        <v>78</v>
      </c>
      <c r="K6002">
        <v>67</v>
      </c>
      <c r="L6002">
        <v>86</v>
      </c>
      <c r="M6002">
        <v>89</v>
      </c>
      <c r="N6002">
        <v>85</v>
      </c>
      <c r="O6002">
        <v>94</v>
      </c>
      <c r="P6002">
        <v>100</v>
      </c>
      <c r="Q6002">
        <v>118</v>
      </c>
      <c r="R6002">
        <v>86</v>
      </c>
      <c r="S6002">
        <v>133</v>
      </c>
    </row>
    <row r="6003" spans="1:47" x14ac:dyDescent="0.25">
      <c r="A6003" t="str">
        <f t="shared" si="93"/>
        <v>SchwazPendler zw. BundesländernInsgesamt</v>
      </c>
      <c r="B6003">
        <v>6002</v>
      </c>
      <c r="C6003">
        <v>709</v>
      </c>
      <c r="D6003" t="s">
        <v>265</v>
      </c>
      <c r="E6003" t="s">
        <v>433</v>
      </c>
      <c r="F6003" t="s">
        <v>48</v>
      </c>
      <c r="G6003">
        <v>1162</v>
      </c>
      <c r="H6003">
        <v>1208</v>
      </c>
      <c r="I6003">
        <v>1220</v>
      </c>
      <c r="J6003">
        <v>1325</v>
      </c>
      <c r="K6003">
        <v>1366</v>
      </c>
      <c r="L6003">
        <v>1283</v>
      </c>
      <c r="M6003">
        <v>1217</v>
      </c>
      <c r="N6003">
        <v>1240</v>
      </c>
      <c r="O6003">
        <v>1146</v>
      </c>
      <c r="P6003">
        <v>1157</v>
      </c>
      <c r="Q6003">
        <v>1068</v>
      </c>
      <c r="R6003">
        <v>1105</v>
      </c>
      <c r="S6003">
        <v>1202</v>
      </c>
    </row>
    <row r="6004" spans="1:47" x14ac:dyDescent="0.25">
      <c r="A6004" t="str">
        <f t="shared" si="93"/>
        <v>SchwazPendler zw. Gemeinden eines Pol. BezirkesInsgesamt</v>
      </c>
      <c r="B6004">
        <v>6003</v>
      </c>
      <c r="C6004">
        <v>709</v>
      </c>
      <c r="D6004" t="s">
        <v>265</v>
      </c>
      <c r="E6004" t="s">
        <v>305</v>
      </c>
      <c r="F6004" t="s">
        <v>48</v>
      </c>
      <c r="G6004">
        <v>15253</v>
      </c>
      <c r="H6004">
        <v>14110</v>
      </c>
      <c r="I6004">
        <v>14720</v>
      </c>
      <c r="J6004">
        <v>15095</v>
      </c>
      <c r="K6004">
        <v>15036</v>
      </c>
      <c r="L6004">
        <v>15449</v>
      </c>
      <c r="M6004">
        <v>15707</v>
      </c>
      <c r="N6004">
        <v>15949</v>
      </c>
      <c r="O6004">
        <v>16491</v>
      </c>
      <c r="P6004">
        <v>16847</v>
      </c>
      <c r="Q6004">
        <v>16981</v>
      </c>
      <c r="R6004">
        <v>16630</v>
      </c>
      <c r="S6004">
        <v>17368</v>
      </c>
    </row>
    <row r="6005" spans="1:47" x14ac:dyDescent="0.25">
      <c r="A6005" t="str">
        <f t="shared" si="93"/>
        <v>SchwazPendler zw. Pol. Bez. des BundeslandesInsgesamt</v>
      </c>
      <c r="B6005">
        <v>6004</v>
      </c>
      <c r="C6005">
        <v>709</v>
      </c>
      <c r="D6005" t="s">
        <v>265</v>
      </c>
      <c r="E6005" t="s">
        <v>306</v>
      </c>
      <c r="F6005" t="s">
        <v>48</v>
      </c>
      <c r="G6005">
        <v>8213</v>
      </c>
      <c r="H6005">
        <v>9893</v>
      </c>
      <c r="I6005">
        <v>9392</v>
      </c>
      <c r="J6005">
        <v>9382</v>
      </c>
      <c r="K6005">
        <v>9479</v>
      </c>
      <c r="L6005">
        <v>9405</v>
      </c>
      <c r="M6005">
        <v>9588</v>
      </c>
      <c r="N6005">
        <v>9741</v>
      </c>
      <c r="O6005">
        <v>9929</v>
      </c>
      <c r="P6005">
        <v>10138</v>
      </c>
      <c r="Q6005">
        <v>10517</v>
      </c>
      <c r="R6005">
        <v>10603</v>
      </c>
      <c r="S6005">
        <v>10651</v>
      </c>
    </row>
    <row r="6006" spans="1:47" x14ac:dyDescent="0.25">
      <c r="A6006" t="str">
        <f t="shared" si="93"/>
        <v>SchwazPensionisteneinkommenBrutto_Schnitt</v>
      </c>
      <c r="B6006">
        <v>6005</v>
      </c>
      <c r="C6006">
        <v>709</v>
      </c>
      <c r="D6006" t="s">
        <v>265</v>
      </c>
      <c r="E6006" t="s">
        <v>44</v>
      </c>
      <c r="F6006" t="s">
        <v>54</v>
      </c>
      <c r="G6006">
        <v>15769.035317523199</v>
      </c>
      <c r="H6006">
        <v>16058.3270237</v>
      </c>
      <c r="I6006">
        <v>16593.653880825099</v>
      </c>
      <c r="J6006">
        <v>17074.084140079402</v>
      </c>
      <c r="K6006">
        <v>17757.454185500599</v>
      </c>
      <c r="L6006">
        <v>18246.609859044602</v>
      </c>
      <c r="M6006">
        <v>18738.376512775099</v>
      </c>
      <c r="N6006">
        <v>19007.7348834318</v>
      </c>
      <c r="O6006">
        <v>19062.1633420211</v>
      </c>
      <c r="P6006">
        <v>19513.802570101601</v>
      </c>
      <c r="Q6006">
        <v>20085.884438561199</v>
      </c>
      <c r="R6006">
        <v>20490.456553821401</v>
      </c>
      <c r="S6006">
        <v>20888.427965464201</v>
      </c>
      <c r="T6006">
        <v>21244.671262495802</v>
      </c>
      <c r="U6006">
        <v>21894.1574839389</v>
      </c>
      <c r="V6006">
        <v>22580.071659780398</v>
      </c>
      <c r="W6006">
        <v>23900.015682924201</v>
      </c>
      <c r="X6006">
        <v>24705.694925476</v>
      </c>
      <c r="Y6006">
        <v>25598.188746694301</v>
      </c>
    </row>
    <row r="6007" spans="1:47" x14ac:dyDescent="0.25">
      <c r="A6007" t="str">
        <f t="shared" si="93"/>
        <v>SchwazPensionisteneinkommenBruttobezüge 1000 EUR</v>
      </c>
      <c r="B6007">
        <v>6006</v>
      </c>
      <c r="C6007">
        <v>709</v>
      </c>
      <c r="D6007" t="s">
        <v>265</v>
      </c>
      <c r="E6007" t="s">
        <v>44</v>
      </c>
      <c r="F6007" t="s">
        <v>55</v>
      </c>
      <c r="G6007">
        <v>218763.82696000001</v>
      </c>
      <c r="H6007">
        <v>226984.45248000001</v>
      </c>
      <c r="I6007">
        <v>238932.02223</v>
      </c>
      <c r="J6007">
        <v>249384.07295</v>
      </c>
      <c r="K6007">
        <v>264781.39935999998</v>
      </c>
      <c r="L6007">
        <v>279611.04947999999</v>
      </c>
      <c r="M6007">
        <v>296291.20942000003</v>
      </c>
      <c r="N6007">
        <v>305739.41560000001</v>
      </c>
      <c r="O6007">
        <v>321807.44154000003</v>
      </c>
      <c r="P6007">
        <v>336125.24926999997</v>
      </c>
      <c r="Q6007">
        <v>348992.24212000001</v>
      </c>
      <c r="R6007">
        <v>357107.67681999999</v>
      </c>
      <c r="S6007">
        <v>366529.24550999998</v>
      </c>
      <c r="T6007">
        <v>378282.6165</v>
      </c>
      <c r="U6007">
        <v>395320.90753000003</v>
      </c>
      <c r="V6007">
        <v>415337.83811000001</v>
      </c>
      <c r="W6007">
        <v>442006.89004000003</v>
      </c>
      <c r="X6007">
        <v>465776.46642999997</v>
      </c>
      <c r="Y6007">
        <v>493661.06997999997</v>
      </c>
    </row>
    <row r="6008" spans="1:47" x14ac:dyDescent="0.25">
      <c r="A6008" t="str">
        <f t="shared" si="93"/>
        <v>SchwazPensionisteneinkommenBruttobezüge Fälle</v>
      </c>
      <c r="B6008">
        <v>6007</v>
      </c>
      <c r="C6008">
        <v>709</v>
      </c>
      <c r="D6008" t="s">
        <v>265</v>
      </c>
      <c r="E6008" t="s">
        <v>44</v>
      </c>
      <c r="F6008" t="s">
        <v>56</v>
      </c>
      <c r="G6008">
        <v>13873</v>
      </c>
      <c r="H6008">
        <v>14135</v>
      </c>
      <c r="I6008">
        <v>14399</v>
      </c>
      <c r="J6008">
        <v>14606</v>
      </c>
      <c r="K6008">
        <v>14911</v>
      </c>
      <c r="L6008">
        <v>15324</v>
      </c>
      <c r="M6008">
        <v>15812</v>
      </c>
      <c r="N6008">
        <v>16085</v>
      </c>
      <c r="O6008">
        <v>16882</v>
      </c>
      <c r="P6008">
        <v>17225</v>
      </c>
      <c r="Q6008">
        <v>17375</v>
      </c>
      <c r="R6008">
        <v>17428</v>
      </c>
      <c r="S6008">
        <v>17547</v>
      </c>
      <c r="T6008">
        <v>17806</v>
      </c>
      <c r="U6008">
        <v>18056</v>
      </c>
      <c r="V6008">
        <v>18394</v>
      </c>
      <c r="W6008">
        <v>18494</v>
      </c>
      <c r="X6008">
        <v>18853</v>
      </c>
      <c r="Y6008">
        <v>19285</v>
      </c>
    </row>
    <row r="6009" spans="1:47" x14ac:dyDescent="0.25">
      <c r="A6009" t="str">
        <f t="shared" si="93"/>
        <v>SchwazPensionisteneinkommenLohnsteuer 1000 EUR</v>
      </c>
      <c r="B6009">
        <v>6008</v>
      </c>
      <c r="C6009">
        <v>709</v>
      </c>
      <c r="D6009" t="s">
        <v>265</v>
      </c>
      <c r="E6009" t="s">
        <v>44</v>
      </c>
      <c r="F6009" t="s">
        <v>57</v>
      </c>
      <c r="G6009">
        <v>23201.247230000001</v>
      </c>
      <c r="H6009">
        <v>21939.228029999998</v>
      </c>
      <c r="I6009">
        <v>24203.070670000001</v>
      </c>
      <c r="J6009">
        <v>26230.06625</v>
      </c>
      <c r="K6009">
        <v>29207.193599999999</v>
      </c>
      <c r="L6009">
        <v>27847.419290000002</v>
      </c>
      <c r="M6009">
        <v>30696.28038</v>
      </c>
      <c r="N6009">
        <v>32877.939599999998</v>
      </c>
      <c r="O6009">
        <v>36257.476049999997</v>
      </c>
      <c r="P6009">
        <v>38813.275679999999</v>
      </c>
      <c r="Q6009">
        <v>41719.583740000002</v>
      </c>
      <c r="R6009">
        <v>44130.751960000001</v>
      </c>
      <c r="S6009">
        <v>37412.179470000003</v>
      </c>
      <c r="T6009">
        <v>39513.209719999999</v>
      </c>
      <c r="U6009">
        <v>43093.603569999999</v>
      </c>
      <c r="V6009">
        <v>47166.871030000002</v>
      </c>
      <c r="W6009">
        <v>47534.289510000002</v>
      </c>
      <c r="X6009">
        <v>52090.284440000003</v>
      </c>
      <c r="Y6009">
        <v>54130.745770000001</v>
      </c>
    </row>
    <row r="6010" spans="1:47" x14ac:dyDescent="0.25">
      <c r="A6010" t="str">
        <f t="shared" si="93"/>
        <v>SchwazPensionisteneinkommenLohnsteuer Fälle</v>
      </c>
      <c r="B6010">
        <v>6009</v>
      </c>
      <c r="C6010">
        <v>709</v>
      </c>
      <c r="D6010" t="s">
        <v>265</v>
      </c>
      <c r="E6010" t="s">
        <v>44</v>
      </c>
      <c r="F6010" t="s">
        <v>58</v>
      </c>
      <c r="G6010">
        <v>7227</v>
      </c>
      <c r="H6010">
        <v>6962</v>
      </c>
      <c r="I6010">
        <v>7440</v>
      </c>
      <c r="J6010">
        <v>8103</v>
      </c>
      <c r="K6010">
        <v>8332</v>
      </c>
      <c r="L6010">
        <v>8270</v>
      </c>
      <c r="M6010">
        <v>8680</v>
      </c>
      <c r="N6010">
        <v>9034</v>
      </c>
      <c r="O6010">
        <v>9416</v>
      </c>
      <c r="P6010">
        <v>9746</v>
      </c>
      <c r="Q6010">
        <v>10156</v>
      </c>
      <c r="R6010">
        <v>10353</v>
      </c>
      <c r="S6010">
        <v>10585</v>
      </c>
      <c r="T6010">
        <v>10842</v>
      </c>
      <c r="U6010">
        <v>11284</v>
      </c>
      <c r="V6010">
        <v>11884</v>
      </c>
      <c r="W6010">
        <v>13057</v>
      </c>
      <c r="X6010">
        <v>13557</v>
      </c>
      <c r="Y6010">
        <v>14248</v>
      </c>
    </row>
    <row r="6011" spans="1:47" x14ac:dyDescent="0.25">
      <c r="A6011" t="str">
        <f t="shared" si="93"/>
        <v>SchwazPensionisteneinkommenNetto_Schnitt</v>
      </c>
      <c r="B6011">
        <v>6010</v>
      </c>
      <c r="C6011">
        <v>709</v>
      </c>
      <c r="D6011" t="s">
        <v>265</v>
      </c>
      <c r="E6011" t="s">
        <v>44</v>
      </c>
      <c r="F6011" t="s">
        <v>59</v>
      </c>
      <c r="G6011">
        <v>13394.5091501478</v>
      </c>
      <c r="H6011">
        <v>13715.785308807899</v>
      </c>
      <c r="I6011">
        <v>14093.5952677269</v>
      </c>
      <c r="J6011">
        <v>14438.695330686</v>
      </c>
      <c r="K6011">
        <v>14909.892123264701</v>
      </c>
      <c r="L6011">
        <v>15509.0289532759</v>
      </c>
      <c r="M6011">
        <v>15851.5526587402</v>
      </c>
      <c r="N6011">
        <v>16005.2866670811</v>
      </c>
      <c r="O6011">
        <v>15954.5280138609</v>
      </c>
      <c r="P6011">
        <v>16276.281180841799</v>
      </c>
      <c r="Q6011">
        <v>16672.376883453198</v>
      </c>
      <c r="R6011">
        <v>16926.8417885013</v>
      </c>
      <c r="S6011">
        <v>17702.916403373802</v>
      </c>
      <c r="T6011">
        <v>17952.941822981</v>
      </c>
      <c r="U6011">
        <v>18406.240879485998</v>
      </c>
      <c r="V6011">
        <v>18880.7307752528</v>
      </c>
      <c r="W6011">
        <v>20129.938368119401</v>
      </c>
      <c r="X6011">
        <v>20704.9325396489</v>
      </c>
      <c r="Y6011">
        <v>21508.3702763806</v>
      </c>
    </row>
    <row r="6012" spans="1:47" x14ac:dyDescent="0.25">
      <c r="A6012" t="str">
        <f t="shared" si="93"/>
        <v>SchwazPensionisteneinkommenNettobezüge 1000 EUR</v>
      </c>
      <c r="B6012">
        <v>6011</v>
      </c>
      <c r="C6012">
        <v>709</v>
      </c>
      <c r="D6012" t="s">
        <v>265</v>
      </c>
      <c r="E6012" t="s">
        <v>44</v>
      </c>
      <c r="F6012" t="s">
        <v>60</v>
      </c>
      <c r="G6012">
        <v>185822.02544</v>
      </c>
      <c r="H6012">
        <v>193872.62534</v>
      </c>
      <c r="I6012">
        <v>202933.67825999999</v>
      </c>
      <c r="J6012">
        <v>210891.584</v>
      </c>
      <c r="K6012">
        <v>222321.40145</v>
      </c>
      <c r="L6012">
        <v>237660.35967999999</v>
      </c>
      <c r="M6012">
        <v>250644.75064000001</v>
      </c>
      <c r="N6012">
        <v>257445.03604000001</v>
      </c>
      <c r="O6012">
        <v>269344.34193</v>
      </c>
      <c r="P6012">
        <v>280358.94334</v>
      </c>
      <c r="Q6012">
        <v>289682.54835</v>
      </c>
      <c r="R6012">
        <v>295000.99868999998</v>
      </c>
      <c r="S6012">
        <v>310633.07413000002</v>
      </c>
      <c r="T6012">
        <v>319670.0821</v>
      </c>
      <c r="U6012">
        <v>332343.08532000001</v>
      </c>
      <c r="V6012">
        <v>347292.16188000003</v>
      </c>
      <c r="W6012">
        <v>372283.08017999999</v>
      </c>
      <c r="X6012">
        <v>390350.09317000001</v>
      </c>
      <c r="Y6012">
        <v>414788.92077999999</v>
      </c>
    </row>
    <row r="6013" spans="1:47" x14ac:dyDescent="0.25">
      <c r="A6013" t="str">
        <f t="shared" si="93"/>
        <v>SchwazPensionisteneinkommenSV-Beiträge 1000 EUR</v>
      </c>
      <c r="B6013">
        <v>6012</v>
      </c>
      <c r="C6013">
        <v>709</v>
      </c>
      <c r="D6013" t="s">
        <v>265</v>
      </c>
      <c r="E6013" t="s">
        <v>44</v>
      </c>
      <c r="F6013" t="s">
        <v>61</v>
      </c>
      <c r="G6013">
        <v>9740.55429</v>
      </c>
      <c r="H6013">
        <v>11172.599109999999</v>
      </c>
      <c r="I6013">
        <v>11795.273300000001</v>
      </c>
      <c r="J6013">
        <v>12262.422699999999</v>
      </c>
      <c r="K6013">
        <v>13252.80431</v>
      </c>
      <c r="L6013">
        <v>14103.27051</v>
      </c>
      <c r="M6013">
        <v>14950.178400000001</v>
      </c>
      <c r="N6013">
        <v>15416.43996</v>
      </c>
      <c r="O6013">
        <v>16205.62356</v>
      </c>
      <c r="P6013">
        <v>16953.03025</v>
      </c>
      <c r="Q6013">
        <v>17590.11003</v>
      </c>
      <c r="R6013">
        <v>17975.926169999999</v>
      </c>
      <c r="S6013">
        <v>18483.991910000001</v>
      </c>
      <c r="T6013">
        <v>19099.324680000002</v>
      </c>
      <c r="U6013">
        <v>19884.218639999999</v>
      </c>
      <c r="V6013">
        <v>20878.805199999999</v>
      </c>
      <c r="W6013">
        <v>22189.520349999999</v>
      </c>
      <c r="X6013">
        <v>23336.088820000001</v>
      </c>
      <c r="Y6013">
        <v>24741.403429999998</v>
      </c>
    </row>
    <row r="6014" spans="1:47" x14ac:dyDescent="0.25">
      <c r="A6014" t="str">
        <f t="shared" si="93"/>
        <v>SchwazPensionisteneinkommenSV-Beiträge Fälle</v>
      </c>
      <c r="B6014">
        <v>6013</v>
      </c>
      <c r="C6014">
        <v>709</v>
      </c>
      <c r="D6014" t="s">
        <v>265</v>
      </c>
      <c r="E6014" t="s">
        <v>44</v>
      </c>
      <c r="F6014" t="s">
        <v>62</v>
      </c>
      <c r="G6014">
        <v>13462</v>
      </c>
      <c r="H6014">
        <v>13697</v>
      </c>
      <c r="I6014">
        <v>13970</v>
      </c>
      <c r="J6014">
        <v>14183</v>
      </c>
      <c r="K6014">
        <v>14490</v>
      </c>
      <c r="L6014">
        <v>14858</v>
      </c>
      <c r="M6014">
        <v>15335</v>
      </c>
      <c r="N6014">
        <v>15617</v>
      </c>
      <c r="O6014">
        <v>15865</v>
      </c>
      <c r="P6014">
        <v>16184</v>
      </c>
      <c r="Q6014">
        <v>16349</v>
      </c>
      <c r="R6014">
        <v>16385</v>
      </c>
      <c r="S6014">
        <v>16520</v>
      </c>
      <c r="T6014">
        <v>16784</v>
      </c>
      <c r="U6014">
        <v>17044</v>
      </c>
      <c r="V6014">
        <v>17388</v>
      </c>
      <c r="W6014">
        <v>17803</v>
      </c>
      <c r="X6014">
        <v>18182</v>
      </c>
      <c r="Y6014">
        <v>18606</v>
      </c>
    </row>
    <row r="6015" spans="1:47" x14ac:dyDescent="0.25">
      <c r="A6015" t="str">
        <f t="shared" si="93"/>
        <v>SchwazUnselbstständig BeschäftigteFrauen</v>
      </c>
      <c r="B6015">
        <v>6014</v>
      </c>
      <c r="C6015">
        <v>709</v>
      </c>
      <c r="D6015" t="s">
        <v>265</v>
      </c>
      <c r="E6015" t="s">
        <v>38</v>
      </c>
      <c r="F6015" t="s">
        <v>47</v>
      </c>
      <c r="G6015">
        <v>10225</v>
      </c>
      <c r="H6015">
        <v>9890</v>
      </c>
      <c r="I6015">
        <v>10236</v>
      </c>
      <c r="J6015">
        <v>9975</v>
      </c>
      <c r="K6015">
        <v>10436</v>
      </c>
      <c r="L6015">
        <v>10091</v>
      </c>
      <c r="M6015">
        <v>10553</v>
      </c>
      <c r="N6015">
        <v>10398</v>
      </c>
      <c r="O6015">
        <v>15827</v>
      </c>
      <c r="P6015">
        <v>15578</v>
      </c>
      <c r="Q6015">
        <v>16059</v>
      </c>
      <c r="R6015">
        <v>15555</v>
      </c>
      <c r="S6015">
        <v>15926</v>
      </c>
      <c r="T6015">
        <v>15883</v>
      </c>
      <c r="U6015">
        <v>16489</v>
      </c>
      <c r="V6015">
        <v>16204</v>
      </c>
      <c r="W6015">
        <v>16895</v>
      </c>
      <c r="X6015">
        <v>16549</v>
      </c>
      <c r="Y6015">
        <v>17570</v>
      </c>
      <c r="Z6015">
        <v>17212</v>
      </c>
      <c r="AA6015">
        <v>17843</v>
      </c>
      <c r="AB6015">
        <v>17410</v>
      </c>
      <c r="AC6015">
        <v>17852</v>
      </c>
      <c r="AD6015">
        <v>17577</v>
      </c>
      <c r="AE6015">
        <v>18163</v>
      </c>
      <c r="AF6015">
        <v>17921</v>
      </c>
      <c r="AG6015">
        <v>18682</v>
      </c>
      <c r="AH6015">
        <v>18473</v>
      </c>
      <c r="AI6015">
        <v>19185</v>
      </c>
      <c r="AJ6015">
        <v>18831</v>
      </c>
      <c r="AK6015">
        <v>19483</v>
      </c>
      <c r="AL6015">
        <v>19189</v>
      </c>
      <c r="AM6015">
        <v>19626</v>
      </c>
      <c r="AN6015">
        <v>18437</v>
      </c>
      <c r="AO6015">
        <v>16226</v>
      </c>
      <c r="AP6015">
        <v>18961</v>
      </c>
      <c r="AQ6015">
        <v>19337</v>
      </c>
      <c r="AR6015">
        <v>19662</v>
      </c>
      <c r="AS6015">
        <v>20083</v>
      </c>
      <c r="AT6015">
        <v>20015</v>
      </c>
      <c r="AU6015">
        <v>20381</v>
      </c>
    </row>
    <row r="6016" spans="1:47" x14ac:dyDescent="0.25">
      <c r="A6016" t="str">
        <f t="shared" si="93"/>
        <v>SchwazUnselbstständig BeschäftigteInsgesamt</v>
      </c>
      <c r="B6016">
        <v>6015</v>
      </c>
      <c r="C6016">
        <v>709</v>
      </c>
      <c r="D6016" t="s">
        <v>265</v>
      </c>
      <c r="E6016" t="s">
        <v>38</v>
      </c>
      <c r="F6016" t="s">
        <v>48</v>
      </c>
      <c r="G6016">
        <v>23743</v>
      </c>
      <c r="H6016">
        <v>24065</v>
      </c>
      <c r="I6016">
        <v>23948</v>
      </c>
      <c r="J6016">
        <v>24382</v>
      </c>
      <c r="K6016">
        <v>24463</v>
      </c>
      <c r="L6016">
        <v>24686</v>
      </c>
      <c r="M6016">
        <v>25092</v>
      </c>
      <c r="N6016">
        <v>25540</v>
      </c>
      <c r="O6016">
        <v>34337</v>
      </c>
      <c r="P6016">
        <v>34321</v>
      </c>
      <c r="Q6016">
        <v>34526</v>
      </c>
      <c r="R6016">
        <v>33967</v>
      </c>
      <c r="S6016">
        <v>33976</v>
      </c>
      <c r="T6016">
        <v>34487</v>
      </c>
      <c r="U6016">
        <v>35220</v>
      </c>
      <c r="V6016">
        <v>35138</v>
      </c>
      <c r="W6016">
        <v>35887</v>
      </c>
      <c r="X6016">
        <v>35697</v>
      </c>
      <c r="Y6016">
        <v>36885</v>
      </c>
      <c r="Z6016">
        <v>36919</v>
      </c>
      <c r="AA6016">
        <v>37460</v>
      </c>
      <c r="AB6016">
        <v>37279</v>
      </c>
      <c r="AC6016">
        <v>37479</v>
      </c>
      <c r="AD6016">
        <v>37616</v>
      </c>
      <c r="AE6016">
        <v>38292</v>
      </c>
      <c r="AF6016">
        <v>38264</v>
      </c>
      <c r="AG6016">
        <v>39183</v>
      </c>
      <c r="AH6016">
        <v>39204</v>
      </c>
      <c r="AI6016">
        <v>40233</v>
      </c>
      <c r="AJ6016">
        <v>40124</v>
      </c>
      <c r="AK6016">
        <v>40826</v>
      </c>
      <c r="AL6016">
        <v>40606</v>
      </c>
      <c r="AM6016">
        <v>41220</v>
      </c>
      <c r="AN6016">
        <v>39402</v>
      </c>
      <c r="AO6016">
        <v>34657</v>
      </c>
      <c r="AP6016">
        <v>40272</v>
      </c>
      <c r="AQ6016">
        <v>40461</v>
      </c>
      <c r="AR6016">
        <v>41407</v>
      </c>
      <c r="AS6016">
        <v>41886</v>
      </c>
      <c r="AT6016">
        <v>42084</v>
      </c>
      <c r="AU6016">
        <v>42330</v>
      </c>
    </row>
    <row r="6017" spans="1:47" x14ac:dyDescent="0.25">
      <c r="A6017" t="str">
        <f t="shared" si="93"/>
        <v>SchwazUnselbstständig BeschäftigteMänner</v>
      </c>
      <c r="B6017">
        <v>6016</v>
      </c>
      <c r="C6017">
        <v>709</v>
      </c>
      <c r="D6017" t="s">
        <v>265</v>
      </c>
      <c r="E6017" t="s">
        <v>38</v>
      </c>
      <c r="F6017" t="s">
        <v>49</v>
      </c>
      <c r="G6017">
        <v>13518</v>
      </c>
      <c r="H6017">
        <v>14175</v>
      </c>
      <c r="I6017">
        <v>13712</v>
      </c>
      <c r="J6017">
        <v>14407</v>
      </c>
      <c r="K6017">
        <v>14027</v>
      </c>
      <c r="L6017">
        <v>14595</v>
      </c>
      <c r="M6017">
        <v>14539</v>
      </c>
      <c r="N6017">
        <v>15142</v>
      </c>
      <c r="O6017">
        <v>18510</v>
      </c>
      <c r="P6017">
        <v>18743</v>
      </c>
      <c r="Q6017">
        <v>18467</v>
      </c>
      <c r="R6017">
        <v>18412</v>
      </c>
      <c r="S6017">
        <v>18050</v>
      </c>
      <c r="T6017">
        <v>18604</v>
      </c>
      <c r="U6017">
        <v>18731</v>
      </c>
      <c r="V6017">
        <v>18934</v>
      </c>
      <c r="W6017">
        <v>18992</v>
      </c>
      <c r="X6017">
        <v>19148</v>
      </c>
      <c r="Y6017">
        <v>19315</v>
      </c>
      <c r="Z6017">
        <v>19707</v>
      </c>
      <c r="AA6017">
        <v>19617</v>
      </c>
      <c r="AB6017">
        <v>19869</v>
      </c>
      <c r="AC6017">
        <v>19627</v>
      </c>
      <c r="AD6017">
        <v>20039</v>
      </c>
      <c r="AE6017">
        <v>20129</v>
      </c>
      <c r="AF6017">
        <v>20343</v>
      </c>
      <c r="AG6017">
        <v>20501</v>
      </c>
      <c r="AH6017">
        <v>20731</v>
      </c>
      <c r="AI6017">
        <v>21048</v>
      </c>
      <c r="AJ6017">
        <v>21293</v>
      </c>
      <c r="AK6017">
        <v>21343</v>
      </c>
      <c r="AL6017">
        <v>21417</v>
      </c>
      <c r="AM6017">
        <v>21594</v>
      </c>
      <c r="AN6017">
        <v>20965</v>
      </c>
      <c r="AO6017">
        <v>18431</v>
      </c>
      <c r="AP6017">
        <v>21311</v>
      </c>
      <c r="AQ6017">
        <v>21124</v>
      </c>
      <c r="AR6017">
        <v>21745</v>
      </c>
      <c r="AS6017">
        <v>21803</v>
      </c>
      <c r="AT6017">
        <v>22069</v>
      </c>
      <c r="AU6017">
        <v>21949</v>
      </c>
    </row>
    <row r="6018" spans="1:47" x14ac:dyDescent="0.25">
      <c r="A6018" t="str">
        <f t="shared" si="93"/>
        <v>SchwazUnselbstständig Beschäftigte GW mgfInsgesamt</v>
      </c>
      <c r="B6018">
        <v>6017</v>
      </c>
      <c r="C6018">
        <v>709</v>
      </c>
      <c r="D6018" t="s">
        <v>265</v>
      </c>
      <c r="E6018" t="s">
        <v>450</v>
      </c>
      <c r="F6018" t="s">
        <v>48</v>
      </c>
      <c r="G6018">
        <v>30167.565207664</v>
      </c>
      <c r="H6018">
        <v>31253.426139831001</v>
      </c>
      <c r="I6018">
        <v>31109.184587537002</v>
      </c>
      <c r="J6018">
        <v>31824.238690000999</v>
      </c>
      <c r="K6018">
        <v>31196.868239801999</v>
      </c>
      <c r="L6018">
        <v>32015.796722291001</v>
      </c>
      <c r="M6018">
        <v>30121.724864854001</v>
      </c>
      <c r="N6018">
        <v>24866.175799750999</v>
      </c>
      <c r="O6018">
        <v>31250.236118495999</v>
      </c>
      <c r="P6018">
        <v>31076.685166490999</v>
      </c>
      <c r="Q6018">
        <v>31821.175535702001</v>
      </c>
      <c r="R6018">
        <v>32431.690751871</v>
      </c>
      <c r="S6018">
        <v>32508.723374461999</v>
      </c>
      <c r="T6018">
        <v>33561.438846247998</v>
      </c>
    </row>
    <row r="6019" spans="1:47" x14ac:dyDescent="0.25">
      <c r="A6019" t="str">
        <f t="shared" ref="A6019:A6082" si="94">D6019&amp;E6019&amp;F6019</f>
        <v>SchwazUnselbstständig Beschäftigte GW ogfInsgesamt</v>
      </c>
      <c r="B6019">
        <v>6018</v>
      </c>
      <c r="C6019">
        <v>709</v>
      </c>
      <c r="D6019" t="s">
        <v>265</v>
      </c>
      <c r="E6019" t="s">
        <v>449</v>
      </c>
      <c r="F6019" t="s">
        <v>48</v>
      </c>
      <c r="G6019">
        <v>28209.465872282999</v>
      </c>
      <c r="H6019">
        <v>28966.323011863002</v>
      </c>
      <c r="I6019">
        <v>29089.652616153999</v>
      </c>
      <c r="J6019">
        <v>29567.437853558</v>
      </c>
      <c r="K6019">
        <v>29238.643996950999</v>
      </c>
      <c r="L6019">
        <v>29694.606234080002</v>
      </c>
      <c r="M6019">
        <v>28224.013212943999</v>
      </c>
      <c r="N6019">
        <v>23262.547344539998</v>
      </c>
      <c r="O6019">
        <v>29281.999462898999</v>
      </c>
      <c r="P6019">
        <v>29028.097034910999</v>
      </c>
      <c r="Q6019">
        <v>29826.4365588</v>
      </c>
      <c r="R6019">
        <v>30235.732400457</v>
      </c>
      <c r="S6019">
        <v>30539.144736336999</v>
      </c>
      <c r="T6019">
        <v>31271.849213941001</v>
      </c>
    </row>
    <row r="6020" spans="1:47" x14ac:dyDescent="0.25">
      <c r="A6020" t="str">
        <f t="shared" si="94"/>
        <v>SchwazUnternehmenInsgesamt</v>
      </c>
      <c r="B6020">
        <v>6019</v>
      </c>
      <c r="C6020">
        <v>709</v>
      </c>
      <c r="D6020" t="s">
        <v>265</v>
      </c>
      <c r="E6020" t="s">
        <v>475</v>
      </c>
      <c r="F6020" t="s">
        <v>48</v>
      </c>
      <c r="G6020">
        <v>6746</v>
      </c>
      <c r="H6020">
        <v>6804</v>
      </c>
      <c r="I6020">
        <v>7118</v>
      </c>
    </row>
    <row r="6021" spans="1:47" x14ac:dyDescent="0.25">
      <c r="A6021" t="str">
        <f t="shared" si="94"/>
        <v>SchwazWohnbevölkerungInsgesamt</v>
      </c>
      <c r="B6021">
        <v>6020</v>
      </c>
      <c r="C6021">
        <v>709</v>
      </c>
      <c r="D6021" t="s">
        <v>265</v>
      </c>
      <c r="E6021" t="s">
        <v>42</v>
      </c>
      <c r="F6021" t="s">
        <v>48</v>
      </c>
      <c r="G6021">
        <v>75192</v>
      </c>
      <c r="H6021">
        <v>75769</v>
      </c>
      <c r="I6021">
        <v>76043</v>
      </c>
      <c r="J6021">
        <v>76691</v>
      </c>
      <c r="K6021">
        <v>77340</v>
      </c>
      <c r="L6021">
        <v>77686</v>
      </c>
      <c r="M6021">
        <v>77930</v>
      </c>
      <c r="N6021">
        <v>78486</v>
      </c>
      <c r="O6021">
        <v>78484</v>
      </c>
      <c r="P6021">
        <v>78871</v>
      </c>
      <c r="Q6021">
        <v>79358</v>
      </c>
      <c r="R6021">
        <v>79676</v>
      </c>
      <c r="S6021">
        <v>80305</v>
      </c>
      <c r="T6021">
        <v>80877</v>
      </c>
      <c r="U6021">
        <v>81841</v>
      </c>
      <c r="V6021">
        <v>82673</v>
      </c>
      <c r="W6021">
        <v>83345</v>
      </c>
      <c r="X6021">
        <v>83873</v>
      </c>
      <c r="Y6021">
        <v>84329</v>
      </c>
      <c r="Z6021">
        <v>84456</v>
      </c>
      <c r="AA6021">
        <v>85187</v>
      </c>
      <c r="AB6021">
        <v>86511</v>
      </c>
    </row>
    <row r="6022" spans="1:47" x14ac:dyDescent="0.25">
      <c r="A6022" t="str">
        <f t="shared" si="94"/>
        <v>Tirol: nicht bezirksweise erfassbarUnselbstständig BeschäftigteFrauen</v>
      </c>
      <c r="B6022">
        <v>6021</v>
      </c>
      <c r="C6022">
        <v>790</v>
      </c>
      <c r="D6022" t="s">
        <v>266</v>
      </c>
      <c r="E6022" t="s">
        <v>38</v>
      </c>
      <c r="F6022" t="s">
        <v>47</v>
      </c>
      <c r="G6022">
        <v>21892</v>
      </c>
      <c r="H6022">
        <v>21729</v>
      </c>
      <c r="I6022">
        <v>23368</v>
      </c>
      <c r="J6022">
        <v>22639</v>
      </c>
      <c r="K6022">
        <v>24070</v>
      </c>
      <c r="L6022">
        <v>23164</v>
      </c>
      <c r="M6022">
        <v>23863</v>
      </c>
      <c r="N6022">
        <v>23340</v>
      </c>
    </row>
    <row r="6023" spans="1:47" x14ac:dyDescent="0.25">
      <c r="A6023" t="str">
        <f t="shared" si="94"/>
        <v>Tirol: nicht bezirksweise erfassbarUnselbstständig BeschäftigteInsgesamt</v>
      </c>
      <c r="B6023">
        <v>6022</v>
      </c>
      <c r="C6023">
        <v>790</v>
      </c>
      <c r="D6023" t="s">
        <v>266</v>
      </c>
      <c r="E6023" t="s">
        <v>38</v>
      </c>
      <c r="F6023" t="s">
        <v>48</v>
      </c>
      <c r="G6023">
        <v>48798</v>
      </c>
      <c r="H6023">
        <v>46804</v>
      </c>
      <c r="I6023">
        <v>51146</v>
      </c>
      <c r="J6023">
        <v>48059</v>
      </c>
      <c r="K6023">
        <v>51959</v>
      </c>
      <c r="L6023">
        <v>48676</v>
      </c>
      <c r="M6023">
        <v>51418</v>
      </c>
      <c r="N6023">
        <v>48917</v>
      </c>
    </row>
    <row r="6024" spans="1:47" x14ac:dyDescent="0.25">
      <c r="A6024" t="str">
        <f t="shared" si="94"/>
        <v>Tirol: nicht bezirksweise erfassbarUnselbstständig BeschäftigteMänner</v>
      </c>
      <c r="B6024">
        <v>6023</v>
      </c>
      <c r="C6024">
        <v>790</v>
      </c>
      <c r="D6024" t="s">
        <v>266</v>
      </c>
      <c r="E6024" t="s">
        <v>38</v>
      </c>
      <c r="F6024" t="s">
        <v>49</v>
      </c>
      <c r="G6024">
        <v>26906</v>
      </c>
      <c r="H6024">
        <v>25075</v>
      </c>
      <c r="I6024">
        <v>27778</v>
      </c>
      <c r="J6024">
        <v>25420</v>
      </c>
      <c r="K6024">
        <v>27889</v>
      </c>
      <c r="L6024">
        <v>25512</v>
      </c>
      <c r="M6024">
        <v>27555</v>
      </c>
      <c r="N6024">
        <v>25577</v>
      </c>
    </row>
    <row r="6025" spans="1:47" x14ac:dyDescent="0.25">
      <c r="A6025" t="str">
        <f t="shared" si="94"/>
        <v>keine Zuordnung TirolGründungsintensitätin % der aktiven Wirtschaftskammermitglieder</v>
      </c>
      <c r="B6025">
        <v>6024</v>
      </c>
      <c r="C6025">
        <v>799</v>
      </c>
      <c r="D6025" t="s">
        <v>267</v>
      </c>
      <c r="E6025" t="s">
        <v>40</v>
      </c>
      <c r="F6025" t="s">
        <v>52</v>
      </c>
      <c r="G6025">
        <v>0</v>
      </c>
    </row>
    <row r="6026" spans="1:47" x14ac:dyDescent="0.25">
      <c r="A6026" t="str">
        <f t="shared" si="94"/>
        <v>keine Zuordnung TirolKammermitgliedschaftenAktiv</v>
      </c>
      <c r="B6026">
        <v>6025</v>
      </c>
      <c r="C6026">
        <v>799</v>
      </c>
      <c r="D6026" t="s">
        <v>267</v>
      </c>
      <c r="E6026" t="s">
        <v>39</v>
      </c>
      <c r="F6026" t="s">
        <v>50</v>
      </c>
      <c r="G6026">
        <v>47</v>
      </c>
      <c r="H6026">
        <v>54</v>
      </c>
      <c r="I6026">
        <v>49</v>
      </c>
      <c r="J6026">
        <v>160</v>
      </c>
      <c r="K6026">
        <v>92</v>
      </c>
      <c r="L6026">
        <v>44</v>
      </c>
      <c r="M6026">
        <v>42</v>
      </c>
      <c r="N6026">
        <v>47</v>
      </c>
      <c r="O6026">
        <v>49</v>
      </c>
      <c r="P6026">
        <v>47</v>
      </c>
      <c r="Q6026">
        <v>9</v>
      </c>
      <c r="R6026">
        <v>21</v>
      </c>
      <c r="S6026">
        <v>8</v>
      </c>
      <c r="T6026">
        <v>8</v>
      </c>
      <c r="U6026">
        <v>8</v>
      </c>
      <c r="V6026">
        <v>9</v>
      </c>
      <c r="W6026">
        <v>9</v>
      </c>
      <c r="X6026">
        <v>10</v>
      </c>
      <c r="Y6026">
        <v>6</v>
      </c>
      <c r="Z6026">
        <v>6</v>
      </c>
      <c r="AA6026">
        <v>40</v>
      </c>
      <c r="AB6026">
        <v>15</v>
      </c>
      <c r="AC6026">
        <v>15</v>
      </c>
      <c r="AD6026">
        <v>7</v>
      </c>
      <c r="AE6026">
        <v>7</v>
      </c>
      <c r="AF6026">
        <v>6</v>
      </c>
      <c r="AG6026">
        <v>6</v>
      </c>
      <c r="AH6026">
        <v>6</v>
      </c>
      <c r="AI6026">
        <v>5</v>
      </c>
      <c r="AJ6026">
        <v>9</v>
      </c>
      <c r="AK6026">
        <v>13</v>
      </c>
      <c r="AL6026">
        <v>12</v>
      </c>
      <c r="AM6026">
        <v>7</v>
      </c>
      <c r="AN6026">
        <v>8</v>
      </c>
      <c r="AO6026">
        <v>8</v>
      </c>
      <c r="AP6026">
        <v>7</v>
      </c>
      <c r="AQ6026">
        <v>5</v>
      </c>
      <c r="AR6026">
        <v>4</v>
      </c>
    </row>
    <row r="6027" spans="1:47" x14ac:dyDescent="0.25">
      <c r="A6027" t="str">
        <f t="shared" si="94"/>
        <v>keine Zuordnung TirolKammermitgliedschaftenInsgesamt</v>
      </c>
      <c r="B6027">
        <v>6026</v>
      </c>
      <c r="C6027">
        <v>799</v>
      </c>
      <c r="D6027" t="s">
        <v>267</v>
      </c>
      <c r="E6027" t="s">
        <v>39</v>
      </c>
      <c r="F6027" t="s">
        <v>48</v>
      </c>
      <c r="G6027">
        <v>50</v>
      </c>
      <c r="H6027">
        <v>58</v>
      </c>
      <c r="I6027">
        <v>53</v>
      </c>
      <c r="J6027">
        <v>167</v>
      </c>
      <c r="K6027">
        <v>101</v>
      </c>
      <c r="L6027">
        <v>47</v>
      </c>
      <c r="M6027">
        <v>45</v>
      </c>
      <c r="N6027">
        <v>50</v>
      </c>
      <c r="O6027">
        <v>52</v>
      </c>
      <c r="P6027">
        <v>50</v>
      </c>
      <c r="Q6027">
        <v>13</v>
      </c>
      <c r="R6027">
        <v>25</v>
      </c>
      <c r="S6027">
        <v>11</v>
      </c>
      <c r="T6027">
        <v>10</v>
      </c>
      <c r="U6027">
        <v>10</v>
      </c>
      <c r="V6027">
        <v>11</v>
      </c>
      <c r="W6027">
        <v>11</v>
      </c>
      <c r="X6027">
        <v>12</v>
      </c>
      <c r="Y6027">
        <v>10</v>
      </c>
      <c r="Z6027">
        <v>10</v>
      </c>
      <c r="AA6027">
        <v>44</v>
      </c>
      <c r="AB6027">
        <v>19</v>
      </c>
      <c r="AC6027">
        <v>19</v>
      </c>
      <c r="AD6027">
        <v>10</v>
      </c>
      <c r="AE6027">
        <v>10</v>
      </c>
      <c r="AF6027">
        <v>9</v>
      </c>
      <c r="AG6027">
        <v>9</v>
      </c>
      <c r="AH6027">
        <v>9</v>
      </c>
      <c r="AI6027">
        <v>8</v>
      </c>
      <c r="AJ6027">
        <v>12</v>
      </c>
      <c r="AK6027">
        <v>17</v>
      </c>
      <c r="AL6027">
        <v>16</v>
      </c>
      <c r="AM6027">
        <v>10</v>
      </c>
      <c r="AN6027">
        <v>11</v>
      </c>
      <c r="AO6027">
        <v>12</v>
      </c>
      <c r="AP6027">
        <v>10</v>
      </c>
      <c r="AQ6027">
        <v>6</v>
      </c>
      <c r="AR6027">
        <v>5</v>
      </c>
    </row>
    <row r="6028" spans="1:47" x14ac:dyDescent="0.25">
      <c r="A6028" t="str">
        <f t="shared" si="94"/>
        <v>keine Zuordnung TirolKammermitgliedschaftenRuhend</v>
      </c>
      <c r="B6028">
        <v>6027</v>
      </c>
      <c r="C6028">
        <v>799</v>
      </c>
      <c r="D6028" t="s">
        <v>267</v>
      </c>
      <c r="E6028" t="s">
        <v>39</v>
      </c>
      <c r="F6028" t="s">
        <v>51</v>
      </c>
      <c r="G6028">
        <v>3</v>
      </c>
      <c r="H6028">
        <v>4</v>
      </c>
      <c r="I6028">
        <v>4</v>
      </c>
      <c r="J6028">
        <v>7</v>
      </c>
      <c r="K6028">
        <v>9</v>
      </c>
      <c r="L6028">
        <v>3</v>
      </c>
      <c r="M6028">
        <v>3</v>
      </c>
      <c r="N6028">
        <v>3</v>
      </c>
      <c r="O6028">
        <v>3</v>
      </c>
      <c r="P6028">
        <v>3</v>
      </c>
      <c r="Q6028">
        <v>4</v>
      </c>
      <c r="R6028">
        <v>4</v>
      </c>
      <c r="S6028">
        <v>3</v>
      </c>
      <c r="T6028">
        <v>2</v>
      </c>
      <c r="U6028">
        <v>2</v>
      </c>
      <c r="V6028">
        <v>2</v>
      </c>
      <c r="W6028">
        <v>2</v>
      </c>
      <c r="X6028">
        <v>2</v>
      </c>
      <c r="Y6028">
        <v>4</v>
      </c>
      <c r="Z6028">
        <v>4</v>
      </c>
      <c r="AA6028">
        <v>4</v>
      </c>
      <c r="AB6028">
        <v>4</v>
      </c>
      <c r="AC6028">
        <v>4</v>
      </c>
      <c r="AD6028">
        <v>3</v>
      </c>
      <c r="AE6028">
        <v>3</v>
      </c>
      <c r="AF6028">
        <v>3</v>
      </c>
      <c r="AG6028">
        <v>3</v>
      </c>
      <c r="AH6028">
        <v>3</v>
      </c>
      <c r="AI6028">
        <v>3</v>
      </c>
      <c r="AJ6028">
        <v>3</v>
      </c>
      <c r="AK6028">
        <v>4</v>
      </c>
      <c r="AL6028">
        <v>4</v>
      </c>
      <c r="AM6028">
        <v>3</v>
      </c>
      <c r="AN6028">
        <v>3</v>
      </c>
      <c r="AO6028">
        <v>4</v>
      </c>
      <c r="AP6028">
        <v>3</v>
      </c>
      <c r="AQ6028">
        <v>1</v>
      </c>
      <c r="AR6028">
        <v>1</v>
      </c>
    </row>
    <row r="6029" spans="1:47" x14ac:dyDescent="0.25">
      <c r="A6029" t="str">
        <f t="shared" si="94"/>
        <v>keine Zuordnung TirolLehrlinge1. Lehrjahr, männlich</v>
      </c>
      <c r="B6029">
        <v>6028</v>
      </c>
      <c r="C6029">
        <v>799</v>
      </c>
      <c r="D6029" t="s">
        <v>267</v>
      </c>
      <c r="E6029" t="s">
        <v>46</v>
      </c>
      <c r="F6029" t="s">
        <v>65</v>
      </c>
      <c r="I6029">
        <v>1</v>
      </c>
      <c r="K6029">
        <v>0</v>
      </c>
      <c r="AB6029">
        <v>0</v>
      </c>
    </row>
    <row r="6030" spans="1:47" x14ac:dyDescent="0.25">
      <c r="A6030" t="str">
        <f t="shared" si="94"/>
        <v>keine Zuordnung TirolLehrlinge1. Lehrjahr, weiblich</v>
      </c>
      <c r="B6030">
        <v>6029</v>
      </c>
      <c r="C6030">
        <v>799</v>
      </c>
      <c r="D6030" t="s">
        <v>267</v>
      </c>
      <c r="E6030" t="s">
        <v>46</v>
      </c>
      <c r="F6030" t="s">
        <v>66</v>
      </c>
      <c r="I6030">
        <v>2</v>
      </c>
      <c r="AB6030">
        <v>1</v>
      </c>
    </row>
    <row r="6031" spans="1:47" x14ac:dyDescent="0.25">
      <c r="A6031" t="str">
        <f t="shared" si="94"/>
        <v>keine Zuordnung TirolLehrlinge2. Lehrjahr, männlich</v>
      </c>
      <c r="B6031">
        <v>6030</v>
      </c>
      <c r="C6031">
        <v>799</v>
      </c>
      <c r="D6031" t="s">
        <v>267</v>
      </c>
      <c r="E6031" t="s">
        <v>46</v>
      </c>
      <c r="F6031" t="s">
        <v>67</v>
      </c>
      <c r="I6031">
        <v>1</v>
      </c>
      <c r="K6031">
        <v>0</v>
      </c>
      <c r="AB6031">
        <v>0</v>
      </c>
    </row>
    <row r="6032" spans="1:47" x14ac:dyDescent="0.25">
      <c r="A6032" t="str">
        <f t="shared" si="94"/>
        <v>keine Zuordnung TirolLehrlinge2. Lehrjahr, weiblich</v>
      </c>
      <c r="B6032">
        <v>6031</v>
      </c>
      <c r="C6032">
        <v>799</v>
      </c>
      <c r="D6032" t="s">
        <v>267</v>
      </c>
      <c r="E6032" t="s">
        <v>46</v>
      </c>
      <c r="F6032" t="s">
        <v>68</v>
      </c>
      <c r="K6032">
        <v>1</v>
      </c>
    </row>
    <row r="6033" spans="1:28" x14ac:dyDescent="0.25">
      <c r="A6033" t="str">
        <f t="shared" si="94"/>
        <v>keine Zuordnung TirolLehrlinge3. Lehrjahr, männlich</v>
      </c>
      <c r="B6033">
        <v>6032</v>
      </c>
      <c r="C6033">
        <v>799</v>
      </c>
      <c r="D6033" t="s">
        <v>267</v>
      </c>
      <c r="E6033" t="s">
        <v>46</v>
      </c>
      <c r="F6033" t="s">
        <v>69</v>
      </c>
      <c r="I6033">
        <v>0</v>
      </c>
      <c r="K6033">
        <v>0</v>
      </c>
      <c r="AB6033">
        <v>0</v>
      </c>
    </row>
    <row r="6034" spans="1:28" x14ac:dyDescent="0.25">
      <c r="A6034" t="str">
        <f t="shared" si="94"/>
        <v>keine Zuordnung TirolLehrlinge3. Lehrjahr, weiblich</v>
      </c>
      <c r="B6034">
        <v>6033</v>
      </c>
      <c r="C6034">
        <v>799</v>
      </c>
      <c r="D6034" t="s">
        <v>267</v>
      </c>
      <c r="E6034" t="s">
        <v>46</v>
      </c>
      <c r="F6034" t="s">
        <v>70</v>
      </c>
      <c r="AB6034">
        <v>1</v>
      </c>
    </row>
    <row r="6035" spans="1:28" x14ac:dyDescent="0.25">
      <c r="A6035" t="str">
        <f t="shared" si="94"/>
        <v>keine Zuordnung TirolLehrlinge4. Lehrjahr, männlich</v>
      </c>
      <c r="B6035">
        <v>6034</v>
      </c>
      <c r="C6035">
        <v>799</v>
      </c>
      <c r="D6035" t="s">
        <v>267</v>
      </c>
      <c r="E6035" t="s">
        <v>46</v>
      </c>
      <c r="F6035" t="s">
        <v>71</v>
      </c>
      <c r="I6035">
        <v>0</v>
      </c>
      <c r="K6035">
        <v>0</v>
      </c>
      <c r="AB6035">
        <v>0</v>
      </c>
    </row>
    <row r="6036" spans="1:28" x14ac:dyDescent="0.25">
      <c r="A6036" t="str">
        <f t="shared" si="94"/>
        <v>keine Zuordnung TirolLehrlinge4. Lehrjahr, weiblich</v>
      </c>
      <c r="B6036">
        <v>6035</v>
      </c>
      <c r="C6036">
        <v>799</v>
      </c>
      <c r="D6036" t="s">
        <v>267</v>
      </c>
      <c r="E6036" t="s">
        <v>46</v>
      </c>
      <c r="F6036" t="s">
        <v>72</v>
      </c>
    </row>
    <row r="6037" spans="1:28" x14ac:dyDescent="0.25">
      <c r="A6037" t="str">
        <f t="shared" si="94"/>
        <v>keine Zuordnung TirolLehrlingeFrauen</v>
      </c>
      <c r="B6037">
        <v>6036</v>
      </c>
      <c r="C6037">
        <v>799</v>
      </c>
      <c r="D6037" t="s">
        <v>267</v>
      </c>
      <c r="E6037" t="s">
        <v>46</v>
      </c>
      <c r="F6037" t="s">
        <v>47</v>
      </c>
      <c r="I6037">
        <v>2</v>
      </c>
      <c r="K6037">
        <v>1</v>
      </c>
      <c r="AB6037">
        <v>2</v>
      </c>
    </row>
    <row r="6038" spans="1:28" x14ac:dyDescent="0.25">
      <c r="A6038" t="str">
        <f t="shared" si="94"/>
        <v>keine Zuordnung TirolLehrlingeInsgesamt</v>
      </c>
      <c r="B6038">
        <v>6037</v>
      </c>
      <c r="C6038">
        <v>799</v>
      </c>
      <c r="D6038" t="s">
        <v>267</v>
      </c>
      <c r="E6038" t="s">
        <v>46</v>
      </c>
      <c r="F6038" t="s">
        <v>48</v>
      </c>
      <c r="I6038">
        <v>4</v>
      </c>
      <c r="K6038">
        <v>1</v>
      </c>
      <c r="AB6038">
        <v>2</v>
      </c>
    </row>
    <row r="6039" spans="1:28" x14ac:dyDescent="0.25">
      <c r="A6039" t="str">
        <f t="shared" si="94"/>
        <v>keine Zuordnung TirolLehrlingeMänner</v>
      </c>
      <c r="B6039">
        <v>6038</v>
      </c>
      <c r="C6039">
        <v>799</v>
      </c>
      <c r="D6039" t="s">
        <v>267</v>
      </c>
      <c r="E6039" t="s">
        <v>46</v>
      </c>
      <c r="F6039" t="s">
        <v>49</v>
      </c>
      <c r="I6039">
        <v>2</v>
      </c>
      <c r="K6039">
        <v>0</v>
      </c>
      <c r="AB6039">
        <v>0</v>
      </c>
    </row>
    <row r="6040" spans="1:28" x14ac:dyDescent="0.25">
      <c r="A6040" t="str">
        <f t="shared" si="94"/>
        <v>keine Zuordnung TirolUnselbstständig BeschäftigteInsgesamt</v>
      </c>
      <c r="B6040">
        <v>6039</v>
      </c>
      <c r="C6040">
        <v>799</v>
      </c>
      <c r="D6040" t="s">
        <v>267</v>
      </c>
      <c r="E6040" t="s">
        <v>38</v>
      </c>
      <c r="F6040" t="s">
        <v>48</v>
      </c>
      <c r="M6040">
        <v>0</v>
      </c>
    </row>
    <row r="6041" spans="1:28" x14ac:dyDescent="0.25">
      <c r="A6041" t="str">
        <f t="shared" si="94"/>
        <v>VorarlbergArbeitnehmereinkommenBrutto_Schnitt</v>
      </c>
      <c r="B6041">
        <v>6040</v>
      </c>
      <c r="C6041">
        <v>800</v>
      </c>
      <c r="D6041" t="s">
        <v>268</v>
      </c>
      <c r="E6041" t="s">
        <v>43</v>
      </c>
      <c r="F6041" t="s">
        <v>54</v>
      </c>
      <c r="G6041">
        <v>24006.659538787801</v>
      </c>
      <c r="H6041">
        <v>24459.303123910999</v>
      </c>
      <c r="I6041">
        <v>25191.142685530798</v>
      </c>
      <c r="J6041">
        <v>25888.183167980402</v>
      </c>
      <c r="K6041">
        <v>26650.797184393799</v>
      </c>
      <c r="L6041">
        <v>26884.889594950899</v>
      </c>
      <c r="M6041">
        <v>27159.3507955848</v>
      </c>
      <c r="N6041">
        <v>27830.974691929499</v>
      </c>
      <c r="O6041">
        <v>28596.3451127802</v>
      </c>
      <c r="P6041">
        <v>29492.4575984767</v>
      </c>
      <c r="Q6041">
        <v>30224.9649880617</v>
      </c>
      <c r="R6041">
        <v>30964.901875064701</v>
      </c>
      <c r="S6041">
        <v>31651.532660606099</v>
      </c>
      <c r="T6041">
        <v>32298.313710396698</v>
      </c>
      <c r="U6041">
        <v>33252.567721473097</v>
      </c>
      <c r="V6041">
        <v>34318.483721591103</v>
      </c>
      <c r="W6041">
        <v>35001.849288830097</v>
      </c>
      <c r="X6041">
        <v>36314.062326599502</v>
      </c>
      <c r="Y6041">
        <v>37694.9216199152</v>
      </c>
    </row>
    <row r="6042" spans="1:28" x14ac:dyDescent="0.25">
      <c r="A6042" t="str">
        <f t="shared" si="94"/>
        <v>VorarlbergArbeitnehmereinkommenBruttobezüge 1000 EUR</v>
      </c>
      <c r="B6042">
        <v>6041</v>
      </c>
      <c r="C6042">
        <v>800</v>
      </c>
      <c r="D6042" t="s">
        <v>268</v>
      </c>
      <c r="E6042" t="s">
        <v>43</v>
      </c>
      <c r="F6042" t="s">
        <v>55</v>
      </c>
      <c r="G6042">
        <v>3735196.1576399999</v>
      </c>
      <c r="H6042">
        <v>3874451.4520399999</v>
      </c>
      <c r="I6042">
        <v>4056051.0749400002</v>
      </c>
      <c r="J6042">
        <v>4266346.6979</v>
      </c>
      <c r="K6042">
        <v>4477600.4349499997</v>
      </c>
      <c r="L6042">
        <v>4506821.5823600003</v>
      </c>
      <c r="M6042">
        <v>4643053.9746099999</v>
      </c>
      <c r="N6042">
        <v>4834073.3181400001</v>
      </c>
      <c r="O6042">
        <v>5029325.0040199999</v>
      </c>
      <c r="P6042">
        <v>5273959.23759</v>
      </c>
      <c r="Q6042">
        <v>5481267.1756199999</v>
      </c>
      <c r="R6042">
        <v>5679675.1966300001</v>
      </c>
      <c r="S6042">
        <v>5901428.2645699997</v>
      </c>
      <c r="T6042">
        <v>6126796.3209800003</v>
      </c>
      <c r="U6042">
        <v>6421602.8680999996</v>
      </c>
      <c r="V6042">
        <v>6715063.3913200004</v>
      </c>
      <c r="W6042">
        <v>6699948.98532</v>
      </c>
      <c r="X6042">
        <v>7033997.5586000001</v>
      </c>
      <c r="Y6042">
        <v>7510524.6581600001</v>
      </c>
    </row>
    <row r="6043" spans="1:28" x14ac:dyDescent="0.25">
      <c r="A6043" t="str">
        <f t="shared" si="94"/>
        <v>VorarlbergArbeitnehmereinkommenBruttobezüge Fälle</v>
      </c>
      <c r="B6043">
        <v>6042</v>
      </c>
      <c r="C6043">
        <v>800</v>
      </c>
      <c r="D6043" t="s">
        <v>268</v>
      </c>
      <c r="E6043" t="s">
        <v>43</v>
      </c>
      <c r="F6043" t="s">
        <v>56</v>
      </c>
      <c r="G6043">
        <v>155590</v>
      </c>
      <c r="H6043">
        <v>158404</v>
      </c>
      <c r="I6043">
        <v>161011</v>
      </c>
      <c r="J6043">
        <v>164799</v>
      </c>
      <c r="K6043">
        <v>168010</v>
      </c>
      <c r="L6043">
        <v>167634</v>
      </c>
      <c r="M6043">
        <v>170956</v>
      </c>
      <c r="N6043">
        <v>173694</v>
      </c>
      <c r="O6043">
        <v>175873</v>
      </c>
      <c r="P6043">
        <v>178824</v>
      </c>
      <c r="Q6043">
        <v>181349</v>
      </c>
      <c r="R6043">
        <v>183423</v>
      </c>
      <c r="S6043">
        <v>186450</v>
      </c>
      <c r="T6043">
        <v>189694</v>
      </c>
      <c r="U6043">
        <v>193116</v>
      </c>
      <c r="V6043">
        <v>195669</v>
      </c>
      <c r="W6043">
        <v>191417</v>
      </c>
      <c r="X6043">
        <v>193699</v>
      </c>
      <c r="Y6043">
        <v>199245</v>
      </c>
    </row>
    <row r="6044" spans="1:28" x14ac:dyDescent="0.25">
      <c r="A6044" t="str">
        <f t="shared" si="94"/>
        <v>VorarlbergArbeitnehmereinkommenLohnsteuer 1000 EUR</v>
      </c>
      <c r="B6044">
        <v>6043</v>
      </c>
      <c r="C6044">
        <v>800</v>
      </c>
      <c r="D6044" t="s">
        <v>268</v>
      </c>
      <c r="E6044" t="s">
        <v>43</v>
      </c>
      <c r="F6044" t="s">
        <v>57</v>
      </c>
      <c r="G6044">
        <v>566467.19816000003</v>
      </c>
      <c r="H6044">
        <v>566150.97461999999</v>
      </c>
      <c r="I6044">
        <v>607757.41436000005</v>
      </c>
      <c r="J6044">
        <v>654695.68215999997</v>
      </c>
      <c r="K6044">
        <v>706052.54088999995</v>
      </c>
      <c r="L6044">
        <v>649800.86731999996</v>
      </c>
      <c r="M6044">
        <v>676426.55397999997</v>
      </c>
      <c r="N6044">
        <v>722374.85398000001</v>
      </c>
      <c r="O6044">
        <v>769527.87572999997</v>
      </c>
      <c r="P6044">
        <v>827006.24976999999</v>
      </c>
      <c r="Q6044">
        <v>876519.02838999999</v>
      </c>
      <c r="R6044">
        <v>924342.70935999998</v>
      </c>
      <c r="S6044">
        <v>830630.16078999999</v>
      </c>
      <c r="T6044">
        <v>872903.65116999997</v>
      </c>
      <c r="U6044">
        <v>932797.95826999994</v>
      </c>
      <c r="V6044">
        <v>969572.17573999998</v>
      </c>
      <c r="W6044">
        <v>924329.78264999995</v>
      </c>
      <c r="X6044">
        <v>1007465.83945</v>
      </c>
      <c r="Y6044">
        <v>1059003.9169000001</v>
      </c>
    </row>
    <row r="6045" spans="1:28" x14ac:dyDescent="0.25">
      <c r="A6045" t="str">
        <f t="shared" si="94"/>
        <v>VorarlbergArbeitnehmereinkommenLohnsteuer Fälle</v>
      </c>
      <c r="B6045">
        <v>6044</v>
      </c>
      <c r="C6045">
        <v>800</v>
      </c>
      <c r="D6045" t="s">
        <v>268</v>
      </c>
      <c r="E6045" t="s">
        <v>43</v>
      </c>
      <c r="F6045" t="s">
        <v>58</v>
      </c>
      <c r="G6045">
        <v>123833</v>
      </c>
      <c r="H6045">
        <v>123376</v>
      </c>
      <c r="I6045">
        <v>126197</v>
      </c>
      <c r="J6045">
        <v>130012</v>
      </c>
      <c r="K6045">
        <v>134634</v>
      </c>
      <c r="L6045">
        <v>130950</v>
      </c>
      <c r="M6045">
        <v>134178</v>
      </c>
      <c r="N6045">
        <v>137791</v>
      </c>
      <c r="O6045">
        <v>140796</v>
      </c>
      <c r="P6045">
        <v>144998</v>
      </c>
      <c r="Q6045">
        <v>148721</v>
      </c>
      <c r="R6045">
        <v>151277</v>
      </c>
      <c r="S6045">
        <v>153568</v>
      </c>
      <c r="T6045">
        <v>157932</v>
      </c>
      <c r="U6045">
        <v>162869</v>
      </c>
      <c r="V6045">
        <v>166961</v>
      </c>
      <c r="W6045">
        <v>164258</v>
      </c>
      <c r="X6045">
        <v>167260</v>
      </c>
      <c r="Y6045">
        <v>174180</v>
      </c>
    </row>
    <row r="6046" spans="1:28" x14ac:dyDescent="0.25">
      <c r="A6046" t="str">
        <f t="shared" si="94"/>
        <v>VorarlbergArbeitnehmereinkommenNetto_Schnitt</v>
      </c>
      <c r="B6046">
        <v>6045</v>
      </c>
      <c r="C6046">
        <v>800</v>
      </c>
      <c r="D6046" t="s">
        <v>268</v>
      </c>
      <c r="E6046" t="s">
        <v>43</v>
      </c>
      <c r="F6046" t="s">
        <v>59</v>
      </c>
      <c r="G6046">
        <v>16581.934911433898</v>
      </c>
      <c r="H6046">
        <v>17012.6673657231</v>
      </c>
      <c r="I6046">
        <v>17431.817966971201</v>
      </c>
      <c r="J6046">
        <v>17852.127831600901</v>
      </c>
      <c r="K6046">
        <v>18302.165288197099</v>
      </c>
      <c r="L6046">
        <v>18853.289039991902</v>
      </c>
      <c r="M6046">
        <v>18974.569358431399</v>
      </c>
      <c r="N6046">
        <v>19337.161307702099</v>
      </c>
      <c r="O6046">
        <v>19768.772351981301</v>
      </c>
      <c r="P6046">
        <v>20248.278107189199</v>
      </c>
      <c r="Q6046">
        <v>20636.876114729101</v>
      </c>
      <c r="R6046">
        <v>21041.599995474899</v>
      </c>
      <c r="S6046">
        <v>22186.336897827801</v>
      </c>
      <c r="T6046">
        <v>22568.433681877101</v>
      </c>
      <c r="U6046">
        <v>23154.728162244399</v>
      </c>
      <c r="V6046">
        <v>23964.304168672599</v>
      </c>
      <c r="W6046">
        <v>24675.707902015001</v>
      </c>
      <c r="X6046">
        <v>25414.712941006401</v>
      </c>
      <c r="Y6046">
        <v>26486.426113829701</v>
      </c>
    </row>
    <row r="6047" spans="1:28" x14ac:dyDescent="0.25">
      <c r="A6047" t="str">
        <f t="shared" si="94"/>
        <v>VorarlbergArbeitnehmereinkommenNettobezüge 1000 EUR</v>
      </c>
      <c r="B6047">
        <v>6046</v>
      </c>
      <c r="C6047">
        <v>800</v>
      </c>
      <c r="D6047" t="s">
        <v>268</v>
      </c>
      <c r="E6047" t="s">
        <v>43</v>
      </c>
      <c r="F6047" t="s">
        <v>60</v>
      </c>
      <c r="G6047">
        <v>2579983.25287</v>
      </c>
      <c r="H6047">
        <v>2694874.5614</v>
      </c>
      <c r="I6047">
        <v>2806714.4426799999</v>
      </c>
      <c r="J6047">
        <v>2942012.81452</v>
      </c>
      <c r="K6047">
        <v>3074946.7900700001</v>
      </c>
      <c r="L6047">
        <v>3160452.2549299998</v>
      </c>
      <c r="M6047">
        <v>3243816.4792399998</v>
      </c>
      <c r="N6047">
        <v>3358748.8961800002</v>
      </c>
      <c r="O6047">
        <v>3476793.2998600001</v>
      </c>
      <c r="P6047">
        <v>3620878.0842400002</v>
      </c>
      <c r="Q6047">
        <v>3742476.8465300002</v>
      </c>
      <c r="R6047">
        <v>3859513.39597</v>
      </c>
      <c r="S6047">
        <v>4136642.5145999999</v>
      </c>
      <c r="T6047">
        <v>4281096.4588500001</v>
      </c>
      <c r="U6047">
        <v>4471548.4837800004</v>
      </c>
      <c r="V6047">
        <v>4689071.4323800001</v>
      </c>
      <c r="W6047">
        <v>4723349.9794800002</v>
      </c>
      <c r="X6047">
        <v>4922804.4819599995</v>
      </c>
      <c r="Y6047">
        <v>5277287.9710499998</v>
      </c>
    </row>
    <row r="6048" spans="1:28" x14ac:dyDescent="0.25">
      <c r="A6048" t="str">
        <f t="shared" si="94"/>
        <v>VorarlbergArbeitnehmereinkommenSV-Beiträge 1000 EUR</v>
      </c>
      <c r="B6048">
        <v>6047</v>
      </c>
      <c r="C6048">
        <v>800</v>
      </c>
      <c r="D6048" t="s">
        <v>268</v>
      </c>
      <c r="E6048" t="s">
        <v>43</v>
      </c>
      <c r="F6048" t="s">
        <v>61</v>
      </c>
      <c r="G6048">
        <v>588745.70660999999</v>
      </c>
      <c r="H6048">
        <v>613425.91602</v>
      </c>
      <c r="I6048">
        <v>641579.21790000005</v>
      </c>
      <c r="J6048">
        <v>669638.20122000005</v>
      </c>
      <c r="K6048">
        <v>696601.10398999997</v>
      </c>
      <c r="L6048">
        <v>696568.46010999999</v>
      </c>
      <c r="M6048">
        <v>722810.94139000005</v>
      </c>
      <c r="N6048">
        <v>752949.56798000005</v>
      </c>
      <c r="O6048">
        <v>783003.82842999999</v>
      </c>
      <c r="P6048">
        <v>826074.90358000004</v>
      </c>
      <c r="Q6048">
        <v>862271.30070000002</v>
      </c>
      <c r="R6048">
        <v>895819.09129999997</v>
      </c>
      <c r="S6048">
        <v>934155.58918000001</v>
      </c>
      <c r="T6048">
        <v>972796.21096000005</v>
      </c>
      <c r="U6048">
        <v>1017256.42605</v>
      </c>
      <c r="V6048">
        <v>1056419.7831999999</v>
      </c>
      <c r="W6048">
        <v>1052269.22319</v>
      </c>
      <c r="X6048">
        <v>1103727.23719</v>
      </c>
      <c r="Y6048">
        <v>1174232.77021</v>
      </c>
    </row>
    <row r="6049" spans="1:47" x14ac:dyDescent="0.25">
      <c r="A6049" t="str">
        <f t="shared" si="94"/>
        <v>VorarlbergArbeitnehmereinkommenSV-Beiträge Fälle</v>
      </c>
      <c r="B6049">
        <v>6048</v>
      </c>
      <c r="C6049">
        <v>800</v>
      </c>
      <c r="D6049" t="s">
        <v>268</v>
      </c>
      <c r="E6049" t="s">
        <v>43</v>
      </c>
      <c r="F6049" t="s">
        <v>62</v>
      </c>
      <c r="G6049">
        <v>146575</v>
      </c>
      <c r="H6049">
        <v>148844</v>
      </c>
      <c r="I6049">
        <v>151459</v>
      </c>
      <c r="J6049">
        <v>154948</v>
      </c>
      <c r="K6049">
        <v>157690</v>
      </c>
      <c r="L6049">
        <v>156611</v>
      </c>
      <c r="M6049">
        <v>159692</v>
      </c>
      <c r="N6049">
        <v>163013</v>
      </c>
      <c r="O6049">
        <v>165336</v>
      </c>
      <c r="P6049">
        <v>168793</v>
      </c>
      <c r="Q6049">
        <v>170958</v>
      </c>
      <c r="R6049">
        <v>173032</v>
      </c>
      <c r="S6049">
        <v>176101</v>
      </c>
      <c r="T6049">
        <v>179139</v>
      </c>
      <c r="U6049">
        <v>182795</v>
      </c>
      <c r="V6049">
        <v>184776</v>
      </c>
      <c r="W6049">
        <v>181068</v>
      </c>
      <c r="X6049">
        <v>183791</v>
      </c>
      <c r="Y6049">
        <v>189409</v>
      </c>
    </row>
    <row r="6050" spans="1:47" x14ac:dyDescent="0.25">
      <c r="A6050" t="str">
        <f t="shared" si="94"/>
        <v>VorarlbergArbeitsloseFrauen</v>
      </c>
      <c r="B6050">
        <v>6049</v>
      </c>
      <c r="C6050">
        <v>800</v>
      </c>
      <c r="D6050" t="s">
        <v>268</v>
      </c>
      <c r="E6050" t="s">
        <v>36</v>
      </c>
      <c r="F6050" t="s">
        <v>47</v>
      </c>
      <c r="G6050">
        <v>3899</v>
      </c>
      <c r="H6050">
        <v>3570</v>
      </c>
      <c r="I6050">
        <v>4437</v>
      </c>
      <c r="J6050">
        <v>4262</v>
      </c>
      <c r="K6050">
        <v>4362</v>
      </c>
      <c r="L6050">
        <v>4060</v>
      </c>
      <c r="M6050">
        <v>4329</v>
      </c>
      <c r="N6050">
        <v>3800</v>
      </c>
      <c r="O6050">
        <v>3993</v>
      </c>
      <c r="P6050">
        <v>3693</v>
      </c>
      <c r="Q6050">
        <v>4447</v>
      </c>
      <c r="R6050">
        <v>4789</v>
      </c>
      <c r="S6050">
        <v>4789</v>
      </c>
      <c r="T6050">
        <v>4512</v>
      </c>
      <c r="U6050">
        <v>4142</v>
      </c>
      <c r="V6050">
        <v>3946</v>
      </c>
      <c r="W6050">
        <v>3852</v>
      </c>
      <c r="X6050">
        <v>4125</v>
      </c>
      <c r="Y6050">
        <v>3966</v>
      </c>
      <c r="Z6050">
        <v>4285</v>
      </c>
      <c r="AA6050">
        <v>4221</v>
      </c>
      <c r="AB6050">
        <v>4418</v>
      </c>
      <c r="AC6050">
        <v>4426</v>
      </c>
      <c r="AD6050">
        <v>4343</v>
      </c>
      <c r="AE6050">
        <v>4542</v>
      </c>
      <c r="AF6050">
        <v>4299</v>
      </c>
      <c r="AG6050">
        <v>4288</v>
      </c>
      <c r="AH6050">
        <v>4363</v>
      </c>
      <c r="AI6050">
        <v>4246</v>
      </c>
      <c r="AJ6050">
        <v>4309</v>
      </c>
      <c r="AK6050">
        <v>4287</v>
      </c>
      <c r="AL6050">
        <v>4287</v>
      </c>
      <c r="AM6050">
        <v>4333</v>
      </c>
      <c r="AN6050">
        <v>6385</v>
      </c>
      <c r="AO6050">
        <v>7240</v>
      </c>
      <c r="AP6050">
        <v>4895</v>
      </c>
      <c r="AQ6050">
        <v>4246</v>
      </c>
      <c r="AR6050">
        <v>4165</v>
      </c>
      <c r="AS6050">
        <v>3943</v>
      </c>
      <c r="AT6050">
        <v>4088</v>
      </c>
      <c r="AU6050">
        <v>4222</v>
      </c>
    </row>
    <row r="6051" spans="1:47" x14ac:dyDescent="0.25">
      <c r="A6051" t="str">
        <f t="shared" si="94"/>
        <v>VorarlbergArbeitsloseInsgesamt</v>
      </c>
      <c r="B6051">
        <v>6050</v>
      </c>
      <c r="C6051">
        <v>800</v>
      </c>
      <c r="D6051" t="s">
        <v>268</v>
      </c>
      <c r="E6051" t="s">
        <v>36</v>
      </c>
      <c r="F6051" t="s">
        <v>48</v>
      </c>
      <c r="G6051">
        <v>9284</v>
      </c>
      <c r="H6051">
        <v>7180</v>
      </c>
      <c r="I6051">
        <v>10565</v>
      </c>
      <c r="J6051">
        <v>8434</v>
      </c>
      <c r="K6051">
        <v>10504</v>
      </c>
      <c r="L6051">
        <v>7668</v>
      </c>
      <c r="M6051">
        <v>9798</v>
      </c>
      <c r="N6051">
        <v>7241</v>
      </c>
      <c r="O6051">
        <v>8706</v>
      </c>
      <c r="P6051">
        <v>7111</v>
      </c>
      <c r="Q6051">
        <v>10382</v>
      </c>
      <c r="R6051">
        <v>10148</v>
      </c>
      <c r="S6051">
        <v>11642</v>
      </c>
      <c r="T6051">
        <v>9063</v>
      </c>
      <c r="U6051">
        <v>9666</v>
      </c>
      <c r="V6051">
        <v>7586</v>
      </c>
      <c r="W6051">
        <v>9137</v>
      </c>
      <c r="X6051">
        <v>8181</v>
      </c>
      <c r="Y6051">
        <v>9500</v>
      </c>
      <c r="Z6051">
        <v>8614</v>
      </c>
      <c r="AA6051">
        <v>10185</v>
      </c>
      <c r="AB6051">
        <v>8925</v>
      </c>
      <c r="AC6051">
        <v>10837</v>
      </c>
      <c r="AD6051">
        <v>9105</v>
      </c>
      <c r="AE6051">
        <v>10748</v>
      </c>
      <c r="AF6051">
        <v>9036</v>
      </c>
      <c r="AG6051">
        <v>10555</v>
      </c>
      <c r="AH6051">
        <v>9109</v>
      </c>
      <c r="AI6051">
        <v>10211</v>
      </c>
      <c r="AJ6051">
        <v>8708</v>
      </c>
      <c r="AK6051">
        <v>9993</v>
      </c>
      <c r="AL6051">
        <v>8704</v>
      </c>
      <c r="AM6051">
        <v>10163</v>
      </c>
      <c r="AN6051">
        <v>13108</v>
      </c>
      <c r="AO6051">
        <v>16005</v>
      </c>
      <c r="AP6051">
        <v>9797</v>
      </c>
      <c r="AQ6051">
        <v>9820</v>
      </c>
      <c r="AR6051">
        <v>8313</v>
      </c>
      <c r="AS6051">
        <v>9437</v>
      </c>
      <c r="AT6051">
        <v>8767</v>
      </c>
      <c r="AU6051">
        <v>10544</v>
      </c>
    </row>
    <row r="6052" spans="1:47" x14ac:dyDescent="0.25">
      <c r="A6052" t="str">
        <f t="shared" si="94"/>
        <v>VorarlbergArbeitsloseMänner</v>
      </c>
      <c r="B6052">
        <v>6051</v>
      </c>
      <c r="C6052">
        <v>800</v>
      </c>
      <c r="D6052" t="s">
        <v>268</v>
      </c>
      <c r="E6052" t="s">
        <v>36</v>
      </c>
      <c r="F6052" t="s">
        <v>49</v>
      </c>
      <c r="G6052">
        <v>5385</v>
      </c>
      <c r="H6052">
        <v>3610</v>
      </c>
      <c r="I6052">
        <v>6128</v>
      </c>
      <c r="J6052">
        <v>4172</v>
      </c>
      <c r="K6052">
        <v>6142</v>
      </c>
      <c r="L6052">
        <v>3608</v>
      </c>
      <c r="M6052">
        <v>5469</v>
      </c>
      <c r="N6052">
        <v>3441</v>
      </c>
      <c r="O6052">
        <v>4713</v>
      </c>
      <c r="P6052">
        <v>3418</v>
      </c>
      <c r="Q6052">
        <v>5935</v>
      </c>
      <c r="R6052">
        <v>5359</v>
      </c>
      <c r="S6052">
        <v>6853</v>
      </c>
      <c r="T6052">
        <v>4551</v>
      </c>
      <c r="U6052">
        <v>5524</v>
      </c>
      <c r="V6052">
        <v>3640</v>
      </c>
      <c r="W6052">
        <v>5285</v>
      </c>
      <c r="X6052">
        <v>4056</v>
      </c>
      <c r="Y6052">
        <v>5534</v>
      </c>
      <c r="Z6052">
        <v>4329</v>
      </c>
      <c r="AA6052">
        <v>5964</v>
      </c>
      <c r="AB6052">
        <v>4507</v>
      </c>
      <c r="AC6052">
        <v>6411</v>
      </c>
      <c r="AD6052">
        <v>4762</v>
      </c>
      <c r="AE6052">
        <v>6206</v>
      </c>
      <c r="AF6052">
        <v>4737</v>
      </c>
      <c r="AG6052">
        <v>6267</v>
      </c>
      <c r="AH6052">
        <v>4746</v>
      </c>
      <c r="AI6052">
        <v>5965</v>
      </c>
      <c r="AJ6052">
        <v>4399</v>
      </c>
      <c r="AK6052">
        <v>5706</v>
      </c>
      <c r="AL6052">
        <v>4417</v>
      </c>
      <c r="AM6052">
        <v>5830</v>
      </c>
      <c r="AN6052">
        <v>6723</v>
      </c>
      <c r="AO6052">
        <v>8765</v>
      </c>
      <c r="AP6052">
        <v>4902</v>
      </c>
      <c r="AQ6052">
        <v>5574</v>
      </c>
      <c r="AR6052">
        <v>4148</v>
      </c>
      <c r="AS6052">
        <v>5494</v>
      </c>
      <c r="AT6052">
        <v>4679</v>
      </c>
      <c r="AU6052">
        <v>6322</v>
      </c>
    </row>
    <row r="6053" spans="1:47" x14ac:dyDescent="0.25">
      <c r="A6053" t="str">
        <f t="shared" si="94"/>
        <v>Vorarlbergarbeitslose AusländerFrauen</v>
      </c>
      <c r="B6053">
        <v>6052</v>
      </c>
      <c r="C6053">
        <v>800</v>
      </c>
      <c r="D6053" t="s">
        <v>268</v>
      </c>
      <c r="E6053" t="s">
        <v>37</v>
      </c>
      <c r="F6053" t="s">
        <v>47</v>
      </c>
      <c r="G6053">
        <v>815</v>
      </c>
      <c r="H6053">
        <v>600</v>
      </c>
      <c r="I6053">
        <v>875</v>
      </c>
      <c r="J6053">
        <v>739</v>
      </c>
      <c r="K6053">
        <v>906</v>
      </c>
      <c r="L6053">
        <v>717</v>
      </c>
      <c r="M6053">
        <v>864</v>
      </c>
      <c r="N6053">
        <v>644</v>
      </c>
      <c r="O6053">
        <v>758</v>
      </c>
      <c r="P6053">
        <v>637</v>
      </c>
      <c r="Q6053">
        <v>942</v>
      </c>
      <c r="R6053">
        <v>916</v>
      </c>
      <c r="S6053">
        <v>1067</v>
      </c>
      <c r="T6053">
        <v>827</v>
      </c>
      <c r="U6053">
        <v>891</v>
      </c>
      <c r="V6053">
        <v>748</v>
      </c>
      <c r="W6053">
        <v>855</v>
      </c>
      <c r="X6053">
        <v>856</v>
      </c>
      <c r="Y6053">
        <v>960</v>
      </c>
      <c r="Z6053">
        <v>1009</v>
      </c>
      <c r="AA6053">
        <v>1118</v>
      </c>
      <c r="AB6053">
        <v>1103</v>
      </c>
      <c r="AC6053">
        <v>1173</v>
      </c>
      <c r="AD6053">
        <v>1081</v>
      </c>
      <c r="AE6053">
        <v>1316</v>
      </c>
      <c r="AF6053">
        <v>1143</v>
      </c>
      <c r="AG6053">
        <v>1250</v>
      </c>
      <c r="AH6053">
        <v>1182</v>
      </c>
      <c r="AI6053">
        <v>1386</v>
      </c>
      <c r="AJ6053">
        <v>1368</v>
      </c>
      <c r="AK6053">
        <v>1469</v>
      </c>
      <c r="AL6053">
        <v>1339</v>
      </c>
      <c r="AM6053">
        <v>1503</v>
      </c>
      <c r="AN6053">
        <v>2125</v>
      </c>
      <c r="AO6053">
        <v>2774</v>
      </c>
      <c r="AP6053">
        <v>1655</v>
      </c>
      <c r="AQ6053">
        <v>1499</v>
      </c>
      <c r="AR6053">
        <v>1407</v>
      </c>
      <c r="AS6053">
        <v>1456</v>
      </c>
      <c r="AT6053">
        <v>1520</v>
      </c>
      <c r="AU6053">
        <v>1693</v>
      </c>
    </row>
    <row r="6054" spans="1:47" x14ac:dyDescent="0.25">
      <c r="A6054" t="str">
        <f t="shared" si="94"/>
        <v>Vorarlbergarbeitslose AusländerInsgesamt</v>
      </c>
      <c r="B6054">
        <v>6053</v>
      </c>
      <c r="C6054">
        <v>800</v>
      </c>
      <c r="D6054" t="s">
        <v>268</v>
      </c>
      <c r="E6054" t="s">
        <v>37</v>
      </c>
      <c r="F6054" t="s">
        <v>48</v>
      </c>
      <c r="G6054">
        <v>2169</v>
      </c>
      <c r="H6054">
        <v>1409</v>
      </c>
      <c r="I6054">
        <v>2514</v>
      </c>
      <c r="J6054">
        <v>1766</v>
      </c>
      <c r="K6054">
        <v>2495</v>
      </c>
      <c r="L6054">
        <v>1546</v>
      </c>
      <c r="M6054">
        <v>2269</v>
      </c>
      <c r="N6054">
        <v>1425</v>
      </c>
      <c r="O6054">
        <v>1984</v>
      </c>
      <c r="P6054">
        <v>1422</v>
      </c>
      <c r="Q6054">
        <v>2587</v>
      </c>
      <c r="R6054">
        <v>2252</v>
      </c>
      <c r="S6054">
        <v>2923</v>
      </c>
      <c r="T6054">
        <v>1878</v>
      </c>
      <c r="U6054">
        <v>2371</v>
      </c>
      <c r="V6054">
        <v>1621</v>
      </c>
      <c r="W6054">
        <v>2296</v>
      </c>
      <c r="X6054">
        <v>1844</v>
      </c>
      <c r="Y6054">
        <v>2462</v>
      </c>
      <c r="Z6054">
        <v>2141</v>
      </c>
      <c r="AA6054">
        <v>2818</v>
      </c>
      <c r="AB6054">
        <v>2409</v>
      </c>
      <c r="AC6054">
        <v>3117</v>
      </c>
      <c r="AD6054">
        <v>2375</v>
      </c>
      <c r="AE6054">
        <v>3242</v>
      </c>
      <c r="AF6054">
        <v>2551</v>
      </c>
      <c r="AG6054">
        <v>3300</v>
      </c>
      <c r="AH6054">
        <v>2720</v>
      </c>
      <c r="AI6054">
        <v>3526</v>
      </c>
      <c r="AJ6054">
        <v>2858</v>
      </c>
      <c r="AK6054">
        <v>3558</v>
      </c>
      <c r="AL6054">
        <v>2831</v>
      </c>
      <c r="AM6054">
        <v>3672</v>
      </c>
      <c r="AN6054">
        <v>4540</v>
      </c>
      <c r="AO6054">
        <v>6210</v>
      </c>
      <c r="AP6054">
        <v>3252</v>
      </c>
      <c r="AQ6054">
        <v>3433</v>
      </c>
      <c r="AR6054">
        <v>2773</v>
      </c>
      <c r="AS6054">
        <v>3506</v>
      </c>
      <c r="AT6054">
        <v>3316</v>
      </c>
      <c r="AU6054">
        <v>4356</v>
      </c>
    </row>
    <row r="6055" spans="1:47" x14ac:dyDescent="0.25">
      <c r="A6055" t="str">
        <f t="shared" si="94"/>
        <v>Vorarlbergarbeitslose AusländerMänner</v>
      </c>
      <c r="B6055">
        <v>6054</v>
      </c>
      <c r="C6055">
        <v>800</v>
      </c>
      <c r="D6055" t="s">
        <v>268</v>
      </c>
      <c r="E6055" t="s">
        <v>37</v>
      </c>
      <c r="F6055" t="s">
        <v>49</v>
      </c>
      <c r="G6055">
        <v>1354</v>
      </c>
      <c r="H6055">
        <v>809</v>
      </c>
      <c r="I6055">
        <v>1639</v>
      </c>
      <c r="J6055">
        <v>1027</v>
      </c>
      <c r="K6055">
        <v>1589</v>
      </c>
      <c r="L6055">
        <v>829</v>
      </c>
      <c r="M6055">
        <v>1405</v>
      </c>
      <c r="N6055">
        <v>781</v>
      </c>
      <c r="O6055">
        <v>1226</v>
      </c>
      <c r="P6055">
        <v>785</v>
      </c>
      <c r="Q6055">
        <v>1645</v>
      </c>
      <c r="R6055">
        <v>1336</v>
      </c>
      <c r="S6055">
        <v>1856</v>
      </c>
      <c r="T6055">
        <v>1051</v>
      </c>
      <c r="U6055">
        <v>1480</v>
      </c>
      <c r="V6055">
        <v>873</v>
      </c>
      <c r="W6055">
        <v>1441</v>
      </c>
      <c r="X6055">
        <v>988</v>
      </c>
      <c r="Y6055">
        <v>1502</v>
      </c>
      <c r="Z6055">
        <v>1132</v>
      </c>
      <c r="AA6055">
        <v>1700</v>
      </c>
      <c r="AB6055">
        <v>1306</v>
      </c>
      <c r="AC6055">
        <v>1944</v>
      </c>
      <c r="AD6055">
        <v>1294</v>
      </c>
      <c r="AE6055">
        <v>1926</v>
      </c>
      <c r="AF6055">
        <v>1408</v>
      </c>
      <c r="AG6055">
        <v>2050</v>
      </c>
      <c r="AH6055">
        <v>1538</v>
      </c>
      <c r="AI6055">
        <v>2140</v>
      </c>
      <c r="AJ6055">
        <v>1490</v>
      </c>
      <c r="AK6055">
        <v>2089</v>
      </c>
      <c r="AL6055">
        <v>1492</v>
      </c>
      <c r="AM6055">
        <v>2169</v>
      </c>
      <c r="AN6055">
        <v>2415</v>
      </c>
      <c r="AO6055">
        <v>3436</v>
      </c>
      <c r="AP6055">
        <v>1597</v>
      </c>
      <c r="AQ6055">
        <v>1934</v>
      </c>
      <c r="AR6055">
        <v>1366</v>
      </c>
      <c r="AS6055">
        <v>2050</v>
      </c>
      <c r="AT6055">
        <v>1796</v>
      </c>
      <c r="AU6055">
        <v>2663</v>
      </c>
    </row>
    <row r="6056" spans="1:47" x14ac:dyDescent="0.25">
      <c r="A6056" t="str">
        <f t="shared" si="94"/>
        <v>VorarlbergArbeitsstättenInsgesamt</v>
      </c>
      <c r="B6056">
        <v>6055</v>
      </c>
      <c r="C6056">
        <v>800</v>
      </c>
      <c r="D6056" t="s">
        <v>268</v>
      </c>
      <c r="E6056" t="s">
        <v>476</v>
      </c>
      <c r="F6056" t="s">
        <v>48</v>
      </c>
      <c r="G6056">
        <v>31544</v>
      </c>
      <c r="H6056">
        <v>31859</v>
      </c>
      <c r="I6056">
        <v>32543</v>
      </c>
    </row>
    <row r="6057" spans="1:47" x14ac:dyDescent="0.25">
      <c r="A6057" t="str">
        <f t="shared" si="94"/>
        <v>VorarlbergBeschäftigte in den ArbeitsstättenInsgesamt</v>
      </c>
      <c r="B6057">
        <v>6056</v>
      </c>
      <c r="C6057">
        <v>800</v>
      </c>
      <c r="D6057" t="s">
        <v>268</v>
      </c>
      <c r="E6057" t="s">
        <v>477</v>
      </c>
      <c r="F6057" t="s">
        <v>48</v>
      </c>
      <c r="G6057">
        <v>201751</v>
      </c>
      <c r="H6057">
        <v>199283</v>
      </c>
      <c r="I6057">
        <v>205065</v>
      </c>
    </row>
    <row r="6058" spans="1:47" x14ac:dyDescent="0.25">
      <c r="A6058" t="str">
        <f t="shared" si="94"/>
        <v>VorarlbergGesamteinkommenBruttobezüge Gesamt</v>
      </c>
      <c r="B6058">
        <v>6057</v>
      </c>
      <c r="C6058">
        <v>800</v>
      </c>
      <c r="D6058" t="s">
        <v>268</v>
      </c>
      <c r="E6058" t="s">
        <v>45</v>
      </c>
      <c r="F6058" t="s">
        <v>63</v>
      </c>
      <c r="G6058">
        <v>4809095.7634899998</v>
      </c>
      <c r="H6058">
        <v>4987288.9680500003</v>
      </c>
      <c r="I6058">
        <v>5217094.8824800001</v>
      </c>
      <c r="J6058">
        <v>5475543.91567</v>
      </c>
      <c r="K6058">
        <v>5756113.3209499996</v>
      </c>
      <c r="L6058">
        <v>5856397.46478</v>
      </c>
      <c r="M6058">
        <v>6065913.8876799997</v>
      </c>
      <c r="N6058">
        <v>6313144.7168300003</v>
      </c>
      <c r="O6058">
        <v>6598498.33574</v>
      </c>
      <c r="P6058">
        <v>6916006.7329599997</v>
      </c>
      <c r="Q6058">
        <v>7190963.2966200002</v>
      </c>
      <c r="R6058">
        <v>7423144.6048100004</v>
      </c>
      <c r="S6058">
        <v>7681990.9071199996</v>
      </c>
      <c r="T6058">
        <v>7953814.35176</v>
      </c>
      <c r="U6058">
        <v>8319309.6956799999</v>
      </c>
      <c r="V6058">
        <v>8709937.9611900002</v>
      </c>
      <c r="W6058">
        <v>8813754.14439</v>
      </c>
      <c r="X6058">
        <v>9256607.7607300002</v>
      </c>
      <c r="Y6058">
        <v>9845625.2275699992</v>
      </c>
    </row>
    <row r="6059" spans="1:47" x14ac:dyDescent="0.25">
      <c r="A6059" t="str">
        <f t="shared" si="94"/>
        <v>VorarlbergGesamteinkommenNettobezüge Gesamt</v>
      </c>
      <c r="B6059">
        <v>6058</v>
      </c>
      <c r="C6059">
        <v>800</v>
      </c>
      <c r="D6059" t="s">
        <v>268</v>
      </c>
      <c r="E6059" t="s">
        <v>45</v>
      </c>
      <c r="F6059" t="s">
        <v>64</v>
      </c>
      <c r="G6059">
        <v>3478020.2185900002</v>
      </c>
      <c r="H6059">
        <v>3630840.8560299999</v>
      </c>
      <c r="I6059">
        <v>3778210.7093500001</v>
      </c>
      <c r="J6059">
        <v>3950016.5546300001</v>
      </c>
      <c r="K6059">
        <v>4133563.1076199999</v>
      </c>
      <c r="L6059">
        <v>4292916.7685700003</v>
      </c>
      <c r="M6059">
        <v>4432091.2787899999</v>
      </c>
      <c r="N6059">
        <v>4588307.7627600003</v>
      </c>
      <c r="O6059">
        <v>4774262.8420200003</v>
      </c>
      <c r="P6059">
        <v>4973724.5045400001</v>
      </c>
      <c r="Q6059">
        <v>5144368.3940899996</v>
      </c>
      <c r="R6059">
        <v>5281437.0859500002</v>
      </c>
      <c r="S6059">
        <v>5627295.1976500014</v>
      </c>
      <c r="T6059">
        <v>5807038.4563100003</v>
      </c>
      <c r="U6059">
        <v>6050964.6355699999</v>
      </c>
      <c r="V6059">
        <v>6341801.5604400001</v>
      </c>
      <c r="W6059">
        <v>6487554.8681199998</v>
      </c>
      <c r="X6059">
        <v>6769846.3318699999</v>
      </c>
      <c r="Y6059">
        <v>7223562.6844699997</v>
      </c>
    </row>
    <row r="6060" spans="1:47" x14ac:dyDescent="0.25">
      <c r="A6060" t="str">
        <f t="shared" si="94"/>
        <v>VorarlbergGründungsintensitätin % der aktiven Wirtschaftskammermitglieder</v>
      </c>
      <c r="B6060">
        <v>6059</v>
      </c>
      <c r="C6060">
        <v>800</v>
      </c>
      <c r="D6060" t="s">
        <v>268</v>
      </c>
      <c r="E6060" t="s">
        <v>40</v>
      </c>
      <c r="F6060" t="s">
        <v>52</v>
      </c>
      <c r="G6060">
        <v>15.337224383917</v>
      </c>
      <c r="H6060">
        <v>16.008095497776601</v>
      </c>
      <c r="I6060">
        <v>14.980872226472799</v>
      </c>
      <c r="J6060">
        <v>5.93533762825101</v>
      </c>
      <c r="K6060">
        <v>5.3361094586555602</v>
      </c>
      <c r="L6060">
        <v>5.5265779757369797</v>
      </c>
      <c r="M6060">
        <v>10.029635655761499</v>
      </c>
      <c r="N6060">
        <v>6.3704761381734301</v>
      </c>
      <c r="O6060">
        <v>7.2331761680240003</v>
      </c>
      <c r="P6060">
        <v>6.8699504821475097</v>
      </c>
      <c r="Q6060">
        <v>6.3033918010413004</v>
      </c>
      <c r="R6060">
        <v>6.4933781379719298</v>
      </c>
      <c r="S6060">
        <v>6.4161319890009203</v>
      </c>
      <c r="T6060">
        <v>5.8184711885034899</v>
      </c>
      <c r="U6060">
        <v>6.0144529820709796</v>
      </c>
      <c r="V6060">
        <v>6.2291535202379897</v>
      </c>
      <c r="W6060">
        <v>6.2597045383966998</v>
      </c>
      <c r="X6060">
        <v>5.8744179974761801</v>
      </c>
      <c r="Y6060">
        <v>6.03834820856643</v>
      </c>
      <c r="Z6060">
        <v>6.72919894476781</v>
      </c>
      <c r="AA6060">
        <v>5.81757823569896</v>
      </c>
      <c r="AB6060">
        <v>6.0747105859887798</v>
      </c>
    </row>
    <row r="6061" spans="1:47" x14ac:dyDescent="0.25">
      <c r="A6061" t="str">
        <f t="shared" si="94"/>
        <v>VorarlbergGründungsintensitätje 1.000 Einwohner</v>
      </c>
      <c r="B6061">
        <v>6060</v>
      </c>
      <c r="C6061">
        <v>800</v>
      </c>
      <c r="D6061" t="s">
        <v>268</v>
      </c>
      <c r="E6061" t="s">
        <v>40</v>
      </c>
      <c r="F6061" t="s">
        <v>53</v>
      </c>
      <c r="G6061">
        <v>2.6831246773726898</v>
      </c>
      <c r="H6061">
        <v>2.8991127955534002</v>
      </c>
      <c r="I6061">
        <v>2.74177467597208</v>
      </c>
      <c r="J6061">
        <v>2.7634743677337301</v>
      </c>
      <c r="K6061">
        <v>2.4735956760334199</v>
      </c>
      <c r="L6061">
        <v>2.5887462287485299</v>
      </c>
      <c r="M6061">
        <v>4.7212906684756701</v>
      </c>
      <c r="N6061">
        <v>3.1602807201081</v>
      </c>
      <c r="O6061">
        <v>3.6648333450970001</v>
      </c>
      <c r="P6061">
        <v>3.5627591650492798</v>
      </c>
      <c r="Q6061">
        <v>3.3618565428144702</v>
      </c>
      <c r="R6061">
        <v>3.52654165425399</v>
      </c>
      <c r="S6061">
        <v>3.5440015774804001</v>
      </c>
      <c r="T6061">
        <v>3.2832178175978401</v>
      </c>
      <c r="U6061">
        <v>3.4231687348853401</v>
      </c>
      <c r="V6061">
        <v>3.5549656336173201</v>
      </c>
      <c r="W6061">
        <v>3.6018696026200998</v>
      </c>
      <c r="X6061">
        <v>3.4238150429752201</v>
      </c>
      <c r="Y6061">
        <v>3.5604662347440099</v>
      </c>
      <c r="Z6061">
        <v>4.0251780270866702</v>
      </c>
      <c r="AA6061">
        <v>3.57752804513113</v>
      </c>
      <c r="AB6061">
        <v>3.7574281179640501</v>
      </c>
    </row>
    <row r="6062" spans="1:47" x14ac:dyDescent="0.25">
      <c r="A6062" t="str">
        <f t="shared" si="94"/>
        <v>VorarlbergKammermitgliedschaftenAktiv</v>
      </c>
      <c r="B6062">
        <v>6061</v>
      </c>
      <c r="C6062">
        <v>800</v>
      </c>
      <c r="D6062" t="s">
        <v>268</v>
      </c>
      <c r="E6062" t="s">
        <v>39</v>
      </c>
      <c r="F6062" t="s">
        <v>50</v>
      </c>
      <c r="G6062">
        <v>15759</v>
      </c>
      <c r="H6062">
        <v>16083</v>
      </c>
      <c r="I6062">
        <v>16334</v>
      </c>
      <c r="J6062">
        <v>16828</v>
      </c>
      <c r="K6062">
        <v>16963</v>
      </c>
      <c r="L6062">
        <v>17063</v>
      </c>
      <c r="M6062">
        <v>17210</v>
      </c>
      <c r="N6062">
        <v>18209</v>
      </c>
      <c r="O6062">
        <v>18459</v>
      </c>
      <c r="P6062">
        <v>18665</v>
      </c>
      <c r="Q6062">
        <v>19015</v>
      </c>
      <c r="R6062">
        <v>19187</v>
      </c>
      <c r="S6062">
        <v>19518</v>
      </c>
      <c r="T6062">
        <v>19784</v>
      </c>
      <c r="U6062">
        <v>20085</v>
      </c>
      <c r="V6062">
        <v>20237</v>
      </c>
      <c r="W6062">
        <v>20604</v>
      </c>
      <c r="X6062">
        <v>20730</v>
      </c>
      <c r="Y6062">
        <v>21118</v>
      </c>
      <c r="Z6062">
        <v>21366</v>
      </c>
      <c r="AA6062">
        <v>21608</v>
      </c>
      <c r="AB6062">
        <v>21869</v>
      </c>
      <c r="AC6062">
        <v>22083</v>
      </c>
      <c r="AD6062">
        <v>22186</v>
      </c>
      <c r="AE6062">
        <v>22505</v>
      </c>
      <c r="AF6062">
        <v>22541</v>
      </c>
      <c r="AG6062">
        <v>22906</v>
      </c>
      <c r="AH6062">
        <v>22981</v>
      </c>
      <c r="AI6062">
        <v>23314</v>
      </c>
      <c r="AJ6062">
        <v>23417</v>
      </c>
      <c r="AK6062">
        <v>23573</v>
      </c>
      <c r="AL6062">
        <v>23881</v>
      </c>
      <c r="AM6062">
        <v>24478</v>
      </c>
      <c r="AN6062">
        <v>24701</v>
      </c>
      <c r="AO6062">
        <v>25071</v>
      </c>
      <c r="AP6062">
        <v>25137</v>
      </c>
      <c r="AQ6062">
        <v>25472</v>
      </c>
      <c r="AR6062">
        <v>25611</v>
      </c>
    </row>
    <row r="6063" spans="1:47" x14ac:dyDescent="0.25">
      <c r="A6063" t="str">
        <f t="shared" si="94"/>
        <v>VorarlbergKammermitgliedschaftenInsgesamt</v>
      </c>
      <c r="B6063">
        <v>6062</v>
      </c>
      <c r="C6063">
        <v>800</v>
      </c>
      <c r="D6063" t="s">
        <v>268</v>
      </c>
      <c r="E6063" t="s">
        <v>39</v>
      </c>
      <c r="F6063" t="s">
        <v>48</v>
      </c>
      <c r="G6063">
        <v>19695</v>
      </c>
      <c r="H6063">
        <v>20145</v>
      </c>
      <c r="I6063">
        <v>20510</v>
      </c>
      <c r="J6063">
        <v>21082</v>
      </c>
      <c r="K6063">
        <v>21218</v>
      </c>
      <c r="L6063">
        <v>21117</v>
      </c>
      <c r="M6063">
        <v>21173</v>
      </c>
      <c r="N6063">
        <v>22188</v>
      </c>
      <c r="O6063">
        <v>22374</v>
      </c>
      <c r="P6063">
        <v>22700</v>
      </c>
      <c r="Q6063">
        <v>22999</v>
      </c>
      <c r="R6063">
        <v>23165</v>
      </c>
      <c r="S6063">
        <v>23478</v>
      </c>
      <c r="T6063">
        <v>23752</v>
      </c>
      <c r="U6063">
        <v>24036</v>
      </c>
      <c r="V6063">
        <v>24266</v>
      </c>
      <c r="W6063">
        <v>24663</v>
      </c>
      <c r="X6063">
        <v>24820</v>
      </c>
      <c r="Y6063">
        <v>25187</v>
      </c>
      <c r="Z6063">
        <v>25402</v>
      </c>
      <c r="AA6063">
        <v>25697</v>
      </c>
      <c r="AB6063">
        <v>25979</v>
      </c>
      <c r="AC6063">
        <v>26103</v>
      </c>
      <c r="AD6063">
        <v>26211</v>
      </c>
      <c r="AE6063">
        <v>26558</v>
      </c>
      <c r="AF6063">
        <v>26668</v>
      </c>
      <c r="AG6063">
        <v>27000</v>
      </c>
      <c r="AH6063">
        <v>27038</v>
      </c>
      <c r="AI6063">
        <v>27354</v>
      </c>
      <c r="AJ6063">
        <v>27508</v>
      </c>
      <c r="AK6063">
        <v>27895</v>
      </c>
      <c r="AL6063">
        <v>28062</v>
      </c>
      <c r="AM6063">
        <v>28526</v>
      </c>
      <c r="AN6063">
        <v>28738</v>
      </c>
      <c r="AO6063">
        <v>29022</v>
      </c>
      <c r="AP6063">
        <v>29085</v>
      </c>
      <c r="AQ6063">
        <v>29320</v>
      </c>
      <c r="AR6063">
        <v>29490</v>
      </c>
    </row>
    <row r="6064" spans="1:47" x14ac:dyDescent="0.25">
      <c r="A6064" t="str">
        <f t="shared" si="94"/>
        <v>VorarlbergKammermitgliedschaftenRuhend</v>
      </c>
      <c r="B6064">
        <v>6063</v>
      </c>
      <c r="C6064">
        <v>800</v>
      </c>
      <c r="D6064" t="s">
        <v>268</v>
      </c>
      <c r="E6064" t="s">
        <v>39</v>
      </c>
      <c r="F6064" t="s">
        <v>51</v>
      </c>
      <c r="G6064">
        <v>3936</v>
      </c>
      <c r="H6064">
        <v>4062</v>
      </c>
      <c r="I6064">
        <v>4176</v>
      </c>
      <c r="J6064">
        <v>4254</v>
      </c>
      <c r="K6064">
        <v>4255</v>
      </c>
      <c r="L6064">
        <v>4054</v>
      </c>
      <c r="M6064">
        <v>3963</v>
      </c>
      <c r="N6064">
        <v>3979</v>
      </c>
      <c r="O6064">
        <v>3915</v>
      </c>
      <c r="P6064">
        <v>4035</v>
      </c>
      <c r="Q6064">
        <v>3984</v>
      </c>
      <c r="R6064">
        <v>3978</v>
      </c>
      <c r="S6064">
        <v>3960</v>
      </c>
      <c r="T6064">
        <v>3968</v>
      </c>
      <c r="U6064">
        <v>3951</v>
      </c>
      <c r="V6064">
        <v>4029</v>
      </c>
      <c r="W6064">
        <v>4059</v>
      </c>
      <c r="X6064">
        <v>4090</v>
      </c>
      <c r="Y6064">
        <v>4069</v>
      </c>
      <c r="Z6064">
        <v>4036</v>
      </c>
      <c r="AA6064">
        <v>4089</v>
      </c>
      <c r="AB6064">
        <v>4110</v>
      </c>
      <c r="AC6064">
        <v>4020</v>
      </c>
      <c r="AD6064">
        <v>4025</v>
      </c>
      <c r="AE6064">
        <v>4053</v>
      </c>
      <c r="AF6064">
        <v>4127</v>
      </c>
      <c r="AG6064">
        <v>4094</v>
      </c>
      <c r="AH6064">
        <v>4057</v>
      </c>
      <c r="AI6064">
        <v>4040</v>
      </c>
      <c r="AJ6064">
        <v>4091</v>
      </c>
      <c r="AK6064">
        <v>4322</v>
      </c>
      <c r="AL6064">
        <v>4181</v>
      </c>
      <c r="AM6064">
        <v>4048</v>
      </c>
      <c r="AN6064">
        <v>4037</v>
      </c>
      <c r="AO6064">
        <v>3951</v>
      </c>
      <c r="AP6064">
        <v>3948</v>
      </c>
      <c r="AQ6064">
        <v>3848</v>
      </c>
      <c r="AR6064">
        <v>3879</v>
      </c>
    </row>
    <row r="6065" spans="1:28" x14ac:dyDescent="0.25">
      <c r="A6065" t="str">
        <f t="shared" si="94"/>
        <v>VorarlbergLehrlinge1. Lehrjahr, männlich</v>
      </c>
      <c r="B6065">
        <v>6064</v>
      </c>
      <c r="C6065">
        <v>800</v>
      </c>
      <c r="D6065" t="s">
        <v>268</v>
      </c>
      <c r="E6065" t="s">
        <v>46</v>
      </c>
      <c r="F6065" t="s">
        <v>65</v>
      </c>
      <c r="G6065">
        <v>1460</v>
      </c>
      <c r="H6065">
        <v>1460</v>
      </c>
      <c r="I6065">
        <v>1448</v>
      </c>
      <c r="J6065">
        <v>1551</v>
      </c>
      <c r="K6065">
        <v>1637</v>
      </c>
      <c r="L6065">
        <v>1593</v>
      </c>
      <c r="M6065">
        <v>1679</v>
      </c>
      <c r="N6065">
        <v>1536</v>
      </c>
      <c r="O6065">
        <v>1609</v>
      </c>
      <c r="P6065">
        <v>1668</v>
      </c>
      <c r="Q6065">
        <v>1563</v>
      </c>
      <c r="R6065">
        <v>1491</v>
      </c>
      <c r="S6065">
        <v>1338</v>
      </c>
      <c r="T6065">
        <v>1375</v>
      </c>
      <c r="U6065">
        <v>1432</v>
      </c>
      <c r="V6065">
        <v>1518</v>
      </c>
      <c r="W6065">
        <v>1424</v>
      </c>
      <c r="X6065">
        <v>1443</v>
      </c>
      <c r="Y6065">
        <v>1316</v>
      </c>
      <c r="Z6065">
        <v>1320</v>
      </c>
      <c r="AA6065">
        <v>1335</v>
      </c>
      <c r="AB6065">
        <v>1361</v>
      </c>
    </row>
    <row r="6066" spans="1:28" x14ac:dyDescent="0.25">
      <c r="A6066" t="str">
        <f t="shared" si="94"/>
        <v>VorarlbergLehrlinge1. Lehrjahr, weiblich</v>
      </c>
      <c r="B6066">
        <v>6065</v>
      </c>
      <c r="C6066">
        <v>800</v>
      </c>
      <c r="D6066" t="s">
        <v>268</v>
      </c>
      <c r="E6066" t="s">
        <v>46</v>
      </c>
      <c r="F6066" t="s">
        <v>66</v>
      </c>
      <c r="G6066">
        <v>808</v>
      </c>
      <c r="H6066">
        <v>769</v>
      </c>
      <c r="I6066">
        <v>837</v>
      </c>
      <c r="J6066">
        <v>862</v>
      </c>
      <c r="K6066">
        <v>905</v>
      </c>
      <c r="L6066">
        <v>941</v>
      </c>
      <c r="M6066">
        <v>945</v>
      </c>
      <c r="N6066">
        <v>897</v>
      </c>
      <c r="O6066">
        <v>895</v>
      </c>
      <c r="P6066">
        <v>957</v>
      </c>
      <c r="Q6066">
        <v>868</v>
      </c>
      <c r="R6066">
        <v>773</v>
      </c>
      <c r="S6066">
        <v>747</v>
      </c>
      <c r="T6066">
        <v>708</v>
      </c>
      <c r="U6066">
        <v>703</v>
      </c>
      <c r="V6066">
        <v>725</v>
      </c>
      <c r="W6066">
        <v>714</v>
      </c>
      <c r="X6066">
        <v>694</v>
      </c>
      <c r="Y6066">
        <v>591</v>
      </c>
      <c r="Z6066">
        <v>628</v>
      </c>
      <c r="AA6066">
        <v>676</v>
      </c>
      <c r="AB6066">
        <v>662</v>
      </c>
    </row>
    <row r="6067" spans="1:28" x14ac:dyDescent="0.25">
      <c r="A6067" t="str">
        <f t="shared" si="94"/>
        <v>VorarlbergLehrlinge2. Lehrjahr, männlich</v>
      </c>
      <c r="B6067">
        <v>6066</v>
      </c>
      <c r="C6067">
        <v>800</v>
      </c>
      <c r="D6067" t="s">
        <v>268</v>
      </c>
      <c r="E6067" t="s">
        <v>46</v>
      </c>
      <c r="F6067" t="s">
        <v>67</v>
      </c>
      <c r="G6067">
        <v>1451</v>
      </c>
      <c r="H6067">
        <v>1403</v>
      </c>
      <c r="I6067">
        <v>1432</v>
      </c>
      <c r="J6067">
        <v>1439</v>
      </c>
      <c r="K6067">
        <v>1506</v>
      </c>
      <c r="L6067">
        <v>1579</v>
      </c>
      <c r="M6067">
        <v>1547</v>
      </c>
      <c r="N6067">
        <v>1668</v>
      </c>
      <c r="O6067">
        <v>1508</v>
      </c>
      <c r="P6067">
        <v>1559</v>
      </c>
      <c r="Q6067">
        <v>1625</v>
      </c>
      <c r="R6067">
        <v>1527</v>
      </c>
      <c r="S6067">
        <v>1435</v>
      </c>
      <c r="T6067">
        <v>1347</v>
      </c>
      <c r="U6067">
        <v>1333</v>
      </c>
      <c r="V6067">
        <v>1405</v>
      </c>
      <c r="W6067">
        <v>1478</v>
      </c>
      <c r="X6067">
        <v>1432</v>
      </c>
      <c r="Y6067">
        <v>1458</v>
      </c>
      <c r="Z6067">
        <v>1339</v>
      </c>
      <c r="AA6067">
        <v>1320</v>
      </c>
      <c r="AB6067">
        <v>1324</v>
      </c>
    </row>
    <row r="6068" spans="1:28" x14ac:dyDescent="0.25">
      <c r="A6068" t="str">
        <f t="shared" si="94"/>
        <v>VorarlbergLehrlinge2. Lehrjahr, weiblich</v>
      </c>
      <c r="B6068">
        <v>6067</v>
      </c>
      <c r="C6068">
        <v>800</v>
      </c>
      <c r="D6068" t="s">
        <v>268</v>
      </c>
      <c r="E6068" t="s">
        <v>46</v>
      </c>
      <c r="F6068" t="s">
        <v>68</v>
      </c>
      <c r="G6068">
        <v>780</v>
      </c>
      <c r="H6068">
        <v>816</v>
      </c>
      <c r="I6068">
        <v>769</v>
      </c>
      <c r="J6068">
        <v>869</v>
      </c>
      <c r="K6068">
        <v>906</v>
      </c>
      <c r="L6068">
        <v>938</v>
      </c>
      <c r="M6068">
        <v>933</v>
      </c>
      <c r="N6068">
        <v>946</v>
      </c>
      <c r="O6068">
        <v>939</v>
      </c>
      <c r="P6068">
        <v>920</v>
      </c>
      <c r="Q6068">
        <v>1000</v>
      </c>
      <c r="R6068">
        <v>891</v>
      </c>
      <c r="S6068">
        <v>840</v>
      </c>
      <c r="T6068">
        <v>805</v>
      </c>
      <c r="U6068">
        <v>771</v>
      </c>
      <c r="V6068">
        <v>723</v>
      </c>
      <c r="W6068">
        <v>729</v>
      </c>
      <c r="X6068">
        <v>750</v>
      </c>
      <c r="Y6068">
        <v>759</v>
      </c>
      <c r="Z6068">
        <v>642</v>
      </c>
      <c r="AA6068">
        <v>668</v>
      </c>
      <c r="AB6068">
        <v>682</v>
      </c>
    </row>
    <row r="6069" spans="1:28" x14ac:dyDescent="0.25">
      <c r="A6069" t="str">
        <f t="shared" si="94"/>
        <v>VorarlbergLehrlinge3. Lehrjahr, männlich</v>
      </c>
      <c r="B6069">
        <v>6068</v>
      </c>
      <c r="C6069">
        <v>800</v>
      </c>
      <c r="D6069" t="s">
        <v>268</v>
      </c>
      <c r="E6069" t="s">
        <v>46</v>
      </c>
      <c r="F6069" t="s">
        <v>69</v>
      </c>
      <c r="G6069">
        <v>1335</v>
      </c>
      <c r="H6069">
        <v>1367</v>
      </c>
      <c r="I6069">
        <v>1354</v>
      </c>
      <c r="J6069">
        <v>1364</v>
      </c>
      <c r="K6069">
        <v>1344</v>
      </c>
      <c r="L6069">
        <v>1399</v>
      </c>
      <c r="M6069">
        <v>1454</v>
      </c>
      <c r="N6069">
        <v>1463</v>
      </c>
      <c r="O6069">
        <v>1528</v>
      </c>
      <c r="P6069">
        <v>1393</v>
      </c>
      <c r="Q6069">
        <v>1475</v>
      </c>
      <c r="R6069">
        <v>1545</v>
      </c>
      <c r="S6069">
        <v>1448</v>
      </c>
      <c r="T6069">
        <v>1353</v>
      </c>
      <c r="U6069">
        <v>1285</v>
      </c>
      <c r="V6069">
        <v>1259</v>
      </c>
      <c r="W6069">
        <v>1327</v>
      </c>
      <c r="X6069">
        <v>1398</v>
      </c>
      <c r="Y6069">
        <v>1376</v>
      </c>
      <c r="Z6069">
        <v>1392</v>
      </c>
      <c r="AA6069">
        <v>1259</v>
      </c>
      <c r="AB6069">
        <v>1234</v>
      </c>
    </row>
    <row r="6070" spans="1:28" x14ac:dyDescent="0.25">
      <c r="A6070" t="str">
        <f t="shared" si="94"/>
        <v>VorarlbergLehrlinge3. Lehrjahr, weiblich</v>
      </c>
      <c r="B6070">
        <v>6069</v>
      </c>
      <c r="C6070">
        <v>800</v>
      </c>
      <c r="D6070" t="s">
        <v>268</v>
      </c>
      <c r="E6070" t="s">
        <v>46</v>
      </c>
      <c r="F6070" t="s">
        <v>70</v>
      </c>
      <c r="G6070">
        <v>758</v>
      </c>
      <c r="H6070">
        <v>710</v>
      </c>
      <c r="I6070">
        <v>761</v>
      </c>
      <c r="J6070">
        <v>719</v>
      </c>
      <c r="K6070">
        <v>796</v>
      </c>
      <c r="L6070">
        <v>833</v>
      </c>
      <c r="M6070">
        <v>855</v>
      </c>
      <c r="N6070">
        <v>853</v>
      </c>
      <c r="O6070">
        <v>845</v>
      </c>
      <c r="P6070">
        <v>855</v>
      </c>
      <c r="Q6070">
        <v>819</v>
      </c>
      <c r="R6070">
        <v>893</v>
      </c>
      <c r="S6070">
        <v>832</v>
      </c>
      <c r="T6070">
        <v>764</v>
      </c>
      <c r="U6070">
        <v>737</v>
      </c>
      <c r="V6070">
        <v>716</v>
      </c>
      <c r="W6070">
        <v>657</v>
      </c>
      <c r="X6070">
        <v>667</v>
      </c>
      <c r="Y6070">
        <v>686</v>
      </c>
      <c r="Z6070">
        <v>703</v>
      </c>
      <c r="AA6070">
        <v>580</v>
      </c>
      <c r="AB6070">
        <v>605</v>
      </c>
    </row>
    <row r="6071" spans="1:28" x14ac:dyDescent="0.25">
      <c r="A6071" t="str">
        <f t="shared" si="94"/>
        <v>VorarlbergLehrlinge4. Lehrjahr, männlich</v>
      </c>
      <c r="B6071">
        <v>6070</v>
      </c>
      <c r="C6071">
        <v>800</v>
      </c>
      <c r="D6071" t="s">
        <v>268</v>
      </c>
      <c r="E6071" t="s">
        <v>46</v>
      </c>
      <c r="F6071" t="s">
        <v>71</v>
      </c>
      <c r="G6071">
        <v>563</v>
      </c>
      <c r="H6071">
        <v>640</v>
      </c>
      <c r="I6071">
        <v>663</v>
      </c>
      <c r="J6071">
        <v>658</v>
      </c>
      <c r="K6071">
        <v>676</v>
      </c>
      <c r="L6071">
        <v>660</v>
      </c>
      <c r="M6071">
        <v>694</v>
      </c>
      <c r="N6071">
        <v>712</v>
      </c>
      <c r="O6071">
        <v>745</v>
      </c>
      <c r="P6071">
        <v>770</v>
      </c>
      <c r="Q6071">
        <v>668</v>
      </c>
      <c r="R6071">
        <v>711</v>
      </c>
      <c r="S6071">
        <v>800</v>
      </c>
      <c r="T6071">
        <v>765</v>
      </c>
      <c r="U6071">
        <v>746</v>
      </c>
      <c r="V6071">
        <v>706</v>
      </c>
      <c r="W6071">
        <v>728</v>
      </c>
      <c r="X6071">
        <v>760</v>
      </c>
      <c r="Y6071">
        <v>806</v>
      </c>
      <c r="Z6071">
        <v>783</v>
      </c>
      <c r="AA6071">
        <v>781</v>
      </c>
      <c r="AB6071">
        <v>748</v>
      </c>
    </row>
    <row r="6072" spans="1:28" x14ac:dyDescent="0.25">
      <c r="A6072" t="str">
        <f t="shared" si="94"/>
        <v>VorarlbergLehrlinge4. Lehrjahr, weiblich</v>
      </c>
      <c r="B6072">
        <v>6071</v>
      </c>
      <c r="C6072">
        <v>800</v>
      </c>
      <c r="D6072" t="s">
        <v>268</v>
      </c>
      <c r="E6072" t="s">
        <v>46</v>
      </c>
      <c r="F6072" t="s">
        <v>72</v>
      </c>
      <c r="G6072">
        <v>46</v>
      </c>
      <c r="H6072">
        <v>45</v>
      </c>
      <c r="I6072">
        <v>58</v>
      </c>
      <c r="J6072">
        <v>53</v>
      </c>
      <c r="K6072">
        <v>50</v>
      </c>
      <c r="L6072">
        <v>58</v>
      </c>
      <c r="M6072">
        <v>68</v>
      </c>
      <c r="N6072">
        <v>72</v>
      </c>
      <c r="O6072">
        <v>64</v>
      </c>
      <c r="P6072">
        <v>118</v>
      </c>
      <c r="Q6072">
        <v>86</v>
      </c>
      <c r="R6072">
        <v>83</v>
      </c>
      <c r="S6072">
        <v>102</v>
      </c>
      <c r="T6072">
        <v>108</v>
      </c>
      <c r="U6072">
        <v>89</v>
      </c>
      <c r="V6072">
        <v>91</v>
      </c>
      <c r="W6072">
        <v>107</v>
      </c>
      <c r="X6072">
        <v>94</v>
      </c>
      <c r="Y6072">
        <v>123</v>
      </c>
      <c r="Z6072">
        <v>101</v>
      </c>
      <c r="AA6072">
        <v>137</v>
      </c>
      <c r="AB6072">
        <v>119</v>
      </c>
    </row>
    <row r="6073" spans="1:28" x14ac:dyDescent="0.25">
      <c r="A6073" t="str">
        <f t="shared" si="94"/>
        <v>VorarlbergLehrlingeFrauen</v>
      </c>
      <c r="B6073">
        <v>6072</v>
      </c>
      <c r="C6073">
        <v>800</v>
      </c>
      <c r="D6073" t="s">
        <v>268</v>
      </c>
      <c r="E6073" t="s">
        <v>46</v>
      </c>
      <c r="F6073" t="s">
        <v>47</v>
      </c>
      <c r="G6073">
        <v>2392</v>
      </c>
      <c r="H6073">
        <v>2340</v>
      </c>
      <c r="I6073">
        <v>2425</v>
      </c>
      <c r="J6073">
        <v>2503</v>
      </c>
      <c r="K6073">
        <v>2657</v>
      </c>
      <c r="L6073">
        <v>2770</v>
      </c>
      <c r="M6073">
        <v>2801</v>
      </c>
      <c r="N6073">
        <v>2768</v>
      </c>
      <c r="O6073">
        <v>2743</v>
      </c>
      <c r="P6073">
        <v>2850</v>
      </c>
      <c r="Q6073">
        <v>2773</v>
      </c>
      <c r="R6073">
        <v>2640</v>
      </c>
      <c r="S6073">
        <v>2521</v>
      </c>
      <c r="T6073">
        <v>2385</v>
      </c>
      <c r="U6073">
        <v>2300</v>
      </c>
      <c r="V6073">
        <v>2255</v>
      </c>
      <c r="W6073">
        <v>2207</v>
      </c>
      <c r="X6073">
        <v>2205</v>
      </c>
      <c r="Y6073">
        <v>2159</v>
      </c>
      <c r="Z6073">
        <v>2074</v>
      </c>
      <c r="AA6073">
        <v>2061</v>
      </c>
      <c r="AB6073">
        <v>2068</v>
      </c>
    </row>
    <row r="6074" spans="1:28" x14ac:dyDescent="0.25">
      <c r="A6074" t="str">
        <f t="shared" si="94"/>
        <v>VorarlbergLehrlingeInsgesamt</v>
      </c>
      <c r="B6074">
        <v>6073</v>
      </c>
      <c r="C6074">
        <v>800</v>
      </c>
      <c r="D6074" t="s">
        <v>268</v>
      </c>
      <c r="E6074" t="s">
        <v>46</v>
      </c>
      <c r="F6074" t="s">
        <v>48</v>
      </c>
      <c r="G6074">
        <v>7201</v>
      </c>
      <c r="H6074">
        <v>7210</v>
      </c>
      <c r="I6074">
        <v>7322</v>
      </c>
      <c r="J6074">
        <v>7515</v>
      </c>
      <c r="K6074">
        <v>7820</v>
      </c>
      <c r="L6074">
        <v>8001</v>
      </c>
      <c r="M6074">
        <v>8175</v>
      </c>
      <c r="N6074">
        <v>8147</v>
      </c>
      <c r="O6074">
        <v>8133</v>
      </c>
      <c r="P6074">
        <v>8240</v>
      </c>
      <c r="Q6074">
        <v>8104</v>
      </c>
      <c r="R6074">
        <v>7914</v>
      </c>
      <c r="S6074">
        <v>7542</v>
      </c>
      <c r="T6074">
        <v>7225</v>
      </c>
      <c r="U6074">
        <v>7096</v>
      </c>
      <c r="V6074">
        <v>7143</v>
      </c>
      <c r="W6074">
        <v>7164</v>
      </c>
      <c r="X6074">
        <v>7238</v>
      </c>
      <c r="Y6074">
        <v>7115</v>
      </c>
      <c r="Z6074">
        <v>6908</v>
      </c>
      <c r="AA6074">
        <v>6756</v>
      </c>
      <c r="AB6074">
        <v>6735</v>
      </c>
    </row>
    <row r="6075" spans="1:28" x14ac:dyDescent="0.25">
      <c r="A6075" t="str">
        <f t="shared" si="94"/>
        <v>VorarlbergLehrlingeMänner</v>
      </c>
      <c r="B6075">
        <v>6074</v>
      </c>
      <c r="C6075">
        <v>800</v>
      </c>
      <c r="D6075" t="s">
        <v>268</v>
      </c>
      <c r="E6075" t="s">
        <v>46</v>
      </c>
      <c r="F6075" t="s">
        <v>49</v>
      </c>
      <c r="G6075">
        <v>4809</v>
      </c>
      <c r="H6075">
        <v>4870</v>
      </c>
      <c r="I6075">
        <v>4897</v>
      </c>
      <c r="J6075">
        <v>5012</v>
      </c>
      <c r="K6075">
        <v>5163</v>
      </c>
      <c r="L6075">
        <v>5231</v>
      </c>
      <c r="M6075">
        <v>5374</v>
      </c>
      <c r="N6075">
        <v>5379</v>
      </c>
      <c r="O6075">
        <v>5390</v>
      </c>
      <c r="P6075">
        <v>5390</v>
      </c>
      <c r="Q6075">
        <v>5331</v>
      </c>
      <c r="R6075">
        <v>5274</v>
      </c>
      <c r="S6075">
        <v>5021</v>
      </c>
      <c r="T6075">
        <v>4840</v>
      </c>
      <c r="U6075">
        <v>4796</v>
      </c>
      <c r="V6075">
        <v>4888</v>
      </c>
      <c r="W6075">
        <v>4957</v>
      </c>
      <c r="X6075">
        <v>5033</v>
      </c>
      <c r="Y6075">
        <v>4956</v>
      </c>
      <c r="Z6075">
        <v>4834</v>
      </c>
      <c r="AA6075">
        <v>4695</v>
      </c>
      <c r="AB6075">
        <v>4667</v>
      </c>
    </row>
    <row r="6076" spans="1:28" x14ac:dyDescent="0.25">
      <c r="A6076" t="str">
        <f t="shared" si="94"/>
        <v>VorarlbergNeugründungenInsgesamt</v>
      </c>
      <c r="B6076">
        <v>6075</v>
      </c>
      <c r="C6076">
        <v>800</v>
      </c>
      <c r="D6076" t="s">
        <v>268</v>
      </c>
      <c r="E6076" t="s">
        <v>41</v>
      </c>
      <c r="F6076" t="s">
        <v>48</v>
      </c>
      <c r="G6076">
        <v>946</v>
      </c>
      <c r="H6076">
        <v>1028.03989286721</v>
      </c>
      <c r="I6076">
        <v>979</v>
      </c>
      <c r="J6076">
        <v>995</v>
      </c>
      <c r="K6076">
        <v>897</v>
      </c>
      <c r="L6076">
        <v>943</v>
      </c>
      <c r="M6076">
        <v>1726</v>
      </c>
      <c r="N6076">
        <v>1160</v>
      </c>
      <c r="O6076">
        <v>1350</v>
      </c>
      <c r="P6076">
        <v>1318</v>
      </c>
      <c r="Q6076">
        <v>1247</v>
      </c>
      <c r="R6076">
        <v>1314</v>
      </c>
      <c r="S6076">
        <v>1330</v>
      </c>
      <c r="T6076">
        <v>1243</v>
      </c>
      <c r="U6076">
        <v>1315</v>
      </c>
      <c r="V6076">
        <v>1382</v>
      </c>
      <c r="W6076">
        <v>1411</v>
      </c>
      <c r="X6076">
        <v>1350</v>
      </c>
      <c r="Y6076">
        <v>1414</v>
      </c>
      <c r="Z6076">
        <v>1607</v>
      </c>
      <c r="AA6076">
        <v>1437</v>
      </c>
      <c r="AB6076">
        <v>1527</v>
      </c>
    </row>
    <row r="6077" spans="1:28" x14ac:dyDescent="0.25">
      <c r="A6077" t="str">
        <f t="shared" si="94"/>
        <v>VorarlbergPendler (Auspendler/-innen)Insgesamt</v>
      </c>
      <c r="B6077">
        <v>6076</v>
      </c>
      <c r="C6077">
        <v>800</v>
      </c>
      <c r="D6077" t="s">
        <v>268</v>
      </c>
      <c r="E6077" t="s">
        <v>459</v>
      </c>
      <c r="F6077" t="s">
        <v>48</v>
      </c>
      <c r="G6077">
        <v>108997</v>
      </c>
      <c r="H6077">
        <v>112502</v>
      </c>
      <c r="I6077">
        <v>114176</v>
      </c>
      <c r="J6077">
        <v>115648</v>
      </c>
      <c r="K6077">
        <v>116881</v>
      </c>
      <c r="L6077">
        <v>119216</v>
      </c>
      <c r="M6077">
        <v>120391</v>
      </c>
      <c r="N6077">
        <v>124348</v>
      </c>
      <c r="O6077">
        <v>127185</v>
      </c>
      <c r="P6077">
        <v>130012</v>
      </c>
      <c r="Q6077">
        <v>131785</v>
      </c>
      <c r="R6077">
        <v>131578</v>
      </c>
      <c r="S6077">
        <v>134131</v>
      </c>
    </row>
    <row r="6078" spans="1:28" x14ac:dyDescent="0.25">
      <c r="A6078" t="str">
        <f t="shared" si="94"/>
        <v>VorarlbergPendler ins AuslandInsgesamt</v>
      </c>
      <c r="B6078">
        <v>6077</v>
      </c>
      <c r="C6078">
        <v>800</v>
      </c>
      <c r="D6078" t="s">
        <v>268</v>
      </c>
      <c r="E6078" t="s">
        <v>304</v>
      </c>
      <c r="F6078" t="s">
        <v>48</v>
      </c>
      <c r="G6078">
        <v>12395</v>
      </c>
      <c r="H6078">
        <v>12937</v>
      </c>
      <c r="I6078">
        <v>13402</v>
      </c>
      <c r="J6078">
        <v>13790</v>
      </c>
      <c r="K6078">
        <v>13836</v>
      </c>
      <c r="L6078">
        <v>14928</v>
      </c>
      <c r="M6078">
        <v>14356</v>
      </c>
      <c r="N6078">
        <v>15657</v>
      </c>
      <c r="O6078">
        <v>15739</v>
      </c>
      <c r="P6078">
        <v>15730</v>
      </c>
      <c r="Q6078">
        <v>15617</v>
      </c>
      <c r="R6078">
        <v>15474</v>
      </c>
      <c r="S6078">
        <v>14931</v>
      </c>
    </row>
    <row r="6079" spans="1:28" x14ac:dyDescent="0.25">
      <c r="A6079" t="str">
        <f t="shared" si="94"/>
        <v>VorarlbergPendler zw. BundesländernInsgesamt</v>
      </c>
      <c r="B6079">
        <v>6078</v>
      </c>
      <c r="C6079">
        <v>800</v>
      </c>
      <c r="D6079" t="s">
        <v>268</v>
      </c>
      <c r="E6079" t="s">
        <v>433</v>
      </c>
      <c r="F6079" t="s">
        <v>48</v>
      </c>
      <c r="G6079">
        <v>4980</v>
      </c>
      <c r="H6079">
        <v>5882</v>
      </c>
      <c r="I6079">
        <v>5098</v>
      </c>
      <c r="J6079">
        <v>5335</v>
      </c>
      <c r="K6079">
        <v>4444</v>
      </c>
      <c r="L6079">
        <v>4384</v>
      </c>
      <c r="M6079">
        <v>4312</v>
      </c>
      <c r="N6079">
        <v>4346</v>
      </c>
      <c r="O6079">
        <v>4395</v>
      </c>
      <c r="P6079">
        <v>4389</v>
      </c>
      <c r="Q6079">
        <v>4656</v>
      </c>
      <c r="R6079">
        <v>4446</v>
      </c>
      <c r="S6079">
        <v>4617</v>
      </c>
    </row>
    <row r="6080" spans="1:28" x14ac:dyDescent="0.25">
      <c r="A6080" t="str">
        <f t="shared" si="94"/>
        <v>VorarlbergPendler zw. Gemeinden eines Pol. BezirkesInsgesamt</v>
      </c>
      <c r="B6080">
        <v>6079</v>
      </c>
      <c r="C6080">
        <v>800</v>
      </c>
      <c r="D6080" t="s">
        <v>268</v>
      </c>
      <c r="E6080" t="s">
        <v>305</v>
      </c>
      <c r="F6080" t="s">
        <v>48</v>
      </c>
      <c r="G6080">
        <v>56360</v>
      </c>
      <c r="H6080">
        <v>54810</v>
      </c>
      <c r="I6080">
        <v>55468</v>
      </c>
      <c r="J6080">
        <v>56614</v>
      </c>
      <c r="K6080">
        <v>57669</v>
      </c>
      <c r="L6080">
        <v>58352</v>
      </c>
      <c r="M6080">
        <v>59422</v>
      </c>
      <c r="N6080">
        <v>60452</v>
      </c>
      <c r="O6080">
        <v>61679</v>
      </c>
      <c r="P6080">
        <v>62860</v>
      </c>
      <c r="Q6080">
        <v>63230</v>
      </c>
      <c r="R6080">
        <v>62767</v>
      </c>
      <c r="S6080">
        <v>63961</v>
      </c>
    </row>
    <row r="6081" spans="1:47" x14ac:dyDescent="0.25">
      <c r="A6081" t="str">
        <f t="shared" si="94"/>
        <v>VorarlbergPendler zw. Pol. Bez. des BundeslandesInsgesamt</v>
      </c>
      <c r="B6081">
        <v>6080</v>
      </c>
      <c r="C6081">
        <v>800</v>
      </c>
      <c r="D6081" t="s">
        <v>268</v>
      </c>
      <c r="E6081" t="s">
        <v>306</v>
      </c>
      <c r="F6081" t="s">
        <v>48</v>
      </c>
      <c r="G6081">
        <v>35262</v>
      </c>
      <c r="H6081">
        <v>38873</v>
      </c>
      <c r="I6081">
        <v>40208</v>
      </c>
      <c r="J6081">
        <v>39909</v>
      </c>
      <c r="K6081">
        <v>40932</v>
      </c>
      <c r="L6081">
        <v>41552</v>
      </c>
      <c r="M6081">
        <v>42301</v>
      </c>
      <c r="N6081">
        <v>43893</v>
      </c>
      <c r="O6081">
        <v>45372</v>
      </c>
      <c r="P6081">
        <v>47033</v>
      </c>
      <c r="Q6081">
        <v>48282</v>
      </c>
      <c r="R6081">
        <v>48891</v>
      </c>
      <c r="S6081">
        <v>50622</v>
      </c>
    </row>
    <row r="6082" spans="1:47" x14ac:dyDescent="0.25">
      <c r="A6082" t="str">
        <f t="shared" si="94"/>
        <v>VorarlbergPensionisteneinkommenBrutto_Schnitt</v>
      </c>
      <c r="B6082">
        <v>6081</v>
      </c>
      <c r="C6082">
        <v>800</v>
      </c>
      <c r="D6082" t="s">
        <v>268</v>
      </c>
      <c r="E6082" t="s">
        <v>44</v>
      </c>
      <c r="F6082" t="s">
        <v>54</v>
      </c>
      <c r="G6082">
        <v>15292.9225292643</v>
      </c>
      <c r="H6082">
        <v>15554.3715984345</v>
      </c>
      <c r="I6082">
        <v>15982.2124761171</v>
      </c>
      <c r="J6082">
        <v>16406.127452648401</v>
      </c>
      <c r="K6082">
        <v>16998.788570972702</v>
      </c>
      <c r="L6082">
        <v>17935.993333953498</v>
      </c>
      <c r="M6082">
        <v>17894.2326991134</v>
      </c>
      <c r="N6082">
        <v>18234.0277958726</v>
      </c>
      <c r="O6082">
        <v>18831.285182891701</v>
      </c>
      <c r="P6082">
        <v>19243.946833044301</v>
      </c>
      <c r="Q6082">
        <v>19804.424017421701</v>
      </c>
      <c r="R6082">
        <v>20255.941632354301</v>
      </c>
      <c r="S6082">
        <v>20629.3753191908</v>
      </c>
      <c r="T6082">
        <v>20929.719803191601</v>
      </c>
      <c r="U6082">
        <v>21380.9257588697</v>
      </c>
      <c r="V6082">
        <v>22107.057746489802</v>
      </c>
      <c r="W6082">
        <v>23471.3372241531</v>
      </c>
      <c r="X6082">
        <v>24171.417719353602</v>
      </c>
      <c r="Y6082">
        <v>24921.296592386301</v>
      </c>
    </row>
    <row r="6083" spans="1:47" x14ac:dyDescent="0.25">
      <c r="A6083" t="str">
        <f t="shared" ref="A6083:A6146" si="95">D6083&amp;E6083&amp;F6083</f>
        <v>VorarlbergPensionisteneinkommenBruttobezüge 1000 EUR</v>
      </c>
      <c r="B6083">
        <v>6082</v>
      </c>
      <c r="C6083">
        <v>800</v>
      </c>
      <c r="D6083" t="s">
        <v>268</v>
      </c>
      <c r="E6083" t="s">
        <v>44</v>
      </c>
      <c r="F6083" t="s">
        <v>55</v>
      </c>
      <c r="G6083">
        <v>1073899.6058499999</v>
      </c>
      <c r="H6083">
        <v>1112837.5160099999</v>
      </c>
      <c r="I6083">
        <v>1161043.80754</v>
      </c>
      <c r="J6083">
        <v>1209197.21777</v>
      </c>
      <c r="K6083">
        <v>1278512.8859999999</v>
      </c>
      <c r="L6083">
        <v>1349575.8824199999</v>
      </c>
      <c r="M6083">
        <v>1422859.91307</v>
      </c>
      <c r="N6083">
        <v>1479071.3986899999</v>
      </c>
      <c r="O6083">
        <v>1569173.3317199999</v>
      </c>
      <c r="P6083">
        <v>1642047.4953699999</v>
      </c>
      <c r="Q6083">
        <v>1709696.121</v>
      </c>
      <c r="R6083">
        <v>1743469.40818</v>
      </c>
      <c r="S6083">
        <v>1780562.64255</v>
      </c>
      <c r="T6083">
        <v>1827018.0307799999</v>
      </c>
      <c r="U6083">
        <v>1897706.82758</v>
      </c>
      <c r="V6083">
        <v>1994874.56987</v>
      </c>
      <c r="W6083">
        <v>2113805.1590700001</v>
      </c>
      <c r="X6083">
        <v>2222610.2021300001</v>
      </c>
      <c r="Y6083">
        <v>2335100.56941</v>
      </c>
    </row>
    <row r="6084" spans="1:47" x14ac:dyDescent="0.25">
      <c r="A6084" t="str">
        <f t="shared" si="95"/>
        <v>VorarlbergPensionisteneinkommenBruttobezüge Fälle</v>
      </c>
      <c r="B6084">
        <v>6083</v>
      </c>
      <c r="C6084">
        <v>800</v>
      </c>
      <c r="D6084" t="s">
        <v>268</v>
      </c>
      <c r="E6084" t="s">
        <v>44</v>
      </c>
      <c r="F6084" t="s">
        <v>56</v>
      </c>
      <c r="G6084">
        <v>70222</v>
      </c>
      <c r="H6084">
        <v>71545</v>
      </c>
      <c r="I6084">
        <v>72646</v>
      </c>
      <c r="J6084">
        <v>73704</v>
      </c>
      <c r="K6084">
        <v>75212</v>
      </c>
      <c r="L6084">
        <v>75244</v>
      </c>
      <c r="M6084">
        <v>79515</v>
      </c>
      <c r="N6084">
        <v>81116</v>
      </c>
      <c r="O6084">
        <v>83328</v>
      </c>
      <c r="P6084">
        <v>85328</v>
      </c>
      <c r="Q6084">
        <v>86329</v>
      </c>
      <c r="R6084">
        <v>86072</v>
      </c>
      <c r="S6084">
        <v>86312</v>
      </c>
      <c r="T6084">
        <v>87293</v>
      </c>
      <c r="U6084">
        <v>88757</v>
      </c>
      <c r="V6084">
        <v>90237</v>
      </c>
      <c r="W6084">
        <v>90059</v>
      </c>
      <c r="X6084">
        <v>91952</v>
      </c>
      <c r="Y6084">
        <v>93699</v>
      </c>
    </row>
    <row r="6085" spans="1:47" x14ac:dyDescent="0.25">
      <c r="A6085" t="str">
        <f t="shared" si="95"/>
        <v>VorarlbergPensionisteneinkommenLohnsteuer 1000 EUR</v>
      </c>
      <c r="B6085">
        <v>6084</v>
      </c>
      <c r="C6085">
        <v>800</v>
      </c>
      <c r="D6085" t="s">
        <v>268</v>
      </c>
      <c r="E6085" t="s">
        <v>44</v>
      </c>
      <c r="F6085" t="s">
        <v>57</v>
      </c>
      <c r="G6085">
        <v>127873.93362</v>
      </c>
      <c r="H6085">
        <v>122023.96481999999</v>
      </c>
      <c r="I6085">
        <v>132082.91732000001</v>
      </c>
      <c r="J6085">
        <v>141585.14881000001</v>
      </c>
      <c r="K6085">
        <v>155792.93724</v>
      </c>
      <c r="L6085">
        <v>149042.38548999999</v>
      </c>
      <c r="M6085">
        <v>161700.02862999999</v>
      </c>
      <c r="N6085">
        <v>173392.04449999999</v>
      </c>
      <c r="O6085">
        <v>191162.26514999999</v>
      </c>
      <c r="P6085">
        <v>204740.40914</v>
      </c>
      <c r="Q6085">
        <v>220204.71574000001</v>
      </c>
      <c r="R6085">
        <v>232051.07790999999</v>
      </c>
      <c r="S6085">
        <v>198358.12898000001</v>
      </c>
      <c r="T6085">
        <v>207368.43421000001</v>
      </c>
      <c r="U6085">
        <v>220834.08084000001</v>
      </c>
      <c r="V6085">
        <v>239830.62495999999</v>
      </c>
      <c r="W6085">
        <v>241504.39438000001</v>
      </c>
      <c r="X6085">
        <v>262256.77630999999</v>
      </c>
      <c r="Y6085">
        <v>269820.11326999997</v>
      </c>
    </row>
    <row r="6086" spans="1:47" x14ac:dyDescent="0.25">
      <c r="A6086" t="str">
        <f t="shared" si="95"/>
        <v>VorarlbergPensionisteneinkommenLohnsteuer Fälle</v>
      </c>
      <c r="B6086">
        <v>6085</v>
      </c>
      <c r="C6086">
        <v>800</v>
      </c>
      <c r="D6086" t="s">
        <v>268</v>
      </c>
      <c r="E6086" t="s">
        <v>44</v>
      </c>
      <c r="F6086" t="s">
        <v>58</v>
      </c>
      <c r="G6086">
        <v>34821</v>
      </c>
      <c r="H6086">
        <v>33601</v>
      </c>
      <c r="I6086">
        <v>35399</v>
      </c>
      <c r="J6086">
        <v>38772</v>
      </c>
      <c r="K6086">
        <v>39769</v>
      </c>
      <c r="L6086">
        <v>39158</v>
      </c>
      <c r="M6086">
        <v>41034</v>
      </c>
      <c r="N6086">
        <v>42679</v>
      </c>
      <c r="O6086">
        <v>45115</v>
      </c>
      <c r="P6086">
        <v>46860</v>
      </c>
      <c r="Q6086">
        <v>48799</v>
      </c>
      <c r="R6086">
        <v>49748</v>
      </c>
      <c r="S6086">
        <v>50486</v>
      </c>
      <c r="T6086">
        <v>51329</v>
      </c>
      <c r="U6086">
        <v>53246</v>
      </c>
      <c r="V6086">
        <v>56150</v>
      </c>
      <c r="W6086">
        <v>59960</v>
      </c>
      <c r="X6086">
        <v>62713</v>
      </c>
      <c r="Y6086">
        <v>65245</v>
      </c>
    </row>
    <row r="6087" spans="1:47" x14ac:dyDescent="0.25">
      <c r="A6087" t="str">
        <f t="shared" si="95"/>
        <v>VorarlbergPensionisteneinkommenNetto_Schnitt</v>
      </c>
      <c r="B6087">
        <v>6086</v>
      </c>
      <c r="C6087">
        <v>800</v>
      </c>
      <c r="D6087" t="s">
        <v>268</v>
      </c>
      <c r="E6087" t="s">
        <v>44</v>
      </c>
      <c r="F6087" t="s">
        <v>59</v>
      </c>
      <c r="G6087">
        <v>12788.5415641822</v>
      </c>
      <c r="H6087">
        <v>13082.2041320847</v>
      </c>
      <c r="I6087">
        <v>13373.018014343501</v>
      </c>
      <c r="J6087">
        <v>13676.377674346</v>
      </c>
      <c r="K6087">
        <v>14075.0986218954</v>
      </c>
      <c r="L6087">
        <v>15050.562352347</v>
      </c>
      <c r="M6087">
        <v>14944.0331956235</v>
      </c>
      <c r="N6087">
        <v>15158.0312956753</v>
      </c>
      <c r="O6087">
        <v>15570.6310263057</v>
      </c>
      <c r="P6087">
        <v>15854.6599041346</v>
      </c>
      <c r="Q6087">
        <v>16238.9411155</v>
      </c>
      <c r="R6087">
        <v>16520.165558834498</v>
      </c>
      <c r="S6087">
        <v>17270.514911599799</v>
      </c>
      <c r="T6087">
        <v>17480.691435281198</v>
      </c>
      <c r="U6087">
        <v>17794.8347937627</v>
      </c>
      <c r="V6087">
        <v>18315.437437636399</v>
      </c>
      <c r="W6087">
        <v>19589.434577776799</v>
      </c>
      <c r="X6087">
        <v>20087.022032256002</v>
      </c>
      <c r="Y6087">
        <v>20771.563340270401</v>
      </c>
    </row>
    <row r="6088" spans="1:47" x14ac:dyDescent="0.25">
      <c r="A6088" t="str">
        <f t="shared" si="95"/>
        <v>VorarlbergPensionisteneinkommenNettobezüge 1000 EUR</v>
      </c>
      <c r="B6088">
        <v>6087</v>
      </c>
      <c r="C6088">
        <v>800</v>
      </c>
      <c r="D6088" t="s">
        <v>268</v>
      </c>
      <c r="E6088" t="s">
        <v>44</v>
      </c>
      <c r="F6088" t="s">
        <v>60</v>
      </c>
      <c r="G6088">
        <v>898036.96571999998</v>
      </c>
      <c r="H6088">
        <v>935966.29463000002</v>
      </c>
      <c r="I6088">
        <v>971496.26667000004</v>
      </c>
      <c r="J6088">
        <v>1008003.74011</v>
      </c>
      <c r="K6088">
        <v>1058616.31755</v>
      </c>
      <c r="L6088">
        <v>1132464.51364</v>
      </c>
      <c r="M6088">
        <v>1188274.7995500001</v>
      </c>
      <c r="N6088">
        <v>1229558.8665799999</v>
      </c>
      <c r="O6088">
        <v>1297469.54216</v>
      </c>
      <c r="P6088">
        <v>1352846.4203000001</v>
      </c>
      <c r="Q6088">
        <v>1401891.5475600001</v>
      </c>
      <c r="R6088">
        <v>1421923.68998</v>
      </c>
      <c r="S6088">
        <v>1490652.6830500001</v>
      </c>
      <c r="T6088">
        <v>1525941.99746</v>
      </c>
      <c r="U6088">
        <v>1579416.15179</v>
      </c>
      <c r="V6088">
        <v>1652730.12806</v>
      </c>
      <c r="W6088">
        <v>1764204.88864</v>
      </c>
      <c r="X6088">
        <v>1847041.8499100001</v>
      </c>
      <c r="Y6088">
        <v>1946274.7134199999</v>
      </c>
    </row>
    <row r="6089" spans="1:47" x14ac:dyDescent="0.25">
      <c r="A6089" t="str">
        <f t="shared" si="95"/>
        <v>VorarlbergPensionisteneinkommenSV-Beiträge 1000 EUR</v>
      </c>
      <c r="B6089">
        <v>6088</v>
      </c>
      <c r="C6089">
        <v>800</v>
      </c>
      <c r="D6089" t="s">
        <v>268</v>
      </c>
      <c r="E6089" t="s">
        <v>44</v>
      </c>
      <c r="F6089" t="s">
        <v>61</v>
      </c>
      <c r="G6089">
        <v>47988.706510000004</v>
      </c>
      <c r="H6089">
        <v>54847.256560000002</v>
      </c>
      <c r="I6089">
        <v>57464.623549999997</v>
      </c>
      <c r="J6089">
        <v>59608.328849999998</v>
      </c>
      <c r="K6089">
        <v>64103.63121</v>
      </c>
      <c r="L6089">
        <v>68068.983290000004</v>
      </c>
      <c r="M6089">
        <v>72885.084889999998</v>
      </c>
      <c r="N6089">
        <v>76120.487609999996</v>
      </c>
      <c r="O6089">
        <v>80541.524409999998</v>
      </c>
      <c r="P6089">
        <v>84460.665930000003</v>
      </c>
      <c r="Q6089">
        <v>87599.857699999993</v>
      </c>
      <c r="R6089">
        <v>89494.640289999996</v>
      </c>
      <c r="S6089">
        <v>91551.830520000003</v>
      </c>
      <c r="T6089">
        <v>93707.599109999996</v>
      </c>
      <c r="U6089">
        <v>97456.594949999999</v>
      </c>
      <c r="V6089">
        <v>102313.81685</v>
      </c>
      <c r="W6089">
        <v>108095.87605000001</v>
      </c>
      <c r="X6089">
        <v>113311.57591</v>
      </c>
      <c r="Y6089">
        <v>119005.74271999999</v>
      </c>
    </row>
    <row r="6090" spans="1:47" x14ac:dyDescent="0.25">
      <c r="A6090" t="str">
        <f t="shared" si="95"/>
        <v>VorarlbergPensionisteneinkommenSV-Beiträge Fälle</v>
      </c>
      <c r="B6090">
        <v>6089</v>
      </c>
      <c r="C6090">
        <v>800</v>
      </c>
      <c r="D6090" t="s">
        <v>268</v>
      </c>
      <c r="E6090" t="s">
        <v>44</v>
      </c>
      <c r="F6090" t="s">
        <v>62</v>
      </c>
      <c r="G6090">
        <v>65733</v>
      </c>
      <c r="H6090">
        <v>66991</v>
      </c>
      <c r="I6090">
        <v>67980</v>
      </c>
      <c r="J6090">
        <v>69025</v>
      </c>
      <c r="K6090">
        <v>70565</v>
      </c>
      <c r="L6090">
        <v>72422</v>
      </c>
      <c r="M6090">
        <v>74487</v>
      </c>
      <c r="N6090">
        <v>76048</v>
      </c>
      <c r="O6090">
        <v>77845</v>
      </c>
      <c r="P6090">
        <v>79524</v>
      </c>
      <c r="Q6090">
        <v>80461</v>
      </c>
      <c r="R6090">
        <v>80273</v>
      </c>
      <c r="S6090">
        <v>80540</v>
      </c>
      <c r="T6090">
        <v>81379</v>
      </c>
      <c r="U6090">
        <v>82657</v>
      </c>
      <c r="V6090">
        <v>84239</v>
      </c>
      <c r="W6090">
        <v>85977</v>
      </c>
      <c r="X6090">
        <v>87925</v>
      </c>
      <c r="Y6090">
        <v>89689</v>
      </c>
    </row>
    <row r="6091" spans="1:47" x14ac:dyDescent="0.25">
      <c r="A6091" t="str">
        <f t="shared" si="95"/>
        <v>VorarlbergUnselbstständig BeschäftigteFrauen</v>
      </c>
      <c r="B6091">
        <v>6090</v>
      </c>
      <c r="C6091">
        <v>800</v>
      </c>
      <c r="D6091" t="s">
        <v>268</v>
      </c>
      <c r="E6091" t="s">
        <v>38</v>
      </c>
      <c r="F6091" t="s">
        <v>47</v>
      </c>
      <c r="G6091">
        <v>61356</v>
      </c>
      <c r="H6091">
        <v>62362</v>
      </c>
      <c r="I6091">
        <v>62318</v>
      </c>
      <c r="J6091">
        <v>63287</v>
      </c>
      <c r="K6091">
        <v>63166</v>
      </c>
      <c r="L6091">
        <v>63938</v>
      </c>
      <c r="M6091">
        <v>64292</v>
      </c>
      <c r="N6091">
        <v>65601</v>
      </c>
      <c r="O6091">
        <v>61865</v>
      </c>
      <c r="P6091">
        <v>63512</v>
      </c>
      <c r="Q6091">
        <v>62807</v>
      </c>
      <c r="R6091">
        <v>63374</v>
      </c>
      <c r="S6091">
        <v>63008</v>
      </c>
      <c r="T6091">
        <v>64215</v>
      </c>
      <c r="U6091">
        <v>65892</v>
      </c>
      <c r="V6091">
        <v>67187</v>
      </c>
      <c r="W6091">
        <v>67875</v>
      </c>
      <c r="X6091">
        <v>68853</v>
      </c>
      <c r="Y6091">
        <v>68794</v>
      </c>
      <c r="Z6091">
        <v>69727</v>
      </c>
      <c r="AA6091">
        <v>70222</v>
      </c>
      <c r="AB6091">
        <v>71147</v>
      </c>
      <c r="AC6091">
        <v>71320</v>
      </c>
      <c r="AD6091">
        <v>72511</v>
      </c>
      <c r="AE6091">
        <v>72377</v>
      </c>
      <c r="AF6091">
        <v>73173</v>
      </c>
      <c r="AG6091">
        <v>73925</v>
      </c>
      <c r="AH6091">
        <v>74903</v>
      </c>
      <c r="AI6091">
        <v>75701</v>
      </c>
      <c r="AJ6091">
        <v>76717</v>
      </c>
      <c r="AK6091">
        <v>77027</v>
      </c>
      <c r="AL6091">
        <v>77547</v>
      </c>
      <c r="AM6091">
        <v>77538</v>
      </c>
      <c r="AN6091">
        <v>76363</v>
      </c>
      <c r="AO6091">
        <v>73769</v>
      </c>
      <c r="AP6091">
        <v>77613</v>
      </c>
      <c r="AQ6091">
        <v>78055</v>
      </c>
      <c r="AR6091">
        <v>78833</v>
      </c>
      <c r="AS6091">
        <v>79406</v>
      </c>
      <c r="AT6091">
        <v>80005</v>
      </c>
      <c r="AU6091">
        <v>80008</v>
      </c>
    </row>
    <row r="6092" spans="1:47" x14ac:dyDescent="0.25">
      <c r="A6092" t="str">
        <f t="shared" si="95"/>
        <v>VorarlbergUnselbstständig BeschäftigteInsgesamt</v>
      </c>
      <c r="B6092">
        <v>6091</v>
      </c>
      <c r="C6092">
        <v>800</v>
      </c>
      <c r="D6092" t="s">
        <v>268</v>
      </c>
      <c r="E6092" t="s">
        <v>38</v>
      </c>
      <c r="F6092" t="s">
        <v>48</v>
      </c>
      <c r="G6092">
        <v>137043</v>
      </c>
      <c r="H6092">
        <v>141244</v>
      </c>
      <c r="I6092">
        <v>138929</v>
      </c>
      <c r="J6092">
        <v>142953</v>
      </c>
      <c r="K6092">
        <v>140328</v>
      </c>
      <c r="L6092">
        <v>144576</v>
      </c>
      <c r="M6092">
        <v>143260</v>
      </c>
      <c r="N6092">
        <v>147438</v>
      </c>
      <c r="O6092">
        <v>137283</v>
      </c>
      <c r="P6092">
        <v>141132</v>
      </c>
      <c r="Q6092">
        <v>137421</v>
      </c>
      <c r="R6092">
        <v>138961</v>
      </c>
      <c r="S6092">
        <v>136786</v>
      </c>
      <c r="T6092">
        <v>140642</v>
      </c>
      <c r="U6092">
        <v>142019</v>
      </c>
      <c r="V6092">
        <v>145267</v>
      </c>
      <c r="W6092">
        <v>145140</v>
      </c>
      <c r="X6092">
        <v>147890</v>
      </c>
      <c r="Y6092">
        <v>146478</v>
      </c>
      <c r="Z6092">
        <v>149442</v>
      </c>
      <c r="AA6092">
        <v>148816</v>
      </c>
      <c r="AB6092">
        <v>151923</v>
      </c>
      <c r="AC6092">
        <v>150725</v>
      </c>
      <c r="AD6092">
        <v>154098</v>
      </c>
      <c r="AE6092">
        <v>153135</v>
      </c>
      <c r="AF6092">
        <v>155777</v>
      </c>
      <c r="AG6092">
        <v>156338</v>
      </c>
      <c r="AH6092">
        <v>159422</v>
      </c>
      <c r="AI6092">
        <v>160309</v>
      </c>
      <c r="AJ6092">
        <v>162920</v>
      </c>
      <c r="AK6092">
        <v>162494</v>
      </c>
      <c r="AL6092">
        <v>164269</v>
      </c>
      <c r="AM6092">
        <v>163392</v>
      </c>
      <c r="AN6092">
        <v>161454</v>
      </c>
      <c r="AO6092">
        <v>155757</v>
      </c>
      <c r="AP6092">
        <v>164124</v>
      </c>
      <c r="AQ6092">
        <v>164470</v>
      </c>
      <c r="AR6092">
        <v>166327</v>
      </c>
      <c r="AS6092">
        <v>165990</v>
      </c>
      <c r="AT6092">
        <v>167277</v>
      </c>
      <c r="AU6092">
        <v>165974</v>
      </c>
    </row>
    <row r="6093" spans="1:47" x14ac:dyDescent="0.25">
      <c r="A6093" t="str">
        <f t="shared" si="95"/>
        <v>VorarlbergUnselbstständig BeschäftigteMänner</v>
      </c>
      <c r="B6093">
        <v>6092</v>
      </c>
      <c r="C6093">
        <v>800</v>
      </c>
      <c r="D6093" t="s">
        <v>268</v>
      </c>
      <c r="E6093" t="s">
        <v>38</v>
      </c>
      <c r="F6093" t="s">
        <v>49</v>
      </c>
      <c r="G6093">
        <v>75687</v>
      </c>
      <c r="H6093">
        <v>78882</v>
      </c>
      <c r="I6093">
        <v>76611</v>
      </c>
      <c r="J6093">
        <v>79666</v>
      </c>
      <c r="K6093">
        <v>77162</v>
      </c>
      <c r="L6093">
        <v>80638</v>
      </c>
      <c r="M6093">
        <v>78968</v>
      </c>
      <c r="N6093">
        <v>81837</v>
      </c>
      <c r="O6093">
        <v>75418</v>
      </c>
      <c r="P6093">
        <v>77620</v>
      </c>
      <c r="Q6093">
        <v>74614</v>
      </c>
      <c r="R6093">
        <v>75587</v>
      </c>
      <c r="S6093">
        <v>73778</v>
      </c>
      <c r="T6093">
        <v>76427</v>
      </c>
      <c r="U6093">
        <v>76127</v>
      </c>
      <c r="V6093">
        <v>78080</v>
      </c>
      <c r="W6093">
        <v>77265</v>
      </c>
      <c r="X6093">
        <v>79037</v>
      </c>
      <c r="Y6093">
        <v>77684</v>
      </c>
      <c r="Z6093">
        <v>79715</v>
      </c>
      <c r="AA6093">
        <v>78594</v>
      </c>
      <c r="AB6093">
        <v>80776</v>
      </c>
      <c r="AC6093">
        <v>79405</v>
      </c>
      <c r="AD6093">
        <v>81587</v>
      </c>
      <c r="AE6093">
        <v>80758</v>
      </c>
      <c r="AF6093">
        <v>82604</v>
      </c>
      <c r="AG6093">
        <v>82413</v>
      </c>
      <c r="AH6093">
        <v>84519</v>
      </c>
      <c r="AI6093">
        <v>84608</v>
      </c>
      <c r="AJ6093">
        <v>86203</v>
      </c>
      <c r="AK6093">
        <v>85467</v>
      </c>
      <c r="AL6093">
        <v>86722</v>
      </c>
      <c r="AM6093">
        <v>85854</v>
      </c>
      <c r="AN6093">
        <v>85091</v>
      </c>
      <c r="AO6093">
        <v>81988</v>
      </c>
      <c r="AP6093">
        <v>86511</v>
      </c>
      <c r="AQ6093">
        <v>86415</v>
      </c>
      <c r="AR6093">
        <v>87494</v>
      </c>
      <c r="AS6093">
        <v>86584</v>
      </c>
      <c r="AT6093">
        <v>87272</v>
      </c>
      <c r="AU6093">
        <v>85966</v>
      </c>
    </row>
    <row r="6094" spans="1:47" x14ac:dyDescent="0.25">
      <c r="A6094" t="str">
        <f t="shared" si="95"/>
        <v>VorarlbergUnselbstständig Beschäftigte GW mgfInsgesamt</v>
      </c>
      <c r="B6094">
        <v>6093</v>
      </c>
      <c r="C6094">
        <v>800</v>
      </c>
      <c r="D6094" t="s">
        <v>268</v>
      </c>
      <c r="E6094" t="s">
        <v>450</v>
      </c>
      <c r="F6094" t="s">
        <v>48</v>
      </c>
      <c r="G6094">
        <v>128309.937610603</v>
      </c>
      <c r="H6094">
        <v>128458.378431736</v>
      </c>
      <c r="I6094">
        <v>130982.00803117199</v>
      </c>
      <c r="J6094">
        <v>131030.110045138</v>
      </c>
      <c r="K6094">
        <v>131933.83537457199</v>
      </c>
      <c r="L6094">
        <v>131677.139895895</v>
      </c>
      <c r="M6094">
        <v>128557.32470484699</v>
      </c>
      <c r="N6094">
        <v>120451.92502741</v>
      </c>
      <c r="O6094">
        <v>130985.630398749</v>
      </c>
      <c r="P6094">
        <v>129652.52096153201</v>
      </c>
      <c r="Q6094">
        <v>132204.393090792</v>
      </c>
      <c r="R6094">
        <v>132077.47253507399</v>
      </c>
      <c r="S6094">
        <v>132302.65771070201</v>
      </c>
      <c r="T6094">
        <v>133009.48561002201</v>
      </c>
    </row>
    <row r="6095" spans="1:47" x14ac:dyDescent="0.25">
      <c r="A6095" t="str">
        <f t="shared" si="95"/>
        <v>VorarlbergUnselbstständig Beschäftigte GW ogfInsgesamt</v>
      </c>
      <c r="B6095">
        <v>6094</v>
      </c>
      <c r="C6095">
        <v>800</v>
      </c>
      <c r="D6095" t="s">
        <v>268</v>
      </c>
      <c r="E6095" t="s">
        <v>449</v>
      </c>
      <c r="F6095" t="s">
        <v>48</v>
      </c>
      <c r="G6095">
        <v>118136.07262622799</v>
      </c>
      <c r="H6095">
        <v>118334.412705968</v>
      </c>
      <c r="I6095">
        <v>120869.515818239</v>
      </c>
      <c r="J6095">
        <v>120989.98974288</v>
      </c>
      <c r="K6095">
        <v>121948.673992593</v>
      </c>
      <c r="L6095">
        <v>121501.187870967</v>
      </c>
      <c r="M6095">
        <v>119127.864402316</v>
      </c>
      <c r="N6095">
        <v>111913.709755036</v>
      </c>
      <c r="O6095">
        <v>121271.049868745</v>
      </c>
      <c r="P6095">
        <v>120157.037182727</v>
      </c>
      <c r="Q6095">
        <v>122321.934182453</v>
      </c>
      <c r="R6095">
        <v>122202.82293115801</v>
      </c>
      <c r="S6095">
        <v>122526.454396521</v>
      </c>
      <c r="T6095">
        <v>122622.92259616499</v>
      </c>
    </row>
    <row r="6096" spans="1:47" x14ac:dyDescent="0.25">
      <c r="A6096" t="str">
        <f t="shared" si="95"/>
        <v>VorarlbergUnternehmenInsgesamt</v>
      </c>
      <c r="B6096">
        <v>6095</v>
      </c>
      <c r="C6096">
        <v>800</v>
      </c>
      <c r="D6096" t="s">
        <v>268</v>
      </c>
      <c r="E6096" t="s">
        <v>475</v>
      </c>
      <c r="F6096" t="s">
        <v>48</v>
      </c>
      <c r="G6096">
        <v>27866</v>
      </c>
      <c r="H6096">
        <v>28341</v>
      </c>
      <c r="I6096">
        <v>28968</v>
      </c>
    </row>
    <row r="6097" spans="1:47" x14ac:dyDescent="0.25">
      <c r="A6097" t="str">
        <f t="shared" si="95"/>
        <v>VorarlbergWohnbevölkerungInsgesamt</v>
      </c>
      <c r="B6097">
        <v>6096</v>
      </c>
      <c r="C6097">
        <v>800</v>
      </c>
      <c r="D6097" t="s">
        <v>268</v>
      </c>
      <c r="E6097" t="s">
        <v>42</v>
      </c>
      <c r="F6097" t="s">
        <v>48</v>
      </c>
      <c r="G6097">
        <v>352574</v>
      </c>
      <c r="H6097">
        <v>354605</v>
      </c>
      <c r="I6097">
        <v>357068</v>
      </c>
      <c r="J6097">
        <v>360054</v>
      </c>
      <c r="K6097">
        <v>362630</v>
      </c>
      <c r="L6097">
        <v>364269</v>
      </c>
      <c r="M6097">
        <v>365578</v>
      </c>
      <c r="N6097">
        <v>367056</v>
      </c>
      <c r="O6097">
        <v>368366</v>
      </c>
      <c r="P6097">
        <v>369300</v>
      </c>
      <c r="Q6097">
        <v>370926</v>
      </c>
      <c r="R6097">
        <v>372603</v>
      </c>
      <c r="S6097">
        <v>375282</v>
      </c>
      <c r="T6097">
        <v>378592</v>
      </c>
      <c r="U6097">
        <v>384147</v>
      </c>
      <c r="V6097">
        <v>388752</v>
      </c>
      <c r="W6097">
        <v>391741</v>
      </c>
      <c r="X6097">
        <v>394297</v>
      </c>
      <c r="Y6097">
        <v>397139</v>
      </c>
      <c r="Z6097">
        <v>399237</v>
      </c>
      <c r="AA6097">
        <v>401674</v>
      </c>
      <c r="AB6097">
        <v>406395</v>
      </c>
    </row>
    <row r="6098" spans="1:47" x14ac:dyDescent="0.25">
      <c r="A6098" t="str">
        <f t="shared" si="95"/>
        <v>BludenzArbeitnehmereinkommenBrutto_Schnitt</v>
      </c>
      <c r="B6098">
        <v>6097</v>
      </c>
      <c r="C6098">
        <v>801</v>
      </c>
      <c r="D6098" t="s">
        <v>269</v>
      </c>
      <c r="E6098" t="s">
        <v>43</v>
      </c>
      <c r="F6098" t="s">
        <v>54</v>
      </c>
      <c r="G6098">
        <v>23517.498110717999</v>
      </c>
      <c r="H6098">
        <v>23851.257364368499</v>
      </c>
      <c r="I6098">
        <v>24499.215714779799</v>
      </c>
      <c r="J6098">
        <v>25211.787350357801</v>
      </c>
      <c r="K6098">
        <v>25994.879563637602</v>
      </c>
      <c r="L6098">
        <v>26127.8794352447</v>
      </c>
      <c r="M6098">
        <v>26575.801991892698</v>
      </c>
      <c r="N6098">
        <v>27346.5484752585</v>
      </c>
      <c r="O6098">
        <v>27865.789517451802</v>
      </c>
      <c r="P6098">
        <v>28582.808632540298</v>
      </c>
      <c r="Q6098">
        <v>29411.4204694088</v>
      </c>
      <c r="R6098">
        <v>30119.997786451098</v>
      </c>
      <c r="S6098">
        <v>30787.170303067302</v>
      </c>
      <c r="T6098">
        <v>31391.382234228298</v>
      </c>
      <c r="U6098">
        <v>32401.147922547701</v>
      </c>
      <c r="V6098">
        <v>33746.710479496403</v>
      </c>
      <c r="W6098">
        <v>34438.9821094199</v>
      </c>
      <c r="X6098">
        <v>35395.952402022798</v>
      </c>
      <c r="Y6098">
        <v>36840.838518614903</v>
      </c>
    </row>
    <row r="6099" spans="1:47" x14ac:dyDescent="0.25">
      <c r="A6099" t="str">
        <f t="shared" si="95"/>
        <v>BludenzArbeitnehmereinkommenBruttobezüge 1000 EUR</v>
      </c>
      <c r="B6099">
        <v>6098</v>
      </c>
      <c r="C6099">
        <v>801</v>
      </c>
      <c r="D6099" t="s">
        <v>269</v>
      </c>
      <c r="E6099" t="s">
        <v>43</v>
      </c>
      <c r="F6099" t="s">
        <v>55</v>
      </c>
      <c r="G6099">
        <v>638076.75873999996</v>
      </c>
      <c r="H6099">
        <v>675276.79850000003</v>
      </c>
      <c r="I6099">
        <v>708296.82553000003</v>
      </c>
      <c r="J6099">
        <v>743419.97360000003</v>
      </c>
      <c r="K6099">
        <v>779794.39714999998</v>
      </c>
      <c r="L6099">
        <v>784176.04549000005</v>
      </c>
      <c r="M6099">
        <v>806389.55984</v>
      </c>
      <c r="N6099">
        <v>835601.13520999998</v>
      </c>
      <c r="O6099">
        <v>876602.00664000004</v>
      </c>
      <c r="P6099">
        <v>910705.44865000003</v>
      </c>
      <c r="Q6099">
        <v>941724.27200999996</v>
      </c>
      <c r="R6099">
        <v>972363.88853999996</v>
      </c>
      <c r="S6099">
        <v>1008741.63498</v>
      </c>
      <c r="T6099">
        <v>1042947.28335</v>
      </c>
      <c r="U6099">
        <v>1092696.3125400001</v>
      </c>
      <c r="V6099">
        <v>1147185.67604</v>
      </c>
      <c r="W6099">
        <v>1138105.04177</v>
      </c>
      <c r="X6099">
        <v>1175924.3307</v>
      </c>
      <c r="Y6099">
        <v>1273550.9467499999</v>
      </c>
    </row>
    <row r="6100" spans="1:47" x14ac:dyDescent="0.25">
      <c r="A6100" t="str">
        <f t="shared" si="95"/>
        <v>BludenzArbeitnehmereinkommenBruttobezüge Fälle</v>
      </c>
      <c r="B6100">
        <v>6099</v>
      </c>
      <c r="C6100">
        <v>801</v>
      </c>
      <c r="D6100" t="s">
        <v>269</v>
      </c>
      <c r="E6100" t="s">
        <v>43</v>
      </c>
      <c r="F6100" t="s">
        <v>56</v>
      </c>
      <c r="G6100">
        <v>27132</v>
      </c>
      <c r="H6100">
        <v>28312</v>
      </c>
      <c r="I6100">
        <v>28911</v>
      </c>
      <c r="J6100">
        <v>29487</v>
      </c>
      <c r="K6100">
        <v>29998</v>
      </c>
      <c r="L6100">
        <v>30013</v>
      </c>
      <c r="M6100">
        <v>30343</v>
      </c>
      <c r="N6100">
        <v>30556</v>
      </c>
      <c r="O6100">
        <v>31458</v>
      </c>
      <c r="P6100">
        <v>31862</v>
      </c>
      <c r="Q6100">
        <v>32019</v>
      </c>
      <c r="R6100">
        <v>32283</v>
      </c>
      <c r="S6100">
        <v>32765</v>
      </c>
      <c r="T6100">
        <v>33224</v>
      </c>
      <c r="U6100">
        <v>33724</v>
      </c>
      <c r="V6100">
        <v>33994</v>
      </c>
      <c r="W6100">
        <v>33047</v>
      </c>
      <c r="X6100">
        <v>33222</v>
      </c>
      <c r="Y6100">
        <v>34569</v>
      </c>
    </row>
    <row r="6101" spans="1:47" x14ac:dyDescent="0.25">
      <c r="A6101" t="str">
        <f t="shared" si="95"/>
        <v>BludenzArbeitnehmereinkommenLohnsteuer 1000 EUR</v>
      </c>
      <c r="B6101">
        <v>6100</v>
      </c>
      <c r="C6101">
        <v>801</v>
      </c>
      <c r="D6101" t="s">
        <v>269</v>
      </c>
      <c r="E6101" t="s">
        <v>43</v>
      </c>
      <c r="F6101" t="s">
        <v>57</v>
      </c>
      <c r="G6101">
        <v>94723.9372</v>
      </c>
      <c r="H6101">
        <v>96456.0478</v>
      </c>
      <c r="I6101">
        <v>103505.97036000001</v>
      </c>
      <c r="J6101">
        <v>111065.56087</v>
      </c>
      <c r="K6101">
        <v>120130.75499</v>
      </c>
      <c r="L6101">
        <v>109695.97895</v>
      </c>
      <c r="M6101">
        <v>114152.98926</v>
      </c>
      <c r="N6101">
        <v>121733.86413</v>
      </c>
      <c r="O6101">
        <v>130851.29760999999</v>
      </c>
      <c r="P6101">
        <v>138576.03369000001</v>
      </c>
      <c r="Q6101">
        <v>147494.02407000001</v>
      </c>
      <c r="R6101">
        <v>154978.24935</v>
      </c>
      <c r="S6101">
        <v>137746.71869000001</v>
      </c>
      <c r="T6101">
        <v>143608.17837000001</v>
      </c>
      <c r="U6101">
        <v>154230.99385</v>
      </c>
      <c r="V6101">
        <v>162023.0436</v>
      </c>
      <c r="W6101">
        <v>153866.25356000001</v>
      </c>
      <c r="X6101">
        <v>164654.16170999999</v>
      </c>
      <c r="Y6101">
        <v>174282.44959</v>
      </c>
    </row>
    <row r="6102" spans="1:47" x14ac:dyDescent="0.25">
      <c r="A6102" t="str">
        <f t="shared" si="95"/>
        <v>BludenzArbeitnehmereinkommenLohnsteuer Fälle</v>
      </c>
      <c r="B6102">
        <v>6101</v>
      </c>
      <c r="C6102">
        <v>801</v>
      </c>
      <c r="D6102" t="s">
        <v>269</v>
      </c>
      <c r="E6102" t="s">
        <v>43</v>
      </c>
      <c r="F6102" t="s">
        <v>58</v>
      </c>
      <c r="G6102">
        <v>22110</v>
      </c>
      <c r="H6102">
        <v>22465</v>
      </c>
      <c r="I6102">
        <v>23055</v>
      </c>
      <c r="J6102">
        <v>23650</v>
      </c>
      <c r="K6102">
        <v>24366</v>
      </c>
      <c r="L6102">
        <v>23839</v>
      </c>
      <c r="M6102">
        <v>24287</v>
      </c>
      <c r="N6102">
        <v>24651</v>
      </c>
      <c r="O6102">
        <v>25589</v>
      </c>
      <c r="P6102">
        <v>26297</v>
      </c>
      <c r="Q6102">
        <v>26686</v>
      </c>
      <c r="R6102">
        <v>27075</v>
      </c>
      <c r="S6102">
        <v>27388</v>
      </c>
      <c r="T6102">
        <v>27961</v>
      </c>
      <c r="U6102">
        <v>28758</v>
      </c>
      <c r="V6102">
        <v>29403</v>
      </c>
      <c r="W6102">
        <v>28638</v>
      </c>
      <c r="X6102">
        <v>29010</v>
      </c>
      <c r="Y6102">
        <v>30600</v>
      </c>
    </row>
    <row r="6103" spans="1:47" x14ac:dyDescent="0.25">
      <c r="A6103" t="str">
        <f t="shared" si="95"/>
        <v>BludenzArbeitnehmereinkommenNetto_Schnitt</v>
      </c>
      <c r="B6103">
        <v>6102</v>
      </c>
      <c r="C6103">
        <v>801</v>
      </c>
      <c r="D6103" t="s">
        <v>269</v>
      </c>
      <c r="E6103" t="s">
        <v>43</v>
      </c>
      <c r="F6103" t="s">
        <v>59</v>
      </c>
      <c r="G6103">
        <v>16259.4104072682</v>
      </c>
      <c r="H6103">
        <v>16620.410987213902</v>
      </c>
      <c r="I6103">
        <v>16996.420732939001</v>
      </c>
      <c r="J6103">
        <v>17442.5633289246</v>
      </c>
      <c r="K6103">
        <v>17916.152968197901</v>
      </c>
      <c r="L6103">
        <v>18390.363027354801</v>
      </c>
      <c r="M6103">
        <v>18654.287104109699</v>
      </c>
      <c r="N6103">
        <v>19085.5676011258</v>
      </c>
      <c r="O6103">
        <v>19347.033710026099</v>
      </c>
      <c r="P6103">
        <v>19725.214700583801</v>
      </c>
      <c r="Q6103">
        <v>20151.774381461</v>
      </c>
      <c r="R6103">
        <v>20539.616948239</v>
      </c>
      <c r="S6103">
        <v>21672.9524477339</v>
      </c>
      <c r="T6103">
        <v>22038.1160444257</v>
      </c>
      <c r="U6103">
        <v>22659.261653125399</v>
      </c>
      <c r="V6103">
        <v>23652.191785315099</v>
      </c>
      <c r="W6103">
        <v>24348.650326807299</v>
      </c>
      <c r="X6103">
        <v>24867.611903858899</v>
      </c>
      <c r="Y6103">
        <v>26020.2959055801</v>
      </c>
    </row>
    <row r="6104" spans="1:47" x14ac:dyDescent="0.25">
      <c r="A6104" t="str">
        <f t="shared" si="95"/>
        <v>BludenzArbeitnehmereinkommenNettobezüge 1000 EUR</v>
      </c>
      <c r="B6104">
        <v>6103</v>
      </c>
      <c r="C6104">
        <v>801</v>
      </c>
      <c r="D6104" t="s">
        <v>269</v>
      </c>
      <c r="E6104" t="s">
        <v>43</v>
      </c>
      <c r="F6104" t="s">
        <v>60</v>
      </c>
      <c r="G6104">
        <v>441150.32316999999</v>
      </c>
      <c r="H6104">
        <v>470557.07587</v>
      </c>
      <c r="I6104">
        <v>491383.51981000003</v>
      </c>
      <c r="J6104">
        <v>514328.86488000001</v>
      </c>
      <c r="K6104">
        <v>537448.75673999998</v>
      </c>
      <c r="L6104">
        <v>551949.96554</v>
      </c>
      <c r="M6104">
        <v>566027.03359999997</v>
      </c>
      <c r="N6104">
        <v>583178.60361999995</v>
      </c>
      <c r="O6104">
        <v>608618.98644999997</v>
      </c>
      <c r="P6104">
        <v>628484.79079</v>
      </c>
      <c r="Q6104">
        <v>645239.66391999996</v>
      </c>
      <c r="R6104">
        <v>663080.45394000004</v>
      </c>
      <c r="S6104">
        <v>710114.28694999998</v>
      </c>
      <c r="T6104">
        <v>732194.36745999998</v>
      </c>
      <c r="U6104">
        <v>764160.93998999998</v>
      </c>
      <c r="V6104">
        <v>804032.60754999996</v>
      </c>
      <c r="W6104">
        <v>804649.84735000005</v>
      </c>
      <c r="X6104">
        <v>826151.80267</v>
      </c>
      <c r="Y6104">
        <v>899495.60915999999</v>
      </c>
    </row>
    <row r="6105" spans="1:47" x14ac:dyDescent="0.25">
      <c r="A6105" t="str">
        <f t="shared" si="95"/>
        <v>BludenzArbeitnehmereinkommenSV-Beiträge 1000 EUR</v>
      </c>
      <c r="B6105">
        <v>6104</v>
      </c>
      <c r="C6105">
        <v>801</v>
      </c>
      <c r="D6105" t="s">
        <v>269</v>
      </c>
      <c r="E6105" t="s">
        <v>43</v>
      </c>
      <c r="F6105" t="s">
        <v>61</v>
      </c>
      <c r="G6105">
        <v>102202.49837</v>
      </c>
      <c r="H6105">
        <v>108263.67483</v>
      </c>
      <c r="I6105">
        <v>113407.33536</v>
      </c>
      <c r="J6105">
        <v>118025.54785</v>
      </c>
      <c r="K6105">
        <v>122214.88542000001</v>
      </c>
      <c r="L6105">
        <v>122530.101</v>
      </c>
      <c r="M6105">
        <v>126209.53698</v>
      </c>
      <c r="N6105">
        <v>130688.66746</v>
      </c>
      <c r="O6105">
        <v>137131.72258</v>
      </c>
      <c r="P6105">
        <v>143644.62417</v>
      </c>
      <c r="Q6105">
        <v>148990.58402000001</v>
      </c>
      <c r="R6105">
        <v>154305.18525000001</v>
      </c>
      <c r="S6105">
        <v>160880.62934000001</v>
      </c>
      <c r="T6105">
        <v>167144.73752</v>
      </c>
      <c r="U6105">
        <v>174304.3787</v>
      </c>
      <c r="V6105">
        <v>181130.02489</v>
      </c>
      <c r="W6105">
        <v>179588.94086</v>
      </c>
      <c r="X6105">
        <v>185118.36632</v>
      </c>
      <c r="Y6105">
        <v>199772.88800000001</v>
      </c>
    </row>
    <row r="6106" spans="1:47" x14ac:dyDescent="0.25">
      <c r="A6106" t="str">
        <f t="shared" si="95"/>
        <v>BludenzArbeitnehmereinkommenSV-Beiträge Fälle</v>
      </c>
      <c r="B6106">
        <v>6105</v>
      </c>
      <c r="C6106">
        <v>801</v>
      </c>
      <c r="D6106" t="s">
        <v>269</v>
      </c>
      <c r="E6106" t="s">
        <v>43</v>
      </c>
      <c r="F6106" t="s">
        <v>62</v>
      </c>
      <c r="G6106">
        <v>25831</v>
      </c>
      <c r="H6106">
        <v>26869</v>
      </c>
      <c r="I6106">
        <v>27458</v>
      </c>
      <c r="J6106">
        <v>27987</v>
      </c>
      <c r="K6106">
        <v>28398</v>
      </c>
      <c r="L6106">
        <v>28261</v>
      </c>
      <c r="M6106">
        <v>28590</v>
      </c>
      <c r="N6106">
        <v>28926</v>
      </c>
      <c r="O6106">
        <v>29832</v>
      </c>
      <c r="P6106">
        <v>30391</v>
      </c>
      <c r="Q6106">
        <v>30467</v>
      </c>
      <c r="R6106">
        <v>30732</v>
      </c>
      <c r="S6106">
        <v>31204</v>
      </c>
      <c r="T6106">
        <v>31634</v>
      </c>
      <c r="U6106">
        <v>32200</v>
      </c>
      <c r="V6106">
        <v>32461</v>
      </c>
      <c r="W6106">
        <v>31568</v>
      </c>
      <c r="X6106">
        <v>31792</v>
      </c>
      <c r="Y6106">
        <v>33204</v>
      </c>
    </row>
    <row r="6107" spans="1:47" x14ac:dyDescent="0.25">
      <c r="A6107" t="str">
        <f t="shared" si="95"/>
        <v>BludenzArbeitsloseFrauen</v>
      </c>
      <c r="B6107">
        <v>6106</v>
      </c>
      <c r="C6107">
        <v>801</v>
      </c>
      <c r="D6107" t="s">
        <v>269</v>
      </c>
      <c r="E6107" t="s">
        <v>36</v>
      </c>
      <c r="F6107" t="s">
        <v>47</v>
      </c>
      <c r="G6107">
        <v>407</v>
      </c>
      <c r="H6107">
        <v>457</v>
      </c>
      <c r="I6107">
        <v>485</v>
      </c>
      <c r="J6107">
        <v>581</v>
      </c>
      <c r="K6107">
        <v>437</v>
      </c>
      <c r="L6107">
        <v>569</v>
      </c>
      <c r="M6107">
        <v>520</v>
      </c>
      <c r="N6107">
        <v>576</v>
      </c>
      <c r="O6107">
        <v>454</v>
      </c>
      <c r="P6107">
        <v>584</v>
      </c>
      <c r="Q6107">
        <v>507</v>
      </c>
      <c r="R6107">
        <v>716</v>
      </c>
      <c r="S6107">
        <v>561</v>
      </c>
      <c r="T6107">
        <v>688</v>
      </c>
      <c r="U6107">
        <v>490</v>
      </c>
      <c r="V6107">
        <v>591</v>
      </c>
      <c r="W6107">
        <v>480</v>
      </c>
      <c r="X6107">
        <v>634</v>
      </c>
      <c r="Y6107">
        <v>451</v>
      </c>
      <c r="Z6107">
        <v>578</v>
      </c>
      <c r="AA6107">
        <v>458</v>
      </c>
      <c r="AB6107">
        <v>614</v>
      </c>
      <c r="AC6107">
        <v>482</v>
      </c>
      <c r="AD6107">
        <v>523</v>
      </c>
      <c r="AE6107">
        <v>477</v>
      </c>
      <c r="AF6107">
        <v>514</v>
      </c>
      <c r="AG6107">
        <v>393</v>
      </c>
      <c r="AH6107">
        <v>510</v>
      </c>
      <c r="AI6107">
        <v>463</v>
      </c>
      <c r="AJ6107">
        <v>568</v>
      </c>
      <c r="AK6107">
        <v>485</v>
      </c>
      <c r="AL6107">
        <v>524</v>
      </c>
      <c r="AM6107">
        <v>454</v>
      </c>
      <c r="AN6107">
        <v>825</v>
      </c>
      <c r="AO6107">
        <v>1336</v>
      </c>
      <c r="AP6107">
        <v>603</v>
      </c>
      <c r="AQ6107">
        <v>491</v>
      </c>
      <c r="AR6107">
        <v>439</v>
      </c>
      <c r="AS6107">
        <v>372</v>
      </c>
      <c r="AT6107">
        <v>423</v>
      </c>
      <c r="AU6107">
        <v>441</v>
      </c>
    </row>
    <row r="6108" spans="1:47" x14ac:dyDescent="0.25">
      <c r="A6108" t="str">
        <f t="shared" si="95"/>
        <v>BludenzArbeitsloseInsgesamt</v>
      </c>
      <c r="B6108">
        <v>6107</v>
      </c>
      <c r="C6108">
        <v>801</v>
      </c>
      <c r="D6108" t="s">
        <v>269</v>
      </c>
      <c r="E6108" t="s">
        <v>36</v>
      </c>
      <c r="F6108" t="s">
        <v>48</v>
      </c>
      <c r="G6108">
        <v>1287</v>
      </c>
      <c r="H6108">
        <v>895</v>
      </c>
      <c r="I6108">
        <v>1434</v>
      </c>
      <c r="J6108">
        <v>1049</v>
      </c>
      <c r="K6108">
        <v>1370</v>
      </c>
      <c r="L6108">
        <v>964</v>
      </c>
      <c r="M6108">
        <v>1351</v>
      </c>
      <c r="N6108">
        <v>995</v>
      </c>
      <c r="O6108">
        <v>1176</v>
      </c>
      <c r="P6108">
        <v>1056</v>
      </c>
      <c r="Q6108">
        <v>1417</v>
      </c>
      <c r="R6108">
        <v>1470</v>
      </c>
      <c r="S6108">
        <v>1563</v>
      </c>
      <c r="T6108">
        <v>1280</v>
      </c>
      <c r="U6108">
        <v>1299</v>
      </c>
      <c r="V6108">
        <v>1076</v>
      </c>
      <c r="W6108">
        <v>1261</v>
      </c>
      <c r="X6108">
        <v>1118</v>
      </c>
      <c r="Y6108">
        <v>1231</v>
      </c>
      <c r="Z6108">
        <v>1094</v>
      </c>
      <c r="AA6108">
        <v>1219</v>
      </c>
      <c r="AB6108">
        <v>1156</v>
      </c>
      <c r="AC6108">
        <v>1360</v>
      </c>
      <c r="AD6108">
        <v>1090</v>
      </c>
      <c r="AE6108">
        <v>1299</v>
      </c>
      <c r="AF6108">
        <v>1060</v>
      </c>
      <c r="AG6108">
        <v>1239</v>
      </c>
      <c r="AH6108">
        <v>1052</v>
      </c>
      <c r="AI6108">
        <v>1314</v>
      </c>
      <c r="AJ6108">
        <v>1126</v>
      </c>
      <c r="AK6108">
        <v>1305</v>
      </c>
      <c r="AL6108">
        <v>1027</v>
      </c>
      <c r="AM6108">
        <v>1208</v>
      </c>
      <c r="AN6108">
        <v>1650</v>
      </c>
      <c r="AO6108">
        <v>2887</v>
      </c>
      <c r="AP6108">
        <v>1184</v>
      </c>
      <c r="AQ6108">
        <v>1215</v>
      </c>
      <c r="AR6108">
        <v>886</v>
      </c>
      <c r="AS6108">
        <v>1101</v>
      </c>
      <c r="AT6108">
        <v>936</v>
      </c>
      <c r="AU6108">
        <v>1240</v>
      </c>
    </row>
    <row r="6109" spans="1:47" x14ac:dyDescent="0.25">
      <c r="A6109" t="str">
        <f t="shared" si="95"/>
        <v>BludenzArbeitsloseMänner</v>
      </c>
      <c r="B6109">
        <v>6108</v>
      </c>
      <c r="C6109">
        <v>801</v>
      </c>
      <c r="D6109" t="s">
        <v>269</v>
      </c>
      <c r="E6109" t="s">
        <v>36</v>
      </c>
      <c r="F6109" t="s">
        <v>49</v>
      </c>
      <c r="G6109">
        <v>880</v>
      </c>
      <c r="H6109">
        <v>438</v>
      </c>
      <c r="I6109">
        <v>949</v>
      </c>
      <c r="J6109">
        <v>468</v>
      </c>
      <c r="K6109">
        <v>933</v>
      </c>
      <c r="L6109">
        <v>395</v>
      </c>
      <c r="M6109">
        <v>831</v>
      </c>
      <c r="N6109">
        <v>419</v>
      </c>
      <c r="O6109">
        <v>722</v>
      </c>
      <c r="P6109">
        <v>472</v>
      </c>
      <c r="Q6109">
        <v>910</v>
      </c>
      <c r="R6109">
        <v>754</v>
      </c>
      <c r="S6109">
        <v>1002</v>
      </c>
      <c r="T6109">
        <v>592</v>
      </c>
      <c r="U6109">
        <v>809</v>
      </c>
      <c r="V6109">
        <v>485</v>
      </c>
      <c r="W6109">
        <v>781</v>
      </c>
      <c r="X6109">
        <v>484</v>
      </c>
      <c r="Y6109">
        <v>780</v>
      </c>
      <c r="Z6109">
        <v>516</v>
      </c>
      <c r="AA6109">
        <v>761</v>
      </c>
      <c r="AB6109">
        <v>542</v>
      </c>
      <c r="AC6109">
        <v>878</v>
      </c>
      <c r="AD6109">
        <v>567</v>
      </c>
      <c r="AE6109">
        <v>822</v>
      </c>
      <c r="AF6109">
        <v>546</v>
      </c>
      <c r="AG6109">
        <v>846</v>
      </c>
      <c r="AH6109">
        <v>542</v>
      </c>
      <c r="AI6109">
        <v>851</v>
      </c>
      <c r="AJ6109">
        <v>558</v>
      </c>
      <c r="AK6109">
        <v>820</v>
      </c>
      <c r="AL6109">
        <v>503</v>
      </c>
      <c r="AM6109">
        <v>754</v>
      </c>
      <c r="AN6109">
        <v>825</v>
      </c>
      <c r="AO6109">
        <v>1551</v>
      </c>
      <c r="AP6109">
        <v>581</v>
      </c>
      <c r="AQ6109">
        <v>724</v>
      </c>
      <c r="AR6109">
        <v>447</v>
      </c>
      <c r="AS6109">
        <v>729</v>
      </c>
      <c r="AT6109">
        <v>513</v>
      </c>
      <c r="AU6109">
        <v>799</v>
      </c>
    </row>
    <row r="6110" spans="1:47" x14ac:dyDescent="0.25">
      <c r="A6110" t="str">
        <f t="shared" si="95"/>
        <v>Bludenzarbeitslose AusländerFrauen</v>
      </c>
      <c r="B6110">
        <v>6109</v>
      </c>
      <c r="C6110">
        <v>801</v>
      </c>
      <c r="D6110" t="s">
        <v>269</v>
      </c>
      <c r="E6110" t="s">
        <v>37</v>
      </c>
      <c r="F6110" t="s">
        <v>47</v>
      </c>
      <c r="G6110">
        <v>78</v>
      </c>
      <c r="H6110">
        <v>55</v>
      </c>
      <c r="I6110">
        <v>103</v>
      </c>
      <c r="J6110">
        <v>103</v>
      </c>
      <c r="K6110">
        <v>88</v>
      </c>
      <c r="L6110">
        <v>91</v>
      </c>
      <c r="M6110">
        <v>95</v>
      </c>
      <c r="N6110">
        <v>98</v>
      </c>
      <c r="O6110">
        <v>90</v>
      </c>
      <c r="P6110">
        <v>104</v>
      </c>
      <c r="Q6110">
        <v>103</v>
      </c>
      <c r="R6110">
        <v>133</v>
      </c>
      <c r="S6110">
        <v>118</v>
      </c>
      <c r="T6110">
        <v>105</v>
      </c>
      <c r="U6110">
        <v>89</v>
      </c>
      <c r="V6110">
        <v>107</v>
      </c>
      <c r="W6110">
        <v>104</v>
      </c>
      <c r="X6110">
        <v>130</v>
      </c>
      <c r="Y6110">
        <v>103</v>
      </c>
      <c r="Z6110">
        <v>103</v>
      </c>
      <c r="AA6110">
        <v>117</v>
      </c>
      <c r="AB6110">
        <v>143</v>
      </c>
      <c r="AC6110">
        <v>119</v>
      </c>
      <c r="AD6110">
        <v>140</v>
      </c>
      <c r="AE6110">
        <v>131</v>
      </c>
      <c r="AF6110">
        <v>136</v>
      </c>
      <c r="AG6110">
        <v>104</v>
      </c>
      <c r="AH6110">
        <v>134</v>
      </c>
      <c r="AI6110">
        <v>167</v>
      </c>
      <c r="AJ6110">
        <v>182</v>
      </c>
      <c r="AK6110">
        <v>164</v>
      </c>
      <c r="AL6110">
        <v>155</v>
      </c>
      <c r="AM6110">
        <v>143</v>
      </c>
      <c r="AN6110">
        <v>266</v>
      </c>
      <c r="AO6110">
        <v>535</v>
      </c>
      <c r="AP6110">
        <v>189</v>
      </c>
      <c r="AQ6110">
        <v>200</v>
      </c>
      <c r="AR6110">
        <v>155</v>
      </c>
      <c r="AS6110">
        <v>131</v>
      </c>
      <c r="AT6110">
        <v>164</v>
      </c>
      <c r="AU6110">
        <v>192</v>
      </c>
    </row>
    <row r="6111" spans="1:47" x14ac:dyDescent="0.25">
      <c r="A6111" t="str">
        <f t="shared" si="95"/>
        <v>Bludenzarbeitslose AusländerInsgesamt</v>
      </c>
      <c r="B6111">
        <v>6110</v>
      </c>
      <c r="C6111">
        <v>801</v>
      </c>
      <c r="D6111" t="s">
        <v>269</v>
      </c>
      <c r="E6111" t="s">
        <v>37</v>
      </c>
      <c r="F6111" t="s">
        <v>48</v>
      </c>
      <c r="G6111">
        <v>290</v>
      </c>
      <c r="H6111">
        <v>141</v>
      </c>
      <c r="I6111">
        <v>322</v>
      </c>
      <c r="J6111">
        <v>211</v>
      </c>
      <c r="K6111">
        <v>298</v>
      </c>
      <c r="L6111">
        <v>167</v>
      </c>
      <c r="M6111">
        <v>295</v>
      </c>
      <c r="N6111">
        <v>189</v>
      </c>
      <c r="O6111">
        <v>263</v>
      </c>
      <c r="P6111">
        <v>186</v>
      </c>
      <c r="Q6111">
        <v>349</v>
      </c>
      <c r="R6111">
        <v>292</v>
      </c>
      <c r="S6111">
        <v>343</v>
      </c>
      <c r="T6111">
        <v>226</v>
      </c>
      <c r="U6111">
        <v>274</v>
      </c>
      <c r="V6111">
        <v>200</v>
      </c>
      <c r="W6111">
        <v>293</v>
      </c>
      <c r="X6111">
        <v>220</v>
      </c>
      <c r="Y6111">
        <v>295</v>
      </c>
      <c r="Z6111">
        <v>214</v>
      </c>
      <c r="AA6111">
        <v>314</v>
      </c>
      <c r="AB6111">
        <v>294</v>
      </c>
      <c r="AC6111">
        <v>367</v>
      </c>
      <c r="AD6111">
        <v>292</v>
      </c>
      <c r="AE6111">
        <v>379</v>
      </c>
      <c r="AF6111">
        <v>276</v>
      </c>
      <c r="AG6111">
        <v>346</v>
      </c>
      <c r="AH6111">
        <v>290</v>
      </c>
      <c r="AI6111">
        <v>453</v>
      </c>
      <c r="AJ6111">
        <v>366</v>
      </c>
      <c r="AK6111">
        <v>446</v>
      </c>
      <c r="AL6111">
        <v>319</v>
      </c>
      <c r="AM6111">
        <v>425</v>
      </c>
      <c r="AN6111">
        <v>542</v>
      </c>
      <c r="AO6111">
        <v>1178</v>
      </c>
      <c r="AP6111">
        <v>360</v>
      </c>
      <c r="AQ6111">
        <v>444</v>
      </c>
      <c r="AR6111">
        <v>291</v>
      </c>
      <c r="AS6111">
        <v>404</v>
      </c>
      <c r="AT6111">
        <v>349</v>
      </c>
      <c r="AU6111">
        <v>532</v>
      </c>
    </row>
    <row r="6112" spans="1:47" x14ac:dyDescent="0.25">
      <c r="A6112" t="str">
        <f t="shared" si="95"/>
        <v>Bludenzarbeitslose AusländerMänner</v>
      </c>
      <c r="B6112">
        <v>6111</v>
      </c>
      <c r="C6112">
        <v>801</v>
      </c>
      <c r="D6112" t="s">
        <v>269</v>
      </c>
      <c r="E6112" t="s">
        <v>37</v>
      </c>
      <c r="F6112" t="s">
        <v>49</v>
      </c>
      <c r="G6112">
        <v>212</v>
      </c>
      <c r="H6112">
        <v>86</v>
      </c>
      <c r="I6112">
        <v>219</v>
      </c>
      <c r="J6112">
        <v>108</v>
      </c>
      <c r="K6112">
        <v>210</v>
      </c>
      <c r="L6112">
        <v>76</v>
      </c>
      <c r="M6112">
        <v>200</v>
      </c>
      <c r="N6112">
        <v>91</v>
      </c>
      <c r="O6112">
        <v>173</v>
      </c>
      <c r="P6112">
        <v>82</v>
      </c>
      <c r="Q6112">
        <v>246</v>
      </c>
      <c r="R6112">
        <v>159</v>
      </c>
      <c r="S6112">
        <v>225</v>
      </c>
      <c r="T6112">
        <v>121</v>
      </c>
      <c r="U6112">
        <v>185</v>
      </c>
      <c r="V6112">
        <v>93</v>
      </c>
      <c r="W6112">
        <v>189</v>
      </c>
      <c r="X6112">
        <v>90</v>
      </c>
      <c r="Y6112">
        <v>192</v>
      </c>
      <c r="Z6112">
        <v>111</v>
      </c>
      <c r="AA6112">
        <v>197</v>
      </c>
      <c r="AB6112">
        <v>151</v>
      </c>
      <c r="AC6112">
        <v>248</v>
      </c>
      <c r="AD6112">
        <v>152</v>
      </c>
      <c r="AE6112">
        <v>248</v>
      </c>
      <c r="AF6112">
        <v>140</v>
      </c>
      <c r="AG6112">
        <v>242</v>
      </c>
      <c r="AH6112">
        <v>156</v>
      </c>
      <c r="AI6112">
        <v>286</v>
      </c>
      <c r="AJ6112">
        <v>184</v>
      </c>
      <c r="AK6112">
        <v>282</v>
      </c>
      <c r="AL6112">
        <v>164</v>
      </c>
      <c r="AM6112">
        <v>282</v>
      </c>
      <c r="AN6112">
        <v>276</v>
      </c>
      <c r="AO6112">
        <v>643</v>
      </c>
      <c r="AP6112">
        <v>171</v>
      </c>
      <c r="AQ6112">
        <v>244</v>
      </c>
      <c r="AR6112">
        <v>136</v>
      </c>
      <c r="AS6112">
        <v>273</v>
      </c>
      <c r="AT6112">
        <v>185</v>
      </c>
      <c r="AU6112">
        <v>340</v>
      </c>
    </row>
    <row r="6113" spans="1:44" x14ac:dyDescent="0.25">
      <c r="A6113" t="str">
        <f t="shared" si="95"/>
        <v>BludenzArbeitsstättenInsgesamt</v>
      </c>
      <c r="B6113">
        <v>6112</v>
      </c>
      <c r="C6113">
        <v>801</v>
      </c>
      <c r="D6113" t="s">
        <v>269</v>
      </c>
      <c r="E6113" t="s">
        <v>476</v>
      </c>
      <c r="F6113" t="s">
        <v>48</v>
      </c>
      <c r="G6113">
        <v>5306</v>
      </c>
      <c r="H6113">
        <v>5396</v>
      </c>
      <c r="I6113">
        <v>5442</v>
      </c>
    </row>
    <row r="6114" spans="1:44" x14ac:dyDescent="0.25">
      <c r="A6114" t="str">
        <f t="shared" si="95"/>
        <v>BludenzBeschäftigte in den ArbeitsstättenInsgesamt</v>
      </c>
      <c r="B6114">
        <v>6113</v>
      </c>
      <c r="C6114">
        <v>801</v>
      </c>
      <c r="D6114" t="s">
        <v>269</v>
      </c>
      <c r="E6114" t="s">
        <v>477</v>
      </c>
      <c r="F6114" t="s">
        <v>48</v>
      </c>
      <c r="G6114">
        <v>31283</v>
      </c>
      <c r="H6114">
        <v>31164</v>
      </c>
      <c r="I6114">
        <v>32035</v>
      </c>
    </row>
    <row r="6115" spans="1:44" x14ac:dyDescent="0.25">
      <c r="A6115" t="str">
        <f t="shared" si="95"/>
        <v>BludenzGesamteinkommenBruttobezüge Gesamt</v>
      </c>
      <c r="B6115">
        <v>6114</v>
      </c>
      <c r="C6115">
        <v>801</v>
      </c>
      <c r="D6115" t="s">
        <v>269</v>
      </c>
      <c r="E6115" t="s">
        <v>45</v>
      </c>
      <c r="F6115" t="s">
        <v>63</v>
      </c>
      <c r="G6115">
        <v>828807.08297999995</v>
      </c>
      <c r="H6115">
        <v>873008.61751000001</v>
      </c>
      <c r="I6115">
        <v>913759.61445999995</v>
      </c>
      <c r="J6115">
        <v>956423.28610999999</v>
      </c>
      <c r="K6115">
        <v>1003620.75534</v>
      </c>
      <c r="L6115">
        <v>1020665.09983</v>
      </c>
      <c r="M6115">
        <v>1056292.7233599999</v>
      </c>
      <c r="N6115">
        <v>1094735.39454</v>
      </c>
      <c r="O6115">
        <v>1151909.1097200001</v>
      </c>
      <c r="P6115">
        <v>1198073.62466</v>
      </c>
      <c r="Q6115">
        <v>1239733.00392</v>
      </c>
      <c r="R6115">
        <v>1275825.8919500001</v>
      </c>
      <c r="S6115">
        <v>1318349.9052299999</v>
      </c>
      <c r="T6115">
        <v>1360486.02189</v>
      </c>
      <c r="U6115">
        <v>1420834.6651000001</v>
      </c>
      <c r="V6115">
        <v>1492107.7430799999</v>
      </c>
      <c r="W6115">
        <v>1506216.88038</v>
      </c>
      <c r="X6115">
        <v>1563693.9302699999</v>
      </c>
      <c r="Y6115">
        <v>1679632.99006</v>
      </c>
    </row>
    <row r="6116" spans="1:44" x14ac:dyDescent="0.25">
      <c r="A6116" t="str">
        <f t="shared" si="95"/>
        <v>BludenzGesamteinkommenNettobezüge Gesamt</v>
      </c>
      <c r="B6116">
        <v>6115</v>
      </c>
      <c r="C6116">
        <v>801</v>
      </c>
      <c r="D6116" t="s">
        <v>269</v>
      </c>
      <c r="E6116" t="s">
        <v>45</v>
      </c>
      <c r="F6116" t="s">
        <v>64</v>
      </c>
      <c r="G6116">
        <v>600284.44183999998</v>
      </c>
      <c r="H6116">
        <v>636569.52768000006</v>
      </c>
      <c r="I6116">
        <v>662986.51109000004</v>
      </c>
      <c r="J6116">
        <v>691474.82886000001</v>
      </c>
      <c r="K6116">
        <v>722243.43344000005</v>
      </c>
      <c r="L6116">
        <v>749595.95302000002</v>
      </c>
      <c r="M6116">
        <v>773799.47838999995</v>
      </c>
      <c r="N6116">
        <v>797360.32175</v>
      </c>
      <c r="O6116">
        <v>834862.58192999999</v>
      </c>
      <c r="P6116">
        <v>863631.67741999996</v>
      </c>
      <c r="Q6116">
        <v>888119.17064999999</v>
      </c>
      <c r="R6116">
        <v>909123.17379999999</v>
      </c>
      <c r="S6116">
        <v>967762.00915000006</v>
      </c>
      <c r="T6116">
        <v>995672.28980000003</v>
      </c>
      <c r="U6116">
        <v>1035617.93025</v>
      </c>
      <c r="V6116">
        <v>1087964.9511599999</v>
      </c>
      <c r="W6116">
        <v>1109830.30938</v>
      </c>
      <c r="X6116">
        <v>1146323.9121900001</v>
      </c>
      <c r="Y6116">
        <v>1236258.01978</v>
      </c>
    </row>
    <row r="6117" spans="1:44" x14ac:dyDescent="0.25">
      <c r="A6117" t="str">
        <f t="shared" si="95"/>
        <v>BludenzGründungsintensitätin % der aktiven Wirtschaftskammermitglieder</v>
      </c>
      <c r="B6117">
        <v>6116</v>
      </c>
      <c r="C6117">
        <v>801</v>
      </c>
      <c r="D6117" t="s">
        <v>269</v>
      </c>
      <c r="E6117" t="s">
        <v>40</v>
      </c>
      <c r="F6117" t="s">
        <v>52</v>
      </c>
      <c r="G6117">
        <v>6.0236511456023702</v>
      </c>
      <c r="H6117">
        <v>6.2063485147499797</v>
      </c>
      <c r="I6117">
        <v>5.6041614347125996</v>
      </c>
      <c r="J6117">
        <v>5.5663748106630404</v>
      </c>
      <c r="K6117">
        <v>4.5403927920631704</v>
      </c>
      <c r="L6117">
        <v>4.7232904321615301</v>
      </c>
      <c r="M6117">
        <v>10.1933216168717</v>
      </c>
      <c r="N6117">
        <v>5.7935476432247697</v>
      </c>
      <c r="O6117">
        <v>7.1844660194174796</v>
      </c>
      <c r="P6117">
        <v>6.4817700218136496</v>
      </c>
      <c r="Q6117">
        <v>6.3429438543247301</v>
      </c>
      <c r="R6117">
        <v>7.1521416531804203</v>
      </c>
      <c r="S6117">
        <v>6.1201951099794503</v>
      </c>
      <c r="T6117">
        <v>5.93296681281773</v>
      </c>
      <c r="U6117">
        <v>6.3560728454345501</v>
      </c>
      <c r="V6117">
        <v>6.3852524712797196</v>
      </c>
      <c r="W6117">
        <v>5.6812204103103596</v>
      </c>
      <c r="X6117">
        <v>5.3899974086550904</v>
      </c>
      <c r="Y6117">
        <v>6.1468122936245901</v>
      </c>
      <c r="Z6117">
        <v>6.9430569430569404</v>
      </c>
      <c r="AA6117">
        <v>6.4369466379516602</v>
      </c>
      <c r="AB6117">
        <v>6.0499058380414299</v>
      </c>
    </row>
    <row r="6118" spans="1:44" x14ac:dyDescent="0.25">
      <c r="A6118" t="str">
        <f t="shared" si="95"/>
        <v>BludenzGründungsintensitätje 1.000 Einwohner</v>
      </c>
      <c r="B6118">
        <v>6117</v>
      </c>
      <c r="C6118">
        <v>801</v>
      </c>
      <c r="D6118" t="s">
        <v>269</v>
      </c>
      <c r="E6118" t="s">
        <v>40</v>
      </c>
      <c r="F6118" t="s">
        <v>53</v>
      </c>
      <c r="G6118">
        <v>2.67937864716035</v>
      </c>
      <c r="H6118">
        <v>2.79776054284349</v>
      </c>
      <c r="I6118">
        <v>2.5385053343491499</v>
      </c>
      <c r="J6118">
        <v>2.5646719466762198</v>
      </c>
      <c r="K6118">
        <v>2.0620840756160699</v>
      </c>
      <c r="L6118">
        <v>2.1613713564467099</v>
      </c>
      <c r="M6118">
        <v>4.6958239551791703</v>
      </c>
      <c r="N6118">
        <v>2.8344129793885999</v>
      </c>
      <c r="O6118">
        <v>3.6054178711793901</v>
      </c>
      <c r="P6118">
        <v>3.3942558746736302</v>
      </c>
      <c r="Q6118">
        <v>3.4223583160032098</v>
      </c>
      <c r="R6118">
        <v>3.9777080323287302</v>
      </c>
      <c r="S6118">
        <v>3.52988012562481</v>
      </c>
      <c r="T6118">
        <v>3.4614753439942398</v>
      </c>
      <c r="U6118">
        <v>3.7265385394347899</v>
      </c>
      <c r="V6118">
        <v>3.7828426717315602</v>
      </c>
      <c r="W6118">
        <v>3.4021105685934798</v>
      </c>
      <c r="X6118">
        <v>3.2645886304422902</v>
      </c>
      <c r="Y6118">
        <v>3.7749387742368201</v>
      </c>
      <c r="Z6118">
        <v>4.3189162316679104</v>
      </c>
      <c r="AA6118">
        <v>4.1590649061504701</v>
      </c>
      <c r="AB6118">
        <v>3.9263016377413802</v>
      </c>
    </row>
    <row r="6119" spans="1:44" x14ac:dyDescent="0.25">
      <c r="A6119" t="str">
        <f t="shared" si="95"/>
        <v>BludenzKammermitgliedschaftenAktiv</v>
      </c>
      <c r="B6119">
        <v>6118</v>
      </c>
      <c r="C6119">
        <v>801</v>
      </c>
      <c r="D6119" t="s">
        <v>269</v>
      </c>
      <c r="E6119" t="s">
        <v>39</v>
      </c>
      <c r="F6119" t="s">
        <v>50</v>
      </c>
      <c r="G6119">
        <v>2706</v>
      </c>
      <c r="H6119">
        <v>2750</v>
      </c>
      <c r="I6119">
        <v>2780</v>
      </c>
      <c r="J6119">
        <v>2845</v>
      </c>
      <c r="K6119">
        <v>2816</v>
      </c>
      <c r="L6119">
        <v>2834</v>
      </c>
      <c r="M6119">
        <v>2845</v>
      </c>
      <c r="N6119">
        <v>3018</v>
      </c>
      <c r="O6119">
        <v>3040</v>
      </c>
      <c r="P6119">
        <v>3090</v>
      </c>
      <c r="Q6119">
        <v>3143</v>
      </c>
      <c r="R6119">
        <v>3209</v>
      </c>
      <c r="S6119">
        <v>3228</v>
      </c>
      <c r="T6119">
        <v>3295</v>
      </c>
      <c r="U6119">
        <v>3370</v>
      </c>
      <c r="V6119">
        <v>3395</v>
      </c>
      <c r="W6119">
        <v>3491</v>
      </c>
      <c r="X6119">
        <v>3524</v>
      </c>
      <c r="Y6119">
        <v>3547</v>
      </c>
      <c r="Z6119">
        <v>3593</v>
      </c>
      <c r="AA6119">
        <v>3602</v>
      </c>
      <c r="AB6119">
        <v>3663</v>
      </c>
      <c r="AC6119">
        <v>3714</v>
      </c>
      <c r="AD6119">
        <v>3743</v>
      </c>
      <c r="AE6119">
        <v>3751</v>
      </c>
      <c r="AF6119">
        <v>3802</v>
      </c>
      <c r="AG6119">
        <v>3812</v>
      </c>
      <c r="AH6119">
        <v>3859</v>
      </c>
      <c r="AI6119">
        <v>3866</v>
      </c>
      <c r="AJ6119">
        <v>3937</v>
      </c>
      <c r="AK6119">
        <v>3948</v>
      </c>
      <c r="AL6119">
        <v>4004</v>
      </c>
      <c r="AM6119">
        <v>4113</v>
      </c>
      <c r="AN6119">
        <v>4179</v>
      </c>
      <c r="AO6119">
        <v>4233</v>
      </c>
      <c r="AP6119">
        <v>4248</v>
      </c>
      <c r="AQ6119">
        <v>4275</v>
      </c>
      <c r="AR6119">
        <v>4358</v>
      </c>
    </row>
    <row r="6120" spans="1:44" x14ac:dyDescent="0.25">
      <c r="A6120" t="str">
        <f t="shared" si="95"/>
        <v>BludenzKammermitgliedschaftenInsgesamt</v>
      </c>
      <c r="B6120">
        <v>6119</v>
      </c>
      <c r="C6120">
        <v>801</v>
      </c>
      <c r="D6120" t="s">
        <v>269</v>
      </c>
      <c r="E6120" t="s">
        <v>39</v>
      </c>
      <c r="F6120" t="s">
        <v>48</v>
      </c>
      <c r="G6120">
        <v>3326</v>
      </c>
      <c r="H6120">
        <v>3401</v>
      </c>
      <c r="I6120">
        <v>3437</v>
      </c>
      <c r="J6120">
        <v>3512</v>
      </c>
      <c r="K6120">
        <v>3494</v>
      </c>
      <c r="L6120">
        <v>3486</v>
      </c>
      <c r="M6120">
        <v>3488</v>
      </c>
      <c r="N6120">
        <v>3654</v>
      </c>
      <c r="O6120">
        <v>3669</v>
      </c>
      <c r="P6120">
        <v>3729</v>
      </c>
      <c r="Q6120">
        <v>3780</v>
      </c>
      <c r="R6120">
        <v>3833</v>
      </c>
      <c r="S6120">
        <v>3875</v>
      </c>
      <c r="T6120">
        <v>3934</v>
      </c>
      <c r="U6120">
        <v>4002</v>
      </c>
      <c r="V6120">
        <v>4032</v>
      </c>
      <c r="W6120">
        <v>4140</v>
      </c>
      <c r="X6120">
        <v>4174</v>
      </c>
      <c r="Y6120">
        <v>4208</v>
      </c>
      <c r="Z6120">
        <v>4245</v>
      </c>
      <c r="AA6120">
        <v>4308</v>
      </c>
      <c r="AB6120">
        <v>4364</v>
      </c>
      <c r="AC6120">
        <v>4407</v>
      </c>
      <c r="AD6120">
        <v>4422</v>
      </c>
      <c r="AE6120">
        <v>4454</v>
      </c>
      <c r="AF6120">
        <v>4485</v>
      </c>
      <c r="AG6120">
        <v>4502</v>
      </c>
      <c r="AH6120">
        <v>4528</v>
      </c>
      <c r="AI6120">
        <v>4561</v>
      </c>
      <c r="AJ6120">
        <v>4608</v>
      </c>
      <c r="AK6120">
        <v>4660</v>
      </c>
      <c r="AL6120">
        <v>4685</v>
      </c>
      <c r="AM6120">
        <v>4747</v>
      </c>
      <c r="AN6120">
        <v>4812</v>
      </c>
      <c r="AO6120">
        <v>4876</v>
      </c>
      <c r="AP6120">
        <v>4885</v>
      </c>
      <c r="AQ6120">
        <v>4907</v>
      </c>
      <c r="AR6120">
        <v>4984</v>
      </c>
    </row>
    <row r="6121" spans="1:44" x14ac:dyDescent="0.25">
      <c r="A6121" t="str">
        <f t="shared" si="95"/>
        <v>BludenzKammermitgliedschaftenRuhend</v>
      </c>
      <c r="B6121">
        <v>6120</v>
      </c>
      <c r="C6121">
        <v>801</v>
      </c>
      <c r="D6121" t="s">
        <v>269</v>
      </c>
      <c r="E6121" t="s">
        <v>39</v>
      </c>
      <c r="F6121" t="s">
        <v>51</v>
      </c>
      <c r="G6121">
        <v>620</v>
      </c>
      <c r="H6121">
        <v>651</v>
      </c>
      <c r="I6121">
        <v>657</v>
      </c>
      <c r="J6121">
        <v>667</v>
      </c>
      <c r="K6121">
        <v>678</v>
      </c>
      <c r="L6121">
        <v>652</v>
      </c>
      <c r="M6121">
        <v>643</v>
      </c>
      <c r="N6121">
        <v>636</v>
      </c>
      <c r="O6121">
        <v>629</v>
      </c>
      <c r="P6121">
        <v>639</v>
      </c>
      <c r="Q6121">
        <v>637</v>
      </c>
      <c r="R6121">
        <v>624</v>
      </c>
      <c r="S6121">
        <v>647</v>
      </c>
      <c r="T6121">
        <v>639</v>
      </c>
      <c r="U6121">
        <v>632</v>
      </c>
      <c r="V6121">
        <v>637</v>
      </c>
      <c r="W6121">
        <v>649</v>
      </c>
      <c r="X6121">
        <v>650</v>
      </c>
      <c r="Y6121">
        <v>661</v>
      </c>
      <c r="Z6121">
        <v>652</v>
      </c>
      <c r="AA6121">
        <v>706</v>
      </c>
      <c r="AB6121">
        <v>701</v>
      </c>
      <c r="AC6121">
        <v>693</v>
      </c>
      <c r="AD6121">
        <v>679</v>
      </c>
      <c r="AE6121">
        <v>703</v>
      </c>
      <c r="AF6121">
        <v>683</v>
      </c>
      <c r="AG6121">
        <v>690</v>
      </c>
      <c r="AH6121">
        <v>669</v>
      </c>
      <c r="AI6121">
        <v>695</v>
      </c>
      <c r="AJ6121">
        <v>671</v>
      </c>
      <c r="AK6121">
        <v>712</v>
      </c>
      <c r="AL6121">
        <v>681</v>
      </c>
      <c r="AM6121">
        <v>634</v>
      </c>
      <c r="AN6121">
        <v>633</v>
      </c>
      <c r="AO6121">
        <v>643</v>
      </c>
      <c r="AP6121">
        <v>637</v>
      </c>
      <c r="AQ6121">
        <v>632</v>
      </c>
      <c r="AR6121">
        <v>626</v>
      </c>
    </row>
    <row r="6122" spans="1:44" x14ac:dyDescent="0.25">
      <c r="A6122" t="str">
        <f t="shared" si="95"/>
        <v>BludenzLehrlinge1. Lehrjahr, männlich</v>
      </c>
      <c r="B6122">
        <v>6121</v>
      </c>
      <c r="C6122">
        <v>801</v>
      </c>
      <c r="D6122" t="s">
        <v>269</v>
      </c>
      <c r="E6122" t="s">
        <v>46</v>
      </c>
      <c r="F6122" t="s">
        <v>65</v>
      </c>
      <c r="G6122">
        <v>264</v>
      </c>
      <c r="H6122">
        <v>267</v>
      </c>
      <c r="I6122">
        <v>281</v>
      </c>
      <c r="J6122">
        <v>269</v>
      </c>
      <c r="K6122">
        <v>306</v>
      </c>
      <c r="L6122">
        <v>276</v>
      </c>
      <c r="M6122">
        <v>302</v>
      </c>
      <c r="N6122">
        <v>292</v>
      </c>
      <c r="O6122">
        <v>294</v>
      </c>
      <c r="P6122">
        <v>283</v>
      </c>
      <c r="Q6122">
        <v>293</v>
      </c>
      <c r="R6122">
        <v>260</v>
      </c>
      <c r="S6122">
        <v>218</v>
      </c>
      <c r="T6122">
        <v>241</v>
      </c>
      <c r="U6122">
        <v>256</v>
      </c>
      <c r="V6122">
        <v>228</v>
      </c>
      <c r="W6122">
        <v>244</v>
      </c>
      <c r="X6122">
        <v>246</v>
      </c>
      <c r="Y6122">
        <v>244</v>
      </c>
      <c r="Z6122">
        <v>265</v>
      </c>
      <c r="AA6122">
        <v>253</v>
      </c>
      <c r="AB6122">
        <v>262</v>
      </c>
    </row>
    <row r="6123" spans="1:44" x14ac:dyDescent="0.25">
      <c r="A6123" t="str">
        <f t="shared" si="95"/>
        <v>BludenzLehrlinge1. Lehrjahr, weiblich</v>
      </c>
      <c r="B6123">
        <v>6122</v>
      </c>
      <c r="C6123">
        <v>801</v>
      </c>
      <c r="D6123" t="s">
        <v>269</v>
      </c>
      <c r="E6123" t="s">
        <v>46</v>
      </c>
      <c r="F6123" t="s">
        <v>66</v>
      </c>
      <c r="G6123">
        <v>150</v>
      </c>
      <c r="H6123">
        <v>145</v>
      </c>
      <c r="I6123">
        <v>146</v>
      </c>
      <c r="J6123">
        <v>176</v>
      </c>
      <c r="K6123">
        <v>148</v>
      </c>
      <c r="L6123">
        <v>156</v>
      </c>
      <c r="M6123">
        <v>162</v>
      </c>
      <c r="N6123">
        <v>164</v>
      </c>
      <c r="O6123">
        <v>151</v>
      </c>
      <c r="P6123">
        <v>134</v>
      </c>
      <c r="Q6123">
        <v>153</v>
      </c>
      <c r="R6123">
        <v>105</v>
      </c>
      <c r="S6123">
        <v>112</v>
      </c>
      <c r="T6123">
        <v>110</v>
      </c>
      <c r="U6123">
        <v>118</v>
      </c>
      <c r="V6123">
        <v>128</v>
      </c>
      <c r="W6123">
        <v>135</v>
      </c>
      <c r="X6123">
        <v>110</v>
      </c>
      <c r="Y6123">
        <v>87</v>
      </c>
      <c r="Z6123">
        <v>127</v>
      </c>
      <c r="AA6123">
        <v>127</v>
      </c>
      <c r="AB6123">
        <v>128</v>
      </c>
    </row>
    <row r="6124" spans="1:44" x14ac:dyDescent="0.25">
      <c r="A6124" t="str">
        <f t="shared" si="95"/>
        <v>BludenzLehrlinge2. Lehrjahr, männlich</v>
      </c>
      <c r="B6124">
        <v>6123</v>
      </c>
      <c r="C6124">
        <v>801</v>
      </c>
      <c r="D6124" t="s">
        <v>269</v>
      </c>
      <c r="E6124" t="s">
        <v>46</v>
      </c>
      <c r="F6124" t="s">
        <v>67</v>
      </c>
      <c r="G6124">
        <v>257</v>
      </c>
      <c r="H6124">
        <v>253</v>
      </c>
      <c r="I6124">
        <v>274</v>
      </c>
      <c r="J6124">
        <v>286</v>
      </c>
      <c r="K6124">
        <v>268</v>
      </c>
      <c r="L6124">
        <v>304</v>
      </c>
      <c r="M6124">
        <v>269</v>
      </c>
      <c r="N6124">
        <v>306</v>
      </c>
      <c r="O6124">
        <v>281</v>
      </c>
      <c r="P6124">
        <v>289</v>
      </c>
      <c r="Q6124">
        <v>281</v>
      </c>
      <c r="R6124">
        <v>289</v>
      </c>
      <c r="S6124">
        <v>255</v>
      </c>
      <c r="T6124">
        <v>218</v>
      </c>
      <c r="U6124">
        <v>232</v>
      </c>
      <c r="V6124">
        <v>257</v>
      </c>
      <c r="W6124">
        <v>223</v>
      </c>
      <c r="X6124">
        <v>229</v>
      </c>
      <c r="Y6124">
        <v>236</v>
      </c>
      <c r="Z6124">
        <v>260</v>
      </c>
      <c r="AA6124">
        <v>263</v>
      </c>
      <c r="AB6124">
        <v>238</v>
      </c>
    </row>
    <row r="6125" spans="1:44" x14ac:dyDescent="0.25">
      <c r="A6125" t="str">
        <f t="shared" si="95"/>
        <v>BludenzLehrlinge2. Lehrjahr, weiblich</v>
      </c>
      <c r="B6125">
        <v>6124</v>
      </c>
      <c r="C6125">
        <v>801</v>
      </c>
      <c r="D6125" t="s">
        <v>269</v>
      </c>
      <c r="E6125" t="s">
        <v>46</v>
      </c>
      <c r="F6125" t="s">
        <v>68</v>
      </c>
      <c r="G6125">
        <v>152</v>
      </c>
      <c r="H6125">
        <v>147</v>
      </c>
      <c r="I6125">
        <v>147</v>
      </c>
      <c r="J6125">
        <v>139</v>
      </c>
      <c r="K6125">
        <v>187</v>
      </c>
      <c r="L6125">
        <v>154</v>
      </c>
      <c r="M6125">
        <v>159</v>
      </c>
      <c r="N6125">
        <v>161</v>
      </c>
      <c r="O6125">
        <v>172</v>
      </c>
      <c r="P6125">
        <v>153</v>
      </c>
      <c r="Q6125">
        <v>133</v>
      </c>
      <c r="R6125">
        <v>157</v>
      </c>
      <c r="S6125">
        <v>112</v>
      </c>
      <c r="T6125">
        <v>112</v>
      </c>
      <c r="U6125">
        <v>106</v>
      </c>
      <c r="V6125">
        <v>117</v>
      </c>
      <c r="W6125">
        <v>124</v>
      </c>
      <c r="X6125">
        <v>133</v>
      </c>
      <c r="Y6125">
        <v>121</v>
      </c>
      <c r="Z6125">
        <v>93</v>
      </c>
      <c r="AA6125">
        <v>130</v>
      </c>
      <c r="AB6125">
        <v>129</v>
      </c>
    </row>
    <row r="6126" spans="1:44" x14ac:dyDescent="0.25">
      <c r="A6126" t="str">
        <f t="shared" si="95"/>
        <v>BludenzLehrlinge3. Lehrjahr, männlich</v>
      </c>
      <c r="B6126">
        <v>6125</v>
      </c>
      <c r="C6126">
        <v>801</v>
      </c>
      <c r="D6126" t="s">
        <v>269</v>
      </c>
      <c r="E6126" t="s">
        <v>46</v>
      </c>
      <c r="F6126" t="s">
        <v>69</v>
      </c>
      <c r="G6126">
        <v>246</v>
      </c>
      <c r="H6126">
        <v>248</v>
      </c>
      <c r="I6126">
        <v>243</v>
      </c>
      <c r="J6126">
        <v>259</v>
      </c>
      <c r="K6126">
        <v>277</v>
      </c>
      <c r="L6126">
        <v>262</v>
      </c>
      <c r="M6126">
        <v>288</v>
      </c>
      <c r="N6126">
        <v>261</v>
      </c>
      <c r="O6126">
        <v>285</v>
      </c>
      <c r="P6126">
        <v>264</v>
      </c>
      <c r="Q6126">
        <v>269</v>
      </c>
      <c r="R6126">
        <v>273</v>
      </c>
      <c r="S6126">
        <v>272</v>
      </c>
      <c r="T6126">
        <v>241</v>
      </c>
      <c r="U6126">
        <v>211</v>
      </c>
      <c r="V6126">
        <v>219</v>
      </c>
      <c r="W6126">
        <v>251</v>
      </c>
      <c r="X6126">
        <v>207</v>
      </c>
      <c r="Y6126">
        <v>224</v>
      </c>
      <c r="Z6126">
        <v>252</v>
      </c>
      <c r="AA6126">
        <v>241</v>
      </c>
      <c r="AB6126">
        <v>239</v>
      </c>
    </row>
    <row r="6127" spans="1:44" x14ac:dyDescent="0.25">
      <c r="A6127" t="str">
        <f t="shared" si="95"/>
        <v>BludenzLehrlinge3. Lehrjahr, weiblich</v>
      </c>
      <c r="B6127">
        <v>6126</v>
      </c>
      <c r="C6127">
        <v>801</v>
      </c>
      <c r="D6127" t="s">
        <v>269</v>
      </c>
      <c r="E6127" t="s">
        <v>46</v>
      </c>
      <c r="F6127" t="s">
        <v>70</v>
      </c>
      <c r="G6127">
        <v>131</v>
      </c>
      <c r="H6127">
        <v>137</v>
      </c>
      <c r="I6127">
        <v>134</v>
      </c>
      <c r="J6127">
        <v>134</v>
      </c>
      <c r="K6127">
        <v>131</v>
      </c>
      <c r="L6127">
        <v>174</v>
      </c>
      <c r="M6127">
        <v>143</v>
      </c>
      <c r="N6127">
        <v>154</v>
      </c>
      <c r="O6127">
        <v>150</v>
      </c>
      <c r="P6127">
        <v>160</v>
      </c>
      <c r="Q6127">
        <v>139</v>
      </c>
      <c r="R6127">
        <v>119</v>
      </c>
      <c r="S6127">
        <v>147</v>
      </c>
      <c r="T6127">
        <v>118</v>
      </c>
      <c r="U6127">
        <v>110</v>
      </c>
      <c r="V6127">
        <v>105</v>
      </c>
      <c r="W6127">
        <v>110</v>
      </c>
      <c r="X6127">
        <v>111</v>
      </c>
      <c r="Y6127">
        <v>113</v>
      </c>
      <c r="Z6127">
        <v>119</v>
      </c>
      <c r="AA6127">
        <v>90</v>
      </c>
      <c r="AB6127">
        <v>112</v>
      </c>
    </row>
    <row r="6128" spans="1:44" x14ac:dyDescent="0.25">
      <c r="A6128" t="str">
        <f t="shared" si="95"/>
        <v>BludenzLehrlinge4. Lehrjahr, männlich</v>
      </c>
      <c r="B6128">
        <v>6127</v>
      </c>
      <c r="C6128">
        <v>801</v>
      </c>
      <c r="D6128" t="s">
        <v>269</v>
      </c>
      <c r="E6128" t="s">
        <v>46</v>
      </c>
      <c r="F6128" t="s">
        <v>71</v>
      </c>
      <c r="G6128">
        <v>112</v>
      </c>
      <c r="H6128">
        <v>124</v>
      </c>
      <c r="I6128">
        <v>133</v>
      </c>
      <c r="J6128">
        <v>112</v>
      </c>
      <c r="K6128">
        <v>137</v>
      </c>
      <c r="L6128">
        <v>124</v>
      </c>
      <c r="M6128">
        <v>139</v>
      </c>
      <c r="N6128">
        <v>147</v>
      </c>
      <c r="O6128">
        <v>133</v>
      </c>
      <c r="P6128">
        <v>153</v>
      </c>
      <c r="Q6128">
        <v>143</v>
      </c>
      <c r="R6128">
        <v>145</v>
      </c>
      <c r="S6128">
        <v>160</v>
      </c>
      <c r="T6128">
        <v>158</v>
      </c>
      <c r="U6128">
        <v>157</v>
      </c>
      <c r="V6128">
        <v>129</v>
      </c>
      <c r="W6128">
        <v>140</v>
      </c>
      <c r="X6128">
        <v>143</v>
      </c>
      <c r="Y6128">
        <v>130</v>
      </c>
      <c r="Z6128">
        <v>149</v>
      </c>
      <c r="AA6128">
        <v>153</v>
      </c>
      <c r="AB6128">
        <v>160</v>
      </c>
    </row>
    <row r="6129" spans="1:28" x14ac:dyDescent="0.25">
      <c r="A6129" t="str">
        <f t="shared" si="95"/>
        <v>BludenzLehrlinge4. Lehrjahr, weiblich</v>
      </c>
      <c r="B6129">
        <v>6128</v>
      </c>
      <c r="C6129">
        <v>801</v>
      </c>
      <c r="D6129" t="s">
        <v>269</v>
      </c>
      <c r="E6129" t="s">
        <v>46</v>
      </c>
      <c r="F6129" t="s">
        <v>72</v>
      </c>
      <c r="G6129">
        <v>9</v>
      </c>
      <c r="H6129">
        <v>13</v>
      </c>
      <c r="I6129">
        <v>11</v>
      </c>
      <c r="J6129">
        <v>9</v>
      </c>
      <c r="K6129">
        <v>8</v>
      </c>
      <c r="L6129">
        <v>11</v>
      </c>
      <c r="M6129">
        <v>14</v>
      </c>
      <c r="N6129">
        <v>15</v>
      </c>
      <c r="O6129">
        <v>11</v>
      </c>
      <c r="P6129">
        <v>17</v>
      </c>
      <c r="Q6129">
        <v>18</v>
      </c>
      <c r="R6129">
        <v>19</v>
      </c>
      <c r="S6129">
        <v>9</v>
      </c>
      <c r="T6129">
        <v>19</v>
      </c>
      <c r="U6129">
        <v>7</v>
      </c>
      <c r="V6129">
        <v>15</v>
      </c>
      <c r="W6129">
        <v>15</v>
      </c>
      <c r="X6129">
        <v>23</v>
      </c>
      <c r="Y6129">
        <v>24</v>
      </c>
      <c r="Z6129">
        <v>14</v>
      </c>
      <c r="AA6129">
        <v>28</v>
      </c>
      <c r="AB6129">
        <v>19</v>
      </c>
    </row>
    <row r="6130" spans="1:28" x14ac:dyDescent="0.25">
      <c r="A6130" t="str">
        <f t="shared" si="95"/>
        <v>BludenzLehrlingeFrauen</v>
      </c>
      <c r="B6130">
        <v>6129</v>
      </c>
      <c r="C6130">
        <v>801</v>
      </c>
      <c r="D6130" t="s">
        <v>269</v>
      </c>
      <c r="E6130" t="s">
        <v>46</v>
      </c>
      <c r="F6130" t="s">
        <v>47</v>
      </c>
      <c r="G6130">
        <v>442</v>
      </c>
      <c r="H6130">
        <v>442</v>
      </c>
      <c r="I6130">
        <v>438</v>
      </c>
      <c r="J6130">
        <v>458</v>
      </c>
      <c r="K6130">
        <v>474</v>
      </c>
      <c r="L6130">
        <v>495</v>
      </c>
      <c r="M6130">
        <v>478</v>
      </c>
      <c r="N6130">
        <v>494</v>
      </c>
      <c r="O6130">
        <v>484</v>
      </c>
      <c r="P6130">
        <v>464</v>
      </c>
      <c r="Q6130">
        <v>443</v>
      </c>
      <c r="R6130">
        <v>400</v>
      </c>
      <c r="S6130">
        <v>380</v>
      </c>
      <c r="T6130">
        <v>359</v>
      </c>
      <c r="U6130">
        <v>341</v>
      </c>
      <c r="V6130">
        <v>365</v>
      </c>
      <c r="W6130">
        <v>384</v>
      </c>
      <c r="X6130">
        <v>377</v>
      </c>
      <c r="Y6130">
        <v>345</v>
      </c>
      <c r="Z6130">
        <v>353</v>
      </c>
      <c r="AA6130">
        <v>375</v>
      </c>
      <c r="AB6130">
        <v>388</v>
      </c>
    </row>
    <row r="6131" spans="1:28" x14ac:dyDescent="0.25">
      <c r="A6131" t="str">
        <f t="shared" si="95"/>
        <v>BludenzLehrlingeInsgesamt</v>
      </c>
      <c r="B6131">
        <v>6130</v>
      </c>
      <c r="C6131">
        <v>801</v>
      </c>
      <c r="D6131" t="s">
        <v>269</v>
      </c>
      <c r="E6131" t="s">
        <v>46</v>
      </c>
      <c r="F6131" t="s">
        <v>48</v>
      </c>
      <c r="G6131">
        <v>1321</v>
      </c>
      <c r="H6131">
        <v>1334</v>
      </c>
      <c r="I6131">
        <v>1369</v>
      </c>
      <c r="J6131">
        <v>1384</v>
      </c>
      <c r="K6131">
        <v>1462</v>
      </c>
      <c r="L6131">
        <v>1461</v>
      </c>
      <c r="M6131">
        <v>1476</v>
      </c>
      <c r="N6131">
        <v>1500</v>
      </c>
      <c r="O6131">
        <v>1477</v>
      </c>
      <c r="P6131">
        <v>1453</v>
      </c>
      <c r="Q6131">
        <v>1429</v>
      </c>
      <c r="R6131">
        <v>1367</v>
      </c>
      <c r="S6131">
        <v>1285</v>
      </c>
      <c r="T6131">
        <v>1217</v>
      </c>
      <c r="U6131">
        <v>1197</v>
      </c>
      <c r="V6131">
        <v>1198</v>
      </c>
      <c r="W6131">
        <v>1242</v>
      </c>
      <c r="X6131">
        <v>1202</v>
      </c>
      <c r="Y6131">
        <v>1179</v>
      </c>
      <c r="Z6131">
        <v>1279</v>
      </c>
      <c r="AA6131">
        <v>1285</v>
      </c>
      <c r="AB6131">
        <v>1287</v>
      </c>
    </row>
    <row r="6132" spans="1:28" x14ac:dyDescent="0.25">
      <c r="A6132" t="str">
        <f t="shared" si="95"/>
        <v>BludenzLehrlingeMänner</v>
      </c>
      <c r="B6132">
        <v>6131</v>
      </c>
      <c r="C6132">
        <v>801</v>
      </c>
      <c r="D6132" t="s">
        <v>269</v>
      </c>
      <c r="E6132" t="s">
        <v>46</v>
      </c>
      <c r="F6132" t="s">
        <v>49</v>
      </c>
      <c r="G6132">
        <v>879</v>
      </c>
      <c r="H6132">
        <v>892</v>
      </c>
      <c r="I6132">
        <v>931</v>
      </c>
      <c r="J6132">
        <v>926</v>
      </c>
      <c r="K6132">
        <v>988</v>
      </c>
      <c r="L6132">
        <v>966</v>
      </c>
      <c r="M6132">
        <v>998</v>
      </c>
      <c r="N6132">
        <v>1006</v>
      </c>
      <c r="O6132">
        <v>993</v>
      </c>
      <c r="P6132">
        <v>989</v>
      </c>
      <c r="Q6132">
        <v>986</v>
      </c>
      <c r="R6132">
        <v>967</v>
      </c>
      <c r="S6132">
        <v>905</v>
      </c>
      <c r="T6132">
        <v>858</v>
      </c>
      <c r="U6132">
        <v>856</v>
      </c>
      <c r="V6132">
        <v>833</v>
      </c>
      <c r="W6132">
        <v>858</v>
      </c>
      <c r="X6132">
        <v>825</v>
      </c>
      <c r="Y6132">
        <v>834</v>
      </c>
      <c r="Z6132">
        <v>926</v>
      </c>
      <c r="AA6132">
        <v>910</v>
      </c>
      <c r="AB6132">
        <v>899</v>
      </c>
    </row>
    <row r="6133" spans="1:28" x14ac:dyDescent="0.25">
      <c r="A6133" t="str">
        <f t="shared" si="95"/>
        <v>BludenzNeugründungenInsgesamt</v>
      </c>
      <c r="B6133">
        <v>6132</v>
      </c>
      <c r="C6133">
        <v>801</v>
      </c>
      <c r="D6133" t="s">
        <v>269</v>
      </c>
      <c r="E6133" t="s">
        <v>41</v>
      </c>
      <c r="F6133" t="s">
        <v>48</v>
      </c>
      <c r="G6133">
        <v>163</v>
      </c>
      <c r="H6133">
        <v>170.67458415562399</v>
      </c>
      <c r="I6133">
        <v>155.79568788501001</v>
      </c>
      <c r="J6133">
        <v>158.36336336336299</v>
      </c>
      <c r="K6133">
        <v>127.857461024499</v>
      </c>
      <c r="L6133">
        <v>133.858050847458</v>
      </c>
      <c r="M6133">
        <v>290</v>
      </c>
      <c r="N6133">
        <v>174.849267872524</v>
      </c>
      <c r="O6133">
        <v>222</v>
      </c>
      <c r="P6133">
        <v>208</v>
      </c>
      <c r="Q6133">
        <v>209</v>
      </c>
      <c r="R6133">
        <v>242.81520912547501</v>
      </c>
      <c r="S6133">
        <v>215.67567567567599</v>
      </c>
      <c r="T6133">
        <v>213.17149758454099</v>
      </c>
      <c r="U6133">
        <v>232.82294832826699</v>
      </c>
      <c r="V6133">
        <v>239</v>
      </c>
      <c r="W6133">
        <v>216</v>
      </c>
      <c r="X6133">
        <v>208</v>
      </c>
      <c r="Y6133">
        <v>242</v>
      </c>
      <c r="Z6133">
        <v>278</v>
      </c>
      <c r="AA6133">
        <v>269</v>
      </c>
      <c r="AB6133">
        <v>257</v>
      </c>
    </row>
    <row r="6134" spans="1:28" x14ac:dyDescent="0.25">
      <c r="A6134" t="str">
        <f t="shared" si="95"/>
        <v>BludenzPendler (Auspendler/-innen)Insgesamt</v>
      </c>
      <c r="B6134">
        <v>6133</v>
      </c>
      <c r="C6134">
        <v>801</v>
      </c>
      <c r="D6134" t="s">
        <v>269</v>
      </c>
      <c r="E6134" t="s">
        <v>459</v>
      </c>
      <c r="F6134" t="s">
        <v>48</v>
      </c>
      <c r="G6134">
        <v>19485</v>
      </c>
      <c r="H6134">
        <v>19798</v>
      </c>
      <c r="I6134">
        <v>20033</v>
      </c>
      <c r="J6134">
        <v>20023</v>
      </c>
      <c r="K6134">
        <v>20169</v>
      </c>
      <c r="L6134">
        <v>20473</v>
      </c>
      <c r="M6134">
        <v>20704</v>
      </c>
      <c r="N6134">
        <v>21154</v>
      </c>
      <c r="O6134">
        <v>21483</v>
      </c>
      <c r="P6134">
        <v>21704</v>
      </c>
      <c r="Q6134">
        <v>22127</v>
      </c>
      <c r="R6134">
        <v>22106</v>
      </c>
      <c r="S6134">
        <v>22492</v>
      </c>
    </row>
    <row r="6135" spans="1:28" x14ac:dyDescent="0.25">
      <c r="A6135" t="str">
        <f t="shared" si="95"/>
        <v>BludenzPendler ins AuslandInsgesamt</v>
      </c>
      <c r="B6135">
        <v>6134</v>
      </c>
      <c r="C6135">
        <v>801</v>
      </c>
      <c r="D6135" t="s">
        <v>269</v>
      </c>
      <c r="E6135" t="s">
        <v>304</v>
      </c>
      <c r="F6135" t="s">
        <v>48</v>
      </c>
      <c r="G6135">
        <v>1299</v>
      </c>
      <c r="H6135">
        <v>1372</v>
      </c>
      <c r="I6135">
        <v>1400</v>
      </c>
      <c r="J6135">
        <v>1424</v>
      </c>
      <c r="K6135">
        <v>1425</v>
      </c>
      <c r="L6135">
        <v>1682</v>
      </c>
      <c r="M6135">
        <v>1629</v>
      </c>
      <c r="N6135">
        <v>1684</v>
      </c>
      <c r="O6135">
        <v>1696</v>
      </c>
      <c r="P6135">
        <v>1609</v>
      </c>
      <c r="Q6135">
        <v>1591</v>
      </c>
      <c r="R6135">
        <v>1484</v>
      </c>
      <c r="S6135">
        <v>1463</v>
      </c>
    </row>
    <row r="6136" spans="1:28" x14ac:dyDescent="0.25">
      <c r="A6136" t="str">
        <f t="shared" si="95"/>
        <v>BludenzPendler zw. BundesländernInsgesamt</v>
      </c>
      <c r="B6136">
        <v>6135</v>
      </c>
      <c r="C6136">
        <v>801</v>
      </c>
      <c r="D6136" t="s">
        <v>269</v>
      </c>
      <c r="E6136" t="s">
        <v>433</v>
      </c>
      <c r="F6136" t="s">
        <v>48</v>
      </c>
      <c r="G6136">
        <v>987</v>
      </c>
      <c r="H6136">
        <v>1049</v>
      </c>
      <c r="I6136">
        <v>905</v>
      </c>
      <c r="J6136">
        <v>976</v>
      </c>
      <c r="K6136">
        <v>835</v>
      </c>
      <c r="L6136">
        <v>806</v>
      </c>
      <c r="M6136">
        <v>811</v>
      </c>
      <c r="N6136">
        <v>858</v>
      </c>
      <c r="O6136">
        <v>830</v>
      </c>
      <c r="P6136">
        <v>775</v>
      </c>
      <c r="Q6136">
        <v>831</v>
      </c>
      <c r="R6136">
        <v>860</v>
      </c>
      <c r="S6136">
        <v>890</v>
      </c>
    </row>
    <row r="6137" spans="1:28" x14ac:dyDescent="0.25">
      <c r="A6137" t="str">
        <f t="shared" si="95"/>
        <v>BludenzPendler zw. Gemeinden eines Pol. BezirkesInsgesamt</v>
      </c>
      <c r="B6137">
        <v>6136</v>
      </c>
      <c r="C6137">
        <v>801</v>
      </c>
      <c r="D6137" t="s">
        <v>269</v>
      </c>
      <c r="E6137" t="s">
        <v>305</v>
      </c>
      <c r="F6137" t="s">
        <v>48</v>
      </c>
      <c r="G6137">
        <v>12194</v>
      </c>
      <c r="H6137">
        <v>11965</v>
      </c>
      <c r="I6137">
        <v>11494</v>
      </c>
      <c r="J6137">
        <v>11961</v>
      </c>
      <c r="K6137">
        <v>12212</v>
      </c>
      <c r="L6137">
        <v>12211</v>
      </c>
      <c r="M6137">
        <v>12317</v>
      </c>
      <c r="N6137">
        <v>12440</v>
      </c>
      <c r="O6137">
        <v>12591</v>
      </c>
      <c r="P6137">
        <v>12818</v>
      </c>
      <c r="Q6137">
        <v>13060</v>
      </c>
      <c r="R6137">
        <v>13041</v>
      </c>
      <c r="S6137">
        <v>13236</v>
      </c>
    </row>
    <row r="6138" spans="1:28" x14ac:dyDescent="0.25">
      <c r="A6138" t="str">
        <f t="shared" si="95"/>
        <v>BludenzPendler zw. Pol. Bez. des BundeslandesInsgesamt</v>
      </c>
      <c r="B6138">
        <v>6137</v>
      </c>
      <c r="C6138">
        <v>801</v>
      </c>
      <c r="D6138" t="s">
        <v>269</v>
      </c>
      <c r="E6138" t="s">
        <v>306</v>
      </c>
      <c r="F6138" t="s">
        <v>48</v>
      </c>
      <c r="G6138">
        <v>5005</v>
      </c>
      <c r="H6138">
        <v>5412</v>
      </c>
      <c r="I6138">
        <v>6234</v>
      </c>
      <c r="J6138">
        <v>5662</v>
      </c>
      <c r="K6138">
        <v>5697</v>
      </c>
      <c r="L6138">
        <v>5774</v>
      </c>
      <c r="M6138">
        <v>5947</v>
      </c>
      <c r="N6138">
        <v>6172</v>
      </c>
      <c r="O6138">
        <v>6366</v>
      </c>
      <c r="P6138">
        <v>6502</v>
      </c>
      <c r="Q6138">
        <v>6645</v>
      </c>
      <c r="R6138">
        <v>6721</v>
      </c>
      <c r="S6138">
        <v>6903</v>
      </c>
    </row>
    <row r="6139" spans="1:28" x14ac:dyDescent="0.25">
      <c r="A6139" t="str">
        <f t="shared" si="95"/>
        <v>BludenzPensionisteneinkommenBrutto_Schnitt</v>
      </c>
      <c r="B6139">
        <v>6138</v>
      </c>
      <c r="C6139">
        <v>801</v>
      </c>
      <c r="D6139" t="s">
        <v>269</v>
      </c>
      <c r="E6139" t="s">
        <v>44</v>
      </c>
      <c r="F6139" t="s">
        <v>54</v>
      </c>
      <c r="G6139">
        <v>15978.078599313099</v>
      </c>
      <c r="H6139">
        <v>16227.4779655314</v>
      </c>
      <c r="I6139">
        <v>16700.2185588881</v>
      </c>
      <c r="J6139">
        <v>17126.582979014202</v>
      </c>
      <c r="K6139">
        <v>17763.996681746001</v>
      </c>
      <c r="L6139">
        <v>18910.047524388301</v>
      </c>
      <c r="M6139">
        <v>18857.769658919398</v>
      </c>
      <c r="N6139">
        <v>19255.034873681099</v>
      </c>
      <c r="O6139">
        <v>19856.264196177399</v>
      </c>
      <c r="P6139">
        <v>20301.531332391402</v>
      </c>
      <c r="Q6139">
        <v>20762.818359228</v>
      </c>
      <c r="R6139">
        <v>21139.812149773599</v>
      </c>
      <c r="S6139">
        <v>21509.536629845799</v>
      </c>
      <c r="T6139">
        <v>21888.656410009</v>
      </c>
      <c r="U6139">
        <v>22288.979252818899</v>
      </c>
      <c r="V6139">
        <v>23102.616680509</v>
      </c>
      <c r="W6139">
        <v>24566.994034303301</v>
      </c>
      <c r="X6139">
        <v>25215.866794771799</v>
      </c>
      <c r="Y6139">
        <v>25939.447033535602</v>
      </c>
    </row>
    <row r="6140" spans="1:28" x14ac:dyDescent="0.25">
      <c r="A6140" t="str">
        <f t="shared" si="95"/>
        <v>BludenzPensionisteneinkommenBruttobezüge 1000 EUR</v>
      </c>
      <c r="B6140">
        <v>6139</v>
      </c>
      <c r="C6140">
        <v>801</v>
      </c>
      <c r="D6140" t="s">
        <v>269</v>
      </c>
      <c r="E6140" t="s">
        <v>44</v>
      </c>
      <c r="F6140" t="s">
        <v>55</v>
      </c>
      <c r="G6140">
        <v>190730.32423999999</v>
      </c>
      <c r="H6140">
        <v>197731.81901000001</v>
      </c>
      <c r="I6140">
        <v>205462.78893000001</v>
      </c>
      <c r="J6140">
        <v>213003.31250999999</v>
      </c>
      <c r="K6140">
        <v>223826.35819</v>
      </c>
      <c r="L6140">
        <v>236489.05434</v>
      </c>
      <c r="M6140">
        <v>249903.16352</v>
      </c>
      <c r="N6140">
        <v>259134.25933</v>
      </c>
      <c r="O6140">
        <v>275307.10307999997</v>
      </c>
      <c r="P6140">
        <v>287368.17601</v>
      </c>
      <c r="Q6140">
        <v>298008.73190999997</v>
      </c>
      <c r="R6140">
        <v>303462.00341</v>
      </c>
      <c r="S6140">
        <v>309608.27025</v>
      </c>
      <c r="T6140">
        <v>317538.73853999999</v>
      </c>
      <c r="U6140">
        <v>328138.35256000003</v>
      </c>
      <c r="V6140">
        <v>344922.06703999999</v>
      </c>
      <c r="W6140">
        <v>368111.83860999998</v>
      </c>
      <c r="X6140">
        <v>387769.59957000002</v>
      </c>
      <c r="Y6140">
        <v>406082.04330999998</v>
      </c>
    </row>
    <row r="6141" spans="1:28" x14ac:dyDescent="0.25">
      <c r="A6141" t="str">
        <f t="shared" si="95"/>
        <v>BludenzPensionisteneinkommenBruttobezüge Fälle</v>
      </c>
      <c r="B6141">
        <v>6140</v>
      </c>
      <c r="C6141">
        <v>801</v>
      </c>
      <c r="D6141" t="s">
        <v>269</v>
      </c>
      <c r="E6141" t="s">
        <v>44</v>
      </c>
      <c r="F6141" t="s">
        <v>56</v>
      </c>
      <c r="G6141">
        <v>11937</v>
      </c>
      <c r="H6141">
        <v>12185</v>
      </c>
      <c r="I6141">
        <v>12303</v>
      </c>
      <c r="J6141">
        <v>12437</v>
      </c>
      <c r="K6141">
        <v>12600</v>
      </c>
      <c r="L6141">
        <v>12506</v>
      </c>
      <c r="M6141">
        <v>13252</v>
      </c>
      <c r="N6141">
        <v>13458</v>
      </c>
      <c r="O6141">
        <v>13865</v>
      </c>
      <c r="P6141">
        <v>14155</v>
      </c>
      <c r="Q6141">
        <v>14353</v>
      </c>
      <c r="R6141">
        <v>14355</v>
      </c>
      <c r="S6141">
        <v>14394</v>
      </c>
      <c r="T6141">
        <v>14507</v>
      </c>
      <c r="U6141">
        <v>14722</v>
      </c>
      <c r="V6141">
        <v>14930</v>
      </c>
      <c r="W6141">
        <v>14984</v>
      </c>
      <c r="X6141">
        <v>15378</v>
      </c>
      <c r="Y6141">
        <v>15655</v>
      </c>
    </row>
    <row r="6142" spans="1:28" x14ac:dyDescent="0.25">
      <c r="A6142" t="str">
        <f t="shared" si="95"/>
        <v>BludenzPensionisteneinkommenLohnsteuer 1000 EUR</v>
      </c>
      <c r="B6142">
        <v>6141</v>
      </c>
      <c r="C6142">
        <v>801</v>
      </c>
      <c r="D6142" t="s">
        <v>269</v>
      </c>
      <c r="E6142" t="s">
        <v>44</v>
      </c>
      <c r="F6142" t="s">
        <v>57</v>
      </c>
      <c r="G6142">
        <v>22475.268690000001</v>
      </c>
      <c r="H6142">
        <v>21366.867249999999</v>
      </c>
      <c r="I6142">
        <v>23055.827219999999</v>
      </c>
      <c r="J6142">
        <v>24710.121889999999</v>
      </c>
      <c r="K6142">
        <v>27161.81091</v>
      </c>
      <c r="L6142">
        <v>26276.235669999998</v>
      </c>
      <c r="M6142">
        <v>28736.7618</v>
      </c>
      <c r="N6142">
        <v>31048.613539999998</v>
      </c>
      <c r="O6142">
        <v>34364.597459999997</v>
      </c>
      <c r="P6142">
        <v>36868.130129999998</v>
      </c>
      <c r="Q6142">
        <v>39276.209439999999</v>
      </c>
      <c r="R6142">
        <v>41266.798869999999</v>
      </c>
      <c r="S6142">
        <v>35536.894990000001</v>
      </c>
      <c r="T6142">
        <v>37237.338539999997</v>
      </c>
      <c r="U6142">
        <v>39288.631099999999</v>
      </c>
      <c r="V6142">
        <v>42707.151980000002</v>
      </c>
      <c r="W6142">
        <v>43505.851970000003</v>
      </c>
      <c r="X6142">
        <v>47351.561459999997</v>
      </c>
      <c r="Y6142">
        <v>48101.766949999997</v>
      </c>
    </row>
    <row r="6143" spans="1:28" x14ac:dyDescent="0.25">
      <c r="A6143" t="str">
        <f t="shared" si="95"/>
        <v>BludenzPensionisteneinkommenLohnsteuer Fälle</v>
      </c>
      <c r="B6143">
        <v>6142</v>
      </c>
      <c r="C6143">
        <v>801</v>
      </c>
      <c r="D6143" t="s">
        <v>269</v>
      </c>
      <c r="E6143" t="s">
        <v>44</v>
      </c>
      <c r="F6143" t="s">
        <v>58</v>
      </c>
      <c r="G6143">
        <v>6304</v>
      </c>
      <c r="H6143">
        <v>6138</v>
      </c>
      <c r="I6143">
        <v>6408</v>
      </c>
      <c r="J6143">
        <v>6961</v>
      </c>
      <c r="K6143">
        <v>7119</v>
      </c>
      <c r="L6143">
        <v>6978</v>
      </c>
      <c r="M6143">
        <v>7334</v>
      </c>
      <c r="N6143">
        <v>7636</v>
      </c>
      <c r="O6143">
        <v>8108</v>
      </c>
      <c r="P6143">
        <v>8314</v>
      </c>
      <c r="Q6143">
        <v>8647</v>
      </c>
      <c r="R6143">
        <v>8788</v>
      </c>
      <c r="S6143">
        <v>8883</v>
      </c>
      <c r="T6143">
        <v>9017</v>
      </c>
      <c r="U6143">
        <v>9306</v>
      </c>
      <c r="V6143">
        <v>9763</v>
      </c>
      <c r="W6143">
        <v>10465</v>
      </c>
      <c r="X6143">
        <v>10965</v>
      </c>
      <c r="Y6143">
        <v>11365</v>
      </c>
    </row>
    <row r="6144" spans="1:28" x14ac:dyDescent="0.25">
      <c r="A6144" t="str">
        <f t="shared" si="95"/>
        <v>BludenzPensionisteneinkommenNetto_Schnitt</v>
      </c>
      <c r="B6144">
        <v>6143</v>
      </c>
      <c r="C6144">
        <v>801</v>
      </c>
      <c r="D6144" t="s">
        <v>269</v>
      </c>
      <c r="E6144" t="s">
        <v>44</v>
      </c>
      <c r="F6144" t="s">
        <v>59</v>
      </c>
      <c r="G6144">
        <v>13331.165172991499</v>
      </c>
      <c r="H6144">
        <v>13624.329241690601</v>
      </c>
      <c r="I6144">
        <v>13948.060739656999</v>
      </c>
      <c r="J6144">
        <v>14243.4641778564</v>
      </c>
      <c r="K6144">
        <v>14666.2441825397</v>
      </c>
      <c r="L6144">
        <v>15804.0930337438</v>
      </c>
      <c r="M6144">
        <v>15678.572652429801</v>
      </c>
      <c r="N6144">
        <v>15914.8252437212</v>
      </c>
      <c r="O6144">
        <v>16317.6051554273</v>
      </c>
      <c r="P6144">
        <v>16612.2844669728</v>
      </c>
      <c r="Q6144">
        <v>16921.8634940431</v>
      </c>
      <c r="R6144">
        <v>17139.862059212799</v>
      </c>
      <c r="S6144">
        <v>17899.661122689999</v>
      </c>
      <c r="T6144">
        <v>18162.123274281399</v>
      </c>
      <c r="U6144">
        <v>18438.8663401712</v>
      </c>
      <c r="V6144">
        <v>19017.571574681799</v>
      </c>
      <c r="W6144">
        <v>20367.089030299001</v>
      </c>
      <c r="X6144">
        <v>20820.139778904901</v>
      </c>
      <c r="Y6144">
        <v>21511.492214627899</v>
      </c>
    </row>
    <row r="6145" spans="1:47" x14ac:dyDescent="0.25">
      <c r="A6145" t="str">
        <f t="shared" si="95"/>
        <v>BludenzPensionisteneinkommenNettobezüge 1000 EUR</v>
      </c>
      <c r="B6145">
        <v>6144</v>
      </c>
      <c r="C6145">
        <v>801</v>
      </c>
      <c r="D6145" t="s">
        <v>269</v>
      </c>
      <c r="E6145" t="s">
        <v>44</v>
      </c>
      <c r="F6145" t="s">
        <v>60</v>
      </c>
      <c r="G6145">
        <v>159134.11867</v>
      </c>
      <c r="H6145">
        <v>166012.45181</v>
      </c>
      <c r="I6145">
        <v>171602.99127999999</v>
      </c>
      <c r="J6145">
        <v>177145.96398</v>
      </c>
      <c r="K6145">
        <v>184794.67670000001</v>
      </c>
      <c r="L6145">
        <v>197645.98748000001</v>
      </c>
      <c r="M6145">
        <v>207772.44479000001</v>
      </c>
      <c r="N6145">
        <v>214181.71812999999</v>
      </c>
      <c r="O6145">
        <v>226243.59547999999</v>
      </c>
      <c r="P6145">
        <v>235146.88662999999</v>
      </c>
      <c r="Q6145">
        <v>242879.50672999999</v>
      </c>
      <c r="R6145">
        <v>246042.71986000001</v>
      </c>
      <c r="S6145">
        <v>257647.72219999999</v>
      </c>
      <c r="T6145">
        <v>263477.92233999999</v>
      </c>
      <c r="U6145">
        <v>271456.99025999999</v>
      </c>
      <c r="V6145">
        <v>283932.34360999998</v>
      </c>
      <c r="W6145">
        <v>305180.46203</v>
      </c>
      <c r="X6145">
        <v>320172.10952</v>
      </c>
      <c r="Y6145">
        <v>336762.41061999998</v>
      </c>
    </row>
    <row r="6146" spans="1:47" x14ac:dyDescent="0.25">
      <c r="A6146" t="str">
        <f t="shared" si="95"/>
        <v>BludenzPensionisteneinkommenSV-Beiträge 1000 EUR</v>
      </c>
      <c r="B6146">
        <v>6145</v>
      </c>
      <c r="C6146">
        <v>801</v>
      </c>
      <c r="D6146" t="s">
        <v>269</v>
      </c>
      <c r="E6146" t="s">
        <v>44</v>
      </c>
      <c r="F6146" t="s">
        <v>61</v>
      </c>
      <c r="G6146">
        <v>9120.9368799999993</v>
      </c>
      <c r="H6146">
        <v>10352.499949999999</v>
      </c>
      <c r="I6146">
        <v>10803.970429999999</v>
      </c>
      <c r="J6146">
        <v>11147.226640000001</v>
      </c>
      <c r="K6146">
        <v>11869.870580000001</v>
      </c>
      <c r="L6146">
        <v>12566.831190000001</v>
      </c>
      <c r="M6146">
        <v>13393.95693</v>
      </c>
      <c r="N6146">
        <v>13903.927659999999</v>
      </c>
      <c r="O6146">
        <v>14698.91014</v>
      </c>
      <c r="P6146">
        <v>15353.159250000001</v>
      </c>
      <c r="Q6146">
        <v>15853.015740000001</v>
      </c>
      <c r="R6146">
        <v>16152.48468</v>
      </c>
      <c r="S6146">
        <v>16423.653060000001</v>
      </c>
      <c r="T6146">
        <v>16823.47766</v>
      </c>
      <c r="U6146">
        <v>17392.731199999998</v>
      </c>
      <c r="V6146">
        <v>18282.571449999999</v>
      </c>
      <c r="W6146">
        <v>19425.52461</v>
      </c>
      <c r="X6146">
        <v>20245.92859</v>
      </c>
      <c r="Y6146">
        <v>21217.865740000001</v>
      </c>
    </row>
    <row r="6147" spans="1:47" x14ac:dyDescent="0.25">
      <c r="A6147" t="str">
        <f t="shared" ref="A6147:A6210" si="96">D6147&amp;E6147&amp;F6147</f>
        <v>BludenzPensionisteneinkommenSV-Beiträge Fälle</v>
      </c>
      <c r="B6147">
        <v>6146</v>
      </c>
      <c r="C6147">
        <v>801</v>
      </c>
      <c r="D6147" t="s">
        <v>269</v>
      </c>
      <c r="E6147" t="s">
        <v>44</v>
      </c>
      <c r="F6147" t="s">
        <v>62</v>
      </c>
      <c r="G6147">
        <v>11121</v>
      </c>
      <c r="H6147">
        <v>11362</v>
      </c>
      <c r="I6147">
        <v>11445</v>
      </c>
      <c r="J6147">
        <v>11594</v>
      </c>
      <c r="K6147">
        <v>11787</v>
      </c>
      <c r="L6147">
        <v>12024</v>
      </c>
      <c r="M6147">
        <v>12379</v>
      </c>
      <c r="N6147">
        <v>12609</v>
      </c>
      <c r="O6147">
        <v>12937</v>
      </c>
      <c r="P6147">
        <v>13181</v>
      </c>
      <c r="Q6147">
        <v>13360</v>
      </c>
      <c r="R6147">
        <v>13371</v>
      </c>
      <c r="S6147">
        <v>13423</v>
      </c>
      <c r="T6147">
        <v>13542</v>
      </c>
      <c r="U6147">
        <v>13732</v>
      </c>
      <c r="V6147">
        <v>13969</v>
      </c>
      <c r="W6147">
        <v>14385</v>
      </c>
      <c r="X6147">
        <v>14778</v>
      </c>
      <c r="Y6147">
        <v>15060</v>
      </c>
    </row>
    <row r="6148" spans="1:47" x14ac:dyDescent="0.25">
      <c r="A6148" t="str">
        <f t="shared" si="96"/>
        <v>BludenzUnselbstständig BeschäftigteFrauen</v>
      </c>
      <c r="B6148">
        <v>6147</v>
      </c>
      <c r="C6148">
        <v>801</v>
      </c>
      <c r="D6148" t="s">
        <v>269</v>
      </c>
      <c r="E6148" t="s">
        <v>38</v>
      </c>
      <c r="F6148" t="s">
        <v>47</v>
      </c>
      <c r="G6148">
        <v>7473</v>
      </c>
      <c r="H6148">
        <v>6360</v>
      </c>
      <c r="I6148">
        <v>7612</v>
      </c>
      <c r="J6148">
        <v>6525</v>
      </c>
      <c r="K6148">
        <v>7658</v>
      </c>
      <c r="L6148">
        <v>6394</v>
      </c>
      <c r="M6148">
        <v>7569</v>
      </c>
      <c r="N6148">
        <v>6412</v>
      </c>
      <c r="O6148">
        <v>10883</v>
      </c>
      <c r="P6148">
        <v>10650</v>
      </c>
      <c r="Q6148">
        <v>11077</v>
      </c>
      <c r="R6148">
        <v>10601</v>
      </c>
      <c r="S6148">
        <v>11066</v>
      </c>
      <c r="T6148">
        <v>10740</v>
      </c>
      <c r="U6148">
        <v>11507</v>
      </c>
      <c r="V6148">
        <v>11168</v>
      </c>
      <c r="W6148">
        <v>11889</v>
      </c>
      <c r="X6148">
        <v>11499</v>
      </c>
      <c r="Y6148">
        <v>12192</v>
      </c>
      <c r="Z6148">
        <v>11665</v>
      </c>
      <c r="AA6148">
        <v>12488</v>
      </c>
      <c r="AB6148">
        <v>11889</v>
      </c>
      <c r="AC6148">
        <v>12586</v>
      </c>
      <c r="AD6148">
        <v>12081</v>
      </c>
      <c r="AE6148">
        <v>12671</v>
      </c>
      <c r="AF6148">
        <v>12182</v>
      </c>
      <c r="AG6148">
        <v>13008</v>
      </c>
      <c r="AH6148">
        <v>12497</v>
      </c>
      <c r="AI6148">
        <v>13242</v>
      </c>
      <c r="AJ6148">
        <v>12735</v>
      </c>
      <c r="AK6148">
        <v>13425</v>
      </c>
      <c r="AL6148">
        <v>12955</v>
      </c>
      <c r="AM6148">
        <v>13499</v>
      </c>
      <c r="AN6148">
        <v>12671</v>
      </c>
      <c r="AO6148">
        <v>11732</v>
      </c>
      <c r="AP6148">
        <v>12886</v>
      </c>
      <c r="AQ6148">
        <v>13255</v>
      </c>
      <c r="AR6148">
        <v>13246</v>
      </c>
      <c r="AS6148">
        <v>13983</v>
      </c>
      <c r="AT6148">
        <v>13696</v>
      </c>
      <c r="AU6148">
        <v>14171</v>
      </c>
    </row>
    <row r="6149" spans="1:47" x14ac:dyDescent="0.25">
      <c r="A6149" t="str">
        <f t="shared" si="96"/>
        <v>BludenzUnselbstständig BeschäftigteInsgesamt</v>
      </c>
      <c r="B6149">
        <v>6148</v>
      </c>
      <c r="C6149">
        <v>801</v>
      </c>
      <c r="D6149" t="s">
        <v>269</v>
      </c>
      <c r="E6149" t="s">
        <v>38</v>
      </c>
      <c r="F6149" t="s">
        <v>48</v>
      </c>
      <c r="G6149">
        <v>18487</v>
      </c>
      <c r="H6149">
        <v>17468</v>
      </c>
      <c r="I6149">
        <v>18899</v>
      </c>
      <c r="J6149">
        <v>17814</v>
      </c>
      <c r="K6149">
        <v>18607</v>
      </c>
      <c r="L6149">
        <v>16908</v>
      </c>
      <c r="M6149">
        <v>18541</v>
      </c>
      <c r="N6149">
        <v>16856</v>
      </c>
      <c r="O6149">
        <v>24825</v>
      </c>
      <c r="P6149">
        <v>24745</v>
      </c>
      <c r="Q6149">
        <v>24896</v>
      </c>
      <c r="R6149">
        <v>24308</v>
      </c>
      <c r="S6149">
        <v>24819</v>
      </c>
      <c r="T6149">
        <v>24558</v>
      </c>
      <c r="U6149">
        <v>25664</v>
      </c>
      <c r="V6149">
        <v>25197</v>
      </c>
      <c r="W6149">
        <v>26230</v>
      </c>
      <c r="X6149">
        <v>25661</v>
      </c>
      <c r="Y6149">
        <v>26686</v>
      </c>
      <c r="Z6149">
        <v>26029</v>
      </c>
      <c r="AA6149">
        <v>27173</v>
      </c>
      <c r="AB6149">
        <v>26423</v>
      </c>
      <c r="AC6149">
        <v>27365</v>
      </c>
      <c r="AD6149">
        <v>26684</v>
      </c>
      <c r="AE6149">
        <v>27639</v>
      </c>
      <c r="AF6149">
        <v>27025</v>
      </c>
      <c r="AG6149">
        <v>28337</v>
      </c>
      <c r="AH6149">
        <v>27600</v>
      </c>
      <c r="AI6149">
        <v>28899</v>
      </c>
      <c r="AJ6149">
        <v>27968</v>
      </c>
      <c r="AK6149">
        <v>29062</v>
      </c>
      <c r="AL6149">
        <v>28291</v>
      </c>
      <c r="AM6149">
        <v>29166</v>
      </c>
      <c r="AN6149">
        <v>27628</v>
      </c>
      <c r="AO6149">
        <v>25654</v>
      </c>
      <c r="AP6149">
        <v>28078</v>
      </c>
      <c r="AQ6149">
        <v>28790</v>
      </c>
      <c r="AR6149">
        <v>28601</v>
      </c>
      <c r="AS6149">
        <v>29873</v>
      </c>
      <c r="AT6149">
        <v>29311</v>
      </c>
      <c r="AU6149">
        <v>30102</v>
      </c>
    </row>
    <row r="6150" spans="1:47" x14ac:dyDescent="0.25">
      <c r="A6150" t="str">
        <f t="shared" si="96"/>
        <v>BludenzUnselbstständig BeschäftigteMänner</v>
      </c>
      <c r="B6150">
        <v>6149</v>
      </c>
      <c r="C6150">
        <v>801</v>
      </c>
      <c r="D6150" t="s">
        <v>269</v>
      </c>
      <c r="E6150" t="s">
        <v>38</v>
      </c>
      <c r="F6150" t="s">
        <v>49</v>
      </c>
      <c r="G6150">
        <v>11014</v>
      </c>
      <c r="H6150">
        <v>11108</v>
      </c>
      <c r="I6150">
        <v>11287</v>
      </c>
      <c r="J6150">
        <v>11289</v>
      </c>
      <c r="K6150">
        <v>10949</v>
      </c>
      <c r="L6150">
        <v>10514</v>
      </c>
      <c r="M6150">
        <v>10972</v>
      </c>
      <c r="N6150">
        <v>10444</v>
      </c>
      <c r="O6150">
        <v>13942</v>
      </c>
      <c r="P6150">
        <v>14095</v>
      </c>
      <c r="Q6150">
        <v>13819</v>
      </c>
      <c r="R6150">
        <v>13707</v>
      </c>
      <c r="S6150">
        <v>13753</v>
      </c>
      <c r="T6150">
        <v>13818</v>
      </c>
      <c r="U6150">
        <v>14157</v>
      </c>
      <c r="V6150">
        <v>14029</v>
      </c>
      <c r="W6150">
        <v>14341</v>
      </c>
      <c r="X6150">
        <v>14162</v>
      </c>
      <c r="Y6150">
        <v>14494</v>
      </c>
      <c r="Z6150">
        <v>14364</v>
      </c>
      <c r="AA6150">
        <v>14685</v>
      </c>
      <c r="AB6150">
        <v>14534</v>
      </c>
      <c r="AC6150">
        <v>14779</v>
      </c>
      <c r="AD6150">
        <v>14603</v>
      </c>
      <c r="AE6150">
        <v>14968</v>
      </c>
      <c r="AF6150">
        <v>14843</v>
      </c>
      <c r="AG6150">
        <v>15329</v>
      </c>
      <c r="AH6150">
        <v>15103</v>
      </c>
      <c r="AI6150">
        <v>15657</v>
      </c>
      <c r="AJ6150">
        <v>15233</v>
      </c>
      <c r="AK6150">
        <v>15637</v>
      </c>
      <c r="AL6150">
        <v>15336</v>
      </c>
      <c r="AM6150">
        <v>15667</v>
      </c>
      <c r="AN6150">
        <v>14957</v>
      </c>
      <c r="AO6150">
        <v>13922</v>
      </c>
      <c r="AP6150">
        <v>15192</v>
      </c>
      <c r="AQ6150">
        <v>15535</v>
      </c>
      <c r="AR6150">
        <v>15355</v>
      </c>
      <c r="AS6150">
        <v>15890</v>
      </c>
      <c r="AT6150">
        <v>15615</v>
      </c>
      <c r="AU6150">
        <v>15931</v>
      </c>
    </row>
    <row r="6151" spans="1:47" x14ac:dyDescent="0.25">
      <c r="A6151" t="str">
        <f t="shared" si="96"/>
        <v>BludenzUnselbstständig Beschäftigte GW mgfInsgesamt</v>
      </c>
      <c r="B6151">
        <v>6150</v>
      </c>
      <c r="C6151">
        <v>801</v>
      </c>
      <c r="D6151" t="s">
        <v>269</v>
      </c>
      <c r="E6151" t="s">
        <v>450</v>
      </c>
      <c r="F6151" t="s">
        <v>48</v>
      </c>
      <c r="G6151">
        <v>22987.946934877</v>
      </c>
      <c r="H6151">
        <v>25643.258418927999</v>
      </c>
      <c r="I6151">
        <v>23885.937484630998</v>
      </c>
      <c r="J6151">
        <v>26223.592358828999</v>
      </c>
      <c r="K6151">
        <v>24439.153848883001</v>
      </c>
      <c r="L6151">
        <v>26987.724534685</v>
      </c>
      <c r="M6151">
        <v>23872.930025944999</v>
      </c>
      <c r="N6151">
        <v>21132.697683864</v>
      </c>
      <c r="O6151">
        <v>24207.553453327</v>
      </c>
      <c r="P6151">
        <v>26277.60314567</v>
      </c>
      <c r="Q6151">
        <v>24807.673543724999</v>
      </c>
      <c r="R6151">
        <v>27064.557533545001</v>
      </c>
      <c r="S6151">
        <v>25114.138435420999</v>
      </c>
      <c r="T6151">
        <v>27880.240348623</v>
      </c>
    </row>
    <row r="6152" spans="1:47" x14ac:dyDescent="0.25">
      <c r="A6152" t="str">
        <f t="shared" si="96"/>
        <v>BludenzUnselbstständig Beschäftigte GW ogfInsgesamt</v>
      </c>
      <c r="B6152">
        <v>6151</v>
      </c>
      <c r="C6152">
        <v>801</v>
      </c>
      <c r="D6152" t="s">
        <v>269</v>
      </c>
      <c r="E6152" t="s">
        <v>449</v>
      </c>
      <c r="F6152" t="s">
        <v>48</v>
      </c>
      <c r="G6152">
        <v>21555.914799049999</v>
      </c>
      <c r="H6152">
        <v>24064.332656233</v>
      </c>
      <c r="I6152">
        <v>22462.521199473998</v>
      </c>
      <c r="J6152">
        <v>24715.777946956001</v>
      </c>
      <c r="K6152">
        <v>23015.222138002999</v>
      </c>
      <c r="L6152">
        <v>25455.42383951</v>
      </c>
      <c r="M6152">
        <v>22475.029569114999</v>
      </c>
      <c r="N6152">
        <v>19870.997986253999</v>
      </c>
      <c r="O6152">
        <v>22813.314311113001</v>
      </c>
      <c r="P6152">
        <v>24688.099261103998</v>
      </c>
      <c r="Q6152">
        <v>23343.758603359001</v>
      </c>
      <c r="R6152">
        <v>25496.594374643999</v>
      </c>
      <c r="S6152">
        <v>23678.108026549999</v>
      </c>
      <c r="T6152">
        <v>26256.155524926999</v>
      </c>
    </row>
    <row r="6153" spans="1:47" x14ac:dyDescent="0.25">
      <c r="A6153" t="str">
        <f t="shared" si="96"/>
        <v>BludenzUnternehmenInsgesamt</v>
      </c>
      <c r="B6153">
        <v>6152</v>
      </c>
      <c r="C6153">
        <v>801</v>
      </c>
      <c r="D6153" t="s">
        <v>269</v>
      </c>
      <c r="E6153" t="s">
        <v>475</v>
      </c>
      <c r="F6153" t="s">
        <v>48</v>
      </c>
      <c r="G6153">
        <v>4627</v>
      </c>
      <c r="H6153">
        <v>4746</v>
      </c>
      <c r="I6153">
        <v>4804</v>
      </c>
    </row>
    <row r="6154" spans="1:47" x14ac:dyDescent="0.25">
      <c r="A6154" t="str">
        <f t="shared" si="96"/>
        <v>BludenzWohnbevölkerungInsgesamt</v>
      </c>
      <c r="B6154">
        <v>6153</v>
      </c>
      <c r="C6154">
        <v>801</v>
      </c>
      <c r="D6154" t="s">
        <v>269</v>
      </c>
      <c r="E6154" t="s">
        <v>42</v>
      </c>
      <c r="F6154" t="s">
        <v>48</v>
      </c>
      <c r="G6154">
        <v>60835</v>
      </c>
      <c r="H6154">
        <v>61004</v>
      </c>
      <c r="I6154">
        <v>61373</v>
      </c>
      <c r="J6154">
        <v>61748</v>
      </c>
      <c r="K6154">
        <v>62004</v>
      </c>
      <c r="L6154">
        <v>61932</v>
      </c>
      <c r="M6154">
        <v>61757</v>
      </c>
      <c r="N6154">
        <v>61688</v>
      </c>
      <c r="O6154">
        <v>61574</v>
      </c>
      <c r="P6154">
        <v>61151</v>
      </c>
      <c r="Q6154">
        <v>61069</v>
      </c>
      <c r="R6154">
        <v>61044</v>
      </c>
      <c r="S6154">
        <v>61100</v>
      </c>
      <c r="T6154">
        <v>61584</v>
      </c>
      <c r="U6154">
        <v>62477</v>
      </c>
      <c r="V6154">
        <v>63180</v>
      </c>
      <c r="W6154">
        <v>63490</v>
      </c>
      <c r="X6154">
        <v>63714</v>
      </c>
      <c r="Y6154">
        <v>64107</v>
      </c>
      <c r="Z6154">
        <v>64368</v>
      </c>
      <c r="AA6154">
        <v>64678</v>
      </c>
      <c r="AB6154">
        <v>65456</v>
      </c>
    </row>
    <row r="6155" spans="1:47" x14ac:dyDescent="0.25">
      <c r="A6155" t="str">
        <f t="shared" si="96"/>
        <v>BregenzArbeitnehmereinkommenBrutto_Schnitt</v>
      </c>
      <c r="B6155">
        <v>6154</v>
      </c>
      <c r="C6155">
        <v>802</v>
      </c>
      <c r="D6155" t="s">
        <v>270</v>
      </c>
      <c r="E6155" t="s">
        <v>43</v>
      </c>
      <c r="F6155" t="s">
        <v>54</v>
      </c>
      <c r="G6155">
        <v>24251.897124275099</v>
      </c>
      <c r="H6155">
        <v>24905.094588736702</v>
      </c>
      <c r="I6155">
        <v>25654.759459367498</v>
      </c>
      <c r="J6155">
        <v>26351.6163541977</v>
      </c>
      <c r="K6155">
        <v>27021.300994576599</v>
      </c>
      <c r="L6155">
        <v>27346.6634389961</v>
      </c>
      <c r="M6155">
        <v>27511.029080176701</v>
      </c>
      <c r="N6155">
        <v>28149.872576640399</v>
      </c>
      <c r="O6155">
        <v>28782.078763024299</v>
      </c>
      <c r="P6155">
        <v>29770.752480852199</v>
      </c>
      <c r="Q6155">
        <v>30538.312886748899</v>
      </c>
      <c r="R6155">
        <v>31279.348932762099</v>
      </c>
      <c r="S6155">
        <v>31991.413436201201</v>
      </c>
      <c r="T6155">
        <v>32696.437464390099</v>
      </c>
      <c r="U6155">
        <v>33426.581513106903</v>
      </c>
      <c r="V6155">
        <v>34683.756597503598</v>
      </c>
      <c r="W6155">
        <v>35319.541937463699</v>
      </c>
      <c r="X6155">
        <v>36681.149358472801</v>
      </c>
      <c r="Y6155">
        <v>38022.555001259003</v>
      </c>
    </row>
    <row r="6156" spans="1:47" x14ac:dyDescent="0.25">
      <c r="A6156" t="str">
        <f t="shared" si="96"/>
        <v>BregenzArbeitnehmereinkommenBruttobezüge 1000 EUR</v>
      </c>
      <c r="B6156">
        <v>6155</v>
      </c>
      <c r="C6156">
        <v>802</v>
      </c>
      <c r="D6156" t="s">
        <v>270</v>
      </c>
      <c r="E6156" t="s">
        <v>43</v>
      </c>
      <c r="F6156" t="s">
        <v>55</v>
      </c>
      <c r="G6156">
        <v>1325632.9487099999</v>
      </c>
      <c r="H6156">
        <v>1373142.3901500001</v>
      </c>
      <c r="I6156">
        <v>1432613.07773</v>
      </c>
      <c r="J6156">
        <v>1505072.56807</v>
      </c>
      <c r="K6156">
        <v>1574423.12375</v>
      </c>
      <c r="L6156">
        <v>1582195.90659</v>
      </c>
      <c r="M6156">
        <v>1631238.9582799999</v>
      </c>
      <c r="N6156">
        <v>1700590.1021</v>
      </c>
      <c r="O6156">
        <v>1745805.76945</v>
      </c>
      <c r="P6156">
        <v>1850192.7251800001</v>
      </c>
      <c r="Q6156">
        <v>1918569.5071099999</v>
      </c>
      <c r="R6156">
        <v>1985957.1430899999</v>
      </c>
      <c r="S6156">
        <v>2062934.3040199999</v>
      </c>
      <c r="T6156">
        <v>2137071.8491099998</v>
      </c>
      <c r="U6156">
        <v>2244260.68279</v>
      </c>
      <c r="V6156">
        <v>2328528.6829300001</v>
      </c>
      <c r="W6156">
        <v>2313359.35782</v>
      </c>
      <c r="X6156">
        <v>2419195.16249</v>
      </c>
      <c r="Y6156">
        <v>2567092.8009100002</v>
      </c>
    </row>
    <row r="6157" spans="1:47" x14ac:dyDescent="0.25">
      <c r="A6157" t="str">
        <f t="shared" si="96"/>
        <v>BregenzArbeitnehmereinkommenBruttobezüge Fälle</v>
      </c>
      <c r="B6157">
        <v>6156</v>
      </c>
      <c r="C6157">
        <v>802</v>
      </c>
      <c r="D6157" t="s">
        <v>270</v>
      </c>
      <c r="E6157" t="s">
        <v>43</v>
      </c>
      <c r="F6157" t="s">
        <v>56</v>
      </c>
      <c r="G6157">
        <v>54661</v>
      </c>
      <c r="H6157">
        <v>55135</v>
      </c>
      <c r="I6157">
        <v>55842</v>
      </c>
      <c r="J6157">
        <v>57115</v>
      </c>
      <c r="K6157">
        <v>58266</v>
      </c>
      <c r="L6157">
        <v>57857</v>
      </c>
      <c r="M6157">
        <v>59294</v>
      </c>
      <c r="N6157">
        <v>60412</v>
      </c>
      <c r="O6157">
        <v>60656</v>
      </c>
      <c r="P6157">
        <v>62148</v>
      </c>
      <c r="Q6157">
        <v>62825</v>
      </c>
      <c r="R6157">
        <v>63491</v>
      </c>
      <c r="S6157">
        <v>64484</v>
      </c>
      <c r="T6157">
        <v>65361</v>
      </c>
      <c r="U6157">
        <v>67140</v>
      </c>
      <c r="V6157">
        <v>67136</v>
      </c>
      <c r="W6157">
        <v>65498</v>
      </c>
      <c r="X6157">
        <v>65952</v>
      </c>
      <c r="Y6157">
        <v>67515</v>
      </c>
    </row>
    <row r="6158" spans="1:47" x14ac:dyDescent="0.25">
      <c r="A6158" t="str">
        <f t="shared" si="96"/>
        <v>BregenzArbeitnehmereinkommenLohnsteuer 1000 EUR</v>
      </c>
      <c r="B6158">
        <v>6157</v>
      </c>
      <c r="C6158">
        <v>802</v>
      </c>
      <c r="D6158" t="s">
        <v>270</v>
      </c>
      <c r="E6158" t="s">
        <v>43</v>
      </c>
      <c r="F6158" t="s">
        <v>57</v>
      </c>
      <c r="G6158">
        <v>204304.38571</v>
      </c>
      <c r="H6158">
        <v>204093.68621000001</v>
      </c>
      <c r="I6158">
        <v>218385.06585000001</v>
      </c>
      <c r="J6158">
        <v>235112.32519999999</v>
      </c>
      <c r="K6158">
        <v>251588.23770999999</v>
      </c>
      <c r="L6158">
        <v>231233.70191</v>
      </c>
      <c r="M6158">
        <v>241750.36832000001</v>
      </c>
      <c r="N6158">
        <v>258307.80695</v>
      </c>
      <c r="O6158">
        <v>270400.08062000002</v>
      </c>
      <c r="P6158">
        <v>294132.19607000001</v>
      </c>
      <c r="Q6158">
        <v>310284.23514</v>
      </c>
      <c r="R6158">
        <v>326511.50709000003</v>
      </c>
      <c r="S6158">
        <v>294456.82942000002</v>
      </c>
      <c r="T6158">
        <v>308806.88202999998</v>
      </c>
      <c r="U6158">
        <v>330564.01465999999</v>
      </c>
      <c r="V6158">
        <v>340697.55041000003</v>
      </c>
      <c r="W6158">
        <v>324380.0969</v>
      </c>
      <c r="X6158">
        <v>350953.68946999998</v>
      </c>
      <c r="Y6158">
        <v>366537.53950999997</v>
      </c>
    </row>
    <row r="6159" spans="1:47" x14ac:dyDescent="0.25">
      <c r="A6159" t="str">
        <f t="shared" si="96"/>
        <v>BregenzArbeitnehmereinkommenLohnsteuer Fälle</v>
      </c>
      <c r="B6159">
        <v>6158</v>
      </c>
      <c r="C6159">
        <v>802</v>
      </c>
      <c r="D6159" t="s">
        <v>270</v>
      </c>
      <c r="E6159" t="s">
        <v>43</v>
      </c>
      <c r="F6159" t="s">
        <v>58</v>
      </c>
      <c r="G6159">
        <v>43663</v>
      </c>
      <c r="H6159">
        <v>43242</v>
      </c>
      <c r="I6159">
        <v>43938</v>
      </c>
      <c r="J6159">
        <v>45242</v>
      </c>
      <c r="K6159">
        <v>46859</v>
      </c>
      <c r="L6159">
        <v>45434</v>
      </c>
      <c r="M6159">
        <v>46680</v>
      </c>
      <c r="N6159">
        <v>47998</v>
      </c>
      <c r="O6159">
        <v>48679</v>
      </c>
      <c r="P6159">
        <v>50415</v>
      </c>
      <c r="Q6159">
        <v>51588</v>
      </c>
      <c r="R6159">
        <v>52464</v>
      </c>
      <c r="S6159">
        <v>53243</v>
      </c>
      <c r="T6159">
        <v>54550</v>
      </c>
      <c r="U6159">
        <v>56621</v>
      </c>
      <c r="V6159">
        <v>57463</v>
      </c>
      <c r="W6159">
        <v>56282</v>
      </c>
      <c r="X6159">
        <v>56922</v>
      </c>
      <c r="Y6159">
        <v>58995</v>
      </c>
    </row>
    <row r="6160" spans="1:47" x14ac:dyDescent="0.25">
      <c r="A6160" t="str">
        <f t="shared" si="96"/>
        <v>BregenzArbeitnehmereinkommenNetto_Schnitt</v>
      </c>
      <c r="B6160">
        <v>6159</v>
      </c>
      <c r="C6160">
        <v>802</v>
      </c>
      <c r="D6160" t="s">
        <v>270</v>
      </c>
      <c r="E6160" t="s">
        <v>43</v>
      </c>
      <c r="F6160" t="s">
        <v>59</v>
      </c>
      <c r="G6160">
        <v>16713.843304366899</v>
      </c>
      <c r="H6160">
        <v>17282.386991021998</v>
      </c>
      <c r="I6160">
        <v>17710.578285878</v>
      </c>
      <c r="J6160">
        <v>18130.6251538125</v>
      </c>
      <c r="K6160">
        <v>18524.096546013101</v>
      </c>
      <c r="L6160">
        <v>19140.880529235899</v>
      </c>
      <c r="M6160">
        <v>19168.304542786798</v>
      </c>
      <c r="N6160">
        <v>19513.120493279501</v>
      </c>
      <c r="O6160">
        <v>19857.574398081</v>
      </c>
      <c r="P6160">
        <v>20392.405287056699</v>
      </c>
      <c r="Q6160">
        <v>20819.437239315601</v>
      </c>
      <c r="R6160">
        <v>21229.4750748925</v>
      </c>
      <c r="S6160">
        <v>22389.152214347701</v>
      </c>
      <c r="T6160">
        <v>22813.336074111499</v>
      </c>
      <c r="U6160">
        <v>23243.541963509098</v>
      </c>
      <c r="V6160">
        <v>24182.531844315999</v>
      </c>
      <c r="W6160">
        <v>24857.548337964501</v>
      </c>
      <c r="X6160">
        <v>25625.882693625699</v>
      </c>
      <c r="Y6160">
        <v>26669.476026216402</v>
      </c>
    </row>
    <row r="6161" spans="1:47" x14ac:dyDescent="0.25">
      <c r="A6161" t="str">
        <f t="shared" si="96"/>
        <v>BregenzArbeitnehmereinkommenNettobezüge 1000 EUR</v>
      </c>
      <c r="B6161">
        <v>6160</v>
      </c>
      <c r="C6161">
        <v>802</v>
      </c>
      <c r="D6161" t="s">
        <v>270</v>
      </c>
      <c r="E6161" t="s">
        <v>43</v>
      </c>
      <c r="F6161" t="s">
        <v>60</v>
      </c>
      <c r="G6161">
        <v>913595.38885999995</v>
      </c>
      <c r="H6161">
        <v>952864.40674999903</v>
      </c>
      <c r="I6161">
        <v>988994.11263999995</v>
      </c>
      <c r="J6161">
        <v>1035530.65566</v>
      </c>
      <c r="K6161">
        <v>1079325.0093499999</v>
      </c>
      <c r="L6161">
        <v>1107433.92478</v>
      </c>
      <c r="M6161">
        <v>1136565.4495600001</v>
      </c>
      <c r="N6161">
        <v>1178826.63524</v>
      </c>
      <c r="O6161">
        <v>1204481.03269</v>
      </c>
      <c r="P6161">
        <v>1267347.2037800001</v>
      </c>
      <c r="Q6161">
        <v>1307981.1445599999</v>
      </c>
      <c r="R6161">
        <v>1347880.60198</v>
      </c>
      <c r="S6161">
        <v>1443742.09139</v>
      </c>
      <c r="T6161">
        <v>1491102.4591399999</v>
      </c>
      <c r="U6161">
        <v>1560571.4074299999</v>
      </c>
      <c r="V6161">
        <v>1623518.4579</v>
      </c>
      <c r="W6161">
        <v>1628119.70104</v>
      </c>
      <c r="X6161">
        <v>1690078.2154099999</v>
      </c>
      <c r="Y6161">
        <v>1800589.6739099999</v>
      </c>
    </row>
    <row r="6162" spans="1:47" x14ac:dyDescent="0.25">
      <c r="A6162" t="str">
        <f t="shared" si="96"/>
        <v>BregenzArbeitnehmereinkommenSV-Beiträge 1000 EUR</v>
      </c>
      <c r="B6162">
        <v>6161</v>
      </c>
      <c r="C6162">
        <v>802</v>
      </c>
      <c r="D6162" t="s">
        <v>270</v>
      </c>
      <c r="E6162" t="s">
        <v>43</v>
      </c>
      <c r="F6162" t="s">
        <v>61</v>
      </c>
      <c r="G6162">
        <v>207733.17413999999</v>
      </c>
      <c r="H6162">
        <v>216184.29719000001</v>
      </c>
      <c r="I6162">
        <v>225233.89924</v>
      </c>
      <c r="J6162">
        <v>234429.58721</v>
      </c>
      <c r="K6162">
        <v>243509.87669</v>
      </c>
      <c r="L6162">
        <v>243528.27989999999</v>
      </c>
      <c r="M6162">
        <v>252923.1404</v>
      </c>
      <c r="N6162">
        <v>263455.65990999999</v>
      </c>
      <c r="O6162">
        <v>270924.65613999998</v>
      </c>
      <c r="P6162">
        <v>288713.32533000002</v>
      </c>
      <c r="Q6162">
        <v>300304.12741000002</v>
      </c>
      <c r="R6162">
        <v>311565.03402000002</v>
      </c>
      <c r="S6162">
        <v>324735.38321</v>
      </c>
      <c r="T6162">
        <v>337162.50793999998</v>
      </c>
      <c r="U6162">
        <v>353125.26069999998</v>
      </c>
      <c r="V6162">
        <v>364312.67462000001</v>
      </c>
      <c r="W6162">
        <v>360859.55988000002</v>
      </c>
      <c r="X6162">
        <v>378163.25760999997</v>
      </c>
      <c r="Y6162">
        <v>399965.58749000001</v>
      </c>
    </row>
    <row r="6163" spans="1:47" x14ac:dyDescent="0.25">
      <c r="A6163" t="str">
        <f t="shared" si="96"/>
        <v>BregenzArbeitnehmereinkommenSV-Beiträge Fälle</v>
      </c>
      <c r="B6163">
        <v>6162</v>
      </c>
      <c r="C6163">
        <v>802</v>
      </c>
      <c r="D6163" t="s">
        <v>270</v>
      </c>
      <c r="E6163" t="s">
        <v>43</v>
      </c>
      <c r="F6163" t="s">
        <v>62</v>
      </c>
      <c r="G6163">
        <v>51556</v>
      </c>
      <c r="H6163">
        <v>51922</v>
      </c>
      <c r="I6163">
        <v>52560</v>
      </c>
      <c r="J6163">
        <v>53764</v>
      </c>
      <c r="K6163">
        <v>54698</v>
      </c>
      <c r="L6163">
        <v>54100</v>
      </c>
      <c r="M6163">
        <v>55444</v>
      </c>
      <c r="N6163">
        <v>56675</v>
      </c>
      <c r="O6163">
        <v>56968</v>
      </c>
      <c r="P6163">
        <v>58622</v>
      </c>
      <c r="Q6163">
        <v>59205</v>
      </c>
      <c r="R6163">
        <v>59834</v>
      </c>
      <c r="S6163">
        <v>60918</v>
      </c>
      <c r="T6163">
        <v>61705</v>
      </c>
      <c r="U6163">
        <v>63503</v>
      </c>
      <c r="V6163">
        <v>63362</v>
      </c>
      <c r="W6163">
        <v>61933</v>
      </c>
      <c r="X6163">
        <v>62552</v>
      </c>
      <c r="Y6163">
        <v>64054</v>
      </c>
    </row>
    <row r="6164" spans="1:47" x14ac:dyDescent="0.25">
      <c r="A6164" t="str">
        <f t="shared" si="96"/>
        <v>BregenzArbeitsloseFrauen</v>
      </c>
      <c r="B6164">
        <v>6163</v>
      </c>
      <c r="C6164">
        <v>802</v>
      </c>
      <c r="D6164" t="s">
        <v>270</v>
      </c>
      <c r="E6164" t="s">
        <v>36</v>
      </c>
      <c r="F6164" t="s">
        <v>47</v>
      </c>
      <c r="G6164">
        <v>1308</v>
      </c>
      <c r="H6164">
        <v>1169</v>
      </c>
      <c r="I6164">
        <v>1532</v>
      </c>
      <c r="J6164">
        <v>1418</v>
      </c>
      <c r="K6164">
        <v>1516</v>
      </c>
      <c r="L6164">
        <v>1379</v>
      </c>
      <c r="M6164">
        <v>1481</v>
      </c>
      <c r="N6164">
        <v>1208</v>
      </c>
      <c r="O6164">
        <v>1403</v>
      </c>
      <c r="P6164">
        <v>1160</v>
      </c>
      <c r="Q6164">
        <v>1445</v>
      </c>
      <c r="R6164">
        <v>1463</v>
      </c>
      <c r="S6164">
        <v>1525</v>
      </c>
      <c r="T6164">
        <v>1314</v>
      </c>
      <c r="U6164">
        <v>1386</v>
      </c>
      <c r="V6164">
        <v>1235</v>
      </c>
      <c r="W6164">
        <v>1309</v>
      </c>
      <c r="X6164">
        <v>1377</v>
      </c>
      <c r="Y6164">
        <v>1397</v>
      </c>
      <c r="Z6164">
        <v>1475</v>
      </c>
      <c r="AA6164">
        <v>1558</v>
      </c>
      <c r="AB6164">
        <v>1500</v>
      </c>
      <c r="AC6164">
        <v>1577</v>
      </c>
      <c r="AD6164">
        <v>1571</v>
      </c>
      <c r="AE6164">
        <v>1623</v>
      </c>
      <c r="AF6164">
        <v>1514</v>
      </c>
      <c r="AG6164">
        <v>1557</v>
      </c>
      <c r="AH6164">
        <v>1528</v>
      </c>
      <c r="AI6164">
        <v>1530</v>
      </c>
      <c r="AJ6164">
        <v>1479</v>
      </c>
      <c r="AK6164">
        <v>1517</v>
      </c>
      <c r="AL6164">
        <v>1499</v>
      </c>
      <c r="AM6164">
        <v>1484</v>
      </c>
      <c r="AN6164">
        <v>2137</v>
      </c>
      <c r="AO6164">
        <v>2594</v>
      </c>
      <c r="AP6164">
        <v>1616</v>
      </c>
      <c r="AQ6164">
        <v>1449</v>
      </c>
      <c r="AR6164">
        <v>1440</v>
      </c>
      <c r="AS6164">
        <v>1394</v>
      </c>
      <c r="AT6164">
        <v>1354</v>
      </c>
      <c r="AU6164">
        <v>1433</v>
      </c>
    </row>
    <row r="6165" spans="1:47" x14ac:dyDescent="0.25">
      <c r="A6165" t="str">
        <f t="shared" si="96"/>
        <v>BregenzArbeitsloseInsgesamt</v>
      </c>
      <c r="B6165">
        <v>6164</v>
      </c>
      <c r="C6165">
        <v>802</v>
      </c>
      <c r="D6165" t="s">
        <v>270</v>
      </c>
      <c r="E6165" t="s">
        <v>36</v>
      </c>
      <c r="F6165" t="s">
        <v>48</v>
      </c>
      <c r="G6165">
        <v>3032</v>
      </c>
      <c r="H6165">
        <v>2343</v>
      </c>
      <c r="I6165">
        <v>3550</v>
      </c>
      <c r="J6165">
        <v>2857</v>
      </c>
      <c r="K6165">
        <v>3440</v>
      </c>
      <c r="L6165">
        <v>2586</v>
      </c>
      <c r="M6165">
        <v>3317</v>
      </c>
      <c r="N6165">
        <v>2365</v>
      </c>
      <c r="O6165">
        <v>2960</v>
      </c>
      <c r="P6165">
        <v>2304</v>
      </c>
      <c r="Q6165">
        <v>3328</v>
      </c>
      <c r="R6165">
        <v>3079</v>
      </c>
      <c r="S6165">
        <v>3678</v>
      </c>
      <c r="T6165">
        <v>2709</v>
      </c>
      <c r="U6165">
        <v>3178</v>
      </c>
      <c r="V6165">
        <v>2396</v>
      </c>
      <c r="W6165">
        <v>3085</v>
      </c>
      <c r="X6165">
        <v>2774</v>
      </c>
      <c r="Y6165">
        <v>3280</v>
      </c>
      <c r="Z6165">
        <v>2935</v>
      </c>
      <c r="AA6165">
        <v>3629</v>
      </c>
      <c r="AB6165">
        <v>3118</v>
      </c>
      <c r="AC6165">
        <v>3815</v>
      </c>
      <c r="AD6165">
        <v>3231</v>
      </c>
      <c r="AE6165">
        <v>3768</v>
      </c>
      <c r="AF6165">
        <v>3211</v>
      </c>
      <c r="AG6165">
        <v>3763</v>
      </c>
      <c r="AH6165">
        <v>3184</v>
      </c>
      <c r="AI6165">
        <v>3651</v>
      </c>
      <c r="AJ6165">
        <v>3066</v>
      </c>
      <c r="AK6165">
        <v>3561</v>
      </c>
      <c r="AL6165">
        <v>3038</v>
      </c>
      <c r="AM6165">
        <v>3494</v>
      </c>
      <c r="AN6165">
        <v>4284</v>
      </c>
      <c r="AO6165">
        <v>5647</v>
      </c>
      <c r="AP6165">
        <v>3283</v>
      </c>
      <c r="AQ6165">
        <v>3441</v>
      </c>
      <c r="AR6165">
        <v>2897</v>
      </c>
      <c r="AS6165">
        <v>3271</v>
      </c>
      <c r="AT6165">
        <v>2966</v>
      </c>
      <c r="AU6165">
        <v>3603</v>
      </c>
    </row>
    <row r="6166" spans="1:47" x14ac:dyDescent="0.25">
      <c r="A6166" t="str">
        <f t="shared" si="96"/>
        <v>BregenzArbeitsloseMänner</v>
      </c>
      <c r="B6166">
        <v>6165</v>
      </c>
      <c r="C6166">
        <v>802</v>
      </c>
      <c r="D6166" t="s">
        <v>270</v>
      </c>
      <c r="E6166" t="s">
        <v>36</v>
      </c>
      <c r="F6166" t="s">
        <v>49</v>
      </c>
      <c r="G6166">
        <v>1724</v>
      </c>
      <c r="H6166">
        <v>1174</v>
      </c>
      <c r="I6166">
        <v>2018</v>
      </c>
      <c r="J6166">
        <v>1439</v>
      </c>
      <c r="K6166">
        <v>1924</v>
      </c>
      <c r="L6166">
        <v>1207</v>
      </c>
      <c r="M6166">
        <v>1836</v>
      </c>
      <c r="N6166">
        <v>1157</v>
      </c>
      <c r="O6166">
        <v>1557</v>
      </c>
      <c r="P6166">
        <v>1144</v>
      </c>
      <c r="Q6166">
        <v>1883</v>
      </c>
      <c r="R6166">
        <v>1616</v>
      </c>
      <c r="S6166">
        <v>2153</v>
      </c>
      <c r="T6166">
        <v>1395</v>
      </c>
      <c r="U6166">
        <v>1792</v>
      </c>
      <c r="V6166">
        <v>1161</v>
      </c>
      <c r="W6166">
        <v>1776</v>
      </c>
      <c r="X6166">
        <v>1397</v>
      </c>
      <c r="Y6166">
        <v>1883</v>
      </c>
      <c r="Z6166">
        <v>1460</v>
      </c>
      <c r="AA6166">
        <v>2071</v>
      </c>
      <c r="AB6166">
        <v>1618</v>
      </c>
      <c r="AC6166">
        <v>2238</v>
      </c>
      <c r="AD6166">
        <v>1660</v>
      </c>
      <c r="AE6166">
        <v>2145</v>
      </c>
      <c r="AF6166">
        <v>1697</v>
      </c>
      <c r="AG6166">
        <v>2206</v>
      </c>
      <c r="AH6166">
        <v>1656</v>
      </c>
      <c r="AI6166">
        <v>2121</v>
      </c>
      <c r="AJ6166">
        <v>1587</v>
      </c>
      <c r="AK6166">
        <v>2044</v>
      </c>
      <c r="AL6166">
        <v>1539</v>
      </c>
      <c r="AM6166">
        <v>2010</v>
      </c>
      <c r="AN6166">
        <v>2147</v>
      </c>
      <c r="AO6166">
        <v>3053</v>
      </c>
      <c r="AP6166">
        <v>1667</v>
      </c>
      <c r="AQ6166">
        <v>1992</v>
      </c>
      <c r="AR6166">
        <v>1457</v>
      </c>
      <c r="AS6166">
        <v>1877</v>
      </c>
      <c r="AT6166">
        <v>1612</v>
      </c>
      <c r="AU6166">
        <v>2170</v>
      </c>
    </row>
    <row r="6167" spans="1:47" x14ac:dyDescent="0.25">
      <c r="A6167" t="str">
        <f t="shared" si="96"/>
        <v>Bregenzarbeitslose AusländerFrauen</v>
      </c>
      <c r="B6167">
        <v>6166</v>
      </c>
      <c r="C6167">
        <v>802</v>
      </c>
      <c r="D6167" t="s">
        <v>270</v>
      </c>
      <c r="E6167" t="s">
        <v>37</v>
      </c>
      <c r="F6167" t="s">
        <v>47</v>
      </c>
      <c r="G6167">
        <v>277</v>
      </c>
      <c r="H6167">
        <v>214</v>
      </c>
      <c r="I6167">
        <v>294</v>
      </c>
      <c r="J6167">
        <v>254</v>
      </c>
      <c r="K6167">
        <v>301</v>
      </c>
      <c r="L6167">
        <v>257</v>
      </c>
      <c r="M6167">
        <v>304</v>
      </c>
      <c r="N6167">
        <v>214</v>
      </c>
      <c r="O6167">
        <v>295</v>
      </c>
      <c r="P6167">
        <v>219</v>
      </c>
      <c r="Q6167">
        <v>322</v>
      </c>
      <c r="R6167">
        <v>300</v>
      </c>
      <c r="S6167">
        <v>331</v>
      </c>
      <c r="T6167">
        <v>246</v>
      </c>
      <c r="U6167">
        <v>307</v>
      </c>
      <c r="V6167">
        <v>231</v>
      </c>
      <c r="W6167">
        <v>295</v>
      </c>
      <c r="X6167">
        <v>299</v>
      </c>
      <c r="Y6167">
        <v>366</v>
      </c>
      <c r="Z6167">
        <v>385</v>
      </c>
      <c r="AA6167">
        <v>454</v>
      </c>
      <c r="AB6167">
        <v>400</v>
      </c>
      <c r="AC6167">
        <v>456</v>
      </c>
      <c r="AD6167">
        <v>406</v>
      </c>
      <c r="AE6167">
        <v>513</v>
      </c>
      <c r="AF6167">
        <v>435</v>
      </c>
      <c r="AG6167">
        <v>493</v>
      </c>
      <c r="AH6167">
        <v>449</v>
      </c>
      <c r="AI6167">
        <v>524</v>
      </c>
      <c r="AJ6167">
        <v>509</v>
      </c>
      <c r="AK6167">
        <v>573</v>
      </c>
      <c r="AL6167">
        <v>511</v>
      </c>
      <c r="AM6167">
        <v>554</v>
      </c>
      <c r="AN6167">
        <v>787</v>
      </c>
      <c r="AO6167">
        <v>1138</v>
      </c>
      <c r="AP6167">
        <v>601</v>
      </c>
      <c r="AQ6167">
        <v>535</v>
      </c>
      <c r="AR6167">
        <v>512</v>
      </c>
      <c r="AS6167">
        <v>552</v>
      </c>
      <c r="AT6167">
        <v>568</v>
      </c>
      <c r="AU6167">
        <v>609</v>
      </c>
    </row>
    <row r="6168" spans="1:47" x14ac:dyDescent="0.25">
      <c r="A6168" t="str">
        <f t="shared" si="96"/>
        <v>Bregenzarbeitslose AusländerInsgesamt</v>
      </c>
      <c r="B6168">
        <v>6167</v>
      </c>
      <c r="C6168">
        <v>802</v>
      </c>
      <c r="D6168" t="s">
        <v>270</v>
      </c>
      <c r="E6168" t="s">
        <v>37</v>
      </c>
      <c r="F6168" t="s">
        <v>48</v>
      </c>
      <c r="G6168">
        <v>704</v>
      </c>
      <c r="H6168">
        <v>466</v>
      </c>
      <c r="I6168">
        <v>827</v>
      </c>
      <c r="J6168">
        <v>631</v>
      </c>
      <c r="K6168">
        <v>790</v>
      </c>
      <c r="L6168">
        <v>537</v>
      </c>
      <c r="M6168">
        <v>779</v>
      </c>
      <c r="N6168">
        <v>477</v>
      </c>
      <c r="O6168">
        <v>709</v>
      </c>
      <c r="P6168">
        <v>520</v>
      </c>
      <c r="Q6168">
        <v>838</v>
      </c>
      <c r="R6168">
        <v>694</v>
      </c>
      <c r="S6168">
        <v>920</v>
      </c>
      <c r="T6168">
        <v>564</v>
      </c>
      <c r="U6168">
        <v>840</v>
      </c>
      <c r="V6168">
        <v>531</v>
      </c>
      <c r="W6168">
        <v>789</v>
      </c>
      <c r="X6168">
        <v>647</v>
      </c>
      <c r="Y6168">
        <v>900</v>
      </c>
      <c r="Z6168">
        <v>801</v>
      </c>
      <c r="AA6168">
        <v>1064</v>
      </c>
      <c r="AB6168">
        <v>864</v>
      </c>
      <c r="AC6168">
        <v>1132</v>
      </c>
      <c r="AD6168">
        <v>867</v>
      </c>
      <c r="AE6168">
        <v>1184</v>
      </c>
      <c r="AF6168">
        <v>947</v>
      </c>
      <c r="AG6168">
        <v>1203</v>
      </c>
      <c r="AH6168">
        <v>986</v>
      </c>
      <c r="AI6168">
        <v>1290</v>
      </c>
      <c r="AJ6168">
        <v>1055</v>
      </c>
      <c r="AK6168">
        <v>1290</v>
      </c>
      <c r="AL6168">
        <v>1043</v>
      </c>
      <c r="AM6168">
        <v>1288</v>
      </c>
      <c r="AN6168">
        <v>1578</v>
      </c>
      <c r="AO6168">
        <v>2363</v>
      </c>
      <c r="AP6168">
        <v>1155</v>
      </c>
      <c r="AQ6168">
        <v>1221</v>
      </c>
      <c r="AR6168">
        <v>991</v>
      </c>
      <c r="AS6168">
        <v>1234</v>
      </c>
      <c r="AT6168">
        <v>1230</v>
      </c>
      <c r="AU6168">
        <v>1500</v>
      </c>
    </row>
    <row r="6169" spans="1:47" x14ac:dyDescent="0.25">
      <c r="A6169" t="str">
        <f t="shared" si="96"/>
        <v>Bregenzarbeitslose AusländerMänner</v>
      </c>
      <c r="B6169">
        <v>6168</v>
      </c>
      <c r="C6169">
        <v>802</v>
      </c>
      <c r="D6169" t="s">
        <v>270</v>
      </c>
      <c r="E6169" t="s">
        <v>37</v>
      </c>
      <c r="F6169" t="s">
        <v>49</v>
      </c>
      <c r="G6169">
        <v>427</v>
      </c>
      <c r="H6169">
        <v>252</v>
      </c>
      <c r="I6169">
        <v>533</v>
      </c>
      <c r="J6169">
        <v>377</v>
      </c>
      <c r="K6169">
        <v>489</v>
      </c>
      <c r="L6169">
        <v>280</v>
      </c>
      <c r="M6169">
        <v>475</v>
      </c>
      <c r="N6169">
        <v>263</v>
      </c>
      <c r="O6169">
        <v>414</v>
      </c>
      <c r="P6169">
        <v>301</v>
      </c>
      <c r="Q6169">
        <v>516</v>
      </c>
      <c r="R6169">
        <v>394</v>
      </c>
      <c r="S6169">
        <v>589</v>
      </c>
      <c r="T6169">
        <v>318</v>
      </c>
      <c r="U6169">
        <v>533</v>
      </c>
      <c r="V6169">
        <v>300</v>
      </c>
      <c r="W6169">
        <v>494</v>
      </c>
      <c r="X6169">
        <v>348</v>
      </c>
      <c r="Y6169">
        <v>534</v>
      </c>
      <c r="Z6169">
        <v>416</v>
      </c>
      <c r="AA6169">
        <v>610</v>
      </c>
      <c r="AB6169">
        <v>464</v>
      </c>
      <c r="AC6169">
        <v>676</v>
      </c>
      <c r="AD6169">
        <v>461</v>
      </c>
      <c r="AE6169">
        <v>671</v>
      </c>
      <c r="AF6169">
        <v>512</v>
      </c>
      <c r="AG6169">
        <v>710</v>
      </c>
      <c r="AH6169">
        <v>537</v>
      </c>
      <c r="AI6169">
        <v>766</v>
      </c>
      <c r="AJ6169">
        <v>546</v>
      </c>
      <c r="AK6169">
        <v>717</v>
      </c>
      <c r="AL6169">
        <v>532</v>
      </c>
      <c r="AM6169">
        <v>734</v>
      </c>
      <c r="AN6169">
        <v>791</v>
      </c>
      <c r="AO6169">
        <v>1225</v>
      </c>
      <c r="AP6169">
        <v>554</v>
      </c>
      <c r="AQ6169">
        <v>686</v>
      </c>
      <c r="AR6169">
        <v>479</v>
      </c>
      <c r="AS6169">
        <v>682</v>
      </c>
      <c r="AT6169">
        <v>662</v>
      </c>
      <c r="AU6169">
        <v>891</v>
      </c>
    </row>
    <row r="6170" spans="1:47" x14ac:dyDescent="0.25">
      <c r="A6170" t="str">
        <f t="shared" si="96"/>
        <v>BregenzArbeitsstättenInsgesamt</v>
      </c>
      <c r="B6170">
        <v>6169</v>
      </c>
      <c r="C6170">
        <v>802</v>
      </c>
      <c r="D6170" t="s">
        <v>270</v>
      </c>
      <c r="E6170" t="s">
        <v>476</v>
      </c>
      <c r="F6170" t="s">
        <v>48</v>
      </c>
      <c r="G6170">
        <v>11485</v>
      </c>
      <c r="H6170">
        <v>11531</v>
      </c>
      <c r="I6170">
        <v>11849</v>
      </c>
    </row>
    <row r="6171" spans="1:47" x14ac:dyDescent="0.25">
      <c r="A6171" t="str">
        <f t="shared" si="96"/>
        <v>BregenzBeschäftigte in den ArbeitsstättenInsgesamt</v>
      </c>
      <c r="B6171">
        <v>6170</v>
      </c>
      <c r="C6171">
        <v>802</v>
      </c>
      <c r="D6171" t="s">
        <v>270</v>
      </c>
      <c r="E6171" t="s">
        <v>477</v>
      </c>
      <c r="F6171" t="s">
        <v>48</v>
      </c>
      <c r="G6171">
        <v>70232</v>
      </c>
      <c r="H6171">
        <v>68864</v>
      </c>
      <c r="I6171">
        <v>71710</v>
      </c>
    </row>
    <row r="6172" spans="1:47" x14ac:dyDescent="0.25">
      <c r="A6172" t="str">
        <f t="shared" si="96"/>
        <v>BregenzGesamteinkommenBruttobezüge Gesamt</v>
      </c>
      <c r="B6172">
        <v>6171</v>
      </c>
      <c r="C6172">
        <v>802</v>
      </c>
      <c r="D6172" t="s">
        <v>270</v>
      </c>
      <c r="E6172" t="s">
        <v>45</v>
      </c>
      <c r="F6172" t="s">
        <v>63</v>
      </c>
      <c r="G6172">
        <v>1692416.1483199999</v>
      </c>
      <c r="H6172">
        <v>1754064.0083000001</v>
      </c>
      <c r="I6172">
        <v>1830930.36115</v>
      </c>
      <c r="J6172">
        <v>1919376.1356299999</v>
      </c>
      <c r="K6172">
        <v>2013110.2892400001</v>
      </c>
      <c r="L6172">
        <v>2046064.9156800001</v>
      </c>
      <c r="M6172">
        <v>2122593.8054499999</v>
      </c>
      <c r="N6172">
        <v>2211779.4714600001</v>
      </c>
      <c r="O6172">
        <v>2287247.1060199998</v>
      </c>
      <c r="P6172">
        <v>2417178.4726</v>
      </c>
      <c r="Q6172">
        <v>2509729.5515700001</v>
      </c>
      <c r="R6172">
        <v>2591140.9618199999</v>
      </c>
      <c r="S6172">
        <v>2681592.2046699999</v>
      </c>
      <c r="T6172">
        <v>2771866.2656999999</v>
      </c>
      <c r="U6172">
        <v>2905312.8077400001</v>
      </c>
      <c r="V6172">
        <v>3023550.97046</v>
      </c>
      <c r="W6172">
        <v>3049803.2352700001</v>
      </c>
      <c r="X6172">
        <v>3195580.75746</v>
      </c>
      <c r="Y6172">
        <v>3380596.5806700001</v>
      </c>
    </row>
    <row r="6173" spans="1:47" x14ac:dyDescent="0.25">
      <c r="A6173" t="str">
        <f t="shared" si="96"/>
        <v>BregenzGesamteinkommenNettobezüge Gesamt</v>
      </c>
      <c r="B6173">
        <v>6172</v>
      </c>
      <c r="C6173">
        <v>802</v>
      </c>
      <c r="D6173" t="s">
        <v>270</v>
      </c>
      <c r="E6173" t="s">
        <v>45</v>
      </c>
      <c r="F6173" t="s">
        <v>64</v>
      </c>
      <c r="G6173">
        <v>1220204.61118</v>
      </c>
      <c r="H6173">
        <v>1273051.7632899999</v>
      </c>
      <c r="I6173">
        <v>1321986.8709199999</v>
      </c>
      <c r="J6173">
        <v>1380694.81011</v>
      </c>
      <c r="K6173">
        <v>1442214.18313</v>
      </c>
      <c r="L6173">
        <v>1496302.2127799999</v>
      </c>
      <c r="M6173">
        <v>1546472.40814</v>
      </c>
      <c r="N6173">
        <v>1603506.28761</v>
      </c>
      <c r="O6173">
        <v>1651905.8422699999</v>
      </c>
      <c r="P6173">
        <v>1734060.0608099999</v>
      </c>
      <c r="Q6173">
        <v>1792206.48227</v>
      </c>
      <c r="R6173">
        <v>1840670.4378500001</v>
      </c>
      <c r="S6173">
        <v>1960986.6944299999</v>
      </c>
      <c r="T6173">
        <v>2020569.9739600001</v>
      </c>
      <c r="U6173">
        <v>2109994.8105899999</v>
      </c>
      <c r="V6173">
        <v>2198211.3992900001</v>
      </c>
      <c r="W6173">
        <v>2241673.2548600002</v>
      </c>
      <c r="X6173">
        <v>2333965.2186699999</v>
      </c>
      <c r="Y6173">
        <v>2477410.2985200002</v>
      </c>
    </row>
    <row r="6174" spans="1:47" x14ac:dyDescent="0.25">
      <c r="A6174" t="str">
        <f t="shared" si="96"/>
        <v>BregenzGründungsintensitätin % der aktiven Wirtschaftskammermitglieder</v>
      </c>
      <c r="B6174">
        <v>6173</v>
      </c>
      <c r="C6174">
        <v>802</v>
      </c>
      <c r="D6174" t="s">
        <v>270</v>
      </c>
      <c r="E6174" t="s">
        <v>40</v>
      </c>
      <c r="F6174" t="s">
        <v>52</v>
      </c>
      <c r="G6174">
        <v>5.6872915894775904</v>
      </c>
      <c r="H6174">
        <v>6.2211024040453404</v>
      </c>
      <c r="I6174">
        <v>6.08626142845476</v>
      </c>
      <c r="J6174">
        <v>6.0300020055050698</v>
      </c>
      <c r="K6174">
        <v>5.2973872229062797</v>
      </c>
      <c r="L6174">
        <v>5.82814513594783</v>
      </c>
      <c r="M6174">
        <v>9.2570853597182605</v>
      </c>
      <c r="N6174">
        <v>6.3822336222119302</v>
      </c>
      <c r="O6174">
        <v>6.7807153965785396</v>
      </c>
      <c r="P6174">
        <v>6.4192272588986903</v>
      </c>
      <c r="Q6174">
        <v>5.8115338882282996</v>
      </c>
      <c r="R6174">
        <v>5.7202843445197598</v>
      </c>
      <c r="S6174">
        <v>6.8208089041422397</v>
      </c>
      <c r="T6174">
        <v>5.8630274629563797</v>
      </c>
      <c r="U6174">
        <v>6.0737602698044499</v>
      </c>
      <c r="V6174">
        <v>6.1047656557699899</v>
      </c>
      <c r="W6174">
        <v>6.5738592420727002</v>
      </c>
      <c r="X6174">
        <v>6.1191222570532897</v>
      </c>
      <c r="Y6174">
        <v>5.9310515260101297</v>
      </c>
      <c r="Z6174">
        <v>6.6311713455953498</v>
      </c>
      <c r="AA6174">
        <v>5.9701492537313401</v>
      </c>
      <c r="AB6174">
        <v>6.0736768477500602</v>
      </c>
    </row>
    <row r="6175" spans="1:47" x14ac:dyDescent="0.25">
      <c r="A6175" t="str">
        <f t="shared" si="96"/>
        <v>BregenzGründungsintensitätje 1.000 Einwohner</v>
      </c>
      <c r="B6175">
        <v>6174</v>
      </c>
      <c r="C6175">
        <v>802</v>
      </c>
      <c r="D6175" t="s">
        <v>270</v>
      </c>
      <c r="E6175" t="s">
        <v>40</v>
      </c>
      <c r="F6175" t="s">
        <v>53</v>
      </c>
      <c r="G6175">
        <v>2.52514867121248</v>
      </c>
      <c r="H6175">
        <v>2.8053433083781201</v>
      </c>
      <c r="I6175">
        <v>2.7700915897748399</v>
      </c>
      <c r="J6175">
        <v>2.7897918237682</v>
      </c>
      <c r="K6175">
        <v>2.4583523767377899</v>
      </c>
      <c r="L6175">
        <v>2.7474673445783999</v>
      </c>
      <c r="M6175">
        <v>4.4125405681945402</v>
      </c>
      <c r="N6175">
        <v>3.1885962822657898</v>
      </c>
      <c r="O6175">
        <v>3.4651026020059401</v>
      </c>
      <c r="P6175">
        <v>3.3284957092377598</v>
      </c>
      <c r="Q6175">
        <v>3.07394770358025</v>
      </c>
      <c r="R6175">
        <v>3.0914159260304501</v>
      </c>
      <c r="S6175">
        <v>3.74335974951991</v>
      </c>
      <c r="T6175">
        <v>3.3208801415331499</v>
      </c>
      <c r="U6175">
        <v>3.4690026299256198</v>
      </c>
      <c r="V6175">
        <v>3.4980027532666802</v>
      </c>
      <c r="W6175">
        <v>3.81220053669804</v>
      </c>
      <c r="X6175">
        <v>3.63141171130277</v>
      </c>
      <c r="Y6175">
        <v>3.5558979753605899</v>
      </c>
      <c r="Z6175">
        <v>4.0499593525977398</v>
      </c>
      <c r="AA6175">
        <v>3.70307781606577</v>
      </c>
      <c r="AB6175">
        <v>3.80244787143201</v>
      </c>
    </row>
    <row r="6176" spans="1:47" x14ac:dyDescent="0.25">
      <c r="A6176" t="str">
        <f t="shared" si="96"/>
        <v>BregenzKammermitgliedschaftenAktiv</v>
      </c>
      <c r="B6176">
        <v>6175</v>
      </c>
      <c r="C6176">
        <v>802</v>
      </c>
      <c r="D6176" t="s">
        <v>270</v>
      </c>
      <c r="E6176" t="s">
        <v>39</v>
      </c>
      <c r="F6176" t="s">
        <v>50</v>
      </c>
      <c r="G6176">
        <v>5398</v>
      </c>
      <c r="H6176">
        <v>5503</v>
      </c>
      <c r="I6176">
        <v>5582</v>
      </c>
      <c r="J6176">
        <v>5715</v>
      </c>
      <c r="K6176">
        <v>5770</v>
      </c>
      <c r="L6176">
        <v>5879</v>
      </c>
      <c r="M6176">
        <v>5963</v>
      </c>
      <c r="N6176">
        <v>6262</v>
      </c>
      <c r="O6176">
        <v>6379</v>
      </c>
      <c r="P6176">
        <v>6430</v>
      </c>
      <c r="Q6176">
        <v>6539</v>
      </c>
      <c r="R6176">
        <v>6574</v>
      </c>
      <c r="S6176">
        <v>6660</v>
      </c>
      <c r="T6176">
        <v>6728</v>
      </c>
      <c r="U6176">
        <v>6842</v>
      </c>
      <c r="V6176">
        <v>6900</v>
      </c>
      <c r="W6176">
        <v>7020</v>
      </c>
      <c r="X6176">
        <v>7056</v>
      </c>
      <c r="Y6176">
        <v>7207</v>
      </c>
      <c r="Z6176">
        <v>7340</v>
      </c>
      <c r="AA6176">
        <v>7427</v>
      </c>
      <c r="AB6176">
        <v>7502</v>
      </c>
      <c r="AC6176">
        <v>7583</v>
      </c>
      <c r="AD6176">
        <v>7617</v>
      </c>
      <c r="AE6176">
        <v>7784</v>
      </c>
      <c r="AF6176">
        <v>7758</v>
      </c>
      <c r="AG6176">
        <v>7891</v>
      </c>
      <c r="AH6176">
        <v>7975</v>
      </c>
      <c r="AI6176">
        <v>8054</v>
      </c>
      <c r="AJ6176">
        <v>8093</v>
      </c>
      <c r="AK6176">
        <v>8157</v>
      </c>
      <c r="AL6176">
        <v>8264</v>
      </c>
      <c r="AM6176">
        <v>8391</v>
      </c>
      <c r="AN6176">
        <v>8442</v>
      </c>
      <c r="AO6176">
        <v>8574</v>
      </c>
      <c r="AP6176">
        <v>8578</v>
      </c>
      <c r="AQ6176">
        <v>8733</v>
      </c>
      <c r="AR6176">
        <v>8758</v>
      </c>
    </row>
    <row r="6177" spans="1:44" x14ac:dyDescent="0.25">
      <c r="A6177" t="str">
        <f t="shared" si="96"/>
        <v>BregenzKammermitgliedschaftenInsgesamt</v>
      </c>
      <c r="B6177">
        <v>6176</v>
      </c>
      <c r="C6177">
        <v>802</v>
      </c>
      <c r="D6177" t="s">
        <v>270</v>
      </c>
      <c r="E6177" t="s">
        <v>39</v>
      </c>
      <c r="F6177" t="s">
        <v>48</v>
      </c>
      <c r="G6177">
        <v>6717</v>
      </c>
      <c r="H6177">
        <v>6870</v>
      </c>
      <c r="I6177">
        <v>6978</v>
      </c>
      <c r="J6177">
        <v>7123</v>
      </c>
      <c r="K6177">
        <v>7160</v>
      </c>
      <c r="L6177">
        <v>7209</v>
      </c>
      <c r="M6177">
        <v>7259</v>
      </c>
      <c r="N6177">
        <v>7557</v>
      </c>
      <c r="O6177">
        <v>7624</v>
      </c>
      <c r="P6177">
        <v>7715</v>
      </c>
      <c r="Q6177">
        <v>7802</v>
      </c>
      <c r="R6177">
        <v>7859</v>
      </c>
      <c r="S6177">
        <v>7928</v>
      </c>
      <c r="T6177">
        <v>8011</v>
      </c>
      <c r="U6177">
        <v>8096</v>
      </c>
      <c r="V6177">
        <v>8163</v>
      </c>
      <c r="W6177">
        <v>8284</v>
      </c>
      <c r="X6177">
        <v>8329</v>
      </c>
      <c r="Y6177">
        <v>8505</v>
      </c>
      <c r="Z6177">
        <v>8638</v>
      </c>
      <c r="AA6177">
        <v>8736</v>
      </c>
      <c r="AB6177">
        <v>8808</v>
      </c>
      <c r="AC6177">
        <v>8846</v>
      </c>
      <c r="AD6177">
        <v>8928</v>
      </c>
      <c r="AE6177">
        <v>9087</v>
      </c>
      <c r="AF6177">
        <v>9109</v>
      </c>
      <c r="AG6177">
        <v>9223</v>
      </c>
      <c r="AH6177">
        <v>9281</v>
      </c>
      <c r="AI6177">
        <v>9360</v>
      </c>
      <c r="AJ6177">
        <v>9444</v>
      </c>
      <c r="AK6177">
        <v>9589</v>
      </c>
      <c r="AL6177">
        <v>9680</v>
      </c>
      <c r="AM6177">
        <v>9780</v>
      </c>
      <c r="AN6177">
        <v>9839</v>
      </c>
      <c r="AO6177">
        <v>9930</v>
      </c>
      <c r="AP6177">
        <v>9944</v>
      </c>
      <c r="AQ6177">
        <v>10056</v>
      </c>
      <c r="AR6177">
        <v>10097</v>
      </c>
    </row>
    <row r="6178" spans="1:44" x14ac:dyDescent="0.25">
      <c r="A6178" t="str">
        <f t="shared" si="96"/>
        <v>BregenzKammermitgliedschaftenRuhend</v>
      </c>
      <c r="B6178">
        <v>6177</v>
      </c>
      <c r="C6178">
        <v>802</v>
      </c>
      <c r="D6178" t="s">
        <v>270</v>
      </c>
      <c r="E6178" t="s">
        <v>39</v>
      </c>
      <c r="F6178" t="s">
        <v>51</v>
      </c>
      <c r="G6178">
        <v>1319</v>
      </c>
      <c r="H6178">
        <v>1367</v>
      </c>
      <c r="I6178">
        <v>1396</v>
      </c>
      <c r="J6178">
        <v>1408</v>
      </c>
      <c r="K6178">
        <v>1390</v>
      </c>
      <c r="L6178">
        <v>1330</v>
      </c>
      <c r="M6178">
        <v>1296</v>
      </c>
      <c r="N6178">
        <v>1295</v>
      </c>
      <c r="O6178">
        <v>1245</v>
      </c>
      <c r="P6178">
        <v>1285</v>
      </c>
      <c r="Q6178">
        <v>1263</v>
      </c>
      <c r="R6178">
        <v>1285</v>
      </c>
      <c r="S6178">
        <v>1268</v>
      </c>
      <c r="T6178">
        <v>1283</v>
      </c>
      <c r="U6178">
        <v>1254</v>
      </c>
      <c r="V6178">
        <v>1263</v>
      </c>
      <c r="W6178">
        <v>1264</v>
      </c>
      <c r="X6178">
        <v>1273</v>
      </c>
      <c r="Y6178">
        <v>1298</v>
      </c>
      <c r="Z6178">
        <v>1298</v>
      </c>
      <c r="AA6178">
        <v>1309</v>
      </c>
      <c r="AB6178">
        <v>1306</v>
      </c>
      <c r="AC6178">
        <v>1263</v>
      </c>
      <c r="AD6178">
        <v>1311</v>
      </c>
      <c r="AE6178">
        <v>1303</v>
      </c>
      <c r="AF6178">
        <v>1351</v>
      </c>
      <c r="AG6178">
        <v>1332</v>
      </c>
      <c r="AH6178">
        <v>1306</v>
      </c>
      <c r="AI6178">
        <v>1306</v>
      </c>
      <c r="AJ6178">
        <v>1351</v>
      </c>
      <c r="AK6178">
        <v>1432</v>
      </c>
      <c r="AL6178">
        <v>1416</v>
      </c>
      <c r="AM6178">
        <v>1389</v>
      </c>
      <c r="AN6178">
        <v>1397</v>
      </c>
      <c r="AO6178">
        <v>1356</v>
      </c>
      <c r="AP6178">
        <v>1366</v>
      </c>
      <c r="AQ6178">
        <v>1323</v>
      </c>
      <c r="AR6178">
        <v>1339</v>
      </c>
    </row>
    <row r="6179" spans="1:44" x14ac:dyDescent="0.25">
      <c r="A6179" t="str">
        <f t="shared" si="96"/>
        <v>BregenzLehrlinge1. Lehrjahr, männlich</v>
      </c>
      <c r="B6179">
        <v>6178</v>
      </c>
      <c r="C6179">
        <v>802</v>
      </c>
      <c r="D6179" t="s">
        <v>270</v>
      </c>
      <c r="E6179" t="s">
        <v>46</v>
      </c>
      <c r="F6179" t="s">
        <v>65</v>
      </c>
      <c r="G6179">
        <v>515</v>
      </c>
      <c r="H6179">
        <v>531</v>
      </c>
      <c r="I6179">
        <v>474</v>
      </c>
      <c r="J6179">
        <v>542</v>
      </c>
      <c r="K6179">
        <v>582</v>
      </c>
      <c r="L6179">
        <v>558</v>
      </c>
      <c r="M6179">
        <v>555</v>
      </c>
      <c r="N6179">
        <v>544</v>
      </c>
      <c r="O6179">
        <v>577</v>
      </c>
      <c r="P6179">
        <v>604</v>
      </c>
      <c r="Q6179">
        <v>529</v>
      </c>
      <c r="R6179">
        <v>512</v>
      </c>
      <c r="S6179">
        <v>469</v>
      </c>
      <c r="T6179">
        <v>496</v>
      </c>
      <c r="U6179">
        <v>507</v>
      </c>
      <c r="V6179">
        <v>539</v>
      </c>
      <c r="W6179">
        <v>541</v>
      </c>
      <c r="X6179">
        <v>510</v>
      </c>
      <c r="Y6179">
        <v>459</v>
      </c>
      <c r="Z6179">
        <v>445</v>
      </c>
      <c r="AA6179">
        <v>482</v>
      </c>
      <c r="AB6179">
        <v>463</v>
      </c>
    </row>
    <row r="6180" spans="1:44" x14ac:dyDescent="0.25">
      <c r="A6180" t="str">
        <f t="shared" si="96"/>
        <v>BregenzLehrlinge1. Lehrjahr, weiblich</v>
      </c>
      <c r="B6180">
        <v>6179</v>
      </c>
      <c r="C6180">
        <v>802</v>
      </c>
      <c r="D6180" t="s">
        <v>270</v>
      </c>
      <c r="E6180" t="s">
        <v>46</v>
      </c>
      <c r="F6180" t="s">
        <v>66</v>
      </c>
      <c r="G6180">
        <v>255</v>
      </c>
      <c r="H6180">
        <v>257</v>
      </c>
      <c r="I6180">
        <v>271</v>
      </c>
      <c r="J6180">
        <v>270</v>
      </c>
      <c r="K6180">
        <v>313</v>
      </c>
      <c r="L6180">
        <v>300</v>
      </c>
      <c r="M6180">
        <v>320</v>
      </c>
      <c r="N6180">
        <v>298</v>
      </c>
      <c r="O6180">
        <v>284</v>
      </c>
      <c r="P6180">
        <v>312</v>
      </c>
      <c r="Q6180">
        <v>276</v>
      </c>
      <c r="R6180">
        <v>264</v>
      </c>
      <c r="S6180">
        <v>223</v>
      </c>
      <c r="T6180">
        <v>230</v>
      </c>
      <c r="U6180">
        <v>203</v>
      </c>
      <c r="V6180">
        <v>221</v>
      </c>
      <c r="W6180">
        <v>217</v>
      </c>
      <c r="X6180">
        <v>240</v>
      </c>
      <c r="Y6180">
        <v>187</v>
      </c>
      <c r="Z6180">
        <v>183</v>
      </c>
      <c r="AA6180">
        <v>224</v>
      </c>
      <c r="AB6180">
        <v>209</v>
      </c>
    </row>
    <row r="6181" spans="1:44" x14ac:dyDescent="0.25">
      <c r="A6181" t="str">
        <f t="shared" si="96"/>
        <v>BregenzLehrlinge2. Lehrjahr, männlich</v>
      </c>
      <c r="B6181">
        <v>6180</v>
      </c>
      <c r="C6181">
        <v>802</v>
      </c>
      <c r="D6181" t="s">
        <v>270</v>
      </c>
      <c r="E6181" t="s">
        <v>46</v>
      </c>
      <c r="F6181" t="s">
        <v>67</v>
      </c>
      <c r="G6181">
        <v>518</v>
      </c>
      <c r="H6181">
        <v>505</v>
      </c>
      <c r="I6181">
        <v>521</v>
      </c>
      <c r="J6181">
        <v>478</v>
      </c>
      <c r="K6181">
        <v>531</v>
      </c>
      <c r="L6181">
        <v>572</v>
      </c>
      <c r="M6181">
        <v>563</v>
      </c>
      <c r="N6181">
        <v>567</v>
      </c>
      <c r="O6181">
        <v>530</v>
      </c>
      <c r="P6181">
        <v>573</v>
      </c>
      <c r="Q6181">
        <v>592</v>
      </c>
      <c r="R6181">
        <v>533</v>
      </c>
      <c r="S6181">
        <v>520</v>
      </c>
      <c r="T6181">
        <v>500</v>
      </c>
      <c r="U6181">
        <v>516</v>
      </c>
      <c r="V6181">
        <v>523</v>
      </c>
      <c r="W6181">
        <v>566</v>
      </c>
      <c r="X6181">
        <v>586</v>
      </c>
      <c r="Y6181">
        <v>559</v>
      </c>
      <c r="Z6181">
        <v>499</v>
      </c>
      <c r="AA6181">
        <v>473</v>
      </c>
      <c r="AB6181">
        <v>512</v>
      </c>
    </row>
    <row r="6182" spans="1:44" x14ac:dyDescent="0.25">
      <c r="A6182" t="str">
        <f t="shared" si="96"/>
        <v>BregenzLehrlinge2. Lehrjahr, weiblich</v>
      </c>
      <c r="B6182">
        <v>6181</v>
      </c>
      <c r="C6182">
        <v>802</v>
      </c>
      <c r="D6182" t="s">
        <v>270</v>
      </c>
      <c r="E6182" t="s">
        <v>46</v>
      </c>
      <c r="F6182" t="s">
        <v>68</v>
      </c>
      <c r="G6182">
        <v>249</v>
      </c>
      <c r="H6182">
        <v>250</v>
      </c>
      <c r="I6182">
        <v>254</v>
      </c>
      <c r="J6182">
        <v>280</v>
      </c>
      <c r="K6182">
        <v>279</v>
      </c>
      <c r="L6182">
        <v>332</v>
      </c>
      <c r="M6182">
        <v>303</v>
      </c>
      <c r="N6182">
        <v>319</v>
      </c>
      <c r="O6182">
        <v>307</v>
      </c>
      <c r="P6182">
        <v>286</v>
      </c>
      <c r="Q6182">
        <v>320</v>
      </c>
      <c r="R6182">
        <v>290</v>
      </c>
      <c r="S6182">
        <v>286</v>
      </c>
      <c r="T6182">
        <v>253</v>
      </c>
      <c r="U6182">
        <v>259</v>
      </c>
      <c r="V6182">
        <v>210</v>
      </c>
      <c r="W6182">
        <v>239</v>
      </c>
      <c r="X6182">
        <v>238</v>
      </c>
      <c r="Y6182">
        <v>270</v>
      </c>
      <c r="Z6182">
        <v>216</v>
      </c>
      <c r="AA6182">
        <v>216</v>
      </c>
      <c r="AB6182">
        <v>239</v>
      </c>
    </row>
    <row r="6183" spans="1:44" x14ac:dyDescent="0.25">
      <c r="A6183" t="str">
        <f t="shared" si="96"/>
        <v>BregenzLehrlinge3. Lehrjahr, männlich</v>
      </c>
      <c r="B6183">
        <v>6182</v>
      </c>
      <c r="C6183">
        <v>802</v>
      </c>
      <c r="D6183" t="s">
        <v>270</v>
      </c>
      <c r="E6183" t="s">
        <v>46</v>
      </c>
      <c r="F6183" t="s">
        <v>69</v>
      </c>
      <c r="G6183">
        <v>472</v>
      </c>
      <c r="H6183">
        <v>491</v>
      </c>
      <c r="I6183">
        <v>497</v>
      </c>
      <c r="J6183">
        <v>493</v>
      </c>
      <c r="K6183">
        <v>449</v>
      </c>
      <c r="L6183">
        <v>486</v>
      </c>
      <c r="M6183">
        <v>532</v>
      </c>
      <c r="N6183">
        <v>534</v>
      </c>
      <c r="O6183">
        <v>525</v>
      </c>
      <c r="P6183">
        <v>494</v>
      </c>
      <c r="Q6183">
        <v>551</v>
      </c>
      <c r="R6183">
        <v>573</v>
      </c>
      <c r="S6183">
        <v>521</v>
      </c>
      <c r="T6183">
        <v>498</v>
      </c>
      <c r="U6183">
        <v>475</v>
      </c>
      <c r="V6183">
        <v>495</v>
      </c>
      <c r="W6183">
        <v>501</v>
      </c>
      <c r="X6183">
        <v>560</v>
      </c>
      <c r="Y6183">
        <v>557</v>
      </c>
      <c r="Z6183">
        <v>541</v>
      </c>
      <c r="AA6183">
        <v>476</v>
      </c>
      <c r="AB6183">
        <v>451</v>
      </c>
    </row>
    <row r="6184" spans="1:44" x14ac:dyDescent="0.25">
      <c r="A6184" t="str">
        <f t="shared" si="96"/>
        <v>BregenzLehrlinge3. Lehrjahr, weiblich</v>
      </c>
      <c r="B6184">
        <v>6183</v>
      </c>
      <c r="C6184">
        <v>802</v>
      </c>
      <c r="D6184" t="s">
        <v>270</v>
      </c>
      <c r="E6184" t="s">
        <v>46</v>
      </c>
      <c r="F6184" t="s">
        <v>70</v>
      </c>
      <c r="G6184">
        <v>253</v>
      </c>
      <c r="H6184">
        <v>223</v>
      </c>
      <c r="I6184">
        <v>232</v>
      </c>
      <c r="J6184">
        <v>233</v>
      </c>
      <c r="K6184">
        <v>261</v>
      </c>
      <c r="L6184">
        <v>257</v>
      </c>
      <c r="M6184">
        <v>303</v>
      </c>
      <c r="N6184">
        <v>272</v>
      </c>
      <c r="O6184">
        <v>275</v>
      </c>
      <c r="P6184">
        <v>281</v>
      </c>
      <c r="Q6184">
        <v>253</v>
      </c>
      <c r="R6184">
        <v>286</v>
      </c>
      <c r="S6184">
        <v>265</v>
      </c>
      <c r="T6184">
        <v>260</v>
      </c>
      <c r="U6184">
        <v>234</v>
      </c>
      <c r="V6184">
        <v>241</v>
      </c>
      <c r="W6184">
        <v>197</v>
      </c>
      <c r="X6184">
        <v>223</v>
      </c>
      <c r="Y6184">
        <v>219</v>
      </c>
      <c r="Z6184">
        <v>248</v>
      </c>
      <c r="AA6184">
        <v>200</v>
      </c>
      <c r="AB6184">
        <v>198</v>
      </c>
    </row>
    <row r="6185" spans="1:44" x14ac:dyDescent="0.25">
      <c r="A6185" t="str">
        <f t="shared" si="96"/>
        <v>BregenzLehrlinge4. Lehrjahr, männlich</v>
      </c>
      <c r="B6185">
        <v>6184</v>
      </c>
      <c r="C6185">
        <v>802</v>
      </c>
      <c r="D6185" t="s">
        <v>270</v>
      </c>
      <c r="E6185" t="s">
        <v>46</v>
      </c>
      <c r="F6185" t="s">
        <v>71</v>
      </c>
      <c r="G6185">
        <v>191</v>
      </c>
      <c r="H6185">
        <v>207</v>
      </c>
      <c r="I6185">
        <v>229</v>
      </c>
      <c r="J6185">
        <v>251</v>
      </c>
      <c r="K6185">
        <v>240</v>
      </c>
      <c r="L6185">
        <v>236</v>
      </c>
      <c r="M6185">
        <v>249</v>
      </c>
      <c r="N6185">
        <v>265</v>
      </c>
      <c r="O6185">
        <v>281</v>
      </c>
      <c r="P6185">
        <v>287</v>
      </c>
      <c r="Q6185">
        <v>238</v>
      </c>
      <c r="R6185">
        <v>262</v>
      </c>
      <c r="S6185">
        <v>305</v>
      </c>
      <c r="T6185">
        <v>283</v>
      </c>
      <c r="U6185">
        <v>292</v>
      </c>
      <c r="V6185">
        <v>276</v>
      </c>
      <c r="W6185">
        <v>287</v>
      </c>
      <c r="X6185">
        <v>310</v>
      </c>
      <c r="Y6185">
        <v>359</v>
      </c>
      <c r="Z6185">
        <v>331</v>
      </c>
      <c r="AA6185">
        <v>326</v>
      </c>
      <c r="AB6185">
        <v>320</v>
      </c>
    </row>
    <row r="6186" spans="1:44" x14ac:dyDescent="0.25">
      <c r="A6186" t="str">
        <f t="shared" si="96"/>
        <v>BregenzLehrlinge4. Lehrjahr, weiblich</v>
      </c>
      <c r="B6186">
        <v>6185</v>
      </c>
      <c r="C6186">
        <v>802</v>
      </c>
      <c r="D6186" t="s">
        <v>270</v>
      </c>
      <c r="E6186" t="s">
        <v>46</v>
      </c>
      <c r="F6186" t="s">
        <v>72</v>
      </c>
      <c r="G6186">
        <v>16</v>
      </c>
      <c r="H6186">
        <v>18</v>
      </c>
      <c r="I6186">
        <v>20</v>
      </c>
      <c r="J6186">
        <v>16</v>
      </c>
      <c r="K6186">
        <v>19</v>
      </c>
      <c r="L6186">
        <v>24</v>
      </c>
      <c r="M6186">
        <v>22</v>
      </c>
      <c r="N6186">
        <v>27</v>
      </c>
      <c r="O6186">
        <v>20</v>
      </c>
      <c r="P6186">
        <v>48</v>
      </c>
      <c r="Q6186">
        <v>28</v>
      </c>
      <c r="R6186">
        <v>26</v>
      </c>
      <c r="S6186">
        <v>42</v>
      </c>
      <c r="T6186">
        <v>36</v>
      </c>
      <c r="U6186">
        <v>42</v>
      </c>
      <c r="V6186">
        <v>33</v>
      </c>
      <c r="W6186">
        <v>44</v>
      </c>
      <c r="X6186">
        <v>36</v>
      </c>
      <c r="Y6186">
        <v>50</v>
      </c>
      <c r="Z6186">
        <v>42</v>
      </c>
      <c r="AA6186">
        <v>66</v>
      </c>
      <c r="AB6186">
        <v>55</v>
      </c>
    </row>
    <row r="6187" spans="1:44" x14ac:dyDescent="0.25">
      <c r="A6187" t="str">
        <f t="shared" si="96"/>
        <v>BregenzLehrlingeFrauen</v>
      </c>
      <c r="B6187">
        <v>6186</v>
      </c>
      <c r="C6187">
        <v>802</v>
      </c>
      <c r="D6187" t="s">
        <v>270</v>
      </c>
      <c r="E6187" t="s">
        <v>46</v>
      </c>
      <c r="F6187" t="s">
        <v>47</v>
      </c>
      <c r="G6187">
        <v>773</v>
      </c>
      <c r="H6187">
        <v>748</v>
      </c>
      <c r="I6187">
        <v>777</v>
      </c>
      <c r="J6187">
        <v>799</v>
      </c>
      <c r="K6187">
        <v>872</v>
      </c>
      <c r="L6187">
        <v>913</v>
      </c>
      <c r="M6187">
        <v>948</v>
      </c>
      <c r="N6187">
        <v>916</v>
      </c>
      <c r="O6187">
        <v>886</v>
      </c>
      <c r="P6187">
        <v>927</v>
      </c>
      <c r="Q6187">
        <v>877</v>
      </c>
      <c r="R6187">
        <v>866</v>
      </c>
      <c r="S6187">
        <v>816</v>
      </c>
      <c r="T6187">
        <v>779</v>
      </c>
      <c r="U6187">
        <v>738</v>
      </c>
      <c r="V6187">
        <v>705</v>
      </c>
      <c r="W6187">
        <v>697</v>
      </c>
      <c r="X6187">
        <v>737</v>
      </c>
      <c r="Y6187">
        <v>726</v>
      </c>
      <c r="Z6187">
        <v>689</v>
      </c>
      <c r="AA6187">
        <v>706</v>
      </c>
      <c r="AB6187">
        <v>701</v>
      </c>
    </row>
    <row r="6188" spans="1:44" x14ac:dyDescent="0.25">
      <c r="A6188" t="str">
        <f t="shared" si="96"/>
        <v>BregenzLehrlingeInsgesamt</v>
      </c>
      <c r="B6188">
        <v>6187</v>
      </c>
      <c r="C6188">
        <v>802</v>
      </c>
      <c r="D6188" t="s">
        <v>270</v>
      </c>
      <c r="E6188" t="s">
        <v>46</v>
      </c>
      <c r="F6188" t="s">
        <v>48</v>
      </c>
      <c r="G6188">
        <v>2469</v>
      </c>
      <c r="H6188">
        <v>2482</v>
      </c>
      <c r="I6188">
        <v>2498</v>
      </c>
      <c r="J6188">
        <v>2563</v>
      </c>
      <c r="K6188">
        <v>2674</v>
      </c>
      <c r="L6188">
        <v>2765</v>
      </c>
      <c r="M6188">
        <v>2847</v>
      </c>
      <c r="N6188">
        <v>2826</v>
      </c>
      <c r="O6188">
        <v>2799</v>
      </c>
      <c r="P6188">
        <v>2885</v>
      </c>
      <c r="Q6188">
        <v>2787</v>
      </c>
      <c r="R6188">
        <v>2746</v>
      </c>
      <c r="S6188">
        <v>2631</v>
      </c>
      <c r="T6188">
        <v>2556</v>
      </c>
      <c r="U6188">
        <v>2528</v>
      </c>
      <c r="V6188">
        <v>2538</v>
      </c>
      <c r="W6188">
        <v>2592</v>
      </c>
      <c r="X6188">
        <v>2703</v>
      </c>
      <c r="Y6188">
        <v>2660</v>
      </c>
      <c r="Z6188">
        <v>2505</v>
      </c>
      <c r="AA6188">
        <v>2463</v>
      </c>
      <c r="AB6188">
        <v>2447</v>
      </c>
    </row>
    <row r="6189" spans="1:44" x14ac:dyDescent="0.25">
      <c r="A6189" t="str">
        <f t="shared" si="96"/>
        <v>BregenzLehrlingeMänner</v>
      </c>
      <c r="B6189">
        <v>6188</v>
      </c>
      <c r="C6189">
        <v>802</v>
      </c>
      <c r="D6189" t="s">
        <v>270</v>
      </c>
      <c r="E6189" t="s">
        <v>46</v>
      </c>
      <c r="F6189" t="s">
        <v>49</v>
      </c>
      <c r="G6189">
        <v>1696</v>
      </c>
      <c r="H6189">
        <v>1734</v>
      </c>
      <c r="I6189">
        <v>1721</v>
      </c>
      <c r="J6189">
        <v>1764</v>
      </c>
      <c r="K6189">
        <v>1802</v>
      </c>
      <c r="L6189">
        <v>1852</v>
      </c>
      <c r="M6189">
        <v>1899</v>
      </c>
      <c r="N6189">
        <v>1910</v>
      </c>
      <c r="O6189">
        <v>1913</v>
      </c>
      <c r="P6189">
        <v>1958</v>
      </c>
      <c r="Q6189">
        <v>1910</v>
      </c>
      <c r="R6189">
        <v>1880</v>
      </c>
      <c r="S6189">
        <v>1815</v>
      </c>
      <c r="T6189">
        <v>1777</v>
      </c>
      <c r="U6189">
        <v>1790</v>
      </c>
      <c r="V6189">
        <v>1833</v>
      </c>
      <c r="W6189">
        <v>1895</v>
      </c>
      <c r="X6189">
        <v>1966</v>
      </c>
      <c r="Y6189">
        <v>1934</v>
      </c>
      <c r="Z6189">
        <v>1816</v>
      </c>
      <c r="AA6189">
        <v>1757</v>
      </c>
      <c r="AB6189">
        <v>1746</v>
      </c>
    </row>
    <row r="6190" spans="1:44" x14ac:dyDescent="0.25">
      <c r="A6190" t="str">
        <f t="shared" si="96"/>
        <v>BregenzNeugründungenInsgesamt</v>
      </c>
      <c r="B6190">
        <v>6189</v>
      </c>
      <c r="C6190">
        <v>802</v>
      </c>
      <c r="D6190" t="s">
        <v>270</v>
      </c>
      <c r="E6190" t="s">
        <v>41</v>
      </c>
      <c r="F6190" t="s">
        <v>48</v>
      </c>
      <c r="G6190">
        <v>307</v>
      </c>
      <c r="H6190">
        <v>342.347265294615</v>
      </c>
      <c r="I6190">
        <v>339.73511293634499</v>
      </c>
      <c r="J6190">
        <v>344.61461461461499</v>
      </c>
      <c r="K6190">
        <v>305.65924276169301</v>
      </c>
      <c r="L6190">
        <v>342.63665254237299</v>
      </c>
      <c r="M6190">
        <v>552</v>
      </c>
      <c r="N6190">
        <v>399.65546942291098</v>
      </c>
      <c r="O6190">
        <v>436</v>
      </c>
      <c r="P6190">
        <v>422</v>
      </c>
      <c r="Q6190">
        <v>391</v>
      </c>
      <c r="R6190">
        <v>394.69961977186301</v>
      </c>
      <c r="S6190">
        <v>481.27627627627601</v>
      </c>
      <c r="T6190">
        <v>430.34621578099802</v>
      </c>
      <c r="U6190">
        <v>455.65349544073001</v>
      </c>
      <c r="V6190">
        <v>465</v>
      </c>
      <c r="W6190">
        <v>510</v>
      </c>
      <c r="X6190">
        <v>488</v>
      </c>
      <c r="Y6190">
        <v>480</v>
      </c>
      <c r="Z6190">
        <v>548</v>
      </c>
      <c r="AA6190">
        <v>504</v>
      </c>
      <c r="AB6190">
        <v>521</v>
      </c>
    </row>
    <row r="6191" spans="1:44" x14ac:dyDescent="0.25">
      <c r="A6191" t="str">
        <f t="shared" si="96"/>
        <v>BregenzPendler (Auspendler/-innen)Insgesamt</v>
      </c>
      <c r="B6191">
        <v>6190</v>
      </c>
      <c r="C6191">
        <v>802</v>
      </c>
      <c r="D6191" t="s">
        <v>270</v>
      </c>
      <c r="E6191" t="s">
        <v>459</v>
      </c>
      <c r="F6191" t="s">
        <v>48</v>
      </c>
      <c r="G6191">
        <v>37702</v>
      </c>
      <c r="H6191">
        <v>38508</v>
      </c>
      <c r="I6191">
        <v>39122</v>
      </c>
      <c r="J6191">
        <v>39571</v>
      </c>
      <c r="K6191">
        <v>39841</v>
      </c>
      <c r="L6191">
        <v>40567</v>
      </c>
      <c r="M6191">
        <v>41032</v>
      </c>
      <c r="N6191">
        <v>42396</v>
      </c>
      <c r="O6191">
        <v>43291</v>
      </c>
      <c r="P6191">
        <v>44155</v>
      </c>
      <c r="Q6191">
        <v>44524</v>
      </c>
      <c r="R6191">
        <v>44243</v>
      </c>
      <c r="S6191">
        <v>45044</v>
      </c>
    </row>
    <row r="6192" spans="1:44" x14ac:dyDescent="0.25">
      <c r="A6192" t="str">
        <f t="shared" si="96"/>
        <v>BregenzPendler ins AuslandInsgesamt</v>
      </c>
      <c r="B6192">
        <v>6191</v>
      </c>
      <c r="C6192">
        <v>802</v>
      </c>
      <c r="D6192" t="s">
        <v>270</v>
      </c>
      <c r="E6192" t="s">
        <v>304</v>
      </c>
      <c r="F6192" t="s">
        <v>48</v>
      </c>
      <c r="G6192">
        <v>2479</v>
      </c>
      <c r="H6192">
        <v>2645</v>
      </c>
      <c r="I6192">
        <v>2761</v>
      </c>
      <c r="J6192">
        <v>2859</v>
      </c>
      <c r="K6192">
        <v>2841</v>
      </c>
      <c r="L6192">
        <v>3096</v>
      </c>
      <c r="M6192">
        <v>2933</v>
      </c>
      <c r="N6192">
        <v>3350</v>
      </c>
      <c r="O6192">
        <v>3430</v>
      </c>
      <c r="P6192">
        <v>3434</v>
      </c>
      <c r="Q6192">
        <v>3393</v>
      </c>
      <c r="R6192">
        <v>3340</v>
      </c>
      <c r="S6192">
        <v>3305</v>
      </c>
    </row>
    <row r="6193" spans="1:47" x14ac:dyDescent="0.25">
      <c r="A6193" t="str">
        <f t="shared" si="96"/>
        <v>BregenzPendler zw. BundesländernInsgesamt</v>
      </c>
      <c r="B6193">
        <v>6192</v>
      </c>
      <c r="C6193">
        <v>802</v>
      </c>
      <c r="D6193" t="s">
        <v>270</v>
      </c>
      <c r="E6193" t="s">
        <v>433</v>
      </c>
      <c r="F6193" t="s">
        <v>48</v>
      </c>
      <c r="G6193">
        <v>1686</v>
      </c>
      <c r="H6193">
        <v>2066</v>
      </c>
      <c r="I6193">
        <v>1759</v>
      </c>
      <c r="J6193">
        <v>1882</v>
      </c>
      <c r="K6193">
        <v>1567</v>
      </c>
      <c r="L6193">
        <v>1443</v>
      </c>
      <c r="M6193">
        <v>1427</v>
      </c>
      <c r="N6193">
        <v>1483</v>
      </c>
      <c r="O6193">
        <v>1477</v>
      </c>
      <c r="P6193">
        <v>1538</v>
      </c>
      <c r="Q6193">
        <v>1528</v>
      </c>
      <c r="R6193">
        <v>1419</v>
      </c>
      <c r="S6193">
        <v>1549</v>
      </c>
    </row>
    <row r="6194" spans="1:47" x14ac:dyDescent="0.25">
      <c r="A6194" t="str">
        <f t="shared" si="96"/>
        <v>BregenzPendler zw. Gemeinden eines Pol. BezirkesInsgesamt</v>
      </c>
      <c r="B6194">
        <v>6193</v>
      </c>
      <c r="C6194">
        <v>802</v>
      </c>
      <c r="D6194" t="s">
        <v>270</v>
      </c>
      <c r="E6194" t="s">
        <v>305</v>
      </c>
      <c r="F6194" t="s">
        <v>48</v>
      </c>
      <c r="G6194">
        <v>23361</v>
      </c>
      <c r="H6194">
        <v>22388</v>
      </c>
      <c r="I6194">
        <v>23106</v>
      </c>
      <c r="J6194">
        <v>23668</v>
      </c>
      <c r="K6194">
        <v>23995</v>
      </c>
      <c r="L6194">
        <v>24402</v>
      </c>
      <c r="M6194">
        <v>24714</v>
      </c>
      <c r="N6194">
        <v>25080</v>
      </c>
      <c r="O6194">
        <v>25662</v>
      </c>
      <c r="P6194">
        <v>25990</v>
      </c>
      <c r="Q6194">
        <v>26021</v>
      </c>
      <c r="R6194">
        <v>25856</v>
      </c>
      <c r="S6194">
        <v>26367</v>
      </c>
    </row>
    <row r="6195" spans="1:47" x14ac:dyDescent="0.25">
      <c r="A6195" t="str">
        <f t="shared" si="96"/>
        <v>BregenzPendler zw. Pol. Bez. des BundeslandesInsgesamt</v>
      </c>
      <c r="B6195">
        <v>6194</v>
      </c>
      <c r="C6195">
        <v>802</v>
      </c>
      <c r="D6195" t="s">
        <v>270</v>
      </c>
      <c r="E6195" t="s">
        <v>306</v>
      </c>
      <c r="F6195" t="s">
        <v>48</v>
      </c>
      <c r="G6195">
        <v>10176</v>
      </c>
      <c r="H6195">
        <v>11409</v>
      </c>
      <c r="I6195">
        <v>11496</v>
      </c>
      <c r="J6195">
        <v>11162</v>
      </c>
      <c r="K6195">
        <v>11438</v>
      </c>
      <c r="L6195">
        <v>11626</v>
      </c>
      <c r="M6195">
        <v>11958</v>
      </c>
      <c r="N6195">
        <v>12483</v>
      </c>
      <c r="O6195">
        <v>12722</v>
      </c>
      <c r="P6195">
        <v>13193</v>
      </c>
      <c r="Q6195">
        <v>13582</v>
      </c>
      <c r="R6195">
        <v>13628</v>
      </c>
      <c r="S6195">
        <v>13823</v>
      </c>
    </row>
    <row r="6196" spans="1:47" x14ac:dyDescent="0.25">
      <c r="A6196" t="str">
        <f t="shared" si="96"/>
        <v>BregenzPensionisteneinkommenBrutto_Schnitt</v>
      </c>
      <c r="B6196">
        <v>6195</v>
      </c>
      <c r="C6196">
        <v>802</v>
      </c>
      <c r="D6196" t="s">
        <v>270</v>
      </c>
      <c r="E6196" t="s">
        <v>44</v>
      </c>
      <c r="F6196" t="s">
        <v>54</v>
      </c>
      <c r="G6196">
        <v>15278.1771820719</v>
      </c>
      <c r="H6196">
        <v>15580.890794748</v>
      </c>
      <c r="I6196">
        <v>16050.8254118311</v>
      </c>
      <c r="J6196">
        <v>16478.5445692467</v>
      </c>
      <c r="K6196">
        <v>17104.147126091699</v>
      </c>
      <c r="L6196">
        <v>18017.829057681101</v>
      </c>
      <c r="M6196">
        <v>17981.221077728202</v>
      </c>
      <c r="N6196">
        <v>18324.169959493898</v>
      </c>
      <c r="O6196">
        <v>18946.089179438699</v>
      </c>
      <c r="P6196">
        <v>19400.709920273701</v>
      </c>
      <c r="Q6196">
        <v>19957.4641119476</v>
      </c>
      <c r="R6196">
        <v>20461.298263177501</v>
      </c>
      <c r="S6196">
        <v>20824.623019052098</v>
      </c>
      <c r="T6196">
        <v>21151.353344995299</v>
      </c>
      <c r="U6196">
        <v>21600.892884684501</v>
      </c>
      <c r="V6196">
        <v>22436.7203902896</v>
      </c>
      <c r="W6196">
        <v>23852.433277732802</v>
      </c>
      <c r="X6196">
        <v>24586.281429159499</v>
      </c>
      <c r="Y6196">
        <v>25379.9575627866</v>
      </c>
    </row>
    <row r="6197" spans="1:47" x14ac:dyDescent="0.25">
      <c r="A6197" t="str">
        <f t="shared" si="96"/>
        <v>BregenzPensionisteneinkommenBruttobezüge 1000 EUR</v>
      </c>
      <c r="B6197">
        <v>6196</v>
      </c>
      <c r="C6197">
        <v>802</v>
      </c>
      <c r="D6197" t="s">
        <v>270</v>
      </c>
      <c r="E6197" t="s">
        <v>44</v>
      </c>
      <c r="F6197" t="s">
        <v>55</v>
      </c>
      <c r="G6197">
        <v>366783.19961000001</v>
      </c>
      <c r="H6197">
        <v>380921.61814999999</v>
      </c>
      <c r="I6197">
        <v>398317.28341999999</v>
      </c>
      <c r="J6197">
        <v>414303.56756</v>
      </c>
      <c r="K6197">
        <v>438687.16548999998</v>
      </c>
      <c r="L6197">
        <v>463869.00909000001</v>
      </c>
      <c r="M6197">
        <v>491354.84717000002</v>
      </c>
      <c r="N6197">
        <v>511189.36936000001</v>
      </c>
      <c r="O6197">
        <v>541441.33657000004</v>
      </c>
      <c r="P6197">
        <v>566985.74742000003</v>
      </c>
      <c r="Q6197">
        <v>591160.04446</v>
      </c>
      <c r="R6197">
        <v>605183.81873000006</v>
      </c>
      <c r="S6197">
        <v>618657.90064999997</v>
      </c>
      <c r="T6197">
        <v>634794.41659000004</v>
      </c>
      <c r="U6197">
        <v>661052.12494999997</v>
      </c>
      <c r="V6197">
        <v>695022.28752999997</v>
      </c>
      <c r="W6197">
        <v>736443.87745000003</v>
      </c>
      <c r="X6197">
        <v>776385.59496999998</v>
      </c>
      <c r="Y6197">
        <v>813503.77975999995</v>
      </c>
    </row>
    <row r="6198" spans="1:47" x14ac:dyDescent="0.25">
      <c r="A6198" t="str">
        <f t="shared" si="96"/>
        <v>BregenzPensionisteneinkommenBruttobezüge Fälle</v>
      </c>
      <c r="B6198">
        <v>6197</v>
      </c>
      <c r="C6198">
        <v>802</v>
      </c>
      <c r="D6198" t="s">
        <v>270</v>
      </c>
      <c r="E6198" t="s">
        <v>44</v>
      </c>
      <c r="F6198" t="s">
        <v>56</v>
      </c>
      <c r="G6198">
        <v>24007</v>
      </c>
      <c r="H6198">
        <v>24448</v>
      </c>
      <c r="I6198">
        <v>24816</v>
      </c>
      <c r="J6198">
        <v>25142</v>
      </c>
      <c r="K6198">
        <v>25648</v>
      </c>
      <c r="L6198">
        <v>25745</v>
      </c>
      <c r="M6198">
        <v>27326</v>
      </c>
      <c r="N6198">
        <v>27897</v>
      </c>
      <c r="O6198">
        <v>28578</v>
      </c>
      <c r="P6198">
        <v>29225</v>
      </c>
      <c r="Q6198">
        <v>29621</v>
      </c>
      <c r="R6198">
        <v>29577</v>
      </c>
      <c r="S6198">
        <v>29708</v>
      </c>
      <c r="T6198">
        <v>30012</v>
      </c>
      <c r="U6198">
        <v>30603</v>
      </c>
      <c r="V6198">
        <v>30977</v>
      </c>
      <c r="W6198">
        <v>30875</v>
      </c>
      <c r="X6198">
        <v>31578</v>
      </c>
      <c r="Y6198">
        <v>32053</v>
      </c>
    </row>
    <row r="6199" spans="1:47" x14ac:dyDescent="0.25">
      <c r="A6199" t="str">
        <f t="shared" si="96"/>
        <v>BregenzPensionisteneinkommenLohnsteuer 1000 EUR</v>
      </c>
      <c r="B6199">
        <v>6198</v>
      </c>
      <c r="C6199">
        <v>802</v>
      </c>
      <c r="D6199" t="s">
        <v>270</v>
      </c>
      <c r="E6199" t="s">
        <v>44</v>
      </c>
      <c r="F6199" t="s">
        <v>57</v>
      </c>
      <c r="G6199">
        <v>44020.218330000003</v>
      </c>
      <c r="H6199">
        <v>42271.745479999998</v>
      </c>
      <c r="I6199">
        <v>45942.894820000001</v>
      </c>
      <c r="J6199">
        <v>49019.599049999997</v>
      </c>
      <c r="K6199">
        <v>54145.12528</v>
      </c>
      <c r="L6199">
        <v>51857.897259999998</v>
      </c>
      <c r="M6199">
        <v>56370.9303</v>
      </c>
      <c r="N6199">
        <v>60282.923880000002</v>
      </c>
      <c r="O6199">
        <v>66284.202189999996</v>
      </c>
      <c r="P6199">
        <v>71148.513319999998</v>
      </c>
      <c r="Q6199">
        <v>76702.562969999999</v>
      </c>
      <c r="R6199">
        <v>81353.053979999997</v>
      </c>
      <c r="S6199">
        <v>69578.18664</v>
      </c>
      <c r="T6199">
        <v>72723.548639999994</v>
      </c>
      <c r="U6199">
        <v>77633.699460000003</v>
      </c>
      <c r="V6199">
        <v>84697.888120000003</v>
      </c>
      <c r="W6199">
        <v>85267.875109999994</v>
      </c>
      <c r="X6199">
        <v>92910.924750000006</v>
      </c>
      <c r="Y6199">
        <v>95194.432990000001</v>
      </c>
    </row>
    <row r="6200" spans="1:47" x14ac:dyDescent="0.25">
      <c r="A6200" t="str">
        <f t="shared" si="96"/>
        <v>BregenzPensionisteneinkommenLohnsteuer Fälle</v>
      </c>
      <c r="B6200">
        <v>6199</v>
      </c>
      <c r="C6200">
        <v>802</v>
      </c>
      <c r="D6200" t="s">
        <v>270</v>
      </c>
      <c r="E6200" t="s">
        <v>44</v>
      </c>
      <c r="F6200" t="s">
        <v>58</v>
      </c>
      <c r="G6200">
        <v>11508</v>
      </c>
      <c r="H6200">
        <v>11142</v>
      </c>
      <c r="I6200">
        <v>11783</v>
      </c>
      <c r="J6200">
        <v>12919</v>
      </c>
      <c r="K6200">
        <v>13287</v>
      </c>
      <c r="L6200">
        <v>13145</v>
      </c>
      <c r="M6200">
        <v>13845</v>
      </c>
      <c r="N6200">
        <v>14390</v>
      </c>
      <c r="O6200">
        <v>15202</v>
      </c>
      <c r="P6200">
        <v>15857</v>
      </c>
      <c r="Q6200">
        <v>16652</v>
      </c>
      <c r="R6200">
        <v>17007</v>
      </c>
      <c r="S6200">
        <v>17293</v>
      </c>
      <c r="T6200">
        <v>17547</v>
      </c>
      <c r="U6200">
        <v>18347</v>
      </c>
      <c r="V6200">
        <v>19366</v>
      </c>
      <c r="W6200">
        <v>20757</v>
      </c>
      <c r="X6200">
        <v>21781</v>
      </c>
      <c r="Y6200">
        <v>22622</v>
      </c>
    </row>
    <row r="6201" spans="1:47" x14ac:dyDescent="0.25">
      <c r="A6201" t="str">
        <f t="shared" si="96"/>
        <v>BregenzPensionisteneinkommenNetto_Schnitt</v>
      </c>
      <c r="B6201">
        <v>6200</v>
      </c>
      <c r="C6201">
        <v>802</v>
      </c>
      <c r="D6201" t="s">
        <v>270</v>
      </c>
      <c r="E6201" t="s">
        <v>44</v>
      </c>
      <c r="F6201" t="s">
        <v>59</v>
      </c>
      <c r="G6201">
        <v>12771.6591960678</v>
      </c>
      <c r="H6201">
        <v>13096.6687066427</v>
      </c>
      <c r="I6201">
        <v>13418.4702724049</v>
      </c>
      <c r="J6201">
        <v>13728.587799299999</v>
      </c>
      <c r="K6201">
        <v>14148.829295851499</v>
      </c>
      <c r="L6201">
        <v>15104.6140221402</v>
      </c>
      <c r="M6201">
        <v>15000.620602356699</v>
      </c>
      <c r="N6201">
        <v>15223.1298121662</v>
      </c>
      <c r="O6201">
        <v>15656.2673937994</v>
      </c>
      <c r="P6201">
        <v>15969.644380838299</v>
      </c>
      <c r="Q6201">
        <v>16347.366318152701</v>
      </c>
      <c r="R6201">
        <v>16661.251508604699</v>
      </c>
      <c r="S6201">
        <v>17410.9533809075</v>
      </c>
      <c r="T6201">
        <v>17641.860416500102</v>
      </c>
      <c r="U6201">
        <v>17953.2530523151</v>
      </c>
      <c r="V6201">
        <v>18552.2465503438</v>
      </c>
      <c r="W6201">
        <v>19872.179880809701</v>
      </c>
      <c r="X6201">
        <v>20390.366814237801</v>
      </c>
      <c r="Y6201">
        <v>21115.671687829501</v>
      </c>
    </row>
    <row r="6202" spans="1:47" x14ac:dyDescent="0.25">
      <c r="A6202" t="str">
        <f t="shared" si="96"/>
        <v>BregenzPensionisteneinkommenNettobezüge 1000 EUR</v>
      </c>
      <c r="B6202">
        <v>6201</v>
      </c>
      <c r="C6202">
        <v>802</v>
      </c>
      <c r="D6202" t="s">
        <v>270</v>
      </c>
      <c r="E6202" t="s">
        <v>44</v>
      </c>
      <c r="F6202" t="s">
        <v>60</v>
      </c>
      <c r="G6202">
        <v>306609.22232</v>
      </c>
      <c r="H6202">
        <v>320187.35654000001</v>
      </c>
      <c r="I6202">
        <v>332992.75828000001</v>
      </c>
      <c r="J6202">
        <v>345164.15444999997</v>
      </c>
      <c r="K6202">
        <v>362889.17378000001</v>
      </c>
      <c r="L6202">
        <v>388868.288</v>
      </c>
      <c r="M6202">
        <v>409906.95857999998</v>
      </c>
      <c r="N6202">
        <v>424679.65237000003</v>
      </c>
      <c r="O6202">
        <v>447424.80958</v>
      </c>
      <c r="P6202">
        <v>466712.85703000001</v>
      </c>
      <c r="Q6202">
        <v>484225.33770999999</v>
      </c>
      <c r="R6202">
        <v>492789.83587000001</v>
      </c>
      <c r="S6202">
        <v>517244.60304000002</v>
      </c>
      <c r="T6202">
        <v>529467.51482000004</v>
      </c>
      <c r="U6202">
        <v>549423.40315999999</v>
      </c>
      <c r="V6202">
        <v>574692.94139000005</v>
      </c>
      <c r="W6202">
        <v>613553.55382000003</v>
      </c>
      <c r="X6202">
        <v>643887.00326000003</v>
      </c>
      <c r="Y6202">
        <v>676820.62461000006</v>
      </c>
    </row>
    <row r="6203" spans="1:47" x14ac:dyDescent="0.25">
      <c r="A6203" t="str">
        <f t="shared" si="96"/>
        <v>BregenzPensionisteneinkommenSV-Beiträge 1000 EUR</v>
      </c>
      <c r="B6203">
        <v>6202</v>
      </c>
      <c r="C6203">
        <v>802</v>
      </c>
      <c r="D6203" t="s">
        <v>270</v>
      </c>
      <c r="E6203" t="s">
        <v>44</v>
      </c>
      <c r="F6203" t="s">
        <v>61</v>
      </c>
      <c r="G6203">
        <v>16153.758959999999</v>
      </c>
      <c r="H6203">
        <v>18462.51613</v>
      </c>
      <c r="I6203">
        <v>19381.63032</v>
      </c>
      <c r="J6203">
        <v>20119.814060000001</v>
      </c>
      <c r="K6203">
        <v>21652.866429999998</v>
      </c>
      <c r="L6203">
        <v>23142.823830000001</v>
      </c>
      <c r="M6203">
        <v>25076.958289999999</v>
      </c>
      <c r="N6203">
        <v>26226.793109999999</v>
      </c>
      <c r="O6203">
        <v>27732.324799999999</v>
      </c>
      <c r="P6203">
        <v>29124.377069999999</v>
      </c>
      <c r="Q6203">
        <v>30232.143779999999</v>
      </c>
      <c r="R6203">
        <v>31040.928879999999</v>
      </c>
      <c r="S6203">
        <v>31835.110970000002</v>
      </c>
      <c r="T6203">
        <v>32603.35313</v>
      </c>
      <c r="U6203">
        <v>33995.02233</v>
      </c>
      <c r="V6203">
        <v>35631.458019999998</v>
      </c>
      <c r="W6203">
        <v>37622.448519999998</v>
      </c>
      <c r="X6203">
        <v>39587.666960000002</v>
      </c>
      <c r="Y6203">
        <v>41488.722159999998</v>
      </c>
    </row>
    <row r="6204" spans="1:47" x14ac:dyDescent="0.25">
      <c r="A6204" t="str">
        <f t="shared" si="96"/>
        <v>BregenzPensionisteneinkommenSV-Beiträge Fälle</v>
      </c>
      <c r="B6204">
        <v>6203</v>
      </c>
      <c r="C6204">
        <v>802</v>
      </c>
      <c r="D6204" t="s">
        <v>270</v>
      </c>
      <c r="E6204" t="s">
        <v>44</v>
      </c>
      <c r="F6204" t="s">
        <v>62</v>
      </c>
      <c r="G6204">
        <v>22469</v>
      </c>
      <c r="H6204">
        <v>22890</v>
      </c>
      <c r="I6204">
        <v>23265</v>
      </c>
      <c r="J6204">
        <v>23585</v>
      </c>
      <c r="K6204">
        <v>24064</v>
      </c>
      <c r="L6204">
        <v>24767</v>
      </c>
      <c r="M6204">
        <v>25596</v>
      </c>
      <c r="N6204">
        <v>26133</v>
      </c>
      <c r="O6204">
        <v>26682</v>
      </c>
      <c r="P6204">
        <v>27240</v>
      </c>
      <c r="Q6204">
        <v>27582</v>
      </c>
      <c r="R6204">
        <v>27559</v>
      </c>
      <c r="S6204">
        <v>27705</v>
      </c>
      <c r="T6204">
        <v>27967</v>
      </c>
      <c r="U6204">
        <v>28495</v>
      </c>
      <c r="V6204">
        <v>28962</v>
      </c>
      <c r="W6204">
        <v>29460</v>
      </c>
      <c r="X6204">
        <v>30195</v>
      </c>
      <c r="Y6204">
        <v>30698</v>
      </c>
    </row>
    <row r="6205" spans="1:47" x14ac:dyDescent="0.25">
      <c r="A6205" t="str">
        <f t="shared" si="96"/>
        <v>BregenzUnselbstständig BeschäftigteFrauen</v>
      </c>
      <c r="B6205">
        <v>6204</v>
      </c>
      <c r="C6205">
        <v>802</v>
      </c>
      <c r="D6205" t="s">
        <v>270</v>
      </c>
      <c r="E6205" t="s">
        <v>38</v>
      </c>
      <c r="F6205" t="s">
        <v>47</v>
      </c>
      <c r="G6205">
        <v>17555</v>
      </c>
      <c r="H6205">
        <v>18010</v>
      </c>
      <c r="I6205">
        <v>17204</v>
      </c>
      <c r="J6205">
        <v>17878</v>
      </c>
      <c r="K6205">
        <v>17081</v>
      </c>
      <c r="L6205">
        <v>17853</v>
      </c>
      <c r="M6205">
        <v>17572</v>
      </c>
      <c r="N6205">
        <v>18405</v>
      </c>
      <c r="O6205">
        <v>21307</v>
      </c>
      <c r="P6205">
        <v>22123</v>
      </c>
      <c r="Q6205">
        <v>21608</v>
      </c>
      <c r="R6205">
        <v>22047</v>
      </c>
      <c r="S6205">
        <v>21601</v>
      </c>
      <c r="T6205">
        <v>22194</v>
      </c>
      <c r="U6205">
        <v>22581</v>
      </c>
      <c r="V6205">
        <v>23280</v>
      </c>
      <c r="W6205">
        <v>23228</v>
      </c>
      <c r="X6205">
        <v>23631</v>
      </c>
      <c r="Y6205">
        <v>23360</v>
      </c>
      <c r="Z6205">
        <v>23990</v>
      </c>
      <c r="AA6205">
        <v>23775</v>
      </c>
      <c r="AB6205">
        <v>24453</v>
      </c>
      <c r="AC6205">
        <v>24161</v>
      </c>
      <c r="AD6205">
        <v>24917</v>
      </c>
      <c r="AE6205">
        <v>24596</v>
      </c>
      <c r="AF6205">
        <v>25037</v>
      </c>
      <c r="AG6205">
        <v>25057</v>
      </c>
      <c r="AH6205">
        <v>25622</v>
      </c>
      <c r="AI6205">
        <v>25621</v>
      </c>
      <c r="AJ6205">
        <v>26200</v>
      </c>
      <c r="AK6205">
        <v>26039</v>
      </c>
      <c r="AL6205">
        <v>26219</v>
      </c>
      <c r="AM6205">
        <v>26067</v>
      </c>
      <c r="AN6205">
        <v>25873</v>
      </c>
      <c r="AO6205">
        <v>24603</v>
      </c>
      <c r="AP6205">
        <v>26314</v>
      </c>
      <c r="AQ6205">
        <v>26233</v>
      </c>
      <c r="AR6205">
        <v>26529</v>
      </c>
      <c r="AS6205">
        <v>26429</v>
      </c>
      <c r="AT6205">
        <v>26776</v>
      </c>
      <c r="AU6205">
        <v>26599</v>
      </c>
    </row>
    <row r="6206" spans="1:47" x14ac:dyDescent="0.25">
      <c r="A6206" t="str">
        <f t="shared" si="96"/>
        <v>BregenzUnselbstständig BeschäftigteInsgesamt</v>
      </c>
      <c r="B6206">
        <v>6205</v>
      </c>
      <c r="C6206">
        <v>802</v>
      </c>
      <c r="D6206" t="s">
        <v>270</v>
      </c>
      <c r="E6206" t="s">
        <v>38</v>
      </c>
      <c r="F6206" t="s">
        <v>48</v>
      </c>
      <c r="G6206">
        <v>42621</v>
      </c>
      <c r="H6206">
        <v>44366</v>
      </c>
      <c r="I6206">
        <v>42431</v>
      </c>
      <c r="J6206">
        <v>44304</v>
      </c>
      <c r="K6206">
        <v>42323</v>
      </c>
      <c r="L6206">
        <v>44450</v>
      </c>
      <c r="M6206">
        <v>43430</v>
      </c>
      <c r="N6206">
        <v>45580</v>
      </c>
      <c r="O6206">
        <v>47480</v>
      </c>
      <c r="P6206">
        <v>49110</v>
      </c>
      <c r="Q6206">
        <v>47501</v>
      </c>
      <c r="R6206">
        <v>48437</v>
      </c>
      <c r="S6206">
        <v>47193</v>
      </c>
      <c r="T6206">
        <v>48786</v>
      </c>
      <c r="U6206">
        <v>49013</v>
      </c>
      <c r="V6206">
        <v>50511</v>
      </c>
      <c r="W6206">
        <v>50062</v>
      </c>
      <c r="X6206">
        <v>51230</v>
      </c>
      <c r="Y6206">
        <v>50417</v>
      </c>
      <c r="Z6206">
        <v>51817</v>
      </c>
      <c r="AA6206">
        <v>51131</v>
      </c>
      <c r="AB6206">
        <v>52570</v>
      </c>
      <c r="AC6206">
        <v>51679</v>
      </c>
      <c r="AD6206">
        <v>53213</v>
      </c>
      <c r="AE6206">
        <v>52570</v>
      </c>
      <c r="AF6206">
        <v>53681</v>
      </c>
      <c r="AG6206">
        <v>53490</v>
      </c>
      <c r="AH6206">
        <v>54824</v>
      </c>
      <c r="AI6206">
        <v>54702</v>
      </c>
      <c r="AJ6206">
        <v>55869</v>
      </c>
      <c r="AK6206">
        <v>55283</v>
      </c>
      <c r="AL6206">
        <v>56121</v>
      </c>
      <c r="AM6206">
        <v>55381</v>
      </c>
      <c r="AN6206">
        <v>55109</v>
      </c>
      <c r="AO6206">
        <v>52497</v>
      </c>
      <c r="AP6206">
        <v>55833</v>
      </c>
      <c r="AQ6206">
        <v>55540</v>
      </c>
      <c r="AR6206">
        <v>56289</v>
      </c>
      <c r="AS6206">
        <v>55575</v>
      </c>
      <c r="AT6206">
        <v>56178</v>
      </c>
      <c r="AU6206">
        <v>55425</v>
      </c>
    </row>
    <row r="6207" spans="1:47" x14ac:dyDescent="0.25">
      <c r="A6207" t="str">
        <f t="shared" si="96"/>
        <v>BregenzUnselbstständig BeschäftigteMänner</v>
      </c>
      <c r="B6207">
        <v>6206</v>
      </c>
      <c r="C6207">
        <v>802</v>
      </c>
      <c r="D6207" t="s">
        <v>270</v>
      </c>
      <c r="E6207" t="s">
        <v>38</v>
      </c>
      <c r="F6207" t="s">
        <v>49</v>
      </c>
      <c r="G6207">
        <v>25066</v>
      </c>
      <c r="H6207">
        <v>26356</v>
      </c>
      <c r="I6207">
        <v>25227</v>
      </c>
      <c r="J6207">
        <v>26426</v>
      </c>
      <c r="K6207">
        <v>25242</v>
      </c>
      <c r="L6207">
        <v>26597</v>
      </c>
      <c r="M6207">
        <v>25858</v>
      </c>
      <c r="N6207">
        <v>27175</v>
      </c>
      <c r="O6207">
        <v>26173</v>
      </c>
      <c r="P6207">
        <v>26987</v>
      </c>
      <c r="Q6207">
        <v>25893</v>
      </c>
      <c r="R6207">
        <v>26390</v>
      </c>
      <c r="S6207">
        <v>25592</v>
      </c>
      <c r="T6207">
        <v>26592</v>
      </c>
      <c r="U6207">
        <v>26432</v>
      </c>
      <c r="V6207">
        <v>27231</v>
      </c>
      <c r="W6207">
        <v>26834</v>
      </c>
      <c r="X6207">
        <v>27599</v>
      </c>
      <c r="Y6207">
        <v>27057</v>
      </c>
      <c r="Z6207">
        <v>27827</v>
      </c>
      <c r="AA6207">
        <v>27356</v>
      </c>
      <c r="AB6207">
        <v>28117</v>
      </c>
      <c r="AC6207">
        <v>27518</v>
      </c>
      <c r="AD6207">
        <v>28296</v>
      </c>
      <c r="AE6207">
        <v>27974</v>
      </c>
      <c r="AF6207">
        <v>28644</v>
      </c>
      <c r="AG6207">
        <v>28433</v>
      </c>
      <c r="AH6207">
        <v>29202</v>
      </c>
      <c r="AI6207">
        <v>29081</v>
      </c>
      <c r="AJ6207">
        <v>29669</v>
      </c>
      <c r="AK6207">
        <v>29244</v>
      </c>
      <c r="AL6207">
        <v>29902</v>
      </c>
      <c r="AM6207">
        <v>29314</v>
      </c>
      <c r="AN6207">
        <v>29236</v>
      </c>
      <c r="AO6207">
        <v>27894</v>
      </c>
      <c r="AP6207">
        <v>29519</v>
      </c>
      <c r="AQ6207">
        <v>29307</v>
      </c>
      <c r="AR6207">
        <v>29760</v>
      </c>
      <c r="AS6207">
        <v>29146</v>
      </c>
      <c r="AT6207">
        <v>29402</v>
      </c>
      <c r="AU6207">
        <v>28826</v>
      </c>
    </row>
    <row r="6208" spans="1:47" x14ac:dyDescent="0.25">
      <c r="A6208" t="str">
        <f t="shared" si="96"/>
        <v>BregenzUnselbstständig Beschäftigte GW mgfInsgesamt</v>
      </c>
      <c r="B6208">
        <v>6207</v>
      </c>
      <c r="C6208">
        <v>802</v>
      </c>
      <c r="D6208" t="s">
        <v>270</v>
      </c>
      <c r="E6208" t="s">
        <v>450</v>
      </c>
      <c r="F6208" t="s">
        <v>48</v>
      </c>
      <c r="G6208">
        <v>45976.681577410898</v>
      </c>
      <c r="H6208">
        <v>45253.4491490539</v>
      </c>
      <c r="I6208">
        <v>47057.541610496002</v>
      </c>
      <c r="J6208">
        <v>46400.211787514898</v>
      </c>
      <c r="K6208">
        <v>47494.722938689003</v>
      </c>
      <c r="L6208">
        <v>46659.769320596999</v>
      </c>
      <c r="M6208">
        <v>46803.368154985998</v>
      </c>
      <c r="N6208">
        <v>43515.846141711001</v>
      </c>
      <c r="O6208">
        <v>47205.939325143001</v>
      </c>
      <c r="P6208">
        <v>46336.237941457002</v>
      </c>
      <c r="Q6208">
        <v>47752.694871742002</v>
      </c>
      <c r="R6208">
        <v>46795.237911554002</v>
      </c>
      <c r="S6208">
        <v>47300.758076516999</v>
      </c>
      <c r="T6208">
        <v>46602.726330448997</v>
      </c>
    </row>
    <row r="6209" spans="1:47" x14ac:dyDescent="0.25">
      <c r="A6209" t="str">
        <f t="shared" si="96"/>
        <v>BregenzUnselbstständig Beschäftigte GW ogfInsgesamt</v>
      </c>
      <c r="B6209">
        <v>6208</v>
      </c>
      <c r="C6209">
        <v>802</v>
      </c>
      <c r="D6209" t="s">
        <v>270</v>
      </c>
      <c r="E6209" t="s">
        <v>449</v>
      </c>
      <c r="F6209" t="s">
        <v>48</v>
      </c>
      <c r="G6209">
        <v>42472.727630971</v>
      </c>
      <c r="H6209">
        <v>41868.810529226001</v>
      </c>
      <c r="I6209">
        <v>43577.925940385998</v>
      </c>
      <c r="J6209">
        <v>43066.720188088999</v>
      </c>
      <c r="K6209">
        <v>44092.545287822999</v>
      </c>
      <c r="L6209">
        <v>43248.932207908998</v>
      </c>
      <c r="M6209">
        <v>43543.810849080997</v>
      </c>
      <c r="N6209">
        <v>40776.769588732001</v>
      </c>
      <c r="O6209">
        <v>43911.907450578998</v>
      </c>
      <c r="P6209">
        <v>43124.838679287001</v>
      </c>
      <c r="Q6209">
        <v>44367.407978362004</v>
      </c>
      <c r="R6209">
        <v>43524.514844931997</v>
      </c>
      <c r="S6209">
        <v>43858.307526543998</v>
      </c>
      <c r="T6209">
        <v>43019.917085669003</v>
      </c>
    </row>
    <row r="6210" spans="1:47" x14ac:dyDescent="0.25">
      <c r="A6210" t="str">
        <f t="shared" si="96"/>
        <v>BregenzUnternehmenInsgesamt</v>
      </c>
      <c r="B6210">
        <v>6209</v>
      </c>
      <c r="C6210">
        <v>802</v>
      </c>
      <c r="D6210" t="s">
        <v>270</v>
      </c>
      <c r="E6210" t="s">
        <v>475</v>
      </c>
      <c r="F6210" t="s">
        <v>48</v>
      </c>
      <c r="G6210">
        <v>10292</v>
      </c>
      <c r="H6210">
        <v>10418</v>
      </c>
      <c r="I6210">
        <v>10697</v>
      </c>
    </row>
    <row r="6211" spans="1:47" x14ac:dyDescent="0.25">
      <c r="A6211" t="str">
        <f t="shared" ref="A6211:A6274" si="97">D6211&amp;E6211&amp;F6211</f>
        <v>BregenzWohnbevölkerungInsgesamt</v>
      </c>
      <c r="B6211">
        <v>6210</v>
      </c>
      <c r="C6211">
        <v>802</v>
      </c>
      <c r="D6211" t="s">
        <v>270</v>
      </c>
      <c r="E6211" t="s">
        <v>42</v>
      </c>
      <c r="F6211" t="s">
        <v>48</v>
      </c>
      <c r="G6211">
        <v>121577</v>
      </c>
      <c r="H6211">
        <v>122034</v>
      </c>
      <c r="I6211">
        <v>122644</v>
      </c>
      <c r="J6211">
        <v>123527</v>
      </c>
      <c r="K6211">
        <v>124335</v>
      </c>
      <c r="L6211">
        <v>124710</v>
      </c>
      <c r="M6211">
        <v>125098</v>
      </c>
      <c r="N6211">
        <v>125339</v>
      </c>
      <c r="O6211">
        <v>125826</v>
      </c>
      <c r="P6211">
        <v>126483</v>
      </c>
      <c r="Q6211">
        <v>127198</v>
      </c>
      <c r="R6211">
        <v>127676</v>
      </c>
      <c r="S6211">
        <v>128568</v>
      </c>
      <c r="T6211">
        <v>129588</v>
      </c>
      <c r="U6211">
        <v>131350</v>
      </c>
      <c r="V6211">
        <v>132933</v>
      </c>
      <c r="W6211">
        <v>133781</v>
      </c>
      <c r="X6211">
        <v>134383</v>
      </c>
      <c r="Y6211">
        <v>134987</v>
      </c>
      <c r="Z6211">
        <v>135310</v>
      </c>
      <c r="AA6211">
        <v>136103</v>
      </c>
      <c r="AB6211">
        <v>137017</v>
      </c>
    </row>
    <row r="6212" spans="1:47" x14ac:dyDescent="0.25">
      <c r="A6212" t="str">
        <f t="shared" si="97"/>
        <v>DornbirnArbeitnehmereinkommenBrutto_Schnitt</v>
      </c>
      <c r="B6212">
        <v>6211</v>
      </c>
      <c r="C6212">
        <v>803</v>
      </c>
      <c r="D6212" t="s">
        <v>271</v>
      </c>
      <c r="E6212" t="s">
        <v>43</v>
      </c>
      <c r="F6212" t="s">
        <v>54</v>
      </c>
      <c r="G6212">
        <v>23905.616539635499</v>
      </c>
      <c r="H6212">
        <v>24435.795568523201</v>
      </c>
      <c r="I6212">
        <v>25113.758375522699</v>
      </c>
      <c r="J6212">
        <v>25865.8774426745</v>
      </c>
      <c r="K6212">
        <v>26689.801983553501</v>
      </c>
      <c r="L6212">
        <v>26825.809389742499</v>
      </c>
      <c r="M6212">
        <v>27147.048473958599</v>
      </c>
      <c r="N6212">
        <v>27849.527925193099</v>
      </c>
      <c r="O6212">
        <v>28820.241331619502</v>
      </c>
      <c r="P6212">
        <v>29742.0494964301</v>
      </c>
      <c r="Q6212">
        <v>30445.983237459801</v>
      </c>
      <c r="R6212">
        <v>31245.7764985584</v>
      </c>
      <c r="S6212">
        <v>31895.826097742902</v>
      </c>
      <c r="T6212">
        <v>32522.590126344901</v>
      </c>
      <c r="U6212">
        <v>33694.094807015899</v>
      </c>
      <c r="V6212">
        <v>34373.813260722003</v>
      </c>
      <c r="W6212">
        <v>34960.052400018401</v>
      </c>
      <c r="X6212">
        <v>36446.824950401096</v>
      </c>
      <c r="Y6212">
        <v>37760.533550657899</v>
      </c>
    </row>
    <row r="6213" spans="1:47" x14ac:dyDescent="0.25">
      <c r="A6213" t="str">
        <f t="shared" si="97"/>
        <v>DornbirnArbeitnehmereinkommenBruttobezüge 1000 EUR</v>
      </c>
      <c r="B6213">
        <v>6212</v>
      </c>
      <c r="C6213">
        <v>803</v>
      </c>
      <c r="D6213" t="s">
        <v>271</v>
      </c>
      <c r="E6213" t="s">
        <v>43</v>
      </c>
      <c r="F6213" t="s">
        <v>55</v>
      </c>
      <c r="G6213">
        <v>822377.11458000005</v>
      </c>
      <c r="H6213">
        <v>845869.49939999997</v>
      </c>
      <c r="I6213">
        <v>888926.59146000003</v>
      </c>
      <c r="J6213">
        <v>938517.49713000003</v>
      </c>
      <c r="K6213">
        <v>989924.75557000004</v>
      </c>
      <c r="L6213">
        <v>991696.52151999995</v>
      </c>
      <c r="M6213">
        <v>1020566.14033</v>
      </c>
      <c r="N6213">
        <v>1066971.11387</v>
      </c>
      <c r="O6213">
        <v>1121107.3877999999</v>
      </c>
      <c r="P6213">
        <v>1178885.61589</v>
      </c>
      <c r="Q6213">
        <v>1232148.9416199999</v>
      </c>
      <c r="R6213">
        <v>1278764.6489800001</v>
      </c>
      <c r="S6213">
        <v>1325526.7409699999</v>
      </c>
      <c r="T6213">
        <v>1387446.21738</v>
      </c>
      <c r="U6213">
        <v>1446521.1841599999</v>
      </c>
      <c r="V6213">
        <v>1519597.53663</v>
      </c>
      <c r="W6213">
        <v>1516671.9532699999</v>
      </c>
      <c r="X6213">
        <v>1612954.2381800001</v>
      </c>
      <c r="Y6213">
        <v>1721880.3299100001</v>
      </c>
    </row>
    <row r="6214" spans="1:47" x14ac:dyDescent="0.25">
      <c r="A6214" t="str">
        <f t="shared" si="97"/>
        <v>DornbirnArbeitnehmereinkommenBruttobezüge Fälle</v>
      </c>
      <c r="B6214">
        <v>6213</v>
      </c>
      <c r="C6214">
        <v>803</v>
      </c>
      <c r="D6214" t="s">
        <v>271</v>
      </c>
      <c r="E6214" t="s">
        <v>43</v>
      </c>
      <c r="F6214" t="s">
        <v>56</v>
      </c>
      <c r="G6214">
        <v>34401</v>
      </c>
      <c r="H6214">
        <v>34616</v>
      </c>
      <c r="I6214">
        <v>35396</v>
      </c>
      <c r="J6214">
        <v>36284</v>
      </c>
      <c r="K6214">
        <v>37090</v>
      </c>
      <c r="L6214">
        <v>36968</v>
      </c>
      <c r="M6214">
        <v>37594</v>
      </c>
      <c r="N6214">
        <v>38312</v>
      </c>
      <c r="O6214">
        <v>38900</v>
      </c>
      <c r="P6214">
        <v>39637</v>
      </c>
      <c r="Q6214">
        <v>40470</v>
      </c>
      <c r="R6214">
        <v>40926</v>
      </c>
      <c r="S6214">
        <v>41558</v>
      </c>
      <c r="T6214">
        <v>42661</v>
      </c>
      <c r="U6214">
        <v>42931</v>
      </c>
      <c r="V6214">
        <v>44208</v>
      </c>
      <c r="W6214">
        <v>43383</v>
      </c>
      <c r="X6214">
        <v>44255</v>
      </c>
      <c r="Y6214">
        <v>45600</v>
      </c>
    </row>
    <row r="6215" spans="1:47" x14ac:dyDescent="0.25">
      <c r="A6215" t="str">
        <f t="shared" si="97"/>
        <v>DornbirnArbeitnehmereinkommenLohnsteuer 1000 EUR</v>
      </c>
      <c r="B6215">
        <v>6214</v>
      </c>
      <c r="C6215">
        <v>803</v>
      </c>
      <c r="D6215" t="s">
        <v>271</v>
      </c>
      <c r="E6215" t="s">
        <v>43</v>
      </c>
      <c r="F6215" t="s">
        <v>57</v>
      </c>
      <c r="G6215">
        <v>123965.40098000001</v>
      </c>
      <c r="H6215">
        <v>122549.28464</v>
      </c>
      <c r="I6215">
        <v>131990.76615000001</v>
      </c>
      <c r="J6215">
        <v>142891.46316000001</v>
      </c>
      <c r="K6215">
        <v>155865.50211</v>
      </c>
      <c r="L6215">
        <v>142720.12645000001</v>
      </c>
      <c r="M6215">
        <v>147998.14345</v>
      </c>
      <c r="N6215">
        <v>158805.54929</v>
      </c>
      <c r="O6215">
        <v>170996.87098000001</v>
      </c>
      <c r="P6215">
        <v>184520.66063999999</v>
      </c>
      <c r="Q6215">
        <v>196886.44278000001</v>
      </c>
      <c r="R6215">
        <v>208231.83605000001</v>
      </c>
      <c r="S6215">
        <v>186188.66081999999</v>
      </c>
      <c r="T6215">
        <v>198177.46363000001</v>
      </c>
      <c r="U6215">
        <v>209287.94883000001</v>
      </c>
      <c r="V6215">
        <v>218382.65338999999</v>
      </c>
      <c r="W6215">
        <v>206506.28586</v>
      </c>
      <c r="X6215">
        <v>230843.7506</v>
      </c>
      <c r="Y6215">
        <v>242666.43663000001</v>
      </c>
    </row>
    <row r="6216" spans="1:47" x14ac:dyDescent="0.25">
      <c r="A6216" t="str">
        <f t="shared" si="97"/>
        <v>DornbirnArbeitnehmereinkommenLohnsteuer Fälle</v>
      </c>
      <c r="B6216">
        <v>6215</v>
      </c>
      <c r="C6216">
        <v>803</v>
      </c>
      <c r="D6216" t="s">
        <v>271</v>
      </c>
      <c r="E6216" t="s">
        <v>43</v>
      </c>
      <c r="F6216" t="s">
        <v>58</v>
      </c>
      <c r="G6216">
        <v>27226</v>
      </c>
      <c r="H6216">
        <v>26876</v>
      </c>
      <c r="I6216">
        <v>27648</v>
      </c>
      <c r="J6216">
        <v>28655</v>
      </c>
      <c r="K6216">
        <v>29809</v>
      </c>
      <c r="L6216">
        <v>28797</v>
      </c>
      <c r="M6216">
        <v>29505</v>
      </c>
      <c r="N6216">
        <v>30525</v>
      </c>
      <c r="O6216">
        <v>31235</v>
      </c>
      <c r="P6216">
        <v>32202</v>
      </c>
      <c r="Q6216">
        <v>33291</v>
      </c>
      <c r="R6216">
        <v>33779</v>
      </c>
      <c r="S6216">
        <v>34323</v>
      </c>
      <c r="T6216">
        <v>35569</v>
      </c>
      <c r="U6216">
        <v>36367</v>
      </c>
      <c r="V6216">
        <v>37598</v>
      </c>
      <c r="W6216">
        <v>37261</v>
      </c>
      <c r="X6216">
        <v>38166</v>
      </c>
      <c r="Y6216">
        <v>39717</v>
      </c>
    </row>
    <row r="6217" spans="1:47" x14ac:dyDescent="0.25">
      <c r="A6217" t="str">
        <f t="shared" si="97"/>
        <v>DornbirnArbeitnehmereinkommenNetto_Schnitt</v>
      </c>
      <c r="B6217">
        <v>6216</v>
      </c>
      <c r="C6217">
        <v>803</v>
      </c>
      <c r="D6217" t="s">
        <v>271</v>
      </c>
      <c r="E6217" t="s">
        <v>43</v>
      </c>
      <c r="F6217" t="s">
        <v>59</v>
      </c>
      <c r="G6217">
        <v>16520.507393099</v>
      </c>
      <c r="H6217">
        <v>17017.610225618198</v>
      </c>
      <c r="I6217">
        <v>17393.198507175999</v>
      </c>
      <c r="J6217">
        <v>17842.945452816701</v>
      </c>
      <c r="K6217">
        <v>18312.721922620702</v>
      </c>
      <c r="L6217">
        <v>18802.205851276802</v>
      </c>
      <c r="M6217">
        <v>18956.963827738498</v>
      </c>
      <c r="N6217">
        <v>19330.2049248277</v>
      </c>
      <c r="O6217">
        <v>19910.1702048843</v>
      </c>
      <c r="P6217">
        <v>20401.561202159599</v>
      </c>
      <c r="Q6217">
        <v>20752.950192982498</v>
      </c>
      <c r="R6217">
        <v>21196.113030836099</v>
      </c>
      <c r="S6217">
        <v>22327.189884017502</v>
      </c>
      <c r="T6217">
        <v>22679.187433252901</v>
      </c>
      <c r="U6217">
        <v>23426.7090901679</v>
      </c>
      <c r="V6217">
        <v>23975.731465797999</v>
      </c>
      <c r="W6217">
        <v>24652.9782530023</v>
      </c>
      <c r="X6217">
        <v>25476.885150604499</v>
      </c>
      <c r="Y6217">
        <v>26488.171707236801</v>
      </c>
    </row>
    <row r="6218" spans="1:47" x14ac:dyDescent="0.25">
      <c r="A6218" t="str">
        <f t="shared" si="97"/>
        <v>DornbirnArbeitnehmereinkommenNettobezüge 1000 EUR</v>
      </c>
      <c r="B6218">
        <v>6217</v>
      </c>
      <c r="C6218">
        <v>803</v>
      </c>
      <c r="D6218" t="s">
        <v>271</v>
      </c>
      <c r="E6218" t="s">
        <v>43</v>
      </c>
      <c r="F6218" t="s">
        <v>60</v>
      </c>
      <c r="G6218">
        <v>568321.97482999996</v>
      </c>
      <c r="H6218">
        <v>589081.59557</v>
      </c>
      <c r="I6218">
        <v>615649.65436000004</v>
      </c>
      <c r="J6218">
        <v>647413.43281000003</v>
      </c>
      <c r="K6218">
        <v>679218.85611000005</v>
      </c>
      <c r="L6218">
        <v>695079.94591000001</v>
      </c>
      <c r="M6218">
        <v>712668.09814000002</v>
      </c>
      <c r="N6218">
        <v>740578.81108000001</v>
      </c>
      <c r="O6218">
        <v>774505.62097000005</v>
      </c>
      <c r="P6218">
        <v>808656.68137000001</v>
      </c>
      <c r="Q6218">
        <v>839871.89431</v>
      </c>
      <c r="R6218">
        <v>867472.12190000003</v>
      </c>
      <c r="S6218">
        <v>927873.35719999997</v>
      </c>
      <c r="T6218">
        <v>967516.81509000005</v>
      </c>
      <c r="U6218">
        <v>1005732.04795</v>
      </c>
      <c r="V6218">
        <v>1059919.1366399999</v>
      </c>
      <c r="W6218">
        <v>1069520.15555</v>
      </c>
      <c r="X6218">
        <v>1127479.5523399999</v>
      </c>
      <c r="Y6218">
        <v>1207860.6298499999</v>
      </c>
    </row>
    <row r="6219" spans="1:47" x14ac:dyDescent="0.25">
      <c r="A6219" t="str">
        <f t="shared" si="97"/>
        <v>DornbirnArbeitnehmereinkommenSV-Beiträge 1000 EUR</v>
      </c>
      <c r="B6219">
        <v>6218</v>
      </c>
      <c r="C6219">
        <v>803</v>
      </c>
      <c r="D6219" t="s">
        <v>271</v>
      </c>
      <c r="E6219" t="s">
        <v>43</v>
      </c>
      <c r="F6219" t="s">
        <v>61</v>
      </c>
      <c r="G6219">
        <v>130089.73877</v>
      </c>
      <c r="H6219">
        <v>134238.61919</v>
      </c>
      <c r="I6219">
        <v>141286.17095</v>
      </c>
      <c r="J6219">
        <v>148212.60115999999</v>
      </c>
      <c r="K6219">
        <v>154840.39735000001</v>
      </c>
      <c r="L6219">
        <v>153896.44915999999</v>
      </c>
      <c r="M6219">
        <v>159899.89874</v>
      </c>
      <c r="N6219">
        <v>167586.75349999999</v>
      </c>
      <c r="O6219">
        <v>175604.89585</v>
      </c>
      <c r="P6219">
        <v>185708.27387999999</v>
      </c>
      <c r="Q6219">
        <v>195390.60453000001</v>
      </c>
      <c r="R6219">
        <v>203060.69102999999</v>
      </c>
      <c r="S6219">
        <v>211464.72295</v>
      </c>
      <c r="T6219">
        <v>221751.93866000001</v>
      </c>
      <c r="U6219">
        <v>231501.18737999999</v>
      </c>
      <c r="V6219">
        <v>241295.74660000001</v>
      </c>
      <c r="W6219">
        <v>240645.51186</v>
      </c>
      <c r="X6219">
        <v>254630.93523999999</v>
      </c>
      <c r="Y6219">
        <v>271353.26342999999</v>
      </c>
    </row>
    <row r="6220" spans="1:47" x14ac:dyDescent="0.25">
      <c r="A6220" t="str">
        <f t="shared" si="97"/>
        <v>DornbirnArbeitnehmereinkommenSV-Beiträge Fälle</v>
      </c>
      <c r="B6220">
        <v>6219</v>
      </c>
      <c r="C6220">
        <v>803</v>
      </c>
      <c r="D6220" t="s">
        <v>271</v>
      </c>
      <c r="E6220" t="s">
        <v>43</v>
      </c>
      <c r="F6220" t="s">
        <v>62</v>
      </c>
      <c r="G6220">
        <v>32379</v>
      </c>
      <c r="H6220">
        <v>32506</v>
      </c>
      <c r="I6220">
        <v>33276</v>
      </c>
      <c r="J6220">
        <v>34063</v>
      </c>
      <c r="K6220">
        <v>34847</v>
      </c>
      <c r="L6220">
        <v>34497</v>
      </c>
      <c r="M6220">
        <v>35055</v>
      </c>
      <c r="N6220">
        <v>35976</v>
      </c>
      <c r="O6220">
        <v>36578</v>
      </c>
      <c r="P6220">
        <v>37341</v>
      </c>
      <c r="Q6220">
        <v>38099</v>
      </c>
      <c r="R6220">
        <v>38584</v>
      </c>
      <c r="S6220">
        <v>39312</v>
      </c>
      <c r="T6220">
        <v>40282</v>
      </c>
      <c r="U6220">
        <v>40692</v>
      </c>
      <c r="V6220">
        <v>41732</v>
      </c>
      <c r="W6220">
        <v>41026</v>
      </c>
      <c r="X6220">
        <v>41982</v>
      </c>
      <c r="Y6220">
        <v>43300</v>
      </c>
    </row>
    <row r="6221" spans="1:47" x14ac:dyDescent="0.25">
      <c r="A6221" t="str">
        <f t="shared" si="97"/>
        <v>DornbirnArbeitsloseFrauen</v>
      </c>
      <c r="B6221">
        <v>6220</v>
      </c>
      <c r="C6221">
        <v>803</v>
      </c>
      <c r="D6221" t="s">
        <v>271</v>
      </c>
      <c r="E6221" t="s">
        <v>36</v>
      </c>
      <c r="F6221" t="s">
        <v>47</v>
      </c>
      <c r="G6221">
        <v>1100</v>
      </c>
      <c r="H6221">
        <v>945</v>
      </c>
      <c r="I6221">
        <v>1216</v>
      </c>
      <c r="J6221">
        <v>1138</v>
      </c>
      <c r="K6221">
        <v>1187</v>
      </c>
      <c r="L6221">
        <v>1079</v>
      </c>
      <c r="M6221">
        <v>1215</v>
      </c>
      <c r="N6221">
        <v>972</v>
      </c>
      <c r="O6221">
        <v>1038</v>
      </c>
      <c r="P6221">
        <v>923</v>
      </c>
      <c r="Q6221">
        <v>1197</v>
      </c>
      <c r="R6221">
        <v>1229</v>
      </c>
      <c r="S6221">
        <v>1294</v>
      </c>
      <c r="T6221">
        <v>1155</v>
      </c>
      <c r="U6221">
        <v>1104</v>
      </c>
      <c r="V6221">
        <v>1043</v>
      </c>
      <c r="W6221">
        <v>1067</v>
      </c>
      <c r="X6221">
        <v>1067</v>
      </c>
      <c r="Y6221">
        <v>1081</v>
      </c>
      <c r="Z6221">
        <v>1100</v>
      </c>
      <c r="AA6221">
        <v>1116</v>
      </c>
      <c r="AB6221">
        <v>1130</v>
      </c>
      <c r="AC6221">
        <v>1207</v>
      </c>
      <c r="AD6221">
        <v>1179</v>
      </c>
      <c r="AE6221">
        <v>1345</v>
      </c>
      <c r="AF6221">
        <v>1185</v>
      </c>
      <c r="AG6221">
        <v>1245</v>
      </c>
      <c r="AH6221">
        <v>1104</v>
      </c>
      <c r="AI6221">
        <v>1156</v>
      </c>
      <c r="AJ6221">
        <v>1103</v>
      </c>
      <c r="AK6221">
        <v>1202</v>
      </c>
      <c r="AL6221">
        <v>1140</v>
      </c>
      <c r="AM6221">
        <v>1224</v>
      </c>
      <c r="AN6221">
        <v>1754</v>
      </c>
      <c r="AO6221">
        <v>1705</v>
      </c>
      <c r="AP6221">
        <v>1317</v>
      </c>
      <c r="AQ6221">
        <v>1111</v>
      </c>
      <c r="AR6221">
        <v>1112</v>
      </c>
      <c r="AS6221">
        <v>1052</v>
      </c>
      <c r="AT6221">
        <v>1071</v>
      </c>
      <c r="AU6221">
        <v>1166</v>
      </c>
    </row>
    <row r="6222" spans="1:47" x14ac:dyDescent="0.25">
      <c r="A6222" t="str">
        <f t="shared" si="97"/>
        <v>DornbirnArbeitsloseInsgesamt</v>
      </c>
      <c r="B6222">
        <v>6221</v>
      </c>
      <c r="C6222">
        <v>803</v>
      </c>
      <c r="D6222" t="s">
        <v>271</v>
      </c>
      <c r="E6222" t="s">
        <v>36</v>
      </c>
      <c r="F6222" t="s">
        <v>48</v>
      </c>
      <c r="G6222">
        <v>2409</v>
      </c>
      <c r="H6222">
        <v>1924</v>
      </c>
      <c r="I6222">
        <v>2795</v>
      </c>
      <c r="J6222">
        <v>2351</v>
      </c>
      <c r="K6222">
        <v>2799</v>
      </c>
      <c r="L6222">
        <v>2103</v>
      </c>
      <c r="M6222">
        <v>2623</v>
      </c>
      <c r="N6222">
        <v>1862</v>
      </c>
      <c r="O6222">
        <v>2217</v>
      </c>
      <c r="P6222">
        <v>1776</v>
      </c>
      <c r="Q6222">
        <v>2699</v>
      </c>
      <c r="R6222">
        <v>2662</v>
      </c>
      <c r="S6222">
        <v>3005</v>
      </c>
      <c r="T6222">
        <v>2402</v>
      </c>
      <c r="U6222">
        <v>2524</v>
      </c>
      <c r="V6222">
        <v>2043</v>
      </c>
      <c r="W6222">
        <v>2422</v>
      </c>
      <c r="X6222">
        <v>2183</v>
      </c>
      <c r="Y6222">
        <v>2525</v>
      </c>
      <c r="Z6222">
        <v>2313</v>
      </c>
      <c r="AA6222">
        <v>2680</v>
      </c>
      <c r="AB6222">
        <v>2286</v>
      </c>
      <c r="AC6222">
        <v>2872</v>
      </c>
      <c r="AD6222">
        <v>2434</v>
      </c>
      <c r="AE6222">
        <v>2943</v>
      </c>
      <c r="AF6222">
        <v>2483</v>
      </c>
      <c r="AG6222">
        <v>2827</v>
      </c>
      <c r="AH6222">
        <v>2374</v>
      </c>
      <c r="AI6222">
        <v>2556</v>
      </c>
      <c r="AJ6222">
        <v>2218</v>
      </c>
      <c r="AK6222">
        <v>2547</v>
      </c>
      <c r="AL6222">
        <v>2308</v>
      </c>
      <c r="AM6222">
        <v>2681</v>
      </c>
      <c r="AN6222">
        <v>3628</v>
      </c>
      <c r="AO6222">
        <v>3645</v>
      </c>
      <c r="AP6222">
        <v>2602</v>
      </c>
      <c r="AQ6222">
        <v>2409</v>
      </c>
      <c r="AR6222">
        <v>2176</v>
      </c>
      <c r="AS6222">
        <v>2406</v>
      </c>
      <c r="AT6222">
        <v>2284</v>
      </c>
      <c r="AU6222">
        <v>2757</v>
      </c>
    </row>
    <row r="6223" spans="1:47" x14ac:dyDescent="0.25">
      <c r="A6223" t="str">
        <f t="shared" si="97"/>
        <v>DornbirnArbeitsloseMänner</v>
      </c>
      <c r="B6223">
        <v>6222</v>
      </c>
      <c r="C6223">
        <v>803</v>
      </c>
      <c r="D6223" t="s">
        <v>271</v>
      </c>
      <c r="E6223" t="s">
        <v>36</v>
      </c>
      <c r="F6223" t="s">
        <v>49</v>
      </c>
      <c r="G6223">
        <v>1309</v>
      </c>
      <c r="H6223">
        <v>979</v>
      </c>
      <c r="I6223">
        <v>1579</v>
      </c>
      <c r="J6223">
        <v>1213</v>
      </c>
      <c r="K6223">
        <v>1612</v>
      </c>
      <c r="L6223">
        <v>1024</v>
      </c>
      <c r="M6223">
        <v>1408</v>
      </c>
      <c r="N6223">
        <v>890</v>
      </c>
      <c r="O6223">
        <v>1179</v>
      </c>
      <c r="P6223">
        <v>853</v>
      </c>
      <c r="Q6223">
        <v>1502</v>
      </c>
      <c r="R6223">
        <v>1433</v>
      </c>
      <c r="S6223">
        <v>1711</v>
      </c>
      <c r="T6223">
        <v>1247</v>
      </c>
      <c r="U6223">
        <v>1420</v>
      </c>
      <c r="V6223">
        <v>1000</v>
      </c>
      <c r="W6223">
        <v>1355</v>
      </c>
      <c r="X6223">
        <v>1116</v>
      </c>
      <c r="Y6223">
        <v>1444</v>
      </c>
      <c r="Z6223">
        <v>1213</v>
      </c>
      <c r="AA6223">
        <v>1564</v>
      </c>
      <c r="AB6223">
        <v>1156</v>
      </c>
      <c r="AC6223">
        <v>1665</v>
      </c>
      <c r="AD6223">
        <v>1255</v>
      </c>
      <c r="AE6223">
        <v>1598</v>
      </c>
      <c r="AF6223">
        <v>1298</v>
      </c>
      <c r="AG6223">
        <v>1582</v>
      </c>
      <c r="AH6223">
        <v>1270</v>
      </c>
      <c r="AI6223">
        <v>1400</v>
      </c>
      <c r="AJ6223">
        <v>1115</v>
      </c>
      <c r="AK6223">
        <v>1345</v>
      </c>
      <c r="AL6223">
        <v>1168</v>
      </c>
      <c r="AM6223">
        <v>1457</v>
      </c>
      <c r="AN6223">
        <v>1874</v>
      </c>
      <c r="AO6223">
        <v>1940</v>
      </c>
      <c r="AP6223">
        <v>1285</v>
      </c>
      <c r="AQ6223">
        <v>1298</v>
      </c>
      <c r="AR6223">
        <v>1064</v>
      </c>
      <c r="AS6223">
        <v>1354</v>
      </c>
      <c r="AT6223">
        <v>1213</v>
      </c>
      <c r="AU6223">
        <v>1591</v>
      </c>
    </row>
    <row r="6224" spans="1:47" x14ac:dyDescent="0.25">
      <c r="A6224" t="str">
        <f t="shared" si="97"/>
        <v>Dornbirnarbeitslose AusländerFrauen</v>
      </c>
      <c r="B6224">
        <v>6223</v>
      </c>
      <c r="C6224">
        <v>803</v>
      </c>
      <c r="D6224" t="s">
        <v>271</v>
      </c>
      <c r="E6224" t="s">
        <v>37</v>
      </c>
      <c r="F6224" t="s">
        <v>47</v>
      </c>
      <c r="G6224">
        <v>238</v>
      </c>
      <c r="H6224">
        <v>169</v>
      </c>
      <c r="I6224">
        <v>260</v>
      </c>
      <c r="J6224">
        <v>204</v>
      </c>
      <c r="K6224">
        <v>261</v>
      </c>
      <c r="L6224">
        <v>210</v>
      </c>
      <c r="M6224">
        <v>251</v>
      </c>
      <c r="N6224">
        <v>171</v>
      </c>
      <c r="O6224">
        <v>200</v>
      </c>
      <c r="P6224">
        <v>144</v>
      </c>
      <c r="Q6224">
        <v>268</v>
      </c>
      <c r="R6224">
        <v>226</v>
      </c>
      <c r="S6224">
        <v>302</v>
      </c>
      <c r="T6224">
        <v>225</v>
      </c>
      <c r="U6224">
        <v>258</v>
      </c>
      <c r="V6224">
        <v>197</v>
      </c>
      <c r="W6224">
        <v>257</v>
      </c>
      <c r="X6224">
        <v>234</v>
      </c>
      <c r="Y6224">
        <v>265</v>
      </c>
      <c r="Z6224">
        <v>287</v>
      </c>
      <c r="AA6224">
        <v>290</v>
      </c>
      <c r="AB6224">
        <v>275</v>
      </c>
      <c r="AC6224">
        <v>306</v>
      </c>
      <c r="AD6224">
        <v>291</v>
      </c>
      <c r="AE6224">
        <v>357</v>
      </c>
      <c r="AF6224">
        <v>299</v>
      </c>
      <c r="AG6224">
        <v>359</v>
      </c>
      <c r="AH6224">
        <v>300</v>
      </c>
      <c r="AI6224">
        <v>372</v>
      </c>
      <c r="AJ6224">
        <v>346</v>
      </c>
      <c r="AK6224">
        <v>390</v>
      </c>
      <c r="AL6224">
        <v>340</v>
      </c>
      <c r="AM6224">
        <v>427</v>
      </c>
      <c r="AN6224">
        <v>590</v>
      </c>
      <c r="AO6224">
        <v>595</v>
      </c>
      <c r="AP6224">
        <v>476</v>
      </c>
      <c r="AQ6224">
        <v>377</v>
      </c>
      <c r="AR6224">
        <v>389</v>
      </c>
      <c r="AS6224">
        <v>379</v>
      </c>
      <c r="AT6224">
        <v>380</v>
      </c>
      <c r="AU6224">
        <v>469</v>
      </c>
    </row>
    <row r="6225" spans="1:47" x14ac:dyDescent="0.25">
      <c r="A6225" t="str">
        <f t="shared" si="97"/>
        <v>Dornbirnarbeitslose AusländerInsgesamt</v>
      </c>
      <c r="B6225">
        <v>6224</v>
      </c>
      <c r="C6225">
        <v>803</v>
      </c>
      <c r="D6225" t="s">
        <v>271</v>
      </c>
      <c r="E6225" t="s">
        <v>37</v>
      </c>
      <c r="F6225" t="s">
        <v>48</v>
      </c>
      <c r="G6225">
        <v>604</v>
      </c>
      <c r="H6225">
        <v>433</v>
      </c>
      <c r="I6225">
        <v>746</v>
      </c>
      <c r="J6225">
        <v>522</v>
      </c>
      <c r="K6225">
        <v>767</v>
      </c>
      <c r="L6225">
        <v>480</v>
      </c>
      <c r="M6225">
        <v>662</v>
      </c>
      <c r="N6225">
        <v>380</v>
      </c>
      <c r="O6225">
        <v>538</v>
      </c>
      <c r="P6225">
        <v>338</v>
      </c>
      <c r="Q6225">
        <v>723</v>
      </c>
      <c r="R6225">
        <v>634</v>
      </c>
      <c r="S6225">
        <v>837</v>
      </c>
      <c r="T6225">
        <v>544</v>
      </c>
      <c r="U6225">
        <v>652</v>
      </c>
      <c r="V6225">
        <v>451</v>
      </c>
      <c r="W6225">
        <v>651</v>
      </c>
      <c r="X6225">
        <v>535</v>
      </c>
      <c r="Y6225">
        <v>662</v>
      </c>
      <c r="Z6225">
        <v>613</v>
      </c>
      <c r="AA6225">
        <v>749</v>
      </c>
      <c r="AB6225">
        <v>639</v>
      </c>
      <c r="AC6225">
        <v>832</v>
      </c>
      <c r="AD6225">
        <v>643</v>
      </c>
      <c r="AE6225">
        <v>891</v>
      </c>
      <c r="AF6225">
        <v>712</v>
      </c>
      <c r="AG6225">
        <v>912</v>
      </c>
      <c r="AH6225">
        <v>740</v>
      </c>
      <c r="AI6225">
        <v>912</v>
      </c>
      <c r="AJ6225">
        <v>730</v>
      </c>
      <c r="AK6225">
        <v>894</v>
      </c>
      <c r="AL6225">
        <v>724</v>
      </c>
      <c r="AM6225">
        <v>990</v>
      </c>
      <c r="AN6225">
        <v>1295</v>
      </c>
      <c r="AO6225">
        <v>1368</v>
      </c>
      <c r="AP6225">
        <v>908</v>
      </c>
      <c r="AQ6225">
        <v>875</v>
      </c>
      <c r="AR6225">
        <v>765</v>
      </c>
      <c r="AS6225">
        <v>923</v>
      </c>
      <c r="AT6225">
        <v>852</v>
      </c>
      <c r="AU6225">
        <v>1157</v>
      </c>
    </row>
    <row r="6226" spans="1:47" x14ac:dyDescent="0.25">
      <c r="A6226" t="str">
        <f t="shared" si="97"/>
        <v>Dornbirnarbeitslose AusländerMänner</v>
      </c>
      <c r="B6226">
        <v>6225</v>
      </c>
      <c r="C6226">
        <v>803</v>
      </c>
      <c r="D6226" t="s">
        <v>271</v>
      </c>
      <c r="E6226" t="s">
        <v>37</v>
      </c>
      <c r="F6226" t="s">
        <v>49</v>
      </c>
      <c r="G6226">
        <v>366</v>
      </c>
      <c r="H6226">
        <v>264</v>
      </c>
      <c r="I6226">
        <v>486</v>
      </c>
      <c r="J6226">
        <v>318</v>
      </c>
      <c r="K6226">
        <v>506</v>
      </c>
      <c r="L6226">
        <v>270</v>
      </c>
      <c r="M6226">
        <v>411</v>
      </c>
      <c r="N6226">
        <v>209</v>
      </c>
      <c r="O6226">
        <v>338</v>
      </c>
      <c r="P6226">
        <v>194</v>
      </c>
      <c r="Q6226">
        <v>455</v>
      </c>
      <c r="R6226">
        <v>408</v>
      </c>
      <c r="S6226">
        <v>535</v>
      </c>
      <c r="T6226">
        <v>319</v>
      </c>
      <c r="U6226">
        <v>394</v>
      </c>
      <c r="V6226">
        <v>254</v>
      </c>
      <c r="W6226">
        <v>394</v>
      </c>
      <c r="X6226">
        <v>301</v>
      </c>
      <c r="Y6226">
        <v>397</v>
      </c>
      <c r="Z6226">
        <v>326</v>
      </c>
      <c r="AA6226">
        <v>459</v>
      </c>
      <c r="AB6226">
        <v>364</v>
      </c>
      <c r="AC6226">
        <v>526</v>
      </c>
      <c r="AD6226">
        <v>352</v>
      </c>
      <c r="AE6226">
        <v>534</v>
      </c>
      <c r="AF6226">
        <v>413</v>
      </c>
      <c r="AG6226">
        <v>553</v>
      </c>
      <c r="AH6226">
        <v>440</v>
      </c>
      <c r="AI6226">
        <v>540</v>
      </c>
      <c r="AJ6226">
        <v>384</v>
      </c>
      <c r="AK6226">
        <v>504</v>
      </c>
      <c r="AL6226">
        <v>384</v>
      </c>
      <c r="AM6226">
        <v>563</v>
      </c>
      <c r="AN6226">
        <v>705</v>
      </c>
      <c r="AO6226">
        <v>773</v>
      </c>
      <c r="AP6226">
        <v>432</v>
      </c>
      <c r="AQ6226">
        <v>498</v>
      </c>
      <c r="AR6226">
        <v>376</v>
      </c>
      <c r="AS6226">
        <v>544</v>
      </c>
      <c r="AT6226">
        <v>472</v>
      </c>
      <c r="AU6226">
        <v>688</v>
      </c>
    </row>
    <row r="6227" spans="1:47" x14ac:dyDescent="0.25">
      <c r="A6227" t="str">
        <f t="shared" si="97"/>
        <v>DornbirnArbeitsstättenInsgesamt</v>
      </c>
      <c r="B6227">
        <v>6226</v>
      </c>
      <c r="C6227">
        <v>803</v>
      </c>
      <c r="D6227" t="s">
        <v>271</v>
      </c>
      <c r="E6227" t="s">
        <v>476</v>
      </c>
      <c r="F6227" t="s">
        <v>48</v>
      </c>
      <c r="G6227">
        <v>7067</v>
      </c>
      <c r="H6227">
        <v>7153</v>
      </c>
      <c r="I6227">
        <v>7326</v>
      </c>
    </row>
    <row r="6228" spans="1:47" x14ac:dyDescent="0.25">
      <c r="A6228" t="str">
        <f t="shared" si="97"/>
        <v>DornbirnBeschäftigte in den ArbeitsstättenInsgesamt</v>
      </c>
      <c r="B6228">
        <v>6227</v>
      </c>
      <c r="C6228">
        <v>803</v>
      </c>
      <c r="D6228" t="s">
        <v>271</v>
      </c>
      <c r="E6228" t="s">
        <v>477</v>
      </c>
      <c r="F6228" t="s">
        <v>48</v>
      </c>
      <c r="G6228">
        <v>49391</v>
      </c>
      <c r="H6228">
        <v>49483</v>
      </c>
      <c r="I6228">
        <v>50490</v>
      </c>
    </row>
    <row r="6229" spans="1:47" x14ac:dyDescent="0.25">
      <c r="A6229" t="str">
        <f t="shared" si="97"/>
        <v>DornbirnGesamteinkommenBruttobezüge Gesamt</v>
      </c>
      <c r="B6229">
        <v>6228</v>
      </c>
      <c r="C6229">
        <v>803</v>
      </c>
      <c r="D6229" t="s">
        <v>271</v>
      </c>
      <c r="E6229" t="s">
        <v>45</v>
      </c>
      <c r="F6229" t="s">
        <v>63</v>
      </c>
      <c r="G6229">
        <v>1074591.08054</v>
      </c>
      <c r="H6229">
        <v>1107022.24422</v>
      </c>
      <c r="I6229">
        <v>1160807.06657</v>
      </c>
      <c r="J6229">
        <v>1222362.798</v>
      </c>
      <c r="K6229">
        <v>1290404.8369100001</v>
      </c>
      <c r="L6229">
        <v>1307904.2731699999</v>
      </c>
      <c r="M6229">
        <v>1353256.7664000001</v>
      </c>
      <c r="N6229">
        <v>1411343.3200099999</v>
      </c>
      <c r="O6229">
        <v>1485129.1341500001</v>
      </c>
      <c r="P6229">
        <v>1557618.1192300001</v>
      </c>
      <c r="Q6229">
        <v>1625892.12161</v>
      </c>
      <c r="R6229">
        <v>1678117.4629500001</v>
      </c>
      <c r="S6229">
        <v>1731530.6331100001</v>
      </c>
      <c r="T6229">
        <v>1803837.52563</v>
      </c>
      <c r="U6229">
        <v>1876164.3930899999</v>
      </c>
      <c r="V6229">
        <v>1969171.0777799999</v>
      </c>
      <c r="W6229">
        <v>1987169.4069000001</v>
      </c>
      <c r="X6229">
        <v>2105063.3772200001</v>
      </c>
      <c r="Y6229">
        <v>2239532.0764000001</v>
      </c>
    </row>
    <row r="6230" spans="1:47" x14ac:dyDescent="0.25">
      <c r="A6230" t="str">
        <f t="shared" si="97"/>
        <v>DornbirnGesamteinkommenNettobezüge Gesamt</v>
      </c>
      <c r="B6230">
        <v>6229</v>
      </c>
      <c r="C6230">
        <v>803</v>
      </c>
      <c r="D6230" t="s">
        <v>271</v>
      </c>
      <c r="E6230" t="s">
        <v>45</v>
      </c>
      <c r="F6230" t="s">
        <v>64</v>
      </c>
      <c r="G6230">
        <v>779698.30847000005</v>
      </c>
      <c r="H6230">
        <v>809231.97124999994</v>
      </c>
      <c r="I6230">
        <v>843710.77945999999</v>
      </c>
      <c r="J6230">
        <v>884620.55787000002</v>
      </c>
      <c r="K6230">
        <v>928672.51549999998</v>
      </c>
      <c r="L6230">
        <v>961370.90948999999</v>
      </c>
      <c r="M6230">
        <v>991489.37144000002</v>
      </c>
      <c r="N6230">
        <v>1027979.22431</v>
      </c>
      <c r="O6230">
        <v>1076575.7677500001</v>
      </c>
      <c r="P6230">
        <v>1121954.38038</v>
      </c>
      <c r="Q6230">
        <v>1164025.9966599999</v>
      </c>
      <c r="R6230">
        <v>1194619.17793</v>
      </c>
      <c r="S6230">
        <v>1269155.95759</v>
      </c>
      <c r="T6230">
        <v>1316696.56008</v>
      </c>
      <c r="U6230">
        <v>1364730.00621</v>
      </c>
      <c r="V6230">
        <v>1434097.9342199999</v>
      </c>
      <c r="W6230">
        <v>1464146.50658</v>
      </c>
      <c r="X6230">
        <v>1538492.6314900001</v>
      </c>
      <c r="Y6230">
        <v>1640795.40699</v>
      </c>
    </row>
    <row r="6231" spans="1:47" x14ac:dyDescent="0.25">
      <c r="A6231" t="str">
        <f t="shared" si="97"/>
        <v>DornbirnGründungsintensitätin % der aktiven Wirtschaftskammermitglieder</v>
      </c>
      <c r="B6231">
        <v>6230</v>
      </c>
      <c r="C6231">
        <v>803</v>
      </c>
      <c r="D6231" t="s">
        <v>271</v>
      </c>
      <c r="E6231" t="s">
        <v>40</v>
      </c>
      <c r="F6231" t="s">
        <v>52</v>
      </c>
      <c r="G6231">
        <v>6.1116965226554303</v>
      </c>
      <c r="H6231">
        <v>6.6420122993795498</v>
      </c>
      <c r="I6231">
        <v>5.0193298134860704</v>
      </c>
      <c r="J6231">
        <v>5.6112450478647702</v>
      </c>
      <c r="K6231">
        <v>5.3001130075169796</v>
      </c>
      <c r="L6231">
        <v>5.6046973951181496</v>
      </c>
      <c r="M6231">
        <v>9.3310712554532191</v>
      </c>
      <c r="N6231">
        <v>5.4867329097053998</v>
      </c>
      <c r="O6231">
        <v>7.2401270994099001</v>
      </c>
      <c r="P6231">
        <v>7.1915548713437403</v>
      </c>
      <c r="Q6231">
        <v>6.7173637515842799</v>
      </c>
      <c r="R6231">
        <v>6.2195041674633798</v>
      </c>
      <c r="S6231">
        <v>6.2854016616575601</v>
      </c>
      <c r="T6231">
        <v>5.4773393262387904</v>
      </c>
      <c r="U6231">
        <v>5.4742321475477498</v>
      </c>
      <c r="V6231">
        <v>6.0919540229885101</v>
      </c>
      <c r="W6231">
        <v>5.9389140271493197</v>
      </c>
      <c r="X6231">
        <v>5.8372310570626702</v>
      </c>
      <c r="Y6231">
        <v>5.6888404216648496</v>
      </c>
      <c r="Z6231">
        <v>6.5751960085530996</v>
      </c>
      <c r="AA6231">
        <v>5.2533151989119302</v>
      </c>
      <c r="AB6231">
        <v>6.15668511994632</v>
      </c>
    </row>
    <row r="6232" spans="1:47" x14ac:dyDescent="0.25">
      <c r="A6232" t="str">
        <f t="shared" si="97"/>
        <v>DornbirnGründungsintensitätje 1.000 Einwohner</v>
      </c>
      <c r="B6232">
        <v>6231</v>
      </c>
      <c r="C6232">
        <v>803</v>
      </c>
      <c r="D6232" t="s">
        <v>271</v>
      </c>
      <c r="E6232" t="s">
        <v>40</v>
      </c>
      <c r="F6232" t="s">
        <v>53</v>
      </c>
      <c r="G6232">
        <v>3.0441400304414001</v>
      </c>
      <c r="H6232">
        <v>3.3621694004428901</v>
      </c>
      <c r="I6232">
        <v>2.5671257930309301</v>
      </c>
      <c r="J6232">
        <v>2.8950049984968</v>
      </c>
      <c r="K6232">
        <v>2.7212785142308902</v>
      </c>
      <c r="L6232">
        <v>2.9089638038400798</v>
      </c>
      <c r="M6232">
        <v>4.8003191900552302</v>
      </c>
      <c r="N6232">
        <v>2.9439547912277702</v>
      </c>
      <c r="O6232">
        <v>3.9161285570477999</v>
      </c>
      <c r="P6232">
        <v>3.99082232907808</v>
      </c>
      <c r="Q6232">
        <v>3.8574911750791498</v>
      </c>
      <c r="R6232">
        <v>3.6284429372513798</v>
      </c>
      <c r="S6232">
        <v>3.6441984264659801</v>
      </c>
      <c r="T6232">
        <v>3.2507057797444201</v>
      </c>
      <c r="U6232">
        <v>3.2894124922208299</v>
      </c>
      <c r="V6232">
        <v>3.6379444469866802</v>
      </c>
      <c r="W6232">
        <v>3.5627035830618898</v>
      </c>
      <c r="X6232">
        <v>3.50400377354253</v>
      </c>
      <c r="Y6232">
        <v>3.4811815997864599</v>
      </c>
      <c r="Z6232">
        <v>4.0772579611500301</v>
      </c>
      <c r="AA6232">
        <v>3.3999009737580499</v>
      </c>
      <c r="AB6232">
        <v>3.9759923730282498</v>
      </c>
    </row>
    <row r="6233" spans="1:47" x14ac:dyDescent="0.25">
      <c r="A6233" t="str">
        <f t="shared" si="97"/>
        <v>DornbirnKammermitgliedschaftenAktiv</v>
      </c>
      <c r="B6233">
        <v>6232</v>
      </c>
      <c r="C6233">
        <v>803</v>
      </c>
      <c r="D6233" t="s">
        <v>271</v>
      </c>
      <c r="E6233" t="s">
        <v>39</v>
      </c>
      <c r="F6233" t="s">
        <v>50</v>
      </c>
      <c r="G6233">
        <v>3796</v>
      </c>
      <c r="H6233">
        <v>3892</v>
      </c>
      <c r="I6233">
        <v>3965</v>
      </c>
      <c r="J6233">
        <v>4047</v>
      </c>
      <c r="K6233">
        <v>4052</v>
      </c>
      <c r="L6233">
        <v>4135</v>
      </c>
      <c r="M6233">
        <v>4126</v>
      </c>
      <c r="N6233">
        <v>4334</v>
      </c>
      <c r="O6233">
        <v>4354</v>
      </c>
      <c r="P6233">
        <v>4406</v>
      </c>
      <c r="Q6233">
        <v>4540</v>
      </c>
      <c r="R6233">
        <v>4547</v>
      </c>
      <c r="S6233">
        <v>4646</v>
      </c>
      <c r="T6233">
        <v>4734</v>
      </c>
      <c r="U6233">
        <v>4829</v>
      </c>
      <c r="V6233">
        <v>4852</v>
      </c>
      <c r="W6233">
        <v>4888</v>
      </c>
      <c r="X6233">
        <v>4877</v>
      </c>
      <c r="Y6233">
        <v>5007</v>
      </c>
      <c r="Z6233">
        <v>5043</v>
      </c>
      <c r="AA6233">
        <v>5123</v>
      </c>
      <c r="AB6233">
        <v>5184</v>
      </c>
      <c r="AC6233">
        <v>5219</v>
      </c>
      <c r="AD6233">
        <v>5220</v>
      </c>
      <c r="AE6233">
        <v>5333</v>
      </c>
      <c r="AF6233">
        <v>5304</v>
      </c>
      <c r="AG6233">
        <v>5384</v>
      </c>
      <c r="AH6233">
        <v>5345</v>
      </c>
      <c r="AI6233">
        <v>5492</v>
      </c>
      <c r="AJ6233">
        <v>5502</v>
      </c>
      <c r="AK6233">
        <v>5494</v>
      </c>
      <c r="AL6233">
        <v>5612</v>
      </c>
      <c r="AM6233">
        <v>5814</v>
      </c>
      <c r="AN6233">
        <v>5882</v>
      </c>
      <c r="AO6233">
        <v>5943</v>
      </c>
      <c r="AP6233">
        <v>5961</v>
      </c>
      <c r="AQ6233">
        <v>6042</v>
      </c>
      <c r="AR6233">
        <v>6058</v>
      </c>
    </row>
    <row r="6234" spans="1:47" x14ac:dyDescent="0.25">
      <c r="A6234" t="str">
        <f t="shared" si="97"/>
        <v>DornbirnKammermitgliedschaftenInsgesamt</v>
      </c>
      <c r="B6234">
        <v>6233</v>
      </c>
      <c r="C6234">
        <v>803</v>
      </c>
      <c r="D6234" t="s">
        <v>271</v>
      </c>
      <c r="E6234" t="s">
        <v>39</v>
      </c>
      <c r="F6234" t="s">
        <v>48</v>
      </c>
      <c r="G6234">
        <v>4742</v>
      </c>
      <c r="H6234">
        <v>4850</v>
      </c>
      <c r="I6234">
        <v>4966</v>
      </c>
      <c r="J6234">
        <v>5064</v>
      </c>
      <c r="K6234">
        <v>5063</v>
      </c>
      <c r="L6234">
        <v>5086</v>
      </c>
      <c r="M6234">
        <v>5087</v>
      </c>
      <c r="N6234">
        <v>5311</v>
      </c>
      <c r="O6234">
        <v>5331</v>
      </c>
      <c r="P6234">
        <v>5407</v>
      </c>
      <c r="Q6234">
        <v>5531</v>
      </c>
      <c r="R6234">
        <v>5553</v>
      </c>
      <c r="S6234">
        <v>5630</v>
      </c>
      <c r="T6234">
        <v>5727</v>
      </c>
      <c r="U6234">
        <v>5823</v>
      </c>
      <c r="V6234">
        <v>5879</v>
      </c>
      <c r="W6234">
        <v>5926</v>
      </c>
      <c r="X6234">
        <v>5911</v>
      </c>
      <c r="Y6234">
        <v>6005</v>
      </c>
      <c r="Z6234">
        <v>6045</v>
      </c>
      <c r="AA6234">
        <v>6115</v>
      </c>
      <c r="AB6234">
        <v>6197</v>
      </c>
      <c r="AC6234">
        <v>6208</v>
      </c>
      <c r="AD6234">
        <v>6184</v>
      </c>
      <c r="AE6234">
        <v>6312</v>
      </c>
      <c r="AF6234">
        <v>6305</v>
      </c>
      <c r="AG6234">
        <v>6410</v>
      </c>
      <c r="AH6234">
        <v>6357</v>
      </c>
      <c r="AI6234">
        <v>6474</v>
      </c>
      <c r="AJ6234">
        <v>6510</v>
      </c>
      <c r="AK6234">
        <v>6543</v>
      </c>
      <c r="AL6234">
        <v>6591</v>
      </c>
      <c r="AM6234">
        <v>6775</v>
      </c>
      <c r="AN6234">
        <v>6835</v>
      </c>
      <c r="AO6234">
        <v>6901</v>
      </c>
      <c r="AP6234">
        <v>6892</v>
      </c>
      <c r="AQ6234">
        <v>6939</v>
      </c>
      <c r="AR6234">
        <v>6960</v>
      </c>
    </row>
    <row r="6235" spans="1:47" x14ac:dyDescent="0.25">
      <c r="A6235" t="str">
        <f t="shared" si="97"/>
        <v>DornbirnKammermitgliedschaftenRuhend</v>
      </c>
      <c r="B6235">
        <v>6234</v>
      </c>
      <c r="C6235">
        <v>803</v>
      </c>
      <c r="D6235" t="s">
        <v>271</v>
      </c>
      <c r="E6235" t="s">
        <v>39</v>
      </c>
      <c r="F6235" t="s">
        <v>51</v>
      </c>
      <c r="G6235">
        <v>946</v>
      </c>
      <c r="H6235">
        <v>958</v>
      </c>
      <c r="I6235">
        <v>1001</v>
      </c>
      <c r="J6235">
        <v>1017</v>
      </c>
      <c r="K6235">
        <v>1011</v>
      </c>
      <c r="L6235">
        <v>951</v>
      </c>
      <c r="M6235">
        <v>961</v>
      </c>
      <c r="N6235">
        <v>977</v>
      </c>
      <c r="O6235">
        <v>977</v>
      </c>
      <c r="P6235">
        <v>1001</v>
      </c>
      <c r="Q6235">
        <v>991</v>
      </c>
      <c r="R6235">
        <v>1006</v>
      </c>
      <c r="S6235">
        <v>984</v>
      </c>
      <c r="T6235">
        <v>993</v>
      </c>
      <c r="U6235">
        <v>994</v>
      </c>
      <c r="V6235">
        <v>1027</v>
      </c>
      <c r="W6235">
        <v>1038</v>
      </c>
      <c r="X6235">
        <v>1034</v>
      </c>
      <c r="Y6235">
        <v>998</v>
      </c>
      <c r="Z6235">
        <v>1002</v>
      </c>
      <c r="AA6235">
        <v>992</v>
      </c>
      <c r="AB6235">
        <v>1013</v>
      </c>
      <c r="AC6235">
        <v>989</v>
      </c>
      <c r="AD6235">
        <v>964</v>
      </c>
      <c r="AE6235">
        <v>979</v>
      </c>
      <c r="AF6235">
        <v>1001</v>
      </c>
      <c r="AG6235">
        <v>1026</v>
      </c>
      <c r="AH6235">
        <v>1012</v>
      </c>
      <c r="AI6235">
        <v>982</v>
      </c>
      <c r="AJ6235">
        <v>1008</v>
      </c>
      <c r="AK6235">
        <v>1049</v>
      </c>
      <c r="AL6235">
        <v>979</v>
      </c>
      <c r="AM6235">
        <v>961</v>
      </c>
      <c r="AN6235">
        <v>953</v>
      </c>
      <c r="AO6235">
        <v>958</v>
      </c>
      <c r="AP6235">
        <v>931</v>
      </c>
      <c r="AQ6235">
        <v>897</v>
      </c>
      <c r="AR6235">
        <v>902</v>
      </c>
    </row>
    <row r="6236" spans="1:47" x14ac:dyDescent="0.25">
      <c r="A6236" t="str">
        <f t="shared" si="97"/>
        <v>DornbirnLehrlinge1. Lehrjahr, männlich</v>
      </c>
      <c r="B6236">
        <v>6235</v>
      </c>
      <c r="C6236">
        <v>803</v>
      </c>
      <c r="D6236" t="s">
        <v>271</v>
      </c>
      <c r="E6236" t="s">
        <v>46</v>
      </c>
      <c r="F6236" t="s">
        <v>65</v>
      </c>
      <c r="G6236">
        <v>294</v>
      </c>
      <c r="H6236">
        <v>293</v>
      </c>
      <c r="I6236">
        <v>295</v>
      </c>
      <c r="J6236">
        <v>279</v>
      </c>
      <c r="K6236">
        <v>316</v>
      </c>
      <c r="L6236">
        <v>313</v>
      </c>
      <c r="M6236">
        <v>370</v>
      </c>
      <c r="N6236">
        <v>306</v>
      </c>
      <c r="O6236">
        <v>301</v>
      </c>
      <c r="P6236">
        <v>349</v>
      </c>
      <c r="Q6236">
        <v>317</v>
      </c>
      <c r="R6236">
        <v>280</v>
      </c>
      <c r="S6236">
        <v>241</v>
      </c>
      <c r="T6236">
        <v>271</v>
      </c>
      <c r="U6236">
        <v>285</v>
      </c>
      <c r="V6236">
        <v>316</v>
      </c>
      <c r="W6236">
        <v>257</v>
      </c>
      <c r="X6236">
        <v>287</v>
      </c>
      <c r="Y6236">
        <v>250</v>
      </c>
      <c r="Z6236">
        <v>282</v>
      </c>
      <c r="AA6236">
        <v>265</v>
      </c>
      <c r="AB6236">
        <v>301</v>
      </c>
    </row>
    <row r="6237" spans="1:47" x14ac:dyDescent="0.25">
      <c r="A6237" t="str">
        <f t="shared" si="97"/>
        <v>DornbirnLehrlinge1. Lehrjahr, weiblich</v>
      </c>
      <c r="B6237">
        <v>6236</v>
      </c>
      <c r="C6237">
        <v>803</v>
      </c>
      <c r="D6237" t="s">
        <v>271</v>
      </c>
      <c r="E6237" t="s">
        <v>46</v>
      </c>
      <c r="F6237" t="s">
        <v>66</v>
      </c>
      <c r="G6237">
        <v>189</v>
      </c>
      <c r="H6237">
        <v>178</v>
      </c>
      <c r="I6237">
        <v>207</v>
      </c>
      <c r="J6237">
        <v>188</v>
      </c>
      <c r="K6237">
        <v>212</v>
      </c>
      <c r="L6237">
        <v>242</v>
      </c>
      <c r="M6237">
        <v>225</v>
      </c>
      <c r="N6237">
        <v>209</v>
      </c>
      <c r="O6237">
        <v>216</v>
      </c>
      <c r="P6237">
        <v>233</v>
      </c>
      <c r="Q6237">
        <v>200</v>
      </c>
      <c r="R6237">
        <v>180</v>
      </c>
      <c r="S6237">
        <v>183</v>
      </c>
      <c r="T6237">
        <v>178</v>
      </c>
      <c r="U6237">
        <v>181</v>
      </c>
      <c r="V6237">
        <v>167</v>
      </c>
      <c r="W6237">
        <v>159</v>
      </c>
      <c r="X6237">
        <v>159</v>
      </c>
      <c r="Y6237">
        <v>144</v>
      </c>
      <c r="Z6237">
        <v>158</v>
      </c>
      <c r="AA6237">
        <v>155</v>
      </c>
      <c r="AB6237">
        <v>171</v>
      </c>
    </row>
    <row r="6238" spans="1:47" x14ac:dyDescent="0.25">
      <c r="A6238" t="str">
        <f t="shared" si="97"/>
        <v>DornbirnLehrlinge2. Lehrjahr, männlich</v>
      </c>
      <c r="B6238">
        <v>6237</v>
      </c>
      <c r="C6238">
        <v>803</v>
      </c>
      <c r="D6238" t="s">
        <v>271</v>
      </c>
      <c r="E6238" t="s">
        <v>46</v>
      </c>
      <c r="F6238" t="s">
        <v>67</v>
      </c>
      <c r="G6238">
        <v>303</v>
      </c>
      <c r="H6238">
        <v>277</v>
      </c>
      <c r="I6238">
        <v>272</v>
      </c>
      <c r="J6238">
        <v>283</v>
      </c>
      <c r="K6238">
        <v>291</v>
      </c>
      <c r="L6238">
        <v>285</v>
      </c>
      <c r="M6238">
        <v>295</v>
      </c>
      <c r="N6238">
        <v>361</v>
      </c>
      <c r="O6238">
        <v>319</v>
      </c>
      <c r="P6238">
        <v>288</v>
      </c>
      <c r="Q6238">
        <v>338</v>
      </c>
      <c r="R6238">
        <v>307</v>
      </c>
      <c r="S6238">
        <v>263</v>
      </c>
      <c r="T6238">
        <v>238</v>
      </c>
      <c r="U6238">
        <v>249</v>
      </c>
      <c r="V6238">
        <v>268</v>
      </c>
      <c r="W6238">
        <v>286</v>
      </c>
      <c r="X6238">
        <v>248</v>
      </c>
      <c r="Y6238">
        <v>281</v>
      </c>
      <c r="Z6238">
        <v>246</v>
      </c>
      <c r="AA6238">
        <v>263</v>
      </c>
      <c r="AB6238">
        <v>262</v>
      </c>
    </row>
    <row r="6239" spans="1:47" x14ac:dyDescent="0.25">
      <c r="A6239" t="str">
        <f t="shared" si="97"/>
        <v>DornbirnLehrlinge2. Lehrjahr, weiblich</v>
      </c>
      <c r="B6239">
        <v>6238</v>
      </c>
      <c r="C6239">
        <v>803</v>
      </c>
      <c r="D6239" t="s">
        <v>271</v>
      </c>
      <c r="E6239" t="s">
        <v>46</v>
      </c>
      <c r="F6239" t="s">
        <v>68</v>
      </c>
      <c r="G6239">
        <v>186</v>
      </c>
      <c r="H6239">
        <v>197</v>
      </c>
      <c r="I6239">
        <v>178</v>
      </c>
      <c r="J6239">
        <v>219</v>
      </c>
      <c r="K6239">
        <v>214</v>
      </c>
      <c r="L6239">
        <v>211</v>
      </c>
      <c r="M6239">
        <v>236</v>
      </c>
      <c r="N6239">
        <v>218</v>
      </c>
      <c r="O6239">
        <v>219</v>
      </c>
      <c r="P6239">
        <v>223</v>
      </c>
      <c r="Q6239">
        <v>254</v>
      </c>
      <c r="R6239">
        <v>208</v>
      </c>
      <c r="S6239">
        <v>202</v>
      </c>
      <c r="T6239">
        <v>212</v>
      </c>
      <c r="U6239">
        <v>205</v>
      </c>
      <c r="V6239">
        <v>191</v>
      </c>
      <c r="W6239">
        <v>162</v>
      </c>
      <c r="X6239">
        <v>168</v>
      </c>
      <c r="Y6239">
        <v>170</v>
      </c>
      <c r="Z6239">
        <v>153</v>
      </c>
      <c r="AA6239">
        <v>166</v>
      </c>
      <c r="AB6239">
        <v>151</v>
      </c>
    </row>
    <row r="6240" spans="1:47" x14ac:dyDescent="0.25">
      <c r="A6240" t="str">
        <f t="shared" si="97"/>
        <v>DornbirnLehrlinge3. Lehrjahr, männlich</v>
      </c>
      <c r="B6240">
        <v>6239</v>
      </c>
      <c r="C6240">
        <v>803</v>
      </c>
      <c r="D6240" t="s">
        <v>271</v>
      </c>
      <c r="E6240" t="s">
        <v>46</v>
      </c>
      <c r="F6240" t="s">
        <v>69</v>
      </c>
      <c r="G6240">
        <v>242</v>
      </c>
      <c r="H6240">
        <v>279</v>
      </c>
      <c r="I6240">
        <v>256</v>
      </c>
      <c r="J6240">
        <v>263</v>
      </c>
      <c r="K6240">
        <v>267</v>
      </c>
      <c r="L6240">
        <v>259</v>
      </c>
      <c r="M6240">
        <v>255</v>
      </c>
      <c r="N6240">
        <v>279</v>
      </c>
      <c r="O6240">
        <v>322</v>
      </c>
      <c r="P6240">
        <v>288</v>
      </c>
      <c r="Q6240">
        <v>268</v>
      </c>
      <c r="R6240">
        <v>305</v>
      </c>
      <c r="S6240">
        <v>285</v>
      </c>
      <c r="T6240">
        <v>241</v>
      </c>
      <c r="U6240">
        <v>226</v>
      </c>
      <c r="V6240">
        <v>239</v>
      </c>
      <c r="W6240">
        <v>243</v>
      </c>
      <c r="X6240">
        <v>268</v>
      </c>
      <c r="Y6240">
        <v>237</v>
      </c>
      <c r="Z6240">
        <v>258</v>
      </c>
      <c r="AA6240">
        <v>230</v>
      </c>
      <c r="AB6240">
        <v>264</v>
      </c>
    </row>
    <row r="6241" spans="1:28" x14ac:dyDescent="0.25">
      <c r="A6241" t="str">
        <f t="shared" si="97"/>
        <v>DornbirnLehrlinge3. Lehrjahr, weiblich</v>
      </c>
      <c r="B6241">
        <v>6240</v>
      </c>
      <c r="C6241">
        <v>803</v>
      </c>
      <c r="D6241" t="s">
        <v>271</v>
      </c>
      <c r="E6241" t="s">
        <v>46</v>
      </c>
      <c r="F6241" t="s">
        <v>70</v>
      </c>
      <c r="G6241">
        <v>176</v>
      </c>
      <c r="H6241">
        <v>171</v>
      </c>
      <c r="I6241">
        <v>189</v>
      </c>
      <c r="J6241">
        <v>166</v>
      </c>
      <c r="K6241">
        <v>204</v>
      </c>
      <c r="L6241">
        <v>197</v>
      </c>
      <c r="M6241">
        <v>196</v>
      </c>
      <c r="N6241">
        <v>210</v>
      </c>
      <c r="O6241">
        <v>192</v>
      </c>
      <c r="P6241">
        <v>197</v>
      </c>
      <c r="Q6241">
        <v>207</v>
      </c>
      <c r="R6241">
        <v>234</v>
      </c>
      <c r="S6241">
        <v>194</v>
      </c>
      <c r="T6241">
        <v>175</v>
      </c>
      <c r="U6241">
        <v>182</v>
      </c>
      <c r="V6241">
        <v>190</v>
      </c>
      <c r="W6241">
        <v>166</v>
      </c>
      <c r="X6241">
        <v>148</v>
      </c>
      <c r="Y6241">
        <v>157</v>
      </c>
      <c r="Z6241">
        <v>162</v>
      </c>
      <c r="AA6241">
        <v>131</v>
      </c>
      <c r="AB6241">
        <v>149</v>
      </c>
    </row>
    <row r="6242" spans="1:28" x14ac:dyDescent="0.25">
      <c r="A6242" t="str">
        <f t="shared" si="97"/>
        <v>DornbirnLehrlinge4. Lehrjahr, männlich</v>
      </c>
      <c r="B6242">
        <v>6241</v>
      </c>
      <c r="C6242">
        <v>803</v>
      </c>
      <c r="D6242" t="s">
        <v>271</v>
      </c>
      <c r="E6242" t="s">
        <v>46</v>
      </c>
      <c r="F6242" t="s">
        <v>71</v>
      </c>
      <c r="G6242">
        <v>109</v>
      </c>
      <c r="H6242">
        <v>131</v>
      </c>
      <c r="I6242">
        <v>133</v>
      </c>
      <c r="J6242">
        <v>125</v>
      </c>
      <c r="K6242">
        <v>133</v>
      </c>
      <c r="L6242">
        <v>126</v>
      </c>
      <c r="M6242">
        <v>121</v>
      </c>
      <c r="N6242">
        <v>124</v>
      </c>
      <c r="O6242">
        <v>131</v>
      </c>
      <c r="P6242">
        <v>128</v>
      </c>
      <c r="Q6242">
        <v>136</v>
      </c>
      <c r="R6242">
        <v>110</v>
      </c>
      <c r="S6242">
        <v>147</v>
      </c>
      <c r="T6242">
        <v>135</v>
      </c>
      <c r="U6242">
        <v>121</v>
      </c>
      <c r="V6242">
        <v>114</v>
      </c>
      <c r="W6242">
        <v>136</v>
      </c>
      <c r="X6242">
        <v>130</v>
      </c>
      <c r="Y6242">
        <v>137</v>
      </c>
      <c r="Z6242">
        <v>118</v>
      </c>
      <c r="AA6242">
        <v>133</v>
      </c>
      <c r="AB6242">
        <v>115</v>
      </c>
    </row>
    <row r="6243" spans="1:28" x14ac:dyDescent="0.25">
      <c r="A6243" t="str">
        <f t="shared" si="97"/>
        <v>DornbirnLehrlinge4. Lehrjahr, weiblich</v>
      </c>
      <c r="B6243">
        <v>6242</v>
      </c>
      <c r="C6243">
        <v>803</v>
      </c>
      <c r="D6243" t="s">
        <v>271</v>
      </c>
      <c r="E6243" t="s">
        <v>46</v>
      </c>
      <c r="F6243" t="s">
        <v>72</v>
      </c>
      <c r="G6243">
        <v>9</v>
      </c>
      <c r="H6243">
        <v>9</v>
      </c>
      <c r="I6243">
        <v>18</v>
      </c>
      <c r="J6243">
        <v>15</v>
      </c>
      <c r="K6243">
        <v>13</v>
      </c>
      <c r="L6243">
        <v>15</v>
      </c>
      <c r="M6243">
        <v>16</v>
      </c>
      <c r="N6243">
        <v>16</v>
      </c>
      <c r="O6243">
        <v>17</v>
      </c>
      <c r="P6243">
        <v>32</v>
      </c>
      <c r="Q6243">
        <v>21</v>
      </c>
      <c r="R6243">
        <v>20</v>
      </c>
      <c r="S6243">
        <v>26</v>
      </c>
      <c r="T6243">
        <v>24</v>
      </c>
      <c r="U6243">
        <v>18</v>
      </c>
      <c r="V6243">
        <v>25</v>
      </c>
      <c r="W6243">
        <v>18</v>
      </c>
      <c r="X6243">
        <v>13</v>
      </c>
      <c r="Y6243">
        <v>22</v>
      </c>
      <c r="Z6243">
        <v>21</v>
      </c>
      <c r="AA6243">
        <v>21</v>
      </c>
      <c r="AB6243">
        <v>20</v>
      </c>
    </row>
    <row r="6244" spans="1:28" x14ac:dyDescent="0.25">
      <c r="A6244" t="str">
        <f t="shared" si="97"/>
        <v>DornbirnLehrlingeFrauen</v>
      </c>
      <c r="B6244">
        <v>6243</v>
      </c>
      <c r="C6244">
        <v>803</v>
      </c>
      <c r="D6244" t="s">
        <v>271</v>
      </c>
      <c r="E6244" t="s">
        <v>46</v>
      </c>
      <c r="F6244" t="s">
        <v>47</v>
      </c>
      <c r="G6244">
        <v>560</v>
      </c>
      <c r="H6244">
        <v>555</v>
      </c>
      <c r="I6244">
        <v>592</v>
      </c>
      <c r="J6244">
        <v>588</v>
      </c>
      <c r="K6244">
        <v>643</v>
      </c>
      <c r="L6244">
        <v>665</v>
      </c>
      <c r="M6244">
        <v>673</v>
      </c>
      <c r="N6244">
        <v>653</v>
      </c>
      <c r="O6244">
        <v>644</v>
      </c>
      <c r="P6244">
        <v>685</v>
      </c>
      <c r="Q6244">
        <v>682</v>
      </c>
      <c r="R6244">
        <v>642</v>
      </c>
      <c r="S6244">
        <v>605</v>
      </c>
      <c r="T6244">
        <v>589</v>
      </c>
      <c r="U6244">
        <v>586</v>
      </c>
      <c r="V6244">
        <v>573</v>
      </c>
      <c r="W6244">
        <v>505</v>
      </c>
      <c r="X6244">
        <v>488</v>
      </c>
      <c r="Y6244">
        <v>493</v>
      </c>
      <c r="Z6244">
        <v>494</v>
      </c>
      <c r="AA6244">
        <v>473</v>
      </c>
      <c r="AB6244">
        <v>491</v>
      </c>
    </row>
    <row r="6245" spans="1:28" x14ac:dyDescent="0.25">
      <c r="A6245" t="str">
        <f t="shared" si="97"/>
        <v>DornbirnLehrlingeInsgesamt</v>
      </c>
      <c r="B6245">
        <v>6244</v>
      </c>
      <c r="C6245">
        <v>803</v>
      </c>
      <c r="D6245" t="s">
        <v>271</v>
      </c>
      <c r="E6245" t="s">
        <v>46</v>
      </c>
      <c r="F6245" t="s">
        <v>48</v>
      </c>
      <c r="G6245">
        <v>1508</v>
      </c>
      <c r="H6245">
        <v>1535</v>
      </c>
      <c r="I6245">
        <v>1548</v>
      </c>
      <c r="J6245">
        <v>1538</v>
      </c>
      <c r="K6245">
        <v>1650</v>
      </c>
      <c r="L6245">
        <v>1648</v>
      </c>
      <c r="M6245">
        <v>1714</v>
      </c>
      <c r="N6245">
        <v>1723</v>
      </c>
      <c r="O6245">
        <v>1717</v>
      </c>
      <c r="P6245">
        <v>1738</v>
      </c>
      <c r="Q6245">
        <v>1741</v>
      </c>
      <c r="R6245">
        <v>1644</v>
      </c>
      <c r="S6245">
        <v>1541</v>
      </c>
      <c r="T6245">
        <v>1474</v>
      </c>
      <c r="U6245">
        <v>1467</v>
      </c>
      <c r="V6245">
        <v>1510</v>
      </c>
      <c r="W6245">
        <v>1427</v>
      </c>
      <c r="X6245">
        <v>1421</v>
      </c>
      <c r="Y6245">
        <v>1398</v>
      </c>
      <c r="Z6245">
        <v>1398</v>
      </c>
      <c r="AA6245">
        <v>1364</v>
      </c>
      <c r="AB6245">
        <v>1433</v>
      </c>
    </row>
    <row r="6246" spans="1:28" x14ac:dyDescent="0.25">
      <c r="A6246" t="str">
        <f t="shared" si="97"/>
        <v>DornbirnLehrlingeMänner</v>
      </c>
      <c r="B6246">
        <v>6245</v>
      </c>
      <c r="C6246">
        <v>803</v>
      </c>
      <c r="D6246" t="s">
        <v>271</v>
      </c>
      <c r="E6246" t="s">
        <v>46</v>
      </c>
      <c r="F6246" t="s">
        <v>49</v>
      </c>
      <c r="G6246">
        <v>948</v>
      </c>
      <c r="H6246">
        <v>980</v>
      </c>
      <c r="I6246">
        <v>956</v>
      </c>
      <c r="J6246">
        <v>950</v>
      </c>
      <c r="K6246">
        <v>1007</v>
      </c>
      <c r="L6246">
        <v>983</v>
      </c>
      <c r="M6246">
        <v>1041</v>
      </c>
      <c r="N6246">
        <v>1070</v>
      </c>
      <c r="O6246">
        <v>1073</v>
      </c>
      <c r="P6246">
        <v>1053</v>
      </c>
      <c r="Q6246">
        <v>1059</v>
      </c>
      <c r="R6246">
        <v>1002</v>
      </c>
      <c r="S6246">
        <v>936</v>
      </c>
      <c r="T6246">
        <v>885</v>
      </c>
      <c r="U6246">
        <v>881</v>
      </c>
      <c r="V6246">
        <v>937</v>
      </c>
      <c r="W6246">
        <v>922</v>
      </c>
      <c r="X6246">
        <v>933</v>
      </c>
      <c r="Y6246">
        <v>905</v>
      </c>
      <c r="Z6246">
        <v>904</v>
      </c>
      <c r="AA6246">
        <v>891</v>
      </c>
      <c r="AB6246">
        <v>942</v>
      </c>
    </row>
    <row r="6247" spans="1:28" x14ac:dyDescent="0.25">
      <c r="A6247" t="str">
        <f t="shared" si="97"/>
        <v>DornbirnNeugründungenInsgesamt</v>
      </c>
      <c r="B6247">
        <v>6246</v>
      </c>
      <c r="C6247">
        <v>803</v>
      </c>
      <c r="D6247" t="s">
        <v>271</v>
      </c>
      <c r="E6247" t="s">
        <v>41</v>
      </c>
      <c r="F6247" t="s">
        <v>48</v>
      </c>
      <c r="G6247">
        <v>232</v>
      </c>
      <c r="H6247">
        <v>258.50711869185199</v>
      </c>
      <c r="I6247">
        <v>199.01642710472299</v>
      </c>
      <c r="J6247">
        <v>227.08708708708701</v>
      </c>
      <c r="K6247">
        <v>214.760579064588</v>
      </c>
      <c r="L6247">
        <v>231.75423728813601</v>
      </c>
      <c r="M6247">
        <v>385</v>
      </c>
      <c r="N6247">
        <v>237.79500430663199</v>
      </c>
      <c r="O6247">
        <v>319</v>
      </c>
      <c r="P6247">
        <v>327</v>
      </c>
      <c r="Q6247">
        <v>318</v>
      </c>
      <c r="R6247">
        <v>301.770342205323</v>
      </c>
      <c r="S6247">
        <v>306.53903903903898</v>
      </c>
      <c r="T6247">
        <v>276.222222222222</v>
      </c>
      <c r="U6247">
        <v>283.78419452887499</v>
      </c>
      <c r="V6247">
        <v>318</v>
      </c>
      <c r="W6247">
        <v>315</v>
      </c>
      <c r="X6247">
        <v>312</v>
      </c>
      <c r="Y6247">
        <v>313</v>
      </c>
      <c r="Z6247">
        <v>369</v>
      </c>
      <c r="AA6247">
        <v>309</v>
      </c>
      <c r="AB6247">
        <v>367</v>
      </c>
    </row>
    <row r="6248" spans="1:28" x14ac:dyDescent="0.25">
      <c r="A6248" t="str">
        <f t="shared" si="97"/>
        <v>DornbirnPendler (Auspendler/-innen)Insgesamt</v>
      </c>
      <c r="B6248">
        <v>6247</v>
      </c>
      <c r="C6248">
        <v>803</v>
      </c>
      <c r="D6248" t="s">
        <v>271</v>
      </c>
      <c r="E6248" t="s">
        <v>459</v>
      </c>
      <c r="F6248" t="s">
        <v>48</v>
      </c>
      <c r="G6248">
        <v>18965</v>
      </c>
      <c r="H6248">
        <v>20041</v>
      </c>
      <c r="I6248">
        <v>20594</v>
      </c>
      <c r="J6248">
        <v>21084</v>
      </c>
      <c r="K6248">
        <v>21635</v>
      </c>
      <c r="L6248">
        <v>22153</v>
      </c>
      <c r="M6248">
        <v>22429</v>
      </c>
      <c r="N6248">
        <v>23185</v>
      </c>
      <c r="O6248">
        <v>24013</v>
      </c>
      <c r="P6248">
        <v>24800</v>
      </c>
      <c r="Q6248">
        <v>25336</v>
      </c>
      <c r="R6248">
        <v>25297</v>
      </c>
      <c r="S6248">
        <v>26083</v>
      </c>
    </row>
    <row r="6249" spans="1:28" x14ac:dyDescent="0.25">
      <c r="A6249" t="str">
        <f t="shared" si="97"/>
        <v>DornbirnPendler ins AuslandInsgesamt</v>
      </c>
      <c r="B6249">
        <v>6248</v>
      </c>
      <c r="C6249">
        <v>803</v>
      </c>
      <c r="D6249" t="s">
        <v>271</v>
      </c>
      <c r="E6249" t="s">
        <v>304</v>
      </c>
      <c r="F6249" t="s">
        <v>48</v>
      </c>
      <c r="G6249">
        <v>2233</v>
      </c>
      <c r="H6249">
        <v>2337</v>
      </c>
      <c r="I6249">
        <v>2503</v>
      </c>
      <c r="J6249">
        <v>2588</v>
      </c>
      <c r="K6249">
        <v>2677</v>
      </c>
      <c r="L6249">
        <v>2888</v>
      </c>
      <c r="M6249">
        <v>2784</v>
      </c>
      <c r="N6249">
        <v>3039</v>
      </c>
      <c r="O6249">
        <v>3071</v>
      </c>
      <c r="P6249">
        <v>3076</v>
      </c>
      <c r="Q6249">
        <v>3088</v>
      </c>
      <c r="R6249">
        <v>3066</v>
      </c>
      <c r="S6249">
        <v>2968</v>
      </c>
    </row>
    <row r="6250" spans="1:28" x14ac:dyDescent="0.25">
      <c r="A6250" t="str">
        <f t="shared" si="97"/>
        <v>DornbirnPendler zw. BundesländernInsgesamt</v>
      </c>
      <c r="B6250">
        <v>6249</v>
      </c>
      <c r="C6250">
        <v>803</v>
      </c>
      <c r="D6250" t="s">
        <v>271</v>
      </c>
      <c r="E6250" t="s">
        <v>433</v>
      </c>
      <c r="F6250" t="s">
        <v>48</v>
      </c>
      <c r="G6250">
        <v>1049</v>
      </c>
      <c r="H6250">
        <v>1236</v>
      </c>
      <c r="I6250">
        <v>1194</v>
      </c>
      <c r="J6250">
        <v>1224</v>
      </c>
      <c r="K6250">
        <v>945</v>
      </c>
      <c r="L6250">
        <v>974</v>
      </c>
      <c r="M6250">
        <v>918</v>
      </c>
      <c r="N6250">
        <v>918</v>
      </c>
      <c r="O6250">
        <v>956</v>
      </c>
      <c r="P6250">
        <v>950</v>
      </c>
      <c r="Q6250">
        <v>1002</v>
      </c>
      <c r="R6250">
        <v>899</v>
      </c>
      <c r="S6250">
        <v>973</v>
      </c>
    </row>
    <row r="6251" spans="1:28" x14ac:dyDescent="0.25">
      <c r="A6251" t="str">
        <f t="shared" si="97"/>
        <v>DornbirnPendler zw. Gemeinden eines Pol. BezirkesInsgesamt</v>
      </c>
      <c r="B6251">
        <v>6250</v>
      </c>
      <c r="C6251">
        <v>803</v>
      </c>
      <c r="D6251" t="s">
        <v>271</v>
      </c>
      <c r="E6251" t="s">
        <v>305</v>
      </c>
      <c r="F6251" t="s">
        <v>48</v>
      </c>
      <c r="G6251">
        <v>4915</v>
      </c>
      <c r="H6251">
        <v>4870</v>
      </c>
      <c r="I6251">
        <v>4843</v>
      </c>
      <c r="J6251">
        <v>4845</v>
      </c>
      <c r="K6251">
        <v>5043</v>
      </c>
      <c r="L6251">
        <v>5162</v>
      </c>
      <c r="M6251">
        <v>5350</v>
      </c>
      <c r="N6251">
        <v>5593</v>
      </c>
      <c r="O6251">
        <v>5776</v>
      </c>
      <c r="P6251">
        <v>5962</v>
      </c>
      <c r="Q6251">
        <v>6080</v>
      </c>
      <c r="R6251">
        <v>6132</v>
      </c>
      <c r="S6251">
        <v>6246</v>
      </c>
    </row>
    <row r="6252" spans="1:28" x14ac:dyDescent="0.25">
      <c r="A6252" t="str">
        <f t="shared" si="97"/>
        <v>DornbirnPendler zw. Pol. Bez. des BundeslandesInsgesamt</v>
      </c>
      <c r="B6252">
        <v>6251</v>
      </c>
      <c r="C6252">
        <v>803</v>
      </c>
      <c r="D6252" t="s">
        <v>271</v>
      </c>
      <c r="E6252" t="s">
        <v>306</v>
      </c>
      <c r="F6252" t="s">
        <v>48</v>
      </c>
      <c r="G6252">
        <v>10768</v>
      </c>
      <c r="H6252">
        <v>11598</v>
      </c>
      <c r="I6252">
        <v>12054</v>
      </c>
      <c r="J6252">
        <v>12427</v>
      </c>
      <c r="K6252">
        <v>12970</v>
      </c>
      <c r="L6252">
        <v>13129</v>
      </c>
      <c r="M6252">
        <v>13377</v>
      </c>
      <c r="N6252">
        <v>13635</v>
      </c>
      <c r="O6252">
        <v>14210</v>
      </c>
      <c r="P6252">
        <v>14812</v>
      </c>
      <c r="Q6252">
        <v>15166</v>
      </c>
      <c r="R6252">
        <v>15200</v>
      </c>
      <c r="S6252">
        <v>15896</v>
      </c>
    </row>
    <row r="6253" spans="1:28" x14ac:dyDescent="0.25">
      <c r="A6253" t="str">
        <f t="shared" si="97"/>
        <v>DornbirnPensionisteneinkommenBrutto_Schnitt</v>
      </c>
      <c r="B6253">
        <v>6252</v>
      </c>
      <c r="C6253">
        <v>803</v>
      </c>
      <c r="D6253" t="s">
        <v>271</v>
      </c>
      <c r="E6253" t="s">
        <v>44</v>
      </c>
      <c r="F6253" t="s">
        <v>54</v>
      </c>
      <c r="G6253">
        <v>15514.1764138525</v>
      </c>
      <c r="H6253">
        <v>15708.435778646601</v>
      </c>
      <c r="I6253">
        <v>16149.716371250401</v>
      </c>
      <c r="J6253">
        <v>16581.6859954434</v>
      </c>
      <c r="K6253">
        <v>17124.2993867898</v>
      </c>
      <c r="L6253">
        <v>17972.4765061953</v>
      </c>
      <c r="M6253">
        <v>18008.586449604802</v>
      </c>
      <c r="N6253">
        <v>18322.543556264998</v>
      </c>
      <c r="O6253">
        <v>18922.9997582783</v>
      </c>
      <c r="P6253">
        <v>19267.0551630462</v>
      </c>
      <c r="Q6253">
        <v>19869.9626559346</v>
      </c>
      <c r="R6253">
        <v>20308.829026139101</v>
      </c>
      <c r="S6253">
        <v>20709.201333333302</v>
      </c>
      <c r="T6253">
        <v>20974.778775438201</v>
      </c>
      <c r="U6253">
        <v>21499.359934447599</v>
      </c>
      <c r="V6253">
        <v>22044.402331568101</v>
      </c>
      <c r="W6253">
        <v>23319.659676348099</v>
      </c>
      <c r="X6253">
        <v>24108.815355673101</v>
      </c>
      <c r="Y6253">
        <v>24906.261859603499</v>
      </c>
    </row>
    <row r="6254" spans="1:28" x14ac:dyDescent="0.25">
      <c r="A6254" t="str">
        <f t="shared" si="97"/>
        <v>DornbirnPensionisteneinkommenBruttobezüge 1000 EUR</v>
      </c>
      <c r="B6254">
        <v>6253</v>
      </c>
      <c r="C6254">
        <v>803</v>
      </c>
      <c r="D6254" t="s">
        <v>271</v>
      </c>
      <c r="E6254" t="s">
        <v>44</v>
      </c>
      <c r="F6254" t="s">
        <v>55</v>
      </c>
      <c r="G6254">
        <v>252213.96596</v>
      </c>
      <c r="H6254">
        <v>261152.74481999999</v>
      </c>
      <c r="I6254">
        <v>271880.47511</v>
      </c>
      <c r="J6254">
        <v>283845.30086999998</v>
      </c>
      <c r="K6254">
        <v>300480.08133999998</v>
      </c>
      <c r="L6254">
        <v>316207.75164999999</v>
      </c>
      <c r="M6254">
        <v>332690.62607</v>
      </c>
      <c r="N6254">
        <v>344372.20614000002</v>
      </c>
      <c r="O6254">
        <v>364021.74634999997</v>
      </c>
      <c r="P6254">
        <v>378732.50334</v>
      </c>
      <c r="Q6254">
        <v>393743.17998999998</v>
      </c>
      <c r="R6254">
        <v>399352.81397000002</v>
      </c>
      <c r="S6254">
        <v>406003.89214000001</v>
      </c>
      <c r="T6254">
        <v>416391.30825</v>
      </c>
      <c r="U6254">
        <v>429643.20893000002</v>
      </c>
      <c r="V6254">
        <v>449573.54115</v>
      </c>
      <c r="W6254">
        <v>470497.45363</v>
      </c>
      <c r="X6254">
        <v>492109.13903999998</v>
      </c>
      <c r="Y6254">
        <v>517651.74648999999</v>
      </c>
    </row>
    <row r="6255" spans="1:28" x14ac:dyDescent="0.25">
      <c r="A6255" t="str">
        <f t="shared" si="97"/>
        <v>DornbirnPensionisteneinkommenBruttobezüge Fälle</v>
      </c>
      <c r="B6255">
        <v>6254</v>
      </c>
      <c r="C6255">
        <v>803</v>
      </c>
      <c r="D6255" t="s">
        <v>271</v>
      </c>
      <c r="E6255" t="s">
        <v>44</v>
      </c>
      <c r="F6255" t="s">
        <v>56</v>
      </c>
      <c r="G6255">
        <v>16257</v>
      </c>
      <c r="H6255">
        <v>16625</v>
      </c>
      <c r="I6255">
        <v>16835</v>
      </c>
      <c r="J6255">
        <v>17118</v>
      </c>
      <c r="K6255">
        <v>17547</v>
      </c>
      <c r="L6255">
        <v>17594</v>
      </c>
      <c r="M6255">
        <v>18474</v>
      </c>
      <c r="N6255">
        <v>18795</v>
      </c>
      <c r="O6255">
        <v>19237</v>
      </c>
      <c r="P6255">
        <v>19657</v>
      </c>
      <c r="Q6255">
        <v>19816</v>
      </c>
      <c r="R6255">
        <v>19664</v>
      </c>
      <c r="S6255">
        <v>19605</v>
      </c>
      <c r="T6255">
        <v>19852</v>
      </c>
      <c r="U6255">
        <v>19984</v>
      </c>
      <c r="V6255">
        <v>20394</v>
      </c>
      <c r="W6255">
        <v>20176</v>
      </c>
      <c r="X6255">
        <v>20412</v>
      </c>
      <c r="Y6255">
        <v>20784</v>
      </c>
    </row>
    <row r="6256" spans="1:28" x14ac:dyDescent="0.25">
      <c r="A6256" t="str">
        <f t="shared" si="97"/>
        <v>DornbirnPensionisteneinkommenLohnsteuer 1000 EUR</v>
      </c>
      <c r="B6256">
        <v>6255</v>
      </c>
      <c r="C6256">
        <v>803</v>
      </c>
      <c r="D6256" t="s">
        <v>271</v>
      </c>
      <c r="E6256" t="s">
        <v>44</v>
      </c>
      <c r="F6256" t="s">
        <v>57</v>
      </c>
      <c r="G6256">
        <v>30292.50434</v>
      </c>
      <c r="H6256">
        <v>28806.144489999999</v>
      </c>
      <c r="I6256">
        <v>31050.221809999999</v>
      </c>
      <c r="J6256">
        <v>33329.992160000002</v>
      </c>
      <c r="K6256">
        <v>36613.858209999999</v>
      </c>
      <c r="L6256">
        <v>34655.557939999999</v>
      </c>
      <c r="M6256">
        <v>37615.355470000002</v>
      </c>
      <c r="N6256">
        <v>40051.216469999999</v>
      </c>
      <c r="O6256">
        <v>44029.480510000001</v>
      </c>
      <c r="P6256">
        <v>46720.515319999999</v>
      </c>
      <c r="Q6256">
        <v>50152.693800000001</v>
      </c>
      <c r="R6256">
        <v>52447.014190000002</v>
      </c>
      <c r="S6256">
        <v>44577.488129999998</v>
      </c>
      <c r="T6256">
        <v>46530.107770000002</v>
      </c>
      <c r="U6256">
        <v>49239.622289999999</v>
      </c>
      <c r="V6256">
        <v>52957.114329999997</v>
      </c>
      <c r="W6256">
        <v>52365.953260000002</v>
      </c>
      <c r="X6256">
        <v>56564.375139999996</v>
      </c>
      <c r="Y6256">
        <v>58906.801050000002</v>
      </c>
    </row>
    <row r="6257" spans="1:47" x14ac:dyDescent="0.25">
      <c r="A6257" t="str">
        <f t="shared" si="97"/>
        <v>DornbirnPensionisteneinkommenLohnsteuer Fälle</v>
      </c>
      <c r="B6257">
        <v>6256</v>
      </c>
      <c r="C6257">
        <v>803</v>
      </c>
      <c r="D6257" t="s">
        <v>271</v>
      </c>
      <c r="E6257" t="s">
        <v>44</v>
      </c>
      <c r="F6257" t="s">
        <v>58</v>
      </c>
      <c r="G6257">
        <v>8461</v>
      </c>
      <c r="H6257">
        <v>8128</v>
      </c>
      <c r="I6257">
        <v>8519</v>
      </c>
      <c r="J6257">
        <v>9350</v>
      </c>
      <c r="K6257">
        <v>9561</v>
      </c>
      <c r="L6257">
        <v>9400</v>
      </c>
      <c r="M6257">
        <v>9800</v>
      </c>
      <c r="N6257">
        <v>10165</v>
      </c>
      <c r="O6257">
        <v>10703</v>
      </c>
      <c r="P6257">
        <v>11075</v>
      </c>
      <c r="Q6257">
        <v>11467</v>
      </c>
      <c r="R6257">
        <v>11647</v>
      </c>
      <c r="S6257">
        <v>11742</v>
      </c>
      <c r="T6257">
        <v>12003</v>
      </c>
      <c r="U6257">
        <v>12366</v>
      </c>
      <c r="V6257">
        <v>12980</v>
      </c>
      <c r="W6257">
        <v>13702</v>
      </c>
      <c r="X6257">
        <v>14232</v>
      </c>
      <c r="Y6257">
        <v>14807</v>
      </c>
    </row>
    <row r="6258" spans="1:47" x14ac:dyDescent="0.25">
      <c r="A6258" t="str">
        <f t="shared" si="97"/>
        <v>DornbirnPensionisteneinkommenNetto_Schnitt</v>
      </c>
      <c r="B6258">
        <v>6257</v>
      </c>
      <c r="C6258">
        <v>803</v>
      </c>
      <c r="D6258" t="s">
        <v>271</v>
      </c>
      <c r="E6258" t="s">
        <v>44</v>
      </c>
      <c r="F6258" t="s">
        <v>59</v>
      </c>
      <c r="G6258">
        <v>13002.173441594399</v>
      </c>
      <c r="H6258">
        <v>13242.127860451101</v>
      </c>
      <c r="I6258">
        <v>13546.8443777844</v>
      </c>
      <c r="J6258">
        <v>13857.1751992055</v>
      </c>
      <c r="K6258">
        <v>14216.3138650482</v>
      </c>
      <c r="L6258">
        <v>15135.3281561896</v>
      </c>
      <c r="M6258">
        <v>15092.6314441918</v>
      </c>
      <c r="N6258">
        <v>15291.322864059601</v>
      </c>
      <c r="O6258">
        <v>15702.560003119001</v>
      </c>
      <c r="P6258">
        <v>15938.225518136</v>
      </c>
      <c r="Q6258">
        <v>16358.2005626766</v>
      </c>
      <c r="R6258">
        <v>16636.851913649301</v>
      </c>
      <c r="S6258">
        <v>17407.936770721801</v>
      </c>
      <c r="T6258">
        <v>17589.1469368326</v>
      </c>
      <c r="U6258">
        <v>17964.2693284628</v>
      </c>
      <c r="V6258">
        <v>18347.4942424242</v>
      </c>
      <c r="W6258">
        <v>19559.196621233099</v>
      </c>
      <c r="X6258">
        <v>20135.855337546502</v>
      </c>
      <c r="Y6258">
        <v>20830.195204965399</v>
      </c>
    </row>
    <row r="6259" spans="1:47" x14ac:dyDescent="0.25">
      <c r="A6259" t="str">
        <f t="shared" si="97"/>
        <v>DornbirnPensionisteneinkommenNettobezüge 1000 EUR</v>
      </c>
      <c r="B6259">
        <v>6258</v>
      </c>
      <c r="C6259">
        <v>803</v>
      </c>
      <c r="D6259" t="s">
        <v>271</v>
      </c>
      <c r="E6259" t="s">
        <v>44</v>
      </c>
      <c r="F6259" t="s">
        <v>60</v>
      </c>
      <c r="G6259">
        <v>211376.33364</v>
      </c>
      <c r="H6259">
        <v>220150.37568</v>
      </c>
      <c r="I6259">
        <v>228061.1251</v>
      </c>
      <c r="J6259">
        <v>237207.12505999999</v>
      </c>
      <c r="K6259">
        <v>249453.65938999999</v>
      </c>
      <c r="L6259">
        <v>266290.96357999998</v>
      </c>
      <c r="M6259">
        <v>278821.2733</v>
      </c>
      <c r="N6259">
        <v>287400.41323000001</v>
      </c>
      <c r="O6259">
        <v>302070.14678000001</v>
      </c>
      <c r="P6259">
        <v>313297.69900999998</v>
      </c>
      <c r="Q6259">
        <v>324154.10235</v>
      </c>
      <c r="R6259">
        <v>327147.05602999998</v>
      </c>
      <c r="S6259">
        <v>341282.60038999998</v>
      </c>
      <c r="T6259">
        <v>349179.74498999998</v>
      </c>
      <c r="U6259">
        <v>358997.95825999998</v>
      </c>
      <c r="V6259">
        <v>374178.79758000001</v>
      </c>
      <c r="W6259">
        <v>394626.35103000002</v>
      </c>
      <c r="X6259">
        <v>411013.07915000001</v>
      </c>
      <c r="Y6259">
        <v>432934.77714000002</v>
      </c>
    </row>
    <row r="6260" spans="1:47" x14ac:dyDescent="0.25">
      <c r="A6260" t="str">
        <f t="shared" si="97"/>
        <v>DornbirnPensionisteneinkommenSV-Beiträge 1000 EUR</v>
      </c>
      <c r="B6260">
        <v>6259</v>
      </c>
      <c r="C6260">
        <v>803</v>
      </c>
      <c r="D6260" t="s">
        <v>271</v>
      </c>
      <c r="E6260" t="s">
        <v>44</v>
      </c>
      <c r="F6260" t="s">
        <v>61</v>
      </c>
      <c r="G6260">
        <v>10545.127979999999</v>
      </c>
      <c r="H6260">
        <v>12196.22465</v>
      </c>
      <c r="I6260">
        <v>12769.128199999999</v>
      </c>
      <c r="J6260">
        <v>13308.183650000001</v>
      </c>
      <c r="K6260">
        <v>14412.56374</v>
      </c>
      <c r="L6260">
        <v>15261.23013</v>
      </c>
      <c r="M6260">
        <v>16253.997300000001</v>
      </c>
      <c r="N6260">
        <v>16920.576440000001</v>
      </c>
      <c r="O6260">
        <v>17922.119060000001</v>
      </c>
      <c r="P6260">
        <v>18714.28901</v>
      </c>
      <c r="Q6260">
        <v>19436.383839999999</v>
      </c>
      <c r="R6260">
        <v>19758.743750000001</v>
      </c>
      <c r="S6260">
        <v>20143.803619999999</v>
      </c>
      <c r="T6260">
        <v>20681.45549</v>
      </c>
      <c r="U6260">
        <v>21405.628379999998</v>
      </c>
      <c r="V6260">
        <v>22437.629239999998</v>
      </c>
      <c r="W6260">
        <v>23505.14934</v>
      </c>
      <c r="X6260">
        <v>24531.68475</v>
      </c>
      <c r="Y6260">
        <v>25810.168300000001</v>
      </c>
    </row>
    <row r="6261" spans="1:47" x14ac:dyDescent="0.25">
      <c r="A6261" t="str">
        <f t="shared" si="97"/>
        <v>DornbirnPensionisteneinkommenSV-Beiträge Fälle</v>
      </c>
      <c r="B6261">
        <v>6260</v>
      </c>
      <c r="C6261">
        <v>803</v>
      </c>
      <c r="D6261" t="s">
        <v>271</v>
      </c>
      <c r="E6261" t="s">
        <v>44</v>
      </c>
      <c r="F6261" t="s">
        <v>62</v>
      </c>
      <c r="G6261">
        <v>15291</v>
      </c>
      <c r="H6261">
        <v>15638</v>
      </c>
      <c r="I6261">
        <v>15813</v>
      </c>
      <c r="J6261">
        <v>16086</v>
      </c>
      <c r="K6261">
        <v>16507</v>
      </c>
      <c r="L6261">
        <v>16944</v>
      </c>
      <c r="M6261">
        <v>17348</v>
      </c>
      <c r="N6261">
        <v>17652</v>
      </c>
      <c r="O6261">
        <v>18006</v>
      </c>
      <c r="P6261">
        <v>18342</v>
      </c>
      <c r="Q6261">
        <v>18518</v>
      </c>
      <c r="R6261">
        <v>18395</v>
      </c>
      <c r="S6261">
        <v>18335</v>
      </c>
      <c r="T6261">
        <v>18552</v>
      </c>
      <c r="U6261">
        <v>18683</v>
      </c>
      <c r="V6261">
        <v>19077</v>
      </c>
      <c r="W6261">
        <v>19342</v>
      </c>
      <c r="X6261">
        <v>19584</v>
      </c>
      <c r="Y6261">
        <v>19944</v>
      </c>
    </row>
    <row r="6262" spans="1:47" x14ac:dyDescent="0.25">
      <c r="A6262" t="str">
        <f t="shared" si="97"/>
        <v>DornbirnUnselbstständig BeschäftigteFrauen</v>
      </c>
      <c r="B6262">
        <v>6261</v>
      </c>
      <c r="C6262">
        <v>803</v>
      </c>
      <c r="D6262" t="s">
        <v>271</v>
      </c>
      <c r="E6262" t="s">
        <v>38</v>
      </c>
      <c r="F6262" t="s">
        <v>47</v>
      </c>
      <c r="G6262">
        <v>14407</v>
      </c>
      <c r="H6262">
        <v>15266</v>
      </c>
      <c r="I6262">
        <v>14702</v>
      </c>
      <c r="J6262">
        <v>15261</v>
      </c>
      <c r="K6262">
        <v>15109</v>
      </c>
      <c r="L6262">
        <v>15897</v>
      </c>
      <c r="M6262">
        <v>15605</v>
      </c>
      <c r="N6262">
        <v>16377</v>
      </c>
      <c r="O6262">
        <v>14040</v>
      </c>
      <c r="P6262">
        <v>14298</v>
      </c>
      <c r="Q6262">
        <v>13937</v>
      </c>
      <c r="R6262">
        <v>14130</v>
      </c>
      <c r="S6262">
        <v>13972</v>
      </c>
      <c r="T6262">
        <v>14325</v>
      </c>
      <c r="U6262">
        <v>14603</v>
      </c>
      <c r="V6262">
        <v>14929</v>
      </c>
      <c r="W6262">
        <v>14987</v>
      </c>
      <c r="X6262">
        <v>15411</v>
      </c>
      <c r="Y6262">
        <v>15277</v>
      </c>
      <c r="Z6262">
        <v>15636</v>
      </c>
      <c r="AA6262">
        <v>15643</v>
      </c>
      <c r="AB6262">
        <v>15973</v>
      </c>
      <c r="AC6262">
        <v>15854</v>
      </c>
      <c r="AD6262">
        <v>16151</v>
      </c>
      <c r="AE6262">
        <v>16018</v>
      </c>
      <c r="AF6262">
        <v>16367</v>
      </c>
      <c r="AG6262">
        <v>16377</v>
      </c>
      <c r="AH6262">
        <v>16753</v>
      </c>
      <c r="AI6262">
        <v>16924</v>
      </c>
      <c r="AJ6262">
        <v>17319</v>
      </c>
      <c r="AK6262">
        <v>17233</v>
      </c>
      <c r="AL6262">
        <v>17563</v>
      </c>
      <c r="AM6262">
        <v>17448</v>
      </c>
      <c r="AN6262">
        <v>17259</v>
      </c>
      <c r="AO6262">
        <v>17060</v>
      </c>
      <c r="AP6262">
        <v>17512</v>
      </c>
      <c r="AQ6262">
        <v>17629</v>
      </c>
      <c r="AR6262">
        <v>17822</v>
      </c>
      <c r="AS6262">
        <v>17924</v>
      </c>
      <c r="AT6262">
        <v>18131</v>
      </c>
      <c r="AU6262">
        <v>17994</v>
      </c>
    </row>
    <row r="6263" spans="1:47" x14ac:dyDescent="0.25">
      <c r="A6263" t="str">
        <f t="shared" si="97"/>
        <v>DornbirnUnselbstständig BeschäftigteInsgesamt</v>
      </c>
      <c r="B6263">
        <v>6262</v>
      </c>
      <c r="C6263">
        <v>803</v>
      </c>
      <c r="D6263" t="s">
        <v>271</v>
      </c>
      <c r="E6263" t="s">
        <v>38</v>
      </c>
      <c r="F6263" t="s">
        <v>48</v>
      </c>
      <c r="G6263">
        <v>30326</v>
      </c>
      <c r="H6263">
        <v>32264</v>
      </c>
      <c r="I6263">
        <v>30548</v>
      </c>
      <c r="J6263">
        <v>32286</v>
      </c>
      <c r="K6263">
        <v>31597</v>
      </c>
      <c r="L6263">
        <v>34135</v>
      </c>
      <c r="M6263">
        <v>32771</v>
      </c>
      <c r="N6263">
        <v>34923</v>
      </c>
      <c r="O6263">
        <v>30650</v>
      </c>
      <c r="P6263">
        <v>31242</v>
      </c>
      <c r="Q6263">
        <v>30136</v>
      </c>
      <c r="R6263">
        <v>30546</v>
      </c>
      <c r="S6263">
        <v>29972</v>
      </c>
      <c r="T6263">
        <v>30941</v>
      </c>
      <c r="U6263">
        <v>31080</v>
      </c>
      <c r="V6263">
        <v>31976</v>
      </c>
      <c r="W6263">
        <v>31804</v>
      </c>
      <c r="X6263">
        <v>32790</v>
      </c>
      <c r="Y6263">
        <v>32211</v>
      </c>
      <c r="Z6263">
        <v>33120</v>
      </c>
      <c r="AA6263">
        <v>32785</v>
      </c>
      <c r="AB6263">
        <v>33878</v>
      </c>
      <c r="AC6263">
        <v>33311</v>
      </c>
      <c r="AD6263">
        <v>34293</v>
      </c>
      <c r="AE6263">
        <v>33853</v>
      </c>
      <c r="AF6263">
        <v>34731</v>
      </c>
      <c r="AG6263">
        <v>34685</v>
      </c>
      <c r="AH6263">
        <v>35718</v>
      </c>
      <c r="AI6263">
        <v>35813</v>
      </c>
      <c r="AJ6263">
        <v>36769</v>
      </c>
      <c r="AK6263">
        <v>36410</v>
      </c>
      <c r="AL6263">
        <v>37096</v>
      </c>
      <c r="AM6263">
        <v>36734</v>
      </c>
      <c r="AN6263">
        <v>36427</v>
      </c>
      <c r="AO6263">
        <v>36071</v>
      </c>
      <c r="AP6263">
        <v>37220</v>
      </c>
      <c r="AQ6263">
        <v>37336</v>
      </c>
      <c r="AR6263">
        <v>37930</v>
      </c>
      <c r="AS6263">
        <v>37727</v>
      </c>
      <c r="AT6263">
        <v>38198</v>
      </c>
      <c r="AU6263">
        <v>37676</v>
      </c>
    </row>
    <row r="6264" spans="1:47" x14ac:dyDescent="0.25">
      <c r="A6264" t="str">
        <f t="shared" si="97"/>
        <v>DornbirnUnselbstständig BeschäftigteMänner</v>
      </c>
      <c r="B6264">
        <v>6263</v>
      </c>
      <c r="C6264">
        <v>803</v>
      </c>
      <c r="D6264" t="s">
        <v>271</v>
      </c>
      <c r="E6264" t="s">
        <v>38</v>
      </c>
      <c r="F6264" t="s">
        <v>49</v>
      </c>
      <c r="G6264">
        <v>15919</v>
      </c>
      <c r="H6264">
        <v>16998</v>
      </c>
      <c r="I6264">
        <v>15846</v>
      </c>
      <c r="J6264">
        <v>17025</v>
      </c>
      <c r="K6264">
        <v>16488</v>
      </c>
      <c r="L6264">
        <v>18238</v>
      </c>
      <c r="M6264">
        <v>17166</v>
      </c>
      <c r="N6264">
        <v>18546</v>
      </c>
      <c r="O6264">
        <v>16610</v>
      </c>
      <c r="P6264">
        <v>16944</v>
      </c>
      <c r="Q6264">
        <v>16199</v>
      </c>
      <c r="R6264">
        <v>16416</v>
      </c>
      <c r="S6264">
        <v>16000</v>
      </c>
      <c r="T6264">
        <v>16616</v>
      </c>
      <c r="U6264">
        <v>16477</v>
      </c>
      <c r="V6264">
        <v>17047</v>
      </c>
      <c r="W6264">
        <v>16817</v>
      </c>
      <c r="X6264">
        <v>17379</v>
      </c>
      <c r="Y6264">
        <v>16934</v>
      </c>
      <c r="Z6264">
        <v>17484</v>
      </c>
      <c r="AA6264">
        <v>17142</v>
      </c>
      <c r="AB6264">
        <v>17905</v>
      </c>
      <c r="AC6264">
        <v>17457</v>
      </c>
      <c r="AD6264">
        <v>18142</v>
      </c>
      <c r="AE6264">
        <v>17835</v>
      </c>
      <c r="AF6264">
        <v>18364</v>
      </c>
      <c r="AG6264">
        <v>18308</v>
      </c>
      <c r="AH6264">
        <v>18965</v>
      </c>
      <c r="AI6264">
        <v>18889</v>
      </c>
      <c r="AJ6264">
        <v>19450</v>
      </c>
      <c r="AK6264">
        <v>19177</v>
      </c>
      <c r="AL6264">
        <v>19533</v>
      </c>
      <c r="AM6264">
        <v>19286</v>
      </c>
      <c r="AN6264">
        <v>19168</v>
      </c>
      <c r="AO6264">
        <v>19011</v>
      </c>
      <c r="AP6264">
        <v>19708</v>
      </c>
      <c r="AQ6264">
        <v>19707</v>
      </c>
      <c r="AR6264">
        <v>20108</v>
      </c>
      <c r="AS6264">
        <v>19803</v>
      </c>
      <c r="AT6264">
        <v>20067</v>
      </c>
      <c r="AU6264">
        <v>19682</v>
      </c>
    </row>
    <row r="6265" spans="1:47" x14ac:dyDescent="0.25">
      <c r="A6265" t="str">
        <f t="shared" si="97"/>
        <v>DornbirnUnselbstständig Beschäftigte GW mgfInsgesamt</v>
      </c>
      <c r="B6265">
        <v>6264</v>
      </c>
      <c r="C6265">
        <v>803</v>
      </c>
      <c r="D6265" t="s">
        <v>271</v>
      </c>
      <c r="E6265" t="s">
        <v>450</v>
      </c>
      <c r="F6265" t="s">
        <v>48</v>
      </c>
      <c r="G6265">
        <v>29279.818810944002</v>
      </c>
      <c r="H6265">
        <v>28543.484608679999</v>
      </c>
      <c r="I6265">
        <v>29540.804513471001</v>
      </c>
      <c r="J6265">
        <v>29009.361991304999</v>
      </c>
      <c r="K6265">
        <v>29309.424582594002</v>
      </c>
      <c r="L6265">
        <v>28452.763408006998</v>
      </c>
      <c r="M6265">
        <v>28276.597811211999</v>
      </c>
      <c r="N6265">
        <v>27793.050516771</v>
      </c>
      <c r="O6265">
        <v>29371.706614293998</v>
      </c>
      <c r="P6265">
        <v>28042.303123971</v>
      </c>
      <c r="Q6265">
        <v>29600.654348204</v>
      </c>
      <c r="R6265">
        <v>29040.628612805998</v>
      </c>
      <c r="S6265">
        <v>29781.999694225</v>
      </c>
      <c r="T6265">
        <v>29024.305540936999</v>
      </c>
    </row>
    <row r="6266" spans="1:47" x14ac:dyDescent="0.25">
      <c r="A6266" t="str">
        <f t="shared" si="97"/>
        <v>DornbirnUnselbstständig Beschäftigte GW ogfInsgesamt</v>
      </c>
      <c r="B6266">
        <v>6265</v>
      </c>
      <c r="C6266">
        <v>803</v>
      </c>
      <c r="D6266" t="s">
        <v>271</v>
      </c>
      <c r="E6266" t="s">
        <v>449</v>
      </c>
      <c r="F6266" t="s">
        <v>48</v>
      </c>
      <c r="G6266">
        <v>26654.124346343</v>
      </c>
      <c r="H6266">
        <v>25845.383176383999</v>
      </c>
      <c r="I6266">
        <v>26903.099619021999</v>
      </c>
      <c r="J6266">
        <v>26311.052729047999</v>
      </c>
      <c r="K6266">
        <v>26753.922158349</v>
      </c>
      <c r="L6266">
        <v>25774.853848781</v>
      </c>
      <c r="M6266">
        <v>25871.883655588001</v>
      </c>
      <c r="N6266">
        <v>25436.923106026999</v>
      </c>
      <c r="O6266">
        <v>26804.260319622001</v>
      </c>
      <c r="P6266">
        <v>25606.729871274001</v>
      </c>
      <c r="Q6266">
        <v>27010.240827456</v>
      </c>
      <c r="R6266">
        <v>26389.977628743</v>
      </c>
      <c r="S6266">
        <v>27288.326553376999</v>
      </c>
      <c r="T6266">
        <v>26335.131410614998</v>
      </c>
    </row>
    <row r="6267" spans="1:47" x14ac:dyDescent="0.25">
      <c r="A6267" t="str">
        <f t="shared" si="97"/>
        <v>DornbirnUnternehmenInsgesamt</v>
      </c>
      <c r="B6267">
        <v>6266</v>
      </c>
      <c r="C6267">
        <v>803</v>
      </c>
      <c r="D6267" t="s">
        <v>271</v>
      </c>
      <c r="E6267" t="s">
        <v>475</v>
      </c>
      <c r="F6267" t="s">
        <v>48</v>
      </c>
      <c r="G6267">
        <v>6180</v>
      </c>
      <c r="H6267">
        <v>6298</v>
      </c>
      <c r="I6267">
        <v>6462</v>
      </c>
    </row>
    <row r="6268" spans="1:47" x14ac:dyDescent="0.25">
      <c r="A6268" t="str">
        <f t="shared" si="97"/>
        <v>DornbirnWohnbevölkerungInsgesamt</v>
      </c>
      <c r="B6268">
        <v>6267</v>
      </c>
      <c r="C6268">
        <v>803</v>
      </c>
      <c r="D6268" t="s">
        <v>271</v>
      </c>
      <c r="E6268" t="s">
        <v>42</v>
      </c>
      <c r="F6268" t="s">
        <v>48</v>
      </c>
      <c r="G6268">
        <v>76212</v>
      </c>
      <c r="H6268">
        <v>76887</v>
      </c>
      <c r="I6268">
        <v>77525</v>
      </c>
      <c r="J6268">
        <v>78441</v>
      </c>
      <c r="K6268">
        <v>78919</v>
      </c>
      <c r="L6268">
        <v>79669</v>
      </c>
      <c r="M6268">
        <v>80203</v>
      </c>
      <c r="N6268">
        <v>80774</v>
      </c>
      <c r="O6268">
        <v>81458</v>
      </c>
      <c r="P6268">
        <v>81867</v>
      </c>
      <c r="Q6268">
        <v>82437</v>
      </c>
      <c r="R6268">
        <v>83168</v>
      </c>
      <c r="S6268">
        <v>84117</v>
      </c>
      <c r="T6268">
        <v>84973</v>
      </c>
      <c r="U6268">
        <v>86272</v>
      </c>
      <c r="V6268">
        <v>87412</v>
      </c>
      <c r="W6268">
        <v>88416</v>
      </c>
      <c r="X6268">
        <v>89041</v>
      </c>
      <c r="Y6268">
        <v>89912</v>
      </c>
      <c r="Z6268">
        <v>90502</v>
      </c>
      <c r="AA6268">
        <v>90885</v>
      </c>
      <c r="AB6268">
        <v>92304</v>
      </c>
    </row>
    <row r="6269" spans="1:47" x14ac:dyDescent="0.25">
      <c r="A6269" t="str">
        <f t="shared" si="97"/>
        <v>FeldkirchArbeitnehmereinkommenBrutto_Schnitt</v>
      </c>
      <c r="B6269">
        <v>6268</v>
      </c>
      <c r="C6269">
        <v>804</v>
      </c>
      <c r="D6269" t="s">
        <v>272</v>
      </c>
      <c r="E6269" t="s">
        <v>43</v>
      </c>
      <c r="F6269" t="s">
        <v>54</v>
      </c>
      <c r="G6269">
        <v>24091.5152708397</v>
      </c>
      <c r="H6269">
        <v>24296.937705807999</v>
      </c>
      <c r="I6269">
        <v>25114.154476530799</v>
      </c>
      <c r="J6269">
        <v>25751.834970057</v>
      </c>
      <c r="K6269">
        <v>26572.068606526602</v>
      </c>
      <c r="L6269">
        <v>26842.534553696602</v>
      </c>
      <c r="M6269">
        <v>27097.983216924</v>
      </c>
      <c r="N6269">
        <v>27714.4811762057</v>
      </c>
      <c r="O6269">
        <v>28663.363876368199</v>
      </c>
      <c r="P6269">
        <v>29532.1833647653</v>
      </c>
      <c r="Q6269">
        <v>30168.8813919844</v>
      </c>
      <c r="R6269">
        <v>30875.361514029501</v>
      </c>
      <c r="S6269">
        <v>31572.8561299666</v>
      </c>
      <c r="T6269">
        <v>32185.662383173702</v>
      </c>
      <c r="U6269">
        <v>33213.533557916497</v>
      </c>
      <c r="V6269">
        <v>34168.832244938501</v>
      </c>
      <c r="W6269">
        <v>34993.890207116703</v>
      </c>
      <c r="X6269">
        <v>36322.335930574904</v>
      </c>
      <c r="Y6269">
        <v>37780.504268536301</v>
      </c>
    </row>
    <row r="6270" spans="1:47" x14ac:dyDescent="0.25">
      <c r="A6270" t="str">
        <f t="shared" si="97"/>
        <v>FeldkirchArbeitnehmereinkommenBruttobezüge 1000 EUR</v>
      </c>
      <c r="B6270">
        <v>6269</v>
      </c>
      <c r="C6270">
        <v>804</v>
      </c>
      <c r="D6270" t="s">
        <v>272</v>
      </c>
      <c r="E6270" t="s">
        <v>43</v>
      </c>
      <c r="F6270" t="s">
        <v>55</v>
      </c>
      <c r="G6270">
        <v>949109.33560999995</v>
      </c>
      <c r="H6270">
        <v>980162.76399000001</v>
      </c>
      <c r="I6270">
        <v>1026214.58022</v>
      </c>
      <c r="J6270">
        <v>1079336.6591</v>
      </c>
      <c r="K6270">
        <v>1133458.15848</v>
      </c>
      <c r="L6270">
        <v>1148753.10876</v>
      </c>
      <c r="M6270">
        <v>1184859.3161599999</v>
      </c>
      <c r="N6270">
        <v>1230910.9669600001</v>
      </c>
      <c r="O6270">
        <v>1285809.8401299999</v>
      </c>
      <c r="P6270">
        <v>1334175.44787</v>
      </c>
      <c r="Q6270">
        <v>1388824.4548800001</v>
      </c>
      <c r="R6270">
        <v>1442589.51602</v>
      </c>
      <c r="S6270">
        <v>1504225.5845999999</v>
      </c>
      <c r="T6270">
        <v>1559330.97114</v>
      </c>
      <c r="U6270">
        <v>1638124.6886100001</v>
      </c>
      <c r="V6270">
        <v>1719751.49572</v>
      </c>
      <c r="W6270">
        <v>1731812.63246</v>
      </c>
      <c r="X6270">
        <v>1825923.8272299999</v>
      </c>
      <c r="Y6270">
        <v>1948000.5805899999</v>
      </c>
    </row>
    <row r="6271" spans="1:47" x14ac:dyDescent="0.25">
      <c r="A6271" t="str">
        <f t="shared" si="97"/>
        <v>FeldkirchArbeitnehmereinkommenBruttobezüge Fälle</v>
      </c>
      <c r="B6271">
        <v>6270</v>
      </c>
      <c r="C6271">
        <v>804</v>
      </c>
      <c r="D6271" t="s">
        <v>272</v>
      </c>
      <c r="E6271" t="s">
        <v>43</v>
      </c>
      <c r="F6271" t="s">
        <v>56</v>
      </c>
      <c r="G6271">
        <v>39396</v>
      </c>
      <c r="H6271">
        <v>40341</v>
      </c>
      <c r="I6271">
        <v>40862</v>
      </c>
      <c r="J6271">
        <v>41913</v>
      </c>
      <c r="K6271">
        <v>42656</v>
      </c>
      <c r="L6271">
        <v>42796</v>
      </c>
      <c r="M6271">
        <v>43725</v>
      </c>
      <c r="N6271">
        <v>44414</v>
      </c>
      <c r="O6271">
        <v>44859</v>
      </c>
      <c r="P6271">
        <v>45177</v>
      </c>
      <c r="Q6271">
        <v>46035</v>
      </c>
      <c r="R6271">
        <v>46723</v>
      </c>
      <c r="S6271">
        <v>47643</v>
      </c>
      <c r="T6271">
        <v>48448</v>
      </c>
      <c r="U6271">
        <v>49321</v>
      </c>
      <c r="V6271">
        <v>50331</v>
      </c>
      <c r="W6271">
        <v>49489</v>
      </c>
      <c r="X6271">
        <v>50270</v>
      </c>
      <c r="Y6271">
        <v>51561</v>
      </c>
    </row>
    <row r="6272" spans="1:47" x14ac:dyDescent="0.25">
      <c r="A6272" t="str">
        <f t="shared" si="97"/>
        <v>FeldkirchArbeitnehmereinkommenLohnsteuer 1000 EUR</v>
      </c>
      <c r="B6272">
        <v>6271</v>
      </c>
      <c r="C6272">
        <v>804</v>
      </c>
      <c r="D6272" t="s">
        <v>272</v>
      </c>
      <c r="E6272" t="s">
        <v>43</v>
      </c>
      <c r="F6272" t="s">
        <v>57</v>
      </c>
      <c r="G6272">
        <v>143473.47427000001</v>
      </c>
      <c r="H6272">
        <v>143051.95597000001</v>
      </c>
      <c r="I6272">
        <v>153875.61199999999</v>
      </c>
      <c r="J6272">
        <v>165626.33293</v>
      </c>
      <c r="K6272">
        <v>178468.04608</v>
      </c>
      <c r="L6272">
        <v>166151.06000999999</v>
      </c>
      <c r="M6272">
        <v>172525.05295000001</v>
      </c>
      <c r="N6272">
        <v>183527.63360999999</v>
      </c>
      <c r="O6272">
        <v>197279.62651999999</v>
      </c>
      <c r="P6272">
        <v>209777.35936999999</v>
      </c>
      <c r="Q6272">
        <v>221854.32639999999</v>
      </c>
      <c r="R6272">
        <v>234621.11687</v>
      </c>
      <c r="S6272">
        <v>212237.95186</v>
      </c>
      <c r="T6272">
        <v>222311.12714</v>
      </c>
      <c r="U6272">
        <v>238715.00093000001</v>
      </c>
      <c r="V6272">
        <v>248468.92834000001</v>
      </c>
      <c r="W6272">
        <v>239577.14632999999</v>
      </c>
      <c r="X6272">
        <v>261014.23767</v>
      </c>
      <c r="Y6272">
        <v>275517.49116999999</v>
      </c>
    </row>
    <row r="6273" spans="1:47" x14ac:dyDescent="0.25">
      <c r="A6273" t="str">
        <f t="shared" si="97"/>
        <v>FeldkirchArbeitnehmereinkommenLohnsteuer Fälle</v>
      </c>
      <c r="B6273">
        <v>6272</v>
      </c>
      <c r="C6273">
        <v>804</v>
      </c>
      <c r="D6273" t="s">
        <v>272</v>
      </c>
      <c r="E6273" t="s">
        <v>43</v>
      </c>
      <c r="F6273" t="s">
        <v>58</v>
      </c>
      <c r="G6273">
        <v>30834</v>
      </c>
      <c r="H6273">
        <v>30793</v>
      </c>
      <c r="I6273">
        <v>31556</v>
      </c>
      <c r="J6273">
        <v>32465</v>
      </c>
      <c r="K6273">
        <v>33600</v>
      </c>
      <c r="L6273">
        <v>32880</v>
      </c>
      <c r="M6273">
        <v>33706</v>
      </c>
      <c r="N6273">
        <v>34617</v>
      </c>
      <c r="O6273">
        <v>35293</v>
      </c>
      <c r="P6273">
        <v>36084</v>
      </c>
      <c r="Q6273">
        <v>37156</v>
      </c>
      <c r="R6273">
        <v>37959</v>
      </c>
      <c r="S6273">
        <v>38614</v>
      </c>
      <c r="T6273">
        <v>39852</v>
      </c>
      <c r="U6273">
        <v>41123</v>
      </c>
      <c r="V6273">
        <v>42497</v>
      </c>
      <c r="W6273">
        <v>42077</v>
      </c>
      <c r="X6273">
        <v>43162</v>
      </c>
      <c r="Y6273">
        <v>44868</v>
      </c>
    </row>
    <row r="6274" spans="1:47" x14ac:dyDescent="0.25">
      <c r="A6274" t="str">
        <f t="shared" si="97"/>
        <v>FeldkirchArbeitnehmereinkommenNetto_Schnitt</v>
      </c>
      <c r="B6274">
        <v>6273</v>
      </c>
      <c r="C6274">
        <v>804</v>
      </c>
      <c r="D6274" t="s">
        <v>272</v>
      </c>
      <c r="E6274" t="s">
        <v>43</v>
      </c>
      <c r="F6274" t="s">
        <v>59</v>
      </c>
      <c r="G6274">
        <v>16674.676769468999</v>
      </c>
      <c r="H6274">
        <v>16915.085972335801</v>
      </c>
      <c r="I6274">
        <v>17392.373253144699</v>
      </c>
      <c r="J6274">
        <v>17768.7080659938</v>
      </c>
      <c r="K6274">
        <v>18261.303635362001</v>
      </c>
      <c r="L6274">
        <v>18833.265228058699</v>
      </c>
      <c r="M6274">
        <v>18949.248666438001</v>
      </c>
      <c r="N6274">
        <v>19276.9137263025</v>
      </c>
      <c r="O6274">
        <v>19821.834186004999</v>
      </c>
      <c r="P6274">
        <v>20284.4236735507</v>
      </c>
      <c r="Q6274">
        <v>20623.094248723799</v>
      </c>
      <c r="R6274">
        <v>20997.800187273901</v>
      </c>
      <c r="S6274">
        <v>22142.0309187079</v>
      </c>
      <c r="T6274">
        <v>22504.186285502001</v>
      </c>
      <c r="U6274">
        <v>23135.866839885599</v>
      </c>
      <c r="V6274">
        <v>23873.978865708999</v>
      </c>
      <c r="W6274">
        <v>24673.367324860101</v>
      </c>
      <c r="X6274">
        <v>25444.497941913702</v>
      </c>
      <c r="Y6274">
        <v>26557.709472857401</v>
      </c>
    </row>
    <row r="6275" spans="1:47" x14ac:dyDescent="0.25">
      <c r="A6275" t="str">
        <f t="shared" ref="A6275:A6338" si="98">D6275&amp;E6275&amp;F6275</f>
        <v>FeldkirchArbeitnehmereinkommenNettobezüge 1000 EUR</v>
      </c>
      <c r="B6275">
        <v>6274</v>
      </c>
      <c r="C6275">
        <v>804</v>
      </c>
      <c r="D6275" t="s">
        <v>272</v>
      </c>
      <c r="E6275" t="s">
        <v>43</v>
      </c>
      <c r="F6275" t="s">
        <v>60</v>
      </c>
      <c r="G6275">
        <v>656915.56600999995</v>
      </c>
      <c r="H6275">
        <v>682371.48320999998</v>
      </c>
      <c r="I6275">
        <v>710687.15587000002</v>
      </c>
      <c r="J6275">
        <v>744739.86117000005</v>
      </c>
      <c r="K6275">
        <v>778954.16787</v>
      </c>
      <c r="L6275">
        <v>805988.41870000004</v>
      </c>
      <c r="M6275">
        <v>828555.89794000005</v>
      </c>
      <c r="N6275">
        <v>856164.84623999998</v>
      </c>
      <c r="O6275">
        <v>889187.65974999999</v>
      </c>
      <c r="P6275">
        <v>916389.40830000001</v>
      </c>
      <c r="Q6275">
        <v>949384.14373999997</v>
      </c>
      <c r="R6275">
        <v>981080.21814999997</v>
      </c>
      <c r="S6275">
        <v>1054912.7790600001</v>
      </c>
      <c r="T6275">
        <v>1090282.8171600001</v>
      </c>
      <c r="U6275">
        <v>1141084.0884100001</v>
      </c>
      <c r="V6275">
        <v>1201601.2302900001</v>
      </c>
      <c r="W6275">
        <v>1221060.2755400001</v>
      </c>
      <c r="X6275">
        <v>1279094.91154</v>
      </c>
      <c r="Y6275">
        <v>1369342.05813</v>
      </c>
    </row>
    <row r="6276" spans="1:47" x14ac:dyDescent="0.25">
      <c r="A6276" t="str">
        <f t="shared" si="98"/>
        <v>FeldkirchArbeitnehmereinkommenSV-Beiträge 1000 EUR</v>
      </c>
      <c r="B6276">
        <v>6275</v>
      </c>
      <c r="C6276">
        <v>804</v>
      </c>
      <c r="D6276" t="s">
        <v>272</v>
      </c>
      <c r="E6276" t="s">
        <v>43</v>
      </c>
      <c r="F6276" t="s">
        <v>61</v>
      </c>
      <c r="G6276">
        <v>148720.29532999999</v>
      </c>
      <c r="H6276">
        <v>154739.32480999999</v>
      </c>
      <c r="I6276">
        <v>161651.81234999999</v>
      </c>
      <c r="J6276">
        <v>168970.465</v>
      </c>
      <c r="K6276">
        <v>176035.94453000001</v>
      </c>
      <c r="L6276">
        <v>176613.63005000001</v>
      </c>
      <c r="M6276">
        <v>183778.36527000001</v>
      </c>
      <c r="N6276">
        <v>191218.48710999999</v>
      </c>
      <c r="O6276">
        <v>199342.55386000001</v>
      </c>
      <c r="P6276">
        <v>208008.6802</v>
      </c>
      <c r="Q6276">
        <v>217585.98474000001</v>
      </c>
      <c r="R6276">
        <v>226888.18100000001</v>
      </c>
      <c r="S6276">
        <v>237074.85368</v>
      </c>
      <c r="T6276">
        <v>246737.02684000001</v>
      </c>
      <c r="U6276">
        <v>258325.59927000001</v>
      </c>
      <c r="V6276">
        <v>269681.33708999999</v>
      </c>
      <c r="W6276">
        <v>271175.21058999997</v>
      </c>
      <c r="X6276">
        <v>285814.67801999999</v>
      </c>
      <c r="Y6276">
        <v>303141.03129000001</v>
      </c>
    </row>
    <row r="6277" spans="1:47" x14ac:dyDescent="0.25">
      <c r="A6277" t="str">
        <f t="shared" si="98"/>
        <v>FeldkirchArbeitnehmereinkommenSV-Beiträge Fälle</v>
      </c>
      <c r="B6277">
        <v>6276</v>
      </c>
      <c r="C6277">
        <v>804</v>
      </c>
      <c r="D6277" t="s">
        <v>272</v>
      </c>
      <c r="E6277" t="s">
        <v>43</v>
      </c>
      <c r="F6277" t="s">
        <v>62</v>
      </c>
      <c r="G6277">
        <v>36809</v>
      </c>
      <c r="H6277">
        <v>37547</v>
      </c>
      <c r="I6277">
        <v>38165</v>
      </c>
      <c r="J6277">
        <v>39134</v>
      </c>
      <c r="K6277">
        <v>39747</v>
      </c>
      <c r="L6277">
        <v>39753</v>
      </c>
      <c r="M6277">
        <v>40603</v>
      </c>
      <c r="N6277">
        <v>41436</v>
      </c>
      <c r="O6277">
        <v>41958</v>
      </c>
      <c r="P6277">
        <v>42439</v>
      </c>
      <c r="Q6277">
        <v>43187</v>
      </c>
      <c r="R6277">
        <v>43882</v>
      </c>
      <c r="S6277">
        <v>44667</v>
      </c>
      <c r="T6277">
        <v>45518</v>
      </c>
      <c r="U6277">
        <v>46400</v>
      </c>
      <c r="V6277">
        <v>47221</v>
      </c>
      <c r="W6277">
        <v>46541</v>
      </c>
      <c r="X6277">
        <v>47465</v>
      </c>
      <c r="Y6277">
        <v>48851</v>
      </c>
    </row>
    <row r="6278" spans="1:47" x14ac:dyDescent="0.25">
      <c r="A6278" t="str">
        <f t="shared" si="98"/>
        <v>FeldkirchArbeitsloseFrauen</v>
      </c>
      <c r="B6278">
        <v>6277</v>
      </c>
      <c r="C6278">
        <v>804</v>
      </c>
      <c r="D6278" t="s">
        <v>272</v>
      </c>
      <c r="E6278" t="s">
        <v>36</v>
      </c>
      <c r="F6278" t="s">
        <v>47</v>
      </c>
      <c r="G6278">
        <v>1084</v>
      </c>
      <c r="H6278">
        <v>999</v>
      </c>
      <c r="I6278">
        <v>1204</v>
      </c>
      <c r="J6278">
        <v>1125</v>
      </c>
      <c r="K6278">
        <v>1221</v>
      </c>
      <c r="L6278">
        <v>1030</v>
      </c>
      <c r="M6278">
        <v>1111</v>
      </c>
      <c r="N6278">
        <v>1041</v>
      </c>
      <c r="O6278">
        <v>1098</v>
      </c>
      <c r="P6278">
        <v>1026</v>
      </c>
      <c r="Q6278">
        <v>1298</v>
      </c>
      <c r="R6278">
        <v>1381</v>
      </c>
      <c r="S6278">
        <v>1409</v>
      </c>
      <c r="T6278">
        <v>1355</v>
      </c>
      <c r="U6278">
        <v>1162</v>
      </c>
      <c r="V6278">
        <v>1077</v>
      </c>
      <c r="W6278">
        <v>996</v>
      </c>
      <c r="X6278">
        <v>1047</v>
      </c>
      <c r="Y6278">
        <v>1037</v>
      </c>
      <c r="Z6278">
        <v>1132</v>
      </c>
      <c r="AA6278">
        <v>1089</v>
      </c>
      <c r="AB6278">
        <v>1174</v>
      </c>
      <c r="AC6278">
        <v>1160</v>
      </c>
      <c r="AD6278">
        <v>1070</v>
      </c>
      <c r="AE6278">
        <v>1097</v>
      </c>
      <c r="AF6278">
        <v>1086</v>
      </c>
      <c r="AG6278">
        <v>1093</v>
      </c>
      <c r="AH6278">
        <v>1221</v>
      </c>
      <c r="AI6278">
        <v>1097</v>
      </c>
      <c r="AJ6278">
        <v>1159</v>
      </c>
      <c r="AK6278">
        <v>1083</v>
      </c>
      <c r="AL6278">
        <v>1124</v>
      </c>
      <c r="AM6278">
        <v>1171</v>
      </c>
      <c r="AN6278">
        <v>1669</v>
      </c>
      <c r="AO6278">
        <v>1605</v>
      </c>
      <c r="AP6278">
        <v>1359</v>
      </c>
      <c r="AQ6278">
        <v>1195</v>
      </c>
      <c r="AR6278">
        <v>1174</v>
      </c>
      <c r="AS6278">
        <v>1125</v>
      </c>
      <c r="AT6278">
        <v>1240</v>
      </c>
      <c r="AU6278">
        <v>1182</v>
      </c>
    </row>
    <row r="6279" spans="1:47" x14ac:dyDescent="0.25">
      <c r="A6279" t="str">
        <f t="shared" si="98"/>
        <v>FeldkirchArbeitsloseInsgesamt</v>
      </c>
      <c r="B6279">
        <v>6278</v>
      </c>
      <c r="C6279">
        <v>804</v>
      </c>
      <c r="D6279" t="s">
        <v>272</v>
      </c>
      <c r="E6279" t="s">
        <v>36</v>
      </c>
      <c r="F6279" t="s">
        <v>48</v>
      </c>
      <c r="G6279">
        <v>2556</v>
      </c>
      <c r="H6279">
        <v>2018</v>
      </c>
      <c r="I6279">
        <v>2786</v>
      </c>
      <c r="J6279">
        <v>2177</v>
      </c>
      <c r="K6279">
        <v>2893</v>
      </c>
      <c r="L6279">
        <v>2010</v>
      </c>
      <c r="M6279">
        <v>2504</v>
      </c>
      <c r="N6279">
        <v>2014</v>
      </c>
      <c r="O6279">
        <v>2353</v>
      </c>
      <c r="P6279">
        <v>1975</v>
      </c>
      <c r="Q6279">
        <v>2938</v>
      </c>
      <c r="R6279">
        <v>2937</v>
      </c>
      <c r="S6279">
        <v>3396</v>
      </c>
      <c r="T6279">
        <v>2672</v>
      </c>
      <c r="U6279">
        <v>2665</v>
      </c>
      <c r="V6279">
        <v>2071</v>
      </c>
      <c r="W6279">
        <v>2369</v>
      </c>
      <c r="X6279">
        <v>2106</v>
      </c>
      <c r="Y6279">
        <v>2464</v>
      </c>
      <c r="Z6279">
        <v>2272</v>
      </c>
      <c r="AA6279">
        <v>2657</v>
      </c>
      <c r="AB6279">
        <v>2365</v>
      </c>
      <c r="AC6279">
        <v>2790</v>
      </c>
      <c r="AD6279">
        <v>2350</v>
      </c>
      <c r="AE6279">
        <v>2738</v>
      </c>
      <c r="AF6279">
        <v>2282</v>
      </c>
      <c r="AG6279">
        <v>2726</v>
      </c>
      <c r="AH6279">
        <v>2499</v>
      </c>
      <c r="AI6279">
        <v>2690</v>
      </c>
      <c r="AJ6279">
        <v>2298</v>
      </c>
      <c r="AK6279">
        <v>2580</v>
      </c>
      <c r="AL6279">
        <v>2331</v>
      </c>
      <c r="AM6279">
        <v>2780</v>
      </c>
      <c r="AN6279">
        <v>3546</v>
      </c>
      <c r="AO6279">
        <v>3826</v>
      </c>
      <c r="AP6279">
        <v>2728</v>
      </c>
      <c r="AQ6279">
        <v>2755</v>
      </c>
      <c r="AR6279">
        <v>2354</v>
      </c>
      <c r="AS6279">
        <v>2659</v>
      </c>
      <c r="AT6279">
        <v>2581</v>
      </c>
      <c r="AU6279">
        <v>2944</v>
      </c>
    </row>
    <row r="6280" spans="1:47" x14ac:dyDescent="0.25">
      <c r="A6280" t="str">
        <f t="shared" si="98"/>
        <v>FeldkirchArbeitsloseMänner</v>
      </c>
      <c r="B6280">
        <v>6279</v>
      </c>
      <c r="C6280">
        <v>804</v>
      </c>
      <c r="D6280" t="s">
        <v>272</v>
      </c>
      <c r="E6280" t="s">
        <v>36</v>
      </c>
      <c r="F6280" t="s">
        <v>49</v>
      </c>
      <c r="G6280">
        <v>1472</v>
      </c>
      <c r="H6280">
        <v>1019</v>
      </c>
      <c r="I6280">
        <v>1582</v>
      </c>
      <c r="J6280">
        <v>1052</v>
      </c>
      <c r="K6280">
        <v>1672</v>
      </c>
      <c r="L6280">
        <v>980</v>
      </c>
      <c r="M6280">
        <v>1393</v>
      </c>
      <c r="N6280">
        <v>973</v>
      </c>
      <c r="O6280">
        <v>1255</v>
      </c>
      <c r="P6280">
        <v>949</v>
      </c>
      <c r="Q6280">
        <v>1640</v>
      </c>
      <c r="R6280">
        <v>1556</v>
      </c>
      <c r="S6280">
        <v>1987</v>
      </c>
      <c r="T6280">
        <v>1317</v>
      </c>
      <c r="U6280">
        <v>1503</v>
      </c>
      <c r="V6280">
        <v>994</v>
      </c>
      <c r="W6280">
        <v>1373</v>
      </c>
      <c r="X6280">
        <v>1059</v>
      </c>
      <c r="Y6280">
        <v>1427</v>
      </c>
      <c r="Z6280">
        <v>1140</v>
      </c>
      <c r="AA6280">
        <v>1568</v>
      </c>
      <c r="AB6280">
        <v>1191</v>
      </c>
      <c r="AC6280">
        <v>1630</v>
      </c>
      <c r="AD6280">
        <v>1280</v>
      </c>
      <c r="AE6280">
        <v>1641</v>
      </c>
      <c r="AF6280">
        <v>1196</v>
      </c>
      <c r="AG6280">
        <v>1633</v>
      </c>
      <c r="AH6280">
        <v>1278</v>
      </c>
      <c r="AI6280">
        <v>1593</v>
      </c>
      <c r="AJ6280">
        <v>1139</v>
      </c>
      <c r="AK6280">
        <v>1497</v>
      </c>
      <c r="AL6280">
        <v>1207</v>
      </c>
      <c r="AM6280">
        <v>1609</v>
      </c>
      <c r="AN6280">
        <v>1877</v>
      </c>
      <c r="AO6280">
        <v>2221</v>
      </c>
      <c r="AP6280">
        <v>1369</v>
      </c>
      <c r="AQ6280">
        <v>1560</v>
      </c>
      <c r="AR6280">
        <v>1180</v>
      </c>
      <c r="AS6280">
        <v>1534</v>
      </c>
      <c r="AT6280">
        <v>1341</v>
      </c>
      <c r="AU6280">
        <v>1762</v>
      </c>
    </row>
    <row r="6281" spans="1:47" x14ac:dyDescent="0.25">
      <c r="A6281" t="str">
        <f t="shared" si="98"/>
        <v>Feldkircharbeitslose AusländerFrauen</v>
      </c>
      <c r="B6281">
        <v>6280</v>
      </c>
      <c r="C6281">
        <v>804</v>
      </c>
      <c r="D6281" t="s">
        <v>272</v>
      </c>
      <c r="E6281" t="s">
        <v>37</v>
      </c>
      <c r="F6281" t="s">
        <v>47</v>
      </c>
      <c r="G6281">
        <v>222</v>
      </c>
      <c r="H6281">
        <v>162</v>
      </c>
      <c r="I6281">
        <v>211</v>
      </c>
      <c r="J6281">
        <v>177</v>
      </c>
      <c r="K6281">
        <v>256</v>
      </c>
      <c r="L6281">
        <v>157</v>
      </c>
      <c r="M6281">
        <v>213</v>
      </c>
      <c r="N6281">
        <v>160</v>
      </c>
      <c r="O6281">
        <v>173</v>
      </c>
      <c r="P6281">
        <v>170</v>
      </c>
      <c r="Q6281">
        <v>249</v>
      </c>
      <c r="R6281">
        <v>257</v>
      </c>
      <c r="S6281">
        <v>316</v>
      </c>
      <c r="T6281">
        <v>251</v>
      </c>
      <c r="U6281">
        <v>237</v>
      </c>
      <c r="V6281">
        <v>213</v>
      </c>
      <c r="W6281">
        <v>199</v>
      </c>
      <c r="X6281">
        <v>193</v>
      </c>
      <c r="Y6281">
        <v>226</v>
      </c>
      <c r="Z6281">
        <v>234</v>
      </c>
      <c r="AA6281">
        <v>257</v>
      </c>
      <c r="AB6281">
        <v>285</v>
      </c>
      <c r="AC6281">
        <v>292</v>
      </c>
      <c r="AD6281">
        <v>244</v>
      </c>
      <c r="AE6281">
        <v>315</v>
      </c>
      <c r="AF6281">
        <v>273</v>
      </c>
      <c r="AG6281">
        <v>294</v>
      </c>
      <c r="AH6281">
        <v>299</v>
      </c>
      <c r="AI6281">
        <v>323</v>
      </c>
      <c r="AJ6281">
        <v>331</v>
      </c>
      <c r="AK6281">
        <v>342</v>
      </c>
      <c r="AL6281">
        <v>333</v>
      </c>
      <c r="AM6281">
        <v>379</v>
      </c>
      <c r="AN6281">
        <v>482</v>
      </c>
      <c r="AO6281">
        <v>506</v>
      </c>
      <c r="AP6281">
        <v>389</v>
      </c>
      <c r="AQ6281">
        <v>387</v>
      </c>
      <c r="AR6281">
        <v>351</v>
      </c>
      <c r="AS6281">
        <v>394</v>
      </c>
      <c r="AT6281">
        <v>408</v>
      </c>
      <c r="AU6281">
        <v>423</v>
      </c>
    </row>
    <row r="6282" spans="1:47" x14ac:dyDescent="0.25">
      <c r="A6282" t="str">
        <f t="shared" si="98"/>
        <v>Feldkircharbeitslose AusländerInsgesamt</v>
      </c>
      <c r="B6282">
        <v>6281</v>
      </c>
      <c r="C6282">
        <v>804</v>
      </c>
      <c r="D6282" t="s">
        <v>272</v>
      </c>
      <c r="E6282" t="s">
        <v>37</v>
      </c>
      <c r="F6282" t="s">
        <v>48</v>
      </c>
      <c r="G6282">
        <v>571</v>
      </c>
      <c r="H6282">
        <v>369</v>
      </c>
      <c r="I6282">
        <v>604</v>
      </c>
      <c r="J6282">
        <v>400</v>
      </c>
      <c r="K6282">
        <v>639</v>
      </c>
      <c r="L6282">
        <v>359</v>
      </c>
      <c r="M6282">
        <v>532</v>
      </c>
      <c r="N6282">
        <v>376</v>
      </c>
      <c r="O6282">
        <v>474</v>
      </c>
      <c r="P6282">
        <v>378</v>
      </c>
      <c r="Q6282">
        <v>677</v>
      </c>
      <c r="R6282">
        <v>632</v>
      </c>
      <c r="S6282">
        <v>823</v>
      </c>
      <c r="T6282">
        <v>544</v>
      </c>
      <c r="U6282">
        <v>605</v>
      </c>
      <c r="V6282">
        <v>439</v>
      </c>
      <c r="W6282">
        <v>563</v>
      </c>
      <c r="X6282">
        <v>442</v>
      </c>
      <c r="Y6282">
        <v>605</v>
      </c>
      <c r="Z6282">
        <v>513</v>
      </c>
      <c r="AA6282">
        <v>691</v>
      </c>
      <c r="AB6282">
        <v>612</v>
      </c>
      <c r="AC6282">
        <v>786</v>
      </c>
      <c r="AD6282">
        <v>573</v>
      </c>
      <c r="AE6282">
        <v>788</v>
      </c>
      <c r="AF6282">
        <v>616</v>
      </c>
      <c r="AG6282">
        <v>839</v>
      </c>
      <c r="AH6282">
        <v>704</v>
      </c>
      <c r="AI6282">
        <v>871</v>
      </c>
      <c r="AJ6282">
        <v>707</v>
      </c>
      <c r="AK6282">
        <v>928</v>
      </c>
      <c r="AL6282">
        <v>745</v>
      </c>
      <c r="AM6282">
        <v>969</v>
      </c>
      <c r="AN6282">
        <v>1125</v>
      </c>
      <c r="AO6282">
        <v>1301</v>
      </c>
      <c r="AP6282">
        <v>829</v>
      </c>
      <c r="AQ6282">
        <v>893</v>
      </c>
      <c r="AR6282">
        <v>726</v>
      </c>
      <c r="AS6282">
        <v>945</v>
      </c>
      <c r="AT6282">
        <v>885</v>
      </c>
      <c r="AU6282">
        <v>1167</v>
      </c>
    </row>
    <row r="6283" spans="1:47" x14ac:dyDescent="0.25">
      <c r="A6283" t="str">
        <f t="shared" si="98"/>
        <v>Feldkircharbeitslose AusländerMänner</v>
      </c>
      <c r="B6283">
        <v>6282</v>
      </c>
      <c r="C6283">
        <v>804</v>
      </c>
      <c r="D6283" t="s">
        <v>272</v>
      </c>
      <c r="E6283" t="s">
        <v>37</v>
      </c>
      <c r="F6283" t="s">
        <v>49</v>
      </c>
      <c r="G6283">
        <v>349</v>
      </c>
      <c r="H6283">
        <v>207</v>
      </c>
      <c r="I6283">
        <v>393</v>
      </c>
      <c r="J6283">
        <v>223</v>
      </c>
      <c r="K6283">
        <v>383</v>
      </c>
      <c r="L6283">
        <v>202</v>
      </c>
      <c r="M6283">
        <v>319</v>
      </c>
      <c r="N6283">
        <v>216</v>
      </c>
      <c r="O6283">
        <v>301</v>
      </c>
      <c r="P6283">
        <v>208</v>
      </c>
      <c r="Q6283">
        <v>428</v>
      </c>
      <c r="R6283">
        <v>375</v>
      </c>
      <c r="S6283">
        <v>507</v>
      </c>
      <c r="T6283">
        <v>293</v>
      </c>
      <c r="U6283">
        <v>368</v>
      </c>
      <c r="V6283">
        <v>226</v>
      </c>
      <c r="W6283">
        <v>364</v>
      </c>
      <c r="X6283">
        <v>249</v>
      </c>
      <c r="Y6283">
        <v>379</v>
      </c>
      <c r="Z6283">
        <v>279</v>
      </c>
      <c r="AA6283">
        <v>434</v>
      </c>
      <c r="AB6283">
        <v>327</v>
      </c>
      <c r="AC6283">
        <v>494</v>
      </c>
      <c r="AD6283">
        <v>329</v>
      </c>
      <c r="AE6283">
        <v>473</v>
      </c>
      <c r="AF6283">
        <v>343</v>
      </c>
      <c r="AG6283">
        <v>545</v>
      </c>
      <c r="AH6283">
        <v>405</v>
      </c>
      <c r="AI6283">
        <v>548</v>
      </c>
      <c r="AJ6283">
        <v>376</v>
      </c>
      <c r="AK6283">
        <v>586</v>
      </c>
      <c r="AL6283">
        <v>412</v>
      </c>
      <c r="AM6283">
        <v>590</v>
      </c>
      <c r="AN6283">
        <v>643</v>
      </c>
      <c r="AO6283">
        <v>795</v>
      </c>
      <c r="AP6283">
        <v>440</v>
      </c>
      <c r="AQ6283">
        <v>506</v>
      </c>
      <c r="AR6283">
        <v>375</v>
      </c>
      <c r="AS6283">
        <v>551</v>
      </c>
      <c r="AT6283">
        <v>477</v>
      </c>
      <c r="AU6283">
        <v>744</v>
      </c>
    </row>
    <row r="6284" spans="1:47" x14ac:dyDescent="0.25">
      <c r="A6284" t="str">
        <f t="shared" si="98"/>
        <v>FeldkirchArbeitsstättenInsgesamt</v>
      </c>
      <c r="B6284">
        <v>6283</v>
      </c>
      <c r="C6284">
        <v>804</v>
      </c>
      <c r="D6284" t="s">
        <v>272</v>
      </c>
      <c r="E6284" t="s">
        <v>476</v>
      </c>
      <c r="F6284" t="s">
        <v>48</v>
      </c>
      <c r="G6284">
        <v>7686</v>
      </c>
      <c r="H6284">
        <v>7779</v>
      </c>
      <c r="I6284">
        <v>7926</v>
      </c>
    </row>
    <row r="6285" spans="1:47" x14ac:dyDescent="0.25">
      <c r="A6285" t="str">
        <f t="shared" si="98"/>
        <v>FeldkirchBeschäftigte in den ArbeitsstättenInsgesamt</v>
      </c>
      <c r="B6285">
        <v>6284</v>
      </c>
      <c r="C6285">
        <v>804</v>
      </c>
      <c r="D6285" t="s">
        <v>272</v>
      </c>
      <c r="E6285" t="s">
        <v>477</v>
      </c>
      <c r="F6285" t="s">
        <v>48</v>
      </c>
      <c r="G6285">
        <v>50845</v>
      </c>
      <c r="H6285">
        <v>49772</v>
      </c>
      <c r="I6285">
        <v>50830</v>
      </c>
    </row>
    <row r="6286" spans="1:47" x14ac:dyDescent="0.25">
      <c r="A6286" t="str">
        <f t="shared" si="98"/>
        <v>FeldkirchGesamteinkommenBruttobezüge Gesamt</v>
      </c>
      <c r="B6286">
        <v>6285</v>
      </c>
      <c r="C6286">
        <v>804</v>
      </c>
      <c r="D6286" t="s">
        <v>272</v>
      </c>
      <c r="E6286" t="s">
        <v>45</v>
      </c>
      <c r="F6286" t="s">
        <v>63</v>
      </c>
      <c r="G6286">
        <v>1213281.4516499999</v>
      </c>
      <c r="H6286">
        <v>1253194.0980199999</v>
      </c>
      <c r="I6286">
        <v>1311597.8403</v>
      </c>
      <c r="J6286">
        <v>1377381.6959299999</v>
      </c>
      <c r="K6286">
        <v>1448977.43946</v>
      </c>
      <c r="L6286">
        <v>1481763.1761</v>
      </c>
      <c r="M6286">
        <v>1533770.59247</v>
      </c>
      <c r="N6286">
        <v>1595286.53082</v>
      </c>
      <c r="O6286">
        <v>1674212.9858500001</v>
      </c>
      <c r="P6286">
        <v>1743136.5164699999</v>
      </c>
      <c r="Q6286">
        <v>1815608.6195199999</v>
      </c>
      <c r="R6286">
        <v>1878060.2880899999</v>
      </c>
      <c r="S6286">
        <v>1950518.16411</v>
      </c>
      <c r="T6286">
        <v>2017624.5385400001</v>
      </c>
      <c r="U6286">
        <v>2116997.82975</v>
      </c>
      <c r="V6286">
        <v>2225108.1698699999</v>
      </c>
      <c r="W6286">
        <v>2270564.6218400002</v>
      </c>
      <c r="X6286">
        <v>2392269.6957800002</v>
      </c>
      <c r="Y6286">
        <v>2545863.5804400002</v>
      </c>
    </row>
    <row r="6287" spans="1:47" x14ac:dyDescent="0.25">
      <c r="A6287" t="str">
        <f t="shared" si="98"/>
        <v>FeldkirchGesamteinkommenNettobezüge Gesamt</v>
      </c>
      <c r="B6287">
        <v>6286</v>
      </c>
      <c r="C6287">
        <v>804</v>
      </c>
      <c r="D6287" t="s">
        <v>272</v>
      </c>
      <c r="E6287" t="s">
        <v>45</v>
      </c>
      <c r="F6287" t="s">
        <v>64</v>
      </c>
      <c r="G6287">
        <v>877832.85710000002</v>
      </c>
      <c r="H6287">
        <v>911987.59380999999</v>
      </c>
      <c r="I6287">
        <v>949526.54787999997</v>
      </c>
      <c r="J6287">
        <v>993226.35779000004</v>
      </c>
      <c r="K6287">
        <v>1040432.97555</v>
      </c>
      <c r="L6287">
        <v>1085647.69328</v>
      </c>
      <c r="M6287">
        <v>1120330.02082</v>
      </c>
      <c r="N6287">
        <v>1159461.92909</v>
      </c>
      <c r="O6287">
        <v>1210918.65007</v>
      </c>
      <c r="P6287">
        <v>1254078.3859300001</v>
      </c>
      <c r="Q6287">
        <v>1300016.7445100001</v>
      </c>
      <c r="R6287">
        <v>1337024.2963700001</v>
      </c>
      <c r="S6287">
        <v>1429390.53648</v>
      </c>
      <c r="T6287">
        <v>1474099.6324700001</v>
      </c>
      <c r="U6287">
        <v>1540621.88852</v>
      </c>
      <c r="V6287">
        <v>1621527.2757699999</v>
      </c>
      <c r="W6287">
        <v>1671904.7973</v>
      </c>
      <c r="X6287">
        <v>1751064.5695199999</v>
      </c>
      <c r="Y6287">
        <v>1869098.95918</v>
      </c>
    </row>
    <row r="6288" spans="1:47" x14ac:dyDescent="0.25">
      <c r="A6288" t="str">
        <f t="shared" si="98"/>
        <v>FeldkirchGründungsintensitätin % der aktiven Wirtschaftskammermitglieder</v>
      </c>
      <c r="B6288">
        <v>6287</v>
      </c>
      <c r="C6288">
        <v>804</v>
      </c>
      <c r="D6288" t="s">
        <v>272</v>
      </c>
      <c r="E6288" t="s">
        <v>40</v>
      </c>
      <c r="F6288" t="s">
        <v>52</v>
      </c>
      <c r="G6288">
        <v>6.3228815755376999</v>
      </c>
      <c r="H6288">
        <v>6.5137360265393598</v>
      </c>
      <c r="I6288">
        <v>7.0988962334395298</v>
      </c>
      <c r="J6288">
        <v>6.3732243188581901</v>
      </c>
      <c r="K6288">
        <v>5.9617142173830402</v>
      </c>
      <c r="L6288">
        <v>5.5694201499889404</v>
      </c>
      <c r="M6288">
        <v>11.672514619883</v>
      </c>
      <c r="N6288">
        <v>7.5669261892912498</v>
      </c>
      <c r="O6288">
        <v>7.8725200506542796</v>
      </c>
      <c r="P6288">
        <v>7.4356333676622004</v>
      </c>
      <c r="Q6288">
        <v>6.5459610027855204</v>
      </c>
      <c r="R6288">
        <v>7.3632310649899502</v>
      </c>
      <c r="S6288">
        <v>6.1932664834789302</v>
      </c>
      <c r="T6288">
        <v>6.0007437240066501</v>
      </c>
      <c r="U6288">
        <v>6.2146756428309704</v>
      </c>
      <c r="V6288">
        <v>6.4216910453085996</v>
      </c>
      <c r="W6288">
        <v>6.5175268627796399</v>
      </c>
      <c r="X6288">
        <v>5.8955352525426701</v>
      </c>
      <c r="Y6288">
        <v>6.4411964649898001</v>
      </c>
      <c r="Z6288">
        <v>6.8655224129311803</v>
      </c>
      <c r="AA6288">
        <v>5.7304277643260697</v>
      </c>
      <c r="AB6288">
        <v>6.0157480314960603</v>
      </c>
    </row>
    <row r="6289" spans="1:44" x14ac:dyDescent="0.25">
      <c r="A6289" t="str">
        <f t="shared" si="98"/>
        <v>FeldkirchGründungsintensitätje 1.000 Einwohner</v>
      </c>
      <c r="B6289">
        <v>6288</v>
      </c>
      <c r="C6289">
        <v>804</v>
      </c>
      <c r="D6289" t="s">
        <v>272</v>
      </c>
      <c r="E6289" t="s">
        <v>40</v>
      </c>
      <c r="F6289" t="s">
        <v>53</v>
      </c>
      <c r="G6289">
        <v>2.5971261309206999</v>
      </c>
      <c r="H6289">
        <v>2.7092408610595702</v>
      </c>
      <c r="I6289">
        <v>2.9777523613877102</v>
      </c>
      <c r="J6289">
        <v>2.7500564152767901</v>
      </c>
      <c r="K6289">
        <v>2.5543556376496399</v>
      </c>
      <c r="L6289">
        <v>2.3964460209685199</v>
      </c>
      <c r="M6289">
        <v>5.06496142915144</v>
      </c>
      <c r="N6289">
        <v>3.5031006840756902</v>
      </c>
      <c r="O6289">
        <v>3.7484423362945698</v>
      </c>
      <c r="P6289">
        <v>3.6123118796029501</v>
      </c>
      <c r="Q6289">
        <v>3.2827123785196899</v>
      </c>
      <c r="R6289">
        <v>3.7205463823396498</v>
      </c>
      <c r="S6289">
        <v>3.2169326089343402</v>
      </c>
      <c r="T6289">
        <v>3.1553882926023999</v>
      </c>
      <c r="U6289">
        <v>3.29405045461833</v>
      </c>
      <c r="V6289">
        <v>3.4211751736721601</v>
      </c>
      <c r="W6289">
        <v>3.4887887302694902</v>
      </c>
      <c r="X6289">
        <v>3.1915191444488999</v>
      </c>
      <c r="Y6289">
        <v>3.5049429868772699</v>
      </c>
      <c r="Z6289">
        <v>3.7778409455605799</v>
      </c>
      <c r="AA6289">
        <v>3.2270380335975601</v>
      </c>
      <c r="AB6289">
        <v>3.4223870701858101</v>
      </c>
    </row>
    <row r="6290" spans="1:44" x14ac:dyDescent="0.25">
      <c r="A6290" t="str">
        <f t="shared" si="98"/>
        <v>FeldkirchKammermitgliedschaftenAktiv</v>
      </c>
      <c r="B6290">
        <v>6289</v>
      </c>
      <c r="C6290">
        <v>804</v>
      </c>
      <c r="D6290" t="s">
        <v>272</v>
      </c>
      <c r="E6290" t="s">
        <v>39</v>
      </c>
      <c r="F6290" t="s">
        <v>50</v>
      </c>
      <c r="G6290">
        <v>3859</v>
      </c>
      <c r="H6290">
        <v>3938</v>
      </c>
      <c r="I6290">
        <v>4007</v>
      </c>
      <c r="J6290">
        <v>4157</v>
      </c>
      <c r="K6290">
        <v>4172</v>
      </c>
      <c r="L6290">
        <v>4215</v>
      </c>
      <c r="M6290">
        <v>4275</v>
      </c>
      <c r="N6290">
        <v>4595</v>
      </c>
      <c r="O6290">
        <v>4686</v>
      </c>
      <c r="P6290">
        <v>4738</v>
      </c>
      <c r="Q6290">
        <v>4792</v>
      </c>
      <c r="R6290">
        <v>4855</v>
      </c>
      <c r="S6290">
        <v>4972</v>
      </c>
      <c r="T6290">
        <v>5026</v>
      </c>
      <c r="U6290">
        <v>5043</v>
      </c>
      <c r="V6290">
        <v>5089</v>
      </c>
      <c r="W6290">
        <v>5204</v>
      </c>
      <c r="X6290">
        <v>5272</v>
      </c>
      <c r="Y6290">
        <v>5354</v>
      </c>
      <c r="Z6290">
        <v>5387</v>
      </c>
      <c r="AA6290">
        <v>5451</v>
      </c>
      <c r="AB6290">
        <v>5515</v>
      </c>
      <c r="AC6290">
        <v>5565</v>
      </c>
      <c r="AD6290">
        <v>5606</v>
      </c>
      <c r="AE6290">
        <v>5636</v>
      </c>
      <c r="AF6290">
        <v>5677</v>
      </c>
      <c r="AG6290">
        <v>5819</v>
      </c>
      <c r="AH6290">
        <v>5801</v>
      </c>
      <c r="AI6290">
        <v>5901</v>
      </c>
      <c r="AJ6290">
        <v>5884</v>
      </c>
      <c r="AK6290">
        <v>5971</v>
      </c>
      <c r="AL6290">
        <v>6001</v>
      </c>
      <c r="AM6290">
        <v>6159</v>
      </c>
      <c r="AN6290">
        <v>6195</v>
      </c>
      <c r="AO6290">
        <v>6317</v>
      </c>
      <c r="AP6290">
        <v>6350</v>
      </c>
      <c r="AQ6290">
        <v>6422</v>
      </c>
      <c r="AR6290">
        <v>6436</v>
      </c>
    </row>
    <row r="6291" spans="1:44" x14ac:dyDescent="0.25">
      <c r="A6291" t="str">
        <f t="shared" si="98"/>
        <v>FeldkirchKammermitgliedschaftenInsgesamt</v>
      </c>
      <c r="B6291">
        <v>6290</v>
      </c>
      <c r="C6291">
        <v>804</v>
      </c>
      <c r="D6291" t="s">
        <v>272</v>
      </c>
      <c r="E6291" t="s">
        <v>39</v>
      </c>
      <c r="F6291" t="s">
        <v>48</v>
      </c>
      <c r="G6291">
        <v>4910</v>
      </c>
      <c r="H6291">
        <v>5024</v>
      </c>
      <c r="I6291">
        <v>5129</v>
      </c>
      <c r="J6291">
        <v>5312</v>
      </c>
      <c r="K6291">
        <v>5333</v>
      </c>
      <c r="L6291">
        <v>5336</v>
      </c>
      <c r="M6291">
        <v>5337</v>
      </c>
      <c r="N6291">
        <v>5666</v>
      </c>
      <c r="O6291">
        <v>5750</v>
      </c>
      <c r="P6291">
        <v>5847</v>
      </c>
      <c r="Q6291">
        <v>5883</v>
      </c>
      <c r="R6291">
        <v>5915</v>
      </c>
      <c r="S6291">
        <v>6026</v>
      </c>
      <c r="T6291">
        <v>6079</v>
      </c>
      <c r="U6291">
        <v>6114</v>
      </c>
      <c r="V6291">
        <v>6191</v>
      </c>
      <c r="W6291">
        <v>6312</v>
      </c>
      <c r="X6291">
        <v>6405</v>
      </c>
      <c r="Y6291">
        <v>6464</v>
      </c>
      <c r="Z6291">
        <v>6469</v>
      </c>
      <c r="AA6291">
        <v>6533</v>
      </c>
      <c r="AB6291">
        <v>6605</v>
      </c>
      <c r="AC6291">
        <v>6640</v>
      </c>
      <c r="AD6291">
        <v>6677</v>
      </c>
      <c r="AE6291">
        <v>6704</v>
      </c>
      <c r="AF6291">
        <v>6769</v>
      </c>
      <c r="AG6291">
        <v>6865</v>
      </c>
      <c r="AH6291">
        <v>6871</v>
      </c>
      <c r="AI6291">
        <v>6958</v>
      </c>
      <c r="AJ6291">
        <v>6945</v>
      </c>
      <c r="AK6291">
        <v>7100</v>
      </c>
      <c r="AL6291">
        <v>7106</v>
      </c>
      <c r="AM6291">
        <v>7223</v>
      </c>
      <c r="AN6291">
        <v>7248</v>
      </c>
      <c r="AO6291">
        <v>7310</v>
      </c>
      <c r="AP6291">
        <v>7364</v>
      </c>
      <c r="AQ6291">
        <v>7418</v>
      </c>
      <c r="AR6291">
        <v>7448</v>
      </c>
    </row>
    <row r="6292" spans="1:44" x14ac:dyDescent="0.25">
      <c r="A6292" t="str">
        <f t="shared" si="98"/>
        <v>FeldkirchKammermitgliedschaftenRuhend</v>
      </c>
      <c r="B6292">
        <v>6291</v>
      </c>
      <c r="C6292">
        <v>804</v>
      </c>
      <c r="D6292" t="s">
        <v>272</v>
      </c>
      <c r="E6292" t="s">
        <v>39</v>
      </c>
      <c r="F6292" t="s">
        <v>51</v>
      </c>
      <c r="G6292">
        <v>1051</v>
      </c>
      <c r="H6292">
        <v>1086</v>
      </c>
      <c r="I6292">
        <v>1122</v>
      </c>
      <c r="J6292">
        <v>1155</v>
      </c>
      <c r="K6292">
        <v>1161</v>
      </c>
      <c r="L6292">
        <v>1121</v>
      </c>
      <c r="M6292">
        <v>1062</v>
      </c>
      <c r="N6292">
        <v>1071</v>
      </c>
      <c r="O6292">
        <v>1064</v>
      </c>
      <c r="P6292">
        <v>1109</v>
      </c>
      <c r="Q6292">
        <v>1091</v>
      </c>
      <c r="R6292">
        <v>1060</v>
      </c>
      <c r="S6292">
        <v>1054</v>
      </c>
      <c r="T6292">
        <v>1053</v>
      </c>
      <c r="U6292">
        <v>1071</v>
      </c>
      <c r="V6292">
        <v>1102</v>
      </c>
      <c r="W6292">
        <v>1108</v>
      </c>
      <c r="X6292">
        <v>1133</v>
      </c>
      <c r="Y6292">
        <v>1110</v>
      </c>
      <c r="Z6292">
        <v>1082</v>
      </c>
      <c r="AA6292">
        <v>1082</v>
      </c>
      <c r="AB6292">
        <v>1090</v>
      </c>
      <c r="AC6292">
        <v>1075</v>
      </c>
      <c r="AD6292">
        <v>1071</v>
      </c>
      <c r="AE6292">
        <v>1068</v>
      </c>
      <c r="AF6292">
        <v>1092</v>
      </c>
      <c r="AG6292">
        <v>1046</v>
      </c>
      <c r="AH6292">
        <v>1070</v>
      </c>
      <c r="AI6292">
        <v>1057</v>
      </c>
      <c r="AJ6292">
        <v>1061</v>
      </c>
      <c r="AK6292">
        <v>1129</v>
      </c>
      <c r="AL6292">
        <v>1105</v>
      </c>
      <c r="AM6292">
        <v>1064</v>
      </c>
      <c r="AN6292">
        <v>1053</v>
      </c>
      <c r="AO6292">
        <v>993</v>
      </c>
      <c r="AP6292">
        <v>1014</v>
      </c>
      <c r="AQ6292">
        <v>996</v>
      </c>
      <c r="AR6292">
        <v>1012</v>
      </c>
    </row>
    <row r="6293" spans="1:44" x14ac:dyDescent="0.25">
      <c r="A6293" t="str">
        <f t="shared" si="98"/>
        <v>FeldkirchLehrlinge1. Lehrjahr, männlich</v>
      </c>
      <c r="B6293">
        <v>6292</v>
      </c>
      <c r="C6293">
        <v>804</v>
      </c>
      <c r="D6293" t="s">
        <v>272</v>
      </c>
      <c r="E6293" t="s">
        <v>46</v>
      </c>
      <c r="F6293" t="s">
        <v>65</v>
      </c>
      <c r="G6293">
        <v>387</v>
      </c>
      <c r="H6293">
        <v>369</v>
      </c>
      <c r="I6293">
        <v>397</v>
      </c>
      <c r="J6293">
        <v>382</v>
      </c>
      <c r="K6293">
        <v>433</v>
      </c>
      <c r="L6293">
        <v>446</v>
      </c>
      <c r="M6293">
        <v>452</v>
      </c>
      <c r="N6293">
        <v>394</v>
      </c>
      <c r="O6293">
        <v>437</v>
      </c>
      <c r="P6293">
        <v>432</v>
      </c>
      <c r="Q6293">
        <v>424</v>
      </c>
      <c r="R6293">
        <v>439</v>
      </c>
      <c r="S6293">
        <v>410</v>
      </c>
      <c r="T6293">
        <v>367</v>
      </c>
      <c r="U6293">
        <v>384</v>
      </c>
      <c r="V6293">
        <v>435</v>
      </c>
      <c r="W6293">
        <v>382</v>
      </c>
      <c r="X6293">
        <v>400</v>
      </c>
      <c r="Y6293">
        <v>363</v>
      </c>
      <c r="Z6293">
        <v>328</v>
      </c>
      <c r="AA6293">
        <v>335</v>
      </c>
      <c r="AB6293">
        <v>335</v>
      </c>
    </row>
    <row r="6294" spans="1:44" x14ac:dyDescent="0.25">
      <c r="A6294" t="str">
        <f t="shared" si="98"/>
        <v>FeldkirchLehrlinge1. Lehrjahr, weiblich</v>
      </c>
      <c r="B6294">
        <v>6293</v>
      </c>
      <c r="C6294">
        <v>804</v>
      </c>
      <c r="D6294" t="s">
        <v>272</v>
      </c>
      <c r="E6294" t="s">
        <v>46</v>
      </c>
      <c r="F6294" t="s">
        <v>66</v>
      </c>
      <c r="G6294">
        <v>214</v>
      </c>
      <c r="H6294">
        <v>189</v>
      </c>
      <c r="I6294">
        <v>213</v>
      </c>
      <c r="J6294">
        <v>197</v>
      </c>
      <c r="K6294">
        <v>232</v>
      </c>
      <c r="L6294">
        <v>243</v>
      </c>
      <c r="M6294">
        <v>238</v>
      </c>
      <c r="N6294">
        <v>226</v>
      </c>
      <c r="O6294">
        <v>244</v>
      </c>
      <c r="P6294">
        <v>278</v>
      </c>
      <c r="Q6294">
        <v>239</v>
      </c>
      <c r="R6294">
        <v>224</v>
      </c>
      <c r="S6294">
        <v>229</v>
      </c>
      <c r="T6294">
        <v>190</v>
      </c>
      <c r="U6294">
        <v>201</v>
      </c>
      <c r="V6294">
        <v>209</v>
      </c>
      <c r="W6294">
        <v>203</v>
      </c>
      <c r="X6294">
        <v>185</v>
      </c>
      <c r="Y6294">
        <v>173</v>
      </c>
      <c r="Z6294">
        <v>160</v>
      </c>
      <c r="AA6294">
        <v>170</v>
      </c>
      <c r="AB6294">
        <v>154</v>
      </c>
    </row>
    <row r="6295" spans="1:44" x14ac:dyDescent="0.25">
      <c r="A6295" t="str">
        <f t="shared" si="98"/>
        <v>FeldkirchLehrlinge2. Lehrjahr, männlich</v>
      </c>
      <c r="B6295">
        <v>6294</v>
      </c>
      <c r="C6295">
        <v>804</v>
      </c>
      <c r="D6295" t="s">
        <v>272</v>
      </c>
      <c r="E6295" t="s">
        <v>46</v>
      </c>
      <c r="F6295" t="s">
        <v>67</v>
      </c>
      <c r="G6295">
        <v>373</v>
      </c>
      <c r="H6295">
        <v>368</v>
      </c>
      <c r="I6295">
        <v>363</v>
      </c>
      <c r="J6295">
        <v>377</v>
      </c>
      <c r="K6295">
        <v>416</v>
      </c>
      <c r="L6295">
        <v>418</v>
      </c>
      <c r="M6295">
        <v>420</v>
      </c>
      <c r="N6295">
        <v>434</v>
      </c>
      <c r="O6295">
        <v>378</v>
      </c>
      <c r="P6295">
        <v>409</v>
      </c>
      <c r="Q6295">
        <v>414</v>
      </c>
      <c r="R6295">
        <v>398</v>
      </c>
      <c r="S6295">
        <v>397</v>
      </c>
      <c r="T6295">
        <v>391</v>
      </c>
      <c r="U6295">
        <v>336</v>
      </c>
      <c r="V6295">
        <v>357</v>
      </c>
      <c r="W6295">
        <v>403</v>
      </c>
      <c r="X6295">
        <v>369</v>
      </c>
      <c r="Y6295">
        <v>382</v>
      </c>
      <c r="Z6295">
        <v>334</v>
      </c>
      <c r="AA6295">
        <v>321</v>
      </c>
      <c r="AB6295">
        <v>312</v>
      </c>
    </row>
    <row r="6296" spans="1:44" x14ac:dyDescent="0.25">
      <c r="A6296" t="str">
        <f t="shared" si="98"/>
        <v>FeldkirchLehrlinge2. Lehrjahr, weiblich</v>
      </c>
      <c r="B6296">
        <v>6295</v>
      </c>
      <c r="C6296">
        <v>804</v>
      </c>
      <c r="D6296" t="s">
        <v>272</v>
      </c>
      <c r="E6296" t="s">
        <v>46</v>
      </c>
      <c r="F6296" t="s">
        <v>68</v>
      </c>
      <c r="G6296">
        <v>193</v>
      </c>
      <c r="H6296">
        <v>222</v>
      </c>
      <c r="I6296">
        <v>190</v>
      </c>
      <c r="J6296">
        <v>221</v>
      </c>
      <c r="K6296">
        <v>226</v>
      </c>
      <c r="L6296">
        <v>241</v>
      </c>
      <c r="M6296">
        <v>235</v>
      </c>
      <c r="N6296">
        <v>247</v>
      </c>
      <c r="O6296">
        <v>241</v>
      </c>
      <c r="P6296">
        <v>258</v>
      </c>
      <c r="Q6296">
        <v>293</v>
      </c>
      <c r="R6296">
        <v>236</v>
      </c>
      <c r="S6296">
        <v>240</v>
      </c>
      <c r="T6296">
        <v>228</v>
      </c>
      <c r="U6296">
        <v>200</v>
      </c>
      <c r="V6296">
        <v>205</v>
      </c>
      <c r="W6296">
        <v>204</v>
      </c>
      <c r="X6296">
        <v>211</v>
      </c>
      <c r="Y6296">
        <v>198</v>
      </c>
      <c r="Z6296">
        <v>180</v>
      </c>
      <c r="AA6296">
        <v>156</v>
      </c>
      <c r="AB6296">
        <v>163</v>
      </c>
    </row>
    <row r="6297" spans="1:44" x14ac:dyDescent="0.25">
      <c r="A6297" t="str">
        <f t="shared" si="98"/>
        <v>FeldkirchLehrlinge3. Lehrjahr, männlich</v>
      </c>
      <c r="B6297">
        <v>6296</v>
      </c>
      <c r="C6297">
        <v>804</v>
      </c>
      <c r="D6297" t="s">
        <v>272</v>
      </c>
      <c r="E6297" t="s">
        <v>46</v>
      </c>
      <c r="F6297" t="s">
        <v>69</v>
      </c>
      <c r="G6297">
        <v>375</v>
      </c>
      <c r="H6297">
        <v>349</v>
      </c>
      <c r="I6297">
        <v>355</v>
      </c>
      <c r="J6297">
        <v>335</v>
      </c>
      <c r="K6297">
        <v>351</v>
      </c>
      <c r="L6297">
        <v>392</v>
      </c>
      <c r="M6297">
        <v>379</v>
      </c>
      <c r="N6297">
        <v>389</v>
      </c>
      <c r="O6297">
        <v>396</v>
      </c>
      <c r="P6297">
        <v>347</v>
      </c>
      <c r="Q6297">
        <v>387</v>
      </c>
      <c r="R6297">
        <v>394</v>
      </c>
      <c r="S6297">
        <v>370</v>
      </c>
      <c r="T6297">
        <v>373</v>
      </c>
      <c r="U6297">
        <v>372</v>
      </c>
      <c r="V6297">
        <v>306</v>
      </c>
      <c r="W6297">
        <v>332</v>
      </c>
      <c r="X6297">
        <v>363</v>
      </c>
      <c r="Y6297">
        <v>358</v>
      </c>
      <c r="Z6297">
        <v>341</v>
      </c>
      <c r="AA6297">
        <v>312</v>
      </c>
      <c r="AB6297">
        <v>280</v>
      </c>
    </row>
    <row r="6298" spans="1:44" x14ac:dyDescent="0.25">
      <c r="A6298" t="str">
        <f t="shared" si="98"/>
        <v>FeldkirchLehrlinge3. Lehrjahr, weiblich</v>
      </c>
      <c r="B6298">
        <v>6297</v>
      </c>
      <c r="C6298">
        <v>804</v>
      </c>
      <c r="D6298" t="s">
        <v>272</v>
      </c>
      <c r="E6298" t="s">
        <v>46</v>
      </c>
      <c r="F6298" t="s">
        <v>70</v>
      </c>
      <c r="G6298">
        <v>198</v>
      </c>
      <c r="H6298">
        <v>179</v>
      </c>
      <c r="I6298">
        <v>206</v>
      </c>
      <c r="J6298">
        <v>177</v>
      </c>
      <c r="K6298">
        <v>200</v>
      </c>
      <c r="L6298">
        <v>205</v>
      </c>
      <c r="M6298">
        <v>213</v>
      </c>
      <c r="N6298">
        <v>217</v>
      </c>
      <c r="O6298">
        <v>228</v>
      </c>
      <c r="P6298">
        <v>217</v>
      </c>
      <c r="Q6298">
        <v>220</v>
      </c>
      <c r="R6298">
        <v>254</v>
      </c>
      <c r="S6298">
        <v>226</v>
      </c>
      <c r="T6298">
        <v>211</v>
      </c>
      <c r="U6298">
        <v>211</v>
      </c>
      <c r="V6298">
        <v>180</v>
      </c>
      <c r="W6298">
        <v>184</v>
      </c>
      <c r="X6298">
        <v>185</v>
      </c>
      <c r="Y6298">
        <v>197</v>
      </c>
      <c r="Z6298">
        <v>174</v>
      </c>
      <c r="AA6298">
        <v>159</v>
      </c>
      <c r="AB6298">
        <v>146</v>
      </c>
    </row>
    <row r="6299" spans="1:44" x14ac:dyDescent="0.25">
      <c r="A6299" t="str">
        <f t="shared" si="98"/>
        <v>FeldkirchLehrlinge4. Lehrjahr, männlich</v>
      </c>
      <c r="B6299">
        <v>6298</v>
      </c>
      <c r="C6299">
        <v>804</v>
      </c>
      <c r="D6299" t="s">
        <v>272</v>
      </c>
      <c r="E6299" t="s">
        <v>46</v>
      </c>
      <c r="F6299" t="s">
        <v>71</v>
      </c>
      <c r="G6299">
        <v>151</v>
      </c>
      <c r="H6299">
        <v>178</v>
      </c>
      <c r="I6299">
        <v>167</v>
      </c>
      <c r="J6299">
        <v>165</v>
      </c>
      <c r="K6299">
        <v>166</v>
      </c>
      <c r="L6299">
        <v>174</v>
      </c>
      <c r="M6299">
        <v>185</v>
      </c>
      <c r="N6299">
        <v>176</v>
      </c>
      <c r="O6299">
        <v>200</v>
      </c>
      <c r="P6299">
        <v>202</v>
      </c>
      <c r="Q6299">
        <v>151</v>
      </c>
      <c r="R6299">
        <v>194</v>
      </c>
      <c r="S6299">
        <v>188</v>
      </c>
      <c r="T6299">
        <v>189</v>
      </c>
      <c r="U6299">
        <v>176</v>
      </c>
      <c r="V6299">
        <v>187</v>
      </c>
      <c r="W6299">
        <v>165</v>
      </c>
      <c r="X6299">
        <v>177</v>
      </c>
      <c r="Y6299">
        <v>180</v>
      </c>
      <c r="Z6299">
        <v>185</v>
      </c>
      <c r="AA6299">
        <v>169</v>
      </c>
      <c r="AB6299">
        <v>153</v>
      </c>
    </row>
    <row r="6300" spans="1:44" x14ac:dyDescent="0.25">
      <c r="A6300" t="str">
        <f t="shared" si="98"/>
        <v>FeldkirchLehrlinge4. Lehrjahr, weiblich</v>
      </c>
      <c r="B6300">
        <v>6299</v>
      </c>
      <c r="C6300">
        <v>804</v>
      </c>
      <c r="D6300" t="s">
        <v>272</v>
      </c>
      <c r="E6300" t="s">
        <v>46</v>
      </c>
      <c r="F6300" t="s">
        <v>72</v>
      </c>
      <c r="G6300">
        <v>12</v>
      </c>
      <c r="H6300">
        <v>5</v>
      </c>
      <c r="I6300">
        <v>9</v>
      </c>
      <c r="J6300">
        <v>13</v>
      </c>
      <c r="K6300">
        <v>10</v>
      </c>
      <c r="L6300">
        <v>8</v>
      </c>
      <c r="M6300">
        <v>16</v>
      </c>
      <c r="N6300">
        <v>14</v>
      </c>
      <c r="O6300">
        <v>16</v>
      </c>
      <c r="P6300">
        <v>21</v>
      </c>
      <c r="Q6300">
        <v>19</v>
      </c>
      <c r="R6300">
        <v>18</v>
      </c>
      <c r="S6300">
        <v>25</v>
      </c>
      <c r="T6300">
        <v>29</v>
      </c>
      <c r="U6300">
        <v>22</v>
      </c>
      <c r="V6300">
        <v>18</v>
      </c>
      <c r="W6300">
        <v>30</v>
      </c>
      <c r="X6300">
        <v>22</v>
      </c>
      <c r="Y6300">
        <v>27</v>
      </c>
      <c r="Z6300">
        <v>24</v>
      </c>
      <c r="AA6300">
        <v>22</v>
      </c>
      <c r="AB6300">
        <v>25</v>
      </c>
    </row>
    <row r="6301" spans="1:44" x14ac:dyDescent="0.25">
      <c r="A6301" t="str">
        <f t="shared" si="98"/>
        <v>FeldkirchLehrlingeFrauen</v>
      </c>
      <c r="B6301">
        <v>6300</v>
      </c>
      <c r="C6301">
        <v>804</v>
      </c>
      <c r="D6301" t="s">
        <v>272</v>
      </c>
      <c r="E6301" t="s">
        <v>46</v>
      </c>
      <c r="F6301" t="s">
        <v>47</v>
      </c>
      <c r="G6301">
        <v>617</v>
      </c>
      <c r="H6301">
        <v>595</v>
      </c>
      <c r="I6301">
        <v>618</v>
      </c>
      <c r="J6301">
        <v>608</v>
      </c>
      <c r="K6301">
        <v>668</v>
      </c>
      <c r="L6301">
        <v>697</v>
      </c>
      <c r="M6301">
        <v>702</v>
      </c>
      <c r="N6301">
        <v>704</v>
      </c>
      <c r="O6301">
        <v>729</v>
      </c>
      <c r="P6301">
        <v>774</v>
      </c>
      <c r="Q6301">
        <v>771</v>
      </c>
      <c r="R6301">
        <v>732</v>
      </c>
      <c r="S6301">
        <v>720</v>
      </c>
      <c r="T6301">
        <v>658</v>
      </c>
      <c r="U6301">
        <v>634</v>
      </c>
      <c r="V6301">
        <v>612</v>
      </c>
      <c r="W6301">
        <v>621</v>
      </c>
      <c r="X6301">
        <v>603</v>
      </c>
      <c r="Y6301">
        <v>595</v>
      </c>
      <c r="Z6301">
        <v>538</v>
      </c>
      <c r="AA6301">
        <v>507</v>
      </c>
      <c r="AB6301">
        <v>488</v>
      </c>
    </row>
    <row r="6302" spans="1:44" x14ac:dyDescent="0.25">
      <c r="A6302" t="str">
        <f t="shared" si="98"/>
        <v>FeldkirchLehrlingeInsgesamt</v>
      </c>
      <c r="B6302">
        <v>6301</v>
      </c>
      <c r="C6302">
        <v>804</v>
      </c>
      <c r="D6302" t="s">
        <v>272</v>
      </c>
      <c r="E6302" t="s">
        <v>46</v>
      </c>
      <c r="F6302" t="s">
        <v>48</v>
      </c>
      <c r="G6302">
        <v>1903</v>
      </c>
      <c r="H6302">
        <v>1859</v>
      </c>
      <c r="I6302">
        <v>1900</v>
      </c>
      <c r="J6302">
        <v>1867</v>
      </c>
      <c r="K6302">
        <v>2034</v>
      </c>
      <c r="L6302">
        <v>2127</v>
      </c>
      <c r="M6302">
        <v>2138</v>
      </c>
      <c r="N6302">
        <v>2097</v>
      </c>
      <c r="O6302">
        <v>2140</v>
      </c>
      <c r="P6302">
        <v>2164</v>
      </c>
      <c r="Q6302">
        <v>2147</v>
      </c>
      <c r="R6302">
        <v>2157</v>
      </c>
      <c r="S6302">
        <v>2085</v>
      </c>
      <c r="T6302">
        <v>1978</v>
      </c>
      <c r="U6302">
        <v>1902</v>
      </c>
      <c r="V6302">
        <v>1897</v>
      </c>
      <c r="W6302">
        <v>1903</v>
      </c>
      <c r="X6302">
        <v>1912</v>
      </c>
      <c r="Y6302">
        <v>1878</v>
      </c>
      <c r="Z6302">
        <v>1726</v>
      </c>
      <c r="AA6302">
        <v>1644</v>
      </c>
      <c r="AB6302">
        <v>1568</v>
      </c>
    </row>
    <row r="6303" spans="1:44" x14ac:dyDescent="0.25">
      <c r="A6303" t="str">
        <f t="shared" si="98"/>
        <v>FeldkirchLehrlingeMänner</v>
      </c>
      <c r="B6303">
        <v>6302</v>
      </c>
      <c r="C6303">
        <v>804</v>
      </c>
      <c r="D6303" t="s">
        <v>272</v>
      </c>
      <c r="E6303" t="s">
        <v>46</v>
      </c>
      <c r="F6303" t="s">
        <v>49</v>
      </c>
      <c r="G6303">
        <v>1286</v>
      </c>
      <c r="H6303">
        <v>1264</v>
      </c>
      <c r="I6303">
        <v>1282</v>
      </c>
      <c r="J6303">
        <v>1259</v>
      </c>
      <c r="K6303">
        <v>1366</v>
      </c>
      <c r="L6303">
        <v>1430</v>
      </c>
      <c r="M6303">
        <v>1436</v>
      </c>
      <c r="N6303">
        <v>1393</v>
      </c>
      <c r="O6303">
        <v>1411</v>
      </c>
      <c r="P6303">
        <v>1390</v>
      </c>
      <c r="Q6303">
        <v>1376</v>
      </c>
      <c r="R6303">
        <v>1425</v>
      </c>
      <c r="S6303">
        <v>1365</v>
      </c>
      <c r="T6303">
        <v>1320</v>
      </c>
      <c r="U6303">
        <v>1268</v>
      </c>
      <c r="V6303">
        <v>1285</v>
      </c>
      <c r="W6303">
        <v>1282</v>
      </c>
      <c r="X6303">
        <v>1309</v>
      </c>
      <c r="Y6303">
        <v>1283</v>
      </c>
      <c r="Z6303">
        <v>1188</v>
      </c>
      <c r="AA6303">
        <v>1137</v>
      </c>
      <c r="AB6303">
        <v>1080</v>
      </c>
    </row>
    <row r="6304" spans="1:44" x14ac:dyDescent="0.25">
      <c r="A6304" t="str">
        <f t="shared" si="98"/>
        <v>FeldkirchNeugründungenInsgesamt</v>
      </c>
      <c r="B6304">
        <v>6303</v>
      </c>
      <c r="C6304">
        <v>804</v>
      </c>
      <c r="D6304" t="s">
        <v>272</v>
      </c>
      <c r="E6304" t="s">
        <v>41</v>
      </c>
      <c r="F6304" t="s">
        <v>48</v>
      </c>
      <c r="G6304">
        <v>244</v>
      </c>
      <c r="H6304">
        <v>256.51092472511999</v>
      </c>
      <c r="I6304">
        <v>284.45277207392201</v>
      </c>
      <c r="J6304">
        <v>264.93493493493497</v>
      </c>
      <c r="K6304">
        <v>248.72271714922101</v>
      </c>
      <c r="L6304">
        <v>234.751059322034</v>
      </c>
      <c r="M6304">
        <v>499</v>
      </c>
      <c r="N6304">
        <v>347.700258397933</v>
      </c>
      <c r="O6304">
        <v>373</v>
      </c>
      <c r="P6304">
        <v>361</v>
      </c>
      <c r="Q6304">
        <v>329</v>
      </c>
      <c r="R6304">
        <v>374.71482889733801</v>
      </c>
      <c r="S6304">
        <v>326.50900900900899</v>
      </c>
      <c r="T6304">
        <v>323.26006441223802</v>
      </c>
      <c r="U6304">
        <v>342.73936170212801</v>
      </c>
      <c r="V6304">
        <v>360</v>
      </c>
      <c r="W6304">
        <v>370</v>
      </c>
      <c r="X6304">
        <v>342</v>
      </c>
      <c r="Y6304">
        <v>379</v>
      </c>
      <c r="Z6304">
        <v>412</v>
      </c>
      <c r="AA6304">
        <v>355</v>
      </c>
      <c r="AB6304">
        <v>382</v>
      </c>
    </row>
    <row r="6305" spans="1:47" x14ac:dyDescent="0.25">
      <c r="A6305" t="str">
        <f t="shared" si="98"/>
        <v>FeldkirchPendler (Auspendler/-innen)Insgesamt</v>
      </c>
      <c r="B6305">
        <v>6304</v>
      </c>
      <c r="C6305">
        <v>804</v>
      </c>
      <c r="D6305" t="s">
        <v>272</v>
      </c>
      <c r="E6305" t="s">
        <v>459</v>
      </c>
      <c r="F6305" t="s">
        <v>48</v>
      </c>
      <c r="G6305">
        <v>32845</v>
      </c>
      <c r="H6305">
        <v>34155</v>
      </c>
      <c r="I6305">
        <v>34427</v>
      </c>
      <c r="J6305">
        <v>34970</v>
      </c>
      <c r="K6305">
        <v>35236</v>
      </c>
      <c r="L6305">
        <v>36023</v>
      </c>
      <c r="M6305">
        <v>36226</v>
      </c>
      <c r="N6305">
        <v>37613</v>
      </c>
      <c r="O6305">
        <v>38398</v>
      </c>
      <c r="P6305">
        <v>39353</v>
      </c>
      <c r="Q6305">
        <v>39798</v>
      </c>
      <c r="R6305">
        <v>39932</v>
      </c>
      <c r="S6305">
        <v>40512</v>
      </c>
    </row>
    <row r="6306" spans="1:47" x14ac:dyDescent="0.25">
      <c r="A6306" t="str">
        <f t="shared" si="98"/>
        <v>FeldkirchPendler ins AuslandInsgesamt</v>
      </c>
      <c r="B6306">
        <v>6305</v>
      </c>
      <c r="C6306">
        <v>804</v>
      </c>
      <c r="D6306" t="s">
        <v>272</v>
      </c>
      <c r="E6306" t="s">
        <v>304</v>
      </c>
      <c r="F6306" t="s">
        <v>48</v>
      </c>
      <c r="G6306">
        <v>6384</v>
      </c>
      <c r="H6306">
        <v>6583</v>
      </c>
      <c r="I6306">
        <v>6738</v>
      </c>
      <c r="J6306">
        <v>6919</v>
      </c>
      <c r="K6306">
        <v>6893</v>
      </c>
      <c r="L6306">
        <v>7262</v>
      </c>
      <c r="M6306">
        <v>7010</v>
      </c>
      <c r="N6306">
        <v>7584</v>
      </c>
      <c r="O6306">
        <v>7542</v>
      </c>
      <c r="P6306">
        <v>7611</v>
      </c>
      <c r="Q6306">
        <v>7545</v>
      </c>
      <c r="R6306">
        <v>7584</v>
      </c>
      <c r="S6306">
        <v>7195</v>
      </c>
    </row>
    <row r="6307" spans="1:47" x14ac:dyDescent="0.25">
      <c r="A6307" t="str">
        <f t="shared" si="98"/>
        <v>FeldkirchPendler zw. BundesländernInsgesamt</v>
      </c>
      <c r="B6307">
        <v>6306</v>
      </c>
      <c r="C6307">
        <v>804</v>
      </c>
      <c r="D6307" t="s">
        <v>272</v>
      </c>
      <c r="E6307" t="s">
        <v>433</v>
      </c>
      <c r="F6307" t="s">
        <v>48</v>
      </c>
      <c r="G6307">
        <v>1258</v>
      </c>
      <c r="H6307">
        <v>1531</v>
      </c>
      <c r="I6307">
        <v>1240</v>
      </c>
      <c r="J6307">
        <v>1253</v>
      </c>
      <c r="K6307">
        <v>1097</v>
      </c>
      <c r="L6307">
        <v>1161</v>
      </c>
      <c r="M6307">
        <v>1156</v>
      </c>
      <c r="N6307">
        <v>1087</v>
      </c>
      <c r="O6307">
        <v>1132</v>
      </c>
      <c r="P6307">
        <v>1126</v>
      </c>
      <c r="Q6307">
        <v>1295</v>
      </c>
      <c r="R6307">
        <v>1268</v>
      </c>
      <c r="S6307">
        <v>1205</v>
      </c>
    </row>
    <row r="6308" spans="1:47" x14ac:dyDescent="0.25">
      <c r="A6308" t="str">
        <f t="shared" si="98"/>
        <v>FeldkirchPendler zw. Gemeinden eines Pol. BezirkesInsgesamt</v>
      </c>
      <c r="B6308">
        <v>6307</v>
      </c>
      <c r="C6308">
        <v>804</v>
      </c>
      <c r="D6308" t="s">
        <v>272</v>
      </c>
      <c r="E6308" t="s">
        <v>305</v>
      </c>
      <c r="F6308" t="s">
        <v>48</v>
      </c>
      <c r="G6308">
        <v>15890</v>
      </c>
      <c r="H6308">
        <v>15587</v>
      </c>
      <c r="I6308">
        <v>16025</v>
      </c>
      <c r="J6308">
        <v>16140</v>
      </c>
      <c r="K6308">
        <v>16419</v>
      </c>
      <c r="L6308">
        <v>16577</v>
      </c>
      <c r="M6308">
        <v>17041</v>
      </c>
      <c r="N6308">
        <v>17339</v>
      </c>
      <c r="O6308">
        <v>17650</v>
      </c>
      <c r="P6308">
        <v>18090</v>
      </c>
      <c r="Q6308">
        <v>18069</v>
      </c>
      <c r="R6308">
        <v>17738</v>
      </c>
      <c r="S6308">
        <v>18112</v>
      </c>
    </row>
    <row r="6309" spans="1:47" x14ac:dyDescent="0.25">
      <c r="A6309" t="str">
        <f t="shared" si="98"/>
        <v>FeldkirchPendler zw. Pol. Bez. des BundeslandesInsgesamt</v>
      </c>
      <c r="B6309">
        <v>6308</v>
      </c>
      <c r="C6309">
        <v>804</v>
      </c>
      <c r="D6309" t="s">
        <v>272</v>
      </c>
      <c r="E6309" t="s">
        <v>306</v>
      </c>
      <c r="F6309" t="s">
        <v>48</v>
      </c>
      <c r="G6309">
        <v>9313</v>
      </c>
      <c r="H6309">
        <v>10454</v>
      </c>
      <c r="I6309">
        <v>10424</v>
      </c>
      <c r="J6309">
        <v>10658</v>
      </c>
      <c r="K6309">
        <v>10827</v>
      </c>
      <c r="L6309">
        <v>11023</v>
      </c>
      <c r="M6309">
        <v>11019</v>
      </c>
      <c r="N6309">
        <v>11603</v>
      </c>
      <c r="O6309">
        <v>12074</v>
      </c>
      <c r="P6309">
        <v>12526</v>
      </c>
      <c r="Q6309">
        <v>12889</v>
      </c>
      <c r="R6309">
        <v>13342</v>
      </c>
      <c r="S6309">
        <v>14000</v>
      </c>
    </row>
    <row r="6310" spans="1:47" x14ac:dyDescent="0.25">
      <c r="A6310" t="str">
        <f t="shared" si="98"/>
        <v>FeldkirchPensionisteneinkommenBrutto_Schnitt</v>
      </c>
      <c r="B6310">
        <v>6309</v>
      </c>
      <c r="C6310">
        <v>804</v>
      </c>
      <c r="D6310" t="s">
        <v>272</v>
      </c>
      <c r="E6310" t="s">
        <v>44</v>
      </c>
      <c r="F6310" t="s">
        <v>54</v>
      </c>
      <c r="G6310">
        <v>14659.126354808301</v>
      </c>
      <c r="H6310">
        <v>14930.351289440599</v>
      </c>
      <c r="I6310">
        <v>15267.668525572401</v>
      </c>
      <c r="J6310">
        <v>15680.803747566701</v>
      </c>
      <c r="K6310">
        <v>16249.6410866766</v>
      </c>
      <c r="L6310">
        <v>17166.352252177901</v>
      </c>
      <c r="M6310">
        <v>17050.836940331301</v>
      </c>
      <c r="N6310">
        <v>17379.3553305352</v>
      </c>
      <c r="O6310">
        <v>17941.7565465632</v>
      </c>
      <c r="P6310">
        <v>18346.465775425098</v>
      </c>
      <c r="Q6310">
        <v>18935.363797861501</v>
      </c>
      <c r="R6310">
        <v>19374.923121107</v>
      </c>
      <c r="S6310">
        <v>19743.091329794301</v>
      </c>
      <c r="T6310">
        <v>19993.6117005497</v>
      </c>
      <c r="U6310">
        <v>20422.771287103398</v>
      </c>
      <c r="V6310">
        <v>21112.828966828201</v>
      </c>
      <c r="W6310">
        <v>22425.5739835165</v>
      </c>
      <c r="X6310">
        <v>23037.173305808701</v>
      </c>
      <c r="Y6310">
        <v>23718.1338457571</v>
      </c>
    </row>
    <row r="6311" spans="1:47" x14ac:dyDescent="0.25">
      <c r="A6311" t="str">
        <f t="shared" si="98"/>
        <v>FeldkirchPensionisteneinkommenBruttobezüge 1000 EUR</v>
      </c>
      <c r="B6311">
        <v>6310</v>
      </c>
      <c r="C6311">
        <v>804</v>
      </c>
      <c r="D6311" t="s">
        <v>272</v>
      </c>
      <c r="E6311" t="s">
        <v>44</v>
      </c>
      <c r="F6311" t="s">
        <v>55</v>
      </c>
      <c r="G6311">
        <v>264172.11603999999</v>
      </c>
      <c r="H6311">
        <v>273031.33403000003</v>
      </c>
      <c r="I6311">
        <v>285383.26007999998</v>
      </c>
      <c r="J6311">
        <v>298045.03683</v>
      </c>
      <c r="K6311">
        <v>315519.28097999998</v>
      </c>
      <c r="L6311">
        <v>333010.06734000001</v>
      </c>
      <c r="M6311">
        <v>348911.27630999999</v>
      </c>
      <c r="N6311">
        <v>364375.56385999999</v>
      </c>
      <c r="O6311">
        <v>388403.14571999997</v>
      </c>
      <c r="P6311">
        <v>408961.0686</v>
      </c>
      <c r="Q6311">
        <v>426784.16463999997</v>
      </c>
      <c r="R6311">
        <v>435470.77207000001</v>
      </c>
      <c r="S6311">
        <v>446292.57951000001</v>
      </c>
      <c r="T6311">
        <v>458293.5674</v>
      </c>
      <c r="U6311">
        <v>478873.14114000002</v>
      </c>
      <c r="V6311">
        <v>505356.67414999998</v>
      </c>
      <c r="W6311">
        <v>538751.98938000004</v>
      </c>
      <c r="X6311">
        <v>566345.86855000001</v>
      </c>
      <c r="Y6311">
        <v>597862.99985000002</v>
      </c>
    </row>
    <row r="6312" spans="1:47" x14ac:dyDescent="0.25">
      <c r="A6312" t="str">
        <f t="shared" si="98"/>
        <v>FeldkirchPensionisteneinkommenBruttobezüge Fälle</v>
      </c>
      <c r="B6312">
        <v>6311</v>
      </c>
      <c r="C6312">
        <v>804</v>
      </c>
      <c r="D6312" t="s">
        <v>272</v>
      </c>
      <c r="E6312" t="s">
        <v>44</v>
      </c>
      <c r="F6312" t="s">
        <v>56</v>
      </c>
      <c r="G6312">
        <v>18021</v>
      </c>
      <c r="H6312">
        <v>18287</v>
      </c>
      <c r="I6312">
        <v>18692</v>
      </c>
      <c r="J6312">
        <v>19007</v>
      </c>
      <c r="K6312">
        <v>19417</v>
      </c>
      <c r="L6312">
        <v>19399</v>
      </c>
      <c r="M6312">
        <v>20463</v>
      </c>
      <c r="N6312">
        <v>20966</v>
      </c>
      <c r="O6312">
        <v>21648</v>
      </c>
      <c r="P6312">
        <v>22291</v>
      </c>
      <c r="Q6312">
        <v>22539</v>
      </c>
      <c r="R6312">
        <v>22476</v>
      </c>
      <c r="S6312">
        <v>22605</v>
      </c>
      <c r="T6312">
        <v>22922</v>
      </c>
      <c r="U6312">
        <v>23448</v>
      </c>
      <c r="V6312">
        <v>23936</v>
      </c>
      <c r="W6312">
        <v>24024</v>
      </c>
      <c r="X6312">
        <v>24584</v>
      </c>
      <c r="Y6312">
        <v>25207</v>
      </c>
    </row>
    <row r="6313" spans="1:47" x14ac:dyDescent="0.25">
      <c r="A6313" t="str">
        <f t="shared" si="98"/>
        <v>FeldkirchPensionisteneinkommenLohnsteuer 1000 EUR</v>
      </c>
      <c r="B6313">
        <v>6312</v>
      </c>
      <c r="C6313">
        <v>804</v>
      </c>
      <c r="D6313" t="s">
        <v>272</v>
      </c>
      <c r="E6313" t="s">
        <v>44</v>
      </c>
      <c r="F6313" t="s">
        <v>57</v>
      </c>
      <c r="G6313">
        <v>31085.94226</v>
      </c>
      <c r="H6313">
        <v>29579.207600000002</v>
      </c>
      <c r="I6313">
        <v>32033.973470000001</v>
      </c>
      <c r="J6313">
        <v>34525.435709999998</v>
      </c>
      <c r="K6313">
        <v>37872.14284</v>
      </c>
      <c r="L6313">
        <v>36252.694620000002</v>
      </c>
      <c r="M6313">
        <v>38976.981059999998</v>
      </c>
      <c r="N6313">
        <v>42009.290609999996</v>
      </c>
      <c r="O6313">
        <v>46483.984989999997</v>
      </c>
      <c r="P6313">
        <v>50003.250370000002</v>
      </c>
      <c r="Q6313">
        <v>54073.249530000001</v>
      </c>
      <c r="R6313">
        <v>56984.210870000003</v>
      </c>
      <c r="S6313">
        <v>48665.559220000003</v>
      </c>
      <c r="T6313">
        <v>50877.439259999999</v>
      </c>
      <c r="U6313">
        <v>54672.127990000001</v>
      </c>
      <c r="V6313">
        <v>59468.470529999999</v>
      </c>
      <c r="W6313">
        <v>60364.714039999999</v>
      </c>
      <c r="X6313">
        <v>65429.914960000002</v>
      </c>
      <c r="Y6313">
        <v>67617.112280000001</v>
      </c>
    </row>
    <row r="6314" spans="1:47" x14ac:dyDescent="0.25">
      <c r="A6314" t="str">
        <f t="shared" si="98"/>
        <v>FeldkirchPensionisteneinkommenLohnsteuer Fälle</v>
      </c>
      <c r="B6314">
        <v>6313</v>
      </c>
      <c r="C6314">
        <v>804</v>
      </c>
      <c r="D6314" t="s">
        <v>272</v>
      </c>
      <c r="E6314" t="s">
        <v>44</v>
      </c>
      <c r="F6314" t="s">
        <v>58</v>
      </c>
      <c r="G6314">
        <v>8548</v>
      </c>
      <c r="H6314">
        <v>8193</v>
      </c>
      <c r="I6314">
        <v>8689</v>
      </c>
      <c r="J6314">
        <v>9542</v>
      </c>
      <c r="K6314">
        <v>9802</v>
      </c>
      <c r="L6314">
        <v>9635</v>
      </c>
      <c r="M6314">
        <v>10055</v>
      </c>
      <c r="N6314">
        <v>10488</v>
      </c>
      <c r="O6314">
        <v>11102</v>
      </c>
      <c r="P6314">
        <v>11614</v>
      </c>
      <c r="Q6314">
        <v>12033</v>
      </c>
      <c r="R6314">
        <v>12306</v>
      </c>
      <c r="S6314">
        <v>12568</v>
      </c>
      <c r="T6314">
        <v>12762</v>
      </c>
      <c r="U6314">
        <v>13227</v>
      </c>
      <c r="V6314">
        <v>14041</v>
      </c>
      <c r="W6314">
        <v>15036</v>
      </c>
      <c r="X6314">
        <v>15735</v>
      </c>
      <c r="Y6314">
        <v>16451</v>
      </c>
    </row>
    <row r="6315" spans="1:47" x14ac:dyDescent="0.25">
      <c r="A6315" t="str">
        <f t="shared" si="98"/>
        <v>FeldkirchPensionisteneinkommenNetto_Schnitt</v>
      </c>
      <c r="B6315">
        <v>6314</v>
      </c>
      <c r="C6315">
        <v>804</v>
      </c>
      <c r="D6315" t="s">
        <v>272</v>
      </c>
      <c r="E6315" t="s">
        <v>44</v>
      </c>
      <c r="F6315" t="s">
        <v>59</v>
      </c>
      <c r="G6315">
        <v>12258.880810720801</v>
      </c>
      <c r="H6315">
        <v>12556.248187236801</v>
      </c>
      <c r="I6315">
        <v>12777.626364755</v>
      </c>
      <c r="J6315">
        <v>13073.420141000701</v>
      </c>
      <c r="K6315">
        <v>13466.488524488799</v>
      </c>
      <c r="L6315">
        <v>14416.1696262694</v>
      </c>
      <c r="M6315">
        <v>14258.619111567201</v>
      </c>
      <c r="N6315">
        <v>14466.139599828301</v>
      </c>
      <c r="O6315">
        <v>14861.926751663001</v>
      </c>
      <c r="P6315">
        <v>15149.1174747656</v>
      </c>
      <c r="Q6315">
        <v>15556.706187940899</v>
      </c>
      <c r="R6315">
        <v>15836.629214273</v>
      </c>
      <c r="S6315">
        <v>16566.147198407401</v>
      </c>
      <c r="T6315">
        <v>16744.473227030801</v>
      </c>
      <c r="U6315">
        <v>17039.312526015001</v>
      </c>
      <c r="V6315">
        <v>17543.701766376998</v>
      </c>
      <c r="W6315">
        <v>18766.421984682001</v>
      </c>
      <c r="X6315">
        <v>19198.245117962899</v>
      </c>
      <c r="Y6315">
        <v>19826.1158031499</v>
      </c>
    </row>
    <row r="6316" spans="1:47" x14ac:dyDescent="0.25">
      <c r="A6316" t="str">
        <f t="shared" si="98"/>
        <v>FeldkirchPensionisteneinkommenNettobezüge 1000 EUR</v>
      </c>
      <c r="B6316">
        <v>6315</v>
      </c>
      <c r="C6316">
        <v>804</v>
      </c>
      <c r="D6316" t="s">
        <v>272</v>
      </c>
      <c r="E6316" t="s">
        <v>44</v>
      </c>
      <c r="F6316" t="s">
        <v>60</v>
      </c>
      <c r="G6316">
        <v>220917.29109000001</v>
      </c>
      <c r="H6316">
        <v>229616.11060000001</v>
      </c>
      <c r="I6316">
        <v>238839.39201000001</v>
      </c>
      <c r="J6316">
        <v>248486.49661999999</v>
      </c>
      <c r="K6316">
        <v>261478.80768</v>
      </c>
      <c r="L6316">
        <v>279659.27458000003</v>
      </c>
      <c r="M6316">
        <v>291774.12287999998</v>
      </c>
      <c r="N6316">
        <v>303297.08285000001</v>
      </c>
      <c r="O6316">
        <v>321730.99031999998</v>
      </c>
      <c r="P6316">
        <v>337688.97762999998</v>
      </c>
      <c r="Q6316">
        <v>350632.60077000002</v>
      </c>
      <c r="R6316">
        <v>355944.07822000002</v>
      </c>
      <c r="S6316">
        <v>374477.75741999998</v>
      </c>
      <c r="T6316">
        <v>383816.81530999998</v>
      </c>
      <c r="U6316">
        <v>399537.80011000001</v>
      </c>
      <c r="V6316">
        <v>419926.04547999997</v>
      </c>
      <c r="W6316">
        <v>450844.52175999997</v>
      </c>
      <c r="X6316">
        <v>471969.65798000002</v>
      </c>
      <c r="Y6316">
        <v>499756.90104999999</v>
      </c>
    </row>
    <row r="6317" spans="1:47" x14ac:dyDescent="0.25">
      <c r="A6317" t="str">
        <f t="shared" si="98"/>
        <v>FeldkirchPensionisteneinkommenSV-Beiträge 1000 EUR</v>
      </c>
      <c r="B6317">
        <v>6316</v>
      </c>
      <c r="C6317">
        <v>804</v>
      </c>
      <c r="D6317" t="s">
        <v>272</v>
      </c>
      <c r="E6317" t="s">
        <v>44</v>
      </c>
      <c r="F6317" t="s">
        <v>61</v>
      </c>
      <c r="G6317">
        <v>12168.88269</v>
      </c>
      <c r="H6317">
        <v>13836.01583</v>
      </c>
      <c r="I6317">
        <v>14509.8946</v>
      </c>
      <c r="J6317">
        <v>15033.104499999999</v>
      </c>
      <c r="K6317">
        <v>16168.330459999999</v>
      </c>
      <c r="L6317">
        <v>17098.098139999998</v>
      </c>
      <c r="M6317">
        <v>18160.17237</v>
      </c>
      <c r="N6317">
        <v>19069.190399999999</v>
      </c>
      <c r="O6317">
        <v>20188.170409999999</v>
      </c>
      <c r="P6317">
        <v>21268.8406</v>
      </c>
      <c r="Q6317">
        <v>22078.314340000001</v>
      </c>
      <c r="R6317">
        <v>22542.482980000001</v>
      </c>
      <c r="S6317">
        <v>23149.262869999999</v>
      </c>
      <c r="T6317">
        <v>23599.312829999999</v>
      </c>
      <c r="U6317">
        <v>24663.213039999999</v>
      </c>
      <c r="V6317">
        <v>25962.15814</v>
      </c>
      <c r="W6317">
        <v>27542.753580000001</v>
      </c>
      <c r="X6317">
        <v>28946.295610000001</v>
      </c>
      <c r="Y6317">
        <v>30488.986519999999</v>
      </c>
    </row>
    <row r="6318" spans="1:47" x14ac:dyDescent="0.25">
      <c r="A6318" t="str">
        <f t="shared" si="98"/>
        <v>FeldkirchPensionisteneinkommenSV-Beiträge Fälle</v>
      </c>
      <c r="B6318">
        <v>6317</v>
      </c>
      <c r="C6318">
        <v>804</v>
      </c>
      <c r="D6318" t="s">
        <v>272</v>
      </c>
      <c r="E6318" t="s">
        <v>44</v>
      </c>
      <c r="F6318" t="s">
        <v>62</v>
      </c>
      <c r="G6318">
        <v>16852</v>
      </c>
      <c r="H6318">
        <v>17101</v>
      </c>
      <c r="I6318">
        <v>17457</v>
      </c>
      <c r="J6318">
        <v>17760</v>
      </c>
      <c r="K6318">
        <v>18207</v>
      </c>
      <c r="L6318">
        <v>18687</v>
      </c>
      <c r="M6318">
        <v>19164</v>
      </c>
      <c r="N6318">
        <v>19654</v>
      </c>
      <c r="O6318">
        <v>20220</v>
      </c>
      <c r="P6318">
        <v>20761</v>
      </c>
      <c r="Q6318">
        <v>21001</v>
      </c>
      <c r="R6318">
        <v>20948</v>
      </c>
      <c r="S6318">
        <v>21077</v>
      </c>
      <c r="T6318">
        <v>21318</v>
      </c>
      <c r="U6318">
        <v>21747</v>
      </c>
      <c r="V6318">
        <v>22231</v>
      </c>
      <c r="W6318">
        <v>22790</v>
      </c>
      <c r="X6318">
        <v>23368</v>
      </c>
      <c r="Y6318">
        <v>23987</v>
      </c>
    </row>
    <row r="6319" spans="1:47" x14ac:dyDescent="0.25">
      <c r="A6319" t="str">
        <f t="shared" si="98"/>
        <v>FeldkirchUnselbstständig BeschäftigteFrauen</v>
      </c>
      <c r="B6319">
        <v>6318</v>
      </c>
      <c r="C6319">
        <v>804</v>
      </c>
      <c r="D6319" t="s">
        <v>272</v>
      </c>
      <c r="E6319" t="s">
        <v>38</v>
      </c>
      <c r="F6319" t="s">
        <v>47</v>
      </c>
      <c r="G6319">
        <v>11673</v>
      </c>
      <c r="H6319">
        <v>12133</v>
      </c>
      <c r="I6319">
        <v>11970</v>
      </c>
      <c r="J6319">
        <v>12460</v>
      </c>
      <c r="K6319">
        <v>11917</v>
      </c>
      <c r="L6319">
        <v>12428</v>
      </c>
      <c r="M6319">
        <v>12213</v>
      </c>
      <c r="N6319">
        <v>12880</v>
      </c>
      <c r="O6319">
        <v>15635</v>
      </c>
      <c r="P6319">
        <v>16441</v>
      </c>
      <c r="Q6319">
        <v>16185</v>
      </c>
      <c r="R6319">
        <v>16596</v>
      </c>
      <c r="S6319">
        <v>16369</v>
      </c>
      <c r="T6319">
        <v>16956</v>
      </c>
      <c r="U6319">
        <v>17201</v>
      </c>
      <c r="V6319">
        <v>17810</v>
      </c>
      <c r="W6319">
        <v>17771</v>
      </c>
      <c r="X6319">
        <v>18312</v>
      </c>
      <c r="Y6319">
        <v>17965</v>
      </c>
      <c r="Z6319">
        <v>18436</v>
      </c>
      <c r="AA6319">
        <v>18316</v>
      </c>
      <c r="AB6319">
        <v>18832</v>
      </c>
      <c r="AC6319">
        <v>18719</v>
      </c>
      <c r="AD6319">
        <v>19362</v>
      </c>
      <c r="AE6319">
        <v>19092</v>
      </c>
      <c r="AF6319">
        <v>19587</v>
      </c>
      <c r="AG6319">
        <v>19483</v>
      </c>
      <c r="AH6319">
        <v>20031</v>
      </c>
      <c r="AI6319">
        <v>19914</v>
      </c>
      <c r="AJ6319">
        <v>20463</v>
      </c>
      <c r="AK6319">
        <v>20330</v>
      </c>
      <c r="AL6319">
        <v>20810</v>
      </c>
      <c r="AM6319">
        <v>20524</v>
      </c>
      <c r="AN6319">
        <v>20560</v>
      </c>
      <c r="AO6319">
        <v>20374</v>
      </c>
      <c r="AP6319">
        <v>20901</v>
      </c>
      <c r="AQ6319">
        <v>20938</v>
      </c>
      <c r="AR6319">
        <v>21236</v>
      </c>
      <c r="AS6319">
        <v>21070</v>
      </c>
      <c r="AT6319">
        <v>21402</v>
      </c>
      <c r="AU6319">
        <v>21244</v>
      </c>
    </row>
    <row r="6320" spans="1:47" x14ac:dyDescent="0.25">
      <c r="A6320" t="str">
        <f t="shared" si="98"/>
        <v>FeldkirchUnselbstständig BeschäftigteInsgesamt</v>
      </c>
      <c r="B6320">
        <v>6319</v>
      </c>
      <c r="C6320">
        <v>804</v>
      </c>
      <c r="D6320" t="s">
        <v>272</v>
      </c>
      <c r="E6320" t="s">
        <v>38</v>
      </c>
      <c r="F6320" t="s">
        <v>48</v>
      </c>
      <c r="G6320">
        <v>27375</v>
      </c>
      <c r="H6320">
        <v>28853</v>
      </c>
      <c r="I6320">
        <v>27821</v>
      </c>
      <c r="J6320">
        <v>29374</v>
      </c>
      <c r="K6320">
        <v>27909</v>
      </c>
      <c r="L6320">
        <v>29544</v>
      </c>
      <c r="M6320">
        <v>28738</v>
      </c>
      <c r="N6320">
        <v>30362</v>
      </c>
      <c r="O6320">
        <v>34328</v>
      </c>
      <c r="P6320">
        <v>36035</v>
      </c>
      <c r="Q6320">
        <v>34888</v>
      </c>
      <c r="R6320">
        <v>35670</v>
      </c>
      <c r="S6320">
        <v>34802</v>
      </c>
      <c r="T6320">
        <v>36357</v>
      </c>
      <c r="U6320">
        <v>36262</v>
      </c>
      <c r="V6320">
        <v>37583</v>
      </c>
      <c r="W6320">
        <v>37044</v>
      </c>
      <c r="X6320">
        <v>38209</v>
      </c>
      <c r="Y6320">
        <v>37164</v>
      </c>
      <c r="Z6320">
        <v>38476</v>
      </c>
      <c r="AA6320">
        <v>37727</v>
      </c>
      <c r="AB6320">
        <v>39052</v>
      </c>
      <c r="AC6320">
        <v>38370</v>
      </c>
      <c r="AD6320">
        <v>39908</v>
      </c>
      <c r="AE6320">
        <v>39073</v>
      </c>
      <c r="AF6320">
        <v>40340</v>
      </c>
      <c r="AG6320">
        <v>39826</v>
      </c>
      <c r="AH6320">
        <v>41280</v>
      </c>
      <c r="AI6320">
        <v>40895</v>
      </c>
      <c r="AJ6320">
        <v>42314</v>
      </c>
      <c r="AK6320">
        <v>41739</v>
      </c>
      <c r="AL6320">
        <v>42761</v>
      </c>
      <c r="AM6320">
        <v>42111</v>
      </c>
      <c r="AN6320">
        <v>42290</v>
      </c>
      <c r="AO6320">
        <v>41535</v>
      </c>
      <c r="AP6320">
        <v>42993</v>
      </c>
      <c r="AQ6320">
        <v>42804</v>
      </c>
      <c r="AR6320">
        <v>43507</v>
      </c>
      <c r="AS6320">
        <v>42815</v>
      </c>
      <c r="AT6320">
        <v>43590</v>
      </c>
      <c r="AU6320">
        <v>42771</v>
      </c>
    </row>
    <row r="6321" spans="1:47" x14ac:dyDescent="0.25">
      <c r="A6321" t="str">
        <f t="shared" si="98"/>
        <v>FeldkirchUnselbstständig BeschäftigteMänner</v>
      </c>
      <c r="B6321">
        <v>6320</v>
      </c>
      <c r="C6321">
        <v>804</v>
      </c>
      <c r="D6321" t="s">
        <v>272</v>
      </c>
      <c r="E6321" t="s">
        <v>38</v>
      </c>
      <c r="F6321" t="s">
        <v>49</v>
      </c>
      <c r="G6321">
        <v>15702</v>
      </c>
      <c r="H6321">
        <v>16720</v>
      </c>
      <c r="I6321">
        <v>15851</v>
      </c>
      <c r="J6321">
        <v>16914</v>
      </c>
      <c r="K6321">
        <v>15992</v>
      </c>
      <c r="L6321">
        <v>17116</v>
      </c>
      <c r="M6321">
        <v>16525</v>
      </c>
      <c r="N6321">
        <v>17482</v>
      </c>
      <c r="O6321">
        <v>18693</v>
      </c>
      <c r="P6321">
        <v>19594</v>
      </c>
      <c r="Q6321">
        <v>18703</v>
      </c>
      <c r="R6321">
        <v>19074</v>
      </c>
      <c r="S6321">
        <v>18433</v>
      </c>
      <c r="T6321">
        <v>19401</v>
      </c>
      <c r="U6321">
        <v>19061</v>
      </c>
      <c r="V6321">
        <v>19773</v>
      </c>
      <c r="W6321">
        <v>19273</v>
      </c>
      <c r="X6321">
        <v>19897</v>
      </c>
      <c r="Y6321">
        <v>19199</v>
      </c>
      <c r="Z6321">
        <v>20040</v>
      </c>
      <c r="AA6321">
        <v>19411</v>
      </c>
      <c r="AB6321">
        <v>20220</v>
      </c>
      <c r="AC6321">
        <v>19651</v>
      </c>
      <c r="AD6321">
        <v>20546</v>
      </c>
      <c r="AE6321">
        <v>19981</v>
      </c>
      <c r="AF6321">
        <v>20753</v>
      </c>
      <c r="AG6321">
        <v>20343</v>
      </c>
      <c r="AH6321">
        <v>21249</v>
      </c>
      <c r="AI6321">
        <v>20981</v>
      </c>
      <c r="AJ6321">
        <v>21851</v>
      </c>
      <c r="AK6321">
        <v>21409</v>
      </c>
      <c r="AL6321">
        <v>21951</v>
      </c>
      <c r="AM6321">
        <v>21587</v>
      </c>
      <c r="AN6321">
        <v>21730</v>
      </c>
      <c r="AO6321">
        <v>21161</v>
      </c>
      <c r="AP6321">
        <v>22092</v>
      </c>
      <c r="AQ6321">
        <v>21866</v>
      </c>
      <c r="AR6321">
        <v>22271</v>
      </c>
      <c r="AS6321">
        <v>21745</v>
      </c>
      <c r="AT6321">
        <v>22188</v>
      </c>
      <c r="AU6321">
        <v>21527</v>
      </c>
    </row>
    <row r="6322" spans="1:47" x14ac:dyDescent="0.25">
      <c r="A6322" t="str">
        <f t="shared" si="98"/>
        <v>FeldkirchUnselbstständig Beschäftigte GW mgfInsgesamt</v>
      </c>
      <c r="B6322">
        <v>6321</v>
      </c>
      <c r="C6322">
        <v>804</v>
      </c>
      <c r="D6322" t="s">
        <v>272</v>
      </c>
      <c r="E6322" t="s">
        <v>450</v>
      </c>
      <c r="F6322" t="s">
        <v>48</v>
      </c>
      <c r="G6322">
        <v>29329.490287371002</v>
      </c>
      <c r="H6322">
        <v>28229.186255074001</v>
      </c>
      <c r="I6322">
        <v>29757.724422574</v>
      </c>
      <c r="J6322">
        <v>28586.943907489</v>
      </c>
      <c r="K6322">
        <v>29822.534004405999</v>
      </c>
      <c r="L6322">
        <v>28580.882632606001</v>
      </c>
      <c r="M6322">
        <v>28643.428712704001</v>
      </c>
      <c r="N6322">
        <v>27094.330685064</v>
      </c>
      <c r="O6322">
        <v>29300.431005985</v>
      </c>
      <c r="P6322">
        <v>28018.376750433999</v>
      </c>
      <c r="Q6322">
        <v>29228.370327121</v>
      </c>
      <c r="R6322">
        <v>28362.534963655999</v>
      </c>
      <c r="S6322">
        <v>29347.761504539001</v>
      </c>
      <c r="T6322">
        <v>28700.728541528999</v>
      </c>
    </row>
    <row r="6323" spans="1:47" x14ac:dyDescent="0.25">
      <c r="A6323" t="str">
        <f t="shared" si="98"/>
        <v>FeldkirchUnselbstständig Beschäftigte GW ogfInsgesamt</v>
      </c>
      <c r="B6323">
        <v>6322</v>
      </c>
      <c r="C6323">
        <v>804</v>
      </c>
      <c r="D6323" t="s">
        <v>272</v>
      </c>
      <c r="E6323" t="s">
        <v>449</v>
      </c>
      <c r="F6323" t="s">
        <v>48</v>
      </c>
      <c r="G6323">
        <v>26814.305849863998</v>
      </c>
      <c r="H6323">
        <v>25868.886344125</v>
      </c>
      <c r="I6323">
        <v>27290.969059357001</v>
      </c>
      <c r="J6323">
        <v>26206.438878787001</v>
      </c>
      <c r="K6323">
        <v>27328.984408418</v>
      </c>
      <c r="L6323">
        <v>26156.977974767</v>
      </c>
      <c r="M6323">
        <v>26384.140328532001</v>
      </c>
      <c r="N6323">
        <v>25029.019074022999</v>
      </c>
      <c r="O6323">
        <v>26976.234454098001</v>
      </c>
      <c r="P6323">
        <v>25870.036037729002</v>
      </c>
      <c r="Q6323">
        <v>26873.026773276</v>
      </c>
      <c r="R6323">
        <v>26085.722569326001</v>
      </c>
      <c r="S6323">
        <v>27027.71229005</v>
      </c>
      <c r="T6323">
        <v>26296.718574954</v>
      </c>
    </row>
    <row r="6324" spans="1:47" x14ac:dyDescent="0.25">
      <c r="A6324" t="str">
        <f t="shared" si="98"/>
        <v>FeldkirchUnternehmenInsgesamt</v>
      </c>
      <c r="B6324">
        <v>6323</v>
      </c>
      <c r="C6324">
        <v>804</v>
      </c>
      <c r="D6324" t="s">
        <v>272</v>
      </c>
      <c r="E6324" t="s">
        <v>475</v>
      </c>
      <c r="F6324" t="s">
        <v>48</v>
      </c>
      <c r="G6324">
        <v>6767</v>
      </c>
      <c r="H6324">
        <v>6879</v>
      </c>
      <c r="I6324">
        <v>7005</v>
      </c>
    </row>
    <row r="6325" spans="1:47" x14ac:dyDescent="0.25">
      <c r="A6325" t="str">
        <f t="shared" si="98"/>
        <v>FeldkirchWohnbevölkerungInsgesamt</v>
      </c>
      <c r="B6325">
        <v>6324</v>
      </c>
      <c r="C6325">
        <v>804</v>
      </c>
      <c r="D6325" t="s">
        <v>272</v>
      </c>
      <c r="E6325" t="s">
        <v>42</v>
      </c>
      <c r="F6325" t="s">
        <v>48</v>
      </c>
      <c r="G6325">
        <v>93950</v>
      </c>
      <c r="H6325">
        <v>94680</v>
      </c>
      <c r="I6325">
        <v>95526</v>
      </c>
      <c r="J6325">
        <v>96338</v>
      </c>
      <c r="K6325">
        <v>97372</v>
      </c>
      <c r="L6325">
        <v>97958</v>
      </c>
      <c r="M6325">
        <v>98520</v>
      </c>
      <c r="N6325">
        <v>99255</v>
      </c>
      <c r="O6325">
        <v>99508</v>
      </c>
      <c r="P6325">
        <v>99799</v>
      </c>
      <c r="Q6325">
        <v>100222</v>
      </c>
      <c r="R6325">
        <v>100715</v>
      </c>
      <c r="S6325">
        <v>101497</v>
      </c>
      <c r="T6325">
        <v>102447</v>
      </c>
      <c r="U6325">
        <v>104048</v>
      </c>
      <c r="V6325">
        <v>105227</v>
      </c>
      <c r="W6325">
        <v>106054</v>
      </c>
      <c r="X6325">
        <v>107159</v>
      </c>
      <c r="Y6325">
        <v>108133</v>
      </c>
      <c r="Z6325">
        <v>109057</v>
      </c>
      <c r="AA6325">
        <v>110008</v>
      </c>
      <c r="AB6325">
        <v>111618</v>
      </c>
    </row>
    <row r="6326" spans="1:47" x14ac:dyDescent="0.25">
      <c r="A6326" t="str">
        <f t="shared" si="98"/>
        <v>Vorarlberg: nicht bezirksweise erfassbarUnselbstständig BeschäftigteFrauen</v>
      </c>
      <c r="B6326">
        <v>6325</v>
      </c>
      <c r="C6326">
        <v>890</v>
      </c>
      <c r="D6326" t="s">
        <v>273</v>
      </c>
      <c r="E6326" t="s">
        <v>38</v>
      </c>
      <c r="F6326" t="s">
        <v>47</v>
      </c>
      <c r="G6326">
        <v>10234</v>
      </c>
      <c r="H6326">
        <v>10582</v>
      </c>
      <c r="I6326">
        <v>10823</v>
      </c>
      <c r="J6326">
        <v>11156</v>
      </c>
      <c r="K6326">
        <v>11392</v>
      </c>
      <c r="L6326">
        <v>11358</v>
      </c>
      <c r="M6326">
        <v>11327</v>
      </c>
      <c r="N6326">
        <v>11521</v>
      </c>
    </row>
    <row r="6327" spans="1:47" x14ac:dyDescent="0.25">
      <c r="A6327" t="str">
        <f t="shared" si="98"/>
        <v>Vorarlberg: nicht bezirksweise erfassbarUnselbstständig BeschäftigteInsgesamt</v>
      </c>
      <c r="B6327">
        <v>6326</v>
      </c>
      <c r="C6327">
        <v>890</v>
      </c>
      <c r="D6327" t="s">
        <v>273</v>
      </c>
      <c r="E6327" t="s">
        <v>38</v>
      </c>
      <c r="F6327" t="s">
        <v>48</v>
      </c>
      <c r="G6327">
        <v>18173</v>
      </c>
      <c r="H6327">
        <v>18243</v>
      </c>
      <c r="I6327">
        <v>19189</v>
      </c>
      <c r="J6327">
        <v>19133</v>
      </c>
      <c r="K6327">
        <v>19851</v>
      </c>
      <c r="L6327">
        <v>19500</v>
      </c>
      <c r="M6327">
        <v>19741</v>
      </c>
      <c r="N6327">
        <v>19683</v>
      </c>
    </row>
    <row r="6328" spans="1:47" x14ac:dyDescent="0.25">
      <c r="A6328" t="str">
        <f t="shared" si="98"/>
        <v>Vorarlberg: nicht bezirksweise erfassbarUnselbstständig BeschäftigteMänner</v>
      </c>
      <c r="B6328">
        <v>6327</v>
      </c>
      <c r="C6328">
        <v>890</v>
      </c>
      <c r="D6328" t="s">
        <v>273</v>
      </c>
      <c r="E6328" t="s">
        <v>38</v>
      </c>
      <c r="F6328" t="s">
        <v>49</v>
      </c>
      <c r="G6328">
        <v>7939</v>
      </c>
      <c r="H6328">
        <v>7661</v>
      </c>
      <c r="I6328">
        <v>8366</v>
      </c>
      <c r="J6328">
        <v>7977</v>
      </c>
      <c r="K6328">
        <v>8459</v>
      </c>
      <c r="L6328">
        <v>8142</v>
      </c>
      <c r="M6328">
        <v>8414</v>
      </c>
      <c r="N6328">
        <v>8162</v>
      </c>
    </row>
    <row r="6329" spans="1:47" x14ac:dyDescent="0.25">
      <c r="A6329" t="str">
        <f t="shared" si="98"/>
        <v>keine Zuordnung VorarlbergKammermitgliedschaftenAktiv</v>
      </c>
      <c r="B6329">
        <v>6328</v>
      </c>
      <c r="C6329">
        <v>899</v>
      </c>
      <c r="D6329" t="s">
        <v>274</v>
      </c>
      <c r="E6329" t="s">
        <v>39</v>
      </c>
      <c r="F6329" t="s">
        <v>50</v>
      </c>
      <c r="J6329">
        <v>64</v>
      </c>
      <c r="K6329">
        <v>153</v>
      </c>
      <c r="M6329">
        <v>1</v>
      </c>
      <c r="P6329">
        <v>1</v>
      </c>
      <c r="Q6329">
        <v>1</v>
      </c>
      <c r="R6329">
        <v>2</v>
      </c>
      <c r="S6329">
        <v>12</v>
      </c>
      <c r="T6329">
        <v>1</v>
      </c>
      <c r="U6329">
        <v>1</v>
      </c>
      <c r="V6329">
        <v>1</v>
      </c>
      <c r="W6329">
        <v>1</v>
      </c>
      <c r="Y6329">
        <v>3</v>
      </c>
      <c r="Z6329">
        <v>3</v>
      </c>
      <c r="AA6329">
        <v>5</v>
      </c>
      <c r="AB6329">
        <v>5</v>
      </c>
      <c r="AC6329">
        <v>2</v>
      </c>
      <c r="AE6329">
        <v>1</v>
      </c>
      <c r="AH6329">
        <v>1</v>
      </c>
      <c r="AI6329">
        <v>1</v>
      </c>
      <c r="AJ6329">
        <v>1</v>
      </c>
      <c r="AK6329">
        <v>3</v>
      </c>
      <c r="AM6329">
        <v>1</v>
      </c>
      <c r="AN6329">
        <v>3</v>
      </c>
      <c r="AO6329">
        <v>4</v>
      </c>
      <c r="AR6329">
        <v>1</v>
      </c>
    </row>
    <row r="6330" spans="1:47" x14ac:dyDescent="0.25">
      <c r="A6330" t="str">
        <f t="shared" si="98"/>
        <v>keine Zuordnung VorarlbergKammermitgliedschaftenInsgesamt</v>
      </c>
      <c r="B6330">
        <v>6329</v>
      </c>
      <c r="C6330">
        <v>899</v>
      </c>
      <c r="D6330" t="s">
        <v>274</v>
      </c>
      <c r="E6330" t="s">
        <v>39</v>
      </c>
      <c r="F6330" t="s">
        <v>48</v>
      </c>
      <c r="J6330">
        <v>71</v>
      </c>
      <c r="K6330">
        <v>168</v>
      </c>
      <c r="M6330">
        <v>2</v>
      </c>
      <c r="P6330">
        <v>2</v>
      </c>
      <c r="Q6330">
        <v>3</v>
      </c>
      <c r="R6330">
        <v>5</v>
      </c>
      <c r="S6330">
        <v>19</v>
      </c>
      <c r="T6330">
        <v>1</v>
      </c>
      <c r="U6330">
        <v>1</v>
      </c>
      <c r="V6330">
        <v>1</v>
      </c>
      <c r="W6330">
        <v>1</v>
      </c>
      <c r="Y6330">
        <v>5</v>
      </c>
      <c r="Z6330">
        <v>5</v>
      </c>
      <c r="AA6330">
        <v>5</v>
      </c>
      <c r="AB6330">
        <v>5</v>
      </c>
      <c r="AC6330">
        <v>2</v>
      </c>
      <c r="AE6330">
        <v>1</v>
      </c>
      <c r="AH6330">
        <v>1</v>
      </c>
      <c r="AI6330">
        <v>1</v>
      </c>
      <c r="AJ6330">
        <v>1</v>
      </c>
      <c r="AK6330">
        <v>3</v>
      </c>
      <c r="AM6330">
        <v>1</v>
      </c>
      <c r="AN6330">
        <v>4</v>
      </c>
      <c r="AO6330">
        <v>5</v>
      </c>
      <c r="AR6330">
        <v>1</v>
      </c>
    </row>
    <row r="6331" spans="1:47" x14ac:dyDescent="0.25">
      <c r="A6331" t="str">
        <f t="shared" si="98"/>
        <v>keine Zuordnung VorarlbergKammermitgliedschaftenRuhend</v>
      </c>
      <c r="B6331">
        <v>6330</v>
      </c>
      <c r="C6331">
        <v>899</v>
      </c>
      <c r="D6331" t="s">
        <v>274</v>
      </c>
      <c r="E6331" t="s">
        <v>39</v>
      </c>
      <c r="F6331" t="s">
        <v>51</v>
      </c>
      <c r="J6331">
        <v>7</v>
      </c>
      <c r="K6331">
        <v>15</v>
      </c>
      <c r="M6331">
        <v>1</v>
      </c>
      <c r="P6331">
        <v>1</v>
      </c>
      <c r="Q6331">
        <v>2</v>
      </c>
      <c r="R6331">
        <v>3</v>
      </c>
      <c r="S6331">
        <v>7</v>
      </c>
      <c r="T6331">
        <v>0</v>
      </c>
      <c r="U6331">
        <v>0</v>
      </c>
      <c r="V6331">
        <v>0</v>
      </c>
      <c r="W6331">
        <v>0</v>
      </c>
      <c r="Y6331">
        <v>2</v>
      </c>
      <c r="Z6331">
        <v>2</v>
      </c>
      <c r="AA6331">
        <v>0</v>
      </c>
      <c r="AB6331">
        <v>0</v>
      </c>
      <c r="AC6331">
        <v>0</v>
      </c>
      <c r="AE6331">
        <v>0</v>
      </c>
      <c r="AH6331">
        <v>0</v>
      </c>
      <c r="AI6331">
        <v>0</v>
      </c>
      <c r="AJ6331">
        <v>0</v>
      </c>
      <c r="AK6331">
        <v>0</v>
      </c>
      <c r="AM6331">
        <v>0</v>
      </c>
      <c r="AN6331">
        <v>1</v>
      </c>
      <c r="AO6331">
        <v>1</v>
      </c>
      <c r="AR6331">
        <v>0</v>
      </c>
    </row>
    <row r="6332" spans="1:47" x14ac:dyDescent="0.25">
      <c r="A6332" t="str">
        <f t="shared" si="98"/>
        <v>keine Zuordnung VorarlbergLehrlinge1. Lehrjahr, männlich</v>
      </c>
      <c r="B6332">
        <v>6331</v>
      </c>
      <c r="C6332">
        <v>899</v>
      </c>
      <c r="D6332" t="s">
        <v>274</v>
      </c>
      <c r="E6332" t="s">
        <v>46</v>
      </c>
      <c r="F6332" t="s">
        <v>65</v>
      </c>
      <c r="I6332">
        <v>1</v>
      </c>
      <c r="J6332">
        <v>79</v>
      </c>
      <c r="N6332">
        <v>0</v>
      </c>
      <c r="U6332">
        <v>0</v>
      </c>
    </row>
    <row r="6333" spans="1:47" x14ac:dyDescent="0.25">
      <c r="A6333" t="str">
        <f t="shared" si="98"/>
        <v>keine Zuordnung VorarlbergLehrlinge1. Lehrjahr, weiblich</v>
      </c>
      <c r="B6333">
        <v>6332</v>
      </c>
      <c r="C6333">
        <v>899</v>
      </c>
      <c r="D6333" t="s">
        <v>274</v>
      </c>
      <c r="E6333" t="s">
        <v>46</v>
      </c>
      <c r="F6333" t="s">
        <v>66</v>
      </c>
      <c r="J6333">
        <v>31</v>
      </c>
    </row>
    <row r="6334" spans="1:47" x14ac:dyDescent="0.25">
      <c r="A6334" t="str">
        <f t="shared" si="98"/>
        <v>keine Zuordnung VorarlbergLehrlinge2. Lehrjahr, männlich</v>
      </c>
      <c r="B6334">
        <v>6333</v>
      </c>
      <c r="C6334">
        <v>899</v>
      </c>
      <c r="D6334" t="s">
        <v>274</v>
      </c>
      <c r="E6334" t="s">
        <v>46</v>
      </c>
      <c r="F6334" t="s">
        <v>67</v>
      </c>
      <c r="I6334">
        <v>2</v>
      </c>
      <c r="J6334">
        <v>15</v>
      </c>
      <c r="N6334">
        <v>0</v>
      </c>
      <c r="U6334">
        <v>0</v>
      </c>
    </row>
    <row r="6335" spans="1:47" x14ac:dyDescent="0.25">
      <c r="A6335" t="str">
        <f t="shared" si="98"/>
        <v>keine Zuordnung VorarlbergLehrlinge2. Lehrjahr, weiblich</v>
      </c>
      <c r="B6335">
        <v>6334</v>
      </c>
      <c r="C6335">
        <v>899</v>
      </c>
      <c r="D6335" t="s">
        <v>274</v>
      </c>
      <c r="E6335" t="s">
        <v>46</v>
      </c>
      <c r="F6335" t="s">
        <v>68</v>
      </c>
      <c r="J6335">
        <v>10</v>
      </c>
      <c r="N6335">
        <v>1</v>
      </c>
      <c r="U6335">
        <v>1</v>
      </c>
    </row>
    <row r="6336" spans="1:47" x14ac:dyDescent="0.25">
      <c r="A6336" t="str">
        <f t="shared" si="98"/>
        <v>keine Zuordnung VorarlbergLehrlinge3. Lehrjahr, männlich</v>
      </c>
      <c r="B6336">
        <v>6335</v>
      </c>
      <c r="C6336">
        <v>899</v>
      </c>
      <c r="D6336" t="s">
        <v>274</v>
      </c>
      <c r="E6336" t="s">
        <v>46</v>
      </c>
      <c r="F6336" t="s">
        <v>69</v>
      </c>
      <c r="I6336">
        <v>3</v>
      </c>
      <c r="J6336">
        <v>14</v>
      </c>
      <c r="N6336">
        <v>0</v>
      </c>
      <c r="U6336">
        <v>1</v>
      </c>
    </row>
    <row r="6337" spans="1:25" x14ac:dyDescent="0.25">
      <c r="A6337" t="str">
        <f t="shared" si="98"/>
        <v>keine Zuordnung VorarlbergLehrlinge3. Lehrjahr, weiblich</v>
      </c>
      <c r="B6337">
        <v>6336</v>
      </c>
      <c r="C6337">
        <v>899</v>
      </c>
      <c r="D6337" t="s">
        <v>274</v>
      </c>
      <c r="E6337" t="s">
        <v>46</v>
      </c>
      <c r="F6337" t="s">
        <v>70</v>
      </c>
      <c r="J6337">
        <v>9</v>
      </c>
    </row>
    <row r="6338" spans="1:25" x14ac:dyDescent="0.25">
      <c r="A6338" t="str">
        <f t="shared" si="98"/>
        <v>keine Zuordnung VorarlbergLehrlinge4. Lehrjahr, männlich</v>
      </c>
      <c r="B6338">
        <v>6337</v>
      </c>
      <c r="C6338">
        <v>899</v>
      </c>
      <c r="D6338" t="s">
        <v>274</v>
      </c>
      <c r="E6338" t="s">
        <v>46</v>
      </c>
      <c r="F6338" t="s">
        <v>71</v>
      </c>
      <c r="I6338">
        <v>1</v>
      </c>
      <c r="J6338">
        <v>5</v>
      </c>
      <c r="N6338">
        <v>0</v>
      </c>
      <c r="U6338">
        <v>0</v>
      </c>
    </row>
    <row r="6339" spans="1:25" x14ac:dyDescent="0.25">
      <c r="A6339" t="str">
        <f t="shared" ref="A6339:A6402" si="99">D6339&amp;E6339&amp;F6339</f>
        <v>keine Zuordnung VorarlbergLehrlinge4. Lehrjahr, weiblich</v>
      </c>
      <c r="B6339">
        <v>6338</v>
      </c>
      <c r="C6339">
        <v>899</v>
      </c>
      <c r="D6339" t="s">
        <v>274</v>
      </c>
      <c r="E6339" t="s">
        <v>46</v>
      </c>
      <c r="F6339" t="s">
        <v>72</v>
      </c>
    </row>
    <row r="6340" spans="1:25" x14ac:dyDescent="0.25">
      <c r="A6340" t="str">
        <f t="shared" si="99"/>
        <v>keine Zuordnung VorarlbergLehrlingeFrauen</v>
      </c>
      <c r="B6340">
        <v>6339</v>
      </c>
      <c r="C6340">
        <v>899</v>
      </c>
      <c r="D6340" t="s">
        <v>274</v>
      </c>
      <c r="E6340" t="s">
        <v>46</v>
      </c>
      <c r="F6340" t="s">
        <v>47</v>
      </c>
      <c r="J6340">
        <v>50</v>
      </c>
      <c r="N6340">
        <v>1</v>
      </c>
      <c r="U6340">
        <v>1</v>
      </c>
    </row>
    <row r="6341" spans="1:25" x14ac:dyDescent="0.25">
      <c r="A6341" t="str">
        <f t="shared" si="99"/>
        <v>keine Zuordnung VorarlbergLehrlingeInsgesamt</v>
      </c>
      <c r="B6341">
        <v>6340</v>
      </c>
      <c r="C6341">
        <v>899</v>
      </c>
      <c r="D6341" t="s">
        <v>274</v>
      </c>
      <c r="E6341" t="s">
        <v>46</v>
      </c>
      <c r="F6341" t="s">
        <v>48</v>
      </c>
      <c r="I6341">
        <v>7</v>
      </c>
      <c r="J6341">
        <v>163</v>
      </c>
      <c r="N6341">
        <v>1</v>
      </c>
      <c r="U6341">
        <v>2</v>
      </c>
    </row>
    <row r="6342" spans="1:25" x14ac:dyDescent="0.25">
      <c r="A6342" t="str">
        <f t="shared" si="99"/>
        <v>keine Zuordnung VorarlbergLehrlingeMänner</v>
      </c>
      <c r="B6342">
        <v>6341</v>
      </c>
      <c r="C6342">
        <v>899</v>
      </c>
      <c r="D6342" t="s">
        <v>274</v>
      </c>
      <c r="E6342" t="s">
        <v>46</v>
      </c>
      <c r="F6342" t="s">
        <v>49</v>
      </c>
      <c r="I6342">
        <v>7</v>
      </c>
      <c r="J6342">
        <v>113</v>
      </c>
      <c r="N6342">
        <v>0</v>
      </c>
      <c r="U6342">
        <v>1</v>
      </c>
    </row>
    <row r="6343" spans="1:25" x14ac:dyDescent="0.25">
      <c r="A6343" t="str">
        <f t="shared" si="99"/>
        <v>keine Zuordnung VorarlbergUnselbstständig BeschäftigteFrauen</v>
      </c>
      <c r="B6343">
        <v>6342</v>
      </c>
      <c r="C6343">
        <v>899</v>
      </c>
      <c r="D6343" t="s">
        <v>274</v>
      </c>
      <c r="E6343" t="s">
        <v>38</v>
      </c>
      <c r="F6343" t="s">
        <v>47</v>
      </c>
      <c r="G6343">
        <v>14</v>
      </c>
      <c r="H6343">
        <v>11</v>
      </c>
      <c r="I6343">
        <v>7</v>
      </c>
      <c r="J6343">
        <v>7</v>
      </c>
      <c r="K6343">
        <v>9</v>
      </c>
      <c r="L6343">
        <v>8</v>
      </c>
      <c r="M6343">
        <v>6</v>
      </c>
      <c r="N6343">
        <v>6</v>
      </c>
    </row>
    <row r="6344" spans="1:25" x14ac:dyDescent="0.25">
      <c r="A6344" t="str">
        <f t="shared" si="99"/>
        <v>keine Zuordnung VorarlbergUnselbstständig BeschäftigteInsgesamt</v>
      </c>
      <c r="B6344">
        <v>6343</v>
      </c>
      <c r="C6344">
        <v>899</v>
      </c>
      <c r="D6344" t="s">
        <v>274</v>
      </c>
      <c r="E6344" t="s">
        <v>38</v>
      </c>
      <c r="F6344" t="s">
        <v>48</v>
      </c>
      <c r="G6344">
        <v>61</v>
      </c>
      <c r="H6344">
        <v>50</v>
      </c>
      <c r="I6344">
        <v>41</v>
      </c>
      <c r="J6344">
        <v>42</v>
      </c>
      <c r="K6344">
        <v>41</v>
      </c>
      <c r="L6344">
        <v>39</v>
      </c>
      <c r="M6344">
        <v>39</v>
      </c>
      <c r="N6344">
        <v>34</v>
      </c>
    </row>
    <row r="6345" spans="1:25" x14ac:dyDescent="0.25">
      <c r="A6345" t="str">
        <f t="shared" si="99"/>
        <v>keine Zuordnung VorarlbergUnselbstständig BeschäftigteMänner</v>
      </c>
      <c r="B6345">
        <v>6344</v>
      </c>
      <c r="C6345">
        <v>899</v>
      </c>
      <c r="D6345" t="s">
        <v>274</v>
      </c>
      <c r="E6345" t="s">
        <v>38</v>
      </c>
      <c r="F6345" t="s">
        <v>49</v>
      </c>
      <c r="G6345">
        <v>47</v>
      </c>
      <c r="H6345">
        <v>39</v>
      </c>
      <c r="I6345">
        <v>34</v>
      </c>
      <c r="J6345">
        <v>35</v>
      </c>
      <c r="K6345">
        <v>32</v>
      </c>
      <c r="L6345">
        <v>31</v>
      </c>
      <c r="M6345">
        <v>33</v>
      </c>
      <c r="N6345">
        <v>28</v>
      </c>
    </row>
    <row r="6346" spans="1:25" x14ac:dyDescent="0.25">
      <c r="A6346" t="str">
        <f t="shared" si="99"/>
        <v>WienArbeitnehmereinkommenBrutto_Schnitt</v>
      </c>
      <c r="B6346">
        <v>6345</v>
      </c>
      <c r="C6346">
        <v>900</v>
      </c>
      <c r="D6346" t="s">
        <v>275</v>
      </c>
      <c r="E6346" t="s">
        <v>43</v>
      </c>
      <c r="F6346" t="s">
        <v>54</v>
      </c>
      <c r="G6346">
        <v>27067.3565201852</v>
      </c>
      <c r="H6346">
        <v>27612.304930612801</v>
      </c>
      <c r="I6346">
        <v>28273.112908766201</v>
      </c>
      <c r="J6346">
        <v>29082.074071915598</v>
      </c>
      <c r="K6346">
        <v>29857.9363186382</v>
      </c>
      <c r="L6346">
        <v>30118.791089429898</v>
      </c>
      <c r="M6346">
        <v>30010.686542172301</v>
      </c>
      <c r="N6346">
        <v>30007.3532191218</v>
      </c>
      <c r="O6346">
        <v>30562.0187183741</v>
      </c>
      <c r="P6346">
        <v>30810.982087103301</v>
      </c>
      <c r="Q6346">
        <v>31190.3282083868</v>
      </c>
      <c r="R6346">
        <v>31505.111382605399</v>
      </c>
      <c r="S6346">
        <v>31929.713385586099</v>
      </c>
      <c r="T6346">
        <v>32276.215942163799</v>
      </c>
      <c r="U6346">
        <v>33210.793807233502</v>
      </c>
      <c r="V6346">
        <v>34062.469578559103</v>
      </c>
      <c r="W6346">
        <v>35047.986677325302</v>
      </c>
      <c r="X6346">
        <v>36065.664859937897</v>
      </c>
      <c r="Y6346">
        <v>37420.251864636797</v>
      </c>
    </row>
    <row r="6347" spans="1:25" x14ac:dyDescent="0.25">
      <c r="A6347" t="str">
        <f t="shared" si="99"/>
        <v>WienArbeitnehmereinkommenBruttobezüge 1000 EUR</v>
      </c>
      <c r="B6347">
        <v>6346</v>
      </c>
      <c r="C6347">
        <v>900</v>
      </c>
      <c r="D6347" t="s">
        <v>275</v>
      </c>
      <c r="E6347" t="s">
        <v>43</v>
      </c>
      <c r="F6347" t="s">
        <v>55</v>
      </c>
      <c r="G6347">
        <v>19471254.788430002</v>
      </c>
      <c r="H6347">
        <v>19968887.578159999</v>
      </c>
      <c r="I6347">
        <v>20863521.66254</v>
      </c>
      <c r="J6347">
        <v>21876786.646079998</v>
      </c>
      <c r="K6347">
        <v>22981295.289220002</v>
      </c>
      <c r="L6347">
        <v>23160476.902830001</v>
      </c>
      <c r="M6347">
        <v>23192438.623909999</v>
      </c>
      <c r="N6347">
        <v>23888733.868330002</v>
      </c>
      <c r="O6347">
        <v>24924854.365770001</v>
      </c>
      <c r="P6347">
        <v>25546309.577879999</v>
      </c>
      <c r="Q6347">
        <v>26084190.767719999</v>
      </c>
      <c r="R6347">
        <v>26837345.585269999</v>
      </c>
      <c r="S6347">
        <v>28019249.457540002</v>
      </c>
      <c r="T6347">
        <v>28856324.929579999</v>
      </c>
      <c r="U6347">
        <v>30153673.81569</v>
      </c>
      <c r="V6347">
        <v>31701531.68713</v>
      </c>
      <c r="W6347">
        <v>31961660.970520001</v>
      </c>
      <c r="X6347">
        <v>33652366.961499996</v>
      </c>
      <c r="Y6347">
        <v>36429139.073749997</v>
      </c>
    </row>
    <row r="6348" spans="1:25" x14ac:dyDescent="0.25">
      <c r="A6348" t="str">
        <f t="shared" si="99"/>
        <v>WienArbeitnehmereinkommenBruttobezüge Fälle</v>
      </c>
      <c r="B6348">
        <v>6347</v>
      </c>
      <c r="C6348">
        <v>900</v>
      </c>
      <c r="D6348" t="s">
        <v>275</v>
      </c>
      <c r="E6348" t="s">
        <v>43</v>
      </c>
      <c r="F6348" t="s">
        <v>56</v>
      </c>
      <c r="G6348">
        <v>719363</v>
      </c>
      <c r="H6348">
        <v>723188</v>
      </c>
      <c r="I6348">
        <v>737928</v>
      </c>
      <c r="J6348">
        <v>752243</v>
      </c>
      <c r="K6348">
        <v>769688</v>
      </c>
      <c r="L6348">
        <v>768971</v>
      </c>
      <c r="M6348">
        <v>772806</v>
      </c>
      <c r="N6348">
        <v>796096</v>
      </c>
      <c r="O6348">
        <v>815550</v>
      </c>
      <c r="P6348">
        <v>829130</v>
      </c>
      <c r="Q6348">
        <v>836291</v>
      </c>
      <c r="R6348">
        <v>851841</v>
      </c>
      <c r="S6348">
        <v>877529</v>
      </c>
      <c r="T6348">
        <v>894043</v>
      </c>
      <c r="U6348">
        <v>907948</v>
      </c>
      <c r="V6348">
        <v>930688</v>
      </c>
      <c r="W6348">
        <v>911940</v>
      </c>
      <c r="X6348">
        <v>933086</v>
      </c>
      <c r="Y6348">
        <v>973514</v>
      </c>
    </row>
    <row r="6349" spans="1:25" x14ac:dyDescent="0.25">
      <c r="A6349" t="str">
        <f t="shared" si="99"/>
        <v>WienArbeitnehmereinkommenLohnsteuer 1000 EUR</v>
      </c>
      <c r="B6349">
        <v>6348</v>
      </c>
      <c r="C6349">
        <v>900</v>
      </c>
      <c r="D6349" t="s">
        <v>275</v>
      </c>
      <c r="E6349" t="s">
        <v>43</v>
      </c>
      <c r="F6349" t="s">
        <v>57</v>
      </c>
      <c r="G6349">
        <v>3299374.3144200002</v>
      </c>
      <c r="H6349">
        <v>3300726.7096299999</v>
      </c>
      <c r="I6349">
        <v>3539684.63528</v>
      </c>
      <c r="J6349">
        <v>3806244.91652</v>
      </c>
      <c r="K6349">
        <v>4089561.7946799998</v>
      </c>
      <c r="L6349">
        <v>3797460.37494</v>
      </c>
      <c r="M6349">
        <v>3821314.8380800001</v>
      </c>
      <c r="N6349">
        <v>3992901.4684799998</v>
      </c>
      <c r="O6349">
        <v>4240896.7733199997</v>
      </c>
      <c r="P6349">
        <v>4395682.4017000003</v>
      </c>
      <c r="Q6349">
        <v>4535134.9540999997</v>
      </c>
      <c r="R6349">
        <v>4725874.6273699999</v>
      </c>
      <c r="S6349">
        <v>4381544.47382</v>
      </c>
      <c r="T6349">
        <v>4525047.6709700003</v>
      </c>
      <c r="U6349">
        <v>4781965.2351299999</v>
      </c>
      <c r="V6349">
        <v>5021436.1221000003</v>
      </c>
      <c r="W6349">
        <v>4912134.4356399998</v>
      </c>
      <c r="X6349">
        <v>5260680.5408399999</v>
      </c>
      <c r="Y6349">
        <v>5645779.1890799999</v>
      </c>
    </row>
    <row r="6350" spans="1:25" x14ac:dyDescent="0.25">
      <c r="A6350" t="str">
        <f t="shared" si="99"/>
        <v>WienArbeitnehmereinkommenLohnsteuer Fälle</v>
      </c>
      <c r="B6350">
        <v>6349</v>
      </c>
      <c r="C6350">
        <v>900</v>
      </c>
      <c r="D6350" t="s">
        <v>275</v>
      </c>
      <c r="E6350" t="s">
        <v>43</v>
      </c>
      <c r="F6350" t="s">
        <v>58</v>
      </c>
      <c r="G6350">
        <v>593222</v>
      </c>
      <c r="H6350">
        <v>582318</v>
      </c>
      <c r="I6350">
        <v>595895</v>
      </c>
      <c r="J6350">
        <v>611475</v>
      </c>
      <c r="K6350">
        <v>635931</v>
      </c>
      <c r="L6350">
        <v>621238</v>
      </c>
      <c r="M6350">
        <v>624379</v>
      </c>
      <c r="N6350">
        <v>642388</v>
      </c>
      <c r="O6350">
        <v>659286</v>
      </c>
      <c r="P6350">
        <v>670551</v>
      </c>
      <c r="Q6350">
        <v>678281</v>
      </c>
      <c r="R6350">
        <v>691843</v>
      </c>
      <c r="S6350">
        <v>705909</v>
      </c>
      <c r="T6350">
        <v>726544</v>
      </c>
      <c r="U6350">
        <v>748590</v>
      </c>
      <c r="V6350">
        <v>778506</v>
      </c>
      <c r="W6350">
        <v>770797</v>
      </c>
      <c r="X6350">
        <v>793379</v>
      </c>
      <c r="Y6350">
        <v>833958</v>
      </c>
    </row>
    <row r="6351" spans="1:25" x14ac:dyDescent="0.25">
      <c r="A6351" t="str">
        <f t="shared" si="99"/>
        <v>WienArbeitnehmereinkommenNetto_Schnitt</v>
      </c>
      <c r="B6351">
        <v>6350</v>
      </c>
      <c r="C6351">
        <v>900</v>
      </c>
      <c r="D6351" t="s">
        <v>275</v>
      </c>
      <c r="E6351" t="s">
        <v>43</v>
      </c>
      <c r="F6351" t="s">
        <v>59</v>
      </c>
      <c r="G6351">
        <v>18488.6146778191</v>
      </c>
      <c r="H6351">
        <v>18948.066713316599</v>
      </c>
      <c r="I6351">
        <v>19290.496616851498</v>
      </c>
      <c r="J6351">
        <v>19768.528567816498</v>
      </c>
      <c r="K6351">
        <v>20205.910840652301</v>
      </c>
      <c r="L6351">
        <v>20802.402752171402</v>
      </c>
      <c r="M6351">
        <v>20684.6933740809</v>
      </c>
      <c r="N6351">
        <v>20594.3182853199</v>
      </c>
      <c r="O6351">
        <v>20889.929087008801</v>
      </c>
      <c r="P6351">
        <v>20956.1415877607</v>
      </c>
      <c r="Q6351">
        <v>21142.7763612546</v>
      </c>
      <c r="R6351">
        <v>21271.379807111902</v>
      </c>
      <c r="S6351">
        <v>22172.799148107901</v>
      </c>
      <c r="T6351">
        <v>22362.311538628499</v>
      </c>
      <c r="U6351">
        <v>22943.4305125844</v>
      </c>
      <c r="V6351">
        <v>23552.1810876577</v>
      </c>
      <c r="W6351">
        <v>24400.633818639399</v>
      </c>
      <c r="X6351">
        <v>24991.63765221</v>
      </c>
      <c r="Y6351">
        <v>26005.347809985298</v>
      </c>
    </row>
    <row r="6352" spans="1:25" x14ac:dyDescent="0.25">
      <c r="A6352" t="str">
        <f t="shared" si="99"/>
        <v>WienArbeitnehmereinkommenNettobezüge 1000 EUR</v>
      </c>
      <c r="B6352">
        <v>6351</v>
      </c>
      <c r="C6352">
        <v>900</v>
      </c>
      <c r="D6352" t="s">
        <v>275</v>
      </c>
      <c r="E6352" t="s">
        <v>43</v>
      </c>
      <c r="F6352" t="s">
        <v>60</v>
      </c>
      <c r="G6352">
        <v>13300025.32048</v>
      </c>
      <c r="H6352">
        <v>13703014.47027</v>
      </c>
      <c r="I6352">
        <v>14234997.587479999</v>
      </c>
      <c r="J6352">
        <v>14870737.235440001</v>
      </c>
      <c r="K6352">
        <v>15552247.103119999</v>
      </c>
      <c r="L6352">
        <v>15996444.44674</v>
      </c>
      <c r="M6352">
        <v>15985255.14765</v>
      </c>
      <c r="N6352">
        <v>16395054.409670001</v>
      </c>
      <c r="O6352">
        <v>17036781.66691</v>
      </c>
      <c r="P6352">
        <v>17375365.674660001</v>
      </c>
      <c r="Q6352">
        <v>17681513.585930001</v>
      </c>
      <c r="R6352">
        <v>18119833.44627</v>
      </c>
      <c r="S6352">
        <v>19457274.263640001</v>
      </c>
      <c r="T6352">
        <v>19992868.094930001</v>
      </c>
      <c r="U6352">
        <v>20831441.847040001</v>
      </c>
      <c r="V6352">
        <v>21919732.312109999</v>
      </c>
      <c r="W6352">
        <v>22251914.00457</v>
      </c>
      <c r="X6352">
        <v>23319347.210349999</v>
      </c>
      <c r="Y6352">
        <v>25316570.167890001</v>
      </c>
    </row>
    <row r="6353" spans="1:47" x14ac:dyDescent="0.25">
      <c r="A6353" t="str">
        <f t="shared" si="99"/>
        <v>WienArbeitnehmereinkommenSV-Beiträge 1000 EUR</v>
      </c>
      <c r="B6353">
        <v>6352</v>
      </c>
      <c r="C6353">
        <v>900</v>
      </c>
      <c r="D6353" t="s">
        <v>275</v>
      </c>
      <c r="E6353" t="s">
        <v>43</v>
      </c>
      <c r="F6353" t="s">
        <v>61</v>
      </c>
      <c r="G6353">
        <v>2871855.1535299998</v>
      </c>
      <c r="H6353">
        <v>2965146.3982600002</v>
      </c>
      <c r="I6353">
        <v>3088839.4397800001</v>
      </c>
      <c r="J6353">
        <v>3199804.4941199999</v>
      </c>
      <c r="K6353">
        <v>3339486.3914200002</v>
      </c>
      <c r="L6353">
        <v>3366572.08115</v>
      </c>
      <c r="M6353">
        <v>3385868.6381799998</v>
      </c>
      <c r="N6353">
        <v>3500777.9901800002</v>
      </c>
      <c r="O6353">
        <v>3647175.9255400002</v>
      </c>
      <c r="P6353">
        <v>3775261.5015199999</v>
      </c>
      <c r="Q6353">
        <v>3867542.2276900001</v>
      </c>
      <c r="R6353">
        <v>3991637.5116300001</v>
      </c>
      <c r="S6353">
        <v>4180430.7200799999</v>
      </c>
      <c r="T6353">
        <v>4338409.1636800002</v>
      </c>
      <c r="U6353">
        <v>4540266.7335200002</v>
      </c>
      <c r="V6353">
        <v>4760363.2529199999</v>
      </c>
      <c r="W6353">
        <v>4797612.5303100003</v>
      </c>
      <c r="X6353">
        <v>5072339.21031</v>
      </c>
      <c r="Y6353">
        <v>5466789.7167800004</v>
      </c>
    </row>
    <row r="6354" spans="1:47" x14ac:dyDescent="0.25">
      <c r="A6354" t="str">
        <f t="shared" si="99"/>
        <v>WienArbeitnehmereinkommenSV-Beiträge Fälle</v>
      </c>
      <c r="B6354">
        <v>6353</v>
      </c>
      <c r="C6354">
        <v>900</v>
      </c>
      <c r="D6354" t="s">
        <v>275</v>
      </c>
      <c r="E6354" t="s">
        <v>43</v>
      </c>
      <c r="F6354" t="s">
        <v>62</v>
      </c>
      <c r="G6354">
        <v>684631</v>
      </c>
      <c r="H6354">
        <v>688590</v>
      </c>
      <c r="I6354">
        <v>701284</v>
      </c>
      <c r="J6354">
        <v>713011</v>
      </c>
      <c r="K6354">
        <v>726357</v>
      </c>
      <c r="L6354">
        <v>720955</v>
      </c>
      <c r="M6354">
        <v>722072</v>
      </c>
      <c r="N6354">
        <v>742216</v>
      </c>
      <c r="O6354">
        <v>757708</v>
      </c>
      <c r="P6354">
        <v>767522</v>
      </c>
      <c r="Q6354">
        <v>772397</v>
      </c>
      <c r="R6354">
        <v>781914</v>
      </c>
      <c r="S6354">
        <v>803677</v>
      </c>
      <c r="T6354">
        <v>817115</v>
      </c>
      <c r="U6354">
        <v>833805</v>
      </c>
      <c r="V6354">
        <v>854436</v>
      </c>
      <c r="W6354">
        <v>839294</v>
      </c>
      <c r="X6354">
        <v>863740</v>
      </c>
      <c r="Y6354">
        <v>903890</v>
      </c>
    </row>
    <row r="6355" spans="1:47" x14ac:dyDescent="0.25">
      <c r="A6355" t="str">
        <f t="shared" si="99"/>
        <v>WienArbeitsloseFrauen</v>
      </c>
      <c r="B6355">
        <v>6354</v>
      </c>
      <c r="C6355">
        <v>900</v>
      </c>
      <c r="D6355" t="s">
        <v>275</v>
      </c>
      <c r="E6355" t="s">
        <v>36</v>
      </c>
      <c r="F6355" t="s">
        <v>47</v>
      </c>
      <c r="G6355">
        <v>35213</v>
      </c>
      <c r="H6355">
        <v>31952</v>
      </c>
      <c r="I6355">
        <v>33068</v>
      </c>
      <c r="J6355">
        <v>32602</v>
      </c>
      <c r="K6355">
        <v>34191</v>
      </c>
      <c r="L6355">
        <v>30443</v>
      </c>
      <c r="M6355">
        <v>31269</v>
      </c>
      <c r="N6355">
        <v>28229</v>
      </c>
      <c r="O6355">
        <v>29002</v>
      </c>
      <c r="P6355">
        <v>26527</v>
      </c>
      <c r="Q6355">
        <v>28464</v>
      </c>
      <c r="R6355">
        <v>28763</v>
      </c>
      <c r="S6355">
        <v>30009</v>
      </c>
      <c r="T6355">
        <v>28698</v>
      </c>
      <c r="U6355">
        <v>33174</v>
      </c>
      <c r="V6355">
        <v>31366</v>
      </c>
      <c r="W6355">
        <v>34877</v>
      </c>
      <c r="X6355">
        <v>33994</v>
      </c>
      <c r="Y6355">
        <v>36752</v>
      </c>
      <c r="Z6355">
        <v>37171</v>
      </c>
      <c r="AA6355">
        <v>41312</v>
      </c>
      <c r="AB6355">
        <v>42806</v>
      </c>
      <c r="AC6355">
        <v>49646</v>
      </c>
      <c r="AD6355">
        <v>49593</v>
      </c>
      <c r="AE6355">
        <v>55039</v>
      </c>
      <c r="AF6355">
        <v>51677</v>
      </c>
      <c r="AG6355">
        <v>54376</v>
      </c>
      <c r="AH6355">
        <v>51246</v>
      </c>
      <c r="AI6355">
        <v>51678</v>
      </c>
      <c r="AJ6355">
        <v>50267</v>
      </c>
      <c r="AK6355">
        <v>52660</v>
      </c>
      <c r="AL6355">
        <v>48557</v>
      </c>
      <c r="AM6355">
        <v>49485</v>
      </c>
      <c r="AN6355">
        <v>68333</v>
      </c>
      <c r="AO6355">
        <v>64288</v>
      </c>
      <c r="AP6355">
        <v>52277</v>
      </c>
      <c r="AQ6355">
        <v>49991</v>
      </c>
      <c r="AR6355">
        <v>42880</v>
      </c>
      <c r="AS6355">
        <v>45658</v>
      </c>
      <c r="AT6355">
        <v>45460</v>
      </c>
      <c r="AU6355">
        <v>48637</v>
      </c>
    </row>
    <row r="6356" spans="1:47" x14ac:dyDescent="0.25">
      <c r="A6356" t="str">
        <f t="shared" si="99"/>
        <v>WienArbeitsloseInsgesamt</v>
      </c>
      <c r="B6356">
        <v>6355</v>
      </c>
      <c r="C6356">
        <v>900</v>
      </c>
      <c r="D6356" t="s">
        <v>275</v>
      </c>
      <c r="E6356" t="s">
        <v>36</v>
      </c>
      <c r="F6356" t="s">
        <v>48</v>
      </c>
      <c r="G6356">
        <v>94515</v>
      </c>
      <c r="H6356">
        <v>75459</v>
      </c>
      <c r="I6356">
        <v>89430</v>
      </c>
      <c r="J6356">
        <v>75663</v>
      </c>
      <c r="K6356">
        <v>93182</v>
      </c>
      <c r="L6356">
        <v>71214</v>
      </c>
      <c r="M6356">
        <v>85088</v>
      </c>
      <c r="N6356">
        <v>66230</v>
      </c>
      <c r="O6356">
        <v>77709</v>
      </c>
      <c r="P6356">
        <v>61219</v>
      </c>
      <c r="Q6356">
        <v>79135</v>
      </c>
      <c r="R6356">
        <v>69196</v>
      </c>
      <c r="S6356">
        <v>82943</v>
      </c>
      <c r="T6356">
        <v>67575</v>
      </c>
      <c r="U6356">
        <v>87639</v>
      </c>
      <c r="V6356">
        <v>72271</v>
      </c>
      <c r="W6356">
        <v>91908</v>
      </c>
      <c r="X6356">
        <v>78474</v>
      </c>
      <c r="Y6356">
        <v>97461</v>
      </c>
      <c r="Z6356">
        <v>86433</v>
      </c>
      <c r="AA6356">
        <v>108293</v>
      </c>
      <c r="AB6356">
        <v>100116</v>
      </c>
      <c r="AC6356">
        <v>128976</v>
      </c>
      <c r="AD6356">
        <v>119059</v>
      </c>
      <c r="AE6356">
        <v>141717</v>
      </c>
      <c r="AF6356">
        <v>120719</v>
      </c>
      <c r="AG6356">
        <v>140548</v>
      </c>
      <c r="AH6356">
        <v>117842</v>
      </c>
      <c r="AI6356">
        <v>130708</v>
      </c>
      <c r="AJ6356">
        <v>114658</v>
      </c>
      <c r="AK6356">
        <v>129810</v>
      </c>
      <c r="AL6356">
        <v>108977</v>
      </c>
      <c r="AM6356">
        <v>122353</v>
      </c>
      <c r="AN6356">
        <v>153174</v>
      </c>
      <c r="AO6356">
        <v>154688</v>
      </c>
      <c r="AP6356">
        <v>117082</v>
      </c>
      <c r="AQ6356">
        <v>121678</v>
      </c>
      <c r="AR6356">
        <v>97284</v>
      </c>
      <c r="AS6356">
        <v>114830</v>
      </c>
      <c r="AT6356">
        <v>105274</v>
      </c>
      <c r="AU6356">
        <v>124623</v>
      </c>
    </row>
    <row r="6357" spans="1:47" x14ac:dyDescent="0.25">
      <c r="A6357" t="str">
        <f t="shared" si="99"/>
        <v>WienArbeitsloseMänner</v>
      </c>
      <c r="B6357">
        <v>6356</v>
      </c>
      <c r="C6357">
        <v>900</v>
      </c>
      <c r="D6357" t="s">
        <v>275</v>
      </c>
      <c r="E6357" t="s">
        <v>36</v>
      </c>
      <c r="F6357" t="s">
        <v>49</v>
      </c>
      <c r="G6357">
        <v>59302</v>
      </c>
      <c r="H6357">
        <v>43507</v>
      </c>
      <c r="I6357">
        <v>56362</v>
      </c>
      <c r="J6357">
        <v>43061</v>
      </c>
      <c r="K6357">
        <v>58991</v>
      </c>
      <c r="L6357">
        <v>40771</v>
      </c>
      <c r="M6357">
        <v>53819</v>
      </c>
      <c r="N6357">
        <v>38001</v>
      </c>
      <c r="O6357">
        <v>48707</v>
      </c>
      <c r="P6357">
        <v>34692</v>
      </c>
      <c r="Q6357">
        <v>50671</v>
      </c>
      <c r="R6357">
        <v>40433</v>
      </c>
      <c r="S6357">
        <v>52934</v>
      </c>
      <c r="T6357">
        <v>38877</v>
      </c>
      <c r="U6357">
        <v>54465</v>
      </c>
      <c r="V6357">
        <v>40905</v>
      </c>
      <c r="W6357">
        <v>57031</v>
      </c>
      <c r="X6357">
        <v>44480</v>
      </c>
      <c r="Y6357">
        <v>60709</v>
      </c>
      <c r="Z6357">
        <v>49262</v>
      </c>
      <c r="AA6357">
        <v>66981</v>
      </c>
      <c r="AB6357">
        <v>57310</v>
      </c>
      <c r="AC6357">
        <v>79330</v>
      </c>
      <c r="AD6357">
        <v>69466</v>
      </c>
      <c r="AE6357">
        <v>86678</v>
      </c>
      <c r="AF6357">
        <v>69042</v>
      </c>
      <c r="AG6357">
        <v>86172</v>
      </c>
      <c r="AH6357">
        <v>66596</v>
      </c>
      <c r="AI6357">
        <v>79030</v>
      </c>
      <c r="AJ6357">
        <v>64391</v>
      </c>
      <c r="AK6357">
        <v>77150</v>
      </c>
      <c r="AL6357">
        <v>60420</v>
      </c>
      <c r="AM6357">
        <v>72868</v>
      </c>
      <c r="AN6357">
        <v>84841</v>
      </c>
      <c r="AO6357">
        <v>90400</v>
      </c>
      <c r="AP6357">
        <v>64805</v>
      </c>
      <c r="AQ6357">
        <v>71687</v>
      </c>
      <c r="AR6357">
        <v>54404</v>
      </c>
      <c r="AS6357">
        <v>69172</v>
      </c>
      <c r="AT6357">
        <v>59814</v>
      </c>
      <c r="AU6357">
        <v>75986</v>
      </c>
    </row>
    <row r="6358" spans="1:47" x14ac:dyDescent="0.25">
      <c r="A6358" t="str">
        <f t="shared" si="99"/>
        <v>Wienarbeitslose AusländerFrauen</v>
      </c>
      <c r="B6358">
        <v>6357</v>
      </c>
      <c r="C6358">
        <v>900</v>
      </c>
      <c r="D6358" t="s">
        <v>275</v>
      </c>
      <c r="E6358" t="s">
        <v>37</v>
      </c>
      <c r="F6358" t="s">
        <v>47</v>
      </c>
      <c r="G6358">
        <v>6556</v>
      </c>
      <c r="H6358">
        <v>5410</v>
      </c>
      <c r="I6358">
        <v>6520</v>
      </c>
      <c r="J6358">
        <v>6186</v>
      </c>
      <c r="K6358">
        <v>7685</v>
      </c>
      <c r="L6358">
        <v>6069</v>
      </c>
      <c r="M6358">
        <v>7103</v>
      </c>
      <c r="N6358">
        <v>5639</v>
      </c>
      <c r="O6358">
        <v>6477</v>
      </c>
      <c r="P6358">
        <v>5602</v>
      </c>
      <c r="Q6358">
        <v>6838</v>
      </c>
      <c r="R6358">
        <v>6153</v>
      </c>
      <c r="S6358">
        <v>7319</v>
      </c>
      <c r="T6358">
        <v>6494</v>
      </c>
      <c r="U6358">
        <v>9279</v>
      </c>
      <c r="V6358">
        <v>7930</v>
      </c>
      <c r="W6358">
        <v>10094</v>
      </c>
      <c r="X6358">
        <v>9215</v>
      </c>
      <c r="Y6358">
        <v>11608</v>
      </c>
      <c r="Z6358">
        <v>11152</v>
      </c>
      <c r="AA6358">
        <v>13789</v>
      </c>
      <c r="AB6358">
        <v>14078</v>
      </c>
      <c r="AC6358">
        <v>18123</v>
      </c>
      <c r="AD6358">
        <v>17476</v>
      </c>
      <c r="AE6358">
        <v>21329</v>
      </c>
      <c r="AF6358">
        <v>19634</v>
      </c>
      <c r="AG6358">
        <v>21722</v>
      </c>
      <c r="AH6358">
        <v>19237</v>
      </c>
      <c r="AI6358">
        <v>20637</v>
      </c>
      <c r="AJ6358">
        <v>20336</v>
      </c>
      <c r="AK6358">
        <v>22464</v>
      </c>
      <c r="AL6358">
        <v>20392</v>
      </c>
      <c r="AM6358">
        <v>21473</v>
      </c>
      <c r="AN6358">
        <v>31600</v>
      </c>
      <c r="AO6358">
        <v>29243</v>
      </c>
      <c r="AP6358">
        <v>23669</v>
      </c>
      <c r="AQ6358">
        <v>23330</v>
      </c>
      <c r="AR6358">
        <v>19421</v>
      </c>
      <c r="AS6358">
        <v>21807</v>
      </c>
      <c r="AT6358">
        <v>22040</v>
      </c>
      <c r="AU6358">
        <v>24487</v>
      </c>
    </row>
    <row r="6359" spans="1:47" x14ac:dyDescent="0.25">
      <c r="A6359" t="str">
        <f t="shared" si="99"/>
        <v>Wienarbeitslose AusländerInsgesamt</v>
      </c>
      <c r="B6359">
        <v>6358</v>
      </c>
      <c r="C6359">
        <v>900</v>
      </c>
      <c r="D6359" t="s">
        <v>275</v>
      </c>
      <c r="E6359" t="s">
        <v>37</v>
      </c>
      <c r="F6359" t="s">
        <v>48</v>
      </c>
      <c r="G6359">
        <v>23555</v>
      </c>
      <c r="H6359">
        <v>14289</v>
      </c>
      <c r="I6359">
        <v>23352</v>
      </c>
      <c r="J6359">
        <v>15800</v>
      </c>
      <c r="K6359">
        <v>26375</v>
      </c>
      <c r="L6359">
        <v>15027</v>
      </c>
      <c r="M6359">
        <v>23888</v>
      </c>
      <c r="N6359">
        <v>14157</v>
      </c>
      <c r="O6359">
        <v>21519</v>
      </c>
      <c r="P6359">
        <v>13574</v>
      </c>
      <c r="Q6359">
        <v>23326</v>
      </c>
      <c r="R6359">
        <v>15753</v>
      </c>
      <c r="S6359">
        <v>24646</v>
      </c>
      <c r="T6359">
        <v>15872</v>
      </c>
      <c r="U6359">
        <v>27481</v>
      </c>
      <c r="V6359">
        <v>18490</v>
      </c>
      <c r="W6359">
        <v>30047</v>
      </c>
      <c r="X6359">
        <v>21518</v>
      </c>
      <c r="Y6359">
        <v>34020</v>
      </c>
      <c r="Z6359">
        <v>26012</v>
      </c>
      <c r="AA6359">
        <v>39315</v>
      </c>
      <c r="AB6359">
        <v>33188</v>
      </c>
      <c r="AC6359">
        <v>49807</v>
      </c>
      <c r="AD6359">
        <v>42811</v>
      </c>
      <c r="AE6359">
        <v>58408</v>
      </c>
      <c r="AF6359">
        <v>45881</v>
      </c>
      <c r="AG6359">
        <v>59596</v>
      </c>
      <c r="AH6359">
        <v>44150</v>
      </c>
      <c r="AI6359">
        <v>54432</v>
      </c>
      <c r="AJ6359">
        <v>45819</v>
      </c>
      <c r="AK6359">
        <v>57505</v>
      </c>
      <c r="AL6359">
        <v>44990</v>
      </c>
      <c r="AM6359">
        <v>54422</v>
      </c>
      <c r="AN6359">
        <v>68667</v>
      </c>
      <c r="AO6359">
        <v>70504</v>
      </c>
      <c r="AP6359">
        <v>50848</v>
      </c>
      <c r="AQ6359">
        <v>57501</v>
      </c>
      <c r="AR6359">
        <v>43473</v>
      </c>
      <c r="AS6359">
        <v>56443</v>
      </c>
      <c r="AT6359">
        <v>51425</v>
      </c>
      <c r="AU6359">
        <v>65168</v>
      </c>
    </row>
    <row r="6360" spans="1:47" x14ac:dyDescent="0.25">
      <c r="A6360" t="str">
        <f t="shared" si="99"/>
        <v>Wienarbeitslose AusländerMänner</v>
      </c>
      <c r="B6360">
        <v>6359</v>
      </c>
      <c r="C6360">
        <v>900</v>
      </c>
      <c r="D6360" t="s">
        <v>275</v>
      </c>
      <c r="E6360" t="s">
        <v>37</v>
      </c>
      <c r="F6360" t="s">
        <v>49</v>
      </c>
      <c r="G6360">
        <v>16999</v>
      </c>
      <c r="H6360">
        <v>8879</v>
      </c>
      <c r="I6360">
        <v>16832</v>
      </c>
      <c r="J6360">
        <v>9614</v>
      </c>
      <c r="K6360">
        <v>18690</v>
      </c>
      <c r="L6360">
        <v>8958</v>
      </c>
      <c r="M6360">
        <v>16785</v>
      </c>
      <c r="N6360">
        <v>8518</v>
      </c>
      <c r="O6360">
        <v>15042</v>
      </c>
      <c r="P6360">
        <v>7972</v>
      </c>
      <c r="Q6360">
        <v>16488</v>
      </c>
      <c r="R6360">
        <v>9600</v>
      </c>
      <c r="S6360">
        <v>17327</v>
      </c>
      <c r="T6360">
        <v>9378</v>
      </c>
      <c r="U6360">
        <v>18202</v>
      </c>
      <c r="V6360">
        <v>10560</v>
      </c>
      <c r="W6360">
        <v>19953</v>
      </c>
      <c r="X6360">
        <v>12303</v>
      </c>
      <c r="Y6360">
        <v>22412</v>
      </c>
      <c r="Z6360">
        <v>14860</v>
      </c>
      <c r="AA6360">
        <v>25526</v>
      </c>
      <c r="AB6360">
        <v>19110</v>
      </c>
      <c r="AC6360">
        <v>31684</v>
      </c>
      <c r="AD6360">
        <v>25335</v>
      </c>
      <c r="AE6360">
        <v>37079</v>
      </c>
      <c r="AF6360">
        <v>26247</v>
      </c>
      <c r="AG6360">
        <v>37874</v>
      </c>
      <c r="AH6360">
        <v>24913</v>
      </c>
      <c r="AI6360">
        <v>33795</v>
      </c>
      <c r="AJ6360">
        <v>25483</v>
      </c>
      <c r="AK6360">
        <v>35041</v>
      </c>
      <c r="AL6360">
        <v>24598</v>
      </c>
      <c r="AM6360">
        <v>32949</v>
      </c>
      <c r="AN6360">
        <v>37067</v>
      </c>
      <c r="AO6360">
        <v>41261</v>
      </c>
      <c r="AP6360">
        <v>27179</v>
      </c>
      <c r="AQ6360">
        <v>34171</v>
      </c>
      <c r="AR6360">
        <v>24052</v>
      </c>
      <c r="AS6360">
        <v>34636</v>
      </c>
      <c r="AT6360">
        <v>29385</v>
      </c>
      <c r="AU6360">
        <v>40681</v>
      </c>
    </row>
    <row r="6361" spans="1:47" x14ac:dyDescent="0.25">
      <c r="A6361" t="str">
        <f t="shared" si="99"/>
        <v>WienArbeitsstättenInsgesamt</v>
      </c>
      <c r="B6361">
        <v>6360</v>
      </c>
      <c r="C6361">
        <v>900</v>
      </c>
      <c r="D6361" t="s">
        <v>275</v>
      </c>
      <c r="E6361" t="s">
        <v>476</v>
      </c>
      <c r="F6361" t="s">
        <v>48</v>
      </c>
      <c r="G6361">
        <v>158500</v>
      </c>
      <c r="H6361">
        <v>160148</v>
      </c>
      <c r="I6361">
        <v>164686</v>
      </c>
    </row>
    <row r="6362" spans="1:47" x14ac:dyDescent="0.25">
      <c r="A6362" t="str">
        <f t="shared" si="99"/>
        <v>WienBeschäftigte in den ArbeitsstättenInsgesamt</v>
      </c>
      <c r="B6362">
        <v>6361</v>
      </c>
      <c r="C6362">
        <v>900</v>
      </c>
      <c r="D6362" t="s">
        <v>275</v>
      </c>
      <c r="E6362" t="s">
        <v>477</v>
      </c>
      <c r="F6362" t="s">
        <v>48</v>
      </c>
      <c r="G6362">
        <v>1117124</v>
      </c>
      <c r="H6362">
        <v>1097093</v>
      </c>
      <c r="I6362">
        <v>1143427</v>
      </c>
    </row>
    <row r="6363" spans="1:47" x14ac:dyDescent="0.25">
      <c r="A6363" t="str">
        <f t="shared" si="99"/>
        <v>WienGesamteinkommenBruttobezüge Gesamt</v>
      </c>
      <c r="B6363">
        <v>6362</v>
      </c>
      <c r="C6363">
        <v>900</v>
      </c>
      <c r="D6363" t="s">
        <v>275</v>
      </c>
      <c r="E6363" t="s">
        <v>45</v>
      </c>
      <c r="F6363" t="s">
        <v>63</v>
      </c>
      <c r="G6363">
        <v>27290660.855300002</v>
      </c>
      <c r="H6363">
        <v>27965947.825059999</v>
      </c>
      <c r="I6363">
        <v>29135148.026889998</v>
      </c>
      <c r="J6363">
        <v>30380871.431940001</v>
      </c>
      <c r="K6363">
        <v>31789436.55565</v>
      </c>
      <c r="L6363">
        <v>32223712.366420001</v>
      </c>
      <c r="M6363">
        <v>32508485.995200001</v>
      </c>
      <c r="N6363">
        <v>33351393.800450001</v>
      </c>
      <c r="O6363">
        <v>34681131.391050003</v>
      </c>
      <c r="P6363">
        <v>35516702.303620003</v>
      </c>
      <c r="Q6363">
        <v>36268160.923359998</v>
      </c>
      <c r="R6363">
        <v>37123181.027400002</v>
      </c>
      <c r="S6363">
        <v>38365878.1039</v>
      </c>
      <c r="T6363">
        <v>39312196.099579997</v>
      </c>
      <c r="U6363">
        <v>40772008.652829997</v>
      </c>
      <c r="V6363">
        <v>42620379.806620002</v>
      </c>
      <c r="W6363">
        <v>43206442.035420001</v>
      </c>
      <c r="X6363">
        <v>45175829.616159998</v>
      </c>
      <c r="Y6363">
        <v>48239771.146279998</v>
      </c>
    </row>
    <row r="6364" spans="1:47" x14ac:dyDescent="0.25">
      <c r="A6364" t="str">
        <f t="shared" si="99"/>
        <v>WienGesamteinkommenNettobezüge Gesamt</v>
      </c>
      <c r="B6364">
        <v>6363</v>
      </c>
      <c r="C6364">
        <v>900</v>
      </c>
      <c r="D6364" t="s">
        <v>275</v>
      </c>
      <c r="E6364" t="s">
        <v>45</v>
      </c>
      <c r="F6364" t="s">
        <v>64</v>
      </c>
      <c r="G6364">
        <v>19571707.126940001</v>
      </c>
      <c r="H6364">
        <v>20153450.189180002</v>
      </c>
      <c r="I6364">
        <v>20865773.88546</v>
      </c>
      <c r="J6364">
        <v>21655664.759950001</v>
      </c>
      <c r="K6364">
        <v>22537579.661079999</v>
      </c>
      <c r="L6364">
        <v>23296815.501570001</v>
      </c>
      <c r="M6364">
        <v>23463545.236930002</v>
      </c>
      <c r="N6364">
        <v>23966032.817749999</v>
      </c>
      <c r="O6364">
        <v>24800610.7925</v>
      </c>
      <c r="P6364">
        <v>25283313.702509999</v>
      </c>
      <c r="Q6364">
        <v>25727045.020300001</v>
      </c>
      <c r="R6364">
        <v>26202893.393059999</v>
      </c>
      <c r="S6364">
        <v>27833543.6798</v>
      </c>
      <c r="T6364">
        <v>28440074.919810001</v>
      </c>
      <c r="U6364">
        <v>29386778.64195</v>
      </c>
      <c r="V6364">
        <v>30681792.39257</v>
      </c>
      <c r="W6364">
        <v>31359245.7722</v>
      </c>
      <c r="X6364">
        <v>32612244.168329999</v>
      </c>
      <c r="Y6364">
        <v>34888085.587240003</v>
      </c>
    </row>
    <row r="6365" spans="1:47" x14ac:dyDescent="0.25">
      <c r="A6365" t="str">
        <f t="shared" si="99"/>
        <v>WienGründungsintensitätin % der aktiven Wirtschaftskammermitglieder</v>
      </c>
      <c r="B6365">
        <v>6364</v>
      </c>
      <c r="C6365">
        <v>900</v>
      </c>
      <c r="D6365" t="s">
        <v>275</v>
      </c>
      <c r="E6365" t="s">
        <v>40</v>
      </c>
      <c r="F6365" t="s">
        <v>52</v>
      </c>
      <c r="G6365">
        <v>8.6096598784518594</v>
      </c>
      <c r="H6365">
        <v>8.7128514225444906</v>
      </c>
      <c r="I6365">
        <v>10.5397278426176</v>
      </c>
      <c r="J6365">
        <v>10.407277783104799</v>
      </c>
      <c r="K6365">
        <v>8.9782641179783695</v>
      </c>
      <c r="L6365">
        <v>8.8758844733211699</v>
      </c>
      <c r="M6365">
        <v>10.362952067831801</v>
      </c>
      <c r="N6365">
        <v>8.5607026931732193</v>
      </c>
      <c r="O6365">
        <v>9.2570731121693495</v>
      </c>
      <c r="P6365">
        <v>8.0638130938889407</v>
      </c>
      <c r="Q6365">
        <v>7.9255217308060502</v>
      </c>
      <c r="R6365">
        <v>7.9307466494095999</v>
      </c>
      <c r="S6365">
        <v>7.5695202119759104</v>
      </c>
      <c r="T6365">
        <v>7.90168892451765</v>
      </c>
      <c r="U6365">
        <v>8.1908053799451999</v>
      </c>
      <c r="V6365">
        <v>7.9712621018968797</v>
      </c>
      <c r="W6365">
        <v>7.8552325079803298</v>
      </c>
      <c r="X6365">
        <v>7.7112117015167403</v>
      </c>
      <c r="Y6365">
        <v>7.0834303970182004</v>
      </c>
      <c r="Z6365">
        <v>7.4018238277441402</v>
      </c>
      <c r="AA6365">
        <v>7.19920477137177</v>
      </c>
      <c r="AB6365">
        <v>7.4283252389158703</v>
      </c>
    </row>
    <row r="6366" spans="1:47" x14ac:dyDescent="0.25">
      <c r="A6366" t="str">
        <f t="shared" si="99"/>
        <v>WienGründungsintensitätje 1.000 Einwohner</v>
      </c>
      <c r="B6366">
        <v>6365</v>
      </c>
      <c r="C6366">
        <v>900</v>
      </c>
      <c r="D6366" t="s">
        <v>275</v>
      </c>
      <c r="E6366" t="s">
        <v>40</v>
      </c>
      <c r="F6366" t="s">
        <v>53</v>
      </c>
      <c r="G6366">
        <v>4.1117086313420401</v>
      </c>
      <c r="H6366">
        <v>4.1851439196903</v>
      </c>
      <c r="I6366">
        <v>5.1365801255580896</v>
      </c>
      <c r="J6366">
        <v>5.3186113420014696</v>
      </c>
      <c r="K6366">
        <v>4.7269234935541098</v>
      </c>
      <c r="L6366">
        <v>4.8024193888201996</v>
      </c>
      <c r="M6366">
        <v>5.7335325489567204</v>
      </c>
      <c r="N6366">
        <v>4.9132956577893996</v>
      </c>
      <c r="O6366">
        <v>5.4751641277045202</v>
      </c>
      <c r="P6366">
        <v>4.8566571497577202</v>
      </c>
      <c r="Q6366">
        <v>4.8215462959296103</v>
      </c>
      <c r="R6366">
        <v>4.8562925629118503</v>
      </c>
      <c r="S6366">
        <v>4.67299770312201</v>
      </c>
      <c r="T6366">
        <v>4.8260287302826397</v>
      </c>
      <c r="U6366">
        <v>4.9705851346519401</v>
      </c>
      <c r="V6366">
        <v>4.8715397771021598</v>
      </c>
      <c r="W6366">
        <v>4.8205822183255203</v>
      </c>
      <c r="X6366">
        <v>4.8121440365197996</v>
      </c>
      <c r="Y6366">
        <v>4.4548137784240298</v>
      </c>
      <c r="Z6366">
        <v>4.7028838350211304</v>
      </c>
      <c r="AA6366">
        <v>4.6868051395920398</v>
      </c>
      <c r="AB6366">
        <v>4.7843269022656303</v>
      </c>
    </row>
    <row r="6367" spans="1:47" x14ac:dyDescent="0.25">
      <c r="A6367" t="str">
        <f t="shared" si="99"/>
        <v>WienKammermitgliedschaftenAktiv</v>
      </c>
      <c r="B6367">
        <v>6366</v>
      </c>
      <c r="C6367">
        <v>900</v>
      </c>
      <c r="D6367" t="s">
        <v>275</v>
      </c>
      <c r="E6367" t="s">
        <v>39</v>
      </c>
      <c r="F6367" t="s">
        <v>50</v>
      </c>
      <c r="G6367">
        <v>75032</v>
      </c>
      <c r="H6367">
        <v>76511</v>
      </c>
      <c r="I6367">
        <v>78592</v>
      </c>
      <c r="J6367">
        <v>83780</v>
      </c>
      <c r="K6367">
        <v>87319</v>
      </c>
      <c r="L6367">
        <v>89956</v>
      </c>
      <c r="M6367">
        <v>92510</v>
      </c>
      <c r="N6367">
        <v>96476</v>
      </c>
      <c r="O6367">
        <v>98646</v>
      </c>
      <c r="P6367">
        <v>99993</v>
      </c>
      <c r="Q6367">
        <v>101745</v>
      </c>
      <c r="R6367">
        <v>103282</v>
      </c>
      <c r="S6367">
        <v>104002</v>
      </c>
      <c r="T6367">
        <v>104501</v>
      </c>
      <c r="U6367">
        <v>106018</v>
      </c>
      <c r="V6367">
        <v>106646</v>
      </c>
      <c r="W6367">
        <v>108252</v>
      </c>
      <c r="X6367">
        <v>109090</v>
      </c>
      <c r="Y6367">
        <v>109283</v>
      </c>
      <c r="Z6367">
        <v>109797</v>
      </c>
      <c r="AA6367">
        <v>111087</v>
      </c>
      <c r="AB6367">
        <v>111702</v>
      </c>
      <c r="AC6367">
        <v>112933</v>
      </c>
      <c r="AD6367">
        <v>114135</v>
      </c>
      <c r="AE6367">
        <v>115155</v>
      </c>
      <c r="AF6367">
        <v>115910</v>
      </c>
      <c r="AG6367">
        <v>117633</v>
      </c>
      <c r="AH6367">
        <v>118412</v>
      </c>
      <c r="AI6367">
        <v>119454</v>
      </c>
      <c r="AJ6367">
        <v>120196</v>
      </c>
      <c r="AK6367">
        <v>120200</v>
      </c>
      <c r="AL6367">
        <v>122051</v>
      </c>
      <c r="AM6367">
        <v>125041</v>
      </c>
      <c r="AN6367">
        <v>125750</v>
      </c>
      <c r="AO6367">
        <v>127157</v>
      </c>
      <c r="AP6367">
        <v>127660</v>
      </c>
      <c r="AQ6367">
        <v>128964</v>
      </c>
      <c r="AR6367">
        <v>129422</v>
      </c>
    </row>
    <row r="6368" spans="1:47" x14ac:dyDescent="0.25">
      <c r="A6368" t="str">
        <f t="shared" si="99"/>
        <v>WienKammermitgliedschaftenInsgesamt</v>
      </c>
      <c r="B6368">
        <v>6367</v>
      </c>
      <c r="C6368">
        <v>900</v>
      </c>
      <c r="D6368" t="s">
        <v>275</v>
      </c>
      <c r="E6368" t="s">
        <v>39</v>
      </c>
      <c r="F6368" t="s">
        <v>48</v>
      </c>
      <c r="G6368">
        <v>98679</v>
      </c>
      <c r="H6368">
        <v>100729</v>
      </c>
      <c r="I6368">
        <v>103387</v>
      </c>
      <c r="J6368">
        <v>108941</v>
      </c>
      <c r="K6368">
        <v>112761</v>
      </c>
      <c r="L6368">
        <v>115830</v>
      </c>
      <c r="M6368">
        <v>118769</v>
      </c>
      <c r="N6368">
        <v>123140</v>
      </c>
      <c r="O6368">
        <v>125268</v>
      </c>
      <c r="P6368">
        <v>127090</v>
      </c>
      <c r="Q6368">
        <v>129177</v>
      </c>
      <c r="R6368">
        <v>131123</v>
      </c>
      <c r="S6368">
        <v>131731</v>
      </c>
      <c r="T6368">
        <v>132726</v>
      </c>
      <c r="U6368">
        <v>134224</v>
      </c>
      <c r="V6368">
        <v>135479</v>
      </c>
      <c r="W6368">
        <v>137009</v>
      </c>
      <c r="X6368">
        <v>138385</v>
      </c>
      <c r="Y6368">
        <v>138718</v>
      </c>
      <c r="Z6368">
        <v>139640</v>
      </c>
      <c r="AA6368">
        <v>141192</v>
      </c>
      <c r="AB6368">
        <v>142195</v>
      </c>
      <c r="AC6368">
        <v>143214</v>
      </c>
      <c r="AD6368">
        <v>144573</v>
      </c>
      <c r="AE6368">
        <v>145141</v>
      </c>
      <c r="AF6368">
        <v>145975</v>
      </c>
      <c r="AG6368">
        <v>147113</v>
      </c>
      <c r="AH6368">
        <v>148038</v>
      </c>
      <c r="AI6368">
        <v>148823</v>
      </c>
      <c r="AJ6368">
        <v>149406</v>
      </c>
      <c r="AK6368">
        <v>150840</v>
      </c>
      <c r="AL6368">
        <v>152284</v>
      </c>
      <c r="AM6368">
        <v>154368</v>
      </c>
      <c r="AN6368">
        <v>154679</v>
      </c>
      <c r="AO6368">
        <v>155566</v>
      </c>
      <c r="AP6368">
        <v>155870</v>
      </c>
      <c r="AQ6368">
        <v>156540</v>
      </c>
      <c r="AR6368">
        <v>156398</v>
      </c>
    </row>
    <row r="6369" spans="1:44" x14ac:dyDescent="0.25">
      <c r="A6369" t="str">
        <f t="shared" si="99"/>
        <v>WienKammermitgliedschaftenRuhend</v>
      </c>
      <c r="B6369">
        <v>6368</v>
      </c>
      <c r="C6369">
        <v>900</v>
      </c>
      <c r="D6369" t="s">
        <v>275</v>
      </c>
      <c r="E6369" t="s">
        <v>39</v>
      </c>
      <c r="F6369" t="s">
        <v>51</v>
      </c>
      <c r="G6369">
        <v>23647</v>
      </c>
      <c r="H6369">
        <v>24218</v>
      </c>
      <c r="I6369">
        <v>24795</v>
      </c>
      <c r="J6369">
        <v>25161</v>
      </c>
      <c r="K6369">
        <v>25442</v>
      </c>
      <c r="L6369">
        <v>25874</v>
      </c>
      <c r="M6369">
        <v>26259</v>
      </c>
      <c r="N6369">
        <v>26664</v>
      </c>
      <c r="O6369">
        <v>26622</v>
      </c>
      <c r="P6369">
        <v>27097</v>
      </c>
      <c r="Q6369">
        <v>27432</v>
      </c>
      <c r="R6369">
        <v>27841</v>
      </c>
      <c r="S6369">
        <v>27729</v>
      </c>
      <c r="T6369">
        <v>28225</v>
      </c>
      <c r="U6369">
        <v>28206</v>
      </c>
      <c r="V6369">
        <v>28833</v>
      </c>
      <c r="W6369">
        <v>28757</v>
      </c>
      <c r="X6369">
        <v>29295</v>
      </c>
      <c r="Y6369">
        <v>29435</v>
      </c>
      <c r="Z6369">
        <v>29843</v>
      </c>
      <c r="AA6369">
        <v>30105</v>
      </c>
      <c r="AB6369">
        <v>30493</v>
      </c>
      <c r="AC6369">
        <v>30281</v>
      </c>
      <c r="AD6369">
        <v>30438</v>
      </c>
      <c r="AE6369">
        <v>29986</v>
      </c>
      <c r="AF6369">
        <v>30065</v>
      </c>
      <c r="AG6369">
        <v>29480</v>
      </c>
      <c r="AH6369">
        <v>29626</v>
      </c>
      <c r="AI6369">
        <v>29369</v>
      </c>
      <c r="AJ6369">
        <v>29210</v>
      </c>
      <c r="AK6369">
        <v>30640</v>
      </c>
      <c r="AL6369">
        <v>30233</v>
      </c>
      <c r="AM6369">
        <v>29327</v>
      </c>
      <c r="AN6369">
        <v>28929</v>
      </c>
      <c r="AO6369">
        <v>28409</v>
      </c>
      <c r="AP6369">
        <v>28210</v>
      </c>
      <c r="AQ6369">
        <v>27576</v>
      </c>
      <c r="AR6369">
        <v>26976</v>
      </c>
    </row>
    <row r="6370" spans="1:44" x14ac:dyDescent="0.25">
      <c r="A6370" t="str">
        <f t="shared" si="99"/>
        <v>WienLehrlinge1. Lehrjahr, männlich</v>
      </c>
      <c r="B6370">
        <v>6369</v>
      </c>
      <c r="C6370">
        <v>900</v>
      </c>
      <c r="D6370" t="s">
        <v>275</v>
      </c>
      <c r="E6370" t="s">
        <v>46</v>
      </c>
      <c r="F6370" t="s">
        <v>65</v>
      </c>
      <c r="G6370">
        <v>2911</v>
      </c>
      <c r="H6370">
        <v>2848</v>
      </c>
      <c r="I6370">
        <v>2905</v>
      </c>
      <c r="J6370">
        <v>3139</v>
      </c>
      <c r="K6370">
        <v>3180</v>
      </c>
      <c r="L6370">
        <v>3290</v>
      </c>
      <c r="M6370">
        <v>3322</v>
      </c>
      <c r="N6370">
        <v>3896</v>
      </c>
      <c r="O6370">
        <v>3923</v>
      </c>
      <c r="P6370">
        <v>3719</v>
      </c>
      <c r="Q6370">
        <v>3562</v>
      </c>
      <c r="R6370">
        <v>3410</v>
      </c>
      <c r="S6370">
        <v>3297</v>
      </c>
      <c r="T6370">
        <v>3318</v>
      </c>
      <c r="U6370">
        <v>3474</v>
      </c>
      <c r="V6370">
        <v>3466</v>
      </c>
      <c r="W6370">
        <v>3423</v>
      </c>
      <c r="X6370">
        <v>3441</v>
      </c>
      <c r="Y6370">
        <v>3561</v>
      </c>
      <c r="Z6370">
        <v>3740</v>
      </c>
      <c r="AA6370">
        <v>4077</v>
      </c>
      <c r="AB6370">
        <v>4015</v>
      </c>
    </row>
    <row r="6371" spans="1:44" x14ac:dyDescent="0.25">
      <c r="A6371" t="str">
        <f t="shared" si="99"/>
        <v>WienLehrlinge1. Lehrjahr, weiblich</v>
      </c>
      <c r="B6371">
        <v>6370</v>
      </c>
      <c r="C6371">
        <v>900</v>
      </c>
      <c r="D6371" t="s">
        <v>275</v>
      </c>
      <c r="E6371" t="s">
        <v>46</v>
      </c>
      <c r="F6371" t="s">
        <v>66</v>
      </c>
      <c r="G6371">
        <v>1882</v>
      </c>
      <c r="H6371">
        <v>1732</v>
      </c>
      <c r="I6371">
        <v>1655</v>
      </c>
      <c r="J6371">
        <v>2052</v>
      </c>
      <c r="K6371">
        <v>2030</v>
      </c>
      <c r="L6371">
        <v>2225</v>
      </c>
      <c r="M6371">
        <v>2207</v>
      </c>
      <c r="N6371">
        <v>2518</v>
      </c>
      <c r="O6371">
        <v>2516</v>
      </c>
      <c r="P6371">
        <v>2317</v>
      </c>
      <c r="Q6371">
        <v>2481</v>
      </c>
      <c r="R6371">
        <v>2186</v>
      </c>
      <c r="S6371">
        <v>2190</v>
      </c>
      <c r="T6371">
        <v>2078</v>
      </c>
      <c r="U6371">
        <v>2051</v>
      </c>
      <c r="V6371">
        <v>2124</v>
      </c>
      <c r="W6371">
        <v>2036</v>
      </c>
      <c r="X6371">
        <v>2105</v>
      </c>
      <c r="Y6371">
        <v>2410</v>
      </c>
      <c r="Z6371">
        <v>2307</v>
      </c>
      <c r="AA6371">
        <v>2602</v>
      </c>
      <c r="AB6371">
        <v>2587</v>
      </c>
    </row>
    <row r="6372" spans="1:44" x14ac:dyDescent="0.25">
      <c r="A6372" t="str">
        <f t="shared" si="99"/>
        <v>WienLehrlinge2. Lehrjahr, männlich</v>
      </c>
      <c r="B6372">
        <v>6371</v>
      </c>
      <c r="C6372">
        <v>900</v>
      </c>
      <c r="D6372" t="s">
        <v>275</v>
      </c>
      <c r="E6372" t="s">
        <v>46</v>
      </c>
      <c r="F6372" t="s">
        <v>67</v>
      </c>
      <c r="G6372">
        <v>3008</v>
      </c>
      <c r="H6372">
        <v>2955</v>
      </c>
      <c r="I6372">
        <v>2930</v>
      </c>
      <c r="J6372">
        <v>3132</v>
      </c>
      <c r="K6372">
        <v>3243</v>
      </c>
      <c r="L6372">
        <v>3217</v>
      </c>
      <c r="M6372">
        <v>3359</v>
      </c>
      <c r="N6372">
        <v>3467</v>
      </c>
      <c r="O6372">
        <v>3604</v>
      </c>
      <c r="P6372">
        <v>3567</v>
      </c>
      <c r="Q6372">
        <v>3494</v>
      </c>
      <c r="R6372">
        <v>3261</v>
      </c>
      <c r="S6372">
        <v>3193</v>
      </c>
      <c r="T6372">
        <v>3039</v>
      </c>
      <c r="U6372">
        <v>3010</v>
      </c>
      <c r="V6372">
        <v>3153</v>
      </c>
      <c r="W6372">
        <v>3192</v>
      </c>
      <c r="X6372">
        <v>3230</v>
      </c>
      <c r="Y6372">
        <v>3302</v>
      </c>
      <c r="Z6372">
        <v>3059</v>
      </c>
      <c r="AA6372">
        <v>3129</v>
      </c>
      <c r="AB6372">
        <v>3487</v>
      </c>
    </row>
    <row r="6373" spans="1:44" x14ac:dyDescent="0.25">
      <c r="A6373" t="str">
        <f t="shared" si="99"/>
        <v>WienLehrlinge2. Lehrjahr, weiblich</v>
      </c>
      <c r="B6373">
        <v>6372</v>
      </c>
      <c r="C6373">
        <v>900</v>
      </c>
      <c r="D6373" t="s">
        <v>275</v>
      </c>
      <c r="E6373" t="s">
        <v>46</v>
      </c>
      <c r="F6373" t="s">
        <v>68</v>
      </c>
      <c r="G6373">
        <v>2000</v>
      </c>
      <c r="H6373">
        <v>2053</v>
      </c>
      <c r="I6373">
        <v>1941</v>
      </c>
      <c r="J6373">
        <v>2004</v>
      </c>
      <c r="K6373">
        <v>2230</v>
      </c>
      <c r="L6373">
        <v>2264</v>
      </c>
      <c r="M6373">
        <v>2364</v>
      </c>
      <c r="N6373">
        <v>2263</v>
      </c>
      <c r="O6373">
        <v>2499</v>
      </c>
      <c r="P6373">
        <v>2468</v>
      </c>
      <c r="Q6373">
        <v>2419</v>
      </c>
      <c r="R6373">
        <v>2451</v>
      </c>
      <c r="S6373">
        <v>2213</v>
      </c>
      <c r="T6373">
        <v>2214</v>
      </c>
      <c r="U6373">
        <v>2085</v>
      </c>
      <c r="V6373">
        <v>2060</v>
      </c>
      <c r="W6373">
        <v>2053</v>
      </c>
      <c r="X6373">
        <v>2075</v>
      </c>
      <c r="Y6373">
        <v>2083</v>
      </c>
      <c r="Z6373">
        <v>2198</v>
      </c>
      <c r="AA6373">
        <v>2013</v>
      </c>
      <c r="AB6373">
        <v>2295</v>
      </c>
    </row>
    <row r="6374" spans="1:44" x14ac:dyDescent="0.25">
      <c r="A6374" t="str">
        <f t="shared" si="99"/>
        <v>WienLehrlinge3. Lehrjahr, männlich</v>
      </c>
      <c r="B6374">
        <v>6373</v>
      </c>
      <c r="C6374">
        <v>900</v>
      </c>
      <c r="D6374" t="s">
        <v>275</v>
      </c>
      <c r="E6374" t="s">
        <v>46</v>
      </c>
      <c r="F6374" t="s">
        <v>69</v>
      </c>
      <c r="G6374">
        <v>3040</v>
      </c>
      <c r="H6374">
        <v>3155</v>
      </c>
      <c r="I6374">
        <v>3074</v>
      </c>
      <c r="J6374">
        <v>2834</v>
      </c>
      <c r="K6374">
        <v>3096</v>
      </c>
      <c r="L6374">
        <v>3127</v>
      </c>
      <c r="M6374">
        <v>3310</v>
      </c>
      <c r="N6374">
        <v>3204</v>
      </c>
      <c r="O6374">
        <v>3216</v>
      </c>
      <c r="P6374">
        <v>3448</v>
      </c>
      <c r="Q6374">
        <v>3419</v>
      </c>
      <c r="R6374">
        <v>3352</v>
      </c>
      <c r="S6374">
        <v>3016</v>
      </c>
      <c r="T6374">
        <v>3047</v>
      </c>
      <c r="U6374">
        <v>2940</v>
      </c>
      <c r="V6374">
        <v>2982</v>
      </c>
      <c r="W6374">
        <v>3146</v>
      </c>
      <c r="X6374">
        <v>3161</v>
      </c>
      <c r="Y6374">
        <v>3008</v>
      </c>
      <c r="Z6374">
        <v>3020</v>
      </c>
      <c r="AA6374">
        <v>2761</v>
      </c>
      <c r="AB6374">
        <v>2831</v>
      </c>
    </row>
    <row r="6375" spans="1:44" x14ac:dyDescent="0.25">
      <c r="A6375" t="str">
        <f t="shared" si="99"/>
        <v>WienLehrlinge3. Lehrjahr, weiblich</v>
      </c>
      <c r="B6375">
        <v>6374</v>
      </c>
      <c r="C6375">
        <v>900</v>
      </c>
      <c r="D6375" t="s">
        <v>275</v>
      </c>
      <c r="E6375" t="s">
        <v>46</v>
      </c>
      <c r="F6375" t="s">
        <v>70</v>
      </c>
      <c r="G6375">
        <v>1979</v>
      </c>
      <c r="H6375">
        <v>2024</v>
      </c>
      <c r="I6375">
        <v>2025</v>
      </c>
      <c r="J6375">
        <v>1809</v>
      </c>
      <c r="K6375">
        <v>1964</v>
      </c>
      <c r="L6375">
        <v>2153</v>
      </c>
      <c r="M6375">
        <v>2397</v>
      </c>
      <c r="N6375">
        <v>2128</v>
      </c>
      <c r="O6375">
        <v>2134</v>
      </c>
      <c r="P6375">
        <v>2353</v>
      </c>
      <c r="Q6375">
        <v>2329</v>
      </c>
      <c r="R6375">
        <v>2228</v>
      </c>
      <c r="S6375">
        <v>2287</v>
      </c>
      <c r="T6375">
        <v>2103</v>
      </c>
      <c r="U6375">
        <v>2108</v>
      </c>
      <c r="V6375">
        <v>1963</v>
      </c>
      <c r="W6375">
        <v>1979</v>
      </c>
      <c r="X6375">
        <v>2058</v>
      </c>
      <c r="Y6375">
        <v>1912</v>
      </c>
      <c r="Z6375">
        <v>1891</v>
      </c>
      <c r="AA6375">
        <v>1958</v>
      </c>
      <c r="AB6375">
        <v>1798</v>
      </c>
    </row>
    <row r="6376" spans="1:44" x14ac:dyDescent="0.25">
      <c r="A6376" t="str">
        <f t="shared" si="99"/>
        <v>WienLehrlinge4. Lehrjahr, männlich</v>
      </c>
      <c r="B6376">
        <v>6375</v>
      </c>
      <c r="C6376">
        <v>900</v>
      </c>
      <c r="D6376" t="s">
        <v>275</v>
      </c>
      <c r="E6376" t="s">
        <v>46</v>
      </c>
      <c r="F6376" t="s">
        <v>71</v>
      </c>
      <c r="G6376">
        <v>1109</v>
      </c>
      <c r="H6376">
        <v>1167</v>
      </c>
      <c r="I6376">
        <v>1160</v>
      </c>
      <c r="J6376">
        <v>1139</v>
      </c>
      <c r="K6376">
        <v>1102</v>
      </c>
      <c r="L6376">
        <v>1044</v>
      </c>
      <c r="M6376">
        <v>1230</v>
      </c>
      <c r="N6376">
        <v>1206</v>
      </c>
      <c r="O6376">
        <v>1149</v>
      </c>
      <c r="P6376">
        <v>1244</v>
      </c>
      <c r="Q6376">
        <v>1216</v>
      </c>
      <c r="R6376">
        <v>1194</v>
      </c>
      <c r="S6376">
        <v>1100</v>
      </c>
      <c r="T6376">
        <v>1010</v>
      </c>
      <c r="U6376">
        <v>1017</v>
      </c>
      <c r="V6376">
        <v>970</v>
      </c>
      <c r="W6376">
        <v>944</v>
      </c>
      <c r="X6376">
        <v>952</v>
      </c>
      <c r="Y6376">
        <v>962</v>
      </c>
      <c r="Z6376">
        <v>994</v>
      </c>
      <c r="AA6376">
        <v>1013</v>
      </c>
      <c r="AB6376">
        <v>1001</v>
      </c>
    </row>
    <row r="6377" spans="1:44" x14ac:dyDescent="0.25">
      <c r="A6377" t="str">
        <f t="shared" si="99"/>
        <v>WienLehrlinge4. Lehrjahr, weiblich</v>
      </c>
      <c r="B6377">
        <v>6376</v>
      </c>
      <c r="C6377">
        <v>900</v>
      </c>
      <c r="D6377" t="s">
        <v>275</v>
      </c>
      <c r="E6377" t="s">
        <v>46</v>
      </c>
      <c r="F6377" t="s">
        <v>72</v>
      </c>
      <c r="G6377">
        <v>111</v>
      </c>
      <c r="H6377">
        <v>109</v>
      </c>
      <c r="I6377">
        <v>82</v>
      </c>
      <c r="J6377">
        <v>93</v>
      </c>
      <c r="K6377">
        <v>118</v>
      </c>
      <c r="L6377">
        <v>106</v>
      </c>
      <c r="M6377">
        <v>104</v>
      </c>
      <c r="N6377">
        <v>147</v>
      </c>
      <c r="O6377">
        <v>146</v>
      </c>
      <c r="P6377">
        <v>151</v>
      </c>
      <c r="Q6377">
        <v>158</v>
      </c>
      <c r="R6377">
        <v>144</v>
      </c>
      <c r="S6377">
        <v>110</v>
      </c>
      <c r="T6377">
        <v>109</v>
      </c>
      <c r="U6377">
        <v>147</v>
      </c>
      <c r="V6377">
        <v>128</v>
      </c>
      <c r="W6377">
        <v>126</v>
      </c>
      <c r="X6377">
        <v>131</v>
      </c>
      <c r="Y6377">
        <v>127</v>
      </c>
      <c r="Z6377">
        <v>145</v>
      </c>
      <c r="AA6377">
        <v>144</v>
      </c>
      <c r="AB6377">
        <v>201</v>
      </c>
    </row>
    <row r="6378" spans="1:44" x14ac:dyDescent="0.25">
      <c r="A6378" t="str">
        <f t="shared" si="99"/>
        <v>WienLehrlingeFrauen</v>
      </c>
      <c r="B6378">
        <v>6377</v>
      </c>
      <c r="C6378">
        <v>900</v>
      </c>
      <c r="D6378" t="s">
        <v>275</v>
      </c>
      <c r="E6378" t="s">
        <v>46</v>
      </c>
      <c r="F6378" t="s">
        <v>47</v>
      </c>
      <c r="G6378">
        <v>5972</v>
      </c>
      <c r="H6378">
        <v>5918</v>
      </c>
      <c r="I6378">
        <v>5703</v>
      </c>
      <c r="J6378">
        <v>5958</v>
      </c>
      <c r="K6378">
        <v>6342</v>
      </c>
      <c r="L6378">
        <v>6748</v>
      </c>
      <c r="M6378">
        <v>7072</v>
      </c>
      <c r="N6378">
        <v>7056</v>
      </c>
      <c r="O6378">
        <v>7295</v>
      </c>
      <c r="P6378">
        <v>7289</v>
      </c>
      <c r="Q6378">
        <v>7387</v>
      </c>
      <c r="R6378">
        <v>7009</v>
      </c>
      <c r="S6378">
        <v>6800</v>
      </c>
      <c r="T6378">
        <v>6504</v>
      </c>
      <c r="U6378">
        <v>6391</v>
      </c>
      <c r="V6378">
        <v>6275</v>
      </c>
      <c r="W6378">
        <v>6194</v>
      </c>
      <c r="X6378">
        <v>6369</v>
      </c>
      <c r="Y6378">
        <v>6532</v>
      </c>
      <c r="Z6378">
        <v>6541</v>
      </c>
      <c r="AA6378">
        <v>6717</v>
      </c>
      <c r="AB6378">
        <v>6881</v>
      </c>
    </row>
    <row r="6379" spans="1:44" x14ac:dyDescent="0.25">
      <c r="A6379" t="str">
        <f t="shared" si="99"/>
        <v>WienLehrlingeInsgesamt</v>
      </c>
      <c r="B6379">
        <v>6378</v>
      </c>
      <c r="C6379">
        <v>900</v>
      </c>
      <c r="D6379" t="s">
        <v>275</v>
      </c>
      <c r="E6379" t="s">
        <v>46</v>
      </c>
      <c r="F6379" t="s">
        <v>48</v>
      </c>
      <c r="G6379">
        <v>16040</v>
      </c>
      <c r="H6379">
        <v>16043</v>
      </c>
      <c r="I6379">
        <v>15772</v>
      </c>
      <c r="J6379">
        <v>16202</v>
      </c>
      <c r="K6379">
        <v>16963</v>
      </c>
      <c r="L6379">
        <v>17426</v>
      </c>
      <c r="M6379">
        <v>18293</v>
      </c>
      <c r="N6379">
        <v>18829</v>
      </c>
      <c r="O6379">
        <v>19187</v>
      </c>
      <c r="P6379">
        <v>19267</v>
      </c>
      <c r="Q6379">
        <v>19078</v>
      </c>
      <c r="R6379">
        <v>18226</v>
      </c>
      <c r="S6379">
        <v>17406</v>
      </c>
      <c r="T6379">
        <v>16918</v>
      </c>
      <c r="U6379">
        <v>16832</v>
      </c>
      <c r="V6379">
        <v>16846</v>
      </c>
      <c r="W6379">
        <v>16899</v>
      </c>
      <c r="X6379">
        <v>17153</v>
      </c>
      <c r="Y6379">
        <v>17365</v>
      </c>
      <c r="Z6379">
        <v>17354</v>
      </c>
      <c r="AA6379">
        <v>17697</v>
      </c>
      <c r="AB6379">
        <v>18215</v>
      </c>
    </row>
    <row r="6380" spans="1:44" x14ac:dyDescent="0.25">
      <c r="A6380" t="str">
        <f t="shared" si="99"/>
        <v>WienLehrlingeMänner</v>
      </c>
      <c r="B6380">
        <v>6379</v>
      </c>
      <c r="C6380">
        <v>900</v>
      </c>
      <c r="D6380" t="s">
        <v>275</v>
      </c>
      <c r="E6380" t="s">
        <v>46</v>
      </c>
      <c r="F6380" t="s">
        <v>49</v>
      </c>
      <c r="G6380">
        <v>10068</v>
      </c>
      <c r="H6380">
        <v>10125</v>
      </c>
      <c r="I6380">
        <v>10069</v>
      </c>
      <c r="J6380">
        <v>10244</v>
      </c>
      <c r="K6380">
        <v>10621</v>
      </c>
      <c r="L6380">
        <v>10678</v>
      </c>
      <c r="M6380">
        <v>11221</v>
      </c>
      <c r="N6380">
        <v>11773</v>
      </c>
      <c r="O6380">
        <v>11892</v>
      </c>
      <c r="P6380">
        <v>11978</v>
      </c>
      <c r="Q6380">
        <v>11691</v>
      </c>
      <c r="R6380">
        <v>11217</v>
      </c>
      <c r="S6380">
        <v>10606</v>
      </c>
      <c r="T6380">
        <v>10414</v>
      </c>
      <c r="U6380">
        <v>10441</v>
      </c>
      <c r="V6380">
        <v>10571</v>
      </c>
      <c r="W6380">
        <v>10705</v>
      </c>
      <c r="X6380">
        <v>10784</v>
      </c>
      <c r="Y6380">
        <v>10833</v>
      </c>
      <c r="Z6380">
        <v>10813</v>
      </c>
      <c r="AA6380">
        <v>10980</v>
      </c>
      <c r="AB6380">
        <v>11334</v>
      </c>
    </row>
    <row r="6381" spans="1:44" x14ac:dyDescent="0.25">
      <c r="A6381" t="str">
        <f t="shared" si="99"/>
        <v>WienNeugründungenInsgesamt</v>
      </c>
      <c r="B6381">
        <v>6380</v>
      </c>
      <c r="C6381">
        <v>900</v>
      </c>
      <c r="D6381" t="s">
        <v>275</v>
      </c>
      <c r="E6381" t="s">
        <v>41</v>
      </c>
      <c r="F6381" t="s">
        <v>48</v>
      </c>
      <c r="G6381">
        <v>6460</v>
      </c>
      <c r="H6381">
        <v>6666.2897519030203</v>
      </c>
      <c r="I6381">
        <v>8272</v>
      </c>
      <c r="J6381">
        <v>8683</v>
      </c>
      <c r="K6381">
        <v>7811</v>
      </c>
      <c r="L6381">
        <v>7978</v>
      </c>
      <c r="M6381">
        <v>9582</v>
      </c>
      <c r="N6381">
        <v>8255</v>
      </c>
      <c r="O6381">
        <v>9253</v>
      </c>
      <c r="P6381">
        <v>8325</v>
      </c>
      <c r="Q6381">
        <v>8279</v>
      </c>
      <c r="R6381">
        <v>8456</v>
      </c>
      <c r="S6381">
        <v>8256</v>
      </c>
      <c r="T6381">
        <v>8674</v>
      </c>
      <c r="U6381">
        <v>9147</v>
      </c>
      <c r="V6381">
        <v>9098</v>
      </c>
      <c r="W6381">
        <v>9105</v>
      </c>
      <c r="X6381">
        <v>9131</v>
      </c>
      <c r="Y6381">
        <v>8514</v>
      </c>
      <c r="Z6381">
        <v>9034</v>
      </c>
      <c r="AA6381">
        <v>9053</v>
      </c>
      <c r="AB6381">
        <v>9483</v>
      </c>
    </row>
    <row r="6382" spans="1:44" x14ac:dyDescent="0.25">
      <c r="A6382" t="str">
        <f t="shared" si="99"/>
        <v>WienPendler (Auspendler/-innen)Insgesamt</v>
      </c>
      <c r="B6382">
        <v>6381</v>
      </c>
      <c r="C6382">
        <v>900</v>
      </c>
      <c r="D6382" t="s">
        <v>275</v>
      </c>
      <c r="E6382" t="s">
        <v>459</v>
      </c>
      <c r="F6382" t="s">
        <v>48</v>
      </c>
      <c r="G6382">
        <v>80464</v>
      </c>
      <c r="H6382">
        <v>77902</v>
      </c>
      <c r="I6382">
        <v>88032</v>
      </c>
      <c r="J6382">
        <v>86384</v>
      </c>
      <c r="K6382">
        <v>85790</v>
      </c>
      <c r="L6382">
        <v>87642</v>
      </c>
      <c r="M6382">
        <v>90598</v>
      </c>
      <c r="N6382">
        <v>94153</v>
      </c>
      <c r="O6382">
        <v>97661</v>
      </c>
      <c r="P6382">
        <v>101272</v>
      </c>
      <c r="Q6382">
        <v>102944</v>
      </c>
      <c r="R6382">
        <v>102202</v>
      </c>
      <c r="S6382">
        <v>107349</v>
      </c>
    </row>
    <row r="6383" spans="1:44" x14ac:dyDescent="0.25">
      <c r="A6383" t="str">
        <f t="shared" si="99"/>
        <v>WienPendler ins AuslandInsgesamt</v>
      </c>
      <c r="B6383">
        <v>6382</v>
      </c>
      <c r="C6383">
        <v>900</v>
      </c>
      <c r="D6383" t="s">
        <v>275</v>
      </c>
      <c r="E6383" t="s">
        <v>304</v>
      </c>
      <c r="F6383" t="s">
        <v>48</v>
      </c>
      <c r="G6383">
        <v>379</v>
      </c>
      <c r="H6383">
        <v>1187</v>
      </c>
      <c r="I6383">
        <v>5623</v>
      </c>
      <c r="J6383">
        <v>1371</v>
      </c>
      <c r="K6383">
        <v>1126</v>
      </c>
      <c r="L6383">
        <v>1889</v>
      </c>
      <c r="M6383">
        <v>2118</v>
      </c>
      <c r="N6383">
        <v>1962</v>
      </c>
      <c r="O6383">
        <v>2214</v>
      </c>
      <c r="P6383">
        <v>2199</v>
      </c>
      <c r="Q6383">
        <v>2201</v>
      </c>
      <c r="R6383">
        <v>1985</v>
      </c>
      <c r="S6383">
        <v>2583</v>
      </c>
    </row>
    <row r="6384" spans="1:44" x14ac:dyDescent="0.25">
      <c r="A6384" t="str">
        <f t="shared" si="99"/>
        <v>WienPendler zw. BundesländernInsgesamt</v>
      </c>
      <c r="B6384">
        <v>6383</v>
      </c>
      <c r="C6384">
        <v>900</v>
      </c>
      <c r="D6384" t="s">
        <v>275</v>
      </c>
      <c r="E6384" t="s">
        <v>433</v>
      </c>
      <c r="F6384" t="s">
        <v>48</v>
      </c>
      <c r="G6384">
        <v>80085</v>
      </c>
      <c r="H6384">
        <v>76715</v>
      </c>
      <c r="I6384">
        <v>82409</v>
      </c>
      <c r="J6384">
        <v>85013</v>
      </c>
      <c r="K6384">
        <v>84664</v>
      </c>
      <c r="L6384">
        <v>85753</v>
      </c>
      <c r="M6384">
        <v>88480</v>
      </c>
      <c r="N6384">
        <v>92191</v>
      </c>
      <c r="O6384">
        <v>95447</v>
      </c>
      <c r="P6384">
        <v>99073</v>
      </c>
      <c r="Q6384">
        <v>100743</v>
      </c>
      <c r="R6384">
        <v>100217</v>
      </c>
      <c r="S6384">
        <v>104766</v>
      </c>
    </row>
    <row r="6385" spans="1:47" x14ac:dyDescent="0.25">
      <c r="A6385" t="str">
        <f t="shared" si="99"/>
        <v>WienPendler zw. Gemeinden eines Pol. BezirkesInsgesamt</v>
      </c>
      <c r="B6385">
        <v>6384</v>
      </c>
      <c r="C6385">
        <v>900</v>
      </c>
      <c r="D6385" t="s">
        <v>275</v>
      </c>
      <c r="E6385" t="s">
        <v>305</v>
      </c>
      <c r="F6385" t="s">
        <v>48</v>
      </c>
      <c r="G6385">
        <v>0</v>
      </c>
      <c r="H6385">
        <v>0</v>
      </c>
      <c r="I6385">
        <v>0</v>
      </c>
      <c r="J6385">
        <v>0</v>
      </c>
      <c r="K6385">
        <v>0</v>
      </c>
      <c r="L6385">
        <v>0</v>
      </c>
      <c r="M6385">
        <v>0</v>
      </c>
      <c r="N6385">
        <v>0</v>
      </c>
      <c r="O6385">
        <v>0</v>
      </c>
      <c r="P6385">
        <v>0</v>
      </c>
      <c r="Q6385">
        <v>0</v>
      </c>
      <c r="R6385">
        <v>0</v>
      </c>
      <c r="S6385">
        <v>0</v>
      </c>
    </row>
    <row r="6386" spans="1:47" x14ac:dyDescent="0.25">
      <c r="A6386" t="str">
        <f t="shared" si="99"/>
        <v>WienPendler zw. Pol. Bez. des BundeslandesInsgesamt</v>
      </c>
      <c r="B6386">
        <v>6385</v>
      </c>
      <c r="C6386">
        <v>900</v>
      </c>
      <c r="D6386" t="s">
        <v>275</v>
      </c>
      <c r="E6386" t="s">
        <v>306</v>
      </c>
      <c r="F6386" t="s">
        <v>48</v>
      </c>
      <c r="G6386">
        <v>0</v>
      </c>
      <c r="H6386">
        <v>0</v>
      </c>
      <c r="I6386">
        <v>0</v>
      </c>
      <c r="J6386">
        <v>0</v>
      </c>
      <c r="K6386">
        <v>0</v>
      </c>
      <c r="L6386">
        <v>0</v>
      </c>
      <c r="M6386">
        <v>0</v>
      </c>
      <c r="N6386">
        <v>0</v>
      </c>
      <c r="O6386">
        <v>0</v>
      </c>
      <c r="P6386">
        <v>0</v>
      </c>
      <c r="Q6386">
        <v>0</v>
      </c>
      <c r="R6386">
        <v>0</v>
      </c>
      <c r="S6386">
        <v>0</v>
      </c>
    </row>
    <row r="6387" spans="1:47" x14ac:dyDescent="0.25">
      <c r="A6387" t="str">
        <f t="shared" si="99"/>
        <v>WienPensionisteneinkommenBrutto_Schnitt</v>
      </c>
      <c r="B6387">
        <v>6386</v>
      </c>
      <c r="C6387">
        <v>900</v>
      </c>
      <c r="D6387" t="s">
        <v>275</v>
      </c>
      <c r="E6387" t="s">
        <v>44</v>
      </c>
      <c r="F6387" t="s">
        <v>54</v>
      </c>
      <c r="G6387">
        <v>20462.417906943901</v>
      </c>
      <c r="H6387">
        <v>20831.156754511001</v>
      </c>
      <c r="I6387">
        <v>21469.185614450798</v>
      </c>
      <c r="J6387">
        <v>22022.179370882499</v>
      </c>
      <c r="K6387">
        <v>22705.901084570902</v>
      </c>
      <c r="L6387">
        <v>23276.905183272302</v>
      </c>
      <c r="M6387">
        <v>23655.597408181398</v>
      </c>
      <c r="N6387">
        <v>24030.1992780777</v>
      </c>
      <c r="O6387">
        <v>23985.340311928401</v>
      </c>
      <c r="P6387">
        <v>24413.362240700899</v>
      </c>
      <c r="Q6387">
        <v>24976.4438767557</v>
      </c>
      <c r="R6387">
        <v>25484.211334857901</v>
      </c>
      <c r="S6387">
        <v>25816.552046310298</v>
      </c>
      <c r="T6387">
        <v>26046.821008106101</v>
      </c>
      <c r="U6387">
        <v>26485.053894162898</v>
      </c>
      <c r="V6387">
        <v>27053.637560678901</v>
      </c>
      <c r="W6387">
        <v>28495.5021207959</v>
      </c>
      <c r="X6387">
        <v>29183.666754444599</v>
      </c>
      <c r="Y6387">
        <v>29849.552337617999</v>
      </c>
    </row>
    <row r="6388" spans="1:47" x14ac:dyDescent="0.25">
      <c r="A6388" t="str">
        <f t="shared" si="99"/>
        <v>WienPensionisteneinkommenBruttobezüge 1000 EUR</v>
      </c>
      <c r="B6388">
        <v>6387</v>
      </c>
      <c r="C6388">
        <v>900</v>
      </c>
      <c r="D6388" t="s">
        <v>275</v>
      </c>
      <c r="E6388" t="s">
        <v>44</v>
      </c>
      <c r="F6388" t="s">
        <v>55</v>
      </c>
      <c r="G6388">
        <v>7819406.0668700002</v>
      </c>
      <c r="H6388">
        <v>7997060.2468999997</v>
      </c>
      <c r="I6388">
        <v>8271626.3643500004</v>
      </c>
      <c r="J6388">
        <v>8504084.7858600002</v>
      </c>
      <c r="K6388">
        <v>8808141.2664299998</v>
      </c>
      <c r="L6388">
        <v>9063235.4635899998</v>
      </c>
      <c r="M6388">
        <v>9316047.3712900002</v>
      </c>
      <c r="N6388">
        <v>9462659.9321199991</v>
      </c>
      <c r="O6388">
        <v>9756277.0252800006</v>
      </c>
      <c r="P6388">
        <v>9970392.7257400006</v>
      </c>
      <c r="Q6388">
        <v>10183970.15564</v>
      </c>
      <c r="R6388">
        <v>10285835.442129999</v>
      </c>
      <c r="S6388">
        <v>10346628.646360001</v>
      </c>
      <c r="T6388">
        <v>10455871.17</v>
      </c>
      <c r="U6388">
        <v>10618334.837139999</v>
      </c>
      <c r="V6388">
        <v>10918848.119489999</v>
      </c>
      <c r="W6388">
        <v>11244781.0649</v>
      </c>
      <c r="X6388">
        <v>11523462.65466</v>
      </c>
      <c r="Y6388">
        <v>11810632.07253</v>
      </c>
    </row>
    <row r="6389" spans="1:47" x14ac:dyDescent="0.25">
      <c r="A6389" t="str">
        <f t="shared" si="99"/>
        <v>WienPensionisteneinkommenBruttobezüge Fälle</v>
      </c>
      <c r="B6389">
        <v>6388</v>
      </c>
      <c r="C6389">
        <v>900</v>
      </c>
      <c r="D6389" t="s">
        <v>275</v>
      </c>
      <c r="E6389" t="s">
        <v>44</v>
      </c>
      <c r="F6389" t="s">
        <v>56</v>
      </c>
      <c r="G6389">
        <v>382135</v>
      </c>
      <c r="H6389">
        <v>383899</v>
      </c>
      <c r="I6389">
        <v>385279</v>
      </c>
      <c r="J6389">
        <v>386160</v>
      </c>
      <c r="K6389">
        <v>387923</v>
      </c>
      <c r="L6389">
        <v>389366</v>
      </c>
      <c r="M6389">
        <v>393820</v>
      </c>
      <c r="N6389">
        <v>393782</v>
      </c>
      <c r="O6389">
        <v>406760</v>
      </c>
      <c r="P6389">
        <v>408399</v>
      </c>
      <c r="Q6389">
        <v>407743</v>
      </c>
      <c r="R6389">
        <v>403616</v>
      </c>
      <c r="S6389">
        <v>400775</v>
      </c>
      <c r="T6389">
        <v>401426</v>
      </c>
      <c r="U6389">
        <v>400918</v>
      </c>
      <c r="V6389">
        <v>403600</v>
      </c>
      <c r="W6389">
        <v>394616</v>
      </c>
      <c r="X6389">
        <v>394860</v>
      </c>
      <c r="Y6389">
        <v>395672</v>
      </c>
    </row>
    <row r="6390" spans="1:47" x14ac:dyDescent="0.25">
      <c r="A6390" t="str">
        <f t="shared" si="99"/>
        <v>WienPensionisteneinkommenLohnsteuer 1000 EUR</v>
      </c>
      <c r="B6390">
        <v>6389</v>
      </c>
      <c r="C6390">
        <v>900</v>
      </c>
      <c r="D6390" t="s">
        <v>275</v>
      </c>
      <c r="E6390" t="s">
        <v>44</v>
      </c>
      <c r="F6390" t="s">
        <v>57</v>
      </c>
      <c r="G6390">
        <v>1178790.52196</v>
      </c>
      <c r="H6390">
        <v>1127130.96591</v>
      </c>
      <c r="I6390">
        <v>1204020.6023500001</v>
      </c>
      <c r="J6390">
        <v>1272919.8548999999</v>
      </c>
      <c r="K6390">
        <v>1354433.8873000001</v>
      </c>
      <c r="L6390">
        <v>1278174.8971299999</v>
      </c>
      <c r="M6390">
        <v>1340714.0240199999</v>
      </c>
      <c r="N6390">
        <v>1388002.5027699999</v>
      </c>
      <c r="O6390">
        <v>1474259.93551</v>
      </c>
      <c r="P6390">
        <v>1529506.9389200001</v>
      </c>
      <c r="Q6390">
        <v>1596213.3213299999</v>
      </c>
      <c r="R6390">
        <v>1652259.08347</v>
      </c>
      <c r="S6390">
        <v>1416981.4922400001</v>
      </c>
      <c r="T6390">
        <v>1451948.1463500001</v>
      </c>
      <c r="U6390">
        <v>1499108.57445</v>
      </c>
      <c r="V6390">
        <v>1579972.54807</v>
      </c>
      <c r="W6390">
        <v>1544457.3054599999</v>
      </c>
      <c r="X6390">
        <v>1626664.9392200001</v>
      </c>
      <c r="Y6390">
        <v>1621481.99263</v>
      </c>
    </row>
    <row r="6391" spans="1:47" x14ac:dyDescent="0.25">
      <c r="A6391" t="str">
        <f t="shared" si="99"/>
        <v>WienPensionisteneinkommenLohnsteuer Fälle</v>
      </c>
      <c r="B6391">
        <v>6390</v>
      </c>
      <c r="C6391">
        <v>900</v>
      </c>
      <c r="D6391" t="s">
        <v>275</v>
      </c>
      <c r="E6391" t="s">
        <v>44</v>
      </c>
      <c r="F6391" t="s">
        <v>58</v>
      </c>
      <c r="G6391">
        <v>258026</v>
      </c>
      <c r="H6391">
        <v>248031</v>
      </c>
      <c r="I6391">
        <v>254391</v>
      </c>
      <c r="J6391">
        <v>268170</v>
      </c>
      <c r="K6391">
        <v>269350</v>
      </c>
      <c r="L6391">
        <v>260601</v>
      </c>
      <c r="M6391">
        <v>264538</v>
      </c>
      <c r="N6391">
        <v>267387</v>
      </c>
      <c r="O6391">
        <v>273741</v>
      </c>
      <c r="P6391">
        <v>277285</v>
      </c>
      <c r="Q6391">
        <v>280961</v>
      </c>
      <c r="R6391">
        <v>281006</v>
      </c>
      <c r="S6391">
        <v>280275</v>
      </c>
      <c r="T6391">
        <v>280617</v>
      </c>
      <c r="U6391">
        <v>283328</v>
      </c>
      <c r="V6391">
        <v>289773</v>
      </c>
      <c r="W6391">
        <v>302211</v>
      </c>
      <c r="X6391">
        <v>306389</v>
      </c>
      <c r="Y6391">
        <v>311026</v>
      </c>
    </row>
    <row r="6392" spans="1:47" x14ac:dyDescent="0.25">
      <c r="A6392" t="str">
        <f t="shared" si="99"/>
        <v>WienPensionisteneinkommenNetto_Schnitt</v>
      </c>
      <c r="B6392">
        <v>6391</v>
      </c>
      <c r="C6392">
        <v>900</v>
      </c>
      <c r="D6392" t="s">
        <v>275</v>
      </c>
      <c r="E6392" t="s">
        <v>44</v>
      </c>
      <c r="F6392" t="s">
        <v>59</v>
      </c>
      <c r="G6392">
        <v>16412.215071793999</v>
      </c>
      <c r="H6392">
        <v>16802.4290735584</v>
      </c>
      <c r="I6392">
        <v>17210.3236822666</v>
      </c>
      <c r="J6392">
        <v>17570.249441967098</v>
      </c>
      <c r="K6392">
        <v>18007.007983439998</v>
      </c>
      <c r="L6392">
        <v>18749.379901763401</v>
      </c>
      <c r="M6392">
        <v>18989.106925194199</v>
      </c>
      <c r="N6392">
        <v>19226.319151408599</v>
      </c>
      <c r="O6392">
        <v>19087.002472194901</v>
      </c>
      <c r="P6392">
        <v>19363.289400439298</v>
      </c>
      <c r="Q6392">
        <v>19731.8689330534</v>
      </c>
      <c r="R6392">
        <v>20026.609318733601</v>
      </c>
      <c r="S6392">
        <v>20900.179442729699</v>
      </c>
      <c r="T6392">
        <v>21042.9987715793</v>
      </c>
      <c r="U6392">
        <v>21339.368137399699</v>
      </c>
      <c r="V6392">
        <v>21709.762340089201</v>
      </c>
      <c r="W6392">
        <v>23078.9723874095</v>
      </c>
      <c r="X6392">
        <v>23534.662812085298</v>
      </c>
      <c r="Y6392">
        <v>24190.530083882601</v>
      </c>
    </row>
    <row r="6393" spans="1:47" x14ac:dyDescent="0.25">
      <c r="A6393" t="str">
        <f t="shared" si="99"/>
        <v>WienPensionisteneinkommenNettobezüge 1000 EUR</v>
      </c>
      <c r="B6393">
        <v>6392</v>
      </c>
      <c r="C6393">
        <v>900</v>
      </c>
      <c r="D6393" t="s">
        <v>275</v>
      </c>
      <c r="E6393" t="s">
        <v>44</v>
      </c>
      <c r="F6393" t="s">
        <v>60</v>
      </c>
      <c r="G6393">
        <v>6271681.8064599996</v>
      </c>
      <c r="H6393">
        <v>6450435.7189100003</v>
      </c>
      <c r="I6393">
        <v>6630776.2979800003</v>
      </c>
      <c r="J6393">
        <v>6784927.5245099999</v>
      </c>
      <c r="K6393">
        <v>6985332.5579599999</v>
      </c>
      <c r="L6393">
        <v>7300371.0548299998</v>
      </c>
      <c r="M6393">
        <v>7478290.08928</v>
      </c>
      <c r="N6393">
        <v>7570978.4080800004</v>
      </c>
      <c r="O6393">
        <v>7763829.1255900003</v>
      </c>
      <c r="P6393">
        <v>7907948.0278500002</v>
      </c>
      <c r="Q6393">
        <v>8045531.4343699999</v>
      </c>
      <c r="R6393">
        <v>8083059.9467900004</v>
      </c>
      <c r="S6393">
        <v>8376269.4161599996</v>
      </c>
      <c r="T6393">
        <v>8447206.8248800002</v>
      </c>
      <c r="U6393">
        <v>8555336.7949100006</v>
      </c>
      <c r="V6393">
        <v>8762060.0804600008</v>
      </c>
      <c r="W6393">
        <v>9107331.7676299997</v>
      </c>
      <c r="X6393">
        <v>9292896.9579799995</v>
      </c>
      <c r="Y6393">
        <v>9571515.4193500001</v>
      </c>
    </row>
    <row r="6394" spans="1:47" x14ac:dyDescent="0.25">
      <c r="A6394" t="str">
        <f t="shared" si="99"/>
        <v>WienPensionisteneinkommenSV-Beiträge 1000 EUR</v>
      </c>
      <c r="B6394">
        <v>6393</v>
      </c>
      <c r="C6394">
        <v>900</v>
      </c>
      <c r="D6394" t="s">
        <v>275</v>
      </c>
      <c r="E6394" t="s">
        <v>44</v>
      </c>
      <c r="F6394" t="s">
        <v>61</v>
      </c>
      <c r="G6394">
        <v>368933.73845</v>
      </c>
      <c r="H6394">
        <v>419493.56208</v>
      </c>
      <c r="I6394">
        <v>436829.46402000001</v>
      </c>
      <c r="J6394">
        <v>446237.40645000001</v>
      </c>
      <c r="K6394">
        <v>468374.82117000001</v>
      </c>
      <c r="L6394">
        <v>484689.51163000002</v>
      </c>
      <c r="M6394">
        <v>497043.25799000001</v>
      </c>
      <c r="N6394">
        <v>503679.02127000003</v>
      </c>
      <c r="O6394">
        <v>518187.96418000001</v>
      </c>
      <c r="P6394">
        <v>532937.75896999997</v>
      </c>
      <c r="Q6394">
        <v>542225.39994000003</v>
      </c>
      <c r="R6394">
        <v>550516.41186999995</v>
      </c>
      <c r="S6394">
        <v>553377.73796000006</v>
      </c>
      <c r="T6394">
        <v>556716.19877000002</v>
      </c>
      <c r="U6394">
        <v>563889.46777999995</v>
      </c>
      <c r="V6394">
        <v>576815.49095999997</v>
      </c>
      <c r="W6394">
        <v>592991.99181000004</v>
      </c>
      <c r="X6394">
        <v>603900.75745999999</v>
      </c>
      <c r="Y6394">
        <v>617634.66055000003</v>
      </c>
    </row>
    <row r="6395" spans="1:47" x14ac:dyDescent="0.25">
      <c r="A6395" t="str">
        <f t="shared" si="99"/>
        <v>WienPensionisteneinkommenSV-Beiträge Fälle</v>
      </c>
      <c r="B6395">
        <v>6394</v>
      </c>
      <c r="C6395">
        <v>900</v>
      </c>
      <c r="D6395" t="s">
        <v>275</v>
      </c>
      <c r="E6395" t="s">
        <v>44</v>
      </c>
      <c r="F6395" t="s">
        <v>62</v>
      </c>
      <c r="G6395">
        <v>371940</v>
      </c>
      <c r="H6395">
        <v>373889</v>
      </c>
      <c r="I6395">
        <v>375577</v>
      </c>
      <c r="J6395">
        <v>376657</v>
      </c>
      <c r="K6395">
        <v>378630</v>
      </c>
      <c r="L6395">
        <v>379736</v>
      </c>
      <c r="M6395">
        <v>382865</v>
      </c>
      <c r="N6395">
        <v>382907</v>
      </c>
      <c r="O6395">
        <v>383854</v>
      </c>
      <c r="P6395">
        <v>384904</v>
      </c>
      <c r="Q6395">
        <v>384263</v>
      </c>
      <c r="R6395">
        <v>379566</v>
      </c>
      <c r="S6395">
        <v>376749</v>
      </c>
      <c r="T6395">
        <v>376930</v>
      </c>
      <c r="U6395">
        <v>375881</v>
      </c>
      <c r="V6395">
        <v>377314</v>
      </c>
      <c r="W6395">
        <v>379990</v>
      </c>
      <c r="X6395">
        <v>380340</v>
      </c>
      <c r="Y6395">
        <v>380957</v>
      </c>
    </row>
    <row r="6396" spans="1:47" x14ac:dyDescent="0.25">
      <c r="A6396" t="str">
        <f t="shared" si="99"/>
        <v>WienUnselbstständig BeschäftigteFrauen</v>
      </c>
      <c r="B6396">
        <v>6395</v>
      </c>
      <c r="C6396">
        <v>900</v>
      </c>
      <c r="D6396" t="s">
        <v>275</v>
      </c>
      <c r="E6396" t="s">
        <v>38</v>
      </c>
      <c r="F6396" t="s">
        <v>47</v>
      </c>
      <c r="G6396">
        <v>366109</v>
      </c>
      <c r="H6396">
        <v>373560</v>
      </c>
      <c r="I6396">
        <v>369866</v>
      </c>
      <c r="J6396">
        <v>375820</v>
      </c>
      <c r="K6396">
        <v>372842</v>
      </c>
      <c r="L6396">
        <v>380546</v>
      </c>
      <c r="M6396">
        <v>376506</v>
      </c>
      <c r="N6396">
        <v>386014</v>
      </c>
      <c r="O6396">
        <v>314076</v>
      </c>
      <c r="P6396">
        <v>321364</v>
      </c>
      <c r="Q6396">
        <v>315249</v>
      </c>
      <c r="R6396">
        <v>318451</v>
      </c>
      <c r="S6396">
        <v>312121</v>
      </c>
      <c r="T6396">
        <v>318161</v>
      </c>
      <c r="U6396">
        <v>321243</v>
      </c>
      <c r="V6396">
        <v>327611</v>
      </c>
      <c r="W6396">
        <v>326059</v>
      </c>
      <c r="X6396">
        <v>331675</v>
      </c>
      <c r="Y6396">
        <v>327962</v>
      </c>
      <c r="Z6396">
        <v>333027</v>
      </c>
      <c r="AA6396">
        <v>328435</v>
      </c>
      <c r="AB6396">
        <v>334148</v>
      </c>
      <c r="AC6396">
        <v>330804</v>
      </c>
      <c r="AD6396">
        <v>336067</v>
      </c>
      <c r="AE6396">
        <v>333105</v>
      </c>
      <c r="AF6396">
        <v>339543</v>
      </c>
      <c r="AG6396">
        <v>337958</v>
      </c>
      <c r="AH6396">
        <v>344624</v>
      </c>
      <c r="AI6396">
        <v>344882</v>
      </c>
      <c r="AJ6396">
        <v>351727</v>
      </c>
      <c r="AK6396">
        <v>349886</v>
      </c>
      <c r="AL6396">
        <v>355977</v>
      </c>
      <c r="AM6396">
        <v>355296</v>
      </c>
      <c r="AN6396">
        <v>347052</v>
      </c>
      <c r="AO6396">
        <v>346044</v>
      </c>
      <c r="AP6396">
        <v>358493</v>
      </c>
      <c r="AQ6396">
        <v>361683</v>
      </c>
      <c r="AR6396">
        <v>368694</v>
      </c>
      <c r="AS6396">
        <v>371996</v>
      </c>
      <c r="AT6396">
        <v>376283</v>
      </c>
      <c r="AU6396">
        <v>375065</v>
      </c>
    </row>
    <row r="6397" spans="1:47" x14ac:dyDescent="0.25">
      <c r="A6397" t="str">
        <f t="shared" si="99"/>
        <v>WienUnselbstständig BeschäftigteInsgesamt</v>
      </c>
      <c r="B6397">
        <v>6396</v>
      </c>
      <c r="C6397">
        <v>900</v>
      </c>
      <c r="D6397" t="s">
        <v>275</v>
      </c>
      <c r="E6397" t="s">
        <v>38</v>
      </c>
      <c r="F6397" t="s">
        <v>48</v>
      </c>
      <c r="G6397">
        <v>739104</v>
      </c>
      <c r="H6397">
        <v>766186</v>
      </c>
      <c r="I6397">
        <v>742093</v>
      </c>
      <c r="J6397">
        <v>768180</v>
      </c>
      <c r="K6397">
        <v>745970</v>
      </c>
      <c r="L6397">
        <v>776023</v>
      </c>
      <c r="M6397">
        <v>755689</v>
      </c>
      <c r="N6397">
        <v>787399</v>
      </c>
      <c r="O6397">
        <v>634695</v>
      </c>
      <c r="P6397">
        <v>660235</v>
      </c>
      <c r="Q6397">
        <v>632541</v>
      </c>
      <c r="R6397">
        <v>648687</v>
      </c>
      <c r="S6397">
        <v>623785</v>
      </c>
      <c r="T6397">
        <v>648634</v>
      </c>
      <c r="U6397">
        <v>642576</v>
      </c>
      <c r="V6397">
        <v>668782</v>
      </c>
      <c r="W6397">
        <v>653795</v>
      </c>
      <c r="X6397">
        <v>678870</v>
      </c>
      <c r="Y6397">
        <v>656368</v>
      </c>
      <c r="Z6397">
        <v>681796</v>
      </c>
      <c r="AA6397">
        <v>659876</v>
      </c>
      <c r="AB6397">
        <v>684142</v>
      </c>
      <c r="AC6397">
        <v>663666</v>
      </c>
      <c r="AD6397">
        <v>688494</v>
      </c>
      <c r="AE6397">
        <v>670150</v>
      </c>
      <c r="AF6397">
        <v>698674</v>
      </c>
      <c r="AG6397">
        <v>683220</v>
      </c>
      <c r="AH6397">
        <v>714260</v>
      </c>
      <c r="AI6397">
        <v>703908</v>
      </c>
      <c r="AJ6397">
        <v>732841</v>
      </c>
      <c r="AK6397">
        <v>719388</v>
      </c>
      <c r="AL6397">
        <v>746270</v>
      </c>
      <c r="AM6397">
        <v>732758</v>
      </c>
      <c r="AN6397">
        <v>725271</v>
      </c>
      <c r="AO6397">
        <v>714573</v>
      </c>
      <c r="AP6397">
        <v>752231</v>
      </c>
      <c r="AQ6397">
        <v>751156</v>
      </c>
      <c r="AR6397">
        <v>774865</v>
      </c>
      <c r="AS6397">
        <v>769311</v>
      </c>
      <c r="AT6397">
        <v>788582</v>
      </c>
      <c r="AU6397">
        <v>774409</v>
      </c>
    </row>
    <row r="6398" spans="1:47" x14ac:dyDescent="0.25">
      <c r="A6398" t="str">
        <f t="shared" si="99"/>
        <v>WienUnselbstständig BeschäftigteMänner</v>
      </c>
      <c r="B6398">
        <v>6397</v>
      </c>
      <c r="C6398">
        <v>900</v>
      </c>
      <c r="D6398" t="s">
        <v>275</v>
      </c>
      <c r="E6398" t="s">
        <v>38</v>
      </c>
      <c r="F6398" t="s">
        <v>49</v>
      </c>
      <c r="G6398">
        <v>372995</v>
      </c>
      <c r="H6398">
        <v>392626</v>
      </c>
      <c r="I6398">
        <v>327227</v>
      </c>
      <c r="J6398">
        <v>392360</v>
      </c>
      <c r="K6398">
        <v>373128</v>
      </c>
      <c r="L6398">
        <v>395477</v>
      </c>
      <c r="M6398">
        <v>379183</v>
      </c>
      <c r="N6398">
        <v>401385</v>
      </c>
      <c r="O6398">
        <v>320619</v>
      </c>
      <c r="P6398">
        <v>338871</v>
      </c>
      <c r="Q6398">
        <v>317292</v>
      </c>
      <c r="R6398">
        <v>330236</v>
      </c>
      <c r="S6398">
        <v>311664</v>
      </c>
      <c r="T6398">
        <v>330473</v>
      </c>
      <c r="U6398">
        <v>321333</v>
      </c>
      <c r="V6398">
        <v>341171</v>
      </c>
      <c r="W6398">
        <v>327736</v>
      </c>
      <c r="X6398">
        <v>347195</v>
      </c>
      <c r="Y6398">
        <v>328406</v>
      </c>
      <c r="Z6398">
        <v>348769</v>
      </c>
      <c r="AA6398">
        <v>331441</v>
      </c>
      <c r="AB6398">
        <v>349994</v>
      </c>
      <c r="AC6398">
        <v>332862</v>
      </c>
      <c r="AD6398">
        <v>352427</v>
      </c>
      <c r="AE6398">
        <v>337045</v>
      </c>
      <c r="AF6398">
        <v>359131</v>
      </c>
      <c r="AG6398">
        <v>345262</v>
      </c>
      <c r="AH6398">
        <v>369636</v>
      </c>
      <c r="AI6398">
        <v>359026</v>
      </c>
      <c r="AJ6398">
        <v>381114</v>
      </c>
      <c r="AK6398">
        <v>369502</v>
      </c>
      <c r="AL6398">
        <v>390293</v>
      </c>
      <c r="AM6398">
        <v>377462</v>
      </c>
      <c r="AN6398">
        <v>378219</v>
      </c>
      <c r="AO6398">
        <v>368529</v>
      </c>
      <c r="AP6398">
        <v>393738</v>
      </c>
      <c r="AQ6398">
        <v>389473</v>
      </c>
      <c r="AR6398">
        <v>406171</v>
      </c>
      <c r="AS6398">
        <v>397315</v>
      </c>
      <c r="AT6398">
        <v>412299</v>
      </c>
      <c r="AU6398">
        <v>399344</v>
      </c>
    </row>
    <row r="6399" spans="1:47" x14ac:dyDescent="0.25">
      <c r="A6399" t="str">
        <f t="shared" si="99"/>
        <v>WienUnselbstständig Beschäftigte GW mgfInsgesamt</v>
      </c>
      <c r="B6399">
        <v>6398</v>
      </c>
      <c r="C6399">
        <v>900</v>
      </c>
      <c r="D6399" t="s">
        <v>275</v>
      </c>
      <c r="E6399" t="s">
        <v>450</v>
      </c>
      <c r="F6399" t="s">
        <v>48</v>
      </c>
      <c r="G6399">
        <v>570144.22397385805</v>
      </c>
      <c r="H6399">
        <v>558795.91980558005</v>
      </c>
      <c r="I6399">
        <v>585654.69262499199</v>
      </c>
      <c r="J6399">
        <v>568880.37170011597</v>
      </c>
      <c r="K6399">
        <v>592974.56843991601</v>
      </c>
      <c r="L6399">
        <v>573030.60263887304</v>
      </c>
      <c r="M6399">
        <v>566619.07959701098</v>
      </c>
      <c r="N6399">
        <v>539915.04809556005</v>
      </c>
      <c r="O6399">
        <v>575049.27167270205</v>
      </c>
      <c r="P6399">
        <v>564097.42296278197</v>
      </c>
      <c r="Q6399">
        <v>589674.58803124004</v>
      </c>
      <c r="R6399">
        <v>582827.54593416897</v>
      </c>
      <c r="S6399">
        <v>605076.54105071805</v>
      </c>
      <c r="T6399">
        <v>593986.10788715398</v>
      </c>
    </row>
    <row r="6400" spans="1:47" x14ac:dyDescent="0.25">
      <c r="A6400" t="str">
        <f t="shared" si="99"/>
        <v>WienUnselbstständig Beschäftigte GW ogfInsgesamt</v>
      </c>
      <c r="B6400">
        <v>6399</v>
      </c>
      <c r="C6400">
        <v>900</v>
      </c>
      <c r="D6400" t="s">
        <v>275</v>
      </c>
      <c r="E6400" t="s">
        <v>449</v>
      </c>
      <c r="F6400" t="s">
        <v>48</v>
      </c>
      <c r="G6400">
        <v>514942.07537043002</v>
      </c>
      <c r="H6400">
        <v>503067.56227571098</v>
      </c>
      <c r="I6400">
        <v>531604.50664717401</v>
      </c>
      <c r="J6400">
        <v>514651.03479796601</v>
      </c>
      <c r="K6400">
        <v>540411.90440863394</v>
      </c>
      <c r="L6400">
        <v>519430.55494015402</v>
      </c>
      <c r="M6400">
        <v>515349.48356281099</v>
      </c>
      <c r="N6400">
        <v>493666.71487810399</v>
      </c>
      <c r="O6400">
        <v>524971.51421698101</v>
      </c>
      <c r="P6400">
        <v>516675.025290074</v>
      </c>
      <c r="Q6400">
        <v>541079.47863348597</v>
      </c>
      <c r="R6400">
        <v>532899.65659634303</v>
      </c>
      <c r="S6400">
        <v>554314.74238064804</v>
      </c>
      <c r="T6400">
        <v>541735.960034266</v>
      </c>
    </row>
    <row r="6401" spans="1:28" x14ac:dyDescent="0.25">
      <c r="A6401" t="str">
        <f t="shared" si="99"/>
        <v>WienUnternehmenInsgesamt</v>
      </c>
      <c r="B6401">
        <v>6400</v>
      </c>
      <c r="C6401">
        <v>900</v>
      </c>
      <c r="D6401" t="s">
        <v>275</v>
      </c>
      <c r="E6401" t="s">
        <v>475</v>
      </c>
      <c r="F6401" t="s">
        <v>48</v>
      </c>
      <c r="G6401">
        <v>142173</v>
      </c>
      <c r="H6401">
        <v>144403</v>
      </c>
      <c r="I6401">
        <v>148945</v>
      </c>
    </row>
    <row r="6402" spans="1:28" x14ac:dyDescent="0.25">
      <c r="A6402" t="str">
        <f t="shared" si="99"/>
        <v>WienWohnbevölkerungInsgesamt</v>
      </c>
      <c r="B6402">
        <v>6401</v>
      </c>
      <c r="C6402">
        <v>900</v>
      </c>
      <c r="D6402" t="s">
        <v>275</v>
      </c>
      <c r="E6402" t="s">
        <v>42</v>
      </c>
      <c r="F6402" t="s">
        <v>48</v>
      </c>
      <c r="G6402">
        <v>1571123</v>
      </c>
      <c r="H6402">
        <v>1592846</v>
      </c>
      <c r="I6402">
        <v>1610410</v>
      </c>
      <c r="J6402">
        <v>1632569</v>
      </c>
      <c r="K6402">
        <v>1652449</v>
      </c>
      <c r="L6402">
        <v>1661246</v>
      </c>
      <c r="M6402">
        <v>1671221</v>
      </c>
      <c r="N6402">
        <v>1680135</v>
      </c>
      <c r="O6402">
        <v>1689995</v>
      </c>
      <c r="P6402">
        <v>1702855</v>
      </c>
      <c r="Q6402">
        <v>1717084</v>
      </c>
      <c r="R6402">
        <v>1741246</v>
      </c>
      <c r="S6402">
        <v>1766746</v>
      </c>
      <c r="T6402">
        <v>1797337</v>
      </c>
      <c r="U6402">
        <v>1840226</v>
      </c>
      <c r="V6402">
        <v>1867582</v>
      </c>
      <c r="W6402">
        <v>1888776</v>
      </c>
      <c r="X6402">
        <v>1897491</v>
      </c>
      <c r="Y6402">
        <v>1911191</v>
      </c>
      <c r="Z6402">
        <v>1920949</v>
      </c>
      <c r="AA6402">
        <v>1931593</v>
      </c>
      <c r="AB6402">
        <v>1982097</v>
      </c>
    </row>
    <row r="6403" spans="1:28" x14ac:dyDescent="0.25">
      <c r="A6403" t="str">
        <f t="shared" ref="A6403:A6466" si="100">D6403&amp;E6403&amp;F6403</f>
        <v>Wien-Innere StadtArbeitnehmereinkommenBrutto_Schnitt</v>
      </c>
      <c r="B6403">
        <v>6402</v>
      </c>
      <c r="C6403">
        <v>901</v>
      </c>
      <c r="D6403" t="s">
        <v>276</v>
      </c>
      <c r="E6403" t="s">
        <v>43</v>
      </c>
      <c r="F6403" t="s">
        <v>54</v>
      </c>
      <c r="G6403">
        <v>41406.0642507097</v>
      </c>
      <c r="H6403">
        <v>44194.388924387596</v>
      </c>
      <c r="I6403">
        <v>45198.552646149299</v>
      </c>
      <c r="J6403">
        <v>48231.604303428197</v>
      </c>
      <c r="K6403">
        <v>48594.530425377503</v>
      </c>
      <c r="L6403">
        <v>49452.951974783799</v>
      </c>
      <c r="M6403">
        <v>51759.834261275297</v>
      </c>
      <c r="N6403">
        <v>53600.970770190201</v>
      </c>
      <c r="O6403">
        <v>51395.538706467698</v>
      </c>
      <c r="P6403">
        <v>51516.138828015602</v>
      </c>
      <c r="Q6403">
        <v>51340.399727900898</v>
      </c>
      <c r="R6403">
        <v>49822.445960130201</v>
      </c>
      <c r="S6403">
        <v>54482.5312498153</v>
      </c>
      <c r="T6403">
        <v>53965.969940947703</v>
      </c>
      <c r="U6403">
        <v>40816.931913353998</v>
      </c>
      <c r="V6403">
        <v>53963.679751148004</v>
      </c>
      <c r="W6403">
        <v>56640.465140728498</v>
      </c>
      <c r="X6403">
        <v>58310.525411475399</v>
      </c>
      <c r="Y6403">
        <v>59519.612715715899</v>
      </c>
    </row>
    <row r="6404" spans="1:28" x14ac:dyDescent="0.25">
      <c r="A6404" t="str">
        <f t="shared" si="100"/>
        <v>Wien-Innere StadtArbeitnehmereinkommenBruttobezüge 1000 EUR</v>
      </c>
      <c r="B6404">
        <v>6403</v>
      </c>
      <c r="C6404">
        <v>901</v>
      </c>
      <c r="D6404" t="s">
        <v>276</v>
      </c>
      <c r="E6404" t="s">
        <v>43</v>
      </c>
      <c r="F6404" t="s">
        <v>55</v>
      </c>
      <c r="G6404">
        <v>277130.78803</v>
      </c>
      <c r="H6404">
        <v>290489.71840000001</v>
      </c>
      <c r="I6404">
        <v>306943.37102000002</v>
      </c>
      <c r="J6404">
        <v>330627.64750000002</v>
      </c>
      <c r="K6404">
        <v>334719.12556999997</v>
      </c>
      <c r="L6404">
        <v>337318.58542000002</v>
      </c>
      <c r="M6404">
        <v>332815.73430000001</v>
      </c>
      <c r="N6404">
        <v>343796.62651999999</v>
      </c>
      <c r="O6404">
        <v>330576.10496000003</v>
      </c>
      <c r="P6404">
        <v>330991.19196999999</v>
      </c>
      <c r="Q6404">
        <v>356610.41651000001</v>
      </c>
      <c r="R6404">
        <v>367390.71651</v>
      </c>
      <c r="S6404">
        <v>368792.25403000001</v>
      </c>
      <c r="T6404">
        <v>374685.72930000001</v>
      </c>
      <c r="U6404">
        <v>434332.97249000001</v>
      </c>
      <c r="V6404">
        <v>364308.80200000003</v>
      </c>
      <c r="W6404">
        <v>342108.40944999998</v>
      </c>
      <c r="X6404">
        <v>355694.20500999998</v>
      </c>
      <c r="Y6404">
        <v>374556.92281999998</v>
      </c>
    </row>
    <row r="6405" spans="1:28" x14ac:dyDescent="0.25">
      <c r="A6405" t="str">
        <f t="shared" si="100"/>
        <v>Wien-Innere StadtArbeitnehmereinkommenBruttobezüge Fälle</v>
      </c>
      <c r="B6405">
        <v>6404</v>
      </c>
      <c r="C6405">
        <v>901</v>
      </c>
      <c r="D6405" t="s">
        <v>276</v>
      </c>
      <c r="E6405" t="s">
        <v>43</v>
      </c>
      <c r="F6405" t="s">
        <v>56</v>
      </c>
      <c r="G6405">
        <v>6693</v>
      </c>
      <c r="H6405">
        <v>6573</v>
      </c>
      <c r="I6405">
        <v>6791</v>
      </c>
      <c r="J6405">
        <v>6855</v>
      </c>
      <c r="K6405">
        <v>6888</v>
      </c>
      <c r="L6405">
        <v>6821</v>
      </c>
      <c r="M6405">
        <v>6430</v>
      </c>
      <c r="N6405">
        <v>6414</v>
      </c>
      <c r="O6405">
        <v>6432</v>
      </c>
      <c r="P6405">
        <v>6425</v>
      </c>
      <c r="Q6405">
        <v>6946</v>
      </c>
      <c r="R6405">
        <v>7374</v>
      </c>
      <c r="S6405">
        <v>6769</v>
      </c>
      <c r="T6405">
        <v>6943</v>
      </c>
      <c r="U6405">
        <v>10641</v>
      </c>
      <c r="V6405">
        <v>6751</v>
      </c>
      <c r="W6405">
        <v>6040</v>
      </c>
      <c r="X6405">
        <v>6100</v>
      </c>
      <c r="Y6405">
        <v>6293</v>
      </c>
    </row>
    <row r="6406" spans="1:28" x14ac:dyDescent="0.25">
      <c r="A6406" t="str">
        <f t="shared" si="100"/>
        <v>Wien-Innere StadtArbeitnehmereinkommenLohnsteuer 1000 EUR</v>
      </c>
      <c r="B6406">
        <v>6405</v>
      </c>
      <c r="C6406">
        <v>901</v>
      </c>
      <c r="D6406" t="s">
        <v>276</v>
      </c>
      <c r="E6406" t="s">
        <v>43</v>
      </c>
      <c r="F6406" t="s">
        <v>57</v>
      </c>
      <c r="G6406">
        <v>67668.982059999995</v>
      </c>
      <c r="H6406">
        <v>71725.018249999994</v>
      </c>
      <c r="I6406">
        <v>76769.82402</v>
      </c>
      <c r="J6406">
        <v>84605.534199999995</v>
      </c>
      <c r="K6406">
        <v>85727.172949999993</v>
      </c>
      <c r="L6406">
        <v>83223.851909999998</v>
      </c>
      <c r="M6406">
        <v>85142.028219999993</v>
      </c>
      <c r="N6406">
        <v>90305.070879999999</v>
      </c>
      <c r="O6406">
        <v>83975.150529999999</v>
      </c>
      <c r="P6406">
        <v>85548.007320000004</v>
      </c>
      <c r="Q6406">
        <v>94380.987760000004</v>
      </c>
      <c r="R6406">
        <v>97116.571580000003</v>
      </c>
      <c r="S6406">
        <v>96760.480450000003</v>
      </c>
      <c r="T6406">
        <v>97187.532349999994</v>
      </c>
      <c r="U6406">
        <v>105675.31093000001</v>
      </c>
      <c r="V6406">
        <v>91849.880839999998</v>
      </c>
      <c r="W6406">
        <v>84304.421879999994</v>
      </c>
      <c r="X6406">
        <v>90152.061979999999</v>
      </c>
      <c r="Y6406">
        <v>93829.337729999999</v>
      </c>
    </row>
    <row r="6407" spans="1:28" x14ac:dyDescent="0.25">
      <c r="A6407" t="str">
        <f t="shared" si="100"/>
        <v>Wien-Innere StadtArbeitnehmereinkommenLohnsteuer Fälle</v>
      </c>
      <c r="B6407">
        <v>6406</v>
      </c>
      <c r="C6407">
        <v>901</v>
      </c>
      <c r="D6407" t="s">
        <v>276</v>
      </c>
      <c r="E6407" t="s">
        <v>43</v>
      </c>
      <c r="F6407" t="s">
        <v>58</v>
      </c>
      <c r="G6407">
        <v>5270</v>
      </c>
      <c r="H6407">
        <v>5105</v>
      </c>
      <c r="I6407">
        <v>5241</v>
      </c>
      <c r="J6407">
        <v>5293</v>
      </c>
      <c r="K6407">
        <v>5416</v>
      </c>
      <c r="L6407">
        <v>5217</v>
      </c>
      <c r="M6407">
        <v>4930</v>
      </c>
      <c r="N6407">
        <v>4959</v>
      </c>
      <c r="O6407">
        <v>5034</v>
      </c>
      <c r="P6407">
        <v>5015</v>
      </c>
      <c r="Q6407">
        <v>5376</v>
      </c>
      <c r="R6407">
        <v>5680</v>
      </c>
      <c r="S6407">
        <v>5217</v>
      </c>
      <c r="T6407">
        <v>5370</v>
      </c>
      <c r="U6407">
        <v>7955</v>
      </c>
      <c r="V6407">
        <v>5376</v>
      </c>
      <c r="W6407">
        <v>4820</v>
      </c>
      <c r="X6407">
        <v>4929</v>
      </c>
      <c r="Y6407">
        <v>5054</v>
      </c>
    </row>
    <row r="6408" spans="1:28" x14ac:dyDescent="0.25">
      <c r="A6408" t="str">
        <f t="shared" si="100"/>
        <v>Wien-Innere StadtArbeitnehmereinkommenNetto_Schnitt</v>
      </c>
      <c r="B6408">
        <v>6407</v>
      </c>
      <c r="C6408">
        <v>901</v>
      </c>
      <c r="D6408" t="s">
        <v>276</v>
      </c>
      <c r="E6408" t="s">
        <v>43</v>
      </c>
      <c r="F6408" t="s">
        <v>59</v>
      </c>
      <c r="G6408">
        <v>26853.540083669501</v>
      </c>
      <c r="H6408">
        <v>28637.516955727999</v>
      </c>
      <c r="I6408">
        <v>29234.219824768101</v>
      </c>
      <c r="J6408">
        <v>31094.799222465401</v>
      </c>
      <c r="K6408">
        <v>31213.140828977899</v>
      </c>
      <c r="L6408">
        <v>32264.3471895617</v>
      </c>
      <c r="M6408">
        <v>33418.891444790097</v>
      </c>
      <c r="N6408">
        <v>34333.319688182099</v>
      </c>
      <c r="O6408">
        <v>33110.681755286103</v>
      </c>
      <c r="P6408">
        <v>32851.739111283998</v>
      </c>
      <c r="Q6408">
        <v>32492.793471062501</v>
      </c>
      <c r="R6408">
        <v>31525.603996474099</v>
      </c>
      <c r="S6408">
        <v>34748.254053774603</v>
      </c>
      <c r="T6408">
        <v>34481.8844908541</v>
      </c>
      <c r="U6408">
        <v>26480.090751808999</v>
      </c>
      <c r="V6408">
        <v>34567.324599318599</v>
      </c>
      <c r="W6408">
        <v>36560.596016556301</v>
      </c>
      <c r="X6408">
        <v>37250.285865573802</v>
      </c>
      <c r="Y6408">
        <v>38198.181326871098</v>
      </c>
    </row>
    <row r="6409" spans="1:28" x14ac:dyDescent="0.25">
      <c r="A6409" t="str">
        <f t="shared" si="100"/>
        <v>Wien-Innere StadtArbeitnehmereinkommenNettobezüge 1000 EUR</v>
      </c>
      <c r="B6409">
        <v>6408</v>
      </c>
      <c r="C6409">
        <v>901</v>
      </c>
      <c r="D6409" t="s">
        <v>276</v>
      </c>
      <c r="E6409" t="s">
        <v>43</v>
      </c>
      <c r="F6409" t="s">
        <v>60</v>
      </c>
      <c r="G6409">
        <v>179730.74377999999</v>
      </c>
      <c r="H6409">
        <v>188234.39895</v>
      </c>
      <c r="I6409">
        <v>198529.58682999999</v>
      </c>
      <c r="J6409">
        <v>213154.84867000001</v>
      </c>
      <c r="K6409">
        <v>214996.11403</v>
      </c>
      <c r="L6409">
        <v>220075.11218</v>
      </c>
      <c r="M6409">
        <v>214883.47198999999</v>
      </c>
      <c r="N6409">
        <v>220213.91248</v>
      </c>
      <c r="O6409">
        <v>212967.90505</v>
      </c>
      <c r="P6409">
        <v>211072.42379</v>
      </c>
      <c r="Q6409">
        <v>225694.94344999999</v>
      </c>
      <c r="R6409">
        <v>232469.80387</v>
      </c>
      <c r="S6409">
        <v>235210.93169</v>
      </c>
      <c r="T6409">
        <v>239407.72401999999</v>
      </c>
      <c r="U6409">
        <v>281774.64568999998</v>
      </c>
      <c r="V6409">
        <v>233364.00837</v>
      </c>
      <c r="W6409">
        <v>220825.99994000001</v>
      </c>
      <c r="X6409">
        <v>227226.74377999999</v>
      </c>
      <c r="Y6409">
        <v>240381.15508999999</v>
      </c>
    </row>
    <row r="6410" spans="1:28" x14ac:dyDescent="0.25">
      <c r="A6410" t="str">
        <f t="shared" si="100"/>
        <v>Wien-Innere StadtArbeitnehmereinkommenSV-Beiträge 1000 EUR</v>
      </c>
      <c r="B6410">
        <v>6409</v>
      </c>
      <c r="C6410">
        <v>901</v>
      </c>
      <c r="D6410" t="s">
        <v>276</v>
      </c>
      <c r="E6410" t="s">
        <v>43</v>
      </c>
      <c r="F6410" t="s">
        <v>61</v>
      </c>
      <c r="G6410">
        <v>29731.062190000001</v>
      </c>
      <c r="H6410">
        <v>30530.301200000002</v>
      </c>
      <c r="I6410">
        <v>31643.960169999998</v>
      </c>
      <c r="J6410">
        <v>32867.264629999998</v>
      </c>
      <c r="K6410">
        <v>33995.838589999999</v>
      </c>
      <c r="L6410">
        <v>34019.621330000002</v>
      </c>
      <c r="M6410">
        <v>32790.234089999998</v>
      </c>
      <c r="N6410">
        <v>33277.64316</v>
      </c>
      <c r="O6410">
        <v>33633.049379999997</v>
      </c>
      <c r="P6410">
        <v>34370.760860000002</v>
      </c>
      <c r="Q6410">
        <v>36534.4853</v>
      </c>
      <c r="R6410">
        <v>37804.341059999999</v>
      </c>
      <c r="S6410">
        <v>36820.841890000003</v>
      </c>
      <c r="T6410">
        <v>38090.472930000004</v>
      </c>
      <c r="U6410">
        <v>46883.015870000003</v>
      </c>
      <c r="V6410">
        <v>39094.912790000002</v>
      </c>
      <c r="W6410">
        <v>36977.987630000003</v>
      </c>
      <c r="X6410">
        <v>38315.399250000002</v>
      </c>
      <c r="Y6410">
        <v>40346.43</v>
      </c>
    </row>
    <row r="6411" spans="1:28" x14ac:dyDescent="0.25">
      <c r="A6411" t="str">
        <f t="shared" si="100"/>
        <v>Wien-Innere StadtArbeitnehmereinkommenSV-Beiträge Fälle</v>
      </c>
      <c r="B6411">
        <v>6410</v>
      </c>
      <c r="C6411">
        <v>901</v>
      </c>
      <c r="D6411" t="s">
        <v>276</v>
      </c>
      <c r="E6411" t="s">
        <v>43</v>
      </c>
      <c r="F6411" t="s">
        <v>62</v>
      </c>
      <c r="G6411">
        <v>6112</v>
      </c>
      <c r="H6411">
        <v>6053</v>
      </c>
      <c r="I6411">
        <v>6202</v>
      </c>
      <c r="J6411">
        <v>6270</v>
      </c>
      <c r="K6411">
        <v>6269</v>
      </c>
      <c r="L6411">
        <v>6124</v>
      </c>
      <c r="M6411">
        <v>5748</v>
      </c>
      <c r="N6411">
        <v>5773</v>
      </c>
      <c r="O6411">
        <v>5808</v>
      </c>
      <c r="P6411">
        <v>5769</v>
      </c>
      <c r="Q6411">
        <v>6147</v>
      </c>
      <c r="R6411">
        <v>6607</v>
      </c>
      <c r="S6411">
        <v>6032</v>
      </c>
      <c r="T6411">
        <v>6111</v>
      </c>
      <c r="U6411">
        <v>8715</v>
      </c>
      <c r="V6411">
        <v>5926</v>
      </c>
      <c r="W6411">
        <v>5323</v>
      </c>
      <c r="X6411">
        <v>5378</v>
      </c>
      <c r="Y6411">
        <v>5593</v>
      </c>
    </row>
    <row r="6412" spans="1:28" x14ac:dyDescent="0.25">
      <c r="A6412" t="str">
        <f t="shared" si="100"/>
        <v>Wien-Innere StadtArbeitsstättenInsgesamt</v>
      </c>
      <c r="B6412">
        <v>6411</v>
      </c>
      <c r="C6412">
        <v>901</v>
      </c>
      <c r="D6412" t="s">
        <v>276</v>
      </c>
      <c r="E6412" t="s">
        <v>476</v>
      </c>
      <c r="F6412" t="s">
        <v>48</v>
      </c>
      <c r="G6412">
        <v>12218</v>
      </c>
      <c r="H6412">
        <v>12566</v>
      </c>
      <c r="I6412">
        <v>13093</v>
      </c>
    </row>
    <row r="6413" spans="1:28" x14ac:dyDescent="0.25">
      <c r="A6413" t="str">
        <f t="shared" si="100"/>
        <v>Wien-Innere StadtBeschäftigte in den ArbeitsstättenInsgesamt</v>
      </c>
      <c r="B6413">
        <v>6412</v>
      </c>
      <c r="C6413">
        <v>901</v>
      </c>
      <c r="D6413" t="s">
        <v>276</v>
      </c>
      <c r="E6413" t="s">
        <v>477</v>
      </c>
      <c r="F6413" t="s">
        <v>48</v>
      </c>
      <c r="G6413">
        <v>123319</v>
      </c>
      <c r="H6413">
        <v>119499</v>
      </c>
      <c r="I6413">
        <v>125880</v>
      </c>
    </row>
    <row r="6414" spans="1:28" x14ac:dyDescent="0.25">
      <c r="A6414" t="str">
        <f t="shared" si="100"/>
        <v>Wien-Innere StadtGesamteinkommenBruttobezüge Gesamt</v>
      </c>
      <c r="B6414">
        <v>6413</v>
      </c>
      <c r="C6414">
        <v>901</v>
      </c>
      <c r="D6414" t="s">
        <v>276</v>
      </c>
      <c r="E6414" t="s">
        <v>45</v>
      </c>
      <c r="F6414" t="s">
        <v>63</v>
      </c>
      <c r="G6414">
        <v>404429.82734000002</v>
      </c>
      <c r="H6414">
        <v>419552.54022000002</v>
      </c>
      <c r="I6414">
        <v>439257.04209</v>
      </c>
      <c r="J6414">
        <v>464580.75685000001</v>
      </c>
      <c r="K6414">
        <v>472746.51832999999</v>
      </c>
      <c r="L6414">
        <v>481650.42586000002</v>
      </c>
      <c r="M6414">
        <v>478253.22892000002</v>
      </c>
      <c r="N6414">
        <v>490845.36929</v>
      </c>
      <c r="O6414">
        <v>483332.37030000001</v>
      </c>
      <c r="P6414">
        <v>484003.26243</v>
      </c>
      <c r="Q6414">
        <v>512423.40285000001</v>
      </c>
      <c r="R6414">
        <v>526837.95660000003</v>
      </c>
      <c r="S6414">
        <v>529449.69308999996</v>
      </c>
      <c r="T6414">
        <v>536546.50372000004</v>
      </c>
      <c r="U6414">
        <v>604315.00704000005</v>
      </c>
      <c r="V6414">
        <v>533940.75071000005</v>
      </c>
      <c r="W6414">
        <v>511237.87092999998</v>
      </c>
      <c r="X6414">
        <v>525658.69192000001</v>
      </c>
      <c r="Y6414">
        <v>544254.03754000005</v>
      </c>
    </row>
    <row r="6415" spans="1:28" x14ac:dyDescent="0.25">
      <c r="A6415" t="str">
        <f t="shared" si="100"/>
        <v>Wien-Innere StadtGesamteinkommenNettobezüge Gesamt</v>
      </c>
      <c r="B6415">
        <v>6414</v>
      </c>
      <c r="C6415">
        <v>901</v>
      </c>
      <c r="D6415" t="s">
        <v>276</v>
      </c>
      <c r="E6415" t="s">
        <v>45</v>
      </c>
      <c r="F6415" t="s">
        <v>64</v>
      </c>
      <c r="G6415">
        <v>276104.84717000002</v>
      </c>
      <c r="H6415">
        <v>286375.51076999999</v>
      </c>
      <c r="I6415">
        <v>298557.25605999999</v>
      </c>
      <c r="J6415">
        <v>313889.39091999998</v>
      </c>
      <c r="K6415">
        <v>318442.11988999997</v>
      </c>
      <c r="L6415">
        <v>329731.58130000002</v>
      </c>
      <c r="M6415">
        <v>324979.11077999999</v>
      </c>
      <c r="N6415">
        <v>331230.42515000002</v>
      </c>
      <c r="O6415">
        <v>327835.69900999998</v>
      </c>
      <c r="P6415">
        <v>325684.53636999999</v>
      </c>
      <c r="Q6415">
        <v>341937.17765999999</v>
      </c>
      <c r="R6415">
        <v>350770.38072999998</v>
      </c>
      <c r="S6415">
        <v>357808.38566999999</v>
      </c>
      <c r="T6415">
        <v>362973.59603000002</v>
      </c>
      <c r="U6415">
        <v>411561.57143000001</v>
      </c>
      <c r="V6415">
        <v>361620.71055999998</v>
      </c>
      <c r="W6415">
        <v>349848.86790999997</v>
      </c>
      <c r="X6415">
        <v>356710.26131999999</v>
      </c>
      <c r="Y6415">
        <v>370170.86703000002</v>
      </c>
    </row>
    <row r="6416" spans="1:28" x14ac:dyDescent="0.25">
      <c r="A6416" t="str">
        <f t="shared" si="100"/>
        <v>Wien-Innere StadtGründungsintensitätin % der aktiven Wirtschaftskammermitglieder</v>
      </c>
      <c r="B6416">
        <v>6415</v>
      </c>
      <c r="C6416">
        <v>901</v>
      </c>
      <c r="D6416" t="s">
        <v>276</v>
      </c>
      <c r="E6416" t="s">
        <v>40</v>
      </c>
      <c r="F6416" t="s">
        <v>52</v>
      </c>
      <c r="G6416">
        <v>4.7627294769657098</v>
      </c>
      <c r="H6416">
        <v>5.0067183038230398</v>
      </c>
      <c r="I6416">
        <v>4.6943273667986398</v>
      </c>
      <c r="J6416">
        <v>4.9703360140916901</v>
      </c>
      <c r="K6416">
        <v>4.5556625147012104</v>
      </c>
      <c r="L6416">
        <v>4.8447512729844799</v>
      </c>
      <c r="M6416">
        <v>4.9572911590703299</v>
      </c>
      <c r="N6416">
        <v>4.6887571040082801</v>
      </c>
      <c r="O6416">
        <v>4.90586244419059</v>
      </c>
      <c r="P6416">
        <v>4.8850829897376702</v>
      </c>
      <c r="Q6416">
        <v>4.62743828370653</v>
      </c>
      <c r="R6416">
        <v>5.0106809220061503</v>
      </c>
      <c r="S6416">
        <v>5.1618481504394103</v>
      </c>
      <c r="T6416">
        <v>5.1150132257500598</v>
      </c>
      <c r="U6416">
        <v>4.9147831269828899</v>
      </c>
      <c r="V6416">
        <v>5.4976550286607599</v>
      </c>
      <c r="W6416">
        <v>5.5457524577766604</v>
      </c>
      <c r="X6416">
        <v>4.9364791288566199</v>
      </c>
      <c r="Y6416">
        <v>5.3706946876824304</v>
      </c>
      <c r="Z6416">
        <v>5.390625</v>
      </c>
      <c r="AA6416">
        <v>4.9301825993555299</v>
      </c>
      <c r="AB6416">
        <v>4.6089238845144402</v>
      </c>
    </row>
    <row r="6417" spans="1:44" x14ac:dyDescent="0.25">
      <c r="A6417" t="str">
        <f t="shared" si="100"/>
        <v>Wien-Innere StadtGründungsintensitätje 1.000 Einwohner</v>
      </c>
      <c r="B6417">
        <v>6416</v>
      </c>
      <c r="C6417">
        <v>901</v>
      </c>
      <c r="D6417" t="s">
        <v>276</v>
      </c>
      <c r="E6417" t="s">
        <v>40</v>
      </c>
      <c r="F6417" t="s">
        <v>53</v>
      </c>
      <c r="G6417">
        <v>15.598411798071499</v>
      </c>
      <c r="H6417">
        <v>16.6719352446442</v>
      </c>
      <c r="I6417">
        <v>15.8727889220216</v>
      </c>
      <c r="J6417">
        <v>17.338982984280801</v>
      </c>
      <c r="K6417">
        <v>16.1246996036691</v>
      </c>
      <c r="L6417">
        <v>17.475235681698901</v>
      </c>
      <c r="M6417">
        <v>18.613203256311401</v>
      </c>
      <c r="N6417">
        <v>18.212900571847101</v>
      </c>
      <c r="O6417">
        <v>19.543293476615201</v>
      </c>
      <c r="P6417">
        <v>19.445841805001798</v>
      </c>
      <c r="Q6417">
        <v>19.660221216410601</v>
      </c>
      <c r="R6417">
        <v>21.726913710247999</v>
      </c>
      <c r="S6417">
        <v>23.266876140254698</v>
      </c>
      <c r="T6417">
        <v>23.410287595421298</v>
      </c>
      <c r="U6417">
        <v>22.877355619415201</v>
      </c>
      <c r="V6417">
        <v>25.630124506529</v>
      </c>
      <c r="W6417">
        <v>26.7477203647416</v>
      </c>
      <c r="X6417">
        <v>25.021464491598199</v>
      </c>
      <c r="Y6417">
        <v>28.665794229450999</v>
      </c>
      <c r="Z6417">
        <v>30.440536963509199</v>
      </c>
      <c r="AA6417">
        <v>29.235668789808901</v>
      </c>
      <c r="AB6417">
        <v>26.413959085439199</v>
      </c>
    </row>
    <row r="6418" spans="1:44" x14ac:dyDescent="0.25">
      <c r="A6418" t="str">
        <f t="shared" si="100"/>
        <v>Wien-Innere StadtKammermitgliedschaftenAktiv</v>
      </c>
      <c r="B6418">
        <v>6417</v>
      </c>
      <c r="C6418">
        <v>901</v>
      </c>
      <c r="D6418" t="s">
        <v>276</v>
      </c>
      <c r="E6418" t="s">
        <v>39</v>
      </c>
      <c r="F6418" t="s">
        <v>50</v>
      </c>
      <c r="G6418">
        <v>5774</v>
      </c>
      <c r="H6418">
        <v>5841</v>
      </c>
      <c r="I6418">
        <v>5878</v>
      </c>
      <c r="J6418">
        <v>6033</v>
      </c>
      <c r="K6418">
        <v>6118</v>
      </c>
      <c r="L6418">
        <v>6185</v>
      </c>
      <c r="M6418">
        <v>6374</v>
      </c>
      <c r="N6418">
        <v>6457</v>
      </c>
      <c r="O6418">
        <v>6521</v>
      </c>
      <c r="P6418">
        <v>6583</v>
      </c>
      <c r="Q6418">
        <v>6617</v>
      </c>
      <c r="R6418">
        <v>6709</v>
      </c>
      <c r="S6418">
        <v>6798</v>
      </c>
      <c r="T6418">
        <v>6921</v>
      </c>
      <c r="U6418">
        <v>6941</v>
      </c>
      <c r="V6418">
        <v>7054</v>
      </c>
      <c r="W6418">
        <v>7176</v>
      </c>
      <c r="X6418">
        <v>7271</v>
      </c>
      <c r="Y6418">
        <v>7343</v>
      </c>
      <c r="Z6418">
        <v>7478</v>
      </c>
      <c r="AA6418">
        <v>7565</v>
      </c>
      <c r="AB6418">
        <v>7639</v>
      </c>
      <c r="AC6418">
        <v>7631</v>
      </c>
      <c r="AD6418">
        <v>7676</v>
      </c>
      <c r="AE6418">
        <v>7776</v>
      </c>
      <c r="AF6418">
        <v>7934</v>
      </c>
      <c r="AG6418">
        <v>8111</v>
      </c>
      <c r="AH6418">
        <v>8265</v>
      </c>
      <c r="AI6418">
        <v>8335</v>
      </c>
      <c r="AJ6418">
        <v>8565</v>
      </c>
      <c r="AK6418">
        <v>8695</v>
      </c>
      <c r="AL6418">
        <v>8960</v>
      </c>
      <c r="AM6418">
        <v>9171</v>
      </c>
      <c r="AN6418">
        <v>9310</v>
      </c>
      <c r="AO6418">
        <v>9428</v>
      </c>
      <c r="AP6418">
        <v>9525</v>
      </c>
      <c r="AQ6418">
        <v>9646</v>
      </c>
      <c r="AR6418">
        <v>9674</v>
      </c>
    </row>
    <row r="6419" spans="1:44" x14ac:dyDescent="0.25">
      <c r="A6419" t="str">
        <f t="shared" si="100"/>
        <v>Wien-Innere StadtKammermitgliedschaftenInsgesamt</v>
      </c>
      <c r="B6419">
        <v>6418</v>
      </c>
      <c r="C6419">
        <v>901</v>
      </c>
      <c r="D6419" t="s">
        <v>276</v>
      </c>
      <c r="E6419" t="s">
        <v>39</v>
      </c>
      <c r="F6419" t="s">
        <v>48</v>
      </c>
      <c r="G6419">
        <v>6853</v>
      </c>
      <c r="H6419">
        <v>6926</v>
      </c>
      <c r="I6419">
        <v>6988</v>
      </c>
      <c r="J6419">
        <v>7120</v>
      </c>
      <c r="K6419">
        <v>7197</v>
      </c>
      <c r="L6419">
        <v>7250</v>
      </c>
      <c r="M6419">
        <v>7436</v>
      </c>
      <c r="N6419">
        <v>7516</v>
      </c>
      <c r="O6419">
        <v>7552</v>
      </c>
      <c r="P6419">
        <v>7615</v>
      </c>
      <c r="Q6419">
        <v>7677</v>
      </c>
      <c r="R6419">
        <v>7766</v>
      </c>
      <c r="S6419">
        <v>7830</v>
      </c>
      <c r="T6419">
        <v>7926</v>
      </c>
      <c r="U6419">
        <v>7931</v>
      </c>
      <c r="V6419">
        <v>8026</v>
      </c>
      <c r="W6419">
        <v>8151</v>
      </c>
      <c r="X6419">
        <v>8257</v>
      </c>
      <c r="Y6419">
        <v>8356</v>
      </c>
      <c r="Z6419">
        <v>8520</v>
      </c>
      <c r="AA6419">
        <v>8628</v>
      </c>
      <c r="AB6419">
        <v>8672</v>
      </c>
      <c r="AC6419">
        <v>8675</v>
      </c>
      <c r="AD6419">
        <v>8703</v>
      </c>
      <c r="AE6419">
        <v>8784</v>
      </c>
      <c r="AF6419">
        <v>8931</v>
      </c>
      <c r="AG6419">
        <v>9068</v>
      </c>
      <c r="AH6419">
        <v>9224</v>
      </c>
      <c r="AI6419">
        <v>9299</v>
      </c>
      <c r="AJ6419">
        <v>9531</v>
      </c>
      <c r="AK6419">
        <v>9724</v>
      </c>
      <c r="AL6419">
        <v>9980</v>
      </c>
      <c r="AM6419">
        <v>10186</v>
      </c>
      <c r="AN6419">
        <v>10306</v>
      </c>
      <c r="AO6419">
        <v>10429</v>
      </c>
      <c r="AP6419">
        <v>10529</v>
      </c>
      <c r="AQ6419">
        <v>10654</v>
      </c>
      <c r="AR6419">
        <v>10670</v>
      </c>
    </row>
    <row r="6420" spans="1:44" x14ac:dyDescent="0.25">
      <c r="A6420" t="str">
        <f t="shared" si="100"/>
        <v>Wien-Innere StadtKammermitgliedschaftenRuhend</v>
      </c>
      <c r="B6420">
        <v>6419</v>
      </c>
      <c r="C6420">
        <v>901</v>
      </c>
      <c r="D6420" t="s">
        <v>276</v>
      </c>
      <c r="E6420" t="s">
        <v>39</v>
      </c>
      <c r="F6420" t="s">
        <v>51</v>
      </c>
      <c r="G6420">
        <v>1079</v>
      </c>
      <c r="H6420">
        <v>1085</v>
      </c>
      <c r="I6420">
        <v>1110</v>
      </c>
      <c r="J6420">
        <v>1087</v>
      </c>
      <c r="K6420">
        <v>1079</v>
      </c>
      <c r="L6420">
        <v>1065</v>
      </c>
      <c r="M6420">
        <v>1062</v>
      </c>
      <c r="N6420">
        <v>1059</v>
      </c>
      <c r="O6420">
        <v>1031</v>
      </c>
      <c r="P6420">
        <v>1032</v>
      </c>
      <c r="Q6420">
        <v>1060</v>
      </c>
      <c r="R6420">
        <v>1057</v>
      </c>
      <c r="S6420">
        <v>1032</v>
      </c>
      <c r="T6420">
        <v>1005</v>
      </c>
      <c r="U6420">
        <v>990</v>
      </c>
      <c r="V6420">
        <v>972</v>
      </c>
      <c r="W6420">
        <v>975</v>
      </c>
      <c r="X6420">
        <v>986</v>
      </c>
      <c r="Y6420">
        <v>1013</v>
      </c>
      <c r="Z6420">
        <v>1042</v>
      </c>
      <c r="AA6420">
        <v>1063</v>
      </c>
      <c r="AB6420">
        <v>1033</v>
      </c>
      <c r="AC6420">
        <v>1044</v>
      </c>
      <c r="AD6420">
        <v>1027</v>
      </c>
      <c r="AE6420">
        <v>1008</v>
      </c>
      <c r="AF6420">
        <v>997</v>
      </c>
      <c r="AG6420">
        <v>957</v>
      </c>
      <c r="AH6420">
        <v>959</v>
      </c>
      <c r="AI6420">
        <v>964</v>
      </c>
      <c r="AJ6420">
        <v>966</v>
      </c>
      <c r="AK6420">
        <v>1029</v>
      </c>
      <c r="AL6420">
        <v>1020</v>
      </c>
      <c r="AM6420">
        <v>1015</v>
      </c>
      <c r="AN6420">
        <v>996</v>
      </c>
      <c r="AO6420">
        <v>1001</v>
      </c>
      <c r="AP6420">
        <v>1004</v>
      </c>
      <c r="AQ6420">
        <v>1008</v>
      </c>
      <c r="AR6420">
        <v>996</v>
      </c>
    </row>
    <row r="6421" spans="1:44" x14ac:dyDescent="0.25">
      <c r="A6421" t="str">
        <f t="shared" si="100"/>
        <v>Wien-Innere StadtLehrlinge1. Lehrjahr, männlich</v>
      </c>
      <c r="B6421">
        <v>6420</v>
      </c>
      <c r="C6421">
        <v>901</v>
      </c>
      <c r="D6421" t="s">
        <v>276</v>
      </c>
      <c r="E6421" t="s">
        <v>46</v>
      </c>
      <c r="F6421" t="s">
        <v>65</v>
      </c>
      <c r="G6421">
        <v>250</v>
      </c>
      <c r="H6421">
        <v>278</v>
      </c>
      <c r="I6421">
        <v>255</v>
      </c>
      <c r="J6421">
        <v>322</v>
      </c>
      <c r="K6421">
        <v>335</v>
      </c>
      <c r="L6421">
        <v>374</v>
      </c>
      <c r="M6421">
        <v>383</v>
      </c>
      <c r="N6421">
        <v>409</v>
      </c>
      <c r="O6421">
        <v>363</v>
      </c>
      <c r="P6421">
        <v>373</v>
      </c>
      <c r="Q6421">
        <v>343</v>
      </c>
      <c r="R6421">
        <v>333</v>
      </c>
      <c r="S6421">
        <v>217</v>
      </c>
      <c r="T6421">
        <v>223</v>
      </c>
      <c r="U6421">
        <v>205</v>
      </c>
      <c r="V6421">
        <v>214</v>
      </c>
      <c r="W6421">
        <v>223</v>
      </c>
      <c r="X6421">
        <v>201</v>
      </c>
      <c r="Y6421">
        <v>122</v>
      </c>
      <c r="Z6421">
        <v>142</v>
      </c>
      <c r="AA6421">
        <v>211</v>
      </c>
      <c r="AB6421">
        <v>212</v>
      </c>
    </row>
    <row r="6422" spans="1:44" x14ac:dyDescent="0.25">
      <c r="A6422" t="str">
        <f t="shared" si="100"/>
        <v>Wien-Innere StadtLehrlinge1. Lehrjahr, weiblich</v>
      </c>
      <c r="B6422">
        <v>6421</v>
      </c>
      <c r="C6422">
        <v>901</v>
      </c>
      <c r="D6422" t="s">
        <v>276</v>
      </c>
      <c r="E6422" t="s">
        <v>46</v>
      </c>
      <c r="F6422" t="s">
        <v>66</v>
      </c>
      <c r="G6422">
        <v>273</v>
      </c>
      <c r="H6422">
        <v>241</v>
      </c>
      <c r="I6422">
        <v>240</v>
      </c>
      <c r="J6422">
        <v>315</v>
      </c>
      <c r="K6422">
        <v>294</v>
      </c>
      <c r="L6422">
        <v>311</v>
      </c>
      <c r="M6422">
        <v>315</v>
      </c>
      <c r="N6422">
        <v>301</v>
      </c>
      <c r="O6422">
        <v>336</v>
      </c>
      <c r="P6422">
        <v>323</v>
      </c>
      <c r="Q6422">
        <v>318</v>
      </c>
      <c r="R6422">
        <v>280</v>
      </c>
      <c r="S6422">
        <v>250</v>
      </c>
      <c r="T6422">
        <v>215</v>
      </c>
      <c r="U6422">
        <v>209</v>
      </c>
      <c r="V6422">
        <v>227</v>
      </c>
      <c r="W6422">
        <v>222</v>
      </c>
      <c r="X6422">
        <v>210</v>
      </c>
      <c r="Y6422">
        <v>144</v>
      </c>
      <c r="Z6422">
        <v>179</v>
      </c>
      <c r="AA6422">
        <v>234</v>
      </c>
      <c r="AB6422">
        <v>224</v>
      </c>
    </row>
    <row r="6423" spans="1:44" x14ac:dyDescent="0.25">
      <c r="A6423" t="str">
        <f t="shared" si="100"/>
        <v>Wien-Innere StadtLehrlinge2. Lehrjahr, männlich</v>
      </c>
      <c r="B6423">
        <v>6422</v>
      </c>
      <c r="C6423">
        <v>901</v>
      </c>
      <c r="D6423" t="s">
        <v>276</v>
      </c>
      <c r="E6423" t="s">
        <v>46</v>
      </c>
      <c r="F6423" t="s">
        <v>67</v>
      </c>
      <c r="G6423">
        <v>213</v>
      </c>
      <c r="H6423">
        <v>257</v>
      </c>
      <c r="I6423">
        <v>264</v>
      </c>
      <c r="J6423">
        <v>284</v>
      </c>
      <c r="K6423">
        <v>341</v>
      </c>
      <c r="L6423">
        <v>351</v>
      </c>
      <c r="M6423">
        <v>371</v>
      </c>
      <c r="N6423">
        <v>413</v>
      </c>
      <c r="O6423">
        <v>402</v>
      </c>
      <c r="P6423">
        <v>358</v>
      </c>
      <c r="Q6423">
        <v>362</v>
      </c>
      <c r="R6423">
        <v>344</v>
      </c>
      <c r="S6423">
        <v>231</v>
      </c>
      <c r="T6423">
        <v>224</v>
      </c>
      <c r="U6423">
        <v>208</v>
      </c>
      <c r="V6423">
        <v>204</v>
      </c>
      <c r="W6423">
        <v>211</v>
      </c>
      <c r="X6423">
        <v>234</v>
      </c>
      <c r="Y6423">
        <v>203</v>
      </c>
      <c r="Z6423">
        <v>134</v>
      </c>
      <c r="AA6423">
        <v>157</v>
      </c>
      <c r="AB6423">
        <v>206</v>
      </c>
    </row>
    <row r="6424" spans="1:44" x14ac:dyDescent="0.25">
      <c r="A6424" t="str">
        <f t="shared" si="100"/>
        <v>Wien-Innere StadtLehrlinge2. Lehrjahr, weiblich</v>
      </c>
      <c r="B6424">
        <v>6423</v>
      </c>
      <c r="C6424">
        <v>901</v>
      </c>
      <c r="D6424" t="s">
        <v>276</v>
      </c>
      <c r="E6424" t="s">
        <v>46</v>
      </c>
      <c r="F6424" t="s">
        <v>68</v>
      </c>
      <c r="G6424">
        <v>280</v>
      </c>
      <c r="H6424">
        <v>304</v>
      </c>
      <c r="I6424">
        <v>284</v>
      </c>
      <c r="J6424">
        <v>319</v>
      </c>
      <c r="K6424">
        <v>357</v>
      </c>
      <c r="L6424">
        <v>335</v>
      </c>
      <c r="M6424">
        <v>342</v>
      </c>
      <c r="N6424">
        <v>359</v>
      </c>
      <c r="O6424">
        <v>342</v>
      </c>
      <c r="P6424">
        <v>365</v>
      </c>
      <c r="Q6424">
        <v>351</v>
      </c>
      <c r="R6424">
        <v>332</v>
      </c>
      <c r="S6424">
        <v>294</v>
      </c>
      <c r="T6424">
        <v>284</v>
      </c>
      <c r="U6424">
        <v>236</v>
      </c>
      <c r="V6424">
        <v>247</v>
      </c>
      <c r="W6424">
        <v>240</v>
      </c>
      <c r="X6424">
        <v>228</v>
      </c>
      <c r="Y6424">
        <v>214</v>
      </c>
      <c r="Z6424">
        <v>178</v>
      </c>
      <c r="AA6424">
        <v>202</v>
      </c>
      <c r="AB6424">
        <v>254</v>
      </c>
    </row>
    <row r="6425" spans="1:44" x14ac:dyDescent="0.25">
      <c r="A6425" t="str">
        <f t="shared" si="100"/>
        <v>Wien-Innere StadtLehrlinge3. Lehrjahr, männlich</v>
      </c>
      <c r="B6425">
        <v>6424</v>
      </c>
      <c r="C6425">
        <v>901</v>
      </c>
      <c r="D6425" t="s">
        <v>276</v>
      </c>
      <c r="E6425" t="s">
        <v>46</v>
      </c>
      <c r="F6425" t="s">
        <v>69</v>
      </c>
      <c r="G6425">
        <v>207</v>
      </c>
      <c r="H6425">
        <v>192</v>
      </c>
      <c r="I6425">
        <v>264</v>
      </c>
      <c r="J6425">
        <v>257</v>
      </c>
      <c r="K6425">
        <v>265</v>
      </c>
      <c r="L6425">
        <v>323</v>
      </c>
      <c r="M6425">
        <v>332</v>
      </c>
      <c r="N6425">
        <v>353</v>
      </c>
      <c r="O6425">
        <v>387</v>
      </c>
      <c r="P6425">
        <v>399</v>
      </c>
      <c r="Q6425">
        <v>345</v>
      </c>
      <c r="R6425">
        <v>337</v>
      </c>
      <c r="S6425">
        <v>232</v>
      </c>
      <c r="T6425">
        <v>221</v>
      </c>
      <c r="U6425">
        <v>201</v>
      </c>
      <c r="V6425">
        <v>196</v>
      </c>
      <c r="W6425">
        <v>182</v>
      </c>
      <c r="X6425">
        <v>181</v>
      </c>
      <c r="Y6425">
        <v>223</v>
      </c>
      <c r="Z6425">
        <v>176</v>
      </c>
      <c r="AA6425">
        <v>120</v>
      </c>
      <c r="AB6425">
        <v>140</v>
      </c>
    </row>
    <row r="6426" spans="1:44" x14ac:dyDescent="0.25">
      <c r="A6426" t="str">
        <f t="shared" si="100"/>
        <v>Wien-Innere StadtLehrlinge3. Lehrjahr, weiblich</v>
      </c>
      <c r="B6426">
        <v>6425</v>
      </c>
      <c r="C6426">
        <v>901</v>
      </c>
      <c r="D6426" t="s">
        <v>276</v>
      </c>
      <c r="E6426" t="s">
        <v>46</v>
      </c>
      <c r="F6426" t="s">
        <v>70</v>
      </c>
      <c r="G6426">
        <v>278</v>
      </c>
      <c r="H6426">
        <v>248</v>
      </c>
      <c r="I6426">
        <v>281</v>
      </c>
      <c r="J6426">
        <v>282</v>
      </c>
      <c r="K6426">
        <v>291</v>
      </c>
      <c r="L6426">
        <v>331</v>
      </c>
      <c r="M6426">
        <v>300</v>
      </c>
      <c r="N6426">
        <v>299</v>
      </c>
      <c r="O6426">
        <v>347</v>
      </c>
      <c r="P6426">
        <v>336</v>
      </c>
      <c r="Q6426">
        <v>341</v>
      </c>
      <c r="R6426">
        <v>314</v>
      </c>
      <c r="S6426">
        <v>315</v>
      </c>
      <c r="T6426">
        <v>265</v>
      </c>
      <c r="U6426">
        <v>244</v>
      </c>
      <c r="V6426">
        <v>214</v>
      </c>
      <c r="W6426">
        <v>228</v>
      </c>
      <c r="X6426">
        <v>217</v>
      </c>
      <c r="Y6426">
        <v>212</v>
      </c>
      <c r="Z6426">
        <v>207</v>
      </c>
      <c r="AA6426">
        <v>177</v>
      </c>
      <c r="AB6426">
        <v>194</v>
      </c>
    </row>
    <row r="6427" spans="1:44" x14ac:dyDescent="0.25">
      <c r="A6427" t="str">
        <f t="shared" si="100"/>
        <v>Wien-Innere StadtLehrlinge4. Lehrjahr, männlich</v>
      </c>
      <c r="B6427">
        <v>6426</v>
      </c>
      <c r="C6427">
        <v>901</v>
      </c>
      <c r="D6427" t="s">
        <v>276</v>
      </c>
      <c r="E6427" t="s">
        <v>46</v>
      </c>
      <c r="F6427" t="s">
        <v>71</v>
      </c>
      <c r="G6427">
        <v>17</v>
      </c>
      <c r="H6427">
        <v>13</v>
      </c>
      <c r="I6427">
        <v>10</v>
      </c>
      <c r="J6427">
        <v>39</v>
      </c>
      <c r="K6427">
        <v>44</v>
      </c>
      <c r="L6427">
        <v>140</v>
      </c>
      <c r="M6427">
        <v>99</v>
      </c>
      <c r="N6427">
        <v>92</v>
      </c>
      <c r="O6427">
        <v>124</v>
      </c>
      <c r="P6427">
        <v>132</v>
      </c>
      <c r="Q6427">
        <v>148</v>
      </c>
      <c r="R6427">
        <v>120</v>
      </c>
      <c r="S6427">
        <v>14</v>
      </c>
      <c r="T6427">
        <v>9</v>
      </c>
      <c r="U6427">
        <v>8</v>
      </c>
      <c r="V6427">
        <v>11</v>
      </c>
      <c r="W6427">
        <v>8</v>
      </c>
      <c r="X6427">
        <v>11</v>
      </c>
      <c r="Y6427">
        <v>10</v>
      </c>
      <c r="Z6427">
        <v>12</v>
      </c>
      <c r="AA6427">
        <v>14</v>
      </c>
      <c r="AB6427">
        <v>18</v>
      </c>
    </row>
    <row r="6428" spans="1:44" x14ac:dyDescent="0.25">
      <c r="A6428" t="str">
        <f t="shared" si="100"/>
        <v>Wien-Innere StadtLehrlinge4. Lehrjahr, weiblich</v>
      </c>
      <c r="B6428">
        <v>6427</v>
      </c>
      <c r="C6428">
        <v>901</v>
      </c>
      <c r="D6428" t="s">
        <v>276</v>
      </c>
      <c r="E6428" t="s">
        <v>46</v>
      </c>
      <c r="F6428" t="s">
        <v>72</v>
      </c>
      <c r="G6428">
        <v>1</v>
      </c>
      <c r="I6428">
        <v>1</v>
      </c>
      <c r="J6428">
        <v>5</v>
      </c>
      <c r="K6428">
        <v>5</v>
      </c>
      <c r="L6428">
        <v>5</v>
      </c>
      <c r="M6428">
        <v>1</v>
      </c>
      <c r="N6428">
        <v>5</v>
      </c>
      <c r="O6428">
        <v>16</v>
      </c>
      <c r="P6428">
        <v>7</v>
      </c>
      <c r="Q6428">
        <v>19</v>
      </c>
      <c r="R6428">
        <v>13</v>
      </c>
      <c r="S6428">
        <v>3</v>
      </c>
      <c r="T6428">
        <v>2</v>
      </c>
      <c r="U6428">
        <v>8</v>
      </c>
      <c r="V6428">
        <v>2</v>
      </c>
      <c r="W6428">
        <v>4</v>
      </c>
      <c r="X6428">
        <v>5</v>
      </c>
      <c r="Y6428">
        <v>3</v>
      </c>
      <c r="Z6428">
        <v>3</v>
      </c>
      <c r="AB6428">
        <v>1</v>
      </c>
    </row>
    <row r="6429" spans="1:44" x14ac:dyDescent="0.25">
      <c r="A6429" t="str">
        <f t="shared" si="100"/>
        <v>Wien-Innere StadtLehrlingeFrauen</v>
      </c>
      <c r="B6429">
        <v>6428</v>
      </c>
      <c r="C6429">
        <v>901</v>
      </c>
      <c r="D6429" t="s">
        <v>276</v>
      </c>
      <c r="E6429" t="s">
        <v>46</v>
      </c>
      <c r="F6429" t="s">
        <v>47</v>
      </c>
      <c r="G6429">
        <v>832</v>
      </c>
      <c r="H6429">
        <v>793</v>
      </c>
      <c r="I6429">
        <v>806</v>
      </c>
      <c r="J6429">
        <v>921</v>
      </c>
      <c r="K6429">
        <v>947</v>
      </c>
      <c r="L6429">
        <v>982</v>
      </c>
      <c r="M6429">
        <v>958</v>
      </c>
      <c r="N6429">
        <v>964</v>
      </c>
      <c r="O6429">
        <v>1041</v>
      </c>
      <c r="P6429">
        <v>1031</v>
      </c>
      <c r="Q6429">
        <v>1029</v>
      </c>
      <c r="R6429">
        <v>939</v>
      </c>
      <c r="S6429">
        <v>862</v>
      </c>
      <c r="T6429">
        <v>766</v>
      </c>
      <c r="U6429">
        <v>697</v>
      </c>
      <c r="V6429">
        <v>690</v>
      </c>
      <c r="W6429">
        <v>694</v>
      </c>
      <c r="X6429">
        <v>660</v>
      </c>
      <c r="Y6429">
        <v>573</v>
      </c>
      <c r="Z6429">
        <v>567</v>
      </c>
      <c r="AA6429">
        <v>613</v>
      </c>
      <c r="AB6429">
        <v>673</v>
      </c>
    </row>
    <row r="6430" spans="1:44" x14ac:dyDescent="0.25">
      <c r="A6430" t="str">
        <f t="shared" si="100"/>
        <v>Wien-Innere StadtLehrlingeInsgesamt</v>
      </c>
      <c r="B6430">
        <v>6429</v>
      </c>
      <c r="C6430">
        <v>901</v>
      </c>
      <c r="D6430" t="s">
        <v>276</v>
      </c>
      <c r="E6430" t="s">
        <v>46</v>
      </c>
      <c r="F6430" t="s">
        <v>48</v>
      </c>
      <c r="G6430">
        <v>1519</v>
      </c>
      <c r="H6430">
        <v>1533</v>
      </c>
      <c r="I6430">
        <v>1599</v>
      </c>
      <c r="J6430">
        <v>1823</v>
      </c>
      <c r="K6430">
        <v>1932</v>
      </c>
      <c r="L6430">
        <v>2170</v>
      </c>
      <c r="M6430">
        <v>2143</v>
      </c>
      <c r="N6430">
        <v>2231</v>
      </c>
      <c r="O6430">
        <v>2317</v>
      </c>
      <c r="P6430">
        <v>2293</v>
      </c>
      <c r="Q6430">
        <v>2227</v>
      </c>
      <c r="R6430">
        <v>2073</v>
      </c>
      <c r="S6430">
        <v>1556</v>
      </c>
      <c r="T6430">
        <v>1443</v>
      </c>
      <c r="U6430">
        <v>1319</v>
      </c>
      <c r="V6430">
        <v>1315</v>
      </c>
      <c r="W6430">
        <v>1318</v>
      </c>
      <c r="X6430">
        <v>1287</v>
      </c>
      <c r="Y6430">
        <v>1131</v>
      </c>
      <c r="Z6430">
        <v>1031</v>
      </c>
      <c r="AA6430">
        <v>1115</v>
      </c>
      <c r="AB6430">
        <v>1249</v>
      </c>
    </row>
    <row r="6431" spans="1:44" x14ac:dyDescent="0.25">
      <c r="A6431" t="str">
        <f t="shared" si="100"/>
        <v>Wien-Innere StadtLehrlingeMänner</v>
      </c>
      <c r="B6431">
        <v>6430</v>
      </c>
      <c r="C6431">
        <v>901</v>
      </c>
      <c r="D6431" t="s">
        <v>276</v>
      </c>
      <c r="E6431" t="s">
        <v>46</v>
      </c>
      <c r="F6431" t="s">
        <v>49</v>
      </c>
      <c r="G6431">
        <v>687</v>
      </c>
      <c r="H6431">
        <v>740</v>
      </c>
      <c r="I6431">
        <v>793</v>
      </c>
      <c r="J6431">
        <v>902</v>
      </c>
      <c r="K6431">
        <v>985</v>
      </c>
      <c r="L6431">
        <v>1188</v>
      </c>
      <c r="M6431">
        <v>1185</v>
      </c>
      <c r="N6431">
        <v>1267</v>
      </c>
      <c r="O6431">
        <v>1276</v>
      </c>
      <c r="P6431">
        <v>1262</v>
      </c>
      <c r="Q6431">
        <v>1198</v>
      </c>
      <c r="R6431">
        <v>1134</v>
      </c>
      <c r="S6431">
        <v>694</v>
      </c>
      <c r="T6431">
        <v>677</v>
      </c>
      <c r="U6431">
        <v>622</v>
      </c>
      <c r="V6431">
        <v>625</v>
      </c>
      <c r="W6431">
        <v>624</v>
      </c>
      <c r="X6431">
        <v>627</v>
      </c>
      <c r="Y6431">
        <v>558</v>
      </c>
      <c r="Z6431">
        <v>464</v>
      </c>
      <c r="AA6431">
        <v>502</v>
      </c>
      <c r="AB6431">
        <v>576</v>
      </c>
    </row>
    <row r="6432" spans="1:44" x14ac:dyDescent="0.25">
      <c r="A6432" t="str">
        <f t="shared" si="100"/>
        <v>Wien-Innere StadtNeugründungenInsgesamt</v>
      </c>
      <c r="B6432">
        <v>6431</v>
      </c>
      <c r="C6432">
        <v>901</v>
      </c>
      <c r="D6432" t="s">
        <v>276</v>
      </c>
      <c r="E6432" t="s">
        <v>41</v>
      </c>
      <c r="F6432" t="s">
        <v>48</v>
      </c>
      <c r="G6432">
        <v>275</v>
      </c>
      <c r="H6432">
        <v>292.44241612630401</v>
      </c>
      <c r="I6432">
        <v>275.93256262042399</v>
      </c>
      <c r="J6432">
        <v>299.86037173015097</v>
      </c>
      <c r="K6432">
        <v>278.71543264941999</v>
      </c>
      <c r="L6432">
        <v>299.64786623408997</v>
      </c>
      <c r="M6432">
        <v>315.977738479143</v>
      </c>
      <c r="N6432">
        <v>302.753046205815</v>
      </c>
      <c r="O6432">
        <v>322.95292470106602</v>
      </c>
      <c r="P6432">
        <v>327.74021778150097</v>
      </c>
      <c r="Q6432">
        <v>320.26500361532902</v>
      </c>
      <c r="R6432">
        <v>353.45343223831401</v>
      </c>
      <c r="S6432">
        <v>375.31797901844902</v>
      </c>
      <c r="T6432">
        <v>382.50068902158898</v>
      </c>
      <c r="U6432">
        <v>375.44028307022302</v>
      </c>
      <c r="V6432">
        <v>422</v>
      </c>
      <c r="W6432">
        <v>440</v>
      </c>
      <c r="X6432">
        <v>408</v>
      </c>
      <c r="Y6432">
        <v>460</v>
      </c>
      <c r="Z6432">
        <v>483</v>
      </c>
      <c r="AA6432">
        <v>459</v>
      </c>
      <c r="AB6432">
        <v>439</v>
      </c>
    </row>
    <row r="6433" spans="1:25" x14ac:dyDescent="0.25">
      <c r="A6433" t="str">
        <f t="shared" si="100"/>
        <v>Wien-Innere StadtPendler (Auspendler/-innen)Insgesamt</v>
      </c>
      <c r="B6433">
        <v>6432</v>
      </c>
      <c r="C6433">
        <v>901</v>
      </c>
      <c r="D6433" t="s">
        <v>276</v>
      </c>
      <c r="E6433" t="s">
        <v>459</v>
      </c>
      <c r="F6433" t="s">
        <v>48</v>
      </c>
      <c r="G6433">
        <v>673</v>
      </c>
      <c r="H6433">
        <v>661</v>
      </c>
      <c r="I6433">
        <v>694</v>
      </c>
      <c r="J6433">
        <v>663</v>
      </c>
      <c r="K6433">
        <v>667</v>
      </c>
      <c r="L6433">
        <v>666</v>
      </c>
      <c r="M6433">
        <v>658</v>
      </c>
      <c r="N6433">
        <v>686</v>
      </c>
      <c r="O6433">
        <v>708</v>
      </c>
      <c r="P6433">
        <v>717</v>
      </c>
      <c r="Q6433">
        <v>716</v>
      </c>
      <c r="R6433">
        <v>687</v>
      </c>
      <c r="S6433">
        <v>683</v>
      </c>
    </row>
    <row r="6434" spans="1:25" x14ac:dyDescent="0.25">
      <c r="A6434" t="str">
        <f t="shared" si="100"/>
        <v>Wien-Innere StadtPendler ins AuslandInsgesamt</v>
      </c>
      <c r="B6434">
        <v>6433</v>
      </c>
      <c r="C6434">
        <v>901</v>
      </c>
      <c r="D6434" t="s">
        <v>276</v>
      </c>
      <c r="E6434" t="s">
        <v>304</v>
      </c>
      <c r="F6434" t="s">
        <v>48</v>
      </c>
      <c r="G6434">
        <v>5</v>
      </c>
      <c r="H6434">
        <v>25</v>
      </c>
      <c r="I6434">
        <v>62</v>
      </c>
      <c r="J6434">
        <v>24</v>
      </c>
      <c r="K6434">
        <v>20</v>
      </c>
      <c r="L6434">
        <v>28</v>
      </c>
      <c r="M6434">
        <v>33</v>
      </c>
      <c r="N6434">
        <v>24</v>
      </c>
      <c r="O6434">
        <v>34</v>
      </c>
      <c r="P6434">
        <v>42</v>
      </c>
      <c r="Q6434">
        <v>40</v>
      </c>
      <c r="R6434">
        <v>35</v>
      </c>
      <c r="S6434">
        <v>39</v>
      </c>
    </row>
    <row r="6435" spans="1:25" x14ac:dyDescent="0.25">
      <c r="A6435" t="str">
        <f t="shared" si="100"/>
        <v>Wien-Innere StadtPendler zw. BundesländernInsgesamt</v>
      </c>
      <c r="B6435">
        <v>6434</v>
      </c>
      <c r="C6435">
        <v>901</v>
      </c>
      <c r="D6435" t="s">
        <v>276</v>
      </c>
      <c r="E6435" t="s">
        <v>433</v>
      </c>
      <c r="F6435" t="s">
        <v>48</v>
      </c>
      <c r="G6435">
        <v>668</v>
      </c>
      <c r="H6435">
        <v>636</v>
      </c>
      <c r="I6435">
        <v>632</v>
      </c>
      <c r="J6435">
        <v>639</v>
      </c>
      <c r="K6435">
        <v>647</v>
      </c>
      <c r="L6435">
        <v>638</v>
      </c>
      <c r="M6435">
        <v>625</v>
      </c>
      <c r="N6435">
        <v>662</v>
      </c>
      <c r="O6435">
        <v>674</v>
      </c>
      <c r="P6435">
        <v>675</v>
      </c>
      <c r="Q6435">
        <v>676</v>
      </c>
      <c r="R6435">
        <v>652</v>
      </c>
      <c r="S6435">
        <v>644</v>
      </c>
    </row>
    <row r="6436" spans="1:25" x14ac:dyDescent="0.25">
      <c r="A6436" t="str">
        <f t="shared" si="100"/>
        <v>Wien-Innere StadtPendler zw. Gemeinden eines Pol. BezirkesInsgesamt</v>
      </c>
      <c r="B6436">
        <v>6435</v>
      </c>
      <c r="C6436">
        <v>901</v>
      </c>
      <c r="D6436" t="s">
        <v>276</v>
      </c>
      <c r="E6436" t="s">
        <v>305</v>
      </c>
      <c r="F6436" t="s">
        <v>48</v>
      </c>
      <c r="G6436">
        <v>0</v>
      </c>
      <c r="H6436">
        <v>0</v>
      </c>
      <c r="I6436">
        <v>0</v>
      </c>
      <c r="J6436">
        <v>0</v>
      </c>
      <c r="K6436">
        <v>0</v>
      </c>
      <c r="L6436">
        <v>0</v>
      </c>
      <c r="M6436">
        <v>0</v>
      </c>
      <c r="N6436">
        <v>0</v>
      </c>
      <c r="O6436">
        <v>0</v>
      </c>
      <c r="P6436">
        <v>0</v>
      </c>
      <c r="Q6436">
        <v>0</v>
      </c>
      <c r="R6436">
        <v>0</v>
      </c>
      <c r="S6436">
        <v>0</v>
      </c>
    </row>
    <row r="6437" spans="1:25" x14ac:dyDescent="0.25">
      <c r="A6437" t="str">
        <f t="shared" si="100"/>
        <v>Wien-Innere StadtPendler zw. Pol. Bez. des BundeslandesInsgesamt</v>
      </c>
      <c r="B6437">
        <v>6436</v>
      </c>
      <c r="C6437">
        <v>901</v>
      </c>
      <c r="D6437" t="s">
        <v>276</v>
      </c>
      <c r="E6437" t="s">
        <v>306</v>
      </c>
      <c r="F6437" t="s">
        <v>48</v>
      </c>
      <c r="G6437">
        <v>0</v>
      </c>
      <c r="H6437">
        <v>0</v>
      </c>
      <c r="I6437">
        <v>0</v>
      </c>
      <c r="J6437">
        <v>0</v>
      </c>
      <c r="K6437">
        <v>0</v>
      </c>
      <c r="L6437">
        <v>0</v>
      </c>
      <c r="M6437">
        <v>0</v>
      </c>
      <c r="N6437">
        <v>0</v>
      </c>
      <c r="O6437">
        <v>0</v>
      </c>
      <c r="P6437">
        <v>0</v>
      </c>
      <c r="Q6437">
        <v>0</v>
      </c>
      <c r="R6437">
        <v>0</v>
      </c>
      <c r="S6437">
        <v>0</v>
      </c>
    </row>
    <row r="6438" spans="1:25" x14ac:dyDescent="0.25">
      <c r="A6438" t="str">
        <f t="shared" si="100"/>
        <v>Wien-Innere StadtPensionisteneinkommenBrutto_Schnitt</v>
      </c>
      <c r="B6438">
        <v>6437</v>
      </c>
      <c r="C6438">
        <v>901</v>
      </c>
      <c r="D6438" t="s">
        <v>276</v>
      </c>
      <c r="E6438" t="s">
        <v>44</v>
      </c>
      <c r="F6438" t="s">
        <v>54</v>
      </c>
      <c r="G6438">
        <v>27843.184451006098</v>
      </c>
      <c r="H6438">
        <v>28757.313239750401</v>
      </c>
      <c r="I6438">
        <v>29208.315909492299</v>
      </c>
      <c r="J6438">
        <v>30162.825793740201</v>
      </c>
      <c r="K6438">
        <v>30906.267971338999</v>
      </c>
      <c r="L6438">
        <v>32009.7228742515</v>
      </c>
      <c r="M6438">
        <v>32964.074029918404</v>
      </c>
      <c r="N6438">
        <v>33193.847126410801</v>
      </c>
      <c r="O6438">
        <v>33765.752727674597</v>
      </c>
      <c r="P6438">
        <v>34223.232042048803</v>
      </c>
      <c r="Q6438">
        <v>34648.206880142301</v>
      </c>
      <c r="R6438">
        <v>35456.357591727799</v>
      </c>
      <c r="S6438">
        <v>36421.999333484498</v>
      </c>
      <c r="T6438">
        <v>36620.084710407202</v>
      </c>
      <c r="U6438">
        <v>33369.068423635697</v>
      </c>
      <c r="V6438">
        <v>36852.476365413902</v>
      </c>
      <c r="W6438">
        <v>39954.987356484802</v>
      </c>
      <c r="X6438">
        <v>40807.799978391398</v>
      </c>
      <c r="Y6438">
        <v>41118.7581100073</v>
      </c>
    </row>
    <row r="6439" spans="1:25" x14ac:dyDescent="0.25">
      <c r="A6439" t="str">
        <f t="shared" si="100"/>
        <v>Wien-Innere StadtPensionisteneinkommenBruttobezüge 1000 EUR</v>
      </c>
      <c r="B6439">
        <v>6438</v>
      </c>
      <c r="C6439">
        <v>901</v>
      </c>
      <c r="D6439" t="s">
        <v>276</v>
      </c>
      <c r="E6439" t="s">
        <v>44</v>
      </c>
      <c r="F6439" t="s">
        <v>55</v>
      </c>
      <c r="G6439">
        <v>127299.03930999999</v>
      </c>
      <c r="H6439">
        <v>129062.82182</v>
      </c>
      <c r="I6439">
        <v>132313.67107000001</v>
      </c>
      <c r="J6439">
        <v>133953.10935000001</v>
      </c>
      <c r="K6439">
        <v>138027.39275999999</v>
      </c>
      <c r="L6439">
        <v>144331.84044</v>
      </c>
      <c r="M6439">
        <v>145437.49462000001</v>
      </c>
      <c r="N6439">
        <v>147048.74277000001</v>
      </c>
      <c r="O6439">
        <v>152756.26534000001</v>
      </c>
      <c r="P6439">
        <v>153012.07045999999</v>
      </c>
      <c r="Q6439">
        <v>155812.98634</v>
      </c>
      <c r="R6439">
        <v>159447.24009000001</v>
      </c>
      <c r="S6439">
        <v>160657.43906</v>
      </c>
      <c r="T6439">
        <v>161860.77442</v>
      </c>
      <c r="U6439">
        <v>169982.03455000001</v>
      </c>
      <c r="V6439">
        <v>169631.94871</v>
      </c>
      <c r="W6439">
        <v>169129.46148</v>
      </c>
      <c r="X6439">
        <v>169964.48691000001</v>
      </c>
      <c r="Y6439">
        <v>169697.11472000001</v>
      </c>
    </row>
    <row r="6440" spans="1:25" x14ac:dyDescent="0.25">
      <c r="A6440" t="str">
        <f t="shared" si="100"/>
        <v>Wien-Innere StadtPensionisteneinkommenBruttobezüge Fälle</v>
      </c>
      <c r="B6440">
        <v>6439</v>
      </c>
      <c r="C6440">
        <v>901</v>
      </c>
      <c r="D6440" t="s">
        <v>276</v>
      </c>
      <c r="E6440" t="s">
        <v>44</v>
      </c>
      <c r="F6440" t="s">
        <v>56</v>
      </c>
      <c r="G6440">
        <v>4572</v>
      </c>
      <c r="H6440">
        <v>4488</v>
      </c>
      <c r="I6440">
        <v>4530</v>
      </c>
      <c r="J6440">
        <v>4441</v>
      </c>
      <c r="K6440">
        <v>4466</v>
      </c>
      <c r="L6440">
        <v>4509</v>
      </c>
      <c r="M6440">
        <v>4412</v>
      </c>
      <c r="N6440">
        <v>4430</v>
      </c>
      <c r="O6440">
        <v>4524</v>
      </c>
      <c r="P6440">
        <v>4471</v>
      </c>
      <c r="Q6440">
        <v>4497</v>
      </c>
      <c r="R6440">
        <v>4497</v>
      </c>
      <c r="S6440">
        <v>4411</v>
      </c>
      <c r="T6440">
        <v>4420</v>
      </c>
      <c r="U6440">
        <v>5094</v>
      </c>
      <c r="V6440">
        <v>4603</v>
      </c>
      <c r="W6440">
        <v>4233</v>
      </c>
      <c r="X6440">
        <v>4165</v>
      </c>
      <c r="Y6440">
        <v>4127</v>
      </c>
    </row>
    <row r="6441" spans="1:25" x14ac:dyDescent="0.25">
      <c r="A6441" t="str">
        <f t="shared" si="100"/>
        <v>Wien-Innere StadtPensionisteneinkommenLohnsteuer 1000 EUR</v>
      </c>
      <c r="B6441">
        <v>6440</v>
      </c>
      <c r="C6441">
        <v>901</v>
      </c>
      <c r="D6441" t="s">
        <v>276</v>
      </c>
      <c r="E6441" t="s">
        <v>44</v>
      </c>
      <c r="F6441" t="s">
        <v>57</v>
      </c>
      <c r="G6441">
        <v>25490.80759</v>
      </c>
      <c r="H6441">
        <v>24798.874980000001</v>
      </c>
      <c r="I6441">
        <v>25864.21341</v>
      </c>
      <c r="J6441">
        <v>26818.12916</v>
      </c>
      <c r="K6441">
        <v>27899.628540000002</v>
      </c>
      <c r="L6441">
        <v>27714.8724</v>
      </c>
      <c r="M6441">
        <v>28348.62285</v>
      </c>
      <c r="N6441">
        <v>28968.740819999999</v>
      </c>
      <c r="O6441">
        <v>30644.533019999999</v>
      </c>
      <c r="P6441">
        <v>30946.776860000002</v>
      </c>
      <c r="Q6441">
        <v>31999.726989999999</v>
      </c>
      <c r="R6441">
        <v>33291.953549999998</v>
      </c>
      <c r="S6441">
        <v>30197.06423</v>
      </c>
      <c r="T6441">
        <v>30326.89083</v>
      </c>
      <c r="U6441">
        <v>31947.81597</v>
      </c>
      <c r="V6441">
        <v>33328.757109999999</v>
      </c>
      <c r="W6441">
        <v>32060.3766</v>
      </c>
      <c r="X6441">
        <v>32346.521189999999</v>
      </c>
      <c r="Y6441">
        <v>31857.185430000001</v>
      </c>
    </row>
    <row r="6442" spans="1:25" x14ac:dyDescent="0.25">
      <c r="A6442" t="str">
        <f t="shared" si="100"/>
        <v>Wien-Innere StadtPensionisteneinkommenLohnsteuer Fälle</v>
      </c>
      <c r="B6442">
        <v>6441</v>
      </c>
      <c r="C6442">
        <v>901</v>
      </c>
      <c r="D6442" t="s">
        <v>276</v>
      </c>
      <c r="E6442" t="s">
        <v>44</v>
      </c>
      <c r="F6442" t="s">
        <v>58</v>
      </c>
      <c r="G6442">
        <v>3365</v>
      </c>
      <c r="H6442">
        <v>3216</v>
      </c>
      <c r="I6442">
        <v>3287</v>
      </c>
      <c r="J6442">
        <v>3356</v>
      </c>
      <c r="K6442">
        <v>3354</v>
      </c>
      <c r="L6442">
        <v>3308</v>
      </c>
      <c r="M6442">
        <v>3258</v>
      </c>
      <c r="N6442">
        <v>3291</v>
      </c>
      <c r="O6442">
        <v>3350</v>
      </c>
      <c r="P6442">
        <v>3321</v>
      </c>
      <c r="Q6442">
        <v>3415</v>
      </c>
      <c r="R6442">
        <v>3405</v>
      </c>
      <c r="S6442">
        <v>3361</v>
      </c>
      <c r="T6442">
        <v>3360</v>
      </c>
      <c r="U6442">
        <v>3459</v>
      </c>
      <c r="V6442">
        <v>3355</v>
      </c>
      <c r="W6442">
        <v>3416</v>
      </c>
      <c r="X6442">
        <v>3382</v>
      </c>
      <c r="Y6442">
        <v>3358</v>
      </c>
    </row>
    <row r="6443" spans="1:25" x14ac:dyDescent="0.25">
      <c r="A6443" t="str">
        <f t="shared" si="100"/>
        <v>Wien-Innere StadtPensionisteneinkommenNetto_Schnitt</v>
      </c>
      <c r="B6443">
        <v>6442</v>
      </c>
      <c r="C6443">
        <v>901</v>
      </c>
      <c r="D6443" t="s">
        <v>276</v>
      </c>
      <c r="E6443" t="s">
        <v>44</v>
      </c>
      <c r="F6443" t="s">
        <v>59</v>
      </c>
      <c r="G6443">
        <v>21079.200216535399</v>
      </c>
      <c r="H6443">
        <v>21867.449157753999</v>
      </c>
      <c r="I6443">
        <v>22081.163185430501</v>
      </c>
      <c r="J6443">
        <v>22682.851215942399</v>
      </c>
      <c r="K6443">
        <v>23163.010716524801</v>
      </c>
      <c r="L6443">
        <v>24319.465318252402</v>
      </c>
      <c r="M6443">
        <v>24953.680596101502</v>
      </c>
      <c r="N6443">
        <v>25060.1608735892</v>
      </c>
      <c r="O6443">
        <v>25390.759053934598</v>
      </c>
      <c r="P6443">
        <v>25634.558841422499</v>
      </c>
      <c r="Q6443">
        <v>25848.840162330402</v>
      </c>
      <c r="R6443">
        <v>26306.5547831888</v>
      </c>
      <c r="S6443">
        <v>27793.573788256599</v>
      </c>
      <c r="T6443">
        <v>27956.079640271499</v>
      </c>
      <c r="U6443">
        <v>25478.391389870401</v>
      </c>
      <c r="V6443">
        <v>27863.7197892679</v>
      </c>
      <c r="W6443">
        <v>30480.242846680801</v>
      </c>
      <c r="X6443">
        <v>31088.479601440598</v>
      </c>
      <c r="Y6443">
        <v>31448.9246280591</v>
      </c>
    </row>
    <row r="6444" spans="1:25" x14ac:dyDescent="0.25">
      <c r="A6444" t="str">
        <f t="shared" si="100"/>
        <v>Wien-Innere StadtPensionisteneinkommenNettobezüge 1000 EUR</v>
      </c>
      <c r="B6444">
        <v>6443</v>
      </c>
      <c r="C6444">
        <v>901</v>
      </c>
      <c r="D6444" t="s">
        <v>276</v>
      </c>
      <c r="E6444" t="s">
        <v>44</v>
      </c>
      <c r="F6444" t="s">
        <v>60</v>
      </c>
      <c r="G6444">
        <v>96374.103390000004</v>
      </c>
      <c r="H6444">
        <v>98141.111820000006</v>
      </c>
      <c r="I6444">
        <v>100027.66923</v>
      </c>
      <c r="J6444">
        <v>100734.54225</v>
      </c>
      <c r="K6444">
        <v>103446.00586</v>
      </c>
      <c r="L6444">
        <v>109656.46911999999</v>
      </c>
      <c r="M6444">
        <v>110095.63879</v>
      </c>
      <c r="N6444">
        <v>111016.51267</v>
      </c>
      <c r="O6444">
        <v>114867.79396</v>
      </c>
      <c r="P6444">
        <v>114612.11258</v>
      </c>
      <c r="Q6444">
        <v>116242.23421</v>
      </c>
      <c r="R6444">
        <v>118300.57686</v>
      </c>
      <c r="S6444">
        <v>122597.45398000001</v>
      </c>
      <c r="T6444">
        <v>123565.87201000001</v>
      </c>
      <c r="U6444">
        <v>129786.92574000001</v>
      </c>
      <c r="V6444">
        <v>128256.70219</v>
      </c>
      <c r="W6444">
        <v>129022.86797000001</v>
      </c>
      <c r="X6444">
        <v>129483.51754</v>
      </c>
      <c r="Y6444">
        <v>129789.71193999999</v>
      </c>
    </row>
    <row r="6445" spans="1:25" x14ac:dyDescent="0.25">
      <c r="A6445" t="str">
        <f t="shared" si="100"/>
        <v>Wien-Innere StadtPensionisteneinkommenSV-Beiträge 1000 EUR</v>
      </c>
      <c r="B6445">
        <v>6444</v>
      </c>
      <c r="C6445">
        <v>901</v>
      </c>
      <c r="D6445" t="s">
        <v>276</v>
      </c>
      <c r="E6445" t="s">
        <v>44</v>
      </c>
      <c r="F6445" t="s">
        <v>61</v>
      </c>
      <c r="G6445">
        <v>5434.1283299999996</v>
      </c>
      <c r="H6445">
        <v>6122.8350200000004</v>
      </c>
      <c r="I6445">
        <v>6421.7884299999996</v>
      </c>
      <c r="J6445">
        <v>6400.4379399999998</v>
      </c>
      <c r="K6445">
        <v>6681.7583599999998</v>
      </c>
      <c r="L6445">
        <v>6960.49892</v>
      </c>
      <c r="M6445">
        <v>6993.2329799999998</v>
      </c>
      <c r="N6445">
        <v>7063.4892799999998</v>
      </c>
      <c r="O6445">
        <v>7243.9383600000001</v>
      </c>
      <c r="P6445">
        <v>7453.18102</v>
      </c>
      <c r="Q6445">
        <v>7571.0251399999997</v>
      </c>
      <c r="R6445">
        <v>7854.7096799999999</v>
      </c>
      <c r="S6445">
        <v>7862.9208500000004</v>
      </c>
      <c r="T6445">
        <v>7968.0115800000003</v>
      </c>
      <c r="U6445">
        <v>8247.2928400000001</v>
      </c>
      <c r="V6445">
        <v>8046.4894100000001</v>
      </c>
      <c r="W6445">
        <v>8046.2169100000001</v>
      </c>
      <c r="X6445">
        <v>8134.4481800000003</v>
      </c>
      <c r="Y6445">
        <v>8050.2173499999999</v>
      </c>
    </row>
    <row r="6446" spans="1:25" x14ac:dyDescent="0.25">
      <c r="A6446" t="str">
        <f t="shared" si="100"/>
        <v>Wien-Innere StadtPensionisteneinkommenSV-Beiträge Fälle</v>
      </c>
      <c r="B6446">
        <v>6445</v>
      </c>
      <c r="C6446">
        <v>901</v>
      </c>
      <c r="D6446" t="s">
        <v>276</v>
      </c>
      <c r="E6446" t="s">
        <v>44</v>
      </c>
      <c r="F6446" t="s">
        <v>62</v>
      </c>
      <c r="G6446">
        <v>4327</v>
      </c>
      <c r="H6446">
        <v>4262</v>
      </c>
      <c r="I6446">
        <v>4303</v>
      </c>
      <c r="J6446">
        <v>4231</v>
      </c>
      <c r="K6446">
        <v>4244</v>
      </c>
      <c r="L6446">
        <v>4281</v>
      </c>
      <c r="M6446">
        <v>4193</v>
      </c>
      <c r="N6446">
        <v>4194</v>
      </c>
      <c r="O6446">
        <v>4188</v>
      </c>
      <c r="P6446">
        <v>4130</v>
      </c>
      <c r="Q6446">
        <v>4143</v>
      </c>
      <c r="R6446">
        <v>4134</v>
      </c>
      <c r="S6446">
        <v>4049</v>
      </c>
      <c r="T6446">
        <v>4067</v>
      </c>
      <c r="U6446">
        <v>4337</v>
      </c>
      <c r="V6446">
        <v>4046</v>
      </c>
      <c r="W6446">
        <v>3909</v>
      </c>
      <c r="X6446">
        <v>3840</v>
      </c>
      <c r="Y6446">
        <v>3776</v>
      </c>
    </row>
    <row r="6447" spans="1:25" x14ac:dyDescent="0.25">
      <c r="A6447" t="str">
        <f t="shared" si="100"/>
        <v>Wien-Innere StadtUnselbstständig Beschäftigte GW mgfInsgesamt</v>
      </c>
      <c r="B6447">
        <v>6446</v>
      </c>
      <c r="C6447">
        <v>901</v>
      </c>
      <c r="D6447" t="s">
        <v>276</v>
      </c>
      <c r="E6447" t="s">
        <v>450</v>
      </c>
      <c r="F6447" t="s">
        <v>48</v>
      </c>
      <c r="G6447">
        <v>62518.920081777898</v>
      </c>
      <c r="H6447">
        <v>62218.829325198902</v>
      </c>
      <c r="I6447">
        <v>63944.510402134998</v>
      </c>
      <c r="J6447">
        <v>61000.3197973059</v>
      </c>
      <c r="K6447">
        <v>63902.563581822898</v>
      </c>
      <c r="L6447">
        <v>58622.364634575897</v>
      </c>
      <c r="M6447">
        <v>55303.701742817997</v>
      </c>
      <c r="N6447">
        <v>53027.053513849998</v>
      </c>
      <c r="O6447">
        <v>56093.458626300002</v>
      </c>
      <c r="P6447">
        <v>55740.716284993898</v>
      </c>
      <c r="Q6447">
        <v>59521.842194915</v>
      </c>
      <c r="R6447">
        <v>58591.283092279002</v>
      </c>
      <c r="S6447">
        <v>61122.942944062997</v>
      </c>
      <c r="T6447">
        <v>59719.804860208002</v>
      </c>
    </row>
    <row r="6448" spans="1:25" x14ac:dyDescent="0.25">
      <c r="A6448" t="str">
        <f t="shared" si="100"/>
        <v>Wien-Innere StadtUnselbstständig Beschäftigte GW ogfInsgesamt</v>
      </c>
      <c r="B6448">
        <v>6447</v>
      </c>
      <c r="C6448">
        <v>901</v>
      </c>
      <c r="D6448" t="s">
        <v>276</v>
      </c>
      <c r="E6448" t="s">
        <v>449</v>
      </c>
      <c r="F6448" t="s">
        <v>48</v>
      </c>
      <c r="G6448">
        <v>57318.887054676998</v>
      </c>
      <c r="H6448">
        <v>56791.468887866897</v>
      </c>
      <c r="I6448">
        <v>58745.960174836997</v>
      </c>
      <c r="J6448">
        <v>55602.283631065999</v>
      </c>
      <c r="K6448">
        <v>59018.198613977998</v>
      </c>
      <c r="L6448">
        <v>53555.726344861003</v>
      </c>
      <c r="M6448">
        <v>50827.422306578999</v>
      </c>
      <c r="N6448">
        <v>49077.369486782998</v>
      </c>
      <c r="O6448">
        <v>51759.283365003997</v>
      </c>
      <c r="P6448">
        <v>51484.413109943998</v>
      </c>
      <c r="Q6448">
        <v>54966.727189133999</v>
      </c>
      <c r="R6448">
        <v>53843.718169482003</v>
      </c>
      <c r="S6448">
        <v>56239.352357492899</v>
      </c>
      <c r="T6448">
        <v>54582.003729258999</v>
      </c>
    </row>
    <row r="6449" spans="1:28" x14ac:dyDescent="0.25">
      <c r="A6449" t="str">
        <f t="shared" si="100"/>
        <v>Wien-Innere StadtUnternehmenInsgesamt</v>
      </c>
      <c r="B6449">
        <v>6448</v>
      </c>
      <c r="C6449">
        <v>901</v>
      </c>
      <c r="D6449" t="s">
        <v>276</v>
      </c>
      <c r="E6449" t="s">
        <v>475</v>
      </c>
      <c r="F6449" t="s">
        <v>48</v>
      </c>
      <c r="G6449">
        <v>10720</v>
      </c>
      <c r="H6449">
        <v>11123</v>
      </c>
      <c r="I6449">
        <v>11640</v>
      </c>
    </row>
    <row r="6450" spans="1:28" x14ac:dyDescent="0.25">
      <c r="A6450" t="str">
        <f t="shared" si="100"/>
        <v>Wien-Innere StadtWohnbevölkerungInsgesamt</v>
      </c>
      <c r="B6450">
        <v>6449</v>
      </c>
      <c r="C6450">
        <v>901</v>
      </c>
      <c r="D6450" t="s">
        <v>276</v>
      </c>
      <c r="E6450" t="s">
        <v>42</v>
      </c>
      <c r="F6450" t="s">
        <v>48</v>
      </c>
      <c r="G6450">
        <v>17630</v>
      </c>
      <c r="H6450">
        <v>17541</v>
      </c>
      <c r="I6450">
        <v>17384</v>
      </c>
      <c r="J6450">
        <v>17294</v>
      </c>
      <c r="K6450">
        <v>17285</v>
      </c>
      <c r="L6450">
        <v>17147</v>
      </c>
      <c r="M6450">
        <v>16976</v>
      </c>
      <c r="N6450">
        <v>16623</v>
      </c>
      <c r="O6450">
        <v>16525</v>
      </c>
      <c r="P6450">
        <v>16385</v>
      </c>
      <c r="Q6450">
        <v>16290</v>
      </c>
      <c r="R6450">
        <v>16268</v>
      </c>
      <c r="S6450">
        <v>16131</v>
      </c>
      <c r="T6450">
        <v>16339</v>
      </c>
      <c r="U6450">
        <v>16411</v>
      </c>
      <c r="V6450">
        <v>16465</v>
      </c>
      <c r="W6450">
        <v>16450</v>
      </c>
      <c r="X6450">
        <v>16306</v>
      </c>
      <c r="Y6450">
        <v>16047</v>
      </c>
      <c r="Z6450">
        <v>15867</v>
      </c>
      <c r="AA6450">
        <v>15700</v>
      </c>
      <c r="AB6450">
        <v>16620</v>
      </c>
    </row>
    <row r="6451" spans="1:28" x14ac:dyDescent="0.25">
      <c r="A6451" t="str">
        <f t="shared" si="100"/>
        <v>Wien-LeopoldstadtArbeitnehmereinkommenBrutto_Schnitt</v>
      </c>
      <c r="B6451">
        <v>6450</v>
      </c>
      <c r="C6451">
        <v>902</v>
      </c>
      <c r="D6451" t="s">
        <v>277</v>
      </c>
      <c r="E6451" t="s">
        <v>43</v>
      </c>
      <c r="F6451" t="s">
        <v>54</v>
      </c>
      <c r="G6451">
        <v>24054.110100340498</v>
      </c>
      <c r="H6451">
        <v>24588.956632380199</v>
      </c>
      <c r="I6451">
        <v>25298.781975587099</v>
      </c>
      <c r="J6451">
        <v>26208.0898150516</v>
      </c>
      <c r="K6451">
        <v>27036.0164345257</v>
      </c>
      <c r="L6451">
        <v>27308.577292474802</v>
      </c>
      <c r="M6451">
        <v>27350.908515135001</v>
      </c>
      <c r="N6451">
        <v>27248.7723946117</v>
      </c>
      <c r="O6451">
        <v>28089.871791810801</v>
      </c>
      <c r="P6451">
        <v>28528.406989123701</v>
      </c>
      <c r="Q6451">
        <v>29178.700826098098</v>
      </c>
      <c r="R6451">
        <v>29980.223165738302</v>
      </c>
      <c r="S6451">
        <v>30442.555271131601</v>
      </c>
      <c r="T6451">
        <v>31073.421744474199</v>
      </c>
      <c r="U6451">
        <v>33189.185178504697</v>
      </c>
      <c r="V6451">
        <v>33670.300250451699</v>
      </c>
      <c r="W6451">
        <v>34850.143264652703</v>
      </c>
      <c r="X6451">
        <v>36147.066143079603</v>
      </c>
      <c r="Y6451">
        <v>37639.096168502103</v>
      </c>
    </row>
    <row r="6452" spans="1:28" x14ac:dyDescent="0.25">
      <c r="A6452" t="str">
        <f t="shared" si="100"/>
        <v>Wien-LeopoldstadtArbeitnehmereinkommenBruttobezüge 1000 EUR</v>
      </c>
      <c r="B6452">
        <v>6451</v>
      </c>
      <c r="C6452">
        <v>902</v>
      </c>
      <c r="D6452" t="s">
        <v>277</v>
      </c>
      <c r="E6452" t="s">
        <v>43</v>
      </c>
      <c r="F6452" t="s">
        <v>55</v>
      </c>
      <c r="G6452">
        <v>932529.74037000001</v>
      </c>
      <c r="H6452">
        <v>956215.34551999997</v>
      </c>
      <c r="I6452">
        <v>1009345.50448</v>
      </c>
      <c r="J6452">
        <v>1065620.93188</v>
      </c>
      <c r="K6452">
        <v>1125428.25612</v>
      </c>
      <c r="L6452">
        <v>1126424.1961600001</v>
      </c>
      <c r="M6452">
        <v>1155657.9374899999</v>
      </c>
      <c r="N6452">
        <v>1203578.2766700001</v>
      </c>
      <c r="O6452">
        <v>1275308.2692199999</v>
      </c>
      <c r="P6452">
        <v>1340350.1455699999</v>
      </c>
      <c r="Q6452">
        <v>1371165.5092199999</v>
      </c>
      <c r="R6452">
        <v>1410209.7372699999</v>
      </c>
      <c r="S6452">
        <v>1495003.4468100001</v>
      </c>
      <c r="T6452">
        <v>1542204.9946000001</v>
      </c>
      <c r="U6452">
        <v>1598988.5635299999</v>
      </c>
      <c r="V6452">
        <v>1732909.34299</v>
      </c>
      <c r="W6452">
        <v>1752300.0534900001</v>
      </c>
      <c r="X6452">
        <v>1833632.2242399999</v>
      </c>
      <c r="Y6452">
        <v>2013051.7803799999</v>
      </c>
    </row>
    <row r="6453" spans="1:28" x14ac:dyDescent="0.25">
      <c r="A6453" t="str">
        <f t="shared" si="100"/>
        <v>Wien-LeopoldstadtArbeitnehmereinkommenBruttobezüge Fälle</v>
      </c>
      <c r="B6453">
        <v>6452</v>
      </c>
      <c r="C6453">
        <v>902</v>
      </c>
      <c r="D6453" t="s">
        <v>277</v>
      </c>
      <c r="E6453" t="s">
        <v>43</v>
      </c>
      <c r="F6453" t="s">
        <v>56</v>
      </c>
      <c r="G6453">
        <v>38768</v>
      </c>
      <c r="H6453">
        <v>38888</v>
      </c>
      <c r="I6453">
        <v>39897</v>
      </c>
      <c r="J6453">
        <v>40660</v>
      </c>
      <c r="K6453">
        <v>41627</v>
      </c>
      <c r="L6453">
        <v>41248</v>
      </c>
      <c r="M6453">
        <v>42253</v>
      </c>
      <c r="N6453">
        <v>44170</v>
      </c>
      <c r="O6453">
        <v>45401</v>
      </c>
      <c r="P6453">
        <v>46983</v>
      </c>
      <c r="Q6453">
        <v>46992</v>
      </c>
      <c r="R6453">
        <v>47038</v>
      </c>
      <c r="S6453">
        <v>49109</v>
      </c>
      <c r="T6453">
        <v>49631</v>
      </c>
      <c r="U6453">
        <v>48178</v>
      </c>
      <c r="V6453">
        <v>51467</v>
      </c>
      <c r="W6453">
        <v>50281</v>
      </c>
      <c r="X6453">
        <v>50727</v>
      </c>
      <c r="Y6453">
        <v>53483</v>
      </c>
    </row>
    <row r="6454" spans="1:28" x14ac:dyDescent="0.25">
      <c r="A6454" t="str">
        <f t="shared" si="100"/>
        <v>Wien-LeopoldstadtArbeitnehmereinkommenLohnsteuer 1000 EUR</v>
      </c>
      <c r="B6454">
        <v>6453</v>
      </c>
      <c r="C6454">
        <v>902</v>
      </c>
      <c r="D6454" t="s">
        <v>277</v>
      </c>
      <c r="E6454" t="s">
        <v>43</v>
      </c>
      <c r="F6454" t="s">
        <v>57</v>
      </c>
      <c r="G6454">
        <v>144252.58277000001</v>
      </c>
      <c r="H6454">
        <v>144758.41292</v>
      </c>
      <c r="I6454">
        <v>157962.68178000001</v>
      </c>
      <c r="J6454">
        <v>172746.40070999999</v>
      </c>
      <c r="K6454">
        <v>188538.13115999999</v>
      </c>
      <c r="L6454">
        <v>173573.56177</v>
      </c>
      <c r="M6454">
        <v>179974.8591</v>
      </c>
      <c r="N6454">
        <v>191087.78821999999</v>
      </c>
      <c r="O6454">
        <v>207973.31919000001</v>
      </c>
      <c r="P6454">
        <v>221609.69086999999</v>
      </c>
      <c r="Q6454">
        <v>230146.8077</v>
      </c>
      <c r="R6454">
        <v>244982.17073000001</v>
      </c>
      <c r="S6454">
        <v>230748.41449</v>
      </c>
      <c r="T6454">
        <v>240783.44156000001</v>
      </c>
      <c r="U6454">
        <v>253214.79316</v>
      </c>
      <c r="V6454">
        <v>280056.33707000001</v>
      </c>
      <c r="W6454">
        <v>274744.47110999998</v>
      </c>
      <c r="X6454">
        <v>291432.68478000001</v>
      </c>
      <c r="Y6454">
        <v>319199.64637999999</v>
      </c>
    </row>
    <row r="6455" spans="1:28" x14ac:dyDescent="0.25">
      <c r="A6455" t="str">
        <f t="shared" si="100"/>
        <v>Wien-LeopoldstadtArbeitnehmereinkommenLohnsteuer Fälle</v>
      </c>
      <c r="B6455">
        <v>6454</v>
      </c>
      <c r="C6455">
        <v>902</v>
      </c>
      <c r="D6455" t="s">
        <v>277</v>
      </c>
      <c r="E6455" t="s">
        <v>43</v>
      </c>
      <c r="F6455" t="s">
        <v>58</v>
      </c>
      <c r="G6455">
        <v>31204</v>
      </c>
      <c r="H6455">
        <v>30319</v>
      </c>
      <c r="I6455">
        <v>31319</v>
      </c>
      <c r="J6455">
        <v>32231</v>
      </c>
      <c r="K6455">
        <v>33558</v>
      </c>
      <c r="L6455">
        <v>32491</v>
      </c>
      <c r="M6455">
        <v>33337</v>
      </c>
      <c r="N6455">
        <v>34714</v>
      </c>
      <c r="O6455">
        <v>35766</v>
      </c>
      <c r="P6455">
        <v>37170</v>
      </c>
      <c r="Q6455">
        <v>37294</v>
      </c>
      <c r="R6455">
        <v>37427</v>
      </c>
      <c r="S6455">
        <v>38787</v>
      </c>
      <c r="T6455">
        <v>39591</v>
      </c>
      <c r="U6455">
        <v>39451</v>
      </c>
      <c r="V6455">
        <v>42481</v>
      </c>
      <c r="W6455">
        <v>42031</v>
      </c>
      <c r="X6455">
        <v>42677</v>
      </c>
      <c r="Y6455">
        <v>45275</v>
      </c>
    </row>
    <row r="6456" spans="1:28" x14ac:dyDescent="0.25">
      <c r="A6456" t="str">
        <f t="shared" si="100"/>
        <v>Wien-LeopoldstadtArbeitnehmereinkommenNetto_Schnitt</v>
      </c>
      <c r="B6456">
        <v>6455</v>
      </c>
      <c r="C6456">
        <v>902</v>
      </c>
      <c r="D6456" t="s">
        <v>277</v>
      </c>
      <c r="E6456" t="s">
        <v>43</v>
      </c>
      <c r="F6456" t="s">
        <v>59</v>
      </c>
      <c r="G6456">
        <v>16639.7068548803</v>
      </c>
      <c r="H6456">
        <v>17073.762964924899</v>
      </c>
      <c r="I6456">
        <v>17458.1142246284</v>
      </c>
      <c r="J6456">
        <v>18007.8185622233</v>
      </c>
      <c r="K6456">
        <v>18480.638326326702</v>
      </c>
      <c r="L6456">
        <v>19023.081262606702</v>
      </c>
      <c r="M6456">
        <v>18998.348591816</v>
      </c>
      <c r="N6456">
        <v>18837.8079214399</v>
      </c>
      <c r="O6456">
        <v>19314.817380674402</v>
      </c>
      <c r="P6456">
        <v>19518.499871868498</v>
      </c>
      <c r="Q6456">
        <v>19886.7121971825</v>
      </c>
      <c r="R6456">
        <v>20288.631612951202</v>
      </c>
      <c r="S6456">
        <v>21177.490539412302</v>
      </c>
      <c r="T6456">
        <v>21526.7005448208</v>
      </c>
      <c r="U6456">
        <v>22904.0237021047</v>
      </c>
      <c r="V6456">
        <v>23175.319003827699</v>
      </c>
      <c r="W6456">
        <v>24142.282377239899</v>
      </c>
      <c r="X6456">
        <v>24929.8778599168</v>
      </c>
      <c r="Y6456">
        <v>25998.958163154599</v>
      </c>
    </row>
    <row r="6457" spans="1:28" x14ac:dyDescent="0.25">
      <c r="A6457" t="str">
        <f t="shared" si="100"/>
        <v>Wien-LeopoldstadtArbeitnehmereinkommenNettobezüge 1000 EUR</v>
      </c>
      <c r="B6457">
        <v>6456</v>
      </c>
      <c r="C6457">
        <v>902</v>
      </c>
      <c r="D6457" t="s">
        <v>277</v>
      </c>
      <c r="E6457" t="s">
        <v>43</v>
      </c>
      <c r="F6457" t="s">
        <v>60</v>
      </c>
      <c r="G6457">
        <v>645088.15535000002</v>
      </c>
      <c r="H6457">
        <v>663964.49418000004</v>
      </c>
      <c r="I6457">
        <v>696526.38321999996</v>
      </c>
      <c r="J6457">
        <v>732197.90274000005</v>
      </c>
      <c r="K6457">
        <v>769293.53160999995</v>
      </c>
      <c r="L6457">
        <v>784664.05591999996</v>
      </c>
      <c r="M6457">
        <v>802737.22305000003</v>
      </c>
      <c r="N6457">
        <v>832065.97589</v>
      </c>
      <c r="O6457">
        <v>876912.02390000003</v>
      </c>
      <c r="P6457">
        <v>917037.67948000005</v>
      </c>
      <c r="Q6457">
        <v>934516.37956999999</v>
      </c>
      <c r="R6457">
        <v>954336.65381000005</v>
      </c>
      <c r="S6457">
        <v>1040005.3829</v>
      </c>
      <c r="T6457">
        <v>1068391.6747399999</v>
      </c>
      <c r="U6457">
        <v>1103470.0539200001</v>
      </c>
      <c r="V6457">
        <v>1192764.1431700001</v>
      </c>
      <c r="W6457">
        <v>1213898.1002100001</v>
      </c>
      <c r="X6457">
        <v>1264617.9142</v>
      </c>
      <c r="Y6457">
        <v>1390502.27944</v>
      </c>
    </row>
    <row r="6458" spans="1:28" x14ac:dyDescent="0.25">
      <c r="A6458" t="str">
        <f t="shared" si="100"/>
        <v>Wien-LeopoldstadtArbeitnehmereinkommenSV-Beiträge 1000 EUR</v>
      </c>
      <c r="B6458">
        <v>6457</v>
      </c>
      <c r="C6458">
        <v>902</v>
      </c>
      <c r="D6458" t="s">
        <v>277</v>
      </c>
      <c r="E6458" t="s">
        <v>43</v>
      </c>
      <c r="F6458" t="s">
        <v>61</v>
      </c>
      <c r="G6458">
        <v>143189.00224999999</v>
      </c>
      <c r="H6458">
        <v>147492.43841999999</v>
      </c>
      <c r="I6458">
        <v>154856.43948</v>
      </c>
      <c r="J6458">
        <v>160676.62843000001</v>
      </c>
      <c r="K6458">
        <v>167596.59335000001</v>
      </c>
      <c r="L6458">
        <v>168186.57847000001</v>
      </c>
      <c r="M6458">
        <v>172945.85534000001</v>
      </c>
      <c r="N6458">
        <v>180424.51256</v>
      </c>
      <c r="O6458">
        <v>190422.92613000001</v>
      </c>
      <c r="P6458">
        <v>201702.77522000001</v>
      </c>
      <c r="Q6458">
        <v>206502.32195000001</v>
      </c>
      <c r="R6458">
        <v>210890.91273000001</v>
      </c>
      <c r="S6458">
        <v>224249.64942</v>
      </c>
      <c r="T6458">
        <v>233029.87830000001</v>
      </c>
      <c r="U6458">
        <v>242303.71645000001</v>
      </c>
      <c r="V6458">
        <v>260088.86275</v>
      </c>
      <c r="W6458">
        <v>263657.48216999997</v>
      </c>
      <c r="X6458">
        <v>277581.62526</v>
      </c>
      <c r="Y6458">
        <v>303349.85456000001</v>
      </c>
    </row>
    <row r="6459" spans="1:28" x14ac:dyDescent="0.25">
      <c r="A6459" t="str">
        <f t="shared" si="100"/>
        <v>Wien-LeopoldstadtArbeitnehmereinkommenSV-Beiträge Fälle</v>
      </c>
      <c r="B6459">
        <v>6458</v>
      </c>
      <c r="C6459">
        <v>902</v>
      </c>
      <c r="D6459" t="s">
        <v>277</v>
      </c>
      <c r="E6459" t="s">
        <v>43</v>
      </c>
      <c r="F6459" t="s">
        <v>62</v>
      </c>
      <c r="G6459">
        <v>36616</v>
      </c>
      <c r="H6459">
        <v>36865</v>
      </c>
      <c r="I6459">
        <v>37667</v>
      </c>
      <c r="J6459">
        <v>38268</v>
      </c>
      <c r="K6459">
        <v>38884</v>
      </c>
      <c r="L6459">
        <v>38206</v>
      </c>
      <c r="M6459">
        <v>38982</v>
      </c>
      <c r="N6459">
        <v>40614</v>
      </c>
      <c r="O6459">
        <v>41658</v>
      </c>
      <c r="P6459">
        <v>42992</v>
      </c>
      <c r="Q6459">
        <v>42921</v>
      </c>
      <c r="R6459">
        <v>42296</v>
      </c>
      <c r="S6459">
        <v>44163</v>
      </c>
      <c r="T6459">
        <v>44587</v>
      </c>
      <c r="U6459">
        <v>44178</v>
      </c>
      <c r="V6459">
        <v>46545</v>
      </c>
      <c r="W6459">
        <v>45733</v>
      </c>
      <c r="X6459">
        <v>46574</v>
      </c>
      <c r="Y6459">
        <v>49218</v>
      </c>
    </row>
    <row r="6460" spans="1:28" x14ac:dyDescent="0.25">
      <c r="A6460" t="str">
        <f t="shared" si="100"/>
        <v>Wien-LeopoldstadtArbeitsstättenInsgesamt</v>
      </c>
      <c r="B6460">
        <v>6459</v>
      </c>
      <c r="C6460">
        <v>902</v>
      </c>
      <c r="D6460" t="s">
        <v>277</v>
      </c>
      <c r="E6460" t="s">
        <v>476</v>
      </c>
      <c r="F6460" t="s">
        <v>48</v>
      </c>
      <c r="G6460">
        <v>8841</v>
      </c>
      <c r="H6460">
        <v>9081</v>
      </c>
      <c r="I6460">
        <v>9501</v>
      </c>
    </row>
    <row r="6461" spans="1:28" x14ac:dyDescent="0.25">
      <c r="A6461" t="str">
        <f t="shared" si="100"/>
        <v>Wien-LeopoldstadtBeschäftigte in den ArbeitsstättenInsgesamt</v>
      </c>
      <c r="B6461">
        <v>6460</v>
      </c>
      <c r="C6461">
        <v>902</v>
      </c>
      <c r="D6461" t="s">
        <v>277</v>
      </c>
      <c r="E6461" t="s">
        <v>477</v>
      </c>
      <c r="F6461" t="s">
        <v>48</v>
      </c>
      <c r="G6461">
        <v>81751</v>
      </c>
      <c r="H6461">
        <v>84441</v>
      </c>
      <c r="I6461">
        <v>86856</v>
      </c>
    </row>
    <row r="6462" spans="1:28" x14ac:dyDescent="0.25">
      <c r="A6462" t="str">
        <f t="shared" si="100"/>
        <v>Wien-LeopoldstadtGesamteinkommenBruttobezüge Gesamt</v>
      </c>
      <c r="B6462">
        <v>6461</v>
      </c>
      <c r="C6462">
        <v>902</v>
      </c>
      <c r="D6462" t="s">
        <v>277</v>
      </c>
      <c r="E6462" t="s">
        <v>45</v>
      </c>
      <c r="F6462" t="s">
        <v>63</v>
      </c>
      <c r="G6462">
        <v>1310931.38481</v>
      </c>
      <c r="H6462">
        <v>1338771.4426299999</v>
      </c>
      <c r="I6462">
        <v>1401250.7264099999</v>
      </c>
      <c r="J6462">
        <v>1466832.2357000001</v>
      </c>
      <c r="K6462">
        <v>1538489.15949</v>
      </c>
      <c r="L6462">
        <v>1549096.1244099999</v>
      </c>
      <c r="M6462">
        <v>1593537.10026</v>
      </c>
      <c r="N6462">
        <v>1646275.0375999999</v>
      </c>
      <c r="O6462">
        <v>1729462.5037</v>
      </c>
      <c r="P6462">
        <v>1801812.0621400001</v>
      </c>
      <c r="Q6462">
        <v>1839768.78412</v>
      </c>
      <c r="R6462">
        <v>1881153.4359200001</v>
      </c>
      <c r="S6462">
        <v>1969348.90689</v>
      </c>
      <c r="T6462">
        <v>2021899.3081499999</v>
      </c>
      <c r="U6462">
        <v>2084021.4336699999</v>
      </c>
      <c r="V6462">
        <v>2226619.3272600002</v>
      </c>
      <c r="W6462">
        <v>2259579.2017000001</v>
      </c>
      <c r="X6462">
        <v>2349233.23147</v>
      </c>
      <c r="Y6462">
        <v>2539107.3028000002</v>
      </c>
    </row>
    <row r="6463" spans="1:28" x14ac:dyDescent="0.25">
      <c r="A6463" t="str">
        <f t="shared" si="100"/>
        <v>Wien-LeopoldstadtGesamteinkommenNettobezüge Gesamt</v>
      </c>
      <c r="B6463">
        <v>6462</v>
      </c>
      <c r="C6463">
        <v>902</v>
      </c>
      <c r="D6463" t="s">
        <v>277</v>
      </c>
      <c r="E6463" t="s">
        <v>45</v>
      </c>
      <c r="F6463" t="s">
        <v>64</v>
      </c>
      <c r="G6463">
        <v>952944.88040000002</v>
      </c>
      <c r="H6463">
        <v>977107.77475999994</v>
      </c>
      <c r="I6463">
        <v>1015405.24633</v>
      </c>
      <c r="J6463">
        <v>1057344.7467499999</v>
      </c>
      <c r="K6463">
        <v>1102134.92087</v>
      </c>
      <c r="L6463">
        <v>1130733.1791300001</v>
      </c>
      <c r="M6463">
        <v>1160279.6493599999</v>
      </c>
      <c r="N6463">
        <v>1192190.11145</v>
      </c>
      <c r="O6463">
        <v>1245118.9401</v>
      </c>
      <c r="P6463">
        <v>1289829.8689900001</v>
      </c>
      <c r="Q6463">
        <v>1311489.59614</v>
      </c>
      <c r="R6463">
        <v>1330930.22863</v>
      </c>
      <c r="S6463">
        <v>1430167.0909599999</v>
      </c>
      <c r="T6463">
        <v>1461612.64643</v>
      </c>
      <c r="U6463">
        <v>1499953.53755</v>
      </c>
      <c r="V6463">
        <v>1595057.9589199999</v>
      </c>
      <c r="W6463">
        <v>1631154.32702</v>
      </c>
      <c r="X6463">
        <v>1687207.7186400001</v>
      </c>
      <c r="Y6463">
        <v>1823381.2577800001</v>
      </c>
    </row>
    <row r="6464" spans="1:28" x14ac:dyDescent="0.25">
      <c r="A6464" t="str">
        <f t="shared" si="100"/>
        <v>Wien-LeopoldstadtGründungsintensitätin % der aktiven Wirtschaftskammermitglieder</v>
      </c>
      <c r="B6464">
        <v>6463</v>
      </c>
      <c r="C6464">
        <v>902</v>
      </c>
      <c r="D6464" t="s">
        <v>277</v>
      </c>
      <c r="E6464" t="s">
        <v>40</v>
      </c>
      <c r="F6464" t="s">
        <v>52</v>
      </c>
      <c r="G6464">
        <v>9.2658227848101298</v>
      </c>
      <c r="H6464">
        <v>9.0554662574841203</v>
      </c>
      <c r="I6464">
        <v>12.8023715694668</v>
      </c>
      <c r="J6464">
        <v>13.279850364787199</v>
      </c>
      <c r="K6464">
        <v>10.3790065703111</v>
      </c>
      <c r="L6464">
        <v>10.1447777077769</v>
      </c>
      <c r="M6464">
        <v>10.0777272001169</v>
      </c>
      <c r="N6464">
        <v>10.163407048191999</v>
      </c>
      <c r="O6464">
        <v>10.4256675424741</v>
      </c>
      <c r="P6464">
        <v>8.2761011123886394</v>
      </c>
      <c r="Q6464">
        <v>8.5705999032046307</v>
      </c>
      <c r="R6464">
        <v>8.0450772620671707</v>
      </c>
      <c r="S6464">
        <v>7.9826113239971104</v>
      </c>
      <c r="T6464">
        <v>8.6766112141416798</v>
      </c>
      <c r="U6464">
        <v>9.2281375984882104</v>
      </c>
      <c r="V6464">
        <v>8.2787958115183304</v>
      </c>
      <c r="W6464">
        <v>8.9110503458259593</v>
      </c>
      <c r="X6464">
        <v>8.3214906047686696</v>
      </c>
      <c r="Y6464">
        <v>7.4923547400611596</v>
      </c>
      <c r="Z6464">
        <v>8.5163204747774497</v>
      </c>
      <c r="AA6464">
        <v>8.0953740719588794</v>
      </c>
      <c r="AB6464">
        <v>7.7340381137849503</v>
      </c>
    </row>
    <row r="6465" spans="1:44" x14ac:dyDescent="0.25">
      <c r="A6465" t="str">
        <f t="shared" si="100"/>
        <v>Wien-LeopoldstadtGründungsintensitätje 1.000 Einwohner</v>
      </c>
      <c r="B6465">
        <v>6464</v>
      </c>
      <c r="C6465">
        <v>902</v>
      </c>
      <c r="D6465" t="s">
        <v>277</v>
      </c>
      <c r="E6465" t="s">
        <v>40</v>
      </c>
      <c r="F6465" t="s">
        <v>53</v>
      </c>
      <c r="G6465">
        <v>4.1116203828525197</v>
      </c>
      <c r="H6465">
        <v>4.0277164435371402</v>
      </c>
      <c r="I6465">
        <v>5.7573112125314196</v>
      </c>
      <c r="J6465">
        <v>6.4332360354787399</v>
      </c>
      <c r="K6465">
        <v>5.3026735314738804</v>
      </c>
      <c r="L6465">
        <v>5.2488920914713901</v>
      </c>
      <c r="M6465">
        <v>5.3751185059952</v>
      </c>
      <c r="N6465">
        <v>5.5939794501144</v>
      </c>
      <c r="O6465">
        <v>5.8921226603057502</v>
      </c>
      <c r="P6465">
        <v>4.8036485064303696</v>
      </c>
      <c r="Q6465">
        <v>4.9791509864033898</v>
      </c>
      <c r="R6465">
        <v>4.7589755653836097</v>
      </c>
      <c r="S6465">
        <v>4.7079589663502999</v>
      </c>
      <c r="T6465">
        <v>4.9558941360985003</v>
      </c>
      <c r="U6465">
        <v>5.2771805515985397</v>
      </c>
      <c r="V6465">
        <v>4.8189099359065901</v>
      </c>
      <c r="W6465">
        <v>5.2475041203326596</v>
      </c>
      <c r="X6465">
        <v>5.0216301717073497</v>
      </c>
      <c r="Y6465">
        <v>4.6292797218653199</v>
      </c>
      <c r="Z6465">
        <v>5.4543554073187197</v>
      </c>
      <c r="AA6465">
        <v>5.4160935350756496</v>
      </c>
      <c r="AB6465">
        <v>5.1353573044915901</v>
      </c>
    </row>
    <row r="6466" spans="1:44" x14ac:dyDescent="0.25">
      <c r="A6466" t="str">
        <f t="shared" si="100"/>
        <v>Wien-LeopoldstadtKammermitgliedschaftenAktiv</v>
      </c>
      <c r="B6466">
        <v>6465</v>
      </c>
      <c r="C6466">
        <v>902</v>
      </c>
      <c r="D6466" t="s">
        <v>277</v>
      </c>
      <c r="E6466" t="s">
        <v>39</v>
      </c>
      <c r="F6466" t="s">
        <v>50</v>
      </c>
      <c r="G6466">
        <v>3950</v>
      </c>
      <c r="H6466">
        <v>4001</v>
      </c>
      <c r="I6466">
        <v>4085</v>
      </c>
      <c r="J6466">
        <v>4426</v>
      </c>
      <c r="K6466">
        <v>4709</v>
      </c>
      <c r="L6466">
        <v>4828</v>
      </c>
      <c r="M6466">
        <v>4985</v>
      </c>
      <c r="N6466">
        <v>5164</v>
      </c>
      <c r="O6466">
        <v>5271</v>
      </c>
      <c r="P6466">
        <v>5354</v>
      </c>
      <c r="Q6466">
        <v>5496</v>
      </c>
      <c r="R6466">
        <v>5573</v>
      </c>
      <c r="S6466">
        <v>5626</v>
      </c>
      <c r="T6466">
        <v>5611</v>
      </c>
      <c r="U6466">
        <v>5742</v>
      </c>
      <c r="V6466">
        <v>5730</v>
      </c>
      <c r="W6466">
        <v>5812</v>
      </c>
      <c r="X6466">
        <v>5874</v>
      </c>
      <c r="Y6466">
        <v>5849</v>
      </c>
      <c r="Z6466">
        <v>5809</v>
      </c>
      <c r="AA6466">
        <v>5882</v>
      </c>
      <c r="AB6466">
        <v>5903</v>
      </c>
      <c r="AC6466">
        <v>6004</v>
      </c>
      <c r="AD6466">
        <v>6112</v>
      </c>
      <c r="AE6466">
        <v>6169</v>
      </c>
      <c r="AF6466">
        <v>6217</v>
      </c>
      <c r="AG6466">
        <v>6344</v>
      </c>
      <c r="AH6466">
        <v>6333</v>
      </c>
      <c r="AI6466">
        <v>6451</v>
      </c>
      <c r="AJ6466">
        <v>6540</v>
      </c>
      <c r="AK6466">
        <v>6616</v>
      </c>
      <c r="AL6466">
        <v>6740</v>
      </c>
      <c r="AM6466">
        <v>6915</v>
      </c>
      <c r="AN6466">
        <v>7004</v>
      </c>
      <c r="AO6466">
        <v>7160</v>
      </c>
      <c r="AP6466">
        <v>7189</v>
      </c>
      <c r="AQ6466">
        <v>7290</v>
      </c>
      <c r="AR6466">
        <v>7357</v>
      </c>
    </row>
    <row r="6467" spans="1:44" x14ac:dyDescent="0.25">
      <c r="A6467" t="str">
        <f t="shared" ref="A6467:A6530" si="101">D6467&amp;E6467&amp;F6467</f>
        <v>Wien-LeopoldstadtKammermitgliedschaftenInsgesamt</v>
      </c>
      <c r="B6467">
        <v>6466</v>
      </c>
      <c r="C6467">
        <v>902</v>
      </c>
      <c r="D6467" t="s">
        <v>277</v>
      </c>
      <c r="E6467" t="s">
        <v>39</v>
      </c>
      <c r="F6467" t="s">
        <v>48</v>
      </c>
      <c r="G6467">
        <v>5282</v>
      </c>
      <c r="H6467">
        <v>5367</v>
      </c>
      <c r="I6467">
        <v>5470</v>
      </c>
      <c r="J6467">
        <v>5795</v>
      </c>
      <c r="K6467">
        <v>6107</v>
      </c>
      <c r="L6467">
        <v>6297</v>
      </c>
      <c r="M6467">
        <v>6530</v>
      </c>
      <c r="N6467">
        <v>6760</v>
      </c>
      <c r="O6467">
        <v>6829</v>
      </c>
      <c r="P6467">
        <v>6930</v>
      </c>
      <c r="Q6467">
        <v>7075</v>
      </c>
      <c r="R6467">
        <v>7188</v>
      </c>
      <c r="S6467">
        <v>7232</v>
      </c>
      <c r="T6467">
        <v>7255</v>
      </c>
      <c r="U6467">
        <v>7394</v>
      </c>
      <c r="V6467">
        <v>7413</v>
      </c>
      <c r="W6467">
        <v>7477</v>
      </c>
      <c r="X6467">
        <v>7599</v>
      </c>
      <c r="Y6467">
        <v>7589</v>
      </c>
      <c r="Z6467">
        <v>7556</v>
      </c>
      <c r="AA6467">
        <v>7652</v>
      </c>
      <c r="AB6467">
        <v>7676</v>
      </c>
      <c r="AC6467">
        <v>7751</v>
      </c>
      <c r="AD6467">
        <v>7852</v>
      </c>
      <c r="AE6467">
        <v>7868</v>
      </c>
      <c r="AF6467">
        <v>7933</v>
      </c>
      <c r="AG6467">
        <v>8005</v>
      </c>
      <c r="AH6467">
        <v>7982</v>
      </c>
      <c r="AI6467">
        <v>8060</v>
      </c>
      <c r="AJ6467">
        <v>8125</v>
      </c>
      <c r="AK6467">
        <v>8266</v>
      </c>
      <c r="AL6467">
        <v>8363</v>
      </c>
      <c r="AM6467">
        <v>8487</v>
      </c>
      <c r="AN6467">
        <v>8555</v>
      </c>
      <c r="AO6467">
        <v>8695</v>
      </c>
      <c r="AP6467">
        <v>8737</v>
      </c>
      <c r="AQ6467">
        <v>8807</v>
      </c>
      <c r="AR6467">
        <v>8854</v>
      </c>
    </row>
    <row r="6468" spans="1:44" x14ac:dyDescent="0.25">
      <c r="A6468" t="str">
        <f t="shared" si="101"/>
        <v>Wien-LeopoldstadtKammermitgliedschaftenRuhend</v>
      </c>
      <c r="B6468">
        <v>6467</v>
      </c>
      <c r="C6468">
        <v>902</v>
      </c>
      <c r="D6468" t="s">
        <v>277</v>
      </c>
      <c r="E6468" t="s">
        <v>39</v>
      </c>
      <c r="F6468" t="s">
        <v>51</v>
      </c>
      <c r="G6468">
        <v>1332</v>
      </c>
      <c r="H6468">
        <v>1366</v>
      </c>
      <c r="I6468">
        <v>1385</v>
      </c>
      <c r="J6468">
        <v>1369</v>
      </c>
      <c r="K6468">
        <v>1398</v>
      </c>
      <c r="L6468">
        <v>1469</v>
      </c>
      <c r="M6468">
        <v>1545</v>
      </c>
      <c r="N6468">
        <v>1596</v>
      </c>
      <c r="O6468">
        <v>1558</v>
      </c>
      <c r="P6468">
        <v>1576</v>
      </c>
      <c r="Q6468">
        <v>1579</v>
      </c>
      <c r="R6468">
        <v>1615</v>
      </c>
      <c r="S6468">
        <v>1606</v>
      </c>
      <c r="T6468">
        <v>1644</v>
      </c>
      <c r="U6468">
        <v>1652</v>
      </c>
      <c r="V6468">
        <v>1683</v>
      </c>
      <c r="W6468">
        <v>1665</v>
      </c>
      <c r="X6468">
        <v>1725</v>
      </c>
      <c r="Y6468">
        <v>1740</v>
      </c>
      <c r="Z6468">
        <v>1747</v>
      </c>
      <c r="AA6468">
        <v>1770</v>
      </c>
      <c r="AB6468">
        <v>1773</v>
      </c>
      <c r="AC6468">
        <v>1747</v>
      </c>
      <c r="AD6468">
        <v>1740</v>
      </c>
      <c r="AE6468">
        <v>1699</v>
      </c>
      <c r="AF6468">
        <v>1716</v>
      </c>
      <c r="AG6468">
        <v>1661</v>
      </c>
      <c r="AH6468">
        <v>1649</v>
      </c>
      <c r="AI6468">
        <v>1609</v>
      </c>
      <c r="AJ6468">
        <v>1585</v>
      </c>
      <c r="AK6468">
        <v>1650</v>
      </c>
      <c r="AL6468">
        <v>1623</v>
      </c>
      <c r="AM6468">
        <v>1572</v>
      </c>
      <c r="AN6468">
        <v>1551</v>
      </c>
      <c r="AO6468">
        <v>1535</v>
      </c>
      <c r="AP6468">
        <v>1548</v>
      </c>
      <c r="AQ6468">
        <v>1517</v>
      </c>
      <c r="AR6468">
        <v>1497</v>
      </c>
    </row>
    <row r="6469" spans="1:44" x14ac:dyDescent="0.25">
      <c r="A6469" t="str">
        <f t="shared" si="101"/>
        <v>Wien-LeopoldstadtLehrlinge1. Lehrjahr, männlich</v>
      </c>
      <c r="B6469">
        <v>6468</v>
      </c>
      <c r="C6469">
        <v>902</v>
      </c>
      <c r="D6469" t="s">
        <v>277</v>
      </c>
      <c r="E6469" t="s">
        <v>46</v>
      </c>
      <c r="F6469" t="s">
        <v>65</v>
      </c>
      <c r="G6469">
        <v>194</v>
      </c>
      <c r="H6469">
        <v>191</v>
      </c>
      <c r="I6469">
        <v>149</v>
      </c>
      <c r="J6469">
        <v>107</v>
      </c>
      <c r="K6469">
        <v>101</v>
      </c>
      <c r="L6469">
        <v>132</v>
      </c>
      <c r="M6469">
        <v>128</v>
      </c>
      <c r="N6469">
        <v>230</v>
      </c>
      <c r="O6469">
        <v>254</v>
      </c>
      <c r="P6469">
        <v>239</v>
      </c>
      <c r="Q6469">
        <v>259</v>
      </c>
      <c r="R6469">
        <v>209</v>
      </c>
      <c r="S6469">
        <v>310</v>
      </c>
      <c r="T6469">
        <v>307</v>
      </c>
      <c r="U6469">
        <v>333</v>
      </c>
      <c r="V6469">
        <v>345</v>
      </c>
      <c r="W6469">
        <v>324</v>
      </c>
      <c r="X6469">
        <v>320</v>
      </c>
      <c r="Y6469">
        <v>351</v>
      </c>
      <c r="Z6469">
        <v>316</v>
      </c>
      <c r="AA6469">
        <v>337</v>
      </c>
      <c r="AB6469">
        <v>379</v>
      </c>
    </row>
    <row r="6470" spans="1:44" x14ac:dyDescent="0.25">
      <c r="A6470" t="str">
        <f t="shared" si="101"/>
        <v>Wien-LeopoldstadtLehrlinge1. Lehrjahr, weiblich</v>
      </c>
      <c r="B6470">
        <v>6469</v>
      </c>
      <c r="C6470">
        <v>902</v>
      </c>
      <c r="D6470" t="s">
        <v>277</v>
      </c>
      <c r="E6470" t="s">
        <v>46</v>
      </c>
      <c r="F6470" t="s">
        <v>66</v>
      </c>
      <c r="G6470">
        <v>63</v>
      </c>
      <c r="H6470">
        <v>97</v>
      </c>
      <c r="I6470">
        <v>62</v>
      </c>
      <c r="J6470">
        <v>75</v>
      </c>
      <c r="K6470">
        <v>71</v>
      </c>
      <c r="L6470">
        <v>110</v>
      </c>
      <c r="M6470">
        <v>108</v>
      </c>
      <c r="N6470">
        <v>269</v>
      </c>
      <c r="O6470">
        <v>193</v>
      </c>
      <c r="P6470">
        <v>146</v>
      </c>
      <c r="Q6470">
        <v>260</v>
      </c>
      <c r="R6470">
        <v>171</v>
      </c>
      <c r="S6470">
        <v>222</v>
      </c>
      <c r="T6470">
        <v>148</v>
      </c>
      <c r="U6470">
        <v>193</v>
      </c>
      <c r="V6470">
        <v>229</v>
      </c>
      <c r="W6470">
        <v>194</v>
      </c>
      <c r="X6470">
        <v>207</v>
      </c>
      <c r="Y6470">
        <v>288</v>
      </c>
      <c r="Z6470">
        <v>257</v>
      </c>
      <c r="AA6470">
        <v>242</v>
      </c>
      <c r="AB6470">
        <v>284</v>
      </c>
    </row>
    <row r="6471" spans="1:44" x14ac:dyDescent="0.25">
      <c r="A6471" t="str">
        <f t="shared" si="101"/>
        <v>Wien-LeopoldstadtLehrlinge2. Lehrjahr, männlich</v>
      </c>
      <c r="B6471">
        <v>6470</v>
      </c>
      <c r="C6471">
        <v>902</v>
      </c>
      <c r="D6471" t="s">
        <v>277</v>
      </c>
      <c r="E6471" t="s">
        <v>46</v>
      </c>
      <c r="F6471" t="s">
        <v>67</v>
      </c>
      <c r="G6471">
        <v>219</v>
      </c>
      <c r="H6471">
        <v>201</v>
      </c>
      <c r="I6471">
        <v>193</v>
      </c>
      <c r="J6471">
        <v>202</v>
      </c>
      <c r="K6471">
        <v>113</v>
      </c>
      <c r="L6471">
        <v>130</v>
      </c>
      <c r="M6471">
        <v>146</v>
      </c>
      <c r="N6471">
        <v>139</v>
      </c>
      <c r="O6471">
        <v>207</v>
      </c>
      <c r="P6471">
        <v>237</v>
      </c>
      <c r="Q6471">
        <v>270</v>
      </c>
      <c r="R6471">
        <v>226</v>
      </c>
      <c r="S6471">
        <v>285</v>
      </c>
      <c r="T6471">
        <v>272</v>
      </c>
      <c r="U6471">
        <v>286</v>
      </c>
      <c r="V6471">
        <v>282</v>
      </c>
      <c r="W6471">
        <v>292</v>
      </c>
      <c r="X6471">
        <v>284</v>
      </c>
      <c r="Y6471">
        <v>297</v>
      </c>
      <c r="Z6471">
        <v>265</v>
      </c>
      <c r="AA6471">
        <v>250</v>
      </c>
      <c r="AB6471">
        <v>277</v>
      </c>
    </row>
    <row r="6472" spans="1:44" x14ac:dyDescent="0.25">
      <c r="A6472" t="str">
        <f t="shared" si="101"/>
        <v>Wien-LeopoldstadtLehrlinge2. Lehrjahr, weiblich</v>
      </c>
      <c r="B6472">
        <v>6471</v>
      </c>
      <c r="C6472">
        <v>902</v>
      </c>
      <c r="D6472" t="s">
        <v>277</v>
      </c>
      <c r="E6472" t="s">
        <v>46</v>
      </c>
      <c r="F6472" t="s">
        <v>68</v>
      </c>
      <c r="G6472">
        <v>76</v>
      </c>
      <c r="H6472">
        <v>72</v>
      </c>
      <c r="I6472">
        <v>102</v>
      </c>
      <c r="J6472">
        <v>80</v>
      </c>
      <c r="K6472">
        <v>79</v>
      </c>
      <c r="L6472">
        <v>93</v>
      </c>
      <c r="M6472">
        <v>127</v>
      </c>
      <c r="N6472">
        <v>120</v>
      </c>
      <c r="O6472">
        <v>222</v>
      </c>
      <c r="P6472">
        <v>182</v>
      </c>
      <c r="Q6472">
        <v>193</v>
      </c>
      <c r="R6472">
        <v>246</v>
      </c>
      <c r="S6472">
        <v>171</v>
      </c>
      <c r="T6472">
        <v>192</v>
      </c>
      <c r="U6472">
        <v>142</v>
      </c>
      <c r="V6472">
        <v>172</v>
      </c>
      <c r="W6472">
        <v>199</v>
      </c>
      <c r="X6472">
        <v>172</v>
      </c>
      <c r="Y6472">
        <v>198</v>
      </c>
      <c r="Z6472">
        <v>189</v>
      </c>
      <c r="AA6472">
        <v>158</v>
      </c>
      <c r="AB6472">
        <v>185</v>
      </c>
    </row>
    <row r="6473" spans="1:44" x14ac:dyDescent="0.25">
      <c r="A6473" t="str">
        <f t="shared" si="101"/>
        <v>Wien-LeopoldstadtLehrlinge3. Lehrjahr, männlich</v>
      </c>
      <c r="B6473">
        <v>6472</v>
      </c>
      <c r="C6473">
        <v>902</v>
      </c>
      <c r="D6473" t="s">
        <v>277</v>
      </c>
      <c r="E6473" t="s">
        <v>46</v>
      </c>
      <c r="F6473" t="s">
        <v>69</v>
      </c>
      <c r="G6473">
        <v>208</v>
      </c>
      <c r="H6473">
        <v>350</v>
      </c>
      <c r="I6473">
        <v>196</v>
      </c>
      <c r="J6473">
        <v>201</v>
      </c>
      <c r="K6473">
        <v>192</v>
      </c>
      <c r="L6473">
        <v>134</v>
      </c>
      <c r="M6473">
        <v>132</v>
      </c>
      <c r="N6473">
        <v>180</v>
      </c>
      <c r="O6473">
        <v>164</v>
      </c>
      <c r="P6473">
        <v>240</v>
      </c>
      <c r="Q6473">
        <v>246</v>
      </c>
      <c r="R6473">
        <v>276</v>
      </c>
      <c r="S6473">
        <v>318</v>
      </c>
      <c r="T6473">
        <v>317</v>
      </c>
      <c r="U6473">
        <v>307</v>
      </c>
      <c r="V6473">
        <v>368</v>
      </c>
      <c r="W6473">
        <v>365</v>
      </c>
      <c r="X6473">
        <v>363</v>
      </c>
      <c r="Y6473">
        <v>271</v>
      </c>
      <c r="Z6473">
        <v>263</v>
      </c>
      <c r="AA6473">
        <v>238</v>
      </c>
      <c r="AB6473">
        <v>226</v>
      </c>
    </row>
    <row r="6474" spans="1:44" x14ac:dyDescent="0.25">
      <c r="A6474" t="str">
        <f t="shared" si="101"/>
        <v>Wien-LeopoldstadtLehrlinge3. Lehrjahr, weiblich</v>
      </c>
      <c r="B6474">
        <v>6473</v>
      </c>
      <c r="C6474">
        <v>902</v>
      </c>
      <c r="D6474" t="s">
        <v>277</v>
      </c>
      <c r="E6474" t="s">
        <v>46</v>
      </c>
      <c r="F6474" t="s">
        <v>70</v>
      </c>
      <c r="G6474">
        <v>84</v>
      </c>
      <c r="H6474">
        <v>150</v>
      </c>
      <c r="I6474">
        <v>74</v>
      </c>
      <c r="J6474">
        <v>96</v>
      </c>
      <c r="K6474">
        <v>64</v>
      </c>
      <c r="L6474">
        <v>93</v>
      </c>
      <c r="M6474">
        <v>90</v>
      </c>
      <c r="N6474">
        <v>143</v>
      </c>
      <c r="O6474">
        <v>187</v>
      </c>
      <c r="P6474">
        <v>215</v>
      </c>
      <c r="Q6474">
        <v>231</v>
      </c>
      <c r="R6474">
        <v>215</v>
      </c>
      <c r="S6474">
        <v>267</v>
      </c>
      <c r="T6474">
        <v>200</v>
      </c>
      <c r="U6474">
        <v>223</v>
      </c>
      <c r="V6474">
        <v>172</v>
      </c>
      <c r="W6474">
        <v>199</v>
      </c>
      <c r="X6474">
        <v>248</v>
      </c>
      <c r="Y6474">
        <v>160</v>
      </c>
      <c r="Z6474">
        <v>173</v>
      </c>
      <c r="AA6474">
        <v>162</v>
      </c>
      <c r="AB6474">
        <v>143</v>
      </c>
    </row>
    <row r="6475" spans="1:44" x14ac:dyDescent="0.25">
      <c r="A6475" t="str">
        <f t="shared" si="101"/>
        <v>Wien-LeopoldstadtLehrlinge4. Lehrjahr, männlich</v>
      </c>
      <c r="B6475">
        <v>6474</v>
      </c>
      <c r="C6475">
        <v>902</v>
      </c>
      <c r="D6475" t="s">
        <v>277</v>
      </c>
      <c r="E6475" t="s">
        <v>46</v>
      </c>
      <c r="F6475" t="s">
        <v>71</v>
      </c>
      <c r="G6475">
        <v>118</v>
      </c>
      <c r="H6475">
        <v>127</v>
      </c>
      <c r="I6475">
        <v>137</v>
      </c>
      <c r="J6475">
        <v>120</v>
      </c>
      <c r="K6475">
        <v>121</v>
      </c>
      <c r="L6475">
        <v>37</v>
      </c>
      <c r="M6475">
        <v>44</v>
      </c>
      <c r="N6475">
        <v>107</v>
      </c>
      <c r="O6475">
        <v>54</v>
      </c>
      <c r="P6475">
        <v>41</v>
      </c>
      <c r="Q6475">
        <v>76</v>
      </c>
      <c r="R6475">
        <v>82</v>
      </c>
      <c r="S6475">
        <v>171</v>
      </c>
      <c r="T6475">
        <v>159</v>
      </c>
      <c r="U6475">
        <v>168</v>
      </c>
      <c r="V6475">
        <v>149</v>
      </c>
      <c r="W6475">
        <v>143</v>
      </c>
      <c r="X6475">
        <v>141</v>
      </c>
      <c r="Y6475">
        <v>125</v>
      </c>
      <c r="Z6475">
        <v>121</v>
      </c>
      <c r="AA6475">
        <v>138</v>
      </c>
      <c r="AB6475">
        <v>121</v>
      </c>
    </row>
    <row r="6476" spans="1:44" x14ac:dyDescent="0.25">
      <c r="A6476" t="str">
        <f t="shared" si="101"/>
        <v>Wien-LeopoldstadtLehrlinge4. Lehrjahr, weiblich</v>
      </c>
      <c r="B6476">
        <v>6475</v>
      </c>
      <c r="C6476">
        <v>902</v>
      </c>
      <c r="D6476" t="s">
        <v>277</v>
      </c>
      <c r="E6476" t="s">
        <v>46</v>
      </c>
      <c r="F6476" t="s">
        <v>72</v>
      </c>
      <c r="G6476">
        <v>9</v>
      </c>
      <c r="H6476">
        <v>4</v>
      </c>
      <c r="I6476">
        <v>3</v>
      </c>
      <c r="K6476">
        <v>11</v>
      </c>
      <c r="L6476">
        <v>7</v>
      </c>
      <c r="M6476">
        <v>11</v>
      </c>
      <c r="N6476">
        <v>12</v>
      </c>
      <c r="O6476">
        <v>8</v>
      </c>
      <c r="P6476">
        <v>18</v>
      </c>
      <c r="Q6476">
        <v>20</v>
      </c>
      <c r="R6476">
        <v>9</v>
      </c>
      <c r="S6476">
        <v>10</v>
      </c>
      <c r="T6476">
        <v>21</v>
      </c>
      <c r="U6476">
        <v>19</v>
      </c>
      <c r="V6476">
        <v>25</v>
      </c>
      <c r="W6476">
        <v>8</v>
      </c>
      <c r="X6476">
        <v>12</v>
      </c>
      <c r="Y6476">
        <v>9</v>
      </c>
      <c r="Z6476">
        <v>17</v>
      </c>
      <c r="AA6476">
        <v>21</v>
      </c>
      <c r="AB6476">
        <v>21</v>
      </c>
    </row>
    <row r="6477" spans="1:44" x14ac:dyDescent="0.25">
      <c r="A6477" t="str">
        <f t="shared" si="101"/>
        <v>Wien-LeopoldstadtLehrlingeFrauen</v>
      </c>
      <c r="B6477">
        <v>6476</v>
      </c>
      <c r="C6477">
        <v>902</v>
      </c>
      <c r="D6477" t="s">
        <v>277</v>
      </c>
      <c r="E6477" t="s">
        <v>46</v>
      </c>
      <c r="F6477" t="s">
        <v>47</v>
      </c>
      <c r="G6477">
        <v>232</v>
      </c>
      <c r="H6477">
        <v>323</v>
      </c>
      <c r="I6477">
        <v>241</v>
      </c>
      <c r="J6477">
        <v>251</v>
      </c>
      <c r="K6477">
        <v>225</v>
      </c>
      <c r="L6477">
        <v>303</v>
      </c>
      <c r="M6477">
        <v>336</v>
      </c>
      <c r="N6477">
        <v>544</v>
      </c>
      <c r="O6477">
        <v>610</v>
      </c>
      <c r="P6477">
        <v>561</v>
      </c>
      <c r="Q6477">
        <v>704</v>
      </c>
      <c r="R6477">
        <v>641</v>
      </c>
      <c r="S6477">
        <v>670</v>
      </c>
      <c r="T6477">
        <v>561</v>
      </c>
      <c r="U6477">
        <v>577</v>
      </c>
      <c r="V6477">
        <v>598</v>
      </c>
      <c r="W6477">
        <v>600</v>
      </c>
      <c r="X6477">
        <v>639</v>
      </c>
      <c r="Y6477">
        <v>655</v>
      </c>
      <c r="Z6477">
        <v>636</v>
      </c>
      <c r="AA6477">
        <v>583</v>
      </c>
      <c r="AB6477">
        <v>633</v>
      </c>
    </row>
    <row r="6478" spans="1:44" x14ac:dyDescent="0.25">
      <c r="A6478" t="str">
        <f t="shared" si="101"/>
        <v>Wien-LeopoldstadtLehrlingeInsgesamt</v>
      </c>
      <c r="B6478">
        <v>6477</v>
      </c>
      <c r="C6478">
        <v>902</v>
      </c>
      <c r="D6478" t="s">
        <v>277</v>
      </c>
      <c r="E6478" t="s">
        <v>46</v>
      </c>
      <c r="F6478" t="s">
        <v>48</v>
      </c>
      <c r="G6478">
        <v>971</v>
      </c>
      <c r="H6478">
        <v>1192</v>
      </c>
      <c r="I6478">
        <v>916</v>
      </c>
      <c r="J6478">
        <v>881</v>
      </c>
      <c r="K6478">
        <v>752</v>
      </c>
      <c r="L6478">
        <v>736</v>
      </c>
      <c r="M6478">
        <v>786</v>
      </c>
      <c r="N6478">
        <v>1200</v>
      </c>
      <c r="O6478">
        <v>1289</v>
      </c>
      <c r="P6478">
        <v>1318</v>
      </c>
      <c r="Q6478">
        <v>1555</v>
      </c>
      <c r="R6478">
        <v>1434</v>
      </c>
      <c r="S6478">
        <v>1754</v>
      </c>
      <c r="T6478">
        <v>1616</v>
      </c>
      <c r="U6478">
        <v>1671</v>
      </c>
      <c r="V6478">
        <v>1742</v>
      </c>
      <c r="W6478">
        <v>1724</v>
      </c>
      <c r="X6478">
        <v>1747</v>
      </c>
      <c r="Y6478">
        <v>1699</v>
      </c>
      <c r="Z6478">
        <v>1601</v>
      </c>
      <c r="AA6478">
        <v>1546</v>
      </c>
      <c r="AB6478">
        <v>1636</v>
      </c>
    </row>
    <row r="6479" spans="1:44" x14ac:dyDescent="0.25">
      <c r="A6479" t="str">
        <f t="shared" si="101"/>
        <v>Wien-LeopoldstadtLehrlingeMänner</v>
      </c>
      <c r="B6479">
        <v>6478</v>
      </c>
      <c r="C6479">
        <v>902</v>
      </c>
      <c r="D6479" t="s">
        <v>277</v>
      </c>
      <c r="E6479" t="s">
        <v>46</v>
      </c>
      <c r="F6479" t="s">
        <v>49</v>
      </c>
      <c r="G6479">
        <v>739</v>
      </c>
      <c r="H6479">
        <v>869</v>
      </c>
      <c r="I6479">
        <v>675</v>
      </c>
      <c r="J6479">
        <v>630</v>
      </c>
      <c r="K6479">
        <v>527</v>
      </c>
      <c r="L6479">
        <v>433</v>
      </c>
      <c r="M6479">
        <v>450</v>
      </c>
      <c r="N6479">
        <v>656</v>
      </c>
      <c r="O6479">
        <v>679</v>
      </c>
      <c r="P6479">
        <v>757</v>
      </c>
      <c r="Q6479">
        <v>851</v>
      </c>
      <c r="R6479">
        <v>793</v>
      </c>
      <c r="S6479">
        <v>1084</v>
      </c>
      <c r="T6479">
        <v>1055</v>
      </c>
      <c r="U6479">
        <v>1094</v>
      </c>
      <c r="V6479">
        <v>1144</v>
      </c>
      <c r="W6479">
        <v>1124</v>
      </c>
      <c r="X6479">
        <v>1108</v>
      </c>
      <c r="Y6479">
        <v>1044</v>
      </c>
      <c r="Z6479">
        <v>965</v>
      </c>
      <c r="AA6479">
        <v>963</v>
      </c>
      <c r="AB6479">
        <v>1003</v>
      </c>
    </row>
    <row r="6480" spans="1:44" x14ac:dyDescent="0.25">
      <c r="A6480" t="str">
        <f t="shared" si="101"/>
        <v>Wien-LeopoldstadtNeugründungenInsgesamt</v>
      </c>
      <c r="B6480">
        <v>6479</v>
      </c>
      <c r="C6480">
        <v>902</v>
      </c>
      <c r="D6480" t="s">
        <v>277</v>
      </c>
      <c r="E6480" t="s">
        <v>41</v>
      </c>
      <c r="F6480" t="s">
        <v>48</v>
      </c>
      <c r="G6480">
        <v>366</v>
      </c>
      <c r="H6480">
        <v>362.30920496194</v>
      </c>
      <c r="I6480">
        <v>522.97687861271697</v>
      </c>
      <c r="J6480">
        <v>587.76617714548001</v>
      </c>
      <c r="K6480">
        <v>488.74741939594702</v>
      </c>
      <c r="L6480">
        <v>489.78986773147</v>
      </c>
      <c r="M6480">
        <v>502.37470092582998</v>
      </c>
      <c r="N6480">
        <v>524.83833996863302</v>
      </c>
      <c r="O6480">
        <v>558.19024022406597</v>
      </c>
      <c r="P6480">
        <v>461.22711499341898</v>
      </c>
      <c r="Q6480">
        <v>480.89636056881199</v>
      </c>
      <c r="R6480">
        <v>460.98292711644899</v>
      </c>
      <c r="S6480">
        <v>468.89858917159103</v>
      </c>
      <c r="T6480">
        <v>504.02434542948998</v>
      </c>
      <c r="U6480">
        <v>544.73696243875895</v>
      </c>
      <c r="V6480">
        <v>506</v>
      </c>
      <c r="W6480">
        <v>554</v>
      </c>
      <c r="X6480">
        <v>527</v>
      </c>
      <c r="Y6480">
        <v>490</v>
      </c>
      <c r="Z6480">
        <v>574</v>
      </c>
      <c r="AA6480">
        <v>567</v>
      </c>
      <c r="AB6480">
        <v>556</v>
      </c>
    </row>
    <row r="6481" spans="1:25" x14ac:dyDescent="0.25">
      <c r="A6481" t="str">
        <f t="shared" si="101"/>
        <v>Wien-LeopoldstadtPendler (Auspendler/-innen)Insgesamt</v>
      </c>
      <c r="B6481">
        <v>6480</v>
      </c>
      <c r="C6481">
        <v>902</v>
      </c>
      <c r="D6481" t="s">
        <v>277</v>
      </c>
      <c r="E6481" t="s">
        <v>459</v>
      </c>
      <c r="F6481" t="s">
        <v>48</v>
      </c>
      <c r="G6481">
        <v>4291</v>
      </c>
      <c r="H6481">
        <v>4108</v>
      </c>
      <c r="I6481">
        <v>4675</v>
      </c>
      <c r="J6481">
        <v>4464</v>
      </c>
      <c r="K6481">
        <v>4518</v>
      </c>
      <c r="L6481">
        <v>4608</v>
      </c>
      <c r="M6481">
        <v>4669</v>
      </c>
      <c r="N6481">
        <v>4887</v>
      </c>
      <c r="O6481">
        <v>5042</v>
      </c>
      <c r="P6481">
        <v>5073</v>
      </c>
      <c r="Q6481">
        <v>5105</v>
      </c>
      <c r="R6481">
        <v>5021</v>
      </c>
      <c r="S6481">
        <v>5230</v>
      </c>
    </row>
    <row r="6482" spans="1:25" x14ac:dyDescent="0.25">
      <c r="A6482" t="str">
        <f t="shared" si="101"/>
        <v>Wien-LeopoldstadtPendler ins AuslandInsgesamt</v>
      </c>
      <c r="B6482">
        <v>6481</v>
      </c>
      <c r="C6482">
        <v>902</v>
      </c>
      <c r="D6482" t="s">
        <v>277</v>
      </c>
      <c r="E6482" t="s">
        <v>304</v>
      </c>
      <c r="F6482" t="s">
        <v>48</v>
      </c>
      <c r="G6482">
        <v>18</v>
      </c>
      <c r="H6482">
        <v>70</v>
      </c>
      <c r="I6482">
        <v>274</v>
      </c>
      <c r="J6482">
        <v>56</v>
      </c>
      <c r="K6482">
        <v>64</v>
      </c>
      <c r="L6482">
        <v>111</v>
      </c>
      <c r="M6482">
        <v>118</v>
      </c>
      <c r="N6482">
        <v>118</v>
      </c>
      <c r="O6482">
        <v>123</v>
      </c>
      <c r="P6482">
        <v>126</v>
      </c>
      <c r="Q6482">
        <v>130</v>
      </c>
      <c r="R6482">
        <v>118</v>
      </c>
      <c r="S6482">
        <v>167</v>
      </c>
    </row>
    <row r="6483" spans="1:25" x14ac:dyDescent="0.25">
      <c r="A6483" t="str">
        <f t="shared" si="101"/>
        <v>Wien-LeopoldstadtPendler zw. BundesländernInsgesamt</v>
      </c>
      <c r="B6483">
        <v>6482</v>
      </c>
      <c r="C6483">
        <v>902</v>
      </c>
      <c r="D6483" t="s">
        <v>277</v>
      </c>
      <c r="E6483" t="s">
        <v>433</v>
      </c>
      <c r="F6483" t="s">
        <v>48</v>
      </c>
      <c r="G6483">
        <v>4273</v>
      </c>
      <c r="H6483">
        <v>4038</v>
      </c>
      <c r="I6483">
        <v>4401</v>
      </c>
      <c r="J6483">
        <v>4408</v>
      </c>
      <c r="K6483">
        <v>4454</v>
      </c>
      <c r="L6483">
        <v>4497</v>
      </c>
      <c r="M6483">
        <v>4551</v>
      </c>
      <c r="N6483">
        <v>4769</v>
      </c>
      <c r="O6483">
        <v>4919</v>
      </c>
      <c r="P6483">
        <v>4947</v>
      </c>
      <c r="Q6483">
        <v>4975</v>
      </c>
      <c r="R6483">
        <v>4903</v>
      </c>
      <c r="S6483">
        <v>5063</v>
      </c>
    </row>
    <row r="6484" spans="1:25" x14ac:dyDescent="0.25">
      <c r="A6484" t="str">
        <f t="shared" si="101"/>
        <v>Wien-LeopoldstadtPendler zw. Gemeinden eines Pol. BezirkesInsgesamt</v>
      </c>
      <c r="B6484">
        <v>6483</v>
      </c>
      <c r="C6484">
        <v>902</v>
      </c>
      <c r="D6484" t="s">
        <v>277</v>
      </c>
      <c r="E6484" t="s">
        <v>305</v>
      </c>
      <c r="F6484" t="s">
        <v>48</v>
      </c>
      <c r="G6484">
        <v>0</v>
      </c>
      <c r="H6484">
        <v>0</v>
      </c>
      <c r="I6484">
        <v>0</v>
      </c>
      <c r="J6484">
        <v>0</v>
      </c>
      <c r="K6484">
        <v>0</v>
      </c>
      <c r="L6484">
        <v>0</v>
      </c>
      <c r="M6484">
        <v>0</v>
      </c>
      <c r="N6484">
        <v>0</v>
      </c>
      <c r="O6484">
        <v>0</v>
      </c>
      <c r="P6484">
        <v>0</v>
      </c>
      <c r="Q6484">
        <v>0</v>
      </c>
      <c r="R6484">
        <v>0</v>
      </c>
      <c r="S6484">
        <v>0</v>
      </c>
    </row>
    <row r="6485" spans="1:25" x14ac:dyDescent="0.25">
      <c r="A6485" t="str">
        <f t="shared" si="101"/>
        <v>Wien-LeopoldstadtPendler zw. Pol. Bez. des BundeslandesInsgesamt</v>
      </c>
      <c r="B6485">
        <v>6484</v>
      </c>
      <c r="C6485">
        <v>902</v>
      </c>
      <c r="D6485" t="s">
        <v>277</v>
      </c>
      <c r="E6485" t="s">
        <v>306</v>
      </c>
      <c r="F6485" t="s">
        <v>48</v>
      </c>
      <c r="G6485">
        <v>0</v>
      </c>
      <c r="H6485">
        <v>0</v>
      </c>
      <c r="I6485">
        <v>0</v>
      </c>
      <c r="J6485">
        <v>0</v>
      </c>
      <c r="K6485">
        <v>0</v>
      </c>
      <c r="L6485">
        <v>0</v>
      </c>
      <c r="M6485">
        <v>0</v>
      </c>
      <c r="N6485">
        <v>0</v>
      </c>
      <c r="O6485">
        <v>0</v>
      </c>
      <c r="P6485">
        <v>0</v>
      </c>
      <c r="Q6485">
        <v>0</v>
      </c>
      <c r="R6485">
        <v>0</v>
      </c>
      <c r="S6485">
        <v>0</v>
      </c>
    </row>
    <row r="6486" spans="1:25" x14ac:dyDescent="0.25">
      <c r="A6486" t="str">
        <f t="shared" si="101"/>
        <v>Wien-LeopoldstadtPensionisteneinkommenBrutto_Schnitt</v>
      </c>
      <c r="B6486">
        <v>6485</v>
      </c>
      <c r="C6486">
        <v>902</v>
      </c>
      <c r="D6486" t="s">
        <v>277</v>
      </c>
      <c r="E6486" t="s">
        <v>44</v>
      </c>
      <c r="F6486" t="s">
        <v>54</v>
      </c>
      <c r="G6486">
        <v>18938.0733917221</v>
      </c>
      <c r="H6486">
        <v>19192.098385090099</v>
      </c>
      <c r="I6486">
        <v>19797.192459587801</v>
      </c>
      <c r="J6486">
        <v>20288.8143524652</v>
      </c>
      <c r="K6486">
        <v>20906.0078636502</v>
      </c>
      <c r="L6486">
        <v>21329.8308563787</v>
      </c>
      <c r="M6486">
        <v>21541.750517538301</v>
      </c>
      <c r="N6486">
        <v>21850.7779333662</v>
      </c>
      <c r="O6486">
        <v>21505.551400700799</v>
      </c>
      <c r="P6486">
        <v>21885.791632440101</v>
      </c>
      <c r="Q6486">
        <v>22514.931768606199</v>
      </c>
      <c r="R6486">
        <v>23056.090211005601</v>
      </c>
      <c r="S6486">
        <v>23405.973555709101</v>
      </c>
      <c r="T6486">
        <v>23662.9002343133</v>
      </c>
      <c r="U6486">
        <v>24261.3480462185</v>
      </c>
      <c r="V6486">
        <v>24609.210660452602</v>
      </c>
      <c r="W6486">
        <v>25703.2401808877</v>
      </c>
      <c r="X6486">
        <v>26359.969694785301</v>
      </c>
      <c r="Y6486">
        <v>27054.902407940801</v>
      </c>
    </row>
    <row r="6487" spans="1:25" x14ac:dyDescent="0.25">
      <c r="A6487" t="str">
        <f t="shared" si="101"/>
        <v>Wien-LeopoldstadtPensionisteneinkommenBruttobezüge 1000 EUR</v>
      </c>
      <c r="B6487">
        <v>6486</v>
      </c>
      <c r="C6487">
        <v>902</v>
      </c>
      <c r="D6487" t="s">
        <v>277</v>
      </c>
      <c r="E6487" t="s">
        <v>44</v>
      </c>
      <c r="F6487" t="s">
        <v>55</v>
      </c>
      <c r="G6487">
        <v>378401.64444</v>
      </c>
      <c r="H6487">
        <v>382556.09710999997</v>
      </c>
      <c r="I6487">
        <v>391905.22193</v>
      </c>
      <c r="J6487">
        <v>401211.30381999997</v>
      </c>
      <c r="K6487">
        <v>413060.90337000001</v>
      </c>
      <c r="L6487">
        <v>422671.92825</v>
      </c>
      <c r="M6487">
        <v>437879.16277</v>
      </c>
      <c r="N6487">
        <v>442696.76092999999</v>
      </c>
      <c r="O6487">
        <v>454154.23447999998</v>
      </c>
      <c r="P6487">
        <v>461461.91657</v>
      </c>
      <c r="Q6487">
        <v>468603.27490000002</v>
      </c>
      <c r="R6487">
        <v>470943.69864999998</v>
      </c>
      <c r="S6487">
        <v>474345.46007999999</v>
      </c>
      <c r="T6487">
        <v>479694.31355000002</v>
      </c>
      <c r="U6487">
        <v>485032.87014000001</v>
      </c>
      <c r="V6487">
        <v>493709.98427000002</v>
      </c>
      <c r="W6487">
        <v>507279.14821000001</v>
      </c>
      <c r="X6487">
        <v>515601.00722999999</v>
      </c>
      <c r="Y6487">
        <v>526055.52242000005</v>
      </c>
    </row>
    <row r="6488" spans="1:25" x14ac:dyDescent="0.25">
      <c r="A6488" t="str">
        <f t="shared" si="101"/>
        <v>Wien-LeopoldstadtPensionisteneinkommenBruttobezüge Fälle</v>
      </c>
      <c r="B6488">
        <v>6487</v>
      </c>
      <c r="C6488">
        <v>902</v>
      </c>
      <c r="D6488" t="s">
        <v>277</v>
      </c>
      <c r="E6488" t="s">
        <v>44</v>
      </c>
      <c r="F6488" t="s">
        <v>56</v>
      </c>
      <c r="G6488">
        <v>19981</v>
      </c>
      <c r="H6488">
        <v>19933</v>
      </c>
      <c r="I6488">
        <v>19796</v>
      </c>
      <c r="J6488">
        <v>19775</v>
      </c>
      <c r="K6488">
        <v>19758</v>
      </c>
      <c r="L6488">
        <v>19816</v>
      </c>
      <c r="M6488">
        <v>20327</v>
      </c>
      <c r="N6488">
        <v>20260</v>
      </c>
      <c r="O6488">
        <v>21118</v>
      </c>
      <c r="P6488">
        <v>21085</v>
      </c>
      <c r="Q6488">
        <v>20813</v>
      </c>
      <c r="R6488">
        <v>20426</v>
      </c>
      <c r="S6488">
        <v>20266</v>
      </c>
      <c r="T6488">
        <v>20272</v>
      </c>
      <c r="U6488">
        <v>19992</v>
      </c>
      <c r="V6488">
        <v>20062</v>
      </c>
      <c r="W6488">
        <v>19736</v>
      </c>
      <c r="X6488">
        <v>19560</v>
      </c>
      <c r="Y6488">
        <v>19444</v>
      </c>
    </row>
    <row r="6489" spans="1:25" x14ac:dyDescent="0.25">
      <c r="A6489" t="str">
        <f t="shared" si="101"/>
        <v>Wien-LeopoldstadtPensionisteneinkommenLohnsteuer 1000 EUR</v>
      </c>
      <c r="B6489">
        <v>6488</v>
      </c>
      <c r="C6489">
        <v>902</v>
      </c>
      <c r="D6489" t="s">
        <v>277</v>
      </c>
      <c r="E6489" t="s">
        <v>44</v>
      </c>
      <c r="F6489" t="s">
        <v>57</v>
      </c>
      <c r="G6489">
        <v>52328.831599999998</v>
      </c>
      <c r="H6489">
        <v>48973.568700000003</v>
      </c>
      <c r="I6489">
        <v>51937.607040000003</v>
      </c>
      <c r="J6489">
        <v>54607.33008</v>
      </c>
      <c r="K6489">
        <v>57822.50851</v>
      </c>
      <c r="L6489">
        <v>53591.101049999997</v>
      </c>
      <c r="M6489">
        <v>56603.18217</v>
      </c>
      <c r="N6489">
        <v>58699.882429999998</v>
      </c>
      <c r="O6489">
        <v>61525.555439999996</v>
      </c>
      <c r="P6489">
        <v>63722.331400000003</v>
      </c>
      <c r="Q6489">
        <v>66478.277170000001</v>
      </c>
      <c r="R6489">
        <v>68981.049110000007</v>
      </c>
      <c r="S6489">
        <v>58625.304790000002</v>
      </c>
      <c r="T6489">
        <v>60802.77867</v>
      </c>
      <c r="U6489">
        <v>62624.942219999997</v>
      </c>
      <c r="V6489">
        <v>65094.418530000003</v>
      </c>
      <c r="W6489">
        <v>63094.709840000003</v>
      </c>
      <c r="X6489">
        <v>65807.675329999998</v>
      </c>
      <c r="Y6489">
        <v>65402.156690000003</v>
      </c>
    </row>
    <row r="6490" spans="1:25" x14ac:dyDescent="0.25">
      <c r="A6490" t="str">
        <f t="shared" si="101"/>
        <v>Wien-LeopoldstadtPensionisteneinkommenLohnsteuer Fälle</v>
      </c>
      <c r="B6490">
        <v>6489</v>
      </c>
      <c r="C6490">
        <v>902</v>
      </c>
      <c r="D6490" t="s">
        <v>277</v>
      </c>
      <c r="E6490" t="s">
        <v>44</v>
      </c>
      <c r="F6490" t="s">
        <v>58</v>
      </c>
      <c r="G6490">
        <v>12691</v>
      </c>
      <c r="H6490">
        <v>12020</v>
      </c>
      <c r="I6490">
        <v>12182</v>
      </c>
      <c r="J6490">
        <v>12884</v>
      </c>
      <c r="K6490">
        <v>12915</v>
      </c>
      <c r="L6490">
        <v>12424</v>
      </c>
      <c r="M6490">
        <v>12682</v>
      </c>
      <c r="N6490">
        <v>12808</v>
      </c>
      <c r="O6490">
        <v>13079</v>
      </c>
      <c r="P6490">
        <v>13182</v>
      </c>
      <c r="Q6490">
        <v>13257</v>
      </c>
      <c r="R6490">
        <v>13223</v>
      </c>
      <c r="S6490">
        <v>13230</v>
      </c>
      <c r="T6490">
        <v>13254</v>
      </c>
      <c r="U6490">
        <v>13351</v>
      </c>
      <c r="V6490">
        <v>13590</v>
      </c>
      <c r="W6490">
        <v>14282</v>
      </c>
      <c r="X6490">
        <v>14306</v>
      </c>
      <c r="Y6490">
        <v>14450</v>
      </c>
    </row>
    <row r="6491" spans="1:25" x14ac:dyDescent="0.25">
      <c r="A6491" t="str">
        <f t="shared" si="101"/>
        <v>Wien-LeopoldstadtPensionisteneinkommenNetto_Schnitt</v>
      </c>
      <c r="B6491">
        <v>6490</v>
      </c>
      <c r="C6491">
        <v>902</v>
      </c>
      <c r="D6491" t="s">
        <v>277</v>
      </c>
      <c r="E6491" t="s">
        <v>44</v>
      </c>
      <c r="F6491" t="s">
        <v>59</v>
      </c>
      <c r="G6491">
        <v>15407.473352184599</v>
      </c>
      <c r="H6491">
        <v>15709.791831635999</v>
      </c>
      <c r="I6491">
        <v>16108.2472777329</v>
      </c>
      <c r="J6491">
        <v>16442.318281163101</v>
      </c>
      <c r="K6491">
        <v>16845.904912440499</v>
      </c>
      <c r="L6491">
        <v>17464.126120811499</v>
      </c>
      <c r="M6491">
        <v>17589.5324597826</v>
      </c>
      <c r="N6491">
        <v>17775.1300868707</v>
      </c>
      <c r="O6491">
        <v>17435.690699876901</v>
      </c>
      <c r="P6491">
        <v>17680.445317049998</v>
      </c>
      <c r="Q6491">
        <v>18112.392090039899</v>
      </c>
      <c r="R6491">
        <v>18436.9712533046</v>
      </c>
      <c r="S6491">
        <v>19252.033359321002</v>
      </c>
      <c r="T6491">
        <v>19397.2460383781</v>
      </c>
      <c r="U6491">
        <v>19832.107024309698</v>
      </c>
      <c r="V6491">
        <v>20052.5279508524</v>
      </c>
      <c r="W6491">
        <v>21141.8842120997</v>
      </c>
      <c r="X6491">
        <v>21604.795728016401</v>
      </c>
      <c r="Y6491">
        <v>22262.856322773099</v>
      </c>
    </row>
    <row r="6492" spans="1:25" x14ac:dyDescent="0.25">
      <c r="A6492" t="str">
        <f t="shared" si="101"/>
        <v>Wien-LeopoldstadtPensionisteneinkommenNettobezüge 1000 EUR</v>
      </c>
      <c r="B6492">
        <v>6491</v>
      </c>
      <c r="C6492">
        <v>902</v>
      </c>
      <c r="D6492" t="s">
        <v>277</v>
      </c>
      <c r="E6492" t="s">
        <v>44</v>
      </c>
      <c r="F6492" t="s">
        <v>60</v>
      </c>
      <c r="G6492">
        <v>307856.72505000001</v>
      </c>
      <c r="H6492">
        <v>313143.28058000002</v>
      </c>
      <c r="I6492">
        <v>318878.86310999998</v>
      </c>
      <c r="J6492">
        <v>325146.84401</v>
      </c>
      <c r="K6492">
        <v>332841.38926000003</v>
      </c>
      <c r="L6492">
        <v>346069.12320999999</v>
      </c>
      <c r="M6492">
        <v>357542.42631000001</v>
      </c>
      <c r="N6492">
        <v>360124.13556000002</v>
      </c>
      <c r="O6492">
        <v>368206.91619999998</v>
      </c>
      <c r="P6492">
        <v>372792.18951</v>
      </c>
      <c r="Q6492">
        <v>376973.21656999999</v>
      </c>
      <c r="R6492">
        <v>376593.57481999998</v>
      </c>
      <c r="S6492">
        <v>390161.70805999998</v>
      </c>
      <c r="T6492">
        <v>393220.97168999998</v>
      </c>
      <c r="U6492">
        <v>396483.48362999997</v>
      </c>
      <c r="V6492">
        <v>402293.81575000001</v>
      </c>
      <c r="W6492">
        <v>417256.22681000002</v>
      </c>
      <c r="X6492">
        <v>422589.80443999998</v>
      </c>
      <c r="Y6492">
        <v>432878.97833999997</v>
      </c>
    </row>
    <row r="6493" spans="1:25" x14ac:dyDescent="0.25">
      <c r="A6493" t="str">
        <f t="shared" si="101"/>
        <v>Wien-LeopoldstadtPensionisteneinkommenSV-Beiträge 1000 EUR</v>
      </c>
      <c r="B6493">
        <v>6492</v>
      </c>
      <c r="C6493">
        <v>902</v>
      </c>
      <c r="D6493" t="s">
        <v>277</v>
      </c>
      <c r="E6493" t="s">
        <v>44</v>
      </c>
      <c r="F6493" t="s">
        <v>61</v>
      </c>
      <c r="G6493">
        <v>18216.087790000001</v>
      </c>
      <c r="H6493">
        <v>20439.24783</v>
      </c>
      <c r="I6493">
        <v>21088.751779999999</v>
      </c>
      <c r="J6493">
        <v>21457.129730000001</v>
      </c>
      <c r="K6493">
        <v>22397.0056</v>
      </c>
      <c r="L6493">
        <v>23011.703990000002</v>
      </c>
      <c r="M6493">
        <v>23733.55429</v>
      </c>
      <c r="N6493">
        <v>23872.74294</v>
      </c>
      <c r="O6493">
        <v>24421.762839999999</v>
      </c>
      <c r="P6493">
        <v>24947.395659999998</v>
      </c>
      <c r="Q6493">
        <v>25151.781159999999</v>
      </c>
      <c r="R6493">
        <v>25369.074720000001</v>
      </c>
      <c r="S6493">
        <v>25558.447230000002</v>
      </c>
      <c r="T6493">
        <v>25670.563190000001</v>
      </c>
      <c r="U6493">
        <v>25924.444289999999</v>
      </c>
      <c r="V6493">
        <v>26321.74999</v>
      </c>
      <c r="W6493">
        <v>26928.21156</v>
      </c>
      <c r="X6493">
        <v>27203.527460000001</v>
      </c>
      <c r="Y6493">
        <v>27774.38739</v>
      </c>
    </row>
    <row r="6494" spans="1:25" x14ac:dyDescent="0.25">
      <c r="A6494" t="str">
        <f t="shared" si="101"/>
        <v>Wien-LeopoldstadtPensionisteneinkommenSV-Beiträge Fälle</v>
      </c>
      <c r="B6494">
        <v>6493</v>
      </c>
      <c r="C6494">
        <v>902</v>
      </c>
      <c r="D6494" t="s">
        <v>277</v>
      </c>
      <c r="E6494" t="s">
        <v>44</v>
      </c>
      <c r="F6494" t="s">
        <v>62</v>
      </c>
      <c r="G6494">
        <v>19496</v>
      </c>
      <c r="H6494">
        <v>19455</v>
      </c>
      <c r="I6494">
        <v>19340</v>
      </c>
      <c r="J6494">
        <v>19331</v>
      </c>
      <c r="K6494">
        <v>19315</v>
      </c>
      <c r="L6494">
        <v>19356</v>
      </c>
      <c r="M6494">
        <v>19717</v>
      </c>
      <c r="N6494">
        <v>19639</v>
      </c>
      <c r="O6494">
        <v>19730</v>
      </c>
      <c r="P6494">
        <v>19643</v>
      </c>
      <c r="Q6494">
        <v>19415</v>
      </c>
      <c r="R6494">
        <v>19052</v>
      </c>
      <c r="S6494">
        <v>18906</v>
      </c>
      <c r="T6494">
        <v>18886</v>
      </c>
      <c r="U6494">
        <v>18699</v>
      </c>
      <c r="V6494">
        <v>18679</v>
      </c>
      <c r="W6494">
        <v>18806</v>
      </c>
      <c r="X6494">
        <v>18651</v>
      </c>
      <c r="Y6494">
        <v>18546</v>
      </c>
    </row>
    <row r="6495" spans="1:25" x14ac:dyDescent="0.25">
      <c r="A6495" t="str">
        <f t="shared" si="101"/>
        <v>Wien-LeopoldstadtUnselbstständig Beschäftigte GW mgfInsgesamt</v>
      </c>
      <c r="B6495">
        <v>6494</v>
      </c>
      <c r="C6495">
        <v>902</v>
      </c>
      <c r="D6495" t="s">
        <v>277</v>
      </c>
      <c r="E6495" t="s">
        <v>450</v>
      </c>
      <c r="F6495" t="s">
        <v>48</v>
      </c>
      <c r="G6495">
        <v>42151.286424762002</v>
      </c>
      <c r="H6495">
        <v>40293.381089260001</v>
      </c>
      <c r="I6495">
        <v>43610.289375592998</v>
      </c>
      <c r="J6495">
        <v>41702.337537790998</v>
      </c>
      <c r="K6495">
        <v>44178.989696131997</v>
      </c>
      <c r="L6495">
        <v>44427.163854707003</v>
      </c>
      <c r="M6495">
        <v>45592.780481834001</v>
      </c>
      <c r="N6495">
        <v>42773.293836655001</v>
      </c>
      <c r="O6495">
        <v>45740.470230382998</v>
      </c>
      <c r="P6495">
        <v>43470.418585566003</v>
      </c>
      <c r="Q6495">
        <v>45683.950558637996</v>
      </c>
      <c r="R6495">
        <v>45223.485195405003</v>
      </c>
      <c r="S6495">
        <v>48387.014741400002</v>
      </c>
      <c r="T6495">
        <v>46700.290748116</v>
      </c>
    </row>
    <row r="6496" spans="1:25" x14ac:dyDescent="0.25">
      <c r="A6496" t="str">
        <f t="shared" si="101"/>
        <v>Wien-LeopoldstadtUnselbstständig Beschäftigte GW ogfInsgesamt</v>
      </c>
      <c r="B6496">
        <v>6495</v>
      </c>
      <c r="C6496">
        <v>902</v>
      </c>
      <c r="D6496" t="s">
        <v>277</v>
      </c>
      <c r="E6496" t="s">
        <v>449</v>
      </c>
      <c r="F6496" t="s">
        <v>48</v>
      </c>
      <c r="G6496">
        <v>38328.011641614001</v>
      </c>
      <c r="H6496">
        <v>36481.623315691999</v>
      </c>
      <c r="I6496">
        <v>40190.176348430999</v>
      </c>
      <c r="J6496">
        <v>38410.551550516997</v>
      </c>
      <c r="K6496">
        <v>40939.034195772001</v>
      </c>
      <c r="L6496">
        <v>41172.564101032003</v>
      </c>
      <c r="M6496">
        <v>42674.222769599</v>
      </c>
      <c r="N6496">
        <v>40311.413290502001</v>
      </c>
      <c r="O6496">
        <v>42668.067643711998</v>
      </c>
      <c r="P6496">
        <v>40796.356294523001</v>
      </c>
      <c r="Q6496">
        <v>42709.154126540001</v>
      </c>
      <c r="R6496">
        <v>42463.021457176001</v>
      </c>
      <c r="S6496">
        <v>45351.130530693998</v>
      </c>
      <c r="T6496">
        <v>43749.766633197003</v>
      </c>
    </row>
    <row r="6497" spans="1:28" x14ac:dyDescent="0.25">
      <c r="A6497" t="str">
        <f t="shared" si="101"/>
        <v>Wien-LeopoldstadtUnternehmenInsgesamt</v>
      </c>
      <c r="B6497">
        <v>6496</v>
      </c>
      <c r="C6497">
        <v>902</v>
      </c>
      <c r="D6497" t="s">
        <v>277</v>
      </c>
      <c r="E6497" t="s">
        <v>475</v>
      </c>
      <c r="F6497" t="s">
        <v>48</v>
      </c>
      <c r="G6497">
        <v>7953</v>
      </c>
      <c r="H6497">
        <v>8210</v>
      </c>
      <c r="I6497">
        <v>8636</v>
      </c>
    </row>
    <row r="6498" spans="1:28" x14ac:dyDescent="0.25">
      <c r="A6498" t="str">
        <f t="shared" si="101"/>
        <v>Wien-LeopoldstadtWohnbevölkerungInsgesamt</v>
      </c>
      <c r="B6498">
        <v>6497</v>
      </c>
      <c r="C6498">
        <v>902</v>
      </c>
      <c r="D6498" t="s">
        <v>277</v>
      </c>
      <c r="E6498" t="s">
        <v>42</v>
      </c>
      <c r="F6498" t="s">
        <v>48</v>
      </c>
      <c r="G6498">
        <v>89016</v>
      </c>
      <c r="H6498">
        <v>89954</v>
      </c>
      <c r="I6498">
        <v>90837</v>
      </c>
      <c r="J6498">
        <v>91364</v>
      </c>
      <c r="K6498">
        <v>92170</v>
      </c>
      <c r="L6498">
        <v>93313</v>
      </c>
      <c r="M6498">
        <v>93463</v>
      </c>
      <c r="N6498">
        <v>93822</v>
      </c>
      <c r="O6498">
        <v>94735</v>
      </c>
      <c r="P6498">
        <v>95302</v>
      </c>
      <c r="Q6498">
        <v>96582</v>
      </c>
      <c r="R6498">
        <v>96866</v>
      </c>
      <c r="S6498">
        <v>99597</v>
      </c>
      <c r="T6498">
        <v>101702</v>
      </c>
      <c r="U6498">
        <v>103225</v>
      </c>
      <c r="V6498">
        <v>105003</v>
      </c>
      <c r="W6498">
        <v>105574</v>
      </c>
      <c r="X6498">
        <v>104946</v>
      </c>
      <c r="Y6498">
        <v>105848</v>
      </c>
      <c r="Z6498">
        <v>105237</v>
      </c>
      <c r="AA6498">
        <v>104688</v>
      </c>
      <c r="AB6498">
        <v>108269</v>
      </c>
    </row>
    <row r="6499" spans="1:28" x14ac:dyDescent="0.25">
      <c r="A6499" t="str">
        <f t="shared" si="101"/>
        <v>Wien-LandstraßeArbeitnehmereinkommenBrutto_Schnitt</v>
      </c>
      <c r="B6499">
        <v>6498</v>
      </c>
      <c r="C6499">
        <v>903</v>
      </c>
      <c r="D6499" t="s">
        <v>278</v>
      </c>
      <c r="E6499" t="s">
        <v>43</v>
      </c>
      <c r="F6499" t="s">
        <v>54</v>
      </c>
      <c r="G6499">
        <v>28552.316407843999</v>
      </c>
      <c r="H6499">
        <v>29207.3263372109</v>
      </c>
      <c r="I6499">
        <v>29992.249220226699</v>
      </c>
      <c r="J6499">
        <v>31156.839103303999</v>
      </c>
      <c r="K6499">
        <v>32096.113203643501</v>
      </c>
      <c r="L6499">
        <v>32448.701245927299</v>
      </c>
      <c r="M6499">
        <v>32674.2838709342</v>
      </c>
      <c r="N6499">
        <v>32672.677648439301</v>
      </c>
      <c r="O6499">
        <v>33554.967012430898</v>
      </c>
      <c r="P6499">
        <v>33745.507006693399</v>
      </c>
      <c r="Q6499">
        <v>34623.942387024501</v>
      </c>
      <c r="R6499">
        <v>35057.769274241102</v>
      </c>
      <c r="S6499">
        <v>35715.452856448101</v>
      </c>
      <c r="T6499">
        <v>36221.841890860902</v>
      </c>
      <c r="U6499">
        <v>35648.769873601901</v>
      </c>
      <c r="V6499">
        <v>38068.600671614098</v>
      </c>
      <c r="W6499">
        <v>39157.264927853597</v>
      </c>
      <c r="X6499">
        <v>40521.289750207099</v>
      </c>
      <c r="Y6499">
        <v>42138.243455288699</v>
      </c>
    </row>
    <row r="6500" spans="1:28" x14ac:dyDescent="0.25">
      <c r="A6500" t="str">
        <f t="shared" si="101"/>
        <v>Wien-LandstraßeArbeitnehmereinkommenBruttobezüge 1000 EUR</v>
      </c>
      <c r="B6500">
        <v>6499</v>
      </c>
      <c r="C6500">
        <v>903</v>
      </c>
      <c r="D6500" t="s">
        <v>278</v>
      </c>
      <c r="E6500" t="s">
        <v>43</v>
      </c>
      <c r="F6500" t="s">
        <v>55</v>
      </c>
      <c r="G6500">
        <v>1043958.34482</v>
      </c>
      <c r="H6500">
        <v>1072113.3278600001</v>
      </c>
      <c r="I6500">
        <v>1113882.1437899999</v>
      </c>
      <c r="J6500">
        <v>1176856.1266099999</v>
      </c>
      <c r="K6500">
        <v>1233293.1498499999</v>
      </c>
      <c r="L6500">
        <v>1244894.4232999999</v>
      </c>
      <c r="M6500">
        <v>1255672.7291600001</v>
      </c>
      <c r="N6500">
        <v>1294785.54253</v>
      </c>
      <c r="O6500">
        <v>1371257.2819300001</v>
      </c>
      <c r="P6500">
        <v>1406613.96856</v>
      </c>
      <c r="Q6500">
        <v>1452682.1267899999</v>
      </c>
      <c r="R6500">
        <v>1486344.24392</v>
      </c>
      <c r="S6500">
        <v>1542300.4007000001</v>
      </c>
      <c r="T6500">
        <v>1585756.01614</v>
      </c>
      <c r="U6500">
        <v>1714777.12846</v>
      </c>
      <c r="V6500">
        <v>1744112.9397700001</v>
      </c>
      <c r="W6500">
        <v>1788351.44652</v>
      </c>
      <c r="X6500">
        <v>1907701.80015</v>
      </c>
      <c r="Y6500">
        <v>2061613.5610499999</v>
      </c>
    </row>
    <row r="6501" spans="1:28" x14ac:dyDescent="0.25">
      <c r="A6501" t="str">
        <f t="shared" si="101"/>
        <v>Wien-LandstraßeArbeitnehmereinkommenBruttobezüge Fälle</v>
      </c>
      <c r="B6501">
        <v>6500</v>
      </c>
      <c r="C6501">
        <v>903</v>
      </c>
      <c r="D6501" t="s">
        <v>278</v>
      </c>
      <c r="E6501" t="s">
        <v>43</v>
      </c>
      <c r="F6501" t="s">
        <v>56</v>
      </c>
      <c r="G6501">
        <v>36563</v>
      </c>
      <c r="H6501">
        <v>36707</v>
      </c>
      <c r="I6501">
        <v>37139</v>
      </c>
      <c r="J6501">
        <v>37772</v>
      </c>
      <c r="K6501">
        <v>38425</v>
      </c>
      <c r="L6501">
        <v>38365</v>
      </c>
      <c r="M6501">
        <v>38430</v>
      </c>
      <c r="N6501">
        <v>39629</v>
      </c>
      <c r="O6501">
        <v>40866</v>
      </c>
      <c r="P6501">
        <v>41683</v>
      </c>
      <c r="Q6501">
        <v>41956</v>
      </c>
      <c r="R6501">
        <v>42397</v>
      </c>
      <c r="S6501">
        <v>43183</v>
      </c>
      <c r="T6501">
        <v>43779</v>
      </c>
      <c r="U6501">
        <v>48102</v>
      </c>
      <c r="V6501">
        <v>45815</v>
      </c>
      <c r="W6501">
        <v>45671</v>
      </c>
      <c r="X6501">
        <v>47079</v>
      </c>
      <c r="Y6501">
        <v>48925</v>
      </c>
    </row>
    <row r="6502" spans="1:28" x14ac:dyDescent="0.25">
      <c r="A6502" t="str">
        <f t="shared" si="101"/>
        <v>Wien-LandstraßeArbeitnehmereinkommenLohnsteuer 1000 EUR</v>
      </c>
      <c r="B6502">
        <v>6501</v>
      </c>
      <c r="C6502">
        <v>903</v>
      </c>
      <c r="D6502" t="s">
        <v>278</v>
      </c>
      <c r="E6502" t="s">
        <v>43</v>
      </c>
      <c r="F6502" t="s">
        <v>57</v>
      </c>
      <c r="G6502">
        <v>189152.85487000001</v>
      </c>
      <c r="H6502">
        <v>190689.90935999999</v>
      </c>
      <c r="I6502">
        <v>202860.81799000001</v>
      </c>
      <c r="J6502">
        <v>220888.63923999999</v>
      </c>
      <c r="K6502">
        <v>238170.04754999999</v>
      </c>
      <c r="L6502">
        <v>224018.01637999999</v>
      </c>
      <c r="M6502">
        <v>229274.81198</v>
      </c>
      <c r="N6502">
        <v>240613.40461</v>
      </c>
      <c r="O6502">
        <v>260186.65434000001</v>
      </c>
      <c r="P6502">
        <v>271153.78911999997</v>
      </c>
      <c r="Q6502">
        <v>282837.46905999997</v>
      </c>
      <c r="R6502">
        <v>291100.10993999999</v>
      </c>
      <c r="S6502">
        <v>276469.05797999998</v>
      </c>
      <c r="T6502">
        <v>286523.45465000003</v>
      </c>
      <c r="U6502">
        <v>306056.59510999999</v>
      </c>
      <c r="V6502">
        <v>314392.74599999998</v>
      </c>
      <c r="W6502">
        <v>312351.44449999998</v>
      </c>
      <c r="X6502">
        <v>339480.48466999998</v>
      </c>
      <c r="Y6502">
        <v>363903.09182999999</v>
      </c>
    </row>
    <row r="6503" spans="1:28" x14ac:dyDescent="0.25">
      <c r="A6503" t="str">
        <f t="shared" si="101"/>
        <v>Wien-LandstraßeArbeitnehmereinkommenLohnsteuer Fälle</v>
      </c>
      <c r="B6503">
        <v>6502</v>
      </c>
      <c r="C6503">
        <v>903</v>
      </c>
      <c r="D6503" t="s">
        <v>278</v>
      </c>
      <c r="E6503" t="s">
        <v>43</v>
      </c>
      <c r="F6503" t="s">
        <v>58</v>
      </c>
      <c r="G6503">
        <v>30106</v>
      </c>
      <c r="H6503">
        <v>29534</v>
      </c>
      <c r="I6503">
        <v>30012</v>
      </c>
      <c r="J6503">
        <v>30660</v>
      </c>
      <c r="K6503">
        <v>31568</v>
      </c>
      <c r="L6503">
        <v>30819</v>
      </c>
      <c r="M6503">
        <v>30922</v>
      </c>
      <c r="N6503">
        <v>31632</v>
      </c>
      <c r="O6503">
        <v>32724</v>
      </c>
      <c r="P6503">
        <v>33457</v>
      </c>
      <c r="Q6503">
        <v>33957</v>
      </c>
      <c r="R6503">
        <v>34475</v>
      </c>
      <c r="S6503">
        <v>34762</v>
      </c>
      <c r="T6503">
        <v>35734</v>
      </c>
      <c r="U6503">
        <v>39106</v>
      </c>
      <c r="V6503">
        <v>38408</v>
      </c>
      <c r="W6503">
        <v>38754</v>
      </c>
      <c r="X6503">
        <v>39997</v>
      </c>
      <c r="Y6503">
        <v>41950</v>
      </c>
    </row>
    <row r="6504" spans="1:28" x14ac:dyDescent="0.25">
      <c r="A6504" t="str">
        <f t="shared" si="101"/>
        <v>Wien-LandstraßeArbeitnehmereinkommenNetto_Schnitt</v>
      </c>
      <c r="B6504">
        <v>6503</v>
      </c>
      <c r="C6504">
        <v>903</v>
      </c>
      <c r="D6504" t="s">
        <v>278</v>
      </c>
      <c r="E6504" t="s">
        <v>43</v>
      </c>
      <c r="F6504" t="s">
        <v>59</v>
      </c>
      <c r="G6504">
        <v>19289.603538823401</v>
      </c>
      <c r="H6504">
        <v>19799.405830767999</v>
      </c>
      <c r="I6504">
        <v>20209.969939686001</v>
      </c>
      <c r="J6504">
        <v>20908.029291274001</v>
      </c>
      <c r="K6504">
        <v>21409.964600390402</v>
      </c>
      <c r="L6504">
        <v>22075.277428385201</v>
      </c>
      <c r="M6504">
        <v>22165.8569893313</v>
      </c>
      <c r="N6504">
        <v>22054.337624214601</v>
      </c>
      <c r="O6504">
        <v>22550.591116576099</v>
      </c>
      <c r="P6504">
        <v>22518.7044250654</v>
      </c>
      <c r="Q6504">
        <v>23026.291761369001</v>
      </c>
      <c r="R6504">
        <v>23269.114182371399</v>
      </c>
      <c r="S6504">
        <v>24267.410394599701</v>
      </c>
      <c r="T6504">
        <v>24524.534330615101</v>
      </c>
      <c r="U6504">
        <v>24171.719541391201</v>
      </c>
      <c r="V6504">
        <v>25751.3716944232</v>
      </c>
      <c r="W6504">
        <v>26665.330180639801</v>
      </c>
      <c r="X6504">
        <v>27449.6755961257</v>
      </c>
      <c r="Y6504">
        <v>28646.382841083301</v>
      </c>
    </row>
    <row r="6505" spans="1:28" x14ac:dyDescent="0.25">
      <c r="A6505" t="str">
        <f t="shared" si="101"/>
        <v>Wien-LandstraßeArbeitnehmereinkommenNettobezüge 1000 EUR</v>
      </c>
      <c r="B6505">
        <v>6504</v>
      </c>
      <c r="C6505">
        <v>903</v>
      </c>
      <c r="D6505" t="s">
        <v>278</v>
      </c>
      <c r="E6505" t="s">
        <v>43</v>
      </c>
      <c r="F6505" t="s">
        <v>60</v>
      </c>
      <c r="G6505">
        <v>705285.77419000003</v>
      </c>
      <c r="H6505">
        <v>726776.78983000002</v>
      </c>
      <c r="I6505">
        <v>750578.07359000004</v>
      </c>
      <c r="J6505">
        <v>789738.08239</v>
      </c>
      <c r="K6505">
        <v>822677.88977000001</v>
      </c>
      <c r="L6505">
        <v>846918.01853999996</v>
      </c>
      <c r="M6505">
        <v>851833.88410000002</v>
      </c>
      <c r="N6505">
        <v>873991.34571000002</v>
      </c>
      <c r="O6505">
        <v>921552.45657000004</v>
      </c>
      <c r="P6505">
        <v>938647.15654999996</v>
      </c>
      <c r="Q6505">
        <v>966091.09713999997</v>
      </c>
      <c r="R6505">
        <v>986540.63399</v>
      </c>
      <c r="S6505">
        <v>1047939.5830700001</v>
      </c>
      <c r="T6505">
        <v>1073659.58846</v>
      </c>
      <c r="U6505">
        <v>1162708.0533799999</v>
      </c>
      <c r="V6505">
        <v>1179799.09418</v>
      </c>
      <c r="W6505">
        <v>1217832.29468</v>
      </c>
      <c r="X6505">
        <v>1292303.2773899999</v>
      </c>
      <c r="Y6505">
        <v>1401524.2805000001</v>
      </c>
    </row>
    <row r="6506" spans="1:28" x14ac:dyDescent="0.25">
      <c r="A6506" t="str">
        <f t="shared" si="101"/>
        <v>Wien-LandstraßeArbeitnehmereinkommenSV-Beiträge 1000 EUR</v>
      </c>
      <c r="B6506">
        <v>6505</v>
      </c>
      <c r="C6506">
        <v>903</v>
      </c>
      <c r="D6506" t="s">
        <v>278</v>
      </c>
      <c r="E6506" t="s">
        <v>43</v>
      </c>
      <c r="F6506" t="s">
        <v>61</v>
      </c>
      <c r="G6506">
        <v>149519.71575999999</v>
      </c>
      <c r="H6506">
        <v>154646.62867000001</v>
      </c>
      <c r="I6506">
        <v>160443.25221000001</v>
      </c>
      <c r="J6506">
        <v>166229.40497999999</v>
      </c>
      <c r="K6506">
        <v>172445.21252999999</v>
      </c>
      <c r="L6506">
        <v>173958.38837999999</v>
      </c>
      <c r="M6506">
        <v>174564.03307999999</v>
      </c>
      <c r="N6506">
        <v>180180.79221000001</v>
      </c>
      <c r="O6506">
        <v>189518.17102000001</v>
      </c>
      <c r="P6506">
        <v>196813.02288999999</v>
      </c>
      <c r="Q6506">
        <v>203753.56059000001</v>
      </c>
      <c r="R6506">
        <v>208703.49999000001</v>
      </c>
      <c r="S6506">
        <v>217891.75964999999</v>
      </c>
      <c r="T6506">
        <v>225572.97302999999</v>
      </c>
      <c r="U6506">
        <v>246012.47996999999</v>
      </c>
      <c r="V6506">
        <v>249921.09959</v>
      </c>
      <c r="W6506">
        <v>258167.70733999999</v>
      </c>
      <c r="X6506">
        <v>275918.03808999999</v>
      </c>
      <c r="Y6506">
        <v>296186.18871999998</v>
      </c>
    </row>
    <row r="6507" spans="1:28" x14ac:dyDescent="0.25">
      <c r="A6507" t="str">
        <f t="shared" si="101"/>
        <v>Wien-LandstraßeArbeitnehmereinkommenSV-Beiträge Fälle</v>
      </c>
      <c r="B6507">
        <v>6506</v>
      </c>
      <c r="C6507">
        <v>903</v>
      </c>
      <c r="D6507" t="s">
        <v>278</v>
      </c>
      <c r="E6507" t="s">
        <v>43</v>
      </c>
      <c r="F6507" t="s">
        <v>62</v>
      </c>
      <c r="G6507">
        <v>34625</v>
      </c>
      <c r="H6507">
        <v>34736</v>
      </c>
      <c r="I6507">
        <v>35060</v>
      </c>
      <c r="J6507">
        <v>35501</v>
      </c>
      <c r="K6507">
        <v>35879</v>
      </c>
      <c r="L6507">
        <v>35603</v>
      </c>
      <c r="M6507">
        <v>35560</v>
      </c>
      <c r="N6507">
        <v>36490</v>
      </c>
      <c r="O6507">
        <v>37513</v>
      </c>
      <c r="P6507">
        <v>38166</v>
      </c>
      <c r="Q6507">
        <v>38522</v>
      </c>
      <c r="R6507">
        <v>38704</v>
      </c>
      <c r="S6507">
        <v>39397</v>
      </c>
      <c r="T6507">
        <v>39779</v>
      </c>
      <c r="U6507">
        <v>43820</v>
      </c>
      <c r="V6507">
        <v>41886</v>
      </c>
      <c r="W6507">
        <v>41879</v>
      </c>
      <c r="X6507">
        <v>43249</v>
      </c>
      <c r="Y6507">
        <v>45187</v>
      </c>
    </row>
    <row r="6508" spans="1:28" x14ac:dyDescent="0.25">
      <c r="A6508" t="str">
        <f t="shared" si="101"/>
        <v>Wien-LandstraßeArbeitsstättenInsgesamt</v>
      </c>
      <c r="B6508">
        <v>6507</v>
      </c>
      <c r="C6508">
        <v>903</v>
      </c>
      <c r="D6508" t="s">
        <v>278</v>
      </c>
      <c r="E6508" t="s">
        <v>476</v>
      </c>
      <c r="F6508" t="s">
        <v>48</v>
      </c>
      <c r="G6508">
        <v>11019</v>
      </c>
      <c r="H6508">
        <v>11153</v>
      </c>
      <c r="I6508">
        <v>11476</v>
      </c>
    </row>
    <row r="6509" spans="1:28" x14ac:dyDescent="0.25">
      <c r="A6509" t="str">
        <f t="shared" si="101"/>
        <v>Wien-LandstraßeBeschäftigte in den ArbeitsstättenInsgesamt</v>
      </c>
      <c r="B6509">
        <v>6508</v>
      </c>
      <c r="C6509">
        <v>903</v>
      </c>
      <c r="D6509" t="s">
        <v>278</v>
      </c>
      <c r="E6509" t="s">
        <v>477</v>
      </c>
      <c r="F6509" t="s">
        <v>48</v>
      </c>
      <c r="G6509">
        <v>121382</v>
      </c>
      <c r="H6509">
        <v>120573</v>
      </c>
      <c r="I6509">
        <v>128086</v>
      </c>
    </row>
    <row r="6510" spans="1:28" x14ac:dyDescent="0.25">
      <c r="A6510" t="str">
        <f t="shared" si="101"/>
        <v>Wien-LandstraßeGesamteinkommenBruttobezüge Gesamt</v>
      </c>
      <c r="B6510">
        <v>6509</v>
      </c>
      <c r="C6510">
        <v>903</v>
      </c>
      <c r="D6510" t="s">
        <v>278</v>
      </c>
      <c r="E6510" t="s">
        <v>45</v>
      </c>
      <c r="F6510" t="s">
        <v>63</v>
      </c>
      <c r="G6510">
        <v>1441663.7241799999</v>
      </c>
      <c r="H6510">
        <v>1475228.72064</v>
      </c>
      <c r="I6510">
        <v>1528543.8969699999</v>
      </c>
      <c r="J6510">
        <v>1598992.0379699999</v>
      </c>
      <c r="K6510">
        <v>1666095.51229</v>
      </c>
      <c r="L6510">
        <v>1688818.2769299999</v>
      </c>
      <c r="M6510">
        <v>1710759.3550799999</v>
      </c>
      <c r="N6510">
        <v>1758788.1508299999</v>
      </c>
      <c r="O6510">
        <v>1845037.0362</v>
      </c>
      <c r="P6510">
        <v>1890627.1297299999</v>
      </c>
      <c r="Q6510">
        <v>1945811.71738</v>
      </c>
      <c r="R6510">
        <v>1980439.44044</v>
      </c>
      <c r="S6510">
        <v>2037530.03217</v>
      </c>
      <c r="T6510">
        <v>2084102.9099300001</v>
      </c>
      <c r="U6510">
        <v>2227726.5970899998</v>
      </c>
      <c r="V6510">
        <v>2265577.6382399998</v>
      </c>
      <c r="W6510">
        <v>2323036.8117800001</v>
      </c>
      <c r="X6510">
        <v>2456021.5285</v>
      </c>
      <c r="Y6510">
        <v>2623935.0836999998</v>
      </c>
    </row>
    <row r="6511" spans="1:28" x14ac:dyDescent="0.25">
      <c r="A6511" t="str">
        <f t="shared" si="101"/>
        <v>Wien-LandstraßeGesamteinkommenNettobezüge Gesamt</v>
      </c>
      <c r="B6511">
        <v>6510</v>
      </c>
      <c r="C6511">
        <v>903</v>
      </c>
      <c r="D6511" t="s">
        <v>278</v>
      </c>
      <c r="E6511" t="s">
        <v>45</v>
      </c>
      <c r="F6511" t="s">
        <v>64</v>
      </c>
      <c r="G6511">
        <v>1021556.2635</v>
      </c>
      <c r="H6511">
        <v>1049266.7892400001</v>
      </c>
      <c r="I6511">
        <v>1080129.0907000001</v>
      </c>
      <c r="J6511">
        <v>1123666.1251999999</v>
      </c>
      <c r="K6511">
        <v>1163156.0673499999</v>
      </c>
      <c r="L6511">
        <v>1201302.3658400001</v>
      </c>
      <c r="M6511">
        <v>1214219.13155</v>
      </c>
      <c r="N6511">
        <v>1242129.81262</v>
      </c>
      <c r="O6511">
        <v>1295361.84769</v>
      </c>
      <c r="P6511">
        <v>1319373.7559499999</v>
      </c>
      <c r="Q6511">
        <v>1352198.56516</v>
      </c>
      <c r="R6511">
        <v>1372045.51505</v>
      </c>
      <c r="S6511">
        <v>1445648.3181799999</v>
      </c>
      <c r="T6511">
        <v>1473166.5738599999</v>
      </c>
      <c r="U6511">
        <v>1572957.0954</v>
      </c>
      <c r="V6511">
        <v>1595019.5999199999</v>
      </c>
      <c r="W6511">
        <v>1647103.67499</v>
      </c>
      <c r="X6511">
        <v>1730320.3532499999</v>
      </c>
      <c r="Y6511">
        <v>1853289.56167</v>
      </c>
    </row>
    <row r="6512" spans="1:28" x14ac:dyDescent="0.25">
      <c r="A6512" t="str">
        <f t="shared" si="101"/>
        <v>Wien-LandstraßeGründungsintensitätin % der aktiven Wirtschaftskammermitglieder</v>
      </c>
      <c r="B6512">
        <v>6511</v>
      </c>
      <c r="C6512">
        <v>903</v>
      </c>
      <c r="D6512" t="s">
        <v>278</v>
      </c>
      <c r="E6512" t="s">
        <v>40</v>
      </c>
      <c r="F6512" t="s">
        <v>52</v>
      </c>
      <c r="G6512">
        <v>8.0736247646935801</v>
      </c>
      <c r="H6512">
        <v>8.0118234550645493</v>
      </c>
      <c r="I6512">
        <v>10.668021766287699</v>
      </c>
      <c r="J6512">
        <v>9.7924035999535697</v>
      </c>
      <c r="K6512">
        <v>8.5697744192111198</v>
      </c>
      <c r="L6512">
        <v>8.2901656724091506</v>
      </c>
      <c r="M6512">
        <v>8.2409258008806692</v>
      </c>
      <c r="N6512">
        <v>7.1090547391133203</v>
      </c>
      <c r="O6512">
        <v>8.9090589326989704</v>
      </c>
      <c r="P6512">
        <v>8.5304114006430893</v>
      </c>
      <c r="Q6512">
        <v>7.7683859241612296</v>
      </c>
      <c r="R6512">
        <v>7.9542554549745601</v>
      </c>
      <c r="S6512">
        <v>7.9177971102047104</v>
      </c>
      <c r="T6512">
        <v>7.9225607413734398</v>
      </c>
      <c r="U6512">
        <v>8.2372534406748006</v>
      </c>
      <c r="V6512">
        <v>7.42790937178167</v>
      </c>
      <c r="W6512">
        <v>7.0119623313820298</v>
      </c>
      <c r="X6512">
        <v>6.98992443324937</v>
      </c>
      <c r="Y6512">
        <v>6.5999258435298502</v>
      </c>
      <c r="Z6512">
        <v>7.3600386100386102</v>
      </c>
      <c r="AA6512">
        <v>6.8366028427111498</v>
      </c>
      <c r="AB6512">
        <v>6.1745589600742798</v>
      </c>
    </row>
    <row r="6513" spans="1:44" x14ac:dyDescent="0.25">
      <c r="A6513" t="str">
        <f t="shared" si="101"/>
        <v>Wien-LandstraßeGründungsintensitätje 1.000 Einwohner</v>
      </c>
      <c r="B6513">
        <v>6512</v>
      </c>
      <c r="C6513">
        <v>903</v>
      </c>
      <c r="D6513" t="s">
        <v>278</v>
      </c>
      <c r="E6513" t="s">
        <v>40</v>
      </c>
      <c r="F6513" t="s">
        <v>53</v>
      </c>
      <c r="G6513">
        <v>4.6943218164349902</v>
      </c>
      <c r="H6513">
        <v>4.7420430938696896</v>
      </c>
      <c r="I6513">
        <v>6.43147339046119</v>
      </c>
      <c r="J6513">
        <v>6.2391863751955796</v>
      </c>
      <c r="K6513">
        <v>5.6858409747449796</v>
      </c>
      <c r="L6513">
        <v>5.7178325423210703</v>
      </c>
      <c r="M6513">
        <v>6.0370611165030699</v>
      </c>
      <c r="N6513">
        <v>5.41281623564009</v>
      </c>
      <c r="O6513">
        <v>6.9482529425390904</v>
      </c>
      <c r="P6513">
        <v>6.61810270109273</v>
      </c>
      <c r="Q6513">
        <v>6.1697741921383598</v>
      </c>
      <c r="R6513">
        <v>6.46234418366799</v>
      </c>
      <c r="S6513">
        <v>6.5867162672163602</v>
      </c>
      <c r="T6513">
        <v>6.5897725088530299</v>
      </c>
      <c r="U6513">
        <v>6.9195643895119199</v>
      </c>
      <c r="V6513">
        <v>6.3981016377809601</v>
      </c>
      <c r="W6513">
        <v>6.07416879795396</v>
      </c>
      <c r="X6513">
        <v>6.0493759877922502</v>
      </c>
      <c r="Y6513">
        <v>5.8246073298429302</v>
      </c>
      <c r="Z6513">
        <v>6.5416952642415902</v>
      </c>
      <c r="AA6513">
        <v>6.2083973374296004</v>
      </c>
      <c r="AB6513">
        <v>5.4983670263342797</v>
      </c>
    </row>
    <row r="6514" spans="1:44" x14ac:dyDescent="0.25">
      <c r="A6514" t="str">
        <f t="shared" si="101"/>
        <v>Wien-LandstraßeKammermitgliedschaftenAktiv</v>
      </c>
      <c r="B6514">
        <v>6513</v>
      </c>
      <c r="C6514">
        <v>903</v>
      </c>
      <c r="D6514" t="s">
        <v>278</v>
      </c>
      <c r="E6514" t="s">
        <v>39</v>
      </c>
      <c r="F6514" t="s">
        <v>50</v>
      </c>
      <c r="G6514">
        <v>4781</v>
      </c>
      <c r="H6514">
        <v>4871</v>
      </c>
      <c r="I6514">
        <v>5005</v>
      </c>
      <c r="J6514">
        <v>5341</v>
      </c>
      <c r="K6514">
        <v>5587</v>
      </c>
      <c r="L6514">
        <v>5788</v>
      </c>
      <c r="M6514">
        <v>6084</v>
      </c>
      <c r="N6514">
        <v>6318</v>
      </c>
      <c r="O6514">
        <v>6423</v>
      </c>
      <c r="P6514">
        <v>6478</v>
      </c>
      <c r="Q6514">
        <v>6569</v>
      </c>
      <c r="R6514">
        <v>6598</v>
      </c>
      <c r="S6514">
        <v>6670</v>
      </c>
      <c r="T6514">
        <v>6717</v>
      </c>
      <c r="U6514">
        <v>6881</v>
      </c>
      <c r="V6514">
        <v>6947</v>
      </c>
      <c r="W6514">
        <v>7098</v>
      </c>
      <c r="X6514">
        <v>7192</v>
      </c>
      <c r="Y6514">
        <v>7252</v>
      </c>
      <c r="Z6514">
        <v>7330</v>
      </c>
      <c r="AA6514">
        <v>7430</v>
      </c>
      <c r="AB6514">
        <v>7544</v>
      </c>
      <c r="AC6514">
        <v>7681</v>
      </c>
      <c r="AD6514">
        <v>7768</v>
      </c>
      <c r="AE6514">
        <v>7788</v>
      </c>
      <c r="AF6514">
        <v>7858</v>
      </c>
      <c r="AG6514">
        <v>7950</v>
      </c>
      <c r="AH6514">
        <v>7940</v>
      </c>
      <c r="AI6514">
        <v>8031</v>
      </c>
      <c r="AJ6514">
        <v>8091</v>
      </c>
      <c r="AK6514">
        <v>8130</v>
      </c>
      <c r="AL6514">
        <v>8288</v>
      </c>
      <c r="AM6514">
        <v>8442</v>
      </c>
      <c r="AN6514">
        <v>8513</v>
      </c>
      <c r="AO6514">
        <v>8570</v>
      </c>
      <c r="AP6514">
        <v>8616</v>
      </c>
      <c r="AQ6514">
        <v>8738</v>
      </c>
      <c r="AR6514">
        <v>8735</v>
      </c>
    </row>
    <row r="6515" spans="1:44" x14ac:dyDescent="0.25">
      <c r="A6515" t="str">
        <f t="shared" si="101"/>
        <v>Wien-LandstraßeKammermitgliedschaftenInsgesamt</v>
      </c>
      <c r="B6515">
        <v>6514</v>
      </c>
      <c r="C6515">
        <v>903</v>
      </c>
      <c r="D6515" t="s">
        <v>278</v>
      </c>
      <c r="E6515" t="s">
        <v>39</v>
      </c>
      <c r="F6515" t="s">
        <v>48</v>
      </c>
      <c r="G6515">
        <v>6232</v>
      </c>
      <c r="H6515">
        <v>6374</v>
      </c>
      <c r="I6515">
        <v>6540</v>
      </c>
      <c r="J6515">
        <v>6901</v>
      </c>
      <c r="K6515">
        <v>7161</v>
      </c>
      <c r="L6515">
        <v>7385</v>
      </c>
      <c r="M6515">
        <v>7746</v>
      </c>
      <c r="N6515">
        <v>8030</v>
      </c>
      <c r="O6515">
        <v>8126</v>
      </c>
      <c r="P6515">
        <v>8197</v>
      </c>
      <c r="Q6515">
        <v>8291</v>
      </c>
      <c r="R6515">
        <v>8348</v>
      </c>
      <c r="S6515">
        <v>8380</v>
      </c>
      <c r="T6515">
        <v>8454</v>
      </c>
      <c r="U6515">
        <v>8593</v>
      </c>
      <c r="V6515">
        <v>8716</v>
      </c>
      <c r="W6515">
        <v>8863</v>
      </c>
      <c r="X6515">
        <v>9003</v>
      </c>
      <c r="Y6515">
        <v>9038</v>
      </c>
      <c r="Z6515">
        <v>9158</v>
      </c>
      <c r="AA6515">
        <v>9276</v>
      </c>
      <c r="AB6515">
        <v>9431</v>
      </c>
      <c r="AC6515">
        <v>9513</v>
      </c>
      <c r="AD6515">
        <v>9646</v>
      </c>
      <c r="AE6515">
        <v>9652</v>
      </c>
      <c r="AF6515">
        <v>9669</v>
      </c>
      <c r="AG6515">
        <v>9701</v>
      </c>
      <c r="AH6515">
        <v>9713</v>
      </c>
      <c r="AI6515">
        <v>9779</v>
      </c>
      <c r="AJ6515">
        <v>9812</v>
      </c>
      <c r="AK6515">
        <v>9933</v>
      </c>
      <c r="AL6515">
        <v>10035</v>
      </c>
      <c r="AM6515">
        <v>10162</v>
      </c>
      <c r="AN6515">
        <v>10216</v>
      </c>
      <c r="AO6515">
        <v>10252</v>
      </c>
      <c r="AP6515">
        <v>10259</v>
      </c>
      <c r="AQ6515">
        <v>10361</v>
      </c>
      <c r="AR6515">
        <v>10372</v>
      </c>
    </row>
    <row r="6516" spans="1:44" x14ac:dyDescent="0.25">
      <c r="A6516" t="str">
        <f t="shared" si="101"/>
        <v>Wien-LandstraßeKammermitgliedschaftenRuhend</v>
      </c>
      <c r="B6516">
        <v>6515</v>
      </c>
      <c r="C6516">
        <v>903</v>
      </c>
      <c r="D6516" t="s">
        <v>278</v>
      </c>
      <c r="E6516" t="s">
        <v>39</v>
      </c>
      <c r="F6516" t="s">
        <v>51</v>
      </c>
      <c r="G6516">
        <v>1451</v>
      </c>
      <c r="H6516">
        <v>1503</v>
      </c>
      <c r="I6516">
        <v>1535</v>
      </c>
      <c r="J6516">
        <v>1560</v>
      </c>
      <c r="K6516">
        <v>1574</v>
      </c>
      <c r="L6516">
        <v>1597</v>
      </c>
      <c r="M6516">
        <v>1662</v>
      </c>
      <c r="N6516">
        <v>1712</v>
      </c>
      <c r="O6516">
        <v>1703</v>
      </c>
      <c r="P6516">
        <v>1719</v>
      </c>
      <c r="Q6516">
        <v>1722</v>
      </c>
      <c r="R6516">
        <v>1750</v>
      </c>
      <c r="S6516">
        <v>1710</v>
      </c>
      <c r="T6516">
        <v>1737</v>
      </c>
      <c r="U6516">
        <v>1712</v>
      </c>
      <c r="V6516">
        <v>1769</v>
      </c>
      <c r="W6516">
        <v>1765</v>
      </c>
      <c r="X6516">
        <v>1811</v>
      </c>
      <c r="Y6516">
        <v>1786</v>
      </c>
      <c r="Z6516">
        <v>1828</v>
      </c>
      <c r="AA6516">
        <v>1846</v>
      </c>
      <c r="AB6516">
        <v>1887</v>
      </c>
      <c r="AC6516">
        <v>1832</v>
      </c>
      <c r="AD6516">
        <v>1878</v>
      </c>
      <c r="AE6516">
        <v>1864</v>
      </c>
      <c r="AF6516">
        <v>1811</v>
      </c>
      <c r="AG6516">
        <v>1751</v>
      </c>
      <c r="AH6516">
        <v>1773</v>
      </c>
      <c r="AI6516">
        <v>1748</v>
      </c>
      <c r="AJ6516">
        <v>1721</v>
      </c>
      <c r="AK6516">
        <v>1803</v>
      </c>
      <c r="AL6516">
        <v>1747</v>
      </c>
      <c r="AM6516">
        <v>1720</v>
      </c>
      <c r="AN6516">
        <v>1703</v>
      </c>
      <c r="AO6516">
        <v>1682</v>
      </c>
      <c r="AP6516">
        <v>1643</v>
      </c>
      <c r="AQ6516">
        <v>1623</v>
      </c>
      <c r="AR6516">
        <v>1637</v>
      </c>
    </row>
    <row r="6517" spans="1:44" x14ac:dyDescent="0.25">
      <c r="A6517" t="str">
        <f t="shared" si="101"/>
        <v>Wien-LandstraßeLehrlinge1. Lehrjahr, männlich</v>
      </c>
      <c r="B6517">
        <v>6516</v>
      </c>
      <c r="C6517">
        <v>903</v>
      </c>
      <c r="D6517" t="s">
        <v>278</v>
      </c>
      <c r="E6517" t="s">
        <v>46</v>
      </c>
      <c r="F6517" t="s">
        <v>65</v>
      </c>
      <c r="G6517">
        <v>186</v>
      </c>
      <c r="H6517">
        <v>186</v>
      </c>
      <c r="I6517">
        <v>262</v>
      </c>
      <c r="J6517">
        <v>217</v>
      </c>
      <c r="K6517">
        <v>227</v>
      </c>
      <c r="L6517">
        <v>252</v>
      </c>
      <c r="M6517">
        <v>239</v>
      </c>
      <c r="N6517">
        <v>372</v>
      </c>
      <c r="O6517">
        <v>389</v>
      </c>
      <c r="P6517">
        <v>345</v>
      </c>
      <c r="Q6517">
        <v>333</v>
      </c>
      <c r="R6517">
        <v>278</v>
      </c>
      <c r="S6517">
        <v>216</v>
      </c>
      <c r="T6517">
        <v>215</v>
      </c>
      <c r="U6517">
        <v>264</v>
      </c>
      <c r="V6517">
        <v>268</v>
      </c>
      <c r="W6517">
        <v>263</v>
      </c>
      <c r="X6517">
        <v>271</v>
      </c>
      <c r="Y6517">
        <v>294</v>
      </c>
      <c r="Z6517">
        <v>324</v>
      </c>
      <c r="AA6517">
        <v>350</v>
      </c>
      <c r="AB6517">
        <v>321</v>
      </c>
    </row>
    <row r="6518" spans="1:44" x14ac:dyDescent="0.25">
      <c r="A6518" t="str">
        <f t="shared" si="101"/>
        <v>Wien-LandstraßeLehrlinge1. Lehrjahr, weiblich</v>
      </c>
      <c r="B6518">
        <v>6517</v>
      </c>
      <c r="C6518">
        <v>903</v>
      </c>
      <c r="D6518" t="s">
        <v>278</v>
      </c>
      <c r="E6518" t="s">
        <v>46</v>
      </c>
      <c r="F6518" t="s">
        <v>66</v>
      </c>
      <c r="G6518">
        <v>122</v>
      </c>
      <c r="H6518">
        <v>121</v>
      </c>
      <c r="I6518">
        <v>135</v>
      </c>
      <c r="J6518">
        <v>156</v>
      </c>
      <c r="K6518">
        <v>145</v>
      </c>
      <c r="L6518">
        <v>184</v>
      </c>
      <c r="M6518">
        <v>201</v>
      </c>
      <c r="N6518">
        <v>236</v>
      </c>
      <c r="O6518">
        <v>164</v>
      </c>
      <c r="P6518">
        <v>163</v>
      </c>
      <c r="Q6518">
        <v>163</v>
      </c>
      <c r="R6518">
        <v>138</v>
      </c>
      <c r="S6518">
        <v>138</v>
      </c>
      <c r="T6518">
        <v>152</v>
      </c>
      <c r="U6518">
        <v>159</v>
      </c>
      <c r="V6518">
        <v>168</v>
      </c>
      <c r="W6518">
        <v>154</v>
      </c>
      <c r="X6518">
        <v>182</v>
      </c>
      <c r="Y6518">
        <v>148</v>
      </c>
      <c r="Z6518">
        <v>156</v>
      </c>
      <c r="AA6518">
        <v>206</v>
      </c>
      <c r="AB6518">
        <v>212</v>
      </c>
    </row>
    <row r="6519" spans="1:44" x14ac:dyDescent="0.25">
      <c r="A6519" t="str">
        <f t="shared" si="101"/>
        <v>Wien-LandstraßeLehrlinge2. Lehrjahr, männlich</v>
      </c>
      <c r="B6519">
        <v>6518</v>
      </c>
      <c r="C6519">
        <v>903</v>
      </c>
      <c r="D6519" t="s">
        <v>278</v>
      </c>
      <c r="E6519" t="s">
        <v>46</v>
      </c>
      <c r="F6519" t="s">
        <v>67</v>
      </c>
      <c r="G6519">
        <v>230</v>
      </c>
      <c r="H6519">
        <v>176</v>
      </c>
      <c r="I6519">
        <v>236</v>
      </c>
      <c r="J6519">
        <v>259</v>
      </c>
      <c r="K6519">
        <v>229</v>
      </c>
      <c r="L6519">
        <v>241</v>
      </c>
      <c r="M6519">
        <v>244</v>
      </c>
      <c r="N6519">
        <v>249</v>
      </c>
      <c r="O6519">
        <v>344</v>
      </c>
      <c r="P6519">
        <v>350</v>
      </c>
      <c r="Q6519">
        <v>346</v>
      </c>
      <c r="R6519">
        <v>295</v>
      </c>
      <c r="S6519">
        <v>223</v>
      </c>
      <c r="T6519">
        <v>230</v>
      </c>
      <c r="U6519">
        <v>228</v>
      </c>
      <c r="V6519">
        <v>261</v>
      </c>
      <c r="W6519">
        <v>262</v>
      </c>
      <c r="X6519">
        <v>265</v>
      </c>
      <c r="Y6519">
        <v>281</v>
      </c>
      <c r="Z6519">
        <v>285</v>
      </c>
      <c r="AA6519">
        <v>271</v>
      </c>
      <c r="AB6519">
        <v>308</v>
      </c>
    </row>
    <row r="6520" spans="1:44" x14ac:dyDescent="0.25">
      <c r="A6520" t="str">
        <f t="shared" si="101"/>
        <v>Wien-LandstraßeLehrlinge2. Lehrjahr, weiblich</v>
      </c>
      <c r="B6520">
        <v>6519</v>
      </c>
      <c r="C6520">
        <v>903</v>
      </c>
      <c r="D6520" t="s">
        <v>278</v>
      </c>
      <c r="E6520" t="s">
        <v>46</v>
      </c>
      <c r="F6520" t="s">
        <v>68</v>
      </c>
      <c r="G6520">
        <v>140</v>
      </c>
      <c r="H6520">
        <v>152</v>
      </c>
      <c r="I6520">
        <v>155</v>
      </c>
      <c r="J6520">
        <v>164</v>
      </c>
      <c r="K6520">
        <v>181</v>
      </c>
      <c r="L6520">
        <v>174</v>
      </c>
      <c r="M6520">
        <v>174</v>
      </c>
      <c r="N6520">
        <v>210</v>
      </c>
      <c r="O6520">
        <v>231</v>
      </c>
      <c r="P6520">
        <v>161</v>
      </c>
      <c r="Q6520">
        <v>175</v>
      </c>
      <c r="R6520">
        <v>164</v>
      </c>
      <c r="S6520">
        <v>141</v>
      </c>
      <c r="T6520">
        <v>144</v>
      </c>
      <c r="U6520">
        <v>168</v>
      </c>
      <c r="V6520">
        <v>155</v>
      </c>
      <c r="W6520">
        <v>187</v>
      </c>
      <c r="X6520">
        <v>176</v>
      </c>
      <c r="Y6520">
        <v>187</v>
      </c>
      <c r="Z6520">
        <v>152</v>
      </c>
      <c r="AA6520">
        <v>142</v>
      </c>
      <c r="AB6520">
        <v>200</v>
      </c>
    </row>
    <row r="6521" spans="1:44" x14ac:dyDescent="0.25">
      <c r="A6521" t="str">
        <f t="shared" si="101"/>
        <v>Wien-LandstraßeLehrlinge3. Lehrjahr, männlich</v>
      </c>
      <c r="B6521">
        <v>6520</v>
      </c>
      <c r="C6521">
        <v>903</v>
      </c>
      <c r="D6521" t="s">
        <v>278</v>
      </c>
      <c r="E6521" t="s">
        <v>46</v>
      </c>
      <c r="F6521" t="s">
        <v>69</v>
      </c>
      <c r="G6521">
        <v>250</v>
      </c>
      <c r="H6521">
        <v>219</v>
      </c>
      <c r="I6521">
        <v>231</v>
      </c>
      <c r="J6521">
        <v>218</v>
      </c>
      <c r="K6521">
        <v>244</v>
      </c>
      <c r="L6521">
        <v>290</v>
      </c>
      <c r="M6521">
        <v>265</v>
      </c>
      <c r="N6521">
        <v>230</v>
      </c>
      <c r="O6521">
        <v>238</v>
      </c>
      <c r="P6521">
        <v>324</v>
      </c>
      <c r="Q6521">
        <v>349</v>
      </c>
      <c r="R6521">
        <v>308</v>
      </c>
      <c r="S6521">
        <v>197</v>
      </c>
      <c r="T6521">
        <v>217</v>
      </c>
      <c r="U6521">
        <v>217</v>
      </c>
      <c r="V6521">
        <v>221</v>
      </c>
      <c r="W6521">
        <v>251</v>
      </c>
      <c r="X6521">
        <v>267</v>
      </c>
      <c r="Y6521">
        <v>270</v>
      </c>
      <c r="Z6521">
        <v>262</v>
      </c>
      <c r="AA6521">
        <v>271</v>
      </c>
      <c r="AB6521">
        <v>248</v>
      </c>
    </row>
    <row r="6522" spans="1:44" x14ac:dyDescent="0.25">
      <c r="A6522" t="str">
        <f t="shared" si="101"/>
        <v>Wien-LandstraßeLehrlinge3. Lehrjahr, weiblich</v>
      </c>
      <c r="B6522">
        <v>6521</v>
      </c>
      <c r="C6522">
        <v>903</v>
      </c>
      <c r="D6522" t="s">
        <v>278</v>
      </c>
      <c r="E6522" t="s">
        <v>46</v>
      </c>
      <c r="F6522" t="s">
        <v>70</v>
      </c>
      <c r="G6522">
        <v>117</v>
      </c>
      <c r="H6522">
        <v>122</v>
      </c>
      <c r="I6522">
        <v>159</v>
      </c>
      <c r="J6522">
        <v>139</v>
      </c>
      <c r="K6522">
        <v>290</v>
      </c>
      <c r="L6522">
        <v>254</v>
      </c>
      <c r="M6522">
        <v>234</v>
      </c>
      <c r="N6522">
        <v>157</v>
      </c>
      <c r="O6522">
        <v>182</v>
      </c>
      <c r="P6522">
        <v>229</v>
      </c>
      <c r="Q6522">
        <v>155</v>
      </c>
      <c r="R6522">
        <v>161</v>
      </c>
      <c r="S6522">
        <v>150</v>
      </c>
      <c r="T6522">
        <v>139</v>
      </c>
      <c r="U6522">
        <v>143</v>
      </c>
      <c r="V6522">
        <v>151</v>
      </c>
      <c r="W6522">
        <v>147</v>
      </c>
      <c r="X6522">
        <v>181</v>
      </c>
      <c r="Y6522">
        <v>165</v>
      </c>
      <c r="Z6522">
        <v>171</v>
      </c>
      <c r="AA6522">
        <v>146</v>
      </c>
      <c r="AB6522">
        <v>133</v>
      </c>
    </row>
    <row r="6523" spans="1:44" x14ac:dyDescent="0.25">
      <c r="A6523" t="str">
        <f t="shared" si="101"/>
        <v>Wien-LandstraßeLehrlinge4. Lehrjahr, männlich</v>
      </c>
      <c r="B6523">
        <v>6522</v>
      </c>
      <c r="C6523">
        <v>903</v>
      </c>
      <c r="D6523" t="s">
        <v>278</v>
      </c>
      <c r="E6523" t="s">
        <v>46</v>
      </c>
      <c r="F6523" t="s">
        <v>71</v>
      </c>
      <c r="G6523">
        <v>95</v>
      </c>
      <c r="H6523">
        <v>115</v>
      </c>
      <c r="I6523">
        <v>100</v>
      </c>
      <c r="J6523">
        <v>112</v>
      </c>
      <c r="K6523">
        <v>116</v>
      </c>
      <c r="L6523">
        <v>96</v>
      </c>
      <c r="M6523">
        <v>93</v>
      </c>
      <c r="N6523">
        <v>89</v>
      </c>
      <c r="O6523">
        <v>91</v>
      </c>
      <c r="P6523">
        <v>118</v>
      </c>
      <c r="Q6523">
        <v>126</v>
      </c>
      <c r="R6523">
        <v>163</v>
      </c>
      <c r="S6523">
        <v>95</v>
      </c>
      <c r="T6523">
        <v>93</v>
      </c>
      <c r="U6523">
        <v>111</v>
      </c>
      <c r="V6523">
        <v>102</v>
      </c>
      <c r="W6523">
        <v>98</v>
      </c>
      <c r="X6523">
        <v>107</v>
      </c>
      <c r="Y6523">
        <v>129</v>
      </c>
      <c r="Z6523">
        <v>111</v>
      </c>
      <c r="AA6523">
        <v>103</v>
      </c>
      <c r="AB6523">
        <v>132</v>
      </c>
    </row>
    <row r="6524" spans="1:44" x14ac:dyDescent="0.25">
      <c r="A6524" t="str">
        <f t="shared" si="101"/>
        <v>Wien-LandstraßeLehrlinge4. Lehrjahr, weiblich</v>
      </c>
      <c r="B6524">
        <v>6523</v>
      </c>
      <c r="C6524">
        <v>903</v>
      </c>
      <c r="D6524" t="s">
        <v>278</v>
      </c>
      <c r="E6524" t="s">
        <v>46</v>
      </c>
      <c r="F6524" t="s">
        <v>72</v>
      </c>
      <c r="G6524">
        <v>12</v>
      </c>
      <c r="H6524">
        <v>9</v>
      </c>
      <c r="I6524">
        <v>5</v>
      </c>
      <c r="J6524">
        <v>12</v>
      </c>
      <c r="K6524">
        <v>32</v>
      </c>
      <c r="L6524">
        <v>18</v>
      </c>
      <c r="M6524">
        <v>4</v>
      </c>
      <c r="N6524">
        <v>15</v>
      </c>
      <c r="O6524">
        <v>8</v>
      </c>
      <c r="P6524">
        <v>14</v>
      </c>
      <c r="Q6524">
        <v>18</v>
      </c>
      <c r="R6524">
        <v>16</v>
      </c>
      <c r="S6524">
        <v>12</v>
      </c>
      <c r="T6524">
        <v>11</v>
      </c>
      <c r="U6524">
        <v>5</v>
      </c>
      <c r="V6524">
        <v>10</v>
      </c>
      <c r="W6524">
        <v>13</v>
      </c>
      <c r="X6524">
        <v>14</v>
      </c>
      <c r="Y6524">
        <v>13</v>
      </c>
      <c r="Z6524">
        <v>18</v>
      </c>
      <c r="AA6524">
        <v>16</v>
      </c>
      <c r="AB6524">
        <v>22</v>
      </c>
    </row>
    <row r="6525" spans="1:44" x14ac:dyDescent="0.25">
      <c r="A6525" t="str">
        <f t="shared" si="101"/>
        <v>Wien-LandstraßeLehrlingeFrauen</v>
      </c>
      <c r="B6525">
        <v>6524</v>
      </c>
      <c r="C6525">
        <v>903</v>
      </c>
      <c r="D6525" t="s">
        <v>278</v>
      </c>
      <c r="E6525" t="s">
        <v>46</v>
      </c>
      <c r="F6525" t="s">
        <v>47</v>
      </c>
      <c r="G6525">
        <v>391</v>
      </c>
      <c r="H6525">
        <v>404</v>
      </c>
      <c r="I6525">
        <v>454</v>
      </c>
      <c r="J6525">
        <v>471</v>
      </c>
      <c r="K6525">
        <v>648</v>
      </c>
      <c r="L6525">
        <v>630</v>
      </c>
      <c r="M6525">
        <v>613</v>
      </c>
      <c r="N6525">
        <v>618</v>
      </c>
      <c r="O6525">
        <v>585</v>
      </c>
      <c r="P6525">
        <v>567</v>
      </c>
      <c r="Q6525">
        <v>511</v>
      </c>
      <c r="R6525">
        <v>479</v>
      </c>
      <c r="S6525">
        <v>441</v>
      </c>
      <c r="T6525">
        <v>446</v>
      </c>
      <c r="U6525">
        <v>475</v>
      </c>
      <c r="V6525">
        <v>484</v>
      </c>
      <c r="W6525">
        <v>501</v>
      </c>
      <c r="X6525">
        <v>553</v>
      </c>
      <c r="Y6525">
        <v>513</v>
      </c>
      <c r="Z6525">
        <v>497</v>
      </c>
      <c r="AA6525">
        <v>510</v>
      </c>
      <c r="AB6525">
        <v>567</v>
      </c>
    </row>
    <row r="6526" spans="1:44" x14ac:dyDescent="0.25">
      <c r="A6526" t="str">
        <f t="shared" si="101"/>
        <v>Wien-LandstraßeLehrlingeInsgesamt</v>
      </c>
      <c r="B6526">
        <v>6525</v>
      </c>
      <c r="C6526">
        <v>903</v>
      </c>
      <c r="D6526" t="s">
        <v>278</v>
      </c>
      <c r="E6526" t="s">
        <v>46</v>
      </c>
      <c r="F6526" t="s">
        <v>48</v>
      </c>
      <c r="G6526">
        <v>1152</v>
      </c>
      <c r="H6526">
        <v>1100</v>
      </c>
      <c r="I6526">
        <v>1283</v>
      </c>
      <c r="J6526">
        <v>1277</v>
      </c>
      <c r="K6526">
        <v>1464</v>
      </c>
      <c r="L6526">
        <v>1509</v>
      </c>
      <c r="M6526">
        <v>1454</v>
      </c>
      <c r="N6526">
        <v>1558</v>
      </c>
      <c r="O6526">
        <v>1647</v>
      </c>
      <c r="P6526">
        <v>1704</v>
      </c>
      <c r="Q6526">
        <v>1665</v>
      </c>
      <c r="R6526">
        <v>1523</v>
      </c>
      <c r="S6526">
        <v>1172</v>
      </c>
      <c r="T6526">
        <v>1201</v>
      </c>
      <c r="U6526">
        <v>1295</v>
      </c>
      <c r="V6526">
        <v>1336</v>
      </c>
      <c r="W6526">
        <v>1375</v>
      </c>
      <c r="X6526">
        <v>1463</v>
      </c>
      <c r="Y6526">
        <v>1487</v>
      </c>
      <c r="Z6526">
        <v>1479</v>
      </c>
      <c r="AA6526">
        <v>1505</v>
      </c>
      <c r="AB6526">
        <v>1576</v>
      </c>
    </row>
    <row r="6527" spans="1:44" x14ac:dyDescent="0.25">
      <c r="A6527" t="str">
        <f t="shared" si="101"/>
        <v>Wien-LandstraßeLehrlingeMänner</v>
      </c>
      <c r="B6527">
        <v>6526</v>
      </c>
      <c r="C6527">
        <v>903</v>
      </c>
      <c r="D6527" t="s">
        <v>278</v>
      </c>
      <c r="E6527" t="s">
        <v>46</v>
      </c>
      <c r="F6527" t="s">
        <v>49</v>
      </c>
      <c r="G6527">
        <v>761</v>
      </c>
      <c r="H6527">
        <v>696</v>
      </c>
      <c r="I6527">
        <v>829</v>
      </c>
      <c r="J6527">
        <v>806</v>
      </c>
      <c r="K6527">
        <v>816</v>
      </c>
      <c r="L6527">
        <v>879</v>
      </c>
      <c r="M6527">
        <v>841</v>
      </c>
      <c r="N6527">
        <v>940</v>
      </c>
      <c r="O6527">
        <v>1062</v>
      </c>
      <c r="P6527">
        <v>1137</v>
      </c>
      <c r="Q6527">
        <v>1154</v>
      </c>
      <c r="R6527">
        <v>1044</v>
      </c>
      <c r="S6527">
        <v>731</v>
      </c>
      <c r="T6527">
        <v>755</v>
      </c>
      <c r="U6527">
        <v>820</v>
      </c>
      <c r="V6527">
        <v>852</v>
      </c>
      <c r="W6527">
        <v>874</v>
      </c>
      <c r="X6527">
        <v>910</v>
      </c>
      <c r="Y6527">
        <v>974</v>
      </c>
      <c r="Z6527">
        <v>982</v>
      </c>
      <c r="AA6527">
        <v>995</v>
      </c>
      <c r="AB6527">
        <v>1009</v>
      </c>
    </row>
    <row r="6528" spans="1:44" x14ac:dyDescent="0.25">
      <c r="A6528" t="str">
        <f t="shared" si="101"/>
        <v>Wien-LandstraßeNeugründungenInsgesamt</v>
      </c>
      <c r="B6528">
        <v>6527</v>
      </c>
      <c r="C6528">
        <v>903</v>
      </c>
      <c r="D6528" t="s">
        <v>278</v>
      </c>
      <c r="E6528" t="s">
        <v>41</v>
      </c>
      <c r="F6528" t="s">
        <v>48</v>
      </c>
      <c r="G6528">
        <v>386</v>
      </c>
      <c r="H6528">
        <v>390.25592049619399</v>
      </c>
      <c r="I6528">
        <v>533.93448940269798</v>
      </c>
      <c r="J6528">
        <v>523.01227627352</v>
      </c>
      <c r="K6528">
        <v>478.79329680132503</v>
      </c>
      <c r="L6528">
        <v>479.834789119042</v>
      </c>
      <c r="M6528">
        <v>501.37792572557998</v>
      </c>
      <c r="N6528">
        <v>449.15007841717897</v>
      </c>
      <c r="O6528">
        <v>577.12883766023901</v>
      </c>
      <c r="P6528">
        <v>562.836544214431</v>
      </c>
      <c r="Q6528">
        <v>521.80248252591002</v>
      </c>
      <c r="R6528">
        <v>552.58212645708204</v>
      </c>
      <c r="S6528">
        <v>569.44796816592304</v>
      </c>
      <c r="T6528">
        <v>580.72370234267305</v>
      </c>
      <c r="U6528">
        <v>621.41839956450701</v>
      </c>
      <c r="V6528">
        <v>577</v>
      </c>
      <c r="W6528">
        <v>551</v>
      </c>
      <c r="X6528">
        <v>555</v>
      </c>
      <c r="Y6528">
        <v>534</v>
      </c>
      <c r="Z6528">
        <v>610</v>
      </c>
      <c r="AA6528">
        <v>582</v>
      </c>
      <c r="AB6528">
        <v>532</v>
      </c>
    </row>
    <row r="6529" spans="1:25" x14ac:dyDescent="0.25">
      <c r="A6529" t="str">
        <f t="shared" si="101"/>
        <v>Wien-LandstraßePendler (Auspendler/-innen)Insgesamt</v>
      </c>
      <c r="B6529">
        <v>6528</v>
      </c>
      <c r="C6529">
        <v>903</v>
      </c>
      <c r="D6529" t="s">
        <v>278</v>
      </c>
      <c r="E6529" t="s">
        <v>459</v>
      </c>
      <c r="F6529" t="s">
        <v>48</v>
      </c>
      <c r="G6529">
        <v>4280</v>
      </c>
      <c r="H6529">
        <v>4072</v>
      </c>
      <c r="I6529">
        <v>4451</v>
      </c>
      <c r="J6529">
        <v>4449</v>
      </c>
      <c r="K6529">
        <v>4436</v>
      </c>
      <c r="L6529">
        <v>4458</v>
      </c>
      <c r="M6529">
        <v>4492</v>
      </c>
      <c r="N6529">
        <v>4686</v>
      </c>
      <c r="O6529">
        <v>4769</v>
      </c>
      <c r="P6529">
        <v>4996</v>
      </c>
      <c r="Q6529">
        <v>5079</v>
      </c>
      <c r="R6529">
        <v>5180</v>
      </c>
      <c r="S6529">
        <v>5291</v>
      </c>
    </row>
    <row r="6530" spans="1:25" x14ac:dyDescent="0.25">
      <c r="A6530" t="str">
        <f t="shared" si="101"/>
        <v>Wien-LandstraßePendler ins AuslandInsgesamt</v>
      </c>
      <c r="B6530">
        <v>6529</v>
      </c>
      <c r="C6530">
        <v>903</v>
      </c>
      <c r="D6530" t="s">
        <v>278</v>
      </c>
      <c r="E6530" t="s">
        <v>304</v>
      </c>
      <c r="F6530" t="s">
        <v>48</v>
      </c>
      <c r="G6530">
        <v>21</v>
      </c>
      <c r="H6530">
        <v>81</v>
      </c>
      <c r="I6530">
        <v>274</v>
      </c>
      <c r="J6530">
        <v>94</v>
      </c>
      <c r="K6530">
        <v>66</v>
      </c>
      <c r="L6530">
        <v>116</v>
      </c>
      <c r="M6530">
        <v>152</v>
      </c>
      <c r="N6530">
        <v>115</v>
      </c>
      <c r="O6530">
        <v>130</v>
      </c>
      <c r="P6530">
        <v>133</v>
      </c>
      <c r="Q6530">
        <v>155</v>
      </c>
      <c r="R6530">
        <v>144</v>
      </c>
      <c r="S6530">
        <v>189</v>
      </c>
    </row>
    <row r="6531" spans="1:25" x14ac:dyDescent="0.25">
      <c r="A6531" t="str">
        <f t="shared" ref="A6531:A6594" si="102">D6531&amp;E6531&amp;F6531</f>
        <v>Wien-LandstraßePendler zw. BundesländernInsgesamt</v>
      </c>
      <c r="B6531">
        <v>6530</v>
      </c>
      <c r="C6531">
        <v>903</v>
      </c>
      <c r="D6531" t="s">
        <v>278</v>
      </c>
      <c r="E6531" t="s">
        <v>433</v>
      </c>
      <c r="F6531" t="s">
        <v>48</v>
      </c>
      <c r="G6531">
        <v>4259</v>
      </c>
      <c r="H6531">
        <v>3991</v>
      </c>
      <c r="I6531">
        <v>4177</v>
      </c>
      <c r="J6531">
        <v>4355</v>
      </c>
      <c r="K6531">
        <v>4370</v>
      </c>
      <c r="L6531">
        <v>4342</v>
      </c>
      <c r="M6531">
        <v>4340</v>
      </c>
      <c r="N6531">
        <v>4571</v>
      </c>
      <c r="O6531">
        <v>4639</v>
      </c>
      <c r="P6531">
        <v>4863</v>
      </c>
      <c r="Q6531">
        <v>4924</v>
      </c>
      <c r="R6531">
        <v>5036</v>
      </c>
      <c r="S6531">
        <v>5102</v>
      </c>
    </row>
    <row r="6532" spans="1:25" x14ac:dyDescent="0.25">
      <c r="A6532" t="str">
        <f t="shared" si="102"/>
        <v>Wien-LandstraßePendler zw. Gemeinden eines Pol. BezirkesInsgesamt</v>
      </c>
      <c r="B6532">
        <v>6531</v>
      </c>
      <c r="C6532">
        <v>903</v>
      </c>
      <c r="D6532" t="s">
        <v>278</v>
      </c>
      <c r="E6532" t="s">
        <v>305</v>
      </c>
      <c r="F6532" t="s">
        <v>48</v>
      </c>
      <c r="G6532">
        <v>0</v>
      </c>
      <c r="H6532">
        <v>0</v>
      </c>
      <c r="I6532">
        <v>0</v>
      </c>
      <c r="J6532">
        <v>0</v>
      </c>
      <c r="K6532">
        <v>0</v>
      </c>
      <c r="L6532">
        <v>0</v>
      </c>
      <c r="M6532">
        <v>0</v>
      </c>
      <c r="N6532">
        <v>0</v>
      </c>
      <c r="O6532">
        <v>0</v>
      </c>
      <c r="P6532">
        <v>0</v>
      </c>
      <c r="Q6532">
        <v>0</v>
      </c>
      <c r="R6532">
        <v>0</v>
      </c>
      <c r="S6532">
        <v>0</v>
      </c>
    </row>
    <row r="6533" spans="1:25" x14ac:dyDescent="0.25">
      <c r="A6533" t="str">
        <f t="shared" si="102"/>
        <v>Wien-LandstraßePendler zw. Pol. Bez. des BundeslandesInsgesamt</v>
      </c>
      <c r="B6533">
        <v>6532</v>
      </c>
      <c r="C6533">
        <v>903</v>
      </c>
      <c r="D6533" t="s">
        <v>278</v>
      </c>
      <c r="E6533" t="s">
        <v>306</v>
      </c>
      <c r="F6533" t="s">
        <v>48</v>
      </c>
      <c r="G6533">
        <v>0</v>
      </c>
      <c r="H6533">
        <v>0</v>
      </c>
      <c r="I6533">
        <v>0</v>
      </c>
      <c r="J6533">
        <v>0</v>
      </c>
      <c r="K6533">
        <v>0</v>
      </c>
      <c r="L6533">
        <v>0</v>
      </c>
      <c r="M6533">
        <v>0</v>
      </c>
      <c r="N6533">
        <v>0</v>
      </c>
      <c r="O6533">
        <v>0</v>
      </c>
      <c r="P6533">
        <v>0</v>
      </c>
      <c r="Q6533">
        <v>0</v>
      </c>
      <c r="R6533">
        <v>0</v>
      </c>
      <c r="S6533">
        <v>0</v>
      </c>
    </row>
    <row r="6534" spans="1:25" x14ac:dyDescent="0.25">
      <c r="A6534" t="str">
        <f t="shared" si="102"/>
        <v>Wien-LandstraßePensionisteneinkommenBrutto_Schnitt</v>
      </c>
      <c r="B6534">
        <v>6533</v>
      </c>
      <c r="C6534">
        <v>903</v>
      </c>
      <c r="D6534" t="s">
        <v>278</v>
      </c>
      <c r="E6534" t="s">
        <v>44</v>
      </c>
      <c r="F6534" t="s">
        <v>54</v>
      </c>
      <c r="G6534">
        <v>21220.007435705898</v>
      </c>
      <c r="H6534">
        <v>21563.891771691498</v>
      </c>
      <c r="I6534">
        <v>22239.836587825201</v>
      </c>
      <c r="J6534">
        <v>22825.560255217901</v>
      </c>
      <c r="K6534">
        <v>23518.033062000799</v>
      </c>
      <c r="L6534">
        <v>24040.065722408799</v>
      </c>
      <c r="M6534">
        <v>24357.023438235901</v>
      </c>
      <c r="N6534">
        <v>25000.1405334052</v>
      </c>
      <c r="O6534">
        <v>24672.173841066498</v>
      </c>
      <c r="P6534">
        <v>25181.476570938001</v>
      </c>
      <c r="Q6534">
        <v>25804.792809523798</v>
      </c>
      <c r="R6534">
        <v>26225.859687898101</v>
      </c>
      <c r="S6534">
        <v>26521.160577839699</v>
      </c>
      <c r="T6534">
        <v>26804.372514522402</v>
      </c>
      <c r="U6534">
        <v>26912.354072927599</v>
      </c>
      <c r="V6534">
        <v>27966.571836855099</v>
      </c>
      <c r="W6534">
        <v>29415.490194201499</v>
      </c>
      <c r="X6534">
        <v>30237.1086550127</v>
      </c>
      <c r="Y6534">
        <v>30771.671371894499</v>
      </c>
    </row>
    <row r="6535" spans="1:25" x14ac:dyDescent="0.25">
      <c r="A6535" t="str">
        <f t="shared" si="102"/>
        <v>Wien-LandstraßePensionisteneinkommenBruttobezüge 1000 EUR</v>
      </c>
      <c r="B6535">
        <v>6534</v>
      </c>
      <c r="C6535">
        <v>903</v>
      </c>
      <c r="D6535" t="s">
        <v>278</v>
      </c>
      <c r="E6535" t="s">
        <v>44</v>
      </c>
      <c r="F6535" t="s">
        <v>55</v>
      </c>
      <c r="G6535">
        <v>397705.37936000002</v>
      </c>
      <c r="H6535">
        <v>403115.39277999999</v>
      </c>
      <c r="I6535">
        <v>414661.75318</v>
      </c>
      <c r="J6535">
        <v>422135.91136000003</v>
      </c>
      <c r="K6535">
        <v>432802.36244</v>
      </c>
      <c r="L6535">
        <v>443923.85363000003</v>
      </c>
      <c r="M6535">
        <v>455086.62592000002</v>
      </c>
      <c r="N6535">
        <v>464002.60830000002</v>
      </c>
      <c r="O6535">
        <v>473779.75426999998</v>
      </c>
      <c r="P6535">
        <v>484013.16116999998</v>
      </c>
      <c r="Q6535">
        <v>493129.59058999998</v>
      </c>
      <c r="R6535">
        <v>494095.19652</v>
      </c>
      <c r="S6535">
        <v>495229.63147000002</v>
      </c>
      <c r="T6535">
        <v>498346.89379</v>
      </c>
      <c r="U6535">
        <v>512949.46863000002</v>
      </c>
      <c r="V6535">
        <v>521464.69847</v>
      </c>
      <c r="W6535">
        <v>534685.36525999999</v>
      </c>
      <c r="X6535">
        <v>548319.72834999999</v>
      </c>
      <c r="Y6535">
        <v>562321.52265000006</v>
      </c>
    </row>
    <row r="6536" spans="1:25" x14ac:dyDescent="0.25">
      <c r="A6536" t="str">
        <f t="shared" si="102"/>
        <v>Wien-LandstraßePensionisteneinkommenBruttobezüge Fälle</v>
      </c>
      <c r="B6536">
        <v>6535</v>
      </c>
      <c r="C6536">
        <v>903</v>
      </c>
      <c r="D6536" t="s">
        <v>278</v>
      </c>
      <c r="E6536" t="s">
        <v>44</v>
      </c>
      <c r="F6536" t="s">
        <v>56</v>
      </c>
      <c r="G6536">
        <v>18742</v>
      </c>
      <c r="H6536">
        <v>18694</v>
      </c>
      <c r="I6536">
        <v>18645</v>
      </c>
      <c r="J6536">
        <v>18494</v>
      </c>
      <c r="K6536">
        <v>18403</v>
      </c>
      <c r="L6536">
        <v>18466</v>
      </c>
      <c r="M6536">
        <v>18684</v>
      </c>
      <c r="N6536">
        <v>18560</v>
      </c>
      <c r="O6536">
        <v>19203</v>
      </c>
      <c r="P6536">
        <v>19221</v>
      </c>
      <c r="Q6536">
        <v>19110</v>
      </c>
      <c r="R6536">
        <v>18840</v>
      </c>
      <c r="S6536">
        <v>18673</v>
      </c>
      <c r="T6536">
        <v>18592</v>
      </c>
      <c r="U6536">
        <v>19060</v>
      </c>
      <c r="V6536">
        <v>18646</v>
      </c>
      <c r="W6536">
        <v>18177</v>
      </c>
      <c r="X6536">
        <v>18134</v>
      </c>
      <c r="Y6536">
        <v>18274</v>
      </c>
    </row>
    <row r="6537" spans="1:25" x14ac:dyDescent="0.25">
      <c r="A6537" t="str">
        <f t="shared" si="102"/>
        <v>Wien-LandstraßePensionisteneinkommenLohnsteuer 1000 EUR</v>
      </c>
      <c r="B6537">
        <v>6536</v>
      </c>
      <c r="C6537">
        <v>903</v>
      </c>
      <c r="D6537" t="s">
        <v>278</v>
      </c>
      <c r="E6537" t="s">
        <v>44</v>
      </c>
      <c r="F6537" t="s">
        <v>57</v>
      </c>
      <c r="G6537">
        <v>62667.719149999997</v>
      </c>
      <c r="H6537">
        <v>59492.944329999998</v>
      </c>
      <c r="I6537">
        <v>63228.149120000002</v>
      </c>
      <c r="J6537">
        <v>65997.092120000001</v>
      </c>
      <c r="K6537">
        <v>69326.144249999998</v>
      </c>
      <c r="L6537">
        <v>65813.075750000004</v>
      </c>
      <c r="M6537">
        <v>68357.816439999995</v>
      </c>
      <c r="N6537">
        <v>71203.855729999996</v>
      </c>
      <c r="O6537">
        <v>74717.581380000003</v>
      </c>
      <c r="P6537">
        <v>77399.356950000001</v>
      </c>
      <c r="Q6537">
        <v>80740.962520000001</v>
      </c>
      <c r="R6537">
        <v>82149.971560000005</v>
      </c>
      <c r="S6537">
        <v>71113.055089999994</v>
      </c>
      <c r="T6537">
        <v>72293.593089999995</v>
      </c>
      <c r="U6537">
        <v>75472.454500000007</v>
      </c>
      <c r="V6537">
        <v>78677.510939999993</v>
      </c>
      <c r="W6537">
        <v>77203.089009999996</v>
      </c>
      <c r="X6537">
        <v>81666.279819999996</v>
      </c>
      <c r="Y6537">
        <v>81376.329400000002</v>
      </c>
    </row>
    <row r="6538" spans="1:25" x14ac:dyDescent="0.25">
      <c r="A6538" t="str">
        <f t="shared" si="102"/>
        <v>Wien-LandstraßePensionisteneinkommenLohnsteuer Fälle</v>
      </c>
      <c r="B6538">
        <v>6537</v>
      </c>
      <c r="C6538">
        <v>903</v>
      </c>
      <c r="D6538" t="s">
        <v>278</v>
      </c>
      <c r="E6538" t="s">
        <v>44</v>
      </c>
      <c r="F6538" t="s">
        <v>58</v>
      </c>
      <c r="G6538">
        <v>12710</v>
      </c>
      <c r="H6538">
        <v>12105</v>
      </c>
      <c r="I6538">
        <v>12372</v>
      </c>
      <c r="J6538">
        <v>12844</v>
      </c>
      <c r="K6538">
        <v>12731</v>
      </c>
      <c r="L6538">
        <v>12308</v>
      </c>
      <c r="M6538">
        <v>12428</v>
      </c>
      <c r="N6538">
        <v>12502</v>
      </c>
      <c r="O6538">
        <v>12748</v>
      </c>
      <c r="P6538">
        <v>12851</v>
      </c>
      <c r="Q6538">
        <v>12993</v>
      </c>
      <c r="R6538">
        <v>12931</v>
      </c>
      <c r="S6538">
        <v>12845</v>
      </c>
      <c r="T6538">
        <v>12778</v>
      </c>
      <c r="U6538">
        <v>13030</v>
      </c>
      <c r="V6538">
        <v>13267</v>
      </c>
      <c r="W6538">
        <v>13705</v>
      </c>
      <c r="X6538">
        <v>13864</v>
      </c>
      <c r="Y6538">
        <v>14150</v>
      </c>
    </row>
    <row r="6539" spans="1:25" x14ac:dyDescent="0.25">
      <c r="A6539" t="str">
        <f t="shared" si="102"/>
        <v>Wien-LandstraßePensionisteneinkommenNetto_Schnitt</v>
      </c>
      <c r="B6539">
        <v>6538</v>
      </c>
      <c r="C6539">
        <v>903</v>
      </c>
      <c r="D6539" t="s">
        <v>278</v>
      </c>
      <c r="E6539" t="s">
        <v>44</v>
      </c>
      <c r="F6539" t="s">
        <v>59</v>
      </c>
      <c r="G6539">
        <v>16874.9594125494</v>
      </c>
      <c r="H6539">
        <v>17250.989590777801</v>
      </c>
      <c r="I6539">
        <v>17675.034438723502</v>
      </c>
      <c r="J6539">
        <v>18056.020482859301</v>
      </c>
      <c r="K6539">
        <v>18501.232276259299</v>
      </c>
      <c r="L6539">
        <v>19191.180943355401</v>
      </c>
      <c r="M6539">
        <v>19395.485305609101</v>
      </c>
      <c r="N6539">
        <v>19835.046708512898</v>
      </c>
      <c r="O6539">
        <v>19466.1975274697</v>
      </c>
      <c r="P6539">
        <v>19807.845554341598</v>
      </c>
      <c r="Q6539">
        <v>20204.472423861898</v>
      </c>
      <c r="R6539">
        <v>20462.042519108301</v>
      </c>
      <c r="S6539">
        <v>21298.598784876602</v>
      </c>
      <c r="T6539">
        <v>21488.1123816695</v>
      </c>
      <c r="U6539">
        <v>21524.084051416601</v>
      </c>
      <c r="V6539">
        <v>22268.610197361399</v>
      </c>
      <c r="W6539">
        <v>23616.1842058646</v>
      </c>
      <c r="X6539">
        <v>24154.465416345</v>
      </c>
      <c r="Y6539">
        <v>24721.751185837798</v>
      </c>
    </row>
    <row r="6540" spans="1:25" x14ac:dyDescent="0.25">
      <c r="A6540" t="str">
        <f t="shared" si="102"/>
        <v>Wien-LandstraßePensionisteneinkommenNettobezüge 1000 EUR</v>
      </c>
      <c r="B6540">
        <v>6539</v>
      </c>
      <c r="C6540">
        <v>903</v>
      </c>
      <c r="D6540" t="s">
        <v>278</v>
      </c>
      <c r="E6540" t="s">
        <v>44</v>
      </c>
      <c r="F6540" t="s">
        <v>60</v>
      </c>
      <c r="G6540">
        <v>316270.48930999998</v>
      </c>
      <c r="H6540">
        <v>322489.99940999999</v>
      </c>
      <c r="I6540">
        <v>329551.01711000002</v>
      </c>
      <c r="J6540">
        <v>333928.04281000001</v>
      </c>
      <c r="K6540">
        <v>340478.17758000002</v>
      </c>
      <c r="L6540">
        <v>354384.34730000002</v>
      </c>
      <c r="M6540">
        <v>362385.24745000002</v>
      </c>
      <c r="N6540">
        <v>368138.46691000002</v>
      </c>
      <c r="O6540">
        <v>373809.39111999999</v>
      </c>
      <c r="P6540">
        <v>380726.59940000001</v>
      </c>
      <c r="Q6540">
        <v>386107.46801999997</v>
      </c>
      <c r="R6540">
        <v>385504.88105999999</v>
      </c>
      <c r="S6540">
        <v>397708.73511000001</v>
      </c>
      <c r="T6540">
        <v>399506.98540000001</v>
      </c>
      <c r="U6540">
        <v>410249.04201999999</v>
      </c>
      <c r="V6540">
        <v>415220.50573999999</v>
      </c>
      <c r="W6540">
        <v>429271.38030999998</v>
      </c>
      <c r="X6540">
        <v>438017.07585999998</v>
      </c>
      <c r="Y6540">
        <v>451765.28116999997</v>
      </c>
    </row>
    <row r="6541" spans="1:25" x14ac:dyDescent="0.25">
      <c r="A6541" t="str">
        <f t="shared" si="102"/>
        <v>Wien-LandstraßePensionisteneinkommenSV-Beiträge 1000 EUR</v>
      </c>
      <c r="B6541">
        <v>6540</v>
      </c>
      <c r="C6541">
        <v>903</v>
      </c>
      <c r="D6541" t="s">
        <v>278</v>
      </c>
      <c r="E6541" t="s">
        <v>44</v>
      </c>
      <c r="F6541" t="s">
        <v>61</v>
      </c>
      <c r="G6541">
        <v>18767.170900000001</v>
      </c>
      <c r="H6541">
        <v>21132.44904</v>
      </c>
      <c r="I6541">
        <v>21882.586950000001</v>
      </c>
      <c r="J6541">
        <v>22210.776430000002</v>
      </c>
      <c r="K6541">
        <v>22998.04061</v>
      </c>
      <c r="L6541">
        <v>23726.43058</v>
      </c>
      <c r="M6541">
        <v>24343.562030000001</v>
      </c>
      <c r="N6541">
        <v>24660.285660000001</v>
      </c>
      <c r="O6541">
        <v>25252.781770000001</v>
      </c>
      <c r="P6541">
        <v>25887.204819999999</v>
      </c>
      <c r="Q6541">
        <v>26281.160049999999</v>
      </c>
      <c r="R6541">
        <v>26440.3439</v>
      </c>
      <c r="S6541">
        <v>26407.841270000001</v>
      </c>
      <c r="T6541">
        <v>26546.315299999998</v>
      </c>
      <c r="U6541">
        <v>27227.972109999999</v>
      </c>
      <c r="V6541">
        <v>27566.681789999999</v>
      </c>
      <c r="W6541">
        <v>28210.895939999999</v>
      </c>
      <c r="X6541">
        <v>28636.372670000001</v>
      </c>
      <c r="Y6541">
        <v>29179.912079999998</v>
      </c>
    </row>
    <row r="6542" spans="1:25" x14ac:dyDescent="0.25">
      <c r="A6542" t="str">
        <f t="shared" si="102"/>
        <v>Wien-LandstraßePensionisteneinkommenSV-Beiträge Fälle</v>
      </c>
      <c r="B6542">
        <v>6541</v>
      </c>
      <c r="C6542">
        <v>903</v>
      </c>
      <c r="D6542" t="s">
        <v>278</v>
      </c>
      <c r="E6542" t="s">
        <v>44</v>
      </c>
      <c r="F6542" t="s">
        <v>62</v>
      </c>
      <c r="G6542">
        <v>18201</v>
      </c>
      <c r="H6542">
        <v>18177</v>
      </c>
      <c r="I6542">
        <v>18161</v>
      </c>
      <c r="J6542">
        <v>18026</v>
      </c>
      <c r="K6542">
        <v>17959</v>
      </c>
      <c r="L6542">
        <v>17992</v>
      </c>
      <c r="M6542">
        <v>18111</v>
      </c>
      <c r="N6542">
        <v>17994</v>
      </c>
      <c r="O6542">
        <v>18011</v>
      </c>
      <c r="P6542">
        <v>18003</v>
      </c>
      <c r="Q6542">
        <v>17918</v>
      </c>
      <c r="R6542">
        <v>17607</v>
      </c>
      <c r="S6542">
        <v>17443</v>
      </c>
      <c r="T6542">
        <v>17350</v>
      </c>
      <c r="U6542">
        <v>17552</v>
      </c>
      <c r="V6542">
        <v>17384</v>
      </c>
      <c r="W6542">
        <v>17382</v>
      </c>
      <c r="X6542">
        <v>17352</v>
      </c>
      <c r="Y6542">
        <v>17469</v>
      </c>
    </row>
    <row r="6543" spans="1:25" x14ac:dyDescent="0.25">
      <c r="A6543" t="str">
        <f t="shared" si="102"/>
        <v>Wien-LandstraßeUnselbstständig Beschäftigte GW mgfInsgesamt</v>
      </c>
      <c r="B6543">
        <v>6542</v>
      </c>
      <c r="C6543">
        <v>903</v>
      </c>
      <c r="D6543" t="s">
        <v>278</v>
      </c>
      <c r="E6543" t="s">
        <v>450</v>
      </c>
      <c r="F6543" t="s">
        <v>48</v>
      </c>
      <c r="G6543">
        <v>54496.232914794899</v>
      </c>
      <c r="H6543">
        <v>54770.260990057897</v>
      </c>
      <c r="I6543">
        <v>57316.018760607003</v>
      </c>
      <c r="J6543">
        <v>56361.273200033</v>
      </c>
      <c r="K6543">
        <v>58282.725311187001</v>
      </c>
      <c r="L6543">
        <v>57764.034403835001</v>
      </c>
      <c r="M6543">
        <v>55110.154401405001</v>
      </c>
      <c r="N6543">
        <v>51887.984714933002</v>
      </c>
      <c r="O6543">
        <v>54696.106444341</v>
      </c>
      <c r="P6543">
        <v>54853.951848864999</v>
      </c>
      <c r="Q6543">
        <v>56798.952208928</v>
      </c>
      <c r="R6543">
        <v>57235.402291569</v>
      </c>
      <c r="S6543">
        <v>55227.060478113999</v>
      </c>
      <c r="T6543">
        <v>53684.177078802997</v>
      </c>
    </row>
    <row r="6544" spans="1:25" x14ac:dyDescent="0.25">
      <c r="A6544" t="str">
        <f t="shared" si="102"/>
        <v>Wien-LandstraßeUnselbstständig Beschäftigte GW ogfInsgesamt</v>
      </c>
      <c r="B6544">
        <v>6543</v>
      </c>
      <c r="C6544">
        <v>903</v>
      </c>
      <c r="D6544" t="s">
        <v>278</v>
      </c>
      <c r="E6544" t="s">
        <v>449</v>
      </c>
      <c r="F6544" t="s">
        <v>48</v>
      </c>
      <c r="G6544">
        <v>50239.236275900999</v>
      </c>
      <c r="H6544">
        <v>50616.020382788003</v>
      </c>
      <c r="I6544">
        <v>53309.679600436</v>
      </c>
      <c r="J6544">
        <v>52390.217062750002</v>
      </c>
      <c r="K6544">
        <v>54313.619040448</v>
      </c>
      <c r="L6544">
        <v>53812.552261145996</v>
      </c>
      <c r="M6544">
        <v>51264.661945492</v>
      </c>
      <c r="N6544">
        <v>48483.338566673003</v>
      </c>
      <c r="O6544">
        <v>50949.410722371998</v>
      </c>
      <c r="P6544">
        <v>51093.829905277998</v>
      </c>
      <c r="Q6544">
        <v>53011.901314223003</v>
      </c>
      <c r="R6544">
        <v>53531.535827785003</v>
      </c>
      <c r="S6544">
        <v>51605.827272559</v>
      </c>
      <c r="T6544">
        <v>49931.891881896001</v>
      </c>
    </row>
    <row r="6545" spans="1:28" x14ac:dyDescent="0.25">
      <c r="A6545" t="str">
        <f t="shared" si="102"/>
        <v>Wien-LandstraßeUnternehmenInsgesamt</v>
      </c>
      <c r="B6545">
        <v>6544</v>
      </c>
      <c r="C6545">
        <v>903</v>
      </c>
      <c r="D6545" t="s">
        <v>278</v>
      </c>
      <c r="E6545" t="s">
        <v>475</v>
      </c>
      <c r="F6545" t="s">
        <v>48</v>
      </c>
      <c r="G6545">
        <v>9909</v>
      </c>
      <c r="H6545">
        <v>10083</v>
      </c>
      <c r="I6545">
        <v>10420</v>
      </c>
    </row>
    <row r="6546" spans="1:28" x14ac:dyDescent="0.25">
      <c r="A6546" t="str">
        <f t="shared" si="102"/>
        <v>Wien-LandstraßeWohnbevölkerungInsgesamt</v>
      </c>
      <c r="B6546">
        <v>6545</v>
      </c>
      <c r="C6546">
        <v>903</v>
      </c>
      <c r="D6546" t="s">
        <v>278</v>
      </c>
      <c r="E6546" t="s">
        <v>42</v>
      </c>
      <c r="F6546" t="s">
        <v>48</v>
      </c>
      <c r="G6546">
        <v>82227</v>
      </c>
      <c r="H6546">
        <v>82297</v>
      </c>
      <c r="I6546">
        <v>83019</v>
      </c>
      <c r="J6546">
        <v>83827</v>
      </c>
      <c r="K6546">
        <v>84208</v>
      </c>
      <c r="L6546">
        <v>83919</v>
      </c>
      <c r="M6546">
        <v>83050</v>
      </c>
      <c r="N6546">
        <v>82979</v>
      </c>
      <c r="O6546">
        <v>83061</v>
      </c>
      <c r="P6546">
        <v>83955</v>
      </c>
      <c r="Q6546">
        <v>84574</v>
      </c>
      <c r="R6546">
        <v>85508</v>
      </c>
      <c r="S6546">
        <v>86454</v>
      </c>
      <c r="T6546">
        <v>88125</v>
      </c>
      <c r="U6546">
        <v>89806</v>
      </c>
      <c r="V6546">
        <v>90183</v>
      </c>
      <c r="W6546">
        <v>90712</v>
      </c>
      <c r="X6546">
        <v>91745</v>
      </c>
      <c r="Y6546">
        <v>91680</v>
      </c>
      <c r="Z6546">
        <v>93248</v>
      </c>
      <c r="AA6546">
        <v>93744</v>
      </c>
      <c r="AB6546">
        <v>96756</v>
      </c>
    </row>
    <row r="6547" spans="1:28" x14ac:dyDescent="0.25">
      <c r="A6547" t="str">
        <f t="shared" si="102"/>
        <v>Wien-WiedenArbeitnehmereinkommenBrutto_Schnitt</v>
      </c>
      <c r="B6547">
        <v>6546</v>
      </c>
      <c r="C6547">
        <v>904</v>
      </c>
      <c r="D6547" t="s">
        <v>279</v>
      </c>
      <c r="E6547" t="s">
        <v>43</v>
      </c>
      <c r="F6547" t="s">
        <v>54</v>
      </c>
      <c r="G6547">
        <v>31733.738652124001</v>
      </c>
      <c r="H6547">
        <v>32674.211846857201</v>
      </c>
      <c r="I6547">
        <v>33771.817068693097</v>
      </c>
      <c r="J6547">
        <v>35202.304561208599</v>
      </c>
      <c r="K6547">
        <v>35918.173357637897</v>
      </c>
      <c r="L6547">
        <v>36372.842199533297</v>
      </c>
      <c r="M6547">
        <v>36040.0901812312</v>
      </c>
      <c r="N6547">
        <v>35683.362749502397</v>
      </c>
      <c r="O6547">
        <v>36967.215914303801</v>
      </c>
      <c r="P6547">
        <v>36700.478762551102</v>
      </c>
      <c r="Q6547">
        <v>36904.029571006897</v>
      </c>
      <c r="R6547">
        <v>36692.7502751629</v>
      </c>
      <c r="S6547">
        <v>36936.8305693273</v>
      </c>
      <c r="T6547">
        <v>37907.857818319098</v>
      </c>
      <c r="U6547">
        <v>38872.978219518198</v>
      </c>
      <c r="V6547">
        <v>40169.475769685698</v>
      </c>
      <c r="W6547">
        <v>42112.614011906298</v>
      </c>
      <c r="X6547">
        <v>43865.084725134999</v>
      </c>
      <c r="Y6547">
        <v>43735.970302011301</v>
      </c>
    </row>
    <row r="6548" spans="1:28" x14ac:dyDescent="0.25">
      <c r="A6548" t="str">
        <f t="shared" si="102"/>
        <v>Wien-WiedenArbeitnehmereinkommenBruttobezüge 1000 EUR</v>
      </c>
      <c r="B6548">
        <v>6547</v>
      </c>
      <c r="C6548">
        <v>904</v>
      </c>
      <c r="D6548" t="s">
        <v>279</v>
      </c>
      <c r="E6548" t="s">
        <v>43</v>
      </c>
      <c r="F6548" t="s">
        <v>55</v>
      </c>
      <c r="G6548">
        <v>414601.29548999999</v>
      </c>
      <c r="H6548">
        <v>428849.03048999998</v>
      </c>
      <c r="I6548">
        <v>448861.22065999999</v>
      </c>
      <c r="J6548">
        <v>475336.71849</v>
      </c>
      <c r="K6548">
        <v>497538.53735</v>
      </c>
      <c r="L6548">
        <v>498744.41223999998</v>
      </c>
      <c r="M6548">
        <v>491190.38907999999</v>
      </c>
      <c r="N6548">
        <v>501993.54716000002</v>
      </c>
      <c r="O6548">
        <v>525415.03978999995</v>
      </c>
      <c r="P6548">
        <v>529991.61381000001</v>
      </c>
      <c r="Q6548">
        <v>537654.80682000006</v>
      </c>
      <c r="R6548">
        <v>557399.56943000003</v>
      </c>
      <c r="S6548">
        <v>582604.62856999994</v>
      </c>
      <c r="T6548">
        <v>602583.30787999998</v>
      </c>
      <c r="U6548">
        <v>626165.93316000002</v>
      </c>
      <c r="V6548">
        <v>645322.62823999999</v>
      </c>
      <c r="W6548">
        <v>650808.33693999995</v>
      </c>
      <c r="X6548">
        <v>690217.10814999999</v>
      </c>
      <c r="Y6548">
        <v>702355.94707999995</v>
      </c>
    </row>
    <row r="6549" spans="1:28" x14ac:dyDescent="0.25">
      <c r="A6549" t="str">
        <f t="shared" si="102"/>
        <v>Wien-WiedenArbeitnehmereinkommenBruttobezüge Fälle</v>
      </c>
      <c r="B6549">
        <v>6548</v>
      </c>
      <c r="C6549">
        <v>904</v>
      </c>
      <c r="D6549" t="s">
        <v>279</v>
      </c>
      <c r="E6549" t="s">
        <v>43</v>
      </c>
      <c r="F6549" t="s">
        <v>56</v>
      </c>
      <c r="G6549">
        <v>13065</v>
      </c>
      <c r="H6549">
        <v>13125</v>
      </c>
      <c r="I6549">
        <v>13291</v>
      </c>
      <c r="J6549">
        <v>13503</v>
      </c>
      <c r="K6549">
        <v>13852</v>
      </c>
      <c r="L6549">
        <v>13712</v>
      </c>
      <c r="M6549">
        <v>13629</v>
      </c>
      <c r="N6549">
        <v>14068</v>
      </c>
      <c r="O6549">
        <v>14213</v>
      </c>
      <c r="P6549">
        <v>14441</v>
      </c>
      <c r="Q6549">
        <v>14569</v>
      </c>
      <c r="R6549">
        <v>15191</v>
      </c>
      <c r="S6549">
        <v>15773</v>
      </c>
      <c r="T6549">
        <v>15896</v>
      </c>
      <c r="U6549">
        <v>16108</v>
      </c>
      <c r="V6549">
        <v>16065</v>
      </c>
      <c r="W6549">
        <v>15454</v>
      </c>
      <c r="X6549">
        <v>15735</v>
      </c>
      <c r="Y6549">
        <v>16059</v>
      </c>
    </row>
    <row r="6550" spans="1:28" x14ac:dyDescent="0.25">
      <c r="A6550" t="str">
        <f t="shared" si="102"/>
        <v>Wien-WiedenArbeitnehmereinkommenLohnsteuer 1000 EUR</v>
      </c>
      <c r="B6550">
        <v>6549</v>
      </c>
      <c r="C6550">
        <v>904</v>
      </c>
      <c r="D6550" t="s">
        <v>279</v>
      </c>
      <c r="E6550" t="s">
        <v>43</v>
      </c>
      <c r="F6550" t="s">
        <v>57</v>
      </c>
      <c r="G6550">
        <v>83122.546359999993</v>
      </c>
      <c r="H6550">
        <v>84969.759969999999</v>
      </c>
      <c r="I6550">
        <v>91113.404290000006</v>
      </c>
      <c r="J6550">
        <v>99125.585200000001</v>
      </c>
      <c r="K6550">
        <v>105974.30292</v>
      </c>
      <c r="L6550">
        <v>100177.29777</v>
      </c>
      <c r="M6550">
        <v>98735.021559999994</v>
      </c>
      <c r="N6550">
        <v>103117.43330999999</v>
      </c>
      <c r="O6550">
        <v>109051.23906000001</v>
      </c>
      <c r="P6550">
        <v>110097.57416</v>
      </c>
      <c r="Q6550">
        <v>113640.61298000001</v>
      </c>
      <c r="R6550">
        <v>117882.96622</v>
      </c>
      <c r="S6550">
        <v>114179.31885</v>
      </c>
      <c r="T6550">
        <v>119081.62076999999</v>
      </c>
      <c r="U6550">
        <v>124720.68756999999</v>
      </c>
      <c r="V6550">
        <v>127990.93005</v>
      </c>
      <c r="W6550">
        <v>128957.01853</v>
      </c>
      <c r="X6550">
        <v>141838.96791000001</v>
      </c>
      <c r="Y6550">
        <v>134329.27316000001</v>
      </c>
    </row>
    <row r="6551" spans="1:28" x14ac:dyDescent="0.25">
      <c r="A6551" t="str">
        <f t="shared" si="102"/>
        <v>Wien-WiedenArbeitnehmereinkommenLohnsteuer Fälle</v>
      </c>
      <c r="B6551">
        <v>6550</v>
      </c>
      <c r="C6551">
        <v>904</v>
      </c>
      <c r="D6551" t="s">
        <v>279</v>
      </c>
      <c r="E6551" t="s">
        <v>43</v>
      </c>
      <c r="F6551" t="s">
        <v>58</v>
      </c>
      <c r="G6551">
        <v>10639</v>
      </c>
      <c r="H6551">
        <v>10536</v>
      </c>
      <c r="I6551">
        <v>10707</v>
      </c>
      <c r="J6551">
        <v>10869</v>
      </c>
      <c r="K6551">
        <v>11281</v>
      </c>
      <c r="L6551">
        <v>10936</v>
      </c>
      <c r="M6551">
        <v>10796</v>
      </c>
      <c r="N6551">
        <v>11052</v>
      </c>
      <c r="O6551">
        <v>11152</v>
      </c>
      <c r="P6551">
        <v>11368</v>
      </c>
      <c r="Q6551">
        <v>11408</v>
      </c>
      <c r="R6551">
        <v>11923</v>
      </c>
      <c r="S6551">
        <v>12221</v>
      </c>
      <c r="T6551">
        <v>12429</v>
      </c>
      <c r="U6551">
        <v>12739</v>
      </c>
      <c r="V6551">
        <v>12976</v>
      </c>
      <c r="W6551">
        <v>12648</v>
      </c>
      <c r="X6551">
        <v>13003</v>
      </c>
      <c r="Y6551">
        <v>13329</v>
      </c>
    </row>
    <row r="6552" spans="1:28" x14ac:dyDescent="0.25">
      <c r="A6552" t="str">
        <f t="shared" si="102"/>
        <v>Wien-WiedenArbeitnehmereinkommenNetto_Schnitt</v>
      </c>
      <c r="B6552">
        <v>6551</v>
      </c>
      <c r="C6552">
        <v>904</v>
      </c>
      <c r="D6552" t="s">
        <v>279</v>
      </c>
      <c r="E6552" t="s">
        <v>43</v>
      </c>
      <c r="F6552" t="s">
        <v>59</v>
      </c>
      <c r="G6552">
        <v>21125.624710294702</v>
      </c>
      <c r="H6552">
        <v>21766.591410285699</v>
      </c>
      <c r="I6552">
        <v>22349.836539763699</v>
      </c>
      <c r="J6552">
        <v>23221.249680811699</v>
      </c>
      <c r="K6552">
        <v>23552.405778226999</v>
      </c>
      <c r="L6552">
        <v>24303.455859830799</v>
      </c>
      <c r="M6552">
        <v>24069.334995964498</v>
      </c>
      <c r="N6552">
        <v>23672.267367074201</v>
      </c>
      <c r="O6552">
        <v>24523.514604939101</v>
      </c>
      <c r="P6552">
        <v>24207.5196620733</v>
      </c>
      <c r="Q6552">
        <v>24199.133857505702</v>
      </c>
      <c r="R6552">
        <v>24022.425677045601</v>
      </c>
      <c r="S6552">
        <v>24718.728173461001</v>
      </c>
      <c r="T6552">
        <v>25325.076789758401</v>
      </c>
      <c r="U6552">
        <v>25878.168464737999</v>
      </c>
      <c r="V6552">
        <v>26785.3119414877</v>
      </c>
      <c r="W6552">
        <v>28102.867158664401</v>
      </c>
      <c r="X6552">
        <v>29010.195890054001</v>
      </c>
      <c r="Y6552">
        <v>29378.049884799799</v>
      </c>
    </row>
    <row r="6553" spans="1:28" x14ac:dyDescent="0.25">
      <c r="A6553" t="str">
        <f t="shared" si="102"/>
        <v>Wien-WiedenArbeitnehmereinkommenNettobezüge 1000 EUR</v>
      </c>
      <c r="B6553">
        <v>6552</v>
      </c>
      <c r="C6553">
        <v>904</v>
      </c>
      <c r="D6553" t="s">
        <v>279</v>
      </c>
      <c r="E6553" t="s">
        <v>43</v>
      </c>
      <c r="F6553" t="s">
        <v>60</v>
      </c>
      <c r="G6553">
        <v>276006.28684000002</v>
      </c>
      <c r="H6553">
        <v>285686.51225999999</v>
      </c>
      <c r="I6553">
        <v>297051.67745000002</v>
      </c>
      <c r="J6553">
        <v>313556.53444000002</v>
      </c>
      <c r="K6553">
        <v>326247.92483999999</v>
      </c>
      <c r="L6553">
        <v>333248.98674999998</v>
      </c>
      <c r="M6553">
        <v>328040.96665999998</v>
      </c>
      <c r="N6553">
        <v>333021.45731999999</v>
      </c>
      <c r="O6553">
        <v>348552.71308000002</v>
      </c>
      <c r="P6553">
        <v>349580.79144</v>
      </c>
      <c r="Q6553">
        <v>352557.18117</v>
      </c>
      <c r="R6553">
        <v>364924.66846000002</v>
      </c>
      <c r="S6553">
        <v>389888.49948</v>
      </c>
      <c r="T6553">
        <v>402567.42064999999</v>
      </c>
      <c r="U6553">
        <v>416845.53762999998</v>
      </c>
      <c r="V6553">
        <v>430306.03633999999</v>
      </c>
      <c r="W6553">
        <v>434301.70906999998</v>
      </c>
      <c r="X6553">
        <v>456475.43232999998</v>
      </c>
      <c r="Y6553">
        <v>471782.10310000001</v>
      </c>
    </row>
    <row r="6554" spans="1:28" x14ac:dyDescent="0.25">
      <c r="A6554" t="str">
        <f t="shared" si="102"/>
        <v>Wien-WiedenArbeitnehmereinkommenSV-Beiträge 1000 EUR</v>
      </c>
      <c r="B6554">
        <v>6553</v>
      </c>
      <c r="C6554">
        <v>904</v>
      </c>
      <c r="D6554" t="s">
        <v>279</v>
      </c>
      <c r="E6554" t="s">
        <v>43</v>
      </c>
      <c r="F6554" t="s">
        <v>61</v>
      </c>
      <c r="G6554">
        <v>55472.462290000003</v>
      </c>
      <c r="H6554">
        <v>58192.758260000002</v>
      </c>
      <c r="I6554">
        <v>60696.138919999998</v>
      </c>
      <c r="J6554">
        <v>62654.598850000002</v>
      </c>
      <c r="K6554">
        <v>65316.309589999997</v>
      </c>
      <c r="L6554">
        <v>65318.127719999997</v>
      </c>
      <c r="M6554">
        <v>64414.400860000002</v>
      </c>
      <c r="N6554">
        <v>65854.656529999993</v>
      </c>
      <c r="O6554">
        <v>67811.087650000001</v>
      </c>
      <c r="P6554">
        <v>70313.248210000005</v>
      </c>
      <c r="Q6554">
        <v>71457.012669999996</v>
      </c>
      <c r="R6554">
        <v>74591.93475</v>
      </c>
      <c r="S6554">
        <v>78536.810240000006</v>
      </c>
      <c r="T6554">
        <v>80934.266459999999</v>
      </c>
      <c r="U6554">
        <v>84599.70796</v>
      </c>
      <c r="V6554">
        <v>87025.661850000004</v>
      </c>
      <c r="W6554">
        <v>87549.609339999995</v>
      </c>
      <c r="X6554">
        <v>91902.707909999997</v>
      </c>
      <c r="Y6554">
        <v>96244.570819999994</v>
      </c>
    </row>
    <row r="6555" spans="1:28" x14ac:dyDescent="0.25">
      <c r="A6555" t="str">
        <f t="shared" si="102"/>
        <v>Wien-WiedenArbeitnehmereinkommenSV-Beiträge Fälle</v>
      </c>
      <c r="B6555">
        <v>6554</v>
      </c>
      <c r="C6555">
        <v>904</v>
      </c>
      <c r="D6555" t="s">
        <v>279</v>
      </c>
      <c r="E6555" t="s">
        <v>43</v>
      </c>
      <c r="F6555" t="s">
        <v>62</v>
      </c>
      <c r="G6555">
        <v>12243</v>
      </c>
      <c r="H6555">
        <v>12327</v>
      </c>
      <c r="I6555">
        <v>12421</v>
      </c>
      <c r="J6555">
        <v>12598</v>
      </c>
      <c r="K6555">
        <v>12821</v>
      </c>
      <c r="L6555">
        <v>12543</v>
      </c>
      <c r="M6555">
        <v>12387</v>
      </c>
      <c r="N6555">
        <v>12718</v>
      </c>
      <c r="O6555">
        <v>12870</v>
      </c>
      <c r="P6555">
        <v>13008</v>
      </c>
      <c r="Q6555">
        <v>13104</v>
      </c>
      <c r="R6555">
        <v>13583</v>
      </c>
      <c r="S6555">
        <v>14058</v>
      </c>
      <c r="T6555">
        <v>14064</v>
      </c>
      <c r="U6555">
        <v>14320</v>
      </c>
      <c r="V6555">
        <v>14363</v>
      </c>
      <c r="W6555">
        <v>13912</v>
      </c>
      <c r="X6555">
        <v>14178</v>
      </c>
      <c r="Y6555">
        <v>14531</v>
      </c>
    </row>
    <row r="6556" spans="1:28" x14ac:dyDescent="0.25">
      <c r="A6556" t="str">
        <f t="shared" si="102"/>
        <v>Wien-WiedenArbeitsstättenInsgesamt</v>
      </c>
      <c r="B6556">
        <v>6555</v>
      </c>
      <c r="C6556">
        <v>904</v>
      </c>
      <c r="D6556" t="s">
        <v>279</v>
      </c>
      <c r="E6556" t="s">
        <v>476</v>
      </c>
      <c r="F6556" t="s">
        <v>48</v>
      </c>
      <c r="G6556">
        <v>6062</v>
      </c>
      <c r="H6556">
        <v>6140</v>
      </c>
      <c r="I6556">
        <v>6163</v>
      </c>
    </row>
    <row r="6557" spans="1:28" x14ac:dyDescent="0.25">
      <c r="A6557" t="str">
        <f t="shared" si="102"/>
        <v>Wien-WiedenBeschäftigte in den ArbeitsstättenInsgesamt</v>
      </c>
      <c r="B6557">
        <v>6556</v>
      </c>
      <c r="C6557">
        <v>904</v>
      </c>
      <c r="D6557" t="s">
        <v>279</v>
      </c>
      <c r="E6557" t="s">
        <v>477</v>
      </c>
      <c r="F6557" t="s">
        <v>48</v>
      </c>
      <c r="G6557">
        <v>33375</v>
      </c>
      <c r="H6557">
        <v>32330</v>
      </c>
      <c r="I6557">
        <v>32963</v>
      </c>
    </row>
    <row r="6558" spans="1:28" x14ac:dyDescent="0.25">
      <c r="A6558" t="str">
        <f t="shared" si="102"/>
        <v>Wien-WiedenGesamteinkommenBruttobezüge Gesamt</v>
      </c>
      <c r="B6558">
        <v>6557</v>
      </c>
      <c r="C6558">
        <v>904</v>
      </c>
      <c r="D6558" t="s">
        <v>279</v>
      </c>
      <c r="E6558" t="s">
        <v>45</v>
      </c>
      <c r="F6558" t="s">
        <v>63</v>
      </c>
      <c r="G6558">
        <v>575315.89893000002</v>
      </c>
      <c r="H6558">
        <v>591509.87289</v>
      </c>
      <c r="I6558">
        <v>615911.78595000005</v>
      </c>
      <c r="J6558">
        <v>644678.86867</v>
      </c>
      <c r="K6558">
        <v>671743.23153999995</v>
      </c>
      <c r="L6558">
        <v>673913.16659000004</v>
      </c>
      <c r="M6558">
        <v>670705.67561000003</v>
      </c>
      <c r="N6558">
        <v>684277.55454000004</v>
      </c>
      <c r="O6558">
        <v>715256.93169</v>
      </c>
      <c r="P6558">
        <v>722527.64974000002</v>
      </c>
      <c r="Q6558">
        <v>733367.65206999995</v>
      </c>
      <c r="R6558">
        <v>754932.49921000004</v>
      </c>
      <c r="S6558">
        <v>780806.36042000004</v>
      </c>
      <c r="T6558">
        <v>804206.13341000001</v>
      </c>
      <c r="U6558">
        <v>828691.76705000002</v>
      </c>
      <c r="V6558">
        <v>851806.73331000004</v>
      </c>
      <c r="W6558">
        <v>865639.64098000003</v>
      </c>
      <c r="X6558">
        <v>908646.58944999997</v>
      </c>
      <c r="Y6558">
        <v>922724.45236999996</v>
      </c>
    </row>
    <row r="6559" spans="1:28" x14ac:dyDescent="0.25">
      <c r="A6559" t="str">
        <f t="shared" si="102"/>
        <v>Wien-WiedenGesamteinkommenNettobezüge Gesamt</v>
      </c>
      <c r="B6559">
        <v>6558</v>
      </c>
      <c r="C6559">
        <v>904</v>
      </c>
      <c r="D6559" t="s">
        <v>279</v>
      </c>
      <c r="E6559" t="s">
        <v>45</v>
      </c>
      <c r="F6559" t="s">
        <v>64</v>
      </c>
      <c r="G6559">
        <v>401909.27175000001</v>
      </c>
      <c r="H6559">
        <v>413994.47603000002</v>
      </c>
      <c r="I6559">
        <v>428026.98725000001</v>
      </c>
      <c r="J6559">
        <v>445731.94501000002</v>
      </c>
      <c r="K6559">
        <v>461191.27607000002</v>
      </c>
      <c r="L6559">
        <v>471472.82637000002</v>
      </c>
      <c r="M6559">
        <v>469168.27523000003</v>
      </c>
      <c r="N6559">
        <v>475613.20354000002</v>
      </c>
      <c r="O6559">
        <v>496029.75394000002</v>
      </c>
      <c r="P6559">
        <v>498697.93355999998</v>
      </c>
      <c r="Q6559">
        <v>503384.04307000001</v>
      </c>
      <c r="R6559">
        <v>516416.31810999999</v>
      </c>
      <c r="S6559">
        <v>546315.18558000005</v>
      </c>
      <c r="T6559">
        <v>560543.17127000005</v>
      </c>
      <c r="U6559">
        <v>576011.05854999996</v>
      </c>
      <c r="V6559">
        <v>591965.46452000004</v>
      </c>
      <c r="W6559">
        <v>603693.06811999995</v>
      </c>
      <c r="X6559">
        <v>628268.57109999994</v>
      </c>
      <c r="Y6559">
        <v>646042.13968000002</v>
      </c>
    </row>
    <row r="6560" spans="1:28" x14ac:dyDescent="0.25">
      <c r="A6560" t="str">
        <f t="shared" si="102"/>
        <v>Wien-WiedenGründungsintensitätin % der aktiven Wirtschaftskammermitglieder</v>
      </c>
      <c r="B6560">
        <v>6559</v>
      </c>
      <c r="C6560">
        <v>904</v>
      </c>
      <c r="D6560" t="s">
        <v>279</v>
      </c>
      <c r="E6560" t="s">
        <v>40</v>
      </c>
      <c r="F6560" t="s">
        <v>52</v>
      </c>
      <c r="G6560">
        <v>7.95715378729916</v>
      </c>
      <c r="H6560">
        <v>7.1642775534409804</v>
      </c>
      <c r="I6560">
        <v>8.5614946315197695</v>
      </c>
      <c r="J6560">
        <v>8.0745382147757905</v>
      </c>
      <c r="K6560">
        <v>7.4942156864356404</v>
      </c>
      <c r="L6560">
        <v>7.0770701036219803</v>
      </c>
      <c r="M6560">
        <v>9.38490029967471</v>
      </c>
      <c r="N6560">
        <v>7.2428958422443799</v>
      </c>
      <c r="O6560">
        <v>8.0389469257310004</v>
      </c>
      <c r="P6560">
        <v>7.6048185528137999</v>
      </c>
      <c r="Q6560">
        <v>6.5301420761626403</v>
      </c>
      <c r="R6560">
        <v>7.0527204976712596</v>
      </c>
      <c r="S6560">
        <v>6.5726567289908502</v>
      </c>
      <c r="T6560">
        <v>7.5718175554950404</v>
      </c>
      <c r="U6560">
        <v>8.6044804544914797</v>
      </c>
      <c r="V6560">
        <v>7.8078078078078104</v>
      </c>
      <c r="W6560">
        <v>6.6508313539192399</v>
      </c>
      <c r="X6560">
        <v>5.7169416686033001</v>
      </c>
      <c r="Y6560">
        <v>6.0739030023094696</v>
      </c>
      <c r="Z6560">
        <v>5.9458218549127597</v>
      </c>
      <c r="AA6560">
        <v>5.5102040816326499</v>
      </c>
      <c r="AB6560">
        <v>5.70236439499305</v>
      </c>
    </row>
    <row r="6561" spans="1:44" x14ac:dyDescent="0.25">
      <c r="A6561" t="str">
        <f t="shared" si="102"/>
        <v>Wien-WiedenGründungsintensitätje 1.000 Einwohner</v>
      </c>
      <c r="B6561">
        <v>6560</v>
      </c>
      <c r="C6561">
        <v>904</v>
      </c>
      <c r="D6561" t="s">
        <v>279</v>
      </c>
      <c r="E6561" t="s">
        <v>40</v>
      </c>
      <c r="F6561" t="s">
        <v>53</v>
      </c>
      <c r="G6561">
        <v>7.1786022433132004</v>
      </c>
      <c r="H6561">
        <v>6.4617155117753402</v>
      </c>
      <c r="I6561">
        <v>7.8962413914574698</v>
      </c>
      <c r="J6561">
        <v>7.6805450911859801</v>
      </c>
      <c r="K6561">
        <v>7.1369928979565298</v>
      </c>
      <c r="L6561">
        <v>6.9249279824105896</v>
      </c>
      <c r="M6561">
        <v>9.3873812725911598</v>
      </c>
      <c r="N6561">
        <v>7.4820345543153204</v>
      </c>
      <c r="O6561">
        <v>8.6429744897328806</v>
      </c>
      <c r="P6561">
        <v>8.1128222999833106</v>
      </c>
      <c r="Q6561">
        <v>7.1116571367140304</v>
      </c>
      <c r="R6561">
        <v>7.67881472753003</v>
      </c>
      <c r="S6561">
        <v>7.1218409425158402</v>
      </c>
      <c r="T6561">
        <v>8.2979149822455192</v>
      </c>
      <c r="U6561">
        <v>9.2741644543235093</v>
      </c>
      <c r="V6561">
        <v>8.6574844861510503</v>
      </c>
      <c r="W6561">
        <v>8.4036135538281496</v>
      </c>
      <c r="X6561">
        <v>7.3956047259717996</v>
      </c>
      <c r="Y6561">
        <v>7.9188245212573802</v>
      </c>
      <c r="Z6561">
        <v>7.8306878306878298</v>
      </c>
      <c r="AA6561">
        <v>7.3620747114248504</v>
      </c>
      <c r="AB6561">
        <v>7.3142449380073096</v>
      </c>
    </row>
    <row r="6562" spans="1:44" x14ac:dyDescent="0.25">
      <c r="A6562" t="str">
        <f t="shared" si="102"/>
        <v>Wien-WiedenKammermitgliedschaftenAktiv</v>
      </c>
      <c r="B6562">
        <v>6561</v>
      </c>
      <c r="C6562">
        <v>904</v>
      </c>
      <c r="D6562" t="s">
        <v>279</v>
      </c>
      <c r="E6562" t="s">
        <v>39</v>
      </c>
      <c r="F6562" t="s">
        <v>50</v>
      </c>
      <c r="G6562">
        <v>2614</v>
      </c>
      <c r="H6562">
        <v>2647</v>
      </c>
      <c r="I6562">
        <v>2711</v>
      </c>
      <c r="J6562">
        <v>2813</v>
      </c>
      <c r="K6562">
        <v>2869</v>
      </c>
      <c r="L6562">
        <v>2954</v>
      </c>
      <c r="M6562">
        <v>3027</v>
      </c>
      <c r="N6562">
        <v>3135</v>
      </c>
      <c r="O6562">
        <v>3214</v>
      </c>
      <c r="P6562">
        <v>3261</v>
      </c>
      <c r="Q6562">
        <v>3325</v>
      </c>
      <c r="R6562">
        <v>3301</v>
      </c>
      <c r="S6562">
        <v>3303</v>
      </c>
      <c r="T6562">
        <v>3346</v>
      </c>
      <c r="U6562">
        <v>3381</v>
      </c>
      <c r="V6562">
        <v>3374</v>
      </c>
      <c r="W6562">
        <v>3444</v>
      </c>
      <c r="X6562">
        <v>3408</v>
      </c>
      <c r="Y6562">
        <v>3444</v>
      </c>
      <c r="Z6562">
        <v>3473</v>
      </c>
      <c r="AA6562">
        <v>3487</v>
      </c>
      <c r="AB6562">
        <v>3530</v>
      </c>
      <c r="AC6562">
        <v>3530</v>
      </c>
      <c r="AD6562">
        <v>3663</v>
      </c>
      <c r="AE6562">
        <v>4144</v>
      </c>
      <c r="AF6562">
        <v>4210</v>
      </c>
      <c r="AG6562">
        <v>4314</v>
      </c>
      <c r="AH6562">
        <v>4303</v>
      </c>
      <c r="AI6562">
        <v>4338</v>
      </c>
      <c r="AJ6562">
        <v>4330</v>
      </c>
      <c r="AK6562">
        <v>4302</v>
      </c>
      <c r="AL6562">
        <v>4356</v>
      </c>
      <c r="AM6562">
        <v>4415</v>
      </c>
      <c r="AN6562">
        <v>4410</v>
      </c>
      <c r="AO6562">
        <v>4401</v>
      </c>
      <c r="AP6562">
        <v>4314</v>
      </c>
      <c r="AQ6562">
        <v>4333</v>
      </c>
      <c r="AR6562">
        <v>4306</v>
      </c>
    </row>
    <row r="6563" spans="1:44" x14ac:dyDescent="0.25">
      <c r="A6563" t="str">
        <f t="shared" si="102"/>
        <v>Wien-WiedenKammermitgliedschaftenInsgesamt</v>
      </c>
      <c r="B6563">
        <v>6562</v>
      </c>
      <c r="C6563">
        <v>904</v>
      </c>
      <c r="D6563" t="s">
        <v>279</v>
      </c>
      <c r="E6563" t="s">
        <v>39</v>
      </c>
      <c r="F6563" t="s">
        <v>48</v>
      </c>
      <c r="G6563">
        <v>3387</v>
      </c>
      <c r="H6563">
        <v>3414</v>
      </c>
      <c r="I6563">
        <v>3488</v>
      </c>
      <c r="J6563">
        <v>3603</v>
      </c>
      <c r="K6563">
        <v>3629</v>
      </c>
      <c r="L6563">
        <v>3717</v>
      </c>
      <c r="M6563">
        <v>3785</v>
      </c>
      <c r="N6563">
        <v>3919</v>
      </c>
      <c r="O6563">
        <v>3995</v>
      </c>
      <c r="P6563">
        <v>4047</v>
      </c>
      <c r="Q6563">
        <v>4147</v>
      </c>
      <c r="R6563">
        <v>4119</v>
      </c>
      <c r="S6563">
        <v>4138</v>
      </c>
      <c r="T6563">
        <v>4186</v>
      </c>
      <c r="U6563">
        <v>4230</v>
      </c>
      <c r="V6563">
        <v>4222</v>
      </c>
      <c r="W6563">
        <v>4258</v>
      </c>
      <c r="X6563">
        <v>4237</v>
      </c>
      <c r="Y6563">
        <v>4281</v>
      </c>
      <c r="Z6563">
        <v>4322</v>
      </c>
      <c r="AA6563">
        <v>4348</v>
      </c>
      <c r="AB6563">
        <v>4387</v>
      </c>
      <c r="AC6563">
        <v>4383</v>
      </c>
      <c r="AD6563">
        <v>4541</v>
      </c>
      <c r="AE6563">
        <v>5023</v>
      </c>
      <c r="AF6563">
        <v>5101</v>
      </c>
      <c r="AG6563">
        <v>5188</v>
      </c>
      <c r="AH6563">
        <v>5158</v>
      </c>
      <c r="AI6563">
        <v>5214</v>
      </c>
      <c r="AJ6563">
        <v>5190</v>
      </c>
      <c r="AK6563">
        <v>5223</v>
      </c>
      <c r="AL6563">
        <v>5240</v>
      </c>
      <c r="AM6563">
        <v>5280</v>
      </c>
      <c r="AN6563">
        <v>5251</v>
      </c>
      <c r="AO6563">
        <v>5233</v>
      </c>
      <c r="AP6563">
        <v>5112</v>
      </c>
      <c r="AQ6563">
        <v>5131</v>
      </c>
      <c r="AR6563">
        <v>5085</v>
      </c>
    </row>
    <row r="6564" spans="1:44" x14ac:dyDescent="0.25">
      <c r="A6564" t="str">
        <f t="shared" si="102"/>
        <v>Wien-WiedenKammermitgliedschaftenRuhend</v>
      </c>
      <c r="B6564">
        <v>6563</v>
      </c>
      <c r="C6564">
        <v>904</v>
      </c>
      <c r="D6564" t="s">
        <v>279</v>
      </c>
      <c r="E6564" t="s">
        <v>39</v>
      </c>
      <c r="F6564" t="s">
        <v>51</v>
      </c>
      <c r="G6564">
        <v>773</v>
      </c>
      <c r="H6564">
        <v>767</v>
      </c>
      <c r="I6564">
        <v>777</v>
      </c>
      <c r="J6564">
        <v>790</v>
      </c>
      <c r="K6564">
        <v>760</v>
      </c>
      <c r="L6564">
        <v>763</v>
      </c>
      <c r="M6564">
        <v>758</v>
      </c>
      <c r="N6564">
        <v>784</v>
      </c>
      <c r="O6564">
        <v>781</v>
      </c>
      <c r="P6564">
        <v>786</v>
      </c>
      <c r="Q6564">
        <v>822</v>
      </c>
      <c r="R6564">
        <v>818</v>
      </c>
      <c r="S6564">
        <v>835</v>
      </c>
      <c r="T6564">
        <v>840</v>
      </c>
      <c r="U6564">
        <v>849</v>
      </c>
      <c r="V6564">
        <v>848</v>
      </c>
      <c r="W6564">
        <v>814</v>
      </c>
      <c r="X6564">
        <v>829</v>
      </c>
      <c r="Y6564">
        <v>837</v>
      </c>
      <c r="Z6564">
        <v>849</v>
      </c>
      <c r="AA6564">
        <v>861</v>
      </c>
      <c r="AB6564">
        <v>857</v>
      </c>
      <c r="AC6564">
        <v>853</v>
      </c>
      <c r="AD6564">
        <v>878</v>
      </c>
      <c r="AE6564">
        <v>879</v>
      </c>
      <c r="AF6564">
        <v>891</v>
      </c>
      <c r="AG6564">
        <v>874</v>
      </c>
      <c r="AH6564">
        <v>855</v>
      </c>
      <c r="AI6564">
        <v>876</v>
      </c>
      <c r="AJ6564">
        <v>860</v>
      </c>
      <c r="AK6564">
        <v>921</v>
      </c>
      <c r="AL6564">
        <v>884</v>
      </c>
      <c r="AM6564">
        <v>865</v>
      </c>
      <c r="AN6564">
        <v>841</v>
      </c>
      <c r="AO6564">
        <v>832</v>
      </c>
      <c r="AP6564">
        <v>798</v>
      </c>
      <c r="AQ6564">
        <v>798</v>
      </c>
      <c r="AR6564">
        <v>779</v>
      </c>
    </row>
    <row r="6565" spans="1:44" x14ac:dyDescent="0.25">
      <c r="A6565" t="str">
        <f t="shared" si="102"/>
        <v>Wien-WiedenLehrlinge1. Lehrjahr, männlich</v>
      </c>
      <c r="B6565">
        <v>6564</v>
      </c>
      <c r="C6565">
        <v>904</v>
      </c>
      <c r="D6565" t="s">
        <v>279</v>
      </c>
      <c r="E6565" t="s">
        <v>46</v>
      </c>
      <c r="F6565" t="s">
        <v>65</v>
      </c>
      <c r="G6565">
        <v>78</v>
      </c>
      <c r="H6565">
        <v>57</v>
      </c>
      <c r="I6565">
        <v>62</v>
      </c>
      <c r="J6565">
        <v>69</v>
      </c>
      <c r="K6565">
        <v>54</v>
      </c>
      <c r="L6565">
        <v>71</v>
      </c>
      <c r="M6565">
        <v>65</v>
      </c>
      <c r="N6565">
        <v>59</v>
      </c>
      <c r="O6565">
        <v>43</v>
      </c>
      <c r="P6565">
        <v>54</v>
      </c>
      <c r="Q6565">
        <v>42</v>
      </c>
      <c r="R6565">
        <v>37</v>
      </c>
      <c r="S6565">
        <v>40</v>
      </c>
      <c r="T6565">
        <v>32</v>
      </c>
      <c r="U6565">
        <v>37</v>
      </c>
      <c r="V6565">
        <v>58</v>
      </c>
      <c r="W6565">
        <v>57</v>
      </c>
      <c r="X6565">
        <v>71</v>
      </c>
      <c r="Y6565">
        <v>50</v>
      </c>
      <c r="Z6565">
        <v>46</v>
      </c>
      <c r="AA6565">
        <v>64</v>
      </c>
      <c r="AB6565">
        <v>47</v>
      </c>
    </row>
    <row r="6566" spans="1:44" x14ac:dyDescent="0.25">
      <c r="A6566" t="str">
        <f t="shared" si="102"/>
        <v>Wien-WiedenLehrlinge1. Lehrjahr, weiblich</v>
      </c>
      <c r="B6566">
        <v>6565</v>
      </c>
      <c r="C6566">
        <v>904</v>
      </c>
      <c r="D6566" t="s">
        <v>279</v>
      </c>
      <c r="E6566" t="s">
        <v>46</v>
      </c>
      <c r="F6566" t="s">
        <v>66</v>
      </c>
      <c r="G6566">
        <v>40</v>
      </c>
      <c r="H6566">
        <v>40</v>
      </c>
      <c r="I6566">
        <v>36</v>
      </c>
      <c r="J6566">
        <v>49</v>
      </c>
      <c r="K6566">
        <v>46</v>
      </c>
      <c r="L6566">
        <v>49</v>
      </c>
      <c r="M6566">
        <v>45</v>
      </c>
      <c r="N6566">
        <v>44</v>
      </c>
      <c r="O6566">
        <v>38</v>
      </c>
      <c r="P6566">
        <v>39</v>
      </c>
      <c r="Q6566">
        <v>30</v>
      </c>
      <c r="R6566">
        <v>30</v>
      </c>
      <c r="S6566">
        <v>32</v>
      </c>
      <c r="T6566">
        <v>33</v>
      </c>
      <c r="U6566">
        <v>39</v>
      </c>
      <c r="V6566">
        <v>33</v>
      </c>
      <c r="W6566">
        <v>38</v>
      </c>
      <c r="X6566">
        <v>31</v>
      </c>
      <c r="Y6566">
        <v>27</v>
      </c>
      <c r="Z6566">
        <v>34</v>
      </c>
      <c r="AA6566">
        <v>41</v>
      </c>
      <c r="AB6566">
        <v>27</v>
      </c>
    </row>
    <row r="6567" spans="1:44" x14ac:dyDescent="0.25">
      <c r="A6567" t="str">
        <f t="shared" si="102"/>
        <v>Wien-WiedenLehrlinge2. Lehrjahr, männlich</v>
      </c>
      <c r="B6567">
        <v>6566</v>
      </c>
      <c r="C6567">
        <v>904</v>
      </c>
      <c r="D6567" t="s">
        <v>279</v>
      </c>
      <c r="E6567" t="s">
        <v>46</v>
      </c>
      <c r="F6567" t="s">
        <v>67</v>
      </c>
      <c r="G6567">
        <v>73</v>
      </c>
      <c r="H6567">
        <v>76</v>
      </c>
      <c r="I6567">
        <v>64</v>
      </c>
      <c r="J6567">
        <v>72</v>
      </c>
      <c r="K6567">
        <v>77</v>
      </c>
      <c r="L6567">
        <v>64</v>
      </c>
      <c r="M6567">
        <v>81</v>
      </c>
      <c r="N6567">
        <v>66</v>
      </c>
      <c r="O6567">
        <v>63</v>
      </c>
      <c r="P6567">
        <v>44</v>
      </c>
      <c r="Q6567">
        <v>65</v>
      </c>
      <c r="R6567">
        <v>54</v>
      </c>
      <c r="S6567">
        <v>46</v>
      </c>
      <c r="T6567">
        <v>42</v>
      </c>
      <c r="U6567">
        <v>39</v>
      </c>
      <c r="V6567">
        <v>42</v>
      </c>
      <c r="W6567">
        <v>58</v>
      </c>
      <c r="X6567">
        <v>75</v>
      </c>
      <c r="Y6567">
        <v>74</v>
      </c>
      <c r="Z6567">
        <v>48</v>
      </c>
      <c r="AA6567">
        <v>47</v>
      </c>
      <c r="AB6567">
        <v>64</v>
      </c>
    </row>
    <row r="6568" spans="1:44" x14ac:dyDescent="0.25">
      <c r="A6568" t="str">
        <f t="shared" si="102"/>
        <v>Wien-WiedenLehrlinge2. Lehrjahr, weiblich</v>
      </c>
      <c r="B6568">
        <v>6567</v>
      </c>
      <c r="C6568">
        <v>904</v>
      </c>
      <c r="D6568" t="s">
        <v>279</v>
      </c>
      <c r="E6568" t="s">
        <v>46</v>
      </c>
      <c r="F6568" t="s">
        <v>68</v>
      </c>
      <c r="G6568">
        <v>52</v>
      </c>
      <c r="H6568">
        <v>53</v>
      </c>
      <c r="I6568">
        <v>52</v>
      </c>
      <c r="J6568">
        <v>40</v>
      </c>
      <c r="K6568">
        <v>54</v>
      </c>
      <c r="L6568">
        <v>47</v>
      </c>
      <c r="M6568">
        <v>59</v>
      </c>
      <c r="N6568">
        <v>50</v>
      </c>
      <c r="O6568">
        <v>44</v>
      </c>
      <c r="P6568">
        <v>33</v>
      </c>
      <c r="Q6568">
        <v>55</v>
      </c>
      <c r="R6568">
        <v>38</v>
      </c>
      <c r="S6568">
        <v>38</v>
      </c>
      <c r="T6568">
        <v>49</v>
      </c>
      <c r="U6568">
        <v>39</v>
      </c>
      <c r="V6568">
        <v>42</v>
      </c>
      <c r="W6568">
        <v>32</v>
      </c>
      <c r="X6568">
        <v>44</v>
      </c>
      <c r="Y6568">
        <v>32</v>
      </c>
      <c r="Z6568">
        <v>28</v>
      </c>
      <c r="AA6568">
        <v>38</v>
      </c>
      <c r="AB6568">
        <v>46</v>
      </c>
    </row>
    <row r="6569" spans="1:44" x14ac:dyDescent="0.25">
      <c r="A6569" t="str">
        <f t="shared" si="102"/>
        <v>Wien-WiedenLehrlinge3. Lehrjahr, männlich</v>
      </c>
      <c r="B6569">
        <v>6568</v>
      </c>
      <c r="C6569">
        <v>904</v>
      </c>
      <c r="D6569" t="s">
        <v>279</v>
      </c>
      <c r="E6569" t="s">
        <v>46</v>
      </c>
      <c r="F6569" t="s">
        <v>69</v>
      </c>
      <c r="G6569">
        <v>77</v>
      </c>
      <c r="H6569">
        <v>68</v>
      </c>
      <c r="I6569">
        <v>75</v>
      </c>
      <c r="J6569">
        <v>60</v>
      </c>
      <c r="K6569">
        <v>67</v>
      </c>
      <c r="L6569">
        <v>73</v>
      </c>
      <c r="M6569">
        <v>62</v>
      </c>
      <c r="N6569">
        <v>76</v>
      </c>
      <c r="O6569">
        <v>59</v>
      </c>
      <c r="P6569">
        <v>57</v>
      </c>
      <c r="Q6569">
        <v>45</v>
      </c>
      <c r="R6569">
        <v>62</v>
      </c>
      <c r="S6569">
        <v>51</v>
      </c>
      <c r="T6569">
        <v>48</v>
      </c>
      <c r="U6569">
        <v>44</v>
      </c>
      <c r="V6569">
        <v>36</v>
      </c>
      <c r="W6569">
        <v>42</v>
      </c>
      <c r="X6569">
        <v>74</v>
      </c>
      <c r="Y6569">
        <v>74</v>
      </c>
      <c r="Z6569">
        <v>65</v>
      </c>
      <c r="AA6569">
        <v>47</v>
      </c>
      <c r="AB6569">
        <v>48</v>
      </c>
    </row>
    <row r="6570" spans="1:44" x14ac:dyDescent="0.25">
      <c r="A6570" t="str">
        <f t="shared" si="102"/>
        <v>Wien-WiedenLehrlinge3. Lehrjahr, weiblich</v>
      </c>
      <c r="B6570">
        <v>6569</v>
      </c>
      <c r="C6570">
        <v>904</v>
      </c>
      <c r="D6570" t="s">
        <v>279</v>
      </c>
      <c r="E6570" t="s">
        <v>46</v>
      </c>
      <c r="F6570" t="s">
        <v>70</v>
      </c>
      <c r="G6570">
        <v>57</v>
      </c>
      <c r="H6570">
        <v>44</v>
      </c>
      <c r="I6570">
        <v>48</v>
      </c>
      <c r="J6570">
        <v>56</v>
      </c>
      <c r="K6570">
        <v>41</v>
      </c>
      <c r="L6570">
        <v>53</v>
      </c>
      <c r="M6570">
        <v>47</v>
      </c>
      <c r="N6570">
        <v>50</v>
      </c>
      <c r="O6570">
        <v>41</v>
      </c>
      <c r="P6570">
        <v>40</v>
      </c>
      <c r="Q6570">
        <v>34</v>
      </c>
      <c r="R6570">
        <v>47</v>
      </c>
      <c r="S6570">
        <v>38</v>
      </c>
      <c r="T6570">
        <v>30</v>
      </c>
      <c r="U6570">
        <v>45</v>
      </c>
      <c r="V6570">
        <v>35</v>
      </c>
      <c r="W6570">
        <v>38</v>
      </c>
      <c r="X6570">
        <v>29</v>
      </c>
      <c r="Y6570">
        <v>38</v>
      </c>
      <c r="Z6570">
        <v>24</v>
      </c>
      <c r="AA6570">
        <v>25</v>
      </c>
      <c r="AB6570">
        <v>32</v>
      </c>
    </row>
    <row r="6571" spans="1:44" x14ac:dyDescent="0.25">
      <c r="A6571" t="str">
        <f t="shared" si="102"/>
        <v>Wien-WiedenLehrlinge4. Lehrjahr, männlich</v>
      </c>
      <c r="B6571">
        <v>6570</v>
      </c>
      <c r="C6571">
        <v>904</v>
      </c>
      <c r="D6571" t="s">
        <v>279</v>
      </c>
      <c r="E6571" t="s">
        <v>46</v>
      </c>
      <c r="F6571" t="s">
        <v>71</v>
      </c>
      <c r="G6571">
        <v>30</v>
      </c>
      <c r="H6571">
        <v>23</v>
      </c>
      <c r="I6571">
        <v>25</v>
      </c>
      <c r="J6571">
        <v>22</v>
      </c>
      <c r="K6571">
        <v>15</v>
      </c>
      <c r="L6571">
        <v>18</v>
      </c>
      <c r="M6571">
        <v>23</v>
      </c>
      <c r="N6571">
        <v>20</v>
      </c>
      <c r="O6571">
        <v>19</v>
      </c>
      <c r="P6571">
        <v>15</v>
      </c>
      <c r="Q6571">
        <v>15</v>
      </c>
      <c r="R6571">
        <v>13</v>
      </c>
      <c r="S6571">
        <v>23</v>
      </c>
      <c r="T6571">
        <v>15</v>
      </c>
      <c r="U6571">
        <v>14</v>
      </c>
      <c r="V6571">
        <v>13</v>
      </c>
      <c r="W6571">
        <v>12</v>
      </c>
      <c r="X6571">
        <v>21</v>
      </c>
      <c r="Y6571">
        <v>31</v>
      </c>
      <c r="Z6571">
        <v>19</v>
      </c>
      <c r="AA6571">
        <v>12</v>
      </c>
      <c r="AB6571">
        <v>9</v>
      </c>
    </row>
    <row r="6572" spans="1:44" x14ac:dyDescent="0.25">
      <c r="A6572" t="str">
        <f t="shared" si="102"/>
        <v>Wien-WiedenLehrlinge4. Lehrjahr, weiblich</v>
      </c>
      <c r="B6572">
        <v>6571</v>
      </c>
      <c r="C6572">
        <v>904</v>
      </c>
      <c r="D6572" t="s">
        <v>279</v>
      </c>
      <c r="E6572" t="s">
        <v>46</v>
      </c>
      <c r="F6572" t="s">
        <v>72</v>
      </c>
      <c r="G6572">
        <v>5</v>
      </c>
      <c r="H6572">
        <v>3</v>
      </c>
      <c r="I6572">
        <v>1</v>
      </c>
      <c r="J6572">
        <v>6</v>
      </c>
      <c r="K6572">
        <v>3</v>
      </c>
      <c r="L6572">
        <v>4</v>
      </c>
      <c r="M6572">
        <v>2</v>
      </c>
      <c r="N6572">
        <v>2</v>
      </c>
      <c r="O6572">
        <v>5</v>
      </c>
      <c r="P6572">
        <v>4</v>
      </c>
      <c r="Q6572">
        <v>2</v>
      </c>
      <c r="R6572">
        <v>3</v>
      </c>
      <c r="S6572">
        <v>2</v>
      </c>
      <c r="T6572">
        <v>6</v>
      </c>
      <c r="U6572">
        <v>4</v>
      </c>
      <c r="V6572">
        <v>2</v>
      </c>
      <c r="W6572">
        <v>5</v>
      </c>
      <c r="X6572">
        <v>7</v>
      </c>
      <c r="Z6572">
        <v>1</v>
      </c>
      <c r="AB6572">
        <v>1</v>
      </c>
    </row>
    <row r="6573" spans="1:44" x14ac:dyDescent="0.25">
      <c r="A6573" t="str">
        <f t="shared" si="102"/>
        <v>Wien-WiedenLehrlingeFrauen</v>
      </c>
      <c r="B6573">
        <v>6572</v>
      </c>
      <c r="C6573">
        <v>904</v>
      </c>
      <c r="D6573" t="s">
        <v>279</v>
      </c>
      <c r="E6573" t="s">
        <v>46</v>
      </c>
      <c r="F6573" t="s">
        <v>47</v>
      </c>
      <c r="G6573">
        <v>154</v>
      </c>
      <c r="H6573">
        <v>140</v>
      </c>
      <c r="I6573">
        <v>137</v>
      </c>
      <c r="J6573">
        <v>151</v>
      </c>
      <c r="K6573">
        <v>144</v>
      </c>
      <c r="L6573">
        <v>153</v>
      </c>
      <c r="M6573">
        <v>153</v>
      </c>
      <c r="N6573">
        <v>146</v>
      </c>
      <c r="O6573">
        <v>128</v>
      </c>
      <c r="P6573">
        <v>116</v>
      </c>
      <c r="Q6573">
        <v>121</v>
      </c>
      <c r="R6573">
        <v>118</v>
      </c>
      <c r="S6573">
        <v>110</v>
      </c>
      <c r="T6573">
        <v>118</v>
      </c>
      <c r="U6573">
        <v>127</v>
      </c>
      <c r="V6573">
        <v>112</v>
      </c>
      <c r="W6573">
        <v>113</v>
      </c>
      <c r="X6573">
        <v>111</v>
      </c>
      <c r="Y6573">
        <v>97</v>
      </c>
      <c r="Z6573">
        <v>87</v>
      </c>
      <c r="AA6573">
        <v>104</v>
      </c>
      <c r="AB6573">
        <v>106</v>
      </c>
    </row>
    <row r="6574" spans="1:44" x14ac:dyDescent="0.25">
      <c r="A6574" t="str">
        <f t="shared" si="102"/>
        <v>Wien-WiedenLehrlingeInsgesamt</v>
      </c>
      <c r="B6574">
        <v>6573</v>
      </c>
      <c r="C6574">
        <v>904</v>
      </c>
      <c r="D6574" t="s">
        <v>279</v>
      </c>
      <c r="E6574" t="s">
        <v>46</v>
      </c>
      <c r="F6574" t="s">
        <v>48</v>
      </c>
      <c r="G6574">
        <v>412</v>
      </c>
      <c r="H6574">
        <v>364</v>
      </c>
      <c r="I6574">
        <v>363</v>
      </c>
      <c r="J6574">
        <v>374</v>
      </c>
      <c r="K6574">
        <v>357</v>
      </c>
      <c r="L6574">
        <v>379</v>
      </c>
      <c r="M6574">
        <v>384</v>
      </c>
      <c r="N6574">
        <v>367</v>
      </c>
      <c r="O6574">
        <v>312</v>
      </c>
      <c r="P6574">
        <v>286</v>
      </c>
      <c r="Q6574">
        <v>288</v>
      </c>
      <c r="R6574">
        <v>284</v>
      </c>
      <c r="S6574">
        <v>270</v>
      </c>
      <c r="T6574">
        <v>255</v>
      </c>
      <c r="U6574">
        <v>261</v>
      </c>
      <c r="V6574">
        <v>261</v>
      </c>
      <c r="W6574">
        <v>282</v>
      </c>
      <c r="X6574">
        <v>352</v>
      </c>
      <c r="Y6574">
        <v>326</v>
      </c>
      <c r="Z6574">
        <v>265</v>
      </c>
      <c r="AA6574">
        <v>274</v>
      </c>
      <c r="AB6574">
        <v>274</v>
      </c>
    </row>
    <row r="6575" spans="1:44" x14ac:dyDescent="0.25">
      <c r="A6575" t="str">
        <f t="shared" si="102"/>
        <v>Wien-WiedenLehrlingeMänner</v>
      </c>
      <c r="B6575">
        <v>6574</v>
      </c>
      <c r="C6575">
        <v>904</v>
      </c>
      <c r="D6575" t="s">
        <v>279</v>
      </c>
      <c r="E6575" t="s">
        <v>46</v>
      </c>
      <c r="F6575" t="s">
        <v>49</v>
      </c>
      <c r="G6575">
        <v>258</v>
      </c>
      <c r="H6575">
        <v>224</v>
      </c>
      <c r="I6575">
        <v>226</v>
      </c>
      <c r="J6575">
        <v>223</v>
      </c>
      <c r="K6575">
        <v>213</v>
      </c>
      <c r="L6575">
        <v>226</v>
      </c>
      <c r="M6575">
        <v>231</v>
      </c>
      <c r="N6575">
        <v>221</v>
      </c>
      <c r="O6575">
        <v>184</v>
      </c>
      <c r="P6575">
        <v>170</v>
      </c>
      <c r="Q6575">
        <v>167</v>
      </c>
      <c r="R6575">
        <v>166</v>
      </c>
      <c r="S6575">
        <v>160</v>
      </c>
      <c r="T6575">
        <v>137</v>
      </c>
      <c r="U6575">
        <v>134</v>
      </c>
      <c r="V6575">
        <v>149</v>
      </c>
      <c r="W6575">
        <v>169</v>
      </c>
      <c r="X6575">
        <v>241</v>
      </c>
      <c r="Y6575">
        <v>229</v>
      </c>
      <c r="Z6575">
        <v>178</v>
      </c>
      <c r="AA6575">
        <v>170</v>
      </c>
      <c r="AB6575">
        <v>168</v>
      </c>
    </row>
    <row r="6576" spans="1:44" x14ac:dyDescent="0.25">
      <c r="A6576" t="str">
        <f t="shared" si="102"/>
        <v>Wien-WiedenNeugründungenInsgesamt</v>
      </c>
      <c r="B6576">
        <v>6575</v>
      </c>
      <c r="C6576">
        <v>904</v>
      </c>
      <c r="D6576" t="s">
        <v>279</v>
      </c>
      <c r="E6576" t="s">
        <v>41</v>
      </c>
      <c r="F6576" t="s">
        <v>48</v>
      </c>
      <c r="G6576">
        <v>208</v>
      </c>
      <c r="H6576">
        <v>189.63842683958299</v>
      </c>
      <c r="I6576">
        <v>232.102119460501</v>
      </c>
      <c r="J6576">
        <v>227.136759981643</v>
      </c>
      <c r="K6576">
        <v>215.00904804383799</v>
      </c>
      <c r="L6576">
        <v>209.05665086099299</v>
      </c>
      <c r="M6576">
        <v>284.080932071154</v>
      </c>
      <c r="N6576">
        <v>227.06478465436101</v>
      </c>
      <c r="O6576">
        <v>262.15005924808798</v>
      </c>
      <c r="P6576">
        <v>251.03506042838299</v>
      </c>
      <c r="Q6576">
        <v>218.49855386840201</v>
      </c>
      <c r="R6576">
        <v>237.958789591428</v>
      </c>
      <c r="S6576">
        <v>223.99614132400799</v>
      </c>
      <c r="T6576">
        <v>262.96922370234302</v>
      </c>
      <c r="U6576">
        <v>303.73816004354899</v>
      </c>
      <c r="V6576">
        <v>286</v>
      </c>
      <c r="W6576">
        <v>280</v>
      </c>
      <c r="X6576">
        <v>246</v>
      </c>
      <c r="Y6576">
        <v>263</v>
      </c>
      <c r="Z6576">
        <v>259</v>
      </c>
      <c r="AA6576">
        <v>243</v>
      </c>
      <c r="AB6576">
        <v>246</v>
      </c>
    </row>
    <row r="6577" spans="1:25" x14ac:dyDescent="0.25">
      <c r="A6577" t="str">
        <f t="shared" si="102"/>
        <v>Wien-WiedenPendler (Auspendler/-innen)Insgesamt</v>
      </c>
      <c r="B6577">
        <v>6576</v>
      </c>
      <c r="C6577">
        <v>904</v>
      </c>
      <c r="D6577" t="s">
        <v>279</v>
      </c>
      <c r="E6577" t="s">
        <v>459</v>
      </c>
      <c r="F6577" t="s">
        <v>48</v>
      </c>
      <c r="G6577">
        <v>1480</v>
      </c>
      <c r="H6577">
        <v>1432</v>
      </c>
      <c r="I6577">
        <v>1529</v>
      </c>
      <c r="J6577">
        <v>1533</v>
      </c>
      <c r="K6577">
        <v>1478</v>
      </c>
      <c r="L6577">
        <v>1497</v>
      </c>
      <c r="M6577">
        <v>1591</v>
      </c>
      <c r="N6577">
        <v>1645</v>
      </c>
      <c r="O6577">
        <v>1671</v>
      </c>
      <c r="P6577">
        <v>1762</v>
      </c>
      <c r="Q6577">
        <v>1785</v>
      </c>
      <c r="R6577">
        <v>1805</v>
      </c>
      <c r="S6577">
        <v>1776</v>
      </c>
    </row>
    <row r="6578" spans="1:25" x14ac:dyDescent="0.25">
      <c r="A6578" t="str">
        <f t="shared" si="102"/>
        <v>Wien-WiedenPendler ins AuslandInsgesamt</v>
      </c>
      <c r="B6578">
        <v>6577</v>
      </c>
      <c r="C6578">
        <v>904</v>
      </c>
      <c r="D6578" t="s">
        <v>279</v>
      </c>
      <c r="E6578" t="s">
        <v>304</v>
      </c>
      <c r="F6578" t="s">
        <v>48</v>
      </c>
      <c r="G6578">
        <v>13</v>
      </c>
      <c r="H6578">
        <v>37</v>
      </c>
      <c r="I6578">
        <v>113</v>
      </c>
      <c r="J6578">
        <v>38</v>
      </c>
      <c r="K6578">
        <v>26</v>
      </c>
      <c r="L6578">
        <v>43</v>
      </c>
      <c r="M6578">
        <v>65</v>
      </c>
      <c r="N6578">
        <v>71</v>
      </c>
      <c r="O6578">
        <v>76</v>
      </c>
      <c r="P6578">
        <v>78</v>
      </c>
      <c r="Q6578">
        <v>77</v>
      </c>
      <c r="R6578">
        <v>79</v>
      </c>
      <c r="S6578">
        <v>101</v>
      </c>
    </row>
    <row r="6579" spans="1:25" x14ac:dyDescent="0.25">
      <c r="A6579" t="str">
        <f t="shared" si="102"/>
        <v>Wien-WiedenPendler zw. BundesländernInsgesamt</v>
      </c>
      <c r="B6579">
        <v>6578</v>
      </c>
      <c r="C6579">
        <v>904</v>
      </c>
      <c r="D6579" t="s">
        <v>279</v>
      </c>
      <c r="E6579" t="s">
        <v>433</v>
      </c>
      <c r="F6579" t="s">
        <v>48</v>
      </c>
      <c r="G6579">
        <v>1467</v>
      </c>
      <c r="H6579">
        <v>1395</v>
      </c>
      <c r="I6579">
        <v>1416</v>
      </c>
      <c r="J6579">
        <v>1495</v>
      </c>
      <c r="K6579">
        <v>1452</v>
      </c>
      <c r="L6579">
        <v>1454</v>
      </c>
      <c r="M6579">
        <v>1526</v>
      </c>
      <c r="N6579">
        <v>1574</v>
      </c>
      <c r="O6579">
        <v>1595</v>
      </c>
      <c r="P6579">
        <v>1684</v>
      </c>
      <c r="Q6579">
        <v>1708</v>
      </c>
      <c r="R6579">
        <v>1726</v>
      </c>
      <c r="S6579">
        <v>1675</v>
      </c>
    </row>
    <row r="6580" spans="1:25" x14ac:dyDescent="0.25">
      <c r="A6580" t="str">
        <f t="shared" si="102"/>
        <v>Wien-WiedenPendler zw. Gemeinden eines Pol. BezirkesInsgesamt</v>
      </c>
      <c r="B6580">
        <v>6579</v>
      </c>
      <c r="C6580">
        <v>904</v>
      </c>
      <c r="D6580" t="s">
        <v>279</v>
      </c>
      <c r="E6580" t="s">
        <v>305</v>
      </c>
      <c r="F6580" t="s">
        <v>48</v>
      </c>
      <c r="G6580">
        <v>0</v>
      </c>
      <c r="H6580">
        <v>0</v>
      </c>
      <c r="I6580">
        <v>0</v>
      </c>
      <c r="J6580">
        <v>0</v>
      </c>
      <c r="K6580">
        <v>0</v>
      </c>
      <c r="L6580">
        <v>0</v>
      </c>
      <c r="M6580">
        <v>0</v>
      </c>
      <c r="N6580">
        <v>0</v>
      </c>
      <c r="O6580">
        <v>0</v>
      </c>
      <c r="P6580">
        <v>0</v>
      </c>
      <c r="Q6580">
        <v>0</v>
      </c>
      <c r="R6580">
        <v>0</v>
      </c>
      <c r="S6580">
        <v>0</v>
      </c>
    </row>
    <row r="6581" spans="1:25" x14ac:dyDescent="0.25">
      <c r="A6581" t="str">
        <f t="shared" si="102"/>
        <v>Wien-WiedenPendler zw. Pol. Bez. des BundeslandesInsgesamt</v>
      </c>
      <c r="B6581">
        <v>6580</v>
      </c>
      <c r="C6581">
        <v>904</v>
      </c>
      <c r="D6581" t="s">
        <v>279</v>
      </c>
      <c r="E6581" t="s">
        <v>306</v>
      </c>
      <c r="F6581" t="s">
        <v>48</v>
      </c>
      <c r="G6581">
        <v>0</v>
      </c>
      <c r="H6581">
        <v>0</v>
      </c>
      <c r="I6581">
        <v>0</v>
      </c>
      <c r="J6581">
        <v>0</v>
      </c>
      <c r="K6581">
        <v>0</v>
      </c>
      <c r="L6581">
        <v>0</v>
      </c>
      <c r="M6581">
        <v>0</v>
      </c>
      <c r="N6581">
        <v>0</v>
      </c>
      <c r="O6581">
        <v>0</v>
      </c>
      <c r="P6581">
        <v>0</v>
      </c>
      <c r="Q6581">
        <v>0</v>
      </c>
      <c r="R6581">
        <v>0</v>
      </c>
      <c r="S6581">
        <v>0</v>
      </c>
    </row>
    <row r="6582" spans="1:25" x14ac:dyDescent="0.25">
      <c r="A6582" t="str">
        <f t="shared" si="102"/>
        <v>Wien-WiedenPensionisteneinkommenBrutto_Schnitt</v>
      </c>
      <c r="B6582">
        <v>6581</v>
      </c>
      <c r="C6582">
        <v>904</v>
      </c>
      <c r="D6582" t="s">
        <v>279</v>
      </c>
      <c r="E6582" t="s">
        <v>44</v>
      </c>
      <c r="F6582" t="s">
        <v>54</v>
      </c>
      <c r="G6582">
        <v>23393.683179039301</v>
      </c>
      <c r="H6582">
        <v>23615.104878048802</v>
      </c>
      <c r="I6582">
        <v>24415.458241742199</v>
      </c>
      <c r="J6582">
        <v>24917.914976456701</v>
      </c>
      <c r="K6582">
        <v>25880.9529326995</v>
      </c>
      <c r="L6582">
        <v>26215.018609697701</v>
      </c>
      <c r="M6582">
        <v>26697.6928212374</v>
      </c>
      <c r="N6582">
        <v>27300.285664220501</v>
      </c>
      <c r="O6582">
        <v>27693.930255288102</v>
      </c>
      <c r="P6582">
        <v>28115.659452394899</v>
      </c>
      <c r="Q6582">
        <v>28730.599713740499</v>
      </c>
      <c r="R6582">
        <v>29311.905294554101</v>
      </c>
      <c r="S6582">
        <v>29809.254301398702</v>
      </c>
      <c r="T6582">
        <v>30479.641047618999</v>
      </c>
      <c r="U6582">
        <v>30574.552217693199</v>
      </c>
      <c r="V6582">
        <v>31120.437840241098</v>
      </c>
      <c r="W6582">
        <v>32688.8776688984</v>
      </c>
      <c r="X6582">
        <v>33399.0032568807</v>
      </c>
      <c r="Y6582">
        <v>33582.521379152699</v>
      </c>
    </row>
    <row r="6583" spans="1:25" x14ac:dyDescent="0.25">
      <c r="A6583" t="str">
        <f t="shared" si="102"/>
        <v>Wien-WiedenPensionisteneinkommenBruttobezüge 1000 EUR</v>
      </c>
      <c r="B6583">
        <v>6582</v>
      </c>
      <c r="C6583">
        <v>904</v>
      </c>
      <c r="D6583" t="s">
        <v>279</v>
      </c>
      <c r="E6583" t="s">
        <v>44</v>
      </c>
      <c r="F6583" t="s">
        <v>55</v>
      </c>
      <c r="G6583">
        <v>160714.60344000001</v>
      </c>
      <c r="H6583">
        <v>162660.84239999999</v>
      </c>
      <c r="I6583">
        <v>167050.56529</v>
      </c>
      <c r="J6583">
        <v>169342.15018</v>
      </c>
      <c r="K6583">
        <v>174204.69419000001</v>
      </c>
      <c r="L6583">
        <v>175168.75435</v>
      </c>
      <c r="M6583">
        <v>179515.28653000001</v>
      </c>
      <c r="N6583">
        <v>182284.00738</v>
      </c>
      <c r="O6583">
        <v>189841.89189999999</v>
      </c>
      <c r="P6583">
        <v>192536.03593000001</v>
      </c>
      <c r="Q6583">
        <v>195712.84525000001</v>
      </c>
      <c r="R6583">
        <v>197532.92978000001</v>
      </c>
      <c r="S6583">
        <v>198201.73185000001</v>
      </c>
      <c r="T6583">
        <v>201622.82553</v>
      </c>
      <c r="U6583">
        <v>202525.83389000001</v>
      </c>
      <c r="V6583">
        <v>206484.10506999999</v>
      </c>
      <c r="W6583">
        <v>214831.30403999999</v>
      </c>
      <c r="X6583">
        <v>218429.48130000001</v>
      </c>
      <c r="Y6583">
        <v>220368.50529</v>
      </c>
    </row>
    <row r="6584" spans="1:25" x14ac:dyDescent="0.25">
      <c r="A6584" t="str">
        <f t="shared" si="102"/>
        <v>Wien-WiedenPensionisteneinkommenBruttobezüge Fälle</v>
      </c>
      <c r="B6584">
        <v>6583</v>
      </c>
      <c r="C6584">
        <v>904</v>
      </c>
      <c r="D6584" t="s">
        <v>279</v>
      </c>
      <c r="E6584" t="s">
        <v>44</v>
      </c>
      <c r="F6584" t="s">
        <v>56</v>
      </c>
      <c r="G6584">
        <v>6870</v>
      </c>
      <c r="H6584">
        <v>6888</v>
      </c>
      <c r="I6584">
        <v>6842</v>
      </c>
      <c r="J6584">
        <v>6796</v>
      </c>
      <c r="K6584">
        <v>6731</v>
      </c>
      <c r="L6584">
        <v>6682</v>
      </c>
      <c r="M6584">
        <v>6724</v>
      </c>
      <c r="N6584">
        <v>6677</v>
      </c>
      <c r="O6584">
        <v>6855</v>
      </c>
      <c r="P6584">
        <v>6848</v>
      </c>
      <c r="Q6584">
        <v>6812</v>
      </c>
      <c r="R6584">
        <v>6739</v>
      </c>
      <c r="S6584">
        <v>6649</v>
      </c>
      <c r="T6584">
        <v>6615</v>
      </c>
      <c r="U6584">
        <v>6624</v>
      </c>
      <c r="V6584">
        <v>6635</v>
      </c>
      <c r="W6584">
        <v>6572</v>
      </c>
      <c r="X6584">
        <v>6540</v>
      </c>
      <c r="Y6584">
        <v>6562</v>
      </c>
    </row>
    <row r="6585" spans="1:25" x14ac:dyDescent="0.25">
      <c r="A6585" t="str">
        <f t="shared" si="102"/>
        <v>Wien-WiedenPensionisteneinkommenLohnsteuer 1000 EUR</v>
      </c>
      <c r="B6585">
        <v>6584</v>
      </c>
      <c r="C6585">
        <v>904</v>
      </c>
      <c r="D6585" t="s">
        <v>279</v>
      </c>
      <c r="E6585" t="s">
        <v>44</v>
      </c>
      <c r="F6585" t="s">
        <v>57</v>
      </c>
      <c r="G6585">
        <v>27509.095259999998</v>
      </c>
      <c r="H6585">
        <v>26150.839390000001</v>
      </c>
      <c r="I6585">
        <v>27595.895639999999</v>
      </c>
      <c r="J6585">
        <v>28580.668099999999</v>
      </c>
      <c r="K6585">
        <v>30346.601009999998</v>
      </c>
      <c r="L6585">
        <v>27895.54638</v>
      </c>
      <c r="M6585">
        <v>29079.283769999998</v>
      </c>
      <c r="N6585">
        <v>30335.80328</v>
      </c>
      <c r="O6585">
        <v>32700.8305</v>
      </c>
      <c r="P6585">
        <v>33439.584580000002</v>
      </c>
      <c r="Q6585">
        <v>34775.810019999997</v>
      </c>
      <c r="R6585">
        <v>35820.106699999997</v>
      </c>
      <c r="S6585">
        <v>31504.17873</v>
      </c>
      <c r="T6585">
        <v>33339.634330000001</v>
      </c>
      <c r="U6585">
        <v>32954.129359999999</v>
      </c>
      <c r="V6585">
        <v>34252.280480000001</v>
      </c>
      <c r="W6585">
        <v>34490.09921</v>
      </c>
      <c r="X6585">
        <v>35558.569669999997</v>
      </c>
      <c r="Y6585">
        <v>34915.334289999999</v>
      </c>
    </row>
    <row r="6586" spans="1:25" x14ac:dyDescent="0.25">
      <c r="A6586" t="str">
        <f t="shared" si="102"/>
        <v>Wien-WiedenPensionisteneinkommenLohnsteuer Fälle</v>
      </c>
      <c r="B6586">
        <v>6585</v>
      </c>
      <c r="C6586">
        <v>904</v>
      </c>
      <c r="D6586" t="s">
        <v>279</v>
      </c>
      <c r="E6586" t="s">
        <v>44</v>
      </c>
      <c r="F6586" t="s">
        <v>58</v>
      </c>
      <c r="G6586">
        <v>4814</v>
      </c>
      <c r="H6586">
        <v>4596</v>
      </c>
      <c r="I6586">
        <v>4693</v>
      </c>
      <c r="J6586">
        <v>4900</v>
      </c>
      <c r="K6586">
        <v>4853</v>
      </c>
      <c r="L6586">
        <v>4625</v>
      </c>
      <c r="M6586">
        <v>4711</v>
      </c>
      <c r="N6586">
        <v>4737</v>
      </c>
      <c r="O6586">
        <v>4821</v>
      </c>
      <c r="P6586">
        <v>4869</v>
      </c>
      <c r="Q6586">
        <v>4914</v>
      </c>
      <c r="R6586">
        <v>4850</v>
      </c>
      <c r="S6586">
        <v>4830</v>
      </c>
      <c r="T6586">
        <v>4766</v>
      </c>
      <c r="U6586">
        <v>4848</v>
      </c>
      <c r="V6586">
        <v>4893</v>
      </c>
      <c r="W6586">
        <v>5098</v>
      </c>
      <c r="X6586">
        <v>5157</v>
      </c>
      <c r="Y6586">
        <v>5176</v>
      </c>
    </row>
    <row r="6587" spans="1:25" x14ac:dyDescent="0.25">
      <c r="A6587" t="str">
        <f t="shared" si="102"/>
        <v>Wien-WiedenPensionisteneinkommenNetto_Schnitt</v>
      </c>
      <c r="B6587">
        <v>6586</v>
      </c>
      <c r="C6587">
        <v>904</v>
      </c>
      <c r="D6587" t="s">
        <v>279</v>
      </c>
      <c r="E6587" t="s">
        <v>44</v>
      </c>
      <c r="F6587" t="s">
        <v>59</v>
      </c>
      <c r="G6587">
        <v>18326.489797671002</v>
      </c>
      <c r="H6587">
        <v>18627.7531605691</v>
      </c>
      <c r="I6587">
        <v>19142.839783689</v>
      </c>
      <c r="J6587">
        <v>19449.000966745101</v>
      </c>
      <c r="K6587">
        <v>20048.039107116299</v>
      </c>
      <c r="L6587">
        <v>20685.9981472613</v>
      </c>
      <c r="M6587">
        <v>20988.5943738846</v>
      </c>
      <c r="N6587">
        <v>21355.660658978599</v>
      </c>
      <c r="O6587">
        <v>21513.791518599599</v>
      </c>
      <c r="P6587">
        <v>21775.283603971999</v>
      </c>
      <c r="Q6587">
        <v>22141.347900763401</v>
      </c>
      <c r="R6587">
        <v>22479.841170796899</v>
      </c>
      <c r="S6587">
        <v>23526.347736501699</v>
      </c>
      <c r="T6587">
        <v>23881.443782312901</v>
      </c>
      <c r="U6587">
        <v>24028.611250000002</v>
      </c>
      <c r="V6587">
        <v>24364.646296910301</v>
      </c>
      <c r="W6587">
        <v>25774.7046637249</v>
      </c>
      <c r="X6587">
        <v>26268.064032110098</v>
      </c>
      <c r="Y6587">
        <v>26555.9336452301</v>
      </c>
    </row>
    <row r="6588" spans="1:25" x14ac:dyDescent="0.25">
      <c r="A6588" t="str">
        <f t="shared" si="102"/>
        <v>Wien-WiedenPensionisteneinkommenNettobezüge 1000 EUR</v>
      </c>
      <c r="B6588">
        <v>6587</v>
      </c>
      <c r="C6588">
        <v>904</v>
      </c>
      <c r="D6588" t="s">
        <v>279</v>
      </c>
      <c r="E6588" t="s">
        <v>44</v>
      </c>
      <c r="F6588" t="s">
        <v>60</v>
      </c>
      <c r="G6588">
        <v>125902.98491</v>
      </c>
      <c r="H6588">
        <v>128307.96377</v>
      </c>
      <c r="I6588">
        <v>130975.3098</v>
      </c>
      <c r="J6588">
        <v>132175.41057000001</v>
      </c>
      <c r="K6588">
        <v>134943.35123</v>
      </c>
      <c r="L6588">
        <v>138223.83962000001</v>
      </c>
      <c r="M6588">
        <v>141127.30856999999</v>
      </c>
      <c r="N6588">
        <v>142591.74622</v>
      </c>
      <c r="O6588">
        <v>147477.04086000001</v>
      </c>
      <c r="P6588">
        <v>149117.14212</v>
      </c>
      <c r="Q6588">
        <v>150826.86189999999</v>
      </c>
      <c r="R6588">
        <v>151491.64965000001</v>
      </c>
      <c r="S6588">
        <v>156426.68609999999</v>
      </c>
      <c r="T6588">
        <v>157975.75062000001</v>
      </c>
      <c r="U6588">
        <v>159165.52092000001</v>
      </c>
      <c r="V6588">
        <v>161659.42817999999</v>
      </c>
      <c r="W6588">
        <v>169391.35905</v>
      </c>
      <c r="X6588">
        <v>171793.13876999999</v>
      </c>
      <c r="Y6588">
        <v>174260.03658000001</v>
      </c>
    </row>
    <row r="6589" spans="1:25" x14ac:dyDescent="0.25">
      <c r="A6589" t="str">
        <f t="shared" si="102"/>
        <v>Wien-WiedenPensionisteneinkommenSV-Beiträge 1000 EUR</v>
      </c>
      <c r="B6589">
        <v>6588</v>
      </c>
      <c r="C6589">
        <v>904</v>
      </c>
      <c r="D6589" t="s">
        <v>279</v>
      </c>
      <c r="E6589" t="s">
        <v>44</v>
      </c>
      <c r="F6589" t="s">
        <v>61</v>
      </c>
      <c r="G6589">
        <v>7302.5232699999997</v>
      </c>
      <c r="H6589">
        <v>8202.0392400000001</v>
      </c>
      <c r="I6589">
        <v>8479.3598500000007</v>
      </c>
      <c r="J6589">
        <v>8586.0715099999998</v>
      </c>
      <c r="K6589">
        <v>8914.7419499999996</v>
      </c>
      <c r="L6589">
        <v>9049.3683500000006</v>
      </c>
      <c r="M6589">
        <v>9308.6941900000002</v>
      </c>
      <c r="N6589">
        <v>9356.4578799999999</v>
      </c>
      <c r="O6589">
        <v>9664.0205399999995</v>
      </c>
      <c r="P6589">
        <v>9979.3092300000008</v>
      </c>
      <c r="Q6589">
        <v>10110.17333</v>
      </c>
      <c r="R6589">
        <v>10221.173430000001</v>
      </c>
      <c r="S6589">
        <v>10270.86702</v>
      </c>
      <c r="T6589">
        <v>10307.44058</v>
      </c>
      <c r="U6589">
        <v>10406.18361</v>
      </c>
      <c r="V6589">
        <v>10572.396409999999</v>
      </c>
      <c r="W6589">
        <v>10949.84578</v>
      </c>
      <c r="X6589">
        <v>11077.772859999999</v>
      </c>
      <c r="Y6589">
        <v>11193.13442</v>
      </c>
    </row>
    <row r="6590" spans="1:25" x14ac:dyDescent="0.25">
      <c r="A6590" t="str">
        <f t="shared" si="102"/>
        <v>Wien-WiedenPensionisteneinkommenSV-Beiträge Fälle</v>
      </c>
      <c r="B6590">
        <v>6589</v>
      </c>
      <c r="C6590">
        <v>904</v>
      </c>
      <c r="D6590" t="s">
        <v>279</v>
      </c>
      <c r="E6590" t="s">
        <v>44</v>
      </c>
      <c r="F6590" t="s">
        <v>62</v>
      </c>
      <c r="G6590">
        <v>6659</v>
      </c>
      <c r="H6590">
        <v>6670</v>
      </c>
      <c r="I6590">
        <v>6639</v>
      </c>
      <c r="J6590">
        <v>6593</v>
      </c>
      <c r="K6590">
        <v>6545</v>
      </c>
      <c r="L6590">
        <v>6477</v>
      </c>
      <c r="M6590">
        <v>6494</v>
      </c>
      <c r="N6590">
        <v>6444</v>
      </c>
      <c r="O6590">
        <v>6462</v>
      </c>
      <c r="P6590">
        <v>6448</v>
      </c>
      <c r="Q6590">
        <v>6376</v>
      </c>
      <c r="R6590">
        <v>6304</v>
      </c>
      <c r="S6590">
        <v>6218</v>
      </c>
      <c r="T6590">
        <v>6187</v>
      </c>
      <c r="U6590">
        <v>6189</v>
      </c>
      <c r="V6590">
        <v>6173</v>
      </c>
      <c r="W6590">
        <v>6244</v>
      </c>
      <c r="X6590">
        <v>6227</v>
      </c>
      <c r="Y6590">
        <v>6223</v>
      </c>
    </row>
    <row r="6591" spans="1:25" x14ac:dyDescent="0.25">
      <c r="A6591" t="str">
        <f t="shared" si="102"/>
        <v>Wien-WiedenUnselbstständig Beschäftigte GW mgfInsgesamt</v>
      </c>
      <c r="B6591">
        <v>6590</v>
      </c>
      <c r="C6591">
        <v>904</v>
      </c>
      <c r="D6591" t="s">
        <v>279</v>
      </c>
      <c r="E6591" t="s">
        <v>450</v>
      </c>
      <c r="F6591" t="s">
        <v>48</v>
      </c>
      <c r="G6591">
        <v>13428.935674599001</v>
      </c>
      <c r="H6591">
        <v>13549.365692088</v>
      </c>
      <c r="I6591">
        <v>14597.642844844</v>
      </c>
      <c r="J6591">
        <v>14104.002526905</v>
      </c>
      <c r="K6591">
        <v>14776.116252882</v>
      </c>
      <c r="L6591">
        <v>13907.017759050999</v>
      </c>
      <c r="M6591">
        <v>13325.240555544</v>
      </c>
      <c r="N6591">
        <v>12713.754974588999</v>
      </c>
      <c r="O6591">
        <v>13162.924220544999</v>
      </c>
      <c r="P6591">
        <v>11842.099439789999</v>
      </c>
      <c r="Q6591">
        <v>12241.195561159</v>
      </c>
      <c r="R6591">
        <v>11848.101824654001</v>
      </c>
      <c r="S6591">
        <v>12278.298334523</v>
      </c>
      <c r="T6591">
        <v>12061.64147223</v>
      </c>
    </row>
    <row r="6592" spans="1:25" x14ac:dyDescent="0.25">
      <c r="A6592" t="str">
        <f t="shared" si="102"/>
        <v>Wien-WiedenUnselbstständig Beschäftigte GW ogfInsgesamt</v>
      </c>
      <c r="B6592">
        <v>6591</v>
      </c>
      <c r="C6592">
        <v>904</v>
      </c>
      <c r="D6592" t="s">
        <v>279</v>
      </c>
      <c r="E6592" t="s">
        <v>449</v>
      </c>
      <c r="F6592" t="s">
        <v>48</v>
      </c>
      <c r="G6592">
        <v>11940.810519373999</v>
      </c>
      <c r="H6592">
        <v>12035.471846627001</v>
      </c>
      <c r="I6592">
        <v>13115.05194046</v>
      </c>
      <c r="J6592">
        <v>12655.475262328</v>
      </c>
      <c r="K6592">
        <v>13314.461483786001</v>
      </c>
      <c r="L6592">
        <v>12473.773124375</v>
      </c>
      <c r="M6592">
        <v>12044.722651081</v>
      </c>
      <c r="N6592">
        <v>11540.905065961</v>
      </c>
      <c r="O6592">
        <v>11891.887085531</v>
      </c>
      <c r="P6592">
        <v>10730.987316624</v>
      </c>
      <c r="Q6592">
        <v>11094.009113657001</v>
      </c>
      <c r="R6592">
        <v>10664.897500732</v>
      </c>
      <c r="S6592">
        <v>10983.2228612</v>
      </c>
      <c r="T6592">
        <v>10733.925292903001</v>
      </c>
    </row>
    <row r="6593" spans="1:28" x14ac:dyDescent="0.25">
      <c r="A6593" t="str">
        <f t="shared" si="102"/>
        <v>Wien-WiedenUnternehmenInsgesamt</v>
      </c>
      <c r="B6593">
        <v>6592</v>
      </c>
      <c r="C6593">
        <v>904</v>
      </c>
      <c r="D6593" t="s">
        <v>279</v>
      </c>
      <c r="E6593" t="s">
        <v>475</v>
      </c>
      <c r="F6593" t="s">
        <v>48</v>
      </c>
      <c r="G6593">
        <v>5632</v>
      </c>
      <c r="H6593">
        <v>5734</v>
      </c>
      <c r="I6593">
        <v>5758</v>
      </c>
    </row>
    <row r="6594" spans="1:28" x14ac:dyDescent="0.25">
      <c r="A6594" t="str">
        <f t="shared" si="102"/>
        <v>Wien-WiedenWohnbevölkerungInsgesamt</v>
      </c>
      <c r="B6594">
        <v>6593</v>
      </c>
      <c r="C6594">
        <v>904</v>
      </c>
      <c r="D6594" t="s">
        <v>279</v>
      </c>
      <c r="E6594" t="s">
        <v>42</v>
      </c>
      <c r="F6594" t="s">
        <v>48</v>
      </c>
      <c r="G6594">
        <v>28975</v>
      </c>
      <c r="H6594">
        <v>29348</v>
      </c>
      <c r="I6594">
        <v>29394</v>
      </c>
      <c r="J6594">
        <v>29573</v>
      </c>
      <c r="K6594">
        <v>30126</v>
      </c>
      <c r="L6594">
        <v>30189</v>
      </c>
      <c r="M6594">
        <v>30262</v>
      </c>
      <c r="N6594">
        <v>30348</v>
      </c>
      <c r="O6594">
        <v>30331</v>
      </c>
      <c r="P6594">
        <v>30541</v>
      </c>
      <c r="Q6594">
        <v>30724</v>
      </c>
      <c r="R6594">
        <v>30989</v>
      </c>
      <c r="S6594">
        <v>31452</v>
      </c>
      <c r="T6594">
        <v>31691</v>
      </c>
      <c r="U6594">
        <v>32751</v>
      </c>
      <c r="V6594">
        <v>33035</v>
      </c>
      <c r="W6594">
        <v>33319</v>
      </c>
      <c r="X6594">
        <v>33263</v>
      </c>
      <c r="Y6594">
        <v>33212</v>
      </c>
      <c r="Z6594">
        <v>33075</v>
      </c>
      <c r="AA6594">
        <v>33007</v>
      </c>
      <c r="AB6594">
        <v>33633</v>
      </c>
    </row>
    <row r="6595" spans="1:28" x14ac:dyDescent="0.25">
      <c r="A6595" t="str">
        <f t="shared" ref="A6595:A6658" si="103">D6595&amp;E6595&amp;F6595</f>
        <v>Wien-MargaretenArbeitnehmereinkommenBrutto_Schnitt</v>
      </c>
      <c r="B6595">
        <v>6594</v>
      </c>
      <c r="C6595">
        <v>905</v>
      </c>
      <c r="D6595" t="s">
        <v>280</v>
      </c>
      <c r="E6595" t="s">
        <v>43</v>
      </c>
      <c r="F6595" t="s">
        <v>54</v>
      </c>
      <c r="G6595">
        <v>23861.727020651499</v>
      </c>
      <c r="H6595">
        <v>24292.322538810498</v>
      </c>
      <c r="I6595">
        <v>25056.2597468614</v>
      </c>
      <c r="J6595">
        <v>25696.449590167202</v>
      </c>
      <c r="K6595">
        <v>26619.535895845798</v>
      </c>
      <c r="L6595">
        <v>26978.432038148199</v>
      </c>
      <c r="M6595">
        <v>26766.4464138041</v>
      </c>
      <c r="N6595">
        <v>26725.949889048399</v>
      </c>
      <c r="O6595">
        <v>27133.942681062999</v>
      </c>
      <c r="P6595">
        <v>27369.349732824401</v>
      </c>
      <c r="Q6595">
        <v>27673.5229104727</v>
      </c>
      <c r="R6595">
        <v>27897.2908196721</v>
      </c>
      <c r="S6595">
        <v>28151.423225472299</v>
      </c>
      <c r="T6595">
        <v>28594.259598137101</v>
      </c>
      <c r="U6595">
        <v>29305.874300606101</v>
      </c>
      <c r="V6595">
        <v>30794.988847823799</v>
      </c>
      <c r="W6595">
        <v>31889.138237459902</v>
      </c>
      <c r="X6595">
        <v>33091.137175832097</v>
      </c>
      <c r="Y6595">
        <v>34556.186637300598</v>
      </c>
    </row>
    <row r="6596" spans="1:28" x14ac:dyDescent="0.25">
      <c r="A6596" t="str">
        <f t="shared" si="103"/>
        <v>Wien-MargaretenArbeitnehmereinkommenBruttobezüge 1000 EUR</v>
      </c>
      <c r="B6596">
        <v>6595</v>
      </c>
      <c r="C6596">
        <v>905</v>
      </c>
      <c r="D6596" t="s">
        <v>280</v>
      </c>
      <c r="E6596" t="s">
        <v>43</v>
      </c>
      <c r="F6596" t="s">
        <v>55</v>
      </c>
      <c r="G6596">
        <v>568481.78454000002</v>
      </c>
      <c r="H6596">
        <v>583671.63364000001</v>
      </c>
      <c r="I6596">
        <v>610721.27506999997</v>
      </c>
      <c r="J6596">
        <v>637657.39657999994</v>
      </c>
      <c r="K6596">
        <v>669614.42546000006</v>
      </c>
      <c r="L6596">
        <v>678912.24224000005</v>
      </c>
      <c r="M6596">
        <v>673229.66020000004</v>
      </c>
      <c r="N6596">
        <v>688914.81029000005</v>
      </c>
      <c r="O6596">
        <v>713704.09433999995</v>
      </c>
      <c r="P6596">
        <v>731418.50225999998</v>
      </c>
      <c r="Q6596">
        <v>746493.28050999995</v>
      </c>
      <c r="R6596">
        <v>762377.16351999994</v>
      </c>
      <c r="S6596">
        <v>788211.69889</v>
      </c>
      <c r="T6596">
        <v>810447.09979000001</v>
      </c>
      <c r="U6596">
        <v>879938.18174999999</v>
      </c>
      <c r="V6596">
        <v>886556.93394000002</v>
      </c>
      <c r="W6596">
        <v>874782.84013000003</v>
      </c>
      <c r="X6596">
        <v>914639.03154</v>
      </c>
      <c r="Y6596">
        <v>992384.56784999999</v>
      </c>
    </row>
    <row r="6597" spans="1:28" x14ac:dyDescent="0.25">
      <c r="A6597" t="str">
        <f t="shared" si="103"/>
        <v>Wien-MargaretenArbeitnehmereinkommenBruttobezüge Fälle</v>
      </c>
      <c r="B6597">
        <v>6596</v>
      </c>
      <c r="C6597">
        <v>905</v>
      </c>
      <c r="D6597" t="s">
        <v>280</v>
      </c>
      <c r="E6597" t="s">
        <v>43</v>
      </c>
      <c r="F6597" t="s">
        <v>56</v>
      </c>
      <c r="G6597">
        <v>23824</v>
      </c>
      <c r="H6597">
        <v>24027</v>
      </c>
      <c r="I6597">
        <v>24374</v>
      </c>
      <c r="J6597">
        <v>24815</v>
      </c>
      <c r="K6597">
        <v>25155</v>
      </c>
      <c r="L6597">
        <v>25165</v>
      </c>
      <c r="M6597">
        <v>25152</v>
      </c>
      <c r="N6597">
        <v>25777</v>
      </c>
      <c r="O6597">
        <v>26303</v>
      </c>
      <c r="P6597">
        <v>26724</v>
      </c>
      <c r="Q6597">
        <v>26975</v>
      </c>
      <c r="R6597">
        <v>27328</v>
      </c>
      <c r="S6597">
        <v>27999</v>
      </c>
      <c r="T6597">
        <v>28343</v>
      </c>
      <c r="U6597">
        <v>30026</v>
      </c>
      <c r="V6597">
        <v>28789</v>
      </c>
      <c r="W6597">
        <v>27432</v>
      </c>
      <c r="X6597">
        <v>27640</v>
      </c>
      <c r="Y6597">
        <v>28718</v>
      </c>
    </row>
    <row r="6598" spans="1:28" x14ac:dyDescent="0.25">
      <c r="A6598" t="str">
        <f t="shared" si="103"/>
        <v>Wien-MargaretenArbeitnehmereinkommenLohnsteuer 1000 EUR</v>
      </c>
      <c r="B6598">
        <v>6597</v>
      </c>
      <c r="C6598">
        <v>905</v>
      </c>
      <c r="D6598" t="s">
        <v>280</v>
      </c>
      <c r="E6598" t="s">
        <v>43</v>
      </c>
      <c r="F6598" t="s">
        <v>57</v>
      </c>
      <c r="G6598">
        <v>88909.681989999997</v>
      </c>
      <c r="H6598">
        <v>88967.798410000003</v>
      </c>
      <c r="I6598">
        <v>95639.381410000002</v>
      </c>
      <c r="J6598">
        <v>102142.04463</v>
      </c>
      <c r="K6598">
        <v>111122.67081</v>
      </c>
      <c r="L6598">
        <v>104060.11009</v>
      </c>
      <c r="M6598">
        <v>102958.2438</v>
      </c>
      <c r="N6598">
        <v>107189.27515</v>
      </c>
      <c r="O6598">
        <v>113308.83166</v>
      </c>
      <c r="P6598">
        <v>117934.51790000001</v>
      </c>
      <c r="Q6598">
        <v>121969.28633</v>
      </c>
      <c r="R6598">
        <v>125862.19901</v>
      </c>
      <c r="S6598">
        <v>113294.09535</v>
      </c>
      <c r="T6598">
        <v>116557.14268999999</v>
      </c>
      <c r="U6598">
        <v>130245.98375</v>
      </c>
      <c r="V6598">
        <v>132614.73817</v>
      </c>
      <c r="W6598">
        <v>127140.39455</v>
      </c>
      <c r="X6598">
        <v>136248.54121</v>
      </c>
      <c r="Y6598">
        <v>148961.93741000001</v>
      </c>
    </row>
    <row r="6599" spans="1:28" x14ac:dyDescent="0.25">
      <c r="A6599" t="str">
        <f t="shared" si="103"/>
        <v>Wien-MargaretenArbeitnehmereinkommenLohnsteuer Fälle</v>
      </c>
      <c r="B6599">
        <v>6598</v>
      </c>
      <c r="C6599">
        <v>905</v>
      </c>
      <c r="D6599" t="s">
        <v>280</v>
      </c>
      <c r="E6599" t="s">
        <v>43</v>
      </c>
      <c r="F6599" t="s">
        <v>58</v>
      </c>
      <c r="G6599">
        <v>19175</v>
      </c>
      <c r="H6599">
        <v>18727</v>
      </c>
      <c r="I6599">
        <v>19172</v>
      </c>
      <c r="J6599">
        <v>19686</v>
      </c>
      <c r="K6599">
        <v>20410</v>
      </c>
      <c r="L6599">
        <v>19849</v>
      </c>
      <c r="M6599">
        <v>19788</v>
      </c>
      <c r="N6599">
        <v>20220</v>
      </c>
      <c r="O6599">
        <v>20561</v>
      </c>
      <c r="P6599">
        <v>20887</v>
      </c>
      <c r="Q6599">
        <v>21142</v>
      </c>
      <c r="R6599">
        <v>21400</v>
      </c>
      <c r="S6599">
        <v>21761</v>
      </c>
      <c r="T6599">
        <v>22302</v>
      </c>
      <c r="U6599">
        <v>23809</v>
      </c>
      <c r="V6599">
        <v>23409</v>
      </c>
      <c r="W6599">
        <v>22499</v>
      </c>
      <c r="X6599">
        <v>22887</v>
      </c>
      <c r="Y6599">
        <v>24001</v>
      </c>
    </row>
    <row r="6600" spans="1:28" x14ac:dyDescent="0.25">
      <c r="A6600" t="str">
        <f t="shared" si="103"/>
        <v>Wien-MargaretenArbeitnehmereinkommenNetto_Schnitt</v>
      </c>
      <c r="B6600">
        <v>6599</v>
      </c>
      <c r="C6600">
        <v>905</v>
      </c>
      <c r="D6600" t="s">
        <v>280</v>
      </c>
      <c r="E6600" t="s">
        <v>43</v>
      </c>
      <c r="F6600" t="s">
        <v>59</v>
      </c>
      <c r="G6600">
        <v>16484.346778458701</v>
      </c>
      <c r="H6600">
        <v>16872.521400091598</v>
      </c>
      <c r="I6600">
        <v>17294.973017969998</v>
      </c>
      <c r="J6600">
        <v>17681.805802538802</v>
      </c>
      <c r="K6600">
        <v>18202.565596104199</v>
      </c>
      <c r="L6600">
        <v>18809.8450327836</v>
      </c>
      <c r="M6600">
        <v>18658.6210981234</v>
      </c>
      <c r="N6600">
        <v>18532.422560422099</v>
      </c>
      <c r="O6600">
        <v>18736.206204235299</v>
      </c>
      <c r="P6600">
        <v>18800.815389911699</v>
      </c>
      <c r="Q6600">
        <v>18951.6492800741</v>
      </c>
      <c r="R6600">
        <v>19039.0869086651</v>
      </c>
      <c r="S6600">
        <v>19793.523081538598</v>
      </c>
      <c r="T6600">
        <v>20056.314449776</v>
      </c>
      <c r="U6600">
        <v>20478.9954579365</v>
      </c>
      <c r="V6600">
        <v>21464.798110389402</v>
      </c>
      <c r="W6600">
        <v>22382.888784266499</v>
      </c>
      <c r="X6600">
        <v>23095.599999638202</v>
      </c>
      <c r="Y6600">
        <v>24138.805134410501</v>
      </c>
    </row>
    <row r="6601" spans="1:28" x14ac:dyDescent="0.25">
      <c r="A6601" t="str">
        <f t="shared" si="103"/>
        <v>Wien-MargaretenArbeitnehmereinkommenNettobezüge 1000 EUR</v>
      </c>
      <c r="B6601">
        <v>6600</v>
      </c>
      <c r="C6601">
        <v>905</v>
      </c>
      <c r="D6601" t="s">
        <v>280</v>
      </c>
      <c r="E6601" t="s">
        <v>43</v>
      </c>
      <c r="F6601" t="s">
        <v>60</v>
      </c>
      <c r="G6601">
        <v>392723.07764999999</v>
      </c>
      <c r="H6601">
        <v>405396.07167999999</v>
      </c>
      <c r="I6601">
        <v>421547.67233999999</v>
      </c>
      <c r="J6601">
        <v>438774.01098999998</v>
      </c>
      <c r="K6601">
        <v>457885.53756999999</v>
      </c>
      <c r="L6601">
        <v>473349.75024999998</v>
      </c>
      <c r="M6601">
        <v>469301.63786000002</v>
      </c>
      <c r="N6601">
        <v>477710.25634000002</v>
      </c>
      <c r="O6601">
        <v>492818.43179</v>
      </c>
      <c r="P6601">
        <v>502432.99047999998</v>
      </c>
      <c r="Q6601">
        <v>511220.73933000001</v>
      </c>
      <c r="R6601">
        <v>520300.16703999997</v>
      </c>
      <c r="S6601">
        <v>554198.85276000004</v>
      </c>
      <c r="T6601">
        <v>568456.12045000005</v>
      </c>
      <c r="U6601">
        <v>614902.31761999999</v>
      </c>
      <c r="V6601">
        <v>617950.07279999997</v>
      </c>
      <c r="W6601">
        <v>614007.40512999997</v>
      </c>
      <c r="X6601">
        <v>638362.38399</v>
      </c>
      <c r="Y6601">
        <v>693218.20585000003</v>
      </c>
    </row>
    <row r="6602" spans="1:28" x14ac:dyDescent="0.25">
      <c r="A6602" t="str">
        <f t="shared" si="103"/>
        <v>Wien-MargaretenArbeitnehmereinkommenSV-Beiträge 1000 EUR</v>
      </c>
      <c r="B6602">
        <v>6601</v>
      </c>
      <c r="C6602">
        <v>905</v>
      </c>
      <c r="D6602" t="s">
        <v>280</v>
      </c>
      <c r="E6602" t="s">
        <v>43</v>
      </c>
      <c r="F6602" t="s">
        <v>61</v>
      </c>
      <c r="G6602">
        <v>86849.024900000004</v>
      </c>
      <c r="H6602">
        <v>89307.763550000003</v>
      </c>
      <c r="I6602">
        <v>93534.221319999997</v>
      </c>
      <c r="J6602">
        <v>96741.340960000001</v>
      </c>
      <c r="K6602">
        <v>100606.21708</v>
      </c>
      <c r="L6602">
        <v>101502.38189999999</v>
      </c>
      <c r="M6602">
        <v>100969.77854</v>
      </c>
      <c r="N6602">
        <v>104015.2788</v>
      </c>
      <c r="O6602">
        <v>107576.83089</v>
      </c>
      <c r="P6602">
        <v>111050.99387999999</v>
      </c>
      <c r="Q6602">
        <v>113303.25485</v>
      </c>
      <c r="R6602">
        <v>116214.79747</v>
      </c>
      <c r="S6602">
        <v>120718.75078</v>
      </c>
      <c r="T6602">
        <v>125433.83665</v>
      </c>
      <c r="U6602">
        <v>134789.88037999999</v>
      </c>
      <c r="V6602">
        <v>135992.12297</v>
      </c>
      <c r="W6602">
        <v>133635.04045</v>
      </c>
      <c r="X6602">
        <v>140028.10634</v>
      </c>
      <c r="Y6602">
        <v>150204.42459000001</v>
      </c>
    </row>
    <row r="6603" spans="1:28" x14ac:dyDescent="0.25">
      <c r="A6603" t="str">
        <f t="shared" si="103"/>
        <v>Wien-MargaretenArbeitnehmereinkommenSV-Beiträge Fälle</v>
      </c>
      <c r="B6603">
        <v>6602</v>
      </c>
      <c r="C6603">
        <v>905</v>
      </c>
      <c r="D6603" t="s">
        <v>280</v>
      </c>
      <c r="E6603" t="s">
        <v>43</v>
      </c>
      <c r="F6603" t="s">
        <v>62</v>
      </c>
      <c r="G6603">
        <v>22537</v>
      </c>
      <c r="H6603">
        <v>22669</v>
      </c>
      <c r="I6603">
        <v>23013</v>
      </c>
      <c r="J6603">
        <v>23344</v>
      </c>
      <c r="K6603">
        <v>23532</v>
      </c>
      <c r="L6603">
        <v>23337</v>
      </c>
      <c r="M6603">
        <v>23193</v>
      </c>
      <c r="N6603">
        <v>23668</v>
      </c>
      <c r="O6603">
        <v>24113</v>
      </c>
      <c r="P6603">
        <v>24318</v>
      </c>
      <c r="Q6603">
        <v>24473</v>
      </c>
      <c r="R6603">
        <v>24605</v>
      </c>
      <c r="S6603">
        <v>25225</v>
      </c>
      <c r="T6603">
        <v>25500</v>
      </c>
      <c r="U6603">
        <v>26990</v>
      </c>
      <c r="V6603">
        <v>26010</v>
      </c>
      <c r="W6603">
        <v>24864</v>
      </c>
      <c r="X6603">
        <v>25285</v>
      </c>
      <c r="Y6603">
        <v>26295</v>
      </c>
    </row>
    <row r="6604" spans="1:28" x14ac:dyDescent="0.25">
      <c r="A6604" t="str">
        <f t="shared" si="103"/>
        <v>Wien-MargaretenArbeitsstättenInsgesamt</v>
      </c>
      <c r="B6604">
        <v>6603</v>
      </c>
      <c r="C6604">
        <v>905</v>
      </c>
      <c r="D6604" t="s">
        <v>280</v>
      </c>
      <c r="E6604" t="s">
        <v>476</v>
      </c>
      <c r="F6604" t="s">
        <v>48</v>
      </c>
      <c r="G6604">
        <v>5094</v>
      </c>
      <c r="H6604">
        <v>5157</v>
      </c>
      <c r="I6604">
        <v>5340</v>
      </c>
    </row>
    <row r="6605" spans="1:28" x14ac:dyDescent="0.25">
      <c r="A6605" t="str">
        <f t="shared" si="103"/>
        <v>Wien-MargaretenBeschäftigte in den ArbeitsstättenInsgesamt</v>
      </c>
      <c r="B6605">
        <v>6604</v>
      </c>
      <c r="C6605">
        <v>905</v>
      </c>
      <c r="D6605" t="s">
        <v>280</v>
      </c>
      <c r="E6605" t="s">
        <v>477</v>
      </c>
      <c r="F6605" t="s">
        <v>48</v>
      </c>
      <c r="G6605">
        <v>22270</v>
      </c>
      <c r="H6605">
        <v>22224</v>
      </c>
      <c r="I6605">
        <v>23157</v>
      </c>
    </row>
    <row r="6606" spans="1:28" x14ac:dyDescent="0.25">
      <c r="A6606" t="str">
        <f t="shared" si="103"/>
        <v>Wien-MargaretenGesamteinkommenBruttobezüge Gesamt</v>
      </c>
      <c r="B6606">
        <v>6605</v>
      </c>
      <c r="C6606">
        <v>905</v>
      </c>
      <c r="D6606" t="s">
        <v>280</v>
      </c>
      <c r="E6606" t="s">
        <v>45</v>
      </c>
      <c r="F6606" t="s">
        <v>63</v>
      </c>
      <c r="G6606">
        <v>762963.70515000005</v>
      </c>
      <c r="H6606">
        <v>781386.04426</v>
      </c>
      <c r="I6606">
        <v>811902.61407999997</v>
      </c>
      <c r="J6606">
        <v>843713.16822999995</v>
      </c>
      <c r="K6606">
        <v>879553.15179999999</v>
      </c>
      <c r="L6606">
        <v>894057.69090000005</v>
      </c>
      <c r="M6606">
        <v>894251.39278999995</v>
      </c>
      <c r="N6606">
        <v>910090.46265999996</v>
      </c>
      <c r="O6606">
        <v>939482.98835999996</v>
      </c>
      <c r="P6606">
        <v>962099.88879</v>
      </c>
      <c r="Q6606">
        <v>979882.67036999995</v>
      </c>
      <c r="R6606">
        <v>995039.78446</v>
      </c>
      <c r="S6606">
        <v>1021632.04967</v>
      </c>
      <c r="T6606">
        <v>1044299.08401</v>
      </c>
      <c r="U6606">
        <v>1120985.46579</v>
      </c>
      <c r="V6606">
        <v>1129189.92591</v>
      </c>
      <c r="W6606">
        <v>1122957.08247</v>
      </c>
      <c r="X6606">
        <v>1167875.1881200001</v>
      </c>
      <c r="Y6606">
        <v>1247444.94548</v>
      </c>
    </row>
    <row r="6607" spans="1:28" x14ac:dyDescent="0.25">
      <c r="A6607" t="str">
        <f t="shared" si="103"/>
        <v>Wien-MargaretenGesamteinkommenNettobezüge Gesamt</v>
      </c>
      <c r="B6607">
        <v>6606</v>
      </c>
      <c r="C6607">
        <v>905</v>
      </c>
      <c r="D6607" t="s">
        <v>280</v>
      </c>
      <c r="E6607" t="s">
        <v>45</v>
      </c>
      <c r="F6607" t="s">
        <v>64</v>
      </c>
      <c r="G6607">
        <v>551618.82752000005</v>
      </c>
      <c r="H6607">
        <v>567731.83024000004</v>
      </c>
      <c r="I6607">
        <v>585856.97482999996</v>
      </c>
      <c r="J6607">
        <v>606275.59027000004</v>
      </c>
      <c r="K6607">
        <v>627918.13896000001</v>
      </c>
      <c r="L6607">
        <v>650118.09499999997</v>
      </c>
      <c r="M6607">
        <v>650718.68414000003</v>
      </c>
      <c r="N6607">
        <v>658751.69767999998</v>
      </c>
      <c r="O6607">
        <v>676716.90339999995</v>
      </c>
      <c r="P6607">
        <v>689714.58001999999</v>
      </c>
      <c r="Q6607">
        <v>699914.12566999998</v>
      </c>
      <c r="R6607">
        <v>707546.62881000002</v>
      </c>
      <c r="S6607">
        <v>747020.08062999998</v>
      </c>
      <c r="T6607">
        <v>761436.20146000001</v>
      </c>
      <c r="U6607">
        <v>813257.4571</v>
      </c>
      <c r="V6607">
        <v>816711.32322000002</v>
      </c>
      <c r="W6607">
        <v>819365.32325000002</v>
      </c>
      <c r="X6607">
        <v>846943.33106</v>
      </c>
      <c r="Y6607">
        <v>904147.36392999999</v>
      </c>
    </row>
    <row r="6608" spans="1:28" x14ac:dyDescent="0.25">
      <c r="A6608" t="str">
        <f t="shared" si="103"/>
        <v>Wien-MargaretenGründungsintensitätin % der aktiven Wirtschaftskammermitglieder</v>
      </c>
      <c r="B6608">
        <v>6607</v>
      </c>
      <c r="C6608">
        <v>905</v>
      </c>
      <c r="D6608" t="s">
        <v>280</v>
      </c>
      <c r="E6608" t="s">
        <v>40</v>
      </c>
      <c r="F6608" t="s">
        <v>52</v>
      </c>
      <c r="G6608">
        <v>8.1177875049741406</v>
      </c>
      <c r="H6608">
        <v>9.9226015890209496</v>
      </c>
      <c r="I6608">
        <v>13.7620533285492</v>
      </c>
      <c r="J6608">
        <v>13.127319995014499</v>
      </c>
      <c r="K6608">
        <v>9.9148558388248205</v>
      </c>
      <c r="L6608">
        <v>10.782018049882399</v>
      </c>
      <c r="M6608">
        <v>10.2846817731496</v>
      </c>
      <c r="N6608">
        <v>9.9497405380042796</v>
      </c>
      <c r="O6608">
        <v>10.7597176312199</v>
      </c>
      <c r="P6608">
        <v>8.6218297928619592</v>
      </c>
      <c r="Q6608">
        <v>8.4620721325046002</v>
      </c>
      <c r="R6608">
        <v>9.3639618181249595</v>
      </c>
      <c r="S6608">
        <v>8.5259507343979006</v>
      </c>
      <c r="T6608">
        <v>8.9084021907916693</v>
      </c>
      <c r="U6608">
        <v>9.0991120730910193</v>
      </c>
      <c r="V6608">
        <v>8.3333333333333304</v>
      </c>
      <c r="W6608">
        <v>7.4614537444933902</v>
      </c>
      <c r="X6608">
        <v>8.45528455284553</v>
      </c>
      <c r="Y6608">
        <v>7.13331552230831</v>
      </c>
      <c r="Z6608">
        <v>8.2180851063829792</v>
      </c>
      <c r="AA6608">
        <v>7.5260416666666696</v>
      </c>
      <c r="AB6608">
        <v>8.2659713168187707</v>
      </c>
    </row>
    <row r="6609" spans="1:44" x14ac:dyDescent="0.25">
      <c r="A6609" t="str">
        <f t="shared" si="103"/>
        <v>Wien-MargaretenGründungsintensitätje 1.000 Einwohner</v>
      </c>
      <c r="B6609">
        <v>6608</v>
      </c>
      <c r="C6609">
        <v>905</v>
      </c>
      <c r="D6609" t="s">
        <v>280</v>
      </c>
      <c r="E6609" t="s">
        <v>40</v>
      </c>
      <c r="F6609" t="s">
        <v>53</v>
      </c>
      <c r="G6609">
        <v>4.0976197649894504</v>
      </c>
      <c r="H6609">
        <v>5.0532040970950698</v>
      </c>
      <c r="I6609">
        <v>7.1156101792686597</v>
      </c>
      <c r="J6609">
        <v>7.2389773921083602</v>
      </c>
      <c r="K6609">
        <v>5.7412326230070301</v>
      </c>
      <c r="L6609">
        <v>6.4544460268775197</v>
      </c>
      <c r="M6609">
        <v>6.2923406812876799</v>
      </c>
      <c r="N6609">
        <v>6.15198729333075</v>
      </c>
      <c r="O6609">
        <v>6.8540433013940696</v>
      </c>
      <c r="P6609">
        <v>5.5448978697182802</v>
      </c>
      <c r="Q6609">
        <v>5.5216465047494898</v>
      </c>
      <c r="R6609">
        <v>6.0784323761452601</v>
      </c>
      <c r="S6609">
        <v>5.6267139896101002</v>
      </c>
      <c r="T6609">
        <v>5.7658445031651304</v>
      </c>
      <c r="U6609">
        <v>5.8912850202018197</v>
      </c>
      <c r="V6609">
        <v>5.47366139171905</v>
      </c>
      <c r="W6609">
        <v>4.8705966930265996</v>
      </c>
      <c r="X6609">
        <v>5.6310574476149204</v>
      </c>
      <c r="Y6609">
        <v>4.8437131505905002</v>
      </c>
      <c r="Z6609">
        <v>5.6829676493848096</v>
      </c>
      <c r="AA6609">
        <v>5.3786454746794199</v>
      </c>
      <c r="AB6609">
        <v>5.76175069977098</v>
      </c>
    </row>
    <row r="6610" spans="1:44" x14ac:dyDescent="0.25">
      <c r="A6610" t="str">
        <f t="shared" si="103"/>
        <v>Wien-MargaretenKammermitgliedschaftenAktiv</v>
      </c>
      <c r="B6610">
        <v>6609</v>
      </c>
      <c r="C6610">
        <v>905</v>
      </c>
      <c r="D6610" t="s">
        <v>280</v>
      </c>
      <c r="E6610" t="s">
        <v>39</v>
      </c>
      <c r="F6610" t="s">
        <v>50</v>
      </c>
      <c r="G6610">
        <v>2513</v>
      </c>
      <c r="H6610">
        <v>2565</v>
      </c>
      <c r="I6610">
        <v>2642</v>
      </c>
      <c r="J6610">
        <v>2861</v>
      </c>
      <c r="K6610">
        <v>3042</v>
      </c>
      <c r="L6610">
        <v>3130</v>
      </c>
      <c r="M6610">
        <v>3208</v>
      </c>
      <c r="N6610">
        <v>3233</v>
      </c>
      <c r="O6610">
        <v>3325</v>
      </c>
      <c r="P6610">
        <v>3335</v>
      </c>
      <c r="Q6610">
        <v>3419</v>
      </c>
      <c r="R6610">
        <v>3420</v>
      </c>
      <c r="S6610">
        <v>3397</v>
      </c>
      <c r="T6610">
        <v>3431</v>
      </c>
      <c r="U6610">
        <v>3436</v>
      </c>
      <c r="V6610">
        <v>3445</v>
      </c>
      <c r="W6610">
        <v>3510</v>
      </c>
      <c r="X6610">
        <v>3538</v>
      </c>
      <c r="Y6610">
        <v>3536</v>
      </c>
      <c r="Z6610">
        <v>3511</v>
      </c>
      <c r="AA6610">
        <v>3515</v>
      </c>
      <c r="AB6610">
        <v>3557</v>
      </c>
      <c r="AC6610">
        <v>3596</v>
      </c>
      <c r="AD6610">
        <v>3636</v>
      </c>
      <c r="AE6610">
        <v>3685</v>
      </c>
      <c r="AF6610">
        <v>3632</v>
      </c>
      <c r="AG6610">
        <v>3629</v>
      </c>
      <c r="AH6610">
        <v>3690</v>
      </c>
      <c r="AI6610">
        <v>3748</v>
      </c>
      <c r="AJ6610">
        <v>3743</v>
      </c>
      <c r="AK6610">
        <v>3699</v>
      </c>
      <c r="AL6610">
        <v>3760</v>
      </c>
      <c r="AM6610">
        <v>3828</v>
      </c>
      <c r="AN6610">
        <v>3840</v>
      </c>
      <c r="AO6610">
        <v>3857</v>
      </c>
      <c r="AP6610">
        <v>3835</v>
      </c>
      <c r="AQ6610">
        <v>3871</v>
      </c>
      <c r="AR6610">
        <v>3855</v>
      </c>
    </row>
    <row r="6611" spans="1:44" x14ac:dyDescent="0.25">
      <c r="A6611" t="str">
        <f t="shared" si="103"/>
        <v>Wien-MargaretenKammermitgliedschaftenInsgesamt</v>
      </c>
      <c r="B6611">
        <v>6610</v>
      </c>
      <c r="C6611">
        <v>905</v>
      </c>
      <c r="D6611" t="s">
        <v>280</v>
      </c>
      <c r="E6611" t="s">
        <v>39</v>
      </c>
      <c r="F6611" t="s">
        <v>48</v>
      </c>
      <c r="G6611">
        <v>3411</v>
      </c>
      <c r="H6611">
        <v>3477</v>
      </c>
      <c r="I6611">
        <v>3585</v>
      </c>
      <c r="J6611">
        <v>3788</v>
      </c>
      <c r="K6611">
        <v>3973</v>
      </c>
      <c r="L6611">
        <v>4092</v>
      </c>
      <c r="M6611">
        <v>4174</v>
      </c>
      <c r="N6611">
        <v>4211</v>
      </c>
      <c r="O6611">
        <v>4286</v>
      </c>
      <c r="P6611">
        <v>4333</v>
      </c>
      <c r="Q6611">
        <v>4429</v>
      </c>
      <c r="R6611">
        <v>4465</v>
      </c>
      <c r="S6611">
        <v>4429</v>
      </c>
      <c r="T6611">
        <v>4476</v>
      </c>
      <c r="U6611">
        <v>4460</v>
      </c>
      <c r="V6611">
        <v>4493</v>
      </c>
      <c r="W6611">
        <v>4558</v>
      </c>
      <c r="X6611">
        <v>4602</v>
      </c>
      <c r="Y6611">
        <v>4614</v>
      </c>
      <c r="Z6611">
        <v>4607</v>
      </c>
      <c r="AA6611">
        <v>4619</v>
      </c>
      <c r="AB6611">
        <v>4663</v>
      </c>
      <c r="AC6611">
        <v>4646</v>
      </c>
      <c r="AD6611">
        <v>4674</v>
      </c>
      <c r="AE6611">
        <v>4706</v>
      </c>
      <c r="AF6611">
        <v>4642</v>
      </c>
      <c r="AG6611">
        <v>4600</v>
      </c>
      <c r="AH6611">
        <v>4654</v>
      </c>
      <c r="AI6611">
        <v>4701</v>
      </c>
      <c r="AJ6611">
        <v>4670</v>
      </c>
      <c r="AK6611">
        <v>4667</v>
      </c>
      <c r="AL6611">
        <v>4743</v>
      </c>
      <c r="AM6611">
        <v>4779</v>
      </c>
      <c r="AN6611">
        <v>4770</v>
      </c>
      <c r="AO6611">
        <v>4780</v>
      </c>
      <c r="AP6611">
        <v>4744</v>
      </c>
      <c r="AQ6611">
        <v>4765</v>
      </c>
      <c r="AR6611">
        <v>4721</v>
      </c>
    </row>
    <row r="6612" spans="1:44" x14ac:dyDescent="0.25">
      <c r="A6612" t="str">
        <f t="shared" si="103"/>
        <v>Wien-MargaretenKammermitgliedschaftenRuhend</v>
      </c>
      <c r="B6612">
        <v>6611</v>
      </c>
      <c r="C6612">
        <v>905</v>
      </c>
      <c r="D6612" t="s">
        <v>280</v>
      </c>
      <c r="E6612" t="s">
        <v>39</v>
      </c>
      <c r="F6612" t="s">
        <v>51</v>
      </c>
      <c r="G6612">
        <v>898</v>
      </c>
      <c r="H6612">
        <v>912</v>
      </c>
      <c r="I6612">
        <v>943</v>
      </c>
      <c r="J6612">
        <v>927</v>
      </c>
      <c r="K6612">
        <v>931</v>
      </c>
      <c r="L6612">
        <v>962</v>
      </c>
      <c r="M6612">
        <v>966</v>
      </c>
      <c r="N6612">
        <v>978</v>
      </c>
      <c r="O6612">
        <v>961</v>
      </c>
      <c r="P6612">
        <v>998</v>
      </c>
      <c r="Q6612">
        <v>1010</v>
      </c>
      <c r="R6612">
        <v>1045</v>
      </c>
      <c r="S6612">
        <v>1032</v>
      </c>
      <c r="T6612">
        <v>1045</v>
      </c>
      <c r="U6612">
        <v>1024</v>
      </c>
      <c r="V6612">
        <v>1048</v>
      </c>
      <c r="W6612">
        <v>1048</v>
      </c>
      <c r="X6612">
        <v>1064</v>
      </c>
      <c r="Y6612">
        <v>1078</v>
      </c>
      <c r="Z6612">
        <v>1096</v>
      </c>
      <c r="AA6612">
        <v>1104</v>
      </c>
      <c r="AB6612">
        <v>1106</v>
      </c>
      <c r="AC6612">
        <v>1050</v>
      </c>
      <c r="AD6612">
        <v>1038</v>
      </c>
      <c r="AE6612">
        <v>1021</v>
      </c>
      <c r="AF6612">
        <v>1010</v>
      </c>
      <c r="AG6612">
        <v>971</v>
      </c>
      <c r="AH6612">
        <v>964</v>
      </c>
      <c r="AI6612">
        <v>953</v>
      </c>
      <c r="AJ6612">
        <v>927</v>
      </c>
      <c r="AK6612">
        <v>968</v>
      </c>
      <c r="AL6612">
        <v>983</v>
      </c>
      <c r="AM6612">
        <v>951</v>
      </c>
      <c r="AN6612">
        <v>930</v>
      </c>
      <c r="AO6612">
        <v>923</v>
      </c>
      <c r="AP6612">
        <v>909</v>
      </c>
      <c r="AQ6612">
        <v>894</v>
      </c>
      <c r="AR6612">
        <v>866</v>
      </c>
    </row>
    <row r="6613" spans="1:44" x14ac:dyDescent="0.25">
      <c r="A6613" t="str">
        <f t="shared" si="103"/>
        <v>Wien-MargaretenLehrlinge1. Lehrjahr, männlich</v>
      </c>
      <c r="B6613">
        <v>6612</v>
      </c>
      <c r="C6613">
        <v>905</v>
      </c>
      <c r="D6613" t="s">
        <v>280</v>
      </c>
      <c r="E6613" t="s">
        <v>46</v>
      </c>
      <c r="F6613" t="s">
        <v>65</v>
      </c>
      <c r="G6613">
        <v>71</v>
      </c>
      <c r="H6613">
        <v>70</v>
      </c>
      <c r="I6613">
        <v>74</v>
      </c>
      <c r="J6613">
        <v>78</v>
      </c>
      <c r="K6613">
        <v>67</v>
      </c>
      <c r="L6613">
        <v>78</v>
      </c>
      <c r="M6613">
        <v>73</v>
      </c>
      <c r="N6613">
        <v>63</v>
      </c>
      <c r="O6613">
        <v>53</v>
      </c>
      <c r="P6613">
        <v>57</v>
      </c>
      <c r="Q6613">
        <v>53</v>
      </c>
      <c r="R6613">
        <v>38</v>
      </c>
      <c r="S6613">
        <v>39</v>
      </c>
      <c r="T6613">
        <v>38</v>
      </c>
      <c r="U6613">
        <v>24</v>
      </c>
      <c r="V6613">
        <v>50</v>
      </c>
      <c r="W6613">
        <v>55</v>
      </c>
      <c r="X6613">
        <v>47</v>
      </c>
      <c r="Y6613">
        <v>44</v>
      </c>
      <c r="Z6613">
        <v>41</v>
      </c>
      <c r="AA6613">
        <v>37</v>
      </c>
      <c r="AB6613">
        <v>41</v>
      </c>
    </row>
    <row r="6614" spans="1:44" x14ac:dyDescent="0.25">
      <c r="A6614" t="str">
        <f t="shared" si="103"/>
        <v>Wien-MargaretenLehrlinge1. Lehrjahr, weiblich</v>
      </c>
      <c r="B6614">
        <v>6613</v>
      </c>
      <c r="C6614">
        <v>905</v>
      </c>
      <c r="D6614" t="s">
        <v>280</v>
      </c>
      <c r="E6614" t="s">
        <v>46</v>
      </c>
      <c r="F6614" t="s">
        <v>66</v>
      </c>
      <c r="G6614">
        <v>37</v>
      </c>
      <c r="H6614">
        <v>31</v>
      </c>
      <c r="I6614">
        <v>38</v>
      </c>
      <c r="J6614">
        <v>39</v>
      </c>
      <c r="K6614">
        <v>42</v>
      </c>
      <c r="L6614">
        <v>31</v>
      </c>
      <c r="M6614">
        <v>48</v>
      </c>
      <c r="N6614">
        <v>34</v>
      </c>
      <c r="O6614">
        <v>28</v>
      </c>
      <c r="P6614">
        <v>32</v>
      </c>
      <c r="Q6614">
        <v>24</v>
      </c>
      <c r="R6614">
        <v>23</v>
      </c>
      <c r="S6614">
        <v>26</v>
      </c>
      <c r="T6614">
        <v>19</v>
      </c>
      <c r="U6614">
        <v>25</v>
      </c>
      <c r="V6614">
        <v>25</v>
      </c>
      <c r="W6614">
        <v>27</v>
      </c>
      <c r="X6614">
        <v>36</v>
      </c>
      <c r="Y6614">
        <v>34</v>
      </c>
      <c r="Z6614">
        <v>26</v>
      </c>
      <c r="AA6614">
        <v>38</v>
      </c>
      <c r="AB6614">
        <v>47</v>
      </c>
    </row>
    <row r="6615" spans="1:44" x14ac:dyDescent="0.25">
      <c r="A6615" t="str">
        <f t="shared" si="103"/>
        <v>Wien-MargaretenLehrlinge2. Lehrjahr, männlich</v>
      </c>
      <c r="B6615">
        <v>6614</v>
      </c>
      <c r="C6615">
        <v>905</v>
      </c>
      <c r="D6615" t="s">
        <v>280</v>
      </c>
      <c r="E6615" t="s">
        <v>46</v>
      </c>
      <c r="F6615" t="s">
        <v>67</v>
      </c>
      <c r="G6615">
        <v>67</v>
      </c>
      <c r="H6615">
        <v>69</v>
      </c>
      <c r="I6615">
        <v>74</v>
      </c>
      <c r="J6615">
        <v>72</v>
      </c>
      <c r="K6615">
        <v>90</v>
      </c>
      <c r="L6615">
        <v>56</v>
      </c>
      <c r="M6615">
        <v>77</v>
      </c>
      <c r="N6615">
        <v>68</v>
      </c>
      <c r="O6615">
        <v>64</v>
      </c>
      <c r="P6615">
        <v>57</v>
      </c>
      <c r="Q6615">
        <v>50</v>
      </c>
      <c r="R6615">
        <v>56</v>
      </c>
      <c r="S6615">
        <v>36</v>
      </c>
      <c r="T6615">
        <v>38</v>
      </c>
      <c r="U6615">
        <v>42</v>
      </c>
      <c r="V6615">
        <v>25</v>
      </c>
      <c r="W6615">
        <v>51</v>
      </c>
      <c r="X6615">
        <v>57</v>
      </c>
      <c r="Y6615">
        <v>54</v>
      </c>
      <c r="Z6615">
        <v>47</v>
      </c>
      <c r="AA6615">
        <v>33</v>
      </c>
      <c r="AB6615">
        <v>35</v>
      </c>
    </row>
    <row r="6616" spans="1:44" x14ac:dyDescent="0.25">
      <c r="A6616" t="str">
        <f t="shared" si="103"/>
        <v>Wien-MargaretenLehrlinge2. Lehrjahr, weiblich</v>
      </c>
      <c r="B6616">
        <v>6615</v>
      </c>
      <c r="C6616">
        <v>905</v>
      </c>
      <c r="D6616" t="s">
        <v>280</v>
      </c>
      <c r="E6616" t="s">
        <v>46</v>
      </c>
      <c r="F6616" t="s">
        <v>68</v>
      </c>
      <c r="G6616">
        <v>48</v>
      </c>
      <c r="H6616">
        <v>35</v>
      </c>
      <c r="I6616">
        <v>40</v>
      </c>
      <c r="J6616">
        <v>37</v>
      </c>
      <c r="K6616">
        <v>45</v>
      </c>
      <c r="L6616">
        <v>43</v>
      </c>
      <c r="M6616">
        <v>34</v>
      </c>
      <c r="N6616">
        <v>45</v>
      </c>
      <c r="O6616">
        <v>40</v>
      </c>
      <c r="P6616">
        <v>30</v>
      </c>
      <c r="Q6616">
        <v>26</v>
      </c>
      <c r="R6616">
        <v>25</v>
      </c>
      <c r="S6616">
        <v>28</v>
      </c>
      <c r="T6616">
        <v>29</v>
      </c>
      <c r="U6616">
        <v>23</v>
      </c>
      <c r="V6616">
        <v>30</v>
      </c>
      <c r="W6616">
        <v>27</v>
      </c>
      <c r="X6616">
        <v>30</v>
      </c>
      <c r="Y6616">
        <v>41</v>
      </c>
      <c r="Z6616">
        <v>36</v>
      </c>
      <c r="AA6616">
        <v>30</v>
      </c>
      <c r="AB6616">
        <v>36</v>
      </c>
    </row>
    <row r="6617" spans="1:44" x14ac:dyDescent="0.25">
      <c r="A6617" t="str">
        <f t="shared" si="103"/>
        <v>Wien-MargaretenLehrlinge3. Lehrjahr, männlich</v>
      </c>
      <c r="B6617">
        <v>6616</v>
      </c>
      <c r="C6617">
        <v>905</v>
      </c>
      <c r="D6617" t="s">
        <v>280</v>
      </c>
      <c r="E6617" t="s">
        <v>46</v>
      </c>
      <c r="F6617" t="s">
        <v>69</v>
      </c>
      <c r="G6617">
        <v>59</v>
      </c>
      <c r="H6617">
        <v>57</v>
      </c>
      <c r="I6617">
        <v>73</v>
      </c>
      <c r="J6617">
        <v>64</v>
      </c>
      <c r="K6617">
        <v>69</v>
      </c>
      <c r="L6617">
        <v>77</v>
      </c>
      <c r="M6617">
        <v>60</v>
      </c>
      <c r="N6617">
        <v>74</v>
      </c>
      <c r="O6617">
        <v>75</v>
      </c>
      <c r="P6617">
        <v>65</v>
      </c>
      <c r="Q6617">
        <v>51</v>
      </c>
      <c r="R6617">
        <v>47</v>
      </c>
      <c r="S6617">
        <v>51</v>
      </c>
      <c r="T6617">
        <v>34</v>
      </c>
      <c r="U6617">
        <v>29</v>
      </c>
      <c r="V6617">
        <v>39</v>
      </c>
      <c r="W6617">
        <v>23</v>
      </c>
      <c r="X6617">
        <v>50</v>
      </c>
      <c r="Y6617">
        <v>49</v>
      </c>
      <c r="Z6617">
        <v>50</v>
      </c>
      <c r="AA6617">
        <v>37</v>
      </c>
      <c r="AB6617">
        <v>28</v>
      </c>
    </row>
    <row r="6618" spans="1:44" x14ac:dyDescent="0.25">
      <c r="A6618" t="str">
        <f t="shared" si="103"/>
        <v>Wien-MargaretenLehrlinge3. Lehrjahr, weiblich</v>
      </c>
      <c r="B6618">
        <v>6617</v>
      </c>
      <c r="C6618">
        <v>905</v>
      </c>
      <c r="D6618" t="s">
        <v>280</v>
      </c>
      <c r="E6618" t="s">
        <v>46</v>
      </c>
      <c r="F6618" t="s">
        <v>70</v>
      </c>
      <c r="G6618">
        <v>46</v>
      </c>
      <c r="H6618">
        <v>47</v>
      </c>
      <c r="I6618">
        <v>31</v>
      </c>
      <c r="J6618">
        <v>36</v>
      </c>
      <c r="K6618">
        <v>36</v>
      </c>
      <c r="L6618">
        <v>45</v>
      </c>
      <c r="M6618">
        <v>35</v>
      </c>
      <c r="N6618">
        <v>37</v>
      </c>
      <c r="O6618">
        <v>45</v>
      </c>
      <c r="P6618">
        <v>34</v>
      </c>
      <c r="Q6618">
        <v>26</v>
      </c>
      <c r="R6618">
        <v>21</v>
      </c>
      <c r="S6618">
        <v>18</v>
      </c>
      <c r="T6618">
        <v>20</v>
      </c>
      <c r="U6618">
        <v>24</v>
      </c>
      <c r="V6618">
        <v>19</v>
      </c>
      <c r="W6618">
        <v>30</v>
      </c>
      <c r="X6618">
        <v>28</v>
      </c>
      <c r="Y6618">
        <v>25</v>
      </c>
      <c r="Z6618">
        <v>38</v>
      </c>
      <c r="AA6618">
        <v>37</v>
      </c>
      <c r="AB6618">
        <v>27</v>
      </c>
    </row>
    <row r="6619" spans="1:44" x14ac:dyDescent="0.25">
      <c r="A6619" t="str">
        <f t="shared" si="103"/>
        <v>Wien-MargaretenLehrlinge4. Lehrjahr, männlich</v>
      </c>
      <c r="B6619">
        <v>6618</v>
      </c>
      <c r="C6619">
        <v>905</v>
      </c>
      <c r="D6619" t="s">
        <v>280</v>
      </c>
      <c r="E6619" t="s">
        <v>46</v>
      </c>
      <c r="F6619" t="s">
        <v>71</v>
      </c>
      <c r="G6619">
        <v>21</v>
      </c>
      <c r="H6619">
        <v>16</v>
      </c>
      <c r="I6619">
        <v>23</v>
      </c>
      <c r="J6619">
        <v>27</v>
      </c>
      <c r="K6619">
        <v>22</v>
      </c>
      <c r="L6619">
        <v>22</v>
      </c>
      <c r="M6619">
        <v>25</v>
      </c>
      <c r="N6619">
        <v>12</v>
      </c>
      <c r="O6619">
        <v>24</v>
      </c>
      <c r="P6619">
        <v>21</v>
      </c>
      <c r="Q6619">
        <v>22</v>
      </c>
      <c r="R6619">
        <v>11</v>
      </c>
      <c r="S6619">
        <v>7</v>
      </c>
      <c r="T6619">
        <v>15</v>
      </c>
      <c r="U6619">
        <v>4</v>
      </c>
      <c r="V6619">
        <v>8</v>
      </c>
      <c r="W6619">
        <v>14</v>
      </c>
      <c r="X6619">
        <v>6</v>
      </c>
      <c r="Y6619">
        <v>15</v>
      </c>
      <c r="Z6619">
        <v>17</v>
      </c>
      <c r="AA6619">
        <v>11</v>
      </c>
      <c r="AB6619">
        <v>9</v>
      </c>
    </row>
    <row r="6620" spans="1:44" x14ac:dyDescent="0.25">
      <c r="A6620" t="str">
        <f t="shared" si="103"/>
        <v>Wien-MargaretenLehrlinge4. Lehrjahr, weiblich</v>
      </c>
      <c r="B6620">
        <v>6619</v>
      </c>
      <c r="C6620">
        <v>905</v>
      </c>
      <c r="D6620" t="s">
        <v>280</v>
      </c>
      <c r="E6620" t="s">
        <v>46</v>
      </c>
      <c r="F6620" t="s">
        <v>72</v>
      </c>
      <c r="G6620">
        <v>5</v>
      </c>
      <c r="H6620">
        <v>6</v>
      </c>
      <c r="I6620">
        <v>4</v>
      </c>
      <c r="J6620">
        <v>1</v>
      </c>
      <c r="K6620">
        <v>1</v>
      </c>
      <c r="L6620">
        <v>1</v>
      </c>
      <c r="M6620">
        <v>4</v>
      </c>
      <c r="N6620">
        <v>2</v>
      </c>
      <c r="O6620">
        <v>6</v>
      </c>
      <c r="P6620">
        <v>4</v>
      </c>
      <c r="Q6620">
        <v>3</v>
      </c>
      <c r="R6620">
        <v>3</v>
      </c>
      <c r="S6620">
        <v>2</v>
      </c>
      <c r="T6620">
        <v>1</v>
      </c>
      <c r="U6620">
        <v>2</v>
      </c>
      <c r="V6620">
        <v>1</v>
      </c>
      <c r="X6620">
        <v>3</v>
      </c>
      <c r="Z6620">
        <v>1</v>
      </c>
      <c r="AA6620">
        <v>1</v>
      </c>
      <c r="AB6620">
        <v>3</v>
      </c>
    </row>
    <row r="6621" spans="1:44" x14ac:dyDescent="0.25">
      <c r="A6621" t="str">
        <f t="shared" si="103"/>
        <v>Wien-MargaretenLehrlingeFrauen</v>
      </c>
      <c r="B6621">
        <v>6620</v>
      </c>
      <c r="C6621">
        <v>905</v>
      </c>
      <c r="D6621" t="s">
        <v>280</v>
      </c>
      <c r="E6621" t="s">
        <v>46</v>
      </c>
      <c r="F6621" t="s">
        <v>47</v>
      </c>
      <c r="G6621">
        <v>136</v>
      </c>
      <c r="H6621">
        <v>119</v>
      </c>
      <c r="I6621">
        <v>113</v>
      </c>
      <c r="J6621">
        <v>113</v>
      </c>
      <c r="K6621">
        <v>124</v>
      </c>
      <c r="L6621">
        <v>120</v>
      </c>
      <c r="M6621">
        <v>121</v>
      </c>
      <c r="N6621">
        <v>118</v>
      </c>
      <c r="O6621">
        <v>119</v>
      </c>
      <c r="P6621">
        <v>100</v>
      </c>
      <c r="Q6621">
        <v>79</v>
      </c>
      <c r="R6621">
        <v>72</v>
      </c>
      <c r="S6621">
        <v>74</v>
      </c>
      <c r="T6621">
        <v>69</v>
      </c>
      <c r="U6621">
        <v>74</v>
      </c>
      <c r="V6621">
        <v>75</v>
      </c>
      <c r="W6621">
        <v>84</v>
      </c>
      <c r="X6621">
        <v>97</v>
      </c>
      <c r="Y6621">
        <v>100</v>
      </c>
      <c r="Z6621">
        <v>101</v>
      </c>
      <c r="AA6621">
        <v>106</v>
      </c>
      <c r="AB6621">
        <v>113</v>
      </c>
    </row>
    <row r="6622" spans="1:44" x14ac:dyDescent="0.25">
      <c r="A6622" t="str">
        <f t="shared" si="103"/>
        <v>Wien-MargaretenLehrlingeInsgesamt</v>
      </c>
      <c r="B6622">
        <v>6621</v>
      </c>
      <c r="C6622">
        <v>905</v>
      </c>
      <c r="D6622" t="s">
        <v>280</v>
      </c>
      <c r="E6622" t="s">
        <v>46</v>
      </c>
      <c r="F6622" t="s">
        <v>48</v>
      </c>
      <c r="G6622">
        <v>354</v>
      </c>
      <c r="H6622">
        <v>331</v>
      </c>
      <c r="I6622">
        <v>357</v>
      </c>
      <c r="J6622">
        <v>354</v>
      </c>
      <c r="K6622">
        <v>372</v>
      </c>
      <c r="L6622">
        <v>353</v>
      </c>
      <c r="M6622">
        <v>356</v>
      </c>
      <c r="N6622">
        <v>335</v>
      </c>
      <c r="O6622">
        <v>335</v>
      </c>
      <c r="P6622">
        <v>300</v>
      </c>
      <c r="Q6622">
        <v>255</v>
      </c>
      <c r="R6622">
        <v>224</v>
      </c>
      <c r="S6622">
        <v>207</v>
      </c>
      <c r="T6622">
        <v>194</v>
      </c>
      <c r="U6622">
        <v>173</v>
      </c>
      <c r="V6622">
        <v>197</v>
      </c>
      <c r="W6622">
        <v>227</v>
      </c>
      <c r="X6622">
        <v>257</v>
      </c>
      <c r="Y6622">
        <v>262</v>
      </c>
      <c r="Z6622">
        <v>256</v>
      </c>
      <c r="AA6622">
        <v>224</v>
      </c>
      <c r="AB6622">
        <v>226</v>
      </c>
    </row>
    <row r="6623" spans="1:44" x14ac:dyDescent="0.25">
      <c r="A6623" t="str">
        <f t="shared" si="103"/>
        <v>Wien-MargaretenLehrlingeMänner</v>
      </c>
      <c r="B6623">
        <v>6622</v>
      </c>
      <c r="C6623">
        <v>905</v>
      </c>
      <c r="D6623" t="s">
        <v>280</v>
      </c>
      <c r="E6623" t="s">
        <v>46</v>
      </c>
      <c r="F6623" t="s">
        <v>49</v>
      </c>
      <c r="G6623">
        <v>218</v>
      </c>
      <c r="H6623">
        <v>212</v>
      </c>
      <c r="I6623">
        <v>244</v>
      </c>
      <c r="J6623">
        <v>241</v>
      </c>
      <c r="K6623">
        <v>248</v>
      </c>
      <c r="L6623">
        <v>233</v>
      </c>
      <c r="M6623">
        <v>235</v>
      </c>
      <c r="N6623">
        <v>217</v>
      </c>
      <c r="O6623">
        <v>216</v>
      </c>
      <c r="P6623">
        <v>200</v>
      </c>
      <c r="Q6623">
        <v>176</v>
      </c>
      <c r="R6623">
        <v>152</v>
      </c>
      <c r="S6623">
        <v>133</v>
      </c>
      <c r="T6623">
        <v>125</v>
      </c>
      <c r="U6623">
        <v>99</v>
      </c>
      <c r="V6623">
        <v>122</v>
      </c>
      <c r="W6623">
        <v>143</v>
      </c>
      <c r="X6623">
        <v>160</v>
      </c>
      <c r="Y6623">
        <v>162</v>
      </c>
      <c r="Z6623">
        <v>155</v>
      </c>
      <c r="AA6623">
        <v>118</v>
      </c>
      <c r="AB6623">
        <v>113</v>
      </c>
    </row>
    <row r="6624" spans="1:44" x14ac:dyDescent="0.25">
      <c r="A6624" t="str">
        <f t="shared" si="103"/>
        <v>Wien-MargaretenNeugründungenInsgesamt</v>
      </c>
      <c r="B6624">
        <v>6623</v>
      </c>
      <c r="C6624">
        <v>905</v>
      </c>
      <c r="D6624" t="s">
        <v>280</v>
      </c>
      <c r="E6624" t="s">
        <v>41</v>
      </c>
      <c r="F6624" t="s">
        <v>48</v>
      </c>
      <c r="G6624">
        <v>204</v>
      </c>
      <c r="H6624">
        <v>254.514730758387</v>
      </c>
      <c r="I6624">
        <v>363.59344894026998</v>
      </c>
      <c r="J6624">
        <v>375.572625057366</v>
      </c>
      <c r="K6624">
        <v>301.609914617051</v>
      </c>
      <c r="L6624">
        <v>337.47716496131801</v>
      </c>
      <c r="M6624">
        <v>329.93259128263799</v>
      </c>
      <c r="N6624">
        <v>321.67511159367803</v>
      </c>
      <c r="O6624">
        <v>358.83658300118498</v>
      </c>
      <c r="P6624">
        <v>294.86657891587902</v>
      </c>
      <c r="Q6624">
        <v>290.33369486623297</v>
      </c>
      <c r="R6624">
        <v>322.58848463440501</v>
      </c>
      <c r="S6624">
        <v>301.64813698299798</v>
      </c>
      <c r="T6624">
        <v>312.77400091869498</v>
      </c>
      <c r="U6624">
        <v>323.65541643984801</v>
      </c>
      <c r="V6624">
        <v>303</v>
      </c>
      <c r="W6624">
        <v>271</v>
      </c>
      <c r="X6624">
        <v>312</v>
      </c>
      <c r="Y6624">
        <v>267</v>
      </c>
      <c r="Z6624">
        <v>309</v>
      </c>
      <c r="AA6624">
        <v>289</v>
      </c>
      <c r="AB6624">
        <v>317</v>
      </c>
    </row>
    <row r="6625" spans="1:25" x14ac:dyDescent="0.25">
      <c r="A6625" t="str">
        <f t="shared" si="103"/>
        <v>Wien-MargaretenPendler (Auspendler/-innen)Insgesamt</v>
      </c>
      <c r="B6625">
        <v>6624</v>
      </c>
      <c r="C6625">
        <v>905</v>
      </c>
      <c r="D6625" t="s">
        <v>280</v>
      </c>
      <c r="E6625" t="s">
        <v>459</v>
      </c>
      <c r="F6625" t="s">
        <v>48</v>
      </c>
      <c r="G6625">
        <v>2682</v>
      </c>
      <c r="H6625">
        <v>2635</v>
      </c>
      <c r="I6625">
        <v>2913</v>
      </c>
      <c r="J6625">
        <v>2879</v>
      </c>
      <c r="K6625">
        <v>2825</v>
      </c>
      <c r="L6625">
        <v>2909</v>
      </c>
      <c r="M6625">
        <v>2938</v>
      </c>
      <c r="N6625">
        <v>3027</v>
      </c>
      <c r="O6625">
        <v>3142</v>
      </c>
      <c r="P6625">
        <v>3278</v>
      </c>
      <c r="Q6625">
        <v>3245</v>
      </c>
      <c r="R6625">
        <v>3092</v>
      </c>
      <c r="S6625">
        <v>3202</v>
      </c>
    </row>
    <row r="6626" spans="1:25" x14ac:dyDescent="0.25">
      <c r="A6626" t="str">
        <f t="shared" si="103"/>
        <v>Wien-MargaretenPendler ins AuslandInsgesamt</v>
      </c>
      <c r="B6626">
        <v>6625</v>
      </c>
      <c r="C6626">
        <v>905</v>
      </c>
      <c r="D6626" t="s">
        <v>280</v>
      </c>
      <c r="E6626" t="s">
        <v>304</v>
      </c>
      <c r="F6626" t="s">
        <v>48</v>
      </c>
      <c r="G6626">
        <v>10</v>
      </c>
      <c r="H6626">
        <v>41</v>
      </c>
      <c r="I6626">
        <v>128</v>
      </c>
      <c r="J6626">
        <v>44</v>
      </c>
      <c r="K6626">
        <v>40</v>
      </c>
      <c r="L6626">
        <v>60</v>
      </c>
      <c r="M6626">
        <v>91</v>
      </c>
      <c r="N6626">
        <v>71</v>
      </c>
      <c r="O6626">
        <v>83</v>
      </c>
      <c r="P6626">
        <v>99</v>
      </c>
      <c r="Q6626">
        <v>69</v>
      </c>
      <c r="R6626">
        <v>82</v>
      </c>
      <c r="S6626">
        <v>96</v>
      </c>
    </row>
    <row r="6627" spans="1:25" x14ac:dyDescent="0.25">
      <c r="A6627" t="str">
        <f t="shared" si="103"/>
        <v>Wien-MargaretenPendler zw. BundesländernInsgesamt</v>
      </c>
      <c r="B6627">
        <v>6626</v>
      </c>
      <c r="C6627">
        <v>905</v>
      </c>
      <c r="D6627" t="s">
        <v>280</v>
      </c>
      <c r="E6627" t="s">
        <v>433</v>
      </c>
      <c r="F6627" t="s">
        <v>48</v>
      </c>
      <c r="G6627">
        <v>2672</v>
      </c>
      <c r="H6627">
        <v>2594</v>
      </c>
      <c r="I6627">
        <v>2785</v>
      </c>
      <c r="J6627">
        <v>2835</v>
      </c>
      <c r="K6627">
        <v>2785</v>
      </c>
      <c r="L6627">
        <v>2849</v>
      </c>
      <c r="M6627">
        <v>2847</v>
      </c>
      <c r="N6627">
        <v>2956</v>
      </c>
      <c r="O6627">
        <v>3059</v>
      </c>
      <c r="P6627">
        <v>3179</v>
      </c>
      <c r="Q6627">
        <v>3176</v>
      </c>
      <c r="R6627">
        <v>3010</v>
      </c>
      <c r="S6627">
        <v>3106</v>
      </c>
    </row>
    <row r="6628" spans="1:25" x14ac:dyDescent="0.25">
      <c r="A6628" t="str">
        <f t="shared" si="103"/>
        <v>Wien-MargaretenPendler zw. Gemeinden eines Pol. BezirkesInsgesamt</v>
      </c>
      <c r="B6628">
        <v>6627</v>
      </c>
      <c r="C6628">
        <v>905</v>
      </c>
      <c r="D6628" t="s">
        <v>280</v>
      </c>
      <c r="E6628" t="s">
        <v>305</v>
      </c>
      <c r="F6628" t="s">
        <v>48</v>
      </c>
      <c r="G6628">
        <v>0</v>
      </c>
      <c r="H6628">
        <v>0</v>
      </c>
      <c r="I6628">
        <v>0</v>
      </c>
      <c r="J6628">
        <v>0</v>
      </c>
      <c r="K6628">
        <v>0</v>
      </c>
      <c r="L6628">
        <v>0</v>
      </c>
      <c r="M6628">
        <v>0</v>
      </c>
      <c r="N6628">
        <v>0</v>
      </c>
      <c r="O6628">
        <v>0</v>
      </c>
      <c r="P6628">
        <v>0</v>
      </c>
      <c r="Q6628">
        <v>0</v>
      </c>
      <c r="R6628">
        <v>0</v>
      </c>
      <c r="S6628">
        <v>0</v>
      </c>
    </row>
    <row r="6629" spans="1:25" x14ac:dyDescent="0.25">
      <c r="A6629" t="str">
        <f t="shared" si="103"/>
        <v>Wien-MargaretenPendler zw. Pol. Bez. des BundeslandesInsgesamt</v>
      </c>
      <c r="B6629">
        <v>6628</v>
      </c>
      <c r="C6629">
        <v>905</v>
      </c>
      <c r="D6629" t="s">
        <v>280</v>
      </c>
      <c r="E6629" t="s">
        <v>306</v>
      </c>
      <c r="F6629" t="s">
        <v>48</v>
      </c>
      <c r="G6629">
        <v>0</v>
      </c>
      <c r="H6629">
        <v>0</v>
      </c>
      <c r="I6629">
        <v>0</v>
      </c>
      <c r="J6629">
        <v>0</v>
      </c>
      <c r="K6629">
        <v>0</v>
      </c>
      <c r="L6629">
        <v>0</v>
      </c>
      <c r="M6629">
        <v>0</v>
      </c>
      <c r="N6629">
        <v>0</v>
      </c>
      <c r="O6629">
        <v>0</v>
      </c>
      <c r="P6629">
        <v>0</v>
      </c>
      <c r="Q6629">
        <v>0</v>
      </c>
      <c r="R6629">
        <v>0</v>
      </c>
      <c r="S6629">
        <v>0</v>
      </c>
    </row>
    <row r="6630" spans="1:25" x14ac:dyDescent="0.25">
      <c r="A6630" t="str">
        <f t="shared" si="103"/>
        <v>Wien-MargaretenPensionisteneinkommenBrutto_Schnitt</v>
      </c>
      <c r="B6630">
        <v>6629</v>
      </c>
      <c r="C6630">
        <v>905</v>
      </c>
      <c r="D6630" t="s">
        <v>280</v>
      </c>
      <c r="E6630" t="s">
        <v>44</v>
      </c>
      <c r="F6630" t="s">
        <v>54</v>
      </c>
      <c r="G6630">
        <v>18621.401820183801</v>
      </c>
      <c r="H6630">
        <v>18949.052196664801</v>
      </c>
      <c r="I6630">
        <v>19466.0221586841</v>
      </c>
      <c r="J6630">
        <v>20038.487955849501</v>
      </c>
      <c r="K6630">
        <v>20455.882913378198</v>
      </c>
      <c r="L6630">
        <v>21051.413763209399</v>
      </c>
      <c r="M6630">
        <v>21188.930360464001</v>
      </c>
      <c r="N6630">
        <v>21458.7806704182</v>
      </c>
      <c r="O6630">
        <v>21334.110745535301</v>
      </c>
      <c r="P6630">
        <v>21666.327278106499</v>
      </c>
      <c r="Q6630">
        <v>22094.990993089101</v>
      </c>
      <c r="R6630">
        <v>22612.753517348599</v>
      </c>
      <c r="S6630">
        <v>23012.9498945085</v>
      </c>
      <c r="T6630">
        <v>23185.800537378502</v>
      </c>
      <c r="U6630">
        <v>23434.501656620701</v>
      </c>
      <c r="V6630">
        <v>24046.877301288401</v>
      </c>
      <c r="W6630">
        <v>25218.396742200999</v>
      </c>
      <c r="X6630">
        <v>25994.267766372399</v>
      </c>
      <c r="Y6630">
        <v>26552.194215073901</v>
      </c>
    </row>
    <row r="6631" spans="1:25" x14ac:dyDescent="0.25">
      <c r="A6631" t="str">
        <f t="shared" si="103"/>
        <v>Wien-MargaretenPensionisteneinkommenBruttobezüge 1000 EUR</v>
      </c>
      <c r="B6631">
        <v>6630</v>
      </c>
      <c r="C6631">
        <v>905</v>
      </c>
      <c r="D6631" t="s">
        <v>280</v>
      </c>
      <c r="E6631" t="s">
        <v>44</v>
      </c>
      <c r="F6631" t="s">
        <v>55</v>
      </c>
      <c r="G6631">
        <v>194481.92061</v>
      </c>
      <c r="H6631">
        <v>197714.41062000001</v>
      </c>
      <c r="I6631">
        <v>201181.33901</v>
      </c>
      <c r="J6631">
        <v>206055.77165000001</v>
      </c>
      <c r="K6631">
        <v>209938.72633999999</v>
      </c>
      <c r="L6631">
        <v>215145.44865999999</v>
      </c>
      <c r="M6631">
        <v>221021.73259</v>
      </c>
      <c r="N6631">
        <v>221175.65237</v>
      </c>
      <c r="O6631">
        <v>225778.89402000001</v>
      </c>
      <c r="P6631">
        <v>230681.38652999999</v>
      </c>
      <c r="Q6631">
        <v>233389.38986</v>
      </c>
      <c r="R6631">
        <v>232662.62093999999</v>
      </c>
      <c r="S6631">
        <v>233420.35078000001</v>
      </c>
      <c r="T6631">
        <v>233851.98422000001</v>
      </c>
      <c r="U6631">
        <v>241047.28404</v>
      </c>
      <c r="V6631">
        <v>242632.99197</v>
      </c>
      <c r="W6631">
        <v>248174.24234</v>
      </c>
      <c r="X6631">
        <v>253236.15658000001</v>
      </c>
      <c r="Y6631">
        <v>255060.37763</v>
      </c>
    </row>
    <row r="6632" spans="1:25" x14ac:dyDescent="0.25">
      <c r="A6632" t="str">
        <f t="shared" si="103"/>
        <v>Wien-MargaretenPensionisteneinkommenBruttobezüge Fälle</v>
      </c>
      <c r="B6632">
        <v>6631</v>
      </c>
      <c r="C6632">
        <v>905</v>
      </c>
      <c r="D6632" t="s">
        <v>280</v>
      </c>
      <c r="E6632" t="s">
        <v>44</v>
      </c>
      <c r="F6632" t="s">
        <v>56</v>
      </c>
      <c r="G6632">
        <v>10444</v>
      </c>
      <c r="H6632">
        <v>10434</v>
      </c>
      <c r="I6632">
        <v>10335</v>
      </c>
      <c r="J6632">
        <v>10283</v>
      </c>
      <c r="K6632">
        <v>10263</v>
      </c>
      <c r="L6632">
        <v>10220</v>
      </c>
      <c r="M6632">
        <v>10431</v>
      </c>
      <c r="N6632">
        <v>10307</v>
      </c>
      <c r="O6632">
        <v>10583</v>
      </c>
      <c r="P6632">
        <v>10647</v>
      </c>
      <c r="Q6632">
        <v>10563</v>
      </c>
      <c r="R6632">
        <v>10289</v>
      </c>
      <c r="S6632">
        <v>10143</v>
      </c>
      <c r="T6632">
        <v>10086</v>
      </c>
      <c r="U6632">
        <v>10286</v>
      </c>
      <c r="V6632">
        <v>10090</v>
      </c>
      <c r="W6632">
        <v>9841</v>
      </c>
      <c r="X6632">
        <v>9742</v>
      </c>
      <c r="Y6632">
        <v>9606</v>
      </c>
    </row>
    <row r="6633" spans="1:25" x14ac:dyDescent="0.25">
      <c r="A6633" t="str">
        <f t="shared" si="103"/>
        <v>Wien-MargaretenPensionisteneinkommenLohnsteuer 1000 EUR</v>
      </c>
      <c r="B6633">
        <v>6632</v>
      </c>
      <c r="C6633">
        <v>905</v>
      </c>
      <c r="D6633" t="s">
        <v>280</v>
      </c>
      <c r="E6633" t="s">
        <v>44</v>
      </c>
      <c r="F6633" t="s">
        <v>57</v>
      </c>
      <c r="G6633">
        <v>26468.320489999998</v>
      </c>
      <c r="H6633">
        <v>25062.158820000001</v>
      </c>
      <c r="I6633">
        <v>26320.25707</v>
      </c>
      <c r="J6633">
        <v>27821.970840000002</v>
      </c>
      <c r="K6633">
        <v>28784.908350000002</v>
      </c>
      <c r="L6633">
        <v>26925.045389999999</v>
      </c>
      <c r="M6633">
        <v>27887.257590000001</v>
      </c>
      <c r="N6633">
        <v>28404.401809999999</v>
      </c>
      <c r="O6633">
        <v>29930.417580000001</v>
      </c>
      <c r="P6633">
        <v>31147.805680000001</v>
      </c>
      <c r="Q6633">
        <v>32342.097330000001</v>
      </c>
      <c r="R6633">
        <v>33084.435409999998</v>
      </c>
      <c r="S6633">
        <v>28263.4352</v>
      </c>
      <c r="T6633">
        <v>28561.540580000001</v>
      </c>
      <c r="U6633">
        <v>30052.346969999999</v>
      </c>
      <c r="V6633">
        <v>31192.826359999999</v>
      </c>
      <c r="W6633">
        <v>29873.51873</v>
      </c>
      <c r="X6633">
        <v>31530.171890000001</v>
      </c>
      <c r="Y6633">
        <v>30913.73847</v>
      </c>
    </row>
    <row r="6634" spans="1:25" x14ac:dyDescent="0.25">
      <c r="A6634" t="str">
        <f t="shared" si="103"/>
        <v>Wien-MargaretenPensionisteneinkommenLohnsteuer Fälle</v>
      </c>
      <c r="B6634">
        <v>6633</v>
      </c>
      <c r="C6634">
        <v>905</v>
      </c>
      <c r="D6634" t="s">
        <v>280</v>
      </c>
      <c r="E6634" t="s">
        <v>44</v>
      </c>
      <c r="F6634" t="s">
        <v>58</v>
      </c>
      <c r="G6634">
        <v>6523</v>
      </c>
      <c r="H6634">
        <v>6167</v>
      </c>
      <c r="I6634">
        <v>6286</v>
      </c>
      <c r="J6634">
        <v>6593</v>
      </c>
      <c r="K6634">
        <v>6583</v>
      </c>
      <c r="L6634">
        <v>6287</v>
      </c>
      <c r="M6634">
        <v>6398</v>
      </c>
      <c r="N6634">
        <v>6388</v>
      </c>
      <c r="O6634">
        <v>6506</v>
      </c>
      <c r="P6634">
        <v>6604</v>
      </c>
      <c r="Q6634">
        <v>6607</v>
      </c>
      <c r="R6634">
        <v>6543</v>
      </c>
      <c r="S6634">
        <v>6480</v>
      </c>
      <c r="T6634">
        <v>6438</v>
      </c>
      <c r="U6634">
        <v>6562</v>
      </c>
      <c r="V6634">
        <v>6676</v>
      </c>
      <c r="W6634">
        <v>7052</v>
      </c>
      <c r="X6634">
        <v>7071</v>
      </c>
      <c r="Y6634">
        <v>7042</v>
      </c>
    </row>
    <row r="6635" spans="1:25" x14ac:dyDescent="0.25">
      <c r="A6635" t="str">
        <f t="shared" si="103"/>
        <v>Wien-MargaretenPensionisteneinkommenNetto_Schnitt</v>
      </c>
      <c r="B6635">
        <v>6634</v>
      </c>
      <c r="C6635">
        <v>905</v>
      </c>
      <c r="D6635" t="s">
        <v>280</v>
      </c>
      <c r="E6635" t="s">
        <v>44</v>
      </c>
      <c r="F6635" t="s">
        <v>59</v>
      </c>
      <c r="G6635">
        <v>15214.070267139001</v>
      </c>
      <c r="H6635">
        <v>15558.3437377803</v>
      </c>
      <c r="I6635">
        <v>15898.3359932269</v>
      </c>
      <c r="J6635">
        <v>16289.174295439099</v>
      </c>
      <c r="K6635">
        <v>16567.533994933299</v>
      </c>
      <c r="L6635">
        <v>17296.315533268102</v>
      </c>
      <c r="M6635">
        <v>17392.104906528599</v>
      </c>
      <c r="N6635">
        <v>17564.901653245401</v>
      </c>
      <c r="O6635">
        <v>17376.780838136601</v>
      </c>
      <c r="P6635">
        <v>17590.0807307223</v>
      </c>
      <c r="Q6635">
        <v>17863.616997065201</v>
      </c>
      <c r="R6635">
        <v>18198.703641753302</v>
      </c>
      <c r="S6635">
        <v>19010.275842452898</v>
      </c>
      <c r="T6635">
        <v>19133.460342058301</v>
      </c>
      <c r="U6635">
        <v>19283.991783006</v>
      </c>
      <c r="V6635">
        <v>19698.835522299301</v>
      </c>
      <c r="W6635">
        <v>20867.586436337799</v>
      </c>
      <c r="X6635">
        <v>21410.485225826302</v>
      </c>
      <c r="Y6635">
        <v>21958.063510306099</v>
      </c>
    </row>
    <row r="6636" spans="1:25" x14ac:dyDescent="0.25">
      <c r="A6636" t="str">
        <f t="shared" si="103"/>
        <v>Wien-MargaretenPensionisteneinkommenNettobezüge 1000 EUR</v>
      </c>
      <c r="B6636">
        <v>6635</v>
      </c>
      <c r="C6636">
        <v>905</v>
      </c>
      <c r="D6636" t="s">
        <v>280</v>
      </c>
      <c r="E6636" t="s">
        <v>44</v>
      </c>
      <c r="F6636" t="s">
        <v>60</v>
      </c>
      <c r="G6636">
        <v>158895.74987</v>
      </c>
      <c r="H6636">
        <v>162335.75855999999</v>
      </c>
      <c r="I6636">
        <v>164309.30249</v>
      </c>
      <c r="J6636">
        <v>167501.57928000001</v>
      </c>
      <c r="K6636">
        <v>170032.60139</v>
      </c>
      <c r="L6636">
        <v>176768.34474999999</v>
      </c>
      <c r="M6636">
        <v>181417.04628000001</v>
      </c>
      <c r="N6636">
        <v>181041.44133999999</v>
      </c>
      <c r="O6636">
        <v>183898.47161000001</v>
      </c>
      <c r="P6636">
        <v>187281.58953999999</v>
      </c>
      <c r="Q6636">
        <v>188693.38634</v>
      </c>
      <c r="R6636">
        <v>187246.46176999999</v>
      </c>
      <c r="S6636">
        <v>192821.22787</v>
      </c>
      <c r="T6636">
        <v>192980.08100999999</v>
      </c>
      <c r="U6636">
        <v>198355.13948000001</v>
      </c>
      <c r="V6636">
        <v>198761.25042</v>
      </c>
      <c r="W6636">
        <v>205357.91811999999</v>
      </c>
      <c r="X6636">
        <v>208580.94706999999</v>
      </c>
      <c r="Y6636">
        <v>210929.15807999999</v>
      </c>
    </row>
    <row r="6637" spans="1:25" x14ac:dyDescent="0.25">
      <c r="A6637" t="str">
        <f t="shared" si="103"/>
        <v>Wien-MargaretenPensionisteneinkommenSV-Beiträge 1000 EUR</v>
      </c>
      <c r="B6637">
        <v>6636</v>
      </c>
      <c r="C6637">
        <v>905</v>
      </c>
      <c r="D6637" t="s">
        <v>280</v>
      </c>
      <c r="E6637" t="s">
        <v>44</v>
      </c>
      <c r="F6637" t="s">
        <v>61</v>
      </c>
      <c r="G6637">
        <v>9117.8502499999995</v>
      </c>
      <c r="H6637">
        <v>10316.49324</v>
      </c>
      <c r="I6637">
        <v>10551.77945</v>
      </c>
      <c r="J6637">
        <v>10732.221530000001</v>
      </c>
      <c r="K6637">
        <v>11121.2166</v>
      </c>
      <c r="L6637">
        <v>11452.05852</v>
      </c>
      <c r="M6637">
        <v>11717.42872</v>
      </c>
      <c r="N6637">
        <v>11729.809219999999</v>
      </c>
      <c r="O6637">
        <v>11950.00483</v>
      </c>
      <c r="P6637">
        <v>12251.991309999999</v>
      </c>
      <c r="Q6637">
        <v>12353.90619</v>
      </c>
      <c r="R6637">
        <v>12331.723760000001</v>
      </c>
      <c r="S6637">
        <v>12335.68771</v>
      </c>
      <c r="T6637">
        <v>12310.36263</v>
      </c>
      <c r="U6637">
        <v>12639.79759</v>
      </c>
      <c r="V6637">
        <v>12678.91519</v>
      </c>
      <c r="W6637">
        <v>12942.805490000001</v>
      </c>
      <c r="X6637">
        <v>13125.037619999999</v>
      </c>
      <c r="Y6637">
        <v>13217.48108</v>
      </c>
    </row>
    <row r="6638" spans="1:25" x14ac:dyDescent="0.25">
      <c r="A6638" t="str">
        <f t="shared" si="103"/>
        <v>Wien-MargaretenPensionisteneinkommenSV-Beiträge Fälle</v>
      </c>
      <c r="B6638">
        <v>6637</v>
      </c>
      <c r="C6638">
        <v>905</v>
      </c>
      <c r="D6638" t="s">
        <v>280</v>
      </c>
      <c r="E6638" t="s">
        <v>44</v>
      </c>
      <c r="F6638" t="s">
        <v>62</v>
      </c>
      <c r="G6638">
        <v>10142</v>
      </c>
      <c r="H6638">
        <v>10140</v>
      </c>
      <c r="I6638">
        <v>10059</v>
      </c>
      <c r="J6638">
        <v>10006</v>
      </c>
      <c r="K6638">
        <v>9996</v>
      </c>
      <c r="L6638">
        <v>9957</v>
      </c>
      <c r="M6638">
        <v>10122</v>
      </c>
      <c r="N6638">
        <v>10005</v>
      </c>
      <c r="O6638">
        <v>9946</v>
      </c>
      <c r="P6638">
        <v>9966</v>
      </c>
      <c r="Q6638">
        <v>9864</v>
      </c>
      <c r="R6638">
        <v>9593</v>
      </c>
      <c r="S6638">
        <v>9459</v>
      </c>
      <c r="T6638">
        <v>9412</v>
      </c>
      <c r="U6638">
        <v>9521</v>
      </c>
      <c r="V6638">
        <v>9387</v>
      </c>
      <c r="W6638">
        <v>9422</v>
      </c>
      <c r="X6638">
        <v>9313</v>
      </c>
      <c r="Y6638">
        <v>9190</v>
      </c>
    </row>
    <row r="6639" spans="1:25" x14ac:dyDescent="0.25">
      <c r="A6639" t="str">
        <f t="shared" si="103"/>
        <v>Wien-MargaretenUnselbstständig Beschäftigte GW mgfInsgesamt</v>
      </c>
      <c r="B6639">
        <v>6638</v>
      </c>
      <c r="C6639">
        <v>905</v>
      </c>
      <c r="D6639" t="s">
        <v>280</v>
      </c>
      <c r="E6639" t="s">
        <v>450</v>
      </c>
      <c r="F6639" t="s">
        <v>48</v>
      </c>
      <c r="G6639">
        <v>9328.9555426259994</v>
      </c>
      <c r="H6639">
        <v>9233.1898520600007</v>
      </c>
      <c r="I6639">
        <v>10153.398947259</v>
      </c>
      <c r="J6639">
        <v>9718.0714728290004</v>
      </c>
      <c r="K6639">
        <v>10173.577474236001</v>
      </c>
      <c r="L6639">
        <v>9825.8367837090009</v>
      </c>
      <c r="M6639">
        <v>9540.5677743380002</v>
      </c>
      <c r="N6639">
        <v>9017.9978251419998</v>
      </c>
      <c r="O6639">
        <v>9621.2443696150003</v>
      </c>
      <c r="P6639">
        <v>9799.4778423719999</v>
      </c>
      <c r="Q6639">
        <v>9565.1494532239994</v>
      </c>
      <c r="R6639">
        <v>9421.0940642709993</v>
      </c>
      <c r="S6639">
        <v>9817.7790478829993</v>
      </c>
      <c r="T6639">
        <v>9746.0772994649997</v>
      </c>
    </row>
    <row r="6640" spans="1:25" x14ac:dyDescent="0.25">
      <c r="A6640" t="str">
        <f t="shared" si="103"/>
        <v>Wien-MargaretenUnselbstständig Beschäftigte GW ogfInsgesamt</v>
      </c>
      <c r="B6640">
        <v>6639</v>
      </c>
      <c r="C6640">
        <v>905</v>
      </c>
      <c r="D6640" t="s">
        <v>280</v>
      </c>
      <c r="E6640" t="s">
        <v>449</v>
      </c>
      <c r="F6640" t="s">
        <v>48</v>
      </c>
      <c r="G6640">
        <v>7938.2474575779997</v>
      </c>
      <c r="H6640">
        <v>7828.081807437</v>
      </c>
      <c r="I6640">
        <v>8771.2806998110009</v>
      </c>
      <c r="J6640">
        <v>8278.7457361859997</v>
      </c>
      <c r="K6640">
        <v>8785.5442165799996</v>
      </c>
      <c r="L6640">
        <v>8461.1167891170007</v>
      </c>
      <c r="M6640">
        <v>8146.7552959949999</v>
      </c>
      <c r="N6640">
        <v>7828.1976284490001</v>
      </c>
      <c r="O6640">
        <v>8297.0289513490006</v>
      </c>
      <c r="P6640">
        <v>8654.3264830349999</v>
      </c>
      <c r="Q6640">
        <v>8438.1832321050006</v>
      </c>
      <c r="R6640">
        <v>8337.2622434320001</v>
      </c>
      <c r="S6640">
        <v>8670.1638162210002</v>
      </c>
      <c r="T6640">
        <v>8585.5592772389991</v>
      </c>
    </row>
    <row r="6641" spans="1:28" x14ac:dyDescent="0.25">
      <c r="A6641" t="str">
        <f t="shared" si="103"/>
        <v>Wien-MargaretenUnternehmenInsgesamt</v>
      </c>
      <c r="B6641">
        <v>6640</v>
      </c>
      <c r="C6641">
        <v>905</v>
      </c>
      <c r="D6641" t="s">
        <v>280</v>
      </c>
      <c r="E6641" t="s">
        <v>475</v>
      </c>
      <c r="F6641" t="s">
        <v>48</v>
      </c>
      <c r="G6641">
        <v>4722</v>
      </c>
      <c r="H6641">
        <v>4797</v>
      </c>
      <c r="I6641">
        <v>4963</v>
      </c>
    </row>
    <row r="6642" spans="1:28" x14ac:dyDescent="0.25">
      <c r="A6642" t="str">
        <f t="shared" si="103"/>
        <v>Wien-MargaretenWohnbevölkerungInsgesamt</v>
      </c>
      <c r="B6642">
        <v>6641</v>
      </c>
      <c r="C6642">
        <v>905</v>
      </c>
      <c r="D6642" t="s">
        <v>280</v>
      </c>
      <c r="E6642" t="s">
        <v>42</v>
      </c>
      <c r="F6642" t="s">
        <v>48</v>
      </c>
      <c r="G6642">
        <v>49785</v>
      </c>
      <c r="H6642">
        <v>50367</v>
      </c>
      <c r="I6642">
        <v>51098</v>
      </c>
      <c r="J6642">
        <v>51882</v>
      </c>
      <c r="K6642">
        <v>52534</v>
      </c>
      <c r="L6642">
        <v>52286</v>
      </c>
      <c r="M6642">
        <v>52434</v>
      </c>
      <c r="N6642">
        <v>52288</v>
      </c>
      <c r="O6642">
        <v>52354</v>
      </c>
      <c r="P6642">
        <v>52753</v>
      </c>
      <c r="Q6642">
        <v>52581</v>
      </c>
      <c r="R6642">
        <v>53071</v>
      </c>
      <c r="S6642">
        <v>53610</v>
      </c>
      <c r="T6642">
        <v>54246</v>
      </c>
      <c r="U6642">
        <v>54938</v>
      </c>
      <c r="V6642">
        <v>55356</v>
      </c>
      <c r="W6642">
        <v>55640</v>
      </c>
      <c r="X6642">
        <v>55407</v>
      </c>
      <c r="Y6642">
        <v>55123</v>
      </c>
      <c r="Z6642">
        <v>54373</v>
      </c>
      <c r="AA6642">
        <v>53731</v>
      </c>
      <c r="AB6642">
        <v>55018</v>
      </c>
    </row>
    <row r="6643" spans="1:28" x14ac:dyDescent="0.25">
      <c r="A6643" t="str">
        <f t="shared" si="103"/>
        <v>Wien-MariahilfArbeitnehmereinkommenBrutto_Schnitt</v>
      </c>
      <c r="B6643">
        <v>6642</v>
      </c>
      <c r="C6643">
        <v>906</v>
      </c>
      <c r="D6643" t="s">
        <v>281</v>
      </c>
      <c r="E6643" t="s">
        <v>43</v>
      </c>
      <c r="F6643" t="s">
        <v>54</v>
      </c>
      <c r="G6643">
        <v>28510.336814382499</v>
      </c>
      <c r="H6643">
        <v>29245.703444356001</v>
      </c>
      <c r="I6643">
        <v>30217.234073862801</v>
      </c>
      <c r="J6643">
        <v>31492.595149574201</v>
      </c>
      <c r="K6643">
        <v>32306.782081753601</v>
      </c>
      <c r="L6643">
        <v>32352.531166795001</v>
      </c>
      <c r="M6643">
        <v>32714.9897483651</v>
      </c>
      <c r="N6643">
        <v>32678.740450302001</v>
      </c>
      <c r="O6643">
        <v>33122.745847378297</v>
      </c>
      <c r="P6643">
        <v>33232.444223923601</v>
      </c>
      <c r="Q6643">
        <v>33874.208996644498</v>
      </c>
      <c r="R6643">
        <v>33749.085599486498</v>
      </c>
      <c r="S6643">
        <v>33936.024644361802</v>
      </c>
      <c r="T6643">
        <v>34628.484024630503</v>
      </c>
      <c r="U6643">
        <v>35404.6510477997</v>
      </c>
      <c r="V6643">
        <v>36596.6184627537</v>
      </c>
      <c r="W6643">
        <v>37685.013731851999</v>
      </c>
      <c r="X6643">
        <v>39063.376897408103</v>
      </c>
      <c r="Y6643">
        <v>40667.070656787597</v>
      </c>
    </row>
    <row r="6644" spans="1:28" x14ac:dyDescent="0.25">
      <c r="A6644" t="str">
        <f t="shared" si="103"/>
        <v>Wien-MariahilfArbeitnehmereinkommenBruttobezüge 1000 EUR</v>
      </c>
      <c r="B6644">
        <v>6643</v>
      </c>
      <c r="C6644">
        <v>906</v>
      </c>
      <c r="D6644" t="s">
        <v>281</v>
      </c>
      <c r="E6644" t="s">
        <v>43</v>
      </c>
      <c r="F6644" t="s">
        <v>55</v>
      </c>
      <c r="G6644">
        <v>395666.45431</v>
      </c>
      <c r="H6644">
        <v>403912.41026999999</v>
      </c>
      <c r="I6644">
        <v>423826.92512000003</v>
      </c>
      <c r="J6644">
        <v>447415.29929</v>
      </c>
      <c r="K6644">
        <v>468674.48765999998</v>
      </c>
      <c r="L6644">
        <v>462220.61278000002</v>
      </c>
      <c r="M6644">
        <v>460234.47577999998</v>
      </c>
      <c r="N6644">
        <v>476063.89088000002</v>
      </c>
      <c r="O6644">
        <v>495251.29590999999</v>
      </c>
      <c r="P6644">
        <v>507858.21263000002</v>
      </c>
      <c r="Q6644">
        <v>514854.10253999999</v>
      </c>
      <c r="R6644">
        <v>525810.75364000001</v>
      </c>
      <c r="S6644">
        <v>547727.43776</v>
      </c>
      <c r="T6644">
        <v>562366.58056000003</v>
      </c>
      <c r="U6644">
        <v>578476.59346999996</v>
      </c>
      <c r="V6644">
        <v>602307.14665999997</v>
      </c>
      <c r="W6644">
        <v>597005.98754</v>
      </c>
      <c r="X6644">
        <v>613412.20741999999</v>
      </c>
      <c r="Y6644">
        <v>647663.76728000003</v>
      </c>
    </row>
    <row r="6645" spans="1:28" x14ac:dyDescent="0.25">
      <c r="A6645" t="str">
        <f t="shared" si="103"/>
        <v>Wien-MariahilfArbeitnehmereinkommenBruttobezüge Fälle</v>
      </c>
      <c r="B6645">
        <v>6644</v>
      </c>
      <c r="C6645">
        <v>906</v>
      </c>
      <c r="D6645" t="s">
        <v>281</v>
      </c>
      <c r="E6645" t="s">
        <v>43</v>
      </c>
      <c r="F6645" t="s">
        <v>56</v>
      </c>
      <c r="G6645">
        <v>13878</v>
      </c>
      <c r="H6645">
        <v>13811</v>
      </c>
      <c r="I6645">
        <v>14026</v>
      </c>
      <c r="J6645">
        <v>14207</v>
      </c>
      <c r="K6645">
        <v>14507</v>
      </c>
      <c r="L6645">
        <v>14287</v>
      </c>
      <c r="M6645">
        <v>14068</v>
      </c>
      <c r="N6645">
        <v>14568</v>
      </c>
      <c r="O6645">
        <v>14952</v>
      </c>
      <c r="P6645">
        <v>15282</v>
      </c>
      <c r="Q6645">
        <v>15199</v>
      </c>
      <c r="R6645">
        <v>15580</v>
      </c>
      <c r="S6645">
        <v>16140</v>
      </c>
      <c r="T6645">
        <v>16240</v>
      </c>
      <c r="U6645">
        <v>16339</v>
      </c>
      <c r="V6645">
        <v>16458</v>
      </c>
      <c r="W6645">
        <v>15842</v>
      </c>
      <c r="X6645">
        <v>15703</v>
      </c>
      <c r="Y6645">
        <v>15926</v>
      </c>
    </row>
    <row r="6646" spans="1:28" x14ac:dyDescent="0.25">
      <c r="A6646" t="str">
        <f t="shared" si="103"/>
        <v>Wien-MariahilfArbeitnehmereinkommenLohnsteuer 1000 EUR</v>
      </c>
      <c r="B6646">
        <v>6645</v>
      </c>
      <c r="C6646">
        <v>906</v>
      </c>
      <c r="D6646" t="s">
        <v>281</v>
      </c>
      <c r="E6646" t="s">
        <v>43</v>
      </c>
      <c r="F6646" t="s">
        <v>57</v>
      </c>
      <c r="G6646">
        <v>73728.043030000001</v>
      </c>
      <c r="H6646">
        <v>73401.481100000005</v>
      </c>
      <c r="I6646">
        <v>78652.468009999997</v>
      </c>
      <c r="J6646">
        <v>85610.510930000004</v>
      </c>
      <c r="K6646">
        <v>92187.21802</v>
      </c>
      <c r="L6646">
        <v>83443.646120000005</v>
      </c>
      <c r="M6646">
        <v>85149.438420000006</v>
      </c>
      <c r="N6646">
        <v>88900.344809999995</v>
      </c>
      <c r="O6646">
        <v>94510.303329999995</v>
      </c>
      <c r="P6646">
        <v>98345.841400000005</v>
      </c>
      <c r="Q6646">
        <v>100143.87016999999</v>
      </c>
      <c r="R6646">
        <v>102877.28015999999</v>
      </c>
      <c r="S6646">
        <v>95505.029850000006</v>
      </c>
      <c r="T6646">
        <v>98975.24093</v>
      </c>
      <c r="U6646">
        <v>103824.66575</v>
      </c>
      <c r="V6646">
        <v>108110.16012</v>
      </c>
      <c r="W6646">
        <v>104658.63241999999</v>
      </c>
      <c r="X6646">
        <v>107868.27655</v>
      </c>
      <c r="Y6646">
        <v>113273.77997</v>
      </c>
    </row>
    <row r="6647" spans="1:28" x14ac:dyDescent="0.25">
      <c r="A6647" t="str">
        <f t="shared" si="103"/>
        <v>Wien-MariahilfArbeitnehmereinkommenLohnsteuer Fälle</v>
      </c>
      <c r="B6647">
        <v>6646</v>
      </c>
      <c r="C6647">
        <v>906</v>
      </c>
      <c r="D6647" t="s">
        <v>281</v>
      </c>
      <c r="E6647" t="s">
        <v>43</v>
      </c>
      <c r="F6647" t="s">
        <v>58</v>
      </c>
      <c r="G6647">
        <v>11221</v>
      </c>
      <c r="H6647">
        <v>10904</v>
      </c>
      <c r="I6647">
        <v>11147</v>
      </c>
      <c r="J6647">
        <v>11396</v>
      </c>
      <c r="K6647">
        <v>11784</v>
      </c>
      <c r="L6647">
        <v>11363</v>
      </c>
      <c r="M6647">
        <v>11200</v>
      </c>
      <c r="N6647">
        <v>11565</v>
      </c>
      <c r="O6647">
        <v>11803</v>
      </c>
      <c r="P6647">
        <v>12031</v>
      </c>
      <c r="Q6647">
        <v>12003</v>
      </c>
      <c r="R6647">
        <v>12251</v>
      </c>
      <c r="S6647">
        <v>12558</v>
      </c>
      <c r="T6647">
        <v>12819</v>
      </c>
      <c r="U6647">
        <v>12887</v>
      </c>
      <c r="V6647">
        <v>13291</v>
      </c>
      <c r="W6647">
        <v>12872</v>
      </c>
      <c r="X6647">
        <v>12908</v>
      </c>
      <c r="Y6647">
        <v>13251</v>
      </c>
    </row>
    <row r="6648" spans="1:28" x14ac:dyDescent="0.25">
      <c r="A6648" t="str">
        <f t="shared" si="103"/>
        <v>Wien-MariahilfArbeitnehmereinkommenNetto_Schnitt</v>
      </c>
      <c r="B6648">
        <v>6647</v>
      </c>
      <c r="C6648">
        <v>906</v>
      </c>
      <c r="D6648" t="s">
        <v>281</v>
      </c>
      <c r="E6648" t="s">
        <v>43</v>
      </c>
      <c r="F6648" t="s">
        <v>59</v>
      </c>
      <c r="G6648">
        <v>19132.274776624901</v>
      </c>
      <c r="H6648">
        <v>19713.62389979</v>
      </c>
      <c r="I6648">
        <v>20272.706762441201</v>
      </c>
      <c r="J6648">
        <v>21037.297737031</v>
      </c>
      <c r="K6648">
        <v>21462.137384021498</v>
      </c>
      <c r="L6648">
        <v>21954.290863722301</v>
      </c>
      <c r="M6648">
        <v>22083.016878021001</v>
      </c>
      <c r="N6648">
        <v>21989.152991488201</v>
      </c>
      <c r="O6648">
        <v>22182.664266318901</v>
      </c>
      <c r="P6648">
        <v>22132.844182044199</v>
      </c>
      <c r="Q6648">
        <v>22505.082562668598</v>
      </c>
      <c r="R6648">
        <v>22356.049917201501</v>
      </c>
      <c r="S6648">
        <v>23150.241832094202</v>
      </c>
      <c r="T6648">
        <v>23570.310957512302</v>
      </c>
      <c r="U6648">
        <v>23970.722170267501</v>
      </c>
      <c r="V6648">
        <v>24768.683976789402</v>
      </c>
      <c r="W6648">
        <v>25673.347208685798</v>
      </c>
      <c r="X6648">
        <v>26527.618290772501</v>
      </c>
      <c r="Y6648">
        <v>27672.1130673113</v>
      </c>
    </row>
    <row r="6649" spans="1:28" x14ac:dyDescent="0.25">
      <c r="A6649" t="str">
        <f t="shared" si="103"/>
        <v>Wien-MariahilfArbeitnehmereinkommenNettobezüge 1000 EUR</v>
      </c>
      <c r="B6649">
        <v>6648</v>
      </c>
      <c r="C6649">
        <v>906</v>
      </c>
      <c r="D6649" t="s">
        <v>281</v>
      </c>
      <c r="E6649" t="s">
        <v>43</v>
      </c>
      <c r="F6649" t="s">
        <v>60</v>
      </c>
      <c r="G6649">
        <v>265517.70935000002</v>
      </c>
      <c r="H6649">
        <v>272264.85967999999</v>
      </c>
      <c r="I6649">
        <v>284344.98505000002</v>
      </c>
      <c r="J6649">
        <v>298876.88894999999</v>
      </c>
      <c r="K6649">
        <v>311351.22703000001</v>
      </c>
      <c r="L6649">
        <v>313660.95357000001</v>
      </c>
      <c r="M6649">
        <v>310663.88144000003</v>
      </c>
      <c r="N6649">
        <v>320337.98077999998</v>
      </c>
      <c r="O6649">
        <v>331675.19611000002</v>
      </c>
      <c r="P6649">
        <v>338234.12478999997</v>
      </c>
      <c r="Q6649">
        <v>342054.74987</v>
      </c>
      <c r="R6649">
        <v>348307.25770999998</v>
      </c>
      <c r="S6649">
        <v>373644.90317000001</v>
      </c>
      <c r="T6649">
        <v>382781.84995</v>
      </c>
      <c r="U6649">
        <v>391657.62953999999</v>
      </c>
      <c r="V6649">
        <v>407643.00089000002</v>
      </c>
      <c r="W6649">
        <v>406717.16648000001</v>
      </c>
      <c r="X6649">
        <v>416563.19001999998</v>
      </c>
      <c r="Y6649">
        <v>440706.07270999998</v>
      </c>
    </row>
    <row r="6650" spans="1:28" x14ac:dyDescent="0.25">
      <c r="A6650" t="str">
        <f t="shared" si="103"/>
        <v>Wien-MariahilfArbeitnehmereinkommenSV-Beiträge 1000 EUR</v>
      </c>
      <c r="B6650">
        <v>6649</v>
      </c>
      <c r="C6650">
        <v>906</v>
      </c>
      <c r="D6650" t="s">
        <v>281</v>
      </c>
      <c r="E6650" t="s">
        <v>43</v>
      </c>
      <c r="F6650" t="s">
        <v>61</v>
      </c>
      <c r="G6650">
        <v>56420.701930000003</v>
      </c>
      <c r="H6650">
        <v>58246.069490000002</v>
      </c>
      <c r="I6650">
        <v>60829.47206</v>
      </c>
      <c r="J6650">
        <v>62927.899409999998</v>
      </c>
      <c r="K6650">
        <v>65136.042609999997</v>
      </c>
      <c r="L6650">
        <v>65116.01309</v>
      </c>
      <c r="M6650">
        <v>64421.155919999997</v>
      </c>
      <c r="N6650">
        <v>66825.565289999999</v>
      </c>
      <c r="O6650">
        <v>69065.796470000001</v>
      </c>
      <c r="P6650">
        <v>71278.246440000003</v>
      </c>
      <c r="Q6650">
        <v>72655.482499999998</v>
      </c>
      <c r="R6650">
        <v>74626.215769999995</v>
      </c>
      <c r="S6650">
        <v>78577.504740000004</v>
      </c>
      <c r="T6650">
        <v>80609.489679999999</v>
      </c>
      <c r="U6650">
        <v>82994.298179999998</v>
      </c>
      <c r="V6650">
        <v>86553.985650000002</v>
      </c>
      <c r="W6650">
        <v>85630.188639999993</v>
      </c>
      <c r="X6650">
        <v>88980.740850000002</v>
      </c>
      <c r="Y6650">
        <v>93683.914600000004</v>
      </c>
    </row>
    <row r="6651" spans="1:28" x14ac:dyDescent="0.25">
      <c r="A6651" t="str">
        <f t="shared" si="103"/>
        <v>Wien-MariahilfArbeitnehmereinkommenSV-Beiträge Fälle</v>
      </c>
      <c r="B6651">
        <v>6650</v>
      </c>
      <c r="C6651">
        <v>906</v>
      </c>
      <c r="D6651" t="s">
        <v>281</v>
      </c>
      <c r="E6651" t="s">
        <v>43</v>
      </c>
      <c r="F6651" t="s">
        <v>62</v>
      </c>
      <c r="G6651">
        <v>12957</v>
      </c>
      <c r="H6651">
        <v>12884</v>
      </c>
      <c r="I6651">
        <v>13082</v>
      </c>
      <c r="J6651">
        <v>13205</v>
      </c>
      <c r="K6651">
        <v>13348</v>
      </c>
      <c r="L6651">
        <v>13121</v>
      </c>
      <c r="M6651">
        <v>12891</v>
      </c>
      <c r="N6651">
        <v>13239</v>
      </c>
      <c r="O6651">
        <v>13502</v>
      </c>
      <c r="P6651">
        <v>13720</v>
      </c>
      <c r="Q6651">
        <v>13623</v>
      </c>
      <c r="R6651">
        <v>13945</v>
      </c>
      <c r="S6651">
        <v>14361</v>
      </c>
      <c r="T6651">
        <v>14378</v>
      </c>
      <c r="U6651">
        <v>14445</v>
      </c>
      <c r="V6651">
        <v>14653</v>
      </c>
      <c r="W6651">
        <v>14216</v>
      </c>
      <c r="X6651">
        <v>14218</v>
      </c>
      <c r="Y6651">
        <v>14474</v>
      </c>
    </row>
    <row r="6652" spans="1:28" x14ac:dyDescent="0.25">
      <c r="A6652" t="str">
        <f t="shared" si="103"/>
        <v>Wien-MariahilfArbeitsstättenInsgesamt</v>
      </c>
      <c r="B6652">
        <v>6651</v>
      </c>
      <c r="C6652">
        <v>906</v>
      </c>
      <c r="D6652" t="s">
        <v>281</v>
      </c>
      <c r="E6652" t="s">
        <v>476</v>
      </c>
      <c r="F6652" t="s">
        <v>48</v>
      </c>
      <c r="G6652">
        <v>5496</v>
      </c>
      <c r="H6652">
        <v>5507</v>
      </c>
      <c r="I6652">
        <v>5681</v>
      </c>
    </row>
    <row r="6653" spans="1:28" x14ac:dyDescent="0.25">
      <c r="A6653" t="str">
        <f t="shared" si="103"/>
        <v>Wien-MariahilfBeschäftigte in den ArbeitsstättenInsgesamt</v>
      </c>
      <c r="B6653">
        <v>6652</v>
      </c>
      <c r="C6653">
        <v>906</v>
      </c>
      <c r="D6653" t="s">
        <v>281</v>
      </c>
      <c r="E6653" t="s">
        <v>477</v>
      </c>
      <c r="F6653" t="s">
        <v>48</v>
      </c>
      <c r="G6653">
        <v>31337</v>
      </c>
      <c r="H6653">
        <v>29383</v>
      </c>
      <c r="I6653">
        <v>29317</v>
      </c>
    </row>
    <row r="6654" spans="1:28" x14ac:dyDescent="0.25">
      <c r="A6654" t="str">
        <f t="shared" si="103"/>
        <v>Wien-MariahilfGesamteinkommenBruttobezüge Gesamt</v>
      </c>
      <c r="B6654">
        <v>6653</v>
      </c>
      <c r="C6654">
        <v>906</v>
      </c>
      <c r="D6654" t="s">
        <v>281</v>
      </c>
      <c r="E6654" t="s">
        <v>45</v>
      </c>
      <c r="F6654" t="s">
        <v>63</v>
      </c>
      <c r="G6654">
        <v>514068.45744000003</v>
      </c>
      <c r="H6654">
        <v>523752.01156000001</v>
      </c>
      <c r="I6654">
        <v>547379.68440999999</v>
      </c>
      <c r="J6654">
        <v>574120.71842000005</v>
      </c>
      <c r="K6654">
        <v>601183.27139999997</v>
      </c>
      <c r="L6654">
        <v>597756.96262000001</v>
      </c>
      <c r="M6654">
        <v>601428.45956999995</v>
      </c>
      <c r="N6654">
        <v>619376.12818</v>
      </c>
      <c r="O6654">
        <v>644782.78853999998</v>
      </c>
      <c r="P6654">
        <v>660518.76561</v>
      </c>
      <c r="Q6654">
        <v>671320.28330999997</v>
      </c>
      <c r="R6654">
        <v>683086.65584999998</v>
      </c>
      <c r="S6654">
        <v>705802.08573000005</v>
      </c>
      <c r="T6654">
        <v>721007.64410000003</v>
      </c>
      <c r="U6654">
        <v>740394.69301000005</v>
      </c>
      <c r="V6654">
        <v>769900.94137000002</v>
      </c>
      <c r="W6654">
        <v>769280.21392000001</v>
      </c>
      <c r="X6654">
        <v>791304.39151999995</v>
      </c>
      <c r="Y6654">
        <v>827832.24771999998</v>
      </c>
    </row>
    <row r="6655" spans="1:28" x14ac:dyDescent="0.25">
      <c r="A6655" t="str">
        <f t="shared" si="103"/>
        <v>Wien-MariahilfGesamteinkommenNettobezüge Gesamt</v>
      </c>
      <c r="B6655">
        <v>6654</v>
      </c>
      <c r="C6655">
        <v>906</v>
      </c>
      <c r="D6655" t="s">
        <v>281</v>
      </c>
      <c r="E6655" t="s">
        <v>45</v>
      </c>
      <c r="F6655" t="s">
        <v>64</v>
      </c>
      <c r="G6655">
        <v>360590.18787000002</v>
      </c>
      <c r="H6655">
        <v>369135.45462999999</v>
      </c>
      <c r="I6655">
        <v>383602.65753000003</v>
      </c>
      <c r="J6655">
        <v>400154.06770999997</v>
      </c>
      <c r="K6655">
        <v>416523.96234000003</v>
      </c>
      <c r="L6655">
        <v>422939.24851</v>
      </c>
      <c r="M6655">
        <v>423959.99650000001</v>
      </c>
      <c r="N6655">
        <v>434824.84482</v>
      </c>
      <c r="O6655">
        <v>450333.11855999997</v>
      </c>
      <c r="P6655">
        <v>459092.08536999999</v>
      </c>
      <c r="Q6655">
        <v>465369.55083999998</v>
      </c>
      <c r="R6655">
        <v>471987.08377000003</v>
      </c>
      <c r="S6655">
        <v>501506.76514999999</v>
      </c>
      <c r="T6655">
        <v>510935.95900999999</v>
      </c>
      <c r="U6655">
        <v>521911.44471000001</v>
      </c>
      <c r="V6655">
        <v>541809.25678000005</v>
      </c>
      <c r="W6655">
        <v>545770.87165999995</v>
      </c>
      <c r="X6655">
        <v>559468.29902000003</v>
      </c>
      <c r="Y6655">
        <v>586160.74574000004</v>
      </c>
    </row>
    <row r="6656" spans="1:28" x14ac:dyDescent="0.25">
      <c r="A6656" t="str">
        <f t="shared" si="103"/>
        <v>Wien-MariahilfGründungsintensitätin % der aktiven Wirtschaftskammermitglieder</v>
      </c>
      <c r="B6656">
        <v>6655</v>
      </c>
      <c r="C6656">
        <v>906</v>
      </c>
      <c r="D6656" t="s">
        <v>281</v>
      </c>
      <c r="E6656" t="s">
        <v>40</v>
      </c>
      <c r="F6656" t="s">
        <v>52</v>
      </c>
      <c r="G6656">
        <v>7.0951879171057302</v>
      </c>
      <c r="H6656">
        <v>9.0962202827252998</v>
      </c>
      <c r="I6656">
        <v>7.6835868400113103</v>
      </c>
      <c r="J6656">
        <v>7.3842024356348199</v>
      </c>
      <c r="K6656">
        <v>7.0891823770912401</v>
      </c>
      <c r="L6656">
        <v>8.6204978362912996</v>
      </c>
      <c r="M6656">
        <v>7.54705696701755</v>
      </c>
      <c r="N6656">
        <v>7.9843825581324799</v>
      </c>
      <c r="O6656">
        <v>7.5896062394497701</v>
      </c>
      <c r="P6656">
        <v>6.7115870286185402</v>
      </c>
      <c r="Q6656">
        <v>6.2145035152898798</v>
      </c>
      <c r="R6656">
        <v>6.8894972330154198</v>
      </c>
      <c r="S6656">
        <v>6.8582744199805701</v>
      </c>
      <c r="T6656">
        <v>6.6669886961572802</v>
      </c>
      <c r="U6656">
        <v>5.6742837093479297</v>
      </c>
      <c r="V6656">
        <v>6.0433884297520697</v>
      </c>
      <c r="W6656">
        <v>6.1802129317060501</v>
      </c>
      <c r="X6656">
        <v>6.7095115681233901</v>
      </c>
      <c r="Y6656">
        <v>6.3067608476286603</v>
      </c>
      <c r="Z6656">
        <v>5.3060217176702897</v>
      </c>
      <c r="AA6656">
        <v>5.2811735941320297</v>
      </c>
      <c r="AB6656">
        <v>5.3727008712487896</v>
      </c>
    </row>
    <row r="6657" spans="1:44" x14ac:dyDescent="0.25">
      <c r="A6657" t="str">
        <f t="shared" si="103"/>
        <v>Wien-MariahilfGründungsintensitätje 1.000 Einwohner</v>
      </c>
      <c r="B6657">
        <v>6656</v>
      </c>
      <c r="C6657">
        <v>906</v>
      </c>
      <c r="D6657" t="s">
        <v>281</v>
      </c>
      <c r="E6657" t="s">
        <v>40</v>
      </c>
      <c r="F6657" t="s">
        <v>53</v>
      </c>
      <c r="G6657">
        <v>7.0815074496056098</v>
      </c>
      <c r="H6657">
        <v>8.8704331797171907</v>
      </c>
      <c r="I6657">
        <v>7.7923607494490099</v>
      </c>
      <c r="J6657">
        <v>7.7603864698230298</v>
      </c>
      <c r="K6657">
        <v>7.3887388934850602</v>
      </c>
      <c r="L6657">
        <v>9.1228701264488592</v>
      </c>
      <c r="M6657">
        <v>8.16251523140226</v>
      </c>
      <c r="N6657">
        <v>8.8684976662066806</v>
      </c>
      <c r="O6657">
        <v>8.6681414916336195</v>
      </c>
      <c r="P6657">
        <v>7.90264846768439</v>
      </c>
      <c r="Q6657">
        <v>7.46890785899138</v>
      </c>
      <c r="R6657">
        <v>8.1986778507578109</v>
      </c>
      <c r="S6657">
        <v>8.19507001218075</v>
      </c>
      <c r="T6657">
        <v>8.1294249262821001</v>
      </c>
      <c r="U6657">
        <v>6.86584739783844</v>
      </c>
      <c r="V6657">
        <v>7.3434803075474697</v>
      </c>
      <c r="W6657">
        <v>7.42149739623936</v>
      </c>
      <c r="X6657">
        <v>8.1910620135576195</v>
      </c>
      <c r="Y6657">
        <v>7.8986445925879103</v>
      </c>
      <c r="Z6657">
        <v>6.8611182027061499</v>
      </c>
      <c r="AA6657">
        <v>6.9771949092318604</v>
      </c>
      <c r="AB6657">
        <v>7.0648887757375203</v>
      </c>
    </row>
    <row r="6658" spans="1:44" x14ac:dyDescent="0.25">
      <c r="A6658" t="str">
        <f t="shared" si="103"/>
        <v>Wien-MariahilfKammermitgliedschaftenAktiv</v>
      </c>
      <c r="B6658">
        <v>6657</v>
      </c>
      <c r="C6658">
        <v>906</v>
      </c>
      <c r="D6658" t="s">
        <v>281</v>
      </c>
      <c r="E6658" t="s">
        <v>39</v>
      </c>
      <c r="F6658" t="s">
        <v>50</v>
      </c>
      <c r="G6658">
        <v>2847</v>
      </c>
      <c r="H6658">
        <v>2809</v>
      </c>
      <c r="I6658">
        <v>2930</v>
      </c>
      <c r="J6658">
        <v>3049</v>
      </c>
      <c r="K6658">
        <v>3061</v>
      </c>
      <c r="L6658">
        <v>3118</v>
      </c>
      <c r="M6658">
        <v>3183</v>
      </c>
      <c r="N6658">
        <v>3243</v>
      </c>
      <c r="O6658">
        <v>3280</v>
      </c>
      <c r="P6658">
        <v>3349</v>
      </c>
      <c r="Q6658">
        <v>3385</v>
      </c>
      <c r="R6658">
        <v>3488</v>
      </c>
      <c r="S6658">
        <v>3492</v>
      </c>
      <c r="T6658">
        <v>3532</v>
      </c>
      <c r="U6658">
        <v>3580</v>
      </c>
      <c r="V6658">
        <v>3584</v>
      </c>
      <c r="W6658">
        <v>3680</v>
      </c>
      <c r="X6658">
        <v>3658</v>
      </c>
      <c r="Y6658">
        <v>3730</v>
      </c>
      <c r="Z6658">
        <v>3780</v>
      </c>
      <c r="AA6658">
        <v>3815</v>
      </c>
      <c r="AB6658">
        <v>3826</v>
      </c>
      <c r="AC6658">
        <v>3878</v>
      </c>
      <c r="AD6658">
        <v>3872</v>
      </c>
      <c r="AE6658">
        <v>3838</v>
      </c>
      <c r="AF6658">
        <v>3851</v>
      </c>
      <c r="AG6658">
        <v>3888</v>
      </c>
      <c r="AH6658">
        <v>3890</v>
      </c>
      <c r="AI6658">
        <v>3915</v>
      </c>
      <c r="AJ6658">
        <v>3964</v>
      </c>
      <c r="AK6658">
        <v>3941</v>
      </c>
      <c r="AL6658">
        <v>4052</v>
      </c>
      <c r="AM6658">
        <v>4121</v>
      </c>
      <c r="AN6658">
        <v>4090</v>
      </c>
      <c r="AO6658">
        <v>4110</v>
      </c>
      <c r="AP6658">
        <v>4132</v>
      </c>
      <c r="AQ6658">
        <v>4159</v>
      </c>
      <c r="AR6658">
        <v>4122</v>
      </c>
    </row>
    <row r="6659" spans="1:44" x14ac:dyDescent="0.25">
      <c r="A6659" t="str">
        <f t="shared" ref="A6659:A6722" si="104">D6659&amp;E6659&amp;F6659</f>
        <v>Wien-MariahilfKammermitgliedschaftenInsgesamt</v>
      </c>
      <c r="B6659">
        <v>6658</v>
      </c>
      <c r="C6659">
        <v>906</v>
      </c>
      <c r="D6659" t="s">
        <v>281</v>
      </c>
      <c r="E6659" t="s">
        <v>39</v>
      </c>
      <c r="F6659" t="s">
        <v>48</v>
      </c>
      <c r="G6659">
        <v>3590</v>
      </c>
      <c r="H6659">
        <v>3590</v>
      </c>
      <c r="I6659">
        <v>3730</v>
      </c>
      <c r="J6659">
        <v>3845</v>
      </c>
      <c r="K6659">
        <v>3855</v>
      </c>
      <c r="L6659">
        <v>3916</v>
      </c>
      <c r="M6659">
        <v>3970</v>
      </c>
      <c r="N6659">
        <v>4028</v>
      </c>
      <c r="O6659">
        <v>4062</v>
      </c>
      <c r="P6659">
        <v>4143</v>
      </c>
      <c r="Q6659">
        <v>4155</v>
      </c>
      <c r="R6659">
        <v>4272</v>
      </c>
      <c r="S6659">
        <v>4281</v>
      </c>
      <c r="T6659">
        <v>4328</v>
      </c>
      <c r="U6659">
        <v>4372</v>
      </c>
      <c r="V6659">
        <v>4397</v>
      </c>
      <c r="W6659">
        <v>4485</v>
      </c>
      <c r="X6659">
        <v>4491</v>
      </c>
      <c r="Y6659">
        <v>4560</v>
      </c>
      <c r="Z6659">
        <v>4625</v>
      </c>
      <c r="AA6659">
        <v>4674</v>
      </c>
      <c r="AB6659">
        <v>4695</v>
      </c>
      <c r="AC6659">
        <v>4751</v>
      </c>
      <c r="AD6659">
        <v>4743</v>
      </c>
      <c r="AE6659">
        <v>4724</v>
      </c>
      <c r="AF6659">
        <v>4703</v>
      </c>
      <c r="AG6659">
        <v>4728</v>
      </c>
      <c r="AH6659">
        <v>4731</v>
      </c>
      <c r="AI6659">
        <v>4751</v>
      </c>
      <c r="AJ6659">
        <v>4778</v>
      </c>
      <c r="AK6659">
        <v>4805</v>
      </c>
      <c r="AL6659">
        <v>4883</v>
      </c>
      <c r="AM6659">
        <v>4917</v>
      </c>
      <c r="AN6659">
        <v>4844</v>
      </c>
      <c r="AO6659">
        <v>4851</v>
      </c>
      <c r="AP6659">
        <v>4860</v>
      </c>
      <c r="AQ6659">
        <v>4872</v>
      </c>
      <c r="AR6659">
        <v>4808</v>
      </c>
    </row>
    <row r="6660" spans="1:44" x14ac:dyDescent="0.25">
      <c r="A6660" t="str">
        <f t="shared" si="104"/>
        <v>Wien-MariahilfKammermitgliedschaftenRuhend</v>
      </c>
      <c r="B6660">
        <v>6659</v>
      </c>
      <c r="C6660">
        <v>906</v>
      </c>
      <c r="D6660" t="s">
        <v>281</v>
      </c>
      <c r="E6660" t="s">
        <v>39</v>
      </c>
      <c r="F6660" t="s">
        <v>51</v>
      </c>
      <c r="G6660">
        <v>743</v>
      </c>
      <c r="H6660">
        <v>781</v>
      </c>
      <c r="I6660">
        <v>800</v>
      </c>
      <c r="J6660">
        <v>796</v>
      </c>
      <c r="K6660">
        <v>794</v>
      </c>
      <c r="L6660">
        <v>798</v>
      </c>
      <c r="M6660">
        <v>787</v>
      </c>
      <c r="N6660">
        <v>785</v>
      </c>
      <c r="O6660">
        <v>782</v>
      </c>
      <c r="P6660">
        <v>794</v>
      </c>
      <c r="Q6660">
        <v>770</v>
      </c>
      <c r="R6660">
        <v>784</v>
      </c>
      <c r="S6660">
        <v>789</v>
      </c>
      <c r="T6660">
        <v>796</v>
      </c>
      <c r="U6660">
        <v>792</v>
      </c>
      <c r="V6660">
        <v>813</v>
      </c>
      <c r="W6660">
        <v>805</v>
      </c>
      <c r="X6660">
        <v>833</v>
      </c>
      <c r="Y6660">
        <v>830</v>
      </c>
      <c r="Z6660">
        <v>845</v>
      </c>
      <c r="AA6660">
        <v>859</v>
      </c>
      <c r="AB6660">
        <v>869</v>
      </c>
      <c r="AC6660">
        <v>873</v>
      </c>
      <c r="AD6660">
        <v>871</v>
      </c>
      <c r="AE6660">
        <v>886</v>
      </c>
      <c r="AF6660">
        <v>852</v>
      </c>
      <c r="AG6660">
        <v>840</v>
      </c>
      <c r="AH6660">
        <v>841</v>
      </c>
      <c r="AI6660">
        <v>836</v>
      </c>
      <c r="AJ6660">
        <v>814</v>
      </c>
      <c r="AK6660">
        <v>864</v>
      </c>
      <c r="AL6660">
        <v>831</v>
      </c>
      <c r="AM6660">
        <v>796</v>
      </c>
      <c r="AN6660">
        <v>754</v>
      </c>
      <c r="AO6660">
        <v>741</v>
      </c>
      <c r="AP6660">
        <v>728</v>
      </c>
      <c r="AQ6660">
        <v>713</v>
      </c>
      <c r="AR6660">
        <v>686</v>
      </c>
    </row>
    <row r="6661" spans="1:44" x14ac:dyDescent="0.25">
      <c r="A6661" t="str">
        <f t="shared" si="104"/>
        <v>Wien-MariahilfLehrlinge1. Lehrjahr, männlich</v>
      </c>
      <c r="B6661">
        <v>6660</v>
      </c>
      <c r="C6661">
        <v>906</v>
      </c>
      <c r="D6661" t="s">
        <v>281</v>
      </c>
      <c r="E6661" t="s">
        <v>46</v>
      </c>
      <c r="F6661" t="s">
        <v>65</v>
      </c>
      <c r="G6661">
        <v>65</v>
      </c>
      <c r="H6661">
        <v>60</v>
      </c>
      <c r="I6661">
        <v>48</v>
      </c>
      <c r="J6661">
        <v>66</v>
      </c>
      <c r="K6661">
        <v>60</v>
      </c>
      <c r="L6661">
        <v>49</v>
      </c>
      <c r="M6661">
        <v>68</v>
      </c>
      <c r="N6661">
        <v>45</v>
      </c>
      <c r="O6661">
        <v>56</v>
      </c>
      <c r="P6661">
        <v>53</v>
      </c>
      <c r="Q6661">
        <v>45</v>
      </c>
      <c r="R6661">
        <v>27</v>
      </c>
      <c r="S6661">
        <v>36</v>
      </c>
      <c r="T6661">
        <v>45</v>
      </c>
      <c r="U6661">
        <v>38</v>
      </c>
      <c r="V6661">
        <v>40</v>
      </c>
      <c r="W6661">
        <v>44</v>
      </c>
      <c r="X6661">
        <v>41</v>
      </c>
      <c r="Y6661">
        <v>30</v>
      </c>
      <c r="Z6661">
        <v>35</v>
      </c>
      <c r="AA6661">
        <v>47</v>
      </c>
      <c r="AB6661">
        <v>29</v>
      </c>
    </row>
    <row r="6662" spans="1:44" x14ac:dyDescent="0.25">
      <c r="A6662" t="str">
        <f t="shared" si="104"/>
        <v>Wien-MariahilfLehrlinge1. Lehrjahr, weiblich</v>
      </c>
      <c r="B6662">
        <v>6661</v>
      </c>
      <c r="C6662">
        <v>906</v>
      </c>
      <c r="D6662" t="s">
        <v>281</v>
      </c>
      <c r="E6662" t="s">
        <v>46</v>
      </c>
      <c r="F6662" t="s">
        <v>66</v>
      </c>
      <c r="G6662">
        <v>61</v>
      </c>
      <c r="H6662">
        <v>48</v>
      </c>
      <c r="I6662">
        <v>38</v>
      </c>
      <c r="J6662">
        <v>67</v>
      </c>
      <c r="K6662">
        <v>49</v>
      </c>
      <c r="L6662">
        <v>62</v>
      </c>
      <c r="M6662">
        <v>70</v>
      </c>
      <c r="N6662">
        <v>63</v>
      </c>
      <c r="O6662">
        <v>53</v>
      </c>
      <c r="P6662">
        <v>48</v>
      </c>
      <c r="Q6662">
        <v>41</v>
      </c>
      <c r="R6662">
        <v>43</v>
      </c>
      <c r="S6662">
        <v>41</v>
      </c>
      <c r="T6662">
        <v>36</v>
      </c>
      <c r="U6662">
        <v>28</v>
      </c>
      <c r="V6662">
        <v>28</v>
      </c>
      <c r="W6662">
        <v>40</v>
      </c>
      <c r="X6662">
        <v>41</v>
      </c>
      <c r="Y6662">
        <v>27</v>
      </c>
      <c r="Z6662">
        <v>38</v>
      </c>
      <c r="AA6662">
        <v>54</v>
      </c>
      <c r="AB6662">
        <v>52</v>
      </c>
    </row>
    <row r="6663" spans="1:44" x14ac:dyDescent="0.25">
      <c r="A6663" t="str">
        <f t="shared" si="104"/>
        <v>Wien-MariahilfLehrlinge2. Lehrjahr, männlich</v>
      </c>
      <c r="B6663">
        <v>6662</v>
      </c>
      <c r="C6663">
        <v>906</v>
      </c>
      <c r="D6663" t="s">
        <v>281</v>
      </c>
      <c r="E6663" t="s">
        <v>46</v>
      </c>
      <c r="F6663" t="s">
        <v>67</v>
      </c>
      <c r="G6663">
        <v>75</v>
      </c>
      <c r="H6663">
        <v>58</v>
      </c>
      <c r="I6663">
        <v>62</v>
      </c>
      <c r="J6663">
        <v>61</v>
      </c>
      <c r="K6663">
        <v>66</v>
      </c>
      <c r="L6663">
        <v>57</v>
      </c>
      <c r="M6663">
        <v>55</v>
      </c>
      <c r="N6663">
        <v>74</v>
      </c>
      <c r="O6663">
        <v>40</v>
      </c>
      <c r="P6663">
        <v>59</v>
      </c>
      <c r="Q6663">
        <v>57</v>
      </c>
      <c r="R6663">
        <v>48</v>
      </c>
      <c r="S6663">
        <v>34</v>
      </c>
      <c r="T6663">
        <v>37</v>
      </c>
      <c r="U6663">
        <v>39</v>
      </c>
      <c r="V6663">
        <v>49</v>
      </c>
      <c r="W6663">
        <v>39</v>
      </c>
      <c r="X6663">
        <v>60</v>
      </c>
      <c r="Y6663">
        <v>50</v>
      </c>
      <c r="Z6663">
        <v>36</v>
      </c>
      <c r="AA6663">
        <v>43</v>
      </c>
      <c r="AB6663">
        <v>53</v>
      </c>
    </row>
    <row r="6664" spans="1:44" x14ac:dyDescent="0.25">
      <c r="A6664" t="str">
        <f t="shared" si="104"/>
        <v>Wien-MariahilfLehrlinge2. Lehrjahr, weiblich</v>
      </c>
      <c r="B6664">
        <v>6663</v>
      </c>
      <c r="C6664">
        <v>906</v>
      </c>
      <c r="D6664" t="s">
        <v>281</v>
      </c>
      <c r="E6664" t="s">
        <v>46</v>
      </c>
      <c r="F6664" t="s">
        <v>68</v>
      </c>
      <c r="G6664">
        <v>51</v>
      </c>
      <c r="H6664">
        <v>64</v>
      </c>
      <c r="I6664">
        <v>52</v>
      </c>
      <c r="J6664">
        <v>57</v>
      </c>
      <c r="K6664">
        <v>78</v>
      </c>
      <c r="L6664">
        <v>59</v>
      </c>
      <c r="M6664">
        <v>78</v>
      </c>
      <c r="N6664">
        <v>58</v>
      </c>
      <c r="O6664">
        <v>75</v>
      </c>
      <c r="P6664">
        <v>51</v>
      </c>
      <c r="Q6664">
        <v>47</v>
      </c>
      <c r="R6664">
        <v>38</v>
      </c>
      <c r="S6664">
        <v>43</v>
      </c>
      <c r="T6664">
        <v>43</v>
      </c>
      <c r="U6664">
        <v>29</v>
      </c>
      <c r="V6664">
        <v>31</v>
      </c>
      <c r="W6664">
        <v>38</v>
      </c>
      <c r="X6664">
        <v>43</v>
      </c>
      <c r="Y6664">
        <v>42</v>
      </c>
      <c r="Z6664">
        <v>37</v>
      </c>
      <c r="AA6664">
        <v>41</v>
      </c>
      <c r="AB6664">
        <v>60</v>
      </c>
    </row>
    <row r="6665" spans="1:44" x14ac:dyDescent="0.25">
      <c r="A6665" t="str">
        <f t="shared" si="104"/>
        <v>Wien-MariahilfLehrlinge3. Lehrjahr, männlich</v>
      </c>
      <c r="B6665">
        <v>6664</v>
      </c>
      <c r="C6665">
        <v>906</v>
      </c>
      <c r="D6665" t="s">
        <v>281</v>
      </c>
      <c r="E6665" t="s">
        <v>46</v>
      </c>
      <c r="F6665" t="s">
        <v>69</v>
      </c>
      <c r="G6665">
        <v>67</v>
      </c>
      <c r="H6665">
        <v>66</v>
      </c>
      <c r="I6665">
        <v>54</v>
      </c>
      <c r="J6665">
        <v>56</v>
      </c>
      <c r="K6665">
        <v>55</v>
      </c>
      <c r="L6665">
        <v>67</v>
      </c>
      <c r="M6665">
        <v>56</v>
      </c>
      <c r="N6665">
        <v>58</v>
      </c>
      <c r="O6665">
        <v>67</v>
      </c>
      <c r="P6665">
        <v>40</v>
      </c>
      <c r="Q6665">
        <v>49</v>
      </c>
      <c r="R6665">
        <v>50</v>
      </c>
      <c r="S6665">
        <v>50</v>
      </c>
      <c r="T6665">
        <v>33</v>
      </c>
      <c r="U6665">
        <v>37</v>
      </c>
      <c r="V6665">
        <v>33</v>
      </c>
      <c r="W6665">
        <v>44</v>
      </c>
      <c r="X6665">
        <v>42</v>
      </c>
      <c r="Y6665">
        <v>49</v>
      </c>
      <c r="Z6665">
        <v>43</v>
      </c>
      <c r="AA6665">
        <v>38</v>
      </c>
      <c r="AB6665">
        <v>36</v>
      </c>
    </row>
    <row r="6666" spans="1:44" x14ac:dyDescent="0.25">
      <c r="A6666" t="str">
        <f t="shared" si="104"/>
        <v>Wien-MariahilfLehrlinge3. Lehrjahr, weiblich</v>
      </c>
      <c r="B6666">
        <v>6665</v>
      </c>
      <c r="C6666">
        <v>906</v>
      </c>
      <c r="D6666" t="s">
        <v>281</v>
      </c>
      <c r="E6666" t="s">
        <v>46</v>
      </c>
      <c r="F6666" t="s">
        <v>70</v>
      </c>
      <c r="G6666">
        <v>57</v>
      </c>
      <c r="H6666">
        <v>67</v>
      </c>
      <c r="I6666">
        <v>61</v>
      </c>
      <c r="J6666">
        <v>52</v>
      </c>
      <c r="K6666">
        <v>57</v>
      </c>
      <c r="L6666">
        <v>72</v>
      </c>
      <c r="M6666">
        <v>48</v>
      </c>
      <c r="N6666">
        <v>67</v>
      </c>
      <c r="O6666">
        <v>51</v>
      </c>
      <c r="P6666">
        <v>69</v>
      </c>
      <c r="Q6666">
        <v>46</v>
      </c>
      <c r="R6666">
        <v>40</v>
      </c>
      <c r="S6666">
        <v>37</v>
      </c>
      <c r="T6666">
        <v>35</v>
      </c>
      <c r="U6666">
        <v>39</v>
      </c>
      <c r="V6666">
        <v>30</v>
      </c>
      <c r="W6666">
        <v>32</v>
      </c>
      <c r="X6666">
        <v>36</v>
      </c>
      <c r="Y6666">
        <v>33</v>
      </c>
      <c r="Z6666">
        <v>41</v>
      </c>
      <c r="AA6666">
        <v>34</v>
      </c>
      <c r="AB6666">
        <v>36</v>
      </c>
    </row>
    <row r="6667" spans="1:44" x14ac:dyDescent="0.25">
      <c r="A6667" t="str">
        <f t="shared" si="104"/>
        <v>Wien-MariahilfLehrlinge4. Lehrjahr, männlich</v>
      </c>
      <c r="B6667">
        <v>6666</v>
      </c>
      <c r="C6667">
        <v>906</v>
      </c>
      <c r="D6667" t="s">
        <v>281</v>
      </c>
      <c r="E6667" t="s">
        <v>46</v>
      </c>
      <c r="F6667" t="s">
        <v>71</v>
      </c>
      <c r="G6667">
        <v>24</v>
      </c>
      <c r="H6667">
        <v>20</v>
      </c>
      <c r="I6667">
        <v>23</v>
      </c>
      <c r="J6667">
        <v>17</v>
      </c>
      <c r="K6667">
        <v>22</v>
      </c>
      <c r="L6667">
        <v>19</v>
      </c>
      <c r="M6667">
        <v>23</v>
      </c>
      <c r="N6667">
        <v>20</v>
      </c>
      <c r="O6667">
        <v>17</v>
      </c>
      <c r="P6667">
        <v>25</v>
      </c>
      <c r="Q6667">
        <v>13</v>
      </c>
      <c r="R6667">
        <v>14</v>
      </c>
      <c r="S6667">
        <v>11</v>
      </c>
      <c r="T6667">
        <v>9</v>
      </c>
      <c r="U6667">
        <v>4</v>
      </c>
      <c r="V6667">
        <v>12</v>
      </c>
      <c r="W6667">
        <v>11</v>
      </c>
      <c r="X6667">
        <v>8</v>
      </c>
      <c r="Y6667">
        <v>12</v>
      </c>
      <c r="Z6667">
        <v>8</v>
      </c>
      <c r="AA6667">
        <v>11</v>
      </c>
      <c r="AB6667">
        <v>7</v>
      </c>
    </row>
    <row r="6668" spans="1:44" x14ac:dyDescent="0.25">
      <c r="A6668" t="str">
        <f t="shared" si="104"/>
        <v>Wien-MariahilfLehrlinge4. Lehrjahr, weiblich</v>
      </c>
      <c r="B6668">
        <v>6667</v>
      </c>
      <c r="C6668">
        <v>906</v>
      </c>
      <c r="D6668" t="s">
        <v>281</v>
      </c>
      <c r="E6668" t="s">
        <v>46</v>
      </c>
      <c r="F6668" t="s">
        <v>72</v>
      </c>
      <c r="G6668">
        <v>5</v>
      </c>
      <c r="H6668">
        <v>6</v>
      </c>
      <c r="I6668">
        <v>6</v>
      </c>
      <c r="J6668">
        <v>6</v>
      </c>
      <c r="K6668">
        <v>4</v>
      </c>
      <c r="L6668">
        <v>4</v>
      </c>
      <c r="M6668">
        <v>5</v>
      </c>
      <c r="N6668">
        <v>6</v>
      </c>
      <c r="O6668">
        <v>3</v>
      </c>
      <c r="P6668">
        <v>4</v>
      </c>
      <c r="Q6668">
        <v>3</v>
      </c>
      <c r="S6668">
        <v>2</v>
      </c>
      <c r="U6668">
        <v>3</v>
      </c>
      <c r="V6668">
        <v>2</v>
      </c>
      <c r="W6668">
        <v>2</v>
      </c>
      <c r="X6668">
        <v>1</v>
      </c>
      <c r="Y6668">
        <v>2</v>
      </c>
      <c r="Z6668">
        <v>2</v>
      </c>
      <c r="AA6668">
        <v>3</v>
      </c>
      <c r="AB6668">
        <v>3</v>
      </c>
    </row>
    <row r="6669" spans="1:44" x14ac:dyDescent="0.25">
      <c r="A6669" t="str">
        <f t="shared" si="104"/>
        <v>Wien-MariahilfLehrlingeFrauen</v>
      </c>
      <c r="B6669">
        <v>6668</v>
      </c>
      <c r="C6669">
        <v>906</v>
      </c>
      <c r="D6669" t="s">
        <v>281</v>
      </c>
      <c r="E6669" t="s">
        <v>46</v>
      </c>
      <c r="F6669" t="s">
        <v>47</v>
      </c>
      <c r="G6669">
        <v>174</v>
      </c>
      <c r="H6669">
        <v>185</v>
      </c>
      <c r="I6669">
        <v>157</v>
      </c>
      <c r="J6669">
        <v>182</v>
      </c>
      <c r="K6669">
        <v>188</v>
      </c>
      <c r="L6669">
        <v>197</v>
      </c>
      <c r="M6669">
        <v>201</v>
      </c>
      <c r="N6669">
        <v>194</v>
      </c>
      <c r="O6669">
        <v>182</v>
      </c>
      <c r="P6669">
        <v>172</v>
      </c>
      <c r="Q6669">
        <v>137</v>
      </c>
      <c r="R6669">
        <v>121</v>
      </c>
      <c r="S6669">
        <v>123</v>
      </c>
      <c r="T6669">
        <v>114</v>
      </c>
      <c r="U6669">
        <v>99</v>
      </c>
      <c r="V6669">
        <v>91</v>
      </c>
      <c r="W6669">
        <v>112</v>
      </c>
      <c r="X6669">
        <v>121</v>
      </c>
      <c r="Y6669">
        <v>104</v>
      </c>
      <c r="Z6669">
        <v>118</v>
      </c>
      <c r="AA6669">
        <v>132</v>
      </c>
      <c r="AB6669">
        <v>151</v>
      </c>
    </row>
    <row r="6670" spans="1:44" x14ac:dyDescent="0.25">
      <c r="A6670" t="str">
        <f t="shared" si="104"/>
        <v>Wien-MariahilfLehrlingeInsgesamt</v>
      </c>
      <c r="B6670">
        <v>6669</v>
      </c>
      <c r="C6670">
        <v>906</v>
      </c>
      <c r="D6670" t="s">
        <v>281</v>
      </c>
      <c r="E6670" t="s">
        <v>46</v>
      </c>
      <c r="F6670" t="s">
        <v>48</v>
      </c>
      <c r="G6670">
        <v>405</v>
      </c>
      <c r="H6670">
        <v>389</v>
      </c>
      <c r="I6670">
        <v>344</v>
      </c>
      <c r="J6670">
        <v>382</v>
      </c>
      <c r="K6670">
        <v>391</v>
      </c>
      <c r="L6670">
        <v>389</v>
      </c>
      <c r="M6670">
        <v>403</v>
      </c>
      <c r="N6670">
        <v>391</v>
      </c>
      <c r="O6670">
        <v>362</v>
      </c>
      <c r="P6670">
        <v>349</v>
      </c>
      <c r="Q6670">
        <v>301</v>
      </c>
      <c r="R6670">
        <v>260</v>
      </c>
      <c r="S6670">
        <v>254</v>
      </c>
      <c r="T6670">
        <v>238</v>
      </c>
      <c r="U6670">
        <v>217</v>
      </c>
      <c r="V6670">
        <v>225</v>
      </c>
      <c r="W6670">
        <v>250</v>
      </c>
      <c r="X6670">
        <v>272</v>
      </c>
      <c r="Y6670">
        <v>245</v>
      </c>
      <c r="Z6670">
        <v>240</v>
      </c>
      <c r="AA6670">
        <v>271</v>
      </c>
      <c r="AB6670">
        <v>276</v>
      </c>
    </row>
    <row r="6671" spans="1:44" x14ac:dyDescent="0.25">
      <c r="A6671" t="str">
        <f t="shared" si="104"/>
        <v>Wien-MariahilfLehrlingeMänner</v>
      </c>
      <c r="B6671">
        <v>6670</v>
      </c>
      <c r="C6671">
        <v>906</v>
      </c>
      <c r="D6671" t="s">
        <v>281</v>
      </c>
      <c r="E6671" t="s">
        <v>46</v>
      </c>
      <c r="F6671" t="s">
        <v>49</v>
      </c>
      <c r="G6671">
        <v>231</v>
      </c>
      <c r="H6671">
        <v>204</v>
      </c>
      <c r="I6671">
        <v>187</v>
      </c>
      <c r="J6671">
        <v>200</v>
      </c>
      <c r="K6671">
        <v>203</v>
      </c>
      <c r="L6671">
        <v>192</v>
      </c>
      <c r="M6671">
        <v>202</v>
      </c>
      <c r="N6671">
        <v>197</v>
      </c>
      <c r="O6671">
        <v>180</v>
      </c>
      <c r="P6671">
        <v>177</v>
      </c>
      <c r="Q6671">
        <v>164</v>
      </c>
      <c r="R6671">
        <v>139</v>
      </c>
      <c r="S6671">
        <v>131</v>
      </c>
      <c r="T6671">
        <v>124</v>
      </c>
      <c r="U6671">
        <v>118</v>
      </c>
      <c r="V6671">
        <v>134</v>
      </c>
      <c r="W6671">
        <v>138</v>
      </c>
      <c r="X6671">
        <v>151</v>
      </c>
      <c r="Y6671">
        <v>141</v>
      </c>
      <c r="Z6671">
        <v>122</v>
      </c>
      <c r="AA6671">
        <v>139</v>
      </c>
      <c r="AB6671">
        <v>125</v>
      </c>
    </row>
    <row r="6672" spans="1:44" x14ac:dyDescent="0.25">
      <c r="A6672" t="str">
        <f t="shared" si="104"/>
        <v>Wien-MariahilfNeugründungenInsgesamt</v>
      </c>
      <c r="B6672">
        <v>6671</v>
      </c>
      <c r="C6672">
        <v>906</v>
      </c>
      <c r="D6672" t="s">
        <v>281</v>
      </c>
      <c r="E6672" t="s">
        <v>41</v>
      </c>
      <c r="F6672" t="s">
        <v>48</v>
      </c>
      <c r="G6672">
        <v>202</v>
      </c>
      <c r="H6672">
        <v>255.51282774175399</v>
      </c>
      <c r="I6672">
        <v>225.129094412331</v>
      </c>
      <c r="J6672">
        <v>225.144332262506</v>
      </c>
      <c r="K6672">
        <v>216.99987256276299</v>
      </c>
      <c r="L6672">
        <v>268.78712253556301</v>
      </c>
      <c r="M6672">
        <v>240.22282326016901</v>
      </c>
      <c r="N6672">
        <v>258.93352636023599</v>
      </c>
      <c r="O6672">
        <v>254.17591295917299</v>
      </c>
      <c r="P6672">
        <v>234.10015555821499</v>
      </c>
      <c r="Q6672">
        <v>219.496264160039</v>
      </c>
      <c r="R6672">
        <v>246.91958083127301</v>
      </c>
      <c r="S6672">
        <v>250.875678282889</v>
      </c>
      <c r="T6672">
        <v>252.01217271474499</v>
      </c>
      <c r="U6672">
        <v>217.09809471965201</v>
      </c>
      <c r="V6672">
        <v>234</v>
      </c>
      <c r="W6672">
        <v>238</v>
      </c>
      <c r="X6672">
        <v>261</v>
      </c>
      <c r="Y6672">
        <v>250</v>
      </c>
      <c r="Z6672">
        <v>215</v>
      </c>
      <c r="AA6672">
        <v>216</v>
      </c>
      <c r="AB6672">
        <v>222</v>
      </c>
    </row>
    <row r="6673" spans="1:25" x14ac:dyDescent="0.25">
      <c r="A6673" t="str">
        <f t="shared" si="104"/>
        <v>Wien-MariahilfPendler (Auspendler/-innen)Insgesamt</v>
      </c>
      <c r="B6673">
        <v>6672</v>
      </c>
      <c r="C6673">
        <v>906</v>
      </c>
      <c r="D6673" t="s">
        <v>281</v>
      </c>
      <c r="E6673" t="s">
        <v>459</v>
      </c>
      <c r="F6673" t="s">
        <v>48</v>
      </c>
      <c r="G6673">
        <v>1402</v>
      </c>
      <c r="H6673">
        <v>1387</v>
      </c>
      <c r="I6673">
        <v>1523</v>
      </c>
      <c r="J6673">
        <v>1550</v>
      </c>
      <c r="K6673">
        <v>1547</v>
      </c>
      <c r="L6673">
        <v>1544</v>
      </c>
      <c r="M6673">
        <v>1575</v>
      </c>
      <c r="N6673">
        <v>1667</v>
      </c>
      <c r="O6673">
        <v>1669</v>
      </c>
      <c r="P6673">
        <v>1714</v>
      </c>
      <c r="Q6673">
        <v>1704</v>
      </c>
      <c r="R6673">
        <v>1611</v>
      </c>
      <c r="S6673">
        <v>1570</v>
      </c>
    </row>
    <row r="6674" spans="1:25" x14ac:dyDescent="0.25">
      <c r="A6674" t="str">
        <f t="shared" si="104"/>
        <v>Wien-MariahilfPendler ins AuslandInsgesamt</v>
      </c>
      <c r="B6674">
        <v>6673</v>
      </c>
      <c r="C6674">
        <v>906</v>
      </c>
      <c r="D6674" t="s">
        <v>281</v>
      </c>
      <c r="E6674" t="s">
        <v>304</v>
      </c>
      <c r="F6674" t="s">
        <v>48</v>
      </c>
      <c r="G6674">
        <v>11</v>
      </c>
      <c r="H6674">
        <v>42</v>
      </c>
      <c r="I6674">
        <v>102</v>
      </c>
      <c r="J6674">
        <v>46</v>
      </c>
      <c r="K6674">
        <v>37</v>
      </c>
      <c r="L6674">
        <v>49</v>
      </c>
      <c r="M6674">
        <v>56</v>
      </c>
      <c r="N6674">
        <v>58</v>
      </c>
      <c r="O6674">
        <v>66</v>
      </c>
      <c r="P6674">
        <v>65</v>
      </c>
      <c r="Q6674">
        <v>68</v>
      </c>
      <c r="R6674">
        <v>70</v>
      </c>
      <c r="S6674">
        <v>76</v>
      </c>
    </row>
    <row r="6675" spans="1:25" x14ac:dyDescent="0.25">
      <c r="A6675" t="str">
        <f t="shared" si="104"/>
        <v>Wien-MariahilfPendler zw. BundesländernInsgesamt</v>
      </c>
      <c r="B6675">
        <v>6674</v>
      </c>
      <c r="C6675">
        <v>906</v>
      </c>
      <c r="D6675" t="s">
        <v>281</v>
      </c>
      <c r="E6675" t="s">
        <v>433</v>
      </c>
      <c r="F6675" t="s">
        <v>48</v>
      </c>
      <c r="G6675">
        <v>1391</v>
      </c>
      <c r="H6675">
        <v>1345</v>
      </c>
      <c r="I6675">
        <v>1421</v>
      </c>
      <c r="J6675">
        <v>1504</v>
      </c>
      <c r="K6675">
        <v>1510</v>
      </c>
      <c r="L6675">
        <v>1495</v>
      </c>
      <c r="M6675">
        <v>1519</v>
      </c>
      <c r="N6675">
        <v>1609</v>
      </c>
      <c r="O6675">
        <v>1603</v>
      </c>
      <c r="P6675">
        <v>1649</v>
      </c>
      <c r="Q6675">
        <v>1636</v>
      </c>
      <c r="R6675">
        <v>1541</v>
      </c>
      <c r="S6675">
        <v>1494</v>
      </c>
    </row>
    <row r="6676" spans="1:25" x14ac:dyDescent="0.25">
      <c r="A6676" t="str">
        <f t="shared" si="104"/>
        <v>Wien-MariahilfPendler zw. Gemeinden eines Pol. BezirkesInsgesamt</v>
      </c>
      <c r="B6676">
        <v>6675</v>
      </c>
      <c r="C6676">
        <v>906</v>
      </c>
      <c r="D6676" t="s">
        <v>281</v>
      </c>
      <c r="E6676" t="s">
        <v>305</v>
      </c>
      <c r="F6676" t="s">
        <v>48</v>
      </c>
      <c r="G6676">
        <v>0</v>
      </c>
      <c r="H6676">
        <v>0</v>
      </c>
      <c r="I6676">
        <v>0</v>
      </c>
      <c r="J6676">
        <v>0</v>
      </c>
      <c r="K6676">
        <v>0</v>
      </c>
      <c r="L6676">
        <v>0</v>
      </c>
      <c r="M6676">
        <v>0</v>
      </c>
      <c r="N6676">
        <v>0</v>
      </c>
      <c r="O6676">
        <v>0</v>
      </c>
      <c r="P6676">
        <v>0</v>
      </c>
      <c r="Q6676">
        <v>0</v>
      </c>
      <c r="R6676">
        <v>0</v>
      </c>
      <c r="S6676">
        <v>0</v>
      </c>
    </row>
    <row r="6677" spans="1:25" x14ac:dyDescent="0.25">
      <c r="A6677" t="str">
        <f t="shared" si="104"/>
        <v>Wien-MariahilfPendler zw. Pol. Bez. des BundeslandesInsgesamt</v>
      </c>
      <c r="B6677">
        <v>6676</v>
      </c>
      <c r="C6677">
        <v>906</v>
      </c>
      <c r="D6677" t="s">
        <v>281</v>
      </c>
      <c r="E6677" t="s">
        <v>306</v>
      </c>
      <c r="F6677" t="s">
        <v>48</v>
      </c>
      <c r="G6677">
        <v>0</v>
      </c>
      <c r="H6677">
        <v>0</v>
      </c>
      <c r="I6677">
        <v>0</v>
      </c>
      <c r="J6677">
        <v>0</v>
      </c>
      <c r="K6677">
        <v>0</v>
      </c>
      <c r="L6677">
        <v>0</v>
      </c>
      <c r="M6677">
        <v>0</v>
      </c>
      <c r="N6677">
        <v>0</v>
      </c>
      <c r="O6677">
        <v>0</v>
      </c>
      <c r="P6677">
        <v>0</v>
      </c>
      <c r="Q6677">
        <v>0</v>
      </c>
      <c r="R6677">
        <v>0</v>
      </c>
      <c r="S6677">
        <v>0</v>
      </c>
    </row>
    <row r="6678" spans="1:25" x14ac:dyDescent="0.25">
      <c r="A6678" t="str">
        <f t="shared" si="104"/>
        <v>Wien-MariahilfPensionisteneinkommenBrutto_Schnitt</v>
      </c>
      <c r="B6678">
        <v>6677</v>
      </c>
      <c r="C6678">
        <v>906</v>
      </c>
      <c r="D6678" t="s">
        <v>281</v>
      </c>
      <c r="E6678" t="s">
        <v>44</v>
      </c>
      <c r="F6678" t="s">
        <v>54</v>
      </c>
      <c r="G6678">
        <v>20623.933657899299</v>
      </c>
      <c r="H6678">
        <v>20812.7129715179</v>
      </c>
      <c r="I6678">
        <v>21438.965693215301</v>
      </c>
      <c r="J6678">
        <v>22043.392332985401</v>
      </c>
      <c r="K6678">
        <v>22658.820748974002</v>
      </c>
      <c r="L6678">
        <v>23121.1787512794</v>
      </c>
      <c r="M6678">
        <v>23734.070228609799</v>
      </c>
      <c r="N6678">
        <v>24319.062837264599</v>
      </c>
      <c r="O6678">
        <v>24227.396732015601</v>
      </c>
      <c r="P6678">
        <v>24746.401844707401</v>
      </c>
      <c r="Q6678">
        <v>25528.827014194801</v>
      </c>
      <c r="R6678">
        <v>25880.5170659865</v>
      </c>
      <c r="S6678">
        <v>26275.706112034601</v>
      </c>
      <c r="T6678">
        <v>26247.694166115201</v>
      </c>
      <c r="U6678">
        <v>26785.458980976</v>
      </c>
      <c r="V6678">
        <v>27402.5171206671</v>
      </c>
      <c r="W6678">
        <v>29046.404717585599</v>
      </c>
      <c r="X6678">
        <v>29767.768423694801</v>
      </c>
      <c r="Y6678">
        <v>30464.7413662496</v>
      </c>
    </row>
    <row r="6679" spans="1:25" x14ac:dyDescent="0.25">
      <c r="A6679" t="str">
        <f t="shared" si="104"/>
        <v>Wien-MariahilfPensionisteneinkommenBruttobezüge 1000 EUR</v>
      </c>
      <c r="B6679">
        <v>6678</v>
      </c>
      <c r="C6679">
        <v>906</v>
      </c>
      <c r="D6679" t="s">
        <v>281</v>
      </c>
      <c r="E6679" t="s">
        <v>44</v>
      </c>
      <c r="F6679" t="s">
        <v>55</v>
      </c>
      <c r="G6679">
        <v>118402.00313</v>
      </c>
      <c r="H6679">
        <v>119839.60129000001</v>
      </c>
      <c r="I6679">
        <v>123552.75929</v>
      </c>
      <c r="J6679">
        <v>126705.41912999999</v>
      </c>
      <c r="K6679">
        <v>132508.78374000001</v>
      </c>
      <c r="L6679">
        <v>135536.34984000001</v>
      </c>
      <c r="M6679">
        <v>141193.98379</v>
      </c>
      <c r="N6679">
        <v>143312.23730000001</v>
      </c>
      <c r="O6679">
        <v>149531.49262999999</v>
      </c>
      <c r="P6679">
        <v>152660.55298000001</v>
      </c>
      <c r="Q6679">
        <v>156466.18077000001</v>
      </c>
      <c r="R6679">
        <v>157275.90221</v>
      </c>
      <c r="S6679">
        <v>158074.64796999999</v>
      </c>
      <c r="T6679">
        <v>158641.06354</v>
      </c>
      <c r="U6679">
        <v>161918.09954</v>
      </c>
      <c r="V6679">
        <v>167593.79470999999</v>
      </c>
      <c r="W6679">
        <v>172274.22638000001</v>
      </c>
      <c r="X6679">
        <v>177892.18410000001</v>
      </c>
      <c r="Y6679">
        <v>180168.48044000001</v>
      </c>
    </row>
    <row r="6680" spans="1:25" x14ac:dyDescent="0.25">
      <c r="A6680" t="str">
        <f t="shared" si="104"/>
        <v>Wien-MariahilfPensionisteneinkommenBruttobezüge Fälle</v>
      </c>
      <c r="B6680">
        <v>6679</v>
      </c>
      <c r="C6680">
        <v>906</v>
      </c>
      <c r="D6680" t="s">
        <v>281</v>
      </c>
      <c r="E6680" t="s">
        <v>44</v>
      </c>
      <c r="F6680" t="s">
        <v>56</v>
      </c>
      <c r="G6680">
        <v>5741</v>
      </c>
      <c r="H6680">
        <v>5758</v>
      </c>
      <c r="I6680">
        <v>5763</v>
      </c>
      <c r="J6680">
        <v>5748</v>
      </c>
      <c r="K6680">
        <v>5848</v>
      </c>
      <c r="L6680">
        <v>5862</v>
      </c>
      <c r="M6680">
        <v>5949</v>
      </c>
      <c r="N6680">
        <v>5893</v>
      </c>
      <c r="O6680">
        <v>6172</v>
      </c>
      <c r="P6680">
        <v>6169</v>
      </c>
      <c r="Q6680">
        <v>6129</v>
      </c>
      <c r="R6680">
        <v>6077</v>
      </c>
      <c r="S6680">
        <v>6016</v>
      </c>
      <c r="T6680">
        <v>6044</v>
      </c>
      <c r="U6680">
        <v>6045</v>
      </c>
      <c r="V6680">
        <v>6116</v>
      </c>
      <c r="W6680">
        <v>5931</v>
      </c>
      <c r="X6680">
        <v>5976</v>
      </c>
      <c r="Y6680">
        <v>5914</v>
      </c>
    </row>
    <row r="6681" spans="1:25" x14ac:dyDescent="0.25">
      <c r="A6681" t="str">
        <f t="shared" si="104"/>
        <v>Wien-MariahilfPensionisteneinkommenLohnsteuer 1000 EUR</v>
      </c>
      <c r="B6681">
        <v>6680</v>
      </c>
      <c r="C6681">
        <v>906</v>
      </c>
      <c r="D6681" t="s">
        <v>281</v>
      </c>
      <c r="E6681" t="s">
        <v>44</v>
      </c>
      <c r="F6681" t="s">
        <v>57</v>
      </c>
      <c r="G6681">
        <v>17835.546829999999</v>
      </c>
      <c r="H6681">
        <v>16784.577010000001</v>
      </c>
      <c r="I6681">
        <v>17840.73776</v>
      </c>
      <c r="J6681">
        <v>18826.133979999999</v>
      </c>
      <c r="K6681">
        <v>20362.072479999999</v>
      </c>
      <c r="L6681">
        <v>19095.58928</v>
      </c>
      <c r="M6681">
        <v>20452.709989999999</v>
      </c>
      <c r="N6681">
        <v>21282.996950000001</v>
      </c>
      <c r="O6681">
        <v>23054.40163</v>
      </c>
      <c r="P6681">
        <v>23794.741959999999</v>
      </c>
      <c r="Q6681">
        <v>25008.22048</v>
      </c>
      <c r="R6681">
        <v>25375.620610000002</v>
      </c>
      <c r="S6681">
        <v>21887.83193</v>
      </c>
      <c r="T6681">
        <v>22168.852889999998</v>
      </c>
      <c r="U6681">
        <v>23161.26684</v>
      </c>
      <c r="V6681">
        <v>24671.04147</v>
      </c>
      <c r="W6681">
        <v>24193.448410000001</v>
      </c>
      <c r="X6681">
        <v>25769.999479999999</v>
      </c>
      <c r="Y6681">
        <v>25371.047859999999</v>
      </c>
    </row>
    <row r="6682" spans="1:25" x14ac:dyDescent="0.25">
      <c r="A6682" t="str">
        <f t="shared" si="104"/>
        <v>Wien-MariahilfPensionisteneinkommenLohnsteuer Fälle</v>
      </c>
      <c r="B6682">
        <v>6681</v>
      </c>
      <c r="C6682">
        <v>906</v>
      </c>
      <c r="D6682" t="s">
        <v>281</v>
      </c>
      <c r="E6682" t="s">
        <v>44</v>
      </c>
      <c r="F6682" t="s">
        <v>58</v>
      </c>
      <c r="G6682">
        <v>3832</v>
      </c>
      <c r="H6682">
        <v>3648</v>
      </c>
      <c r="I6682">
        <v>3710</v>
      </c>
      <c r="J6682">
        <v>3938</v>
      </c>
      <c r="K6682">
        <v>3949</v>
      </c>
      <c r="L6682">
        <v>3813</v>
      </c>
      <c r="M6682">
        <v>3892</v>
      </c>
      <c r="N6682">
        <v>3909</v>
      </c>
      <c r="O6682">
        <v>4025</v>
      </c>
      <c r="P6682">
        <v>4085</v>
      </c>
      <c r="Q6682">
        <v>4151</v>
      </c>
      <c r="R6682">
        <v>4164</v>
      </c>
      <c r="S6682">
        <v>4151</v>
      </c>
      <c r="T6682">
        <v>4157</v>
      </c>
      <c r="U6682">
        <v>4202</v>
      </c>
      <c r="V6682">
        <v>4312</v>
      </c>
      <c r="W6682">
        <v>4470</v>
      </c>
      <c r="X6682">
        <v>4590</v>
      </c>
      <c r="Y6682">
        <v>4579</v>
      </c>
    </row>
    <row r="6683" spans="1:25" x14ac:dyDescent="0.25">
      <c r="A6683" t="str">
        <f t="shared" si="104"/>
        <v>Wien-MariahilfPensionisteneinkommenNetto_Schnitt</v>
      </c>
      <c r="B6683">
        <v>6682</v>
      </c>
      <c r="C6683">
        <v>906</v>
      </c>
      <c r="D6683" t="s">
        <v>281</v>
      </c>
      <c r="E6683" t="s">
        <v>44</v>
      </c>
      <c r="F6683" t="s">
        <v>59</v>
      </c>
      <c r="G6683">
        <v>16560.2645044417</v>
      </c>
      <c r="H6683">
        <v>16823.653169503301</v>
      </c>
      <c r="I6683">
        <v>17223.264355370498</v>
      </c>
      <c r="J6683">
        <v>17619.5509324983</v>
      </c>
      <c r="K6683">
        <v>17984.393862859099</v>
      </c>
      <c r="L6683">
        <v>18641.810805185902</v>
      </c>
      <c r="M6683">
        <v>19044.564642797101</v>
      </c>
      <c r="N6683">
        <v>19427.602925504802</v>
      </c>
      <c r="O6683">
        <v>19225.198063836699</v>
      </c>
      <c r="P6683">
        <v>19591.175325012198</v>
      </c>
      <c r="Q6683">
        <v>20119.889210311601</v>
      </c>
      <c r="R6683">
        <v>20352.118818496001</v>
      </c>
      <c r="S6683">
        <v>21253.633972739401</v>
      </c>
      <c r="T6683">
        <v>21203.525655195201</v>
      </c>
      <c r="U6683">
        <v>21547.363965260502</v>
      </c>
      <c r="V6683">
        <v>21936.928693590598</v>
      </c>
      <c r="W6683">
        <v>23445.237764289301</v>
      </c>
      <c r="X6683">
        <v>23913.170850066901</v>
      </c>
      <c r="Y6683">
        <v>24594.9734578965</v>
      </c>
    </row>
    <row r="6684" spans="1:25" x14ac:dyDescent="0.25">
      <c r="A6684" t="str">
        <f t="shared" si="104"/>
        <v>Wien-MariahilfPensionisteneinkommenNettobezüge 1000 EUR</v>
      </c>
      <c r="B6684">
        <v>6683</v>
      </c>
      <c r="C6684">
        <v>906</v>
      </c>
      <c r="D6684" t="s">
        <v>281</v>
      </c>
      <c r="E6684" t="s">
        <v>44</v>
      </c>
      <c r="F6684" t="s">
        <v>60</v>
      </c>
      <c r="G6684">
        <v>95072.478520000004</v>
      </c>
      <c r="H6684">
        <v>96870.594949999999</v>
      </c>
      <c r="I6684">
        <v>99257.672479999994</v>
      </c>
      <c r="J6684">
        <v>101277.17876</v>
      </c>
      <c r="K6684">
        <v>105172.73531</v>
      </c>
      <c r="L6684">
        <v>109278.29494000001</v>
      </c>
      <c r="M6684">
        <v>113296.11506</v>
      </c>
      <c r="N6684">
        <v>114486.86404</v>
      </c>
      <c r="O6684">
        <v>118657.92245</v>
      </c>
      <c r="P6684">
        <v>120857.96058</v>
      </c>
      <c r="Q6684">
        <v>123314.80097</v>
      </c>
      <c r="R6684">
        <v>123679.82606000001</v>
      </c>
      <c r="S6684">
        <v>127861.86198</v>
      </c>
      <c r="T6684">
        <v>128154.10906</v>
      </c>
      <c r="U6684">
        <v>130253.81517</v>
      </c>
      <c r="V6684">
        <v>134166.25589</v>
      </c>
      <c r="W6684">
        <v>139053.70517999999</v>
      </c>
      <c r="X6684">
        <v>142905.109</v>
      </c>
      <c r="Y6684">
        <v>145454.67303000001</v>
      </c>
    </row>
    <row r="6685" spans="1:25" x14ac:dyDescent="0.25">
      <c r="A6685" t="str">
        <f t="shared" si="104"/>
        <v>Wien-MariahilfPensionisteneinkommenSV-Beiträge 1000 EUR</v>
      </c>
      <c r="B6685">
        <v>6684</v>
      </c>
      <c r="C6685">
        <v>906</v>
      </c>
      <c r="D6685" t="s">
        <v>281</v>
      </c>
      <c r="E6685" t="s">
        <v>44</v>
      </c>
      <c r="F6685" t="s">
        <v>61</v>
      </c>
      <c r="G6685">
        <v>5493.9777800000002</v>
      </c>
      <c r="H6685">
        <v>6184.4293299999999</v>
      </c>
      <c r="I6685">
        <v>6454.3490499999998</v>
      </c>
      <c r="J6685">
        <v>6602.1063899999999</v>
      </c>
      <c r="K6685">
        <v>6973.97595</v>
      </c>
      <c r="L6685">
        <v>7162.4656199999999</v>
      </c>
      <c r="M6685">
        <v>7445.1587399999999</v>
      </c>
      <c r="N6685">
        <v>7542.3763099999996</v>
      </c>
      <c r="O6685">
        <v>7819.1685500000003</v>
      </c>
      <c r="P6685">
        <v>8007.8504400000002</v>
      </c>
      <c r="Q6685">
        <v>8143.1593199999998</v>
      </c>
      <c r="R6685">
        <v>8220.4555400000008</v>
      </c>
      <c r="S6685">
        <v>8324.95406</v>
      </c>
      <c r="T6685">
        <v>8318.1015900000002</v>
      </c>
      <c r="U6685">
        <v>8503.0175299999992</v>
      </c>
      <c r="V6685">
        <v>8756.4973499999996</v>
      </c>
      <c r="W6685">
        <v>9027.0727900000002</v>
      </c>
      <c r="X6685">
        <v>9217.0756199999996</v>
      </c>
      <c r="Y6685">
        <v>9342.7595500000007</v>
      </c>
    </row>
    <row r="6686" spans="1:25" x14ac:dyDescent="0.25">
      <c r="A6686" t="str">
        <f t="shared" si="104"/>
        <v>Wien-MariahilfPensionisteneinkommenSV-Beiträge Fälle</v>
      </c>
      <c r="B6686">
        <v>6685</v>
      </c>
      <c r="C6686">
        <v>906</v>
      </c>
      <c r="D6686" t="s">
        <v>281</v>
      </c>
      <c r="E6686" t="s">
        <v>44</v>
      </c>
      <c r="F6686" t="s">
        <v>62</v>
      </c>
      <c r="G6686">
        <v>5578</v>
      </c>
      <c r="H6686">
        <v>5592</v>
      </c>
      <c r="I6686">
        <v>5617</v>
      </c>
      <c r="J6686">
        <v>5618</v>
      </c>
      <c r="K6686">
        <v>5672</v>
      </c>
      <c r="L6686">
        <v>5685</v>
      </c>
      <c r="M6686">
        <v>5739</v>
      </c>
      <c r="N6686">
        <v>5692</v>
      </c>
      <c r="O6686">
        <v>5780</v>
      </c>
      <c r="P6686">
        <v>5769</v>
      </c>
      <c r="Q6686">
        <v>5711</v>
      </c>
      <c r="R6686">
        <v>5639</v>
      </c>
      <c r="S6686">
        <v>5614</v>
      </c>
      <c r="T6686">
        <v>5617</v>
      </c>
      <c r="U6686">
        <v>5586</v>
      </c>
      <c r="V6686">
        <v>5662</v>
      </c>
      <c r="W6686">
        <v>5657</v>
      </c>
      <c r="X6686">
        <v>5701</v>
      </c>
      <c r="Y6686">
        <v>5628</v>
      </c>
    </row>
    <row r="6687" spans="1:25" x14ac:dyDescent="0.25">
      <c r="A6687" t="str">
        <f t="shared" si="104"/>
        <v>Wien-MariahilfUnselbstständig Beschäftigte GW mgfInsgesamt</v>
      </c>
      <c r="B6687">
        <v>6686</v>
      </c>
      <c r="C6687">
        <v>906</v>
      </c>
      <c r="D6687" t="s">
        <v>281</v>
      </c>
      <c r="E6687" t="s">
        <v>450</v>
      </c>
      <c r="F6687" t="s">
        <v>48</v>
      </c>
      <c r="G6687">
        <v>15063.646106201</v>
      </c>
      <c r="H6687">
        <v>14280.230031900999</v>
      </c>
      <c r="I6687">
        <v>15199.597926828001</v>
      </c>
      <c r="J6687">
        <v>14990.226035920001</v>
      </c>
      <c r="K6687">
        <v>15514.873614598</v>
      </c>
      <c r="L6687">
        <v>15418.7078721</v>
      </c>
      <c r="M6687">
        <v>14606.732975950001</v>
      </c>
      <c r="N6687">
        <v>13799.787016594</v>
      </c>
      <c r="O6687">
        <v>15519.544251091</v>
      </c>
      <c r="P6687">
        <v>15772.651514716001</v>
      </c>
      <c r="Q6687">
        <v>15981.124610196999</v>
      </c>
      <c r="R6687">
        <v>15381.363334305001</v>
      </c>
      <c r="S6687">
        <v>16183.772307400999</v>
      </c>
      <c r="T6687">
        <v>15743.265120443</v>
      </c>
    </row>
    <row r="6688" spans="1:25" x14ac:dyDescent="0.25">
      <c r="A6688" t="str">
        <f t="shared" si="104"/>
        <v>Wien-MariahilfUnselbstständig Beschäftigte GW ogfInsgesamt</v>
      </c>
      <c r="B6688">
        <v>6687</v>
      </c>
      <c r="C6688">
        <v>906</v>
      </c>
      <c r="D6688" t="s">
        <v>281</v>
      </c>
      <c r="E6688" t="s">
        <v>449</v>
      </c>
      <c r="F6688" t="s">
        <v>48</v>
      </c>
      <c r="G6688">
        <v>12952.274232571001</v>
      </c>
      <c r="H6688">
        <v>12018.38172659</v>
      </c>
      <c r="I6688">
        <v>12944.147711154001</v>
      </c>
      <c r="J6688">
        <v>12705.934075191</v>
      </c>
      <c r="K6688">
        <v>13280.052329226</v>
      </c>
      <c r="L6688">
        <v>13020.003230631</v>
      </c>
      <c r="M6688">
        <v>12688.130276536</v>
      </c>
      <c r="N6688">
        <v>12108.976078811</v>
      </c>
      <c r="O6688">
        <v>13691.069548265999</v>
      </c>
      <c r="P6688">
        <v>13882.546641401999</v>
      </c>
      <c r="Q6688">
        <v>14116.843812098999</v>
      </c>
      <c r="R6688">
        <v>13303.152111415</v>
      </c>
      <c r="S6688">
        <v>14092.834891496001</v>
      </c>
      <c r="T6688">
        <v>13587.021184562</v>
      </c>
    </row>
    <row r="6689" spans="1:28" x14ac:dyDescent="0.25">
      <c r="A6689" t="str">
        <f t="shared" si="104"/>
        <v>Wien-MariahilfUnternehmenInsgesamt</v>
      </c>
      <c r="B6689">
        <v>6688</v>
      </c>
      <c r="C6689">
        <v>906</v>
      </c>
      <c r="D6689" t="s">
        <v>281</v>
      </c>
      <c r="E6689" t="s">
        <v>475</v>
      </c>
      <c r="F6689" t="s">
        <v>48</v>
      </c>
      <c r="G6689">
        <v>4998</v>
      </c>
      <c r="H6689">
        <v>5011</v>
      </c>
      <c r="I6689">
        <v>5202</v>
      </c>
    </row>
    <row r="6690" spans="1:28" x14ac:dyDescent="0.25">
      <c r="A6690" t="str">
        <f t="shared" si="104"/>
        <v>Wien-MariahilfWohnbevölkerungInsgesamt</v>
      </c>
      <c r="B6690">
        <v>6689</v>
      </c>
      <c r="C6690">
        <v>906</v>
      </c>
      <c r="D6690" t="s">
        <v>281</v>
      </c>
      <c r="E6690" t="s">
        <v>42</v>
      </c>
      <c r="F6690" t="s">
        <v>48</v>
      </c>
      <c r="G6690">
        <v>28525</v>
      </c>
      <c r="H6690">
        <v>28805</v>
      </c>
      <c r="I6690">
        <v>28891</v>
      </c>
      <c r="J6690">
        <v>29012</v>
      </c>
      <c r="K6690">
        <v>29369</v>
      </c>
      <c r="L6690">
        <v>29463</v>
      </c>
      <c r="M6690">
        <v>29430</v>
      </c>
      <c r="N6690">
        <v>29197</v>
      </c>
      <c r="O6690">
        <v>29323</v>
      </c>
      <c r="P6690">
        <v>29308</v>
      </c>
      <c r="Q6690">
        <v>29388</v>
      </c>
      <c r="R6690">
        <v>30117</v>
      </c>
      <c r="S6690">
        <v>30613</v>
      </c>
      <c r="T6690">
        <v>31000</v>
      </c>
      <c r="U6690">
        <v>31620</v>
      </c>
      <c r="V6690">
        <v>31865</v>
      </c>
      <c r="W6690">
        <v>32069</v>
      </c>
      <c r="X6690">
        <v>31864</v>
      </c>
      <c r="Y6690">
        <v>31651</v>
      </c>
      <c r="Z6690">
        <v>31336</v>
      </c>
      <c r="AA6690">
        <v>30958</v>
      </c>
      <c r="AB6690">
        <v>31423</v>
      </c>
    </row>
    <row r="6691" spans="1:28" x14ac:dyDescent="0.25">
      <c r="A6691" t="str">
        <f t="shared" si="104"/>
        <v>Wien-NeubauArbeitnehmereinkommenBrutto_Schnitt</v>
      </c>
      <c r="B6691">
        <v>6690</v>
      </c>
      <c r="C6691">
        <v>907</v>
      </c>
      <c r="D6691" t="s">
        <v>282</v>
      </c>
      <c r="E6691" t="s">
        <v>43</v>
      </c>
      <c r="F6691" t="s">
        <v>54</v>
      </c>
      <c r="G6691">
        <v>28365.461649014502</v>
      </c>
      <c r="H6691">
        <v>29451.792646155998</v>
      </c>
      <c r="I6691">
        <v>31363.5662961706</v>
      </c>
      <c r="J6691">
        <v>31933.9843783387</v>
      </c>
      <c r="K6691">
        <v>33007.517052377501</v>
      </c>
      <c r="L6691">
        <v>33766.302143744702</v>
      </c>
      <c r="M6691">
        <v>33848.020159800399</v>
      </c>
      <c r="N6691">
        <v>33952.699442988203</v>
      </c>
      <c r="O6691">
        <v>34606.047239897402</v>
      </c>
      <c r="P6691">
        <v>34963.523719873803</v>
      </c>
      <c r="Q6691">
        <v>35702.411390908499</v>
      </c>
      <c r="R6691">
        <v>35836.846164035902</v>
      </c>
      <c r="S6691">
        <v>36085.645902606397</v>
      </c>
      <c r="T6691">
        <v>36670.602348190303</v>
      </c>
      <c r="U6691">
        <v>37402.726794272203</v>
      </c>
      <c r="V6691">
        <v>39247.1084058747</v>
      </c>
      <c r="W6691">
        <v>40611.262438572703</v>
      </c>
      <c r="X6691">
        <v>41619.719860345504</v>
      </c>
      <c r="Y6691">
        <v>43721.670538178703</v>
      </c>
    </row>
    <row r="6692" spans="1:28" x14ac:dyDescent="0.25">
      <c r="A6692" t="str">
        <f t="shared" si="104"/>
        <v>Wien-NeubauArbeitnehmereinkommenBruttobezüge 1000 EUR</v>
      </c>
      <c r="B6692">
        <v>6691</v>
      </c>
      <c r="C6692">
        <v>907</v>
      </c>
      <c r="D6692" t="s">
        <v>282</v>
      </c>
      <c r="E6692" t="s">
        <v>43</v>
      </c>
      <c r="F6692" t="s">
        <v>55</v>
      </c>
      <c r="G6692">
        <v>404406.38673000003</v>
      </c>
      <c r="H6692">
        <v>422161.99579000002</v>
      </c>
      <c r="I6692">
        <v>461922.60441000003</v>
      </c>
      <c r="J6692">
        <v>478243.35005000001</v>
      </c>
      <c r="K6692">
        <v>506038.24393</v>
      </c>
      <c r="L6692">
        <v>516320.52607999998</v>
      </c>
      <c r="M6692">
        <v>501999.98699</v>
      </c>
      <c r="N6692">
        <v>518118.19349999999</v>
      </c>
      <c r="O6692">
        <v>539508.27647000004</v>
      </c>
      <c r="P6692">
        <v>554171.85095999995</v>
      </c>
      <c r="Q6692">
        <v>564705.04096999997</v>
      </c>
      <c r="R6692">
        <v>578944.24977999995</v>
      </c>
      <c r="S6692">
        <v>599490.83537999995</v>
      </c>
      <c r="T6692">
        <v>612949.11825000006</v>
      </c>
      <c r="U6692">
        <v>647777.82535000006</v>
      </c>
      <c r="V6692">
        <v>660057.86916999996</v>
      </c>
      <c r="W6692">
        <v>657821.22898000001</v>
      </c>
      <c r="X6692">
        <v>679483.54643999995</v>
      </c>
      <c r="Y6692">
        <v>725473.67923999997</v>
      </c>
    </row>
    <row r="6693" spans="1:28" x14ac:dyDescent="0.25">
      <c r="A6693" t="str">
        <f t="shared" si="104"/>
        <v>Wien-NeubauArbeitnehmereinkommenBruttobezüge Fälle</v>
      </c>
      <c r="B6693">
        <v>6692</v>
      </c>
      <c r="C6693">
        <v>907</v>
      </c>
      <c r="D6693" t="s">
        <v>282</v>
      </c>
      <c r="E6693" t="s">
        <v>43</v>
      </c>
      <c r="F6693" t="s">
        <v>56</v>
      </c>
      <c r="G6693">
        <v>14257</v>
      </c>
      <c r="H6693">
        <v>14334</v>
      </c>
      <c r="I6693">
        <v>14728</v>
      </c>
      <c r="J6693">
        <v>14976</v>
      </c>
      <c r="K6693">
        <v>15331</v>
      </c>
      <c r="L6693">
        <v>15291</v>
      </c>
      <c r="M6693">
        <v>14831</v>
      </c>
      <c r="N6693">
        <v>15260</v>
      </c>
      <c r="O6693">
        <v>15590</v>
      </c>
      <c r="P6693">
        <v>15850</v>
      </c>
      <c r="Q6693">
        <v>15817</v>
      </c>
      <c r="R6693">
        <v>16155</v>
      </c>
      <c r="S6693">
        <v>16613</v>
      </c>
      <c r="T6693">
        <v>16715</v>
      </c>
      <c r="U6693">
        <v>17319</v>
      </c>
      <c r="V6693">
        <v>16818</v>
      </c>
      <c r="W6693">
        <v>16198</v>
      </c>
      <c r="X6693">
        <v>16326</v>
      </c>
      <c r="Y6693">
        <v>16593</v>
      </c>
    </row>
    <row r="6694" spans="1:28" x14ac:dyDescent="0.25">
      <c r="A6694" t="str">
        <f t="shared" si="104"/>
        <v>Wien-NeubauArbeitnehmereinkommenLohnsteuer 1000 EUR</v>
      </c>
      <c r="B6694">
        <v>6693</v>
      </c>
      <c r="C6694">
        <v>907</v>
      </c>
      <c r="D6694" t="s">
        <v>282</v>
      </c>
      <c r="E6694" t="s">
        <v>43</v>
      </c>
      <c r="F6694" t="s">
        <v>57</v>
      </c>
      <c r="G6694">
        <v>74201.343970000002</v>
      </c>
      <c r="H6694">
        <v>77339.101299999995</v>
      </c>
      <c r="I6694">
        <v>89108.217990000005</v>
      </c>
      <c r="J6694">
        <v>93341.188599999994</v>
      </c>
      <c r="K6694">
        <v>101154.96619000001</v>
      </c>
      <c r="L6694">
        <v>97385.277679999999</v>
      </c>
      <c r="M6694">
        <v>95289.005850000001</v>
      </c>
      <c r="N6694">
        <v>100120.22423000001</v>
      </c>
      <c r="O6694">
        <v>107029.84065</v>
      </c>
      <c r="P6694">
        <v>110819.63494</v>
      </c>
      <c r="Q6694">
        <v>114153.61812</v>
      </c>
      <c r="R6694">
        <v>117519.4847</v>
      </c>
      <c r="S6694">
        <v>110793.78969000001</v>
      </c>
      <c r="T6694">
        <v>113753.75251000001</v>
      </c>
      <c r="U6694">
        <v>121143.52714000001</v>
      </c>
      <c r="V6694">
        <v>126507.95768000001</v>
      </c>
      <c r="W6694">
        <v>123798.13631</v>
      </c>
      <c r="X6694">
        <v>127167.13795999999</v>
      </c>
      <c r="Y6694">
        <v>135135.10313</v>
      </c>
    </row>
    <row r="6695" spans="1:28" x14ac:dyDescent="0.25">
      <c r="A6695" t="str">
        <f t="shared" si="104"/>
        <v>Wien-NeubauArbeitnehmereinkommenLohnsteuer Fälle</v>
      </c>
      <c r="B6695">
        <v>6694</v>
      </c>
      <c r="C6695">
        <v>907</v>
      </c>
      <c r="D6695" t="s">
        <v>282</v>
      </c>
      <c r="E6695" t="s">
        <v>43</v>
      </c>
      <c r="F6695" t="s">
        <v>58</v>
      </c>
      <c r="G6695">
        <v>11469</v>
      </c>
      <c r="H6695">
        <v>11325</v>
      </c>
      <c r="I6695">
        <v>11713</v>
      </c>
      <c r="J6695">
        <v>11995</v>
      </c>
      <c r="K6695">
        <v>12389</v>
      </c>
      <c r="L6695">
        <v>12120</v>
      </c>
      <c r="M6695">
        <v>11777</v>
      </c>
      <c r="N6695">
        <v>11981</v>
      </c>
      <c r="O6695">
        <v>12302</v>
      </c>
      <c r="P6695">
        <v>12445</v>
      </c>
      <c r="Q6695">
        <v>12535</v>
      </c>
      <c r="R6695">
        <v>12808</v>
      </c>
      <c r="S6695">
        <v>12945</v>
      </c>
      <c r="T6695">
        <v>13157</v>
      </c>
      <c r="U6695">
        <v>13759</v>
      </c>
      <c r="V6695">
        <v>13600</v>
      </c>
      <c r="W6695">
        <v>13288</v>
      </c>
      <c r="X6695">
        <v>13448</v>
      </c>
      <c r="Y6695">
        <v>13754</v>
      </c>
    </row>
    <row r="6696" spans="1:28" x14ac:dyDescent="0.25">
      <c r="A6696" t="str">
        <f t="shared" si="104"/>
        <v>Wien-NeubauArbeitnehmereinkommenNetto_Schnitt</v>
      </c>
      <c r="B6696">
        <v>6695</v>
      </c>
      <c r="C6696">
        <v>907</v>
      </c>
      <c r="D6696" t="s">
        <v>282</v>
      </c>
      <c r="E6696" t="s">
        <v>43</v>
      </c>
      <c r="F6696" t="s">
        <v>59</v>
      </c>
      <c r="G6696">
        <v>19046.266286034901</v>
      </c>
      <c r="H6696">
        <v>19778.268371703602</v>
      </c>
      <c r="I6696">
        <v>20884.658730988602</v>
      </c>
      <c r="J6696">
        <v>21191.284319578001</v>
      </c>
      <c r="K6696">
        <v>21803.998081664598</v>
      </c>
      <c r="L6696">
        <v>22699.720917533199</v>
      </c>
      <c r="M6696">
        <v>22694.256281437501</v>
      </c>
      <c r="N6696">
        <v>22659.1028197903</v>
      </c>
      <c r="O6696">
        <v>22991.641619628001</v>
      </c>
      <c r="P6696">
        <v>23093.1965022082</v>
      </c>
      <c r="Q6696">
        <v>23505.0836056142</v>
      </c>
      <c r="R6696">
        <v>23538.331834726101</v>
      </c>
      <c r="S6696">
        <v>24326.560976945799</v>
      </c>
      <c r="T6696">
        <v>24654.296239306001</v>
      </c>
      <c r="U6696">
        <v>25100.4009301923</v>
      </c>
      <c r="V6696">
        <v>26214.622207158998</v>
      </c>
      <c r="W6696">
        <v>27221.732068773901</v>
      </c>
      <c r="X6696">
        <v>27866.255370574501</v>
      </c>
      <c r="Y6696">
        <v>29378.308715723499</v>
      </c>
    </row>
    <row r="6697" spans="1:28" x14ac:dyDescent="0.25">
      <c r="A6697" t="str">
        <f t="shared" si="104"/>
        <v>Wien-NeubauArbeitnehmereinkommenNettobezüge 1000 EUR</v>
      </c>
      <c r="B6697">
        <v>6696</v>
      </c>
      <c r="C6697">
        <v>907</v>
      </c>
      <c r="D6697" t="s">
        <v>282</v>
      </c>
      <c r="E6697" t="s">
        <v>43</v>
      </c>
      <c r="F6697" t="s">
        <v>60</v>
      </c>
      <c r="G6697">
        <v>271542.61843999999</v>
      </c>
      <c r="H6697">
        <v>283501.69884000003</v>
      </c>
      <c r="I6697">
        <v>307589.25378999999</v>
      </c>
      <c r="J6697">
        <v>317360.67397</v>
      </c>
      <c r="K6697">
        <v>334277.09458999999</v>
      </c>
      <c r="L6697">
        <v>347101.43255000003</v>
      </c>
      <c r="M6697">
        <v>336578.51491000003</v>
      </c>
      <c r="N6697">
        <v>345777.90902999998</v>
      </c>
      <c r="O6697">
        <v>358439.69284999999</v>
      </c>
      <c r="P6697">
        <v>366027.16456</v>
      </c>
      <c r="Q6697">
        <v>371779.90739000001</v>
      </c>
      <c r="R6697">
        <v>380261.75079000002</v>
      </c>
      <c r="S6697">
        <v>404137.15750999999</v>
      </c>
      <c r="T6697">
        <v>412096.56164000003</v>
      </c>
      <c r="U6697">
        <v>434713.84370999999</v>
      </c>
      <c r="V6697">
        <v>440877.51627999998</v>
      </c>
      <c r="W6697">
        <v>440937.61605000001</v>
      </c>
      <c r="X6697">
        <v>454944.48518000002</v>
      </c>
      <c r="Y6697">
        <v>487474.27652000001</v>
      </c>
    </row>
    <row r="6698" spans="1:28" x14ac:dyDescent="0.25">
      <c r="A6698" t="str">
        <f t="shared" si="104"/>
        <v>Wien-NeubauArbeitnehmereinkommenSV-Beiträge 1000 EUR</v>
      </c>
      <c r="B6698">
        <v>6697</v>
      </c>
      <c r="C6698">
        <v>907</v>
      </c>
      <c r="D6698" t="s">
        <v>282</v>
      </c>
      <c r="E6698" t="s">
        <v>43</v>
      </c>
      <c r="F6698" t="s">
        <v>61</v>
      </c>
      <c r="G6698">
        <v>58662.424319999998</v>
      </c>
      <c r="H6698">
        <v>61321.195650000001</v>
      </c>
      <c r="I6698">
        <v>65225.13263</v>
      </c>
      <c r="J6698">
        <v>67541.487479999996</v>
      </c>
      <c r="K6698">
        <v>70606.183149999997</v>
      </c>
      <c r="L6698">
        <v>71833.815849999999</v>
      </c>
      <c r="M6698">
        <v>70132.466230000005</v>
      </c>
      <c r="N6698">
        <v>72220.060240000006</v>
      </c>
      <c r="O6698">
        <v>74038.742970000007</v>
      </c>
      <c r="P6698">
        <v>77325.051460000002</v>
      </c>
      <c r="Q6698">
        <v>78771.515459999995</v>
      </c>
      <c r="R6698">
        <v>81163.014290000006</v>
      </c>
      <c r="S6698">
        <v>84559.888179999994</v>
      </c>
      <c r="T6698">
        <v>87098.804099999994</v>
      </c>
      <c r="U6698">
        <v>91920.454500000007</v>
      </c>
      <c r="V6698">
        <v>92672.395210000002</v>
      </c>
      <c r="W6698">
        <v>93085.476620000001</v>
      </c>
      <c r="X6698">
        <v>97371.923299999995</v>
      </c>
      <c r="Y6698">
        <v>102864.29959</v>
      </c>
    </row>
    <row r="6699" spans="1:28" x14ac:dyDescent="0.25">
      <c r="A6699" t="str">
        <f t="shared" si="104"/>
        <v>Wien-NeubauArbeitnehmereinkommenSV-Beiträge Fälle</v>
      </c>
      <c r="B6699">
        <v>6698</v>
      </c>
      <c r="C6699">
        <v>907</v>
      </c>
      <c r="D6699" t="s">
        <v>282</v>
      </c>
      <c r="E6699" t="s">
        <v>43</v>
      </c>
      <c r="F6699" t="s">
        <v>62</v>
      </c>
      <c r="G6699">
        <v>13336</v>
      </c>
      <c r="H6699">
        <v>13387</v>
      </c>
      <c r="I6699">
        <v>13695</v>
      </c>
      <c r="J6699">
        <v>13937</v>
      </c>
      <c r="K6699">
        <v>14143</v>
      </c>
      <c r="L6699">
        <v>14013</v>
      </c>
      <c r="M6699">
        <v>13494</v>
      </c>
      <c r="N6699">
        <v>13812</v>
      </c>
      <c r="O6699">
        <v>14073</v>
      </c>
      <c r="P6699">
        <v>14245</v>
      </c>
      <c r="Q6699">
        <v>14189</v>
      </c>
      <c r="R6699">
        <v>14466</v>
      </c>
      <c r="S6699">
        <v>14796</v>
      </c>
      <c r="T6699">
        <v>14780</v>
      </c>
      <c r="U6699">
        <v>15351</v>
      </c>
      <c r="V6699">
        <v>15037</v>
      </c>
      <c r="W6699">
        <v>14628</v>
      </c>
      <c r="X6699">
        <v>14762</v>
      </c>
      <c r="Y6699">
        <v>15008</v>
      </c>
    </row>
    <row r="6700" spans="1:28" x14ac:dyDescent="0.25">
      <c r="A6700" t="str">
        <f t="shared" si="104"/>
        <v>Wien-NeubauArbeitsstättenInsgesamt</v>
      </c>
      <c r="B6700">
        <v>6699</v>
      </c>
      <c r="C6700">
        <v>907</v>
      </c>
      <c r="D6700" t="s">
        <v>282</v>
      </c>
      <c r="E6700" t="s">
        <v>476</v>
      </c>
      <c r="F6700" t="s">
        <v>48</v>
      </c>
      <c r="G6700">
        <v>6337</v>
      </c>
      <c r="H6700">
        <v>6459</v>
      </c>
      <c r="I6700">
        <v>6605</v>
      </c>
    </row>
    <row r="6701" spans="1:28" x14ac:dyDescent="0.25">
      <c r="A6701" t="str">
        <f t="shared" si="104"/>
        <v>Wien-NeubauBeschäftigte in den ArbeitsstättenInsgesamt</v>
      </c>
      <c r="B6701">
        <v>6700</v>
      </c>
      <c r="C6701">
        <v>907</v>
      </c>
      <c r="D6701" t="s">
        <v>282</v>
      </c>
      <c r="E6701" t="s">
        <v>477</v>
      </c>
      <c r="F6701" t="s">
        <v>48</v>
      </c>
      <c r="G6701">
        <v>35757</v>
      </c>
      <c r="H6701">
        <v>33799</v>
      </c>
      <c r="I6701">
        <v>35297</v>
      </c>
    </row>
    <row r="6702" spans="1:28" x14ac:dyDescent="0.25">
      <c r="A6702" t="str">
        <f t="shared" si="104"/>
        <v>Wien-NeubauGesamteinkommenBruttobezüge Gesamt</v>
      </c>
      <c r="B6702">
        <v>6701</v>
      </c>
      <c r="C6702">
        <v>907</v>
      </c>
      <c r="D6702" t="s">
        <v>282</v>
      </c>
      <c r="E6702" t="s">
        <v>45</v>
      </c>
      <c r="F6702" t="s">
        <v>63</v>
      </c>
      <c r="G6702">
        <v>520581.89066999999</v>
      </c>
      <c r="H6702">
        <v>541164.94264999998</v>
      </c>
      <c r="I6702">
        <v>583119.16420999996</v>
      </c>
      <c r="J6702">
        <v>602046.93730999995</v>
      </c>
      <c r="K6702">
        <v>634288.07859000005</v>
      </c>
      <c r="L6702">
        <v>646722.76170999999</v>
      </c>
      <c r="M6702">
        <v>635333.75132000004</v>
      </c>
      <c r="N6702">
        <v>654739.14284999995</v>
      </c>
      <c r="O6702">
        <v>680686.27819999994</v>
      </c>
      <c r="P6702">
        <v>699979.15474999999</v>
      </c>
      <c r="Q6702">
        <v>714776.37942000001</v>
      </c>
      <c r="R6702">
        <v>729394.58013999998</v>
      </c>
      <c r="S6702">
        <v>750732.16202000005</v>
      </c>
      <c r="T6702">
        <v>766715.97892999998</v>
      </c>
      <c r="U6702">
        <v>807453.14077000006</v>
      </c>
      <c r="V6702">
        <v>824969.33045000001</v>
      </c>
      <c r="W6702">
        <v>830818.92275999999</v>
      </c>
      <c r="X6702">
        <v>857161.25179999997</v>
      </c>
      <c r="Y6702">
        <v>906083.31810999999</v>
      </c>
    </row>
    <row r="6703" spans="1:28" x14ac:dyDescent="0.25">
      <c r="A6703" t="str">
        <f t="shared" si="104"/>
        <v>Wien-NeubauGesamteinkommenNettobezüge Gesamt</v>
      </c>
      <c r="B6703">
        <v>6702</v>
      </c>
      <c r="C6703">
        <v>907</v>
      </c>
      <c r="D6703" t="s">
        <v>282</v>
      </c>
      <c r="E6703" t="s">
        <v>45</v>
      </c>
      <c r="F6703" t="s">
        <v>64</v>
      </c>
      <c r="G6703">
        <v>364558.06200999999</v>
      </c>
      <c r="H6703">
        <v>379230.26405</v>
      </c>
      <c r="I6703">
        <v>404556.32007999998</v>
      </c>
      <c r="J6703">
        <v>415819.34933</v>
      </c>
      <c r="K6703">
        <v>435634.28274</v>
      </c>
      <c r="L6703">
        <v>451645.23527</v>
      </c>
      <c r="M6703">
        <v>442897.75698000001</v>
      </c>
      <c r="N6703">
        <v>454224.90813</v>
      </c>
      <c r="O6703">
        <v>469986.72953999997</v>
      </c>
      <c r="P6703">
        <v>480912.89650999999</v>
      </c>
      <c r="Q6703">
        <v>489426.26895</v>
      </c>
      <c r="R6703">
        <v>497343.07253</v>
      </c>
      <c r="S6703">
        <v>525211.80749000004</v>
      </c>
      <c r="T6703">
        <v>534941.88098000002</v>
      </c>
      <c r="U6703">
        <v>561947.00985999999</v>
      </c>
      <c r="V6703">
        <v>571500.90465000004</v>
      </c>
      <c r="W6703">
        <v>578948.91388000001</v>
      </c>
      <c r="X6703">
        <v>595703.97176999995</v>
      </c>
      <c r="Y6703">
        <v>631631.19582000002</v>
      </c>
    </row>
    <row r="6704" spans="1:28" x14ac:dyDescent="0.25">
      <c r="A6704" t="str">
        <f t="shared" si="104"/>
        <v>Wien-NeubauGründungsintensitätin % der aktiven Wirtschaftskammermitglieder</v>
      </c>
      <c r="B6704">
        <v>6703</v>
      </c>
      <c r="C6704">
        <v>907</v>
      </c>
      <c r="D6704" t="s">
        <v>282</v>
      </c>
      <c r="E6704" t="s">
        <v>40</v>
      </c>
      <c r="F6704" t="s">
        <v>52</v>
      </c>
      <c r="G6704">
        <v>8.1619740588421408</v>
      </c>
      <c r="H6704">
        <v>7.4934050443495002</v>
      </c>
      <c r="I6704">
        <v>8.2060343053292897</v>
      </c>
      <c r="J6704">
        <v>8.0452256297523306</v>
      </c>
      <c r="K6704">
        <v>8.3069964870520394</v>
      </c>
      <c r="L6704">
        <v>7.8214526577379102</v>
      </c>
      <c r="M6704">
        <v>17.563130392038001</v>
      </c>
      <c r="N6704">
        <v>6.2156337916876296</v>
      </c>
      <c r="O6704">
        <v>11.0053280801275</v>
      </c>
      <c r="P6704">
        <v>8.9432283007592392</v>
      </c>
      <c r="Q6704">
        <v>7.8488555469137697</v>
      </c>
      <c r="R6704">
        <v>7.7131136331328696</v>
      </c>
      <c r="S6704">
        <v>7.3880728314841901</v>
      </c>
      <c r="T6704">
        <v>7.0196397329468896</v>
      </c>
      <c r="U6704">
        <v>6.7661657355936704</v>
      </c>
      <c r="V6704">
        <v>4.8027138011069503</v>
      </c>
      <c r="W6704">
        <v>5.1036682615629996</v>
      </c>
      <c r="X6704">
        <v>5.7291666666666696</v>
      </c>
      <c r="Y6704">
        <v>5.2333187963366798</v>
      </c>
      <c r="Z6704">
        <v>5.7838660578386598</v>
      </c>
      <c r="AA6704">
        <v>5.59058427910887</v>
      </c>
      <c r="AB6704">
        <v>5.6981840951784601</v>
      </c>
    </row>
    <row r="6705" spans="1:44" x14ac:dyDescent="0.25">
      <c r="A6705" t="str">
        <f t="shared" si="104"/>
        <v>Wien-NeubauGründungsintensitätje 1.000 Einwohner</v>
      </c>
      <c r="B6705">
        <v>6704</v>
      </c>
      <c r="C6705">
        <v>907</v>
      </c>
      <c r="D6705" t="s">
        <v>282</v>
      </c>
      <c r="E6705" t="s">
        <v>40</v>
      </c>
      <c r="F6705" t="s">
        <v>53</v>
      </c>
      <c r="G6705">
        <v>8.9236303265080306</v>
      </c>
      <c r="H6705">
        <v>8.4070582691714595</v>
      </c>
      <c r="I6705">
        <v>9.37363769745666</v>
      </c>
      <c r="J6705">
        <v>9.4630238709408108</v>
      </c>
      <c r="K6705">
        <v>9.5234405412777594</v>
      </c>
      <c r="L6705">
        <v>9.4050650886903497</v>
      </c>
      <c r="M6705">
        <v>21.557991620492501</v>
      </c>
      <c r="N6705">
        <v>8.8996858427068997</v>
      </c>
      <c r="O6705">
        <v>17.403417147562699</v>
      </c>
      <c r="P6705">
        <v>15.110383431297301</v>
      </c>
      <c r="Q6705">
        <v>13.788494778273201</v>
      </c>
      <c r="R6705">
        <v>13.9939990988148</v>
      </c>
      <c r="S6705">
        <v>13.546719669576399</v>
      </c>
      <c r="T6705">
        <v>12.892483316367599</v>
      </c>
      <c r="U6705">
        <v>12.2539022800461</v>
      </c>
      <c r="V6705">
        <v>8.3548156660558401</v>
      </c>
      <c r="W6705">
        <v>7.8849293128407298</v>
      </c>
      <c r="X6705">
        <v>8.5170961347869198</v>
      </c>
      <c r="Y6705">
        <v>7.5091517787303301</v>
      </c>
      <c r="Z6705">
        <v>8.3956696019947596</v>
      </c>
      <c r="AA6705">
        <v>8.4913490391368196</v>
      </c>
      <c r="AB6705">
        <v>8.6444381115227493</v>
      </c>
    </row>
    <row r="6706" spans="1:44" x14ac:dyDescent="0.25">
      <c r="A6706" t="str">
        <f t="shared" si="104"/>
        <v>Wien-NeubauKammermitgliedschaftenAktiv</v>
      </c>
      <c r="B6706">
        <v>6705</v>
      </c>
      <c r="C6706">
        <v>907</v>
      </c>
      <c r="D6706" t="s">
        <v>282</v>
      </c>
      <c r="E6706" t="s">
        <v>39</v>
      </c>
      <c r="F6706" t="s">
        <v>50</v>
      </c>
      <c r="G6706">
        <v>3161</v>
      </c>
      <c r="H6706">
        <v>3250</v>
      </c>
      <c r="I6706">
        <v>3314</v>
      </c>
      <c r="J6706">
        <v>3430</v>
      </c>
      <c r="K6706">
        <v>3487</v>
      </c>
      <c r="L6706">
        <v>3602</v>
      </c>
      <c r="M6706">
        <v>3689</v>
      </c>
      <c r="N6706">
        <v>4278</v>
      </c>
      <c r="O6706">
        <v>4482</v>
      </c>
      <c r="P6706">
        <v>4755</v>
      </c>
      <c r="Q6706">
        <v>4912</v>
      </c>
      <c r="R6706">
        <v>5135</v>
      </c>
      <c r="S6706">
        <v>5242</v>
      </c>
      <c r="T6706">
        <v>5288</v>
      </c>
      <c r="U6706">
        <v>5427</v>
      </c>
      <c r="V6706">
        <v>5499</v>
      </c>
      <c r="W6706">
        <v>5564</v>
      </c>
      <c r="X6706">
        <v>5646</v>
      </c>
      <c r="Y6706">
        <v>5690</v>
      </c>
      <c r="Z6706">
        <v>5747</v>
      </c>
      <c r="AA6706">
        <v>5734</v>
      </c>
      <c r="AB6706">
        <v>5799</v>
      </c>
      <c r="AC6706">
        <v>5859</v>
      </c>
      <c r="AD6706">
        <v>5601</v>
      </c>
      <c r="AE6706">
        <v>5240</v>
      </c>
      <c r="AF6706">
        <v>5016</v>
      </c>
      <c r="AG6706">
        <v>4869</v>
      </c>
      <c r="AH6706">
        <v>4800</v>
      </c>
      <c r="AI6706">
        <v>4581</v>
      </c>
      <c r="AJ6706">
        <v>4586</v>
      </c>
      <c r="AK6706">
        <v>4593</v>
      </c>
      <c r="AL6706">
        <v>4599</v>
      </c>
      <c r="AM6706">
        <v>4719</v>
      </c>
      <c r="AN6706">
        <v>4758</v>
      </c>
      <c r="AO6706">
        <v>4799</v>
      </c>
      <c r="AP6706">
        <v>4791</v>
      </c>
      <c r="AQ6706">
        <v>4807</v>
      </c>
      <c r="AR6706">
        <v>4801</v>
      </c>
    </row>
    <row r="6707" spans="1:44" x14ac:dyDescent="0.25">
      <c r="A6707" t="str">
        <f t="shared" si="104"/>
        <v>Wien-NeubauKammermitgliedschaftenInsgesamt</v>
      </c>
      <c r="B6707">
        <v>6706</v>
      </c>
      <c r="C6707">
        <v>907</v>
      </c>
      <c r="D6707" t="s">
        <v>282</v>
      </c>
      <c r="E6707" t="s">
        <v>39</v>
      </c>
      <c r="F6707" t="s">
        <v>48</v>
      </c>
      <c r="G6707">
        <v>3975</v>
      </c>
      <c r="H6707">
        <v>4082</v>
      </c>
      <c r="I6707">
        <v>4166</v>
      </c>
      <c r="J6707">
        <v>4294</v>
      </c>
      <c r="K6707">
        <v>4352</v>
      </c>
      <c r="L6707">
        <v>4499</v>
      </c>
      <c r="M6707">
        <v>4578</v>
      </c>
      <c r="N6707">
        <v>5206</v>
      </c>
      <c r="O6707">
        <v>5424</v>
      </c>
      <c r="P6707">
        <v>5731</v>
      </c>
      <c r="Q6707">
        <v>5896</v>
      </c>
      <c r="R6707">
        <v>6135</v>
      </c>
      <c r="S6707">
        <v>6232</v>
      </c>
      <c r="T6707">
        <v>6301</v>
      </c>
      <c r="U6707">
        <v>6422</v>
      </c>
      <c r="V6707">
        <v>6531</v>
      </c>
      <c r="W6707">
        <v>6611</v>
      </c>
      <c r="X6707">
        <v>6756</v>
      </c>
      <c r="Y6707">
        <v>6801</v>
      </c>
      <c r="Z6707">
        <v>6889</v>
      </c>
      <c r="AA6707">
        <v>6907</v>
      </c>
      <c r="AB6707">
        <v>6976</v>
      </c>
      <c r="AC6707">
        <v>7040</v>
      </c>
      <c r="AD6707">
        <v>6777</v>
      </c>
      <c r="AE6707">
        <v>6374</v>
      </c>
      <c r="AF6707">
        <v>6153</v>
      </c>
      <c r="AG6707">
        <v>5985</v>
      </c>
      <c r="AH6707">
        <v>5907</v>
      </c>
      <c r="AI6707">
        <v>5656</v>
      </c>
      <c r="AJ6707">
        <v>5631</v>
      </c>
      <c r="AK6707">
        <v>5657</v>
      </c>
      <c r="AL6707">
        <v>5626</v>
      </c>
      <c r="AM6707">
        <v>5703</v>
      </c>
      <c r="AN6707">
        <v>5713</v>
      </c>
      <c r="AO6707">
        <v>5712</v>
      </c>
      <c r="AP6707">
        <v>5703</v>
      </c>
      <c r="AQ6707">
        <v>5692</v>
      </c>
      <c r="AR6707">
        <v>5640</v>
      </c>
    </row>
    <row r="6708" spans="1:44" x14ac:dyDescent="0.25">
      <c r="A6708" t="str">
        <f t="shared" si="104"/>
        <v>Wien-NeubauKammermitgliedschaftenRuhend</v>
      </c>
      <c r="B6708">
        <v>6707</v>
      </c>
      <c r="C6708">
        <v>907</v>
      </c>
      <c r="D6708" t="s">
        <v>282</v>
      </c>
      <c r="E6708" t="s">
        <v>39</v>
      </c>
      <c r="F6708" t="s">
        <v>51</v>
      </c>
      <c r="G6708">
        <v>814</v>
      </c>
      <c r="H6708">
        <v>832</v>
      </c>
      <c r="I6708">
        <v>852</v>
      </c>
      <c r="J6708">
        <v>864</v>
      </c>
      <c r="K6708">
        <v>865</v>
      </c>
      <c r="L6708">
        <v>897</v>
      </c>
      <c r="M6708">
        <v>889</v>
      </c>
      <c r="N6708">
        <v>928</v>
      </c>
      <c r="O6708">
        <v>942</v>
      </c>
      <c r="P6708">
        <v>976</v>
      </c>
      <c r="Q6708">
        <v>984</v>
      </c>
      <c r="R6708">
        <v>1000</v>
      </c>
      <c r="S6708">
        <v>990</v>
      </c>
      <c r="T6708">
        <v>1013</v>
      </c>
      <c r="U6708">
        <v>995</v>
      </c>
      <c r="V6708">
        <v>1032</v>
      </c>
      <c r="W6708">
        <v>1047</v>
      </c>
      <c r="X6708">
        <v>1110</v>
      </c>
      <c r="Y6708">
        <v>1111</v>
      </c>
      <c r="Z6708">
        <v>1142</v>
      </c>
      <c r="AA6708">
        <v>1173</v>
      </c>
      <c r="AB6708">
        <v>1177</v>
      </c>
      <c r="AC6708">
        <v>1181</v>
      </c>
      <c r="AD6708">
        <v>1176</v>
      </c>
      <c r="AE6708">
        <v>1134</v>
      </c>
      <c r="AF6708">
        <v>1137</v>
      </c>
      <c r="AG6708">
        <v>1116</v>
      </c>
      <c r="AH6708">
        <v>1107</v>
      </c>
      <c r="AI6708">
        <v>1075</v>
      </c>
      <c r="AJ6708">
        <v>1045</v>
      </c>
      <c r="AK6708">
        <v>1064</v>
      </c>
      <c r="AL6708">
        <v>1027</v>
      </c>
      <c r="AM6708">
        <v>984</v>
      </c>
      <c r="AN6708">
        <v>955</v>
      </c>
      <c r="AO6708">
        <v>913</v>
      </c>
      <c r="AP6708">
        <v>912</v>
      </c>
      <c r="AQ6708">
        <v>885</v>
      </c>
      <c r="AR6708">
        <v>839</v>
      </c>
    </row>
    <row r="6709" spans="1:44" x14ac:dyDescent="0.25">
      <c r="A6709" t="str">
        <f t="shared" si="104"/>
        <v>Wien-NeubauLehrlinge1. Lehrjahr, männlich</v>
      </c>
      <c r="B6709">
        <v>6708</v>
      </c>
      <c r="C6709">
        <v>907</v>
      </c>
      <c r="D6709" t="s">
        <v>282</v>
      </c>
      <c r="E6709" t="s">
        <v>46</v>
      </c>
      <c r="F6709" t="s">
        <v>65</v>
      </c>
      <c r="G6709">
        <v>80</v>
      </c>
      <c r="H6709">
        <v>77</v>
      </c>
      <c r="I6709">
        <v>82</v>
      </c>
      <c r="J6709">
        <v>92</v>
      </c>
      <c r="K6709">
        <v>93</v>
      </c>
      <c r="L6709">
        <v>88</v>
      </c>
      <c r="M6709">
        <v>89</v>
      </c>
      <c r="N6709">
        <v>86</v>
      </c>
      <c r="O6709">
        <v>79</v>
      </c>
      <c r="P6709">
        <v>88</v>
      </c>
      <c r="Q6709">
        <v>74</v>
      </c>
      <c r="R6709">
        <v>73</v>
      </c>
      <c r="S6709">
        <v>44</v>
      </c>
      <c r="T6709">
        <v>44</v>
      </c>
      <c r="U6709">
        <v>59</v>
      </c>
      <c r="V6709">
        <v>54</v>
      </c>
      <c r="W6709">
        <v>58</v>
      </c>
      <c r="X6709">
        <v>58</v>
      </c>
      <c r="Y6709">
        <v>48</v>
      </c>
      <c r="Z6709">
        <v>45</v>
      </c>
      <c r="AA6709">
        <v>54</v>
      </c>
      <c r="AB6709">
        <v>46</v>
      </c>
    </row>
    <row r="6710" spans="1:44" x14ac:dyDescent="0.25">
      <c r="A6710" t="str">
        <f t="shared" si="104"/>
        <v>Wien-NeubauLehrlinge1. Lehrjahr, weiblich</v>
      </c>
      <c r="B6710">
        <v>6709</v>
      </c>
      <c r="C6710">
        <v>907</v>
      </c>
      <c r="D6710" t="s">
        <v>282</v>
      </c>
      <c r="E6710" t="s">
        <v>46</v>
      </c>
      <c r="F6710" t="s">
        <v>66</v>
      </c>
      <c r="G6710">
        <v>76</v>
      </c>
      <c r="H6710">
        <v>69</v>
      </c>
      <c r="I6710">
        <v>66</v>
      </c>
      <c r="J6710">
        <v>89</v>
      </c>
      <c r="K6710">
        <v>86</v>
      </c>
      <c r="L6710">
        <v>91</v>
      </c>
      <c r="M6710">
        <v>93</v>
      </c>
      <c r="N6710">
        <v>80</v>
      </c>
      <c r="O6710">
        <v>76</v>
      </c>
      <c r="P6710">
        <v>94</v>
      </c>
      <c r="Q6710">
        <v>102</v>
      </c>
      <c r="R6710">
        <v>63</v>
      </c>
      <c r="S6710">
        <v>57</v>
      </c>
      <c r="T6710">
        <v>66</v>
      </c>
      <c r="U6710">
        <v>56</v>
      </c>
      <c r="V6710">
        <v>45</v>
      </c>
      <c r="W6710">
        <v>53</v>
      </c>
      <c r="X6710">
        <v>50</v>
      </c>
      <c r="Y6710">
        <v>34</v>
      </c>
      <c r="Z6710">
        <v>48</v>
      </c>
      <c r="AA6710">
        <v>70</v>
      </c>
      <c r="AB6710">
        <v>69</v>
      </c>
    </row>
    <row r="6711" spans="1:44" x14ac:dyDescent="0.25">
      <c r="A6711" t="str">
        <f t="shared" si="104"/>
        <v>Wien-NeubauLehrlinge2. Lehrjahr, männlich</v>
      </c>
      <c r="B6711">
        <v>6710</v>
      </c>
      <c r="C6711">
        <v>907</v>
      </c>
      <c r="D6711" t="s">
        <v>282</v>
      </c>
      <c r="E6711" t="s">
        <v>46</v>
      </c>
      <c r="F6711" t="s">
        <v>67</v>
      </c>
      <c r="G6711">
        <v>65</v>
      </c>
      <c r="H6711">
        <v>78</v>
      </c>
      <c r="I6711">
        <v>86</v>
      </c>
      <c r="J6711">
        <v>122</v>
      </c>
      <c r="K6711">
        <v>81</v>
      </c>
      <c r="L6711">
        <v>91</v>
      </c>
      <c r="M6711">
        <v>76</v>
      </c>
      <c r="N6711">
        <v>95</v>
      </c>
      <c r="O6711">
        <v>81</v>
      </c>
      <c r="P6711">
        <v>76</v>
      </c>
      <c r="Q6711">
        <v>78</v>
      </c>
      <c r="R6711">
        <v>57</v>
      </c>
      <c r="S6711">
        <v>74</v>
      </c>
      <c r="T6711">
        <v>48</v>
      </c>
      <c r="U6711">
        <v>46</v>
      </c>
      <c r="V6711">
        <v>57</v>
      </c>
      <c r="W6711">
        <v>56</v>
      </c>
      <c r="X6711">
        <v>59</v>
      </c>
      <c r="Y6711">
        <v>63</v>
      </c>
      <c r="Z6711">
        <v>46</v>
      </c>
      <c r="AA6711">
        <v>40</v>
      </c>
      <c r="AB6711">
        <v>64</v>
      </c>
    </row>
    <row r="6712" spans="1:44" x14ac:dyDescent="0.25">
      <c r="A6712" t="str">
        <f t="shared" si="104"/>
        <v>Wien-NeubauLehrlinge2. Lehrjahr, weiblich</v>
      </c>
      <c r="B6712">
        <v>6711</v>
      </c>
      <c r="C6712">
        <v>907</v>
      </c>
      <c r="D6712" t="s">
        <v>282</v>
      </c>
      <c r="E6712" t="s">
        <v>46</v>
      </c>
      <c r="F6712" t="s">
        <v>68</v>
      </c>
      <c r="G6712">
        <v>82</v>
      </c>
      <c r="H6712">
        <v>84</v>
      </c>
      <c r="I6712">
        <v>87</v>
      </c>
      <c r="J6712">
        <v>74</v>
      </c>
      <c r="K6712">
        <v>92</v>
      </c>
      <c r="L6712">
        <v>97</v>
      </c>
      <c r="M6712">
        <v>89</v>
      </c>
      <c r="N6712">
        <v>96</v>
      </c>
      <c r="O6712">
        <v>88</v>
      </c>
      <c r="P6712">
        <v>80</v>
      </c>
      <c r="Q6712">
        <v>91</v>
      </c>
      <c r="R6712">
        <v>92</v>
      </c>
      <c r="S6712">
        <v>78</v>
      </c>
      <c r="T6712">
        <v>60</v>
      </c>
      <c r="U6712">
        <v>71</v>
      </c>
      <c r="V6712">
        <v>58</v>
      </c>
      <c r="W6712">
        <v>45</v>
      </c>
      <c r="X6712">
        <v>68</v>
      </c>
      <c r="Y6712">
        <v>60</v>
      </c>
      <c r="Z6712">
        <v>43</v>
      </c>
      <c r="AA6712">
        <v>51</v>
      </c>
      <c r="AB6712">
        <v>68</v>
      </c>
    </row>
    <row r="6713" spans="1:44" x14ac:dyDescent="0.25">
      <c r="A6713" t="str">
        <f t="shared" si="104"/>
        <v>Wien-NeubauLehrlinge3. Lehrjahr, männlich</v>
      </c>
      <c r="B6713">
        <v>6712</v>
      </c>
      <c r="C6713">
        <v>907</v>
      </c>
      <c r="D6713" t="s">
        <v>282</v>
      </c>
      <c r="E6713" t="s">
        <v>46</v>
      </c>
      <c r="F6713" t="s">
        <v>69</v>
      </c>
      <c r="G6713">
        <v>69</v>
      </c>
      <c r="H6713">
        <v>69</v>
      </c>
      <c r="I6713">
        <v>66</v>
      </c>
      <c r="J6713">
        <v>111</v>
      </c>
      <c r="K6713">
        <v>69</v>
      </c>
      <c r="L6713">
        <v>68</v>
      </c>
      <c r="M6713">
        <v>77</v>
      </c>
      <c r="N6713">
        <v>62</v>
      </c>
      <c r="O6713">
        <v>62</v>
      </c>
      <c r="P6713">
        <v>55</v>
      </c>
      <c r="Q6713">
        <v>56</v>
      </c>
      <c r="R6713">
        <v>56</v>
      </c>
      <c r="S6713">
        <v>51</v>
      </c>
      <c r="T6713">
        <v>58</v>
      </c>
      <c r="U6713">
        <v>45</v>
      </c>
      <c r="V6713">
        <v>44</v>
      </c>
      <c r="W6713">
        <v>53</v>
      </c>
      <c r="X6713">
        <v>51</v>
      </c>
      <c r="Y6713">
        <v>58</v>
      </c>
      <c r="Z6713">
        <v>60</v>
      </c>
      <c r="AA6713">
        <v>39</v>
      </c>
      <c r="AB6713">
        <v>31</v>
      </c>
    </row>
    <row r="6714" spans="1:44" x14ac:dyDescent="0.25">
      <c r="A6714" t="str">
        <f t="shared" si="104"/>
        <v>Wien-NeubauLehrlinge3. Lehrjahr, weiblich</v>
      </c>
      <c r="B6714">
        <v>6713</v>
      </c>
      <c r="C6714">
        <v>907</v>
      </c>
      <c r="D6714" t="s">
        <v>282</v>
      </c>
      <c r="E6714" t="s">
        <v>46</v>
      </c>
      <c r="F6714" t="s">
        <v>70</v>
      </c>
      <c r="G6714">
        <v>64</v>
      </c>
      <c r="H6714">
        <v>73</v>
      </c>
      <c r="I6714">
        <v>81</v>
      </c>
      <c r="J6714">
        <v>79</v>
      </c>
      <c r="K6714">
        <v>68</v>
      </c>
      <c r="L6714">
        <v>86</v>
      </c>
      <c r="M6714">
        <v>80</v>
      </c>
      <c r="N6714">
        <v>74</v>
      </c>
      <c r="O6714">
        <v>76</v>
      </c>
      <c r="P6714">
        <v>75</v>
      </c>
      <c r="Q6714">
        <v>61</v>
      </c>
      <c r="R6714">
        <v>74</v>
      </c>
      <c r="S6714">
        <v>81</v>
      </c>
      <c r="T6714">
        <v>72</v>
      </c>
      <c r="U6714">
        <v>58</v>
      </c>
      <c r="V6714">
        <v>61</v>
      </c>
      <c r="W6714">
        <v>61</v>
      </c>
      <c r="X6714">
        <v>36</v>
      </c>
      <c r="Y6714">
        <v>56</v>
      </c>
      <c r="Z6714">
        <v>42</v>
      </c>
      <c r="AA6714">
        <v>41</v>
      </c>
      <c r="AB6714">
        <v>48</v>
      </c>
    </row>
    <row r="6715" spans="1:44" x14ac:dyDescent="0.25">
      <c r="A6715" t="str">
        <f t="shared" si="104"/>
        <v>Wien-NeubauLehrlinge4. Lehrjahr, männlich</v>
      </c>
      <c r="B6715">
        <v>6714</v>
      </c>
      <c r="C6715">
        <v>907</v>
      </c>
      <c r="D6715" t="s">
        <v>282</v>
      </c>
      <c r="E6715" t="s">
        <v>46</v>
      </c>
      <c r="F6715" t="s">
        <v>71</v>
      </c>
      <c r="G6715">
        <v>15</v>
      </c>
      <c r="H6715">
        <v>8</v>
      </c>
      <c r="I6715">
        <v>6</v>
      </c>
      <c r="J6715">
        <v>54</v>
      </c>
      <c r="K6715">
        <v>17</v>
      </c>
      <c r="L6715">
        <v>18</v>
      </c>
      <c r="M6715">
        <v>15</v>
      </c>
      <c r="N6715">
        <v>22</v>
      </c>
      <c r="O6715">
        <v>20</v>
      </c>
      <c r="P6715">
        <v>11</v>
      </c>
      <c r="Q6715">
        <v>13</v>
      </c>
      <c r="R6715">
        <v>8</v>
      </c>
      <c r="S6715">
        <v>6</v>
      </c>
      <c r="T6715">
        <v>10</v>
      </c>
      <c r="U6715">
        <v>7</v>
      </c>
      <c r="V6715">
        <v>6</v>
      </c>
      <c r="W6715">
        <v>7</v>
      </c>
      <c r="X6715">
        <v>7</v>
      </c>
      <c r="Y6715">
        <v>7</v>
      </c>
      <c r="Z6715">
        <v>11</v>
      </c>
      <c r="AA6715">
        <v>10</v>
      </c>
      <c r="AB6715">
        <v>12</v>
      </c>
    </row>
    <row r="6716" spans="1:44" x14ac:dyDescent="0.25">
      <c r="A6716" t="str">
        <f t="shared" si="104"/>
        <v>Wien-NeubauLehrlinge4. Lehrjahr, weiblich</v>
      </c>
      <c r="B6716">
        <v>6715</v>
      </c>
      <c r="C6716">
        <v>907</v>
      </c>
      <c r="D6716" t="s">
        <v>282</v>
      </c>
      <c r="E6716" t="s">
        <v>46</v>
      </c>
      <c r="F6716" t="s">
        <v>72</v>
      </c>
      <c r="G6716">
        <v>4</v>
      </c>
      <c r="H6716">
        <v>7</v>
      </c>
      <c r="I6716">
        <v>5</v>
      </c>
      <c r="J6716">
        <v>8</v>
      </c>
      <c r="K6716">
        <v>7</v>
      </c>
      <c r="L6716">
        <v>1</v>
      </c>
      <c r="M6716">
        <v>5</v>
      </c>
      <c r="N6716">
        <v>8</v>
      </c>
      <c r="O6716">
        <v>3</v>
      </c>
      <c r="P6716">
        <v>10</v>
      </c>
      <c r="Q6716">
        <v>4</v>
      </c>
      <c r="R6716">
        <v>7</v>
      </c>
      <c r="S6716">
        <v>6</v>
      </c>
      <c r="T6716">
        <v>7</v>
      </c>
      <c r="U6716">
        <v>2</v>
      </c>
      <c r="V6716">
        <v>4</v>
      </c>
      <c r="W6716">
        <v>1</v>
      </c>
      <c r="X6716">
        <v>1</v>
      </c>
      <c r="Y6716">
        <v>6</v>
      </c>
      <c r="Z6716">
        <v>1</v>
      </c>
      <c r="AA6716">
        <v>3</v>
      </c>
      <c r="AB6716">
        <v>1</v>
      </c>
    </row>
    <row r="6717" spans="1:44" x14ac:dyDescent="0.25">
      <c r="A6717" t="str">
        <f t="shared" si="104"/>
        <v>Wien-NeubauLehrlingeFrauen</v>
      </c>
      <c r="B6717">
        <v>6716</v>
      </c>
      <c r="C6717">
        <v>907</v>
      </c>
      <c r="D6717" t="s">
        <v>282</v>
      </c>
      <c r="E6717" t="s">
        <v>46</v>
      </c>
      <c r="F6717" t="s">
        <v>47</v>
      </c>
      <c r="G6717">
        <v>226</v>
      </c>
      <c r="H6717">
        <v>233</v>
      </c>
      <c r="I6717">
        <v>239</v>
      </c>
      <c r="J6717">
        <v>250</v>
      </c>
      <c r="K6717">
        <v>253</v>
      </c>
      <c r="L6717">
        <v>275</v>
      </c>
      <c r="M6717">
        <v>267</v>
      </c>
      <c r="N6717">
        <v>258</v>
      </c>
      <c r="O6717">
        <v>243</v>
      </c>
      <c r="P6717">
        <v>259</v>
      </c>
      <c r="Q6717">
        <v>258</v>
      </c>
      <c r="R6717">
        <v>236</v>
      </c>
      <c r="S6717">
        <v>222</v>
      </c>
      <c r="T6717">
        <v>205</v>
      </c>
      <c r="U6717">
        <v>187</v>
      </c>
      <c r="V6717">
        <v>168</v>
      </c>
      <c r="W6717">
        <v>160</v>
      </c>
      <c r="X6717">
        <v>155</v>
      </c>
      <c r="Y6717">
        <v>156</v>
      </c>
      <c r="Z6717">
        <v>134</v>
      </c>
      <c r="AA6717">
        <v>165</v>
      </c>
      <c r="AB6717">
        <v>186</v>
      </c>
    </row>
    <row r="6718" spans="1:44" x14ac:dyDescent="0.25">
      <c r="A6718" t="str">
        <f t="shared" si="104"/>
        <v>Wien-NeubauLehrlingeInsgesamt</v>
      </c>
      <c r="B6718">
        <v>6717</v>
      </c>
      <c r="C6718">
        <v>907</v>
      </c>
      <c r="D6718" t="s">
        <v>282</v>
      </c>
      <c r="E6718" t="s">
        <v>46</v>
      </c>
      <c r="F6718" t="s">
        <v>48</v>
      </c>
      <c r="G6718">
        <v>455</v>
      </c>
      <c r="H6718">
        <v>465</v>
      </c>
      <c r="I6718">
        <v>479</v>
      </c>
      <c r="J6718">
        <v>629</v>
      </c>
      <c r="K6718">
        <v>513</v>
      </c>
      <c r="L6718">
        <v>540</v>
      </c>
      <c r="M6718">
        <v>524</v>
      </c>
      <c r="N6718">
        <v>523</v>
      </c>
      <c r="O6718">
        <v>485</v>
      </c>
      <c r="P6718">
        <v>489</v>
      </c>
      <c r="Q6718">
        <v>479</v>
      </c>
      <c r="R6718">
        <v>430</v>
      </c>
      <c r="S6718">
        <v>397</v>
      </c>
      <c r="T6718">
        <v>365</v>
      </c>
      <c r="U6718">
        <v>344</v>
      </c>
      <c r="V6718">
        <v>329</v>
      </c>
      <c r="W6718">
        <v>334</v>
      </c>
      <c r="X6718">
        <v>330</v>
      </c>
      <c r="Y6718">
        <v>332</v>
      </c>
      <c r="Z6718">
        <v>296</v>
      </c>
      <c r="AA6718">
        <v>308</v>
      </c>
      <c r="AB6718">
        <v>339</v>
      </c>
    </row>
    <row r="6719" spans="1:44" x14ac:dyDescent="0.25">
      <c r="A6719" t="str">
        <f t="shared" si="104"/>
        <v>Wien-NeubauLehrlingeMänner</v>
      </c>
      <c r="B6719">
        <v>6718</v>
      </c>
      <c r="C6719">
        <v>907</v>
      </c>
      <c r="D6719" t="s">
        <v>282</v>
      </c>
      <c r="E6719" t="s">
        <v>46</v>
      </c>
      <c r="F6719" t="s">
        <v>49</v>
      </c>
      <c r="G6719">
        <v>229</v>
      </c>
      <c r="H6719">
        <v>232</v>
      </c>
      <c r="I6719">
        <v>240</v>
      </c>
      <c r="J6719">
        <v>379</v>
      </c>
      <c r="K6719">
        <v>260</v>
      </c>
      <c r="L6719">
        <v>265</v>
      </c>
      <c r="M6719">
        <v>257</v>
      </c>
      <c r="N6719">
        <v>265</v>
      </c>
      <c r="O6719">
        <v>242</v>
      </c>
      <c r="P6719">
        <v>230</v>
      </c>
      <c r="Q6719">
        <v>221</v>
      </c>
      <c r="R6719">
        <v>194</v>
      </c>
      <c r="S6719">
        <v>175</v>
      </c>
      <c r="T6719">
        <v>160</v>
      </c>
      <c r="U6719">
        <v>157</v>
      </c>
      <c r="V6719">
        <v>161</v>
      </c>
      <c r="W6719">
        <v>174</v>
      </c>
      <c r="X6719">
        <v>175</v>
      </c>
      <c r="Y6719">
        <v>176</v>
      </c>
      <c r="Z6719">
        <v>162</v>
      </c>
      <c r="AA6719">
        <v>143</v>
      </c>
      <c r="AB6719">
        <v>153</v>
      </c>
    </row>
    <row r="6720" spans="1:44" x14ac:dyDescent="0.25">
      <c r="A6720" t="str">
        <f t="shared" si="104"/>
        <v>Wien-NeubauNeugründungenInsgesamt</v>
      </c>
      <c r="B6720">
        <v>6719</v>
      </c>
      <c r="C6720">
        <v>907</v>
      </c>
      <c r="D6720" t="s">
        <v>282</v>
      </c>
      <c r="E6720" t="s">
        <v>41</v>
      </c>
      <c r="F6720" t="s">
        <v>48</v>
      </c>
      <c r="G6720">
        <v>258</v>
      </c>
      <c r="H6720">
        <v>243.53566394135899</v>
      </c>
      <c r="I6720">
        <v>271.94797687861302</v>
      </c>
      <c r="J6720">
        <v>275.95123910050501</v>
      </c>
      <c r="K6720">
        <v>289.66496750350399</v>
      </c>
      <c r="L6720">
        <v>281.72872473171901</v>
      </c>
      <c r="M6720">
        <v>647.90388016227996</v>
      </c>
      <c r="N6720">
        <v>265.90481360839698</v>
      </c>
      <c r="O6720">
        <v>523.30335021006101</v>
      </c>
      <c r="P6720">
        <v>459.23477324398698</v>
      </c>
      <c r="Q6720">
        <v>415.04748132079999</v>
      </c>
      <c r="R6720">
        <v>424.14411868597699</v>
      </c>
      <c r="S6720">
        <v>417.130592065597</v>
      </c>
      <c r="T6720">
        <v>403.418695452458</v>
      </c>
      <c r="U6720">
        <v>392.36995100707702</v>
      </c>
      <c r="V6720">
        <v>269</v>
      </c>
      <c r="W6720">
        <v>256</v>
      </c>
      <c r="X6720">
        <v>275</v>
      </c>
      <c r="Y6720">
        <v>240</v>
      </c>
      <c r="Z6720">
        <v>266</v>
      </c>
      <c r="AA6720">
        <v>266</v>
      </c>
      <c r="AB6720">
        <v>273</v>
      </c>
    </row>
    <row r="6721" spans="1:25" x14ac:dyDescent="0.25">
      <c r="A6721" t="str">
        <f t="shared" si="104"/>
        <v>Wien-NeubauPendler (Auspendler/-innen)Insgesamt</v>
      </c>
      <c r="B6721">
        <v>6720</v>
      </c>
      <c r="C6721">
        <v>907</v>
      </c>
      <c r="D6721" t="s">
        <v>282</v>
      </c>
      <c r="E6721" t="s">
        <v>459</v>
      </c>
      <c r="F6721" t="s">
        <v>48</v>
      </c>
      <c r="G6721">
        <v>1503</v>
      </c>
      <c r="H6721">
        <v>1430</v>
      </c>
      <c r="I6721">
        <v>1522</v>
      </c>
      <c r="J6721">
        <v>1542</v>
      </c>
      <c r="K6721">
        <v>1500</v>
      </c>
      <c r="L6721">
        <v>1545</v>
      </c>
      <c r="M6721">
        <v>1576</v>
      </c>
      <c r="N6721">
        <v>1574</v>
      </c>
      <c r="O6721">
        <v>1606</v>
      </c>
      <c r="P6721">
        <v>1641</v>
      </c>
      <c r="Q6721">
        <v>1603</v>
      </c>
      <c r="R6721">
        <v>1591</v>
      </c>
      <c r="S6721">
        <v>1565</v>
      </c>
    </row>
    <row r="6722" spans="1:25" x14ac:dyDescent="0.25">
      <c r="A6722" t="str">
        <f t="shared" si="104"/>
        <v>Wien-NeubauPendler ins AuslandInsgesamt</v>
      </c>
      <c r="B6722">
        <v>6721</v>
      </c>
      <c r="C6722">
        <v>907</v>
      </c>
      <c r="D6722" t="s">
        <v>282</v>
      </c>
      <c r="E6722" t="s">
        <v>304</v>
      </c>
      <c r="F6722" t="s">
        <v>48</v>
      </c>
      <c r="G6722">
        <v>15</v>
      </c>
      <c r="H6722">
        <v>42</v>
      </c>
      <c r="I6722">
        <v>104</v>
      </c>
      <c r="J6722">
        <v>38</v>
      </c>
      <c r="K6722">
        <v>37</v>
      </c>
      <c r="L6722">
        <v>56</v>
      </c>
      <c r="M6722">
        <v>69</v>
      </c>
      <c r="N6722">
        <v>61</v>
      </c>
      <c r="O6722">
        <v>67</v>
      </c>
      <c r="P6722">
        <v>68</v>
      </c>
      <c r="Q6722">
        <v>78</v>
      </c>
      <c r="R6722">
        <v>72</v>
      </c>
      <c r="S6722">
        <v>72</v>
      </c>
    </row>
    <row r="6723" spans="1:25" x14ac:dyDescent="0.25">
      <c r="A6723" t="str">
        <f t="shared" ref="A6723:A6786" si="105">D6723&amp;E6723&amp;F6723</f>
        <v>Wien-NeubauPendler zw. BundesländernInsgesamt</v>
      </c>
      <c r="B6723">
        <v>6722</v>
      </c>
      <c r="C6723">
        <v>907</v>
      </c>
      <c r="D6723" t="s">
        <v>282</v>
      </c>
      <c r="E6723" t="s">
        <v>433</v>
      </c>
      <c r="F6723" t="s">
        <v>48</v>
      </c>
      <c r="G6723">
        <v>1488</v>
      </c>
      <c r="H6723">
        <v>1388</v>
      </c>
      <c r="I6723">
        <v>1418</v>
      </c>
      <c r="J6723">
        <v>1504</v>
      </c>
      <c r="K6723">
        <v>1463</v>
      </c>
      <c r="L6723">
        <v>1489</v>
      </c>
      <c r="M6723">
        <v>1507</v>
      </c>
      <c r="N6723">
        <v>1513</v>
      </c>
      <c r="O6723">
        <v>1539</v>
      </c>
      <c r="P6723">
        <v>1573</v>
      </c>
      <c r="Q6723">
        <v>1525</v>
      </c>
      <c r="R6723">
        <v>1519</v>
      </c>
      <c r="S6723">
        <v>1493</v>
      </c>
    </row>
    <row r="6724" spans="1:25" x14ac:dyDescent="0.25">
      <c r="A6724" t="str">
        <f t="shared" si="105"/>
        <v>Wien-NeubauPendler zw. Gemeinden eines Pol. BezirkesInsgesamt</v>
      </c>
      <c r="B6724">
        <v>6723</v>
      </c>
      <c r="C6724">
        <v>907</v>
      </c>
      <c r="D6724" t="s">
        <v>282</v>
      </c>
      <c r="E6724" t="s">
        <v>305</v>
      </c>
      <c r="F6724" t="s">
        <v>48</v>
      </c>
      <c r="G6724">
        <v>0</v>
      </c>
      <c r="H6724">
        <v>0</v>
      </c>
      <c r="I6724">
        <v>0</v>
      </c>
      <c r="J6724">
        <v>0</v>
      </c>
      <c r="K6724">
        <v>0</v>
      </c>
      <c r="L6724">
        <v>0</v>
      </c>
      <c r="M6724">
        <v>0</v>
      </c>
      <c r="N6724">
        <v>0</v>
      </c>
      <c r="O6724">
        <v>0</v>
      </c>
      <c r="P6724">
        <v>0</v>
      </c>
      <c r="Q6724">
        <v>0</v>
      </c>
      <c r="R6724">
        <v>0</v>
      </c>
      <c r="S6724">
        <v>0</v>
      </c>
    </row>
    <row r="6725" spans="1:25" x14ac:dyDescent="0.25">
      <c r="A6725" t="str">
        <f t="shared" si="105"/>
        <v>Wien-NeubauPendler zw. Pol. Bez. des BundeslandesInsgesamt</v>
      </c>
      <c r="B6725">
        <v>6724</v>
      </c>
      <c r="C6725">
        <v>907</v>
      </c>
      <c r="D6725" t="s">
        <v>282</v>
      </c>
      <c r="E6725" t="s">
        <v>306</v>
      </c>
      <c r="F6725" t="s">
        <v>48</v>
      </c>
      <c r="G6725">
        <v>0</v>
      </c>
      <c r="H6725">
        <v>0</v>
      </c>
      <c r="I6725">
        <v>0</v>
      </c>
      <c r="J6725">
        <v>0</v>
      </c>
      <c r="K6725">
        <v>0</v>
      </c>
      <c r="L6725">
        <v>0</v>
      </c>
      <c r="M6725">
        <v>0</v>
      </c>
      <c r="N6725">
        <v>0</v>
      </c>
      <c r="O6725">
        <v>0</v>
      </c>
      <c r="P6725">
        <v>0</v>
      </c>
      <c r="Q6725">
        <v>0</v>
      </c>
      <c r="R6725">
        <v>0</v>
      </c>
      <c r="S6725">
        <v>0</v>
      </c>
    </row>
    <row r="6726" spans="1:25" x14ac:dyDescent="0.25">
      <c r="A6726" t="str">
        <f t="shared" si="105"/>
        <v>Wien-NeubauPensionisteneinkommenBrutto_Schnitt</v>
      </c>
      <c r="B6726">
        <v>6725</v>
      </c>
      <c r="C6726">
        <v>907</v>
      </c>
      <c r="D6726" t="s">
        <v>282</v>
      </c>
      <c r="E6726" t="s">
        <v>44</v>
      </c>
      <c r="F6726" t="s">
        <v>54</v>
      </c>
      <c r="G6726">
        <v>20565.676038236899</v>
      </c>
      <c r="H6726">
        <v>21055.0153680113</v>
      </c>
      <c r="I6726">
        <v>21450.718548672601</v>
      </c>
      <c r="J6726">
        <v>22226.855881508101</v>
      </c>
      <c r="K6726">
        <v>22959.154074471899</v>
      </c>
      <c r="L6726">
        <v>23576.611034171001</v>
      </c>
      <c r="M6726">
        <v>24167.8021261555</v>
      </c>
      <c r="N6726">
        <v>24705.415795659999</v>
      </c>
      <c r="O6726">
        <v>24634.0955731984</v>
      </c>
      <c r="P6726">
        <v>25204.3740345722</v>
      </c>
      <c r="Q6726">
        <v>25981.879925554</v>
      </c>
      <c r="R6726">
        <v>26746.725397333299</v>
      </c>
      <c r="S6726">
        <v>27046.016924177398</v>
      </c>
      <c r="T6726">
        <v>27448.564919671499</v>
      </c>
      <c r="U6726">
        <v>27871.411314365501</v>
      </c>
      <c r="V6726">
        <v>28740.233753921199</v>
      </c>
      <c r="W6726">
        <v>30516.439192097401</v>
      </c>
      <c r="X6726">
        <v>31452.948373163399</v>
      </c>
      <c r="Y6726">
        <v>31977.627278682699</v>
      </c>
    </row>
    <row r="6727" spans="1:25" x14ac:dyDescent="0.25">
      <c r="A6727" t="str">
        <f t="shared" si="105"/>
        <v>Wien-NeubauPensionisteneinkommenBruttobezüge 1000 EUR</v>
      </c>
      <c r="B6727">
        <v>6726</v>
      </c>
      <c r="C6727">
        <v>907</v>
      </c>
      <c r="D6727" t="s">
        <v>282</v>
      </c>
      <c r="E6727" t="s">
        <v>44</v>
      </c>
      <c r="F6727" t="s">
        <v>55</v>
      </c>
      <c r="G6727">
        <v>116175.50394</v>
      </c>
      <c r="H6727">
        <v>119002.94686</v>
      </c>
      <c r="I6727">
        <v>121196.5598</v>
      </c>
      <c r="J6727">
        <v>123803.58726</v>
      </c>
      <c r="K6727">
        <v>128249.83465999999</v>
      </c>
      <c r="L6727">
        <v>130402.23563</v>
      </c>
      <c r="M6727">
        <v>133333.76433000001</v>
      </c>
      <c r="N6727">
        <v>136620.94935000001</v>
      </c>
      <c r="O6727">
        <v>141178.00172999999</v>
      </c>
      <c r="P6727">
        <v>145807.30379000001</v>
      </c>
      <c r="Q6727">
        <v>150071.33845000001</v>
      </c>
      <c r="R6727">
        <v>150450.33035999999</v>
      </c>
      <c r="S6727">
        <v>151241.32664000001</v>
      </c>
      <c r="T6727">
        <v>153766.86068000001</v>
      </c>
      <c r="U6727">
        <v>159675.31542</v>
      </c>
      <c r="V6727">
        <v>164911.46127999999</v>
      </c>
      <c r="W6727">
        <v>172997.69378</v>
      </c>
      <c r="X6727">
        <v>177677.70535999999</v>
      </c>
      <c r="Y6727">
        <v>180609.63887</v>
      </c>
    </row>
    <row r="6728" spans="1:25" x14ac:dyDescent="0.25">
      <c r="A6728" t="str">
        <f t="shared" si="105"/>
        <v>Wien-NeubauPensionisteneinkommenBruttobezüge Fälle</v>
      </c>
      <c r="B6728">
        <v>6727</v>
      </c>
      <c r="C6728">
        <v>907</v>
      </c>
      <c r="D6728" t="s">
        <v>282</v>
      </c>
      <c r="E6728" t="s">
        <v>44</v>
      </c>
      <c r="F6728" t="s">
        <v>56</v>
      </c>
      <c r="G6728">
        <v>5649</v>
      </c>
      <c r="H6728">
        <v>5652</v>
      </c>
      <c r="I6728">
        <v>5650</v>
      </c>
      <c r="J6728">
        <v>5570</v>
      </c>
      <c r="K6728">
        <v>5586</v>
      </c>
      <c r="L6728">
        <v>5531</v>
      </c>
      <c r="M6728">
        <v>5517</v>
      </c>
      <c r="N6728">
        <v>5530</v>
      </c>
      <c r="O6728">
        <v>5731</v>
      </c>
      <c r="P6728">
        <v>5785</v>
      </c>
      <c r="Q6728">
        <v>5776</v>
      </c>
      <c r="R6728">
        <v>5625</v>
      </c>
      <c r="S6728">
        <v>5592</v>
      </c>
      <c r="T6728">
        <v>5602</v>
      </c>
      <c r="U6728">
        <v>5729</v>
      </c>
      <c r="V6728">
        <v>5738</v>
      </c>
      <c r="W6728">
        <v>5669</v>
      </c>
      <c r="X6728">
        <v>5649</v>
      </c>
      <c r="Y6728">
        <v>5648</v>
      </c>
    </row>
    <row r="6729" spans="1:25" x14ac:dyDescent="0.25">
      <c r="A6729" t="str">
        <f t="shared" si="105"/>
        <v>Wien-NeubauPensionisteneinkommenLohnsteuer 1000 EUR</v>
      </c>
      <c r="B6729">
        <v>6728</v>
      </c>
      <c r="C6729">
        <v>907</v>
      </c>
      <c r="D6729" t="s">
        <v>282</v>
      </c>
      <c r="E6729" t="s">
        <v>44</v>
      </c>
      <c r="F6729" t="s">
        <v>57</v>
      </c>
      <c r="G6729">
        <v>17528.79319</v>
      </c>
      <c r="H6729">
        <v>16902.288410000001</v>
      </c>
      <c r="I6729">
        <v>17623.34073</v>
      </c>
      <c r="J6729">
        <v>18617.161260000001</v>
      </c>
      <c r="K6729">
        <v>19849.213660000001</v>
      </c>
      <c r="L6729">
        <v>18653.692599999998</v>
      </c>
      <c r="M6729">
        <v>19672.17484</v>
      </c>
      <c r="N6729">
        <v>20656.438300000002</v>
      </c>
      <c r="O6729">
        <v>21902.734759999999</v>
      </c>
      <c r="P6729">
        <v>22919.15929</v>
      </c>
      <c r="Q6729">
        <v>24240.606230000001</v>
      </c>
      <c r="R6729">
        <v>25130.218290000001</v>
      </c>
      <c r="S6729">
        <v>21860.764869999999</v>
      </c>
      <c r="T6729">
        <v>22499.551660000001</v>
      </c>
      <c r="U6729">
        <v>23754.895670000002</v>
      </c>
      <c r="V6729">
        <v>25349.553690000001</v>
      </c>
      <c r="W6729">
        <v>25664.457699999999</v>
      </c>
      <c r="X6729">
        <v>27431.927029999999</v>
      </c>
      <c r="Y6729">
        <v>26803.237539999998</v>
      </c>
    </row>
    <row r="6730" spans="1:25" x14ac:dyDescent="0.25">
      <c r="A6730" t="str">
        <f t="shared" si="105"/>
        <v>Wien-NeubauPensionisteneinkommenLohnsteuer Fälle</v>
      </c>
      <c r="B6730">
        <v>6729</v>
      </c>
      <c r="C6730">
        <v>907</v>
      </c>
      <c r="D6730" t="s">
        <v>282</v>
      </c>
      <c r="E6730" t="s">
        <v>44</v>
      </c>
      <c r="F6730" t="s">
        <v>58</v>
      </c>
      <c r="G6730">
        <v>3724</v>
      </c>
      <c r="H6730">
        <v>3586</v>
      </c>
      <c r="I6730">
        <v>3657</v>
      </c>
      <c r="J6730">
        <v>3799</v>
      </c>
      <c r="K6730">
        <v>3805</v>
      </c>
      <c r="L6730">
        <v>3652</v>
      </c>
      <c r="M6730">
        <v>3692</v>
      </c>
      <c r="N6730">
        <v>3719</v>
      </c>
      <c r="O6730">
        <v>3843</v>
      </c>
      <c r="P6730">
        <v>3925</v>
      </c>
      <c r="Q6730">
        <v>3991</v>
      </c>
      <c r="R6730">
        <v>3939</v>
      </c>
      <c r="S6730">
        <v>3909</v>
      </c>
      <c r="T6730">
        <v>3929</v>
      </c>
      <c r="U6730">
        <v>4052</v>
      </c>
      <c r="V6730">
        <v>4165</v>
      </c>
      <c r="W6730">
        <v>4342</v>
      </c>
      <c r="X6730">
        <v>4390</v>
      </c>
      <c r="Y6730">
        <v>4430</v>
      </c>
    </row>
    <row r="6731" spans="1:25" x14ac:dyDescent="0.25">
      <c r="A6731" t="str">
        <f t="shared" si="105"/>
        <v>Wien-NeubauPensionisteneinkommenNetto_Schnitt</v>
      </c>
      <c r="B6731">
        <v>6730</v>
      </c>
      <c r="C6731">
        <v>907</v>
      </c>
      <c r="D6731" t="s">
        <v>282</v>
      </c>
      <c r="E6731" t="s">
        <v>44</v>
      </c>
      <c r="F6731" t="s">
        <v>59</v>
      </c>
      <c r="G6731">
        <v>16465.824671623301</v>
      </c>
      <c r="H6731">
        <v>16937.113448336899</v>
      </c>
      <c r="I6731">
        <v>17162.312617699099</v>
      </c>
      <c r="J6731">
        <v>17676.6023985637</v>
      </c>
      <c r="K6731">
        <v>18144.8600340136</v>
      </c>
      <c r="L6731">
        <v>18901.428804917701</v>
      </c>
      <c r="M6731">
        <v>19271.2057404386</v>
      </c>
      <c r="N6731">
        <v>19610.668915008999</v>
      </c>
      <c r="O6731">
        <v>19463.7998063165</v>
      </c>
      <c r="P6731">
        <v>19859.244935177201</v>
      </c>
      <c r="Q6731">
        <v>20368.137389196701</v>
      </c>
      <c r="R6731">
        <v>20814.457198222201</v>
      </c>
      <c r="S6731">
        <v>21651.403787553601</v>
      </c>
      <c r="T6731">
        <v>21928.832441985</v>
      </c>
      <c r="U6731">
        <v>22208.616887764001</v>
      </c>
      <c r="V6731">
        <v>22764.619792610702</v>
      </c>
      <c r="W6731">
        <v>24344.910536249801</v>
      </c>
      <c r="X6731">
        <v>24917.593660824899</v>
      </c>
      <c r="Y6731">
        <v>25523.533870396601</v>
      </c>
    </row>
    <row r="6732" spans="1:25" x14ac:dyDescent="0.25">
      <c r="A6732" t="str">
        <f t="shared" si="105"/>
        <v>Wien-NeubauPensionisteneinkommenNettobezüge 1000 EUR</v>
      </c>
      <c r="B6732">
        <v>6731</v>
      </c>
      <c r="C6732">
        <v>907</v>
      </c>
      <c r="D6732" t="s">
        <v>282</v>
      </c>
      <c r="E6732" t="s">
        <v>44</v>
      </c>
      <c r="F6732" t="s">
        <v>60</v>
      </c>
      <c r="G6732">
        <v>93015.443570000003</v>
      </c>
      <c r="H6732">
        <v>95728.565210000001</v>
      </c>
      <c r="I6732">
        <v>96967.066290000002</v>
      </c>
      <c r="J6732">
        <v>98458.675359999994</v>
      </c>
      <c r="K6732">
        <v>101357.18815</v>
      </c>
      <c r="L6732">
        <v>104543.80272000001</v>
      </c>
      <c r="M6732">
        <v>106319.24206999999</v>
      </c>
      <c r="N6732">
        <v>108446.9991</v>
      </c>
      <c r="O6732">
        <v>111547.03668999999</v>
      </c>
      <c r="P6732">
        <v>114885.73195</v>
      </c>
      <c r="Q6732">
        <v>117646.36156</v>
      </c>
      <c r="R6732">
        <v>117081.32174</v>
      </c>
      <c r="S6732">
        <v>121074.64998</v>
      </c>
      <c r="T6732">
        <v>122845.31934</v>
      </c>
      <c r="U6732">
        <v>127233.16615</v>
      </c>
      <c r="V6732">
        <v>130623.38837</v>
      </c>
      <c r="W6732">
        <v>138011.29783</v>
      </c>
      <c r="X6732">
        <v>140759.48658999999</v>
      </c>
      <c r="Y6732">
        <v>144156.91930000001</v>
      </c>
    </row>
    <row r="6733" spans="1:25" x14ac:dyDescent="0.25">
      <c r="A6733" t="str">
        <f t="shared" si="105"/>
        <v>Wien-NeubauPensionisteneinkommenSV-Beiträge 1000 EUR</v>
      </c>
      <c r="B6733">
        <v>6732</v>
      </c>
      <c r="C6733">
        <v>907</v>
      </c>
      <c r="D6733" t="s">
        <v>282</v>
      </c>
      <c r="E6733" t="s">
        <v>44</v>
      </c>
      <c r="F6733" t="s">
        <v>61</v>
      </c>
      <c r="G6733">
        <v>5631.2671799999998</v>
      </c>
      <c r="H6733">
        <v>6372.0932400000002</v>
      </c>
      <c r="I6733">
        <v>6606.1527800000003</v>
      </c>
      <c r="J6733">
        <v>6727.7506400000002</v>
      </c>
      <c r="K6733">
        <v>7043.4328500000001</v>
      </c>
      <c r="L6733">
        <v>7204.7403100000001</v>
      </c>
      <c r="M6733">
        <v>7342.3474200000001</v>
      </c>
      <c r="N6733">
        <v>7517.5119500000001</v>
      </c>
      <c r="O6733">
        <v>7728.2302799999998</v>
      </c>
      <c r="P6733">
        <v>8002.41255</v>
      </c>
      <c r="Q6733">
        <v>8184.3706599999996</v>
      </c>
      <c r="R6733">
        <v>8238.7903299999998</v>
      </c>
      <c r="S6733">
        <v>8305.9117900000001</v>
      </c>
      <c r="T6733">
        <v>8421.9896800000006</v>
      </c>
      <c r="U6733">
        <v>8687.2536</v>
      </c>
      <c r="V6733">
        <v>8938.5192200000001</v>
      </c>
      <c r="W6733">
        <v>9321.9382499999992</v>
      </c>
      <c r="X6733">
        <v>9486.2917400000006</v>
      </c>
      <c r="Y6733">
        <v>9649.4820299999992</v>
      </c>
    </row>
    <row r="6734" spans="1:25" x14ac:dyDescent="0.25">
      <c r="A6734" t="str">
        <f t="shared" si="105"/>
        <v>Wien-NeubauPensionisteneinkommenSV-Beiträge Fälle</v>
      </c>
      <c r="B6734">
        <v>6733</v>
      </c>
      <c r="C6734">
        <v>907</v>
      </c>
      <c r="D6734" t="s">
        <v>282</v>
      </c>
      <c r="E6734" t="s">
        <v>44</v>
      </c>
      <c r="F6734" t="s">
        <v>62</v>
      </c>
      <c r="G6734">
        <v>5451</v>
      </c>
      <c r="H6734">
        <v>5464</v>
      </c>
      <c r="I6734">
        <v>5473</v>
      </c>
      <c r="J6734">
        <v>5400</v>
      </c>
      <c r="K6734">
        <v>5417</v>
      </c>
      <c r="L6734">
        <v>5361</v>
      </c>
      <c r="M6734">
        <v>5330</v>
      </c>
      <c r="N6734">
        <v>5344</v>
      </c>
      <c r="O6734">
        <v>5384</v>
      </c>
      <c r="P6734">
        <v>5423</v>
      </c>
      <c r="Q6734">
        <v>5407</v>
      </c>
      <c r="R6734">
        <v>5264</v>
      </c>
      <c r="S6734">
        <v>5222</v>
      </c>
      <c r="T6734">
        <v>5239</v>
      </c>
      <c r="U6734">
        <v>5333</v>
      </c>
      <c r="V6734">
        <v>5335</v>
      </c>
      <c r="W6734">
        <v>5384</v>
      </c>
      <c r="X6734">
        <v>5372</v>
      </c>
      <c r="Y6734">
        <v>5346</v>
      </c>
    </row>
    <row r="6735" spans="1:25" x14ac:dyDescent="0.25">
      <c r="A6735" t="str">
        <f t="shared" si="105"/>
        <v>Wien-NeubauUnselbstständig Beschäftigte GW mgfInsgesamt</v>
      </c>
      <c r="B6735">
        <v>6734</v>
      </c>
      <c r="C6735">
        <v>907</v>
      </c>
      <c r="D6735" t="s">
        <v>282</v>
      </c>
      <c r="E6735" t="s">
        <v>450</v>
      </c>
      <c r="F6735" t="s">
        <v>48</v>
      </c>
      <c r="G6735">
        <v>18964.572202441999</v>
      </c>
      <c r="H6735">
        <v>18536.131686815999</v>
      </c>
      <c r="I6735">
        <v>18797.961154018001</v>
      </c>
      <c r="J6735">
        <v>18774.549127762999</v>
      </c>
      <c r="K6735">
        <v>19537.352759668</v>
      </c>
      <c r="L6735">
        <v>19415.220275657</v>
      </c>
      <c r="M6735">
        <v>17872.351437104</v>
      </c>
      <c r="N6735">
        <v>17265.290778525999</v>
      </c>
      <c r="O6735">
        <v>18723.281538356001</v>
      </c>
      <c r="P6735">
        <v>17903.704334839</v>
      </c>
      <c r="Q6735">
        <v>18719.120309643</v>
      </c>
      <c r="R6735">
        <v>17915.468671896</v>
      </c>
      <c r="S6735">
        <v>18907.253828869001</v>
      </c>
      <c r="T6735">
        <v>17883.589348314999</v>
      </c>
    </row>
    <row r="6736" spans="1:25" x14ac:dyDescent="0.25">
      <c r="A6736" t="str">
        <f t="shared" si="105"/>
        <v>Wien-NeubauUnselbstständig Beschäftigte GW ogfInsgesamt</v>
      </c>
      <c r="B6736">
        <v>6735</v>
      </c>
      <c r="C6736">
        <v>907</v>
      </c>
      <c r="D6736" t="s">
        <v>282</v>
      </c>
      <c r="E6736" t="s">
        <v>449</v>
      </c>
      <c r="F6736" t="s">
        <v>48</v>
      </c>
      <c r="G6736">
        <v>16332.734498383001</v>
      </c>
      <c r="H6736">
        <v>15639.080508002</v>
      </c>
      <c r="I6736">
        <v>16192.914408051</v>
      </c>
      <c r="J6736">
        <v>16061.350489099001</v>
      </c>
      <c r="K6736">
        <v>16966.413636288002</v>
      </c>
      <c r="L6736">
        <v>16673.102143143002</v>
      </c>
      <c r="M6736">
        <v>15480.936695901</v>
      </c>
      <c r="N6736">
        <v>15165.248110054001</v>
      </c>
      <c r="O6736">
        <v>16353.480319087999</v>
      </c>
      <c r="P6736">
        <v>15545.216050568</v>
      </c>
      <c r="Q6736">
        <v>16272.690922696</v>
      </c>
      <c r="R6736">
        <v>15254.652370815</v>
      </c>
      <c r="S6736">
        <v>16215.310436833</v>
      </c>
      <c r="T6736">
        <v>15255.377642321</v>
      </c>
    </row>
    <row r="6737" spans="1:28" x14ac:dyDescent="0.25">
      <c r="A6737" t="str">
        <f t="shared" si="105"/>
        <v>Wien-NeubauUnternehmenInsgesamt</v>
      </c>
      <c r="B6737">
        <v>6736</v>
      </c>
      <c r="C6737">
        <v>907</v>
      </c>
      <c r="D6737" t="s">
        <v>282</v>
      </c>
      <c r="E6737" t="s">
        <v>475</v>
      </c>
      <c r="F6737" t="s">
        <v>48</v>
      </c>
      <c r="G6737">
        <v>5789</v>
      </c>
      <c r="H6737">
        <v>5942</v>
      </c>
      <c r="I6737">
        <v>6057</v>
      </c>
    </row>
    <row r="6738" spans="1:28" x14ac:dyDescent="0.25">
      <c r="A6738" t="str">
        <f t="shared" si="105"/>
        <v>Wien-NeubauWohnbevölkerungInsgesamt</v>
      </c>
      <c r="B6738">
        <v>6737</v>
      </c>
      <c r="C6738">
        <v>907</v>
      </c>
      <c r="D6738" t="s">
        <v>282</v>
      </c>
      <c r="E6738" t="s">
        <v>42</v>
      </c>
      <c r="F6738" t="s">
        <v>48</v>
      </c>
      <c r="G6738">
        <v>28912</v>
      </c>
      <c r="H6738">
        <v>28968</v>
      </c>
      <c r="I6738">
        <v>29012</v>
      </c>
      <c r="J6738">
        <v>29161</v>
      </c>
      <c r="K6738">
        <v>30416</v>
      </c>
      <c r="L6738">
        <v>29955</v>
      </c>
      <c r="M6738">
        <v>30054</v>
      </c>
      <c r="N6738">
        <v>29878</v>
      </c>
      <c r="O6738">
        <v>30069</v>
      </c>
      <c r="P6738">
        <v>30062</v>
      </c>
      <c r="Q6738">
        <v>30101</v>
      </c>
      <c r="R6738">
        <v>30309</v>
      </c>
      <c r="S6738">
        <v>30792</v>
      </c>
      <c r="T6738">
        <v>31291</v>
      </c>
      <c r="U6738">
        <v>32020</v>
      </c>
      <c r="V6738">
        <v>32197</v>
      </c>
      <c r="W6738">
        <v>32467</v>
      </c>
      <c r="X6738">
        <v>32288</v>
      </c>
      <c r="Y6738">
        <v>31961</v>
      </c>
      <c r="Z6738">
        <v>31683</v>
      </c>
      <c r="AA6738">
        <v>31326</v>
      </c>
      <c r="AB6738">
        <v>31581</v>
      </c>
    </row>
    <row r="6739" spans="1:28" x14ac:dyDescent="0.25">
      <c r="A6739" t="str">
        <f t="shared" si="105"/>
        <v>Wien-JosefstadtArbeitnehmereinkommenBrutto_Schnitt</v>
      </c>
      <c r="B6739">
        <v>6738</v>
      </c>
      <c r="C6739">
        <v>908</v>
      </c>
      <c r="D6739" t="s">
        <v>283</v>
      </c>
      <c r="E6739" t="s">
        <v>43</v>
      </c>
      <c r="F6739" t="s">
        <v>54</v>
      </c>
      <c r="G6739">
        <v>31092.1125222552</v>
      </c>
      <c r="H6739">
        <v>32818.946030662803</v>
      </c>
      <c r="I6739">
        <v>33774.417950670999</v>
      </c>
      <c r="J6739">
        <v>34540.119461099202</v>
      </c>
      <c r="K6739">
        <v>35118.345970797804</v>
      </c>
      <c r="L6739">
        <v>35418.852976650298</v>
      </c>
      <c r="M6739">
        <v>34852.8356904303</v>
      </c>
      <c r="N6739">
        <v>35058.521346170899</v>
      </c>
      <c r="O6739">
        <v>35208.417188388303</v>
      </c>
      <c r="P6739">
        <v>35411.111783902597</v>
      </c>
      <c r="Q6739">
        <v>35988.935247743902</v>
      </c>
      <c r="R6739">
        <v>36617.267227506098</v>
      </c>
      <c r="S6739">
        <v>36586.537014937603</v>
      </c>
      <c r="T6739">
        <v>36534.313754099698</v>
      </c>
      <c r="U6739">
        <v>37745.200360381903</v>
      </c>
      <c r="V6739">
        <v>39225.651487676099</v>
      </c>
      <c r="W6739">
        <v>40859.456084444799</v>
      </c>
      <c r="X6739">
        <v>42936.973195659499</v>
      </c>
      <c r="Y6739">
        <v>44078.915402457897</v>
      </c>
    </row>
    <row r="6740" spans="1:28" x14ac:dyDescent="0.25">
      <c r="A6740" t="str">
        <f t="shared" si="105"/>
        <v>Wien-JosefstadtArbeitnehmereinkommenBruttobezüge 1000 EUR</v>
      </c>
      <c r="B6740">
        <v>6739</v>
      </c>
      <c r="C6740">
        <v>908</v>
      </c>
      <c r="D6740" t="s">
        <v>283</v>
      </c>
      <c r="E6740" t="s">
        <v>43</v>
      </c>
      <c r="F6740" t="s">
        <v>55</v>
      </c>
      <c r="G6740">
        <v>335297.34143999999</v>
      </c>
      <c r="H6740">
        <v>351064.26568999997</v>
      </c>
      <c r="I6740">
        <v>372464.28116000001</v>
      </c>
      <c r="J6740">
        <v>387125.65892000002</v>
      </c>
      <c r="K6740">
        <v>404071.68874000001</v>
      </c>
      <c r="L6740">
        <v>403491.57311</v>
      </c>
      <c r="M6740">
        <v>379861.05618999997</v>
      </c>
      <c r="N6740">
        <v>395074.47704999999</v>
      </c>
      <c r="O6740">
        <v>408734.51513999997</v>
      </c>
      <c r="P6740">
        <v>418842.63017999998</v>
      </c>
      <c r="Q6740">
        <v>422726.03341999999</v>
      </c>
      <c r="R6740">
        <v>435049.75193000003</v>
      </c>
      <c r="S6740">
        <v>448221.66496999998</v>
      </c>
      <c r="T6740">
        <v>456715.45624000003</v>
      </c>
      <c r="U6740">
        <v>474457.16853000002</v>
      </c>
      <c r="V6740">
        <v>490163.74099000002</v>
      </c>
      <c r="W6740">
        <v>480956.65756999998</v>
      </c>
      <c r="X6740">
        <v>510434.73735000001</v>
      </c>
      <c r="Y6740">
        <v>541597.63355000003</v>
      </c>
    </row>
    <row r="6741" spans="1:28" x14ac:dyDescent="0.25">
      <c r="A6741" t="str">
        <f t="shared" si="105"/>
        <v>Wien-JosefstadtArbeitnehmereinkommenBruttobezüge Fälle</v>
      </c>
      <c r="B6741">
        <v>6740</v>
      </c>
      <c r="C6741">
        <v>908</v>
      </c>
      <c r="D6741" t="s">
        <v>283</v>
      </c>
      <c r="E6741" t="s">
        <v>43</v>
      </c>
      <c r="F6741" t="s">
        <v>56</v>
      </c>
      <c r="G6741">
        <v>10784</v>
      </c>
      <c r="H6741">
        <v>10697</v>
      </c>
      <c r="I6741">
        <v>11028</v>
      </c>
      <c r="J6741">
        <v>11208</v>
      </c>
      <c r="K6741">
        <v>11506</v>
      </c>
      <c r="L6741">
        <v>11392</v>
      </c>
      <c r="M6741">
        <v>10899</v>
      </c>
      <c r="N6741">
        <v>11269</v>
      </c>
      <c r="O6741">
        <v>11609</v>
      </c>
      <c r="P6741">
        <v>11828</v>
      </c>
      <c r="Q6741">
        <v>11746</v>
      </c>
      <c r="R6741">
        <v>11881</v>
      </c>
      <c r="S6741">
        <v>12251</v>
      </c>
      <c r="T6741">
        <v>12501</v>
      </c>
      <c r="U6741">
        <v>12570</v>
      </c>
      <c r="V6741">
        <v>12496</v>
      </c>
      <c r="W6741">
        <v>11771</v>
      </c>
      <c r="X6741">
        <v>11888</v>
      </c>
      <c r="Y6741">
        <v>12287</v>
      </c>
    </row>
    <row r="6742" spans="1:28" x14ac:dyDescent="0.25">
      <c r="A6742" t="str">
        <f t="shared" si="105"/>
        <v>Wien-JosefstadtArbeitnehmereinkommenLohnsteuer 1000 EUR</v>
      </c>
      <c r="B6742">
        <v>6741</v>
      </c>
      <c r="C6742">
        <v>908</v>
      </c>
      <c r="D6742" t="s">
        <v>283</v>
      </c>
      <c r="E6742" t="s">
        <v>43</v>
      </c>
      <c r="F6742" t="s">
        <v>57</v>
      </c>
      <c r="G6742">
        <v>66050.632819999999</v>
      </c>
      <c r="H6742">
        <v>68976.692689999996</v>
      </c>
      <c r="I6742">
        <v>75405.084529999993</v>
      </c>
      <c r="J6742">
        <v>80544.058480000007</v>
      </c>
      <c r="K6742">
        <v>85367.267200000002</v>
      </c>
      <c r="L6742">
        <v>79173.615099999995</v>
      </c>
      <c r="M6742">
        <v>74323.554810000001</v>
      </c>
      <c r="N6742">
        <v>78898.006250000006</v>
      </c>
      <c r="O6742">
        <v>82252.270069999999</v>
      </c>
      <c r="P6742">
        <v>85866.814010000002</v>
      </c>
      <c r="Q6742">
        <v>87707.346780000007</v>
      </c>
      <c r="R6742">
        <v>91290.899439999994</v>
      </c>
      <c r="S6742">
        <v>86509.183980000002</v>
      </c>
      <c r="T6742">
        <v>87624.665500000003</v>
      </c>
      <c r="U6742">
        <v>92813.663660000006</v>
      </c>
      <c r="V6742">
        <v>96312.947939999998</v>
      </c>
      <c r="W6742">
        <v>91575.837140000003</v>
      </c>
      <c r="X6742">
        <v>101667.53256000001</v>
      </c>
      <c r="Y6742">
        <v>106265.98583999999</v>
      </c>
    </row>
    <row r="6743" spans="1:28" x14ac:dyDescent="0.25">
      <c r="A6743" t="str">
        <f t="shared" si="105"/>
        <v>Wien-JosefstadtArbeitnehmereinkommenLohnsteuer Fälle</v>
      </c>
      <c r="B6743">
        <v>6742</v>
      </c>
      <c r="C6743">
        <v>908</v>
      </c>
      <c r="D6743" t="s">
        <v>283</v>
      </c>
      <c r="E6743" t="s">
        <v>43</v>
      </c>
      <c r="F6743" t="s">
        <v>58</v>
      </c>
      <c r="G6743">
        <v>8735</v>
      </c>
      <c r="H6743">
        <v>8530</v>
      </c>
      <c r="I6743">
        <v>8753</v>
      </c>
      <c r="J6743">
        <v>8849</v>
      </c>
      <c r="K6743">
        <v>9201</v>
      </c>
      <c r="L6743">
        <v>8950</v>
      </c>
      <c r="M6743">
        <v>8496</v>
      </c>
      <c r="N6743">
        <v>8790</v>
      </c>
      <c r="O6743">
        <v>9009</v>
      </c>
      <c r="P6743">
        <v>9196</v>
      </c>
      <c r="Q6743">
        <v>9151</v>
      </c>
      <c r="R6743">
        <v>9226</v>
      </c>
      <c r="S6743">
        <v>9313</v>
      </c>
      <c r="T6743">
        <v>9574</v>
      </c>
      <c r="U6743">
        <v>9719</v>
      </c>
      <c r="V6743">
        <v>9855</v>
      </c>
      <c r="W6743">
        <v>9462</v>
      </c>
      <c r="X6743">
        <v>9628</v>
      </c>
      <c r="Y6743">
        <v>10033</v>
      </c>
    </row>
    <row r="6744" spans="1:28" x14ac:dyDescent="0.25">
      <c r="A6744" t="str">
        <f t="shared" si="105"/>
        <v>Wien-JosefstadtArbeitnehmereinkommenNetto_Schnitt</v>
      </c>
      <c r="B6744">
        <v>6743</v>
      </c>
      <c r="C6744">
        <v>908</v>
      </c>
      <c r="D6744" t="s">
        <v>283</v>
      </c>
      <c r="E6744" t="s">
        <v>43</v>
      </c>
      <c r="F6744" t="s">
        <v>59</v>
      </c>
      <c r="G6744">
        <v>20644.933595140999</v>
      </c>
      <c r="H6744">
        <v>21842.3725343554</v>
      </c>
      <c r="I6744">
        <v>22328.8931039173</v>
      </c>
      <c r="J6744">
        <v>22698.057918451101</v>
      </c>
      <c r="K6744">
        <v>22994.558245263299</v>
      </c>
      <c r="L6744">
        <v>23675.782761587099</v>
      </c>
      <c r="M6744">
        <v>23246.7442490137</v>
      </c>
      <c r="N6744">
        <v>23262.222671931799</v>
      </c>
      <c r="O6744">
        <v>23362.4601998449</v>
      </c>
      <c r="P6744">
        <v>23336.377626817699</v>
      </c>
      <c r="Q6744">
        <v>23589.729344457701</v>
      </c>
      <c r="R6744">
        <v>23929.451445164599</v>
      </c>
      <c r="S6744">
        <v>24522.706545588098</v>
      </c>
      <c r="T6744">
        <v>24463.642415806698</v>
      </c>
      <c r="U6744">
        <v>25141.7710819411</v>
      </c>
      <c r="V6744">
        <v>26150.113893245802</v>
      </c>
      <c r="W6744">
        <v>27406.145401410198</v>
      </c>
      <c r="X6744">
        <v>28488.2348317631</v>
      </c>
      <c r="Y6744">
        <v>29421.269309839699</v>
      </c>
    </row>
    <row r="6745" spans="1:28" x14ac:dyDescent="0.25">
      <c r="A6745" t="str">
        <f t="shared" si="105"/>
        <v>Wien-JosefstadtArbeitnehmereinkommenNettobezüge 1000 EUR</v>
      </c>
      <c r="B6745">
        <v>6744</v>
      </c>
      <c r="C6745">
        <v>908</v>
      </c>
      <c r="D6745" t="s">
        <v>283</v>
      </c>
      <c r="E6745" t="s">
        <v>43</v>
      </c>
      <c r="F6745" t="s">
        <v>60</v>
      </c>
      <c r="G6745">
        <v>222634.96389000001</v>
      </c>
      <c r="H6745">
        <v>233647.859</v>
      </c>
      <c r="I6745">
        <v>246243.03315</v>
      </c>
      <c r="J6745">
        <v>254399.83314999999</v>
      </c>
      <c r="K6745">
        <v>264575.38717</v>
      </c>
      <c r="L6745">
        <v>269714.51721999998</v>
      </c>
      <c r="M6745">
        <v>253366.26556999999</v>
      </c>
      <c r="N6745">
        <v>262141.98728999999</v>
      </c>
      <c r="O6745">
        <v>271214.80046</v>
      </c>
      <c r="P6745">
        <v>276022.67456999997</v>
      </c>
      <c r="Q6745">
        <v>277084.96088000003</v>
      </c>
      <c r="R6745">
        <v>284305.81261999998</v>
      </c>
      <c r="S6745">
        <v>300427.67788999999</v>
      </c>
      <c r="T6745">
        <v>305819.99384000001</v>
      </c>
      <c r="U6745">
        <v>316032.0625</v>
      </c>
      <c r="V6745">
        <v>326771.82321</v>
      </c>
      <c r="W6745">
        <v>322597.73752000002</v>
      </c>
      <c r="X6745">
        <v>338668.13568000001</v>
      </c>
      <c r="Y6745">
        <v>361499.13601000002</v>
      </c>
    </row>
    <row r="6746" spans="1:28" x14ac:dyDescent="0.25">
      <c r="A6746" t="str">
        <f t="shared" si="105"/>
        <v>Wien-JosefstadtArbeitnehmereinkommenSV-Beiträge 1000 EUR</v>
      </c>
      <c r="B6746">
        <v>6745</v>
      </c>
      <c r="C6746">
        <v>908</v>
      </c>
      <c r="D6746" t="s">
        <v>283</v>
      </c>
      <c r="E6746" t="s">
        <v>43</v>
      </c>
      <c r="F6746" t="s">
        <v>61</v>
      </c>
      <c r="G6746">
        <v>46611.744729999999</v>
      </c>
      <c r="H6746">
        <v>48439.714</v>
      </c>
      <c r="I6746">
        <v>50816.163480000003</v>
      </c>
      <c r="J6746">
        <v>52181.767290000003</v>
      </c>
      <c r="K6746">
        <v>54129.034370000001</v>
      </c>
      <c r="L6746">
        <v>54603.440790000001</v>
      </c>
      <c r="M6746">
        <v>52171.235809999998</v>
      </c>
      <c r="N6746">
        <v>54034.483509999998</v>
      </c>
      <c r="O6746">
        <v>55267.444609999999</v>
      </c>
      <c r="P6746">
        <v>56953.141600000003</v>
      </c>
      <c r="Q6746">
        <v>57933.725760000001</v>
      </c>
      <c r="R6746">
        <v>59453.039870000001</v>
      </c>
      <c r="S6746">
        <v>61284.803099999997</v>
      </c>
      <c r="T6746">
        <v>63270.796900000001</v>
      </c>
      <c r="U6746">
        <v>65611.442370000004</v>
      </c>
      <c r="V6746">
        <v>67078.969840000005</v>
      </c>
      <c r="W6746">
        <v>66783.082909999997</v>
      </c>
      <c r="X6746">
        <v>70099.069109999997</v>
      </c>
      <c r="Y6746">
        <v>73832.511700000003</v>
      </c>
    </row>
    <row r="6747" spans="1:28" x14ac:dyDescent="0.25">
      <c r="A6747" t="str">
        <f t="shared" si="105"/>
        <v>Wien-JosefstadtArbeitnehmereinkommenSV-Beiträge Fälle</v>
      </c>
      <c r="B6747">
        <v>6746</v>
      </c>
      <c r="C6747">
        <v>908</v>
      </c>
      <c r="D6747" t="s">
        <v>283</v>
      </c>
      <c r="E6747" t="s">
        <v>43</v>
      </c>
      <c r="F6747" t="s">
        <v>62</v>
      </c>
      <c r="G6747">
        <v>9972</v>
      </c>
      <c r="H6747">
        <v>9942</v>
      </c>
      <c r="I6747">
        <v>10191</v>
      </c>
      <c r="J6747">
        <v>10296</v>
      </c>
      <c r="K6747">
        <v>10415</v>
      </c>
      <c r="L6747">
        <v>10277</v>
      </c>
      <c r="M6747">
        <v>9835</v>
      </c>
      <c r="N6747">
        <v>10104</v>
      </c>
      <c r="O6747">
        <v>10391</v>
      </c>
      <c r="P6747">
        <v>10534</v>
      </c>
      <c r="Q6747">
        <v>10467</v>
      </c>
      <c r="R6747">
        <v>10562</v>
      </c>
      <c r="S6747">
        <v>10803</v>
      </c>
      <c r="T6747">
        <v>10840</v>
      </c>
      <c r="U6747">
        <v>11015</v>
      </c>
      <c r="V6747">
        <v>11007</v>
      </c>
      <c r="W6747">
        <v>10494</v>
      </c>
      <c r="X6747">
        <v>10670</v>
      </c>
      <c r="Y6747">
        <v>11071</v>
      </c>
    </row>
    <row r="6748" spans="1:28" x14ac:dyDescent="0.25">
      <c r="A6748" t="str">
        <f t="shared" si="105"/>
        <v>Wien-JosefstadtArbeitsstättenInsgesamt</v>
      </c>
      <c r="B6748">
        <v>6747</v>
      </c>
      <c r="C6748">
        <v>908</v>
      </c>
      <c r="D6748" t="s">
        <v>283</v>
      </c>
      <c r="E6748" t="s">
        <v>476</v>
      </c>
      <c r="F6748" t="s">
        <v>48</v>
      </c>
      <c r="G6748">
        <v>3920</v>
      </c>
      <c r="H6748">
        <v>3970</v>
      </c>
      <c r="I6748">
        <v>4103</v>
      </c>
    </row>
    <row r="6749" spans="1:28" x14ac:dyDescent="0.25">
      <c r="A6749" t="str">
        <f t="shared" si="105"/>
        <v>Wien-JosefstadtBeschäftigte in den ArbeitsstättenInsgesamt</v>
      </c>
      <c r="B6749">
        <v>6748</v>
      </c>
      <c r="C6749">
        <v>908</v>
      </c>
      <c r="D6749" t="s">
        <v>283</v>
      </c>
      <c r="E6749" t="s">
        <v>477</v>
      </c>
      <c r="F6749" t="s">
        <v>48</v>
      </c>
      <c r="G6749">
        <v>17419</v>
      </c>
      <c r="H6749">
        <v>17050</v>
      </c>
      <c r="I6749">
        <v>17637</v>
      </c>
    </row>
    <row r="6750" spans="1:28" x14ac:dyDescent="0.25">
      <c r="A6750" t="str">
        <f t="shared" si="105"/>
        <v>Wien-JosefstadtGesamteinkommenBruttobezüge Gesamt</v>
      </c>
      <c r="B6750">
        <v>6749</v>
      </c>
      <c r="C6750">
        <v>908</v>
      </c>
      <c r="D6750" t="s">
        <v>283</v>
      </c>
      <c r="E6750" t="s">
        <v>45</v>
      </c>
      <c r="F6750" t="s">
        <v>63</v>
      </c>
      <c r="G6750">
        <v>446014.33585999999</v>
      </c>
      <c r="H6750">
        <v>465130.86170000001</v>
      </c>
      <c r="I6750">
        <v>486113.63403000002</v>
      </c>
      <c r="J6750">
        <v>504676.12666000001</v>
      </c>
      <c r="K6750">
        <v>524667.14558999997</v>
      </c>
      <c r="L6750">
        <v>525716.30154000001</v>
      </c>
      <c r="M6750">
        <v>506862.76919999998</v>
      </c>
      <c r="N6750">
        <v>524725.14228000003</v>
      </c>
      <c r="O6750">
        <v>541639.09603000002</v>
      </c>
      <c r="P6750">
        <v>554901.78830999997</v>
      </c>
      <c r="Q6750">
        <v>561390.06767000002</v>
      </c>
      <c r="R6750">
        <v>574241.38535999996</v>
      </c>
      <c r="S6750">
        <v>591027.98086000001</v>
      </c>
      <c r="T6750">
        <v>601752.80839000002</v>
      </c>
      <c r="U6750">
        <v>620695.36407999997</v>
      </c>
      <c r="V6750">
        <v>640776.48719000001</v>
      </c>
      <c r="W6750">
        <v>638250.29359999998</v>
      </c>
      <c r="X6750">
        <v>673042.40790999995</v>
      </c>
      <c r="Y6750">
        <v>706251.74376999994</v>
      </c>
    </row>
    <row r="6751" spans="1:28" x14ac:dyDescent="0.25">
      <c r="A6751" t="str">
        <f t="shared" si="105"/>
        <v>Wien-JosefstadtGesamteinkommenNettobezüge Gesamt</v>
      </c>
      <c r="B6751">
        <v>6750</v>
      </c>
      <c r="C6751">
        <v>908</v>
      </c>
      <c r="D6751" t="s">
        <v>283</v>
      </c>
      <c r="E6751" t="s">
        <v>45</v>
      </c>
      <c r="F6751" t="s">
        <v>64</v>
      </c>
      <c r="G6751">
        <v>308778.13676999998</v>
      </c>
      <c r="H6751">
        <v>322120.29252999998</v>
      </c>
      <c r="I6751">
        <v>334684.84022000001</v>
      </c>
      <c r="J6751">
        <v>345318.58041</v>
      </c>
      <c r="K6751">
        <v>357234.32049000001</v>
      </c>
      <c r="L6751">
        <v>365288.89111000003</v>
      </c>
      <c r="M6751">
        <v>352078.85066</v>
      </c>
      <c r="N6751">
        <v>362636.50034999999</v>
      </c>
      <c r="O6751">
        <v>373725.26160000003</v>
      </c>
      <c r="P6751">
        <v>380661.00555</v>
      </c>
      <c r="Q6751">
        <v>383158.97762999998</v>
      </c>
      <c r="R6751">
        <v>390278.15119</v>
      </c>
      <c r="S6751">
        <v>412318.19829999999</v>
      </c>
      <c r="T6751">
        <v>419045.91567000002</v>
      </c>
      <c r="U6751">
        <v>430090.55235000001</v>
      </c>
      <c r="V6751">
        <v>443643.75738000002</v>
      </c>
      <c r="W6751">
        <v>445609.84363999998</v>
      </c>
      <c r="X6751">
        <v>465212.75942999998</v>
      </c>
      <c r="Y6751">
        <v>490487.74693999998</v>
      </c>
    </row>
    <row r="6752" spans="1:28" x14ac:dyDescent="0.25">
      <c r="A6752" t="str">
        <f t="shared" si="105"/>
        <v>Wien-JosefstadtGründungsintensitätin % der aktiven Wirtschaftskammermitglieder</v>
      </c>
      <c r="B6752">
        <v>6751</v>
      </c>
      <c r="C6752">
        <v>908</v>
      </c>
      <c r="D6752" t="s">
        <v>283</v>
      </c>
      <c r="E6752" t="s">
        <v>40</v>
      </c>
      <c r="F6752" t="s">
        <v>52</v>
      </c>
      <c r="G6752">
        <v>7.6104310803619004</v>
      </c>
      <c r="H6752">
        <v>8.1401299816115404</v>
      </c>
      <c r="I6752">
        <v>7.9773533845295601</v>
      </c>
      <c r="J6752">
        <v>8.2854400721995596</v>
      </c>
      <c r="K6752">
        <v>6.0836071680318202</v>
      </c>
      <c r="L6752">
        <v>7.1840773491750296</v>
      </c>
      <c r="M6752">
        <v>9.3447675023405807</v>
      </c>
      <c r="N6752">
        <v>6.3117132169852503</v>
      </c>
      <c r="O6752">
        <v>6.47655406198054</v>
      </c>
      <c r="P6752">
        <v>7.8384392217153902</v>
      </c>
      <c r="Q6752">
        <v>6.37824953586441</v>
      </c>
      <c r="R6752">
        <v>8.0327048764294204</v>
      </c>
      <c r="S6752">
        <v>7.0164809113888102</v>
      </c>
      <c r="T6752">
        <v>7.3537254950319602</v>
      </c>
      <c r="U6752">
        <v>7.3308135093963198</v>
      </c>
      <c r="V6752">
        <v>6.7636363636363601</v>
      </c>
      <c r="W6752">
        <v>6.8104426787741197</v>
      </c>
      <c r="X6752">
        <v>5.7677902621722801</v>
      </c>
      <c r="Y6752">
        <v>6.7572668931672304</v>
      </c>
      <c r="Z6752">
        <v>6.5144140771246697</v>
      </c>
      <c r="AA6752">
        <v>5.8867086264346504</v>
      </c>
      <c r="AB6752">
        <v>6.0550458715596296</v>
      </c>
    </row>
    <row r="6753" spans="1:44" x14ac:dyDescent="0.25">
      <c r="A6753" t="str">
        <f t="shared" si="105"/>
        <v>Wien-JosefstadtGründungsintensitätje 1.000 Einwohner</v>
      </c>
      <c r="B6753">
        <v>6752</v>
      </c>
      <c r="C6753">
        <v>908</v>
      </c>
      <c r="D6753" t="s">
        <v>283</v>
      </c>
      <c r="E6753" t="s">
        <v>40</v>
      </c>
      <c r="F6753" t="s">
        <v>53</v>
      </c>
      <c r="G6753">
        <v>6.4359332103154996</v>
      </c>
      <c r="H6753">
        <v>6.5947848702294198</v>
      </c>
      <c r="I6753">
        <v>6.6669030816695596</v>
      </c>
      <c r="J6753">
        <v>7.1375335877181199</v>
      </c>
      <c r="K6753">
        <v>5.3573486863457802</v>
      </c>
      <c r="L6753">
        <v>6.4925342240035198</v>
      </c>
      <c r="M6753">
        <v>8.4525931422259593</v>
      </c>
      <c r="N6753">
        <v>5.8981236500361396</v>
      </c>
      <c r="O6753">
        <v>6.2098642958268702</v>
      </c>
      <c r="P6753">
        <v>7.6347790962343396</v>
      </c>
      <c r="Q6753">
        <v>6.3944929557350303</v>
      </c>
      <c r="R6753">
        <v>8.1132668977559206</v>
      </c>
      <c r="S6753">
        <v>7.1757165052013701</v>
      </c>
      <c r="T6753">
        <v>7.5972700378970304</v>
      </c>
      <c r="U6753">
        <v>7.7509878607770597</v>
      </c>
      <c r="V6753">
        <v>7.2861172046380496</v>
      </c>
      <c r="W6753">
        <v>7.0142623334112697</v>
      </c>
      <c r="X6753">
        <v>6.0472787245739399</v>
      </c>
      <c r="Y6753">
        <v>7.1539906478558004</v>
      </c>
      <c r="Z6753">
        <v>7.1413913400369404</v>
      </c>
      <c r="AA6753">
        <v>6.5732357683244498</v>
      </c>
      <c r="AB6753">
        <v>6.6872011023749698</v>
      </c>
    </row>
    <row r="6754" spans="1:44" x14ac:dyDescent="0.25">
      <c r="A6754" t="str">
        <f t="shared" si="105"/>
        <v>Wien-JosefstadtKammermitgliedschaftenAktiv</v>
      </c>
      <c r="B6754">
        <v>6753</v>
      </c>
      <c r="C6754">
        <v>908</v>
      </c>
      <c r="D6754" t="s">
        <v>283</v>
      </c>
      <c r="E6754" t="s">
        <v>39</v>
      </c>
      <c r="F6754" t="s">
        <v>50</v>
      </c>
      <c r="G6754">
        <v>1879</v>
      </c>
      <c r="H6754">
        <v>1876</v>
      </c>
      <c r="I6754">
        <v>1948</v>
      </c>
      <c r="J6754">
        <v>2032</v>
      </c>
      <c r="K6754">
        <v>2078</v>
      </c>
      <c r="L6754">
        <v>2134</v>
      </c>
      <c r="M6754">
        <v>2144</v>
      </c>
      <c r="N6754">
        <v>2209</v>
      </c>
      <c r="O6754">
        <v>2227</v>
      </c>
      <c r="P6754">
        <v>2247</v>
      </c>
      <c r="Q6754">
        <v>2299</v>
      </c>
      <c r="R6754">
        <v>2313</v>
      </c>
      <c r="S6754">
        <v>2350</v>
      </c>
      <c r="T6754">
        <v>2362</v>
      </c>
      <c r="U6754">
        <v>2387</v>
      </c>
      <c r="V6754">
        <v>2417</v>
      </c>
      <c r="W6754">
        <v>2461</v>
      </c>
      <c r="X6754">
        <v>2483</v>
      </c>
      <c r="Y6754">
        <v>2545</v>
      </c>
      <c r="Z6754">
        <v>2533</v>
      </c>
      <c r="AA6754">
        <v>2582</v>
      </c>
      <c r="AB6754">
        <v>2649</v>
      </c>
      <c r="AC6754">
        <v>2717</v>
      </c>
      <c r="AD6754">
        <v>2750</v>
      </c>
      <c r="AE6754">
        <v>2636</v>
      </c>
      <c r="AF6754">
        <v>2643</v>
      </c>
      <c r="AG6754">
        <v>2671</v>
      </c>
      <c r="AH6754">
        <v>2670</v>
      </c>
      <c r="AI6754">
        <v>2671</v>
      </c>
      <c r="AJ6754">
        <v>2649</v>
      </c>
      <c r="AK6754">
        <v>2647</v>
      </c>
      <c r="AL6754">
        <v>2671</v>
      </c>
      <c r="AM6754">
        <v>2705</v>
      </c>
      <c r="AN6754">
        <v>2701</v>
      </c>
      <c r="AO6754">
        <v>2749</v>
      </c>
      <c r="AP6754">
        <v>2725</v>
      </c>
      <c r="AQ6754">
        <v>2810</v>
      </c>
      <c r="AR6754">
        <v>2797</v>
      </c>
    </row>
    <row r="6755" spans="1:44" x14ac:dyDescent="0.25">
      <c r="A6755" t="str">
        <f t="shared" si="105"/>
        <v>Wien-JosefstadtKammermitgliedschaftenInsgesamt</v>
      </c>
      <c r="B6755">
        <v>6754</v>
      </c>
      <c r="C6755">
        <v>908</v>
      </c>
      <c r="D6755" t="s">
        <v>283</v>
      </c>
      <c r="E6755" t="s">
        <v>39</v>
      </c>
      <c r="F6755" t="s">
        <v>48</v>
      </c>
      <c r="G6755">
        <v>2479</v>
      </c>
      <c r="H6755">
        <v>2485</v>
      </c>
      <c r="I6755">
        <v>2558</v>
      </c>
      <c r="J6755">
        <v>2632</v>
      </c>
      <c r="K6755">
        <v>2700</v>
      </c>
      <c r="L6755">
        <v>2749</v>
      </c>
      <c r="M6755">
        <v>2755</v>
      </c>
      <c r="N6755">
        <v>2801</v>
      </c>
      <c r="O6755">
        <v>2827</v>
      </c>
      <c r="P6755">
        <v>2860</v>
      </c>
      <c r="Q6755">
        <v>2912</v>
      </c>
      <c r="R6755">
        <v>2931</v>
      </c>
      <c r="S6755">
        <v>2963</v>
      </c>
      <c r="T6755">
        <v>2995</v>
      </c>
      <c r="U6755">
        <v>3020</v>
      </c>
      <c r="V6755">
        <v>3065</v>
      </c>
      <c r="W6755">
        <v>3097</v>
      </c>
      <c r="X6755">
        <v>3130</v>
      </c>
      <c r="Y6755">
        <v>3190</v>
      </c>
      <c r="Z6755">
        <v>3192</v>
      </c>
      <c r="AA6755">
        <v>3256</v>
      </c>
      <c r="AB6755">
        <v>3321</v>
      </c>
      <c r="AC6755">
        <v>3387</v>
      </c>
      <c r="AD6755">
        <v>3436</v>
      </c>
      <c r="AE6755">
        <v>3326</v>
      </c>
      <c r="AF6755">
        <v>3338</v>
      </c>
      <c r="AG6755">
        <v>3365</v>
      </c>
      <c r="AH6755">
        <v>3362</v>
      </c>
      <c r="AI6755">
        <v>3343</v>
      </c>
      <c r="AJ6755">
        <v>3315</v>
      </c>
      <c r="AK6755">
        <v>3323</v>
      </c>
      <c r="AL6755">
        <v>3352</v>
      </c>
      <c r="AM6755">
        <v>3357</v>
      </c>
      <c r="AN6755">
        <v>3340</v>
      </c>
      <c r="AO6755">
        <v>3363</v>
      </c>
      <c r="AP6755">
        <v>3334</v>
      </c>
      <c r="AQ6755">
        <v>3396</v>
      </c>
      <c r="AR6755">
        <v>3373</v>
      </c>
    </row>
    <row r="6756" spans="1:44" x14ac:dyDescent="0.25">
      <c r="A6756" t="str">
        <f t="shared" si="105"/>
        <v>Wien-JosefstadtKammermitgliedschaftenRuhend</v>
      </c>
      <c r="B6756">
        <v>6755</v>
      </c>
      <c r="C6756">
        <v>908</v>
      </c>
      <c r="D6756" t="s">
        <v>283</v>
      </c>
      <c r="E6756" t="s">
        <v>39</v>
      </c>
      <c r="F6756" t="s">
        <v>51</v>
      </c>
      <c r="G6756">
        <v>600</v>
      </c>
      <c r="H6756">
        <v>609</v>
      </c>
      <c r="I6756">
        <v>610</v>
      </c>
      <c r="J6756">
        <v>600</v>
      </c>
      <c r="K6756">
        <v>622</v>
      </c>
      <c r="L6756">
        <v>615</v>
      </c>
      <c r="M6756">
        <v>611</v>
      </c>
      <c r="N6756">
        <v>592</v>
      </c>
      <c r="O6756">
        <v>600</v>
      </c>
      <c r="P6756">
        <v>613</v>
      </c>
      <c r="Q6756">
        <v>613</v>
      </c>
      <c r="R6756">
        <v>618</v>
      </c>
      <c r="S6756">
        <v>613</v>
      </c>
      <c r="T6756">
        <v>633</v>
      </c>
      <c r="U6756">
        <v>633</v>
      </c>
      <c r="V6756">
        <v>648</v>
      </c>
      <c r="W6756">
        <v>636</v>
      </c>
      <c r="X6756">
        <v>647</v>
      </c>
      <c r="Y6756">
        <v>645</v>
      </c>
      <c r="Z6756">
        <v>659</v>
      </c>
      <c r="AA6756">
        <v>674</v>
      </c>
      <c r="AB6756">
        <v>672</v>
      </c>
      <c r="AC6756">
        <v>670</v>
      </c>
      <c r="AD6756">
        <v>686</v>
      </c>
      <c r="AE6756">
        <v>690</v>
      </c>
      <c r="AF6756">
        <v>695</v>
      </c>
      <c r="AG6756">
        <v>694</v>
      </c>
      <c r="AH6756">
        <v>692</v>
      </c>
      <c r="AI6756">
        <v>672</v>
      </c>
      <c r="AJ6756">
        <v>666</v>
      </c>
      <c r="AK6756">
        <v>676</v>
      </c>
      <c r="AL6756">
        <v>681</v>
      </c>
      <c r="AM6756">
        <v>652</v>
      </c>
      <c r="AN6756">
        <v>639</v>
      </c>
      <c r="AO6756">
        <v>614</v>
      </c>
      <c r="AP6756">
        <v>609</v>
      </c>
      <c r="AQ6756">
        <v>586</v>
      </c>
      <c r="AR6756">
        <v>576</v>
      </c>
    </row>
    <row r="6757" spans="1:44" x14ac:dyDescent="0.25">
      <c r="A6757" t="str">
        <f t="shared" si="105"/>
        <v>Wien-JosefstadtLehrlinge1. Lehrjahr, männlich</v>
      </c>
      <c r="B6757">
        <v>6756</v>
      </c>
      <c r="C6757">
        <v>908</v>
      </c>
      <c r="D6757" t="s">
        <v>283</v>
      </c>
      <c r="E6757" t="s">
        <v>46</v>
      </c>
      <c r="F6757" t="s">
        <v>65</v>
      </c>
      <c r="G6757">
        <v>132</v>
      </c>
      <c r="H6757">
        <v>114</v>
      </c>
      <c r="I6757">
        <v>120</v>
      </c>
      <c r="J6757">
        <v>141</v>
      </c>
      <c r="K6757">
        <v>138</v>
      </c>
      <c r="L6757">
        <v>134</v>
      </c>
      <c r="M6757">
        <v>127</v>
      </c>
      <c r="N6757">
        <v>115</v>
      </c>
      <c r="O6757">
        <v>111</v>
      </c>
      <c r="P6757">
        <v>93</v>
      </c>
      <c r="Q6757">
        <v>92</v>
      </c>
      <c r="R6757">
        <v>106</v>
      </c>
      <c r="S6757">
        <v>94</v>
      </c>
      <c r="T6757">
        <v>99</v>
      </c>
      <c r="U6757">
        <v>102</v>
      </c>
      <c r="V6757">
        <v>77</v>
      </c>
      <c r="W6757">
        <v>80</v>
      </c>
      <c r="X6757">
        <v>77</v>
      </c>
      <c r="Y6757">
        <v>98</v>
      </c>
      <c r="Z6757">
        <v>70</v>
      </c>
      <c r="AA6757">
        <v>65</v>
      </c>
      <c r="AB6757">
        <v>92</v>
      </c>
    </row>
    <row r="6758" spans="1:44" x14ac:dyDescent="0.25">
      <c r="A6758" t="str">
        <f t="shared" si="105"/>
        <v>Wien-JosefstadtLehrlinge1. Lehrjahr, weiblich</v>
      </c>
      <c r="B6758">
        <v>6757</v>
      </c>
      <c r="C6758">
        <v>908</v>
      </c>
      <c r="D6758" t="s">
        <v>283</v>
      </c>
      <c r="E6758" t="s">
        <v>46</v>
      </c>
      <c r="F6758" t="s">
        <v>66</v>
      </c>
      <c r="G6758">
        <v>179</v>
      </c>
      <c r="H6758">
        <v>160</v>
      </c>
      <c r="I6758">
        <v>135</v>
      </c>
      <c r="J6758">
        <v>168</v>
      </c>
      <c r="K6758">
        <v>153</v>
      </c>
      <c r="L6758">
        <v>173</v>
      </c>
      <c r="M6758">
        <v>137</v>
      </c>
      <c r="N6758">
        <v>146</v>
      </c>
      <c r="O6758">
        <v>153</v>
      </c>
      <c r="P6758">
        <v>175</v>
      </c>
      <c r="Q6758">
        <v>172</v>
      </c>
      <c r="R6758">
        <v>158</v>
      </c>
      <c r="S6758">
        <v>148</v>
      </c>
      <c r="T6758">
        <v>135</v>
      </c>
      <c r="U6758">
        <v>127</v>
      </c>
      <c r="V6758">
        <v>110</v>
      </c>
      <c r="W6758">
        <v>108</v>
      </c>
      <c r="X6758">
        <v>108</v>
      </c>
      <c r="Y6758">
        <v>197</v>
      </c>
      <c r="Z6758">
        <v>123</v>
      </c>
      <c r="AA6758">
        <v>107</v>
      </c>
      <c r="AB6758">
        <v>185</v>
      </c>
    </row>
    <row r="6759" spans="1:44" x14ac:dyDescent="0.25">
      <c r="A6759" t="str">
        <f t="shared" si="105"/>
        <v>Wien-JosefstadtLehrlinge2. Lehrjahr, männlich</v>
      </c>
      <c r="B6759">
        <v>6758</v>
      </c>
      <c r="C6759">
        <v>908</v>
      </c>
      <c r="D6759" t="s">
        <v>283</v>
      </c>
      <c r="E6759" t="s">
        <v>46</v>
      </c>
      <c r="F6759" t="s">
        <v>67</v>
      </c>
      <c r="G6759">
        <v>122</v>
      </c>
      <c r="H6759">
        <v>135</v>
      </c>
      <c r="I6759">
        <v>115</v>
      </c>
      <c r="J6759">
        <v>137</v>
      </c>
      <c r="K6759">
        <v>138</v>
      </c>
      <c r="L6759">
        <v>126</v>
      </c>
      <c r="M6759">
        <v>131</v>
      </c>
      <c r="N6759">
        <v>127</v>
      </c>
      <c r="O6759">
        <v>115</v>
      </c>
      <c r="P6759">
        <v>114</v>
      </c>
      <c r="Q6759">
        <v>96</v>
      </c>
      <c r="R6759">
        <v>93</v>
      </c>
      <c r="S6759">
        <v>109</v>
      </c>
      <c r="T6759">
        <v>95</v>
      </c>
      <c r="U6759">
        <v>97</v>
      </c>
      <c r="V6759">
        <v>99</v>
      </c>
      <c r="W6759">
        <v>77</v>
      </c>
      <c r="X6759">
        <v>89</v>
      </c>
      <c r="Y6759">
        <v>71</v>
      </c>
      <c r="Z6759">
        <v>94</v>
      </c>
      <c r="AA6759">
        <v>76</v>
      </c>
      <c r="AB6759">
        <v>70</v>
      </c>
    </row>
    <row r="6760" spans="1:44" x14ac:dyDescent="0.25">
      <c r="A6760" t="str">
        <f t="shared" si="105"/>
        <v>Wien-JosefstadtLehrlinge2. Lehrjahr, weiblich</v>
      </c>
      <c r="B6760">
        <v>6759</v>
      </c>
      <c r="C6760">
        <v>908</v>
      </c>
      <c r="D6760" t="s">
        <v>283</v>
      </c>
      <c r="E6760" t="s">
        <v>46</v>
      </c>
      <c r="F6760" t="s">
        <v>68</v>
      </c>
      <c r="G6760">
        <v>166</v>
      </c>
      <c r="H6760">
        <v>187</v>
      </c>
      <c r="I6760">
        <v>160</v>
      </c>
      <c r="J6760">
        <v>177</v>
      </c>
      <c r="K6760">
        <v>175</v>
      </c>
      <c r="L6760">
        <v>163</v>
      </c>
      <c r="M6760">
        <v>182</v>
      </c>
      <c r="N6760">
        <v>136</v>
      </c>
      <c r="O6760">
        <v>169</v>
      </c>
      <c r="P6760">
        <v>163</v>
      </c>
      <c r="Q6760">
        <v>184</v>
      </c>
      <c r="R6760">
        <v>168</v>
      </c>
      <c r="S6760">
        <v>161</v>
      </c>
      <c r="T6760">
        <v>152</v>
      </c>
      <c r="U6760">
        <v>147</v>
      </c>
      <c r="V6760">
        <v>129</v>
      </c>
      <c r="W6760">
        <v>114</v>
      </c>
      <c r="X6760">
        <v>114</v>
      </c>
      <c r="Y6760">
        <v>126</v>
      </c>
      <c r="Z6760">
        <v>204</v>
      </c>
      <c r="AA6760">
        <v>134</v>
      </c>
      <c r="AB6760">
        <v>121</v>
      </c>
    </row>
    <row r="6761" spans="1:44" x14ac:dyDescent="0.25">
      <c r="A6761" t="str">
        <f t="shared" si="105"/>
        <v>Wien-JosefstadtLehrlinge3. Lehrjahr, männlich</v>
      </c>
      <c r="B6761">
        <v>6760</v>
      </c>
      <c r="C6761">
        <v>908</v>
      </c>
      <c r="D6761" t="s">
        <v>283</v>
      </c>
      <c r="E6761" t="s">
        <v>46</v>
      </c>
      <c r="F6761" t="s">
        <v>69</v>
      </c>
      <c r="G6761">
        <v>115</v>
      </c>
      <c r="H6761">
        <v>121</v>
      </c>
      <c r="I6761">
        <v>138</v>
      </c>
      <c r="J6761">
        <v>113</v>
      </c>
      <c r="K6761">
        <v>134</v>
      </c>
      <c r="L6761">
        <v>117</v>
      </c>
      <c r="M6761">
        <v>121</v>
      </c>
      <c r="N6761">
        <v>125</v>
      </c>
      <c r="O6761">
        <v>119</v>
      </c>
      <c r="P6761">
        <v>111</v>
      </c>
      <c r="Q6761">
        <v>112</v>
      </c>
      <c r="R6761">
        <v>93</v>
      </c>
      <c r="S6761">
        <v>87</v>
      </c>
      <c r="T6761">
        <v>103</v>
      </c>
      <c r="U6761">
        <v>95</v>
      </c>
      <c r="V6761">
        <v>94</v>
      </c>
      <c r="W6761">
        <v>96</v>
      </c>
      <c r="X6761">
        <v>74</v>
      </c>
      <c r="Y6761">
        <v>86</v>
      </c>
      <c r="Z6761">
        <v>72</v>
      </c>
      <c r="AA6761">
        <v>85</v>
      </c>
      <c r="AB6761">
        <v>74</v>
      </c>
    </row>
    <row r="6762" spans="1:44" x14ac:dyDescent="0.25">
      <c r="A6762" t="str">
        <f t="shared" si="105"/>
        <v>Wien-JosefstadtLehrlinge3. Lehrjahr, weiblich</v>
      </c>
      <c r="B6762">
        <v>6761</v>
      </c>
      <c r="C6762">
        <v>908</v>
      </c>
      <c r="D6762" t="s">
        <v>283</v>
      </c>
      <c r="E6762" t="s">
        <v>46</v>
      </c>
      <c r="F6762" t="s">
        <v>70</v>
      </c>
      <c r="G6762">
        <v>160</v>
      </c>
      <c r="H6762">
        <v>158</v>
      </c>
      <c r="I6762">
        <v>185</v>
      </c>
      <c r="J6762">
        <v>157</v>
      </c>
      <c r="K6762">
        <v>169</v>
      </c>
      <c r="L6762">
        <v>169</v>
      </c>
      <c r="M6762">
        <v>155</v>
      </c>
      <c r="N6762">
        <v>171</v>
      </c>
      <c r="O6762">
        <v>128</v>
      </c>
      <c r="P6762">
        <v>168</v>
      </c>
      <c r="Q6762">
        <v>159</v>
      </c>
      <c r="R6762">
        <v>176</v>
      </c>
      <c r="S6762">
        <v>160</v>
      </c>
      <c r="T6762">
        <v>159</v>
      </c>
      <c r="U6762">
        <v>149</v>
      </c>
      <c r="V6762">
        <v>137</v>
      </c>
      <c r="W6762">
        <v>118</v>
      </c>
      <c r="X6762">
        <v>114</v>
      </c>
      <c r="Y6762">
        <v>111</v>
      </c>
      <c r="Z6762">
        <v>128</v>
      </c>
      <c r="AA6762">
        <v>187</v>
      </c>
      <c r="AB6762">
        <v>145</v>
      </c>
    </row>
    <row r="6763" spans="1:44" x14ac:dyDescent="0.25">
      <c r="A6763" t="str">
        <f t="shared" si="105"/>
        <v>Wien-JosefstadtLehrlinge4. Lehrjahr, männlich</v>
      </c>
      <c r="B6763">
        <v>6762</v>
      </c>
      <c r="C6763">
        <v>908</v>
      </c>
      <c r="D6763" t="s">
        <v>283</v>
      </c>
      <c r="E6763" t="s">
        <v>46</v>
      </c>
      <c r="F6763" t="s">
        <v>71</v>
      </c>
      <c r="G6763">
        <v>36</v>
      </c>
      <c r="H6763">
        <v>40</v>
      </c>
      <c r="I6763">
        <v>31</v>
      </c>
      <c r="J6763">
        <v>40</v>
      </c>
      <c r="K6763">
        <v>25</v>
      </c>
      <c r="L6763">
        <v>27</v>
      </c>
      <c r="M6763">
        <v>30</v>
      </c>
      <c r="N6763">
        <v>27</v>
      </c>
      <c r="O6763">
        <v>25</v>
      </c>
      <c r="P6763">
        <v>21</v>
      </c>
      <c r="Q6763">
        <v>23</v>
      </c>
      <c r="R6763">
        <v>23</v>
      </c>
      <c r="S6763">
        <v>25</v>
      </c>
      <c r="T6763">
        <v>22</v>
      </c>
      <c r="U6763">
        <v>20</v>
      </c>
      <c r="V6763">
        <v>20</v>
      </c>
      <c r="W6763">
        <v>25</v>
      </c>
      <c r="X6763">
        <v>19</v>
      </c>
      <c r="Y6763">
        <v>22</v>
      </c>
      <c r="Z6763">
        <v>12</v>
      </c>
      <c r="AA6763">
        <v>8</v>
      </c>
      <c r="AB6763">
        <v>11</v>
      </c>
    </row>
    <row r="6764" spans="1:44" x14ac:dyDescent="0.25">
      <c r="A6764" t="str">
        <f t="shared" si="105"/>
        <v>Wien-JosefstadtLehrlinge4. Lehrjahr, weiblich</v>
      </c>
      <c r="B6764">
        <v>6763</v>
      </c>
      <c r="C6764">
        <v>908</v>
      </c>
      <c r="D6764" t="s">
        <v>283</v>
      </c>
      <c r="E6764" t="s">
        <v>46</v>
      </c>
      <c r="F6764" t="s">
        <v>72</v>
      </c>
      <c r="G6764">
        <v>3</v>
      </c>
      <c r="H6764">
        <v>7</v>
      </c>
      <c r="I6764">
        <v>5</v>
      </c>
      <c r="J6764">
        <v>6</v>
      </c>
      <c r="K6764">
        <v>4</v>
      </c>
      <c r="L6764">
        <v>5</v>
      </c>
      <c r="M6764">
        <v>7</v>
      </c>
      <c r="N6764">
        <v>11</v>
      </c>
      <c r="O6764">
        <v>9</v>
      </c>
      <c r="P6764">
        <v>9</v>
      </c>
      <c r="Q6764">
        <v>6</v>
      </c>
      <c r="R6764">
        <v>7</v>
      </c>
      <c r="S6764">
        <v>5</v>
      </c>
      <c r="T6764">
        <v>2</v>
      </c>
      <c r="U6764">
        <v>7</v>
      </c>
      <c r="V6764">
        <v>3</v>
      </c>
      <c r="W6764">
        <v>2</v>
      </c>
      <c r="X6764">
        <v>5</v>
      </c>
      <c r="Y6764">
        <v>2</v>
      </c>
      <c r="Z6764">
        <v>1</v>
      </c>
      <c r="AA6764">
        <v>2</v>
      </c>
    </row>
    <row r="6765" spans="1:44" x14ac:dyDescent="0.25">
      <c r="A6765" t="str">
        <f t="shared" si="105"/>
        <v>Wien-JosefstadtLehrlingeFrauen</v>
      </c>
      <c r="B6765">
        <v>6764</v>
      </c>
      <c r="C6765">
        <v>908</v>
      </c>
      <c r="D6765" t="s">
        <v>283</v>
      </c>
      <c r="E6765" t="s">
        <v>46</v>
      </c>
      <c r="F6765" t="s">
        <v>47</v>
      </c>
      <c r="G6765">
        <v>508</v>
      </c>
      <c r="H6765">
        <v>512</v>
      </c>
      <c r="I6765">
        <v>485</v>
      </c>
      <c r="J6765">
        <v>508</v>
      </c>
      <c r="K6765">
        <v>501</v>
      </c>
      <c r="L6765">
        <v>510</v>
      </c>
      <c r="M6765">
        <v>481</v>
      </c>
      <c r="N6765">
        <v>464</v>
      </c>
      <c r="O6765">
        <v>459</v>
      </c>
      <c r="P6765">
        <v>515</v>
      </c>
      <c r="Q6765">
        <v>521</v>
      </c>
      <c r="R6765">
        <v>509</v>
      </c>
      <c r="S6765">
        <v>474</v>
      </c>
      <c r="T6765">
        <v>448</v>
      </c>
      <c r="U6765">
        <v>430</v>
      </c>
      <c r="V6765">
        <v>379</v>
      </c>
      <c r="W6765">
        <v>342</v>
      </c>
      <c r="X6765">
        <v>341</v>
      </c>
      <c r="Y6765">
        <v>436</v>
      </c>
      <c r="Z6765">
        <v>456</v>
      </c>
      <c r="AA6765">
        <v>430</v>
      </c>
      <c r="AB6765">
        <v>451</v>
      </c>
    </row>
    <row r="6766" spans="1:44" x14ac:dyDescent="0.25">
      <c r="A6766" t="str">
        <f t="shared" si="105"/>
        <v>Wien-JosefstadtLehrlingeInsgesamt</v>
      </c>
      <c r="B6766">
        <v>6765</v>
      </c>
      <c r="C6766">
        <v>908</v>
      </c>
      <c r="D6766" t="s">
        <v>283</v>
      </c>
      <c r="E6766" t="s">
        <v>46</v>
      </c>
      <c r="F6766" t="s">
        <v>48</v>
      </c>
      <c r="G6766">
        <v>913</v>
      </c>
      <c r="H6766">
        <v>922</v>
      </c>
      <c r="I6766">
        <v>889</v>
      </c>
      <c r="J6766">
        <v>939</v>
      </c>
      <c r="K6766">
        <v>936</v>
      </c>
      <c r="L6766">
        <v>914</v>
      </c>
      <c r="M6766">
        <v>890</v>
      </c>
      <c r="N6766">
        <v>858</v>
      </c>
      <c r="O6766">
        <v>829</v>
      </c>
      <c r="P6766">
        <v>854</v>
      </c>
      <c r="Q6766">
        <v>844</v>
      </c>
      <c r="R6766">
        <v>824</v>
      </c>
      <c r="S6766">
        <v>789</v>
      </c>
      <c r="T6766">
        <v>767</v>
      </c>
      <c r="U6766">
        <v>744</v>
      </c>
      <c r="V6766">
        <v>669</v>
      </c>
      <c r="W6766">
        <v>620</v>
      </c>
      <c r="X6766">
        <v>600</v>
      </c>
      <c r="Y6766">
        <v>713</v>
      </c>
      <c r="Z6766">
        <v>704</v>
      </c>
      <c r="AA6766">
        <v>664</v>
      </c>
      <c r="AB6766">
        <v>698</v>
      </c>
    </row>
    <row r="6767" spans="1:44" x14ac:dyDescent="0.25">
      <c r="A6767" t="str">
        <f t="shared" si="105"/>
        <v>Wien-JosefstadtLehrlingeMänner</v>
      </c>
      <c r="B6767">
        <v>6766</v>
      </c>
      <c r="C6767">
        <v>908</v>
      </c>
      <c r="D6767" t="s">
        <v>283</v>
      </c>
      <c r="E6767" t="s">
        <v>46</v>
      </c>
      <c r="F6767" t="s">
        <v>49</v>
      </c>
      <c r="G6767">
        <v>405</v>
      </c>
      <c r="H6767">
        <v>410</v>
      </c>
      <c r="I6767">
        <v>404</v>
      </c>
      <c r="J6767">
        <v>431</v>
      </c>
      <c r="K6767">
        <v>435</v>
      </c>
      <c r="L6767">
        <v>404</v>
      </c>
      <c r="M6767">
        <v>409</v>
      </c>
      <c r="N6767">
        <v>394</v>
      </c>
      <c r="O6767">
        <v>370</v>
      </c>
      <c r="P6767">
        <v>339</v>
      </c>
      <c r="Q6767">
        <v>323</v>
      </c>
      <c r="R6767">
        <v>315</v>
      </c>
      <c r="S6767">
        <v>315</v>
      </c>
      <c r="T6767">
        <v>319</v>
      </c>
      <c r="U6767">
        <v>314</v>
      </c>
      <c r="V6767">
        <v>290</v>
      </c>
      <c r="W6767">
        <v>278</v>
      </c>
      <c r="X6767">
        <v>259</v>
      </c>
      <c r="Y6767">
        <v>277</v>
      </c>
      <c r="Z6767">
        <v>248</v>
      </c>
      <c r="AA6767">
        <v>234</v>
      </c>
      <c r="AB6767">
        <v>247</v>
      </c>
    </row>
    <row r="6768" spans="1:44" x14ac:dyDescent="0.25">
      <c r="A6768" t="str">
        <f t="shared" si="105"/>
        <v>Wien-JosefstadtNeugründungenInsgesamt</v>
      </c>
      <c r="B6768">
        <v>6767</v>
      </c>
      <c r="C6768">
        <v>908</v>
      </c>
      <c r="D6768" t="s">
        <v>283</v>
      </c>
      <c r="E6768" t="s">
        <v>41</v>
      </c>
      <c r="F6768" t="s">
        <v>48</v>
      </c>
      <c r="G6768">
        <v>143</v>
      </c>
      <c r="H6768">
        <v>152.70883845503201</v>
      </c>
      <c r="I6768">
        <v>155.39884393063599</v>
      </c>
      <c r="J6768">
        <v>168.360142267095</v>
      </c>
      <c r="K6768">
        <v>126.417356951701</v>
      </c>
      <c r="L6768">
        <v>153.30821063139501</v>
      </c>
      <c r="M6768">
        <v>200.351815250182</v>
      </c>
      <c r="N6768">
        <v>139.42574496320401</v>
      </c>
      <c r="O6768">
        <v>145.528169772703</v>
      </c>
      <c r="P6768">
        <v>181.30309919827701</v>
      </c>
      <c r="Q6768">
        <v>150.654254037117</v>
      </c>
      <c r="R6768">
        <v>194.15047686329899</v>
      </c>
      <c r="S6768">
        <v>174.21922102978399</v>
      </c>
      <c r="T6768">
        <v>186.26986678915901</v>
      </c>
      <c r="U6768">
        <v>194.19324986390899</v>
      </c>
      <c r="V6768">
        <v>186</v>
      </c>
      <c r="W6768">
        <v>180</v>
      </c>
      <c r="X6768">
        <v>154</v>
      </c>
      <c r="Y6768">
        <v>179</v>
      </c>
      <c r="Z6768">
        <v>174</v>
      </c>
      <c r="AA6768">
        <v>159</v>
      </c>
      <c r="AB6768">
        <v>165</v>
      </c>
    </row>
    <row r="6769" spans="1:25" x14ac:dyDescent="0.25">
      <c r="A6769" t="str">
        <f t="shared" si="105"/>
        <v>Wien-JosefstadtPendler (Auspendler/-innen)Insgesamt</v>
      </c>
      <c r="B6769">
        <v>6768</v>
      </c>
      <c r="C6769">
        <v>908</v>
      </c>
      <c r="D6769" t="s">
        <v>283</v>
      </c>
      <c r="E6769" t="s">
        <v>459</v>
      </c>
      <c r="F6769" t="s">
        <v>48</v>
      </c>
      <c r="G6769">
        <v>1076</v>
      </c>
      <c r="H6769">
        <v>1006</v>
      </c>
      <c r="I6769">
        <v>1082</v>
      </c>
      <c r="J6769">
        <v>1096</v>
      </c>
      <c r="K6769">
        <v>1107</v>
      </c>
      <c r="L6769">
        <v>1166</v>
      </c>
      <c r="M6769">
        <v>1199</v>
      </c>
      <c r="N6769">
        <v>1206</v>
      </c>
      <c r="O6769">
        <v>1201</v>
      </c>
      <c r="P6769">
        <v>1236</v>
      </c>
      <c r="Q6769">
        <v>1182</v>
      </c>
      <c r="R6769">
        <v>1151</v>
      </c>
      <c r="S6769">
        <v>1179</v>
      </c>
    </row>
    <row r="6770" spans="1:25" x14ac:dyDescent="0.25">
      <c r="A6770" t="str">
        <f t="shared" si="105"/>
        <v>Wien-JosefstadtPendler ins AuslandInsgesamt</v>
      </c>
      <c r="B6770">
        <v>6769</v>
      </c>
      <c r="C6770">
        <v>908</v>
      </c>
      <c r="D6770" t="s">
        <v>283</v>
      </c>
      <c r="E6770" t="s">
        <v>304</v>
      </c>
      <c r="F6770" t="s">
        <v>48</v>
      </c>
      <c r="G6770">
        <v>3</v>
      </c>
      <c r="H6770">
        <v>20</v>
      </c>
      <c r="I6770">
        <v>65</v>
      </c>
      <c r="J6770">
        <v>19</v>
      </c>
      <c r="K6770">
        <v>19</v>
      </c>
      <c r="L6770">
        <v>40</v>
      </c>
      <c r="M6770">
        <v>40</v>
      </c>
      <c r="N6770">
        <v>43</v>
      </c>
      <c r="O6770">
        <v>47</v>
      </c>
      <c r="P6770">
        <v>51</v>
      </c>
      <c r="Q6770">
        <v>53</v>
      </c>
      <c r="R6770">
        <v>56</v>
      </c>
      <c r="S6770">
        <v>64</v>
      </c>
    </row>
    <row r="6771" spans="1:25" x14ac:dyDescent="0.25">
      <c r="A6771" t="str">
        <f t="shared" si="105"/>
        <v>Wien-JosefstadtPendler zw. BundesländernInsgesamt</v>
      </c>
      <c r="B6771">
        <v>6770</v>
      </c>
      <c r="C6771">
        <v>908</v>
      </c>
      <c r="D6771" t="s">
        <v>283</v>
      </c>
      <c r="E6771" t="s">
        <v>433</v>
      </c>
      <c r="F6771" t="s">
        <v>48</v>
      </c>
      <c r="G6771">
        <v>1073</v>
      </c>
      <c r="H6771">
        <v>986</v>
      </c>
      <c r="I6771">
        <v>1017</v>
      </c>
      <c r="J6771">
        <v>1077</v>
      </c>
      <c r="K6771">
        <v>1088</v>
      </c>
      <c r="L6771">
        <v>1126</v>
      </c>
      <c r="M6771">
        <v>1159</v>
      </c>
      <c r="N6771">
        <v>1163</v>
      </c>
      <c r="O6771">
        <v>1154</v>
      </c>
      <c r="P6771">
        <v>1185</v>
      </c>
      <c r="Q6771">
        <v>1129</v>
      </c>
      <c r="R6771">
        <v>1095</v>
      </c>
      <c r="S6771">
        <v>1115</v>
      </c>
    </row>
    <row r="6772" spans="1:25" x14ac:dyDescent="0.25">
      <c r="A6772" t="str">
        <f t="shared" si="105"/>
        <v>Wien-JosefstadtPendler zw. Gemeinden eines Pol. BezirkesInsgesamt</v>
      </c>
      <c r="B6772">
        <v>6771</v>
      </c>
      <c r="C6772">
        <v>908</v>
      </c>
      <c r="D6772" t="s">
        <v>283</v>
      </c>
      <c r="E6772" t="s">
        <v>305</v>
      </c>
      <c r="F6772" t="s">
        <v>48</v>
      </c>
      <c r="G6772">
        <v>0</v>
      </c>
      <c r="H6772">
        <v>0</v>
      </c>
      <c r="I6772">
        <v>0</v>
      </c>
      <c r="J6772">
        <v>0</v>
      </c>
      <c r="K6772">
        <v>0</v>
      </c>
      <c r="L6772">
        <v>0</v>
      </c>
      <c r="M6772">
        <v>0</v>
      </c>
      <c r="N6772">
        <v>0</v>
      </c>
      <c r="O6772">
        <v>0</v>
      </c>
      <c r="P6772">
        <v>0</v>
      </c>
      <c r="Q6772">
        <v>0</v>
      </c>
      <c r="R6772">
        <v>0</v>
      </c>
      <c r="S6772">
        <v>0</v>
      </c>
    </row>
    <row r="6773" spans="1:25" x14ac:dyDescent="0.25">
      <c r="A6773" t="str">
        <f t="shared" si="105"/>
        <v>Wien-JosefstadtPendler zw. Pol. Bez. des BundeslandesInsgesamt</v>
      </c>
      <c r="B6773">
        <v>6772</v>
      </c>
      <c r="C6773">
        <v>908</v>
      </c>
      <c r="D6773" t="s">
        <v>283</v>
      </c>
      <c r="E6773" t="s">
        <v>306</v>
      </c>
      <c r="F6773" t="s">
        <v>48</v>
      </c>
      <c r="G6773">
        <v>0</v>
      </c>
      <c r="H6773">
        <v>0</v>
      </c>
      <c r="I6773">
        <v>0</v>
      </c>
      <c r="J6773">
        <v>0</v>
      </c>
      <c r="K6773">
        <v>0</v>
      </c>
      <c r="L6773">
        <v>0</v>
      </c>
      <c r="M6773">
        <v>0</v>
      </c>
      <c r="N6773">
        <v>0</v>
      </c>
      <c r="O6773">
        <v>0</v>
      </c>
      <c r="P6773">
        <v>0</v>
      </c>
      <c r="Q6773">
        <v>0</v>
      </c>
      <c r="R6773">
        <v>0</v>
      </c>
      <c r="S6773">
        <v>0</v>
      </c>
    </row>
    <row r="6774" spans="1:25" x14ac:dyDescent="0.25">
      <c r="A6774" t="str">
        <f t="shared" si="105"/>
        <v>Wien-JosefstadtPensionisteneinkommenBrutto_Schnitt</v>
      </c>
      <c r="B6774">
        <v>6773</v>
      </c>
      <c r="C6774">
        <v>908</v>
      </c>
      <c r="D6774" t="s">
        <v>283</v>
      </c>
      <c r="E6774" t="s">
        <v>44</v>
      </c>
      <c r="F6774" t="s">
        <v>54</v>
      </c>
      <c r="G6774">
        <v>24333.405367032999</v>
      </c>
      <c r="H6774">
        <v>25196.950742213401</v>
      </c>
      <c r="I6774">
        <v>25244.192107952</v>
      </c>
      <c r="J6774">
        <v>25812.575261308699</v>
      </c>
      <c r="K6774">
        <v>26757.367838917198</v>
      </c>
      <c r="L6774">
        <v>27312.788475977701</v>
      </c>
      <c r="M6774">
        <v>28103.9418034964</v>
      </c>
      <c r="N6774">
        <v>28645.7501612903</v>
      </c>
      <c r="O6774">
        <v>28798.392392199399</v>
      </c>
      <c r="P6774">
        <v>29285.225598364199</v>
      </c>
      <c r="Q6774">
        <v>30164.027463563201</v>
      </c>
      <c r="R6774">
        <v>30625.221876787698</v>
      </c>
      <c r="S6774">
        <v>31489.8160727674</v>
      </c>
      <c r="T6774">
        <v>32031.217347614798</v>
      </c>
      <c r="U6774">
        <v>32346.426797168799</v>
      </c>
      <c r="V6774">
        <v>33160.005768383999</v>
      </c>
      <c r="W6774">
        <v>34539.665355731202</v>
      </c>
      <c r="X6774">
        <v>35480.6176216452</v>
      </c>
      <c r="Y6774">
        <v>36005.709647933501</v>
      </c>
    </row>
    <row r="6775" spans="1:25" x14ac:dyDescent="0.25">
      <c r="A6775" t="str">
        <f t="shared" si="105"/>
        <v>Wien-JosefstadtPensionisteneinkommenBruttobezüge 1000 EUR</v>
      </c>
      <c r="B6775">
        <v>6774</v>
      </c>
      <c r="C6775">
        <v>908</v>
      </c>
      <c r="D6775" t="s">
        <v>283</v>
      </c>
      <c r="E6775" t="s">
        <v>44</v>
      </c>
      <c r="F6775" t="s">
        <v>55</v>
      </c>
      <c r="G6775">
        <v>110716.99442</v>
      </c>
      <c r="H6775">
        <v>114066.59600999999</v>
      </c>
      <c r="I6775">
        <v>113649.35287</v>
      </c>
      <c r="J6775">
        <v>117550.46773999999</v>
      </c>
      <c r="K6775">
        <v>120595.45685</v>
      </c>
      <c r="L6775">
        <v>122224.72843</v>
      </c>
      <c r="M6775">
        <v>127001.71301000001</v>
      </c>
      <c r="N6775">
        <v>129650.66523</v>
      </c>
      <c r="O6775">
        <v>132904.58089000001</v>
      </c>
      <c r="P6775">
        <v>136059.15813</v>
      </c>
      <c r="Q6775">
        <v>138664.03425</v>
      </c>
      <c r="R6775">
        <v>139191.63342999999</v>
      </c>
      <c r="S6775">
        <v>142806.31589</v>
      </c>
      <c r="T6775">
        <v>145037.35214999999</v>
      </c>
      <c r="U6775">
        <v>146238.19555</v>
      </c>
      <c r="V6775">
        <v>150612.74619999999</v>
      </c>
      <c r="W6775">
        <v>157293.63602999999</v>
      </c>
      <c r="X6775">
        <v>162607.67056</v>
      </c>
      <c r="Y6775">
        <v>164654.11022</v>
      </c>
    </row>
    <row r="6776" spans="1:25" x14ac:dyDescent="0.25">
      <c r="A6776" t="str">
        <f t="shared" si="105"/>
        <v>Wien-JosefstadtPensionisteneinkommenBruttobezüge Fälle</v>
      </c>
      <c r="B6776">
        <v>6775</v>
      </c>
      <c r="C6776">
        <v>908</v>
      </c>
      <c r="D6776" t="s">
        <v>283</v>
      </c>
      <c r="E6776" t="s">
        <v>44</v>
      </c>
      <c r="F6776" t="s">
        <v>56</v>
      </c>
      <c r="G6776">
        <v>4550</v>
      </c>
      <c r="H6776">
        <v>4527</v>
      </c>
      <c r="I6776">
        <v>4502</v>
      </c>
      <c r="J6776">
        <v>4554</v>
      </c>
      <c r="K6776">
        <v>4507</v>
      </c>
      <c r="L6776">
        <v>4475</v>
      </c>
      <c r="M6776">
        <v>4519</v>
      </c>
      <c r="N6776">
        <v>4526</v>
      </c>
      <c r="O6776">
        <v>4615</v>
      </c>
      <c r="P6776">
        <v>4646</v>
      </c>
      <c r="Q6776">
        <v>4597</v>
      </c>
      <c r="R6776">
        <v>4545</v>
      </c>
      <c r="S6776">
        <v>4535</v>
      </c>
      <c r="T6776">
        <v>4528</v>
      </c>
      <c r="U6776">
        <v>4521</v>
      </c>
      <c r="V6776">
        <v>4542</v>
      </c>
      <c r="W6776">
        <v>4554</v>
      </c>
      <c r="X6776">
        <v>4583</v>
      </c>
      <c r="Y6776">
        <v>4573</v>
      </c>
    </row>
    <row r="6777" spans="1:25" x14ac:dyDescent="0.25">
      <c r="A6777" t="str">
        <f t="shared" si="105"/>
        <v>Wien-JosefstadtPensionisteneinkommenLohnsteuer 1000 EUR</v>
      </c>
      <c r="B6777">
        <v>6776</v>
      </c>
      <c r="C6777">
        <v>908</v>
      </c>
      <c r="D6777" t="s">
        <v>283</v>
      </c>
      <c r="E6777" t="s">
        <v>44</v>
      </c>
      <c r="F6777" t="s">
        <v>57</v>
      </c>
      <c r="G6777">
        <v>19477.925670000001</v>
      </c>
      <c r="H6777">
        <v>19903.44025</v>
      </c>
      <c r="I6777">
        <v>19300.608110000001</v>
      </c>
      <c r="J6777">
        <v>20636.371930000001</v>
      </c>
      <c r="K6777">
        <v>21706.047279999999</v>
      </c>
      <c r="L6777">
        <v>20255.971290000001</v>
      </c>
      <c r="M6777">
        <v>21677.67942</v>
      </c>
      <c r="N6777">
        <v>22361.658490000002</v>
      </c>
      <c r="O6777">
        <v>23484.81667</v>
      </c>
      <c r="P6777">
        <v>24279.599450000002</v>
      </c>
      <c r="Q6777">
        <v>25372.292430000001</v>
      </c>
      <c r="R6777">
        <v>25833.673989999999</v>
      </c>
      <c r="S6777">
        <v>23365.939170000001</v>
      </c>
      <c r="T6777">
        <v>24190.50044</v>
      </c>
      <c r="U6777">
        <v>24507.86318</v>
      </c>
      <c r="V6777">
        <v>25873.646420000001</v>
      </c>
      <c r="W6777">
        <v>26047.16113</v>
      </c>
      <c r="X6777">
        <v>27680.83725</v>
      </c>
      <c r="Y6777">
        <v>27130.547190000001</v>
      </c>
    </row>
    <row r="6778" spans="1:25" x14ac:dyDescent="0.25">
      <c r="A6778" t="str">
        <f t="shared" si="105"/>
        <v>Wien-JosefstadtPensionisteneinkommenLohnsteuer Fälle</v>
      </c>
      <c r="B6778">
        <v>6777</v>
      </c>
      <c r="C6778">
        <v>908</v>
      </c>
      <c r="D6778" t="s">
        <v>283</v>
      </c>
      <c r="E6778" t="s">
        <v>44</v>
      </c>
      <c r="F6778" t="s">
        <v>58</v>
      </c>
      <c r="G6778">
        <v>3250</v>
      </c>
      <c r="H6778">
        <v>3102</v>
      </c>
      <c r="I6778">
        <v>3139</v>
      </c>
      <c r="J6778">
        <v>3301</v>
      </c>
      <c r="K6778">
        <v>3279</v>
      </c>
      <c r="L6778">
        <v>3164</v>
      </c>
      <c r="M6778">
        <v>3210</v>
      </c>
      <c r="N6778">
        <v>3266</v>
      </c>
      <c r="O6778">
        <v>3313</v>
      </c>
      <c r="P6778">
        <v>3356</v>
      </c>
      <c r="Q6778">
        <v>3416</v>
      </c>
      <c r="R6778">
        <v>3390</v>
      </c>
      <c r="S6778">
        <v>3396</v>
      </c>
      <c r="T6778">
        <v>3385</v>
      </c>
      <c r="U6778">
        <v>3405</v>
      </c>
      <c r="V6778">
        <v>3505</v>
      </c>
      <c r="W6778">
        <v>3638</v>
      </c>
      <c r="X6778">
        <v>3693</v>
      </c>
      <c r="Y6778">
        <v>3715</v>
      </c>
    </row>
    <row r="6779" spans="1:25" x14ac:dyDescent="0.25">
      <c r="A6779" t="str">
        <f t="shared" si="105"/>
        <v>Wien-JosefstadtPensionisteneinkommenNetto_Schnitt</v>
      </c>
      <c r="B6779">
        <v>6778</v>
      </c>
      <c r="C6779">
        <v>908</v>
      </c>
      <c r="D6779" t="s">
        <v>283</v>
      </c>
      <c r="E6779" t="s">
        <v>44</v>
      </c>
      <c r="F6779" t="s">
        <v>59</v>
      </c>
      <c r="G6779">
        <v>18932.565468131899</v>
      </c>
      <c r="H6779">
        <v>19543.2810978573</v>
      </c>
      <c r="I6779">
        <v>19645.0037916482</v>
      </c>
      <c r="J6779">
        <v>19964.590966183601</v>
      </c>
      <c r="K6779">
        <v>20558.893570002201</v>
      </c>
      <c r="L6779">
        <v>21357.401986592198</v>
      </c>
      <c r="M6779">
        <v>21843.900219075</v>
      </c>
      <c r="N6779">
        <v>22203.8252452497</v>
      </c>
      <c r="O6779">
        <v>22212.450951245901</v>
      </c>
      <c r="P6779">
        <v>22522.2408480413</v>
      </c>
      <c r="Q6779">
        <v>23074.6175222971</v>
      </c>
      <c r="R6779">
        <v>23316.246110011001</v>
      </c>
      <c r="S6779">
        <v>24672.661611907399</v>
      </c>
      <c r="T6779">
        <v>25005.724785777398</v>
      </c>
      <c r="U6779">
        <v>25228.597622207501</v>
      </c>
      <c r="V6779">
        <v>25731.381367239101</v>
      </c>
      <c r="W6779">
        <v>27011.881010100999</v>
      </c>
      <c r="X6779">
        <v>27611.744217761301</v>
      </c>
      <c r="Y6779">
        <v>28206.5626350317</v>
      </c>
    </row>
    <row r="6780" spans="1:25" x14ac:dyDescent="0.25">
      <c r="A6780" t="str">
        <f t="shared" si="105"/>
        <v>Wien-JosefstadtPensionisteneinkommenNettobezüge 1000 EUR</v>
      </c>
      <c r="B6780">
        <v>6779</v>
      </c>
      <c r="C6780">
        <v>908</v>
      </c>
      <c r="D6780" t="s">
        <v>283</v>
      </c>
      <c r="E6780" t="s">
        <v>44</v>
      </c>
      <c r="F6780" t="s">
        <v>60</v>
      </c>
      <c r="G6780">
        <v>86143.172879999998</v>
      </c>
      <c r="H6780">
        <v>88472.433529999995</v>
      </c>
      <c r="I6780">
        <v>88441.807069999995</v>
      </c>
      <c r="J6780">
        <v>90918.747260000004</v>
      </c>
      <c r="K6780">
        <v>92658.933319999996</v>
      </c>
      <c r="L6780">
        <v>95574.373890000003</v>
      </c>
      <c r="M6780">
        <v>98712.585089999993</v>
      </c>
      <c r="N6780">
        <v>100494.51306</v>
      </c>
      <c r="O6780">
        <v>102510.46114</v>
      </c>
      <c r="P6780">
        <v>104638.33098</v>
      </c>
      <c r="Q6780">
        <v>106074.01675</v>
      </c>
      <c r="R6780">
        <v>105972.33857000001</v>
      </c>
      <c r="S6780">
        <v>111890.52041</v>
      </c>
      <c r="T6780">
        <v>113225.92183000001</v>
      </c>
      <c r="U6780">
        <v>114058.48985</v>
      </c>
      <c r="V6780">
        <v>116871.93416999999</v>
      </c>
      <c r="W6780">
        <v>123012.10612</v>
      </c>
      <c r="X6780">
        <v>126544.62375</v>
      </c>
      <c r="Y6780">
        <v>128988.61093</v>
      </c>
    </row>
    <row r="6781" spans="1:25" x14ac:dyDescent="0.25">
      <c r="A6781" t="str">
        <f t="shared" si="105"/>
        <v>Wien-JosefstadtPensionisteneinkommenSV-Beiträge 1000 EUR</v>
      </c>
      <c r="B6781">
        <v>6780</v>
      </c>
      <c r="C6781">
        <v>908</v>
      </c>
      <c r="D6781" t="s">
        <v>283</v>
      </c>
      <c r="E6781" t="s">
        <v>44</v>
      </c>
      <c r="F6781" t="s">
        <v>61</v>
      </c>
      <c r="G6781">
        <v>5095.8958700000003</v>
      </c>
      <c r="H6781">
        <v>5690.7222300000003</v>
      </c>
      <c r="I6781">
        <v>5906.9376899999997</v>
      </c>
      <c r="J6781">
        <v>5995.3485499999997</v>
      </c>
      <c r="K6781">
        <v>6230.4762499999997</v>
      </c>
      <c r="L6781">
        <v>6394.3832499999999</v>
      </c>
      <c r="M6781">
        <v>6611.4485000000004</v>
      </c>
      <c r="N6781">
        <v>6794.4936799999996</v>
      </c>
      <c r="O6781">
        <v>6909.3030799999997</v>
      </c>
      <c r="P6781">
        <v>7141.2277000000004</v>
      </c>
      <c r="Q6781">
        <v>7217.7250700000004</v>
      </c>
      <c r="R6781">
        <v>7385.6208699999997</v>
      </c>
      <c r="S6781">
        <v>7549.8563100000001</v>
      </c>
      <c r="T6781">
        <v>7620.9298799999997</v>
      </c>
      <c r="U6781">
        <v>7671.8425200000001</v>
      </c>
      <c r="V6781">
        <v>7867.16561</v>
      </c>
      <c r="W6781">
        <v>8234.3687800000007</v>
      </c>
      <c r="X6781">
        <v>8382.2095599999993</v>
      </c>
      <c r="Y6781">
        <v>8534.9521000000004</v>
      </c>
    </row>
    <row r="6782" spans="1:25" x14ac:dyDescent="0.25">
      <c r="A6782" t="str">
        <f t="shared" si="105"/>
        <v>Wien-JosefstadtPensionisteneinkommenSV-Beiträge Fälle</v>
      </c>
      <c r="B6782">
        <v>6781</v>
      </c>
      <c r="C6782">
        <v>908</v>
      </c>
      <c r="D6782" t="s">
        <v>283</v>
      </c>
      <c r="E6782" t="s">
        <v>44</v>
      </c>
      <c r="F6782" t="s">
        <v>62</v>
      </c>
      <c r="G6782">
        <v>4403</v>
      </c>
      <c r="H6782">
        <v>4389</v>
      </c>
      <c r="I6782">
        <v>4369</v>
      </c>
      <c r="J6782">
        <v>4423</v>
      </c>
      <c r="K6782">
        <v>4386</v>
      </c>
      <c r="L6782">
        <v>4350</v>
      </c>
      <c r="M6782">
        <v>4357</v>
      </c>
      <c r="N6782">
        <v>4349</v>
      </c>
      <c r="O6782">
        <v>4323</v>
      </c>
      <c r="P6782">
        <v>4358</v>
      </c>
      <c r="Q6782">
        <v>4312</v>
      </c>
      <c r="R6782">
        <v>4248</v>
      </c>
      <c r="S6782">
        <v>4269</v>
      </c>
      <c r="T6782">
        <v>4241</v>
      </c>
      <c r="U6782">
        <v>4218</v>
      </c>
      <c r="V6782">
        <v>4250</v>
      </c>
      <c r="W6782">
        <v>4318</v>
      </c>
      <c r="X6782">
        <v>4347</v>
      </c>
      <c r="Y6782">
        <v>4339</v>
      </c>
    </row>
    <row r="6783" spans="1:25" x14ac:dyDescent="0.25">
      <c r="A6783" t="str">
        <f t="shared" si="105"/>
        <v>Wien-JosefstadtUnselbstständig Beschäftigte GW mgfInsgesamt</v>
      </c>
      <c r="B6783">
        <v>6782</v>
      </c>
      <c r="C6783">
        <v>908</v>
      </c>
      <c r="D6783" t="s">
        <v>283</v>
      </c>
      <c r="E6783" t="s">
        <v>450</v>
      </c>
      <c r="F6783" t="s">
        <v>48</v>
      </c>
      <c r="G6783">
        <v>6133.406518279</v>
      </c>
      <c r="H6783">
        <v>6090.3826847990003</v>
      </c>
      <c r="I6783">
        <v>6153.6172916169999</v>
      </c>
      <c r="J6783">
        <v>6207.750541546</v>
      </c>
      <c r="K6783">
        <v>6121.3317181479997</v>
      </c>
      <c r="L6783">
        <v>6145.9219729509996</v>
      </c>
      <c r="M6783">
        <v>5755.0868846180001</v>
      </c>
      <c r="N6783">
        <v>5632.1685867160004</v>
      </c>
      <c r="O6783">
        <v>5948.7464278939997</v>
      </c>
      <c r="P6783">
        <v>5640.771335548</v>
      </c>
      <c r="Q6783">
        <v>5773.4511924279996</v>
      </c>
      <c r="R6783">
        <v>5819.7597370920003</v>
      </c>
      <c r="S6783">
        <v>5772.6425735940002</v>
      </c>
      <c r="T6783">
        <v>5726.2944524639997</v>
      </c>
    </row>
    <row r="6784" spans="1:25" x14ac:dyDescent="0.25">
      <c r="A6784" t="str">
        <f t="shared" si="105"/>
        <v>Wien-JosefstadtUnselbstständig Beschäftigte GW ogfInsgesamt</v>
      </c>
      <c r="B6784">
        <v>6783</v>
      </c>
      <c r="C6784">
        <v>908</v>
      </c>
      <c r="D6784" t="s">
        <v>283</v>
      </c>
      <c r="E6784" t="s">
        <v>449</v>
      </c>
      <c r="F6784" t="s">
        <v>48</v>
      </c>
      <c r="G6784">
        <v>4902.3019037040003</v>
      </c>
      <c r="H6784">
        <v>4871.3660573429997</v>
      </c>
      <c r="I6784">
        <v>5022.2278626380003</v>
      </c>
      <c r="J6784">
        <v>4973.007272195</v>
      </c>
      <c r="K6784">
        <v>5004.3854073149996</v>
      </c>
      <c r="L6784">
        <v>4978.583134173</v>
      </c>
      <c r="M6784">
        <v>4775.1341354460001</v>
      </c>
      <c r="N6784">
        <v>4692.8450083589996</v>
      </c>
      <c r="O6784">
        <v>4936.1334052989996</v>
      </c>
      <c r="P6784">
        <v>4671.5656196609998</v>
      </c>
      <c r="Q6784">
        <v>4824.040510926</v>
      </c>
      <c r="R6784">
        <v>4783.2117041669999</v>
      </c>
      <c r="S6784">
        <v>4770.2465481059999</v>
      </c>
      <c r="T6784">
        <v>4676.3486076930003</v>
      </c>
    </row>
    <row r="6785" spans="1:28" x14ac:dyDescent="0.25">
      <c r="A6785" t="str">
        <f t="shared" si="105"/>
        <v>Wien-JosefstadtUnternehmenInsgesamt</v>
      </c>
      <c r="B6785">
        <v>6784</v>
      </c>
      <c r="C6785">
        <v>908</v>
      </c>
      <c r="D6785" t="s">
        <v>283</v>
      </c>
      <c r="E6785" t="s">
        <v>475</v>
      </c>
      <c r="F6785" t="s">
        <v>48</v>
      </c>
      <c r="G6785">
        <v>3607</v>
      </c>
      <c r="H6785">
        <v>3675</v>
      </c>
      <c r="I6785">
        <v>3795</v>
      </c>
    </row>
    <row r="6786" spans="1:28" x14ac:dyDescent="0.25">
      <c r="A6786" t="str">
        <f t="shared" si="105"/>
        <v>Wien-JosefstadtWohnbevölkerungInsgesamt</v>
      </c>
      <c r="B6786">
        <v>6785</v>
      </c>
      <c r="C6786">
        <v>908</v>
      </c>
      <c r="D6786" t="s">
        <v>283</v>
      </c>
      <c r="E6786" t="s">
        <v>42</v>
      </c>
      <c r="F6786" t="s">
        <v>48</v>
      </c>
      <c r="G6786">
        <v>22219</v>
      </c>
      <c r="H6786">
        <v>23156</v>
      </c>
      <c r="I6786">
        <v>23309</v>
      </c>
      <c r="J6786">
        <v>23588</v>
      </c>
      <c r="K6786">
        <v>23597</v>
      </c>
      <c r="L6786">
        <v>23613</v>
      </c>
      <c r="M6786">
        <v>23703</v>
      </c>
      <c r="N6786">
        <v>23639</v>
      </c>
      <c r="O6786">
        <v>23435</v>
      </c>
      <c r="P6786">
        <v>23379</v>
      </c>
      <c r="Q6786">
        <v>23560</v>
      </c>
      <c r="R6786">
        <v>23930</v>
      </c>
      <c r="S6786">
        <v>24279</v>
      </c>
      <c r="T6786">
        <v>24518</v>
      </c>
      <c r="U6786">
        <v>25054</v>
      </c>
      <c r="V6786">
        <v>25528</v>
      </c>
      <c r="W6786">
        <v>25662</v>
      </c>
      <c r="X6786">
        <v>25466</v>
      </c>
      <c r="Y6786">
        <v>25021</v>
      </c>
      <c r="Z6786">
        <v>24365</v>
      </c>
      <c r="AA6786">
        <v>24189</v>
      </c>
      <c r="AB6786">
        <v>24674</v>
      </c>
    </row>
    <row r="6787" spans="1:28" x14ac:dyDescent="0.25">
      <c r="A6787" t="str">
        <f t="shared" ref="A6787:A6850" si="106">D6787&amp;E6787&amp;F6787</f>
        <v>Wien-AlsergrundArbeitnehmereinkommenBrutto_Schnitt</v>
      </c>
      <c r="B6787">
        <v>6786</v>
      </c>
      <c r="C6787">
        <v>909</v>
      </c>
      <c r="D6787" t="s">
        <v>284</v>
      </c>
      <c r="E6787" t="s">
        <v>43</v>
      </c>
      <c r="F6787" t="s">
        <v>54</v>
      </c>
      <c r="G6787">
        <v>29103.752631636002</v>
      </c>
      <c r="H6787">
        <v>30102.975922661699</v>
      </c>
      <c r="I6787">
        <v>31099.3632301459</v>
      </c>
      <c r="J6787">
        <v>32162.6387158746</v>
      </c>
      <c r="K6787">
        <v>32848.599012672697</v>
      </c>
      <c r="L6787">
        <v>33229.824676145297</v>
      </c>
      <c r="M6787">
        <v>33230.750763322103</v>
      </c>
      <c r="N6787">
        <v>33275.190416559002</v>
      </c>
      <c r="O6787">
        <v>34079.078469223801</v>
      </c>
      <c r="P6787">
        <v>33952.695919401704</v>
      </c>
      <c r="Q6787">
        <v>34385.788957714401</v>
      </c>
      <c r="R6787">
        <v>34890.5397830824</v>
      </c>
      <c r="S6787">
        <v>35085.104919241203</v>
      </c>
      <c r="T6787">
        <v>35734.990737455002</v>
      </c>
      <c r="U6787">
        <v>36737.770717250904</v>
      </c>
      <c r="V6787">
        <v>38059.066968764098</v>
      </c>
      <c r="W6787">
        <v>39723.623564671703</v>
      </c>
      <c r="X6787">
        <v>40982.457311974402</v>
      </c>
      <c r="Y6787">
        <v>42192.583904975698</v>
      </c>
    </row>
    <row r="6788" spans="1:28" x14ac:dyDescent="0.25">
      <c r="A6788" t="str">
        <f t="shared" si="106"/>
        <v>Wien-AlsergrundArbeitnehmereinkommenBruttobezüge 1000 EUR</v>
      </c>
      <c r="B6788">
        <v>6787</v>
      </c>
      <c r="C6788">
        <v>909</v>
      </c>
      <c r="D6788" t="s">
        <v>284</v>
      </c>
      <c r="E6788" t="s">
        <v>43</v>
      </c>
      <c r="F6788" t="s">
        <v>55</v>
      </c>
      <c r="G6788">
        <v>536702.30227999995</v>
      </c>
      <c r="H6788">
        <v>546489.42489999998</v>
      </c>
      <c r="I6788">
        <v>575649.21339000005</v>
      </c>
      <c r="J6788">
        <v>604368.14410999999</v>
      </c>
      <c r="K6788">
        <v>632466.92538999999</v>
      </c>
      <c r="L6788">
        <v>631034.37060000002</v>
      </c>
      <c r="M6788">
        <v>622976.88456000003</v>
      </c>
      <c r="N6788">
        <v>643841.65937000001</v>
      </c>
      <c r="O6788">
        <v>678787.08495000005</v>
      </c>
      <c r="P6788">
        <v>690020.63916999998</v>
      </c>
      <c r="Q6788">
        <v>694455.39379</v>
      </c>
      <c r="R6788">
        <v>720594.31813999999</v>
      </c>
      <c r="S6788">
        <v>747242.56457000005</v>
      </c>
      <c r="T6788">
        <v>773376.66954000003</v>
      </c>
      <c r="U6788">
        <v>796474.86915000004</v>
      </c>
      <c r="V6788">
        <v>840724.78934000002</v>
      </c>
      <c r="W6788">
        <v>848258.25760000001</v>
      </c>
      <c r="X6788">
        <v>872393.56880000001</v>
      </c>
      <c r="Y6788">
        <v>920895.33631000004</v>
      </c>
    </row>
    <row r="6789" spans="1:28" x14ac:dyDescent="0.25">
      <c r="A6789" t="str">
        <f t="shared" si="106"/>
        <v>Wien-AlsergrundArbeitnehmereinkommenBruttobezüge Fälle</v>
      </c>
      <c r="B6789">
        <v>6788</v>
      </c>
      <c r="C6789">
        <v>909</v>
      </c>
      <c r="D6789" t="s">
        <v>284</v>
      </c>
      <c r="E6789" t="s">
        <v>43</v>
      </c>
      <c r="F6789" t="s">
        <v>56</v>
      </c>
      <c r="G6789">
        <v>18441</v>
      </c>
      <c r="H6789">
        <v>18154</v>
      </c>
      <c r="I6789">
        <v>18510</v>
      </c>
      <c r="J6789">
        <v>18791</v>
      </c>
      <c r="K6789">
        <v>19254</v>
      </c>
      <c r="L6789">
        <v>18990</v>
      </c>
      <c r="M6789">
        <v>18747</v>
      </c>
      <c r="N6789">
        <v>19349</v>
      </c>
      <c r="O6789">
        <v>19918</v>
      </c>
      <c r="P6789">
        <v>20323</v>
      </c>
      <c r="Q6789">
        <v>20196</v>
      </c>
      <c r="R6789">
        <v>20653</v>
      </c>
      <c r="S6789">
        <v>21298</v>
      </c>
      <c r="T6789">
        <v>21642</v>
      </c>
      <c r="U6789">
        <v>21680</v>
      </c>
      <c r="V6789">
        <v>22090</v>
      </c>
      <c r="W6789">
        <v>21354</v>
      </c>
      <c r="X6789">
        <v>21287</v>
      </c>
      <c r="Y6789">
        <v>21826</v>
      </c>
    </row>
    <row r="6790" spans="1:28" x14ac:dyDescent="0.25">
      <c r="A6790" t="str">
        <f t="shared" si="106"/>
        <v>Wien-AlsergrundArbeitnehmereinkommenLohnsteuer 1000 EUR</v>
      </c>
      <c r="B6790">
        <v>6789</v>
      </c>
      <c r="C6790">
        <v>909</v>
      </c>
      <c r="D6790" t="s">
        <v>284</v>
      </c>
      <c r="E6790" t="s">
        <v>43</v>
      </c>
      <c r="F6790" t="s">
        <v>57</v>
      </c>
      <c r="G6790">
        <v>101248.08215</v>
      </c>
      <c r="H6790">
        <v>102305.23080999999</v>
      </c>
      <c r="I6790">
        <v>111352.34063000001</v>
      </c>
      <c r="J6790">
        <v>120128.08882</v>
      </c>
      <c r="K6790">
        <v>128585.25794</v>
      </c>
      <c r="L6790">
        <v>118564.73702</v>
      </c>
      <c r="M6790">
        <v>119779.15741</v>
      </c>
      <c r="N6790">
        <v>126564.32709999999</v>
      </c>
      <c r="O6790">
        <v>135195.47172999999</v>
      </c>
      <c r="P6790">
        <v>138460.39895999999</v>
      </c>
      <c r="Q6790">
        <v>140098.51394</v>
      </c>
      <c r="R6790">
        <v>147684.66072000001</v>
      </c>
      <c r="S6790">
        <v>137588.68322000001</v>
      </c>
      <c r="T6790">
        <v>143221.37805</v>
      </c>
      <c r="U6790">
        <v>148583.33426999999</v>
      </c>
      <c r="V6790">
        <v>158265.21402000001</v>
      </c>
      <c r="W6790">
        <v>156287.53739000001</v>
      </c>
      <c r="X6790">
        <v>163726.18218</v>
      </c>
      <c r="Y6790">
        <v>170320.68364</v>
      </c>
    </row>
    <row r="6791" spans="1:28" x14ac:dyDescent="0.25">
      <c r="A6791" t="str">
        <f t="shared" si="106"/>
        <v>Wien-AlsergrundArbeitnehmereinkommenLohnsteuer Fälle</v>
      </c>
      <c r="B6791">
        <v>6790</v>
      </c>
      <c r="C6791">
        <v>909</v>
      </c>
      <c r="D6791" t="s">
        <v>284</v>
      </c>
      <c r="E6791" t="s">
        <v>43</v>
      </c>
      <c r="F6791" t="s">
        <v>58</v>
      </c>
      <c r="G6791">
        <v>14635</v>
      </c>
      <c r="H6791">
        <v>14157</v>
      </c>
      <c r="I6791">
        <v>14470</v>
      </c>
      <c r="J6791">
        <v>14825</v>
      </c>
      <c r="K6791">
        <v>15325</v>
      </c>
      <c r="L6791">
        <v>14768</v>
      </c>
      <c r="M6791">
        <v>14500</v>
      </c>
      <c r="N6791">
        <v>14929</v>
      </c>
      <c r="O6791">
        <v>15428</v>
      </c>
      <c r="P6791">
        <v>15731</v>
      </c>
      <c r="Q6791">
        <v>15721</v>
      </c>
      <c r="R6791">
        <v>16056</v>
      </c>
      <c r="S6791">
        <v>16341</v>
      </c>
      <c r="T6791">
        <v>16828</v>
      </c>
      <c r="U6791">
        <v>17145</v>
      </c>
      <c r="V6791">
        <v>17619</v>
      </c>
      <c r="W6791">
        <v>17252</v>
      </c>
      <c r="X6791">
        <v>17404</v>
      </c>
      <c r="Y6791">
        <v>18008</v>
      </c>
    </row>
    <row r="6792" spans="1:28" x14ac:dyDescent="0.25">
      <c r="A6792" t="str">
        <f t="shared" si="106"/>
        <v>Wien-AlsergrundArbeitnehmereinkommenNetto_Schnitt</v>
      </c>
      <c r="B6792">
        <v>6791</v>
      </c>
      <c r="C6792">
        <v>909</v>
      </c>
      <c r="D6792" t="s">
        <v>284</v>
      </c>
      <c r="E6792" t="s">
        <v>43</v>
      </c>
      <c r="F6792" t="s">
        <v>59</v>
      </c>
      <c r="G6792">
        <v>19533.9846608101</v>
      </c>
      <c r="H6792">
        <v>20202.690985457699</v>
      </c>
      <c r="I6792">
        <v>20748.082424095101</v>
      </c>
      <c r="J6792">
        <v>21358.702932787</v>
      </c>
      <c r="K6792">
        <v>21701.6711311935</v>
      </c>
      <c r="L6792">
        <v>22448.451910479202</v>
      </c>
      <c r="M6792">
        <v>22324.179641542702</v>
      </c>
      <c r="N6792">
        <v>22229.333253398101</v>
      </c>
      <c r="O6792">
        <v>22719.364901596498</v>
      </c>
      <c r="P6792">
        <v>22492.4782374649</v>
      </c>
      <c r="Q6792">
        <v>22702.686855813001</v>
      </c>
      <c r="R6792">
        <v>22941.278516438299</v>
      </c>
      <c r="S6792">
        <v>23720.438725701901</v>
      </c>
      <c r="T6792">
        <v>24090.6425279549</v>
      </c>
      <c r="U6792">
        <v>24700.964866236201</v>
      </c>
      <c r="V6792">
        <v>25560.041751471301</v>
      </c>
      <c r="W6792">
        <v>26810.376016671398</v>
      </c>
      <c r="X6792">
        <v>27517.893328792201</v>
      </c>
      <c r="Y6792">
        <v>28455.107999175299</v>
      </c>
    </row>
    <row r="6793" spans="1:28" x14ac:dyDescent="0.25">
      <c r="A6793" t="str">
        <f t="shared" si="106"/>
        <v>Wien-AlsergrundArbeitnehmereinkommenNettobezüge 1000 EUR</v>
      </c>
      <c r="B6793">
        <v>6792</v>
      </c>
      <c r="C6793">
        <v>909</v>
      </c>
      <c r="D6793" t="s">
        <v>284</v>
      </c>
      <c r="E6793" t="s">
        <v>43</v>
      </c>
      <c r="F6793" t="s">
        <v>60</v>
      </c>
      <c r="G6793">
        <v>360226.21113000001</v>
      </c>
      <c r="H6793">
        <v>366759.65214999998</v>
      </c>
      <c r="I6793">
        <v>384047.00566999998</v>
      </c>
      <c r="J6793">
        <v>401351.38681</v>
      </c>
      <c r="K6793">
        <v>417843.97596000001</v>
      </c>
      <c r="L6793">
        <v>426296.10178000003</v>
      </c>
      <c r="M6793">
        <v>418511.39574000001</v>
      </c>
      <c r="N6793">
        <v>430115.36911999999</v>
      </c>
      <c r="O6793">
        <v>452524.31011000002</v>
      </c>
      <c r="P6793">
        <v>457114.63522</v>
      </c>
      <c r="Q6793">
        <v>458503.46373999998</v>
      </c>
      <c r="R6793">
        <v>473806.22519999999</v>
      </c>
      <c r="S6793">
        <v>505197.90398</v>
      </c>
      <c r="T6793">
        <v>521369.68559000001</v>
      </c>
      <c r="U6793">
        <v>535516.91830000002</v>
      </c>
      <c r="V6793">
        <v>564621.32229000004</v>
      </c>
      <c r="W6793">
        <v>572508.76945999998</v>
      </c>
      <c r="X6793">
        <v>585773.39529000001</v>
      </c>
      <c r="Y6793">
        <v>621061.18718999997</v>
      </c>
    </row>
    <row r="6794" spans="1:28" x14ac:dyDescent="0.25">
      <c r="A6794" t="str">
        <f t="shared" si="106"/>
        <v>Wien-AlsergrundArbeitnehmereinkommenSV-Beiträge 1000 EUR</v>
      </c>
      <c r="B6794">
        <v>6793</v>
      </c>
      <c r="C6794">
        <v>909</v>
      </c>
      <c r="D6794" t="s">
        <v>284</v>
      </c>
      <c r="E6794" t="s">
        <v>43</v>
      </c>
      <c r="F6794" t="s">
        <v>61</v>
      </c>
      <c r="G6794">
        <v>75228.009000000005</v>
      </c>
      <c r="H6794">
        <v>77424.541939999996</v>
      </c>
      <c r="I6794">
        <v>80249.86709</v>
      </c>
      <c r="J6794">
        <v>82888.668479999993</v>
      </c>
      <c r="K6794">
        <v>86037.691489999997</v>
      </c>
      <c r="L6794">
        <v>86173.531799999997</v>
      </c>
      <c r="M6794">
        <v>84686.331409999999</v>
      </c>
      <c r="N6794">
        <v>87161.963149999996</v>
      </c>
      <c r="O6794">
        <v>91067.303109999993</v>
      </c>
      <c r="P6794">
        <v>94445.604990000007</v>
      </c>
      <c r="Q6794">
        <v>95853.416110000006</v>
      </c>
      <c r="R6794">
        <v>99103.432220000002</v>
      </c>
      <c r="S6794">
        <v>104455.97736999999</v>
      </c>
      <c r="T6794">
        <v>108785.6059</v>
      </c>
      <c r="U6794">
        <v>112374.61658</v>
      </c>
      <c r="V6794">
        <v>117838.25303000001</v>
      </c>
      <c r="W6794">
        <v>119461.95075</v>
      </c>
      <c r="X6794">
        <v>122893.99133</v>
      </c>
      <c r="Y6794">
        <v>129513.46548</v>
      </c>
    </row>
    <row r="6795" spans="1:28" x14ac:dyDescent="0.25">
      <c r="A6795" t="str">
        <f t="shared" si="106"/>
        <v>Wien-AlsergrundArbeitnehmereinkommenSV-Beiträge Fälle</v>
      </c>
      <c r="B6795">
        <v>6794</v>
      </c>
      <c r="C6795">
        <v>909</v>
      </c>
      <c r="D6795" t="s">
        <v>284</v>
      </c>
      <c r="E6795" t="s">
        <v>43</v>
      </c>
      <c r="F6795" t="s">
        <v>62</v>
      </c>
      <c r="G6795">
        <v>17101</v>
      </c>
      <c r="H6795">
        <v>16909</v>
      </c>
      <c r="I6795">
        <v>17143</v>
      </c>
      <c r="J6795">
        <v>17358</v>
      </c>
      <c r="K6795">
        <v>17590</v>
      </c>
      <c r="L6795">
        <v>17193</v>
      </c>
      <c r="M6795">
        <v>16984</v>
      </c>
      <c r="N6795">
        <v>17355</v>
      </c>
      <c r="O6795">
        <v>17793</v>
      </c>
      <c r="P6795">
        <v>18041</v>
      </c>
      <c r="Q6795">
        <v>18021</v>
      </c>
      <c r="R6795">
        <v>18385</v>
      </c>
      <c r="S6795">
        <v>18898</v>
      </c>
      <c r="T6795">
        <v>19057</v>
      </c>
      <c r="U6795">
        <v>19257</v>
      </c>
      <c r="V6795">
        <v>19580</v>
      </c>
      <c r="W6795">
        <v>19116</v>
      </c>
      <c r="X6795">
        <v>19212</v>
      </c>
      <c r="Y6795">
        <v>19708</v>
      </c>
    </row>
    <row r="6796" spans="1:28" x14ac:dyDescent="0.25">
      <c r="A6796" t="str">
        <f t="shared" si="106"/>
        <v>Wien-AlsergrundArbeitsstättenInsgesamt</v>
      </c>
      <c r="B6796">
        <v>6795</v>
      </c>
      <c r="C6796">
        <v>909</v>
      </c>
      <c r="D6796" t="s">
        <v>284</v>
      </c>
      <c r="E6796" t="s">
        <v>476</v>
      </c>
      <c r="F6796" t="s">
        <v>48</v>
      </c>
      <c r="G6796">
        <v>6341</v>
      </c>
      <c r="H6796">
        <v>6417</v>
      </c>
      <c r="I6796">
        <v>6526</v>
      </c>
    </row>
    <row r="6797" spans="1:28" x14ac:dyDescent="0.25">
      <c r="A6797" t="str">
        <f t="shared" si="106"/>
        <v>Wien-AlsergrundBeschäftigte in den ArbeitsstättenInsgesamt</v>
      </c>
      <c r="B6797">
        <v>6796</v>
      </c>
      <c r="C6797">
        <v>909</v>
      </c>
      <c r="D6797" t="s">
        <v>284</v>
      </c>
      <c r="E6797" t="s">
        <v>477</v>
      </c>
      <c r="F6797" t="s">
        <v>48</v>
      </c>
      <c r="G6797">
        <v>53921</v>
      </c>
      <c r="H6797">
        <v>53808</v>
      </c>
      <c r="I6797">
        <v>56276</v>
      </c>
    </row>
    <row r="6798" spans="1:28" x14ac:dyDescent="0.25">
      <c r="A6798" t="str">
        <f t="shared" si="106"/>
        <v>Wien-AlsergrundGesamteinkommenBruttobezüge Gesamt</v>
      </c>
      <c r="B6798">
        <v>6797</v>
      </c>
      <c r="C6798">
        <v>909</v>
      </c>
      <c r="D6798" t="s">
        <v>284</v>
      </c>
      <c r="E6798" t="s">
        <v>45</v>
      </c>
      <c r="F6798" t="s">
        <v>63</v>
      </c>
      <c r="G6798">
        <v>720440.89174999995</v>
      </c>
      <c r="H6798">
        <v>731528.90619999997</v>
      </c>
      <c r="I6798">
        <v>764777.77275999996</v>
      </c>
      <c r="J6798">
        <v>797556.82617999997</v>
      </c>
      <c r="K6798">
        <v>832807.23724000005</v>
      </c>
      <c r="L6798">
        <v>835153.25529999996</v>
      </c>
      <c r="M6798">
        <v>835999.51942000003</v>
      </c>
      <c r="N6798">
        <v>857246.34375999996</v>
      </c>
      <c r="O6798">
        <v>898306.44545999996</v>
      </c>
      <c r="P6798">
        <v>914817.63123000006</v>
      </c>
      <c r="Q6798">
        <v>924080.19275000005</v>
      </c>
      <c r="R6798">
        <v>949805.39818999998</v>
      </c>
      <c r="S6798">
        <v>976816.40219000005</v>
      </c>
      <c r="T6798">
        <v>1003971.51221</v>
      </c>
      <c r="U6798">
        <v>1029953.09609</v>
      </c>
      <c r="V6798">
        <v>1076221.50015</v>
      </c>
      <c r="W6798">
        <v>1091276.3236100001</v>
      </c>
      <c r="X6798">
        <v>1125313.7535300001</v>
      </c>
      <c r="Y6798">
        <v>1178480.0196199999</v>
      </c>
    </row>
    <row r="6799" spans="1:28" x14ac:dyDescent="0.25">
      <c r="A6799" t="str">
        <f t="shared" si="106"/>
        <v>Wien-AlsergrundGesamteinkommenNettobezüge Gesamt</v>
      </c>
      <c r="B6799">
        <v>6798</v>
      </c>
      <c r="C6799">
        <v>909</v>
      </c>
      <c r="D6799" t="s">
        <v>284</v>
      </c>
      <c r="E6799" t="s">
        <v>45</v>
      </c>
      <c r="F6799" t="s">
        <v>64</v>
      </c>
      <c r="G6799">
        <v>505378.15356000001</v>
      </c>
      <c r="H6799">
        <v>513634.02909999999</v>
      </c>
      <c r="I6799">
        <v>533006.59121999994</v>
      </c>
      <c r="J6799">
        <v>552720.95958999998</v>
      </c>
      <c r="K6799">
        <v>573423.34469000006</v>
      </c>
      <c r="L6799">
        <v>587375.09271</v>
      </c>
      <c r="M6799">
        <v>585732.69970999996</v>
      </c>
      <c r="N6799">
        <v>597056.45915000001</v>
      </c>
      <c r="O6799">
        <v>623033.97791999998</v>
      </c>
      <c r="P6799">
        <v>630921.94816000003</v>
      </c>
      <c r="Q6799">
        <v>635268.15867000003</v>
      </c>
      <c r="R6799">
        <v>649043.48661999998</v>
      </c>
      <c r="S6799">
        <v>686137.45126</v>
      </c>
      <c r="T6799">
        <v>702738.03816999996</v>
      </c>
      <c r="U6799">
        <v>718671.82849999995</v>
      </c>
      <c r="V6799">
        <v>748514.46221999999</v>
      </c>
      <c r="W6799">
        <v>764024.08524000004</v>
      </c>
      <c r="X6799">
        <v>784465.94282</v>
      </c>
      <c r="Y6799">
        <v>824424.44308999996</v>
      </c>
    </row>
    <row r="6800" spans="1:28" x14ac:dyDescent="0.25">
      <c r="A6800" t="str">
        <f t="shared" si="106"/>
        <v>Wien-AlsergrundGründungsintensitätin % der aktiven Wirtschaftskammermitglieder</v>
      </c>
      <c r="B6800">
        <v>6799</v>
      </c>
      <c r="C6800">
        <v>909</v>
      </c>
      <c r="D6800" t="s">
        <v>284</v>
      </c>
      <c r="E6800" t="s">
        <v>40</v>
      </c>
      <c r="F6800" t="s">
        <v>52</v>
      </c>
      <c r="G6800">
        <v>8.5361672951662708</v>
      </c>
      <c r="H6800">
        <v>8.3842818883842902</v>
      </c>
      <c r="I6800">
        <v>8.5468185290328496</v>
      </c>
      <c r="J6800">
        <v>9.7114189559730608</v>
      </c>
      <c r="K6800">
        <v>7.3156067039197197</v>
      </c>
      <c r="L6800">
        <v>6.7997541151397298</v>
      </c>
      <c r="M6800">
        <v>8.80207217404236</v>
      </c>
      <c r="N6800">
        <v>7.0864789847434899</v>
      </c>
      <c r="O6800">
        <v>7.7441009375354897</v>
      </c>
      <c r="P6800">
        <v>7.0262400697825296</v>
      </c>
      <c r="Q6800">
        <v>7.7070317471923699</v>
      </c>
      <c r="R6800">
        <v>8.1372072348616094</v>
      </c>
      <c r="S6800">
        <v>7.6969127688768104</v>
      </c>
      <c r="T6800">
        <v>8.1458247248412903</v>
      </c>
      <c r="U6800">
        <v>8.2755870318547693</v>
      </c>
      <c r="V6800">
        <v>7.60815514669319</v>
      </c>
      <c r="W6800">
        <v>7.3303615651312501</v>
      </c>
      <c r="X6800">
        <v>7.5036425449247197</v>
      </c>
      <c r="Y6800">
        <v>6.5931431311436102</v>
      </c>
      <c r="Z6800">
        <v>6.3473336479471403</v>
      </c>
      <c r="AA6800">
        <v>6.2137723162531904</v>
      </c>
      <c r="AB6800">
        <v>6.3311688311688297</v>
      </c>
    </row>
    <row r="6801" spans="1:44" x14ac:dyDescent="0.25">
      <c r="A6801" t="str">
        <f t="shared" si="106"/>
        <v>Wien-AlsergrundGründungsintensitätje 1.000 Einwohner</v>
      </c>
      <c r="B6801">
        <v>6800</v>
      </c>
      <c r="C6801">
        <v>909</v>
      </c>
      <c r="D6801" t="s">
        <v>284</v>
      </c>
      <c r="E6801" t="s">
        <v>40</v>
      </c>
      <c r="F6801" t="s">
        <v>53</v>
      </c>
      <c r="G6801">
        <v>6.5030033951423398</v>
      </c>
      <c r="H6801">
        <v>6.5403702700742103</v>
      </c>
      <c r="I6801">
        <v>6.6896750200226203</v>
      </c>
      <c r="J6801">
        <v>7.7229793531616</v>
      </c>
      <c r="K6801">
        <v>6.0590752346034398</v>
      </c>
      <c r="L6801">
        <v>5.7961131859898902</v>
      </c>
      <c r="M6801">
        <v>7.4759402846475398</v>
      </c>
      <c r="N6801">
        <v>6.1787539849615802</v>
      </c>
      <c r="O6801">
        <v>6.89103735825329</v>
      </c>
      <c r="P6801">
        <v>6.3503132257382404</v>
      </c>
      <c r="Q6801">
        <v>6.9582392077311797</v>
      </c>
      <c r="R6801">
        <v>7.3985716301759199</v>
      </c>
      <c r="S6801">
        <v>7.0990574245118196</v>
      </c>
      <c r="T6801">
        <v>7.5775577096451796</v>
      </c>
      <c r="U6801">
        <v>7.53338622252378</v>
      </c>
      <c r="V6801">
        <v>7.1647662085274799</v>
      </c>
      <c r="W6801">
        <v>6.9570122452816898</v>
      </c>
      <c r="X6801">
        <v>7.36450736450736</v>
      </c>
      <c r="Y6801">
        <v>6.56575303218413</v>
      </c>
      <c r="Z6801">
        <v>6.4335597436142704</v>
      </c>
      <c r="AA6801">
        <v>6.4762457106954701</v>
      </c>
      <c r="AB6801">
        <v>6.4682746528929496</v>
      </c>
    </row>
    <row r="6802" spans="1:44" x14ac:dyDescent="0.25">
      <c r="A6802" t="str">
        <f t="shared" si="106"/>
        <v>Wien-AlsergrundKammermitgliedschaftenAktiv</v>
      </c>
      <c r="B6802">
        <v>6801</v>
      </c>
      <c r="C6802">
        <v>909</v>
      </c>
      <c r="D6802" t="s">
        <v>284</v>
      </c>
      <c r="E6802" t="s">
        <v>39</v>
      </c>
      <c r="F6802" t="s">
        <v>50</v>
      </c>
      <c r="G6802">
        <v>2917</v>
      </c>
      <c r="H6802">
        <v>2988</v>
      </c>
      <c r="I6802">
        <v>3042</v>
      </c>
      <c r="J6802">
        <v>3139</v>
      </c>
      <c r="K6802">
        <v>3252</v>
      </c>
      <c r="L6802">
        <v>3338</v>
      </c>
      <c r="M6802">
        <v>3352</v>
      </c>
      <c r="N6802">
        <v>3415</v>
      </c>
      <c r="O6802">
        <v>3472</v>
      </c>
      <c r="P6802">
        <v>3501</v>
      </c>
      <c r="Q6802">
        <v>3544</v>
      </c>
      <c r="R6802">
        <v>3587</v>
      </c>
      <c r="S6802">
        <v>3577</v>
      </c>
      <c r="T6802">
        <v>3560</v>
      </c>
      <c r="U6802">
        <v>3603</v>
      </c>
      <c r="V6802">
        <v>3634</v>
      </c>
      <c r="W6802">
        <v>3732</v>
      </c>
      <c r="X6802">
        <v>3738</v>
      </c>
      <c r="Y6802">
        <v>3784</v>
      </c>
      <c r="Z6802">
        <v>3803</v>
      </c>
      <c r="AA6802">
        <v>3893</v>
      </c>
      <c r="AB6802">
        <v>3923</v>
      </c>
      <c r="AC6802">
        <v>3951</v>
      </c>
      <c r="AD6802">
        <v>4022</v>
      </c>
      <c r="AE6802">
        <v>4047</v>
      </c>
      <c r="AF6802">
        <v>4038</v>
      </c>
      <c r="AG6802">
        <v>4121</v>
      </c>
      <c r="AH6802">
        <v>4118</v>
      </c>
      <c r="AI6802">
        <v>4162</v>
      </c>
      <c r="AJ6802">
        <v>4171</v>
      </c>
      <c r="AK6802">
        <v>4178</v>
      </c>
      <c r="AL6802">
        <v>4238</v>
      </c>
      <c r="AM6802">
        <v>4309</v>
      </c>
      <c r="AN6802">
        <v>4313</v>
      </c>
      <c r="AO6802">
        <v>4326</v>
      </c>
      <c r="AP6802">
        <v>4312</v>
      </c>
      <c r="AQ6802">
        <v>4328</v>
      </c>
      <c r="AR6802">
        <v>4334</v>
      </c>
    </row>
    <row r="6803" spans="1:44" x14ac:dyDescent="0.25">
      <c r="A6803" t="str">
        <f t="shared" si="106"/>
        <v>Wien-AlsergrundKammermitgliedschaftenInsgesamt</v>
      </c>
      <c r="B6803">
        <v>6802</v>
      </c>
      <c r="C6803">
        <v>909</v>
      </c>
      <c r="D6803" t="s">
        <v>284</v>
      </c>
      <c r="E6803" t="s">
        <v>39</v>
      </c>
      <c r="F6803" t="s">
        <v>48</v>
      </c>
      <c r="G6803">
        <v>3837</v>
      </c>
      <c r="H6803">
        <v>3920</v>
      </c>
      <c r="I6803">
        <v>4001</v>
      </c>
      <c r="J6803">
        <v>4117</v>
      </c>
      <c r="K6803">
        <v>4227</v>
      </c>
      <c r="L6803">
        <v>4315</v>
      </c>
      <c r="M6803">
        <v>4323</v>
      </c>
      <c r="N6803">
        <v>4388</v>
      </c>
      <c r="O6803">
        <v>4425</v>
      </c>
      <c r="P6803">
        <v>4444</v>
      </c>
      <c r="Q6803">
        <v>4496</v>
      </c>
      <c r="R6803">
        <v>4558</v>
      </c>
      <c r="S6803">
        <v>4552</v>
      </c>
      <c r="T6803">
        <v>4541</v>
      </c>
      <c r="U6803">
        <v>4572</v>
      </c>
      <c r="V6803">
        <v>4595</v>
      </c>
      <c r="W6803">
        <v>4670</v>
      </c>
      <c r="X6803">
        <v>4702</v>
      </c>
      <c r="Y6803">
        <v>4749</v>
      </c>
      <c r="Z6803">
        <v>4752</v>
      </c>
      <c r="AA6803">
        <v>4876</v>
      </c>
      <c r="AB6803">
        <v>4909</v>
      </c>
      <c r="AC6803">
        <v>4948</v>
      </c>
      <c r="AD6803">
        <v>5015</v>
      </c>
      <c r="AE6803">
        <v>5029</v>
      </c>
      <c r="AF6803">
        <v>5017</v>
      </c>
      <c r="AG6803">
        <v>5063</v>
      </c>
      <c r="AH6803">
        <v>5059</v>
      </c>
      <c r="AI6803">
        <v>5122</v>
      </c>
      <c r="AJ6803">
        <v>5125</v>
      </c>
      <c r="AK6803">
        <v>5160</v>
      </c>
      <c r="AL6803">
        <v>5187</v>
      </c>
      <c r="AM6803">
        <v>5251</v>
      </c>
      <c r="AN6803">
        <v>5231</v>
      </c>
      <c r="AO6803">
        <v>5240</v>
      </c>
      <c r="AP6803">
        <v>5202</v>
      </c>
      <c r="AQ6803">
        <v>5197</v>
      </c>
      <c r="AR6803">
        <v>5197</v>
      </c>
    </row>
    <row r="6804" spans="1:44" x14ac:dyDescent="0.25">
      <c r="A6804" t="str">
        <f t="shared" si="106"/>
        <v>Wien-AlsergrundKammermitgliedschaftenRuhend</v>
      </c>
      <c r="B6804">
        <v>6803</v>
      </c>
      <c r="C6804">
        <v>909</v>
      </c>
      <c r="D6804" t="s">
        <v>284</v>
      </c>
      <c r="E6804" t="s">
        <v>39</v>
      </c>
      <c r="F6804" t="s">
        <v>51</v>
      </c>
      <c r="G6804">
        <v>920</v>
      </c>
      <c r="H6804">
        <v>932</v>
      </c>
      <c r="I6804">
        <v>959</v>
      </c>
      <c r="J6804">
        <v>978</v>
      </c>
      <c r="K6804">
        <v>975</v>
      </c>
      <c r="L6804">
        <v>977</v>
      </c>
      <c r="M6804">
        <v>971</v>
      </c>
      <c r="N6804">
        <v>973</v>
      </c>
      <c r="O6804">
        <v>953</v>
      </c>
      <c r="P6804">
        <v>943</v>
      </c>
      <c r="Q6804">
        <v>952</v>
      </c>
      <c r="R6804">
        <v>971</v>
      </c>
      <c r="S6804">
        <v>975</v>
      </c>
      <c r="T6804">
        <v>981</v>
      </c>
      <c r="U6804">
        <v>969</v>
      </c>
      <c r="V6804">
        <v>961</v>
      </c>
      <c r="W6804">
        <v>938</v>
      </c>
      <c r="X6804">
        <v>964</v>
      </c>
      <c r="Y6804">
        <v>965</v>
      </c>
      <c r="Z6804">
        <v>949</v>
      </c>
      <c r="AA6804">
        <v>983</v>
      </c>
      <c r="AB6804">
        <v>986</v>
      </c>
      <c r="AC6804">
        <v>997</v>
      </c>
      <c r="AD6804">
        <v>993</v>
      </c>
      <c r="AE6804">
        <v>982</v>
      </c>
      <c r="AF6804">
        <v>979</v>
      </c>
      <c r="AG6804">
        <v>942</v>
      </c>
      <c r="AH6804">
        <v>941</v>
      </c>
      <c r="AI6804">
        <v>960</v>
      </c>
      <c r="AJ6804">
        <v>954</v>
      </c>
      <c r="AK6804">
        <v>982</v>
      </c>
      <c r="AL6804">
        <v>949</v>
      </c>
      <c r="AM6804">
        <v>942</v>
      </c>
      <c r="AN6804">
        <v>918</v>
      </c>
      <c r="AO6804">
        <v>914</v>
      </c>
      <c r="AP6804">
        <v>890</v>
      </c>
      <c r="AQ6804">
        <v>869</v>
      </c>
      <c r="AR6804">
        <v>863</v>
      </c>
    </row>
    <row r="6805" spans="1:44" x14ac:dyDescent="0.25">
      <c r="A6805" t="str">
        <f t="shared" si="106"/>
        <v>Wien-AlsergrundLehrlinge1. Lehrjahr, männlich</v>
      </c>
      <c r="B6805">
        <v>6804</v>
      </c>
      <c r="C6805">
        <v>909</v>
      </c>
      <c r="D6805" t="s">
        <v>284</v>
      </c>
      <c r="E6805" t="s">
        <v>46</v>
      </c>
      <c r="F6805" t="s">
        <v>65</v>
      </c>
      <c r="G6805">
        <v>82</v>
      </c>
      <c r="H6805">
        <v>98</v>
      </c>
      <c r="I6805">
        <v>64</v>
      </c>
      <c r="J6805">
        <v>85</v>
      </c>
      <c r="K6805">
        <v>104</v>
      </c>
      <c r="L6805">
        <v>82</v>
      </c>
      <c r="M6805">
        <v>75</v>
      </c>
      <c r="N6805">
        <v>79</v>
      </c>
      <c r="O6805">
        <v>70</v>
      </c>
      <c r="P6805">
        <v>84</v>
      </c>
      <c r="Q6805">
        <v>71</v>
      </c>
      <c r="R6805">
        <v>41</v>
      </c>
      <c r="S6805">
        <v>71</v>
      </c>
      <c r="T6805">
        <v>75</v>
      </c>
      <c r="U6805">
        <v>57</v>
      </c>
      <c r="V6805">
        <v>73</v>
      </c>
      <c r="W6805">
        <v>63</v>
      </c>
      <c r="X6805">
        <v>78</v>
      </c>
      <c r="Y6805">
        <v>66</v>
      </c>
      <c r="Z6805">
        <v>50</v>
      </c>
      <c r="AA6805">
        <v>86</v>
      </c>
      <c r="AB6805">
        <v>60</v>
      </c>
    </row>
    <row r="6806" spans="1:44" x14ac:dyDescent="0.25">
      <c r="A6806" t="str">
        <f t="shared" si="106"/>
        <v>Wien-AlsergrundLehrlinge1. Lehrjahr, weiblich</v>
      </c>
      <c r="B6806">
        <v>6805</v>
      </c>
      <c r="C6806">
        <v>909</v>
      </c>
      <c r="D6806" t="s">
        <v>284</v>
      </c>
      <c r="E6806" t="s">
        <v>46</v>
      </c>
      <c r="F6806" t="s">
        <v>66</v>
      </c>
      <c r="G6806">
        <v>64</v>
      </c>
      <c r="H6806">
        <v>54</v>
      </c>
      <c r="I6806">
        <v>48</v>
      </c>
      <c r="J6806">
        <v>78</v>
      </c>
      <c r="K6806">
        <v>66</v>
      </c>
      <c r="L6806">
        <v>65</v>
      </c>
      <c r="M6806">
        <v>54</v>
      </c>
      <c r="N6806">
        <v>69</v>
      </c>
      <c r="O6806">
        <v>80</v>
      </c>
      <c r="P6806">
        <v>78</v>
      </c>
      <c r="Q6806">
        <v>68</v>
      </c>
      <c r="R6806">
        <v>71</v>
      </c>
      <c r="S6806">
        <v>71</v>
      </c>
      <c r="T6806">
        <v>69</v>
      </c>
      <c r="U6806">
        <v>63</v>
      </c>
      <c r="V6806">
        <v>67</v>
      </c>
      <c r="W6806">
        <v>80</v>
      </c>
      <c r="X6806">
        <v>48</v>
      </c>
      <c r="Y6806">
        <v>64</v>
      </c>
      <c r="Z6806">
        <v>58</v>
      </c>
      <c r="AA6806">
        <v>59</v>
      </c>
      <c r="AB6806">
        <v>69</v>
      </c>
    </row>
    <row r="6807" spans="1:44" x14ac:dyDescent="0.25">
      <c r="A6807" t="str">
        <f t="shared" si="106"/>
        <v>Wien-AlsergrundLehrlinge2. Lehrjahr, männlich</v>
      </c>
      <c r="B6807">
        <v>6806</v>
      </c>
      <c r="C6807">
        <v>909</v>
      </c>
      <c r="D6807" t="s">
        <v>284</v>
      </c>
      <c r="E6807" t="s">
        <v>46</v>
      </c>
      <c r="F6807" t="s">
        <v>67</v>
      </c>
      <c r="G6807">
        <v>87</v>
      </c>
      <c r="H6807">
        <v>89</v>
      </c>
      <c r="I6807">
        <v>76</v>
      </c>
      <c r="J6807">
        <v>76</v>
      </c>
      <c r="K6807">
        <v>74</v>
      </c>
      <c r="L6807">
        <v>105</v>
      </c>
      <c r="M6807">
        <v>89</v>
      </c>
      <c r="N6807">
        <v>78</v>
      </c>
      <c r="O6807">
        <v>82</v>
      </c>
      <c r="P6807">
        <v>66</v>
      </c>
      <c r="Q6807">
        <v>73</v>
      </c>
      <c r="R6807">
        <v>60</v>
      </c>
      <c r="S6807">
        <v>42</v>
      </c>
      <c r="T6807">
        <v>65</v>
      </c>
      <c r="U6807">
        <v>66</v>
      </c>
      <c r="V6807">
        <v>58</v>
      </c>
      <c r="W6807">
        <v>73</v>
      </c>
      <c r="X6807">
        <v>63</v>
      </c>
      <c r="Y6807">
        <v>84</v>
      </c>
      <c r="Z6807">
        <v>62</v>
      </c>
      <c r="AA6807">
        <v>57</v>
      </c>
      <c r="AB6807">
        <v>86</v>
      </c>
    </row>
    <row r="6808" spans="1:44" x14ac:dyDescent="0.25">
      <c r="A6808" t="str">
        <f t="shared" si="106"/>
        <v>Wien-AlsergrundLehrlinge2. Lehrjahr, weiblich</v>
      </c>
      <c r="B6808">
        <v>6807</v>
      </c>
      <c r="C6808">
        <v>909</v>
      </c>
      <c r="D6808" t="s">
        <v>284</v>
      </c>
      <c r="E6808" t="s">
        <v>46</v>
      </c>
      <c r="F6808" t="s">
        <v>68</v>
      </c>
      <c r="G6808">
        <v>71</v>
      </c>
      <c r="H6808">
        <v>79</v>
      </c>
      <c r="I6808">
        <v>68</v>
      </c>
      <c r="J6808">
        <v>56</v>
      </c>
      <c r="K6808">
        <v>90</v>
      </c>
      <c r="L6808">
        <v>77</v>
      </c>
      <c r="M6808">
        <v>70</v>
      </c>
      <c r="N6808">
        <v>61</v>
      </c>
      <c r="O6808">
        <v>84</v>
      </c>
      <c r="P6808">
        <v>96</v>
      </c>
      <c r="Q6808">
        <v>78</v>
      </c>
      <c r="R6808">
        <v>81</v>
      </c>
      <c r="S6808">
        <v>73</v>
      </c>
      <c r="T6808">
        <v>65</v>
      </c>
      <c r="U6808">
        <v>74</v>
      </c>
      <c r="V6808">
        <v>63</v>
      </c>
      <c r="W6808">
        <v>69</v>
      </c>
      <c r="X6808">
        <v>91</v>
      </c>
      <c r="Y6808">
        <v>56</v>
      </c>
      <c r="Z6808">
        <v>78</v>
      </c>
      <c r="AA6808">
        <v>68</v>
      </c>
      <c r="AB6808">
        <v>55</v>
      </c>
    </row>
    <row r="6809" spans="1:44" x14ac:dyDescent="0.25">
      <c r="A6809" t="str">
        <f t="shared" si="106"/>
        <v>Wien-AlsergrundLehrlinge3. Lehrjahr, männlich</v>
      </c>
      <c r="B6809">
        <v>6808</v>
      </c>
      <c r="C6809">
        <v>909</v>
      </c>
      <c r="D6809" t="s">
        <v>284</v>
      </c>
      <c r="E6809" t="s">
        <v>46</v>
      </c>
      <c r="F6809" t="s">
        <v>69</v>
      </c>
      <c r="G6809">
        <v>95</v>
      </c>
      <c r="H6809">
        <v>99</v>
      </c>
      <c r="I6809">
        <v>84</v>
      </c>
      <c r="J6809">
        <v>86</v>
      </c>
      <c r="K6809">
        <v>73</v>
      </c>
      <c r="L6809">
        <v>68</v>
      </c>
      <c r="M6809">
        <v>96</v>
      </c>
      <c r="N6809">
        <v>76</v>
      </c>
      <c r="O6809">
        <v>76</v>
      </c>
      <c r="P6809">
        <v>79</v>
      </c>
      <c r="Q6809">
        <v>60</v>
      </c>
      <c r="R6809">
        <v>63</v>
      </c>
      <c r="S6809">
        <v>51</v>
      </c>
      <c r="T6809">
        <v>45</v>
      </c>
      <c r="U6809">
        <v>57</v>
      </c>
      <c r="V6809">
        <v>59</v>
      </c>
      <c r="W6809">
        <v>68</v>
      </c>
      <c r="X6809">
        <v>76</v>
      </c>
      <c r="Y6809">
        <v>65</v>
      </c>
      <c r="Z6809">
        <v>76</v>
      </c>
      <c r="AA6809">
        <v>53</v>
      </c>
      <c r="AB6809">
        <v>55</v>
      </c>
    </row>
    <row r="6810" spans="1:44" x14ac:dyDescent="0.25">
      <c r="A6810" t="str">
        <f t="shared" si="106"/>
        <v>Wien-AlsergrundLehrlinge3. Lehrjahr, weiblich</v>
      </c>
      <c r="B6810">
        <v>6809</v>
      </c>
      <c r="C6810">
        <v>909</v>
      </c>
      <c r="D6810" t="s">
        <v>284</v>
      </c>
      <c r="E6810" t="s">
        <v>46</v>
      </c>
      <c r="F6810" t="s">
        <v>70</v>
      </c>
      <c r="G6810">
        <v>71</v>
      </c>
      <c r="H6810">
        <v>66</v>
      </c>
      <c r="I6810">
        <v>65</v>
      </c>
      <c r="J6810">
        <v>62</v>
      </c>
      <c r="K6810">
        <v>53</v>
      </c>
      <c r="L6810">
        <v>81</v>
      </c>
      <c r="M6810">
        <v>77</v>
      </c>
      <c r="N6810">
        <v>53</v>
      </c>
      <c r="O6810">
        <v>47</v>
      </c>
      <c r="P6810">
        <v>75</v>
      </c>
      <c r="Q6810">
        <v>86</v>
      </c>
      <c r="R6810">
        <v>64</v>
      </c>
      <c r="S6810">
        <v>73</v>
      </c>
      <c r="T6810">
        <v>63</v>
      </c>
      <c r="U6810">
        <v>64</v>
      </c>
      <c r="V6810">
        <v>70</v>
      </c>
      <c r="W6810">
        <v>60</v>
      </c>
      <c r="X6810">
        <v>73</v>
      </c>
      <c r="Y6810">
        <v>86</v>
      </c>
      <c r="Z6810">
        <v>47</v>
      </c>
      <c r="AA6810">
        <v>67</v>
      </c>
      <c r="AB6810">
        <v>54</v>
      </c>
    </row>
    <row r="6811" spans="1:44" x14ac:dyDescent="0.25">
      <c r="A6811" t="str">
        <f t="shared" si="106"/>
        <v>Wien-AlsergrundLehrlinge4. Lehrjahr, männlich</v>
      </c>
      <c r="B6811">
        <v>6810</v>
      </c>
      <c r="C6811">
        <v>909</v>
      </c>
      <c r="D6811" t="s">
        <v>284</v>
      </c>
      <c r="E6811" t="s">
        <v>46</v>
      </c>
      <c r="F6811" t="s">
        <v>71</v>
      </c>
      <c r="G6811">
        <v>34</v>
      </c>
      <c r="H6811">
        <v>24</v>
      </c>
      <c r="I6811">
        <v>21</v>
      </c>
      <c r="J6811">
        <v>16</v>
      </c>
      <c r="K6811">
        <v>21</v>
      </c>
      <c r="L6811">
        <v>19</v>
      </c>
      <c r="M6811">
        <v>19</v>
      </c>
      <c r="N6811">
        <v>37</v>
      </c>
      <c r="O6811">
        <v>16</v>
      </c>
      <c r="P6811">
        <v>19</v>
      </c>
      <c r="Q6811">
        <v>29</v>
      </c>
      <c r="R6811">
        <v>12</v>
      </c>
      <c r="S6811">
        <v>20</v>
      </c>
      <c r="T6811">
        <v>15</v>
      </c>
      <c r="U6811">
        <v>13</v>
      </c>
      <c r="V6811">
        <v>14</v>
      </c>
      <c r="W6811">
        <v>11</v>
      </c>
      <c r="X6811">
        <v>18</v>
      </c>
      <c r="Y6811">
        <v>24</v>
      </c>
      <c r="Z6811">
        <v>15</v>
      </c>
      <c r="AA6811">
        <v>28</v>
      </c>
      <c r="AB6811">
        <v>22</v>
      </c>
    </row>
    <row r="6812" spans="1:44" x14ac:dyDescent="0.25">
      <c r="A6812" t="str">
        <f t="shared" si="106"/>
        <v>Wien-AlsergrundLehrlinge4. Lehrjahr, weiblich</v>
      </c>
      <c r="B6812">
        <v>6811</v>
      </c>
      <c r="C6812">
        <v>909</v>
      </c>
      <c r="D6812" t="s">
        <v>284</v>
      </c>
      <c r="E6812" t="s">
        <v>46</v>
      </c>
      <c r="F6812" t="s">
        <v>72</v>
      </c>
      <c r="G6812">
        <v>8</v>
      </c>
      <c r="H6812">
        <v>5</v>
      </c>
      <c r="I6812">
        <v>4</v>
      </c>
      <c r="J6812">
        <v>4</v>
      </c>
      <c r="K6812">
        <v>6</v>
      </c>
      <c r="L6812">
        <v>3</v>
      </c>
      <c r="M6812">
        <v>6</v>
      </c>
      <c r="N6812">
        <v>8</v>
      </c>
      <c r="O6812">
        <v>6</v>
      </c>
      <c r="P6812">
        <v>2</v>
      </c>
      <c r="Q6812">
        <v>3</v>
      </c>
      <c r="R6812">
        <v>6</v>
      </c>
      <c r="S6812">
        <v>5</v>
      </c>
      <c r="T6812">
        <v>4</v>
      </c>
      <c r="U6812">
        <v>2</v>
      </c>
      <c r="V6812">
        <v>3</v>
      </c>
      <c r="W6812">
        <v>3</v>
      </c>
      <c r="X6812">
        <v>6</v>
      </c>
      <c r="Y6812">
        <v>4</v>
      </c>
      <c r="Z6812">
        <v>9</v>
      </c>
      <c r="AA6812">
        <v>3</v>
      </c>
      <c r="AB6812">
        <v>6</v>
      </c>
    </row>
    <row r="6813" spans="1:44" x14ac:dyDescent="0.25">
      <c r="A6813" t="str">
        <f t="shared" si="106"/>
        <v>Wien-AlsergrundLehrlingeFrauen</v>
      </c>
      <c r="B6813">
        <v>6812</v>
      </c>
      <c r="C6813">
        <v>909</v>
      </c>
      <c r="D6813" t="s">
        <v>284</v>
      </c>
      <c r="E6813" t="s">
        <v>46</v>
      </c>
      <c r="F6813" t="s">
        <v>47</v>
      </c>
      <c r="G6813">
        <v>214</v>
      </c>
      <c r="H6813">
        <v>204</v>
      </c>
      <c r="I6813">
        <v>185</v>
      </c>
      <c r="J6813">
        <v>200</v>
      </c>
      <c r="K6813">
        <v>215</v>
      </c>
      <c r="L6813">
        <v>226</v>
      </c>
      <c r="M6813">
        <v>207</v>
      </c>
      <c r="N6813">
        <v>191</v>
      </c>
      <c r="O6813">
        <v>217</v>
      </c>
      <c r="P6813">
        <v>251</v>
      </c>
      <c r="Q6813">
        <v>235</v>
      </c>
      <c r="R6813">
        <v>222</v>
      </c>
      <c r="S6813">
        <v>222</v>
      </c>
      <c r="T6813">
        <v>201</v>
      </c>
      <c r="U6813">
        <v>203</v>
      </c>
      <c r="V6813">
        <v>203</v>
      </c>
      <c r="W6813">
        <v>212</v>
      </c>
      <c r="X6813">
        <v>218</v>
      </c>
      <c r="Y6813">
        <v>210</v>
      </c>
      <c r="Z6813">
        <v>192</v>
      </c>
      <c r="AA6813">
        <v>197</v>
      </c>
      <c r="AB6813">
        <v>184</v>
      </c>
    </row>
    <row r="6814" spans="1:44" x14ac:dyDescent="0.25">
      <c r="A6814" t="str">
        <f t="shared" si="106"/>
        <v>Wien-AlsergrundLehrlingeInsgesamt</v>
      </c>
      <c r="B6814">
        <v>6813</v>
      </c>
      <c r="C6814">
        <v>909</v>
      </c>
      <c r="D6814" t="s">
        <v>284</v>
      </c>
      <c r="E6814" t="s">
        <v>46</v>
      </c>
      <c r="F6814" t="s">
        <v>48</v>
      </c>
      <c r="G6814">
        <v>512</v>
      </c>
      <c r="H6814">
        <v>514</v>
      </c>
      <c r="I6814">
        <v>430</v>
      </c>
      <c r="J6814">
        <v>463</v>
      </c>
      <c r="K6814">
        <v>487</v>
      </c>
      <c r="L6814">
        <v>500</v>
      </c>
      <c r="M6814">
        <v>486</v>
      </c>
      <c r="N6814">
        <v>461</v>
      </c>
      <c r="O6814">
        <v>461</v>
      </c>
      <c r="P6814">
        <v>499</v>
      </c>
      <c r="Q6814">
        <v>468</v>
      </c>
      <c r="R6814">
        <v>398</v>
      </c>
      <c r="S6814">
        <v>406</v>
      </c>
      <c r="T6814">
        <v>401</v>
      </c>
      <c r="U6814">
        <v>396</v>
      </c>
      <c r="V6814">
        <v>407</v>
      </c>
      <c r="W6814">
        <v>427</v>
      </c>
      <c r="X6814">
        <v>453</v>
      </c>
      <c r="Y6814">
        <v>449</v>
      </c>
      <c r="Z6814">
        <v>395</v>
      </c>
      <c r="AA6814">
        <v>421</v>
      </c>
      <c r="AB6814">
        <v>407</v>
      </c>
    </row>
    <row r="6815" spans="1:44" x14ac:dyDescent="0.25">
      <c r="A6815" t="str">
        <f t="shared" si="106"/>
        <v>Wien-AlsergrundLehrlingeMänner</v>
      </c>
      <c r="B6815">
        <v>6814</v>
      </c>
      <c r="C6815">
        <v>909</v>
      </c>
      <c r="D6815" t="s">
        <v>284</v>
      </c>
      <c r="E6815" t="s">
        <v>46</v>
      </c>
      <c r="F6815" t="s">
        <v>49</v>
      </c>
      <c r="G6815">
        <v>298</v>
      </c>
      <c r="H6815">
        <v>310</v>
      </c>
      <c r="I6815">
        <v>245</v>
      </c>
      <c r="J6815">
        <v>263</v>
      </c>
      <c r="K6815">
        <v>272</v>
      </c>
      <c r="L6815">
        <v>274</v>
      </c>
      <c r="M6815">
        <v>279</v>
      </c>
      <c r="N6815">
        <v>270</v>
      </c>
      <c r="O6815">
        <v>244</v>
      </c>
      <c r="P6815">
        <v>248</v>
      </c>
      <c r="Q6815">
        <v>233</v>
      </c>
      <c r="R6815">
        <v>176</v>
      </c>
      <c r="S6815">
        <v>184</v>
      </c>
      <c r="T6815">
        <v>200</v>
      </c>
      <c r="U6815">
        <v>193</v>
      </c>
      <c r="V6815">
        <v>204</v>
      </c>
      <c r="W6815">
        <v>215</v>
      </c>
      <c r="X6815">
        <v>235</v>
      </c>
      <c r="Y6815">
        <v>239</v>
      </c>
      <c r="Z6815">
        <v>203</v>
      </c>
      <c r="AA6815">
        <v>224</v>
      </c>
      <c r="AB6815">
        <v>223</v>
      </c>
    </row>
    <row r="6816" spans="1:44" x14ac:dyDescent="0.25">
      <c r="A6816" t="str">
        <f t="shared" si="106"/>
        <v>Wien-AlsergrundNeugründungenInsgesamt</v>
      </c>
      <c r="B6816">
        <v>6815</v>
      </c>
      <c r="C6816">
        <v>909</v>
      </c>
      <c r="D6816" t="s">
        <v>284</v>
      </c>
      <c r="E6816" t="s">
        <v>41</v>
      </c>
      <c r="F6816" t="s">
        <v>48</v>
      </c>
      <c r="G6816">
        <v>249</v>
      </c>
      <c r="H6816">
        <v>250.52234282492299</v>
      </c>
      <c r="I6816">
        <v>259.99421965317902</v>
      </c>
      <c r="J6816">
        <v>304.84144102799502</v>
      </c>
      <c r="K6816">
        <v>237.903530011469</v>
      </c>
      <c r="L6816">
        <v>226.97579236336401</v>
      </c>
      <c r="M6816">
        <v>295.04545927390001</v>
      </c>
      <c r="N6816">
        <v>242.00325732899</v>
      </c>
      <c r="O6816">
        <v>271.12097382311799</v>
      </c>
      <c r="P6816">
        <v>252.03123130309899</v>
      </c>
      <c r="Q6816">
        <v>274.37033020004799</v>
      </c>
      <c r="R6816">
        <v>295.70611091487098</v>
      </c>
      <c r="S6816">
        <v>287.710599300615</v>
      </c>
      <c r="T6816">
        <v>309.78571428571399</v>
      </c>
      <c r="U6816">
        <v>324.65127925966198</v>
      </c>
      <c r="V6816">
        <v>306</v>
      </c>
      <c r="W6816">
        <v>296</v>
      </c>
      <c r="X6816">
        <v>309</v>
      </c>
      <c r="Y6816">
        <v>275</v>
      </c>
      <c r="Z6816">
        <v>269</v>
      </c>
      <c r="AA6816">
        <v>268</v>
      </c>
      <c r="AB6816">
        <v>273</v>
      </c>
    </row>
    <row r="6817" spans="1:25" x14ac:dyDescent="0.25">
      <c r="A6817" t="str">
        <f t="shared" si="106"/>
        <v>Wien-AlsergrundPendler (Auspendler/-innen)Insgesamt</v>
      </c>
      <c r="B6817">
        <v>6816</v>
      </c>
      <c r="C6817">
        <v>909</v>
      </c>
      <c r="D6817" t="s">
        <v>284</v>
      </c>
      <c r="E6817" t="s">
        <v>459</v>
      </c>
      <c r="F6817" t="s">
        <v>48</v>
      </c>
      <c r="G6817">
        <v>1941</v>
      </c>
      <c r="H6817">
        <v>1803</v>
      </c>
      <c r="I6817">
        <v>1969</v>
      </c>
      <c r="J6817">
        <v>1938</v>
      </c>
      <c r="K6817">
        <v>2032</v>
      </c>
      <c r="L6817">
        <v>2042</v>
      </c>
      <c r="M6817">
        <v>2114</v>
      </c>
      <c r="N6817">
        <v>2134</v>
      </c>
      <c r="O6817">
        <v>2169</v>
      </c>
      <c r="P6817">
        <v>2192</v>
      </c>
      <c r="Q6817">
        <v>2240</v>
      </c>
      <c r="R6817">
        <v>2211</v>
      </c>
      <c r="S6817">
        <v>2265</v>
      </c>
    </row>
    <row r="6818" spans="1:25" x14ac:dyDescent="0.25">
      <c r="A6818" t="str">
        <f t="shared" si="106"/>
        <v>Wien-AlsergrundPendler ins AuslandInsgesamt</v>
      </c>
      <c r="B6818">
        <v>6817</v>
      </c>
      <c r="C6818">
        <v>909</v>
      </c>
      <c r="D6818" t="s">
        <v>284</v>
      </c>
      <c r="E6818" t="s">
        <v>304</v>
      </c>
      <c r="F6818" t="s">
        <v>48</v>
      </c>
      <c r="G6818">
        <v>14</v>
      </c>
      <c r="H6818">
        <v>34</v>
      </c>
      <c r="I6818">
        <v>131</v>
      </c>
      <c r="J6818">
        <v>40</v>
      </c>
      <c r="K6818">
        <v>33</v>
      </c>
      <c r="L6818">
        <v>55</v>
      </c>
      <c r="M6818">
        <v>67</v>
      </c>
      <c r="N6818">
        <v>61</v>
      </c>
      <c r="O6818">
        <v>76</v>
      </c>
      <c r="P6818">
        <v>83</v>
      </c>
      <c r="Q6818">
        <v>82</v>
      </c>
      <c r="R6818">
        <v>70</v>
      </c>
      <c r="S6818">
        <v>95</v>
      </c>
    </row>
    <row r="6819" spans="1:25" x14ac:dyDescent="0.25">
      <c r="A6819" t="str">
        <f t="shared" si="106"/>
        <v>Wien-AlsergrundPendler zw. BundesländernInsgesamt</v>
      </c>
      <c r="B6819">
        <v>6818</v>
      </c>
      <c r="C6819">
        <v>909</v>
      </c>
      <c r="D6819" t="s">
        <v>284</v>
      </c>
      <c r="E6819" t="s">
        <v>433</v>
      </c>
      <c r="F6819" t="s">
        <v>48</v>
      </c>
      <c r="G6819">
        <v>1927</v>
      </c>
      <c r="H6819">
        <v>1769</v>
      </c>
      <c r="I6819">
        <v>1838</v>
      </c>
      <c r="J6819">
        <v>1898</v>
      </c>
      <c r="K6819">
        <v>1999</v>
      </c>
      <c r="L6819">
        <v>1987</v>
      </c>
      <c r="M6819">
        <v>2047</v>
      </c>
      <c r="N6819">
        <v>2073</v>
      </c>
      <c r="O6819">
        <v>2093</v>
      </c>
      <c r="P6819">
        <v>2109</v>
      </c>
      <c r="Q6819">
        <v>2158</v>
      </c>
      <c r="R6819">
        <v>2141</v>
      </c>
      <c r="S6819">
        <v>2170</v>
      </c>
    </row>
    <row r="6820" spans="1:25" x14ac:dyDescent="0.25">
      <c r="A6820" t="str">
        <f t="shared" si="106"/>
        <v>Wien-AlsergrundPendler zw. Gemeinden eines Pol. BezirkesInsgesamt</v>
      </c>
      <c r="B6820">
        <v>6819</v>
      </c>
      <c r="C6820">
        <v>909</v>
      </c>
      <c r="D6820" t="s">
        <v>284</v>
      </c>
      <c r="E6820" t="s">
        <v>305</v>
      </c>
      <c r="F6820" t="s">
        <v>48</v>
      </c>
      <c r="G6820">
        <v>0</v>
      </c>
      <c r="H6820">
        <v>0</v>
      </c>
      <c r="I6820">
        <v>0</v>
      </c>
      <c r="J6820">
        <v>0</v>
      </c>
      <c r="K6820">
        <v>0</v>
      </c>
      <c r="L6820">
        <v>0</v>
      </c>
      <c r="M6820">
        <v>0</v>
      </c>
      <c r="N6820">
        <v>0</v>
      </c>
      <c r="O6820">
        <v>0</v>
      </c>
      <c r="P6820">
        <v>0</v>
      </c>
      <c r="Q6820">
        <v>0</v>
      </c>
      <c r="R6820">
        <v>0</v>
      </c>
      <c r="S6820">
        <v>0</v>
      </c>
    </row>
    <row r="6821" spans="1:25" x14ac:dyDescent="0.25">
      <c r="A6821" t="str">
        <f t="shared" si="106"/>
        <v>Wien-AlsergrundPendler zw. Pol. Bez. des BundeslandesInsgesamt</v>
      </c>
      <c r="B6821">
        <v>6820</v>
      </c>
      <c r="C6821">
        <v>909</v>
      </c>
      <c r="D6821" t="s">
        <v>284</v>
      </c>
      <c r="E6821" t="s">
        <v>306</v>
      </c>
      <c r="F6821" t="s">
        <v>48</v>
      </c>
      <c r="G6821">
        <v>0</v>
      </c>
      <c r="H6821">
        <v>0</v>
      </c>
      <c r="I6821">
        <v>0</v>
      </c>
      <c r="J6821">
        <v>0</v>
      </c>
      <c r="K6821">
        <v>0</v>
      </c>
      <c r="L6821">
        <v>0</v>
      </c>
      <c r="M6821">
        <v>0</v>
      </c>
      <c r="N6821">
        <v>0</v>
      </c>
      <c r="O6821">
        <v>0</v>
      </c>
      <c r="P6821">
        <v>0</v>
      </c>
      <c r="Q6821">
        <v>0</v>
      </c>
      <c r="R6821">
        <v>0</v>
      </c>
      <c r="S6821">
        <v>0</v>
      </c>
    </row>
    <row r="6822" spans="1:25" x14ac:dyDescent="0.25">
      <c r="A6822" t="str">
        <f t="shared" si="106"/>
        <v>Wien-AlsergrundPensionisteneinkommenBrutto_Schnitt</v>
      </c>
      <c r="B6822">
        <v>6821</v>
      </c>
      <c r="C6822">
        <v>909</v>
      </c>
      <c r="D6822" t="s">
        <v>284</v>
      </c>
      <c r="E6822" t="s">
        <v>44</v>
      </c>
      <c r="F6822" t="s">
        <v>54</v>
      </c>
      <c r="G6822">
        <v>22139.846905651299</v>
      </c>
      <c r="H6822">
        <v>22612.670328730299</v>
      </c>
      <c r="I6822">
        <v>23186.043811450301</v>
      </c>
      <c r="J6822">
        <v>23965.845685398799</v>
      </c>
      <c r="K6822">
        <v>25083.299342681901</v>
      </c>
      <c r="L6822">
        <v>25643.075967336699</v>
      </c>
      <c r="M6822">
        <v>26334.854105575501</v>
      </c>
      <c r="N6822">
        <v>26559.388225264502</v>
      </c>
      <c r="O6822">
        <v>26915.076080186402</v>
      </c>
      <c r="P6822">
        <v>27582.453013496899</v>
      </c>
      <c r="Q6822">
        <v>28429.4662572737</v>
      </c>
      <c r="R6822">
        <v>28940.792935606099</v>
      </c>
      <c r="S6822">
        <v>29361.022844353502</v>
      </c>
      <c r="T6822">
        <v>29487.8315434783</v>
      </c>
      <c r="U6822">
        <v>30048.677855855902</v>
      </c>
      <c r="V6822">
        <v>30804.0171105298</v>
      </c>
      <c r="W6822">
        <v>32226.238696459401</v>
      </c>
      <c r="X6822">
        <v>33139.4372025681</v>
      </c>
      <c r="Y6822">
        <v>33675.602472218598</v>
      </c>
    </row>
    <row r="6823" spans="1:25" x14ac:dyDescent="0.25">
      <c r="A6823" t="str">
        <f t="shared" si="106"/>
        <v>Wien-AlsergrundPensionisteneinkommenBruttobezüge 1000 EUR</v>
      </c>
      <c r="B6823">
        <v>6822</v>
      </c>
      <c r="C6823">
        <v>909</v>
      </c>
      <c r="D6823" t="s">
        <v>284</v>
      </c>
      <c r="E6823" t="s">
        <v>44</v>
      </c>
      <c r="F6823" t="s">
        <v>55</v>
      </c>
      <c r="G6823">
        <v>183738.58947000001</v>
      </c>
      <c r="H6823">
        <v>185039.48130000001</v>
      </c>
      <c r="I6823">
        <v>189128.55937</v>
      </c>
      <c r="J6823">
        <v>193188.68207000001</v>
      </c>
      <c r="K6823">
        <v>200340.31185</v>
      </c>
      <c r="L6823">
        <v>204118.8847</v>
      </c>
      <c r="M6823">
        <v>213022.63485999999</v>
      </c>
      <c r="N6823">
        <v>213404.68439000001</v>
      </c>
      <c r="O6823">
        <v>219519.36051</v>
      </c>
      <c r="P6823">
        <v>224796.99205999999</v>
      </c>
      <c r="Q6823">
        <v>229624.79895999999</v>
      </c>
      <c r="R6823">
        <v>229211.08004999999</v>
      </c>
      <c r="S6823">
        <v>229573.83762000001</v>
      </c>
      <c r="T6823">
        <v>230594.84267000001</v>
      </c>
      <c r="U6823">
        <v>233478.22693999999</v>
      </c>
      <c r="V6823">
        <v>235496.71080999999</v>
      </c>
      <c r="W6823">
        <v>243018.06601000001</v>
      </c>
      <c r="X6823">
        <v>252920.18473000001</v>
      </c>
      <c r="Y6823">
        <v>257584.68330999999</v>
      </c>
    </row>
    <row r="6824" spans="1:25" x14ac:dyDescent="0.25">
      <c r="A6824" t="str">
        <f t="shared" si="106"/>
        <v>Wien-AlsergrundPensionisteneinkommenBruttobezüge Fälle</v>
      </c>
      <c r="B6824">
        <v>6823</v>
      </c>
      <c r="C6824">
        <v>909</v>
      </c>
      <c r="D6824" t="s">
        <v>284</v>
      </c>
      <c r="E6824" t="s">
        <v>44</v>
      </c>
      <c r="F6824" t="s">
        <v>56</v>
      </c>
      <c r="G6824">
        <v>8299</v>
      </c>
      <c r="H6824">
        <v>8183</v>
      </c>
      <c r="I6824">
        <v>8157</v>
      </c>
      <c r="J6824">
        <v>8061</v>
      </c>
      <c r="K6824">
        <v>7987</v>
      </c>
      <c r="L6824">
        <v>7960</v>
      </c>
      <c r="M6824">
        <v>8089</v>
      </c>
      <c r="N6824">
        <v>8035</v>
      </c>
      <c r="O6824">
        <v>8156</v>
      </c>
      <c r="P6824">
        <v>8150</v>
      </c>
      <c r="Q6824">
        <v>8077</v>
      </c>
      <c r="R6824">
        <v>7920</v>
      </c>
      <c r="S6824">
        <v>7819</v>
      </c>
      <c r="T6824">
        <v>7820</v>
      </c>
      <c r="U6824">
        <v>7770</v>
      </c>
      <c r="V6824">
        <v>7645</v>
      </c>
      <c r="W6824">
        <v>7541</v>
      </c>
      <c r="X6824">
        <v>7632</v>
      </c>
      <c r="Y6824">
        <v>7649</v>
      </c>
    </row>
    <row r="6825" spans="1:25" x14ac:dyDescent="0.25">
      <c r="A6825" t="str">
        <f t="shared" si="106"/>
        <v>Wien-AlsergrundPensionisteneinkommenLohnsteuer 1000 EUR</v>
      </c>
      <c r="B6825">
        <v>6824</v>
      </c>
      <c r="C6825">
        <v>909</v>
      </c>
      <c r="D6825" t="s">
        <v>284</v>
      </c>
      <c r="E6825" t="s">
        <v>44</v>
      </c>
      <c r="F6825" t="s">
        <v>57</v>
      </c>
      <c r="G6825">
        <v>30023.29722</v>
      </c>
      <c r="H6825">
        <v>28571.100689999999</v>
      </c>
      <c r="I6825">
        <v>30264.317630000001</v>
      </c>
      <c r="J6825">
        <v>31771.73978</v>
      </c>
      <c r="K6825">
        <v>34253.556499999999</v>
      </c>
      <c r="L6825">
        <v>32264.815060000001</v>
      </c>
      <c r="M6825">
        <v>34638.689010000002</v>
      </c>
      <c r="N6825">
        <v>35254.812400000003</v>
      </c>
      <c r="O6825">
        <v>37559.521549999998</v>
      </c>
      <c r="P6825">
        <v>39036.060550000002</v>
      </c>
      <c r="Q6825">
        <v>40707.967270000001</v>
      </c>
      <c r="R6825">
        <v>41469.95895</v>
      </c>
      <c r="S6825">
        <v>36136.274749999997</v>
      </c>
      <c r="T6825">
        <v>36693.959029999998</v>
      </c>
      <c r="U6825">
        <v>37792.88783</v>
      </c>
      <c r="V6825">
        <v>39033.54365</v>
      </c>
      <c r="W6825">
        <v>38535.801639999998</v>
      </c>
      <c r="X6825">
        <v>40795.595950000003</v>
      </c>
      <c r="Y6825">
        <v>40657.337800000001</v>
      </c>
    </row>
    <row r="6826" spans="1:25" x14ac:dyDescent="0.25">
      <c r="A6826" t="str">
        <f t="shared" si="106"/>
        <v>Wien-AlsergrundPensionisteneinkommenLohnsteuer Fälle</v>
      </c>
      <c r="B6826">
        <v>6825</v>
      </c>
      <c r="C6826">
        <v>909</v>
      </c>
      <c r="D6826" t="s">
        <v>284</v>
      </c>
      <c r="E6826" t="s">
        <v>44</v>
      </c>
      <c r="F6826" t="s">
        <v>58</v>
      </c>
      <c r="G6826">
        <v>5708</v>
      </c>
      <c r="H6826">
        <v>5392</v>
      </c>
      <c r="I6826">
        <v>5496</v>
      </c>
      <c r="J6826">
        <v>5683</v>
      </c>
      <c r="K6826">
        <v>5662</v>
      </c>
      <c r="L6826">
        <v>5460</v>
      </c>
      <c r="M6826">
        <v>5549</v>
      </c>
      <c r="N6826">
        <v>5575</v>
      </c>
      <c r="O6826">
        <v>5654</v>
      </c>
      <c r="P6826">
        <v>5692</v>
      </c>
      <c r="Q6826">
        <v>5732</v>
      </c>
      <c r="R6826">
        <v>5651</v>
      </c>
      <c r="S6826">
        <v>5604</v>
      </c>
      <c r="T6826">
        <v>5606</v>
      </c>
      <c r="U6826">
        <v>5612</v>
      </c>
      <c r="V6826">
        <v>5649</v>
      </c>
      <c r="W6826">
        <v>5875</v>
      </c>
      <c r="X6826">
        <v>6024</v>
      </c>
      <c r="Y6826">
        <v>6092</v>
      </c>
    </row>
    <row r="6827" spans="1:25" x14ac:dyDescent="0.25">
      <c r="A6827" t="str">
        <f t="shared" si="106"/>
        <v>Wien-AlsergrundPensionisteneinkommenNetto_Schnitt</v>
      </c>
      <c r="B6827">
        <v>6826</v>
      </c>
      <c r="C6827">
        <v>909</v>
      </c>
      <c r="D6827" t="s">
        <v>284</v>
      </c>
      <c r="E6827" t="s">
        <v>44</v>
      </c>
      <c r="F6827" t="s">
        <v>59</v>
      </c>
      <c r="G6827">
        <v>17490.293099168601</v>
      </c>
      <c r="H6827">
        <v>17948.720145423398</v>
      </c>
      <c r="I6827">
        <v>18261.5649809979</v>
      </c>
      <c r="J6827">
        <v>18778.014238928201</v>
      </c>
      <c r="K6827">
        <v>19479.074587454601</v>
      </c>
      <c r="L6827">
        <v>20236.054136934701</v>
      </c>
      <c r="M6827">
        <v>20672.679437507701</v>
      </c>
      <c r="N6827">
        <v>20776.738024891099</v>
      </c>
      <c r="O6827">
        <v>20906.040682932799</v>
      </c>
      <c r="P6827">
        <v>21326.050667484698</v>
      </c>
      <c r="Q6827">
        <v>21884.944277578299</v>
      </c>
      <c r="R6827">
        <v>22125.9168459596</v>
      </c>
      <c r="S6827">
        <v>23141.008732574501</v>
      </c>
      <c r="T6827">
        <v>23192.883961636799</v>
      </c>
      <c r="U6827">
        <v>23572.060514800502</v>
      </c>
      <c r="V6827">
        <v>24054.040540222399</v>
      </c>
      <c r="W6827">
        <v>25396.541013128201</v>
      </c>
      <c r="X6827">
        <v>26034.138827306098</v>
      </c>
      <c r="Y6827">
        <v>26586.907556543301</v>
      </c>
    </row>
    <row r="6828" spans="1:25" x14ac:dyDescent="0.25">
      <c r="A6828" t="str">
        <f t="shared" si="106"/>
        <v>Wien-AlsergrundPensionisteneinkommenNettobezüge 1000 EUR</v>
      </c>
      <c r="B6828">
        <v>6827</v>
      </c>
      <c r="C6828">
        <v>909</v>
      </c>
      <c r="D6828" t="s">
        <v>284</v>
      </c>
      <c r="E6828" t="s">
        <v>44</v>
      </c>
      <c r="F6828" t="s">
        <v>60</v>
      </c>
      <c r="G6828">
        <v>145151.94243</v>
      </c>
      <c r="H6828">
        <v>146874.37695000001</v>
      </c>
      <c r="I6828">
        <v>148959.58554999999</v>
      </c>
      <c r="J6828">
        <v>151369.57277999999</v>
      </c>
      <c r="K6828">
        <v>155579.36872999999</v>
      </c>
      <c r="L6828">
        <v>161078.99093</v>
      </c>
      <c r="M6828">
        <v>167221.30397000001</v>
      </c>
      <c r="N6828">
        <v>166941.09002999999</v>
      </c>
      <c r="O6828">
        <v>170509.66781000001</v>
      </c>
      <c r="P6828">
        <v>173807.31294</v>
      </c>
      <c r="Q6828">
        <v>176764.69493</v>
      </c>
      <c r="R6828">
        <v>175237.26142</v>
      </c>
      <c r="S6828">
        <v>180939.54728</v>
      </c>
      <c r="T6828">
        <v>181368.35258000001</v>
      </c>
      <c r="U6828">
        <v>183154.91020000001</v>
      </c>
      <c r="V6828">
        <v>183893.13993</v>
      </c>
      <c r="W6828">
        <v>191515.31578</v>
      </c>
      <c r="X6828">
        <v>198692.54753000001</v>
      </c>
      <c r="Y6828">
        <v>203363.25589999999</v>
      </c>
    </row>
    <row r="6829" spans="1:25" x14ac:dyDescent="0.25">
      <c r="A6829" t="str">
        <f t="shared" si="106"/>
        <v>Wien-AlsergrundPensionisteneinkommenSV-Beiträge 1000 EUR</v>
      </c>
      <c r="B6829">
        <v>6828</v>
      </c>
      <c r="C6829">
        <v>909</v>
      </c>
      <c r="D6829" t="s">
        <v>284</v>
      </c>
      <c r="E6829" t="s">
        <v>44</v>
      </c>
      <c r="F6829" t="s">
        <v>61</v>
      </c>
      <c r="G6829">
        <v>8563.3498199999995</v>
      </c>
      <c r="H6829">
        <v>9594.0036600000003</v>
      </c>
      <c r="I6829">
        <v>9904.6561899999997</v>
      </c>
      <c r="J6829">
        <v>10047.36951</v>
      </c>
      <c r="K6829">
        <v>10507.386619999999</v>
      </c>
      <c r="L6829">
        <v>10775.07871</v>
      </c>
      <c r="M6829">
        <v>11162.641879999999</v>
      </c>
      <c r="N6829">
        <v>11208.78196</v>
      </c>
      <c r="O6829">
        <v>11450.17115</v>
      </c>
      <c r="P6829">
        <v>11953.618570000001</v>
      </c>
      <c r="Q6829">
        <v>12152.136759999999</v>
      </c>
      <c r="R6829">
        <v>12503.85968</v>
      </c>
      <c r="S6829">
        <v>12498.015590000001</v>
      </c>
      <c r="T6829">
        <v>12532.531059999999</v>
      </c>
      <c r="U6829">
        <v>12530.428910000001</v>
      </c>
      <c r="V6829">
        <v>12570.02723</v>
      </c>
      <c r="W6829">
        <v>12966.94859</v>
      </c>
      <c r="X6829">
        <v>13432.04125</v>
      </c>
      <c r="Y6829">
        <v>13564.089610000001</v>
      </c>
    </row>
    <row r="6830" spans="1:25" x14ac:dyDescent="0.25">
      <c r="A6830" t="str">
        <f t="shared" si="106"/>
        <v>Wien-AlsergrundPensionisteneinkommenSV-Beiträge Fälle</v>
      </c>
      <c r="B6830">
        <v>6829</v>
      </c>
      <c r="C6830">
        <v>909</v>
      </c>
      <c r="D6830" t="s">
        <v>284</v>
      </c>
      <c r="E6830" t="s">
        <v>44</v>
      </c>
      <c r="F6830" t="s">
        <v>62</v>
      </c>
      <c r="G6830">
        <v>7994</v>
      </c>
      <c r="H6830">
        <v>7903</v>
      </c>
      <c r="I6830">
        <v>7864</v>
      </c>
      <c r="J6830">
        <v>7783</v>
      </c>
      <c r="K6830">
        <v>7734</v>
      </c>
      <c r="L6830">
        <v>7695</v>
      </c>
      <c r="M6830">
        <v>7769</v>
      </c>
      <c r="N6830">
        <v>7710</v>
      </c>
      <c r="O6830">
        <v>7654</v>
      </c>
      <c r="P6830">
        <v>7649</v>
      </c>
      <c r="Q6830">
        <v>7577</v>
      </c>
      <c r="R6830">
        <v>7410</v>
      </c>
      <c r="S6830">
        <v>7279</v>
      </c>
      <c r="T6830">
        <v>7271</v>
      </c>
      <c r="U6830">
        <v>7168</v>
      </c>
      <c r="V6830">
        <v>7052</v>
      </c>
      <c r="W6830">
        <v>7148</v>
      </c>
      <c r="X6830">
        <v>7235</v>
      </c>
      <c r="Y6830">
        <v>7212</v>
      </c>
    </row>
    <row r="6831" spans="1:25" x14ac:dyDescent="0.25">
      <c r="A6831" t="str">
        <f t="shared" si="106"/>
        <v>Wien-AlsergrundUnselbstständig Beschäftigte GW mgfInsgesamt</v>
      </c>
      <c r="B6831">
        <v>6830</v>
      </c>
      <c r="C6831">
        <v>909</v>
      </c>
      <c r="D6831" t="s">
        <v>284</v>
      </c>
      <c r="E6831" t="s">
        <v>450</v>
      </c>
      <c r="F6831" t="s">
        <v>48</v>
      </c>
      <c r="G6831">
        <v>17144.095213254001</v>
      </c>
      <c r="H6831">
        <v>16557.839586156999</v>
      </c>
      <c r="I6831">
        <v>16269.330108758</v>
      </c>
      <c r="J6831">
        <v>16097.15051234</v>
      </c>
      <c r="K6831">
        <v>16800.998692859001</v>
      </c>
      <c r="L6831">
        <v>15509.540352550001</v>
      </c>
      <c r="M6831">
        <v>15020.716045880999</v>
      </c>
      <c r="N6831">
        <v>13987.435514728</v>
      </c>
      <c r="O6831">
        <v>14395.913174257001</v>
      </c>
      <c r="P6831">
        <v>14538.08220895</v>
      </c>
      <c r="Q6831">
        <v>15455.069428287999</v>
      </c>
      <c r="R6831">
        <v>14684.737300437</v>
      </c>
      <c r="S6831">
        <v>15123.650343220999</v>
      </c>
      <c r="T6831">
        <v>15816.131942279</v>
      </c>
    </row>
    <row r="6832" spans="1:25" x14ac:dyDescent="0.25">
      <c r="A6832" t="str">
        <f t="shared" si="106"/>
        <v>Wien-AlsergrundUnselbstständig Beschäftigte GW ogfInsgesamt</v>
      </c>
      <c r="B6832">
        <v>6831</v>
      </c>
      <c r="C6832">
        <v>909</v>
      </c>
      <c r="D6832" t="s">
        <v>284</v>
      </c>
      <c r="E6832" t="s">
        <v>449</v>
      </c>
      <c r="F6832" t="s">
        <v>48</v>
      </c>
      <c r="G6832">
        <v>15229.725017147999</v>
      </c>
      <c r="H6832">
        <v>14524.151102352</v>
      </c>
      <c r="I6832">
        <v>14484.530816897</v>
      </c>
      <c r="J6832">
        <v>14364.725076712</v>
      </c>
      <c r="K6832">
        <v>15072.009440172</v>
      </c>
      <c r="L6832">
        <v>13767.995696546001</v>
      </c>
      <c r="M6832">
        <v>13372.895985073001</v>
      </c>
      <c r="N6832">
        <v>12362.968621553</v>
      </c>
      <c r="O6832">
        <v>12776.556665136</v>
      </c>
      <c r="P6832">
        <v>12981.154666962</v>
      </c>
      <c r="Q6832">
        <v>13965.848293685</v>
      </c>
      <c r="R6832">
        <v>13168.190624209999</v>
      </c>
      <c r="S6832">
        <v>13580.829755942999</v>
      </c>
      <c r="T6832">
        <v>14152.052173385</v>
      </c>
    </row>
    <row r="6833" spans="1:28" x14ac:dyDescent="0.25">
      <c r="A6833" t="str">
        <f t="shared" si="106"/>
        <v>Wien-AlsergrundUnternehmenInsgesamt</v>
      </c>
      <c r="B6833">
        <v>6832</v>
      </c>
      <c r="C6833">
        <v>909</v>
      </c>
      <c r="D6833" t="s">
        <v>284</v>
      </c>
      <c r="E6833" t="s">
        <v>475</v>
      </c>
      <c r="F6833" t="s">
        <v>48</v>
      </c>
      <c r="G6833">
        <v>5660</v>
      </c>
      <c r="H6833">
        <v>5783</v>
      </c>
      <c r="I6833">
        <v>5888</v>
      </c>
    </row>
    <row r="6834" spans="1:28" x14ac:dyDescent="0.25">
      <c r="A6834" t="str">
        <f t="shared" si="106"/>
        <v>Wien-AlsergrundWohnbevölkerungInsgesamt</v>
      </c>
      <c r="B6834">
        <v>6833</v>
      </c>
      <c r="C6834">
        <v>909</v>
      </c>
      <c r="D6834" t="s">
        <v>284</v>
      </c>
      <c r="E6834" t="s">
        <v>42</v>
      </c>
      <c r="F6834" t="s">
        <v>48</v>
      </c>
      <c r="G6834">
        <v>38290</v>
      </c>
      <c r="H6834">
        <v>38304</v>
      </c>
      <c r="I6834">
        <v>38865</v>
      </c>
      <c r="J6834">
        <v>39472</v>
      </c>
      <c r="K6834">
        <v>39264</v>
      </c>
      <c r="L6834">
        <v>39160</v>
      </c>
      <c r="M6834">
        <v>39466</v>
      </c>
      <c r="N6834">
        <v>39167</v>
      </c>
      <c r="O6834">
        <v>39344</v>
      </c>
      <c r="P6834">
        <v>39315</v>
      </c>
      <c r="Q6834">
        <v>39431</v>
      </c>
      <c r="R6834">
        <v>39968</v>
      </c>
      <c r="S6834">
        <v>40528</v>
      </c>
      <c r="T6834">
        <v>40882</v>
      </c>
      <c r="U6834">
        <v>43095</v>
      </c>
      <c r="V6834">
        <v>42709</v>
      </c>
      <c r="W6834">
        <v>42547</v>
      </c>
      <c r="X6834">
        <v>41958</v>
      </c>
      <c r="Y6834">
        <v>41884</v>
      </c>
      <c r="Z6834">
        <v>41812</v>
      </c>
      <c r="AA6834">
        <v>41382</v>
      </c>
      <c r="AB6834">
        <v>42206</v>
      </c>
    </row>
    <row r="6835" spans="1:28" x14ac:dyDescent="0.25">
      <c r="A6835" t="str">
        <f t="shared" si="106"/>
        <v>Wien-FavoritenArbeitnehmereinkommenBrutto_Schnitt</v>
      </c>
      <c r="B6835">
        <v>6834</v>
      </c>
      <c r="C6835">
        <v>910</v>
      </c>
      <c r="D6835" t="s">
        <v>285</v>
      </c>
      <c r="E6835" t="s">
        <v>43</v>
      </c>
      <c r="F6835" t="s">
        <v>54</v>
      </c>
      <c r="G6835">
        <v>24056.073432431302</v>
      </c>
      <c r="H6835">
        <v>24323.889939682998</v>
      </c>
      <c r="I6835">
        <v>24696.393995704901</v>
      </c>
      <c r="J6835">
        <v>25037.053355992401</v>
      </c>
      <c r="K6835">
        <v>25766.6857435044</v>
      </c>
      <c r="L6835">
        <v>25863.053249461998</v>
      </c>
      <c r="M6835">
        <v>25664.2769469263</v>
      </c>
      <c r="N6835">
        <v>25504.196033221899</v>
      </c>
      <c r="O6835">
        <v>25862.698212138399</v>
      </c>
      <c r="P6835">
        <v>26037.5242042514</v>
      </c>
      <c r="Q6835">
        <v>26267.058456461</v>
      </c>
      <c r="R6835">
        <v>26272.115163976399</v>
      </c>
      <c r="S6835">
        <v>26559.2538345748</v>
      </c>
      <c r="T6835">
        <v>26692.581012425799</v>
      </c>
      <c r="U6835">
        <v>27246.301178100501</v>
      </c>
      <c r="V6835">
        <v>28273.069206005799</v>
      </c>
      <c r="W6835">
        <v>28891.2496361538</v>
      </c>
      <c r="X6835">
        <v>29998.660177323502</v>
      </c>
      <c r="Y6835">
        <v>31219.102909865</v>
      </c>
    </row>
    <row r="6836" spans="1:28" x14ac:dyDescent="0.25">
      <c r="A6836" t="str">
        <f t="shared" si="106"/>
        <v>Wien-FavoritenArbeitnehmereinkommenBruttobezüge 1000 EUR</v>
      </c>
      <c r="B6836">
        <v>6835</v>
      </c>
      <c r="C6836">
        <v>910</v>
      </c>
      <c r="D6836" t="s">
        <v>285</v>
      </c>
      <c r="E6836" t="s">
        <v>43</v>
      </c>
      <c r="F6836" t="s">
        <v>55</v>
      </c>
      <c r="G6836">
        <v>1704108.18588</v>
      </c>
      <c r="H6836">
        <v>1754214.6185600001</v>
      </c>
      <c r="I6836">
        <v>1828446.9222599999</v>
      </c>
      <c r="J6836">
        <v>1904193.09299</v>
      </c>
      <c r="K6836">
        <v>2013151.15714</v>
      </c>
      <c r="L6836">
        <v>1995127.65377</v>
      </c>
      <c r="M6836">
        <v>2016442.23972</v>
      </c>
      <c r="N6836">
        <v>2068160.7605300001</v>
      </c>
      <c r="O6836">
        <v>2146422.9127199999</v>
      </c>
      <c r="P6836">
        <v>2203581.7109300001</v>
      </c>
      <c r="Q6836">
        <v>2256340.3214099999</v>
      </c>
      <c r="R6836">
        <v>2306350.1738999998</v>
      </c>
      <c r="S6836">
        <v>2392537.2631799998</v>
      </c>
      <c r="T6836">
        <v>2485426.29581</v>
      </c>
      <c r="U6836">
        <v>2655015.8182999999</v>
      </c>
      <c r="V6836">
        <v>2809523.1600700002</v>
      </c>
      <c r="W6836">
        <v>2853819.8565600002</v>
      </c>
      <c r="X6836">
        <v>3034994.4487999999</v>
      </c>
      <c r="Y6836">
        <v>3321931.0833299998</v>
      </c>
    </row>
    <row r="6837" spans="1:28" x14ac:dyDescent="0.25">
      <c r="A6837" t="str">
        <f t="shared" si="106"/>
        <v>Wien-FavoritenArbeitnehmereinkommenBruttobezüge Fälle</v>
      </c>
      <c r="B6837">
        <v>6836</v>
      </c>
      <c r="C6837">
        <v>910</v>
      </c>
      <c r="D6837" t="s">
        <v>285</v>
      </c>
      <c r="E6837" t="s">
        <v>43</v>
      </c>
      <c r="F6837" t="s">
        <v>56</v>
      </c>
      <c r="G6837">
        <v>70839</v>
      </c>
      <c r="H6837">
        <v>72119</v>
      </c>
      <c r="I6837">
        <v>74037</v>
      </c>
      <c r="J6837">
        <v>76055</v>
      </c>
      <c r="K6837">
        <v>78130</v>
      </c>
      <c r="L6837">
        <v>77142</v>
      </c>
      <c r="M6837">
        <v>78570</v>
      </c>
      <c r="N6837">
        <v>81091</v>
      </c>
      <c r="O6837">
        <v>82993</v>
      </c>
      <c r="P6837">
        <v>84631</v>
      </c>
      <c r="Q6837">
        <v>85900</v>
      </c>
      <c r="R6837">
        <v>87787</v>
      </c>
      <c r="S6837">
        <v>90083</v>
      </c>
      <c r="T6837">
        <v>93113</v>
      </c>
      <c r="U6837">
        <v>97445</v>
      </c>
      <c r="V6837">
        <v>99371</v>
      </c>
      <c r="W6837">
        <v>98778</v>
      </c>
      <c r="X6837">
        <v>101171</v>
      </c>
      <c r="Y6837">
        <v>106407</v>
      </c>
    </row>
    <row r="6838" spans="1:28" x14ac:dyDescent="0.25">
      <c r="A6838" t="str">
        <f t="shared" si="106"/>
        <v>Wien-FavoritenArbeitnehmereinkommenLohnsteuer 1000 EUR</v>
      </c>
      <c r="B6838">
        <v>6837</v>
      </c>
      <c r="C6838">
        <v>910</v>
      </c>
      <c r="D6838" t="s">
        <v>285</v>
      </c>
      <c r="E6838" t="s">
        <v>43</v>
      </c>
      <c r="F6838" t="s">
        <v>57</v>
      </c>
      <c r="G6838">
        <v>249459.4252</v>
      </c>
      <c r="H6838">
        <v>245969.77306000001</v>
      </c>
      <c r="I6838">
        <v>261628.50797999999</v>
      </c>
      <c r="J6838">
        <v>277282.43640000001</v>
      </c>
      <c r="K6838">
        <v>302202.01737000002</v>
      </c>
      <c r="L6838">
        <v>270692.77912999998</v>
      </c>
      <c r="M6838">
        <v>273340.82828000002</v>
      </c>
      <c r="N6838">
        <v>283048.74638999999</v>
      </c>
      <c r="O6838">
        <v>301005.54132999998</v>
      </c>
      <c r="P6838">
        <v>312768.15136000002</v>
      </c>
      <c r="Q6838">
        <v>325008.29158999998</v>
      </c>
      <c r="R6838">
        <v>334809.60791999998</v>
      </c>
      <c r="S6838">
        <v>297579.48972000001</v>
      </c>
      <c r="T6838">
        <v>307785.45267999999</v>
      </c>
      <c r="U6838">
        <v>333386.30495000002</v>
      </c>
      <c r="V6838">
        <v>355609.26967000001</v>
      </c>
      <c r="W6838">
        <v>347237.07666000002</v>
      </c>
      <c r="X6838">
        <v>381063.25049000001</v>
      </c>
      <c r="Y6838">
        <v>419438.28265000001</v>
      </c>
    </row>
    <row r="6839" spans="1:28" x14ac:dyDescent="0.25">
      <c r="A6839" t="str">
        <f t="shared" si="106"/>
        <v>Wien-FavoritenArbeitnehmereinkommenLohnsteuer Fälle</v>
      </c>
      <c r="B6839">
        <v>6838</v>
      </c>
      <c r="C6839">
        <v>910</v>
      </c>
      <c r="D6839" t="s">
        <v>285</v>
      </c>
      <c r="E6839" t="s">
        <v>43</v>
      </c>
      <c r="F6839" t="s">
        <v>58</v>
      </c>
      <c r="G6839">
        <v>58925</v>
      </c>
      <c r="H6839">
        <v>58329</v>
      </c>
      <c r="I6839">
        <v>59941</v>
      </c>
      <c r="J6839">
        <v>61971</v>
      </c>
      <c r="K6839">
        <v>64869</v>
      </c>
      <c r="L6839">
        <v>62583</v>
      </c>
      <c r="M6839">
        <v>63549</v>
      </c>
      <c r="N6839">
        <v>65444</v>
      </c>
      <c r="O6839">
        <v>67064</v>
      </c>
      <c r="P6839">
        <v>68171</v>
      </c>
      <c r="Q6839">
        <v>69291</v>
      </c>
      <c r="R6839">
        <v>70837</v>
      </c>
      <c r="S6839">
        <v>71905</v>
      </c>
      <c r="T6839">
        <v>75122</v>
      </c>
      <c r="U6839">
        <v>79725</v>
      </c>
      <c r="V6839">
        <v>82892</v>
      </c>
      <c r="W6839">
        <v>83226</v>
      </c>
      <c r="X6839">
        <v>85897</v>
      </c>
      <c r="Y6839">
        <v>90958</v>
      </c>
    </row>
    <row r="6840" spans="1:28" x14ac:dyDescent="0.25">
      <c r="A6840" t="str">
        <f t="shared" si="106"/>
        <v>Wien-FavoritenArbeitnehmereinkommenNetto_Schnitt</v>
      </c>
      <c r="B6840">
        <v>6839</v>
      </c>
      <c r="C6840">
        <v>910</v>
      </c>
      <c r="D6840" t="s">
        <v>285</v>
      </c>
      <c r="E6840" t="s">
        <v>43</v>
      </c>
      <c r="F6840" t="s">
        <v>59</v>
      </c>
      <c r="G6840">
        <v>16765.159399624499</v>
      </c>
      <c r="H6840">
        <v>17073.875870159001</v>
      </c>
      <c r="I6840">
        <v>17256.926880208499</v>
      </c>
      <c r="J6840">
        <v>17454.204113339001</v>
      </c>
      <c r="K6840">
        <v>17890.632678484599</v>
      </c>
      <c r="L6840">
        <v>18342.4919097249</v>
      </c>
      <c r="M6840">
        <v>18185.513330787799</v>
      </c>
      <c r="N6840">
        <v>18012.4073006869</v>
      </c>
      <c r="O6840">
        <v>18184.4209092333</v>
      </c>
      <c r="P6840">
        <v>18238.574096253102</v>
      </c>
      <c r="Q6840">
        <v>18339.517185215402</v>
      </c>
      <c r="R6840">
        <v>18288.722461184501</v>
      </c>
      <c r="S6840">
        <v>19047.2956563392</v>
      </c>
      <c r="T6840">
        <v>19121.925348769801</v>
      </c>
      <c r="U6840">
        <v>19477.8142493714</v>
      </c>
      <c r="V6840">
        <v>20211.635931710502</v>
      </c>
      <c r="W6840">
        <v>20811.211005588299</v>
      </c>
      <c r="X6840">
        <v>21487.027091755499</v>
      </c>
      <c r="Y6840">
        <v>22364.691160731902</v>
      </c>
    </row>
    <row r="6841" spans="1:28" x14ac:dyDescent="0.25">
      <c r="A6841" t="str">
        <f t="shared" si="106"/>
        <v>Wien-FavoritenArbeitnehmereinkommenNettobezüge 1000 EUR</v>
      </c>
      <c r="B6841">
        <v>6840</v>
      </c>
      <c r="C6841">
        <v>910</v>
      </c>
      <c r="D6841" t="s">
        <v>285</v>
      </c>
      <c r="E6841" t="s">
        <v>43</v>
      </c>
      <c r="F6841" t="s">
        <v>60</v>
      </c>
      <c r="G6841">
        <v>1187627.12671</v>
      </c>
      <c r="H6841">
        <v>1231350.8538800001</v>
      </c>
      <c r="I6841">
        <v>1277651.09543</v>
      </c>
      <c r="J6841">
        <v>1327479.4938399999</v>
      </c>
      <c r="K6841">
        <v>1397795.1311699999</v>
      </c>
      <c r="L6841">
        <v>1414976.5109000001</v>
      </c>
      <c r="M6841">
        <v>1428835.7823999999</v>
      </c>
      <c r="N6841">
        <v>1460644.1204200001</v>
      </c>
      <c r="O6841">
        <v>1509179.6445200001</v>
      </c>
      <c r="P6841">
        <v>1543548.76434</v>
      </c>
      <c r="Q6841">
        <v>1575364.52621</v>
      </c>
      <c r="R6841">
        <v>1605512.0787</v>
      </c>
      <c r="S6841">
        <v>1715837.53461</v>
      </c>
      <c r="T6841">
        <v>1780499.835</v>
      </c>
      <c r="U6841">
        <v>1898015.60953</v>
      </c>
      <c r="V6841">
        <v>2008450.4741700001</v>
      </c>
      <c r="W6841">
        <v>2055689.8007100001</v>
      </c>
      <c r="X6841">
        <v>2173864.0178999999</v>
      </c>
      <c r="Y6841">
        <v>2379759.6923400001</v>
      </c>
    </row>
    <row r="6842" spans="1:28" x14ac:dyDescent="0.25">
      <c r="A6842" t="str">
        <f t="shared" si="106"/>
        <v>Wien-FavoritenArbeitnehmereinkommenSV-Beiträge 1000 EUR</v>
      </c>
      <c r="B6842">
        <v>6841</v>
      </c>
      <c r="C6842">
        <v>910</v>
      </c>
      <c r="D6842" t="s">
        <v>285</v>
      </c>
      <c r="E6842" t="s">
        <v>43</v>
      </c>
      <c r="F6842" t="s">
        <v>61</v>
      </c>
      <c r="G6842">
        <v>267021.63397000002</v>
      </c>
      <c r="H6842">
        <v>276893.99161999999</v>
      </c>
      <c r="I6842">
        <v>289167.31884999998</v>
      </c>
      <c r="J6842">
        <v>299431.16275000002</v>
      </c>
      <c r="K6842">
        <v>313154.0086</v>
      </c>
      <c r="L6842">
        <v>309458.36374</v>
      </c>
      <c r="M6842">
        <v>314265.62904000003</v>
      </c>
      <c r="N6842">
        <v>324467.89371999999</v>
      </c>
      <c r="O6842">
        <v>336237.72687000001</v>
      </c>
      <c r="P6842">
        <v>347264.79522999999</v>
      </c>
      <c r="Q6842">
        <v>355967.50361000001</v>
      </c>
      <c r="R6842">
        <v>366028.48728</v>
      </c>
      <c r="S6842">
        <v>379120.23885000002</v>
      </c>
      <c r="T6842">
        <v>397141.00812999997</v>
      </c>
      <c r="U6842">
        <v>423613.90382000001</v>
      </c>
      <c r="V6842">
        <v>445463.41622999997</v>
      </c>
      <c r="W6842">
        <v>450892.97918999998</v>
      </c>
      <c r="X6842">
        <v>480067.18040999997</v>
      </c>
      <c r="Y6842">
        <v>522733.10833999998</v>
      </c>
    </row>
    <row r="6843" spans="1:28" x14ac:dyDescent="0.25">
      <c r="A6843" t="str">
        <f t="shared" si="106"/>
        <v>Wien-FavoritenArbeitnehmereinkommenSV-Beiträge Fälle</v>
      </c>
      <c r="B6843">
        <v>6842</v>
      </c>
      <c r="C6843">
        <v>910</v>
      </c>
      <c r="D6843" t="s">
        <v>285</v>
      </c>
      <c r="E6843" t="s">
        <v>43</v>
      </c>
      <c r="F6843" t="s">
        <v>62</v>
      </c>
      <c r="G6843">
        <v>67946</v>
      </c>
      <c r="H6843">
        <v>69271</v>
      </c>
      <c r="I6843">
        <v>71073</v>
      </c>
      <c r="J6843">
        <v>72830</v>
      </c>
      <c r="K6843">
        <v>74667</v>
      </c>
      <c r="L6843">
        <v>73184</v>
      </c>
      <c r="M6843">
        <v>74212</v>
      </c>
      <c r="N6843">
        <v>76395</v>
      </c>
      <c r="O6843">
        <v>77767</v>
      </c>
      <c r="P6843">
        <v>79056</v>
      </c>
      <c r="Q6843">
        <v>79871</v>
      </c>
      <c r="R6843">
        <v>80950</v>
      </c>
      <c r="S6843">
        <v>82675</v>
      </c>
      <c r="T6843">
        <v>85614</v>
      </c>
      <c r="U6843">
        <v>90029</v>
      </c>
      <c r="V6843">
        <v>91806</v>
      </c>
      <c r="W6843">
        <v>91247</v>
      </c>
      <c r="X6843">
        <v>93992</v>
      </c>
      <c r="Y6843">
        <v>99198</v>
      </c>
    </row>
    <row r="6844" spans="1:28" x14ac:dyDescent="0.25">
      <c r="A6844" t="str">
        <f t="shared" si="106"/>
        <v>Wien-FavoritenArbeitsstättenInsgesamt</v>
      </c>
      <c r="B6844">
        <v>6843</v>
      </c>
      <c r="C6844">
        <v>910</v>
      </c>
      <c r="D6844" t="s">
        <v>285</v>
      </c>
      <c r="E6844" t="s">
        <v>476</v>
      </c>
      <c r="F6844" t="s">
        <v>48</v>
      </c>
      <c r="G6844">
        <v>9714</v>
      </c>
      <c r="H6844">
        <v>9716</v>
      </c>
      <c r="I6844">
        <v>10158</v>
      </c>
    </row>
    <row r="6845" spans="1:28" x14ac:dyDescent="0.25">
      <c r="A6845" t="str">
        <f t="shared" si="106"/>
        <v>Wien-FavoritenBeschäftigte in den ArbeitsstättenInsgesamt</v>
      </c>
      <c r="B6845">
        <v>6844</v>
      </c>
      <c r="C6845">
        <v>910</v>
      </c>
      <c r="D6845" t="s">
        <v>285</v>
      </c>
      <c r="E6845" t="s">
        <v>477</v>
      </c>
      <c r="F6845" t="s">
        <v>48</v>
      </c>
      <c r="G6845">
        <v>87825</v>
      </c>
      <c r="H6845">
        <v>88142</v>
      </c>
      <c r="I6845">
        <v>92239</v>
      </c>
    </row>
    <row r="6846" spans="1:28" x14ac:dyDescent="0.25">
      <c r="A6846" t="str">
        <f t="shared" si="106"/>
        <v>Wien-FavoritenGesamteinkommenBruttobezüge Gesamt</v>
      </c>
      <c r="B6846">
        <v>6845</v>
      </c>
      <c r="C6846">
        <v>910</v>
      </c>
      <c r="D6846" t="s">
        <v>285</v>
      </c>
      <c r="E6846" t="s">
        <v>45</v>
      </c>
      <c r="F6846" t="s">
        <v>63</v>
      </c>
      <c r="G6846">
        <v>2468927.7592600002</v>
      </c>
      <c r="H6846">
        <v>2535393.49058</v>
      </c>
      <c r="I6846">
        <v>2639390.3097299999</v>
      </c>
      <c r="J6846">
        <v>2744048.25361</v>
      </c>
      <c r="K6846">
        <v>2881600.7106900001</v>
      </c>
      <c r="L6846">
        <v>2884573.1447000001</v>
      </c>
      <c r="M6846">
        <v>2930671.8062800001</v>
      </c>
      <c r="N6846">
        <v>2991682.4254800002</v>
      </c>
      <c r="O6846">
        <v>3095672.2230099998</v>
      </c>
      <c r="P6846">
        <v>3172706.1032599998</v>
      </c>
      <c r="Q6846">
        <v>3243783.0274999999</v>
      </c>
      <c r="R6846">
        <v>3299863.4871999999</v>
      </c>
      <c r="S6846">
        <v>3387160.82748</v>
      </c>
      <c r="T6846">
        <v>3487616.4916400001</v>
      </c>
      <c r="U6846">
        <v>3671890.8424900002</v>
      </c>
      <c r="V6846">
        <v>3846533.7427099999</v>
      </c>
      <c r="W6846">
        <v>3921143.4657600001</v>
      </c>
      <c r="X6846">
        <v>4121937.1882099998</v>
      </c>
      <c r="Y6846">
        <v>4427170.09815</v>
      </c>
    </row>
    <row r="6847" spans="1:28" x14ac:dyDescent="0.25">
      <c r="A6847" t="str">
        <f t="shared" si="106"/>
        <v>Wien-FavoritenGesamteinkommenNettobezüge Gesamt</v>
      </c>
      <c r="B6847">
        <v>6846</v>
      </c>
      <c r="C6847">
        <v>910</v>
      </c>
      <c r="D6847" t="s">
        <v>285</v>
      </c>
      <c r="E6847" t="s">
        <v>45</v>
      </c>
      <c r="F6847" t="s">
        <v>64</v>
      </c>
      <c r="G6847">
        <v>1812892.82406</v>
      </c>
      <c r="H6847">
        <v>1874151.8723899999</v>
      </c>
      <c r="I6847">
        <v>1940525.7036299999</v>
      </c>
      <c r="J6847">
        <v>2010175.2256</v>
      </c>
      <c r="K6847">
        <v>2099957.4166100002</v>
      </c>
      <c r="L6847">
        <v>2145327.5843400001</v>
      </c>
      <c r="M6847">
        <v>2177557.93297</v>
      </c>
      <c r="N6847">
        <v>2215044.6684300001</v>
      </c>
      <c r="O6847">
        <v>2280142.4037100002</v>
      </c>
      <c r="P6847">
        <v>2328064.8012600001</v>
      </c>
      <c r="Q6847">
        <v>2372117.7814699998</v>
      </c>
      <c r="R6847">
        <v>2403377.84112</v>
      </c>
      <c r="S6847">
        <v>2538544.4753</v>
      </c>
      <c r="T6847">
        <v>2607894.37316</v>
      </c>
      <c r="U6847">
        <v>2735663.0362200001</v>
      </c>
      <c r="V6847">
        <v>2859056.1636100002</v>
      </c>
      <c r="W6847">
        <v>2939518.8460900001</v>
      </c>
      <c r="X6847">
        <v>3070180.6915699998</v>
      </c>
      <c r="Y6847">
        <v>3296102.1772400001</v>
      </c>
    </row>
    <row r="6848" spans="1:28" x14ac:dyDescent="0.25">
      <c r="A6848" t="str">
        <f t="shared" si="106"/>
        <v>Wien-FavoritenGründungsintensitätin % der aktiven Wirtschaftskammermitglieder</v>
      </c>
      <c r="B6848">
        <v>6847</v>
      </c>
      <c r="C6848">
        <v>910</v>
      </c>
      <c r="D6848" t="s">
        <v>285</v>
      </c>
      <c r="E6848" t="s">
        <v>40</v>
      </c>
      <c r="F6848" t="s">
        <v>52</v>
      </c>
      <c r="G6848">
        <v>9.4034797017398493</v>
      </c>
      <c r="H6848">
        <v>9.5833622509116605</v>
      </c>
      <c r="I6848">
        <v>14.1933802874874</v>
      </c>
      <c r="J6848">
        <v>12.8383755132459</v>
      </c>
      <c r="K6848">
        <v>12.607859680470099</v>
      </c>
      <c r="L6848">
        <v>11.6411521319662</v>
      </c>
      <c r="M6848">
        <v>11.280670359458799</v>
      </c>
      <c r="N6848">
        <v>11.303467267240899</v>
      </c>
      <c r="O6848">
        <v>12.0564878774598</v>
      </c>
      <c r="P6848">
        <v>9.7958676590987306</v>
      </c>
      <c r="Q6848">
        <v>9.4267472323585704</v>
      </c>
      <c r="R6848">
        <v>8.7838765432688799</v>
      </c>
      <c r="S6848">
        <v>8.3693911889514307</v>
      </c>
      <c r="T6848">
        <v>8.9513432327368996</v>
      </c>
      <c r="U6848">
        <v>10.456697196177601</v>
      </c>
      <c r="V6848">
        <v>10.293918461330099</v>
      </c>
      <c r="W6848">
        <v>10.7475392391593</v>
      </c>
      <c r="X6848">
        <v>10.420944558521599</v>
      </c>
      <c r="Y6848">
        <v>9.3829355002539394</v>
      </c>
      <c r="Z6848">
        <v>10.937111608252501</v>
      </c>
      <c r="AA6848">
        <v>9.9078072120434104</v>
      </c>
      <c r="AB6848">
        <v>10.0448933782267</v>
      </c>
    </row>
    <row r="6849" spans="1:44" x14ac:dyDescent="0.25">
      <c r="A6849" t="str">
        <f t="shared" si="106"/>
        <v>Wien-FavoritenGründungsintensitätje 1.000 Einwohner</v>
      </c>
      <c r="B6849">
        <v>6848</v>
      </c>
      <c r="C6849">
        <v>910</v>
      </c>
      <c r="D6849" t="s">
        <v>285</v>
      </c>
      <c r="E6849" t="s">
        <v>40</v>
      </c>
      <c r="F6849" t="s">
        <v>53</v>
      </c>
      <c r="G6849">
        <v>2.9712819707322198</v>
      </c>
      <c r="H6849">
        <v>3.0003746885629301</v>
      </c>
      <c r="I6849">
        <v>4.4264826992559998</v>
      </c>
      <c r="J6849">
        <v>4.2539691978280203</v>
      </c>
      <c r="K6849">
        <v>4.3152506494343701</v>
      </c>
      <c r="L6849">
        <v>4.1544867152973897</v>
      </c>
      <c r="M6849">
        <v>4.1592251493355796</v>
      </c>
      <c r="N6849">
        <v>4.2485799198165202</v>
      </c>
      <c r="O6849">
        <v>4.6487599538952296</v>
      </c>
      <c r="P6849">
        <v>3.9180154031934</v>
      </c>
      <c r="Q6849">
        <v>3.8038271247314199</v>
      </c>
      <c r="R6849">
        <v>3.4843022975928402</v>
      </c>
      <c r="S6849">
        <v>3.3051127553901498</v>
      </c>
      <c r="T6849">
        <v>3.4075999444859302</v>
      </c>
      <c r="U6849">
        <v>3.88637375380925</v>
      </c>
      <c r="V6849">
        <v>3.83677549310138</v>
      </c>
      <c r="W6849">
        <v>4.0023379994254098</v>
      </c>
      <c r="X6849">
        <v>3.97762341899266</v>
      </c>
      <c r="Y6849">
        <v>3.5667228139946801</v>
      </c>
      <c r="Z6849">
        <v>4.1790732904978301</v>
      </c>
      <c r="AA6849">
        <v>3.9999057737155801</v>
      </c>
      <c r="AB6849">
        <v>4.0977039122770904</v>
      </c>
    </row>
    <row r="6850" spans="1:44" x14ac:dyDescent="0.25">
      <c r="A6850" t="str">
        <f t="shared" si="106"/>
        <v>Wien-FavoritenKammermitgliedschaftenAktiv</v>
      </c>
      <c r="B6850">
        <v>6849</v>
      </c>
      <c r="C6850">
        <v>910</v>
      </c>
      <c r="D6850" t="s">
        <v>285</v>
      </c>
      <c r="E6850" t="s">
        <v>39</v>
      </c>
      <c r="F6850" t="s">
        <v>50</v>
      </c>
      <c r="G6850">
        <v>4828</v>
      </c>
      <c r="H6850">
        <v>4895</v>
      </c>
      <c r="I6850">
        <v>4962</v>
      </c>
      <c r="J6850">
        <v>5424</v>
      </c>
      <c r="K6850">
        <v>5724</v>
      </c>
      <c r="L6850">
        <v>6046</v>
      </c>
      <c r="M6850">
        <v>6309</v>
      </c>
      <c r="N6850">
        <v>6511</v>
      </c>
      <c r="O6850">
        <v>6680</v>
      </c>
      <c r="P6850">
        <v>6738</v>
      </c>
      <c r="Q6850">
        <v>6880</v>
      </c>
      <c r="R6850">
        <v>7088</v>
      </c>
      <c r="S6850">
        <v>7220</v>
      </c>
      <c r="T6850">
        <v>7197</v>
      </c>
      <c r="U6850">
        <v>7303</v>
      </c>
      <c r="V6850">
        <v>7243</v>
      </c>
      <c r="W6850">
        <v>7297</v>
      </c>
      <c r="X6850">
        <v>7363</v>
      </c>
      <c r="Y6850">
        <v>7173</v>
      </c>
      <c r="Z6850">
        <v>7222</v>
      </c>
      <c r="AA6850">
        <v>7236</v>
      </c>
      <c r="AB6850">
        <v>7238</v>
      </c>
      <c r="AC6850">
        <v>7309</v>
      </c>
      <c r="AD6850">
        <v>7383</v>
      </c>
      <c r="AE6850">
        <v>7427</v>
      </c>
      <c r="AF6850">
        <v>7518</v>
      </c>
      <c r="AG6850">
        <v>7725</v>
      </c>
      <c r="AH6850">
        <v>7792</v>
      </c>
      <c r="AI6850">
        <v>7859</v>
      </c>
      <c r="AJ6850">
        <v>7876</v>
      </c>
      <c r="AK6850">
        <v>7905</v>
      </c>
      <c r="AL6850">
        <v>8046</v>
      </c>
      <c r="AM6850">
        <v>8432</v>
      </c>
      <c r="AN6850">
        <v>8569</v>
      </c>
      <c r="AO6850">
        <v>8754</v>
      </c>
      <c r="AP6850">
        <v>8910</v>
      </c>
      <c r="AQ6850">
        <v>8920</v>
      </c>
      <c r="AR6850">
        <v>8979</v>
      </c>
    </row>
    <row r="6851" spans="1:44" x14ac:dyDescent="0.25">
      <c r="A6851" t="str">
        <f t="shared" ref="A6851:A6870" si="107">D6851&amp;E6851&amp;F6851</f>
        <v>Wien-FavoritenKammermitgliedschaftenInsgesamt</v>
      </c>
      <c r="B6851">
        <v>6850</v>
      </c>
      <c r="C6851">
        <v>910</v>
      </c>
      <c r="D6851" t="s">
        <v>285</v>
      </c>
      <c r="E6851" t="s">
        <v>39</v>
      </c>
      <c r="F6851" t="s">
        <v>48</v>
      </c>
      <c r="G6851">
        <v>6502</v>
      </c>
      <c r="H6851">
        <v>6638</v>
      </c>
      <c r="I6851">
        <v>6743</v>
      </c>
      <c r="J6851">
        <v>7224</v>
      </c>
      <c r="K6851">
        <v>7574</v>
      </c>
      <c r="L6851">
        <v>7938</v>
      </c>
      <c r="M6851">
        <v>8280</v>
      </c>
      <c r="N6851">
        <v>8511</v>
      </c>
      <c r="O6851">
        <v>8687</v>
      </c>
      <c r="P6851">
        <v>8783</v>
      </c>
      <c r="Q6851">
        <v>8937</v>
      </c>
      <c r="R6851">
        <v>9172</v>
      </c>
      <c r="S6851">
        <v>9316</v>
      </c>
      <c r="T6851">
        <v>9314</v>
      </c>
      <c r="U6851">
        <v>9425</v>
      </c>
      <c r="V6851">
        <v>9450</v>
      </c>
      <c r="W6851">
        <v>9490</v>
      </c>
      <c r="X6851">
        <v>9565</v>
      </c>
      <c r="Y6851">
        <v>9419</v>
      </c>
      <c r="Z6851">
        <v>9489</v>
      </c>
      <c r="AA6851">
        <v>9498</v>
      </c>
      <c r="AB6851">
        <v>9504</v>
      </c>
      <c r="AC6851">
        <v>9571</v>
      </c>
      <c r="AD6851">
        <v>9666</v>
      </c>
      <c r="AE6851">
        <v>9668</v>
      </c>
      <c r="AF6851">
        <v>9767</v>
      </c>
      <c r="AG6851">
        <v>9976</v>
      </c>
      <c r="AH6851">
        <v>10062</v>
      </c>
      <c r="AI6851">
        <v>10223</v>
      </c>
      <c r="AJ6851">
        <v>10289</v>
      </c>
      <c r="AK6851">
        <v>10472</v>
      </c>
      <c r="AL6851">
        <v>10568</v>
      </c>
      <c r="AM6851">
        <v>10838</v>
      </c>
      <c r="AN6851">
        <v>10993</v>
      </c>
      <c r="AO6851">
        <v>11166</v>
      </c>
      <c r="AP6851">
        <v>11311</v>
      </c>
      <c r="AQ6851">
        <v>11208</v>
      </c>
      <c r="AR6851">
        <v>11162</v>
      </c>
    </row>
    <row r="6852" spans="1:44" x14ac:dyDescent="0.25">
      <c r="A6852" t="str">
        <f t="shared" si="107"/>
        <v>Wien-FavoritenKammermitgliedschaftenRuhend</v>
      </c>
      <c r="B6852">
        <v>6851</v>
      </c>
      <c r="C6852">
        <v>910</v>
      </c>
      <c r="D6852" t="s">
        <v>285</v>
      </c>
      <c r="E6852" t="s">
        <v>39</v>
      </c>
      <c r="F6852" t="s">
        <v>51</v>
      </c>
      <c r="G6852">
        <v>1674</v>
      </c>
      <c r="H6852">
        <v>1743</v>
      </c>
      <c r="I6852">
        <v>1781</v>
      </c>
      <c r="J6852">
        <v>1800</v>
      </c>
      <c r="K6852">
        <v>1850</v>
      </c>
      <c r="L6852">
        <v>1892</v>
      </c>
      <c r="M6852">
        <v>1971</v>
      </c>
      <c r="N6852">
        <v>2000</v>
      </c>
      <c r="O6852">
        <v>2007</v>
      </c>
      <c r="P6852">
        <v>2045</v>
      </c>
      <c r="Q6852">
        <v>2057</v>
      </c>
      <c r="R6852">
        <v>2084</v>
      </c>
      <c r="S6852">
        <v>2096</v>
      </c>
      <c r="T6852">
        <v>2117</v>
      </c>
      <c r="U6852">
        <v>2122</v>
      </c>
      <c r="V6852">
        <v>2207</v>
      </c>
      <c r="W6852">
        <v>2193</v>
      </c>
      <c r="X6852">
        <v>2202</v>
      </c>
      <c r="Y6852">
        <v>2246</v>
      </c>
      <c r="Z6852">
        <v>2267</v>
      </c>
      <c r="AA6852">
        <v>2262</v>
      </c>
      <c r="AB6852">
        <v>2266</v>
      </c>
      <c r="AC6852">
        <v>2262</v>
      </c>
      <c r="AD6852">
        <v>2283</v>
      </c>
      <c r="AE6852">
        <v>2241</v>
      </c>
      <c r="AF6852">
        <v>2249</v>
      </c>
      <c r="AG6852">
        <v>2251</v>
      </c>
      <c r="AH6852">
        <v>2270</v>
      </c>
      <c r="AI6852">
        <v>2364</v>
      </c>
      <c r="AJ6852">
        <v>2413</v>
      </c>
      <c r="AK6852">
        <v>2567</v>
      </c>
      <c r="AL6852">
        <v>2522</v>
      </c>
      <c r="AM6852">
        <v>2406</v>
      </c>
      <c r="AN6852">
        <v>2424</v>
      </c>
      <c r="AO6852">
        <v>2412</v>
      </c>
      <c r="AP6852">
        <v>2401</v>
      </c>
      <c r="AQ6852">
        <v>2288</v>
      </c>
      <c r="AR6852">
        <v>2183</v>
      </c>
    </row>
    <row r="6853" spans="1:44" x14ac:dyDescent="0.25">
      <c r="A6853" t="str">
        <f t="shared" si="107"/>
        <v>Wien-FavoritenLehrlinge1. Lehrjahr, männlich</v>
      </c>
      <c r="B6853">
        <v>6852</v>
      </c>
      <c r="C6853">
        <v>910</v>
      </c>
      <c r="D6853" t="s">
        <v>285</v>
      </c>
      <c r="E6853" t="s">
        <v>46</v>
      </c>
      <c r="F6853" t="s">
        <v>65</v>
      </c>
      <c r="G6853">
        <v>235</v>
      </c>
      <c r="H6853">
        <v>195</v>
      </c>
      <c r="I6853">
        <v>168</v>
      </c>
      <c r="J6853">
        <v>203</v>
      </c>
      <c r="K6853">
        <v>184</v>
      </c>
      <c r="L6853">
        <v>165</v>
      </c>
      <c r="M6853">
        <v>171</v>
      </c>
      <c r="N6853">
        <v>380</v>
      </c>
      <c r="O6853">
        <v>310</v>
      </c>
      <c r="P6853">
        <v>293</v>
      </c>
      <c r="Q6853">
        <v>278</v>
      </c>
      <c r="R6853">
        <v>286</v>
      </c>
      <c r="S6853">
        <v>317</v>
      </c>
      <c r="T6853">
        <v>274</v>
      </c>
      <c r="U6853">
        <v>362</v>
      </c>
      <c r="V6853">
        <v>286</v>
      </c>
      <c r="W6853">
        <v>351</v>
      </c>
      <c r="X6853">
        <v>329</v>
      </c>
      <c r="Y6853">
        <v>321</v>
      </c>
      <c r="Z6853">
        <v>382</v>
      </c>
      <c r="AA6853">
        <v>412</v>
      </c>
      <c r="AB6853">
        <v>417</v>
      </c>
    </row>
    <row r="6854" spans="1:44" x14ac:dyDescent="0.25">
      <c r="A6854" t="str">
        <f t="shared" si="107"/>
        <v>Wien-FavoritenLehrlinge1. Lehrjahr, weiblich</v>
      </c>
      <c r="B6854">
        <v>6853</v>
      </c>
      <c r="C6854">
        <v>910</v>
      </c>
      <c r="D6854" t="s">
        <v>285</v>
      </c>
      <c r="E6854" t="s">
        <v>46</v>
      </c>
      <c r="F6854" t="s">
        <v>66</v>
      </c>
      <c r="G6854">
        <v>137</v>
      </c>
      <c r="H6854">
        <v>110</v>
      </c>
      <c r="I6854">
        <v>112</v>
      </c>
      <c r="J6854">
        <v>111</v>
      </c>
      <c r="K6854">
        <v>127</v>
      </c>
      <c r="L6854">
        <v>114</v>
      </c>
      <c r="M6854">
        <v>110</v>
      </c>
      <c r="N6854">
        <v>193</v>
      </c>
      <c r="O6854">
        <v>184</v>
      </c>
      <c r="P6854">
        <v>165</v>
      </c>
      <c r="Q6854">
        <v>187</v>
      </c>
      <c r="R6854">
        <v>204</v>
      </c>
      <c r="S6854">
        <v>141</v>
      </c>
      <c r="T6854">
        <v>150</v>
      </c>
      <c r="U6854">
        <v>159</v>
      </c>
      <c r="V6854">
        <v>142</v>
      </c>
      <c r="W6854">
        <v>164</v>
      </c>
      <c r="X6854">
        <v>187</v>
      </c>
      <c r="Y6854">
        <v>206</v>
      </c>
      <c r="Z6854">
        <v>197</v>
      </c>
      <c r="AA6854">
        <v>236</v>
      </c>
      <c r="AB6854">
        <v>198</v>
      </c>
    </row>
    <row r="6855" spans="1:44" x14ac:dyDescent="0.25">
      <c r="A6855" t="str">
        <f t="shared" si="107"/>
        <v>Wien-FavoritenLehrlinge2. Lehrjahr, männlich</v>
      </c>
      <c r="B6855">
        <v>6854</v>
      </c>
      <c r="C6855">
        <v>910</v>
      </c>
      <c r="D6855" t="s">
        <v>285</v>
      </c>
      <c r="E6855" t="s">
        <v>46</v>
      </c>
      <c r="F6855" t="s">
        <v>67</v>
      </c>
      <c r="G6855">
        <v>210</v>
      </c>
      <c r="H6855">
        <v>175</v>
      </c>
      <c r="I6855">
        <v>198</v>
      </c>
      <c r="J6855">
        <v>216</v>
      </c>
      <c r="K6855">
        <v>213</v>
      </c>
      <c r="L6855">
        <v>205</v>
      </c>
      <c r="M6855">
        <v>184</v>
      </c>
      <c r="N6855">
        <v>182</v>
      </c>
      <c r="O6855">
        <v>303</v>
      </c>
      <c r="P6855">
        <v>295</v>
      </c>
      <c r="Q6855">
        <v>284</v>
      </c>
      <c r="R6855">
        <v>261</v>
      </c>
      <c r="S6855">
        <v>231</v>
      </c>
      <c r="T6855">
        <v>264</v>
      </c>
      <c r="U6855">
        <v>235</v>
      </c>
      <c r="V6855">
        <v>303</v>
      </c>
      <c r="W6855">
        <v>282</v>
      </c>
      <c r="X6855">
        <v>319</v>
      </c>
      <c r="Y6855">
        <v>284</v>
      </c>
      <c r="Z6855">
        <v>299</v>
      </c>
      <c r="AA6855">
        <v>327</v>
      </c>
      <c r="AB6855">
        <v>377</v>
      </c>
    </row>
    <row r="6856" spans="1:44" x14ac:dyDescent="0.25">
      <c r="A6856" t="str">
        <f t="shared" si="107"/>
        <v>Wien-FavoritenLehrlinge2. Lehrjahr, weiblich</v>
      </c>
      <c r="B6856">
        <v>6855</v>
      </c>
      <c r="C6856">
        <v>910</v>
      </c>
      <c r="D6856" t="s">
        <v>285</v>
      </c>
      <c r="E6856" t="s">
        <v>46</v>
      </c>
      <c r="F6856" t="s">
        <v>68</v>
      </c>
      <c r="G6856">
        <v>139</v>
      </c>
      <c r="H6856">
        <v>129</v>
      </c>
      <c r="I6856">
        <v>120</v>
      </c>
      <c r="J6856">
        <v>171</v>
      </c>
      <c r="K6856">
        <v>107</v>
      </c>
      <c r="L6856">
        <v>136</v>
      </c>
      <c r="M6856">
        <v>145</v>
      </c>
      <c r="N6856">
        <v>131</v>
      </c>
      <c r="O6856">
        <v>178</v>
      </c>
      <c r="P6856">
        <v>169</v>
      </c>
      <c r="Q6856">
        <v>150</v>
      </c>
      <c r="R6856">
        <v>179</v>
      </c>
      <c r="S6856">
        <v>133</v>
      </c>
      <c r="T6856">
        <v>130</v>
      </c>
      <c r="U6856">
        <v>153</v>
      </c>
      <c r="V6856">
        <v>171</v>
      </c>
      <c r="W6856">
        <v>154</v>
      </c>
      <c r="X6856">
        <v>179</v>
      </c>
      <c r="Y6856">
        <v>188</v>
      </c>
      <c r="Z6856">
        <v>212</v>
      </c>
      <c r="AA6856">
        <v>171</v>
      </c>
      <c r="AB6856">
        <v>225</v>
      </c>
    </row>
    <row r="6857" spans="1:44" x14ac:dyDescent="0.25">
      <c r="A6857" t="str">
        <f t="shared" si="107"/>
        <v>Wien-FavoritenLehrlinge3. Lehrjahr, männlich</v>
      </c>
      <c r="B6857">
        <v>6856</v>
      </c>
      <c r="C6857">
        <v>910</v>
      </c>
      <c r="D6857" t="s">
        <v>285</v>
      </c>
      <c r="E6857" t="s">
        <v>46</v>
      </c>
      <c r="F6857" t="s">
        <v>69</v>
      </c>
      <c r="G6857">
        <v>191</v>
      </c>
      <c r="H6857">
        <v>203</v>
      </c>
      <c r="I6857">
        <v>225</v>
      </c>
      <c r="J6857">
        <v>196</v>
      </c>
      <c r="K6857">
        <v>198</v>
      </c>
      <c r="L6857">
        <v>191</v>
      </c>
      <c r="M6857">
        <v>241</v>
      </c>
      <c r="N6857">
        <v>188</v>
      </c>
      <c r="O6857">
        <v>173</v>
      </c>
      <c r="P6857">
        <v>271</v>
      </c>
      <c r="Q6857">
        <v>272</v>
      </c>
      <c r="R6857">
        <v>283</v>
      </c>
      <c r="S6857">
        <v>242</v>
      </c>
      <c r="T6857">
        <v>214</v>
      </c>
      <c r="U6857">
        <v>272</v>
      </c>
      <c r="V6857">
        <v>239</v>
      </c>
      <c r="W6857">
        <v>304</v>
      </c>
      <c r="X6857">
        <v>277</v>
      </c>
      <c r="Y6857">
        <v>303</v>
      </c>
      <c r="Z6857">
        <v>270</v>
      </c>
      <c r="AA6857">
        <v>296</v>
      </c>
      <c r="AB6857">
        <v>314</v>
      </c>
    </row>
    <row r="6858" spans="1:44" x14ac:dyDescent="0.25">
      <c r="A6858" t="str">
        <f t="shared" si="107"/>
        <v>Wien-FavoritenLehrlinge3. Lehrjahr, weiblich</v>
      </c>
      <c r="B6858">
        <v>6857</v>
      </c>
      <c r="C6858">
        <v>910</v>
      </c>
      <c r="D6858" t="s">
        <v>285</v>
      </c>
      <c r="E6858" t="s">
        <v>46</v>
      </c>
      <c r="F6858" t="s">
        <v>70</v>
      </c>
      <c r="G6858">
        <v>138</v>
      </c>
      <c r="H6858">
        <v>125</v>
      </c>
      <c r="I6858">
        <v>180</v>
      </c>
      <c r="J6858">
        <v>112</v>
      </c>
      <c r="K6858">
        <v>125</v>
      </c>
      <c r="L6858">
        <v>104</v>
      </c>
      <c r="M6858">
        <v>212</v>
      </c>
      <c r="N6858">
        <v>122</v>
      </c>
      <c r="O6858">
        <v>134</v>
      </c>
      <c r="P6858">
        <v>164</v>
      </c>
      <c r="Q6858">
        <v>149</v>
      </c>
      <c r="R6858">
        <v>150</v>
      </c>
      <c r="S6858">
        <v>122</v>
      </c>
      <c r="T6858">
        <v>133</v>
      </c>
      <c r="U6858">
        <v>135</v>
      </c>
      <c r="V6858">
        <v>140</v>
      </c>
      <c r="W6858">
        <v>170</v>
      </c>
      <c r="X6858">
        <v>180</v>
      </c>
      <c r="Y6858">
        <v>176</v>
      </c>
      <c r="Z6858">
        <v>180</v>
      </c>
      <c r="AA6858">
        <v>205</v>
      </c>
      <c r="AB6858">
        <v>156</v>
      </c>
    </row>
    <row r="6859" spans="1:44" x14ac:dyDescent="0.25">
      <c r="A6859" t="str">
        <f t="shared" si="107"/>
        <v>Wien-FavoritenLehrlinge4. Lehrjahr, männlich</v>
      </c>
      <c r="B6859">
        <v>6858</v>
      </c>
      <c r="C6859">
        <v>910</v>
      </c>
      <c r="D6859" t="s">
        <v>285</v>
      </c>
      <c r="E6859" t="s">
        <v>46</v>
      </c>
      <c r="F6859" t="s">
        <v>71</v>
      </c>
      <c r="G6859">
        <v>66</v>
      </c>
      <c r="H6859">
        <v>67</v>
      </c>
      <c r="I6859">
        <v>71</v>
      </c>
      <c r="J6859">
        <v>65</v>
      </c>
      <c r="K6859">
        <v>49</v>
      </c>
      <c r="L6859">
        <v>43</v>
      </c>
      <c r="M6859">
        <v>127</v>
      </c>
      <c r="N6859">
        <v>70</v>
      </c>
      <c r="O6859">
        <v>53</v>
      </c>
      <c r="P6859">
        <v>70</v>
      </c>
      <c r="Q6859">
        <v>55</v>
      </c>
      <c r="R6859">
        <v>73</v>
      </c>
      <c r="S6859">
        <v>114</v>
      </c>
      <c r="T6859">
        <v>82</v>
      </c>
      <c r="U6859">
        <v>72</v>
      </c>
      <c r="V6859">
        <v>80</v>
      </c>
      <c r="W6859">
        <v>60</v>
      </c>
      <c r="X6859">
        <v>78</v>
      </c>
      <c r="Y6859">
        <v>65</v>
      </c>
      <c r="Z6859">
        <v>78</v>
      </c>
      <c r="AA6859">
        <v>60</v>
      </c>
      <c r="AB6859">
        <v>91</v>
      </c>
    </row>
    <row r="6860" spans="1:44" x14ac:dyDescent="0.25">
      <c r="A6860" t="str">
        <f t="shared" si="107"/>
        <v>Wien-FavoritenLehrlinge4. Lehrjahr, weiblich</v>
      </c>
      <c r="B6860">
        <v>6859</v>
      </c>
      <c r="C6860">
        <v>910</v>
      </c>
      <c r="D6860" t="s">
        <v>285</v>
      </c>
      <c r="E6860" t="s">
        <v>46</v>
      </c>
      <c r="F6860" t="s">
        <v>72</v>
      </c>
      <c r="G6860">
        <v>7</v>
      </c>
      <c r="H6860">
        <v>17</v>
      </c>
      <c r="I6860">
        <v>4</v>
      </c>
      <c r="J6860">
        <v>3</v>
      </c>
      <c r="K6860">
        <v>2</v>
      </c>
      <c r="L6860">
        <v>6</v>
      </c>
      <c r="M6860">
        <v>8</v>
      </c>
      <c r="N6860">
        <v>26</v>
      </c>
      <c r="O6860">
        <v>7</v>
      </c>
      <c r="P6860">
        <v>5</v>
      </c>
      <c r="Q6860">
        <v>6</v>
      </c>
      <c r="R6860">
        <v>6</v>
      </c>
      <c r="S6860">
        <v>12</v>
      </c>
      <c r="T6860">
        <v>3</v>
      </c>
      <c r="U6860">
        <v>6</v>
      </c>
      <c r="V6860">
        <v>7</v>
      </c>
      <c r="W6860">
        <v>3</v>
      </c>
      <c r="X6860">
        <v>13</v>
      </c>
      <c r="Y6860">
        <v>20</v>
      </c>
      <c r="Z6860">
        <v>17</v>
      </c>
      <c r="AA6860">
        <v>28</v>
      </c>
      <c r="AB6860">
        <v>33</v>
      </c>
    </row>
    <row r="6861" spans="1:44" x14ac:dyDescent="0.25">
      <c r="A6861" t="str">
        <f t="shared" si="107"/>
        <v>Wien-FavoritenLehrlingeFrauen</v>
      </c>
      <c r="B6861">
        <v>6860</v>
      </c>
      <c r="C6861">
        <v>910</v>
      </c>
      <c r="D6861" t="s">
        <v>285</v>
      </c>
      <c r="E6861" t="s">
        <v>46</v>
      </c>
      <c r="F6861" t="s">
        <v>47</v>
      </c>
      <c r="G6861">
        <v>421</v>
      </c>
      <c r="H6861">
        <v>381</v>
      </c>
      <c r="I6861">
        <v>416</v>
      </c>
      <c r="J6861">
        <v>397</v>
      </c>
      <c r="K6861">
        <v>361</v>
      </c>
      <c r="L6861">
        <v>360</v>
      </c>
      <c r="M6861">
        <v>475</v>
      </c>
      <c r="N6861">
        <v>472</v>
      </c>
      <c r="O6861">
        <v>503</v>
      </c>
      <c r="P6861">
        <v>503</v>
      </c>
      <c r="Q6861">
        <v>492</v>
      </c>
      <c r="R6861">
        <v>539</v>
      </c>
      <c r="S6861">
        <v>408</v>
      </c>
      <c r="T6861">
        <v>416</v>
      </c>
      <c r="U6861">
        <v>453</v>
      </c>
      <c r="V6861">
        <v>460</v>
      </c>
      <c r="W6861">
        <v>491</v>
      </c>
      <c r="X6861">
        <v>559</v>
      </c>
      <c r="Y6861">
        <v>590</v>
      </c>
      <c r="Z6861">
        <v>606</v>
      </c>
      <c r="AA6861">
        <v>640</v>
      </c>
      <c r="AB6861">
        <v>612</v>
      </c>
    </row>
    <row r="6862" spans="1:44" x14ac:dyDescent="0.25">
      <c r="A6862" t="str">
        <f t="shared" si="107"/>
        <v>Wien-FavoritenLehrlingeInsgesamt</v>
      </c>
      <c r="B6862">
        <v>6861</v>
      </c>
      <c r="C6862">
        <v>910</v>
      </c>
      <c r="D6862" t="s">
        <v>285</v>
      </c>
      <c r="E6862" t="s">
        <v>46</v>
      </c>
      <c r="F6862" t="s">
        <v>48</v>
      </c>
      <c r="G6862">
        <v>1123</v>
      </c>
      <c r="H6862">
        <v>1021</v>
      </c>
      <c r="I6862">
        <v>1078</v>
      </c>
      <c r="J6862">
        <v>1077</v>
      </c>
      <c r="K6862">
        <v>1005</v>
      </c>
      <c r="L6862">
        <v>964</v>
      </c>
      <c r="M6862">
        <v>1198</v>
      </c>
      <c r="N6862">
        <v>1292</v>
      </c>
      <c r="O6862">
        <v>1342</v>
      </c>
      <c r="P6862">
        <v>1432</v>
      </c>
      <c r="Q6862">
        <v>1381</v>
      </c>
      <c r="R6862">
        <v>1442</v>
      </c>
      <c r="S6862">
        <v>1312</v>
      </c>
      <c r="T6862">
        <v>1250</v>
      </c>
      <c r="U6862">
        <v>1394</v>
      </c>
      <c r="V6862">
        <v>1368</v>
      </c>
      <c r="W6862">
        <v>1488</v>
      </c>
      <c r="X6862">
        <v>1562</v>
      </c>
      <c r="Y6862">
        <v>1563</v>
      </c>
      <c r="Z6862">
        <v>1635</v>
      </c>
      <c r="AA6862">
        <v>1735</v>
      </c>
      <c r="AB6862">
        <v>1811</v>
      </c>
    </row>
    <row r="6863" spans="1:44" x14ac:dyDescent="0.25">
      <c r="A6863" t="str">
        <f t="shared" si="107"/>
        <v>Wien-FavoritenLehrlingeMänner</v>
      </c>
      <c r="B6863">
        <v>6862</v>
      </c>
      <c r="C6863">
        <v>910</v>
      </c>
      <c r="D6863" t="s">
        <v>285</v>
      </c>
      <c r="E6863" t="s">
        <v>46</v>
      </c>
      <c r="F6863" t="s">
        <v>49</v>
      </c>
      <c r="G6863">
        <v>702</v>
      </c>
      <c r="H6863">
        <v>640</v>
      </c>
      <c r="I6863">
        <v>662</v>
      </c>
      <c r="J6863">
        <v>680</v>
      </c>
      <c r="K6863">
        <v>644</v>
      </c>
      <c r="L6863">
        <v>604</v>
      </c>
      <c r="M6863">
        <v>723</v>
      </c>
      <c r="N6863">
        <v>820</v>
      </c>
      <c r="O6863">
        <v>839</v>
      </c>
      <c r="P6863">
        <v>929</v>
      </c>
      <c r="Q6863">
        <v>889</v>
      </c>
      <c r="R6863">
        <v>903</v>
      </c>
      <c r="S6863">
        <v>904</v>
      </c>
      <c r="T6863">
        <v>834</v>
      </c>
      <c r="U6863">
        <v>941</v>
      </c>
      <c r="V6863">
        <v>908</v>
      </c>
      <c r="W6863">
        <v>997</v>
      </c>
      <c r="X6863">
        <v>1003</v>
      </c>
      <c r="Y6863">
        <v>973</v>
      </c>
      <c r="Z6863">
        <v>1029</v>
      </c>
      <c r="AA6863">
        <v>1095</v>
      </c>
      <c r="AB6863">
        <v>1199</v>
      </c>
    </row>
    <row r="6864" spans="1:44" x14ac:dyDescent="0.25">
      <c r="A6864" t="str">
        <f t="shared" si="107"/>
        <v>Wien-FavoritenNeugründungenInsgesamt</v>
      </c>
      <c r="B6864">
        <v>6863</v>
      </c>
      <c r="C6864">
        <v>910</v>
      </c>
      <c r="D6864" t="s">
        <v>285</v>
      </c>
      <c r="E6864" t="s">
        <v>41</v>
      </c>
      <c r="F6864" t="s">
        <v>48</v>
      </c>
      <c r="G6864">
        <v>454</v>
      </c>
      <c r="H6864">
        <v>469.105582182126</v>
      </c>
      <c r="I6864">
        <v>704.27552986512501</v>
      </c>
      <c r="J6864">
        <v>696.35348783845802</v>
      </c>
      <c r="K6864">
        <v>721.67388811010596</v>
      </c>
      <c r="L6864">
        <v>703.82405789867698</v>
      </c>
      <c r="M6864">
        <v>711.69749297825899</v>
      </c>
      <c r="N6864">
        <v>735.96875377005699</v>
      </c>
      <c r="O6864">
        <v>812.366153183238</v>
      </c>
      <c r="P6864">
        <v>694.33109967691803</v>
      </c>
      <c r="Q6864">
        <v>678.44299831284604</v>
      </c>
      <c r="R6864">
        <v>636.21617802896503</v>
      </c>
      <c r="S6864">
        <v>616.23827324249396</v>
      </c>
      <c r="T6864">
        <v>646.46600826825897</v>
      </c>
      <c r="U6864">
        <v>756.85574305933596</v>
      </c>
      <c r="V6864">
        <v>760</v>
      </c>
      <c r="W6864">
        <v>808</v>
      </c>
      <c r="X6864">
        <v>812</v>
      </c>
      <c r="Y6864">
        <v>739</v>
      </c>
      <c r="Z6864">
        <v>880</v>
      </c>
      <c r="AA6864">
        <v>849</v>
      </c>
      <c r="AB6864">
        <v>895</v>
      </c>
    </row>
    <row r="6865" spans="1:25" x14ac:dyDescent="0.25">
      <c r="A6865" t="str">
        <f t="shared" si="107"/>
        <v>Wien-FavoritenPendler (Auspendler/-innen)Insgesamt</v>
      </c>
      <c r="B6865">
        <v>6864</v>
      </c>
      <c r="C6865">
        <v>910</v>
      </c>
      <c r="D6865" t="s">
        <v>285</v>
      </c>
      <c r="E6865" t="s">
        <v>459</v>
      </c>
      <c r="F6865" t="s">
        <v>48</v>
      </c>
      <c r="G6865">
        <v>8714</v>
      </c>
      <c r="H6865">
        <v>8587</v>
      </c>
      <c r="I6865">
        <v>9880</v>
      </c>
      <c r="J6865">
        <v>9516</v>
      </c>
      <c r="K6865">
        <v>9578</v>
      </c>
      <c r="L6865">
        <v>9807</v>
      </c>
      <c r="M6865">
        <v>10211</v>
      </c>
      <c r="N6865">
        <v>10620</v>
      </c>
      <c r="O6865">
        <v>11260</v>
      </c>
      <c r="P6865">
        <v>11806</v>
      </c>
      <c r="Q6865">
        <v>12176</v>
      </c>
      <c r="R6865">
        <v>12227</v>
      </c>
      <c r="S6865">
        <v>12860</v>
      </c>
    </row>
    <row r="6866" spans="1:25" x14ac:dyDescent="0.25">
      <c r="A6866" t="str">
        <f t="shared" si="107"/>
        <v>Wien-FavoritenPendler ins AuslandInsgesamt</v>
      </c>
      <c r="B6866">
        <v>6865</v>
      </c>
      <c r="C6866">
        <v>910</v>
      </c>
      <c r="D6866" t="s">
        <v>285</v>
      </c>
      <c r="E6866" t="s">
        <v>304</v>
      </c>
      <c r="F6866" t="s">
        <v>48</v>
      </c>
      <c r="G6866">
        <v>32</v>
      </c>
      <c r="H6866">
        <v>80</v>
      </c>
      <c r="I6866">
        <v>558</v>
      </c>
      <c r="J6866">
        <v>106</v>
      </c>
      <c r="K6866">
        <v>85</v>
      </c>
      <c r="L6866">
        <v>140</v>
      </c>
      <c r="M6866">
        <v>149</v>
      </c>
      <c r="N6866">
        <v>130</v>
      </c>
      <c r="O6866">
        <v>150</v>
      </c>
      <c r="P6866">
        <v>135</v>
      </c>
      <c r="Q6866">
        <v>151</v>
      </c>
      <c r="R6866">
        <v>136</v>
      </c>
      <c r="S6866">
        <v>186</v>
      </c>
    </row>
    <row r="6867" spans="1:25" x14ac:dyDescent="0.25">
      <c r="A6867" t="str">
        <f t="shared" si="107"/>
        <v>Wien-FavoritenPendler zw. BundesländernInsgesamt</v>
      </c>
      <c r="B6867">
        <v>6866</v>
      </c>
      <c r="C6867">
        <v>910</v>
      </c>
      <c r="D6867" t="s">
        <v>285</v>
      </c>
      <c r="E6867" t="s">
        <v>433</v>
      </c>
      <c r="F6867" t="s">
        <v>48</v>
      </c>
      <c r="G6867">
        <v>8682</v>
      </c>
      <c r="H6867">
        <v>8507</v>
      </c>
      <c r="I6867">
        <v>9322</v>
      </c>
      <c r="J6867">
        <v>9410</v>
      </c>
      <c r="K6867">
        <v>9493</v>
      </c>
      <c r="L6867">
        <v>9667</v>
      </c>
      <c r="M6867">
        <v>10062</v>
      </c>
      <c r="N6867">
        <v>10490</v>
      </c>
      <c r="O6867">
        <v>11110</v>
      </c>
      <c r="P6867">
        <v>11671</v>
      </c>
      <c r="Q6867">
        <v>12025</v>
      </c>
      <c r="R6867">
        <v>12091</v>
      </c>
      <c r="S6867">
        <v>12674</v>
      </c>
    </row>
    <row r="6868" spans="1:25" x14ac:dyDescent="0.25">
      <c r="A6868" t="str">
        <f t="shared" si="107"/>
        <v>Wien-FavoritenPendler zw. Gemeinden eines Pol. BezirkesInsgesamt</v>
      </c>
      <c r="B6868">
        <v>6867</v>
      </c>
      <c r="C6868">
        <v>910</v>
      </c>
      <c r="D6868" t="s">
        <v>285</v>
      </c>
      <c r="E6868" t="s">
        <v>305</v>
      </c>
      <c r="F6868" t="s">
        <v>48</v>
      </c>
      <c r="G6868">
        <v>0</v>
      </c>
      <c r="H6868">
        <v>0</v>
      </c>
      <c r="I6868">
        <v>0</v>
      </c>
      <c r="J6868">
        <v>0</v>
      </c>
      <c r="K6868">
        <v>0</v>
      </c>
      <c r="L6868">
        <v>0</v>
      </c>
      <c r="M6868">
        <v>0</v>
      </c>
      <c r="N6868">
        <v>0</v>
      </c>
      <c r="O6868">
        <v>0</v>
      </c>
      <c r="P6868">
        <v>0</v>
      </c>
      <c r="Q6868">
        <v>0</v>
      </c>
      <c r="R6868">
        <v>0</v>
      </c>
      <c r="S6868">
        <v>0</v>
      </c>
    </row>
    <row r="6869" spans="1:25" x14ac:dyDescent="0.25">
      <c r="A6869" t="str">
        <f t="shared" si="107"/>
        <v>Wien-FavoritenPendler zw. Pol. Bez. des BundeslandesInsgesamt</v>
      </c>
      <c r="B6869">
        <v>6868</v>
      </c>
      <c r="C6869">
        <v>910</v>
      </c>
      <c r="D6869" t="s">
        <v>285</v>
      </c>
      <c r="E6869" t="s">
        <v>306</v>
      </c>
      <c r="F6869" t="s">
        <v>48</v>
      </c>
      <c r="G6869">
        <v>0</v>
      </c>
      <c r="H6869">
        <v>0</v>
      </c>
      <c r="I6869">
        <v>0</v>
      </c>
      <c r="J6869">
        <v>0</v>
      </c>
      <c r="K6869">
        <v>0</v>
      </c>
      <c r="L6869">
        <v>0</v>
      </c>
      <c r="M6869">
        <v>0</v>
      </c>
      <c r="N6869">
        <v>0</v>
      </c>
      <c r="O6869">
        <v>0</v>
      </c>
      <c r="P6869">
        <v>0</v>
      </c>
      <c r="Q6869">
        <v>0</v>
      </c>
      <c r="R6869">
        <v>0</v>
      </c>
      <c r="S6869">
        <v>0</v>
      </c>
    </row>
    <row r="6870" spans="1:25" x14ac:dyDescent="0.25">
      <c r="A6870" t="str">
        <f t="shared" si="107"/>
        <v>Wien-FavoritenPensionisteneinkommenBrutto_Schnitt</v>
      </c>
      <c r="B6870">
        <v>6869</v>
      </c>
      <c r="C6870">
        <v>910</v>
      </c>
      <c r="D6870" t="s">
        <v>285</v>
      </c>
      <c r="E6870" t="s">
        <v>44</v>
      </c>
      <c r="F6870" t="s">
        <v>54</v>
      </c>
      <c r="G6870">
        <v>18776.8725665325</v>
      </c>
      <c r="H6870">
        <v>19071.749805175801</v>
      </c>
      <c r="I6870">
        <v>19698.870150120201</v>
      </c>
      <c r="J6870">
        <v>20212.147685309999</v>
      </c>
      <c r="K6870">
        <v>20731.667547147299</v>
      </c>
      <c r="L6870">
        <v>21297.4520731269</v>
      </c>
      <c r="M6870">
        <v>21496.110194215798</v>
      </c>
      <c r="N6870">
        <v>21790.421994006902</v>
      </c>
      <c r="O6870">
        <v>21690.681861161302</v>
      </c>
      <c r="P6870">
        <v>22111.9921586657</v>
      </c>
      <c r="Q6870">
        <v>22517.107292317502</v>
      </c>
      <c r="R6870">
        <v>22896.232330844399</v>
      </c>
      <c r="S6870">
        <v>23141.544073987901</v>
      </c>
      <c r="T6870">
        <v>23247.2789568546</v>
      </c>
      <c r="U6870">
        <v>23521.350485520001</v>
      </c>
      <c r="V6870">
        <v>24080.124988738</v>
      </c>
      <c r="W6870">
        <v>25513.305187168298</v>
      </c>
      <c r="X6870">
        <v>26076.403795552102</v>
      </c>
      <c r="Y6870">
        <v>26650.2463064236</v>
      </c>
    </row>
    <row r="6871" spans="1:25" x14ac:dyDescent="0.25">
      <c r="A6871" t="str">
        <f t="shared" ref="A6871:A6875" si="108">D6871&amp;E6871&amp;F6871</f>
        <v>Wien-FavoritenPensionisteneinkommenBruttobezüge 1000 EUR</v>
      </c>
      <c r="B6871">
        <v>6870</v>
      </c>
      <c r="C6871">
        <v>910</v>
      </c>
      <c r="D6871" t="s">
        <v>285</v>
      </c>
      <c r="E6871" t="s">
        <v>44</v>
      </c>
      <c r="F6871" t="s">
        <v>55</v>
      </c>
      <c r="G6871">
        <v>764819.57337999996</v>
      </c>
      <c r="H6871">
        <v>781178.87202000001</v>
      </c>
      <c r="I6871">
        <v>810943.38746999996</v>
      </c>
      <c r="J6871">
        <v>839855.16061999998</v>
      </c>
      <c r="K6871">
        <v>868449.55354999995</v>
      </c>
      <c r="L6871">
        <v>889445.49092999997</v>
      </c>
      <c r="M6871">
        <v>914229.56655999995</v>
      </c>
      <c r="N6871">
        <v>923521.66495000001</v>
      </c>
      <c r="O6871">
        <v>949249.31029000005</v>
      </c>
      <c r="P6871">
        <v>969124.39232999994</v>
      </c>
      <c r="Q6871">
        <v>987442.70608999999</v>
      </c>
      <c r="R6871">
        <v>993513.31330000004</v>
      </c>
      <c r="S6871">
        <v>994623.56429999997</v>
      </c>
      <c r="T6871">
        <v>1002190.19583</v>
      </c>
      <c r="U6871">
        <v>1016875.02419</v>
      </c>
      <c r="V6871">
        <v>1037010.58264</v>
      </c>
      <c r="W6871">
        <v>1067323.6092000001</v>
      </c>
      <c r="X6871">
        <v>1086942.7394099999</v>
      </c>
      <c r="Y6871">
        <v>1105239.0148199999</v>
      </c>
    </row>
    <row r="6872" spans="1:25" x14ac:dyDescent="0.25">
      <c r="A6872" t="str">
        <f t="shared" si="108"/>
        <v>Wien-FavoritenPensionisteneinkommenBruttobezüge Fälle</v>
      </c>
      <c r="B6872">
        <v>6871</v>
      </c>
      <c r="C6872">
        <v>910</v>
      </c>
      <c r="D6872" t="s">
        <v>285</v>
      </c>
      <c r="E6872" t="s">
        <v>44</v>
      </c>
      <c r="F6872" t="s">
        <v>56</v>
      </c>
      <c r="G6872">
        <v>40732</v>
      </c>
      <c r="H6872">
        <v>40960</v>
      </c>
      <c r="I6872">
        <v>41167</v>
      </c>
      <c r="J6872">
        <v>41552</v>
      </c>
      <c r="K6872">
        <v>41890</v>
      </c>
      <c r="L6872">
        <v>41763</v>
      </c>
      <c r="M6872">
        <v>42530</v>
      </c>
      <c r="N6872">
        <v>42382</v>
      </c>
      <c r="O6872">
        <v>43763</v>
      </c>
      <c r="P6872">
        <v>43828</v>
      </c>
      <c r="Q6872">
        <v>43853</v>
      </c>
      <c r="R6872">
        <v>43392</v>
      </c>
      <c r="S6872">
        <v>42980</v>
      </c>
      <c r="T6872">
        <v>43110</v>
      </c>
      <c r="U6872">
        <v>43232</v>
      </c>
      <c r="V6872">
        <v>43065</v>
      </c>
      <c r="W6872">
        <v>41834</v>
      </c>
      <c r="X6872">
        <v>41683</v>
      </c>
      <c r="Y6872">
        <v>41472</v>
      </c>
    </row>
    <row r="6873" spans="1:25" x14ac:dyDescent="0.25">
      <c r="A6873" t="str">
        <f t="shared" si="108"/>
        <v>Wien-FavoritenPensionisteneinkommenLohnsteuer 1000 EUR</v>
      </c>
      <c r="B6873">
        <v>6872</v>
      </c>
      <c r="C6873">
        <v>910</v>
      </c>
      <c r="D6873" t="s">
        <v>285</v>
      </c>
      <c r="E6873" t="s">
        <v>44</v>
      </c>
      <c r="F6873" t="s">
        <v>57</v>
      </c>
      <c r="G6873">
        <v>103004.07864000001</v>
      </c>
      <c r="H6873">
        <v>96795.284199999995</v>
      </c>
      <c r="I6873">
        <v>104699.05639</v>
      </c>
      <c r="J6873">
        <v>112664.78320000001</v>
      </c>
      <c r="K6873">
        <v>119477.81395</v>
      </c>
      <c r="L6873">
        <v>110863.785</v>
      </c>
      <c r="M6873">
        <v>115974.13847000001</v>
      </c>
      <c r="N6873">
        <v>119191.16405000001</v>
      </c>
      <c r="O6873">
        <v>127055.43616</v>
      </c>
      <c r="P6873">
        <v>132262.73407000001</v>
      </c>
      <c r="Q6873">
        <v>137537.01808000001</v>
      </c>
      <c r="R6873">
        <v>142094.93826</v>
      </c>
      <c r="S6873">
        <v>118358.08123</v>
      </c>
      <c r="T6873">
        <v>121055.10209</v>
      </c>
      <c r="U6873">
        <v>124832.18102</v>
      </c>
      <c r="V6873">
        <v>131087.73370000001</v>
      </c>
      <c r="W6873">
        <v>126784.52381</v>
      </c>
      <c r="X6873">
        <v>133254.24960000001</v>
      </c>
      <c r="Y6873">
        <v>130627.86186999999</v>
      </c>
    </row>
    <row r="6874" spans="1:25" x14ac:dyDescent="0.25">
      <c r="A6874" t="str">
        <f t="shared" si="108"/>
        <v>Wien-FavoritenPensionisteneinkommenLohnsteuer Fälle</v>
      </c>
      <c r="B6874">
        <v>6873</v>
      </c>
      <c r="C6874">
        <v>910</v>
      </c>
      <c r="D6874" t="s">
        <v>285</v>
      </c>
      <c r="E6874" t="s">
        <v>44</v>
      </c>
      <c r="F6874" t="s">
        <v>58</v>
      </c>
      <c r="G6874">
        <v>27016</v>
      </c>
      <c r="H6874">
        <v>25888</v>
      </c>
      <c r="I6874">
        <v>26625</v>
      </c>
      <c r="J6874">
        <v>28337</v>
      </c>
      <c r="K6874">
        <v>28424</v>
      </c>
      <c r="L6874">
        <v>27236</v>
      </c>
      <c r="M6874">
        <v>27664</v>
      </c>
      <c r="N6874">
        <v>27831</v>
      </c>
      <c r="O6874">
        <v>28493</v>
      </c>
      <c r="P6874">
        <v>28774</v>
      </c>
      <c r="Q6874">
        <v>29140</v>
      </c>
      <c r="R6874">
        <v>29128</v>
      </c>
      <c r="S6874">
        <v>28888</v>
      </c>
      <c r="T6874">
        <v>28945</v>
      </c>
      <c r="U6874">
        <v>29195</v>
      </c>
      <c r="V6874">
        <v>29696</v>
      </c>
      <c r="W6874">
        <v>31047</v>
      </c>
      <c r="X6874">
        <v>31320</v>
      </c>
      <c r="Y6874">
        <v>31627</v>
      </c>
    </row>
    <row r="6875" spans="1:25" x14ac:dyDescent="0.25">
      <c r="A6875" t="str">
        <f t="shared" si="108"/>
        <v>Wien-FavoritenPensionisteneinkommenNetto_Schnitt</v>
      </c>
      <c r="B6875">
        <v>6874</v>
      </c>
      <c r="C6875">
        <v>910</v>
      </c>
      <c r="D6875" t="s">
        <v>285</v>
      </c>
      <c r="E6875" t="s">
        <v>44</v>
      </c>
      <c r="F6875" t="s">
        <v>59</v>
      </c>
      <c r="G6875">
        <v>15350.7241812334</v>
      </c>
      <c r="H6875">
        <v>15693.3842409668</v>
      </c>
      <c r="I6875">
        <v>16102.0868219691</v>
      </c>
      <c r="J6875">
        <v>16429.912681940699</v>
      </c>
      <c r="K6875">
        <v>16762.050261160199</v>
      </c>
      <c r="L6875">
        <v>17487.993521538199</v>
      </c>
      <c r="M6875">
        <v>17604.5650263344</v>
      </c>
      <c r="N6875">
        <v>17800.022368222399</v>
      </c>
      <c r="O6875">
        <v>17616.771226607001</v>
      </c>
      <c r="P6875">
        <v>17899.882196769198</v>
      </c>
      <c r="Q6875">
        <v>18168.7285991836</v>
      </c>
      <c r="R6875">
        <v>18387.393123617301</v>
      </c>
      <c r="S6875">
        <v>19141.6226312238</v>
      </c>
      <c r="T6875">
        <v>19192.636004639298</v>
      </c>
      <c r="U6875">
        <v>19375.634407152102</v>
      </c>
      <c r="V6875">
        <v>19751.6704850807</v>
      </c>
      <c r="W6875">
        <v>21127.050852894801</v>
      </c>
      <c r="X6875">
        <v>21503.1709250774</v>
      </c>
      <c r="Y6875">
        <v>22095.4495780285</v>
      </c>
    </row>
    <row r="6876" spans="1:25" x14ac:dyDescent="0.25">
      <c r="A6876" t="str">
        <f t="shared" ref="A6876:A6939" si="109">D6876&amp;E6876&amp;F6876</f>
        <v>Wien-FavoritenPensionisteneinkommenNettobezüge 1000 EUR</v>
      </c>
      <c r="B6876">
        <v>6875</v>
      </c>
      <c r="C6876">
        <v>910</v>
      </c>
      <c r="D6876" t="s">
        <v>285</v>
      </c>
      <c r="E6876" t="s">
        <v>44</v>
      </c>
      <c r="F6876" t="s">
        <v>60</v>
      </c>
      <c r="G6876">
        <v>625265.69735000003</v>
      </c>
      <c r="H6876">
        <v>642801.01850999997</v>
      </c>
      <c r="I6876">
        <v>662874.60820000002</v>
      </c>
      <c r="J6876">
        <v>682695.73176</v>
      </c>
      <c r="K6876">
        <v>702162.28544000001</v>
      </c>
      <c r="L6876">
        <v>730351.07343999995</v>
      </c>
      <c r="M6876">
        <v>748722.15057000006</v>
      </c>
      <c r="N6876">
        <v>754400.54801000003</v>
      </c>
      <c r="O6876">
        <v>770962.75919000001</v>
      </c>
      <c r="P6876">
        <v>784516.03691999998</v>
      </c>
      <c r="Q6876">
        <v>796753.25526000001</v>
      </c>
      <c r="R6876">
        <v>797865.76242000004</v>
      </c>
      <c r="S6876">
        <v>822706.94068999996</v>
      </c>
      <c r="T6876">
        <v>827394.53816</v>
      </c>
      <c r="U6876">
        <v>837647.42668999999</v>
      </c>
      <c r="V6876">
        <v>850605.68943999999</v>
      </c>
      <c r="W6876">
        <v>883829.04538000003</v>
      </c>
      <c r="X6876">
        <v>896316.67367000005</v>
      </c>
      <c r="Y6876">
        <v>916342.48490000004</v>
      </c>
    </row>
    <row r="6877" spans="1:25" x14ac:dyDescent="0.25">
      <c r="A6877" t="str">
        <f t="shared" si="109"/>
        <v>Wien-FavoritenPensionisteneinkommenSV-Beiträge 1000 EUR</v>
      </c>
      <c r="B6877">
        <v>6876</v>
      </c>
      <c r="C6877">
        <v>910</v>
      </c>
      <c r="D6877" t="s">
        <v>285</v>
      </c>
      <c r="E6877" t="s">
        <v>44</v>
      </c>
      <c r="F6877" t="s">
        <v>61</v>
      </c>
      <c r="G6877">
        <v>36549.79739</v>
      </c>
      <c r="H6877">
        <v>41582.569309999999</v>
      </c>
      <c r="I6877">
        <v>43369.722880000001</v>
      </c>
      <c r="J6877">
        <v>44494.645660000002</v>
      </c>
      <c r="K6877">
        <v>46809.454160000001</v>
      </c>
      <c r="L6877">
        <v>48230.632490000004</v>
      </c>
      <c r="M6877">
        <v>49533.277520000003</v>
      </c>
      <c r="N6877">
        <v>49929.95289</v>
      </c>
      <c r="O6877">
        <v>51231.114939999999</v>
      </c>
      <c r="P6877">
        <v>52345.621339999998</v>
      </c>
      <c r="Q6877">
        <v>53152.43275</v>
      </c>
      <c r="R6877">
        <v>53552.61262</v>
      </c>
      <c r="S6877">
        <v>53558.542379999999</v>
      </c>
      <c r="T6877">
        <v>53740.55558</v>
      </c>
      <c r="U6877">
        <v>54395.41648</v>
      </c>
      <c r="V6877">
        <v>55317.159500000002</v>
      </c>
      <c r="W6877">
        <v>56710.040009999997</v>
      </c>
      <c r="X6877">
        <v>57371.816140000003</v>
      </c>
      <c r="Y6877">
        <v>58268.66805</v>
      </c>
    </row>
    <row r="6878" spans="1:25" x14ac:dyDescent="0.25">
      <c r="A6878" t="str">
        <f t="shared" si="109"/>
        <v>Wien-FavoritenPensionisteneinkommenSV-Beiträge Fälle</v>
      </c>
      <c r="B6878">
        <v>6877</v>
      </c>
      <c r="C6878">
        <v>910</v>
      </c>
      <c r="D6878" t="s">
        <v>285</v>
      </c>
      <c r="E6878" t="s">
        <v>44</v>
      </c>
      <c r="F6878" t="s">
        <v>62</v>
      </c>
      <c r="G6878">
        <v>39872</v>
      </c>
      <c r="H6878">
        <v>40103</v>
      </c>
      <c r="I6878">
        <v>40332</v>
      </c>
      <c r="J6878">
        <v>40701</v>
      </c>
      <c r="K6878">
        <v>41049</v>
      </c>
      <c r="L6878">
        <v>40924</v>
      </c>
      <c r="M6878">
        <v>41579</v>
      </c>
      <c r="N6878">
        <v>41456</v>
      </c>
      <c r="O6878">
        <v>41473</v>
      </c>
      <c r="P6878">
        <v>41500</v>
      </c>
      <c r="Q6878">
        <v>41512</v>
      </c>
      <c r="R6878">
        <v>40957</v>
      </c>
      <c r="S6878">
        <v>40504</v>
      </c>
      <c r="T6878">
        <v>40557</v>
      </c>
      <c r="U6878">
        <v>40454</v>
      </c>
      <c r="V6878">
        <v>40323</v>
      </c>
      <c r="W6878">
        <v>40538</v>
      </c>
      <c r="X6878">
        <v>40448</v>
      </c>
      <c r="Y6878">
        <v>40244</v>
      </c>
    </row>
    <row r="6879" spans="1:25" x14ac:dyDescent="0.25">
      <c r="A6879" t="str">
        <f t="shared" si="109"/>
        <v>Wien-FavoritenUnselbstständig Beschäftigte GW mgfInsgesamt</v>
      </c>
      <c r="B6879">
        <v>6878</v>
      </c>
      <c r="C6879">
        <v>910</v>
      </c>
      <c r="D6879" t="s">
        <v>285</v>
      </c>
      <c r="E6879" t="s">
        <v>450</v>
      </c>
      <c r="F6879" t="s">
        <v>48</v>
      </c>
      <c r="G6879">
        <v>41107.142832850899</v>
      </c>
      <c r="H6879">
        <v>40450.556864222999</v>
      </c>
      <c r="I6879">
        <v>43198.597251510997</v>
      </c>
      <c r="J6879">
        <v>44446.188506003899</v>
      </c>
      <c r="K6879">
        <v>46348.893282862002</v>
      </c>
      <c r="L6879">
        <v>44938.872704820002</v>
      </c>
      <c r="M6879">
        <v>45537.382615957998</v>
      </c>
      <c r="N6879">
        <v>42951.790227664998</v>
      </c>
      <c r="O6879">
        <v>47373.756551979001</v>
      </c>
      <c r="P6879">
        <v>48563.040625936999</v>
      </c>
      <c r="Q6879">
        <v>52062.091078427002</v>
      </c>
      <c r="R6879">
        <v>53821.493991058</v>
      </c>
      <c r="S6879">
        <v>58197.896787022997</v>
      </c>
      <c r="T6879">
        <v>58553.254301822002</v>
      </c>
    </row>
    <row r="6880" spans="1:25" x14ac:dyDescent="0.25">
      <c r="A6880" t="str">
        <f t="shared" si="109"/>
        <v>Wien-FavoritenUnselbstständig Beschäftigte GW ogfInsgesamt</v>
      </c>
      <c r="B6880">
        <v>6879</v>
      </c>
      <c r="C6880">
        <v>910</v>
      </c>
      <c r="D6880" t="s">
        <v>285</v>
      </c>
      <c r="E6880" t="s">
        <v>449</v>
      </c>
      <c r="F6880" t="s">
        <v>48</v>
      </c>
      <c r="G6880">
        <v>37243.716640125996</v>
      </c>
      <c r="H6880">
        <v>36563.272048047998</v>
      </c>
      <c r="I6880">
        <v>39578.292736415999</v>
      </c>
      <c r="J6880">
        <v>40971.823523375002</v>
      </c>
      <c r="K6880">
        <v>42812.148982250001</v>
      </c>
      <c r="L6880">
        <v>41467.860085442997</v>
      </c>
      <c r="M6880">
        <v>41703.178616395002</v>
      </c>
      <c r="N6880">
        <v>39695.669354586003</v>
      </c>
      <c r="O6880">
        <v>43925.243040467001</v>
      </c>
      <c r="P6880">
        <v>45349.588104401002</v>
      </c>
      <c r="Q6880">
        <v>48776.582996980003</v>
      </c>
      <c r="R6880">
        <v>50242.089829518001</v>
      </c>
      <c r="S6880">
        <v>54405.788758264003</v>
      </c>
      <c r="T6880">
        <v>54649.605722790002</v>
      </c>
    </row>
    <row r="6881" spans="1:28" x14ac:dyDescent="0.25">
      <c r="A6881" t="str">
        <f t="shared" si="109"/>
        <v>Wien-FavoritenUnternehmenInsgesamt</v>
      </c>
      <c r="B6881">
        <v>6880</v>
      </c>
      <c r="C6881">
        <v>910</v>
      </c>
      <c r="D6881" t="s">
        <v>285</v>
      </c>
      <c r="E6881" t="s">
        <v>475</v>
      </c>
      <c r="F6881" t="s">
        <v>48</v>
      </c>
      <c r="G6881">
        <v>8501</v>
      </c>
      <c r="H6881">
        <v>8588</v>
      </c>
      <c r="I6881">
        <v>8997</v>
      </c>
    </row>
    <row r="6882" spans="1:28" x14ac:dyDescent="0.25">
      <c r="A6882" t="str">
        <f t="shared" si="109"/>
        <v>Wien-FavoritenWohnbevölkerungInsgesamt</v>
      </c>
      <c r="B6882">
        <v>6881</v>
      </c>
      <c r="C6882">
        <v>910</v>
      </c>
      <c r="D6882" t="s">
        <v>285</v>
      </c>
      <c r="E6882" t="s">
        <v>42</v>
      </c>
      <c r="F6882" t="s">
        <v>48</v>
      </c>
      <c r="G6882">
        <v>152796</v>
      </c>
      <c r="H6882">
        <v>156349</v>
      </c>
      <c r="I6882">
        <v>159105</v>
      </c>
      <c r="J6882">
        <v>163695</v>
      </c>
      <c r="K6882">
        <v>167238</v>
      </c>
      <c r="L6882">
        <v>169413</v>
      </c>
      <c r="M6882">
        <v>171113</v>
      </c>
      <c r="N6882">
        <v>173227</v>
      </c>
      <c r="O6882">
        <v>174749</v>
      </c>
      <c r="P6882">
        <v>176558</v>
      </c>
      <c r="Q6882">
        <v>178358</v>
      </c>
      <c r="R6882">
        <v>182595</v>
      </c>
      <c r="S6882">
        <v>186450</v>
      </c>
      <c r="T6882">
        <v>189713</v>
      </c>
      <c r="U6882">
        <v>194746</v>
      </c>
      <c r="V6882">
        <v>198083</v>
      </c>
      <c r="W6882">
        <v>201882</v>
      </c>
      <c r="X6882">
        <v>204142</v>
      </c>
      <c r="Y6882">
        <v>207193</v>
      </c>
      <c r="Z6882">
        <v>210573</v>
      </c>
      <c r="AA6882">
        <v>212255</v>
      </c>
      <c r="AB6882">
        <v>218415</v>
      </c>
    </row>
    <row r="6883" spans="1:28" x14ac:dyDescent="0.25">
      <c r="A6883" t="str">
        <f t="shared" si="109"/>
        <v>Wien-SimmeringArbeitnehmereinkommenBrutto_Schnitt</v>
      </c>
      <c r="B6883">
        <v>6882</v>
      </c>
      <c r="C6883">
        <v>911</v>
      </c>
      <c r="D6883" t="s">
        <v>286</v>
      </c>
      <c r="E6883" t="s">
        <v>43</v>
      </c>
      <c r="F6883" t="s">
        <v>54</v>
      </c>
      <c r="G6883">
        <v>24301.927265941398</v>
      </c>
      <c r="H6883">
        <v>24739.303730413299</v>
      </c>
      <c r="I6883">
        <v>25264.405583910899</v>
      </c>
      <c r="J6883">
        <v>25789.242966033798</v>
      </c>
      <c r="K6883">
        <v>26513.614632028399</v>
      </c>
      <c r="L6883">
        <v>26628.313111580399</v>
      </c>
      <c r="M6883">
        <v>26563.776112949101</v>
      </c>
      <c r="N6883">
        <v>26935.368849549501</v>
      </c>
      <c r="O6883">
        <v>27421.5963456344</v>
      </c>
      <c r="P6883">
        <v>27782.9014020906</v>
      </c>
      <c r="Q6883">
        <v>28015.618184215698</v>
      </c>
      <c r="R6883">
        <v>28352.039524603999</v>
      </c>
      <c r="S6883">
        <v>28522.751871961798</v>
      </c>
      <c r="T6883">
        <v>28863.882927176299</v>
      </c>
      <c r="U6883">
        <v>30472.164566518899</v>
      </c>
      <c r="V6883">
        <v>30407.2286348835</v>
      </c>
      <c r="W6883">
        <v>30886.386669656898</v>
      </c>
      <c r="X6883">
        <v>31683.744314105301</v>
      </c>
      <c r="Y6883">
        <v>32844.174327243301</v>
      </c>
    </row>
    <row r="6884" spans="1:28" x14ac:dyDescent="0.25">
      <c r="A6884" t="str">
        <f t="shared" si="109"/>
        <v>Wien-SimmeringArbeitnehmereinkommenBruttobezüge 1000 EUR</v>
      </c>
      <c r="B6884">
        <v>6883</v>
      </c>
      <c r="C6884">
        <v>911</v>
      </c>
      <c r="D6884" t="s">
        <v>286</v>
      </c>
      <c r="E6884" t="s">
        <v>43</v>
      </c>
      <c r="F6884" t="s">
        <v>55</v>
      </c>
      <c r="G6884">
        <v>918102.51017999998</v>
      </c>
      <c r="H6884">
        <v>933092.31880000001</v>
      </c>
      <c r="I6884">
        <v>962270.67987999995</v>
      </c>
      <c r="J6884">
        <v>1029558.15769</v>
      </c>
      <c r="K6884">
        <v>1099174.9217999999</v>
      </c>
      <c r="L6884">
        <v>1134765.5632499999</v>
      </c>
      <c r="M6884">
        <v>1148166.0949299999</v>
      </c>
      <c r="N6884">
        <v>1189842.9835600001</v>
      </c>
      <c r="O6884">
        <v>1228295.5651100001</v>
      </c>
      <c r="P6884">
        <v>1254509.1299099999</v>
      </c>
      <c r="Q6884">
        <v>1274738.6429999999</v>
      </c>
      <c r="R6884">
        <v>1308474.9761000001</v>
      </c>
      <c r="S6884">
        <v>1384722.55788</v>
      </c>
      <c r="T6884">
        <v>1420131.9039</v>
      </c>
      <c r="U6884">
        <v>1450566.4498600001</v>
      </c>
      <c r="V6884">
        <v>1559434.7205399999</v>
      </c>
      <c r="W6884">
        <v>1549353.8145099999</v>
      </c>
      <c r="X6884">
        <v>1635704.9839600001</v>
      </c>
      <c r="Y6884">
        <v>1785113.7188599999</v>
      </c>
    </row>
    <row r="6885" spans="1:28" x14ac:dyDescent="0.25">
      <c r="A6885" t="str">
        <f t="shared" si="109"/>
        <v>Wien-SimmeringArbeitnehmereinkommenBruttobezüge Fälle</v>
      </c>
      <c r="B6885">
        <v>6884</v>
      </c>
      <c r="C6885">
        <v>911</v>
      </c>
      <c r="D6885" t="s">
        <v>286</v>
      </c>
      <c r="E6885" t="s">
        <v>43</v>
      </c>
      <c r="F6885" t="s">
        <v>56</v>
      </c>
      <c r="G6885">
        <v>37779</v>
      </c>
      <c r="H6885">
        <v>37717</v>
      </c>
      <c r="I6885">
        <v>38088</v>
      </c>
      <c r="J6885">
        <v>39922</v>
      </c>
      <c r="K6885">
        <v>41457</v>
      </c>
      <c r="L6885">
        <v>42615</v>
      </c>
      <c r="M6885">
        <v>43223</v>
      </c>
      <c r="N6885">
        <v>44174</v>
      </c>
      <c r="O6885">
        <v>44793</v>
      </c>
      <c r="P6885">
        <v>45154</v>
      </c>
      <c r="Q6885">
        <v>45501</v>
      </c>
      <c r="R6885">
        <v>46151</v>
      </c>
      <c r="S6885">
        <v>48548</v>
      </c>
      <c r="T6885">
        <v>49201</v>
      </c>
      <c r="U6885">
        <v>47603</v>
      </c>
      <c r="V6885">
        <v>51285</v>
      </c>
      <c r="W6885">
        <v>50163</v>
      </c>
      <c r="X6885">
        <v>51626</v>
      </c>
      <c r="Y6885">
        <v>54351</v>
      </c>
    </row>
    <row r="6886" spans="1:28" x14ac:dyDescent="0.25">
      <c r="A6886" t="str">
        <f t="shared" si="109"/>
        <v>Wien-SimmeringArbeitnehmereinkommenLohnsteuer 1000 EUR</v>
      </c>
      <c r="B6886">
        <v>6885</v>
      </c>
      <c r="C6886">
        <v>911</v>
      </c>
      <c r="D6886" t="s">
        <v>286</v>
      </c>
      <c r="E6886" t="s">
        <v>43</v>
      </c>
      <c r="F6886" t="s">
        <v>57</v>
      </c>
      <c r="G6886">
        <v>132030.85425</v>
      </c>
      <c r="H6886">
        <v>128868.55394</v>
      </c>
      <c r="I6886">
        <v>135896.25367000001</v>
      </c>
      <c r="J6886">
        <v>148270.61386000001</v>
      </c>
      <c r="K6886">
        <v>163449.08673000001</v>
      </c>
      <c r="L6886">
        <v>151820.51131999999</v>
      </c>
      <c r="M6886">
        <v>154479.52296999999</v>
      </c>
      <c r="N6886">
        <v>163853.76500000001</v>
      </c>
      <c r="O6886">
        <v>172803.19870000001</v>
      </c>
      <c r="P6886">
        <v>179585.33325</v>
      </c>
      <c r="Q6886">
        <v>184093.06643000001</v>
      </c>
      <c r="R6886">
        <v>192596.47033000001</v>
      </c>
      <c r="S6886">
        <v>173848.36342000001</v>
      </c>
      <c r="T6886">
        <v>179354.22594</v>
      </c>
      <c r="U6886">
        <v>188526.11288</v>
      </c>
      <c r="V6886">
        <v>199309.18142000001</v>
      </c>
      <c r="W6886">
        <v>189173.46932</v>
      </c>
      <c r="X6886">
        <v>205780.26543999999</v>
      </c>
      <c r="Y6886">
        <v>222286.53125999999</v>
      </c>
    </row>
    <row r="6887" spans="1:28" x14ac:dyDescent="0.25">
      <c r="A6887" t="str">
        <f t="shared" si="109"/>
        <v>Wien-SimmeringArbeitnehmereinkommenLohnsteuer Fälle</v>
      </c>
      <c r="B6887">
        <v>6886</v>
      </c>
      <c r="C6887">
        <v>911</v>
      </c>
      <c r="D6887" t="s">
        <v>286</v>
      </c>
      <c r="E6887" t="s">
        <v>43</v>
      </c>
      <c r="F6887" t="s">
        <v>58</v>
      </c>
      <c r="G6887">
        <v>31631</v>
      </c>
      <c r="H6887">
        <v>30804</v>
      </c>
      <c r="I6887">
        <v>31302</v>
      </c>
      <c r="J6887">
        <v>32888</v>
      </c>
      <c r="K6887">
        <v>34796</v>
      </c>
      <c r="L6887">
        <v>34927</v>
      </c>
      <c r="M6887">
        <v>35501</v>
      </c>
      <c r="N6887">
        <v>36412</v>
      </c>
      <c r="O6887">
        <v>37045</v>
      </c>
      <c r="P6887">
        <v>37585</v>
      </c>
      <c r="Q6887">
        <v>37761</v>
      </c>
      <c r="R6887">
        <v>38523</v>
      </c>
      <c r="S6887">
        <v>39941</v>
      </c>
      <c r="T6887">
        <v>40846</v>
      </c>
      <c r="U6887">
        <v>40506</v>
      </c>
      <c r="V6887">
        <v>43643</v>
      </c>
      <c r="W6887">
        <v>43188</v>
      </c>
      <c r="X6887">
        <v>44584</v>
      </c>
      <c r="Y6887">
        <v>47131</v>
      </c>
    </row>
    <row r="6888" spans="1:28" x14ac:dyDescent="0.25">
      <c r="A6888" t="str">
        <f t="shared" si="109"/>
        <v>Wien-SimmeringArbeitnehmereinkommenNetto_Schnitt</v>
      </c>
      <c r="B6888">
        <v>6887</v>
      </c>
      <c r="C6888">
        <v>911</v>
      </c>
      <c r="D6888" t="s">
        <v>286</v>
      </c>
      <c r="E6888" t="s">
        <v>43</v>
      </c>
      <c r="F6888" t="s">
        <v>59</v>
      </c>
      <c r="G6888">
        <v>16929.999024060999</v>
      </c>
      <c r="H6888">
        <v>17366.731092345599</v>
      </c>
      <c r="I6888">
        <v>17646.229240705699</v>
      </c>
      <c r="J6888">
        <v>17983.977929712899</v>
      </c>
      <c r="K6888">
        <v>18387.342470511601</v>
      </c>
      <c r="L6888">
        <v>18876.663564003298</v>
      </c>
      <c r="M6888">
        <v>18780.136685329599</v>
      </c>
      <c r="N6888">
        <v>18957.6678213429</v>
      </c>
      <c r="O6888">
        <v>19208.670456098102</v>
      </c>
      <c r="P6888">
        <v>19368.985248704401</v>
      </c>
      <c r="Q6888">
        <v>19489.093819916001</v>
      </c>
      <c r="R6888">
        <v>19627.068882797801</v>
      </c>
      <c r="S6888">
        <v>20374.489226538699</v>
      </c>
      <c r="T6888">
        <v>20567.7095870003</v>
      </c>
      <c r="U6888">
        <v>21606.238009999401</v>
      </c>
      <c r="V6888">
        <v>21649.368342400299</v>
      </c>
      <c r="W6888">
        <v>22178.525472360099</v>
      </c>
      <c r="X6888">
        <v>22629.041411885501</v>
      </c>
      <c r="Y6888">
        <v>23522.7742582473</v>
      </c>
    </row>
    <row r="6889" spans="1:28" x14ac:dyDescent="0.25">
      <c r="A6889" t="str">
        <f t="shared" si="109"/>
        <v>Wien-SimmeringArbeitnehmereinkommenNettobezüge 1000 EUR</v>
      </c>
      <c r="B6889">
        <v>6888</v>
      </c>
      <c r="C6889">
        <v>911</v>
      </c>
      <c r="D6889" t="s">
        <v>286</v>
      </c>
      <c r="E6889" t="s">
        <v>43</v>
      </c>
      <c r="F6889" t="s">
        <v>60</v>
      </c>
      <c r="G6889">
        <v>639598.43313000002</v>
      </c>
      <c r="H6889">
        <v>655020.99661000003</v>
      </c>
      <c r="I6889">
        <v>672109.57932000002</v>
      </c>
      <c r="J6889">
        <v>717956.36690999998</v>
      </c>
      <c r="K6889">
        <v>762284.05680000002</v>
      </c>
      <c r="L6889">
        <v>804429.01777999999</v>
      </c>
      <c r="M6889">
        <v>811733.84794999997</v>
      </c>
      <c r="N6889">
        <v>837436.01833999995</v>
      </c>
      <c r="O6889">
        <v>860413.97574000002</v>
      </c>
      <c r="P6889">
        <v>874587.15992000001</v>
      </c>
      <c r="Q6889">
        <v>886773.25789999997</v>
      </c>
      <c r="R6889">
        <v>905808.85600999999</v>
      </c>
      <c r="S6889">
        <v>989140.70296999998</v>
      </c>
      <c r="T6889">
        <v>1011951.87939</v>
      </c>
      <c r="U6889">
        <v>1028521.7479899999</v>
      </c>
      <c r="V6889">
        <v>1110287.8554400001</v>
      </c>
      <c r="W6889">
        <v>1112541.3732700001</v>
      </c>
      <c r="X6889">
        <v>1168246.8919299999</v>
      </c>
      <c r="Y6889">
        <v>1278486.3037099999</v>
      </c>
    </row>
    <row r="6890" spans="1:28" x14ac:dyDescent="0.25">
      <c r="A6890" t="str">
        <f t="shared" si="109"/>
        <v>Wien-SimmeringArbeitnehmereinkommenSV-Beiträge 1000 EUR</v>
      </c>
      <c r="B6890">
        <v>6889</v>
      </c>
      <c r="C6890">
        <v>911</v>
      </c>
      <c r="D6890" t="s">
        <v>286</v>
      </c>
      <c r="E6890" t="s">
        <v>43</v>
      </c>
      <c r="F6890" t="s">
        <v>61</v>
      </c>
      <c r="G6890">
        <v>146473.22279999999</v>
      </c>
      <c r="H6890">
        <v>149202.76824999999</v>
      </c>
      <c r="I6890">
        <v>154264.84688999999</v>
      </c>
      <c r="J6890">
        <v>163331.17692</v>
      </c>
      <c r="K6890">
        <v>173441.77827000001</v>
      </c>
      <c r="L6890">
        <v>178516.03414999999</v>
      </c>
      <c r="M6890">
        <v>181952.72401000001</v>
      </c>
      <c r="N6890">
        <v>188553.20022</v>
      </c>
      <c r="O6890">
        <v>195078.39066999999</v>
      </c>
      <c r="P6890">
        <v>200336.63673999999</v>
      </c>
      <c r="Q6890">
        <v>203872.31867000001</v>
      </c>
      <c r="R6890">
        <v>210069.64976</v>
      </c>
      <c r="S6890">
        <v>221733.49148999999</v>
      </c>
      <c r="T6890">
        <v>228825.79857000001</v>
      </c>
      <c r="U6890">
        <v>233518.58898999999</v>
      </c>
      <c r="V6890">
        <v>249837.68367999999</v>
      </c>
      <c r="W6890">
        <v>247638.97192000001</v>
      </c>
      <c r="X6890">
        <v>261677.82659000001</v>
      </c>
      <c r="Y6890">
        <v>284340.88389</v>
      </c>
    </row>
    <row r="6891" spans="1:28" x14ac:dyDescent="0.25">
      <c r="A6891" t="str">
        <f t="shared" si="109"/>
        <v>Wien-SimmeringArbeitnehmereinkommenSV-Beiträge Fälle</v>
      </c>
      <c r="B6891">
        <v>6890</v>
      </c>
      <c r="C6891">
        <v>911</v>
      </c>
      <c r="D6891" t="s">
        <v>286</v>
      </c>
      <c r="E6891" t="s">
        <v>43</v>
      </c>
      <c r="F6891" t="s">
        <v>62</v>
      </c>
      <c r="G6891">
        <v>36425</v>
      </c>
      <c r="H6891">
        <v>36401</v>
      </c>
      <c r="I6891">
        <v>36689</v>
      </c>
      <c r="J6891">
        <v>38324</v>
      </c>
      <c r="K6891">
        <v>39712</v>
      </c>
      <c r="L6891">
        <v>40637</v>
      </c>
      <c r="M6891">
        <v>41115</v>
      </c>
      <c r="N6891">
        <v>42073</v>
      </c>
      <c r="O6891">
        <v>42486</v>
      </c>
      <c r="P6891">
        <v>42752</v>
      </c>
      <c r="Q6891">
        <v>42862</v>
      </c>
      <c r="R6891">
        <v>43251</v>
      </c>
      <c r="S6891">
        <v>45330</v>
      </c>
      <c r="T6891">
        <v>45951</v>
      </c>
      <c r="U6891">
        <v>44541</v>
      </c>
      <c r="V6891">
        <v>47857</v>
      </c>
      <c r="W6891">
        <v>46739</v>
      </c>
      <c r="X6891">
        <v>48325</v>
      </c>
      <c r="Y6891">
        <v>51046</v>
      </c>
    </row>
    <row r="6892" spans="1:28" x14ac:dyDescent="0.25">
      <c r="A6892" t="str">
        <f t="shared" si="109"/>
        <v>Wien-SimmeringArbeitsstättenInsgesamt</v>
      </c>
      <c r="B6892">
        <v>6891</v>
      </c>
      <c r="C6892">
        <v>911</v>
      </c>
      <c r="D6892" t="s">
        <v>286</v>
      </c>
      <c r="E6892" t="s">
        <v>476</v>
      </c>
      <c r="F6892" t="s">
        <v>48</v>
      </c>
      <c r="G6892">
        <v>4376</v>
      </c>
      <c r="H6892">
        <v>4381</v>
      </c>
      <c r="I6892">
        <v>4573</v>
      </c>
    </row>
    <row r="6893" spans="1:28" x14ac:dyDescent="0.25">
      <c r="A6893" t="str">
        <f t="shared" si="109"/>
        <v>Wien-SimmeringBeschäftigte in den ArbeitsstättenInsgesamt</v>
      </c>
      <c r="B6893">
        <v>6892</v>
      </c>
      <c r="C6893">
        <v>911</v>
      </c>
      <c r="D6893" t="s">
        <v>286</v>
      </c>
      <c r="E6893" t="s">
        <v>477</v>
      </c>
      <c r="F6893" t="s">
        <v>48</v>
      </c>
      <c r="G6893">
        <v>42477</v>
      </c>
      <c r="H6893">
        <v>38880</v>
      </c>
      <c r="I6893">
        <v>40497</v>
      </c>
    </row>
    <row r="6894" spans="1:28" x14ac:dyDescent="0.25">
      <c r="A6894" t="str">
        <f t="shared" si="109"/>
        <v>Wien-SimmeringGesamteinkommenBruttobezüge Gesamt</v>
      </c>
      <c r="B6894">
        <v>6893</v>
      </c>
      <c r="C6894">
        <v>911</v>
      </c>
      <c r="D6894" t="s">
        <v>286</v>
      </c>
      <c r="E6894" t="s">
        <v>45</v>
      </c>
      <c r="F6894" t="s">
        <v>63</v>
      </c>
      <c r="G6894">
        <v>1237135.7239000001</v>
      </c>
      <c r="H6894">
        <v>1262667.63965</v>
      </c>
      <c r="I6894">
        <v>1307018.0607400001</v>
      </c>
      <c r="J6894">
        <v>1387192.1863200001</v>
      </c>
      <c r="K6894">
        <v>1473116.0268300001</v>
      </c>
      <c r="L6894">
        <v>1524185.3820799999</v>
      </c>
      <c r="M6894">
        <v>1550501.60011</v>
      </c>
      <c r="N6894">
        <v>1600072.55779</v>
      </c>
      <c r="O6894">
        <v>1656544.67197</v>
      </c>
      <c r="P6894">
        <v>1695413.6533600001</v>
      </c>
      <c r="Q6894">
        <v>1726937.59427</v>
      </c>
      <c r="R6894">
        <v>1767107.3139</v>
      </c>
      <c r="S6894">
        <v>1846716.9336000001</v>
      </c>
      <c r="T6894">
        <v>1889753.5281199999</v>
      </c>
      <c r="U6894">
        <v>1924487.6588600001</v>
      </c>
      <c r="V6894">
        <v>2054260.5498500001</v>
      </c>
      <c r="W6894">
        <v>2057889.6717099999</v>
      </c>
      <c r="X6894">
        <v>2153803.2749399999</v>
      </c>
      <c r="Y6894">
        <v>2317441.3872000002</v>
      </c>
    </row>
    <row r="6895" spans="1:28" x14ac:dyDescent="0.25">
      <c r="A6895" t="str">
        <f t="shared" si="109"/>
        <v>Wien-SimmeringGesamteinkommenNettobezüge Gesamt</v>
      </c>
      <c r="B6895">
        <v>6894</v>
      </c>
      <c r="C6895">
        <v>911</v>
      </c>
      <c r="D6895" t="s">
        <v>286</v>
      </c>
      <c r="E6895" t="s">
        <v>45</v>
      </c>
      <c r="F6895" t="s">
        <v>64</v>
      </c>
      <c r="G6895">
        <v>901789.35088000004</v>
      </c>
      <c r="H6895">
        <v>927572.47835999995</v>
      </c>
      <c r="I6895">
        <v>955521.74156999995</v>
      </c>
      <c r="J6895">
        <v>1010649.61948</v>
      </c>
      <c r="K6895">
        <v>1066522.34185</v>
      </c>
      <c r="L6895">
        <v>1126053.9127799999</v>
      </c>
      <c r="M6895">
        <v>1142916.4557099999</v>
      </c>
      <c r="N6895">
        <v>1173959.3775299999</v>
      </c>
      <c r="O6895">
        <v>1209954.0512000001</v>
      </c>
      <c r="P6895">
        <v>1232942.6711200001</v>
      </c>
      <c r="Q6895">
        <v>1252843.0498800001</v>
      </c>
      <c r="R6895">
        <v>1275154.6562300001</v>
      </c>
      <c r="S6895">
        <v>1372550.2094099999</v>
      </c>
      <c r="T6895">
        <v>1400891.60843</v>
      </c>
      <c r="U6895">
        <v>1419426.70933</v>
      </c>
      <c r="V6895">
        <v>1517011.9937499999</v>
      </c>
      <c r="W6895">
        <v>1534608.3274900001</v>
      </c>
      <c r="X6895">
        <v>1596467.60983</v>
      </c>
      <c r="Y6895">
        <v>1720574.5751199999</v>
      </c>
    </row>
    <row r="6896" spans="1:28" x14ac:dyDescent="0.25">
      <c r="A6896" t="str">
        <f t="shared" si="109"/>
        <v>Wien-SimmeringGründungsintensitätin % der aktiven Wirtschaftskammermitglieder</v>
      </c>
      <c r="B6896">
        <v>6895</v>
      </c>
      <c r="C6896">
        <v>911</v>
      </c>
      <c r="D6896" t="s">
        <v>286</v>
      </c>
      <c r="E6896" t="s">
        <v>40</v>
      </c>
      <c r="F6896" t="s">
        <v>52</v>
      </c>
      <c r="G6896">
        <v>10.786106032906799</v>
      </c>
      <c r="H6896">
        <v>9.7673099289661192</v>
      </c>
      <c r="I6896">
        <v>11.197316301925699</v>
      </c>
      <c r="J6896">
        <v>11.1551163124323</v>
      </c>
      <c r="K6896">
        <v>8.8382886522727198</v>
      </c>
      <c r="L6896">
        <v>10.4733473471317</v>
      </c>
      <c r="M6896">
        <v>11.7655568553146</v>
      </c>
      <c r="N6896">
        <v>9.7796875120320994</v>
      </c>
      <c r="O6896">
        <v>10.0373426524227</v>
      </c>
      <c r="P6896">
        <v>7.9065970668143404</v>
      </c>
      <c r="Q6896">
        <v>7.4993257038224499</v>
      </c>
      <c r="R6896">
        <v>7.8101374079816397</v>
      </c>
      <c r="S6896">
        <v>6.8400328517115598</v>
      </c>
      <c r="T6896">
        <v>7.1782414264599197</v>
      </c>
      <c r="U6896">
        <v>8.1455001923667698</v>
      </c>
      <c r="V6896">
        <v>9.0507075471698109</v>
      </c>
      <c r="W6896">
        <v>8.1331403762662795</v>
      </c>
      <c r="X6896">
        <v>8.4554678692220993</v>
      </c>
      <c r="Y6896">
        <v>7.39505143174868</v>
      </c>
      <c r="Z6896">
        <v>8.6525213557453906</v>
      </c>
      <c r="AA6896">
        <v>9.0577824049974005</v>
      </c>
      <c r="AB6896">
        <v>9.2144268774703608</v>
      </c>
    </row>
    <row r="6897" spans="1:44" x14ac:dyDescent="0.25">
      <c r="A6897" t="str">
        <f t="shared" si="109"/>
        <v>Wien-SimmeringGründungsintensitätje 1.000 Einwohner</v>
      </c>
      <c r="B6897">
        <v>6896</v>
      </c>
      <c r="C6897">
        <v>911</v>
      </c>
      <c r="D6897" t="s">
        <v>286</v>
      </c>
      <c r="E6897" t="s">
        <v>40</v>
      </c>
      <c r="F6897" t="s">
        <v>53</v>
      </c>
      <c r="G6897">
        <v>2.9954940661293401</v>
      </c>
      <c r="H6897">
        <v>2.77783095327122</v>
      </c>
      <c r="I6897">
        <v>3.3054300479575098</v>
      </c>
      <c r="J6897">
        <v>3.4806875196321601</v>
      </c>
      <c r="K6897">
        <v>2.8879734807056399</v>
      </c>
      <c r="L6897">
        <v>3.4943583178131301</v>
      </c>
      <c r="M6897">
        <v>3.9367475928493998</v>
      </c>
      <c r="N6897">
        <v>3.39641967910989</v>
      </c>
      <c r="O6897">
        <v>3.5319921160982499</v>
      </c>
      <c r="P6897">
        <v>2.8772022353772502</v>
      </c>
      <c r="Q6897">
        <v>2.7342618956747202</v>
      </c>
      <c r="R6897">
        <v>2.8269999070874401</v>
      </c>
      <c r="S6897">
        <v>2.4398362044900099</v>
      </c>
      <c r="T6897">
        <v>2.45890095292819</v>
      </c>
      <c r="U6897">
        <v>2.7622502244665901</v>
      </c>
      <c r="V6897">
        <v>3.0657998541997502</v>
      </c>
      <c r="W6897">
        <v>2.7706566752119901</v>
      </c>
      <c r="X6897">
        <v>2.9123951537744599</v>
      </c>
      <c r="Y6897">
        <v>2.5470632169599901</v>
      </c>
      <c r="Z6897">
        <v>2.9898497457675499</v>
      </c>
      <c r="AA6897">
        <v>3.2806048379494301</v>
      </c>
      <c r="AB6897">
        <v>3.4208257671637399</v>
      </c>
    </row>
    <row r="6898" spans="1:44" x14ac:dyDescent="0.25">
      <c r="A6898" t="str">
        <f t="shared" si="109"/>
        <v>Wien-SimmeringKammermitgliedschaftenAktiv</v>
      </c>
      <c r="B6898">
        <v>6897</v>
      </c>
      <c r="C6898">
        <v>911</v>
      </c>
      <c r="D6898" t="s">
        <v>286</v>
      </c>
      <c r="E6898" t="s">
        <v>39</v>
      </c>
      <c r="F6898" t="s">
        <v>50</v>
      </c>
      <c r="G6898">
        <v>2188</v>
      </c>
      <c r="H6898">
        <v>2289</v>
      </c>
      <c r="I6898">
        <v>2402</v>
      </c>
      <c r="J6898">
        <v>2572</v>
      </c>
      <c r="K6898">
        <v>2703</v>
      </c>
      <c r="L6898">
        <v>2766</v>
      </c>
      <c r="M6898">
        <v>2872</v>
      </c>
      <c r="N6898">
        <v>3055</v>
      </c>
      <c r="O6898">
        <v>3107</v>
      </c>
      <c r="P6898">
        <v>3148</v>
      </c>
      <c r="Q6898">
        <v>3230</v>
      </c>
      <c r="R6898">
        <v>3301</v>
      </c>
      <c r="S6898">
        <v>3293</v>
      </c>
      <c r="T6898">
        <v>3326</v>
      </c>
      <c r="U6898">
        <v>3364</v>
      </c>
      <c r="V6898">
        <v>3340</v>
      </c>
      <c r="W6898">
        <v>3344</v>
      </c>
      <c r="X6898">
        <v>3333</v>
      </c>
      <c r="Y6898">
        <v>3285</v>
      </c>
      <c r="Z6898">
        <v>3261</v>
      </c>
      <c r="AA6898">
        <v>3298</v>
      </c>
      <c r="AB6898">
        <v>3301</v>
      </c>
      <c r="AC6898">
        <v>3355</v>
      </c>
      <c r="AD6898">
        <v>3392</v>
      </c>
      <c r="AE6898">
        <v>3432</v>
      </c>
      <c r="AF6898">
        <v>3455</v>
      </c>
      <c r="AG6898">
        <v>3536</v>
      </c>
      <c r="AH6898">
        <v>3548</v>
      </c>
      <c r="AI6898">
        <v>3598</v>
      </c>
      <c r="AJ6898">
        <v>3597</v>
      </c>
      <c r="AK6898">
        <v>3564</v>
      </c>
      <c r="AL6898">
        <v>3629</v>
      </c>
      <c r="AM6898">
        <v>3767</v>
      </c>
      <c r="AN6898">
        <v>3842</v>
      </c>
      <c r="AO6898">
        <v>3944</v>
      </c>
      <c r="AP6898">
        <v>4048</v>
      </c>
      <c r="AQ6898">
        <v>4096</v>
      </c>
      <c r="AR6898">
        <v>4111</v>
      </c>
    </row>
    <row r="6899" spans="1:44" x14ac:dyDescent="0.25">
      <c r="A6899" t="str">
        <f t="shared" si="109"/>
        <v>Wien-SimmeringKammermitgliedschaftenInsgesamt</v>
      </c>
      <c r="B6899">
        <v>6898</v>
      </c>
      <c r="C6899">
        <v>911</v>
      </c>
      <c r="D6899" t="s">
        <v>286</v>
      </c>
      <c r="E6899" t="s">
        <v>39</v>
      </c>
      <c r="F6899" t="s">
        <v>48</v>
      </c>
      <c r="G6899">
        <v>2960</v>
      </c>
      <c r="H6899">
        <v>3076</v>
      </c>
      <c r="I6899">
        <v>3191</v>
      </c>
      <c r="J6899">
        <v>3367</v>
      </c>
      <c r="K6899">
        <v>3502</v>
      </c>
      <c r="L6899">
        <v>3584</v>
      </c>
      <c r="M6899">
        <v>3702</v>
      </c>
      <c r="N6899">
        <v>3902</v>
      </c>
      <c r="O6899">
        <v>3974</v>
      </c>
      <c r="P6899">
        <v>4021</v>
      </c>
      <c r="Q6899">
        <v>4111</v>
      </c>
      <c r="R6899">
        <v>4191</v>
      </c>
      <c r="S6899">
        <v>4206</v>
      </c>
      <c r="T6899">
        <v>4259</v>
      </c>
      <c r="U6899">
        <v>4306</v>
      </c>
      <c r="V6899">
        <v>4299</v>
      </c>
      <c r="W6899">
        <v>4292</v>
      </c>
      <c r="X6899">
        <v>4289</v>
      </c>
      <c r="Y6899">
        <v>4250</v>
      </c>
      <c r="Z6899">
        <v>4220</v>
      </c>
      <c r="AA6899">
        <v>4239</v>
      </c>
      <c r="AB6899">
        <v>4243</v>
      </c>
      <c r="AC6899">
        <v>4289</v>
      </c>
      <c r="AD6899">
        <v>4319</v>
      </c>
      <c r="AE6899">
        <v>4347</v>
      </c>
      <c r="AF6899">
        <v>4385</v>
      </c>
      <c r="AG6899">
        <v>4444</v>
      </c>
      <c r="AH6899">
        <v>4454</v>
      </c>
      <c r="AI6899">
        <v>4499</v>
      </c>
      <c r="AJ6899">
        <v>4488</v>
      </c>
      <c r="AK6899">
        <v>4524</v>
      </c>
      <c r="AL6899">
        <v>4598</v>
      </c>
      <c r="AM6899">
        <v>4708</v>
      </c>
      <c r="AN6899">
        <v>4746</v>
      </c>
      <c r="AO6899">
        <v>4856</v>
      </c>
      <c r="AP6899">
        <v>4964</v>
      </c>
      <c r="AQ6899">
        <v>4995</v>
      </c>
      <c r="AR6899">
        <v>4987</v>
      </c>
    </row>
    <row r="6900" spans="1:44" x14ac:dyDescent="0.25">
      <c r="A6900" t="str">
        <f t="shared" si="109"/>
        <v>Wien-SimmeringKammermitgliedschaftenRuhend</v>
      </c>
      <c r="B6900">
        <v>6899</v>
      </c>
      <c r="C6900">
        <v>911</v>
      </c>
      <c r="D6900" t="s">
        <v>286</v>
      </c>
      <c r="E6900" t="s">
        <v>39</v>
      </c>
      <c r="F6900" t="s">
        <v>51</v>
      </c>
      <c r="G6900">
        <v>772</v>
      </c>
      <c r="H6900">
        <v>787</v>
      </c>
      <c r="I6900">
        <v>789</v>
      </c>
      <c r="J6900">
        <v>795</v>
      </c>
      <c r="K6900">
        <v>799</v>
      </c>
      <c r="L6900">
        <v>818</v>
      </c>
      <c r="M6900">
        <v>830</v>
      </c>
      <c r="N6900">
        <v>847</v>
      </c>
      <c r="O6900">
        <v>867</v>
      </c>
      <c r="P6900">
        <v>873</v>
      </c>
      <c r="Q6900">
        <v>881</v>
      </c>
      <c r="R6900">
        <v>890</v>
      </c>
      <c r="S6900">
        <v>913</v>
      </c>
      <c r="T6900">
        <v>933</v>
      </c>
      <c r="U6900">
        <v>942</v>
      </c>
      <c r="V6900">
        <v>959</v>
      </c>
      <c r="W6900">
        <v>948</v>
      </c>
      <c r="X6900">
        <v>956</v>
      </c>
      <c r="Y6900">
        <v>965</v>
      </c>
      <c r="Z6900">
        <v>959</v>
      </c>
      <c r="AA6900">
        <v>941</v>
      </c>
      <c r="AB6900">
        <v>942</v>
      </c>
      <c r="AC6900">
        <v>934</v>
      </c>
      <c r="AD6900">
        <v>927</v>
      </c>
      <c r="AE6900">
        <v>915</v>
      </c>
      <c r="AF6900">
        <v>930</v>
      </c>
      <c r="AG6900">
        <v>908</v>
      </c>
      <c r="AH6900">
        <v>906</v>
      </c>
      <c r="AI6900">
        <v>901</v>
      </c>
      <c r="AJ6900">
        <v>891</v>
      </c>
      <c r="AK6900">
        <v>960</v>
      </c>
      <c r="AL6900">
        <v>969</v>
      </c>
      <c r="AM6900">
        <v>941</v>
      </c>
      <c r="AN6900">
        <v>904</v>
      </c>
      <c r="AO6900">
        <v>912</v>
      </c>
      <c r="AP6900">
        <v>916</v>
      </c>
      <c r="AQ6900">
        <v>899</v>
      </c>
      <c r="AR6900">
        <v>876</v>
      </c>
    </row>
    <row r="6901" spans="1:44" x14ac:dyDescent="0.25">
      <c r="A6901" t="str">
        <f t="shared" si="109"/>
        <v>Wien-SimmeringLehrlinge1. Lehrjahr, männlich</v>
      </c>
      <c r="B6901">
        <v>6900</v>
      </c>
      <c r="C6901">
        <v>911</v>
      </c>
      <c r="D6901" t="s">
        <v>286</v>
      </c>
      <c r="E6901" t="s">
        <v>46</v>
      </c>
      <c r="F6901" t="s">
        <v>65</v>
      </c>
      <c r="G6901">
        <v>125</v>
      </c>
      <c r="H6901">
        <v>128</v>
      </c>
      <c r="I6901">
        <v>136</v>
      </c>
      <c r="J6901">
        <v>151</v>
      </c>
      <c r="K6901">
        <v>155</v>
      </c>
      <c r="L6901">
        <v>183</v>
      </c>
      <c r="M6901">
        <v>198</v>
      </c>
      <c r="N6901">
        <v>237</v>
      </c>
      <c r="O6901">
        <v>184</v>
      </c>
      <c r="P6901">
        <v>180</v>
      </c>
      <c r="Q6901">
        <v>189</v>
      </c>
      <c r="R6901">
        <v>175</v>
      </c>
      <c r="S6901">
        <v>181</v>
      </c>
      <c r="T6901">
        <v>245</v>
      </c>
      <c r="U6901">
        <v>349</v>
      </c>
      <c r="V6901">
        <v>327</v>
      </c>
      <c r="W6901">
        <v>267</v>
      </c>
      <c r="X6901">
        <v>227</v>
      </c>
      <c r="Y6901">
        <v>211</v>
      </c>
      <c r="Z6901">
        <v>211</v>
      </c>
      <c r="AA6901">
        <v>249</v>
      </c>
      <c r="AB6901">
        <v>243</v>
      </c>
    </row>
    <row r="6902" spans="1:44" x14ac:dyDescent="0.25">
      <c r="A6902" t="str">
        <f t="shared" si="109"/>
        <v>Wien-SimmeringLehrlinge1. Lehrjahr, weiblich</v>
      </c>
      <c r="B6902">
        <v>6901</v>
      </c>
      <c r="C6902">
        <v>911</v>
      </c>
      <c r="D6902" t="s">
        <v>286</v>
      </c>
      <c r="E6902" t="s">
        <v>46</v>
      </c>
      <c r="F6902" t="s">
        <v>66</v>
      </c>
      <c r="G6902">
        <v>64</v>
      </c>
      <c r="H6902">
        <v>60</v>
      </c>
      <c r="I6902">
        <v>59</v>
      </c>
      <c r="J6902">
        <v>59</v>
      </c>
      <c r="K6902">
        <v>79</v>
      </c>
      <c r="L6902">
        <v>93</v>
      </c>
      <c r="M6902">
        <v>101</v>
      </c>
      <c r="N6902">
        <v>176</v>
      </c>
      <c r="O6902">
        <v>141</v>
      </c>
      <c r="P6902">
        <v>129</v>
      </c>
      <c r="Q6902">
        <v>155</v>
      </c>
      <c r="R6902">
        <v>120</v>
      </c>
      <c r="S6902">
        <v>144</v>
      </c>
      <c r="T6902">
        <v>202</v>
      </c>
      <c r="U6902">
        <v>220</v>
      </c>
      <c r="V6902">
        <v>230</v>
      </c>
      <c r="W6902">
        <v>158</v>
      </c>
      <c r="X6902">
        <v>148</v>
      </c>
      <c r="Y6902">
        <v>144</v>
      </c>
      <c r="Z6902">
        <v>164</v>
      </c>
      <c r="AA6902">
        <v>194</v>
      </c>
      <c r="AB6902">
        <v>179</v>
      </c>
    </row>
    <row r="6903" spans="1:44" x14ac:dyDescent="0.25">
      <c r="A6903" t="str">
        <f t="shared" si="109"/>
        <v>Wien-SimmeringLehrlinge2. Lehrjahr, männlich</v>
      </c>
      <c r="B6903">
        <v>6902</v>
      </c>
      <c r="C6903">
        <v>911</v>
      </c>
      <c r="D6903" t="s">
        <v>286</v>
      </c>
      <c r="E6903" t="s">
        <v>46</v>
      </c>
      <c r="F6903" t="s">
        <v>67</v>
      </c>
      <c r="G6903">
        <v>146</v>
      </c>
      <c r="H6903">
        <v>137</v>
      </c>
      <c r="I6903">
        <v>165</v>
      </c>
      <c r="J6903">
        <v>144</v>
      </c>
      <c r="K6903">
        <v>161</v>
      </c>
      <c r="L6903">
        <v>172</v>
      </c>
      <c r="M6903">
        <v>199</v>
      </c>
      <c r="N6903">
        <v>175</v>
      </c>
      <c r="O6903">
        <v>225</v>
      </c>
      <c r="P6903">
        <v>178</v>
      </c>
      <c r="Q6903">
        <v>175</v>
      </c>
      <c r="R6903">
        <v>175</v>
      </c>
      <c r="S6903">
        <v>193</v>
      </c>
      <c r="T6903">
        <v>186</v>
      </c>
      <c r="U6903">
        <v>238</v>
      </c>
      <c r="V6903">
        <v>286</v>
      </c>
      <c r="W6903">
        <v>272</v>
      </c>
      <c r="X6903">
        <v>219</v>
      </c>
      <c r="Y6903">
        <v>220</v>
      </c>
      <c r="Z6903">
        <v>192</v>
      </c>
      <c r="AA6903">
        <v>193</v>
      </c>
      <c r="AB6903">
        <v>242</v>
      </c>
    </row>
    <row r="6904" spans="1:44" x14ac:dyDescent="0.25">
      <c r="A6904" t="str">
        <f t="shared" si="109"/>
        <v>Wien-SimmeringLehrlinge2. Lehrjahr, weiblich</v>
      </c>
      <c r="B6904">
        <v>6903</v>
      </c>
      <c r="C6904">
        <v>911</v>
      </c>
      <c r="D6904" t="s">
        <v>286</v>
      </c>
      <c r="E6904" t="s">
        <v>46</v>
      </c>
      <c r="F6904" t="s">
        <v>68</v>
      </c>
      <c r="G6904">
        <v>66</v>
      </c>
      <c r="H6904">
        <v>70</v>
      </c>
      <c r="I6904">
        <v>62</v>
      </c>
      <c r="J6904">
        <v>63</v>
      </c>
      <c r="K6904">
        <v>78</v>
      </c>
      <c r="L6904">
        <v>92</v>
      </c>
      <c r="M6904">
        <v>94</v>
      </c>
      <c r="N6904">
        <v>108</v>
      </c>
      <c r="O6904">
        <v>153</v>
      </c>
      <c r="P6904">
        <v>137</v>
      </c>
      <c r="Q6904">
        <v>137</v>
      </c>
      <c r="R6904">
        <v>141</v>
      </c>
      <c r="S6904">
        <v>132</v>
      </c>
      <c r="T6904">
        <v>168</v>
      </c>
      <c r="U6904">
        <v>181</v>
      </c>
      <c r="V6904">
        <v>170</v>
      </c>
      <c r="W6904">
        <v>178</v>
      </c>
      <c r="X6904">
        <v>133</v>
      </c>
      <c r="Y6904">
        <v>109</v>
      </c>
      <c r="Z6904">
        <v>98</v>
      </c>
      <c r="AA6904">
        <v>109</v>
      </c>
      <c r="AB6904">
        <v>130</v>
      </c>
    </row>
    <row r="6905" spans="1:44" x14ac:dyDescent="0.25">
      <c r="A6905" t="str">
        <f t="shared" si="109"/>
        <v>Wien-SimmeringLehrlinge3. Lehrjahr, männlich</v>
      </c>
      <c r="B6905">
        <v>6904</v>
      </c>
      <c r="C6905">
        <v>911</v>
      </c>
      <c r="D6905" t="s">
        <v>286</v>
      </c>
      <c r="E6905" t="s">
        <v>46</v>
      </c>
      <c r="F6905" t="s">
        <v>69</v>
      </c>
      <c r="G6905">
        <v>143</v>
      </c>
      <c r="H6905">
        <v>133</v>
      </c>
      <c r="I6905">
        <v>153</v>
      </c>
      <c r="J6905">
        <v>161</v>
      </c>
      <c r="K6905">
        <v>142</v>
      </c>
      <c r="L6905">
        <v>161</v>
      </c>
      <c r="M6905">
        <v>191</v>
      </c>
      <c r="N6905">
        <v>182</v>
      </c>
      <c r="O6905">
        <v>190</v>
      </c>
      <c r="P6905">
        <v>223</v>
      </c>
      <c r="Q6905">
        <v>174</v>
      </c>
      <c r="R6905">
        <v>185</v>
      </c>
      <c r="S6905">
        <v>174</v>
      </c>
      <c r="T6905">
        <v>199</v>
      </c>
      <c r="U6905">
        <v>189</v>
      </c>
      <c r="V6905">
        <v>233</v>
      </c>
      <c r="W6905">
        <v>279</v>
      </c>
      <c r="X6905">
        <v>253</v>
      </c>
      <c r="Y6905">
        <v>201</v>
      </c>
      <c r="Z6905">
        <v>207</v>
      </c>
      <c r="AA6905">
        <v>194</v>
      </c>
      <c r="AB6905">
        <v>196</v>
      </c>
    </row>
    <row r="6906" spans="1:44" x14ac:dyDescent="0.25">
      <c r="A6906" t="str">
        <f t="shared" si="109"/>
        <v>Wien-SimmeringLehrlinge3. Lehrjahr, weiblich</v>
      </c>
      <c r="B6906">
        <v>6905</v>
      </c>
      <c r="C6906">
        <v>911</v>
      </c>
      <c r="D6906" t="s">
        <v>286</v>
      </c>
      <c r="E6906" t="s">
        <v>46</v>
      </c>
      <c r="F6906" t="s">
        <v>70</v>
      </c>
      <c r="G6906">
        <v>57</v>
      </c>
      <c r="H6906">
        <v>60</v>
      </c>
      <c r="I6906">
        <v>72</v>
      </c>
      <c r="J6906">
        <v>62</v>
      </c>
      <c r="K6906">
        <v>62</v>
      </c>
      <c r="L6906">
        <v>78</v>
      </c>
      <c r="M6906">
        <v>213</v>
      </c>
      <c r="N6906">
        <v>83</v>
      </c>
      <c r="O6906">
        <v>141</v>
      </c>
      <c r="P6906">
        <v>139</v>
      </c>
      <c r="Q6906">
        <v>143</v>
      </c>
      <c r="R6906">
        <v>115</v>
      </c>
      <c r="S6906">
        <v>124</v>
      </c>
      <c r="T6906">
        <v>140</v>
      </c>
      <c r="U6906">
        <v>167</v>
      </c>
      <c r="V6906">
        <v>158</v>
      </c>
      <c r="W6906">
        <v>156</v>
      </c>
      <c r="X6906">
        <v>173</v>
      </c>
      <c r="Y6906">
        <v>120</v>
      </c>
      <c r="Z6906">
        <v>98</v>
      </c>
      <c r="AA6906">
        <v>77</v>
      </c>
      <c r="AB6906">
        <v>91</v>
      </c>
    </row>
    <row r="6907" spans="1:44" x14ac:dyDescent="0.25">
      <c r="A6907" t="str">
        <f t="shared" si="109"/>
        <v>Wien-SimmeringLehrlinge4. Lehrjahr, männlich</v>
      </c>
      <c r="B6907">
        <v>6906</v>
      </c>
      <c r="C6907">
        <v>911</v>
      </c>
      <c r="D6907" t="s">
        <v>286</v>
      </c>
      <c r="E6907" t="s">
        <v>46</v>
      </c>
      <c r="F6907" t="s">
        <v>71</v>
      </c>
      <c r="G6907">
        <v>47</v>
      </c>
      <c r="H6907">
        <v>62</v>
      </c>
      <c r="I6907">
        <v>58</v>
      </c>
      <c r="J6907">
        <v>71</v>
      </c>
      <c r="K6907">
        <v>73</v>
      </c>
      <c r="L6907">
        <v>57</v>
      </c>
      <c r="M6907">
        <v>77</v>
      </c>
      <c r="N6907">
        <v>69</v>
      </c>
      <c r="O6907">
        <v>81</v>
      </c>
      <c r="P6907">
        <v>102</v>
      </c>
      <c r="Q6907">
        <v>87</v>
      </c>
      <c r="R6907">
        <v>79</v>
      </c>
      <c r="S6907">
        <v>80</v>
      </c>
      <c r="T6907">
        <v>89</v>
      </c>
      <c r="U6907">
        <v>73</v>
      </c>
      <c r="V6907">
        <v>64</v>
      </c>
      <c r="W6907">
        <v>67</v>
      </c>
      <c r="X6907">
        <v>68</v>
      </c>
      <c r="Y6907">
        <v>65</v>
      </c>
      <c r="Z6907">
        <v>72</v>
      </c>
      <c r="AA6907">
        <v>85</v>
      </c>
      <c r="AB6907">
        <v>83</v>
      </c>
    </row>
    <row r="6908" spans="1:44" x14ac:dyDescent="0.25">
      <c r="A6908" t="str">
        <f t="shared" si="109"/>
        <v>Wien-SimmeringLehrlinge4. Lehrjahr, weiblich</v>
      </c>
      <c r="B6908">
        <v>6907</v>
      </c>
      <c r="C6908">
        <v>911</v>
      </c>
      <c r="D6908" t="s">
        <v>286</v>
      </c>
      <c r="E6908" t="s">
        <v>46</v>
      </c>
      <c r="F6908" t="s">
        <v>72</v>
      </c>
      <c r="G6908">
        <v>2</v>
      </c>
      <c r="H6908">
        <v>5</v>
      </c>
      <c r="I6908">
        <v>2</v>
      </c>
      <c r="J6908">
        <v>3</v>
      </c>
      <c r="K6908">
        <v>2</v>
      </c>
      <c r="L6908">
        <v>5</v>
      </c>
      <c r="M6908">
        <v>4</v>
      </c>
      <c r="N6908">
        <v>4</v>
      </c>
      <c r="O6908">
        <v>5</v>
      </c>
      <c r="P6908">
        <v>5</v>
      </c>
      <c r="Q6908">
        <v>4</v>
      </c>
      <c r="R6908">
        <v>5</v>
      </c>
      <c r="S6908">
        <v>6</v>
      </c>
      <c r="T6908">
        <v>4</v>
      </c>
      <c r="U6908">
        <v>5</v>
      </c>
      <c r="V6908">
        <v>2</v>
      </c>
      <c r="W6908">
        <v>4</v>
      </c>
      <c r="X6908">
        <v>3</v>
      </c>
      <c r="Y6908">
        <v>8</v>
      </c>
      <c r="Z6908">
        <v>8</v>
      </c>
      <c r="AA6908">
        <v>4</v>
      </c>
      <c r="AB6908">
        <v>13</v>
      </c>
    </row>
    <row r="6909" spans="1:44" x14ac:dyDescent="0.25">
      <c r="A6909" t="str">
        <f t="shared" si="109"/>
        <v>Wien-SimmeringLehrlingeFrauen</v>
      </c>
      <c r="B6909">
        <v>6908</v>
      </c>
      <c r="C6909">
        <v>911</v>
      </c>
      <c r="D6909" t="s">
        <v>286</v>
      </c>
      <c r="E6909" t="s">
        <v>46</v>
      </c>
      <c r="F6909" t="s">
        <v>47</v>
      </c>
      <c r="G6909">
        <v>189</v>
      </c>
      <c r="H6909">
        <v>195</v>
      </c>
      <c r="I6909">
        <v>195</v>
      </c>
      <c r="J6909">
        <v>187</v>
      </c>
      <c r="K6909">
        <v>221</v>
      </c>
      <c r="L6909">
        <v>268</v>
      </c>
      <c r="M6909">
        <v>412</v>
      </c>
      <c r="N6909">
        <v>371</v>
      </c>
      <c r="O6909">
        <v>440</v>
      </c>
      <c r="P6909">
        <v>410</v>
      </c>
      <c r="Q6909">
        <v>439</v>
      </c>
      <c r="R6909">
        <v>381</v>
      </c>
      <c r="S6909">
        <v>406</v>
      </c>
      <c r="T6909">
        <v>514</v>
      </c>
      <c r="U6909">
        <v>573</v>
      </c>
      <c r="V6909">
        <v>560</v>
      </c>
      <c r="W6909">
        <v>496</v>
      </c>
      <c r="X6909">
        <v>457</v>
      </c>
      <c r="Y6909">
        <v>381</v>
      </c>
      <c r="Z6909">
        <v>368</v>
      </c>
      <c r="AA6909">
        <v>384</v>
      </c>
      <c r="AB6909">
        <v>413</v>
      </c>
    </row>
    <row r="6910" spans="1:44" x14ac:dyDescent="0.25">
      <c r="A6910" t="str">
        <f t="shared" si="109"/>
        <v>Wien-SimmeringLehrlingeInsgesamt</v>
      </c>
      <c r="B6910">
        <v>6909</v>
      </c>
      <c r="C6910">
        <v>911</v>
      </c>
      <c r="D6910" t="s">
        <v>286</v>
      </c>
      <c r="E6910" t="s">
        <v>46</v>
      </c>
      <c r="F6910" t="s">
        <v>48</v>
      </c>
      <c r="G6910">
        <v>650</v>
      </c>
      <c r="H6910">
        <v>655</v>
      </c>
      <c r="I6910">
        <v>707</v>
      </c>
      <c r="J6910">
        <v>714</v>
      </c>
      <c r="K6910">
        <v>752</v>
      </c>
      <c r="L6910">
        <v>841</v>
      </c>
      <c r="M6910">
        <v>1077</v>
      </c>
      <c r="N6910">
        <v>1034</v>
      </c>
      <c r="O6910">
        <v>1120</v>
      </c>
      <c r="P6910">
        <v>1093</v>
      </c>
      <c r="Q6910">
        <v>1064</v>
      </c>
      <c r="R6910">
        <v>995</v>
      </c>
      <c r="S6910">
        <v>1034</v>
      </c>
      <c r="T6910">
        <v>1233</v>
      </c>
      <c r="U6910">
        <v>1422</v>
      </c>
      <c r="V6910">
        <v>1470</v>
      </c>
      <c r="W6910">
        <v>1381</v>
      </c>
      <c r="X6910">
        <v>1224</v>
      </c>
      <c r="Y6910">
        <v>1078</v>
      </c>
      <c r="Z6910">
        <v>1050</v>
      </c>
      <c r="AA6910">
        <v>1105</v>
      </c>
      <c r="AB6910">
        <v>1177</v>
      </c>
    </row>
    <row r="6911" spans="1:44" x14ac:dyDescent="0.25">
      <c r="A6911" t="str">
        <f t="shared" si="109"/>
        <v>Wien-SimmeringLehrlingeMänner</v>
      </c>
      <c r="B6911">
        <v>6910</v>
      </c>
      <c r="C6911">
        <v>911</v>
      </c>
      <c r="D6911" t="s">
        <v>286</v>
      </c>
      <c r="E6911" t="s">
        <v>46</v>
      </c>
      <c r="F6911" t="s">
        <v>49</v>
      </c>
      <c r="G6911">
        <v>461</v>
      </c>
      <c r="H6911">
        <v>460</v>
      </c>
      <c r="I6911">
        <v>512</v>
      </c>
      <c r="J6911">
        <v>527</v>
      </c>
      <c r="K6911">
        <v>531</v>
      </c>
      <c r="L6911">
        <v>573</v>
      </c>
      <c r="M6911">
        <v>665</v>
      </c>
      <c r="N6911">
        <v>663</v>
      </c>
      <c r="O6911">
        <v>680</v>
      </c>
      <c r="P6911">
        <v>683</v>
      </c>
      <c r="Q6911">
        <v>625</v>
      </c>
      <c r="R6911">
        <v>614</v>
      </c>
      <c r="S6911">
        <v>628</v>
      </c>
      <c r="T6911">
        <v>719</v>
      </c>
      <c r="U6911">
        <v>849</v>
      </c>
      <c r="V6911">
        <v>910</v>
      </c>
      <c r="W6911">
        <v>885</v>
      </c>
      <c r="X6911">
        <v>767</v>
      </c>
      <c r="Y6911">
        <v>697</v>
      </c>
      <c r="Z6911">
        <v>682</v>
      </c>
      <c r="AA6911">
        <v>721</v>
      </c>
      <c r="AB6911">
        <v>764</v>
      </c>
    </row>
    <row r="6912" spans="1:44" x14ac:dyDescent="0.25">
      <c r="A6912" t="str">
        <f t="shared" si="109"/>
        <v>Wien-SimmeringNeugründungenInsgesamt</v>
      </c>
      <c r="B6912">
        <v>6911</v>
      </c>
      <c r="C6912">
        <v>911</v>
      </c>
      <c r="D6912" t="s">
        <v>286</v>
      </c>
      <c r="E6912" t="s">
        <v>41</v>
      </c>
      <c r="F6912" t="s">
        <v>48</v>
      </c>
      <c r="G6912">
        <v>236</v>
      </c>
      <c r="H6912">
        <v>223.57372427403399</v>
      </c>
      <c r="I6912">
        <v>268.95953757225402</v>
      </c>
      <c r="J6912">
        <v>286.90959155576002</v>
      </c>
      <c r="K6912">
        <v>238.898942270932</v>
      </c>
      <c r="L6912">
        <v>289.69278762166198</v>
      </c>
      <c r="M6912">
        <v>337.90679288463502</v>
      </c>
      <c r="N6912">
        <v>298.76945349258102</v>
      </c>
      <c r="O6912">
        <v>315.97554669826599</v>
      </c>
      <c r="P6912">
        <v>260.99676917554098</v>
      </c>
      <c r="Q6912">
        <v>249.42757290913499</v>
      </c>
      <c r="R6912">
        <v>260.858589426587</v>
      </c>
      <c r="S6912">
        <v>227.978294947546</v>
      </c>
      <c r="T6912">
        <v>234.08245291685799</v>
      </c>
      <c r="U6912">
        <v>268.88296135002702</v>
      </c>
      <c r="V6912">
        <v>307</v>
      </c>
      <c r="W6912">
        <v>281</v>
      </c>
      <c r="X6912">
        <v>300</v>
      </c>
      <c r="Y6912">
        <v>266</v>
      </c>
      <c r="Z6912">
        <v>314</v>
      </c>
      <c r="AA6912">
        <v>348</v>
      </c>
      <c r="AB6912">
        <v>373</v>
      </c>
    </row>
    <row r="6913" spans="1:25" x14ac:dyDescent="0.25">
      <c r="A6913" t="str">
        <f t="shared" si="109"/>
        <v>Wien-SimmeringPendler (Auspendler/-innen)Insgesamt</v>
      </c>
      <c r="B6913">
        <v>6912</v>
      </c>
      <c r="C6913">
        <v>911</v>
      </c>
      <c r="D6913" t="s">
        <v>286</v>
      </c>
      <c r="E6913" t="s">
        <v>459</v>
      </c>
      <c r="F6913" t="s">
        <v>48</v>
      </c>
      <c r="G6913">
        <v>5266</v>
      </c>
      <c r="H6913">
        <v>5018</v>
      </c>
      <c r="I6913">
        <v>5656</v>
      </c>
      <c r="J6913">
        <v>5342</v>
      </c>
      <c r="K6913">
        <v>5116</v>
      </c>
      <c r="L6913">
        <v>5279</v>
      </c>
      <c r="M6913">
        <v>5487</v>
      </c>
      <c r="N6913">
        <v>5798</v>
      </c>
      <c r="O6913">
        <v>6059</v>
      </c>
      <c r="P6913">
        <v>6255</v>
      </c>
      <c r="Q6913">
        <v>6484</v>
      </c>
      <c r="R6913">
        <v>6345</v>
      </c>
      <c r="S6913">
        <v>6621</v>
      </c>
    </row>
    <row r="6914" spans="1:25" x14ac:dyDescent="0.25">
      <c r="A6914" t="str">
        <f t="shared" si="109"/>
        <v>Wien-SimmeringPendler ins AuslandInsgesamt</v>
      </c>
      <c r="B6914">
        <v>6913</v>
      </c>
      <c r="C6914">
        <v>911</v>
      </c>
      <c r="D6914" t="s">
        <v>286</v>
      </c>
      <c r="E6914" t="s">
        <v>304</v>
      </c>
      <c r="F6914" t="s">
        <v>48</v>
      </c>
      <c r="G6914">
        <v>17</v>
      </c>
      <c r="H6914">
        <v>50</v>
      </c>
      <c r="I6914">
        <v>331</v>
      </c>
      <c r="J6914">
        <v>62</v>
      </c>
      <c r="K6914">
        <v>50</v>
      </c>
      <c r="L6914">
        <v>69</v>
      </c>
      <c r="M6914">
        <v>86</v>
      </c>
      <c r="N6914">
        <v>79</v>
      </c>
      <c r="O6914">
        <v>81</v>
      </c>
      <c r="P6914">
        <v>69</v>
      </c>
      <c r="Q6914">
        <v>76</v>
      </c>
      <c r="R6914">
        <v>61</v>
      </c>
      <c r="S6914">
        <v>80</v>
      </c>
    </row>
    <row r="6915" spans="1:25" x14ac:dyDescent="0.25">
      <c r="A6915" t="str">
        <f t="shared" si="109"/>
        <v>Wien-SimmeringPendler zw. BundesländernInsgesamt</v>
      </c>
      <c r="B6915">
        <v>6914</v>
      </c>
      <c r="C6915">
        <v>911</v>
      </c>
      <c r="D6915" t="s">
        <v>286</v>
      </c>
      <c r="E6915" t="s">
        <v>433</v>
      </c>
      <c r="F6915" t="s">
        <v>48</v>
      </c>
      <c r="G6915">
        <v>5249</v>
      </c>
      <c r="H6915">
        <v>4968</v>
      </c>
      <c r="I6915">
        <v>5325</v>
      </c>
      <c r="J6915">
        <v>5280</v>
      </c>
      <c r="K6915">
        <v>5066</v>
      </c>
      <c r="L6915">
        <v>5210</v>
      </c>
      <c r="M6915">
        <v>5401</v>
      </c>
      <c r="N6915">
        <v>5719</v>
      </c>
      <c r="O6915">
        <v>5978</v>
      </c>
      <c r="P6915">
        <v>6186</v>
      </c>
      <c r="Q6915">
        <v>6408</v>
      </c>
      <c r="R6915">
        <v>6284</v>
      </c>
      <c r="S6915">
        <v>6541</v>
      </c>
    </row>
    <row r="6916" spans="1:25" x14ac:dyDescent="0.25">
      <c r="A6916" t="str">
        <f t="shared" si="109"/>
        <v>Wien-SimmeringPendler zw. Gemeinden eines Pol. BezirkesInsgesamt</v>
      </c>
      <c r="B6916">
        <v>6915</v>
      </c>
      <c r="C6916">
        <v>911</v>
      </c>
      <c r="D6916" t="s">
        <v>286</v>
      </c>
      <c r="E6916" t="s">
        <v>305</v>
      </c>
      <c r="F6916" t="s">
        <v>48</v>
      </c>
      <c r="G6916">
        <v>0</v>
      </c>
      <c r="H6916">
        <v>0</v>
      </c>
      <c r="I6916">
        <v>0</v>
      </c>
      <c r="J6916">
        <v>0</v>
      </c>
      <c r="K6916">
        <v>0</v>
      </c>
      <c r="L6916">
        <v>0</v>
      </c>
      <c r="M6916">
        <v>0</v>
      </c>
      <c r="N6916">
        <v>0</v>
      </c>
      <c r="O6916">
        <v>0</v>
      </c>
      <c r="P6916">
        <v>0</v>
      </c>
      <c r="Q6916">
        <v>0</v>
      </c>
      <c r="R6916">
        <v>0</v>
      </c>
      <c r="S6916">
        <v>0</v>
      </c>
    </row>
    <row r="6917" spans="1:25" x14ac:dyDescent="0.25">
      <c r="A6917" t="str">
        <f t="shared" si="109"/>
        <v>Wien-SimmeringPendler zw. Pol. Bez. des BundeslandesInsgesamt</v>
      </c>
      <c r="B6917">
        <v>6916</v>
      </c>
      <c r="C6917">
        <v>911</v>
      </c>
      <c r="D6917" t="s">
        <v>286</v>
      </c>
      <c r="E6917" t="s">
        <v>306</v>
      </c>
      <c r="F6917" t="s">
        <v>48</v>
      </c>
      <c r="G6917">
        <v>0</v>
      </c>
      <c r="H6917">
        <v>0</v>
      </c>
      <c r="I6917">
        <v>0</v>
      </c>
      <c r="J6917">
        <v>0</v>
      </c>
      <c r="K6917">
        <v>0</v>
      </c>
      <c r="L6917">
        <v>0</v>
      </c>
      <c r="M6917">
        <v>0</v>
      </c>
      <c r="N6917">
        <v>0</v>
      </c>
      <c r="O6917">
        <v>0</v>
      </c>
      <c r="P6917">
        <v>0</v>
      </c>
      <c r="Q6917">
        <v>0</v>
      </c>
      <c r="R6917">
        <v>0</v>
      </c>
      <c r="S6917">
        <v>0</v>
      </c>
    </row>
    <row r="6918" spans="1:25" x14ac:dyDescent="0.25">
      <c r="A6918" t="str">
        <f t="shared" si="109"/>
        <v>Wien-SimmeringPensionisteneinkommenBrutto_Schnitt</v>
      </c>
      <c r="B6918">
        <v>6917</v>
      </c>
      <c r="C6918">
        <v>911</v>
      </c>
      <c r="D6918" t="s">
        <v>286</v>
      </c>
      <c r="E6918" t="s">
        <v>44</v>
      </c>
      <c r="F6918" t="s">
        <v>54</v>
      </c>
      <c r="G6918">
        <v>18107.3394471877</v>
      </c>
      <c r="H6918">
        <v>18434.686254055301</v>
      </c>
      <c r="I6918">
        <v>19014.250778225101</v>
      </c>
      <c r="J6918">
        <v>19415.528155808901</v>
      </c>
      <c r="K6918">
        <v>20047.2366391465</v>
      </c>
      <c r="L6918">
        <v>20605.313446743199</v>
      </c>
      <c r="M6918">
        <v>20970.265046388002</v>
      </c>
      <c r="N6918">
        <v>21300.668478633401</v>
      </c>
      <c r="O6918">
        <v>21015.266800471101</v>
      </c>
      <c r="P6918">
        <v>21441.643896804901</v>
      </c>
      <c r="Q6918">
        <v>22032.691057786</v>
      </c>
      <c r="R6918">
        <v>22454.459623011</v>
      </c>
      <c r="S6918">
        <v>22600.253190490199</v>
      </c>
      <c r="T6918">
        <v>22871.554289193002</v>
      </c>
      <c r="U6918">
        <v>23596.953246365301</v>
      </c>
      <c r="V6918">
        <v>23769.133889422599</v>
      </c>
      <c r="W6918">
        <v>25304.068129571599</v>
      </c>
      <c r="X6918">
        <v>25846.759340483899</v>
      </c>
      <c r="Y6918">
        <v>26458.95264874</v>
      </c>
    </row>
    <row r="6919" spans="1:25" x14ac:dyDescent="0.25">
      <c r="A6919" t="str">
        <f t="shared" si="109"/>
        <v>Wien-SimmeringPensionisteneinkommenBruttobezüge 1000 EUR</v>
      </c>
      <c r="B6919">
        <v>6918</v>
      </c>
      <c r="C6919">
        <v>911</v>
      </c>
      <c r="D6919" t="s">
        <v>286</v>
      </c>
      <c r="E6919" t="s">
        <v>44</v>
      </c>
      <c r="F6919" t="s">
        <v>55</v>
      </c>
      <c r="G6919">
        <v>319033.21372</v>
      </c>
      <c r="H6919">
        <v>329575.32085000002</v>
      </c>
      <c r="I6919">
        <v>344747.38085999998</v>
      </c>
      <c r="J6919">
        <v>357634.02863000002</v>
      </c>
      <c r="K6919">
        <v>373941.10502999998</v>
      </c>
      <c r="L6919">
        <v>389419.81883</v>
      </c>
      <c r="M6919">
        <v>402335.50517999998</v>
      </c>
      <c r="N6919">
        <v>410229.57423000003</v>
      </c>
      <c r="O6919">
        <v>428249.10686</v>
      </c>
      <c r="P6919">
        <v>440904.52344999998</v>
      </c>
      <c r="Q6919">
        <v>452198.95127000002</v>
      </c>
      <c r="R6919">
        <v>458632.33779999998</v>
      </c>
      <c r="S6919">
        <v>461994.37572000001</v>
      </c>
      <c r="T6919">
        <v>469621.62422</v>
      </c>
      <c r="U6919">
        <v>473921.20899999997</v>
      </c>
      <c r="V6919">
        <v>494825.82931</v>
      </c>
      <c r="W6919">
        <v>508535.85720000003</v>
      </c>
      <c r="X6919">
        <v>518098.29097999999</v>
      </c>
      <c r="Y6919">
        <v>532327.66833999997</v>
      </c>
    </row>
    <row r="6920" spans="1:25" x14ac:dyDescent="0.25">
      <c r="A6920" t="str">
        <f t="shared" si="109"/>
        <v>Wien-SimmeringPensionisteneinkommenBruttobezüge Fälle</v>
      </c>
      <c r="B6920">
        <v>6919</v>
      </c>
      <c r="C6920">
        <v>911</v>
      </c>
      <c r="D6920" t="s">
        <v>286</v>
      </c>
      <c r="E6920" t="s">
        <v>44</v>
      </c>
      <c r="F6920" t="s">
        <v>56</v>
      </c>
      <c r="G6920">
        <v>17619</v>
      </c>
      <c r="H6920">
        <v>17878</v>
      </c>
      <c r="I6920">
        <v>18131</v>
      </c>
      <c r="J6920">
        <v>18420</v>
      </c>
      <c r="K6920">
        <v>18653</v>
      </c>
      <c r="L6920">
        <v>18899</v>
      </c>
      <c r="M6920">
        <v>19186</v>
      </c>
      <c r="N6920">
        <v>19259</v>
      </c>
      <c r="O6920">
        <v>20378</v>
      </c>
      <c r="P6920">
        <v>20563</v>
      </c>
      <c r="Q6920">
        <v>20524</v>
      </c>
      <c r="R6920">
        <v>20425</v>
      </c>
      <c r="S6920">
        <v>20442</v>
      </c>
      <c r="T6920">
        <v>20533</v>
      </c>
      <c r="U6920">
        <v>20084</v>
      </c>
      <c r="V6920">
        <v>20818</v>
      </c>
      <c r="W6920">
        <v>20097</v>
      </c>
      <c r="X6920">
        <v>20045</v>
      </c>
      <c r="Y6920">
        <v>20119</v>
      </c>
    </row>
    <row r="6921" spans="1:25" x14ac:dyDescent="0.25">
      <c r="A6921" t="str">
        <f t="shared" si="109"/>
        <v>Wien-SimmeringPensionisteneinkommenLohnsteuer 1000 EUR</v>
      </c>
      <c r="B6921">
        <v>6920</v>
      </c>
      <c r="C6921">
        <v>911</v>
      </c>
      <c r="D6921" t="s">
        <v>286</v>
      </c>
      <c r="E6921" t="s">
        <v>44</v>
      </c>
      <c r="F6921" t="s">
        <v>57</v>
      </c>
      <c r="G6921">
        <v>40856.761579999999</v>
      </c>
      <c r="H6921">
        <v>38732.816650000001</v>
      </c>
      <c r="I6921">
        <v>42152.507440000001</v>
      </c>
      <c r="J6921">
        <v>45209.572630000002</v>
      </c>
      <c r="K6921">
        <v>48818.413679999998</v>
      </c>
      <c r="L6921">
        <v>45978.054580000004</v>
      </c>
      <c r="M6921">
        <v>48693.885979999999</v>
      </c>
      <c r="N6921">
        <v>50844.71211</v>
      </c>
      <c r="O6921">
        <v>54909.279670000004</v>
      </c>
      <c r="P6921">
        <v>58109.298779999997</v>
      </c>
      <c r="Q6921">
        <v>61160.958059999997</v>
      </c>
      <c r="R6921">
        <v>64029.484179999999</v>
      </c>
      <c r="S6921">
        <v>53144.473440000002</v>
      </c>
      <c r="T6921">
        <v>54962.872499999998</v>
      </c>
      <c r="U6921">
        <v>57114.458160000002</v>
      </c>
      <c r="V6921">
        <v>61284.662640000002</v>
      </c>
      <c r="W6921">
        <v>59000.338730000003</v>
      </c>
      <c r="X6921">
        <v>62023.785530000001</v>
      </c>
      <c r="Y6921">
        <v>61802.283230000001</v>
      </c>
    </row>
    <row r="6922" spans="1:25" x14ac:dyDescent="0.25">
      <c r="A6922" t="str">
        <f t="shared" si="109"/>
        <v>Wien-SimmeringPensionisteneinkommenLohnsteuer Fälle</v>
      </c>
      <c r="B6922">
        <v>6921</v>
      </c>
      <c r="C6922">
        <v>911</v>
      </c>
      <c r="D6922" t="s">
        <v>286</v>
      </c>
      <c r="E6922" t="s">
        <v>44</v>
      </c>
      <c r="F6922" t="s">
        <v>58</v>
      </c>
      <c r="G6922">
        <v>11529</v>
      </c>
      <c r="H6922">
        <v>11217</v>
      </c>
      <c r="I6922">
        <v>11595</v>
      </c>
      <c r="J6922">
        <v>12433</v>
      </c>
      <c r="K6922">
        <v>12613</v>
      </c>
      <c r="L6922">
        <v>12208</v>
      </c>
      <c r="M6922">
        <v>12565</v>
      </c>
      <c r="N6922">
        <v>12719</v>
      </c>
      <c r="O6922">
        <v>13261</v>
      </c>
      <c r="P6922">
        <v>13504</v>
      </c>
      <c r="Q6922">
        <v>13675</v>
      </c>
      <c r="R6922">
        <v>13804</v>
      </c>
      <c r="S6922">
        <v>13816</v>
      </c>
      <c r="T6922">
        <v>13856</v>
      </c>
      <c r="U6922">
        <v>13914</v>
      </c>
      <c r="V6922">
        <v>14462</v>
      </c>
      <c r="W6922">
        <v>15040</v>
      </c>
      <c r="X6922">
        <v>15232</v>
      </c>
      <c r="Y6922">
        <v>15508</v>
      </c>
    </row>
    <row r="6923" spans="1:25" x14ac:dyDescent="0.25">
      <c r="A6923" t="str">
        <f t="shared" si="109"/>
        <v>Wien-SimmeringPensionisteneinkommenNetto_Schnitt</v>
      </c>
      <c r="B6923">
        <v>6922</v>
      </c>
      <c r="C6923">
        <v>911</v>
      </c>
      <c r="D6923" t="s">
        <v>286</v>
      </c>
      <c r="E6923" t="s">
        <v>44</v>
      </c>
      <c r="F6923" t="s">
        <v>59</v>
      </c>
      <c r="G6923">
        <v>14881.1463618821</v>
      </c>
      <c r="H6923">
        <v>15245.0767283812</v>
      </c>
      <c r="I6923">
        <v>15631.358570955799</v>
      </c>
      <c r="J6923">
        <v>15889.9702806732</v>
      </c>
      <c r="K6923">
        <v>16310.421114565999</v>
      </c>
      <c r="L6923">
        <v>17018.0906397164</v>
      </c>
      <c r="M6923">
        <v>17261.680796413999</v>
      </c>
      <c r="N6923">
        <v>17473.5634866816</v>
      </c>
      <c r="O6923">
        <v>17152.815558936101</v>
      </c>
      <c r="P6923">
        <v>17427.199883285499</v>
      </c>
      <c r="Q6923">
        <v>17836.181640031198</v>
      </c>
      <c r="R6923">
        <v>18083.025714565501</v>
      </c>
      <c r="S6923">
        <v>18755.968419919802</v>
      </c>
      <c r="T6923">
        <v>18942.177423659501</v>
      </c>
      <c r="U6923">
        <v>19463.501361282601</v>
      </c>
      <c r="V6923">
        <v>19537.137972427699</v>
      </c>
      <c r="W6923">
        <v>21001.490482161498</v>
      </c>
      <c r="X6923">
        <v>21362.969214267901</v>
      </c>
      <c r="Y6923">
        <v>21973.670232615899</v>
      </c>
    </row>
    <row r="6924" spans="1:25" x14ac:dyDescent="0.25">
      <c r="A6924" t="str">
        <f t="shared" si="109"/>
        <v>Wien-SimmeringPensionisteneinkommenNettobezüge 1000 EUR</v>
      </c>
      <c r="B6924">
        <v>6923</v>
      </c>
      <c r="C6924">
        <v>911</v>
      </c>
      <c r="D6924" t="s">
        <v>286</v>
      </c>
      <c r="E6924" t="s">
        <v>44</v>
      </c>
      <c r="F6924" t="s">
        <v>60</v>
      </c>
      <c r="G6924">
        <v>262190.91775000002</v>
      </c>
      <c r="H6924">
        <v>272551.48174999998</v>
      </c>
      <c r="I6924">
        <v>283412.16224999999</v>
      </c>
      <c r="J6924">
        <v>292693.25257000001</v>
      </c>
      <c r="K6924">
        <v>304238.28505000001</v>
      </c>
      <c r="L6924">
        <v>321624.89500000002</v>
      </c>
      <c r="M6924">
        <v>331182.60775999998</v>
      </c>
      <c r="N6924">
        <v>336523.35918999999</v>
      </c>
      <c r="O6924">
        <v>349540.07546000002</v>
      </c>
      <c r="P6924">
        <v>358355.51120000001</v>
      </c>
      <c r="Q6924">
        <v>366069.79197999998</v>
      </c>
      <c r="R6924">
        <v>369345.80021999998</v>
      </c>
      <c r="S6924">
        <v>383409.50644000003</v>
      </c>
      <c r="T6924">
        <v>388939.72904000001</v>
      </c>
      <c r="U6924">
        <v>390904.96133999998</v>
      </c>
      <c r="V6924">
        <v>406724.13831000001</v>
      </c>
      <c r="W6924">
        <v>422066.95422000001</v>
      </c>
      <c r="X6924">
        <v>428220.71789999999</v>
      </c>
      <c r="Y6924">
        <v>442088.27140999999</v>
      </c>
    </row>
    <row r="6925" spans="1:25" x14ac:dyDescent="0.25">
      <c r="A6925" t="str">
        <f t="shared" si="109"/>
        <v>Wien-SimmeringPensionisteneinkommenSV-Beiträge 1000 EUR</v>
      </c>
      <c r="B6925">
        <v>6924</v>
      </c>
      <c r="C6925">
        <v>911</v>
      </c>
      <c r="D6925" t="s">
        <v>286</v>
      </c>
      <c r="E6925" t="s">
        <v>44</v>
      </c>
      <c r="F6925" t="s">
        <v>61</v>
      </c>
      <c r="G6925">
        <v>15985.534390000001</v>
      </c>
      <c r="H6925">
        <v>18291.02245</v>
      </c>
      <c r="I6925">
        <v>19182.711169999999</v>
      </c>
      <c r="J6925">
        <v>19731.203430000001</v>
      </c>
      <c r="K6925">
        <v>20884.406299999999</v>
      </c>
      <c r="L6925">
        <v>21816.86925</v>
      </c>
      <c r="M6925">
        <v>22459.011439999998</v>
      </c>
      <c r="N6925">
        <v>22861.502929999999</v>
      </c>
      <c r="O6925">
        <v>23799.75173</v>
      </c>
      <c r="P6925">
        <v>24439.713469999999</v>
      </c>
      <c r="Q6925">
        <v>24968.201229999999</v>
      </c>
      <c r="R6925">
        <v>25257.053400000001</v>
      </c>
      <c r="S6925">
        <v>25440.395840000001</v>
      </c>
      <c r="T6925">
        <v>25719.022679999998</v>
      </c>
      <c r="U6925">
        <v>25901.789499999999</v>
      </c>
      <c r="V6925">
        <v>26817.02836</v>
      </c>
      <c r="W6925">
        <v>27468.564249999999</v>
      </c>
      <c r="X6925">
        <v>27853.787550000001</v>
      </c>
      <c r="Y6925">
        <v>28437.113700000002</v>
      </c>
    </row>
    <row r="6926" spans="1:25" x14ac:dyDescent="0.25">
      <c r="A6926" t="str">
        <f t="shared" si="109"/>
        <v>Wien-SimmeringPensionisteneinkommenSV-Beiträge Fälle</v>
      </c>
      <c r="B6926">
        <v>6925</v>
      </c>
      <c r="C6926">
        <v>911</v>
      </c>
      <c r="D6926" t="s">
        <v>286</v>
      </c>
      <c r="E6926" t="s">
        <v>44</v>
      </c>
      <c r="F6926" t="s">
        <v>62</v>
      </c>
      <c r="G6926">
        <v>17185</v>
      </c>
      <c r="H6926">
        <v>17478</v>
      </c>
      <c r="I6926">
        <v>17727</v>
      </c>
      <c r="J6926">
        <v>17999</v>
      </c>
      <c r="K6926">
        <v>18240</v>
      </c>
      <c r="L6926">
        <v>18455</v>
      </c>
      <c r="M6926">
        <v>18708</v>
      </c>
      <c r="N6926">
        <v>18795</v>
      </c>
      <c r="O6926">
        <v>19160</v>
      </c>
      <c r="P6926">
        <v>19324</v>
      </c>
      <c r="Q6926">
        <v>19323</v>
      </c>
      <c r="R6926">
        <v>19190</v>
      </c>
      <c r="S6926">
        <v>19160</v>
      </c>
      <c r="T6926">
        <v>19215</v>
      </c>
      <c r="U6926">
        <v>18969</v>
      </c>
      <c r="V6926">
        <v>19390</v>
      </c>
      <c r="W6926">
        <v>19453</v>
      </c>
      <c r="X6926">
        <v>19386</v>
      </c>
      <c r="Y6926">
        <v>19437</v>
      </c>
    </row>
    <row r="6927" spans="1:25" x14ac:dyDescent="0.25">
      <c r="A6927" t="str">
        <f t="shared" si="109"/>
        <v>Wien-SimmeringUnselbstständig Beschäftigte GW mgfInsgesamt</v>
      </c>
      <c r="B6927">
        <v>6926</v>
      </c>
      <c r="C6927">
        <v>911</v>
      </c>
      <c r="D6927" t="s">
        <v>286</v>
      </c>
      <c r="E6927" t="s">
        <v>450</v>
      </c>
      <c r="F6927" t="s">
        <v>48</v>
      </c>
      <c r="G6927">
        <v>25543.015472308001</v>
      </c>
      <c r="H6927">
        <v>25052.752034023</v>
      </c>
      <c r="I6927">
        <v>27008.955648020001</v>
      </c>
      <c r="J6927">
        <v>25965.487970050999</v>
      </c>
      <c r="K6927">
        <v>26427.644490291001</v>
      </c>
      <c r="L6927">
        <v>25414.703612683999</v>
      </c>
      <c r="M6927">
        <v>24619.346424656</v>
      </c>
      <c r="N6927">
        <v>23099.376496932</v>
      </c>
      <c r="O6927">
        <v>26653.309235133998</v>
      </c>
      <c r="P6927">
        <v>26440.150346449002</v>
      </c>
      <c r="Q6927">
        <v>26986.792840536</v>
      </c>
      <c r="R6927">
        <v>25905.733454712001</v>
      </c>
      <c r="S6927">
        <v>27302.03521116</v>
      </c>
      <c r="T6927">
        <v>26680.944399454002</v>
      </c>
    </row>
    <row r="6928" spans="1:25" x14ac:dyDescent="0.25">
      <c r="A6928" t="str">
        <f t="shared" si="109"/>
        <v>Wien-SimmeringUnselbstständig Beschäftigte GW ogfInsgesamt</v>
      </c>
      <c r="B6928">
        <v>6927</v>
      </c>
      <c r="C6928">
        <v>911</v>
      </c>
      <c r="D6928" t="s">
        <v>286</v>
      </c>
      <c r="E6928" t="s">
        <v>449</v>
      </c>
      <c r="F6928" t="s">
        <v>48</v>
      </c>
      <c r="G6928">
        <v>23931.085939121</v>
      </c>
      <c r="H6928">
        <v>23245.113733130001</v>
      </c>
      <c r="I6928">
        <v>25143.574447628002</v>
      </c>
      <c r="J6928">
        <v>24202.952215805999</v>
      </c>
      <c r="K6928">
        <v>24688.434730863999</v>
      </c>
      <c r="L6928">
        <v>23472.479979517</v>
      </c>
      <c r="M6928">
        <v>22853.677936044001</v>
      </c>
      <c r="N6928">
        <v>21457.961111709999</v>
      </c>
      <c r="O6928">
        <v>24895.299840628999</v>
      </c>
      <c r="P6928">
        <v>24743.341380198999</v>
      </c>
      <c r="Q6928">
        <v>25224.52271877</v>
      </c>
      <c r="R6928">
        <v>24039.185292753999</v>
      </c>
      <c r="S6928">
        <v>25372.608447201001</v>
      </c>
      <c r="T6928">
        <v>24635.043593980001</v>
      </c>
    </row>
    <row r="6929" spans="1:28" x14ac:dyDescent="0.25">
      <c r="A6929" t="str">
        <f t="shared" si="109"/>
        <v>Wien-SimmeringUnternehmenInsgesamt</v>
      </c>
      <c r="B6929">
        <v>6928</v>
      </c>
      <c r="C6929">
        <v>911</v>
      </c>
      <c r="D6929" t="s">
        <v>286</v>
      </c>
      <c r="E6929" t="s">
        <v>475</v>
      </c>
      <c r="F6929" t="s">
        <v>48</v>
      </c>
      <c r="G6929">
        <v>3660</v>
      </c>
      <c r="H6929">
        <v>3694</v>
      </c>
      <c r="I6929">
        <v>3889</v>
      </c>
    </row>
    <row r="6930" spans="1:28" x14ac:dyDescent="0.25">
      <c r="A6930" t="str">
        <f t="shared" si="109"/>
        <v>Wien-SimmeringWohnbevölkerungInsgesamt</v>
      </c>
      <c r="B6930">
        <v>6929</v>
      </c>
      <c r="C6930">
        <v>911</v>
      </c>
      <c r="D6930" t="s">
        <v>286</v>
      </c>
      <c r="E6930" t="s">
        <v>42</v>
      </c>
      <c r="F6930" t="s">
        <v>48</v>
      </c>
      <c r="G6930">
        <v>78785</v>
      </c>
      <c r="H6930">
        <v>80485</v>
      </c>
      <c r="I6930">
        <v>81369</v>
      </c>
      <c r="J6930">
        <v>82429</v>
      </c>
      <c r="K6930">
        <v>82722</v>
      </c>
      <c r="L6930">
        <v>82903</v>
      </c>
      <c r="M6930">
        <v>85834</v>
      </c>
      <c r="N6930">
        <v>87966</v>
      </c>
      <c r="O6930">
        <v>89461</v>
      </c>
      <c r="P6930">
        <v>90394</v>
      </c>
      <c r="Q6930">
        <v>91223</v>
      </c>
      <c r="R6930">
        <v>92274</v>
      </c>
      <c r="S6930">
        <v>93440</v>
      </c>
      <c r="T6930">
        <v>95198</v>
      </c>
      <c r="U6930">
        <v>97342</v>
      </c>
      <c r="V6930">
        <v>100137</v>
      </c>
      <c r="W6930">
        <v>101420</v>
      </c>
      <c r="X6930">
        <v>103008</v>
      </c>
      <c r="Y6930">
        <v>104434</v>
      </c>
      <c r="Z6930">
        <v>105022</v>
      </c>
      <c r="AA6930">
        <v>106078</v>
      </c>
      <c r="AB6930">
        <v>109038</v>
      </c>
    </row>
    <row r="6931" spans="1:28" x14ac:dyDescent="0.25">
      <c r="A6931" t="str">
        <f t="shared" si="109"/>
        <v>Wien-MeidlingArbeitnehmereinkommenBrutto_Schnitt</v>
      </c>
      <c r="B6931">
        <v>6930</v>
      </c>
      <c r="C6931">
        <v>912</v>
      </c>
      <c r="D6931" t="s">
        <v>287</v>
      </c>
      <c r="E6931" t="s">
        <v>43</v>
      </c>
      <c r="F6931" t="s">
        <v>54</v>
      </c>
      <c r="G6931">
        <v>24738.477445259501</v>
      </c>
      <c r="H6931">
        <v>24883.906455996101</v>
      </c>
      <c r="I6931">
        <v>25142.021069721701</v>
      </c>
      <c r="J6931">
        <v>25930.526956748199</v>
      </c>
      <c r="K6931">
        <v>26615.419248388102</v>
      </c>
      <c r="L6931">
        <v>26854.218826401499</v>
      </c>
      <c r="M6931">
        <v>26623.4114380967</v>
      </c>
      <c r="N6931">
        <v>26405.678167530299</v>
      </c>
      <c r="O6931">
        <v>26876.6868363342</v>
      </c>
      <c r="P6931">
        <v>27007.125710640299</v>
      </c>
      <c r="Q6931">
        <v>27420.875723809499</v>
      </c>
      <c r="R6931">
        <v>27361.5944020758</v>
      </c>
      <c r="S6931">
        <v>27859.4097540242</v>
      </c>
      <c r="T6931">
        <v>28353.544781958099</v>
      </c>
      <c r="U6931">
        <v>29052.0038324015</v>
      </c>
      <c r="V6931">
        <v>30045.654815460999</v>
      </c>
      <c r="W6931">
        <v>30962.2323086465</v>
      </c>
      <c r="X6931">
        <v>31757.556557264699</v>
      </c>
      <c r="Y6931">
        <v>33016.965667532299</v>
      </c>
    </row>
    <row r="6932" spans="1:28" x14ac:dyDescent="0.25">
      <c r="A6932" t="str">
        <f t="shared" si="109"/>
        <v>Wien-MeidlingArbeitnehmereinkommenBruttobezüge 1000 EUR</v>
      </c>
      <c r="B6932">
        <v>6931</v>
      </c>
      <c r="C6932">
        <v>912</v>
      </c>
      <c r="D6932" t="s">
        <v>287</v>
      </c>
      <c r="E6932" t="s">
        <v>43</v>
      </c>
      <c r="F6932" t="s">
        <v>55</v>
      </c>
      <c r="G6932">
        <v>900455.84053000004</v>
      </c>
      <c r="H6932">
        <v>913836.58068999997</v>
      </c>
      <c r="I6932">
        <v>946949.08157000004</v>
      </c>
      <c r="J6932">
        <v>995810.02671999997</v>
      </c>
      <c r="K6932">
        <v>1060917.2266599999</v>
      </c>
      <c r="L6932">
        <v>1061493.56177</v>
      </c>
      <c r="M6932">
        <v>1054127.3524799999</v>
      </c>
      <c r="N6932">
        <v>1080309.10519</v>
      </c>
      <c r="O6932">
        <v>1129976.5446599999</v>
      </c>
      <c r="P6932">
        <v>1153609.37473</v>
      </c>
      <c r="Q6932">
        <v>1180468.69991</v>
      </c>
      <c r="R6932">
        <v>1196878.2239300001</v>
      </c>
      <c r="S6932">
        <v>1261724.8083500001</v>
      </c>
      <c r="T6932">
        <v>1326378.8248999999</v>
      </c>
      <c r="U6932">
        <v>1418638.3991400001</v>
      </c>
      <c r="V6932">
        <v>1446608.1424</v>
      </c>
      <c r="W6932">
        <v>1447763.02052</v>
      </c>
      <c r="X6932">
        <v>1529793.2569200001</v>
      </c>
      <c r="Y6932">
        <v>1665606.8670300001</v>
      </c>
    </row>
    <row r="6933" spans="1:28" x14ac:dyDescent="0.25">
      <c r="A6933" t="str">
        <f t="shared" si="109"/>
        <v>Wien-MeidlingArbeitnehmereinkommenBruttobezüge Fälle</v>
      </c>
      <c r="B6933">
        <v>6932</v>
      </c>
      <c r="C6933">
        <v>912</v>
      </c>
      <c r="D6933" t="s">
        <v>287</v>
      </c>
      <c r="E6933" t="s">
        <v>43</v>
      </c>
      <c r="F6933" t="s">
        <v>56</v>
      </c>
      <c r="G6933">
        <v>36399</v>
      </c>
      <c r="H6933">
        <v>36724</v>
      </c>
      <c r="I6933">
        <v>37664</v>
      </c>
      <c r="J6933">
        <v>38403</v>
      </c>
      <c r="K6933">
        <v>39861</v>
      </c>
      <c r="L6933">
        <v>39528</v>
      </c>
      <c r="M6933">
        <v>39594</v>
      </c>
      <c r="N6933">
        <v>40912</v>
      </c>
      <c r="O6933">
        <v>42043</v>
      </c>
      <c r="P6933">
        <v>42715</v>
      </c>
      <c r="Q6933">
        <v>43050</v>
      </c>
      <c r="R6933">
        <v>43743</v>
      </c>
      <c r="S6933">
        <v>45289</v>
      </c>
      <c r="T6933">
        <v>46780</v>
      </c>
      <c r="U6933">
        <v>48831</v>
      </c>
      <c r="V6933">
        <v>48147</v>
      </c>
      <c r="W6933">
        <v>46759</v>
      </c>
      <c r="X6933">
        <v>48171</v>
      </c>
      <c r="Y6933">
        <v>50447</v>
      </c>
    </row>
    <row r="6934" spans="1:28" x14ac:dyDescent="0.25">
      <c r="A6934" t="str">
        <f t="shared" si="109"/>
        <v>Wien-MeidlingArbeitnehmereinkommenLohnsteuer 1000 EUR</v>
      </c>
      <c r="B6934">
        <v>6933</v>
      </c>
      <c r="C6934">
        <v>912</v>
      </c>
      <c r="D6934" t="s">
        <v>287</v>
      </c>
      <c r="E6934" t="s">
        <v>43</v>
      </c>
      <c r="F6934" t="s">
        <v>57</v>
      </c>
      <c r="G6934">
        <v>138944.14185000001</v>
      </c>
      <c r="H6934">
        <v>134735.39668999999</v>
      </c>
      <c r="I6934">
        <v>142642.17720000001</v>
      </c>
      <c r="J6934">
        <v>154015.01839000001</v>
      </c>
      <c r="K6934">
        <v>169337.52562999999</v>
      </c>
      <c r="L6934">
        <v>153892.13680000001</v>
      </c>
      <c r="M6934">
        <v>152436.46857999999</v>
      </c>
      <c r="N6934">
        <v>157856.39442999999</v>
      </c>
      <c r="O6934">
        <v>168303.68350000001</v>
      </c>
      <c r="P6934">
        <v>173794.74150999999</v>
      </c>
      <c r="Q6934">
        <v>179995.10436</v>
      </c>
      <c r="R6934">
        <v>184019.58240000001</v>
      </c>
      <c r="S6934">
        <v>168601.10772999999</v>
      </c>
      <c r="T6934">
        <v>178487.61168999999</v>
      </c>
      <c r="U6934">
        <v>192997.01926</v>
      </c>
      <c r="V6934">
        <v>197853.52304999999</v>
      </c>
      <c r="W6934">
        <v>192429.68372999999</v>
      </c>
      <c r="X6934">
        <v>206723.27155</v>
      </c>
      <c r="Y6934">
        <v>223718.88511</v>
      </c>
    </row>
    <row r="6935" spans="1:28" x14ac:dyDescent="0.25">
      <c r="A6935" t="str">
        <f t="shared" si="109"/>
        <v>Wien-MeidlingArbeitnehmereinkommenLohnsteuer Fälle</v>
      </c>
      <c r="B6935">
        <v>6934</v>
      </c>
      <c r="C6935">
        <v>912</v>
      </c>
      <c r="D6935" t="s">
        <v>287</v>
      </c>
      <c r="E6935" t="s">
        <v>43</v>
      </c>
      <c r="F6935" t="s">
        <v>58</v>
      </c>
      <c r="G6935">
        <v>29926</v>
      </c>
      <c r="H6935">
        <v>29320</v>
      </c>
      <c r="I6935">
        <v>30210</v>
      </c>
      <c r="J6935">
        <v>31082</v>
      </c>
      <c r="K6935">
        <v>32685</v>
      </c>
      <c r="L6935">
        <v>31801</v>
      </c>
      <c r="M6935">
        <v>31777</v>
      </c>
      <c r="N6935">
        <v>32784</v>
      </c>
      <c r="O6935">
        <v>33847</v>
      </c>
      <c r="P6935">
        <v>34300</v>
      </c>
      <c r="Q6935">
        <v>34673</v>
      </c>
      <c r="R6935">
        <v>35187</v>
      </c>
      <c r="S6935">
        <v>36267</v>
      </c>
      <c r="T6935">
        <v>37848</v>
      </c>
      <c r="U6935">
        <v>39854</v>
      </c>
      <c r="V6935">
        <v>40283</v>
      </c>
      <c r="W6935">
        <v>39403</v>
      </c>
      <c r="X6935">
        <v>40704</v>
      </c>
      <c r="Y6935">
        <v>43189</v>
      </c>
    </row>
    <row r="6936" spans="1:28" x14ac:dyDescent="0.25">
      <c r="A6936" t="str">
        <f t="shared" si="109"/>
        <v>Wien-MeidlingArbeitnehmereinkommenNetto_Schnitt</v>
      </c>
      <c r="B6936">
        <v>6935</v>
      </c>
      <c r="C6936">
        <v>912</v>
      </c>
      <c r="D6936" t="s">
        <v>287</v>
      </c>
      <c r="E6936" t="s">
        <v>43</v>
      </c>
      <c r="F6936" t="s">
        <v>59</v>
      </c>
      <c r="G6936">
        <v>17126.149388170001</v>
      </c>
      <c r="H6936">
        <v>17356.855168282302</v>
      </c>
      <c r="I6936">
        <v>17445.6984032498</v>
      </c>
      <c r="J6936">
        <v>17926.303529411802</v>
      </c>
      <c r="K6936">
        <v>18311.836561300501</v>
      </c>
      <c r="L6936">
        <v>18856.9325647642</v>
      </c>
      <c r="M6936">
        <v>18694.609395110401</v>
      </c>
      <c r="N6936">
        <v>18485.668007675002</v>
      </c>
      <c r="O6936">
        <v>18728.8400302072</v>
      </c>
      <c r="P6936">
        <v>18743.1920302002</v>
      </c>
      <c r="Q6936">
        <v>18982.957624390201</v>
      </c>
      <c r="R6936">
        <v>18872.624737215101</v>
      </c>
      <c r="S6936">
        <v>19779.489768155599</v>
      </c>
      <c r="T6936">
        <v>20083.273500641299</v>
      </c>
      <c r="U6936">
        <v>20536.891507648801</v>
      </c>
      <c r="V6936">
        <v>21217.064297879399</v>
      </c>
      <c r="W6936">
        <v>22018.4999798969</v>
      </c>
      <c r="X6936">
        <v>22484.449599344</v>
      </c>
      <c r="Y6936">
        <v>23423.7906466192</v>
      </c>
    </row>
    <row r="6937" spans="1:28" x14ac:dyDescent="0.25">
      <c r="A6937" t="str">
        <f t="shared" si="109"/>
        <v>Wien-MeidlingArbeitnehmereinkommenNettobezüge 1000 EUR</v>
      </c>
      <c r="B6937">
        <v>6936</v>
      </c>
      <c r="C6937">
        <v>912</v>
      </c>
      <c r="D6937" t="s">
        <v>287</v>
      </c>
      <c r="E6937" t="s">
        <v>43</v>
      </c>
      <c r="F6937" t="s">
        <v>60</v>
      </c>
      <c r="G6937">
        <v>623374.71158</v>
      </c>
      <c r="H6937">
        <v>637413.14919999999</v>
      </c>
      <c r="I6937">
        <v>657074.78466</v>
      </c>
      <c r="J6937">
        <v>688423.83444000001</v>
      </c>
      <c r="K6937">
        <v>729928.11716999998</v>
      </c>
      <c r="L6937">
        <v>745376.83042000001</v>
      </c>
      <c r="M6937">
        <v>740194.36439</v>
      </c>
      <c r="N6937">
        <v>756285.64953000005</v>
      </c>
      <c r="O6937">
        <v>787416.62138999999</v>
      </c>
      <c r="P6937">
        <v>800615.44756999996</v>
      </c>
      <c r="Q6937">
        <v>817216.32573000004</v>
      </c>
      <c r="R6937">
        <v>825545.22387999995</v>
      </c>
      <c r="S6937">
        <v>895793.31211000006</v>
      </c>
      <c r="T6937">
        <v>939495.53436000005</v>
      </c>
      <c r="U6937">
        <v>1002836.94921</v>
      </c>
      <c r="V6937">
        <v>1021537.99475</v>
      </c>
      <c r="W6937">
        <v>1029563.04056</v>
      </c>
      <c r="X6937">
        <v>1083098.4216499999</v>
      </c>
      <c r="Y6937">
        <v>1181659.9667499999</v>
      </c>
    </row>
    <row r="6938" spans="1:28" x14ac:dyDescent="0.25">
      <c r="A6938" t="str">
        <f t="shared" si="109"/>
        <v>Wien-MeidlingArbeitnehmereinkommenSV-Beiträge 1000 EUR</v>
      </c>
      <c r="B6938">
        <v>6937</v>
      </c>
      <c r="C6938">
        <v>912</v>
      </c>
      <c r="D6938" t="s">
        <v>287</v>
      </c>
      <c r="E6938" t="s">
        <v>43</v>
      </c>
      <c r="F6938" t="s">
        <v>61</v>
      </c>
      <c r="G6938">
        <v>138136.9871</v>
      </c>
      <c r="H6938">
        <v>141688.03479999999</v>
      </c>
      <c r="I6938">
        <v>147232.11971</v>
      </c>
      <c r="J6938">
        <v>153371.17389000001</v>
      </c>
      <c r="K6938">
        <v>161651.58386000001</v>
      </c>
      <c r="L6938">
        <v>162224.59455000001</v>
      </c>
      <c r="M6938">
        <v>161496.51951000001</v>
      </c>
      <c r="N6938">
        <v>166167.06122999999</v>
      </c>
      <c r="O6938">
        <v>174256.23976999999</v>
      </c>
      <c r="P6938">
        <v>179199.18565</v>
      </c>
      <c r="Q6938">
        <v>183257.26981999999</v>
      </c>
      <c r="R6938">
        <v>187313.41764999999</v>
      </c>
      <c r="S6938">
        <v>197330.38850999999</v>
      </c>
      <c r="T6938">
        <v>208395.67885</v>
      </c>
      <c r="U6938">
        <v>222804.43067</v>
      </c>
      <c r="V6938">
        <v>227216.62460000001</v>
      </c>
      <c r="W6938">
        <v>225770.29623000001</v>
      </c>
      <c r="X6938">
        <v>239971.56372000001</v>
      </c>
      <c r="Y6938">
        <v>260228.01517</v>
      </c>
    </row>
    <row r="6939" spans="1:28" x14ac:dyDescent="0.25">
      <c r="A6939" t="str">
        <f t="shared" si="109"/>
        <v>Wien-MeidlingArbeitnehmereinkommenSV-Beiträge Fälle</v>
      </c>
      <c r="B6939">
        <v>6938</v>
      </c>
      <c r="C6939">
        <v>912</v>
      </c>
      <c r="D6939" t="s">
        <v>287</v>
      </c>
      <c r="E6939" t="s">
        <v>43</v>
      </c>
      <c r="F6939" t="s">
        <v>62</v>
      </c>
      <c r="G6939">
        <v>34761</v>
      </c>
      <c r="H6939">
        <v>35052</v>
      </c>
      <c r="I6939">
        <v>35812</v>
      </c>
      <c r="J6939">
        <v>36429</v>
      </c>
      <c r="K6939">
        <v>37658</v>
      </c>
      <c r="L6939">
        <v>37153</v>
      </c>
      <c r="M6939">
        <v>37025</v>
      </c>
      <c r="N6939">
        <v>38108</v>
      </c>
      <c r="O6939">
        <v>39070</v>
      </c>
      <c r="P6939">
        <v>39515</v>
      </c>
      <c r="Q6939">
        <v>39818</v>
      </c>
      <c r="R6939">
        <v>40147</v>
      </c>
      <c r="S6939">
        <v>41509</v>
      </c>
      <c r="T6939">
        <v>42841</v>
      </c>
      <c r="U6939">
        <v>44835</v>
      </c>
      <c r="V6939">
        <v>44258</v>
      </c>
      <c r="W6939">
        <v>43047</v>
      </c>
      <c r="X6939">
        <v>44615</v>
      </c>
      <c r="Y6939">
        <v>46881</v>
      </c>
    </row>
    <row r="6940" spans="1:28" x14ac:dyDescent="0.25">
      <c r="A6940" t="str">
        <f t="shared" ref="A6940:A7003" si="110">D6940&amp;E6940&amp;F6940</f>
        <v>Wien-MeidlingArbeitsstättenInsgesamt</v>
      </c>
      <c r="B6940">
        <v>6939</v>
      </c>
      <c r="C6940">
        <v>912</v>
      </c>
      <c r="D6940" t="s">
        <v>287</v>
      </c>
      <c r="E6940" t="s">
        <v>476</v>
      </c>
      <c r="F6940" t="s">
        <v>48</v>
      </c>
      <c r="G6940">
        <v>7742</v>
      </c>
      <c r="H6940">
        <v>7664</v>
      </c>
      <c r="I6940">
        <v>7579</v>
      </c>
    </row>
    <row r="6941" spans="1:28" x14ac:dyDescent="0.25">
      <c r="A6941" t="str">
        <f t="shared" si="110"/>
        <v>Wien-MeidlingBeschäftigte in den ArbeitsstättenInsgesamt</v>
      </c>
      <c r="B6941">
        <v>6940</v>
      </c>
      <c r="C6941">
        <v>912</v>
      </c>
      <c r="D6941" t="s">
        <v>287</v>
      </c>
      <c r="E6941" t="s">
        <v>477</v>
      </c>
      <c r="F6941" t="s">
        <v>48</v>
      </c>
      <c r="G6941">
        <v>43244</v>
      </c>
      <c r="H6941">
        <v>43374</v>
      </c>
      <c r="I6941">
        <v>44084</v>
      </c>
    </row>
    <row r="6942" spans="1:28" x14ac:dyDescent="0.25">
      <c r="A6942" t="str">
        <f t="shared" si="110"/>
        <v>Wien-MeidlingGesamteinkommenBruttobezüge Gesamt</v>
      </c>
      <c r="B6942">
        <v>6941</v>
      </c>
      <c r="C6942">
        <v>912</v>
      </c>
      <c r="D6942" t="s">
        <v>287</v>
      </c>
      <c r="E6942" t="s">
        <v>45</v>
      </c>
      <c r="F6942" t="s">
        <v>63</v>
      </c>
      <c r="G6942">
        <v>1280130.2959700001</v>
      </c>
      <c r="H6942">
        <v>1300099.7715799999</v>
      </c>
      <c r="I6942">
        <v>1347449.3236</v>
      </c>
      <c r="J6942">
        <v>1406154.2379099999</v>
      </c>
      <c r="K6942">
        <v>1486357.9266600001</v>
      </c>
      <c r="L6942">
        <v>1499169.00018</v>
      </c>
      <c r="M6942">
        <v>1502676.3089600001</v>
      </c>
      <c r="N6942">
        <v>1534627.73633</v>
      </c>
      <c r="O6942">
        <v>1598403.5719000001</v>
      </c>
      <c r="P6942">
        <v>1629610.7973199999</v>
      </c>
      <c r="Q6942">
        <v>1662788.10944</v>
      </c>
      <c r="R6942">
        <v>1683355.49333</v>
      </c>
      <c r="S6942">
        <v>1749593.4318599999</v>
      </c>
      <c r="T6942">
        <v>1816109.4082500001</v>
      </c>
      <c r="U6942">
        <v>1923050.00716</v>
      </c>
      <c r="V6942">
        <v>1957373.60962</v>
      </c>
      <c r="W6942">
        <v>1970365.2969800001</v>
      </c>
      <c r="X6942">
        <v>2060381.91753</v>
      </c>
      <c r="Y6942">
        <v>2205714.62194</v>
      </c>
    </row>
    <row r="6943" spans="1:28" x14ac:dyDescent="0.25">
      <c r="A6943" t="str">
        <f t="shared" si="110"/>
        <v>Wien-MeidlingGesamteinkommenNettobezüge Gesamt</v>
      </c>
      <c r="B6943">
        <v>6942</v>
      </c>
      <c r="C6943">
        <v>912</v>
      </c>
      <c r="D6943" t="s">
        <v>287</v>
      </c>
      <c r="E6943" t="s">
        <v>45</v>
      </c>
      <c r="F6943" t="s">
        <v>64</v>
      </c>
      <c r="G6943">
        <v>931085.23155000003</v>
      </c>
      <c r="H6943">
        <v>952615.88708999997</v>
      </c>
      <c r="I6943">
        <v>981654.98426000006</v>
      </c>
      <c r="J6943">
        <v>1019788.75347</v>
      </c>
      <c r="K6943">
        <v>1071653.28648</v>
      </c>
      <c r="L6943">
        <v>1102449.8056600001</v>
      </c>
      <c r="M6943">
        <v>1105270.2345499999</v>
      </c>
      <c r="N6943">
        <v>1125232.3401599999</v>
      </c>
      <c r="O6943">
        <v>1165609.92986</v>
      </c>
      <c r="P6943">
        <v>1183652.6673000001</v>
      </c>
      <c r="Q6943">
        <v>1204019.1435100001</v>
      </c>
      <c r="R6943">
        <v>1213699.2579600001</v>
      </c>
      <c r="S6943">
        <v>1296785.8937599999</v>
      </c>
      <c r="T6943">
        <v>1341320.0660999999</v>
      </c>
      <c r="U6943">
        <v>1415690.2093700001</v>
      </c>
      <c r="V6943">
        <v>1437530.77205</v>
      </c>
      <c r="W6943">
        <v>1459511.4892500001</v>
      </c>
      <c r="X6943">
        <v>1518261.38656</v>
      </c>
      <c r="Y6943">
        <v>1626495.1892899999</v>
      </c>
    </row>
    <row r="6944" spans="1:28" x14ac:dyDescent="0.25">
      <c r="A6944" t="str">
        <f t="shared" si="110"/>
        <v>Wien-MeidlingGründungsintensitätin % der aktiven Wirtschaftskammermitglieder</v>
      </c>
      <c r="B6944">
        <v>6943</v>
      </c>
      <c r="C6944">
        <v>912</v>
      </c>
      <c r="D6944" t="s">
        <v>287</v>
      </c>
      <c r="E6944" t="s">
        <v>40</v>
      </c>
      <c r="F6944" t="s">
        <v>52</v>
      </c>
      <c r="G6944">
        <v>9.3312101910827998</v>
      </c>
      <c r="H6944">
        <v>8.9177050060212508</v>
      </c>
      <c r="I6944">
        <v>12.278299204404201</v>
      </c>
      <c r="J6944">
        <v>12.2597746917652</v>
      </c>
      <c r="K6944">
        <v>11.537856697976499</v>
      </c>
      <c r="L6944">
        <v>10.2116661632302</v>
      </c>
      <c r="M6944">
        <v>12.889334485987</v>
      </c>
      <c r="N6944">
        <v>9.2055836340109494</v>
      </c>
      <c r="O6944">
        <v>8.6508555083121692</v>
      </c>
      <c r="P6944">
        <v>8.5135109799361306</v>
      </c>
      <c r="Q6944">
        <v>8.2507278049943</v>
      </c>
      <c r="R6944">
        <v>7.9553974209367704</v>
      </c>
      <c r="S6944">
        <v>7.9021408206749699</v>
      </c>
      <c r="T6944">
        <v>7.8236552187162296</v>
      </c>
      <c r="U6944">
        <v>10.6146901564864</v>
      </c>
      <c r="V6944">
        <v>10.748863860897099</v>
      </c>
      <c r="W6944">
        <v>8.8616223585548699</v>
      </c>
      <c r="X6944">
        <v>8.0593165699548699</v>
      </c>
      <c r="Y6944">
        <v>6.3790729692519497</v>
      </c>
      <c r="Z6944">
        <v>6.2984938384299403</v>
      </c>
      <c r="AA6944">
        <v>6.8264563106796103</v>
      </c>
      <c r="AB6944">
        <v>7.0041931977015102</v>
      </c>
    </row>
    <row r="6945" spans="1:44" x14ac:dyDescent="0.25">
      <c r="A6945" t="str">
        <f t="shared" si="110"/>
        <v>Wien-MeidlingGründungsintensitätje 1.000 Einwohner</v>
      </c>
      <c r="B6945">
        <v>6944</v>
      </c>
      <c r="C6945">
        <v>912</v>
      </c>
      <c r="D6945" t="s">
        <v>287</v>
      </c>
      <c r="E6945" t="s">
        <v>40</v>
      </c>
      <c r="F6945" t="s">
        <v>53</v>
      </c>
      <c r="G6945">
        <v>3.71022273999316</v>
      </c>
      <c r="H6945">
        <v>3.5561945588979702</v>
      </c>
      <c r="I6945">
        <v>4.8244819940885897</v>
      </c>
      <c r="J6945">
        <v>5.1261304245422101</v>
      </c>
      <c r="K6945">
        <v>5.0101471748810402</v>
      </c>
      <c r="L6945">
        <v>4.6138746436305098</v>
      </c>
      <c r="M6945">
        <v>5.9293103495302804</v>
      </c>
      <c r="N6945">
        <v>4.47839203816749</v>
      </c>
      <c r="O6945">
        <v>4.3648927943771696</v>
      </c>
      <c r="P6945">
        <v>4.2510368218491399</v>
      </c>
      <c r="Q6945">
        <v>4.1479679977658703</v>
      </c>
      <c r="R6945">
        <v>3.9885289024581501</v>
      </c>
      <c r="S6945">
        <v>3.9548095662598501</v>
      </c>
      <c r="T6945">
        <v>3.8664867326880499</v>
      </c>
      <c r="U6945">
        <v>5.1501029335230299</v>
      </c>
      <c r="V6945">
        <v>5.6693241623677801</v>
      </c>
      <c r="W6945">
        <v>5.3265590428583103</v>
      </c>
      <c r="X6945">
        <v>5.1211668066452303</v>
      </c>
      <c r="Y6945">
        <v>4.29551494674386</v>
      </c>
      <c r="Z6945">
        <v>4.2681292397781396</v>
      </c>
      <c r="AA6945">
        <v>4.5961045460580703</v>
      </c>
      <c r="AB6945">
        <v>4.4973624116233397</v>
      </c>
    </row>
    <row r="6946" spans="1:44" x14ac:dyDescent="0.25">
      <c r="A6946" t="str">
        <f t="shared" si="110"/>
        <v>Wien-MeidlingKammermitgliedschaftenAktiv</v>
      </c>
      <c r="B6946">
        <v>6945</v>
      </c>
      <c r="C6946">
        <v>912</v>
      </c>
      <c r="D6946" t="s">
        <v>287</v>
      </c>
      <c r="E6946" t="s">
        <v>39</v>
      </c>
      <c r="F6946" t="s">
        <v>50</v>
      </c>
      <c r="G6946">
        <v>3140</v>
      </c>
      <c r="H6946">
        <v>3201</v>
      </c>
      <c r="I6946">
        <v>3229</v>
      </c>
      <c r="J6946">
        <v>3486</v>
      </c>
      <c r="K6946">
        <v>3658</v>
      </c>
      <c r="L6946">
        <v>3841</v>
      </c>
      <c r="M6946">
        <v>3944</v>
      </c>
      <c r="N6946">
        <v>4230</v>
      </c>
      <c r="O6946">
        <v>4345</v>
      </c>
      <c r="P6946">
        <v>4413</v>
      </c>
      <c r="Q6946">
        <v>4392</v>
      </c>
      <c r="R6946">
        <v>4423</v>
      </c>
      <c r="S6946">
        <v>4411</v>
      </c>
      <c r="T6946">
        <v>4450</v>
      </c>
      <c r="U6946">
        <v>4472</v>
      </c>
      <c r="V6946">
        <v>4493</v>
      </c>
      <c r="W6946">
        <v>4530</v>
      </c>
      <c r="X6946">
        <v>4548</v>
      </c>
      <c r="Y6946">
        <v>4519</v>
      </c>
      <c r="Z6946">
        <v>4558</v>
      </c>
      <c r="AA6946">
        <v>4618</v>
      </c>
      <c r="AB6946">
        <v>4569</v>
      </c>
      <c r="AC6946">
        <v>4665</v>
      </c>
      <c r="AD6946">
        <v>5061</v>
      </c>
      <c r="AE6946">
        <v>5582</v>
      </c>
      <c r="AF6946">
        <v>5868</v>
      </c>
      <c r="AG6946">
        <v>6130</v>
      </c>
      <c r="AH6946">
        <v>6204</v>
      </c>
      <c r="AI6946">
        <v>6505</v>
      </c>
      <c r="AJ6946">
        <v>6537</v>
      </c>
      <c r="AK6946">
        <v>6501</v>
      </c>
      <c r="AL6946">
        <v>6573</v>
      </c>
      <c r="AM6946">
        <v>6580</v>
      </c>
      <c r="AN6946">
        <v>6592</v>
      </c>
      <c r="AO6946">
        <v>6456</v>
      </c>
      <c r="AP6946">
        <v>6439</v>
      </c>
      <c r="AQ6946">
        <v>6492</v>
      </c>
      <c r="AR6946">
        <v>6530</v>
      </c>
    </row>
    <row r="6947" spans="1:44" x14ac:dyDescent="0.25">
      <c r="A6947" t="str">
        <f t="shared" si="110"/>
        <v>Wien-MeidlingKammermitgliedschaftenInsgesamt</v>
      </c>
      <c r="B6947">
        <v>6946</v>
      </c>
      <c r="C6947">
        <v>912</v>
      </c>
      <c r="D6947" t="s">
        <v>287</v>
      </c>
      <c r="E6947" t="s">
        <v>39</v>
      </c>
      <c r="F6947" t="s">
        <v>48</v>
      </c>
      <c r="G6947">
        <v>4188</v>
      </c>
      <c r="H6947">
        <v>4281</v>
      </c>
      <c r="I6947">
        <v>4316</v>
      </c>
      <c r="J6947">
        <v>4584</v>
      </c>
      <c r="K6947">
        <v>4781</v>
      </c>
      <c r="L6947">
        <v>4982</v>
      </c>
      <c r="M6947">
        <v>5107</v>
      </c>
      <c r="N6947">
        <v>5415</v>
      </c>
      <c r="O6947">
        <v>5500</v>
      </c>
      <c r="P6947">
        <v>5595</v>
      </c>
      <c r="Q6947">
        <v>5609</v>
      </c>
      <c r="R6947">
        <v>5662</v>
      </c>
      <c r="S6947">
        <v>5649</v>
      </c>
      <c r="T6947">
        <v>5710</v>
      </c>
      <c r="U6947">
        <v>5738</v>
      </c>
      <c r="V6947">
        <v>5777</v>
      </c>
      <c r="W6947">
        <v>5800</v>
      </c>
      <c r="X6947">
        <v>5845</v>
      </c>
      <c r="Y6947">
        <v>5795</v>
      </c>
      <c r="Z6947">
        <v>5838</v>
      </c>
      <c r="AA6947">
        <v>5909</v>
      </c>
      <c r="AB6947">
        <v>5894</v>
      </c>
      <c r="AC6947">
        <v>5979</v>
      </c>
      <c r="AD6947">
        <v>6419</v>
      </c>
      <c r="AE6947">
        <v>6930</v>
      </c>
      <c r="AF6947">
        <v>7238</v>
      </c>
      <c r="AG6947">
        <v>7509</v>
      </c>
      <c r="AH6947">
        <v>7589</v>
      </c>
      <c r="AI6947">
        <v>7909</v>
      </c>
      <c r="AJ6947">
        <v>7988</v>
      </c>
      <c r="AK6947">
        <v>8082</v>
      </c>
      <c r="AL6947">
        <v>8145</v>
      </c>
      <c r="AM6947">
        <v>8151</v>
      </c>
      <c r="AN6947">
        <v>8140</v>
      </c>
      <c r="AO6947">
        <v>8004</v>
      </c>
      <c r="AP6947">
        <v>7982</v>
      </c>
      <c r="AQ6947">
        <v>7987</v>
      </c>
      <c r="AR6947">
        <v>7986</v>
      </c>
    </row>
    <row r="6948" spans="1:44" x14ac:dyDescent="0.25">
      <c r="A6948" t="str">
        <f t="shared" si="110"/>
        <v>Wien-MeidlingKammermitgliedschaftenRuhend</v>
      </c>
      <c r="B6948">
        <v>6947</v>
      </c>
      <c r="C6948">
        <v>912</v>
      </c>
      <c r="D6948" t="s">
        <v>287</v>
      </c>
      <c r="E6948" t="s">
        <v>39</v>
      </c>
      <c r="F6948" t="s">
        <v>51</v>
      </c>
      <c r="G6948">
        <v>1048</v>
      </c>
      <c r="H6948">
        <v>1080</v>
      </c>
      <c r="I6948">
        <v>1087</v>
      </c>
      <c r="J6948">
        <v>1098</v>
      </c>
      <c r="K6948">
        <v>1123</v>
      </c>
      <c r="L6948">
        <v>1141</v>
      </c>
      <c r="M6948">
        <v>1163</v>
      </c>
      <c r="N6948">
        <v>1185</v>
      </c>
      <c r="O6948">
        <v>1155</v>
      </c>
      <c r="P6948">
        <v>1182</v>
      </c>
      <c r="Q6948">
        <v>1217</v>
      </c>
      <c r="R6948">
        <v>1239</v>
      </c>
      <c r="S6948">
        <v>1238</v>
      </c>
      <c r="T6948">
        <v>1260</v>
      </c>
      <c r="U6948">
        <v>1266</v>
      </c>
      <c r="V6948">
        <v>1284</v>
      </c>
      <c r="W6948">
        <v>1270</v>
      </c>
      <c r="X6948">
        <v>1297</v>
      </c>
      <c r="Y6948">
        <v>1276</v>
      </c>
      <c r="Z6948">
        <v>1280</v>
      </c>
      <c r="AA6948">
        <v>1291</v>
      </c>
      <c r="AB6948">
        <v>1325</v>
      </c>
      <c r="AC6948">
        <v>1314</v>
      </c>
      <c r="AD6948">
        <v>1358</v>
      </c>
      <c r="AE6948">
        <v>1348</v>
      </c>
      <c r="AF6948">
        <v>1370</v>
      </c>
      <c r="AG6948">
        <v>1379</v>
      </c>
      <c r="AH6948">
        <v>1385</v>
      </c>
      <c r="AI6948">
        <v>1404</v>
      </c>
      <c r="AJ6948">
        <v>1451</v>
      </c>
      <c r="AK6948">
        <v>1581</v>
      </c>
      <c r="AL6948">
        <v>1572</v>
      </c>
      <c r="AM6948">
        <v>1571</v>
      </c>
      <c r="AN6948">
        <v>1548</v>
      </c>
      <c r="AO6948">
        <v>1548</v>
      </c>
      <c r="AP6948">
        <v>1543</v>
      </c>
      <c r="AQ6948">
        <v>1495</v>
      </c>
      <c r="AR6948">
        <v>1456</v>
      </c>
    </row>
    <row r="6949" spans="1:44" x14ac:dyDescent="0.25">
      <c r="A6949" t="str">
        <f t="shared" si="110"/>
        <v>Wien-MeidlingLehrlinge1. Lehrjahr, männlich</v>
      </c>
      <c r="B6949">
        <v>6948</v>
      </c>
      <c r="C6949">
        <v>912</v>
      </c>
      <c r="D6949" t="s">
        <v>287</v>
      </c>
      <c r="E6949" t="s">
        <v>46</v>
      </c>
      <c r="F6949" t="s">
        <v>65</v>
      </c>
      <c r="G6949">
        <v>129</v>
      </c>
      <c r="H6949">
        <v>110</v>
      </c>
      <c r="I6949">
        <v>129</v>
      </c>
      <c r="J6949">
        <v>122</v>
      </c>
      <c r="K6949">
        <v>134</v>
      </c>
      <c r="L6949">
        <v>133</v>
      </c>
      <c r="M6949">
        <v>255</v>
      </c>
      <c r="N6949">
        <v>168</v>
      </c>
      <c r="O6949">
        <v>183</v>
      </c>
      <c r="P6949">
        <v>253</v>
      </c>
      <c r="Q6949">
        <v>187</v>
      </c>
      <c r="R6949">
        <v>172</v>
      </c>
      <c r="S6949">
        <v>147</v>
      </c>
      <c r="T6949">
        <v>162</v>
      </c>
      <c r="U6949">
        <v>189</v>
      </c>
      <c r="V6949">
        <v>189</v>
      </c>
      <c r="W6949">
        <v>183</v>
      </c>
      <c r="X6949">
        <v>182</v>
      </c>
      <c r="Y6949">
        <v>224</v>
      </c>
      <c r="Z6949">
        <v>281</v>
      </c>
      <c r="AA6949">
        <v>273</v>
      </c>
      <c r="AB6949">
        <v>264</v>
      </c>
    </row>
    <row r="6950" spans="1:44" x14ac:dyDescent="0.25">
      <c r="A6950" t="str">
        <f t="shared" si="110"/>
        <v>Wien-MeidlingLehrlinge1. Lehrjahr, weiblich</v>
      </c>
      <c r="B6950">
        <v>6949</v>
      </c>
      <c r="C6950">
        <v>912</v>
      </c>
      <c r="D6950" t="s">
        <v>287</v>
      </c>
      <c r="E6950" t="s">
        <v>46</v>
      </c>
      <c r="F6950" t="s">
        <v>66</v>
      </c>
      <c r="G6950">
        <v>68</v>
      </c>
      <c r="H6950">
        <v>56</v>
      </c>
      <c r="I6950">
        <v>63</v>
      </c>
      <c r="J6950">
        <v>67</v>
      </c>
      <c r="K6950">
        <v>79</v>
      </c>
      <c r="L6950">
        <v>81</v>
      </c>
      <c r="M6950">
        <v>80</v>
      </c>
      <c r="N6950">
        <v>97</v>
      </c>
      <c r="O6950">
        <v>107</v>
      </c>
      <c r="P6950">
        <v>89</v>
      </c>
      <c r="Q6950">
        <v>152</v>
      </c>
      <c r="R6950">
        <v>113</v>
      </c>
      <c r="S6950">
        <v>100</v>
      </c>
      <c r="T6950">
        <v>104</v>
      </c>
      <c r="U6950">
        <v>117</v>
      </c>
      <c r="V6950">
        <v>102</v>
      </c>
      <c r="W6950">
        <v>115</v>
      </c>
      <c r="X6950">
        <v>118</v>
      </c>
      <c r="Y6950">
        <v>235</v>
      </c>
      <c r="Z6950">
        <v>199</v>
      </c>
      <c r="AA6950">
        <v>216</v>
      </c>
      <c r="AB6950">
        <v>178</v>
      </c>
    </row>
    <row r="6951" spans="1:44" x14ac:dyDescent="0.25">
      <c r="A6951" t="str">
        <f t="shared" si="110"/>
        <v>Wien-MeidlingLehrlinge2. Lehrjahr, männlich</v>
      </c>
      <c r="B6951">
        <v>6950</v>
      </c>
      <c r="C6951">
        <v>912</v>
      </c>
      <c r="D6951" t="s">
        <v>287</v>
      </c>
      <c r="E6951" t="s">
        <v>46</v>
      </c>
      <c r="F6951" t="s">
        <v>67</v>
      </c>
      <c r="G6951">
        <v>141</v>
      </c>
      <c r="H6951">
        <v>136</v>
      </c>
      <c r="I6951">
        <v>111</v>
      </c>
      <c r="J6951">
        <v>161</v>
      </c>
      <c r="K6951">
        <v>130</v>
      </c>
      <c r="L6951">
        <v>127</v>
      </c>
      <c r="M6951">
        <v>162</v>
      </c>
      <c r="N6951">
        <v>237</v>
      </c>
      <c r="O6951">
        <v>188</v>
      </c>
      <c r="P6951">
        <v>187</v>
      </c>
      <c r="Q6951">
        <v>207</v>
      </c>
      <c r="R6951">
        <v>160</v>
      </c>
      <c r="S6951">
        <v>179</v>
      </c>
      <c r="T6951">
        <v>144</v>
      </c>
      <c r="U6951">
        <v>159</v>
      </c>
      <c r="V6951">
        <v>180</v>
      </c>
      <c r="W6951">
        <v>196</v>
      </c>
      <c r="X6951">
        <v>176</v>
      </c>
      <c r="Y6951">
        <v>164</v>
      </c>
      <c r="Z6951">
        <v>184</v>
      </c>
      <c r="AA6951">
        <v>217</v>
      </c>
      <c r="AB6951">
        <v>219</v>
      </c>
    </row>
    <row r="6952" spans="1:44" x14ac:dyDescent="0.25">
      <c r="A6952" t="str">
        <f t="shared" si="110"/>
        <v>Wien-MeidlingLehrlinge2. Lehrjahr, weiblich</v>
      </c>
      <c r="B6952">
        <v>6951</v>
      </c>
      <c r="C6952">
        <v>912</v>
      </c>
      <c r="D6952" t="s">
        <v>287</v>
      </c>
      <c r="E6952" t="s">
        <v>46</v>
      </c>
      <c r="F6952" t="s">
        <v>68</v>
      </c>
      <c r="G6952">
        <v>83</v>
      </c>
      <c r="H6952">
        <v>71</v>
      </c>
      <c r="I6952">
        <v>68</v>
      </c>
      <c r="J6952">
        <v>70</v>
      </c>
      <c r="K6952">
        <v>81</v>
      </c>
      <c r="L6952">
        <v>85</v>
      </c>
      <c r="M6952">
        <v>96</v>
      </c>
      <c r="N6952">
        <v>78</v>
      </c>
      <c r="O6952">
        <v>108</v>
      </c>
      <c r="P6952">
        <v>97</v>
      </c>
      <c r="Q6952">
        <v>91</v>
      </c>
      <c r="R6952">
        <v>110</v>
      </c>
      <c r="S6952">
        <v>127</v>
      </c>
      <c r="T6952">
        <v>89</v>
      </c>
      <c r="U6952">
        <v>104</v>
      </c>
      <c r="V6952">
        <v>112</v>
      </c>
      <c r="W6952">
        <v>111</v>
      </c>
      <c r="X6952">
        <v>121</v>
      </c>
      <c r="Y6952">
        <v>96</v>
      </c>
      <c r="Z6952">
        <v>164</v>
      </c>
      <c r="AA6952">
        <v>130</v>
      </c>
      <c r="AB6952">
        <v>169</v>
      </c>
    </row>
    <row r="6953" spans="1:44" x14ac:dyDescent="0.25">
      <c r="A6953" t="str">
        <f t="shared" si="110"/>
        <v>Wien-MeidlingLehrlinge3. Lehrjahr, männlich</v>
      </c>
      <c r="B6953">
        <v>6952</v>
      </c>
      <c r="C6953">
        <v>912</v>
      </c>
      <c r="D6953" t="s">
        <v>287</v>
      </c>
      <c r="E6953" t="s">
        <v>46</v>
      </c>
      <c r="F6953" t="s">
        <v>69</v>
      </c>
      <c r="G6953">
        <v>150</v>
      </c>
      <c r="H6953">
        <v>159</v>
      </c>
      <c r="I6953">
        <v>169</v>
      </c>
      <c r="J6953">
        <v>111</v>
      </c>
      <c r="K6953">
        <v>135</v>
      </c>
      <c r="L6953">
        <v>124</v>
      </c>
      <c r="M6953">
        <v>129</v>
      </c>
      <c r="N6953">
        <v>151</v>
      </c>
      <c r="O6953">
        <v>200</v>
      </c>
      <c r="P6953">
        <v>184</v>
      </c>
      <c r="Q6953">
        <v>188</v>
      </c>
      <c r="R6953">
        <v>183</v>
      </c>
      <c r="S6953">
        <v>156</v>
      </c>
      <c r="T6953">
        <v>168</v>
      </c>
      <c r="U6953">
        <v>136</v>
      </c>
      <c r="V6953">
        <v>150</v>
      </c>
      <c r="W6953">
        <v>173</v>
      </c>
      <c r="X6953">
        <v>196</v>
      </c>
      <c r="Y6953">
        <v>152</v>
      </c>
      <c r="Z6953">
        <v>150</v>
      </c>
      <c r="AA6953">
        <v>153</v>
      </c>
      <c r="AB6953">
        <v>182</v>
      </c>
    </row>
    <row r="6954" spans="1:44" x14ac:dyDescent="0.25">
      <c r="A6954" t="str">
        <f t="shared" si="110"/>
        <v>Wien-MeidlingLehrlinge3. Lehrjahr, weiblich</v>
      </c>
      <c r="B6954">
        <v>6953</v>
      </c>
      <c r="C6954">
        <v>912</v>
      </c>
      <c r="D6954" t="s">
        <v>287</v>
      </c>
      <c r="E6954" t="s">
        <v>46</v>
      </c>
      <c r="F6954" t="s">
        <v>70</v>
      </c>
      <c r="G6954">
        <v>83</v>
      </c>
      <c r="H6954">
        <v>105</v>
      </c>
      <c r="I6954">
        <v>67</v>
      </c>
      <c r="J6954">
        <v>61</v>
      </c>
      <c r="K6954">
        <v>63</v>
      </c>
      <c r="L6954">
        <v>74</v>
      </c>
      <c r="M6954">
        <v>78</v>
      </c>
      <c r="N6954">
        <v>92</v>
      </c>
      <c r="O6954">
        <v>69</v>
      </c>
      <c r="P6954">
        <v>97</v>
      </c>
      <c r="Q6954">
        <v>101</v>
      </c>
      <c r="R6954">
        <v>100</v>
      </c>
      <c r="S6954">
        <v>96</v>
      </c>
      <c r="T6954">
        <v>114</v>
      </c>
      <c r="U6954">
        <v>86</v>
      </c>
      <c r="V6954">
        <v>101</v>
      </c>
      <c r="W6954">
        <v>91</v>
      </c>
      <c r="X6954">
        <v>108</v>
      </c>
      <c r="Y6954">
        <v>97</v>
      </c>
      <c r="Z6954">
        <v>78</v>
      </c>
      <c r="AA6954">
        <v>134</v>
      </c>
      <c r="AB6954">
        <v>106</v>
      </c>
    </row>
    <row r="6955" spans="1:44" x14ac:dyDescent="0.25">
      <c r="A6955" t="str">
        <f t="shared" si="110"/>
        <v>Wien-MeidlingLehrlinge4. Lehrjahr, männlich</v>
      </c>
      <c r="B6955">
        <v>6954</v>
      </c>
      <c r="C6955">
        <v>912</v>
      </c>
      <c r="D6955" t="s">
        <v>287</v>
      </c>
      <c r="E6955" t="s">
        <v>46</v>
      </c>
      <c r="F6955" t="s">
        <v>71</v>
      </c>
      <c r="G6955">
        <v>62</v>
      </c>
      <c r="H6955">
        <v>63</v>
      </c>
      <c r="I6955">
        <v>86</v>
      </c>
      <c r="J6955">
        <v>54</v>
      </c>
      <c r="K6955">
        <v>47</v>
      </c>
      <c r="L6955">
        <v>46</v>
      </c>
      <c r="M6955">
        <v>93</v>
      </c>
      <c r="N6955">
        <v>42</v>
      </c>
      <c r="O6955">
        <v>62</v>
      </c>
      <c r="P6955">
        <v>58</v>
      </c>
      <c r="Q6955">
        <v>66</v>
      </c>
      <c r="R6955">
        <v>72</v>
      </c>
      <c r="S6955">
        <v>72</v>
      </c>
      <c r="T6955">
        <v>51</v>
      </c>
      <c r="U6955">
        <v>63</v>
      </c>
      <c r="V6955">
        <v>48</v>
      </c>
      <c r="W6955">
        <v>55</v>
      </c>
      <c r="X6955">
        <v>65</v>
      </c>
      <c r="Y6955">
        <v>69</v>
      </c>
      <c r="Z6955">
        <v>52</v>
      </c>
      <c r="AA6955">
        <v>54</v>
      </c>
      <c r="AB6955">
        <v>61</v>
      </c>
    </row>
    <row r="6956" spans="1:44" x14ac:dyDescent="0.25">
      <c r="A6956" t="str">
        <f t="shared" si="110"/>
        <v>Wien-MeidlingLehrlinge4. Lehrjahr, weiblich</v>
      </c>
      <c r="B6956">
        <v>6955</v>
      </c>
      <c r="C6956">
        <v>912</v>
      </c>
      <c r="D6956" t="s">
        <v>287</v>
      </c>
      <c r="E6956" t="s">
        <v>46</v>
      </c>
      <c r="F6956" t="s">
        <v>72</v>
      </c>
      <c r="G6956">
        <v>5</v>
      </c>
      <c r="H6956">
        <v>3</v>
      </c>
      <c r="I6956">
        <v>7</v>
      </c>
      <c r="J6956">
        <v>4</v>
      </c>
      <c r="K6956">
        <v>2</v>
      </c>
      <c r="L6956">
        <v>5</v>
      </c>
      <c r="M6956">
        <v>3</v>
      </c>
      <c r="N6956">
        <v>2</v>
      </c>
      <c r="O6956">
        <v>6</v>
      </c>
      <c r="P6956">
        <v>5</v>
      </c>
      <c r="Q6956">
        <v>16</v>
      </c>
      <c r="R6956">
        <v>13</v>
      </c>
      <c r="S6956">
        <v>7</v>
      </c>
      <c r="T6956">
        <v>4</v>
      </c>
      <c r="U6956">
        <v>16</v>
      </c>
      <c r="V6956">
        <v>5</v>
      </c>
      <c r="W6956">
        <v>11</v>
      </c>
      <c r="X6956">
        <v>18</v>
      </c>
      <c r="Y6956">
        <v>11</v>
      </c>
      <c r="Z6956">
        <v>7</v>
      </c>
      <c r="AA6956">
        <v>11</v>
      </c>
      <c r="AB6956">
        <v>38</v>
      </c>
    </row>
    <row r="6957" spans="1:44" x14ac:dyDescent="0.25">
      <c r="A6957" t="str">
        <f t="shared" si="110"/>
        <v>Wien-MeidlingLehrlingeFrauen</v>
      </c>
      <c r="B6957">
        <v>6956</v>
      </c>
      <c r="C6957">
        <v>912</v>
      </c>
      <c r="D6957" t="s">
        <v>287</v>
      </c>
      <c r="E6957" t="s">
        <v>46</v>
      </c>
      <c r="F6957" t="s">
        <v>47</v>
      </c>
      <c r="G6957">
        <v>239</v>
      </c>
      <c r="H6957">
        <v>235</v>
      </c>
      <c r="I6957">
        <v>205</v>
      </c>
      <c r="J6957">
        <v>202</v>
      </c>
      <c r="K6957">
        <v>225</v>
      </c>
      <c r="L6957">
        <v>245</v>
      </c>
      <c r="M6957">
        <v>257</v>
      </c>
      <c r="N6957">
        <v>269</v>
      </c>
      <c r="O6957">
        <v>290</v>
      </c>
      <c r="P6957">
        <v>288</v>
      </c>
      <c r="Q6957">
        <v>360</v>
      </c>
      <c r="R6957">
        <v>336</v>
      </c>
      <c r="S6957">
        <v>330</v>
      </c>
      <c r="T6957">
        <v>311</v>
      </c>
      <c r="U6957">
        <v>323</v>
      </c>
      <c r="V6957">
        <v>320</v>
      </c>
      <c r="W6957">
        <v>328</v>
      </c>
      <c r="X6957">
        <v>365</v>
      </c>
      <c r="Y6957">
        <v>439</v>
      </c>
      <c r="Z6957">
        <v>448</v>
      </c>
      <c r="AA6957">
        <v>491</v>
      </c>
      <c r="AB6957">
        <v>491</v>
      </c>
    </row>
    <row r="6958" spans="1:44" x14ac:dyDescent="0.25">
      <c r="A6958" t="str">
        <f t="shared" si="110"/>
        <v>Wien-MeidlingLehrlingeInsgesamt</v>
      </c>
      <c r="B6958">
        <v>6957</v>
      </c>
      <c r="C6958">
        <v>912</v>
      </c>
      <c r="D6958" t="s">
        <v>287</v>
      </c>
      <c r="E6958" t="s">
        <v>46</v>
      </c>
      <c r="F6958" t="s">
        <v>48</v>
      </c>
      <c r="G6958">
        <v>721</v>
      </c>
      <c r="H6958">
        <v>703</v>
      </c>
      <c r="I6958">
        <v>700</v>
      </c>
      <c r="J6958">
        <v>650</v>
      </c>
      <c r="K6958">
        <v>671</v>
      </c>
      <c r="L6958">
        <v>675</v>
      </c>
      <c r="M6958">
        <v>896</v>
      </c>
      <c r="N6958">
        <v>867</v>
      </c>
      <c r="O6958">
        <v>923</v>
      </c>
      <c r="P6958">
        <v>970</v>
      </c>
      <c r="Q6958">
        <v>1008</v>
      </c>
      <c r="R6958">
        <v>923</v>
      </c>
      <c r="S6958">
        <v>884</v>
      </c>
      <c r="T6958">
        <v>836</v>
      </c>
      <c r="U6958">
        <v>870</v>
      </c>
      <c r="V6958">
        <v>887</v>
      </c>
      <c r="W6958">
        <v>935</v>
      </c>
      <c r="X6958">
        <v>984</v>
      </c>
      <c r="Y6958">
        <v>1048</v>
      </c>
      <c r="Z6958">
        <v>1115</v>
      </c>
      <c r="AA6958">
        <v>1188</v>
      </c>
      <c r="AB6958">
        <v>1217</v>
      </c>
    </row>
    <row r="6959" spans="1:44" x14ac:dyDescent="0.25">
      <c r="A6959" t="str">
        <f t="shared" si="110"/>
        <v>Wien-MeidlingLehrlingeMänner</v>
      </c>
      <c r="B6959">
        <v>6958</v>
      </c>
      <c r="C6959">
        <v>912</v>
      </c>
      <c r="D6959" t="s">
        <v>287</v>
      </c>
      <c r="E6959" t="s">
        <v>46</v>
      </c>
      <c r="F6959" t="s">
        <v>49</v>
      </c>
      <c r="G6959">
        <v>482</v>
      </c>
      <c r="H6959">
        <v>468</v>
      </c>
      <c r="I6959">
        <v>495</v>
      </c>
      <c r="J6959">
        <v>448</v>
      </c>
      <c r="K6959">
        <v>446</v>
      </c>
      <c r="L6959">
        <v>430</v>
      </c>
      <c r="M6959">
        <v>639</v>
      </c>
      <c r="N6959">
        <v>598</v>
      </c>
      <c r="O6959">
        <v>633</v>
      </c>
      <c r="P6959">
        <v>682</v>
      </c>
      <c r="Q6959">
        <v>648</v>
      </c>
      <c r="R6959">
        <v>587</v>
      </c>
      <c r="S6959">
        <v>554</v>
      </c>
      <c r="T6959">
        <v>525</v>
      </c>
      <c r="U6959">
        <v>547</v>
      </c>
      <c r="V6959">
        <v>567</v>
      </c>
      <c r="W6959">
        <v>607</v>
      </c>
      <c r="X6959">
        <v>619</v>
      </c>
      <c r="Y6959">
        <v>609</v>
      </c>
      <c r="Z6959">
        <v>667</v>
      </c>
      <c r="AA6959">
        <v>697</v>
      </c>
      <c r="AB6959">
        <v>726</v>
      </c>
    </row>
    <row r="6960" spans="1:44" x14ac:dyDescent="0.25">
      <c r="A6960" t="str">
        <f t="shared" si="110"/>
        <v>Wien-MeidlingNeugründungenInsgesamt</v>
      </c>
      <c r="B6960">
        <v>6959</v>
      </c>
      <c r="C6960">
        <v>912</v>
      </c>
      <c r="D6960" t="s">
        <v>287</v>
      </c>
      <c r="E6960" t="s">
        <v>41</v>
      </c>
      <c r="F6960" t="s">
        <v>48</v>
      </c>
      <c r="G6960">
        <v>293</v>
      </c>
      <c r="H6960">
        <v>285.45573724273999</v>
      </c>
      <c r="I6960">
        <v>396.46628131021203</v>
      </c>
      <c r="J6960">
        <v>427.37574575493301</v>
      </c>
      <c r="K6960">
        <v>422.05479801197902</v>
      </c>
      <c r="L6960">
        <v>392.23009732967301</v>
      </c>
      <c r="M6960">
        <v>508.35535212732799</v>
      </c>
      <c r="N6960">
        <v>389.39618771866299</v>
      </c>
      <c r="O6960">
        <v>381.76225358181603</v>
      </c>
      <c r="P6960">
        <v>376.55259064257501</v>
      </c>
      <c r="Q6960">
        <v>367.157387322246</v>
      </c>
      <c r="R6960">
        <v>357.43600612268898</v>
      </c>
      <c r="S6960">
        <v>359.389364524298</v>
      </c>
      <c r="T6960">
        <v>356.60220486908599</v>
      </c>
      <c r="U6960">
        <v>484.98519324986398</v>
      </c>
      <c r="V6960">
        <v>544</v>
      </c>
      <c r="W6960">
        <v>520</v>
      </c>
      <c r="X6960">
        <v>500</v>
      </c>
      <c r="Y6960">
        <v>417</v>
      </c>
      <c r="Z6960">
        <v>414</v>
      </c>
      <c r="AA6960">
        <v>450</v>
      </c>
      <c r="AB6960">
        <v>451</v>
      </c>
    </row>
    <row r="6961" spans="1:25" x14ac:dyDescent="0.25">
      <c r="A6961" t="str">
        <f t="shared" si="110"/>
        <v>Wien-MeidlingPendler (Auspendler/-innen)Insgesamt</v>
      </c>
      <c r="B6961">
        <v>6960</v>
      </c>
      <c r="C6961">
        <v>912</v>
      </c>
      <c r="D6961" t="s">
        <v>287</v>
      </c>
      <c r="E6961" t="s">
        <v>459</v>
      </c>
      <c r="F6961" t="s">
        <v>48</v>
      </c>
      <c r="G6961">
        <v>4304</v>
      </c>
      <c r="H6961">
        <v>4265</v>
      </c>
      <c r="I6961">
        <v>4879</v>
      </c>
      <c r="J6961">
        <v>4704</v>
      </c>
      <c r="K6961">
        <v>4730</v>
      </c>
      <c r="L6961">
        <v>4872</v>
      </c>
      <c r="M6961">
        <v>5033</v>
      </c>
      <c r="N6961">
        <v>5311</v>
      </c>
      <c r="O6961">
        <v>5599</v>
      </c>
      <c r="P6961">
        <v>5909</v>
      </c>
      <c r="Q6961">
        <v>5965</v>
      </c>
      <c r="R6961">
        <v>5840</v>
      </c>
      <c r="S6961">
        <v>6210</v>
      </c>
    </row>
    <row r="6962" spans="1:25" x14ac:dyDescent="0.25">
      <c r="A6962" t="str">
        <f t="shared" si="110"/>
        <v>Wien-MeidlingPendler ins AuslandInsgesamt</v>
      </c>
      <c r="B6962">
        <v>6961</v>
      </c>
      <c r="C6962">
        <v>912</v>
      </c>
      <c r="D6962" t="s">
        <v>287</v>
      </c>
      <c r="E6962" t="s">
        <v>304</v>
      </c>
      <c r="F6962" t="s">
        <v>48</v>
      </c>
      <c r="G6962">
        <v>18</v>
      </c>
      <c r="H6962">
        <v>52</v>
      </c>
      <c r="I6962">
        <v>249</v>
      </c>
      <c r="J6962">
        <v>53</v>
      </c>
      <c r="K6962">
        <v>57</v>
      </c>
      <c r="L6962">
        <v>88</v>
      </c>
      <c r="M6962">
        <v>97</v>
      </c>
      <c r="N6962">
        <v>94</v>
      </c>
      <c r="O6962">
        <v>110</v>
      </c>
      <c r="P6962">
        <v>93</v>
      </c>
      <c r="Q6962">
        <v>77</v>
      </c>
      <c r="R6962">
        <v>69</v>
      </c>
      <c r="S6962">
        <v>104</v>
      </c>
    </row>
    <row r="6963" spans="1:25" x14ac:dyDescent="0.25">
      <c r="A6963" t="str">
        <f t="shared" si="110"/>
        <v>Wien-MeidlingPendler zw. BundesländernInsgesamt</v>
      </c>
      <c r="B6963">
        <v>6962</v>
      </c>
      <c r="C6963">
        <v>912</v>
      </c>
      <c r="D6963" t="s">
        <v>287</v>
      </c>
      <c r="E6963" t="s">
        <v>433</v>
      </c>
      <c r="F6963" t="s">
        <v>48</v>
      </c>
      <c r="G6963">
        <v>4286</v>
      </c>
      <c r="H6963">
        <v>4213</v>
      </c>
      <c r="I6963">
        <v>4630</v>
      </c>
      <c r="J6963">
        <v>4651</v>
      </c>
      <c r="K6963">
        <v>4673</v>
      </c>
      <c r="L6963">
        <v>4784</v>
      </c>
      <c r="M6963">
        <v>4936</v>
      </c>
      <c r="N6963">
        <v>5217</v>
      </c>
      <c r="O6963">
        <v>5489</v>
      </c>
      <c r="P6963">
        <v>5816</v>
      </c>
      <c r="Q6963">
        <v>5888</v>
      </c>
      <c r="R6963">
        <v>5771</v>
      </c>
      <c r="S6963">
        <v>6106</v>
      </c>
    </row>
    <row r="6964" spans="1:25" x14ac:dyDescent="0.25">
      <c r="A6964" t="str">
        <f t="shared" si="110"/>
        <v>Wien-MeidlingPendler zw. Gemeinden eines Pol. BezirkesInsgesamt</v>
      </c>
      <c r="B6964">
        <v>6963</v>
      </c>
      <c r="C6964">
        <v>912</v>
      </c>
      <c r="D6964" t="s">
        <v>287</v>
      </c>
      <c r="E6964" t="s">
        <v>305</v>
      </c>
      <c r="F6964" t="s">
        <v>48</v>
      </c>
      <c r="G6964">
        <v>0</v>
      </c>
      <c r="H6964">
        <v>0</v>
      </c>
      <c r="I6964">
        <v>0</v>
      </c>
      <c r="J6964">
        <v>0</v>
      </c>
      <c r="K6964">
        <v>0</v>
      </c>
      <c r="L6964">
        <v>0</v>
      </c>
      <c r="M6964">
        <v>0</v>
      </c>
      <c r="N6964">
        <v>0</v>
      </c>
      <c r="O6964">
        <v>0</v>
      </c>
      <c r="P6964">
        <v>0</v>
      </c>
      <c r="Q6964">
        <v>0</v>
      </c>
      <c r="R6964">
        <v>0</v>
      </c>
      <c r="S6964">
        <v>0</v>
      </c>
    </row>
    <row r="6965" spans="1:25" x14ac:dyDescent="0.25">
      <c r="A6965" t="str">
        <f t="shared" si="110"/>
        <v>Wien-MeidlingPendler zw. Pol. Bez. des BundeslandesInsgesamt</v>
      </c>
      <c r="B6965">
        <v>6964</v>
      </c>
      <c r="C6965">
        <v>912</v>
      </c>
      <c r="D6965" t="s">
        <v>287</v>
      </c>
      <c r="E6965" t="s">
        <v>306</v>
      </c>
      <c r="F6965" t="s">
        <v>48</v>
      </c>
      <c r="G6965">
        <v>0</v>
      </c>
      <c r="H6965">
        <v>0</v>
      </c>
      <c r="I6965">
        <v>0</v>
      </c>
      <c r="J6965">
        <v>0</v>
      </c>
      <c r="K6965">
        <v>0</v>
      </c>
      <c r="L6965">
        <v>0</v>
      </c>
      <c r="M6965">
        <v>0</v>
      </c>
      <c r="N6965">
        <v>0</v>
      </c>
      <c r="O6965">
        <v>0</v>
      </c>
      <c r="P6965">
        <v>0</v>
      </c>
      <c r="Q6965">
        <v>0</v>
      </c>
      <c r="R6965">
        <v>0</v>
      </c>
      <c r="S6965">
        <v>0</v>
      </c>
    </row>
    <row r="6966" spans="1:25" x14ac:dyDescent="0.25">
      <c r="A6966" t="str">
        <f t="shared" si="110"/>
        <v>Wien-MeidlingPensionisteneinkommenBrutto_Schnitt</v>
      </c>
      <c r="B6966">
        <v>6965</v>
      </c>
      <c r="C6966">
        <v>912</v>
      </c>
      <c r="D6966" t="s">
        <v>287</v>
      </c>
      <c r="E6966" t="s">
        <v>44</v>
      </c>
      <c r="F6966" t="s">
        <v>54</v>
      </c>
      <c r="G6966">
        <v>19504.492727833102</v>
      </c>
      <c r="H6966">
        <v>19736.507633232799</v>
      </c>
      <c r="I6966">
        <v>20336.1552772418</v>
      </c>
      <c r="J6966">
        <v>20758.003398927602</v>
      </c>
      <c r="K6966">
        <v>21342.465134945302</v>
      </c>
      <c r="L6966">
        <v>21808.532483432198</v>
      </c>
      <c r="M6966">
        <v>22082.953745569099</v>
      </c>
      <c r="N6966">
        <v>22329.628975719999</v>
      </c>
      <c r="O6966">
        <v>22272.110462152901</v>
      </c>
      <c r="P6966">
        <v>22686.179705938401</v>
      </c>
      <c r="Q6966">
        <v>23104.014635466599</v>
      </c>
      <c r="R6966">
        <v>23644.095718104501</v>
      </c>
      <c r="S6966">
        <v>23877.673429424402</v>
      </c>
      <c r="T6966">
        <v>23974.669963773398</v>
      </c>
      <c r="U6966">
        <v>24173.852584108099</v>
      </c>
      <c r="V6966">
        <v>24984.858739911</v>
      </c>
      <c r="W6966">
        <v>26258.781854084998</v>
      </c>
      <c r="X6966">
        <v>26863.888441597901</v>
      </c>
      <c r="Y6966">
        <v>27336.155223706901</v>
      </c>
    </row>
    <row r="6967" spans="1:25" x14ac:dyDescent="0.25">
      <c r="A6967" t="str">
        <f t="shared" si="110"/>
        <v>Wien-MeidlingPensionisteneinkommenBruttobezüge 1000 EUR</v>
      </c>
      <c r="B6967">
        <v>6966</v>
      </c>
      <c r="C6967">
        <v>912</v>
      </c>
      <c r="D6967" t="s">
        <v>287</v>
      </c>
      <c r="E6967" t="s">
        <v>44</v>
      </c>
      <c r="F6967" t="s">
        <v>55</v>
      </c>
      <c r="G6967">
        <v>379674.45543999999</v>
      </c>
      <c r="H6967">
        <v>386263.19089000003</v>
      </c>
      <c r="I6967">
        <v>400500.24203000002</v>
      </c>
      <c r="J6967">
        <v>410344.21119</v>
      </c>
      <c r="K6967">
        <v>425440.7</v>
      </c>
      <c r="L6967">
        <v>437675.43841</v>
      </c>
      <c r="M6967">
        <v>448548.95647999999</v>
      </c>
      <c r="N6967">
        <v>454318.63114000001</v>
      </c>
      <c r="O6967">
        <v>468427.02724000002</v>
      </c>
      <c r="P6967">
        <v>476001.42258999997</v>
      </c>
      <c r="Q6967">
        <v>482319.40953</v>
      </c>
      <c r="R6967">
        <v>486477.26939999999</v>
      </c>
      <c r="S6967">
        <v>487868.62351</v>
      </c>
      <c r="T6967">
        <v>489730.58334999997</v>
      </c>
      <c r="U6967">
        <v>504411.60801999999</v>
      </c>
      <c r="V6967">
        <v>510765.46721999999</v>
      </c>
      <c r="W6967">
        <v>522602.27646000002</v>
      </c>
      <c r="X6967">
        <v>530588.66061000002</v>
      </c>
      <c r="Y6967">
        <v>540107.75491000002</v>
      </c>
    </row>
    <row r="6968" spans="1:25" x14ac:dyDescent="0.25">
      <c r="A6968" t="str">
        <f t="shared" si="110"/>
        <v>Wien-MeidlingPensionisteneinkommenBruttobezüge Fälle</v>
      </c>
      <c r="B6968">
        <v>6967</v>
      </c>
      <c r="C6968">
        <v>912</v>
      </c>
      <c r="D6968" t="s">
        <v>287</v>
      </c>
      <c r="E6968" t="s">
        <v>44</v>
      </c>
      <c r="F6968" t="s">
        <v>56</v>
      </c>
      <c r="G6968">
        <v>19466</v>
      </c>
      <c r="H6968">
        <v>19571</v>
      </c>
      <c r="I6968">
        <v>19694</v>
      </c>
      <c r="J6968">
        <v>19768</v>
      </c>
      <c r="K6968">
        <v>19934</v>
      </c>
      <c r="L6968">
        <v>20069</v>
      </c>
      <c r="M6968">
        <v>20312</v>
      </c>
      <c r="N6968">
        <v>20346</v>
      </c>
      <c r="O6968">
        <v>21032</v>
      </c>
      <c r="P6968">
        <v>20982</v>
      </c>
      <c r="Q6968">
        <v>20876</v>
      </c>
      <c r="R6968">
        <v>20575</v>
      </c>
      <c r="S6968">
        <v>20432</v>
      </c>
      <c r="T6968">
        <v>20427</v>
      </c>
      <c r="U6968">
        <v>20866</v>
      </c>
      <c r="V6968">
        <v>20443</v>
      </c>
      <c r="W6968">
        <v>19902</v>
      </c>
      <c r="X6968">
        <v>19751</v>
      </c>
      <c r="Y6968">
        <v>19758</v>
      </c>
    </row>
    <row r="6969" spans="1:25" x14ac:dyDescent="0.25">
      <c r="A6969" t="str">
        <f t="shared" si="110"/>
        <v>Wien-MeidlingPensionisteneinkommenLohnsteuer 1000 EUR</v>
      </c>
      <c r="B6969">
        <v>6968</v>
      </c>
      <c r="C6969">
        <v>912</v>
      </c>
      <c r="D6969" t="s">
        <v>287</v>
      </c>
      <c r="E6969" t="s">
        <v>44</v>
      </c>
      <c r="F6969" t="s">
        <v>57</v>
      </c>
      <c r="G6969">
        <v>53681.039230000002</v>
      </c>
      <c r="H6969">
        <v>50374.059500000003</v>
      </c>
      <c r="I6969">
        <v>54418.507989999998</v>
      </c>
      <c r="J6969">
        <v>57101.692349999998</v>
      </c>
      <c r="K6969">
        <v>60754.377339999999</v>
      </c>
      <c r="L6969">
        <v>56823.812910000001</v>
      </c>
      <c r="M6969">
        <v>59196.417070000003</v>
      </c>
      <c r="N6969">
        <v>60791.55573</v>
      </c>
      <c r="O6969">
        <v>64953.309260000002</v>
      </c>
      <c r="P6969">
        <v>67216.743109999996</v>
      </c>
      <c r="Q6969">
        <v>69582.470920000007</v>
      </c>
      <c r="R6969">
        <v>72185.549570000003</v>
      </c>
      <c r="S6969">
        <v>60681.742120000003</v>
      </c>
      <c r="T6969">
        <v>61719.216200000003</v>
      </c>
      <c r="U6969">
        <v>64732.612359999999</v>
      </c>
      <c r="V6969">
        <v>67806.271189999999</v>
      </c>
      <c r="W6969">
        <v>64986.291870000001</v>
      </c>
      <c r="X6969">
        <v>67474.466490000006</v>
      </c>
      <c r="Y6969">
        <v>66813.075490000003</v>
      </c>
    </row>
    <row r="6970" spans="1:25" x14ac:dyDescent="0.25">
      <c r="A6970" t="str">
        <f t="shared" si="110"/>
        <v>Wien-MeidlingPensionisteneinkommenLohnsteuer Fälle</v>
      </c>
      <c r="B6970">
        <v>6969</v>
      </c>
      <c r="C6970">
        <v>912</v>
      </c>
      <c r="D6970" t="s">
        <v>287</v>
      </c>
      <c r="E6970" t="s">
        <v>44</v>
      </c>
      <c r="F6970" t="s">
        <v>58</v>
      </c>
      <c r="G6970">
        <v>12946</v>
      </c>
      <c r="H6970">
        <v>12385</v>
      </c>
      <c r="I6970">
        <v>12670</v>
      </c>
      <c r="J6970">
        <v>13435</v>
      </c>
      <c r="K6970">
        <v>13487</v>
      </c>
      <c r="L6970">
        <v>12979</v>
      </c>
      <c r="M6970">
        <v>13192</v>
      </c>
      <c r="N6970">
        <v>13337</v>
      </c>
      <c r="O6970">
        <v>13720</v>
      </c>
      <c r="P6970">
        <v>13783</v>
      </c>
      <c r="Q6970">
        <v>13923</v>
      </c>
      <c r="R6970">
        <v>13871</v>
      </c>
      <c r="S6970">
        <v>13800</v>
      </c>
      <c r="T6970">
        <v>13773</v>
      </c>
      <c r="U6970">
        <v>14052</v>
      </c>
      <c r="V6970">
        <v>14165</v>
      </c>
      <c r="W6970">
        <v>14823</v>
      </c>
      <c r="X6970">
        <v>14865</v>
      </c>
      <c r="Y6970">
        <v>15064</v>
      </c>
    </row>
    <row r="6971" spans="1:25" x14ac:dyDescent="0.25">
      <c r="A6971" t="str">
        <f t="shared" si="110"/>
        <v>Wien-MeidlingPensionisteneinkommenNetto_Schnitt</v>
      </c>
      <c r="B6971">
        <v>6970</v>
      </c>
      <c r="C6971">
        <v>912</v>
      </c>
      <c r="D6971" t="s">
        <v>287</v>
      </c>
      <c r="E6971" t="s">
        <v>44</v>
      </c>
      <c r="F6971" t="s">
        <v>59</v>
      </c>
      <c r="G6971">
        <v>15807.5886145073</v>
      </c>
      <c r="H6971">
        <v>16105.6020586582</v>
      </c>
      <c r="I6971">
        <v>16481.171910226501</v>
      </c>
      <c r="J6971">
        <v>16762.693192533399</v>
      </c>
      <c r="K6971">
        <v>17142.829803852699</v>
      </c>
      <c r="L6971">
        <v>17792.2654462106</v>
      </c>
      <c r="M6971">
        <v>17973.4083379283</v>
      </c>
      <c r="N6971">
        <v>18133.622856089602</v>
      </c>
      <c r="O6971">
        <v>17981.804320559098</v>
      </c>
      <c r="P6971">
        <v>18255.515190639599</v>
      </c>
      <c r="Q6971">
        <v>18528.588703774702</v>
      </c>
      <c r="R6971">
        <v>18865.323649088699</v>
      </c>
      <c r="S6971">
        <v>19625.7136672866</v>
      </c>
      <c r="T6971">
        <v>19671.245495667499</v>
      </c>
      <c r="U6971">
        <v>19785.932146075</v>
      </c>
      <c r="V6971">
        <v>20348.9104974808</v>
      </c>
      <c r="W6971">
        <v>21603.278499145799</v>
      </c>
      <c r="X6971">
        <v>22032.452276340398</v>
      </c>
      <c r="Y6971">
        <v>22514.1827381314</v>
      </c>
    </row>
    <row r="6972" spans="1:25" x14ac:dyDescent="0.25">
      <c r="A6972" t="str">
        <f t="shared" si="110"/>
        <v>Wien-MeidlingPensionisteneinkommenNettobezüge 1000 EUR</v>
      </c>
      <c r="B6972">
        <v>6971</v>
      </c>
      <c r="C6972">
        <v>912</v>
      </c>
      <c r="D6972" t="s">
        <v>287</v>
      </c>
      <c r="E6972" t="s">
        <v>44</v>
      </c>
      <c r="F6972" t="s">
        <v>60</v>
      </c>
      <c r="G6972">
        <v>307710.51997000002</v>
      </c>
      <c r="H6972">
        <v>315202.73788999999</v>
      </c>
      <c r="I6972">
        <v>324580.19959999999</v>
      </c>
      <c r="J6972">
        <v>331364.91902999999</v>
      </c>
      <c r="K6972">
        <v>341725.16931000003</v>
      </c>
      <c r="L6972">
        <v>357072.97524</v>
      </c>
      <c r="M6972">
        <v>365075.87015999999</v>
      </c>
      <c r="N6972">
        <v>368946.69063000003</v>
      </c>
      <c r="O6972">
        <v>378193.30846999999</v>
      </c>
      <c r="P6972">
        <v>383037.21973000001</v>
      </c>
      <c r="Q6972">
        <v>386802.81777999998</v>
      </c>
      <c r="R6972">
        <v>388154.03408000001</v>
      </c>
      <c r="S6972">
        <v>400992.58165000001</v>
      </c>
      <c r="T6972">
        <v>401824.53174000001</v>
      </c>
      <c r="U6972">
        <v>412853.26016000001</v>
      </c>
      <c r="V6972">
        <v>415992.77730000002</v>
      </c>
      <c r="W6972">
        <v>429948.44868999999</v>
      </c>
      <c r="X6972">
        <v>435162.96490999998</v>
      </c>
      <c r="Y6972">
        <v>444835.22253999999</v>
      </c>
    </row>
    <row r="6973" spans="1:25" x14ac:dyDescent="0.25">
      <c r="A6973" t="str">
        <f t="shared" si="110"/>
        <v>Wien-MeidlingPensionisteneinkommenSV-Beiträge 1000 EUR</v>
      </c>
      <c r="B6973">
        <v>6972</v>
      </c>
      <c r="C6973">
        <v>912</v>
      </c>
      <c r="D6973" t="s">
        <v>287</v>
      </c>
      <c r="E6973" t="s">
        <v>44</v>
      </c>
      <c r="F6973" t="s">
        <v>61</v>
      </c>
      <c r="G6973">
        <v>18282.896239999998</v>
      </c>
      <c r="H6973">
        <v>20686.393499999998</v>
      </c>
      <c r="I6973">
        <v>21501.534439999999</v>
      </c>
      <c r="J6973">
        <v>21877.59981</v>
      </c>
      <c r="K6973">
        <v>22961.153350000001</v>
      </c>
      <c r="L6973">
        <v>23778.650259999999</v>
      </c>
      <c r="M6973">
        <v>24276.669249999999</v>
      </c>
      <c r="N6973">
        <v>24580.38478</v>
      </c>
      <c r="O6973">
        <v>25280.409510000001</v>
      </c>
      <c r="P6973">
        <v>25747.459750000002</v>
      </c>
      <c r="Q6973">
        <v>25934.12083</v>
      </c>
      <c r="R6973">
        <v>26137.685750000001</v>
      </c>
      <c r="S6973">
        <v>26194.299739999999</v>
      </c>
      <c r="T6973">
        <v>26186.83541</v>
      </c>
      <c r="U6973">
        <v>26825.735499999999</v>
      </c>
      <c r="V6973">
        <v>26966.418730000001</v>
      </c>
      <c r="W6973">
        <v>27667.535899999999</v>
      </c>
      <c r="X6973">
        <v>27951.229210000001</v>
      </c>
      <c r="Y6973">
        <v>28459.456880000002</v>
      </c>
    </row>
    <row r="6974" spans="1:25" x14ac:dyDescent="0.25">
      <c r="A6974" t="str">
        <f t="shared" si="110"/>
        <v>Wien-MeidlingPensionisteneinkommenSV-Beiträge Fälle</v>
      </c>
      <c r="B6974">
        <v>6973</v>
      </c>
      <c r="C6974">
        <v>912</v>
      </c>
      <c r="D6974" t="s">
        <v>287</v>
      </c>
      <c r="E6974" t="s">
        <v>44</v>
      </c>
      <c r="F6974" t="s">
        <v>62</v>
      </c>
      <c r="G6974">
        <v>19023</v>
      </c>
      <c r="H6974">
        <v>19121</v>
      </c>
      <c r="I6974">
        <v>19225</v>
      </c>
      <c r="J6974">
        <v>19297</v>
      </c>
      <c r="K6974">
        <v>19474</v>
      </c>
      <c r="L6974">
        <v>19590</v>
      </c>
      <c r="M6974">
        <v>19743</v>
      </c>
      <c r="N6974">
        <v>19777</v>
      </c>
      <c r="O6974">
        <v>19812</v>
      </c>
      <c r="P6974">
        <v>19744</v>
      </c>
      <c r="Q6974">
        <v>19650</v>
      </c>
      <c r="R6974">
        <v>19354</v>
      </c>
      <c r="S6974">
        <v>19180</v>
      </c>
      <c r="T6974">
        <v>19117</v>
      </c>
      <c r="U6974">
        <v>19348</v>
      </c>
      <c r="V6974">
        <v>19094</v>
      </c>
      <c r="W6974">
        <v>19228</v>
      </c>
      <c r="X6974">
        <v>19102</v>
      </c>
      <c r="Y6974">
        <v>19076</v>
      </c>
    </row>
    <row r="6975" spans="1:25" x14ac:dyDescent="0.25">
      <c r="A6975" t="str">
        <f t="shared" si="110"/>
        <v>Wien-MeidlingUnselbstständig Beschäftigte GW mgfInsgesamt</v>
      </c>
      <c r="B6975">
        <v>6974</v>
      </c>
      <c r="C6975">
        <v>912</v>
      </c>
      <c r="D6975" t="s">
        <v>287</v>
      </c>
      <c r="E6975" t="s">
        <v>450</v>
      </c>
      <c r="F6975" t="s">
        <v>48</v>
      </c>
      <c r="G6975">
        <v>28410.174639326</v>
      </c>
      <c r="H6975">
        <v>27685.541165224</v>
      </c>
      <c r="I6975">
        <v>28359.686095443001</v>
      </c>
      <c r="J6975">
        <v>27587.638409387</v>
      </c>
      <c r="K6975">
        <v>27640.882650823001</v>
      </c>
      <c r="L6975">
        <v>27230.119846692</v>
      </c>
      <c r="M6975">
        <v>27885.741867915</v>
      </c>
      <c r="N6975">
        <v>27385.049727772999</v>
      </c>
      <c r="O6975">
        <v>28474.048477058001</v>
      </c>
      <c r="P6975">
        <v>27018.305395272</v>
      </c>
      <c r="Q6975">
        <v>28210.395775223998</v>
      </c>
      <c r="R6975">
        <v>28107.702543885</v>
      </c>
      <c r="S6975">
        <v>28923.377654892</v>
      </c>
      <c r="T6975">
        <v>29970.643142491001</v>
      </c>
    </row>
    <row r="6976" spans="1:25" x14ac:dyDescent="0.25">
      <c r="A6976" t="str">
        <f t="shared" si="110"/>
        <v>Wien-MeidlingUnselbstständig Beschäftigte GW ogfInsgesamt</v>
      </c>
      <c r="B6976">
        <v>6975</v>
      </c>
      <c r="C6976">
        <v>912</v>
      </c>
      <c r="D6976" t="s">
        <v>287</v>
      </c>
      <c r="E6976" t="s">
        <v>449</v>
      </c>
      <c r="F6976" t="s">
        <v>48</v>
      </c>
      <c r="G6976">
        <v>25946.853135360001</v>
      </c>
      <c r="H6976">
        <v>25254.940037110999</v>
      </c>
      <c r="I6976">
        <v>25924.116795501999</v>
      </c>
      <c r="J6976">
        <v>25058.398110792001</v>
      </c>
      <c r="K6976">
        <v>25265.347750017001</v>
      </c>
      <c r="L6976">
        <v>24833.011189179</v>
      </c>
      <c r="M6976">
        <v>25573.125086123</v>
      </c>
      <c r="N6976">
        <v>25214.979959228</v>
      </c>
      <c r="O6976">
        <v>26168.432183978999</v>
      </c>
      <c r="P6976">
        <v>24930.566151399002</v>
      </c>
      <c r="Q6976">
        <v>26147.257927773</v>
      </c>
      <c r="R6976">
        <v>26015.651822583</v>
      </c>
      <c r="S6976">
        <v>26936.559872611</v>
      </c>
      <c r="T6976">
        <v>27855.465081554001</v>
      </c>
    </row>
    <row r="6977" spans="1:28" x14ac:dyDescent="0.25">
      <c r="A6977" t="str">
        <f t="shared" si="110"/>
        <v>Wien-MeidlingUnternehmenInsgesamt</v>
      </c>
      <c r="B6977">
        <v>6976</v>
      </c>
      <c r="C6977">
        <v>912</v>
      </c>
      <c r="D6977" t="s">
        <v>287</v>
      </c>
      <c r="E6977" t="s">
        <v>475</v>
      </c>
      <c r="F6977" t="s">
        <v>48</v>
      </c>
      <c r="G6977">
        <v>7082</v>
      </c>
      <c r="H6977">
        <v>7019</v>
      </c>
      <c r="I6977">
        <v>6935</v>
      </c>
    </row>
    <row r="6978" spans="1:28" x14ac:dyDescent="0.25">
      <c r="A6978" t="str">
        <f t="shared" si="110"/>
        <v>Wien-MeidlingWohnbevölkerungInsgesamt</v>
      </c>
      <c r="B6978">
        <v>6977</v>
      </c>
      <c r="C6978">
        <v>912</v>
      </c>
      <c r="D6978" t="s">
        <v>287</v>
      </c>
      <c r="E6978" t="s">
        <v>42</v>
      </c>
      <c r="F6978" t="s">
        <v>48</v>
      </c>
      <c r="G6978">
        <v>78971</v>
      </c>
      <c r="H6978">
        <v>80270</v>
      </c>
      <c r="I6978">
        <v>82178</v>
      </c>
      <c r="J6978">
        <v>83372</v>
      </c>
      <c r="K6978">
        <v>84240</v>
      </c>
      <c r="L6978">
        <v>85011</v>
      </c>
      <c r="M6978">
        <v>85736</v>
      </c>
      <c r="N6978">
        <v>86950</v>
      </c>
      <c r="O6978">
        <v>87462</v>
      </c>
      <c r="P6978">
        <v>88023</v>
      </c>
      <c r="Q6978">
        <v>88515</v>
      </c>
      <c r="R6978">
        <v>89616</v>
      </c>
      <c r="S6978">
        <v>90874</v>
      </c>
      <c r="T6978">
        <v>92229</v>
      </c>
      <c r="U6978">
        <v>94170</v>
      </c>
      <c r="V6978">
        <v>95955</v>
      </c>
      <c r="W6978">
        <v>97624</v>
      </c>
      <c r="X6978">
        <v>97634</v>
      </c>
      <c r="Y6978">
        <v>97078</v>
      </c>
      <c r="Z6978">
        <v>96998</v>
      </c>
      <c r="AA6978">
        <v>97909</v>
      </c>
      <c r="AB6978">
        <v>100281</v>
      </c>
    </row>
    <row r="6979" spans="1:28" x14ac:dyDescent="0.25">
      <c r="A6979" t="str">
        <f t="shared" si="110"/>
        <v>Wien-HietzingArbeitnehmereinkommenBrutto_Schnitt</v>
      </c>
      <c r="B6979">
        <v>6978</v>
      </c>
      <c r="C6979">
        <v>913</v>
      </c>
      <c r="D6979" t="s">
        <v>288</v>
      </c>
      <c r="E6979" t="s">
        <v>43</v>
      </c>
      <c r="F6979" t="s">
        <v>54</v>
      </c>
      <c r="G6979">
        <v>37499.873335956698</v>
      </c>
      <c r="H6979">
        <v>38519.307620076601</v>
      </c>
      <c r="I6979">
        <v>40125.016438829698</v>
      </c>
      <c r="J6979">
        <v>41413.158066847798</v>
      </c>
      <c r="K6979">
        <v>41843.497489924601</v>
      </c>
      <c r="L6979">
        <v>42199.956263035099</v>
      </c>
      <c r="M6979">
        <v>41761.202304841798</v>
      </c>
      <c r="N6979">
        <v>42165.209991784701</v>
      </c>
      <c r="O6979">
        <v>42514.766079992398</v>
      </c>
      <c r="P6979">
        <v>42250.957769137101</v>
      </c>
      <c r="Q6979">
        <v>42396.189812230499</v>
      </c>
      <c r="R6979">
        <v>43480.165943734901</v>
      </c>
      <c r="S6979">
        <v>44213.503269702502</v>
      </c>
      <c r="T6979">
        <v>44389.423561385003</v>
      </c>
      <c r="U6979">
        <v>44674.333917534801</v>
      </c>
      <c r="V6979">
        <v>46038.633370241601</v>
      </c>
      <c r="W6979">
        <v>47130.799321437997</v>
      </c>
      <c r="X6979">
        <v>47682.720658031103</v>
      </c>
      <c r="Y6979">
        <v>50224.876049125698</v>
      </c>
    </row>
    <row r="6980" spans="1:28" x14ac:dyDescent="0.25">
      <c r="A6980" t="str">
        <f t="shared" si="110"/>
        <v>Wien-HietzingArbeitnehmereinkommenBruttobezüge 1000 EUR</v>
      </c>
      <c r="B6980">
        <v>6979</v>
      </c>
      <c r="C6980">
        <v>913</v>
      </c>
      <c r="D6980" t="s">
        <v>288</v>
      </c>
      <c r="E6980" t="s">
        <v>43</v>
      </c>
      <c r="F6980" t="s">
        <v>55</v>
      </c>
      <c r="G6980">
        <v>762372.42492000002</v>
      </c>
      <c r="H6980">
        <v>784330.14176000003</v>
      </c>
      <c r="I6980">
        <v>824207.96267000004</v>
      </c>
      <c r="J6980">
        <v>853690.84039000003</v>
      </c>
      <c r="K6980">
        <v>882521.20556000003</v>
      </c>
      <c r="L6980">
        <v>886241.28148000001</v>
      </c>
      <c r="M6980">
        <v>856480.49806999997</v>
      </c>
      <c r="N6980">
        <v>872524.69036000001</v>
      </c>
      <c r="O6980">
        <v>897146.59381999995</v>
      </c>
      <c r="P6980">
        <v>901888.94454000005</v>
      </c>
      <c r="Q6980">
        <v>914443.41806000005</v>
      </c>
      <c r="R6980">
        <v>956694.09126000002</v>
      </c>
      <c r="S6980">
        <v>991310.95681</v>
      </c>
      <c r="T6980">
        <v>1010214.50141</v>
      </c>
      <c r="U6980">
        <v>1024963.24307</v>
      </c>
      <c r="V6980">
        <v>1072746.1961600001</v>
      </c>
      <c r="W6980">
        <v>1072414.2077599999</v>
      </c>
      <c r="X6980">
        <v>1104331.8104399999</v>
      </c>
      <c r="Y6980">
        <v>1206401.5227000001</v>
      </c>
    </row>
    <row r="6981" spans="1:28" x14ac:dyDescent="0.25">
      <c r="A6981" t="str">
        <f t="shared" si="110"/>
        <v>Wien-HietzingArbeitnehmereinkommenBruttobezüge Fälle</v>
      </c>
      <c r="B6981">
        <v>6980</v>
      </c>
      <c r="C6981">
        <v>913</v>
      </c>
      <c r="D6981" t="s">
        <v>288</v>
      </c>
      <c r="E6981" t="s">
        <v>43</v>
      </c>
      <c r="F6981" t="s">
        <v>56</v>
      </c>
      <c r="G6981">
        <v>20330</v>
      </c>
      <c r="H6981">
        <v>20362</v>
      </c>
      <c r="I6981">
        <v>20541</v>
      </c>
      <c r="J6981">
        <v>20614</v>
      </c>
      <c r="K6981">
        <v>21091</v>
      </c>
      <c r="L6981">
        <v>21001</v>
      </c>
      <c r="M6981">
        <v>20509</v>
      </c>
      <c r="N6981">
        <v>20693</v>
      </c>
      <c r="O6981">
        <v>21102</v>
      </c>
      <c r="P6981">
        <v>21346</v>
      </c>
      <c r="Q6981">
        <v>21569</v>
      </c>
      <c r="R6981">
        <v>22003</v>
      </c>
      <c r="S6981">
        <v>22421</v>
      </c>
      <c r="T6981">
        <v>22758</v>
      </c>
      <c r="U6981">
        <v>22943</v>
      </c>
      <c r="V6981">
        <v>23301</v>
      </c>
      <c r="W6981">
        <v>22754</v>
      </c>
      <c r="X6981">
        <v>23160</v>
      </c>
      <c r="Y6981">
        <v>24020</v>
      </c>
    </row>
    <row r="6982" spans="1:28" x14ac:dyDescent="0.25">
      <c r="A6982" t="str">
        <f t="shared" si="110"/>
        <v>Wien-HietzingArbeitnehmereinkommenLohnsteuer 1000 EUR</v>
      </c>
      <c r="B6982">
        <v>6981</v>
      </c>
      <c r="C6982">
        <v>913</v>
      </c>
      <c r="D6982" t="s">
        <v>288</v>
      </c>
      <c r="E6982" t="s">
        <v>43</v>
      </c>
      <c r="F6982" t="s">
        <v>57</v>
      </c>
      <c r="G6982">
        <v>163513.09039999999</v>
      </c>
      <c r="H6982">
        <v>167453.35133</v>
      </c>
      <c r="I6982">
        <v>181694.34941</v>
      </c>
      <c r="J6982">
        <v>192569.89908999999</v>
      </c>
      <c r="K6982">
        <v>199698.43411999999</v>
      </c>
      <c r="L6982">
        <v>187256.49434999999</v>
      </c>
      <c r="M6982">
        <v>180657.96372</v>
      </c>
      <c r="N6982">
        <v>186820.0735</v>
      </c>
      <c r="O6982">
        <v>193225.21239999999</v>
      </c>
      <c r="P6982">
        <v>195070.18820999999</v>
      </c>
      <c r="Q6982">
        <v>198988.03881999999</v>
      </c>
      <c r="R6982">
        <v>211296.24361999999</v>
      </c>
      <c r="S6982">
        <v>201186.91482000001</v>
      </c>
      <c r="T6982">
        <v>207233.18215000001</v>
      </c>
      <c r="U6982">
        <v>206998.39225</v>
      </c>
      <c r="V6982">
        <v>217717.54240000001</v>
      </c>
      <c r="W6982">
        <v>211741.67676999999</v>
      </c>
      <c r="X6982">
        <v>218363.94047</v>
      </c>
      <c r="Y6982">
        <v>240309.92345</v>
      </c>
    </row>
    <row r="6983" spans="1:28" x14ac:dyDescent="0.25">
      <c r="A6983" t="str">
        <f t="shared" si="110"/>
        <v>Wien-HietzingArbeitnehmereinkommenLohnsteuer Fälle</v>
      </c>
      <c r="B6983">
        <v>6982</v>
      </c>
      <c r="C6983">
        <v>913</v>
      </c>
      <c r="D6983" t="s">
        <v>288</v>
      </c>
      <c r="E6983" t="s">
        <v>43</v>
      </c>
      <c r="F6983" t="s">
        <v>58</v>
      </c>
      <c r="G6983">
        <v>17073</v>
      </c>
      <c r="H6983">
        <v>16852</v>
      </c>
      <c r="I6983">
        <v>16974</v>
      </c>
      <c r="J6983">
        <v>17155</v>
      </c>
      <c r="K6983">
        <v>17736</v>
      </c>
      <c r="L6983">
        <v>17346</v>
      </c>
      <c r="M6983">
        <v>16972</v>
      </c>
      <c r="N6983">
        <v>17178</v>
      </c>
      <c r="O6983">
        <v>17585</v>
      </c>
      <c r="P6983">
        <v>17712</v>
      </c>
      <c r="Q6983">
        <v>17908</v>
      </c>
      <c r="R6983">
        <v>18333</v>
      </c>
      <c r="S6983">
        <v>18552</v>
      </c>
      <c r="T6983">
        <v>18901</v>
      </c>
      <c r="U6983">
        <v>19374</v>
      </c>
      <c r="V6983">
        <v>19821</v>
      </c>
      <c r="W6983">
        <v>19482</v>
      </c>
      <c r="X6983">
        <v>19866</v>
      </c>
      <c r="Y6983">
        <v>20826</v>
      </c>
    </row>
    <row r="6984" spans="1:28" x14ac:dyDescent="0.25">
      <c r="A6984" t="str">
        <f t="shared" si="110"/>
        <v>Wien-HietzingArbeitnehmereinkommenNetto_Schnitt</v>
      </c>
      <c r="B6984">
        <v>6983</v>
      </c>
      <c r="C6984">
        <v>913</v>
      </c>
      <c r="D6984" t="s">
        <v>288</v>
      </c>
      <c r="E6984" t="s">
        <v>43</v>
      </c>
      <c r="F6984" t="s">
        <v>59</v>
      </c>
      <c r="G6984">
        <v>24701.3337196262</v>
      </c>
      <c r="H6984">
        <v>25381.9498949023</v>
      </c>
      <c r="I6984">
        <v>26230.380086656001</v>
      </c>
      <c r="J6984">
        <v>26946.278512661302</v>
      </c>
      <c r="K6984">
        <v>27140.573248779099</v>
      </c>
      <c r="L6984">
        <v>27987.527147754899</v>
      </c>
      <c r="M6984">
        <v>27656.330719684</v>
      </c>
      <c r="N6984">
        <v>27762.5787391872</v>
      </c>
      <c r="O6984">
        <v>27927.3959435125</v>
      </c>
      <c r="P6984">
        <v>27580.961026890302</v>
      </c>
      <c r="Q6984">
        <v>27603.849740368099</v>
      </c>
      <c r="R6984">
        <v>28198.680363132298</v>
      </c>
      <c r="S6984">
        <v>29401.9712947683</v>
      </c>
      <c r="T6984">
        <v>29356.6890728535</v>
      </c>
      <c r="U6984">
        <v>29575.134400906602</v>
      </c>
      <c r="V6984">
        <v>30508.572133384801</v>
      </c>
      <c r="W6984">
        <v>31456.553263602</v>
      </c>
      <c r="X6984">
        <v>31717.635689982701</v>
      </c>
      <c r="Y6984">
        <v>33454.117074937603</v>
      </c>
    </row>
    <row r="6985" spans="1:28" x14ac:dyDescent="0.25">
      <c r="A6985" t="str">
        <f t="shared" si="110"/>
        <v>Wien-HietzingArbeitnehmereinkommenNettobezüge 1000 EUR</v>
      </c>
      <c r="B6985">
        <v>6984</v>
      </c>
      <c r="C6985">
        <v>913</v>
      </c>
      <c r="D6985" t="s">
        <v>288</v>
      </c>
      <c r="E6985" t="s">
        <v>43</v>
      </c>
      <c r="F6985" t="s">
        <v>60</v>
      </c>
      <c r="G6985">
        <v>502178.11452</v>
      </c>
      <c r="H6985">
        <v>516827.26376</v>
      </c>
      <c r="I6985">
        <v>538798.23736000003</v>
      </c>
      <c r="J6985">
        <v>555470.58525999996</v>
      </c>
      <c r="K6985">
        <v>572421.83039000002</v>
      </c>
      <c r="L6985">
        <v>587766.05763000005</v>
      </c>
      <c r="M6985">
        <v>567203.68672999996</v>
      </c>
      <c r="N6985">
        <v>574491.04185000004</v>
      </c>
      <c r="O6985">
        <v>589323.90919999999</v>
      </c>
      <c r="P6985">
        <v>588743.19408000004</v>
      </c>
      <c r="Q6985">
        <v>595387.43504999997</v>
      </c>
      <c r="R6985">
        <v>620455.56403000001</v>
      </c>
      <c r="S6985">
        <v>659221.59840000002</v>
      </c>
      <c r="T6985">
        <v>668099.52992</v>
      </c>
      <c r="U6985">
        <v>678542.30856000003</v>
      </c>
      <c r="V6985">
        <v>710880.23927999998</v>
      </c>
      <c r="W6985">
        <v>715762.41295999999</v>
      </c>
      <c r="X6985">
        <v>734580.44258000003</v>
      </c>
      <c r="Y6985">
        <v>803567.89214000001</v>
      </c>
    </row>
    <row r="6986" spans="1:28" x14ac:dyDescent="0.25">
      <c r="A6986" t="str">
        <f t="shared" si="110"/>
        <v>Wien-HietzingArbeitnehmereinkommenSV-Beiträge 1000 EUR</v>
      </c>
      <c r="B6986">
        <v>6985</v>
      </c>
      <c r="C6986">
        <v>913</v>
      </c>
      <c r="D6986" t="s">
        <v>288</v>
      </c>
      <c r="E6986" t="s">
        <v>43</v>
      </c>
      <c r="F6986" t="s">
        <v>61</v>
      </c>
      <c r="G6986">
        <v>96681.22</v>
      </c>
      <c r="H6986">
        <v>100049.52667000001</v>
      </c>
      <c r="I6986">
        <v>103715.3759</v>
      </c>
      <c r="J6986">
        <v>105650.35604</v>
      </c>
      <c r="K6986">
        <v>110400.94104999999</v>
      </c>
      <c r="L6986">
        <v>111218.7295</v>
      </c>
      <c r="M6986">
        <v>108618.84762</v>
      </c>
      <c r="N6986">
        <v>111213.57501</v>
      </c>
      <c r="O6986">
        <v>114597.47222</v>
      </c>
      <c r="P6986">
        <v>118075.56225</v>
      </c>
      <c r="Q6986">
        <v>120067.94418999999</v>
      </c>
      <c r="R6986">
        <v>124942.28361</v>
      </c>
      <c r="S6986">
        <v>130902.44359</v>
      </c>
      <c r="T6986">
        <v>134881.78933999999</v>
      </c>
      <c r="U6986">
        <v>139422.54225999999</v>
      </c>
      <c r="V6986">
        <v>144148.41448000001</v>
      </c>
      <c r="W6986">
        <v>144910.11803000001</v>
      </c>
      <c r="X6986">
        <v>151387.42739</v>
      </c>
      <c r="Y6986">
        <v>162523.70710999999</v>
      </c>
    </row>
    <row r="6987" spans="1:28" x14ac:dyDescent="0.25">
      <c r="A6987" t="str">
        <f t="shared" si="110"/>
        <v>Wien-HietzingArbeitnehmereinkommenSV-Beiträge Fälle</v>
      </c>
      <c r="B6987">
        <v>6986</v>
      </c>
      <c r="C6987">
        <v>913</v>
      </c>
      <c r="D6987" t="s">
        <v>288</v>
      </c>
      <c r="E6987" t="s">
        <v>43</v>
      </c>
      <c r="F6987" t="s">
        <v>62</v>
      </c>
      <c r="G6987">
        <v>19225</v>
      </c>
      <c r="H6987">
        <v>19333</v>
      </c>
      <c r="I6987">
        <v>19461</v>
      </c>
      <c r="J6987">
        <v>19483</v>
      </c>
      <c r="K6987">
        <v>19874</v>
      </c>
      <c r="L6987">
        <v>19635</v>
      </c>
      <c r="M6987">
        <v>19159</v>
      </c>
      <c r="N6987">
        <v>19331</v>
      </c>
      <c r="O6987">
        <v>19626</v>
      </c>
      <c r="P6987">
        <v>19753</v>
      </c>
      <c r="Q6987">
        <v>19922</v>
      </c>
      <c r="R6987">
        <v>20285</v>
      </c>
      <c r="S6987">
        <v>20717</v>
      </c>
      <c r="T6987">
        <v>20831</v>
      </c>
      <c r="U6987">
        <v>21199</v>
      </c>
      <c r="V6987">
        <v>21461</v>
      </c>
      <c r="W6987">
        <v>20943</v>
      </c>
      <c r="X6987">
        <v>21335</v>
      </c>
      <c r="Y6987">
        <v>22238</v>
      </c>
    </row>
    <row r="6988" spans="1:28" x14ac:dyDescent="0.25">
      <c r="A6988" t="str">
        <f t="shared" si="110"/>
        <v>Wien-HietzingArbeitsstättenInsgesamt</v>
      </c>
      <c r="B6988">
        <v>6987</v>
      </c>
      <c r="C6988">
        <v>913</v>
      </c>
      <c r="D6988" t="s">
        <v>288</v>
      </c>
      <c r="E6988" t="s">
        <v>476</v>
      </c>
      <c r="F6988" t="s">
        <v>48</v>
      </c>
      <c r="G6988">
        <v>5523</v>
      </c>
      <c r="H6988">
        <v>5598</v>
      </c>
      <c r="I6988">
        <v>5751</v>
      </c>
    </row>
    <row r="6989" spans="1:28" x14ac:dyDescent="0.25">
      <c r="A6989" t="str">
        <f t="shared" si="110"/>
        <v>Wien-HietzingBeschäftigte in den ArbeitsstättenInsgesamt</v>
      </c>
      <c r="B6989">
        <v>6988</v>
      </c>
      <c r="C6989">
        <v>913</v>
      </c>
      <c r="D6989" t="s">
        <v>288</v>
      </c>
      <c r="E6989" t="s">
        <v>477</v>
      </c>
      <c r="F6989" t="s">
        <v>48</v>
      </c>
      <c r="G6989">
        <v>26310</v>
      </c>
      <c r="H6989">
        <v>26354</v>
      </c>
      <c r="I6989">
        <v>27775</v>
      </c>
    </row>
    <row r="6990" spans="1:28" x14ac:dyDescent="0.25">
      <c r="A6990" t="str">
        <f t="shared" si="110"/>
        <v>Wien-HietzingGesamteinkommenBruttobezüge Gesamt</v>
      </c>
      <c r="B6990">
        <v>6989</v>
      </c>
      <c r="C6990">
        <v>913</v>
      </c>
      <c r="D6990" t="s">
        <v>288</v>
      </c>
      <c r="E6990" t="s">
        <v>45</v>
      </c>
      <c r="F6990" t="s">
        <v>63</v>
      </c>
      <c r="G6990">
        <v>1183662.3301599999</v>
      </c>
      <c r="H6990">
        <v>1214282.0241</v>
      </c>
      <c r="I6990">
        <v>1264605.2581799999</v>
      </c>
      <c r="J6990">
        <v>1301540.92068</v>
      </c>
      <c r="K6990">
        <v>1340404.02223</v>
      </c>
      <c r="L6990">
        <v>1352948.8412599999</v>
      </c>
      <c r="M6990">
        <v>1325651.5953299999</v>
      </c>
      <c r="N6990">
        <v>1341247.0431900001</v>
      </c>
      <c r="O6990">
        <v>1377351.24352</v>
      </c>
      <c r="P6990">
        <v>1387696.2220999999</v>
      </c>
      <c r="Q6990">
        <v>1408618.0526999999</v>
      </c>
      <c r="R6990">
        <v>1453412.6614300001</v>
      </c>
      <c r="S6990">
        <v>1494659.6641500001</v>
      </c>
      <c r="T6990">
        <v>1515965.17665</v>
      </c>
      <c r="U6990">
        <v>1532057.4657699999</v>
      </c>
      <c r="V6990">
        <v>1593045.32433</v>
      </c>
      <c r="W6990">
        <v>1602869.02256</v>
      </c>
      <c r="X6990">
        <v>1641804.07091</v>
      </c>
      <c r="Y6990">
        <v>1757684.4301100001</v>
      </c>
    </row>
    <row r="6991" spans="1:28" x14ac:dyDescent="0.25">
      <c r="A6991" t="str">
        <f t="shared" si="110"/>
        <v>Wien-HietzingGesamteinkommenNettobezüge Gesamt</v>
      </c>
      <c r="B6991">
        <v>6990</v>
      </c>
      <c r="C6991">
        <v>913</v>
      </c>
      <c r="D6991" t="s">
        <v>288</v>
      </c>
      <c r="E6991" t="s">
        <v>45</v>
      </c>
      <c r="F6991" t="s">
        <v>64</v>
      </c>
      <c r="G6991">
        <v>828174.82723000005</v>
      </c>
      <c r="H6991">
        <v>850839.60489999899</v>
      </c>
      <c r="I6991">
        <v>878866.09406999999</v>
      </c>
      <c r="J6991">
        <v>899247.68326999899</v>
      </c>
      <c r="K6991">
        <v>921437.85678999999</v>
      </c>
      <c r="L6991">
        <v>948911.01963</v>
      </c>
      <c r="M6991">
        <v>927865.61996000004</v>
      </c>
      <c r="N6991">
        <v>933578.86985999998</v>
      </c>
      <c r="O6991">
        <v>954805.82070000004</v>
      </c>
      <c r="P6991">
        <v>957168.51278999995</v>
      </c>
      <c r="Q6991">
        <v>968448.89434</v>
      </c>
      <c r="R6991">
        <v>993072.01459000004</v>
      </c>
      <c r="S6991">
        <v>1048905.57525</v>
      </c>
      <c r="T6991">
        <v>1058599.4896</v>
      </c>
      <c r="U6991">
        <v>1069538.3496000001</v>
      </c>
      <c r="V6991">
        <v>1111012.5243299999</v>
      </c>
      <c r="W6991">
        <v>1126905.2869899999</v>
      </c>
      <c r="X6991">
        <v>1149680.41713</v>
      </c>
      <c r="Y6991">
        <v>1231443.45799</v>
      </c>
    </row>
    <row r="6992" spans="1:28" x14ac:dyDescent="0.25">
      <c r="A6992" t="str">
        <f t="shared" si="110"/>
        <v>Wien-HietzingGründungsintensitätin % der aktiven Wirtschaftskammermitglieder</v>
      </c>
      <c r="B6992">
        <v>6991</v>
      </c>
      <c r="C6992">
        <v>913</v>
      </c>
      <c r="D6992" t="s">
        <v>288</v>
      </c>
      <c r="E6992" t="s">
        <v>40</v>
      </c>
      <c r="F6992" t="s">
        <v>52</v>
      </c>
      <c r="G6992">
        <v>8.5097192224622002</v>
      </c>
      <c r="H6992">
        <v>8.3454327600789409</v>
      </c>
      <c r="I6992">
        <v>9.0374554558980105</v>
      </c>
      <c r="J6992">
        <v>8.1028003509116804</v>
      </c>
      <c r="K6992">
        <v>7.9542075527802503</v>
      </c>
      <c r="L6992">
        <v>6.7605384606788901</v>
      </c>
      <c r="M6992">
        <v>11.8217905885964</v>
      </c>
      <c r="N6992">
        <v>10.0220576705229</v>
      </c>
      <c r="O6992">
        <v>7.2795807830130599</v>
      </c>
      <c r="P6992">
        <v>8.0113939825529705</v>
      </c>
      <c r="Q6992">
        <v>7.8011596308898996</v>
      </c>
      <c r="R6992">
        <v>7.54931656143249</v>
      </c>
      <c r="S6992">
        <v>7.0896214601749401</v>
      </c>
      <c r="T6992">
        <v>8.0952711001237496</v>
      </c>
      <c r="U6992">
        <v>8.5719837654954798</v>
      </c>
      <c r="V6992">
        <v>6.8608766675741899</v>
      </c>
      <c r="W6992">
        <v>7.8898101096549897</v>
      </c>
      <c r="X6992">
        <v>6.2417698182775903</v>
      </c>
      <c r="Y6992">
        <v>6.8554790894653301</v>
      </c>
      <c r="Z6992">
        <v>6.1571125265392803</v>
      </c>
      <c r="AA6992">
        <v>6.3093100795075703</v>
      </c>
      <c r="AB6992">
        <v>5.9277708592777101</v>
      </c>
    </row>
    <row r="6993" spans="1:44" x14ac:dyDescent="0.25">
      <c r="A6993" t="str">
        <f t="shared" si="110"/>
        <v>Wien-HietzingGründungsintensitätje 1.000 Einwohner</v>
      </c>
      <c r="B6993">
        <v>6992</v>
      </c>
      <c r="C6993">
        <v>913</v>
      </c>
      <c r="D6993" t="s">
        <v>288</v>
      </c>
      <c r="E6993" t="s">
        <v>40</v>
      </c>
      <c r="F6993" t="s">
        <v>53</v>
      </c>
      <c r="G6993">
        <v>3.9133112174966702</v>
      </c>
      <c r="H6993">
        <v>3.9100990154906499</v>
      </c>
      <c r="I6993">
        <v>4.3645994794477598</v>
      </c>
      <c r="J6993">
        <v>4.0185569594415398</v>
      </c>
      <c r="K6993">
        <v>4.0703437667860598</v>
      </c>
      <c r="L6993">
        <v>3.5315458979064802</v>
      </c>
      <c r="M6993">
        <v>6.2777322056915397</v>
      </c>
      <c r="N6993">
        <v>5.5869221670084901</v>
      </c>
      <c r="O6993">
        <v>4.2594430338712099</v>
      </c>
      <c r="P6993">
        <v>4.7388616827313603</v>
      </c>
      <c r="Q6993">
        <v>4.7669474940975798</v>
      </c>
      <c r="R6993">
        <v>4.7793080393243796</v>
      </c>
      <c r="S6993">
        <v>4.6015134508946298</v>
      </c>
      <c r="T6993">
        <v>5.3326423652930703</v>
      </c>
      <c r="U6993">
        <v>5.6628328259596001</v>
      </c>
      <c r="V6993">
        <v>4.6519355374646896</v>
      </c>
      <c r="W6993">
        <v>5.4362848981848302</v>
      </c>
      <c r="X6993">
        <v>4.4070065826174298</v>
      </c>
      <c r="Y6993">
        <v>4.7927461139896401</v>
      </c>
      <c r="Z6993">
        <v>4.3040276051425703</v>
      </c>
      <c r="AA6993">
        <v>4.5590170314498</v>
      </c>
      <c r="AB6993">
        <v>4.28304059890585</v>
      </c>
    </row>
    <row r="6994" spans="1:44" x14ac:dyDescent="0.25">
      <c r="A6994" t="str">
        <f t="shared" si="110"/>
        <v>Wien-HietzingKammermitgliedschaftenAktiv</v>
      </c>
      <c r="B6994">
        <v>6993</v>
      </c>
      <c r="C6994">
        <v>913</v>
      </c>
      <c r="D6994" t="s">
        <v>288</v>
      </c>
      <c r="E6994" t="s">
        <v>39</v>
      </c>
      <c r="F6994" t="s">
        <v>50</v>
      </c>
      <c r="G6994">
        <v>2315</v>
      </c>
      <c r="H6994">
        <v>2380</v>
      </c>
      <c r="I6994">
        <v>2458</v>
      </c>
      <c r="J6994">
        <v>2545</v>
      </c>
      <c r="K6994">
        <v>2628</v>
      </c>
      <c r="L6994">
        <v>2680</v>
      </c>
      <c r="M6994">
        <v>2715</v>
      </c>
      <c r="N6994">
        <v>2842</v>
      </c>
      <c r="O6994">
        <v>2907</v>
      </c>
      <c r="P6994">
        <v>2985</v>
      </c>
      <c r="Q6994">
        <v>3017</v>
      </c>
      <c r="R6994">
        <v>3034</v>
      </c>
      <c r="S6994">
        <v>3106</v>
      </c>
      <c r="T6994">
        <v>3095</v>
      </c>
      <c r="U6994">
        <v>3164</v>
      </c>
      <c r="V6994">
        <v>3218</v>
      </c>
      <c r="W6994">
        <v>3301</v>
      </c>
      <c r="X6994">
        <v>3328</v>
      </c>
      <c r="Y6994">
        <v>3395</v>
      </c>
      <c r="Z6994">
        <v>3433</v>
      </c>
      <c r="AA6994">
        <v>3525</v>
      </c>
      <c r="AB6994">
        <v>3555</v>
      </c>
      <c r="AC6994">
        <v>3589</v>
      </c>
      <c r="AD6994">
        <v>3673</v>
      </c>
      <c r="AE6994">
        <v>3710</v>
      </c>
      <c r="AF6994">
        <v>3739</v>
      </c>
      <c r="AG6994">
        <v>3722</v>
      </c>
      <c r="AH6994">
        <v>3797</v>
      </c>
      <c r="AI6994">
        <v>3790</v>
      </c>
      <c r="AJ6994">
        <v>3778</v>
      </c>
      <c r="AK6994">
        <v>3744</v>
      </c>
      <c r="AL6994">
        <v>3768</v>
      </c>
      <c r="AM6994">
        <v>3875</v>
      </c>
      <c r="AN6994">
        <v>3899</v>
      </c>
      <c r="AO6994">
        <v>3993</v>
      </c>
      <c r="AP6994">
        <v>4015</v>
      </c>
      <c r="AQ6994">
        <v>4031</v>
      </c>
      <c r="AR6994">
        <v>4042</v>
      </c>
    </row>
    <row r="6995" spans="1:44" x14ac:dyDescent="0.25">
      <c r="A6995" t="str">
        <f t="shared" si="110"/>
        <v>Wien-HietzingKammermitgliedschaftenInsgesamt</v>
      </c>
      <c r="B6995">
        <v>6994</v>
      </c>
      <c r="C6995">
        <v>913</v>
      </c>
      <c r="D6995" t="s">
        <v>288</v>
      </c>
      <c r="E6995" t="s">
        <v>39</v>
      </c>
      <c r="F6995" t="s">
        <v>48</v>
      </c>
      <c r="G6995">
        <v>3093</v>
      </c>
      <c r="H6995">
        <v>3192</v>
      </c>
      <c r="I6995">
        <v>3265</v>
      </c>
      <c r="J6995">
        <v>3384</v>
      </c>
      <c r="K6995">
        <v>3458</v>
      </c>
      <c r="L6995">
        <v>3509</v>
      </c>
      <c r="M6995">
        <v>3531</v>
      </c>
      <c r="N6995">
        <v>3696</v>
      </c>
      <c r="O6995">
        <v>3773</v>
      </c>
      <c r="P6995">
        <v>3888</v>
      </c>
      <c r="Q6995">
        <v>3927</v>
      </c>
      <c r="R6995">
        <v>3971</v>
      </c>
      <c r="S6995">
        <v>4053</v>
      </c>
      <c r="T6995">
        <v>4033</v>
      </c>
      <c r="U6995">
        <v>4099</v>
      </c>
      <c r="V6995">
        <v>4161</v>
      </c>
      <c r="W6995">
        <v>4254</v>
      </c>
      <c r="X6995">
        <v>4304</v>
      </c>
      <c r="Y6995">
        <v>4370</v>
      </c>
      <c r="Z6995">
        <v>4442</v>
      </c>
      <c r="AA6995">
        <v>4554</v>
      </c>
      <c r="AB6995">
        <v>4597</v>
      </c>
      <c r="AC6995">
        <v>4645</v>
      </c>
      <c r="AD6995">
        <v>4713</v>
      </c>
      <c r="AE6995">
        <v>4748</v>
      </c>
      <c r="AF6995">
        <v>4791</v>
      </c>
      <c r="AG6995">
        <v>4801</v>
      </c>
      <c r="AH6995">
        <v>4880</v>
      </c>
      <c r="AI6995">
        <v>4859</v>
      </c>
      <c r="AJ6995">
        <v>4862</v>
      </c>
      <c r="AK6995">
        <v>4844</v>
      </c>
      <c r="AL6995">
        <v>4859</v>
      </c>
      <c r="AM6995">
        <v>4944</v>
      </c>
      <c r="AN6995">
        <v>4961</v>
      </c>
      <c r="AO6995">
        <v>5043</v>
      </c>
      <c r="AP6995">
        <v>5046</v>
      </c>
      <c r="AQ6995">
        <v>5054</v>
      </c>
      <c r="AR6995">
        <v>5022</v>
      </c>
    </row>
    <row r="6996" spans="1:44" x14ac:dyDescent="0.25">
      <c r="A6996" t="str">
        <f t="shared" si="110"/>
        <v>Wien-HietzingKammermitgliedschaftenRuhend</v>
      </c>
      <c r="B6996">
        <v>6995</v>
      </c>
      <c r="C6996">
        <v>913</v>
      </c>
      <c r="D6996" t="s">
        <v>288</v>
      </c>
      <c r="E6996" t="s">
        <v>39</v>
      </c>
      <c r="F6996" t="s">
        <v>51</v>
      </c>
      <c r="G6996">
        <v>778</v>
      </c>
      <c r="H6996">
        <v>812</v>
      </c>
      <c r="I6996">
        <v>807</v>
      </c>
      <c r="J6996">
        <v>839</v>
      </c>
      <c r="K6996">
        <v>830</v>
      </c>
      <c r="L6996">
        <v>829</v>
      </c>
      <c r="M6996">
        <v>816</v>
      </c>
      <c r="N6996">
        <v>854</v>
      </c>
      <c r="O6996">
        <v>866</v>
      </c>
      <c r="P6996">
        <v>903</v>
      </c>
      <c r="Q6996">
        <v>910</v>
      </c>
      <c r="R6996">
        <v>937</v>
      </c>
      <c r="S6996">
        <v>947</v>
      </c>
      <c r="T6996">
        <v>938</v>
      </c>
      <c r="U6996">
        <v>935</v>
      </c>
      <c r="V6996">
        <v>943</v>
      </c>
      <c r="W6996">
        <v>953</v>
      </c>
      <c r="X6996">
        <v>976</v>
      </c>
      <c r="Y6996">
        <v>975</v>
      </c>
      <c r="Z6996">
        <v>1009</v>
      </c>
      <c r="AA6996">
        <v>1029</v>
      </c>
      <c r="AB6996">
        <v>1042</v>
      </c>
      <c r="AC6996">
        <v>1056</v>
      </c>
      <c r="AD6996">
        <v>1040</v>
      </c>
      <c r="AE6996">
        <v>1038</v>
      </c>
      <c r="AF6996">
        <v>1052</v>
      </c>
      <c r="AG6996">
        <v>1079</v>
      </c>
      <c r="AH6996">
        <v>1083</v>
      </c>
      <c r="AI6996">
        <v>1069</v>
      </c>
      <c r="AJ6996">
        <v>1084</v>
      </c>
      <c r="AK6996">
        <v>1100</v>
      </c>
      <c r="AL6996">
        <v>1091</v>
      </c>
      <c r="AM6996">
        <v>1069</v>
      </c>
      <c r="AN6996">
        <v>1062</v>
      </c>
      <c r="AO6996">
        <v>1050</v>
      </c>
      <c r="AP6996">
        <v>1031</v>
      </c>
      <c r="AQ6996">
        <v>1023</v>
      </c>
      <c r="AR6996">
        <v>980</v>
      </c>
    </row>
    <row r="6997" spans="1:44" x14ac:dyDescent="0.25">
      <c r="A6997" t="str">
        <f t="shared" si="110"/>
        <v>Wien-HietzingLehrlinge1. Lehrjahr, männlich</v>
      </c>
      <c r="B6997">
        <v>6996</v>
      </c>
      <c r="C6997">
        <v>913</v>
      </c>
      <c r="D6997" t="s">
        <v>288</v>
      </c>
      <c r="E6997" t="s">
        <v>46</v>
      </c>
      <c r="F6997" t="s">
        <v>65</v>
      </c>
      <c r="G6997">
        <v>54</v>
      </c>
      <c r="H6997">
        <v>59</v>
      </c>
      <c r="I6997">
        <v>52</v>
      </c>
      <c r="J6997">
        <v>53</v>
      </c>
      <c r="K6997">
        <v>47</v>
      </c>
      <c r="L6997">
        <v>62</v>
      </c>
      <c r="M6997">
        <v>57</v>
      </c>
      <c r="N6997">
        <v>50</v>
      </c>
      <c r="O6997">
        <v>59</v>
      </c>
      <c r="P6997">
        <v>51</v>
      </c>
      <c r="Q6997">
        <v>52</v>
      </c>
      <c r="R6997">
        <v>55</v>
      </c>
      <c r="S6997">
        <v>44</v>
      </c>
      <c r="T6997">
        <v>37</v>
      </c>
      <c r="U6997">
        <v>38</v>
      </c>
      <c r="V6997">
        <v>59</v>
      </c>
      <c r="W6997">
        <v>39</v>
      </c>
      <c r="X6997">
        <v>51</v>
      </c>
      <c r="Y6997">
        <v>39</v>
      </c>
      <c r="Z6997">
        <v>42</v>
      </c>
      <c r="AA6997">
        <v>36</v>
      </c>
      <c r="AB6997">
        <v>48</v>
      </c>
    </row>
    <row r="6998" spans="1:44" x14ac:dyDescent="0.25">
      <c r="A6998" t="str">
        <f t="shared" si="110"/>
        <v>Wien-HietzingLehrlinge1. Lehrjahr, weiblich</v>
      </c>
      <c r="B6998">
        <v>6997</v>
      </c>
      <c r="C6998">
        <v>913</v>
      </c>
      <c r="D6998" t="s">
        <v>288</v>
      </c>
      <c r="E6998" t="s">
        <v>46</v>
      </c>
      <c r="F6998" t="s">
        <v>66</v>
      </c>
      <c r="G6998">
        <v>62</v>
      </c>
      <c r="H6998">
        <v>33</v>
      </c>
      <c r="I6998">
        <v>41</v>
      </c>
      <c r="J6998">
        <v>45</v>
      </c>
      <c r="K6998">
        <v>50</v>
      </c>
      <c r="L6998">
        <v>47</v>
      </c>
      <c r="M6998">
        <v>51</v>
      </c>
      <c r="N6998">
        <v>51</v>
      </c>
      <c r="O6998">
        <v>45</v>
      </c>
      <c r="P6998">
        <v>36</v>
      </c>
      <c r="Q6998">
        <v>33</v>
      </c>
      <c r="R6998">
        <v>40</v>
      </c>
      <c r="S6998">
        <v>24</v>
      </c>
      <c r="T6998">
        <v>40</v>
      </c>
      <c r="U6998">
        <v>38</v>
      </c>
      <c r="V6998">
        <v>33</v>
      </c>
      <c r="W6998">
        <v>38</v>
      </c>
      <c r="X6998">
        <v>24</v>
      </c>
      <c r="Y6998">
        <v>35</v>
      </c>
      <c r="Z6998">
        <v>29</v>
      </c>
      <c r="AA6998">
        <v>41</v>
      </c>
      <c r="AB6998">
        <v>35</v>
      </c>
    </row>
    <row r="6999" spans="1:44" x14ac:dyDescent="0.25">
      <c r="A6999" t="str">
        <f t="shared" si="110"/>
        <v>Wien-HietzingLehrlinge2. Lehrjahr, männlich</v>
      </c>
      <c r="B6999">
        <v>6998</v>
      </c>
      <c r="C6999">
        <v>913</v>
      </c>
      <c r="D6999" t="s">
        <v>288</v>
      </c>
      <c r="E6999" t="s">
        <v>46</v>
      </c>
      <c r="F6999" t="s">
        <v>67</v>
      </c>
      <c r="G6999">
        <v>60</v>
      </c>
      <c r="H6999">
        <v>57</v>
      </c>
      <c r="I6999">
        <v>52</v>
      </c>
      <c r="J6999">
        <v>51</v>
      </c>
      <c r="K6999">
        <v>59</v>
      </c>
      <c r="L6999">
        <v>57</v>
      </c>
      <c r="M6999">
        <v>70</v>
      </c>
      <c r="N6999">
        <v>60</v>
      </c>
      <c r="O6999">
        <v>55</v>
      </c>
      <c r="P6999">
        <v>61</v>
      </c>
      <c r="Q6999">
        <v>56</v>
      </c>
      <c r="R6999">
        <v>61</v>
      </c>
      <c r="S6999">
        <v>65</v>
      </c>
      <c r="T6999">
        <v>47</v>
      </c>
      <c r="U6999">
        <v>44</v>
      </c>
      <c r="V6999">
        <v>41</v>
      </c>
      <c r="W6999">
        <v>59</v>
      </c>
      <c r="X6999">
        <v>43</v>
      </c>
      <c r="Y6999">
        <v>54</v>
      </c>
      <c r="Z6999">
        <v>43</v>
      </c>
      <c r="AA6999">
        <v>41</v>
      </c>
      <c r="AB6999">
        <v>39</v>
      </c>
    </row>
    <row r="7000" spans="1:44" x14ac:dyDescent="0.25">
      <c r="A7000" t="str">
        <f t="shared" si="110"/>
        <v>Wien-HietzingLehrlinge2. Lehrjahr, weiblich</v>
      </c>
      <c r="B7000">
        <v>6999</v>
      </c>
      <c r="C7000">
        <v>913</v>
      </c>
      <c r="D7000" t="s">
        <v>288</v>
      </c>
      <c r="E7000" t="s">
        <v>46</v>
      </c>
      <c r="F7000" t="s">
        <v>68</v>
      </c>
      <c r="G7000">
        <v>55</v>
      </c>
      <c r="H7000">
        <v>66</v>
      </c>
      <c r="I7000">
        <v>39</v>
      </c>
      <c r="J7000">
        <v>42</v>
      </c>
      <c r="K7000">
        <v>64</v>
      </c>
      <c r="L7000">
        <v>50</v>
      </c>
      <c r="M7000">
        <v>49</v>
      </c>
      <c r="N7000">
        <v>52</v>
      </c>
      <c r="O7000">
        <v>67</v>
      </c>
      <c r="P7000">
        <v>59</v>
      </c>
      <c r="Q7000">
        <v>54</v>
      </c>
      <c r="R7000">
        <v>44</v>
      </c>
      <c r="S7000">
        <v>51</v>
      </c>
      <c r="T7000">
        <v>34</v>
      </c>
      <c r="U7000">
        <v>47</v>
      </c>
      <c r="V7000">
        <v>40</v>
      </c>
      <c r="W7000">
        <v>29</v>
      </c>
      <c r="X7000">
        <v>41</v>
      </c>
      <c r="Y7000">
        <v>36</v>
      </c>
      <c r="Z7000">
        <v>42</v>
      </c>
      <c r="AA7000">
        <v>43</v>
      </c>
      <c r="AB7000">
        <v>37</v>
      </c>
    </row>
    <row r="7001" spans="1:44" x14ac:dyDescent="0.25">
      <c r="A7001" t="str">
        <f t="shared" si="110"/>
        <v>Wien-HietzingLehrlinge3. Lehrjahr, männlich</v>
      </c>
      <c r="B7001">
        <v>7000</v>
      </c>
      <c r="C7001">
        <v>913</v>
      </c>
      <c r="D7001" t="s">
        <v>288</v>
      </c>
      <c r="E7001" t="s">
        <v>46</v>
      </c>
      <c r="F7001" t="s">
        <v>69</v>
      </c>
      <c r="G7001">
        <v>60</v>
      </c>
      <c r="H7001">
        <v>54</v>
      </c>
      <c r="I7001">
        <v>50</v>
      </c>
      <c r="J7001">
        <v>41</v>
      </c>
      <c r="K7001">
        <v>54</v>
      </c>
      <c r="L7001">
        <v>54</v>
      </c>
      <c r="M7001">
        <v>57</v>
      </c>
      <c r="N7001">
        <v>64</v>
      </c>
      <c r="O7001">
        <v>53</v>
      </c>
      <c r="P7001">
        <v>48</v>
      </c>
      <c r="Q7001">
        <v>56</v>
      </c>
      <c r="R7001">
        <v>59</v>
      </c>
      <c r="S7001">
        <v>58</v>
      </c>
      <c r="T7001">
        <v>63</v>
      </c>
      <c r="U7001">
        <v>54</v>
      </c>
      <c r="V7001">
        <v>42</v>
      </c>
      <c r="W7001">
        <v>37</v>
      </c>
      <c r="X7001">
        <v>54</v>
      </c>
      <c r="Y7001">
        <v>42</v>
      </c>
      <c r="Z7001">
        <v>57</v>
      </c>
      <c r="AA7001">
        <v>42</v>
      </c>
      <c r="AB7001">
        <v>41</v>
      </c>
    </row>
    <row r="7002" spans="1:44" x14ac:dyDescent="0.25">
      <c r="A7002" t="str">
        <f t="shared" si="110"/>
        <v>Wien-HietzingLehrlinge3. Lehrjahr, weiblich</v>
      </c>
      <c r="B7002">
        <v>7001</v>
      </c>
      <c r="C7002">
        <v>913</v>
      </c>
      <c r="D7002" t="s">
        <v>288</v>
      </c>
      <c r="E7002" t="s">
        <v>46</v>
      </c>
      <c r="F7002" t="s">
        <v>70</v>
      </c>
      <c r="G7002">
        <v>50</v>
      </c>
      <c r="H7002">
        <v>51</v>
      </c>
      <c r="I7002">
        <v>59</v>
      </c>
      <c r="J7002">
        <v>38</v>
      </c>
      <c r="K7002">
        <v>42</v>
      </c>
      <c r="L7002">
        <v>51</v>
      </c>
      <c r="M7002">
        <v>53</v>
      </c>
      <c r="N7002">
        <v>48</v>
      </c>
      <c r="O7002">
        <v>53</v>
      </c>
      <c r="P7002">
        <v>63</v>
      </c>
      <c r="Q7002">
        <v>52</v>
      </c>
      <c r="R7002">
        <v>52</v>
      </c>
      <c r="S7002">
        <v>43</v>
      </c>
      <c r="T7002">
        <v>57</v>
      </c>
      <c r="U7002">
        <v>35</v>
      </c>
      <c r="V7002">
        <v>53</v>
      </c>
      <c r="W7002">
        <v>38</v>
      </c>
      <c r="X7002">
        <v>29</v>
      </c>
      <c r="Y7002">
        <v>44</v>
      </c>
      <c r="Z7002">
        <v>36</v>
      </c>
      <c r="AA7002">
        <v>41</v>
      </c>
      <c r="AB7002">
        <v>28</v>
      </c>
    </row>
    <row r="7003" spans="1:44" x14ac:dyDescent="0.25">
      <c r="A7003" t="str">
        <f t="shared" si="110"/>
        <v>Wien-HietzingLehrlinge4. Lehrjahr, männlich</v>
      </c>
      <c r="B7003">
        <v>7002</v>
      </c>
      <c r="C7003">
        <v>913</v>
      </c>
      <c r="D7003" t="s">
        <v>288</v>
      </c>
      <c r="E7003" t="s">
        <v>46</v>
      </c>
      <c r="F7003" t="s">
        <v>71</v>
      </c>
      <c r="G7003">
        <v>16</v>
      </c>
      <c r="H7003">
        <v>25</v>
      </c>
      <c r="I7003">
        <v>13</v>
      </c>
      <c r="J7003">
        <v>20</v>
      </c>
      <c r="K7003">
        <v>12</v>
      </c>
      <c r="L7003">
        <v>13</v>
      </c>
      <c r="M7003">
        <v>7</v>
      </c>
      <c r="N7003">
        <v>12</v>
      </c>
      <c r="O7003">
        <v>14</v>
      </c>
      <c r="P7003">
        <v>11</v>
      </c>
      <c r="Q7003">
        <v>8</v>
      </c>
      <c r="R7003">
        <v>16</v>
      </c>
      <c r="S7003">
        <v>10</v>
      </c>
      <c r="T7003">
        <v>13</v>
      </c>
      <c r="U7003">
        <v>8</v>
      </c>
      <c r="V7003">
        <v>6</v>
      </c>
      <c r="W7003">
        <v>7</v>
      </c>
      <c r="X7003">
        <v>6</v>
      </c>
      <c r="Y7003">
        <v>8</v>
      </c>
      <c r="Z7003">
        <v>14</v>
      </c>
      <c r="AA7003">
        <v>12</v>
      </c>
      <c r="AB7003">
        <v>12</v>
      </c>
    </row>
    <row r="7004" spans="1:44" x14ac:dyDescent="0.25">
      <c r="A7004" t="str">
        <f t="shared" ref="A7004:A7067" si="111">D7004&amp;E7004&amp;F7004</f>
        <v>Wien-HietzingLehrlinge4. Lehrjahr, weiblich</v>
      </c>
      <c r="B7004">
        <v>7003</v>
      </c>
      <c r="C7004">
        <v>913</v>
      </c>
      <c r="D7004" t="s">
        <v>288</v>
      </c>
      <c r="E7004" t="s">
        <v>46</v>
      </c>
      <c r="F7004" t="s">
        <v>72</v>
      </c>
      <c r="G7004">
        <v>1</v>
      </c>
      <c r="I7004">
        <v>3</v>
      </c>
      <c r="J7004">
        <v>3</v>
      </c>
      <c r="K7004">
        <v>3</v>
      </c>
      <c r="L7004">
        <v>2</v>
      </c>
      <c r="M7004">
        <v>1</v>
      </c>
      <c r="N7004">
        <v>2</v>
      </c>
      <c r="P7004">
        <v>2</v>
      </c>
      <c r="Q7004">
        <v>1</v>
      </c>
      <c r="T7004">
        <v>1</v>
      </c>
      <c r="U7004">
        <v>1</v>
      </c>
      <c r="V7004">
        <v>1</v>
      </c>
      <c r="X7004">
        <v>1</v>
      </c>
      <c r="Z7004">
        <v>1</v>
      </c>
      <c r="AA7004">
        <v>2</v>
      </c>
      <c r="AB7004">
        <v>4</v>
      </c>
    </row>
    <row r="7005" spans="1:44" x14ac:dyDescent="0.25">
      <c r="A7005" t="str">
        <f t="shared" si="111"/>
        <v>Wien-HietzingLehrlingeFrauen</v>
      </c>
      <c r="B7005">
        <v>7004</v>
      </c>
      <c r="C7005">
        <v>913</v>
      </c>
      <c r="D7005" t="s">
        <v>288</v>
      </c>
      <c r="E7005" t="s">
        <v>46</v>
      </c>
      <c r="F7005" t="s">
        <v>47</v>
      </c>
      <c r="G7005">
        <v>168</v>
      </c>
      <c r="H7005">
        <v>150</v>
      </c>
      <c r="I7005">
        <v>142</v>
      </c>
      <c r="J7005">
        <v>128</v>
      </c>
      <c r="K7005">
        <v>159</v>
      </c>
      <c r="L7005">
        <v>150</v>
      </c>
      <c r="M7005">
        <v>154</v>
      </c>
      <c r="N7005">
        <v>153</v>
      </c>
      <c r="O7005">
        <v>165</v>
      </c>
      <c r="P7005">
        <v>160</v>
      </c>
      <c r="Q7005">
        <v>140</v>
      </c>
      <c r="R7005">
        <v>136</v>
      </c>
      <c r="S7005">
        <v>118</v>
      </c>
      <c r="T7005">
        <v>132</v>
      </c>
      <c r="U7005">
        <v>121</v>
      </c>
      <c r="V7005">
        <v>127</v>
      </c>
      <c r="W7005">
        <v>105</v>
      </c>
      <c r="X7005">
        <v>95</v>
      </c>
      <c r="Y7005">
        <v>115</v>
      </c>
      <c r="Z7005">
        <v>108</v>
      </c>
      <c r="AA7005">
        <v>127</v>
      </c>
      <c r="AB7005">
        <v>104</v>
      </c>
    </row>
    <row r="7006" spans="1:44" x14ac:dyDescent="0.25">
      <c r="A7006" t="str">
        <f t="shared" si="111"/>
        <v>Wien-HietzingLehrlingeInsgesamt</v>
      </c>
      <c r="B7006">
        <v>7005</v>
      </c>
      <c r="C7006">
        <v>913</v>
      </c>
      <c r="D7006" t="s">
        <v>288</v>
      </c>
      <c r="E7006" t="s">
        <v>46</v>
      </c>
      <c r="F7006" t="s">
        <v>48</v>
      </c>
      <c r="G7006">
        <v>358</v>
      </c>
      <c r="H7006">
        <v>345</v>
      </c>
      <c r="I7006">
        <v>309</v>
      </c>
      <c r="J7006">
        <v>293</v>
      </c>
      <c r="K7006">
        <v>331</v>
      </c>
      <c r="L7006">
        <v>336</v>
      </c>
      <c r="M7006">
        <v>345</v>
      </c>
      <c r="N7006">
        <v>339</v>
      </c>
      <c r="O7006">
        <v>346</v>
      </c>
      <c r="P7006">
        <v>331</v>
      </c>
      <c r="Q7006">
        <v>312</v>
      </c>
      <c r="R7006">
        <v>327</v>
      </c>
      <c r="S7006">
        <v>295</v>
      </c>
      <c r="T7006">
        <v>292</v>
      </c>
      <c r="U7006">
        <v>265</v>
      </c>
      <c r="V7006">
        <v>275</v>
      </c>
      <c r="W7006">
        <v>247</v>
      </c>
      <c r="X7006">
        <v>249</v>
      </c>
      <c r="Y7006">
        <v>258</v>
      </c>
      <c r="Z7006">
        <v>264</v>
      </c>
      <c r="AA7006">
        <v>258</v>
      </c>
      <c r="AB7006">
        <v>244</v>
      </c>
    </row>
    <row r="7007" spans="1:44" x14ac:dyDescent="0.25">
      <c r="A7007" t="str">
        <f t="shared" si="111"/>
        <v>Wien-HietzingLehrlingeMänner</v>
      </c>
      <c r="B7007">
        <v>7006</v>
      </c>
      <c r="C7007">
        <v>913</v>
      </c>
      <c r="D7007" t="s">
        <v>288</v>
      </c>
      <c r="E7007" t="s">
        <v>46</v>
      </c>
      <c r="F7007" t="s">
        <v>49</v>
      </c>
      <c r="G7007">
        <v>190</v>
      </c>
      <c r="H7007">
        <v>195</v>
      </c>
      <c r="I7007">
        <v>167</v>
      </c>
      <c r="J7007">
        <v>165</v>
      </c>
      <c r="K7007">
        <v>172</v>
      </c>
      <c r="L7007">
        <v>186</v>
      </c>
      <c r="M7007">
        <v>191</v>
      </c>
      <c r="N7007">
        <v>186</v>
      </c>
      <c r="O7007">
        <v>181</v>
      </c>
      <c r="P7007">
        <v>171</v>
      </c>
      <c r="Q7007">
        <v>172</v>
      </c>
      <c r="R7007">
        <v>191</v>
      </c>
      <c r="S7007">
        <v>177</v>
      </c>
      <c r="T7007">
        <v>160</v>
      </c>
      <c r="U7007">
        <v>144</v>
      </c>
      <c r="V7007">
        <v>148</v>
      </c>
      <c r="W7007">
        <v>142</v>
      </c>
      <c r="X7007">
        <v>154</v>
      </c>
      <c r="Y7007">
        <v>143</v>
      </c>
      <c r="Z7007">
        <v>156</v>
      </c>
      <c r="AA7007">
        <v>131</v>
      </c>
      <c r="AB7007">
        <v>140</v>
      </c>
    </row>
    <row r="7008" spans="1:44" x14ac:dyDescent="0.25">
      <c r="A7008" t="str">
        <f t="shared" si="111"/>
        <v>Wien-HietzingNeugründungenInsgesamt</v>
      </c>
      <c r="B7008">
        <v>7007</v>
      </c>
      <c r="C7008">
        <v>913</v>
      </c>
      <c r="D7008" t="s">
        <v>288</v>
      </c>
      <c r="E7008" t="s">
        <v>41</v>
      </c>
      <c r="F7008" t="s">
        <v>48</v>
      </c>
      <c r="G7008">
        <v>197</v>
      </c>
      <c r="H7008">
        <v>198.62129968987901</v>
      </c>
      <c r="I7008">
        <v>222.140655105973</v>
      </c>
      <c r="J7008">
        <v>206.216268930702</v>
      </c>
      <c r="K7008">
        <v>209.036574487065</v>
      </c>
      <c r="L7008">
        <v>181.182430746194</v>
      </c>
      <c r="M7008">
        <v>320.96161448039101</v>
      </c>
      <c r="N7008">
        <v>284.82687899626001</v>
      </c>
      <c r="O7008">
        <v>217.29548637293999</v>
      </c>
      <c r="P7008">
        <v>243.06569343065701</v>
      </c>
      <c r="Q7008">
        <v>241.44589057604199</v>
      </c>
      <c r="R7008">
        <v>242.93700694689699</v>
      </c>
      <c r="S7008">
        <v>235.942602194622</v>
      </c>
      <c r="T7008">
        <v>277.91065686724897</v>
      </c>
      <c r="U7008">
        <v>304.73402286336398</v>
      </c>
      <c r="V7008">
        <v>252</v>
      </c>
      <c r="W7008">
        <v>295</v>
      </c>
      <c r="X7008">
        <v>237</v>
      </c>
      <c r="Y7008">
        <v>259</v>
      </c>
      <c r="Z7008">
        <v>232</v>
      </c>
      <c r="AA7008">
        <v>246</v>
      </c>
      <c r="AB7008">
        <v>238</v>
      </c>
    </row>
    <row r="7009" spans="1:25" x14ac:dyDescent="0.25">
      <c r="A7009" t="str">
        <f t="shared" si="111"/>
        <v>Wien-HietzingPendler (Auspendler/-innen)Insgesamt</v>
      </c>
      <c r="B7009">
        <v>7008</v>
      </c>
      <c r="C7009">
        <v>913</v>
      </c>
      <c r="D7009" t="s">
        <v>288</v>
      </c>
      <c r="E7009" t="s">
        <v>459</v>
      </c>
      <c r="F7009" t="s">
        <v>48</v>
      </c>
      <c r="G7009">
        <v>2217</v>
      </c>
      <c r="H7009">
        <v>2065</v>
      </c>
      <c r="I7009">
        <v>2291</v>
      </c>
      <c r="J7009">
        <v>2226</v>
      </c>
      <c r="K7009">
        <v>2166</v>
      </c>
      <c r="L7009">
        <v>2320</v>
      </c>
      <c r="M7009">
        <v>2394</v>
      </c>
      <c r="N7009">
        <v>2475</v>
      </c>
      <c r="O7009">
        <v>2538</v>
      </c>
      <c r="P7009">
        <v>2550</v>
      </c>
      <c r="Q7009">
        <v>2604</v>
      </c>
      <c r="R7009">
        <v>2647</v>
      </c>
      <c r="S7009">
        <v>2760</v>
      </c>
    </row>
    <row r="7010" spans="1:25" x14ac:dyDescent="0.25">
      <c r="A7010" t="str">
        <f t="shared" si="111"/>
        <v>Wien-HietzingPendler ins AuslandInsgesamt</v>
      </c>
      <c r="B7010">
        <v>7009</v>
      </c>
      <c r="C7010">
        <v>913</v>
      </c>
      <c r="D7010" t="s">
        <v>288</v>
      </c>
      <c r="E7010" t="s">
        <v>304</v>
      </c>
      <c r="F7010" t="s">
        <v>48</v>
      </c>
      <c r="G7010">
        <v>15</v>
      </c>
      <c r="H7010">
        <v>50</v>
      </c>
      <c r="I7010">
        <v>183</v>
      </c>
      <c r="J7010">
        <v>55</v>
      </c>
      <c r="K7010">
        <v>45</v>
      </c>
      <c r="L7010">
        <v>85</v>
      </c>
      <c r="M7010">
        <v>86</v>
      </c>
      <c r="N7010">
        <v>85</v>
      </c>
      <c r="O7010">
        <v>98</v>
      </c>
      <c r="P7010">
        <v>90</v>
      </c>
      <c r="Q7010">
        <v>94</v>
      </c>
      <c r="R7010">
        <v>88</v>
      </c>
      <c r="S7010">
        <v>109</v>
      </c>
    </row>
    <row r="7011" spans="1:25" x14ac:dyDescent="0.25">
      <c r="A7011" t="str">
        <f t="shared" si="111"/>
        <v>Wien-HietzingPendler zw. BundesländernInsgesamt</v>
      </c>
      <c r="B7011">
        <v>7010</v>
      </c>
      <c r="C7011">
        <v>913</v>
      </c>
      <c r="D7011" t="s">
        <v>288</v>
      </c>
      <c r="E7011" t="s">
        <v>433</v>
      </c>
      <c r="F7011" t="s">
        <v>48</v>
      </c>
      <c r="G7011">
        <v>2202</v>
      </c>
      <c r="H7011">
        <v>2015</v>
      </c>
      <c r="I7011">
        <v>2108</v>
      </c>
      <c r="J7011">
        <v>2171</v>
      </c>
      <c r="K7011">
        <v>2121</v>
      </c>
      <c r="L7011">
        <v>2235</v>
      </c>
      <c r="M7011">
        <v>2308</v>
      </c>
      <c r="N7011">
        <v>2390</v>
      </c>
      <c r="O7011">
        <v>2440</v>
      </c>
      <c r="P7011">
        <v>2460</v>
      </c>
      <c r="Q7011">
        <v>2510</v>
      </c>
      <c r="R7011">
        <v>2559</v>
      </c>
      <c r="S7011">
        <v>2651</v>
      </c>
    </row>
    <row r="7012" spans="1:25" x14ac:dyDescent="0.25">
      <c r="A7012" t="str">
        <f t="shared" si="111"/>
        <v>Wien-HietzingPendler zw. Gemeinden eines Pol. BezirkesInsgesamt</v>
      </c>
      <c r="B7012">
        <v>7011</v>
      </c>
      <c r="C7012">
        <v>913</v>
      </c>
      <c r="D7012" t="s">
        <v>288</v>
      </c>
      <c r="E7012" t="s">
        <v>305</v>
      </c>
      <c r="F7012" t="s">
        <v>48</v>
      </c>
      <c r="G7012">
        <v>0</v>
      </c>
      <c r="H7012">
        <v>0</v>
      </c>
      <c r="I7012">
        <v>0</v>
      </c>
      <c r="J7012">
        <v>0</v>
      </c>
      <c r="K7012">
        <v>0</v>
      </c>
      <c r="L7012">
        <v>0</v>
      </c>
      <c r="M7012">
        <v>0</v>
      </c>
      <c r="N7012">
        <v>0</v>
      </c>
      <c r="O7012">
        <v>0</v>
      </c>
      <c r="P7012">
        <v>0</v>
      </c>
      <c r="Q7012">
        <v>0</v>
      </c>
      <c r="R7012">
        <v>0</v>
      </c>
      <c r="S7012">
        <v>0</v>
      </c>
    </row>
    <row r="7013" spans="1:25" x14ac:dyDescent="0.25">
      <c r="A7013" t="str">
        <f t="shared" si="111"/>
        <v>Wien-HietzingPendler zw. Pol. Bez. des BundeslandesInsgesamt</v>
      </c>
      <c r="B7013">
        <v>7012</v>
      </c>
      <c r="C7013">
        <v>913</v>
      </c>
      <c r="D7013" t="s">
        <v>288</v>
      </c>
      <c r="E7013" t="s">
        <v>306</v>
      </c>
      <c r="F7013" t="s">
        <v>48</v>
      </c>
      <c r="G7013">
        <v>0</v>
      </c>
      <c r="H7013">
        <v>0</v>
      </c>
      <c r="I7013">
        <v>0</v>
      </c>
      <c r="J7013">
        <v>0</v>
      </c>
      <c r="K7013">
        <v>0</v>
      </c>
      <c r="L7013">
        <v>0</v>
      </c>
      <c r="M7013">
        <v>0</v>
      </c>
      <c r="N7013">
        <v>0</v>
      </c>
      <c r="O7013">
        <v>0</v>
      </c>
      <c r="P7013">
        <v>0</v>
      </c>
      <c r="Q7013">
        <v>0</v>
      </c>
      <c r="R7013">
        <v>0</v>
      </c>
      <c r="S7013">
        <v>0</v>
      </c>
    </row>
    <row r="7014" spans="1:25" x14ac:dyDescent="0.25">
      <c r="A7014" t="str">
        <f t="shared" si="111"/>
        <v>Wien-HietzingPensionisteneinkommenBrutto_Schnitt</v>
      </c>
      <c r="B7014">
        <v>7013</v>
      </c>
      <c r="C7014">
        <v>913</v>
      </c>
      <c r="D7014" t="s">
        <v>288</v>
      </c>
      <c r="E7014" t="s">
        <v>44</v>
      </c>
      <c r="F7014" t="s">
        <v>54</v>
      </c>
      <c r="G7014">
        <v>24560.712717308899</v>
      </c>
      <c r="H7014">
        <v>25208.248261022502</v>
      </c>
      <c r="I7014">
        <v>26086.7963221182</v>
      </c>
      <c r="J7014">
        <v>26974.045671866501</v>
      </c>
      <c r="K7014">
        <v>27914.577618118601</v>
      </c>
      <c r="L7014">
        <v>28770.038206139801</v>
      </c>
      <c r="M7014">
        <v>29969.4089594379</v>
      </c>
      <c r="N7014">
        <v>30408.871988452102</v>
      </c>
      <c r="O7014">
        <v>30742.935320102399</v>
      </c>
      <c r="P7014">
        <v>31259.718007850199</v>
      </c>
      <c r="Q7014">
        <v>32085.095094143599</v>
      </c>
      <c r="R7014">
        <v>32882.203771349101</v>
      </c>
      <c r="S7014">
        <v>33498.51639425</v>
      </c>
      <c r="T7014">
        <v>33861.186076593498</v>
      </c>
      <c r="U7014">
        <v>34033.169308724799</v>
      </c>
      <c r="V7014">
        <v>34772.3804163604</v>
      </c>
      <c r="W7014">
        <v>36235.727495047497</v>
      </c>
      <c r="X7014">
        <v>36871.2533765521</v>
      </c>
      <c r="Y7014">
        <v>37702.291575023897</v>
      </c>
    </row>
    <row r="7015" spans="1:25" x14ac:dyDescent="0.25">
      <c r="A7015" t="str">
        <f t="shared" si="111"/>
        <v>Wien-HietzingPensionisteneinkommenBruttobezüge 1000 EUR</v>
      </c>
      <c r="B7015">
        <v>7014</v>
      </c>
      <c r="C7015">
        <v>913</v>
      </c>
      <c r="D7015" t="s">
        <v>288</v>
      </c>
      <c r="E7015" t="s">
        <v>44</v>
      </c>
      <c r="F7015" t="s">
        <v>55</v>
      </c>
      <c r="G7015">
        <v>421289.90523999999</v>
      </c>
      <c r="H7015">
        <v>429951.88234000001</v>
      </c>
      <c r="I7015">
        <v>440397.29551000003</v>
      </c>
      <c r="J7015">
        <v>447850.08029000001</v>
      </c>
      <c r="K7015">
        <v>457882.81666999997</v>
      </c>
      <c r="L7015">
        <v>466707.55978000001</v>
      </c>
      <c r="M7015">
        <v>469171.09726000001</v>
      </c>
      <c r="N7015">
        <v>468722.35282999999</v>
      </c>
      <c r="O7015">
        <v>480204.64970000001</v>
      </c>
      <c r="P7015">
        <v>485807.27756000002</v>
      </c>
      <c r="Q7015">
        <v>494174.63464</v>
      </c>
      <c r="R7015">
        <v>496718.57017000002</v>
      </c>
      <c r="S7015">
        <v>503348.70734000002</v>
      </c>
      <c r="T7015">
        <v>505750.67524000001</v>
      </c>
      <c r="U7015">
        <v>507094.22269999998</v>
      </c>
      <c r="V7015">
        <v>520299.12816999998</v>
      </c>
      <c r="W7015">
        <v>530454.81480000005</v>
      </c>
      <c r="X7015">
        <v>537472.26046999998</v>
      </c>
      <c r="Y7015">
        <v>551282.90740999999</v>
      </c>
    </row>
    <row r="7016" spans="1:25" x14ac:dyDescent="0.25">
      <c r="A7016" t="str">
        <f t="shared" si="111"/>
        <v>Wien-HietzingPensionisteneinkommenBruttobezüge Fälle</v>
      </c>
      <c r="B7016">
        <v>7015</v>
      </c>
      <c r="C7016">
        <v>913</v>
      </c>
      <c r="D7016" t="s">
        <v>288</v>
      </c>
      <c r="E7016" t="s">
        <v>44</v>
      </c>
      <c r="F7016" t="s">
        <v>56</v>
      </c>
      <c r="G7016">
        <v>17153</v>
      </c>
      <c r="H7016">
        <v>17056</v>
      </c>
      <c r="I7016">
        <v>16882</v>
      </c>
      <c r="J7016">
        <v>16603</v>
      </c>
      <c r="K7016">
        <v>16403</v>
      </c>
      <c r="L7016">
        <v>16222</v>
      </c>
      <c r="M7016">
        <v>15655</v>
      </c>
      <c r="N7016">
        <v>15414</v>
      </c>
      <c r="O7016">
        <v>15620</v>
      </c>
      <c r="P7016">
        <v>15541</v>
      </c>
      <c r="Q7016">
        <v>15402</v>
      </c>
      <c r="R7016">
        <v>15106</v>
      </c>
      <c r="S7016">
        <v>15026</v>
      </c>
      <c r="T7016">
        <v>14936</v>
      </c>
      <c r="U7016">
        <v>14900</v>
      </c>
      <c r="V7016">
        <v>14963</v>
      </c>
      <c r="W7016">
        <v>14639</v>
      </c>
      <c r="X7016">
        <v>14577</v>
      </c>
      <c r="Y7016">
        <v>14622</v>
      </c>
    </row>
    <row r="7017" spans="1:25" x14ac:dyDescent="0.25">
      <c r="A7017" t="str">
        <f t="shared" si="111"/>
        <v>Wien-HietzingPensionisteneinkommenLohnsteuer 1000 EUR</v>
      </c>
      <c r="B7017">
        <v>7016</v>
      </c>
      <c r="C7017">
        <v>913</v>
      </c>
      <c r="D7017" t="s">
        <v>288</v>
      </c>
      <c r="E7017" t="s">
        <v>44</v>
      </c>
      <c r="F7017" t="s">
        <v>57</v>
      </c>
      <c r="G7017">
        <v>75883.019390000001</v>
      </c>
      <c r="H7017">
        <v>73826.472370000003</v>
      </c>
      <c r="I7017">
        <v>77507.354519999993</v>
      </c>
      <c r="J7017">
        <v>81022.83352</v>
      </c>
      <c r="K7017">
        <v>84985.842069999999</v>
      </c>
      <c r="L7017">
        <v>81049.743470000001</v>
      </c>
      <c r="M7017">
        <v>84049.422709999999</v>
      </c>
      <c r="N7017">
        <v>85185.87775</v>
      </c>
      <c r="O7017">
        <v>89790.180540000001</v>
      </c>
      <c r="P7017">
        <v>91848.422579999999</v>
      </c>
      <c r="Q7017">
        <v>95158.679659999994</v>
      </c>
      <c r="R7017">
        <v>97632.591709999993</v>
      </c>
      <c r="S7017">
        <v>86964.811440000005</v>
      </c>
      <c r="T7017">
        <v>88668.51943</v>
      </c>
      <c r="U7017">
        <v>89422.074110000001</v>
      </c>
      <c r="V7017">
        <v>92940.321779999998</v>
      </c>
      <c r="W7017">
        <v>91732.166029999993</v>
      </c>
      <c r="X7017">
        <v>94597.304149999996</v>
      </c>
      <c r="Y7017">
        <v>95018.213600000003</v>
      </c>
    </row>
    <row r="7018" spans="1:25" x14ac:dyDescent="0.25">
      <c r="A7018" t="str">
        <f t="shared" si="111"/>
        <v>Wien-HietzingPensionisteneinkommenLohnsteuer Fälle</v>
      </c>
      <c r="B7018">
        <v>7017</v>
      </c>
      <c r="C7018">
        <v>913</v>
      </c>
      <c r="D7018" t="s">
        <v>288</v>
      </c>
      <c r="E7018" t="s">
        <v>44</v>
      </c>
      <c r="F7018" t="s">
        <v>58</v>
      </c>
      <c r="G7018">
        <v>12467</v>
      </c>
      <c r="H7018">
        <v>12094</v>
      </c>
      <c r="I7018">
        <v>12223</v>
      </c>
      <c r="J7018">
        <v>12522</v>
      </c>
      <c r="K7018">
        <v>12492</v>
      </c>
      <c r="L7018">
        <v>12053</v>
      </c>
      <c r="M7018">
        <v>11818</v>
      </c>
      <c r="N7018">
        <v>11716</v>
      </c>
      <c r="O7018">
        <v>11823</v>
      </c>
      <c r="P7018">
        <v>11825</v>
      </c>
      <c r="Q7018">
        <v>11868</v>
      </c>
      <c r="R7018">
        <v>11744</v>
      </c>
      <c r="S7018">
        <v>11736</v>
      </c>
      <c r="T7018">
        <v>11649</v>
      </c>
      <c r="U7018">
        <v>11678</v>
      </c>
      <c r="V7018">
        <v>11809</v>
      </c>
      <c r="W7018">
        <v>12032</v>
      </c>
      <c r="X7018">
        <v>12109</v>
      </c>
      <c r="Y7018">
        <v>12245</v>
      </c>
    </row>
    <row r="7019" spans="1:25" x14ac:dyDescent="0.25">
      <c r="A7019" t="str">
        <f t="shared" si="111"/>
        <v>Wien-HietzingPensionisteneinkommenNetto_Schnitt</v>
      </c>
      <c r="B7019">
        <v>7018</v>
      </c>
      <c r="C7019">
        <v>913</v>
      </c>
      <c r="D7019" t="s">
        <v>288</v>
      </c>
      <c r="E7019" t="s">
        <v>44</v>
      </c>
      <c r="F7019" t="s">
        <v>59</v>
      </c>
      <c r="G7019">
        <v>19005.230146913102</v>
      </c>
      <c r="H7019">
        <v>19583.275160647299</v>
      </c>
      <c r="I7019">
        <v>20143.813334320599</v>
      </c>
      <c r="J7019">
        <v>20705.721737637799</v>
      </c>
      <c r="K7019">
        <v>21277.572785466102</v>
      </c>
      <c r="L7019">
        <v>22262.665639255301</v>
      </c>
      <c r="M7019">
        <v>23038.130516129</v>
      </c>
      <c r="N7019">
        <v>23296.213053717402</v>
      </c>
      <c r="O7019">
        <v>23398.3298015365</v>
      </c>
      <c r="P7019">
        <v>23706.6674416061</v>
      </c>
      <c r="Q7019">
        <v>24221.624418257401</v>
      </c>
      <c r="R7019">
        <v>24666.7847583742</v>
      </c>
      <c r="S7019">
        <v>25933.9795587648</v>
      </c>
      <c r="T7019">
        <v>26144.882142474598</v>
      </c>
      <c r="U7019">
        <v>26241.345036241601</v>
      </c>
      <c r="V7019">
        <v>26741.447908173501</v>
      </c>
      <c r="W7019">
        <v>28085.448051779498</v>
      </c>
      <c r="X7019">
        <v>28476.365133429401</v>
      </c>
      <c r="Y7019">
        <v>29262.451501162599</v>
      </c>
    </row>
    <row r="7020" spans="1:25" x14ac:dyDescent="0.25">
      <c r="A7020" t="str">
        <f t="shared" si="111"/>
        <v>Wien-HietzingPensionisteneinkommenNettobezüge 1000 EUR</v>
      </c>
      <c r="B7020">
        <v>7019</v>
      </c>
      <c r="C7020">
        <v>913</v>
      </c>
      <c r="D7020" t="s">
        <v>288</v>
      </c>
      <c r="E7020" t="s">
        <v>44</v>
      </c>
      <c r="F7020" t="s">
        <v>60</v>
      </c>
      <c r="G7020">
        <v>325996.71270999999</v>
      </c>
      <c r="H7020">
        <v>334012.34113999997</v>
      </c>
      <c r="I7020">
        <v>340067.85671000002</v>
      </c>
      <c r="J7020">
        <v>343777.09801000002</v>
      </c>
      <c r="K7020">
        <v>349016.02639999997</v>
      </c>
      <c r="L7020">
        <v>361144.962</v>
      </c>
      <c r="M7020">
        <v>360661.93323000002</v>
      </c>
      <c r="N7020">
        <v>359087.82801</v>
      </c>
      <c r="O7020">
        <v>365481.91149999999</v>
      </c>
      <c r="P7020">
        <v>368425.31871000002</v>
      </c>
      <c r="Q7020">
        <v>373061.45929000003</v>
      </c>
      <c r="R7020">
        <v>372616.45056000003</v>
      </c>
      <c r="S7020">
        <v>389683.97684999998</v>
      </c>
      <c r="T7020">
        <v>390499.95968000003</v>
      </c>
      <c r="U7020">
        <v>390996.04103999998</v>
      </c>
      <c r="V7020">
        <v>400132.28505000001</v>
      </c>
      <c r="W7020">
        <v>411142.87403000001</v>
      </c>
      <c r="X7020">
        <v>415099.97454999998</v>
      </c>
      <c r="Y7020">
        <v>427875.56585000001</v>
      </c>
    </row>
    <row r="7021" spans="1:25" x14ac:dyDescent="0.25">
      <c r="A7021" t="str">
        <f t="shared" si="111"/>
        <v>Wien-HietzingPensionisteneinkommenSV-Beiträge 1000 EUR</v>
      </c>
      <c r="B7021">
        <v>7020</v>
      </c>
      <c r="C7021">
        <v>913</v>
      </c>
      <c r="D7021" t="s">
        <v>288</v>
      </c>
      <c r="E7021" t="s">
        <v>44</v>
      </c>
      <c r="F7021" t="s">
        <v>61</v>
      </c>
      <c r="G7021">
        <v>19410.173139999999</v>
      </c>
      <c r="H7021">
        <v>22113.06883</v>
      </c>
      <c r="I7021">
        <v>22822.084279999999</v>
      </c>
      <c r="J7021">
        <v>23050.14876</v>
      </c>
      <c r="K7021">
        <v>23880.948199999999</v>
      </c>
      <c r="L7021">
        <v>24512.854309999999</v>
      </c>
      <c r="M7021">
        <v>24459.741320000001</v>
      </c>
      <c r="N7021">
        <v>24448.647069999999</v>
      </c>
      <c r="O7021">
        <v>24932.557659999999</v>
      </c>
      <c r="P7021">
        <v>25533.536270000001</v>
      </c>
      <c r="Q7021">
        <v>25954.49569</v>
      </c>
      <c r="R7021">
        <v>26469.527900000001</v>
      </c>
      <c r="S7021">
        <v>26699.91905</v>
      </c>
      <c r="T7021">
        <v>26582.19613</v>
      </c>
      <c r="U7021">
        <v>26676.107550000001</v>
      </c>
      <c r="V7021">
        <v>27226.521339999999</v>
      </c>
      <c r="W7021">
        <v>27579.774740000001</v>
      </c>
      <c r="X7021">
        <v>27774.981769999999</v>
      </c>
      <c r="Y7021">
        <v>28389.127960000002</v>
      </c>
    </row>
    <row r="7022" spans="1:25" x14ac:dyDescent="0.25">
      <c r="A7022" t="str">
        <f t="shared" si="111"/>
        <v>Wien-HietzingPensionisteneinkommenSV-Beiträge Fälle</v>
      </c>
      <c r="B7022">
        <v>7021</v>
      </c>
      <c r="C7022">
        <v>913</v>
      </c>
      <c r="D7022" t="s">
        <v>288</v>
      </c>
      <c r="E7022" t="s">
        <v>44</v>
      </c>
      <c r="F7022" t="s">
        <v>62</v>
      </c>
      <c r="G7022">
        <v>16670</v>
      </c>
      <c r="H7022">
        <v>16597</v>
      </c>
      <c r="I7022">
        <v>16436</v>
      </c>
      <c r="J7022">
        <v>16161</v>
      </c>
      <c r="K7022">
        <v>15972</v>
      </c>
      <c r="L7022">
        <v>15801</v>
      </c>
      <c r="M7022">
        <v>15193</v>
      </c>
      <c r="N7022">
        <v>14976</v>
      </c>
      <c r="O7022">
        <v>14850</v>
      </c>
      <c r="P7022">
        <v>14745</v>
      </c>
      <c r="Q7022">
        <v>14585</v>
      </c>
      <c r="R7022">
        <v>14295</v>
      </c>
      <c r="S7022">
        <v>14234</v>
      </c>
      <c r="T7022">
        <v>14152</v>
      </c>
      <c r="U7022">
        <v>14117</v>
      </c>
      <c r="V7022">
        <v>14085</v>
      </c>
      <c r="W7022">
        <v>14042</v>
      </c>
      <c r="X7022">
        <v>13974</v>
      </c>
      <c r="Y7022">
        <v>13999</v>
      </c>
    </row>
    <row r="7023" spans="1:25" x14ac:dyDescent="0.25">
      <c r="A7023" t="str">
        <f t="shared" si="111"/>
        <v>Wien-HietzingUnselbstständig Beschäftigte GW mgfInsgesamt</v>
      </c>
      <c r="B7023">
        <v>7022</v>
      </c>
      <c r="C7023">
        <v>913</v>
      </c>
      <c r="D7023" t="s">
        <v>288</v>
      </c>
      <c r="E7023" t="s">
        <v>450</v>
      </c>
      <c r="F7023" t="s">
        <v>48</v>
      </c>
      <c r="G7023">
        <v>12371.099938437001</v>
      </c>
      <c r="H7023">
        <v>11817.851842081</v>
      </c>
      <c r="I7023">
        <v>12069.962895631999</v>
      </c>
      <c r="J7023">
        <v>11150.256220128</v>
      </c>
      <c r="K7023">
        <v>12092.805855191</v>
      </c>
      <c r="L7023">
        <v>11647.015943795999</v>
      </c>
      <c r="M7023">
        <v>11872.046872977</v>
      </c>
      <c r="N7023">
        <v>10906.709134623999</v>
      </c>
      <c r="O7023">
        <v>11809.460806739</v>
      </c>
      <c r="P7023">
        <v>10528.675132165999</v>
      </c>
      <c r="Q7023">
        <v>11389.241706942999</v>
      </c>
      <c r="R7023">
        <v>11059.257586915999</v>
      </c>
      <c r="S7023">
        <v>10978.109046760999</v>
      </c>
      <c r="T7023">
        <v>10757.217588584001</v>
      </c>
    </row>
    <row r="7024" spans="1:25" x14ac:dyDescent="0.25">
      <c r="A7024" t="str">
        <f t="shared" si="111"/>
        <v>Wien-HietzingUnselbstständig Beschäftigte GW ogfInsgesamt</v>
      </c>
      <c r="B7024">
        <v>7023</v>
      </c>
      <c r="C7024">
        <v>913</v>
      </c>
      <c r="D7024" t="s">
        <v>288</v>
      </c>
      <c r="E7024" t="s">
        <v>449</v>
      </c>
      <c r="F7024" t="s">
        <v>48</v>
      </c>
      <c r="G7024">
        <v>11323.759888918999</v>
      </c>
      <c r="H7024">
        <v>10812.219998948</v>
      </c>
      <c r="I7024">
        <v>11081.602130022</v>
      </c>
      <c r="J7024">
        <v>10188.123908080999</v>
      </c>
      <c r="K7024">
        <v>11131.312131025999</v>
      </c>
      <c r="L7024">
        <v>10649.826614236999</v>
      </c>
      <c r="M7024">
        <v>10890.609236151</v>
      </c>
      <c r="N7024">
        <v>10043.33047958</v>
      </c>
      <c r="O7024">
        <v>10827.299945897999</v>
      </c>
      <c r="P7024">
        <v>9634.1709219120003</v>
      </c>
      <c r="Q7024">
        <v>10489.286749146</v>
      </c>
      <c r="R7024">
        <v>10197.782129035</v>
      </c>
      <c r="S7024">
        <v>10044.435081869</v>
      </c>
      <c r="T7024">
        <v>9779.1970209120009</v>
      </c>
    </row>
    <row r="7025" spans="1:28" x14ac:dyDescent="0.25">
      <c r="A7025" t="str">
        <f t="shared" si="111"/>
        <v>Wien-HietzingUnternehmenInsgesamt</v>
      </c>
      <c r="B7025">
        <v>7024</v>
      </c>
      <c r="C7025">
        <v>913</v>
      </c>
      <c r="D7025" t="s">
        <v>288</v>
      </c>
      <c r="E7025" t="s">
        <v>475</v>
      </c>
      <c r="F7025" t="s">
        <v>48</v>
      </c>
      <c r="G7025">
        <v>5101</v>
      </c>
      <c r="H7025">
        <v>5198</v>
      </c>
      <c r="I7025">
        <v>5328</v>
      </c>
    </row>
    <row r="7026" spans="1:28" x14ac:dyDescent="0.25">
      <c r="A7026" t="str">
        <f t="shared" si="111"/>
        <v>Wien-HietzingWohnbevölkerungInsgesamt</v>
      </c>
      <c r="B7026">
        <v>7025</v>
      </c>
      <c r="C7026">
        <v>913</v>
      </c>
      <c r="D7026" t="s">
        <v>288</v>
      </c>
      <c r="E7026" t="s">
        <v>42</v>
      </c>
      <c r="F7026" t="s">
        <v>48</v>
      </c>
      <c r="G7026">
        <v>50341</v>
      </c>
      <c r="H7026">
        <v>50797</v>
      </c>
      <c r="I7026">
        <v>50896</v>
      </c>
      <c r="J7026">
        <v>51316</v>
      </c>
      <c r="K7026">
        <v>51356</v>
      </c>
      <c r="L7026">
        <v>51304</v>
      </c>
      <c r="M7026">
        <v>51127</v>
      </c>
      <c r="N7026">
        <v>50981</v>
      </c>
      <c r="O7026">
        <v>51015</v>
      </c>
      <c r="P7026">
        <v>50966</v>
      </c>
      <c r="Q7026">
        <v>50650</v>
      </c>
      <c r="R7026">
        <v>50831</v>
      </c>
      <c r="S7026">
        <v>51275</v>
      </c>
      <c r="T7026">
        <v>52115</v>
      </c>
      <c r="U7026">
        <v>53813</v>
      </c>
      <c r="V7026">
        <v>54171</v>
      </c>
      <c r="W7026">
        <v>54265</v>
      </c>
      <c r="X7026">
        <v>53778</v>
      </c>
      <c r="Y7026">
        <v>54040</v>
      </c>
      <c r="Z7026">
        <v>53903</v>
      </c>
      <c r="AA7026">
        <v>53959</v>
      </c>
      <c r="AB7026">
        <v>55568</v>
      </c>
    </row>
    <row r="7027" spans="1:28" x14ac:dyDescent="0.25">
      <c r="A7027" t="str">
        <f t="shared" si="111"/>
        <v>Wien-PenzingArbeitnehmereinkommenBrutto_Schnitt</v>
      </c>
      <c r="B7027">
        <v>7026</v>
      </c>
      <c r="C7027">
        <v>914</v>
      </c>
      <c r="D7027" t="s">
        <v>289</v>
      </c>
      <c r="E7027" t="s">
        <v>43</v>
      </c>
      <c r="F7027" t="s">
        <v>54</v>
      </c>
      <c r="G7027">
        <v>29135.780196100299</v>
      </c>
      <c r="H7027">
        <v>29643.4794607693</v>
      </c>
      <c r="I7027">
        <v>30207.589915196299</v>
      </c>
      <c r="J7027">
        <v>30976.489588554799</v>
      </c>
      <c r="K7027">
        <v>31824.899494978901</v>
      </c>
      <c r="L7027">
        <v>32133.436854582102</v>
      </c>
      <c r="M7027">
        <v>31643.2813377813</v>
      </c>
      <c r="N7027">
        <v>31743.679523480099</v>
      </c>
      <c r="O7027">
        <v>32502.763301532501</v>
      </c>
      <c r="P7027">
        <v>32821.817657099098</v>
      </c>
      <c r="Q7027">
        <v>33210.261496371801</v>
      </c>
      <c r="R7027">
        <v>33603.760560433497</v>
      </c>
      <c r="S7027">
        <v>34017.931183145003</v>
      </c>
      <c r="T7027">
        <v>34367.932272895603</v>
      </c>
      <c r="U7027">
        <v>34498.2325073662</v>
      </c>
      <c r="V7027">
        <v>36256.434255646796</v>
      </c>
      <c r="W7027">
        <v>37285.055168451901</v>
      </c>
      <c r="X7027">
        <v>38542.690461301099</v>
      </c>
      <c r="Y7027">
        <v>39730.957861064599</v>
      </c>
    </row>
    <row r="7028" spans="1:28" x14ac:dyDescent="0.25">
      <c r="A7028" t="str">
        <f t="shared" si="111"/>
        <v>Wien-PenzingArbeitnehmereinkommenBruttobezüge 1000 EUR</v>
      </c>
      <c r="B7028">
        <v>7027</v>
      </c>
      <c r="C7028">
        <v>914</v>
      </c>
      <c r="D7028" t="s">
        <v>289</v>
      </c>
      <c r="E7028" t="s">
        <v>43</v>
      </c>
      <c r="F7028" t="s">
        <v>55</v>
      </c>
      <c r="G7028">
        <v>1044488.58425</v>
      </c>
      <c r="H7028">
        <v>1064289.84308</v>
      </c>
      <c r="I7028">
        <v>1104238.4493499999</v>
      </c>
      <c r="J7028">
        <v>1151891.74184</v>
      </c>
      <c r="K7028">
        <v>1201103.5318400001</v>
      </c>
      <c r="L7028">
        <v>1211816.1706600001</v>
      </c>
      <c r="M7028">
        <v>1209406.21273</v>
      </c>
      <c r="N7028">
        <v>1239051.04284</v>
      </c>
      <c r="O7028">
        <v>1298030.35521</v>
      </c>
      <c r="P7028">
        <v>1328758.46603</v>
      </c>
      <c r="Q7028">
        <v>1354712.9869599999</v>
      </c>
      <c r="R7028">
        <v>1389280.2728500001</v>
      </c>
      <c r="S7028">
        <v>1445081.7166599999</v>
      </c>
      <c r="T7028">
        <v>1484557.2024600001</v>
      </c>
      <c r="U7028">
        <v>1568910.61797</v>
      </c>
      <c r="V7028">
        <v>1624433.28039</v>
      </c>
      <c r="W7028">
        <v>1629058.6304200001</v>
      </c>
      <c r="X7028">
        <v>1698614.91132</v>
      </c>
      <c r="Y7028">
        <v>1852495.64123</v>
      </c>
    </row>
    <row r="7029" spans="1:28" x14ac:dyDescent="0.25">
      <c r="A7029" t="str">
        <f t="shared" si="111"/>
        <v>Wien-PenzingArbeitnehmereinkommenBruttobezüge Fälle</v>
      </c>
      <c r="B7029">
        <v>7028</v>
      </c>
      <c r="C7029">
        <v>914</v>
      </c>
      <c r="D7029" t="s">
        <v>289</v>
      </c>
      <c r="E7029" t="s">
        <v>43</v>
      </c>
      <c r="F7029" t="s">
        <v>56</v>
      </c>
      <c r="G7029">
        <v>35849</v>
      </c>
      <c r="H7029">
        <v>35903</v>
      </c>
      <c r="I7029">
        <v>36555</v>
      </c>
      <c r="J7029">
        <v>37186</v>
      </c>
      <c r="K7029">
        <v>37741</v>
      </c>
      <c r="L7029">
        <v>37712</v>
      </c>
      <c r="M7029">
        <v>38220</v>
      </c>
      <c r="N7029">
        <v>39033</v>
      </c>
      <c r="O7029">
        <v>39936</v>
      </c>
      <c r="P7029">
        <v>40484</v>
      </c>
      <c r="Q7029">
        <v>40792</v>
      </c>
      <c r="R7029">
        <v>41343</v>
      </c>
      <c r="S7029">
        <v>42480</v>
      </c>
      <c r="T7029">
        <v>43196</v>
      </c>
      <c r="U7029">
        <v>45478</v>
      </c>
      <c r="V7029">
        <v>44804</v>
      </c>
      <c r="W7029">
        <v>43692</v>
      </c>
      <c r="X7029">
        <v>44071</v>
      </c>
      <c r="Y7029">
        <v>46626</v>
      </c>
    </row>
    <row r="7030" spans="1:28" x14ac:dyDescent="0.25">
      <c r="A7030" t="str">
        <f t="shared" si="111"/>
        <v>Wien-PenzingArbeitnehmereinkommenLohnsteuer 1000 EUR</v>
      </c>
      <c r="B7030">
        <v>7029</v>
      </c>
      <c r="C7030">
        <v>914</v>
      </c>
      <c r="D7030" t="s">
        <v>289</v>
      </c>
      <c r="E7030" t="s">
        <v>43</v>
      </c>
      <c r="F7030" t="s">
        <v>57</v>
      </c>
      <c r="G7030">
        <v>181173.59091</v>
      </c>
      <c r="H7030">
        <v>180556.80895999999</v>
      </c>
      <c r="I7030">
        <v>191557.05369</v>
      </c>
      <c r="J7030">
        <v>204555.74609999999</v>
      </c>
      <c r="K7030">
        <v>217961.17874999999</v>
      </c>
      <c r="L7030">
        <v>203147.99859</v>
      </c>
      <c r="M7030">
        <v>202393.99220000001</v>
      </c>
      <c r="N7030">
        <v>210564.49004</v>
      </c>
      <c r="O7030">
        <v>224026.1164</v>
      </c>
      <c r="P7030">
        <v>231194.65181000001</v>
      </c>
      <c r="Q7030">
        <v>239046.48970000001</v>
      </c>
      <c r="R7030">
        <v>249834.34054</v>
      </c>
      <c r="S7030">
        <v>228525.56682000001</v>
      </c>
      <c r="T7030">
        <v>234754.86712000001</v>
      </c>
      <c r="U7030">
        <v>250192.73879999999</v>
      </c>
      <c r="V7030">
        <v>260971.06301000001</v>
      </c>
      <c r="W7030">
        <v>254852.63970999999</v>
      </c>
      <c r="X7030">
        <v>270315.33815999998</v>
      </c>
      <c r="Y7030">
        <v>291218.91467999999</v>
      </c>
    </row>
    <row r="7031" spans="1:28" x14ac:dyDescent="0.25">
      <c r="A7031" t="str">
        <f t="shared" si="111"/>
        <v>Wien-PenzingArbeitnehmereinkommenLohnsteuer Fälle</v>
      </c>
      <c r="B7031">
        <v>7030</v>
      </c>
      <c r="C7031">
        <v>914</v>
      </c>
      <c r="D7031" t="s">
        <v>289</v>
      </c>
      <c r="E7031" t="s">
        <v>43</v>
      </c>
      <c r="F7031" t="s">
        <v>58</v>
      </c>
      <c r="G7031">
        <v>30009</v>
      </c>
      <c r="H7031">
        <v>29517</v>
      </c>
      <c r="I7031">
        <v>30005</v>
      </c>
      <c r="J7031">
        <v>30560</v>
      </c>
      <c r="K7031">
        <v>31709</v>
      </c>
      <c r="L7031">
        <v>31064</v>
      </c>
      <c r="M7031">
        <v>31359</v>
      </c>
      <c r="N7031">
        <v>31989</v>
      </c>
      <c r="O7031">
        <v>32858</v>
      </c>
      <c r="P7031">
        <v>33420</v>
      </c>
      <c r="Q7031">
        <v>33737</v>
      </c>
      <c r="R7031">
        <v>34234</v>
      </c>
      <c r="S7031">
        <v>34812</v>
      </c>
      <c r="T7031">
        <v>35768</v>
      </c>
      <c r="U7031">
        <v>37832</v>
      </c>
      <c r="V7031">
        <v>38119</v>
      </c>
      <c r="W7031">
        <v>37598</v>
      </c>
      <c r="X7031">
        <v>38076</v>
      </c>
      <c r="Y7031">
        <v>40610</v>
      </c>
    </row>
    <row r="7032" spans="1:28" x14ac:dyDescent="0.25">
      <c r="A7032" t="str">
        <f t="shared" si="111"/>
        <v>Wien-PenzingArbeitnehmereinkommenNetto_Schnitt</v>
      </c>
      <c r="B7032">
        <v>7031</v>
      </c>
      <c r="C7032">
        <v>914</v>
      </c>
      <c r="D7032" t="s">
        <v>289</v>
      </c>
      <c r="E7032" t="s">
        <v>43</v>
      </c>
      <c r="F7032" t="s">
        <v>59</v>
      </c>
      <c r="G7032">
        <v>19809.114158832901</v>
      </c>
      <c r="H7032">
        <v>20233.592734868998</v>
      </c>
      <c r="I7032">
        <v>20510.2565416496</v>
      </c>
      <c r="J7032">
        <v>20966.224173344799</v>
      </c>
      <c r="K7032">
        <v>21423.7329940913</v>
      </c>
      <c r="L7032">
        <v>22079.473671775599</v>
      </c>
      <c r="M7032">
        <v>21691.946678179</v>
      </c>
      <c r="N7032">
        <v>21670.354416007001</v>
      </c>
      <c r="O7032">
        <v>22113.4255553886</v>
      </c>
      <c r="P7032">
        <v>22232.7350988045</v>
      </c>
      <c r="Q7032">
        <v>22388.1795339772</v>
      </c>
      <c r="R7032">
        <v>22534.362217545899</v>
      </c>
      <c r="S7032">
        <v>23519.835749764599</v>
      </c>
      <c r="T7032">
        <v>23726.262479627701</v>
      </c>
      <c r="U7032">
        <v>23755.2111242799</v>
      </c>
      <c r="V7032">
        <v>24946.0913628247</v>
      </c>
      <c r="W7032">
        <v>25816.388185480198</v>
      </c>
      <c r="X7032">
        <v>26570.220115268501</v>
      </c>
      <c r="Y7032">
        <v>27481.510334791699</v>
      </c>
    </row>
    <row r="7033" spans="1:28" x14ac:dyDescent="0.25">
      <c r="A7033" t="str">
        <f t="shared" si="111"/>
        <v>Wien-PenzingArbeitnehmereinkommenNettobezüge 1000 EUR</v>
      </c>
      <c r="B7033">
        <v>7032</v>
      </c>
      <c r="C7033">
        <v>914</v>
      </c>
      <c r="D7033" t="s">
        <v>289</v>
      </c>
      <c r="E7033" t="s">
        <v>43</v>
      </c>
      <c r="F7033" t="s">
        <v>60</v>
      </c>
      <c r="G7033">
        <v>710136.93348000001</v>
      </c>
      <c r="H7033">
        <v>726446.67995999998</v>
      </c>
      <c r="I7033">
        <v>749752.42787999997</v>
      </c>
      <c r="J7033">
        <v>779650.01211000001</v>
      </c>
      <c r="K7033">
        <v>808553.10693000001</v>
      </c>
      <c r="L7033">
        <v>832661.11111000006</v>
      </c>
      <c r="M7033">
        <v>829066.20204</v>
      </c>
      <c r="N7033">
        <v>845858.94391999999</v>
      </c>
      <c r="O7033">
        <v>883121.76298</v>
      </c>
      <c r="P7033">
        <v>900070.04773999995</v>
      </c>
      <c r="Q7033">
        <v>913258.61954999994</v>
      </c>
      <c r="R7033">
        <v>931638.13716000004</v>
      </c>
      <c r="S7033">
        <v>999122.62265000003</v>
      </c>
      <c r="T7033">
        <v>1024879.63407</v>
      </c>
      <c r="U7033">
        <v>1080339.4915100001</v>
      </c>
      <c r="V7033">
        <v>1117684.6774200001</v>
      </c>
      <c r="W7033">
        <v>1127969.6325999999</v>
      </c>
      <c r="X7033">
        <v>1170976.1706999999</v>
      </c>
      <c r="Y7033">
        <v>1281352.90087</v>
      </c>
    </row>
    <row r="7034" spans="1:28" x14ac:dyDescent="0.25">
      <c r="A7034" t="str">
        <f t="shared" si="111"/>
        <v>Wien-PenzingArbeitnehmereinkommenSV-Beiträge 1000 EUR</v>
      </c>
      <c r="B7034">
        <v>7033</v>
      </c>
      <c r="C7034">
        <v>914</v>
      </c>
      <c r="D7034" t="s">
        <v>289</v>
      </c>
      <c r="E7034" t="s">
        <v>43</v>
      </c>
      <c r="F7034" t="s">
        <v>61</v>
      </c>
      <c r="G7034">
        <v>153178.05986000001</v>
      </c>
      <c r="H7034">
        <v>157286.35415999999</v>
      </c>
      <c r="I7034">
        <v>162928.96778000001</v>
      </c>
      <c r="J7034">
        <v>167685.98363</v>
      </c>
      <c r="K7034">
        <v>174589.24616000001</v>
      </c>
      <c r="L7034">
        <v>176007.06096</v>
      </c>
      <c r="M7034">
        <v>177946.01848999999</v>
      </c>
      <c r="N7034">
        <v>182627.60888000001</v>
      </c>
      <c r="O7034">
        <v>190882.47583000001</v>
      </c>
      <c r="P7034">
        <v>197493.76647999999</v>
      </c>
      <c r="Q7034">
        <v>202407.87771</v>
      </c>
      <c r="R7034">
        <v>207807.79514999999</v>
      </c>
      <c r="S7034">
        <v>217433.52718999999</v>
      </c>
      <c r="T7034">
        <v>224922.70126999999</v>
      </c>
      <c r="U7034">
        <v>238378.38766000001</v>
      </c>
      <c r="V7034">
        <v>245777.53995999999</v>
      </c>
      <c r="W7034">
        <v>246236.35811</v>
      </c>
      <c r="X7034">
        <v>257323.40246000001</v>
      </c>
      <c r="Y7034">
        <v>279923.82568000001</v>
      </c>
    </row>
    <row r="7035" spans="1:28" x14ac:dyDescent="0.25">
      <c r="A7035" t="str">
        <f t="shared" si="111"/>
        <v>Wien-PenzingArbeitnehmereinkommenSV-Beiträge Fälle</v>
      </c>
      <c r="B7035">
        <v>7034</v>
      </c>
      <c r="C7035">
        <v>914</v>
      </c>
      <c r="D7035" t="s">
        <v>289</v>
      </c>
      <c r="E7035" t="s">
        <v>43</v>
      </c>
      <c r="F7035" t="s">
        <v>62</v>
      </c>
      <c r="G7035">
        <v>34240</v>
      </c>
      <c r="H7035">
        <v>34305</v>
      </c>
      <c r="I7035">
        <v>34881</v>
      </c>
      <c r="J7035">
        <v>35273</v>
      </c>
      <c r="K7035">
        <v>35780</v>
      </c>
      <c r="L7035">
        <v>35532</v>
      </c>
      <c r="M7035">
        <v>35782</v>
      </c>
      <c r="N7035">
        <v>36528</v>
      </c>
      <c r="O7035">
        <v>37327</v>
      </c>
      <c r="P7035">
        <v>37731</v>
      </c>
      <c r="Q7035">
        <v>37867</v>
      </c>
      <c r="R7035">
        <v>38280</v>
      </c>
      <c r="S7035">
        <v>39202</v>
      </c>
      <c r="T7035">
        <v>39923</v>
      </c>
      <c r="U7035">
        <v>42043</v>
      </c>
      <c r="V7035">
        <v>41533</v>
      </c>
      <c r="W7035">
        <v>40608</v>
      </c>
      <c r="X7035">
        <v>41050</v>
      </c>
      <c r="Y7035">
        <v>43603</v>
      </c>
    </row>
    <row r="7036" spans="1:28" x14ac:dyDescent="0.25">
      <c r="A7036" t="str">
        <f t="shared" si="111"/>
        <v>Wien-PenzingArbeitsstättenInsgesamt</v>
      </c>
      <c r="B7036">
        <v>7035</v>
      </c>
      <c r="C7036">
        <v>914</v>
      </c>
      <c r="D7036" t="s">
        <v>289</v>
      </c>
      <c r="E7036" t="s">
        <v>476</v>
      </c>
      <c r="F7036" t="s">
        <v>48</v>
      </c>
      <c r="G7036">
        <v>6364</v>
      </c>
      <c r="H7036">
        <v>6399</v>
      </c>
      <c r="I7036">
        <v>6476</v>
      </c>
    </row>
    <row r="7037" spans="1:28" x14ac:dyDescent="0.25">
      <c r="A7037" t="str">
        <f t="shared" si="111"/>
        <v>Wien-PenzingBeschäftigte in den ArbeitsstättenInsgesamt</v>
      </c>
      <c r="B7037">
        <v>7036</v>
      </c>
      <c r="C7037">
        <v>914</v>
      </c>
      <c r="D7037" t="s">
        <v>289</v>
      </c>
      <c r="E7037" t="s">
        <v>477</v>
      </c>
      <c r="F7037" t="s">
        <v>48</v>
      </c>
      <c r="G7037">
        <v>29633</v>
      </c>
      <c r="H7037">
        <v>28639</v>
      </c>
      <c r="I7037">
        <v>28903</v>
      </c>
    </row>
    <row r="7038" spans="1:28" x14ac:dyDescent="0.25">
      <c r="A7038" t="str">
        <f t="shared" si="111"/>
        <v>Wien-PenzingGesamteinkommenBruttobezüge Gesamt</v>
      </c>
      <c r="B7038">
        <v>7037</v>
      </c>
      <c r="C7038">
        <v>914</v>
      </c>
      <c r="D7038" t="s">
        <v>289</v>
      </c>
      <c r="E7038" t="s">
        <v>45</v>
      </c>
      <c r="F7038" t="s">
        <v>63</v>
      </c>
      <c r="G7038">
        <v>1499686.6128799999</v>
      </c>
      <c r="H7038">
        <v>1528277.3245699999</v>
      </c>
      <c r="I7038">
        <v>1586474.49868</v>
      </c>
      <c r="J7038">
        <v>1649656.9351900001</v>
      </c>
      <c r="K7038">
        <v>1716483.5828199999</v>
      </c>
      <c r="L7038">
        <v>1742763.1028799999</v>
      </c>
      <c r="M7038">
        <v>1753045.8299700001</v>
      </c>
      <c r="N7038">
        <v>1790521.87011</v>
      </c>
      <c r="O7038">
        <v>1869848.0344</v>
      </c>
      <c r="P7038">
        <v>1913681.17062</v>
      </c>
      <c r="Q7038">
        <v>1956166.48178</v>
      </c>
      <c r="R7038">
        <v>1998978.90255</v>
      </c>
      <c r="S7038">
        <v>2053652.9113400001</v>
      </c>
      <c r="T7038">
        <v>2094989.72064</v>
      </c>
      <c r="U7038">
        <v>2186864.3360700002</v>
      </c>
      <c r="V7038">
        <v>2266501.58029</v>
      </c>
      <c r="W7038">
        <v>2289361.7735799998</v>
      </c>
      <c r="X7038">
        <v>2375064.0873400001</v>
      </c>
      <c r="Y7038">
        <v>2550474.6543899998</v>
      </c>
    </row>
    <row r="7039" spans="1:28" x14ac:dyDescent="0.25">
      <c r="A7039" t="str">
        <f t="shared" si="111"/>
        <v>Wien-PenzingGesamteinkommenNettobezüge Gesamt</v>
      </c>
      <c r="B7039">
        <v>7038</v>
      </c>
      <c r="C7039">
        <v>914</v>
      </c>
      <c r="D7039" t="s">
        <v>289</v>
      </c>
      <c r="E7039" t="s">
        <v>45</v>
      </c>
      <c r="F7039" t="s">
        <v>64</v>
      </c>
      <c r="G7039">
        <v>1073169.46447</v>
      </c>
      <c r="H7039">
        <v>1098567.18038</v>
      </c>
      <c r="I7039">
        <v>1133742.85785</v>
      </c>
      <c r="J7039">
        <v>1173823.97086</v>
      </c>
      <c r="K7039">
        <v>1214024.42613</v>
      </c>
      <c r="L7039">
        <v>1256908.1944800001</v>
      </c>
      <c r="M7039">
        <v>1261173.7993099999</v>
      </c>
      <c r="N7039">
        <v>1282714.5518199999</v>
      </c>
      <c r="O7039">
        <v>1333477.84714</v>
      </c>
      <c r="P7039">
        <v>1359417.6389599999</v>
      </c>
      <c r="Q7039">
        <v>1383810.45313</v>
      </c>
      <c r="R7039">
        <v>1406073.80146</v>
      </c>
      <c r="S7039">
        <v>1487715.5447800001</v>
      </c>
      <c r="T7039">
        <v>1513863.3920499999</v>
      </c>
      <c r="U7039">
        <v>1573938.57011</v>
      </c>
      <c r="V7039">
        <v>1628928.6243700001</v>
      </c>
      <c r="W7039">
        <v>1657956.2528899999</v>
      </c>
      <c r="X7039">
        <v>1711686.12124</v>
      </c>
      <c r="Y7039">
        <v>1841811.8845599999</v>
      </c>
    </row>
    <row r="7040" spans="1:28" x14ac:dyDescent="0.25">
      <c r="A7040" t="str">
        <f t="shared" si="111"/>
        <v>Wien-PenzingGründungsintensitätin % der aktiven Wirtschaftskammermitglieder</v>
      </c>
      <c r="B7040">
        <v>7039</v>
      </c>
      <c r="C7040">
        <v>914</v>
      </c>
      <c r="D7040" t="s">
        <v>289</v>
      </c>
      <c r="E7040" t="s">
        <v>40</v>
      </c>
      <c r="F7040" t="s">
        <v>52</v>
      </c>
      <c r="G7040">
        <v>8.8008061807188405</v>
      </c>
      <c r="H7040">
        <v>8.7748401237662801</v>
      </c>
      <c r="I7040">
        <v>12.5551321634925</v>
      </c>
      <c r="J7040">
        <v>10.55298836191</v>
      </c>
      <c r="K7040">
        <v>9.6538431704257697</v>
      </c>
      <c r="L7040">
        <v>8.8980930176092095</v>
      </c>
      <c r="M7040">
        <v>11.0988256418976</v>
      </c>
      <c r="N7040">
        <v>9.5972024246691703</v>
      </c>
      <c r="O7040">
        <v>9.6004650721348703</v>
      </c>
      <c r="P7040">
        <v>7.8547796243825196</v>
      </c>
      <c r="Q7040">
        <v>8.1711033656598797</v>
      </c>
      <c r="R7040">
        <v>7.9216916317991499</v>
      </c>
      <c r="S7040">
        <v>7.6597005507551197</v>
      </c>
      <c r="T7040">
        <v>7.5708543360253504</v>
      </c>
      <c r="U7040">
        <v>8.2844365766531904</v>
      </c>
      <c r="V7040">
        <v>7.3363190445723996</v>
      </c>
      <c r="W7040">
        <v>7.3439153439153397</v>
      </c>
      <c r="X7040">
        <v>7.8663565235779203</v>
      </c>
      <c r="Y7040">
        <v>7.0941054808686701</v>
      </c>
      <c r="Z7040">
        <v>6.4271047227926097</v>
      </c>
      <c r="AA7040">
        <v>6.3520871143375697</v>
      </c>
      <c r="AB7040">
        <v>8.0687038146594805</v>
      </c>
    </row>
    <row r="7041" spans="1:44" x14ac:dyDescent="0.25">
      <c r="A7041" t="str">
        <f t="shared" si="111"/>
        <v>Wien-PenzingGründungsintensitätje 1.000 Einwohner</v>
      </c>
      <c r="B7041">
        <v>7040</v>
      </c>
      <c r="C7041">
        <v>914</v>
      </c>
      <c r="D7041" t="s">
        <v>289</v>
      </c>
      <c r="E7041" t="s">
        <v>40</v>
      </c>
      <c r="F7041" t="s">
        <v>53</v>
      </c>
      <c r="G7041">
        <v>3.31050516792601</v>
      </c>
      <c r="H7041">
        <v>3.3234631733962998</v>
      </c>
      <c r="I7041">
        <v>4.88761992427618</v>
      </c>
      <c r="J7041">
        <v>4.3729385044339502</v>
      </c>
      <c r="K7041">
        <v>4.13408126688722</v>
      </c>
      <c r="L7041">
        <v>3.9463469020749602</v>
      </c>
      <c r="M7041">
        <v>4.9867919058233099</v>
      </c>
      <c r="N7041">
        <v>4.5300441070955699</v>
      </c>
      <c r="O7041">
        <v>4.74143553865812</v>
      </c>
      <c r="P7041">
        <v>3.9878268447290699</v>
      </c>
      <c r="Q7041">
        <v>4.1330072217770502</v>
      </c>
      <c r="R7041">
        <v>4.0403860365787603</v>
      </c>
      <c r="S7041">
        <v>3.9095541128607301</v>
      </c>
      <c r="T7041">
        <v>3.8370140672598598</v>
      </c>
      <c r="U7041">
        <v>4.16410607438221</v>
      </c>
      <c r="V7041">
        <v>3.7254838255520499</v>
      </c>
      <c r="W7041">
        <v>3.7411592202863599</v>
      </c>
      <c r="X7041">
        <v>4.0004301537799796</v>
      </c>
      <c r="Y7041">
        <v>3.6631992652241698</v>
      </c>
      <c r="Z7041">
        <v>3.3523980892401899</v>
      </c>
      <c r="AA7041">
        <v>3.38749744593447</v>
      </c>
      <c r="AB7041">
        <v>4.17234684182261</v>
      </c>
    </row>
    <row r="7042" spans="1:44" x14ac:dyDescent="0.25">
      <c r="A7042" t="str">
        <f t="shared" si="111"/>
        <v>Wien-PenzingKammermitgliedschaftenAktiv</v>
      </c>
      <c r="B7042">
        <v>7041</v>
      </c>
      <c r="C7042">
        <v>914</v>
      </c>
      <c r="D7042" t="s">
        <v>289</v>
      </c>
      <c r="E7042" t="s">
        <v>39</v>
      </c>
      <c r="F7042" t="s">
        <v>50</v>
      </c>
      <c r="G7042">
        <v>2977</v>
      </c>
      <c r="H7042">
        <v>3037</v>
      </c>
      <c r="I7042">
        <v>3134</v>
      </c>
      <c r="J7042">
        <v>3389</v>
      </c>
      <c r="K7042">
        <v>3547</v>
      </c>
      <c r="L7042">
        <v>3692</v>
      </c>
      <c r="M7042">
        <v>3763</v>
      </c>
      <c r="N7042">
        <v>3964</v>
      </c>
      <c r="O7042">
        <v>4093</v>
      </c>
      <c r="P7042">
        <v>4153</v>
      </c>
      <c r="Q7042">
        <v>4273</v>
      </c>
      <c r="R7042">
        <v>4312</v>
      </c>
      <c r="S7042">
        <v>4304</v>
      </c>
      <c r="T7042">
        <v>4298</v>
      </c>
      <c r="U7042">
        <v>4314</v>
      </c>
      <c r="V7042">
        <v>4399</v>
      </c>
      <c r="W7042">
        <v>4427</v>
      </c>
      <c r="X7042">
        <v>4471</v>
      </c>
      <c r="Y7042">
        <v>4489</v>
      </c>
      <c r="Z7042">
        <v>4526</v>
      </c>
      <c r="AA7042">
        <v>4596</v>
      </c>
      <c r="AB7042">
        <v>4604</v>
      </c>
      <c r="AC7042">
        <v>4622</v>
      </c>
      <c r="AD7042">
        <v>4689</v>
      </c>
      <c r="AE7042">
        <v>4717</v>
      </c>
      <c r="AF7042">
        <v>4725</v>
      </c>
      <c r="AG7042">
        <v>4689</v>
      </c>
      <c r="AH7042">
        <v>4729</v>
      </c>
      <c r="AI7042">
        <v>4762</v>
      </c>
      <c r="AJ7042">
        <v>4835</v>
      </c>
      <c r="AK7042">
        <v>4806</v>
      </c>
      <c r="AL7042">
        <v>4870</v>
      </c>
      <c r="AM7042">
        <v>4929</v>
      </c>
      <c r="AN7042">
        <v>4959</v>
      </c>
      <c r="AO7042">
        <v>5005</v>
      </c>
      <c r="AP7042">
        <v>5007</v>
      </c>
      <c r="AQ7042">
        <v>5060</v>
      </c>
      <c r="AR7042">
        <v>5121</v>
      </c>
    </row>
    <row r="7043" spans="1:44" x14ac:dyDescent="0.25">
      <c r="A7043" t="str">
        <f t="shared" si="111"/>
        <v>Wien-PenzingKammermitgliedschaftenInsgesamt</v>
      </c>
      <c r="B7043">
        <v>7042</v>
      </c>
      <c r="C7043">
        <v>914</v>
      </c>
      <c r="D7043" t="s">
        <v>289</v>
      </c>
      <c r="E7043" t="s">
        <v>39</v>
      </c>
      <c r="F7043" t="s">
        <v>48</v>
      </c>
      <c r="G7043">
        <v>4012</v>
      </c>
      <c r="H7043">
        <v>4077</v>
      </c>
      <c r="I7043">
        <v>4182</v>
      </c>
      <c r="J7043">
        <v>4460</v>
      </c>
      <c r="K7043">
        <v>4645</v>
      </c>
      <c r="L7043">
        <v>4814</v>
      </c>
      <c r="M7043">
        <v>4938</v>
      </c>
      <c r="N7043">
        <v>5137</v>
      </c>
      <c r="O7043">
        <v>5269</v>
      </c>
      <c r="P7043">
        <v>5340</v>
      </c>
      <c r="Q7043">
        <v>5480</v>
      </c>
      <c r="R7043">
        <v>5529</v>
      </c>
      <c r="S7043">
        <v>5521</v>
      </c>
      <c r="T7043">
        <v>5537</v>
      </c>
      <c r="U7043">
        <v>5574</v>
      </c>
      <c r="V7043">
        <v>5708</v>
      </c>
      <c r="W7043">
        <v>5710</v>
      </c>
      <c r="X7043">
        <v>5784</v>
      </c>
      <c r="Y7043">
        <v>5809</v>
      </c>
      <c r="Z7043">
        <v>5888</v>
      </c>
      <c r="AA7043">
        <v>5967</v>
      </c>
      <c r="AB7043">
        <v>6005</v>
      </c>
      <c r="AC7043">
        <v>6009</v>
      </c>
      <c r="AD7043">
        <v>6067</v>
      </c>
      <c r="AE7043">
        <v>6082</v>
      </c>
      <c r="AF7043">
        <v>6097</v>
      </c>
      <c r="AG7043">
        <v>6048</v>
      </c>
      <c r="AH7043">
        <v>6101</v>
      </c>
      <c r="AI7043">
        <v>6115</v>
      </c>
      <c r="AJ7043">
        <v>6186</v>
      </c>
      <c r="AK7043">
        <v>6201</v>
      </c>
      <c r="AL7043">
        <v>6259</v>
      </c>
      <c r="AM7043">
        <v>6251</v>
      </c>
      <c r="AN7043">
        <v>6254</v>
      </c>
      <c r="AO7043">
        <v>6311</v>
      </c>
      <c r="AP7043">
        <v>6286</v>
      </c>
      <c r="AQ7043">
        <v>6316</v>
      </c>
      <c r="AR7043">
        <v>6368</v>
      </c>
    </row>
    <row r="7044" spans="1:44" x14ac:dyDescent="0.25">
      <c r="A7044" t="str">
        <f t="shared" si="111"/>
        <v>Wien-PenzingKammermitgliedschaftenRuhend</v>
      </c>
      <c r="B7044">
        <v>7043</v>
      </c>
      <c r="C7044">
        <v>914</v>
      </c>
      <c r="D7044" t="s">
        <v>289</v>
      </c>
      <c r="E7044" t="s">
        <v>39</v>
      </c>
      <c r="F7044" t="s">
        <v>51</v>
      </c>
      <c r="G7044">
        <v>1035</v>
      </c>
      <c r="H7044">
        <v>1040</v>
      </c>
      <c r="I7044">
        <v>1048</v>
      </c>
      <c r="J7044">
        <v>1071</v>
      </c>
      <c r="K7044">
        <v>1098</v>
      </c>
      <c r="L7044">
        <v>1122</v>
      </c>
      <c r="M7044">
        <v>1175</v>
      </c>
      <c r="N7044">
        <v>1173</v>
      </c>
      <c r="O7044">
        <v>1176</v>
      </c>
      <c r="P7044">
        <v>1187</v>
      </c>
      <c r="Q7044">
        <v>1207</v>
      </c>
      <c r="R7044">
        <v>1217</v>
      </c>
      <c r="S7044">
        <v>1217</v>
      </c>
      <c r="T7044">
        <v>1239</v>
      </c>
      <c r="U7044">
        <v>1260</v>
      </c>
      <c r="V7044">
        <v>1309</v>
      </c>
      <c r="W7044">
        <v>1283</v>
      </c>
      <c r="X7044">
        <v>1313</v>
      </c>
      <c r="Y7044">
        <v>1320</v>
      </c>
      <c r="Z7044">
        <v>1362</v>
      </c>
      <c r="AA7044">
        <v>1371</v>
      </c>
      <c r="AB7044">
        <v>1401</v>
      </c>
      <c r="AC7044">
        <v>1387</v>
      </c>
      <c r="AD7044">
        <v>1378</v>
      </c>
      <c r="AE7044">
        <v>1365</v>
      </c>
      <c r="AF7044">
        <v>1372</v>
      </c>
      <c r="AG7044">
        <v>1359</v>
      </c>
      <c r="AH7044">
        <v>1372</v>
      </c>
      <c r="AI7044">
        <v>1353</v>
      </c>
      <c r="AJ7044">
        <v>1351</v>
      </c>
      <c r="AK7044">
        <v>1395</v>
      </c>
      <c r="AL7044">
        <v>1389</v>
      </c>
      <c r="AM7044">
        <v>1322</v>
      </c>
      <c r="AN7044">
        <v>1295</v>
      </c>
      <c r="AO7044">
        <v>1306</v>
      </c>
      <c r="AP7044">
        <v>1279</v>
      </c>
      <c r="AQ7044">
        <v>1256</v>
      </c>
      <c r="AR7044">
        <v>1247</v>
      </c>
    </row>
    <row r="7045" spans="1:44" x14ac:dyDescent="0.25">
      <c r="A7045" t="str">
        <f t="shared" si="111"/>
        <v>Wien-PenzingLehrlinge1. Lehrjahr, männlich</v>
      </c>
      <c r="B7045">
        <v>7044</v>
      </c>
      <c r="C7045">
        <v>914</v>
      </c>
      <c r="D7045" t="s">
        <v>289</v>
      </c>
      <c r="E7045" t="s">
        <v>46</v>
      </c>
      <c r="F7045" t="s">
        <v>65</v>
      </c>
      <c r="G7045">
        <v>78</v>
      </c>
      <c r="H7045">
        <v>87</v>
      </c>
      <c r="I7045">
        <v>85</v>
      </c>
      <c r="J7045">
        <v>98</v>
      </c>
      <c r="K7045">
        <v>72</v>
      </c>
      <c r="L7045">
        <v>77</v>
      </c>
      <c r="M7045">
        <v>66</v>
      </c>
      <c r="N7045">
        <v>69</v>
      </c>
      <c r="O7045">
        <v>70</v>
      </c>
      <c r="P7045">
        <v>67</v>
      </c>
      <c r="Q7045">
        <v>83</v>
      </c>
      <c r="R7045">
        <v>97</v>
      </c>
      <c r="S7045">
        <v>90</v>
      </c>
      <c r="T7045">
        <v>62</v>
      </c>
      <c r="U7045">
        <v>67</v>
      </c>
      <c r="V7045">
        <v>69</v>
      </c>
      <c r="W7045">
        <v>63</v>
      </c>
      <c r="X7045">
        <v>67</v>
      </c>
      <c r="Y7045">
        <v>65</v>
      </c>
      <c r="Z7045">
        <v>54</v>
      </c>
      <c r="AA7045">
        <v>77</v>
      </c>
      <c r="AB7045">
        <v>68</v>
      </c>
    </row>
    <row r="7046" spans="1:44" x14ac:dyDescent="0.25">
      <c r="A7046" t="str">
        <f t="shared" si="111"/>
        <v>Wien-PenzingLehrlinge1. Lehrjahr, weiblich</v>
      </c>
      <c r="B7046">
        <v>7045</v>
      </c>
      <c r="C7046">
        <v>914</v>
      </c>
      <c r="D7046" t="s">
        <v>289</v>
      </c>
      <c r="E7046" t="s">
        <v>46</v>
      </c>
      <c r="F7046" t="s">
        <v>66</v>
      </c>
      <c r="G7046">
        <v>51</v>
      </c>
      <c r="H7046">
        <v>51</v>
      </c>
      <c r="I7046">
        <v>43</v>
      </c>
      <c r="J7046">
        <v>58</v>
      </c>
      <c r="K7046">
        <v>52</v>
      </c>
      <c r="L7046">
        <v>49</v>
      </c>
      <c r="M7046">
        <v>59</v>
      </c>
      <c r="N7046">
        <v>49</v>
      </c>
      <c r="O7046">
        <v>65</v>
      </c>
      <c r="P7046">
        <v>59</v>
      </c>
      <c r="Q7046">
        <v>58</v>
      </c>
      <c r="R7046">
        <v>53</v>
      </c>
      <c r="S7046">
        <v>44</v>
      </c>
      <c r="T7046">
        <v>31</v>
      </c>
      <c r="U7046">
        <v>31</v>
      </c>
      <c r="V7046">
        <v>43</v>
      </c>
      <c r="W7046">
        <v>32</v>
      </c>
      <c r="X7046">
        <v>47</v>
      </c>
      <c r="Y7046">
        <v>41</v>
      </c>
      <c r="Z7046">
        <v>39</v>
      </c>
      <c r="AA7046">
        <v>47</v>
      </c>
      <c r="AB7046">
        <v>48</v>
      </c>
    </row>
    <row r="7047" spans="1:44" x14ac:dyDescent="0.25">
      <c r="A7047" t="str">
        <f t="shared" si="111"/>
        <v>Wien-PenzingLehrlinge2. Lehrjahr, männlich</v>
      </c>
      <c r="B7047">
        <v>7046</v>
      </c>
      <c r="C7047">
        <v>914</v>
      </c>
      <c r="D7047" t="s">
        <v>289</v>
      </c>
      <c r="E7047" t="s">
        <v>46</v>
      </c>
      <c r="F7047" t="s">
        <v>67</v>
      </c>
      <c r="G7047">
        <v>94</v>
      </c>
      <c r="H7047">
        <v>88</v>
      </c>
      <c r="I7047">
        <v>96</v>
      </c>
      <c r="J7047">
        <v>90</v>
      </c>
      <c r="K7047">
        <v>99</v>
      </c>
      <c r="L7047">
        <v>76</v>
      </c>
      <c r="M7047">
        <v>84</v>
      </c>
      <c r="N7047">
        <v>71</v>
      </c>
      <c r="O7047">
        <v>73</v>
      </c>
      <c r="P7047">
        <v>61</v>
      </c>
      <c r="Q7047">
        <v>65</v>
      </c>
      <c r="R7047">
        <v>82</v>
      </c>
      <c r="S7047">
        <v>80</v>
      </c>
      <c r="T7047">
        <v>78</v>
      </c>
      <c r="U7047">
        <v>59</v>
      </c>
      <c r="V7047">
        <v>69</v>
      </c>
      <c r="W7047">
        <v>66</v>
      </c>
      <c r="X7047">
        <v>68</v>
      </c>
      <c r="Y7047">
        <v>64</v>
      </c>
      <c r="Z7047">
        <v>71</v>
      </c>
      <c r="AA7047">
        <v>48</v>
      </c>
      <c r="AB7047">
        <v>71</v>
      </c>
    </row>
    <row r="7048" spans="1:44" x14ac:dyDescent="0.25">
      <c r="A7048" t="str">
        <f t="shared" si="111"/>
        <v>Wien-PenzingLehrlinge2. Lehrjahr, weiblich</v>
      </c>
      <c r="B7048">
        <v>7047</v>
      </c>
      <c r="C7048">
        <v>914</v>
      </c>
      <c r="D7048" t="s">
        <v>289</v>
      </c>
      <c r="E7048" t="s">
        <v>46</v>
      </c>
      <c r="F7048" t="s">
        <v>68</v>
      </c>
      <c r="G7048">
        <v>62</v>
      </c>
      <c r="H7048">
        <v>60</v>
      </c>
      <c r="I7048">
        <v>56</v>
      </c>
      <c r="J7048">
        <v>52</v>
      </c>
      <c r="K7048">
        <v>75</v>
      </c>
      <c r="L7048">
        <v>51</v>
      </c>
      <c r="M7048">
        <v>51</v>
      </c>
      <c r="N7048">
        <v>64</v>
      </c>
      <c r="O7048">
        <v>52</v>
      </c>
      <c r="P7048">
        <v>58</v>
      </c>
      <c r="Q7048">
        <v>58</v>
      </c>
      <c r="R7048">
        <v>70</v>
      </c>
      <c r="S7048">
        <v>48</v>
      </c>
      <c r="T7048">
        <v>51</v>
      </c>
      <c r="U7048">
        <v>35</v>
      </c>
      <c r="V7048">
        <v>33</v>
      </c>
      <c r="W7048">
        <v>38</v>
      </c>
      <c r="X7048">
        <v>37</v>
      </c>
      <c r="Y7048">
        <v>50</v>
      </c>
      <c r="Z7048">
        <v>45</v>
      </c>
      <c r="AA7048">
        <v>37</v>
      </c>
      <c r="AB7048">
        <v>45</v>
      </c>
    </row>
    <row r="7049" spans="1:44" x14ac:dyDescent="0.25">
      <c r="A7049" t="str">
        <f t="shared" si="111"/>
        <v>Wien-PenzingLehrlinge3. Lehrjahr, männlich</v>
      </c>
      <c r="B7049">
        <v>7048</v>
      </c>
      <c r="C7049">
        <v>914</v>
      </c>
      <c r="D7049" t="s">
        <v>289</v>
      </c>
      <c r="E7049" t="s">
        <v>46</v>
      </c>
      <c r="F7049" t="s">
        <v>69</v>
      </c>
      <c r="G7049">
        <v>82</v>
      </c>
      <c r="H7049">
        <v>88</v>
      </c>
      <c r="I7049">
        <v>82</v>
      </c>
      <c r="J7049">
        <v>83</v>
      </c>
      <c r="K7049">
        <v>84</v>
      </c>
      <c r="L7049">
        <v>96</v>
      </c>
      <c r="M7049">
        <v>71</v>
      </c>
      <c r="N7049">
        <v>78</v>
      </c>
      <c r="O7049">
        <v>63</v>
      </c>
      <c r="P7049">
        <v>58</v>
      </c>
      <c r="Q7049">
        <v>69</v>
      </c>
      <c r="R7049">
        <v>69</v>
      </c>
      <c r="S7049">
        <v>85</v>
      </c>
      <c r="T7049">
        <v>65</v>
      </c>
      <c r="U7049">
        <v>68</v>
      </c>
      <c r="V7049">
        <v>63</v>
      </c>
      <c r="W7049">
        <v>64</v>
      </c>
      <c r="X7049">
        <v>57</v>
      </c>
      <c r="Y7049">
        <v>66</v>
      </c>
      <c r="Z7049">
        <v>61</v>
      </c>
      <c r="AA7049">
        <v>59</v>
      </c>
      <c r="AB7049">
        <v>54</v>
      </c>
    </row>
    <row r="7050" spans="1:44" x14ac:dyDescent="0.25">
      <c r="A7050" t="str">
        <f t="shared" si="111"/>
        <v>Wien-PenzingLehrlinge3. Lehrjahr, weiblich</v>
      </c>
      <c r="B7050">
        <v>7049</v>
      </c>
      <c r="C7050">
        <v>914</v>
      </c>
      <c r="D7050" t="s">
        <v>289</v>
      </c>
      <c r="E7050" t="s">
        <v>46</v>
      </c>
      <c r="F7050" t="s">
        <v>70</v>
      </c>
      <c r="G7050">
        <v>55</v>
      </c>
      <c r="H7050">
        <v>56</v>
      </c>
      <c r="I7050">
        <v>54</v>
      </c>
      <c r="J7050">
        <v>54</v>
      </c>
      <c r="K7050">
        <v>55</v>
      </c>
      <c r="L7050">
        <v>63</v>
      </c>
      <c r="M7050">
        <v>53</v>
      </c>
      <c r="N7050">
        <v>43</v>
      </c>
      <c r="O7050">
        <v>55</v>
      </c>
      <c r="P7050">
        <v>48</v>
      </c>
      <c r="Q7050">
        <v>45</v>
      </c>
      <c r="R7050">
        <v>48</v>
      </c>
      <c r="S7050">
        <v>65</v>
      </c>
      <c r="T7050">
        <v>43</v>
      </c>
      <c r="U7050">
        <v>42</v>
      </c>
      <c r="V7050">
        <v>30</v>
      </c>
      <c r="W7050">
        <v>27</v>
      </c>
      <c r="X7050">
        <v>33</v>
      </c>
      <c r="Y7050">
        <v>36</v>
      </c>
      <c r="Z7050">
        <v>51</v>
      </c>
      <c r="AA7050">
        <v>35</v>
      </c>
      <c r="AB7050">
        <v>32</v>
      </c>
    </row>
    <row r="7051" spans="1:44" x14ac:dyDescent="0.25">
      <c r="A7051" t="str">
        <f t="shared" si="111"/>
        <v>Wien-PenzingLehrlinge4. Lehrjahr, männlich</v>
      </c>
      <c r="B7051">
        <v>7050</v>
      </c>
      <c r="C7051">
        <v>914</v>
      </c>
      <c r="D7051" t="s">
        <v>289</v>
      </c>
      <c r="E7051" t="s">
        <v>46</v>
      </c>
      <c r="F7051" t="s">
        <v>71</v>
      </c>
      <c r="G7051">
        <v>25</v>
      </c>
      <c r="H7051">
        <v>32</v>
      </c>
      <c r="I7051">
        <v>38</v>
      </c>
      <c r="J7051">
        <v>24</v>
      </c>
      <c r="K7051">
        <v>21</v>
      </c>
      <c r="L7051">
        <v>22</v>
      </c>
      <c r="M7051">
        <v>36</v>
      </c>
      <c r="N7051">
        <v>21</v>
      </c>
      <c r="O7051">
        <v>26</v>
      </c>
      <c r="P7051">
        <v>18</v>
      </c>
      <c r="Q7051">
        <v>16</v>
      </c>
      <c r="R7051">
        <v>12</v>
      </c>
      <c r="S7051">
        <v>15</v>
      </c>
      <c r="T7051">
        <v>18</v>
      </c>
      <c r="U7051">
        <v>12</v>
      </c>
      <c r="V7051">
        <v>17</v>
      </c>
      <c r="W7051">
        <v>11</v>
      </c>
      <c r="X7051">
        <v>19</v>
      </c>
      <c r="Y7051">
        <v>15</v>
      </c>
      <c r="Z7051">
        <v>19</v>
      </c>
      <c r="AA7051">
        <v>15</v>
      </c>
      <c r="AB7051">
        <v>13</v>
      </c>
    </row>
    <row r="7052" spans="1:44" x14ac:dyDescent="0.25">
      <c r="A7052" t="str">
        <f t="shared" si="111"/>
        <v>Wien-PenzingLehrlinge4. Lehrjahr, weiblich</v>
      </c>
      <c r="B7052">
        <v>7051</v>
      </c>
      <c r="C7052">
        <v>914</v>
      </c>
      <c r="D7052" t="s">
        <v>289</v>
      </c>
      <c r="E7052" t="s">
        <v>46</v>
      </c>
      <c r="F7052" t="s">
        <v>72</v>
      </c>
      <c r="G7052">
        <v>3</v>
      </c>
      <c r="H7052">
        <v>5</v>
      </c>
      <c r="I7052">
        <v>3</v>
      </c>
      <c r="J7052">
        <v>2</v>
      </c>
      <c r="K7052">
        <v>2</v>
      </c>
      <c r="M7052">
        <v>3</v>
      </c>
      <c r="P7052">
        <v>2</v>
      </c>
      <c r="Q7052">
        <v>5</v>
      </c>
      <c r="R7052">
        <v>1</v>
      </c>
      <c r="S7052">
        <v>1</v>
      </c>
      <c r="T7052">
        <v>3</v>
      </c>
      <c r="U7052">
        <v>3</v>
      </c>
      <c r="V7052">
        <v>2</v>
      </c>
      <c r="W7052">
        <v>4</v>
      </c>
      <c r="X7052">
        <v>1</v>
      </c>
      <c r="Y7052">
        <v>2</v>
      </c>
      <c r="Z7052">
        <v>2</v>
      </c>
      <c r="AA7052">
        <v>2</v>
      </c>
      <c r="AB7052">
        <v>1</v>
      </c>
    </row>
    <row r="7053" spans="1:44" x14ac:dyDescent="0.25">
      <c r="A7053" t="str">
        <f t="shared" si="111"/>
        <v>Wien-PenzingLehrlingeFrauen</v>
      </c>
      <c r="B7053">
        <v>7052</v>
      </c>
      <c r="C7053">
        <v>914</v>
      </c>
      <c r="D7053" t="s">
        <v>289</v>
      </c>
      <c r="E7053" t="s">
        <v>46</v>
      </c>
      <c r="F7053" t="s">
        <v>47</v>
      </c>
      <c r="G7053">
        <v>171</v>
      </c>
      <c r="H7053">
        <v>172</v>
      </c>
      <c r="I7053">
        <v>156</v>
      </c>
      <c r="J7053">
        <v>166</v>
      </c>
      <c r="K7053">
        <v>184</v>
      </c>
      <c r="L7053">
        <v>163</v>
      </c>
      <c r="M7053">
        <v>166</v>
      </c>
      <c r="N7053">
        <v>156</v>
      </c>
      <c r="O7053">
        <v>172</v>
      </c>
      <c r="P7053">
        <v>167</v>
      </c>
      <c r="Q7053">
        <v>166</v>
      </c>
      <c r="R7053">
        <v>172</v>
      </c>
      <c r="S7053">
        <v>158</v>
      </c>
      <c r="T7053">
        <v>128</v>
      </c>
      <c r="U7053">
        <v>111</v>
      </c>
      <c r="V7053">
        <v>108</v>
      </c>
      <c r="W7053">
        <v>101</v>
      </c>
      <c r="X7053">
        <v>118</v>
      </c>
      <c r="Y7053">
        <v>129</v>
      </c>
      <c r="Z7053">
        <v>137</v>
      </c>
      <c r="AA7053">
        <v>121</v>
      </c>
      <c r="AB7053">
        <v>126</v>
      </c>
    </row>
    <row r="7054" spans="1:44" x14ac:dyDescent="0.25">
      <c r="A7054" t="str">
        <f t="shared" si="111"/>
        <v>Wien-PenzingLehrlingeInsgesamt</v>
      </c>
      <c r="B7054">
        <v>7053</v>
      </c>
      <c r="C7054">
        <v>914</v>
      </c>
      <c r="D7054" t="s">
        <v>289</v>
      </c>
      <c r="E7054" t="s">
        <v>46</v>
      </c>
      <c r="F7054" t="s">
        <v>48</v>
      </c>
      <c r="G7054">
        <v>450</v>
      </c>
      <c r="H7054">
        <v>467</v>
      </c>
      <c r="I7054">
        <v>457</v>
      </c>
      <c r="J7054">
        <v>461</v>
      </c>
      <c r="K7054">
        <v>460</v>
      </c>
      <c r="L7054">
        <v>434</v>
      </c>
      <c r="M7054">
        <v>423</v>
      </c>
      <c r="N7054">
        <v>395</v>
      </c>
      <c r="O7054">
        <v>404</v>
      </c>
      <c r="P7054">
        <v>371</v>
      </c>
      <c r="Q7054">
        <v>399</v>
      </c>
      <c r="R7054">
        <v>432</v>
      </c>
      <c r="S7054">
        <v>428</v>
      </c>
      <c r="T7054">
        <v>351</v>
      </c>
      <c r="U7054">
        <v>317</v>
      </c>
      <c r="V7054">
        <v>326</v>
      </c>
      <c r="W7054">
        <v>305</v>
      </c>
      <c r="X7054">
        <v>329</v>
      </c>
      <c r="Y7054">
        <v>339</v>
      </c>
      <c r="Z7054">
        <v>342</v>
      </c>
      <c r="AA7054">
        <v>320</v>
      </c>
      <c r="AB7054">
        <v>332</v>
      </c>
    </row>
    <row r="7055" spans="1:44" x14ac:dyDescent="0.25">
      <c r="A7055" t="str">
        <f t="shared" si="111"/>
        <v>Wien-PenzingLehrlingeMänner</v>
      </c>
      <c r="B7055">
        <v>7054</v>
      </c>
      <c r="C7055">
        <v>914</v>
      </c>
      <c r="D7055" t="s">
        <v>289</v>
      </c>
      <c r="E7055" t="s">
        <v>46</v>
      </c>
      <c r="F7055" t="s">
        <v>49</v>
      </c>
      <c r="G7055">
        <v>279</v>
      </c>
      <c r="H7055">
        <v>295</v>
      </c>
      <c r="I7055">
        <v>301</v>
      </c>
      <c r="J7055">
        <v>295</v>
      </c>
      <c r="K7055">
        <v>276</v>
      </c>
      <c r="L7055">
        <v>271</v>
      </c>
      <c r="M7055">
        <v>257</v>
      </c>
      <c r="N7055">
        <v>239</v>
      </c>
      <c r="O7055">
        <v>232</v>
      </c>
      <c r="P7055">
        <v>204</v>
      </c>
      <c r="Q7055">
        <v>233</v>
      </c>
      <c r="R7055">
        <v>260</v>
      </c>
      <c r="S7055">
        <v>270</v>
      </c>
      <c r="T7055">
        <v>223</v>
      </c>
      <c r="U7055">
        <v>206</v>
      </c>
      <c r="V7055">
        <v>218</v>
      </c>
      <c r="W7055">
        <v>204</v>
      </c>
      <c r="X7055">
        <v>211</v>
      </c>
      <c r="Y7055">
        <v>210</v>
      </c>
      <c r="Z7055">
        <v>205</v>
      </c>
      <c r="AA7055">
        <v>199</v>
      </c>
      <c r="AB7055">
        <v>206</v>
      </c>
    </row>
    <row r="7056" spans="1:44" x14ac:dyDescent="0.25">
      <c r="A7056" t="str">
        <f t="shared" si="111"/>
        <v>Wien-PenzingNeugründungenInsgesamt</v>
      </c>
      <c r="B7056">
        <v>7055</v>
      </c>
      <c r="C7056">
        <v>914</v>
      </c>
      <c r="D7056" t="s">
        <v>289</v>
      </c>
      <c r="E7056" t="s">
        <v>41</v>
      </c>
      <c r="F7056" t="s">
        <v>48</v>
      </c>
      <c r="G7056">
        <v>262</v>
      </c>
      <c r="H7056">
        <v>266.49189455878201</v>
      </c>
      <c r="I7056">
        <v>393.47784200385399</v>
      </c>
      <c r="J7056">
        <v>357.640775585131</v>
      </c>
      <c r="K7056">
        <v>342.421817255002</v>
      </c>
      <c r="L7056">
        <v>328.51759421013202</v>
      </c>
      <c r="M7056">
        <v>417.64880890460802</v>
      </c>
      <c r="N7056">
        <v>380.43310411388597</v>
      </c>
      <c r="O7056">
        <v>398.70731444576103</v>
      </c>
      <c r="P7056">
        <v>338.69809740337399</v>
      </c>
      <c r="Q7056">
        <v>351.19402265606197</v>
      </c>
      <c r="R7056">
        <v>348.47521488284502</v>
      </c>
      <c r="S7056">
        <v>342.46521162426097</v>
      </c>
      <c r="T7056">
        <v>342.65686724850701</v>
      </c>
      <c r="U7056">
        <v>381.415459989113</v>
      </c>
      <c r="V7056">
        <v>344</v>
      </c>
      <c r="W7056">
        <v>347</v>
      </c>
      <c r="X7056">
        <v>372</v>
      </c>
      <c r="Y7056">
        <v>343</v>
      </c>
      <c r="Z7056">
        <v>313</v>
      </c>
      <c r="AA7056">
        <v>315</v>
      </c>
      <c r="AB7056">
        <v>404</v>
      </c>
    </row>
    <row r="7057" spans="1:25" x14ac:dyDescent="0.25">
      <c r="A7057" t="str">
        <f t="shared" si="111"/>
        <v>Wien-PenzingPendler (Auspendler/-innen)Insgesamt</v>
      </c>
      <c r="B7057">
        <v>7056</v>
      </c>
      <c r="C7057">
        <v>914</v>
      </c>
      <c r="D7057" t="s">
        <v>289</v>
      </c>
      <c r="E7057" t="s">
        <v>459</v>
      </c>
      <c r="F7057" t="s">
        <v>48</v>
      </c>
      <c r="G7057">
        <v>3604</v>
      </c>
      <c r="H7057">
        <v>3438</v>
      </c>
      <c r="I7057">
        <v>3924</v>
      </c>
      <c r="J7057">
        <v>3957</v>
      </c>
      <c r="K7057">
        <v>3878</v>
      </c>
      <c r="L7057">
        <v>3929</v>
      </c>
      <c r="M7057">
        <v>4035</v>
      </c>
      <c r="N7057">
        <v>4152</v>
      </c>
      <c r="O7057">
        <v>4365</v>
      </c>
      <c r="P7057">
        <v>4541</v>
      </c>
      <c r="Q7057">
        <v>4636</v>
      </c>
      <c r="R7057">
        <v>4540</v>
      </c>
      <c r="S7057">
        <v>4806</v>
      </c>
    </row>
    <row r="7058" spans="1:25" x14ac:dyDescent="0.25">
      <c r="A7058" t="str">
        <f t="shared" si="111"/>
        <v>Wien-PenzingPendler ins AuslandInsgesamt</v>
      </c>
      <c r="B7058">
        <v>7057</v>
      </c>
      <c r="C7058">
        <v>914</v>
      </c>
      <c r="D7058" t="s">
        <v>289</v>
      </c>
      <c r="E7058" t="s">
        <v>304</v>
      </c>
      <c r="F7058" t="s">
        <v>48</v>
      </c>
      <c r="G7058">
        <v>12</v>
      </c>
      <c r="H7058">
        <v>55</v>
      </c>
      <c r="I7058">
        <v>277</v>
      </c>
      <c r="J7058">
        <v>76</v>
      </c>
      <c r="K7058">
        <v>59</v>
      </c>
      <c r="L7058">
        <v>84</v>
      </c>
      <c r="M7058">
        <v>92</v>
      </c>
      <c r="N7058">
        <v>90</v>
      </c>
      <c r="O7058">
        <v>95</v>
      </c>
      <c r="P7058">
        <v>90</v>
      </c>
      <c r="Q7058">
        <v>103</v>
      </c>
      <c r="R7058">
        <v>86</v>
      </c>
      <c r="S7058">
        <v>120</v>
      </c>
    </row>
    <row r="7059" spans="1:25" x14ac:dyDescent="0.25">
      <c r="A7059" t="str">
        <f t="shared" si="111"/>
        <v>Wien-PenzingPendler zw. BundesländernInsgesamt</v>
      </c>
      <c r="B7059">
        <v>7058</v>
      </c>
      <c r="C7059">
        <v>914</v>
      </c>
      <c r="D7059" t="s">
        <v>289</v>
      </c>
      <c r="E7059" t="s">
        <v>433</v>
      </c>
      <c r="F7059" t="s">
        <v>48</v>
      </c>
      <c r="G7059">
        <v>3592</v>
      </c>
      <c r="H7059">
        <v>3383</v>
      </c>
      <c r="I7059">
        <v>3647</v>
      </c>
      <c r="J7059">
        <v>3881</v>
      </c>
      <c r="K7059">
        <v>3819</v>
      </c>
      <c r="L7059">
        <v>3845</v>
      </c>
      <c r="M7059">
        <v>3943</v>
      </c>
      <c r="N7059">
        <v>4062</v>
      </c>
      <c r="O7059">
        <v>4270</v>
      </c>
      <c r="P7059">
        <v>4451</v>
      </c>
      <c r="Q7059">
        <v>4533</v>
      </c>
      <c r="R7059">
        <v>4454</v>
      </c>
      <c r="S7059">
        <v>4686</v>
      </c>
    </row>
    <row r="7060" spans="1:25" x14ac:dyDescent="0.25">
      <c r="A7060" t="str">
        <f t="shared" si="111"/>
        <v>Wien-PenzingPendler zw. Gemeinden eines Pol. BezirkesInsgesamt</v>
      </c>
      <c r="B7060">
        <v>7059</v>
      </c>
      <c r="C7060">
        <v>914</v>
      </c>
      <c r="D7060" t="s">
        <v>289</v>
      </c>
      <c r="E7060" t="s">
        <v>305</v>
      </c>
      <c r="F7060" t="s">
        <v>48</v>
      </c>
      <c r="G7060">
        <v>0</v>
      </c>
      <c r="H7060">
        <v>0</v>
      </c>
      <c r="I7060">
        <v>0</v>
      </c>
      <c r="J7060">
        <v>0</v>
      </c>
      <c r="K7060">
        <v>0</v>
      </c>
      <c r="L7060">
        <v>0</v>
      </c>
      <c r="M7060">
        <v>0</v>
      </c>
      <c r="N7060">
        <v>0</v>
      </c>
      <c r="O7060">
        <v>0</v>
      </c>
      <c r="P7060">
        <v>0</v>
      </c>
      <c r="Q7060">
        <v>0</v>
      </c>
      <c r="R7060">
        <v>0</v>
      </c>
      <c r="S7060">
        <v>0</v>
      </c>
    </row>
    <row r="7061" spans="1:25" x14ac:dyDescent="0.25">
      <c r="A7061" t="str">
        <f t="shared" si="111"/>
        <v>Wien-PenzingPendler zw. Pol. Bez. des BundeslandesInsgesamt</v>
      </c>
      <c r="B7061">
        <v>7060</v>
      </c>
      <c r="C7061">
        <v>914</v>
      </c>
      <c r="D7061" t="s">
        <v>289</v>
      </c>
      <c r="E7061" t="s">
        <v>306</v>
      </c>
      <c r="F7061" t="s">
        <v>48</v>
      </c>
      <c r="G7061">
        <v>0</v>
      </c>
      <c r="H7061">
        <v>0</v>
      </c>
      <c r="I7061">
        <v>0</v>
      </c>
      <c r="J7061">
        <v>0</v>
      </c>
      <c r="K7061">
        <v>0</v>
      </c>
      <c r="L7061">
        <v>0</v>
      </c>
      <c r="M7061">
        <v>0</v>
      </c>
      <c r="N7061">
        <v>0</v>
      </c>
      <c r="O7061">
        <v>0</v>
      </c>
      <c r="P7061">
        <v>0</v>
      </c>
      <c r="Q7061">
        <v>0</v>
      </c>
      <c r="R7061">
        <v>0</v>
      </c>
      <c r="S7061">
        <v>0</v>
      </c>
    </row>
    <row r="7062" spans="1:25" x14ac:dyDescent="0.25">
      <c r="A7062" t="str">
        <f t="shared" si="111"/>
        <v>Wien-PenzingPensionisteneinkommenBrutto_Schnitt</v>
      </c>
      <c r="B7062">
        <v>7061</v>
      </c>
      <c r="C7062">
        <v>914</v>
      </c>
      <c r="D7062" t="s">
        <v>289</v>
      </c>
      <c r="E7062" t="s">
        <v>44</v>
      </c>
      <c r="F7062" t="s">
        <v>54</v>
      </c>
      <c r="G7062">
        <v>20890.226187700799</v>
      </c>
      <c r="H7062">
        <v>21341.588771905601</v>
      </c>
      <c r="I7062">
        <v>22035.003396390199</v>
      </c>
      <c r="J7062">
        <v>22752.9000022855</v>
      </c>
      <c r="K7062">
        <v>23552.694039850099</v>
      </c>
      <c r="L7062">
        <v>24165.806391152</v>
      </c>
      <c r="M7062">
        <v>24762.668180741599</v>
      </c>
      <c r="N7062">
        <v>25173.270062993601</v>
      </c>
      <c r="O7062">
        <v>25351.023195158701</v>
      </c>
      <c r="P7062">
        <v>25756.173693967401</v>
      </c>
      <c r="Q7062">
        <v>26339.106407707499</v>
      </c>
      <c r="R7062">
        <v>26944.432990100799</v>
      </c>
      <c r="S7062">
        <v>27293.859921962601</v>
      </c>
      <c r="T7062">
        <v>27601.398000542598</v>
      </c>
      <c r="U7062">
        <v>27989.5696213425</v>
      </c>
      <c r="V7062">
        <v>28700.9208305395</v>
      </c>
      <c r="W7062">
        <v>30095.8588495898</v>
      </c>
      <c r="X7062">
        <v>30857.0922370222</v>
      </c>
      <c r="Y7062">
        <v>31591.3376102109</v>
      </c>
    </row>
    <row r="7063" spans="1:25" x14ac:dyDescent="0.25">
      <c r="A7063" t="str">
        <f t="shared" si="111"/>
        <v>Wien-PenzingPensionisteneinkommenBruttobezüge 1000 EUR</v>
      </c>
      <c r="B7063">
        <v>7062</v>
      </c>
      <c r="C7063">
        <v>914</v>
      </c>
      <c r="D7063" t="s">
        <v>289</v>
      </c>
      <c r="E7063" t="s">
        <v>44</v>
      </c>
      <c r="F7063" t="s">
        <v>55</v>
      </c>
      <c r="G7063">
        <v>455198.02863000002</v>
      </c>
      <c r="H7063">
        <v>463987.48148999998</v>
      </c>
      <c r="I7063">
        <v>482236.04933000001</v>
      </c>
      <c r="J7063">
        <v>497765.19335000002</v>
      </c>
      <c r="K7063">
        <v>515380.05098</v>
      </c>
      <c r="L7063">
        <v>530946.93221999996</v>
      </c>
      <c r="M7063">
        <v>543639.61724000005</v>
      </c>
      <c r="N7063">
        <v>551470.82727000001</v>
      </c>
      <c r="O7063">
        <v>571817.67919000005</v>
      </c>
      <c r="P7063">
        <v>584922.70458999998</v>
      </c>
      <c r="Q7063">
        <v>601453.49482000002</v>
      </c>
      <c r="R7063">
        <v>609698.62970000005</v>
      </c>
      <c r="S7063">
        <v>608571.19467999996</v>
      </c>
      <c r="T7063">
        <v>610432.51818000001</v>
      </c>
      <c r="U7063">
        <v>617953.71810000006</v>
      </c>
      <c r="V7063">
        <v>642068.29989999998</v>
      </c>
      <c r="W7063">
        <v>660303.14315999998</v>
      </c>
      <c r="X7063">
        <v>676449.17602000001</v>
      </c>
      <c r="Y7063">
        <v>697979.01315999997</v>
      </c>
    </row>
    <row r="7064" spans="1:25" x14ac:dyDescent="0.25">
      <c r="A7064" t="str">
        <f t="shared" si="111"/>
        <v>Wien-PenzingPensionisteneinkommenBruttobezüge Fälle</v>
      </c>
      <c r="B7064">
        <v>7063</v>
      </c>
      <c r="C7064">
        <v>914</v>
      </c>
      <c r="D7064" t="s">
        <v>289</v>
      </c>
      <c r="E7064" t="s">
        <v>44</v>
      </c>
      <c r="F7064" t="s">
        <v>56</v>
      </c>
      <c r="G7064">
        <v>21790</v>
      </c>
      <c r="H7064">
        <v>21741</v>
      </c>
      <c r="I7064">
        <v>21885</v>
      </c>
      <c r="J7064">
        <v>21877</v>
      </c>
      <c r="K7064">
        <v>21882</v>
      </c>
      <c r="L7064">
        <v>21971</v>
      </c>
      <c r="M7064">
        <v>21954</v>
      </c>
      <c r="N7064">
        <v>21907</v>
      </c>
      <c r="O7064">
        <v>22556</v>
      </c>
      <c r="P7064">
        <v>22710</v>
      </c>
      <c r="Q7064">
        <v>22835</v>
      </c>
      <c r="R7064">
        <v>22628</v>
      </c>
      <c r="S7064">
        <v>22297</v>
      </c>
      <c r="T7064">
        <v>22116</v>
      </c>
      <c r="U7064">
        <v>22078</v>
      </c>
      <c r="V7064">
        <v>22371</v>
      </c>
      <c r="W7064">
        <v>21940</v>
      </c>
      <c r="X7064">
        <v>21922</v>
      </c>
      <c r="Y7064">
        <v>22094</v>
      </c>
    </row>
    <row r="7065" spans="1:25" x14ac:dyDescent="0.25">
      <c r="A7065" t="str">
        <f t="shared" si="111"/>
        <v>Wien-PenzingPensionisteneinkommenLohnsteuer 1000 EUR</v>
      </c>
      <c r="B7065">
        <v>7064</v>
      </c>
      <c r="C7065">
        <v>914</v>
      </c>
      <c r="D7065" t="s">
        <v>289</v>
      </c>
      <c r="E7065" t="s">
        <v>44</v>
      </c>
      <c r="F7065" t="s">
        <v>57</v>
      </c>
      <c r="G7065">
        <v>70208.721850000002</v>
      </c>
      <c r="H7065">
        <v>67049.061709999994</v>
      </c>
      <c r="I7065">
        <v>72301.94859</v>
      </c>
      <c r="J7065">
        <v>76992.599709999995</v>
      </c>
      <c r="K7065">
        <v>81977.240810000003</v>
      </c>
      <c r="L7065">
        <v>77789.00722</v>
      </c>
      <c r="M7065">
        <v>82054.805649999995</v>
      </c>
      <c r="N7065">
        <v>84831.081170000005</v>
      </c>
      <c r="O7065">
        <v>90593.583339999997</v>
      </c>
      <c r="P7065">
        <v>93786.23216</v>
      </c>
      <c r="Q7065">
        <v>98339.519650000002</v>
      </c>
      <c r="R7065">
        <v>102111.11274</v>
      </c>
      <c r="S7065">
        <v>86966.118449999994</v>
      </c>
      <c r="T7065">
        <v>88530.585229999997</v>
      </c>
      <c r="U7065">
        <v>91148.597250000006</v>
      </c>
      <c r="V7065">
        <v>96422.98646</v>
      </c>
      <c r="W7065">
        <v>95070.432979999998</v>
      </c>
      <c r="X7065">
        <v>99813.321750000003</v>
      </c>
      <c r="Y7065">
        <v>100603.7485</v>
      </c>
    </row>
    <row r="7066" spans="1:25" x14ac:dyDescent="0.25">
      <c r="A7066" t="str">
        <f t="shared" si="111"/>
        <v>Wien-PenzingPensionisteneinkommenLohnsteuer Fälle</v>
      </c>
      <c r="B7066">
        <v>7065</v>
      </c>
      <c r="C7066">
        <v>914</v>
      </c>
      <c r="D7066" t="s">
        <v>289</v>
      </c>
      <c r="E7066" t="s">
        <v>44</v>
      </c>
      <c r="F7066" t="s">
        <v>58</v>
      </c>
      <c r="G7066">
        <v>14922</v>
      </c>
      <c r="H7066">
        <v>14349</v>
      </c>
      <c r="I7066">
        <v>14808</v>
      </c>
      <c r="J7066">
        <v>15577</v>
      </c>
      <c r="K7066">
        <v>15616</v>
      </c>
      <c r="L7066">
        <v>15169</v>
      </c>
      <c r="M7066">
        <v>15290</v>
      </c>
      <c r="N7066">
        <v>15435</v>
      </c>
      <c r="O7066">
        <v>15828</v>
      </c>
      <c r="P7066">
        <v>16083</v>
      </c>
      <c r="Q7066">
        <v>16394</v>
      </c>
      <c r="R7066">
        <v>16480</v>
      </c>
      <c r="S7066">
        <v>16336</v>
      </c>
      <c r="T7066">
        <v>16210</v>
      </c>
      <c r="U7066">
        <v>16252</v>
      </c>
      <c r="V7066">
        <v>16782</v>
      </c>
      <c r="W7066">
        <v>17392</v>
      </c>
      <c r="X7066">
        <v>17619</v>
      </c>
      <c r="Y7066">
        <v>17978</v>
      </c>
    </row>
    <row r="7067" spans="1:25" x14ac:dyDescent="0.25">
      <c r="A7067" t="str">
        <f t="shared" si="111"/>
        <v>Wien-PenzingPensionisteneinkommenNetto_Schnitt</v>
      </c>
      <c r="B7067">
        <v>7066</v>
      </c>
      <c r="C7067">
        <v>914</v>
      </c>
      <c r="D7067" t="s">
        <v>289</v>
      </c>
      <c r="E7067" t="s">
        <v>44</v>
      </c>
      <c r="F7067" t="s">
        <v>59</v>
      </c>
      <c r="G7067">
        <v>16660.510830197301</v>
      </c>
      <c r="H7067">
        <v>17116.071037210801</v>
      </c>
      <c r="I7067">
        <v>17545.827277587399</v>
      </c>
      <c r="J7067">
        <v>18017.7336357819</v>
      </c>
      <c r="K7067">
        <v>18529.902166164</v>
      </c>
      <c r="L7067">
        <v>19309.411650357299</v>
      </c>
      <c r="M7067">
        <v>19682.408548328302</v>
      </c>
      <c r="N7067">
        <v>19941.3706988634</v>
      </c>
      <c r="O7067">
        <v>19966.132477389601</v>
      </c>
      <c r="P7067">
        <v>20226.666280052799</v>
      </c>
      <c r="Q7067">
        <v>20606.605368075299</v>
      </c>
      <c r="R7067">
        <v>20966.7520019445</v>
      </c>
      <c r="S7067">
        <v>21912.944437816699</v>
      </c>
      <c r="T7067">
        <v>22109.9546925303</v>
      </c>
      <c r="U7067">
        <v>22357.055829332399</v>
      </c>
      <c r="V7067">
        <v>22852.976932189002</v>
      </c>
      <c r="W7067">
        <v>24156.1814170465</v>
      </c>
      <c r="X7067">
        <v>24665.174278806699</v>
      </c>
      <c r="Y7067">
        <v>25367.0219828913</v>
      </c>
    </row>
    <row r="7068" spans="1:25" x14ac:dyDescent="0.25">
      <c r="A7068" t="str">
        <f t="shared" ref="A7068:A7130" si="112">D7068&amp;E7068&amp;F7068</f>
        <v>Wien-PenzingPensionisteneinkommenNettobezüge 1000 EUR</v>
      </c>
      <c r="B7068">
        <v>7067</v>
      </c>
      <c r="C7068">
        <v>914</v>
      </c>
      <c r="D7068" t="s">
        <v>289</v>
      </c>
      <c r="E7068" t="s">
        <v>44</v>
      </c>
      <c r="F7068" t="s">
        <v>60</v>
      </c>
      <c r="G7068">
        <v>363032.53099</v>
      </c>
      <c r="H7068">
        <v>372120.50042</v>
      </c>
      <c r="I7068">
        <v>383990.42997</v>
      </c>
      <c r="J7068">
        <v>394173.95874999999</v>
      </c>
      <c r="K7068">
        <v>405471.31920000003</v>
      </c>
      <c r="L7068">
        <v>424247.08337000001</v>
      </c>
      <c r="M7068">
        <v>432107.59727000003</v>
      </c>
      <c r="N7068">
        <v>436855.6079</v>
      </c>
      <c r="O7068">
        <v>450356.08416000003</v>
      </c>
      <c r="P7068">
        <v>459347.59122</v>
      </c>
      <c r="Q7068">
        <v>470551.83357999998</v>
      </c>
      <c r="R7068">
        <v>474435.6643</v>
      </c>
      <c r="S7068">
        <v>488592.92213000002</v>
      </c>
      <c r="T7068">
        <v>488983.75797999999</v>
      </c>
      <c r="U7068">
        <v>493599.07860000001</v>
      </c>
      <c r="V7068">
        <v>511243.94695000001</v>
      </c>
      <c r="W7068">
        <v>529986.62028999999</v>
      </c>
      <c r="X7068">
        <v>540709.95053999999</v>
      </c>
      <c r="Y7068">
        <v>560458.98369000002</v>
      </c>
    </row>
    <row r="7069" spans="1:25" x14ac:dyDescent="0.25">
      <c r="A7069" t="str">
        <f t="shared" si="112"/>
        <v>Wien-PenzingPensionisteneinkommenSV-Beiträge 1000 EUR</v>
      </c>
      <c r="B7069">
        <v>7068</v>
      </c>
      <c r="C7069">
        <v>914</v>
      </c>
      <c r="D7069" t="s">
        <v>289</v>
      </c>
      <c r="E7069" t="s">
        <v>44</v>
      </c>
      <c r="F7069" t="s">
        <v>61</v>
      </c>
      <c r="G7069">
        <v>21956.77579</v>
      </c>
      <c r="H7069">
        <v>24817.91936</v>
      </c>
      <c r="I7069">
        <v>25943.670770000001</v>
      </c>
      <c r="J7069">
        <v>26598.634890000001</v>
      </c>
      <c r="K7069">
        <v>27931.490969999999</v>
      </c>
      <c r="L7069">
        <v>28910.841629999999</v>
      </c>
      <c r="M7069">
        <v>29477.214319999999</v>
      </c>
      <c r="N7069">
        <v>29784.138200000001</v>
      </c>
      <c r="O7069">
        <v>30868.011689999999</v>
      </c>
      <c r="P7069">
        <v>31788.88121</v>
      </c>
      <c r="Q7069">
        <v>32562.141589999999</v>
      </c>
      <c r="R7069">
        <v>33151.852659999997</v>
      </c>
      <c r="S7069">
        <v>33012.1541</v>
      </c>
      <c r="T7069">
        <v>32918.17497</v>
      </c>
      <c r="U7069">
        <v>33206.042249999999</v>
      </c>
      <c r="V7069">
        <v>34401.36649</v>
      </c>
      <c r="W7069">
        <v>35246.089890000003</v>
      </c>
      <c r="X7069">
        <v>35925.903729999998</v>
      </c>
      <c r="Y7069">
        <v>36916.28097</v>
      </c>
    </row>
    <row r="7070" spans="1:25" x14ac:dyDescent="0.25">
      <c r="A7070" t="str">
        <f t="shared" si="112"/>
        <v>Wien-PenzingPensionisteneinkommenSV-Beiträge Fälle</v>
      </c>
      <c r="B7070">
        <v>7069</v>
      </c>
      <c r="C7070">
        <v>914</v>
      </c>
      <c r="D7070" t="s">
        <v>289</v>
      </c>
      <c r="E7070" t="s">
        <v>44</v>
      </c>
      <c r="F7070" t="s">
        <v>62</v>
      </c>
      <c r="G7070">
        <v>21269</v>
      </c>
      <c r="H7070">
        <v>21229</v>
      </c>
      <c r="I7070">
        <v>21363</v>
      </c>
      <c r="J7070">
        <v>21377</v>
      </c>
      <c r="K7070">
        <v>21399</v>
      </c>
      <c r="L7070">
        <v>21466</v>
      </c>
      <c r="M7070">
        <v>21376</v>
      </c>
      <c r="N7070">
        <v>21329</v>
      </c>
      <c r="O7070">
        <v>21419</v>
      </c>
      <c r="P7070">
        <v>21550</v>
      </c>
      <c r="Q7070">
        <v>21652</v>
      </c>
      <c r="R7070">
        <v>21451</v>
      </c>
      <c r="S7070">
        <v>21117</v>
      </c>
      <c r="T7070">
        <v>20930</v>
      </c>
      <c r="U7070">
        <v>20828</v>
      </c>
      <c r="V7070">
        <v>21106</v>
      </c>
      <c r="W7070">
        <v>21201</v>
      </c>
      <c r="X7070">
        <v>21213</v>
      </c>
      <c r="Y7070">
        <v>21357</v>
      </c>
    </row>
    <row r="7071" spans="1:25" x14ac:dyDescent="0.25">
      <c r="A7071" t="str">
        <f t="shared" si="112"/>
        <v>Wien-PenzingUnselbstständig Beschäftigte GW mgfInsgesamt</v>
      </c>
      <c r="B7071">
        <v>7070</v>
      </c>
      <c r="C7071">
        <v>914</v>
      </c>
      <c r="D7071" t="s">
        <v>289</v>
      </c>
      <c r="E7071" t="s">
        <v>450</v>
      </c>
      <c r="F7071" t="s">
        <v>48</v>
      </c>
      <c r="G7071">
        <v>13876.829901802001</v>
      </c>
      <c r="H7071">
        <v>13064.51640633</v>
      </c>
      <c r="I7071">
        <v>13517.668023656001</v>
      </c>
      <c r="J7071">
        <v>12879.59065649</v>
      </c>
      <c r="K7071">
        <v>13587.319980265</v>
      </c>
      <c r="L7071">
        <v>13004.813998291</v>
      </c>
      <c r="M7071">
        <v>13187.737925252</v>
      </c>
      <c r="N7071">
        <v>12333.408110781</v>
      </c>
      <c r="O7071">
        <v>13175.469629147001</v>
      </c>
      <c r="P7071">
        <v>12969.916352864</v>
      </c>
      <c r="Q7071">
        <v>13383.846490972001</v>
      </c>
      <c r="R7071">
        <v>13029.058107624</v>
      </c>
      <c r="S7071">
        <v>12919.647058009001</v>
      </c>
      <c r="T7071">
        <v>12084.927331213999</v>
      </c>
    </row>
    <row r="7072" spans="1:25" x14ac:dyDescent="0.25">
      <c r="A7072" t="str">
        <f t="shared" si="112"/>
        <v>Wien-PenzingUnselbstständig Beschäftigte GW ogfInsgesamt</v>
      </c>
      <c r="B7072">
        <v>7071</v>
      </c>
      <c r="C7072">
        <v>914</v>
      </c>
      <c r="D7072" t="s">
        <v>289</v>
      </c>
      <c r="E7072" t="s">
        <v>449</v>
      </c>
      <c r="F7072" t="s">
        <v>48</v>
      </c>
      <c r="G7072">
        <v>11995.904960045</v>
      </c>
      <c r="H7072">
        <v>11227.997287296001</v>
      </c>
      <c r="I7072">
        <v>11781.62445386</v>
      </c>
      <c r="J7072">
        <v>11178.873820037001</v>
      </c>
      <c r="K7072">
        <v>11955.991099448</v>
      </c>
      <c r="L7072">
        <v>11359.35684923</v>
      </c>
      <c r="M7072">
        <v>11523.271160292999</v>
      </c>
      <c r="N7072">
        <v>10803.388712391001</v>
      </c>
      <c r="O7072">
        <v>11580.127283643</v>
      </c>
      <c r="P7072">
        <v>11416.080455671001</v>
      </c>
      <c r="Q7072">
        <v>11859.818163071999</v>
      </c>
      <c r="R7072">
        <v>11466.725405092</v>
      </c>
      <c r="S7072">
        <v>11397.307178281</v>
      </c>
      <c r="T7072">
        <v>10437.446938775</v>
      </c>
    </row>
    <row r="7073" spans="1:28" x14ac:dyDescent="0.25">
      <c r="A7073" t="str">
        <f t="shared" si="112"/>
        <v>Wien-PenzingUnternehmenInsgesamt</v>
      </c>
      <c r="B7073">
        <v>7072</v>
      </c>
      <c r="C7073">
        <v>914</v>
      </c>
      <c r="D7073" t="s">
        <v>289</v>
      </c>
      <c r="E7073" t="s">
        <v>475</v>
      </c>
      <c r="F7073" t="s">
        <v>48</v>
      </c>
      <c r="G7073">
        <v>5737</v>
      </c>
      <c r="H7073">
        <v>5796</v>
      </c>
      <c r="I7073">
        <v>5866</v>
      </c>
    </row>
    <row r="7074" spans="1:28" x14ac:dyDescent="0.25">
      <c r="A7074" t="str">
        <f t="shared" si="112"/>
        <v>Wien-PenzingWohnbevölkerungInsgesamt</v>
      </c>
      <c r="B7074">
        <v>7073</v>
      </c>
      <c r="C7074">
        <v>914</v>
      </c>
      <c r="D7074" t="s">
        <v>289</v>
      </c>
      <c r="E7074" t="s">
        <v>42</v>
      </c>
      <c r="F7074" t="s">
        <v>48</v>
      </c>
      <c r="G7074">
        <v>79142</v>
      </c>
      <c r="H7074">
        <v>80185</v>
      </c>
      <c r="I7074">
        <v>80505</v>
      </c>
      <c r="J7074">
        <v>81785</v>
      </c>
      <c r="K7074">
        <v>82829</v>
      </c>
      <c r="L7074">
        <v>83246</v>
      </c>
      <c r="M7074">
        <v>83751</v>
      </c>
      <c r="N7074">
        <v>83980</v>
      </c>
      <c r="O7074">
        <v>84090</v>
      </c>
      <c r="P7074">
        <v>84566</v>
      </c>
      <c r="Q7074">
        <v>84973</v>
      </c>
      <c r="R7074">
        <v>86248</v>
      </c>
      <c r="S7074">
        <v>87597</v>
      </c>
      <c r="T7074">
        <v>89303</v>
      </c>
      <c r="U7074">
        <v>91596</v>
      </c>
      <c r="V7074">
        <v>92337</v>
      </c>
      <c r="W7074">
        <v>92752</v>
      </c>
      <c r="X7074">
        <v>92990</v>
      </c>
      <c r="Y7074">
        <v>93634</v>
      </c>
      <c r="Z7074">
        <v>93366</v>
      </c>
      <c r="AA7074">
        <v>92989</v>
      </c>
      <c r="AB7074">
        <v>96828</v>
      </c>
    </row>
    <row r="7075" spans="1:28" x14ac:dyDescent="0.25">
      <c r="A7075" t="str">
        <f t="shared" si="112"/>
        <v>Wien-Rudolfsheim-FünfhausArbeitnehmereinkommenBrutto_Schnitt</v>
      </c>
      <c r="B7075">
        <v>7074</v>
      </c>
      <c r="C7075">
        <v>915</v>
      </c>
      <c r="D7075" t="s">
        <v>290</v>
      </c>
      <c r="E7075" t="s">
        <v>43</v>
      </c>
      <c r="F7075" t="s">
        <v>54</v>
      </c>
      <c r="G7075">
        <v>21308.358494976899</v>
      </c>
      <c r="H7075">
        <v>21645.329010176902</v>
      </c>
      <c r="I7075">
        <v>21964.5536677241</v>
      </c>
      <c r="J7075">
        <v>22455.7509188779</v>
      </c>
      <c r="K7075">
        <v>23055.529773143498</v>
      </c>
      <c r="L7075">
        <v>23322.909096789499</v>
      </c>
      <c r="M7075">
        <v>23190.014244210401</v>
      </c>
      <c r="N7075">
        <v>23052.707797196701</v>
      </c>
      <c r="O7075">
        <v>23542.240043927501</v>
      </c>
      <c r="P7075">
        <v>23761.323889144402</v>
      </c>
      <c r="Q7075">
        <v>23908.4555050667</v>
      </c>
      <c r="R7075">
        <v>24030.249034443099</v>
      </c>
      <c r="S7075">
        <v>24316.391171527899</v>
      </c>
      <c r="T7075">
        <v>24907.151963143799</v>
      </c>
      <c r="U7075">
        <v>25899.249597114402</v>
      </c>
      <c r="V7075">
        <v>26824.998398502001</v>
      </c>
      <c r="W7075">
        <v>27888.280095952101</v>
      </c>
      <c r="X7075">
        <v>29196.162481021001</v>
      </c>
      <c r="Y7075">
        <v>30682.1999465148</v>
      </c>
    </row>
    <row r="7076" spans="1:28" x14ac:dyDescent="0.25">
      <c r="A7076" t="str">
        <f t="shared" si="112"/>
        <v>Wien-Rudolfsheim-FünfhausArbeitnehmereinkommenBruttobezüge 1000 EUR</v>
      </c>
      <c r="B7076">
        <v>7075</v>
      </c>
      <c r="C7076">
        <v>915</v>
      </c>
      <c r="D7076" t="s">
        <v>290</v>
      </c>
      <c r="E7076" t="s">
        <v>43</v>
      </c>
      <c r="F7076" t="s">
        <v>55</v>
      </c>
      <c r="G7076">
        <v>674494.77980000002</v>
      </c>
      <c r="H7076">
        <v>691243.58193999995</v>
      </c>
      <c r="I7076">
        <v>713123.16393000004</v>
      </c>
      <c r="J7076">
        <v>740478.38655000005</v>
      </c>
      <c r="K7076">
        <v>780521.90494000004</v>
      </c>
      <c r="L7076">
        <v>786028.68238000001</v>
      </c>
      <c r="M7076">
        <v>775056.65607000003</v>
      </c>
      <c r="N7076">
        <v>799329.59016000002</v>
      </c>
      <c r="O7076">
        <v>852134.92062999995</v>
      </c>
      <c r="P7076">
        <v>878384.86020999996</v>
      </c>
      <c r="Q7076">
        <v>896567.08143999998</v>
      </c>
      <c r="R7076">
        <v>918844.63233000005</v>
      </c>
      <c r="S7076">
        <v>957895.59742000001</v>
      </c>
      <c r="T7076">
        <v>989361.89028000005</v>
      </c>
      <c r="U7076">
        <v>1037549.83811</v>
      </c>
      <c r="V7076">
        <v>1088746.21</v>
      </c>
      <c r="W7076">
        <v>1089929.7627099999</v>
      </c>
      <c r="X7076">
        <v>1157598.6462099999</v>
      </c>
      <c r="Y7076">
        <v>1244838.2162299999</v>
      </c>
    </row>
    <row r="7077" spans="1:28" x14ac:dyDescent="0.25">
      <c r="A7077" t="str">
        <f t="shared" si="112"/>
        <v>Wien-Rudolfsheim-FünfhausArbeitnehmereinkommenBruttobezüge Fälle</v>
      </c>
      <c r="B7077">
        <v>7076</v>
      </c>
      <c r="C7077">
        <v>915</v>
      </c>
      <c r="D7077" t="s">
        <v>290</v>
      </c>
      <c r="E7077" t="s">
        <v>43</v>
      </c>
      <c r="F7077" t="s">
        <v>56</v>
      </c>
      <c r="G7077">
        <v>31654</v>
      </c>
      <c r="H7077">
        <v>31935</v>
      </c>
      <c r="I7077">
        <v>32467</v>
      </c>
      <c r="J7077">
        <v>32975</v>
      </c>
      <c r="K7077">
        <v>33854</v>
      </c>
      <c r="L7077">
        <v>33702</v>
      </c>
      <c r="M7077">
        <v>33422</v>
      </c>
      <c r="N7077">
        <v>34674</v>
      </c>
      <c r="O7077">
        <v>36196</v>
      </c>
      <c r="P7077">
        <v>36967</v>
      </c>
      <c r="Q7077">
        <v>37500</v>
      </c>
      <c r="R7077">
        <v>38237</v>
      </c>
      <c r="S7077">
        <v>39393</v>
      </c>
      <c r="T7077">
        <v>39722</v>
      </c>
      <c r="U7077">
        <v>40061</v>
      </c>
      <c r="V7077">
        <v>40587</v>
      </c>
      <c r="W7077">
        <v>39082</v>
      </c>
      <c r="X7077">
        <v>39649</v>
      </c>
      <c r="Y7077">
        <v>40572</v>
      </c>
    </row>
    <row r="7078" spans="1:28" x14ac:dyDescent="0.25">
      <c r="A7078" t="str">
        <f t="shared" si="112"/>
        <v>Wien-Rudolfsheim-FünfhausArbeitnehmereinkommenLohnsteuer 1000 EUR</v>
      </c>
      <c r="B7078">
        <v>7077</v>
      </c>
      <c r="C7078">
        <v>915</v>
      </c>
      <c r="D7078" t="s">
        <v>290</v>
      </c>
      <c r="E7078" t="s">
        <v>43</v>
      </c>
      <c r="F7078" t="s">
        <v>57</v>
      </c>
      <c r="G7078">
        <v>91147.200549999994</v>
      </c>
      <c r="H7078">
        <v>89338.391140000007</v>
      </c>
      <c r="I7078">
        <v>94363.393469999995</v>
      </c>
      <c r="J7078">
        <v>101359.88862</v>
      </c>
      <c r="K7078">
        <v>110278.8113</v>
      </c>
      <c r="L7078">
        <v>100994.23514</v>
      </c>
      <c r="M7078">
        <v>99619.07445</v>
      </c>
      <c r="N7078">
        <v>104113.70284</v>
      </c>
      <c r="O7078">
        <v>113781.74093</v>
      </c>
      <c r="P7078">
        <v>119069.0192</v>
      </c>
      <c r="Q7078">
        <v>123699.8089</v>
      </c>
      <c r="R7078">
        <v>129468.13253</v>
      </c>
      <c r="S7078">
        <v>114953.94287</v>
      </c>
      <c r="T7078">
        <v>120753.0088</v>
      </c>
      <c r="U7078">
        <v>130236.40046999999</v>
      </c>
      <c r="V7078">
        <v>137740.14746000001</v>
      </c>
      <c r="W7078">
        <v>133814.21001000001</v>
      </c>
      <c r="X7078">
        <v>146382.25412</v>
      </c>
      <c r="Y7078">
        <v>157933.73978</v>
      </c>
    </row>
    <row r="7079" spans="1:28" x14ac:dyDescent="0.25">
      <c r="A7079" t="str">
        <f t="shared" si="112"/>
        <v>Wien-Rudolfsheim-FünfhausArbeitnehmereinkommenLohnsteuer Fälle</v>
      </c>
      <c r="B7079">
        <v>7078</v>
      </c>
      <c r="C7079">
        <v>915</v>
      </c>
      <c r="D7079" t="s">
        <v>290</v>
      </c>
      <c r="E7079" t="s">
        <v>43</v>
      </c>
      <c r="F7079" t="s">
        <v>58</v>
      </c>
      <c r="G7079">
        <v>25282</v>
      </c>
      <c r="H7079">
        <v>24746</v>
      </c>
      <c r="I7079">
        <v>25232</v>
      </c>
      <c r="J7079">
        <v>25965</v>
      </c>
      <c r="K7079">
        <v>27236</v>
      </c>
      <c r="L7079">
        <v>26312</v>
      </c>
      <c r="M7079">
        <v>26009</v>
      </c>
      <c r="N7079">
        <v>27043</v>
      </c>
      <c r="O7079">
        <v>28178</v>
      </c>
      <c r="P7079">
        <v>28794</v>
      </c>
      <c r="Q7079">
        <v>29382</v>
      </c>
      <c r="R7079">
        <v>29650</v>
      </c>
      <c r="S7079">
        <v>30261</v>
      </c>
      <c r="T7079">
        <v>30976</v>
      </c>
      <c r="U7079">
        <v>31937</v>
      </c>
      <c r="V7079">
        <v>33053</v>
      </c>
      <c r="W7079">
        <v>32240</v>
      </c>
      <c r="X7079">
        <v>33055</v>
      </c>
      <c r="Y7079">
        <v>34215</v>
      </c>
    </row>
    <row r="7080" spans="1:28" x14ac:dyDescent="0.25">
      <c r="A7080" t="str">
        <f t="shared" si="112"/>
        <v>Wien-Rudolfsheim-FünfhausArbeitnehmereinkommenNetto_Schnitt</v>
      </c>
      <c r="B7080">
        <v>7079</v>
      </c>
      <c r="C7080">
        <v>915</v>
      </c>
      <c r="D7080" t="s">
        <v>290</v>
      </c>
      <c r="E7080" t="s">
        <v>43</v>
      </c>
      <c r="F7080" t="s">
        <v>59</v>
      </c>
      <c r="G7080">
        <v>15024.6596073166</v>
      </c>
      <c r="H7080">
        <v>15375.5223178331</v>
      </c>
      <c r="I7080">
        <v>15526.8592111991</v>
      </c>
      <c r="J7080">
        <v>15799.5732200152</v>
      </c>
      <c r="K7080">
        <v>16156.572482424501</v>
      </c>
      <c r="L7080">
        <v>16679.928579906202</v>
      </c>
      <c r="M7080">
        <v>16571.410230985599</v>
      </c>
      <c r="N7080">
        <v>16415.702241160499</v>
      </c>
      <c r="O7080">
        <v>16687.949494142998</v>
      </c>
      <c r="P7080">
        <v>16766.076564233001</v>
      </c>
      <c r="Q7080">
        <v>16799.485825066698</v>
      </c>
      <c r="R7080">
        <v>16823.466383346</v>
      </c>
      <c r="S7080">
        <v>17528.025739344601</v>
      </c>
      <c r="T7080">
        <v>17893.335771360998</v>
      </c>
      <c r="U7080">
        <v>18527.739142308001</v>
      </c>
      <c r="V7080">
        <v>19166.836283292701</v>
      </c>
      <c r="W7080">
        <v>20042.047169285099</v>
      </c>
      <c r="X7080">
        <v>20865.319265555201</v>
      </c>
      <c r="Y7080">
        <v>21932.514696095801</v>
      </c>
    </row>
    <row r="7081" spans="1:28" x14ac:dyDescent="0.25">
      <c r="A7081" t="str">
        <f t="shared" si="112"/>
        <v>Wien-Rudolfsheim-FünfhausArbeitnehmereinkommenNettobezüge 1000 EUR</v>
      </c>
      <c r="B7081">
        <v>7080</v>
      </c>
      <c r="C7081">
        <v>915</v>
      </c>
      <c r="D7081" t="s">
        <v>290</v>
      </c>
      <c r="E7081" t="s">
        <v>43</v>
      </c>
      <c r="F7081" t="s">
        <v>60</v>
      </c>
      <c r="G7081">
        <v>475590.57520999998</v>
      </c>
      <c r="H7081">
        <v>491017.30521999998</v>
      </c>
      <c r="I7081">
        <v>504110.53801000002</v>
      </c>
      <c r="J7081">
        <v>520990.92693000002</v>
      </c>
      <c r="K7081">
        <v>546964.60482000001</v>
      </c>
      <c r="L7081">
        <v>562146.95299999998</v>
      </c>
      <c r="M7081">
        <v>553849.67273999995</v>
      </c>
      <c r="N7081">
        <v>569198.05951000005</v>
      </c>
      <c r="O7081">
        <v>604037.01989</v>
      </c>
      <c r="P7081">
        <v>619791.55235000001</v>
      </c>
      <c r="Q7081">
        <v>629980.71843999997</v>
      </c>
      <c r="R7081">
        <v>643278.88410000002</v>
      </c>
      <c r="S7081">
        <v>690481.51795000001</v>
      </c>
      <c r="T7081">
        <v>710759.08351000003</v>
      </c>
      <c r="U7081">
        <v>742239.75777999999</v>
      </c>
      <c r="V7081">
        <v>777924.38422999997</v>
      </c>
      <c r="W7081">
        <v>783283.28746999998</v>
      </c>
      <c r="X7081">
        <v>827289.04356000002</v>
      </c>
      <c r="Y7081">
        <v>889845.98624999996</v>
      </c>
    </row>
    <row r="7082" spans="1:28" x14ac:dyDescent="0.25">
      <c r="A7082" t="str">
        <f t="shared" si="112"/>
        <v>Wien-Rudolfsheim-FünfhausArbeitnehmereinkommenSV-Beiträge 1000 EUR</v>
      </c>
      <c r="B7082">
        <v>7081</v>
      </c>
      <c r="C7082">
        <v>915</v>
      </c>
      <c r="D7082" t="s">
        <v>290</v>
      </c>
      <c r="E7082" t="s">
        <v>43</v>
      </c>
      <c r="F7082" t="s">
        <v>61</v>
      </c>
      <c r="G7082">
        <v>107757.00404</v>
      </c>
      <c r="H7082">
        <v>110887.88558</v>
      </c>
      <c r="I7082">
        <v>114649.23245</v>
      </c>
      <c r="J7082">
        <v>118127.571</v>
      </c>
      <c r="K7082">
        <v>123278.48882</v>
      </c>
      <c r="L7082">
        <v>122887.49424</v>
      </c>
      <c r="M7082">
        <v>121587.90888</v>
      </c>
      <c r="N7082">
        <v>126017.82781</v>
      </c>
      <c r="O7082">
        <v>134316.15981000001</v>
      </c>
      <c r="P7082">
        <v>139524.28865999999</v>
      </c>
      <c r="Q7082">
        <v>142886.55410000001</v>
      </c>
      <c r="R7082">
        <v>146097.61569999999</v>
      </c>
      <c r="S7082">
        <v>152460.1366</v>
      </c>
      <c r="T7082">
        <v>157849.79797000001</v>
      </c>
      <c r="U7082">
        <v>165073.67986</v>
      </c>
      <c r="V7082">
        <v>173081.67830999999</v>
      </c>
      <c r="W7082">
        <v>172832.26522999999</v>
      </c>
      <c r="X7082">
        <v>183927.34852999999</v>
      </c>
      <c r="Y7082">
        <v>197058.4902</v>
      </c>
    </row>
    <row r="7083" spans="1:28" x14ac:dyDescent="0.25">
      <c r="A7083" t="str">
        <f t="shared" si="112"/>
        <v>Wien-Rudolfsheim-FünfhausArbeitnehmereinkommenSV-Beiträge Fälle</v>
      </c>
      <c r="B7083">
        <v>7082</v>
      </c>
      <c r="C7083">
        <v>915</v>
      </c>
      <c r="D7083" t="s">
        <v>290</v>
      </c>
      <c r="E7083" t="s">
        <v>43</v>
      </c>
      <c r="F7083" t="s">
        <v>62</v>
      </c>
      <c r="G7083">
        <v>30086</v>
      </c>
      <c r="H7083">
        <v>30254</v>
      </c>
      <c r="I7083">
        <v>30659</v>
      </c>
      <c r="J7083">
        <v>31003</v>
      </c>
      <c r="K7083">
        <v>31574</v>
      </c>
      <c r="L7083">
        <v>31310</v>
      </c>
      <c r="M7083">
        <v>30822</v>
      </c>
      <c r="N7083">
        <v>31990</v>
      </c>
      <c r="O7083">
        <v>33186</v>
      </c>
      <c r="P7083">
        <v>33858</v>
      </c>
      <c r="Q7083">
        <v>34221</v>
      </c>
      <c r="R7083">
        <v>34467</v>
      </c>
      <c r="S7083">
        <v>35456</v>
      </c>
      <c r="T7083">
        <v>35787</v>
      </c>
      <c r="U7083">
        <v>36324</v>
      </c>
      <c r="V7083">
        <v>36890</v>
      </c>
      <c r="W7083">
        <v>35591</v>
      </c>
      <c r="X7083">
        <v>36438</v>
      </c>
      <c r="Y7083">
        <v>37450</v>
      </c>
    </row>
    <row r="7084" spans="1:28" x14ac:dyDescent="0.25">
      <c r="A7084" t="str">
        <f t="shared" si="112"/>
        <v>Wien-Rudolfsheim-FünfhausArbeitsstättenInsgesamt</v>
      </c>
      <c r="B7084">
        <v>7083</v>
      </c>
      <c r="C7084">
        <v>915</v>
      </c>
      <c r="D7084" t="s">
        <v>290</v>
      </c>
      <c r="E7084" t="s">
        <v>476</v>
      </c>
      <c r="F7084" t="s">
        <v>48</v>
      </c>
      <c r="G7084">
        <v>5816</v>
      </c>
      <c r="H7084">
        <v>5780</v>
      </c>
      <c r="I7084">
        <v>5994</v>
      </c>
    </row>
    <row r="7085" spans="1:28" x14ac:dyDescent="0.25">
      <c r="A7085" t="str">
        <f t="shared" si="112"/>
        <v>Wien-Rudolfsheim-FünfhausBeschäftigte in den ArbeitsstättenInsgesamt</v>
      </c>
      <c r="B7085">
        <v>7084</v>
      </c>
      <c r="C7085">
        <v>915</v>
      </c>
      <c r="D7085" t="s">
        <v>290</v>
      </c>
      <c r="E7085" t="s">
        <v>477</v>
      </c>
      <c r="F7085" t="s">
        <v>48</v>
      </c>
      <c r="G7085">
        <v>33062</v>
      </c>
      <c r="H7085">
        <v>31070</v>
      </c>
      <c r="I7085">
        <v>33504</v>
      </c>
    </row>
    <row r="7086" spans="1:28" x14ac:dyDescent="0.25">
      <c r="A7086" t="str">
        <f t="shared" si="112"/>
        <v>Wien-Rudolfsheim-FünfhausGesamteinkommenBruttobezüge Gesamt</v>
      </c>
      <c r="B7086">
        <v>7085</v>
      </c>
      <c r="C7086">
        <v>915</v>
      </c>
      <c r="D7086" t="s">
        <v>290</v>
      </c>
      <c r="E7086" t="s">
        <v>45</v>
      </c>
      <c r="F7086" t="s">
        <v>63</v>
      </c>
      <c r="G7086">
        <v>914117.41801999998</v>
      </c>
      <c r="H7086">
        <v>934750.44273000001</v>
      </c>
      <c r="I7086">
        <v>963530.43026000005</v>
      </c>
      <c r="J7086">
        <v>996413.92891999998</v>
      </c>
      <c r="K7086">
        <v>1044906.66895</v>
      </c>
      <c r="L7086">
        <v>1056197.5578600001</v>
      </c>
      <c r="M7086">
        <v>1053553.5731599999</v>
      </c>
      <c r="N7086">
        <v>1081226.94655</v>
      </c>
      <c r="O7086">
        <v>1141450.59619</v>
      </c>
      <c r="P7086">
        <v>1174241.2115100001</v>
      </c>
      <c r="Q7086">
        <v>1199662.72367</v>
      </c>
      <c r="R7086">
        <v>1224927.7111</v>
      </c>
      <c r="S7086">
        <v>1265599.50499</v>
      </c>
      <c r="T7086">
        <v>1296442.5302599999</v>
      </c>
      <c r="U7086">
        <v>1344963.5142999999</v>
      </c>
      <c r="V7086">
        <v>1396774.9048200001</v>
      </c>
      <c r="W7086">
        <v>1406901.2151500001</v>
      </c>
      <c r="X7086">
        <v>1482135.0796300001</v>
      </c>
      <c r="Y7086">
        <v>1575038.6669600001</v>
      </c>
    </row>
    <row r="7087" spans="1:28" x14ac:dyDescent="0.25">
      <c r="A7087" t="str">
        <f t="shared" si="112"/>
        <v>Wien-Rudolfsheim-FünfhausGesamteinkommenNettobezüge Gesamt</v>
      </c>
      <c r="B7087">
        <v>7086</v>
      </c>
      <c r="C7087">
        <v>915</v>
      </c>
      <c r="D7087" t="s">
        <v>290</v>
      </c>
      <c r="E7087" t="s">
        <v>45</v>
      </c>
      <c r="F7087" t="s">
        <v>64</v>
      </c>
      <c r="G7087">
        <v>674304.71476</v>
      </c>
      <c r="H7087">
        <v>694225.37338</v>
      </c>
      <c r="I7087">
        <v>711843.19779000001</v>
      </c>
      <c r="J7087">
        <v>732410.71910999995</v>
      </c>
      <c r="K7087">
        <v>764211.94574999996</v>
      </c>
      <c r="L7087">
        <v>787388.43328999996</v>
      </c>
      <c r="M7087">
        <v>785559.58432000002</v>
      </c>
      <c r="N7087">
        <v>803243.07137000002</v>
      </c>
      <c r="O7087">
        <v>843103.64401000005</v>
      </c>
      <c r="P7087">
        <v>863648.57094999996</v>
      </c>
      <c r="Q7087">
        <v>878793.94281000004</v>
      </c>
      <c r="R7087">
        <v>893467.27110000001</v>
      </c>
      <c r="S7087">
        <v>948772.44879000005</v>
      </c>
      <c r="T7087">
        <v>968073.32501999999</v>
      </c>
      <c r="U7087">
        <v>999104.84684999997</v>
      </c>
      <c r="V7087">
        <v>1034431.69288</v>
      </c>
      <c r="W7087">
        <v>1049708.68551</v>
      </c>
      <c r="X7087">
        <v>1099084.1398199999</v>
      </c>
      <c r="Y7087">
        <v>1167769.8515900001</v>
      </c>
    </row>
    <row r="7088" spans="1:28" x14ac:dyDescent="0.25">
      <c r="A7088" t="str">
        <f t="shared" si="112"/>
        <v>Wien-Rudolfsheim-FünfhausGründungsintensitätin % der aktiven Wirtschaftskammermitglieder</v>
      </c>
      <c r="B7088">
        <v>7087</v>
      </c>
      <c r="C7088">
        <v>915</v>
      </c>
      <c r="D7088" t="s">
        <v>290</v>
      </c>
      <c r="E7088" t="s">
        <v>40</v>
      </c>
      <c r="F7088" t="s">
        <v>52</v>
      </c>
      <c r="G7088">
        <v>9.5007564296520393</v>
      </c>
      <c r="H7088">
        <v>8.1694770880509502</v>
      </c>
      <c r="I7088">
        <v>13.508061437604701</v>
      </c>
      <c r="J7088">
        <v>13.7937303632577</v>
      </c>
      <c r="K7088">
        <v>11.9025120705126</v>
      </c>
      <c r="L7088">
        <v>10.9314564249275</v>
      </c>
      <c r="M7088">
        <v>11.1885407186534</v>
      </c>
      <c r="N7088">
        <v>9.3187615256019196</v>
      </c>
      <c r="O7088">
        <v>12.388944198869901</v>
      </c>
      <c r="P7088">
        <v>10.1051220513807</v>
      </c>
      <c r="Q7088">
        <v>9.7024224630729101</v>
      </c>
      <c r="R7088">
        <v>8.9116904212614205</v>
      </c>
      <c r="S7088">
        <v>8.3687248115742605</v>
      </c>
      <c r="T7088">
        <v>9.4378418094882903</v>
      </c>
      <c r="U7088">
        <v>8.9020499406323506</v>
      </c>
      <c r="V7088">
        <v>9.3873085339168494</v>
      </c>
      <c r="W7088">
        <v>8.7436520203135295</v>
      </c>
      <c r="X7088">
        <v>10.8633879781421</v>
      </c>
      <c r="Y7088">
        <v>7.8094829435743396</v>
      </c>
      <c r="Z7088">
        <v>8.5708163702592692</v>
      </c>
      <c r="AA7088">
        <v>8.2559121621621596</v>
      </c>
      <c r="AB7088">
        <v>8.3842426795871106</v>
      </c>
    </row>
    <row r="7089" spans="1:44" x14ac:dyDescent="0.25">
      <c r="A7089" t="str">
        <f t="shared" si="112"/>
        <v>Wien-Rudolfsheim-FünfhausGründungsintensitätje 1.000 Einwohner</v>
      </c>
      <c r="B7089">
        <v>7088</v>
      </c>
      <c r="C7089">
        <v>915</v>
      </c>
      <c r="D7089" t="s">
        <v>290</v>
      </c>
      <c r="E7089" t="s">
        <v>40</v>
      </c>
      <c r="F7089" t="s">
        <v>53</v>
      </c>
      <c r="G7089">
        <v>4.6530926765656</v>
      </c>
      <c r="H7089">
        <v>4.0525298253659798</v>
      </c>
      <c r="I7089">
        <v>6.6931304999882304</v>
      </c>
      <c r="J7089">
        <v>7.2277741261689599</v>
      </c>
      <c r="K7089">
        <v>6.5193940250960196</v>
      </c>
      <c r="L7089">
        <v>6.2371626551637904</v>
      </c>
      <c r="M7089">
        <v>6.5373001851601797</v>
      </c>
      <c r="N7089">
        <v>5.5437391512079399</v>
      </c>
      <c r="O7089">
        <v>7.40223236617501</v>
      </c>
      <c r="P7089">
        <v>6.3349059388211701</v>
      </c>
      <c r="Q7089">
        <v>6.0989673240681102</v>
      </c>
      <c r="R7089">
        <v>5.5789724875306099</v>
      </c>
      <c r="S7089">
        <v>5.2445097928692697</v>
      </c>
      <c r="T7089">
        <v>5.65132823235869</v>
      </c>
      <c r="U7089">
        <v>5.2367673073522996</v>
      </c>
      <c r="V7089">
        <v>5.43044848668971</v>
      </c>
      <c r="W7089">
        <v>5.010818813347</v>
      </c>
      <c r="X7089">
        <v>6.4029064299609599</v>
      </c>
      <c r="Y7089">
        <v>4.7387811958913204</v>
      </c>
      <c r="Z7089">
        <v>5.2536874318662399</v>
      </c>
      <c r="AA7089">
        <v>5.1695643551265897</v>
      </c>
      <c r="AB7089">
        <v>5.2293421277378496</v>
      </c>
    </row>
    <row r="7090" spans="1:44" x14ac:dyDescent="0.25">
      <c r="A7090" t="str">
        <f t="shared" si="112"/>
        <v>Wien-Rudolfsheim-FünfhausKammermitgliedschaftenAktiv</v>
      </c>
      <c r="B7090">
        <v>7089</v>
      </c>
      <c r="C7090">
        <v>915</v>
      </c>
      <c r="D7090" t="s">
        <v>290</v>
      </c>
      <c r="E7090" t="s">
        <v>39</v>
      </c>
      <c r="F7090" t="s">
        <v>50</v>
      </c>
      <c r="G7090">
        <v>3305</v>
      </c>
      <c r="H7090">
        <v>3372</v>
      </c>
      <c r="I7090">
        <v>3407</v>
      </c>
      <c r="J7090">
        <v>3640</v>
      </c>
      <c r="K7090">
        <v>3847</v>
      </c>
      <c r="L7090">
        <v>4007</v>
      </c>
      <c r="M7090">
        <v>4107</v>
      </c>
      <c r="N7090">
        <v>4200</v>
      </c>
      <c r="O7090">
        <v>4244</v>
      </c>
      <c r="P7090">
        <v>4232</v>
      </c>
      <c r="Q7090">
        <v>4402</v>
      </c>
      <c r="R7090">
        <v>4515</v>
      </c>
      <c r="S7090">
        <v>4462</v>
      </c>
      <c r="T7090">
        <v>4504</v>
      </c>
      <c r="U7090">
        <v>4560</v>
      </c>
      <c r="V7090">
        <v>4603</v>
      </c>
      <c r="W7090">
        <v>4654</v>
      </c>
      <c r="X7090">
        <v>4687</v>
      </c>
      <c r="Y7090">
        <v>4605</v>
      </c>
      <c r="Z7090">
        <v>4570</v>
      </c>
      <c r="AA7090">
        <v>4604</v>
      </c>
      <c r="AB7090">
        <v>4609</v>
      </c>
      <c r="AC7090">
        <v>4569</v>
      </c>
      <c r="AD7090">
        <v>4570</v>
      </c>
      <c r="AE7090">
        <v>4540</v>
      </c>
      <c r="AF7090">
        <v>4529</v>
      </c>
      <c r="AG7090">
        <v>4601</v>
      </c>
      <c r="AH7090">
        <v>4575</v>
      </c>
      <c r="AI7090">
        <v>4590</v>
      </c>
      <c r="AJ7090">
        <v>4661</v>
      </c>
      <c r="AK7090">
        <v>4652</v>
      </c>
      <c r="AL7090">
        <v>4667</v>
      </c>
      <c r="AM7090">
        <v>4789</v>
      </c>
      <c r="AN7090">
        <v>4736</v>
      </c>
      <c r="AO7090">
        <v>4750</v>
      </c>
      <c r="AP7090">
        <v>4747</v>
      </c>
      <c r="AQ7090">
        <v>4779</v>
      </c>
      <c r="AR7090">
        <v>4794</v>
      </c>
    </row>
    <row r="7091" spans="1:44" x14ac:dyDescent="0.25">
      <c r="A7091" t="str">
        <f t="shared" si="112"/>
        <v>Wien-Rudolfsheim-FünfhausKammermitgliedschaftenInsgesamt</v>
      </c>
      <c r="B7091">
        <v>7090</v>
      </c>
      <c r="C7091">
        <v>915</v>
      </c>
      <c r="D7091" t="s">
        <v>290</v>
      </c>
      <c r="E7091" t="s">
        <v>39</v>
      </c>
      <c r="F7091" t="s">
        <v>48</v>
      </c>
      <c r="G7091">
        <v>4285</v>
      </c>
      <c r="H7091">
        <v>4353</v>
      </c>
      <c r="I7091">
        <v>4428</v>
      </c>
      <c r="J7091">
        <v>4691</v>
      </c>
      <c r="K7091">
        <v>4916</v>
      </c>
      <c r="L7091">
        <v>5074</v>
      </c>
      <c r="M7091">
        <v>5190</v>
      </c>
      <c r="N7091">
        <v>5284</v>
      </c>
      <c r="O7091">
        <v>5326</v>
      </c>
      <c r="P7091">
        <v>5343</v>
      </c>
      <c r="Q7091">
        <v>5528</v>
      </c>
      <c r="R7091">
        <v>5635</v>
      </c>
      <c r="S7091">
        <v>5577</v>
      </c>
      <c r="T7091">
        <v>5670</v>
      </c>
      <c r="U7091">
        <v>5708</v>
      </c>
      <c r="V7091">
        <v>5773</v>
      </c>
      <c r="W7091">
        <v>5816</v>
      </c>
      <c r="X7091">
        <v>5885</v>
      </c>
      <c r="Y7091">
        <v>5794</v>
      </c>
      <c r="Z7091">
        <v>5795</v>
      </c>
      <c r="AA7091">
        <v>5812</v>
      </c>
      <c r="AB7091">
        <v>5848</v>
      </c>
      <c r="AC7091">
        <v>5830</v>
      </c>
      <c r="AD7091">
        <v>5824</v>
      </c>
      <c r="AE7091">
        <v>5792</v>
      </c>
      <c r="AF7091">
        <v>5788</v>
      </c>
      <c r="AG7091">
        <v>5822</v>
      </c>
      <c r="AH7091">
        <v>5801</v>
      </c>
      <c r="AI7091">
        <v>5782</v>
      </c>
      <c r="AJ7091">
        <v>5832</v>
      </c>
      <c r="AK7091">
        <v>5880</v>
      </c>
      <c r="AL7091">
        <v>5885</v>
      </c>
      <c r="AM7091">
        <v>5945</v>
      </c>
      <c r="AN7091">
        <v>5849</v>
      </c>
      <c r="AO7091">
        <v>5855</v>
      </c>
      <c r="AP7091">
        <v>5826</v>
      </c>
      <c r="AQ7091">
        <v>5843</v>
      </c>
      <c r="AR7091">
        <v>5827</v>
      </c>
    </row>
    <row r="7092" spans="1:44" x14ac:dyDescent="0.25">
      <c r="A7092" t="str">
        <f t="shared" si="112"/>
        <v>Wien-Rudolfsheim-FünfhausKammermitgliedschaftenRuhend</v>
      </c>
      <c r="B7092">
        <v>7091</v>
      </c>
      <c r="C7092">
        <v>915</v>
      </c>
      <c r="D7092" t="s">
        <v>290</v>
      </c>
      <c r="E7092" t="s">
        <v>39</v>
      </c>
      <c r="F7092" t="s">
        <v>51</v>
      </c>
      <c r="G7092">
        <v>980</v>
      </c>
      <c r="H7092">
        <v>981</v>
      </c>
      <c r="I7092">
        <v>1021</v>
      </c>
      <c r="J7092">
        <v>1051</v>
      </c>
      <c r="K7092">
        <v>1069</v>
      </c>
      <c r="L7092">
        <v>1067</v>
      </c>
      <c r="M7092">
        <v>1083</v>
      </c>
      <c r="N7092">
        <v>1084</v>
      </c>
      <c r="O7092">
        <v>1082</v>
      </c>
      <c r="P7092">
        <v>1111</v>
      </c>
      <c r="Q7092">
        <v>1126</v>
      </c>
      <c r="R7092">
        <v>1120</v>
      </c>
      <c r="S7092">
        <v>1115</v>
      </c>
      <c r="T7092">
        <v>1166</v>
      </c>
      <c r="U7092">
        <v>1148</v>
      </c>
      <c r="V7092">
        <v>1170</v>
      </c>
      <c r="W7092">
        <v>1162</v>
      </c>
      <c r="X7092">
        <v>1198</v>
      </c>
      <c r="Y7092">
        <v>1189</v>
      </c>
      <c r="Z7092">
        <v>1225</v>
      </c>
      <c r="AA7092">
        <v>1208</v>
      </c>
      <c r="AB7092">
        <v>1239</v>
      </c>
      <c r="AC7092">
        <v>1261</v>
      </c>
      <c r="AD7092">
        <v>1254</v>
      </c>
      <c r="AE7092">
        <v>1252</v>
      </c>
      <c r="AF7092">
        <v>1259</v>
      </c>
      <c r="AG7092">
        <v>1221</v>
      </c>
      <c r="AH7092">
        <v>1226</v>
      </c>
      <c r="AI7092">
        <v>1192</v>
      </c>
      <c r="AJ7092">
        <v>1171</v>
      </c>
      <c r="AK7092">
        <v>1228</v>
      </c>
      <c r="AL7092">
        <v>1218</v>
      </c>
      <c r="AM7092">
        <v>1156</v>
      </c>
      <c r="AN7092">
        <v>1113</v>
      </c>
      <c r="AO7092">
        <v>1105</v>
      </c>
      <c r="AP7092">
        <v>1079</v>
      </c>
      <c r="AQ7092">
        <v>1064</v>
      </c>
      <c r="AR7092">
        <v>1033</v>
      </c>
    </row>
    <row r="7093" spans="1:44" x14ac:dyDescent="0.25">
      <c r="A7093" t="str">
        <f t="shared" si="112"/>
        <v>Wien-Rudolfsheim-FünfhausLehrlinge1. Lehrjahr, männlich</v>
      </c>
      <c r="B7093">
        <v>7092</v>
      </c>
      <c r="C7093">
        <v>915</v>
      </c>
      <c r="D7093" t="s">
        <v>290</v>
      </c>
      <c r="E7093" t="s">
        <v>46</v>
      </c>
      <c r="F7093" t="s">
        <v>65</v>
      </c>
      <c r="G7093">
        <v>93</v>
      </c>
      <c r="H7093">
        <v>93</v>
      </c>
      <c r="I7093">
        <v>105</v>
      </c>
      <c r="J7093">
        <v>97</v>
      </c>
      <c r="K7093">
        <v>102</v>
      </c>
      <c r="L7093">
        <v>102</v>
      </c>
      <c r="M7093">
        <v>104</v>
      </c>
      <c r="N7093">
        <v>86</v>
      </c>
      <c r="O7093">
        <v>129</v>
      </c>
      <c r="P7093">
        <v>139</v>
      </c>
      <c r="Q7093">
        <v>86</v>
      </c>
      <c r="R7093">
        <v>73</v>
      </c>
      <c r="S7093">
        <v>109</v>
      </c>
      <c r="T7093">
        <v>89</v>
      </c>
      <c r="U7093">
        <v>74</v>
      </c>
      <c r="V7093">
        <v>62</v>
      </c>
      <c r="W7093">
        <v>69</v>
      </c>
      <c r="X7093">
        <v>81</v>
      </c>
      <c r="Y7093">
        <v>58</v>
      </c>
      <c r="Z7093">
        <v>66</v>
      </c>
      <c r="AA7093">
        <v>89</v>
      </c>
      <c r="AB7093">
        <v>79</v>
      </c>
    </row>
    <row r="7094" spans="1:44" x14ac:dyDescent="0.25">
      <c r="A7094" t="str">
        <f t="shared" si="112"/>
        <v>Wien-Rudolfsheim-FünfhausLehrlinge1. Lehrjahr, weiblich</v>
      </c>
      <c r="B7094">
        <v>7093</v>
      </c>
      <c r="C7094">
        <v>915</v>
      </c>
      <c r="D7094" t="s">
        <v>290</v>
      </c>
      <c r="E7094" t="s">
        <v>46</v>
      </c>
      <c r="F7094" t="s">
        <v>66</v>
      </c>
      <c r="G7094">
        <v>39</v>
      </c>
      <c r="H7094">
        <v>44</v>
      </c>
      <c r="I7094">
        <v>42</v>
      </c>
      <c r="J7094">
        <v>41</v>
      </c>
      <c r="K7094">
        <v>53</v>
      </c>
      <c r="L7094">
        <v>55</v>
      </c>
      <c r="M7094">
        <v>66</v>
      </c>
      <c r="N7094">
        <v>42</v>
      </c>
      <c r="O7094">
        <v>46</v>
      </c>
      <c r="P7094">
        <v>61</v>
      </c>
      <c r="Q7094">
        <v>54</v>
      </c>
      <c r="R7094">
        <v>49</v>
      </c>
      <c r="S7094">
        <v>47</v>
      </c>
      <c r="T7094">
        <v>42</v>
      </c>
      <c r="U7094">
        <v>50</v>
      </c>
      <c r="V7094">
        <v>39</v>
      </c>
      <c r="W7094">
        <v>34</v>
      </c>
      <c r="X7094">
        <v>44</v>
      </c>
      <c r="Y7094">
        <v>37</v>
      </c>
      <c r="Z7094">
        <v>57</v>
      </c>
      <c r="AA7094">
        <v>48</v>
      </c>
      <c r="AB7094">
        <v>51</v>
      </c>
    </row>
    <row r="7095" spans="1:44" x14ac:dyDescent="0.25">
      <c r="A7095" t="str">
        <f t="shared" si="112"/>
        <v>Wien-Rudolfsheim-FünfhausLehrlinge2. Lehrjahr, männlich</v>
      </c>
      <c r="B7095">
        <v>7094</v>
      </c>
      <c r="C7095">
        <v>915</v>
      </c>
      <c r="D7095" t="s">
        <v>290</v>
      </c>
      <c r="E7095" t="s">
        <v>46</v>
      </c>
      <c r="F7095" t="s">
        <v>67</v>
      </c>
      <c r="G7095">
        <v>104</v>
      </c>
      <c r="H7095">
        <v>90</v>
      </c>
      <c r="I7095">
        <v>89</v>
      </c>
      <c r="J7095">
        <v>111</v>
      </c>
      <c r="K7095">
        <v>114</v>
      </c>
      <c r="L7095">
        <v>115</v>
      </c>
      <c r="M7095">
        <v>120</v>
      </c>
      <c r="N7095">
        <v>119</v>
      </c>
      <c r="O7095">
        <v>84</v>
      </c>
      <c r="P7095">
        <v>119</v>
      </c>
      <c r="Q7095">
        <v>138</v>
      </c>
      <c r="R7095">
        <v>89</v>
      </c>
      <c r="S7095">
        <v>75</v>
      </c>
      <c r="T7095">
        <v>86</v>
      </c>
      <c r="U7095">
        <v>56</v>
      </c>
      <c r="V7095">
        <v>63</v>
      </c>
      <c r="W7095">
        <v>67</v>
      </c>
      <c r="X7095">
        <v>62</v>
      </c>
      <c r="Y7095">
        <v>78</v>
      </c>
      <c r="Z7095">
        <v>66</v>
      </c>
      <c r="AA7095">
        <v>77</v>
      </c>
      <c r="AB7095">
        <v>86</v>
      </c>
    </row>
    <row r="7096" spans="1:44" x14ac:dyDescent="0.25">
      <c r="A7096" t="str">
        <f t="shared" si="112"/>
        <v>Wien-Rudolfsheim-FünfhausLehrlinge2. Lehrjahr, weiblich</v>
      </c>
      <c r="B7096">
        <v>7095</v>
      </c>
      <c r="C7096">
        <v>915</v>
      </c>
      <c r="D7096" t="s">
        <v>290</v>
      </c>
      <c r="E7096" t="s">
        <v>46</v>
      </c>
      <c r="F7096" t="s">
        <v>68</v>
      </c>
      <c r="G7096">
        <v>53</v>
      </c>
      <c r="H7096">
        <v>45</v>
      </c>
      <c r="I7096">
        <v>48</v>
      </c>
      <c r="J7096">
        <v>53</v>
      </c>
      <c r="K7096">
        <v>50</v>
      </c>
      <c r="L7096">
        <v>63</v>
      </c>
      <c r="M7096">
        <v>66</v>
      </c>
      <c r="N7096">
        <v>61</v>
      </c>
      <c r="O7096">
        <v>44</v>
      </c>
      <c r="P7096">
        <v>52</v>
      </c>
      <c r="Q7096">
        <v>68</v>
      </c>
      <c r="R7096">
        <v>67</v>
      </c>
      <c r="S7096">
        <v>60</v>
      </c>
      <c r="T7096">
        <v>44</v>
      </c>
      <c r="U7096">
        <v>38</v>
      </c>
      <c r="V7096">
        <v>54</v>
      </c>
      <c r="W7096">
        <v>45</v>
      </c>
      <c r="X7096">
        <v>44</v>
      </c>
      <c r="Y7096">
        <v>40</v>
      </c>
      <c r="Z7096">
        <v>48</v>
      </c>
      <c r="AA7096">
        <v>64</v>
      </c>
      <c r="AB7096">
        <v>49</v>
      </c>
    </row>
    <row r="7097" spans="1:44" x14ac:dyDescent="0.25">
      <c r="A7097" t="str">
        <f t="shared" si="112"/>
        <v>Wien-Rudolfsheim-FünfhausLehrlinge3. Lehrjahr, männlich</v>
      </c>
      <c r="B7097">
        <v>7096</v>
      </c>
      <c r="C7097">
        <v>915</v>
      </c>
      <c r="D7097" t="s">
        <v>290</v>
      </c>
      <c r="E7097" t="s">
        <v>46</v>
      </c>
      <c r="F7097" t="s">
        <v>69</v>
      </c>
      <c r="G7097">
        <v>98</v>
      </c>
      <c r="H7097">
        <v>97</v>
      </c>
      <c r="I7097">
        <v>97</v>
      </c>
      <c r="J7097">
        <v>91</v>
      </c>
      <c r="K7097">
        <v>99</v>
      </c>
      <c r="L7097">
        <v>108</v>
      </c>
      <c r="M7097">
        <v>115</v>
      </c>
      <c r="N7097">
        <v>112</v>
      </c>
      <c r="O7097">
        <v>109</v>
      </c>
      <c r="P7097">
        <v>71</v>
      </c>
      <c r="Q7097">
        <v>115</v>
      </c>
      <c r="R7097">
        <v>152</v>
      </c>
      <c r="S7097">
        <v>98</v>
      </c>
      <c r="T7097">
        <v>79</v>
      </c>
      <c r="U7097">
        <v>79</v>
      </c>
      <c r="V7097">
        <v>66</v>
      </c>
      <c r="W7097">
        <v>60</v>
      </c>
      <c r="X7097">
        <v>70</v>
      </c>
      <c r="Y7097">
        <v>57</v>
      </c>
      <c r="Z7097">
        <v>79</v>
      </c>
      <c r="AA7097">
        <v>69</v>
      </c>
      <c r="AB7097">
        <v>67</v>
      </c>
    </row>
    <row r="7098" spans="1:44" x14ac:dyDescent="0.25">
      <c r="A7098" t="str">
        <f t="shared" si="112"/>
        <v>Wien-Rudolfsheim-FünfhausLehrlinge3. Lehrjahr, weiblich</v>
      </c>
      <c r="B7098">
        <v>7097</v>
      </c>
      <c r="C7098">
        <v>915</v>
      </c>
      <c r="D7098" t="s">
        <v>290</v>
      </c>
      <c r="E7098" t="s">
        <v>46</v>
      </c>
      <c r="F7098" t="s">
        <v>70</v>
      </c>
      <c r="G7098">
        <v>51</v>
      </c>
      <c r="H7098">
        <v>54</v>
      </c>
      <c r="I7098">
        <v>49</v>
      </c>
      <c r="J7098">
        <v>42</v>
      </c>
      <c r="K7098">
        <v>44</v>
      </c>
      <c r="L7098">
        <v>45</v>
      </c>
      <c r="M7098">
        <v>64</v>
      </c>
      <c r="N7098">
        <v>59</v>
      </c>
      <c r="O7098">
        <v>52</v>
      </c>
      <c r="P7098">
        <v>42</v>
      </c>
      <c r="Q7098">
        <v>49</v>
      </c>
      <c r="R7098">
        <v>61</v>
      </c>
      <c r="S7098">
        <v>61</v>
      </c>
      <c r="T7098">
        <v>51</v>
      </c>
      <c r="U7098">
        <v>41</v>
      </c>
      <c r="V7098">
        <v>29</v>
      </c>
      <c r="W7098">
        <v>51</v>
      </c>
      <c r="X7098">
        <v>43</v>
      </c>
      <c r="Y7098">
        <v>44</v>
      </c>
      <c r="Z7098">
        <v>41</v>
      </c>
      <c r="AA7098">
        <v>39</v>
      </c>
      <c r="AB7098">
        <v>54</v>
      </c>
    </row>
    <row r="7099" spans="1:44" x14ac:dyDescent="0.25">
      <c r="A7099" t="str">
        <f t="shared" si="112"/>
        <v>Wien-Rudolfsheim-FünfhausLehrlinge4. Lehrjahr, männlich</v>
      </c>
      <c r="B7099">
        <v>7098</v>
      </c>
      <c r="C7099">
        <v>915</v>
      </c>
      <c r="D7099" t="s">
        <v>290</v>
      </c>
      <c r="E7099" t="s">
        <v>46</v>
      </c>
      <c r="F7099" t="s">
        <v>71</v>
      </c>
      <c r="G7099">
        <v>23</v>
      </c>
      <c r="H7099">
        <v>22</v>
      </c>
      <c r="I7099">
        <v>19</v>
      </c>
      <c r="J7099">
        <v>18</v>
      </c>
      <c r="K7099">
        <v>28</v>
      </c>
      <c r="L7099">
        <v>29</v>
      </c>
      <c r="M7099">
        <v>32</v>
      </c>
      <c r="N7099">
        <v>32</v>
      </c>
      <c r="O7099">
        <v>29</v>
      </c>
      <c r="P7099">
        <v>26</v>
      </c>
      <c r="Q7099">
        <v>15</v>
      </c>
      <c r="R7099">
        <v>19</v>
      </c>
      <c r="S7099">
        <v>12</v>
      </c>
      <c r="T7099">
        <v>15</v>
      </c>
      <c r="U7099">
        <v>14</v>
      </c>
      <c r="V7099">
        <v>6</v>
      </c>
      <c r="W7099">
        <v>10</v>
      </c>
      <c r="X7099">
        <v>9</v>
      </c>
      <c r="Y7099">
        <v>15</v>
      </c>
      <c r="Z7099">
        <v>13</v>
      </c>
      <c r="AA7099">
        <v>19</v>
      </c>
      <c r="AB7099">
        <v>18</v>
      </c>
    </row>
    <row r="7100" spans="1:44" x14ac:dyDescent="0.25">
      <c r="A7100" t="str">
        <f t="shared" si="112"/>
        <v>Wien-Rudolfsheim-FünfhausLehrlinge4. Lehrjahr, weiblich</v>
      </c>
      <c r="B7100">
        <v>7099</v>
      </c>
      <c r="C7100">
        <v>915</v>
      </c>
      <c r="D7100" t="s">
        <v>290</v>
      </c>
      <c r="E7100" t="s">
        <v>46</v>
      </c>
      <c r="F7100" t="s">
        <v>72</v>
      </c>
      <c r="G7100">
        <v>4</v>
      </c>
      <c r="H7100">
        <v>2</v>
      </c>
      <c r="I7100">
        <v>2</v>
      </c>
      <c r="J7100">
        <v>4</v>
      </c>
      <c r="K7100">
        <v>1</v>
      </c>
      <c r="L7100">
        <v>4</v>
      </c>
      <c r="M7100">
        <v>3</v>
      </c>
      <c r="N7100">
        <v>2</v>
      </c>
      <c r="O7100">
        <v>3</v>
      </c>
      <c r="P7100">
        <v>2</v>
      </c>
      <c r="Q7100">
        <v>1</v>
      </c>
      <c r="R7100">
        <v>1</v>
      </c>
      <c r="S7100">
        <v>2</v>
      </c>
      <c r="T7100">
        <v>5</v>
      </c>
      <c r="X7100">
        <v>2</v>
      </c>
      <c r="Y7100">
        <v>2</v>
      </c>
      <c r="Z7100">
        <v>1</v>
      </c>
      <c r="AA7100">
        <v>2</v>
      </c>
    </row>
    <row r="7101" spans="1:44" x14ac:dyDescent="0.25">
      <c r="A7101" t="str">
        <f t="shared" si="112"/>
        <v>Wien-Rudolfsheim-FünfhausLehrlingeFrauen</v>
      </c>
      <c r="B7101">
        <v>7100</v>
      </c>
      <c r="C7101">
        <v>915</v>
      </c>
      <c r="D7101" t="s">
        <v>290</v>
      </c>
      <c r="E7101" t="s">
        <v>46</v>
      </c>
      <c r="F7101" t="s">
        <v>47</v>
      </c>
      <c r="G7101">
        <v>147</v>
      </c>
      <c r="H7101">
        <v>145</v>
      </c>
      <c r="I7101">
        <v>141</v>
      </c>
      <c r="J7101">
        <v>140</v>
      </c>
      <c r="K7101">
        <v>148</v>
      </c>
      <c r="L7101">
        <v>167</v>
      </c>
      <c r="M7101">
        <v>199</v>
      </c>
      <c r="N7101">
        <v>164</v>
      </c>
      <c r="O7101">
        <v>145</v>
      </c>
      <c r="P7101">
        <v>157</v>
      </c>
      <c r="Q7101">
        <v>172</v>
      </c>
      <c r="R7101">
        <v>178</v>
      </c>
      <c r="S7101">
        <v>170</v>
      </c>
      <c r="T7101">
        <v>142</v>
      </c>
      <c r="U7101">
        <v>129</v>
      </c>
      <c r="V7101">
        <v>122</v>
      </c>
      <c r="W7101">
        <v>130</v>
      </c>
      <c r="X7101">
        <v>133</v>
      </c>
      <c r="Y7101">
        <v>123</v>
      </c>
      <c r="Z7101">
        <v>147</v>
      </c>
      <c r="AA7101">
        <v>153</v>
      </c>
      <c r="AB7101">
        <v>154</v>
      </c>
    </row>
    <row r="7102" spans="1:44" x14ac:dyDescent="0.25">
      <c r="A7102" t="str">
        <f t="shared" si="112"/>
        <v>Wien-Rudolfsheim-FünfhausLehrlingeInsgesamt</v>
      </c>
      <c r="B7102">
        <v>7101</v>
      </c>
      <c r="C7102">
        <v>915</v>
      </c>
      <c r="D7102" t="s">
        <v>290</v>
      </c>
      <c r="E7102" t="s">
        <v>46</v>
      </c>
      <c r="F7102" t="s">
        <v>48</v>
      </c>
      <c r="G7102">
        <v>465</v>
      </c>
      <c r="H7102">
        <v>447</v>
      </c>
      <c r="I7102">
        <v>451</v>
      </c>
      <c r="J7102">
        <v>457</v>
      </c>
      <c r="K7102">
        <v>491</v>
      </c>
      <c r="L7102">
        <v>521</v>
      </c>
      <c r="M7102">
        <v>570</v>
      </c>
      <c r="N7102">
        <v>513</v>
      </c>
      <c r="O7102">
        <v>496</v>
      </c>
      <c r="P7102">
        <v>512</v>
      </c>
      <c r="Q7102">
        <v>526</v>
      </c>
      <c r="R7102">
        <v>511</v>
      </c>
      <c r="S7102">
        <v>464</v>
      </c>
      <c r="T7102">
        <v>411</v>
      </c>
      <c r="U7102">
        <v>352</v>
      </c>
      <c r="V7102">
        <v>319</v>
      </c>
      <c r="W7102">
        <v>336</v>
      </c>
      <c r="X7102">
        <v>355</v>
      </c>
      <c r="Y7102">
        <v>331</v>
      </c>
      <c r="Z7102">
        <v>371</v>
      </c>
      <c r="AA7102">
        <v>407</v>
      </c>
      <c r="AB7102">
        <v>404</v>
      </c>
    </row>
    <row r="7103" spans="1:44" x14ac:dyDescent="0.25">
      <c r="A7103" t="str">
        <f t="shared" si="112"/>
        <v>Wien-Rudolfsheim-FünfhausLehrlingeMänner</v>
      </c>
      <c r="B7103">
        <v>7102</v>
      </c>
      <c r="C7103">
        <v>915</v>
      </c>
      <c r="D7103" t="s">
        <v>290</v>
      </c>
      <c r="E7103" t="s">
        <v>46</v>
      </c>
      <c r="F7103" t="s">
        <v>49</v>
      </c>
      <c r="G7103">
        <v>318</v>
      </c>
      <c r="H7103">
        <v>302</v>
      </c>
      <c r="I7103">
        <v>310</v>
      </c>
      <c r="J7103">
        <v>317</v>
      </c>
      <c r="K7103">
        <v>343</v>
      </c>
      <c r="L7103">
        <v>354</v>
      </c>
      <c r="M7103">
        <v>371</v>
      </c>
      <c r="N7103">
        <v>349</v>
      </c>
      <c r="O7103">
        <v>351</v>
      </c>
      <c r="P7103">
        <v>355</v>
      </c>
      <c r="Q7103">
        <v>354</v>
      </c>
      <c r="R7103">
        <v>333</v>
      </c>
      <c r="S7103">
        <v>294</v>
      </c>
      <c r="T7103">
        <v>269</v>
      </c>
      <c r="U7103">
        <v>223</v>
      </c>
      <c r="V7103">
        <v>197</v>
      </c>
      <c r="W7103">
        <v>206</v>
      </c>
      <c r="X7103">
        <v>222</v>
      </c>
      <c r="Y7103">
        <v>208</v>
      </c>
      <c r="Z7103">
        <v>224</v>
      </c>
      <c r="AA7103">
        <v>254</v>
      </c>
      <c r="AB7103">
        <v>250</v>
      </c>
    </row>
    <row r="7104" spans="1:44" x14ac:dyDescent="0.25">
      <c r="A7104" t="str">
        <f t="shared" si="112"/>
        <v>Wien-Rudolfsheim-FünfhausNeugründungenInsgesamt</v>
      </c>
      <c r="B7104">
        <v>7103</v>
      </c>
      <c r="C7104">
        <v>915</v>
      </c>
      <c r="D7104" t="s">
        <v>290</v>
      </c>
      <c r="E7104" t="s">
        <v>41</v>
      </c>
      <c r="F7104" t="s">
        <v>48</v>
      </c>
      <c r="G7104">
        <v>314</v>
      </c>
      <c r="H7104">
        <v>275.47476740907803</v>
      </c>
      <c r="I7104">
        <v>460.21965317919103</v>
      </c>
      <c r="J7104">
        <v>502.09178522257901</v>
      </c>
      <c r="K7104">
        <v>457.88963935261899</v>
      </c>
      <c r="L7104">
        <v>438.02345894684299</v>
      </c>
      <c r="M7104">
        <v>459.513367315094</v>
      </c>
      <c r="N7104">
        <v>391.387984075281</v>
      </c>
      <c r="O7104">
        <v>524.30011849617597</v>
      </c>
      <c r="P7104">
        <v>456.24626061983997</v>
      </c>
      <c r="Q7104">
        <v>436.99710773680403</v>
      </c>
      <c r="R7104">
        <v>410.20511009066303</v>
      </c>
      <c r="S7104">
        <v>392.24213191848497</v>
      </c>
      <c r="T7104">
        <v>431.30937069361499</v>
      </c>
      <c r="U7104">
        <v>410.29548176374499</v>
      </c>
      <c r="V7104">
        <v>429</v>
      </c>
      <c r="W7104">
        <v>396</v>
      </c>
      <c r="X7104">
        <v>497</v>
      </c>
      <c r="Y7104">
        <v>364</v>
      </c>
      <c r="Z7104">
        <v>400</v>
      </c>
      <c r="AA7104">
        <v>391</v>
      </c>
      <c r="AB7104">
        <v>398</v>
      </c>
    </row>
    <row r="7105" spans="1:25" x14ac:dyDescent="0.25">
      <c r="A7105" t="str">
        <f t="shared" si="112"/>
        <v>Wien-Rudolfsheim-FünfhausPendler (Auspendler/-innen)Insgesamt</v>
      </c>
      <c r="B7105">
        <v>7104</v>
      </c>
      <c r="C7105">
        <v>915</v>
      </c>
      <c r="D7105" t="s">
        <v>290</v>
      </c>
      <c r="E7105" t="s">
        <v>459</v>
      </c>
      <c r="F7105" t="s">
        <v>48</v>
      </c>
      <c r="G7105">
        <v>3383</v>
      </c>
      <c r="H7105">
        <v>3322</v>
      </c>
      <c r="I7105">
        <v>3651</v>
      </c>
      <c r="J7105">
        <v>3717</v>
      </c>
      <c r="K7105">
        <v>3711</v>
      </c>
      <c r="L7105">
        <v>3802</v>
      </c>
      <c r="M7105">
        <v>3874</v>
      </c>
      <c r="N7105">
        <v>4023</v>
      </c>
      <c r="O7105">
        <v>4161</v>
      </c>
      <c r="P7105">
        <v>4309</v>
      </c>
      <c r="Q7105">
        <v>4285</v>
      </c>
      <c r="R7105">
        <v>4243</v>
      </c>
      <c r="S7105">
        <v>4431</v>
      </c>
    </row>
    <row r="7106" spans="1:25" x14ac:dyDescent="0.25">
      <c r="A7106" t="str">
        <f t="shared" si="112"/>
        <v>Wien-Rudolfsheim-FünfhausPendler ins AuslandInsgesamt</v>
      </c>
      <c r="B7106">
        <v>7105</v>
      </c>
      <c r="C7106">
        <v>915</v>
      </c>
      <c r="D7106" t="s">
        <v>290</v>
      </c>
      <c r="E7106" t="s">
        <v>304</v>
      </c>
      <c r="F7106" t="s">
        <v>48</v>
      </c>
      <c r="G7106">
        <v>12</v>
      </c>
      <c r="H7106">
        <v>39</v>
      </c>
      <c r="I7106">
        <v>156</v>
      </c>
      <c r="J7106">
        <v>42</v>
      </c>
      <c r="K7106">
        <v>36</v>
      </c>
      <c r="L7106">
        <v>63</v>
      </c>
      <c r="M7106">
        <v>63</v>
      </c>
      <c r="N7106">
        <v>69</v>
      </c>
      <c r="O7106">
        <v>87</v>
      </c>
      <c r="P7106">
        <v>85</v>
      </c>
      <c r="Q7106">
        <v>82</v>
      </c>
      <c r="R7106">
        <v>78</v>
      </c>
      <c r="S7106">
        <v>93</v>
      </c>
    </row>
    <row r="7107" spans="1:25" x14ac:dyDescent="0.25">
      <c r="A7107" t="str">
        <f t="shared" si="112"/>
        <v>Wien-Rudolfsheim-FünfhausPendler zw. BundesländernInsgesamt</v>
      </c>
      <c r="B7107">
        <v>7106</v>
      </c>
      <c r="C7107">
        <v>915</v>
      </c>
      <c r="D7107" t="s">
        <v>290</v>
      </c>
      <c r="E7107" t="s">
        <v>433</v>
      </c>
      <c r="F7107" t="s">
        <v>48</v>
      </c>
      <c r="G7107">
        <v>3371</v>
      </c>
      <c r="H7107">
        <v>3283</v>
      </c>
      <c r="I7107">
        <v>3495</v>
      </c>
      <c r="J7107">
        <v>3675</v>
      </c>
      <c r="K7107">
        <v>3675</v>
      </c>
      <c r="L7107">
        <v>3739</v>
      </c>
      <c r="M7107">
        <v>3811</v>
      </c>
      <c r="N7107">
        <v>3954</v>
      </c>
      <c r="O7107">
        <v>4074</v>
      </c>
      <c r="P7107">
        <v>4224</v>
      </c>
      <c r="Q7107">
        <v>4203</v>
      </c>
      <c r="R7107">
        <v>4165</v>
      </c>
      <c r="S7107">
        <v>4338</v>
      </c>
    </row>
    <row r="7108" spans="1:25" x14ac:dyDescent="0.25">
      <c r="A7108" t="str">
        <f t="shared" si="112"/>
        <v>Wien-Rudolfsheim-FünfhausPendler zw. Gemeinden eines Pol. BezirkesInsgesamt</v>
      </c>
      <c r="B7108">
        <v>7107</v>
      </c>
      <c r="C7108">
        <v>915</v>
      </c>
      <c r="D7108" t="s">
        <v>290</v>
      </c>
      <c r="E7108" t="s">
        <v>305</v>
      </c>
      <c r="F7108" t="s">
        <v>48</v>
      </c>
      <c r="G7108">
        <v>0</v>
      </c>
      <c r="H7108">
        <v>0</v>
      </c>
      <c r="I7108">
        <v>0</v>
      </c>
      <c r="J7108">
        <v>0</v>
      </c>
      <c r="K7108">
        <v>0</v>
      </c>
      <c r="L7108">
        <v>0</v>
      </c>
      <c r="M7108">
        <v>0</v>
      </c>
      <c r="N7108">
        <v>0</v>
      </c>
      <c r="O7108">
        <v>0</v>
      </c>
      <c r="P7108">
        <v>0</v>
      </c>
      <c r="Q7108">
        <v>0</v>
      </c>
      <c r="R7108">
        <v>0</v>
      </c>
      <c r="S7108">
        <v>0</v>
      </c>
    </row>
    <row r="7109" spans="1:25" x14ac:dyDescent="0.25">
      <c r="A7109" t="str">
        <f t="shared" si="112"/>
        <v>Wien-Rudolfsheim-FünfhausPendler zw. Pol. Bez. des BundeslandesInsgesamt</v>
      </c>
      <c r="B7109">
        <v>7108</v>
      </c>
      <c r="C7109">
        <v>915</v>
      </c>
      <c r="D7109" t="s">
        <v>290</v>
      </c>
      <c r="E7109" t="s">
        <v>306</v>
      </c>
      <c r="F7109" t="s">
        <v>48</v>
      </c>
      <c r="G7109">
        <v>0</v>
      </c>
      <c r="H7109">
        <v>0</v>
      </c>
      <c r="I7109">
        <v>0</v>
      </c>
      <c r="J7109">
        <v>0</v>
      </c>
      <c r="K7109">
        <v>0</v>
      </c>
      <c r="L7109">
        <v>0</v>
      </c>
      <c r="M7109">
        <v>0</v>
      </c>
      <c r="N7109">
        <v>0</v>
      </c>
      <c r="O7109">
        <v>0</v>
      </c>
      <c r="P7109">
        <v>0</v>
      </c>
      <c r="Q7109">
        <v>0</v>
      </c>
      <c r="R7109">
        <v>0</v>
      </c>
      <c r="S7109">
        <v>0</v>
      </c>
    </row>
    <row r="7110" spans="1:25" x14ac:dyDescent="0.25">
      <c r="A7110" t="str">
        <f t="shared" si="112"/>
        <v>Wien-Rudolfsheim-FünfhausPensionisteneinkommenBrutto_Schnitt</v>
      </c>
      <c r="B7110">
        <v>7109</v>
      </c>
      <c r="C7110">
        <v>915</v>
      </c>
      <c r="D7110" t="s">
        <v>290</v>
      </c>
      <c r="E7110" t="s">
        <v>44</v>
      </c>
      <c r="F7110" t="s">
        <v>54</v>
      </c>
      <c r="G7110">
        <v>17401.789267973902</v>
      </c>
      <c r="H7110">
        <v>17591.8841778645</v>
      </c>
      <c r="I7110">
        <v>18136.254532483501</v>
      </c>
      <c r="J7110">
        <v>18519.214353834999</v>
      </c>
      <c r="K7110">
        <v>19056.131181346402</v>
      </c>
      <c r="L7110">
        <v>19471.630665225199</v>
      </c>
      <c r="M7110">
        <v>19649.821286248502</v>
      </c>
      <c r="N7110">
        <v>19870.117458941299</v>
      </c>
      <c r="O7110">
        <v>19798.513348388398</v>
      </c>
      <c r="P7110">
        <v>20096.206446134998</v>
      </c>
      <c r="Q7110">
        <v>20604.734346023099</v>
      </c>
      <c r="R7110">
        <v>20934.483193352</v>
      </c>
      <c r="S7110">
        <v>21194.6485445654</v>
      </c>
      <c r="T7110">
        <v>21201.369785970699</v>
      </c>
      <c r="U7110">
        <v>21526.060933408</v>
      </c>
      <c r="V7110">
        <v>22027.223599828401</v>
      </c>
      <c r="W7110">
        <v>23317.011360894499</v>
      </c>
      <c r="X7110">
        <v>23806.956676936599</v>
      </c>
      <c r="Y7110">
        <v>24457.4809814088</v>
      </c>
    </row>
    <row r="7111" spans="1:25" x14ac:dyDescent="0.25">
      <c r="A7111" t="str">
        <f t="shared" si="112"/>
        <v>Wien-Rudolfsheim-FünfhausPensionisteneinkommenBruttobezüge 1000 EUR</v>
      </c>
      <c r="B7111">
        <v>7110</v>
      </c>
      <c r="C7111">
        <v>915</v>
      </c>
      <c r="D7111" t="s">
        <v>290</v>
      </c>
      <c r="E7111" t="s">
        <v>44</v>
      </c>
      <c r="F7111" t="s">
        <v>55</v>
      </c>
      <c r="G7111">
        <v>239622.63821999999</v>
      </c>
      <c r="H7111">
        <v>243506.86079000001</v>
      </c>
      <c r="I7111">
        <v>250407.26633000001</v>
      </c>
      <c r="J7111">
        <v>255935.54237000001</v>
      </c>
      <c r="K7111">
        <v>264384.76400999998</v>
      </c>
      <c r="L7111">
        <v>270168.87547999999</v>
      </c>
      <c r="M7111">
        <v>278496.91709</v>
      </c>
      <c r="N7111">
        <v>281897.35638999997</v>
      </c>
      <c r="O7111">
        <v>289315.67556</v>
      </c>
      <c r="P7111">
        <v>295856.35129999998</v>
      </c>
      <c r="Q7111">
        <v>303095.64223</v>
      </c>
      <c r="R7111">
        <v>306083.07877000002</v>
      </c>
      <c r="S7111">
        <v>307703.90756999998</v>
      </c>
      <c r="T7111">
        <v>307080.63997999998</v>
      </c>
      <c r="U7111">
        <v>307413.67619000003</v>
      </c>
      <c r="V7111">
        <v>308028.69481999998</v>
      </c>
      <c r="W7111">
        <v>316971.45244000002</v>
      </c>
      <c r="X7111">
        <v>324536.43342000002</v>
      </c>
      <c r="Y7111">
        <v>330200.45072999998</v>
      </c>
    </row>
    <row r="7112" spans="1:25" x14ac:dyDescent="0.25">
      <c r="A7112" t="str">
        <f t="shared" si="112"/>
        <v>Wien-Rudolfsheim-FünfhausPensionisteneinkommenBruttobezüge Fälle</v>
      </c>
      <c r="B7112">
        <v>7111</v>
      </c>
      <c r="C7112">
        <v>915</v>
      </c>
      <c r="D7112" t="s">
        <v>290</v>
      </c>
      <c r="E7112" t="s">
        <v>44</v>
      </c>
      <c r="F7112" t="s">
        <v>56</v>
      </c>
      <c r="G7112">
        <v>13770</v>
      </c>
      <c r="H7112">
        <v>13842</v>
      </c>
      <c r="I7112">
        <v>13807</v>
      </c>
      <c r="J7112">
        <v>13820</v>
      </c>
      <c r="K7112">
        <v>13874</v>
      </c>
      <c r="L7112">
        <v>13875</v>
      </c>
      <c r="M7112">
        <v>14173</v>
      </c>
      <c r="N7112">
        <v>14187</v>
      </c>
      <c r="O7112">
        <v>14613</v>
      </c>
      <c r="P7112">
        <v>14722</v>
      </c>
      <c r="Q7112">
        <v>14710</v>
      </c>
      <c r="R7112">
        <v>14621</v>
      </c>
      <c r="S7112">
        <v>14518</v>
      </c>
      <c r="T7112">
        <v>14484</v>
      </c>
      <c r="U7112">
        <v>14281</v>
      </c>
      <c r="V7112">
        <v>13984</v>
      </c>
      <c r="W7112">
        <v>13594</v>
      </c>
      <c r="X7112">
        <v>13632</v>
      </c>
      <c r="Y7112">
        <v>13501</v>
      </c>
    </row>
    <row r="7113" spans="1:25" x14ac:dyDescent="0.25">
      <c r="A7113" t="str">
        <f t="shared" si="112"/>
        <v>Wien-Rudolfsheim-FünfhausPensionisteneinkommenLohnsteuer 1000 EUR</v>
      </c>
      <c r="B7113">
        <v>7112</v>
      </c>
      <c r="C7113">
        <v>915</v>
      </c>
      <c r="D7113" t="s">
        <v>290</v>
      </c>
      <c r="E7113" t="s">
        <v>44</v>
      </c>
      <c r="F7113" t="s">
        <v>57</v>
      </c>
      <c r="G7113">
        <v>29400.971969999999</v>
      </c>
      <c r="H7113">
        <v>27298.009139999998</v>
      </c>
      <c r="I7113">
        <v>29160.879440000001</v>
      </c>
      <c r="J7113">
        <v>30807.287840000001</v>
      </c>
      <c r="K7113">
        <v>32772.558120000002</v>
      </c>
      <c r="L7113">
        <v>30197.54766</v>
      </c>
      <c r="M7113">
        <v>31683.22292</v>
      </c>
      <c r="N7113">
        <v>32623.678759999999</v>
      </c>
      <c r="O7113">
        <v>34612.763310000002</v>
      </c>
      <c r="P7113">
        <v>36027.542589999997</v>
      </c>
      <c r="Q7113">
        <v>37986.275269999998</v>
      </c>
      <c r="R7113">
        <v>39425.051299999999</v>
      </c>
      <c r="S7113">
        <v>32822.935360000003</v>
      </c>
      <c r="T7113">
        <v>33262.108990000001</v>
      </c>
      <c r="U7113">
        <v>34054.781710000003</v>
      </c>
      <c r="V7113">
        <v>35081.313029999998</v>
      </c>
      <c r="W7113">
        <v>33751.752939999998</v>
      </c>
      <c r="X7113">
        <v>35580.836739999999</v>
      </c>
      <c r="Y7113">
        <v>34875.16577</v>
      </c>
    </row>
    <row r="7114" spans="1:25" x14ac:dyDescent="0.25">
      <c r="A7114" t="str">
        <f t="shared" si="112"/>
        <v>Wien-Rudolfsheim-FünfhausPensionisteneinkommenLohnsteuer Fälle</v>
      </c>
      <c r="B7114">
        <v>7113</v>
      </c>
      <c r="C7114">
        <v>915</v>
      </c>
      <c r="D7114" t="s">
        <v>290</v>
      </c>
      <c r="E7114" t="s">
        <v>44</v>
      </c>
      <c r="F7114" t="s">
        <v>58</v>
      </c>
      <c r="G7114">
        <v>8280</v>
      </c>
      <c r="H7114">
        <v>7756</v>
      </c>
      <c r="I7114">
        <v>7959</v>
      </c>
      <c r="J7114">
        <v>8484</v>
      </c>
      <c r="K7114">
        <v>8528</v>
      </c>
      <c r="L7114">
        <v>8089</v>
      </c>
      <c r="M7114">
        <v>8252</v>
      </c>
      <c r="N7114">
        <v>8374</v>
      </c>
      <c r="O7114">
        <v>8546</v>
      </c>
      <c r="P7114">
        <v>8662</v>
      </c>
      <c r="Q7114">
        <v>8820</v>
      </c>
      <c r="R7114">
        <v>8916</v>
      </c>
      <c r="S7114">
        <v>8956</v>
      </c>
      <c r="T7114">
        <v>8877</v>
      </c>
      <c r="U7114">
        <v>8863</v>
      </c>
      <c r="V7114">
        <v>8889</v>
      </c>
      <c r="W7114">
        <v>9417</v>
      </c>
      <c r="X7114">
        <v>9654</v>
      </c>
      <c r="Y7114">
        <v>9722</v>
      </c>
    </row>
    <row r="7115" spans="1:25" x14ac:dyDescent="0.25">
      <c r="A7115" t="str">
        <f t="shared" si="112"/>
        <v>Wien-Rudolfsheim-FünfhausPensionisteneinkommenNetto_Schnitt</v>
      </c>
      <c r="B7115">
        <v>7114</v>
      </c>
      <c r="C7115">
        <v>915</v>
      </c>
      <c r="D7115" t="s">
        <v>290</v>
      </c>
      <c r="E7115" t="s">
        <v>44</v>
      </c>
      <c r="F7115" t="s">
        <v>59</v>
      </c>
      <c r="G7115">
        <v>14430.9469535222</v>
      </c>
      <c r="H7115">
        <v>14680.542418725599</v>
      </c>
      <c r="I7115">
        <v>15045.4595335699</v>
      </c>
      <c r="J7115">
        <v>15298.103630969599</v>
      </c>
      <c r="K7115">
        <v>15658.5945603287</v>
      </c>
      <c r="L7115">
        <v>16233.620201081099</v>
      </c>
      <c r="M7115">
        <v>16348.6849347351</v>
      </c>
      <c r="N7115">
        <v>16497.146109818801</v>
      </c>
      <c r="O7115">
        <v>16359.8593115719</v>
      </c>
      <c r="P7115">
        <v>16564.1229860073</v>
      </c>
      <c r="Q7115">
        <v>16914.5631794697</v>
      </c>
      <c r="R7115">
        <v>17111.578346214399</v>
      </c>
      <c r="S7115">
        <v>17791.082162832299</v>
      </c>
      <c r="T7115">
        <v>17765.412973626098</v>
      </c>
      <c r="U7115">
        <v>17986.4917771865</v>
      </c>
      <c r="V7115">
        <v>18342.9139480835</v>
      </c>
      <c r="W7115">
        <v>19598.7493041048</v>
      </c>
      <c r="X7115">
        <v>19938.0205589789</v>
      </c>
      <c r="Y7115">
        <v>20585.428141619101</v>
      </c>
    </row>
    <row r="7116" spans="1:25" x14ac:dyDescent="0.25">
      <c r="A7116" t="str">
        <f t="shared" si="112"/>
        <v>Wien-Rudolfsheim-FünfhausPensionisteneinkommenNettobezüge 1000 EUR</v>
      </c>
      <c r="B7116">
        <v>7115</v>
      </c>
      <c r="C7116">
        <v>915</v>
      </c>
      <c r="D7116" t="s">
        <v>290</v>
      </c>
      <c r="E7116" t="s">
        <v>44</v>
      </c>
      <c r="F7116" t="s">
        <v>60</v>
      </c>
      <c r="G7116">
        <v>198714.13954999999</v>
      </c>
      <c r="H7116">
        <v>203208.06816</v>
      </c>
      <c r="I7116">
        <v>207732.65977999999</v>
      </c>
      <c r="J7116">
        <v>211419.79217999999</v>
      </c>
      <c r="K7116">
        <v>217247.34093000001</v>
      </c>
      <c r="L7116">
        <v>225241.48029000001</v>
      </c>
      <c r="M7116">
        <v>231709.91158000001</v>
      </c>
      <c r="N7116">
        <v>234045.01186</v>
      </c>
      <c r="O7116">
        <v>239066.62411999999</v>
      </c>
      <c r="P7116">
        <v>243857.01860000001</v>
      </c>
      <c r="Q7116">
        <v>248813.22437000001</v>
      </c>
      <c r="R7116">
        <v>250188.38699999999</v>
      </c>
      <c r="S7116">
        <v>258290.93083999999</v>
      </c>
      <c r="T7116">
        <v>257314.24150999999</v>
      </c>
      <c r="U7116">
        <v>256865.08906999999</v>
      </c>
      <c r="V7116">
        <v>256507.30864999999</v>
      </c>
      <c r="W7116">
        <v>266425.39804</v>
      </c>
      <c r="X7116">
        <v>271795.09626000002</v>
      </c>
      <c r="Y7116">
        <v>277923.86534000002</v>
      </c>
    </row>
    <row r="7117" spans="1:25" x14ac:dyDescent="0.25">
      <c r="A7117" t="str">
        <f t="shared" si="112"/>
        <v>Wien-Rudolfsheim-FünfhausPensionisteneinkommenSV-Beiträge 1000 EUR</v>
      </c>
      <c r="B7117">
        <v>7116</v>
      </c>
      <c r="C7117">
        <v>915</v>
      </c>
      <c r="D7117" t="s">
        <v>290</v>
      </c>
      <c r="E7117" t="s">
        <v>44</v>
      </c>
      <c r="F7117" t="s">
        <v>61</v>
      </c>
      <c r="G7117">
        <v>11507.5267</v>
      </c>
      <c r="H7117">
        <v>13000.78349</v>
      </c>
      <c r="I7117">
        <v>13513.72711</v>
      </c>
      <c r="J7117">
        <v>13708.46235</v>
      </c>
      <c r="K7117">
        <v>14364.864960000001</v>
      </c>
      <c r="L7117">
        <v>14729.847529999999</v>
      </c>
      <c r="M7117">
        <v>15103.782590000001</v>
      </c>
      <c r="N7117">
        <v>15228.66577</v>
      </c>
      <c r="O7117">
        <v>15636.288130000001</v>
      </c>
      <c r="P7117">
        <v>15971.79011</v>
      </c>
      <c r="Q7117">
        <v>16296.142589999999</v>
      </c>
      <c r="R7117">
        <v>16469.640469999998</v>
      </c>
      <c r="S7117">
        <v>16590.041369999999</v>
      </c>
      <c r="T7117">
        <v>16504.289479999999</v>
      </c>
      <c r="U7117">
        <v>16493.805410000001</v>
      </c>
      <c r="V7117">
        <v>16440.07314</v>
      </c>
      <c r="W7117">
        <v>16794.301459999999</v>
      </c>
      <c r="X7117">
        <v>17160.50042</v>
      </c>
      <c r="Y7117">
        <v>17401.419620000001</v>
      </c>
    </row>
    <row r="7118" spans="1:25" x14ac:dyDescent="0.25">
      <c r="A7118" t="str">
        <f t="shared" si="112"/>
        <v>Wien-Rudolfsheim-FünfhausPensionisteneinkommenSV-Beiträge Fälle</v>
      </c>
      <c r="B7118">
        <v>7117</v>
      </c>
      <c r="C7118">
        <v>915</v>
      </c>
      <c r="D7118" t="s">
        <v>290</v>
      </c>
      <c r="E7118" t="s">
        <v>44</v>
      </c>
      <c r="F7118" t="s">
        <v>62</v>
      </c>
      <c r="G7118">
        <v>13427</v>
      </c>
      <c r="H7118">
        <v>13490</v>
      </c>
      <c r="I7118">
        <v>13469</v>
      </c>
      <c r="J7118">
        <v>13476</v>
      </c>
      <c r="K7118">
        <v>13529</v>
      </c>
      <c r="L7118">
        <v>13506</v>
      </c>
      <c r="M7118">
        <v>13750</v>
      </c>
      <c r="N7118">
        <v>13757</v>
      </c>
      <c r="O7118">
        <v>13699</v>
      </c>
      <c r="P7118">
        <v>13774</v>
      </c>
      <c r="Q7118">
        <v>13772</v>
      </c>
      <c r="R7118">
        <v>13692</v>
      </c>
      <c r="S7118">
        <v>13618</v>
      </c>
      <c r="T7118">
        <v>13543</v>
      </c>
      <c r="U7118">
        <v>13320</v>
      </c>
      <c r="V7118">
        <v>13023</v>
      </c>
      <c r="W7118">
        <v>13069</v>
      </c>
      <c r="X7118">
        <v>13104</v>
      </c>
      <c r="Y7118">
        <v>12985</v>
      </c>
    </row>
    <row r="7119" spans="1:25" x14ac:dyDescent="0.25">
      <c r="A7119" t="str">
        <f t="shared" si="112"/>
        <v>Wien-Rudolfsheim-FünfhausUnselbstständig Beschäftigte GW mgfInsgesamt</v>
      </c>
      <c r="B7119">
        <v>7118</v>
      </c>
      <c r="C7119">
        <v>915</v>
      </c>
      <c r="D7119" t="s">
        <v>290</v>
      </c>
      <c r="E7119" t="s">
        <v>450</v>
      </c>
      <c r="F7119" t="s">
        <v>48</v>
      </c>
      <c r="G7119">
        <v>18872.293823042</v>
      </c>
      <c r="H7119">
        <v>18612.677032158001</v>
      </c>
      <c r="I7119">
        <v>18221.861322665001</v>
      </c>
      <c r="J7119">
        <v>17454.542169081</v>
      </c>
      <c r="K7119">
        <v>18185.576889733002</v>
      </c>
      <c r="L7119">
        <v>17800.225174157</v>
      </c>
      <c r="M7119">
        <v>17363.588801746999</v>
      </c>
      <c r="N7119">
        <v>16002.380127707</v>
      </c>
      <c r="O7119">
        <v>17414.203226611</v>
      </c>
      <c r="P7119">
        <v>15692.068381547</v>
      </c>
      <c r="Q7119">
        <v>16289.680401886</v>
      </c>
      <c r="R7119">
        <v>15732.929767805999</v>
      </c>
      <c r="S7119">
        <v>16932.385907282998</v>
      </c>
      <c r="T7119">
        <v>16500.525808676</v>
      </c>
    </row>
    <row r="7120" spans="1:25" x14ac:dyDescent="0.25">
      <c r="A7120" t="str">
        <f t="shared" si="112"/>
        <v>Wien-Rudolfsheim-FünfhausUnselbstständig Beschäftigte GW ogfInsgesamt</v>
      </c>
      <c r="B7120">
        <v>7119</v>
      </c>
      <c r="C7120">
        <v>915</v>
      </c>
      <c r="D7120" t="s">
        <v>290</v>
      </c>
      <c r="E7120" t="s">
        <v>449</v>
      </c>
      <c r="F7120" t="s">
        <v>48</v>
      </c>
      <c r="G7120">
        <v>16473.437992397001</v>
      </c>
      <c r="H7120">
        <v>16218.096585720999</v>
      </c>
      <c r="I7120">
        <v>16141.846111043</v>
      </c>
      <c r="J7120">
        <v>15333.544362676001</v>
      </c>
      <c r="K7120">
        <v>16182.242900972</v>
      </c>
      <c r="L7120">
        <v>15810.570892575</v>
      </c>
      <c r="M7120">
        <v>15392.336703229999</v>
      </c>
      <c r="N7120">
        <v>14216.807113236</v>
      </c>
      <c r="O7120">
        <v>15469.445528864</v>
      </c>
      <c r="P7120">
        <v>13905.39019724</v>
      </c>
      <c r="Q7120">
        <v>14483.599472288999</v>
      </c>
      <c r="R7120">
        <v>14049.548207652</v>
      </c>
      <c r="S7120">
        <v>15085.244476264999</v>
      </c>
      <c r="T7120">
        <v>14697.955615913999</v>
      </c>
    </row>
    <row r="7121" spans="1:28" x14ac:dyDescent="0.25">
      <c r="A7121" t="str">
        <f t="shared" si="112"/>
        <v>Wien-Rudolfsheim-FünfhausUnternehmenInsgesamt</v>
      </c>
      <c r="B7121">
        <v>7120</v>
      </c>
      <c r="C7121">
        <v>915</v>
      </c>
      <c r="D7121" t="s">
        <v>290</v>
      </c>
      <c r="E7121" t="s">
        <v>475</v>
      </c>
      <c r="F7121" t="s">
        <v>48</v>
      </c>
      <c r="G7121">
        <v>5180</v>
      </c>
      <c r="H7121">
        <v>5184</v>
      </c>
      <c r="I7121">
        <v>5370</v>
      </c>
    </row>
    <row r="7122" spans="1:28" x14ac:dyDescent="0.25">
      <c r="A7122" t="str">
        <f t="shared" si="112"/>
        <v>Wien-Rudolfsheim-FünfhausWohnbevölkerungInsgesamt</v>
      </c>
      <c r="B7122">
        <v>7121</v>
      </c>
      <c r="C7122">
        <v>915</v>
      </c>
      <c r="D7122" t="s">
        <v>290</v>
      </c>
      <c r="E7122" t="s">
        <v>42</v>
      </c>
      <c r="F7122" t="s">
        <v>48</v>
      </c>
      <c r="G7122">
        <v>67482</v>
      </c>
      <c r="H7122">
        <v>67976</v>
      </c>
      <c r="I7122">
        <v>68760</v>
      </c>
      <c r="J7122">
        <v>69467</v>
      </c>
      <c r="K7122">
        <v>70235</v>
      </c>
      <c r="L7122">
        <v>70228</v>
      </c>
      <c r="M7122">
        <v>70291</v>
      </c>
      <c r="N7122">
        <v>70600</v>
      </c>
      <c r="O7122">
        <v>70830</v>
      </c>
      <c r="P7122">
        <v>71491</v>
      </c>
      <c r="Q7122">
        <v>71651</v>
      </c>
      <c r="R7122">
        <v>73527</v>
      </c>
      <c r="S7122">
        <v>74791</v>
      </c>
      <c r="T7122">
        <v>76320</v>
      </c>
      <c r="U7122">
        <v>78349</v>
      </c>
      <c r="V7122">
        <v>78999</v>
      </c>
      <c r="W7122">
        <v>79029</v>
      </c>
      <c r="X7122">
        <v>77621</v>
      </c>
      <c r="Y7122">
        <v>76813</v>
      </c>
      <c r="Z7122">
        <v>76137</v>
      </c>
      <c r="AA7122">
        <v>75635</v>
      </c>
      <c r="AB7122">
        <v>76109</v>
      </c>
    </row>
    <row r="7123" spans="1:28" x14ac:dyDescent="0.25">
      <c r="A7123" t="str">
        <f t="shared" ref="A7123:A7186" si="113">D7123&amp;E7123&amp;F7123</f>
        <v>Wien-OttakringArbeitnehmereinkommenBrutto_Schnitt</v>
      </c>
      <c r="B7123">
        <v>7122</v>
      </c>
      <c r="C7123">
        <v>916</v>
      </c>
      <c r="D7123" t="s">
        <v>291</v>
      </c>
      <c r="E7123" t="s">
        <v>43</v>
      </c>
      <c r="F7123" t="s">
        <v>54</v>
      </c>
      <c r="G7123">
        <v>23849.386407706399</v>
      </c>
      <c r="H7123">
        <v>24344.027397050701</v>
      </c>
      <c r="I7123">
        <v>24689.710131504999</v>
      </c>
      <c r="J7123">
        <v>25397.388166117998</v>
      </c>
      <c r="K7123">
        <v>26091.530651872399</v>
      </c>
      <c r="L7123">
        <v>26405.465543662602</v>
      </c>
      <c r="M7123">
        <v>26374.267486833101</v>
      </c>
      <c r="N7123">
        <v>26061.009022811999</v>
      </c>
      <c r="O7123">
        <v>26658.080217234499</v>
      </c>
      <c r="P7123">
        <v>26908.881469174499</v>
      </c>
      <c r="Q7123">
        <v>27073.300514173799</v>
      </c>
      <c r="R7123">
        <v>27433.774342459899</v>
      </c>
      <c r="S7123">
        <v>27766.680990401499</v>
      </c>
      <c r="T7123">
        <v>28040.663045109799</v>
      </c>
      <c r="U7123">
        <v>30044.090094464998</v>
      </c>
      <c r="V7123">
        <v>29909.2430575533</v>
      </c>
      <c r="W7123">
        <v>30798.887667927102</v>
      </c>
      <c r="X7123">
        <v>31623.3170595173</v>
      </c>
      <c r="Y7123">
        <v>32774.845898407599</v>
      </c>
    </row>
    <row r="7124" spans="1:28" x14ac:dyDescent="0.25">
      <c r="A7124" t="str">
        <f t="shared" si="112"/>
        <v>Wien-OttakringArbeitnehmereinkommenBruttobezüge 1000 EUR</v>
      </c>
      <c r="B7124">
        <v>7123</v>
      </c>
      <c r="C7124">
        <v>916</v>
      </c>
      <c r="D7124" t="s">
        <v>291</v>
      </c>
      <c r="E7124" t="s">
        <v>43</v>
      </c>
      <c r="F7124" t="s">
        <v>55</v>
      </c>
      <c r="G7124">
        <v>992802.25737999997</v>
      </c>
      <c r="H7124">
        <v>1018578.4503199999</v>
      </c>
      <c r="I7124">
        <v>1055139.45218</v>
      </c>
      <c r="J7124">
        <v>1095592.5307100001</v>
      </c>
      <c r="K7124">
        <v>1147531.6096000001</v>
      </c>
      <c r="L7124">
        <v>1152070.4616700001</v>
      </c>
      <c r="M7124">
        <v>1151764.2611499999</v>
      </c>
      <c r="N7124">
        <v>1188121.4013499999</v>
      </c>
      <c r="O7124">
        <v>1256608.58528</v>
      </c>
      <c r="P7124">
        <v>1287589.9783000001</v>
      </c>
      <c r="Q7124">
        <v>1313190.44144</v>
      </c>
      <c r="R7124">
        <v>1353664.7273800001</v>
      </c>
      <c r="S7124">
        <v>1408798.09341</v>
      </c>
      <c r="T7124">
        <v>1434672.48404</v>
      </c>
      <c r="U7124">
        <v>1469366.3142500001</v>
      </c>
      <c r="V7124">
        <v>1559557.66075</v>
      </c>
      <c r="W7124">
        <v>1555744.2127700001</v>
      </c>
      <c r="X7124">
        <v>1608867.8787199999</v>
      </c>
      <c r="Y7124">
        <v>1712420.1484999999</v>
      </c>
    </row>
    <row r="7125" spans="1:28" x14ac:dyDescent="0.25">
      <c r="A7125" t="str">
        <f t="shared" si="113"/>
        <v>Wien-OttakringArbeitnehmereinkommenBruttobezüge Fälle</v>
      </c>
      <c r="B7125">
        <v>7124</v>
      </c>
      <c r="C7125">
        <v>916</v>
      </c>
      <c r="D7125" t="s">
        <v>291</v>
      </c>
      <c r="E7125" t="s">
        <v>43</v>
      </c>
      <c r="F7125" t="s">
        <v>56</v>
      </c>
      <c r="G7125">
        <v>41628</v>
      </c>
      <c r="H7125">
        <v>41841</v>
      </c>
      <c r="I7125">
        <v>42736</v>
      </c>
      <c r="J7125">
        <v>43138</v>
      </c>
      <c r="K7125">
        <v>43981</v>
      </c>
      <c r="L7125">
        <v>43630</v>
      </c>
      <c r="M7125">
        <v>43670</v>
      </c>
      <c r="N7125">
        <v>45590</v>
      </c>
      <c r="O7125">
        <v>47138</v>
      </c>
      <c r="P7125">
        <v>47850</v>
      </c>
      <c r="Q7125">
        <v>48505</v>
      </c>
      <c r="R7125">
        <v>49343</v>
      </c>
      <c r="S7125">
        <v>50737</v>
      </c>
      <c r="T7125">
        <v>51164</v>
      </c>
      <c r="U7125">
        <v>48907</v>
      </c>
      <c r="V7125">
        <v>52143</v>
      </c>
      <c r="W7125">
        <v>50513</v>
      </c>
      <c r="X7125">
        <v>50876</v>
      </c>
      <c r="Y7125">
        <v>52248</v>
      </c>
    </row>
    <row r="7126" spans="1:28" x14ac:dyDescent="0.25">
      <c r="A7126" t="str">
        <f t="shared" si="112"/>
        <v>Wien-OttakringArbeitnehmereinkommenLohnsteuer 1000 EUR</v>
      </c>
      <c r="B7126">
        <v>7125</v>
      </c>
      <c r="C7126">
        <v>916</v>
      </c>
      <c r="D7126" t="s">
        <v>291</v>
      </c>
      <c r="E7126" t="s">
        <v>43</v>
      </c>
      <c r="F7126" t="s">
        <v>57</v>
      </c>
      <c r="G7126">
        <v>149483.76618999999</v>
      </c>
      <c r="H7126">
        <v>147730.23753000001</v>
      </c>
      <c r="I7126">
        <v>156703.33270999999</v>
      </c>
      <c r="J7126">
        <v>166288.15044999999</v>
      </c>
      <c r="K7126">
        <v>178807.64371</v>
      </c>
      <c r="L7126">
        <v>164639.32664000001</v>
      </c>
      <c r="M7126">
        <v>165679.66691</v>
      </c>
      <c r="N7126">
        <v>172846.23459000001</v>
      </c>
      <c r="O7126">
        <v>188206.87027000001</v>
      </c>
      <c r="P7126">
        <v>194366.72070999999</v>
      </c>
      <c r="Q7126">
        <v>201386.83796999999</v>
      </c>
      <c r="R7126">
        <v>212074.7738</v>
      </c>
      <c r="S7126">
        <v>189843.08738000001</v>
      </c>
      <c r="T7126">
        <v>193915.35269999999</v>
      </c>
      <c r="U7126">
        <v>205263.62899999999</v>
      </c>
      <c r="V7126">
        <v>216396.15912999999</v>
      </c>
      <c r="W7126">
        <v>209364.39321000001</v>
      </c>
      <c r="X7126">
        <v>220810.62969999999</v>
      </c>
      <c r="Y7126">
        <v>233329.11549</v>
      </c>
    </row>
    <row r="7127" spans="1:28" x14ac:dyDescent="0.25">
      <c r="A7127" t="str">
        <f t="shared" si="113"/>
        <v>Wien-OttakringArbeitnehmereinkommenLohnsteuer Fälle</v>
      </c>
      <c r="B7127">
        <v>7126</v>
      </c>
      <c r="C7127">
        <v>916</v>
      </c>
      <c r="D7127" t="s">
        <v>291</v>
      </c>
      <c r="E7127" t="s">
        <v>43</v>
      </c>
      <c r="F7127" t="s">
        <v>58</v>
      </c>
      <c r="G7127">
        <v>34192</v>
      </c>
      <c r="H7127">
        <v>33497</v>
      </c>
      <c r="I7127">
        <v>34232</v>
      </c>
      <c r="J7127">
        <v>34920</v>
      </c>
      <c r="K7127">
        <v>36228</v>
      </c>
      <c r="L7127">
        <v>34961</v>
      </c>
      <c r="M7127">
        <v>35090</v>
      </c>
      <c r="N7127">
        <v>36386</v>
      </c>
      <c r="O7127">
        <v>37552</v>
      </c>
      <c r="P7127">
        <v>38070</v>
      </c>
      <c r="Q7127">
        <v>38551</v>
      </c>
      <c r="R7127">
        <v>39236</v>
      </c>
      <c r="S7127">
        <v>40127</v>
      </c>
      <c r="T7127">
        <v>40894</v>
      </c>
      <c r="U7127">
        <v>40286</v>
      </c>
      <c r="V7127">
        <v>43075</v>
      </c>
      <c r="W7127">
        <v>42147</v>
      </c>
      <c r="X7127">
        <v>42712</v>
      </c>
      <c r="Y7127">
        <v>44205</v>
      </c>
    </row>
    <row r="7128" spans="1:28" x14ac:dyDescent="0.25">
      <c r="A7128" t="str">
        <f t="shared" si="112"/>
        <v>Wien-OttakringArbeitnehmereinkommenNetto_Schnitt</v>
      </c>
      <c r="B7128">
        <v>7127</v>
      </c>
      <c r="C7128">
        <v>916</v>
      </c>
      <c r="D7128" t="s">
        <v>291</v>
      </c>
      <c r="E7128" t="s">
        <v>43</v>
      </c>
      <c r="F7128" t="s">
        <v>59</v>
      </c>
      <c r="G7128">
        <v>16575.5638656673</v>
      </c>
      <c r="H7128">
        <v>17029.513360340301</v>
      </c>
      <c r="I7128">
        <v>17170.3714339199</v>
      </c>
      <c r="J7128">
        <v>17612.327539987898</v>
      </c>
      <c r="K7128">
        <v>18026.9216725404</v>
      </c>
      <c r="L7128">
        <v>18614.593507219801</v>
      </c>
      <c r="M7128">
        <v>18550.0687336845</v>
      </c>
      <c r="N7128">
        <v>18250.894872340399</v>
      </c>
      <c r="O7128">
        <v>18578.4193429929</v>
      </c>
      <c r="P7128">
        <v>18701.098881922699</v>
      </c>
      <c r="Q7128">
        <v>18732.933550974099</v>
      </c>
      <c r="R7128">
        <v>18886.680477068701</v>
      </c>
      <c r="S7128">
        <v>19702.2601771882</v>
      </c>
      <c r="T7128">
        <v>19859.8137913377</v>
      </c>
      <c r="U7128">
        <v>21168.141473817701</v>
      </c>
      <c r="V7128">
        <v>21108.989682987201</v>
      </c>
      <c r="W7128">
        <v>21876.618140082799</v>
      </c>
      <c r="X7128">
        <v>22343.366469061999</v>
      </c>
      <c r="Y7128">
        <v>23221.6821855382</v>
      </c>
    </row>
    <row r="7129" spans="1:28" x14ac:dyDescent="0.25">
      <c r="A7129" t="str">
        <f t="shared" si="113"/>
        <v>Wien-OttakringArbeitnehmereinkommenNettobezüge 1000 EUR</v>
      </c>
      <c r="B7129">
        <v>7128</v>
      </c>
      <c r="C7129">
        <v>916</v>
      </c>
      <c r="D7129" t="s">
        <v>291</v>
      </c>
      <c r="E7129" t="s">
        <v>43</v>
      </c>
      <c r="F7129" t="s">
        <v>60</v>
      </c>
      <c r="G7129">
        <v>690007.57259999996</v>
      </c>
      <c r="H7129">
        <v>712531.86850999994</v>
      </c>
      <c r="I7129">
        <v>733792.99360000005</v>
      </c>
      <c r="J7129">
        <v>759760.58542000002</v>
      </c>
      <c r="K7129">
        <v>792842.04208000004</v>
      </c>
      <c r="L7129">
        <v>812154.71472000005</v>
      </c>
      <c r="M7129">
        <v>810081.50159999996</v>
      </c>
      <c r="N7129">
        <v>832058.29723000003</v>
      </c>
      <c r="O7129">
        <v>875749.53099</v>
      </c>
      <c r="P7129">
        <v>894847.58149999997</v>
      </c>
      <c r="Q7129">
        <v>908640.94189000002</v>
      </c>
      <c r="R7129">
        <v>931925.47478000005</v>
      </c>
      <c r="S7129">
        <v>999633.57461000001</v>
      </c>
      <c r="T7129">
        <v>1016107.5128199999</v>
      </c>
      <c r="U7129">
        <v>1035270.29506</v>
      </c>
      <c r="V7129">
        <v>1100686.04904</v>
      </c>
      <c r="W7129">
        <v>1105053.6121100001</v>
      </c>
      <c r="X7129">
        <v>1136741.1124799999</v>
      </c>
      <c r="Y7129">
        <v>1213286.45083</v>
      </c>
    </row>
    <row r="7130" spans="1:28" x14ac:dyDescent="0.25">
      <c r="A7130" t="str">
        <f t="shared" si="112"/>
        <v>Wien-OttakringArbeitnehmereinkommenSV-Beiträge 1000 EUR</v>
      </c>
      <c r="B7130">
        <v>7129</v>
      </c>
      <c r="C7130">
        <v>916</v>
      </c>
      <c r="D7130" t="s">
        <v>291</v>
      </c>
      <c r="E7130" t="s">
        <v>43</v>
      </c>
      <c r="F7130" t="s">
        <v>61</v>
      </c>
      <c r="G7130">
        <v>153310.91858999999</v>
      </c>
      <c r="H7130">
        <v>158316.34427999999</v>
      </c>
      <c r="I7130">
        <v>164643.12586999999</v>
      </c>
      <c r="J7130">
        <v>169543.79483999999</v>
      </c>
      <c r="K7130">
        <v>175881.92381000001</v>
      </c>
      <c r="L7130">
        <v>175276.42030999999</v>
      </c>
      <c r="M7130">
        <v>176003.09263999999</v>
      </c>
      <c r="N7130">
        <v>183216.86953</v>
      </c>
      <c r="O7130">
        <v>192652.18401999999</v>
      </c>
      <c r="P7130">
        <v>198375.67608999999</v>
      </c>
      <c r="Q7130">
        <v>203162.66158000001</v>
      </c>
      <c r="R7130">
        <v>209664.47880000001</v>
      </c>
      <c r="S7130">
        <v>219321.43142000001</v>
      </c>
      <c r="T7130">
        <v>224649.61851999999</v>
      </c>
      <c r="U7130">
        <v>228832.39019000001</v>
      </c>
      <c r="V7130">
        <v>242475.45258000001</v>
      </c>
      <c r="W7130">
        <v>241326.20744999999</v>
      </c>
      <c r="X7130">
        <v>251316.13654000001</v>
      </c>
      <c r="Y7130">
        <v>265804.58218000003</v>
      </c>
    </row>
    <row r="7131" spans="1:28" x14ac:dyDescent="0.25">
      <c r="A7131" t="str">
        <f t="shared" si="113"/>
        <v>Wien-OttakringArbeitnehmereinkommenSV-Beiträge Fälle</v>
      </c>
      <c r="B7131">
        <v>7130</v>
      </c>
      <c r="C7131">
        <v>916</v>
      </c>
      <c r="D7131" t="s">
        <v>291</v>
      </c>
      <c r="E7131" t="s">
        <v>43</v>
      </c>
      <c r="F7131" t="s">
        <v>62</v>
      </c>
      <c r="G7131">
        <v>39677</v>
      </c>
      <c r="H7131">
        <v>39861</v>
      </c>
      <c r="I7131">
        <v>40657</v>
      </c>
      <c r="J7131">
        <v>40935</v>
      </c>
      <c r="K7131">
        <v>41547</v>
      </c>
      <c r="L7131">
        <v>40894</v>
      </c>
      <c r="M7131">
        <v>40815</v>
      </c>
      <c r="N7131">
        <v>42407</v>
      </c>
      <c r="O7131">
        <v>43673</v>
      </c>
      <c r="P7131">
        <v>44059</v>
      </c>
      <c r="Q7131">
        <v>44562</v>
      </c>
      <c r="R7131">
        <v>45029</v>
      </c>
      <c r="S7131">
        <v>46279</v>
      </c>
      <c r="T7131">
        <v>46582</v>
      </c>
      <c r="U7131">
        <v>45054</v>
      </c>
      <c r="V7131">
        <v>47811</v>
      </c>
      <c r="W7131">
        <v>46340</v>
      </c>
      <c r="X7131">
        <v>47003</v>
      </c>
      <c r="Y7131">
        <v>48374</v>
      </c>
    </row>
    <row r="7132" spans="1:28" x14ac:dyDescent="0.25">
      <c r="A7132" t="str">
        <f t="shared" si="113"/>
        <v>Wien-OttakringArbeitsstättenInsgesamt</v>
      </c>
      <c r="B7132">
        <v>7131</v>
      </c>
      <c r="C7132">
        <v>916</v>
      </c>
      <c r="D7132" t="s">
        <v>291</v>
      </c>
      <c r="E7132" t="s">
        <v>476</v>
      </c>
      <c r="F7132" t="s">
        <v>48</v>
      </c>
      <c r="G7132">
        <v>6591</v>
      </c>
      <c r="H7132">
        <v>6526</v>
      </c>
      <c r="I7132">
        <v>6712</v>
      </c>
    </row>
    <row r="7133" spans="1:28" x14ac:dyDescent="0.25">
      <c r="A7133" t="str">
        <f t="shared" si="113"/>
        <v>Wien-OttakringBeschäftigte in den ArbeitsstättenInsgesamt</v>
      </c>
      <c r="B7133">
        <v>7132</v>
      </c>
      <c r="C7133">
        <v>916</v>
      </c>
      <c r="D7133" t="s">
        <v>291</v>
      </c>
      <c r="E7133" t="s">
        <v>477</v>
      </c>
      <c r="F7133" t="s">
        <v>48</v>
      </c>
      <c r="G7133">
        <v>30683</v>
      </c>
      <c r="H7133">
        <v>29704</v>
      </c>
      <c r="I7133">
        <v>30804</v>
      </c>
    </row>
    <row r="7134" spans="1:28" x14ac:dyDescent="0.25">
      <c r="A7134" t="str">
        <f t="shared" si="113"/>
        <v>Wien-OttakringGesamteinkommenBruttobezüge Gesamt</v>
      </c>
      <c r="B7134">
        <v>7133</v>
      </c>
      <c r="C7134">
        <v>916</v>
      </c>
      <c r="D7134" t="s">
        <v>291</v>
      </c>
      <c r="E7134" t="s">
        <v>45</v>
      </c>
      <c r="F7134" t="s">
        <v>63</v>
      </c>
      <c r="G7134">
        <v>1382828.2636500001</v>
      </c>
      <c r="H7134">
        <v>1417164.46052</v>
      </c>
      <c r="I7134">
        <v>1468548.69689</v>
      </c>
      <c r="J7134">
        <v>1517761.4628000001</v>
      </c>
      <c r="K7134">
        <v>1583470.37265</v>
      </c>
      <c r="L7134">
        <v>1598564.56134</v>
      </c>
      <c r="M7134">
        <v>1609940.90576</v>
      </c>
      <c r="N7134">
        <v>1650893.69841</v>
      </c>
      <c r="O7134">
        <v>1734092.3555900001</v>
      </c>
      <c r="P7134">
        <v>1777409.52917</v>
      </c>
      <c r="Q7134">
        <v>1813290.3548399999</v>
      </c>
      <c r="R7134">
        <v>1857601.6480399999</v>
      </c>
      <c r="S7134">
        <v>1914171.0010299999</v>
      </c>
      <c r="T7134">
        <v>1947049.4561000001</v>
      </c>
      <c r="U7134">
        <v>1986775.1593200001</v>
      </c>
      <c r="V7134">
        <v>2091942.5094000001</v>
      </c>
      <c r="W7134">
        <v>2103940.7326099998</v>
      </c>
      <c r="X7134">
        <v>2167468.7494000001</v>
      </c>
      <c r="Y7134">
        <v>2281480.9843799998</v>
      </c>
    </row>
    <row r="7135" spans="1:28" x14ac:dyDescent="0.25">
      <c r="A7135" t="str">
        <f t="shared" si="113"/>
        <v>Wien-OttakringGesamteinkommenNettobezüge Gesamt</v>
      </c>
      <c r="B7135">
        <v>7134</v>
      </c>
      <c r="C7135">
        <v>916</v>
      </c>
      <c r="D7135" t="s">
        <v>291</v>
      </c>
      <c r="E7135" t="s">
        <v>45</v>
      </c>
      <c r="F7135" t="s">
        <v>64</v>
      </c>
      <c r="G7135">
        <v>1007270.09505</v>
      </c>
      <c r="H7135">
        <v>1038726.71693</v>
      </c>
      <c r="I7135">
        <v>1070019.2864399999</v>
      </c>
      <c r="J7135">
        <v>1101656.27354</v>
      </c>
      <c r="K7135">
        <v>1144042.0025599999</v>
      </c>
      <c r="L7135">
        <v>1177381.22697</v>
      </c>
      <c r="M7135">
        <v>1183576.2016199999</v>
      </c>
      <c r="N7135">
        <v>1208266.1697</v>
      </c>
      <c r="O7135">
        <v>1261829.44468</v>
      </c>
      <c r="P7135">
        <v>1289547.8723500001</v>
      </c>
      <c r="Q7135">
        <v>1310123.3598799999</v>
      </c>
      <c r="R7135">
        <v>1334212.3761700001</v>
      </c>
      <c r="S7135">
        <v>1415228.8535</v>
      </c>
      <c r="T7135">
        <v>1436755.5372200001</v>
      </c>
      <c r="U7135">
        <v>1458572.1614900001</v>
      </c>
      <c r="V7135">
        <v>1534662.66606</v>
      </c>
      <c r="W7135">
        <v>1555970.87378</v>
      </c>
      <c r="X7135">
        <v>1594104.6351699999</v>
      </c>
      <c r="Y7135">
        <v>1681052.8323299999</v>
      </c>
    </row>
    <row r="7136" spans="1:28" x14ac:dyDescent="0.25">
      <c r="A7136" t="str">
        <f t="shared" si="113"/>
        <v>Wien-OttakringGründungsintensitätin % der aktiven Wirtschaftskammermitglieder</v>
      </c>
      <c r="B7136">
        <v>7135</v>
      </c>
      <c r="C7136">
        <v>916</v>
      </c>
      <c r="D7136" t="s">
        <v>291</v>
      </c>
      <c r="E7136" t="s">
        <v>40</v>
      </c>
      <c r="F7136" t="s">
        <v>52</v>
      </c>
      <c r="G7136">
        <v>10.1379724055189</v>
      </c>
      <c r="H7136">
        <v>9.8163837586666407</v>
      </c>
      <c r="I7136">
        <v>13.642752539874101</v>
      </c>
      <c r="J7136">
        <v>13.951635983086099</v>
      </c>
      <c r="K7136">
        <v>11.073539192757099</v>
      </c>
      <c r="L7136">
        <v>11.2507604512853</v>
      </c>
      <c r="M7136">
        <v>12.147640521826199</v>
      </c>
      <c r="N7136">
        <v>10.7285965029885</v>
      </c>
      <c r="O7136">
        <v>11.6374961891271</v>
      </c>
      <c r="P7136">
        <v>9.2414474796703594</v>
      </c>
      <c r="Q7136">
        <v>9.8779421075635891</v>
      </c>
      <c r="R7136">
        <v>9.2165171378960604</v>
      </c>
      <c r="S7136">
        <v>8.4186225684417604</v>
      </c>
      <c r="T7136">
        <v>8.8122486080800808</v>
      </c>
      <c r="U7136">
        <v>7.9036731731342504</v>
      </c>
      <c r="V7136">
        <v>8.0529509100937702</v>
      </c>
      <c r="W7136">
        <v>9.3491839613137202</v>
      </c>
      <c r="X7136">
        <v>8.5453100158982505</v>
      </c>
      <c r="Y7136">
        <v>7.2809786898184701</v>
      </c>
      <c r="Z7136">
        <v>7.9700138094298696</v>
      </c>
      <c r="AA7136">
        <v>7.4476190476190496</v>
      </c>
      <c r="AB7136">
        <v>8.6298258894776705</v>
      </c>
    </row>
    <row r="7137" spans="1:44" x14ac:dyDescent="0.25">
      <c r="A7137" t="str">
        <f t="shared" si="113"/>
        <v>Wien-OttakringGründungsintensitätje 1.000 Einwohner</v>
      </c>
      <c r="B7137">
        <v>7136</v>
      </c>
      <c r="C7137">
        <v>916</v>
      </c>
      <c r="D7137" t="s">
        <v>291</v>
      </c>
      <c r="E7137" t="s">
        <v>40</v>
      </c>
      <c r="F7137" t="s">
        <v>53</v>
      </c>
      <c r="G7137">
        <v>3.84466637850627</v>
      </c>
      <c r="H7137">
        <v>3.7392392005240298</v>
      </c>
      <c r="I7137">
        <v>5.3676702228758204</v>
      </c>
      <c r="J7137">
        <v>5.8583616642566403</v>
      </c>
      <c r="K7137">
        <v>4.8700579542423696</v>
      </c>
      <c r="L7137">
        <v>5.1749399350905803</v>
      </c>
      <c r="M7137">
        <v>5.7673339222242204</v>
      </c>
      <c r="N7137">
        <v>5.4048173568363502</v>
      </c>
      <c r="O7137">
        <v>6.2129815336400203</v>
      </c>
      <c r="P7137">
        <v>5.0651340263473301</v>
      </c>
      <c r="Q7137">
        <v>5.4001288458970098</v>
      </c>
      <c r="R7137">
        <v>5.0718475389088198</v>
      </c>
      <c r="S7137">
        <v>4.6615316803277604</v>
      </c>
      <c r="T7137">
        <v>4.7561194069895496</v>
      </c>
      <c r="U7137">
        <v>4.2220196542029003</v>
      </c>
      <c r="V7137">
        <v>4.1984988928615898</v>
      </c>
      <c r="W7137">
        <v>4.4348017242203301</v>
      </c>
      <c r="X7137">
        <v>4.1431806137688501</v>
      </c>
      <c r="Y7137">
        <v>3.5784594198822699</v>
      </c>
      <c r="Z7137">
        <v>3.94223263075722</v>
      </c>
      <c r="AA7137">
        <v>3.8469863633680301</v>
      </c>
      <c r="AB7137">
        <v>4.4512123696849004</v>
      </c>
    </row>
    <row r="7138" spans="1:44" x14ac:dyDescent="0.25">
      <c r="A7138" t="str">
        <f t="shared" si="113"/>
        <v>Wien-OttakringKammermitgliedschaftenAktiv</v>
      </c>
      <c r="B7138">
        <v>7137</v>
      </c>
      <c r="C7138">
        <v>916</v>
      </c>
      <c r="D7138" t="s">
        <v>291</v>
      </c>
      <c r="E7138" t="s">
        <v>39</v>
      </c>
      <c r="F7138" t="s">
        <v>50</v>
      </c>
      <c r="G7138">
        <v>3334</v>
      </c>
      <c r="H7138">
        <v>3396</v>
      </c>
      <c r="I7138">
        <v>3534</v>
      </c>
      <c r="J7138">
        <v>3863</v>
      </c>
      <c r="K7138">
        <v>4126</v>
      </c>
      <c r="L7138">
        <v>4318</v>
      </c>
      <c r="M7138">
        <v>4472</v>
      </c>
      <c r="N7138">
        <v>4762</v>
      </c>
      <c r="O7138">
        <v>4978</v>
      </c>
      <c r="P7138">
        <v>5062</v>
      </c>
      <c r="Q7138">
        <v>5136</v>
      </c>
      <c r="R7138">
        <v>5228</v>
      </c>
      <c r="S7138">
        <v>5244</v>
      </c>
      <c r="T7138">
        <v>5232</v>
      </c>
      <c r="U7138">
        <v>5333</v>
      </c>
      <c r="V7138">
        <v>5369</v>
      </c>
      <c r="W7138">
        <v>5464</v>
      </c>
      <c r="X7138">
        <v>5487</v>
      </c>
      <c r="Y7138">
        <v>5470</v>
      </c>
      <c r="Z7138">
        <v>5437</v>
      </c>
      <c r="AA7138">
        <v>5521</v>
      </c>
      <c r="AB7138">
        <v>5481</v>
      </c>
      <c r="AC7138">
        <v>5510</v>
      </c>
      <c r="AD7138">
        <v>5439</v>
      </c>
      <c r="AE7138">
        <v>5027</v>
      </c>
      <c r="AF7138">
        <v>4963</v>
      </c>
      <c r="AG7138">
        <v>4984</v>
      </c>
      <c r="AH7138">
        <v>5032</v>
      </c>
      <c r="AI7138">
        <v>5078</v>
      </c>
      <c r="AJ7138">
        <v>5068</v>
      </c>
      <c r="AK7138">
        <v>5009</v>
      </c>
      <c r="AL7138">
        <v>5069</v>
      </c>
      <c r="AM7138">
        <v>5243</v>
      </c>
      <c r="AN7138">
        <v>5250</v>
      </c>
      <c r="AO7138">
        <v>5268</v>
      </c>
      <c r="AP7138">
        <v>5284</v>
      </c>
      <c r="AQ7138">
        <v>5254</v>
      </c>
      <c r="AR7138">
        <v>5263</v>
      </c>
    </row>
    <row r="7139" spans="1:44" x14ac:dyDescent="0.25">
      <c r="A7139" t="str">
        <f t="shared" si="113"/>
        <v>Wien-OttakringKammermitgliedschaftenInsgesamt</v>
      </c>
      <c r="B7139">
        <v>7138</v>
      </c>
      <c r="C7139">
        <v>916</v>
      </c>
      <c r="D7139" t="s">
        <v>291</v>
      </c>
      <c r="E7139" t="s">
        <v>39</v>
      </c>
      <c r="F7139" t="s">
        <v>48</v>
      </c>
      <c r="G7139">
        <v>4453</v>
      </c>
      <c r="H7139">
        <v>4540</v>
      </c>
      <c r="I7139">
        <v>4718</v>
      </c>
      <c r="J7139">
        <v>5042</v>
      </c>
      <c r="K7139">
        <v>5353</v>
      </c>
      <c r="L7139">
        <v>5586</v>
      </c>
      <c r="M7139">
        <v>5753</v>
      </c>
      <c r="N7139">
        <v>6070</v>
      </c>
      <c r="O7139">
        <v>6291</v>
      </c>
      <c r="P7139">
        <v>6415</v>
      </c>
      <c r="Q7139">
        <v>6497</v>
      </c>
      <c r="R7139">
        <v>6606</v>
      </c>
      <c r="S7139">
        <v>6636</v>
      </c>
      <c r="T7139">
        <v>6655</v>
      </c>
      <c r="U7139">
        <v>6744</v>
      </c>
      <c r="V7139">
        <v>6818</v>
      </c>
      <c r="W7139">
        <v>6921</v>
      </c>
      <c r="X7139">
        <v>6953</v>
      </c>
      <c r="Y7139">
        <v>6982</v>
      </c>
      <c r="Z7139">
        <v>6935</v>
      </c>
      <c r="AA7139">
        <v>7026</v>
      </c>
      <c r="AB7139">
        <v>7028</v>
      </c>
      <c r="AC7139">
        <v>7044</v>
      </c>
      <c r="AD7139">
        <v>7006</v>
      </c>
      <c r="AE7139">
        <v>6528</v>
      </c>
      <c r="AF7139">
        <v>6482</v>
      </c>
      <c r="AG7139">
        <v>6476</v>
      </c>
      <c r="AH7139">
        <v>6495</v>
      </c>
      <c r="AI7139">
        <v>6523</v>
      </c>
      <c r="AJ7139">
        <v>6465</v>
      </c>
      <c r="AK7139">
        <v>6457</v>
      </c>
      <c r="AL7139">
        <v>6521</v>
      </c>
      <c r="AM7139">
        <v>6654</v>
      </c>
      <c r="AN7139">
        <v>6637</v>
      </c>
      <c r="AO7139">
        <v>6607</v>
      </c>
      <c r="AP7139">
        <v>6611</v>
      </c>
      <c r="AQ7139">
        <v>6551</v>
      </c>
      <c r="AR7139">
        <v>6514</v>
      </c>
    </row>
    <row r="7140" spans="1:44" x14ac:dyDescent="0.25">
      <c r="A7140" t="str">
        <f t="shared" si="113"/>
        <v>Wien-OttakringKammermitgliedschaftenRuhend</v>
      </c>
      <c r="B7140">
        <v>7139</v>
      </c>
      <c r="C7140">
        <v>916</v>
      </c>
      <c r="D7140" t="s">
        <v>291</v>
      </c>
      <c r="E7140" t="s">
        <v>39</v>
      </c>
      <c r="F7140" t="s">
        <v>51</v>
      </c>
      <c r="G7140">
        <v>1119</v>
      </c>
      <c r="H7140">
        <v>1144</v>
      </c>
      <c r="I7140">
        <v>1184</v>
      </c>
      <c r="J7140">
        <v>1179</v>
      </c>
      <c r="K7140">
        <v>1227</v>
      </c>
      <c r="L7140">
        <v>1268</v>
      </c>
      <c r="M7140">
        <v>1281</v>
      </c>
      <c r="N7140">
        <v>1308</v>
      </c>
      <c r="O7140">
        <v>1313</v>
      </c>
      <c r="P7140">
        <v>1353</v>
      </c>
      <c r="Q7140">
        <v>1361</v>
      </c>
      <c r="R7140">
        <v>1378</v>
      </c>
      <c r="S7140">
        <v>1392</v>
      </c>
      <c r="T7140">
        <v>1423</v>
      </c>
      <c r="U7140">
        <v>1411</v>
      </c>
      <c r="V7140">
        <v>1449</v>
      </c>
      <c r="W7140">
        <v>1457</v>
      </c>
      <c r="X7140">
        <v>1466</v>
      </c>
      <c r="Y7140">
        <v>1512</v>
      </c>
      <c r="Z7140">
        <v>1498</v>
      </c>
      <c r="AA7140">
        <v>1505</v>
      </c>
      <c r="AB7140">
        <v>1547</v>
      </c>
      <c r="AC7140">
        <v>1534</v>
      </c>
      <c r="AD7140">
        <v>1567</v>
      </c>
      <c r="AE7140">
        <v>1501</v>
      </c>
      <c r="AF7140">
        <v>1519</v>
      </c>
      <c r="AG7140">
        <v>1492</v>
      </c>
      <c r="AH7140">
        <v>1463</v>
      </c>
      <c r="AI7140">
        <v>1445</v>
      </c>
      <c r="AJ7140">
        <v>1397</v>
      </c>
      <c r="AK7140">
        <v>1448</v>
      </c>
      <c r="AL7140">
        <v>1452</v>
      </c>
      <c r="AM7140">
        <v>1411</v>
      </c>
      <c r="AN7140">
        <v>1387</v>
      </c>
      <c r="AO7140">
        <v>1339</v>
      </c>
      <c r="AP7140">
        <v>1327</v>
      </c>
      <c r="AQ7140">
        <v>1297</v>
      </c>
      <c r="AR7140">
        <v>1251</v>
      </c>
    </row>
    <row r="7141" spans="1:44" x14ac:dyDescent="0.25">
      <c r="A7141" t="str">
        <f t="shared" si="113"/>
        <v>Wien-OttakringLehrlinge1. Lehrjahr, männlich</v>
      </c>
      <c r="B7141">
        <v>7140</v>
      </c>
      <c r="C7141">
        <v>916</v>
      </c>
      <c r="D7141" t="s">
        <v>291</v>
      </c>
      <c r="E7141" t="s">
        <v>46</v>
      </c>
      <c r="F7141" t="s">
        <v>65</v>
      </c>
      <c r="G7141">
        <v>100</v>
      </c>
      <c r="H7141">
        <v>103</v>
      </c>
      <c r="I7141">
        <v>84</v>
      </c>
      <c r="J7141">
        <v>111</v>
      </c>
      <c r="K7141">
        <v>116</v>
      </c>
      <c r="L7141">
        <v>91</v>
      </c>
      <c r="M7141">
        <v>88</v>
      </c>
      <c r="N7141">
        <v>100</v>
      </c>
      <c r="O7141">
        <v>85</v>
      </c>
      <c r="P7141">
        <v>109</v>
      </c>
      <c r="Q7141">
        <v>105</v>
      </c>
      <c r="R7141">
        <v>65</v>
      </c>
      <c r="S7141">
        <v>69</v>
      </c>
      <c r="T7141">
        <v>106</v>
      </c>
      <c r="U7141">
        <v>97</v>
      </c>
      <c r="V7141">
        <v>87</v>
      </c>
      <c r="W7141">
        <v>86</v>
      </c>
      <c r="X7141">
        <v>87</v>
      </c>
      <c r="Y7141">
        <v>72</v>
      </c>
      <c r="Z7141">
        <v>78</v>
      </c>
      <c r="AA7141">
        <v>68</v>
      </c>
      <c r="AB7141">
        <v>85</v>
      </c>
    </row>
    <row r="7142" spans="1:44" x14ac:dyDescent="0.25">
      <c r="A7142" t="str">
        <f t="shared" si="113"/>
        <v>Wien-OttakringLehrlinge1. Lehrjahr, weiblich</v>
      </c>
      <c r="B7142">
        <v>7141</v>
      </c>
      <c r="C7142">
        <v>916</v>
      </c>
      <c r="D7142" t="s">
        <v>291</v>
      </c>
      <c r="E7142" t="s">
        <v>46</v>
      </c>
      <c r="F7142" t="s">
        <v>66</v>
      </c>
      <c r="G7142">
        <v>45</v>
      </c>
      <c r="H7142">
        <v>30</v>
      </c>
      <c r="I7142">
        <v>32</v>
      </c>
      <c r="J7142">
        <v>60</v>
      </c>
      <c r="K7142">
        <v>49</v>
      </c>
      <c r="L7142">
        <v>43</v>
      </c>
      <c r="M7142">
        <v>50</v>
      </c>
      <c r="N7142">
        <v>43</v>
      </c>
      <c r="O7142">
        <v>40</v>
      </c>
      <c r="P7142">
        <v>40</v>
      </c>
      <c r="Q7142">
        <v>46</v>
      </c>
      <c r="R7142">
        <v>33</v>
      </c>
      <c r="S7142">
        <v>39</v>
      </c>
      <c r="T7142">
        <v>32</v>
      </c>
      <c r="U7142">
        <v>41</v>
      </c>
      <c r="V7142">
        <v>44</v>
      </c>
      <c r="W7142">
        <v>36</v>
      </c>
      <c r="X7142">
        <v>37</v>
      </c>
      <c r="Y7142">
        <v>40</v>
      </c>
      <c r="Z7142">
        <v>34</v>
      </c>
      <c r="AA7142">
        <v>48</v>
      </c>
      <c r="AB7142">
        <v>36</v>
      </c>
    </row>
    <row r="7143" spans="1:44" x14ac:dyDescent="0.25">
      <c r="A7143" t="str">
        <f t="shared" si="113"/>
        <v>Wien-OttakringLehrlinge2. Lehrjahr, männlich</v>
      </c>
      <c r="B7143">
        <v>7142</v>
      </c>
      <c r="C7143">
        <v>916</v>
      </c>
      <c r="D7143" t="s">
        <v>291</v>
      </c>
      <c r="E7143" t="s">
        <v>46</v>
      </c>
      <c r="F7143" t="s">
        <v>67</v>
      </c>
      <c r="G7143">
        <v>91</v>
      </c>
      <c r="H7143">
        <v>99</v>
      </c>
      <c r="I7143">
        <v>110</v>
      </c>
      <c r="J7143">
        <v>88</v>
      </c>
      <c r="K7143">
        <v>106</v>
      </c>
      <c r="L7143">
        <v>120</v>
      </c>
      <c r="M7143">
        <v>107</v>
      </c>
      <c r="N7143">
        <v>93</v>
      </c>
      <c r="O7143">
        <v>100</v>
      </c>
      <c r="P7143">
        <v>91</v>
      </c>
      <c r="Q7143">
        <v>109</v>
      </c>
      <c r="R7143">
        <v>97</v>
      </c>
      <c r="S7143">
        <v>62</v>
      </c>
      <c r="T7143">
        <v>79</v>
      </c>
      <c r="U7143">
        <v>90</v>
      </c>
      <c r="V7143">
        <v>84</v>
      </c>
      <c r="W7143">
        <v>78</v>
      </c>
      <c r="X7143">
        <v>86</v>
      </c>
      <c r="Y7143">
        <v>77</v>
      </c>
      <c r="Z7143">
        <v>81</v>
      </c>
      <c r="AA7143">
        <v>84</v>
      </c>
      <c r="AB7143">
        <v>67</v>
      </c>
    </row>
    <row r="7144" spans="1:44" x14ac:dyDescent="0.25">
      <c r="A7144" t="str">
        <f t="shared" si="113"/>
        <v>Wien-OttakringLehrlinge2. Lehrjahr, weiblich</v>
      </c>
      <c r="B7144">
        <v>7143</v>
      </c>
      <c r="C7144">
        <v>916</v>
      </c>
      <c r="D7144" t="s">
        <v>291</v>
      </c>
      <c r="E7144" t="s">
        <v>46</v>
      </c>
      <c r="F7144" t="s">
        <v>68</v>
      </c>
      <c r="G7144">
        <v>54</v>
      </c>
      <c r="H7144">
        <v>33</v>
      </c>
      <c r="I7144">
        <v>39</v>
      </c>
      <c r="J7144">
        <v>37</v>
      </c>
      <c r="K7144">
        <v>50</v>
      </c>
      <c r="L7144">
        <v>59</v>
      </c>
      <c r="M7144">
        <v>44</v>
      </c>
      <c r="N7144">
        <v>44</v>
      </c>
      <c r="O7144">
        <v>48</v>
      </c>
      <c r="P7144">
        <v>48</v>
      </c>
      <c r="Q7144">
        <v>42</v>
      </c>
      <c r="R7144">
        <v>41</v>
      </c>
      <c r="S7144">
        <v>35</v>
      </c>
      <c r="T7144">
        <v>39</v>
      </c>
      <c r="U7144">
        <v>34</v>
      </c>
      <c r="V7144">
        <v>46</v>
      </c>
      <c r="W7144">
        <v>40</v>
      </c>
      <c r="X7144">
        <v>27</v>
      </c>
      <c r="Y7144">
        <v>36</v>
      </c>
      <c r="Z7144">
        <v>37</v>
      </c>
      <c r="AA7144">
        <v>33</v>
      </c>
      <c r="AB7144">
        <v>50</v>
      </c>
    </row>
    <row r="7145" spans="1:44" x14ac:dyDescent="0.25">
      <c r="A7145" t="str">
        <f t="shared" si="113"/>
        <v>Wien-OttakringLehrlinge3. Lehrjahr, männlich</v>
      </c>
      <c r="B7145">
        <v>7144</v>
      </c>
      <c r="C7145">
        <v>916</v>
      </c>
      <c r="D7145" t="s">
        <v>291</v>
      </c>
      <c r="E7145" t="s">
        <v>46</v>
      </c>
      <c r="F7145" t="s">
        <v>69</v>
      </c>
      <c r="G7145">
        <v>135</v>
      </c>
      <c r="H7145">
        <v>90</v>
      </c>
      <c r="I7145">
        <v>91</v>
      </c>
      <c r="J7145">
        <v>91</v>
      </c>
      <c r="K7145">
        <v>87</v>
      </c>
      <c r="L7145">
        <v>103</v>
      </c>
      <c r="M7145">
        <v>116</v>
      </c>
      <c r="N7145">
        <v>102</v>
      </c>
      <c r="O7145">
        <v>87</v>
      </c>
      <c r="P7145">
        <v>99</v>
      </c>
      <c r="Q7145">
        <v>85</v>
      </c>
      <c r="R7145">
        <v>103</v>
      </c>
      <c r="S7145">
        <v>85</v>
      </c>
      <c r="T7145">
        <v>55</v>
      </c>
      <c r="U7145">
        <v>80</v>
      </c>
      <c r="V7145">
        <v>76</v>
      </c>
      <c r="W7145">
        <v>73</v>
      </c>
      <c r="X7145">
        <v>63</v>
      </c>
      <c r="Y7145">
        <v>84</v>
      </c>
      <c r="Z7145">
        <v>82</v>
      </c>
      <c r="AA7145">
        <v>78</v>
      </c>
      <c r="AB7145">
        <v>80</v>
      </c>
    </row>
    <row r="7146" spans="1:44" x14ac:dyDescent="0.25">
      <c r="A7146" t="str">
        <f t="shared" si="113"/>
        <v>Wien-OttakringLehrlinge3. Lehrjahr, weiblich</v>
      </c>
      <c r="B7146">
        <v>7145</v>
      </c>
      <c r="C7146">
        <v>916</v>
      </c>
      <c r="D7146" t="s">
        <v>291</v>
      </c>
      <c r="E7146" t="s">
        <v>46</v>
      </c>
      <c r="F7146" t="s">
        <v>70</v>
      </c>
      <c r="G7146">
        <v>84</v>
      </c>
      <c r="H7146">
        <v>51</v>
      </c>
      <c r="I7146">
        <v>34</v>
      </c>
      <c r="J7146">
        <v>34</v>
      </c>
      <c r="K7146">
        <v>31</v>
      </c>
      <c r="L7146">
        <v>49</v>
      </c>
      <c r="M7146">
        <v>51</v>
      </c>
      <c r="N7146">
        <v>45</v>
      </c>
      <c r="O7146">
        <v>40</v>
      </c>
      <c r="P7146">
        <v>37</v>
      </c>
      <c r="Q7146">
        <v>38</v>
      </c>
      <c r="R7146">
        <v>40</v>
      </c>
      <c r="S7146">
        <v>34</v>
      </c>
      <c r="T7146">
        <v>31</v>
      </c>
      <c r="U7146">
        <v>35</v>
      </c>
      <c r="V7146">
        <v>27</v>
      </c>
      <c r="W7146">
        <v>35</v>
      </c>
      <c r="X7146">
        <v>38</v>
      </c>
      <c r="Y7146">
        <v>22</v>
      </c>
      <c r="Z7146">
        <v>35</v>
      </c>
      <c r="AA7146">
        <v>37</v>
      </c>
      <c r="AB7146">
        <v>28</v>
      </c>
    </row>
    <row r="7147" spans="1:44" x14ac:dyDescent="0.25">
      <c r="A7147" t="str">
        <f t="shared" si="113"/>
        <v>Wien-OttakringLehrlinge4. Lehrjahr, männlich</v>
      </c>
      <c r="B7147">
        <v>7146</v>
      </c>
      <c r="C7147">
        <v>916</v>
      </c>
      <c r="D7147" t="s">
        <v>291</v>
      </c>
      <c r="E7147" t="s">
        <v>46</v>
      </c>
      <c r="F7147" t="s">
        <v>71</v>
      </c>
      <c r="G7147">
        <v>49</v>
      </c>
      <c r="H7147">
        <v>34</v>
      </c>
      <c r="I7147">
        <v>36</v>
      </c>
      <c r="J7147">
        <v>34</v>
      </c>
      <c r="K7147">
        <v>32</v>
      </c>
      <c r="L7147">
        <v>29</v>
      </c>
      <c r="M7147">
        <v>39</v>
      </c>
      <c r="N7147">
        <v>35</v>
      </c>
      <c r="O7147">
        <v>24</v>
      </c>
      <c r="P7147">
        <v>28</v>
      </c>
      <c r="Q7147">
        <v>22</v>
      </c>
      <c r="R7147">
        <v>26</v>
      </c>
      <c r="S7147">
        <v>30</v>
      </c>
      <c r="T7147">
        <v>18</v>
      </c>
      <c r="U7147">
        <v>17</v>
      </c>
      <c r="V7147">
        <v>28</v>
      </c>
      <c r="W7147">
        <v>20</v>
      </c>
      <c r="X7147">
        <v>23</v>
      </c>
      <c r="Y7147">
        <v>21</v>
      </c>
      <c r="Z7147">
        <v>25</v>
      </c>
      <c r="AA7147">
        <v>23</v>
      </c>
      <c r="AB7147">
        <v>20</v>
      </c>
    </row>
    <row r="7148" spans="1:44" x14ac:dyDescent="0.25">
      <c r="A7148" t="str">
        <f t="shared" si="113"/>
        <v>Wien-OttakringLehrlinge4. Lehrjahr, weiblich</v>
      </c>
      <c r="B7148">
        <v>7147</v>
      </c>
      <c r="C7148">
        <v>916</v>
      </c>
      <c r="D7148" t="s">
        <v>291</v>
      </c>
      <c r="E7148" t="s">
        <v>46</v>
      </c>
      <c r="F7148" t="s">
        <v>72</v>
      </c>
      <c r="G7148">
        <v>5</v>
      </c>
      <c r="H7148">
        <v>2</v>
      </c>
      <c r="I7148">
        <v>1</v>
      </c>
      <c r="J7148">
        <v>3</v>
      </c>
      <c r="K7148">
        <v>1</v>
      </c>
      <c r="L7148">
        <v>3</v>
      </c>
      <c r="M7148">
        <v>5</v>
      </c>
      <c r="N7148">
        <v>3</v>
      </c>
      <c r="O7148">
        <v>3</v>
      </c>
      <c r="P7148">
        <v>1</v>
      </c>
      <c r="Q7148">
        <v>1</v>
      </c>
      <c r="R7148">
        <v>3</v>
      </c>
      <c r="T7148">
        <v>1</v>
      </c>
      <c r="U7148">
        <v>4</v>
      </c>
      <c r="V7148">
        <v>1</v>
      </c>
      <c r="W7148">
        <v>4</v>
      </c>
      <c r="Y7148">
        <v>2</v>
      </c>
      <c r="AA7148">
        <v>3</v>
      </c>
      <c r="AB7148">
        <v>1</v>
      </c>
    </row>
    <row r="7149" spans="1:44" x14ac:dyDescent="0.25">
      <c r="A7149" t="str">
        <f t="shared" si="113"/>
        <v>Wien-OttakringLehrlingeFrauen</v>
      </c>
      <c r="B7149">
        <v>7148</v>
      </c>
      <c r="C7149">
        <v>916</v>
      </c>
      <c r="D7149" t="s">
        <v>291</v>
      </c>
      <c r="E7149" t="s">
        <v>46</v>
      </c>
      <c r="F7149" t="s">
        <v>47</v>
      </c>
      <c r="G7149">
        <v>188</v>
      </c>
      <c r="H7149">
        <v>116</v>
      </c>
      <c r="I7149">
        <v>106</v>
      </c>
      <c r="J7149">
        <v>134</v>
      </c>
      <c r="K7149">
        <v>131</v>
      </c>
      <c r="L7149">
        <v>154</v>
      </c>
      <c r="M7149">
        <v>150</v>
      </c>
      <c r="N7149">
        <v>135</v>
      </c>
      <c r="O7149">
        <v>131</v>
      </c>
      <c r="P7149">
        <v>126</v>
      </c>
      <c r="Q7149">
        <v>127</v>
      </c>
      <c r="R7149">
        <v>117</v>
      </c>
      <c r="S7149">
        <v>108</v>
      </c>
      <c r="T7149">
        <v>103</v>
      </c>
      <c r="U7149">
        <v>114</v>
      </c>
      <c r="V7149">
        <v>118</v>
      </c>
      <c r="W7149">
        <v>115</v>
      </c>
      <c r="X7149">
        <v>102</v>
      </c>
      <c r="Y7149">
        <v>100</v>
      </c>
      <c r="Z7149">
        <v>106</v>
      </c>
      <c r="AA7149">
        <v>121</v>
      </c>
      <c r="AB7149">
        <v>115</v>
      </c>
    </row>
    <row r="7150" spans="1:44" x14ac:dyDescent="0.25">
      <c r="A7150" t="str">
        <f t="shared" si="113"/>
        <v>Wien-OttakringLehrlingeInsgesamt</v>
      </c>
      <c r="B7150">
        <v>7149</v>
      </c>
      <c r="C7150">
        <v>916</v>
      </c>
      <c r="D7150" t="s">
        <v>291</v>
      </c>
      <c r="E7150" t="s">
        <v>46</v>
      </c>
      <c r="F7150" t="s">
        <v>48</v>
      </c>
      <c r="G7150">
        <v>563</v>
      </c>
      <c r="H7150">
        <v>442</v>
      </c>
      <c r="I7150">
        <v>427</v>
      </c>
      <c r="J7150">
        <v>458</v>
      </c>
      <c r="K7150">
        <v>472</v>
      </c>
      <c r="L7150">
        <v>497</v>
      </c>
      <c r="M7150">
        <v>500</v>
      </c>
      <c r="N7150">
        <v>465</v>
      </c>
      <c r="O7150">
        <v>427</v>
      </c>
      <c r="P7150">
        <v>453</v>
      </c>
      <c r="Q7150">
        <v>448</v>
      </c>
      <c r="R7150">
        <v>408</v>
      </c>
      <c r="S7150">
        <v>354</v>
      </c>
      <c r="T7150">
        <v>361</v>
      </c>
      <c r="U7150">
        <v>398</v>
      </c>
      <c r="V7150">
        <v>393</v>
      </c>
      <c r="W7150">
        <v>372</v>
      </c>
      <c r="X7150">
        <v>361</v>
      </c>
      <c r="Y7150">
        <v>354</v>
      </c>
      <c r="Z7150">
        <v>372</v>
      </c>
      <c r="AA7150">
        <v>374</v>
      </c>
      <c r="AB7150">
        <v>367</v>
      </c>
    </row>
    <row r="7151" spans="1:44" x14ac:dyDescent="0.25">
      <c r="A7151" t="str">
        <f t="shared" si="113"/>
        <v>Wien-OttakringLehrlingeMänner</v>
      </c>
      <c r="B7151">
        <v>7150</v>
      </c>
      <c r="C7151">
        <v>916</v>
      </c>
      <c r="D7151" t="s">
        <v>291</v>
      </c>
      <c r="E7151" t="s">
        <v>46</v>
      </c>
      <c r="F7151" t="s">
        <v>49</v>
      </c>
      <c r="G7151">
        <v>375</v>
      </c>
      <c r="H7151">
        <v>326</v>
      </c>
      <c r="I7151">
        <v>321</v>
      </c>
      <c r="J7151">
        <v>324</v>
      </c>
      <c r="K7151">
        <v>341</v>
      </c>
      <c r="L7151">
        <v>343</v>
      </c>
      <c r="M7151">
        <v>350</v>
      </c>
      <c r="N7151">
        <v>330</v>
      </c>
      <c r="O7151">
        <v>296</v>
      </c>
      <c r="P7151">
        <v>327</v>
      </c>
      <c r="Q7151">
        <v>321</v>
      </c>
      <c r="R7151">
        <v>291</v>
      </c>
      <c r="S7151">
        <v>246</v>
      </c>
      <c r="T7151">
        <v>258</v>
      </c>
      <c r="U7151">
        <v>284</v>
      </c>
      <c r="V7151">
        <v>275</v>
      </c>
      <c r="W7151">
        <v>257</v>
      </c>
      <c r="X7151">
        <v>259</v>
      </c>
      <c r="Y7151">
        <v>254</v>
      </c>
      <c r="Z7151">
        <v>266</v>
      </c>
      <c r="AA7151">
        <v>253</v>
      </c>
      <c r="AB7151">
        <v>252</v>
      </c>
    </row>
    <row r="7152" spans="1:44" x14ac:dyDescent="0.25">
      <c r="A7152" t="str">
        <f t="shared" si="113"/>
        <v>Wien-OttakringNeugründungenInsgesamt</v>
      </c>
      <c r="B7152">
        <v>7151</v>
      </c>
      <c r="C7152">
        <v>916</v>
      </c>
      <c r="D7152" t="s">
        <v>291</v>
      </c>
      <c r="E7152" t="s">
        <v>41</v>
      </c>
      <c r="F7152" t="s">
        <v>48</v>
      </c>
      <c r="G7152">
        <v>338</v>
      </c>
      <c r="H7152">
        <v>333.36439244431898</v>
      </c>
      <c r="I7152">
        <v>482.13487475915201</v>
      </c>
      <c r="J7152">
        <v>538.95169802661803</v>
      </c>
      <c r="K7152">
        <v>456.89422709315699</v>
      </c>
      <c r="L7152">
        <v>485.80783628649903</v>
      </c>
      <c r="M7152">
        <v>543.24248413606597</v>
      </c>
      <c r="N7152">
        <v>510.89576547231297</v>
      </c>
      <c r="O7152">
        <v>589.09005709361202</v>
      </c>
      <c r="P7152">
        <v>483.14287423716598</v>
      </c>
      <c r="Q7152">
        <v>516.81393106772703</v>
      </c>
      <c r="R7152">
        <v>494.83480513363901</v>
      </c>
      <c r="S7152">
        <v>461.92982033039902</v>
      </c>
      <c r="T7152">
        <v>479.12195682131397</v>
      </c>
      <c r="U7152">
        <v>433.20032661948801</v>
      </c>
      <c r="V7152">
        <v>438</v>
      </c>
      <c r="W7152">
        <v>464</v>
      </c>
      <c r="X7152">
        <v>430</v>
      </c>
      <c r="Y7152">
        <v>369</v>
      </c>
      <c r="Z7152">
        <v>404</v>
      </c>
      <c r="AA7152">
        <v>391</v>
      </c>
      <c r="AB7152">
        <v>456</v>
      </c>
    </row>
    <row r="7153" spans="1:25" x14ac:dyDescent="0.25">
      <c r="A7153" t="str">
        <f t="shared" si="113"/>
        <v>Wien-OttakringPendler (Auspendler/-innen)Insgesamt</v>
      </c>
      <c r="B7153">
        <v>7152</v>
      </c>
      <c r="C7153">
        <v>916</v>
      </c>
      <c r="D7153" t="s">
        <v>291</v>
      </c>
      <c r="E7153" t="s">
        <v>459</v>
      </c>
      <c r="F7153" t="s">
        <v>48</v>
      </c>
      <c r="G7153">
        <v>3851</v>
      </c>
      <c r="H7153">
        <v>3766</v>
      </c>
      <c r="I7153">
        <v>4269</v>
      </c>
      <c r="J7153">
        <v>4223</v>
      </c>
      <c r="K7153">
        <v>4335</v>
      </c>
      <c r="L7153">
        <v>4474</v>
      </c>
      <c r="M7153">
        <v>4567</v>
      </c>
      <c r="N7153">
        <v>4699</v>
      </c>
      <c r="O7153">
        <v>4878</v>
      </c>
      <c r="P7153">
        <v>5038</v>
      </c>
      <c r="Q7153">
        <v>4944</v>
      </c>
      <c r="R7153">
        <v>4890</v>
      </c>
      <c r="S7153">
        <v>5091</v>
      </c>
    </row>
    <row r="7154" spans="1:25" x14ac:dyDescent="0.25">
      <c r="A7154" t="str">
        <f t="shared" si="113"/>
        <v>Wien-OttakringPendler ins AuslandInsgesamt</v>
      </c>
      <c r="B7154">
        <v>7153</v>
      </c>
      <c r="C7154">
        <v>916</v>
      </c>
      <c r="D7154" t="s">
        <v>291</v>
      </c>
      <c r="E7154" t="s">
        <v>304</v>
      </c>
      <c r="F7154" t="s">
        <v>48</v>
      </c>
      <c r="G7154">
        <v>19</v>
      </c>
      <c r="H7154">
        <v>53</v>
      </c>
      <c r="I7154">
        <v>240</v>
      </c>
      <c r="J7154">
        <v>64</v>
      </c>
      <c r="K7154">
        <v>41</v>
      </c>
      <c r="L7154">
        <v>107</v>
      </c>
      <c r="M7154">
        <v>94</v>
      </c>
      <c r="N7154">
        <v>97</v>
      </c>
      <c r="O7154">
        <v>107</v>
      </c>
      <c r="P7154">
        <v>123</v>
      </c>
      <c r="Q7154">
        <v>108</v>
      </c>
      <c r="R7154">
        <v>84</v>
      </c>
      <c r="S7154">
        <v>111</v>
      </c>
    </row>
    <row r="7155" spans="1:25" x14ac:dyDescent="0.25">
      <c r="A7155" t="str">
        <f t="shared" si="113"/>
        <v>Wien-OttakringPendler zw. BundesländernInsgesamt</v>
      </c>
      <c r="B7155">
        <v>7154</v>
      </c>
      <c r="C7155">
        <v>916</v>
      </c>
      <c r="D7155" t="s">
        <v>291</v>
      </c>
      <c r="E7155" t="s">
        <v>433</v>
      </c>
      <c r="F7155" t="s">
        <v>48</v>
      </c>
      <c r="G7155">
        <v>3832</v>
      </c>
      <c r="H7155">
        <v>3713</v>
      </c>
      <c r="I7155">
        <v>4029</v>
      </c>
      <c r="J7155">
        <v>4159</v>
      </c>
      <c r="K7155">
        <v>4294</v>
      </c>
      <c r="L7155">
        <v>4367</v>
      </c>
      <c r="M7155">
        <v>4473</v>
      </c>
      <c r="N7155">
        <v>4602</v>
      </c>
      <c r="O7155">
        <v>4771</v>
      </c>
      <c r="P7155">
        <v>4915</v>
      </c>
      <c r="Q7155">
        <v>4836</v>
      </c>
      <c r="R7155">
        <v>4806</v>
      </c>
      <c r="S7155">
        <v>4980</v>
      </c>
    </row>
    <row r="7156" spans="1:25" x14ac:dyDescent="0.25">
      <c r="A7156" t="str">
        <f t="shared" si="113"/>
        <v>Wien-OttakringPendler zw. Gemeinden eines Pol. BezirkesInsgesamt</v>
      </c>
      <c r="B7156">
        <v>7155</v>
      </c>
      <c r="C7156">
        <v>916</v>
      </c>
      <c r="D7156" t="s">
        <v>291</v>
      </c>
      <c r="E7156" t="s">
        <v>305</v>
      </c>
      <c r="F7156" t="s">
        <v>48</v>
      </c>
      <c r="G7156">
        <v>0</v>
      </c>
      <c r="H7156">
        <v>0</v>
      </c>
      <c r="I7156">
        <v>0</v>
      </c>
      <c r="J7156">
        <v>0</v>
      </c>
      <c r="K7156">
        <v>0</v>
      </c>
      <c r="L7156">
        <v>0</v>
      </c>
      <c r="M7156">
        <v>0</v>
      </c>
      <c r="N7156">
        <v>0</v>
      </c>
      <c r="O7156">
        <v>0</v>
      </c>
      <c r="P7156">
        <v>0</v>
      </c>
      <c r="Q7156">
        <v>0</v>
      </c>
      <c r="R7156">
        <v>0</v>
      </c>
      <c r="S7156">
        <v>0</v>
      </c>
    </row>
    <row r="7157" spans="1:25" x14ac:dyDescent="0.25">
      <c r="A7157" t="str">
        <f t="shared" si="113"/>
        <v>Wien-OttakringPendler zw. Pol. Bez. des BundeslandesInsgesamt</v>
      </c>
      <c r="B7157">
        <v>7156</v>
      </c>
      <c r="C7157">
        <v>916</v>
      </c>
      <c r="D7157" t="s">
        <v>291</v>
      </c>
      <c r="E7157" t="s">
        <v>306</v>
      </c>
      <c r="F7157" t="s">
        <v>48</v>
      </c>
      <c r="G7157">
        <v>0</v>
      </c>
      <c r="H7157">
        <v>0</v>
      </c>
      <c r="I7157">
        <v>0</v>
      </c>
      <c r="J7157">
        <v>0</v>
      </c>
      <c r="K7157">
        <v>0</v>
      </c>
      <c r="L7157">
        <v>0</v>
      </c>
      <c r="M7157">
        <v>0</v>
      </c>
      <c r="N7157">
        <v>0</v>
      </c>
      <c r="O7157">
        <v>0</v>
      </c>
      <c r="P7157">
        <v>0</v>
      </c>
      <c r="Q7157">
        <v>0</v>
      </c>
      <c r="R7157">
        <v>0</v>
      </c>
      <c r="S7157">
        <v>0</v>
      </c>
    </row>
    <row r="7158" spans="1:25" x14ac:dyDescent="0.25">
      <c r="A7158" t="str">
        <f t="shared" si="113"/>
        <v>Wien-OttakringPensionisteneinkommenBrutto_Schnitt</v>
      </c>
      <c r="B7158">
        <v>7157</v>
      </c>
      <c r="C7158">
        <v>916</v>
      </c>
      <c r="D7158" t="s">
        <v>291</v>
      </c>
      <c r="E7158" t="s">
        <v>44</v>
      </c>
      <c r="F7158" t="s">
        <v>54</v>
      </c>
      <c r="G7158">
        <v>19096.455457794698</v>
      </c>
      <c r="H7158">
        <v>19398.744838662598</v>
      </c>
      <c r="I7158">
        <v>19947.370070446301</v>
      </c>
      <c r="J7158">
        <v>20426.211152022399</v>
      </c>
      <c r="K7158">
        <v>21013.147741733301</v>
      </c>
      <c r="L7158">
        <v>21497.067870486298</v>
      </c>
      <c r="M7158">
        <v>21849.1485269433</v>
      </c>
      <c r="N7158">
        <v>22170.8569472524</v>
      </c>
      <c r="O7158">
        <v>22098.568533808499</v>
      </c>
      <c r="P7158">
        <v>22492.517374753199</v>
      </c>
      <c r="Q7158">
        <v>23029.0989777123</v>
      </c>
      <c r="R7158">
        <v>23503.4243113661</v>
      </c>
      <c r="S7158">
        <v>23690.835721920099</v>
      </c>
      <c r="T7158">
        <v>23923.8442386889</v>
      </c>
      <c r="U7158">
        <v>24574.155548325802</v>
      </c>
      <c r="V7158">
        <v>24913.886875848199</v>
      </c>
      <c r="W7158">
        <v>26348.001530327801</v>
      </c>
      <c r="X7158">
        <v>26992.0691316743</v>
      </c>
      <c r="Y7158">
        <v>27699.6123383956</v>
      </c>
    </row>
    <row r="7159" spans="1:25" x14ac:dyDescent="0.25">
      <c r="A7159" t="str">
        <f t="shared" si="113"/>
        <v>Wien-OttakringPensionisteneinkommenBruttobezüge 1000 EUR</v>
      </c>
      <c r="B7159">
        <v>7158</v>
      </c>
      <c r="C7159">
        <v>916</v>
      </c>
      <c r="D7159" t="s">
        <v>291</v>
      </c>
      <c r="E7159" t="s">
        <v>44</v>
      </c>
      <c r="F7159" t="s">
        <v>55</v>
      </c>
      <c r="G7159">
        <v>390026.00627000001</v>
      </c>
      <c r="H7159">
        <v>398586.01020000002</v>
      </c>
      <c r="I7159">
        <v>413409.24471</v>
      </c>
      <c r="J7159">
        <v>422168.93209000002</v>
      </c>
      <c r="K7159">
        <v>435938.76305000001</v>
      </c>
      <c r="L7159">
        <v>446494.09967000003</v>
      </c>
      <c r="M7159">
        <v>458176.64461000002</v>
      </c>
      <c r="N7159">
        <v>462772.29706000001</v>
      </c>
      <c r="O7159">
        <v>477483.77030999999</v>
      </c>
      <c r="P7159">
        <v>489819.55086999998</v>
      </c>
      <c r="Q7159">
        <v>500099.91340000002</v>
      </c>
      <c r="R7159">
        <v>503936.92066</v>
      </c>
      <c r="S7159">
        <v>505372.90762000001</v>
      </c>
      <c r="T7159">
        <v>512376.97206</v>
      </c>
      <c r="U7159">
        <v>517408.84506999998</v>
      </c>
      <c r="V7159">
        <v>532384.84865000006</v>
      </c>
      <c r="W7159">
        <v>548196.51983999996</v>
      </c>
      <c r="X7159">
        <v>558600.87068000005</v>
      </c>
      <c r="Y7159">
        <v>569060.83588000003</v>
      </c>
    </row>
    <row r="7160" spans="1:25" x14ac:dyDescent="0.25">
      <c r="A7160" t="str">
        <f t="shared" si="113"/>
        <v>Wien-OttakringPensionisteneinkommenBruttobezüge Fälle</v>
      </c>
      <c r="B7160">
        <v>7159</v>
      </c>
      <c r="C7160">
        <v>916</v>
      </c>
      <c r="D7160" t="s">
        <v>291</v>
      </c>
      <c r="E7160" t="s">
        <v>44</v>
      </c>
      <c r="F7160" t="s">
        <v>56</v>
      </c>
      <c r="G7160">
        <v>20424</v>
      </c>
      <c r="H7160">
        <v>20547</v>
      </c>
      <c r="I7160">
        <v>20725</v>
      </c>
      <c r="J7160">
        <v>20668</v>
      </c>
      <c r="K7160">
        <v>20746</v>
      </c>
      <c r="L7160">
        <v>20770</v>
      </c>
      <c r="M7160">
        <v>20970</v>
      </c>
      <c r="N7160">
        <v>20873</v>
      </c>
      <c r="O7160">
        <v>21607</v>
      </c>
      <c r="P7160">
        <v>21777</v>
      </c>
      <c r="Q7160">
        <v>21716</v>
      </c>
      <c r="R7160">
        <v>21441</v>
      </c>
      <c r="S7160">
        <v>21332</v>
      </c>
      <c r="T7160">
        <v>21417</v>
      </c>
      <c r="U7160">
        <v>21055</v>
      </c>
      <c r="V7160">
        <v>21369</v>
      </c>
      <c r="W7160">
        <v>20806</v>
      </c>
      <c r="X7160">
        <v>20695</v>
      </c>
      <c r="Y7160">
        <v>20544</v>
      </c>
    </row>
    <row r="7161" spans="1:25" x14ac:dyDescent="0.25">
      <c r="A7161" t="str">
        <f t="shared" si="113"/>
        <v>Wien-OttakringPensionisteneinkommenLohnsteuer 1000 EUR</v>
      </c>
      <c r="B7161">
        <v>7160</v>
      </c>
      <c r="C7161">
        <v>916</v>
      </c>
      <c r="D7161" t="s">
        <v>291</v>
      </c>
      <c r="E7161" t="s">
        <v>44</v>
      </c>
      <c r="F7161" t="s">
        <v>57</v>
      </c>
      <c r="G7161">
        <v>54307.868840000003</v>
      </c>
      <c r="H7161">
        <v>51273.486749999996</v>
      </c>
      <c r="I7161">
        <v>55199.861149999997</v>
      </c>
      <c r="J7161">
        <v>58002.870860000003</v>
      </c>
      <c r="K7161">
        <v>61484.178690000001</v>
      </c>
      <c r="L7161">
        <v>57323.121980000004</v>
      </c>
      <c r="M7161">
        <v>60152.470139999998</v>
      </c>
      <c r="N7161">
        <v>61813.74755</v>
      </c>
      <c r="O7161">
        <v>65884.627070000002</v>
      </c>
      <c r="P7161">
        <v>68867.419580000002</v>
      </c>
      <c r="Q7161">
        <v>71932.743189999994</v>
      </c>
      <c r="R7161">
        <v>74626.532489999998</v>
      </c>
      <c r="S7161">
        <v>62625.295129999999</v>
      </c>
      <c r="T7161">
        <v>64326.637170000002</v>
      </c>
      <c r="U7161">
        <v>66514.629690000002</v>
      </c>
      <c r="V7161">
        <v>70162.838770000002</v>
      </c>
      <c r="W7161">
        <v>68267.123250000004</v>
      </c>
      <c r="X7161">
        <v>71794.355609999999</v>
      </c>
      <c r="Y7161">
        <v>71377.821710000004</v>
      </c>
    </row>
    <row r="7162" spans="1:25" x14ac:dyDescent="0.25">
      <c r="A7162" t="str">
        <f t="shared" si="113"/>
        <v>Wien-OttakringPensionisteneinkommenLohnsteuer Fälle</v>
      </c>
      <c r="B7162">
        <v>7161</v>
      </c>
      <c r="C7162">
        <v>916</v>
      </c>
      <c r="D7162" t="s">
        <v>291</v>
      </c>
      <c r="E7162" t="s">
        <v>44</v>
      </c>
      <c r="F7162" t="s">
        <v>58</v>
      </c>
      <c r="G7162">
        <v>13303</v>
      </c>
      <c r="H7162">
        <v>12660</v>
      </c>
      <c r="I7162">
        <v>13018</v>
      </c>
      <c r="J7162">
        <v>13731</v>
      </c>
      <c r="K7162">
        <v>13658</v>
      </c>
      <c r="L7162">
        <v>13138</v>
      </c>
      <c r="M7162">
        <v>13235</v>
      </c>
      <c r="N7162">
        <v>13319</v>
      </c>
      <c r="O7162">
        <v>13714</v>
      </c>
      <c r="P7162">
        <v>13990</v>
      </c>
      <c r="Q7162">
        <v>14106</v>
      </c>
      <c r="R7162">
        <v>14142</v>
      </c>
      <c r="S7162">
        <v>14108</v>
      </c>
      <c r="T7162">
        <v>14196</v>
      </c>
      <c r="U7162">
        <v>14294</v>
      </c>
      <c r="V7162">
        <v>14624</v>
      </c>
      <c r="W7162">
        <v>15352</v>
      </c>
      <c r="X7162">
        <v>15468</v>
      </c>
      <c r="Y7162">
        <v>15580</v>
      </c>
    </row>
    <row r="7163" spans="1:25" x14ac:dyDescent="0.25">
      <c r="A7163" t="str">
        <f t="shared" si="113"/>
        <v>Wien-OttakringPensionisteneinkommenNetto_Schnitt</v>
      </c>
      <c r="B7163">
        <v>7162</v>
      </c>
      <c r="C7163">
        <v>916</v>
      </c>
      <c r="D7163" t="s">
        <v>291</v>
      </c>
      <c r="E7163" t="s">
        <v>44</v>
      </c>
      <c r="F7163" t="s">
        <v>59</v>
      </c>
      <c r="G7163">
        <v>15533.809363983501</v>
      </c>
      <c r="H7163">
        <v>15875.546231566601</v>
      </c>
      <c r="I7163">
        <v>16223.2228149578</v>
      </c>
      <c r="J7163">
        <v>16542.272504354602</v>
      </c>
      <c r="K7163">
        <v>16928.562637616898</v>
      </c>
      <c r="L7163">
        <v>17584.328948001901</v>
      </c>
      <c r="M7163">
        <v>17810.906057224602</v>
      </c>
      <c r="N7163">
        <v>18023.6608283428</v>
      </c>
      <c r="O7163">
        <v>17868.2794321285</v>
      </c>
      <c r="P7163">
        <v>18124.6402557744</v>
      </c>
      <c r="Q7163">
        <v>18487.8623130411</v>
      </c>
      <c r="R7163">
        <v>18762.506477776202</v>
      </c>
      <c r="S7163">
        <v>19482.246338364901</v>
      </c>
      <c r="T7163">
        <v>19640.847196152601</v>
      </c>
      <c r="U7163">
        <v>20104.576890524801</v>
      </c>
      <c r="V7163">
        <v>20308.700314474201</v>
      </c>
      <c r="W7163">
        <v>21672.462831394801</v>
      </c>
      <c r="X7163">
        <v>22100.194379801898</v>
      </c>
      <c r="Y7163">
        <v>22769.002214758599</v>
      </c>
    </row>
    <row r="7164" spans="1:25" x14ac:dyDescent="0.25">
      <c r="A7164" t="str">
        <f t="shared" si="113"/>
        <v>Wien-OttakringPensionisteneinkommenNettobezüge 1000 EUR</v>
      </c>
      <c r="B7164">
        <v>7163</v>
      </c>
      <c r="C7164">
        <v>916</v>
      </c>
      <c r="D7164" t="s">
        <v>291</v>
      </c>
      <c r="E7164" t="s">
        <v>44</v>
      </c>
      <c r="F7164" t="s">
        <v>60</v>
      </c>
      <c r="G7164">
        <v>317262.52244999999</v>
      </c>
      <c r="H7164">
        <v>326194.84841999999</v>
      </c>
      <c r="I7164">
        <v>336226.29284000001</v>
      </c>
      <c r="J7164">
        <v>341895.68812000001</v>
      </c>
      <c r="K7164">
        <v>351199.96048000001</v>
      </c>
      <c r="L7164">
        <v>365226.51225000003</v>
      </c>
      <c r="M7164">
        <v>373494.70001999999</v>
      </c>
      <c r="N7164">
        <v>376207.87247</v>
      </c>
      <c r="O7164">
        <v>386079.91369000002</v>
      </c>
      <c r="P7164">
        <v>394700.29084999999</v>
      </c>
      <c r="Q7164">
        <v>401482.41798999999</v>
      </c>
      <c r="R7164">
        <v>402286.90139000001</v>
      </c>
      <c r="S7164">
        <v>415595.27889000002</v>
      </c>
      <c r="T7164">
        <v>420648.02439999999</v>
      </c>
      <c r="U7164">
        <v>423301.86642999999</v>
      </c>
      <c r="V7164">
        <v>433976.61702000001</v>
      </c>
      <c r="W7164">
        <v>450917.26166999998</v>
      </c>
      <c r="X7164">
        <v>457363.52269000001</v>
      </c>
      <c r="Y7164">
        <v>467766.38150000002</v>
      </c>
    </row>
    <row r="7165" spans="1:25" x14ac:dyDescent="0.25">
      <c r="A7165" t="str">
        <f t="shared" si="113"/>
        <v>Wien-OttakringPensionisteneinkommenSV-Beiträge 1000 EUR</v>
      </c>
      <c r="B7165">
        <v>7164</v>
      </c>
      <c r="C7165">
        <v>916</v>
      </c>
      <c r="D7165" t="s">
        <v>291</v>
      </c>
      <c r="E7165" t="s">
        <v>44</v>
      </c>
      <c r="F7165" t="s">
        <v>61</v>
      </c>
      <c r="G7165">
        <v>18455.614979999998</v>
      </c>
      <c r="H7165">
        <v>21117.675029999999</v>
      </c>
      <c r="I7165">
        <v>21983.09072</v>
      </c>
      <c r="J7165">
        <v>22270.37311</v>
      </c>
      <c r="K7165">
        <v>23254.623879999999</v>
      </c>
      <c r="L7165">
        <v>23944.46544</v>
      </c>
      <c r="M7165">
        <v>24529.474450000002</v>
      </c>
      <c r="N7165">
        <v>24750.677039999999</v>
      </c>
      <c r="O7165">
        <v>25519.22955</v>
      </c>
      <c r="P7165">
        <v>26251.84044</v>
      </c>
      <c r="Q7165">
        <v>26684.752219999998</v>
      </c>
      <c r="R7165">
        <v>27023.486779999999</v>
      </c>
      <c r="S7165">
        <v>27152.333600000002</v>
      </c>
      <c r="T7165">
        <v>27402.31049</v>
      </c>
      <c r="U7165">
        <v>27592.34895</v>
      </c>
      <c r="V7165">
        <v>28245.39286</v>
      </c>
      <c r="W7165">
        <v>29012.13492</v>
      </c>
      <c r="X7165">
        <v>29442.99238</v>
      </c>
      <c r="Y7165">
        <v>29916.632669999999</v>
      </c>
    </row>
    <row r="7166" spans="1:25" x14ac:dyDescent="0.25">
      <c r="A7166" t="str">
        <f t="shared" si="113"/>
        <v>Wien-OttakringPensionisteneinkommenSV-Beiträge Fälle</v>
      </c>
      <c r="B7166">
        <v>7165</v>
      </c>
      <c r="C7166">
        <v>916</v>
      </c>
      <c r="D7166" t="s">
        <v>291</v>
      </c>
      <c r="E7166" t="s">
        <v>44</v>
      </c>
      <c r="F7166" t="s">
        <v>62</v>
      </c>
      <c r="G7166">
        <v>19938</v>
      </c>
      <c r="H7166">
        <v>20081</v>
      </c>
      <c r="I7166">
        <v>20250</v>
      </c>
      <c r="J7166">
        <v>20194</v>
      </c>
      <c r="K7166">
        <v>20285</v>
      </c>
      <c r="L7166">
        <v>20294</v>
      </c>
      <c r="M7166">
        <v>20422</v>
      </c>
      <c r="N7166">
        <v>20320</v>
      </c>
      <c r="O7166">
        <v>20391</v>
      </c>
      <c r="P7166">
        <v>20509</v>
      </c>
      <c r="Q7166">
        <v>20430</v>
      </c>
      <c r="R7166">
        <v>20125</v>
      </c>
      <c r="S7166">
        <v>20029</v>
      </c>
      <c r="T7166">
        <v>20128</v>
      </c>
      <c r="U7166">
        <v>19905</v>
      </c>
      <c r="V7166">
        <v>20035</v>
      </c>
      <c r="W7166">
        <v>20132</v>
      </c>
      <c r="X7166">
        <v>19996</v>
      </c>
      <c r="Y7166">
        <v>19837</v>
      </c>
    </row>
    <row r="7167" spans="1:25" x14ac:dyDescent="0.25">
      <c r="A7167" t="str">
        <f t="shared" si="113"/>
        <v>Wien-OttakringUnselbstständig Beschäftigte GW mgfInsgesamt</v>
      </c>
      <c r="B7167">
        <v>7166</v>
      </c>
      <c r="C7167">
        <v>916</v>
      </c>
      <c r="D7167" t="s">
        <v>291</v>
      </c>
      <c r="E7167" t="s">
        <v>450</v>
      </c>
      <c r="F7167" t="s">
        <v>48</v>
      </c>
      <c r="G7167">
        <v>13771.276876537</v>
      </c>
      <c r="H7167">
        <v>13128.537102385</v>
      </c>
      <c r="I7167">
        <v>14156.860921625001</v>
      </c>
      <c r="J7167">
        <v>12952.649670658</v>
      </c>
      <c r="K7167">
        <v>13488.74674009</v>
      </c>
      <c r="L7167">
        <v>12787.967361065999</v>
      </c>
      <c r="M7167">
        <v>13101.981720915999</v>
      </c>
      <c r="N7167">
        <v>12074.239369161</v>
      </c>
      <c r="O7167">
        <v>12779.782430519999</v>
      </c>
      <c r="P7167">
        <v>12391.610907120001</v>
      </c>
      <c r="Q7167">
        <v>12336.531399676</v>
      </c>
      <c r="R7167">
        <v>11582.120079832999</v>
      </c>
      <c r="S7167">
        <v>12119.168864306999</v>
      </c>
      <c r="T7167">
        <v>11522.158992522</v>
      </c>
    </row>
    <row r="7168" spans="1:25" x14ac:dyDescent="0.25">
      <c r="A7168" t="str">
        <f t="shared" si="113"/>
        <v>Wien-OttakringUnselbstständig Beschäftigte GW ogfInsgesamt</v>
      </c>
      <c r="B7168">
        <v>7167</v>
      </c>
      <c r="C7168">
        <v>916</v>
      </c>
      <c r="D7168" t="s">
        <v>291</v>
      </c>
      <c r="E7168" t="s">
        <v>449</v>
      </c>
      <c r="F7168" t="s">
        <v>48</v>
      </c>
      <c r="G7168">
        <v>11467.000548313999</v>
      </c>
      <c r="H7168">
        <v>10991.691586002</v>
      </c>
      <c r="I7168">
        <v>11853.972955327999</v>
      </c>
      <c r="J7168">
        <v>10926.663876746001</v>
      </c>
      <c r="K7168">
        <v>11428.461545385</v>
      </c>
      <c r="L7168">
        <v>10809.059509813</v>
      </c>
      <c r="M7168">
        <v>10915.418798752</v>
      </c>
      <c r="N7168">
        <v>10169.036929182001</v>
      </c>
      <c r="O7168">
        <v>10710.28810471</v>
      </c>
      <c r="P7168">
        <v>10504.468109493</v>
      </c>
      <c r="Q7168">
        <v>10476.253912393</v>
      </c>
      <c r="R7168">
        <v>9660.3133875740004</v>
      </c>
      <c r="S7168">
        <v>10169.956182202</v>
      </c>
      <c r="T7168">
        <v>9601.5831502469991</v>
      </c>
    </row>
    <row r="7169" spans="1:28" x14ac:dyDescent="0.25">
      <c r="A7169" t="str">
        <f t="shared" si="113"/>
        <v>Wien-OttakringUnternehmenInsgesamt</v>
      </c>
      <c r="B7169">
        <v>7168</v>
      </c>
      <c r="C7169">
        <v>916</v>
      </c>
      <c r="D7169" t="s">
        <v>291</v>
      </c>
      <c r="E7169" t="s">
        <v>475</v>
      </c>
      <c r="F7169" t="s">
        <v>48</v>
      </c>
      <c r="G7169">
        <v>6001</v>
      </c>
      <c r="H7169">
        <v>5976</v>
      </c>
      <c r="I7169">
        <v>6165</v>
      </c>
    </row>
    <row r="7170" spans="1:28" x14ac:dyDescent="0.25">
      <c r="A7170" t="str">
        <f t="shared" si="113"/>
        <v>Wien-OttakringWohnbevölkerungInsgesamt</v>
      </c>
      <c r="B7170">
        <v>7169</v>
      </c>
      <c r="C7170">
        <v>916</v>
      </c>
      <c r="D7170" t="s">
        <v>291</v>
      </c>
      <c r="E7170" t="s">
        <v>42</v>
      </c>
      <c r="F7170" t="s">
        <v>48</v>
      </c>
      <c r="G7170">
        <v>87914</v>
      </c>
      <c r="H7170">
        <v>89153</v>
      </c>
      <c r="I7170">
        <v>89822</v>
      </c>
      <c r="J7170">
        <v>91997</v>
      </c>
      <c r="K7170">
        <v>93817</v>
      </c>
      <c r="L7170">
        <v>93877</v>
      </c>
      <c r="M7170">
        <v>94193</v>
      </c>
      <c r="N7170">
        <v>94526</v>
      </c>
      <c r="O7170">
        <v>94816</v>
      </c>
      <c r="P7170">
        <v>94951</v>
      </c>
      <c r="Q7170">
        <v>95704</v>
      </c>
      <c r="R7170">
        <v>97565</v>
      </c>
      <c r="S7170">
        <v>99094</v>
      </c>
      <c r="T7170">
        <v>100738</v>
      </c>
      <c r="U7170">
        <v>102605</v>
      </c>
      <c r="V7170">
        <v>104323</v>
      </c>
      <c r="W7170">
        <v>104627</v>
      </c>
      <c r="X7170">
        <v>103785</v>
      </c>
      <c r="Y7170">
        <v>103117</v>
      </c>
      <c r="Z7170">
        <v>102480</v>
      </c>
      <c r="AA7170">
        <v>101638</v>
      </c>
      <c r="AB7170">
        <v>102444</v>
      </c>
    </row>
    <row r="7171" spans="1:28" x14ac:dyDescent="0.25">
      <c r="A7171" t="str">
        <f t="shared" si="113"/>
        <v>Wien-HernalsArbeitnehmereinkommenBrutto_Schnitt</v>
      </c>
      <c r="B7171">
        <v>7170</v>
      </c>
      <c r="C7171">
        <v>917</v>
      </c>
      <c r="D7171" t="s">
        <v>292</v>
      </c>
      <c r="E7171" t="s">
        <v>43</v>
      </c>
      <c r="F7171" t="s">
        <v>54</v>
      </c>
      <c r="G7171">
        <v>25922.063351754401</v>
      </c>
      <c r="H7171">
        <v>26513.7691757496</v>
      </c>
      <c r="I7171">
        <v>26916.6725516599</v>
      </c>
      <c r="J7171">
        <v>27738.629401038401</v>
      </c>
      <c r="K7171">
        <v>28713.857757197398</v>
      </c>
      <c r="L7171">
        <v>29298.1618711884</v>
      </c>
      <c r="M7171">
        <v>28709.2162185505</v>
      </c>
      <c r="N7171">
        <v>28366.6974683798</v>
      </c>
      <c r="O7171">
        <v>28416.7876879422</v>
      </c>
      <c r="P7171">
        <v>28746.026186682899</v>
      </c>
      <c r="Q7171">
        <v>28780.334306191598</v>
      </c>
      <c r="R7171">
        <v>29464.3038554349</v>
      </c>
      <c r="S7171">
        <v>30057.989842794399</v>
      </c>
      <c r="T7171">
        <v>30232.205831769701</v>
      </c>
      <c r="U7171">
        <v>32378.209934431099</v>
      </c>
      <c r="V7171">
        <v>32098.9173596332</v>
      </c>
      <c r="W7171">
        <v>33267.587891697498</v>
      </c>
      <c r="X7171">
        <v>34296.893083800103</v>
      </c>
      <c r="Y7171">
        <v>35415.614555414599</v>
      </c>
    </row>
    <row r="7172" spans="1:28" x14ac:dyDescent="0.25">
      <c r="A7172" t="str">
        <f t="shared" si="113"/>
        <v>Wien-HernalsArbeitnehmereinkommenBruttobezüge 1000 EUR</v>
      </c>
      <c r="B7172">
        <v>7171</v>
      </c>
      <c r="C7172">
        <v>917</v>
      </c>
      <c r="D7172" t="s">
        <v>292</v>
      </c>
      <c r="E7172" t="s">
        <v>43</v>
      </c>
      <c r="F7172" t="s">
        <v>55</v>
      </c>
      <c r="G7172">
        <v>591023.04442000005</v>
      </c>
      <c r="H7172">
        <v>605707.05682000006</v>
      </c>
      <c r="I7172">
        <v>635664.13898000005</v>
      </c>
      <c r="J7172">
        <v>657155.86913999997</v>
      </c>
      <c r="K7172">
        <v>699153.72253000003</v>
      </c>
      <c r="L7172">
        <v>711007.79229000001</v>
      </c>
      <c r="M7172">
        <v>688073.78511000006</v>
      </c>
      <c r="N7172">
        <v>706472.60045000003</v>
      </c>
      <c r="O7172">
        <v>731050.28006000002</v>
      </c>
      <c r="P7172">
        <v>754209.48906000005</v>
      </c>
      <c r="Q7172">
        <v>773010.99913000001</v>
      </c>
      <c r="R7172">
        <v>803432.63752999995</v>
      </c>
      <c r="S7172">
        <v>835552.00164999999</v>
      </c>
      <c r="T7172">
        <v>853969.11812999996</v>
      </c>
      <c r="U7172">
        <v>878971.26509</v>
      </c>
      <c r="V7172">
        <v>917001.87112999998</v>
      </c>
      <c r="W7172">
        <v>915989.76500999997</v>
      </c>
      <c r="X7172">
        <v>955237.06617000001</v>
      </c>
      <c r="Y7172">
        <v>1005307.63477</v>
      </c>
    </row>
    <row r="7173" spans="1:28" x14ac:dyDescent="0.25">
      <c r="A7173" t="str">
        <f t="shared" si="113"/>
        <v>Wien-HernalsArbeitnehmereinkommenBruttobezüge Fälle</v>
      </c>
      <c r="B7173">
        <v>7172</v>
      </c>
      <c r="C7173">
        <v>917</v>
      </c>
      <c r="D7173" t="s">
        <v>292</v>
      </c>
      <c r="E7173" t="s">
        <v>43</v>
      </c>
      <c r="F7173" t="s">
        <v>56</v>
      </c>
      <c r="G7173">
        <v>22800</v>
      </c>
      <c r="H7173">
        <v>22845</v>
      </c>
      <c r="I7173">
        <v>23616</v>
      </c>
      <c r="J7173">
        <v>23691</v>
      </c>
      <c r="K7173">
        <v>24349</v>
      </c>
      <c r="L7173">
        <v>24268</v>
      </c>
      <c r="M7173">
        <v>23967</v>
      </c>
      <c r="N7173">
        <v>24905</v>
      </c>
      <c r="O7173">
        <v>25726</v>
      </c>
      <c r="P7173">
        <v>26237</v>
      </c>
      <c r="Q7173">
        <v>26859</v>
      </c>
      <c r="R7173">
        <v>27268</v>
      </c>
      <c r="S7173">
        <v>27798</v>
      </c>
      <c r="T7173">
        <v>28247</v>
      </c>
      <c r="U7173">
        <v>27147</v>
      </c>
      <c r="V7173">
        <v>28568</v>
      </c>
      <c r="W7173">
        <v>27534</v>
      </c>
      <c r="X7173">
        <v>27852</v>
      </c>
      <c r="Y7173">
        <v>28386</v>
      </c>
    </row>
    <row r="7174" spans="1:28" x14ac:dyDescent="0.25">
      <c r="A7174" t="str">
        <f t="shared" si="113"/>
        <v>Wien-HernalsArbeitnehmereinkommenLohnsteuer 1000 EUR</v>
      </c>
      <c r="B7174">
        <v>7173</v>
      </c>
      <c r="C7174">
        <v>917</v>
      </c>
      <c r="D7174" t="s">
        <v>292</v>
      </c>
      <c r="E7174" t="s">
        <v>43</v>
      </c>
      <c r="F7174" t="s">
        <v>57</v>
      </c>
      <c r="G7174">
        <v>98948.716379999998</v>
      </c>
      <c r="H7174">
        <v>98996.969190000003</v>
      </c>
      <c r="I7174">
        <v>106872.58981</v>
      </c>
      <c r="J7174">
        <v>113116.43994</v>
      </c>
      <c r="K7174">
        <v>124188.2365</v>
      </c>
      <c r="L7174">
        <v>116966.50516</v>
      </c>
      <c r="M7174">
        <v>112786.76056</v>
      </c>
      <c r="N7174">
        <v>118098.71756</v>
      </c>
      <c r="O7174">
        <v>121131.91725</v>
      </c>
      <c r="P7174">
        <v>126714.52494</v>
      </c>
      <c r="Q7174">
        <v>129718.72513000001</v>
      </c>
      <c r="R7174">
        <v>138115.3028</v>
      </c>
      <c r="S7174">
        <v>129352.14461</v>
      </c>
      <c r="T7174">
        <v>130000.72353</v>
      </c>
      <c r="U7174">
        <v>140047.08103</v>
      </c>
      <c r="V7174">
        <v>142985.14577999999</v>
      </c>
      <c r="W7174">
        <v>137620.23929999999</v>
      </c>
      <c r="X7174">
        <v>145257.39405</v>
      </c>
      <c r="Y7174">
        <v>151668.33504999999</v>
      </c>
    </row>
    <row r="7175" spans="1:28" x14ac:dyDescent="0.25">
      <c r="A7175" t="str">
        <f t="shared" si="113"/>
        <v>Wien-HernalsArbeitnehmereinkommenLohnsteuer Fälle</v>
      </c>
      <c r="B7175">
        <v>7174</v>
      </c>
      <c r="C7175">
        <v>917</v>
      </c>
      <c r="D7175" t="s">
        <v>292</v>
      </c>
      <c r="E7175" t="s">
        <v>43</v>
      </c>
      <c r="F7175" t="s">
        <v>58</v>
      </c>
      <c r="G7175">
        <v>18389</v>
      </c>
      <c r="H7175">
        <v>17941</v>
      </c>
      <c r="I7175">
        <v>18693</v>
      </c>
      <c r="J7175">
        <v>18994</v>
      </c>
      <c r="K7175">
        <v>19819</v>
      </c>
      <c r="L7175">
        <v>19205</v>
      </c>
      <c r="M7175">
        <v>18904</v>
      </c>
      <c r="N7175">
        <v>19600</v>
      </c>
      <c r="O7175">
        <v>20333</v>
      </c>
      <c r="P7175">
        <v>20706</v>
      </c>
      <c r="Q7175">
        <v>21256</v>
      </c>
      <c r="R7175">
        <v>21593</v>
      </c>
      <c r="S7175">
        <v>21858</v>
      </c>
      <c r="T7175">
        <v>22444</v>
      </c>
      <c r="U7175">
        <v>22177</v>
      </c>
      <c r="V7175">
        <v>23427</v>
      </c>
      <c r="W7175">
        <v>22858</v>
      </c>
      <c r="X7175">
        <v>23320</v>
      </c>
      <c r="Y7175">
        <v>23885</v>
      </c>
    </row>
    <row r="7176" spans="1:28" x14ac:dyDescent="0.25">
      <c r="A7176" t="str">
        <f t="shared" si="113"/>
        <v>Wien-HernalsArbeitnehmereinkommenNetto_Schnitt</v>
      </c>
      <c r="B7176">
        <v>7175</v>
      </c>
      <c r="C7176">
        <v>917</v>
      </c>
      <c r="D7176" t="s">
        <v>292</v>
      </c>
      <c r="E7176" t="s">
        <v>43</v>
      </c>
      <c r="F7176" t="s">
        <v>59</v>
      </c>
      <c r="G7176">
        <v>17768.288508771901</v>
      </c>
      <c r="H7176">
        <v>18260.106895600798</v>
      </c>
      <c r="I7176">
        <v>18411.046109840801</v>
      </c>
      <c r="J7176">
        <v>18878.536450972901</v>
      </c>
      <c r="K7176">
        <v>19463.492491683399</v>
      </c>
      <c r="L7176">
        <v>20296.7596015329</v>
      </c>
      <c r="M7176">
        <v>19844.981273834899</v>
      </c>
      <c r="N7176">
        <v>19509.546994980901</v>
      </c>
      <c r="O7176">
        <v>19530.812082717901</v>
      </c>
      <c r="P7176">
        <v>19665.468119449601</v>
      </c>
      <c r="Q7176">
        <v>19641.8211876838</v>
      </c>
      <c r="R7176">
        <v>20025.955591535901</v>
      </c>
      <c r="S7176">
        <v>20935.485542485101</v>
      </c>
      <c r="T7176">
        <v>21090.765562714601</v>
      </c>
      <c r="U7176">
        <v>22385.731660220299</v>
      </c>
      <c r="V7176">
        <v>22270.413076519199</v>
      </c>
      <c r="W7176">
        <v>23265.9831121522</v>
      </c>
      <c r="X7176">
        <v>23889.569561611399</v>
      </c>
      <c r="Y7176">
        <v>24737.370183893501</v>
      </c>
    </row>
    <row r="7177" spans="1:28" x14ac:dyDescent="0.25">
      <c r="A7177" t="str">
        <f t="shared" si="113"/>
        <v>Wien-HernalsArbeitnehmereinkommenNettobezüge 1000 EUR</v>
      </c>
      <c r="B7177">
        <v>7176</v>
      </c>
      <c r="C7177">
        <v>917</v>
      </c>
      <c r="D7177" t="s">
        <v>292</v>
      </c>
      <c r="E7177" t="s">
        <v>43</v>
      </c>
      <c r="F7177" t="s">
        <v>60</v>
      </c>
      <c r="G7177">
        <v>405116.978</v>
      </c>
      <c r="H7177">
        <v>417152.14202999999</v>
      </c>
      <c r="I7177">
        <v>434795.26493</v>
      </c>
      <c r="J7177">
        <v>447251.40706</v>
      </c>
      <c r="K7177">
        <v>473916.57867999998</v>
      </c>
      <c r="L7177">
        <v>492561.76201000001</v>
      </c>
      <c r="M7177">
        <v>475624.66619000002</v>
      </c>
      <c r="N7177">
        <v>485885.26791</v>
      </c>
      <c r="O7177">
        <v>502449.67164000002</v>
      </c>
      <c r="P7177">
        <v>515962.88705000002</v>
      </c>
      <c r="Q7177">
        <v>527559.67527999997</v>
      </c>
      <c r="R7177">
        <v>546067.75707000005</v>
      </c>
      <c r="S7177">
        <v>581964.62711</v>
      </c>
      <c r="T7177">
        <v>595750.85485</v>
      </c>
      <c r="U7177">
        <v>607705.45738000004</v>
      </c>
      <c r="V7177">
        <v>636221.16076999996</v>
      </c>
      <c r="W7177">
        <v>640605.57900999999</v>
      </c>
      <c r="X7177">
        <v>665372.29142999998</v>
      </c>
      <c r="Y7177">
        <v>702194.99003999995</v>
      </c>
    </row>
    <row r="7178" spans="1:28" x14ac:dyDescent="0.25">
      <c r="A7178" t="str">
        <f t="shared" si="113"/>
        <v>Wien-HernalsArbeitnehmereinkommenSV-Beiträge 1000 EUR</v>
      </c>
      <c r="B7178">
        <v>7177</v>
      </c>
      <c r="C7178">
        <v>917</v>
      </c>
      <c r="D7178" t="s">
        <v>292</v>
      </c>
      <c r="E7178" t="s">
        <v>43</v>
      </c>
      <c r="F7178" t="s">
        <v>61</v>
      </c>
      <c r="G7178">
        <v>86957.350040000005</v>
      </c>
      <c r="H7178">
        <v>89557.945600000006</v>
      </c>
      <c r="I7178">
        <v>93996.284239999994</v>
      </c>
      <c r="J7178">
        <v>96788.022140000001</v>
      </c>
      <c r="K7178">
        <v>101048.90734999999</v>
      </c>
      <c r="L7178">
        <v>101479.52512000001</v>
      </c>
      <c r="M7178">
        <v>99662.358359999998</v>
      </c>
      <c r="N7178">
        <v>102488.61498</v>
      </c>
      <c r="O7178">
        <v>107468.69117000001</v>
      </c>
      <c r="P7178">
        <v>111532.07707</v>
      </c>
      <c r="Q7178">
        <v>115732.59871999999</v>
      </c>
      <c r="R7178">
        <v>119249.57766</v>
      </c>
      <c r="S7178">
        <v>124235.22993</v>
      </c>
      <c r="T7178">
        <v>128217.53975</v>
      </c>
      <c r="U7178">
        <v>131218.72667999999</v>
      </c>
      <c r="V7178">
        <v>137795.56458000001</v>
      </c>
      <c r="W7178">
        <v>137763.9467</v>
      </c>
      <c r="X7178">
        <v>144607.38068999999</v>
      </c>
      <c r="Y7178">
        <v>151444.30968000001</v>
      </c>
    </row>
    <row r="7179" spans="1:28" x14ac:dyDescent="0.25">
      <c r="A7179" t="str">
        <f t="shared" si="113"/>
        <v>Wien-HernalsArbeitnehmereinkommenSV-Beiträge Fälle</v>
      </c>
      <c r="B7179">
        <v>7178</v>
      </c>
      <c r="C7179">
        <v>917</v>
      </c>
      <c r="D7179" t="s">
        <v>292</v>
      </c>
      <c r="E7179" t="s">
        <v>43</v>
      </c>
      <c r="F7179" t="s">
        <v>62</v>
      </c>
      <c r="G7179">
        <v>21538</v>
      </c>
      <c r="H7179">
        <v>21597</v>
      </c>
      <c r="I7179">
        <v>22206</v>
      </c>
      <c r="J7179">
        <v>22285</v>
      </c>
      <c r="K7179">
        <v>22720</v>
      </c>
      <c r="L7179">
        <v>22471</v>
      </c>
      <c r="M7179">
        <v>22118</v>
      </c>
      <c r="N7179">
        <v>22915</v>
      </c>
      <c r="O7179">
        <v>23524</v>
      </c>
      <c r="P7179">
        <v>24022</v>
      </c>
      <c r="Q7179">
        <v>24544</v>
      </c>
      <c r="R7179">
        <v>24731</v>
      </c>
      <c r="S7179">
        <v>25212</v>
      </c>
      <c r="T7179">
        <v>25563</v>
      </c>
      <c r="U7179">
        <v>24861</v>
      </c>
      <c r="V7179">
        <v>25961</v>
      </c>
      <c r="W7179">
        <v>25025</v>
      </c>
      <c r="X7179">
        <v>25523</v>
      </c>
      <c r="Y7179">
        <v>26120</v>
      </c>
    </row>
    <row r="7180" spans="1:28" x14ac:dyDescent="0.25">
      <c r="A7180" t="str">
        <f t="shared" si="113"/>
        <v>Wien-HernalsArbeitsstättenInsgesamt</v>
      </c>
      <c r="B7180">
        <v>7179</v>
      </c>
      <c r="C7180">
        <v>917</v>
      </c>
      <c r="D7180" t="s">
        <v>292</v>
      </c>
      <c r="E7180" t="s">
        <v>476</v>
      </c>
      <c r="F7180" t="s">
        <v>48</v>
      </c>
      <c r="G7180">
        <v>4212</v>
      </c>
      <c r="H7180">
        <v>4197</v>
      </c>
      <c r="I7180">
        <v>4299</v>
      </c>
    </row>
    <row r="7181" spans="1:28" x14ac:dyDescent="0.25">
      <c r="A7181" t="str">
        <f t="shared" si="113"/>
        <v>Wien-HernalsBeschäftigte in den ArbeitsstättenInsgesamt</v>
      </c>
      <c r="B7181">
        <v>7180</v>
      </c>
      <c r="C7181">
        <v>917</v>
      </c>
      <c r="D7181" t="s">
        <v>292</v>
      </c>
      <c r="E7181" t="s">
        <v>477</v>
      </c>
      <c r="F7181" t="s">
        <v>48</v>
      </c>
      <c r="G7181">
        <v>16803</v>
      </c>
      <c r="H7181">
        <v>16593</v>
      </c>
      <c r="I7181">
        <v>16446</v>
      </c>
    </row>
    <row r="7182" spans="1:28" x14ac:dyDescent="0.25">
      <c r="A7182" t="str">
        <f t="shared" si="113"/>
        <v>Wien-HernalsGesamteinkommenBruttobezüge Gesamt</v>
      </c>
      <c r="B7182">
        <v>7181</v>
      </c>
      <c r="C7182">
        <v>917</v>
      </c>
      <c r="D7182" t="s">
        <v>292</v>
      </c>
      <c r="E7182" t="s">
        <v>45</v>
      </c>
      <c r="F7182" t="s">
        <v>63</v>
      </c>
      <c r="G7182">
        <v>824547.35129000002</v>
      </c>
      <c r="H7182">
        <v>845662.69449999998</v>
      </c>
      <c r="I7182">
        <v>881991.26512</v>
      </c>
      <c r="J7182">
        <v>910679.05764999997</v>
      </c>
      <c r="K7182">
        <v>960474.36552999995</v>
      </c>
      <c r="L7182">
        <v>981216.85398000001</v>
      </c>
      <c r="M7182">
        <v>965903.13171999995</v>
      </c>
      <c r="N7182">
        <v>988214.69663999998</v>
      </c>
      <c r="O7182">
        <v>1021461.07846</v>
      </c>
      <c r="P7182">
        <v>1049474.2515700001</v>
      </c>
      <c r="Q7182">
        <v>1076406.1633899999</v>
      </c>
      <c r="R7182">
        <v>1107951.7314800001</v>
      </c>
      <c r="S7182">
        <v>1142561.1339199999</v>
      </c>
      <c r="T7182">
        <v>1163146.4283199999</v>
      </c>
      <c r="U7182">
        <v>1195344.48554</v>
      </c>
      <c r="V7182">
        <v>1242411.87717</v>
      </c>
      <c r="W7182">
        <v>1250084.1264599999</v>
      </c>
      <c r="X7182">
        <v>1297318.8182900001</v>
      </c>
      <c r="Y7182">
        <v>1353474.9905699999</v>
      </c>
    </row>
    <row r="7183" spans="1:28" x14ac:dyDescent="0.25">
      <c r="A7183" t="str">
        <f t="shared" si="113"/>
        <v>Wien-HernalsGesamteinkommenNettobezüge Gesamt</v>
      </c>
      <c r="B7183">
        <v>7182</v>
      </c>
      <c r="C7183">
        <v>917</v>
      </c>
      <c r="D7183" t="s">
        <v>292</v>
      </c>
      <c r="E7183" t="s">
        <v>45</v>
      </c>
      <c r="F7183" t="s">
        <v>64</v>
      </c>
      <c r="G7183">
        <v>591588.72392000002</v>
      </c>
      <c r="H7183">
        <v>609675.13852000004</v>
      </c>
      <c r="I7183">
        <v>631398.42273999995</v>
      </c>
      <c r="J7183">
        <v>648819.56215000001</v>
      </c>
      <c r="K7183">
        <v>680497.97432000004</v>
      </c>
      <c r="L7183">
        <v>709351.21996999998</v>
      </c>
      <c r="M7183">
        <v>698018.85884</v>
      </c>
      <c r="N7183">
        <v>710432.11161000002</v>
      </c>
      <c r="O7183">
        <v>732703.90315999999</v>
      </c>
      <c r="P7183">
        <v>749185.13914999994</v>
      </c>
      <c r="Q7183">
        <v>766074.68824000005</v>
      </c>
      <c r="R7183">
        <v>784027.60721000005</v>
      </c>
      <c r="S7183">
        <v>828916.04913000006</v>
      </c>
      <c r="T7183">
        <v>844029.02235999994</v>
      </c>
      <c r="U7183">
        <v>861341.29981</v>
      </c>
      <c r="V7183">
        <v>895526.80438999995</v>
      </c>
      <c r="W7183">
        <v>909402.13936999999</v>
      </c>
      <c r="X7183">
        <v>938934.57348000002</v>
      </c>
      <c r="Y7183">
        <v>982044.99519000005</v>
      </c>
    </row>
    <row r="7184" spans="1:28" x14ac:dyDescent="0.25">
      <c r="A7184" t="str">
        <f t="shared" si="113"/>
        <v>Wien-HernalsGründungsintensitätin % der aktiven Wirtschaftskammermitglieder</v>
      </c>
      <c r="B7184">
        <v>7183</v>
      </c>
      <c r="C7184">
        <v>917</v>
      </c>
      <c r="D7184" t="s">
        <v>292</v>
      </c>
      <c r="E7184" t="s">
        <v>40</v>
      </c>
      <c r="F7184" t="s">
        <v>52</v>
      </c>
      <c r="G7184">
        <v>9.8604232327780306</v>
      </c>
      <c r="H7184">
        <v>8.9044604374882894</v>
      </c>
      <c r="I7184">
        <v>15.0345137213087</v>
      </c>
      <c r="J7184">
        <v>12.1517902589624</v>
      </c>
      <c r="K7184">
        <v>9.7175529534336906</v>
      </c>
      <c r="L7184">
        <v>9.4674683979474992</v>
      </c>
      <c r="M7184">
        <v>10.6230713383009</v>
      </c>
      <c r="N7184">
        <v>9.3080899835141899</v>
      </c>
      <c r="O7184">
        <v>10.433271866250299</v>
      </c>
      <c r="P7184">
        <v>8.7123855379435309</v>
      </c>
      <c r="Q7184">
        <v>8.5345898814933694</v>
      </c>
      <c r="R7184">
        <v>8.2477396450347999</v>
      </c>
      <c r="S7184">
        <v>8.0943475853320006</v>
      </c>
      <c r="T7184">
        <v>9.2801829019249595</v>
      </c>
      <c r="U7184">
        <v>8.8558270889581401</v>
      </c>
      <c r="V7184">
        <v>7.5542005420054199</v>
      </c>
      <c r="W7184">
        <v>9.0817015530047307</v>
      </c>
      <c r="X7184">
        <v>7.8028077048645104</v>
      </c>
      <c r="Y7184">
        <v>7.4304418985270004</v>
      </c>
      <c r="Z7184">
        <v>7.3810294593719696</v>
      </c>
      <c r="AA7184">
        <v>7.3186119873816997</v>
      </c>
      <c r="AB7184">
        <v>7.4536148432501603</v>
      </c>
    </row>
    <row r="7185" spans="1:44" x14ac:dyDescent="0.25">
      <c r="A7185" t="str">
        <f t="shared" si="113"/>
        <v>Wien-HernalsGründungsintensitätje 1.000 Einwohner</v>
      </c>
      <c r="B7185">
        <v>7184</v>
      </c>
      <c r="C7185">
        <v>917</v>
      </c>
      <c r="D7185" t="s">
        <v>292</v>
      </c>
      <c r="E7185" t="s">
        <v>40</v>
      </c>
      <c r="F7185" t="s">
        <v>53</v>
      </c>
      <c r="G7185">
        <v>4.4852233395457404</v>
      </c>
      <c r="H7185">
        <v>4.0587823431377199</v>
      </c>
      <c r="I7185">
        <v>6.7759672406391598</v>
      </c>
      <c r="J7185">
        <v>6.0763687357739302</v>
      </c>
      <c r="K7185">
        <v>5.0643116096877199</v>
      </c>
      <c r="L7185">
        <v>5.0318301047123404</v>
      </c>
      <c r="M7185">
        <v>5.8573427266931697</v>
      </c>
      <c r="N7185">
        <v>5.2603275833573999</v>
      </c>
      <c r="O7185">
        <v>5.8478799846568101</v>
      </c>
      <c r="P7185">
        <v>4.9890439362668699</v>
      </c>
      <c r="Q7185">
        <v>4.8324904432791502</v>
      </c>
      <c r="R7185">
        <v>4.6721103637113099</v>
      </c>
      <c r="S7185">
        <v>4.4634774730038096</v>
      </c>
      <c r="T7185">
        <v>4.90634535028427</v>
      </c>
      <c r="U7185">
        <v>4.6850405164471702</v>
      </c>
      <c r="V7185">
        <v>3.8999650227352198</v>
      </c>
      <c r="W7185">
        <v>4.6745212525631699</v>
      </c>
      <c r="X7185">
        <v>4.1716120924387301</v>
      </c>
      <c r="Y7185">
        <v>3.9805706069054998</v>
      </c>
      <c r="Z7185">
        <v>4.0362554878912302</v>
      </c>
      <c r="AA7185">
        <v>4.1418216874352796</v>
      </c>
      <c r="AB7185">
        <v>4.1582638802134504</v>
      </c>
    </row>
    <row r="7186" spans="1:44" x14ac:dyDescent="0.25">
      <c r="A7186" t="str">
        <f t="shared" si="113"/>
        <v>Wien-HernalsKammermitgliedschaftenAktiv</v>
      </c>
      <c r="B7186">
        <v>7185</v>
      </c>
      <c r="C7186">
        <v>917</v>
      </c>
      <c r="D7186" t="s">
        <v>292</v>
      </c>
      <c r="E7186" t="s">
        <v>39</v>
      </c>
      <c r="F7186" t="s">
        <v>50</v>
      </c>
      <c r="G7186">
        <v>2221</v>
      </c>
      <c r="H7186">
        <v>2253</v>
      </c>
      <c r="I7186">
        <v>2266</v>
      </c>
      <c r="J7186">
        <v>2566</v>
      </c>
      <c r="K7186">
        <v>2735</v>
      </c>
      <c r="L7186">
        <v>2797</v>
      </c>
      <c r="M7186">
        <v>2890</v>
      </c>
      <c r="N7186">
        <v>2953</v>
      </c>
      <c r="O7186">
        <v>2943</v>
      </c>
      <c r="P7186">
        <v>2933</v>
      </c>
      <c r="Q7186">
        <v>2988</v>
      </c>
      <c r="R7186">
        <v>3030</v>
      </c>
      <c r="S7186">
        <v>2983</v>
      </c>
      <c r="T7186">
        <v>2981</v>
      </c>
      <c r="U7186">
        <v>3006</v>
      </c>
      <c r="V7186">
        <v>3030</v>
      </c>
      <c r="W7186">
        <v>2994</v>
      </c>
      <c r="X7186">
        <v>3001</v>
      </c>
      <c r="Y7186">
        <v>2964</v>
      </c>
      <c r="Z7186">
        <v>2941</v>
      </c>
      <c r="AA7186">
        <v>2963</v>
      </c>
      <c r="AB7186">
        <v>2980</v>
      </c>
      <c r="AC7186">
        <v>2962</v>
      </c>
      <c r="AD7186">
        <v>2952</v>
      </c>
      <c r="AE7186">
        <v>2975</v>
      </c>
      <c r="AF7186">
        <v>2962</v>
      </c>
      <c r="AG7186">
        <v>3021</v>
      </c>
      <c r="AH7186">
        <v>3063</v>
      </c>
      <c r="AI7186">
        <v>3075</v>
      </c>
      <c r="AJ7186">
        <v>3055</v>
      </c>
      <c r="AK7186">
        <v>3050</v>
      </c>
      <c r="AL7186">
        <v>3089</v>
      </c>
      <c r="AM7186">
        <v>3153</v>
      </c>
      <c r="AN7186">
        <v>3170</v>
      </c>
      <c r="AO7186">
        <v>3156</v>
      </c>
      <c r="AP7186">
        <v>3126</v>
      </c>
      <c r="AQ7186">
        <v>3129</v>
      </c>
      <c r="AR7186">
        <v>3157</v>
      </c>
    </row>
    <row r="7187" spans="1:44" x14ac:dyDescent="0.25">
      <c r="A7187" t="str">
        <f t="shared" ref="A7187:A7250" si="114">D7187&amp;E7187&amp;F7187</f>
        <v>Wien-HernalsKammermitgliedschaftenInsgesamt</v>
      </c>
      <c r="B7187">
        <v>7186</v>
      </c>
      <c r="C7187">
        <v>917</v>
      </c>
      <c r="D7187" t="s">
        <v>292</v>
      </c>
      <c r="E7187" t="s">
        <v>39</v>
      </c>
      <c r="F7187" t="s">
        <v>48</v>
      </c>
      <c r="G7187">
        <v>2963</v>
      </c>
      <c r="H7187">
        <v>3028</v>
      </c>
      <c r="I7187">
        <v>3074</v>
      </c>
      <c r="J7187">
        <v>3360</v>
      </c>
      <c r="K7187">
        <v>3552</v>
      </c>
      <c r="L7187">
        <v>3640</v>
      </c>
      <c r="M7187">
        <v>3758</v>
      </c>
      <c r="N7187">
        <v>3822</v>
      </c>
      <c r="O7187">
        <v>3837</v>
      </c>
      <c r="P7187">
        <v>3825</v>
      </c>
      <c r="Q7187">
        <v>3899</v>
      </c>
      <c r="R7187">
        <v>3930</v>
      </c>
      <c r="S7187">
        <v>3893</v>
      </c>
      <c r="T7187">
        <v>3899</v>
      </c>
      <c r="U7187">
        <v>3940</v>
      </c>
      <c r="V7187">
        <v>3987</v>
      </c>
      <c r="W7187">
        <v>3982</v>
      </c>
      <c r="X7187">
        <v>3974</v>
      </c>
      <c r="Y7187">
        <v>3932</v>
      </c>
      <c r="Z7187">
        <v>3925</v>
      </c>
      <c r="AA7187">
        <v>3948</v>
      </c>
      <c r="AB7187">
        <v>3993</v>
      </c>
      <c r="AC7187">
        <v>3969</v>
      </c>
      <c r="AD7187">
        <v>3960</v>
      </c>
      <c r="AE7187">
        <v>3959</v>
      </c>
      <c r="AF7187">
        <v>3946</v>
      </c>
      <c r="AG7187">
        <v>3993</v>
      </c>
      <c r="AH7187">
        <v>4030</v>
      </c>
      <c r="AI7187">
        <v>4033</v>
      </c>
      <c r="AJ7187">
        <v>3981</v>
      </c>
      <c r="AK7187">
        <v>4012</v>
      </c>
      <c r="AL7187">
        <v>4018</v>
      </c>
      <c r="AM7187">
        <v>4043</v>
      </c>
      <c r="AN7187">
        <v>4047</v>
      </c>
      <c r="AO7187">
        <v>3998</v>
      </c>
      <c r="AP7187">
        <v>3968</v>
      </c>
      <c r="AQ7187">
        <v>3929</v>
      </c>
      <c r="AR7187">
        <v>3919</v>
      </c>
    </row>
    <row r="7188" spans="1:44" x14ac:dyDescent="0.25">
      <c r="A7188" t="str">
        <f t="shared" si="114"/>
        <v>Wien-HernalsKammermitgliedschaftenRuhend</v>
      </c>
      <c r="B7188">
        <v>7187</v>
      </c>
      <c r="C7188">
        <v>917</v>
      </c>
      <c r="D7188" t="s">
        <v>292</v>
      </c>
      <c r="E7188" t="s">
        <v>39</v>
      </c>
      <c r="F7188" t="s">
        <v>51</v>
      </c>
      <c r="G7188">
        <v>742</v>
      </c>
      <c r="H7188">
        <v>775</v>
      </c>
      <c r="I7188">
        <v>808</v>
      </c>
      <c r="J7188">
        <v>794</v>
      </c>
      <c r="K7188">
        <v>817</v>
      </c>
      <c r="L7188">
        <v>843</v>
      </c>
      <c r="M7188">
        <v>868</v>
      </c>
      <c r="N7188">
        <v>869</v>
      </c>
      <c r="O7188">
        <v>894</v>
      </c>
      <c r="P7188">
        <v>892</v>
      </c>
      <c r="Q7188">
        <v>911</v>
      </c>
      <c r="R7188">
        <v>900</v>
      </c>
      <c r="S7188">
        <v>910</v>
      </c>
      <c r="T7188">
        <v>918</v>
      </c>
      <c r="U7188">
        <v>934</v>
      </c>
      <c r="V7188">
        <v>957</v>
      </c>
      <c r="W7188">
        <v>988</v>
      </c>
      <c r="X7188">
        <v>973</v>
      </c>
      <c r="Y7188">
        <v>968</v>
      </c>
      <c r="Z7188">
        <v>984</v>
      </c>
      <c r="AA7188">
        <v>985</v>
      </c>
      <c r="AB7188">
        <v>1013</v>
      </c>
      <c r="AC7188">
        <v>1007</v>
      </c>
      <c r="AD7188">
        <v>1008</v>
      </c>
      <c r="AE7188">
        <v>984</v>
      </c>
      <c r="AF7188">
        <v>984</v>
      </c>
      <c r="AG7188">
        <v>972</v>
      </c>
      <c r="AH7188">
        <v>967</v>
      </c>
      <c r="AI7188">
        <v>958</v>
      </c>
      <c r="AJ7188">
        <v>926</v>
      </c>
      <c r="AK7188">
        <v>962</v>
      </c>
      <c r="AL7188">
        <v>929</v>
      </c>
      <c r="AM7188">
        <v>890</v>
      </c>
      <c r="AN7188">
        <v>877</v>
      </c>
      <c r="AO7188">
        <v>842</v>
      </c>
      <c r="AP7188">
        <v>842</v>
      </c>
      <c r="AQ7188">
        <v>800</v>
      </c>
      <c r="AR7188">
        <v>762</v>
      </c>
    </row>
    <row r="7189" spans="1:44" x14ac:dyDescent="0.25">
      <c r="A7189" t="str">
        <f t="shared" si="114"/>
        <v>Wien-HernalsLehrlinge1. Lehrjahr, männlich</v>
      </c>
      <c r="B7189">
        <v>7188</v>
      </c>
      <c r="C7189">
        <v>917</v>
      </c>
      <c r="D7189" t="s">
        <v>292</v>
      </c>
      <c r="E7189" t="s">
        <v>46</v>
      </c>
      <c r="F7189" t="s">
        <v>65</v>
      </c>
      <c r="G7189">
        <v>62</v>
      </c>
      <c r="H7189">
        <v>62</v>
      </c>
      <c r="I7189">
        <v>77</v>
      </c>
      <c r="J7189">
        <v>60</v>
      </c>
      <c r="K7189">
        <v>48</v>
      </c>
      <c r="L7189">
        <v>60</v>
      </c>
      <c r="M7189">
        <v>52</v>
      </c>
      <c r="N7189">
        <v>61</v>
      </c>
      <c r="O7189">
        <v>52</v>
      </c>
      <c r="P7189">
        <v>53</v>
      </c>
      <c r="Q7189">
        <v>40</v>
      </c>
      <c r="R7189">
        <v>53</v>
      </c>
      <c r="S7189">
        <v>37</v>
      </c>
      <c r="T7189">
        <v>49</v>
      </c>
      <c r="U7189">
        <v>40</v>
      </c>
      <c r="V7189">
        <v>31</v>
      </c>
      <c r="W7189">
        <v>58</v>
      </c>
      <c r="X7189">
        <v>32</v>
      </c>
      <c r="Y7189">
        <v>54</v>
      </c>
      <c r="Z7189">
        <v>32</v>
      </c>
      <c r="AA7189">
        <v>42</v>
      </c>
      <c r="AB7189">
        <v>48</v>
      </c>
    </row>
    <row r="7190" spans="1:44" x14ac:dyDescent="0.25">
      <c r="A7190" t="str">
        <f t="shared" si="114"/>
        <v>Wien-HernalsLehrlinge1. Lehrjahr, weiblich</v>
      </c>
      <c r="B7190">
        <v>7189</v>
      </c>
      <c r="C7190">
        <v>917</v>
      </c>
      <c r="D7190" t="s">
        <v>292</v>
      </c>
      <c r="E7190" t="s">
        <v>46</v>
      </c>
      <c r="F7190" t="s">
        <v>66</v>
      </c>
      <c r="G7190">
        <v>33</v>
      </c>
      <c r="H7190">
        <v>36</v>
      </c>
      <c r="I7190">
        <v>33</v>
      </c>
      <c r="J7190">
        <v>34</v>
      </c>
      <c r="K7190">
        <v>29</v>
      </c>
      <c r="L7190">
        <v>41</v>
      </c>
      <c r="M7190">
        <v>38</v>
      </c>
      <c r="N7190">
        <v>27</v>
      </c>
      <c r="O7190">
        <v>24</v>
      </c>
      <c r="P7190">
        <v>25</v>
      </c>
      <c r="Q7190">
        <v>30</v>
      </c>
      <c r="R7190">
        <v>30</v>
      </c>
      <c r="S7190">
        <v>27</v>
      </c>
      <c r="T7190">
        <v>24</v>
      </c>
      <c r="U7190">
        <v>32</v>
      </c>
      <c r="V7190">
        <v>22</v>
      </c>
      <c r="W7190">
        <v>29</v>
      </c>
      <c r="X7190">
        <v>21</v>
      </c>
      <c r="Y7190">
        <v>26</v>
      </c>
      <c r="Z7190">
        <v>29</v>
      </c>
      <c r="AA7190">
        <v>26</v>
      </c>
      <c r="AB7190">
        <v>25</v>
      </c>
    </row>
    <row r="7191" spans="1:44" x14ac:dyDescent="0.25">
      <c r="A7191" t="str">
        <f t="shared" si="114"/>
        <v>Wien-HernalsLehrlinge2. Lehrjahr, männlich</v>
      </c>
      <c r="B7191">
        <v>7190</v>
      </c>
      <c r="C7191">
        <v>917</v>
      </c>
      <c r="D7191" t="s">
        <v>292</v>
      </c>
      <c r="E7191" t="s">
        <v>46</v>
      </c>
      <c r="F7191" t="s">
        <v>67</v>
      </c>
      <c r="G7191">
        <v>64</v>
      </c>
      <c r="H7191">
        <v>64</v>
      </c>
      <c r="I7191">
        <v>65</v>
      </c>
      <c r="J7191">
        <v>70</v>
      </c>
      <c r="K7191">
        <v>64</v>
      </c>
      <c r="L7191">
        <v>54</v>
      </c>
      <c r="M7191">
        <v>65</v>
      </c>
      <c r="N7191">
        <v>47</v>
      </c>
      <c r="O7191">
        <v>53</v>
      </c>
      <c r="P7191">
        <v>51</v>
      </c>
      <c r="Q7191">
        <v>46</v>
      </c>
      <c r="R7191">
        <v>43</v>
      </c>
      <c r="S7191">
        <v>57</v>
      </c>
      <c r="T7191">
        <v>41</v>
      </c>
      <c r="U7191">
        <v>46</v>
      </c>
      <c r="V7191">
        <v>42</v>
      </c>
      <c r="W7191">
        <v>35</v>
      </c>
      <c r="X7191">
        <v>47</v>
      </c>
      <c r="Y7191">
        <v>40</v>
      </c>
      <c r="Z7191">
        <v>50</v>
      </c>
      <c r="AA7191">
        <v>30</v>
      </c>
      <c r="AB7191">
        <v>38</v>
      </c>
    </row>
    <row r="7192" spans="1:44" x14ac:dyDescent="0.25">
      <c r="A7192" t="str">
        <f t="shared" si="114"/>
        <v>Wien-HernalsLehrlinge2. Lehrjahr, weiblich</v>
      </c>
      <c r="B7192">
        <v>7191</v>
      </c>
      <c r="C7192">
        <v>917</v>
      </c>
      <c r="D7192" t="s">
        <v>292</v>
      </c>
      <c r="E7192" t="s">
        <v>46</v>
      </c>
      <c r="F7192" t="s">
        <v>68</v>
      </c>
      <c r="G7192">
        <v>41</v>
      </c>
      <c r="H7192">
        <v>38</v>
      </c>
      <c r="I7192">
        <v>31</v>
      </c>
      <c r="J7192">
        <v>36</v>
      </c>
      <c r="K7192">
        <v>37</v>
      </c>
      <c r="L7192">
        <v>34</v>
      </c>
      <c r="M7192">
        <v>37</v>
      </c>
      <c r="N7192">
        <v>35</v>
      </c>
      <c r="O7192">
        <v>27</v>
      </c>
      <c r="P7192">
        <v>23</v>
      </c>
      <c r="Q7192">
        <v>24</v>
      </c>
      <c r="R7192">
        <v>33</v>
      </c>
      <c r="S7192">
        <v>31</v>
      </c>
      <c r="T7192">
        <v>24</v>
      </c>
      <c r="U7192">
        <v>25</v>
      </c>
      <c r="V7192">
        <v>37</v>
      </c>
      <c r="W7192">
        <v>17</v>
      </c>
      <c r="X7192">
        <v>28</v>
      </c>
      <c r="Y7192">
        <v>22</v>
      </c>
      <c r="Z7192">
        <v>35</v>
      </c>
      <c r="AA7192">
        <v>30</v>
      </c>
      <c r="AB7192">
        <v>24</v>
      </c>
    </row>
    <row r="7193" spans="1:44" x14ac:dyDescent="0.25">
      <c r="A7193" t="str">
        <f t="shared" si="114"/>
        <v>Wien-HernalsLehrlinge3. Lehrjahr, männlich</v>
      </c>
      <c r="B7193">
        <v>7192</v>
      </c>
      <c r="C7193">
        <v>917</v>
      </c>
      <c r="D7193" t="s">
        <v>292</v>
      </c>
      <c r="E7193" t="s">
        <v>46</v>
      </c>
      <c r="F7193" t="s">
        <v>69</v>
      </c>
      <c r="G7193">
        <v>75</v>
      </c>
      <c r="H7193">
        <v>60</v>
      </c>
      <c r="I7193">
        <v>62</v>
      </c>
      <c r="J7193">
        <v>58</v>
      </c>
      <c r="K7193">
        <v>68</v>
      </c>
      <c r="L7193">
        <v>60</v>
      </c>
      <c r="M7193">
        <v>58</v>
      </c>
      <c r="N7193">
        <v>59</v>
      </c>
      <c r="O7193">
        <v>43</v>
      </c>
      <c r="P7193">
        <v>52</v>
      </c>
      <c r="Q7193">
        <v>45</v>
      </c>
      <c r="R7193">
        <v>44</v>
      </c>
      <c r="S7193">
        <v>41</v>
      </c>
      <c r="T7193">
        <v>53</v>
      </c>
      <c r="U7193">
        <v>36</v>
      </c>
      <c r="V7193">
        <v>45</v>
      </c>
      <c r="W7193">
        <v>42</v>
      </c>
      <c r="X7193">
        <v>32</v>
      </c>
      <c r="Y7193">
        <v>37</v>
      </c>
      <c r="Z7193">
        <v>33</v>
      </c>
      <c r="AA7193">
        <v>48</v>
      </c>
      <c r="AB7193">
        <v>31</v>
      </c>
    </row>
    <row r="7194" spans="1:44" x14ac:dyDescent="0.25">
      <c r="A7194" t="str">
        <f t="shared" si="114"/>
        <v>Wien-HernalsLehrlinge3. Lehrjahr, weiblich</v>
      </c>
      <c r="B7194">
        <v>7193</v>
      </c>
      <c r="C7194">
        <v>917</v>
      </c>
      <c r="D7194" t="s">
        <v>292</v>
      </c>
      <c r="E7194" t="s">
        <v>46</v>
      </c>
      <c r="F7194" t="s">
        <v>70</v>
      </c>
      <c r="G7194">
        <v>38</v>
      </c>
      <c r="H7194">
        <v>33</v>
      </c>
      <c r="I7194">
        <v>28</v>
      </c>
      <c r="J7194">
        <v>25</v>
      </c>
      <c r="K7194">
        <v>28</v>
      </c>
      <c r="L7194">
        <v>28</v>
      </c>
      <c r="M7194">
        <v>29</v>
      </c>
      <c r="N7194">
        <v>28</v>
      </c>
      <c r="O7194">
        <v>24</v>
      </c>
      <c r="P7194">
        <v>26</v>
      </c>
      <c r="Q7194">
        <v>18</v>
      </c>
      <c r="R7194">
        <v>22</v>
      </c>
      <c r="S7194">
        <v>30</v>
      </c>
      <c r="T7194">
        <v>26</v>
      </c>
      <c r="U7194">
        <v>25</v>
      </c>
      <c r="V7194">
        <v>20</v>
      </c>
      <c r="W7194">
        <v>31</v>
      </c>
      <c r="X7194">
        <v>15</v>
      </c>
      <c r="Y7194">
        <v>22</v>
      </c>
      <c r="Z7194">
        <v>21</v>
      </c>
      <c r="AA7194">
        <v>30</v>
      </c>
      <c r="AB7194">
        <v>26</v>
      </c>
    </row>
    <row r="7195" spans="1:44" x14ac:dyDescent="0.25">
      <c r="A7195" t="str">
        <f t="shared" si="114"/>
        <v>Wien-HernalsLehrlinge4. Lehrjahr, männlich</v>
      </c>
      <c r="B7195">
        <v>7194</v>
      </c>
      <c r="C7195">
        <v>917</v>
      </c>
      <c r="D7195" t="s">
        <v>292</v>
      </c>
      <c r="E7195" t="s">
        <v>46</v>
      </c>
      <c r="F7195" t="s">
        <v>71</v>
      </c>
      <c r="G7195">
        <v>18</v>
      </c>
      <c r="H7195">
        <v>24</v>
      </c>
      <c r="I7195">
        <v>13</v>
      </c>
      <c r="J7195">
        <v>18</v>
      </c>
      <c r="K7195">
        <v>18</v>
      </c>
      <c r="L7195">
        <v>25</v>
      </c>
      <c r="M7195">
        <v>16</v>
      </c>
      <c r="N7195">
        <v>17</v>
      </c>
      <c r="O7195">
        <v>14</v>
      </c>
      <c r="P7195">
        <v>19</v>
      </c>
      <c r="Q7195">
        <v>23</v>
      </c>
      <c r="R7195">
        <v>16</v>
      </c>
      <c r="S7195">
        <v>15</v>
      </c>
      <c r="T7195">
        <v>11</v>
      </c>
      <c r="U7195">
        <v>13</v>
      </c>
      <c r="V7195">
        <v>5</v>
      </c>
      <c r="W7195">
        <v>17</v>
      </c>
      <c r="X7195">
        <v>12</v>
      </c>
      <c r="Y7195">
        <v>8</v>
      </c>
      <c r="Z7195">
        <v>11</v>
      </c>
      <c r="AA7195">
        <v>6</v>
      </c>
      <c r="AB7195">
        <v>20</v>
      </c>
    </row>
    <row r="7196" spans="1:44" x14ac:dyDescent="0.25">
      <c r="A7196" t="str">
        <f t="shared" si="114"/>
        <v>Wien-HernalsLehrlinge4. Lehrjahr, weiblich</v>
      </c>
      <c r="B7196">
        <v>7195</v>
      </c>
      <c r="C7196">
        <v>917</v>
      </c>
      <c r="D7196" t="s">
        <v>292</v>
      </c>
      <c r="E7196" t="s">
        <v>46</v>
      </c>
      <c r="F7196" t="s">
        <v>72</v>
      </c>
      <c r="G7196">
        <v>2</v>
      </c>
      <c r="I7196">
        <v>2</v>
      </c>
      <c r="J7196">
        <v>2</v>
      </c>
      <c r="K7196">
        <v>1</v>
      </c>
      <c r="L7196">
        <v>1</v>
      </c>
      <c r="M7196">
        <v>2</v>
      </c>
      <c r="N7196">
        <v>1</v>
      </c>
      <c r="O7196">
        <v>1</v>
      </c>
      <c r="P7196">
        <v>3</v>
      </c>
      <c r="Q7196">
        <v>1</v>
      </c>
      <c r="R7196">
        <v>4</v>
      </c>
      <c r="T7196">
        <v>1</v>
      </c>
      <c r="U7196">
        <v>3</v>
      </c>
      <c r="W7196">
        <v>1</v>
      </c>
      <c r="X7196">
        <v>3</v>
      </c>
      <c r="AA7196">
        <v>1</v>
      </c>
      <c r="AB7196">
        <v>1</v>
      </c>
    </row>
    <row r="7197" spans="1:44" x14ac:dyDescent="0.25">
      <c r="A7197" t="str">
        <f t="shared" si="114"/>
        <v>Wien-HernalsLehrlingeFrauen</v>
      </c>
      <c r="B7197">
        <v>7196</v>
      </c>
      <c r="C7197">
        <v>917</v>
      </c>
      <c r="D7197" t="s">
        <v>292</v>
      </c>
      <c r="E7197" t="s">
        <v>46</v>
      </c>
      <c r="F7197" t="s">
        <v>47</v>
      </c>
      <c r="G7197">
        <v>114</v>
      </c>
      <c r="H7197">
        <v>107</v>
      </c>
      <c r="I7197">
        <v>94</v>
      </c>
      <c r="J7197">
        <v>97</v>
      </c>
      <c r="K7197">
        <v>95</v>
      </c>
      <c r="L7197">
        <v>104</v>
      </c>
      <c r="M7197">
        <v>106</v>
      </c>
      <c r="N7197">
        <v>91</v>
      </c>
      <c r="O7197">
        <v>76</v>
      </c>
      <c r="P7197">
        <v>77</v>
      </c>
      <c r="Q7197">
        <v>73</v>
      </c>
      <c r="R7197">
        <v>89</v>
      </c>
      <c r="S7197">
        <v>88</v>
      </c>
      <c r="T7197">
        <v>75</v>
      </c>
      <c r="U7197">
        <v>85</v>
      </c>
      <c r="V7197">
        <v>79</v>
      </c>
      <c r="W7197">
        <v>78</v>
      </c>
      <c r="X7197">
        <v>67</v>
      </c>
      <c r="Y7197">
        <v>70</v>
      </c>
      <c r="Z7197">
        <v>85</v>
      </c>
      <c r="AA7197">
        <v>87</v>
      </c>
      <c r="AB7197">
        <v>76</v>
      </c>
    </row>
    <row r="7198" spans="1:44" x14ac:dyDescent="0.25">
      <c r="A7198" t="str">
        <f t="shared" si="114"/>
        <v>Wien-HernalsLehrlingeInsgesamt</v>
      </c>
      <c r="B7198">
        <v>7197</v>
      </c>
      <c r="C7198">
        <v>917</v>
      </c>
      <c r="D7198" t="s">
        <v>292</v>
      </c>
      <c r="E7198" t="s">
        <v>46</v>
      </c>
      <c r="F7198" t="s">
        <v>48</v>
      </c>
      <c r="G7198">
        <v>333</v>
      </c>
      <c r="H7198">
        <v>317</v>
      </c>
      <c r="I7198">
        <v>311</v>
      </c>
      <c r="J7198">
        <v>303</v>
      </c>
      <c r="K7198">
        <v>293</v>
      </c>
      <c r="L7198">
        <v>303</v>
      </c>
      <c r="M7198">
        <v>297</v>
      </c>
      <c r="N7198">
        <v>275</v>
      </c>
      <c r="O7198">
        <v>238</v>
      </c>
      <c r="P7198">
        <v>252</v>
      </c>
      <c r="Q7198">
        <v>227</v>
      </c>
      <c r="R7198">
        <v>245</v>
      </c>
      <c r="S7198">
        <v>238</v>
      </c>
      <c r="T7198">
        <v>229</v>
      </c>
      <c r="U7198">
        <v>220</v>
      </c>
      <c r="V7198">
        <v>202</v>
      </c>
      <c r="W7198">
        <v>230</v>
      </c>
      <c r="X7198">
        <v>190</v>
      </c>
      <c r="Y7198">
        <v>209</v>
      </c>
      <c r="Z7198">
        <v>211</v>
      </c>
      <c r="AA7198">
        <v>213</v>
      </c>
      <c r="AB7198">
        <v>213</v>
      </c>
    </row>
    <row r="7199" spans="1:44" x14ac:dyDescent="0.25">
      <c r="A7199" t="str">
        <f t="shared" si="114"/>
        <v>Wien-HernalsLehrlingeMänner</v>
      </c>
      <c r="B7199">
        <v>7198</v>
      </c>
      <c r="C7199">
        <v>917</v>
      </c>
      <c r="D7199" t="s">
        <v>292</v>
      </c>
      <c r="E7199" t="s">
        <v>46</v>
      </c>
      <c r="F7199" t="s">
        <v>49</v>
      </c>
      <c r="G7199">
        <v>219</v>
      </c>
      <c r="H7199">
        <v>210</v>
      </c>
      <c r="I7199">
        <v>217</v>
      </c>
      <c r="J7199">
        <v>206</v>
      </c>
      <c r="K7199">
        <v>198</v>
      </c>
      <c r="L7199">
        <v>199</v>
      </c>
      <c r="M7199">
        <v>191</v>
      </c>
      <c r="N7199">
        <v>184</v>
      </c>
      <c r="O7199">
        <v>162</v>
      </c>
      <c r="P7199">
        <v>175</v>
      </c>
      <c r="Q7199">
        <v>154</v>
      </c>
      <c r="R7199">
        <v>156</v>
      </c>
      <c r="S7199">
        <v>150</v>
      </c>
      <c r="T7199">
        <v>154</v>
      </c>
      <c r="U7199">
        <v>135</v>
      </c>
      <c r="V7199">
        <v>123</v>
      </c>
      <c r="W7199">
        <v>152</v>
      </c>
      <c r="X7199">
        <v>123</v>
      </c>
      <c r="Y7199">
        <v>139</v>
      </c>
      <c r="Z7199">
        <v>126</v>
      </c>
      <c r="AA7199">
        <v>126</v>
      </c>
      <c r="AB7199">
        <v>137</v>
      </c>
    </row>
    <row r="7200" spans="1:44" x14ac:dyDescent="0.25">
      <c r="A7200" t="str">
        <f t="shared" si="114"/>
        <v>Wien-HernalsNeugründungenInsgesamt</v>
      </c>
      <c r="B7200">
        <v>7199</v>
      </c>
      <c r="C7200">
        <v>917</v>
      </c>
      <c r="D7200" t="s">
        <v>292</v>
      </c>
      <c r="E7200" t="s">
        <v>41</v>
      </c>
      <c r="F7200" t="s">
        <v>48</v>
      </c>
      <c r="G7200">
        <v>219</v>
      </c>
      <c r="H7200">
        <v>200.617493656611</v>
      </c>
      <c r="I7200">
        <v>340.68208092485497</v>
      </c>
      <c r="J7200">
        <v>311.81493804497501</v>
      </c>
      <c r="K7200">
        <v>265.77507327641098</v>
      </c>
      <c r="L7200">
        <v>264.80509109059102</v>
      </c>
      <c r="M7200">
        <v>307.00676167689602</v>
      </c>
      <c r="N7200">
        <v>274.86789721317399</v>
      </c>
      <c r="O7200">
        <v>306.00786383712199</v>
      </c>
      <c r="P7200">
        <v>263.98528179968901</v>
      </c>
      <c r="Q7200">
        <v>254.416124367317</v>
      </c>
      <c r="R7200">
        <v>249.906511244554</v>
      </c>
      <c r="S7200">
        <v>242.911371035813</v>
      </c>
      <c r="T7200">
        <v>272.93017914561301</v>
      </c>
      <c r="U7200">
        <v>263.90364725095299</v>
      </c>
      <c r="V7200">
        <v>223</v>
      </c>
      <c r="W7200">
        <v>269</v>
      </c>
      <c r="X7200">
        <v>239</v>
      </c>
      <c r="Y7200">
        <v>227</v>
      </c>
      <c r="Z7200">
        <v>228</v>
      </c>
      <c r="AA7200">
        <v>232</v>
      </c>
      <c r="AB7200">
        <v>233</v>
      </c>
    </row>
    <row r="7201" spans="1:25" x14ac:dyDescent="0.25">
      <c r="A7201" t="str">
        <f t="shared" si="114"/>
        <v>Wien-HernalsPendler (Auspendler/-innen)Insgesamt</v>
      </c>
      <c r="B7201">
        <v>7200</v>
      </c>
      <c r="C7201">
        <v>917</v>
      </c>
      <c r="D7201" t="s">
        <v>292</v>
      </c>
      <c r="E7201" t="s">
        <v>459</v>
      </c>
      <c r="F7201" t="s">
        <v>48</v>
      </c>
      <c r="G7201">
        <v>2194</v>
      </c>
      <c r="H7201">
        <v>2128</v>
      </c>
      <c r="I7201">
        <v>2318</v>
      </c>
      <c r="J7201">
        <v>2362</v>
      </c>
      <c r="K7201">
        <v>2359</v>
      </c>
      <c r="L7201">
        <v>2510</v>
      </c>
      <c r="M7201">
        <v>2550</v>
      </c>
      <c r="N7201">
        <v>2609</v>
      </c>
      <c r="O7201">
        <v>2698</v>
      </c>
      <c r="P7201">
        <v>2735</v>
      </c>
      <c r="Q7201">
        <v>2718</v>
      </c>
      <c r="R7201">
        <v>2655</v>
      </c>
      <c r="S7201">
        <v>2782</v>
      </c>
    </row>
    <row r="7202" spans="1:25" x14ac:dyDescent="0.25">
      <c r="A7202" t="str">
        <f t="shared" si="114"/>
        <v>Wien-HernalsPendler ins AuslandInsgesamt</v>
      </c>
      <c r="B7202">
        <v>7201</v>
      </c>
      <c r="C7202">
        <v>917</v>
      </c>
      <c r="D7202" t="s">
        <v>292</v>
      </c>
      <c r="E7202" t="s">
        <v>304</v>
      </c>
      <c r="F7202" t="s">
        <v>48</v>
      </c>
      <c r="G7202">
        <v>8</v>
      </c>
      <c r="H7202">
        <v>22</v>
      </c>
      <c r="I7202">
        <v>131</v>
      </c>
      <c r="J7202">
        <v>39</v>
      </c>
      <c r="K7202">
        <v>23</v>
      </c>
      <c r="L7202">
        <v>62</v>
      </c>
      <c r="M7202">
        <v>52</v>
      </c>
      <c r="N7202">
        <v>55</v>
      </c>
      <c r="O7202">
        <v>57</v>
      </c>
      <c r="P7202">
        <v>60</v>
      </c>
      <c r="Q7202">
        <v>62</v>
      </c>
      <c r="R7202">
        <v>43</v>
      </c>
      <c r="S7202">
        <v>62</v>
      </c>
    </row>
    <row r="7203" spans="1:25" x14ac:dyDescent="0.25">
      <c r="A7203" t="str">
        <f t="shared" si="114"/>
        <v>Wien-HernalsPendler zw. BundesländernInsgesamt</v>
      </c>
      <c r="B7203">
        <v>7202</v>
      </c>
      <c r="C7203">
        <v>917</v>
      </c>
      <c r="D7203" t="s">
        <v>292</v>
      </c>
      <c r="E7203" t="s">
        <v>433</v>
      </c>
      <c r="F7203" t="s">
        <v>48</v>
      </c>
      <c r="G7203">
        <v>2186</v>
      </c>
      <c r="H7203">
        <v>2106</v>
      </c>
      <c r="I7203">
        <v>2187</v>
      </c>
      <c r="J7203">
        <v>2323</v>
      </c>
      <c r="K7203">
        <v>2336</v>
      </c>
      <c r="L7203">
        <v>2448</v>
      </c>
      <c r="M7203">
        <v>2498</v>
      </c>
      <c r="N7203">
        <v>2554</v>
      </c>
      <c r="O7203">
        <v>2641</v>
      </c>
      <c r="P7203">
        <v>2675</v>
      </c>
      <c r="Q7203">
        <v>2656</v>
      </c>
      <c r="R7203">
        <v>2612</v>
      </c>
      <c r="S7203">
        <v>2720</v>
      </c>
    </row>
    <row r="7204" spans="1:25" x14ac:dyDescent="0.25">
      <c r="A7204" t="str">
        <f t="shared" si="114"/>
        <v>Wien-HernalsPendler zw. Gemeinden eines Pol. BezirkesInsgesamt</v>
      </c>
      <c r="B7204">
        <v>7203</v>
      </c>
      <c r="C7204">
        <v>917</v>
      </c>
      <c r="D7204" t="s">
        <v>292</v>
      </c>
      <c r="E7204" t="s">
        <v>305</v>
      </c>
      <c r="F7204" t="s">
        <v>48</v>
      </c>
      <c r="G7204">
        <v>0</v>
      </c>
      <c r="H7204">
        <v>0</v>
      </c>
      <c r="I7204">
        <v>0</v>
      </c>
      <c r="J7204">
        <v>0</v>
      </c>
      <c r="K7204">
        <v>0</v>
      </c>
      <c r="L7204">
        <v>0</v>
      </c>
      <c r="M7204">
        <v>0</v>
      </c>
      <c r="N7204">
        <v>0</v>
      </c>
      <c r="O7204">
        <v>0</v>
      </c>
      <c r="P7204">
        <v>0</v>
      </c>
      <c r="Q7204">
        <v>0</v>
      </c>
      <c r="R7204">
        <v>0</v>
      </c>
      <c r="S7204">
        <v>0</v>
      </c>
    </row>
    <row r="7205" spans="1:25" x14ac:dyDescent="0.25">
      <c r="A7205" t="str">
        <f t="shared" si="114"/>
        <v>Wien-HernalsPendler zw. Pol. Bez. des BundeslandesInsgesamt</v>
      </c>
      <c r="B7205">
        <v>7204</v>
      </c>
      <c r="C7205">
        <v>917</v>
      </c>
      <c r="D7205" t="s">
        <v>292</v>
      </c>
      <c r="E7205" t="s">
        <v>306</v>
      </c>
      <c r="F7205" t="s">
        <v>48</v>
      </c>
      <c r="G7205">
        <v>0</v>
      </c>
      <c r="H7205">
        <v>0</v>
      </c>
      <c r="I7205">
        <v>0</v>
      </c>
      <c r="J7205">
        <v>0</v>
      </c>
      <c r="K7205">
        <v>0</v>
      </c>
      <c r="L7205">
        <v>0</v>
      </c>
      <c r="M7205">
        <v>0</v>
      </c>
      <c r="N7205">
        <v>0</v>
      </c>
      <c r="O7205">
        <v>0</v>
      </c>
      <c r="P7205">
        <v>0</v>
      </c>
      <c r="Q7205">
        <v>0</v>
      </c>
      <c r="R7205">
        <v>0</v>
      </c>
      <c r="S7205">
        <v>0</v>
      </c>
    </row>
    <row r="7206" spans="1:25" x14ac:dyDescent="0.25">
      <c r="A7206" t="str">
        <f t="shared" si="114"/>
        <v>Wien-HernalsPensionisteneinkommenBrutto_Schnitt</v>
      </c>
      <c r="B7206">
        <v>7205</v>
      </c>
      <c r="C7206">
        <v>917</v>
      </c>
      <c r="D7206" t="s">
        <v>292</v>
      </c>
      <c r="E7206" t="s">
        <v>44</v>
      </c>
      <c r="F7206" t="s">
        <v>54</v>
      </c>
      <c r="G7206">
        <v>20789.130852844301</v>
      </c>
      <c r="H7206">
        <v>21251.938506775299</v>
      </c>
      <c r="I7206">
        <v>21754.581483705701</v>
      </c>
      <c r="J7206">
        <v>22309.3266904259</v>
      </c>
      <c r="K7206">
        <v>23111.403820642099</v>
      </c>
      <c r="L7206">
        <v>23800.674860389299</v>
      </c>
      <c r="M7206">
        <v>24058.654884828498</v>
      </c>
      <c r="N7206">
        <v>24548.409531236401</v>
      </c>
      <c r="O7206">
        <v>24692.6960632599</v>
      </c>
      <c r="P7206">
        <v>25047.909951645699</v>
      </c>
      <c r="Q7206">
        <v>25633.251458262901</v>
      </c>
      <c r="R7206">
        <v>26188.432572239399</v>
      </c>
      <c r="S7206">
        <v>26567.076174281799</v>
      </c>
      <c r="T7206">
        <v>26887.321522741098</v>
      </c>
      <c r="U7206">
        <v>27451.038650759201</v>
      </c>
      <c r="V7206">
        <v>28135.051533805999</v>
      </c>
      <c r="W7206">
        <v>29461.583902116399</v>
      </c>
      <c r="X7206">
        <v>30361.3874252241</v>
      </c>
      <c r="Y7206">
        <v>31003.3264292075</v>
      </c>
    </row>
    <row r="7207" spans="1:25" x14ac:dyDescent="0.25">
      <c r="A7207" t="str">
        <f t="shared" si="114"/>
        <v>Wien-HernalsPensionisteneinkommenBruttobezüge 1000 EUR</v>
      </c>
      <c r="B7207">
        <v>7206</v>
      </c>
      <c r="C7207">
        <v>917</v>
      </c>
      <c r="D7207" t="s">
        <v>292</v>
      </c>
      <c r="E7207" t="s">
        <v>44</v>
      </c>
      <c r="F7207" t="s">
        <v>55</v>
      </c>
      <c r="G7207">
        <v>233524.30687</v>
      </c>
      <c r="H7207">
        <v>239955.63768000001</v>
      </c>
      <c r="I7207">
        <v>246327.12614000001</v>
      </c>
      <c r="J7207">
        <v>253523.18851000001</v>
      </c>
      <c r="K7207">
        <v>261320.64300000001</v>
      </c>
      <c r="L7207">
        <v>270209.06169</v>
      </c>
      <c r="M7207">
        <v>277829.34661000001</v>
      </c>
      <c r="N7207">
        <v>281742.09619000001</v>
      </c>
      <c r="O7207">
        <v>290410.79840000003</v>
      </c>
      <c r="P7207">
        <v>295264.76250999997</v>
      </c>
      <c r="Q7207">
        <v>303395.16425999999</v>
      </c>
      <c r="R7207">
        <v>304519.09395000001</v>
      </c>
      <c r="S7207">
        <v>307009.13227</v>
      </c>
      <c r="T7207">
        <v>309177.31018999999</v>
      </c>
      <c r="U7207">
        <v>316373.22045000002</v>
      </c>
      <c r="V7207">
        <v>325410.00604000001</v>
      </c>
      <c r="W7207">
        <v>334094.36145000003</v>
      </c>
      <c r="X7207">
        <v>342081.75212000002</v>
      </c>
      <c r="Y7207">
        <v>348167.35580000002</v>
      </c>
    </row>
    <row r="7208" spans="1:25" x14ac:dyDescent="0.25">
      <c r="A7208" t="str">
        <f t="shared" si="114"/>
        <v>Wien-HernalsPensionisteneinkommenBruttobezüge Fälle</v>
      </c>
      <c r="B7208">
        <v>7207</v>
      </c>
      <c r="C7208">
        <v>917</v>
      </c>
      <c r="D7208" t="s">
        <v>292</v>
      </c>
      <c r="E7208" t="s">
        <v>44</v>
      </c>
      <c r="F7208" t="s">
        <v>56</v>
      </c>
      <c r="G7208">
        <v>11233</v>
      </c>
      <c r="H7208">
        <v>11291</v>
      </c>
      <c r="I7208">
        <v>11323</v>
      </c>
      <c r="J7208">
        <v>11364</v>
      </c>
      <c r="K7208">
        <v>11307</v>
      </c>
      <c r="L7208">
        <v>11353</v>
      </c>
      <c r="M7208">
        <v>11548</v>
      </c>
      <c r="N7208">
        <v>11477</v>
      </c>
      <c r="O7208">
        <v>11761</v>
      </c>
      <c r="P7208">
        <v>11788</v>
      </c>
      <c r="Q7208">
        <v>11836</v>
      </c>
      <c r="R7208">
        <v>11628</v>
      </c>
      <c r="S7208">
        <v>11556</v>
      </c>
      <c r="T7208">
        <v>11499</v>
      </c>
      <c r="U7208">
        <v>11525</v>
      </c>
      <c r="V7208">
        <v>11566</v>
      </c>
      <c r="W7208">
        <v>11340</v>
      </c>
      <c r="X7208">
        <v>11267</v>
      </c>
      <c r="Y7208">
        <v>11230</v>
      </c>
    </row>
    <row r="7209" spans="1:25" x14ac:dyDescent="0.25">
      <c r="A7209" t="str">
        <f t="shared" si="114"/>
        <v>Wien-HernalsPensionisteneinkommenLohnsteuer 1000 EUR</v>
      </c>
      <c r="B7209">
        <v>7208</v>
      </c>
      <c r="C7209">
        <v>917</v>
      </c>
      <c r="D7209" t="s">
        <v>292</v>
      </c>
      <c r="E7209" t="s">
        <v>44</v>
      </c>
      <c r="F7209" t="s">
        <v>57</v>
      </c>
      <c r="G7209">
        <v>36205.923000000003</v>
      </c>
      <c r="H7209">
        <v>35019.234709999997</v>
      </c>
      <c r="I7209">
        <v>36872.341809999998</v>
      </c>
      <c r="J7209">
        <v>38798.38912</v>
      </c>
      <c r="K7209">
        <v>41038.373149999999</v>
      </c>
      <c r="L7209">
        <v>39202.074970000001</v>
      </c>
      <c r="M7209">
        <v>40850.59736</v>
      </c>
      <c r="N7209">
        <v>42404.132360000003</v>
      </c>
      <c r="O7209">
        <v>44985.360540000001</v>
      </c>
      <c r="P7209">
        <v>46456.88594</v>
      </c>
      <c r="Q7209">
        <v>48967.725400000003</v>
      </c>
      <c r="R7209">
        <v>50269.982429999996</v>
      </c>
      <c r="S7209">
        <v>43650.227559999999</v>
      </c>
      <c r="T7209">
        <v>44424.483719999997</v>
      </c>
      <c r="U7209">
        <v>45916.49022</v>
      </c>
      <c r="V7209">
        <v>48929.694869999999</v>
      </c>
      <c r="W7209">
        <v>47685.899660000003</v>
      </c>
      <c r="X7209">
        <v>50678.67007</v>
      </c>
      <c r="Y7209">
        <v>50185.661899999999</v>
      </c>
    </row>
    <row r="7210" spans="1:25" x14ac:dyDescent="0.25">
      <c r="A7210" t="str">
        <f t="shared" si="114"/>
        <v>Wien-HernalsPensionisteneinkommenLohnsteuer Fälle</v>
      </c>
      <c r="B7210">
        <v>7209</v>
      </c>
      <c r="C7210">
        <v>917</v>
      </c>
      <c r="D7210" t="s">
        <v>292</v>
      </c>
      <c r="E7210" t="s">
        <v>44</v>
      </c>
      <c r="F7210" t="s">
        <v>58</v>
      </c>
      <c r="G7210">
        <v>7437</v>
      </c>
      <c r="H7210">
        <v>7144</v>
      </c>
      <c r="I7210">
        <v>7302</v>
      </c>
      <c r="J7210">
        <v>7703</v>
      </c>
      <c r="K7210">
        <v>7706</v>
      </c>
      <c r="L7210">
        <v>7470</v>
      </c>
      <c r="M7210">
        <v>7626</v>
      </c>
      <c r="N7210">
        <v>7735</v>
      </c>
      <c r="O7210">
        <v>7908</v>
      </c>
      <c r="P7210">
        <v>7979</v>
      </c>
      <c r="Q7210">
        <v>8113</v>
      </c>
      <c r="R7210">
        <v>8080</v>
      </c>
      <c r="S7210">
        <v>8061</v>
      </c>
      <c r="T7210">
        <v>8006</v>
      </c>
      <c r="U7210">
        <v>8138</v>
      </c>
      <c r="V7210">
        <v>8320</v>
      </c>
      <c r="W7210">
        <v>8644</v>
      </c>
      <c r="X7210">
        <v>8731</v>
      </c>
      <c r="Y7210">
        <v>8860</v>
      </c>
    </row>
    <row r="7211" spans="1:25" x14ac:dyDescent="0.25">
      <c r="A7211" t="str">
        <f t="shared" si="114"/>
        <v>Wien-HernalsPensionisteneinkommenNetto_Schnitt</v>
      </c>
      <c r="B7211">
        <v>7210</v>
      </c>
      <c r="C7211">
        <v>917</v>
      </c>
      <c r="D7211" t="s">
        <v>292</v>
      </c>
      <c r="E7211" t="s">
        <v>44</v>
      </c>
      <c r="F7211" t="s">
        <v>59</v>
      </c>
      <c r="G7211">
        <v>16600.351279266401</v>
      </c>
      <c r="H7211">
        <v>17051.013771145201</v>
      </c>
      <c r="I7211">
        <v>17363.168578115299</v>
      </c>
      <c r="J7211">
        <v>17737.4300501584</v>
      </c>
      <c r="K7211">
        <v>18270.221600778299</v>
      </c>
      <c r="L7211">
        <v>19095.345543909101</v>
      </c>
      <c r="M7211">
        <v>19258.243215275401</v>
      </c>
      <c r="N7211">
        <v>19564.942380412998</v>
      </c>
      <c r="O7211">
        <v>19577.776678853799</v>
      </c>
      <c r="P7211">
        <v>19784.717687478798</v>
      </c>
      <c r="Q7211">
        <v>20151.657059817499</v>
      </c>
      <c r="R7211">
        <v>20464.3833969728</v>
      </c>
      <c r="S7211">
        <v>21369.974214261001</v>
      </c>
      <c r="T7211">
        <v>21591.283373336799</v>
      </c>
      <c r="U7211">
        <v>22007.448367028199</v>
      </c>
      <c r="V7211">
        <v>22419.647554902302</v>
      </c>
      <c r="W7211">
        <v>23703.400384479701</v>
      </c>
      <c r="X7211">
        <v>24279.957579657399</v>
      </c>
      <c r="Y7211">
        <v>24919.857983081001</v>
      </c>
    </row>
    <row r="7212" spans="1:25" x14ac:dyDescent="0.25">
      <c r="A7212" t="str">
        <f t="shared" si="114"/>
        <v>Wien-HernalsPensionisteneinkommenNettobezüge 1000 EUR</v>
      </c>
      <c r="B7212">
        <v>7211</v>
      </c>
      <c r="C7212">
        <v>917</v>
      </c>
      <c r="D7212" t="s">
        <v>292</v>
      </c>
      <c r="E7212" t="s">
        <v>44</v>
      </c>
      <c r="F7212" t="s">
        <v>60</v>
      </c>
      <c r="G7212">
        <v>186471.74591999999</v>
      </c>
      <c r="H7212">
        <v>192522.99648999999</v>
      </c>
      <c r="I7212">
        <v>196603.15781</v>
      </c>
      <c r="J7212">
        <v>201568.15508999999</v>
      </c>
      <c r="K7212">
        <v>206581.39564</v>
      </c>
      <c r="L7212">
        <v>216789.45796</v>
      </c>
      <c r="M7212">
        <v>222394.19265000001</v>
      </c>
      <c r="N7212">
        <v>224546.8437</v>
      </c>
      <c r="O7212">
        <v>230254.23152</v>
      </c>
      <c r="P7212">
        <v>233222.25210000001</v>
      </c>
      <c r="Q7212">
        <v>238515.01295999999</v>
      </c>
      <c r="R7212">
        <v>237959.85014</v>
      </c>
      <c r="S7212">
        <v>246951.42202</v>
      </c>
      <c r="T7212">
        <v>248278.16751</v>
      </c>
      <c r="U7212">
        <v>253635.84242999999</v>
      </c>
      <c r="V7212">
        <v>259305.64361999999</v>
      </c>
      <c r="W7212">
        <v>268796.56036</v>
      </c>
      <c r="X7212">
        <v>273562.28204999998</v>
      </c>
      <c r="Y7212">
        <v>279850.00514999998</v>
      </c>
    </row>
    <row r="7213" spans="1:25" x14ac:dyDescent="0.25">
      <c r="A7213" t="str">
        <f t="shared" si="114"/>
        <v>Wien-HernalsPensionisteneinkommenSV-Beiträge 1000 EUR</v>
      </c>
      <c r="B7213">
        <v>7212</v>
      </c>
      <c r="C7213">
        <v>917</v>
      </c>
      <c r="D7213" t="s">
        <v>292</v>
      </c>
      <c r="E7213" t="s">
        <v>44</v>
      </c>
      <c r="F7213" t="s">
        <v>61</v>
      </c>
      <c r="G7213">
        <v>10846.63795</v>
      </c>
      <c r="H7213">
        <v>12413.40648</v>
      </c>
      <c r="I7213">
        <v>12851.62652</v>
      </c>
      <c r="J7213">
        <v>13156.6443</v>
      </c>
      <c r="K7213">
        <v>13700.87421</v>
      </c>
      <c r="L7213">
        <v>14217.528759999999</v>
      </c>
      <c r="M7213">
        <v>14584.5566</v>
      </c>
      <c r="N7213">
        <v>14791.120129999999</v>
      </c>
      <c r="O7213">
        <v>15171.206340000001</v>
      </c>
      <c r="P7213">
        <v>15585.624470000001</v>
      </c>
      <c r="Q7213">
        <v>15912.4259</v>
      </c>
      <c r="R7213">
        <v>16289.26138</v>
      </c>
      <c r="S7213">
        <v>16407.482690000001</v>
      </c>
      <c r="T7213">
        <v>16474.658960000001</v>
      </c>
      <c r="U7213">
        <v>16820.8878</v>
      </c>
      <c r="V7213">
        <v>17174.667549999998</v>
      </c>
      <c r="W7213">
        <v>17611.901430000002</v>
      </c>
      <c r="X7213">
        <v>17840.8</v>
      </c>
      <c r="Y7213">
        <v>18131.688750000001</v>
      </c>
    </row>
    <row r="7214" spans="1:25" x14ac:dyDescent="0.25">
      <c r="A7214" t="str">
        <f t="shared" si="114"/>
        <v>Wien-HernalsPensionisteneinkommenSV-Beiträge Fälle</v>
      </c>
      <c r="B7214">
        <v>7213</v>
      </c>
      <c r="C7214">
        <v>917</v>
      </c>
      <c r="D7214" t="s">
        <v>292</v>
      </c>
      <c r="E7214" t="s">
        <v>44</v>
      </c>
      <c r="F7214" t="s">
        <v>62</v>
      </c>
      <c r="G7214">
        <v>10921</v>
      </c>
      <c r="H7214">
        <v>10970</v>
      </c>
      <c r="I7214">
        <v>11028</v>
      </c>
      <c r="J7214">
        <v>11085</v>
      </c>
      <c r="K7214">
        <v>11044</v>
      </c>
      <c r="L7214">
        <v>11078</v>
      </c>
      <c r="M7214">
        <v>11222</v>
      </c>
      <c r="N7214">
        <v>11156</v>
      </c>
      <c r="O7214">
        <v>11118</v>
      </c>
      <c r="P7214">
        <v>11121</v>
      </c>
      <c r="Q7214">
        <v>11153</v>
      </c>
      <c r="R7214">
        <v>10950</v>
      </c>
      <c r="S7214">
        <v>10889</v>
      </c>
      <c r="T7214">
        <v>10856</v>
      </c>
      <c r="U7214">
        <v>10851</v>
      </c>
      <c r="V7214">
        <v>10853</v>
      </c>
      <c r="W7214">
        <v>10881</v>
      </c>
      <c r="X7214">
        <v>10827</v>
      </c>
      <c r="Y7214">
        <v>10799</v>
      </c>
    </row>
    <row r="7215" spans="1:25" x14ac:dyDescent="0.25">
      <c r="A7215" t="str">
        <f t="shared" si="114"/>
        <v>Wien-HernalsUnselbstständig Beschäftigte GW mgfInsgesamt</v>
      </c>
      <c r="B7215">
        <v>7214</v>
      </c>
      <c r="C7215">
        <v>917</v>
      </c>
      <c r="D7215" t="s">
        <v>292</v>
      </c>
      <c r="E7215" t="s">
        <v>450</v>
      </c>
      <c r="F7215" t="s">
        <v>48</v>
      </c>
      <c r="G7215">
        <v>7670.6653890540001</v>
      </c>
      <c r="H7215">
        <v>7484.0102446020001</v>
      </c>
      <c r="I7215">
        <v>7986.7741554109998</v>
      </c>
      <c r="J7215">
        <v>7532.0985052189999</v>
      </c>
      <c r="K7215">
        <v>7932.5861154590002</v>
      </c>
      <c r="L7215">
        <v>7313.44803684</v>
      </c>
      <c r="M7215">
        <v>7360.319334541</v>
      </c>
      <c r="N7215">
        <v>7014.3668286829998</v>
      </c>
      <c r="O7215">
        <v>7101.2465432830004</v>
      </c>
      <c r="P7215">
        <v>6746.0466139290002</v>
      </c>
      <c r="Q7215">
        <v>6694.5766158650003</v>
      </c>
      <c r="R7215">
        <v>6499.192815118</v>
      </c>
      <c r="S7215">
        <v>6797.2507642410001</v>
      </c>
      <c r="T7215">
        <v>6446.5313211189996</v>
      </c>
    </row>
    <row r="7216" spans="1:25" x14ac:dyDescent="0.25">
      <c r="A7216" t="str">
        <f t="shared" si="114"/>
        <v>Wien-HernalsUnselbstständig Beschäftigte GW ogfInsgesamt</v>
      </c>
      <c r="B7216">
        <v>7215</v>
      </c>
      <c r="C7216">
        <v>917</v>
      </c>
      <c r="D7216" t="s">
        <v>292</v>
      </c>
      <c r="E7216" t="s">
        <v>449</v>
      </c>
      <c r="F7216" t="s">
        <v>48</v>
      </c>
      <c r="G7216">
        <v>6550.2275790160002</v>
      </c>
      <c r="H7216">
        <v>6407.3807431510004</v>
      </c>
      <c r="I7216">
        <v>6899.1281669569998</v>
      </c>
      <c r="J7216">
        <v>6399.2469199360003</v>
      </c>
      <c r="K7216">
        <v>6868.4991705519997</v>
      </c>
      <c r="L7216">
        <v>6198.5162533619996</v>
      </c>
      <c r="M7216">
        <v>6208.1565798410002</v>
      </c>
      <c r="N7216">
        <v>5980.3197446800004</v>
      </c>
      <c r="O7216">
        <v>6021.1738207779999</v>
      </c>
      <c r="P7216">
        <v>5796.7621217759997</v>
      </c>
      <c r="Q7216">
        <v>5816.9401245990002</v>
      </c>
      <c r="R7216">
        <v>5559.8430715630002</v>
      </c>
      <c r="S7216">
        <v>5869.2282986139999</v>
      </c>
      <c r="T7216">
        <v>5494.569675408</v>
      </c>
    </row>
    <row r="7217" spans="1:28" x14ac:dyDescent="0.25">
      <c r="A7217" t="str">
        <f t="shared" si="114"/>
        <v>Wien-HernalsUnternehmenInsgesamt</v>
      </c>
      <c r="B7217">
        <v>7216</v>
      </c>
      <c r="C7217">
        <v>917</v>
      </c>
      <c r="D7217" t="s">
        <v>292</v>
      </c>
      <c r="E7217" t="s">
        <v>475</v>
      </c>
      <c r="F7217" t="s">
        <v>48</v>
      </c>
      <c r="G7217">
        <v>3887</v>
      </c>
      <c r="H7217">
        <v>3885</v>
      </c>
      <c r="I7217">
        <v>4007</v>
      </c>
    </row>
    <row r="7218" spans="1:28" x14ac:dyDescent="0.25">
      <c r="A7218" t="str">
        <f t="shared" si="114"/>
        <v>Wien-HernalsWohnbevölkerungInsgesamt</v>
      </c>
      <c r="B7218">
        <v>7217</v>
      </c>
      <c r="C7218">
        <v>917</v>
      </c>
      <c r="D7218" t="s">
        <v>292</v>
      </c>
      <c r="E7218" t="s">
        <v>42</v>
      </c>
      <c r="F7218" t="s">
        <v>48</v>
      </c>
      <c r="G7218">
        <v>48827</v>
      </c>
      <c r="H7218">
        <v>49428</v>
      </c>
      <c r="I7218">
        <v>50278</v>
      </c>
      <c r="J7218">
        <v>51316</v>
      </c>
      <c r="K7218">
        <v>52480</v>
      </c>
      <c r="L7218">
        <v>52626</v>
      </c>
      <c r="M7218">
        <v>52414</v>
      </c>
      <c r="N7218">
        <v>52253</v>
      </c>
      <c r="O7218">
        <v>52328</v>
      </c>
      <c r="P7218">
        <v>52293</v>
      </c>
      <c r="Q7218">
        <v>52647</v>
      </c>
      <c r="R7218">
        <v>53489</v>
      </c>
      <c r="S7218">
        <v>54422</v>
      </c>
      <c r="T7218">
        <v>55628</v>
      </c>
      <c r="U7218">
        <v>56329</v>
      </c>
      <c r="V7218">
        <v>57180</v>
      </c>
      <c r="W7218">
        <v>57546</v>
      </c>
      <c r="X7218">
        <v>57292</v>
      </c>
      <c r="Y7218">
        <v>57027</v>
      </c>
      <c r="Z7218">
        <v>56488</v>
      </c>
      <c r="AA7218">
        <v>56014</v>
      </c>
      <c r="AB7218">
        <v>56033</v>
      </c>
    </row>
    <row r="7219" spans="1:28" x14ac:dyDescent="0.25">
      <c r="A7219" t="str">
        <f t="shared" si="114"/>
        <v>Wien-WähringArbeitnehmereinkommenBrutto_Schnitt</v>
      </c>
      <c r="B7219">
        <v>7218</v>
      </c>
      <c r="C7219">
        <v>918</v>
      </c>
      <c r="D7219" t="s">
        <v>293</v>
      </c>
      <c r="E7219" t="s">
        <v>43</v>
      </c>
      <c r="F7219" t="s">
        <v>54</v>
      </c>
      <c r="G7219">
        <v>31380.644065218399</v>
      </c>
      <c r="H7219">
        <v>32388.346523283501</v>
      </c>
      <c r="I7219">
        <v>33421.091009090902</v>
      </c>
      <c r="J7219">
        <v>35435.724164006802</v>
      </c>
      <c r="K7219">
        <v>35943.889226071202</v>
      </c>
      <c r="L7219">
        <v>35717.571439408101</v>
      </c>
      <c r="M7219">
        <v>36235.237142925303</v>
      </c>
      <c r="N7219">
        <v>35741.5746130607</v>
      </c>
      <c r="O7219">
        <v>36424.2879802643</v>
      </c>
      <c r="P7219">
        <v>36731.570092227797</v>
      </c>
      <c r="Q7219">
        <v>36787.893131033197</v>
      </c>
      <c r="R7219">
        <v>37155.260239381598</v>
      </c>
      <c r="S7219">
        <v>37288.172974498302</v>
      </c>
      <c r="T7219">
        <v>38084.888118930001</v>
      </c>
      <c r="U7219">
        <v>40059.018720884997</v>
      </c>
      <c r="V7219">
        <v>40302.6981270537</v>
      </c>
      <c r="W7219">
        <v>41642.063215178299</v>
      </c>
      <c r="X7219">
        <v>42833.835692959401</v>
      </c>
      <c r="Y7219">
        <v>44633.120165837499</v>
      </c>
    </row>
    <row r="7220" spans="1:28" x14ac:dyDescent="0.25">
      <c r="A7220" t="str">
        <f t="shared" si="114"/>
        <v>Wien-WähringArbeitnehmereinkommenBruttobezüge 1000 EUR</v>
      </c>
      <c r="B7220">
        <v>7219</v>
      </c>
      <c r="C7220">
        <v>918</v>
      </c>
      <c r="D7220" t="s">
        <v>293</v>
      </c>
      <c r="E7220" t="s">
        <v>43</v>
      </c>
      <c r="F7220" t="s">
        <v>55</v>
      </c>
      <c r="G7220">
        <v>645719.51292999997</v>
      </c>
      <c r="H7220">
        <v>665612.9094</v>
      </c>
      <c r="I7220">
        <v>698500.80209000001</v>
      </c>
      <c r="J7220">
        <v>754922.66758999997</v>
      </c>
      <c r="K7220">
        <v>770960.48001000006</v>
      </c>
      <c r="L7220">
        <v>762784.45565999998</v>
      </c>
      <c r="M7220">
        <v>759309.39433000004</v>
      </c>
      <c r="N7220">
        <v>768979.97779999999</v>
      </c>
      <c r="O7220">
        <v>804685.37005999999</v>
      </c>
      <c r="P7220">
        <v>820436.34958000004</v>
      </c>
      <c r="Q7220">
        <v>823165.89670000004</v>
      </c>
      <c r="R7220">
        <v>845913.80987</v>
      </c>
      <c r="S7220">
        <v>891933.09754999995</v>
      </c>
      <c r="T7220">
        <v>925462.78128999996</v>
      </c>
      <c r="U7220">
        <v>927005.75222000002</v>
      </c>
      <c r="V7220">
        <v>993501.81152999995</v>
      </c>
      <c r="W7220">
        <v>999742.65367000003</v>
      </c>
      <c r="X7220">
        <v>1041547.54871</v>
      </c>
      <c r="Y7220">
        <v>1103464.62986</v>
      </c>
    </row>
    <row r="7221" spans="1:28" x14ac:dyDescent="0.25">
      <c r="A7221" t="str">
        <f t="shared" si="114"/>
        <v>Wien-WähringArbeitnehmereinkommenBruttobezüge Fälle</v>
      </c>
      <c r="B7221">
        <v>7220</v>
      </c>
      <c r="C7221">
        <v>918</v>
      </c>
      <c r="D7221" t="s">
        <v>293</v>
      </c>
      <c r="E7221" t="s">
        <v>43</v>
      </c>
      <c r="F7221" t="s">
        <v>56</v>
      </c>
      <c r="G7221">
        <v>20577</v>
      </c>
      <c r="H7221">
        <v>20551</v>
      </c>
      <c r="I7221">
        <v>20900</v>
      </c>
      <c r="J7221">
        <v>21304</v>
      </c>
      <c r="K7221">
        <v>21449</v>
      </c>
      <c r="L7221">
        <v>21356</v>
      </c>
      <c r="M7221">
        <v>20955</v>
      </c>
      <c r="N7221">
        <v>21515</v>
      </c>
      <c r="O7221">
        <v>22092</v>
      </c>
      <c r="P7221">
        <v>22336</v>
      </c>
      <c r="Q7221">
        <v>22376</v>
      </c>
      <c r="R7221">
        <v>22767</v>
      </c>
      <c r="S7221">
        <v>23920</v>
      </c>
      <c r="T7221">
        <v>24300</v>
      </c>
      <c r="U7221">
        <v>23141</v>
      </c>
      <c r="V7221">
        <v>24651</v>
      </c>
      <c r="W7221">
        <v>24008</v>
      </c>
      <c r="X7221">
        <v>24316</v>
      </c>
      <c r="Y7221">
        <v>24723</v>
      </c>
    </row>
    <row r="7222" spans="1:28" x14ac:dyDescent="0.25">
      <c r="A7222" t="str">
        <f t="shared" si="114"/>
        <v>Wien-WähringArbeitnehmereinkommenLohnsteuer 1000 EUR</v>
      </c>
      <c r="B7222">
        <v>7221</v>
      </c>
      <c r="C7222">
        <v>918</v>
      </c>
      <c r="D7222" t="s">
        <v>293</v>
      </c>
      <c r="E7222" t="s">
        <v>43</v>
      </c>
      <c r="F7222" t="s">
        <v>57</v>
      </c>
      <c r="G7222">
        <v>127299.43558</v>
      </c>
      <c r="H7222">
        <v>129959.77641999999</v>
      </c>
      <c r="I7222">
        <v>141315.20235000001</v>
      </c>
      <c r="J7222">
        <v>160994.36962000001</v>
      </c>
      <c r="K7222">
        <v>163490.18927999999</v>
      </c>
      <c r="L7222">
        <v>149721.56916000001</v>
      </c>
      <c r="M7222">
        <v>151680.34323</v>
      </c>
      <c r="N7222">
        <v>155132.93878999999</v>
      </c>
      <c r="O7222">
        <v>164783.96679000001</v>
      </c>
      <c r="P7222">
        <v>171832.16886999999</v>
      </c>
      <c r="Q7222">
        <v>171286.95702</v>
      </c>
      <c r="R7222">
        <v>176768.96947000001</v>
      </c>
      <c r="S7222">
        <v>166883.37984000001</v>
      </c>
      <c r="T7222">
        <v>175955.37445999999</v>
      </c>
      <c r="U7222">
        <v>177537.68463</v>
      </c>
      <c r="V7222">
        <v>188886.81843000001</v>
      </c>
      <c r="W7222">
        <v>187703.55432</v>
      </c>
      <c r="X7222">
        <v>196145.68903000001</v>
      </c>
      <c r="Y7222">
        <v>207258.50021999999</v>
      </c>
    </row>
    <row r="7223" spans="1:28" x14ac:dyDescent="0.25">
      <c r="A7223" t="str">
        <f t="shared" si="114"/>
        <v>Wien-WähringArbeitnehmereinkommenLohnsteuer Fälle</v>
      </c>
      <c r="B7223">
        <v>7222</v>
      </c>
      <c r="C7223">
        <v>918</v>
      </c>
      <c r="D7223" t="s">
        <v>293</v>
      </c>
      <c r="E7223" t="s">
        <v>43</v>
      </c>
      <c r="F7223" t="s">
        <v>58</v>
      </c>
      <c r="G7223">
        <v>16666</v>
      </c>
      <c r="H7223">
        <v>16375</v>
      </c>
      <c r="I7223">
        <v>16706</v>
      </c>
      <c r="J7223">
        <v>17089</v>
      </c>
      <c r="K7223">
        <v>17479</v>
      </c>
      <c r="L7223">
        <v>17047</v>
      </c>
      <c r="M7223">
        <v>16728</v>
      </c>
      <c r="N7223">
        <v>17047</v>
      </c>
      <c r="O7223">
        <v>17441</v>
      </c>
      <c r="P7223">
        <v>17657</v>
      </c>
      <c r="Q7223">
        <v>17793</v>
      </c>
      <c r="R7223">
        <v>18067</v>
      </c>
      <c r="S7223">
        <v>18840</v>
      </c>
      <c r="T7223">
        <v>19231</v>
      </c>
      <c r="U7223">
        <v>18969</v>
      </c>
      <c r="V7223">
        <v>20222</v>
      </c>
      <c r="W7223">
        <v>19857</v>
      </c>
      <c r="X7223">
        <v>20202</v>
      </c>
      <c r="Y7223">
        <v>20706</v>
      </c>
    </row>
    <row r="7224" spans="1:28" x14ac:dyDescent="0.25">
      <c r="A7224" t="str">
        <f t="shared" si="114"/>
        <v>Wien-WähringArbeitnehmereinkommenNetto_Schnitt</v>
      </c>
      <c r="B7224">
        <v>7223</v>
      </c>
      <c r="C7224">
        <v>918</v>
      </c>
      <c r="D7224" t="s">
        <v>293</v>
      </c>
      <c r="E7224" t="s">
        <v>43</v>
      </c>
      <c r="F7224" t="s">
        <v>59</v>
      </c>
      <c r="G7224">
        <v>20914.776618068699</v>
      </c>
      <c r="H7224">
        <v>21629.632117171899</v>
      </c>
      <c r="I7224">
        <v>22139.424787081301</v>
      </c>
      <c r="J7224">
        <v>23280.192219770899</v>
      </c>
      <c r="K7224">
        <v>23591.899104387201</v>
      </c>
      <c r="L7224">
        <v>23927.1327706499</v>
      </c>
      <c r="M7224">
        <v>24231.826927702201</v>
      </c>
      <c r="N7224">
        <v>23770.643635603101</v>
      </c>
      <c r="O7224">
        <v>24171.3303603114</v>
      </c>
      <c r="P7224">
        <v>24149.649822259998</v>
      </c>
      <c r="Q7224">
        <v>24163.919659456598</v>
      </c>
      <c r="R7224">
        <v>24347.269233979001</v>
      </c>
      <c r="S7224">
        <v>25137.345138377899</v>
      </c>
      <c r="T7224">
        <v>25559.704400411501</v>
      </c>
      <c r="U7224">
        <v>26770.391447647002</v>
      </c>
      <c r="V7224">
        <v>27015.1513394994</v>
      </c>
      <c r="W7224">
        <v>28003.698871209599</v>
      </c>
      <c r="X7224">
        <v>28749.467222405001</v>
      </c>
      <c r="Y7224">
        <v>30010.679318448401</v>
      </c>
    </row>
    <row r="7225" spans="1:28" x14ac:dyDescent="0.25">
      <c r="A7225" t="str">
        <f t="shared" si="114"/>
        <v>Wien-WähringArbeitnehmereinkommenNettobezüge 1000 EUR</v>
      </c>
      <c r="B7225">
        <v>7224</v>
      </c>
      <c r="C7225">
        <v>918</v>
      </c>
      <c r="D7225" t="s">
        <v>293</v>
      </c>
      <c r="E7225" t="s">
        <v>43</v>
      </c>
      <c r="F7225" t="s">
        <v>60</v>
      </c>
      <c r="G7225">
        <v>430363.35846999998</v>
      </c>
      <c r="H7225">
        <v>444510.56964</v>
      </c>
      <c r="I7225">
        <v>462713.97804999998</v>
      </c>
      <c r="J7225">
        <v>495961.21505</v>
      </c>
      <c r="K7225">
        <v>506022.64389000001</v>
      </c>
      <c r="L7225">
        <v>510987.84745</v>
      </c>
      <c r="M7225">
        <v>507777.93326999998</v>
      </c>
      <c r="N7225">
        <v>511425.39782000001</v>
      </c>
      <c r="O7225">
        <v>533993.03032000002</v>
      </c>
      <c r="P7225">
        <v>539406.57842999999</v>
      </c>
      <c r="Q7225">
        <v>540691.86629999999</v>
      </c>
      <c r="R7225">
        <v>554314.27864999999</v>
      </c>
      <c r="S7225">
        <v>601285.29570999998</v>
      </c>
      <c r="T7225">
        <v>621100.81692999997</v>
      </c>
      <c r="U7225">
        <v>619493.62849000003</v>
      </c>
      <c r="V7225">
        <v>665950.49566999997</v>
      </c>
      <c r="W7225">
        <v>672312.80249999999</v>
      </c>
      <c r="X7225">
        <v>699072.04498000001</v>
      </c>
      <c r="Y7225">
        <v>741954.02479000005</v>
      </c>
    </row>
    <row r="7226" spans="1:28" x14ac:dyDescent="0.25">
      <c r="A7226" t="str">
        <f t="shared" si="114"/>
        <v>Wien-WähringArbeitnehmereinkommenSV-Beiträge 1000 EUR</v>
      </c>
      <c r="B7226">
        <v>7225</v>
      </c>
      <c r="C7226">
        <v>918</v>
      </c>
      <c r="D7226" t="s">
        <v>293</v>
      </c>
      <c r="E7226" t="s">
        <v>43</v>
      </c>
      <c r="F7226" t="s">
        <v>61</v>
      </c>
      <c r="G7226">
        <v>88056.71888</v>
      </c>
      <c r="H7226">
        <v>91142.563339999993</v>
      </c>
      <c r="I7226">
        <v>94471.62169</v>
      </c>
      <c r="J7226">
        <v>97967.082920000001</v>
      </c>
      <c r="K7226">
        <v>101447.64684</v>
      </c>
      <c r="L7226">
        <v>102075.03905000001</v>
      </c>
      <c r="M7226">
        <v>99851.117830000003</v>
      </c>
      <c r="N7226">
        <v>102421.64118999999</v>
      </c>
      <c r="O7226">
        <v>105908.37295</v>
      </c>
      <c r="P7226">
        <v>109197.60228000001</v>
      </c>
      <c r="Q7226">
        <v>111187.07338</v>
      </c>
      <c r="R7226">
        <v>114830.56174999999</v>
      </c>
      <c r="S7226">
        <v>123764.42200000001</v>
      </c>
      <c r="T7226">
        <v>128406.58990000001</v>
      </c>
      <c r="U7226">
        <v>129974.4391</v>
      </c>
      <c r="V7226">
        <v>138664.49742999999</v>
      </c>
      <c r="W7226">
        <v>139726.29685000001</v>
      </c>
      <c r="X7226">
        <v>146329.81469999999</v>
      </c>
      <c r="Y7226">
        <v>154252.10485</v>
      </c>
    </row>
    <row r="7227" spans="1:28" x14ac:dyDescent="0.25">
      <c r="A7227" t="str">
        <f t="shared" si="114"/>
        <v>Wien-WähringArbeitnehmereinkommenSV-Beiträge Fälle</v>
      </c>
      <c r="B7227">
        <v>7226</v>
      </c>
      <c r="C7227">
        <v>918</v>
      </c>
      <c r="D7227" t="s">
        <v>293</v>
      </c>
      <c r="E7227" t="s">
        <v>43</v>
      </c>
      <c r="F7227" t="s">
        <v>62</v>
      </c>
      <c r="G7227">
        <v>19265</v>
      </c>
      <c r="H7227">
        <v>19241</v>
      </c>
      <c r="I7227">
        <v>19526</v>
      </c>
      <c r="J7227">
        <v>19823</v>
      </c>
      <c r="K7227">
        <v>19900</v>
      </c>
      <c r="L7227">
        <v>19694</v>
      </c>
      <c r="M7227">
        <v>19210</v>
      </c>
      <c r="N7227">
        <v>19609</v>
      </c>
      <c r="O7227">
        <v>20047</v>
      </c>
      <c r="P7227">
        <v>20162</v>
      </c>
      <c r="Q7227">
        <v>20248</v>
      </c>
      <c r="R7227">
        <v>20503</v>
      </c>
      <c r="S7227">
        <v>21579</v>
      </c>
      <c r="T7227">
        <v>21726</v>
      </c>
      <c r="U7227">
        <v>21012</v>
      </c>
      <c r="V7227">
        <v>22246</v>
      </c>
      <c r="W7227">
        <v>21701</v>
      </c>
      <c r="X7227">
        <v>22143</v>
      </c>
      <c r="Y7227">
        <v>22539</v>
      </c>
    </row>
    <row r="7228" spans="1:28" x14ac:dyDescent="0.25">
      <c r="A7228" t="str">
        <f t="shared" si="114"/>
        <v>Wien-WähringArbeitsstättenInsgesamt</v>
      </c>
      <c r="B7228">
        <v>7227</v>
      </c>
      <c r="C7228">
        <v>918</v>
      </c>
      <c r="D7228" t="s">
        <v>293</v>
      </c>
      <c r="E7228" t="s">
        <v>476</v>
      </c>
      <c r="F7228" t="s">
        <v>48</v>
      </c>
      <c r="G7228">
        <v>5423</v>
      </c>
      <c r="H7228">
        <v>5575</v>
      </c>
      <c r="I7228">
        <v>5739</v>
      </c>
    </row>
    <row r="7229" spans="1:28" x14ac:dyDescent="0.25">
      <c r="A7229" t="str">
        <f t="shared" si="114"/>
        <v>Wien-WähringBeschäftigte in den ArbeitsstättenInsgesamt</v>
      </c>
      <c r="B7229">
        <v>7228</v>
      </c>
      <c r="C7229">
        <v>918</v>
      </c>
      <c r="D7229" t="s">
        <v>293</v>
      </c>
      <c r="E7229" t="s">
        <v>477</v>
      </c>
      <c r="F7229" t="s">
        <v>48</v>
      </c>
      <c r="G7229">
        <v>16764</v>
      </c>
      <c r="H7229">
        <v>18285</v>
      </c>
      <c r="I7229">
        <v>18857</v>
      </c>
    </row>
    <row r="7230" spans="1:28" x14ac:dyDescent="0.25">
      <c r="A7230" t="str">
        <f t="shared" si="114"/>
        <v>Wien-WähringGesamteinkommenBruttobezüge Gesamt</v>
      </c>
      <c r="B7230">
        <v>7229</v>
      </c>
      <c r="C7230">
        <v>918</v>
      </c>
      <c r="D7230" t="s">
        <v>293</v>
      </c>
      <c r="E7230" t="s">
        <v>45</v>
      </c>
      <c r="F7230" t="s">
        <v>63</v>
      </c>
      <c r="G7230">
        <v>928143.63340000005</v>
      </c>
      <c r="H7230">
        <v>953407.86586000002</v>
      </c>
      <c r="I7230">
        <v>987702.45498000004</v>
      </c>
      <c r="J7230">
        <v>1049436.8793500001</v>
      </c>
      <c r="K7230">
        <v>1072226.0894500001</v>
      </c>
      <c r="L7230">
        <v>1071701.3597500001</v>
      </c>
      <c r="M7230">
        <v>1075006.3901200001</v>
      </c>
      <c r="N7230">
        <v>1086917.64246</v>
      </c>
      <c r="O7230">
        <v>1129145.5722699999</v>
      </c>
      <c r="P7230">
        <v>1146596.8103400001</v>
      </c>
      <c r="Q7230">
        <v>1154447.6223599999</v>
      </c>
      <c r="R7230">
        <v>1179815.54849</v>
      </c>
      <c r="S7230">
        <v>1228070.62619</v>
      </c>
      <c r="T7230">
        <v>1262591.9863400001</v>
      </c>
      <c r="U7230">
        <v>1267791.2140500001</v>
      </c>
      <c r="V7230">
        <v>1344564.0777499999</v>
      </c>
      <c r="W7230">
        <v>1359718.2055200001</v>
      </c>
      <c r="X7230">
        <v>1405789.89059</v>
      </c>
      <c r="Y7230">
        <v>1473227.37448</v>
      </c>
    </row>
    <row r="7231" spans="1:28" x14ac:dyDescent="0.25">
      <c r="A7231" t="str">
        <f t="shared" si="114"/>
        <v>Wien-WähringGesamteinkommenNettobezüge Gesamt</v>
      </c>
      <c r="B7231">
        <v>7230</v>
      </c>
      <c r="C7231">
        <v>918</v>
      </c>
      <c r="D7231" t="s">
        <v>293</v>
      </c>
      <c r="E7231" t="s">
        <v>45</v>
      </c>
      <c r="F7231" t="s">
        <v>64</v>
      </c>
      <c r="G7231">
        <v>649423.59979000001</v>
      </c>
      <c r="H7231">
        <v>668699.49699000001</v>
      </c>
      <c r="I7231">
        <v>686247.19926000002</v>
      </c>
      <c r="J7231">
        <v>722510.24612999998</v>
      </c>
      <c r="K7231">
        <v>736408.84669999999</v>
      </c>
      <c r="L7231">
        <v>750912.92967999994</v>
      </c>
      <c r="M7231">
        <v>752365.10160000005</v>
      </c>
      <c r="N7231">
        <v>756817.44715999998</v>
      </c>
      <c r="O7231">
        <v>783381.80165000004</v>
      </c>
      <c r="P7231">
        <v>789438.37182</v>
      </c>
      <c r="Q7231">
        <v>793386.96617000003</v>
      </c>
      <c r="R7231">
        <v>807801.86118999997</v>
      </c>
      <c r="S7231">
        <v>864339.19811999996</v>
      </c>
      <c r="T7231">
        <v>884500.16151999997</v>
      </c>
      <c r="U7231">
        <v>884205.25907000003</v>
      </c>
      <c r="V7231">
        <v>938359.69545</v>
      </c>
      <c r="W7231">
        <v>954035.77784999995</v>
      </c>
      <c r="X7231">
        <v>982945.52318999998</v>
      </c>
      <c r="Y7231">
        <v>1031353.62882</v>
      </c>
    </row>
    <row r="7232" spans="1:28" x14ac:dyDescent="0.25">
      <c r="A7232" t="str">
        <f t="shared" si="114"/>
        <v>Wien-WähringGründungsintensitätin % der aktiven Wirtschaftskammermitglieder</v>
      </c>
      <c r="B7232">
        <v>7231</v>
      </c>
      <c r="C7232">
        <v>918</v>
      </c>
      <c r="D7232" t="s">
        <v>293</v>
      </c>
      <c r="E7232" t="s">
        <v>40</v>
      </c>
      <c r="F7232" t="s">
        <v>52</v>
      </c>
      <c r="G7232">
        <v>7.86802030456853</v>
      </c>
      <c r="H7232">
        <v>8.9985584108286591</v>
      </c>
      <c r="I7232">
        <v>9.6763922186264892</v>
      </c>
      <c r="J7232">
        <v>10.0150482847375</v>
      </c>
      <c r="K7232">
        <v>9.1663333064383004</v>
      </c>
      <c r="L7232">
        <v>8.6129014671333106</v>
      </c>
      <c r="M7232">
        <v>10.0277774307795</v>
      </c>
      <c r="N7232">
        <v>8.4357630329980999</v>
      </c>
      <c r="O7232">
        <v>9.4028474990125304</v>
      </c>
      <c r="P7232">
        <v>9.0084508565224297</v>
      </c>
      <c r="Q7232">
        <v>8.8571257797261094</v>
      </c>
      <c r="R7232">
        <v>7.42786549774703</v>
      </c>
      <c r="S7232">
        <v>8.1231047842108008</v>
      </c>
      <c r="T7232">
        <v>6.9558062496840902</v>
      </c>
      <c r="U7232">
        <v>8.1643082199570909</v>
      </c>
      <c r="V7232">
        <v>7.9040852575488501</v>
      </c>
      <c r="W7232">
        <v>7.7456647398843899</v>
      </c>
      <c r="X7232">
        <v>7.7799943003704799</v>
      </c>
      <c r="Y7232">
        <v>7.6198392906622301</v>
      </c>
      <c r="Z7232">
        <v>7.5020385974449599</v>
      </c>
      <c r="AA7232">
        <v>6.7255258374448204</v>
      </c>
      <c r="AB7232">
        <v>7.0506198347107398</v>
      </c>
    </row>
    <row r="7233" spans="1:44" x14ac:dyDescent="0.25">
      <c r="A7233" t="str">
        <f t="shared" si="114"/>
        <v>Wien-WähringGründungsintensitätje 1.000 Einwohner</v>
      </c>
      <c r="B7233">
        <v>7232</v>
      </c>
      <c r="C7233">
        <v>918</v>
      </c>
      <c r="D7233" t="s">
        <v>293</v>
      </c>
      <c r="E7233" t="s">
        <v>40</v>
      </c>
      <c r="F7233" t="s">
        <v>53</v>
      </c>
      <c r="G7233">
        <v>4.0874629161630596</v>
      </c>
      <c r="H7233">
        <v>4.7433105679681997</v>
      </c>
      <c r="I7233">
        <v>5.1841173625887702</v>
      </c>
      <c r="J7233">
        <v>5.6264076380657198</v>
      </c>
      <c r="K7233">
        <v>5.2411167580743001</v>
      </c>
      <c r="L7233">
        <v>5.0476810406751698</v>
      </c>
      <c r="M7233">
        <v>5.96242800604288</v>
      </c>
      <c r="N7233">
        <v>5.1657290166157397</v>
      </c>
      <c r="O7233">
        <v>5.9146085373194399</v>
      </c>
      <c r="P7233">
        <v>5.7056836803958699</v>
      </c>
      <c r="Q7233">
        <v>5.7811563757911699</v>
      </c>
      <c r="R7233">
        <v>4.9614723861658998</v>
      </c>
      <c r="S7233">
        <v>5.4753068534120102</v>
      </c>
      <c r="T7233">
        <v>4.6788822387968203</v>
      </c>
      <c r="U7233">
        <v>5.3077826643278501</v>
      </c>
      <c r="V7233">
        <v>5.2221874511031103</v>
      </c>
      <c r="W7233">
        <v>5.1890719693302598</v>
      </c>
      <c r="X7233">
        <v>5.2920309380270201</v>
      </c>
      <c r="Y7233">
        <v>5.34011690001359</v>
      </c>
      <c r="Z7233">
        <v>5.3772868081126903</v>
      </c>
      <c r="AA7233">
        <v>5.0919099577312501</v>
      </c>
      <c r="AB7233">
        <v>5.29490486626971</v>
      </c>
    </row>
    <row r="7234" spans="1:44" x14ac:dyDescent="0.25">
      <c r="A7234" t="str">
        <f t="shared" si="114"/>
        <v>Wien-WähringKammermitgliedschaftenAktiv</v>
      </c>
      <c r="B7234">
        <v>7233</v>
      </c>
      <c r="C7234">
        <v>918</v>
      </c>
      <c r="D7234" t="s">
        <v>293</v>
      </c>
      <c r="E7234" t="s">
        <v>39</v>
      </c>
      <c r="F7234" t="s">
        <v>50</v>
      </c>
      <c r="G7234">
        <v>2364</v>
      </c>
      <c r="H7234">
        <v>2418</v>
      </c>
      <c r="I7234">
        <v>2481</v>
      </c>
      <c r="J7234">
        <v>2636</v>
      </c>
      <c r="K7234">
        <v>2704</v>
      </c>
      <c r="L7234">
        <v>2774</v>
      </c>
      <c r="M7234">
        <v>2823</v>
      </c>
      <c r="N7234">
        <v>2916</v>
      </c>
      <c r="O7234">
        <v>2933</v>
      </c>
      <c r="P7234">
        <v>3000</v>
      </c>
      <c r="Q7234">
        <v>3026</v>
      </c>
      <c r="R7234">
        <v>3041</v>
      </c>
      <c r="S7234">
        <v>3095</v>
      </c>
      <c r="T7234">
        <v>3109</v>
      </c>
      <c r="U7234">
        <v>3198</v>
      </c>
      <c r="V7234">
        <v>3217</v>
      </c>
      <c r="W7234">
        <v>3266</v>
      </c>
      <c r="X7234">
        <v>3260</v>
      </c>
      <c r="Y7234">
        <v>3286</v>
      </c>
      <c r="Z7234">
        <v>3308</v>
      </c>
      <c r="AA7234">
        <v>3274</v>
      </c>
      <c r="AB7234">
        <v>3269</v>
      </c>
      <c r="AC7234">
        <v>3311</v>
      </c>
      <c r="AD7234">
        <v>3378</v>
      </c>
      <c r="AE7234">
        <v>3410</v>
      </c>
      <c r="AF7234">
        <v>3460</v>
      </c>
      <c r="AG7234">
        <v>3531</v>
      </c>
      <c r="AH7234">
        <v>3509</v>
      </c>
      <c r="AI7234">
        <v>3614</v>
      </c>
      <c r="AJ7234">
        <v>3609</v>
      </c>
      <c r="AK7234">
        <v>3636</v>
      </c>
      <c r="AL7234">
        <v>3679</v>
      </c>
      <c r="AM7234">
        <v>3814</v>
      </c>
      <c r="AN7234">
        <v>3851</v>
      </c>
      <c r="AO7234">
        <v>3841</v>
      </c>
      <c r="AP7234">
        <v>3872</v>
      </c>
      <c r="AQ7234">
        <v>3921</v>
      </c>
      <c r="AR7234">
        <v>3954</v>
      </c>
    </row>
    <row r="7235" spans="1:44" x14ac:dyDescent="0.25">
      <c r="A7235" t="str">
        <f t="shared" si="114"/>
        <v>Wien-WähringKammermitgliedschaftenInsgesamt</v>
      </c>
      <c r="B7235">
        <v>7234</v>
      </c>
      <c r="C7235">
        <v>918</v>
      </c>
      <c r="D7235" t="s">
        <v>293</v>
      </c>
      <c r="E7235" t="s">
        <v>39</v>
      </c>
      <c r="F7235" t="s">
        <v>48</v>
      </c>
      <c r="G7235">
        <v>3146</v>
      </c>
      <c r="H7235">
        <v>3223</v>
      </c>
      <c r="I7235">
        <v>3308</v>
      </c>
      <c r="J7235">
        <v>3495</v>
      </c>
      <c r="K7235">
        <v>3575</v>
      </c>
      <c r="L7235">
        <v>3669</v>
      </c>
      <c r="M7235">
        <v>3732</v>
      </c>
      <c r="N7235">
        <v>3850</v>
      </c>
      <c r="O7235">
        <v>3858</v>
      </c>
      <c r="P7235">
        <v>3918</v>
      </c>
      <c r="Q7235">
        <v>3954</v>
      </c>
      <c r="R7235">
        <v>4001</v>
      </c>
      <c r="S7235">
        <v>4028</v>
      </c>
      <c r="T7235">
        <v>4073</v>
      </c>
      <c r="U7235">
        <v>4158</v>
      </c>
      <c r="V7235">
        <v>4211</v>
      </c>
      <c r="W7235">
        <v>4243</v>
      </c>
      <c r="X7235">
        <v>4246</v>
      </c>
      <c r="Y7235">
        <v>4257</v>
      </c>
      <c r="Z7235">
        <v>4294</v>
      </c>
      <c r="AA7235">
        <v>4280</v>
      </c>
      <c r="AB7235">
        <v>4293</v>
      </c>
      <c r="AC7235">
        <v>4334</v>
      </c>
      <c r="AD7235">
        <v>4384</v>
      </c>
      <c r="AE7235">
        <v>4401</v>
      </c>
      <c r="AF7235">
        <v>4474</v>
      </c>
      <c r="AG7235">
        <v>4513</v>
      </c>
      <c r="AH7235">
        <v>4452</v>
      </c>
      <c r="AI7235">
        <v>4566</v>
      </c>
      <c r="AJ7235">
        <v>4575</v>
      </c>
      <c r="AK7235">
        <v>4637</v>
      </c>
      <c r="AL7235">
        <v>4684</v>
      </c>
      <c r="AM7235">
        <v>4789</v>
      </c>
      <c r="AN7235">
        <v>4822</v>
      </c>
      <c r="AO7235">
        <v>4784</v>
      </c>
      <c r="AP7235">
        <v>4818</v>
      </c>
      <c r="AQ7235">
        <v>4851</v>
      </c>
      <c r="AR7235">
        <v>4858</v>
      </c>
    </row>
    <row r="7236" spans="1:44" x14ac:dyDescent="0.25">
      <c r="A7236" t="str">
        <f t="shared" si="114"/>
        <v>Wien-WähringKammermitgliedschaftenRuhend</v>
      </c>
      <c r="B7236">
        <v>7235</v>
      </c>
      <c r="C7236">
        <v>918</v>
      </c>
      <c r="D7236" t="s">
        <v>293</v>
      </c>
      <c r="E7236" t="s">
        <v>39</v>
      </c>
      <c r="F7236" t="s">
        <v>51</v>
      </c>
      <c r="G7236">
        <v>782</v>
      </c>
      <c r="H7236">
        <v>805</v>
      </c>
      <c r="I7236">
        <v>827</v>
      </c>
      <c r="J7236">
        <v>859</v>
      </c>
      <c r="K7236">
        <v>871</v>
      </c>
      <c r="L7236">
        <v>895</v>
      </c>
      <c r="M7236">
        <v>909</v>
      </c>
      <c r="N7236">
        <v>934</v>
      </c>
      <c r="O7236">
        <v>925</v>
      </c>
      <c r="P7236">
        <v>918</v>
      </c>
      <c r="Q7236">
        <v>928</v>
      </c>
      <c r="R7236">
        <v>960</v>
      </c>
      <c r="S7236">
        <v>933</v>
      </c>
      <c r="T7236">
        <v>964</v>
      </c>
      <c r="U7236">
        <v>960</v>
      </c>
      <c r="V7236">
        <v>994</v>
      </c>
      <c r="W7236">
        <v>977</v>
      </c>
      <c r="X7236">
        <v>986</v>
      </c>
      <c r="Y7236">
        <v>971</v>
      </c>
      <c r="Z7236">
        <v>986</v>
      </c>
      <c r="AA7236">
        <v>1006</v>
      </c>
      <c r="AB7236">
        <v>1024</v>
      </c>
      <c r="AC7236">
        <v>1023</v>
      </c>
      <c r="AD7236">
        <v>1006</v>
      </c>
      <c r="AE7236">
        <v>991</v>
      </c>
      <c r="AF7236">
        <v>1014</v>
      </c>
      <c r="AG7236">
        <v>982</v>
      </c>
      <c r="AH7236">
        <v>943</v>
      </c>
      <c r="AI7236">
        <v>952</v>
      </c>
      <c r="AJ7236">
        <v>966</v>
      </c>
      <c r="AK7236">
        <v>1001</v>
      </c>
      <c r="AL7236">
        <v>1005</v>
      </c>
      <c r="AM7236">
        <v>975</v>
      </c>
      <c r="AN7236">
        <v>971</v>
      </c>
      <c r="AO7236">
        <v>943</v>
      </c>
      <c r="AP7236">
        <v>946</v>
      </c>
      <c r="AQ7236">
        <v>930</v>
      </c>
      <c r="AR7236">
        <v>904</v>
      </c>
    </row>
    <row r="7237" spans="1:44" x14ac:dyDescent="0.25">
      <c r="A7237" t="str">
        <f t="shared" si="114"/>
        <v>Wien-WähringLehrlinge1. Lehrjahr, männlich</v>
      </c>
      <c r="B7237">
        <v>7236</v>
      </c>
      <c r="C7237">
        <v>918</v>
      </c>
      <c r="D7237" t="s">
        <v>293</v>
      </c>
      <c r="E7237" t="s">
        <v>46</v>
      </c>
      <c r="F7237" t="s">
        <v>65</v>
      </c>
      <c r="G7237">
        <v>42</v>
      </c>
      <c r="H7237">
        <v>41</v>
      </c>
      <c r="I7237">
        <v>42</v>
      </c>
      <c r="J7237">
        <v>51</v>
      </c>
      <c r="K7237">
        <v>45</v>
      </c>
      <c r="L7237">
        <v>49</v>
      </c>
      <c r="M7237">
        <v>42</v>
      </c>
      <c r="N7237">
        <v>125</v>
      </c>
      <c r="O7237">
        <v>127</v>
      </c>
      <c r="P7237">
        <v>53</v>
      </c>
      <c r="Q7237">
        <v>32</v>
      </c>
      <c r="R7237">
        <v>31</v>
      </c>
      <c r="S7237">
        <v>32</v>
      </c>
      <c r="T7237">
        <v>19</v>
      </c>
      <c r="U7237">
        <v>22</v>
      </c>
      <c r="V7237">
        <v>28</v>
      </c>
      <c r="W7237">
        <v>33</v>
      </c>
      <c r="X7237">
        <v>25</v>
      </c>
      <c r="Y7237">
        <v>22</v>
      </c>
      <c r="Z7237">
        <v>23</v>
      </c>
      <c r="AA7237">
        <v>35</v>
      </c>
      <c r="AB7237">
        <v>31</v>
      </c>
    </row>
    <row r="7238" spans="1:44" x14ac:dyDescent="0.25">
      <c r="A7238" t="str">
        <f t="shared" si="114"/>
        <v>Wien-WähringLehrlinge1. Lehrjahr, weiblich</v>
      </c>
      <c r="B7238">
        <v>7237</v>
      </c>
      <c r="C7238">
        <v>918</v>
      </c>
      <c r="D7238" t="s">
        <v>293</v>
      </c>
      <c r="E7238" t="s">
        <v>46</v>
      </c>
      <c r="F7238" t="s">
        <v>66</v>
      </c>
      <c r="G7238">
        <v>37</v>
      </c>
      <c r="H7238">
        <v>32</v>
      </c>
      <c r="I7238">
        <v>46</v>
      </c>
      <c r="J7238">
        <v>27</v>
      </c>
      <c r="K7238">
        <v>45</v>
      </c>
      <c r="L7238">
        <v>44</v>
      </c>
      <c r="M7238">
        <v>33</v>
      </c>
      <c r="N7238">
        <v>34</v>
      </c>
      <c r="O7238">
        <v>43</v>
      </c>
      <c r="P7238">
        <v>44</v>
      </c>
      <c r="Q7238">
        <v>28</v>
      </c>
      <c r="R7238">
        <v>37</v>
      </c>
      <c r="S7238">
        <v>29</v>
      </c>
      <c r="T7238">
        <v>19</v>
      </c>
      <c r="U7238">
        <v>20</v>
      </c>
      <c r="V7238">
        <v>19</v>
      </c>
      <c r="W7238">
        <v>26</v>
      </c>
      <c r="X7238">
        <v>25</v>
      </c>
      <c r="Y7238">
        <v>18</v>
      </c>
      <c r="Z7238">
        <v>16</v>
      </c>
      <c r="AA7238">
        <v>23</v>
      </c>
      <c r="AB7238">
        <v>27</v>
      </c>
    </row>
    <row r="7239" spans="1:44" x14ac:dyDescent="0.25">
      <c r="A7239" t="str">
        <f t="shared" si="114"/>
        <v>Wien-WähringLehrlinge2. Lehrjahr, männlich</v>
      </c>
      <c r="B7239">
        <v>7238</v>
      </c>
      <c r="C7239">
        <v>918</v>
      </c>
      <c r="D7239" t="s">
        <v>293</v>
      </c>
      <c r="E7239" t="s">
        <v>46</v>
      </c>
      <c r="F7239" t="s">
        <v>67</v>
      </c>
      <c r="G7239">
        <v>43</v>
      </c>
      <c r="H7239">
        <v>45</v>
      </c>
      <c r="I7239">
        <v>39</v>
      </c>
      <c r="J7239">
        <v>42</v>
      </c>
      <c r="K7239">
        <v>54</v>
      </c>
      <c r="L7239">
        <v>48</v>
      </c>
      <c r="M7239">
        <v>44</v>
      </c>
      <c r="N7239">
        <v>76</v>
      </c>
      <c r="O7239">
        <v>92</v>
      </c>
      <c r="P7239">
        <v>101</v>
      </c>
      <c r="Q7239">
        <v>50</v>
      </c>
      <c r="R7239">
        <v>32</v>
      </c>
      <c r="S7239">
        <v>30</v>
      </c>
      <c r="T7239">
        <v>25</v>
      </c>
      <c r="U7239">
        <v>20</v>
      </c>
      <c r="V7239">
        <v>24</v>
      </c>
      <c r="W7239">
        <v>28</v>
      </c>
      <c r="X7239">
        <v>27</v>
      </c>
      <c r="Y7239">
        <v>29</v>
      </c>
      <c r="Z7239">
        <v>17</v>
      </c>
      <c r="AA7239">
        <v>23</v>
      </c>
      <c r="AB7239">
        <v>26</v>
      </c>
    </row>
    <row r="7240" spans="1:44" x14ac:dyDescent="0.25">
      <c r="A7240" t="str">
        <f t="shared" si="114"/>
        <v>Wien-WähringLehrlinge2. Lehrjahr, weiblich</v>
      </c>
      <c r="B7240">
        <v>7239</v>
      </c>
      <c r="C7240">
        <v>918</v>
      </c>
      <c r="D7240" t="s">
        <v>293</v>
      </c>
      <c r="E7240" t="s">
        <v>46</v>
      </c>
      <c r="F7240" t="s">
        <v>68</v>
      </c>
      <c r="G7240">
        <v>43</v>
      </c>
      <c r="H7240">
        <v>37</v>
      </c>
      <c r="I7240">
        <v>31</v>
      </c>
      <c r="J7240">
        <v>49</v>
      </c>
      <c r="K7240">
        <v>29</v>
      </c>
      <c r="L7240">
        <v>43</v>
      </c>
      <c r="M7240">
        <v>51</v>
      </c>
      <c r="N7240">
        <v>44</v>
      </c>
      <c r="O7240">
        <v>39</v>
      </c>
      <c r="P7240">
        <v>38</v>
      </c>
      <c r="Q7240">
        <v>40</v>
      </c>
      <c r="R7240">
        <v>36</v>
      </c>
      <c r="S7240">
        <v>33</v>
      </c>
      <c r="T7240">
        <v>27</v>
      </c>
      <c r="U7240">
        <v>29</v>
      </c>
      <c r="V7240">
        <v>25</v>
      </c>
      <c r="W7240">
        <v>23</v>
      </c>
      <c r="X7240">
        <v>20</v>
      </c>
      <c r="Y7240">
        <v>29</v>
      </c>
      <c r="Z7240">
        <v>23</v>
      </c>
      <c r="AA7240">
        <v>18</v>
      </c>
      <c r="AB7240">
        <v>20</v>
      </c>
    </row>
    <row r="7241" spans="1:44" x14ac:dyDescent="0.25">
      <c r="A7241" t="str">
        <f t="shared" si="114"/>
        <v>Wien-WähringLehrlinge3. Lehrjahr, männlich</v>
      </c>
      <c r="B7241">
        <v>7240</v>
      </c>
      <c r="C7241">
        <v>918</v>
      </c>
      <c r="D7241" t="s">
        <v>293</v>
      </c>
      <c r="E7241" t="s">
        <v>46</v>
      </c>
      <c r="F7241" t="s">
        <v>69</v>
      </c>
      <c r="G7241">
        <v>48</v>
      </c>
      <c r="H7241">
        <v>63</v>
      </c>
      <c r="I7241">
        <v>45</v>
      </c>
      <c r="J7241">
        <v>37</v>
      </c>
      <c r="K7241">
        <v>100</v>
      </c>
      <c r="L7241">
        <v>64</v>
      </c>
      <c r="M7241">
        <v>73</v>
      </c>
      <c r="N7241">
        <v>41</v>
      </c>
      <c r="O7241">
        <v>74</v>
      </c>
      <c r="P7241">
        <v>72</v>
      </c>
      <c r="Q7241">
        <v>77</v>
      </c>
      <c r="R7241">
        <v>42</v>
      </c>
      <c r="S7241">
        <v>32</v>
      </c>
      <c r="T7241">
        <v>29</v>
      </c>
      <c r="U7241">
        <v>21</v>
      </c>
      <c r="V7241">
        <v>19</v>
      </c>
      <c r="W7241">
        <v>21</v>
      </c>
      <c r="X7241">
        <v>23</v>
      </c>
      <c r="Y7241">
        <v>27</v>
      </c>
      <c r="Z7241">
        <v>29</v>
      </c>
      <c r="AA7241">
        <v>15</v>
      </c>
      <c r="AB7241">
        <v>26</v>
      </c>
    </row>
    <row r="7242" spans="1:44" x14ac:dyDescent="0.25">
      <c r="A7242" t="str">
        <f t="shared" si="114"/>
        <v>Wien-WähringLehrlinge3. Lehrjahr, weiblich</v>
      </c>
      <c r="B7242">
        <v>7241</v>
      </c>
      <c r="C7242">
        <v>918</v>
      </c>
      <c r="D7242" t="s">
        <v>293</v>
      </c>
      <c r="E7242" t="s">
        <v>46</v>
      </c>
      <c r="F7242" t="s">
        <v>70</v>
      </c>
      <c r="G7242">
        <v>41</v>
      </c>
      <c r="H7242">
        <v>114</v>
      </c>
      <c r="I7242">
        <v>35</v>
      </c>
      <c r="J7242">
        <v>29</v>
      </c>
      <c r="K7242">
        <v>41</v>
      </c>
      <c r="L7242">
        <v>30</v>
      </c>
      <c r="M7242">
        <v>44</v>
      </c>
      <c r="N7242">
        <v>40</v>
      </c>
      <c r="O7242">
        <v>34</v>
      </c>
      <c r="P7242">
        <v>29</v>
      </c>
      <c r="Q7242">
        <v>34</v>
      </c>
      <c r="R7242">
        <v>37</v>
      </c>
      <c r="S7242">
        <v>25</v>
      </c>
      <c r="T7242">
        <v>24</v>
      </c>
      <c r="U7242">
        <v>26</v>
      </c>
      <c r="V7242">
        <v>26</v>
      </c>
      <c r="W7242">
        <v>24</v>
      </c>
      <c r="X7242">
        <v>22</v>
      </c>
      <c r="Y7242">
        <v>17</v>
      </c>
      <c r="Z7242">
        <v>24</v>
      </c>
      <c r="AA7242">
        <v>19</v>
      </c>
      <c r="AB7242">
        <v>17</v>
      </c>
    </row>
    <row r="7243" spans="1:44" x14ac:dyDescent="0.25">
      <c r="A7243" t="str">
        <f t="shared" si="114"/>
        <v>Wien-WähringLehrlinge4. Lehrjahr, männlich</v>
      </c>
      <c r="B7243">
        <v>7242</v>
      </c>
      <c r="C7243">
        <v>918</v>
      </c>
      <c r="D7243" t="s">
        <v>293</v>
      </c>
      <c r="E7243" t="s">
        <v>46</v>
      </c>
      <c r="F7243" t="s">
        <v>71</v>
      </c>
      <c r="G7243">
        <v>11</v>
      </c>
      <c r="H7243">
        <v>14</v>
      </c>
      <c r="I7243">
        <v>8</v>
      </c>
      <c r="J7243">
        <v>11</v>
      </c>
      <c r="K7243">
        <v>7</v>
      </c>
      <c r="L7243">
        <v>4</v>
      </c>
      <c r="M7243">
        <v>12</v>
      </c>
      <c r="N7243">
        <v>8</v>
      </c>
      <c r="O7243">
        <v>8</v>
      </c>
      <c r="P7243">
        <v>36</v>
      </c>
      <c r="Q7243">
        <v>6</v>
      </c>
      <c r="R7243">
        <v>17</v>
      </c>
      <c r="S7243">
        <v>9</v>
      </c>
      <c r="T7243">
        <v>7</v>
      </c>
      <c r="U7243">
        <v>7</v>
      </c>
      <c r="V7243">
        <v>4</v>
      </c>
      <c r="W7243">
        <v>8</v>
      </c>
      <c r="X7243">
        <v>6</v>
      </c>
      <c r="Y7243">
        <v>3</v>
      </c>
      <c r="Z7243">
        <v>6</v>
      </c>
      <c r="AA7243">
        <v>8</v>
      </c>
      <c r="AB7243">
        <v>3</v>
      </c>
    </row>
    <row r="7244" spans="1:44" x14ac:dyDescent="0.25">
      <c r="A7244" t="str">
        <f t="shared" si="114"/>
        <v>Wien-WähringLehrlinge4. Lehrjahr, weiblich</v>
      </c>
      <c r="B7244">
        <v>7243</v>
      </c>
      <c r="C7244">
        <v>918</v>
      </c>
      <c r="D7244" t="s">
        <v>293</v>
      </c>
      <c r="E7244" t="s">
        <v>46</v>
      </c>
      <c r="F7244" t="s">
        <v>72</v>
      </c>
      <c r="H7244">
        <v>3</v>
      </c>
      <c r="I7244">
        <v>2</v>
      </c>
      <c r="J7244">
        <v>2</v>
      </c>
      <c r="L7244">
        <v>1</v>
      </c>
      <c r="M7244">
        <v>2</v>
      </c>
      <c r="N7244">
        <v>1</v>
      </c>
      <c r="O7244">
        <v>4</v>
      </c>
      <c r="P7244">
        <v>7</v>
      </c>
      <c r="Q7244">
        <v>2</v>
      </c>
      <c r="R7244">
        <v>3</v>
      </c>
      <c r="S7244">
        <v>1</v>
      </c>
      <c r="V7244">
        <v>1</v>
      </c>
      <c r="X7244">
        <v>1</v>
      </c>
      <c r="Y7244">
        <v>1</v>
      </c>
      <c r="AB7244">
        <v>1</v>
      </c>
    </row>
    <row r="7245" spans="1:44" x14ac:dyDescent="0.25">
      <c r="A7245" t="str">
        <f t="shared" si="114"/>
        <v>Wien-WähringLehrlingeFrauen</v>
      </c>
      <c r="B7245">
        <v>7244</v>
      </c>
      <c r="C7245">
        <v>918</v>
      </c>
      <c r="D7245" t="s">
        <v>293</v>
      </c>
      <c r="E7245" t="s">
        <v>46</v>
      </c>
      <c r="F7245" t="s">
        <v>47</v>
      </c>
      <c r="G7245">
        <v>121</v>
      </c>
      <c r="H7245">
        <v>186</v>
      </c>
      <c r="I7245">
        <v>114</v>
      </c>
      <c r="J7245">
        <v>107</v>
      </c>
      <c r="K7245">
        <v>115</v>
      </c>
      <c r="L7245">
        <v>118</v>
      </c>
      <c r="M7245">
        <v>130</v>
      </c>
      <c r="N7245">
        <v>119</v>
      </c>
      <c r="O7245">
        <v>120</v>
      </c>
      <c r="P7245">
        <v>118</v>
      </c>
      <c r="Q7245">
        <v>104</v>
      </c>
      <c r="R7245">
        <v>113</v>
      </c>
      <c r="S7245">
        <v>88</v>
      </c>
      <c r="T7245">
        <v>70</v>
      </c>
      <c r="U7245">
        <v>75</v>
      </c>
      <c r="V7245">
        <v>71</v>
      </c>
      <c r="W7245">
        <v>73</v>
      </c>
      <c r="X7245">
        <v>68</v>
      </c>
      <c r="Y7245">
        <v>65</v>
      </c>
      <c r="Z7245">
        <v>63</v>
      </c>
      <c r="AA7245">
        <v>60</v>
      </c>
      <c r="AB7245">
        <v>65</v>
      </c>
    </row>
    <row r="7246" spans="1:44" x14ac:dyDescent="0.25">
      <c r="A7246" t="str">
        <f t="shared" si="114"/>
        <v>Wien-WähringLehrlingeInsgesamt</v>
      </c>
      <c r="B7246">
        <v>7245</v>
      </c>
      <c r="C7246">
        <v>918</v>
      </c>
      <c r="D7246" t="s">
        <v>293</v>
      </c>
      <c r="E7246" t="s">
        <v>46</v>
      </c>
      <c r="F7246" t="s">
        <v>48</v>
      </c>
      <c r="G7246">
        <v>265</v>
      </c>
      <c r="H7246">
        <v>349</v>
      </c>
      <c r="I7246">
        <v>248</v>
      </c>
      <c r="J7246">
        <v>248</v>
      </c>
      <c r="K7246">
        <v>321</v>
      </c>
      <c r="L7246">
        <v>283</v>
      </c>
      <c r="M7246">
        <v>301</v>
      </c>
      <c r="N7246">
        <v>369</v>
      </c>
      <c r="O7246">
        <v>421</v>
      </c>
      <c r="P7246">
        <v>380</v>
      </c>
      <c r="Q7246">
        <v>269</v>
      </c>
      <c r="R7246">
        <v>235</v>
      </c>
      <c r="S7246">
        <v>191</v>
      </c>
      <c r="T7246">
        <v>150</v>
      </c>
      <c r="U7246">
        <v>145</v>
      </c>
      <c r="V7246">
        <v>146</v>
      </c>
      <c r="W7246">
        <v>163</v>
      </c>
      <c r="X7246">
        <v>149</v>
      </c>
      <c r="Y7246">
        <v>146</v>
      </c>
      <c r="Z7246">
        <v>138</v>
      </c>
      <c r="AA7246">
        <v>141</v>
      </c>
      <c r="AB7246">
        <v>151</v>
      </c>
    </row>
    <row r="7247" spans="1:44" x14ac:dyDescent="0.25">
      <c r="A7247" t="str">
        <f t="shared" si="114"/>
        <v>Wien-WähringLehrlingeMänner</v>
      </c>
      <c r="B7247">
        <v>7246</v>
      </c>
      <c r="C7247">
        <v>918</v>
      </c>
      <c r="D7247" t="s">
        <v>293</v>
      </c>
      <c r="E7247" t="s">
        <v>46</v>
      </c>
      <c r="F7247" t="s">
        <v>49</v>
      </c>
      <c r="G7247">
        <v>144</v>
      </c>
      <c r="H7247">
        <v>163</v>
      </c>
      <c r="I7247">
        <v>134</v>
      </c>
      <c r="J7247">
        <v>141</v>
      </c>
      <c r="K7247">
        <v>206</v>
      </c>
      <c r="L7247">
        <v>165</v>
      </c>
      <c r="M7247">
        <v>171</v>
      </c>
      <c r="N7247">
        <v>250</v>
      </c>
      <c r="O7247">
        <v>301</v>
      </c>
      <c r="P7247">
        <v>262</v>
      </c>
      <c r="Q7247">
        <v>165</v>
      </c>
      <c r="R7247">
        <v>122</v>
      </c>
      <c r="S7247">
        <v>103</v>
      </c>
      <c r="T7247">
        <v>80</v>
      </c>
      <c r="U7247">
        <v>70</v>
      </c>
      <c r="V7247">
        <v>75</v>
      </c>
      <c r="W7247">
        <v>90</v>
      </c>
      <c r="X7247">
        <v>81</v>
      </c>
      <c r="Y7247">
        <v>81</v>
      </c>
      <c r="Z7247">
        <v>75</v>
      </c>
      <c r="AA7247">
        <v>81</v>
      </c>
      <c r="AB7247">
        <v>86</v>
      </c>
    </row>
    <row r="7248" spans="1:44" x14ac:dyDescent="0.25">
      <c r="A7248" t="str">
        <f t="shared" si="114"/>
        <v>Wien-WähringNeugründungenInsgesamt</v>
      </c>
      <c r="B7248">
        <v>7247</v>
      </c>
      <c r="C7248">
        <v>918</v>
      </c>
      <c r="D7248" t="s">
        <v>293</v>
      </c>
      <c r="E7248" t="s">
        <v>41</v>
      </c>
      <c r="F7248" t="s">
        <v>48</v>
      </c>
      <c r="G7248">
        <v>186</v>
      </c>
      <c r="H7248">
        <v>217.58514237383699</v>
      </c>
      <c r="I7248">
        <v>240.07129094412301</v>
      </c>
      <c r="J7248">
        <v>263.99667278568199</v>
      </c>
      <c r="K7248">
        <v>247.85765260609199</v>
      </c>
      <c r="L7248">
        <v>238.921886698278</v>
      </c>
      <c r="M7248">
        <v>283.084156870904</v>
      </c>
      <c r="N7248">
        <v>245.986850042225</v>
      </c>
      <c r="O7248">
        <v>282.08542497037598</v>
      </c>
      <c r="P7248">
        <v>273.94699054684702</v>
      </c>
      <c r="Q7248">
        <v>275.36804049168501</v>
      </c>
      <c r="R7248">
        <v>238.95443306252201</v>
      </c>
      <c r="S7248">
        <v>264.81321596527198</v>
      </c>
      <c r="T7248">
        <v>230.09807073955</v>
      </c>
      <c r="U7248">
        <v>266.89123571039698</v>
      </c>
      <c r="V7248">
        <v>267</v>
      </c>
      <c r="W7248">
        <v>268</v>
      </c>
      <c r="X7248">
        <v>273</v>
      </c>
      <c r="Y7248">
        <v>275</v>
      </c>
      <c r="Z7248">
        <v>276</v>
      </c>
      <c r="AA7248">
        <v>259</v>
      </c>
      <c r="AB7248">
        <v>273</v>
      </c>
    </row>
    <row r="7249" spans="1:25" x14ac:dyDescent="0.25">
      <c r="A7249" t="str">
        <f t="shared" si="114"/>
        <v>Wien-WähringPendler (Auspendler/-innen)Insgesamt</v>
      </c>
      <c r="B7249">
        <v>7248</v>
      </c>
      <c r="C7249">
        <v>918</v>
      </c>
      <c r="D7249" t="s">
        <v>293</v>
      </c>
      <c r="E7249" t="s">
        <v>459</v>
      </c>
      <c r="F7249" t="s">
        <v>48</v>
      </c>
      <c r="G7249">
        <v>2002</v>
      </c>
      <c r="H7249">
        <v>1928</v>
      </c>
      <c r="I7249">
        <v>2081</v>
      </c>
      <c r="J7249">
        <v>2097</v>
      </c>
      <c r="K7249">
        <v>2003</v>
      </c>
      <c r="L7249">
        <v>2068</v>
      </c>
      <c r="M7249">
        <v>2177</v>
      </c>
      <c r="N7249">
        <v>2274</v>
      </c>
      <c r="O7249">
        <v>2451</v>
      </c>
      <c r="P7249">
        <v>2425</v>
      </c>
      <c r="Q7249">
        <v>2403</v>
      </c>
      <c r="R7249">
        <v>2389</v>
      </c>
      <c r="S7249">
        <v>2478</v>
      </c>
    </row>
    <row r="7250" spans="1:25" x14ac:dyDescent="0.25">
      <c r="A7250" t="str">
        <f t="shared" si="114"/>
        <v>Wien-WähringPendler ins AuslandInsgesamt</v>
      </c>
      <c r="B7250">
        <v>7249</v>
      </c>
      <c r="C7250">
        <v>918</v>
      </c>
      <c r="D7250" t="s">
        <v>293</v>
      </c>
      <c r="E7250" t="s">
        <v>304</v>
      </c>
      <c r="F7250" t="s">
        <v>48</v>
      </c>
      <c r="G7250">
        <v>17</v>
      </c>
      <c r="H7250">
        <v>60</v>
      </c>
      <c r="I7250">
        <v>122</v>
      </c>
      <c r="J7250">
        <v>59</v>
      </c>
      <c r="K7250">
        <v>43</v>
      </c>
      <c r="L7250">
        <v>60</v>
      </c>
      <c r="M7250">
        <v>75</v>
      </c>
      <c r="N7250">
        <v>71</v>
      </c>
      <c r="O7250">
        <v>89</v>
      </c>
      <c r="P7250">
        <v>83</v>
      </c>
      <c r="Q7250">
        <v>78</v>
      </c>
      <c r="R7250">
        <v>74</v>
      </c>
      <c r="S7250">
        <v>96</v>
      </c>
    </row>
    <row r="7251" spans="1:25" x14ac:dyDescent="0.25">
      <c r="A7251" t="str">
        <f t="shared" ref="A7251:A7314" si="115">D7251&amp;E7251&amp;F7251</f>
        <v>Wien-WähringPendler zw. BundesländernInsgesamt</v>
      </c>
      <c r="B7251">
        <v>7250</v>
      </c>
      <c r="C7251">
        <v>918</v>
      </c>
      <c r="D7251" t="s">
        <v>293</v>
      </c>
      <c r="E7251" t="s">
        <v>433</v>
      </c>
      <c r="F7251" t="s">
        <v>48</v>
      </c>
      <c r="G7251">
        <v>1985</v>
      </c>
      <c r="H7251">
        <v>1868</v>
      </c>
      <c r="I7251">
        <v>1959</v>
      </c>
      <c r="J7251">
        <v>2038</v>
      </c>
      <c r="K7251">
        <v>1960</v>
      </c>
      <c r="L7251">
        <v>2008</v>
      </c>
      <c r="M7251">
        <v>2102</v>
      </c>
      <c r="N7251">
        <v>2203</v>
      </c>
      <c r="O7251">
        <v>2362</v>
      </c>
      <c r="P7251">
        <v>2342</v>
      </c>
      <c r="Q7251">
        <v>2325</v>
      </c>
      <c r="R7251">
        <v>2315</v>
      </c>
      <c r="S7251">
        <v>2382</v>
      </c>
    </row>
    <row r="7252" spans="1:25" x14ac:dyDescent="0.25">
      <c r="A7252" t="str">
        <f t="shared" si="115"/>
        <v>Wien-WähringPendler zw. Gemeinden eines Pol. BezirkesInsgesamt</v>
      </c>
      <c r="B7252">
        <v>7251</v>
      </c>
      <c r="C7252">
        <v>918</v>
      </c>
      <c r="D7252" t="s">
        <v>293</v>
      </c>
      <c r="E7252" t="s">
        <v>305</v>
      </c>
      <c r="F7252" t="s">
        <v>48</v>
      </c>
      <c r="G7252">
        <v>0</v>
      </c>
      <c r="H7252">
        <v>0</v>
      </c>
      <c r="I7252">
        <v>0</v>
      </c>
      <c r="J7252">
        <v>0</v>
      </c>
      <c r="K7252">
        <v>0</v>
      </c>
      <c r="L7252">
        <v>0</v>
      </c>
      <c r="M7252">
        <v>0</v>
      </c>
      <c r="N7252">
        <v>0</v>
      </c>
      <c r="O7252">
        <v>0</v>
      </c>
      <c r="P7252">
        <v>0</v>
      </c>
      <c r="Q7252">
        <v>0</v>
      </c>
      <c r="R7252">
        <v>0</v>
      </c>
      <c r="S7252">
        <v>0</v>
      </c>
    </row>
    <row r="7253" spans="1:25" x14ac:dyDescent="0.25">
      <c r="A7253" t="str">
        <f t="shared" si="115"/>
        <v>Wien-WähringPendler zw. Pol. Bez. des BundeslandesInsgesamt</v>
      </c>
      <c r="B7253">
        <v>7252</v>
      </c>
      <c r="C7253">
        <v>918</v>
      </c>
      <c r="D7253" t="s">
        <v>293</v>
      </c>
      <c r="E7253" t="s">
        <v>306</v>
      </c>
      <c r="F7253" t="s">
        <v>48</v>
      </c>
      <c r="G7253">
        <v>0</v>
      </c>
      <c r="H7253">
        <v>0</v>
      </c>
      <c r="I7253">
        <v>0</v>
      </c>
      <c r="J7253">
        <v>0</v>
      </c>
      <c r="K7253">
        <v>0</v>
      </c>
      <c r="L7253">
        <v>0</v>
      </c>
      <c r="M7253">
        <v>0</v>
      </c>
      <c r="N7253">
        <v>0</v>
      </c>
      <c r="O7253">
        <v>0</v>
      </c>
      <c r="P7253">
        <v>0</v>
      </c>
      <c r="Q7253">
        <v>0</v>
      </c>
      <c r="R7253">
        <v>0</v>
      </c>
      <c r="S7253">
        <v>0</v>
      </c>
    </row>
    <row r="7254" spans="1:25" x14ac:dyDescent="0.25">
      <c r="A7254" t="str">
        <f t="shared" si="115"/>
        <v>Wien-WähringPensionisteneinkommenBrutto_Schnitt</v>
      </c>
      <c r="B7254">
        <v>7253</v>
      </c>
      <c r="C7254">
        <v>918</v>
      </c>
      <c r="D7254" t="s">
        <v>293</v>
      </c>
      <c r="E7254" t="s">
        <v>44</v>
      </c>
      <c r="F7254" t="s">
        <v>54</v>
      </c>
      <c r="G7254">
        <v>24355.305318213199</v>
      </c>
      <c r="H7254">
        <v>24857.052725859401</v>
      </c>
      <c r="I7254">
        <v>25842.342318827599</v>
      </c>
      <c r="J7254">
        <v>26660.107880872602</v>
      </c>
      <c r="K7254">
        <v>27601.0636225378</v>
      </c>
      <c r="L7254">
        <v>28424.4482968347</v>
      </c>
      <c r="M7254">
        <v>28715.389829907199</v>
      </c>
      <c r="N7254">
        <v>29211.472313487699</v>
      </c>
      <c r="O7254">
        <v>29230.6488477477</v>
      </c>
      <c r="P7254">
        <v>29640.172733551401</v>
      </c>
      <c r="Q7254">
        <v>30356.6137322459</v>
      </c>
      <c r="R7254">
        <v>30931.147625752699</v>
      </c>
      <c r="S7254">
        <v>31373.672637670301</v>
      </c>
      <c r="T7254">
        <v>31601.9127343457</v>
      </c>
      <c r="U7254">
        <v>32894.349597490298</v>
      </c>
      <c r="V7254">
        <v>32837.177646618598</v>
      </c>
      <c r="W7254">
        <v>34270.330526466103</v>
      </c>
      <c r="X7254">
        <v>34949.370742659798</v>
      </c>
      <c r="Y7254">
        <v>35843.616190383902</v>
      </c>
    </row>
    <row r="7255" spans="1:25" x14ac:dyDescent="0.25">
      <c r="A7255" t="str">
        <f t="shared" si="115"/>
        <v>Wien-WähringPensionisteneinkommenBruttobezüge 1000 EUR</v>
      </c>
      <c r="B7255">
        <v>7254</v>
      </c>
      <c r="C7255">
        <v>918</v>
      </c>
      <c r="D7255" t="s">
        <v>293</v>
      </c>
      <c r="E7255" t="s">
        <v>44</v>
      </c>
      <c r="F7255" t="s">
        <v>55</v>
      </c>
      <c r="G7255">
        <v>282424.12047000002</v>
      </c>
      <c r="H7255">
        <v>287794.95646000002</v>
      </c>
      <c r="I7255">
        <v>289201.65289000003</v>
      </c>
      <c r="J7255">
        <v>294514.21175999998</v>
      </c>
      <c r="K7255">
        <v>301265.60943999997</v>
      </c>
      <c r="L7255">
        <v>308916.90409000003</v>
      </c>
      <c r="M7255">
        <v>315696.99579000002</v>
      </c>
      <c r="N7255">
        <v>317937.66466000001</v>
      </c>
      <c r="O7255">
        <v>324460.20221000002</v>
      </c>
      <c r="P7255">
        <v>326160.46075999999</v>
      </c>
      <c r="Q7255">
        <v>331281.72566</v>
      </c>
      <c r="R7255">
        <v>333901.73862000002</v>
      </c>
      <c r="S7255">
        <v>336137.52863999997</v>
      </c>
      <c r="T7255">
        <v>337129.20504999999</v>
      </c>
      <c r="U7255">
        <v>340785.46182999999</v>
      </c>
      <c r="V7255">
        <v>351062.26621999999</v>
      </c>
      <c r="W7255">
        <v>359975.55184999999</v>
      </c>
      <c r="X7255">
        <v>364242.34188000002</v>
      </c>
      <c r="Y7255">
        <v>369762.74462000001</v>
      </c>
    </row>
    <row r="7256" spans="1:25" x14ac:dyDescent="0.25">
      <c r="A7256" t="str">
        <f t="shared" si="115"/>
        <v>Wien-WähringPensionisteneinkommenBruttobezüge Fälle</v>
      </c>
      <c r="B7256">
        <v>7255</v>
      </c>
      <c r="C7256">
        <v>918</v>
      </c>
      <c r="D7256" t="s">
        <v>293</v>
      </c>
      <c r="E7256" t="s">
        <v>44</v>
      </c>
      <c r="F7256" t="s">
        <v>56</v>
      </c>
      <c r="G7256">
        <v>11596</v>
      </c>
      <c r="H7256">
        <v>11578</v>
      </c>
      <c r="I7256">
        <v>11191</v>
      </c>
      <c r="J7256">
        <v>11047</v>
      </c>
      <c r="K7256">
        <v>10915</v>
      </c>
      <c r="L7256">
        <v>10868</v>
      </c>
      <c r="M7256">
        <v>10994</v>
      </c>
      <c r="N7256">
        <v>10884</v>
      </c>
      <c r="O7256">
        <v>11100</v>
      </c>
      <c r="P7256">
        <v>11004</v>
      </c>
      <c r="Q7256">
        <v>10913</v>
      </c>
      <c r="R7256">
        <v>10795</v>
      </c>
      <c r="S7256">
        <v>10714</v>
      </c>
      <c r="T7256">
        <v>10668</v>
      </c>
      <c r="U7256">
        <v>10360</v>
      </c>
      <c r="V7256">
        <v>10691</v>
      </c>
      <c r="W7256">
        <v>10504</v>
      </c>
      <c r="X7256">
        <v>10422</v>
      </c>
      <c r="Y7256">
        <v>10316</v>
      </c>
    </row>
    <row r="7257" spans="1:25" x14ac:dyDescent="0.25">
      <c r="A7257" t="str">
        <f t="shared" si="115"/>
        <v>Wien-WähringPensionisteneinkommenLohnsteuer 1000 EUR</v>
      </c>
      <c r="B7257">
        <v>7256</v>
      </c>
      <c r="C7257">
        <v>918</v>
      </c>
      <c r="D7257" t="s">
        <v>293</v>
      </c>
      <c r="E7257" t="s">
        <v>44</v>
      </c>
      <c r="F7257" t="s">
        <v>57</v>
      </c>
      <c r="G7257">
        <v>50746.830589999998</v>
      </c>
      <c r="H7257">
        <v>49283.783450000003</v>
      </c>
      <c r="I7257">
        <v>51041.345050000004</v>
      </c>
      <c r="J7257">
        <v>53177.509010000002</v>
      </c>
      <c r="K7257">
        <v>55580.393519999998</v>
      </c>
      <c r="L7257">
        <v>53195.009140000002</v>
      </c>
      <c r="M7257">
        <v>54901.628089999998</v>
      </c>
      <c r="N7257">
        <v>56225.546520000004</v>
      </c>
      <c r="O7257">
        <v>58482.786820000001</v>
      </c>
      <c r="P7257">
        <v>59076.628499999999</v>
      </c>
      <c r="Q7257">
        <v>61363.685060000003</v>
      </c>
      <c r="R7257">
        <v>62681.027130000002</v>
      </c>
      <c r="S7257">
        <v>55212.605199999998</v>
      </c>
      <c r="T7257">
        <v>55896.406260000003</v>
      </c>
      <c r="U7257">
        <v>58121.264210000001</v>
      </c>
      <c r="V7257">
        <v>60358.283329999998</v>
      </c>
      <c r="W7257">
        <v>59549.889739999999</v>
      </c>
      <c r="X7257">
        <v>61569.462270000004</v>
      </c>
      <c r="Y7257">
        <v>61286.436659999999</v>
      </c>
    </row>
    <row r="7258" spans="1:25" x14ac:dyDescent="0.25">
      <c r="A7258" t="str">
        <f t="shared" si="115"/>
        <v>Wien-WähringPensionisteneinkommenLohnsteuer Fälle</v>
      </c>
      <c r="B7258">
        <v>7257</v>
      </c>
      <c r="C7258">
        <v>918</v>
      </c>
      <c r="D7258" t="s">
        <v>293</v>
      </c>
      <c r="E7258" t="s">
        <v>44</v>
      </c>
      <c r="F7258" t="s">
        <v>58</v>
      </c>
      <c r="G7258">
        <v>8198</v>
      </c>
      <c r="H7258">
        <v>7828</v>
      </c>
      <c r="I7258">
        <v>7818</v>
      </c>
      <c r="J7258">
        <v>8101</v>
      </c>
      <c r="K7258">
        <v>8036</v>
      </c>
      <c r="L7258">
        <v>7764</v>
      </c>
      <c r="M7258">
        <v>7834</v>
      </c>
      <c r="N7258">
        <v>7893</v>
      </c>
      <c r="O7258">
        <v>8012</v>
      </c>
      <c r="P7258">
        <v>7991</v>
      </c>
      <c r="Q7258">
        <v>8079</v>
      </c>
      <c r="R7258">
        <v>8035</v>
      </c>
      <c r="S7258">
        <v>8000</v>
      </c>
      <c r="T7258">
        <v>7956</v>
      </c>
      <c r="U7258">
        <v>7919</v>
      </c>
      <c r="V7258">
        <v>8120</v>
      </c>
      <c r="W7258">
        <v>8353</v>
      </c>
      <c r="X7258">
        <v>8362</v>
      </c>
      <c r="Y7258">
        <v>8340</v>
      </c>
    </row>
    <row r="7259" spans="1:25" x14ac:dyDescent="0.25">
      <c r="A7259" t="str">
        <f t="shared" si="115"/>
        <v>Wien-WähringPensionisteneinkommenNetto_Schnitt</v>
      </c>
      <c r="B7259">
        <v>7258</v>
      </c>
      <c r="C7259">
        <v>918</v>
      </c>
      <c r="D7259" t="s">
        <v>293</v>
      </c>
      <c r="E7259" t="s">
        <v>44</v>
      </c>
      <c r="F7259" t="s">
        <v>59</v>
      </c>
      <c r="G7259">
        <v>18891.017706105598</v>
      </c>
      <c r="H7259">
        <v>19363.3552729314</v>
      </c>
      <c r="I7259">
        <v>19974.374158698902</v>
      </c>
      <c r="J7259">
        <v>20507.742471259098</v>
      </c>
      <c r="K7259">
        <v>21107.3021355932</v>
      </c>
      <c r="L7259">
        <v>22076.286550423301</v>
      </c>
      <c r="M7259">
        <v>22247.3320292887</v>
      </c>
      <c r="N7259">
        <v>22546.127282249199</v>
      </c>
      <c r="O7259">
        <v>22467.456876576602</v>
      </c>
      <c r="P7259">
        <v>22721.9005261723</v>
      </c>
      <c r="Q7259">
        <v>23155.4201292037</v>
      </c>
      <c r="R7259">
        <v>23481.943727651698</v>
      </c>
      <c r="S7259">
        <v>24552.352287661</v>
      </c>
      <c r="T7259">
        <v>24690.602230033699</v>
      </c>
      <c r="U7259">
        <v>25551.315693050201</v>
      </c>
      <c r="V7259">
        <v>25480.235691703299</v>
      </c>
      <c r="W7259">
        <v>26820.542207730399</v>
      </c>
      <c r="X7259">
        <v>27237.9080992132</v>
      </c>
      <c r="Y7259">
        <v>28053.4707279953</v>
      </c>
    </row>
    <row r="7260" spans="1:25" x14ac:dyDescent="0.25">
      <c r="A7260" t="str">
        <f t="shared" si="115"/>
        <v>Wien-WähringPensionisteneinkommenNettobezüge 1000 EUR</v>
      </c>
      <c r="B7260">
        <v>7259</v>
      </c>
      <c r="C7260">
        <v>918</v>
      </c>
      <c r="D7260" t="s">
        <v>293</v>
      </c>
      <c r="E7260" t="s">
        <v>44</v>
      </c>
      <c r="F7260" t="s">
        <v>60</v>
      </c>
      <c r="G7260">
        <v>219060.24132</v>
      </c>
      <c r="H7260">
        <v>224188.92735000001</v>
      </c>
      <c r="I7260">
        <v>223533.22120999999</v>
      </c>
      <c r="J7260">
        <v>226549.03107999999</v>
      </c>
      <c r="K7260">
        <v>230386.20280999999</v>
      </c>
      <c r="L7260">
        <v>239925.08223</v>
      </c>
      <c r="M7260">
        <v>244587.16832999999</v>
      </c>
      <c r="N7260">
        <v>245392.04934</v>
      </c>
      <c r="O7260">
        <v>249388.77132999999</v>
      </c>
      <c r="P7260">
        <v>250031.79339000001</v>
      </c>
      <c r="Q7260">
        <v>252695.09987000001</v>
      </c>
      <c r="R7260">
        <v>253487.58254</v>
      </c>
      <c r="S7260">
        <v>263053.90240999998</v>
      </c>
      <c r="T7260">
        <v>263399.34458999999</v>
      </c>
      <c r="U7260">
        <v>264711.63058</v>
      </c>
      <c r="V7260">
        <v>272409.19978000002</v>
      </c>
      <c r="W7260">
        <v>281722.97535000002</v>
      </c>
      <c r="X7260">
        <v>283873.47820999997</v>
      </c>
      <c r="Y7260">
        <v>289399.60402999999</v>
      </c>
    </row>
    <row r="7261" spans="1:25" x14ac:dyDescent="0.25">
      <c r="A7261" t="str">
        <f t="shared" si="115"/>
        <v>Wien-WähringPensionisteneinkommenSV-Beiträge 1000 EUR</v>
      </c>
      <c r="B7261">
        <v>7260</v>
      </c>
      <c r="C7261">
        <v>918</v>
      </c>
      <c r="D7261" t="s">
        <v>293</v>
      </c>
      <c r="E7261" t="s">
        <v>44</v>
      </c>
      <c r="F7261" t="s">
        <v>61</v>
      </c>
      <c r="G7261">
        <v>12617.048559999999</v>
      </c>
      <c r="H7261">
        <v>14322.24566</v>
      </c>
      <c r="I7261">
        <v>14627.08663</v>
      </c>
      <c r="J7261">
        <v>14787.67167</v>
      </c>
      <c r="K7261">
        <v>15299.01311</v>
      </c>
      <c r="L7261">
        <v>15796.81272</v>
      </c>
      <c r="M7261">
        <v>16208.19937</v>
      </c>
      <c r="N7261">
        <v>16320.068799999999</v>
      </c>
      <c r="O7261">
        <v>16588.644059999999</v>
      </c>
      <c r="P7261">
        <v>17052.03887</v>
      </c>
      <c r="Q7261">
        <v>17222.940729999998</v>
      </c>
      <c r="R7261">
        <v>17733.128949999998</v>
      </c>
      <c r="S7261">
        <v>17871.02103</v>
      </c>
      <c r="T7261">
        <v>17833.4542</v>
      </c>
      <c r="U7261">
        <v>17952.567040000002</v>
      </c>
      <c r="V7261">
        <v>18294.78311</v>
      </c>
      <c r="W7261">
        <v>18702.686760000001</v>
      </c>
      <c r="X7261">
        <v>18799.401399999999</v>
      </c>
      <c r="Y7261">
        <v>19076.70393</v>
      </c>
    </row>
    <row r="7262" spans="1:25" x14ac:dyDescent="0.25">
      <c r="A7262" t="str">
        <f t="shared" si="115"/>
        <v>Wien-WähringPensionisteneinkommenSV-Beiträge Fälle</v>
      </c>
      <c r="B7262">
        <v>7261</v>
      </c>
      <c r="C7262">
        <v>918</v>
      </c>
      <c r="D7262" t="s">
        <v>293</v>
      </c>
      <c r="E7262" t="s">
        <v>44</v>
      </c>
      <c r="F7262" t="s">
        <v>62</v>
      </c>
      <c r="G7262">
        <v>11236</v>
      </c>
      <c r="H7262">
        <v>11220</v>
      </c>
      <c r="I7262">
        <v>10844</v>
      </c>
      <c r="J7262">
        <v>10712</v>
      </c>
      <c r="K7262">
        <v>10604</v>
      </c>
      <c r="L7262">
        <v>10538</v>
      </c>
      <c r="M7262">
        <v>10611</v>
      </c>
      <c r="N7262">
        <v>10519</v>
      </c>
      <c r="O7262">
        <v>10490</v>
      </c>
      <c r="P7262">
        <v>10357</v>
      </c>
      <c r="Q7262">
        <v>10281</v>
      </c>
      <c r="R7262">
        <v>10157</v>
      </c>
      <c r="S7262">
        <v>10068</v>
      </c>
      <c r="T7262">
        <v>9993</v>
      </c>
      <c r="U7262">
        <v>9789</v>
      </c>
      <c r="V7262">
        <v>9949</v>
      </c>
      <c r="W7262">
        <v>9989</v>
      </c>
      <c r="X7262">
        <v>9892</v>
      </c>
      <c r="Y7262">
        <v>9780</v>
      </c>
    </row>
    <row r="7263" spans="1:25" x14ac:dyDescent="0.25">
      <c r="A7263" t="str">
        <f t="shared" si="115"/>
        <v>Wien-WähringUnselbstständig Beschäftigte GW mgfInsgesamt</v>
      </c>
      <c r="B7263">
        <v>7262</v>
      </c>
      <c r="C7263">
        <v>918</v>
      </c>
      <c r="D7263" t="s">
        <v>293</v>
      </c>
      <c r="E7263" t="s">
        <v>450</v>
      </c>
      <c r="F7263" t="s">
        <v>48</v>
      </c>
      <c r="G7263">
        <v>5316.9096546279998</v>
      </c>
      <c r="H7263">
        <v>4938.8832534590001</v>
      </c>
      <c r="I7263">
        <v>5367.4327182440002</v>
      </c>
      <c r="J7263">
        <v>5178.8163214870001</v>
      </c>
      <c r="K7263">
        <v>5515.2116597430004</v>
      </c>
      <c r="L7263">
        <v>5206.2493115460002</v>
      </c>
      <c r="M7263">
        <v>5070.2360921190002</v>
      </c>
      <c r="N7263">
        <v>4776.256032018</v>
      </c>
      <c r="O7263">
        <v>5144.8890744629998</v>
      </c>
      <c r="P7263">
        <v>5133.94387069</v>
      </c>
      <c r="Q7263">
        <v>5044.4749700319999</v>
      </c>
      <c r="R7263">
        <v>5032.0999462829996</v>
      </c>
      <c r="S7263">
        <v>5239.7289265210002</v>
      </c>
      <c r="T7263">
        <v>5010.6240798469998</v>
      </c>
    </row>
    <row r="7264" spans="1:25" x14ac:dyDescent="0.25">
      <c r="A7264" t="str">
        <f t="shared" si="115"/>
        <v>Wien-WähringUnselbstständig Beschäftigte GW ogfInsgesamt</v>
      </c>
      <c r="B7264">
        <v>7263</v>
      </c>
      <c r="C7264">
        <v>918</v>
      </c>
      <c r="D7264" t="s">
        <v>293</v>
      </c>
      <c r="E7264" t="s">
        <v>449</v>
      </c>
      <c r="F7264" t="s">
        <v>48</v>
      </c>
      <c r="G7264">
        <v>4339.981347504</v>
      </c>
      <c r="H7264">
        <v>4044.6951668390002</v>
      </c>
      <c r="I7264">
        <v>4351.1604869459998</v>
      </c>
      <c r="J7264">
        <v>4270.931944164</v>
      </c>
      <c r="K7264">
        <v>4554.0735665430002</v>
      </c>
      <c r="L7264">
        <v>4313.7234142449997</v>
      </c>
      <c r="M7264">
        <v>4078.9684983430002</v>
      </c>
      <c r="N7264">
        <v>3833.3254379179998</v>
      </c>
      <c r="O7264">
        <v>4216.9303513300001</v>
      </c>
      <c r="P7264">
        <v>4268.789475779</v>
      </c>
      <c r="Q7264">
        <v>4198.9401655760003</v>
      </c>
      <c r="R7264">
        <v>4143.0083442069999</v>
      </c>
      <c r="S7264">
        <v>4372.1488286840004</v>
      </c>
      <c r="T7264">
        <v>4161.4739840550001</v>
      </c>
    </row>
    <row r="7265" spans="1:28" x14ac:dyDescent="0.25">
      <c r="A7265" t="str">
        <f t="shared" si="115"/>
        <v>Wien-WähringUnternehmenInsgesamt</v>
      </c>
      <c r="B7265">
        <v>7264</v>
      </c>
      <c r="C7265">
        <v>918</v>
      </c>
      <c r="D7265" t="s">
        <v>293</v>
      </c>
      <c r="E7265" t="s">
        <v>475</v>
      </c>
      <c r="F7265" t="s">
        <v>48</v>
      </c>
      <c r="G7265">
        <v>5049</v>
      </c>
      <c r="H7265">
        <v>5177</v>
      </c>
      <c r="I7265">
        <v>5365</v>
      </c>
    </row>
    <row r="7266" spans="1:28" x14ac:dyDescent="0.25">
      <c r="A7266" t="str">
        <f t="shared" si="115"/>
        <v>Wien-WähringWohnbevölkerungInsgesamt</v>
      </c>
      <c r="B7266">
        <v>7265</v>
      </c>
      <c r="C7266">
        <v>918</v>
      </c>
      <c r="D7266" t="s">
        <v>293</v>
      </c>
      <c r="E7266" t="s">
        <v>42</v>
      </c>
      <c r="F7266" t="s">
        <v>48</v>
      </c>
      <c r="G7266">
        <v>45505</v>
      </c>
      <c r="H7266">
        <v>45872</v>
      </c>
      <c r="I7266">
        <v>46309</v>
      </c>
      <c r="J7266">
        <v>46921</v>
      </c>
      <c r="K7266">
        <v>47291</v>
      </c>
      <c r="L7266">
        <v>47333</v>
      </c>
      <c r="M7266">
        <v>47478</v>
      </c>
      <c r="N7266">
        <v>47619</v>
      </c>
      <c r="O7266">
        <v>47693</v>
      </c>
      <c r="P7266">
        <v>47575</v>
      </c>
      <c r="Q7266">
        <v>47632</v>
      </c>
      <c r="R7266">
        <v>48162</v>
      </c>
      <c r="S7266">
        <v>48365</v>
      </c>
      <c r="T7266">
        <v>49178</v>
      </c>
      <c r="U7266">
        <v>50283</v>
      </c>
      <c r="V7266">
        <v>51128</v>
      </c>
      <c r="W7266">
        <v>51647</v>
      </c>
      <c r="X7266">
        <v>51587</v>
      </c>
      <c r="Y7266">
        <v>51497</v>
      </c>
      <c r="Z7266">
        <v>51327</v>
      </c>
      <c r="AA7266">
        <v>50865</v>
      </c>
      <c r="AB7266">
        <v>51559</v>
      </c>
    </row>
    <row r="7267" spans="1:28" x14ac:dyDescent="0.25">
      <c r="A7267" t="str">
        <f t="shared" si="115"/>
        <v>Wien-DöblingArbeitnehmereinkommenBrutto_Schnitt</v>
      </c>
      <c r="B7267">
        <v>7266</v>
      </c>
      <c r="C7267">
        <v>919</v>
      </c>
      <c r="D7267" t="s">
        <v>294</v>
      </c>
      <c r="E7267" t="s">
        <v>43</v>
      </c>
      <c r="F7267" t="s">
        <v>54</v>
      </c>
      <c r="G7267">
        <v>34608.001548267501</v>
      </c>
      <c r="H7267">
        <v>35128.768980533598</v>
      </c>
      <c r="I7267">
        <v>35968.099511003398</v>
      </c>
      <c r="J7267">
        <v>37772.4848626198</v>
      </c>
      <c r="K7267">
        <v>38865.040699647398</v>
      </c>
      <c r="L7267">
        <v>38851.721898547497</v>
      </c>
      <c r="M7267">
        <v>38627.673780514997</v>
      </c>
      <c r="N7267">
        <v>38489.944707929899</v>
      </c>
      <c r="O7267">
        <v>39308.117919641903</v>
      </c>
      <c r="P7267">
        <v>39080.782585629102</v>
      </c>
      <c r="Q7267">
        <v>39461.5685740923</v>
      </c>
      <c r="R7267">
        <v>39374.430612187898</v>
      </c>
      <c r="S7267">
        <v>39849.874991989098</v>
      </c>
      <c r="T7267">
        <v>40192.168670314597</v>
      </c>
      <c r="U7267">
        <v>42259.635828376602</v>
      </c>
      <c r="V7267">
        <v>41979.010367051204</v>
      </c>
      <c r="W7267">
        <v>43712.014033556203</v>
      </c>
      <c r="X7267">
        <v>44925.559301491798</v>
      </c>
      <c r="Y7267">
        <v>46800.380416277199</v>
      </c>
    </row>
    <row r="7268" spans="1:28" x14ac:dyDescent="0.25">
      <c r="A7268" t="str">
        <f t="shared" si="115"/>
        <v>Wien-DöblingArbeitnehmereinkommenBruttobezüge 1000 EUR</v>
      </c>
      <c r="B7268">
        <v>7267</v>
      </c>
      <c r="C7268">
        <v>919</v>
      </c>
      <c r="D7268" t="s">
        <v>294</v>
      </c>
      <c r="E7268" t="s">
        <v>43</v>
      </c>
      <c r="F7268" t="s">
        <v>55</v>
      </c>
      <c r="G7268">
        <v>895897.33608000097</v>
      </c>
      <c r="H7268">
        <v>905900.69446999999</v>
      </c>
      <c r="I7268">
        <v>949593.79518999998</v>
      </c>
      <c r="J7268">
        <v>1004936.95977</v>
      </c>
      <c r="K7268">
        <v>1058217.3281700001</v>
      </c>
      <c r="L7268">
        <v>1053891.80822</v>
      </c>
      <c r="M7268">
        <v>1038002.84983</v>
      </c>
      <c r="N7268">
        <v>1061514.1850999999</v>
      </c>
      <c r="O7268">
        <v>1106484.21132</v>
      </c>
      <c r="P7268">
        <v>1107901.10552</v>
      </c>
      <c r="Q7268">
        <v>1121655.62515</v>
      </c>
      <c r="R7268">
        <v>1127486.8205800001</v>
      </c>
      <c r="S7268">
        <v>1168996.08289</v>
      </c>
      <c r="T7268">
        <v>1197284.5125200001</v>
      </c>
      <c r="U7268">
        <v>1214922.27043</v>
      </c>
      <c r="V7268">
        <v>1320953.5192199999</v>
      </c>
      <c r="W7268">
        <v>1346942.00043</v>
      </c>
      <c r="X7268">
        <v>1403384.6214600001</v>
      </c>
      <c r="Y7268">
        <v>1502011.4090799999</v>
      </c>
    </row>
    <row r="7269" spans="1:28" x14ac:dyDescent="0.25">
      <c r="A7269" t="str">
        <f t="shared" si="115"/>
        <v>Wien-DöblingArbeitnehmereinkommenBruttobezüge Fälle</v>
      </c>
      <c r="B7269">
        <v>7268</v>
      </c>
      <c r="C7269">
        <v>919</v>
      </c>
      <c r="D7269" t="s">
        <v>294</v>
      </c>
      <c r="E7269" t="s">
        <v>43</v>
      </c>
      <c r="F7269" t="s">
        <v>56</v>
      </c>
      <c r="G7269">
        <v>25887</v>
      </c>
      <c r="H7269">
        <v>25788</v>
      </c>
      <c r="I7269">
        <v>26401</v>
      </c>
      <c r="J7269">
        <v>26605</v>
      </c>
      <c r="K7269">
        <v>27228</v>
      </c>
      <c r="L7269">
        <v>27126</v>
      </c>
      <c r="M7269">
        <v>26872</v>
      </c>
      <c r="N7269">
        <v>27579</v>
      </c>
      <c r="O7269">
        <v>28149</v>
      </c>
      <c r="P7269">
        <v>28349</v>
      </c>
      <c r="Q7269">
        <v>28424</v>
      </c>
      <c r="R7269">
        <v>28635</v>
      </c>
      <c r="S7269">
        <v>29335</v>
      </c>
      <c r="T7269">
        <v>29789</v>
      </c>
      <c r="U7269">
        <v>28749</v>
      </c>
      <c r="V7269">
        <v>31467</v>
      </c>
      <c r="W7269">
        <v>30814</v>
      </c>
      <c r="X7269">
        <v>31238</v>
      </c>
      <c r="Y7269">
        <v>32094</v>
      </c>
    </row>
    <row r="7270" spans="1:28" x14ac:dyDescent="0.25">
      <c r="A7270" t="str">
        <f t="shared" si="115"/>
        <v>Wien-DöblingArbeitnehmereinkommenLohnsteuer 1000 EUR</v>
      </c>
      <c r="B7270">
        <v>7269</v>
      </c>
      <c r="C7270">
        <v>919</v>
      </c>
      <c r="D7270" t="s">
        <v>294</v>
      </c>
      <c r="E7270" t="s">
        <v>43</v>
      </c>
      <c r="F7270" t="s">
        <v>57</v>
      </c>
      <c r="G7270">
        <v>190496.37294</v>
      </c>
      <c r="H7270">
        <v>190734.85678999999</v>
      </c>
      <c r="I7270">
        <v>202509.82199</v>
      </c>
      <c r="J7270">
        <v>223233.75060999999</v>
      </c>
      <c r="K7270">
        <v>238370.73069999999</v>
      </c>
      <c r="L7270">
        <v>222247.81455000001</v>
      </c>
      <c r="M7270">
        <v>222585.73501</v>
      </c>
      <c r="N7270">
        <v>229741.30726</v>
      </c>
      <c r="O7270">
        <v>243085.03124000001</v>
      </c>
      <c r="P7270">
        <v>241576.43043000001</v>
      </c>
      <c r="Q7270">
        <v>245201.32444999999</v>
      </c>
      <c r="R7270">
        <v>245732.05561000001</v>
      </c>
      <c r="S7270">
        <v>236532.66326</v>
      </c>
      <c r="T7270">
        <v>243717.55374</v>
      </c>
      <c r="U7270">
        <v>249176.10357000001</v>
      </c>
      <c r="V7270">
        <v>266789.39705999999</v>
      </c>
      <c r="W7270">
        <v>269167.55842999998</v>
      </c>
      <c r="X7270">
        <v>282344.97535000002</v>
      </c>
      <c r="Y7270">
        <v>301145.14111999999</v>
      </c>
    </row>
    <row r="7271" spans="1:28" x14ac:dyDescent="0.25">
      <c r="A7271" t="str">
        <f t="shared" si="115"/>
        <v>Wien-DöblingArbeitnehmereinkommenLohnsteuer Fälle</v>
      </c>
      <c r="B7271">
        <v>7270</v>
      </c>
      <c r="C7271">
        <v>919</v>
      </c>
      <c r="D7271" t="s">
        <v>294</v>
      </c>
      <c r="E7271" t="s">
        <v>43</v>
      </c>
      <c r="F7271" t="s">
        <v>58</v>
      </c>
      <c r="G7271">
        <v>21044</v>
      </c>
      <c r="H7271">
        <v>20599</v>
      </c>
      <c r="I7271">
        <v>20997</v>
      </c>
      <c r="J7271">
        <v>21340</v>
      </c>
      <c r="K7271">
        <v>22213</v>
      </c>
      <c r="L7271">
        <v>21646</v>
      </c>
      <c r="M7271">
        <v>21369</v>
      </c>
      <c r="N7271">
        <v>21960</v>
      </c>
      <c r="O7271">
        <v>22381</v>
      </c>
      <c r="P7271">
        <v>22595</v>
      </c>
      <c r="Q7271">
        <v>22766</v>
      </c>
      <c r="R7271">
        <v>23041</v>
      </c>
      <c r="S7271">
        <v>23233</v>
      </c>
      <c r="T7271">
        <v>23890</v>
      </c>
      <c r="U7271">
        <v>23459</v>
      </c>
      <c r="V7271">
        <v>25830</v>
      </c>
      <c r="W7271">
        <v>25568</v>
      </c>
      <c r="X7271">
        <v>26182</v>
      </c>
      <c r="Y7271">
        <v>27155</v>
      </c>
    </row>
    <row r="7272" spans="1:28" x14ac:dyDescent="0.25">
      <c r="A7272" t="str">
        <f t="shared" si="115"/>
        <v>Wien-DöblingArbeitnehmereinkommenNetto_Schnitt</v>
      </c>
      <c r="B7272">
        <v>7271</v>
      </c>
      <c r="C7272">
        <v>919</v>
      </c>
      <c r="D7272" t="s">
        <v>294</v>
      </c>
      <c r="E7272" t="s">
        <v>43</v>
      </c>
      <c r="F7272" t="s">
        <v>59</v>
      </c>
      <c r="G7272">
        <v>22875.353997759499</v>
      </c>
      <c r="H7272">
        <v>23231.714727004801</v>
      </c>
      <c r="I7272">
        <v>23716.042652551001</v>
      </c>
      <c r="J7272">
        <v>24682.8631700808</v>
      </c>
      <c r="K7272">
        <v>25328.622521301601</v>
      </c>
      <c r="L7272">
        <v>25828.366473862701</v>
      </c>
      <c r="M7272">
        <v>25539.141162176202</v>
      </c>
      <c r="N7272">
        <v>25372.130588853801</v>
      </c>
      <c r="O7272">
        <v>25825.819236207299</v>
      </c>
      <c r="P7272">
        <v>25588.1265801263</v>
      </c>
      <c r="Q7272">
        <v>25803.100132282601</v>
      </c>
      <c r="R7272">
        <v>25674.826311506898</v>
      </c>
      <c r="S7272">
        <v>26606.745291972002</v>
      </c>
      <c r="T7272">
        <v>26727.9325704119</v>
      </c>
      <c r="U7272">
        <v>28003.797187728302</v>
      </c>
      <c r="V7272">
        <v>27938.341286426999</v>
      </c>
      <c r="W7272">
        <v>29195.1603955994</v>
      </c>
      <c r="X7272">
        <v>29902.2799497407</v>
      </c>
      <c r="Y7272">
        <v>31242.809167757201</v>
      </c>
    </row>
    <row r="7273" spans="1:28" x14ac:dyDescent="0.25">
      <c r="A7273" t="str">
        <f t="shared" si="115"/>
        <v>Wien-DöblingArbeitnehmereinkommenNettobezüge 1000 EUR</v>
      </c>
      <c r="B7273">
        <v>7272</v>
      </c>
      <c r="C7273">
        <v>919</v>
      </c>
      <c r="D7273" t="s">
        <v>294</v>
      </c>
      <c r="E7273" t="s">
        <v>43</v>
      </c>
      <c r="F7273" t="s">
        <v>60</v>
      </c>
      <c r="G7273">
        <v>592174.28894</v>
      </c>
      <c r="H7273">
        <v>599099.45938000001</v>
      </c>
      <c r="I7273">
        <v>626127.24207000004</v>
      </c>
      <c r="J7273">
        <v>656687.57464000105</v>
      </c>
      <c r="K7273">
        <v>689647.73401000001</v>
      </c>
      <c r="L7273">
        <v>700620.26896999998</v>
      </c>
      <c r="M7273">
        <v>686287.80131000001</v>
      </c>
      <c r="N7273">
        <v>699737.98950999998</v>
      </c>
      <c r="O7273">
        <v>726970.98568000004</v>
      </c>
      <c r="P7273">
        <v>725397.80041999999</v>
      </c>
      <c r="Q7273">
        <v>733427.31816000002</v>
      </c>
      <c r="R7273">
        <v>735198.65142999997</v>
      </c>
      <c r="S7273">
        <v>780508.87314000004</v>
      </c>
      <c r="T7273">
        <v>796198.38333999994</v>
      </c>
      <c r="U7273">
        <v>805081.16535000002</v>
      </c>
      <c r="V7273">
        <v>879135.78526000003</v>
      </c>
      <c r="W7273">
        <v>899619.67243000004</v>
      </c>
      <c r="X7273">
        <v>934087.42107000004</v>
      </c>
      <c r="Y7273">
        <v>1002706.71743</v>
      </c>
    </row>
    <row r="7274" spans="1:28" x14ac:dyDescent="0.25">
      <c r="A7274" t="str">
        <f t="shared" si="115"/>
        <v>Wien-DöblingArbeitnehmereinkommenSV-Beiträge 1000 EUR</v>
      </c>
      <c r="B7274">
        <v>7273</v>
      </c>
      <c r="C7274">
        <v>919</v>
      </c>
      <c r="D7274" t="s">
        <v>294</v>
      </c>
      <c r="E7274" t="s">
        <v>43</v>
      </c>
      <c r="F7274" t="s">
        <v>61</v>
      </c>
      <c r="G7274">
        <v>113226.67419999999</v>
      </c>
      <c r="H7274">
        <v>116066.3783</v>
      </c>
      <c r="I7274">
        <v>120956.73113</v>
      </c>
      <c r="J7274">
        <v>125015.63452000001</v>
      </c>
      <c r="K7274">
        <v>130198.86345999999</v>
      </c>
      <c r="L7274">
        <v>131023.72470000001</v>
      </c>
      <c r="M7274">
        <v>129129.31351000001</v>
      </c>
      <c r="N7274">
        <v>132034.88832999999</v>
      </c>
      <c r="O7274">
        <v>136428.19440000001</v>
      </c>
      <c r="P7274">
        <v>140926.87466999999</v>
      </c>
      <c r="Q7274">
        <v>143026.98254</v>
      </c>
      <c r="R7274">
        <v>146556.11353999999</v>
      </c>
      <c r="S7274">
        <v>151954.54649000001</v>
      </c>
      <c r="T7274">
        <v>157368.57543999999</v>
      </c>
      <c r="U7274">
        <v>160665.00151</v>
      </c>
      <c r="V7274">
        <v>175028.33689999999</v>
      </c>
      <c r="W7274">
        <v>178154.76957</v>
      </c>
      <c r="X7274">
        <v>186952.22503999999</v>
      </c>
      <c r="Y7274">
        <v>198159.55053000001</v>
      </c>
    </row>
    <row r="7275" spans="1:28" x14ac:dyDescent="0.25">
      <c r="A7275" t="str">
        <f t="shared" si="115"/>
        <v>Wien-DöblingArbeitnehmereinkommenSV-Beiträge Fälle</v>
      </c>
      <c r="B7275">
        <v>7274</v>
      </c>
      <c r="C7275">
        <v>919</v>
      </c>
      <c r="D7275" t="s">
        <v>294</v>
      </c>
      <c r="E7275" t="s">
        <v>43</v>
      </c>
      <c r="F7275" t="s">
        <v>62</v>
      </c>
      <c r="G7275">
        <v>24237</v>
      </c>
      <c r="H7275">
        <v>24226</v>
      </c>
      <c r="I7275">
        <v>24778</v>
      </c>
      <c r="J7275">
        <v>24920</v>
      </c>
      <c r="K7275">
        <v>25398</v>
      </c>
      <c r="L7275">
        <v>25119</v>
      </c>
      <c r="M7275">
        <v>24723</v>
      </c>
      <c r="N7275">
        <v>25363</v>
      </c>
      <c r="O7275">
        <v>25730</v>
      </c>
      <c r="P7275">
        <v>25822</v>
      </c>
      <c r="Q7275">
        <v>25838</v>
      </c>
      <c r="R7275">
        <v>25897</v>
      </c>
      <c r="S7275">
        <v>26393</v>
      </c>
      <c r="T7275">
        <v>26737</v>
      </c>
      <c r="U7275">
        <v>26065</v>
      </c>
      <c r="V7275">
        <v>28317</v>
      </c>
      <c r="W7275">
        <v>27910</v>
      </c>
      <c r="X7275">
        <v>28520</v>
      </c>
      <c r="Y7275">
        <v>29417</v>
      </c>
    </row>
    <row r="7276" spans="1:28" x14ac:dyDescent="0.25">
      <c r="A7276" t="str">
        <f t="shared" si="115"/>
        <v>Wien-DöblingArbeitsstättenInsgesamt</v>
      </c>
      <c r="B7276">
        <v>7275</v>
      </c>
      <c r="C7276">
        <v>919</v>
      </c>
      <c r="D7276" t="s">
        <v>294</v>
      </c>
      <c r="E7276" t="s">
        <v>476</v>
      </c>
      <c r="F7276" t="s">
        <v>48</v>
      </c>
      <c r="G7276">
        <v>7512</v>
      </c>
      <c r="H7276">
        <v>7652</v>
      </c>
      <c r="I7276">
        <v>7749</v>
      </c>
    </row>
    <row r="7277" spans="1:28" x14ac:dyDescent="0.25">
      <c r="A7277" t="str">
        <f t="shared" si="115"/>
        <v>Wien-DöblingBeschäftigte in den ArbeitsstättenInsgesamt</v>
      </c>
      <c r="B7277">
        <v>7276</v>
      </c>
      <c r="C7277">
        <v>919</v>
      </c>
      <c r="D7277" t="s">
        <v>294</v>
      </c>
      <c r="E7277" t="s">
        <v>477</v>
      </c>
      <c r="F7277" t="s">
        <v>48</v>
      </c>
      <c r="G7277">
        <v>36323</v>
      </c>
      <c r="H7277">
        <v>33599</v>
      </c>
      <c r="I7277">
        <v>37056</v>
      </c>
    </row>
    <row r="7278" spans="1:28" x14ac:dyDescent="0.25">
      <c r="A7278" t="str">
        <f t="shared" si="115"/>
        <v>Wien-DöblingGesamteinkommenBruttobezüge Gesamt</v>
      </c>
      <c r="B7278">
        <v>7277</v>
      </c>
      <c r="C7278">
        <v>919</v>
      </c>
      <c r="D7278" t="s">
        <v>294</v>
      </c>
      <c r="E7278" t="s">
        <v>45</v>
      </c>
      <c r="F7278" t="s">
        <v>63</v>
      </c>
      <c r="G7278">
        <v>1398214.8347</v>
      </c>
      <c r="H7278">
        <v>1417736.1960400001</v>
      </c>
      <c r="I7278">
        <v>1476465.2788800001</v>
      </c>
      <c r="J7278">
        <v>1543742.21848</v>
      </c>
      <c r="K7278">
        <v>1612191.7124399999</v>
      </c>
      <c r="L7278">
        <v>1620319.96584</v>
      </c>
      <c r="M7278">
        <v>1609813.02584</v>
      </c>
      <c r="N7278">
        <v>1638538.60454</v>
      </c>
      <c r="O7278">
        <v>1695863.3326300001</v>
      </c>
      <c r="P7278">
        <v>1699767.4163800001</v>
      </c>
      <c r="Q7278">
        <v>1720355.2475300001</v>
      </c>
      <c r="R7278">
        <v>1733404.9963</v>
      </c>
      <c r="S7278">
        <v>1773584.0600399999</v>
      </c>
      <c r="T7278">
        <v>1805615.56274</v>
      </c>
      <c r="U7278">
        <v>1821108.3431200001</v>
      </c>
      <c r="V7278">
        <v>1949360.4509000001</v>
      </c>
      <c r="W7278">
        <v>1984899.11946</v>
      </c>
      <c r="X7278">
        <v>2054027.1679499999</v>
      </c>
      <c r="Y7278">
        <v>2160311.38307</v>
      </c>
    </row>
    <row r="7279" spans="1:28" x14ac:dyDescent="0.25">
      <c r="A7279" t="str">
        <f t="shared" si="115"/>
        <v>Wien-DöblingGesamteinkommenNettobezüge Gesamt</v>
      </c>
      <c r="B7279">
        <v>7278</v>
      </c>
      <c r="C7279">
        <v>919</v>
      </c>
      <c r="D7279" t="s">
        <v>294</v>
      </c>
      <c r="E7279" t="s">
        <v>45</v>
      </c>
      <c r="F7279" t="s">
        <v>64</v>
      </c>
      <c r="G7279">
        <v>979503.19016</v>
      </c>
      <c r="H7279">
        <v>995638.04605</v>
      </c>
      <c r="I7279">
        <v>1031960.64199</v>
      </c>
      <c r="J7279">
        <v>1070005.7403200001</v>
      </c>
      <c r="K7279">
        <v>1112268.4499299999</v>
      </c>
      <c r="L7279">
        <v>1139840.38995</v>
      </c>
      <c r="M7279">
        <v>1128247.42524</v>
      </c>
      <c r="N7279">
        <v>1143901.67273</v>
      </c>
      <c r="O7279">
        <v>1178612.2374199999</v>
      </c>
      <c r="P7279">
        <v>1177441.1365100001</v>
      </c>
      <c r="Q7279">
        <v>1189208.6880000001</v>
      </c>
      <c r="R7279">
        <v>1193040.0937999999</v>
      </c>
      <c r="S7279">
        <v>1252246.4659500001</v>
      </c>
      <c r="T7279">
        <v>1269933.8336</v>
      </c>
      <c r="U7279">
        <v>1275754.6254</v>
      </c>
      <c r="V7279">
        <v>1365146.7309099999</v>
      </c>
      <c r="W7279">
        <v>1398022.3666099999</v>
      </c>
      <c r="X7279">
        <v>1440892.8722000001</v>
      </c>
      <c r="Y7279">
        <v>1518276.3654400001</v>
      </c>
    </row>
    <row r="7280" spans="1:28" x14ac:dyDescent="0.25">
      <c r="A7280" t="str">
        <f t="shared" si="115"/>
        <v>Wien-DöblingGründungsintensitätin % der aktiven Wirtschaftskammermitglieder</v>
      </c>
      <c r="B7280">
        <v>7279</v>
      </c>
      <c r="C7280">
        <v>919</v>
      </c>
      <c r="D7280" t="s">
        <v>294</v>
      </c>
      <c r="E7280" t="s">
        <v>40</v>
      </c>
      <c r="F7280" t="s">
        <v>52</v>
      </c>
      <c r="G7280">
        <v>7.3623559539052499</v>
      </c>
      <c r="H7280">
        <v>8.1547986969038604</v>
      </c>
      <c r="I7280">
        <v>8.5847781181296892</v>
      </c>
      <c r="J7280">
        <v>9.9380463620810495</v>
      </c>
      <c r="K7280">
        <v>9.2496593730234604</v>
      </c>
      <c r="L7280">
        <v>8.1415987557878697</v>
      </c>
      <c r="M7280">
        <v>14.060841724066799</v>
      </c>
      <c r="N7280">
        <v>7.6832702955476302</v>
      </c>
      <c r="O7280">
        <v>10.620926971658999</v>
      </c>
      <c r="P7280">
        <v>7.68116117558887</v>
      </c>
      <c r="Q7280">
        <v>8.2589786097298692</v>
      </c>
      <c r="R7280">
        <v>9.2904454736162592</v>
      </c>
      <c r="S7280">
        <v>7.67644072007311</v>
      </c>
      <c r="T7280">
        <v>8.3222112355961606</v>
      </c>
      <c r="U7280">
        <v>7.6560103897799099</v>
      </c>
      <c r="V7280">
        <v>8.0792386871237092</v>
      </c>
      <c r="W7280">
        <v>7.43295019157088</v>
      </c>
      <c r="X7280">
        <v>7.1536714610143797</v>
      </c>
      <c r="Y7280">
        <v>6.8810770381450999</v>
      </c>
      <c r="Z7280">
        <v>6.5510241742018804</v>
      </c>
      <c r="AA7280">
        <v>6.5789473684210504</v>
      </c>
      <c r="AB7280">
        <v>6.2723373838456</v>
      </c>
    </row>
    <row r="7281" spans="1:44" x14ac:dyDescent="0.25">
      <c r="A7281" t="str">
        <f t="shared" si="115"/>
        <v>Wien-DöblingGründungsintensitätje 1.000 Einwohner</v>
      </c>
      <c r="B7281">
        <v>7280</v>
      </c>
      <c r="C7281">
        <v>919</v>
      </c>
      <c r="D7281" t="s">
        <v>294</v>
      </c>
      <c r="E7281" t="s">
        <v>40</v>
      </c>
      <c r="F7281" t="s">
        <v>53</v>
      </c>
      <c r="G7281">
        <v>3.5207494604068801</v>
      </c>
      <c r="H7281">
        <v>3.9157659192609802</v>
      </c>
      <c r="I7281">
        <v>4.1233088452145399</v>
      </c>
      <c r="J7281">
        <v>4.9140593969752002</v>
      </c>
      <c r="K7281">
        <v>4.7710777694623099</v>
      </c>
      <c r="L7281">
        <v>4.3881479318257597</v>
      </c>
      <c r="M7281">
        <v>7.7441077343155804</v>
      </c>
      <c r="N7281">
        <v>4.6244369026815697</v>
      </c>
      <c r="O7281">
        <v>6.8296950275281398</v>
      </c>
      <c r="P7281">
        <v>5.1386320913122896</v>
      </c>
      <c r="Q7281">
        <v>5.62541882225685</v>
      </c>
      <c r="R7281">
        <v>6.4312452046211401</v>
      </c>
      <c r="S7281">
        <v>5.5210240585142101</v>
      </c>
      <c r="T7281">
        <v>5.9908887864353799</v>
      </c>
      <c r="U7281">
        <v>5.4932454555557504</v>
      </c>
      <c r="V7281">
        <v>5.7692040994633</v>
      </c>
      <c r="W7281">
        <v>5.3406744666207802</v>
      </c>
      <c r="X7281">
        <v>5.1818443527492599</v>
      </c>
      <c r="Y7281">
        <v>4.9796349169835299</v>
      </c>
      <c r="Z7281">
        <v>4.8063253949987104</v>
      </c>
      <c r="AA7281">
        <v>4.9409121059115</v>
      </c>
      <c r="AB7281">
        <v>4.6479600619727997</v>
      </c>
    </row>
    <row r="7282" spans="1:44" x14ac:dyDescent="0.25">
      <c r="A7282" t="str">
        <f t="shared" si="115"/>
        <v>Wien-DöblingKammermitgliedschaftenAktiv</v>
      </c>
      <c r="B7282">
        <v>7281</v>
      </c>
      <c r="C7282">
        <v>919</v>
      </c>
      <c r="D7282" t="s">
        <v>294</v>
      </c>
      <c r="E7282" t="s">
        <v>39</v>
      </c>
      <c r="F7282" t="s">
        <v>50</v>
      </c>
      <c r="G7282">
        <v>3124</v>
      </c>
      <c r="H7282">
        <v>3170</v>
      </c>
      <c r="I7282">
        <v>3191</v>
      </c>
      <c r="J7282">
        <v>3308</v>
      </c>
      <c r="K7282">
        <v>3476</v>
      </c>
      <c r="L7282">
        <v>3656</v>
      </c>
      <c r="M7282">
        <v>3743</v>
      </c>
      <c r="N7282">
        <v>4083</v>
      </c>
      <c r="O7282">
        <v>4264</v>
      </c>
      <c r="P7282">
        <v>4364</v>
      </c>
      <c r="Q7282">
        <v>4460</v>
      </c>
      <c r="R7282">
        <v>4604</v>
      </c>
      <c r="S7282">
        <v>4652</v>
      </c>
      <c r="T7282">
        <v>4663</v>
      </c>
      <c r="U7282">
        <v>4744</v>
      </c>
      <c r="V7282">
        <v>4769</v>
      </c>
      <c r="W7282">
        <v>4877</v>
      </c>
      <c r="X7282">
        <v>4980</v>
      </c>
      <c r="Y7282">
        <v>4994</v>
      </c>
      <c r="Z7282">
        <v>5039</v>
      </c>
      <c r="AA7282">
        <v>5058</v>
      </c>
      <c r="AB7282">
        <v>5138</v>
      </c>
      <c r="AC7282">
        <v>5105</v>
      </c>
      <c r="AD7282">
        <v>5149</v>
      </c>
      <c r="AE7282">
        <v>5188</v>
      </c>
      <c r="AF7282">
        <v>5220</v>
      </c>
      <c r="AG7282">
        <v>5300</v>
      </c>
      <c r="AH7282">
        <v>5284</v>
      </c>
      <c r="AI7282">
        <v>5318</v>
      </c>
      <c r="AJ7282">
        <v>5348</v>
      </c>
      <c r="AK7282">
        <v>5348</v>
      </c>
      <c r="AL7282">
        <v>5419</v>
      </c>
      <c r="AM7282">
        <v>5561</v>
      </c>
      <c r="AN7282">
        <v>5548</v>
      </c>
      <c r="AO7282">
        <v>5575</v>
      </c>
      <c r="AP7282">
        <v>5596</v>
      </c>
      <c r="AQ7282">
        <v>5673</v>
      </c>
      <c r="AR7282">
        <v>5643</v>
      </c>
    </row>
    <row r="7283" spans="1:44" x14ac:dyDescent="0.25">
      <c r="A7283" t="str">
        <f t="shared" si="115"/>
        <v>Wien-DöblingKammermitgliedschaftenInsgesamt</v>
      </c>
      <c r="B7283">
        <v>7282</v>
      </c>
      <c r="C7283">
        <v>919</v>
      </c>
      <c r="D7283" t="s">
        <v>294</v>
      </c>
      <c r="E7283" t="s">
        <v>39</v>
      </c>
      <c r="F7283" t="s">
        <v>48</v>
      </c>
      <c r="G7283">
        <v>4195</v>
      </c>
      <c r="H7283">
        <v>4267</v>
      </c>
      <c r="I7283">
        <v>4322</v>
      </c>
      <c r="J7283">
        <v>4465</v>
      </c>
      <c r="K7283">
        <v>4649</v>
      </c>
      <c r="L7283">
        <v>4816</v>
      </c>
      <c r="M7283">
        <v>4885</v>
      </c>
      <c r="N7283">
        <v>5221</v>
      </c>
      <c r="O7283">
        <v>5438</v>
      </c>
      <c r="P7283">
        <v>5574</v>
      </c>
      <c r="Q7283">
        <v>5730</v>
      </c>
      <c r="R7283">
        <v>5888</v>
      </c>
      <c r="S7283">
        <v>5918</v>
      </c>
      <c r="T7283">
        <v>5948</v>
      </c>
      <c r="U7283">
        <v>6034</v>
      </c>
      <c r="V7283">
        <v>6114</v>
      </c>
      <c r="W7283">
        <v>6244</v>
      </c>
      <c r="X7283">
        <v>6399</v>
      </c>
      <c r="Y7283">
        <v>6428</v>
      </c>
      <c r="Z7283">
        <v>6496</v>
      </c>
      <c r="AA7283">
        <v>6534</v>
      </c>
      <c r="AB7283">
        <v>6630</v>
      </c>
      <c r="AC7283">
        <v>6576</v>
      </c>
      <c r="AD7283">
        <v>6622</v>
      </c>
      <c r="AE7283">
        <v>6638</v>
      </c>
      <c r="AF7283">
        <v>6676</v>
      </c>
      <c r="AG7283">
        <v>6718</v>
      </c>
      <c r="AH7283">
        <v>6709</v>
      </c>
      <c r="AI7283">
        <v>6734</v>
      </c>
      <c r="AJ7283">
        <v>6738</v>
      </c>
      <c r="AK7283">
        <v>6802</v>
      </c>
      <c r="AL7283">
        <v>6852</v>
      </c>
      <c r="AM7283">
        <v>6954</v>
      </c>
      <c r="AN7283">
        <v>6948</v>
      </c>
      <c r="AO7283">
        <v>6928</v>
      </c>
      <c r="AP7283">
        <v>6935</v>
      </c>
      <c r="AQ7283">
        <v>6974</v>
      </c>
      <c r="AR7283">
        <v>6939</v>
      </c>
    </row>
    <row r="7284" spans="1:44" x14ac:dyDescent="0.25">
      <c r="A7284" t="str">
        <f t="shared" si="115"/>
        <v>Wien-DöblingKammermitgliedschaftenRuhend</v>
      </c>
      <c r="B7284">
        <v>7283</v>
      </c>
      <c r="C7284">
        <v>919</v>
      </c>
      <c r="D7284" t="s">
        <v>294</v>
      </c>
      <c r="E7284" t="s">
        <v>39</v>
      </c>
      <c r="F7284" t="s">
        <v>51</v>
      </c>
      <c r="G7284">
        <v>1071</v>
      </c>
      <c r="H7284">
        <v>1097</v>
      </c>
      <c r="I7284">
        <v>1131</v>
      </c>
      <c r="J7284">
        <v>1157</v>
      </c>
      <c r="K7284">
        <v>1173</v>
      </c>
      <c r="L7284">
        <v>1160</v>
      </c>
      <c r="M7284">
        <v>1142</v>
      </c>
      <c r="N7284">
        <v>1138</v>
      </c>
      <c r="O7284">
        <v>1174</v>
      </c>
      <c r="P7284">
        <v>1210</v>
      </c>
      <c r="Q7284">
        <v>1270</v>
      </c>
      <c r="R7284">
        <v>1284</v>
      </c>
      <c r="S7284">
        <v>1266</v>
      </c>
      <c r="T7284">
        <v>1285</v>
      </c>
      <c r="U7284">
        <v>1290</v>
      </c>
      <c r="V7284">
        <v>1345</v>
      </c>
      <c r="W7284">
        <v>1367</v>
      </c>
      <c r="X7284">
        <v>1419</v>
      </c>
      <c r="Y7284">
        <v>1434</v>
      </c>
      <c r="Z7284">
        <v>1457</v>
      </c>
      <c r="AA7284">
        <v>1476</v>
      </c>
      <c r="AB7284">
        <v>1492</v>
      </c>
      <c r="AC7284">
        <v>1471</v>
      </c>
      <c r="AD7284">
        <v>1473</v>
      </c>
      <c r="AE7284">
        <v>1450</v>
      </c>
      <c r="AF7284">
        <v>1456</v>
      </c>
      <c r="AG7284">
        <v>1418</v>
      </c>
      <c r="AH7284">
        <v>1425</v>
      </c>
      <c r="AI7284">
        <v>1416</v>
      </c>
      <c r="AJ7284">
        <v>1390</v>
      </c>
      <c r="AK7284">
        <v>1454</v>
      </c>
      <c r="AL7284">
        <v>1433</v>
      </c>
      <c r="AM7284">
        <v>1393</v>
      </c>
      <c r="AN7284">
        <v>1400</v>
      </c>
      <c r="AO7284">
        <v>1353</v>
      </c>
      <c r="AP7284">
        <v>1339</v>
      </c>
      <c r="AQ7284">
        <v>1301</v>
      </c>
      <c r="AR7284">
        <v>1296</v>
      </c>
    </row>
    <row r="7285" spans="1:44" x14ac:dyDescent="0.25">
      <c r="A7285" t="str">
        <f t="shared" si="115"/>
        <v>Wien-DöblingLehrlinge1. Lehrjahr, männlich</v>
      </c>
      <c r="B7285">
        <v>7284</v>
      </c>
      <c r="C7285">
        <v>919</v>
      </c>
      <c r="D7285" t="s">
        <v>294</v>
      </c>
      <c r="E7285" t="s">
        <v>46</v>
      </c>
      <c r="F7285" t="s">
        <v>65</v>
      </c>
      <c r="G7285">
        <v>62</v>
      </c>
      <c r="H7285">
        <v>75</v>
      </c>
      <c r="I7285">
        <v>78</v>
      </c>
      <c r="J7285">
        <v>80</v>
      </c>
      <c r="K7285">
        <v>68</v>
      </c>
      <c r="L7285">
        <v>86</v>
      </c>
      <c r="M7285">
        <v>79</v>
      </c>
      <c r="N7285">
        <v>89</v>
      </c>
      <c r="O7285">
        <v>75</v>
      </c>
      <c r="P7285">
        <v>74</v>
      </c>
      <c r="Q7285">
        <v>92</v>
      </c>
      <c r="R7285">
        <v>68</v>
      </c>
      <c r="S7285">
        <v>164</v>
      </c>
      <c r="T7285">
        <v>82</v>
      </c>
      <c r="U7285">
        <v>131</v>
      </c>
      <c r="V7285">
        <v>166</v>
      </c>
      <c r="W7285">
        <v>114</v>
      </c>
      <c r="X7285">
        <v>110</v>
      </c>
      <c r="Y7285">
        <v>194</v>
      </c>
      <c r="Z7285">
        <v>198</v>
      </c>
      <c r="AA7285">
        <v>155</v>
      </c>
      <c r="AB7285">
        <v>188</v>
      </c>
    </row>
    <row r="7286" spans="1:44" x14ac:dyDescent="0.25">
      <c r="A7286" t="str">
        <f t="shared" si="115"/>
        <v>Wien-DöblingLehrlinge1. Lehrjahr, weiblich</v>
      </c>
      <c r="B7286">
        <v>7285</v>
      </c>
      <c r="C7286">
        <v>919</v>
      </c>
      <c r="D7286" t="s">
        <v>294</v>
      </c>
      <c r="E7286" t="s">
        <v>46</v>
      </c>
      <c r="F7286" t="s">
        <v>66</v>
      </c>
      <c r="G7286">
        <v>65</v>
      </c>
      <c r="H7286">
        <v>56</v>
      </c>
      <c r="I7286">
        <v>53</v>
      </c>
      <c r="J7286">
        <v>57</v>
      </c>
      <c r="K7286">
        <v>51</v>
      </c>
      <c r="L7286">
        <v>56</v>
      </c>
      <c r="M7286">
        <v>63</v>
      </c>
      <c r="N7286">
        <v>54</v>
      </c>
      <c r="O7286">
        <v>49</v>
      </c>
      <c r="P7286">
        <v>65</v>
      </c>
      <c r="Q7286">
        <v>57</v>
      </c>
      <c r="R7286">
        <v>53</v>
      </c>
      <c r="S7286">
        <v>132</v>
      </c>
      <c r="T7286">
        <v>97</v>
      </c>
      <c r="U7286">
        <v>92</v>
      </c>
      <c r="V7286">
        <v>98</v>
      </c>
      <c r="W7286">
        <v>70</v>
      </c>
      <c r="X7286">
        <v>63</v>
      </c>
      <c r="Y7286">
        <v>112</v>
      </c>
      <c r="Z7286">
        <v>81</v>
      </c>
      <c r="AA7286">
        <v>87</v>
      </c>
      <c r="AB7286">
        <v>60</v>
      </c>
    </row>
    <row r="7287" spans="1:44" x14ac:dyDescent="0.25">
      <c r="A7287" t="str">
        <f t="shared" si="115"/>
        <v>Wien-DöblingLehrlinge2. Lehrjahr, männlich</v>
      </c>
      <c r="B7287">
        <v>7286</v>
      </c>
      <c r="C7287">
        <v>919</v>
      </c>
      <c r="D7287" t="s">
        <v>294</v>
      </c>
      <c r="E7287" t="s">
        <v>46</v>
      </c>
      <c r="F7287" t="s">
        <v>67</v>
      </c>
      <c r="G7287">
        <v>83</v>
      </c>
      <c r="H7287">
        <v>64</v>
      </c>
      <c r="I7287">
        <v>73</v>
      </c>
      <c r="J7287">
        <v>72</v>
      </c>
      <c r="K7287">
        <v>75</v>
      </c>
      <c r="L7287">
        <v>67</v>
      </c>
      <c r="M7287">
        <v>84</v>
      </c>
      <c r="N7287">
        <v>76</v>
      </c>
      <c r="O7287">
        <v>81</v>
      </c>
      <c r="P7287">
        <v>78</v>
      </c>
      <c r="Q7287">
        <v>69</v>
      </c>
      <c r="R7287">
        <v>80</v>
      </c>
      <c r="S7287">
        <v>114</v>
      </c>
      <c r="T7287">
        <v>123</v>
      </c>
      <c r="U7287">
        <v>100</v>
      </c>
      <c r="V7287">
        <v>96</v>
      </c>
      <c r="W7287">
        <v>112</v>
      </c>
      <c r="X7287">
        <v>88</v>
      </c>
      <c r="Y7287">
        <v>123</v>
      </c>
      <c r="Z7287">
        <v>117</v>
      </c>
      <c r="AA7287">
        <v>110</v>
      </c>
      <c r="AB7287">
        <v>99</v>
      </c>
    </row>
    <row r="7288" spans="1:44" x14ac:dyDescent="0.25">
      <c r="A7288" t="str">
        <f t="shared" si="115"/>
        <v>Wien-DöblingLehrlinge2. Lehrjahr, weiblich</v>
      </c>
      <c r="B7288">
        <v>7287</v>
      </c>
      <c r="C7288">
        <v>919</v>
      </c>
      <c r="D7288" t="s">
        <v>294</v>
      </c>
      <c r="E7288" t="s">
        <v>46</v>
      </c>
      <c r="F7288" t="s">
        <v>68</v>
      </c>
      <c r="G7288">
        <v>78</v>
      </c>
      <c r="H7288">
        <v>56</v>
      </c>
      <c r="I7288">
        <v>58</v>
      </c>
      <c r="J7288">
        <v>55</v>
      </c>
      <c r="K7288">
        <v>60</v>
      </c>
      <c r="L7288">
        <v>61</v>
      </c>
      <c r="M7288">
        <v>71</v>
      </c>
      <c r="N7288">
        <v>53</v>
      </c>
      <c r="O7288">
        <v>48</v>
      </c>
      <c r="P7288">
        <v>56</v>
      </c>
      <c r="Q7288">
        <v>62</v>
      </c>
      <c r="R7288">
        <v>51</v>
      </c>
      <c r="S7288">
        <v>94</v>
      </c>
      <c r="T7288">
        <v>98</v>
      </c>
      <c r="U7288">
        <v>78</v>
      </c>
      <c r="V7288">
        <v>68</v>
      </c>
      <c r="W7288">
        <v>79</v>
      </c>
      <c r="X7288">
        <v>56</v>
      </c>
      <c r="Y7288">
        <v>63</v>
      </c>
      <c r="Z7288">
        <v>77</v>
      </c>
      <c r="AA7288">
        <v>62</v>
      </c>
      <c r="AB7288">
        <v>66</v>
      </c>
    </row>
    <row r="7289" spans="1:44" x14ac:dyDescent="0.25">
      <c r="A7289" t="str">
        <f t="shared" si="115"/>
        <v>Wien-DöblingLehrlinge3. Lehrjahr, männlich</v>
      </c>
      <c r="B7289">
        <v>7288</v>
      </c>
      <c r="C7289">
        <v>919</v>
      </c>
      <c r="D7289" t="s">
        <v>294</v>
      </c>
      <c r="E7289" t="s">
        <v>46</v>
      </c>
      <c r="F7289" t="s">
        <v>69</v>
      </c>
      <c r="G7289">
        <v>74</v>
      </c>
      <c r="H7289">
        <v>74</v>
      </c>
      <c r="I7289">
        <v>61</v>
      </c>
      <c r="J7289">
        <v>70</v>
      </c>
      <c r="K7289">
        <v>60</v>
      </c>
      <c r="L7289">
        <v>74</v>
      </c>
      <c r="M7289">
        <v>68</v>
      </c>
      <c r="N7289">
        <v>84</v>
      </c>
      <c r="O7289">
        <v>66</v>
      </c>
      <c r="P7289">
        <v>77</v>
      </c>
      <c r="Q7289">
        <v>68</v>
      </c>
      <c r="R7289">
        <v>73</v>
      </c>
      <c r="S7289">
        <v>105</v>
      </c>
      <c r="T7289">
        <v>108</v>
      </c>
      <c r="U7289">
        <v>124</v>
      </c>
      <c r="V7289">
        <v>97</v>
      </c>
      <c r="W7289">
        <v>123</v>
      </c>
      <c r="X7289">
        <v>111</v>
      </c>
      <c r="Y7289">
        <v>74</v>
      </c>
      <c r="Z7289">
        <v>102</v>
      </c>
      <c r="AA7289">
        <v>93</v>
      </c>
      <c r="AB7289">
        <v>109</v>
      </c>
    </row>
    <row r="7290" spans="1:44" x14ac:dyDescent="0.25">
      <c r="A7290" t="str">
        <f t="shared" si="115"/>
        <v>Wien-DöblingLehrlinge3. Lehrjahr, weiblich</v>
      </c>
      <c r="B7290">
        <v>7289</v>
      </c>
      <c r="C7290">
        <v>919</v>
      </c>
      <c r="D7290" t="s">
        <v>294</v>
      </c>
      <c r="E7290" t="s">
        <v>46</v>
      </c>
      <c r="F7290" t="s">
        <v>70</v>
      </c>
      <c r="G7290">
        <v>60</v>
      </c>
      <c r="H7290">
        <v>62</v>
      </c>
      <c r="I7290">
        <v>51</v>
      </c>
      <c r="J7290">
        <v>49</v>
      </c>
      <c r="K7290">
        <v>47</v>
      </c>
      <c r="L7290">
        <v>53</v>
      </c>
      <c r="M7290">
        <v>56</v>
      </c>
      <c r="N7290">
        <v>59</v>
      </c>
      <c r="O7290">
        <v>49</v>
      </c>
      <c r="P7290">
        <v>47</v>
      </c>
      <c r="Q7290">
        <v>46</v>
      </c>
      <c r="R7290">
        <v>55</v>
      </c>
      <c r="S7290">
        <v>88</v>
      </c>
      <c r="T7290">
        <v>92</v>
      </c>
      <c r="U7290">
        <v>91</v>
      </c>
      <c r="V7290">
        <v>64</v>
      </c>
      <c r="W7290">
        <v>83</v>
      </c>
      <c r="X7290">
        <v>89</v>
      </c>
      <c r="Y7290">
        <v>52</v>
      </c>
      <c r="Z7290">
        <v>50</v>
      </c>
      <c r="AA7290">
        <v>63</v>
      </c>
      <c r="AB7290">
        <v>56</v>
      </c>
    </row>
    <row r="7291" spans="1:44" x14ac:dyDescent="0.25">
      <c r="A7291" t="str">
        <f t="shared" si="115"/>
        <v>Wien-DöblingLehrlinge4. Lehrjahr, männlich</v>
      </c>
      <c r="B7291">
        <v>7290</v>
      </c>
      <c r="C7291">
        <v>919</v>
      </c>
      <c r="D7291" t="s">
        <v>294</v>
      </c>
      <c r="E7291" t="s">
        <v>46</v>
      </c>
      <c r="F7291" t="s">
        <v>71</v>
      </c>
      <c r="G7291">
        <v>27</v>
      </c>
      <c r="H7291">
        <v>20</v>
      </c>
      <c r="I7291">
        <v>38</v>
      </c>
      <c r="J7291">
        <v>27</v>
      </c>
      <c r="K7291">
        <v>27</v>
      </c>
      <c r="L7291">
        <v>24</v>
      </c>
      <c r="M7291">
        <v>24</v>
      </c>
      <c r="N7291">
        <v>21</v>
      </c>
      <c r="O7291">
        <v>24</v>
      </c>
      <c r="P7291">
        <v>23</v>
      </c>
      <c r="Q7291">
        <v>28</v>
      </c>
      <c r="R7291">
        <v>21</v>
      </c>
      <c r="S7291">
        <v>28</v>
      </c>
      <c r="T7291">
        <v>20</v>
      </c>
      <c r="U7291">
        <v>18</v>
      </c>
      <c r="V7291">
        <v>20</v>
      </c>
      <c r="W7291">
        <v>22</v>
      </c>
      <c r="X7291">
        <v>29</v>
      </c>
      <c r="Y7291">
        <v>19</v>
      </c>
      <c r="Z7291">
        <v>20</v>
      </c>
      <c r="AA7291">
        <v>34</v>
      </c>
      <c r="AB7291">
        <v>23</v>
      </c>
    </row>
    <row r="7292" spans="1:44" x14ac:dyDescent="0.25">
      <c r="A7292" t="str">
        <f t="shared" si="115"/>
        <v>Wien-DöblingLehrlinge4. Lehrjahr, weiblich</v>
      </c>
      <c r="B7292">
        <v>7291</v>
      </c>
      <c r="C7292">
        <v>919</v>
      </c>
      <c r="D7292" t="s">
        <v>294</v>
      </c>
      <c r="E7292" t="s">
        <v>46</v>
      </c>
      <c r="F7292" t="s">
        <v>72</v>
      </c>
      <c r="G7292">
        <v>7</v>
      </c>
      <c r="H7292">
        <v>2</v>
      </c>
      <c r="I7292">
        <v>5</v>
      </c>
      <c r="J7292">
        <v>4</v>
      </c>
      <c r="K7292">
        <v>4</v>
      </c>
      <c r="L7292">
        <v>4</v>
      </c>
      <c r="M7292">
        <v>3</v>
      </c>
      <c r="N7292">
        <v>2</v>
      </c>
      <c r="O7292">
        <v>5</v>
      </c>
      <c r="P7292">
        <v>5</v>
      </c>
      <c r="Q7292">
        <v>4</v>
      </c>
      <c r="R7292">
        <v>1</v>
      </c>
      <c r="S7292">
        <v>5</v>
      </c>
      <c r="T7292">
        <v>6</v>
      </c>
      <c r="U7292">
        <v>7</v>
      </c>
      <c r="V7292">
        <v>2</v>
      </c>
      <c r="W7292">
        <v>2</v>
      </c>
      <c r="X7292">
        <v>4</v>
      </c>
      <c r="Y7292">
        <v>6</v>
      </c>
      <c r="Z7292">
        <v>4</v>
      </c>
      <c r="AA7292">
        <v>3</v>
      </c>
      <c r="AB7292">
        <v>3</v>
      </c>
    </row>
    <row r="7293" spans="1:44" x14ac:dyDescent="0.25">
      <c r="A7293" t="str">
        <f t="shared" si="115"/>
        <v>Wien-DöblingLehrlingeFrauen</v>
      </c>
      <c r="B7293">
        <v>7292</v>
      </c>
      <c r="C7293">
        <v>919</v>
      </c>
      <c r="D7293" t="s">
        <v>294</v>
      </c>
      <c r="E7293" t="s">
        <v>46</v>
      </c>
      <c r="F7293" t="s">
        <v>47</v>
      </c>
      <c r="G7293">
        <v>210</v>
      </c>
      <c r="H7293">
        <v>176</v>
      </c>
      <c r="I7293">
        <v>167</v>
      </c>
      <c r="J7293">
        <v>165</v>
      </c>
      <c r="K7293">
        <v>162</v>
      </c>
      <c r="L7293">
        <v>174</v>
      </c>
      <c r="M7293">
        <v>193</v>
      </c>
      <c r="N7293">
        <v>168</v>
      </c>
      <c r="O7293">
        <v>151</v>
      </c>
      <c r="P7293">
        <v>173</v>
      </c>
      <c r="Q7293">
        <v>169</v>
      </c>
      <c r="R7293">
        <v>160</v>
      </c>
      <c r="S7293">
        <v>319</v>
      </c>
      <c r="T7293">
        <v>293</v>
      </c>
      <c r="U7293">
        <v>268</v>
      </c>
      <c r="V7293">
        <v>232</v>
      </c>
      <c r="W7293">
        <v>234</v>
      </c>
      <c r="X7293">
        <v>212</v>
      </c>
      <c r="Y7293">
        <v>233</v>
      </c>
      <c r="Z7293">
        <v>212</v>
      </c>
      <c r="AA7293">
        <v>215</v>
      </c>
      <c r="AB7293">
        <v>185</v>
      </c>
    </row>
    <row r="7294" spans="1:44" x14ac:dyDescent="0.25">
      <c r="A7294" t="str">
        <f t="shared" si="115"/>
        <v>Wien-DöblingLehrlingeInsgesamt</v>
      </c>
      <c r="B7294">
        <v>7293</v>
      </c>
      <c r="C7294">
        <v>919</v>
      </c>
      <c r="D7294" t="s">
        <v>294</v>
      </c>
      <c r="E7294" t="s">
        <v>46</v>
      </c>
      <c r="F7294" t="s">
        <v>48</v>
      </c>
      <c r="G7294">
        <v>456</v>
      </c>
      <c r="H7294">
        <v>409</v>
      </c>
      <c r="I7294">
        <v>417</v>
      </c>
      <c r="J7294">
        <v>414</v>
      </c>
      <c r="K7294">
        <v>392</v>
      </c>
      <c r="L7294">
        <v>425</v>
      </c>
      <c r="M7294">
        <v>448</v>
      </c>
      <c r="N7294">
        <v>438</v>
      </c>
      <c r="O7294">
        <v>397</v>
      </c>
      <c r="P7294">
        <v>425</v>
      </c>
      <c r="Q7294">
        <v>426</v>
      </c>
      <c r="R7294">
        <v>402</v>
      </c>
      <c r="S7294">
        <v>730</v>
      </c>
      <c r="T7294">
        <v>626</v>
      </c>
      <c r="U7294">
        <v>641</v>
      </c>
      <c r="V7294">
        <v>611</v>
      </c>
      <c r="W7294">
        <v>605</v>
      </c>
      <c r="X7294">
        <v>550</v>
      </c>
      <c r="Y7294">
        <v>643</v>
      </c>
      <c r="Z7294">
        <v>649</v>
      </c>
      <c r="AA7294">
        <v>607</v>
      </c>
      <c r="AB7294">
        <v>604</v>
      </c>
    </row>
    <row r="7295" spans="1:44" x14ac:dyDescent="0.25">
      <c r="A7295" t="str">
        <f t="shared" si="115"/>
        <v>Wien-DöblingLehrlingeMänner</v>
      </c>
      <c r="B7295">
        <v>7294</v>
      </c>
      <c r="C7295">
        <v>919</v>
      </c>
      <c r="D7295" t="s">
        <v>294</v>
      </c>
      <c r="E7295" t="s">
        <v>46</v>
      </c>
      <c r="F7295" t="s">
        <v>49</v>
      </c>
      <c r="G7295">
        <v>246</v>
      </c>
      <c r="H7295">
        <v>233</v>
      </c>
      <c r="I7295">
        <v>250</v>
      </c>
      <c r="J7295">
        <v>249</v>
      </c>
      <c r="K7295">
        <v>230</v>
      </c>
      <c r="L7295">
        <v>251</v>
      </c>
      <c r="M7295">
        <v>255</v>
      </c>
      <c r="N7295">
        <v>270</v>
      </c>
      <c r="O7295">
        <v>246</v>
      </c>
      <c r="P7295">
        <v>252</v>
      </c>
      <c r="Q7295">
        <v>257</v>
      </c>
      <c r="R7295">
        <v>242</v>
      </c>
      <c r="S7295">
        <v>411</v>
      </c>
      <c r="T7295">
        <v>333</v>
      </c>
      <c r="U7295">
        <v>373</v>
      </c>
      <c r="V7295">
        <v>379</v>
      </c>
      <c r="W7295">
        <v>371</v>
      </c>
      <c r="X7295">
        <v>338</v>
      </c>
      <c r="Y7295">
        <v>410</v>
      </c>
      <c r="Z7295">
        <v>437</v>
      </c>
      <c r="AA7295">
        <v>392</v>
      </c>
      <c r="AB7295">
        <v>419</v>
      </c>
    </row>
    <row r="7296" spans="1:44" x14ac:dyDescent="0.25">
      <c r="A7296" t="str">
        <f t="shared" si="115"/>
        <v>Wien-DöblingNeugründungenInsgesamt</v>
      </c>
      <c r="B7296">
        <v>7295</v>
      </c>
      <c r="C7296">
        <v>919</v>
      </c>
      <c r="D7296" t="s">
        <v>294</v>
      </c>
      <c r="E7296" t="s">
        <v>41</v>
      </c>
      <c r="F7296" t="s">
        <v>48</v>
      </c>
      <c r="G7296">
        <v>230</v>
      </c>
      <c r="H7296">
        <v>258.50711869185199</v>
      </c>
      <c r="I7296">
        <v>273.940269749518</v>
      </c>
      <c r="J7296">
        <v>328.75057365764098</v>
      </c>
      <c r="K7296">
        <v>321.51815980629499</v>
      </c>
      <c r="L7296">
        <v>297.656850511605</v>
      </c>
      <c r="M7296">
        <v>526.29730573182098</v>
      </c>
      <c r="N7296">
        <v>313.70792616721002</v>
      </c>
      <c r="O7296">
        <v>463.49725304319702</v>
      </c>
      <c r="P7296">
        <v>353.64066052411198</v>
      </c>
      <c r="Q7296">
        <v>385.116172571704</v>
      </c>
      <c r="R7296">
        <v>443.06134463676</v>
      </c>
      <c r="S7296">
        <v>382.28674785964103</v>
      </c>
      <c r="T7296">
        <v>419.35622416169002</v>
      </c>
      <c r="U7296">
        <v>393.36581382689201</v>
      </c>
      <c r="V7296">
        <v>416</v>
      </c>
      <c r="W7296">
        <v>388</v>
      </c>
      <c r="X7296">
        <v>378</v>
      </c>
      <c r="Y7296">
        <v>368</v>
      </c>
      <c r="Z7296">
        <v>355</v>
      </c>
      <c r="AA7296">
        <v>365</v>
      </c>
      <c r="AB7296">
        <v>351</v>
      </c>
    </row>
    <row r="7297" spans="1:25" x14ac:dyDescent="0.25">
      <c r="A7297" t="str">
        <f t="shared" si="115"/>
        <v>Wien-DöblingPendler (Auspendler/-innen)Insgesamt</v>
      </c>
      <c r="B7297">
        <v>7296</v>
      </c>
      <c r="C7297">
        <v>919</v>
      </c>
      <c r="D7297" t="s">
        <v>294</v>
      </c>
      <c r="E7297" t="s">
        <v>459</v>
      </c>
      <c r="F7297" t="s">
        <v>48</v>
      </c>
      <c r="G7297">
        <v>2587</v>
      </c>
      <c r="H7297">
        <v>2478</v>
      </c>
      <c r="I7297">
        <v>2880</v>
      </c>
      <c r="J7297">
        <v>2817</v>
      </c>
      <c r="K7297">
        <v>2783</v>
      </c>
      <c r="L7297">
        <v>2796</v>
      </c>
      <c r="M7297">
        <v>2898</v>
      </c>
      <c r="N7297">
        <v>2966</v>
      </c>
      <c r="O7297">
        <v>3040</v>
      </c>
      <c r="P7297">
        <v>3098</v>
      </c>
      <c r="Q7297">
        <v>3273</v>
      </c>
      <c r="R7297">
        <v>3243</v>
      </c>
      <c r="S7297">
        <v>3365</v>
      </c>
    </row>
    <row r="7298" spans="1:25" x14ac:dyDescent="0.25">
      <c r="A7298" t="str">
        <f t="shared" si="115"/>
        <v>Wien-DöblingPendler ins AuslandInsgesamt</v>
      </c>
      <c r="B7298">
        <v>7297</v>
      </c>
      <c r="C7298">
        <v>919</v>
      </c>
      <c r="D7298" t="s">
        <v>294</v>
      </c>
      <c r="E7298" t="s">
        <v>304</v>
      </c>
      <c r="F7298" t="s">
        <v>48</v>
      </c>
      <c r="G7298">
        <v>24</v>
      </c>
      <c r="H7298">
        <v>77</v>
      </c>
      <c r="I7298">
        <v>226</v>
      </c>
      <c r="J7298">
        <v>80</v>
      </c>
      <c r="K7298">
        <v>64</v>
      </c>
      <c r="L7298">
        <v>95</v>
      </c>
      <c r="M7298">
        <v>101</v>
      </c>
      <c r="N7298">
        <v>95</v>
      </c>
      <c r="O7298">
        <v>110</v>
      </c>
      <c r="P7298">
        <v>100</v>
      </c>
      <c r="Q7298">
        <v>117</v>
      </c>
      <c r="R7298">
        <v>103</v>
      </c>
      <c r="S7298">
        <v>129</v>
      </c>
    </row>
    <row r="7299" spans="1:25" x14ac:dyDescent="0.25">
      <c r="A7299" t="str">
        <f t="shared" si="115"/>
        <v>Wien-DöblingPendler zw. BundesländernInsgesamt</v>
      </c>
      <c r="B7299">
        <v>7298</v>
      </c>
      <c r="C7299">
        <v>919</v>
      </c>
      <c r="D7299" t="s">
        <v>294</v>
      </c>
      <c r="E7299" t="s">
        <v>433</v>
      </c>
      <c r="F7299" t="s">
        <v>48</v>
      </c>
      <c r="G7299">
        <v>2563</v>
      </c>
      <c r="H7299">
        <v>2401</v>
      </c>
      <c r="I7299">
        <v>2654</v>
      </c>
      <c r="J7299">
        <v>2737</v>
      </c>
      <c r="K7299">
        <v>2719</v>
      </c>
      <c r="L7299">
        <v>2701</v>
      </c>
      <c r="M7299">
        <v>2797</v>
      </c>
      <c r="N7299">
        <v>2871</v>
      </c>
      <c r="O7299">
        <v>2930</v>
      </c>
      <c r="P7299">
        <v>2998</v>
      </c>
      <c r="Q7299">
        <v>3156</v>
      </c>
      <c r="R7299">
        <v>3140</v>
      </c>
      <c r="S7299">
        <v>3236</v>
      </c>
    </row>
    <row r="7300" spans="1:25" x14ac:dyDescent="0.25">
      <c r="A7300" t="str">
        <f t="shared" si="115"/>
        <v>Wien-DöblingPendler zw. Gemeinden eines Pol. BezirkesInsgesamt</v>
      </c>
      <c r="B7300">
        <v>7299</v>
      </c>
      <c r="C7300">
        <v>919</v>
      </c>
      <c r="D7300" t="s">
        <v>294</v>
      </c>
      <c r="E7300" t="s">
        <v>305</v>
      </c>
      <c r="F7300" t="s">
        <v>48</v>
      </c>
      <c r="G7300">
        <v>0</v>
      </c>
      <c r="H7300">
        <v>0</v>
      </c>
      <c r="I7300">
        <v>0</v>
      </c>
      <c r="J7300">
        <v>0</v>
      </c>
      <c r="K7300">
        <v>0</v>
      </c>
      <c r="L7300">
        <v>0</v>
      </c>
      <c r="M7300">
        <v>0</v>
      </c>
      <c r="N7300">
        <v>0</v>
      </c>
      <c r="O7300">
        <v>0</v>
      </c>
      <c r="P7300">
        <v>0</v>
      </c>
      <c r="Q7300">
        <v>0</v>
      </c>
      <c r="R7300">
        <v>0</v>
      </c>
      <c r="S7300">
        <v>0</v>
      </c>
    </row>
    <row r="7301" spans="1:25" x14ac:dyDescent="0.25">
      <c r="A7301" t="str">
        <f t="shared" si="115"/>
        <v>Wien-DöblingPendler zw. Pol. Bez. des BundeslandesInsgesamt</v>
      </c>
      <c r="B7301">
        <v>7300</v>
      </c>
      <c r="C7301">
        <v>919</v>
      </c>
      <c r="D7301" t="s">
        <v>294</v>
      </c>
      <c r="E7301" t="s">
        <v>306</v>
      </c>
      <c r="F7301" t="s">
        <v>48</v>
      </c>
      <c r="G7301">
        <v>0</v>
      </c>
      <c r="H7301">
        <v>0</v>
      </c>
      <c r="I7301">
        <v>0</v>
      </c>
      <c r="J7301">
        <v>0</v>
      </c>
      <c r="K7301">
        <v>0</v>
      </c>
      <c r="L7301">
        <v>0</v>
      </c>
      <c r="M7301">
        <v>0</v>
      </c>
      <c r="N7301">
        <v>0</v>
      </c>
      <c r="O7301">
        <v>0</v>
      </c>
      <c r="P7301">
        <v>0</v>
      </c>
      <c r="Q7301">
        <v>0</v>
      </c>
      <c r="R7301">
        <v>0</v>
      </c>
      <c r="S7301">
        <v>0</v>
      </c>
    </row>
    <row r="7302" spans="1:25" x14ac:dyDescent="0.25">
      <c r="A7302" t="str">
        <f t="shared" si="115"/>
        <v>Wien-DöblingPensionisteneinkommenBrutto_Schnitt</v>
      </c>
      <c r="B7302">
        <v>7301</v>
      </c>
      <c r="C7302">
        <v>919</v>
      </c>
      <c r="D7302" t="s">
        <v>294</v>
      </c>
      <c r="E7302" t="s">
        <v>44</v>
      </c>
      <c r="F7302" t="s">
        <v>54</v>
      </c>
      <c r="G7302">
        <v>25446.681794326199</v>
      </c>
      <c r="H7302">
        <v>26005.258691698</v>
      </c>
      <c r="I7302">
        <v>26686.495653649399</v>
      </c>
      <c r="J7302">
        <v>27357.464265549599</v>
      </c>
      <c r="K7302">
        <v>28133.379933472101</v>
      </c>
      <c r="L7302">
        <v>28964.417959705501</v>
      </c>
      <c r="M7302">
        <v>29296.5557951634</v>
      </c>
      <c r="N7302">
        <v>29883.702907452502</v>
      </c>
      <c r="O7302">
        <v>30038.179568319702</v>
      </c>
      <c r="P7302">
        <v>30220.388606586701</v>
      </c>
      <c r="Q7302">
        <v>30926.164697556698</v>
      </c>
      <c r="R7302">
        <v>31490.991929733402</v>
      </c>
      <c r="S7302">
        <v>31763.579759903299</v>
      </c>
      <c r="T7302">
        <v>32169.806992067701</v>
      </c>
      <c r="U7302">
        <v>32930.577612451103</v>
      </c>
      <c r="V7302">
        <v>33227.946895093097</v>
      </c>
      <c r="W7302">
        <v>34512.151421693299</v>
      </c>
      <c r="X7302">
        <v>35259.445428385603</v>
      </c>
      <c r="Y7302">
        <v>35839.5020682709</v>
      </c>
    </row>
    <row r="7303" spans="1:25" x14ac:dyDescent="0.25">
      <c r="A7303" t="str">
        <f t="shared" si="115"/>
        <v>Wien-DöblingPensionisteneinkommenBruttobezüge 1000 EUR</v>
      </c>
      <c r="B7303">
        <v>7302</v>
      </c>
      <c r="C7303">
        <v>919</v>
      </c>
      <c r="D7303" t="s">
        <v>294</v>
      </c>
      <c r="E7303" t="s">
        <v>44</v>
      </c>
      <c r="F7303" t="s">
        <v>55</v>
      </c>
      <c r="G7303">
        <v>502317.49862000003</v>
      </c>
      <c r="H7303">
        <v>511835.50157000002</v>
      </c>
      <c r="I7303">
        <v>526871.48369000002</v>
      </c>
      <c r="J7303">
        <v>538805.25870999997</v>
      </c>
      <c r="K7303">
        <v>553974.38427000004</v>
      </c>
      <c r="L7303">
        <v>566428.15761999995</v>
      </c>
      <c r="M7303">
        <v>571810.17601000005</v>
      </c>
      <c r="N7303">
        <v>577024.41943999997</v>
      </c>
      <c r="O7303">
        <v>589379.12130999996</v>
      </c>
      <c r="P7303">
        <v>591866.31085999997</v>
      </c>
      <c r="Q7303">
        <v>598699.62237999996</v>
      </c>
      <c r="R7303">
        <v>605918.17572000006</v>
      </c>
      <c r="S7303">
        <v>604587.97715000005</v>
      </c>
      <c r="T7303">
        <v>608331.05021999998</v>
      </c>
      <c r="U7303">
        <v>606186.07268999994</v>
      </c>
      <c r="V7303">
        <v>628406.93168000004</v>
      </c>
      <c r="W7303">
        <v>637957.11902999994</v>
      </c>
      <c r="X7303">
        <v>650642.54648999998</v>
      </c>
      <c r="Y7303">
        <v>658299.97398999997</v>
      </c>
    </row>
    <row r="7304" spans="1:25" x14ac:dyDescent="0.25">
      <c r="A7304" t="str">
        <f t="shared" si="115"/>
        <v>Wien-DöblingPensionisteneinkommenBruttobezüge Fälle</v>
      </c>
      <c r="B7304">
        <v>7303</v>
      </c>
      <c r="C7304">
        <v>919</v>
      </c>
      <c r="D7304" t="s">
        <v>294</v>
      </c>
      <c r="E7304" t="s">
        <v>44</v>
      </c>
      <c r="F7304" t="s">
        <v>56</v>
      </c>
      <c r="G7304">
        <v>19740</v>
      </c>
      <c r="H7304">
        <v>19682</v>
      </c>
      <c r="I7304">
        <v>19743</v>
      </c>
      <c r="J7304">
        <v>19695</v>
      </c>
      <c r="K7304">
        <v>19691</v>
      </c>
      <c r="L7304">
        <v>19556</v>
      </c>
      <c r="M7304">
        <v>19518</v>
      </c>
      <c r="N7304">
        <v>19309</v>
      </c>
      <c r="O7304">
        <v>19621</v>
      </c>
      <c r="P7304">
        <v>19585</v>
      </c>
      <c r="Q7304">
        <v>19359</v>
      </c>
      <c r="R7304">
        <v>19241</v>
      </c>
      <c r="S7304">
        <v>19034</v>
      </c>
      <c r="T7304">
        <v>18910</v>
      </c>
      <c r="U7304">
        <v>18408</v>
      </c>
      <c r="V7304">
        <v>18912</v>
      </c>
      <c r="W7304">
        <v>18485</v>
      </c>
      <c r="X7304">
        <v>18453</v>
      </c>
      <c r="Y7304">
        <v>18368</v>
      </c>
    </row>
    <row r="7305" spans="1:25" x14ac:dyDescent="0.25">
      <c r="A7305" t="str">
        <f t="shared" si="115"/>
        <v>Wien-DöblingPensionisteneinkommenLohnsteuer 1000 EUR</v>
      </c>
      <c r="B7305">
        <v>7304</v>
      </c>
      <c r="C7305">
        <v>919</v>
      </c>
      <c r="D7305" t="s">
        <v>294</v>
      </c>
      <c r="E7305" t="s">
        <v>44</v>
      </c>
      <c r="F7305" t="s">
        <v>57</v>
      </c>
      <c r="G7305">
        <v>92990.84345</v>
      </c>
      <c r="H7305">
        <v>90379.353220000005</v>
      </c>
      <c r="I7305">
        <v>95088.77072</v>
      </c>
      <c r="J7305">
        <v>99037.10295</v>
      </c>
      <c r="K7305">
        <v>103756.10468999999</v>
      </c>
      <c r="L7305">
        <v>98881.542910000004</v>
      </c>
      <c r="M7305">
        <v>101273.94352</v>
      </c>
      <c r="N7305">
        <v>104206.11006000001</v>
      </c>
      <c r="O7305">
        <v>108518.88241000001</v>
      </c>
      <c r="P7305">
        <v>109762.06230999999</v>
      </c>
      <c r="Q7305">
        <v>112596.56878</v>
      </c>
      <c r="R7305">
        <v>116739.94003</v>
      </c>
      <c r="S7305">
        <v>101553.30016</v>
      </c>
      <c r="T7305">
        <v>103372.13562</v>
      </c>
      <c r="U7305">
        <v>104347.41130000001</v>
      </c>
      <c r="V7305">
        <v>110418.36159</v>
      </c>
      <c r="W7305">
        <v>107103.06011999999</v>
      </c>
      <c r="X7305">
        <v>110928.18806</v>
      </c>
      <c r="Y7305">
        <v>109460.20862</v>
      </c>
    </row>
    <row r="7306" spans="1:25" x14ac:dyDescent="0.25">
      <c r="A7306" t="str">
        <f t="shared" si="115"/>
        <v>Wien-DöblingPensionisteneinkommenLohnsteuer Fälle</v>
      </c>
      <c r="B7306">
        <v>7305</v>
      </c>
      <c r="C7306">
        <v>919</v>
      </c>
      <c r="D7306" t="s">
        <v>294</v>
      </c>
      <c r="E7306" t="s">
        <v>44</v>
      </c>
      <c r="F7306" t="s">
        <v>58</v>
      </c>
      <c r="G7306">
        <v>14454</v>
      </c>
      <c r="H7306">
        <v>13973</v>
      </c>
      <c r="I7306">
        <v>14177</v>
      </c>
      <c r="J7306">
        <v>14698</v>
      </c>
      <c r="K7306">
        <v>14664</v>
      </c>
      <c r="L7306">
        <v>14208</v>
      </c>
      <c r="M7306">
        <v>14240</v>
      </c>
      <c r="N7306">
        <v>14199</v>
      </c>
      <c r="O7306">
        <v>14355</v>
      </c>
      <c r="P7306">
        <v>14396</v>
      </c>
      <c r="Q7306">
        <v>14371</v>
      </c>
      <c r="R7306">
        <v>14345</v>
      </c>
      <c r="S7306">
        <v>14261</v>
      </c>
      <c r="T7306">
        <v>14160</v>
      </c>
      <c r="U7306">
        <v>14062</v>
      </c>
      <c r="V7306">
        <v>14416</v>
      </c>
      <c r="W7306">
        <v>14743</v>
      </c>
      <c r="X7306">
        <v>14901</v>
      </c>
      <c r="Y7306">
        <v>14953</v>
      </c>
    </row>
    <row r="7307" spans="1:25" x14ac:dyDescent="0.25">
      <c r="A7307" t="str">
        <f t="shared" si="115"/>
        <v>Wien-DöblingPensionisteneinkommenNetto_Schnitt</v>
      </c>
      <c r="B7307">
        <v>7306</v>
      </c>
      <c r="C7307">
        <v>919</v>
      </c>
      <c r="D7307" t="s">
        <v>294</v>
      </c>
      <c r="E7307" t="s">
        <v>44</v>
      </c>
      <c r="F7307" t="s">
        <v>59</v>
      </c>
      <c r="G7307">
        <v>19621.5248844985</v>
      </c>
      <c r="H7307">
        <v>20147.2709414694</v>
      </c>
      <c r="I7307">
        <v>20555.812182545698</v>
      </c>
      <c r="J7307">
        <v>20985.943928916</v>
      </c>
      <c r="K7307">
        <v>21462.633483317299</v>
      </c>
      <c r="L7307">
        <v>22459.609377173201</v>
      </c>
      <c r="M7307">
        <v>22643.6942273799</v>
      </c>
      <c r="N7307">
        <v>23002.935585478299</v>
      </c>
      <c r="O7307">
        <v>23018.258587228</v>
      </c>
      <c r="P7307">
        <v>23081.099621649199</v>
      </c>
      <c r="Q7307">
        <v>23543.642225321601</v>
      </c>
      <c r="R7307">
        <v>23795.096012161499</v>
      </c>
      <c r="S7307">
        <v>24783.944142586999</v>
      </c>
      <c r="T7307">
        <v>25052.1126525648</v>
      </c>
      <c r="U7307">
        <v>25568.9624103651</v>
      </c>
      <c r="V7307">
        <v>25698.548310596401</v>
      </c>
      <c r="W7307">
        <v>26962.547697051701</v>
      </c>
      <c r="X7307">
        <v>27464.664343467201</v>
      </c>
      <c r="Y7307">
        <v>28068.905052809201</v>
      </c>
    </row>
    <row r="7308" spans="1:25" x14ac:dyDescent="0.25">
      <c r="A7308" t="str">
        <f t="shared" si="115"/>
        <v>Wien-DöblingPensionisteneinkommenNettobezüge 1000 EUR</v>
      </c>
      <c r="B7308">
        <v>7307</v>
      </c>
      <c r="C7308">
        <v>919</v>
      </c>
      <c r="D7308" t="s">
        <v>294</v>
      </c>
      <c r="E7308" t="s">
        <v>44</v>
      </c>
      <c r="F7308" t="s">
        <v>60</v>
      </c>
      <c r="G7308">
        <v>387328.90122</v>
      </c>
      <c r="H7308">
        <v>396538.58666999999</v>
      </c>
      <c r="I7308">
        <v>405833.39992</v>
      </c>
      <c r="J7308">
        <v>413318.16567999998</v>
      </c>
      <c r="K7308">
        <v>422620.71591999999</v>
      </c>
      <c r="L7308">
        <v>439220.12098000001</v>
      </c>
      <c r="M7308">
        <v>441959.62393</v>
      </c>
      <c r="N7308">
        <v>444163.68322000001</v>
      </c>
      <c r="O7308">
        <v>451641.25173999998</v>
      </c>
      <c r="P7308">
        <v>452043.33609</v>
      </c>
      <c r="Q7308">
        <v>455781.36984</v>
      </c>
      <c r="R7308">
        <v>457841.44237</v>
      </c>
      <c r="S7308">
        <v>471737.59281</v>
      </c>
      <c r="T7308">
        <v>473735.45026000001</v>
      </c>
      <c r="U7308">
        <v>470673.46004999999</v>
      </c>
      <c r="V7308">
        <v>486010.94565000001</v>
      </c>
      <c r="W7308">
        <v>498402.69417999999</v>
      </c>
      <c r="X7308">
        <v>506805.45113</v>
      </c>
      <c r="Y7308">
        <v>515569.64801</v>
      </c>
    </row>
    <row r="7309" spans="1:25" x14ac:dyDescent="0.25">
      <c r="A7309" t="str">
        <f t="shared" si="115"/>
        <v>Wien-DöblingPensionisteneinkommenSV-Beiträge 1000 EUR</v>
      </c>
      <c r="B7309">
        <v>7308</v>
      </c>
      <c r="C7309">
        <v>919</v>
      </c>
      <c r="D7309" t="s">
        <v>294</v>
      </c>
      <c r="E7309" t="s">
        <v>44</v>
      </c>
      <c r="F7309" t="s">
        <v>61</v>
      </c>
      <c r="G7309">
        <v>21997.753949999998</v>
      </c>
      <c r="H7309">
        <v>24917.561679999999</v>
      </c>
      <c r="I7309">
        <v>25949.313050000001</v>
      </c>
      <c r="J7309">
        <v>26449.99008</v>
      </c>
      <c r="K7309">
        <v>27597.56366</v>
      </c>
      <c r="L7309">
        <v>28326.493729999998</v>
      </c>
      <c r="M7309">
        <v>28576.608560000001</v>
      </c>
      <c r="N7309">
        <v>28654.62616</v>
      </c>
      <c r="O7309">
        <v>29218.987160000001</v>
      </c>
      <c r="P7309">
        <v>30060.91246</v>
      </c>
      <c r="Q7309">
        <v>30321.68376</v>
      </c>
      <c r="R7309">
        <v>31336.793320000001</v>
      </c>
      <c r="S7309">
        <v>31297.084180000002</v>
      </c>
      <c r="T7309">
        <v>31223.464339999999</v>
      </c>
      <c r="U7309">
        <v>31165.20134</v>
      </c>
      <c r="V7309">
        <v>31977.62444</v>
      </c>
      <c r="W7309">
        <v>32451.364730000001</v>
      </c>
      <c r="X7309">
        <v>32908.907299999999</v>
      </c>
      <c r="Y7309">
        <v>33270.117359999997</v>
      </c>
    </row>
    <row r="7310" spans="1:25" x14ac:dyDescent="0.25">
      <c r="A7310" t="str">
        <f t="shared" si="115"/>
        <v>Wien-DöblingPensionisteneinkommenSV-Beiträge Fälle</v>
      </c>
      <c r="B7310">
        <v>7309</v>
      </c>
      <c r="C7310">
        <v>919</v>
      </c>
      <c r="D7310" t="s">
        <v>294</v>
      </c>
      <c r="E7310" t="s">
        <v>44</v>
      </c>
      <c r="F7310" t="s">
        <v>62</v>
      </c>
      <c r="G7310">
        <v>19162</v>
      </c>
      <c r="H7310">
        <v>19139</v>
      </c>
      <c r="I7310">
        <v>19242</v>
      </c>
      <c r="J7310">
        <v>19199</v>
      </c>
      <c r="K7310">
        <v>19204</v>
      </c>
      <c r="L7310">
        <v>19039</v>
      </c>
      <c r="M7310">
        <v>18943</v>
      </c>
      <c r="N7310">
        <v>18733</v>
      </c>
      <c r="O7310">
        <v>18600</v>
      </c>
      <c r="P7310">
        <v>18514</v>
      </c>
      <c r="Q7310">
        <v>18276</v>
      </c>
      <c r="R7310">
        <v>18069</v>
      </c>
      <c r="S7310">
        <v>17881</v>
      </c>
      <c r="T7310">
        <v>17775</v>
      </c>
      <c r="U7310">
        <v>17415</v>
      </c>
      <c r="V7310">
        <v>17639</v>
      </c>
      <c r="W7310">
        <v>17638</v>
      </c>
      <c r="X7310">
        <v>17616</v>
      </c>
      <c r="Y7310">
        <v>17548</v>
      </c>
    </row>
    <row r="7311" spans="1:25" x14ac:dyDescent="0.25">
      <c r="A7311" t="str">
        <f t="shared" si="115"/>
        <v>Wien-DöblingUnselbstständig Beschäftigte GW mgfInsgesamt</v>
      </c>
      <c r="B7311">
        <v>7310</v>
      </c>
      <c r="C7311">
        <v>919</v>
      </c>
      <c r="D7311" t="s">
        <v>294</v>
      </c>
      <c r="E7311" t="s">
        <v>450</v>
      </c>
      <c r="F7311" t="s">
        <v>48</v>
      </c>
      <c r="G7311">
        <v>17152.368241374999</v>
      </c>
      <c r="H7311">
        <v>16225.116762897</v>
      </c>
      <c r="I7311">
        <v>17855.441063572001</v>
      </c>
      <c r="J7311">
        <v>17415.118733746</v>
      </c>
      <c r="K7311">
        <v>18279.587529647</v>
      </c>
      <c r="L7311">
        <v>17058.095330094999</v>
      </c>
      <c r="M7311">
        <v>16274.670656042999</v>
      </c>
      <c r="N7311">
        <v>15270.540511169</v>
      </c>
      <c r="O7311">
        <v>17043.143544923001</v>
      </c>
      <c r="P7311">
        <v>17385.362811071001</v>
      </c>
      <c r="Q7311">
        <v>18803.574159709999</v>
      </c>
      <c r="R7311">
        <v>18947.418669244998</v>
      </c>
      <c r="S7311">
        <v>20236.727504351999</v>
      </c>
      <c r="T7311">
        <v>20093.898744062</v>
      </c>
    </row>
    <row r="7312" spans="1:25" x14ac:dyDescent="0.25">
      <c r="A7312" t="str">
        <f t="shared" si="115"/>
        <v>Wien-DöblingUnselbstständig Beschäftigte GW ogfInsgesamt</v>
      </c>
      <c r="B7312">
        <v>7311</v>
      </c>
      <c r="C7312">
        <v>919</v>
      </c>
      <c r="D7312" t="s">
        <v>294</v>
      </c>
      <c r="E7312" t="s">
        <v>449</v>
      </c>
      <c r="F7312" t="s">
        <v>48</v>
      </c>
      <c r="G7312">
        <v>14953.714889868001</v>
      </c>
      <c r="H7312">
        <v>14097.60389253</v>
      </c>
      <c r="I7312">
        <v>15510.887061699001</v>
      </c>
      <c r="J7312">
        <v>15039.188180646999</v>
      </c>
      <c r="K7312">
        <v>15888.413645781</v>
      </c>
      <c r="L7312">
        <v>14527.743303785001</v>
      </c>
      <c r="M7312">
        <v>14337.673704098001</v>
      </c>
      <c r="N7312">
        <v>13643.524614157001</v>
      </c>
      <c r="O7312">
        <v>14766.749202916</v>
      </c>
      <c r="P7312">
        <v>15392.490681417999</v>
      </c>
      <c r="Q7312">
        <v>16321.163934463</v>
      </c>
      <c r="R7312">
        <v>16523.61714749</v>
      </c>
      <c r="S7312">
        <v>17682.151710263999</v>
      </c>
      <c r="T7312">
        <v>17543.883261248</v>
      </c>
    </row>
    <row r="7313" spans="1:28" x14ac:dyDescent="0.25">
      <c r="A7313" t="str">
        <f t="shared" si="115"/>
        <v>Wien-DöblingUnternehmenInsgesamt</v>
      </c>
      <c r="B7313">
        <v>7312</v>
      </c>
      <c r="C7313">
        <v>919</v>
      </c>
      <c r="D7313" t="s">
        <v>294</v>
      </c>
      <c r="E7313" t="s">
        <v>475</v>
      </c>
      <c r="F7313" t="s">
        <v>48</v>
      </c>
      <c r="G7313">
        <v>6893</v>
      </c>
      <c r="H7313">
        <v>7066</v>
      </c>
      <c r="I7313">
        <v>7178</v>
      </c>
    </row>
    <row r="7314" spans="1:28" x14ac:dyDescent="0.25">
      <c r="A7314" t="str">
        <f t="shared" si="115"/>
        <v>Wien-DöblingWohnbevölkerungInsgesamt</v>
      </c>
      <c r="B7314">
        <v>7313</v>
      </c>
      <c r="C7314">
        <v>919</v>
      </c>
      <c r="D7314" t="s">
        <v>294</v>
      </c>
      <c r="E7314" t="s">
        <v>42</v>
      </c>
      <c r="F7314" t="s">
        <v>48</v>
      </c>
      <c r="G7314">
        <v>65327</v>
      </c>
      <c r="H7314">
        <v>66017</v>
      </c>
      <c r="I7314">
        <v>66437</v>
      </c>
      <c r="J7314">
        <v>66900</v>
      </c>
      <c r="K7314">
        <v>67389</v>
      </c>
      <c r="L7314">
        <v>67832</v>
      </c>
      <c r="M7314">
        <v>67961</v>
      </c>
      <c r="N7314">
        <v>67837</v>
      </c>
      <c r="O7314">
        <v>67865</v>
      </c>
      <c r="P7314">
        <v>68079</v>
      </c>
      <c r="Q7314">
        <v>68460</v>
      </c>
      <c r="R7314">
        <v>68892</v>
      </c>
      <c r="S7314">
        <v>69242</v>
      </c>
      <c r="T7314">
        <v>69999</v>
      </c>
      <c r="U7314">
        <v>71609</v>
      </c>
      <c r="V7314">
        <v>72107</v>
      </c>
      <c r="W7314">
        <v>72650</v>
      </c>
      <c r="X7314">
        <v>72947</v>
      </c>
      <c r="Y7314">
        <v>73901</v>
      </c>
      <c r="Z7314">
        <v>73861</v>
      </c>
      <c r="AA7314">
        <v>73873</v>
      </c>
      <c r="AB7314">
        <v>75517</v>
      </c>
    </row>
    <row r="7315" spans="1:28" x14ac:dyDescent="0.25">
      <c r="A7315" t="str">
        <f t="shared" ref="A7315:A7378" si="116">D7315&amp;E7315&amp;F7315</f>
        <v>Wien-BrigittenauArbeitnehmereinkommenBrutto_Schnitt</v>
      </c>
      <c r="B7315">
        <v>7314</v>
      </c>
      <c r="C7315">
        <v>920</v>
      </c>
      <c r="D7315" t="s">
        <v>295</v>
      </c>
      <c r="E7315" t="s">
        <v>43</v>
      </c>
      <c r="F7315" t="s">
        <v>54</v>
      </c>
      <c r="G7315">
        <v>22538.3483760237</v>
      </c>
      <c r="H7315">
        <v>22708.846597147302</v>
      </c>
      <c r="I7315">
        <v>23254.1406269566</v>
      </c>
      <c r="J7315">
        <v>23775.4059561742</v>
      </c>
      <c r="K7315">
        <v>24455.760443804</v>
      </c>
      <c r="L7315">
        <v>24848.1045920578</v>
      </c>
      <c r="M7315">
        <v>24586.545734084699</v>
      </c>
      <c r="N7315">
        <v>24500.100242083201</v>
      </c>
      <c r="O7315">
        <v>24941.682995417901</v>
      </c>
      <c r="P7315">
        <v>25191.650282182902</v>
      </c>
      <c r="Q7315">
        <v>25575.2857445556</v>
      </c>
      <c r="R7315">
        <v>25733.5277636885</v>
      </c>
      <c r="S7315">
        <v>25813.9634448467</v>
      </c>
      <c r="T7315">
        <v>26200.0839579153</v>
      </c>
      <c r="U7315">
        <v>26129.747328445901</v>
      </c>
      <c r="V7315">
        <v>27851.832063052301</v>
      </c>
      <c r="W7315">
        <v>28827.518349727899</v>
      </c>
      <c r="X7315">
        <v>29675.6230716961</v>
      </c>
      <c r="Y7315">
        <v>30749.919961462499</v>
      </c>
    </row>
    <row r="7316" spans="1:28" x14ac:dyDescent="0.25">
      <c r="A7316" t="str">
        <f t="shared" si="116"/>
        <v>Wien-BrigittenauArbeitnehmereinkommenBruttobezüge 1000 EUR</v>
      </c>
      <c r="B7316">
        <v>7315</v>
      </c>
      <c r="C7316">
        <v>920</v>
      </c>
      <c r="D7316" t="s">
        <v>295</v>
      </c>
      <c r="E7316" t="s">
        <v>43</v>
      </c>
      <c r="F7316" t="s">
        <v>55</v>
      </c>
      <c r="G7316">
        <v>776085.48797999998</v>
      </c>
      <c r="H7316">
        <v>778527.38789000001</v>
      </c>
      <c r="I7316">
        <v>817103.99335</v>
      </c>
      <c r="J7316">
        <v>850636.4743</v>
      </c>
      <c r="K7316">
        <v>891045.63176999998</v>
      </c>
      <c r="L7316">
        <v>894780.24635999999</v>
      </c>
      <c r="M7316">
        <v>911841.22164</v>
      </c>
      <c r="N7316">
        <v>936148.83025</v>
      </c>
      <c r="O7316">
        <v>963472.27243000001</v>
      </c>
      <c r="P7316">
        <v>986479.8334</v>
      </c>
      <c r="Q7316">
        <v>999405.44103999995</v>
      </c>
      <c r="R7316">
        <v>1014698.73325</v>
      </c>
      <c r="S7316">
        <v>1040922.26195</v>
      </c>
      <c r="T7316">
        <v>1070797.43136</v>
      </c>
      <c r="U7316">
        <v>1186891.5129</v>
      </c>
      <c r="V7316">
        <v>1166156.20848</v>
      </c>
      <c r="W7316">
        <v>1154657.41998</v>
      </c>
      <c r="X7316">
        <v>1196610.14912</v>
      </c>
      <c r="Y7316">
        <v>1292634.3854199999</v>
      </c>
    </row>
    <row r="7317" spans="1:28" x14ac:dyDescent="0.25">
      <c r="A7317" t="str">
        <f t="shared" si="116"/>
        <v>Wien-BrigittenauArbeitnehmereinkommenBruttobezüge Fälle</v>
      </c>
      <c r="B7317">
        <v>7316</v>
      </c>
      <c r="C7317">
        <v>920</v>
      </c>
      <c r="D7317" t="s">
        <v>295</v>
      </c>
      <c r="E7317" t="s">
        <v>43</v>
      </c>
      <c r="F7317" t="s">
        <v>56</v>
      </c>
      <c r="G7317">
        <v>34434</v>
      </c>
      <c r="H7317">
        <v>34283</v>
      </c>
      <c r="I7317">
        <v>35138</v>
      </c>
      <c r="J7317">
        <v>35778</v>
      </c>
      <c r="K7317">
        <v>36435</v>
      </c>
      <c r="L7317">
        <v>36010</v>
      </c>
      <c r="M7317">
        <v>37087</v>
      </c>
      <c r="N7317">
        <v>38210</v>
      </c>
      <c r="O7317">
        <v>38629</v>
      </c>
      <c r="P7317">
        <v>39159</v>
      </c>
      <c r="Q7317">
        <v>39077</v>
      </c>
      <c r="R7317">
        <v>39431</v>
      </c>
      <c r="S7317">
        <v>40324</v>
      </c>
      <c r="T7317">
        <v>40870</v>
      </c>
      <c r="U7317">
        <v>45423</v>
      </c>
      <c r="V7317">
        <v>41870</v>
      </c>
      <c r="W7317">
        <v>40054</v>
      </c>
      <c r="X7317">
        <v>40323</v>
      </c>
      <c r="Y7317">
        <v>42037</v>
      </c>
    </row>
    <row r="7318" spans="1:28" x14ac:dyDescent="0.25">
      <c r="A7318" t="str">
        <f t="shared" si="116"/>
        <v>Wien-BrigittenauArbeitnehmereinkommenLohnsteuer 1000 EUR</v>
      </c>
      <c r="B7318">
        <v>7317</v>
      </c>
      <c r="C7318">
        <v>920</v>
      </c>
      <c r="D7318" t="s">
        <v>295</v>
      </c>
      <c r="E7318" t="s">
        <v>43</v>
      </c>
      <c r="F7318" t="s">
        <v>57</v>
      </c>
      <c r="G7318">
        <v>108914.61702999999</v>
      </c>
      <c r="H7318">
        <v>104116.00891999999</v>
      </c>
      <c r="I7318">
        <v>112051.37386000001</v>
      </c>
      <c r="J7318">
        <v>119067.54300000001</v>
      </c>
      <c r="K7318">
        <v>129080.16862</v>
      </c>
      <c r="L7318">
        <v>118044.69788000001</v>
      </c>
      <c r="M7318">
        <v>120640.9857</v>
      </c>
      <c r="N7318">
        <v>125715.19562</v>
      </c>
      <c r="O7318">
        <v>133156.87671000001</v>
      </c>
      <c r="P7318">
        <v>138460.71457000001</v>
      </c>
      <c r="Q7318">
        <v>143106.26831000001</v>
      </c>
      <c r="R7318">
        <v>147495.35495000001</v>
      </c>
      <c r="S7318">
        <v>128760.94465999999</v>
      </c>
      <c r="T7318">
        <v>133805.18622999999</v>
      </c>
      <c r="U7318">
        <v>150126.54274</v>
      </c>
      <c r="V7318">
        <v>149721.18904999999</v>
      </c>
      <c r="W7318">
        <v>143772.62779999999</v>
      </c>
      <c r="X7318">
        <v>151931.00852</v>
      </c>
      <c r="Y7318">
        <v>164023.43137000001</v>
      </c>
    </row>
    <row r="7319" spans="1:28" x14ac:dyDescent="0.25">
      <c r="A7319" t="str">
        <f t="shared" si="116"/>
        <v>Wien-BrigittenauArbeitnehmereinkommenLohnsteuer Fälle</v>
      </c>
      <c r="B7319">
        <v>7318</v>
      </c>
      <c r="C7319">
        <v>920</v>
      </c>
      <c r="D7319" t="s">
        <v>295</v>
      </c>
      <c r="E7319" t="s">
        <v>43</v>
      </c>
      <c r="F7319" t="s">
        <v>58</v>
      </c>
      <c r="G7319">
        <v>28068</v>
      </c>
      <c r="H7319">
        <v>27087</v>
      </c>
      <c r="I7319">
        <v>28021</v>
      </c>
      <c r="J7319">
        <v>28751</v>
      </c>
      <c r="K7319">
        <v>29897</v>
      </c>
      <c r="L7319">
        <v>28821</v>
      </c>
      <c r="M7319">
        <v>29492</v>
      </c>
      <c r="N7319">
        <v>30346</v>
      </c>
      <c r="O7319">
        <v>30731</v>
      </c>
      <c r="P7319">
        <v>30954</v>
      </c>
      <c r="Q7319">
        <v>30992</v>
      </c>
      <c r="R7319">
        <v>31171</v>
      </c>
      <c r="S7319">
        <v>31359</v>
      </c>
      <c r="T7319">
        <v>32253</v>
      </c>
      <c r="U7319">
        <v>36077</v>
      </c>
      <c r="V7319">
        <v>34320</v>
      </c>
      <c r="W7319">
        <v>33133</v>
      </c>
      <c r="X7319">
        <v>33572</v>
      </c>
      <c r="Y7319">
        <v>35203</v>
      </c>
    </row>
    <row r="7320" spans="1:28" x14ac:dyDescent="0.25">
      <c r="A7320" t="str">
        <f t="shared" si="116"/>
        <v>Wien-BrigittenauArbeitnehmereinkommenNetto_Schnitt</v>
      </c>
      <c r="B7320">
        <v>7319</v>
      </c>
      <c r="C7320">
        <v>920</v>
      </c>
      <c r="D7320" t="s">
        <v>295</v>
      </c>
      <c r="E7320" t="s">
        <v>43</v>
      </c>
      <c r="F7320" t="s">
        <v>59</v>
      </c>
      <c r="G7320">
        <v>15782.7154074461</v>
      </c>
      <c r="H7320">
        <v>16023.4236609982</v>
      </c>
      <c r="I7320">
        <v>16338.7780112698</v>
      </c>
      <c r="J7320">
        <v>16650.102573928099</v>
      </c>
      <c r="K7320">
        <v>17034.621867160698</v>
      </c>
      <c r="L7320">
        <v>17652.131662315998</v>
      </c>
      <c r="M7320">
        <v>17454.971574675801</v>
      </c>
      <c r="N7320">
        <v>17333.887261711599</v>
      </c>
      <c r="O7320">
        <v>17547.5055611069</v>
      </c>
      <c r="P7320">
        <v>17657.322911208099</v>
      </c>
      <c r="Q7320">
        <v>17861.012413951899</v>
      </c>
      <c r="R7320">
        <v>17911.5763305521</v>
      </c>
      <c r="S7320">
        <v>18515.216938051799</v>
      </c>
      <c r="T7320">
        <v>18738.290792268199</v>
      </c>
      <c r="U7320">
        <v>18673.532708980001</v>
      </c>
      <c r="V7320">
        <v>19848.397153331702</v>
      </c>
      <c r="W7320">
        <v>20671.206450042399</v>
      </c>
      <c r="X7320">
        <v>21200.187345931601</v>
      </c>
      <c r="Y7320">
        <v>21990.347642077199</v>
      </c>
    </row>
    <row r="7321" spans="1:28" x14ac:dyDescent="0.25">
      <c r="A7321" t="str">
        <f t="shared" si="116"/>
        <v>Wien-BrigittenauArbeitnehmereinkommenNettobezüge 1000 EUR</v>
      </c>
      <c r="B7321">
        <v>7320</v>
      </c>
      <c r="C7321">
        <v>920</v>
      </c>
      <c r="D7321" t="s">
        <v>295</v>
      </c>
      <c r="E7321" t="s">
        <v>43</v>
      </c>
      <c r="F7321" t="s">
        <v>60</v>
      </c>
      <c r="G7321">
        <v>543462.02234000002</v>
      </c>
      <c r="H7321">
        <v>549331.03336999996</v>
      </c>
      <c r="I7321">
        <v>574111.98176</v>
      </c>
      <c r="J7321">
        <v>595707.36988999997</v>
      </c>
      <c r="K7321">
        <v>620656.44773000001</v>
      </c>
      <c r="L7321">
        <v>635653.26115999999</v>
      </c>
      <c r="M7321">
        <v>647352.53078999999</v>
      </c>
      <c r="N7321">
        <v>662327.83227000001</v>
      </c>
      <c r="O7321">
        <v>677842.59232000005</v>
      </c>
      <c r="P7321">
        <v>691443.10788000003</v>
      </c>
      <c r="Q7321">
        <v>697954.78209999995</v>
      </c>
      <c r="R7321">
        <v>706271.36629000003</v>
      </c>
      <c r="S7321">
        <v>746607.60780999996</v>
      </c>
      <c r="T7321">
        <v>765833.94467999996</v>
      </c>
      <c r="U7321">
        <v>848207.87624000001</v>
      </c>
      <c r="V7321">
        <v>831052.38881000003</v>
      </c>
      <c r="W7321">
        <v>827964.50315</v>
      </c>
      <c r="X7321">
        <v>854855.15434999997</v>
      </c>
      <c r="Y7321">
        <v>924408.24383000005</v>
      </c>
    </row>
    <row r="7322" spans="1:28" x14ac:dyDescent="0.25">
      <c r="A7322" t="str">
        <f t="shared" si="116"/>
        <v>Wien-BrigittenauArbeitnehmereinkommenSV-Beiträge 1000 EUR</v>
      </c>
      <c r="B7322">
        <v>7321</v>
      </c>
      <c r="C7322">
        <v>920</v>
      </c>
      <c r="D7322" t="s">
        <v>295</v>
      </c>
      <c r="E7322" t="s">
        <v>43</v>
      </c>
      <c r="F7322" t="s">
        <v>61</v>
      </c>
      <c r="G7322">
        <v>123708.84861</v>
      </c>
      <c r="H7322">
        <v>125080.3456</v>
      </c>
      <c r="I7322">
        <v>130940.63773</v>
      </c>
      <c r="J7322">
        <v>135861.56140999999</v>
      </c>
      <c r="K7322">
        <v>141309.01542000001</v>
      </c>
      <c r="L7322">
        <v>141082.28732</v>
      </c>
      <c r="M7322">
        <v>143847.70514999999</v>
      </c>
      <c r="N7322">
        <v>148105.80236</v>
      </c>
      <c r="O7322">
        <v>152472.8034</v>
      </c>
      <c r="P7322">
        <v>156576.01095</v>
      </c>
      <c r="Q7322">
        <v>158344.39063000001</v>
      </c>
      <c r="R7322">
        <v>160932.01201000001</v>
      </c>
      <c r="S7322">
        <v>165553.70947999999</v>
      </c>
      <c r="T7322">
        <v>171158.30045000001</v>
      </c>
      <c r="U7322">
        <v>188557.09392000001</v>
      </c>
      <c r="V7322">
        <v>185382.63062000001</v>
      </c>
      <c r="W7322">
        <v>182920.28903000001</v>
      </c>
      <c r="X7322">
        <v>189823.98624999999</v>
      </c>
      <c r="Y7322">
        <v>204202.71022000001</v>
      </c>
    </row>
    <row r="7323" spans="1:28" x14ac:dyDescent="0.25">
      <c r="A7323" t="str">
        <f t="shared" si="116"/>
        <v>Wien-BrigittenauArbeitnehmereinkommenSV-Beiträge Fälle</v>
      </c>
      <c r="B7323">
        <v>7322</v>
      </c>
      <c r="C7323">
        <v>920</v>
      </c>
      <c r="D7323" t="s">
        <v>295</v>
      </c>
      <c r="E7323" t="s">
        <v>43</v>
      </c>
      <c r="F7323" t="s">
        <v>62</v>
      </c>
      <c r="G7323">
        <v>32875</v>
      </c>
      <c r="H7323">
        <v>32621</v>
      </c>
      <c r="I7323">
        <v>33424</v>
      </c>
      <c r="J7323">
        <v>34015</v>
      </c>
      <c r="K7323">
        <v>34455</v>
      </c>
      <c r="L7323">
        <v>33784</v>
      </c>
      <c r="M7323">
        <v>34663</v>
      </c>
      <c r="N7323">
        <v>35626</v>
      </c>
      <c r="O7323">
        <v>35841</v>
      </c>
      <c r="P7323">
        <v>36069</v>
      </c>
      <c r="Q7323">
        <v>35947</v>
      </c>
      <c r="R7323">
        <v>35853</v>
      </c>
      <c r="S7323">
        <v>36517</v>
      </c>
      <c r="T7323">
        <v>36991</v>
      </c>
      <c r="U7323">
        <v>41023</v>
      </c>
      <c r="V7323">
        <v>38024</v>
      </c>
      <c r="W7323">
        <v>36471</v>
      </c>
      <c r="X7323">
        <v>37072</v>
      </c>
      <c r="Y7323">
        <v>38757</v>
      </c>
    </row>
    <row r="7324" spans="1:28" x14ac:dyDescent="0.25">
      <c r="A7324" t="str">
        <f t="shared" si="116"/>
        <v>Wien-BrigittenauArbeitsstättenInsgesamt</v>
      </c>
      <c r="B7324">
        <v>7323</v>
      </c>
      <c r="C7324">
        <v>920</v>
      </c>
      <c r="D7324" t="s">
        <v>295</v>
      </c>
      <c r="E7324" t="s">
        <v>476</v>
      </c>
      <c r="F7324" t="s">
        <v>48</v>
      </c>
      <c r="G7324">
        <v>4337</v>
      </c>
      <c r="H7324">
        <v>4343</v>
      </c>
      <c r="I7324">
        <v>4497</v>
      </c>
    </row>
    <row r="7325" spans="1:28" x14ac:dyDescent="0.25">
      <c r="A7325" t="str">
        <f t="shared" si="116"/>
        <v>Wien-BrigittenauBeschäftigte in den ArbeitsstättenInsgesamt</v>
      </c>
      <c r="B7325">
        <v>7324</v>
      </c>
      <c r="C7325">
        <v>920</v>
      </c>
      <c r="D7325" t="s">
        <v>295</v>
      </c>
      <c r="E7325" t="s">
        <v>477</v>
      </c>
      <c r="F7325" t="s">
        <v>48</v>
      </c>
      <c r="G7325">
        <v>31121</v>
      </c>
      <c r="H7325">
        <v>30117</v>
      </c>
      <c r="I7325">
        <v>31285</v>
      </c>
    </row>
    <row r="7326" spans="1:28" x14ac:dyDescent="0.25">
      <c r="A7326" t="str">
        <f t="shared" si="116"/>
        <v>Wien-BrigittenauGesamteinkommenBruttobezüge Gesamt</v>
      </c>
      <c r="B7326">
        <v>7325</v>
      </c>
      <c r="C7326">
        <v>920</v>
      </c>
      <c r="D7326" t="s">
        <v>295</v>
      </c>
      <c r="E7326" t="s">
        <v>45</v>
      </c>
      <c r="F7326" t="s">
        <v>63</v>
      </c>
      <c r="G7326">
        <v>1098032.89325</v>
      </c>
      <c r="H7326">
        <v>1104024.85861</v>
      </c>
      <c r="I7326">
        <v>1152947.9972000001</v>
      </c>
      <c r="J7326">
        <v>1194310.7747500001</v>
      </c>
      <c r="K7326">
        <v>1245509.5884499999</v>
      </c>
      <c r="L7326">
        <v>1258522.5019</v>
      </c>
      <c r="M7326">
        <v>1287890.00052</v>
      </c>
      <c r="N7326">
        <v>1315761.4768099999</v>
      </c>
      <c r="O7326">
        <v>1350013.2993999999</v>
      </c>
      <c r="P7326">
        <v>1379388.2119100001</v>
      </c>
      <c r="Q7326">
        <v>1394243.5345300001</v>
      </c>
      <c r="R7326">
        <v>1407334.00119</v>
      </c>
      <c r="S7326">
        <v>1432897.9006099999</v>
      </c>
      <c r="T7326">
        <v>1463026.3924499999</v>
      </c>
      <c r="U7326">
        <v>1590078.1727100001</v>
      </c>
      <c r="V7326">
        <v>1568306.4301</v>
      </c>
      <c r="W7326">
        <v>1565050.7976599999</v>
      </c>
      <c r="X7326">
        <v>1611144.3854</v>
      </c>
      <c r="Y7326">
        <v>1711834.8094599999</v>
      </c>
    </row>
    <row r="7327" spans="1:28" x14ac:dyDescent="0.25">
      <c r="A7327" t="str">
        <f t="shared" si="116"/>
        <v>Wien-BrigittenauGesamteinkommenNettobezüge Gesamt</v>
      </c>
      <c r="B7327">
        <v>7326</v>
      </c>
      <c r="C7327">
        <v>920</v>
      </c>
      <c r="D7327" t="s">
        <v>295</v>
      </c>
      <c r="E7327" t="s">
        <v>45</v>
      </c>
      <c r="F7327" t="s">
        <v>64</v>
      </c>
      <c r="G7327">
        <v>807614.88688999997</v>
      </c>
      <c r="H7327">
        <v>818125.18307999999</v>
      </c>
      <c r="I7327">
        <v>849871.53706</v>
      </c>
      <c r="J7327">
        <v>876796.51596999995</v>
      </c>
      <c r="K7327">
        <v>908581.89150000003</v>
      </c>
      <c r="L7327">
        <v>935695.89165000001</v>
      </c>
      <c r="M7327">
        <v>956788.41896000004</v>
      </c>
      <c r="N7327">
        <v>973994.63710000005</v>
      </c>
      <c r="O7327">
        <v>993817.36491999996</v>
      </c>
      <c r="P7327">
        <v>1011832.4203</v>
      </c>
      <c r="Q7327">
        <v>1018920.87492</v>
      </c>
      <c r="R7327">
        <v>1024007.68785</v>
      </c>
      <c r="S7327">
        <v>1072742.0995</v>
      </c>
      <c r="T7327">
        <v>1091794.7559799999</v>
      </c>
      <c r="U7327">
        <v>1182845.36751</v>
      </c>
      <c r="V7327">
        <v>1163186.8325400001</v>
      </c>
      <c r="W7327">
        <v>1170235.3004399999</v>
      </c>
      <c r="X7327">
        <v>1199165.0160699999</v>
      </c>
      <c r="Y7327">
        <v>1274521.1514600001</v>
      </c>
    </row>
    <row r="7328" spans="1:28" x14ac:dyDescent="0.25">
      <c r="A7328" t="str">
        <f t="shared" si="116"/>
        <v>Wien-BrigittenauGründungsintensitätin % der aktiven Wirtschaftskammermitglieder</v>
      </c>
      <c r="B7328">
        <v>7327</v>
      </c>
      <c r="C7328">
        <v>920</v>
      </c>
      <c r="D7328" t="s">
        <v>295</v>
      </c>
      <c r="E7328" t="s">
        <v>40</v>
      </c>
      <c r="F7328" t="s">
        <v>52</v>
      </c>
      <c r="G7328">
        <v>9.4370190360469799</v>
      </c>
      <c r="H7328">
        <v>11.878310744534099</v>
      </c>
      <c r="I7328">
        <v>12.1721738020688</v>
      </c>
      <c r="J7328">
        <v>14.8863625948376</v>
      </c>
      <c r="K7328">
        <v>9.4288476887767896</v>
      </c>
      <c r="L7328">
        <v>9.5807321254089608</v>
      </c>
      <c r="M7328">
        <v>11.7709634200337</v>
      </c>
      <c r="N7328">
        <v>11.4393709670583</v>
      </c>
      <c r="O7328">
        <v>11.0587760013879</v>
      </c>
      <c r="P7328">
        <v>9.0897742858793595</v>
      </c>
      <c r="Q7328">
        <v>9.6244938329944194</v>
      </c>
      <c r="R7328">
        <v>9.8157989943526598</v>
      </c>
      <c r="S7328">
        <v>7.6384741787852297</v>
      </c>
      <c r="T7328">
        <v>9.4464853197050793</v>
      </c>
      <c r="U7328">
        <v>8.97484690301137</v>
      </c>
      <c r="V7328">
        <v>9.4366599942808094</v>
      </c>
      <c r="W7328">
        <v>8.9849303383565502</v>
      </c>
      <c r="X7328">
        <v>9.3990316149245192</v>
      </c>
      <c r="Y7328">
        <v>8.2346305696559501</v>
      </c>
      <c r="Z7328">
        <v>9.7040409789413804</v>
      </c>
      <c r="AA7328">
        <v>8.8669950738916299</v>
      </c>
      <c r="AB7328">
        <v>9.3137254901960809</v>
      </c>
    </row>
    <row r="7329" spans="1:44" x14ac:dyDescent="0.25">
      <c r="A7329" t="str">
        <f t="shared" si="116"/>
        <v>Wien-BrigittenauGründungsintensitätje 1.000 Einwohner</v>
      </c>
      <c r="B7329">
        <v>7328</v>
      </c>
      <c r="C7329">
        <v>920</v>
      </c>
      <c r="D7329" t="s">
        <v>295</v>
      </c>
      <c r="E7329" t="s">
        <v>40</v>
      </c>
      <c r="F7329" t="s">
        <v>53</v>
      </c>
      <c r="G7329">
        <v>3.0323932480445599</v>
      </c>
      <c r="H7329">
        <v>3.7749124408967298</v>
      </c>
      <c r="I7329">
        <v>4.0251634015224704</v>
      </c>
      <c r="J7329">
        <v>5.1686966883682999</v>
      </c>
      <c r="K7329">
        <v>3.53894969718261</v>
      </c>
      <c r="L7329">
        <v>3.6789898811210802</v>
      </c>
      <c r="M7329">
        <v>4.5902835990333202</v>
      </c>
      <c r="N7329">
        <v>4.5430429425440604</v>
      </c>
      <c r="O7329">
        <v>4.5416388168900603</v>
      </c>
      <c r="P7329">
        <v>3.8008600838965898</v>
      </c>
      <c r="Q7329">
        <v>3.9860052922576501</v>
      </c>
      <c r="R7329">
        <v>4.0548015184406898</v>
      </c>
      <c r="S7329">
        <v>3.2001768340512902</v>
      </c>
      <c r="T7329">
        <v>3.7852213026167001</v>
      </c>
      <c r="U7329">
        <v>3.6206863576560502</v>
      </c>
      <c r="V7329">
        <v>3.7988672468572999</v>
      </c>
      <c r="W7329">
        <v>3.6222331755292898</v>
      </c>
      <c r="X7329">
        <v>3.81494069501283</v>
      </c>
      <c r="Y7329">
        <v>3.3808818080770702</v>
      </c>
      <c r="Z7329">
        <v>3.9993432163632998</v>
      </c>
      <c r="AA7329">
        <v>3.8356358987107999</v>
      </c>
      <c r="AB7329">
        <v>3.99113082039911</v>
      </c>
    </row>
    <row r="7330" spans="1:44" x14ac:dyDescent="0.25">
      <c r="A7330" t="str">
        <f t="shared" si="116"/>
        <v>Wien-BrigittenauKammermitgliedschaftenAktiv</v>
      </c>
      <c r="B7330">
        <v>7329</v>
      </c>
      <c r="C7330">
        <v>920</v>
      </c>
      <c r="D7330" t="s">
        <v>295</v>
      </c>
      <c r="E7330" t="s">
        <v>39</v>
      </c>
      <c r="F7330" t="s">
        <v>50</v>
      </c>
      <c r="G7330">
        <v>2469</v>
      </c>
      <c r="H7330">
        <v>2504</v>
      </c>
      <c r="I7330">
        <v>2627</v>
      </c>
      <c r="J7330">
        <v>2804</v>
      </c>
      <c r="K7330">
        <v>3051</v>
      </c>
      <c r="L7330">
        <v>3138</v>
      </c>
      <c r="M7330">
        <v>3184</v>
      </c>
      <c r="N7330">
        <v>3256</v>
      </c>
      <c r="O7330">
        <v>3348</v>
      </c>
      <c r="P7330">
        <v>3371</v>
      </c>
      <c r="Q7330">
        <v>3400</v>
      </c>
      <c r="R7330">
        <v>3496</v>
      </c>
      <c r="S7330">
        <v>3493</v>
      </c>
      <c r="T7330">
        <v>3452</v>
      </c>
      <c r="U7330">
        <v>3490</v>
      </c>
      <c r="V7330">
        <v>3469</v>
      </c>
      <c r="W7330">
        <v>3518</v>
      </c>
      <c r="X7330">
        <v>3532</v>
      </c>
      <c r="Y7330">
        <v>3455</v>
      </c>
      <c r="Z7330">
        <v>3427</v>
      </c>
      <c r="AA7330">
        <v>3472</v>
      </c>
      <c r="AB7330">
        <v>3462</v>
      </c>
      <c r="AC7330">
        <v>3481</v>
      </c>
      <c r="AD7330">
        <v>3497</v>
      </c>
      <c r="AE7330">
        <v>3514</v>
      </c>
      <c r="AF7330">
        <v>3517</v>
      </c>
      <c r="AG7330">
        <v>3506</v>
      </c>
      <c r="AH7330">
        <v>3511</v>
      </c>
      <c r="AI7330">
        <v>3550</v>
      </c>
      <c r="AJ7330">
        <v>3546</v>
      </c>
      <c r="AK7330">
        <v>3494</v>
      </c>
      <c r="AL7330">
        <v>3514</v>
      </c>
      <c r="AM7330">
        <v>3631</v>
      </c>
      <c r="AN7330">
        <v>3654</v>
      </c>
      <c r="AO7330">
        <v>3678</v>
      </c>
      <c r="AP7330">
        <v>3672</v>
      </c>
      <c r="AQ7330">
        <v>3705</v>
      </c>
      <c r="AR7330">
        <v>3716</v>
      </c>
    </row>
    <row r="7331" spans="1:44" x14ac:dyDescent="0.25">
      <c r="A7331" t="str">
        <f t="shared" si="116"/>
        <v>Wien-BrigittenauKammermitgliedschaftenInsgesamt</v>
      </c>
      <c r="B7331">
        <v>7330</v>
      </c>
      <c r="C7331">
        <v>920</v>
      </c>
      <c r="D7331" t="s">
        <v>295</v>
      </c>
      <c r="E7331" t="s">
        <v>39</v>
      </c>
      <c r="F7331" t="s">
        <v>48</v>
      </c>
      <c r="G7331">
        <v>3275</v>
      </c>
      <c r="H7331">
        <v>3340</v>
      </c>
      <c r="I7331">
        <v>3504</v>
      </c>
      <c r="J7331">
        <v>3717</v>
      </c>
      <c r="K7331">
        <v>3977</v>
      </c>
      <c r="L7331">
        <v>4130</v>
      </c>
      <c r="M7331">
        <v>4203</v>
      </c>
      <c r="N7331">
        <v>4303</v>
      </c>
      <c r="O7331">
        <v>4383</v>
      </c>
      <c r="P7331">
        <v>4409</v>
      </c>
      <c r="Q7331">
        <v>4460</v>
      </c>
      <c r="R7331">
        <v>4567</v>
      </c>
      <c r="S7331">
        <v>4539</v>
      </c>
      <c r="T7331">
        <v>4548</v>
      </c>
      <c r="U7331">
        <v>4587</v>
      </c>
      <c r="V7331">
        <v>4612</v>
      </c>
      <c r="W7331">
        <v>4663</v>
      </c>
      <c r="X7331">
        <v>4703</v>
      </c>
      <c r="Y7331">
        <v>4630</v>
      </c>
      <c r="Z7331">
        <v>4621</v>
      </c>
      <c r="AA7331">
        <v>4651</v>
      </c>
      <c r="AB7331">
        <v>4631</v>
      </c>
      <c r="AC7331">
        <v>4659</v>
      </c>
      <c r="AD7331">
        <v>4668</v>
      </c>
      <c r="AE7331">
        <v>4652</v>
      </c>
      <c r="AF7331">
        <v>4649</v>
      </c>
      <c r="AG7331">
        <v>4619</v>
      </c>
      <c r="AH7331">
        <v>4603</v>
      </c>
      <c r="AI7331">
        <v>4628</v>
      </c>
      <c r="AJ7331">
        <v>4611</v>
      </c>
      <c r="AK7331">
        <v>4631</v>
      </c>
      <c r="AL7331">
        <v>4642</v>
      </c>
      <c r="AM7331">
        <v>4726</v>
      </c>
      <c r="AN7331">
        <v>4720</v>
      </c>
      <c r="AO7331">
        <v>4702</v>
      </c>
      <c r="AP7331">
        <v>4685</v>
      </c>
      <c r="AQ7331">
        <v>4677</v>
      </c>
      <c r="AR7331">
        <v>4672</v>
      </c>
    </row>
    <row r="7332" spans="1:44" x14ac:dyDescent="0.25">
      <c r="A7332" t="str">
        <f t="shared" si="116"/>
        <v>Wien-BrigittenauKammermitgliedschaftenRuhend</v>
      </c>
      <c r="B7332">
        <v>7331</v>
      </c>
      <c r="C7332">
        <v>920</v>
      </c>
      <c r="D7332" t="s">
        <v>295</v>
      </c>
      <c r="E7332" t="s">
        <v>39</v>
      </c>
      <c r="F7332" t="s">
        <v>51</v>
      </c>
      <c r="G7332">
        <v>806</v>
      </c>
      <c r="H7332">
        <v>836</v>
      </c>
      <c r="I7332">
        <v>877</v>
      </c>
      <c r="J7332">
        <v>913</v>
      </c>
      <c r="K7332">
        <v>926</v>
      </c>
      <c r="L7332">
        <v>992</v>
      </c>
      <c r="M7332">
        <v>1019</v>
      </c>
      <c r="N7332">
        <v>1047</v>
      </c>
      <c r="O7332">
        <v>1035</v>
      </c>
      <c r="P7332">
        <v>1038</v>
      </c>
      <c r="Q7332">
        <v>1060</v>
      </c>
      <c r="R7332">
        <v>1071</v>
      </c>
      <c r="S7332">
        <v>1046</v>
      </c>
      <c r="T7332">
        <v>1096</v>
      </c>
      <c r="U7332">
        <v>1097</v>
      </c>
      <c r="V7332">
        <v>1143</v>
      </c>
      <c r="W7332">
        <v>1145</v>
      </c>
      <c r="X7332">
        <v>1171</v>
      </c>
      <c r="Y7332">
        <v>1175</v>
      </c>
      <c r="Z7332">
        <v>1194</v>
      </c>
      <c r="AA7332">
        <v>1179</v>
      </c>
      <c r="AB7332">
        <v>1169</v>
      </c>
      <c r="AC7332">
        <v>1178</v>
      </c>
      <c r="AD7332">
        <v>1171</v>
      </c>
      <c r="AE7332">
        <v>1138</v>
      </c>
      <c r="AF7332">
        <v>1132</v>
      </c>
      <c r="AG7332">
        <v>1113</v>
      </c>
      <c r="AH7332">
        <v>1092</v>
      </c>
      <c r="AI7332">
        <v>1078</v>
      </c>
      <c r="AJ7332">
        <v>1065</v>
      </c>
      <c r="AK7332">
        <v>1137</v>
      </c>
      <c r="AL7332">
        <v>1128</v>
      </c>
      <c r="AM7332">
        <v>1095</v>
      </c>
      <c r="AN7332">
        <v>1066</v>
      </c>
      <c r="AO7332">
        <v>1024</v>
      </c>
      <c r="AP7332">
        <v>1013</v>
      </c>
      <c r="AQ7332">
        <v>972</v>
      </c>
      <c r="AR7332">
        <v>956</v>
      </c>
    </row>
    <row r="7333" spans="1:44" x14ac:dyDescent="0.25">
      <c r="A7333" t="str">
        <f t="shared" si="116"/>
        <v>Wien-BrigittenauLehrlinge1. Lehrjahr, männlich</v>
      </c>
      <c r="B7333">
        <v>7332</v>
      </c>
      <c r="C7333">
        <v>920</v>
      </c>
      <c r="D7333" t="s">
        <v>295</v>
      </c>
      <c r="E7333" t="s">
        <v>46</v>
      </c>
      <c r="F7333" t="s">
        <v>65</v>
      </c>
      <c r="G7333">
        <v>143</v>
      </c>
      <c r="H7333">
        <v>128</v>
      </c>
      <c r="I7333">
        <v>107</v>
      </c>
      <c r="J7333">
        <v>119</v>
      </c>
      <c r="K7333">
        <v>145</v>
      </c>
      <c r="L7333">
        <v>123</v>
      </c>
      <c r="M7333">
        <v>116</v>
      </c>
      <c r="N7333">
        <v>100</v>
      </c>
      <c r="O7333">
        <v>115</v>
      </c>
      <c r="P7333">
        <v>122</v>
      </c>
      <c r="Q7333">
        <v>131</v>
      </c>
      <c r="R7333">
        <v>143</v>
      </c>
      <c r="S7333">
        <v>141</v>
      </c>
      <c r="T7333">
        <v>117</v>
      </c>
      <c r="U7333">
        <v>202</v>
      </c>
      <c r="V7333">
        <v>171</v>
      </c>
      <c r="W7333">
        <v>174</v>
      </c>
      <c r="X7333">
        <v>187</v>
      </c>
      <c r="Y7333">
        <v>228</v>
      </c>
      <c r="Z7333">
        <v>263</v>
      </c>
      <c r="AA7333">
        <v>248</v>
      </c>
      <c r="AB7333">
        <v>249</v>
      </c>
    </row>
    <row r="7334" spans="1:44" x14ac:dyDescent="0.25">
      <c r="A7334" t="str">
        <f t="shared" si="116"/>
        <v>Wien-BrigittenauLehrlinge1. Lehrjahr, weiblich</v>
      </c>
      <c r="B7334">
        <v>7333</v>
      </c>
      <c r="C7334">
        <v>920</v>
      </c>
      <c r="D7334" t="s">
        <v>295</v>
      </c>
      <c r="E7334" t="s">
        <v>46</v>
      </c>
      <c r="F7334" t="s">
        <v>66</v>
      </c>
      <c r="G7334">
        <v>44</v>
      </c>
      <c r="H7334">
        <v>47</v>
      </c>
      <c r="I7334">
        <v>34</v>
      </c>
      <c r="J7334">
        <v>47</v>
      </c>
      <c r="K7334">
        <v>54</v>
      </c>
      <c r="L7334">
        <v>51</v>
      </c>
      <c r="M7334">
        <v>50</v>
      </c>
      <c r="N7334">
        <v>43</v>
      </c>
      <c r="O7334">
        <v>59</v>
      </c>
      <c r="P7334">
        <v>56</v>
      </c>
      <c r="Q7334">
        <v>54</v>
      </c>
      <c r="R7334">
        <v>45</v>
      </c>
      <c r="S7334">
        <v>49</v>
      </c>
      <c r="T7334">
        <v>43</v>
      </c>
      <c r="U7334">
        <v>39</v>
      </c>
      <c r="V7334">
        <v>49</v>
      </c>
      <c r="W7334">
        <v>47</v>
      </c>
      <c r="X7334">
        <v>52</v>
      </c>
      <c r="Y7334">
        <v>57</v>
      </c>
      <c r="Z7334">
        <v>48</v>
      </c>
      <c r="AA7334">
        <v>60</v>
      </c>
      <c r="AB7334">
        <v>60</v>
      </c>
    </row>
    <row r="7335" spans="1:44" x14ac:dyDescent="0.25">
      <c r="A7335" t="str">
        <f t="shared" si="116"/>
        <v>Wien-BrigittenauLehrlinge2. Lehrjahr, männlich</v>
      </c>
      <c r="B7335">
        <v>7334</v>
      </c>
      <c r="C7335">
        <v>920</v>
      </c>
      <c r="D7335" t="s">
        <v>295</v>
      </c>
      <c r="E7335" t="s">
        <v>46</v>
      </c>
      <c r="F7335" t="s">
        <v>67</v>
      </c>
      <c r="G7335">
        <v>100</v>
      </c>
      <c r="H7335">
        <v>154</v>
      </c>
      <c r="I7335">
        <v>125</v>
      </c>
      <c r="J7335">
        <v>75</v>
      </c>
      <c r="K7335">
        <v>122</v>
      </c>
      <c r="L7335">
        <v>144</v>
      </c>
      <c r="M7335">
        <v>127</v>
      </c>
      <c r="N7335">
        <v>127</v>
      </c>
      <c r="O7335">
        <v>100</v>
      </c>
      <c r="P7335">
        <v>156</v>
      </c>
      <c r="Q7335">
        <v>113</v>
      </c>
      <c r="R7335">
        <v>107</v>
      </c>
      <c r="S7335">
        <v>135</v>
      </c>
      <c r="T7335">
        <v>122</v>
      </c>
      <c r="U7335">
        <v>177</v>
      </c>
      <c r="V7335">
        <v>166</v>
      </c>
      <c r="W7335">
        <v>139</v>
      </c>
      <c r="X7335">
        <v>165</v>
      </c>
      <c r="Y7335">
        <v>157</v>
      </c>
      <c r="Z7335">
        <v>156</v>
      </c>
      <c r="AA7335">
        <v>175</v>
      </c>
      <c r="AB7335">
        <v>146</v>
      </c>
    </row>
    <row r="7336" spans="1:44" x14ac:dyDescent="0.25">
      <c r="A7336" t="str">
        <f t="shared" si="116"/>
        <v>Wien-BrigittenauLehrlinge2. Lehrjahr, weiblich</v>
      </c>
      <c r="B7336">
        <v>7335</v>
      </c>
      <c r="C7336">
        <v>920</v>
      </c>
      <c r="D7336" t="s">
        <v>295</v>
      </c>
      <c r="E7336" t="s">
        <v>46</v>
      </c>
      <c r="F7336" t="s">
        <v>68</v>
      </c>
      <c r="G7336">
        <v>39</v>
      </c>
      <c r="H7336">
        <v>46</v>
      </c>
      <c r="I7336">
        <v>50</v>
      </c>
      <c r="J7336">
        <v>47</v>
      </c>
      <c r="K7336">
        <v>47</v>
      </c>
      <c r="L7336">
        <v>65</v>
      </c>
      <c r="M7336">
        <v>62</v>
      </c>
      <c r="N7336">
        <v>55</v>
      </c>
      <c r="O7336">
        <v>44</v>
      </c>
      <c r="P7336">
        <v>75</v>
      </c>
      <c r="Q7336">
        <v>55</v>
      </c>
      <c r="R7336">
        <v>60</v>
      </c>
      <c r="S7336">
        <v>44</v>
      </c>
      <c r="T7336">
        <v>56</v>
      </c>
      <c r="U7336">
        <v>51</v>
      </c>
      <c r="V7336">
        <v>48</v>
      </c>
      <c r="W7336">
        <v>47</v>
      </c>
      <c r="X7336">
        <v>48</v>
      </c>
      <c r="Y7336">
        <v>55</v>
      </c>
      <c r="Z7336">
        <v>54</v>
      </c>
      <c r="AA7336">
        <v>50</v>
      </c>
      <c r="AB7336">
        <v>62</v>
      </c>
    </row>
    <row r="7337" spans="1:44" x14ac:dyDescent="0.25">
      <c r="A7337" t="str">
        <f t="shared" si="116"/>
        <v>Wien-BrigittenauLehrlinge3. Lehrjahr, männlich</v>
      </c>
      <c r="B7337">
        <v>7336</v>
      </c>
      <c r="C7337">
        <v>920</v>
      </c>
      <c r="D7337" t="s">
        <v>295</v>
      </c>
      <c r="E7337" t="s">
        <v>46</v>
      </c>
      <c r="F7337" t="s">
        <v>69</v>
      </c>
      <c r="G7337">
        <v>119</v>
      </c>
      <c r="H7337">
        <v>103</v>
      </c>
      <c r="I7337">
        <v>140</v>
      </c>
      <c r="J7337">
        <v>91</v>
      </c>
      <c r="K7337">
        <v>113</v>
      </c>
      <c r="L7337">
        <v>113</v>
      </c>
      <c r="M7337">
        <v>142</v>
      </c>
      <c r="N7337">
        <v>118</v>
      </c>
      <c r="O7337">
        <v>122</v>
      </c>
      <c r="P7337">
        <v>132</v>
      </c>
      <c r="Q7337">
        <v>148</v>
      </c>
      <c r="R7337">
        <v>116</v>
      </c>
      <c r="S7337">
        <v>88</v>
      </c>
      <c r="T7337">
        <v>125</v>
      </c>
      <c r="U7337">
        <v>127</v>
      </c>
      <c r="V7337">
        <v>151</v>
      </c>
      <c r="W7337">
        <v>155</v>
      </c>
      <c r="X7337">
        <v>147</v>
      </c>
      <c r="Y7337">
        <v>127</v>
      </c>
      <c r="Z7337">
        <v>127</v>
      </c>
      <c r="AA7337">
        <v>112</v>
      </c>
      <c r="AB7337">
        <v>124</v>
      </c>
    </row>
    <row r="7338" spans="1:44" x14ac:dyDescent="0.25">
      <c r="A7338" t="str">
        <f t="shared" si="116"/>
        <v>Wien-BrigittenauLehrlinge3. Lehrjahr, weiblich</v>
      </c>
      <c r="B7338">
        <v>7337</v>
      </c>
      <c r="C7338">
        <v>920</v>
      </c>
      <c r="D7338" t="s">
        <v>295</v>
      </c>
      <c r="E7338" t="s">
        <v>46</v>
      </c>
      <c r="F7338" t="s">
        <v>70</v>
      </c>
      <c r="G7338">
        <v>48</v>
      </c>
      <c r="H7338">
        <v>35</v>
      </c>
      <c r="I7338">
        <v>45</v>
      </c>
      <c r="J7338">
        <v>35</v>
      </c>
      <c r="K7338">
        <v>45</v>
      </c>
      <c r="L7338">
        <v>42</v>
      </c>
      <c r="M7338">
        <v>53</v>
      </c>
      <c r="N7338">
        <v>54</v>
      </c>
      <c r="O7338">
        <v>48</v>
      </c>
      <c r="P7338">
        <v>61</v>
      </c>
      <c r="Q7338">
        <v>68</v>
      </c>
      <c r="R7338">
        <v>50</v>
      </c>
      <c r="S7338">
        <v>53</v>
      </c>
      <c r="T7338">
        <v>37</v>
      </c>
      <c r="U7338">
        <v>47</v>
      </c>
      <c r="V7338">
        <v>46</v>
      </c>
      <c r="W7338">
        <v>47</v>
      </c>
      <c r="X7338">
        <v>42</v>
      </c>
      <c r="Y7338">
        <v>44</v>
      </c>
      <c r="Z7338">
        <v>51</v>
      </c>
      <c r="AA7338">
        <v>48</v>
      </c>
      <c r="AB7338">
        <v>48</v>
      </c>
    </row>
    <row r="7339" spans="1:44" x14ac:dyDescent="0.25">
      <c r="A7339" t="str">
        <f t="shared" si="116"/>
        <v>Wien-BrigittenauLehrlinge4. Lehrjahr, männlich</v>
      </c>
      <c r="B7339">
        <v>7338</v>
      </c>
      <c r="C7339">
        <v>920</v>
      </c>
      <c r="D7339" t="s">
        <v>295</v>
      </c>
      <c r="E7339" t="s">
        <v>46</v>
      </c>
      <c r="F7339" t="s">
        <v>71</v>
      </c>
      <c r="G7339">
        <v>50</v>
      </c>
      <c r="H7339">
        <v>61</v>
      </c>
      <c r="I7339">
        <v>39</v>
      </c>
      <c r="J7339">
        <v>33</v>
      </c>
      <c r="K7339">
        <v>54</v>
      </c>
      <c r="L7339">
        <v>50</v>
      </c>
      <c r="M7339">
        <v>49</v>
      </c>
      <c r="N7339">
        <v>72</v>
      </c>
      <c r="O7339">
        <v>54</v>
      </c>
      <c r="P7339">
        <v>54</v>
      </c>
      <c r="Q7339">
        <v>69</v>
      </c>
      <c r="R7339">
        <v>70</v>
      </c>
      <c r="S7339">
        <v>39</v>
      </c>
      <c r="T7339">
        <v>22</v>
      </c>
      <c r="U7339">
        <v>45</v>
      </c>
      <c r="V7339">
        <v>62</v>
      </c>
      <c r="W7339">
        <v>57</v>
      </c>
      <c r="X7339">
        <v>42</v>
      </c>
      <c r="Y7339">
        <v>48</v>
      </c>
      <c r="Z7339">
        <v>57</v>
      </c>
      <c r="AA7339">
        <v>46</v>
      </c>
      <c r="AB7339">
        <v>39</v>
      </c>
    </row>
    <row r="7340" spans="1:44" x14ac:dyDescent="0.25">
      <c r="A7340" t="str">
        <f t="shared" si="116"/>
        <v>Wien-BrigittenauLehrlinge4. Lehrjahr, weiblich</v>
      </c>
      <c r="B7340">
        <v>7339</v>
      </c>
      <c r="C7340">
        <v>920</v>
      </c>
      <c r="D7340" t="s">
        <v>295</v>
      </c>
      <c r="E7340" t="s">
        <v>46</v>
      </c>
      <c r="F7340" t="s">
        <v>72</v>
      </c>
      <c r="G7340">
        <v>6</v>
      </c>
      <c r="H7340">
        <v>6</v>
      </c>
      <c r="I7340">
        <v>1</v>
      </c>
      <c r="J7340">
        <v>2</v>
      </c>
      <c r="K7340">
        <v>1</v>
      </c>
      <c r="L7340">
        <v>1</v>
      </c>
      <c r="M7340">
        <v>2</v>
      </c>
      <c r="N7340">
        <v>2</v>
      </c>
      <c r="O7340">
        <v>3</v>
      </c>
      <c r="P7340">
        <v>4</v>
      </c>
      <c r="Q7340">
        <v>4</v>
      </c>
      <c r="R7340">
        <v>4</v>
      </c>
      <c r="S7340">
        <v>1</v>
      </c>
      <c r="T7340">
        <v>3</v>
      </c>
      <c r="U7340">
        <v>7</v>
      </c>
      <c r="V7340">
        <v>3</v>
      </c>
      <c r="W7340">
        <v>1</v>
      </c>
      <c r="X7340">
        <v>4</v>
      </c>
      <c r="Y7340">
        <v>2</v>
      </c>
      <c r="Z7340">
        <v>6</v>
      </c>
      <c r="AA7340">
        <v>4</v>
      </c>
      <c r="AB7340">
        <v>1</v>
      </c>
    </row>
    <row r="7341" spans="1:44" x14ac:dyDescent="0.25">
      <c r="A7341" t="str">
        <f t="shared" si="116"/>
        <v>Wien-BrigittenauLehrlingeFrauen</v>
      </c>
      <c r="B7341">
        <v>7340</v>
      </c>
      <c r="C7341">
        <v>920</v>
      </c>
      <c r="D7341" t="s">
        <v>295</v>
      </c>
      <c r="E7341" t="s">
        <v>46</v>
      </c>
      <c r="F7341" t="s">
        <v>47</v>
      </c>
      <c r="G7341">
        <v>137</v>
      </c>
      <c r="H7341">
        <v>134</v>
      </c>
      <c r="I7341">
        <v>130</v>
      </c>
      <c r="J7341">
        <v>131</v>
      </c>
      <c r="K7341">
        <v>147</v>
      </c>
      <c r="L7341">
        <v>159</v>
      </c>
      <c r="M7341">
        <v>167</v>
      </c>
      <c r="N7341">
        <v>154</v>
      </c>
      <c r="O7341">
        <v>154</v>
      </c>
      <c r="P7341">
        <v>196</v>
      </c>
      <c r="Q7341">
        <v>181</v>
      </c>
      <c r="R7341">
        <v>159</v>
      </c>
      <c r="S7341">
        <v>147</v>
      </c>
      <c r="T7341">
        <v>139</v>
      </c>
      <c r="U7341">
        <v>144</v>
      </c>
      <c r="V7341">
        <v>146</v>
      </c>
      <c r="W7341">
        <v>142</v>
      </c>
      <c r="X7341">
        <v>146</v>
      </c>
      <c r="Y7341">
        <v>158</v>
      </c>
      <c r="Z7341">
        <v>159</v>
      </c>
      <c r="AA7341">
        <v>162</v>
      </c>
      <c r="AB7341">
        <v>171</v>
      </c>
    </row>
    <row r="7342" spans="1:44" x14ac:dyDescent="0.25">
      <c r="A7342" t="str">
        <f t="shared" si="116"/>
        <v>Wien-BrigittenauLehrlingeInsgesamt</v>
      </c>
      <c r="B7342">
        <v>7341</v>
      </c>
      <c r="C7342">
        <v>920</v>
      </c>
      <c r="D7342" t="s">
        <v>295</v>
      </c>
      <c r="E7342" t="s">
        <v>46</v>
      </c>
      <c r="F7342" t="s">
        <v>48</v>
      </c>
      <c r="G7342">
        <v>549</v>
      </c>
      <c r="H7342">
        <v>580</v>
      </c>
      <c r="I7342">
        <v>541</v>
      </c>
      <c r="J7342">
        <v>449</v>
      </c>
      <c r="K7342">
        <v>581</v>
      </c>
      <c r="L7342">
        <v>589</v>
      </c>
      <c r="M7342">
        <v>601</v>
      </c>
      <c r="N7342">
        <v>571</v>
      </c>
      <c r="O7342">
        <v>545</v>
      </c>
      <c r="P7342">
        <v>660</v>
      </c>
      <c r="Q7342">
        <v>642</v>
      </c>
      <c r="R7342">
        <v>595</v>
      </c>
      <c r="S7342">
        <v>550</v>
      </c>
      <c r="T7342">
        <v>525</v>
      </c>
      <c r="U7342">
        <v>695</v>
      </c>
      <c r="V7342">
        <v>696</v>
      </c>
      <c r="W7342">
        <v>667</v>
      </c>
      <c r="X7342">
        <v>687</v>
      </c>
      <c r="Y7342">
        <v>718</v>
      </c>
      <c r="Z7342">
        <v>762</v>
      </c>
      <c r="AA7342">
        <v>743</v>
      </c>
      <c r="AB7342">
        <v>729</v>
      </c>
    </row>
    <row r="7343" spans="1:44" x14ac:dyDescent="0.25">
      <c r="A7343" t="str">
        <f t="shared" si="116"/>
        <v>Wien-BrigittenauLehrlingeMänner</v>
      </c>
      <c r="B7343">
        <v>7342</v>
      </c>
      <c r="C7343">
        <v>920</v>
      </c>
      <c r="D7343" t="s">
        <v>295</v>
      </c>
      <c r="E7343" t="s">
        <v>46</v>
      </c>
      <c r="F7343" t="s">
        <v>49</v>
      </c>
      <c r="G7343">
        <v>412</v>
      </c>
      <c r="H7343">
        <v>446</v>
      </c>
      <c r="I7343">
        <v>411</v>
      </c>
      <c r="J7343">
        <v>318</v>
      </c>
      <c r="K7343">
        <v>434</v>
      </c>
      <c r="L7343">
        <v>430</v>
      </c>
      <c r="M7343">
        <v>434</v>
      </c>
      <c r="N7343">
        <v>417</v>
      </c>
      <c r="O7343">
        <v>391</v>
      </c>
      <c r="P7343">
        <v>464</v>
      </c>
      <c r="Q7343">
        <v>461</v>
      </c>
      <c r="R7343">
        <v>436</v>
      </c>
      <c r="S7343">
        <v>403</v>
      </c>
      <c r="T7343">
        <v>386</v>
      </c>
      <c r="U7343">
        <v>551</v>
      </c>
      <c r="V7343">
        <v>550</v>
      </c>
      <c r="W7343">
        <v>525</v>
      </c>
      <c r="X7343">
        <v>541</v>
      </c>
      <c r="Y7343">
        <v>560</v>
      </c>
      <c r="Z7343">
        <v>603</v>
      </c>
      <c r="AA7343">
        <v>581</v>
      </c>
      <c r="AB7343">
        <v>558</v>
      </c>
    </row>
    <row r="7344" spans="1:44" x14ac:dyDescent="0.25">
      <c r="A7344" t="str">
        <f t="shared" si="116"/>
        <v>Wien-BrigittenauNeugründungenInsgesamt</v>
      </c>
      <c r="B7344">
        <v>7343</v>
      </c>
      <c r="C7344">
        <v>920</v>
      </c>
      <c r="D7344" t="s">
        <v>295</v>
      </c>
      <c r="E7344" t="s">
        <v>41</v>
      </c>
      <c r="F7344" t="s">
        <v>48</v>
      </c>
      <c r="G7344">
        <v>233</v>
      </c>
      <c r="H7344">
        <v>297.43290104313502</v>
      </c>
      <c r="I7344">
        <v>319.76300578034699</v>
      </c>
      <c r="J7344">
        <v>417.41360715924702</v>
      </c>
      <c r="K7344">
        <v>287.67414298457999</v>
      </c>
      <c r="L7344">
        <v>300.643374095333</v>
      </c>
      <c r="M7344">
        <v>374.787475293873</v>
      </c>
      <c r="N7344">
        <v>372.465918687417</v>
      </c>
      <c r="O7344">
        <v>372.79133900678698</v>
      </c>
      <c r="P7344">
        <v>317.77850903434199</v>
      </c>
      <c r="Q7344">
        <v>332.23752711496701</v>
      </c>
      <c r="R7344">
        <v>340.510067114094</v>
      </c>
      <c r="S7344">
        <v>269.79090799469401</v>
      </c>
      <c r="T7344">
        <v>323.73105190629298</v>
      </c>
      <c r="U7344">
        <v>310.70919978225402</v>
      </c>
      <c r="V7344">
        <v>330</v>
      </c>
      <c r="W7344">
        <v>316</v>
      </c>
      <c r="X7344">
        <v>330</v>
      </c>
      <c r="Y7344">
        <v>292</v>
      </c>
      <c r="Z7344">
        <v>341</v>
      </c>
      <c r="AA7344">
        <v>324</v>
      </c>
      <c r="AB7344">
        <v>342</v>
      </c>
    </row>
    <row r="7345" spans="1:25" x14ac:dyDescent="0.25">
      <c r="A7345" t="str">
        <f t="shared" si="116"/>
        <v>Wien-BrigittenauPendler (Auspendler/-innen)Insgesamt</v>
      </c>
      <c r="B7345">
        <v>7344</v>
      </c>
      <c r="C7345">
        <v>920</v>
      </c>
      <c r="D7345" t="s">
        <v>295</v>
      </c>
      <c r="E7345" t="s">
        <v>459</v>
      </c>
      <c r="F7345" t="s">
        <v>48</v>
      </c>
      <c r="G7345">
        <v>3795</v>
      </c>
      <c r="H7345">
        <v>3616</v>
      </c>
      <c r="I7345">
        <v>4074</v>
      </c>
      <c r="J7345">
        <v>3929</v>
      </c>
      <c r="K7345">
        <v>3986</v>
      </c>
      <c r="L7345">
        <v>4040</v>
      </c>
      <c r="M7345">
        <v>4182</v>
      </c>
      <c r="N7345">
        <v>4316</v>
      </c>
      <c r="O7345">
        <v>4406</v>
      </c>
      <c r="P7345">
        <v>4434</v>
      </c>
      <c r="Q7345">
        <v>4434</v>
      </c>
      <c r="R7345">
        <v>4288</v>
      </c>
      <c r="S7345">
        <v>4425</v>
      </c>
    </row>
    <row r="7346" spans="1:25" x14ac:dyDescent="0.25">
      <c r="A7346" t="str">
        <f t="shared" si="116"/>
        <v>Wien-BrigittenauPendler ins AuslandInsgesamt</v>
      </c>
      <c r="B7346">
        <v>7345</v>
      </c>
      <c r="C7346">
        <v>920</v>
      </c>
      <c r="D7346" t="s">
        <v>295</v>
      </c>
      <c r="E7346" t="s">
        <v>304</v>
      </c>
      <c r="F7346" t="s">
        <v>48</v>
      </c>
      <c r="G7346">
        <v>15</v>
      </c>
      <c r="H7346">
        <v>42</v>
      </c>
      <c r="I7346">
        <v>237</v>
      </c>
      <c r="J7346">
        <v>51</v>
      </c>
      <c r="K7346">
        <v>41</v>
      </c>
      <c r="L7346">
        <v>68</v>
      </c>
      <c r="M7346">
        <v>86</v>
      </c>
      <c r="N7346">
        <v>63</v>
      </c>
      <c r="O7346">
        <v>79</v>
      </c>
      <c r="P7346">
        <v>80</v>
      </c>
      <c r="Q7346">
        <v>85</v>
      </c>
      <c r="R7346">
        <v>58</v>
      </c>
      <c r="S7346">
        <v>80</v>
      </c>
    </row>
    <row r="7347" spans="1:25" x14ac:dyDescent="0.25">
      <c r="A7347" t="str">
        <f t="shared" si="116"/>
        <v>Wien-BrigittenauPendler zw. BundesländernInsgesamt</v>
      </c>
      <c r="B7347">
        <v>7346</v>
      </c>
      <c r="C7347">
        <v>920</v>
      </c>
      <c r="D7347" t="s">
        <v>295</v>
      </c>
      <c r="E7347" t="s">
        <v>433</v>
      </c>
      <c r="F7347" t="s">
        <v>48</v>
      </c>
      <c r="G7347">
        <v>3780</v>
      </c>
      <c r="H7347">
        <v>3574</v>
      </c>
      <c r="I7347">
        <v>3837</v>
      </c>
      <c r="J7347">
        <v>3878</v>
      </c>
      <c r="K7347">
        <v>3945</v>
      </c>
      <c r="L7347">
        <v>3972</v>
      </c>
      <c r="M7347">
        <v>4096</v>
      </c>
      <c r="N7347">
        <v>4253</v>
      </c>
      <c r="O7347">
        <v>4327</v>
      </c>
      <c r="P7347">
        <v>4354</v>
      </c>
      <c r="Q7347">
        <v>4349</v>
      </c>
      <c r="R7347">
        <v>4230</v>
      </c>
      <c r="S7347">
        <v>4345</v>
      </c>
    </row>
    <row r="7348" spans="1:25" x14ac:dyDescent="0.25">
      <c r="A7348" t="str">
        <f t="shared" si="116"/>
        <v>Wien-BrigittenauPendler zw. Gemeinden eines Pol. BezirkesInsgesamt</v>
      </c>
      <c r="B7348">
        <v>7347</v>
      </c>
      <c r="C7348">
        <v>920</v>
      </c>
      <c r="D7348" t="s">
        <v>295</v>
      </c>
      <c r="E7348" t="s">
        <v>305</v>
      </c>
      <c r="F7348" t="s">
        <v>48</v>
      </c>
      <c r="G7348">
        <v>0</v>
      </c>
      <c r="H7348">
        <v>0</v>
      </c>
      <c r="I7348">
        <v>0</v>
      </c>
      <c r="J7348">
        <v>0</v>
      </c>
      <c r="K7348">
        <v>0</v>
      </c>
      <c r="L7348">
        <v>0</v>
      </c>
      <c r="M7348">
        <v>0</v>
      </c>
      <c r="N7348">
        <v>0</v>
      </c>
      <c r="O7348">
        <v>0</v>
      </c>
      <c r="P7348">
        <v>0</v>
      </c>
      <c r="Q7348">
        <v>0</v>
      </c>
      <c r="R7348">
        <v>0</v>
      </c>
      <c r="S7348">
        <v>0</v>
      </c>
    </row>
    <row r="7349" spans="1:25" x14ac:dyDescent="0.25">
      <c r="A7349" t="str">
        <f t="shared" si="116"/>
        <v>Wien-BrigittenauPendler zw. Pol. Bez. des BundeslandesInsgesamt</v>
      </c>
      <c r="B7349">
        <v>7348</v>
      </c>
      <c r="C7349">
        <v>920</v>
      </c>
      <c r="D7349" t="s">
        <v>295</v>
      </c>
      <c r="E7349" t="s">
        <v>306</v>
      </c>
      <c r="F7349" t="s">
        <v>48</v>
      </c>
      <c r="G7349">
        <v>0</v>
      </c>
      <c r="H7349">
        <v>0</v>
      </c>
      <c r="I7349">
        <v>0</v>
      </c>
      <c r="J7349">
        <v>0</v>
      </c>
      <c r="K7349">
        <v>0</v>
      </c>
      <c r="L7349">
        <v>0</v>
      </c>
      <c r="M7349">
        <v>0</v>
      </c>
      <c r="N7349">
        <v>0</v>
      </c>
      <c r="O7349">
        <v>0</v>
      </c>
      <c r="P7349">
        <v>0</v>
      </c>
      <c r="Q7349">
        <v>0</v>
      </c>
      <c r="R7349">
        <v>0</v>
      </c>
      <c r="S7349">
        <v>0</v>
      </c>
    </row>
    <row r="7350" spans="1:25" x14ac:dyDescent="0.25">
      <c r="A7350" t="str">
        <f t="shared" si="116"/>
        <v>Wien-BrigittenauPensionisteneinkommenBrutto_Schnitt</v>
      </c>
      <c r="B7350">
        <v>7349</v>
      </c>
      <c r="C7350">
        <v>920</v>
      </c>
      <c r="D7350" t="s">
        <v>295</v>
      </c>
      <c r="E7350" t="s">
        <v>44</v>
      </c>
      <c r="F7350" t="s">
        <v>54</v>
      </c>
      <c r="G7350">
        <v>18223.0942021849</v>
      </c>
      <c r="H7350">
        <v>18496.276322309401</v>
      </c>
      <c r="I7350">
        <v>19064.714115009101</v>
      </c>
      <c r="J7350">
        <v>19526.948889204501</v>
      </c>
      <c r="K7350">
        <v>20198.527362242901</v>
      </c>
      <c r="L7350">
        <v>20610.961895965502</v>
      </c>
      <c r="M7350">
        <v>20841.8100581943</v>
      </c>
      <c r="N7350">
        <v>21089.5914755556</v>
      </c>
      <c r="O7350">
        <v>20750.538274103499</v>
      </c>
      <c r="P7350">
        <v>21122.970727917898</v>
      </c>
      <c r="Q7350">
        <v>21467.925918334098</v>
      </c>
      <c r="R7350">
        <v>21879.9257698523</v>
      </c>
      <c r="S7350">
        <v>22193.1626463594</v>
      </c>
      <c r="T7350">
        <v>22273.081265758101</v>
      </c>
      <c r="U7350">
        <v>22021.227801081401</v>
      </c>
      <c r="V7350">
        <v>23076.273691398401</v>
      </c>
      <c r="W7350">
        <v>24476.2556020755</v>
      </c>
      <c r="X7350">
        <v>24941.891472924199</v>
      </c>
      <c r="Y7350">
        <v>25483.308452279602</v>
      </c>
    </row>
    <row r="7351" spans="1:25" x14ac:dyDescent="0.25">
      <c r="A7351" t="str">
        <f t="shared" si="116"/>
        <v>Wien-BrigittenauPensionisteneinkommenBruttobezüge 1000 EUR</v>
      </c>
      <c r="B7351">
        <v>7350</v>
      </c>
      <c r="C7351">
        <v>920</v>
      </c>
      <c r="D7351" t="s">
        <v>295</v>
      </c>
      <c r="E7351" t="s">
        <v>44</v>
      </c>
      <c r="F7351" t="s">
        <v>55</v>
      </c>
      <c r="G7351">
        <v>321947.40526999999</v>
      </c>
      <c r="H7351">
        <v>325497.47071999998</v>
      </c>
      <c r="I7351">
        <v>335844.00384999998</v>
      </c>
      <c r="J7351">
        <v>343674.30044999998</v>
      </c>
      <c r="K7351">
        <v>354463.95668</v>
      </c>
      <c r="L7351">
        <v>363742.25553999998</v>
      </c>
      <c r="M7351">
        <v>376048.77888</v>
      </c>
      <c r="N7351">
        <v>379612.64656000002</v>
      </c>
      <c r="O7351">
        <v>386541.02697000001</v>
      </c>
      <c r="P7351">
        <v>392908.37851000001</v>
      </c>
      <c r="Q7351">
        <v>394838.09349</v>
      </c>
      <c r="R7351">
        <v>392635.26793999999</v>
      </c>
      <c r="S7351">
        <v>391975.63866</v>
      </c>
      <c r="T7351">
        <v>392228.96109</v>
      </c>
      <c r="U7351">
        <v>403186.65980999998</v>
      </c>
      <c r="V7351">
        <v>402150.22162000003</v>
      </c>
      <c r="W7351">
        <v>410393.37767999998</v>
      </c>
      <c r="X7351">
        <v>414534.23628000001</v>
      </c>
      <c r="Y7351">
        <v>419200.42404000001</v>
      </c>
    </row>
    <row r="7352" spans="1:25" x14ac:dyDescent="0.25">
      <c r="A7352" t="str">
        <f t="shared" si="116"/>
        <v>Wien-BrigittenauPensionisteneinkommenBruttobezüge Fälle</v>
      </c>
      <c r="B7352">
        <v>7351</v>
      </c>
      <c r="C7352">
        <v>920</v>
      </c>
      <c r="D7352" t="s">
        <v>295</v>
      </c>
      <c r="E7352" t="s">
        <v>44</v>
      </c>
      <c r="F7352" t="s">
        <v>56</v>
      </c>
      <c r="G7352">
        <v>17667</v>
      </c>
      <c r="H7352">
        <v>17598</v>
      </c>
      <c r="I7352">
        <v>17616</v>
      </c>
      <c r="J7352">
        <v>17600</v>
      </c>
      <c r="K7352">
        <v>17549</v>
      </c>
      <c r="L7352">
        <v>17648</v>
      </c>
      <c r="M7352">
        <v>18043</v>
      </c>
      <c r="N7352">
        <v>18000</v>
      </c>
      <c r="O7352">
        <v>18628</v>
      </c>
      <c r="P7352">
        <v>18601</v>
      </c>
      <c r="Q7352">
        <v>18392</v>
      </c>
      <c r="R7352">
        <v>17945</v>
      </c>
      <c r="S7352">
        <v>17662</v>
      </c>
      <c r="T7352">
        <v>17610</v>
      </c>
      <c r="U7352">
        <v>18309</v>
      </c>
      <c r="V7352">
        <v>17427</v>
      </c>
      <c r="W7352">
        <v>16767</v>
      </c>
      <c r="X7352">
        <v>16620</v>
      </c>
      <c r="Y7352">
        <v>16450</v>
      </c>
    </row>
    <row r="7353" spans="1:25" x14ac:dyDescent="0.25">
      <c r="A7353" t="str">
        <f t="shared" si="116"/>
        <v>Wien-BrigittenauPensionisteneinkommenLohnsteuer 1000 EUR</v>
      </c>
      <c r="B7353">
        <v>7352</v>
      </c>
      <c r="C7353">
        <v>920</v>
      </c>
      <c r="D7353" t="s">
        <v>295</v>
      </c>
      <c r="E7353" t="s">
        <v>44</v>
      </c>
      <c r="F7353" t="s">
        <v>57</v>
      </c>
      <c r="G7353">
        <v>42010.364849999998</v>
      </c>
      <c r="H7353">
        <v>39059.414720000001</v>
      </c>
      <c r="I7353">
        <v>41827.399619999997</v>
      </c>
      <c r="J7353">
        <v>44003.387799999997</v>
      </c>
      <c r="K7353">
        <v>47099.575669999998</v>
      </c>
      <c r="L7353">
        <v>43623.096989999998</v>
      </c>
      <c r="M7353">
        <v>45893.492530000003</v>
      </c>
      <c r="N7353">
        <v>47088.620049999998</v>
      </c>
      <c r="O7353">
        <v>49383.262269999999</v>
      </c>
      <c r="P7353">
        <v>51012.137300000002</v>
      </c>
      <c r="Q7353">
        <v>52337.650280000002</v>
      </c>
      <c r="R7353">
        <v>53469.175920000001</v>
      </c>
      <c r="S7353">
        <v>44462.80904</v>
      </c>
      <c r="T7353">
        <v>44964.6662</v>
      </c>
      <c r="U7353">
        <v>46794.834049999998</v>
      </c>
      <c r="V7353">
        <v>48335.522429999997</v>
      </c>
      <c r="W7353">
        <v>46011.73833</v>
      </c>
      <c r="X7353">
        <v>48061.507619999997</v>
      </c>
      <c r="Y7353">
        <v>46711.420890000001</v>
      </c>
    </row>
    <row r="7354" spans="1:25" x14ac:dyDescent="0.25">
      <c r="A7354" t="str">
        <f t="shared" si="116"/>
        <v>Wien-BrigittenauPensionisteneinkommenLohnsteuer Fälle</v>
      </c>
      <c r="B7354">
        <v>7353</v>
      </c>
      <c r="C7354">
        <v>920</v>
      </c>
      <c r="D7354" t="s">
        <v>295</v>
      </c>
      <c r="E7354" t="s">
        <v>44</v>
      </c>
      <c r="F7354" t="s">
        <v>58</v>
      </c>
      <c r="G7354">
        <v>11259</v>
      </c>
      <c r="H7354">
        <v>10593</v>
      </c>
      <c r="I7354">
        <v>10840</v>
      </c>
      <c r="J7354">
        <v>11432</v>
      </c>
      <c r="K7354">
        <v>11420</v>
      </c>
      <c r="L7354">
        <v>10935</v>
      </c>
      <c r="M7354">
        <v>11161</v>
      </c>
      <c r="N7354">
        <v>11285</v>
      </c>
      <c r="O7354">
        <v>11452</v>
      </c>
      <c r="P7354">
        <v>11558</v>
      </c>
      <c r="Q7354">
        <v>11571</v>
      </c>
      <c r="R7354">
        <v>11414</v>
      </c>
      <c r="S7354">
        <v>11305</v>
      </c>
      <c r="T7354">
        <v>11230</v>
      </c>
      <c r="U7354">
        <v>11530</v>
      </c>
      <c r="V7354">
        <v>11484</v>
      </c>
      <c r="W7354">
        <v>12075</v>
      </c>
      <c r="X7354">
        <v>12126</v>
      </c>
      <c r="Y7354">
        <v>12163</v>
      </c>
    </row>
    <row r="7355" spans="1:25" x14ac:dyDescent="0.25">
      <c r="A7355" t="str">
        <f t="shared" si="116"/>
        <v>Wien-BrigittenauPensionisteneinkommenNetto_Schnitt</v>
      </c>
      <c r="B7355">
        <v>7354</v>
      </c>
      <c r="C7355">
        <v>920</v>
      </c>
      <c r="D7355" t="s">
        <v>295</v>
      </c>
      <c r="E7355" t="s">
        <v>44</v>
      </c>
      <c r="F7355" t="s">
        <v>59</v>
      </c>
      <c r="G7355">
        <v>14951.7668279844</v>
      </c>
      <c r="H7355">
        <v>15274.1305665417</v>
      </c>
      <c r="I7355">
        <v>15653.925709582199</v>
      </c>
      <c r="J7355">
        <v>15970.9742090909</v>
      </c>
      <c r="K7355">
        <v>16406.9430605733</v>
      </c>
      <c r="L7355">
        <v>17001.508980621002</v>
      </c>
      <c r="M7355">
        <v>17149.913438452601</v>
      </c>
      <c r="N7355">
        <v>17314.822490555602</v>
      </c>
      <c r="O7355">
        <v>16962.356270131</v>
      </c>
      <c r="P7355">
        <v>17224.305812590701</v>
      </c>
      <c r="Q7355">
        <v>17451.396956285302</v>
      </c>
      <c r="R7355">
        <v>17706.119897464501</v>
      </c>
      <c r="S7355">
        <v>18465.3205576945</v>
      </c>
      <c r="T7355">
        <v>18509.983605905702</v>
      </c>
      <c r="U7355">
        <v>18277.212915505999</v>
      </c>
      <c r="V7355">
        <v>19058.612711883899</v>
      </c>
      <c r="W7355">
        <v>20413.3594137293</v>
      </c>
      <c r="X7355">
        <v>20716.598178098699</v>
      </c>
      <c r="Y7355">
        <v>21283.459430395102</v>
      </c>
    </row>
    <row r="7356" spans="1:25" x14ac:dyDescent="0.25">
      <c r="A7356" t="str">
        <f t="shared" si="116"/>
        <v>Wien-BrigittenauPensionisteneinkommenNettobezüge 1000 EUR</v>
      </c>
      <c r="B7356">
        <v>7355</v>
      </c>
      <c r="C7356">
        <v>920</v>
      </c>
      <c r="D7356" t="s">
        <v>295</v>
      </c>
      <c r="E7356" t="s">
        <v>44</v>
      </c>
      <c r="F7356" t="s">
        <v>60</v>
      </c>
      <c r="G7356">
        <v>264152.86455</v>
      </c>
      <c r="H7356">
        <v>268794.14971000003</v>
      </c>
      <c r="I7356">
        <v>275759.55530000001</v>
      </c>
      <c r="J7356">
        <v>281089.14607999998</v>
      </c>
      <c r="K7356">
        <v>287925.44377000001</v>
      </c>
      <c r="L7356">
        <v>300042.63049000001</v>
      </c>
      <c r="M7356">
        <v>309435.88816999999</v>
      </c>
      <c r="N7356">
        <v>311666.80482999998</v>
      </c>
      <c r="O7356">
        <v>315974.77260000003</v>
      </c>
      <c r="P7356">
        <v>320389.31241999997</v>
      </c>
      <c r="Q7356">
        <v>320966.09282000002</v>
      </c>
      <c r="R7356">
        <v>317736.32156000001</v>
      </c>
      <c r="S7356">
        <v>326134.49169</v>
      </c>
      <c r="T7356">
        <v>325960.8113</v>
      </c>
      <c r="U7356">
        <v>334637.49127</v>
      </c>
      <c r="V7356">
        <v>332134.44373</v>
      </c>
      <c r="W7356">
        <v>342270.79729000002</v>
      </c>
      <c r="X7356">
        <v>344309.86171999999</v>
      </c>
      <c r="Y7356">
        <v>350112.90762999997</v>
      </c>
    </row>
    <row r="7357" spans="1:25" x14ac:dyDescent="0.25">
      <c r="A7357" t="str">
        <f t="shared" si="116"/>
        <v>Wien-BrigittenauPensionisteneinkommenSV-Beiträge 1000 EUR</v>
      </c>
      <c r="B7357">
        <v>7356</v>
      </c>
      <c r="C7357">
        <v>920</v>
      </c>
      <c r="D7357" t="s">
        <v>295</v>
      </c>
      <c r="E7357" t="s">
        <v>44</v>
      </c>
      <c r="F7357" t="s">
        <v>61</v>
      </c>
      <c r="G7357">
        <v>15784.175869999999</v>
      </c>
      <c r="H7357">
        <v>17643.906289999999</v>
      </c>
      <c r="I7357">
        <v>18257.048930000001</v>
      </c>
      <c r="J7357">
        <v>18581.76657</v>
      </c>
      <c r="K7357">
        <v>19438.937239999999</v>
      </c>
      <c r="L7357">
        <v>20076.528060000001</v>
      </c>
      <c r="M7357">
        <v>20719.39818</v>
      </c>
      <c r="N7357">
        <v>20857.221679999999</v>
      </c>
      <c r="O7357">
        <v>21182.992099999999</v>
      </c>
      <c r="P7357">
        <v>21506.928790000002</v>
      </c>
      <c r="Q7357">
        <v>21534.35039</v>
      </c>
      <c r="R7357">
        <v>21429.77046</v>
      </c>
      <c r="S7357">
        <v>21378.337930000002</v>
      </c>
      <c r="T7357">
        <v>21303.48359</v>
      </c>
      <c r="U7357">
        <v>21754.334490000001</v>
      </c>
      <c r="V7357">
        <v>21680.25546</v>
      </c>
      <c r="W7357">
        <v>22110.842059999999</v>
      </c>
      <c r="X7357">
        <v>22162.86694</v>
      </c>
      <c r="Y7357">
        <v>22376.095519999999</v>
      </c>
    </row>
    <row r="7358" spans="1:25" x14ac:dyDescent="0.25">
      <c r="A7358" t="str">
        <f t="shared" si="116"/>
        <v>Wien-BrigittenauPensionisteneinkommenSV-Beiträge Fälle</v>
      </c>
      <c r="B7358">
        <v>7357</v>
      </c>
      <c r="C7358">
        <v>920</v>
      </c>
      <c r="D7358" t="s">
        <v>295</v>
      </c>
      <c r="E7358" t="s">
        <v>44</v>
      </c>
      <c r="F7358" t="s">
        <v>62</v>
      </c>
      <c r="G7358">
        <v>17234</v>
      </c>
      <c r="H7358">
        <v>17180</v>
      </c>
      <c r="I7358">
        <v>17212</v>
      </c>
      <c r="J7358">
        <v>17209</v>
      </c>
      <c r="K7358">
        <v>17189</v>
      </c>
      <c r="L7358">
        <v>17276</v>
      </c>
      <c r="M7358">
        <v>17612</v>
      </c>
      <c r="N7358">
        <v>17595</v>
      </c>
      <c r="O7358">
        <v>17530</v>
      </c>
      <c r="P7358">
        <v>17476</v>
      </c>
      <c r="Q7358">
        <v>17306</v>
      </c>
      <c r="R7358">
        <v>16865</v>
      </c>
      <c r="S7358">
        <v>16590</v>
      </c>
      <c r="T7358">
        <v>16499</v>
      </c>
      <c r="U7358">
        <v>16777</v>
      </c>
      <c r="V7358">
        <v>16283</v>
      </c>
      <c r="W7358">
        <v>16238</v>
      </c>
      <c r="X7358">
        <v>16097</v>
      </c>
      <c r="Y7358">
        <v>15925</v>
      </c>
    </row>
    <row r="7359" spans="1:25" x14ac:dyDescent="0.25">
      <c r="A7359" t="str">
        <f t="shared" si="116"/>
        <v>Wien-BrigittenauUnselbstständig Beschäftigte GW mgfInsgesamt</v>
      </c>
      <c r="B7359">
        <v>7358</v>
      </c>
      <c r="C7359">
        <v>920</v>
      </c>
      <c r="D7359" t="s">
        <v>295</v>
      </c>
      <c r="E7359" t="s">
        <v>450</v>
      </c>
      <c r="F7359" t="s">
        <v>48</v>
      </c>
      <c r="G7359">
        <v>16015.626861164999</v>
      </c>
      <c r="H7359">
        <v>16340.246799113</v>
      </c>
      <c r="I7359">
        <v>16890.44205442</v>
      </c>
      <c r="J7359">
        <v>16301.169384974</v>
      </c>
      <c r="K7359">
        <v>16281.452678906</v>
      </c>
      <c r="L7359">
        <v>15708.326944003</v>
      </c>
      <c r="M7359">
        <v>15336.147387314</v>
      </c>
      <c r="N7359">
        <v>15164.422766026</v>
      </c>
      <c r="O7359">
        <v>15682.175929028999</v>
      </c>
      <c r="P7359">
        <v>15857.097265644001</v>
      </c>
      <c r="Q7359">
        <v>16336.431098854</v>
      </c>
      <c r="R7359">
        <v>16405.771753032001</v>
      </c>
      <c r="S7359">
        <v>17371.742037378001</v>
      </c>
      <c r="T7359">
        <v>17514.164298791002</v>
      </c>
    </row>
    <row r="7360" spans="1:25" x14ac:dyDescent="0.25">
      <c r="A7360" t="str">
        <f t="shared" si="116"/>
        <v>Wien-BrigittenauUnselbstständig Beschäftigte GW ogfInsgesamt</v>
      </c>
      <c r="B7360">
        <v>7359</v>
      </c>
      <c r="C7360">
        <v>920</v>
      </c>
      <c r="D7360" t="s">
        <v>295</v>
      </c>
      <c r="E7360" t="s">
        <v>449</v>
      </c>
      <c r="F7360" t="s">
        <v>48</v>
      </c>
      <c r="G7360">
        <v>14421.349471</v>
      </c>
      <c r="H7360">
        <v>14606.019018511999</v>
      </c>
      <c r="I7360">
        <v>15215.170763197</v>
      </c>
      <c r="J7360">
        <v>14558.890995321</v>
      </c>
      <c r="K7360">
        <v>14684.464167882999</v>
      </c>
      <c r="L7360">
        <v>13971.379422185</v>
      </c>
      <c r="M7360">
        <v>13813.761940053</v>
      </c>
      <c r="N7360">
        <v>13648.587411504999</v>
      </c>
      <c r="O7360">
        <v>14193.513593472</v>
      </c>
      <c r="P7360">
        <v>14295.107148978001</v>
      </c>
      <c r="Q7360">
        <v>14893.448810348</v>
      </c>
      <c r="R7360">
        <v>14758.608996942001</v>
      </c>
      <c r="S7360">
        <v>15794.696055767999</v>
      </c>
      <c r="T7360">
        <v>15666.338325937</v>
      </c>
    </row>
    <row r="7361" spans="1:28" x14ac:dyDescent="0.25">
      <c r="A7361" t="str">
        <f t="shared" si="116"/>
        <v>Wien-BrigittenauUnternehmenInsgesamt</v>
      </c>
      <c r="B7361">
        <v>7360</v>
      </c>
      <c r="C7361">
        <v>920</v>
      </c>
      <c r="D7361" t="s">
        <v>295</v>
      </c>
      <c r="E7361" t="s">
        <v>475</v>
      </c>
      <c r="F7361" t="s">
        <v>48</v>
      </c>
      <c r="G7361">
        <v>3842</v>
      </c>
      <c r="H7361">
        <v>3864</v>
      </c>
      <c r="I7361">
        <v>4016</v>
      </c>
    </row>
    <row r="7362" spans="1:28" x14ac:dyDescent="0.25">
      <c r="A7362" t="str">
        <f t="shared" si="116"/>
        <v>Wien-BrigittenauWohnbevölkerungInsgesamt</v>
      </c>
      <c r="B7362">
        <v>7361</v>
      </c>
      <c r="C7362">
        <v>920</v>
      </c>
      <c r="D7362" t="s">
        <v>295</v>
      </c>
      <c r="E7362" t="s">
        <v>42</v>
      </c>
      <c r="F7362" t="s">
        <v>48</v>
      </c>
      <c r="G7362">
        <v>76837</v>
      </c>
      <c r="H7362">
        <v>78792</v>
      </c>
      <c r="I7362">
        <v>79441</v>
      </c>
      <c r="J7362">
        <v>80758</v>
      </c>
      <c r="K7362">
        <v>81288</v>
      </c>
      <c r="L7362">
        <v>81719</v>
      </c>
      <c r="M7362">
        <v>81648</v>
      </c>
      <c r="N7362">
        <v>81986</v>
      </c>
      <c r="O7362">
        <v>82083</v>
      </c>
      <c r="P7362">
        <v>82969</v>
      </c>
      <c r="Q7362">
        <v>83351</v>
      </c>
      <c r="R7362">
        <v>83977</v>
      </c>
      <c r="S7362">
        <v>84305</v>
      </c>
      <c r="T7362">
        <v>85525</v>
      </c>
      <c r="U7362">
        <v>85815</v>
      </c>
      <c r="V7362">
        <v>86868</v>
      </c>
      <c r="W7362">
        <v>87239</v>
      </c>
      <c r="X7362">
        <v>86502</v>
      </c>
      <c r="Y7362">
        <v>86368</v>
      </c>
      <c r="Z7362">
        <v>85264</v>
      </c>
      <c r="AA7362">
        <v>84471</v>
      </c>
      <c r="AB7362">
        <v>85690</v>
      </c>
    </row>
    <row r="7363" spans="1:28" x14ac:dyDescent="0.25">
      <c r="A7363" t="str">
        <f t="shared" si="116"/>
        <v>Wien-FloridsdorfArbeitnehmereinkommenBrutto_Schnitt</v>
      </c>
      <c r="B7363">
        <v>7362</v>
      </c>
      <c r="C7363">
        <v>921</v>
      </c>
      <c r="D7363" t="s">
        <v>296</v>
      </c>
      <c r="E7363" t="s">
        <v>43</v>
      </c>
      <c r="F7363" t="s">
        <v>54</v>
      </c>
      <c r="G7363">
        <v>26340.343384211501</v>
      </c>
      <c r="H7363">
        <v>26757.951497462302</v>
      </c>
      <c r="I7363">
        <v>27293.055280185799</v>
      </c>
      <c r="J7363">
        <v>27949.862089434799</v>
      </c>
      <c r="K7363">
        <v>28601.467036242699</v>
      </c>
      <c r="L7363">
        <v>29013.657055595399</v>
      </c>
      <c r="M7363">
        <v>29009.790706274602</v>
      </c>
      <c r="N7363">
        <v>29271.468429585399</v>
      </c>
      <c r="O7363">
        <v>29792.446580516898</v>
      </c>
      <c r="P7363">
        <v>30383.2957144924</v>
      </c>
      <c r="Q7363">
        <v>30829.205825662499</v>
      </c>
      <c r="R7363">
        <v>31297.8824859776</v>
      </c>
      <c r="S7363">
        <v>31822.521580391502</v>
      </c>
      <c r="T7363">
        <v>31880.388325339201</v>
      </c>
      <c r="U7363">
        <v>33273.893836007199</v>
      </c>
      <c r="V7363">
        <v>33455.975531685399</v>
      </c>
      <c r="W7363">
        <v>34055.985449206797</v>
      </c>
      <c r="X7363">
        <v>34648.766763510597</v>
      </c>
      <c r="Y7363">
        <v>35938.469133123799</v>
      </c>
    </row>
    <row r="7364" spans="1:28" x14ac:dyDescent="0.25">
      <c r="A7364" t="str">
        <f t="shared" si="116"/>
        <v>Wien-FloridsdorfArbeitnehmereinkommenBruttobezüge 1000 EUR</v>
      </c>
      <c r="B7364">
        <v>7363</v>
      </c>
      <c r="C7364">
        <v>921</v>
      </c>
      <c r="D7364" t="s">
        <v>296</v>
      </c>
      <c r="E7364" t="s">
        <v>43</v>
      </c>
      <c r="F7364" t="s">
        <v>55</v>
      </c>
      <c r="G7364">
        <v>1565222.2249199999</v>
      </c>
      <c r="H7364">
        <v>1608019.0952399999</v>
      </c>
      <c r="I7364">
        <v>1668642.81372</v>
      </c>
      <c r="J7364">
        <v>1740717.41093</v>
      </c>
      <c r="K7364">
        <v>1826918.7069399999</v>
      </c>
      <c r="L7364">
        <v>1860993.99086</v>
      </c>
      <c r="M7364">
        <v>1888189.25749</v>
      </c>
      <c r="N7364">
        <v>1958993.02465</v>
      </c>
      <c r="O7364">
        <v>2038041.6856800001</v>
      </c>
      <c r="P7364">
        <v>2100275.6995600001</v>
      </c>
      <c r="Q7364">
        <v>2153512.5145399999</v>
      </c>
      <c r="R7364">
        <v>2237579.5125699998</v>
      </c>
      <c r="S7364">
        <v>2342805.8612700002</v>
      </c>
      <c r="T7364">
        <v>2406076.66769</v>
      </c>
      <c r="U7364">
        <v>2484694.7483100002</v>
      </c>
      <c r="V7364">
        <v>2667679.12097</v>
      </c>
      <c r="W7364">
        <v>2737249.83048</v>
      </c>
      <c r="X7364">
        <v>2915901.6157499999</v>
      </c>
      <c r="Y7364">
        <v>3190150.0895400001</v>
      </c>
    </row>
    <row r="7365" spans="1:28" x14ac:dyDescent="0.25">
      <c r="A7365" t="str">
        <f t="shared" si="116"/>
        <v>Wien-FloridsdorfArbeitnehmereinkommenBruttobezüge Fälle</v>
      </c>
      <c r="B7365">
        <v>7364</v>
      </c>
      <c r="C7365">
        <v>921</v>
      </c>
      <c r="D7365" t="s">
        <v>296</v>
      </c>
      <c r="E7365" t="s">
        <v>43</v>
      </c>
      <c r="F7365" t="s">
        <v>56</v>
      </c>
      <c r="G7365">
        <v>59423</v>
      </c>
      <c r="H7365">
        <v>60095</v>
      </c>
      <c r="I7365">
        <v>61138</v>
      </c>
      <c r="J7365">
        <v>62280</v>
      </c>
      <c r="K7365">
        <v>63875</v>
      </c>
      <c r="L7365">
        <v>64142</v>
      </c>
      <c r="M7365">
        <v>65088</v>
      </c>
      <c r="N7365">
        <v>66925</v>
      </c>
      <c r="O7365">
        <v>68408</v>
      </c>
      <c r="P7365">
        <v>69126</v>
      </c>
      <c r="Q7365">
        <v>69853</v>
      </c>
      <c r="R7365">
        <v>71493</v>
      </c>
      <c r="S7365">
        <v>73621</v>
      </c>
      <c r="T7365">
        <v>75472</v>
      </c>
      <c r="U7365">
        <v>74674</v>
      </c>
      <c r="V7365">
        <v>79737</v>
      </c>
      <c r="W7365">
        <v>80375</v>
      </c>
      <c r="X7365">
        <v>84156</v>
      </c>
      <c r="Y7365">
        <v>88767</v>
      </c>
    </row>
    <row r="7366" spans="1:28" x14ac:dyDescent="0.25">
      <c r="A7366" t="str">
        <f t="shared" si="116"/>
        <v>Wien-FloridsdorfArbeitnehmereinkommenLohnsteuer 1000 EUR</v>
      </c>
      <c r="B7366">
        <v>7365</v>
      </c>
      <c r="C7366">
        <v>921</v>
      </c>
      <c r="D7366" t="s">
        <v>296</v>
      </c>
      <c r="E7366" t="s">
        <v>43</v>
      </c>
      <c r="F7366" t="s">
        <v>57</v>
      </c>
      <c r="G7366">
        <v>246405.84755000001</v>
      </c>
      <c r="H7366">
        <v>244889.87199000001</v>
      </c>
      <c r="I7366">
        <v>260689.84458</v>
      </c>
      <c r="J7366">
        <v>277049.15149999998</v>
      </c>
      <c r="K7366">
        <v>297729.71720000001</v>
      </c>
      <c r="L7366">
        <v>277580.34594000003</v>
      </c>
      <c r="M7366">
        <v>283493.31692000001</v>
      </c>
      <c r="N7366">
        <v>297993.64434</v>
      </c>
      <c r="O7366">
        <v>318177.53889999999</v>
      </c>
      <c r="P7366">
        <v>333690.45142</v>
      </c>
      <c r="Q7366">
        <v>345613.94056999998</v>
      </c>
      <c r="R7366">
        <v>364741.54450999998</v>
      </c>
      <c r="S7366">
        <v>334046.85415999999</v>
      </c>
      <c r="T7366">
        <v>341363.22243000002</v>
      </c>
      <c r="U7366">
        <v>361252.54057999997</v>
      </c>
      <c r="V7366">
        <v>386356.86703999998</v>
      </c>
      <c r="W7366">
        <v>376903.52840000001</v>
      </c>
      <c r="X7366">
        <v>407439.49660999997</v>
      </c>
      <c r="Y7366">
        <v>441882.95046999998</v>
      </c>
    </row>
    <row r="7367" spans="1:28" x14ac:dyDescent="0.25">
      <c r="A7367" t="str">
        <f t="shared" si="116"/>
        <v>Wien-FloridsdorfArbeitnehmereinkommenLohnsteuer Fälle</v>
      </c>
      <c r="B7367">
        <v>7366</v>
      </c>
      <c r="C7367">
        <v>921</v>
      </c>
      <c r="D7367" t="s">
        <v>296</v>
      </c>
      <c r="E7367" t="s">
        <v>43</v>
      </c>
      <c r="F7367" t="s">
        <v>58</v>
      </c>
      <c r="G7367">
        <v>49823</v>
      </c>
      <c r="H7367">
        <v>49251</v>
      </c>
      <c r="I7367">
        <v>50172</v>
      </c>
      <c r="J7367">
        <v>51525</v>
      </c>
      <c r="K7367">
        <v>53545</v>
      </c>
      <c r="L7367">
        <v>52710</v>
      </c>
      <c r="M7367">
        <v>53704</v>
      </c>
      <c r="N7367">
        <v>55165</v>
      </c>
      <c r="O7367">
        <v>56633</v>
      </c>
      <c r="P7367">
        <v>57585</v>
      </c>
      <c r="Q7367">
        <v>58379</v>
      </c>
      <c r="R7367">
        <v>59962</v>
      </c>
      <c r="S7367">
        <v>61081</v>
      </c>
      <c r="T7367">
        <v>63215</v>
      </c>
      <c r="U7367">
        <v>63621</v>
      </c>
      <c r="V7367">
        <v>68323</v>
      </c>
      <c r="W7367">
        <v>69528</v>
      </c>
      <c r="X7367">
        <v>73092</v>
      </c>
      <c r="Y7367">
        <v>77650</v>
      </c>
    </row>
    <row r="7368" spans="1:28" x14ac:dyDescent="0.25">
      <c r="A7368" t="str">
        <f t="shared" si="116"/>
        <v>Wien-FloridsdorfArbeitnehmereinkommenNetto_Schnitt</v>
      </c>
      <c r="B7368">
        <v>7367</v>
      </c>
      <c r="C7368">
        <v>921</v>
      </c>
      <c r="D7368" t="s">
        <v>296</v>
      </c>
      <c r="E7368" t="s">
        <v>43</v>
      </c>
      <c r="F7368" t="s">
        <v>59</v>
      </c>
      <c r="G7368">
        <v>18157.790563754799</v>
      </c>
      <c r="H7368">
        <v>18547.430399034802</v>
      </c>
      <c r="I7368">
        <v>18815.396878700602</v>
      </c>
      <c r="J7368">
        <v>19211.8571639371</v>
      </c>
      <c r="K7368">
        <v>19577.676860274001</v>
      </c>
      <c r="L7368">
        <v>20266.152645848299</v>
      </c>
      <c r="M7368">
        <v>20218.256436823998</v>
      </c>
      <c r="N7368">
        <v>20324.8200389989</v>
      </c>
      <c r="O7368">
        <v>20566.215123962102</v>
      </c>
      <c r="P7368">
        <v>20869.394858374599</v>
      </c>
      <c r="Q7368">
        <v>21103.905064492599</v>
      </c>
      <c r="R7368">
        <v>21317.2389792008</v>
      </c>
      <c r="S7368">
        <v>22330.328837695801</v>
      </c>
      <c r="T7368">
        <v>22338.203633533001</v>
      </c>
      <c r="U7368">
        <v>23219.636348662199</v>
      </c>
      <c r="V7368">
        <v>23404.467005154402</v>
      </c>
      <c r="W7368">
        <v>24060.5426468429</v>
      </c>
      <c r="X7368">
        <v>24380.546739507601</v>
      </c>
      <c r="Y7368">
        <v>25352.027810672898</v>
      </c>
    </row>
    <row r="7369" spans="1:28" x14ac:dyDescent="0.25">
      <c r="A7369" t="str">
        <f t="shared" si="116"/>
        <v>Wien-FloridsdorfArbeitnehmereinkommenNettobezüge 1000 EUR</v>
      </c>
      <c r="B7369">
        <v>7368</v>
      </c>
      <c r="C7369">
        <v>921</v>
      </c>
      <c r="D7369" t="s">
        <v>296</v>
      </c>
      <c r="E7369" t="s">
        <v>43</v>
      </c>
      <c r="F7369" t="s">
        <v>60</v>
      </c>
      <c r="G7369">
        <v>1078990.38867</v>
      </c>
      <c r="H7369">
        <v>1114607.8298299999</v>
      </c>
      <c r="I7369">
        <v>1150335.73437</v>
      </c>
      <c r="J7369">
        <v>1196514.4641700001</v>
      </c>
      <c r="K7369">
        <v>1250524.1094500001</v>
      </c>
      <c r="L7369">
        <v>1299911.5630099999</v>
      </c>
      <c r="M7369">
        <v>1315965.8749599999</v>
      </c>
      <c r="N7369">
        <v>1360238.5811099999</v>
      </c>
      <c r="O7369">
        <v>1406893.6442</v>
      </c>
      <c r="P7369">
        <v>1442617.78898</v>
      </c>
      <c r="Q7369">
        <v>1474171.0804699999</v>
      </c>
      <c r="R7369">
        <v>1524033.3663399999</v>
      </c>
      <c r="S7369">
        <v>1643981.1393599999</v>
      </c>
      <c r="T7369">
        <v>1685908.90463</v>
      </c>
      <c r="U7369">
        <v>1733903.1247</v>
      </c>
      <c r="V7369">
        <v>1866201.9855899999</v>
      </c>
      <c r="W7369">
        <v>1933866.11524</v>
      </c>
      <c r="X7369">
        <v>2051769.2914100001</v>
      </c>
      <c r="Y7369">
        <v>2250423.45267</v>
      </c>
    </row>
    <row r="7370" spans="1:28" x14ac:dyDescent="0.25">
      <c r="A7370" t="str">
        <f t="shared" si="116"/>
        <v>Wien-FloridsdorfArbeitnehmereinkommenSV-Beiträge 1000 EUR</v>
      </c>
      <c r="B7370">
        <v>7369</v>
      </c>
      <c r="C7370">
        <v>921</v>
      </c>
      <c r="D7370" t="s">
        <v>296</v>
      </c>
      <c r="E7370" t="s">
        <v>43</v>
      </c>
      <c r="F7370" t="s">
        <v>61</v>
      </c>
      <c r="G7370">
        <v>239825.98869999999</v>
      </c>
      <c r="H7370">
        <v>248521.39342000001</v>
      </c>
      <c r="I7370">
        <v>257617.23477000001</v>
      </c>
      <c r="J7370">
        <v>267153.79525999998</v>
      </c>
      <c r="K7370">
        <v>278664.88029</v>
      </c>
      <c r="L7370">
        <v>283502.08191000001</v>
      </c>
      <c r="M7370">
        <v>288730.06560999999</v>
      </c>
      <c r="N7370">
        <v>300760.79920000001</v>
      </c>
      <c r="O7370">
        <v>312970.50257999997</v>
      </c>
      <c r="P7370">
        <v>323967.45916000003</v>
      </c>
      <c r="Q7370">
        <v>333727.49349999998</v>
      </c>
      <c r="R7370">
        <v>348804.60171999998</v>
      </c>
      <c r="S7370">
        <v>364777.86774999998</v>
      </c>
      <c r="T7370">
        <v>378804.54063</v>
      </c>
      <c r="U7370">
        <v>389539.08302999998</v>
      </c>
      <c r="V7370">
        <v>415120.26834000001</v>
      </c>
      <c r="W7370">
        <v>426480.18683999998</v>
      </c>
      <c r="X7370">
        <v>456692.82773000002</v>
      </c>
      <c r="Y7370">
        <v>497843.68640000001</v>
      </c>
    </row>
    <row r="7371" spans="1:28" x14ac:dyDescent="0.25">
      <c r="A7371" t="str">
        <f t="shared" si="116"/>
        <v>Wien-FloridsdorfArbeitnehmereinkommenSV-Beiträge Fälle</v>
      </c>
      <c r="B7371">
        <v>7370</v>
      </c>
      <c r="C7371">
        <v>921</v>
      </c>
      <c r="D7371" t="s">
        <v>296</v>
      </c>
      <c r="E7371" t="s">
        <v>43</v>
      </c>
      <c r="F7371" t="s">
        <v>62</v>
      </c>
      <c r="G7371">
        <v>57203</v>
      </c>
      <c r="H7371">
        <v>57881</v>
      </c>
      <c r="I7371">
        <v>58790</v>
      </c>
      <c r="J7371">
        <v>59700</v>
      </c>
      <c r="K7371">
        <v>61154</v>
      </c>
      <c r="L7371">
        <v>61009</v>
      </c>
      <c r="M7371">
        <v>61763</v>
      </c>
      <c r="N7371">
        <v>63432</v>
      </c>
      <c r="O7371">
        <v>64667</v>
      </c>
      <c r="P7371">
        <v>65179</v>
      </c>
      <c r="Q7371">
        <v>65667</v>
      </c>
      <c r="R7371">
        <v>66831</v>
      </c>
      <c r="S7371">
        <v>68724</v>
      </c>
      <c r="T7371">
        <v>70277</v>
      </c>
      <c r="U7371">
        <v>69900</v>
      </c>
      <c r="V7371">
        <v>74359</v>
      </c>
      <c r="W7371">
        <v>75029</v>
      </c>
      <c r="X7371">
        <v>78851</v>
      </c>
      <c r="Y7371">
        <v>83517</v>
      </c>
    </row>
    <row r="7372" spans="1:28" x14ac:dyDescent="0.25">
      <c r="A7372" t="str">
        <f t="shared" si="116"/>
        <v>Wien-FloridsdorfArbeitsstättenInsgesamt</v>
      </c>
      <c r="B7372">
        <v>7371</v>
      </c>
      <c r="C7372">
        <v>921</v>
      </c>
      <c r="D7372" t="s">
        <v>296</v>
      </c>
      <c r="E7372" t="s">
        <v>476</v>
      </c>
      <c r="F7372" t="s">
        <v>48</v>
      </c>
      <c r="G7372">
        <v>7643</v>
      </c>
      <c r="H7372">
        <v>7747</v>
      </c>
      <c r="I7372">
        <v>7979</v>
      </c>
    </row>
    <row r="7373" spans="1:28" x14ac:dyDescent="0.25">
      <c r="A7373" t="str">
        <f t="shared" si="116"/>
        <v>Wien-FloridsdorfBeschäftigte in den ArbeitsstättenInsgesamt</v>
      </c>
      <c r="B7373">
        <v>7372</v>
      </c>
      <c r="C7373">
        <v>921</v>
      </c>
      <c r="D7373" t="s">
        <v>296</v>
      </c>
      <c r="E7373" t="s">
        <v>477</v>
      </c>
      <c r="F7373" t="s">
        <v>48</v>
      </c>
      <c r="G7373">
        <v>65242</v>
      </c>
      <c r="H7373">
        <v>64002</v>
      </c>
      <c r="I7373">
        <v>65549</v>
      </c>
    </row>
    <row r="7374" spans="1:28" x14ac:dyDescent="0.25">
      <c r="A7374" t="str">
        <f t="shared" si="116"/>
        <v>Wien-FloridsdorfGesamteinkommenBruttobezüge Gesamt</v>
      </c>
      <c r="B7374">
        <v>7373</v>
      </c>
      <c r="C7374">
        <v>921</v>
      </c>
      <c r="D7374" t="s">
        <v>296</v>
      </c>
      <c r="E7374" t="s">
        <v>45</v>
      </c>
      <c r="F7374" t="s">
        <v>63</v>
      </c>
      <c r="G7374">
        <v>2201462.4241800001</v>
      </c>
      <c r="H7374">
        <v>2266914.44863</v>
      </c>
      <c r="I7374">
        <v>2354714.58568</v>
      </c>
      <c r="J7374">
        <v>2451349.3531599999</v>
      </c>
      <c r="K7374">
        <v>2570407.34369</v>
      </c>
      <c r="L7374">
        <v>2631220.4177100002</v>
      </c>
      <c r="M7374">
        <v>2683517.98007</v>
      </c>
      <c r="N7374">
        <v>2770986.9503799998</v>
      </c>
      <c r="O7374">
        <v>2880454.3150499999</v>
      </c>
      <c r="P7374">
        <v>2965386.1760200001</v>
      </c>
      <c r="Q7374">
        <v>3042506.7597699999</v>
      </c>
      <c r="R7374">
        <v>3139069.0881599998</v>
      </c>
      <c r="S7374">
        <v>3250026.6287699998</v>
      </c>
      <c r="T7374">
        <v>3329052.46697</v>
      </c>
      <c r="U7374">
        <v>3424277.9446200002</v>
      </c>
      <c r="V7374">
        <v>3644601.7943000002</v>
      </c>
      <c r="W7374">
        <v>3752764.27892</v>
      </c>
      <c r="X7374">
        <v>3967445.96129</v>
      </c>
      <c r="Y7374">
        <v>4285013.2225799998</v>
      </c>
    </row>
    <row r="7375" spans="1:28" x14ac:dyDescent="0.25">
      <c r="A7375" t="str">
        <f t="shared" si="116"/>
        <v>Wien-FloridsdorfGesamteinkommenNettobezüge Gesamt</v>
      </c>
      <c r="B7375">
        <v>7374</v>
      </c>
      <c r="C7375">
        <v>921</v>
      </c>
      <c r="D7375" t="s">
        <v>296</v>
      </c>
      <c r="E7375" t="s">
        <v>45</v>
      </c>
      <c r="F7375" t="s">
        <v>64</v>
      </c>
      <c r="G7375">
        <v>1595296.4164199999</v>
      </c>
      <c r="H7375">
        <v>1652615.86209</v>
      </c>
      <c r="I7375">
        <v>1707124.6146800001</v>
      </c>
      <c r="J7375">
        <v>1770483.3353599999</v>
      </c>
      <c r="K7375">
        <v>1846916.29953</v>
      </c>
      <c r="L7375">
        <v>1927557.9444200001</v>
      </c>
      <c r="M7375">
        <v>1961233.9402099999</v>
      </c>
      <c r="N7375">
        <v>2016921.45649</v>
      </c>
      <c r="O7375">
        <v>2084181.85573</v>
      </c>
      <c r="P7375">
        <v>2135677.537</v>
      </c>
      <c r="Q7375">
        <v>2183477.4064500001</v>
      </c>
      <c r="R7375">
        <v>2239870.4734299998</v>
      </c>
      <c r="S7375">
        <v>2385822.0313400002</v>
      </c>
      <c r="T7375">
        <v>2439523.3328</v>
      </c>
      <c r="U7375">
        <v>2498263.21202</v>
      </c>
      <c r="V7375">
        <v>2657584.3175900001</v>
      </c>
      <c r="W7375">
        <v>2764823.1718299999</v>
      </c>
      <c r="X7375">
        <v>2908104.77697</v>
      </c>
      <c r="Y7375">
        <v>3145912.3574199998</v>
      </c>
    </row>
    <row r="7376" spans="1:28" x14ac:dyDescent="0.25">
      <c r="A7376" t="str">
        <f t="shared" si="116"/>
        <v>Wien-FloridsdorfGründungsintensitätin % der aktiven Wirtschaftskammermitglieder</v>
      </c>
      <c r="B7376">
        <v>7375</v>
      </c>
      <c r="C7376">
        <v>921</v>
      </c>
      <c r="D7376" t="s">
        <v>296</v>
      </c>
      <c r="E7376" t="s">
        <v>40</v>
      </c>
      <c r="F7376" t="s">
        <v>52</v>
      </c>
      <c r="G7376">
        <v>10.542555926973501</v>
      </c>
      <c r="H7376">
        <v>9.6216942923124709</v>
      </c>
      <c r="I7376">
        <v>10.7872110403609</v>
      </c>
      <c r="J7376">
        <v>11.435316553240799</v>
      </c>
      <c r="K7376">
        <v>8.8504900572205507</v>
      </c>
      <c r="L7376">
        <v>8.4256033284258294</v>
      </c>
      <c r="M7376">
        <v>9.7395450882939194</v>
      </c>
      <c r="N7376">
        <v>8.7165741547010303</v>
      </c>
      <c r="O7376">
        <v>8.4762447414658695</v>
      </c>
      <c r="P7376">
        <v>7.0189884541015797</v>
      </c>
      <c r="Q7376">
        <v>7.3973652029221002</v>
      </c>
      <c r="R7376">
        <v>8.7185480380284694</v>
      </c>
      <c r="S7376">
        <v>6.7987118236599304</v>
      </c>
      <c r="T7376">
        <v>8.8425766093759606</v>
      </c>
      <c r="U7376">
        <v>8.8029183267378297</v>
      </c>
      <c r="V7376">
        <v>9.1354272205336002</v>
      </c>
      <c r="W7376">
        <v>8.2460732984293195</v>
      </c>
      <c r="X7376">
        <v>8.9980544747081694</v>
      </c>
      <c r="Y7376">
        <v>8.2389937106918207</v>
      </c>
      <c r="Z7376">
        <v>8.5552494643403705</v>
      </c>
      <c r="AA7376">
        <v>9.2014652014652007</v>
      </c>
      <c r="AB7376">
        <v>9.8206660973526905</v>
      </c>
    </row>
    <row r="7377" spans="1:44" x14ac:dyDescent="0.25">
      <c r="A7377" t="str">
        <f t="shared" si="116"/>
        <v>Wien-FloridsdorfGründungsintensitätje 1.000 Einwohner</v>
      </c>
      <c r="B7377">
        <v>7376</v>
      </c>
      <c r="C7377">
        <v>921</v>
      </c>
      <c r="D7377" t="s">
        <v>296</v>
      </c>
      <c r="E7377" t="s">
        <v>40</v>
      </c>
      <c r="F7377" t="s">
        <v>53</v>
      </c>
      <c r="G7377">
        <v>3.1605075312581898</v>
      </c>
      <c r="H7377">
        <v>2.9589051685939598</v>
      </c>
      <c r="I7377">
        <v>3.3651332114458299</v>
      </c>
      <c r="J7377">
        <v>3.7144604412249498</v>
      </c>
      <c r="K7377">
        <v>3.0090046708720601</v>
      </c>
      <c r="L7377">
        <v>2.9429948058731301</v>
      </c>
      <c r="M7377">
        <v>3.4357183238822202</v>
      </c>
      <c r="N7377">
        <v>3.1555075686562</v>
      </c>
      <c r="O7377">
        <v>3.1537244827184998</v>
      </c>
      <c r="P7377">
        <v>2.61262320669069</v>
      </c>
      <c r="Q7377">
        <v>2.7387013682515202</v>
      </c>
      <c r="R7377">
        <v>3.2210475668082701</v>
      </c>
      <c r="S7377">
        <v>2.5465442918755499</v>
      </c>
      <c r="T7377">
        <v>3.2209564570518698</v>
      </c>
      <c r="U7377">
        <v>3.2240760325063298</v>
      </c>
      <c r="V7377">
        <v>3.4086899541307498</v>
      </c>
      <c r="W7377">
        <v>3.0962224857014702</v>
      </c>
      <c r="X7377">
        <v>3.3499725362611898</v>
      </c>
      <c r="Y7377">
        <v>3.11964183654029</v>
      </c>
      <c r="Z7377">
        <v>3.2141953586789</v>
      </c>
      <c r="AA7377">
        <v>3.5244268597244401</v>
      </c>
      <c r="AB7377">
        <v>3.7521411675140701</v>
      </c>
    </row>
    <row r="7378" spans="1:44" x14ac:dyDescent="0.25">
      <c r="A7378" t="str">
        <f t="shared" si="116"/>
        <v>Wien-FloridsdorfKammermitgliedschaftenAktiv</v>
      </c>
      <c r="B7378">
        <v>7377</v>
      </c>
      <c r="C7378">
        <v>921</v>
      </c>
      <c r="D7378" t="s">
        <v>296</v>
      </c>
      <c r="E7378" t="s">
        <v>39</v>
      </c>
      <c r="F7378" t="s">
        <v>50</v>
      </c>
      <c r="G7378">
        <v>3889</v>
      </c>
      <c r="H7378">
        <v>4056</v>
      </c>
      <c r="I7378">
        <v>4174</v>
      </c>
      <c r="J7378">
        <v>4382</v>
      </c>
      <c r="K7378">
        <v>4645</v>
      </c>
      <c r="L7378">
        <v>4797</v>
      </c>
      <c r="M7378">
        <v>4892</v>
      </c>
      <c r="N7378">
        <v>5050</v>
      </c>
      <c r="O7378">
        <v>5214</v>
      </c>
      <c r="P7378">
        <v>5233</v>
      </c>
      <c r="Q7378">
        <v>5293</v>
      </c>
      <c r="R7378">
        <v>5308</v>
      </c>
      <c r="S7378">
        <v>5252</v>
      </c>
      <c r="T7378">
        <v>5341</v>
      </c>
      <c r="U7378">
        <v>5408</v>
      </c>
      <c r="V7378">
        <v>5413</v>
      </c>
      <c r="W7378">
        <v>5535</v>
      </c>
      <c r="X7378">
        <v>5579</v>
      </c>
      <c r="Y7378">
        <v>5523</v>
      </c>
      <c r="Z7378">
        <v>5531</v>
      </c>
      <c r="AA7378">
        <v>5649</v>
      </c>
      <c r="AB7378">
        <v>5713</v>
      </c>
      <c r="AC7378">
        <v>5832</v>
      </c>
      <c r="AD7378">
        <v>5922</v>
      </c>
      <c r="AE7378">
        <v>6041</v>
      </c>
      <c r="AF7378">
        <v>6112</v>
      </c>
      <c r="AG7378">
        <v>6188</v>
      </c>
      <c r="AH7378">
        <v>6168</v>
      </c>
      <c r="AI7378">
        <v>6299</v>
      </c>
      <c r="AJ7378">
        <v>6360</v>
      </c>
      <c r="AK7378">
        <v>6407</v>
      </c>
      <c r="AL7378">
        <v>6534</v>
      </c>
      <c r="AM7378">
        <v>6797</v>
      </c>
      <c r="AN7378">
        <v>6825</v>
      </c>
      <c r="AO7378">
        <v>6995</v>
      </c>
      <c r="AP7378">
        <v>7026</v>
      </c>
      <c r="AQ7378">
        <v>7180</v>
      </c>
      <c r="AR7378">
        <v>7200</v>
      </c>
    </row>
    <row r="7379" spans="1:44" x14ac:dyDescent="0.25">
      <c r="A7379" t="str">
        <f t="shared" ref="A7379:A7442" si="117">D7379&amp;E7379&amp;F7379</f>
        <v>Wien-FloridsdorfKammermitgliedschaftenInsgesamt</v>
      </c>
      <c r="B7379">
        <v>7378</v>
      </c>
      <c r="C7379">
        <v>921</v>
      </c>
      <c r="D7379" t="s">
        <v>296</v>
      </c>
      <c r="E7379" t="s">
        <v>39</v>
      </c>
      <c r="F7379" t="s">
        <v>48</v>
      </c>
      <c r="G7379">
        <v>5321</v>
      </c>
      <c r="H7379">
        <v>5523</v>
      </c>
      <c r="I7379">
        <v>5670</v>
      </c>
      <c r="J7379">
        <v>5928</v>
      </c>
      <c r="K7379">
        <v>6226</v>
      </c>
      <c r="L7379">
        <v>6412</v>
      </c>
      <c r="M7379">
        <v>6519</v>
      </c>
      <c r="N7379">
        <v>6693</v>
      </c>
      <c r="O7379">
        <v>6846</v>
      </c>
      <c r="P7379">
        <v>6919</v>
      </c>
      <c r="Q7379">
        <v>6985</v>
      </c>
      <c r="R7379">
        <v>7037</v>
      </c>
      <c r="S7379">
        <v>6983</v>
      </c>
      <c r="T7379">
        <v>7110</v>
      </c>
      <c r="U7379">
        <v>7207</v>
      </c>
      <c r="V7379">
        <v>7241</v>
      </c>
      <c r="W7379">
        <v>7387</v>
      </c>
      <c r="X7379">
        <v>7411</v>
      </c>
      <c r="Y7379">
        <v>7369</v>
      </c>
      <c r="Z7379">
        <v>7398</v>
      </c>
      <c r="AA7379">
        <v>7534</v>
      </c>
      <c r="AB7379">
        <v>7636</v>
      </c>
      <c r="AC7379">
        <v>7761</v>
      </c>
      <c r="AD7379">
        <v>7847</v>
      </c>
      <c r="AE7379">
        <v>7935</v>
      </c>
      <c r="AF7379">
        <v>8000</v>
      </c>
      <c r="AG7379">
        <v>8030</v>
      </c>
      <c r="AH7379">
        <v>7968</v>
      </c>
      <c r="AI7379">
        <v>8128</v>
      </c>
      <c r="AJ7379">
        <v>8173</v>
      </c>
      <c r="AK7379">
        <v>8307</v>
      </c>
      <c r="AL7379">
        <v>8429</v>
      </c>
      <c r="AM7379">
        <v>8620</v>
      </c>
      <c r="AN7379">
        <v>8629</v>
      </c>
      <c r="AO7379">
        <v>8760</v>
      </c>
      <c r="AP7379">
        <v>8812</v>
      </c>
      <c r="AQ7379">
        <v>8936</v>
      </c>
      <c r="AR7379">
        <v>8930</v>
      </c>
    </row>
    <row r="7380" spans="1:44" x14ac:dyDescent="0.25">
      <c r="A7380" t="str">
        <f t="shared" si="117"/>
        <v>Wien-FloridsdorfKammermitgliedschaftenRuhend</v>
      </c>
      <c r="B7380">
        <v>7379</v>
      </c>
      <c r="C7380">
        <v>921</v>
      </c>
      <c r="D7380" t="s">
        <v>296</v>
      </c>
      <c r="E7380" t="s">
        <v>39</v>
      </c>
      <c r="F7380" t="s">
        <v>51</v>
      </c>
      <c r="G7380">
        <v>1432</v>
      </c>
      <c r="H7380">
        <v>1467</v>
      </c>
      <c r="I7380">
        <v>1496</v>
      </c>
      <c r="J7380">
        <v>1546</v>
      </c>
      <c r="K7380">
        <v>1581</v>
      </c>
      <c r="L7380">
        <v>1615</v>
      </c>
      <c r="M7380">
        <v>1627</v>
      </c>
      <c r="N7380">
        <v>1643</v>
      </c>
      <c r="O7380">
        <v>1632</v>
      </c>
      <c r="P7380">
        <v>1686</v>
      </c>
      <c r="Q7380">
        <v>1692</v>
      </c>
      <c r="R7380">
        <v>1729</v>
      </c>
      <c r="S7380">
        <v>1731</v>
      </c>
      <c r="T7380">
        <v>1769</v>
      </c>
      <c r="U7380">
        <v>1799</v>
      </c>
      <c r="V7380">
        <v>1828</v>
      </c>
      <c r="W7380">
        <v>1852</v>
      </c>
      <c r="X7380">
        <v>1832</v>
      </c>
      <c r="Y7380">
        <v>1846</v>
      </c>
      <c r="Z7380">
        <v>1867</v>
      </c>
      <c r="AA7380">
        <v>1885</v>
      </c>
      <c r="AB7380">
        <v>1923</v>
      </c>
      <c r="AC7380">
        <v>1929</v>
      </c>
      <c r="AD7380">
        <v>1925</v>
      </c>
      <c r="AE7380">
        <v>1894</v>
      </c>
      <c r="AF7380">
        <v>1888</v>
      </c>
      <c r="AG7380">
        <v>1842</v>
      </c>
      <c r="AH7380">
        <v>1800</v>
      </c>
      <c r="AI7380">
        <v>1829</v>
      </c>
      <c r="AJ7380">
        <v>1813</v>
      </c>
      <c r="AK7380">
        <v>1900</v>
      </c>
      <c r="AL7380">
        <v>1895</v>
      </c>
      <c r="AM7380">
        <v>1823</v>
      </c>
      <c r="AN7380">
        <v>1804</v>
      </c>
      <c r="AO7380">
        <v>1765</v>
      </c>
      <c r="AP7380">
        <v>1786</v>
      </c>
      <c r="AQ7380">
        <v>1756</v>
      </c>
      <c r="AR7380">
        <v>1730</v>
      </c>
    </row>
    <row r="7381" spans="1:44" x14ac:dyDescent="0.25">
      <c r="A7381" t="str">
        <f t="shared" si="117"/>
        <v>Wien-FloridsdorfLehrlinge1. Lehrjahr, männlich</v>
      </c>
      <c r="B7381">
        <v>7380</v>
      </c>
      <c r="C7381">
        <v>921</v>
      </c>
      <c r="D7381" t="s">
        <v>296</v>
      </c>
      <c r="E7381" t="s">
        <v>46</v>
      </c>
      <c r="F7381" t="s">
        <v>65</v>
      </c>
      <c r="G7381">
        <v>185</v>
      </c>
      <c r="H7381">
        <v>206</v>
      </c>
      <c r="I7381">
        <v>211</v>
      </c>
      <c r="J7381">
        <v>262</v>
      </c>
      <c r="K7381">
        <v>315</v>
      </c>
      <c r="L7381">
        <v>298</v>
      </c>
      <c r="M7381">
        <v>272</v>
      </c>
      <c r="N7381">
        <v>551</v>
      </c>
      <c r="O7381">
        <v>613</v>
      </c>
      <c r="P7381">
        <v>444</v>
      </c>
      <c r="Q7381">
        <v>472</v>
      </c>
      <c r="R7381">
        <v>569</v>
      </c>
      <c r="S7381">
        <v>453</v>
      </c>
      <c r="T7381">
        <v>395</v>
      </c>
      <c r="U7381">
        <v>337</v>
      </c>
      <c r="V7381">
        <v>332</v>
      </c>
      <c r="W7381">
        <v>285</v>
      </c>
      <c r="X7381">
        <v>308</v>
      </c>
      <c r="Y7381">
        <v>362</v>
      </c>
      <c r="Z7381">
        <v>368</v>
      </c>
      <c r="AA7381">
        <v>357</v>
      </c>
      <c r="AB7381">
        <v>347</v>
      </c>
    </row>
    <row r="7382" spans="1:44" x14ac:dyDescent="0.25">
      <c r="A7382" t="str">
        <f t="shared" si="117"/>
        <v>Wien-FloridsdorfLehrlinge1. Lehrjahr, weiblich</v>
      </c>
      <c r="B7382">
        <v>7381</v>
      </c>
      <c r="C7382">
        <v>921</v>
      </c>
      <c r="D7382" t="s">
        <v>296</v>
      </c>
      <c r="E7382" t="s">
        <v>46</v>
      </c>
      <c r="F7382" t="s">
        <v>66</v>
      </c>
      <c r="G7382">
        <v>101</v>
      </c>
      <c r="H7382">
        <v>123</v>
      </c>
      <c r="I7382">
        <v>109</v>
      </c>
      <c r="J7382">
        <v>135</v>
      </c>
      <c r="K7382">
        <v>136</v>
      </c>
      <c r="L7382">
        <v>149</v>
      </c>
      <c r="M7382">
        <v>157</v>
      </c>
      <c r="N7382">
        <v>237</v>
      </c>
      <c r="O7382">
        <v>319</v>
      </c>
      <c r="P7382">
        <v>209</v>
      </c>
      <c r="Q7382">
        <v>218</v>
      </c>
      <c r="R7382">
        <v>208</v>
      </c>
      <c r="S7382">
        <v>226</v>
      </c>
      <c r="T7382">
        <v>180</v>
      </c>
      <c r="U7382">
        <v>120</v>
      </c>
      <c r="V7382">
        <v>132</v>
      </c>
      <c r="W7382">
        <v>123</v>
      </c>
      <c r="X7382">
        <v>122</v>
      </c>
      <c r="Y7382">
        <v>120</v>
      </c>
      <c r="Z7382">
        <v>116</v>
      </c>
      <c r="AA7382">
        <v>113</v>
      </c>
      <c r="AB7382">
        <v>117</v>
      </c>
    </row>
    <row r="7383" spans="1:44" x14ac:dyDescent="0.25">
      <c r="A7383" t="str">
        <f t="shared" si="117"/>
        <v>Wien-FloridsdorfLehrlinge2. Lehrjahr, männlich</v>
      </c>
      <c r="B7383">
        <v>7382</v>
      </c>
      <c r="C7383">
        <v>921</v>
      </c>
      <c r="D7383" t="s">
        <v>296</v>
      </c>
      <c r="E7383" t="s">
        <v>46</v>
      </c>
      <c r="F7383" t="s">
        <v>67</v>
      </c>
      <c r="G7383">
        <v>266</v>
      </c>
      <c r="H7383">
        <v>221</v>
      </c>
      <c r="I7383">
        <v>184</v>
      </c>
      <c r="J7383">
        <v>219</v>
      </c>
      <c r="K7383">
        <v>322</v>
      </c>
      <c r="L7383">
        <v>296</v>
      </c>
      <c r="M7383">
        <v>289</v>
      </c>
      <c r="N7383">
        <v>322</v>
      </c>
      <c r="O7383">
        <v>396</v>
      </c>
      <c r="P7383">
        <v>368</v>
      </c>
      <c r="Q7383">
        <v>310</v>
      </c>
      <c r="R7383">
        <v>346</v>
      </c>
      <c r="S7383">
        <v>419</v>
      </c>
      <c r="T7383">
        <v>357</v>
      </c>
      <c r="U7383">
        <v>297</v>
      </c>
      <c r="V7383">
        <v>287</v>
      </c>
      <c r="W7383">
        <v>271</v>
      </c>
      <c r="X7383">
        <v>219</v>
      </c>
      <c r="Y7383">
        <v>259</v>
      </c>
      <c r="Z7383">
        <v>222</v>
      </c>
      <c r="AA7383">
        <v>224</v>
      </c>
      <c r="AB7383">
        <v>244</v>
      </c>
    </row>
    <row r="7384" spans="1:44" x14ac:dyDescent="0.25">
      <c r="A7384" t="str">
        <f t="shared" si="117"/>
        <v>Wien-FloridsdorfLehrlinge2. Lehrjahr, weiblich</v>
      </c>
      <c r="B7384">
        <v>7383</v>
      </c>
      <c r="C7384">
        <v>921</v>
      </c>
      <c r="D7384" t="s">
        <v>296</v>
      </c>
      <c r="E7384" t="s">
        <v>46</v>
      </c>
      <c r="F7384" t="s">
        <v>68</v>
      </c>
      <c r="G7384">
        <v>131</v>
      </c>
      <c r="H7384">
        <v>136</v>
      </c>
      <c r="I7384">
        <v>124</v>
      </c>
      <c r="J7384">
        <v>115</v>
      </c>
      <c r="K7384">
        <v>148</v>
      </c>
      <c r="L7384">
        <v>142</v>
      </c>
      <c r="M7384">
        <v>159</v>
      </c>
      <c r="N7384">
        <v>166</v>
      </c>
      <c r="O7384">
        <v>167</v>
      </c>
      <c r="P7384">
        <v>228</v>
      </c>
      <c r="Q7384">
        <v>186</v>
      </c>
      <c r="R7384">
        <v>176</v>
      </c>
      <c r="S7384">
        <v>173</v>
      </c>
      <c r="T7384">
        <v>189</v>
      </c>
      <c r="U7384">
        <v>168</v>
      </c>
      <c r="V7384">
        <v>116</v>
      </c>
      <c r="W7384">
        <v>112</v>
      </c>
      <c r="X7384">
        <v>123</v>
      </c>
      <c r="Y7384">
        <v>107</v>
      </c>
      <c r="Z7384">
        <v>113</v>
      </c>
      <c r="AA7384">
        <v>106</v>
      </c>
      <c r="AB7384">
        <v>94</v>
      </c>
    </row>
    <row r="7385" spans="1:44" x14ac:dyDescent="0.25">
      <c r="A7385" t="str">
        <f t="shared" si="117"/>
        <v>Wien-FloridsdorfLehrlinge3. Lehrjahr, männlich</v>
      </c>
      <c r="B7385">
        <v>7384</v>
      </c>
      <c r="C7385">
        <v>921</v>
      </c>
      <c r="D7385" t="s">
        <v>296</v>
      </c>
      <c r="E7385" t="s">
        <v>46</v>
      </c>
      <c r="F7385" t="s">
        <v>69</v>
      </c>
      <c r="G7385">
        <v>265</v>
      </c>
      <c r="H7385">
        <v>356</v>
      </c>
      <c r="I7385">
        <v>227</v>
      </c>
      <c r="J7385">
        <v>176</v>
      </c>
      <c r="K7385">
        <v>279</v>
      </c>
      <c r="L7385">
        <v>297</v>
      </c>
      <c r="M7385">
        <v>336</v>
      </c>
      <c r="N7385">
        <v>281</v>
      </c>
      <c r="O7385">
        <v>262</v>
      </c>
      <c r="P7385">
        <v>331</v>
      </c>
      <c r="Q7385">
        <v>320</v>
      </c>
      <c r="R7385">
        <v>269</v>
      </c>
      <c r="S7385">
        <v>303</v>
      </c>
      <c r="T7385">
        <v>368</v>
      </c>
      <c r="U7385">
        <v>289</v>
      </c>
      <c r="V7385">
        <v>269</v>
      </c>
      <c r="W7385">
        <v>263</v>
      </c>
      <c r="X7385">
        <v>239</v>
      </c>
      <c r="Y7385">
        <v>206</v>
      </c>
      <c r="Z7385">
        <v>214</v>
      </c>
      <c r="AA7385">
        <v>170</v>
      </c>
      <c r="AB7385">
        <v>178</v>
      </c>
    </row>
    <row r="7386" spans="1:44" x14ac:dyDescent="0.25">
      <c r="A7386" t="str">
        <f t="shared" si="117"/>
        <v>Wien-FloridsdorfLehrlinge3. Lehrjahr, weiblich</v>
      </c>
      <c r="B7386">
        <v>7385</v>
      </c>
      <c r="C7386">
        <v>921</v>
      </c>
      <c r="D7386" t="s">
        <v>296</v>
      </c>
      <c r="E7386" t="s">
        <v>46</v>
      </c>
      <c r="F7386" t="s">
        <v>70</v>
      </c>
      <c r="G7386">
        <v>132</v>
      </c>
      <c r="H7386">
        <v>130</v>
      </c>
      <c r="I7386">
        <v>128</v>
      </c>
      <c r="J7386">
        <v>111</v>
      </c>
      <c r="K7386">
        <v>134</v>
      </c>
      <c r="L7386">
        <v>130</v>
      </c>
      <c r="M7386">
        <v>147</v>
      </c>
      <c r="N7386">
        <v>148</v>
      </c>
      <c r="O7386">
        <v>131</v>
      </c>
      <c r="P7386">
        <v>146</v>
      </c>
      <c r="Q7386">
        <v>199</v>
      </c>
      <c r="R7386">
        <v>162</v>
      </c>
      <c r="S7386">
        <v>167</v>
      </c>
      <c r="T7386">
        <v>164</v>
      </c>
      <c r="U7386">
        <v>171</v>
      </c>
      <c r="V7386">
        <v>176</v>
      </c>
      <c r="W7386">
        <v>120</v>
      </c>
      <c r="X7386">
        <v>98</v>
      </c>
      <c r="Y7386">
        <v>120</v>
      </c>
      <c r="Z7386">
        <v>104</v>
      </c>
      <c r="AA7386">
        <v>101</v>
      </c>
      <c r="AB7386">
        <v>92</v>
      </c>
    </row>
    <row r="7387" spans="1:44" x14ac:dyDescent="0.25">
      <c r="A7387" t="str">
        <f t="shared" si="117"/>
        <v>Wien-FloridsdorfLehrlinge4. Lehrjahr, männlich</v>
      </c>
      <c r="B7387">
        <v>7386</v>
      </c>
      <c r="C7387">
        <v>921</v>
      </c>
      <c r="D7387" t="s">
        <v>296</v>
      </c>
      <c r="E7387" t="s">
        <v>46</v>
      </c>
      <c r="F7387" t="s">
        <v>71</v>
      </c>
      <c r="G7387">
        <v>111</v>
      </c>
      <c r="H7387">
        <v>156</v>
      </c>
      <c r="I7387">
        <v>154</v>
      </c>
      <c r="J7387">
        <v>77</v>
      </c>
      <c r="K7387">
        <v>113</v>
      </c>
      <c r="L7387">
        <v>107</v>
      </c>
      <c r="M7387">
        <v>155</v>
      </c>
      <c r="N7387">
        <v>166</v>
      </c>
      <c r="O7387">
        <v>138</v>
      </c>
      <c r="P7387">
        <v>140</v>
      </c>
      <c r="Q7387">
        <v>161</v>
      </c>
      <c r="R7387">
        <v>117</v>
      </c>
      <c r="S7387">
        <v>104</v>
      </c>
      <c r="T7387">
        <v>122</v>
      </c>
      <c r="U7387">
        <v>137</v>
      </c>
      <c r="V7387">
        <v>111</v>
      </c>
      <c r="W7387">
        <v>114</v>
      </c>
      <c r="X7387">
        <v>105</v>
      </c>
      <c r="Y7387">
        <v>80</v>
      </c>
      <c r="Z7387">
        <v>93</v>
      </c>
      <c r="AA7387">
        <v>102</v>
      </c>
      <c r="AB7387">
        <v>82</v>
      </c>
    </row>
    <row r="7388" spans="1:44" x14ac:dyDescent="0.25">
      <c r="A7388" t="str">
        <f t="shared" si="117"/>
        <v>Wien-FloridsdorfLehrlinge4. Lehrjahr, weiblich</v>
      </c>
      <c r="B7388">
        <v>7387</v>
      </c>
      <c r="C7388">
        <v>921</v>
      </c>
      <c r="D7388" t="s">
        <v>296</v>
      </c>
      <c r="E7388" t="s">
        <v>46</v>
      </c>
      <c r="F7388" t="s">
        <v>72</v>
      </c>
      <c r="G7388">
        <v>7</v>
      </c>
      <c r="H7388">
        <v>9</v>
      </c>
      <c r="I7388">
        <v>10</v>
      </c>
      <c r="J7388">
        <v>1</v>
      </c>
      <c r="K7388">
        <v>11</v>
      </c>
      <c r="L7388">
        <v>10</v>
      </c>
      <c r="M7388">
        <v>16</v>
      </c>
      <c r="N7388">
        <v>16</v>
      </c>
      <c r="O7388">
        <v>27</v>
      </c>
      <c r="P7388">
        <v>28</v>
      </c>
      <c r="Q7388">
        <v>22</v>
      </c>
      <c r="R7388">
        <v>27</v>
      </c>
      <c r="S7388">
        <v>16</v>
      </c>
      <c r="T7388">
        <v>13</v>
      </c>
      <c r="U7388">
        <v>31</v>
      </c>
      <c r="V7388">
        <v>30</v>
      </c>
      <c r="W7388">
        <v>45</v>
      </c>
      <c r="X7388">
        <v>13</v>
      </c>
      <c r="Y7388">
        <v>15</v>
      </c>
      <c r="Z7388">
        <v>23</v>
      </c>
      <c r="AA7388">
        <v>14</v>
      </c>
      <c r="AB7388">
        <v>15</v>
      </c>
    </row>
    <row r="7389" spans="1:44" x14ac:dyDescent="0.25">
      <c r="A7389" t="str">
        <f t="shared" si="117"/>
        <v>Wien-FloridsdorfLehrlingeFrauen</v>
      </c>
      <c r="B7389">
        <v>7388</v>
      </c>
      <c r="C7389">
        <v>921</v>
      </c>
      <c r="D7389" t="s">
        <v>296</v>
      </c>
      <c r="E7389" t="s">
        <v>46</v>
      </c>
      <c r="F7389" t="s">
        <v>47</v>
      </c>
      <c r="G7389">
        <v>371</v>
      </c>
      <c r="H7389">
        <v>398</v>
      </c>
      <c r="I7389">
        <v>371</v>
      </c>
      <c r="J7389">
        <v>362</v>
      </c>
      <c r="K7389">
        <v>429</v>
      </c>
      <c r="L7389">
        <v>431</v>
      </c>
      <c r="M7389">
        <v>479</v>
      </c>
      <c r="N7389">
        <v>567</v>
      </c>
      <c r="O7389">
        <v>644</v>
      </c>
      <c r="P7389">
        <v>611</v>
      </c>
      <c r="Q7389">
        <v>625</v>
      </c>
      <c r="R7389">
        <v>573</v>
      </c>
      <c r="S7389">
        <v>582</v>
      </c>
      <c r="T7389">
        <v>546</v>
      </c>
      <c r="U7389">
        <v>490</v>
      </c>
      <c r="V7389">
        <v>454</v>
      </c>
      <c r="W7389">
        <v>400</v>
      </c>
      <c r="X7389">
        <v>356</v>
      </c>
      <c r="Y7389">
        <v>362</v>
      </c>
      <c r="Z7389">
        <v>356</v>
      </c>
      <c r="AA7389">
        <v>334</v>
      </c>
      <c r="AB7389">
        <v>318</v>
      </c>
    </row>
    <row r="7390" spans="1:44" x14ac:dyDescent="0.25">
      <c r="A7390" t="str">
        <f t="shared" si="117"/>
        <v>Wien-FloridsdorfLehrlingeInsgesamt</v>
      </c>
      <c r="B7390">
        <v>7389</v>
      </c>
      <c r="C7390">
        <v>921</v>
      </c>
      <c r="D7390" t="s">
        <v>296</v>
      </c>
      <c r="E7390" t="s">
        <v>46</v>
      </c>
      <c r="F7390" t="s">
        <v>48</v>
      </c>
      <c r="G7390">
        <v>1198</v>
      </c>
      <c r="H7390">
        <v>1337</v>
      </c>
      <c r="I7390">
        <v>1147</v>
      </c>
      <c r="J7390">
        <v>1096</v>
      </c>
      <c r="K7390">
        <v>1458</v>
      </c>
      <c r="L7390">
        <v>1429</v>
      </c>
      <c r="M7390">
        <v>1531</v>
      </c>
      <c r="N7390">
        <v>1887</v>
      </c>
      <c r="O7390">
        <v>2053</v>
      </c>
      <c r="P7390">
        <v>1894</v>
      </c>
      <c r="Q7390">
        <v>1888</v>
      </c>
      <c r="R7390">
        <v>1874</v>
      </c>
      <c r="S7390">
        <v>1861</v>
      </c>
      <c r="T7390">
        <v>1788</v>
      </c>
      <c r="U7390">
        <v>1550</v>
      </c>
      <c r="V7390">
        <v>1453</v>
      </c>
      <c r="W7390">
        <v>1333</v>
      </c>
      <c r="X7390">
        <v>1227</v>
      </c>
      <c r="Y7390">
        <v>1269</v>
      </c>
      <c r="Z7390">
        <v>1253</v>
      </c>
      <c r="AA7390">
        <v>1187</v>
      </c>
      <c r="AB7390">
        <v>1169</v>
      </c>
    </row>
    <row r="7391" spans="1:44" x14ac:dyDescent="0.25">
      <c r="A7391" t="str">
        <f t="shared" si="117"/>
        <v>Wien-FloridsdorfLehrlingeMänner</v>
      </c>
      <c r="B7391">
        <v>7390</v>
      </c>
      <c r="C7391">
        <v>921</v>
      </c>
      <c r="D7391" t="s">
        <v>296</v>
      </c>
      <c r="E7391" t="s">
        <v>46</v>
      </c>
      <c r="F7391" t="s">
        <v>49</v>
      </c>
      <c r="G7391">
        <v>827</v>
      </c>
      <c r="H7391">
        <v>939</v>
      </c>
      <c r="I7391">
        <v>776</v>
      </c>
      <c r="J7391">
        <v>734</v>
      </c>
      <c r="K7391">
        <v>1029</v>
      </c>
      <c r="L7391">
        <v>998</v>
      </c>
      <c r="M7391">
        <v>1052</v>
      </c>
      <c r="N7391">
        <v>1320</v>
      </c>
      <c r="O7391">
        <v>1409</v>
      </c>
      <c r="P7391">
        <v>1283</v>
      </c>
      <c r="Q7391">
        <v>1263</v>
      </c>
      <c r="R7391">
        <v>1301</v>
      </c>
      <c r="S7391">
        <v>1279</v>
      </c>
      <c r="T7391">
        <v>1242</v>
      </c>
      <c r="U7391">
        <v>1060</v>
      </c>
      <c r="V7391">
        <v>999</v>
      </c>
      <c r="W7391">
        <v>933</v>
      </c>
      <c r="X7391">
        <v>871</v>
      </c>
      <c r="Y7391">
        <v>907</v>
      </c>
      <c r="Z7391">
        <v>897</v>
      </c>
      <c r="AA7391">
        <v>853</v>
      </c>
      <c r="AB7391">
        <v>851</v>
      </c>
    </row>
    <row r="7392" spans="1:44" x14ac:dyDescent="0.25">
      <c r="A7392" t="str">
        <f t="shared" si="117"/>
        <v>Wien-FloridsdorfNeugründungenInsgesamt</v>
      </c>
      <c r="B7392">
        <v>7391</v>
      </c>
      <c r="C7392">
        <v>921</v>
      </c>
      <c r="D7392" t="s">
        <v>296</v>
      </c>
      <c r="E7392" t="s">
        <v>41</v>
      </c>
      <c r="F7392" t="s">
        <v>48</v>
      </c>
      <c r="G7392">
        <v>410</v>
      </c>
      <c r="H7392">
        <v>390.25592049619399</v>
      </c>
      <c r="I7392">
        <v>450.25818882466302</v>
      </c>
      <c r="J7392">
        <v>501.095571363011</v>
      </c>
      <c r="K7392">
        <v>411.10526315789502</v>
      </c>
      <c r="L7392">
        <v>404.17619166458701</v>
      </c>
      <c r="M7392">
        <v>476.45854571933802</v>
      </c>
      <c r="N7392">
        <v>440.18699481240202</v>
      </c>
      <c r="O7392">
        <v>443.56188732090902</v>
      </c>
      <c r="P7392">
        <v>372.56790714371198</v>
      </c>
      <c r="Q7392">
        <v>395.09327548806903</v>
      </c>
      <c r="R7392">
        <v>471.93500529848097</v>
      </c>
      <c r="S7392">
        <v>379.30013264198698</v>
      </c>
      <c r="T7392">
        <v>489.08291226458402</v>
      </c>
      <c r="U7392">
        <v>502.91072400653201</v>
      </c>
      <c r="V7392">
        <v>541</v>
      </c>
      <c r="W7392">
        <v>504</v>
      </c>
      <c r="X7392">
        <v>555</v>
      </c>
      <c r="Y7392">
        <v>524</v>
      </c>
      <c r="Z7392">
        <v>559</v>
      </c>
      <c r="AA7392">
        <v>628</v>
      </c>
      <c r="AB7392">
        <v>690</v>
      </c>
    </row>
    <row r="7393" spans="1:25" x14ac:dyDescent="0.25">
      <c r="A7393" t="str">
        <f t="shared" si="117"/>
        <v>Wien-FloridsdorfPendler (Auspendler/-innen)Insgesamt</v>
      </c>
      <c r="B7393">
        <v>7392</v>
      </c>
      <c r="C7393">
        <v>921</v>
      </c>
      <c r="D7393" t="s">
        <v>296</v>
      </c>
      <c r="E7393" t="s">
        <v>459</v>
      </c>
      <c r="F7393" t="s">
        <v>48</v>
      </c>
      <c r="G7393">
        <v>6370</v>
      </c>
      <c r="H7393">
        <v>6252</v>
      </c>
      <c r="I7393">
        <v>7326</v>
      </c>
      <c r="J7393">
        <v>7329</v>
      </c>
      <c r="K7393">
        <v>7184</v>
      </c>
      <c r="L7393">
        <v>7241</v>
      </c>
      <c r="M7393">
        <v>7601</v>
      </c>
      <c r="N7393">
        <v>7970</v>
      </c>
      <c r="O7393">
        <v>8271</v>
      </c>
      <c r="P7393">
        <v>8714</v>
      </c>
      <c r="Q7393">
        <v>8973</v>
      </c>
      <c r="R7393">
        <v>9050</v>
      </c>
      <c r="S7393">
        <v>10032</v>
      </c>
    </row>
    <row r="7394" spans="1:25" x14ac:dyDescent="0.25">
      <c r="A7394" t="str">
        <f t="shared" si="117"/>
        <v>Wien-FloridsdorfPendler ins AuslandInsgesamt</v>
      </c>
      <c r="B7394">
        <v>7393</v>
      </c>
      <c r="C7394">
        <v>921</v>
      </c>
      <c r="D7394" t="s">
        <v>296</v>
      </c>
      <c r="E7394" t="s">
        <v>304</v>
      </c>
      <c r="F7394" t="s">
        <v>48</v>
      </c>
      <c r="G7394">
        <v>16</v>
      </c>
      <c r="H7394">
        <v>64</v>
      </c>
      <c r="I7394">
        <v>505</v>
      </c>
      <c r="J7394">
        <v>101</v>
      </c>
      <c r="K7394">
        <v>72</v>
      </c>
      <c r="L7394">
        <v>129</v>
      </c>
      <c r="M7394">
        <v>136</v>
      </c>
      <c r="N7394">
        <v>135</v>
      </c>
      <c r="O7394">
        <v>135</v>
      </c>
      <c r="P7394">
        <v>131</v>
      </c>
      <c r="Q7394">
        <v>106</v>
      </c>
      <c r="R7394">
        <v>100</v>
      </c>
      <c r="S7394">
        <v>135</v>
      </c>
    </row>
    <row r="7395" spans="1:25" x14ac:dyDescent="0.25">
      <c r="A7395" t="str">
        <f t="shared" si="117"/>
        <v>Wien-FloridsdorfPendler zw. BundesländernInsgesamt</v>
      </c>
      <c r="B7395">
        <v>7394</v>
      </c>
      <c r="C7395">
        <v>921</v>
      </c>
      <c r="D7395" t="s">
        <v>296</v>
      </c>
      <c r="E7395" t="s">
        <v>433</v>
      </c>
      <c r="F7395" t="s">
        <v>48</v>
      </c>
      <c r="G7395">
        <v>6354</v>
      </c>
      <c r="H7395">
        <v>6188</v>
      </c>
      <c r="I7395">
        <v>6821</v>
      </c>
      <c r="J7395">
        <v>7228</v>
      </c>
      <c r="K7395">
        <v>7112</v>
      </c>
      <c r="L7395">
        <v>7112</v>
      </c>
      <c r="M7395">
        <v>7465</v>
      </c>
      <c r="N7395">
        <v>7835</v>
      </c>
      <c r="O7395">
        <v>8136</v>
      </c>
      <c r="P7395">
        <v>8583</v>
      </c>
      <c r="Q7395">
        <v>8867</v>
      </c>
      <c r="R7395">
        <v>8950</v>
      </c>
      <c r="S7395">
        <v>9897</v>
      </c>
    </row>
    <row r="7396" spans="1:25" x14ac:dyDescent="0.25">
      <c r="A7396" t="str">
        <f t="shared" si="117"/>
        <v>Wien-FloridsdorfPendler zw. Gemeinden eines Pol. BezirkesInsgesamt</v>
      </c>
      <c r="B7396">
        <v>7395</v>
      </c>
      <c r="C7396">
        <v>921</v>
      </c>
      <c r="D7396" t="s">
        <v>296</v>
      </c>
      <c r="E7396" t="s">
        <v>305</v>
      </c>
      <c r="F7396" t="s">
        <v>48</v>
      </c>
      <c r="G7396">
        <v>0</v>
      </c>
      <c r="H7396">
        <v>0</v>
      </c>
      <c r="I7396">
        <v>0</v>
      </c>
      <c r="J7396">
        <v>0</v>
      </c>
      <c r="K7396">
        <v>0</v>
      </c>
      <c r="L7396">
        <v>0</v>
      </c>
      <c r="M7396">
        <v>0</v>
      </c>
      <c r="N7396">
        <v>0</v>
      </c>
      <c r="O7396">
        <v>0</v>
      </c>
      <c r="P7396">
        <v>0</v>
      </c>
      <c r="Q7396">
        <v>0</v>
      </c>
      <c r="R7396">
        <v>0</v>
      </c>
      <c r="S7396">
        <v>0</v>
      </c>
    </row>
    <row r="7397" spans="1:25" x14ac:dyDescent="0.25">
      <c r="A7397" t="str">
        <f t="shared" si="117"/>
        <v>Wien-FloridsdorfPendler zw. Pol. Bez. des BundeslandesInsgesamt</v>
      </c>
      <c r="B7397">
        <v>7396</v>
      </c>
      <c r="C7397">
        <v>921</v>
      </c>
      <c r="D7397" t="s">
        <v>296</v>
      </c>
      <c r="E7397" t="s">
        <v>306</v>
      </c>
      <c r="F7397" t="s">
        <v>48</v>
      </c>
      <c r="G7397">
        <v>0</v>
      </c>
      <c r="H7397">
        <v>0</v>
      </c>
      <c r="I7397">
        <v>0</v>
      </c>
      <c r="J7397">
        <v>0</v>
      </c>
      <c r="K7397">
        <v>0</v>
      </c>
      <c r="L7397">
        <v>0</v>
      </c>
      <c r="M7397">
        <v>0</v>
      </c>
      <c r="N7397">
        <v>0</v>
      </c>
      <c r="O7397">
        <v>0</v>
      </c>
      <c r="P7397">
        <v>0</v>
      </c>
      <c r="Q7397">
        <v>0</v>
      </c>
      <c r="R7397">
        <v>0</v>
      </c>
      <c r="S7397">
        <v>0</v>
      </c>
    </row>
    <row r="7398" spans="1:25" x14ac:dyDescent="0.25">
      <c r="A7398" t="str">
        <f t="shared" si="117"/>
        <v>Wien-FloridsdorfPensionisteneinkommenBrutto_Schnitt</v>
      </c>
      <c r="B7398">
        <v>7397</v>
      </c>
      <c r="C7398">
        <v>921</v>
      </c>
      <c r="D7398" t="s">
        <v>296</v>
      </c>
      <c r="E7398" t="s">
        <v>44</v>
      </c>
      <c r="F7398" t="s">
        <v>54</v>
      </c>
      <c r="G7398">
        <v>19338.020098477198</v>
      </c>
      <c r="H7398">
        <v>19679.091852039899</v>
      </c>
      <c r="I7398">
        <v>20308.1956001539</v>
      </c>
      <c r="J7398">
        <v>20856.7721950575</v>
      </c>
      <c r="K7398">
        <v>21564.771782637701</v>
      </c>
      <c r="L7398">
        <v>22095.482568346801</v>
      </c>
      <c r="M7398">
        <v>22549.7227836688</v>
      </c>
      <c r="N7398">
        <v>22847.324865785002</v>
      </c>
      <c r="O7398">
        <v>22904.7181644417</v>
      </c>
      <c r="P7398">
        <v>23373.783542094501</v>
      </c>
      <c r="Q7398">
        <v>23935.0127949491</v>
      </c>
      <c r="R7398">
        <v>24404.8180944259</v>
      </c>
      <c r="S7398">
        <v>24782.0358255026</v>
      </c>
      <c r="T7398">
        <v>24993.928706672399</v>
      </c>
      <c r="U7398">
        <v>25675.1795685203</v>
      </c>
      <c r="V7398">
        <v>26022.819672624599</v>
      </c>
      <c r="W7398">
        <v>27497.6157818635</v>
      </c>
      <c r="X7398">
        <v>28153.043975797202</v>
      </c>
      <c r="Y7398">
        <v>28990.709448710499</v>
      </c>
    </row>
    <row r="7399" spans="1:25" x14ac:dyDescent="0.25">
      <c r="A7399" t="str">
        <f t="shared" si="117"/>
        <v>Wien-FloridsdorfPensionisteneinkommenBruttobezüge 1000 EUR</v>
      </c>
      <c r="B7399">
        <v>7398</v>
      </c>
      <c r="C7399">
        <v>921</v>
      </c>
      <c r="D7399" t="s">
        <v>296</v>
      </c>
      <c r="E7399" t="s">
        <v>44</v>
      </c>
      <c r="F7399" t="s">
        <v>55</v>
      </c>
      <c r="G7399">
        <v>636240.19926000002</v>
      </c>
      <c r="H7399">
        <v>658895.35338999995</v>
      </c>
      <c r="I7399">
        <v>686071.77196000004</v>
      </c>
      <c r="J7399">
        <v>710631.94223000004</v>
      </c>
      <c r="K7399">
        <v>743488.63674999995</v>
      </c>
      <c r="L7399">
        <v>770226.42685000005</v>
      </c>
      <c r="M7399">
        <v>795328.72257999994</v>
      </c>
      <c r="N7399">
        <v>811993.92573000002</v>
      </c>
      <c r="O7399">
        <v>842412.62936999998</v>
      </c>
      <c r="P7399">
        <v>865110.47646000003</v>
      </c>
      <c r="Q7399">
        <v>888994.24523</v>
      </c>
      <c r="R7399">
        <v>901489.57559000002</v>
      </c>
      <c r="S7399">
        <v>907220.76749999996</v>
      </c>
      <c r="T7399">
        <v>922975.79928000004</v>
      </c>
      <c r="U7399">
        <v>939583.19631000003</v>
      </c>
      <c r="V7399">
        <v>976922.67333000002</v>
      </c>
      <c r="W7399">
        <v>1015514.4484399999</v>
      </c>
      <c r="X7399">
        <v>1051544.3455399999</v>
      </c>
      <c r="Y7399">
        <v>1094863.13304</v>
      </c>
    </row>
    <row r="7400" spans="1:25" x14ac:dyDescent="0.25">
      <c r="A7400" t="str">
        <f t="shared" si="117"/>
        <v>Wien-FloridsdorfPensionisteneinkommenBruttobezüge Fälle</v>
      </c>
      <c r="B7400">
        <v>7399</v>
      </c>
      <c r="C7400">
        <v>921</v>
      </c>
      <c r="D7400" t="s">
        <v>296</v>
      </c>
      <c r="E7400" t="s">
        <v>44</v>
      </c>
      <c r="F7400" t="s">
        <v>56</v>
      </c>
      <c r="G7400">
        <v>32901</v>
      </c>
      <c r="H7400">
        <v>33482</v>
      </c>
      <c r="I7400">
        <v>33783</v>
      </c>
      <c r="J7400">
        <v>34072</v>
      </c>
      <c r="K7400">
        <v>34477</v>
      </c>
      <c r="L7400">
        <v>34859</v>
      </c>
      <c r="M7400">
        <v>35270</v>
      </c>
      <c r="N7400">
        <v>35540</v>
      </c>
      <c r="O7400">
        <v>36779</v>
      </c>
      <c r="P7400">
        <v>37012</v>
      </c>
      <c r="Q7400">
        <v>37142</v>
      </c>
      <c r="R7400">
        <v>36939</v>
      </c>
      <c r="S7400">
        <v>36608</v>
      </c>
      <c r="T7400">
        <v>36928</v>
      </c>
      <c r="U7400">
        <v>36595</v>
      </c>
      <c r="V7400">
        <v>37541</v>
      </c>
      <c r="W7400">
        <v>36931</v>
      </c>
      <c r="X7400">
        <v>37351</v>
      </c>
      <c r="Y7400">
        <v>37766</v>
      </c>
    </row>
    <row r="7401" spans="1:25" x14ac:dyDescent="0.25">
      <c r="A7401" t="str">
        <f t="shared" si="117"/>
        <v>Wien-FloridsdorfPensionisteneinkommenLohnsteuer 1000 EUR</v>
      </c>
      <c r="B7401">
        <v>7400</v>
      </c>
      <c r="C7401">
        <v>921</v>
      </c>
      <c r="D7401" t="s">
        <v>296</v>
      </c>
      <c r="E7401" t="s">
        <v>44</v>
      </c>
      <c r="F7401" t="s">
        <v>57</v>
      </c>
      <c r="G7401">
        <v>88729.363459999993</v>
      </c>
      <c r="H7401">
        <v>85086.50086</v>
      </c>
      <c r="I7401">
        <v>91914.430049999995</v>
      </c>
      <c r="J7401">
        <v>98248.503190000003</v>
      </c>
      <c r="K7401">
        <v>106402.78764</v>
      </c>
      <c r="L7401">
        <v>100179.48201000001</v>
      </c>
      <c r="M7401">
        <v>106410.16108999999</v>
      </c>
      <c r="N7401">
        <v>110798.00758</v>
      </c>
      <c r="O7401">
        <v>119095.76199</v>
      </c>
      <c r="P7401">
        <v>124696.28991000001</v>
      </c>
      <c r="Q7401">
        <v>131213.10042999999</v>
      </c>
      <c r="R7401">
        <v>136547.70383000001</v>
      </c>
      <c r="S7401">
        <v>116108.54621</v>
      </c>
      <c r="T7401">
        <v>119322.39887</v>
      </c>
      <c r="U7401">
        <v>124423.10153</v>
      </c>
      <c r="V7401">
        <v>133076.62117</v>
      </c>
      <c r="W7401">
        <v>130024.04392</v>
      </c>
      <c r="X7401">
        <v>139063.01498000001</v>
      </c>
      <c r="Y7401">
        <v>141106.77144000001</v>
      </c>
    </row>
    <row r="7402" spans="1:25" x14ac:dyDescent="0.25">
      <c r="A7402" t="str">
        <f t="shared" si="117"/>
        <v>Wien-FloridsdorfPensionisteneinkommenLohnsteuer Fälle</v>
      </c>
      <c r="B7402">
        <v>7401</v>
      </c>
      <c r="C7402">
        <v>921</v>
      </c>
      <c r="D7402" t="s">
        <v>296</v>
      </c>
      <c r="E7402" t="s">
        <v>44</v>
      </c>
      <c r="F7402" t="s">
        <v>58</v>
      </c>
      <c r="G7402">
        <v>22358</v>
      </c>
      <c r="H7402">
        <v>21775</v>
      </c>
      <c r="I7402">
        <v>22479</v>
      </c>
      <c r="J7402">
        <v>23928</v>
      </c>
      <c r="K7402">
        <v>24251</v>
      </c>
      <c r="L7402">
        <v>23600</v>
      </c>
      <c r="M7402">
        <v>24066</v>
      </c>
      <c r="N7402">
        <v>24502</v>
      </c>
      <c r="O7402">
        <v>25153</v>
      </c>
      <c r="P7402">
        <v>25576</v>
      </c>
      <c r="Q7402">
        <v>26071</v>
      </c>
      <c r="R7402">
        <v>26122</v>
      </c>
      <c r="S7402">
        <v>26045</v>
      </c>
      <c r="T7402">
        <v>26292</v>
      </c>
      <c r="U7402">
        <v>26585</v>
      </c>
      <c r="V7402">
        <v>27382</v>
      </c>
      <c r="W7402">
        <v>28809</v>
      </c>
      <c r="X7402">
        <v>29592</v>
      </c>
      <c r="Y7402">
        <v>30374</v>
      </c>
    </row>
    <row r="7403" spans="1:25" x14ac:dyDescent="0.25">
      <c r="A7403" t="str">
        <f t="shared" si="117"/>
        <v>Wien-FloridsdorfPensionisteneinkommenNetto_Schnitt</v>
      </c>
      <c r="B7403">
        <v>7402</v>
      </c>
      <c r="C7403">
        <v>921</v>
      </c>
      <c r="D7403" t="s">
        <v>296</v>
      </c>
      <c r="E7403" t="s">
        <v>44</v>
      </c>
      <c r="F7403" t="s">
        <v>59</v>
      </c>
      <c r="G7403">
        <v>15692.7153505972</v>
      </c>
      <c r="H7403">
        <v>16068.5751227525</v>
      </c>
      <c r="I7403">
        <v>16481.333224106798</v>
      </c>
      <c r="J7403">
        <v>16845.7640053416</v>
      </c>
      <c r="K7403">
        <v>17298.262322127801</v>
      </c>
      <c r="L7403">
        <v>18005.2893488052</v>
      </c>
      <c r="M7403">
        <v>18295.096831584899</v>
      </c>
      <c r="N7403">
        <v>18477.289684299401</v>
      </c>
      <c r="O7403">
        <v>18415.079570678899</v>
      </c>
      <c r="P7403">
        <v>18725.271480060499</v>
      </c>
      <c r="Q7403">
        <v>19097.149479834101</v>
      </c>
      <c r="R7403">
        <v>19378.897833996602</v>
      </c>
      <c r="S7403">
        <v>20264.447442635501</v>
      </c>
      <c r="T7403">
        <v>20407.6697403055</v>
      </c>
      <c r="U7403">
        <v>20887.008807760601</v>
      </c>
      <c r="V7403">
        <v>21080.4808609254</v>
      </c>
      <c r="W7403">
        <v>22500.258768784999</v>
      </c>
      <c r="X7403">
        <v>22926.708402987901</v>
      </c>
      <c r="Y7403">
        <v>23711.5104790023</v>
      </c>
    </row>
    <row r="7404" spans="1:25" x14ac:dyDescent="0.25">
      <c r="A7404" t="str">
        <f t="shared" si="117"/>
        <v>Wien-FloridsdorfPensionisteneinkommenNettobezüge 1000 EUR</v>
      </c>
      <c r="B7404">
        <v>7403</v>
      </c>
      <c r="C7404">
        <v>921</v>
      </c>
      <c r="D7404" t="s">
        <v>296</v>
      </c>
      <c r="E7404" t="s">
        <v>44</v>
      </c>
      <c r="F7404" t="s">
        <v>60</v>
      </c>
      <c r="G7404">
        <v>516306.02775000001</v>
      </c>
      <c r="H7404">
        <v>538008.03226000001</v>
      </c>
      <c r="I7404">
        <v>556788.88031000004</v>
      </c>
      <c r="J7404">
        <v>573968.87118999998</v>
      </c>
      <c r="K7404">
        <v>596392.19007999997</v>
      </c>
      <c r="L7404">
        <v>627646.38141000003</v>
      </c>
      <c r="M7404">
        <v>645268.06524999999</v>
      </c>
      <c r="N7404">
        <v>656682.87537999998</v>
      </c>
      <c r="O7404">
        <v>677288.21152999997</v>
      </c>
      <c r="P7404">
        <v>693059.74802000006</v>
      </c>
      <c r="Q7404">
        <v>709306.32597999997</v>
      </c>
      <c r="R7404">
        <v>715837.10708999995</v>
      </c>
      <c r="S7404">
        <v>741840.89197999996</v>
      </c>
      <c r="T7404">
        <v>753614.42816999997</v>
      </c>
      <c r="U7404">
        <v>764360.08732000005</v>
      </c>
      <c r="V7404">
        <v>791382.33200000005</v>
      </c>
      <c r="W7404">
        <v>830957.05659000005</v>
      </c>
      <c r="X7404">
        <v>856335.48555999994</v>
      </c>
      <c r="Y7404">
        <v>895488.90474999999</v>
      </c>
    </row>
    <row r="7405" spans="1:25" x14ac:dyDescent="0.25">
      <c r="A7405" t="str">
        <f t="shared" si="117"/>
        <v>Wien-FloridsdorfPensionisteneinkommenSV-Beiträge 1000 EUR</v>
      </c>
      <c r="B7405">
        <v>7404</v>
      </c>
      <c r="C7405">
        <v>921</v>
      </c>
      <c r="D7405" t="s">
        <v>296</v>
      </c>
      <c r="E7405" t="s">
        <v>44</v>
      </c>
      <c r="F7405" t="s">
        <v>61</v>
      </c>
      <c r="G7405">
        <v>31204.80805</v>
      </c>
      <c r="H7405">
        <v>35800.820269999997</v>
      </c>
      <c r="I7405">
        <v>37368.461600000002</v>
      </c>
      <c r="J7405">
        <v>38414.567849999999</v>
      </c>
      <c r="K7405">
        <v>40693.659030000003</v>
      </c>
      <c r="L7405">
        <v>42400.563430000002</v>
      </c>
      <c r="M7405">
        <v>43650.49624</v>
      </c>
      <c r="N7405">
        <v>44513.04277</v>
      </c>
      <c r="O7405">
        <v>46028.655850000003</v>
      </c>
      <c r="P7405">
        <v>47354.438529999999</v>
      </c>
      <c r="Q7405">
        <v>48474.81882</v>
      </c>
      <c r="R7405">
        <v>49104.764669999997</v>
      </c>
      <c r="S7405">
        <v>49271.329310000001</v>
      </c>
      <c r="T7405">
        <v>50038.972240000003</v>
      </c>
      <c r="U7405">
        <v>50800.007460000001</v>
      </c>
      <c r="V7405">
        <v>52463.720159999997</v>
      </c>
      <c r="W7405">
        <v>54533.347930000004</v>
      </c>
      <c r="X7405">
        <v>56145.845000000001</v>
      </c>
      <c r="Y7405">
        <v>58267.456850000002</v>
      </c>
    </row>
    <row r="7406" spans="1:25" x14ac:dyDescent="0.25">
      <c r="A7406" t="str">
        <f t="shared" si="117"/>
        <v>Wien-FloridsdorfPensionisteneinkommenSV-Beiträge Fälle</v>
      </c>
      <c r="B7406">
        <v>7405</v>
      </c>
      <c r="C7406">
        <v>921</v>
      </c>
      <c r="D7406" t="s">
        <v>296</v>
      </c>
      <c r="E7406" t="s">
        <v>44</v>
      </c>
      <c r="F7406" t="s">
        <v>62</v>
      </c>
      <c r="G7406">
        <v>32063</v>
      </c>
      <c r="H7406">
        <v>32615</v>
      </c>
      <c r="I7406">
        <v>32955</v>
      </c>
      <c r="J7406">
        <v>33296</v>
      </c>
      <c r="K7406">
        <v>33725</v>
      </c>
      <c r="L7406">
        <v>34068</v>
      </c>
      <c r="M7406">
        <v>34427</v>
      </c>
      <c r="N7406">
        <v>34710</v>
      </c>
      <c r="O7406">
        <v>34861</v>
      </c>
      <c r="P7406">
        <v>35040</v>
      </c>
      <c r="Q7406">
        <v>35181</v>
      </c>
      <c r="R7406">
        <v>34897</v>
      </c>
      <c r="S7406">
        <v>34574</v>
      </c>
      <c r="T7406">
        <v>34846</v>
      </c>
      <c r="U7406">
        <v>34715</v>
      </c>
      <c r="V7406">
        <v>35243</v>
      </c>
      <c r="W7406">
        <v>35861</v>
      </c>
      <c r="X7406">
        <v>36257</v>
      </c>
      <c r="Y7406">
        <v>36681</v>
      </c>
    </row>
    <row r="7407" spans="1:25" x14ac:dyDescent="0.25">
      <c r="A7407" t="str">
        <f t="shared" si="117"/>
        <v>Wien-FloridsdorfUnselbstständig Beschäftigte GW mgfInsgesamt</v>
      </c>
      <c r="B7407">
        <v>7406</v>
      </c>
      <c r="C7407">
        <v>921</v>
      </c>
      <c r="D7407" t="s">
        <v>296</v>
      </c>
      <c r="E7407" t="s">
        <v>450</v>
      </c>
      <c r="F7407" t="s">
        <v>48</v>
      </c>
      <c r="G7407">
        <v>38509.789707846001</v>
      </c>
      <c r="H7407">
        <v>37510.549351114001</v>
      </c>
      <c r="I7407">
        <v>39212.542332231998</v>
      </c>
      <c r="J7407">
        <v>38418.630013283997</v>
      </c>
      <c r="K7407">
        <v>40688.194245081999</v>
      </c>
      <c r="L7407">
        <v>38721.366534020002</v>
      </c>
      <c r="M7407">
        <v>39837.690311655002</v>
      </c>
      <c r="N7407">
        <v>37837.257444891002</v>
      </c>
      <c r="O7407">
        <v>38123.179996938998</v>
      </c>
      <c r="P7407">
        <v>37314.020583306999</v>
      </c>
      <c r="Q7407">
        <v>39118.044346524999</v>
      </c>
      <c r="R7407">
        <v>38190.319135564001</v>
      </c>
      <c r="S7407">
        <v>38924.317785293002</v>
      </c>
      <c r="T7407">
        <v>38439.340500375998</v>
      </c>
    </row>
    <row r="7408" spans="1:25" x14ac:dyDescent="0.25">
      <c r="A7408" t="str">
        <f t="shared" si="117"/>
        <v>Wien-FloridsdorfUnselbstständig Beschäftigte GW ogfInsgesamt</v>
      </c>
      <c r="B7408">
        <v>7407</v>
      </c>
      <c r="C7408">
        <v>921</v>
      </c>
      <c r="D7408" t="s">
        <v>296</v>
      </c>
      <c r="E7408" t="s">
        <v>449</v>
      </c>
      <c r="F7408" t="s">
        <v>48</v>
      </c>
      <c r="G7408">
        <v>35520.961490196001</v>
      </c>
      <c r="H7408">
        <v>34505.232504104002</v>
      </c>
      <c r="I7408">
        <v>36229.604622999999</v>
      </c>
      <c r="J7408">
        <v>35379.696918866</v>
      </c>
      <c r="K7408">
        <v>37680.603731632</v>
      </c>
      <c r="L7408">
        <v>35702.404370199998</v>
      </c>
      <c r="M7408">
        <v>36938.008204174002</v>
      </c>
      <c r="N7408">
        <v>34919.027833442</v>
      </c>
      <c r="O7408">
        <v>35322.449743452999</v>
      </c>
      <c r="P7408">
        <v>34577.445251978999</v>
      </c>
      <c r="Q7408">
        <v>36440.362794184999</v>
      </c>
      <c r="R7408">
        <v>35289.015257523999</v>
      </c>
      <c r="S7408">
        <v>36228.840269298998</v>
      </c>
      <c r="T7408">
        <v>35516.461291822998</v>
      </c>
    </row>
    <row r="7409" spans="1:28" x14ac:dyDescent="0.25">
      <c r="A7409" t="str">
        <f t="shared" si="117"/>
        <v>Wien-FloridsdorfUnternehmenInsgesamt</v>
      </c>
      <c r="B7409">
        <v>7408</v>
      </c>
      <c r="C7409">
        <v>921</v>
      </c>
      <c r="D7409" t="s">
        <v>296</v>
      </c>
      <c r="E7409" t="s">
        <v>475</v>
      </c>
      <c r="F7409" t="s">
        <v>48</v>
      </c>
      <c r="G7409">
        <v>6653</v>
      </c>
      <c r="H7409">
        <v>6746</v>
      </c>
      <c r="I7409">
        <v>7030</v>
      </c>
    </row>
    <row r="7410" spans="1:28" x14ac:dyDescent="0.25">
      <c r="A7410" t="str">
        <f t="shared" si="117"/>
        <v>Wien-FloridsdorfWohnbevölkerungInsgesamt</v>
      </c>
      <c r="B7410">
        <v>7409</v>
      </c>
      <c r="C7410">
        <v>921</v>
      </c>
      <c r="D7410" t="s">
        <v>296</v>
      </c>
      <c r="E7410" t="s">
        <v>42</v>
      </c>
      <c r="F7410" t="s">
        <v>48</v>
      </c>
      <c r="G7410">
        <v>129726</v>
      </c>
      <c r="H7410">
        <v>131892</v>
      </c>
      <c r="I7410">
        <v>133801</v>
      </c>
      <c r="J7410">
        <v>134904</v>
      </c>
      <c r="K7410">
        <v>136625</v>
      </c>
      <c r="L7410">
        <v>137335</v>
      </c>
      <c r="M7410">
        <v>138678</v>
      </c>
      <c r="N7410">
        <v>139498</v>
      </c>
      <c r="O7410">
        <v>140647</v>
      </c>
      <c r="P7410">
        <v>142199</v>
      </c>
      <c r="Q7410">
        <v>144263</v>
      </c>
      <c r="R7410">
        <v>146516</v>
      </c>
      <c r="S7410">
        <v>148947</v>
      </c>
      <c r="T7410">
        <v>151844</v>
      </c>
      <c r="U7410">
        <v>155986</v>
      </c>
      <c r="V7410">
        <v>158712</v>
      </c>
      <c r="W7410">
        <v>162779</v>
      </c>
      <c r="X7410">
        <v>165673</v>
      </c>
      <c r="Y7410">
        <v>167968</v>
      </c>
      <c r="Z7410">
        <v>173916</v>
      </c>
      <c r="AA7410">
        <v>178185</v>
      </c>
      <c r="AB7410">
        <v>183895</v>
      </c>
    </row>
    <row r="7411" spans="1:28" x14ac:dyDescent="0.25">
      <c r="A7411" t="str">
        <f t="shared" si="117"/>
        <v>Wien-DonaustadtArbeitnehmereinkommenBrutto_Schnitt</v>
      </c>
      <c r="B7411">
        <v>7410</v>
      </c>
      <c r="C7411">
        <v>922</v>
      </c>
      <c r="D7411" t="s">
        <v>297</v>
      </c>
      <c r="E7411" t="s">
        <v>43</v>
      </c>
      <c r="F7411" t="s">
        <v>54</v>
      </c>
      <c r="G7411">
        <v>28281.259089259202</v>
      </c>
      <c r="H7411">
        <v>28806.5544524412</v>
      </c>
      <c r="I7411">
        <v>29693.344923510998</v>
      </c>
      <c r="J7411">
        <v>30222.776527001999</v>
      </c>
      <c r="K7411">
        <v>31280.172838998202</v>
      </c>
      <c r="L7411">
        <v>31483.929048202699</v>
      </c>
      <c r="M7411">
        <v>31781.7515067965</v>
      </c>
      <c r="N7411">
        <v>32065.484811300099</v>
      </c>
      <c r="O7411">
        <v>32840.1115547437</v>
      </c>
      <c r="P7411">
        <v>33132.155589626404</v>
      </c>
      <c r="Q7411">
        <v>33719.017635340002</v>
      </c>
      <c r="R7411">
        <v>34096.198296938703</v>
      </c>
      <c r="S7411">
        <v>34902.308753000601</v>
      </c>
      <c r="T7411">
        <v>35319.443881395397</v>
      </c>
      <c r="U7411">
        <v>36753.039710127101</v>
      </c>
      <c r="V7411">
        <v>36823.334066841599</v>
      </c>
      <c r="W7411">
        <v>37718.821630188802</v>
      </c>
      <c r="X7411">
        <v>38572.940356570798</v>
      </c>
      <c r="Y7411">
        <v>39990.897124477699</v>
      </c>
    </row>
    <row r="7412" spans="1:28" x14ac:dyDescent="0.25">
      <c r="A7412" t="str">
        <f t="shared" si="117"/>
        <v>Wien-DonaustadtArbeitnehmereinkommenBruttobezüge 1000 EUR</v>
      </c>
      <c r="B7412">
        <v>7411</v>
      </c>
      <c r="C7412">
        <v>922</v>
      </c>
      <c r="D7412" t="s">
        <v>297</v>
      </c>
      <c r="E7412" t="s">
        <v>43</v>
      </c>
      <c r="F7412" t="s">
        <v>55</v>
      </c>
      <c r="G7412">
        <v>1885539.8247400001</v>
      </c>
      <c r="H7412">
        <v>1945220.20251</v>
      </c>
      <c r="I7412">
        <v>2041951.9436999999</v>
      </c>
      <c r="J7412">
        <v>2137264.0876600002</v>
      </c>
      <c r="K7412">
        <v>2273130.1602099999</v>
      </c>
      <c r="L7412">
        <v>2337650.2478999998</v>
      </c>
      <c r="M7412">
        <v>2389542.7687900001</v>
      </c>
      <c r="N7412">
        <v>2486902.8055099999</v>
      </c>
      <c r="O7412">
        <v>2615813.4056699998</v>
      </c>
      <c r="P7412">
        <v>2696924.3328399998</v>
      </c>
      <c r="Q7412">
        <v>2791024.2467299998</v>
      </c>
      <c r="R7412">
        <v>2929204.3956900002</v>
      </c>
      <c r="S7412">
        <v>3096986.5625800001</v>
      </c>
      <c r="T7412">
        <v>3189345.7824900001</v>
      </c>
      <c r="U7412">
        <v>3280061.7819699999</v>
      </c>
      <c r="V7412">
        <v>3535702.8904300001</v>
      </c>
      <c r="W7412">
        <v>3617348.1507999999</v>
      </c>
      <c r="X7412">
        <v>3853282.4498600001</v>
      </c>
      <c r="Y7412">
        <v>4249112.8012699997</v>
      </c>
    </row>
    <row r="7413" spans="1:28" x14ac:dyDescent="0.25">
      <c r="A7413" t="str">
        <f t="shared" si="117"/>
        <v>Wien-DonaustadtArbeitnehmereinkommenBruttobezüge Fälle</v>
      </c>
      <c r="B7413">
        <v>7412</v>
      </c>
      <c r="C7413">
        <v>922</v>
      </c>
      <c r="D7413" t="s">
        <v>297</v>
      </c>
      <c r="E7413" t="s">
        <v>43</v>
      </c>
      <c r="F7413" t="s">
        <v>56</v>
      </c>
      <c r="G7413">
        <v>66671</v>
      </c>
      <c r="H7413">
        <v>67527</v>
      </c>
      <c r="I7413">
        <v>68768</v>
      </c>
      <c r="J7413">
        <v>70717</v>
      </c>
      <c r="K7413">
        <v>72670</v>
      </c>
      <c r="L7413">
        <v>74249</v>
      </c>
      <c r="M7413">
        <v>75186</v>
      </c>
      <c r="N7413">
        <v>77557</v>
      </c>
      <c r="O7413">
        <v>79653</v>
      </c>
      <c r="P7413">
        <v>81399</v>
      </c>
      <c r="Q7413">
        <v>82773</v>
      </c>
      <c r="R7413">
        <v>85910</v>
      </c>
      <c r="S7413">
        <v>88733</v>
      </c>
      <c r="T7413">
        <v>90300</v>
      </c>
      <c r="U7413">
        <v>89246</v>
      </c>
      <c r="V7413">
        <v>96018</v>
      </c>
      <c r="W7413">
        <v>95903</v>
      </c>
      <c r="X7413">
        <v>99896</v>
      </c>
      <c r="Y7413">
        <v>106252</v>
      </c>
    </row>
    <row r="7414" spans="1:28" x14ac:dyDescent="0.25">
      <c r="A7414" t="str">
        <f t="shared" si="117"/>
        <v>Wien-DonaustadtArbeitnehmereinkommenLohnsteuer 1000 EUR</v>
      </c>
      <c r="B7414">
        <v>7413</v>
      </c>
      <c r="C7414">
        <v>922</v>
      </c>
      <c r="D7414" t="s">
        <v>297</v>
      </c>
      <c r="E7414" t="s">
        <v>43</v>
      </c>
      <c r="F7414" t="s">
        <v>57</v>
      </c>
      <c r="G7414">
        <v>311117.74420000002</v>
      </c>
      <c r="H7414">
        <v>311482.48582</v>
      </c>
      <c r="I7414">
        <v>336787.45636000001</v>
      </c>
      <c r="J7414">
        <v>358130.49236999999</v>
      </c>
      <c r="K7414">
        <v>391230.11155999999</v>
      </c>
      <c r="L7414">
        <v>370619.47051000001</v>
      </c>
      <c r="M7414">
        <v>381016.08591000002</v>
      </c>
      <c r="N7414">
        <v>402619.6593</v>
      </c>
      <c r="O7414">
        <v>433940.29428999999</v>
      </c>
      <c r="P7414">
        <v>453933.91684000002</v>
      </c>
      <c r="Q7414">
        <v>475135.71444000001</v>
      </c>
      <c r="R7414">
        <v>506187.41009999998</v>
      </c>
      <c r="S7414">
        <v>473313.85079</v>
      </c>
      <c r="T7414">
        <v>490636.10350999999</v>
      </c>
      <c r="U7414">
        <v>511916.10662999999</v>
      </c>
      <c r="V7414">
        <v>546365.16994000005</v>
      </c>
      <c r="W7414">
        <v>541013.78642999998</v>
      </c>
      <c r="X7414">
        <v>588878.68049000006</v>
      </c>
      <c r="Y7414">
        <v>642002.76078000001</v>
      </c>
    </row>
    <row r="7415" spans="1:28" x14ac:dyDescent="0.25">
      <c r="A7415" t="str">
        <f t="shared" si="117"/>
        <v>Wien-DonaustadtArbeitnehmereinkommenLohnsteuer Fälle</v>
      </c>
      <c r="B7415">
        <v>7414</v>
      </c>
      <c r="C7415">
        <v>922</v>
      </c>
      <c r="D7415" t="s">
        <v>297</v>
      </c>
      <c r="E7415" t="s">
        <v>43</v>
      </c>
      <c r="F7415" t="s">
        <v>58</v>
      </c>
      <c r="G7415">
        <v>56685</v>
      </c>
      <c r="H7415">
        <v>56201</v>
      </c>
      <c r="I7415">
        <v>57365</v>
      </c>
      <c r="J7415">
        <v>59186</v>
      </c>
      <c r="K7415">
        <v>61767</v>
      </c>
      <c r="L7415">
        <v>61808</v>
      </c>
      <c r="M7415">
        <v>62974</v>
      </c>
      <c r="N7415">
        <v>65187</v>
      </c>
      <c r="O7415">
        <v>67222</v>
      </c>
      <c r="P7415">
        <v>68629</v>
      </c>
      <c r="Q7415">
        <v>70081</v>
      </c>
      <c r="R7415">
        <v>73199</v>
      </c>
      <c r="S7415">
        <v>75156</v>
      </c>
      <c r="T7415">
        <v>76987</v>
      </c>
      <c r="U7415">
        <v>77281</v>
      </c>
      <c r="V7415">
        <v>83348</v>
      </c>
      <c r="W7415">
        <v>84028</v>
      </c>
      <c r="X7415">
        <v>87833</v>
      </c>
      <c r="Y7415">
        <v>93859</v>
      </c>
    </row>
    <row r="7416" spans="1:28" x14ac:dyDescent="0.25">
      <c r="A7416" t="str">
        <f t="shared" si="117"/>
        <v>Wien-DonaustadtArbeitnehmereinkommenNetto_Schnitt</v>
      </c>
      <c r="B7416">
        <v>7415</v>
      </c>
      <c r="C7416">
        <v>922</v>
      </c>
      <c r="D7416" t="s">
        <v>297</v>
      </c>
      <c r="E7416" t="s">
        <v>43</v>
      </c>
      <c r="F7416" t="s">
        <v>59</v>
      </c>
      <c r="G7416">
        <v>19354.914782589101</v>
      </c>
      <c r="H7416">
        <v>19804.494328638899</v>
      </c>
      <c r="I7416">
        <v>20296.152700674698</v>
      </c>
      <c r="J7416">
        <v>20598.821056888701</v>
      </c>
      <c r="K7416">
        <v>21221.753766341</v>
      </c>
      <c r="L7416">
        <v>21782.257614917398</v>
      </c>
      <c r="M7416">
        <v>21933.510544782301</v>
      </c>
      <c r="N7416">
        <v>22026.1132933197</v>
      </c>
      <c r="O7416">
        <v>22440.125306768099</v>
      </c>
      <c r="P7416">
        <v>22514.7296121574</v>
      </c>
      <c r="Q7416">
        <v>22830.202695927401</v>
      </c>
      <c r="R7416">
        <v>22973.2631304854</v>
      </c>
      <c r="S7416">
        <v>24213.278799431999</v>
      </c>
      <c r="T7416">
        <v>24427.4561971207</v>
      </c>
      <c r="U7416">
        <v>25322.501958631201</v>
      </c>
      <c r="V7416">
        <v>25446.469496344402</v>
      </c>
      <c r="W7416">
        <v>26272.0026405848</v>
      </c>
      <c r="X7416">
        <v>26721.735720749599</v>
      </c>
      <c r="Y7416">
        <v>27809.2810261454</v>
      </c>
    </row>
    <row r="7417" spans="1:28" x14ac:dyDescent="0.25">
      <c r="A7417" t="str">
        <f t="shared" si="117"/>
        <v>Wien-DonaustadtArbeitnehmereinkommenNettobezüge 1000 EUR</v>
      </c>
      <c r="B7417">
        <v>7416</v>
      </c>
      <c r="C7417">
        <v>922</v>
      </c>
      <c r="D7417" t="s">
        <v>297</v>
      </c>
      <c r="E7417" t="s">
        <v>43</v>
      </c>
      <c r="F7417" t="s">
        <v>60</v>
      </c>
      <c r="G7417">
        <v>1290411.5234699999</v>
      </c>
      <c r="H7417">
        <v>1337338.0885300001</v>
      </c>
      <c r="I7417">
        <v>1395725.82892</v>
      </c>
      <c r="J7417">
        <v>1456686.82868</v>
      </c>
      <c r="K7417">
        <v>1542184.8462</v>
      </c>
      <c r="L7417">
        <v>1617310.84565</v>
      </c>
      <c r="M7417">
        <v>1649092.9238199999</v>
      </c>
      <c r="N7417">
        <v>1708279.2686900001</v>
      </c>
      <c r="O7417">
        <v>1787423.30106</v>
      </c>
      <c r="P7417">
        <v>1832676.4757000001</v>
      </c>
      <c r="Q7417">
        <v>1889724.36775</v>
      </c>
      <c r="R7417">
        <v>1973633.0355400001</v>
      </c>
      <c r="S7417">
        <v>2148516.8677099999</v>
      </c>
      <c r="T7417">
        <v>2205799.2946000001</v>
      </c>
      <c r="U7417">
        <v>2259932.0098000001</v>
      </c>
      <c r="V7417">
        <v>2443319.1080999998</v>
      </c>
      <c r="W7417">
        <v>2519563.8692399999</v>
      </c>
      <c r="X7417">
        <v>2669394.51156</v>
      </c>
      <c r="Y7417">
        <v>2954791.7275899998</v>
      </c>
    </row>
    <row r="7418" spans="1:28" x14ac:dyDescent="0.25">
      <c r="A7418" t="str">
        <f t="shared" si="117"/>
        <v>Wien-DonaustadtArbeitnehmereinkommenSV-Beiträge 1000 EUR</v>
      </c>
      <c r="B7418">
        <v>7417</v>
      </c>
      <c r="C7418">
        <v>922</v>
      </c>
      <c r="D7418" t="s">
        <v>297</v>
      </c>
      <c r="E7418" t="s">
        <v>43</v>
      </c>
      <c r="F7418" t="s">
        <v>61</v>
      </c>
      <c r="G7418">
        <v>284010.55706999998</v>
      </c>
      <c r="H7418">
        <v>296399.62816000002</v>
      </c>
      <c r="I7418">
        <v>309438.65841999999</v>
      </c>
      <c r="J7418">
        <v>322446.76660999999</v>
      </c>
      <c r="K7418">
        <v>339715.20244999998</v>
      </c>
      <c r="L7418">
        <v>349719.93174000003</v>
      </c>
      <c r="M7418">
        <v>359433.75906000001</v>
      </c>
      <c r="N7418">
        <v>376003.87751999998</v>
      </c>
      <c r="O7418">
        <v>394449.81031999999</v>
      </c>
      <c r="P7418">
        <v>410313.94030000002</v>
      </c>
      <c r="Q7418">
        <v>426164.16454000003</v>
      </c>
      <c r="R7418">
        <v>449383.95004999998</v>
      </c>
      <c r="S7418">
        <v>475155.84408000001</v>
      </c>
      <c r="T7418">
        <v>492910.38438</v>
      </c>
      <c r="U7418">
        <v>508213.66554000002</v>
      </c>
      <c r="V7418">
        <v>546018.61239000002</v>
      </c>
      <c r="W7418">
        <v>556770.49513000005</v>
      </c>
      <c r="X7418">
        <v>595009.25780999998</v>
      </c>
      <c r="Y7418">
        <v>652318.31290000002</v>
      </c>
    </row>
    <row r="7419" spans="1:28" x14ac:dyDescent="0.25">
      <c r="A7419" t="str">
        <f t="shared" si="117"/>
        <v>Wien-DonaustadtArbeitnehmereinkommenSV-Beiträge Fälle</v>
      </c>
      <c r="B7419">
        <v>7418</v>
      </c>
      <c r="C7419">
        <v>922</v>
      </c>
      <c r="D7419" t="s">
        <v>297</v>
      </c>
      <c r="E7419" t="s">
        <v>43</v>
      </c>
      <c r="F7419" t="s">
        <v>62</v>
      </c>
      <c r="G7419">
        <v>64360</v>
      </c>
      <c r="H7419">
        <v>65168</v>
      </c>
      <c r="I7419">
        <v>66381</v>
      </c>
      <c r="J7419">
        <v>68140</v>
      </c>
      <c r="K7419">
        <v>69836</v>
      </c>
      <c r="L7419">
        <v>70965</v>
      </c>
      <c r="M7419">
        <v>71804</v>
      </c>
      <c r="N7419">
        <v>74146</v>
      </c>
      <c r="O7419">
        <v>75969</v>
      </c>
      <c r="P7419">
        <v>77293</v>
      </c>
      <c r="Q7419">
        <v>78333</v>
      </c>
      <c r="R7419">
        <v>81071</v>
      </c>
      <c r="S7419">
        <v>83504</v>
      </c>
      <c r="T7419">
        <v>84793</v>
      </c>
      <c r="U7419">
        <v>84254</v>
      </c>
      <c r="V7419">
        <v>90187</v>
      </c>
      <c r="W7419">
        <v>90315</v>
      </c>
      <c r="X7419">
        <v>94411</v>
      </c>
      <c r="Y7419">
        <v>100413</v>
      </c>
    </row>
    <row r="7420" spans="1:28" x14ac:dyDescent="0.25">
      <c r="A7420" t="str">
        <f t="shared" si="117"/>
        <v>Wien-DonaustadtArbeitsstättenInsgesamt</v>
      </c>
      <c r="B7420">
        <v>7419</v>
      </c>
      <c r="C7420">
        <v>922</v>
      </c>
      <c r="D7420" t="s">
        <v>297</v>
      </c>
      <c r="E7420" t="s">
        <v>476</v>
      </c>
      <c r="F7420" t="s">
        <v>48</v>
      </c>
      <c r="G7420">
        <v>9858</v>
      </c>
      <c r="H7420">
        <v>9955</v>
      </c>
      <c r="I7420">
        <v>10228</v>
      </c>
    </row>
    <row r="7421" spans="1:28" x14ac:dyDescent="0.25">
      <c r="A7421" t="str">
        <f t="shared" si="117"/>
        <v>Wien-DonaustadtBeschäftigte in den ArbeitsstättenInsgesamt</v>
      </c>
      <c r="B7421">
        <v>7420</v>
      </c>
      <c r="C7421">
        <v>922</v>
      </c>
      <c r="D7421" t="s">
        <v>297</v>
      </c>
      <c r="E7421" t="s">
        <v>477</v>
      </c>
      <c r="F7421" t="s">
        <v>48</v>
      </c>
      <c r="G7421">
        <v>72953</v>
      </c>
      <c r="H7421">
        <v>71845</v>
      </c>
      <c r="I7421">
        <v>74065</v>
      </c>
    </row>
    <row r="7422" spans="1:28" x14ac:dyDescent="0.25">
      <c r="A7422" t="str">
        <f t="shared" si="117"/>
        <v>Wien-DonaustadtGesamteinkommenBruttobezüge Gesamt</v>
      </c>
      <c r="B7422">
        <v>7421</v>
      </c>
      <c r="C7422">
        <v>922</v>
      </c>
      <c r="D7422" t="s">
        <v>297</v>
      </c>
      <c r="E7422" t="s">
        <v>45</v>
      </c>
      <c r="F7422" t="s">
        <v>63</v>
      </c>
      <c r="G7422">
        <v>2471678.5296999998</v>
      </c>
      <c r="H7422">
        <v>2556198.6708300002</v>
      </c>
      <c r="I7422">
        <v>2686650.90496</v>
      </c>
      <c r="J7422">
        <v>2812171.358</v>
      </c>
      <c r="K7422">
        <v>2985895.47621</v>
      </c>
      <c r="L7422">
        <v>3084077.0894200001</v>
      </c>
      <c r="M7422">
        <v>3162714.2122499999</v>
      </c>
      <c r="N7422">
        <v>3290657.7170099998</v>
      </c>
      <c r="O7422">
        <v>3454482.05797</v>
      </c>
      <c r="P7422">
        <v>3569110.0677899998</v>
      </c>
      <c r="Q7422">
        <v>3695605.03639</v>
      </c>
      <c r="R7422">
        <v>3858257.9243700001</v>
      </c>
      <c r="S7422">
        <v>4039028.0389700001</v>
      </c>
      <c r="T7422">
        <v>4153437.6848300002</v>
      </c>
      <c r="U7422">
        <v>4264741.8365500001</v>
      </c>
      <c r="V7422">
        <v>4569469.3383299997</v>
      </c>
      <c r="W7422">
        <v>4697507.0575299999</v>
      </c>
      <c r="X7422">
        <v>4986496.5687699998</v>
      </c>
      <c r="Y7422">
        <v>5438183.2328000003</v>
      </c>
    </row>
    <row r="7423" spans="1:28" x14ac:dyDescent="0.25">
      <c r="A7423" t="str">
        <f t="shared" si="117"/>
        <v>Wien-DonaustadtGesamteinkommenNettobezüge Gesamt</v>
      </c>
      <c r="B7423">
        <v>7422</v>
      </c>
      <c r="C7423">
        <v>922</v>
      </c>
      <c r="D7423" t="s">
        <v>297</v>
      </c>
      <c r="E7423" t="s">
        <v>45</v>
      </c>
      <c r="F7423" t="s">
        <v>64</v>
      </c>
      <c r="G7423">
        <v>1766589.0581199999</v>
      </c>
      <c r="H7423">
        <v>1836553.7937400001</v>
      </c>
      <c r="I7423">
        <v>1919160.7664300001</v>
      </c>
      <c r="J7423">
        <v>2001797.3268299999</v>
      </c>
      <c r="K7423">
        <v>2113551.03736</v>
      </c>
      <c r="L7423">
        <v>2224980.8816399998</v>
      </c>
      <c r="M7423">
        <v>2276052.9318400002</v>
      </c>
      <c r="N7423">
        <v>2357649.68579</v>
      </c>
      <c r="O7423">
        <v>2460686.6138499998</v>
      </c>
      <c r="P7423">
        <v>2530004.71471</v>
      </c>
      <c r="Q7423">
        <v>2609563.3028299999</v>
      </c>
      <c r="R7423">
        <v>2709321.5592800002</v>
      </c>
      <c r="S7423">
        <v>2918291.3825300001</v>
      </c>
      <c r="T7423">
        <v>2991694.3643</v>
      </c>
      <c r="U7423">
        <v>3058970.4339200002</v>
      </c>
      <c r="V7423">
        <v>3279325.8301599999</v>
      </c>
      <c r="W7423">
        <v>3401000.8625500002</v>
      </c>
      <c r="X7423">
        <v>3589114.6028499999</v>
      </c>
      <c r="Y7423">
        <v>3924895.0150000001</v>
      </c>
    </row>
    <row r="7424" spans="1:28" x14ac:dyDescent="0.25">
      <c r="A7424" t="str">
        <f t="shared" si="117"/>
        <v>Wien-DonaustadtGründungsintensitätin % der aktiven Wirtschaftskammermitglieder</v>
      </c>
      <c r="B7424">
        <v>7423</v>
      </c>
      <c r="C7424">
        <v>922</v>
      </c>
      <c r="D7424" t="s">
        <v>297</v>
      </c>
      <c r="E7424" t="s">
        <v>40</v>
      </c>
      <c r="F7424" t="s">
        <v>52</v>
      </c>
      <c r="G7424">
        <v>11.844373307067199</v>
      </c>
      <c r="H7424">
        <v>11.954922084887899</v>
      </c>
      <c r="I7424">
        <v>12.278888353671601</v>
      </c>
      <c r="J7424">
        <v>10.406133630591301</v>
      </c>
      <c r="K7424">
        <v>8.7796738488308304</v>
      </c>
      <c r="L7424">
        <v>9.7522899740269295</v>
      </c>
      <c r="M7424">
        <v>10.1057997042357</v>
      </c>
      <c r="N7424">
        <v>8.6378923628807307</v>
      </c>
      <c r="O7424">
        <v>8.0739215799849493</v>
      </c>
      <c r="P7424">
        <v>8.3958641259496005</v>
      </c>
      <c r="Q7424">
        <v>7.7078312430209097</v>
      </c>
      <c r="R7424">
        <v>7.7438936640632203</v>
      </c>
      <c r="S7424">
        <v>8.7978488980442702</v>
      </c>
      <c r="T7424">
        <v>8.0790993685227903</v>
      </c>
      <c r="U7424">
        <v>8.8836032086376395</v>
      </c>
      <c r="V7424">
        <v>8.9163598106259894</v>
      </c>
      <c r="W7424">
        <v>9.1023542742036998</v>
      </c>
      <c r="X7424">
        <v>9.0476190476190492</v>
      </c>
      <c r="Y7424">
        <v>7.95815211002704</v>
      </c>
      <c r="Z7424">
        <v>7.8210342823939598</v>
      </c>
      <c r="AA7424">
        <v>8.6911831886706299</v>
      </c>
      <c r="AB7424">
        <v>9.4320933303984091</v>
      </c>
    </row>
    <row r="7425" spans="1:44" x14ac:dyDescent="0.25">
      <c r="A7425" t="str">
        <f t="shared" si="117"/>
        <v>Wien-DonaustadtGründungsintensitätje 1.000 Einwohner</v>
      </c>
      <c r="B7425">
        <v>7424</v>
      </c>
      <c r="C7425">
        <v>922</v>
      </c>
      <c r="D7425" t="s">
        <v>297</v>
      </c>
      <c r="E7425" t="s">
        <v>40</v>
      </c>
      <c r="F7425" t="s">
        <v>53</v>
      </c>
      <c r="G7425">
        <v>3.4829833454018799</v>
      </c>
      <c r="H7425">
        <v>3.66811517775115</v>
      </c>
      <c r="I7425">
        <v>3.9672638854100901</v>
      </c>
      <c r="J7425">
        <v>3.61146441288165</v>
      </c>
      <c r="K7425">
        <v>3.1104091924213502</v>
      </c>
      <c r="L7425">
        <v>3.5324192469795599</v>
      </c>
      <c r="M7425">
        <v>3.77008643837764</v>
      </c>
      <c r="N7425">
        <v>3.31645252264076</v>
      </c>
      <c r="O7425">
        <v>3.1532145336069402</v>
      </c>
      <c r="P7425">
        <v>3.2968979387572999</v>
      </c>
      <c r="Q7425">
        <v>3.0863306686954299</v>
      </c>
      <c r="R7425">
        <v>3.1207050375252501</v>
      </c>
      <c r="S7425">
        <v>3.57673513046849</v>
      </c>
      <c r="T7425">
        <v>3.3226602751604899</v>
      </c>
      <c r="U7425">
        <v>3.6017937256996402</v>
      </c>
      <c r="V7425">
        <v>3.6810215649228</v>
      </c>
      <c r="W7425">
        <v>3.8661654376574099</v>
      </c>
      <c r="X7425">
        <v>3.8794186630926499</v>
      </c>
      <c r="Y7425">
        <v>3.4677047584899898</v>
      </c>
      <c r="Z7425">
        <v>3.3852097019204601</v>
      </c>
      <c r="AA7425">
        <v>3.7336316313664302</v>
      </c>
      <c r="AB7425">
        <v>4.0299447939884701</v>
      </c>
    </row>
    <row r="7426" spans="1:44" x14ac:dyDescent="0.25">
      <c r="A7426" t="str">
        <f t="shared" si="117"/>
        <v>Wien-DonaustadtKammermitgliedschaftenAktiv</v>
      </c>
      <c r="B7426">
        <v>7425</v>
      </c>
      <c r="C7426">
        <v>922</v>
      </c>
      <c r="D7426" t="s">
        <v>297</v>
      </c>
      <c r="E7426" t="s">
        <v>39</v>
      </c>
      <c r="F7426" t="s">
        <v>50</v>
      </c>
      <c r="G7426">
        <v>4061</v>
      </c>
      <c r="H7426">
        <v>4308</v>
      </c>
      <c r="I7426">
        <v>4608</v>
      </c>
      <c r="J7426">
        <v>5026</v>
      </c>
      <c r="K7426">
        <v>5204</v>
      </c>
      <c r="L7426">
        <v>5400</v>
      </c>
      <c r="M7426">
        <v>5632</v>
      </c>
      <c r="N7426">
        <v>5880</v>
      </c>
      <c r="O7426">
        <v>6050</v>
      </c>
      <c r="P7426">
        <v>6074</v>
      </c>
      <c r="Q7426">
        <v>6187</v>
      </c>
      <c r="R7426">
        <v>6241</v>
      </c>
      <c r="S7426">
        <v>6449</v>
      </c>
      <c r="T7426">
        <v>6485</v>
      </c>
      <c r="U7426">
        <v>6586</v>
      </c>
      <c r="V7426">
        <v>6660</v>
      </c>
      <c r="W7426">
        <v>6752</v>
      </c>
      <c r="X7426">
        <v>6846</v>
      </c>
      <c r="Y7426">
        <v>7023</v>
      </c>
      <c r="Z7426">
        <v>7114</v>
      </c>
      <c r="AA7426">
        <v>7257</v>
      </c>
      <c r="AB7426">
        <v>7309</v>
      </c>
      <c r="AC7426">
        <v>7520</v>
      </c>
      <c r="AD7426">
        <v>7604</v>
      </c>
      <c r="AE7426">
        <v>7812</v>
      </c>
      <c r="AF7426">
        <v>7943</v>
      </c>
      <c r="AG7426">
        <v>8126</v>
      </c>
      <c r="AH7426">
        <v>8190</v>
      </c>
      <c r="AI7426">
        <v>8374</v>
      </c>
      <c r="AJ7426">
        <v>8507</v>
      </c>
      <c r="AK7426">
        <v>8451</v>
      </c>
      <c r="AL7426">
        <v>8605</v>
      </c>
      <c r="AM7426">
        <v>8747</v>
      </c>
      <c r="AN7426">
        <v>8756</v>
      </c>
      <c r="AO7426">
        <v>8973</v>
      </c>
      <c r="AP7426">
        <v>9086</v>
      </c>
      <c r="AQ7426">
        <v>9262</v>
      </c>
      <c r="AR7426">
        <v>9459</v>
      </c>
    </row>
    <row r="7427" spans="1:44" x14ac:dyDescent="0.25">
      <c r="A7427" t="str">
        <f t="shared" si="117"/>
        <v>Wien-DonaustadtKammermitgliedschaftenInsgesamt</v>
      </c>
      <c r="B7427">
        <v>7426</v>
      </c>
      <c r="C7427">
        <v>922</v>
      </c>
      <c r="D7427" t="s">
        <v>297</v>
      </c>
      <c r="E7427" t="s">
        <v>39</v>
      </c>
      <c r="F7427" t="s">
        <v>48</v>
      </c>
      <c r="G7427">
        <v>5571</v>
      </c>
      <c r="H7427">
        <v>5852</v>
      </c>
      <c r="I7427">
        <v>6212</v>
      </c>
      <c r="J7427">
        <v>6721</v>
      </c>
      <c r="K7427">
        <v>6907</v>
      </c>
      <c r="L7427">
        <v>7128</v>
      </c>
      <c r="M7427">
        <v>7396</v>
      </c>
      <c r="N7427">
        <v>7678</v>
      </c>
      <c r="O7427">
        <v>7842</v>
      </c>
      <c r="P7427">
        <v>7932</v>
      </c>
      <c r="Q7427">
        <v>8065</v>
      </c>
      <c r="R7427">
        <v>8158</v>
      </c>
      <c r="S7427">
        <v>8328</v>
      </c>
      <c r="T7427">
        <v>8412</v>
      </c>
      <c r="U7427">
        <v>8536</v>
      </c>
      <c r="V7427">
        <v>8641</v>
      </c>
      <c r="W7427">
        <v>8747</v>
      </c>
      <c r="X7427">
        <v>8879</v>
      </c>
      <c r="Y7427">
        <v>9068</v>
      </c>
      <c r="Z7427">
        <v>9189</v>
      </c>
      <c r="AA7427">
        <v>9343</v>
      </c>
      <c r="AB7427">
        <v>9470</v>
      </c>
      <c r="AC7427">
        <v>9632</v>
      </c>
      <c r="AD7427">
        <v>9788</v>
      </c>
      <c r="AE7427">
        <v>9962</v>
      </c>
      <c r="AF7427">
        <v>10121</v>
      </c>
      <c r="AG7427">
        <v>10259</v>
      </c>
      <c r="AH7427">
        <v>10404</v>
      </c>
      <c r="AI7427">
        <v>10574</v>
      </c>
      <c r="AJ7427">
        <v>10727</v>
      </c>
      <c r="AK7427">
        <v>10787</v>
      </c>
      <c r="AL7427">
        <v>10885</v>
      </c>
      <c r="AM7427">
        <v>10985</v>
      </c>
      <c r="AN7427">
        <v>11011</v>
      </c>
      <c r="AO7427">
        <v>11147</v>
      </c>
      <c r="AP7427">
        <v>11281</v>
      </c>
      <c r="AQ7427">
        <v>11412</v>
      </c>
      <c r="AR7427">
        <v>11586</v>
      </c>
    </row>
    <row r="7428" spans="1:44" x14ac:dyDescent="0.25">
      <c r="A7428" t="str">
        <f t="shared" si="117"/>
        <v>Wien-DonaustadtKammermitgliedschaftenRuhend</v>
      </c>
      <c r="B7428">
        <v>7427</v>
      </c>
      <c r="C7428">
        <v>922</v>
      </c>
      <c r="D7428" t="s">
        <v>297</v>
      </c>
      <c r="E7428" t="s">
        <v>39</v>
      </c>
      <c r="F7428" t="s">
        <v>51</v>
      </c>
      <c r="G7428">
        <v>1510</v>
      </c>
      <c r="H7428">
        <v>1544</v>
      </c>
      <c r="I7428">
        <v>1604</v>
      </c>
      <c r="J7428">
        <v>1695</v>
      </c>
      <c r="K7428">
        <v>1703</v>
      </c>
      <c r="L7428">
        <v>1728</v>
      </c>
      <c r="M7428">
        <v>1764</v>
      </c>
      <c r="N7428">
        <v>1798</v>
      </c>
      <c r="O7428">
        <v>1792</v>
      </c>
      <c r="P7428">
        <v>1858</v>
      </c>
      <c r="Q7428">
        <v>1878</v>
      </c>
      <c r="R7428">
        <v>1917</v>
      </c>
      <c r="S7428">
        <v>1879</v>
      </c>
      <c r="T7428">
        <v>1927</v>
      </c>
      <c r="U7428">
        <v>1950</v>
      </c>
      <c r="V7428">
        <v>1981</v>
      </c>
      <c r="W7428">
        <v>1995</v>
      </c>
      <c r="X7428">
        <v>2033</v>
      </c>
      <c r="Y7428">
        <v>2045</v>
      </c>
      <c r="Z7428">
        <v>2075</v>
      </c>
      <c r="AA7428">
        <v>2086</v>
      </c>
      <c r="AB7428">
        <v>2161</v>
      </c>
      <c r="AC7428">
        <v>2112</v>
      </c>
      <c r="AD7428">
        <v>2184</v>
      </c>
      <c r="AE7428">
        <v>2150</v>
      </c>
      <c r="AF7428">
        <v>2178</v>
      </c>
      <c r="AG7428">
        <v>2133</v>
      </c>
      <c r="AH7428">
        <v>2214</v>
      </c>
      <c r="AI7428">
        <v>2200</v>
      </c>
      <c r="AJ7428">
        <v>2220</v>
      </c>
      <c r="AK7428">
        <v>2336</v>
      </c>
      <c r="AL7428">
        <v>2280</v>
      </c>
      <c r="AM7428">
        <v>2238</v>
      </c>
      <c r="AN7428">
        <v>2255</v>
      </c>
      <c r="AO7428">
        <v>2174</v>
      </c>
      <c r="AP7428">
        <v>2195</v>
      </c>
      <c r="AQ7428">
        <v>2150</v>
      </c>
      <c r="AR7428">
        <v>2127</v>
      </c>
    </row>
    <row r="7429" spans="1:44" x14ac:dyDescent="0.25">
      <c r="A7429" t="str">
        <f t="shared" si="117"/>
        <v>Wien-DonaustadtLehrlinge1. Lehrjahr, männlich</v>
      </c>
      <c r="B7429">
        <v>7428</v>
      </c>
      <c r="C7429">
        <v>922</v>
      </c>
      <c r="D7429" t="s">
        <v>297</v>
      </c>
      <c r="E7429" t="s">
        <v>46</v>
      </c>
      <c r="F7429" t="s">
        <v>65</v>
      </c>
      <c r="G7429">
        <v>192</v>
      </c>
      <c r="H7429">
        <v>179</v>
      </c>
      <c r="I7429">
        <v>224</v>
      </c>
      <c r="J7429">
        <v>214</v>
      </c>
      <c r="K7429">
        <v>230</v>
      </c>
      <c r="L7429">
        <v>230</v>
      </c>
      <c r="M7429">
        <v>246</v>
      </c>
      <c r="N7429">
        <v>167</v>
      </c>
      <c r="O7429">
        <v>200</v>
      </c>
      <c r="P7429">
        <v>214</v>
      </c>
      <c r="Q7429">
        <v>234</v>
      </c>
      <c r="R7429">
        <v>229</v>
      </c>
      <c r="S7429">
        <v>239</v>
      </c>
      <c r="T7429">
        <v>223</v>
      </c>
      <c r="U7429">
        <v>245</v>
      </c>
      <c r="V7429">
        <v>244</v>
      </c>
      <c r="W7429">
        <v>278</v>
      </c>
      <c r="X7429">
        <v>250</v>
      </c>
      <c r="Y7429">
        <v>227</v>
      </c>
      <c r="Z7429">
        <v>246</v>
      </c>
      <c r="AA7429">
        <v>291</v>
      </c>
      <c r="AB7429">
        <v>311</v>
      </c>
    </row>
    <row r="7430" spans="1:44" x14ac:dyDescent="0.25">
      <c r="A7430" t="str">
        <f t="shared" si="117"/>
        <v>Wien-DonaustadtLehrlinge1. Lehrjahr, weiblich</v>
      </c>
      <c r="B7430">
        <v>7429</v>
      </c>
      <c r="C7430">
        <v>922</v>
      </c>
      <c r="D7430" t="s">
        <v>297</v>
      </c>
      <c r="E7430" t="s">
        <v>46</v>
      </c>
      <c r="F7430" t="s">
        <v>66</v>
      </c>
      <c r="G7430">
        <v>122</v>
      </c>
      <c r="H7430">
        <v>95</v>
      </c>
      <c r="I7430">
        <v>85</v>
      </c>
      <c r="J7430">
        <v>131</v>
      </c>
      <c r="K7430">
        <v>133</v>
      </c>
      <c r="L7430">
        <v>147</v>
      </c>
      <c r="M7430">
        <v>134</v>
      </c>
      <c r="N7430">
        <v>123</v>
      </c>
      <c r="O7430">
        <v>144</v>
      </c>
      <c r="P7430">
        <v>138</v>
      </c>
      <c r="Q7430">
        <v>134</v>
      </c>
      <c r="R7430">
        <v>141</v>
      </c>
      <c r="S7430">
        <v>126</v>
      </c>
      <c r="T7430">
        <v>109</v>
      </c>
      <c r="U7430">
        <v>122</v>
      </c>
      <c r="V7430">
        <v>133</v>
      </c>
      <c r="W7430">
        <v>146</v>
      </c>
      <c r="X7430">
        <v>129</v>
      </c>
      <c r="Y7430">
        <v>141</v>
      </c>
      <c r="Z7430">
        <v>127</v>
      </c>
      <c r="AA7430">
        <v>183</v>
      </c>
      <c r="AB7430">
        <v>181</v>
      </c>
    </row>
    <row r="7431" spans="1:44" x14ac:dyDescent="0.25">
      <c r="A7431" t="str">
        <f t="shared" si="117"/>
        <v>Wien-DonaustadtLehrlinge2. Lehrjahr, männlich</v>
      </c>
      <c r="B7431">
        <v>7430</v>
      </c>
      <c r="C7431">
        <v>922</v>
      </c>
      <c r="D7431" t="s">
        <v>297</v>
      </c>
      <c r="E7431" t="s">
        <v>46</v>
      </c>
      <c r="F7431" t="s">
        <v>67</v>
      </c>
      <c r="G7431">
        <v>182</v>
      </c>
      <c r="H7431">
        <v>195</v>
      </c>
      <c r="I7431">
        <v>178</v>
      </c>
      <c r="J7431">
        <v>219</v>
      </c>
      <c r="K7431">
        <v>229</v>
      </c>
      <c r="L7431">
        <v>233</v>
      </c>
      <c r="M7431">
        <v>248</v>
      </c>
      <c r="N7431">
        <v>291</v>
      </c>
      <c r="O7431">
        <v>193</v>
      </c>
      <c r="P7431">
        <v>205</v>
      </c>
      <c r="Q7431">
        <v>213</v>
      </c>
      <c r="R7431">
        <v>248</v>
      </c>
      <c r="S7431">
        <v>238</v>
      </c>
      <c r="T7431">
        <v>230</v>
      </c>
      <c r="U7431">
        <v>235</v>
      </c>
      <c r="V7431">
        <v>228</v>
      </c>
      <c r="W7431">
        <v>228</v>
      </c>
      <c r="X7431">
        <v>251</v>
      </c>
      <c r="Y7431">
        <v>247</v>
      </c>
      <c r="Z7431">
        <v>242</v>
      </c>
      <c r="AA7431">
        <v>248</v>
      </c>
      <c r="AB7431">
        <v>273</v>
      </c>
    </row>
    <row r="7432" spans="1:44" x14ac:dyDescent="0.25">
      <c r="A7432" t="str">
        <f t="shared" si="117"/>
        <v>Wien-DonaustadtLehrlinge2. Lehrjahr, weiblich</v>
      </c>
      <c r="B7432">
        <v>7431</v>
      </c>
      <c r="C7432">
        <v>922</v>
      </c>
      <c r="D7432" t="s">
        <v>297</v>
      </c>
      <c r="E7432" t="s">
        <v>46</v>
      </c>
      <c r="F7432" t="s">
        <v>68</v>
      </c>
      <c r="G7432">
        <v>107</v>
      </c>
      <c r="H7432">
        <v>126</v>
      </c>
      <c r="I7432">
        <v>102</v>
      </c>
      <c r="J7432">
        <v>93</v>
      </c>
      <c r="K7432">
        <v>139</v>
      </c>
      <c r="L7432">
        <v>159</v>
      </c>
      <c r="M7432">
        <v>158</v>
      </c>
      <c r="N7432">
        <v>128</v>
      </c>
      <c r="O7432">
        <v>122</v>
      </c>
      <c r="P7432">
        <v>149</v>
      </c>
      <c r="Q7432">
        <v>137</v>
      </c>
      <c r="R7432">
        <v>146</v>
      </c>
      <c r="S7432">
        <v>142</v>
      </c>
      <c r="T7432">
        <v>137</v>
      </c>
      <c r="U7432">
        <v>131</v>
      </c>
      <c r="V7432">
        <v>135</v>
      </c>
      <c r="W7432">
        <v>140</v>
      </c>
      <c r="X7432">
        <v>145</v>
      </c>
      <c r="Y7432">
        <v>143</v>
      </c>
      <c r="Z7432">
        <v>150</v>
      </c>
      <c r="AA7432">
        <v>120</v>
      </c>
      <c r="AB7432">
        <v>156</v>
      </c>
    </row>
    <row r="7433" spans="1:44" x14ac:dyDescent="0.25">
      <c r="A7433" t="str">
        <f t="shared" si="117"/>
        <v>Wien-DonaustadtLehrlinge3. Lehrjahr, männlich</v>
      </c>
      <c r="B7433">
        <v>7432</v>
      </c>
      <c r="C7433">
        <v>922</v>
      </c>
      <c r="D7433" t="s">
        <v>297</v>
      </c>
      <c r="E7433" t="s">
        <v>46</v>
      </c>
      <c r="F7433" t="s">
        <v>69</v>
      </c>
      <c r="G7433">
        <v>188</v>
      </c>
      <c r="H7433">
        <v>170</v>
      </c>
      <c r="I7433">
        <v>175</v>
      </c>
      <c r="J7433">
        <v>179</v>
      </c>
      <c r="K7433">
        <v>232</v>
      </c>
      <c r="L7433">
        <v>218</v>
      </c>
      <c r="M7433">
        <v>231</v>
      </c>
      <c r="N7433">
        <v>224</v>
      </c>
      <c r="O7433">
        <v>263</v>
      </c>
      <c r="P7433">
        <v>196</v>
      </c>
      <c r="Q7433">
        <v>235</v>
      </c>
      <c r="R7433">
        <v>233</v>
      </c>
      <c r="S7433">
        <v>228</v>
      </c>
      <c r="T7433">
        <v>220</v>
      </c>
      <c r="U7433">
        <v>235</v>
      </c>
      <c r="V7433">
        <v>232</v>
      </c>
      <c r="W7433">
        <v>230</v>
      </c>
      <c r="X7433">
        <v>214</v>
      </c>
      <c r="Y7433">
        <v>234</v>
      </c>
      <c r="Z7433">
        <v>231</v>
      </c>
      <c r="AA7433">
        <v>244</v>
      </c>
      <c r="AB7433">
        <v>238</v>
      </c>
    </row>
    <row r="7434" spans="1:44" x14ac:dyDescent="0.25">
      <c r="A7434" t="str">
        <f t="shared" si="117"/>
        <v>Wien-DonaustadtLehrlinge3. Lehrjahr, weiblich</v>
      </c>
      <c r="B7434">
        <v>7433</v>
      </c>
      <c r="C7434">
        <v>922</v>
      </c>
      <c r="D7434" t="s">
        <v>297</v>
      </c>
      <c r="E7434" t="s">
        <v>46</v>
      </c>
      <c r="F7434" t="s">
        <v>70</v>
      </c>
      <c r="G7434">
        <v>93</v>
      </c>
      <c r="H7434">
        <v>99</v>
      </c>
      <c r="I7434">
        <v>124</v>
      </c>
      <c r="J7434">
        <v>92</v>
      </c>
      <c r="K7434">
        <v>84</v>
      </c>
      <c r="L7434">
        <v>130</v>
      </c>
      <c r="M7434">
        <v>153</v>
      </c>
      <c r="N7434">
        <v>153</v>
      </c>
      <c r="O7434">
        <v>115</v>
      </c>
      <c r="P7434">
        <v>118</v>
      </c>
      <c r="Q7434">
        <v>135</v>
      </c>
      <c r="R7434">
        <v>131</v>
      </c>
      <c r="S7434">
        <v>140</v>
      </c>
      <c r="T7434">
        <v>128</v>
      </c>
      <c r="U7434">
        <v>131</v>
      </c>
      <c r="V7434">
        <v>119</v>
      </c>
      <c r="W7434">
        <v>124</v>
      </c>
      <c r="X7434">
        <v>127</v>
      </c>
      <c r="Y7434">
        <v>134</v>
      </c>
      <c r="Z7434">
        <v>130</v>
      </c>
      <c r="AA7434">
        <v>136</v>
      </c>
      <c r="AB7434">
        <v>114</v>
      </c>
    </row>
    <row r="7435" spans="1:44" x14ac:dyDescent="0.25">
      <c r="A7435" t="str">
        <f t="shared" si="117"/>
        <v>Wien-DonaustadtLehrlinge4. Lehrjahr, männlich</v>
      </c>
      <c r="B7435">
        <v>7434</v>
      </c>
      <c r="C7435">
        <v>922</v>
      </c>
      <c r="D7435" t="s">
        <v>297</v>
      </c>
      <c r="E7435" t="s">
        <v>46</v>
      </c>
      <c r="F7435" t="s">
        <v>71</v>
      </c>
      <c r="G7435">
        <v>67</v>
      </c>
      <c r="H7435">
        <v>72</v>
      </c>
      <c r="I7435">
        <v>72</v>
      </c>
      <c r="J7435">
        <v>57</v>
      </c>
      <c r="K7435">
        <v>68</v>
      </c>
      <c r="L7435">
        <v>90</v>
      </c>
      <c r="M7435">
        <v>81</v>
      </c>
      <c r="N7435">
        <v>91</v>
      </c>
      <c r="O7435">
        <v>102</v>
      </c>
      <c r="P7435">
        <v>119</v>
      </c>
      <c r="Q7435">
        <v>60</v>
      </c>
      <c r="R7435">
        <v>88</v>
      </c>
      <c r="S7435">
        <v>77</v>
      </c>
      <c r="T7435">
        <v>81</v>
      </c>
      <c r="U7435">
        <v>77</v>
      </c>
      <c r="V7435">
        <v>88</v>
      </c>
      <c r="W7435">
        <v>71</v>
      </c>
      <c r="X7435">
        <v>62</v>
      </c>
      <c r="Y7435">
        <v>65</v>
      </c>
      <c r="Z7435">
        <v>77</v>
      </c>
      <c r="AA7435">
        <v>78</v>
      </c>
      <c r="AB7435">
        <v>74</v>
      </c>
    </row>
    <row r="7436" spans="1:44" x14ac:dyDescent="0.25">
      <c r="A7436" t="str">
        <f t="shared" si="117"/>
        <v>Wien-DonaustadtLehrlinge4. Lehrjahr, weiblich</v>
      </c>
      <c r="B7436">
        <v>7435</v>
      </c>
      <c r="C7436">
        <v>922</v>
      </c>
      <c r="D7436" t="s">
        <v>297</v>
      </c>
      <c r="E7436" t="s">
        <v>46</v>
      </c>
      <c r="F7436" t="s">
        <v>72</v>
      </c>
      <c r="G7436">
        <v>3</v>
      </c>
      <c r="H7436">
        <v>4</v>
      </c>
      <c r="I7436">
        <v>3</v>
      </c>
      <c r="J7436">
        <v>1</v>
      </c>
      <c r="K7436">
        <v>4</v>
      </c>
      <c r="L7436">
        <v>9</v>
      </c>
      <c r="M7436">
        <v>3</v>
      </c>
      <c r="N7436">
        <v>13</v>
      </c>
      <c r="O7436">
        <v>12</v>
      </c>
      <c r="P7436">
        <v>7</v>
      </c>
      <c r="Q7436">
        <v>6</v>
      </c>
      <c r="R7436">
        <v>6</v>
      </c>
      <c r="S7436">
        <v>6</v>
      </c>
      <c r="T7436">
        <v>8</v>
      </c>
      <c r="U7436">
        <v>7</v>
      </c>
      <c r="V7436">
        <v>15</v>
      </c>
      <c r="W7436">
        <v>8</v>
      </c>
      <c r="X7436">
        <v>14</v>
      </c>
      <c r="Y7436">
        <v>13</v>
      </c>
      <c r="Z7436">
        <v>12</v>
      </c>
      <c r="AA7436">
        <v>10</v>
      </c>
      <c r="AB7436">
        <v>21</v>
      </c>
    </row>
    <row r="7437" spans="1:44" x14ac:dyDescent="0.25">
      <c r="A7437" t="str">
        <f t="shared" si="117"/>
        <v>Wien-DonaustadtLehrlingeFrauen</v>
      </c>
      <c r="B7437">
        <v>7436</v>
      </c>
      <c r="C7437">
        <v>922</v>
      </c>
      <c r="D7437" t="s">
        <v>297</v>
      </c>
      <c r="E7437" t="s">
        <v>46</v>
      </c>
      <c r="F7437" t="s">
        <v>47</v>
      </c>
      <c r="G7437">
        <v>325</v>
      </c>
      <c r="H7437">
        <v>324</v>
      </c>
      <c r="I7437">
        <v>314</v>
      </c>
      <c r="J7437">
        <v>317</v>
      </c>
      <c r="K7437">
        <v>360</v>
      </c>
      <c r="L7437">
        <v>445</v>
      </c>
      <c r="M7437">
        <v>448</v>
      </c>
      <c r="N7437">
        <v>417</v>
      </c>
      <c r="O7437">
        <v>393</v>
      </c>
      <c r="P7437">
        <v>412</v>
      </c>
      <c r="Q7437">
        <v>412</v>
      </c>
      <c r="R7437">
        <v>424</v>
      </c>
      <c r="S7437">
        <v>414</v>
      </c>
      <c r="T7437">
        <v>382</v>
      </c>
      <c r="U7437">
        <v>391</v>
      </c>
      <c r="V7437">
        <v>402</v>
      </c>
      <c r="W7437">
        <v>418</v>
      </c>
      <c r="X7437">
        <v>415</v>
      </c>
      <c r="Y7437">
        <v>431</v>
      </c>
      <c r="Z7437">
        <v>419</v>
      </c>
      <c r="AA7437">
        <v>449</v>
      </c>
      <c r="AB7437">
        <v>472</v>
      </c>
    </row>
    <row r="7438" spans="1:44" x14ac:dyDescent="0.25">
      <c r="A7438" t="str">
        <f t="shared" si="117"/>
        <v>Wien-DonaustadtLehrlingeInsgesamt</v>
      </c>
      <c r="B7438">
        <v>7437</v>
      </c>
      <c r="C7438">
        <v>922</v>
      </c>
      <c r="D7438" t="s">
        <v>297</v>
      </c>
      <c r="E7438" t="s">
        <v>46</v>
      </c>
      <c r="F7438" t="s">
        <v>48</v>
      </c>
      <c r="G7438">
        <v>954</v>
      </c>
      <c r="H7438">
        <v>940</v>
      </c>
      <c r="I7438">
        <v>963</v>
      </c>
      <c r="J7438">
        <v>986</v>
      </c>
      <c r="K7438">
        <v>1119</v>
      </c>
      <c r="L7438">
        <v>1216</v>
      </c>
      <c r="M7438">
        <v>1254</v>
      </c>
      <c r="N7438">
        <v>1190</v>
      </c>
      <c r="O7438">
        <v>1151</v>
      </c>
      <c r="P7438">
        <v>1146</v>
      </c>
      <c r="Q7438">
        <v>1154</v>
      </c>
      <c r="R7438">
        <v>1222</v>
      </c>
      <c r="S7438">
        <v>1196</v>
      </c>
      <c r="T7438">
        <v>1136</v>
      </c>
      <c r="U7438">
        <v>1183</v>
      </c>
      <c r="V7438">
        <v>1194</v>
      </c>
      <c r="W7438">
        <v>1225</v>
      </c>
      <c r="X7438">
        <v>1192</v>
      </c>
      <c r="Y7438">
        <v>1204</v>
      </c>
      <c r="Z7438">
        <v>1215</v>
      </c>
      <c r="AA7438">
        <v>1310</v>
      </c>
      <c r="AB7438">
        <v>1368</v>
      </c>
    </row>
    <row r="7439" spans="1:44" x14ac:dyDescent="0.25">
      <c r="A7439" t="str">
        <f t="shared" si="117"/>
        <v>Wien-DonaustadtLehrlingeMänner</v>
      </c>
      <c r="B7439">
        <v>7438</v>
      </c>
      <c r="C7439">
        <v>922</v>
      </c>
      <c r="D7439" t="s">
        <v>297</v>
      </c>
      <c r="E7439" t="s">
        <v>46</v>
      </c>
      <c r="F7439" t="s">
        <v>49</v>
      </c>
      <c r="G7439">
        <v>629</v>
      </c>
      <c r="H7439">
        <v>616</v>
      </c>
      <c r="I7439">
        <v>649</v>
      </c>
      <c r="J7439">
        <v>669</v>
      </c>
      <c r="K7439">
        <v>759</v>
      </c>
      <c r="L7439">
        <v>771</v>
      </c>
      <c r="M7439">
        <v>806</v>
      </c>
      <c r="N7439">
        <v>773</v>
      </c>
      <c r="O7439">
        <v>758</v>
      </c>
      <c r="P7439">
        <v>734</v>
      </c>
      <c r="Q7439">
        <v>742</v>
      </c>
      <c r="R7439">
        <v>798</v>
      </c>
      <c r="S7439">
        <v>782</v>
      </c>
      <c r="T7439">
        <v>754</v>
      </c>
      <c r="U7439">
        <v>792</v>
      </c>
      <c r="V7439">
        <v>792</v>
      </c>
      <c r="W7439">
        <v>807</v>
      </c>
      <c r="X7439">
        <v>777</v>
      </c>
      <c r="Y7439">
        <v>773</v>
      </c>
      <c r="Z7439">
        <v>796</v>
      </c>
      <c r="AA7439">
        <v>861</v>
      </c>
      <c r="AB7439">
        <v>896</v>
      </c>
    </row>
    <row r="7440" spans="1:44" x14ac:dyDescent="0.25">
      <c r="A7440" t="str">
        <f t="shared" si="117"/>
        <v>Wien-DonaustadtNeugründungenInsgesamt</v>
      </c>
      <c r="B7440">
        <v>7439</v>
      </c>
      <c r="C7440">
        <v>922</v>
      </c>
      <c r="D7440" t="s">
        <v>297</v>
      </c>
      <c r="E7440" t="s">
        <v>41</v>
      </c>
      <c r="F7440" t="s">
        <v>48</v>
      </c>
      <c r="G7440">
        <v>481</v>
      </c>
      <c r="H7440">
        <v>515.01804341697198</v>
      </c>
      <c r="I7440">
        <v>565.81117533718702</v>
      </c>
      <c r="J7440">
        <v>523.01227627352</v>
      </c>
      <c r="K7440">
        <v>456.89422709315699</v>
      </c>
      <c r="L7440">
        <v>526.62365859745398</v>
      </c>
      <c r="M7440">
        <v>569.15863934255697</v>
      </c>
      <c r="N7440">
        <v>507.90807093738698</v>
      </c>
      <c r="O7440">
        <v>490.40999676828602</v>
      </c>
      <c r="P7440">
        <v>523.98588010051503</v>
      </c>
      <c r="Q7440">
        <v>499.85285610990599</v>
      </c>
      <c r="R7440">
        <v>515.74331802661004</v>
      </c>
      <c r="S7440">
        <v>602.30073556011098</v>
      </c>
      <c r="T7440">
        <v>574.74712907671096</v>
      </c>
      <c r="U7440">
        <v>649.30255851932498</v>
      </c>
      <c r="V7440">
        <v>678</v>
      </c>
      <c r="W7440">
        <v>723</v>
      </c>
      <c r="X7440">
        <v>741</v>
      </c>
      <c r="Y7440">
        <v>677</v>
      </c>
      <c r="Z7440">
        <v>673</v>
      </c>
      <c r="AA7440">
        <v>761</v>
      </c>
      <c r="AB7440">
        <v>857</v>
      </c>
    </row>
    <row r="7441" spans="1:25" x14ac:dyDescent="0.25">
      <c r="A7441" t="str">
        <f t="shared" si="117"/>
        <v>Wien-DonaustadtPendler (Auspendler/-innen)Insgesamt</v>
      </c>
      <c r="B7441">
        <v>7440</v>
      </c>
      <c r="C7441">
        <v>922</v>
      </c>
      <c r="D7441" t="s">
        <v>297</v>
      </c>
      <c r="E7441" t="s">
        <v>459</v>
      </c>
      <c r="F7441" t="s">
        <v>48</v>
      </c>
      <c r="G7441">
        <v>6944</v>
      </c>
      <c r="H7441">
        <v>6755</v>
      </c>
      <c r="I7441">
        <v>7921</v>
      </c>
      <c r="J7441">
        <v>7771</v>
      </c>
      <c r="K7441">
        <v>7637</v>
      </c>
      <c r="L7441">
        <v>7784</v>
      </c>
      <c r="M7441">
        <v>8334</v>
      </c>
      <c r="N7441">
        <v>8729</v>
      </c>
      <c r="O7441">
        <v>8955</v>
      </c>
      <c r="P7441">
        <v>9368</v>
      </c>
      <c r="Q7441">
        <v>9484</v>
      </c>
      <c r="R7441">
        <v>9563</v>
      </c>
      <c r="S7441">
        <v>10220</v>
      </c>
    </row>
    <row r="7442" spans="1:25" x14ac:dyDescent="0.25">
      <c r="A7442" t="str">
        <f t="shared" si="117"/>
        <v>Wien-DonaustadtPendler ins AuslandInsgesamt</v>
      </c>
      <c r="B7442">
        <v>7441</v>
      </c>
      <c r="C7442">
        <v>922</v>
      </c>
      <c r="D7442" t="s">
        <v>297</v>
      </c>
      <c r="E7442" t="s">
        <v>304</v>
      </c>
      <c r="F7442" t="s">
        <v>48</v>
      </c>
      <c r="G7442">
        <v>37</v>
      </c>
      <c r="H7442">
        <v>90</v>
      </c>
      <c r="I7442">
        <v>727</v>
      </c>
      <c r="J7442">
        <v>104</v>
      </c>
      <c r="K7442">
        <v>105</v>
      </c>
      <c r="L7442">
        <v>168</v>
      </c>
      <c r="M7442">
        <v>194</v>
      </c>
      <c r="N7442">
        <v>182</v>
      </c>
      <c r="O7442">
        <v>198</v>
      </c>
      <c r="P7442">
        <v>190</v>
      </c>
      <c r="Q7442">
        <v>199</v>
      </c>
      <c r="R7442">
        <v>176</v>
      </c>
      <c r="S7442">
        <v>227</v>
      </c>
    </row>
    <row r="7443" spans="1:25" x14ac:dyDescent="0.25">
      <c r="A7443" t="str">
        <f t="shared" ref="A7443:A7506" si="118">D7443&amp;E7443&amp;F7443</f>
        <v>Wien-DonaustadtPendler zw. BundesländernInsgesamt</v>
      </c>
      <c r="B7443">
        <v>7442</v>
      </c>
      <c r="C7443">
        <v>922</v>
      </c>
      <c r="D7443" t="s">
        <v>297</v>
      </c>
      <c r="E7443" t="s">
        <v>433</v>
      </c>
      <c r="F7443" t="s">
        <v>48</v>
      </c>
      <c r="G7443">
        <v>6907</v>
      </c>
      <c r="H7443">
        <v>6665</v>
      </c>
      <c r="I7443">
        <v>7194</v>
      </c>
      <c r="J7443">
        <v>7667</v>
      </c>
      <c r="K7443">
        <v>7532</v>
      </c>
      <c r="L7443">
        <v>7616</v>
      </c>
      <c r="M7443">
        <v>8140</v>
      </c>
      <c r="N7443">
        <v>8547</v>
      </c>
      <c r="O7443">
        <v>8757</v>
      </c>
      <c r="P7443">
        <v>9178</v>
      </c>
      <c r="Q7443">
        <v>9285</v>
      </c>
      <c r="R7443">
        <v>9387</v>
      </c>
      <c r="S7443">
        <v>9993</v>
      </c>
    </row>
    <row r="7444" spans="1:25" x14ac:dyDescent="0.25">
      <c r="A7444" t="str">
        <f t="shared" si="118"/>
        <v>Wien-DonaustadtPendler zw. Gemeinden eines Pol. BezirkesInsgesamt</v>
      </c>
      <c r="B7444">
        <v>7443</v>
      </c>
      <c r="C7444">
        <v>922</v>
      </c>
      <c r="D7444" t="s">
        <v>297</v>
      </c>
      <c r="E7444" t="s">
        <v>305</v>
      </c>
      <c r="F7444" t="s">
        <v>48</v>
      </c>
      <c r="G7444">
        <v>0</v>
      </c>
      <c r="H7444">
        <v>0</v>
      </c>
      <c r="I7444">
        <v>0</v>
      </c>
      <c r="J7444">
        <v>0</v>
      </c>
      <c r="K7444">
        <v>0</v>
      </c>
      <c r="L7444">
        <v>0</v>
      </c>
      <c r="M7444">
        <v>0</v>
      </c>
      <c r="N7444">
        <v>0</v>
      </c>
      <c r="O7444">
        <v>0</v>
      </c>
      <c r="P7444">
        <v>0</v>
      </c>
      <c r="Q7444">
        <v>0</v>
      </c>
      <c r="R7444">
        <v>0</v>
      </c>
      <c r="S7444">
        <v>0</v>
      </c>
    </row>
    <row r="7445" spans="1:25" x14ac:dyDescent="0.25">
      <c r="A7445" t="str">
        <f t="shared" si="118"/>
        <v>Wien-DonaustadtPendler zw. Pol. Bez. des BundeslandesInsgesamt</v>
      </c>
      <c r="B7445">
        <v>7444</v>
      </c>
      <c r="C7445">
        <v>922</v>
      </c>
      <c r="D7445" t="s">
        <v>297</v>
      </c>
      <c r="E7445" t="s">
        <v>306</v>
      </c>
      <c r="F7445" t="s">
        <v>48</v>
      </c>
      <c r="G7445">
        <v>0</v>
      </c>
      <c r="H7445">
        <v>0</v>
      </c>
      <c r="I7445">
        <v>0</v>
      </c>
      <c r="J7445">
        <v>0</v>
      </c>
      <c r="K7445">
        <v>0</v>
      </c>
      <c r="L7445">
        <v>0</v>
      </c>
      <c r="M7445">
        <v>0</v>
      </c>
      <c r="N7445">
        <v>0</v>
      </c>
      <c r="O7445">
        <v>0</v>
      </c>
      <c r="P7445">
        <v>0</v>
      </c>
      <c r="Q7445">
        <v>0</v>
      </c>
      <c r="R7445">
        <v>0</v>
      </c>
      <c r="S7445">
        <v>0</v>
      </c>
    </row>
    <row r="7446" spans="1:25" x14ac:dyDescent="0.25">
      <c r="A7446" t="str">
        <f t="shared" si="118"/>
        <v>Wien-DonaustadtPensionisteneinkommenBrutto_Schnitt</v>
      </c>
      <c r="B7446">
        <v>7445</v>
      </c>
      <c r="C7446">
        <v>922</v>
      </c>
      <c r="D7446" t="s">
        <v>297</v>
      </c>
      <c r="E7446" t="s">
        <v>44</v>
      </c>
      <c r="F7446" t="s">
        <v>54</v>
      </c>
      <c r="G7446">
        <v>19515.189111370099</v>
      </c>
      <c r="H7446">
        <v>19876.328713360901</v>
      </c>
      <c r="I7446">
        <v>20523.970497262198</v>
      </c>
      <c r="J7446">
        <v>21076.3621991131</v>
      </c>
      <c r="K7446">
        <v>21775.794818526199</v>
      </c>
      <c r="L7446">
        <v>22366.859688361499</v>
      </c>
      <c r="M7446">
        <v>22763.7698648609</v>
      </c>
      <c r="N7446">
        <v>23180.3342994751</v>
      </c>
      <c r="O7446">
        <v>23174.043998342098</v>
      </c>
      <c r="P7446">
        <v>23713.587138390401</v>
      </c>
      <c r="Q7446">
        <v>24301.0098232323</v>
      </c>
      <c r="R7446">
        <v>24819.1042310261</v>
      </c>
      <c r="S7446">
        <v>25098.350199552398</v>
      </c>
      <c r="T7446">
        <v>25382.194727641301</v>
      </c>
      <c r="U7446">
        <v>26201.5394635587</v>
      </c>
      <c r="V7446">
        <v>26451.2166189038</v>
      </c>
      <c r="W7446">
        <v>28020.413155464499</v>
      </c>
      <c r="X7446">
        <v>28848.912168987601</v>
      </c>
      <c r="Y7446">
        <v>29559.013387277198</v>
      </c>
    </row>
    <row r="7447" spans="1:25" x14ac:dyDescent="0.25">
      <c r="A7447" t="str">
        <f t="shared" si="118"/>
        <v>Wien-DonaustadtPensionisteneinkommenBruttobezüge 1000 EUR</v>
      </c>
      <c r="B7447">
        <v>7446</v>
      </c>
      <c r="C7447">
        <v>922</v>
      </c>
      <c r="D7447" t="s">
        <v>297</v>
      </c>
      <c r="E7447" t="s">
        <v>44</v>
      </c>
      <c r="F7447" t="s">
        <v>55</v>
      </c>
      <c r="G7447">
        <v>586138.70496</v>
      </c>
      <c r="H7447">
        <v>610978.46831999999</v>
      </c>
      <c r="I7447">
        <v>644698.96126000001</v>
      </c>
      <c r="J7447">
        <v>674907.27034000005</v>
      </c>
      <c r="K7447">
        <v>712765.31599999999</v>
      </c>
      <c r="L7447">
        <v>746426.84152000002</v>
      </c>
      <c r="M7447">
        <v>773171.44345999998</v>
      </c>
      <c r="N7447">
        <v>803754.91150000005</v>
      </c>
      <c r="O7447">
        <v>838668.65229999996</v>
      </c>
      <c r="P7447">
        <v>872185.73494999995</v>
      </c>
      <c r="Q7447">
        <v>904580.78966000001</v>
      </c>
      <c r="R7447">
        <v>929053.52867999999</v>
      </c>
      <c r="S7447">
        <v>942041.47638999997</v>
      </c>
      <c r="T7447">
        <v>964091.90234000003</v>
      </c>
      <c r="U7447">
        <v>984680.05458</v>
      </c>
      <c r="V7447">
        <v>1033766.4479</v>
      </c>
      <c r="W7447">
        <v>1080158.9067299999</v>
      </c>
      <c r="X7447">
        <v>1133214.11891</v>
      </c>
      <c r="Y7447">
        <v>1189070.4315299999</v>
      </c>
    </row>
    <row r="7448" spans="1:25" x14ac:dyDescent="0.25">
      <c r="A7448" t="str">
        <f t="shared" si="118"/>
        <v>Wien-DonaustadtPensionisteneinkommenBruttobezüge Fälle</v>
      </c>
      <c r="B7448">
        <v>7447</v>
      </c>
      <c r="C7448">
        <v>922</v>
      </c>
      <c r="D7448" t="s">
        <v>297</v>
      </c>
      <c r="E7448" t="s">
        <v>44</v>
      </c>
      <c r="F7448" t="s">
        <v>56</v>
      </c>
      <c r="G7448">
        <v>30035</v>
      </c>
      <c r="H7448">
        <v>30739</v>
      </c>
      <c r="I7448">
        <v>31412</v>
      </c>
      <c r="J7448">
        <v>32022</v>
      </c>
      <c r="K7448">
        <v>32732</v>
      </c>
      <c r="L7448">
        <v>33372</v>
      </c>
      <c r="M7448">
        <v>33965</v>
      </c>
      <c r="N7448">
        <v>34674</v>
      </c>
      <c r="O7448">
        <v>36190</v>
      </c>
      <c r="P7448">
        <v>36780</v>
      </c>
      <c r="Q7448">
        <v>37224</v>
      </c>
      <c r="R7448">
        <v>37433</v>
      </c>
      <c r="S7448">
        <v>37534</v>
      </c>
      <c r="T7448">
        <v>37983</v>
      </c>
      <c r="U7448">
        <v>37581</v>
      </c>
      <c r="V7448">
        <v>39082</v>
      </c>
      <c r="W7448">
        <v>38549</v>
      </c>
      <c r="X7448">
        <v>39281</v>
      </c>
      <c r="Y7448">
        <v>40227</v>
      </c>
    </row>
    <row r="7449" spans="1:25" x14ac:dyDescent="0.25">
      <c r="A7449" t="str">
        <f t="shared" si="118"/>
        <v>Wien-DonaustadtPensionisteneinkommenLohnsteuer 1000 EUR</v>
      </c>
      <c r="B7449">
        <v>7448</v>
      </c>
      <c r="C7449">
        <v>922</v>
      </c>
      <c r="D7449" t="s">
        <v>297</v>
      </c>
      <c r="E7449" t="s">
        <v>44</v>
      </c>
      <c r="F7449" t="s">
        <v>57</v>
      </c>
      <c r="G7449">
        <v>82242.3505</v>
      </c>
      <c r="H7449">
        <v>79621.469700000001</v>
      </c>
      <c r="I7449">
        <v>87184.947140000004</v>
      </c>
      <c r="J7449">
        <v>94298.077390000006</v>
      </c>
      <c r="K7449">
        <v>103421.67956999999</v>
      </c>
      <c r="L7449">
        <v>98712.854500000001</v>
      </c>
      <c r="M7449">
        <v>104803.67226000001</v>
      </c>
      <c r="N7449">
        <v>111465.4791</v>
      </c>
      <c r="O7449">
        <v>120632.77905</v>
      </c>
      <c r="P7449">
        <v>128225.31277999999</v>
      </c>
      <c r="Q7449">
        <v>136598.96158999999</v>
      </c>
      <c r="R7449">
        <v>143969.66759999999</v>
      </c>
      <c r="S7449">
        <v>122143.56041999999</v>
      </c>
      <c r="T7449">
        <v>127029.11212000001</v>
      </c>
      <c r="U7449">
        <v>133570.77577000001</v>
      </c>
      <c r="V7449">
        <v>143254.47502000001</v>
      </c>
      <c r="W7449">
        <v>141760.70647999999</v>
      </c>
      <c r="X7449">
        <v>154152.08014000001</v>
      </c>
      <c r="Y7449">
        <v>156816.49846</v>
      </c>
    </row>
    <row r="7450" spans="1:25" x14ac:dyDescent="0.25">
      <c r="A7450" t="str">
        <f t="shared" si="118"/>
        <v>Wien-DonaustadtPensionisteneinkommenLohnsteuer Fälle</v>
      </c>
      <c r="B7450">
        <v>7449</v>
      </c>
      <c r="C7450">
        <v>922</v>
      </c>
      <c r="D7450" t="s">
        <v>297</v>
      </c>
      <c r="E7450" t="s">
        <v>44</v>
      </c>
      <c r="F7450" t="s">
        <v>58</v>
      </c>
      <c r="G7450">
        <v>20632</v>
      </c>
      <c r="H7450">
        <v>20340</v>
      </c>
      <c r="I7450">
        <v>21268</v>
      </c>
      <c r="J7450">
        <v>22742</v>
      </c>
      <c r="K7450">
        <v>23291</v>
      </c>
      <c r="L7450">
        <v>22945</v>
      </c>
      <c r="M7450">
        <v>23520</v>
      </c>
      <c r="N7450">
        <v>24224</v>
      </c>
      <c r="O7450">
        <v>25012</v>
      </c>
      <c r="P7450">
        <v>25721</v>
      </c>
      <c r="Q7450">
        <v>26418</v>
      </c>
      <c r="R7450">
        <v>26852</v>
      </c>
      <c r="S7450">
        <v>27020</v>
      </c>
      <c r="T7450">
        <v>27425</v>
      </c>
      <c r="U7450">
        <v>27801</v>
      </c>
      <c r="V7450">
        <v>29033</v>
      </c>
      <c r="W7450">
        <v>30538</v>
      </c>
      <c r="X7450">
        <v>31478</v>
      </c>
      <c r="Y7450">
        <v>32758</v>
      </c>
    </row>
    <row r="7451" spans="1:25" x14ac:dyDescent="0.25">
      <c r="A7451" t="str">
        <f t="shared" si="118"/>
        <v>Wien-DonaustadtPensionisteneinkommenNetto_Schnitt</v>
      </c>
      <c r="B7451">
        <v>7450</v>
      </c>
      <c r="C7451">
        <v>922</v>
      </c>
      <c r="D7451" t="s">
        <v>297</v>
      </c>
      <c r="E7451" t="s">
        <v>44</v>
      </c>
      <c r="F7451" t="s">
        <v>59</v>
      </c>
      <c r="G7451">
        <v>15854.0880522724</v>
      </c>
      <c r="H7451">
        <v>16240.466677836001</v>
      </c>
      <c r="I7451">
        <v>16663.534238825901</v>
      </c>
      <c r="J7451">
        <v>17022.999754855999</v>
      </c>
      <c r="K7451">
        <v>17455.889990223601</v>
      </c>
      <c r="L7451">
        <v>18208.978664449201</v>
      </c>
      <c r="M7451">
        <v>18459.002149860102</v>
      </c>
      <c r="N7451">
        <v>18727.877288458199</v>
      </c>
      <c r="O7451">
        <v>18603.573163581099</v>
      </c>
      <c r="P7451">
        <v>18959.440973626999</v>
      </c>
      <c r="Q7451">
        <v>19338.032857296399</v>
      </c>
      <c r="R7451">
        <v>19653.474841450101</v>
      </c>
      <c r="S7451">
        <v>20508.7258171258</v>
      </c>
      <c r="T7451">
        <v>20690.705570913298</v>
      </c>
      <c r="U7451">
        <v>21261.765895532299</v>
      </c>
      <c r="V7451">
        <v>21391.0936507855</v>
      </c>
      <c r="W7451">
        <v>22865.365983812801</v>
      </c>
      <c r="X7451">
        <v>23413.866533183998</v>
      </c>
      <c r="Y7451">
        <v>24115.725443358901</v>
      </c>
    </row>
    <row r="7452" spans="1:25" x14ac:dyDescent="0.25">
      <c r="A7452" t="str">
        <f t="shared" si="118"/>
        <v>Wien-DonaustadtPensionisteneinkommenNettobezüge 1000 EUR</v>
      </c>
      <c r="B7452">
        <v>7451</v>
      </c>
      <c r="C7452">
        <v>922</v>
      </c>
      <c r="D7452" t="s">
        <v>297</v>
      </c>
      <c r="E7452" t="s">
        <v>44</v>
      </c>
      <c r="F7452" t="s">
        <v>60</v>
      </c>
      <c r="G7452">
        <v>476177.53464999999</v>
      </c>
      <c r="H7452">
        <v>499215.70520999999</v>
      </c>
      <c r="I7452">
        <v>523434.93751000002</v>
      </c>
      <c r="J7452">
        <v>545110.49815</v>
      </c>
      <c r="K7452">
        <v>571366.19116000005</v>
      </c>
      <c r="L7452">
        <v>607670.03599</v>
      </c>
      <c r="M7452">
        <v>626960.00801999995</v>
      </c>
      <c r="N7452">
        <v>649370.41709999996</v>
      </c>
      <c r="O7452">
        <v>673263.31279</v>
      </c>
      <c r="P7452">
        <v>697328.23901000002</v>
      </c>
      <c r="Q7452">
        <v>719838.93507999997</v>
      </c>
      <c r="R7452">
        <v>735688.52373999998</v>
      </c>
      <c r="S7452">
        <v>769774.51482000004</v>
      </c>
      <c r="T7452">
        <v>785895.06969999999</v>
      </c>
      <c r="U7452">
        <v>799038.42411999998</v>
      </c>
      <c r="V7452">
        <v>836006.72205999994</v>
      </c>
      <c r="W7452">
        <v>881436.99331000005</v>
      </c>
      <c r="X7452">
        <v>919720.09129000001</v>
      </c>
      <c r="Y7452">
        <v>970103.28740999999</v>
      </c>
    </row>
    <row r="7453" spans="1:25" x14ac:dyDescent="0.25">
      <c r="A7453" t="str">
        <f t="shared" si="118"/>
        <v>Wien-DonaustadtPensionisteneinkommenSV-Beiträge 1000 EUR</v>
      </c>
      <c r="B7453">
        <v>7452</v>
      </c>
      <c r="C7453">
        <v>922</v>
      </c>
      <c r="D7453" t="s">
        <v>297</v>
      </c>
      <c r="E7453" t="s">
        <v>44</v>
      </c>
      <c r="F7453" t="s">
        <v>61</v>
      </c>
      <c r="G7453">
        <v>27718.819810000001</v>
      </c>
      <c r="H7453">
        <v>32141.293409999998</v>
      </c>
      <c r="I7453">
        <v>34079.076609999996</v>
      </c>
      <c r="J7453">
        <v>35498.694799999997</v>
      </c>
      <c r="K7453">
        <v>37977.445269999997</v>
      </c>
      <c r="L7453">
        <v>40043.951029999997</v>
      </c>
      <c r="M7453">
        <v>41407.763180000002</v>
      </c>
      <c r="N7453">
        <v>42919.015299999999</v>
      </c>
      <c r="O7453">
        <v>44772.560460000001</v>
      </c>
      <c r="P7453">
        <v>46632.18316</v>
      </c>
      <c r="Q7453">
        <v>48142.89299</v>
      </c>
      <c r="R7453">
        <v>49395.337339999998</v>
      </c>
      <c r="S7453">
        <v>50123.401149999998</v>
      </c>
      <c r="T7453">
        <v>51167.720520000003</v>
      </c>
      <c r="U7453">
        <v>52070.85469</v>
      </c>
      <c r="V7453">
        <v>54505.250820000001</v>
      </c>
      <c r="W7453">
        <v>56961.206939999996</v>
      </c>
      <c r="X7453">
        <v>59341.947480000003</v>
      </c>
      <c r="Y7453">
        <v>62150.645660000002</v>
      </c>
    </row>
    <row r="7454" spans="1:25" x14ac:dyDescent="0.25">
      <c r="A7454" t="str">
        <f t="shared" si="118"/>
        <v>Wien-DonaustadtPensionisteneinkommenSV-Beiträge Fälle</v>
      </c>
      <c r="B7454">
        <v>7453</v>
      </c>
      <c r="C7454">
        <v>922</v>
      </c>
      <c r="D7454" t="s">
        <v>297</v>
      </c>
      <c r="E7454" t="s">
        <v>44</v>
      </c>
      <c r="F7454" t="s">
        <v>62</v>
      </c>
      <c r="G7454">
        <v>29183</v>
      </c>
      <c r="H7454">
        <v>29884</v>
      </c>
      <c r="I7454">
        <v>30593</v>
      </c>
      <c r="J7454">
        <v>31208</v>
      </c>
      <c r="K7454">
        <v>31920</v>
      </c>
      <c r="L7454">
        <v>32525</v>
      </c>
      <c r="M7454">
        <v>33041</v>
      </c>
      <c r="N7454">
        <v>33715</v>
      </c>
      <c r="O7454">
        <v>34089</v>
      </c>
      <c r="P7454">
        <v>34677</v>
      </c>
      <c r="Q7454">
        <v>35121</v>
      </c>
      <c r="R7454">
        <v>35210</v>
      </c>
      <c r="S7454">
        <v>35285</v>
      </c>
      <c r="T7454">
        <v>35659</v>
      </c>
      <c r="U7454">
        <v>35577</v>
      </c>
      <c r="V7454">
        <v>36585</v>
      </c>
      <c r="W7454">
        <v>37333</v>
      </c>
      <c r="X7454">
        <v>38059</v>
      </c>
      <c r="Y7454">
        <v>38989</v>
      </c>
    </row>
    <row r="7455" spans="1:25" x14ac:dyDescent="0.25">
      <c r="A7455" t="str">
        <f t="shared" si="118"/>
        <v>Wien-DonaustadtUnselbstständig Beschäftigte GW mgfInsgesamt</v>
      </c>
      <c r="B7455">
        <v>7454</v>
      </c>
      <c r="C7455">
        <v>922</v>
      </c>
      <c r="D7455" t="s">
        <v>297</v>
      </c>
      <c r="E7455" t="s">
        <v>450</v>
      </c>
      <c r="F7455" t="s">
        <v>48</v>
      </c>
      <c r="G7455">
        <v>42833.288168596999</v>
      </c>
      <c r="H7455">
        <v>42176.357989276003</v>
      </c>
      <c r="I7455">
        <v>43948.584854925997</v>
      </c>
      <c r="J7455">
        <v>42646.776918304</v>
      </c>
      <c r="K7455">
        <v>44756.893494609998</v>
      </c>
      <c r="L7455">
        <v>43011.615346197003</v>
      </c>
      <c r="M7455">
        <v>44063.543520468003</v>
      </c>
      <c r="N7455">
        <v>42949.304488283997</v>
      </c>
      <c r="O7455">
        <v>45315.388125960999</v>
      </c>
      <c r="P7455">
        <v>43144.983307005998</v>
      </c>
      <c r="Q7455">
        <v>45043.128767044</v>
      </c>
      <c r="R7455">
        <v>44113.602104126003</v>
      </c>
      <c r="S7455">
        <v>47865.023466441999</v>
      </c>
      <c r="T7455">
        <v>46048.510679767998</v>
      </c>
    </row>
    <row r="7456" spans="1:25" x14ac:dyDescent="0.25">
      <c r="A7456" t="str">
        <f t="shared" si="118"/>
        <v>Wien-DonaustadtUnselbstständig Beschäftigte GW ogfInsgesamt</v>
      </c>
      <c r="B7456">
        <v>7455</v>
      </c>
      <c r="C7456">
        <v>922</v>
      </c>
      <c r="D7456" t="s">
        <v>297</v>
      </c>
      <c r="E7456" t="s">
        <v>449</v>
      </c>
      <c r="F7456" t="s">
        <v>48</v>
      </c>
      <c r="G7456">
        <v>39514.441764481002</v>
      </c>
      <c r="H7456">
        <v>38872.270259678</v>
      </c>
      <c r="I7456">
        <v>40680.015724994002</v>
      </c>
      <c r="J7456">
        <v>39324.652467364998</v>
      </c>
      <c r="K7456">
        <v>41496.943877038</v>
      </c>
      <c r="L7456">
        <v>39859.148782470998</v>
      </c>
      <c r="M7456">
        <v>40632.788951914001</v>
      </c>
      <c r="N7456">
        <v>39929.423659303</v>
      </c>
      <c r="O7456">
        <v>42004.054634453001</v>
      </c>
      <c r="P7456">
        <v>40103.481923043</v>
      </c>
      <c r="Q7456">
        <v>41747.984918408001</v>
      </c>
      <c r="R7456">
        <v>40905.040821704999</v>
      </c>
      <c r="S7456">
        <v>44426.104044059</v>
      </c>
      <c r="T7456">
        <v>42738.835699597003</v>
      </c>
    </row>
    <row r="7457" spans="1:28" x14ac:dyDescent="0.25">
      <c r="A7457" t="str">
        <f t="shared" si="118"/>
        <v>Wien-DonaustadtUnternehmenInsgesamt</v>
      </c>
      <c r="B7457">
        <v>7456</v>
      </c>
      <c r="C7457">
        <v>922</v>
      </c>
      <c r="D7457" t="s">
        <v>297</v>
      </c>
      <c r="E7457" t="s">
        <v>475</v>
      </c>
      <c r="F7457" t="s">
        <v>48</v>
      </c>
      <c r="G7457">
        <v>8534</v>
      </c>
      <c r="H7457">
        <v>8653</v>
      </c>
      <c r="I7457">
        <v>8926</v>
      </c>
    </row>
    <row r="7458" spans="1:28" x14ac:dyDescent="0.25">
      <c r="A7458" t="str">
        <f t="shared" si="118"/>
        <v>Wien-DonaustadtWohnbevölkerungInsgesamt</v>
      </c>
      <c r="B7458">
        <v>7457</v>
      </c>
      <c r="C7458">
        <v>922</v>
      </c>
      <c r="D7458" t="s">
        <v>297</v>
      </c>
      <c r="E7458" t="s">
        <v>42</v>
      </c>
      <c r="F7458" t="s">
        <v>48</v>
      </c>
      <c r="G7458">
        <v>138100</v>
      </c>
      <c r="H7458">
        <v>140404</v>
      </c>
      <c r="I7458">
        <v>142620</v>
      </c>
      <c r="J7458">
        <v>144820</v>
      </c>
      <c r="K7458">
        <v>146892</v>
      </c>
      <c r="L7458">
        <v>149083</v>
      </c>
      <c r="M7458">
        <v>150967</v>
      </c>
      <c r="N7458">
        <v>153148</v>
      </c>
      <c r="O7458">
        <v>155527</v>
      </c>
      <c r="P7458">
        <v>158417</v>
      </c>
      <c r="Q7458">
        <v>161957</v>
      </c>
      <c r="R7458">
        <v>165265</v>
      </c>
      <c r="S7458">
        <v>168394</v>
      </c>
      <c r="T7458">
        <v>172978</v>
      </c>
      <c r="U7458">
        <v>180272</v>
      </c>
      <c r="V7458">
        <v>184188</v>
      </c>
      <c r="W7458">
        <v>187007</v>
      </c>
      <c r="X7458">
        <v>191008</v>
      </c>
      <c r="Y7458">
        <v>195230</v>
      </c>
      <c r="Z7458">
        <v>198806</v>
      </c>
      <c r="AA7458">
        <v>203823</v>
      </c>
      <c r="AB7458">
        <v>212658</v>
      </c>
    </row>
    <row r="7459" spans="1:28" x14ac:dyDescent="0.25">
      <c r="A7459" t="str">
        <f t="shared" si="118"/>
        <v>Wien-LiesingArbeitnehmereinkommenBrutto_Schnitt</v>
      </c>
      <c r="B7459">
        <v>7458</v>
      </c>
      <c r="C7459">
        <v>923</v>
      </c>
      <c r="D7459" t="s">
        <v>298</v>
      </c>
      <c r="E7459" t="s">
        <v>43</v>
      </c>
      <c r="F7459" t="s">
        <v>54</v>
      </c>
      <c r="G7459">
        <v>31070.7969193715</v>
      </c>
      <c r="H7459">
        <v>31783.664542902301</v>
      </c>
      <c r="I7459">
        <v>32275.144645716398</v>
      </c>
      <c r="J7459">
        <v>33261.918367411999</v>
      </c>
      <c r="K7459">
        <v>34252.422163229501</v>
      </c>
      <c r="L7459">
        <v>34267.304995997001</v>
      </c>
      <c r="M7459">
        <v>34101.446953147301</v>
      </c>
      <c r="N7459">
        <v>34310.2879817008</v>
      </c>
      <c r="O7459">
        <v>34973.961030455197</v>
      </c>
      <c r="P7459">
        <v>35619.817239837597</v>
      </c>
      <c r="Q7459">
        <v>35927.526343672798</v>
      </c>
      <c r="R7459">
        <v>36361.046697256003</v>
      </c>
      <c r="S7459">
        <v>36760.318171596096</v>
      </c>
      <c r="T7459">
        <v>36710.030585358698</v>
      </c>
      <c r="U7459">
        <v>38125.072737604802</v>
      </c>
      <c r="V7459">
        <v>37950.042353529498</v>
      </c>
      <c r="W7459">
        <v>38844.610761638301</v>
      </c>
      <c r="X7459">
        <v>39538.767098491597</v>
      </c>
      <c r="Y7459">
        <v>41046.459085065697</v>
      </c>
    </row>
    <row r="7460" spans="1:28" x14ac:dyDescent="0.25">
      <c r="A7460" t="str">
        <f t="shared" si="118"/>
        <v>Wien-LiesingArbeitnehmereinkommenBruttobezüge 1000 EUR</v>
      </c>
      <c r="B7460">
        <v>7459</v>
      </c>
      <c r="C7460">
        <v>923</v>
      </c>
      <c r="D7460" t="s">
        <v>298</v>
      </c>
      <c r="E7460" t="s">
        <v>43</v>
      </c>
      <c r="F7460" t="s">
        <v>55</v>
      </c>
      <c r="G7460">
        <v>1206168.33641</v>
      </c>
      <c r="H7460">
        <v>1245347.54412</v>
      </c>
      <c r="I7460">
        <v>1294071.92457</v>
      </c>
      <c r="J7460">
        <v>1356687.12637</v>
      </c>
      <c r="K7460">
        <v>1405102.86198</v>
      </c>
      <c r="L7460">
        <v>1412464.0446299999</v>
      </c>
      <c r="M7460">
        <v>1432397.1778200001</v>
      </c>
      <c r="N7460">
        <v>1466215.8466099999</v>
      </c>
      <c r="O7460">
        <v>1518149.70041</v>
      </c>
      <c r="P7460">
        <v>1561501.54816</v>
      </c>
      <c r="Q7460">
        <v>1570607.7416399999</v>
      </c>
      <c r="R7460">
        <v>1604722.0738900001</v>
      </c>
      <c r="S7460">
        <v>1680387.66426</v>
      </c>
      <c r="T7460">
        <v>1741560.561</v>
      </c>
      <c r="U7460">
        <v>1804726.5681799999</v>
      </c>
      <c r="V7460">
        <v>1973022.70196</v>
      </c>
      <c r="W7460">
        <v>1999254.42668</v>
      </c>
      <c r="X7460">
        <v>2138889.1449600002</v>
      </c>
      <c r="Y7460">
        <v>2318057.73037</v>
      </c>
    </row>
    <row r="7461" spans="1:28" x14ac:dyDescent="0.25">
      <c r="A7461" t="str">
        <f t="shared" si="118"/>
        <v>Wien-LiesingArbeitnehmereinkommenBruttobezüge Fälle</v>
      </c>
      <c r="B7461">
        <v>7460</v>
      </c>
      <c r="C7461">
        <v>923</v>
      </c>
      <c r="D7461" t="s">
        <v>298</v>
      </c>
      <c r="E7461" t="s">
        <v>43</v>
      </c>
      <c r="F7461" t="s">
        <v>56</v>
      </c>
      <c r="G7461">
        <v>38820</v>
      </c>
      <c r="H7461">
        <v>39182</v>
      </c>
      <c r="I7461">
        <v>40095</v>
      </c>
      <c r="J7461">
        <v>40788</v>
      </c>
      <c r="K7461">
        <v>41022</v>
      </c>
      <c r="L7461">
        <v>41219</v>
      </c>
      <c r="M7461">
        <v>42004</v>
      </c>
      <c r="N7461">
        <v>42734</v>
      </c>
      <c r="O7461">
        <v>43408</v>
      </c>
      <c r="P7461">
        <v>43838</v>
      </c>
      <c r="Q7461">
        <v>43716</v>
      </c>
      <c r="R7461">
        <v>44133</v>
      </c>
      <c r="S7461">
        <v>45712</v>
      </c>
      <c r="T7461">
        <v>47441</v>
      </c>
      <c r="U7461">
        <v>47337</v>
      </c>
      <c r="V7461">
        <v>51990</v>
      </c>
      <c r="W7461">
        <v>51468</v>
      </c>
      <c r="X7461">
        <v>54096</v>
      </c>
      <c r="Y7461">
        <v>56474</v>
      </c>
    </row>
    <row r="7462" spans="1:28" x14ac:dyDescent="0.25">
      <c r="A7462" t="str">
        <f t="shared" si="118"/>
        <v>Wien-LiesingArbeitnehmereinkommenLohnsteuer 1000 EUR</v>
      </c>
      <c r="B7462">
        <v>7461</v>
      </c>
      <c r="C7462">
        <v>923</v>
      </c>
      <c r="D7462" t="s">
        <v>298</v>
      </c>
      <c r="E7462" t="s">
        <v>43</v>
      </c>
      <c r="F7462" t="s">
        <v>57</v>
      </c>
      <c r="G7462">
        <v>222104.76136999999</v>
      </c>
      <c r="H7462">
        <v>222760.82303999999</v>
      </c>
      <c r="I7462">
        <v>236109.05755</v>
      </c>
      <c r="J7462">
        <v>251179.36575999999</v>
      </c>
      <c r="K7462">
        <v>266910.90847000002</v>
      </c>
      <c r="L7462">
        <v>246216.37593000001</v>
      </c>
      <c r="M7462">
        <v>249877.97248999999</v>
      </c>
      <c r="N7462">
        <v>257700.72425999999</v>
      </c>
      <c r="O7462">
        <v>271785.70405</v>
      </c>
      <c r="P7462">
        <v>283789.11989999999</v>
      </c>
      <c r="Q7462">
        <v>287775.87357</v>
      </c>
      <c r="R7462">
        <v>296418.49628999998</v>
      </c>
      <c r="S7462">
        <v>276268.10988</v>
      </c>
      <c r="T7462">
        <v>283577.57698000001</v>
      </c>
      <c r="U7462">
        <v>298030.01699999999</v>
      </c>
      <c r="V7462">
        <v>318633.73677000002</v>
      </c>
      <c r="W7462">
        <v>313522.09772000002</v>
      </c>
      <c r="X7462">
        <v>339662.47706</v>
      </c>
      <c r="Y7462">
        <v>364343.83856</v>
      </c>
    </row>
    <row r="7463" spans="1:28" x14ac:dyDescent="0.25">
      <c r="A7463" t="str">
        <f t="shared" si="118"/>
        <v>Wien-LiesingArbeitnehmereinkommenLohnsteuer Fälle</v>
      </c>
      <c r="B7463">
        <v>7462</v>
      </c>
      <c r="C7463">
        <v>923</v>
      </c>
      <c r="D7463" t="s">
        <v>298</v>
      </c>
      <c r="E7463" t="s">
        <v>43</v>
      </c>
      <c r="F7463" t="s">
        <v>58</v>
      </c>
      <c r="G7463">
        <v>33055</v>
      </c>
      <c r="H7463">
        <v>32662</v>
      </c>
      <c r="I7463">
        <v>33511</v>
      </c>
      <c r="J7463">
        <v>34245</v>
      </c>
      <c r="K7463">
        <v>35020</v>
      </c>
      <c r="L7463">
        <v>34494</v>
      </c>
      <c r="M7463">
        <v>35205</v>
      </c>
      <c r="N7463">
        <v>36005</v>
      </c>
      <c r="O7463">
        <v>36637</v>
      </c>
      <c r="P7463">
        <v>37073</v>
      </c>
      <c r="Q7463">
        <v>37124</v>
      </c>
      <c r="R7463">
        <v>37564</v>
      </c>
      <c r="S7463">
        <v>38612</v>
      </c>
      <c r="T7463">
        <v>40365</v>
      </c>
      <c r="U7463">
        <v>40922</v>
      </c>
      <c r="V7463">
        <v>45135</v>
      </c>
      <c r="W7463">
        <v>44915</v>
      </c>
      <c r="X7463">
        <v>47403</v>
      </c>
      <c r="Y7463">
        <v>49711</v>
      </c>
    </row>
    <row r="7464" spans="1:28" x14ac:dyDescent="0.25">
      <c r="A7464" t="str">
        <f t="shared" si="118"/>
        <v>Wien-LiesingArbeitnehmereinkommenNetto_Schnitt</v>
      </c>
      <c r="B7464">
        <v>7463</v>
      </c>
      <c r="C7464">
        <v>923</v>
      </c>
      <c r="D7464" t="s">
        <v>298</v>
      </c>
      <c r="E7464" t="s">
        <v>43</v>
      </c>
      <c r="F7464" t="s">
        <v>59</v>
      </c>
      <c r="G7464">
        <v>20923.177556414201</v>
      </c>
      <c r="H7464">
        <v>21543.946041039198</v>
      </c>
      <c r="I7464">
        <v>21734.386582616298</v>
      </c>
      <c r="J7464">
        <v>22378.797904530798</v>
      </c>
      <c r="K7464">
        <v>22898.863322851201</v>
      </c>
      <c r="L7464">
        <v>23408.107284747301</v>
      </c>
      <c r="M7464">
        <v>23242.336876011799</v>
      </c>
      <c r="N7464">
        <v>23302.563476388801</v>
      </c>
      <c r="O7464">
        <v>23620.264630022099</v>
      </c>
      <c r="P7464">
        <v>23940.135221041099</v>
      </c>
      <c r="Q7464">
        <v>24061.196096623698</v>
      </c>
      <c r="R7464">
        <v>24265.239136247299</v>
      </c>
      <c r="S7464">
        <v>25256.5649512163</v>
      </c>
      <c r="T7464">
        <v>25208.833445542899</v>
      </c>
      <c r="U7464">
        <v>26062.728165071701</v>
      </c>
      <c r="V7464">
        <v>26087.7610319292</v>
      </c>
      <c r="W7464">
        <v>26900.044780834702</v>
      </c>
      <c r="X7464">
        <v>27267.550962917801</v>
      </c>
      <c r="Y7464">
        <v>28402.151826327201</v>
      </c>
    </row>
    <row r="7465" spans="1:28" x14ac:dyDescent="0.25">
      <c r="A7465" t="str">
        <f t="shared" si="118"/>
        <v>Wien-LiesingArbeitnehmereinkommenNettobezüge 1000 EUR</v>
      </c>
      <c r="B7465">
        <v>7464</v>
      </c>
      <c r="C7465">
        <v>923</v>
      </c>
      <c r="D7465" t="s">
        <v>298</v>
      </c>
      <c r="E7465" t="s">
        <v>43</v>
      </c>
      <c r="F7465" t="s">
        <v>60</v>
      </c>
      <c r="G7465">
        <v>812237.75274000003</v>
      </c>
      <c r="H7465">
        <v>844134.89378000004</v>
      </c>
      <c r="I7465">
        <v>871440.23002999998</v>
      </c>
      <c r="J7465">
        <v>912786.40893000003</v>
      </c>
      <c r="K7465">
        <v>939357.17122999998</v>
      </c>
      <c r="L7465">
        <v>964858.77416999999</v>
      </c>
      <c r="M7465">
        <v>976271.11814000004</v>
      </c>
      <c r="N7465">
        <v>995811.7476</v>
      </c>
      <c r="O7465">
        <v>1025308.44706</v>
      </c>
      <c r="P7465">
        <v>1049487.6478200001</v>
      </c>
      <c r="Q7465">
        <v>1051859.24856</v>
      </c>
      <c r="R7465">
        <v>1070897.7988</v>
      </c>
      <c r="S7465">
        <v>1154528.09705</v>
      </c>
      <c r="T7465">
        <v>1195932.26749</v>
      </c>
      <c r="U7465">
        <v>1233731.3631500001</v>
      </c>
      <c r="V7465">
        <v>1356302.6960499999</v>
      </c>
      <c r="W7465">
        <v>1384491.5047800001</v>
      </c>
      <c r="X7465">
        <v>1475065.43689</v>
      </c>
      <c r="Y7465">
        <v>1603983.1222399999</v>
      </c>
    </row>
    <row r="7466" spans="1:28" x14ac:dyDescent="0.25">
      <c r="A7466" t="str">
        <f t="shared" si="118"/>
        <v>Wien-LiesingArbeitnehmereinkommenSV-Beiträge 1000 EUR</v>
      </c>
      <c r="B7466">
        <v>7465</v>
      </c>
      <c r="C7466">
        <v>923</v>
      </c>
      <c r="D7466" t="s">
        <v>298</v>
      </c>
      <c r="E7466" t="s">
        <v>43</v>
      </c>
      <c r="F7466" t="s">
        <v>61</v>
      </c>
      <c r="G7466">
        <v>171825.8223</v>
      </c>
      <c r="H7466">
        <v>178451.8273</v>
      </c>
      <c r="I7466">
        <v>186522.63699</v>
      </c>
      <c r="J7466">
        <v>192721.35167999999</v>
      </c>
      <c r="K7466">
        <v>198834.78228000001</v>
      </c>
      <c r="L7466">
        <v>201388.89452999999</v>
      </c>
      <c r="M7466">
        <v>206248.08718999999</v>
      </c>
      <c r="N7466">
        <v>212703.37474999999</v>
      </c>
      <c r="O7466">
        <v>221055.54930000001</v>
      </c>
      <c r="P7466">
        <v>228224.78044</v>
      </c>
      <c r="Q7466">
        <v>230972.61950999999</v>
      </c>
      <c r="R7466">
        <v>237405.7788</v>
      </c>
      <c r="S7466">
        <v>249591.45733</v>
      </c>
      <c r="T7466">
        <v>262050.71653000001</v>
      </c>
      <c r="U7466">
        <v>272965.18803000002</v>
      </c>
      <c r="V7466">
        <v>298086.26913999999</v>
      </c>
      <c r="W7466">
        <v>301240.82418</v>
      </c>
      <c r="X7466">
        <v>324161.23100999999</v>
      </c>
      <c r="Y7466">
        <v>349730.76957</v>
      </c>
    </row>
    <row r="7467" spans="1:28" x14ac:dyDescent="0.25">
      <c r="A7467" t="str">
        <f t="shared" si="118"/>
        <v>Wien-LiesingArbeitnehmereinkommenSV-Beiträge Fälle</v>
      </c>
      <c r="B7467">
        <v>7466</v>
      </c>
      <c r="C7467">
        <v>923</v>
      </c>
      <c r="D7467" t="s">
        <v>298</v>
      </c>
      <c r="E7467" t="s">
        <v>43</v>
      </c>
      <c r="F7467" t="s">
        <v>62</v>
      </c>
      <c r="G7467">
        <v>37294</v>
      </c>
      <c r="H7467">
        <v>37607</v>
      </c>
      <c r="I7467">
        <v>38473</v>
      </c>
      <c r="J7467">
        <v>39074</v>
      </c>
      <c r="K7467">
        <v>39201</v>
      </c>
      <c r="L7467">
        <v>39151</v>
      </c>
      <c r="M7467">
        <v>39787</v>
      </c>
      <c r="N7467">
        <v>40520</v>
      </c>
      <c r="O7467">
        <v>41074</v>
      </c>
      <c r="P7467">
        <v>41458</v>
      </c>
      <c r="Q7467">
        <v>41230</v>
      </c>
      <c r="R7467">
        <v>41466</v>
      </c>
      <c r="S7467">
        <v>42847</v>
      </c>
      <c r="T7467">
        <v>44403</v>
      </c>
      <c r="U7467">
        <v>44574</v>
      </c>
      <c r="V7467">
        <v>48719</v>
      </c>
      <c r="W7467">
        <v>48163</v>
      </c>
      <c r="X7467">
        <v>50936</v>
      </c>
      <c r="Y7467">
        <v>53252</v>
      </c>
    </row>
    <row r="7468" spans="1:28" x14ac:dyDescent="0.25">
      <c r="A7468" t="str">
        <f t="shared" si="118"/>
        <v>Wien-LiesingArbeitsstättenInsgesamt</v>
      </c>
      <c r="B7468">
        <v>7467</v>
      </c>
      <c r="C7468">
        <v>923</v>
      </c>
      <c r="D7468" t="s">
        <v>298</v>
      </c>
      <c r="E7468" t="s">
        <v>476</v>
      </c>
      <c r="F7468" t="s">
        <v>48</v>
      </c>
      <c r="G7468">
        <v>8061</v>
      </c>
      <c r="H7468">
        <v>8165</v>
      </c>
      <c r="I7468">
        <v>8464</v>
      </c>
    </row>
    <row r="7469" spans="1:28" x14ac:dyDescent="0.25">
      <c r="A7469" t="str">
        <f t="shared" si="118"/>
        <v>Wien-LiesingBeschäftigte in den ArbeitsstättenInsgesamt</v>
      </c>
      <c r="B7469">
        <v>7468</v>
      </c>
      <c r="C7469">
        <v>923</v>
      </c>
      <c r="D7469" t="s">
        <v>298</v>
      </c>
      <c r="E7469" t="s">
        <v>477</v>
      </c>
      <c r="F7469" t="s">
        <v>48</v>
      </c>
      <c r="G7469">
        <v>64153</v>
      </c>
      <c r="H7469">
        <v>63382</v>
      </c>
      <c r="I7469">
        <v>66894</v>
      </c>
    </row>
    <row r="7470" spans="1:28" x14ac:dyDescent="0.25">
      <c r="A7470" t="str">
        <f t="shared" si="118"/>
        <v>Wien-LiesingGesamteinkommenBruttobezüge Gesamt</v>
      </c>
      <c r="B7470">
        <v>7469</v>
      </c>
      <c r="C7470">
        <v>923</v>
      </c>
      <c r="D7470" t="s">
        <v>298</v>
      </c>
      <c r="E7470" t="s">
        <v>45</v>
      </c>
      <c r="F7470" t="s">
        <v>63</v>
      </c>
      <c r="G7470">
        <v>1705682.6688099999</v>
      </c>
      <c r="H7470">
        <v>1761342.5941099999</v>
      </c>
      <c r="I7470">
        <v>1839402.64108</v>
      </c>
      <c r="J7470">
        <v>1919216.1891300001</v>
      </c>
      <c r="K7470">
        <v>1994819.3627800001</v>
      </c>
      <c r="L7470">
        <v>2025367.6216599999</v>
      </c>
      <c r="M7470">
        <v>2070468.3829399999</v>
      </c>
      <c r="N7470">
        <v>2123681.1027600002</v>
      </c>
      <c r="O7470">
        <v>2198362.6002099998</v>
      </c>
      <c r="P7470">
        <v>2264933.3495399999</v>
      </c>
      <c r="Q7470">
        <v>2290529.06525</v>
      </c>
      <c r="R7470">
        <v>2337169.38369</v>
      </c>
      <c r="S7470">
        <v>2425009.7679099999</v>
      </c>
      <c r="T7470">
        <v>2502897.3834199999</v>
      </c>
      <c r="U7470">
        <v>2574341.1076799999</v>
      </c>
      <c r="V7470">
        <v>2776230.9824600001</v>
      </c>
      <c r="W7470">
        <v>2831870.9097699998</v>
      </c>
      <c r="X7470">
        <v>2996755.4216900002</v>
      </c>
      <c r="Y7470">
        <v>3206608.1390800001</v>
      </c>
    </row>
    <row r="7471" spans="1:28" x14ac:dyDescent="0.25">
      <c r="A7471" t="str">
        <f t="shared" si="118"/>
        <v>Wien-LiesingGesamteinkommenNettobezüge Gesamt</v>
      </c>
      <c r="B7471">
        <v>7470</v>
      </c>
      <c r="C7471">
        <v>923</v>
      </c>
      <c r="D7471" t="s">
        <v>298</v>
      </c>
      <c r="E7471" t="s">
        <v>45</v>
      </c>
      <c r="F7471" t="s">
        <v>64</v>
      </c>
      <c r="G7471">
        <v>1209566.1130900001</v>
      </c>
      <c r="H7471">
        <v>1256847.13393</v>
      </c>
      <c r="I7471">
        <v>1304010.87347</v>
      </c>
      <c r="J7471">
        <v>1356579.0326700001</v>
      </c>
      <c r="K7471">
        <v>1401847.4521699999</v>
      </c>
      <c r="L7471">
        <v>1453449.5518700001</v>
      </c>
      <c r="M7471">
        <v>1482884.5768899999</v>
      </c>
      <c r="N7471">
        <v>1515618.7951100001</v>
      </c>
      <c r="O7471">
        <v>1560161.64271</v>
      </c>
      <c r="P7471">
        <v>1600403.0378099999</v>
      </c>
      <c r="Q7471">
        <v>1614110.0048799999</v>
      </c>
      <c r="R7471">
        <v>1639406.02623</v>
      </c>
      <c r="S7471">
        <v>1750550.16922</v>
      </c>
      <c r="T7471">
        <v>1803807.6747900001</v>
      </c>
      <c r="U7471">
        <v>1847103.0057999999</v>
      </c>
      <c r="V7471">
        <v>1994184.3063099999</v>
      </c>
      <c r="W7471">
        <v>2052027.4158399999</v>
      </c>
      <c r="X7471">
        <v>2159320.5938400002</v>
      </c>
      <c r="Y7471">
        <v>2316096.7841099999</v>
      </c>
    </row>
    <row r="7472" spans="1:28" x14ac:dyDescent="0.25">
      <c r="A7472" t="str">
        <f t="shared" si="118"/>
        <v>Wien-LiesingGründungsintensitätin % der aktiven Wirtschaftskammermitglieder</v>
      </c>
      <c r="B7472">
        <v>7471</v>
      </c>
      <c r="C7472">
        <v>923</v>
      </c>
      <c r="D7472" t="s">
        <v>298</v>
      </c>
      <c r="E7472" t="s">
        <v>40</v>
      </c>
      <c r="F7472" t="s">
        <v>52</v>
      </c>
      <c r="G7472">
        <v>7.39527264217178</v>
      </c>
      <c r="H7472">
        <v>8.01646888344575</v>
      </c>
      <c r="I7472">
        <v>7.0195238045820698</v>
      </c>
      <c r="J7472">
        <v>7.1508815717909604</v>
      </c>
      <c r="K7472">
        <v>7.10709258546105</v>
      </c>
      <c r="L7472">
        <v>7.7484881539022696</v>
      </c>
      <c r="M7472">
        <v>8.4505783932838003</v>
      </c>
      <c r="N7472">
        <v>7.1364836284483699</v>
      </c>
      <c r="O7472">
        <v>7.0867320137704901</v>
      </c>
      <c r="P7472">
        <v>6.2192684752006198</v>
      </c>
      <c r="Q7472">
        <v>7.2688013691814799</v>
      </c>
      <c r="R7472">
        <v>6.2358355957242004</v>
      </c>
      <c r="S7472">
        <v>6.9990811635053296</v>
      </c>
      <c r="T7472">
        <v>6.75461053952219</v>
      </c>
      <c r="U7472">
        <v>6.94940479923509</v>
      </c>
      <c r="V7472">
        <v>7.62025718367995</v>
      </c>
      <c r="W7472">
        <v>7.1075401730531498</v>
      </c>
      <c r="X7472">
        <v>6.2518606728192898</v>
      </c>
      <c r="Y7472">
        <v>6.4306784660767002</v>
      </c>
      <c r="Z7472">
        <v>7.0180505415162502</v>
      </c>
      <c r="AA7472">
        <v>6.2150837988826799</v>
      </c>
      <c r="AB7472">
        <v>6.7496280265115596</v>
      </c>
    </row>
    <row r="7473" spans="1:44" x14ac:dyDescent="0.25">
      <c r="A7473" t="str">
        <f t="shared" si="118"/>
        <v>Wien-LiesingGründungsintensitätje 1.000 Einwohner</v>
      </c>
      <c r="B7473">
        <v>7472</v>
      </c>
      <c r="C7473">
        <v>923</v>
      </c>
      <c r="D7473" t="s">
        <v>298</v>
      </c>
      <c r="E7473" t="s">
        <v>40</v>
      </c>
      <c r="F7473" t="s">
        <v>53</v>
      </c>
      <c r="G7473">
        <v>3.6833700504714999</v>
      </c>
      <c r="H7473">
        <v>3.96995308232525</v>
      </c>
      <c r="I7473">
        <v>3.5919841609115402</v>
      </c>
      <c r="J7473">
        <v>3.8046837858028701</v>
      </c>
      <c r="K7473">
        <v>3.78819412153047</v>
      </c>
      <c r="L7473">
        <v>4.2007342385566302</v>
      </c>
      <c r="M7473">
        <v>4.7001199239774802</v>
      </c>
      <c r="N7473">
        <v>4.1086791679016397</v>
      </c>
      <c r="O7473">
        <v>4.1382544940143999</v>
      </c>
      <c r="P7473">
        <v>3.6493672903429699</v>
      </c>
      <c r="Q7473">
        <v>4.2773043867596598</v>
      </c>
      <c r="R7473">
        <v>3.7416453675781298</v>
      </c>
      <c r="S7473">
        <v>4.2579795285712096</v>
      </c>
      <c r="T7473">
        <v>4.1480393114317096</v>
      </c>
      <c r="U7473">
        <v>4.2915087315051599</v>
      </c>
      <c r="V7473">
        <v>4.7499826823548004</v>
      </c>
      <c r="W7473">
        <v>4.4286553254580303</v>
      </c>
      <c r="X7473">
        <v>3.95178818415333</v>
      </c>
      <c r="Y7473">
        <v>3.9469872537659301</v>
      </c>
      <c r="Z7473">
        <v>4.3465817622437699</v>
      </c>
      <c r="AA7473">
        <v>3.8637192421900801</v>
      </c>
      <c r="AB7473">
        <v>4.2330466059279601</v>
      </c>
    </row>
    <row r="7474" spans="1:44" x14ac:dyDescent="0.25">
      <c r="A7474" t="str">
        <f t="shared" si="118"/>
        <v>Wien-LiesingKammermitgliedschaftenAktiv</v>
      </c>
      <c r="B7474">
        <v>7473</v>
      </c>
      <c r="C7474">
        <v>923</v>
      </c>
      <c r="D7474" t="s">
        <v>298</v>
      </c>
      <c r="E7474" t="s">
        <v>39</v>
      </c>
      <c r="F7474" t="s">
        <v>50</v>
      </c>
      <c r="G7474">
        <v>4273</v>
      </c>
      <c r="H7474">
        <v>4283</v>
      </c>
      <c r="I7474">
        <v>4456</v>
      </c>
      <c r="J7474">
        <v>4667</v>
      </c>
      <c r="K7474">
        <v>4748</v>
      </c>
      <c r="L7474">
        <v>4895</v>
      </c>
      <c r="M7474">
        <v>5072</v>
      </c>
      <c r="N7474">
        <v>5275</v>
      </c>
      <c r="O7474">
        <v>5283</v>
      </c>
      <c r="P7474">
        <v>5387</v>
      </c>
      <c r="Q7474">
        <v>5450</v>
      </c>
      <c r="R7474">
        <v>5494</v>
      </c>
      <c r="S7474">
        <v>5537</v>
      </c>
      <c r="T7474">
        <v>5559</v>
      </c>
      <c r="U7474">
        <v>5669</v>
      </c>
      <c r="V7474">
        <v>5716</v>
      </c>
      <c r="W7474">
        <v>5793</v>
      </c>
      <c r="X7474">
        <v>5846</v>
      </c>
      <c r="Y7474">
        <v>5905</v>
      </c>
      <c r="Z7474">
        <v>5943</v>
      </c>
      <c r="AA7474">
        <v>6087</v>
      </c>
      <c r="AB7474">
        <v>6076</v>
      </c>
      <c r="AC7474">
        <v>6228</v>
      </c>
      <c r="AD7474">
        <v>6299</v>
      </c>
      <c r="AE7474">
        <v>6426</v>
      </c>
      <c r="AF7474">
        <v>6472</v>
      </c>
      <c r="AG7474">
        <v>6640</v>
      </c>
      <c r="AH7474">
        <v>6718</v>
      </c>
      <c r="AI7474">
        <v>6797</v>
      </c>
      <c r="AJ7474">
        <v>6780</v>
      </c>
      <c r="AK7474">
        <v>6832</v>
      </c>
      <c r="AL7474">
        <v>6925</v>
      </c>
      <c r="AM7474">
        <v>7098</v>
      </c>
      <c r="AN7474">
        <v>7160</v>
      </c>
      <c r="AO7474">
        <v>7369</v>
      </c>
      <c r="AP7474">
        <v>7393</v>
      </c>
      <c r="AQ7474">
        <v>7480</v>
      </c>
      <c r="AR7474">
        <v>7472</v>
      </c>
    </row>
    <row r="7475" spans="1:44" x14ac:dyDescent="0.25">
      <c r="A7475" t="str">
        <f t="shared" si="118"/>
        <v>Wien-LiesingKammermitgliedschaftenInsgesamt</v>
      </c>
      <c r="B7475">
        <v>7474</v>
      </c>
      <c r="C7475">
        <v>923</v>
      </c>
      <c r="D7475" t="s">
        <v>298</v>
      </c>
      <c r="E7475" t="s">
        <v>39</v>
      </c>
      <c r="F7475" t="s">
        <v>48</v>
      </c>
      <c r="G7475">
        <v>5535</v>
      </c>
      <c r="H7475">
        <v>5575</v>
      </c>
      <c r="I7475">
        <v>5789</v>
      </c>
      <c r="J7475">
        <v>6019</v>
      </c>
      <c r="K7475">
        <v>6090</v>
      </c>
      <c r="L7475">
        <v>6248</v>
      </c>
      <c r="M7475">
        <v>6425</v>
      </c>
      <c r="N7475">
        <v>6644</v>
      </c>
      <c r="O7475">
        <v>6668</v>
      </c>
      <c r="P7475">
        <v>6785</v>
      </c>
      <c r="Q7475">
        <v>6868</v>
      </c>
      <c r="R7475">
        <v>6945</v>
      </c>
      <c r="S7475">
        <v>6996</v>
      </c>
      <c r="T7475">
        <v>7047</v>
      </c>
      <c r="U7475">
        <v>7138</v>
      </c>
      <c r="V7475">
        <v>7196</v>
      </c>
      <c r="W7475">
        <v>7261</v>
      </c>
      <c r="X7475">
        <v>7341</v>
      </c>
      <c r="Y7475">
        <v>7407</v>
      </c>
      <c r="Z7475">
        <v>7456</v>
      </c>
      <c r="AA7475">
        <v>7626</v>
      </c>
      <c r="AB7475">
        <v>7657</v>
      </c>
      <c r="AC7475">
        <v>7787</v>
      </c>
      <c r="AD7475">
        <v>7867</v>
      </c>
      <c r="AE7475">
        <v>7974</v>
      </c>
      <c r="AF7475">
        <v>8035</v>
      </c>
      <c r="AG7475">
        <v>8157</v>
      </c>
      <c r="AH7475">
        <v>8253</v>
      </c>
      <c r="AI7475">
        <v>8306</v>
      </c>
      <c r="AJ7475">
        <v>8314</v>
      </c>
      <c r="AK7475">
        <v>8446</v>
      </c>
      <c r="AL7475">
        <v>8530</v>
      </c>
      <c r="AM7475">
        <v>8638</v>
      </c>
      <c r="AN7475">
        <v>8696</v>
      </c>
      <c r="AO7475">
        <v>8850</v>
      </c>
      <c r="AP7475">
        <v>8865</v>
      </c>
      <c r="AQ7475">
        <v>8932</v>
      </c>
      <c r="AR7475">
        <v>8908</v>
      </c>
    </row>
    <row r="7476" spans="1:44" x14ac:dyDescent="0.25">
      <c r="A7476" t="str">
        <f t="shared" si="118"/>
        <v>Wien-LiesingKammermitgliedschaftenRuhend</v>
      </c>
      <c r="B7476">
        <v>7475</v>
      </c>
      <c r="C7476">
        <v>923</v>
      </c>
      <c r="D7476" t="s">
        <v>298</v>
      </c>
      <c r="E7476" t="s">
        <v>39</v>
      </c>
      <c r="F7476" t="s">
        <v>51</v>
      </c>
      <c r="G7476">
        <v>1262</v>
      </c>
      <c r="H7476">
        <v>1292</v>
      </c>
      <c r="I7476">
        <v>1333</v>
      </c>
      <c r="J7476">
        <v>1352</v>
      </c>
      <c r="K7476">
        <v>1342</v>
      </c>
      <c r="L7476">
        <v>1353</v>
      </c>
      <c r="M7476">
        <v>1353</v>
      </c>
      <c r="N7476">
        <v>1369</v>
      </c>
      <c r="O7476">
        <v>1385</v>
      </c>
      <c r="P7476">
        <v>1398</v>
      </c>
      <c r="Q7476">
        <v>1418</v>
      </c>
      <c r="R7476">
        <v>1451</v>
      </c>
      <c r="S7476">
        <v>1459</v>
      </c>
      <c r="T7476">
        <v>1488</v>
      </c>
      <c r="U7476">
        <v>1469</v>
      </c>
      <c r="V7476">
        <v>1480</v>
      </c>
      <c r="W7476">
        <v>1468</v>
      </c>
      <c r="X7476">
        <v>1495</v>
      </c>
      <c r="Y7476">
        <v>1502</v>
      </c>
      <c r="Z7476">
        <v>1513</v>
      </c>
      <c r="AA7476">
        <v>1539</v>
      </c>
      <c r="AB7476">
        <v>1581</v>
      </c>
      <c r="AC7476">
        <v>1559</v>
      </c>
      <c r="AD7476">
        <v>1568</v>
      </c>
      <c r="AE7476">
        <v>1548</v>
      </c>
      <c r="AF7476">
        <v>1563</v>
      </c>
      <c r="AG7476">
        <v>1517</v>
      </c>
      <c r="AH7476">
        <v>1535</v>
      </c>
      <c r="AI7476">
        <v>1509</v>
      </c>
      <c r="AJ7476">
        <v>1534</v>
      </c>
      <c r="AK7476">
        <v>1614</v>
      </c>
      <c r="AL7476">
        <v>1605</v>
      </c>
      <c r="AM7476">
        <v>1540</v>
      </c>
      <c r="AN7476">
        <v>1536</v>
      </c>
      <c r="AO7476">
        <v>1481</v>
      </c>
      <c r="AP7476">
        <v>1472</v>
      </c>
      <c r="AQ7476">
        <v>1452</v>
      </c>
      <c r="AR7476">
        <v>1436</v>
      </c>
    </row>
    <row r="7477" spans="1:44" x14ac:dyDescent="0.25">
      <c r="A7477" t="str">
        <f t="shared" si="118"/>
        <v>Wien-LiesingLehrlinge1. Lehrjahr, männlich</v>
      </c>
      <c r="B7477">
        <v>7476</v>
      </c>
      <c r="C7477">
        <v>923</v>
      </c>
      <c r="D7477" t="s">
        <v>298</v>
      </c>
      <c r="E7477" t="s">
        <v>46</v>
      </c>
      <c r="F7477" t="s">
        <v>65</v>
      </c>
      <c r="G7477">
        <v>272</v>
      </c>
      <c r="H7477">
        <v>250</v>
      </c>
      <c r="I7477">
        <v>265</v>
      </c>
      <c r="J7477">
        <v>238</v>
      </c>
      <c r="K7477">
        <v>261</v>
      </c>
      <c r="L7477">
        <v>285</v>
      </c>
      <c r="M7477">
        <v>271</v>
      </c>
      <c r="N7477">
        <v>244</v>
      </c>
      <c r="O7477">
        <v>253</v>
      </c>
      <c r="P7477">
        <v>280</v>
      </c>
      <c r="Q7477">
        <v>269</v>
      </c>
      <c r="R7477">
        <v>252</v>
      </c>
      <c r="S7477">
        <v>207</v>
      </c>
      <c r="T7477">
        <v>196</v>
      </c>
      <c r="U7477">
        <v>202</v>
      </c>
      <c r="V7477">
        <v>235</v>
      </c>
      <c r="W7477">
        <v>255</v>
      </c>
      <c r="X7477">
        <v>341</v>
      </c>
      <c r="Y7477">
        <v>381</v>
      </c>
      <c r="Z7477">
        <v>427</v>
      </c>
      <c r="AA7477">
        <v>494</v>
      </c>
      <c r="AB7477">
        <v>410</v>
      </c>
    </row>
    <row r="7478" spans="1:44" x14ac:dyDescent="0.25">
      <c r="A7478" t="str">
        <f t="shared" si="118"/>
        <v>Wien-LiesingLehrlinge1. Lehrjahr, weiblich</v>
      </c>
      <c r="B7478">
        <v>7477</v>
      </c>
      <c r="C7478">
        <v>923</v>
      </c>
      <c r="D7478" t="s">
        <v>298</v>
      </c>
      <c r="E7478" t="s">
        <v>46</v>
      </c>
      <c r="F7478" t="s">
        <v>66</v>
      </c>
      <c r="G7478">
        <v>98</v>
      </c>
      <c r="H7478">
        <v>98</v>
      </c>
      <c r="I7478">
        <v>70</v>
      </c>
      <c r="J7478">
        <v>89</v>
      </c>
      <c r="K7478">
        <v>123</v>
      </c>
      <c r="L7478">
        <v>103</v>
      </c>
      <c r="M7478">
        <v>102</v>
      </c>
      <c r="N7478">
        <v>94</v>
      </c>
      <c r="O7478">
        <v>95</v>
      </c>
      <c r="P7478">
        <v>102</v>
      </c>
      <c r="Q7478">
        <v>97</v>
      </c>
      <c r="R7478">
        <v>83</v>
      </c>
      <c r="S7478">
        <v>77</v>
      </c>
      <c r="T7478">
        <v>74</v>
      </c>
      <c r="U7478">
        <v>70</v>
      </c>
      <c r="V7478">
        <v>104</v>
      </c>
      <c r="W7478">
        <v>102</v>
      </c>
      <c r="X7478">
        <v>172</v>
      </c>
      <c r="Y7478">
        <v>235</v>
      </c>
      <c r="Z7478">
        <v>252</v>
      </c>
      <c r="AA7478">
        <v>228</v>
      </c>
      <c r="AB7478">
        <v>223</v>
      </c>
    </row>
    <row r="7479" spans="1:44" x14ac:dyDescent="0.25">
      <c r="A7479" t="str">
        <f t="shared" si="118"/>
        <v>Wien-LiesingLehrlinge2. Lehrjahr, männlich</v>
      </c>
      <c r="B7479">
        <v>7478</v>
      </c>
      <c r="C7479">
        <v>923</v>
      </c>
      <c r="D7479" t="s">
        <v>298</v>
      </c>
      <c r="E7479" t="s">
        <v>46</v>
      </c>
      <c r="F7479" t="s">
        <v>67</v>
      </c>
      <c r="G7479">
        <v>273</v>
      </c>
      <c r="H7479">
        <v>290</v>
      </c>
      <c r="I7479">
        <v>270</v>
      </c>
      <c r="J7479">
        <v>267</v>
      </c>
      <c r="K7479">
        <v>246</v>
      </c>
      <c r="L7479">
        <v>271</v>
      </c>
      <c r="M7479">
        <v>289</v>
      </c>
      <c r="N7479">
        <v>271</v>
      </c>
      <c r="O7479">
        <v>252</v>
      </c>
      <c r="P7479">
        <v>252</v>
      </c>
      <c r="Q7479">
        <v>262</v>
      </c>
      <c r="R7479">
        <v>247</v>
      </c>
      <c r="S7479">
        <v>233</v>
      </c>
      <c r="T7479">
        <v>205</v>
      </c>
      <c r="U7479">
        <v>203</v>
      </c>
      <c r="V7479">
        <v>207</v>
      </c>
      <c r="W7479">
        <v>240</v>
      </c>
      <c r="X7479">
        <v>274</v>
      </c>
      <c r="Y7479">
        <v>329</v>
      </c>
      <c r="Z7479">
        <v>302</v>
      </c>
      <c r="AA7479">
        <v>357</v>
      </c>
      <c r="AB7479">
        <v>397</v>
      </c>
    </row>
    <row r="7480" spans="1:44" x14ac:dyDescent="0.25">
      <c r="A7480" t="str">
        <f t="shared" si="118"/>
        <v>Wien-LiesingLehrlinge2. Lehrjahr, weiblich</v>
      </c>
      <c r="B7480">
        <v>7479</v>
      </c>
      <c r="C7480">
        <v>923</v>
      </c>
      <c r="D7480" t="s">
        <v>298</v>
      </c>
      <c r="E7480" t="s">
        <v>46</v>
      </c>
      <c r="F7480" t="s">
        <v>68</v>
      </c>
      <c r="G7480">
        <v>83</v>
      </c>
      <c r="H7480">
        <v>109</v>
      </c>
      <c r="I7480">
        <v>106</v>
      </c>
      <c r="J7480">
        <v>94</v>
      </c>
      <c r="K7480">
        <v>96</v>
      </c>
      <c r="L7480">
        <v>127</v>
      </c>
      <c r="M7480">
        <v>108</v>
      </c>
      <c r="N7480">
        <v>100</v>
      </c>
      <c r="O7480">
        <v>99</v>
      </c>
      <c r="P7480">
        <v>118</v>
      </c>
      <c r="Q7480">
        <v>115</v>
      </c>
      <c r="R7480">
        <v>112</v>
      </c>
      <c r="S7480">
        <v>83</v>
      </c>
      <c r="T7480">
        <v>102</v>
      </c>
      <c r="U7480">
        <v>82</v>
      </c>
      <c r="V7480">
        <v>78</v>
      </c>
      <c r="W7480">
        <v>89</v>
      </c>
      <c r="X7480">
        <v>107</v>
      </c>
      <c r="Y7480">
        <v>153</v>
      </c>
      <c r="Z7480">
        <v>154</v>
      </c>
      <c r="AA7480">
        <v>174</v>
      </c>
      <c r="AB7480">
        <v>143</v>
      </c>
    </row>
    <row r="7481" spans="1:44" x14ac:dyDescent="0.25">
      <c r="A7481" t="str">
        <f t="shared" si="118"/>
        <v>Wien-LiesingLehrlinge3. Lehrjahr, männlich</v>
      </c>
      <c r="B7481">
        <v>7480</v>
      </c>
      <c r="C7481">
        <v>923</v>
      </c>
      <c r="D7481" t="s">
        <v>298</v>
      </c>
      <c r="E7481" t="s">
        <v>46</v>
      </c>
      <c r="F7481" t="s">
        <v>69</v>
      </c>
      <c r="G7481">
        <v>265</v>
      </c>
      <c r="H7481">
        <v>264</v>
      </c>
      <c r="I7481">
        <v>273</v>
      </c>
      <c r="J7481">
        <v>267</v>
      </c>
      <c r="K7481">
        <v>258</v>
      </c>
      <c r="L7481">
        <v>238</v>
      </c>
      <c r="M7481">
        <v>272</v>
      </c>
      <c r="N7481">
        <v>279</v>
      </c>
      <c r="O7481">
        <v>259</v>
      </c>
      <c r="P7481">
        <v>262</v>
      </c>
      <c r="Q7481">
        <v>253</v>
      </c>
      <c r="R7481">
        <v>249</v>
      </c>
      <c r="S7481">
        <v>233</v>
      </c>
      <c r="T7481">
        <v>220</v>
      </c>
      <c r="U7481">
        <v>198</v>
      </c>
      <c r="V7481">
        <v>208</v>
      </c>
      <c r="W7481">
        <v>198</v>
      </c>
      <c r="X7481">
        <v>247</v>
      </c>
      <c r="Y7481">
        <v>253</v>
      </c>
      <c r="Z7481">
        <v>311</v>
      </c>
      <c r="AA7481">
        <v>260</v>
      </c>
      <c r="AB7481">
        <v>305</v>
      </c>
    </row>
    <row r="7482" spans="1:44" x14ac:dyDescent="0.25">
      <c r="A7482" t="str">
        <f t="shared" si="118"/>
        <v>Wien-LiesingLehrlinge3. Lehrjahr, weiblich</v>
      </c>
      <c r="B7482">
        <v>7481</v>
      </c>
      <c r="C7482">
        <v>923</v>
      </c>
      <c r="D7482" t="s">
        <v>298</v>
      </c>
      <c r="E7482" t="s">
        <v>46</v>
      </c>
      <c r="F7482" t="s">
        <v>70</v>
      </c>
      <c r="G7482">
        <v>114</v>
      </c>
      <c r="H7482">
        <v>74</v>
      </c>
      <c r="I7482">
        <v>104</v>
      </c>
      <c r="J7482">
        <v>99</v>
      </c>
      <c r="K7482">
        <v>81</v>
      </c>
      <c r="L7482">
        <v>84</v>
      </c>
      <c r="M7482">
        <v>114</v>
      </c>
      <c r="N7482">
        <v>96</v>
      </c>
      <c r="O7482">
        <v>83</v>
      </c>
      <c r="P7482">
        <v>94</v>
      </c>
      <c r="Q7482">
        <v>113</v>
      </c>
      <c r="R7482">
        <v>93</v>
      </c>
      <c r="S7482">
        <v>100</v>
      </c>
      <c r="T7482">
        <v>80</v>
      </c>
      <c r="U7482">
        <v>87</v>
      </c>
      <c r="V7482">
        <v>85</v>
      </c>
      <c r="W7482">
        <v>69</v>
      </c>
      <c r="X7482">
        <v>99</v>
      </c>
      <c r="Y7482">
        <v>98</v>
      </c>
      <c r="Z7482">
        <v>121</v>
      </c>
      <c r="AA7482">
        <v>117</v>
      </c>
      <c r="AB7482">
        <v>138</v>
      </c>
    </row>
    <row r="7483" spans="1:44" x14ac:dyDescent="0.25">
      <c r="A7483" t="str">
        <f t="shared" si="118"/>
        <v>Wien-LiesingLehrlinge4. Lehrjahr, männlich</v>
      </c>
      <c r="B7483">
        <v>7482</v>
      </c>
      <c r="C7483">
        <v>923</v>
      </c>
      <c r="D7483" t="s">
        <v>298</v>
      </c>
      <c r="E7483" t="s">
        <v>46</v>
      </c>
      <c r="F7483" t="s">
        <v>71</v>
      </c>
      <c r="G7483">
        <v>147</v>
      </c>
      <c r="H7483">
        <v>129</v>
      </c>
      <c r="I7483">
        <v>139</v>
      </c>
      <c r="J7483">
        <v>143</v>
      </c>
      <c r="K7483">
        <v>137</v>
      </c>
      <c r="L7483">
        <v>109</v>
      </c>
      <c r="M7483">
        <v>109</v>
      </c>
      <c r="N7483">
        <v>124</v>
      </c>
      <c r="O7483">
        <v>130</v>
      </c>
      <c r="P7483">
        <v>137</v>
      </c>
      <c r="Q7483">
        <v>135</v>
      </c>
      <c r="R7483">
        <v>122</v>
      </c>
      <c r="S7483">
        <v>123</v>
      </c>
      <c r="T7483">
        <v>114</v>
      </c>
      <c r="U7483">
        <v>112</v>
      </c>
      <c r="V7483">
        <v>96</v>
      </c>
      <c r="W7483">
        <v>96</v>
      </c>
      <c r="X7483">
        <v>90</v>
      </c>
      <c r="Y7483">
        <v>106</v>
      </c>
      <c r="Z7483">
        <v>131</v>
      </c>
      <c r="AA7483">
        <v>136</v>
      </c>
      <c r="AB7483">
        <v>121</v>
      </c>
    </row>
    <row r="7484" spans="1:44" x14ac:dyDescent="0.25">
      <c r="A7484" t="str">
        <f t="shared" si="118"/>
        <v>Wien-LiesingLehrlinge4. Lehrjahr, weiblich</v>
      </c>
      <c r="B7484">
        <v>7483</v>
      </c>
      <c r="C7484">
        <v>923</v>
      </c>
      <c r="D7484" t="s">
        <v>298</v>
      </c>
      <c r="E7484" t="s">
        <v>46</v>
      </c>
      <c r="F7484" t="s">
        <v>72</v>
      </c>
      <c r="G7484">
        <v>7</v>
      </c>
      <c r="H7484">
        <v>4</v>
      </c>
      <c r="I7484">
        <v>3</v>
      </c>
      <c r="J7484">
        <v>7</v>
      </c>
      <c r="K7484">
        <v>7</v>
      </c>
      <c r="L7484">
        <v>6</v>
      </c>
      <c r="M7484">
        <v>4</v>
      </c>
      <c r="N7484">
        <v>4</v>
      </c>
      <c r="O7484">
        <v>6</v>
      </c>
      <c r="P7484">
        <v>3</v>
      </c>
      <c r="Q7484">
        <v>7</v>
      </c>
      <c r="R7484">
        <v>6</v>
      </c>
      <c r="S7484">
        <v>6</v>
      </c>
      <c r="T7484">
        <v>3</v>
      </c>
      <c r="U7484">
        <v>5</v>
      </c>
      <c r="V7484">
        <v>7</v>
      </c>
      <c r="W7484">
        <v>5</v>
      </c>
      <c r="Y7484">
        <v>6</v>
      </c>
      <c r="Z7484">
        <v>11</v>
      </c>
      <c r="AA7484">
        <v>11</v>
      </c>
      <c r="AB7484">
        <v>11</v>
      </c>
    </row>
    <row r="7485" spans="1:44" x14ac:dyDescent="0.25">
      <c r="A7485" t="str">
        <f t="shared" si="118"/>
        <v>Wien-LiesingLehrlingeFrauen</v>
      </c>
      <c r="B7485">
        <v>7484</v>
      </c>
      <c r="C7485">
        <v>923</v>
      </c>
      <c r="D7485" t="s">
        <v>298</v>
      </c>
      <c r="E7485" t="s">
        <v>46</v>
      </c>
      <c r="F7485" t="s">
        <v>47</v>
      </c>
      <c r="G7485">
        <v>302</v>
      </c>
      <c r="H7485">
        <v>285</v>
      </c>
      <c r="I7485">
        <v>283</v>
      </c>
      <c r="J7485">
        <v>289</v>
      </c>
      <c r="K7485">
        <v>307</v>
      </c>
      <c r="L7485">
        <v>320</v>
      </c>
      <c r="M7485">
        <v>328</v>
      </c>
      <c r="N7485">
        <v>294</v>
      </c>
      <c r="O7485">
        <v>283</v>
      </c>
      <c r="P7485">
        <v>317</v>
      </c>
      <c r="Q7485">
        <v>332</v>
      </c>
      <c r="R7485">
        <v>294</v>
      </c>
      <c r="S7485">
        <v>266</v>
      </c>
      <c r="T7485">
        <v>259</v>
      </c>
      <c r="U7485">
        <v>244</v>
      </c>
      <c r="V7485">
        <v>274</v>
      </c>
      <c r="W7485">
        <v>265</v>
      </c>
      <c r="X7485">
        <v>378</v>
      </c>
      <c r="Y7485">
        <v>492</v>
      </c>
      <c r="Z7485">
        <v>538</v>
      </c>
      <c r="AA7485">
        <v>530</v>
      </c>
      <c r="AB7485">
        <v>515</v>
      </c>
    </row>
    <row r="7486" spans="1:44" x14ac:dyDescent="0.25">
      <c r="A7486" t="str">
        <f t="shared" si="118"/>
        <v>Wien-LiesingLehrlingeInsgesamt</v>
      </c>
      <c r="B7486">
        <v>7485</v>
      </c>
      <c r="C7486">
        <v>923</v>
      </c>
      <c r="D7486" t="s">
        <v>298</v>
      </c>
      <c r="E7486" t="s">
        <v>46</v>
      </c>
      <c r="F7486" t="s">
        <v>48</v>
      </c>
      <c r="G7486">
        <v>1259</v>
      </c>
      <c r="H7486">
        <v>1218</v>
      </c>
      <c r="I7486">
        <v>1230</v>
      </c>
      <c r="J7486">
        <v>1204</v>
      </c>
      <c r="K7486">
        <v>1209</v>
      </c>
      <c r="L7486">
        <v>1223</v>
      </c>
      <c r="M7486">
        <v>1269</v>
      </c>
      <c r="N7486">
        <v>1212</v>
      </c>
      <c r="O7486">
        <v>1177</v>
      </c>
      <c r="P7486">
        <v>1248</v>
      </c>
      <c r="Q7486">
        <v>1251</v>
      </c>
      <c r="R7486">
        <v>1164</v>
      </c>
      <c r="S7486">
        <v>1062</v>
      </c>
      <c r="T7486">
        <v>994</v>
      </c>
      <c r="U7486">
        <v>959</v>
      </c>
      <c r="V7486">
        <v>1020</v>
      </c>
      <c r="W7486">
        <v>1054</v>
      </c>
      <c r="X7486">
        <v>1330</v>
      </c>
      <c r="Y7486">
        <v>1561</v>
      </c>
      <c r="Z7486">
        <v>1709</v>
      </c>
      <c r="AA7486">
        <v>1777</v>
      </c>
      <c r="AB7486">
        <v>1748</v>
      </c>
    </row>
    <row r="7487" spans="1:44" x14ac:dyDescent="0.25">
      <c r="A7487" t="str">
        <f t="shared" si="118"/>
        <v>Wien-LiesingLehrlingeMänner</v>
      </c>
      <c r="B7487">
        <v>7486</v>
      </c>
      <c r="C7487">
        <v>923</v>
      </c>
      <c r="D7487" t="s">
        <v>298</v>
      </c>
      <c r="E7487" t="s">
        <v>46</v>
      </c>
      <c r="F7487" t="s">
        <v>49</v>
      </c>
      <c r="G7487">
        <v>957</v>
      </c>
      <c r="H7487">
        <v>933</v>
      </c>
      <c r="I7487">
        <v>947</v>
      </c>
      <c r="J7487">
        <v>915</v>
      </c>
      <c r="K7487">
        <v>902</v>
      </c>
      <c r="L7487">
        <v>903</v>
      </c>
      <c r="M7487">
        <v>941</v>
      </c>
      <c r="N7487">
        <v>918</v>
      </c>
      <c r="O7487">
        <v>894</v>
      </c>
      <c r="P7487">
        <v>931</v>
      </c>
      <c r="Q7487">
        <v>919</v>
      </c>
      <c r="R7487">
        <v>870</v>
      </c>
      <c r="S7487">
        <v>796</v>
      </c>
      <c r="T7487">
        <v>735</v>
      </c>
      <c r="U7487">
        <v>715</v>
      </c>
      <c r="V7487">
        <v>746</v>
      </c>
      <c r="W7487">
        <v>789</v>
      </c>
      <c r="X7487">
        <v>952</v>
      </c>
      <c r="Y7487">
        <v>1069</v>
      </c>
      <c r="Z7487">
        <v>1171</v>
      </c>
      <c r="AA7487">
        <v>1247</v>
      </c>
      <c r="AB7487">
        <v>1233</v>
      </c>
    </row>
    <row r="7488" spans="1:44" x14ac:dyDescent="0.25">
      <c r="A7488" t="str">
        <f t="shared" si="118"/>
        <v>Wien-LiesingNeugründungenInsgesamt</v>
      </c>
      <c r="B7488">
        <v>7487</v>
      </c>
      <c r="C7488">
        <v>923</v>
      </c>
      <c r="D7488" t="s">
        <v>298</v>
      </c>
      <c r="E7488" t="s">
        <v>41</v>
      </c>
      <c r="F7488" t="s">
        <v>48</v>
      </c>
      <c r="G7488">
        <v>316</v>
      </c>
      <c r="H7488">
        <v>343.345362277981</v>
      </c>
      <c r="I7488">
        <v>312.78998073217701</v>
      </c>
      <c r="J7488">
        <v>333.73164295548401</v>
      </c>
      <c r="K7488">
        <v>337.44475595769097</v>
      </c>
      <c r="L7488">
        <v>379.28849513351599</v>
      </c>
      <c r="M7488">
        <v>428.613336107355</v>
      </c>
      <c r="N7488">
        <v>376.44951140065098</v>
      </c>
      <c r="O7488">
        <v>381.76225358181603</v>
      </c>
      <c r="P7488">
        <v>341.68661002752202</v>
      </c>
      <c r="Q7488">
        <v>404.072668112798</v>
      </c>
      <c r="R7488">
        <v>356.44036265159502</v>
      </c>
      <c r="S7488">
        <v>409.166284818522</v>
      </c>
      <c r="T7488">
        <v>401.42650436380302</v>
      </c>
      <c r="U7488">
        <v>422.24583560152399</v>
      </c>
      <c r="V7488">
        <v>480</v>
      </c>
      <c r="W7488">
        <v>460</v>
      </c>
      <c r="X7488">
        <v>420</v>
      </c>
      <c r="Y7488">
        <v>436</v>
      </c>
      <c r="Z7488">
        <v>486</v>
      </c>
      <c r="AA7488">
        <v>445</v>
      </c>
      <c r="AB7488">
        <v>499</v>
      </c>
    </row>
    <row r="7489" spans="1:25" x14ac:dyDescent="0.25">
      <c r="A7489" t="str">
        <f t="shared" si="118"/>
        <v>Wien-LiesingPendler (Auspendler/-innen)Insgesamt</v>
      </c>
      <c r="B7489">
        <v>7488</v>
      </c>
      <c r="C7489">
        <v>923</v>
      </c>
      <c r="D7489" t="s">
        <v>298</v>
      </c>
      <c r="E7489" t="s">
        <v>459</v>
      </c>
      <c r="F7489" t="s">
        <v>48</v>
      </c>
      <c r="G7489">
        <v>5905</v>
      </c>
      <c r="H7489">
        <v>5750</v>
      </c>
      <c r="I7489">
        <v>6524</v>
      </c>
      <c r="J7489">
        <v>6280</v>
      </c>
      <c r="K7489">
        <v>6214</v>
      </c>
      <c r="L7489">
        <v>6285</v>
      </c>
      <c r="M7489">
        <v>6443</v>
      </c>
      <c r="N7489">
        <v>6699</v>
      </c>
      <c r="O7489">
        <v>7003</v>
      </c>
      <c r="P7489">
        <v>7481</v>
      </c>
      <c r="Q7489">
        <v>7906</v>
      </c>
      <c r="R7489">
        <v>7933</v>
      </c>
      <c r="S7489">
        <v>8507</v>
      </c>
    </row>
    <row r="7490" spans="1:25" x14ac:dyDescent="0.25">
      <c r="A7490" t="str">
        <f t="shared" si="118"/>
        <v>Wien-LiesingPendler ins AuslandInsgesamt</v>
      </c>
      <c r="B7490">
        <v>7489</v>
      </c>
      <c r="C7490">
        <v>923</v>
      </c>
      <c r="D7490" t="s">
        <v>298</v>
      </c>
      <c r="E7490" t="s">
        <v>304</v>
      </c>
      <c r="F7490" t="s">
        <v>48</v>
      </c>
      <c r="G7490">
        <v>27</v>
      </c>
      <c r="H7490">
        <v>61</v>
      </c>
      <c r="I7490">
        <v>428</v>
      </c>
      <c r="J7490">
        <v>80</v>
      </c>
      <c r="K7490">
        <v>63</v>
      </c>
      <c r="L7490">
        <v>113</v>
      </c>
      <c r="M7490">
        <v>116</v>
      </c>
      <c r="N7490">
        <v>95</v>
      </c>
      <c r="O7490">
        <v>116</v>
      </c>
      <c r="P7490">
        <v>125</v>
      </c>
      <c r="Q7490">
        <v>111</v>
      </c>
      <c r="R7490">
        <v>103</v>
      </c>
      <c r="S7490">
        <v>152</v>
      </c>
    </row>
    <row r="7491" spans="1:25" x14ac:dyDescent="0.25">
      <c r="A7491" t="str">
        <f t="shared" si="118"/>
        <v>Wien-LiesingPendler zw. BundesländernInsgesamt</v>
      </c>
      <c r="B7491">
        <v>7490</v>
      </c>
      <c r="C7491">
        <v>923</v>
      </c>
      <c r="D7491" t="s">
        <v>298</v>
      </c>
      <c r="E7491" t="s">
        <v>433</v>
      </c>
      <c r="F7491" t="s">
        <v>48</v>
      </c>
      <c r="G7491">
        <v>5878</v>
      </c>
      <c r="H7491">
        <v>5689</v>
      </c>
      <c r="I7491">
        <v>6096</v>
      </c>
      <c r="J7491">
        <v>6200</v>
      </c>
      <c r="K7491">
        <v>6151</v>
      </c>
      <c r="L7491">
        <v>6172</v>
      </c>
      <c r="M7491">
        <v>6327</v>
      </c>
      <c r="N7491">
        <v>6604</v>
      </c>
      <c r="O7491">
        <v>6887</v>
      </c>
      <c r="P7491">
        <v>7356</v>
      </c>
      <c r="Q7491">
        <v>7795</v>
      </c>
      <c r="R7491">
        <v>7830</v>
      </c>
      <c r="S7491">
        <v>8355</v>
      </c>
    </row>
    <row r="7492" spans="1:25" x14ac:dyDescent="0.25">
      <c r="A7492" t="str">
        <f t="shared" si="118"/>
        <v>Wien-LiesingPendler zw. Gemeinden eines Pol. BezirkesInsgesamt</v>
      </c>
      <c r="B7492">
        <v>7491</v>
      </c>
      <c r="C7492">
        <v>923</v>
      </c>
      <c r="D7492" t="s">
        <v>298</v>
      </c>
      <c r="E7492" t="s">
        <v>305</v>
      </c>
      <c r="F7492" t="s">
        <v>48</v>
      </c>
      <c r="G7492">
        <v>0</v>
      </c>
      <c r="H7492">
        <v>0</v>
      </c>
      <c r="I7492">
        <v>0</v>
      </c>
      <c r="J7492">
        <v>0</v>
      </c>
      <c r="K7492">
        <v>0</v>
      </c>
      <c r="L7492">
        <v>0</v>
      </c>
      <c r="M7492">
        <v>0</v>
      </c>
      <c r="N7492">
        <v>0</v>
      </c>
      <c r="O7492">
        <v>0</v>
      </c>
      <c r="P7492">
        <v>0</v>
      </c>
      <c r="Q7492">
        <v>0</v>
      </c>
      <c r="R7492">
        <v>0</v>
      </c>
      <c r="S7492">
        <v>0</v>
      </c>
    </row>
    <row r="7493" spans="1:25" x14ac:dyDescent="0.25">
      <c r="A7493" t="str">
        <f t="shared" si="118"/>
        <v>Wien-LiesingPendler zw. Pol. Bez. des BundeslandesInsgesamt</v>
      </c>
      <c r="B7493">
        <v>7492</v>
      </c>
      <c r="C7493">
        <v>923</v>
      </c>
      <c r="D7493" t="s">
        <v>298</v>
      </c>
      <c r="E7493" t="s">
        <v>306</v>
      </c>
      <c r="F7493" t="s">
        <v>48</v>
      </c>
      <c r="G7493">
        <v>0</v>
      </c>
      <c r="H7493">
        <v>0</v>
      </c>
      <c r="I7493">
        <v>0</v>
      </c>
      <c r="J7493">
        <v>0</v>
      </c>
      <c r="K7493">
        <v>0</v>
      </c>
      <c r="L7493">
        <v>0</v>
      </c>
      <c r="M7493">
        <v>0</v>
      </c>
      <c r="N7493">
        <v>0</v>
      </c>
      <c r="O7493">
        <v>0</v>
      </c>
      <c r="P7493">
        <v>0</v>
      </c>
      <c r="Q7493">
        <v>0</v>
      </c>
      <c r="R7493">
        <v>0</v>
      </c>
      <c r="S7493">
        <v>0</v>
      </c>
    </row>
    <row r="7494" spans="1:25" x14ac:dyDescent="0.25">
      <c r="A7494" t="str">
        <f t="shared" si="118"/>
        <v>Wien-LiesingPensionisteneinkommenBrutto_Schnitt</v>
      </c>
      <c r="B7494">
        <v>7493</v>
      </c>
      <c r="C7494">
        <v>923</v>
      </c>
      <c r="D7494" t="s">
        <v>298</v>
      </c>
      <c r="E7494" t="s">
        <v>44</v>
      </c>
      <c r="F7494" t="s">
        <v>54</v>
      </c>
      <c r="G7494">
        <v>21567.0451362204</v>
      </c>
      <c r="H7494">
        <v>22072.7659661205</v>
      </c>
      <c r="I7494">
        <v>23009.734873839701</v>
      </c>
      <c r="J7494">
        <v>23507.273830338501</v>
      </c>
      <c r="K7494">
        <v>24247.214374408901</v>
      </c>
      <c r="L7494">
        <v>24894.5400905768</v>
      </c>
      <c r="M7494">
        <v>25471.904396008002</v>
      </c>
      <c r="N7494">
        <v>25974.449120970301</v>
      </c>
      <c r="O7494">
        <v>26006.992919135901</v>
      </c>
      <c r="P7494">
        <v>26560.632887026099</v>
      </c>
      <c r="Q7494">
        <v>27077.944996050701</v>
      </c>
      <c r="R7494">
        <v>27650.998897655601</v>
      </c>
      <c r="S7494">
        <v>28060.8269388755</v>
      </c>
      <c r="T7494">
        <v>28380.5570125997</v>
      </c>
      <c r="U7494">
        <v>29016.873637974601</v>
      </c>
      <c r="V7494">
        <v>29431.251346597801</v>
      </c>
      <c r="W7494">
        <v>30867.371657522101</v>
      </c>
      <c r="X7494">
        <v>31562.409004047098</v>
      </c>
      <c r="Y7494">
        <v>32419.381520358998</v>
      </c>
    </row>
    <row r="7495" spans="1:25" x14ac:dyDescent="0.25">
      <c r="A7495" t="str">
        <f t="shared" si="118"/>
        <v>Wien-LiesingPensionisteneinkommenBruttobezüge 1000 EUR</v>
      </c>
      <c r="B7495">
        <v>7494</v>
      </c>
      <c r="C7495">
        <v>923</v>
      </c>
      <c r="D7495" t="s">
        <v>298</v>
      </c>
      <c r="E7495" t="s">
        <v>44</v>
      </c>
      <c r="F7495" t="s">
        <v>55</v>
      </c>
      <c r="G7495">
        <v>499514.33240000001</v>
      </c>
      <c r="H7495">
        <v>515995.04999000003</v>
      </c>
      <c r="I7495">
        <v>545330.71651000006</v>
      </c>
      <c r="J7495">
        <v>562529.06276</v>
      </c>
      <c r="K7495">
        <v>589716.50080000004</v>
      </c>
      <c r="L7495">
        <v>612903.57703000004</v>
      </c>
      <c r="M7495">
        <v>638071.20512000006</v>
      </c>
      <c r="N7495">
        <v>657465.25615000003</v>
      </c>
      <c r="O7495">
        <v>680212.89980000001</v>
      </c>
      <c r="P7495">
        <v>703431.80137999996</v>
      </c>
      <c r="Q7495">
        <v>719921.32360999996</v>
      </c>
      <c r="R7495">
        <v>732447.30980000005</v>
      </c>
      <c r="S7495">
        <v>744622.10364999995</v>
      </c>
      <c r="T7495">
        <v>761336.82241999998</v>
      </c>
      <c r="U7495">
        <v>769614.53949999996</v>
      </c>
      <c r="V7495">
        <v>803208.28049999999</v>
      </c>
      <c r="W7495">
        <v>832616.48308999999</v>
      </c>
      <c r="X7495">
        <v>857866.27673000004</v>
      </c>
      <c r="Y7495">
        <v>888550.40870999999</v>
      </c>
    </row>
    <row r="7496" spans="1:25" x14ac:dyDescent="0.25">
      <c r="A7496" t="str">
        <f t="shared" si="118"/>
        <v>Wien-LiesingPensionisteneinkommenBruttobezüge Fälle</v>
      </c>
      <c r="B7496">
        <v>7495</v>
      </c>
      <c r="C7496">
        <v>923</v>
      </c>
      <c r="D7496" t="s">
        <v>298</v>
      </c>
      <c r="E7496" t="s">
        <v>44</v>
      </c>
      <c r="F7496" t="s">
        <v>56</v>
      </c>
      <c r="G7496">
        <v>23161</v>
      </c>
      <c r="H7496">
        <v>23377</v>
      </c>
      <c r="I7496">
        <v>23700</v>
      </c>
      <c r="J7496">
        <v>23930</v>
      </c>
      <c r="K7496">
        <v>24321</v>
      </c>
      <c r="L7496">
        <v>24620</v>
      </c>
      <c r="M7496">
        <v>25050</v>
      </c>
      <c r="N7496">
        <v>25312</v>
      </c>
      <c r="O7496">
        <v>26155</v>
      </c>
      <c r="P7496">
        <v>26484</v>
      </c>
      <c r="Q7496">
        <v>26587</v>
      </c>
      <c r="R7496">
        <v>26489</v>
      </c>
      <c r="S7496">
        <v>26536</v>
      </c>
      <c r="T7496">
        <v>26826</v>
      </c>
      <c r="U7496">
        <v>26523</v>
      </c>
      <c r="V7496">
        <v>27291</v>
      </c>
      <c r="W7496">
        <v>26974</v>
      </c>
      <c r="X7496">
        <v>27180</v>
      </c>
      <c r="Y7496">
        <v>27408</v>
      </c>
    </row>
    <row r="7497" spans="1:25" x14ac:dyDescent="0.25">
      <c r="A7497" t="str">
        <f t="shared" si="118"/>
        <v>Wien-LiesingPensionisteneinkommenLohnsteuer 1000 EUR</v>
      </c>
      <c r="B7497">
        <v>7496</v>
      </c>
      <c r="C7497">
        <v>923</v>
      </c>
      <c r="D7497" t="s">
        <v>298</v>
      </c>
      <c r="E7497" t="s">
        <v>44</v>
      </c>
      <c r="F7497" t="s">
        <v>57</v>
      </c>
      <c r="G7497">
        <v>79192.047609999994</v>
      </c>
      <c r="H7497">
        <v>76692.226349999997</v>
      </c>
      <c r="I7497">
        <v>84676.125929999995</v>
      </c>
      <c r="J7497">
        <v>89878.648079999999</v>
      </c>
      <c r="K7497">
        <v>96513.867819999999</v>
      </c>
      <c r="L7497">
        <v>92146.05459</v>
      </c>
      <c r="M7497">
        <v>98058.750150000007</v>
      </c>
      <c r="N7497">
        <v>103364.19977000001</v>
      </c>
      <c r="O7497">
        <v>109841.53055</v>
      </c>
      <c r="P7497">
        <v>115473.81259</v>
      </c>
      <c r="Q7497">
        <v>119772.00452</v>
      </c>
      <c r="R7497">
        <v>125339.33811</v>
      </c>
      <c r="S7497">
        <v>109333.13772</v>
      </c>
      <c r="T7497">
        <v>113536.60043000001</v>
      </c>
      <c r="U7497">
        <v>115846.76053</v>
      </c>
      <c r="V7497">
        <v>123339.88344000001</v>
      </c>
      <c r="W7497">
        <v>121566.67533</v>
      </c>
      <c r="X7497">
        <v>129086.1186</v>
      </c>
      <c r="Y7497">
        <v>130369.90982</v>
      </c>
    </row>
    <row r="7498" spans="1:25" x14ac:dyDescent="0.25">
      <c r="A7498" t="str">
        <f t="shared" si="118"/>
        <v>Wien-LiesingPensionisteneinkommenLohnsteuer Fälle</v>
      </c>
      <c r="B7498">
        <v>7497</v>
      </c>
      <c r="C7498">
        <v>923</v>
      </c>
      <c r="D7498" t="s">
        <v>298</v>
      </c>
      <c r="E7498" t="s">
        <v>44</v>
      </c>
      <c r="F7498" t="s">
        <v>58</v>
      </c>
      <c r="G7498">
        <v>16608</v>
      </c>
      <c r="H7498">
        <v>16197</v>
      </c>
      <c r="I7498">
        <v>16787</v>
      </c>
      <c r="J7498">
        <v>17749</v>
      </c>
      <c r="K7498">
        <v>18033</v>
      </c>
      <c r="L7498">
        <v>17766</v>
      </c>
      <c r="M7498">
        <v>18255</v>
      </c>
      <c r="N7498">
        <v>18623</v>
      </c>
      <c r="O7498">
        <v>19125</v>
      </c>
      <c r="P7498">
        <v>19558</v>
      </c>
      <c r="Q7498">
        <v>19936</v>
      </c>
      <c r="R7498">
        <v>19977</v>
      </c>
      <c r="S7498">
        <v>20137</v>
      </c>
      <c r="T7498">
        <v>20369</v>
      </c>
      <c r="U7498">
        <v>20524</v>
      </c>
      <c r="V7498">
        <v>21179</v>
      </c>
      <c r="W7498">
        <v>22068</v>
      </c>
      <c r="X7498">
        <v>22455</v>
      </c>
      <c r="Y7498">
        <v>22862</v>
      </c>
    </row>
    <row r="7499" spans="1:25" x14ac:dyDescent="0.25">
      <c r="A7499" t="str">
        <f t="shared" si="118"/>
        <v>Wien-LiesingPensionisteneinkommenNetto_Schnitt</v>
      </c>
      <c r="B7499">
        <v>7498</v>
      </c>
      <c r="C7499">
        <v>923</v>
      </c>
      <c r="D7499" t="s">
        <v>298</v>
      </c>
      <c r="E7499" t="s">
        <v>44</v>
      </c>
      <c r="F7499" t="s">
        <v>59</v>
      </c>
      <c r="G7499">
        <v>17155.060677431899</v>
      </c>
      <c r="H7499">
        <v>17654.628059631301</v>
      </c>
      <c r="I7499">
        <v>18251.9258835443</v>
      </c>
      <c r="J7499">
        <v>18545.450218972001</v>
      </c>
      <c r="K7499">
        <v>19016.088192919698</v>
      </c>
      <c r="L7499">
        <v>19845.2793541836</v>
      </c>
      <c r="M7499">
        <v>20224.0901696607</v>
      </c>
      <c r="N7499">
        <v>20535.9927113622</v>
      </c>
      <c r="O7499">
        <v>20449.367067482301</v>
      </c>
      <c r="P7499">
        <v>20801.819588808299</v>
      </c>
      <c r="Q7499">
        <v>21147.5817625155</v>
      </c>
      <c r="R7499">
        <v>21462.049432972199</v>
      </c>
      <c r="S7499">
        <v>22460.886048010201</v>
      </c>
      <c r="T7499">
        <v>22659.934664131801</v>
      </c>
      <c r="U7499">
        <v>23126.028075632501</v>
      </c>
      <c r="V7499">
        <v>23373.3322435968</v>
      </c>
      <c r="W7499">
        <v>24747.383074812798</v>
      </c>
      <c r="X7499">
        <v>25174.9505868286</v>
      </c>
      <c r="Y7499">
        <v>25981.963728473402</v>
      </c>
    </row>
    <row r="7500" spans="1:25" x14ac:dyDescent="0.25">
      <c r="A7500" t="str">
        <f t="shared" si="118"/>
        <v>Wien-LiesingPensionisteneinkommenNettobezüge 1000 EUR</v>
      </c>
      <c r="B7500">
        <v>7499</v>
      </c>
      <c r="C7500">
        <v>923</v>
      </c>
      <c r="D7500" t="s">
        <v>298</v>
      </c>
      <c r="E7500" t="s">
        <v>44</v>
      </c>
      <c r="F7500" t="s">
        <v>60</v>
      </c>
      <c r="G7500">
        <v>397328.36034999997</v>
      </c>
      <c r="H7500">
        <v>412712.24015000003</v>
      </c>
      <c r="I7500">
        <v>432570.64344000001</v>
      </c>
      <c r="J7500">
        <v>443792.62374000001</v>
      </c>
      <c r="K7500">
        <v>462490.28094000003</v>
      </c>
      <c r="L7500">
        <v>488590.77769999998</v>
      </c>
      <c r="M7500">
        <v>506613.45874999999</v>
      </c>
      <c r="N7500">
        <v>519807.04751</v>
      </c>
      <c r="O7500">
        <v>534853.19565000001</v>
      </c>
      <c r="P7500">
        <v>550915.38999000005</v>
      </c>
      <c r="Q7500">
        <v>562250.75632000004</v>
      </c>
      <c r="R7500">
        <v>568508.22742999997</v>
      </c>
      <c r="S7500">
        <v>596022.07217000006</v>
      </c>
      <c r="T7500">
        <v>607875.40729999996</v>
      </c>
      <c r="U7500">
        <v>613371.64265000005</v>
      </c>
      <c r="V7500">
        <v>637881.61025999999</v>
      </c>
      <c r="W7500">
        <v>667535.91105999995</v>
      </c>
      <c r="X7500">
        <v>684255.15694999998</v>
      </c>
      <c r="Y7500">
        <v>712113.66186999995</v>
      </c>
    </row>
    <row r="7501" spans="1:25" x14ac:dyDescent="0.25">
      <c r="A7501" t="str">
        <f t="shared" si="118"/>
        <v>Wien-LiesingPensionisteneinkommenSV-Beiträge 1000 EUR</v>
      </c>
      <c r="B7501">
        <v>7500</v>
      </c>
      <c r="C7501">
        <v>923</v>
      </c>
      <c r="D7501" t="s">
        <v>298</v>
      </c>
      <c r="E7501" t="s">
        <v>44</v>
      </c>
      <c r="F7501" t="s">
        <v>61</v>
      </c>
      <c r="G7501">
        <v>22993.924439999999</v>
      </c>
      <c r="H7501">
        <v>26590.583490000001</v>
      </c>
      <c r="I7501">
        <v>28083.94714</v>
      </c>
      <c r="J7501">
        <v>28857.790939999999</v>
      </c>
      <c r="K7501">
        <v>30712.352040000002</v>
      </c>
      <c r="L7501">
        <v>32166.744739999998</v>
      </c>
      <c r="M7501">
        <v>33398.996220000001</v>
      </c>
      <c r="N7501">
        <v>34294.008869999998</v>
      </c>
      <c r="O7501">
        <v>35518.173600000002</v>
      </c>
      <c r="P7501">
        <v>37042.5988</v>
      </c>
      <c r="Q7501">
        <v>37898.562769999997</v>
      </c>
      <c r="R7501">
        <v>38599.744259999999</v>
      </c>
      <c r="S7501">
        <v>39266.893759999999</v>
      </c>
      <c r="T7501">
        <v>39924.814689999999</v>
      </c>
      <c r="U7501">
        <v>40396.136319999998</v>
      </c>
      <c r="V7501">
        <v>41986.786800000002</v>
      </c>
      <c r="W7501">
        <v>43513.896699999998</v>
      </c>
      <c r="X7501">
        <v>44525.001179999999</v>
      </c>
      <c r="Y7501">
        <v>46066.837019999999</v>
      </c>
    </row>
    <row r="7502" spans="1:25" x14ac:dyDescent="0.25">
      <c r="A7502" t="str">
        <f t="shared" si="118"/>
        <v>Wien-LiesingPensionisteneinkommenSV-Beiträge Fälle</v>
      </c>
      <c r="B7502">
        <v>7501</v>
      </c>
      <c r="C7502">
        <v>923</v>
      </c>
      <c r="D7502" t="s">
        <v>298</v>
      </c>
      <c r="E7502" t="s">
        <v>44</v>
      </c>
      <c r="F7502" t="s">
        <v>62</v>
      </c>
      <c r="G7502">
        <v>22506</v>
      </c>
      <c r="H7502">
        <v>22730</v>
      </c>
      <c r="I7502">
        <v>23076</v>
      </c>
      <c r="J7502">
        <v>23332</v>
      </c>
      <c r="K7502">
        <v>23728</v>
      </c>
      <c r="L7502">
        <v>24022</v>
      </c>
      <c r="M7502">
        <v>24406</v>
      </c>
      <c r="N7502">
        <v>24698</v>
      </c>
      <c r="O7502">
        <v>24884</v>
      </c>
      <c r="P7502">
        <v>25184</v>
      </c>
      <c r="Q7502">
        <v>25298</v>
      </c>
      <c r="R7502">
        <v>25103</v>
      </c>
      <c r="S7502">
        <v>25161</v>
      </c>
      <c r="T7502">
        <v>25390</v>
      </c>
      <c r="U7502">
        <v>25213</v>
      </c>
      <c r="V7502">
        <v>25738</v>
      </c>
      <c r="W7502">
        <v>26117</v>
      </c>
      <c r="X7502">
        <v>26331</v>
      </c>
      <c r="Y7502">
        <v>26571</v>
      </c>
    </row>
    <row r="7503" spans="1:25" x14ac:dyDescent="0.25">
      <c r="A7503" t="str">
        <f t="shared" si="118"/>
        <v>Wien-LiesingUnselbstständig Beschäftigte GW mgfInsgesamt</v>
      </c>
      <c r="B7503">
        <v>7502</v>
      </c>
      <c r="C7503">
        <v>923</v>
      </c>
      <c r="D7503" t="s">
        <v>298</v>
      </c>
      <c r="E7503" t="s">
        <v>450</v>
      </c>
      <c r="F7503" t="s">
        <v>48</v>
      </c>
      <c r="G7503">
        <v>45428.025244976998</v>
      </c>
      <c r="H7503">
        <v>44355.712262326997</v>
      </c>
      <c r="I7503">
        <v>47381.516598554997</v>
      </c>
      <c r="J7503">
        <v>45570.727468869998</v>
      </c>
      <c r="K7503">
        <v>47330.243786624</v>
      </c>
      <c r="L7503">
        <v>46964.974645691997</v>
      </c>
      <c r="M7503">
        <v>47696.313827222002</v>
      </c>
      <c r="N7503">
        <v>46594.180188537001</v>
      </c>
      <c r="O7503">
        <v>49225.529002682</v>
      </c>
      <c r="P7503">
        <v>49052.331986541998</v>
      </c>
      <c r="Q7503">
        <v>51921.926766924</v>
      </c>
      <c r="R7503">
        <v>51841.151806807</v>
      </c>
      <c r="S7503">
        <v>51771.716734285001</v>
      </c>
      <c r="T7503">
        <v>50479.095710246998</v>
      </c>
    </row>
    <row r="7504" spans="1:25" x14ac:dyDescent="0.25">
      <c r="A7504" t="str">
        <f t="shared" si="118"/>
        <v>Wien-LiesingUnselbstständig Beschäftigte GW ogfInsgesamt</v>
      </c>
      <c r="B7504">
        <v>7503</v>
      </c>
      <c r="C7504">
        <v>923</v>
      </c>
      <c r="D7504" t="s">
        <v>298</v>
      </c>
      <c r="E7504" t="s">
        <v>449</v>
      </c>
      <c r="F7504" t="s">
        <v>48</v>
      </c>
      <c r="G7504">
        <v>42612.744826929003</v>
      </c>
      <c r="H7504">
        <v>41573.38420339</v>
      </c>
      <c r="I7504">
        <v>44546.541363342003</v>
      </c>
      <c r="J7504">
        <v>42559.757639773001</v>
      </c>
      <c r="K7504">
        <v>44527.249172274001</v>
      </c>
      <c r="L7504">
        <v>44003.057809856</v>
      </c>
      <c r="M7504">
        <v>44617.626882121003</v>
      </c>
      <c r="N7504">
        <v>43714.071081524999</v>
      </c>
      <c r="O7504">
        <v>46385.590343916003</v>
      </c>
      <c r="P7504">
        <v>46305.964665865002</v>
      </c>
      <c r="Q7504">
        <v>49119.942160803002</v>
      </c>
      <c r="R7504">
        <v>48976.598270969</v>
      </c>
      <c r="S7504">
        <v>48945.778040056</v>
      </c>
      <c r="T7504">
        <v>47554.180932410003</v>
      </c>
    </row>
    <row r="7505" spans="1:35" x14ac:dyDescent="0.25">
      <c r="A7505" t="str">
        <f t="shared" si="118"/>
        <v>Wien-LiesingUnternehmenInsgesamt</v>
      </c>
      <c r="B7505">
        <v>7504</v>
      </c>
      <c r="C7505">
        <v>923</v>
      </c>
      <c r="D7505" t="s">
        <v>298</v>
      </c>
      <c r="E7505" t="s">
        <v>475</v>
      </c>
      <c r="F7505" t="s">
        <v>48</v>
      </c>
      <c r="G7505">
        <v>7063</v>
      </c>
      <c r="H7505">
        <v>7199</v>
      </c>
      <c r="I7505">
        <v>7514</v>
      </c>
    </row>
    <row r="7506" spans="1:35" x14ac:dyDescent="0.25">
      <c r="A7506" t="str">
        <f t="shared" si="118"/>
        <v>Wien-LiesingWohnbevölkerungInsgesamt</v>
      </c>
      <c r="B7506">
        <v>7505</v>
      </c>
      <c r="C7506">
        <v>923</v>
      </c>
      <c r="D7506" t="s">
        <v>298</v>
      </c>
      <c r="E7506" t="s">
        <v>42</v>
      </c>
      <c r="F7506" t="s">
        <v>48</v>
      </c>
      <c r="G7506">
        <v>85791</v>
      </c>
      <c r="H7506">
        <v>86486</v>
      </c>
      <c r="I7506">
        <v>87080</v>
      </c>
      <c r="J7506">
        <v>87716</v>
      </c>
      <c r="K7506">
        <v>89078</v>
      </c>
      <c r="L7506">
        <v>90291</v>
      </c>
      <c r="M7506">
        <v>91192</v>
      </c>
      <c r="N7506">
        <v>91623</v>
      </c>
      <c r="O7506">
        <v>92252</v>
      </c>
      <c r="P7506">
        <v>93374</v>
      </c>
      <c r="Q7506">
        <v>94469</v>
      </c>
      <c r="R7506">
        <v>95263</v>
      </c>
      <c r="S7506">
        <v>96094</v>
      </c>
      <c r="T7506">
        <v>96775</v>
      </c>
      <c r="U7506">
        <v>98391</v>
      </c>
      <c r="V7506">
        <v>101053</v>
      </c>
      <c r="W7506">
        <v>103869</v>
      </c>
      <c r="X7506">
        <v>106281</v>
      </c>
      <c r="Y7506">
        <v>110464</v>
      </c>
      <c r="Z7506">
        <v>111812</v>
      </c>
      <c r="AA7506">
        <v>115174</v>
      </c>
      <c r="AB7506">
        <v>117882</v>
      </c>
    </row>
    <row r="7507" spans="1:35" x14ac:dyDescent="0.25">
      <c r="A7507" t="str">
        <f t="shared" ref="A7507:A7570" si="119">D7507&amp;E7507&amp;F7507</f>
        <v>keine Zuordnung WienKammermitgliedschaftenAktiv</v>
      </c>
      <c r="B7507">
        <v>7506</v>
      </c>
      <c r="C7507">
        <v>998</v>
      </c>
      <c r="D7507" t="s">
        <v>299</v>
      </c>
      <c r="E7507" t="s">
        <v>39</v>
      </c>
      <c r="F7507" t="s">
        <v>50</v>
      </c>
      <c r="G7507">
        <v>108</v>
      </c>
      <c r="H7507">
        <v>101</v>
      </c>
      <c r="I7507">
        <v>108</v>
      </c>
      <c r="J7507">
        <v>348</v>
      </c>
      <c r="K7507">
        <v>320</v>
      </c>
      <c r="L7507">
        <v>72</v>
      </c>
      <c r="M7507">
        <v>46</v>
      </c>
      <c r="N7507">
        <v>47</v>
      </c>
      <c r="O7507">
        <v>42</v>
      </c>
      <c r="P7507">
        <v>37</v>
      </c>
      <c r="Q7507">
        <v>45</v>
      </c>
      <c r="R7507">
        <v>43</v>
      </c>
      <c r="S7507">
        <v>46</v>
      </c>
      <c r="T7507">
        <v>41</v>
      </c>
      <c r="U7507">
        <v>29</v>
      </c>
      <c r="V7507">
        <v>23</v>
      </c>
      <c r="W7507">
        <v>23</v>
      </c>
      <c r="X7507">
        <v>21</v>
      </c>
      <c r="Y7507">
        <v>24</v>
      </c>
      <c r="Z7507">
        <v>23</v>
      </c>
      <c r="AA7507">
        <v>26</v>
      </c>
      <c r="AB7507">
        <v>28</v>
      </c>
      <c r="AC7507">
        <v>28</v>
      </c>
      <c r="AD7507">
        <v>27</v>
      </c>
      <c r="AE7507">
        <v>31</v>
      </c>
      <c r="AF7507">
        <v>28</v>
      </c>
      <c r="AG7507">
        <v>37</v>
      </c>
      <c r="AH7507">
        <v>283</v>
      </c>
      <c r="AI7507">
        <v>13</v>
      </c>
    </row>
    <row r="7508" spans="1:35" x14ac:dyDescent="0.25">
      <c r="A7508" t="str">
        <f t="shared" si="119"/>
        <v>keine Zuordnung WienKammermitgliedschaftenInsgesamt</v>
      </c>
      <c r="B7508">
        <v>7507</v>
      </c>
      <c r="C7508">
        <v>998</v>
      </c>
      <c r="D7508" t="s">
        <v>299</v>
      </c>
      <c r="E7508" t="s">
        <v>39</v>
      </c>
      <c r="F7508" t="s">
        <v>48</v>
      </c>
      <c r="G7508">
        <v>134</v>
      </c>
      <c r="H7508">
        <v>129</v>
      </c>
      <c r="I7508">
        <v>139</v>
      </c>
      <c r="J7508">
        <v>389</v>
      </c>
      <c r="K7508">
        <v>355</v>
      </c>
      <c r="L7508">
        <v>80</v>
      </c>
      <c r="M7508">
        <v>53</v>
      </c>
      <c r="N7508">
        <v>55</v>
      </c>
      <c r="O7508">
        <v>50</v>
      </c>
      <c r="P7508">
        <v>43</v>
      </c>
      <c r="Q7508">
        <v>49</v>
      </c>
      <c r="R7508">
        <v>49</v>
      </c>
      <c r="S7508">
        <v>51</v>
      </c>
      <c r="T7508">
        <v>49</v>
      </c>
      <c r="U7508">
        <v>36</v>
      </c>
      <c r="V7508">
        <v>33</v>
      </c>
      <c r="W7508">
        <v>29</v>
      </c>
      <c r="X7508">
        <v>30</v>
      </c>
      <c r="Y7508">
        <v>30</v>
      </c>
      <c r="Z7508">
        <v>33</v>
      </c>
      <c r="AA7508">
        <v>35</v>
      </c>
      <c r="AB7508">
        <v>36</v>
      </c>
      <c r="AC7508">
        <v>35</v>
      </c>
      <c r="AD7508">
        <v>36</v>
      </c>
      <c r="AE7508">
        <v>39</v>
      </c>
      <c r="AF7508">
        <v>39</v>
      </c>
      <c r="AG7508">
        <v>45</v>
      </c>
      <c r="AH7508">
        <v>447</v>
      </c>
      <c r="AI7508">
        <v>19</v>
      </c>
    </row>
    <row r="7509" spans="1:35" x14ac:dyDescent="0.25">
      <c r="A7509" t="str">
        <f t="shared" si="119"/>
        <v>keine Zuordnung WienKammermitgliedschaftenRuhend</v>
      </c>
      <c r="B7509">
        <v>7508</v>
      </c>
      <c r="C7509">
        <v>998</v>
      </c>
      <c r="D7509" t="s">
        <v>299</v>
      </c>
      <c r="E7509" t="s">
        <v>39</v>
      </c>
      <c r="F7509" t="s">
        <v>51</v>
      </c>
      <c r="G7509">
        <v>26</v>
      </c>
      <c r="H7509">
        <v>28</v>
      </c>
      <c r="I7509">
        <v>31</v>
      </c>
      <c r="J7509">
        <v>41</v>
      </c>
      <c r="K7509">
        <v>35</v>
      </c>
      <c r="L7509">
        <v>8</v>
      </c>
      <c r="M7509">
        <v>7</v>
      </c>
      <c r="N7509">
        <v>8</v>
      </c>
      <c r="O7509">
        <v>8</v>
      </c>
      <c r="P7509">
        <v>6</v>
      </c>
      <c r="Q7509">
        <v>4</v>
      </c>
      <c r="R7509">
        <v>6</v>
      </c>
      <c r="S7509">
        <v>5</v>
      </c>
      <c r="T7509">
        <v>8</v>
      </c>
      <c r="U7509">
        <v>7</v>
      </c>
      <c r="V7509">
        <v>10</v>
      </c>
      <c r="W7509">
        <v>6</v>
      </c>
      <c r="X7509">
        <v>9</v>
      </c>
      <c r="Y7509">
        <v>6</v>
      </c>
      <c r="Z7509">
        <v>10</v>
      </c>
      <c r="AA7509">
        <v>9</v>
      </c>
      <c r="AB7509">
        <v>8</v>
      </c>
      <c r="AC7509">
        <v>7</v>
      </c>
      <c r="AD7509">
        <v>9</v>
      </c>
      <c r="AE7509">
        <v>8</v>
      </c>
      <c r="AF7509">
        <v>11</v>
      </c>
      <c r="AG7509">
        <v>8</v>
      </c>
      <c r="AH7509">
        <v>164</v>
      </c>
      <c r="AI7509">
        <v>6</v>
      </c>
    </row>
    <row r="7510" spans="1:35" x14ac:dyDescent="0.25">
      <c r="A7510" t="str">
        <f t="shared" si="119"/>
        <v>keine Zuordnung WienLehrlinge1. Lehrjahr, männlich</v>
      </c>
      <c r="B7510">
        <v>7509</v>
      </c>
      <c r="C7510">
        <v>998</v>
      </c>
      <c r="D7510" t="s">
        <v>299</v>
      </c>
      <c r="E7510" t="s">
        <v>46</v>
      </c>
      <c r="F7510" t="s">
        <v>65</v>
      </c>
      <c r="G7510">
        <v>1</v>
      </c>
      <c r="H7510">
        <v>1</v>
      </c>
      <c r="I7510">
        <v>26</v>
      </c>
      <c r="J7510">
        <v>103</v>
      </c>
      <c r="K7510">
        <v>79</v>
      </c>
      <c r="L7510">
        <v>86</v>
      </c>
      <c r="M7510">
        <v>58</v>
      </c>
      <c r="N7510">
        <v>11</v>
      </c>
      <c r="O7510">
        <v>50</v>
      </c>
      <c r="P7510">
        <v>1</v>
      </c>
      <c r="Q7510">
        <v>0</v>
      </c>
      <c r="R7510">
        <v>0</v>
      </c>
      <c r="S7510">
        <v>0</v>
      </c>
      <c r="T7510">
        <v>184</v>
      </c>
      <c r="U7510">
        <v>0</v>
      </c>
      <c r="V7510">
        <v>1</v>
      </c>
      <c r="W7510">
        <v>1</v>
      </c>
      <c r="X7510">
        <v>0</v>
      </c>
      <c r="Z7510">
        <v>0</v>
      </c>
      <c r="AA7510">
        <v>0</v>
      </c>
    </row>
    <row r="7511" spans="1:35" x14ac:dyDescent="0.25">
      <c r="A7511" t="str">
        <f t="shared" si="119"/>
        <v>keine Zuordnung WienLehrlinge1. Lehrjahr, weiblich</v>
      </c>
      <c r="B7511">
        <v>7510</v>
      </c>
      <c r="C7511">
        <v>998</v>
      </c>
      <c r="D7511" t="s">
        <v>299</v>
      </c>
      <c r="E7511" t="s">
        <v>46</v>
      </c>
      <c r="F7511" t="s">
        <v>66</v>
      </c>
      <c r="G7511">
        <v>1</v>
      </c>
      <c r="I7511">
        <v>35</v>
      </c>
      <c r="J7511">
        <v>55</v>
      </c>
      <c r="K7511">
        <v>18</v>
      </c>
      <c r="L7511">
        <v>76</v>
      </c>
      <c r="M7511">
        <v>42</v>
      </c>
      <c r="N7511">
        <v>13</v>
      </c>
      <c r="O7511">
        <v>34</v>
      </c>
      <c r="P7511">
        <v>1</v>
      </c>
      <c r="T7511">
        <v>58</v>
      </c>
      <c r="U7511">
        <v>1</v>
      </c>
      <c r="V7511">
        <v>2</v>
      </c>
      <c r="X7511">
        <v>3</v>
      </c>
      <c r="AA7511">
        <v>1</v>
      </c>
    </row>
    <row r="7512" spans="1:35" x14ac:dyDescent="0.25">
      <c r="A7512" t="str">
        <f t="shared" si="119"/>
        <v>keine Zuordnung WienLehrlinge2. Lehrjahr, männlich</v>
      </c>
      <c r="B7512">
        <v>7511</v>
      </c>
      <c r="C7512">
        <v>998</v>
      </c>
      <c r="D7512" t="s">
        <v>299</v>
      </c>
      <c r="E7512" t="s">
        <v>46</v>
      </c>
      <c r="F7512" t="s">
        <v>67</v>
      </c>
      <c r="G7512">
        <v>0</v>
      </c>
      <c r="H7512">
        <v>1</v>
      </c>
      <c r="I7512">
        <v>5</v>
      </c>
      <c r="J7512">
        <v>22</v>
      </c>
      <c r="K7512">
        <v>40</v>
      </c>
      <c r="L7512">
        <v>11</v>
      </c>
      <c r="M7512">
        <v>17</v>
      </c>
      <c r="N7512">
        <v>11</v>
      </c>
      <c r="O7512">
        <v>11</v>
      </c>
      <c r="P7512">
        <v>3</v>
      </c>
      <c r="Q7512">
        <v>0</v>
      </c>
      <c r="R7512">
        <v>0</v>
      </c>
      <c r="S7512">
        <v>2</v>
      </c>
      <c r="T7512">
        <v>1</v>
      </c>
      <c r="U7512">
        <v>0</v>
      </c>
      <c r="V7512">
        <v>0</v>
      </c>
      <c r="W7512">
        <v>0</v>
      </c>
      <c r="X7512">
        <v>0</v>
      </c>
      <c r="Z7512">
        <v>0</v>
      </c>
      <c r="AA7512">
        <v>1</v>
      </c>
    </row>
    <row r="7513" spans="1:35" x14ac:dyDescent="0.25">
      <c r="A7513" t="str">
        <f t="shared" si="119"/>
        <v>keine Zuordnung WienLehrlinge2. Lehrjahr, weiblich</v>
      </c>
      <c r="B7513">
        <v>7512</v>
      </c>
      <c r="C7513">
        <v>998</v>
      </c>
      <c r="D7513" t="s">
        <v>299</v>
      </c>
      <c r="E7513" t="s">
        <v>46</v>
      </c>
      <c r="F7513" t="s">
        <v>68</v>
      </c>
      <c r="H7513">
        <v>1</v>
      </c>
      <c r="I7513">
        <v>7</v>
      </c>
      <c r="J7513">
        <v>23</v>
      </c>
      <c r="K7513">
        <v>18</v>
      </c>
      <c r="L7513">
        <v>9</v>
      </c>
      <c r="M7513">
        <v>18</v>
      </c>
      <c r="N7513">
        <v>9</v>
      </c>
      <c r="O7513">
        <v>8</v>
      </c>
      <c r="R7513">
        <v>1</v>
      </c>
      <c r="T7513">
        <v>8</v>
      </c>
      <c r="Z7513">
        <v>1</v>
      </c>
      <c r="AA7513">
        <v>2</v>
      </c>
    </row>
    <row r="7514" spans="1:35" x14ac:dyDescent="0.25">
      <c r="A7514" t="str">
        <f t="shared" si="119"/>
        <v>keine Zuordnung WienLehrlinge3. Lehrjahr, männlich</v>
      </c>
      <c r="B7514">
        <v>7513</v>
      </c>
      <c r="C7514">
        <v>998</v>
      </c>
      <c r="D7514" t="s">
        <v>299</v>
      </c>
      <c r="E7514" t="s">
        <v>46</v>
      </c>
      <c r="F7514" t="s">
        <v>69</v>
      </c>
      <c r="G7514">
        <v>0</v>
      </c>
      <c r="H7514">
        <v>0</v>
      </c>
      <c r="I7514">
        <v>43</v>
      </c>
      <c r="J7514">
        <v>16</v>
      </c>
      <c r="K7514">
        <v>19</v>
      </c>
      <c r="L7514">
        <v>9</v>
      </c>
      <c r="M7514">
        <v>9</v>
      </c>
      <c r="N7514">
        <v>7</v>
      </c>
      <c r="O7514">
        <v>5</v>
      </c>
      <c r="P7514">
        <v>2</v>
      </c>
      <c r="Q7514">
        <v>1</v>
      </c>
      <c r="R7514">
        <v>0</v>
      </c>
      <c r="S7514">
        <v>0</v>
      </c>
      <c r="T7514">
        <v>5</v>
      </c>
      <c r="U7514">
        <v>0</v>
      </c>
      <c r="V7514">
        <v>2</v>
      </c>
      <c r="W7514">
        <v>0</v>
      </c>
      <c r="X7514">
        <v>0</v>
      </c>
      <c r="Z7514">
        <v>0</v>
      </c>
      <c r="AA7514">
        <v>0</v>
      </c>
    </row>
    <row r="7515" spans="1:35" x14ac:dyDescent="0.25">
      <c r="A7515" t="str">
        <f t="shared" si="119"/>
        <v>keine Zuordnung WienLehrlinge3. Lehrjahr, weiblich</v>
      </c>
      <c r="B7515">
        <v>7514</v>
      </c>
      <c r="C7515">
        <v>998</v>
      </c>
      <c r="D7515" t="s">
        <v>299</v>
      </c>
      <c r="E7515" t="s">
        <v>46</v>
      </c>
      <c r="F7515" t="s">
        <v>70</v>
      </c>
      <c r="G7515">
        <v>1</v>
      </c>
      <c r="I7515">
        <v>10</v>
      </c>
      <c r="J7515">
        <v>7</v>
      </c>
      <c r="K7515">
        <v>13</v>
      </c>
      <c r="L7515">
        <v>8</v>
      </c>
      <c r="M7515">
        <v>11</v>
      </c>
      <c r="N7515">
        <v>7</v>
      </c>
      <c r="O7515">
        <v>2</v>
      </c>
      <c r="P7515">
        <v>1</v>
      </c>
    </row>
    <row r="7516" spans="1:35" x14ac:dyDescent="0.25">
      <c r="A7516" t="str">
        <f t="shared" si="119"/>
        <v>keine Zuordnung WienLehrlinge4. Lehrjahr, männlich</v>
      </c>
      <c r="B7516">
        <v>7515</v>
      </c>
      <c r="C7516">
        <v>998</v>
      </c>
      <c r="D7516" t="s">
        <v>299</v>
      </c>
      <c r="E7516" t="s">
        <v>46</v>
      </c>
      <c r="F7516" t="s">
        <v>71</v>
      </c>
      <c r="G7516">
        <v>0</v>
      </c>
      <c r="H7516">
        <v>0</v>
      </c>
      <c r="I7516">
        <v>0</v>
      </c>
      <c r="J7516">
        <v>40</v>
      </c>
      <c r="K7516">
        <v>13</v>
      </c>
      <c r="L7516">
        <v>0</v>
      </c>
      <c r="M7516">
        <v>2</v>
      </c>
      <c r="N7516">
        <v>0</v>
      </c>
      <c r="O7516">
        <v>0</v>
      </c>
      <c r="P7516">
        <v>0</v>
      </c>
      <c r="Q7516">
        <v>0</v>
      </c>
      <c r="R7516">
        <v>0</v>
      </c>
      <c r="S7516">
        <v>0</v>
      </c>
      <c r="T7516">
        <v>0</v>
      </c>
      <c r="U7516">
        <v>0</v>
      </c>
      <c r="V7516">
        <v>0</v>
      </c>
      <c r="W7516">
        <v>0</v>
      </c>
      <c r="X7516">
        <v>0</v>
      </c>
      <c r="Z7516">
        <v>0</v>
      </c>
      <c r="AA7516">
        <v>0</v>
      </c>
    </row>
    <row r="7517" spans="1:35" x14ac:dyDescent="0.25">
      <c r="A7517" t="str">
        <f t="shared" si="119"/>
        <v>keine Zuordnung WienLehrlinge4. Lehrjahr, weiblich</v>
      </c>
      <c r="B7517">
        <v>7516</v>
      </c>
      <c r="C7517">
        <v>998</v>
      </c>
      <c r="D7517" t="s">
        <v>299</v>
      </c>
      <c r="E7517" t="s">
        <v>46</v>
      </c>
      <c r="F7517" t="s">
        <v>72</v>
      </c>
      <c r="J7517">
        <v>4</v>
      </c>
      <c r="K7517">
        <v>4</v>
      </c>
      <c r="L7517">
        <v>1</v>
      </c>
    </row>
    <row r="7518" spans="1:35" x14ac:dyDescent="0.25">
      <c r="A7518" t="str">
        <f t="shared" si="119"/>
        <v>keine Zuordnung WienLehrlingeFrauen</v>
      </c>
      <c r="B7518">
        <v>7517</v>
      </c>
      <c r="C7518">
        <v>998</v>
      </c>
      <c r="D7518" t="s">
        <v>299</v>
      </c>
      <c r="E7518" t="s">
        <v>46</v>
      </c>
      <c r="F7518" t="s">
        <v>47</v>
      </c>
      <c r="G7518">
        <v>2</v>
      </c>
      <c r="H7518">
        <v>1</v>
      </c>
      <c r="I7518">
        <v>52</v>
      </c>
      <c r="J7518">
        <v>89</v>
      </c>
      <c r="K7518">
        <v>53</v>
      </c>
      <c r="L7518">
        <v>94</v>
      </c>
      <c r="M7518">
        <v>71</v>
      </c>
      <c r="N7518">
        <v>29</v>
      </c>
      <c r="O7518">
        <v>44</v>
      </c>
      <c r="P7518">
        <v>2</v>
      </c>
      <c r="R7518">
        <v>1</v>
      </c>
      <c r="T7518">
        <v>66</v>
      </c>
      <c r="U7518">
        <v>1</v>
      </c>
      <c r="V7518">
        <v>2</v>
      </c>
      <c r="X7518">
        <v>3</v>
      </c>
      <c r="Z7518">
        <v>1</v>
      </c>
      <c r="AA7518">
        <v>3</v>
      </c>
    </row>
    <row r="7519" spans="1:35" x14ac:dyDescent="0.25">
      <c r="A7519" t="str">
        <f t="shared" si="119"/>
        <v>keine Zuordnung WienLehrlingeInsgesamt</v>
      </c>
      <c r="B7519">
        <v>7518</v>
      </c>
      <c r="C7519">
        <v>998</v>
      </c>
      <c r="D7519" t="s">
        <v>299</v>
      </c>
      <c r="E7519" t="s">
        <v>46</v>
      </c>
      <c r="F7519" t="s">
        <v>48</v>
      </c>
      <c r="G7519">
        <v>3</v>
      </c>
      <c r="H7519">
        <v>3</v>
      </c>
      <c r="I7519">
        <v>126</v>
      </c>
      <c r="J7519">
        <v>270</v>
      </c>
      <c r="K7519">
        <v>204</v>
      </c>
      <c r="L7519">
        <v>200</v>
      </c>
      <c r="M7519">
        <v>157</v>
      </c>
      <c r="N7519">
        <v>58</v>
      </c>
      <c r="O7519">
        <v>110</v>
      </c>
      <c r="P7519">
        <v>8</v>
      </c>
      <c r="Q7519">
        <v>1</v>
      </c>
      <c r="R7519">
        <v>1</v>
      </c>
      <c r="S7519">
        <v>2</v>
      </c>
      <c r="T7519">
        <v>256</v>
      </c>
      <c r="U7519">
        <v>1</v>
      </c>
      <c r="V7519">
        <v>5</v>
      </c>
      <c r="W7519">
        <v>1</v>
      </c>
      <c r="X7519">
        <v>3</v>
      </c>
      <c r="Z7519">
        <v>1</v>
      </c>
      <c r="AA7519">
        <v>4</v>
      </c>
    </row>
    <row r="7520" spans="1:35" x14ac:dyDescent="0.25">
      <c r="A7520" t="str">
        <f t="shared" si="119"/>
        <v>keine Zuordnung WienLehrlingeMänner</v>
      </c>
      <c r="B7520">
        <v>7519</v>
      </c>
      <c r="C7520">
        <v>998</v>
      </c>
      <c r="D7520" t="s">
        <v>299</v>
      </c>
      <c r="E7520" t="s">
        <v>46</v>
      </c>
      <c r="F7520" t="s">
        <v>49</v>
      </c>
      <c r="G7520">
        <v>1</v>
      </c>
      <c r="H7520">
        <v>2</v>
      </c>
      <c r="I7520">
        <v>74</v>
      </c>
      <c r="J7520">
        <v>181</v>
      </c>
      <c r="K7520">
        <v>151</v>
      </c>
      <c r="L7520">
        <v>106</v>
      </c>
      <c r="M7520">
        <v>86</v>
      </c>
      <c r="N7520">
        <v>29</v>
      </c>
      <c r="O7520">
        <v>66</v>
      </c>
      <c r="P7520">
        <v>6</v>
      </c>
      <c r="Q7520">
        <v>1</v>
      </c>
      <c r="R7520">
        <v>0</v>
      </c>
      <c r="S7520">
        <v>2</v>
      </c>
      <c r="T7520">
        <v>190</v>
      </c>
      <c r="U7520">
        <v>0</v>
      </c>
      <c r="V7520">
        <v>3</v>
      </c>
      <c r="W7520">
        <v>1</v>
      </c>
      <c r="X7520">
        <v>0</v>
      </c>
      <c r="Z7520">
        <v>0</v>
      </c>
      <c r="AA7520">
        <v>1</v>
      </c>
    </row>
    <row r="7521" spans="1:47" x14ac:dyDescent="0.25">
      <c r="A7521" t="str">
        <f t="shared" si="119"/>
        <v>nicht zuordenbarArbeitnehmereinkommenBrutto_Schnitt</v>
      </c>
      <c r="B7521">
        <v>7520</v>
      </c>
      <c r="C7521">
        <v>999</v>
      </c>
      <c r="D7521" t="s">
        <v>300</v>
      </c>
      <c r="E7521" t="s">
        <v>43</v>
      </c>
      <c r="F7521" t="s">
        <v>54</v>
      </c>
      <c r="G7521">
        <v>14238.0114329961</v>
      </c>
      <c r="H7521">
        <v>14789.251557974399</v>
      </c>
      <c r="I7521">
        <v>15544.794801980201</v>
      </c>
      <c r="J7521">
        <v>15471.6877045908</v>
      </c>
      <c r="K7521">
        <v>16706.3034051553</v>
      </c>
      <c r="L7521">
        <v>17700.713337594101</v>
      </c>
      <c r="M7521">
        <v>14319.8586170936</v>
      </c>
      <c r="N7521">
        <v>14140.9358071443</v>
      </c>
      <c r="O7521">
        <v>13004.090117542301</v>
      </c>
      <c r="P7521">
        <v>13312.2693806104</v>
      </c>
      <c r="Q7521">
        <v>13219.1191178113</v>
      </c>
      <c r="R7521">
        <v>14961.2764202899</v>
      </c>
      <c r="S7521">
        <v>16127.982137931</v>
      </c>
      <c r="T7521">
        <v>16368.540073194899</v>
      </c>
      <c r="U7521">
        <v>16421.243590708</v>
      </c>
      <c r="V7521">
        <v>19094.296028138499</v>
      </c>
      <c r="W7521">
        <v>18932.031615245</v>
      </c>
      <c r="X7521">
        <v>19685.355554067599</v>
      </c>
      <c r="Y7521">
        <v>20246.132109533501</v>
      </c>
    </row>
    <row r="7522" spans="1:47" x14ac:dyDescent="0.25">
      <c r="A7522" t="str">
        <f t="shared" si="119"/>
        <v>nicht zuordenbarArbeitnehmereinkommenBruttobezüge 1000 EUR</v>
      </c>
      <c r="B7522">
        <v>7521</v>
      </c>
      <c r="C7522">
        <v>999</v>
      </c>
      <c r="D7522" t="s">
        <v>300</v>
      </c>
      <c r="E7522" t="s">
        <v>43</v>
      </c>
      <c r="F7522" t="s">
        <v>55</v>
      </c>
      <c r="G7522">
        <v>482682.82559000002</v>
      </c>
      <c r="H7522">
        <v>316578.71885</v>
      </c>
      <c r="I7522">
        <v>128741.99055</v>
      </c>
      <c r="J7522">
        <v>116269.7331</v>
      </c>
      <c r="K7522">
        <v>126383.18526</v>
      </c>
      <c r="L7522">
        <v>124630.72261</v>
      </c>
      <c r="M7522">
        <v>63164.896359999999</v>
      </c>
      <c r="N7522">
        <v>72444.014139999999</v>
      </c>
      <c r="O7522">
        <v>73017.966010000004</v>
      </c>
      <c r="P7522">
        <v>74149.340450000003</v>
      </c>
      <c r="Q7522">
        <v>71026.327019999997</v>
      </c>
      <c r="R7522">
        <v>72262.965110000005</v>
      </c>
      <c r="S7522">
        <v>79510.951939999999</v>
      </c>
      <c r="T7522">
        <v>82742.970069999996</v>
      </c>
      <c r="U7522">
        <v>74224.021030000004</v>
      </c>
      <c r="V7522">
        <v>70572.518119999993</v>
      </c>
      <c r="W7522">
        <v>62589.296520000004</v>
      </c>
      <c r="X7522">
        <v>58800.157039999998</v>
      </c>
      <c r="Y7522">
        <v>59888.058779999999</v>
      </c>
    </row>
    <row r="7523" spans="1:47" x14ac:dyDescent="0.25">
      <c r="A7523" t="str">
        <f t="shared" si="119"/>
        <v>nicht zuordenbarArbeitnehmereinkommenBruttobezüge Fälle</v>
      </c>
      <c r="B7523">
        <v>7522</v>
      </c>
      <c r="C7523">
        <v>999</v>
      </c>
      <c r="D7523" t="s">
        <v>300</v>
      </c>
      <c r="E7523" t="s">
        <v>43</v>
      </c>
      <c r="F7523" t="s">
        <v>56</v>
      </c>
      <c r="G7523">
        <v>33901</v>
      </c>
      <c r="H7523">
        <v>21406</v>
      </c>
      <c r="I7523">
        <v>8282</v>
      </c>
      <c r="J7523">
        <v>7515</v>
      </c>
      <c r="K7523">
        <v>7565</v>
      </c>
      <c r="L7523">
        <v>7041</v>
      </c>
      <c r="M7523">
        <v>4411</v>
      </c>
      <c r="N7523">
        <v>5123</v>
      </c>
      <c r="O7523">
        <v>5615</v>
      </c>
      <c r="P7523">
        <v>5570</v>
      </c>
      <c r="Q7523">
        <v>5373</v>
      </c>
      <c r="R7523">
        <v>4830</v>
      </c>
      <c r="S7523">
        <v>4930</v>
      </c>
      <c r="T7523">
        <v>5055</v>
      </c>
      <c r="U7523">
        <v>4520</v>
      </c>
      <c r="V7523">
        <v>3696</v>
      </c>
      <c r="W7523">
        <v>3306</v>
      </c>
      <c r="X7523">
        <v>2987</v>
      </c>
      <c r="Y7523">
        <v>2958</v>
      </c>
    </row>
    <row r="7524" spans="1:47" x14ac:dyDescent="0.25">
      <c r="A7524" t="str">
        <f t="shared" si="119"/>
        <v>nicht zuordenbarArbeitnehmereinkommenLohnsteuer 1000 EUR</v>
      </c>
      <c r="B7524">
        <v>7523</v>
      </c>
      <c r="C7524">
        <v>999</v>
      </c>
      <c r="D7524" t="s">
        <v>300</v>
      </c>
      <c r="E7524" t="s">
        <v>43</v>
      </c>
      <c r="F7524" t="s">
        <v>57</v>
      </c>
      <c r="G7524">
        <v>57826.167220000003</v>
      </c>
      <c r="H7524">
        <v>37073.706559999999</v>
      </c>
      <c r="I7524">
        <v>17100.296610000001</v>
      </c>
      <c r="J7524">
        <v>14975.809450000001</v>
      </c>
      <c r="K7524">
        <v>17929.098999999998</v>
      </c>
      <c r="L7524">
        <v>15745.02311</v>
      </c>
      <c r="M7524">
        <v>7304.6455699999997</v>
      </c>
      <c r="N7524">
        <v>9637.8229100000008</v>
      </c>
      <c r="O7524">
        <v>7871.5243200000004</v>
      </c>
      <c r="P7524">
        <v>7319.3336300000001</v>
      </c>
      <c r="Q7524">
        <v>6952.18858</v>
      </c>
      <c r="R7524">
        <v>7775.3782300000003</v>
      </c>
      <c r="S7524">
        <v>7960.7885500000002</v>
      </c>
      <c r="T7524">
        <v>8632.09447</v>
      </c>
      <c r="U7524">
        <v>7267.9917699999996</v>
      </c>
      <c r="V7524">
        <v>7801.5809399999998</v>
      </c>
      <c r="W7524">
        <v>6823.8779500000001</v>
      </c>
      <c r="X7524">
        <v>6207.7963099999997</v>
      </c>
      <c r="Y7524">
        <v>5962.7740800000001</v>
      </c>
    </row>
    <row r="7525" spans="1:47" x14ac:dyDescent="0.25">
      <c r="A7525" t="str">
        <f t="shared" si="119"/>
        <v>nicht zuordenbarArbeitnehmereinkommenLohnsteuer Fälle</v>
      </c>
      <c r="B7525">
        <v>7524</v>
      </c>
      <c r="C7525">
        <v>999</v>
      </c>
      <c r="D7525" t="s">
        <v>300</v>
      </c>
      <c r="E7525" t="s">
        <v>43</v>
      </c>
      <c r="F7525" t="s">
        <v>58</v>
      </c>
      <c r="G7525">
        <v>20879</v>
      </c>
      <c r="H7525">
        <v>13431</v>
      </c>
      <c r="I7525">
        <v>5035</v>
      </c>
      <c r="J7525">
        <v>4555</v>
      </c>
      <c r="K7525">
        <v>4787</v>
      </c>
      <c r="L7525">
        <v>4763</v>
      </c>
      <c r="M7525">
        <v>3123</v>
      </c>
      <c r="N7525">
        <v>3272</v>
      </c>
      <c r="O7525">
        <v>3600</v>
      </c>
      <c r="P7525">
        <v>3689</v>
      </c>
      <c r="Q7525">
        <v>3631</v>
      </c>
      <c r="R7525">
        <v>3384</v>
      </c>
      <c r="S7525">
        <v>3538</v>
      </c>
      <c r="T7525">
        <v>3605</v>
      </c>
      <c r="U7525">
        <v>3243</v>
      </c>
      <c r="V7525">
        <v>2860</v>
      </c>
      <c r="W7525">
        <v>2502</v>
      </c>
      <c r="X7525">
        <v>2333</v>
      </c>
      <c r="Y7525">
        <v>2336</v>
      </c>
    </row>
    <row r="7526" spans="1:47" x14ac:dyDescent="0.25">
      <c r="A7526" t="str">
        <f t="shared" si="119"/>
        <v>nicht zuordenbarArbeitnehmereinkommenNetto_Schnitt</v>
      </c>
      <c r="B7526">
        <v>7525</v>
      </c>
      <c r="C7526">
        <v>999</v>
      </c>
      <c r="D7526" t="s">
        <v>300</v>
      </c>
      <c r="E7526" t="s">
        <v>43</v>
      </c>
      <c r="F7526" t="s">
        <v>59</v>
      </c>
      <c r="G7526">
        <v>10260.4828524232</v>
      </c>
      <c r="H7526">
        <v>10706.978990469999</v>
      </c>
      <c r="I7526">
        <v>11124.3849263463</v>
      </c>
      <c r="J7526">
        <v>11143.179760479001</v>
      </c>
      <c r="K7526">
        <v>11905.9594263054</v>
      </c>
      <c r="L7526">
        <v>12923.972147422201</v>
      </c>
      <c r="M7526">
        <v>10664.2063749717</v>
      </c>
      <c r="N7526">
        <v>10337.5147081788</v>
      </c>
      <c r="O7526">
        <v>9689.8542333036494</v>
      </c>
      <c r="P7526">
        <v>9957.6897055655299</v>
      </c>
      <c r="Q7526">
        <v>9854.0136106458194</v>
      </c>
      <c r="R7526">
        <v>11071.5404637681</v>
      </c>
      <c r="S7526">
        <v>12123.4582758621</v>
      </c>
      <c r="T7526">
        <v>12244.843760633001</v>
      </c>
      <c r="U7526">
        <v>12346.0901858407</v>
      </c>
      <c r="V7526">
        <v>14108.2475135281</v>
      </c>
      <c r="W7526">
        <v>14125.141739261901</v>
      </c>
      <c r="X7526">
        <v>14632.3856645464</v>
      </c>
      <c r="Y7526">
        <v>15179.422444219101</v>
      </c>
    </row>
    <row r="7527" spans="1:47" x14ac:dyDescent="0.25">
      <c r="A7527" t="str">
        <f t="shared" si="119"/>
        <v>nicht zuordenbarArbeitnehmereinkommenNettobezüge 1000 EUR</v>
      </c>
      <c r="B7527">
        <v>7526</v>
      </c>
      <c r="C7527">
        <v>999</v>
      </c>
      <c r="D7527" t="s">
        <v>300</v>
      </c>
      <c r="E7527" t="s">
        <v>43</v>
      </c>
      <c r="F7527" t="s">
        <v>60</v>
      </c>
      <c r="G7527">
        <v>347840.62917999999</v>
      </c>
      <c r="H7527">
        <v>229193.59226999999</v>
      </c>
      <c r="I7527">
        <v>92132.155960000004</v>
      </c>
      <c r="J7527">
        <v>83740.995899999994</v>
      </c>
      <c r="K7527">
        <v>90068.583060000004</v>
      </c>
      <c r="L7527">
        <v>90997.687890000001</v>
      </c>
      <c r="M7527">
        <v>47039.814319999998</v>
      </c>
      <c r="N7527">
        <v>52959.087850000004</v>
      </c>
      <c r="O7527">
        <v>54408.531519999997</v>
      </c>
      <c r="P7527">
        <v>55464.331660000003</v>
      </c>
      <c r="Q7527">
        <v>52945.615129999998</v>
      </c>
      <c r="R7527">
        <v>53475.540439999997</v>
      </c>
      <c r="S7527">
        <v>59768.649299999997</v>
      </c>
      <c r="T7527">
        <v>61897.685210000003</v>
      </c>
      <c r="U7527">
        <v>55804.327640000003</v>
      </c>
      <c r="V7527">
        <v>52144.08281</v>
      </c>
      <c r="W7527">
        <v>46697.718589999997</v>
      </c>
      <c r="X7527">
        <v>43706.935980000002</v>
      </c>
      <c r="Y7527">
        <v>44900.731590000003</v>
      </c>
    </row>
    <row r="7528" spans="1:47" x14ac:dyDescent="0.25">
      <c r="A7528" t="str">
        <f t="shared" si="119"/>
        <v>nicht zuordenbarArbeitnehmereinkommenSV-Beiträge 1000 EUR</v>
      </c>
      <c r="B7528">
        <v>7527</v>
      </c>
      <c r="C7528">
        <v>999</v>
      </c>
      <c r="D7528" t="s">
        <v>300</v>
      </c>
      <c r="E7528" t="s">
        <v>43</v>
      </c>
      <c r="F7528" t="s">
        <v>61</v>
      </c>
      <c r="G7528">
        <v>77016.029190000001</v>
      </c>
      <c r="H7528">
        <v>50311.420019999998</v>
      </c>
      <c r="I7528">
        <v>19509.537980000001</v>
      </c>
      <c r="J7528">
        <v>17552.927749999999</v>
      </c>
      <c r="K7528">
        <v>18385.503199999999</v>
      </c>
      <c r="L7528">
        <v>17888.011610000001</v>
      </c>
      <c r="M7528">
        <v>8820.4364700000006</v>
      </c>
      <c r="N7528">
        <v>9847.1033800000005</v>
      </c>
      <c r="O7528">
        <v>10737.910169999999</v>
      </c>
      <c r="P7528">
        <v>11365.675160000001</v>
      </c>
      <c r="Q7528">
        <v>11128.52331</v>
      </c>
      <c r="R7528">
        <v>11012.04644</v>
      </c>
      <c r="S7528">
        <v>11781.514090000001</v>
      </c>
      <c r="T7528">
        <v>12213.19039</v>
      </c>
      <c r="U7528">
        <v>11151.70162</v>
      </c>
      <c r="V7528">
        <v>10626.854369999999</v>
      </c>
      <c r="W7528">
        <v>9067.6999799999994</v>
      </c>
      <c r="X7528">
        <v>8885.4247500000001</v>
      </c>
      <c r="Y7528">
        <v>9024.5531100000007</v>
      </c>
    </row>
    <row r="7529" spans="1:47" x14ac:dyDescent="0.25">
      <c r="A7529" t="str">
        <f t="shared" si="119"/>
        <v>nicht zuordenbarArbeitnehmereinkommenSV-Beiträge Fälle</v>
      </c>
      <c r="B7529">
        <v>7528</v>
      </c>
      <c r="C7529">
        <v>999</v>
      </c>
      <c r="D7529" t="s">
        <v>300</v>
      </c>
      <c r="E7529" t="s">
        <v>43</v>
      </c>
      <c r="F7529" t="s">
        <v>62</v>
      </c>
      <c r="G7529">
        <v>30560</v>
      </c>
      <c r="H7529">
        <v>19423</v>
      </c>
      <c r="I7529">
        <v>7458</v>
      </c>
      <c r="J7529">
        <v>6561</v>
      </c>
      <c r="K7529">
        <v>6548</v>
      </c>
      <c r="L7529">
        <v>6274</v>
      </c>
      <c r="M7529">
        <v>3877</v>
      </c>
      <c r="N7529">
        <v>4415</v>
      </c>
      <c r="O7529">
        <v>4718</v>
      </c>
      <c r="P7529">
        <v>4690</v>
      </c>
      <c r="Q7529">
        <v>4543</v>
      </c>
      <c r="R7529">
        <v>4140</v>
      </c>
      <c r="S7529">
        <v>4304</v>
      </c>
      <c r="T7529">
        <v>4143</v>
      </c>
      <c r="U7529">
        <v>3782</v>
      </c>
      <c r="V7529">
        <v>3142</v>
      </c>
      <c r="W7529">
        <v>2696</v>
      </c>
      <c r="X7529">
        <v>2458</v>
      </c>
      <c r="Y7529">
        <v>2409</v>
      </c>
    </row>
    <row r="7530" spans="1:47" x14ac:dyDescent="0.25">
      <c r="A7530" t="str">
        <f t="shared" si="119"/>
        <v>nicht zuordenbarArbeitsloseFrauen</v>
      </c>
      <c r="B7530">
        <v>7529</v>
      </c>
      <c r="C7530">
        <v>999</v>
      </c>
      <c r="D7530" t="s">
        <v>300</v>
      </c>
      <c r="E7530" t="s">
        <v>36</v>
      </c>
      <c r="F7530" t="s">
        <v>47</v>
      </c>
      <c r="X7530">
        <v>3</v>
      </c>
      <c r="Y7530">
        <v>3</v>
      </c>
      <c r="Z7530">
        <v>3</v>
      </c>
      <c r="AA7530">
        <v>2</v>
      </c>
      <c r="AB7530">
        <v>2</v>
      </c>
      <c r="AC7530">
        <v>3</v>
      </c>
      <c r="AD7530">
        <v>2</v>
      </c>
      <c r="AE7530">
        <v>3</v>
      </c>
      <c r="AF7530">
        <v>1</v>
      </c>
      <c r="AG7530">
        <v>3</v>
      </c>
      <c r="AH7530">
        <v>4</v>
      </c>
      <c r="AI7530">
        <v>1</v>
      </c>
      <c r="AJ7530">
        <v>2</v>
      </c>
      <c r="AK7530">
        <v>3</v>
      </c>
      <c r="AL7530">
        <v>5</v>
      </c>
      <c r="AM7530">
        <v>1</v>
      </c>
      <c r="AN7530">
        <v>1</v>
      </c>
      <c r="AO7530">
        <v>3</v>
      </c>
      <c r="AP7530">
        <v>0</v>
      </c>
      <c r="AQ7530">
        <v>1</v>
      </c>
      <c r="AR7530">
        <v>2</v>
      </c>
      <c r="AS7530">
        <v>0</v>
      </c>
      <c r="AT7530">
        <v>0</v>
      </c>
      <c r="AU7530">
        <v>0</v>
      </c>
    </row>
    <row r="7531" spans="1:47" x14ac:dyDescent="0.25">
      <c r="A7531" t="str">
        <f t="shared" si="119"/>
        <v>nicht zuordenbarArbeitsloseInsgesamt</v>
      </c>
      <c r="B7531">
        <v>7530</v>
      </c>
      <c r="C7531">
        <v>999</v>
      </c>
      <c r="D7531" t="s">
        <v>300</v>
      </c>
      <c r="E7531" t="s">
        <v>36</v>
      </c>
      <c r="F7531" t="s">
        <v>48</v>
      </c>
      <c r="X7531">
        <v>9</v>
      </c>
      <c r="Y7531">
        <v>22</v>
      </c>
      <c r="Z7531">
        <v>7</v>
      </c>
      <c r="AA7531">
        <v>9</v>
      </c>
      <c r="AB7531">
        <v>5</v>
      </c>
      <c r="AC7531">
        <v>8</v>
      </c>
      <c r="AD7531">
        <v>3</v>
      </c>
      <c r="AE7531">
        <v>12</v>
      </c>
      <c r="AF7531">
        <v>2</v>
      </c>
      <c r="AG7531">
        <v>7</v>
      </c>
      <c r="AH7531">
        <v>6</v>
      </c>
      <c r="AI7531">
        <v>4</v>
      </c>
      <c r="AJ7531">
        <v>2</v>
      </c>
      <c r="AK7531">
        <v>7</v>
      </c>
      <c r="AL7531">
        <v>5</v>
      </c>
      <c r="AM7531">
        <v>2</v>
      </c>
      <c r="AN7531">
        <v>2</v>
      </c>
      <c r="AO7531">
        <v>4</v>
      </c>
      <c r="AP7531">
        <v>1</v>
      </c>
      <c r="AQ7531">
        <v>4</v>
      </c>
      <c r="AR7531">
        <v>2</v>
      </c>
      <c r="AS7531">
        <v>0</v>
      </c>
      <c r="AT7531">
        <v>1</v>
      </c>
      <c r="AU7531">
        <v>0</v>
      </c>
    </row>
    <row r="7532" spans="1:47" x14ac:dyDescent="0.25">
      <c r="A7532" t="str">
        <f t="shared" si="119"/>
        <v>nicht zuordenbarArbeitsloseMänner</v>
      </c>
      <c r="B7532">
        <v>7531</v>
      </c>
      <c r="C7532">
        <v>999</v>
      </c>
      <c r="D7532" t="s">
        <v>300</v>
      </c>
      <c r="E7532" t="s">
        <v>36</v>
      </c>
      <c r="F7532" t="s">
        <v>49</v>
      </c>
      <c r="X7532">
        <v>6</v>
      </c>
      <c r="Y7532">
        <v>19</v>
      </c>
      <c r="Z7532">
        <v>4</v>
      </c>
      <c r="AA7532">
        <v>7</v>
      </c>
      <c r="AB7532">
        <v>3</v>
      </c>
      <c r="AC7532">
        <v>5</v>
      </c>
      <c r="AD7532">
        <v>1</v>
      </c>
      <c r="AE7532">
        <v>9</v>
      </c>
      <c r="AF7532">
        <v>1</v>
      </c>
      <c r="AG7532">
        <v>4</v>
      </c>
      <c r="AH7532">
        <v>2</v>
      </c>
      <c r="AI7532">
        <v>3</v>
      </c>
      <c r="AJ7532">
        <v>0</v>
      </c>
      <c r="AK7532">
        <v>4</v>
      </c>
      <c r="AL7532">
        <v>0</v>
      </c>
      <c r="AM7532">
        <v>1</v>
      </c>
      <c r="AN7532">
        <v>1</v>
      </c>
      <c r="AO7532">
        <v>1</v>
      </c>
      <c r="AP7532">
        <v>1</v>
      </c>
      <c r="AQ7532">
        <v>3</v>
      </c>
      <c r="AR7532">
        <v>0</v>
      </c>
      <c r="AS7532">
        <v>0</v>
      </c>
      <c r="AT7532">
        <v>1</v>
      </c>
      <c r="AU7532">
        <v>0</v>
      </c>
    </row>
    <row r="7533" spans="1:47" x14ac:dyDescent="0.25">
      <c r="A7533" t="str">
        <f t="shared" si="119"/>
        <v>nicht zuordenbararbeitslose AusländerFrauen</v>
      </c>
      <c r="B7533">
        <v>7532</v>
      </c>
      <c r="C7533">
        <v>999</v>
      </c>
      <c r="D7533" t="s">
        <v>300</v>
      </c>
      <c r="E7533" t="s">
        <v>37</v>
      </c>
      <c r="F7533" t="s">
        <v>47</v>
      </c>
      <c r="X7533">
        <v>1</v>
      </c>
      <c r="Y7533">
        <v>2</v>
      </c>
      <c r="Z7533">
        <v>0</v>
      </c>
      <c r="AA7533">
        <v>1</v>
      </c>
      <c r="AB7533">
        <v>0</v>
      </c>
      <c r="AD7533">
        <v>1</v>
      </c>
      <c r="AE7533">
        <v>0</v>
      </c>
      <c r="AF7533">
        <v>0</v>
      </c>
      <c r="AG7533">
        <v>1</v>
      </c>
      <c r="AH7533">
        <v>2</v>
      </c>
      <c r="AI7533">
        <v>0</v>
      </c>
      <c r="AK7533">
        <v>2</v>
      </c>
      <c r="AL7533">
        <v>2</v>
      </c>
      <c r="AM7533">
        <v>1</v>
      </c>
      <c r="AN7533">
        <v>1</v>
      </c>
      <c r="AO7533">
        <v>3</v>
      </c>
      <c r="AP7533">
        <v>0</v>
      </c>
      <c r="AQ7533">
        <v>1</v>
      </c>
      <c r="AR7533">
        <v>1</v>
      </c>
    </row>
    <row r="7534" spans="1:47" x14ac:dyDescent="0.25">
      <c r="A7534" t="str">
        <f t="shared" si="119"/>
        <v>nicht zuordenbararbeitslose AusländerInsgesamt</v>
      </c>
      <c r="B7534">
        <v>7533</v>
      </c>
      <c r="C7534">
        <v>999</v>
      </c>
      <c r="D7534" t="s">
        <v>300</v>
      </c>
      <c r="E7534" t="s">
        <v>37</v>
      </c>
      <c r="F7534" t="s">
        <v>48</v>
      </c>
      <c r="X7534">
        <v>3</v>
      </c>
      <c r="Y7534">
        <v>13</v>
      </c>
      <c r="Z7534">
        <v>2</v>
      </c>
      <c r="AA7534">
        <v>5</v>
      </c>
      <c r="AB7534">
        <v>2</v>
      </c>
      <c r="AC7534">
        <v>2</v>
      </c>
      <c r="AD7534">
        <v>2</v>
      </c>
      <c r="AE7534">
        <v>9</v>
      </c>
      <c r="AF7534">
        <v>0</v>
      </c>
      <c r="AG7534">
        <v>5</v>
      </c>
      <c r="AH7534">
        <v>3</v>
      </c>
      <c r="AI7534">
        <v>3</v>
      </c>
      <c r="AK7534">
        <v>5</v>
      </c>
      <c r="AL7534">
        <v>2</v>
      </c>
      <c r="AM7534">
        <v>2</v>
      </c>
      <c r="AN7534">
        <v>2</v>
      </c>
      <c r="AO7534">
        <v>4</v>
      </c>
      <c r="AP7534">
        <v>0</v>
      </c>
      <c r="AQ7534">
        <v>3</v>
      </c>
      <c r="AR7534">
        <v>1</v>
      </c>
    </row>
    <row r="7535" spans="1:47" x14ac:dyDescent="0.25">
      <c r="A7535" t="str">
        <f t="shared" si="119"/>
        <v>nicht zuordenbararbeitslose AusländerMänner</v>
      </c>
      <c r="B7535">
        <v>7534</v>
      </c>
      <c r="C7535">
        <v>999</v>
      </c>
      <c r="D7535" t="s">
        <v>300</v>
      </c>
      <c r="E7535" t="s">
        <v>37</v>
      </c>
      <c r="F7535" t="s">
        <v>49</v>
      </c>
      <c r="X7535">
        <v>2</v>
      </c>
      <c r="Y7535">
        <v>11</v>
      </c>
      <c r="Z7535">
        <v>2</v>
      </c>
      <c r="AA7535">
        <v>4</v>
      </c>
      <c r="AB7535">
        <v>2</v>
      </c>
      <c r="AC7535">
        <v>2</v>
      </c>
      <c r="AD7535">
        <v>1</v>
      </c>
      <c r="AE7535">
        <v>9</v>
      </c>
      <c r="AF7535">
        <v>0</v>
      </c>
      <c r="AG7535">
        <v>4</v>
      </c>
      <c r="AH7535">
        <v>1</v>
      </c>
      <c r="AI7535">
        <v>3</v>
      </c>
      <c r="AK7535">
        <v>3</v>
      </c>
      <c r="AL7535">
        <v>0</v>
      </c>
      <c r="AM7535">
        <v>1</v>
      </c>
      <c r="AN7535">
        <v>1</v>
      </c>
      <c r="AO7535">
        <v>1</v>
      </c>
      <c r="AP7535">
        <v>0</v>
      </c>
      <c r="AQ7535">
        <v>2</v>
      </c>
      <c r="AR7535">
        <v>0</v>
      </c>
    </row>
    <row r="7536" spans="1:47" x14ac:dyDescent="0.25">
      <c r="A7536" t="str">
        <f t="shared" si="119"/>
        <v>nicht zuordenbarGesamteinkommenBruttobezüge Gesamt</v>
      </c>
      <c r="B7536">
        <v>7535</v>
      </c>
      <c r="C7536">
        <v>999</v>
      </c>
      <c r="D7536" t="s">
        <v>300</v>
      </c>
      <c r="E7536" t="s">
        <v>45</v>
      </c>
      <c r="F7536" t="s">
        <v>63</v>
      </c>
      <c r="G7536">
        <v>516529.70967000001</v>
      </c>
      <c r="H7536">
        <v>347265.13815000001</v>
      </c>
      <c r="I7536">
        <v>147578.18165000001</v>
      </c>
      <c r="J7536">
        <v>135940.04261999999</v>
      </c>
      <c r="K7536">
        <v>147453.02982</v>
      </c>
      <c r="L7536">
        <v>146429.4167</v>
      </c>
      <c r="M7536">
        <v>67170.799849999996</v>
      </c>
      <c r="N7536">
        <v>76543.280490000005</v>
      </c>
      <c r="O7536">
        <v>76749.034360000005</v>
      </c>
      <c r="P7536">
        <v>77584.647530000002</v>
      </c>
      <c r="Q7536">
        <v>74054.408970000004</v>
      </c>
      <c r="R7536">
        <v>74985.27923</v>
      </c>
      <c r="S7536">
        <v>82035.695439999996</v>
      </c>
      <c r="T7536">
        <v>83384.316139999995</v>
      </c>
      <c r="U7536">
        <v>75125.877930000002</v>
      </c>
      <c r="V7536">
        <v>71479.931689999998</v>
      </c>
      <c r="W7536">
        <v>63568.660989999997</v>
      </c>
      <c r="X7536">
        <v>59735.605589999999</v>
      </c>
      <c r="Y7536">
        <v>60857.305809999998</v>
      </c>
    </row>
    <row r="7537" spans="1:47" x14ac:dyDescent="0.25">
      <c r="A7537" t="str">
        <f t="shared" si="119"/>
        <v>nicht zuordenbarGesamteinkommenNettobezüge Gesamt</v>
      </c>
      <c r="B7537">
        <v>7536</v>
      </c>
      <c r="C7537">
        <v>999</v>
      </c>
      <c r="D7537" t="s">
        <v>300</v>
      </c>
      <c r="E7537" t="s">
        <v>45</v>
      </c>
      <c r="F7537" t="s">
        <v>64</v>
      </c>
      <c r="G7537">
        <v>375200.43063000002</v>
      </c>
      <c r="H7537">
        <v>253980.39592000001</v>
      </c>
      <c r="I7537">
        <v>107770.18685</v>
      </c>
      <c r="J7537">
        <v>100027.73831</v>
      </c>
      <c r="K7537">
        <v>107456.82821000001</v>
      </c>
      <c r="L7537">
        <v>109210.37675</v>
      </c>
      <c r="M7537">
        <v>50524.388930000001</v>
      </c>
      <c r="N7537">
        <v>56441.776850000002</v>
      </c>
      <c r="O7537">
        <v>57552.709089999997</v>
      </c>
      <c r="P7537">
        <v>58354.318919999998</v>
      </c>
      <c r="Q7537">
        <v>55500.56882</v>
      </c>
      <c r="R7537">
        <v>55731.74325</v>
      </c>
      <c r="S7537">
        <v>61927.691879999998</v>
      </c>
      <c r="T7537">
        <v>62429.997190000002</v>
      </c>
      <c r="U7537">
        <v>56540.179620000003</v>
      </c>
      <c r="V7537">
        <v>52879.153429999998</v>
      </c>
      <c r="W7537">
        <v>47467.427920000002</v>
      </c>
      <c r="X7537">
        <v>44445.413520000002</v>
      </c>
      <c r="Y7537">
        <v>45666.793830000002</v>
      </c>
    </row>
    <row r="7538" spans="1:47" x14ac:dyDescent="0.25">
      <c r="A7538" t="str">
        <f t="shared" si="119"/>
        <v>nicht zuordenbarPensionisteneinkommenBrutto_Schnitt</v>
      </c>
      <c r="B7538">
        <v>7537</v>
      </c>
      <c r="C7538">
        <v>999</v>
      </c>
      <c r="D7538" t="s">
        <v>300</v>
      </c>
      <c r="E7538" t="s">
        <v>44</v>
      </c>
      <c r="F7538" t="s">
        <v>54</v>
      </c>
      <c r="G7538">
        <v>17207.363538383299</v>
      </c>
      <c r="H7538">
        <v>17892.9558600583</v>
      </c>
      <c r="I7538">
        <v>15068.952880000001</v>
      </c>
      <c r="J7538">
        <v>15648.6153699284</v>
      </c>
      <c r="K7538">
        <v>16603.502411347501</v>
      </c>
      <c r="L7538">
        <v>17204.967711128698</v>
      </c>
      <c r="M7538">
        <v>13487.8905387205</v>
      </c>
      <c r="N7538">
        <v>15646.054770992399</v>
      </c>
      <c r="O7538">
        <v>16013.168884120199</v>
      </c>
      <c r="P7538">
        <v>16358.605142857101</v>
      </c>
      <c r="Q7538">
        <v>17011.696348314599</v>
      </c>
      <c r="R7538">
        <v>18394.0143243243</v>
      </c>
      <c r="S7538">
        <v>17655.548951049001</v>
      </c>
      <c r="T7538">
        <v>11876.7790740741</v>
      </c>
      <c r="U7538">
        <v>16104.5875</v>
      </c>
      <c r="V7538">
        <v>13960.2087692308</v>
      </c>
      <c r="W7538">
        <v>16055.1552459016</v>
      </c>
      <c r="X7538">
        <v>18342.128431372501</v>
      </c>
      <c r="Y7538">
        <v>20622.277234042602</v>
      </c>
    </row>
    <row r="7539" spans="1:47" x14ac:dyDescent="0.25">
      <c r="A7539" t="str">
        <f t="shared" si="119"/>
        <v>nicht zuordenbarPensionisteneinkommenBruttobezüge 1000 EUR</v>
      </c>
      <c r="B7539">
        <v>7538</v>
      </c>
      <c r="C7539">
        <v>999</v>
      </c>
      <c r="D7539" t="s">
        <v>300</v>
      </c>
      <c r="E7539" t="s">
        <v>44</v>
      </c>
      <c r="F7539" t="s">
        <v>55</v>
      </c>
      <c r="G7539">
        <v>33846.884080000003</v>
      </c>
      <c r="H7539">
        <v>30686.419300000001</v>
      </c>
      <c r="I7539">
        <v>18836.1911</v>
      </c>
      <c r="J7539">
        <v>19670.309519999999</v>
      </c>
      <c r="K7539">
        <v>21069.844560000001</v>
      </c>
      <c r="L7539">
        <v>21798.694090000001</v>
      </c>
      <c r="M7539">
        <v>4005.9034900000001</v>
      </c>
      <c r="N7539">
        <v>4099.2663499999999</v>
      </c>
      <c r="O7539">
        <v>3731.06835</v>
      </c>
      <c r="P7539">
        <v>3435.30708</v>
      </c>
      <c r="Q7539">
        <v>3028.0819499999998</v>
      </c>
      <c r="R7539">
        <v>2722.31412</v>
      </c>
      <c r="S7539">
        <v>2524.7435</v>
      </c>
      <c r="T7539">
        <v>641.34607000000005</v>
      </c>
      <c r="U7539">
        <v>901.8569</v>
      </c>
      <c r="V7539">
        <v>907.41357000000005</v>
      </c>
      <c r="W7539">
        <v>979.36446999999998</v>
      </c>
      <c r="X7539">
        <v>935.44854999999995</v>
      </c>
      <c r="Y7539">
        <v>969.24703</v>
      </c>
    </row>
    <row r="7540" spans="1:47" x14ac:dyDescent="0.25">
      <c r="A7540" t="str">
        <f t="shared" si="119"/>
        <v>nicht zuordenbarPensionisteneinkommenBruttobezüge Fälle</v>
      </c>
      <c r="B7540">
        <v>7539</v>
      </c>
      <c r="C7540">
        <v>999</v>
      </c>
      <c r="D7540" t="s">
        <v>300</v>
      </c>
      <c r="E7540" t="s">
        <v>44</v>
      </c>
      <c r="F7540" t="s">
        <v>56</v>
      </c>
      <c r="G7540">
        <v>1967</v>
      </c>
      <c r="H7540">
        <v>1715</v>
      </c>
      <c r="I7540">
        <v>1250</v>
      </c>
      <c r="J7540">
        <v>1257</v>
      </c>
      <c r="K7540">
        <v>1269</v>
      </c>
      <c r="L7540">
        <v>1267</v>
      </c>
      <c r="M7540">
        <v>297</v>
      </c>
      <c r="N7540">
        <v>262</v>
      </c>
      <c r="O7540">
        <v>233</v>
      </c>
      <c r="P7540">
        <v>210</v>
      </c>
      <c r="Q7540">
        <v>178</v>
      </c>
      <c r="R7540">
        <v>148</v>
      </c>
      <c r="S7540">
        <v>143</v>
      </c>
      <c r="T7540">
        <v>54</v>
      </c>
      <c r="U7540">
        <v>56</v>
      </c>
      <c r="V7540">
        <v>65</v>
      </c>
      <c r="W7540">
        <v>61</v>
      </c>
      <c r="X7540">
        <v>51</v>
      </c>
      <c r="Y7540">
        <v>47</v>
      </c>
    </row>
    <row r="7541" spans="1:47" x14ac:dyDescent="0.25">
      <c r="A7541" t="str">
        <f t="shared" si="119"/>
        <v>nicht zuordenbarPensionisteneinkommenLohnsteuer 1000 EUR</v>
      </c>
      <c r="B7541">
        <v>7540</v>
      </c>
      <c r="C7541">
        <v>999</v>
      </c>
      <c r="D7541" t="s">
        <v>300</v>
      </c>
      <c r="E7541" t="s">
        <v>44</v>
      </c>
      <c r="F7541" t="s">
        <v>57</v>
      </c>
      <c r="G7541">
        <v>4819.0839599999999</v>
      </c>
      <c r="H7541">
        <v>4216.1472000000003</v>
      </c>
      <c r="I7541">
        <v>2138.6648599999999</v>
      </c>
      <c r="J7541">
        <v>2283.3371099999999</v>
      </c>
      <c r="K7541">
        <v>2510.60365</v>
      </c>
      <c r="L7541">
        <v>2341.8745199999998</v>
      </c>
      <c r="M7541">
        <v>350.56466999999998</v>
      </c>
      <c r="N7541">
        <v>430.93223</v>
      </c>
      <c r="O7541">
        <v>419.50914</v>
      </c>
      <c r="P7541">
        <v>388.98056000000003</v>
      </c>
      <c r="Q7541">
        <v>350.82193999999998</v>
      </c>
      <c r="R7541">
        <v>348.16467</v>
      </c>
      <c r="S7541">
        <v>238.43321</v>
      </c>
      <c r="T7541">
        <v>79.948480000000004</v>
      </c>
      <c r="U7541">
        <v>126.24386</v>
      </c>
      <c r="V7541">
        <v>131.32237000000001</v>
      </c>
      <c r="W7541">
        <v>165.02350000000001</v>
      </c>
      <c r="X7541">
        <v>159.91397000000001</v>
      </c>
      <c r="Y7541">
        <v>161.67769999999999</v>
      </c>
    </row>
    <row r="7542" spans="1:47" x14ac:dyDescent="0.25">
      <c r="A7542" t="str">
        <f t="shared" si="119"/>
        <v>nicht zuordenbarPensionisteneinkommenLohnsteuer Fälle</v>
      </c>
      <c r="B7542">
        <v>7541</v>
      </c>
      <c r="C7542">
        <v>999</v>
      </c>
      <c r="D7542" t="s">
        <v>300</v>
      </c>
      <c r="E7542" t="s">
        <v>44</v>
      </c>
      <c r="F7542" t="s">
        <v>58</v>
      </c>
      <c r="G7542">
        <v>1091</v>
      </c>
      <c r="H7542">
        <v>929</v>
      </c>
      <c r="I7542">
        <v>623</v>
      </c>
      <c r="J7542">
        <v>665</v>
      </c>
      <c r="K7542">
        <v>709</v>
      </c>
      <c r="L7542">
        <v>687</v>
      </c>
      <c r="M7542">
        <v>149</v>
      </c>
      <c r="N7542">
        <v>115</v>
      </c>
      <c r="O7542">
        <v>102</v>
      </c>
      <c r="P7542">
        <v>98</v>
      </c>
      <c r="Q7542">
        <v>86</v>
      </c>
      <c r="R7542">
        <v>80</v>
      </c>
      <c r="S7542">
        <v>83</v>
      </c>
      <c r="T7542">
        <v>20</v>
      </c>
      <c r="U7542">
        <v>27</v>
      </c>
      <c r="V7542">
        <v>27</v>
      </c>
      <c r="W7542">
        <v>25</v>
      </c>
      <c r="X7542">
        <v>23</v>
      </c>
      <c r="Y7542">
        <v>25</v>
      </c>
    </row>
    <row r="7543" spans="1:47" x14ac:dyDescent="0.25">
      <c r="A7543" t="str">
        <f t="shared" si="119"/>
        <v>nicht zuordenbarPensionisteneinkommenNetto_Schnitt</v>
      </c>
      <c r="B7543">
        <v>7542</v>
      </c>
      <c r="C7543">
        <v>999</v>
      </c>
      <c r="D7543" t="s">
        <v>300</v>
      </c>
      <c r="E7543" t="s">
        <v>44</v>
      </c>
      <c r="F7543" t="s">
        <v>59</v>
      </c>
      <c r="G7543">
        <v>13909.405922725</v>
      </c>
      <c r="H7543">
        <v>14452.9467346939</v>
      </c>
      <c r="I7543">
        <v>12510.424712</v>
      </c>
      <c r="J7543">
        <v>12956.8356483691</v>
      </c>
      <c r="K7543">
        <v>13702.320843183599</v>
      </c>
      <c r="L7543">
        <v>14374.6557695343</v>
      </c>
      <c r="M7543">
        <v>11732.574444444401</v>
      </c>
      <c r="N7543">
        <v>13292.706106870201</v>
      </c>
      <c r="O7543">
        <v>13494.3243347639</v>
      </c>
      <c r="P7543">
        <v>13761.844095238101</v>
      </c>
      <c r="Q7543">
        <v>14353.6724157303</v>
      </c>
      <c r="R7543">
        <v>15244.613581081099</v>
      </c>
      <c r="S7543">
        <v>15098.199860139899</v>
      </c>
      <c r="T7543">
        <v>9857.6292592592599</v>
      </c>
      <c r="U7543">
        <v>13140.2139285714</v>
      </c>
      <c r="V7543">
        <v>11308.778769230799</v>
      </c>
      <c r="W7543">
        <v>12618.1857377049</v>
      </c>
      <c r="X7543">
        <v>14479.9517647059</v>
      </c>
      <c r="Y7543">
        <v>16299.196595744699</v>
      </c>
    </row>
    <row r="7544" spans="1:47" x14ac:dyDescent="0.25">
      <c r="A7544" t="str">
        <f t="shared" si="119"/>
        <v>nicht zuordenbarPensionisteneinkommenNettobezüge 1000 EUR</v>
      </c>
      <c r="B7544">
        <v>7543</v>
      </c>
      <c r="C7544">
        <v>999</v>
      </c>
      <c r="D7544" t="s">
        <v>300</v>
      </c>
      <c r="E7544" t="s">
        <v>44</v>
      </c>
      <c r="F7544" t="s">
        <v>60</v>
      </c>
      <c r="G7544">
        <v>27359.801449999999</v>
      </c>
      <c r="H7544">
        <v>24786.803650000002</v>
      </c>
      <c r="I7544">
        <v>15638.03089</v>
      </c>
      <c r="J7544">
        <v>16286.742410000001</v>
      </c>
      <c r="K7544">
        <v>17388.245149999999</v>
      </c>
      <c r="L7544">
        <v>18212.688859999998</v>
      </c>
      <c r="M7544">
        <v>3484.5746100000001</v>
      </c>
      <c r="N7544">
        <v>3482.6889999999999</v>
      </c>
      <c r="O7544">
        <v>3144.1775699999998</v>
      </c>
      <c r="P7544">
        <v>2889.9872599999999</v>
      </c>
      <c r="Q7544">
        <v>2554.9536899999998</v>
      </c>
      <c r="R7544">
        <v>2256.2028100000002</v>
      </c>
      <c r="S7544">
        <v>2159.0425799999998</v>
      </c>
      <c r="T7544">
        <v>532.31197999999995</v>
      </c>
      <c r="U7544">
        <v>735.85198000000003</v>
      </c>
      <c r="V7544">
        <v>735.07061999999996</v>
      </c>
      <c r="W7544">
        <v>769.70933000000002</v>
      </c>
      <c r="X7544">
        <v>738.47753999999998</v>
      </c>
      <c r="Y7544">
        <v>766.06223999999997</v>
      </c>
    </row>
    <row r="7545" spans="1:47" x14ac:dyDescent="0.25">
      <c r="A7545" t="str">
        <f t="shared" si="119"/>
        <v>nicht zuordenbarPensionisteneinkommenSV-Beiträge 1000 EUR</v>
      </c>
      <c r="B7545">
        <v>7544</v>
      </c>
      <c r="C7545">
        <v>999</v>
      </c>
      <c r="D7545" t="s">
        <v>300</v>
      </c>
      <c r="E7545" t="s">
        <v>44</v>
      </c>
      <c r="F7545" t="s">
        <v>61</v>
      </c>
      <c r="G7545">
        <v>1667.9986699999999</v>
      </c>
      <c r="H7545">
        <v>1683.4684500000001</v>
      </c>
      <c r="I7545">
        <v>1059.4953499999999</v>
      </c>
      <c r="J7545">
        <v>1100.23</v>
      </c>
      <c r="K7545">
        <v>1170.99576</v>
      </c>
      <c r="L7545">
        <v>1244.1307099999999</v>
      </c>
      <c r="M7545">
        <v>170.76420999999999</v>
      </c>
      <c r="N7545">
        <v>185.64511999999999</v>
      </c>
      <c r="O7545">
        <v>167.38164</v>
      </c>
      <c r="P7545">
        <v>156.33926</v>
      </c>
      <c r="Q7545">
        <v>122.30632</v>
      </c>
      <c r="R7545">
        <v>117.94664</v>
      </c>
      <c r="S7545">
        <v>127.26770999999999</v>
      </c>
      <c r="T7545">
        <v>29.085609999999999</v>
      </c>
      <c r="U7545">
        <v>39.761060000000001</v>
      </c>
      <c r="V7545">
        <v>41.020580000000002</v>
      </c>
      <c r="W7545">
        <v>44.631639999999997</v>
      </c>
      <c r="X7545">
        <v>37.057040000000001</v>
      </c>
      <c r="Y7545">
        <v>41.507089999999998</v>
      </c>
    </row>
    <row r="7546" spans="1:47" x14ac:dyDescent="0.25">
      <c r="A7546" t="str">
        <f t="shared" si="119"/>
        <v>nicht zuordenbarPensionisteneinkommenSV-Beiträge Fälle</v>
      </c>
      <c r="B7546">
        <v>7545</v>
      </c>
      <c r="C7546">
        <v>999</v>
      </c>
      <c r="D7546" t="s">
        <v>300</v>
      </c>
      <c r="E7546" t="s">
        <v>44</v>
      </c>
      <c r="F7546" t="s">
        <v>62</v>
      </c>
      <c r="G7546">
        <v>1610</v>
      </c>
      <c r="H7546">
        <v>1376</v>
      </c>
      <c r="I7546">
        <v>956</v>
      </c>
      <c r="J7546">
        <v>979</v>
      </c>
      <c r="K7546">
        <v>987</v>
      </c>
      <c r="L7546">
        <v>994</v>
      </c>
      <c r="M7546">
        <v>144</v>
      </c>
      <c r="N7546">
        <v>162</v>
      </c>
      <c r="O7546">
        <v>135</v>
      </c>
      <c r="P7546">
        <v>121</v>
      </c>
      <c r="Q7546">
        <v>92</v>
      </c>
      <c r="R7546">
        <v>80</v>
      </c>
      <c r="S7546">
        <v>92</v>
      </c>
      <c r="T7546">
        <v>18</v>
      </c>
      <c r="U7546">
        <v>18</v>
      </c>
      <c r="V7546">
        <v>25</v>
      </c>
      <c r="W7546">
        <v>26</v>
      </c>
      <c r="X7546">
        <v>24</v>
      </c>
      <c r="Y7546">
        <v>25</v>
      </c>
    </row>
    <row r="7547" spans="1:47" x14ac:dyDescent="0.25">
      <c r="A7547" t="str">
        <f t="shared" si="119"/>
        <v>nicht zuordenbarUnselbstständig BeschäftigteFrauen</v>
      </c>
      <c r="B7547">
        <v>7546</v>
      </c>
      <c r="C7547">
        <v>999</v>
      </c>
      <c r="D7547" t="s">
        <v>300</v>
      </c>
      <c r="E7547" t="s">
        <v>38</v>
      </c>
      <c r="F7547" t="s">
        <v>47</v>
      </c>
      <c r="U7547">
        <v>8793</v>
      </c>
      <c r="V7547">
        <v>8793</v>
      </c>
      <c r="X7547">
        <v>31452</v>
      </c>
      <c r="Y7547">
        <v>31900</v>
      </c>
      <c r="Z7547">
        <v>33999</v>
      </c>
      <c r="AA7547">
        <v>32961</v>
      </c>
      <c r="AB7547">
        <v>35457</v>
      </c>
      <c r="AC7547">
        <v>34484</v>
      </c>
      <c r="AD7547">
        <v>37056</v>
      </c>
      <c r="AE7547">
        <v>35962</v>
      </c>
      <c r="AF7547">
        <v>37959</v>
      </c>
      <c r="AG7547">
        <v>36618</v>
      </c>
      <c r="AH7547">
        <v>38971</v>
      </c>
      <c r="AI7547">
        <v>38380</v>
      </c>
      <c r="AJ7547">
        <v>40707</v>
      </c>
      <c r="AK7547">
        <v>40750</v>
      </c>
      <c r="AL7547">
        <v>42439</v>
      </c>
      <c r="AM7547">
        <v>42259</v>
      </c>
      <c r="AN7547">
        <v>41025</v>
      </c>
      <c r="AO7547">
        <v>36626</v>
      </c>
      <c r="AP7547">
        <v>39845</v>
      </c>
      <c r="AQ7547">
        <v>39177</v>
      </c>
      <c r="AR7547">
        <v>42693</v>
      </c>
      <c r="AS7547">
        <v>45161</v>
      </c>
      <c r="AT7547">
        <v>48031</v>
      </c>
      <c r="AU7547">
        <v>48612</v>
      </c>
    </row>
    <row r="7548" spans="1:47" x14ac:dyDescent="0.25">
      <c r="A7548" t="str">
        <f t="shared" si="119"/>
        <v>nicht zuordenbarUnselbstständig BeschäftigteInsgesamt</v>
      </c>
      <c r="B7548">
        <v>7547</v>
      </c>
      <c r="C7548">
        <v>999</v>
      </c>
      <c r="D7548" t="s">
        <v>300</v>
      </c>
      <c r="E7548" t="s">
        <v>38</v>
      </c>
      <c r="F7548" t="s">
        <v>48</v>
      </c>
      <c r="U7548">
        <v>14418</v>
      </c>
      <c r="V7548">
        <v>14418</v>
      </c>
      <c r="X7548">
        <v>92379</v>
      </c>
      <c r="Y7548">
        <v>87503</v>
      </c>
      <c r="Z7548">
        <v>100381</v>
      </c>
      <c r="AA7548">
        <v>92035</v>
      </c>
      <c r="AB7548">
        <v>104975</v>
      </c>
      <c r="AC7548">
        <v>96273</v>
      </c>
      <c r="AD7548">
        <v>109025</v>
      </c>
      <c r="AE7548">
        <v>101352</v>
      </c>
      <c r="AF7548">
        <v>113540</v>
      </c>
      <c r="AG7548">
        <v>106236</v>
      </c>
      <c r="AH7548">
        <v>121159</v>
      </c>
      <c r="AI7548">
        <v>116252</v>
      </c>
      <c r="AJ7548">
        <v>130715</v>
      </c>
      <c r="AK7548">
        <v>125909</v>
      </c>
      <c r="AL7548">
        <v>139198</v>
      </c>
      <c r="AM7548">
        <v>132683</v>
      </c>
      <c r="AN7548">
        <v>137106</v>
      </c>
      <c r="AO7548">
        <v>121756</v>
      </c>
      <c r="AP7548">
        <v>143090</v>
      </c>
      <c r="AQ7548">
        <v>138026</v>
      </c>
      <c r="AR7548">
        <v>152622</v>
      </c>
      <c r="AS7548">
        <v>155373</v>
      </c>
      <c r="AT7548">
        <v>168827</v>
      </c>
      <c r="AU7548">
        <v>160567</v>
      </c>
    </row>
    <row r="7549" spans="1:47" x14ac:dyDescent="0.25">
      <c r="A7549" t="str">
        <f t="shared" si="119"/>
        <v>nicht zuordenbarUnselbstständig BeschäftigteMänner</v>
      </c>
      <c r="B7549">
        <v>7548</v>
      </c>
      <c r="C7549">
        <v>999</v>
      </c>
      <c r="D7549" t="s">
        <v>300</v>
      </c>
      <c r="E7549" t="s">
        <v>38</v>
      </c>
      <c r="F7549" t="s">
        <v>49</v>
      </c>
      <c r="U7549">
        <v>5625</v>
      </c>
      <c r="V7549">
        <v>5625</v>
      </c>
      <c r="X7549">
        <v>60927</v>
      </c>
      <c r="Y7549">
        <v>55603</v>
      </c>
      <c r="Z7549">
        <v>66382</v>
      </c>
      <c r="AA7549">
        <v>59074</v>
      </c>
      <c r="AB7549">
        <v>69518</v>
      </c>
      <c r="AC7549">
        <v>61789</v>
      </c>
      <c r="AD7549">
        <v>71969</v>
      </c>
      <c r="AE7549">
        <v>65390</v>
      </c>
      <c r="AF7549">
        <v>75581</v>
      </c>
      <c r="AG7549">
        <v>69618</v>
      </c>
      <c r="AH7549">
        <v>82188</v>
      </c>
      <c r="AI7549">
        <v>77872</v>
      </c>
      <c r="AJ7549">
        <v>90008</v>
      </c>
      <c r="AK7549">
        <v>85159</v>
      </c>
      <c r="AL7549">
        <v>96759</v>
      </c>
      <c r="AM7549">
        <v>90424</v>
      </c>
      <c r="AN7549">
        <v>96081</v>
      </c>
      <c r="AO7549">
        <v>85130</v>
      </c>
      <c r="AP7549">
        <v>103245</v>
      </c>
      <c r="AQ7549">
        <v>98849</v>
      </c>
      <c r="AR7549">
        <v>109929</v>
      </c>
      <c r="AS7549">
        <v>110212</v>
      </c>
      <c r="AT7549">
        <v>120796</v>
      </c>
      <c r="AU7549">
        <v>111955</v>
      </c>
    </row>
    <row r="7550" spans="1:47" x14ac:dyDescent="0.25">
      <c r="A7550" t="str">
        <f t="shared" si="119"/>
        <v>ÖsterreichArbeitnehmereinkommenBrutto_Schnitt</v>
      </c>
      <c r="B7550">
        <v>7549</v>
      </c>
      <c r="C7550">
        <v>1000</v>
      </c>
      <c r="D7550" t="s">
        <v>301</v>
      </c>
      <c r="E7550" t="s">
        <v>43</v>
      </c>
      <c r="F7550" t="s">
        <v>54</v>
      </c>
      <c r="G7550">
        <v>24772.950686777302</v>
      </c>
      <c r="H7550">
        <v>25337.006110378701</v>
      </c>
      <c r="I7550">
        <v>26072.0627018667</v>
      </c>
      <c r="J7550">
        <v>26893.770927387101</v>
      </c>
      <c r="K7550">
        <v>27732.2849519013</v>
      </c>
      <c r="L7550">
        <v>28003.565458951402</v>
      </c>
      <c r="M7550">
        <v>28205.8926553864</v>
      </c>
      <c r="N7550">
        <v>28700.374357384098</v>
      </c>
      <c r="O7550">
        <v>29488.9995810703</v>
      </c>
      <c r="P7550">
        <v>29988.5631820831</v>
      </c>
      <c r="Q7550">
        <v>30511.261813390902</v>
      </c>
      <c r="R7550">
        <v>31099.534308046099</v>
      </c>
      <c r="S7550">
        <v>31758.711741012601</v>
      </c>
      <c r="T7550">
        <v>32336.818331394501</v>
      </c>
      <c r="U7550">
        <v>33338.6939679075</v>
      </c>
      <c r="V7550">
        <v>34393.929016830203</v>
      </c>
      <c r="W7550">
        <v>35213.743148799498</v>
      </c>
      <c r="X7550">
        <v>36393.0935347372</v>
      </c>
      <c r="Y7550">
        <v>37969.511581463601</v>
      </c>
    </row>
    <row r="7551" spans="1:47" x14ac:dyDescent="0.25">
      <c r="A7551" t="str">
        <f t="shared" si="119"/>
        <v>ÖsterreichArbeitnehmereinkommenBruttobezüge 1000 EUR</v>
      </c>
      <c r="B7551">
        <v>7550</v>
      </c>
      <c r="C7551">
        <v>1000</v>
      </c>
      <c r="D7551" t="s">
        <v>301</v>
      </c>
      <c r="E7551" t="s">
        <v>43</v>
      </c>
      <c r="F7551" t="s">
        <v>55</v>
      </c>
      <c r="G7551">
        <v>89877057.826049998</v>
      </c>
      <c r="H7551">
        <v>93194803.908250004</v>
      </c>
      <c r="I7551">
        <v>97777952.462559998</v>
      </c>
      <c r="J7551">
        <v>103063384.69877</v>
      </c>
      <c r="K7551">
        <v>108596965.57229</v>
      </c>
      <c r="L7551">
        <v>109562269.64421999</v>
      </c>
      <c r="M7551">
        <v>111969383.36837</v>
      </c>
      <c r="N7551">
        <v>115927700.11932001</v>
      </c>
      <c r="O7551">
        <v>120732328.65684</v>
      </c>
      <c r="P7551">
        <v>123863291.92768</v>
      </c>
      <c r="Q7551">
        <v>126877787.03471</v>
      </c>
      <c r="R7551">
        <v>130702479.32944</v>
      </c>
      <c r="S7551">
        <v>135622402.61882001</v>
      </c>
      <c r="T7551">
        <v>140099200.74713001</v>
      </c>
      <c r="U7551">
        <v>146855246.65524</v>
      </c>
      <c r="V7551">
        <v>153256733.76039001</v>
      </c>
      <c r="W7551">
        <v>153772183.49827</v>
      </c>
      <c r="X7551">
        <v>161157716.4452</v>
      </c>
      <c r="Y7551">
        <v>172952644.03402999</v>
      </c>
    </row>
    <row r="7552" spans="1:47" x14ac:dyDescent="0.25">
      <c r="A7552" t="str">
        <f t="shared" si="119"/>
        <v>ÖsterreichArbeitnehmereinkommenBruttobezüge Fälle</v>
      </c>
      <c r="B7552">
        <v>7551</v>
      </c>
      <c r="C7552">
        <v>1000</v>
      </c>
      <c r="D7552" t="s">
        <v>301</v>
      </c>
      <c r="E7552" t="s">
        <v>43</v>
      </c>
      <c r="F7552" t="s">
        <v>56</v>
      </c>
      <c r="G7552">
        <v>3628032</v>
      </c>
      <c r="H7552">
        <v>3678209</v>
      </c>
      <c r="I7552">
        <v>3750296</v>
      </c>
      <c r="J7552">
        <v>3832240</v>
      </c>
      <c r="K7552">
        <v>3915904</v>
      </c>
      <c r="L7552">
        <v>3912440</v>
      </c>
      <c r="M7552">
        <v>3969716</v>
      </c>
      <c r="N7552">
        <v>4039240</v>
      </c>
      <c r="O7552">
        <v>4094148</v>
      </c>
      <c r="P7552">
        <v>4130351</v>
      </c>
      <c r="Q7552">
        <v>4158392</v>
      </c>
      <c r="R7552">
        <v>4202715</v>
      </c>
      <c r="S7552">
        <v>4270400</v>
      </c>
      <c r="T7552">
        <v>4332498</v>
      </c>
      <c r="U7552">
        <v>4404949</v>
      </c>
      <c r="V7552">
        <v>4455924</v>
      </c>
      <c r="W7552">
        <v>4366823</v>
      </c>
      <c r="X7552">
        <v>4428250</v>
      </c>
      <c r="Y7552">
        <v>4555040</v>
      </c>
    </row>
    <row r="7553" spans="1:47" x14ac:dyDescent="0.25">
      <c r="A7553" t="str">
        <f t="shared" si="119"/>
        <v>ÖsterreichArbeitnehmereinkommenLohnsteuer 1000 EUR</v>
      </c>
      <c r="B7553">
        <v>7552</v>
      </c>
      <c r="C7553">
        <v>1000</v>
      </c>
      <c r="D7553" t="s">
        <v>301</v>
      </c>
      <c r="E7553" t="s">
        <v>43</v>
      </c>
      <c r="F7553" t="s">
        <v>57</v>
      </c>
      <c r="G7553">
        <v>13563215.340369999</v>
      </c>
      <c r="H7553">
        <v>13626440.493480001</v>
      </c>
      <c r="I7553">
        <v>14687278.079530001</v>
      </c>
      <c r="J7553">
        <v>15884375.619039999</v>
      </c>
      <c r="K7553">
        <v>17212192.538430002</v>
      </c>
      <c r="L7553">
        <v>15889857.02616</v>
      </c>
      <c r="M7553">
        <v>16395768.116250001</v>
      </c>
      <c r="N7553">
        <v>17353005.306949999</v>
      </c>
      <c r="O7553">
        <v>18500705.442809999</v>
      </c>
      <c r="P7553">
        <v>19305896.866239998</v>
      </c>
      <c r="Q7553">
        <v>20102574.149730001</v>
      </c>
      <c r="R7553">
        <v>21107464.35946</v>
      </c>
      <c r="S7553">
        <v>19066678.47972</v>
      </c>
      <c r="T7553">
        <v>19904161.016660001</v>
      </c>
      <c r="U7553">
        <v>21282359.223230001</v>
      </c>
      <c r="V7553">
        <v>22062595.53858</v>
      </c>
      <c r="W7553">
        <v>21262546.735199999</v>
      </c>
      <c r="X7553">
        <v>22974515.09505</v>
      </c>
      <c r="Y7553">
        <v>24347340.048459999</v>
      </c>
    </row>
    <row r="7554" spans="1:47" x14ac:dyDescent="0.25">
      <c r="A7554" t="str">
        <f t="shared" si="119"/>
        <v>ÖsterreichArbeitnehmereinkommenLohnsteuer Fälle</v>
      </c>
      <c r="B7554">
        <v>7553</v>
      </c>
      <c r="C7554">
        <v>1000</v>
      </c>
      <c r="D7554" t="s">
        <v>301</v>
      </c>
      <c r="E7554" t="s">
        <v>43</v>
      </c>
      <c r="F7554" t="s">
        <v>58</v>
      </c>
      <c r="G7554">
        <v>2931382</v>
      </c>
      <c r="H7554">
        <v>2906642</v>
      </c>
      <c r="I7554">
        <v>2985776</v>
      </c>
      <c r="J7554">
        <v>3075860</v>
      </c>
      <c r="K7554">
        <v>3195076</v>
      </c>
      <c r="L7554">
        <v>3120582</v>
      </c>
      <c r="M7554">
        <v>3177614</v>
      </c>
      <c r="N7554">
        <v>3261632</v>
      </c>
      <c r="O7554">
        <v>3334451</v>
      </c>
      <c r="P7554">
        <v>3386589</v>
      </c>
      <c r="Q7554">
        <v>3426349</v>
      </c>
      <c r="R7554">
        <v>3482330</v>
      </c>
      <c r="S7554">
        <v>3527496</v>
      </c>
      <c r="T7554">
        <v>3610731</v>
      </c>
      <c r="U7554">
        <v>3714624</v>
      </c>
      <c r="V7554">
        <v>3814177</v>
      </c>
      <c r="W7554">
        <v>3766738</v>
      </c>
      <c r="X7554">
        <v>3844369</v>
      </c>
      <c r="Y7554">
        <v>3987057</v>
      </c>
    </row>
    <row r="7555" spans="1:47" x14ac:dyDescent="0.25">
      <c r="A7555" t="str">
        <f t="shared" si="119"/>
        <v>ÖsterreichArbeitnehmereinkommenNetto_Schnitt</v>
      </c>
      <c r="B7555">
        <v>7554</v>
      </c>
      <c r="C7555">
        <v>1000</v>
      </c>
      <c r="D7555" t="s">
        <v>301</v>
      </c>
      <c r="E7555" t="s">
        <v>43</v>
      </c>
      <c r="F7555" t="s">
        <v>59</v>
      </c>
      <c r="G7555">
        <v>17175.386294947199</v>
      </c>
      <c r="H7555">
        <v>17672.369669931799</v>
      </c>
      <c r="I7555">
        <v>18090.903807283499</v>
      </c>
      <c r="J7555">
        <v>18589.7178665428</v>
      </c>
      <c r="K7555">
        <v>19086.820015457499</v>
      </c>
      <c r="L7555">
        <v>19680.685716435299</v>
      </c>
      <c r="M7555">
        <v>19760.125279521199</v>
      </c>
      <c r="N7555">
        <v>20002.374041245399</v>
      </c>
      <c r="O7555">
        <v>20454.656064785599</v>
      </c>
      <c r="P7555">
        <v>20690.690059007102</v>
      </c>
      <c r="Q7555">
        <v>20955.500072119201</v>
      </c>
      <c r="R7555">
        <v>21252.015212104601</v>
      </c>
      <c r="S7555">
        <v>22352.2895617998</v>
      </c>
      <c r="T7555">
        <v>22688.765570495401</v>
      </c>
      <c r="U7555">
        <v>23309.4424074376</v>
      </c>
      <c r="V7555">
        <v>24105.6892807238</v>
      </c>
      <c r="W7555">
        <v>24904.012689724299</v>
      </c>
      <c r="X7555">
        <v>25570.4759084943</v>
      </c>
      <c r="Y7555">
        <v>26775.411322890701</v>
      </c>
    </row>
    <row r="7556" spans="1:47" x14ac:dyDescent="0.25">
      <c r="A7556" t="str">
        <f t="shared" si="119"/>
        <v>ÖsterreichArbeitnehmereinkommenNettobezüge 1000 EUR</v>
      </c>
      <c r="B7556">
        <v>7555</v>
      </c>
      <c r="C7556">
        <v>1000</v>
      </c>
      <c r="D7556" t="s">
        <v>301</v>
      </c>
      <c r="E7556" t="s">
        <v>43</v>
      </c>
      <c r="F7556" t="s">
        <v>60</v>
      </c>
      <c r="G7556">
        <v>62312851.090429999</v>
      </c>
      <c r="H7556">
        <v>65002669.171269998</v>
      </c>
      <c r="I7556">
        <v>67846244.184839994</v>
      </c>
      <c r="J7556">
        <v>71240260.396880001</v>
      </c>
      <c r="K7556">
        <v>74742154.845809996</v>
      </c>
      <c r="L7556">
        <v>76999502.024409994</v>
      </c>
      <c r="M7556">
        <v>78442085.484119996</v>
      </c>
      <c r="N7556">
        <v>80794389.322359994</v>
      </c>
      <c r="O7556">
        <v>83744389.218329996</v>
      </c>
      <c r="P7556">
        <v>85459812.375909999</v>
      </c>
      <c r="Q7556">
        <v>87141183.855900005</v>
      </c>
      <c r="R7556">
        <v>89316163.11214</v>
      </c>
      <c r="S7556">
        <v>95453217.344710007</v>
      </c>
      <c r="T7556">
        <v>98299031.456640005</v>
      </c>
      <c r="U7556">
        <v>102676905.02320001</v>
      </c>
      <c r="V7556">
        <v>107413119.40252</v>
      </c>
      <c r="W7556">
        <v>108751415.40578</v>
      </c>
      <c r="X7556">
        <v>113232459.94179</v>
      </c>
      <c r="Y7556">
        <v>121963069.59221999</v>
      </c>
    </row>
    <row r="7557" spans="1:47" x14ac:dyDescent="0.25">
      <c r="A7557" t="str">
        <f t="shared" si="119"/>
        <v>ÖsterreichArbeitnehmereinkommenSV-Beiträge 1000 EUR</v>
      </c>
      <c r="B7557">
        <v>7556</v>
      </c>
      <c r="C7557">
        <v>1000</v>
      </c>
      <c r="D7557" t="s">
        <v>301</v>
      </c>
      <c r="E7557" t="s">
        <v>43</v>
      </c>
      <c r="F7557" t="s">
        <v>61</v>
      </c>
      <c r="G7557">
        <v>14000991.39525</v>
      </c>
      <c r="H7557">
        <v>14565694.2435</v>
      </c>
      <c r="I7557">
        <v>15244430.19819</v>
      </c>
      <c r="J7557">
        <v>15938748.68285</v>
      </c>
      <c r="K7557">
        <v>16642618.18805</v>
      </c>
      <c r="L7557">
        <v>16672910.59365</v>
      </c>
      <c r="M7557">
        <v>17131529.767999999</v>
      </c>
      <c r="N7557">
        <v>17780305.490010001</v>
      </c>
      <c r="O7557">
        <v>18487233.995700002</v>
      </c>
      <c r="P7557">
        <v>19097582.685529999</v>
      </c>
      <c r="Q7557">
        <v>19634029.02908</v>
      </c>
      <c r="R7557">
        <v>20278851.857840002</v>
      </c>
      <c r="S7557">
        <v>21102506.79439</v>
      </c>
      <c r="T7557">
        <v>21896008.27383</v>
      </c>
      <c r="U7557">
        <v>22895982.408810001</v>
      </c>
      <c r="V7557">
        <v>23781018.819290001</v>
      </c>
      <c r="W7557">
        <v>23758221.35729</v>
      </c>
      <c r="X7557">
        <v>24950741.408360001</v>
      </c>
      <c r="Y7557">
        <v>26642234.393350001</v>
      </c>
    </row>
    <row r="7558" spans="1:47" x14ac:dyDescent="0.25">
      <c r="A7558" t="str">
        <f t="shared" si="119"/>
        <v>ÖsterreichArbeitnehmereinkommenSV-Beiträge Fälle</v>
      </c>
      <c r="B7558">
        <v>7557</v>
      </c>
      <c r="C7558">
        <v>1000</v>
      </c>
      <c r="D7558" t="s">
        <v>301</v>
      </c>
      <c r="E7558" t="s">
        <v>43</v>
      </c>
      <c r="F7558" t="s">
        <v>62</v>
      </c>
      <c r="G7558">
        <v>3458685</v>
      </c>
      <c r="H7558">
        <v>3505294</v>
      </c>
      <c r="I7558">
        <v>3571857</v>
      </c>
      <c r="J7558">
        <v>3646746</v>
      </c>
      <c r="K7558">
        <v>3717448</v>
      </c>
      <c r="L7558">
        <v>3694561</v>
      </c>
      <c r="M7558">
        <v>3743823</v>
      </c>
      <c r="N7558">
        <v>3810698</v>
      </c>
      <c r="O7558">
        <v>3860667</v>
      </c>
      <c r="P7558">
        <v>3891821</v>
      </c>
      <c r="Q7558">
        <v>3911421</v>
      </c>
      <c r="R7558">
        <v>3945168</v>
      </c>
      <c r="S7558">
        <v>4011309</v>
      </c>
      <c r="T7558">
        <v>4061126</v>
      </c>
      <c r="U7558">
        <v>4140046</v>
      </c>
      <c r="V7558">
        <v>4187239</v>
      </c>
      <c r="W7558">
        <v>4111623</v>
      </c>
      <c r="X7558">
        <v>4185400</v>
      </c>
      <c r="Y7558">
        <v>4310865</v>
      </c>
    </row>
    <row r="7559" spans="1:47" x14ac:dyDescent="0.25">
      <c r="A7559" t="str">
        <f t="shared" si="119"/>
        <v>ÖsterreichArbeitsloseFrauen</v>
      </c>
      <c r="B7559">
        <v>7558</v>
      </c>
      <c r="C7559">
        <v>1000</v>
      </c>
      <c r="D7559" t="s">
        <v>301</v>
      </c>
      <c r="E7559" t="s">
        <v>36</v>
      </c>
      <c r="F7559" t="s">
        <v>47</v>
      </c>
      <c r="G7559">
        <v>106571</v>
      </c>
      <c r="H7559">
        <v>95421</v>
      </c>
      <c r="I7559">
        <v>108558</v>
      </c>
      <c r="J7559">
        <v>101391</v>
      </c>
      <c r="K7559">
        <v>111512</v>
      </c>
      <c r="L7559">
        <v>96453</v>
      </c>
      <c r="M7559">
        <v>105474</v>
      </c>
      <c r="N7559">
        <v>91122</v>
      </c>
      <c r="O7559">
        <v>164171</v>
      </c>
      <c r="P7559">
        <v>148555</v>
      </c>
      <c r="Q7559">
        <v>176642</v>
      </c>
      <c r="R7559">
        <v>178773</v>
      </c>
      <c r="S7559">
        <v>187058</v>
      </c>
      <c r="T7559">
        <v>170570</v>
      </c>
      <c r="U7559">
        <v>108269</v>
      </c>
      <c r="V7559">
        <v>101077</v>
      </c>
      <c r="W7559">
        <v>113315</v>
      </c>
      <c r="X7559">
        <v>108448</v>
      </c>
      <c r="Y7559">
        <v>118663</v>
      </c>
      <c r="Z7559">
        <v>119935</v>
      </c>
      <c r="AA7559">
        <v>133036</v>
      </c>
      <c r="AB7559">
        <v>132108</v>
      </c>
      <c r="AC7559">
        <v>147073</v>
      </c>
      <c r="AD7559">
        <v>144273</v>
      </c>
      <c r="AE7559">
        <v>156665</v>
      </c>
      <c r="AF7559">
        <v>147369</v>
      </c>
      <c r="AG7559">
        <v>154641</v>
      </c>
      <c r="AH7559">
        <v>143337</v>
      </c>
      <c r="AI7559">
        <v>142583</v>
      </c>
      <c r="AJ7559">
        <v>134100</v>
      </c>
      <c r="AK7559">
        <v>140948</v>
      </c>
      <c r="AL7559">
        <v>130342</v>
      </c>
      <c r="AM7559">
        <v>136430</v>
      </c>
      <c r="AN7559">
        <v>182782</v>
      </c>
      <c r="AO7559">
        <v>194307</v>
      </c>
      <c r="AP7559">
        <v>135248</v>
      </c>
      <c r="AQ7559">
        <v>128717</v>
      </c>
      <c r="AR7559">
        <v>111018</v>
      </c>
      <c r="AS7559">
        <v>117939</v>
      </c>
      <c r="AT7559">
        <v>115726</v>
      </c>
      <c r="AU7559">
        <v>125314</v>
      </c>
    </row>
    <row r="7560" spans="1:47" x14ac:dyDescent="0.25">
      <c r="A7560" t="str">
        <f t="shared" si="119"/>
        <v>ÖsterreichArbeitsloseInsgesamt</v>
      </c>
      <c r="B7560">
        <v>7559</v>
      </c>
      <c r="C7560">
        <v>1000</v>
      </c>
      <c r="D7560" t="s">
        <v>301</v>
      </c>
      <c r="E7560" t="s">
        <v>36</v>
      </c>
      <c r="F7560" t="s">
        <v>48</v>
      </c>
      <c r="G7560">
        <v>312448</v>
      </c>
      <c r="H7560">
        <v>200912</v>
      </c>
      <c r="I7560">
        <v>316017</v>
      </c>
      <c r="J7560">
        <v>210895</v>
      </c>
      <c r="K7560">
        <v>326747</v>
      </c>
      <c r="L7560">
        <v>196699</v>
      </c>
      <c r="M7560">
        <v>295250</v>
      </c>
      <c r="N7560">
        <v>185420</v>
      </c>
      <c r="O7560">
        <v>459653</v>
      </c>
      <c r="P7560">
        <v>296044</v>
      </c>
      <c r="Q7560">
        <v>523741</v>
      </c>
      <c r="R7560">
        <v>395510</v>
      </c>
      <c r="S7560">
        <v>564305</v>
      </c>
      <c r="T7560">
        <v>355715</v>
      </c>
      <c r="U7560">
        <v>309584</v>
      </c>
      <c r="V7560">
        <v>209743</v>
      </c>
      <c r="W7560">
        <v>318027</v>
      </c>
      <c r="X7560">
        <v>227869</v>
      </c>
      <c r="Y7560">
        <v>338421</v>
      </c>
      <c r="Z7560">
        <v>256494</v>
      </c>
      <c r="AA7560">
        <v>369837</v>
      </c>
      <c r="AB7560">
        <v>286363</v>
      </c>
      <c r="AC7560">
        <v>406239</v>
      </c>
      <c r="AD7560">
        <v>319880</v>
      </c>
      <c r="AE7560">
        <v>424989</v>
      </c>
      <c r="AF7560">
        <v>321256</v>
      </c>
      <c r="AG7560">
        <v>422262</v>
      </c>
      <c r="AH7560">
        <v>307191</v>
      </c>
      <c r="AI7560">
        <v>379209</v>
      </c>
      <c r="AJ7560">
        <v>282583</v>
      </c>
      <c r="AK7560">
        <v>367979</v>
      </c>
      <c r="AL7560">
        <v>271777</v>
      </c>
      <c r="AM7560">
        <v>355335</v>
      </c>
      <c r="AN7560">
        <v>383951</v>
      </c>
      <c r="AO7560">
        <v>468330</v>
      </c>
      <c r="AP7560">
        <v>282685</v>
      </c>
      <c r="AQ7560">
        <v>332956</v>
      </c>
      <c r="AR7560">
        <v>235487</v>
      </c>
      <c r="AS7560">
        <v>317131</v>
      </c>
      <c r="AT7560">
        <v>250227</v>
      </c>
      <c r="AU7560">
        <v>343828</v>
      </c>
    </row>
    <row r="7561" spans="1:47" x14ac:dyDescent="0.25">
      <c r="A7561" t="str">
        <f t="shared" si="119"/>
        <v>ÖsterreichArbeitsloseMänner</v>
      </c>
      <c r="B7561">
        <v>7560</v>
      </c>
      <c r="C7561">
        <v>1000</v>
      </c>
      <c r="D7561" t="s">
        <v>301</v>
      </c>
      <c r="E7561" t="s">
        <v>36</v>
      </c>
      <c r="F7561" t="s">
        <v>49</v>
      </c>
      <c r="G7561">
        <v>205877</v>
      </c>
      <c r="H7561">
        <v>105491</v>
      </c>
      <c r="I7561">
        <v>207459</v>
      </c>
      <c r="J7561">
        <v>109504</v>
      </c>
      <c r="K7561">
        <v>215235</v>
      </c>
      <c r="L7561">
        <v>100246</v>
      </c>
      <c r="M7561">
        <v>189776</v>
      </c>
      <c r="N7561">
        <v>94298</v>
      </c>
      <c r="O7561">
        <v>295482</v>
      </c>
      <c r="P7561">
        <v>147489</v>
      </c>
      <c r="Q7561">
        <v>347099</v>
      </c>
      <c r="R7561">
        <v>216737</v>
      </c>
      <c r="S7561">
        <v>377247</v>
      </c>
      <c r="T7561">
        <v>185145</v>
      </c>
      <c r="U7561">
        <v>201315</v>
      </c>
      <c r="V7561">
        <v>108666</v>
      </c>
      <c r="W7561">
        <v>204712</v>
      </c>
      <c r="X7561">
        <v>119421</v>
      </c>
      <c r="Y7561">
        <v>219758</v>
      </c>
      <c r="Z7561">
        <v>136559</v>
      </c>
      <c r="AA7561">
        <v>236801</v>
      </c>
      <c r="AB7561">
        <v>154255</v>
      </c>
      <c r="AC7561">
        <v>259166</v>
      </c>
      <c r="AD7561">
        <v>175607</v>
      </c>
      <c r="AE7561">
        <v>268324</v>
      </c>
      <c r="AF7561">
        <v>173887</v>
      </c>
      <c r="AG7561">
        <v>267621</v>
      </c>
      <c r="AH7561">
        <v>163854</v>
      </c>
      <c r="AI7561">
        <v>236626</v>
      </c>
      <c r="AJ7561">
        <v>148483</v>
      </c>
      <c r="AK7561">
        <v>227031</v>
      </c>
      <c r="AL7561">
        <v>141435</v>
      </c>
      <c r="AM7561">
        <v>218905</v>
      </c>
      <c r="AN7561">
        <v>201169</v>
      </c>
      <c r="AO7561">
        <v>274023</v>
      </c>
      <c r="AP7561">
        <v>147437</v>
      </c>
      <c r="AQ7561">
        <v>204239</v>
      </c>
      <c r="AR7561">
        <v>124469</v>
      </c>
      <c r="AS7561">
        <v>199192</v>
      </c>
      <c r="AT7561">
        <v>134501</v>
      </c>
      <c r="AU7561">
        <v>218514</v>
      </c>
    </row>
    <row r="7562" spans="1:47" x14ac:dyDescent="0.25">
      <c r="A7562" t="str">
        <f t="shared" si="119"/>
        <v>Österreicharbeitslose AusländerFrauen</v>
      </c>
      <c r="B7562">
        <v>7561</v>
      </c>
      <c r="C7562">
        <v>1000</v>
      </c>
      <c r="D7562" t="s">
        <v>301</v>
      </c>
      <c r="E7562" t="s">
        <v>37</v>
      </c>
      <c r="F7562" t="s">
        <v>47</v>
      </c>
      <c r="G7562">
        <v>14215</v>
      </c>
      <c r="H7562">
        <v>11556</v>
      </c>
      <c r="I7562">
        <v>15119</v>
      </c>
      <c r="J7562">
        <v>13464</v>
      </c>
      <c r="K7562">
        <v>16808</v>
      </c>
      <c r="L7562">
        <v>12949</v>
      </c>
      <c r="M7562">
        <v>16159</v>
      </c>
      <c r="N7562">
        <v>12295</v>
      </c>
      <c r="O7562">
        <v>22662</v>
      </c>
      <c r="P7562">
        <v>19101</v>
      </c>
      <c r="Q7562">
        <v>26573</v>
      </c>
      <c r="R7562">
        <v>24433</v>
      </c>
      <c r="S7562">
        <v>28957</v>
      </c>
      <c r="T7562">
        <v>23844</v>
      </c>
      <c r="U7562">
        <v>19920</v>
      </c>
      <c r="V7562">
        <v>17102</v>
      </c>
      <c r="W7562">
        <v>22287</v>
      </c>
      <c r="X7562">
        <v>19987</v>
      </c>
      <c r="Y7562">
        <v>25411</v>
      </c>
      <c r="Z7562">
        <v>24512</v>
      </c>
      <c r="AA7562">
        <v>30660</v>
      </c>
      <c r="AB7562">
        <v>29612</v>
      </c>
      <c r="AC7562">
        <v>37467</v>
      </c>
      <c r="AD7562">
        <v>34956</v>
      </c>
      <c r="AE7562">
        <v>42406</v>
      </c>
      <c r="AF7562">
        <v>38624</v>
      </c>
      <c r="AG7562">
        <v>43840</v>
      </c>
      <c r="AH7562">
        <v>38304</v>
      </c>
      <c r="AI7562">
        <v>42245</v>
      </c>
      <c r="AJ7562">
        <v>38891</v>
      </c>
      <c r="AK7562">
        <v>44504</v>
      </c>
      <c r="AL7562">
        <v>39174</v>
      </c>
      <c r="AM7562">
        <v>44113</v>
      </c>
      <c r="AN7562">
        <v>61570</v>
      </c>
      <c r="AO7562">
        <v>67109</v>
      </c>
      <c r="AP7562">
        <v>45139</v>
      </c>
      <c r="AQ7562">
        <v>45228</v>
      </c>
      <c r="AR7562">
        <v>37401</v>
      </c>
      <c r="AS7562">
        <v>43135</v>
      </c>
      <c r="AT7562">
        <v>42983</v>
      </c>
      <c r="AU7562">
        <v>49571</v>
      </c>
    </row>
    <row r="7563" spans="1:47" x14ac:dyDescent="0.25">
      <c r="A7563" t="str">
        <f t="shared" si="119"/>
        <v>Österreicharbeitslose AusländerInsgesamt</v>
      </c>
      <c r="B7563">
        <v>7562</v>
      </c>
      <c r="C7563">
        <v>1000</v>
      </c>
      <c r="D7563" t="s">
        <v>301</v>
      </c>
      <c r="E7563" t="s">
        <v>37</v>
      </c>
      <c r="F7563" t="s">
        <v>48</v>
      </c>
      <c r="G7563">
        <v>54633</v>
      </c>
      <c r="H7563">
        <v>28268</v>
      </c>
      <c r="I7563">
        <v>56675</v>
      </c>
      <c r="J7563">
        <v>32182</v>
      </c>
      <c r="N7563">
        <v>28218</v>
      </c>
      <c r="O7563">
        <v>77003</v>
      </c>
      <c r="P7563">
        <v>42800</v>
      </c>
      <c r="Q7563">
        <v>94009</v>
      </c>
      <c r="R7563">
        <v>60442</v>
      </c>
      <c r="S7563">
        <v>102109</v>
      </c>
      <c r="T7563">
        <v>53971</v>
      </c>
      <c r="U7563">
        <v>63571</v>
      </c>
      <c r="V7563">
        <v>38031</v>
      </c>
      <c r="W7563">
        <v>69436</v>
      </c>
      <c r="X7563">
        <v>44907</v>
      </c>
      <c r="Y7563">
        <v>78951</v>
      </c>
      <c r="Z7563">
        <v>55017</v>
      </c>
      <c r="AA7563">
        <v>91000</v>
      </c>
      <c r="AB7563">
        <v>67544</v>
      </c>
      <c r="AC7563">
        <v>108193</v>
      </c>
      <c r="AD7563">
        <v>82094</v>
      </c>
      <c r="AE7563">
        <v>119088</v>
      </c>
      <c r="AF7563">
        <v>87273</v>
      </c>
      <c r="AG7563">
        <v>123866</v>
      </c>
      <c r="AH7563">
        <v>84525</v>
      </c>
      <c r="AI7563">
        <v>113911</v>
      </c>
      <c r="AJ7563">
        <v>83442</v>
      </c>
      <c r="AK7563">
        <v>117404</v>
      </c>
      <c r="AL7563">
        <v>82435</v>
      </c>
      <c r="AM7563">
        <v>115303</v>
      </c>
      <c r="AN7563">
        <v>129419</v>
      </c>
      <c r="AO7563">
        <v>160892</v>
      </c>
      <c r="AP7563">
        <v>92123</v>
      </c>
      <c r="AQ7563">
        <v>115286</v>
      </c>
      <c r="AR7563">
        <v>78973</v>
      </c>
      <c r="AS7563">
        <v>115085</v>
      </c>
      <c r="AT7563">
        <v>93552</v>
      </c>
      <c r="AU7563">
        <v>134408</v>
      </c>
    </row>
    <row r="7564" spans="1:47" x14ac:dyDescent="0.25">
      <c r="A7564" t="str">
        <f t="shared" si="119"/>
        <v>Österreicharbeitslose AusländerMänner</v>
      </c>
      <c r="B7564">
        <v>7563</v>
      </c>
      <c r="C7564">
        <v>1000</v>
      </c>
      <c r="D7564" t="s">
        <v>301</v>
      </c>
      <c r="E7564" t="s">
        <v>37</v>
      </c>
      <c r="F7564" t="s">
        <v>49</v>
      </c>
      <c r="G7564">
        <v>40418</v>
      </c>
      <c r="H7564">
        <v>16712</v>
      </c>
      <c r="I7564">
        <v>41556</v>
      </c>
      <c r="J7564">
        <v>18718</v>
      </c>
      <c r="K7564">
        <v>44202</v>
      </c>
      <c r="L7564">
        <v>16774</v>
      </c>
      <c r="M7564">
        <v>38533</v>
      </c>
      <c r="N7564">
        <v>15923</v>
      </c>
      <c r="O7564">
        <v>54341</v>
      </c>
      <c r="P7564">
        <v>23699</v>
      </c>
      <c r="Q7564">
        <v>67436</v>
      </c>
      <c r="R7564">
        <v>36009</v>
      </c>
      <c r="S7564">
        <v>73152</v>
      </c>
      <c r="T7564">
        <v>30127</v>
      </c>
      <c r="U7564">
        <v>43651</v>
      </c>
      <c r="V7564">
        <v>20929</v>
      </c>
      <c r="W7564">
        <v>47149</v>
      </c>
      <c r="X7564">
        <v>24920</v>
      </c>
      <c r="Y7564">
        <v>53540</v>
      </c>
      <c r="Z7564">
        <v>30505</v>
      </c>
      <c r="AA7564">
        <v>60340</v>
      </c>
      <c r="AB7564">
        <v>37932</v>
      </c>
      <c r="AC7564">
        <v>70726</v>
      </c>
      <c r="AD7564">
        <v>47138</v>
      </c>
      <c r="AE7564">
        <v>76682</v>
      </c>
      <c r="AF7564">
        <v>48649</v>
      </c>
      <c r="AG7564">
        <v>80026</v>
      </c>
      <c r="AH7564">
        <v>46221</v>
      </c>
      <c r="AI7564">
        <v>71666</v>
      </c>
      <c r="AJ7564">
        <v>44551</v>
      </c>
      <c r="AK7564">
        <v>72900</v>
      </c>
      <c r="AL7564">
        <v>43261</v>
      </c>
      <c r="AM7564">
        <v>71190</v>
      </c>
      <c r="AN7564">
        <v>67849</v>
      </c>
      <c r="AO7564">
        <v>93783</v>
      </c>
      <c r="AP7564">
        <v>46984</v>
      </c>
      <c r="AQ7564">
        <v>70058</v>
      </c>
      <c r="AR7564">
        <v>41572</v>
      </c>
      <c r="AS7564">
        <v>71950</v>
      </c>
      <c r="AT7564">
        <v>50569</v>
      </c>
      <c r="AU7564">
        <v>84837</v>
      </c>
    </row>
    <row r="7565" spans="1:47" x14ac:dyDescent="0.25">
      <c r="A7565" t="str">
        <f t="shared" si="119"/>
        <v>ÖsterreichArbeitsstättenInsgesamt</v>
      </c>
      <c r="B7565">
        <v>7564</v>
      </c>
      <c r="C7565">
        <v>1000</v>
      </c>
      <c r="D7565" t="s">
        <v>301</v>
      </c>
      <c r="E7565" t="s">
        <v>476</v>
      </c>
      <c r="F7565" t="s">
        <v>48</v>
      </c>
      <c r="G7565">
        <v>786194</v>
      </c>
      <c r="H7565">
        <v>790764</v>
      </c>
      <c r="I7565">
        <v>811736</v>
      </c>
    </row>
    <row r="7566" spans="1:47" x14ac:dyDescent="0.25">
      <c r="A7566" t="str">
        <f t="shared" si="119"/>
        <v>ÖsterreichBeschäftigte in den ArbeitsstättenInsgesamt</v>
      </c>
      <c r="B7566">
        <v>7565</v>
      </c>
      <c r="C7566">
        <v>1000</v>
      </c>
      <c r="D7566" t="s">
        <v>301</v>
      </c>
      <c r="E7566" t="s">
        <v>477</v>
      </c>
      <c r="F7566" t="s">
        <v>48</v>
      </c>
      <c r="G7566">
        <v>4704720</v>
      </c>
      <c r="H7566">
        <v>4599214</v>
      </c>
      <c r="I7566">
        <v>4741955</v>
      </c>
    </row>
    <row r="7567" spans="1:47" x14ac:dyDescent="0.25">
      <c r="A7567" t="str">
        <f t="shared" si="119"/>
        <v>ÖsterreichGesamteinkommenBruttobezüge Gesamt</v>
      </c>
      <c r="B7567">
        <v>7566</v>
      </c>
      <c r="C7567">
        <v>1000</v>
      </c>
      <c r="D7567" t="s">
        <v>301</v>
      </c>
      <c r="E7567" t="s">
        <v>45</v>
      </c>
      <c r="F7567" t="s">
        <v>63</v>
      </c>
      <c r="G7567">
        <v>122555971.23457</v>
      </c>
      <c r="H7567">
        <v>126809508.10890999</v>
      </c>
      <c r="I7567">
        <v>132738427.14579</v>
      </c>
      <c r="J7567">
        <v>139291221.96535999</v>
      </c>
      <c r="K7567">
        <v>146537702.31114</v>
      </c>
      <c r="L7567">
        <v>149148969.08779001</v>
      </c>
      <c r="M7567">
        <v>153230602.12125</v>
      </c>
      <c r="N7567">
        <v>158458393.99417999</v>
      </c>
      <c r="O7567">
        <v>165178427.37272999</v>
      </c>
      <c r="P7567">
        <v>169934461.07649001</v>
      </c>
      <c r="Q7567">
        <v>174566337.88925001</v>
      </c>
      <c r="R7567">
        <v>179285214.27985001</v>
      </c>
      <c r="S7567">
        <v>184983371.42383999</v>
      </c>
      <c r="T7567">
        <v>190444978.62717</v>
      </c>
      <c r="U7567">
        <v>198792032.96292001</v>
      </c>
      <c r="V7567">
        <v>207304570.89364001</v>
      </c>
      <c r="W7567">
        <v>210457083.85631001</v>
      </c>
      <c r="X7567">
        <v>220243222.44363001</v>
      </c>
      <c r="Y7567">
        <v>234657014.71827</v>
      </c>
    </row>
    <row r="7568" spans="1:47" x14ac:dyDescent="0.25">
      <c r="A7568" t="str">
        <f t="shared" si="119"/>
        <v>ÖsterreichGesamteinkommenNettobezüge Gesamt</v>
      </c>
      <c r="B7568">
        <v>7567</v>
      </c>
      <c r="C7568">
        <v>1000</v>
      </c>
      <c r="D7568" t="s">
        <v>301</v>
      </c>
      <c r="E7568" t="s">
        <v>45</v>
      </c>
      <c r="F7568" t="s">
        <v>64</v>
      </c>
      <c r="G7568">
        <v>89227862.371439993</v>
      </c>
      <c r="H7568">
        <v>92850911.484050006</v>
      </c>
      <c r="I7568">
        <v>96636697.045939997</v>
      </c>
      <c r="J7568">
        <v>100945164.40929</v>
      </c>
      <c r="K7568">
        <v>105654162.05834</v>
      </c>
      <c r="L7568">
        <v>109700570.45837</v>
      </c>
      <c r="M7568">
        <v>112382983.85426</v>
      </c>
      <c r="N7568">
        <v>115626238.27095</v>
      </c>
      <c r="O7568">
        <v>119940070.68344</v>
      </c>
      <c r="P7568">
        <v>122841884.23644</v>
      </c>
      <c r="Q7568">
        <v>125660593.21729</v>
      </c>
      <c r="R7568">
        <v>128357193.19943</v>
      </c>
      <c r="S7568">
        <v>136234473.11232001</v>
      </c>
      <c r="T7568">
        <v>139805981.16738001</v>
      </c>
      <c r="U7568">
        <v>145335756.47009999</v>
      </c>
      <c r="V7568">
        <v>151614178.62536001</v>
      </c>
      <c r="W7568">
        <v>155497701.01848999</v>
      </c>
      <c r="X7568">
        <v>161730826.9474</v>
      </c>
      <c r="Y7568">
        <v>172796342.66613999</v>
      </c>
    </row>
    <row r="7569" spans="1:44" x14ac:dyDescent="0.25">
      <c r="A7569" t="str">
        <f t="shared" si="119"/>
        <v>ÖsterreichGründungsintensitätin % der aktiven Wirtschaftskammermitglieder</v>
      </c>
      <c r="B7569">
        <v>7568</v>
      </c>
      <c r="C7569">
        <v>1000</v>
      </c>
      <c r="D7569" t="s">
        <v>301</v>
      </c>
      <c r="E7569" t="s">
        <v>40</v>
      </c>
      <c r="F7569" t="s">
        <v>52</v>
      </c>
      <c r="G7569">
        <v>7.7511907292262299</v>
      </c>
      <c r="H7569">
        <v>8.2475968048643402</v>
      </c>
      <c r="I7569">
        <v>8.3862999328870398</v>
      </c>
      <c r="J7569">
        <v>8.4248258019631894</v>
      </c>
      <c r="K7569">
        <v>7.6619366861709297</v>
      </c>
      <c r="L7569">
        <v>7.7651990754739204</v>
      </c>
      <c r="M7569">
        <v>10.0593619833886</v>
      </c>
      <c r="N7569">
        <v>7.7429433694301402</v>
      </c>
      <c r="O7569">
        <v>8.5090143982837603</v>
      </c>
      <c r="P7569">
        <v>7.8178183945539601</v>
      </c>
      <c r="Q7569">
        <v>7.7028487442182199</v>
      </c>
      <c r="R7569">
        <v>7.7779251427861702</v>
      </c>
      <c r="S7569">
        <v>7.5739736891592502</v>
      </c>
      <c r="T7569">
        <v>7.6857125237965498</v>
      </c>
      <c r="U7569">
        <v>7.9115138220897698</v>
      </c>
      <c r="V7569">
        <v>7.5851144468198903</v>
      </c>
      <c r="W7569">
        <v>7.2797892448991304</v>
      </c>
      <c r="X7569">
        <v>7.0962823119372596</v>
      </c>
      <c r="Y7569">
        <v>6.9303593149722298</v>
      </c>
      <c r="Z7569">
        <v>7.1199316503334504</v>
      </c>
      <c r="AA7569">
        <v>6.6588731684292304</v>
      </c>
      <c r="AB7569">
        <v>6.7764164114799099</v>
      </c>
    </row>
    <row r="7570" spans="1:44" x14ac:dyDescent="0.25">
      <c r="A7570" t="str">
        <f t="shared" si="119"/>
        <v>ÖsterreichGründungsintensitätje 1.000 Einwohner</v>
      </c>
      <c r="B7570">
        <v>7569</v>
      </c>
      <c r="C7570">
        <v>1000</v>
      </c>
      <c r="D7570" t="s">
        <v>301</v>
      </c>
      <c r="E7570" t="s">
        <v>40</v>
      </c>
      <c r="F7570" t="s">
        <v>53</v>
      </c>
      <c r="G7570">
        <v>3.2109568383509202</v>
      </c>
      <c r="H7570">
        <v>3.4964253673919399</v>
      </c>
      <c r="I7570">
        <v>3.6524081515756701</v>
      </c>
      <c r="J7570">
        <v>3.7799832930127799</v>
      </c>
      <c r="K7570">
        <v>3.5265264229617101</v>
      </c>
      <c r="L7570">
        <v>3.65858487714089</v>
      </c>
      <c r="M7570">
        <v>4.8544840393986997</v>
      </c>
      <c r="N7570">
        <v>3.92465365639341</v>
      </c>
      <c r="O7570">
        <v>4.4452331116164796</v>
      </c>
      <c r="P7570">
        <v>4.1977560882277203</v>
      </c>
      <c r="Q7570">
        <v>4.2385213057709299</v>
      </c>
      <c r="R7570">
        <v>4.3713454789833204</v>
      </c>
      <c r="S7570">
        <v>4.3553046585797999</v>
      </c>
      <c r="T7570">
        <v>4.5004464802608704</v>
      </c>
      <c r="U7570">
        <v>4.69261951450674</v>
      </c>
      <c r="V7570">
        <v>4.5739903668869903</v>
      </c>
      <c r="W7570">
        <v>4.4571310299268898</v>
      </c>
      <c r="X7570">
        <v>4.4127997381127804</v>
      </c>
      <c r="Y7570">
        <v>4.3654331661922701</v>
      </c>
      <c r="Z7570">
        <v>4.5620209155969604</v>
      </c>
      <c r="AA7570">
        <v>4.3835963064191699</v>
      </c>
      <c r="AB7570">
        <v>4.4672178501559401</v>
      </c>
    </row>
    <row r="7571" spans="1:44" x14ac:dyDescent="0.25">
      <c r="A7571" t="str">
        <f t="shared" ref="A7571:A7594" si="120">D7571&amp;E7571&amp;F7571</f>
        <v>ÖsterreichKammermitgliedschaftenAktiv</v>
      </c>
      <c r="B7571">
        <v>7570</v>
      </c>
      <c r="C7571">
        <v>1000</v>
      </c>
      <c r="D7571" t="s">
        <v>301</v>
      </c>
      <c r="E7571" t="s">
        <v>39</v>
      </c>
      <c r="F7571" t="s">
        <v>50</v>
      </c>
      <c r="G7571">
        <v>334039</v>
      </c>
      <c r="H7571">
        <v>343397</v>
      </c>
      <c r="I7571">
        <v>354626</v>
      </c>
      <c r="J7571">
        <v>369230</v>
      </c>
      <c r="K7571">
        <v>380705</v>
      </c>
      <c r="L7571">
        <v>390520</v>
      </c>
      <c r="M7571">
        <v>401196</v>
      </c>
      <c r="N7571">
        <v>422750</v>
      </c>
      <c r="O7571">
        <v>431777</v>
      </c>
      <c r="P7571">
        <v>436552</v>
      </c>
      <c r="Q7571">
        <v>447873</v>
      </c>
      <c r="R7571">
        <v>451497</v>
      </c>
      <c r="S7571">
        <v>460552</v>
      </c>
      <c r="T7571">
        <v>462883</v>
      </c>
      <c r="U7571">
        <v>473048</v>
      </c>
      <c r="V7571">
        <v>475200</v>
      </c>
      <c r="W7571">
        <v>486367</v>
      </c>
      <c r="X7571">
        <v>489415</v>
      </c>
      <c r="Y7571">
        <v>498868</v>
      </c>
      <c r="Z7571">
        <v>502473</v>
      </c>
      <c r="AA7571">
        <v>513279</v>
      </c>
      <c r="AB7571">
        <v>515817</v>
      </c>
      <c r="AC7571">
        <v>526132</v>
      </c>
      <c r="AD7571">
        <v>529023</v>
      </c>
      <c r="AE7571">
        <v>539018</v>
      </c>
      <c r="AF7571">
        <v>540153</v>
      </c>
      <c r="AG7571">
        <v>549573</v>
      </c>
      <c r="AH7571">
        <v>550880</v>
      </c>
      <c r="AI7571">
        <v>559859</v>
      </c>
      <c r="AJ7571">
        <v>560678</v>
      </c>
      <c r="AK7571">
        <v>564335</v>
      </c>
      <c r="AL7571">
        <v>572351</v>
      </c>
      <c r="AM7571">
        <v>589199</v>
      </c>
      <c r="AN7571">
        <v>591091</v>
      </c>
      <c r="AO7571">
        <v>600217</v>
      </c>
      <c r="AP7571">
        <v>600214</v>
      </c>
      <c r="AQ7571">
        <v>608522</v>
      </c>
      <c r="AR7571">
        <v>608801</v>
      </c>
    </row>
    <row r="7572" spans="1:44" x14ac:dyDescent="0.25">
      <c r="A7572" t="str">
        <f t="shared" si="120"/>
        <v>ÖsterreichKammermitgliedschaftenInsgesamt</v>
      </c>
      <c r="B7572">
        <v>7571</v>
      </c>
      <c r="C7572">
        <v>1000</v>
      </c>
      <c r="D7572" t="s">
        <v>301</v>
      </c>
      <c r="E7572" t="s">
        <v>39</v>
      </c>
      <c r="F7572" t="s">
        <v>48</v>
      </c>
      <c r="G7572">
        <v>428021</v>
      </c>
      <c r="H7572">
        <v>440848</v>
      </c>
      <c r="I7572">
        <v>455220</v>
      </c>
      <c r="J7572">
        <v>471144</v>
      </c>
      <c r="K7572">
        <v>483545</v>
      </c>
      <c r="L7572">
        <v>493375</v>
      </c>
      <c r="M7572">
        <v>504347</v>
      </c>
      <c r="N7572">
        <v>528318</v>
      </c>
      <c r="O7572">
        <v>536856</v>
      </c>
      <c r="P7572">
        <v>545440</v>
      </c>
      <c r="Q7572">
        <v>556747</v>
      </c>
      <c r="R7572">
        <v>563718</v>
      </c>
      <c r="S7572">
        <v>571738</v>
      </c>
      <c r="T7572">
        <v>578232</v>
      </c>
      <c r="U7572">
        <v>587996</v>
      </c>
      <c r="V7572">
        <v>594767</v>
      </c>
      <c r="W7572">
        <v>604737</v>
      </c>
      <c r="X7572">
        <v>612921</v>
      </c>
      <c r="Y7572">
        <v>621903</v>
      </c>
      <c r="Z7572">
        <v>629257</v>
      </c>
      <c r="AA7572">
        <v>639835</v>
      </c>
      <c r="AB7572">
        <v>645900</v>
      </c>
      <c r="AC7572">
        <v>654119</v>
      </c>
      <c r="AD7572">
        <v>659844</v>
      </c>
      <c r="AE7572">
        <v>668324</v>
      </c>
      <c r="AF7572">
        <v>672185</v>
      </c>
      <c r="AG7572">
        <v>678257</v>
      </c>
      <c r="AH7572">
        <v>681009</v>
      </c>
      <c r="AI7572">
        <v>687139</v>
      </c>
      <c r="AJ7572">
        <v>689563</v>
      </c>
      <c r="AK7572">
        <v>699115</v>
      </c>
      <c r="AL7572">
        <v>706463</v>
      </c>
      <c r="AM7572">
        <v>719418</v>
      </c>
      <c r="AN7572">
        <v>721128</v>
      </c>
      <c r="AO7572">
        <v>725740</v>
      </c>
      <c r="AP7572">
        <v>725744</v>
      </c>
      <c r="AQ7572">
        <v>729039</v>
      </c>
      <c r="AR7572">
        <v>728928</v>
      </c>
    </row>
    <row r="7573" spans="1:44" x14ac:dyDescent="0.25">
      <c r="A7573" t="str">
        <f t="shared" si="120"/>
        <v>ÖsterreichKammermitgliedschaftenRuhend</v>
      </c>
      <c r="B7573">
        <v>7572</v>
      </c>
      <c r="C7573">
        <v>1000</v>
      </c>
      <c r="D7573" t="s">
        <v>301</v>
      </c>
      <c r="E7573" t="s">
        <v>39</v>
      </c>
      <c r="F7573" t="s">
        <v>51</v>
      </c>
      <c r="G7573">
        <v>93982</v>
      </c>
      <c r="H7573">
        <v>97451</v>
      </c>
      <c r="I7573">
        <v>100594</v>
      </c>
      <c r="J7573">
        <v>101914</v>
      </c>
      <c r="K7573">
        <v>102840</v>
      </c>
      <c r="L7573">
        <v>102855</v>
      </c>
      <c r="M7573">
        <v>103151</v>
      </c>
      <c r="N7573">
        <v>105568</v>
      </c>
      <c r="O7573">
        <v>105079</v>
      </c>
      <c r="P7573">
        <v>108888</v>
      </c>
      <c r="Q7573">
        <v>108874</v>
      </c>
      <c r="R7573">
        <v>112221</v>
      </c>
      <c r="S7573">
        <v>111186</v>
      </c>
      <c r="T7573">
        <v>115349</v>
      </c>
      <c r="U7573">
        <v>114948</v>
      </c>
      <c r="V7573">
        <v>119567</v>
      </c>
      <c r="W7573">
        <v>118370</v>
      </c>
      <c r="X7573">
        <v>123506</v>
      </c>
      <c r="Y7573">
        <v>123035</v>
      </c>
      <c r="Z7573">
        <v>126784</v>
      </c>
      <c r="AA7573">
        <v>126556</v>
      </c>
      <c r="AB7573">
        <v>130083</v>
      </c>
      <c r="AC7573">
        <v>127987</v>
      </c>
      <c r="AD7573">
        <v>130821</v>
      </c>
      <c r="AE7573">
        <v>129306</v>
      </c>
      <c r="AF7573">
        <v>132032</v>
      </c>
      <c r="AG7573">
        <v>128684</v>
      </c>
      <c r="AH7573">
        <v>130129</v>
      </c>
      <c r="AI7573">
        <v>127280</v>
      </c>
      <c r="AJ7573">
        <v>128885</v>
      </c>
      <c r="AK7573">
        <v>134780</v>
      </c>
      <c r="AL7573">
        <v>134112</v>
      </c>
      <c r="AM7573">
        <v>130219</v>
      </c>
      <c r="AN7573">
        <v>130037</v>
      </c>
      <c r="AO7573">
        <v>125523</v>
      </c>
      <c r="AP7573">
        <v>125530</v>
      </c>
      <c r="AQ7573">
        <v>120517</v>
      </c>
      <c r="AR7573">
        <v>120127</v>
      </c>
    </row>
    <row r="7574" spans="1:44" x14ac:dyDescent="0.25">
      <c r="A7574" t="str">
        <f t="shared" si="120"/>
        <v>ÖsterreichLehrlinge1. Lehrjahr, männlich</v>
      </c>
      <c r="B7574">
        <v>7573</v>
      </c>
      <c r="C7574">
        <v>1000</v>
      </c>
      <c r="D7574" t="s">
        <v>301</v>
      </c>
      <c r="E7574" t="s">
        <v>46</v>
      </c>
      <c r="F7574" t="s">
        <v>65</v>
      </c>
      <c r="G7574">
        <v>23276</v>
      </c>
      <c r="H7574">
        <v>22766</v>
      </c>
      <c r="I7574">
        <v>23576</v>
      </c>
      <c r="J7574">
        <v>24753</v>
      </c>
      <c r="K7574">
        <v>25323</v>
      </c>
      <c r="L7574">
        <v>26283</v>
      </c>
      <c r="M7574">
        <v>25682</v>
      </c>
      <c r="N7574">
        <v>24913</v>
      </c>
      <c r="O7574">
        <v>25067</v>
      </c>
      <c r="P7574">
        <v>25142</v>
      </c>
      <c r="Q7574">
        <v>24120</v>
      </c>
      <c r="R7574">
        <v>22485</v>
      </c>
      <c r="S7574">
        <v>21262</v>
      </c>
      <c r="T7574">
        <v>20839</v>
      </c>
      <c r="U7574">
        <v>21276</v>
      </c>
      <c r="V7574">
        <v>21891</v>
      </c>
      <c r="W7574">
        <v>22549</v>
      </c>
      <c r="X7574">
        <v>22087</v>
      </c>
      <c r="Y7574">
        <v>20902</v>
      </c>
      <c r="Z7574">
        <v>21734</v>
      </c>
      <c r="AA7574">
        <v>22742</v>
      </c>
      <c r="AB7574">
        <v>22170</v>
      </c>
    </row>
    <row r="7575" spans="1:44" x14ac:dyDescent="0.25">
      <c r="A7575" t="str">
        <f t="shared" si="120"/>
        <v>ÖsterreichLehrlinge1. Lehrjahr, weiblich</v>
      </c>
      <c r="B7575">
        <v>7574</v>
      </c>
      <c r="C7575">
        <v>1000</v>
      </c>
      <c r="D7575" t="s">
        <v>301</v>
      </c>
      <c r="E7575" t="s">
        <v>46</v>
      </c>
      <c r="F7575" t="s">
        <v>66</v>
      </c>
      <c r="G7575">
        <v>12852</v>
      </c>
      <c r="H7575">
        <v>12688</v>
      </c>
      <c r="I7575">
        <v>12368</v>
      </c>
      <c r="J7575">
        <v>13799</v>
      </c>
      <c r="K7575">
        <v>14077</v>
      </c>
      <c r="L7575">
        <v>14893</v>
      </c>
      <c r="M7575">
        <v>14583</v>
      </c>
      <c r="N7575">
        <v>14692</v>
      </c>
      <c r="O7575">
        <v>14694</v>
      </c>
      <c r="P7575">
        <v>14325</v>
      </c>
      <c r="Q7575">
        <v>14091</v>
      </c>
      <c r="R7575">
        <v>13095</v>
      </c>
      <c r="S7575">
        <v>12246</v>
      </c>
      <c r="T7575">
        <v>11645</v>
      </c>
      <c r="U7575">
        <v>11417</v>
      </c>
      <c r="V7575">
        <v>11830</v>
      </c>
      <c r="W7575">
        <v>11853</v>
      </c>
      <c r="X7575">
        <v>11795</v>
      </c>
      <c r="Y7575">
        <v>11067</v>
      </c>
      <c r="Z7575">
        <v>11476</v>
      </c>
      <c r="AA7575">
        <v>12491</v>
      </c>
      <c r="AB7575">
        <v>11912</v>
      </c>
    </row>
    <row r="7576" spans="1:44" x14ac:dyDescent="0.25">
      <c r="A7576" t="str">
        <f t="shared" si="120"/>
        <v>ÖsterreichLehrlinge2. Lehrjahr, männlich</v>
      </c>
      <c r="B7576">
        <v>7575</v>
      </c>
      <c r="C7576">
        <v>1000</v>
      </c>
      <c r="D7576" t="s">
        <v>301</v>
      </c>
      <c r="E7576" t="s">
        <v>46</v>
      </c>
      <c r="F7576" t="s">
        <v>67</v>
      </c>
      <c r="G7576">
        <v>23788</v>
      </c>
      <c r="H7576">
        <v>23207</v>
      </c>
      <c r="I7576">
        <v>23054</v>
      </c>
      <c r="J7576">
        <v>24315</v>
      </c>
      <c r="K7576">
        <v>24531</v>
      </c>
      <c r="L7576">
        <v>25080</v>
      </c>
      <c r="M7576">
        <v>26005</v>
      </c>
      <c r="N7576">
        <v>25705</v>
      </c>
      <c r="O7576">
        <v>24228</v>
      </c>
      <c r="P7576">
        <v>24125</v>
      </c>
      <c r="Q7576">
        <v>24292</v>
      </c>
      <c r="R7576">
        <v>23119</v>
      </c>
      <c r="S7576">
        <v>21628</v>
      </c>
      <c r="T7576">
        <v>20725</v>
      </c>
      <c r="U7576">
        <v>20217</v>
      </c>
      <c r="V7576">
        <v>20585</v>
      </c>
      <c r="W7576">
        <v>21103</v>
      </c>
      <c r="X7576">
        <v>21952</v>
      </c>
      <c r="Y7576">
        <v>21780</v>
      </c>
      <c r="Z7576">
        <v>20278</v>
      </c>
      <c r="AA7576">
        <v>20687</v>
      </c>
      <c r="AB7576">
        <v>21464</v>
      </c>
    </row>
    <row r="7577" spans="1:44" x14ac:dyDescent="0.25">
      <c r="A7577" t="str">
        <f t="shared" si="120"/>
        <v>ÖsterreichLehrlinge2. Lehrjahr, weiblich</v>
      </c>
      <c r="B7577">
        <v>7576</v>
      </c>
      <c r="C7577">
        <v>1000</v>
      </c>
      <c r="D7577" t="s">
        <v>301</v>
      </c>
      <c r="E7577" t="s">
        <v>46</v>
      </c>
      <c r="F7577" t="s">
        <v>68</v>
      </c>
      <c r="G7577">
        <v>13130</v>
      </c>
      <c r="H7577">
        <v>13371</v>
      </c>
      <c r="I7577">
        <v>13002</v>
      </c>
      <c r="J7577">
        <v>13457</v>
      </c>
      <c r="K7577">
        <v>14237</v>
      </c>
      <c r="L7577">
        <v>14534</v>
      </c>
      <c r="M7577">
        <v>15193</v>
      </c>
      <c r="N7577">
        <v>14868</v>
      </c>
      <c r="O7577">
        <v>14646</v>
      </c>
      <c r="P7577">
        <v>14554</v>
      </c>
      <c r="Q7577">
        <v>14372</v>
      </c>
      <c r="R7577">
        <v>13812</v>
      </c>
      <c r="S7577">
        <v>13045</v>
      </c>
      <c r="T7577">
        <v>12304</v>
      </c>
      <c r="U7577">
        <v>11747</v>
      </c>
      <c r="V7577">
        <v>11427</v>
      </c>
      <c r="W7577">
        <v>11718</v>
      </c>
      <c r="X7577">
        <v>11861</v>
      </c>
      <c r="Y7577">
        <v>11818</v>
      </c>
      <c r="Z7577">
        <v>11058</v>
      </c>
      <c r="AA7577">
        <v>11111</v>
      </c>
      <c r="AB7577">
        <v>11924</v>
      </c>
    </row>
    <row r="7578" spans="1:44" x14ac:dyDescent="0.25">
      <c r="A7578" t="str">
        <f t="shared" si="120"/>
        <v>ÖsterreichLehrlinge3. Lehrjahr, männlich</v>
      </c>
      <c r="B7578">
        <v>7577</v>
      </c>
      <c r="C7578">
        <v>1000</v>
      </c>
      <c r="D7578" t="s">
        <v>301</v>
      </c>
      <c r="E7578" t="s">
        <v>46</v>
      </c>
      <c r="F7578" t="s">
        <v>69</v>
      </c>
      <c r="G7578">
        <v>23591</v>
      </c>
      <c r="H7578">
        <v>23147</v>
      </c>
      <c r="I7578">
        <v>22734</v>
      </c>
      <c r="J7578">
        <v>22572</v>
      </c>
      <c r="K7578">
        <v>23372</v>
      </c>
      <c r="L7578">
        <v>23662</v>
      </c>
      <c r="M7578">
        <v>24307</v>
      </c>
      <c r="N7578">
        <v>24751</v>
      </c>
      <c r="O7578">
        <v>24277</v>
      </c>
      <c r="P7578">
        <v>22975</v>
      </c>
      <c r="Q7578">
        <v>22963</v>
      </c>
      <c r="R7578">
        <v>23146</v>
      </c>
      <c r="S7578">
        <v>21953</v>
      </c>
      <c r="T7578">
        <v>20452</v>
      </c>
      <c r="U7578">
        <v>19753</v>
      </c>
      <c r="V7578">
        <v>19276</v>
      </c>
      <c r="W7578">
        <v>19583</v>
      </c>
      <c r="X7578">
        <v>19887</v>
      </c>
      <c r="Y7578">
        <v>20733</v>
      </c>
      <c r="Z7578">
        <v>20429</v>
      </c>
      <c r="AA7578">
        <v>18997</v>
      </c>
      <c r="AB7578">
        <v>19376</v>
      </c>
    </row>
    <row r="7579" spans="1:44" x14ac:dyDescent="0.25">
      <c r="A7579" t="str">
        <f t="shared" si="120"/>
        <v>ÖsterreichLehrlinge3. Lehrjahr, weiblich</v>
      </c>
      <c r="B7579">
        <v>7578</v>
      </c>
      <c r="C7579">
        <v>1000</v>
      </c>
      <c r="D7579" t="s">
        <v>301</v>
      </c>
      <c r="E7579" t="s">
        <v>46</v>
      </c>
      <c r="F7579" t="s">
        <v>70</v>
      </c>
      <c r="G7579">
        <v>12914</v>
      </c>
      <c r="H7579">
        <v>12464</v>
      </c>
      <c r="I7579">
        <v>12619</v>
      </c>
      <c r="J7579">
        <v>12006</v>
      </c>
      <c r="K7579">
        <v>12716</v>
      </c>
      <c r="L7579">
        <v>13437</v>
      </c>
      <c r="M7579">
        <v>13824</v>
      </c>
      <c r="N7579">
        <v>13955</v>
      </c>
      <c r="O7579">
        <v>13704</v>
      </c>
      <c r="P7579">
        <v>13384</v>
      </c>
      <c r="Q7579">
        <v>13339</v>
      </c>
      <c r="R7579">
        <v>13044</v>
      </c>
      <c r="S7579">
        <v>12698</v>
      </c>
      <c r="T7579">
        <v>11949</v>
      </c>
      <c r="U7579">
        <v>11192</v>
      </c>
      <c r="V7579">
        <v>10718</v>
      </c>
      <c r="W7579">
        <v>10465</v>
      </c>
      <c r="X7579">
        <v>10749</v>
      </c>
      <c r="Y7579">
        <v>10892</v>
      </c>
      <c r="Z7579">
        <v>10798</v>
      </c>
      <c r="AA7579">
        <v>10090</v>
      </c>
      <c r="AB7579">
        <v>10144</v>
      </c>
    </row>
    <row r="7580" spans="1:44" x14ac:dyDescent="0.25">
      <c r="A7580" t="str">
        <f t="shared" si="120"/>
        <v>ÖsterreichLehrlinge4. Lehrjahr, männlich</v>
      </c>
      <c r="B7580">
        <v>7579</v>
      </c>
      <c r="C7580">
        <v>1000</v>
      </c>
      <c r="D7580" t="s">
        <v>301</v>
      </c>
      <c r="E7580" t="s">
        <v>46</v>
      </c>
      <c r="F7580" t="s">
        <v>71</v>
      </c>
      <c r="G7580">
        <v>9863</v>
      </c>
      <c r="H7580">
        <v>10365</v>
      </c>
      <c r="I7580">
        <v>10677</v>
      </c>
      <c r="J7580">
        <v>10480</v>
      </c>
      <c r="K7580">
        <v>10633</v>
      </c>
      <c r="L7580">
        <v>10865</v>
      </c>
      <c r="M7580">
        <v>11102</v>
      </c>
      <c r="N7580">
        <v>11495</v>
      </c>
      <c r="O7580">
        <v>11945</v>
      </c>
      <c r="P7580">
        <v>12072</v>
      </c>
      <c r="Q7580">
        <v>10719</v>
      </c>
      <c r="R7580">
        <v>10597</v>
      </c>
      <c r="S7580">
        <v>10976</v>
      </c>
      <c r="T7580">
        <v>10803</v>
      </c>
      <c r="U7580">
        <v>10117</v>
      </c>
      <c r="V7580">
        <v>9700</v>
      </c>
      <c r="W7580">
        <v>9475</v>
      </c>
      <c r="X7580">
        <v>9610</v>
      </c>
      <c r="Y7580">
        <v>9910</v>
      </c>
      <c r="Z7580">
        <v>10432</v>
      </c>
      <c r="AA7580">
        <v>10522</v>
      </c>
      <c r="AB7580">
        <v>9909</v>
      </c>
    </row>
    <row r="7581" spans="1:44" x14ac:dyDescent="0.25">
      <c r="A7581" t="str">
        <f t="shared" si="120"/>
        <v>ÖsterreichLehrlinge4. Lehrjahr, weiblich</v>
      </c>
      <c r="B7581">
        <v>7580</v>
      </c>
      <c r="C7581">
        <v>1000</v>
      </c>
      <c r="D7581" t="s">
        <v>301</v>
      </c>
      <c r="E7581" t="s">
        <v>46</v>
      </c>
      <c r="F7581" t="s">
        <v>72</v>
      </c>
      <c r="G7581">
        <v>1072</v>
      </c>
      <c r="H7581">
        <v>1032</v>
      </c>
      <c r="I7581">
        <v>1047</v>
      </c>
      <c r="J7581">
        <v>996</v>
      </c>
      <c r="K7581">
        <v>1073</v>
      </c>
      <c r="L7581">
        <v>1069</v>
      </c>
      <c r="M7581">
        <v>1184</v>
      </c>
      <c r="N7581">
        <v>1297</v>
      </c>
      <c r="O7581">
        <v>1338</v>
      </c>
      <c r="P7581">
        <v>1505</v>
      </c>
      <c r="Q7581">
        <v>1332</v>
      </c>
      <c r="R7581">
        <v>1281</v>
      </c>
      <c r="S7581">
        <v>1260</v>
      </c>
      <c r="T7581">
        <v>1246</v>
      </c>
      <c r="U7581">
        <v>1231</v>
      </c>
      <c r="V7581">
        <v>1186</v>
      </c>
      <c r="W7581">
        <v>1169</v>
      </c>
      <c r="X7581">
        <v>1170</v>
      </c>
      <c r="Y7581">
        <v>1314</v>
      </c>
      <c r="Z7581">
        <v>1388</v>
      </c>
      <c r="AA7581">
        <v>1445</v>
      </c>
      <c r="AB7581">
        <v>1367</v>
      </c>
    </row>
    <row r="7582" spans="1:44" x14ac:dyDescent="0.25">
      <c r="A7582" t="str">
        <f t="shared" si="120"/>
        <v>ÖsterreichLehrlingeFrauen</v>
      </c>
      <c r="B7582">
        <v>7581</v>
      </c>
      <c r="C7582">
        <v>1000</v>
      </c>
      <c r="D7582" t="s">
        <v>301</v>
      </c>
      <c r="E7582" t="s">
        <v>46</v>
      </c>
      <c r="F7582" t="s">
        <v>47</v>
      </c>
      <c r="G7582">
        <v>39968</v>
      </c>
      <c r="H7582">
        <v>39555</v>
      </c>
      <c r="I7582">
        <v>39036</v>
      </c>
      <c r="J7582">
        <v>40258</v>
      </c>
      <c r="K7582">
        <v>42103</v>
      </c>
      <c r="L7582">
        <v>43933</v>
      </c>
      <c r="M7582">
        <v>44784</v>
      </c>
      <c r="N7582">
        <v>44812</v>
      </c>
      <c r="O7582">
        <v>44382</v>
      </c>
      <c r="P7582">
        <v>43768</v>
      </c>
      <c r="Q7582">
        <v>43134</v>
      </c>
      <c r="R7582">
        <v>41232</v>
      </c>
      <c r="S7582">
        <v>39249</v>
      </c>
      <c r="T7582">
        <v>37144</v>
      </c>
      <c r="U7582">
        <v>35587</v>
      </c>
      <c r="V7582">
        <v>35161</v>
      </c>
      <c r="W7582">
        <v>35205</v>
      </c>
      <c r="X7582">
        <v>35575</v>
      </c>
      <c r="Y7582">
        <v>35091</v>
      </c>
      <c r="Z7582">
        <v>34720</v>
      </c>
      <c r="AA7582">
        <v>35137</v>
      </c>
      <c r="AB7582">
        <v>35347</v>
      </c>
    </row>
    <row r="7583" spans="1:44" x14ac:dyDescent="0.25">
      <c r="A7583" t="str">
        <f t="shared" si="120"/>
        <v>ÖsterreichLehrlingeInsgesamt</v>
      </c>
      <c r="B7583">
        <v>7582</v>
      </c>
      <c r="C7583">
        <v>1000</v>
      </c>
      <c r="D7583" t="s">
        <v>301</v>
      </c>
      <c r="E7583" t="s">
        <v>46</v>
      </c>
      <c r="F7583" t="s">
        <v>48</v>
      </c>
      <c r="G7583">
        <v>120486</v>
      </c>
      <c r="H7583">
        <v>119040</v>
      </c>
      <c r="I7583">
        <v>119077</v>
      </c>
      <c r="J7583">
        <v>122378</v>
      </c>
      <c r="K7583">
        <v>125962</v>
      </c>
      <c r="L7583">
        <v>129823</v>
      </c>
      <c r="M7583">
        <v>131880</v>
      </c>
      <c r="N7583">
        <v>131676</v>
      </c>
      <c r="O7583">
        <v>129899</v>
      </c>
      <c r="P7583">
        <v>128082</v>
      </c>
      <c r="Q7583">
        <v>125228</v>
      </c>
      <c r="R7583">
        <v>120579</v>
      </c>
      <c r="S7583">
        <v>115068</v>
      </c>
      <c r="T7583">
        <v>109963</v>
      </c>
      <c r="U7583">
        <v>106950</v>
      </c>
      <c r="V7583">
        <v>106613</v>
      </c>
      <c r="W7583">
        <v>107915</v>
      </c>
      <c r="X7583">
        <v>109111</v>
      </c>
      <c r="Y7583">
        <v>108416</v>
      </c>
      <c r="Z7583">
        <v>107593</v>
      </c>
      <c r="AA7583">
        <v>108085</v>
      </c>
      <c r="AB7583">
        <v>108266</v>
      </c>
    </row>
    <row r="7584" spans="1:44" x14ac:dyDescent="0.25">
      <c r="A7584" t="str">
        <f t="shared" si="120"/>
        <v>ÖsterreichLehrlingeMänner</v>
      </c>
      <c r="B7584">
        <v>7583</v>
      </c>
      <c r="C7584">
        <v>1000</v>
      </c>
      <c r="D7584" t="s">
        <v>301</v>
      </c>
      <c r="E7584" t="s">
        <v>46</v>
      </c>
      <c r="F7584" t="s">
        <v>49</v>
      </c>
      <c r="G7584">
        <v>80518</v>
      </c>
      <c r="H7584">
        <v>79485</v>
      </c>
      <c r="I7584">
        <v>80041</v>
      </c>
      <c r="J7584">
        <v>82120</v>
      </c>
      <c r="K7584">
        <v>83859</v>
      </c>
      <c r="L7584">
        <v>85890</v>
      </c>
      <c r="M7584">
        <v>87096</v>
      </c>
      <c r="N7584">
        <v>86864</v>
      </c>
      <c r="O7584">
        <v>85517</v>
      </c>
      <c r="P7584">
        <v>84314</v>
      </c>
      <c r="Q7584">
        <v>82094</v>
      </c>
      <c r="R7584">
        <v>79347</v>
      </c>
      <c r="S7584">
        <v>75819</v>
      </c>
      <c r="T7584">
        <v>72819</v>
      </c>
      <c r="U7584">
        <v>71363</v>
      </c>
      <c r="V7584">
        <v>71452</v>
      </c>
      <c r="W7584">
        <v>72710</v>
      </c>
      <c r="X7584">
        <v>73536</v>
      </c>
      <c r="Y7584">
        <v>73325</v>
      </c>
      <c r="Z7584">
        <v>72873</v>
      </c>
      <c r="AA7584">
        <v>72948</v>
      </c>
      <c r="AB7584">
        <v>72919</v>
      </c>
    </row>
    <row r="7585" spans="1:47" x14ac:dyDescent="0.25">
      <c r="A7585" t="str">
        <f t="shared" si="120"/>
        <v>ÖsterreichNeugründungenInsgesamt</v>
      </c>
      <c r="B7585">
        <v>7584</v>
      </c>
      <c r="C7585">
        <v>1000</v>
      </c>
      <c r="D7585" t="s">
        <v>301</v>
      </c>
      <c r="E7585" t="s">
        <v>41</v>
      </c>
      <c r="F7585" t="s">
        <v>48</v>
      </c>
      <c r="G7585">
        <v>25892</v>
      </c>
      <c r="H7585">
        <v>28322</v>
      </c>
      <c r="I7585">
        <v>29740</v>
      </c>
      <c r="J7585">
        <v>31001</v>
      </c>
      <c r="K7585">
        <v>29109</v>
      </c>
      <c r="L7585">
        <v>30304</v>
      </c>
      <c r="M7585">
        <v>40331</v>
      </c>
      <c r="N7585">
        <v>32712</v>
      </c>
      <c r="O7585">
        <v>37125</v>
      </c>
      <c r="P7585">
        <v>35279</v>
      </c>
      <c r="Q7585">
        <v>35638</v>
      </c>
      <c r="R7585">
        <v>36946</v>
      </c>
      <c r="S7585">
        <v>37054</v>
      </c>
      <c r="T7585">
        <v>38636</v>
      </c>
      <c r="U7585">
        <v>40828</v>
      </c>
      <c r="V7585">
        <v>40127</v>
      </c>
      <c r="W7585">
        <v>39322</v>
      </c>
      <c r="X7585">
        <v>39092</v>
      </c>
      <c r="Y7585">
        <v>38857</v>
      </c>
      <c r="Z7585">
        <v>40751</v>
      </c>
      <c r="AA7585">
        <v>39360</v>
      </c>
      <c r="AB7585">
        <v>40673</v>
      </c>
    </row>
    <row r="7586" spans="1:47" x14ac:dyDescent="0.25">
      <c r="A7586" t="str">
        <f t="shared" si="120"/>
        <v>ÖsterreichPendler (Auspendler/-innen)Insgesamt</v>
      </c>
      <c r="B7586">
        <v>7585</v>
      </c>
      <c r="C7586">
        <v>1000</v>
      </c>
      <c r="D7586" t="s">
        <v>301</v>
      </c>
      <c r="E7586" t="s">
        <v>459</v>
      </c>
      <c r="F7586" t="s">
        <v>48</v>
      </c>
      <c r="G7586">
        <v>2006892</v>
      </c>
      <c r="H7586">
        <v>2063064</v>
      </c>
      <c r="I7586">
        <v>2093336</v>
      </c>
      <c r="J7586">
        <v>2107549</v>
      </c>
      <c r="K7586">
        <v>2106514</v>
      </c>
      <c r="L7586">
        <v>2122805</v>
      </c>
      <c r="M7586">
        <v>2147596</v>
      </c>
      <c r="N7586">
        <v>2186402</v>
      </c>
      <c r="O7586">
        <v>2232427</v>
      </c>
      <c r="P7586">
        <v>2277560</v>
      </c>
      <c r="Q7586">
        <v>2303072</v>
      </c>
      <c r="R7586">
        <v>2291423</v>
      </c>
      <c r="S7586">
        <v>2347926</v>
      </c>
    </row>
    <row r="7587" spans="1:47" x14ac:dyDescent="0.25">
      <c r="A7587" t="str">
        <f t="shared" si="120"/>
        <v>ÖsterreichPendler ins AuslandInsgesamt</v>
      </c>
      <c r="B7587">
        <v>7586</v>
      </c>
      <c r="C7587">
        <v>1000</v>
      </c>
      <c r="D7587" t="s">
        <v>301</v>
      </c>
      <c r="E7587" t="s">
        <v>304</v>
      </c>
      <c r="F7587" t="s">
        <v>48</v>
      </c>
      <c r="G7587">
        <v>21816</v>
      </c>
      <c r="H7587">
        <v>26638</v>
      </c>
      <c r="I7587">
        <v>40393</v>
      </c>
      <c r="J7587">
        <v>26970</v>
      </c>
      <c r="K7587">
        <v>26274</v>
      </c>
      <c r="L7587">
        <v>34403</v>
      </c>
      <c r="M7587">
        <v>34148</v>
      </c>
      <c r="N7587">
        <v>34684</v>
      </c>
      <c r="O7587">
        <v>35365</v>
      </c>
      <c r="P7587">
        <v>35030</v>
      </c>
      <c r="Q7587">
        <v>34994</v>
      </c>
      <c r="R7587">
        <v>30514</v>
      </c>
      <c r="S7587">
        <v>34311</v>
      </c>
    </row>
    <row r="7588" spans="1:47" x14ac:dyDescent="0.25">
      <c r="A7588" t="str">
        <f t="shared" si="120"/>
        <v>ÖsterreichPendler zw. BundesländernInsgesamt</v>
      </c>
      <c r="B7588">
        <v>7587</v>
      </c>
      <c r="C7588">
        <v>1000</v>
      </c>
      <c r="D7588" t="s">
        <v>301</v>
      </c>
      <c r="E7588" t="s">
        <v>433</v>
      </c>
      <c r="F7588" t="s">
        <v>48</v>
      </c>
      <c r="G7588">
        <v>483714</v>
      </c>
      <c r="H7588">
        <v>490107</v>
      </c>
      <c r="I7588">
        <v>505843</v>
      </c>
      <c r="J7588">
        <v>514044</v>
      </c>
      <c r="K7588">
        <v>508104</v>
      </c>
      <c r="L7588">
        <v>505643</v>
      </c>
      <c r="M7588">
        <v>505069</v>
      </c>
      <c r="N7588">
        <v>519715</v>
      </c>
      <c r="O7588">
        <v>530425</v>
      </c>
      <c r="P7588">
        <v>540594</v>
      </c>
      <c r="Q7588">
        <v>542997</v>
      </c>
      <c r="R7588">
        <v>543308</v>
      </c>
      <c r="S7588">
        <v>564220</v>
      </c>
    </row>
    <row r="7589" spans="1:47" x14ac:dyDescent="0.25">
      <c r="A7589" t="str">
        <f t="shared" si="120"/>
        <v>ÖsterreichPendler zw. Gemeinden eines Pol. BezirkesInsgesamt</v>
      </c>
      <c r="B7589">
        <v>7588</v>
      </c>
      <c r="C7589">
        <v>1000</v>
      </c>
      <c r="D7589" t="s">
        <v>301</v>
      </c>
      <c r="E7589" t="s">
        <v>305</v>
      </c>
      <c r="F7589" t="s">
        <v>48</v>
      </c>
      <c r="G7589">
        <v>769487</v>
      </c>
      <c r="H7589">
        <v>694292</v>
      </c>
      <c r="I7589">
        <v>713767</v>
      </c>
      <c r="J7589">
        <v>724267</v>
      </c>
      <c r="K7589">
        <v>731378</v>
      </c>
      <c r="L7589">
        <v>740422</v>
      </c>
      <c r="M7589">
        <v>744966</v>
      </c>
      <c r="N7589">
        <v>757326</v>
      </c>
      <c r="O7589">
        <v>771749</v>
      </c>
      <c r="P7589">
        <v>786011</v>
      </c>
      <c r="Q7589">
        <v>792518</v>
      </c>
      <c r="R7589">
        <v>784740</v>
      </c>
      <c r="S7589">
        <v>800281</v>
      </c>
    </row>
    <row r="7590" spans="1:47" x14ac:dyDescent="0.25">
      <c r="A7590" t="str">
        <f t="shared" si="120"/>
        <v>ÖsterreichPendler zw. Pol. Bez. des BundeslandesInsgesamt</v>
      </c>
      <c r="B7590">
        <v>7589</v>
      </c>
      <c r="C7590">
        <v>1000</v>
      </c>
      <c r="D7590" t="s">
        <v>301</v>
      </c>
      <c r="E7590" t="s">
        <v>306</v>
      </c>
      <c r="F7590" t="s">
        <v>48</v>
      </c>
      <c r="G7590">
        <v>731875</v>
      </c>
      <c r="H7590">
        <v>852027</v>
      </c>
      <c r="I7590">
        <v>833333</v>
      </c>
      <c r="J7590">
        <v>842268</v>
      </c>
      <c r="K7590">
        <v>840758</v>
      </c>
      <c r="L7590">
        <v>842337</v>
      </c>
      <c r="M7590">
        <v>863413</v>
      </c>
      <c r="N7590">
        <v>874677</v>
      </c>
      <c r="O7590">
        <v>894888</v>
      </c>
      <c r="P7590">
        <v>915925</v>
      </c>
      <c r="Q7590">
        <v>932563</v>
      </c>
      <c r="R7590">
        <v>932861</v>
      </c>
      <c r="S7590">
        <v>949114</v>
      </c>
    </row>
    <row r="7591" spans="1:47" x14ac:dyDescent="0.25">
      <c r="A7591" t="str">
        <f t="shared" si="120"/>
        <v>ÖsterreichPensionisteneinkommenBrutto_Schnitt</v>
      </c>
      <c r="B7591">
        <v>7590</v>
      </c>
      <c r="C7591">
        <v>1000</v>
      </c>
      <c r="D7591" t="s">
        <v>301</v>
      </c>
      <c r="E7591" t="s">
        <v>44</v>
      </c>
      <c r="F7591" t="s">
        <v>54</v>
      </c>
      <c r="G7591">
        <v>17380.117297631601</v>
      </c>
      <c r="H7591">
        <v>17624.0044044198</v>
      </c>
      <c r="I7591">
        <v>18198.893444859001</v>
      </c>
      <c r="J7591">
        <v>18697.871869656199</v>
      </c>
      <c r="K7591">
        <v>19364.5828651013</v>
      </c>
      <c r="L7591">
        <v>20051.116854508098</v>
      </c>
      <c r="M7591">
        <v>20466.7728596981</v>
      </c>
      <c r="N7591">
        <v>20838.0930956435</v>
      </c>
      <c r="O7591">
        <v>21020.239711304599</v>
      </c>
      <c r="P7591">
        <v>21533.091576559</v>
      </c>
      <c r="Q7591">
        <v>22106.351448610301</v>
      </c>
      <c r="R7591">
        <v>22597.093869597302</v>
      </c>
      <c r="S7591">
        <v>22995.511307000801</v>
      </c>
      <c r="T7591">
        <v>23307.982313169799</v>
      </c>
      <c r="U7591">
        <v>23844.6568675989</v>
      </c>
      <c r="V7591">
        <v>24536.238425173498</v>
      </c>
      <c r="W7591">
        <v>26014.324245034801</v>
      </c>
      <c r="X7591">
        <v>26784.438004622902</v>
      </c>
      <c r="Y7591">
        <v>27597.131302161401</v>
      </c>
    </row>
    <row r="7592" spans="1:47" x14ac:dyDescent="0.25">
      <c r="A7592" t="str">
        <f t="shared" si="120"/>
        <v>ÖsterreichPensionisteneinkommenBruttobezüge 1000 EUR</v>
      </c>
      <c r="B7592">
        <v>7591</v>
      </c>
      <c r="C7592">
        <v>1000</v>
      </c>
      <c r="D7592" t="s">
        <v>301</v>
      </c>
      <c r="E7592" t="s">
        <v>44</v>
      </c>
      <c r="F7592" t="s">
        <v>55</v>
      </c>
      <c r="G7592">
        <v>32678913.408519998</v>
      </c>
      <c r="H7592">
        <v>33614704.200659998</v>
      </c>
      <c r="I7592">
        <v>34960474.683229998</v>
      </c>
      <c r="J7592">
        <v>36227837.266589999</v>
      </c>
      <c r="K7592">
        <v>37940736.738849998</v>
      </c>
      <c r="L7592">
        <v>39586699.443570003</v>
      </c>
      <c r="M7592">
        <v>41261218.75288</v>
      </c>
      <c r="N7592">
        <v>42530693.874860004</v>
      </c>
      <c r="O7592">
        <v>44446098.715889998</v>
      </c>
      <c r="P7592">
        <v>46071169.148809999</v>
      </c>
      <c r="Q7592">
        <v>47688550.854539998</v>
      </c>
      <c r="R7592">
        <v>48582734.950410001</v>
      </c>
      <c r="S7592">
        <v>49360968.805019997</v>
      </c>
      <c r="T7592">
        <v>50345777.880039997</v>
      </c>
      <c r="U7592">
        <v>51936786.307680003</v>
      </c>
      <c r="V7592">
        <v>54047837.133249998</v>
      </c>
      <c r="W7592">
        <v>56684900.358039998</v>
      </c>
      <c r="X7592">
        <v>59085505.998429999</v>
      </c>
      <c r="Y7592">
        <v>61704370.684239998</v>
      </c>
    </row>
    <row r="7593" spans="1:47" x14ac:dyDescent="0.25">
      <c r="A7593" t="str">
        <f t="shared" si="120"/>
        <v>ÖsterreichPensionisteneinkommenBruttobezüge Fälle</v>
      </c>
      <c r="B7593">
        <v>7592</v>
      </c>
      <c r="C7593">
        <v>1000</v>
      </c>
      <c r="D7593" t="s">
        <v>301</v>
      </c>
      <c r="E7593" t="s">
        <v>44</v>
      </c>
      <c r="F7593" t="s">
        <v>56</v>
      </c>
      <c r="G7593">
        <v>1880247</v>
      </c>
      <c r="H7593">
        <v>1907325</v>
      </c>
      <c r="I7593">
        <v>1921022</v>
      </c>
      <c r="J7593">
        <v>1937538</v>
      </c>
      <c r="K7593">
        <v>1959285</v>
      </c>
      <c r="L7593">
        <v>1974289</v>
      </c>
      <c r="M7593">
        <v>2016010</v>
      </c>
      <c r="N7593">
        <v>2041007</v>
      </c>
      <c r="O7593">
        <v>2114443</v>
      </c>
      <c r="P7593">
        <v>2139552</v>
      </c>
      <c r="Q7593">
        <v>2157233</v>
      </c>
      <c r="R7593">
        <v>2149955</v>
      </c>
      <c r="S7593">
        <v>2146548</v>
      </c>
      <c r="T7593">
        <v>2160023</v>
      </c>
      <c r="U7593">
        <v>2178131</v>
      </c>
      <c r="V7593">
        <v>2202776</v>
      </c>
      <c r="W7593">
        <v>2178988</v>
      </c>
      <c r="X7593">
        <v>2205964</v>
      </c>
      <c r="Y7593">
        <v>2235898</v>
      </c>
    </row>
    <row r="7594" spans="1:47" x14ac:dyDescent="0.25">
      <c r="A7594" t="str">
        <f t="shared" si="120"/>
        <v>ÖsterreichPensionisteneinkommenLohnsteuer 1000 EUR</v>
      </c>
      <c r="B7594">
        <v>7593</v>
      </c>
      <c r="C7594">
        <v>1000</v>
      </c>
      <c r="D7594" t="s">
        <v>301</v>
      </c>
      <c r="E7594" t="s">
        <v>44</v>
      </c>
      <c r="F7594" t="s">
        <v>57</v>
      </c>
      <c r="G7594">
        <v>4186434.48251</v>
      </c>
      <c r="H7594">
        <v>3985049.8999700001</v>
      </c>
      <c r="I7594">
        <v>4303304.9003799995</v>
      </c>
      <c r="J7594">
        <v>4596526.6459799996</v>
      </c>
      <c r="K7594">
        <v>4981745.7560299998</v>
      </c>
      <c r="L7594">
        <v>4736642.5397199998</v>
      </c>
      <c r="M7594">
        <v>5081437.90802</v>
      </c>
      <c r="N7594">
        <v>5393450.2675799998</v>
      </c>
      <c r="O7594">
        <v>5844673.0300399996</v>
      </c>
      <c r="P7594">
        <v>6190415.0246000001</v>
      </c>
      <c r="Q7594">
        <v>6590933.1843299996</v>
      </c>
      <c r="R7594">
        <v>6913262.0936500002</v>
      </c>
      <c r="S7594">
        <v>5909532.3162799999</v>
      </c>
      <c r="T7594">
        <v>6122577.0481899995</v>
      </c>
      <c r="U7594">
        <v>6480985.4075100003</v>
      </c>
      <c r="V7594">
        <v>6946698.00098</v>
      </c>
      <c r="W7594">
        <v>6915577.4984900001</v>
      </c>
      <c r="X7594">
        <v>7448125.6895399997</v>
      </c>
      <c r="Y7594">
        <v>7602438.4889500001</v>
      </c>
    </row>
    <row r="7595" spans="1:47" x14ac:dyDescent="0.25">
      <c r="A7595" t="str">
        <f t="shared" ref="A7595:A7634" si="121">D7595&amp;E7595&amp;F7595</f>
        <v>ÖsterreichPensionisteneinkommenLohnsteuer Fälle</v>
      </c>
      <c r="B7595">
        <v>7594</v>
      </c>
      <c r="C7595">
        <v>1000</v>
      </c>
      <c r="D7595" t="s">
        <v>301</v>
      </c>
      <c r="E7595" t="s">
        <v>44</v>
      </c>
      <c r="F7595" t="s">
        <v>58</v>
      </c>
      <c r="G7595">
        <v>1085255</v>
      </c>
      <c r="H7595">
        <v>1043593</v>
      </c>
      <c r="I7595">
        <v>1087337</v>
      </c>
      <c r="J7595">
        <v>1171207</v>
      </c>
      <c r="K7595">
        <v>1193947</v>
      </c>
      <c r="L7595">
        <v>1162897</v>
      </c>
      <c r="M7595">
        <v>1205256</v>
      </c>
      <c r="N7595">
        <v>1242175</v>
      </c>
      <c r="O7595">
        <v>1294268</v>
      </c>
      <c r="P7595">
        <v>1331365</v>
      </c>
      <c r="Q7595">
        <v>1375107</v>
      </c>
      <c r="R7595">
        <v>1394043</v>
      </c>
      <c r="S7595">
        <v>1408559</v>
      </c>
      <c r="T7595">
        <v>1427215</v>
      </c>
      <c r="U7595">
        <v>1466525</v>
      </c>
      <c r="V7595">
        <v>1524584</v>
      </c>
      <c r="W7595">
        <v>1619163</v>
      </c>
      <c r="X7595">
        <v>1674435</v>
      </c>
      <c r="Y7595">
        <v>1731763</v>
      </c>
    </row>
    <row r="7596" spans="1:47" x14ac:dyDescent="0.25">
      <c r="A7596" t="str">
        <f t="shared" si="121"/>
        <v>ÖsterreichPensionisteneinkommenNetto_Schnitt</v>
      </c>
      <c r="B7596">
        <v>7595</v>
      </c>
      <c r="C7596">
        <v>1000</v>
      </c>
      <c r="D7596" t="s">
        <v>301</v>
      </c>
      <c r="E7596" t="s">
        <v>44</v>
      </c>
      <c r="F7596" t="s">
        <v>59</v>
      </c>
      <c r="G7596">
        <v>14314.6146655253</v>
      </c>
      <c r="H7596">
        <v>14600.680173950401</v>
      </c>
      <c r="I7596">
        <v>14987.050049973401</v>
      </c>
      <c r="J7596">
        <v>15331.262670672801</v>
      </c>
      <c r="K7596">
        <v>15777.187704968899</v>
      </c>
      <c r="L7596">
        <v>16563.465852243498</v>
      </c>
      <c r="M7596">
        <v>16835.679570111301</v>
      </c>
      <c r="N7596">
        <v>17066.011507354</v>
      </c>
      <c r="O7596">
        <v>17118.305608195598</v>
      </c>
      <c r="P7596">
        <v>17471.915550792899</v>
      </c>
      <c r="Q7596">
        <v>17855.933671230701</v>
      </c>
      <c r="R7596">
        <v>18158.998717317299</v>
      </c>
      <c r="S7596">
        <v>18998.529624126699</v>
      </c>
      <c r="T7596">
        <v>19215.975807081701</v>
      </c>
      <c r="U7596">
        <v>19585.0715346781</v>
      </c>
      <c r="V7596">
        <v>20066.070822834499</v>
      </c>
      <c r="W7596">
        <v>21453.209293814401</v>
      </c>
      <c r="X7596">
        <v>21985.112633574299</v>
      </c>
      <c r="Y7596">
        <v>22735.059056325499</v>
      </c>
    </row>
    <row r="7597" spans="1:47" x14ac:dyDescent="0.25">
      <c r="A7597" t="str">
        <f t="shared" si="121"/>
        <v>ÖsterreichPensionisteneinkommenNettobezüge 1000 EUR</v>
      </c>
      <c r="B7597">
        <v>7596</v>
      </c>
      <c r="C7597">
        <v>1000</v>
      </c>
      <c r="D7597" t="s">
        <v>301</v>
      </c>
      <c r="E7597" t="s">
        <v>44</v>
      </c>
      <c r="F7597" t="s">
        <v>60</v>
      </c>
      <c r="G7597">
        <v>26915011.281009998</v>
      </c>
      <c r="H7597">
        <v>27848242.31278</v>
      </c>
      <c r="I7597">
        <v>28790452.861099999</v>
      </c>
      <c r="J7597">
        <v>29704904.01241</v>
      </c>
      <c r="K7597">
        <v>30912007.212529998</v>
      </c>
      <c r="L7597">
        <v>32701068.433959998</v>
      </c>
      <c r="M7597">
        <v>33940898.370140001</v>
      </c>
      <c r="N7597">
        <v>34831848.948590003</v>
      </c>
      <c r="O7597">
        <v>36195681.465109996</v>
      </c>
      <c r="P7597">
        <v>37382071.860529996</v>
      </c>
      <c r="Q7597">
        <v>38519409.361390002</v>
      </c>
      <c r="R7597">
        <v>39041030.087289996</v>
      </c>
      <c r="S7597">
        <v>40781255.767609999</v>
      </c>
      <c r="T7597">
        <v>41506949.71074</v>
      </c>
      <c r="U7597">
        <v>42658851.446900003</v>
      </c>
      <c r="V7597">
        <v>44201059.222840004</v>
      </c>
      <c r="W7597">
        <v>46746285.612709999</v>
      </c>
      <c r="X7597">
        <v>48498367.005609997</v>
      </c>
      <c r="Y7597">
        <v>50833273.073919997</v>
      </c>
    </row>
    <row r="7598" spans="1:47" x14ac:dyDescent="0.25">
      <c r="A7598" t="str">
        <f t="shared" si="121"/>
        <v>ÖsterreichPensionisteneinkommenSV-Beiträge 1000 EUR</v>
      </c>
      <c r="B7598">
        <v>7597</v>
      </c>
      <c r="C7598">
        <v>1000</v>
      </c>
      <c r="D7598" t="s">
        <v>301</v>
      </c>
      <c r="E7598" t="s">
        <v>44</v>
      </c>
      <c r="F7598" t="s">
        <v>61</v>
      </c>
      <c r="G7598">
        <v>1577467.645</v>
      </c>
      <c r="H7598">
        <v>1781411.9879099999</v>
      </c>
      <c r="I7598">
        <v>1866716.92175</v>
      </c>
      <c r="J7598">
        <v>1926406.6081999999</v>
      </c>
      <c r="K7598">
        <v>2046983.7702899999</v>
      </c>
      <c r="L7598">
        <v>2148988.4698899998</v>
      </c>
      <c r="M7598">
        <v>2238882.4747199998</v>
      </c>
      <c r="N7598">
        <v>2305394.65869</v>
      </c>
      <c r="O7598">
        <v>2405744.2207399998</v>
      </c>
      <c r="P7598">
        <v>2498682.2636799999</v>
      </c>
      <c r="Q7598">
        <v>2578208.3088199999</v>
      </c>
      <c r="R7598">
        <v>2628442.7694700002</v>
      </c>
      <c r="S7598">
        <v>2670180.72113</v>
      </c>
      <c r="T7598">
        <v>2716251.1211100002</v>
      </c>
      <c r="U7598">
        <v>2796949.4532699999</v>
      </c>
      <c r="V7598">
        <v>2900079.90943</v>
      </c>
      <c r="W7598">
        <v>3023037.2468400002</v>
      </c>
      <c r="X7598">
        <v>3139013.3032800001</v>
      </c>
      <c r="Y7598">
        <v>3268659.1213699998</v>
      </c>
    </row>
    <row r="7599" spans="1:47" x14ac:dyDescent="0.25">
      <c r="A7599" t="str">
        <f t="shared" si="121"/>
        <v>ÖsterreichPensionisteneinkommenSV-Beiträge Fälle</v>
      </c>
      <c r="B7599">
        <v>7598</v>
      </c>
      <c r="C7599">
        <v>1000</v>
      </c>
      <c r="D7599" t="s">
        <v>301</v>
      </c>
      <c r="E7599" t="s">
        <v>44</v>
      </c>
      <c r="F7599" t="s">
        <v>62</v>
      </c>
      <c r="G7599">
        <v>1823468</v>
      </c>
      <c r="H7599">
        <v>1841205</v>
      </c>
      <c r="I7599">
        <v>1855289</v>
      </c>
      <c r="J7599">
        <v>1871843</v>
      </c>
      <c r="K7599">
        <v>1894280</v>
      </c>
      <c r="L7599">
        <v>1919171</v>
      </c>
      <c r="M7599">
        <v>1954374</v>
      </c>
      <c r="N7599">
        <v>1979375</v>
      </c>
      <c r="O7599">
        <v>2003536</v>
      </c>
      <c r="P7599">
        <v>2025658</v>
      </c>
      <c r="Q7599">
        <v>2042566</v>
      </c>
      <c r="R7599">
        <v>2032848</v>
      </c>
      <c r="S7599">
        <v>2030128</v>
      </c>
      <c r="T7599">
        <v>2042655</v>
      </c>
      <c r="U7599">
        <v>2059130</v>
      </c>
      <c r="V7599">
        <v>2082946</v>
      </c>
      <c r="W7599">
        <v>2099047</v>
      </c>
      <c r="X7599">
        <v>2127704</v>
      </c>
      <c r="Y7599">
        <v>2158674</v>
      </c>
    </row>
    <row r="7600" spans="1:47" x14ac:dyDescent="0.25">
      <c r="A7600" t="str">
        <f t="shared" si="121"/>
        <v>ÖsterreichUnselbstständig BeschäftigteFrauen</v>
      </c>
      <c r="B7600">
        <v>7599</v>
      </c>
      <c r="C7600">
        <v>1000</v>
      </c>
      <c r="D7600" t="s">
        <v>301</v>
      </c>
      <c r="E7600" t="s">
        <v>38</v>
      </c>
      <c r="F7600" t="s">
        <v>47</v>
      </c>
      <c r="G7600">
        <v>1454846</v>
      </c>
      <c r="H7600">
        <v>1503401</v>
      </c>
      <c r="I7600">
        <v>1482705</v>
      </c>
      <c r="J7600">
        <v>1528737</v>
      </c>
      <c r="K7600">
        <v>1511590</v>
      </c>
      <c r="L7600">
        <v>1549773</v>
      </c>
      <c r="M7600">
        <v>1527032</v>
      </c>
      <c r="N7600">
        <v>1579829</v>
      </c>
      <c r="O7600">
        <v>1515350</v>
      </c>
      <c r="P7600">
        <v>1570399</v>
      </c>
      <c r="Q7600">
        <v>1532407</v>
      </c>
      <c r="R7600">
        <v>1564407</v>
      </c>
      <c r="S7600">
        <v>1528705</v>
      </c>
      <c r="T7600">
        <v>1576956</v>
      </c>
      <c r="U7600">
        <v>1583323</v>
      </c>
      <c r="V7600">
        <v>1628025</v>
      </c>
      <c r="W7600">
        <v>1609810</v>
      </c>
      <c r="X7600">
        <v>1664106</v>
      </c>
      <c r="Y7600">
        <v>1623712</v>
      </c>
      <c r="Z7600">
        <v>1664106</v>
      </c>
      <c r="AA7600">
        <v>1634044</v>
      </c>
      <c r="AB7600">
        <v>1672845</v>
      </c>
      <c r="AC7600">
        <v>1645887</v>
      </c>
      <c r="AD7600">
        <v>1691486</v>
      </c>
      <c r="AE7600">
        <v>1663898</v>
      </c>
      <c r="AF7600">
        <v>1703909</v>
      </c>
      <c r="AG7600">
        <v>1690088</v>
      </c>
      <c r="AH7600">
        <v>1735329</v>
      </c>
      <c r="AI7600">
        <v>1727451</v>
      </c>
      <c r="AJ7600">
        <v>1772333</v>
      </c>
      <c r="AK7600">
        <v>1755252</v>
      </c>
      <c r="AL7600">
        <v>1793950</v>
      </c>
      <c r="AM7600">
        <v>1771855</v>
      </c>
      <c r="AN7600">
        <v>1757326</v>
      </c>
      <c r="AO7600">
        <v>1707400</v>
      </c>
      <c r="AP7600">
        <v>1801746</v>
      </c>
      <c r="AQ7600">
        <v>1795335</v>
      </c>
      <c r="AR7600">
        <v>1838938</v>
      </c>
      <c r="AS7600">
        <v>1834164</v>
      </c>
      <c r="AT7600">
        <v>1867818</v>
      </c>
      <c r="AU7600">
        <v>1846206</v>
      </c>
    </row>
    <row r="7601" spans="1:47" x14ac:dyDescent="0.25">
      <c r="A7601" t="str">
        <f t="shared" si="121"/>
        <v>ÖsterreichUnselbstständig BeschäftigteInsgesamt</v>
      </c>
      <c r="B7601">
        <v>7600</v>
      </c>
      <c r="C7601">
        <v>1000</v>
      </c>
      <c r="D7601" t="s">
        <v>301</v>
      </c>
      <c r="E7601" t="s">
        <v>38</v>
      </c>
      <c r="F7601" t="s">
        <v>48</v>
      </c>
      <c r="G7601">
        <v>3108303</v>
      </c>
      <c r="H7601">
        <v>3298413</v>
      </c>
      <c r="I7601">
        <v>3151960</v>
      </c>
      <c r="J7601">
        <v>3331230</v>
      </c>
      <c r="K7601">
        <v>3185894</v>
      </c>
      <c r="L7601">
        <v>3380413</v>
      </c>
      <c r="M7601">
        <v>3245431</v>
      </c>
      <c r="N7601">
        <v>3436808</v>
      </c>
      <c r="O7601">
        <v>3263214</v>
      </c>
      <c r="P7601">
        <v>3441316</v>
      </c>
      <c r="Q7601">
        <v>3254956</v>
      </c>
      <c r="R7601">
        <v>3381474</v>
      </c>
      <c r="S7601">
        <v>3221512</v>
      </c>
      <c r="T7601">
        <v>3407981</v>
      </c>
      <c r="U7601">
        <v>3322915</v>
      </c>
      <c r="V7601">
        <v>3501125</v>
      </c>
      <c r="W7601">
        <v>3383874</v>
      </c>
      <c r="X7601">
        <v>3582916</v>
      </c>
      <c r="Y7601">
        <v>3404389</v>
      </c>
      <c r="Z7601">
        <v>3582916</v>
      </c>
      <c r="AA7601">
        <v>3426857</v>
      </c>
      <c r="AB7601">
        <v>3594981</v>
      </c>
      <c r="AC7601">
        <v>3445823</v>
      </c>
      <c r="AD7601">
        <v>3629600</v>
      </c>
      <c r="AE7601">
        <v>3487848</v>
      </c>
      <c r="AF7601">
        <v>3660428</v>
      </c>
      <c r="AG7601">
        <v>3546407</v>
      </c>
      <c r="AH7601">
        <v>3740137</v>
      </c>
      <c r="AI7601">
        <v>3648659</v>
      </c>
      <c r="AJ7601">
        <v>3827853</v>
      </c>
      <c r="AK7601">
        <v>3716724</v>
      </c>
      <c r="AL7601">
        <v>3880495</v>
      </c>
      <c r="AM7601">
        <v>3759430</v>
      </c>
      <c r="AN7601">
        <v>3798333</v>
      </c>
      <c r="AO7601">
        <v>3630847</v>
      </c>
      <c r="AP7601">
        <v>3895217</v>
      </c>
      <c r="AQ7601">
        <v>3822082</v>
      </c>
      <c r="AR7601">
        <v>3970042</v>
      </c>
      <c r="AS7601">
        <v>3893575</v>
      </c>
      <c r="AT7601">
        <v>4025182</v>
      </c>
      <c r="AU7601">
        <v>3900754</v>
      </c>
    </row>
    <row r="7602" spans="1:47" x14ac:dyDescent="0.25">
      <c r="A7602" t="str">
        <f t="shared" si="121"/>
        <v>ÖsterreichUnselbstständig BeschäftigteMänner</v>
      </c>
      <c r="B7602">
        <v>7601</v>
      </c>
      <c r="C7602">
        <v>1000</v>
      </c>
      <c r="D7602" t="s">
        <v>301</v>
      </c>
      <c r="E7602" t="s">
        <v>38</v>
      </c>
      <c r="F7602" t="s">
        <v>49</v>
      </c>
      <c r="G7602">
        <v>1653457</v>
      </c>
      <c r="H7602">
        <v>1795012</v>
      </c>
      <c r="I7602">
        <v>1669255</v>
      </c>
      <c r="J7602">
        <v>1802493</v>
      </c>
      <c r="K7602">
        <v>1674304</v>
      </c>
      <c r="L7602">
        <v>1830640</v>
      </c>
      <c r="M7602">
        <v>1718399</v>
      </c>
      <c r="N7602">
        <v>1856979</v>
      </c>
      <c r="O7602">
        <v>1747864</v>
      </c>
      <c r="P7602">
        <v>1870917</v>
      </c>
      <c r="Q7602">
        <v>1722549</v>
      </c>
      <c r="R7602">
        <v>1817067</v>
      </c>
      <c r="S7602">
        <v>1692807</v>
      </c>
      <c r="T7602">
        <v>1831025</v>
      </c>
      <c r="U7602">
        <v>1739592</v>
      </c>
      <c r="V7602">
        <v>1873100</v>
      </c>
      <c r="W7602">
        <v>1774064</v>
      </c>
      <c r="X7602">
        <v>1918810</v>
      </c>
      <c r="Y7602">
        <v>1780677</v>
      </c>
      <c r="Z7602">
        <v>1918810</v>
      </c>
      <c r="AA7602">
        <v>1792813</v>
      </c>
      <c r="AB7602">
        <v>1922136</v>
      </c>
      <c r="AC7602">
        <v>1799936</v>
      </c>
      <c r="AD7602">
        <v>1938114</v>
      </c>
      <c r="AE7602">
        <v>1823950</v>
      </c>
      <c r="AF7602">
        <v>1956519</v>
      </c>
      <c r="AG7602">
        <v>1856319</v>
      </c>
      <c r="AH7602">
        <v>2004808</v>
      </c>
      <c r="AI7602">
        <v>1921208</v>
      </c>
      <c r="AJ7602">
        <v>2055520</v>
      </c>
      <c r="AK7602">
        <v>1961472</v>
      </c>
      <c r="AL7602">
        <v>2086545</v>
      </c>
      <c r="AM7602">
        <v>1987575</v>
      </c>
      <c r="AN7602">
        <v>2041007</v>
      </c>
      <c r="AO7602">
        <v>1923447</v>
      </c>
      <c r="AP7602">
        <v>2093471</v>
      </c>
      <c r="AQ7602">
        <v>2026747</v>
      </c>
      <c r="AR7602">
        <v>2131104</v>
      </c>
      <c r="AS7602">
        <v>2059411</v>
      </c>
      <c r="AT7602">
        <v>2157364</v>
      </c>
      <c r="AU7602">
        <v>2054548</v>
      </c>
    </row>
    <row r="7603" spans="1:47" x14ac:dyDescent="0.25">
      <c r="A7603" t="str">
        <f t="shared" si="121"/>
        <v>ÖsterreichUnselbstständig Beschäftigte GW mgfInsgesamt</v>
      </c>
      <c r="B7603">
        <v>7602</v>
      </c>
      <c r="C7603">
        <v>1000</v>
      </c>
      <c r="D7603" t="s">
        <v>301</v>
      </c>
      <c r="E7603" t="s">
        <v>450</v>
      </c>
      <c r="F7603" t="s">
        <v>48</v>
      </c>
      <c r="G7603">
        <v>2696395.8272670698</v>
      </c>
      <c r="H7603">
        <v>2607821.4168519401</v>
      </c>
      <c r="I7603">
        <v>2773882.8656177102</v>
      </c>
      <c r="J7603">
        <v>2658134.8098321799</v>
      </c>
      <c r="K7603">
        <v>2805354.4389369199</v>
      </c>
      <c r="L7603">
        <v>2680280.8650293699</v>
      </c>
      <c r="M7603">
        <v>2708507.88851284</v>
      </c>
      <c r="N7603">
        <v>2515775.7952407999</v>
      </c>
      <c r="O7603">
        <v>2774201.23041766</v>
      </c>
      <c r="P7603">
        <v>2679482.9776760102</v>
      </c>
      <c r="Q7603">
        <v>2827831.4078642302</v>
      </c>
      <c r="R7603">
        <v>2739859.6120227198</v>
      </c>
      <c r="S7603">
        <v>2872506.1217133501</v>
      </c>
      <c r="T7603">
        <v>2768392.2942751199</v>
      </c>
    </row>
    <row r="7604" spans="1:47" x14ac:dyDescent="0.25">
      <c r="A7604" t="str">
        <f t="shared" si="121"/>
        <v>ÖsterreichUnselbstständig Beschäftigte GW ogfInsgesamt</v>
      </c>
      <c r="B7604">
        <v>7603</v>
      </c>
      <c r="C7604">
        <v>1000</v>
      </c>
      <c r="D7604" t="s">
        <v>301</v>
      </c>
      <c r="E7604" t="s">
        <v>449</v>
      </c>
      <c r="F7604" t="s">
        <v>48</v>
      </c>
      <c r="G7604">
        <v>2469817.5548103298</v>
      </c>
      <c r="H7604">
        <v>2379884.7533033402</v>
      </c>
      <c r="I7604">
        <v>2548971.4395190198</v>
      </c>
      <c r="J7604">
        <v>2432112.1251078602</v>
      </c>
      <c r="K7604">
        <v>2583886.0832686699</v>
      </c>
      <c r="L7604">
        <v>2456667.3606010601</v>
      </c>
      <c r="M7604">
        <v>2500554.7635964798</v>
      </c>
      <c r="N7604">
        <v>2325706.9184479299</v>
      </c>
      <c r="O7604">
        <v>2562324.1140385401</v>
      </c>
      <c r="P7604">
        <v>2474469.22450493</v>
      </c>
      <c r="Q7604">
        <v>2617333.1363313501</v>
      </c>
      <c r="R7604">
        <v>2527367.80369619</v>
      </c>
      <c r="S7604">
        <v>2658139.9864339102</v>
      </c>
      <c r="T7604">
        <v>2549280.8140336699</v>
      </c>
    </row>
    <row r="7605" spans="1:47" x14ac:dyDescent="0.25">
      <c r="A7605" t="str">
        <f t="shared" si="121"/>
        <v>ÖsterreichUnternehmenInsgesamt</v>
      </c>
      <c r="B7605">
        <v>7604</v>
      </c>
      <c r="C7605">
        <v>1000</v>
      </c>
      <c r="D7605" t="s">
        <v>301</v>
      </c>
      <c r="E7605" t="s">
        <v>475</v>
      </c>
      <c r="F7605" t="s">
        <v>48</v>
      </c>
      <c r="G7605">
        <v>694829</v>
      </c>
      <c r="H7605">
        <v>701943</v>
      </c>
      <c r="I7605">
        <v>723044</v>
      </c>
    </row>
    <row r="7606" spans="1:47" x14ac:dyDescent="0.25">
      <c r="A7606" t="str">
        <f t="shared" si="121"/>
        <v>AuslandArbeitnehmereinkommenBrutto_Schnitt</v>
      </c>
      <c r="B7606">
        <v>7605</v>
      </c>
      <c r="C7606">
        <v>2000</v>
      </c>
      <c r="D7606" t="s">
        <v>302</v>
      </c>
      <c r="E7606" t="s">
        <v>43</v>
      </c>
      <c r="F7606" t="s">
        <v>54</v>
      </c>
      <c r="G7606">
        <v>12737.333273254801</v>
      </c>
      <c r="H7606">
        <v>13051.287154706801</v>
      </c>
      <c r="I7606">
        <v>14097.2006061469</v>
      </c>
      <c r="J7606">
        <v>15154.888870852001</v>
      </c>
      <c r="K7606">
        <v>15530.418855236199</v>
      </c>
      <c r="L7606">
        <v>15588.0929313002</v>
      </c>
      <c r="M7606">
        <v>14659.723150796701</v>
      </c>
      <c r="N7606">
        <v>13164.2806833384</v>
      </c>
      <c r="O7606">
        <v>13228.6267526516</v>
      </c>
      <c r="P7606">
        <v>13595.058328065999</v>
      </c>
      <c r="Q7606">
        <v>14620.483224690201</v>
      </c>
      <c r="R7606">
        <v>15217.2419431215</v>
      </c>
      <c r="S7606">
        <v>15767.907047843401</v>
      </c>
      <c r="T7606">
        <v>16336.610616964201</v>
      </c>
      <c r="U7606">
        <v>17210.141127529201</v>
      </c>
      <c r="V7606">
        <v>17662.404070973102</v>
      </c>
      <c r="W7606">
        <v>18493.109088850801</v>
      </c>
      <c r="X7606">
        <v>19799.586823413301</v>
      </c>
      <c r="Y7606">
        <v>20456.655996316302</v>
      </c>
    </row>
    <row r="7607" spans="1:47" x14ac:dyDescent="0.25">
      <c r="A7607" t="str">
        <f t="shared" si="121"/>
        <v>AuslandArbeitnehmereinkommenBruttobezüge 1000 EUR</v>
      </c>
      <c r="B7607">
        <v>7606</v>
      </c>
      <c r="C7607">
        <v>2000</v>
      </c>
      <c r="D7607" t="s">
        <v>302</v>
      </c>
      <c r="E7607" t="s">
        <v>43</v>
      </c>
      <c r="F7607" t="s">
        <v>55</v>
      </c>
      <c r="G7607">
        <v>829671.67741999996</v>
      </c>
      <c r="H7607">
        <v>911018.99726000102</v>
      </c>
      <c r="I7607">
        <v>1138433.5321500001</v>
      </c>
      <c r="J7607">
        <v>1309806.7353300001</v>
      </c>
      <c r="K7607">
        <v>1447543.75024</v>
      </c>
      <c r="L7607">
        <v>1405656.2800799999</v>
      </c>
      <c r="M7607">
        <v>1239201.0576599999</v>
      </c>
      <c r="N7607">
        <v>1513431.5287599999</v>
      </c>
      <c r="O7607">
        <v>1697457.6990199999</v>
      </c>
      <c r="P7607">
        <v>1858335.7129800001</v>
      </c>
      <c r="Q7607">
        <v>2049104.5853899999</v>
      </c>
      <c r="R7607">
        <v>2345250.8937900001</v>
      </c>
      <c r="S7607">
        <v>2697226.6437900001</v>
      </c>
      <c r="T7607">
        <v>3059651.1292300001</v>
      </c>
      <c r="U7607">
        <v>3516272.7743299999</v>
      </c>
      <c r="V7607">
        <v>3911092.1078599999</v>
      </c>
      <c r="W7607">
        <v>3789959.2835599999</v>
      </c>
      <c r="X7607">
        <v>4171792.7432800001</v>
      </c>
      <c r="Y7607">
        <v>4986882.6854699999</v>
      </c>
    </row>
    <row r="7608" spans="1:47" x14ac:dyDescent="0.25">
      <c r="A7608" t="str">
        <f t="shared" si="121"/>
        <v>AuslandArbeitnehmereinkommenBruttobezüge Fälle</v>
      </c>
      <c r="B7608">
        <v>7607</v>
      </c>
      <c r="C7608">
        <v>2000</v>
      </c>
      <c r="D7608" t="s">
        <v>302</v>
      </c>
      <c r="E7608" t="s">
        <v>43</v>
      </c>
      <c r="F7608" t="s">
        <v>56</v>
      </c>
      <c r="G7608">
        <v>65137</v>
      </c>
      <c r="H7608">
        <v>69803</v>
      </c>
      <c r="I7608">
        <v>80756</v>
      </c>
      <c r="J7608">
        <v>86428</v>
      </c>
      <c r="K7608">
        <v>93207</v>
      </c>
      <c r="L7608">
        <v>90175</v>
      </c>
      <c r="M7608">
        <v>84531</v>
      </c>
      <c r="N7608">
        <v>114965</v>
      </c>
      <c r="O7608">
        <v>128317</v>
      </c>
      <c r="P7608">
        <v>136692</v>
      </c>
      <c r="Q7608">
        <v>140153</v>
      </c>
      <c r="R7608">
        <v>154118</v>
      </c>
      <c r="S7608">
        <v>171058</v>
      </c>
      <c r="T7608">
        <v>187288</v>
      </c>
      <c r="U7608">
        <v>204314</v>
      </c>
      <c r="V7608">
        <v>221436</v>
      </c>
      <c r="W7608">
        <v>204939</v>
      </c>
      <c r="X7608">
        <v>210701</v>
      </c>
      <c r="Y7608">
        <v>243778</v>
      </c>
    </row>
    <row r="7609" spans="1:47" x14ac:dyDescent="0.25">
      <c r="A7609" t="str">
        <f t="shared" si="121"/>
        <v>AuslandArbeitnehmereinkommenLohnsteuer 1000 EUR</v>
      </c>
      <c r="B7609">
        <v>7608</v>
      </c>
      <c r="C7609">
        <v>2000</v>
      </c>
      <c r="D7609" t="s">
        <v>302</v>
      </c>
      <c r="E7609" t="s">
        <v>43</v>
      </c>
      <c r="F7609" t="s">
        <v>57</v>
      </c>
      <c r="G7609">
        <v>96570.763529999997</v>
      </c>
      <c r="H7609">
        <v>99136.877810000005</v>
      </c>
      <c r="I7609">
        <v>122172.35881000001</v>
      </c>
      <c r="J7609">
        <v>145748.40324000001</v>
      </c>
      <c r="K7609">
        <v>166495.52948</v>
      </c>
      <c r="L7609">
        <v>145819.01572</v>
      </c>
      <c r="M7609">
        <v>123013.32240999999</v>
      </c>
      <c r="N7609">
        <v>148035.95717000001</v>
      </c>
      <c r="O7609">
        <v>157964.39217000001</v>
      </c>
      <c r="P7609">
        <v>175110.86428000001</v>
      </c>
      <c r="Q7609">
        <v>189217.93844</v>
      </c>
      <c r="R7609">
        <v>236695.48376999999</v>
      </c>
      <c r="S7609">
        <v>232673.29644999999</v>
      </c>
      <c r="T7609">
        <v>269696.50495999999</v>
      </c>
      <c r="U7609">
        <v>329534.15146000002</v>
      </c>
      <c r="V7609">
        <v>370420.46993999998</v>
      </c>
      <c r="W7609">
        <v>334998.98781999998</v>
      </c>
      <c r="X7609">
        <v>381323.84542999999</v>
      </c>
      <c r="Y7609">
        <v>469069.48809</v>
      </c>
    </row>
    <row r="7610" spans="1:47" x14ac:dyDescent="0.25">
      <c r="A7610" t="str">
        <f t="shared" si="121"/>
        <v>AuslandArbeitnehmereinkommenLohnsteuer Fälle</v>
      </c>
      <c r="B7610">
        <v>7609</v>
      </c>
      <c r="C7610">
        <v>2000</v>
      </c>
      <c r="D7610" t="s">
        <v>302</v>
      </c>
      <c r="E7610" t="s">
        <v>43</v>
      </c>
      <c r="F7610" t="s">
        <v>58</v>
      </c>
      <c r="G7610">
        <v>50252</v>
      </c>
      <c r="H7610">
        <v>51549</v>
      </c>
      <c r="I7610">
        <v>58358</v>
      </c>
      <c r="J7610">
        <v>63196</v>
      </c>
      <c r="K7610">
        <v>69548</v>
      </c>
      <c r="L7610">
        <v>64743</v>
      </c>
      <c r="M7610">
        <v>59870</v>
      </c>
      <c r="N7610">
        <v>80332</v>
      </c>
      <c r="O7610">
        <v>87940</v>
      </c>
      <c r="P7610">
        <v>93773</v>
      </c>
      <c r="Q7610">
        <v>97070</v>
      </c>
      <c r="R7610">
        <v>107181</v>
      </c>
      <c r="S7610">
        <v>119823</v>
      </c>
      <c r="T7610">
        <v>133709</v>
      </c>
      <c r="U7610">
        <v>150508</v>
      </c>
      <c r="V7610">
        <v>167876</v>
      </c>
      <c r="W7610">
        <v>159433</v>
      </c>
      <c r="X7610">
        <v>164839</v>
      </c>
      <c r="Y7610">
        <v>193201</v>
      </c>
    </row>
    <row r="7611" spans="1:47" x14ac:dyDescent="0.25">
      <c r="A7611" t="str">
        <f t="shared" si="121"/>
        <v>AuslandArbeitnehmereinkommenNetto_Schnitt</v>
      </c>
      <c r="B7611">
        <v>7610</v>
      </c>
      <c r="C7611">
        <v>2000</v>
      </c>
      <c r="D7611" t="s">
        <v>302</v>
      </c>
      <c r="E7611" t="s">
        <v>43</v>
      </c>
      <c r="F7611" t="s">
        <v>59</v>
      </c>
      <c r="G7611">
        <v>9262.5786556027997</v>
      </c>
      <c r="H7611">
        <v>9610.3695856911709</v>
      </c>
      <c r="I7611">
        <v>10378.365057457</v>
      </c>
      <c r="J7611">
        <v>11109.964813139301</v>
      </c>
      <c r="K7611">
        <v>11364.6103408542</v>
      </c>
      <c r="L7611">
        <v>11642.954134183499</v>
      </c>
      <c r="M7611">
        <v>11043.117437389799</v>
      </c>
      <c r="N7611">
        <v>9890.6836646805496</v>
      </c>
      <c r="O7611">
        <v>9985.6545918311695</v>
      </c>
      <c r="P7611">
        <v>10227.406358455501</v>
      </c>
      <c r="Q7611">
        <v>10990.863984145901</v>
      </c>
      <c r="R7611">
        <v>11348.356527076699</v>
      </c>
      <c r="S7611">
        <v>11979.7939021852</v>
      </c>
      <c r="T7611">
        <v>12365.4458402567</v>
      </c>
      <c r="U7611">
        <v>12951.416393883899</v>
      </c>
      <c r="V7611">
        <v>13261.857565572</v>
      </c>
      <c r="W7611">
        <v>14008.581422179301</v>
      </c>
      <c r="X7611">
        <v>14923.5852632403</v>
      </c>
      <c r="Y7611">
        <v>15363.7427036074</v>
      </c>
    </row>
    <row r="7612" spans="1:47" x14ac:dyDescent="0.25">
      <c r="A7612" t="str">
        <f t="shared" si="121"/>
        <v>AuslandArbeitnehmereinkommenNettobezüge 1000 EUR</v>
      </c>
      <c r="B7612">
        <v>7611</v>
      </c>
      <c r="C7612">
        <v>2000</v>
      </c>
      <c r="D7612" t="s">
        <v>302</v>
      </c>
      <c r="E7612" t="s">
        <v>43</v>
      </c>
      <c r="F7612" t="s">
        <v>60</v>
      </c>
      <c r="G7612">
        <v>603336.58588999999</v>
      </c>
      <c r="H7612">
        <v>670832.62819000101</v>
      </c>
      <c r="I7612">
        <v>838115.24858000001</v>
      </c>
      <c r="J7612">
        <v>960212.03887000005</v>
      </c>
      <c r="K7612">
        <v>1059261.2360400001</v>
      </c>
      <c r="L7612">
        <v>1049903.3890500001</v>
      </c>
      <c r="M7612">
        <v>933485.76009999996</v>
      </c>
      <c r="N7612">
        <v>1137082.4475100001</v>
      </c>
      <c r="O7612">
        <v>1281329.2402600001</v>
      </c>
      <c r="P7612">
        <v>1398004.62995</v>
      </c>
      <c r="Q7612">
        <v>1540402.5599700001</v>
      </c>
      <c r="R7612">
        <v>1748986.0112399999</v>
      </c>
      <c r="S7612">
        <v>2049239.5853200001</v>
      </c>
      <c r="T7612">
        <v>2315899.62053</v>
      </c>
      <c r="U7612">
        <v>2646155.6891000001</v>
      </c>
      <c r="V7612">
        <v>2936652.6918899999</v>
      </c>
      <c r="W7612">
        <v>2870904.6680800002</v>
      </c>
      <c r="X7612">
        <v>3144414.33855</v>
      </c>
      <c r="Y7612">
        <v>3745342.4687999999</v>
      </c>
    </row>
    <row r="7613" spans="1:47" x14ac:dyDescent="0.25">
      <c r="A7613" t="str">
        <f t="shared" si="121"/>
        <v>AuslandArbeitnehmereinkommenSV-Beiträge 1000 EUR</v>
      </c>
      <c r="B7613">
        <v>7612</v>
      </c>
      <c r="C7613">
        <v>2000</v>
      </c>
      <c r="D7613" t="s">
        <v>302</v>
      </c>
      <c r="E7613" t="s">
        <v>43</v>
      </c>
      <c r="F7613" t="s">
        <v>61</v>
      </c>
      <c r="G7613">
        <v>129764.32799999999</v>
      </c>
      <c r="H7613">
        <v>141049.49126000001</v>
      </c>
      <c r="I7613">
        <v>178145.92475999999</v>
      </c>
      <c r="J7613">
        <v>203846.29321999999</v>
      </c>
      <c r="K7613">
        <v>221786.98472000001</v>
      </c>
      <c r="L7613">
        <v>209933.87531</v>
      </c>
      <c r="M7613">
        <v>182701.97515000001</v>
      </c>
      <c r="N7613">
        <v>228313.12408000001</v>
      </c>
      <c r="O7613">
        <v>258164.06659</v>
      </c>
      <c r="P7613">
        <v>285220.21875</v>
      </c>
      <c r="Q7613">
        <v>319484.08698000002</v>
      </c>
      <c r="R7613">
        <v>359569.39877999999</v>
      </c>
      <c r="S7613">
        <v>415313.76202000002</v>
      </c>
      <c r="T7613">
        <v>474055.00374000001</v>
      </c>
      <c r="U7613">
        <v>540582.93377</v>
      </c>
      <c r="V7613">
        <v>604018.94602999999</v>
      </c>
      <c r="W7613">
        <v>584055.62766</v>
      </c>
      <c r="X7613">
        <v>646054.55929999996</v>
      </c>
      <c r="Y7613">
        <v>772470.72858</v>
      </c>
    </row>
    <row r="7614" spans="1:47" x14ac:dyDescent="0.25">
      <c r="A7614" t="str">
        <f t="shared" si="121"/>
        <v>AuslandArbeitnehmereinkommenSV-Beiträge Fälle</v>
      </c>
      <c r="B7614">
        <v>7613</v>
      </c>
      <c r="C7614">
        <v>2000</v>
      </c>
      <c r="D7614" t="s">
        <v>302</v>
      </c>
      <c r="E7614" t="s">
        <v>43</v>
      </c>
      <c r="F7614" t="s">
        <v>62</v>
      </c>
      <c r="G7614">
        <v>61571</v>
      </c>
      <c r="H7614">
        <v>65467</v>
      </c>
      <c r="I7614">
        <v>75560</v>
      </c>
      <c r="J7614">
        <v>80847</v>
      </c>
      <c r="K7614">
        <v>86057</v>
      </c>
      <c r="L7614">
        <v>83019</v>
      </c>
      <c r="M7614">
        <v>75965</v>
      </c>
      <c r="N7614">
        <v>102265</v>
      </c>
      <c r="O7614">
        <v>112014</v>
      </c>
      <c r="P7614">
        <v>118578</v>
      </c>
      <c r="Q7614">
        <v>122015</v>
      </c>
      <c r="R7614">
        <v>132562</v>
      </c>
      <c r="S7614">
        <v>146019</v>
      </c>
      <c r="T7614">
        <v>155269</v>
      </c>
      <c r="U7614">
        <v>170366</v>
      </c>
      <c r="V7614">
        <v>182564</v>
      </c>
      <c r="W7614">
        <v>170540</v>
      </c>
      <c r="X7614">
        <v>177037</v>
      </c>
      <c r="Y7614">
        <v>207081</v>
      </c>
    </row>
    <row r="7615" spans="1:47" x14ac:dyDescent="0.25">
      <c r="A7615" t="str">
        <f t="shared" si="121"/>
        <v>AuslandArbeitsloseFrauen</v>
      </c>
      <c r="B7615">
        <v>7614</v>
      </c>
      <c r="C7615">
        <v>2000</v>
      </c>
      <c r="D7615" t="s">
        <v>302</v>
      </c>
      <c r="E7615" t="s">
        <v>36</v>
      </c>
      <c r="F7615" t="s">
        <v>47</v>
      </c>
      <c r="O7615">
        <v>35</v>
      </c>
      <c r="P7615">
        <v>30</v>
      </c>
      <c r="Q7615">
        <v>34</v>
      </c>
      <c r="R7615">
        <v>24</v>
      </c>
      <c r="S7615">
        <v>9</v>
      </c>
      <c r="T7615">
        <v>10</v>
      </c>
      <c r="U7615">
        <v>6</v>
      </c>
      <c r="V7615">
        <v>4</v>
      </c>
      <c r="W7615">
        <v>4</v>
      </c>
    </row>
    <row r="7616" spans="1:47" x14ac:dyDescent="0.25">
      <c r="A7616" t="str">
        <f t="shared" si="121"/>
        <v>AuslandArbeitsloseInsgesamt</v>
      </c>
      <c r="B7616">
        <v>7615</v>
      </c>
      <c r="C7616">
        <v>2000</v>
      </c>
      <c r="D7616" t="s">
        <v>302</v>
      </c>
      <c r="E7616" t="s">
        <v>36</v>
      </c>
      <c r="F7616" t="s">
        <v>48</v>
      </c>
      <c r="O7616">
        <v>142</v>
      </c>
      <c r="P7616">
        <v>65</v>
      </c>
      <c r="Q7616">
        <v>182</v>
      </c>
      <c r="R7616">
        <v>68</v>
      </c>
      <c r="S7616">
        <v>54</v>
      </c>
      <c r="T7616">
        <v>28</v>
      </c>
      <c r="U7616">
        <v>28</v>
      </c>
      <c r="V7616">
        <v>13</v>
      </c>
      <c r="W7616">
        <v>17</v>
      </c>
    </row>
    <row r="7617" spans="1:25" x14ac:dyDescent="0.25">
      <c r="A7617" t="str">
        <f t="shared" si="121"/>
        <v>AuslandArbeitsloseMänner</v>
      </c>
      <c r="B7617">
        <v>7616</v>
      </c>
      <c r="C7617">
        <v>2000</v>
      </c>
      <c r="D7617" t="s">
        <v>302</v>
      </c>
      <c r="E7617" t="s">
        <v>36</v>
      </c>
      <c r="F7617" t="s">
        <v>49</v>
      </c>
      <c r="O7617">
        <v>107</v>
      </c>
      <c r="P7617">
        <v>35</v>
      </c>
      <c r="Q7617">
        <v>148</v>
      </c>
      <c r="R7617">
        <v>44</v>
      </c>
      <c r="S7617">
        <v>45</v>
      </c>
      <c r="T7617">
        <v>18</v>
      </c>
      <c r="U7617">
        <v>22</v>
      </c>
      <c r="V7617">
        <v>9</v>
      </c>
      <c r="W7617">
        <v>13</v>
      </c>
    </row>
    <row r="7618" spans="1:25" x14ac:dyDescent="0.25">
      <c r="A7618" t="str">
        <f t="shared" si="121"/>
        <v>Auslandarbeitslose AusländerFrauen</v>
      </c>
      <c r="B7618">
        <v>7617</v>
      </c>
      <c r="C7618">
        <v>2000</v>
      </c>
      <c r="D7618" t="s">
        <v>302</v>
      </c>
      <c r="E7618" t="s">
        <v>37</v>
      </c>
      <c r="F7618" t="s">
        <v>47</v>
      </c>
      <c r="O7618">
        <v>23</v>
      </c>
      <c r="P7618">
        <v>19</v>
      </c>
      <c r="Q7618">
        <v>23</v>
      </c>
      <c r="R7618">
        <v>10</v>
      </c>
      <c r="S7618">
        <v>4</v>
      </c>
      <c r="T7618">
        <v>4</v>
      </c>
      <c r="U7618">
        <v>2</v>
      </c>
      <c r="V7618">
        <v>0</v>
      </c>
      <c r="W7618">
        <v>1</v>
      </c>
    </row>
    <row r="7619" spans="1:25" x14ac:dyDescent="0.25">
      <c r="A7619" t="str">
        <f t="shared" si="121"/>
        <v>Auslandarbeitslose AusländerInsgesamt</v>
      </c>
      <c r="B7619">
        <v>7618</v>
      </c>
      <c r="C7619">
        <v>2000</v>
      </c>
      <c r="D7619" t="s">
        <v>302</v>
      </c>
      <c r="E7619" t="s">
        <v>37</v>
      </c>
      <c r="F7619" t="s">
        <v>48</v>
      </c>
      <c r="O7619">
        <v>110</v>
      </c>
      <c r="P7619">
        <v>42</v>
      </c>
      <c r="Q7619">
        <v>143</v>
      </c>
      <c r="R7619">
        <v>35</v>
      </c>
      <c r="S7619">
        <v>29</v>
      </c>
      <c r="T7619">
        <v>11</v>
      </c>
      <c r="U7619">
        <v>4</v>
      </c>
      <c r="V7619">
        <v>3</v>
      </c>
      <c r="W7619">
        <v>6</v>
      </c>
    </row>
    <row r="7620" spans="1:25" x14ac:dyDescent="0.25">
      <c r="A7620" t="str">
        <f t="shared" si="121"/>
        <v>Auslandarbeitslose AusländerMänner</v>
      </c>
      <c r="B7620">
        <v>7619</v>
      </c>
      <c r="C7620">
        <v>2000</v>
      </c>
      <c r="D7620" t="s">
        <v>302</v>
      </c>
      <c r="E7620" t="s">
        <v>37</v>
      </c>
      <c r="F7620" t="s">
        <v>49</v>
      </c>
      <c r="O7620">
        <v>87</v>
      </c>
      <c r="P7620">
        <v>23</v>
      </c>
      <c r="Q7620">
        <v>120</v>
      </c>
      <c r="R7620">
        <v>25</v>
      </c>
      <c r="S7620">
        <v>25</v>
      </c>
      <c r="T7620">
        <v>7</v>
      </c>
      <c r="U7620">
        <v>2</v>
      </c>
      <c r="V7620">
        <v>3</v>
      </c>
      <c r="W7620">
        <v>5</v>
      </c>
    </row>
    <row r="7621" spans="1:25" x14ac:dyDescent="0.25">
      <c r="A7621" t="str">
        <f t="shared" si="121"/>
        <v>AuslandGesamteinkommenBruttobezüge Gesamt</v>
      </c>
      <c r="B7621">
        <v>7620</v>
      </c>
      <c r="C7621">
        <v>2000</v>
      </c>
      <c r="D7621" t="s">
        <v>302</v>
      </c>
      <c r="E7621" t="s">
        <v>45</v>
      </c>
      <c r="F7621" t="s">
        <v>63</v>
      </c>
      <c r="G7621">
        <v>1401211.1771800001</v>
      </c>
      <c r="H7621">
        <v>1505836.0439200001</v>
      </c>
      <c r="I7621">
        <v>1772870.8376499999</v>
      </c>
      <c r="J7621">
        <v>1993561.6223299999</v>
      </c>
      <c r="K7621">
        <v>2146615.9932200001</v>
      </c>
      <c r="L7621">
        <v>2137417.9280900001</v>
      </c>
      <c r="M7621">
        <v>1938771.85745</v>
      </c>
      <c r="N7621">
        <v>2242679.9323100001</v>
      </c>
      <c r="O7621">
        <v>2429285.0279799998</v>
      </c>
      <c r="P7621">
        <v>2564764.01083</v>
      </c>
      <c r="Q7621">
        <v>2781599.3611400002</v>
      </c>
      <c r="R7621">
        <v>3155368.07027</v>
      </c>
      <c r="S7621">
        <v>3568770.2856600001</v>
      </c>
      <c r="T7621">
        <v>3966685.0388199999</v>
      </c>
      <c r="U7621">
        <v>4445028.3970600003</v>
      </c>
      <c r="V7621">
        <v>4895009.2362599997</v>
      </c>
      <c r="W7621">
        <v>4842063.0242699999</v>
      </c>
      <c r="X7621">
        <v>5278413.9778500004</v>
      </c>
      <c r="Y7621">
        <v>6163576.2119899997</v>
      </c>
    </row>
    <row r="7622" spans="1:25" x14ac:dyDescent="0.25">
      <c r="A7622" t="str">
        <f t="shared" si="121"/>
        <v>AuslandGesamteinkommenNettobezüge Gesamt</v>
      </c>
      <c r="B7622">
        <v>7621</v>
      </c>
      <c r="C7622">
        <v>2000</v>
      </c>
      <c r="D7622" t="s">
        <v>302</v>
      </c>
      <c r="E7622" t="s">
        <v>45</v>
      </c>
      <c r="F7622" t="s">
        <v>64</v>
      </c>
      <c r="G7622">
        <v>1160809.83097</v>
      </c>
      <c r="H7622">
        <v>1251406.20774</v>
      </c>
      <c r="I7622">
        <v>1453967.6624400001</v>
      </c>
      <c r="J7622">
        <v>1620524.8299400001</v>
      </c>
      <c r="K7622">
        <v>1735617.7213600001</v>
      </c>
      <c r="L7622">
        <v>1759174.3639400001</v>
      </c>
      <c r="M7622">
        <v>1614612.08825</v>
      </c>
      <c r="N7622">
        <v>1844641.7608</v>
      </c>
      <c r="O7622">
        <v>1990447.69386</v>
      </c>
      <c r="P7622">
        <v>2082812.22536</v>
      </c>
      <c r="Q7622">
        <v>2248622.2945099999</v>
      </c>
      <c r="R7622">
        <v>2529593.3517399998</v>
      </c>
      <c r="S7622">
        <v>2891862.4378599999</v>
      </c>
      <c r="T7622">
        <v>3190587.7430599998</v>
      </c>
      <c r="U7622">
        <v>3543396.0315399999</v>
      </c>
      <c r="V7622">
        <v>3885536.4293999998</v>
      </c>
      <c r="W7622">
        <v>3887039.6685600001</v>
      </c>
      <c r="X7622">
        <v>4212719.5224700002</v>
      </c>
      <c r="Y7622">
        <v>4882329.0954400003</v>
      </c>
    </row>
    <row r="7623" spans="1:25" x14ac:dyDescent="0.25">
      <c r="A7623" t="str">
        <f t="shared" si="121"/>
        <v>AuslandPensionisteneinkommenBrutto_Schnitt</v>
      </c>
      <c r="B7623">
        <v>7622</v>
      </c>
      <c r="C7623">
        <v>2000</v>
      </c>
      <c r="D7623" t="s">
        <v>302</v>
      </c>
      <c r="E7623" t="s">
        <v>44</v>
      </c>
      <c r="F7623" t="s">
        <v>54</v>
      </c>
      <c r="G7623">
        <v>2457.8326972795799</v>
      </c>
      <c r="H7623">
        <v>2465.2461099713601</v>
      </c>
      <c r="I7623">
        <v>2558.3284157765102</v>
      </c>
      <c r="J7623">
        <v>2699.0892716162498</v>
      </c>
      <c r="K7623">
        <v>2711.8737653521198</v>
      </c>
      <c r="L7623">
        <v>2803.9315648888601</v>
      </c>
      <c r="M7623">
        <v>2708.9317929028898</v>
      </c>
      <c r="N7623">
        <v>2792.1830326409499</v>
      </c>
      <c r="O7623">
        <v>2824.2033017014801</v>
      </c>
      <c r="P7623">
        <v>2764.7883160671399</v>
      </c>
      <c r="Q7623">
        <v>2938.0646569358901</v>
      </c>
      <c r="R7623">
        <v>3178.1889159235602</v>
      </c>
      <c r="S7623">
        <v>3263.8294500264001</v>
      </c>
      <c r="T7623">
        <v>3349.3863119354801</v>
      </c>
      <c r="U7623">
        <v>3454.8321704956302</v>
      </c>
      <c r="V7623">
        <v>3618.4332350193799</v>
      </c>
      <c r="W7623">
        <v>3828.7973619931099</v>
      </c>
      <c r="X7623">
        <v>4004.8973988932999</v>
      </c>
      <c r="Y7623">
        <v>4217.5697550520099</v>
      </c>
    </row>
    <row r="7624" spans="1:25" x14ac:dyDescent="0.25">
      <c r="A7624" t="str">
        <f t="shared" si="121"/>
        <v>AuslandPensionisteneinkommenBruttobezüge 1000 EUR</v>
      </c>
      <c r="B7624">
        <v>7623</v>
      </c>
      <c r="C7624">
        <v>2000</v>
      </c>
      <c r="D7624" t="s">
        <v>302</v>
      </c>
      <c r="E7624" t="s">
        <v>44</v>
      </c>
      <c r="F7624" t="s">
        <v>55</v>
      </c>
      <c r="G7624">
        <v>571539.49976000004</v>
      </c>
      <c r="H7624">
        <v>594817.04665999999</v>
      </c>
      <c r="I7624">
        <v>634437.30550000002</v>
      </c>
      <c r="J7624">
        <v>683754.88699999999</v>
      </c>
      <c r="K7624">
        <v>699072.24297999998</v>
      </c>
      <c r="L7624">
        <v>731761.64801</v>
      </c>
      <c r="M7624">
        <v>699570.79978999996</v>
      </c>
      <c r="N7624">
        <v>729248.40355000005</v>
      </c>
      <c r="O7624">
        <v>731827.32895999996</v>
      </c>
      <c r="P7624">
        <v>706428.29784999997</v>
      </c>
      <c r="Q7624">
        <v>732494.77575000003</v>
      </c>
      <c r="R7624">
        <v>810117.17648000002</v>
      </c>
      <c r="S7624">
        <v>871543.64187000005</v>
      </c>
      <c r="T7624">
        <v>907033.90959000005</v>
      </c>
      <c r="U7624">
        <v>928755.62272999994</v>
      </c>
      <c r="V7624">
        <v>983917.12840000005</v>
      </c>
      <c r="W7624">
        <v>1052103.74071</v>
      </c>
      <c r="X7624">
        <v>1106621.2345700001</v>
      </c>
      <c r="Y7624">
        <v>1176693.5265200001</v>
      </c>
    </row>
    <row r="7625" spans="1:25" x14ac:dyDescent="0.25">
      <c r="A7625" t="str">
        <f t="shared" si="121"/>
        <v>AuslandPensionisteneinkommenBruttobezüge Fälle</v>
      </c>
      <c r="B7625">
        <v>7624</v>
      </c>
      <c r="C7625">
        <v>2000</v>
      </c>
      <c r="D7625" t="s">
        <v>302</v>
      </c>
      <c r="E7625" t="s">
        <v>44</v>
      </c>
      <c r="F7625" t="s">
        <v>56</v>
      </c>
      <c r="G7625">
        <v>232538</v>
      </c>
      <c r="H7625">
        <v>241281</v>
      </c>
      <c r="I7625">
        <v>247989</v>
      </c>
      <c r="J7625">
        <v>253328</v>
      </c>
      <c r="K7625">
        <v>257782</v>
      </c>
      <c r="L7625">
        <v>260977</v>
      </c>
      <c r="M7625">
        <v>258246</v>
      </c>
      <c r="N7625">
        <v>261175</v>
      </c>
      <c r="O7625">
        <v>259127</v>
      </c>
      <c r="P7625">
        <v>255509</v>
      </c>
      <c r="Q7625">
        <v>249312</v>
      </c>
      <c r="R7625">
        <v>254899</v>
      </c>
      <c r="S7625">
        <v>267031</v>
      </c>
      <c r="T7625">
        <v>270806</v>
      </c>
      <c r="U7625">
        <v>268828</v>
      </c>
      <c r="V7625">
        <v>271918</v>
      </c>
      <c r="W7625">
        <v>274787</v>
      </c>
      <c r="X7625">
        <v>276317</v>
      </c>
      <c r="Y7625">
        <v>278998</v>
      </c>
    </row>
    <row r="7626" spans="1:25" x14ac:dyDescent="0.25">
      <c r="A7626" t="str">
        <f t="shared" si="121"/>
        <v>AuslandPensionisteneinkommenLohnsteuer 1000 EUR</v>
      </c>
      <c r="B7626">
        <v>7625</v>
      </c>
      <c r="C7626">
        <v>2000</v>
      </c>
      <c r="D7626" t="s">
        <v>302</v>
      </c>
      <c r="E7626" t="s">
        <v>44</v>
      </c>
      <c r="F7626" t="s">
        <v>57</v>
      </c>
      <c r="G7626">
        <v>8361.7741999999998</v>
      </c>
      <c r="H7626">
        <v>7431.1939599999996</v>
      </c>
      <c r="I7626">
        <v>10420.72184</v>
      </c>
      <c r="J7626">
        <v>14467.7232</v>
      </c>
      <c r="K7626">
        <v>12797.773579999999</v>
      </c>
      <c r="L7626">
        <v>11943.38783</v>
      </c>
      <c r="M7626">
        <v>9399.4441399999996</v>
      </c>
      <c r="N7626">
        <v>12000.08475</v>
      </c>
      <c r="O7626">
        <v>13418.550810000001</v>
      </c>
      <c r="P7626">
        <v>13359.56546</v>
      </c>
      <c r="Q7626">
        <v>15252.10752</v>
      </c>
      <c r="R7626">
        <v>18361.825529999998</v>
      </c>
      <c r="S7626">
        <v>16693.419720000002</v>
      </c>
      <c r="T7626">
        <v>19482.160400000001</v>
      </c>
      <c r="U7626">
        <v>18274.12371</v>
      </c>
      <c r="V7626">
        <v>20827.096119999998</v>
      </c>
      <c r="W7626">
        <v>20467.779330000001</v>
      </c>
      <c r="X7626">
        <v>22468.01082</v>
      </c>
      <c r="Y7626">
        <v>22773.472129999998</v>
      </c>
    </row>
    <row r="7627" spans="1:25" x14ac:dyDescent="0.25">
      <c r="A7627" t="str">
        <f t="shared" si="121"/>
        <v>AuslandPensionisteneinkommenLohnsteuer Fälle</v>
      </c>
      <c r="B7627">
        <v>7626</v>
      </c>
      <c r="C7627">
        <v>2000</v>
      </c>
      <c r="D7627" t="s">
        <v>302</v>
      </c>
      <c r="E7627" t="s">
        <v>44</v>
      </c>
      <c r="F7627" t="s">
        <v>58</v>
      </c>
      <c r="G7627">
        <v>4147</v>
      </c>
      <c r="H7627">
        <v>3568</v>
      </c>
      <c r="I7627">
        <v>4275</v>
      </c>
      <c r="J7627">
        <v>5205</v>
      </c>
      <c r="K7627">
        <v>6004</v>
      </c>
      <c r="L7627">
        <v>5160</v>
      </c>
      <c r="M7627">
        <v>4327</v>
      </c>
      <c r="N7627">
        <v>4912</v>
      </c>
      <c r="O7627">
        <v>5576</v>
      </c>
      <c r="P7627">
        <v>5300</v>
      </c>
      <c r="Q7627">
        <v>6309</v>
      </c>
      <c r="R7627">
        <v>7997</v>
      </c>
      <c r="S7627">
        <v>9142</v>
      </c>
      <c r="T7627">
        <v>9616</v>
      </c>
      <c r="U7627">
        <v>10756</v>
      </c>
      <c r="V7627">
        <v>14146</v>
      </c>
      <c r="W7627">
        <v>15715</v>
      </c>
      <c r="X7627">
        <v>17812</v>
      </c>
      <c r="Y7627">
        <v>19113</v>
      </c>
    </row>
    <row r="7628" spans="1:25" x14ac:dyDescent="0.25">
      <c r="A7628" t="str">
        <f t="shared" si="121"/>
        <v>AuslandPensionisteneinkommenNetto_Schnitt</v>
      </c>
      <c r="B7628">
        <v>7627</v>
      </c>
      <c r="C7628">
        <v>2000</v>
      </c>
      <c r="D7628" t="s">
        <v>302</v>
      </c>
      <c r="E7628" t="s">
        <v>44</v>
      </c>
      <c r="F7628" t="s">
        <v>59</v>
      </c>
      <c r="G7628">
        <v>2397.3425637100199</v>
      </c>
      <c r="H7628">
        <v>2406.2134173432701</v>
      </c>
      <c r="I7628">
        <v>2483.3860125247502</v>
      </c>
      <c r="J7628">
        <v>2606.5527342812502</v>
      </c>
      <c r="K7628">
        <v>2623.7537350164098</v>
      </c>
      <c r="L7628">
        <v>2717.7528092130701</v>
      </c>
      <c r="M7628">
        <v>2637.5096928897301</v>
      </c>
      <c r="N7628">
        <v>2709.1387509907099</v>
      </c>
      <c r="O7628">
        <v>2736.5672183909801</v>
      </c>
      <c r="P7628">
        <v>2680.1701521668501</v>
      </c>
      <c r="Q7628">
        <v>2840.69653502439</v>
      </c>
      <c r="R7628">
        <v>3062.4182146654198</v>
      </c>
      <c r="S7628">
        <v>3155.5244617291601</v>
      </c>
      <c r="T7628">
        <v>3229.9436590400501</v>
      </c>
      <c r="U7628">
        <v>3337.6000358593601</v>
      </c>
      <c r="V7628">
        <v>3489.5951629167598</v>
      </c>
      <c r="W7628">
        <v>3697.9005574499502</v>
      </c>
      <c r="X7628">
        <v>3866.2303945106501</v>
      </c>
      <c r="Y7628">
        <v>4075.2500972766802</v>
      </c>
    </row>
    <row r="7629" spans="1:25" x14ac:dyDescent="0.25">
      <c r="A7629" t="str">
        <f t="shared" si="121"/>
        <v>AuslandPensionisteneinkommenNettobezüge 1000 EUR</v>
      </c>
      <c r="B7629">
        <v>7628</v>
      </c>
      <c r="C7629">
        <v>2000</v>
      </c>
      <c r="D7629" t="s">
        <v>302</v>
      </c>
      <c r="E7629" t="s">
        <v>44</v>
      </c>
      <c r="F7629" t="s">
        <v>60</v>
      </c>
      <c r="G7629">
        <v>557473.24508000002</v>
      </c>
      <c r="H7629">
        <v>580573.57955000002</v>
      </c>
      <c r="I7629">
        <v>615852.41385999997</v>
      </c>
      <c r="J7629">
        <v>660312.79107000004</v>
      </c>
      <c r="K7629">
        <v>676356.48531999998</v>
      </c>
      <c r="L7629">
        <v>709270.97488999995</v>
      </c>
      <c r="M7629">
        <v>681126.32814999996</v>
      </c>
      <c r="N7629">
        <v>707559.31328999996</v>
      </c>
      <c r="O7629">
        <v>709118.45360000001</v>
      </c>
      <c r="P7629">
        <v>684807.59540999995</v>
      </c>
      <c r="Q7629">
        <v>708219.73453999998</v>
      </c>
      <c r="R7629">
        <v>780607.34050000005</v>
      </c>
      <c r="S7629">
        <v>842622.85253999999</v>
      </c>
      <c r="T7629">
        <v>874688.12253000005</v>
      </c>
      <c r="U7629">
        <v>897240.34244000004</v>
      </c>
      <c r="V7629">
        <v>948883.73751000001</v>
      </c>
      <c r="W7629">
        <v>1016135.00048</v>
      </c>
      <c r="X7629">
        <v>1068305.18392</v>
      </c>
      <c r="Y7629">
        <v>1136986.6266399999</v>
      </c>
    </row>
    <row r="7630" spans="1:25" x14ac:dyDescent="0.25">
      <c r="A7630" t="str">
        <f t="shared" si="121"/>
        <v>AuslandPensionisteneinkommenSV-Beiträge 1000 EUR</v>
      </c>
      <c r="B7630">
        <v>7629</v>
      </c>
      <c r="C7630">
        <v>2000</v>
      </c>
      <c r="D7630" t="s">
        <v>302</v>
      </c>
      <c r="E7630" t="s">
        <v>44</v>
      </c>
      <c r="F7630" t="s">
        <v>61</v>
      </c>
      <c r="G7630">
        <v>5704.4804800000002</v>
      </c>
      <c r="H7630">
        <v>6812.27315</v>
      </c>
      <c r="I7630">
        <v>8164.1697999999997</v>
      </c>
      <c r="J7630">
        <v>8974.3727299999991</v>
      </c>
      <c r="K7630">
        <v>9917.9840800000002</v>
      </c>
      <c r="L7630">
        <v>10547.28529</v>
      </c>
      <c r="M7630">
        <v>9045.0275000000001</v>
      </c>
      <c r="N7630">
        <v>9689.0055100000009</v>
      </c>
      <c r="O7630">
        <v>9290.3245499999994</v>
      </c>
      <c r="P7630">
        <v>8261.1369799999993</v>
      </c>
      <c r="Q7630">
        <v>9022.9336899999998</v>
      </c>
      <c r="R7630">
        <v>11148.01045</v>
      </c>
      <c r="S7630">
        <v>12227.36961</v>
      </c>
      <c r="T7630">
        <v>12863.62666</v>
      </c>
      <c r="U7630">
        <v>13241.156580000001</v>
      </c>
      <c r="V7630">
        <v>14206.29477</v>
      </c>
      <c r="W7630">
        <v>15500.9609</v>
      </c>
      <c r="X7630">
        <v>15848.03983</v>
      </c>
      <c r="Y7630">
        <v>16933.427749999999</v>
      </c>
    </row>
    <row r="7631" spans="1:25" x14ac:dyDescent="0.25">
      <c r="A7631" t="str">
        <f t="shared" si="121"/>
        <v>AuslandPensionisteneinkommenSV-Beiträge Fälle</v>
      </c>
      <c r="B7631">
        <v>7630</v>
      </c>
      <c r="C7631">
        <v>2000</v>
      </c>
      <c r="D7631" t="s">
        <v>302</v>
      </c>
      <c r="E7631" t="s">
        <v>44</v>
      </c>
      <c r="F7631" t="s">
        <v>62</v>
      </c>
      <c r="G7631">
        <v>20754</v>
      </c>
      <c r="H7631">
        <v>21186</v>
      </c>
      <c r="I7631">
        <v>22396</v>
      </c>
      <c r="J7631">
        <v>23600</v>
      </c>
      <c r="K7631">
        <v>24257</v>
      </c>
      <c r="L7631">
        <v>24562</v>
      </c>
      <c r="M7631">
        <v>21608</v>
      </c>
      <c r="N7631">
        <v>22160</v>
      </c>
      <c r="O7631">
        <v>20492</v>
      </c>
      <c r="P7631">
        <v>18233</v>
      </c>
      <c r="Q7631">
        <v>18469</v>
      </c>
      <c r="R7631">
        <v>21031</v>
      </c>
      <c r="S7631">
        <v>22882</v>
      </c>
      <c r="T7631">
        <v>23841</v>
      </c>
      <c r="U7631">
        <v>23831</v>
      </c>
      <c r="V7631">
        <v>25237</v>
      </c>
      <c r="W7631">
        <v>25505</v>
      </c>
      <c r="X7631">
        <v>25887</v>
      </c>
      <c r="Y7631">
        <v>26958</v>
      </c>
    </row>
    <row r="7632" spans="1:25" x14ac:dyDescent="0.25">
      <c r="A7632" t="str">
        <f t="shared" si="121"/>
        <v>AuslandUnselbstständig BeschäftigteFrauen</v>
      </c>
      <c r="B7632">
        <v>7631</v>
      </c>
      <c r="C7632">
        <v>2000</v>
      </c>
      <c r="D7632" t="s">
        <v>302</v>
      </c>
      <c r="E7632" t="s">
        <v>38</v>
      </c>
      <c r="F7632" t="s">
        <v>47</v>
      </c>
      <c r="O7632">
        <v>15176</v>
      </c>
      <c r="P7632">
        <v>14965</v>
      </c>
      <c r="Q7632">
        <v>14277</v>
      </c>
      <c r="R7632">
        <v>15104</v>
      </c>
      <c r="S7632">
        <v>14725</v>
      </c>
      <c r="T7632">
        <v>20169</v>
      </c>
      <c r="U7632">
        <v>16217</v>
      </c>
      <c r="V7632">
        <v>18931</v>
      </c>
      <c r="W7632">
        <v>28868</v>
      </c>
    </row>
    <row r="7633" spans="1:25" x14ac:dyDescent="0.25">
      <c r="A7633" t="str">
        <f t="shared" si="121"/>
        <v>AuslandUnselbstständig BeschäftigteInsgesamt</v>
      </c>
      <c r="B7633">
        <v>7632</v>
      </c>
      <c r="C7633">
        <v>2000</v>
      </c>
      <c r="D7633" t="s">
        <v>302</v>
      </c>
      <c r="E7633" t="s">
        <v>38</v>
      </c>
      <c r="F7633" t="s">
        <v>48</v>
      </c>
      <c r="O7633">
        <v>46335</v>
      </c>
      <c r="P7633">
        <v>50395</v>
      </c>
      <c r="Q7633">
        <v>44640</v>
      </c>
      <c r="R7633">
        <v>49571</v>
      </c>
      <c r="S7633">
        <v>45080</v>
      </c>
      <c r="T7633">
        <v>61265</v>
      </c>
      <c r="U7633">
        <v>50291</v>
      </c>
      <c r="V7633">
        <v>63799</v>
      </c>
      <c r="W7633">
        <v>78493</v>
      </c>
    </row>
    <row r="7634" spans="1:25" x14ac:dyDescent="0.25">
      <c r="A7634" t="str">
        <f t="shared" si="121"/>
        <v>AuslandUnselbstständig BeschäftigteMänner</v>
      </c>
      <c r="B7634">
        <v>7633</v>
      </c>
      <c r="C7634">
        <v>2000</v>
      </c>
      <c r="D7634" t="s">
        <v>302</v>
      </c>
      <c r="E7634" t="s">
        <v>38</v>
      </c>
      <c r="F7634" t="s">
        <v>49</v>
      </c>
      <c r="O7634">
        <v>31159</v>
      </c>
      <c r="P7634">
        <v>35430</v>
      </c>
      <c r="Q7634">
        <v>30363</v>
      </c>
      <c r="R7634">
        <v>34467</v>
      </c>
      <c r="S7634">
        <v>30355</v>
      </c>
      <c r="T7634">
        <v>41096</v>
      </c>
      <c r="U7634">
        <v>34074</v>
      </c>
      <c r="V7634">
        <v>44868</v>
      </c>
      <c r="W7634">
        <v>49625</v>
      </c>
    </row>
    <row r="7635" spans="1:25" x14ac:dyDescent="0.25">
      <c r="A7635" t="str">
        <f t="shared" ref="A7635:A7644" si="122">D7635&amp;E7635&amp;F7635</f>
        <v>INSGESAMTArbeitnehmereinkommenBrutto_Schnitt</v>
      </c>
      <c r="B7635">
        <v>7634</v>
      </c>
      <c r="C7635">
        <v>3000</v>
      </c>
      <c r="D7635" t="s">
        <v>303</v>
      </c>
      <c r="E7635" t="s">
        <v>43</v>
      </c>
      <c r="F7635" t="s">
        <v>54</v>
      </c>
      <c r="G7635">
        <v>24466.782842570701</v>
      </c>
      <c r="H7635">
        <v>25049.596946892099</v>
      </c>
      <c r="I7635">
        <v>25797.4763292957</v>
      </c>
      <c r="J7635">
        <v>26613.497426686401</v>
      </c>
      <c r="K7635">
        <v>27428.374234762799</v>
      </c>
      <c r="L7635">
        <v>27706.256259117999</v>
      </c>
      <c r="M7635">
        <v>27908.670630141802</v>
      </c>
      <c r="N7635">
        <v>28253.019637359699</v>
      </c>
      <c r="O7635">
        <v>28973.6249838863</v>
      </c>
      <c r="P7635">
        <v>29442.352251680601</v>
      </c>
      <c r="Q7635">
        <v>29972.206242572502</v>
      </c>
      <c r="R7635">
        <v>30520.467351177798</v>
      </c>
      <c r="S7635">
        <v>31126.195063172599</v>
      </c>
      <c r="T7635">
        <v>31656.713428478499</v>
      </c>
      <c r="U7635">
        <v>32607.893230045702</v>
      </c>
      <c r="V7635">
        <v>33590.369007839297</v>
      </c>
      <c r="W7635">
        <v>34452.981262433699</v>
      </c>
      <c r="X7635">
        <v>35629.1508730879</v>
      </c>
      <c r="Y7635">
        <v>37069.495698735198</v>
      </c>
    </row>
    <row r="7636" spans="1:25" x14ac:dyDescent="0.25">
      <c r="A7636" t="str">
        <f t="shared" si="122"/>
        <v>INSGESAMTArbeitnehmereinkommenBruttobezüge 1000 EUR</v>
      </c>
      <c r="B7636">
        <v>7635</v>
      </c>
      <c r="C7636">
        <v>3000</v>
      </c>
      <c r="D7636" t="s">
        <v>303</v>
      </c>
      <c r="E7636" t="s">
        <v>43</v>
      </c>
      <c r="F7636" t="s">
        <v>55</v>
      </c>
      <c r="G7636">
        <v>91189412.329060003</v>
      </c>
      <c r="H7636">
        <v>94422401.624359995</v>
      </c>
      <c r="I7636">
        <v>99045127.985259995</v>
      </c>
      <c r="J7636">
        <v>104489461.1672</v>
      </c>
      <c r="K7636">
        <v>110170892.50779</v>
      </c>
      <c r="L7636">
        <v>111092556.64691</v>
      </c>
      <c r="M7636">
        <v>113271749.32239</v>
      </c>
      <c r="N7636">
        <v>117513575.66222</v>
      </c>
      <c r="O7636">
        <v>122502804.32187</v>
      </c>
      <c r="P7636">
        <v>125795776.98111001</v>
      </c>
      <c r="Q7636">
        <v>128997917.94712</v>
      </c>
      <c r="R7636">
        <v>133119993.18833999</v>
      </c>
      <c r="S7636">
        <v>138399140.21454999</v>
      </c>
      <c r="T7636">
        <v>143241594.84643</v>
      </c>
      <c r="U7636">
        <v>150445743.4506</v>
      </c>
      <c r="V7636">
        <v>157238398.38635999</v>
      </c>
      <c r="W7636">
        <v>157624732.07835999</v>
      </c>
      <c r="X7636">
        <v>165388309.34551999</v>
      </c>
      <c r="Y7636">
        <v>177999414.77829</v>
      </c>
    </row>
    <row r="7637" spans="1:25" x14ac:dyDescent="0.25">
      <c r="A7637" t="str">
        <f t="shared" si="122"/>
        <v>INSGESAMTArbeitnehmereinkommenBruttobezüge Fälle</v>
      </c>
      <c r="B7637">
        <v>7636</v>
      </c>
      <c r="C7637">
        <v>3000</v>
      </c>
      <c r="D7637" t="s">
        <v>303</v>
      </c>
      <c r="E7637" t="s">
        <v>43</v>
      </c>
      <c r="F7637" t="s">
        <v>56</v>
      </c>
      <c r="G7637">
        <v>3727070</v>
      </c>
      <c r="H7637">
        <v>3769418</v>
      </c>
      <c r="I7637">
        <v>3839334</v>
      </c>
      <c r="J7637">
        <v>3926183</v>
      </c>
      <c r="K7637">
        <v>4016676</v>
      </c>
      <c r="L7637">
        <v>4009656</v>
      </c>
      <c r="M7637">
        <v>4058658</v>
      </c>
      <c r="N7637">
        <v>4159328</v>
      </c>
      <c r="O7637">
        <v>4228080</v>
      </c>
      <c r="P7637">
        <v>4272613</v>
      </c>
      <c r="Q7637">
        <v>4303918</v>
      </c>
      <c r="R7637">
        <v>4361663</v>
      </c>
      <c r="S7637">
        <v>4446388</v>
      </c>
      <c r="T7637">
        <v>4524841</v>
      </c>
      <c r="U7637">
        <v>4613783</v>
      </c>
      <c r="V7637">
        <v>4681056</v>
      </c>
      <c r="W7637">
        <v>4575068</v>
      </c>
      <c r="X7637">
        <v>4641938</v>
      </c>
      <c r="Y7637">
        <v>4801776</v>
      </c>
    </row>
    <row r="7638" spans="1:25" x14ac:dyDescent="0.25">
      <c r="A7638" t="str">
        <f t="shared" si="122"/>
        <v>INSGESAMTArbeitnehmereinkommenLohnsteuer 1000 EUR</v>
      </c>
      <c r="B7638">
        <v>7637</v>
      </c>
      <c r="C7638">
        <v>3000</v>
      </c>
      <c r="D7638" t="s">
        <v>303</v>
      </c>
      <c r="E7638" t="s">
        <v>43</v>
      </c>
      <c r="F7638" t="s">
        <v>57</v>
      </c>
      <c r="G7638">
        <v>13717612.271120001</v>
      </c>
      <c r="H7638">
        <v>13762651.077849999</v>
      </c>
      <c r="I7638">
        <v>14826550.73495</v>
      </c>
      <c r="J7638">
        <v>16045099.831730001</v>
      </c>
      <c r="K7638">
        <v>17396617.16691</v>
      </c>
      <c r="L7638">
        <v>16051421.064990001</v>
      </c>
      <c r="M7638">
        <v>16526086.08423</v>
      </c>
      <c r="N7638">
        <v>17510679.087030001</v>
      </c>
      <c r="O7638">
        <v>18666541.359299999</v>
      </c>
      <c r="P7638">
        <v>19488327.064150002</v>
      </c>
      <c r="Q7638">
        <v>20298744.276749998</v>
      </c>
      <c r="R7638">
        <v>21351935.22146</v>
      </c>
      <c r="S7638">
        <v>19307312.564720001</v>
      </c>
      <c r="T7638">
        <v>20182489.61609</v>
      </c>
      <c r="U7638">
        <v>21619161.366459999</v>
      </c>
      <c r="V7638">
        <v>22440817.58946</v>
      </c>
      <c r="W7638">
        <v>21604369.60097</v>
      </c>
      <c r="X7638">
        <v>23362046.736790001</v>
      </c>
      <c r="Y7638">
        <v>24822372.310630001</v>
      </c>
    </row>
    <row r="7639" spans="1:25" x14ac:dyDescent="0.25">
      <c r="A7639" t="str">
        <f t="shared" si="122"/>
        <v>INSGESAMTArbeitnehmereinkommenLohnsteuer Fälle</v>
      </c>
      <c r="B7639">
        <v>7638</v>
      </c>
      <c r="C7639">
        <v>3000</v>
      </c>
      <c r="D7639" t="s">
        <v>303</v>
      </c>
      <c r="E7639" t="s">
        <v>43</v>
      </c>
      <c r="F7639" t="s">
        <v>58</v>
      </c>
      <c r="G7639">
        <v>3002513</v>
      </c>
      <c r="H7639">
        <v>2971622</v>
      </c>
      <c r="I7639">
        <v>3049169</v>
      </c>
      <c r="J7639">
        <v>3143611</v>
      </c>
      <c r="K7639">
        <v>3269411</v>
      </c>
      <c r="L7639">
        <v>3190088</v>
      </c>
      <c r="M7639">
        <v>3240607</v>
      </c>
      <c r="N7639">
        <v>3345236</v>
      </c>
      <c r="O7639">
        <v>3425991</v>
      </c>
      <c r="P7639">
        <v>3484051</v>
      </c>
      <c r="Q7639">
        <v>3527050</v>
      </c>
      <c r="R7639">
        <v>3592895</v>
      </c>
      <c r="S7639">
        <v>3650857</v>
      </c>
      <c r="T7639">
        <v>3748045</v>
      </c>
      <c r="U7639">
        <v>3868375</v>
      </c>
      <c r="V7639">
        <v>3984913</v>
      </c>
      <c r="W7639">
        <v>3928673</v>
      </c>
      <c r="X7639">
        <v>4011541</v>
      </c>
      <c r="Y7639">
        <v>4182594</v>
      </c>
    </row>
    <row r="7640" spans="1:25" x14ac:dyDescent="0.25">
      <c r="A7640" t="str">
        <f t="shared" si="122"/>
        <v>INSGESAMTArbeitnehmereinkommenNetto_Schnitt</v>
      </c>
      <c r="B7640">
        <v>7639</v>
      </c>
      <c r="C7640">
        <v>3000</v>
      </c>
      <c r="D7640" t="s">
        <v>303</v>
      </c>
      <c r="E7640" t="s">
        <v>43</v>
      </c>
      <c r="F7640" t="s">
        <v>59</v>
      </c>
      <c r="G7640">
        <v>16974.199117671498</v>
      </c>
      <c r="H7640">
        <v>17483.520106215299</v>
      </c>
      <c r="I7640">
        <v>17913.651583680901</v>
      </c>
      <c r="J7640">
        <v>18410.811068065301</v>
      </c>
      <c r="K7640">
        <v>18894.101656424398</v>
      </c>
      <c r="L7640">
        <v>19488.056606688999</v>
      </c>
      <c r="M7640">
        <v>19568.687743224498</v>
      </c>
      <c r="N7640">
        <v>19710.979960637898</v>
      </c>
      <c r="O7640">
        <v>20122.638878668298</v>
      </c>
      <c r="P7640">
        <v>20341.95030945</v>
      </c>
      <c r="Q7640">
        <v>20617.152099784402</v>
      </c>
      <c r="R7640">
        <v>20890.7989140426</v>
      </c>
      <c r="S7640">
        <v>21941.905560047799</v>
      </c>
      <c r="T7640">
        <v>22249.8047472541</v>
      </c>
      <c r="U7640">
        <v>22840.013290599101</v>
      </c>
      <c r="V7640">
        <v>23584.831323788901</v>
      </c>
      <c r="W7640">
        <v>24408.165691189701</v>
      </c>
      <c r="X7640">
        <v>25080.167209542698</v>
      </c>
      <c r="Y7640">
        <v>26188.916932530799</v>
      </c>
    </row>
    <row r="7641" spans="1:25" x14ac:dyDescent="0.25">
      <c r="A7641" t="str">
        <f t="shared" si="122"/>
        <v>INSGESAMTArbeitnehmereinkommenNettobezüge 1000 EUR</v>
      </c>
      <c r="B7641">
        <v>7640</v>
      </c>
      <c r="C7641">
        <v>3000</v>
      </c>
      <c r="D7641" t="s">
        <v>303</v>
      </c>
      <c r="E7641" t="s">
        <v>43</v>
      </c>
      <c r="F7641" t="s">
        <v>60</v>
      </c>
      <c r="G7641">
        <v>63264028.305500001</v>
      </c>
      <c r="H7641">
        <v>65902695.391730003</v>
      </c>
      <c r="I7641">
        <v>68776491.589379996</v>
      </c>
      <c r="J7641">
        <v>72284213.431649998</v>
      </c>
      <c r="K7641">
        <v>75891484.664920002</v>
      </c>
      <c r="L7641">
        <v>78140403.101349995</v>
      </c>
      <c r="M7641">
        <v>79422611.058540002</v>
      </c>
      <c r="N7641">
        <v>81984430.857720003</v>
      </c>
      <c r="O7641">
        <v>85080126.990119994</v>
      </c>
      <c r="P7641">
        <v>86913281.337510005</v>
      </c>
      <c r="Q7641">
        <v>88734532.031000003</v>
      </c>
      <c r="R7641">
        <v>91118624.663819999</v>
      </c>
      <c r="S7641">
        <v>97562225.579329997</v>
      </c>
      <c r="T7641">
        <v>100676828.76237001</v>
      </c>
      <c r="U7641">
        <v>105378865.03994</v>
      </c>
      <c r="V7641">
        <v>110401916.17721</v>
      </c>
      <c r="W7641">
        <v>111669017.79245999</v>
      </c>
      <c r="X7641">
        <v>116420581.21633001</v>
      </c>
      <c r="Y7641">
        <v>125753312.79262</v>
      </c>
    </row>
    <row r="7642" spans="1:25" x14ac:dyDescent="0.25">
      <c r="A7642" t="str">
        <f t="shared" si="122"/>
        <v>INSGESAMTArbeitnehmereinkommenSV-Beiträge 1000 EUR</v>
      </c>
      <c r="B7642">
        <v>7641</v>
      </c>
      <c r="C7642">
        <v>3000</v>
      </c>
      <c r="D7642" t="s">
        <v>303</v>
      </c>
      <c r="E7642" t="s">
        <v>43</v>
      </c>
      <c r="F7642" t="s">
        <v>61</v>
      </c>
      <c r="G7642">
        <v>14207771.75244</v>
      </c>
      <c r="H7642">
        <v>14757055.15478</v>
      </c>
      <c r="I7642">
        <v>15442085.66093</v>
      </c>
      <c r="J7642">
        <v>16160147.903820001</v>
      </c>
      <c r="K7642">
        <v>16882790.675960001</v>
      </c>
      <c r="L7642">
        <v>16900732.48057</v>
      </c>
      <c r="M7642">
        <v>17323052.179620001</v>
      </c>
      <c r="N7642">
        <v>18018465.717470001</v>
      </c>
      <c r="O7642">
        <v>18756135.972449999</v>
      </c>
      <c r="P7642">
        <v>19394168.57945</v>
      </c>
      <c r="Q7642">
        <v>19964641.639370002</v>
      </c>
      <c r="R7642">
        <v>20649433.303059999</v>
      </c>
      <c r="S7642">
        <v>21529602.070500001</v>
      </c>
      <c r="T7642">
        <v>22382276.467969999</v>
      </c>
      <c r="U7642">
        <v>23447717.044199999</v>
      </c>
      <c r="V7642">
        <v>24395664.619690001</v>
      </c>
      <c r="W7642">
        <v>24351344.68493</v>
      </c>
      <c r="X7642">
        <v>25605681.3924</v>
      </c>
      <c r="Y7642">
        <v>27423729.675039999</v>
      </c>
    </row>
    <row r="7643" spans="1:25" x14ac:dyDescent="0.25">
      <c r="A7643" t="str">
        <f t="shared" si="122"/>
        <v>INSGESAMTArbeitnehmereinkommenSV-Beiträge Fälle</v>
      </c>
      <c r="B7643">
        <v>7642</v>
      </c>
      <c r="C7643">
        <v>3000</v>
      </c>
      <c r="D7643" t="s">
        <v>303</v>
      </c>
      <c r="E7643" t="s">
        <v>43</v>
      </c>
      <c r="F7643" t="s">
        <v>62</v>
      </c>
      <c r="G7643">
        <v>3550816</v>
      </c>
      <c r="H7643">
        <v>3590184</v>
      </c>
      <c r="I7643">
        <v>3654875</v>
      </c>
      <c r="J7643">
        <v>3734154</v>
      </c>
      <c r="K7643">
        <v>3810053</v>
      </c>
      <c r="L7643">
        <v>3783854</v>
      </c>
      <c r="M7643">
        <v>3823665</v>
      </c>
      <c r="N7643">
        <v>3917378</v>
      </c>
      <c r="O7643">
        <v>3977399</v>
      </c>
      <c r="P7643">
        <v>4015089</v>
      </c>
      <c r="Q7643">
        <v>4037979</v>
      </c>
      <c r="R7643">
        <v>4081870</v>
      </c>
      <c r="S7643">
        <v>4161632</v>
      </c>
      <c r="T7643">
        <v>4220538</v>
      </c>
      <c r="U7643">
        <v>4314194</v>
      </c>
      <c r="V7643">
        <v>4372945</v>
      </c>
      <c r="W7643">
        <v>4284859</v>
      </c>
      <c r="X7643">
        <v>4364895</v>
      </c>
      <c r="Y7643">
        <v>4520355</v>
      </c>
    </row>
    <row r="7644" spans="1:25" x14ac:dyDescent="0.25">
      <c r="A7644" t="str">
        <f t="shared" si="122"/>
        <v>INSGESAMTGesamteinkommenBruttobezüge Gesamt</v>
      </c>
      <c r="B7644">
        <v>7643</v>
      </c>
      <c r="C7644">
        <v>3000</v>
      </c>
      <c r="D7644" t="s">
        <v>303</v>
      </c>
      <c r="E7644" t="s">
        <v>45</v>
      </c>
      <c r="F7644" t="s">
        <v>63</v>
      </c>
      <c r="G7644">
        <v>124473712.12142</v>
      </c>
      <c r="H7644">
        <v>128662609.29098</v>
      </c>
      <c r="I7644">
        <v>134658876.16508999</v>
      </c>
      <c r="J7644">
        <v>141420723.63031</v>
      </c>
      <c r="K7644">
        <v>148831771.33419001</v>
      </c>
      <c r="L7644">
        <v>151432816.43257999</v>
      </c>
      <c r="M7644">
        <v>155236544.77853999</v>
      </c>
      <c r="N7644">
        <v>160777617.20697001</v>
      </c>
      <c r="O7644">
        <v>167684461.43505999</v>
      </c>
      <c r="P7644">
        <v>172576809.73486</v>
      </c>
      <c r="Q7644">
        <v>177421991.65935999</v>
      </c>
      <c r="R7644">
        <v>182515567.62935001</v>
      </c>
      <c r="S7644">
        <v>188634177.40493</v>
      </c>
      <c r="T7644">
        <v>194495047.98212999</v>
      </c>
      <c r="U7644">
        <v>203312187.23791</v>
      </c>
      <c r="V7644">
        <v>212271060.06158</v>
      </c>
      <c r="W7644">
        <v>215362715.54157001</v>
      </c>
      <c r="X7644">
        <v>225581372.02706999</v>
      </c>
      <c r="Y7644">
        <v>240881448.23607999</v>
      </c>
    </row>
    <row r="7645" spans="1:25" x14ac:dyDescent="0.25">
      <c r="A7645" t="str">
        <f t="shared" ref="A7645:A7654" si="123">D7645&amp;E7645&amp;F7645</f>
        <v>INSGESAMTGesamteinkommenNettobezüge Gesamt</v>
      </c>
      <c r="B7645">
        <v>7644</v>
      </c>
      <c r="C7645">
        <v>3000</v>
      </c>
      <c r="D7645" t="s">
        <v>303</v>
      </c>
      <c r="E7645" t="s">
        <v>45</v>
      </c>
      <c r="F7645" t="s">
        <v>64</v>
      </c>
      <c r="G7645">
        <v>90763872.633039996</v>
      </c>
      <c r="H7645">
        <v>94356298.087709993</v>
      </c>
      <c r="I7645">
        <v>98198434.895229995</v>
      </c>
      <c r="J7645">
        <v>102665716.97754</v>
      </c>
      <c r="K7645">
        <v>107497236.60793</v>
      </c>
      <c r="L7645">
        <v>111568955.19905999</v>
      </c>
      <c r="M7645">
        <v>114048120.33143</v>
      </c>
      <c r="N7645">
        <v>117527321.80858999</v>
      </c>
      <c r="O7645">
        <v>121988071.08639</v>
      </c>
      <c r="P7645">
        <v>124983050.78072</v>
      </c>
      <c r="Q7645">
        <v>127964716.08062001</v>
      </c>
      <c r="R7645">
        <v>130942518.29442</v>
      </c>
      <c r="S7645">
        <v>139188263.24204999</v>
      </c>
      <c r="T7645">
        <v>143058998.90762001</v>
      </c>
      <c r="U7645">
        <v>148935692.68125999</v>
      </c>
      <c r="V7645">
        <v>155552594.20818001</v>
      </c>
      <c r="W7645">
        <v>159432208.11497</v>
      </c>
      <c r="X7645">
        <v>165987991.88339999</v>
      </c>
      <c r="Y7645">
        <v>177724338.55542001</v>
      </c>
    </row>
    <row r="7646" spans="1:25" x14ac:dyDescent="0.25">
      <c r="A7646" t="str">
        <f t="shared" si="123"/>
        <v>INSGESAMTPensionisteneinkommenBrutto_Schnitt</v>
      </c>
      <c r="B7646">
        <v>7645</v>
      </c>
      <c r="C7646">
        <v>3000</v>
      </c>
      <c r="D7646" t="s">
        <v>303</v>
      </c>
      <c r="E7646" t="s">
        <v>44</v>
      </c>
      <c r="F7646" t="s">
        <v>54</v>
      </c>
      <c r="G7646">
        <v>15739.1031158074</v>
      </c>
      <c r="H7646">
        <v>15923.3005986641</v>
      </c>
      <c r="I7646">
        <v>16409.891796346201</v>
      </c>
      <c r="J7646">
        <v>16847.258325883198</v>
      </c>
      <c r="K7646">
        <v>17427.873336771299</v>
      </c>
      <c r="L7646">
        <v>18036.961576542799</v>
      </c>
      <c r="M7646">
        <v>18449.688996541299</v>
      </c>
      <c r="N7646">
        <v>18790.485911818101</v>
      </c>
      <c r="O7646">
        <v>19033.448484642598</v>
      </c>
      <c r="P7646">
        <v>19530.580361783701</v>
      </c>
      <c r="Q7646">
        <v>20120.3352908665</v>
      </c>
      <c r="R7646">
        <v>20538.6833112862</v>
      </c>
      <c r="S7646">
        <v>20812.271334635901</v>
      </c>
      <c r="T7646">
        <v>21084.294528243401</v>
      </c>
      <c r="U7646">
        <v>21604.462493000701</v>
      </c>
      <c r="V7646">
        <v>22237.584215359999</v>
      </c>
      <c r="W7646">
        <v>23529.683101564198</v>
      </c>
      <c r="X7646">
        <v>24248.594741376299</v>
      </c>
      <c r="Y7646">
        <v>25003.363280118101</v>
      </c>
    </row>
    <row r="7647" spans="1:25" x14ac:dyDescent="0.25">
      <c r="A7647" t="str">
        <f t="shared" si="123"/>
        <v>INSGESAMTPensionisteneinkommenBruttobezüge 1000 EUR</v>
      </c>
      <c r="B7647">
        <v>7646</v>
      </c>
      <c r="C7647">
        <v>3000</v>
      </c>
      <c r="D7647" t="s">
        <v>303</v>
      </c>
      <c r="E7647" t="s">
        <v>44</v>
      </c>
      <c r="F7647" t="s">
        <v>55</v>
      </c>
      <c r="G7647">
        <v>33284299.79236</v>
      </c>
      <c r="H7647">
        <v>34240207.666620001</v>
      </c>
      <c r="I7647">
        <v>35613748.17983</v>
      </c>
      <c r="J7647">
        <v>36931262.46311</v>
      </c>
      <c r="K7647">
        <v>38660878.826399997</v>
      </c>
      <c r="L7647">
        <v>40340259.785669997</v>
      </c>
      <c r="M7647">
        <v>41964795.456150003</v>
      </c>
      <c r="N7647">
        <v>43264041.544749998</v>
      </c>
      <c r="O7647">
        <v>45181657.113190003</v>
      </c>
      <c r="P7647">
        <v>46781032.753749996</v>
      </c>
      <c r="Q7647">
        <v>48424073.712240003</v>
      </c>
      <c r="R7647">
        <v>49395574.441009998</v>
      </c>
      <c r="S7647">
        <v>50235037.19038</v>
      </c>
      <c r="T7647">
        <v>51253453.135700002</v>
      </c>
      <c r="U7647">
        <v>52866443.787309997</v>
      </c>
      <c r="V7647">
        <v>55032661.675219998</v>
      </c>
      <c r="W7647">
        <v>57737983.463210002</v>
      </c>
      <c r="X7647">
        <v>60193062.681550004</v>
      </c>
      <c r="Y7647">
        <v>62882033.457790002</v>
      </c>
    </row>
    <row r="7648" spans="1:25" x14ac:dyDescent="0.25">
      <c r="A7648" t="str">
        <f t="shared" si="123"/>
        <v>INSGESAMTPensionisteneinkommenBruttobezüge Fälle</v>
      </c>
      <c r="B7648">
        <v>7647</v>
      </c>
      <c r="C7648">
        <v>3000</v>
      </c>
      <c r="D7648" t="s">
        <v>303</v>
      </c>
      <c r="E7648" t="s">
        <v>44</v>
      </c>
      <c r="F7648" t="s">
        <v>56</v>
      </c>
      <c r="G7648">
        <v>2114752</v>
      </c>
      <c r="H7648">
        <v>2150321</v>
      </c>
      <c r="I7648">
        <v>2170261</v>
      </c>
      <c r="J7648">
        <v>2192123</v>
      </c>
      <c r="K7648">
        <v>2218336</v>
      </c>
      <c r="L7648">
        <v>2236533</v>
      </c>
      <c r="M7648">
        <v>2274553</v>
      </c>
      <c r="N7648">
        <v>2302444</v>
      </c>
      <c r="O7648">
        <v>2373803</v>
      </c>
      <c r="P7648">
        <v>2395271</v>
      </c>
      <c r="Q7648">
        <v>2406723</v>
      </c>
      <c r="R7648">
        <v>2405002</v>
      </c>
      <c r="S7648">
        <v>2413722</v>
      </c>
      <c r="T7648">
        <v>2430883</v>
      </c>
      <c r="U7648">
        <v>2447015</v>
      </c>
      <c r="V7648">
        <v>2474759</v>
      </c>
      <c r="W7648">
        <v>2453836</v>
      </c>
      <c r="X7648">
        <v>2482332</v>
      </c>
      <c r="Y7648">
        <v>2514943</v>
      </c>
    </row>
    <row r="7649" spans="1:28" x14ac:dyDescent="0.25">
      <c r="A7649" t="str">
        <f t="shared" si="123"/>
        <v>INSGESAMTPensionisteneinkommenLohnsteuer 1000 EUR</v>
      </c>
      <c r="B7649">
        <v>7648</v>
      </c>
      <c r="C7649">
        <v>3000</v>
      </c>
      <c r="D7649" t="s">
        <v>303</v>
      </c>
      <c r="E7649" t="s">
        <v>44</v>
      </c>
      <c r="F7649" t="s">
        <v>57</v>
      </c>
      <c r="G7649">
        <v>4199615.3406699998</v>
      </c>
      <c r="H7649">
        <v>3996697.24113</v>
      </c>
      <c r="I7649">
        <v>4315864.2870800002</v>
      </c>
      <c r="J7649">
        <v>4613277.7062900001</v>
      </c>
      <c r="K7649">
        <v>4997054.1332599996</v>
      </c>
      <c r="L7649">
        <v>4750927.8020700002</v>
      </c>
      <c r="M7649">
        <v>5091187.9168299995</v>
      </c>
      <c r="N7649">
        <v>5405881.2845599996</v>
      </c>
      <c r="O7649">
        <v>5858511.0899900002</v>
      </c>
      <c r="P7649">
        <v>6204163.5706200004</v>
      </c>
      <c r="Q7649">
        <v>6606536.1137899999</v>
      </c>
      <c r="R7649">
        <v>6931972.0838500001</v>
      </c>
      <c r="S7649">
        <v>5926464.16921</v>
      </c>
      <c r="T7649">
        <v>6142139.1570699997</v>
      </c>
      <c r="U7649">
        <v>6499385.7750800001</v>
      </c>
      <c r="V7649">
        <v>6967656.4194700001</v>
      </c>
      <c r="W7649">
        <v>6936210.3013199996</v>
      </c>
      <c r="X7649">
        <v>7470753.6143300002</v>
      </c>
      <c r="Y7649">
        <v>7625373.6387799997</v>
      </c>
    </row>
    <row r="7650" spans="1:28" x14ac:dyDescent="0.25">
      <c r="A7650" t="str">
        <f t="shared" si="123"/>
        <v>INSGESAMTPensionisteneinkommenLohnsteuer Fälle</v>
      </c>
      <c r="B7650">
        <v>7649</v>
      </c>
      <c r="C7650">
        <v>3000</v>
      </c>
      <c r="D7650" t="s">
        <v>303</v>
      </c>
      <c r="E7650" t="s">
        <v>44</v>
      </c>
      <c r="F7650" t="s">
        <v>58</v>
      </c>
      <c r="G7650">
        <v>1090493</v>
      </c>
      <c r="H7650">
        <v>1048090</v>
      </c>
      <c r="I7650">
        <v>1092235</v>
      </c>
      <c r="J7650">
        <v>1177077</v>
      </c>
      <c r="K7650">
        <v>1200660</v>
      </c>
      <c r="L7650">
        <v>1168744</v>
      </c>
      <c r="M7650">
        <v>1209732</v>
      </c>
      <c r="N7650">
        <v>1247202</v>
      </c>
      <c r="O7650">
        <v>1299946</v>
      </c>
      <c r="P7650">
        <v>1336763</v>
      </c>
      <c r="Q7650">
        <v>1381502</v>
      </c>
      <c r="R7650">
        <v>1402120</v>
      </c>
      <c r="S7650">
        <v>1417784</v>
      </c>
      <c r="T7650">
        <v>1436851</v>
      </c>
      <c r="U7650">
        <v>1477308</v>
      </c>
      <c r="V7650">
        <v>1538757</v>
      </c>
      <c r="W7650">
        <v>1634903</v>
      </c>
      <c r="X7650">
        <v>1692270</v>
      </c>
      <c r="Y7650">
        <v>1750901</v>
      </c>
    </row>
    <row r="7651" spans="1:28" x14ac:dyDescent="0.25">
      <c r="A7651" t="str">
        <f t="shared" si="123"/>
        <v>INSGESAMTPensionisteneinkommenNetto_Schnitt</v>
      </c>
      <c r="B7651">
        <v>7650</v>
      </c>
      <c r="C7651">
        <v>3000</v>
      </c>
      <c r="D7651" t="s">
        <v>303</v>
      </c>
      <c r="E7651" t="s">
        <v>44</v>
      </c>
      <c r="F7651" t="s">
        <v>59</v>
      </c>
      <c r="G7651">
        <v>13003.8152594441</v>
      </c>
      <c r="H7651">
        <v>13232.258205161001</v>
      </c>
      <c r="I7651">
        <v>13556.8686466052</v>
      </c>
      <c r="J7651">
        <v>13859.397281033</v>
      </c>
      <c r="K7651">
        <v>14247.5044100668</v>
      </c>
      <c r="L7651">
        <v>14946.594616627601</v>
      </c>
      <c r="M7651">
        <v>15222.995143612799</v>
      </c>
      <c r="N7651">
        <v>15437.027328729801</v>
      </c>
      <c r="O7651">
        <v>15548.023191591699</v>
      </c>
      <c r="P7651">
        <v>15893.721187794599</v>
      </c>
      <c r="Q7651">
        <v>16300.248948308599</v>
      </c>
      <c r="R7651">
        <v>16558.777760101701</v>
      </c>
      <c r="S7651">
        <v>17245.580751519901</v>
      </c>
      <c r="T7651">
        <v>17434.886888941201</v>
      </c>
      <c r="U7651">
        <v>17799.983915635999</v>
      </c>
      <c r="V7651">
        <v>18244.474727021901</v>
      </c>
      <c r="W7651">
        <v>19464.703559043901</v>
      </c>
      <c r="X7651">
        <v>19968.0827008917</v>
      </c>
      <c r="Y7651">
        <v>20664.8921119882</v>
      </c>
    </row>
    <row r="7652" spans="1:28" x14ac:dyDescent="0.25">
      <c r="A7652" t="str">
        <f t="shared" si="123"/>
        <v>INSGESAMTPensionisteneinkommenNettobezüge 1000 EUR</v>
      </c>
      <c r="B7652">
        <v>7651</v>
      </c>
      <c r="C7652">
        <v>3000</v>
      </c>
      <c r="D7652" t="s">
        <v>303</v>
      </c>
      <c r="E7652" t="s">
        <v>44</v>
      </c>
      <c r="F7652" t="s">
        <v>60</v>
      </c>
      <c r="G7652">
        <v>27499844.327539999</v>
      </c>
      <c r="H7652">
        <v>28453602.695980001</v>
      </c>
      <c r="I7652">
        <v>29421943.305849999</v>
      </c>
      <c r="J7652">
        <v>30381503.54589</v>
      </c>
      <c r="K7652">
        <v>31605751.943009999</v>
      </c>
      <c r="L7652">
        <v>33428552.097709998</v>
      </c>
      <c r="M7652">
        <v>34625509.272890002</v>
      </c>
      <c r="N7652">
        <v>35542890.95087</v>
      </c>
      <c r="O7652">
        <v>36907944.096270002</v>
      </c>
      <c r="P7652">
        <v>38069769.443209998</v>
      </c>
      <c r="Q7652">
        <v>39230184.049620003</v>
      </c>
      <c r="R7652">
        <v>39823893.630599998</v>
      </c>
      <c r="S7652">
        <v>41626037.662720002</v>
      </c>
      <c r="T7652">
        <v>42382170.14525</v>
      </c>
      <c r="U7652">
        <v>43556827.641319998</v>
      </c>
      <c r="V7652">
        <v>45150678.03097</v>
      </c>
      <c r="W7652">
        <v>47763190.322509997</v>
      </c>
      <c r="X7652">
        <v>49567410.667070001</v>
      </c>
      <c r="Y7652">
        <v>51971025.762800001</v>
      </c>
    </row>
    <row r="7653" spans="1:28" x14ac:dyDescent="0.25">
      <c r="A7653" t="str">
        <f t="shared" si="123"/>
        <v>INSGESAMTPensionisteneinkommenSV-Beiträge 1000 EUR</v>
      </c>
      <c r="B7653">
        <v>7652</v>
      </c>
      <c r="C7653">
        <v>3000</v>
      </c>
      <c r="D7653" t="s">
        <v>303</v>
      </c>
      <c r="E7653" t="s">
        <v>44</v>
      </c>
      <c r="F7653" t="s">
        <v>61</v>
      </c>
      <c r="G7653">
        <v>1584840.12415</v>
      </c>
      <c r="H7653">
        <v>1789907.72951</v>
      </c>
      <c r="I7653">
        <v>1875940.5869</v>
      </c>
      <c r="J7653">
        <v>1936481.2109300001</v>
      </c>
      <c r="K7653">
        <v>2058072.7501300001</v>
      </c>
      <c r="L7653">
        <v>2160779.88589</v>
      </c>
      <c r="M7653">
        <v>2248098.2664299998</v>
      </c>
      <c r="N7653">
        <v>2315269.30932</v>
      </c>
      <c r="O7653">
        <v>2415201.9269300001</v>
      </c>
      <c r="P7653">
        <v>2507099.7399200001</v>
      </c>
      <c r="Q7653">
        <v>2587353.5488300002</v>
      </c>
      <c r="R7653">
        <v>2639708.7265599999</v>
      </c>
      <c r="S7653">
        <v>2682535.3584500002</v>
      </c>
      <c r="T7653">
        <v>2729143.8333800002</v>
      </c>
      <c r="U7653">
        <v>2810230.3709100001</v>
      </c>
      <c r="V7653">
        <v>2914327.2247799998</v>
      </c>
      <c r="W7653">
        <v>3038582.8393799998</v>
      </c>
      <c r="X7653">
        <v>3154898.4001500001</v>
      </c>
      <c r="Y7653">
        <v>3285634.0562100001</v>
      </c>
    </row>
    <row r="7654" spans="1:28" x14ac:dyDescent="0.25">
      <c r="A7654" t="str">
        <f t="shared" si="123"/>
        <v>INSGESAMTPensionisteneinkommenSV-Beiträge Fälle</v>
      </c>
      <c r="B7654">
        <v>7653</v>
      </c>
      <c r="C7654">
        <v>3000</v>
      </c>
      <c r="D7654" t="s">
        <v>303</v>
      </c>
      <c r="E7654" t="s">
        <v>44</v>
      </c>
      <c r="F7654" t="s">
        <v>62</v>
      </c>
      <c r="G7654">
        <v>1845832</v>
      </c>
      <c r="H7654">
        <v>1863767</v>
      </c>
      <c r="I7654">
        <v>1878641</v>
      </c>
      <c r="J7654">
        <v>1896422</v>
      </c>
      <c r="K7654">
        <v>1919524</v>
      </c>
      <c r="L7654">
        <v>1944727</v>
      </c>
      <c r="M7654">
        <v>1976126</v>
      </c>
      <c r="N7654">
        <v>2001697</v>
      </c>
      <c r="O7654">
        <v>2024163</v>
      </c>
      <c r="P7654">
        <v>2044012</v>
      </c>
      <c r="Q7654">
        <v>2061127</v>
      </c>
      <c r="R7654">
        <v>2053959</v>
      </c>
      <c r="S7654">
        <v>2053102</v>
      </c>
      <c r="T7654">
        <v>2066514</v>
      </c>
      <c r="U7654">
        <v>2082979</v>
      </c>
      <c r="V7654">
        <v>2108208</v>
      </c>
      <c r="W7654">
        <v>2124578</v>
      </c>
      <c r="X7654">
        <v>2153615</v>
      </c>
      <c r="Y7654">
        <v>2185657</v>
      </c>
    </row>
    <row r="7655" spans="1:28" x14ac:dyDescent="0.25">
      <c r="A7655" t="str">
        <f t="shared" ref="A7655" si="124">D7655&amp;E7655&amp;F7655</f>
        <v>ÖsterreichWohnbevölkerungInsgesamt</v>
      </c>
      <c r="B7655">
        <v>7654</v>
      </c>
      <c r="C7655">
        <v>1000</v>
      </c>
      <c r="D7655" t="s">
        <v>301</v>
      </c>
      <c r="E7655" t="s">
        <v>42</v>
      </c>
      <c r="F7655" t="s">
        <v>48</v>
      </c>
      <c r="G7655">
        <v>8063640</v>
      </c>
      <c r="H7655">
        <v>8100273</v>
      </c>
      <c r="I7655">
        <v>8142573</v>
      </c>
      <c r="J7655">
        <v>8201359</v>
      </c>
      <c r="K7655">
        <v>8254298</v>
      </c>
      <c r="L7655">
        <v>8282984</v>
      </c>
      <c r="M7655">
        <v>8307989</v>
      </c>
      <c r="N7655">
        <v>8335003</v>
      </c>
      <c r="O7655">
        <v>8351643</v>
      </c>
      <c r="P7655">
        <v>8375164</v>
      </c>
      <c r="Q7655">
        <v>8408121</v>
      </c>
      <c r="R7655">
        <v>8451860</v>
      </c>
      <c r="S7655">
        <v>8507786</v>
      </c>
      <c r="T7655">
        <v>8584926</v>
      </c>
      <c r="U7655">
        <v>8700471</v>
      </c>
      <c r="V7655">
        <v>8772865</v>
      </c>
      <c r="W7655">
        <v>8822267</v>
      </c>
      <c r="X7655">
        <v>8858775</v>
      </c>
      <c r="Y7655">
        <v>8901064</v>
      </c>
      <c r="Z7655">
        <v>8932664</v>
      </c>
      <c r="AA7655">
        <v>8978929</v>
      </c>
      <c r="AB7655">
        <v>9104772</v>
      </c>
    </row>
  </sheetData>
  <autoFilter ref="A1:AL7655" xr:uid="{00000000-0009-0000-0000-000005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AW58"/>
  <sheetViews>
    <sheetView workbookViewId="0">
      <selection activeCell="D52" sqref="D52"/>
    </sheetView>
  </sheetViews>
  <sheetFormatPr baseColWidth="10" defaultRowHeight="15" x14ac:dyDescent="0.25"/>
  <cols>
    <col min="1" max="1" width="78.140625" bestFit="1" customWidth="1"/>
    <col min="3" max="3" width="15.140625" bestFit="1" customWidth="1"/>
  </cols>
  <sheetData>
    <row r="1" spans="1:49" x14ac:dyDescent="0.25">
      <c r="A1" t="s">
        <v>327</v>
      </c>
      <c r="B1" t="s">
        <v>339</v>
      </c>
      <c r="D1" t="s">
        <v>0</v>
      </c>
      <c r="E1" t="s">
        <v>1</v>
      </c>
      <c r="F1" t="s">
        <v>326</v>
      </c>
      <c r="G1" t="s">
        <v>335</v>
      </c>
      <c r="H1" t="s">
        <v>333</v>
      </c>
      <c r="I1" t="s">
        <v>2</v>
      </c>
      <c r="J1" t="s">
        <v>3</v>
      </c>
      <c r="K1" t="s">
        <v>4</v>
      </c>
      <c r="L1" t="s">
        <v>5</v>
      </c>
      <c r="M1" t="s">
        <v>6</v>
      </c>
      <c r="N1" t="s">
        <v>7</v>
      </c>
      <c r="O1" t="s">
        <v>8</v>
      </c>
      <c r="P1" t="s">
        <v>9</v>
      </c>
      <c r="Q1" t="s">
        <v>10</v>
      </c>
      <c r="R1" t="s">
        <v>11</v>
      </c>
      <c r="S1" t="s">
        <v>12</v>
      </c>
      <c r="T1" t="s">
        <v>13</v>
      </c>
      <c r="U1" t="s">
        <v>14</v>
      </c>
      <c r="V1" t="s">
        <v>15</v>
      </c>
      <c r="W1" t="s">
        <v>16</v>
      </c>
      <c r="X1" t="s">
        <v>17</v>
      </c>
      <c r="Y1" t="s">
        <v>18</v>
      </c>
      <c r="Z1" t="s">
        <v>19</v>
      </c>
      <c r="AA1" t="s">
        <v>20</v>
      </c>
      <c r="AB1" t="s">
        <v>21</v>
      </c>
      <c r="AC1" t="s">
        <v>22</v>
      </c>
      <c r="AD1" t="s">
        <v>23</v>
      </c>
      <c r="AE1" t="s">
        <v>24</v>
      </c>
      <c r="AF1" t="s">
        <v>25</v>
      </c>
      <c r="AG1" t="s">
        <v>26</v>
      </c>
      <c r="AH1" t="s">
        <v>27</v>
      </c>
      <c r="AI1" t="s">
        <v>28</v>
      </c>
      <c r="AJ1" t="s">
        <v>29</v>
      </c>
      <c r="AK1" t="s">
        <v>30</v>
      </c>
      <c r="AL1" t="s">
        <v>31</v>
      </c>
      <c r="AM1" t="s">
        <v>32</v>
      </c>
      <c r="AN1" t="s">
        <v>33</v>
      </c>
      <c r="AO1" t="s">
        <v>34</v>
      </c>
      <c r="AP1" t="s">
        <v>35</v>
      </c>
      <c r="AQ1" t="s">
        <v>447</v>
      </c>
      <c r="AR1" t="s">
        <v>469</v>
      </c>
      <c r="AS1" t="s">
        <v>473</v>
      </c>
      <c r="AT1" t="s">
        <v>486</v>
      </c>
      <c r="AU1" t="s">
        <v>489</v>
      </c>
      <c r="AV1" t="s">
        <v>496</v>
      </c>
      <c r="AW1" t="s">
        <v>499</v>
      </c>
    </row>
    <row r="2" spans="1:49" x14ac:dyDescent="0.25">
      <c r="A2" t="str">
        <f>C2&amp;D2&amp;E2</f>
        <v>OberpullendorfArbeitnehmereinkommenBrutto_Schnitt</v>
      </c>
      <c r="B2">
        <v>2</v>
      </c>
      <c r="C2" t="str">
        <f t="shared" ref="C2:C33" si="0">Auswahl_Bezirk</f>
        <v>Oberpullendorf</v>
      </c>
      <c r="D2" t="s">
        <v>43</v>
      </c>
      <c r="E2" t="s">
        <v>54</v>
      </c>
      <c r="F2">
        <f t="shared" ref="F2:F33" si="1">IF(ISERROR(VLOOKUP(Auswahl_Bezirk&amp;D2&amp;E2,Daten_Matrix,2,FALSE)),VLOOKUP(Auswahl_Bezirk2&amp;D2&amp;E2,Daten_Matrix,2,FALSE),VLOOKUP(Auswahl_Bezirk&amp;D2&amp;E2,Daten_Matrix,2,FALSE))</f>
        <v>406</v>
      </c>
      <c r="G2">
        <v>1</v>
      </c>
      <c r="H2">
        <f t="shared" ref="H2:H33" si="2">VLOOKUP(D2&amp;E2,Jahre_Matrix,4,FALSE)</f>
        <v>19</v>
      </c>
      <c r="I2">
        <f t="shared" ref="I2:R11" si="3">IF(ISERROR($F2),"-",INDEX(Daten_Matrix,$F2,I$1+6))</f>
        <v>23291.485110767699</v>
      </c>
      <c r="J2">
        <f t="shared" si="3"/>
        <v>23986.785879653198</v>
      </c>
      <c r="K2">
        <f t="shared" si="3"/>
        <v>24844.186046205901</v>
      </c>
      <c r="L2">
        <f t="shared" si="3"/>
        <v>25551.6512831045</v>
      </c>
      <c r="M2">
        <f t="shared" si="3"/>
        <v>26792.614417575802</v>
      </c>
      <c r="N2">
        <f t="shared" si="3"/>
        <v>27478.318082449201</v>
      </c>
      <c r="O2">
        <f t="shared" si="3"/>
        <v>28037.469095365901</v>
      </c>
      <c r="P2">
        <f t="shared" si="3"/>
        <v>28915.3617218195</v>
      </c>
      <c r="Q2">
        <f t="shared" si="3"/>
        <v>29753.579370895899</v>
      </c>
      <c r="R2">
        <f t="shared" si="3"/>
        <v>30616.944861645999</v>
      </c>
      <c r="S2">
        <f t="shared" ref="S2:AB11" si="4">IF(ISERROR($F2),"-",INDEX(Daten_Matrix,$F2,S$1+6))</f>
        <v>30889.5805927728</v>
      </c>
      <c r="T2">
        <f t="shared" si="4"/>
        <v>31666.047616534201</v>
      </c>
      <c r="U2">
        <f t="shared" si="4"/>
        <v>32284.012262812201</v>
      </c>
      <c r="V2">
        <f t="shared" si="4"/>
        <v>32896.7855630841</v>
      </c>
      <c r="W2">
        <f t="shared" si="4"/>
        <v>33891.184868197997</v>
      </c>
      <c r="X2">
        <f t="shared" si="4"/>
        <v>35240.8703550504</v>
      </c>
      <c r="Y2">
        <f t="shared" si="4"/>
        <v>36183.125692041503</v>
      </c>
      <c r="Z2">
        <f t="shared" si="4"/>
        <v>37396.673548122497</v>
      </c>
      <c r="AA2">
        <f t="shared" si="4"/>
        <v>39540.3800303596</v>
      </c>
      <c r="AB2">
        <f t="shared" si="4"/>
        <v>0</v>
      </c>
      <c r="AC2">
        <f t="shared" ref="AC2:AW11" si="5">IF(ISERROR($F2),"-",INDEX(Daten_Matrix,$F2,AC$1+6))</f>
        <v>0</v>
      </c>
      <c r="AD2">
        <f t="shared" si="5"/>
        <v>0</v>
      </c>
      <c r="AE2">
        <f t="shared" si="5"/>
        <v>0</v>
      </c>
      <c r="AF2">
        <f t="shared" si="5"/>
        <v>0</v>
      </c>
      <c r="AG2">
        <f t="shared" si="5"/>
        <v>0</v>
      </c>
      <c r="AH2">
        <f t="shared" si="5"/>
        <v>0</v>
      </c>
      <c r="AI2">
        <f t="shared" si="5"/>
        <v>0</v>
      </c>
      <c r="AJ2">
        <f t="shared" si="5"/>
        <v>0</v>
      </c>
      <c r="AK2">
        <f t="shared" si="5"/>
        <v>0</v>
      </c>
      <c r="AL2">
        <f t="shared" si="5"/>
        <v>0</v>
      </c>
      <c r="AM2">
        <f t="shared" si="5"/>
        <v>0</v>
      </c>
      <c r="AN2">
        <f t="shared" si="5"/>
        <v>0</v>
      </c>
      <c r="AO2">
        <f t="shared" si="5"/>
        <v>0</v>
      </c>
      <c r="AP2">
        <f t="shared" si="5"/>
        <v>0</v>
      </c>
      <c r="AQ2">
        <f t="shared" si="5"/>
        <v>0</v>
      </c>
      <c r="AR2">
        <f t="shared" si="5"/>
        <v>0</v>
      </c>
      <c r="AS2">
        <f t="shared" si="5"/>
        <v>0</v>
      </c>
      <c r="AT2">
        <f t="shared" si="5"/>
        <v>0</v>
      </c>
      <c r="AU2">
        <f t="shared" si="5"/>
        <v>0</v>
      </c>
      <c r="AV2">
        <f t="shared" si="5"/>
        <v>0</v>
      </c>
      <c r="AW2">
        <f t="shared" si="5"/>
        <v>0</v>
      </c>
    </row>
    <row r="3" spans="1:49" x14ac:dyDescent="0.25">
      <c r="A3" t="str">
        <f t="shared" ref="A3:A53" si="6">C3&amp;D3&amp;E3</f>
        <v>OberpullendorfArbeitnehmereinkommenBruttobezüge 1000 EUR</v>
      </c>
      <c r="B3">
        <v>3</v>
      </c>
      <c r="C3" t="str">
        <f t="shared" si="0"/>
        <v>Oberpullendorf</v>
      </c>
      <c r="D3" t="s">
        <v>43</v>
      </c>
      <c r="E3" t="s">
        <v>55</v>
      </c>
      <c r="F3">
        <f t="shared" si="1"/>
        <v>407</v>
      </c>
      <c r="G3">
        <v>1</v>
      </c>
      <c r="H3">
        <f t="shared" si="2"/>
        <v>19</v>
      </c>
      <c r="I3">
        <f t="shared" si="3"/>
        <v>361670.18079999997</v>
      </c>
      <c r="J3">
        <f t="shared" si="3"/>
        <v>376304.69688</v>
      </c>
      <c r="K3">
        <f t="shared" si="3"/>
        <v>396811.33953</v>
      </c>
      <c r="L3">
        <f t="shared" si="3"/>
        <v>416798.53573</v>
      </c>
      <c r="M3">
        <f t="shared" si="3"/>
        <v>442078.13789000001</v>
      </c>
      <c r="N3">
        <f t="shared" si="3"/>
        <v>453254.85677000001</v>
      </c>
      <c r="O3">
        <f t="shared" si="3"/>
        <v>480393.99547999998</v>
      </c>
      <c r="P3">
        <f t="shared" si="3"/>
        <v>494568.34688999999</v>
      </c>
      <c r="Q3">
        <f t="shared" si="3"/>
        <v>507477.04975000001</v>
      </c>
      <c r="R3">
        <f t="shared" si="3"/>
        <v>516722.17843000003</v>
      </c>
      <c r="S3">
        <f t="shared" si="4"/>
        <v>520582.10172999999</v>
      </c>
      <c r="T3">
        <f t="shared" si="4"/>
        <v>533952.89491000003</v>
      </c>
      <c r="U3">
        <f t="shared" si="4"/>
        <v>550571.54512999998</v>
      </c>
      <c r="V3">
        <f t="shared" si="4"/>
        <v>563192.96883999999</v>
      </c>
      <c r="W3">
        <f t="shared" si="4"/>
        <v>579844.28191000002</v>
      </c>
      <c r="X3">
        <f t="shared" si="4"/>
        <v>601491.17521999998</v>
      </c>
      <c r="Y3">
        <f t="shared" si="4"/>
        <v>606501.55284999998</v>
      </c>
      <c r="Z3">
        <f t="shared" si="4"/>
        <v>638398.61413999996</v>
      </c>
      <c r="AA3">
        <f t="shared" si="4"/>
        <v>677247.62916000001</v>
      </c>
      <c r="AB3">
        <f t="shared" si="4"/>
        <v>0</v>
      </c>
      <c r="AC3">
        <f t="shared" si="5"/>
        <v>0</v>
      </c>
      <c r="AD3">
        <f t="shared" si="5"/>
        <v>0</v>
      </c>
      <c r="AE3">
        <f t="shared" si="5"/>
        <v>0</v>
      </c>
      <c r="AF3">
        <f t="shared" si="5"/>
        <v>0</v>
      </c>
      <c r="AG3">
        <f t="shared" si="5"/>
        <v>0</v>
      </c>
      <c r="AH3">
        <f t="shared" si="5"/>
        <v>0</v>
      </c>
      <c r="AI3">
        <f t="shared" si="5"/>
        <v>0</v>
      </c>
      <c r="AJ3">
        <f t="shared" si="5"/>
        <v>0</v>
      </c>
      <c r="AK3">
        <f t="shared" si="5"/>
        <v>0</v>
      </c>
      <c r="AL3">
        <f t="shared" si="5"/>
        <v>0</v>
      </c>
      <c r="AM3">
        <f t="shared" si="5"/>
        <v>0</v>
      </c>
      <c r="AN3">
        <f t="shared" si="5"/>
        <v>0</v>
      </c>
      <c r="AO3">
        <f t="shared" si="5"/>
        <v>0</v>
      </c>
      <c r="AP3">
        <f t="shared" si="5"/>
        <v>0</v>
      </c>
      <c r="AQ3">
        <f t="shared" si="5"/>
        <v>0</v>
      </c>
      <c r="AR3">
        <f t="shared" si="5"/>
        <v>0</v>
      </c>
      <c r="AS3">
        <f t="shared" si="5"/>
        <v>0</v>
      </c>
      <c r="AT3">
        <f t="shared" si="5"/>
        <v>0</v>
      </c>
      <c r="AU3">
        <f t="shared" si="5"/>
        <v>0</v>
      </c>
      <c r="AV3">
        <f t="shared" si="5"/>
        <v>0</v>
      </c>
      <c r="AW3">
        <f t="shared" si="5"/>
        <v>0</v>
      </c>
    </row>
    <row r="4" spans="1:49" x14ac:dyDescent="0.25">
      <c r="A4" t="str">
        <f t="shared" si="6"/>
        <v>OberpullendorfArbeitnehmereinkommenBruttobezüge Fälle</v>
      </c>
      <c r="B4">
        <v>4</v>
      </c>
      <c r="C4" t="str">
        <f t="shared" si="0"/>
        <v>Oberpullendorf</v>
      </c>
      <c r="D4" t="s">
        <v>43</v>
      </c>
      <c r="E4" t="s">
        <v>56</v>
      </c>
      <c r="F4">
        <f t="shared" si="1"/>
        <v>408</v>
      </c>
      <c r="G4">
        <v>1</v>
      </c>
      <c r="H4">
        <f t="shared" si="2"/>
        <v>19</v>
      </c>
      <c r="I4">
        <f t="shared" si="3"/>
        <v>15528</v>
      </c>
      <c r="J4">
        <f t="shared" si="3"/>
        <v>15688</v>
      </c>
      <c r="K4">
        <f t="shared" si="3"/>
        <v>15972</v>
      </c>
      <c r="L4">
        <f t="shared" si="3"/>
        <v>16312</v>
      </c>
      <c r="M4">
        <f t="shared" si="3"/>
        <v>16500</v>
      </c>
      <c r="N4">
        <f t="shared" si="3"/>
        <v>16495</v>
      </c>
      <c r="O4">
        <f t="shared" si="3"/>
        <v>17134</v>
      </c>
      <c r="P4">
        <f t="shared" si="3"/>
        <v>17104</v>
      </c>
      <c r="Q4">
        <f t="shared" si="3"/>
        <v>17056</v>
      </c>
      <c r="R4">
        <f t="shared" si="3"/>
        <v>16877</v>
      </c>
      <c r="S4">
        <f t="shared" si="4"/>
        <v>16853</v>
      </c>
      <c r="T4">
        <f t="shared" si="4"/>
        <v>16862</v>
      </c>
      <c r="U4">
        <f t="shared" si="4"/>
        <v>17054</v>
      </c>
      <c r="V4">
        <f t="shared" si="4"/>
        <v>17120</v>
      </c>
      <c r="W4">
        <f t="shared" si="4"/>
        <v>17109</v>
      </c>
      <c r="X4">
        <f t="shared" si="4"/>
        <v>17068</v>
      </c>
      <c r="Y4">
        <f t="shared" si="4"/>
        <v>16762</v>
      </c>
      <c r="Z4">
        <f t="shared" si="4"/>
        <v>17071</v>
      </c>
      <c r="AA4">
        <f t="shared" si="4"/>
        <v>17128</v>
      </c>
      <c r="AB4">
        <f t="shared" si="4"/>
        <v>0</v>
      </c>
      <c r="AC4">
        <f t="shared" si="5"/>
        <v>0</v>
      </c>
      <c r="AD4">
        <f t="shared" si="5"/>
        <v>0</v>
      </c>
      <c r="AE4">
        <f t="shared" si="5"/>
        <v>0</v>
      </c>
      <c r="AF4">
        <f t="shared" si="5"/>
        <v>0</v>
      </c>
      <c r="AG4">
        <f t="shared" si="5"/>
        <v>0</v>
      </c>
      <c r="AH4">
        <f t="shared" si="5"/>
        <v>0</v>
      </c>
      <c r="AI4">
        <f t="shared" si="5"/>
        <v>0</v>
      </c>
      <c r="AJ4">
        <f t="shared" si="5"/>
        <v>0</v>
      </c>
      <c r="AK4">
        <f t="shared" si="5"/>
        <v>0</v>
      </c>
      <c r="AL4">
        <f t="shared" si="5"/>
        <v>0</v>
      </c>
      <c r="AM4">
        <f t="shared" si="5"/>
        <v>0</v>
      </c>
      <c r="AN4">
        <f t="shared" si="5"/>
        <v>0</v>
      </c>
      <c r="AO4">
        <f t="shared" si="5"/>
        <v>0</v>
      </c>
      <c r="AP4">
        <f t="shared" si="5"/>
        <v>0</v>
      </c>
      <c r="AQ4">
        <f t="shared" si="5"/>
        <v>0</v>
      </c>
      <c r="AR4">
        <f t="shared" si="5"/>
        <v>0</v>
      </c>
      <c r="AS4">
        <f t="shared" si="5"/>
        <v>0</v>
      </c>
      <c r="AT4">
        <f t="shared" si="5"/>
        <v>0</v>
      </c>
      <c r="AU4">
        <f t="shared" si="5"/>
        <v>0</v>
      </c>
      <c r="AV4">
        <f t="shared" si="5"/>
        <v>0</v>
      </c>
      <c r="AW4">
        <f t="shared" si="5"/>
        <v>0</v>
      </c>
    </row>
    <row r="5" spans="1:49" x14ac:dyDescent="0.25">
      <c r="A5" t="str">
        <f t="shared" si="6"/>
        <v>OberpullendorfArbeitnehmereinkommenLohnsteuer 1000 EUR</v>
      </c>
      <c r="B5">
        <v>5</v>
      </c>
      <c r="C5" t="str">
        <f t="shared" si="0"/>
        <v>Oberpullendorf</v>
      </c>
      <c r="D5" t="s">
        <v>43</v>
      </c>
      <c r="E5" t="s">
        <v>57</v>
      </c>
      <c r="F5">
        <f t="shared" si="1"/>
        <v>409</v>
      </c>
      <c r="G5">
        <v>1</v>
      </c>
      <c r="H5">
        <f t="shared" si="2"/>
        <v>19</v>
      </c>
      <c r="I5">
        <f t="shared" si="3"/>
        <v>47207.324240000002</v>
      </c>
      <c r="J5">
        <f t="shared" si="3"/>
        <v>47269.361429999997</v>
      </c>
      <c r="K5">
        <f t="shared" si="3"/>
        <v>51644.092479999999</v>
      </c>
      <c r="L5">
        <f t="shared" si="3"/>
        <v>55851.469559999998</v>
      </c>
      <c r="M5">
        <f t="shared" si="3"/>
        <v>61446.038099999998</v>
      </c>
      <c r="N5">
        <f t="shared" si="3"/>
        <v>57597.3269</v>
      </c>
      <c r="O5">
        <f t="shared" si="3"/>
        <v>62769.368719999999</v>
      </c>
      <c r="P5">
        <f t="shared" si="3"/>
        <v>66034.912779999999</v>
      </c>
      <c r="Q5">
        <f t="shared" si="3"/>
        <v>69918.436400000006</v>
      </c>
      <c r="R5">
        <f t="shared" si="3"/>
        <v>72611.023539999995</v>
      </c>
      <c r="S5">
        <f t="shared" si="4"/>
        <v>74559.720879999993</v>
      </c>
      <c r="T5">
        <f t="shared" si="4"/>
        <v>78441.420159999994</v>
      </c>
      <c r="U5">
        <f t="shared" si="4"/>
        <v>69084.468800000002</v>
      </c>
      <c r="V5">
        <f t="shared" si="4"/>
        <v>71678.9228</v>
      </c>
      <c r="W5">
        <f t="shared" si="4"/>
        <v>75360.320389999993</v>
      </c>
      <c r="X5">
        <f t="shared" si="4"/>
        <v>78140.680259999994</v>
      </c>
      <c r="Y5">
        <f t="shared" si="4"/>
        <v>75458.037920000002</v>
      </c>
      <c r="Z5">
        <f t="shared" si="4"/>
        <v>82540.662729999996</v>
      </c>
      <c r="AA5">
        <f t="shared" si="4"/>
        <v>87211.975030000001</v>
      </c>
      <c r="AB5">
        <f t="shared" si="4"/>
        <v>0</v>
      </c>
      <c r="AC5">
        <f t="shared" si="5"/>
        <v>0</v>
      </c>
      <c r="AD5">
        <f t="shared" si="5"/>
        <v>0</v>
      </c>
      <c r="AE5">
        <f t="shared" si="5"/>
        <v>0</v>
      </c>
      <c r="AF5">
        <f t="shared" si="5"/>
        <v>0</v>
      </c>
      <c r="AG5">
        <f t="shared" si="5"/>
        <v>0</v>
      </c>
      <c r="AH5">
        <f t="shared" si="5"/>
        <v>0</v>
      </c>
      <c r="AI5">
        <f t="shared" si="5"/>
        <v>0</v>
      </c>
      <c r="AJ5">
        <f t="shared" si="5"/>
        <v>0</v>
      </c>
      <c r="AK5">
        <f t="shared" si="5"/>
        <v>0</v>
      </c>
      <c r="AL5">
        <f t="shared" si="5"/>
        <v>0</v>
      </c>
      <c r="AM5">
        <f t="shared" si="5"/>
        <v>0</v>
      </c>
      <c r="AN5">
        <f t="shared" si="5"/>
        <v>0</v>
      </c>
      <c r="AO5">
        <f t="shared" si="5"/>
        <v>0</v>
      </c>
      <c r="AP5">
        <f t="shared" si="5"/>
        <v>0</v>
      </c>
      <c r="AQ5">
        <f t="shared" si="5"/>
        <v>0</v>
      </c>
      <c r="AR5">
        <f t="shared" si="5"/>
        <v>0</v>
      </c>
      <c r="AS5">
        <f t="shared" si="5"/>
        <v>0</v>
      </c>
      <c r="AT5">
        <f t="shared" si="5"/>
        <v>0</v>
      </c>
      <c r="AU5">
        <f t="shared" si="5"/>
        <v>0</v>
      </c>
      <c r="AV5">
        <f t="shared" si="5"/>
        <v>0</v>
      </c>
      <c r="AW5">
        <f t="shared" si="5"/>
        <v>0</v>
      </c>
    </row>
    <row r="6" spans="1:49" x14ac:dyDescent="0.25">
      <c r="A6" t="str">
        <f t="shared" si="6"/>
        <v>OberpullendorfArbeitnehmereinkommenLohnsteuer Fälle</v>
      </c>
      <c r="B6">
        <v>6</v>
      </c>
      <c r="C6" t="str">
        <f t="shared" si="0"/>
        <v>Oberpullendorf</v>
      </c>
      <c r="D6" t="s">
        <v>43</v>
      </c>
      <c r="E6" t="s">
        <v>58</v>
      </c>
      <c r="F6">
        <f t="shared" si="1"/>
        <v>410</v>
      </c>
      <c r="G6">
        <v>1</v>
      </c>
      <c r="H6">
        <f t="shared" si="2"/>
        <v>19</v>
      </c>
      <c r="I6">
        <f t="shared" si="3"/>
        <v>12604</v>
      </c>
      <c r="J6">
        <f t="shared" si="3"/>
        <v>12452</v>
      </c>
      <c r="K6">
        <f t="shared" si="3"/>
        <v>12699</v>
      </c>
      <c r="L6">
        <f t="shared" si="3"/>
        <v>13084</v>
      </c>
      <c r="M6">
        <f t="shared" si="3"/>
        <v>13499</v>
      </c>
      <c r="N6">
        <f t="shared" si="3"/>
        <v>13278</v>
      </c>
      <c r="O6">
        <f t="shared" si="3"/>
        <v>13951</v>
      </c>
      <c r="P6">
        <f t="shared" si="3"/>
        <v>14087</v>
      </c>
      <c r="Q6">
        <f t="shared" si="3"/>
        <v>14160</v>
      </c>
      <c r="R6">
        <f t="shared" si="3"/>
        <v>14066</v>
      </c>
      <c r="S6">
        <f t="shared" si="4"/>
        <v>14083</v>
      </c>
      <c r="T6">
        <f t="shared" si="4"/>
        <v>14166</v>
      </c>
      <c r="U6">
        <f t="shared" si="4"/>
        <v>14362</v>
      </c>
      <c r="V6">
        <f t="shared" si="4"/>
        <v>14489</v>
      </c>
      <c r="W6">
        <f t="shared" si="4"/>
        <v>14711</v>
      </c>
      <c r="X6">
        <f t="shared" si="4"/>
        <v>14906</v>
      </c>
      <c r="Y6">
        <f t="shared" si="4"/>
        <v>14845</v>
      </c>
      <c r="Z6">
        <f t="shared" si="4"/>
        <v>15226</v>
      </c>
      <c r="AA6">
        <f t="shared" si="4"/>
        <v>15324</v>
      </c>
      <c r="AB6">
        <f t="shared" si="4"/>
        <v>0</v>
      </c>
      <c r="AC6">
        <f t="shared" si="5"/>
        <v>0</v>
      </c>
      <c r="AD6">
        <f t="shared" si="5"/>
        <v>0</v>
      </c>
      <c r="AE6">
        <f t="shared" si="5"/>
        <v>0</v>
      </c>
      <c r="AF6">
        <f t="shared" si="5"/>
        <v>0</v>
      </c>
      <c r="AG6">
        <f t="shared" si="5"/>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5"/>
        <v>0</v>
      </c>
      <c r="AS6">
        <f t="shared" si="5"/>
        <v>0</v>
      </c>
      <c r="AT6">
        <f t="shared" si="5"/>
        <v>0</v>
      </c>
      <c r="AU6">
        <f t="shared" si="5"/>
        <v>0</v>
      </c>
      <c r="AV6">
        <f t="shared" si="5"/>
        <v>0</v>
      </c>
      <c r="AW6">
        <f t="shared" si="5"/>
        <v>0</v>
      </c>
    </row>
    <row r="7" spans="1:49" x14ac:dyDescent="0.25">
      <c r="A7" t="str">
        <f t="shared" si="6"/>
        <v>OberpullendorfArbeitnehmereinkommenNetto_Schnitt</v>
      </c>
      <c r="B7">
        <v>7</v>
      </c>
      <c r="C7" t="str">
        <f t="shared" si="0"/>
        <v>Oberpullendorf</v>
      </c>
      <c r="D7" t="s">
        <v>43</v>
      </c>
      <c r="E7" t="s">
        <v>59</v>
      </c>
      <c r="F7">
        <f t="shared" si="1"/>
        <v>411</v>
      </c>
      <c r="G7">
        <v>1</v>
      </c>
      <c r="H7">
        <f t="shared" si="2"/>
        <v>19</v>
      </c>
      <c r="I7">
        <f t="shared" si="3"/>
        <v>16460.008829211802</v>
      </c>
      <c r="J7">
        <f t="shared" si="3"/>
        <v>17070.907932814898</v>
      </c>
      <c r="K7">
        <f t="shared" si="3"/>
        <v>17582.646041197098</v>
      </c>
      <c r="L7">
        <f t="shared" si="3"/>
        <v>18010.832767287899</v>
      </c>
      <c r="M7">
        <f t="shared" si="3"/>
        <v>18802.363507272701</v>
      </c>
      <c r="N7">
        <f t="shared" si="3"/>
        <v>19668.531589572602</v>
      </c>
      <c r="O7">
        <f t="shared" si="3"/>
        <v>19954.261184195198</v>
      </c>
      <c r="P7">
        <f t="shared" si="3"/>
        <v>20501.797378975702</v>
      </c>
      <c r="Q7">
        <f t="shared" si="3"/>
        <v>20954.4722437852</v>
      </c>
      <c r="R7">
        <f t="shared" si="3"/>
        <v>21489.6878378859</v>
      </c>
      <c r="S7">
        <f t="shared" si="4"/>
        <v>21560.791759923999</v>
      </c>
      <c r="T7">
        <f t="shared" si="4"/>
        <v>21997.497350848102</v>
      </c>
      <c r="U7">
        <f t="shared" si="4"/>
        <v>23128.033403307101</v>
      </c>
      <c r="V7">
        <f t="shared" si="4"/>
        <v>23480.438606308398</v>
      </c>
      <c r="W7">
        <f t="shared" si="4"/>
        <v>24097.512014144599</v>
      </c>
      <c r="X7">
        <f t="shared" si="4"/>
        <v>25104.348046636998</v>
      </c>
      <c r="Y7">
        <f t="shared" si="4"/>
        <v>25986.569985085302</v>
      </c>
      <c r="Z7">
        <f t="shared" si="4"/>
        <v>26666.011702302101</v>
      </c>
      <c r="AA7">
        <f t="shared" si="4"/>
        <v>28258.297366884599</v>
      </c>
      <c r="AB7">
        <f t="shared" si="4"/>
        <v>0</v>
      </c>
      <c r="AC7">
        <f t="shared" si="5"/>
        <v>0</v>
      </c>
      <c r="AD7">
        <f t="shared" si="5"/>
        <v>0</v>
      </c>
      <c r="AE7">
        <f t="shared" si="5"/>
        <v>0</v>
      </c>
      <c r="AF7">
        <f t="shared" si="5"/>
        <v>0</v>
      </c>
      <c r="AG7">
        <f t="shared" si="5"/>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5"/>
        <v>0</v>
      </c>
      <c r="AS7">
        <f t="shared" si="5"/>
        <v>0</v>
      </c>
      <c r="AT7">
        <f t="shared" si="5"/>
        <v>0</v>
      </c>
      <c r="AU7">
        <f t="shared" si="5"/>
        <v>0</v>
      </c>
      <c r="AV7">
        <f t="shared" si="5"/>
        <v>0</v>
      </c>
      <c r="AW7">
        <f t="shared" si="5"/>
        <v>0</v>
      </c>
    </row>
    <row r="8" spans="1:49" x14ac:dyDescent="0.25">
      <c r="A8" t="str">
        <f t="shared" si="6"/>
        <v>OberpullendorfArbeitnehmereinkommenNettobezüge 1000 EUR</v>
      </c>
      <c r="B8">
        <v>8</v>
      </c>
      <c r="C8" t="str">
        <f t="shared" si="0"/>
        <v>Oberpullendorf</v>
      </c>
      <c r="D8" t="s">
        <v>43</v>
      </c>
      <c r="E8" t="s">
        <v>60</v>
      </c>
      <c r="F8">
        <f t="shared" si="1"/>
        <v>412</v>
      </c>
      <c r="G8">
        <v>1</v>
      </c>
      <c r="H8">
        <f t="shared" si="2"/>
        <v>19</v>
      </c>
      <c r="I8">
        <f t="shared" si="3"/>
        <v>255591.0171</v>
      </c>
      <c r="J8">
        <f t="shared" si="3"/>
        <v>267808.40364999999</v>
      </c>
      <c r="K8">
        <f t="shared" si="3"/>
        <v>280830.02256999997</v>
      </c>
      <c r="L8">
        <f t="shared" si="3"/>
        <v>293792.70409999997</v>
      </c>
      <c r="M8">
        <f t="shared" si="3"/>
        <v>310238.99787000002</v>
      </c>
      <c r="N8">
        <f t="shared" si="3"/>
        <v>324432.42856999999</v>
      </c>
      <c r="O8">
        <f t="shared" si="3"/>
        <v>341896.31112999999</v>
      </c>
      <c r="P8">
        <f t="shared" si="3"/>
        <v>350662.74236999999</v>
      </c>
      <c r="Q8">
        <f t="shared" si="3"/>
        <v>357399.47859000001</v>
      </c>
      <c r="R8">
        <f t="shared" si="3"/>
        <v>362681.46163999999</v>
      </c>
      <c r="S8">
        <f t="shared" si="4"/>
        <v>363364.02353000001</v>
      </c>
      <c r="T8">
        <f t="shared" si="4"/>
        <v>370921.80033</v>
      </c>
      <c r="U8">
        <f t="shared" si="4"/>
        <v>394425.48165999999</v>
      </c>
      <c r="V8">
        <f t="shared" si="4"/>
        <v>401985.10894000001</v>
      </c>
      <c r="W8">
        <f t="shared" si="4"/>
        <v>412284.33305000002</v>
      </c>
      <c r="X8">
        <f t="shared" si="4"/>
        <v>428481.01246</v>
      </c>
      <c r="Y8">
        <f t="shared" si="4"/>
        <v>435586.88608999999</v>
      </c>
      <c r="Z8">
        <f t="shared" si="4"/>
        <v>455215.48577000003</v>
      </c>
      <c r="AA8">
        <f t="shared" si="4"/>
        <v>484008.11729999998</v>
      </c>
      <c r="AB8">
        <f t="shared" si="4"/>
        <v>0</v>
      </c>
      <c r="AC8">
        <f t="shared" si="5"/>
        <v>0</v>
      </c>
      <c r="AD8">
        <f t="shared" si="5"/>
        <v>0</v>
      </c>
      <c r="AE8">
        <f t="shared" si="5"/>
        <v>0</v>
      </c>
      <c r="AF8">
        <f t="shared" si="5"/>
        <v>0</v>
      </c>
      <c r="AG8">
        <f t="shared" si="5"/>
        <v>0</v>
      </c>
      <c r="AH8">
        <f t="shared" si="5"/>
        <v>0</v>
      </c>
      <c r="AI8">
        <f t="shared" si="5"/>
        <v>0</v>
      </c>
      <c r="AJ8">
        <f t="shared" si="5"/>
        <v>0</v>
      </c>
      <c r="AK8">
        <f t="shared" si="5"/>
        <v>0</v>
      </c>
      <c r="AL8">
        <f t="shared" si="5"/>
        <v>0</v>
      </c>
      <c r="AM8">
        <f t="shared" si="5"/>
        <v>0</v>
      </c>
      <c r="AN8">
        <f t="shared" si="5"/>
        <v>0</v>
      </c>
      <c r="AO8">
        <f t="shared" si="5"/>
        <v>0</v>
      </c>
      <c r="AP8">
        <f t="shared" si="5"/>
        <v>0</v>
      </c>
      <c r="AQ8">
        <f t="shared" si="5"/>
        <v>0</v>
      </c>
      <c r="AR8">
        <f t="shared" si="5"/>
        <v>0</v>
      </c>
      <c r="AS8">
        <f t="shared" si="5"/>
        <v>0</v>
      </c>
      <c r="AT8">
        <f t="shared" si="5"/>
        <v>0</v>
      </c>
      <c r="AU8">
        <f t="shared" si="5"/>
        <v>0</v>
      </c>
      <c r="AV8">
        <f t="shared" si="5"/>
        <v>0</v>
      </c>
      <c r="AW8">
        <f t="shared" si="5"/>
        <v>0</v>
      </c>
    </row>
    <row r="9" spans="1:49" x14ac:dyDescent="0.25">
      <c r="A9" t="str">
        <f t="shared" si="6"/>
        <v>OberpullendorfArbeitnehmereinkommenSV-Beiträge 1000 EUR</v>
      </c>
      <c r="B9">
        <v>9</v>
      </c>
      <c r="C9" t="str">
        <f t="shared" si="0"/>
        <v>Oberpullendorf</v>
      </c>
      <c r="D9" t="s">
        <v>43</v>
      </c>
      <c r="E9" t="s">
        <v>61</v>
      </c>
      <c r="F9">
        <f t="shared" si="1"/>
        <v>413</v>
      </c>
      <c r="G9">
        <v>1</v>
      </c>
      <c r="H9">
        <f t="shared" si="2"/>
        <v>19</v>
      </c>
      <c r="I9">
        <f t="shared" si="3"/>
        <v>58871.839460000003</v>
      </c>
      <c r="J9">
        <f t="shared" si="3"/>
        <v>61226.931799999998</v>
      </c>
      <c r="K9">
        <f t="shared" si="3"/>
        <v>64337.224479999997</v>
      </c>
      <c r="L9">
        <f t="shared" si="3"/>
        <v>67154.362070000003</v>
      </c>
      <c r="M9">
        <f t="shared" si="3"/>
        <v>70393.101920000001</v>
      </c>
      <c r="N9">
        <f t="shared" si="3"/>
        <v>71225.101299999995</v>
      </c>
      <c r="O9">
        <f t="shared" si="3"/>
        <v>75728.315629999997</v>
      </c>
      <c r="P9">
        <f t="shared" si="3"/>
        <v>77870.691739999995</v>
      </c>
      <c r="Q9">
        <f t="shared" si="3"/>
        <v>80159.134760000001</v>
      </c>
      <c r="R9">
        <f t="shared" si="3"/>
        <v>81429.693249999997</v>
      </c>
      <c r="S9">
        <f t="shared" si="4"/>
        <v>82658.357319999996</v>
      </c>
      <c r="T9">
        <f t="shared" si="4"/>
        <v>84589.674419999996</v>
      </c>
      <c r="U9">
        <f t="shared" si="4"/>
        <v>87061.594670000006</v>
      </c>
      <c r="V9">
        <f t="shared" si="4"/>
        <v>89528.937099999996</v>
      </c>
      <c r="W9">
        <f t="shared" si="4"/>
        <v>92199.628469999996</v>
      </c>
      <c r="X9">
        <f t="shared" si="4"/>
        <v>94869.482499999998</v>
      </c>
      <c r="Y9">
        <f t="shared" si="4"/>
        <v>95456.628840000005</v>
      </c>
      <c r="Z9">
        <f t="shared" si="4"/>
        <v>100642.46563999999</v>
      </c>
      <c r="AA9">
        <f t="shared" si="4"/>
        <v>106027.53683</v>
      </c>
      <c r="AB9">
        <f t="shared" si="4"/>
        <v>0</v>
      </c>
      <c r="AC9">
        <f t="shared" si="5"/>
        <v>0</v>
      </c>
      <c r="AD9">
        <f t="shared" si="5"/>
        <v>0</v>
      </c>
      <c r="AE9">
        <f t="shared" si="5"/>
        <v>0</v>
      </c>
      <c r="AF9">
        <f t="shared" si="5"/>
        <v>0</v>
      </c>
      <c r="AG9">
        <f t="shared" si="5"/>
        <v>0</v>
      </c>
      <c r="AH9">
        <f t="shared" si="5"/>
        <v>0</v>
      </c>
      <c r="AI9">
        <f t="shared" si="5"/>
        <v>0</v>
      </c>
      <c r="AJ9">
        <f t="shared" si="5"/>
        <v>0</v>
      </c>
      <c r="AK9">
        <f t="shared" si="5"/>
        <v>0</v>
      </c>
      <c r="AL9">
        <f t="shared" si="5"/>
        <v>0</v>
      </c>
      <c r="AM9">
        <f t="shared" si="5"/>
        <v>0</v>
      </c>
      <c r="AN9">
        <f t="shared" si="5"/>
        <v>0</v>
      </c>
      <c r="AO9">
        <f t="shared" si="5"/>
        <v>0</v>
      </c>
      <c r="AP9">
        <f t="shared" si="5"/>
        <v>0</v>
      </c>
      <c r="AQ9">
        <f t="shared" si="5"/>
        <v>0</v>
      </c>
      <c r="AR9">
        <f t="shared" si="5"/>
        <v>0</v>
      </c>
      <c r="AS9">
        <f t="shared" si="5"/>
        <v>0</v>
      </c>
      <c r="AT9">
        <f t="shared" si="5"/>
        <v>0</v>
      </c>
      <c r="AU9">
        <f t="shared" si="5"/>
        <v>0</v>
      </c>
      <c r="AV9">
        <f t="shared" si="5"/>
        <v>0</v>
      </c>
      <c r="AW9">
        <f t="shared" si="5"/>
        <v>0</v>
      </c>
    </row>
    <row r="10" spans="1:49" x14ac:dyDescent="0.25">
      <c r="A10" t="str">
        <f t="shared" si="6"/>
        <v>OberpullendorfArbeitnehmereinkommenSV-Beiträge Fälle</v>
      </c>
      <c r="B10">
        <v>10</v>
      </c>
      <c r="C10" t="str">
        <f t="shared" si="0"/>
        <v>Oberpullendorf</v>
      </c>
      <c r="D10" t="s">
        <v>43</v>
      </c>
      <c r="E10" t="s">
        <v>62</v>
      </c>
      <c r="F10">
        <f t="shared" si="1"/>
        <v>414</v>
      </c>
      <c r="G10">
        <v>1</v>
      </c>
      <c r="H10">
        <f t="shared" si="2"/>
        <v>19</v>
      </c>
      <c r="I10">
        <f t="shared" si="3"/>
        <v>14932</v>
      </c>
      <c r="J10">
        <f t="shared" si="3"/>
        <v>15080</v>
      </c>
      <c r="K10">
        <f t="shared" si="3"/>
        <v>15318</v>
      </c>
      <c r="L10">
        <f t="shared" si="3"/>
        <v>15637</v>
      </c>
      <c r="M10">
        <f t="shared" si="3"/>
        <v>15768</v>
      </c>
      <c r="N10">
        <f t="shared" si="3"/>
        <v>15757</v>
      </c>
      <c r="O10">
        <f t="shared" si="3"/>
        <v>16351</v>
      </c>
      <c r="P10">
        <f t="shared" si="3"/>
        <v>16376</v>
      </c>
      <c r="Q10">
        <f t="shared" si="3"/>
        <v>16321</v>
      </c>
      <c r="R10">
        <f t="shared" si="3"/>
        <v>16132</v>
      </c>
      <c r="S10">
        <f t="shared" si="4"/>
        <v>16045</v>
      </c>
      <c r="T10">
        <f t="shared" si="4"/>
        <v>16083</v>
      </c>
      <c r="U10">
        <f t="shared" si="4"/>
        <v>16257</v>
      </c>
      <c r="V10">
        <f t="shared" si="4"/>
        <v>16263</v>
      </c>
      <c r="W10">
        <f t="shared" si="4"/>
        <v>16346</v>
      </c>
      <c r="X10">
        <f t="shared" si="4"/>
        <v>16279</v>
      </c>
      <c r="Y10">
        <f t="shared" si="4"/>
        <v>16056</v>
      </c>
      <c r="Z10">
        <f t="shared" si="4"/>
        <v>16390</v>
      </c>
      <c r="AA10">
        <f t="shared" si="4"/>
        <v>16465</v>
      </c>
      <c r="AB10">
        <f t="shared" si="4"/>
        <v>0</v>
      </c>
      <c r="AC10">
        <f t="shared" si="5"/>
        <v>0</v>
      </c>
      <c r="AD10">
        <f t="shared" si="5"/>
        <v>0</v>
      </c>
      <c r="AE10">
        <f t="shared" si="5"/>
        <v>0</v>
      </c>
      <c r="AF10">
        <f t="shared" si="5"/>
        <v>0</v>
      </c>
      <c r="AG10">
        <f t="shared" si="5"/>
        <v>0</v>
      </c>
      <c r="AH10">
        <f t="shared" si="5"/>
        <v>0</v>
      </c>
      <c r="AI10">
        <f t="shared" si="5"/>
        <v>0</v>
      </c>
      <c r="AJ10">
        <f t="shared" si="5"/>
        <v>0</v>
      </c>
      <c r="AK10">
        <f t="shared" si="5"/>
        <v>0</v>
      </c>
      <c r="AL10">
        <f t="shared" si="5"/>
        <v>0</v>
      </c>
      <c r="AM10">
        <f t="shared" si="5"/>
        <v>0</v>
      </c>
      <c r="AN10">
        <f t="shared" si="5"/>
        <v>0</v>
      </c>
      <c r="AO10">
        <f t="shared" si="5"/>
        <v>0</v>
      </c>
      <c r="AP10">
        <f t="shared" si="5"/>
        <v>0</v>
      </c>
      <c r="AQ10">
        <f t="shared" si="5"/>
        <v>0</v>
      </c>
      <c r="AR10">
        <f t="shared" si="5"/>
        <v>0</v>
      </c>
      <c r="AS10">
        <f t="shared" si="5"/>
        <v>0</v>
      </c>
      <c r="AT10">
        <f t="shared" si="5"/>
        <v>0</v>
      </c>
      <c r="AU10">
        <f t="shared" si="5"/>
        <v>0</v>
      </c>
      <c r="AV10">
        <f t="shared" si="5"/>
        <v>0</v>
      </c>
      <c r="AW10">
        <f t="shared" si="5"/>
        <v>0</v>
      </c>
    </row>
    <row r="11" spans="1:49" x14ac:dyDescent="0.25">
      <c r="A11" t="str">
        <f t="shared" si="6"/>
        <v>OberpullendorfArbeitsloseFrauen</v>
      </c>
      <c r="B11">
        <v>11</v>
      </c>
      <c r="C11" t="str">
        <f t="shared" si="0"/>
        <v>Oberpullendorf</v>
      </c>
      <c r="D11" t="s">
        <v>36</v>
      </c>
      <c r="E11" t="s">
        <v>47</v>
      </c>
      <c r="F11">
        <f t="shared" si="1"/>
        <v>415</v>
      </c>
      <c r="G11">
        <v>1</v>
      </c>
      <c r="H11">
        <f t="shared" si="2"/>
        <v>41</v>
      </c>
      <c r="I11">
        <f t="shared" si="3"/>
        <v>586</v>
      </c>
      <c r="J11">
        <f t="shared" si="3"/>
        <v>502</v>
      </c>
      <c r="K11">
        <f t="shared" si="3"/>
        <v>538</v>
      </c>
      <c r="L11">
        <f t="shared" si="3"/>
        <v>539</v>
      </c>
      <c r="M11">
        <f t="shared" si="3"/>
        <v>585</v>
      </c>
      <c r="N11">
        <f t="shared" si="3"/>
        <v>484</v>
      </c>
      <c r="O11">
        <f t="shared" si="3"/>
        <v>592</v>
      </c>
      <c r="P11">
        <f t="shared" si="3"/>
        <v>479</v>
      </c>
      <c r="Q11">
        <f t="shared" si="3"/>
        <v>492</v>
      </c>
      <c r="R11">
        <f t="shared" si="3"/>
        <v>429</v>
      </c>
      <c r="S11">
        <f t="shared" si="4"/>
        <v>502</v>
      </c>
      <c r="T11">
        <f t="shared" si="4"/>
        <v>561</v>
      </c>
      <c r="U11">
        <f t="shared" si="4"/>
        <v>528</v>
      </c>
      <c r="V11">
        <f t="shared" si="4"/>
        <v>506</v>
      </c>
      <c r="W11">
        <f t="shared" si="4"/>
        <v>539</v>
      </c>
      <c r="X11">
        <f t="shared" si="4"/>
        <v>467</v>
      </c>
      <c r="Y11">
        <f t="shared" si="4"/>
        <v>572</v>
      </c>
      <c r="Z11">
        <f t="shared" si="4"/>
        <v>476</v>
      </c>
      <c r="AA11">
        <f t="shared" si="4"/>
        <v>561</v>
      </c>
      <c r="AB11">
        <f t="shared" si="4"/>
        <v>529</v>
      </c>
      <c r="AC11">
        <f t="shared" si="5"/>
        <v>618</v>
      </c>
      <c r="AD11">
        <f t="shared" si="5"/>
        <v>606</v>
      </c>
      <c r="AE11">
        <f t="shared" si="5"/>
        <v>630</v>
      </c>
      <c r="AF11">
        <f t="shared" si="5"/>
        <v>611</v>
      </c>
      <c r="AG11">
        <f t="shared" si="5"/>
        <v>648</v>
      </c>
      <c r="AH11">
        <f t="shared" si="5"/>
        <v>562</v>
      </c>
      <c r="AI11">
        <f t="shared" si="5"/>
        <v>652</v>
      </c>
      <c r="AJ11">
        <f t="shared" si="5"/>
        <v>544</v>
      </c>
      <c r="AK11">
        <f t="shared" si="5"/>
        <v>579</v>
      </c>
      <c r="AL11">
        <f t="shared" si="5"/>
        <v>462</v>
      </c>
      <c r="AM11">
        <f t="shared" si="5"/>
        <v>568</v>
      </c>
      <c r="AN11">
        <f t="shared" si="5"/>
        <v>519</v>
      </c>
      <c r="AO11">
        <f t="shared" si="5"/>
        <v>543</v>
      </c>
      <c r="AP11">
        <f t="shared" si="5"/>
        <v>666</v>
      </c>
      <c r="AQ11">
        <f t="shared" si="5"/>
        <v>678</v>
      </c>
      <c r="AR11">
        <f t="shared" si="5"/>
        <v>501</v>
      </c>
      <c r="AS11">
        <f t="shared" si="5"/>
        <v>460</v>
      </c>
      <c r="AT11">
        <f t="shared" si="5"/>
        <v>325</v>
      </c>
      <c r="AU11">
        <f t="shared" si="5"/>
        <v>421</v>
      </c>
      <c r="AV11">
        <f t="shared" si="5"/>
        <v>330</v>
      </c>
      <c r="AW11">
        <f t="shared" si="5"/>
        <v>395</v>
      </c>
    </row>
    <row r="12" spans="1:49" x14ac:dyDescent="0.25">
      <c r="A12" t="str">
        <f t="shared" si="6"/>
        <v>OberpullendorfArbeitsloseInsgesamt</v>
      </c>
      <c r="B12">
        <v>12</v>
      </c>
      <c r="C12" t="str">
        <f t="shared" si="0"/>
        <v>Oberpullendorf</v>
      </c>
      <c r="D12" t="s">
        <v>36</v>
      </c>
      <c r="E12" t="s">
        <v>48</v>
      </c>
      <c r="F12">
        <f t="shared" si="1"/>
        <v>416</v>
      </c>
      <c r="G12">
        <v>1</v>
      </c>
      <c r="H12">
        <f t="shared" si="2"/>
        <v>41</v>
      </c>
      <c r="I12">
        <f t="shared" ref="I12:R21" si="7">IF(ISERROR($F12),"-",INDEX(Daten_Matrix,$F12,I$1+6))</f>
        <v>1744</v>
      </c>
      <c r="J12">
        <f t="shared" si="7"/>
        <v>958</v>
      </c>
      <c r="K12">
        <f t="shared" si="7"/>
        <v>1667</v>
      </c>
      <c r="L12">
        <f t="shared" si="7"/>
        <v>957</v>
      </c>
      <c r="M12">
        <f t="shared" si="7"/>
        <v>1779</v>
      </c>
      <c r="N12">
        <f t="shared" si="7"/>
        <v>872</v>
      </c>
      <c r="O12">
        <f t="shared" si="7"/>
        <v>1633</v>
      </c>
      <c r="P12">
        <f t="shared" si="7"/>
        <v>864</v>
      </c>
      <c r="Q12">
        <f t="shared" si="7"/>
        <v>1423</v>
      </c>
      <c r="R12">
        <f t="shared" si="7"/>
        <v>805</v>
      </c>
      <c r="S12">
        <f t="shared" ref="S12:AB21" si="8">IF(ISERROR($F12),"-",INDEX(Daten_Matrix,$F12,S$1+6))</f>
        <v>1499</v>
      </c>
      <c r="T12">
        <f t="shared" si="8"/>
        <v>1046</v>
      </c>
      <c r="U12">
        <f t="shared" si="8"/>
        <v>1662</v>
      </c>
      <c r="V12">
        <f t="shared" si="8"/>
        <v>946</v>
      </c>
      <c r="W12">
        <f t="shared" si="8"/>
        <v>1575</v>
      </c>
      <c r="X12">
        <f t="shared" si="8"/>
        <v>864</v>
      </c>
      <c r="Y12">
        <f t="shared" si="8"/>
        <v>1579</v>
      </c>
      <c r="Z12">
        <f t="shared" si="8"/>
        <v>898</v>
      </c>
      <c r="AA12">
        <f t="shared" si="8"/>
        <v>1721</v>
      </c>
      <c r="AB12">
        <f t="shared" si="8"/>
        <v>1052</v>
      </c>
      <c r="AC12">
        <f t="shared" ref="AC12:AW21" si="9">IF(ISERROR($F12),"-",INDEX(Daten_Matrix,$F12,AC$1+6))</f>
        <v>1697</v>
      </c>
      <c r="AD12">
        <f t="shared" si="9"/>
        <v>1188</v>
      </c>
      <c r="AE12">
        <f t="shared" si="9"/>
        <v>1804</v>
      </c>
      <c r="AF12">
        <f t="shared" si="9"/>
        <v>1207</v>
      </c>
      <c r="AG12">
        <f t="shared" si="9"/>
        <v>1788</v>
      </c>
      <c r="AH12">
        <f t="shared" si="9"/>
        <v>1161</v>
      </c>
      <c r="AI12">
        <f t="shared" si="9"/>
        <v>1848</v>
      </c>
      <c r="AJ12">
        <f t="shared" si="9"/>
        <v>1077</v>
      </c>
      <c r="AK12">
        <f t="shared" si="9"/>
        <v>1572</v>
      </c>
      <c r="AL12">
        <f t="shared" si="9"/>
        <v>890</v>
      </c>
      <c r="AM12">
        <f t="shared" si="9"/>
        <v>1489</v>
      </c>
      <c r="AN12">
        <f t="shared" si="9"/>
        <v>931</v>
      </c>
      <c r="AO12">
        <f t="shared" si="9"/>
        <v>1378</v>
      </c>
      <c r="AP12">
        <f t="shared" si="9"/>
        <v>1199</v>
      </c>
      <c r="AQ12">
        <f t="shared" si="9"/>
        <v>1583</v>
      </c>
      <c r="AR12">
        <f t="shared" si="9"/>
        <v>884</v>
      </c>
      <c r="AS12">
        <f t="shared" si="9"/>
        <v>1227</v>
      </c>
      <c r="AT12">
        <f t="shared" si="9"/>
        <v>676</v>
      </c>
      <c r="AU12">
        <f t="shared" si="9"/>
        <v>1214</v>
      </c>
      <c r="AV12">
        <f t="shared" si="9"/>
        <v>695</v>
      </c>
      <c r="AW12">
        <f t="shared" si="9"/>
        <v>1204</v>
      </c>
    </row>
    <row r="13" spans="1:49" x14ac:dyDescent="0.25">
      <c r="A13" t="str">
        <f t="shared" si="6"/>
        <v>OberpullendorfArbeitsloseMänner</v>
      </c>
      <c r="B13">
        <v>13</v>
      </c>
      <c r="C13" t="str">
        <f t="shared" si="0"/>
        <v>Oberpullendorf</v>
      </c>
      <c r="D13" t="s">
        <v>36</v>
      </c>
      <c r="E13" t="s">
        <v>49</v>
      </c>
      <c r="F13">
        <f t="shared" si="1"/>
        <v>417</v>
      </c>
      <c r="G13">
        <v>1</v>
      </c>
      <c r="H13">
        <f t="shared" si="2"/>
        <v>41</v>
      </c>
      <c r="I13">
        <f t="shared" si="7"/>
        <v>1158</v>
      </c>
      <c r="J13">
        <f t="shared" si="7"/>
        <v>456</v>
      </c>
      <c r="K13">
        <f t="shared" si="7"/>
        <v>1129</v>
      </c>
      <c r="L13">
        <f t="shared" si="7"/>
        <v>418</v>
      </c>
      <c r="M13">
        <f t="shared" si="7"/>
        <v>1194</v>
      </c>
      <c r="N13">
        <f t="shared" si="7"/>
        <v>388</v>
      </c>
      <c r="O13">
        <f t="shared" si="7"/>
        <v>1041</v>
      </c>
      <c r="P13">
        <f t="shared" si="7"/>
        <v>385</v>
      </c>
      <c r="Q13">
        <f t="shared" si="7"/>
        <v>931</v>
      </c>
      <c r="R13">
        <f t="shared" si="7"/>
        <v>376</v>
      </c>
      <c r="S13">
        <f t="shared" si="8"/>
        <v>997</v>
      </c>
      <c r="T13">
        <f t="shared" si="8"/>
        <v>485</v>
      </c>
      <c r="U13">
        <f t="shared" si="8"/>
        <v>1134</v>
      </c>
      <c r="V13">
        <f t="shared" si="8"/>
        <v>440</v>
      </c>
      <c r="W13">
        <f t="shared" si="8"/>
        <v>1036</v>
      </c>
      <c r="X13">
        <f t="shared" si="8"/>
        <v>397</v>
      </c>
      <c r="Y13">
        <f t="shared" si="8"/>
        <v>1007</v>
      </c>
      <c r="Z13">
        <f t="shared" si="8"/>
        <v>422</v>
      </c>
      <c r="AA13">
        <f t="shared" si="8"/>
        <v>1160</v>
      </c>
      <c r="AB13">
        <f t="shared" si="8"/>
        <v>523</v>
      </c>
      <c r="AC13">
        <f t="shared" si="9"/>
        <v>1079</v>
      </c>
      <c r="AD13">
        <f t="shared" si="9"/>
        <v>582</v>
      </c>
      <c r="AE13">
        <f t="shared" si="9"/>
        <v>1174</v>
      </c>
      <c r="AF13">
        <f t="shared" si="9"/>
        <v>596</v>
      </c>
      <c r="AG13">
        <f t="shared" si="9"/>
        <v>1140</v>
      </c>
      <c r="AH13">
        <f t="shared" si="9"/>
        <v>599</v>
      </c>
      <c r="AI13">
        <f t="shared" si="9"/>
        <v>1196</v>
      </c>
      <c r="AJ13">
        <f t="shared" si="9"/>
        <v>533</v>
      </c>
      <c r="AK13">
        <f t="shared" si="9"/>
        <v>993</v>
      </c>
      <c r="AL13">
        <f t="shared" si="9"/>
        <v>428</v>
      </c>
      <c r="AM13">
        <f t="shared" si="9"/>
        <v>921</v>
      </c>
      <c r="AN13">
        <f t="shared" si="9"/>
        <v>412</v>
      </c>
      <c r="AO13">
        <f t="shared" si="9"/>
        <v>835</v>
      </c>
      <c r="AP13">
        <f t="shared" si="9"/>
        <v>533</v>
      </c>
      <c r="AQ13">
        <f t="shared" si="9"/>
        <v>905</v>
      </c>
      <c r="AR13">
        <f t="shared" si="9"/>
        <v>383</v>
      </c>
      <c r="AS13">
        <f t="shared" si="9"/>
        <v>767</v>
      </c>
      <c r="AT13">
        <f t="shared" si="9"/>
        <v>351</v>
      </c>
      <c r="AU13">
        <f t="shared" si="9"/>
        <v>793</v>
      </c>
      <c r="AV13">
        <f t="shared" si="9"/>
        <v>365</v>
      </c>
      <c r="AW13">
        <f t="shared" si="9"/>
        <v>809</v>
      </c>
    </row>
    <row r="14" spans="1:49" x14ac:dyDescent="0.25">
      <c r="A14" t="str">
        <f t="shared" si="6"/>
        <v>Oberpullendorfarbeitslose AusländerFrauen</v>
      </c>
      <c r="B14">
        <v>14</v>
      </c>
      <c r="C14" t="str">
        <f t="shared" si="0"/>
        <v>Oberpullendorf</v>
      </c>
      <c r="D14" t="s">
        <v>37</v>
      </c>
      <c r="E14" t="s">
        <v>47</v>
      </c>
      <c r="F14">
        <f t="shared" si="1"/>
        <v>418</v>
      </c>
      <c r="G14">
        <v>1</v>
      </c>
      <c r="H14">
        <f t="shared" si="2"/>
        <v>41</v>
      </c>
      <c r="I14">
        <f t="shared" si="7"/>
        <v>35</v>
      </c>
      <c r="J14">
        <f t="shared" si="7"/>
        <v>35</v>
      </c>
      <c r="K14">
        <f t="shared" si="7"/>
        <v>33</v>
      </c>
      <c r="L14">
        <f t="shared" si="7"/>
        <v>35</v>
      </c>
      <c r="M14">
        <f t="shared" si="7"/>
        <v>54</v>
      </c>
      <c r="N14">
        <f t="shared" si="7"/>
        <v>57</v>
      </c>
      <c r="O14">
        <f t="shared" si="7"/>
        <v>66</v>
      </c>
      <c r="P14">
        <f t="shared" si="7"/>
        <v>55</v>
      </c>
      <c r="Q14">
        <f t="shared" si="7"/>
        <v>44</v>
      </c>
      <c r="R14">
        <f t="shared" si="7"/>
        <v>45</v>
      </c>
      <c r="S14">
        <f t="shared" si="8"/>
        <v>51</v>
      </c>
      <c r="T14">
        <f t="shared" si="8"/>
        <v>59</v>
      </c>
      <c r="U14">
        <f t="shared" si="8"/>
        <v>51</v>
      </c>
      <c r="V14">
        <f t="shared" si="8"/>
        <v>58</v>
      </c>
      <c r="W14">
        <f t="shared" si="8"/>
        <v>55</v>
      </c>
      <c r="X14">
        <f t="shared" si="8"/>
        <v>50</v>
      </c>
      <c r="Y14">
        <f t="shared" si="8"/>
        <v>65</v>
      </c>
      <c r="Z14">
        <f t="shared" si="8"/>
        <v>52</v>
      </c>
      <c r="AA14">
        <f t="shared" si="8"/>
        <v>77</v>
      </c>
      <c r="AB14">
        <f t="shared" si="8"/>
        <v>70</v>
      </c>
      <c r="AC14">
        <f t="shared" si="9"/>
        <v>84</v>
      </c>
      <c r="AD14">
        <f t="shared" si="9"/>
        <v>80</v>
      </c>
      <c r="AE14">
        <f t="shared" si="9"/>
        <v>91</v>
      </c>
      <c r="AF14">
        <f t="shared" si="9"/>
        <v>76</v>
      </c>
      <c r="AG14">
        <f t="shared" si="9"/>
        <v>86</v>
      </c>
      <c r="AH14">
        <f t="shared" si="9"/>
        <v>105</v>
      </c>
      <c r="AI14">
        <f t="shared" si="9"/>
        <v>106</v>
      </c>
      <c r="AJ14">
        <f t="shared" si="9"/>
        <v>81</v>
      </c>
      <c r="AK14">
        <f t="shared" si="9"/>
        <v>109</v>
      </c>
      <c r="AL14">
        <f t="shared" si="9"/>
        <v>65</v>
      </c>
      <c r="AM14">
        <f t="shared" si="9"/>
        <v>97</v>
      </c>
      <c r="AN14">
        <f t="shared" si="9"/>
        <v>84</v>
      </c>
      <c r="AO14">
        <f t="shared" si="9"/>
        <v>85</v>
      </c>
      <c r="AP14">
        <f t="shared" si="9"/>
        <v>111</v>
      </c>
      <c r="AQ14">
        <f t="shared" si="9"/>
        <v>102</v>
      </c>
      <c r="AR14">
        <f t="shared" si="9"/>
        <v>100</v>
      </c>
      <c r="AS14">
        <f t="shared" si="9"/>
        <v>91</v>
      </c>
      <c r="AT14">
        <f t="shared" si="9"/>
        <v>63</v>
      </c>
      <c r="AU14">
        <f t="shared" si="9"/>
        <v>89</v>
      </c>
      <c r="AV14">
        <f t="shared" si="9"/>
        <v>73</v>
      </c>
      <c r="AW14">
        <f t="shared" si="9"/>
        <v>86</v>
      </c>
    </row>
    <row r="15" spans="1:49" x14ac:dyDescent="0.25">
      <c r="A15" t="str">
        <f t="shared" si="6"/>
        <v>Oberpullendorfarbeitslose AusländerInsgesamt</v>
      </c>
      <c r="B15">
        <v>15</v>
      </c>
      <c r="C15" t="str">
        <f t="shared" si="0"/>
        <v>Oberpullendorf</v>
      </c>
      <c r="D15" t="s">
        <v>37</v>
      </c>
      <c r="E15" t="s">
        <v>48</v>
      </c>
      <c r="F15">
        <f t="shared" si="1"/>
        <v>419</v>
      </c>
      <c r="G15">
        <v>1</v>
      </c>
      <c r="H15">
        <f t="shared" si="2"/>
        <v>41</v>
      </c>
      <c r="I15">
        <f t="shared" si="7"/>
        <v>141</v>
      </c>
      <c r="J15">
        <f t="shared" si="7"/>
        <v>62</v>
      </c>
      <c r="K15">
        <f t="shared" si="7"/>
        <v>139</v>
      </c>
      <c r="L15">
        <f t="shared" si="7"/>
        <v>59</v>
      </c>
      <c r="M15">
        <f t="shared" si="7"/>
        <v>152</v>
      </c>
      <c r="N15">
        <f t="shared" si="7"/>
        <v>90</v>
      </c>
      <c r="O15">
        <f t="shared" si="7"/>
        <v>146</v>
      </c>
      <c r="P15">
        <f t="shared" si="7"/>
        <v>82</v>
      </c>
      <c r="Q15">
        <f t="shared" si="7"/>
        <v>108</v>
      </c>
      <c r="R15">
        <f t="shared" si="7"/>
        <v>74</v>
      </c>
      <c r="S15">
        <f t="shared" si="8"/>
        <v>130</v>
      </c>
      <c r="T15">
        <f t="shared" si="8"/>
        <v>95</v>
      </c>
      <c r="U15">
        <f t="shared" si="8"/>
        <v>134</v>
      </c>
      <c r="V15">
        <f t="shared" si="8"/>
        <v>91</v>
      </c>
      <c r="W15">
        <f t="shared" si="8"/>
        <v>135</v>
      </c>
      <c r="X15">
        <f t="shared" si="8"/>
        <v>80</v>
      </c>
      <c r="Y15">
        <f t="shared" si="8"/>
        <v>151</v>
      </c>
      <c r="Z15">
        <f t="shared" si="8"/>
        <v>88</v>
      </c>
      <c r="AA15">
        <f t="shared" si="8"/>
        <v>182</v>
      </c>
      <c r="AB15">
        <f t="shared" si="8"/>
        <v>110</v>
      </c>
      <c r="AC15">
        <f t="shared" si="9"/>
        <v>196</v>
      </c>
      <c r="AD15">
        <f t="shared" si="9"/>
        <v>148</v>
      </c>
      <c r="AE15">
        <f t="shared" si="9"/>
        <v>215</v>
      </c>
      <c r="AF15">
        <f t="shared" si="9"/>
        <v>130</v>
      </c>
      <c r="AG15">
        <f t="shared" si="9"/>
        <v>218</v>
      </c>
      <c r="AH15">
        <f t="shared" si="9"/>
        <v>174</v>
      </c>
      <c r="AI15">
        <f t="shared" si="9"/>
        <v>234</v>
      </c>
      <c r="AJ15">
        <f t="shared" si="9"/>
        <v>133</v>
      </c>
      <c r="AK15">
        <f t="shared" si="9"/>
        <v>236</v>
      </c>
      <c r="AL15">
        <f t="shared" si="9"/>
        <v>116</v>
      </c>
      <c r="AM15">
        <f t="shared" si="9"/>
        <v>213</v>
      </c>
      <c r="AN15">
        <f t="shared" si="9"/>
        <v>132</v>
      </c>
      <c r="AO15">
        <f t="shared" si="9"/>
        <v>188</v>
      </c>
      <c r="AP15">
        <f t="shared" si="9"/>
        <v>170</v>
      </c>
      <c r="AQ15">
        <f t="shared" si="9"/>
        <v>248</v>
      </c>
      <c r="AR15">
        <f t="shared" si="9"/>
        <v>146</v>
      </c>
      <c r="AS15">
        <f t="shared" si="9"/>
        <v>225</v>
      </c>
      <c r="AT15">
        <f t="shared" si="9"/>
        <v>95</v>
      </c>
      <c r="AU15">
        <f t="shared" si="9"/>
        <v>222</v>
      </c>
      <c r="AV15">
        <f t="shared" si="9"/>
        <v>128</v>
      </c>
      <c r="AW15">
        <f t="shared" si="9"/>
        <v>237</v>
      </c>
    </row>
    <row r="16" spans="1:49" x14ac:dyDescent="0.25">
      <c r="A16" t="str">
        <f t="shared" si="6"/>
        <v>Oberpullendorfarbeitslose AusländerMänner</v>
      </c>
      <c r="B16">
        <v>16</v>
      </c>
      <c r="C16" t="str">
        <f t="shared" si="0"/>
        <v>Oberpullendorf</v>
      </c>
      <c r="D16" t="s">
        <v>37</v>
      </c>
      <c r="E16" t="s">
        <v>49</v>
      </c>
      <c r="F16">
        <f t="shared" si="1"/>
        <v>420</v>
      </c>
      <c r="G16">
        <v>1</v>
      </c>
      <c r="H16">
        <f t="shared" si="2"/>
        <v>41</v>
      </c>
      <c r="I16">
        <f t="shared" si="7"/>
        <v>106</v>
      </c>
      <c r="J16">
        <f t="shared" si="7"/>
        <v>27</v>
      </c>
      <c r="K16">
        <f t="shared" si="7"/>
        <v>106</v>
      </c>
      <c r="L16">
        <f t="shared" si="7"/>
        <v>24</v>
      </c>
      <c r="M16">
        <f t="shared" si="7"/>
        <v>98</v>
      </c>
      <c r="N16">
        <f t="shared" si="7"/>
        <v>33</v>
      </c>
      <c r="O16">
        <f t="shared" si="7"/>
        <v>80</v>
      </c>
      <c r="P16">
        <f t="shared" si="7"/>
        <v>27</v>
      </c>
      <c r="Q16">
        <f t="shared" si="7"/>
        <v>64</v>
      </c>
      <c r="R16">
        <f t="shared" si="7"/>
        <v>29</v>
      </c>
      <c r="S16">
        <f t="shared" si="8"/>
        <v>79</v>
      </c>
      <c r="T16">
        <f t="shared" si="8"/>
        <v>36</v>
      </c>
      <c r="U16">
        <f t="shared" si="8"/>
        <v>83</v>
      </c>
      <c r="V16">
        <f t="shared" si="8"/>
        <v>33</v>
      </c>
      <c r="W16">
        <f t="shared" si="8"/>
        <v>80</v>
      </c>
      <c r="X16">
        <f t="shared" si="8"/>
        <v>30</v>
      </c>
      <c r="Y16">
        <f t="shared" si="8"/>
        <v>86</v>
      </c>
      <c r="Z16">
        <f t="shared" si="8"/>
        <v>36</v>
      </c>
      <c r="AA16">
        <f t="shared" si="8"/>
        <v>105</v>
      </c>
      <c r="AB16">
        <f t="shared" si="8"/>
        <v>40</v>
      </c>
      <c r="AC16">
        <f t="shared" si="9"/>
        <v>112</v>
      </c>
      <c r="AD16">
        <f t="shared" si="9"/>
        <v>68</v>
      </c>
      <c r="AE16">
        <f t="shared" si="9"/>
        <v>124</v>
      </c>
      <c r="AF16">
        <f t="shared" si="9"/>
        <v>54</v>
      </c>
      <c r="AG16">
        <f t="shared" si="9"/>
        <v>132</v>
      </c>
      <c r="AH16">
        <f t="shared" si="9"/>
        <v>69</v>
      </c>
      <c r="AI16">
        <f t="shared" si="9"/>
        <v>128</v>
      </c>
      <c r="AJ16">
        <f t="shared" si="9"/>
        <v>52</v>
      </c>
      <c r="AK16">
        <f t="shared" si="9"/>
        <v>127</v>
      </c>
      <c r="AL16">
        <f t="shared" si="9"/>
        <v>51</v>
      </c>
      <c r="AM16">
        <f t="shared" si="9"/>
        <v>116</v>
      </c>
      <c r="AN16">
        <f t="shared" si="9"/>
        <v>48</v>
      </c>
      <c r="AO16">
        <f t="shared" si="9"/>
        <v>103</v>
      </c>
      <c r="AP16">
        <f t="shared" si="9"/>
        <v>59</v>
      </c>
      <c r="AQ16">
        <f t="shared" si="9"/>
        <v>146</v>
      </c>
      <c r="AR16">
        <f t="shared" si="9"/>
        <v>46</v>
      </c>
      <c r="AS16">
        <f t="shared" si="9"/>
        <v>134</v>
      </c>
      <c r="AT16">
        <f t="shared" si="9"/>
        <v>32</v>
      </c>
      <c r="AU16">
        <f t="shared" si="9"/>
        <v>133</v>
      </c>
      <c r="AV16">
        <f t="shared" si="9"/>
        <v>55</v>
      </c>
      <c r="AW16">
        <f t="shared" si="9"/>
        <v>151</v>
      </c>
    </row>
    <row r="17" spans="1:49" x14ac:dyDescent="0.25">
      <c r="A17" t="str">
        <f t="shared" si="6"/>
        <v>OberpullendorfGesamteinkommenBruttobezüge Gesamt</v>
      </c>
      <c r="B17">
        <v>17</v>
      </c>
      <c r="C17" t="str">
        <f t="shared" si="0"/>
        <v>Oberpullendorf</v>
      </c>
      <c r="D17" t="s">
        <v>45</v>
      </c>
      <c r="E17" t="s">
        <v>63</v>
      </c>
      <c r="F17">
        <f t="shared" si="1"/>
        <v>423</v>
      </c>
      <c r="G17">
        <v>1</v>
      </c>
      <c r="H17">
        <f t="shared" si="2"/>
        <v>19</v>
      </c>
      <c r="I17">
        <f t="shared" si="7"/>
        <v>506461.58088000002</v>
      </c>
      <c r="J17">
        <f t="shared" si="7"/>
        <v>526198.42145000002</v>
      </c>
      <c r="K17">
        <f t="shared" si="7"/>
        <v>552632.22776000004</v>
      </c>
      <c r="L17">
        <f t="shared" si="7"/>
        <v>578627.99288999999</v>
      </c>
      <c r="M17">
        <f t="shared" si="7"/>
        <v>611854.60563999997</v>
      </c>
      <c r="N17">
        <f t="shared" si="7"/>
        <v>631863.30004</v>
      </c>
      <c r="O17">
        <f t="shared" si="7"/>
        <v>670309.64153000002</v>
      </c>
      <c r="P17">
        <f t="shared" si="7"/>
        <v>693700.09054999996</v>
      </c>
      <c r="Q17">
        <f t="shared" si="7"/>
        <v>717792.62228999997</v>
      </c>
      <c r="R17">
        <f t="shared" si="7"/>
        <v>737410.29556</v>
      </c>
      <c r="S17">
        <f t="shared" si="8"/>
        <v>751974.11786999996</v>
      </c>
      <c r="T17">
        <f t="shared" si="8"/>
        <v>771670.35213999997</v>
      </c>
      <c r="U17">
        <f t="shared" si="8"/>
        <v>794106.44868999999</v>
      </c>
      <c r="V17">
        <f t="shared" si="8"/>
        <v>814507.98176999995</v>
      </c>
      <c r="W17">
        <f t="shared" si="8"/>
        <v>841685.84464999998</v>
      </c>
      <c r="X17">
        <f t="shared" si="8"/>
        <v>875836.19672999997</v>
      </c>
      <c r="Y17">
        <f t="shared" si="8"/>
        <v>896557.93139000004</v>
      </c>
      <c r="Z17">
        <f t="shared" si="8"/>
        <v>942807.65445999999</v>
      </c>
      <c r="AA17">
        <f t="shared" si="8"/>
        <v>998132.27983999997</v>
      </c>
      <c r="AB17">
        <f t="shared" si="8"/>
        <v>0</v>
      </c>
      <c r="AC17">
        <f t="shared" si="9"/>
        <v>0</v>
      </c>
      <c r="AD17">
        <f t="shared" si="9"/>
        <v>0</v>
      </c>
      <c r="AE17">
        <f t="shared" si="9"/>
        <v>0</v>
      </c>
      <c r="AF17">
        <f t="shared" si="9"/>
        <v>0</v>
      </c>
      <c r="AG17">
        <f t="shared" si="9"/>
        <v>0</v>
      </c>
      <c r="AH17">
        <f t="shared" si="9"/>
        <v>0</v>
      </c>
      <c r="AI17">
        <f t="shared" si="9"/>
        <v>0</v>
      </c>
      <c r="AJ17">
        <f t="shared" si="9"/>
        <v>0</v>
      </c>
      <c r="AK17">
        <f t="shared" si="9"/>
        <v>0</v>
      </c>
      <c r="AL17">
        <f t="shared" si="9"/>
        <v>0</v>
      </c>
      <c r="AM17">
        <f t="shared" si="9"/>
        <v>0</v>
      </c>
      <c r="AN17">
        <f t="shared" si="9"/>
        <v>0</v>
      </c>
      <c r="AO17">
        <f t="shared" si="9"/>
        <v>0</v>
      </c>
      <c r="AP17">
        <f t="shared" si="9"/>
        <v>0</v>
      </c>
      <c r="AQ17">
        <f t="shared" si="9"/>
        <v>0</v>
      </c>
      <c r="AR17">
        <f t="shared" si="9"/>
        <v>0</v>
      </c>
      <c r="AS17">
        <f t="shared" si="9"/>
        <v>0</v>
      </c>
      <c r="AT17">
        <f t="shared" si="9"/>
        <v>0</v>
      </c>
      <c r="AU17">
        <f t="shared" si="9"/>
        <v>0</v>
      </c>
      <c r="AV17">
        <f t="shared" si="9"/>
        <v>0</v>
      </c>
      <c r="AW17">
        <f t="shared" si="9"/>
        <v>0</v>
      </c>
    </row>
    <row r="18" spans="1:49" x14ac:dyDescent="0.25">
      <c r="A18" t="str">
        <f t="shared" si="6"/>
        <v>OberpullendorfGesamteinkommenNettobezüge Gesamt</v>
      </c>
      <c r="B18">
        <v>18</v>
      </c>
      <c r="C18" t="str">
        <f t="shared" si="0"/>
        <v>Oberpullendorf</v>
      </c>
      <c r="D18" t="s">
        <v>45</v>
      </c>
      <c r="E18" t="s">
        <v>64</v>
      </c>
      <c r="F18">
        <f t="shared" si="1"/>
        <v>424</v>
      </c>
      <c r="G18">
        <v>1</v>
      </c>
      <c r="H18">
        <f t="shared" si="2"/>
        <v>19</v>
      </c>
      <c r="I18">
        <f t="shared" si="7"/>
        <v>379460.14429999999</v>
      </c>
      <c r="J18">
        <f t="shared" si="7"/>
        <v>396695.63864000002</v>
      </c>
      <c r="K18">
        <f t="shared" si="7"/>
        <v>414019.88429000002</v>
      </c>
      <c r="L18">
        <f t="shared" si="7"/>
        <v>431439.56439000001</v>
      </c>
      <c r="M18">
        <f t="shared" si="7"/>
        <v>453604.16842</v>
      </c>
      <c r="N18">
        <f t="shared" si="7"/>
        <v>476827.21961999999</v>
      </c>
      <c r="O18">
        <f t="shared" si="7"/>
        <v>502941.51702000003</v>
      </c>
      <c r="P18">
        <f t="shared" si="7"/>
        <v>518419.55974</v>
      </c>
      <c r="Q18">
        <f t="shared" si="7"/>
        <v>533311.59820999997</v>
      </c>
      <c r="R18">
        <f t="shared" si="7"/>
        <v>546291.57866999996</v>
      </c>
      <c r="S18">
        <f t="shared" si="8"/>
        <v>554719.04206999997</v>
      </c>
      <c r="T18">
        <f t="shared" si="8"/>
        <v>566443.40347999998</v>
      </c>
      <c r="U18">
        <f t="shared" si="8"/>
        <v>600066.34018000006</v>
      </c>
      <c r="V18">
        <f t="shared" si="8"/>
        <v>613482.55911999999</v>
      </c>
      <c r="W18">
        <f t="shared" si="8"/>
        <v>631432.27456000005</v>
      </c>
      <c r="X18">
        <f t="shared" si="8"/>
        <v>656878.17093999998</v>
      </c>
      <c r="Y18">
        <f t="shared" si="8"/>
        <v>679022.82305999997</v>
      </c>
      <c r="Z18">
        <f t="shared" si="8"/>
        <v>709333.07817999995</v>
      </c>
      <c r="AA18">
        <f t="shared" si="8"/>
        <v>752558.48768000002</v>
      </c>
      <c r="AB18">
        <f t="shared" si="8"/>
        <v>0</v>
      </c>
      <c r="AC18">
        <f t="shared" si="9"/>
        <v>0</v>
      </c>
      <c r="AD18">
        <f t="shared" si="9"/>
        <v>0</v>
      </c>
      <c r="AE18">
        <f t="shared" si="9"/>
        <v>0</v>
      </c>
      <c r="AF18">
        <f t="shared" si="9"/>
        <v>0</v>
      </c>
      <c r="AG18">
        <f t="shared" si="9"/>
        <v>0</v>
      </c>
      <c r="AH18">
        <f t="shared" si="9"/>
        <v>0</v>
      </c>
      <c r="AI18">
        <f t="shared" si="9"/>
        <v>0</v>
      </c>
      <c r="AJ18">
        <f t="shared" si="9"/>
        <v>0</v>
      </c>
      <c r="AK18">
        <f t="shared" si="9"/>
        <v>0</v>
      </c>
      <c r="AL18">
        <f t="shared" si="9"/>
        <v>0</v>
      </c>
      <c r="AM18">
        <f t="shared" si="9"/>
        <v>0</v>
      </c>
      <c r="AN18">
        <f t="shared" si="9"/>
        <v>0</v>
      </c>
      <c r="AO18">
        <f t="shared" si="9"/>
        <v>0</v>
      </c>
      <c r="AP18">
        <f t="shared" si="9"/>
        <v>0</v>
      </c>
      <c r="AQ18">
        <f t="shared" si="9"/>
        <v>0</v>
      </c>
      <c r="AR18">
        <f t="shared" si="9"/>
        <v>0</v>
      </c>
      <c r="AS18">
        <f t="shared" si="9"/>
        <v>0</v>
      </c>
      <c r="AT18">
        <f t="shared" si="9"/>
        <v>0</v>
      </c>
      <c r="AU18">
        <f t="shared" si="9"/>
        <v>0</v>
      </c>
      <c r="AV18">
        <f t="shared" si="9"/>
        <v>0</v>
      </c>
      <c r="AW18">
        <f t="shared" si="9"/>
        <v>0</v>
      </c>
    </row>
    <row r="19" spans="1:49" x14ac:dyDescent="0.25">
      <c r="A19" t="str">
        <f t="shared" si="6"/>
        <v>OberpullendorfGründungsintensitätin % der aktiven Wirtschaftskammermitglieder</v>
      </c>
      <c r="B19">
        <v>19</v>
      </c>
      <c r="C19" t="str">
        <f t="shared" si="0"/>
        <v>Oberpullendorf</v>
      </c>
      <c r="D19" t="s">
        <v>40</v>
      </c>
      <c r="E19" t="s">
        <v>52</v>
      </c>
      <c r="F19">
        <f t="shared" si="1"/>
        <v>425</v>
      </c>
      <c r="G19">
        <v>1</v>
      </c>
      <c r="H19">
        <f t="shared" si="2"/>
        <v>22</v>
      </c>
      <c r="I19">
        <f t="shared" si="7"/>
        <v>6.9191551347414402</v>
      </c>
      <c r="J19">
        <f t="shared" si="7"/>
        <v>9.7575152851474307</v>
      </c>
      <c r="K19">
        <f t="shared" si="7"/>
        <v>10.180738479912399</v>
      </c>
      <c r="L19">
        <f t="shared" si="7"/>
        <v>7.4569200502500603</v>
      </c>
      <c r="M19">
        <f t="shared" si="7"/>
        <v>7.7508549193224203</v>
      </c>
      <c r="N19">
        <f t="shared" si="7"/>
        <v>7.4671710649003504</v>
      </c>
      <c r="O19">
        <f t="shared" si="7"/>
        <v>13.637338313619701</v>
      </c>
      <c r="P19">
        <f t="shared" si="7"/>
        <v>10.1004837811081</v>
      </c>
      <c r="Q19">
        <f t="shared" si="7"/>
        <v>11.748698161741601</v>
      </c>
      <c r="R19">
        <f t="shared" si="7"/>
        <v>12.647507907733299</v>
      </c>
      <c r="S19">
        <f t="shared" si="8"/>
        <v>10.8713681384745</v>
      </c>
      <c r="T19">
        <f t="shared" si="8"/>
        <v>9.8124047101293694</v>
      </c>
      <c r="U19">
        <f t="shared" si="8"/>
        <v>10.2253229406634</v>
      </c>
      <c r="V19">
        <f t="shared" si="8"/>
        <v>10.724106324473</v>
      </c>
      <c r="W19">
        <f t="shared" si="8"/>
        <v>11.4524266795615</v>
      </c>
      <c r="X19">
        <f t="shared" si="8"/>
        <v>8.0276219249028902</v>
      </c>
      <c r="Y19">
        <f t="shared" si="8"/>
        <v>9.8824553765781502</v>
      </c>
      <c r="Z19">
        <f t="shared" si="8"/>
        <v>7.7707006369426797</v>
      </c>
      <c r="AA19">
        <f t="shared" si="8"/>
        <v>8.12838682784494</v>
      </c>
      <c r="AB19">
        <f t="shared" si="8"/>
        <v>8.7691069991955004</v>
      </c>
      <c r="AC19">
        <f t="shared" si="9"/>
        <v>7.9258675078864398</v>
      </c>
      <c r="AD19">
        <f t="shared" si="9"/>
        <v>6.8164508758568196</v>
      </c>
      <c r="AE19">
        <f t="shared" si="9"/>
        <v>0</v>
      </c>
      <c r="AF19">
        <f t="shared" si="9"/>
        <v>0</v>
      </c>
      <c r="AG19">
        <f t="shared" si="9"/>
        <v>0</v>
      </c>
      <c r="AH19">
        <f t="shared" si="9"/>
        <v>0</v>
      </c>
      <c r="AI19">
        <f t="shared" si="9"/>
        <v>0</v>
      </c>
      <c r="AJ19">
        <f t="shared" si="9"/>
        <v>0</v>
      </c>
      <c r="AK19">
        <f t="shared" si="9"/>
        <v>0</v>
      </c>
      <c r="AL19">
        <f t="shared" si="9"/>
        <v>0</v>
      </c>
      <c r="AM19">
        <f t="shared" si="9"/>
        <v>0</v>
      </c>
      <c r="AN19">
        <f t="shared" si="9"/>
        <v>0</v>
      </c>
      <c r="AO19">
        <f t="shared" si="9"/>
        <v>0</v>
      </c>
      <c r="AP19">
        <f t="shared" si="9"/>
        <v>0</v>
      </c>
      <c r="AQ19">
        <f t="shared" si="9"/>
        <v>0</v>
      </c>
      <c r="AR19">
        <f t="shared" si="9"/>
        <v>0</v>
      </c>
      <c r="AS19">
        <f t="shared" si="9"/>
        <v>0</v>
      </c>
      <c r="AT19">
        <f t="shared" si="9"/>
        <v>0</v>
      </c>
      <c r="AU19">
        <f t="shared" si="9"/>
        <v>0</v>
      </c>
      <c r="AV19">
        <f t="shared" si="9"/>
        <v>0</v>
      </c>
      <c r="AW19">
        <f t="shared" si="9"/>
        <v>0</v>
      </c>
    </row>
    <row r="20" spans="1:49" x14ac:dyDescent="0.25">
      <c r="A20" t="str">
        <f t="shared" si="6"/>
        <v>OberpullendorfGründungsintensitätje 1.000 Einwohner</v>
      </c>
      <c r="B20">
        <v>20</v>
      </c>
      <c r="C20" t="str">
        <f t="shared" si="0"/>
        <v>Oberpullendorf</v>
      </c>
      <c r="D20" t="s">
        <v>40</v>
      </c>
      <c r="E20" t="s">
        <v>53</v>
      </c>
      <c r="F20">
        <f t="shared" si="1"/>
        <v>426</v>
      </c>
      <c r="G20">
        <v>1</v>
      </c>
      <c r="H20">
        <f t="shared" si="2"/>
        <v>22</v>
      </c>
      <c r="I20">
        <f t="shared" si="7"/>
        <v>2.51469109005241</v>
      </c>
      <c r="J20">
        <f t="shared" si="7"/>
        <v>3.4679124955832599</v>
      </c>
      <c r="K20">
        <f t="shared" si="7"/>
        <v>3.7920816548451701</v>
      </c>
      <c r="L20">
        <f t="shared" si="7"/>
        <v>2.9213987724182102</v>
      </c>
      <c r="M20">
        <f t="shared" si="7"/>
        <v>3.1034080851963202</v>
      </c>
      <c r="N20">
        <f t="shared" si="7"/>
        <v>3.1358094117427902</v>
      </c>
      <c r="O20">
        <f t="shared" si="7"/>
        <v>5.7553807723487198</v>
      </c>
      <c r="P20">
        <f t="shared" si="7"/>
        <v>4.6766490606913198</v>
      </c>
      <c r="Q20">
        <f t="shared" si="7"/>
        <v>5.6166829670533804</v>
      </c>
      <c r="R20">
        <f t="shared" si="7"/>
        <v>6.3840893281932898</v>
      </c>
      <c r="S20">
        <f t="shared" si="8"/>
        <v>5.8204843658241998</v>
      </c>
      <c r="T20">
        <f t="shared" si="8"/>
        <v>5.3835661140893496</v>
      </c>
      <c r="U20">
        <f t="shared" si="8"/>
        <v>5.6310924810441803</v>
      </c>
      <c r="V20">
        <f t="shared" si="8"/>
        <v>6.2197650310988299</v>
      </c>
      <c r="W20">
        <f t="shared" si="8"/>
        <v>6.7756848921315296</v>
      </c>
      <c r="X20">
        <f t="shared" si="8"/>
        <v>4.9268912905276503</v>
      </c>
      <c r="Y20">
        <f t="shared" si="8"/>
        <v>6.02745545790075</v>
      </c>
      <c r="Z20">
        <f t="shared" si="8"/>
        <v>4.8783088529309797</v>
      </c>
      <c r="AA20">
        <f t="shared" si="8"/>
        <v>5.2161352450246099</v>
      </c>
      <c r="AB20">
        <f t="shared" si="8"/>
        <v>5.8206285210797502</v>
      </c>
      <c r="AC20">
        <f t="shared" si="9"/>
        <v>5.3565717940518098</v>
      </c>
      <c r="AD20">
        <f t="shared" si="9"/>
        <v>4.7426012770580002</v>
      </c>
      <c r="AE20">
        <f t="shared" si="9"/>
        <v>0</v>
      </c>
      <c r="AF20">
        <f t="shared" si="9"/>
        <v>0</v>
      </c>
      <c r="AG20">
        <f t="shared" si="9"/>
        <v>0</v>
      </c>
      <c r="AH20">
        <f t="shared" si="9"/>
        <v>0</v>
      </c>
      <c r="AI20">
        <f t="shared" si="9"/>
        <v>0</v>
      </c>
      <c r="AJ20">
        <f t="shared" si="9"/>
        <v>0</v>
      </c>
      <c r="AK20">
        <f t="shared" si="9"/>
        <v>0</v>
      </c>
      <c r="AL20">
        <f t="shared" si="9"/>
        <v>0</v>
      </c>
      <c r="AM20">
        <f t="shared" si="9"/>
        <v>0</v>
      </c>
      <c r="AN20">
        <f t="shared" si="9"/>
        <v>0</v>
      </c>
      <c r="AO20">
        <f t="shared" si="9"/>
        <v>0</v>
      </c>
      <c r="AP20">
        <f t="shared" si="9"/>
        <v>0</v>
      </c>
      <c r="AQ20">
        <f t="shared" si="9"/>
        <v>0</v>
      </c>
      <c r="AR20">
        <f t="shared" si="9"/>
        <v>0</v>
      </c>
      <c r="AS20">
        <f t="shared" si="9"/>
        <v>0</v>
      </c>
      <c r="AT20">
        <f t="shared" si="9"/>
        <v>0</v>
      </c>
      <c r="AU20">
        <f t="shared" si="9"/>
        <v>0</v>
      </c>
      <c r="AV20">
        <f t="shared" si="9"/>
        <v>0</v>
      </c>
      <c r="AW20">
        <f t="shared" si="9"/>
        <v>0</v>
      </c>
    </row>
    <row r="21" spans="1:49" x14ac:dyDescent="0.25">
      <c r="A21" t="str">
        <f t="shared" si="6"/>
        <v>OberpullendorfKammermitgliedschaftenAktiv</v>
      </c>
      <c r="B21">
        <v>21</v>
      </c>
      <c r="C21" t="str">
        <f t="shared" si="0"/>
        <v>Oberpullendorf</v>
      </c>
      <c r="D21" t="s">
        <v>39</v>
      </c>
      <c r="E21" t="s">
        <v>50</v>
      </c>
      <c r="F21">
        <f t="shared" si="1"/>
        <v>427</v>
      </c>
      <c r="G21">
        <v>1</v>
      </c>
      <c r="H21">
        <f t="shared" si="2"/>
        <v>38</v>
      </c>
      <c r="I21">
        <f t="shared" si="7"/>
        <v>1373</v>
      </c>
      <c r="J21">
        <f t="shared" si="7"/>
        <v>1340</v>
      </c>
      <c r="K21">
        <f t="shared" si="7"/>
        <v>1402</v>
      </c>
      <c r="L21">
        <f t="shared" si="7"/>
        <v>1470</v>
      </c>
      <c r="M21">
        <f t="shared" si="7"/>
        <v>1498</v>
      </c>
      <c r="N21">
        <f t="shared" si="7"/>
        <v>1574</v>
      </c>
      <c r="O21">
        <f t="shared" si="7"/>
        <v>1580</v>
      </c>
      <c r="P21">
        <f t="shared" si="7"/>
        <v>1735</v>
      </c>
      <c r="Q21">
        <f t="shared" si="7"/>
        <v>1791</v>
      </c>
      <c r="R21">
        <f t="shared" si="7"/>
        <v>1794</v>
      </c>
      <c r="S21">
        <f t="shared" si="8"/>
        <v>1877</v>
      </c>
      <c r="T21">
        <f t="shared" si="8"/>
        <v>1894</v>
      </c>
      <c r="U21">
        <f t="shared" si="8"/>
        <v>1954</v>
      </c>
      <c r="V21">
        <f t="shared" si="8"/>
        <v>2011</v>
      </c>
      <c r="W21">
        <f t="shared" si="8"/>
        <v>2062</v>
      </c>
      <c r="X21">
        <f t="shared" si="8"/>
        <v>2061</v>
      </c>
      <c r="Y21">
        <f t="shared" si="8"/>
        <v>2088</v>
      </c>
      <c r="Z21">
        <f t="shared" si="8"/>
        <v>2067</v>
      </c>
      <c r="AA21">
        <f t="shared" si="8"/>
        <v>2155</v>
      </c>
      <c r="AB21">
        <f t="shared" si="8"/>
        <v>2182</v>
      </c>
      <c r="AC21">
        <f t="shared" si="9"/>
        <v>2249</v>
      </c>
      <c r="AD21">
        <f t="shared" si="9"/>
        <v>2230</v>
      </c>
      <c r="AE21">
        <f t="shared" si="9"/>
        <v>2274</v>
      </c>
      <c r="AF21">
        <f t="shared" si="9"/>
        <v>2317</v>
      </c>
      <c r="AG21">
        <f t="shared" si="9"/>
        <v>2341</v>
      </c>
      <c r="AH21">
        <f t="shared" si="9"/>
        <v>2297</v>
      </c>
      <c r="AI21">
        <f t="shared" si="9"/>
        <v>2358</v>
      </c>
      <c r="AJ21">
        <f t="shared" si="9"/>
        <v>2355</v>
      </c>
      <c r="AK21">
        <f t="shared" si="9"/>
        <v>2399</v>
      </c>
      <c r="AL21">
        <f t="shared" si="9"/>
        <v>2399</v>
      </c>
      <c r="AM21">
        <f t="shared" si="9"/>
        <v>2449</v>
      </c>
      <c r="AN21">
        <f t="shared" si="9"/>
        <v>2486</v>
      </c>
      <c r="AO21">
        <f t="shared" si="9"/>
        <v>2578</v>
      </c>
      <c r="AP21">
        <f t="shared" si="9"/>
        <v>2536</v>
      </c>
      <c r="AQ21">
        <f t="shared" si="9"/>
        <v>2622</v>
      </c>
      <c r="AR21">
        <f t="shared" si="9"/>
        <v>2626</v>
      </c>
      <c r="AS21">
        <f t="shared" si="9"/>
        <v>2666</v>
      </c>
      <c r="AT21">
        <f t="shared" si="9"/>
        <v>2669</v>
      </c>
      <c r="AU21">
        <f t="shared" si="9"/>
        <v>0</v>
      </c>
      <c r="AV21">
        <f t="shared" si="9"/>
        <v>0</v>
      </c>
      <c r="AW21">
        <f t="shared" si="9"/>
        <v>0</v>
      </c>
    </row>
    <row r="22" spans="1:49" x14ac:dyDescent="0.25">
      <c r="A22" t="str">
        <f t="shared" si="6"/>
        <v>OberpullendorfKammermitgliedschaftenInsgesamt</v>
      </c>
      <c r="B22">
        <v>22</v>
      </c>
      <c r="C22" t="str">
        <f t="shared" si="0"/>
        <v>Oberpullendorf</v>
      </c>
      <c r="D22" t="s">
        <v>39</v>
      </c>
      <c r="E22" t="s">
        <v>48</v>
      </c>
      <c r="F22">
        <f t="shared" si="1"/>
        <v>428</v>
      </c>
      <c r="G22">
        <v>1</v>
      </c>
      <c r="H22">
        <f t="shared" si="2"/>
        <v>38</v>
      </c>
      <c r="I22">
        <f t="shared" ref="I22:R31" si="10">IF(ISERROR($F22),"-",INDEX(Daten_Matrix,$F22,I$1+6))</f>
        <v>1618</v>
      </c>
      <c r="J22">
        <f t="shared" si="10"/>
        <v>1610</v>
      </c>
      <c r="K22">
        <f t="shared" si="10"/>
        <v>1680</v>
      </c>
      <c r="L22">
        <f t="shared" si="10"/>
        <v>1752</v>
      </c>
      <c r="M22">
        <f t="shared" si="10"/>
        <v>1784</v>
      </c>
      <c r="N22">
        <f t="shared" si="10"/>
        <v>1850</v>
      </c>
      <c r="O22">
        <f t="shared" si="10"/>
        <v>1886</v>
      </c>
      <c r="P22">
        <f t="shared" si="10"/>
        <v>2082</v>
      </c>
      <c r="Q22">
        <f t="shared" si="10"/>
        <v>2155</v>
      </c>
      <c r="R22">
        <f t="shared" si="10"/>
        <v>2198</v>
      </c>
      <c r="S22">
        <f t="shared" ref="S22:AB31" si="11">IF(ISERROR($F22),"-",INDEX(Daten_Matrix,$F22,S$1+6))</f>
        <v>2288</v>
      </c>
      <c r="T22">
        <f t="shared" si="11"/>
        <v>2365</v>
      </c>
      <c r="U22">
        <f t="shared" si="11"/>
        <v>2462</v>
      </c>
      <c r="V22">
        <f t="shared" si="11"/>
        <v>2570</v>
      </c>
      <c r="W22">
        <f t="shared" si="11"/>
        <v>2647</v>
      </c>
      <c r="X22">
        <f t="shared" si="11"/>
        <v>2676</v>
      </c>
      <c r="Y22">
        <f t="shared" si="11"/>
        <v>2709</v>
      </c>
      <c r="Z22">
        <f t="shared" si="11"/>
        <v>2743</v>
      </c>
      <c r="AA22">
        <f t="shared" si="11"/>
        <v>2813</v>
      </c>
      <c r="AB22">
        <f t="shared" si="11"/>
        <v>2921</v>
      </c>
      <c r="AC22">
        <f t="shared" ref="AC22:AW31" si="12">IF(ISERROR($F22),"-",INDEX(Daten_Matrix,$F22,AC$1+6))</f>
        <v>3000</v>
      </c>
      <c r="AD22">
        <f t="shared" si="12"/>
        <v>3060</v>
      </c>
      <c r="AE22">
        <f t="shared" si="12"/>
        <v>3080</v>
      </c>
      <c r="AF22">
        <f t="shared" si="12"/>
        <v>3156</v>
      </c>
      <c r="AG22">
        <f t="shared" si="12"/>
        <v>3161</v>
      </c>
      <c r="AH22">
        <f t="shared" si="12"/>
        <v>3149</v>
      </c>
      <c r="AI22">
        <f t="shared" si="12"/>
        <v>3155</v>
      </c>
      <c r="AJ22">
        <f t="shared" si="12"/>
        <v>3165</v>
      </c>
      <c r="AK22">
        <f t="shared" si="12"/>
        <v>3125</v>
      </c>
      <c r="AL22">
        <f t="shared" si="12"/>
        <v>3153</v>
      </c>
      <c r="AM22">
        <f t="shared" si="12"/>
        <v>3254</v>
      </c>
      <c r="AN22">
        <f t="shared" si="12"/>
        <v>3251</v>
      </c>
      <c r="AO22">
        <f t="shared" si="12"/>
        <v>3337</v>
      </c>
      <c r="AP22">
        <f t="shared" si="12"/>
        <v>3244</v>
      </c>
      <c r="AQ22">
        <f t="shared" si="12"/>
        <v>3297</v>
      </c>
      <c r="AR22">
        <f t="shared" si="12"/>
        <v>3312</v>
      </c>
      <c r="AS22">
        <f t="shared" si="12"/>
        <v>3311</v>
      </c>
      <c r="AT22">
        <f t="shared" si="12"/>
        <v>3247</v>
      </c>
      <c r="AU22">
        <f t="shared" si="12"/>
        <v>0</v>
      </c>
      <c r="AV22">
        <f t="shared" si="12"/>
        <v>0</v>
      </c>
      <c r="AW22">
        <f t="shared" si="12"/>
        <v>0</v>
      </c>
    </row>
    <row r="23" spans="1:49" x14ac:dyDescent="0.25">
      <c r="A23" t="str">
        <f t="shared" si="6"/>
        <v>OberpullendorfKammermitgliedschaftenRuhend</v>
      </c>
      <c r="B23">
        <v>23</v>
      </c>
      <c r="C23" t="str">
        <f t="shared" si="0"/>
        <v>Oberpullendorf</v>
      </c>
      <c r="D23" t="s">
        <v>39</v>
      </c>
      <c r="E23" t="s">
        <v>51</v>
      </c>
      <c r="F23">
        <f t="shared" si="1"/>
        <v>429</v>
      </c>
      <c r="G23">
        <v>1</v>
      </c>
      <c r="H23">
        <f t="shared" si="2"/>
        <v>38</v>
      </c>
      <c r="I23">
        <f t="shared" si="10"/>
        <v>245</v>
      </c>
      <c r="J23">
        <f t="shared" si="10"/>
        <v>270</v>
      </c>
      <c r="K23">
        <f t="shared" si="10"/>
        <v>278</v>
      </c>
      <c r="L23">
        <f t="shared" si="10"/>
        <v>282</v>
      </c>
      <c r="M23">
        <f t="shared" si="10"/>
        <v>286</v>
      </c>
      <c r="N23">
        <f t="shared" si="10"/>
        <v>276</v>
      </c>
      <c r="O23">
        <f t="shared" si="10"/>
        <v>306</v>
      </c>
      <c r="P23">
        <f t="shared" si="10"/>
        <v>347</v>
      </c>
      <c r="Q23">
        <f t="shared" si="10"/>
        <v>364</v>
      </c>
      <c r="R23">
        <f t="shared" si="10"/>
        <v>404</v>
      </c>
      <c r="S23">
        <f t="shared" si="11"/>
        <v>411</v>
      </c>
      <c r="T23">
        <f t="shared" si="11"/>
        <v>471</v>
      </c>
      <c r="U23">
        <f t="shared" si="11"/>
        <v>508</v>
      </c>
      <c r="V23">
        <f t="shared" si="11"/>
        <v>559</v>
      </c>
      <c r="W23">
        <f t="shared" si="11"/>
        <v>585</v>
      </c>
      <c r="X23">
        <f t="shared" si="11"/>
        <v>615</v>
      </c>
      <c r="Y23">
        <f t="shared" si="11"/>
        <v>621</v>
      </c>
      <c r="Z23">
        <f t="shared" si="11"/>
        <v>676</v>
      </c>
      <c r="AA23">
        <f t="shared" si="11"/>
        <v>658</v>
      </c>
      <c r="AB23">
        <f t="shared" si="11"/>
        <v>739</v>
      </c>
      <c r="AC23">
        <f t="shared" si="12"/>
        <v>751</v>
      </c>
      <c r="AD23">
        <f t="shared" si="12"/>
        <v>830</v>
      </c>
      <c r="AE23">
        <f t="shared" si="12"/>
        <v>806</v>
      </c>
      <c r="AF23">
        <f t="shared" si="12"/>
        <v>839</v>
      </c>
      <c r="AG23">
        <f t="shared" si="12"/>
        <v>820</v>
      </c>
      <c r="AH23">
        <f t="shared" si="12"/>
        <v>852</v>
      </c>
      <c r="AI23">
        <f t="shared" si="12"/>
        <v>797</v>
      </c>
      <c r="AJ23">
        <f t="shared" si="12"/>
        <v>810</v>
      </c>
      <c r="AK23">
        <f t="shared" si="12"/>
        <v>726</v>
      </c>
      <c r="AL23">
        <f t="shared" si="12"/>
        <v>754</v>
      </c>
      <c r="AM23">
        <f t="shared" si="12"/>
        <v>805</v>
      </c>
      <c r="AN23">
        <f t="shared" si="12"/>
        <v>765</v>
      </c>
      <c r="AO23">
        <f t="shared" si="12"/>
        <v>759</v>
      </c>
      <c r="AP23">
        <f t="shared" si="12"/>
        <v>708</v>
      </c>
      <c r="AQ23">
        <f t="shared" si="12"/>
        <v>675</v>
      </c>
      <c r="AR23">
        <f t="shared" si="12"/>
        <v>686</v>
      </c>
      <c r="AS23">
        <f t="shared" si="12"/>
        <v>645</v>
      </c>
      <c r="AT23">
        <f t="shared" si="12"/>
        <v>578</v>
      </c>
      <c r="AU23">
        <f t="shared" si="12"/>
        <v>0</v>
      </c>
      <c r="AV23">
        <f t="shared" si="12"/>
        <v>0</v>
      </c>
      <c r="AW23">
        <f t="shared" si="12"/>
        <v>0</v>
      </c>
    </row>
    <row r="24" spans="1:49" x14ac:dyDescent="0.25">
      <c r="A24" t="str">
        <f t="shared" si="6"/>
        <v>OberpullendorfLehrlinge1. Lehrjahr, männlich</v>
      </c>
      <c r="B24">
        <v>24</v>
      </c>
      <c r="C24" t="str">
        <f t="shared" si="0"/>
        <v>Oberpullendorf</v>
      </c>
      <c r="D24" t="s">
        <v>46</v>
      </c>
      <c r="E24" t="s">
        <v>65</v>
      </c>
      <c r="F24">
        <f t="shared" si="1"/>
        <v>430</v>
      </c>
      <c r="G24">
        <v>1</v>
      </c>
      <c r="H24">
        <f t="shared" si="2"/>
        <v>22</v>
      </c>
      <c r="I24">
        <f t="shared" si="10"/>
        <v>79</v>
      </c>
      <c r="J24">
        <f t="shared" si="10"/>
        <v>63</v>
      </c>
      <c r="K24">
        <f t="shared" si="10"/>
        <v>90</v>
      </c>
      <c r="L24">
        <f t="shared" si="10"/>
        <v>90</v>
      </c>
      <c r="M24">
        <f t="shared" si="10"/>
        <v>93</v>
      </c>
      <c r="N24">
        <f t="shared" si="10"/>
        <v>90</v>
      </c>
      <c r="O24">
        <f t="shared" si="10"/>
        <v>92</v>
      </c>
      <c r="P24">
        <f t="shared" si="10"/>
        <v>108</v>
      </c>
      <c r="Q24">
        <f t="shared" si="10"/>
        <v>94</v>
      </c>
      <c r="R24">
        <f t="shared" si="10"/>
        <v>83</v>
      </c>
      <c r="S24">
        <f t="shared" si="11"/>
        <v>88</v>
      </c>
      <c r="T24">
        <f t="shared" si="11"/>
        <v>67</v>
      </c>
      <c r="U24">
        <f t="shared" si="11"/>
        <v>82</v>
      </c>
      <c r="V24">
        <f t="shared" si="11"/>
        <v>70</v>
      </c>
      <c r="W24">
        <f t="shared" si="11"/>
        <v>67</v>
      </c>
      <c r="X24">
        <f t="shared" si="11"/>
        <v>81</v>
      </c>
      <c r="Y24">
        <f t="shared" si="11"/>
        <v>77</v>
      </c>
      <c r="Z24">
        <f t="shared" si="11"/>
        <v>85</v>
      </c>
      <c r="AA24">
        <f t="shared" si="11"/>
        <v>62</v>
      </c>
      <c r="AB24">
        <f t="shared" si="11"/>
        <v>82</v>
      </c>
      <c r="AC24">
        <f t="shared" si="12"/>
        <v>87</v>
      </c>
      <c r="AD24">
        <f t="shared" si="12"/>
        <v>88</v>
      </c>
      <c r="AE24">
        <f t="shared" si="12"/>
        <v>0</v>
      </c>
      <c r="AF24">
        <f t="shared" si="12"/>
        <v>0</v>
      </c>
      <c r="AG24">
        <f t="shared" si="12"/>
        <v>0</v>
      </c>
      <c r="AH24">
        <f t="shared" si="12"/>
        <v>0</v>
      </c>
      <c r="AI24">
        <f t="shared" si="12"/>
        <v>0</v>
      </c>
      <c r="AJ24">
        <f t="shared" si="12"/>
        <v>0</v>
      </c>
      <c r="AK24">
        <f t="shared" si="12"/>
        <v>0</v>
      </c>
      <c r="AL24">
        <f t="shared" si="12"/>
        <v>0</v>
      </c>
      <c r="AM24">
        <f t="shared" si="12"/>
        <v>0</v>
      </c>
      <c r="AN24">
        <f t="shared" si="12"/>
        <v>0</v>
      </c>
      <c r="AO24">
        <f t="shared" si="12"/>
        <v>0</v>
      </c>
      <c r="AP24">
        <f t="shared" si="12"/>
        <v>0</v>
      </c>
      <c r="AQ24">
        <f t="shared" si="12"/>
        <v>0</v>
      </c>
      <c r="AR24">
        <f t="shared" si="12"/>
        <v>0</v>
      </c>
      <c r="AS24">
        <f t="shared" si="12"/>
        <v>0</v>
      </c>
      <c r="AT24">
        <f t="shared" si="12"/>
        <v>0</v>
      </c>
      <c r="AU24">
        <f t="shared" si="12"/>
        <v>0</v>
      </c>
      <c r="AV24">
        <f t="shared" si="12"/>
        <v>0</v>
      </c>
      <c r="AW24">
        <f t="shared" si="12"/>
        <v>0</v>
      </c>
    </row>
    <row r="25" spans="1:49" x14ac:dyDescent="0.25">
      <c r="A25" t="str">
        <f t="shared" si="6"/>
        <v>OberpullendorfLehrlinge1. Lehrjahr, weiblich</v>
      </c>
      <c r="B25">
        <v>25</v>
      </c>
      <c r="C25" t="str">
        <f t="shared" si="0"/>
        <v>Oberpullendorf</v>
      </c>
      <c r="D25" t="s">
        <v>46</v>
      </c>
      <c r="E25" t="s">
        <v>66</v>
      </c>
      <c r="F25">
        <f t="shared" si="1"/>
        <v>431</v>
      </c>
      <c r="G25">
        <v>1</v>
      </c>
      <c r="H25">
        <f t="shared" si="2"/>
        <v>22</v>
      </c>
      <c r="I25">
        <f t="shared" si="10"/>
        <v>22</v>
      </c>
      <c r="J25">
        <f t="shared" si="10"/>
        <v>20</v>
      </c>
      <c r="K25">
        <f t="shared" si="10"/>
        <v>22</v>
      </c>
      <c r="L25">
        <f t="shared" si="10"/>
        <v>27</v>
      </c>
      <c r="M25">
        <f t="shared" si="10"/>
        <v>26</v>
      </c>
      <c r="N25">
        <f t="shared" si="10"/>
        <v>24</v>
      </c>
      <c r="O25">
        <f t="shared" si="10"/>
        <v>32</v>
      </c>
      <c r="P25">
        <f t="shared" si="10"/>
        <v>52</v>
      </c>
      <c r="Q25">
        <f t="shared" si="10"/>
        <v>40</v>
      </c>
      <c r="R25">
        <f t="shared" si="10"/>
        <v>33</v>
      </c>
      <c r="S25">
        <f t="shared" si="11"/>
        <v>32</v>
      </c>
      <c r="T25">
        <f t="shared" si="11"/>
        <v>26</v>
      </c>
      <c r="U25">
        <f t="shared" si="11"/>
        <v>23</v>
      </c>
      <c r="V25">
        <f t="shared" si="11"/>
        <v>36</v>
      </c>
      <c r="W25">
        <f t="shared" si="11"/>
        <v>36</v>
      </c>
      <c r="X25">
        <f t="shared" si="11"/>
        <v>27</v>
      </c>
      <c r="Y25">
        <f t="shared" si="11"/>
        <v>30</v>
      </c>
      <c r="Z25">
        <f t="shared" si="11"/>
        <v>33</v>
      </c>
      <c r="AA25">
        <f t="shared" si="11"/>
        <v>30</v>
      </c>
      <c r="AB25">
        <f t="shared" si="11"/>
        <v>21</v>
      </c>
      <c r="AC25">
        <f t="shared" si="12"/>
        <v>37</v>
      </c>
      <c r="AD25">
        <f t="shared" si="12"/>
        <v>31</v>
      </c>
      <c r="AE25">
        <f t="shared" si="12"/>
        <v>0</v>
      </c>
      <c r="AF25">
        <f t="shared" si="12"/>
        <v>0</v>
      </c>
      <c r="AG25">
        <f t="shared" si="12"/>
        <v>0</v>
      </c>
      <c r="AH25">
        <f t="shared" si="12"/>
        <v>0</v>
      </c>
      <c r="AI25">
        <f t="shared" si="12"/>
        <v>0</v>
      </c>
      <c r="AJ25">
        <f t="shared" si="12"/>
        <v>0</v>
      </c>
      <c r="AK25">
        <f t="shared" si="12"/>
        <v>0</v>
      </c>
      <c r="AL25">
        <f t="shared" si="12"/>
        <v>0</v>
      </c>
      <c r="AM25">
        <f t="shared" si="12"/>
        <v>0</v>
      </c>
      <c r="AN25">
        <f t="shared" si="12"/>
        <v>0</v>
      </c>
      <c r="AO25">
        <f t="shared" si="12"/>
        <v>0</v>
      </c>
      <c r="AP25">
        <f t="shared" si="12"/>
        <v>0</v>
      </c>
      <c r="AQ25">
        <f t="shared" si="12"/>
        <v>0</v>
      </c>
      <c r="AR25">
        <f t="shared" si="12"/>
        <v>0</v>
      </c>
      <c r="AS25">
        <f t="shared" si="12"/>
        <v>0</v>
      </c>
      <c r="AT25">
        <f t="shared" si="12"/>
        <v>0</v>
      </c>
      <c r="AU25">
        <f t="shared" si="12"/>
        <v>0</v>
      </c>
      <c r="AV25">
        <f t="shared" si="12"/>
        <v>0</v>
      </c>
      <c r="AW25">
        <f t="shared" si="12"/>
        <v>0</v>
      </c>
    </row>
    <row r="26" spans="1:49" x14ac:dyDescent="0.25">
      <c r="A26" t="str">
        <f t="shared" si="6"/>
        <v>OberpullendorfLehrlinge2. Lehrjahr, männlich</v>
      </c>
      <c r="B26">
        <v>26</v>
      </c>
      <c r="C26" t="str">
        <f t="shared" si="0"/>
        <v>Oberpullendorf</v>
      </c>
      <c r="D26" t="s">
        <v>46</v>
      </c>
      <c r="E26" t="s">
        <v>67</v>
      </c>
      <c r="F26">
        <f t="shared" si="1"/>
        <v>432</v>
      </c>
      <c r="G26">
        <v>1</v>
      </c>
      <c r="H26">
        <f t="shared" si="2"/>
        <v>22</v>
      </c>
      <c r="I26">
        <f t="shared" si="10"/>
        <v>84</v>
      </c>
      <c r="J26">
        <f t="shared" si="10"/>
        <v>86</v>
      </c>
      <c r="K26">
        <f t="shared" si="10"/>
        <v>64</v>
      </c>
      <c r="L26">
        <f t="shared" si="10"/>
        <v>89</v>
      </c>
      <c r="M26">
        <f t="shared" si="10"/>
        <v>91</v>
      </c>
      <c r="N26">
        <f t="shared" si="10"/>
        <v>91</v>
      </c>
      <c r="O26">
        <f t="shared" si="10"/>
        <v>81</v>
      </c>
      <c r="P26">
        <f t="shared" si="10"/>
        <v>90</v>
      </c>
      <c r="Q26">
        <f t="shared" si="10"/>
        <v>91</v>
      </c>
      <c r="R26">
        <f t="shared" si="10"/>
        <v>78</v>
      </c>
      <c r="S26">
        <f t="shared" si="11"/>
        <v>68</v>
      </c>
      <c r="T26">
        <f t="shared" si="11"/>
        <v>79</v>
      </c>
      <c r="U26">
        <f t="shared" si="11"/>
        <v>63</v>
      </c>
      <c r="V26">
        <f t="shared" si="11"/>
        <v>76</v>
      </c>
      <c r="W26">
        <f t="shared" si="11"/>
        <v>69</v>
      </c>
      <c r="X26">
        <f t="shared" si="11"/>
        <v>66</v>
      </c>
      <c r="Y26">
        <f t="shared" si="11"/>
        <v>71</v>
      </c>
      <c r="Z26">
        <f t="shared" si="11"/>
        <v>74</v>
      </c>
      <c r="AA26">
        <f t="shared" si="11"/>
        <v>75</v>
      </c>
      <c r="AB26">
        <f t="shared" si="11"/>
        <v>53</v>
      </c>
      <c r="AC26">
        <f t="shared" si="12"/>
        <v>76</v>
      </c>
      <c r="AD26">
        <f t="shared" si="12"/>
        <v>77</v>
      </c>
      <c r="AE26">
        <f t="shared" si="12"/>
        <v>0</v>
      </c>
      <c r="AF26">
        <f t="shared" si="12"/>
        <v>0</v>
      </c>
      <c r="AG26">
        <f t="shared" si="12"/>
        <v>0</v>
      </c>
      <c r="AH26">
        <f t="shared" si="12"/>
        <v>0</v>
      </c>
      <c r="AI26">
        <f t="shared" si="12"/>
        <v>0</v>
      </c>
      <c r="AJ26">
        <f t="shared" si="12"/>
        <v>0</v>
      </c>
      <c r="AK26">
        <f t="shared" si="12"/>
        <v>0</v>
      </c>
      <c r="AL26">
        <f t="shared" si="12"/>
        <v>0</v>
      </c>
      <c r="AM26">
        <f t="shared" si="12"/>
        <v>0</v>
      </c>
      <c r="AN26">
        <f t="shared" si="12"/>
        <v>0</v>
      </c>
      <c r="AO26">
        <f t="shared" si="12"/>
        <v>0</v>
      </c>
      <c r="AP26">
        <f t="shared" si="12"/>
        <v>0</v>
      </c>
      <c r="AQ26">
        <f t="shared" si="12"/>
        <v>0</v>
      </c>
      <c r="AR26">
        <f t="shared" si="12"/>
        <v>0</v>
      </c>
      <c r="AS26">
        <f t="shared" si="12"/>
        <v>0</v>
      </c>
      <c r="AT26">
        <f t="shared" si="12"/>
        <v>0</v>
      </c>
      <c r="AU26">
        <f t="shared" si="12"/>
        <v>0</v>
      </c>
      <c r="AV26">
        <f t="shared" si="12"/>
        <v>0</v>
      </c>
      <c r="AW26">
        <f t="shared" si="12"/>
        <v>0</v>
      </c>
    </row>
    <row r="27" spans="1:49" x14ac:dyDescent="0.25">
      <c r="A27" t="str">
        <f t="shared" si="6"/>
        <v>OberpullendorfLehrlinge2. Lehrjahr, weiblich</v>
      </c>
      <c r="B27">
        <v>27</v>
      </c>
      <c r="C27" t="str">
        <f t="shared" si="0"/>
        <v>Oberpullendorf</v>
      </c>
      <c r="D27" t="s">
        <v>46</v>
      </c>
      <c r="E27" t="s">
        <v>68</v>
      </c>
      <c r="F27">
        <f t="shared" si="1"/>
        <v>433</v>
      </c>
      <c r="G27">
        <v>1</v>
      </c>
      <c r="H27">
        <f t="shared" si="2"/>
        <v>22</v>
      </c>
      <c r="I27">
        <f t="shared" si="10"/>
        <v>30</v>
      </c>
      <c r="J27">
        <f t="shared" si="10"/>
        <v>21</v>
      </c>
      <c r="K27">
        <f t="shared" si="10"/>
        <v>28</v>
      </c>
      <c r="L27">
        <f t="shared" si="10"/>
        <v>28</v>
      </c>
      <c r="M27">
        <f t="shared" si="10"/>
        <v>31</v>
      </c>
      <c r="N27">
        <f t="shared" si="10"/>
        <v>22</v>
      </c>
      <c r="O27">
        <f t="shared" si="10"/>
        <v>21</v>
      </c>
      <c r="P27">
        <f t="shared" si="10"/>
        <v>35</v>
      </c>
      <c r="Q27">
        <f t="shared" si="10"/>
        <v>50</v>
      </c>
      <c r="R27">
        <f t="shared" si="10"/>
        <v>28</v>
      </c>
      <c r="S27">
        <f t="shared" si="11"/>
        <v>27</v>
      </c>
      <c r="T27">
        <f t="shared" si="11"/>
        <v>26</v>
      </c>
      <c r="U27">
        <f t="shared" si="11"/>
        <v>14</v>
      </c>
      <c r="V27">
        <f t="shared" si="11"/>
        <v>22</v>
      </c>
      <c r="W27">
        <f t="shared" si="11"/>
        <v>30</v>
      </c>
      <c r="X27">
        <f t="shared" si="11"/>
        <v>33</v>
      </c>
      <c r="Y27">
        <f t="shared" si="11"/>
        <v>25</v>
      </c>
      <c r="Z27">
        <f t="shared" si="11"/>
        <v>25</v>
      </c>
      <c r="AA27">
        <f t="shared" si="11"/>
        <v>28</v>
      </c>
      <c r="AB27">
        <f t="shared" si="11"/>
        <v>26</v>
      </c>
      <c r="AC27">
        <f t="shared" si="12"/>
        <v>21</v>
      </c>
      <c r="AD27">
        <f t="shared" si="12"/>
        <v>28</v>
      </c>
      <c r="AE27">
        <f t="shared" si="12"/>
        <v>0</v>
      </c>
      <c r="AF27">
        <f t="shared" si="12"/>
        <v>0</v>
      </c>
      <c r="AG27">
        <f t="shared" si="12"/>
        <v>0</v>
      </c>
      <c r="AH27">
        <f t="shared" si="12"/>
        <v>0</v>
      </c>
      <c r="AI27">
        <f t="shared" si="12"/>
        <v>0</v>
      </c>
      <c r="AJ27">
        <f t="shared" si="12"/>
        <v>0</v>
      </c>
      <c r="AK27">
        <f t="shared" si="12"/>
        <v>0</v>
      </c>
      <c r="AL27">
        <f t="shared" si="12"/>
        <v>0</v>
      </c>
      <c r="AM27">
        <f t="shared" si="12"/>
        <v>0</v>
      </c>
      <c r="AN27">
        <f t="shared" si="12"/>
        <v>0</v>
      </c>
      <c r="AO27">
        <f t="shared" si="12"/>
        <v>0</v>
      </c>
      <c r="AP27">
        <f t="shared" si="12"/>
        <v>0</v>
      </c>
      <c r="AQ27">
        <f t="shared" si="12"/>
        <v>0</v>
      </c>
      <c r="AR27">
        <f t="shared" si="12"/>
        <v>0</v>
      </c>
      <c r="AS27">
        <f t="shared" si="12"/>
        <v>0</v>
      </c>
      <c r="AT27">
        <f t="shared" si="12"/>
        <v>0</v>
      </c>
      <c r="AU27">
        <f t="shared" si="12"/>
        <v>0</v>
      </c>
      <c r="AV27">
        <f t="shared" si="12"/>
        <v>0</v>
      </c>
      <c r="AW27">
        <f t="shared" si="12"/>
        <v>0</v>
      </c>
    </row>
    <row r="28" spans="1:49" x14ac:dyDescent="0.25">
      <c r="A28" t="str">
        <f t="shared" si="6"/>
        <v>OberpullendorfLehrlinge3. Lehrjahr, männlich</v>
      </c>
      <c r="B28">
        <v>28</v>
      </c>
      <c r="C28" t="str">
        <f t="shared" si="0"/>
        <v>Oberpullendorf</v>
      </c>
      <c r="D28" t="s">
        <v>46</v>
      </c>
      <c r="E28" t="s">
        <v>69</v>
      </c>
      <c r="F28">
        <f t="shared" si="1"/>
        <v>434</v>
      </c>
      <c r="G28">
        <v>1</v>
      </c>
      <c r="H28">
        <f t="shared" si="2"/>
        <v>22</v>
      </c>
      <c r="I28">
        <f t="shared" si="10"/>
        <v>84</v>
      </c>
      <c r="J28">
        <f t="shared" si="10"/>
        <v>80</v>
      </c>
      <c r="K28">
        <f t="shared" si="10"/>
        <v>82</v>
      </c>
      <c r="L28">
        <f t="shared" si="10"/>
        <v>64</v>
      </c>
      <c r="M28">
        <f t="shared" si="10"/>
        <v>90</v>
      </c>
      <c r="N28">
        <f t="shared" si="10"/>
        <v>94</v>
      </c>
      <c r="O28">
        <f t="shared" si="10"/>
        <v>94</v>
      </c>
      <c r="P28">
        <f t="shared" si="10"/>
        <v>82</v>
      </c>
      <c r="Q28">
        <f t="shared" si="10"/>
        <v>87</v>
      </c>
      <c r="R28">
        <f t="shared" si="10"/>
        <v>87</v>
      </c>
      <c r="S28">
        <f t="shared" si="11"/>
        <v>71</v>
      </c>
      <c r="T28">
        <f t="shared" si="11"/>
        <v>69</v>
      </c>
      <c r="U28">
        <f t="shared" si="11"/>
        <v>73</v>
      </c>
      <c r="V28">
        <f t="shared" si="11"/>
        <v>60</v>
      </c>
      <c r="W28">
        <f t="shared" si="11"/>
        <v>70</v>
      </c>
      <c r="X28">
        <f t="shared" si="11"/>
        <v>60</v>
      </c>
      <c r="Y28">
        <f t="shared" si="11"/>
        <v>61</v>
      </c>
      <c r="Z28">
        <f t="shared" si="11"/>
        <v>64</v>
      </c>
      <c r="AA28">
        <f t="shared" si="11"/>
        <v>69</v>
      </c>
      <c r="AB28">
        <f t="shared" si="11"/>
        <v>70</v>
      </c>
      <c r="AC28">
        <f t="shared" si="12"/>
        <v>51</v>
      </c>
      <c r="AD28">
        <f t="shared" si="12"/>
        <v>67</v>
      </c>
      <c r="AE28">
        <f t="shared" si="12"/>
        <v>0</v>
      </c>
      <c r="AF28">
        <f t="shared" si="12"/>
        <v>0</v>
      </c>
      <c r="AG28">
        <f t="shared" si="12"/>
        <v>0</v>
      </c>
      <c r="AH28">
        <f t="shared" si="12"/>
        <v>0</v>
      </c>
      <c r="AI28">
        <f t="shared" si="12"/>
        <v>0</v>
      </c>
      <c r="AJ28">
        <f t="shared" si="12"/>
        <v>0</v>
      </c>
      <c r="AK28">
        <f t="shared" si="12"/>
        <v>0</v>
      </c>
      <c r="AL28">
        <f t="shared" si="12"/>
        <v>0</v>
      </c>
      <c r="AM28">
        <f t="shared" si="12"/>
        <v>0</v>
      </c>
      <c r="AN28">
        <f t="shared" si="12"/>
        <v>0</v>
      </c>
      <c r="AO28">
        <f t="shared" si="12"/>
        <v>0</v>
      </c>
      <c r="AP28">
        <f t="shared" si="12"/>
        <v>0</v>
      </c>
      <c r="AQ28">
        <f t="shared" si="12"/>
        <v>0</v>
      </c>
      <c r="AR28">
        <f t="shared" si="12"/>
        <v>0</v>
      </c>
      <c r="AS28">
        <f t="shared" si="12"/>
        <v>0</v>
      </c>
      <c r="AT28">
        <f t="shared" si="12"/>
        <v>0</v>
      </c>
      <c r="AU28">
        <f t="shared" si="12"/>
        <v>0</v>
      </c>
      <c r="AV28">
        <f t="shared" si="12"/>
        <v>0</v>
      </c>
      <c r="AW28">
        <f t="shared" si="12"/>
        <v>0</v>
      </c>
    </row>
    <row r="29" spans="1:49" x14ac:dyDescent="0.25">
      <c r="A29" t="str">
        <f t="shared" si="6"/>
        <v>OberpullendorfLehrlinge3. Lehrjahr, weiblich</v>
      </c>
      <c r="B29">
        <v>29</v>
      </c>
      <c r="C29" t="str">
        <f t="shared" si="0"/>
        <v>Oberpullendorf</v>
      </c>
      <c r="D29" t="s">
        <v>46</v>
      </c>
      <c r="E29" t="s">
        <v>70</v>
      </c>
      <c r="F29">
        <f t="shared" si="1"/>
        <v>435</v>
      </c>
      <c r="G29">
        <v>1</v>
      </c>
      <c r="H29">
        <f t="shared" si="2"/>
        <v>22</v>
      </c>
      <c r="I29">
        <f t="shared" si="10"/>
        <v>38</v>
      </c>
      <c r="J29">
        <f t="shared" si="10"/>
        <v>29</v>
      </c>
      <c r="K29">
        <f t="shared" si="10"/>
        <v>23</v>
      </c>
      <c r="L29">
        <f t="shared" si="10"/>
        <v>27</v>
      </c>
      <c r="M29">
        <f t="shared" si="10"/>
        <v>30</v>
      </c>
      <c r="N29">
        <f t="shared" si="10"/>
        <v>31</v>
      </c>
      <c r="O29">
        <f t="shared" si="10"/>
        <v>16</v>
      </c>
      <c r="P29">
        <f t="shared" si="10"/>
        <v>18</v>
      </c>
      <c r="Q29">
        <f t="shared" si="10"/>
        <v>34</v>
      </c>
      <c r="R29">
        <f t="shared" si="10"/>
        <v>40</v>
      </c>
      <c r="S29">
        <f t="shared" si="11"/>
        <v>24</v>
      </c>
      <c r="T29">
        <f t="shared" si="11"/>
        <v>24</v>
      </c>
      <c r="U29">
        <f t="shared" si="11"/>
        <v>24</v>
      </c>
      <c r="V29">
        <f t="shared" si="11"/>
        <v>16</v>
      </c>
      <c r="W29">
        <f t="shared" si="11"/>
        <v>18</v>
      </c>
      <c r="X29">
        <f t="shared" si="11"/>
        <v>26</v>
      </c>
      <c r="Y29">
        <f t="shared" si="11"/>
        <v>30</v>
      </c>
      <c r="Z29">
        <f t="shared" si="11"/>
        <v>23</v>
      </c>
      <c r="AA29">
        <f t="shared" si="11"/>
        <v>26</v>
      </c>
      <c r="AB29">
        <f t="shared" si="11"/>
        <v>26</v>
      </c>
      <c r="AC29">
        <f t="shared" si="12"/>
        <v>24</v>
      </c>
      <c r="AD29">
        <f t="shared" si="12"/>
        <v>15</v>
      </c>
      <c r="AE29">
        <f t="shared" si="12"/>
        <v>0</v>
      </c>
      <c r="AF29">
        <f t="shared" si="12"/>
        <v>0</v>
      </c>
      <c r="AG29">
        <f t="shared" si="12"/>
        <v>0</v>
      </c>
      <c r="AH29">
        <f t="shared" si="12"/>
        <v>0</v>
      </c>
      <c r="AI29">
        <f t="shared" si="12"/>
        <v>0</v>
      </c>
      <c r="AJ29">
        <f t="shared" si="12"/>
        <v>0</v>
      </c>
      <c r="AK29">
        <f t="shared" si="12"/>
        <v>0</v>
      </c>
      <c r="AL29">
        <f t="shared" si="12"/>
        <v>0</v>
      </c>
      <c r="AM29">
        <f t="shared" si="12"/>
        <v>0</v>
      </c>
      <c r="AN29">
        <f t="shared" si="12"/>
        <v>0</v>
      </c>
      <c r="AO29">
        <f t="shared" si="12"/>
        <v>0</v>
      </c>
      <c r="AP29">
        <f t="shared" si="12"/>
        <v>0</v>
      </c>
      <c r="AQ29">
        <f t="shared" si="12"/>
        <v>0</v>
      </c>
      <c r="AR29">
        <f t="shared" si="12"/>
        <v>0</v>
      </c>
      <c r="AS29">
        <f t="shared" si="12"/>
        <v>0</v>
      </c>
      <c r="AT29">
        <f t="shared" si="12"/>
        <v>0</v>
      </c>
      <c r="AU29">
        <f t="shared" si="12"/>
        <v>0</v>
      </c>
      <c r="AV29">
        <f t="shared" si="12"/>
        <v>0</v>
      </c>
      <c r="AW29">
        <f t="shared" si="12"/>
        <v>0</v>
      </c>
    </row>
    <row r="30" spans="1:49" x14ac:dyDescent="0.25">
      <c r="A30" t="str">
        <f t="shared" si="6"/>
        <v>OberpullendorfLehrlinge4. Lehrjahr, männlich</v>
      </c>
      <c r="B30">
        <v>30</v>
      </c>
      <c r="C30" t="str">
        <f t="shared" si="0"/>
        <v>Oberpullendorf</v>
      </c>
      <c r="D30" t="s">
        <v>46</v>
      </c>
      <c r="E30" t="s">
        <v>71</v>
      </c>
      <c r="F30">
        <f t="shared" si="1"/>
        <v>436</v>
      </c>
      <c r="G30">
        <v>1</v>
      </c>
      <c r="H30">
        <f t="shared" si="2"/>
        <v>22</v>
      </c>
      <c r="I30">
        <f t="shared" si="10"/>
        <v>52</v>
      </c>
      <c r="J30">
        <f t="shared" si="10"/>
        <v>39</v>
      </c>
      <c r="K30">
        <f t="shared" si="10"/>
        <v>34</v>
      </c>
      <c r="L30">
        <f t="shared" si="10"/>
        <v>37</v>
      </c>
      <c r="M30">
        <f t="shared" si="10"/>
        <v>26</v>
      </c>
      <c r="N30">
        <f t="shared" si="10"/>
        <v>43</v>
      </c>
      <c r="O30">
        <f t="shared" si="10"/>
        <v>39</v>
      </c>
      <c r="P30">
        <f t="shared" si="10"/>
        <v>62</v>
      </c>
      <c r="Q30">
        <f t="shared" si="10"/>
        <v>38</v>
      </c>
      <c r="R30">
        <f t="shared" si="10"/>
        <v>34</v>
      </c>
      <c r="S30">
        <f t="shared" si="11"/>
        <v>40</v>
      </c>
      <c r="T30">
        <f t="shared" si="11"/>
        <v>26</v>
      </c>
      <c r="U30">
        <f t="shared" si="11"/>
        <v>34</v>
      </c>
      <c r="V30">
        <f t="shared" si="11"/>
        <v>35</v>
      </c>
      <c r="W30">
        <f t="shared" si="11"/>
        <v>29</v>
      </c>
      <c r="X30">
        <f t="shared" si="11"/>
        <v>26</v>
      </c>
      <c r="Y30">
        <f t="shared" si="11"/>
        <v>35</v>
      </c>
      <c r="Z30">
        <f t="shared" si="11"/>
        <v>26</v>
      </c>
      <c r="AA30">
        <f t="shared" si="11"/>
        <v>30</v>
      </c>
      <c r="AB30">
        <f t="shared" si="11"/>
        <v>35</v>
      </c>
      <c r="AC30">
        <f t="shared" si="12"/>
        <v>36</v>
      </c>
      <c r="AD30">
        <f t="shared" si="12"/>
        <v>26</v>
      </c>
      <c r="AE30">
        <f t="shared" si="12"/>
        <v>0</v>
      </c>
      <c r="AF30">
        <f t="shared" si="12"/>
        <v>0</v>
      </c>
      <c r="AG30">
        <f t="shared" si="12"/>
        <v>0</v>
      </c>
      <c r="AH30">
        <f t="shared" si="12"/>
        <v>0</v>
      </c>
      <c r="AI30">
        <f t="shared" si="12"/>
        <v>0</v>
      </c>
      <c r="AJ30">
        <f t="shared" si="12"/>
        <v>0</v>
      </c>
      <c r="AK30">
        <f t="shared" si="12"/>
        <v>0</v>
      </c>
      <c r="AL30">
        <f t="shared" si="12"/>
        <v>0</v>
      </c>
      <c r="AM30">
        <f t="shared" si="12"/>
        <v>0</v>
      </c>
      <c r="AN30">
        <f t="shared" si="12"/>
        <v>0</v>
      </c>
      <c r="AO30">
        <f t="shared" si="12"/>
        <v>0</v>
      </c>
      <c r="AP30">
        <f t="shared" si="12"/>
        <v>0</v>
      </c>
      <c r="AQ30">
        <f t="shared" si="12"/>
        <v>0</v>
      </c>
      <c r="AR30">
        <f t="shared" si="12"/>
        <v>0</v>
      </c>
      <c r="AS30">
        <f t="shared" si="12"/>
        <v>0</v>
      </c>
      <c r="AT30">
        <f t="shared" si="12"/>
        <v>0</v>
      </c>
      <c r="AU30">
        <f t="shared" si="12"/>
        <v>0</v>
      </c>
      <c r="AV30">
        <f t="shared" si="12"/>
        <v>0</v>
      </c>
      <c r="AW30">
        <f t="shared" si="12"/>
        <v>0</v>
      </c>
    </row>
    <row r="31" spans="1:49" x14ac:dyDescent="0.25">
      <c r="A31" t="str">
        <f t="shared" si="6"/>
        <v>OberpullendorfLehrlinge4. Lehrjahr, weiblich</v>
      </c>
      <c r="B31">
        <v>31</v>
      </c>
      <c r="C31" t="str">
        <f t="shared" si="0"/>
        <v>Oberpullendorf</v>
      </c>
      <c r="D31" t="s">
        <v>46</v>
      </c>
      <c r="E31" t="s">
        <v>72</v>
      </c>
      <c r="F31">
        <f t="shared" si="1"/>
        <v>437</v>
      </c>
      <c r="G31">
        <v>1</v>
      </c>
      <c r="H31">
        <f t="shared" si="2"/>
        <v>22</v>
      </c>
      <c r="I31">
        <f t="shared" si="10"/>
        <v>1</v>
      </c>
      <c r="J31">
        <f t="shared" si="10"/>
        <v>2</v>
      </c>
      <c r="K31">
        <f t="shared" si="10"/>
        <v>6</v>
      </c>
      <c r="L31">
        <f t="shared" si="10"/>
        <v>0</v>
      </c>
      <c r="M31">
        <f t="shared" si="10"/>
        <v>0</v>
      </c>
      <c r="N31">
        <f t="shared" si="10"/>
        <v>2</v>
      </c>
      <c r="O31">
        <f t="shared" si="10"/>
        <v>5</v>
      </c>
      <c r="P31">
        <f t="shared" si="10"/>
        <v>6</v>
      </c>
      <c r="Q31">
        <f t="shared" si="10"/>
        <v>0</v>
      </c>
      <c r="R31">
        <f t="shared" si="10"/>
        <v>5</v>
      </c>
      <c r="S31">
        <f t="shared" si="11"/>
        <v>4</v>
      </c>
      <c r="T31">
        <f t="shared" si="11"/>
        <v>1</v>
      </c>
      <c r="U31">
        <f t="shared" si="11"/>
        <v>1</v>
      </c>
      <c r="V31">
        <f t="shared" si="11"/>
        <v>4</v>
      </c>
      <c r="W31">
        <f t="shared" si="11"/>
        <v>1</v>
      </c>
      <c r="X31">
        <f t="shared" si="11"/>
        <v>2</v>
      </c>
      <c r="Y31">
        <f t="shared" si="11"/>
        <v>1</v>
      </c>
      <c r="Z31">
        <f t="shared" si="11"/>
        <v>2</v>
      </c>
      <c r="AA31">
        <f t="shared" si="11"/>
        <v>4</v>
      </c>
      <c r="AB31">
        <f t="shared" si="11"/>
        <v>4</v>
      </c>
      <c r="AC31">
        <f t="shared" si="12"/>
        <v>2</v>
      </c>
      <c r="AD31">
        <f t="shared" si="12"/>
        <v>3</v>
      </c>
      <c r="AE31">
        <f t="shared" si="12"/>
        <v>0</v>
      </c>
      <c r="AF31">
        <f t="shared" si="12"/>
        <v>0</v>
      </c>
      <c r="AG31">
        <f t="shared" si="12"/>
        <v>0</v>
      </c>
      <c r="AH31">
        <f t="shared" si="12"/>
        <v>0</v>
      </c>
      <c r="AI31">
        <f t="shared" si="12"/>
        <v>0</v>
      </c>
      <c r="AJ31">
        <f t="shared" si="12"/>
        <v>0</v>
      </c>
      <c r="AK31">
        <f t="shared" si="12"/>
        <v>0</v>
      </c>
      <c r="AL31">
        <f t="shared" si="12"/>
        <v>0</v>
      </c>
      <c r="AM31">
        <f t="shared" si="12"/>
        <v>0</v>
      </c>
      <c r="AN31">
        <f t="shared" si="12"/>
        <v>0</v>
      </c>
      <c r="AO31">
        <f t="shared" si="12"/>
        <v>0</v>
      </c>
      <c r="AP31">
        <f t="shared" si="12"/>
        <v>0</v>
      </c>
      <c r="AQ31">
        <f t="shared" si="12"/>
        <v>0</v>
      </c>
      <c r="AR31">
        <f t="shared" si="12"/>
        <v>0</v>
      </c>
      <c r="AS31">
        <f t="shared" si="12"/>
        <v>0</v>
      </c>
      <c r="AT31">
        <f t="shared" si="12"/>
        <v>0</v>
      </c>
      <c r="AU31">
        <f t="shared" si="12"/>
        <v>0</v>
      </c>
      <c r="AV31">
        <f t="shared" si="12"/>
        <v>0</v>
      </c>
      <c r="AW31">
        <f t="shared" si="12"/>
        <v>0</v>
      </c>
    </row>
    <row r="32" spans="1:49" x14ac:dyDescent="0.25">
      <c r="A32" t="str">
        <f t="shared" si="6"/>
        <v>OberpullendorfLehrlingeFrauen</v>
      </c>
      <c r="B32">
        <v>32</v>
      </c>
      <c r="C32" t="str">
        <f t="shared" si="0"/>
        <v>Oberpullendorf</v>
      </c>
      <c r="D32" t="s">
        <v>46</v>
      </c>
      <c r="E32" t="s">
        <v>47</v>
      </c>
      <c r="F32">
        <f t="shared" si="1"/>
        <v>438</v>
      </c>
      <c r="G32">
        <v>1</v>
      </c>
      <c r="H32">
        <f t="shared" si="2"/>
        <v>22</v>
      </c>
      <c r="I32">
        <f t="shared" ref="I32:R41" si="13">IF(ISERROR($F32),"-",INDEX(Daten_Matrix,$F32,I$1+6))</f>
        <v>91</v>
      </c>
      <c r="J32">
        <f t="shared" si="13"/>
        <v>72</v>
      </c>
      <c r="K32">
        <f t="shared" si="13"/>
        <v>79</v>
      </c>
      <c r="L32">
        <f t="shared" si="13"/>
        <v>82</v>
      </c>
      <c r="M32">
        <f t="shared" si="13"/>
        <v>87</v>
      </c>
      <c r="N32">
        <f t="shared" si="13"/>
        <v>79</v>
      </c>
      <c r="O32">
        <f t="shared" si="13"/>
        <v>74</v>
      </c>
      <c r="P32">
        <f t="shared" si="13"/>
        <v>111</v>
      </c>
      <c r="Q32">
        <f t="shared" si="13"/>
        <v>124</v>
      </c>
      <c r="R32">
        <f t="shared" si="13"/>
        <v>106</v>
      </c>
      <c r="S32">
        <f t="shared" ref="S32:AB41" si="14">IF(ISERROR($F32),"-",INDEX(Daten_Matrix,$F32,S$1+6))</f>
        <v>87</v>
      </c>
      <c r="T32">
        <f t="shared" si="14"/>
        <v>77</v>
      </c>
      <c r="U32">
        <f t="shared" si="14"/>
        <v>62</v>
      </c>
      <c r="V32">
        <f t="shared" si="14"/>
        <v>78</v>
      </c>
      <c r="W32">
        <f t="shared" si="14"/>
        <v>85</v>
      </c>
      <c r="X32">
        <f t="shared" si="14"/>
        <v>88</v>
      </c>
      <c r="Y32">
        <f t="shared" si="14"/>
        <v>86</v>
      </c>
      <c r="Z32">
        <f t="shared" si="14"/>
        <v>83</v>
      </c>
      <c r="AA32">
        <f t="shared" si="14"/>
        <v>88</v>
      </c>
      <c r="AB32">
        <f t="shared" si="14"/>
        <v>77</v>
      </c>
      <c r="AC32">
        <f t="shared" ref="AC32:AW47" si="15">IF(ISERROR($F32),"-",INDEX(Daten_Matrix,$F32,AC$1+6))</f>
        <v>84</v>
      </c>
      <c r="AD32">
        <f t="shared" si="15"/>
        <v>77</v>
      </c>
      <c r="AE32">
        <f t="shared" si="15"/>
        <v>0</v>
      </c>
      <c r="AF32">
        <f t="shared" si="15"/>
        <v>0</v>
      </c>
      <c r="AG32">
        <f t="shared" si="15"/>
        <v>0</v>
      </c>
      <c r="AH32">
        <f t="shared" si="15"/>
        <v>0</v>
      </c>
      <c r="AI32">
        <f t="shared" si="15"/>
        <v>0</v>
      </c>
      <c r="AJ32">
        <f t="shared" si="15"/>
        <v>0</v>
      </c>
      <c r="AK32">
        <f t="shared" si="15"/>
        <v>0</v>
      </c>
      <c r="AL32">
        <f t="shared" si="15"/>
        <v>0</v>
      </c>
      <c r="AM32">
        <f t="shared" si="15"/>
        <v>0</v>
      </c>
      <c r="AN32">
        <f t="shared" si="15"/>
        <v>0</v>
      </c>
      <c r="AO32">
        <f t="shared" si="15"/>
        <v>0</v>
      </c>
      <c r="AP32">
        <f t="shared" si="15"/>
        <v>0</v>
      </c>
      <c r="AQ32">
        <f t="shared" si="15"/>
        <v>0</v>
      </c>
      <c r="AR32">
        <f t="shared" si="15"/>
        <v>0</v>
      </c>
      <c r="AS32">
        <f t="shared" si="15"/>
        <v>0</v>
      </c>
      <c r="AT32">
        <f t="shared" si="15"/>
        <v>0</v>
      </c>
      <c r="AU32">
        <f t="shared" si="15"/>
        <v>0</v>
      </c>
      <c r="AV32">
        <f t="shared" si="15"/>
        <v>0</v>
      </c>
      <c r="AW32">
        <f t="shared" si="15"/>
        <v>0</v>
      </c>
    </row>
    <row r="33" spans="1:49" x14ac:dyDescent="0.25">
      <c r="A33" t="str">
        <f t="shared" si="6"/>
        <v>OberpullendorfLehrlingeInsgesamt</v>
      </c>
      <c r="B33">
        <v>33</v>
      </c>
      <c r="C33" t="str">
        <f t="shared" si="0"/>
        <v>Oberpullendorf</v>
      </c>
      <c r="D33" t="s">
        <v>46</v>
      </c>
      <c r="E33" t="s">
        <v>48</v>
      </c>
      <c r="F33">
        <f t="shared" si="1"/>
        <v>439</v>
      </c>
      <c r="G33">
        <v>1</v>
      </c>
      <c r="H33">
        <f t="shared" si="2"/>
        <v>22</v>
      </c>
      <c r="I33">
        <f t="shared" si="13"/>
        <v>390</v>
      </c>
      <c r="J33">
        <f t="shared" si="13"/>
        <v>340</v>
      </c>
      <c r="K33">
        <f t="shared" si="13"/>
        <v>349</v>
      </c>
      <c r="L33">
        <f t="shared" si="13"/>
        <v>362</v>
      </c>
      <c r="M33">
        <f t="shared" si="13"/>
        <v>387</v>
      </c>
      <c r="N33">
        <f t="shared" si="13"/>
        <v>397</v>
      </c>
      <c r="O33">
        <f t="shared" si="13"/>
        <v>380</v>
      </c>
      <c r="P33">
        <f t="shared" si="13"/>
        <v>453</v>
      </c>
      <c r="Q33">
        <f t="shared" si="13"/>
        <v>434</v>
      </c>
      <c r="R33">
        <f t="shared" si="13"/>
        <v>388</v>
      </c>
      <c r="S33">
        <f t="shared" si="14"/>
        <v>354</v>
      </c>
      <c r="T33">
        <f t="shared" si="14"/>
        <v>318</v>
      </c>
      <c r="U33">
        <f t="shared" si="14"/>
        <v>314</v>
      </c>
      <c r="V33">
        <f t="shared" si="14"/>
        <v>319</v>
      </c>
      <c r="W33">
        <f t="shared" si="14"/>
        <v>320</v>
      </c>
      <c r="X33">
        <f t="shared" si="14"/>
        <v>321</v>
      </c>
      <c r="Y33">
        <f t="shared" si="14"/>
        <v>330</v>
      </c>
      <c r="Z33">
        <f t="shared" si="14"/>
        <v>332</v>
      </c>
      <c r="AA33">
        <f t="shared" si="14"/>
        <v>324</v>
      </c>
      <c r="AB33">
        <f t="shared" si="14"/>
        <v>317</v>
      </c>
      <c r="AC33">
        <f t="shared" si="15"/>
        <v>334</v>
      </c>
      <c r="AD33">
        <f t="shared" si="15"/>
        <v>335</v>
      </c>
      <c r="AE33">
        <f t="shared" si="15"/>
        <v>0</v>
      </c>
      <c r="AF33">
        <f t="shared" si="15"/>
        <v>0</v>
      </c>
      <c r="AG33">
        <f t="shared" si="15"/>
        <v>0</v>
      </c>
      <c r="AH33">
        <f t="shared" si="15"/>
        <v>0</v>
      </c>
      <c r="AI33">
        <f t="shared" si="15"/>
        <v>0</v>
      </c>
      <c r="AJ33">
        <f t="shared" si="15"/>
        <v>0</v>
      </c>
      <c r="AK33">
        <f t="shared" si="15"/>
        <v>0</v>
      </c>
      <c r="AL33">
        <f t="shared" si="15"/>
        <v>0</v>
      </c>
      <c r="AM33">
        <f t="shared" si="15"/>
        <v>0</v>
      </c>
      <c r="AN33">
        <f t="shared" si="15"/>
        <v>0</v>
      </c>
      <c r="AO33">
        <f t="shared" si="15"/>
        <v>0</v>
      </c>
      <c r="AP33">
        <f t="shared" si="15"/>
        <v>0</v>
      </c>
      <c r="AQ33">
        <f t="shared" si="15"/>
        <v>0</v>
      </c>
      <c r="AR33">
        <f t="shared" si="15"/>
        <v>0</v>
      </c>
      <c r="AS33">
        <f t="shared" si="15"/>
        <v>0</v>
      </c>
      <c r="AT33">
        <f t="shared" si="15"/>
        <v>0</v>
      </c>
      <c r="AU33">
        <f t="shared" si="15"/>
        <v>0</v>
      </c>
      <c r="AV33">
        <f t="shared" si="15"/>
        <v>0</v>
      </c>
      <c r="AW33">
        <f t="shared" si="15"/>
        <v>0</v>
      </c>
    </row>
    <row r="34" spans="1:49" x14ac:dyDescent="0.25">
      <c r="A34" t="str">
        <f t="shared" si="6"/>
        <v>OberpullendorfLehrlingeMänner</v>
      </c>
      <c r="B34">
        <v>34</v>
      </c>
      <c r="C34" t="str">
        <f t="shared" ref="C34:C58" si="16">Auswahl_Bezirk</f>
        <v>Oberpullendorf</v>
      </c>
      <c r="D34" t="s">
        <v>46</v>
      </c>
      <c r="E34" t="s">
        <v>49</v>
      </c>
      <c r="F34">
        <f t="shared" ref="F34:F53" si="17">IF(ISERROR(VLOOKUP(Auswahl_Bezirk&amp;D34&amp;E34,Daten_Matrix,2,FALSE)),VLOOKUP(Auswahl_Bezirk2&amp;D34&amp;E34,Daten_Matrix,2,FALSE),VLOOKUP(Auswahl_Bezirk&amp;D34&amp;E34,Daten_Matrix,2,FALSE))</f>
        <v>440</v>
      </c>
      <c r="G34">
        <v>1</v>
      </c>
      <c r="H34">
        <f t="shared" ref="H34:H53" si="18">VLOOKUP(D34&amp;E34,Jahre_Matrix,4,FALSE)</f>
        <v>22</v>
      </c>
      <c r="I34">
        <f t="shared" si="13"/>
        <v>299</v>
      </c>
      <c r="J34">
        <f t="shared" si="13"/>
        <v>268</v>
      </c>
      <c r="K34">
        <f t="shared" si="13"/>
        <v>270</v>
      </c>
      <c r="L34">
        <f t="shared" si="13"/>
        <v>280</v>
      </c>
      <c r="M34">
        <f t="shared" si="13"/>
        <v>300</v>
      </c>
      <c r="N34">
        <f t="shared" si="13"/>
        <v>318</v>
      </c>
      <c r="O34">
        <f t="shared" si="13"/>
        <v>306</v>
      </c>
      <c r="P34">
        <f t="shared" si="13"/>
        <v>342</v>
      </c>
      <c r="Q34">
        <f t="shared" si="13"/>
        <v>310</v>
      </c>
      <c r="R34">
        <f t="shared" si="13"/>
        <v>282</v>
      </c>
      <c r="S34">
        <f t="shared" si="14"/>
        <v>267</v>
      </c>
      <c r="T34">
        <f t="shared" si="14"/>
        <v>241</v>
      </c>
      <c r="U34">
        <f t="shared" si="14"/>
        <v>252</v>
      </c>
      <c r="V34">
        <f t="shared" si="14"/>
        <v>241</v>
      </c>
      <c r="W34">
        <f t="shared" si="14"/>
        <v>235</v>
      </c>
      <c r="X34">
        <f t="shared" si="14"/>
        <v>233</v>
      </c>
      <c r="Y34">
        <f t="shared" si="14"/>
        <v>244</v>
      </c>
      <c r="Z34">
        <f t="shared" si="14"/>
        <v>249</v>
      </c>
      <c r="AA34">
        <f t="shared" si="14"/>
        <v>236</v>
      </c>
      <c r="AB34">
        <f t="shared" si="14"/>
        <v>240</v>
      </c>
      <c r="AC34">
        <f t="shared" si="15"/>
        <v>250</v>
      </c>
      <c r="AD34">
        <f t="shared" si="15"/>
        <v>258</v>
      </c>
      <c r="AE34">
        <f t="shared" si="15"/>
        <v>0</v>
      </c>
      <c r="AF34">
        <f t="shared" si="15"/>
        <v>0</v>
      </c>
      <c r="AG34">
        <f t="shared" si="15"/>
        <v>0</v>
      </c>
      <c r="AH34">
        <f t="shared" si="15"/>
        <v>0</v>
      </c>
      <c r="AI34">
        <f t="shared" si="15"/>
        <v>0</v>
      </c>
      <c r="AJ34">
        <f t="shared" si="15"/>
        <v>0</v>
      </c>
      <c r="AK34">
        <f t="shared" si="15"/>
        <v>0</v>
      </c>
      <c r="AL34">
        <f t="shared" si="15"/>
        <v>0</v>
      </c>
      <c r="AM34">
        <f t="shared" si="15"/>
        <v>0</v>
      </c>
      <c r="AN34">
        <f t="shared" si="15"/>
        <v>0</v>
      </c>
      <c r="AO34">
        <f t="shared" si="15"/>
        <v>0</v>
      </c>
      <c r="AP34">
        <f t="shared" si="15"/>
        <v>0</v>
      </c>
      <c r="AQ34">
        <f t="shared" si="15"/>
        <v>0</v>
      </c>
      <c r="AR34">
        <f t="shared" si="15"/>
        <v>0</v>
      </c>
      <c r="AS34">
        <f t="shared" si="15"/>
        <v>0</v>
      </c>
      <c r="AT34">
        <f t="shared" si="15"/>
        <v>0</v>
      </c>
      <c r="AU34">
        <f t="shared" si="15"/>
        <v>0</v>
      </c>
      <c r="AV34">
        <f t="shared" si="15"/>
        <v>0</v>
      </c>
      <c r="AW34">
        <f t="shared" si="15"/>
        <v>0</v>
      </c>
    </row>
    <row r="35" spans="1:49" x14ac:dyDescent="0.25">
      <c r="A35" t="str">
        <f t="shared" si="6"/>
        <v>OberpullendorfNeugründungenInsgesamt</v>
      </c>
      <c r="B35">
        <v>35</v>
      </c>
      <c r="C35" t="str">
        <f t="shared" si="16"/>
        <v>Oberpullendorf</v>
      </c>
      <c r="D35" t="s">
        <v>41</v>
      </c>
      <c r="E35" t="s">
        <v>48</v>
      </c>
      <c r="F35">
        <f t="shared" si="17"/>
        <v>441</v>
      </c>
      <c r="G35">
        <v>1</v>
      </c>
      <c r="H35">
        <f t="shared" si="18"/>
        <v>22</v>
      </c>
      <c r="I35">
        <f t="shared" si="13"/>
        <v>95</v>
      </c>
      <c r="J35">
        <f t="shared" si="13"/>
        <v>130.75070482097499</v>
      </c>
      <c r="K35">
        <f t="shared" si="13"/>
        <v>142.73395348837201</v>
      </c>
      <c r="L35">
        <f t="shared" si="13"/>
        <v>109.616724738676</v>
      </c>
      <c r="M35">
        <f t="shared" si="13"/>
        <v>116.10780669144999</v>
      </c>
      <c r="N35">
        <f t="shared" si="13"/>
        <v>117.53327256153101</v>
      </c>
      <c r="O35">
        <f t="shared" si="13"/>
        <v>215.46994535519099</v>
      </c>
      <c r="P35">
        <f t="shared" si="13"/>
        <v>175.24339360222501</v>
      </c>
      <c r="Q35">
        <f t="shared" si="13"/>
        <v>210.77164502164501</v>
      </c>
      <c r="R35">
        <f t="shared" si="13"/>
        <v>239.54379977246899</v>
      </c>
      <c r="S35">
        <f t="shared" si="14"/>
        <v>218.62321326472301</v>
      </c>
      <c r="T35">
        <f t="shared" si="14"/>
        <v>202.23366107576601</v>
      </c>
      <c r="U35">
        <f t="shared" si="14"/>
        <v>211.35742518351199</v>
      </c>
      <c r="V35">
        <f t="shared" si="14"/>
        <v>234</v>
      </c>
      <c r="W35">
        <f t="shared" si="14"/>
        <v>255.38911495422201</v>
      </c>
      <c r="X35">
        <f t="shared" si="14"/>
        <v>186</v>
      </c>
      <c r="Y35">
        <f t="shared" si="14"/>
        <v>227</v>
      </c>
      <c r="Z35">
        <f t="shared" si="14"/>
        <v>183</v>
      </c>
      <c r="AA35">
        <f t="shared" si="14"/>
        <v>195</v>
      </c>
      <c r="AB35">
        <f t="shared" si="14"/>
        <v>218</v>
      </c>
      <c r="AC35">
        <f t="shared" si="15"/>
        <v>201</v>
      </c>
      <c r="AD35">
        <f t="shared" si="15"/>
        <v>179</v>
      </c>
      <c r="AE35">
        <f t="shared" si="15"/>
        <v>0</v>
      </c>
      <c r="AF35">
        <f t="shared" si="15"/>
        <v>0</v>
      </c>
      <c r="AG35">
        <f t="shared" si="15"/>
        <v>0</v>
      </c>
      <c r="AH35">
        <f t="shared" si="15"/>
        <v>0</v>
      </c>
      <c r="AI35">
        <f t="shared" si="15"/>
        <v>0</v>
      </c>
      <c r="AJ35">
        <f t="shared" si="15"/>
        <v>0</v>
      </c>
      <c r="AK35">
        <f t="shared" si="15"/>
        <v>0</v>
      </c>
      <c r="AL35">
        <f t="shared" si="15"/>
        <v>0</v>
      </c>
      <c r="AM35">
        <f t="shared" si="15"/>
        <v>0</v>
      </c>
      <c r="AN35">
        <f t="shared" si="15"/>
        <v>0</v>
      </c>
      <c r="AO35">
        <f t="shared" si="15"/>
        <v>0</v>
      </c>
      <c r="AP35">
        <f t="shared" si="15"/>
        <v>0</v>
      </c>
      <c r="AQ35">
        <f t="shared" si="15"/>
        <v>0</v>
      </c>
      <c r="AR35">
        <f t="shared" si="15"/>
        <v>0</v>
      </c>
      <c r="AS35">
        <f t="shared" si="15"/>
        <v>0</v>
      </c>
      <c r="AT35">
        <f t="shared" si="15"/>
        <v>0</v>
      </c>
      <c r="AU35">
        <f t="shared" si="15"/>
        <v>0</v>
      </c>
      <c r="AV35">
        <f t="shared" si="15"/>
        <v>0</v>
      </c>
      <c r="AW35">
        <f t="shared" si="15"/>
        <v>0</v>
      </c>
    </row>
    <row r="36" spans="1:49" x14ac:dyDescent="0.25">
      <c r="A36" t="str">
        <f t="shared" si="6"/>
        <v>OberpullendorfPendler (Auspendler/-innen)Insgesamt</v>
      </c>
      <c r="B36">
        <v>36</v>
      </c>
      <c r="C36" t="str">
        <f t="shared" si="16"/>
        <v>Oberpullendorf</v>
      </c>
      <c r="D36" t="s">
        <v>459</v>
      </c>
      <c r="E36" t="s">
        <v>48</v>
      </c>
      <c r="F36">
        <f t="shared" si="17"/>
        <v>442</v>
      </c>
      <c r="G36">
        <v>1</v>
      </c>
      <c r="H36">
        <f t="shared" si="18"/>
        <v>13</v>
      </c>
      <c r="I36">
        <f t="shared" ref="I36:R40" si="19">IF(ISERROR($F36),"-",IF(INDEX(Anmerkungen_Matrix,$F36,I$1+6)="SW",INDEX(Anmerkungen_Matrix,$F36,I$1+6)&amp;" "&amp;INDEX(Daten_Matrix,$F36,I$1+6),INDEX(Daten_Matrix,$F36,I$1+6)))</f>
        <v>12868</v>
      </c>
      <c r="J36">
        <f t="shared" si="19"/>
        <v>13029</v>
      </c>
      <c r="K36">
        <f t="shared" si="19"/>
        <v>13007</v>
      </c>
      <c r="L36">
        <f t="shared" si="19"/>
        <v>12803</v>
      </c>
      <c r="M36">
        <f t="shared" si="19"/>
        <v>12744</v>
      </c>
      <c r="N36">
        <f t="shared" si="19"/>
        <v>12650</v>
      </c>
      <c r="O36">
        <f t="shared" si="19"/>
        <v>12725</v>
      </c>
      <c r="P36">
        <f t="shared" si="19"/>
        <v>12686</v>
      </c>
      <c r="Q36">
        <f t="shared" si="19"/>
        <v>12872</v>
      </c>
      <c r="R36">
        <f t="shared" si="19"/>
        <v>12892</v>
      </c>
      <c r="S36">
        <f t="shared" ref="S36:AB40" si="20">IF(ISERROR($F36),"-",IF(INDEX(Anmerkungen_Matrix,$F36,S$1+6)="SW",INDEX(Anmerkungen_Matrix,$F36,S$1+6)&amp;" "&amp;INDEX(Daten_Matrix,$F36,S$1+6),INDEX(Daten_Matrix,$F36,S$1+6)))</f>
        <v>12977</v>
      </c>
      <c r="T36">
        <f t="shared" si="20"/>
        <v>12974</v>
      </c>
      <c r="U36">
        <f t="shared" si="20"/>
        <v>13281</v>
      </c>
      <c r="V36">
        <f t="shared" si="20"/>
        <v>0</v>
      </c>
      <c r="W36">
        <f t="shared" si="20"/>
        <v>0</v>
      </c>
      <c r="X36">
        <f t="shared" si="20"/>
        <v>0</v>
      </c>
      <c r="Y36">
        <f t="shared" si="20"/>
        <v>0</v>
      </c>
      <c r="Z36">
        <f t="shared" si="20"/>
        <v>0</v>
      </c>
      <c r="AA36">
        <f t="shared" si="20"/>
        <v>0</v>
      </c>
      <c r="AB36">
        <f t="shared" si="20"/>
        <v>0</v>
      </c>
      <c r="AC36">
        <f t="shared" ref="AC36:AW40" si="21">IF(ISERROR($F36),"-",IF(INDEX(Anmerkungen_Matrix,$F36,AC$1+6)="SW",INDEX(Anmerkungen_Matrix,$F36,AC$1+6)&amp;" "&amp;INDEX(Daten_Matrix,$F36,AC$1+6),INDEX(Daten_Matrix,$F36,AC$1+6)))</f>
        <v>0</v>
      </c>
      <c r="AD36">
        <f t="shared" si="21"/>
        <v>0</v>
      </c>
      <c r="AE36">
        <f t="shared" si="21"/>
        <v>0</v>
      </c>
      <c r="AF36">
        <f t="shared" si="21"/>
        <v>0</v>
      </c>
      <c r="AG36">
        <f t="shared" si="21"/>
        <v>0</v>
      </c>
      <c r="AH36">
        <f t="shared" si="21"/>
        <v>0</v>
      </c>
      <c r="AI36">
        <f t="shared" si="21"/>
        <v>0</v>
      </c>
      <c r="AJ36">
        <f t="shared" si="21"/>
        <v>0</v>
      </c>
      <c r="AK36">
        <f t="shared" si="21"/>
        <v>0</v>
      </c>
      <c r="AL36">
        <f t="shared" si="21"/>
        <v>0</v>
      </c>
      <c r="AM36">
        <f t="shared" si="21"/>
        <v>0</v>
      </c>
      <c r="AN36">
        <f t="shared" si="21"/>
        <v>0</v>
      </c>
      <c r="AO36">
        <f t="shared" si="21"/>
        <v>0</v>
      </c>
      <c r="AP36">
        <f t="shared" si="21"/>
        <v>0</v>
      </c>
      <c r="AQ36">
        <f t="shared" si="21"/>
        <v>0</v>
      </c>
      <c r="AR36">
        <f t="shared" si="21"/>
        <v>0</v>
      </c>
      <c r="AS36">
        <f t="shared" si="21"/>
        <v>0</v>
      </c>
      <c r="AT36">
        <f t="shared" si="21"/>
        <v>0</v>
      </c>
      <c r="AU36">
        <f t="shared" si="21"/>
        <v>0</v>
      </c>
      <c r="AV36">
        <f t="shared" si="21"/>
        <v>0</v>
      </c>
      <c r="AW36">
        <f t="shared" si="21"/>
        <v>0</v>
      </c>
    </row>
    <row r="37" spans="1:49" x14ac:dyDescent="0.25">
      <c r="A37" t="str">
        <f t="shared" si="6"/>
        <v>OberpullendorfPendler ins AuslandInsgesamt</v>
      </c>
      <c r="B37">
        <v>37</v>
      </c>
      <c r="C37" t="str">
        <f t="shared" si="16"/>
        <v>Oberpullendorf</v>
      </c>
      <c r="D37" t="s">
        <v>304</v>
      </c>
      <c r="E37" t="s">
        <v>48</v>
      </c>
      <c r="F37">
        <f t="shared" si="17"/>
        <v>443</v>
      </c>
      <c r="G37">
        <v>1</v>
      </c>
      <c r="H37">
        <f t="shared" si="18"/>
        <v>13</v>
      </c>
      <c r="I37">
        <f t="shared" si="19"/>
        <v>4</v>
      </c>
      <c r="J37">
        <f t="shared" si="19"/>
        <v>15</v>
      </c>
      <c r="K37">
        <f t="shared" si="19"/>
        <v>88</v>
      </c>
      <c r="L37">
        <f t="shared" si="19"/>
        <v>18</v>
      </c>
      <c r="M37">
        <f t="shared" si="19"/>
        <v>15</v>
      </c>
      <c r="N37">
        <f t="shared" si="19"/>
        <v>45</v>
      </c>
      <c r="O37">
        <f t="shared" si="19"/>
        <v>46</v>
      </c>
      <c r="P37">
        <f t="shared" si="19"/>
        <v>41</v>
      </c>
      <c r="Q37">
        <f t="shared" si="19"/>
        <v>37</v>
      </c>
      <c r="R37">
        <f t="shared" si="19"/>
        <v>34</v>
      </c>
      <c r="S37">
        <f t="shared" si="20"/>
        <v>25</v>
      </c>
      <c r="T37">
        <f t="shared" si="20"/>
        <v>20</v>
      </c>
      <c r="U37">
        <f t="shared" si="20"/>
        <v>34</v>
      </c>
      <c r="V37">
        <f t="shared" si="20"/>
        <v>0</v>
      </c>
      <c r="W37">
        <f t="shared" si="20"/>
        <v>0</v>
      </c>
      <c r="X37">
        <f t="shared" si="20"/>
        <v>0</v>
      </c>
      <c r="Y37">
        <f t="shared" si="20"/>
        <v>0</v>
      </c>
      <c r="Z37">
        <f t="shared" si="20"/>
        <v>0</v>
      </c>
      <c r="AA37">
        <f t="shared" si="20"/>
        <v>0</v>
      </c>
      <c r="AB37">
        <f t="shared" si="20"/>
        <v>0</v>
      </c>
      <c r="AC37">
        <f t="shared" si="21"/>
        <v>0</v>
      </c>
      <c r="AD37">
        <f t="shared" si="21"/>
        <v>0</v>
      </c>
      <c r="AE37">
        <f t="shared" si="21"/>
        <v>0</v>
      </c>
      <c r="AF37">
        <f t="shared" si="21"/>
        <v>0</v>
      </c>
      <c r="AG37">
        <f t="shared" si="21"/>
        <v>0</v>
      </c>
      <c r="AH37">
        <f t="shared" si="21"/>
        <v>0</v>
      </c>
      <c r="AI37">
        <f t="shared" si="21"/>
        <v>0</v>
      </c>
      <c r="AJ37">
        <f t="shared" si="21"/>
        <v>0</v>
      </c>
      <c r="AK37">
        <f t="shared" si="21"/>
        <v>0</v>
      </c>
      <c r="AL37">
        <f t="shared" si="21"/>
        <v>0</v>
      </c>
      <c r="AM37">
        <f t="shared" si="21"/>
        <v>0</v>
      </c>
      <c r="AN37">
        <f t="shared" si="21"/>
        <v>0</v>
      </c>
      <c r="AO37">
        <f t="shared" si="21"/>
        <v>0</v>
      </c>
      <c r="AP37">
        <f t="shared" si="21"/>
        <v>0</v>
      </c>
      <c r="AQ37">
        <f t="shared" si="21"/>
        <v>0</v>
      </c>
      <c r="AR37">
        <f t="shared" si="21"/>
        <v>0</v>
      </c>
      <c r="AS37">
        <f t="shared" si="21"/>
        <v>0</v>
      </c>
      <c r="AT37">
        <f t="shared" si="21"/>
        <v>0</v>
      </c>
      <c r="AU37">
        <f t="shared" si="21"/>
        <v>0</v>
      </c>
      <c r="AV37">
        <f t="shared" si="21"/>
        <v>0</v>
      </c>
      <c r="AW37">
        <f t="shared" si="21"/>
        <v>0</v>
      </c>
    </row>
    <row r="38" spans="1:49" x14ac:dyDescent="0.25">
      <c r="A38" t="str">
        <f t="shared" si="6"/>
        <v>OberpullendorfPendler zw. BundesländernInsgesamt</v>
      </c>
      <c r="B38">
        <v>38</v>
      </c>
      <c r="C38" t="str">
        <f t="shared" si="16"/>
        <v>Oberpullendorf</v>
      </c>
      <c r="D38" t="s">
        <v>433</v>
      </c>
      <c r="E38" t="s">
        <v>48</v>
      </c>
      <c r="F38">
        <f t="shared" si="17"/>
        <v>444</v>
      </c>
      <c r="G38">
        <v>1</v>
      </c>
      <c r="H38">
        <f t="shared" si="18"/>
        <v>13</v>
      </c>
      <c r="I38">
        <f t="shared" si="19"/>
        <v>5347</v>
      </c>
      <c r="J38">
        <f t="shared" si="19"/>
        <v>5293</v>
      </c>
      <c r="K38">
        <f t="shared" si="19"/>
        <v>5317</v>
      </c>
      <c r="L38">
        <f t="shared" si="19"/>
        <v>5239</v>
      </c>
      <c r="M38">
        <f t="shared" si="19"/>
        <v>5127</v>
      </c>
      <c r="N38">
        <f t="shared" si="19"/>
        <v>5047</v>
      </c>
      <c r="O38">
        <f t="shared" si="19"/>
        <v>5061</v>
      </c>
      <c r="P38">
        <f t="shared" si="19"/>
        <v>5078</v>
      </c>
      <c r="Q38">
        <f t="shared" si="19"/>
        <v>5067</v>
      </c>
      <c r="R38">
        <f t="shared" si="19"/>
        <v>5085</v>
      </c>
      <c r="S38">
        <f t="shared" si="20"/>
        <v>5021</v>
      </c>
      <c r="T38">
        <f t="shared" si="20"/>
        <v>5014</v>
      </c>
      <c r="U38">
        <f t="shared" si="20"/>
        <v>5070</v>
      </c>
      <c r="V38">
        <f t="shared" si="20"/>
        <v>0</v>
      </c>
      <c r="W38">
        <f t="shared" si="20"/>
        <v>0</v>
      </c>
      <c r="X38">
        <f t="shared" si="20"/>
        <v>0</v>
      </c>
      <c r="Y38">
        <f t="shared" si="20"/>
        <v>0</v>
      </c>
      <c r="Z38">
        <f t="shared" si="20"/>
        <v>0</v>
      </c>
      <c r="AA38">
        <f t="shared" si="20"/>
        <v>0</v>
      </c>
      <c r="AB38">
        <f t="shared" si="20"/>
        <v>0</v>
      </c>
      <c r="AC38">
        <f t="shared" si="21"/>
        <v>0</v>
      </c>
      <c r="AD38">
        <f t="shared" si="21"/>
        <v>0</v>
      </c>
      <c r="AE38">
        <f t="shared" si="21"/>
        <v>0</v>
      </c>
      <c r="AF38">
        <f t="shared" si="21"/>
        <v>0</v>
      </c>
      <c r="AG38">
        <f t="shared" si="21"/>
        <v>0</v>
      </c>
      <c r="AH38">
        <f t="shared" si="21"/>
        <v>0</v>
      </c>
      <c r="AI38">
        <f t="shared" si="21"/>
        <v>0</v>
      </c>
      <c r="AJ38">
        <f t="shared" si="21"/>
        <v>0</v>
      </c>
      <c r="AK38">
        <f t="shared" si="21"/>
        <v>0</v>
      </c>
      <c r="AL38">
        <f t="shared" si="21"/>
        <v>0</v>
      </c>
      <c r="AM38">
        <f t="shared" si="21"/>
        <v>0</v>
      </c>
      <c r="AN38">
        <f t="shared" si="21"/>
        <v>0</v>
      </c>
      <c r="AO38">
        <f t="shared" si="21"/>
        <v>0</v>
      </c>
      <c r="AP38">
        <f t="shared" si="21"/>
        <v>0</v>
      </c>
      <c r="AQ38">
        <f t="shared" si="21"/>
        <v>0</v>
      </c>
      <c r="AR38">
        <f t="shared" si="21"/>
        <v>0</v>
      </c>
      <c r="AS38">
        <f t="shared" si="21"/>
        <v>0</v>
      </c>
      <c r="AT38">
        <f t="shared" si="21"/>
        <v>0</v>
      </c>
      <c r="AU38">
        <f t="shared" si="21"/>
        <v>0</v>
      </c>
      <c r="AV38">
        <f t="shared" si="21"/>
        <v>0</v>
      </c>
      <c r="AW38">
        <f t="shared" si="21"/>
        <v>0</v>
      </c>
    </row>
    <row r="39" spans="1:49" x14ac:dyDescent="0.25">
      <c r="A39" t="str">
        <f t="shared" si="6"/>
        <v>OberpullendorfPendler zw. Gemeinden eines Pol. BezirkesInsgesamt</v>
      </c>
      <c r="B39">
        <v>39</v>
      </c>
      <c r="C39" t="str">
        <f t="shared" si="16"/>
        <v>Oberpullendorf</v>
      </c>
      <c r="D39" t="s">
        <v>305</v>
      </c>
      <c r="E39" t="s">
        <v>48</v>
      </c>
      <c r="F39">
        <f t="shared" si="17"/>
        <v>445</v>
      </c>
      <c r="G39">
        <v>1</v>
      </c>
      <c r="H39">
        <f t="shared" si="18"/>
        <v>13</v>
      </c>
      <c r="I39">
        <f t="shared" si="19"/>
        <v>5457</v>
      </c>
      <c r="J39">
        <f t="shared" si="19"/>
        <v>5141</v>
      </c>
      <c r="K39">
        <f t="shared" si="19"/>
        <v>5114</v>
      </c>
      <c r="L39">
        <f t="shared" si="19"/>
        <v>5134</v>
      </c>
      <c r="M39">
        <f t="shared" si="19"/>
        <v>5110</v>
      </c>
      <c r="N39">
        <f t="shared" si="19"/>
        <v>4984</v>
      </c>
      <c r="O39">
        <f t="shared" si="19"/>
        <v>5042</v>
      </c>
      <c r="P39">
        <f t="shared" si="19"/>
        <v>4940</v>
      </c>
      <c r="Q39">
        <f t="shared" si="19"/>
        <v>4977</v>
      </c>
      <c r="R39">
        <f t="shared" si="19"/>
        <v>4926</v>
      </c>
      <c r="S39">
        <f t="shared" si="20"/>
        <v>5172</v>
      </c>
      <c r="T39">
        <f t="shared" si="20"/>
        <v>5110</v>
      </c>
      <c r="U39">
        <f t="shared" si="20"/>
        <v>5267</v>
      </c>
      <c r="V39">
        <f t="shared" si="20"/>
        <v>0</v>
      </c>
      <c r="W39">
        <f t="shared" si="20"/>
        <v>0</v>
      </c>
      <c r="X39">
        <f t="shared" si="20"/>
        <v>0</v>
      </c>
      <c r="Y39">
        <f t="shared" si="20"/>
        <v>0</v>
      </c>
      <c r="Z39">
        <f t="shared" si="20"/>
        <v>0</v>
      </c>
      <c r="AA39">
        <f t="shared" si="20"/>
        <v>0</v>
      </c>
      <c r="AB39">
        <f t="shared" si="20"/>
        <v>0</v>
      </c>
      <c r="AC39">
        <f t="shared" si="21"/>
        <v>0</v>
      </c>
      <c r="AD39">
        <f t="shared" si="21"/>
        <v>0</v>
      </c>
      <c r="AE39">
        <f t="shared" si="21"/>
        <v>0</v>
      </c>
      <c r="AF39">
        <f t="shared" si="21"/>
        <v>0</v>
      </c>
      <c r="AG39">
        <f t="shared" si="21"/>
        <v>0</v>
      </c>
      <c r="AH39">
        <f t="shared" si="21"/>
        <v>0</v>
      </c>
      <c r="AI39">
        <f t="shared" si="21"/>
        <v>0</v>
      </c>
      <c r="AJ39">
        <f t="shared" si="21"/>
        <v>0</v>
      </c>
      <c r="AK39">
        <f t="shared" si="21"/>
        <v>0</v>
      </c>
      <c r="AL39">
        <f t="shared" si="21"/>
        <v>0</v>
      </c>
      <c r="AM39">
        <f t="shared" si="21"/>
        <v>0</v>
      </c>
      <c r="AN39">
        <f t="shared" si="21"/>
        <v>0</v>
      </c>
      <c r="AO39">
        <f t="shared" si="21"/>
        <v>0</v>
      </c>
      <c r="AP39">
        <f t="shared" si="21"/>
        <v>0</v>
      </c>
      <c r="AQ39">
        <f t="shared" si="21"/>
        <v>0</v>
      </c>
      <c r="AR39">
        <f t="shared" si="21"/>
        <v>0</v>
      </c>
      <c r="AS39">
        <f t="shared" si="21"/>
        <v>0</v>
      </c>
      <c r="AT39">
        <f t="shared" si="21"/>
        <v>0</v>
      </c>
      <c r="AU39">
        <f t="shared" si="21"/>
        <v>0</v>
      </c>
      <c r="AV39">
        <f t="shared" si="21"/>
        <v>0</v>
      </c>
      <c r="AW39">
        <f t="shared" si="21"/>
        <v>0</v>
      </c>
    </row>
    <row r="40" spans="1:49" x14ac:dyDescent="0.25">
      <c r="A40" t="str">
        <f t="shared" si="6"/>
        <v>OberpullendorfPendler zw. Pol. Bez. des BundeslandesInsgesamt</v>
      </c>
      <c r="B40">
        <v>40</v>
      </c>
      <c r="C40" t="str">
        <f t="shared" si="16"/>
        <v>Oberpullendorf</v>
      </c>
      <c r="D40" t="s">
        <v>306</v>
      </c>
      <c r="E40" t="s">
        <v>48</v>
      </c>
      <c r="F40">
        <f t="shared" si="17"/>
        <v>446</v>
      </c>
      <c r="G40">
        <v>1</v>
      </c>
      <c r="H40">
        <f t="shared" si="18"/>
        <v>13</v>
      </c>
      <c r="I40">
        <f t="shared" si="19"/>
        <v>2060</v>
      </c>
      <c r="J40">
        <f t="shared" si="19"/>
        <v>2580</v>
      </c>
      <c r="K40">
        <f t="shared" si="19"/>
        <v>2488</v>
      </c>
      <c r="L40">
        <f t="shared" si="19"/>
        <v>2412</v>
      </c>
      <c r="M40">
        <f t="shared" si="19"/>
        <v>2492</v>
      </c>
      <c r="N40">
        <f t="shared" si="19"/>
        <v>2574</v>
      </c>
      <c r="O40">
        <f t="shared" si="19"/>
        <v>2576</v>
      </c>
      <c r="P40">
        <f t="shared" si="19"/>
        <v>2627</v>
      </c>
      <c r="Q40">
        <f t="shared" si="19"/>
        <v>2791</v>
      </c>
      <c r="R40">
        <f t="shared" si="19"/>
        <v>2847</v>
      </c>
      <c r="S40">
        <f t="shared" si="20"/>
        <v>2759</v>
      </c>
      <c r="T40">
        <f t="shared" si="20"/>
        <v>2830</v>
      </c>
      <c r="U40">
        <f t="shared" si="20"/>
        <v>2910</v>
      </c>
      <c r="V40">
        <f t="shared" si="20"/>
        <v>0</v>
      </c>
      <c r="W40">
        <f t="shared" si="20"/>
        <v>0</v>
      </c>
      <c r="X40">
        <f t="shared" si="20"/>
        <v>0</v>
      </c>
      <c r="Y40">
        <f t="shared" si="20"/>
        <v>0</v>
      </c>
      <c r="Z40">
        <f t="shared" si="20"/>
        <v>0</v>
      </c>
      <c r="AA40">
        <f t="shared" si="20"/>
        <v>0</v>
      </c>
      <c r="AB40">
        <f t="shared" si="20"/>
        <v>0</v>
      </c>
      <c r="AC40">
        <f t="shared" si="21"/>
        <v>0</v>
      </c>
      <c r="AD40">
        <f t="shared" si="21"/>
        <v>0</v>
      </c>
      <c r="AE40">
        <f t="shared" si="21"/>
        <v>0</v>
      </c>
      <c r="AF40">
        <f t="shared" si="21"/>
        <v>0</v>
      </c>
      <c r="AG40">
        <f t="shared" si="21"/>
        <v>0</v>
      </c>
      <c r="AH40">
        <f t="shared" si="21"/>
        <v>0</v>
      </c>
      <c r="AI40">
        <f t="shared" si="21"/>
        <v>0</v>
      </c>
      <c r="AJ40">
        <f t="shared" si="21"/>
        <v>0</v>
      </c>
      <c r="AK40">
        <f t="shared" si="21"/>
        <v>0</v>
      </c>
      <c r="AL40">
        <f t="shared" si="21"/>
        <v>0</v>
      </c>
      <c r="AM40">
        <f t="shared" si="21"/>
        <v>0</v>
      </c>
      <c r="AN40">
        <f t="shared" si="21"/>
        <v>0</v>
      </c>
      <c r="AO40">
        <f t="shared" si="21"/>
        <v>0</v>
      </c>
      <c r="AP40">
        <f t="shared" si="21"/>
        <v>0</v>
      </c>
      <c r="AQ40">
        <f t="shared" si="21"/>
        <v>0</v>
      </c>
      <c r="AR40">
        <f t="shared" si="21"/>
        <v>0</v>
      </c>
      <c r="AS40">
        <f t="shared" si="21"/>
        <v>0</v>
      </c>
      <c r="AT40">
        <f t="shared" si="21"/>
        <v>0</v>
      </c>
      <c r="AU40">
        <f t="shared" si="21"/>
        <v>0</v>
      </c>
      <c r="AV40">
        <f t="shared" si="21"/>
        <v>0</v>
      </c>
      <c r="AW40">
        <f t="shared" si="21"/>
        <v>0</v>
      </c>
    </row>
    <row r="41" spans="1:49" x14ac:dyDescent="0.25">
      <c r="A41" t="str">
        <f t="shared" si="6"/>
        <v>OberpullendorfPensionisteneinkommenBrutto_Schnitt</v>
      </c>
      <c r="B41">
        <v>41</v>
      </c>
      <c r="C41" t="str">
        <f t="shared" si="16"/>
        <v>Oberpullendorf</v>
      </c>
      <c r="D41" t="s">
        <v>44</v>
      </c>
      <c r="E41" t="s">
        <v>54</v>
      </c>
      <c r="F41">
        <f t="shared" si="17"/>
        <v>447</v>
      </c>
      <c r="G41">
        <v>1</v>
      </c>
      <c r="H41">
        <f t="shared" si="18"/>
        <v>19</v>
      </c>
      <c r="I41">
        <f t="shared" si="13"/>
        <v>14269.380120232599</v>
      </c>
      <c r="J41">
        <f t="shared" si="13"/>
        <v>14675.320596240401</v>
      </c>
      <c r="K41">
        <f t="shared" si="13"/>
        <v>15261.595321253701</v>
      </c>
      <c r="L41">
        <f t="shared" si="13"/>
        <v>15774.389039867399</v>
      </c>
      <c r="M41">
        <f t="shared" si="13"/>
        <v>16478.352688537299</v>
      </c>
      <c r="N41">
        <f t="shared" si="13"/>
        <v>17202.007441972499</v>
      </c>
      <c r="O41">
        <f t="shared" si="13"/>
        <v>17824.0869122478</v>
      </c>
      <c r="P41">
        <f t="shared" si="13"/>
        <v>18327.8181003221</v>
      </c>
      <c r="Q41">
        <f t="shared" si="13"/>
        <v>18549.618322455499</v>
      </c>
      <c r="R41">
        <f t="shared" si="13"/>
        <v>19191.939919123401</v>
      </c>
      <c r="S41">
        <f t="shared" si="14"/>
        <v>19873.917043717302</v>
      </c>
      <c r="T41">
        <f t="shared" si="14"/>
        <v>20342.072328427199</v>
      </c>
      <c r="U41">
        <f t="shared" si="14"/>
        <v>20782.9752142004</v>
      </c>
      <c r="V41">
        <f t="shared" si="14"/>
        <v>21225.930146114901</v>
      </c>
      <c r="W41">
        <f t="shared" si="14"/>
        <v>21874.8172715121</v>
      </c>
      <c r="X41">
        <f t="shared" si="14"/>
        <v>22695.650356552</v>
      </c>
      <c r="Y41">
        <f t="shared" si="14"/>
        <v>24171.364878333301</v>
      </c>
      <c r="Z41">
        <f t="shared" si="14"/>
        <v>25066.620579710099</v>
      </c>
      <c r="AA41">
        <f t="shared" si="14"/>
        <v>25913.320736493599</v>
      </c>
      <c r="AB41">
        <f t="shared" si="14"/>
        <v>0</v>
      </c>
      <c r="AC41">
        <f t="shared" si="15"/>
        <v>0</v>
      </c>
      <c r="AD41">
        <f t="shared" si="15"/>
        <v>0</v>
      </c>
      <c r="AE41">
        <f t="shared" si="15"/>
        <v>0</v>
      </c>
      <c r="AF41">
        <f t="shared" si="15"/>
        <v>0</v>
      </c>
      <c r="AG41">
        <f t="shared" si="15"/>
        <v>0</v>
      </c>
      <c r="AH41">
        <f t="shared" si="15"/>
        <v>0</v>
      </c>
      <c r="AI41">
        <f t="shared" si="15"/>
        <v>0</v>
      </c>
      <c r="AJ41">
        <f t="shared" si="15"/>
        <v>0</v>
      </c>
      <c r="AK41">
        <f t="shared" si="15"/>
        <v>0</v>
      </c>
      <c r="AL41">
        <f t="shared" si="15"/>
        <v>0</v>
      </c>
      <c r="AM41">
        <f t="shared" si="15"/>
        <v>0</v>
      </c>
      <c r="AN41">
        <f t="shared" si="15"/>
        <v>0</v>
      </c>
      <c r="AO41">
        <f t="shared" si="15"/>
        <v>0</v>
      </c>
      <c r="AP41">
        <f t="shared" si="15"/>
        <v>0</v>
      </c>
      <c r="AQ41">
        <f t="shared" si="15"/>
        <v>0</v>
      </c>
      <c r="AR41">
        <f t="shared" si="15"/>
        <v>0</v>
      </c>
      <c r="AS41">
        <f t="shared" si="15"/>
        <v>0</v>
      </c>
      <c r="AT41">
        <f t="shared" si="15"/>
        <v>0</v>
      </c>
      <c r="AU41">
        <f t="shared" si="15"/>
        <v>0</v>
      </c>
      <c r="AV41">
        <f t="shared" si="15"/>
        <v>0</v>
      </c>
      <c r="AW41">
        <f t="shared" si="15"/>
        <v>0</v>
      </c>
    </row>
    <row r="42" spans="1:49" x14ac:dyDescent="0.25">
      <c r="A42" t="str">
        <f t="shared" si="6"/>
        <v>OberpullendorfPensionisteneinkommenBruttobezüge 1000 EUR</v>
      </c>
      <c r="B42">
        <v>42</v>
      </c>
      <c r="C42" t="str">
        <f t="shared" si="16"/>
        <v>Oberpullendorf</v>
      </c>
      <c r="D42" t="s">
        <v>44</v>
      </c>
      <c r="E42" t="s">
        <v>55</v>
      </c>
      <c r="F42">
        <f t="shared" si="17"/>
        <v>448</v>
      </c>
      <c r="G42">
        <v>1</v>
      </c>
      <c r="H42">
        <f t="shared" si="18"/>
        <v>19</v>
      </c>
      <c r="I42">
        <f t="shared" ref="I42:R57" si="22">IF(ISERROR($F42),"-",INDEX(Daten_Matrix,$F42,I$1+6))</f>
        <v>144791.40007999999</v>
      </c>
      <c r="J42">
        <f t="shared" si="22"/>
        <v>149893.72456999999</v>
      </c>
      <c r="K42">
        <f t="shared" si="22"/>
        <v>155820.88823000001</v>
      </c>
      <c r="L42">
        <f t="shared" si="22"/>
        <v>161829.45715999999</v>
      </c>
      <c r="M42">
        <f t="shared" si="22"/>
        <v>169776.46775000001</v>
      </c>
      <c r="N42">
        <f t="shared" si="22"/>
        <v>178608.44326999999</v>
      </c>
      <c r="O42">
        <f t="shared" si="22"/>
        <v>189915.64605000001</v>
      </c>
      <c r="P42">
        <f t="shared" si="22"/>
        <v>199131.74366000001</v>
      </c>
      <c r="Q42">
        <f t="shared" si="22"/>
        <v>210315.57253999999</v>
      </c>
      <c r="R42">
        <f t="shared" si="22"/>
        <v>220688.11713</v>
      </c>
      <c r="S42">
        <f t="shared" ref="S42:AH57" si="23">IF(ISERROR($F42),"-",INDEX(Daten_Matrix,$F42,S$1+6))</f>
        <v>231392.01613999999</v>
      </c>
      <c r="T42">
        <f t="shared" si="23"/>
        <v>237717.45723</v>
      </c>
      <c r="U42">
        <f t="shared" si="23"/>
        <v>243534.90356000001</v>
      </c>
      <c r="V42">
        <f t="shared" si="23"/>
        <v>251315.01293</v>
      </c>
      <c r="W42">
        <f t="shared" si="23"/>
        <v>261841.56273999999</v>
      </c>
      <c r="X42">
        <f t="shared" si="23"/>
        <v>274345.02150999999</v>
      </c>
      <c r="Y42">
        <f t="shared" si="23"/>
        <v>290056.37854000001</v>
      </c>
      <c r="Z42">
        <f t="shared" si="23"/>
        <v>304409.04031999997</v>
      </c>
      <c r="AA42">
        <f t="shared" si="23"/>
        <v>320884.65068000002</v>
      </c>
      <c r="AB42">
        <f t="shared" si="23"/>
        <v>0</v>
      </c>
      <c r="AC42">
        <f t="shared" ref="AC42:AS56" si="24">IF(ISERROR($F42),"-",INDEX(Daten_Matrix,$F42,AC$1+6))</f>
        <v>0</v>
      </c>
      <c r="AD42">
        <f t="shared" si="24"/>
        <v>0</v>
      </c>
      <c r="AE42">
        <f t="shared" si="24"/>
        <v>0</v>
      </c>
      <c r="AF42">
        <f t="shared" si="24"/>
        <v>0</v>
      </c>
      <c r="AG42">
        <f t="shared" si="24"/>
        <v>0</v>
      </c>
      <c r="AH42">
        <f t="shared" si="24"/>
        <v>0</v>
      </c>
      <c r="AI42">
        <f t="shared" si="24"/>
        <v>0</v>
      </c>
      <c r="AJ42">
        <f t="shared" si="24"/>
        <v>0</v>
      </c>
      <c r="AK42">
        <f t="shared" si="24"/>
        <v>0</v>
      </c>
      <c r="AL42">
        <f t="shared" si="24"/>
        <v>0</v>
      </c>
      <c r="AM42">
        <f t="shared" si="24"/>
        <v>0</v>
      </c>
      <c r="AN42">
        <f t="shared" si="24"/>
        <v>0</v>
      </c>
      <c r="AO42">
        <f t="shared" si="24"/>
        <v>0</v>
      </c>
      <c r="AP42">
        <f t="shared" si="24"/>
        <v>0</v>
      </c>
      <c r="AQ42">
        <f t="shared" si="24"/>
        <v>0</v>
      </c>
      <c r="AR42">
        <f t="shared" si="24"/>
        <v>0</v>
      </c>
      <c r="AS42">
        <f t="shared" si="24"/>
        <v>0</v>
      </c>
      <c r="AT42">
        <f t="shared" si="15"/>
        <v>0</v>
      </c>
      <c r="AU42">
        <f t="shared" si="15"/>
        <v>0</v>
      </c>
      <c r="AV42">
        <f t="shared" si="15"/>
        <v>0</v>
      </c>
      <c r="AW42">
        <f t="shared" si="15"/>
        <v>0</v>
      </c>
    </row>
    <row r="43" spans="1:49" x14ac:dyDescent="0.25">
      <c r="A43" t="str">
        <f t="shared" si="6"/>
        <v>OberpullendorfPensionisteneinkommenBruttobezüge Fälle</v>
      </c>
      <c r="B43">
        <v>43</v>
      </c>
      <c r="C43" t="str">
        <f t="shared" si="16"/>
        <v>Oberpullendorf</v>
      </c>
      <c r="D43" t="s">
        <v>44</v>
      </c>
      <c r="E43" t="s">
        <v>56</v>
      </c>
      <c r="F43">
        <f t="shared" si="17"/>
        <v>449</v>
      </c>
      <c r="G43">
        <v>1</v>
      </c>
      <c r="H43">
        <f t="shared" si="18"/>
        <v>19</v>
      </c>
      <c r="I43">
        <f t="shared" si="22"/>
        <v>10147</v>
      </c>
      <c r="J43">
        <f t="shared" si="22"/>
        <v>10214</v>
      </c>
      <c r="K43">
        <f t="shared" si="22"/>
        <v>10210</v>
      </c>
      <c r="L43">
        <f t="shared" si="22"/>
        <v>10259</v>
      </c>
      <c r="M43">
        <f t="shared" si="22"/>
        <v>10303</v>
      </c>
      <c r="N43">
        <f t="shared" si="22"/>
        <v>10383</v>
      </c>
      <c r="O43">
        <f t="shared" si="22"/>
        <v>10655</v>
      </c>
      <c r="P43">
        <f t="shared" si="22"/>
        <v>10865</v>
      </c>
      <c r="Q43">
        <f t="shared" si="22"/>
        <v>11338</v>
      </c>
      <c r="R43">
        <f t="shared" si="22"/>
        <v>11499</v>
      </c>
      <c r="S43">
        <f t="shared" si="23"/>
        <v>11643</v>
      </c>
      <c r="T43">
        <f t="shared" si="23"/>
        <v>11686</v>
      </c>
      <c r="U43">
        <f t="shared" si="23"/>
        <v>11718</v>
      </c>
      <c r="V43">
        <f t="shared" si="23"/>
        <v>11840</v>
      </c>
      <c r="W43">
        <f t="shared" si="23"/>
        <v>11970</v>
      </c>
      <c r="X43">
        <f t="shared" si="23"/>
        <v>12088</v>
      </c>
      <c r="Y43">
        <f t="shared" si="23"/>
        <v>12000</v>
      </c>
      <c r="Z43">
        <f t="shared" si="23"/>
        <v>12144</v>
      </c>
      <c r="AA43">
        <f t="shared" si="23"/>
        <v>12383</v>
      </c>
      <c r="AB43">
        <f t="shared" si="23"/>
        <v>0</v>
      </c>
      <c r="AC43">
        <f t="shared" si="24"/>
        <v>0</v>
      </c>
      <c r="AD43">
        <f t="shared" si="24"/>
        <v>0</v>
      </c>
      <c r="AE43">
        <f t="shared" si="24"/>
        <v>0</v>
      </c>
      <c r="AF43">
        <f t="shared" si="24"/>
        <v>0</v>
      </c>
      <c r="AG43">
        <f t="shared" si="24"/>
        <v>0</v>
      </c>
      <c r="AH43">
        <f t="shared" si="24"/>
        <v>0</v>
      </c>
      <c r="AI43">
        <f t="shared" si="24"/>
        <v>0</v>
      </c>
      <c r="AJ43">
        <f t="shared" si="24"/>
        <v>0</v>
      </c>
      <c r="AK43">
        <f t="shared" si="24"/>
        <v>0</v>
      </c>
      <c r="AL43">
        <f t="shared" si="24"/>
        <v>0</v>
      </c>
      <c r="AM43">
        <f t="shared" si="24"/>
        <v>0</v>
      </c>
      <c r="AN43">
        <f t="shared" si="24"/>
        <v>0</v>
      </c>
      <c r="AO43">
        <f t="shared" si="24"/>
        <v>0</v>
      </c>
      <c r="AP43">
        <f t="shared" si="24"/>
        <v>0</v>
      </c>
      <c r="AQ43">
        <f t="shared" si="24"/>
        <v>0</v>
      </c>
      <c r="AR43">
        <f t="shared" si="24"/>
        <v>0</v>
      </c>
      <c r="AS43">
        <f t="shared" si="24"/>
        <v>0</v>
      </c>
      <c r="AT43">
        <f t="shared" si="15"/>
        <v>0</v>
      </c>
      <c r="AU43">
        <f t="shared" si="15"/>
        <v>0</v>
      </c>
      <c r="AV43">
        <f t="shared" si="15"/>
        <v>0</v>
      </c>
      <c r="AW43">
        <f t="shared" si="15"/>
        <v>0</v>
      </c>
    </row>
    <row r="44" spans="1:49" x14ac:dyDescent="0.25">
      <c r="A44" t="str">
        <f t="shared" si="6"/>
        <v>OberpullendorfPensionisteneinkommenLohnsteuer 1000 EUR</v>
      </c>
      <c r="B44">
        <v>44</v>
      </c>
      <c r="C44" t="str">
        <f t="shared" si="16"/>
        <v>Oberpullendorf</v>
      </c>
      <c r="D44" t="s">
        <v>44</v>
      </c>
      <c r="E44" t="s">
        <v>57</v>
      </c>
      <c r="F44">
        <f t="shared" si="17"/>
        <v>450</v>
      </c>
      <c r="G44">
        <v>1</v>
      </c>
      <c r="H44">
        <f t="shared" si="18"/>
        <v>19</v>
      </c>
      <c r="I44">
        <f t="shared" si="22"/>
        <v>14110.82418</v>
      </c>
      <c r="J44">
        <f t="shared" si="22"/>
        <v>13202.400960000001</v>
      </c>
      <c r="K44">
        <f t="shared" si="22"/>
        <v>14468.584940000001</v>
      </c>
      <c r="L44">
        <f t="shared" si="22"/>
        <v>15749.901819999999</v>
      </c>
      <c r="M44">
        <f t="shared" si="22"/>
        <v>17398.487870000001</v>
      </c>
      <c r="N44">
        <f t="shared" si="22"/>
        <v>16650.967379999998</v>
      </c>
      <c r="O44">
        <f t="shared" si="22"/>
        <v>18683.375319999999</v>
      </c>
      <c r="P44">
        <f t="shared" si="22"/>
        <v>20720.369050000001</v>
      </c>
      <c r="Q44">
        <f t="shared" si="22"/>
        <v>23137.855920000002</v>
      </c>
      <c r="R44">
        <f t="shared" si="22"/>
        <v>25241.267820000001</v>
      </c>
      <c r="S44">
        <f t="shared" si="23"/>
        <v>27648.044559999998</v>
      </c>
      <c r="T44">
        <f t="shared" si="23"/>
        <v>29422.87802</v>
      </c>
      <c r="U44">
        <f t="shared" si="23"/>
        <v>24843.45206</v>
      </c>
      <c r="V44">
        <f t="shared" si="23"/>
        <v>26397.667689999998</v>
      </c>
      <c r="W44">
        <f t="shared" si="23"/>
        <v>28657.41545</v>
      </c>
      <c r="X44">
        <f t="shared" si="23"/>
        <v>31331.37228</v>
      </c>
      <c r="Y44">
        <f t="shared" si="23"/>
        <v>31277.42697</v>
      </c>
      <c r="Z44">
        <f t="shared" si="23"/>
        <v>34235.7045</v>
      </c>
      <c r="AA44">
        <f t="shared" si="23"/>
        <v>35437.558879999997</v>
      </c>
      <c r="AB44">
        <f t="shared" si="23"/>
        <v>0</v>
      </c>
      <c r="AC44">
        <f t="shared" si="24"/>
        <v>0</v>
      </c>
      <c r="AD44">
        <f t="shared" si="24"/>
        <v>0</v>
      </c>
      <c r="AE44">
        <f t="shared" si="24"/>
        <v>0</v>
      </c>
      <c r="AF44">
        <f t="shared" si="24"/>
        <v>0</v>
      </c>
      <c r="AG44">
        <f t="shared" si="24"/>
        <v>0</v>
      </c>
      <c r="AH44">
        <f t="shared" si="24"/>
        <v>0</v>
      </c>
      <c r="AI44">
        <f t="shared" si="24"/>
        <v>0</v>
      </c>
      <c r="AJ44">
        <f t="shared" si="24"/>
        <v>0</v>
      </c>
      <c r="AK44">
        <f t="shared" si="24"/>
        <v>0</v>
      </c>
      <c r="AL44">
        <f t="shared" si="24"/>
        <v>0</v>
      </c>
      <c r="AM44">
        <f t="shared" si="24"/>
        <v>0</v>
      </c>
      <c r="AN44">
        <f t="shared" si="24"/>
        <v>0</v>
      </c>
      <c r="AO44">
        <f t="shared" si="24"/>
        <v>0</v>
      </c>
      <c r="AP44">
        <f t="shared" si="24"/>
        <v>0</v>
      </c>
      <c r="AQ44">
        <f t="shared" si="24"/>
        <v>0</v>
      </c>
      <c r="AR44">
        <f t="shared" si="24"/>
        <v>0</v>
      </c>
      <c r="AS44">
        <f t="shared" si="24"/>
        <v>0</v>
      </c>
      <c r="AT44">
        <f t="shared" si="15"/>
        <v>0</v>
      </c>
      <c r="AU44">
        <f t="shared" si="15"/>
        <v>0</v>
      </c>
      <c r="AV44">
        <f t="shared" si="15"/>
        <v>0</v>
      </c>
      <c r="AW44">
        <f t="shared" si="15"/>
        <v>0</v>
      </c>
    </row>
    <row r="45" spans="1:49" x14ac:dyDescent="0.25">
      <c r="A45" t="str">
        <f t="shared" si="6"/>
        <v>OberpullendorfPensionisteneinkommenLohnsteuer Fälle</v>
      </c>
      <c r="B45">
        <v>45</v>
      </c>
      <c r="C45" t="str">
        <f t="shared" si="16"/>
        <v>Oberpullendorf</v>
      </c>
      <c r="D45" t="s">
        <v>44</v>
      </c>
      <c r="E45" t="s">
        <v>58</v>
      </c>
      <c r="F45">
        <f t="shared" si="17"/>
        <v>451</v>
      </c>
      <c r="G45">
        <v>1</v>
      </c>
      <c r="H45">
        <f t="shared" si="18"/>
        <v>19</v>
      </c>
      <c r="I45">
        <f t="shared" si="22"/>
        <v>4917</v>
      </c>
      <c r="J45">
        <f t="shared" si="22"/>
        <v>4724</v>
      </c>
      <c r="K45">
        <f t="shared" si="22"/>
        <v>4980</v>
      </c>
      <c r="L45">
        <f t="shared" si="22"/>
        <v>5516</v>
      </c>
      <c r="M45">
        <f t="shared" si="22"/>
        <v>5639</v>
      </c>
      <c r="N45">
        <f t="shared" si="22"/>
        <v>5497</v>
      </c>
      <c r="O45">
        <f t="shared" si="22"/>
        <v>5862</v>
      </c>
      <c r="P45">
        <f t="shared" si="22"/>
        <v>6161</v>
      </c>
      <c r="Q45">
        <f t="shared" si="22"/>
        <v>6528</v>
      </c>
      <c r="R45">
        <f t="shared" si="22"/>
        <v>6861</v>
      </c>
      <c r="S45">
        <f t="shared" si="23"/>
        <v>7196</v>
      </c>
      <c r="T45">
        <f t="shared" si="23"/>
        <v>7386</v>
      </c>
      <c r="U45">
        <f t="shared" si="23"/>
        <v>7519</v>
      </c>
      <c r="V45">
        <f t="shared" si="23"/>
        <v>7758</v>
      </c>
      <c r="W45">
        <f t="shared" si="23"/>
        <v>8024</v>
      </c>
      <c r="X45">
        <f t="shared" si="23"/>
        <v>8425</v>
      </c>
      <c r="Y45">
        <f t="shared" si="23"/>
        <v>8980</v>
      </c>
      <c r="Z45">
        <f t="shared" si="23"/>
        <v>9360</v>
      </c>
      <c r="AA45">
        <f t="shared" si="23"/>
        <v>9773</v>
      </c>
      <c r="AB45">
        <f t="shared" si="23"/>
        <v>0</v>
      </c>
      <c r="AC45">
        <f t="shared" si="24"/>
        <v>0</v>
      </c>
      <c r="AD45">
        <f t="shared" si="24"/>
        <v>0</v>
      </c>
      <c r="AE45">
        <f t="shared" si="24"/>
        <v>0</v>
      </c>
      <c r="AF45">
        <f t="shared" si="24"/>
        <v>0</v>
      </c>
      <c r="AG45">
        <f t="shared" si="24"/>
        <v>0</v>
      </c>
      <c r="AH45">
        <f t="shared" si="24"/>
        <v>0</v>
      </c>
      <c r="AI45">
        <f t="shared" si="24"/>
        <v>0</v>
      </c>
      <c r="AJ45">
        <f t="shared" si="24"/>
        <v>0</v>
      </c>
      <c r="AK45">
        <f t="shared" si="24"/>
        <v>0</v>
      </c>
      <c r="AL45">
        <f t="shared" si="24"/>
        <v>0</v>
      </c>
      <c r="AM45">
        <f t="shared" si="24"/>
        <v>0</v>
      </c>
      <c r="AN45">
        <f t="shared" si="24"/>
        <v>0</v>
      </c>
      <c r="AO45">
        <f t="shared" si="24"/>
        <v>0</v>
      </c>
      <c r="AP45">
        <f t="shared" si="24"/>
        <v>0</v>
      </c>
      <c r="AQ45">
        <f t="shared" si="24"/>
        <v>0</v>
      </c>
      <c r="AR45">
        <f t="shared" si="24"/>
        <v>0</v>
      </c>
      <c r="AS45">
        <f t="shared" si="24"/>
        <v>0</v>
      </c>
      <c r="AT45">
        <f t="shared" si="15"/>
        <v>0</v>
      </c>
      <c r="AU45">
        <f t="shared" si="15"/>
        <v>0</v>
      </c>
      <c r="AV45">
        <f t="shared" si="15"/>
        <v>0</v>
      </c>
      <c r="AW45">
        <f t="shared" si="15"/>
        <v>0</v>
      </c>
    </row>
    <row r="46" spans="1:49" x14ac:dyDescent="0.25">
      <c r="A46" t="str">
        <f t="shared" si="6"/>
        <v>OberpullendorfPensionisteneinkommenNetto_Schnitt</v>
      </c>
      <c r="B46">
        <v>46</v>
      </c>
      <c r="C46" t="str">
        <f t="shared" si="16"/>
        <v>Oberpullendorf</v>
      </c>
      <c r="D46" t="s">
        <v>44</v>
      </c>
      <c r="E46" t="s">
        <v>59</v>
      </c>
      <c r="F46">
        <f t="shared" si="17"/>
        <v>452</v>
      </c>
      <c r="G46">
        <v>1</v>
      </c>
      <c r="H46">
        <f t="shared" si="18"/>
        <v>19</v>
      </c>
      <c r="I46">
        <f t="shared" si="22"/>
        <v>12207.4630136986</v>
      </c>
      <c r="J46">
        <f t="shared" si="22"/>
        <v>12618.683668494201</v>
      </c>
      <c r="K46">
        <f t="shared" si="22"/>
        <v>13045.0403251714</v>
      </c>
      <c r="L46">
        <f t="shared" si="22"/>
        <v>13417.1810400624</v>
      </c>
      <c r="M46">
        <f t="shared" si="22"/>
        <v>13914.895714840301</v>
      </c>
      <c r="N46">
        <f t="shared" si="22"/>
        <v>14677.3370942887</v>
      </c>
      <c r="O46">
        <f t="shared" si="22"/>
        <v>15114.519557954</v>
      </c>
      <c r="P46">
        <f t="shared" si="22"/>
        <v>15440.1120450989</v>
      </c>
      <c r="Q46">
        <f t="shared" si="22"/>
        <v>15515.2689733639</v>
      </c>
      <c r="R46">
        <f t="shared" si="22"/>
        <v>15967.485610053</v>
      </c>
      <c r="S46">
        <f t="shared" si="23"/>
        <v>16435.198706518899</v>
      </c>
      <c r="T46">
        <f t="shared" si="23"/>
        <v>16731.268453705299</v>
      </c>
      <c r="U46">
        <f t="shared" si="23"/>
        <v>17549.143072196599</v>
      </c>
      <c r="V46">
        <f t="shared" si="23"/>
        <v>17862.960319256799</v>
      </c>
      <c r="W46">
        <f t="shared" si="23"/>
        <v>18308.098705931501</v>
      </c>
      <c r="X46">
        <f t="shared" si="23"/>
        <v>18894.536604897399</v>
      </c>
      <c r="Y46">
        <f t="shared" si="23"/>
        <v>20286.3280808333</v>
      </c>
      <c r="Z46">
        <f t="shared" si="23"/>
        <v>20925.361693840601</v>
      </c>
      <c r="AA46">
        <f t="shared" si="23"/>
        <v>21687.020138900101</v>
      </c>
      <c r="AB46">
        <f t="shared" si="23"/>
        <v>0</v>
      </c>
      <c r="AC46">
        <f t="shared" si="24"/>
        <v>0</v>
      </c>
      <c r="AD46">
        <f t="shared" si="24"/>
        <v>0</v>
      </c>
      <c r="AE46">
        <f t="shared" si="24"/>
        <v>0</v>
      </c>
      <c r="AF46">
        <f t="shared" si="24"/>
        <v>0</v>
      </c>
      <c r="AG46">
        <f t="shared" si="24"/>
        <v>0</v>
      </c>
      <c r="AH46">
        <f t="shared" si="24"/>
        <v>0</v>
      </c>
      <c r="AI46">
        <f t="shared" si="24"/>
        <v>0</v>
      </c>
      <c r="AJ46">
        <f t="shared" si="24"/>
        <v>0</v>
      </c>
      <c r="AK46">
        <f t="shared" si="24"/>
        <v>0</v>
      </c>
      <c r="AL46">
        <f t="shared" si="24"/>
        <v>0</v>
      </c>
      <c r="AM46">
        <f t="shared" si="24"/>
        <v>0</v>
      </c>
      <c r="AN46">
        <f t="shared" si="24"/>
        <v>0</v>
      </c>
      <c r="AO46">
        <f t="shared" si="24"/>
        <v>0</v>
      </c>
      <c r="AP46">
        <f t="shared" si="24"/>
        <v>0</v>
      </c>
      <c r="AQ46">
        <f t="shared" si="24"/>
        <v>0</v>
      </c>
      <c r="AR46">
        <f t="shared" si="24"/>
        <v>0</v>
      </c>
      <c r="AS46">
        <f t="shared" si="24"/>
        <v>0</v>
      </c>
      <c r="AT46">
        <f t="shared" si="15"/>
        <v>0</v>
      </c>
      <c r="AU46">
        <f t="shared" si="15"/>
        <v>0</v>
      </c>
      <c r="AV46">
        <f t="shared" si="15"/>
        <v>0</v>
      </c>
      <c r="AW46">
        <f t="shared" si="15"/>
        <v>0</v>
      </c>
    </row>
    <row r="47" spans="1:49" x14ac:dyDescent="0.25">
      <c r="A47" t="str">
        <f t="shared" si="6"/>
        <v>OberpullendorfPensionisteneinkommenNettobezüge 1000 EUR</v>
      </c>
      <c r="B47">
        <v>47</v>
      </c>
      <c r="C47" t="str">
        <f t="shared" si="16"/>
        <v>Oberpullendorf</v>
      </c>
      <c r="D47" t="s">
        <v>44</v>
      </c>
      <c r="E47" t="s">
        <v>60</v>
      </c>
      <c r="F47">
        <f t="shared" si="17"/>
        <v>453</v>
      </c>
      <c r="G47">
        <v>1</v>
      </c>
      <c r="H47">
        <f t="shared" si="18"/>
        <v>19</v>
      </c>
      <c r="I47">
        <f t="shared" si="22"/>
        <v>123869.1272</v>
      </c>
      <c r="J47">
        <f t="shared" si="22"/>
        <v>128887.23499</v>
      </c>
      <c r="K47">
        <f t="shared" si="22"/>
        <v>133189.86171999999</v>
      </c>
      <c r="L47">
        <f t="shared" si="22"/>
        <v>137646.86029000001</v>
      </c>
      <c r="M47">
        <f t="shared" si="22"/>
        <v>143365.17055000001</v>
      </c>
      <c r="N47">
        <f t="shared" si="22"/>
        <v>152394.79105</v>
      </c>
      <c r="O47">
        <f t="shared" si="22"/>
        <v>161045.20589000001</v>
      </c>
      <c r="P47">
        <f t="shared" si="22"/>
        <v>167756.81737</v>
      </c>
      <c r="Q47">
        <f t="shared" si="22"/>
        <v>175912.11962000001</v>
      </c>
      <c r="R47">
        <f t="shared" si="22"/>
        <v>183610.11702999999</v>
      </c>
      <c r="S47">
        <f t="shared" si="23"/>
        <v>191355.01853999999</v>
      </c>
      <c r="T47">
        <f t="shared" si="23"/>
        <v>195521.60315000001</v>
      </c>
      <c r="U47">
        <f t="shared" si="23"/>
        <v>205640.85852000001</v>
      </c>
      <c r="V47">
        <f t="shared" si="23"/>
        <v>211497.45018000001</v>
      </c>
      <c r="W47">
        <f t="shared" si="23"/>
        <v>219147.94151</v>
      </c>
      <c r="X47">
        <f t="shared" si="23"/>
        <v>228397.15848000001</v>
      </c>
      <c r="Y47">
        <f t="shared" si="23"/>
        <v>243435.93697000001</v>
      </c>
      <c r="Z47">
        <f t="shared" si="23"/>
        <v>254117.59241000001</v>
      </c>
      <c r="AA47">
        <f t="shared" si="23"/>
        <v>268550.37037999998</v>
      </c>
      <c r="AB47">
        <f t="shared" si="23"/>
        <v>0</v>
      </c>
      <c r="AC47">
        <f t="shared" si="24"/>
        <v>0</v>
      </c>
      <c r="AD47">
        <f t="shared" si="24"/>
        <v>0</v>
      </c>
      <c r="AE47">
        <f t="shared" si="24"/>
        <v>0</v>
      </c>
      <c r="AF47">
        <f t="shared" si="24"/>
        <v>0</v>
      </c>
      <c r="AG47">
        <f t="shared" si="24"/>
        <v>0</v>
      </c>
      <c r="AH47">
        <f t="shared" si="24"/>
        <v>0</v>
      </c>
      <c r="AI47">
        <f t="shared" si="24"/>
        <v>0</v>
      </c>
      <c r="AJ47">
        <f t="shared" si="24"/>
        <v>0</v>
      </c>
      <c r="AK47">
        <f t="shared" si="24"/>
        <v>0</v>
      </c>
      <c r="AL47">
        <f t="shared" si="24"/>
        <v>0</v>
      </c>
      <c r="AM47">
        <f t="shared" si="24"/>
        <v>0</v>
      </c>
      <c r="AN47">
        <f t="shared" si="24"/>
        <v>0</v>
      </c>
      <c r="AO47">
        <f t="shared" si="24"/>
        <v>0</v>
      </c>
      <c r="AP47">
        <f t="shared" si="24"/>
        <v>0</v>
      </c>
      <c r="AQ47">
        <f t="shared" si="24"/>
        <v>0</v>
      </c>
      <c r="AR47">
        <f t="shared" si="24"/>
        <v>0</v>
      </c>
      <c r="AS47">
        <f t="shared" si="24"/>
        <v>0</v>
      </c>
      <c r="AT47">
        <f t="shared" si="15"/>
        <v>0</v>
      </c>
      <c r="AU47">
        <f t="shared" si="15"/>
        <v>0</v>
      </c>
      <c r="AV47">
        <f t="shared" si="15"/>
        <v>0</v>
      </c>
      <c r="AW47">
        <f t="shared" si="15"/>
        <v>0</v>
      </c>
    </row>
    <row r="48" spans="1:49" x14ac:dyDescent="0.25">
      <c r="A48" t="str">
        <f t="shared" si="6"/>
        <v>OberpullendorfPensionisteneinkommenSV-Beiträge 1000 EUR</v>
      </c>
      <c r="B48">
        <v>48</v>
      </c>
      <c r="C48" t="str">
        <f t="shared" si="16"/>
        <v>Oberpullendorf</v>
      </c>
      <c r="D48" t="s">
        <v>44</v>
      </c>
      <c r="E48" t="s">
        <v>61</v>
      </c>
      <c r="F48">
        <f t="shared" si="17"/>
        <v>454</v>
      </c>
      <c r="G48">
        <v>1</v>
      </c>
      <c r="H48">
        <f t="shared" si="18"/>
        <v>19</v>
      </c>
      <c r="I48">
        <f t="shared" si="22"/>
        <v>6811.4486999999999</v>
      </c>
      <c r="J48">
        <f t="shared" si="22"/>
        <v>7804.0886200000004</v>
      </c>
      <c r="K48">
        <f t="shared" si="22"/>
        <v>8162.44157</v>
      </c>
      <c r="L48">
        <f t="shared" si="22"/>
        <v>8432.6950500000003</v>
      </c>
      <c r="M48">
        <f t="shared" si="22"/>
        <v>9012.80933</v>
      </c>
      <c r="N48">
        <f t="shared" si="22"/>
        <v>9562.6848399999999</v>
      </c>
      <c r="O48">
        <f t="shared" si="22"/>
        <v>10187.064839999999</v>
      </c>
      <c r="P48">
        <f t="shared" si="22"/>
        <v>10654.55724</v>
      </c>
      <c r="Q48">
        <f t="shared" si="22"/>
        <v>11265.597</v>
      </c>
      <c r="R48">
        <f t="shared" si="22"/>
        <v>11836.73228</v>
      </c>
      <c r="S48">
        <f t="shared" si="23"/>
        <v>12388.95304</v>
      </c>
      <c r="T48">
        <f t="shared" si="23"/>
        <v>12772.976060000001</v>
      </c>
      <c r="U48">
        <f t="shared" si="23"/>
        <v>13050.592979999999</v>
      </c>
      <c r="V48">
        <f t="shared" si="23"/>
        <v>13419.895060000001</v>
      </c>
      <c r="W48">
        <f t="shared" si="23"/>
        <v>14036.20578</v>
      </c>
      <c r="X48">
        <f t="shared" si="23"/>
        <v>14616.490750000001</v>
      </c>
      <c r="Y48">
        <f t="shared" si="23"/>
        <v>15343.0146</v>
      </c>
      <c r="Z48">
        <f t="shared" si="23"/>
        <v>16055.743409999999</v>
      </c>
      <c r="AA48">
        <f t="shared" si="23"/>
        <v>16896.721420000002</v>
      </c>
      <c r="AB48">
        <f t="shared" si="23"/>
        <v>0</v>
      </c>
      <c r="AC48">
        <f t="shared" si="24"/>
        <v>0</v>
      </c>
      <c r="AD48">
        <f t="shared" si="24"/>
        <v>0</v>
      </c>
      <c r="AE48">
        <f t="shared" si="24"/>
        <v>0</v>
      </c>
      <c r="AF48">
        <f t="shared" si="24"/>
        <v>0</v>
      </c>
      <c r="AG48">
        <f t="shared" si="24"/>
        <v>0</v>
      </c>
      <c r="AH48">
        <f t="shared" si="24"/>
        <v>0</v>
      </c>
      <c r="AI48">
        <f t="shared" si="24"/>
        <v>0</v>
      </c>
      <c r="AJ48">
        <f t="shared" si="24"/>
        <v>0</v>
      </c>
      <c r="AK48">
        <f t="shared" si="24"/>
        <v>0</v>
      </c>
      <c r="AL48">
        <f t="shared" si="24"/>
        <v>0</v>
      </c>
      <c r="AM48">
        <f t="shared" si="24"/>
        <v>0</v>
      </c>
      <c r="AN48">
        <f t="shared" si="24"/>
        <v>0</v>
      </c>
      <c r="AO48">
        <f t="shared" si="24"/>
        <v>0</v>
      </c>
      <c r="AP48">
        <f t="shared" si="24"/>
        <v>0</v>
      </c>
      <c r="AQ48">
        <f t="shared" si="24"/>
        <v>0</v>
      </c>
      <c r="AR48">
        <f t="shared" si="24"/>
        <v>0</v>
      </c>
      <c r="AS48">
        <f t="shared" si="24"/>
        <v>0</v>
      </c>
      <c r="AT48">
        <f t="shared" ref="AT48:AW56" si="25">IF(ISERROR($F48),"-",INDEX(Daten_Matrix,$F48,AT$1+6))</f>
        <v>0</v>
      </c>
      <c r="AU48">
        <f t="shared" si="25"/>
        <v>0</v>
      </c>
      <c r="AV48">
        <f t="shared" si="25"/>
        <v>0</v>
      </c>
      <c r="AW48">
        <f t="shared" si="25"/>
        <v>0</v>
      </c>
    </row>
    <row r="49" spans="1:49" x14ac:dyDescent="0.25">
      <c r="A49" t="str">
        <f t="shared" si="6"/>
        <v>OberpullendorfPensionisteneinkommenSV-Beiträge Fälle</v>
      </c>
      <c r="B49">
        <v>49</v>
      </c>
      <c r="C49" t="str">
        <f t="shared" si="16"/>
        <v>Oberpullendorf</v>
      </c>
      <c r="D49" t="s">
        <v>44</v>
      </c>
      <c r="E49" t="s">
        <v>62</v>
      </c>
      <c r="F49">
        <f t="shared" si="17"/>
        <v>455</v>
      </c>
      <c r="G49">
        <v>1</v>
      </c>
      <c r="H49">
        <f t="shared" si="18"/>
        <v>19</v>
      </c>
      <c r="I49">
        <f t="shared" si="22"/>
        <v>9945</v>
      </c>
      <c r="J49">
        <f t="shared" si="22"/>
        <v>10002</v>
      </c>
      <c r="K49">
        <f t="shared" si="22"/>
        <v>10007</v>
      </c>
      <c r="L49">
        <f t="shared" si="22"/>
        <v>10049</v>
      </c>
      <c r="M49">
        <f t="shared" si="22"/>
        <v>10102</v>
      </c>
      <c r="N49">
        <f t="shared" si="22"/>
        <v>10191</v>
      </c>
      <c r="O49">
        <f t="shared" si="22"/>
        <v>10467</v>
      </c>
      <c r="P49">
        <f t="shared" si="22"/>
        <v>10665</v>
      </c>
      <c r="Q49">
        <f t="shared" si="22"/>
        <v>10857</v>
      </c>
      <c r="R49">
        <f t="shared" si="22"/>
        <v>11007</v>
      </c>
      <c r="S49">
        <f t="shared" si="23"/>
        <v>11137</v>
      </c>
      <c r="T49">
        <f t="shared" si="23"/>
        <v>11179</v>
      </c>
      <c r="U49">
        <f t="shared" si="23"/>
        <v>11193</v>
      </c>
      <c r="V49">
        <f t="shared" si="23"/>
        <v>11328</v>
      </c>
      <c r="W49">
        <f t="shared" si="23"/>
        <v>11469</v>
      </c>
      <c r="X49">
        <f t="shared" si="23"/>
        <v>11593</v>
      </c>
      <c r="Y49">
        <f t="shared" si="23"/>
        <v>11574</v>
      </c>
      <c r="Z49">
        <f t="shared" si="23"/>
        <v>11736</v>
      </c>
      <c r="AA49">
        <f t="shared" si="23"/>
        <v>11975</v>
      </c>
      <c r="AB49">
        <f t="shared" si="23"/>
        <v>0</v>
      </c>
      <c r="AC49">
        <f t="shared" si="24"/>
        <v>0</v>
      </c>
      <c r="AD49">
        <f t="shared" si="24"/>
        <v>0</v>
      </c>
      <c r="AE49">
        <f t="shared" si="24"/>
        <v>0</v>
      </c>
      <c r="AF49">
        <f t="shared" si="24"/>
        <v>0</v>
      </c>
      <c r="AG49">
        <f t="shared" si="24"/>
        <v>0</v>
      </c>
      <c r="AH49">
        <f t="shared" si="24"/>
        <v>0</v>
      </c>
      <c r="AI49">
        <f t="shared" si="24"/>
        <v>0</v>
      </c>
      <c r="AJ49">
        <f t="shared" si="24"/>
        <v>0</v>
      </c>
      <c r="AK49">
        <f t="shared" si="24"/>
        <v>0</v>
      </c>
      <c r="AL49">
        <f t="shared" si="24"/>
        <v>0</v>
      </c>
      <c r="AM49">
        <f t="shared" si="24"/>
        <v>0</v>
      </c>
      <c r="AN49">
        <f t="shared" si="24"/>
        <v>0</v>
      </c>
      <c r="AO49">
        <f t="shared" si="24"/>
        <v>0</v>
      </c>
      <c r="AP49">
        <f t="shared" si="24"/>
        <v>0</v>
      </c>
      <c r="AQ49">
        <f t="shared" si="24"/>
        <v>0</v>
      </c>
      <c r="AR49">
        <f t="shared" si="24"/>
        <v>0</v>
      </c>
      <c r="AS49">
        <f t="shared" si="24"/>
        <v>0</v>
      </c>
      <c r="AT49">
        <f t="shared" si="25"/>
        <v>0</v>
      </c>
      <c r="AU49">
        <f t="shared" si="25"/>
        <v>0</v>
      </c>
      <c r="AV49">
        <f t="shared" si="25"/>
        <v>0</v>
      </c>
      <c r="AW49">
        <f t="shared" si="25"/>
        <v>0</v>
      </c>
    </row>
    <row r="50" spans="1:49" x14ac:dyDescent="0.25">
      <c r="A50" t="str">
        <f t="shared" si="6"/>
        <v>OberpullendorfUnselbstständig BeschäftigteFrauen</v>
      </c>
      <c r="B50">
        <v>50</v>
      </c>
      <c r="C50" t="str">
        <f t="shared" si="16"/>
        <v>Oberpullendorf</v>
      </c>
      <c r="D50" t="s">
        <v>38</v>
      </c>
      <c r="E50" t="s">
        <v>47</v>
      </c>
      <c r="F50">
        <f t="shared" si="17"/>
        <v>456</v>
      </c>
      <c r="G50">
        <v>1</v>
      </c>
      <c r="H50">
        <f t="shared" si="18"/>
        <v>41</v>
      </c>
      <c r="I50">
        <f t="shared" si="22"/>
        <v>2759</v>
      </c>
      <c r="J50">
        <f t="shared" si="22"/>
        <v>2986</v>
      </c>
      <c r="K50">
        <f t="shared" si="22"/>
        <v>2873</v>
      </c>
      <c r="L50">
        <f t="shared" si="22"/>
        <v>2855</v>
      </c>
      <c r="M50">
        <f t="shared" si="22"/>
        <v>2819</v>
      </c>
      <c r="N50">
        <f t="shared" si="22"/>
        <v>3062</v>
      </c>
      <c r="O50">
        <f t="shared" si="22"/>
        <v>2926</v>
      </c>
      <c r="P50">
        <f t="shared" si="22"/>
        <v>3088</v>
      </c>
      <c r="Q50">
        <f t="shared" si="22"/>
        <v>6118</v>
      </c>
      <c r="R50">
        <f t="shared" si="22"/>
        <v>6464</v>
      </c>
      <c r="S50">
        <f t="shared" si="23"/>
        <v>6230</v>
      </c>
      <c r="T50">
        <f t="shared" si="23"/>
        <v>6451</v>
      </c>
      <c r="U50">
        <f t="shared" si="23"/>
        <v>6265</v>
      </c>
      <c r="V50">
        <f t="shared" si="23"/>
        <v>6543</v>
      </c>
      <c r="W50">
        <f t="shared" si="23"/>
        <v>6430</v>
      </c>
      <c r="X50">
        <f t="shared" si="23"/>
        <v>6709</v>
      </c>
      <c r="Y50">
        <f t="shared" si="23"/>
        <v>6493</v>
      </c>
      <c r="Z50">
        <f t="shared" si="23"/>
        <v>6707</v>
      </c>
      <c r="AA50">
        <f t="shared" si="23"/>
        <v>6465</v>
      </c>
      <c r="AB50">
        <f t="shared" si="23"/>
        <v>6700</v>
      </c>
      <c r="AC50">
        <f t="shared" si="24"/>
        <v>6413</v>
      </c>
      <c r="AD50">
        <f t="shared" si="24"/>
        <v>6599</v>
      </c>
      <c r="AE50">
        <f t="shared" si="24"/>
        <v>6379</v>
      </c>
      <c r="AF50">
        <f t="shared" si="24"/>
        <v>6671</v>
      </c>
      <c r="AG50">
        <f t="shared" si="24"/>
        <v>6403</v>
      </c>
      <c r="AH50">
        <f t="shared" si="24"/>
        <v>6678</v>
      </c>
      <c r="AI50">
        <f t="shared" si="24"/>
        <v>6479</v>
      </c>
      <c r="AJ50">
        <f t="shared" si="24"/>
        <v>6737</v>
      </c>
      <c r="AK50">
        <f t="shared" si="24"/>
        <v>6542</v>
      </c>
      <c r="AL50">
        <f t="shared" si="24"/>
        <v>6848</v>
      </c>
      <c r="AM50">
        <f t="shared" si="24"/>
        <v>6636</v>
      </c>
      <c r="AN50">
        <f t="shared" si="24"/>
        <v>6879</v>
      </c>
      <c r="AO50">
        <f t="shared" si="24"/>
        <v>6686</v>
      </c>
      <c r="AP50">
        <f t="shared" si="24"/>
        <v>6783</v>
      </c>
      <c r="AQ50">
        <f t="shared" si="24"/>
        <v>6652</v>
      </c>
      <c r="AR50">
        <f t="shared" si="24"/>
        <v>6899</v>
      </c>
      <c r="AS50">
        <f t="shared" si="24"/>
        <v>6853</v>
      </c>
      <c r="AT50">
        <f t="shared" si="25"/>
        <v>7077</v>
      </c>
      <c r="AU50">
        <f t="shared" si="25"/>
        <v>6880</v>
      </c>
      <c r="AV50">
        <f t="shared" si="25"/>
        <v>7088</v>
      </c>
      <c r="AW50">
        <f t="shared" si="25"/>
        <v>6862</v>
      </c>
    </row>
    <row r="51" spans="1:49" x14ac:dyDescent="0.25">
      <c r="A51" t="str">
        <f t="shared" si="6"/>
        <v>OberpullendorfUnselbstständig BeschäftigteInsgesamt</v>
      </c>
      <c r="B51">
        <v>51</v>
      </c>
      <c r="C51" t="str">
        <f t="shared" si="16"/>
        <v>Oberpullendorf</v>
      </c>
      <c r="D51" t="s">
        <v>38</v>
      </c>
      <c r="E51" t="s">
        <v>48</v>
      </c>
      <c r="F51">
        <f t="shared" si="17"/>
        <v>457</v>
      </c>
      <c r="G51">
        <v>1</v>
      </c>
      <c r="H51">
        <f t="shared" si="18"/>
        <v>41</v>
      </c>
      <c r="I51">
        <f t="shared" si="22"/>
        <v>6850</v>
      </c>
      <c r="J51">
        <f t="shared" si="22"/>
        <v>7912</v>
      </c>
      <c r="K51">
        <f t="shared" si="22"/>
        <v>6876</v>
      </c>
      <c r="L51">
        <f t="shared" si="22"/>
        <v>7664</v>
      </c>
      <c r="M51">
        <f t="shared" si="22"/>
        <v>6790</v>
      </c>
      <c r="N51">
        <f t="shared" si="22"/>
        <v>8032</v>
      </c>
      <c r="O51">
        <f t="shared" si="22"/>
        <v>7108</v>
      </c>
      <c r="P51">
        <f t="shared" si="22"/>
        <v>8057</v>
      </c>
      <c r="Q51">
        <f t="shared" si="22"/>
        <v>13773</v>
      </c>
      <c r="R51">
        <f t="shared" si="22"/>
        <v>14908</v>
      </c>
      <c r="S51">
        <f t="shared" si="23"/>
        <v>13805</v>
      </c>
      <c r="T51">
        <f t="shared" si="23"/>
        <v>14748</v>
      </c>
      <c r="U51">
        <f t="shared" si="23"/>
        <v>13630</v>
      </c>
      <c r="V51">
        <f t="shared" si="23"/>
        <v>14824</v>
      </c>
      <c r="W51">
        <f t="shared" si="23"/>
        <v>13889</v>
      </c>
      <c r="X51">
        <f t="shared" si="23"/>
        <v>14890</v>
      </c>
      <c r="Y51">
        <f t="shared" si="23"/>
        <v>13948</v>
      </c>
      <c r="Z51">
        <f t="shared" si="23"/>
        <v>14931</v>
      </c>
      <c r="AA51">
        <f t="shared" si="23"/>
        <v>13729</v>
      </c>
      <c r="AB51">
        <f t="shared" si="23"/>
        <v>14755</v>
      </c>
      <c r="AC51">
        <f t="shared" si="24"/>
        <v>13714</v>
      </c>
      <c r="AD51">
        <f t="shared" si="24"/>
        <v>14628</v>
      </c>
      <c r="AE51">
        <f t="shared" si="24"/>
        <v>13657</v>
      </c>
      <c r="AF51">
        <f t="shared" si="24"/>
        <v>14737</v>
      </c>
      <c r="AG51">
        <f t="shared" si="24"/>
        <v>13709</v>
      </c>
      <c r="AH51">
        <f t="shared" si="24"/>
        <v>14647</v>
      </c>
      <c r="AI51">
        <f t="shared" si="24"/>
        <v>13741</v>
      </c>
      <c r="AJ51">
        <f t="shared" si="24"/>
        <v>14807</v>
      </c>
      <c r="AK51">
        <f t="shared" si="24"/>
        <v>13922</v>
      </c>
      <c r="AL51">
        <f t="shared" si="24"/>
        <v>14905</v>
      </c>
      <c r="AM51">
        <f t="shared" si="24"/>
        <v>14014</v>
      </c>
      <c r="AN51">
        <f t="shared" si="24"/>
        <v>14908</v>
      </c>
      <c r="AO51">
        <f t="shared" si="24"/>
        <v>14150</v>
      </c>
      <c r="AP51">
        <f t="shared" si="24"/>
        <v>14683</v>
      </c>
      <c r="AQ51">
        <f t="shared" si="24"/>
        <v>14086</v>
      </c>
      <c r="AR51">
        <f t="shared" si="24"/>
        <v>14871</v>
      </c>
      <c r="AS51">
        <f t="shared" si="24"/>
        <v>14363</v>
      </c>
      <c r="AT51">
        <f t="shared" si="25"/>
        <v>15051</v>
      </c>
      <c r="AU51">
        <f t="shared" si="25"/>
        <v>14327</v>
      </c>
      <c r="AV51">
        <f t="shared" si="25"/>
        <v>15036</v>
      </c>
      <c r="AW51">
        <f t="shared" si="25"/>
        <v>14249</v>
      </c>
    </row>
    <row r="52" spans="1:49" x14ac:dyDescent="0.25">
      <c r="A52" t="str">
        <f t="shared" si="6"/>
        <v>OberpullendorfUnselbstständig BeschäftigteMänner</v>
      </c>
      <c r="B52">
        <v>52</v>
      </c>
      <c r="C52" t="str">
        <f t="shared" si="16"/>
        <v>Oberpullendorf</v>
      </c>
      <c r="D52" t="s">
        <v>38</v>
      </c>
      <c r="E52" t="s">
        <v>49</v>
      </c>
      <c r="F52">
        <f t="shared" si="17"/>
        <v>458</v>
      </c>
      <c r="G52">
        <v>1</v>
      </c>
      <c r="H52">
        <f t="shared" si="18"/>
        <v>41</v>
      </c>
      <c r="I52">
        <f t="shared" si="22"/>
        <v>4091</v>
      </c>
      <c r="J52">
        <f t="shared" si="22"/>
        <v>4926</v>
      </c>
      <c r="K52">
        <f t="shared" si="22"/>
        <v>4003</v>
      </c>
      <c r="L52">
        <f t="shared" si="22"/>
        <v>4809</v>
      </c>
      <c r="M52">
        <f t="shared" si="22"/>
        <v>3971</v>
      </c>
      <c r="N52">
        <f t="shared" si="22"/>
        <v>4970</v>
      </c>
      <c r="O52">
        <f t="shared" si="22"/>
        <v>4182</v>
      </c>
      <c r="P52">
        <f t="shared" si="22"/>
        <v>4969</v>
      </c>
      <c r="Q52">
        <f t="shared" si="22"/>
        <v>7655</v>
      </c>
      <c r="R52">
        <f t="shared" si="22"/>
        <v>8444</v>
      </c>
      <c r="S52">
        <f t="shared" si="23"/>
        <v>7575</v>
      </c>
      <c r="T52">
        <f t="shared" si="23"/>
        <v>8297</v>
      </c>
      <c r="U52">
        <f t="shared" si="23"/>
        <v>7365</v>
      </c>
      <c r="V52">
        <f t="shared" si="23"/>
        <v>8281</v>
      </c>
      <c r="W52">
        <f t="shared" si="23"/>
        <v>7459</v>
      </c>
      <c r="X52">
        <f t="shared" si="23"/>
        <v>8181</v>
      </c>
      <c r="Y52">
        <f t="shared" si="23"/>
        <v>7455</v>
      </c>
      <c r="Z52">
        <f t="shared" si="23"/>
        <v>8224</v>
      </c>
      <c r="AA52">
        <f t="shared" si="23"/>
        <v>7264</v>
      </c>
      <c r="AB52">
        <f t="shared" si="23"/>
        <v>8055</v>
      </c>
      <c r="AC52">
        <f t="shared" si="24"/>
        <v>7301</v>
      </c>
      <c r="AD52">
        <f t="shared" si="24"/>
        <v>8029</v>
      </c>
      <c r="AE52">
        <f t="shared" si="24"/>
        <v>7278</v>
      </c>
      <c r="AF52">
        <f t="shared" si="24"/>
        <v>8066</v>
      </c>
      <c r="AG52">
        <f t="shared" si="24"/>
        <v>7306</v>
      </c>
      <c r="AH52">
        <f t="shared" si="24"/>
        <v>7969</v>
      </c>
      <c r="AI52">
        <f t="shared" si="24"/>
        <v>7262</v>
      </c>
      <c r="AJ52">
        <f t="shared" si="24"/>
        <v>8070</v>
      </c>
      <c r="AK52">
        <f t="shared" si="24"/>
        <v>7380</v>
      </c>
      <c r="AL52">
        <f t="shared" si="24"/>
        <v>8057</v>
      </c>
      <c r="AM52">
        <f t="shared" si="24"/>
        <v>7378</v>
      </c>
      <c r="AN52">
        <f t="shared" si="24"/>
        <v>8029</v>
      </c>
      <c r="AO52">
        <f t="shared" si="24"/>
        <v>7464</v>
      </c>
      <c r="AP52">
        <f t="shared" si="24"/>
        <v>7900</v>
      </c>
      <c r="AQ52">
        <f t="shared" si="24"/>
        <v>7434</v>
      </c>
      <c r="AR52">
        <f t="shared" si="24"/>
        <v>7972</v>
      </c>
      <c r="AS52">
        <f t="shared" si="24"/>
        <v>7510</v>
      </c>
      <c r="AT52">
        <f t="shared" si="25"/>
        <v>7974</v>
      </c>
      <c r="AU52">
        <f t="shared" si="25"/>
        <v>7447</v>
      </c>
      <c r="AV52">
        <f t="shared" si="25"/>
        <v>7948</v>
      </c>
      <c r="AW52">
        <f t="shared" si="25"/>
        <v>7387</v>
      </c>
    </row>
    <row r="53" spans="1:49" x14ac:dyDescent="0.25">
      <c r="A53" t="str">
        <f t="shared" si="6"/>
        <v>OberpullendorfWohnbevölkerungInsgesamt</v>
      </c>
      <c r="B53">
        <v>53</v>
      </c>
      <c r="C53" t="str">
        <f t="shared" si="16"/>
        <v>Oberpullendorf</v>
      </c>
      <c r="D53" t="s">
        <v>42</v>
      </c>
      <c r="E53" t="s">
        <v>48</v>
      </c>
      <c r="F53">
        <f t="shared" si="17"/>
        <v>462</v>
      </c>
      <c r="G53">
        <v>1</v>
      </c>
      <c r="H53">
        <f t="shared" si="18"/>
        <v>22</v>
      </c>
      <c r="I53">
        <f t="shared" si="22"/>
        <v>37778</v>
      </c>
      <c r="J53">
        <f t="shared" si="22"/>
        <v>37703</v>
      </c>
      <c r="K53">
        <f t="shared" si="22"/>
        <v>37640</v>
      </c>
      <c r="L53">
        <f t="shared" si="22"/>
        <v>37522</v>
      </c>
      <c r="M53">
        <f t="shared" si="22"/>
        <v>37413</v>
      </c>
      <c r="N53">
        <f t="shared" si="22"/>
        <v>37481</v>
      </c>
      <c r="O53">
        <f t="shared" si="22"/>
        <v>37438</v>
      </c>
      <c r="P53">
        <f t="shared" si="22"/>
        <v>37472</v>
      </c>
      <c r="Q53">
        <f t="shared" si="22"/>
        <v>37526</v>
      </c>
      <c r="R53">
        <f t="shared" si="22"/>
        <v>37505</v>
      </c>
      <c r="S53">
        <f t="shared" si="23"/>
        <v>37561</v>
      </c>
      <c r="T53">
        <f t="shared" si="23"/>
        <v>37565</v>
      </c>
      <c r="U53">
        <f t="shared" si="23"/>
        <v>37534</v>
      </c>
      <c r="V53">
        <f t="shared" si="23"/>
        <v>37622</v>
      </c>
      <c r="W53">
        <f t="shared" si="23"/>
        <v>37692</v>
      </c>
      <c r="X53">
        <f t="shared" si="23"/>
        <v>37752</v>
      </c>
      <c r="Y53">
        <f t="shared" si="23"/>
        <v>37661</v>
      </c>
      <c r="Z53">
        <f t="shared" si="23"/>
        <v>37513</v>
      </c>
      <c r="AA53">
        <f t="shared" si="23"/>
        <v>37384</v>
      </c>
      <c r="AB53">
        <f t="shared" si="23"/>
        <v>37453</v>
      </c>
      <c r="AC53">
        <f t="shared" si="24"/>
        <v>37524</v>
      </c>
      <c r="AD53">
        <f t="shared" si="24"/>
        <v>37743</v>
      </c>
      <c r="AE53">
        <f t="shared" si="24"/>
        <v>0</v>
      </c>
      <c r="AF53">
        <f t="shared" si="24"/>
        <v>0</v>
      </c>
      <c r="AG53">
        <f t="shared" si="24"/>
        <v>0</v>
      </c>
      <c r="AH53">
        <f t="shared" si="24"/>
        <v>0</v>
      </c>
      <c r="AI53">
        <f t="shared" si="24"/>
        <v>0</v>
      </c>
      <c r="AJ53">
        <f t="shared" si="24"/>
        <v>0</v>
      </c>
      <c r="AK53">
        <f t="shared" si="24"/>
        <v>0</v>
      </c>
      <c r="AL53">
        <f t="shared" si="24"/>
        <v>0</v>
      </c>
      <c r="AM53">
        <f t="shared" si="24"/>
        <v>0</v>
      </c>
      <c r="AN53">
        <f t="shared" si="24"/>
        <v>0</v>
      </c>
      <c r="AO53">
        <f t="shared" si="24"/>
        <v>0</v>
      </c>
      <c r="AP53">
        <f t="shared" si="24"/>
        <v>0</v>
      </c>
      <c r="AQ53">
        <f t="shared" si="24"/>
        <v>0</v>
      </c>
      <c r="AR53">
        <f t="shared" si="24"/>
        <v>0</v>
      </c>
      <c r="AS53">
        <f t="shared" si="24"/>
        <v>0</v>
      </c>
      <c r="AT53">
        <f t="shared" si="25"/>
        <v>0</v>
      </c>
      <c r="AU53">
        <f t="shared" si="25"/>
        <v>0</v>
      </c>
      <c r="AV53">
        <f t="shared" si="25"/>
        <v>0</v>
      </c>
      <c r="AW53">
        <f t="shared" si="25"/>
        <v>0</v>
      </c>
    </row>
    <row r="54" spans="1:49" x14ac:dyDescent="0.25">
      <c r="A54" t="str">
        <f t="shared" ref="A54:A56" si="26">C54&amp;D54&amp;E54</f>
        <v>OberpullendorfUnselbstständig Beschäftigte GW ogfInsgesamt</v>
      </c>
      <c r="B54">
        <v>54</v>
      </c>
      <c r="C54" t="str">
        <f t="shared" si="16"/>
        <v>Oberpullendorf</v>
      </c>
      <c r="D54" t="s">
        <v>449</v>
      </c>
      <c r="E54" t="s">
        <v>48</v>
      </c>
      <c r="F54">
        <f t="shared" ref="F54:F56" si="27">IF(ISERROR(VLOOKUP(Auswahl_Bezirk&amp;D54&amp;E54,Daten_Matrix,2,FALSE)),VLOOKUP(Auswahl_Bezirk2&amp;D54&amp;E54,Daten_Matrix,2,FALSE),VLOOKUP(Auswahl_Bezirk&amp;D54&amp;E54,Daten_Matrix,2,FALSE))</f>
        <v>460</v>
      </c>
      <c r="G54">
        <v>1</v>
      </c>
      <c r="H54">
        <f t="shared" ref="H54:H56" si="28">VLOOKUP(D54&amp;E54,Jahre_Matrix,4,FALSE)</f>
        <v>14</v>
      </c>
      <c r="I54">
        <f t="shared" si="22"/>
        <v>7933.5503448589998</v>
      </c>
      <c r="J54">
        <f t="shared" si="22"/>
        <v>6959.1806423489998</v>
      </c>
      <c r="K54">
        <f t="shared" si="22"/>
        <v>7904.629552673</v>
      </c>
      <c r="L54">
        <f t="shared" si="22"/>
        <v>7125.6771619649999</v>
      </c>
      <c r="M54">
        <f t="shared" si="22"/>
        <v>8014.9171908360004</v>
      </c>
      <c r="N54">
        <f t="shared" si="22"/>
        <v>7041.4979579970004</v>
      </c>
      <c r="O54">
        <f t="shared" si="22"/>
        <v>7671.3746639210003</v>
      </c>
      <c r="P54">
        <f t="shared" si="22"/>
        <v>7151.690307074</v>
      </c>
      <c r="Q54">
        <f t="shared" si="22"/>
        <v>8137.3864583579998</v>
      </c>
      <c r="R54">
        <f t="shared" si="22"/>
        <v>7533.8732740389996</v>
      </c>
      <c r="S54">
        <f t="shared" si="23"/>
        <v>8289.3927312060005</v>
      </c>
      <c r="T54">
        <f t="shared" si="23"/>
        <v>7362.9887478749997</v>
      </c>
      <c r="U54">
        <f t="shared" si="23"/>
        <v>8265.9288378679994</v>
      </c>
      <c r="V54">
        <f t="shared" si="23"/>
        <v>7542.238614633</v>
      </c>
      <c r="W54">
        <f t="shared" si="23"/>
        <v>0</v>
      </c>
      <c r="X54">
        <f t="shared" si="23"/>
        <v>0</v>
      </c>
      <c r="Y54">
        <f t="shared" si="23"/>
        <v>0</v>
      </c>
      <c r="Z54">
        <f t="shared" si="23"/>
        <v>0</v>
      </c>
      <c r="AA54">
        <f t="shared" si="23"/>
        <v>0</v>
      </c>
      <c r="AB54">
        <f t="shared" si="23"/>
        <v>0</v>
      </c>
      <c r="AC54">
        <f t="shared" si="24"/>
        <v>0</v>
      </c>
      <c r="AD54">
        <f t="shared" si="24"/>
        <v>0</v>
      </c>
      <c r="AE54">
        <f t="shared" si="24"/>
        <v>0</v>
      </c>
      <c r="AF54">
        <f t="shared" si="24"/>
        <v>0</v>
      </c>
      <c r="AG54">
        <f t="shared" si="24"/>
        <v>0</v>
      </c>
      <c r="AH54">
        <f t="shared" si="24"/>
        <v>0</v>
      </c>
      <c r="AI54">
        <f t="shared" si="24"/>
        <v>0</v>
      </c>
      <c r="AJ54">
        <f t="shared" si="24"/>
        <v>0</v>
      </c>
      <c r="AK54">
        <f t="shared" si="24"/>
        <v>0</v>
      </c>
      <c r="AL54">
        <f t="shared" si="24"/>
        <v>0</v>
      </c>
      <c r="AM54">
        <f t="shared" si="24"/>
        <v>0</v>
      </c>
      <c r="AN54">
        <f t="shared" si="24"/>
        <v>0</v>
      </c>
      <c r="AO54">
        <f t="shared" si="24"/>
        <v>0</v>
      </c>
      <c r="AP54">
        <f t="shared" si="24"/>
        <v>0</v>
      </c>
      <c r="AQ54">
        <f t="shared" si="24"/>
        <v>0</v>
      </c>
      <c r="AR54">
        <f t="shared" si="24"/>
        <v>0</v>
      </c>
      <c r="AS54">
        <f t="shared" si="24"/>
        <v>0</v>
      </c>
      <c r="AT54">
        <f t="shared" si="25"/>
        <v>0</v>
      </c>
      <c r="AU54">
        <f t="shared" si="25"/>
        <v>0</v>
      </c>
      <c r="AV54">
        <f t="shared" si="25"/>
        <v>0</v>
      </c>
      <c r="AW54">
        <f t="shared" si="25"/>
        <v>0</v>
      </c>
    </row>
    <row r="55" spans="1:49" x14ac:dyDescent="0.25">
      <c r="A55" t="str">
        <f t="shared" si="26"/>
        <v>OberpullendorfUnselbstständig Beschäftigte GW mgfInsgesamt</v>
      </c>
      <c r="B55">
        <v>55</v>
      </c>
      <c r="C55" t="str">
        <f t="shared" si="16"/>
        <v>Oberpullendorf</v>
      </c>
      <c r="D55" t="s">
        <v>450</v>
      </c>
      <c r="E55" t="s">
        <v>48</v>
      </c>
      <c r="F55">
        <f t="shared" si="27"/>
        <v>459</v>
      </c>
      <c r="G55">
        <v>1</v>
      </c>
      <c r="H55">
        <f t="shared" si="28"/>
        <v>14</v>
      </c>
      <c r="I55">
        <f t="shared" si="22"/>
        <v>8594.8941062960002</v>
      </c>
      <c r="J55">
        <f t="shared" si="22"/>
        <v>7539.2259142419998</v>
      </c>
      <c r="K55">
        <f t="shared" si="22"/>
        <v>8502.442886498</v>
      </c>
      <c r="L55">
        <f t="shared" si="22"/>
        <v>7691.2030821689996</v>
      </c>
      <c r="M55">
        <f t="shared" si="22"/>
        <v>8603.7785851280005</v>
      </c>
      <c r="N55">
        <f t="shared" si="22"/>
        <v>7597.2174502409998</v>
      </c>
      <c r="O55">
        <f t="shared" si="22"/>
        <v>8219.5203091549993</v>
      </c>
      <c r="P55">
        <f t="shared" si="22"/>
        <v>7651.2712309199997</v>
      </c>
      <c r="Q55">
        <f t="shared" si="22"/>
        <v>8720.6680684500006</v>
      </c>
      <c r="R55">
        <f t="shared" si="22"/>
        <v>8037.1741375689999</v>
      </c>
      <c r="S55">
        <f t="shared" si="23"/>
        <v>8833.0697997560001</v>
      </c>
      <c r="T55">
        <f t="shared" si="23"/>
        <v>7894.9343785190003</v>
      </c>
      <c r="U55">
        <f t="shared" si="23"/>
        <v>8795.4717922189993</v>
      </c>
      <c r="V55">
        <f t="shared" si="23"/>
        <v>8021.8693721789996</v>
      </c>
      <c r="W55">
        <f t="shared" si="23"/>
        <v>0</v>
      </c>
      <c r="X55">
        <f t="shared" si="23"/>
        <v>0</v>
      </c>
      <c r="Y55">
        <f t="shared" si="23"/>
        <v>0</v>
      </c>
      <c r="Z55">
        <f t="shared" si="23"/>
        <v>0</v>
      </c>
      <c r="AA55">
        <f t="shared" si="23"/>
        <v>0</v>
      </c>
      <c r="AB55">
        <f t="shared" si="23"/>
        <v>0</v>
      </c>
      <c r="AC55">
        <f t="shared" si="24"/>
        <v>0</v>
      </c>
      <c r="AD55">
        <f t="shared" si="24"/>
        <v>0</v>
      </c>
      <c r="AE55">
        <f t="shared" si="24"/>
        <v>0</v>
      </c>
      <c r="AF55">
        <f t="shared" si="24"/>
        <v>0</v>
      </c>
      <c r="AG55">
        <f t="shared" si="24"/>
        <v>0</v>
      </c>
      <c r="AH55">
        <f t="shared" si="24"/>
        <v>0</v>
      </c>
      <c r="AI55">
        <f t="shared" si="24"/>
        <v>0</v>
      </c>
      <c r="AJ55">
        <f t="shared" si="24"/>
        <v>0</v>
      </c>
      <c r="AK55">
        <f t="shared" si="24"/>
        <v>0</v>
      </c>
      <c r="AL55">
        <f t="shared" si="24"/>
        <v>0</v>
      </c>
      <c r="AM55">
        <f t="shared" si="24"/>
        <v>0</v>
      </c>
      <c r="AN55">
        <f t="shared" si="24"/>
        <v>0</v>
      </c>
      <c r="AO55">
        <f t="shared" si="24"/>
        <v>0</v>
      </c>
      <c r="AP55">
        <f t="shared" si="24"/>
        <v>0</v>
      </c>
      <c r="AQ55">
        <f t="shared" si="24"/>
        <v>0</v>
      </c>
      <c r="AR55">
        <f t="shared" si="24"/>
        <v>0</v>
      </c>
      <c r="AS55">
        <f t="shared" si="24"/>
        <v>0</v>
      </c>
      <c r="AT55">
        <f t="shared" si="25"/>
        <v>0</v>
      </c>
      <c r="AU55">
        <f t="shared" si="25"/>
        <v>0</v>
      </c>
      <c r="AV55">
        <f t="shared" si="25"/>
        <v>0</v>
      </c>
      <c r="AW55">
        <f t="shared" si="25"/>
        <v>0</v>
      </c>
    </row>
    <row r="56" spans="1:49" x14ac:dyDescent="0.25">
      <c r="A56" t="str">
        <f t="shared" si="26"/>
        <v>OberpullendorfUnternehmenInsgesamt</v>
      </c>
      <c r="B56">
        <v>56</v>
      </c>
      <c r="C56" t="str">
        <f t="shared" si="16"/>
        <v>Oberpullendorf</v>
      </c>
      <c r="D56" t="s">
        <v>475</v>
      </c>
      <c r="E56" t="s">
        <v>48</v>
      </c>
      <c r="F56">
        <f t="shared" si="27"/>
        <v>461</v>
      </c>
      <c r="G56">
        <v>1</v>
      </c>
      <c r="H56">
        <f t="shared" si="28"/>
        <v>3</v>
      </c>
      <c r="I56">
        <f t="shared" si="22"/>
        <v>2947</v>
      </c>
      <c r="J56">
        <f t="shared" si="22"/>
        <v>2920</v>
      </c>
      <c r="K56">
        <f t="shared" si="22"/>
        <v>3062</v>
      </c>
      <c r="L56">
        <f t="shared" si="22"/>
        <v>0</v>
      </c>
      <c r="M56">
        <f t="shared" si="22"/>
        <v>0</v>
      </c>
      <c r="N56">
        <f t="shared" si="22"/>
        <v>0</v>
      </c>
      <c r="O56">
        <f t="shared" si="22"/>
        <v>0</v>
      </c>
      <c r="P56">
        <f t="shared" si="22"/>
        <v>0</v>
      </c>
      <c r="Q56">
        <f t="shared" si="22"/>
        <v>0</v>
      </c>
      <c r="R56">
        <f t="shared" si="22"/>
        <v>0</v>
      </c>
      <c r="S56">
        <f t="shared" si="23"/>
        <v>0</v>
      </c>
      <c r="T56">
        <f t="shared" si="23"/>
        <v>0</v>
      </c>
      <c r="U56">
        <f t="shared" si="23"/>
        <v>0</v>
      </c>
      <c r="V56">
        <f t="shared" si="23"/>
        <v>0</v>
      </c>
      <c r="W56">
        <f t="shared" si="23"/>
        <v>0</v>
      </c>
      <c r="X56">
        <f t="shared" si="23"/>
        <v>0</v>
      </c>
      <c r="Y56">
        <f t="shared" si="23"/>
        <v>0</v>
      </c>
      <c r="Z56">
        <f t="shared" si="23"/>
        <v>0</v>
      </c>
      <c r="AA56">
        <f t="shared" si="23"/>
        <v>0</v>
      </c>
      <c r="AB56">
        <f t="shared" si="23"/>
        <v>0</v>
      </c>
      <c r="AC56">
        <f t="shared" si="24"/>
        <v>0</v>
      </c>
      <c r="AD56">
        <f t="shared" si="24"/>
        <v>0</v>
      </c>
      <c r="AE56">
        <f t="shared" si="24"/>
        <v>0</v>
      </c>
      <c r="AF56">
        <f t="shared" si="24"/>
        <v>0</v>
      </c>
      <c r="AG56">
        <f t="shared" si="24"/>
        <v>0</v>
      </c>
      <c r="AH56">
        <f t="shared" si="24"/>
        <v>0</v>
      </c>
      <c r="AI56">
        <f t="shared" si="24"/>
        <v>0</v>
      </c>
      <c r="AJ56">
        <f t="shared" si="24"/>
        <v>0</v>
      </c>
      <c r="AK56">
        <f t="shared" si="24"/>
        <v>0</v>
      </c>
      <c r="AL56">
        <f t="shared" si="24"/>
        <v>0</v>
      </c>
      <c r="AM56">
        <f t="shared" si="24"/>
        <v>0</v>
      </c>
      <c r="AN56">
        <f t="shared" si="24"/>
        <v>0</v>
      </c>
      <c r="AO56">
        <f t="shared" si="24"/>
        <v>0</v>
      </c>
      <c r="AP56">
        <f t="shared" si="24"/>
        <v>0</v>
      </c>
      <c r="AQ56">
        <f t="shared" si="24"/>
        <v>0</v>
      </c>
      <c r="AR56">
        <f t="shared" si="24"/>
        <v>0</v>
      </c>
      <c r="AS56">
        <f t="shared" si="24"/>
        <v>0</v>
      </c>
      <c r="AT56">
        <f t="shared" si="25"/>
        <v>0</v>
      </c>
      <c r="AU56">
        <f t="shared" si="25"/>
        <v>0</v>
      </c>
      <c r="AV56">
        <f t="shared" si="25"/>
        <v>0</v>
      </c>
      <c r="AW56">
        <f t="shared" si="25"/>
        <v>0</v>
      </c>
    </row>
    <row r="57" spans="1:49" x14ac:dyDescent="0.25">
      <c r="A57" t="str">
        <f t="shared" ref="A57:A58" si="29">C57&amp;D57&amp;E57</f>
        <v>OberpullendorfArbeitsstättenInsgesamt</v>
      </c>
      <c r="B57">
        <v>57</v>
      </c>
      <c r="C57" t="str">
        <f t="shared" si="16"/>
        <v>Oberpullendorf</v>
      </c>
      <c r="D57" t="s">
        <v>476</v>
      </c>
      <c r="E57" t="s">
        <v>48</v>
      </c>
      <c r="F57">
        <f t="shared" ref="F57:F58" si="30">IF(ISERROR(VLOOKUP(Auswahl_Bezirk&amp;D57&amp;E57,Daten_Matrix,2,FALSE)),VLOOKUP(Auswahl_Bezirk2&amp;D57&amp;E57,Daten_Matrix,2,FALSE),VLOOKUP(Auswahl_Bezirk&amp;D57&amp;E57,Daten_Matrix,2,FALSE))</f>
        <v>421</v>
      </c>
      <c r="G57">
        <v>1</v>
      </c>
      <c r="H57">
        <f t="shared" ref="H57:H58" si="31">VLOOKUP(D57&amp;E57,Jahre_Matrix,4,FALSE)</f>
        <v>3</v>
      </c>
      <c r="I57">
        <f t="shared" si="22"/>
        <v>3288</v>
      </c>
      <c r="J57">
        <f t="shared" si="22"/>
        <v>3268</v>
      </c>
      <c r="K57">
        <f t="shared" si="22"/>
        <v>3429</v>
      </c>
      <c r="L57">
        <f t="shared" si="22"/>
        <v>0</v>
      </c>
      <c r="M57">
        <f t="shared" si="22"/>
        <v>0</v>
      </c>
      <c r="N57">
        <f t="shared" si="22"/>
        <v>0</v>
      </c>
      <c r="O57">
        <f t="shared" si="22"/>
        <v>0</v>
      </c>
      <c r="P57">
        <f t="shared" si="22"/>
        <v>0</v>
      </c>
      <c r="Q57">
        <f t="shared" si="22"/>
        <v>0</v>
      </c>
      <c r="R57">
        <f t="shared" si="22"/>
        <v>0</v>
      </c>
      <c r="S57">
        <f t="shared" si="23"/>
        <v>0</v>
      </c>
      <c r="T57">
        <f t="shared" si="23"/>
        <v>0</v>
      </c>
      <c r="U57">
        <f t="shared" si="23"/>
        <v>0</v>
      </c>
      <c r="V57">
        <f t="shared" si="23"/>
        <v>0</v>
      </c>
      <c r="W57">
        <f t="shared" si="23"/>
        <v>0</v>
      </c>
      <c r="X57">
        <f t="shared" si="23"/>
        <v>0</v>
      </c>
      <c r="Y57">
        <f t="shared" si="23"/>
        <v>0</v>
      </c>
      <c r="Z57">
        <f t="shared" si="23"/>
        <v>0</v>
      </c>
      <c r="AA57">
        <f t="shared" si="23"/>
        <v>0</v>
      </c>
      <c r="AB57">
        <f t="shared" si="23"/>
        <v>0</v>
      </c>
      <c r="AC57">
        <f t="shared" si="23"/>
        <v>0</v>
      </c>
      <c r="AD57">
        <f t="shared" si="23"/>
        <v>0</v>
      </c>
      <c r="AE57">
        <f t="shared" si="23"/>
        <v>0</v>
      </c>
      <c r="AF57">
        <f t="shared" si="23"/>
        <v>0</v>
      </c>
      <c r="AG57">
        <f t="shared" si="23"/>
        <v>0</v>
      </c>
      <c r="AH57">
        <f t="shared" si="23"/>
        <v>0</v>
      </c>
      <c r="AI57">
        <f t="shared" ref="AI57:AW57" si="32">IF(ISERROR($F57),"-",INDEX(Daten_Matrix,$F57,AI$1+6))</f>
        <v>0</v>
      </c>
      <c r="AJ57">
        <f t="shared" si="32"/>
        <v>0</v>
      </c>
      <c r="AK57">
        <f t="shared" si="32"/>
        <v>0</v>
      </c>
      <c r="AL57">
        <f t="shared" si="32"/>
        <v>0</v>
      </c>
      <c r="AM57">
        <f t="shared" si="32"/>
        <v>0</v>
      </c>
      <c r="AN57">
        <f t="shared" si="32"/>
        <v>0</v>
      </c>
      <c r="AO57">
        <f t="shared" si="32"/>
        <v>0</v>
      </c>
      <c r="AP57">
        <f t="shared" si="32"/>
        <v>0</v>
      </c>
      <c r="AQ57">
        <f t="shared" si="32"/>
        <v>0</v>
      </c>
      <c r="AR57">
        <f t="shared" si="32"/>
        <v>0</v>
      </c>
      <c r="AS57">
        <f t="shared" si="32"/>
        <v>0</v>
      </c>
      <c r="AT57">
        <f t="shared" si="32"/>
        <v>0</v>
      </c>
      <c r="AU57">
        <f t="shared" si="32"/>
        <v>0</v>
      </c>
      <c r="AV57">
        <f t="shared" si="32"/>
        <v>0</v>
      </c>
      <c r="AW57">
        <f t="shared" si="32"/>
        <v>0</v>
      </c>
    </row>
    <row r="58" spans="1:49" x14ac:dyDescent="0.25">
      <c r="A58" t="str">
        <f t="shared" si="29"/>
        <v>OberpullendorfBeschäftigte in den ArbeitsstättenInsgesamt</v>
      </c>
      <c r="B58">
        <v>58</v>
      </c>
      <c r="C58" t="str">
        <f t="shared" si="16"/>
        <v>Oberpullendorf</v>
      </c>
      <c r="D58" t="s">
        <v>477</v>
      </c>
      <c r="E58" t="s">
        <v>48</v>
      </c>
      <c r="F58">
        <f t="shared" si="30"/>
        <v>422</v>
      </c>
      <c r="G58">
        <v>1</v>
      </c>
      <c r="H58">
        <f t="shared" si="31"/>
        <v>3</v>
      </c>
      <c r="I58">
        <f t="shared" ref="I58:AW58" si="33">IF(ISERROR($F58),"-",INDEX(Daten_Matrix,$F58,I$1+6))</f>
        <v>14874</v>
      </c>
      <c r="J58">
        <f t="shared" si="33"/>
        <v>14525</v>
      </c>
      <c r="K58">
        <f t="shared" si="33"/>
        <v>14950</v>
      </c>
      <c r="L58">
        <f t="shared" si="33"/>
        <v>0</v>
      </c>
      <c r="M58">
        <f t="shared" si="33"/>
        <v>0</v>
      </c>
      <c r="N58">
        <f t="shared" si="33"/>
        <v>0</v>
      </c>
      <c r="O58">
        <f t="shared" si="33"/>
        <v>0</v>
      </c>
      <c r="P58">
        <f t="shared" si="33"/>
        <v>0</v>
      </c>
      <c r="Q58">
        <f t="shared" si="33"/>
        <v>0</v>
      </c>
      <c r="R58">
        <f t="shared" si="33"/>
        <v>0</v>
      </c>
      <c r="S58">
        <f t="shared" si="33"/>
        <v>0</v>
      </c>
      <c r="T58">
        <f t="shared" si="33"/>
        <v>0</v>
      </c>
      <c r="U58">
        <f t="shared" si="33"/>
        <v>0</v>
      </c>
      <c r="V58">
        <f t="shared" si="33"/>
        <v>0</v>
      </c>
      <c r="W58">
        <f t="shared" si="33"/>
        <v>0</v>
      </c>
      <c r="X58">
        <f t="shared" si="33"/>
        <v>0</v>
      </c>
      <c r="Y58">
        <f t="shared" si="33"/>
        <v>0</v>
      </c>
      <c r="Z58">
        <f t="shared" si="33"/>
        <v>0</v>
      </c>
      <c r="AA58">
        <f t="shared" si="33"/>
        <v>0</v>
      </c>
      <c r="AB58">
        <f t="shared" si="33"/>
        <v>0</v>
      </c>
      <c r="AC58">
        <f t="shared" si="33"/>
        <v>0</v>
      </c>
      <c r="AD58">
        <f t="shared" si="33"/>
        <v>0</v>
      </c>
      <c r="AE58">
        <f t="shared" si="33"/>
        <v>0</v>
      </c>
      <c r="AF58">
        <f t="shared" si="33"/>
        <v>0</v>
      </c>
      <c r="AG58">
        <f t="shared" si="33"/>
        <v>0</v>
      </c>
      <c r="AH58">
        <f t="shared" si="33"/>
        <v>0</v>
      </c>
      <c r="AI58">
        <f t="shared" si="33"/>
        <v>0</v>
      </c>
      <c r="AJ58">
        <f t="shared" si="33"/>
        <v>0</v>
      </c>
      <c r="AK58">
        <f t="shared" si="33"/>
        <v>0</v>
      </c>
      <c r="AL58">
        <f t="shared" si="33"/>
        <v>0</v>
      </c>
      <c r="AM58">
        <f t="shared" si="33"/>
        <v>0</v>
      </c>
      <c r="AN58">
        <f t="shared" si="33"/>
        <v>0</v>
      </c>
      <c r="AO58">
        <f t="shared" si="33"/>
        <v>0</v>
      </c>
      <c r="AP58">
        <f t="shared" si="33"/>
        <v>0</v>
      </c>
      <c r="AQ58">
        <f t="shared" si="33"/>
        <v>0</v>
      </c>
      <c r="AR58">
        <f t="shared" si="33"/>
        <v>0</v>
      </c>
      <c r="AS58">
        <f t="shared" si="33"/>
        <v>0</v>
      </c>
      <c r="AT58">
        <f t="shared" si="33"/>
        <v>0</v>
      </c>
      <c r="AU58">
        <f t="shared" si="33"/>
        <v>0</v>
      </c>
      <c r="AV58">
        <f t="shared" si="33"/>
        <v>0</v>
      </c>
      <c r="AW58">
        <f t="shared" si="33"/>
        <v>0</v>
      </c>
    </row>
  </sheetData>
  <phoneticPr fontId="27" type="noConversion"/>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AX128"/>
  <sheetViews>
    <sheetView workbookViewId="0">
      <selection activeCell="AS1" sqref="AS1:AX128"/>
    </sheetView>
  </sheetViews>
  <sheetFormatPr baseColWidth="10" defaultRowHeight="15" x14ac:dyDescent="0.25"/>
  <cols>
    <col min="1" max="1" width="72.85546875" bestFit="1" customWidth="1"/>
    <col min="3" max="3" width="71.85546875" bestFit="1" customWidth="1"/>
    <col min="4" max="4" width="57.140625" customWidth="1"/>
  </cols>
  <sheetData>
    <row r="1" spans="1:50" x14ac:dyDescent="0.25">
      <c r="A1" t="s">
        <v>327</v>
      </c>
      <c r="B1" t="s">
        <v>339</v>
      </c>
      <c r="C1" t="str">
        <f>Auswahl_Merkmal</f>
        <v>Neugründungen - Insgesamt</v>
      </c>
      <c r="E1" t="s">
        <v>0</v>
      </c>
      <c r="F1" t="s">
        <v>1</v>
      </c>
      <c r="G1" t="s">
        <v>326</v>
      </c>
      <c r="H1" t="s">
        <v>335</v>
      </c>
      <c r="I1" t="s">
        <v>333</v>
      </c>
      <c r="J1" t="s">
        <v>2</v>
      </c>
      <c r="K1" t="s">
        <v>3</v>
      </c>
      <c r="L1" t="s">
        <v>4</v>
      </c>
      <c r="M1" t="s">
        <v>5</v>
      </c>
      <c r="N1" t="s">
        <v>6</v>
      </c>
      <c r="O1" t="s">
        <v>7</v>
      </c>
      <c r="P1" t="s">
        <v>8</v>
      </c>
      <c r="Q1" t="s">
        <v>9</v>
      </c>
      <c r="R1" t="s">
        <v>10</v>
      </c>
      <c r="S1" t="s">
        <v>11</v>
      </c>
      <c r="T1" t="s">
        <v>12</v>
      </c>
      <c r="U1" t="s">
        <v>13</v>
      </c>
      <c r="V1" t="s">
        <v>14</v>
      </c>
      <c r="W1" t="s">
        <v>15</v>
      </c>
      <c r="X1" t="s">
        <v>16</v>
      </c>
      <c r="Y1" t="s">
        <v>17</v>
      </c>
      <c r="Z1" t="s">
        <v>18</v>
      </c>
      <c r="AA1" t="s">
        <v>19</v>
      </c>
      <c r="AB1" t="s">
        <v>20</v>
      </c>
      <c r="AC1" t="s">
        <v>21</v>
      </c>
      <c r="AD1" t="s">
        <v>22</v>
      </c>
      <c r="AE1" t="s">
        <v>23</v>
      </c>
      <c r="AF1" t="s">
        <v>24</v>
      </c>
      <c r="AG1" t="s">
        <v>25</v>
      </c>
      <c r="AH1" t="s">
        <v>26</v>
      </c>
      <c r="AI1" t="s">
        <v>27</v>
      </c>
      <c r="AJ1" t="s">
        <v>28</v>
      </c>
      <c r="AK1" t="s">
        <v>29</v>
      </c>
      <c r="AL1" t="s">
        <v>30</v>
      </c>
      <c r="AM1" t="s">
        <v>31</v>
      </c>
      <c r="AN1" t="s">
        <v>32</v>
      </c>
      <c r="AO1" t="s">
        <v>33</v>
      </c>
      <c r="AP1" t="s">
        <v>34</v>
      </c>
      <c r="AQ1" t="s">
        <v>35</v>
      </c>
      <c r="AR1" t="s">
        <v>447</v>
      </c>
      <c r="AS1" t="s">
        <v>469</v>
      </c>
      <c r="AT1" t="s">
        <v>473</v>
      </c>
      <c r="AU1" t="s">
        <v>486</v>
      </c>
      <c r="AV1" t="s">
        <v>489</v>
      </c>
      <c r="AW1" t="s">
        <v>496</v>
      </c>
      <c r="AX1" t="s">
        <v>499</v>
      </c>
    </row>
    <row r="2" spans="1:50" x14ac:dyDescent="0.25">
      <c r="A2" t="str">
        <f>IF(OR(C2="Kammermitgliedschaften",C2="Neugründungen",C2="Lehrlinge"),F2&amp;C2&amp;D2,E2&amp;C2&amp;D2)</f>
        <v>Eisenstadt (Stadt+Umgebung), RustNeugründungenInsgesamt</v>
      </c>
      <c r="B2">
        <v>2</v>
      </c>
      <c r="C2" t="str">
        <f>LEFT($C$1,FIND(" - ",$C$1)-1)</f>
        <v>Neugründungen</v>
      </c>
      <c r="D2" t="str">
        <f>IF($C$1="Pendler (Auspendler/-innen) - Insgesamt",RIGHT($C$1,FIND("-",$C$1)-12),IF($C$1="Unselbstständig Beschäftigte - Gewerbliche Wirtschaft (ohne geringfügig Beschäftigte)"," GW ogfInsgesamt",IF($C$1="Unselbstständig Beschäftigte - Gewerbliche Wirtschaft (mit geringfügig Beschäftigte)"," GW mgfInsgesamt",RIGHT($C$1,LEN($C$1)-FIND("-",$C$1)-1))))</f>
        <v>Insgesamt</v>
      </c>
      <c r="E2" t="s">
        <v>142</v>
      </c>
      <c r="F2" t="s">
        <v>151</v>
      </c>
      <c r="G2">
        <f>IF(ISERROR(VLOOKUP(E2&amp;C2&amp;D2,Daten_Matrix,2,FALSE)),VLOOKUP(F2&amp;C2&amp;D2,Daten_Matrix,2,FALSE),VLOOKUP(E2&amp;C2&amp;D2,Daten_Matrix,2,FALSE))</f>
        <v>542</v>
      </c>
      <c r="H2">
        <v>1</v>
      </c>
      <c r="I2">
        <f t="shared" ref="I2:I33" si="0">VLOOKUP(C2&amp;D2,Jahre_Matrix,4,FALSE)</f>
        <v>22</v>
      </c>
      <c r="J2">
        <f t="shared" ref="J2:S11" si="1">IF(ISERROR($G2),"-",IF(INDEX(Anmerkungen_Matrix,$G2,J$1+6)="SW",INDEX(Anmerkungen_Matrix,$G2,J$1+6)&amp;" "&amp;INDEX(Daten_Matrix,$G2,J$1+6),INDEX(Daten_Matrix,$G2,J$1+6)))</f>
        <v>190</v>
      </c>
      <c r="K2">
        <f t="shared" si="1"/>
        <v>259.50521567521798</v>
      </c>
      <c r="L2">
        <f t="shared" si="1"/>
        <v>236.559069767442</v>
      </c>
      <c r="M2">
        <f t="shared" si="1"/>
        <v>290.98257839721299</v>
      </c>
      <c r="N2">
        <f t="shared" si="1"/>
        <v>238.221189591078</v>
      </c>
      <c r="O2">
        <f t="shared" si="1"/>
        <v>243.103008204193</v>
      </c>
      <c r="P2">
        <f t="shared" si="1"/>
        <v>496.08196721311498</v>
      </c>
      <c r="Q2">
        <f t="shared" si="1"/>
        <v>358.49791376912401</v>
      </c>
      <c r="R2">
        <f t="shared" si="1"/>
        <v>419.54545454545502</v>
      </c>
      <c r="S2">
        <f t="shared" si="1"/>
        <v>391.88964732650697</v>
      </c>
      <c r="T2">
        <f t="shared" ref="T2:AC11" si="2">IF(ISERROR($G2),"-",IF(INDEX(Anmerkungen_Matrix,$G2,T$1+6)="SW",INDEX(Anmerkungen_Matrix,$G2,T$1+6)&amp;" "&amp;INDEX(Daten_Matrix,$G2,T$1+6),INDEX(Daten_Matrix,$G2,T$1+6)))</f>
        <v>399.13779302458602</v>
      </c>
      <c r="U2">
        <f t="shared" si="2"/>
        <v>377.43609022556399</v>
      </c>
      <c r="V2">
        <f t="shared" si="2"/>
        <v>344.5827216262</v>
      </c>
      <c r="W2">
        <f t="shared" si="2"/>
        <v>381</v>
      </c>
      <c r="X2">
        <f t="shared" si="2"/>
        <v>386.589013224822</v>
      </c>
      <c r="Y2">
        <f t="shared" si="2"/>
        <v>333</v>
      </c>
      <c r="Z2">
        <f t="shared" si="2"/>
        <v>345</v>
      </c>
      <c r="AA2">
        <f t="shared" si="2"/>
        <v>324</v>
      </c>
      <c r="AB2">
        <f t="shared" si="2"/>
        <v>296</v>
      </c>
      <c r="AC2">
        <f t="shared" si="2"/>
        <v>340</v>
      </c>
      <c r="AD2">
        <f t="shared" ref="AD2:AX11" si="3">IF(ISERROR($G2),"-",IF(INDEX(Anmerkungen_Matrix,$G2,AD$1+6)="SW",INDEX(Anmerkungen_Matrix,$G2,AD$1+6)&amp;" "&amp;INDEX(Daten_Matrix,$G2,AD$1+6),INDEX(Daten_Matrix,$G2,AD$1+6)))</f>
        <v>292</v>
      </c>
      <c r="AE2">
        <f t="shared" si="3"/>
        <v>323</v>
      </c>
      <c r="AF2">
        <f t="shared" si="3"/>
        <v>0</v>
      </c>
      <c r="AG2">
        <f t="shared" si="3"/>
        <v>0</v>
      </c>
      <c r="AH2">
        <f t="shared" si="3"/>
        <v>0</v>
      </c>
      <c r="AI2">
        <f t="shared" si="3"/>
        <v>0</v>
      </c>
      <c r="AJ2">
        <f t="shared" si="3"/>
        <v>0</v>
      </c>
      <c r="AK2">
        <f t="shared" si="3"/>
        <v>0</v>
      </c>
      <c r="AL2">
        <f t="shared" si="3"/>
        <v>0</v>
      </c>
      <c r="AM2">
        <f t="shared" si="3"/>
        <v>0</v>
      </c>
      <c r="AN2">
        <f t="shared" si="3"/>
        <v>0</v>
      </c>
      <c r="AO2">
        <f t="shared" si="3"/>
        <v>0</v>
      </c>
      <c r="AP2">
        <f t="shared" si="3"/>
        <v>0</v>
      </c>
      <c r="AQ2">
        <f t="shared" si="3"/>
        <v>0</v>
      </c>
      <c r="AR2">
        <f t="shared" si="3"/>
        <v>0</v>
      </c>
      <c r="AS2">
        <f t="shared" si="3"/>
        <v>0</v>
      </c>
      <c r="AT2">
        <f t="shared" si="3"/>
        <v>0</v>
      </c>
      <c r="AU2">
        <f t="shared" si="3"/>
        <v>0</v>
      </c>
      <c r="AV2">
        <f t="shared" si="3"/>
        <v>0</v>
      </c>
      <c r="AW2">
        <f t="shared" si="3"/>
        <v>0</v>
      </c>
      <c r="AX2">
        <f t="shared" si="3"/>
        <v>0</v>
      </c>
    </row>
    <row r="3" spans="1:50" x14ac:dyDescent="0.25">
      <c r="A3" t="str">
        <f t="shared" ref="A3:A66" si="4">IF(OR(C3="Kammermitgliedschaften",C3="Neugründungen",C3="Lehrlinge"),F3&amp;C3&amp;D3,E3&amp;C3&amp;D3)</f>
        <v>NeugründungenInsgesamt</v>
      </c>
      <c r="B3">
        <v>3</v>
      </c>
      <c r="C3" t="str">
        <f t="shared" ref="C3:C70" si="5">LEFT($C$1,FIND(" - ",$C$1)-1)</f>
        <v>Neugründungen</v>
      </c>
      <c r="D3" t="str">
        <f t="shared" ref="D3:D66" si="6">IF($C$1="Pendler (Auspendler/-innen) - Insgesamt",RIGHT($C$1,FIND("-",$C$1)-12),IF($C$1="Unselbstständig Beschäftigte - Gewerbliche Wirtschaft (ohne geringfügig Beschäftigte)"," GW ogfInsgesamt",IF($C$1="Unselbstständig Beschäftigte - Gewerbliche Wirtschaft (mit geringfügig Beschäftigte)"," GW mgfInsgesamt",RIGHT($C$1,LEN($C$1)-FIND("-",$C$1)-1))))</f>
        <v>Insgesamt</v>
      </c>
      <c r="E3" t="s">
        <v>143</v>
      </c>
      <c r="G3" t="e">
        <f t="shared" ref="G3:G33" si="7">IF(ISERROR(VLOOKUP(E3&amp;C3&amp;D3,Daten_Matrix,2,FALSE)),VLOOKUP(F3&amp;C3&amp;D3,Daten_Matrix,2,FALSE),VLOOKUP(E3&amp;C3&amp;D3,Daten_Matrix,2,FALSE))</f>
        <v>#N/A</v>
      </c>
      <c r="H3">
        <v>1</v>
      </c>
      <c r="I3">
        <f t="shared" si="0"/>
        <v>22</v>
      </c>
      <c r="J3" t="str">
        <f t="shared" si="1"/>
        <v>-</v>
      </c>
      <c r="K3" t="str">
        <f t="shared" si="1"/>
        <v>-</v>
      </c>
      <c r="L3" t="str">
        <f t="shared" si="1"/>
        <v>-</v>
      </c>
      <c r="M3" t="str">
        <f t="shared" si="1"/>
        <v>-</v>
      </c>
      <c r="N3" t="str">
        <f t="shared" si="1"/>
        <v>-</v>
      </c>
      <c r="O3" t="str">
        <f t="shared" si="1"/>
        <v>-</v>
      </c>
      <c r="P3" t="str">
        <f t="shared" si="1"/>
        <v>-</v>
      </c>
      <c r="Q3" t="str">
        <f t="shared" si="1"/>
        <v>-</v>
      </c>
      <c r="R3" t="str">
        <f t="shared" si="1"/>
        <v>-</v>
      </c>
      <c r="S3" t="str">
        <f t="shared" si="1"/>
        <v>-</v>
      </c>
      <c r="T3" t="str">
        <f t="shared" si="2"/>
        <v>-</v>
      </c>
      <c r="U3" t="str">
        <f t="shared" si="2"/>
        <v>-</v>
      </c>
      <c r="V3" t="str">
        <f t="shared" si="2"/>
        <v>-</v>
      </c>
      <c r="W3" t="str">
        <f t="shared" si="2"/>
        <v>-</v>
      </c>
      <c r="X3" t="str">
        <f t="shared" si="2"/>
        <v>-</v>
      </c>
      <c r="Y3" t="str">
        <f t="shared" si="2"/>
        <v>-</v>
      </c>
      <c r="Z3" t="str">
        <f t="shared" si="2"/>
        <v>-</v>
      </c>
      <c r="AA3" t="str">
        <f t="shared" si="2"/>
        <v>-</v>
      </c>
      <c r="AB3" t="str">
        <f t="shared" si="2"/>
        <v>-</v>
      </c>
      <c r="AC3" t="str">
        <f t="shared" si="2"/>
        <v>-</v>
      </c>
      <c r="AD3" t="str">
        <f t="shared" si="3"/>
        <v>-</v>
      </c>
      <c r="AE3" t="str">
        <f t="shared" si="3"/>
        <v>-</v>
      </c>
      <c r="AF3" t="str">
        <f t="shared" si="3"/>
        <v>-</v>
      </c>
      <c r="AG3" t="str">
        <f t="shared" si="3"/>
        <v>-</v>
      </c>
      <c r="AH3" t="str">
        <f t="shared" si="3"/>
        <v>-</v>
      </c>
      <c r="AI3" t="str">
        <f t="shared" si="3"/>
        <v>-</v>
      </c>
      <c r="AJ3" t="str">
        <f t="shared" si="3"/>
        <v>-</v>
      </c>
      <c r="AK3" t="str">
        <f t="shared" si="3"/>
        <v>-</v>
      </c>
      <c r="AL3" t="str">
        <f t="shared" si="3"/>
        <v>-</v>
      </c>
      <c r="AM3" t="str">
        <f t="shared" si="3"/>
        <v>-</v>
      </c>
      <c r="AN3" t="str">
        <f t="shared" si="3"/>
        <v>-</v>
      </c>
      <c r="AO3" t="str">
        <f t="shared" si="3"/>
        <v>-</v>
      </c>
      <c r="AP3" t="str">
        <f t="shared" si="3"/>
        <v>-</v>
      </c>
      <c r="AQ3" t="str">
        <f t="shared" si="3"/>
        <v>-</v>
      </c>
      <c r="AR3" t="str">
        <f t="shared" si="3"/>
        <v>-</v>
      </c>
      <c r="AS3" t="str">
        <f t="shared" si="3"/>
        <v>-</v>
      </c>
      <c r="AT3" t="str">
        <f t="shared" si="3"/>
        <v>-</v>
      </c>
      <c r="AU3" t="str">
        <f t="shared" si="3"/>
        <v>-</v>
      </c>
      <c r="AV3" t="str">
        <f t="shared" si="3"/>
        <v>-</v>
      </c>
      <c r="AW3" t="str">
        <f t="shared" si="3"/>
        <v>-</v>
      </c>
      <c r="AX3" t="str">
        <f t="shared" si="3"/>
        <v>-</v>
      </c>
    </row>
    <row r="4" spans="1:50" x14ac:dyDescent="0.25">
      <c r="A4" t="str">
        <f t="shared" si="4"/>
        <v>NeugründungenInsgesamt</v>
      </c>
      <c r="B4">
        <v>4</v>
      </c>
      <c r="C4" t="str">
        <f t="shared" si="5"/>
        <v>Neugründungen</v>
      </c>
      <c r="D4" t="str">
        <f t="shared" si="6"/>
        <v>Insgesamt</v>
      </c>
      <c r="E4" t="s">
        <v>144</v>
      </c>
      <c r="G4" t="e">
        <f t="shared" si="7"/>
        <v>#N/A</v>
      </c>
      <c r="H4">
        <v>1</v>
      </c>
      <c r="I4">
        <f t="shared" si="0"/>
        <v>22</v>
      </c>
      <c r="J4" t="str">
        <f t="shared" si="1"/>
        <v>-</v>
      </c>
      <c r="K4" t="str">
        <f t="shared" si="1"/>
        <v>-</v>
      </c>
      <c r="L4" t="str">
        <f t="shared" si="1"/>
        <v>-</v>
      </c>
      <c r="M4" t="str">
        <f t="shared" si="1"/>
        <v>-</v>
      </c>
      <c r="N4" t="str">
        <f t="shared" si="1"/>
        <v>-</v>
      </c>
      <c r="O4" t="str">
        <f t="shared" si="1"/>
        <v>-</v>
      </c>
      <c r="P4" t="str">
        <f t="shared" si="1"/>
        <v>-</v>
      </c>
      <c r="Q4" t="str">
        <f t="shared" si="1"/>
        <v>-</v>
      </c>
      <c r="R4" t="str">
        <f t="shared" si="1"/>
        <v>-</v>
      </c>
      <c r="S4" t="str">
        <f t="shared" si="1"/>
        <v>-</v>
      </c>
      <c r="T4" t="str">
        <f t="shared" si="2"/>
        <v>-</v>
      </c>
      <c r="U4" t="str">
        <f t="shared" si="2"/>
        <v>-</v>
      </c>
      <c r="V4" t="str">
        <f t="shared" si="2"/>
        <v>-</v>
      </c>
      <c r="W4" t="str">
        <f t="shared" si="2"/>
        <v>-</v>
      </c>
      <c r="X4" t="str">
        <f t="shared" si="2"/>
        <v>-</v>
      </c>
      <c r="Y4" t="str">
        <f t="shared" si="2"/>
        <v>-</v>
      </c>
      <c r="Z4" t="str">
        <f t="shared" si="2"/>
        <v>-</v>
      </c>
      <c r="AA4" t="str">
        <f t="shared" si="2"/>
        <v>-</v>
      </c>
      <c r="AB4" t="str">
        <f t="shared" si="2"/>
        <v>-</v>
      </c>
      <c r="AC4" t="str">
        <f t="shared" si="2"/>
        <v>-</v>
      </c>
      <c r="AD4" t="str">
        <f t="shared" si="3"/>
        <v>-</v>
      </c>
      <c r="AE4" t="str">
        <f t="shared" si="3"/>
        <v>-</v>
      </c>
      <c r="AF4" t="str">
        <f t="shared" si="3"/>
        <v>-</v>
      </c>
      <c r="AG4" t="str">
        <f t="shared" si="3"/>
        <v>-</v>
      </c>
      <c r="AH4" t="str">
        <f t="shared" si="3"/>
        <v>-</v>
      </c>
      <c r="AI4" t="str">
        <f t="shared" si="3"/>
        <v>-</v>
      </c>
      <c r="AJ4" t="str">
        <f t="shared" si="3"/>
        <v>-</v>
      </c>
      <c r="AK4" t="str">
        <f t="shared" si="3"/>
        <v>-</v>
      </c>
      <c r="AL4" t="str">
        <f t="shared" si="3"/>
        <v>-</v>
      </c>
      <c r="AM4" t="str">
        <f t="shared" si="3"/>
        <v>-</v>
      </c>
      <c r="AN4" t="str">
        <f t="shared" si="3"/>
        <v>-</v>
      </c>
      <c r="AO4" t="str">
        <f t="shared" si="3"/>
        <v>-</v>
      </c>
      <c r="AP4" t="str">
        <f t="shared" si="3"/>
        <v>-</v>
      </c>
      <c r="AQ4" t="str">
        <f t="shared" si="3"/>
        <v>-</v>
      </c>
      <c r="AR4" t="str">
        <f t="shared" si="3"/>
        <v>-</v>
      </c>
      <c r="AS4" t="str">
        <f t="shared" si="3"/>
        <v>-</v>
      </c>
      <c r="AT4" t="str">
        <f t="shared" si="3"/>
        <v>-</v>
      </c>
      <c r="AU4" t="str">
        <f t="shared" si="3"/>
        <v>-</v>
      </c>
      <c r="AV4" t="str">
        <f t="shared" si="3"/>
        <v>-</v>
      </c>
      <c r="AW4" t="str">
        <f t="shared" si="3"/>
        <v>-</v>
      </c>
      <c r="AX4" t="str">
        <f t="shared" si="3"/>
        <v>-</v>
      </c>
    </row>
    <row r="5" spans="1:50" x14ac:dyDescent="0.25">
      <c r="A5" t="str">
        <f t="shared" si="4"/>
        <v>GüssingNeugründungenInsgesamt</v>
      </c>
      <c r="B5">
        <v>5</v>
      </c>
      <c r="C5" t="str">
        <f t="shared" si="5"/>
        <v>Neugründungen</v>
      </c>
      <c r="D5" t="str">
        <f t="shared" si="6"/>
        <v>Insgesamt</v>
      </c>
      <c r="E5" t="s">
        <v>145</v>
      </c>
      <c r="F5" t="str">
        <f>E5</f>
        <v>Güssing</v>
      </c>
      <c r="G5">
        <f t="shared" si="7"/>
        <v>213</v>
      </c>
      <c r="H5">
        <v>1</v>
      </c>
      <c r="I5">
        <f t="shared" si="0"/>
        <v>22</v>
      </c>
      <c r="J5">
        <f t="shared" si="1"/>
        <v>79</v>
      </c>
      <c r="K5">
        <f t="shared" si="1"/>
        <v>99.809698336622503</v>
      </c>
      <c r="L5">
        <f t="shared" si="1"/>
        <v>112.78976744185999</v>
      </c>
      <c r="M5">
        <f t="shared" si="1"/>
        <v>105.630662020906</v>
      </c>
      <c r="N5">
        <f t="shared" si="1"/>
        <v>98.091078066914505</v>
      </c>
      <c r="O5">
        <f t="shared" si="1"/>
        <v>104.474020054695</v>
      </c>
      <c r="P5">
        <f t="shared" si="1"/>
        <v>170.37158469945399</v>
      </c>
      <c r="Q5">
        <f t="shared" si="1"/>
        <v>154.21418636995799</v>
      </c>
      <c r="R5">
        <f t="shared" si="1"/>
        <v>179.80519480519499</v>
      </c>
      <c r="S5">
        <f t="shared" si="1"/>
        <v>166.37770193401599</v>
      </c>
      <c r="T5">
        <f t="shared" si="2"/>
        <v>159.45454545454501</v>
      </c>
      <c r="U5">
        <f t="shared" si="2"/>
        <v>185.21399652978599</v>
      </c>
      <c r="V5">
        <f t="shared" si="2"/>
        <v>268.45398080180701</v>
      </c>
      <c r="W5">
        <f t="shared" si="2"/>
        <v>280</v>
      </c>
      <c r="X5">
        <f t="shared" si="2"/>
        <v>266.40590030518803</v>
      </c>
      <c r="Y5">
        <f t="shared" si="2"/>
        <v>208</v>
      </c>
      <c r="Z5">
        <f t="shared" si="2"/>
        <v>208</v>
      </c>
      <c r="AA5">
        <f t="shared" si="2"/>
        <v>186</v>
      </c>
      <c r="AB5">
        <f t="shared" si="2"/>
        <v>151</v>
      </c>
      <c r="AC5">
        <f t="shared" si="2"/>
        <v>150</v>
      </c>
      <c r="AD5">
        <f t="shared" si="3"/>
        <v>119</v>
      </c>
      <c r="AE5">
        <f t="shared" si="3"/>
        <v>124</v>
      </c>
      <c r="AF5">
        <f t="shared" si="3"/>
        <v>0</v>
      </c>
      <c r="AG5">
        <f t="shared" si="3"/>
        <v>0</v>
      </c>
      <c r="AH5">
        <f t="shared" si="3"/>
        <v>0</v>
      </c>
      <c r="AI5">
        <f t="shared" si="3"/>
        <v>0</v>
      </c>
      <c r="AJ5">
        <f t="shared" si="3"/>
        <v>0</v>
      </c>
      <c r="AK5">
        <f t="shared" si="3"/>
        <v>0</v>
      </c>
      <c r="AL5">
        <f t="shared" si="3"/>
        <v>0</v>
      </c>
      <c r="AM5">
        <f t="shared" si="3"/>
        <v>0</v>
      </c>
      <c r="AN5">
        <f t="shared" si="3"/>
        <v>0</v>
      </c>
      <c r="AO5">
        <f t="shared" si="3"/>
        <v>0</v>
      </c>
      <c r="AP5">
        <f t="shared" si="3"/>
        <v>0</v>
      </c>
      <c r="AQ5">
        <f t="shared" si="3"/>
        <v>0</v>
      </c>
      <c r="AR5">
        <f t="shared" si="3"/>
        <v>0</v>
      </c>
      <c r="AS5">
        <f t="shared" si="3"/>
        <v>0</v>
      </c>
      <c r="AT5">
        <f t="shared" si="3"/>
        <v>0</v>
      </c>
      <c r="AU5">
        <f t="shared" si="3"/>
        <v>0</v>
      </c>
      <c r="AV5">
        <f t="shared" si="3"/>
        <v>0</v>
      </c>
      <c r="AW5">
        <f t="shared" si="3"/>
        <v>0</v>
      </c>
      <c r="AX5">
        <f t="shared" si="3"/>
        <v>0</v>
      </c>
    </row>
    <row r="6" spans="1:50" x14ac:dyDescent="0.25">
      <c r="A6" t="str">
        <f t="shared" si="4"/>
        <v>JennersdorfNeugründungenInsgesamt</v>
      </c>
      <c r="B6">
        <v>6</v>
      </c>
      <c r="C6" t="str">
        <f t="shared" si="5"/>
        <v>Neugründungen</v>
      </c>
      <c r="D6" t="str">
        <f t="shared" si="6"/>
        <v>Insgesamt</v>
      </c>
      <c r="E6" t="s">
        <v>146</v>
      </c>
      <c r="F6" t="str">
        <f t="shared" ref="F6:F22" si="8">E6</f>
        <v>Jennersdorf</v>
      </c>
      <c r="G6">
        <f t="shared" si="7"/>
        <v>270</v>
      </c>
      <c r="H6">
        <v>1</v>
      </c>
      <c r="I6">
        <f t="shared" si="0"/>
        <v>22</v>
      </c>
      <c r="J6">
        <f t="shared" si="1"/>
        <v>57</v>
      </c>
      <c r="K6">
        <f t="shared" si="1"/>
        <v>44.914364251480102</v>
      </c>
      <c r="L6">
        <f t="shared" si="1"/>
        <v>49.906976744185997</v>
      </c>
      <c r="M6">
        <f t="shared" si="1"/>
        <v>55.804878048780502</v>
      </c>
      <c r="N6">
        <f t="shared" si="1"/>
        <v>66.061338289962805</v>
      </c>
      <c r="O6">
        <f t="shared" si="1"/>
        <v>61.278030993618998</v>
      </c>
      <c r="P6">
        <f t="shared" si="1"/>
        <v>91.198907103825107</v>
      </c>
      <c r="Q6">
        <f t="shared" si="1"/>
        <v>58.080667593880399</v>
      </c>
      <c r="R6">
        <f t="shared" si="1"/>
        <v>91.900432900432904</v>
      </c>
      <c r="S6">
        <f t="shared" si="1"/>
        <v>94.213879408418606</v>
      </c>
      <c r="T6">
        <f t="shared" si="2"/>
        <v>64.182961692395693</v>
      </c>
      <c r="U6">
        <f t="shared" si="2"/>
        <v>76.087912087912102</v>
      </c>
      <c r="V6">
        <f t="shared" si="2"/>
        <v>83.140598531902896</v>
      </c>
      <c r="W6">
        <f t="shared" si="2"/>
        <v>130</v>
      </c>
      <c r="X6">
        <f t="shared" si="2"/>
        <v>129.19684638860599</v>
      </c>
      <c r="Y6">
        <f t="shared" si="2"/>
        <v>123</v>
      </c>
      <c r="Z6">
        <f t="shared" si="2"/>
        <v>89</v>
      </c>
      <c r="AA6">
        <f t="shared" si="2"/>
        <v>111</v>
      </c>
      <c r="AB6">
        <f t="shared" si="2"/>
        <v>128</v>
      </c>
      <c r="AC6">
        <f t="shared" si="2"/>
        <v>116</v>
      </c>
      <c r="AD6">
        <f t="shared" si="3"/>
        <v>125</v>
      </c>
      <c r="AE6">
        <f t="shared" si="3"/>
        <v>119</v>
      </c>
      <c r="AF6">
        <f t="shared" si="3"/>
        <v>0</v>
      </c>
      <c r="AG6">
        <f t="shared" si="3"/>
        <v>0</v>
      </c>
      <c r="AH6">
        <f t="shared" si="3"/>
        <v>0</v>
      </c>
      <c r="AI6">
        <f t="shared" si="3"/>
        <v>0</v>
      </c>
      <c r="AJ6">
        <f t="shared" si="3"/>
        <v>0</v>
      </c>
      <c r="AK6">
        <f t="shared" si="3"/>
        <v>0</v>
      </c>
      <c r="AL6">
        <f t="shared" si="3"/>
        <v>0</v>
      </c>
      <c r="AM6">
        <f t="shared" si="3"/>
        <v>0</v>
      </c>
      <c r="AN6">
        <f t="shared" si="3"/>
        <v>0</v>
      </c>
      <c r="AO6">
        <f t="shared" si="3"/>
        <v>0</v>
      </c>
      <c r="AP6">
        <f t="shared" si="3"/>
        <v>0</v>
      </c>
      <c r="AQ6">
        <f t="shared" si="3"/>
        <v>0</v>
      </c>
      <c r="AR6">
        <f t="shared" si="3"/>
        <v>0</v>
      </c>
      <c r="AS6">
        <f t="shared" si="3"/>
        <v>0</v>
      </c>
      <c r="AT6">
        <f t="shared" si="3"/>
        <v>0</v>
      </c>
      <c r="AU6">
        <f t="shared" si="3"/>
        <v>0</v>
      </c>
      <c r="AV6">
        <f t="shared" si="3"/>
        <v>0</v>
      </c>
      <c r="AW6">
        <f t="shared" si="3"/>
        <v>0</v>
      </c>
      <c r="AX6">
        <f t="shared" si="3"/>
        <v>0</v>
      </c>
    </row>
    <row r="7" spans="1:50" x14ac:dyDescent="0.25">
      <c r="A7" t="str">
        <f t="shared" si="4"/>
        <v>MattersburgNeugründungenInsgesamt</v>
      </c>
      <c r="B7">
        <v>7</v>
      </c>
      <c r="C7" t="str">
        <f t="shared" si="5"/>
        <v>Neugründungen</v>
      </c>
      <c r="D7" t="str">
        <f t="shared" si="6"/>
        <v>Insgesamt</v>
      </c>
      <c r="E7" t="s">
        <v>147</v>
      </c>
      <c r="F7" t="str">
        <f t="shared" si="8"/>
        <v>Mattersburg</v>
      </c>
      <c r="G7">
        <f t="shared" si="7"/>
        <v>327</v>
      </c>
      <c r="H7">
        <v>1</v>
      </c>
      <c r="I7">
        <f t="shared" si="0"/>
        <v>22</v>
      </c>
      <c r="J7">
        <f t="shared" si="1"/>
        <v>130</v>
      </c>
      <c r="K7">
        <f t="shared" si="1"/>
        <v>145.72215957146901</v>
      </c>
      <c r="L7">
        <f t="shared" si="1"/>
        <v>155.70976744186001</v>
      </c>
      <c r="M7">
        <f t="shared" si="1"/>
        <v>162.43205574912901</v>
      </c>
      <c r="N7">
        <f t="shared" si="1"/>
        <v>134.12453531598501</v>
      </c>
      <c r="O7">
        <f t="shared" si="1"/>
        <v>143.65177757520499</v>
      </c>
      <c r="P7">
        <f t="shared" si="1"/>
        <v>230.50273224043701</v>
      </c>
      <c r="Q7">
        <f t="shared" si="1"/>
        <v>188.26147426981899</v>
      </c>
      <c r="R7">
        <f t="shared" si="1"/>
        <v>235.74458874458901</v>
      </c>
      <c r="S7">
        <f t="shared" si="1"/>
        <v>215.48919226393599</v>
      </c>
      <c r="T7">
        <f t="shared" si="2"/>
        <v>217.62035448827899</v>
      </c>
      <c r="U7">
        <f t="shared" si="2"/>
        <v>224.25910931174101</v>
      </c>
      <c r="V7">
        <f t="shared" si="2"/>
        <v>214.362507058159</v>
      </c>
      <c r="W7">
        <f t="shared" si="2"/>
        <v>183</v>
      </c>
      <c r="X7">
        <f t="shared" si="2"/>
        <v>223.34028484231899</v>
      </c>
      <c r="Y7">
        <f t="shared" si="2"/>
        <v>207</v>
      </c>
      <c r="Z7">
        <f t="shared" si="2"/>
        <v>198</v>
      </c>
      <c r="AA7">
        <f t="shared" si="2"/>
        <v>191</v>
      </c>
      <c r="AB7">
        <f t="shared" si="2"/>
        <v>173</v>
      </c>
      <c r="AC7">
        <f t="shared" si="2"/>
        <v>197</v>
      </c>
      <c r="AD7">
        <f t="shared" si="3"/>
        <v>177</v>
      </c>
      <c r="AE7">
        <f t="shared" si="3"/>
        <v>186</v>
      </c>
      <c r="AF7">
        <f t="shared" si="3"/>
        <v>0</v>
      </c>
      <c r="AG7">
        <f t="shared" si="3"/>
        <v>0</v>
      </c>
      <c r="AH7">
        <f t="shared" si="3"/>
        <v>0</v>
      </c>
      <c r="AI7">
        <f t="shared" si="3"/>
        <v>0</v>
      </c>
      <c r="AJ7">
        <f t="shared" si="3"/>
        <v>0</v>
      </c>
      <c r="AK7">
        <f t="shared" si="3"/>
        <v>0</v>
      </c>
      <c r="AL7">
        <f t="shared" si="3"/>
        <v>0</v>
      </c>
      <c r="AM7">
        <f t="shared" si="3"/>
        <v>0</v>
      </c>
      <c r="AN7">
        <f t="shared" si="3"/>
        <v>0</v>
      </c>
      <c r="AO7">
        <f t="shared" si="3"/>
        <v>0</v>
      </c>
      <c r="AP7">
        <f t="shared" si="3"/>
        <v>0</v>
      </c>
      <c r="AQ7">
        <f t="shared" si="3"/>
        <v>0</v>
      </c>
      <c r="AR7">
        <f t="shared" si="3"/>
        <v>0</v>
      </c>
      <c r="AS7">
        <f t="shared" si="3"/>
        <v>0</v>
      </c>
      <c r="AT7">
        <f t="shared" si="3"/>
        <v>0</v>
      </c>
      <c r="AU7">
        <f t="shared" si="3"/>
        <v>0</v>
      </c>
      <c r="AV7">
        <f t="shared" si="3"/>
        <v>0</v>
      </c>
      <c r="AW7">
        <f t="shared" si="3"/>
        <v>0</v>
      </c>
      <c r="AX7">
        <f t="shared" si="3"/>
        <v>0</v>
      </c>
    </row>
    <row r="8" spans="1:50" x14ac:dyDescent="0.25">
      <c r="A8" t="str">
        <f t="shared" si="4"/>
        <v>Neusiedl am SeeNeugründungenInsgesamt</v>
      </c>
      <c r="B8">
        <v>8</v>
      </c>
      <c r="C8" t="str">
        <f t="shared" si="5"/>
        <v>Neugründungen</v>
      </c>
      <c r="D8" t="str">
        <f t="shared" si="6"/>
        <v>Insgesamt</v>
      </c>
      <c r="E8" t="s">
        <v>148</v>
      </c>
      <c r="F8" t="str">
        <f t="shared" si="8"/>
        <v>Neusiedl am See</v>
      </c>
      <c r="G8">
        <f t="shared" si="7"/>
        <v>384</v>
      </c>
      <c r="H8">
        <v>1</v>
      </c>
      <c r="I8">
        <f t="shared" si="0"/>
        <v>22</v>
      </c>
      <c r="J8">
        <f t="shared" si="1"/>
        <v>195</v>
      </c>
      <c r="K8">
        <f t="shared" si="1"/>
        <v>248.52614885819</v>
      </c>
      <c r="L8">
        <f t="shared" si="1"/>
        <v>191.642790697674</v>
      </c>
      <c r="M8">
        <f t="shared" si="1"/>
        <v>215.24738675958201</v>
      </c>
      <c r="N8">
        <f t="shared" si="1"/>
        <v>206.191449814126</v>
      </c>
      <c r="O8">
        <f t="shared" si="1"/>
        <v>221.00273473108501</v>
      </c>
      <c r="P8">
        <f t="shared" si="1"/>
        <v>314.68633879781402</v>
      </c>
      <c r="Q8">
        <f t="shared" si="1"/>
        <v>232.32267037552199</v>
      </c>
      <c r="R8">
        <f t="shared" si="1"/>
        <v>388.57900432900402</v>
      </c>
      <c r="S8">
        <f t="shared" si="1"/>
        <v>358.81456200227501</v>
      </c>
      <c r="T8">
        <f t="shared" si="2"/>
        <v>365.04059462549998</v>
      </c>
      <c r="U8">
        <f t="shared" si="2"/>
        <v>374.432620011567</v>
      </c>
      <c r="V8">
        <f t="shared" si="2"/>
        <v>359.60813099943499</v>
      </c>
      <c r="W8">
        <f t="shared" si="2"/>
        <v>391</v>
      </c>
      <c r="X8">
        <f t="shared" si="2"/>
        <v>423.64547304170901</v>
      </c>
      <c r="Y8">
        <f t="shared" si="2"/>
        <v>370</v>
      </c>
      <c r="Z8">
        <f t="shared" si="2"/>
        <v>352</v>
      </c>
      <c r="AA8">
        <f t="shared" si="2"/>
        <v>312</v>
      </c>
      <c r="AB8">
        <f t="shared" si="2"/>
        <v>366</v>
      </c>
      <c r="AC8">
        <f t="shared" si="2"/>
        <v>311</v>
      </c>
      <c r="AD8">
        <f t="shared" si="3"/>
        <v>370</v>
      </c>
      <c r="AE8">
        <f t="shared" si="3"/>
        <v>363</v>
      </c>
      <c r="AF8">
        <f t="shared" si="3"/>
        <v>0</v>
      </c>
      <c r="AG8">
        <f t="shared" si="3"/>
        <v>0</v>
      </c>
      <c r="AH8">
        <f t="shared" si="3"/>
        <v>0</v>
      </c>
      <c r="AI8">
        <f t="shared" si="3"/>
        <v>0</v>
      </c>
      <c r="AJ8">
        <f t="shared" si="3"/>
        <v>0</v>
      </c>
      <c r="AK8">
        <f t="shared" si="3"/>
        <v>0</v>
      </c>
      <c r="AL8">
        <f t="shared" si="3"/>
        <v>0</v>
      </c>
      <c r="AM8">
        <f t="shared" si="3"/>
        <v>0</v>
      </c>
      <c r="AN8">
        <f t="shared" si="3"/>
        <v>0</v>
      </c>
      <c r="AO8">
        <f t="shared" si="3"/>
        <v>0</v>
      </c>
      <c r="AP8">
        <f t="shared" si="3"/>
        <v>0</v>
      </c>
      <c r="AQ8">
        <f t="shared" si="3"/>
        <v>0</v>
      </c>
      <c r="AR8">
        <f t="shared" si="3"/>
        <v>0</v>
      </c>
      <c r="AS8">
        <f t="shared" si="3"/>
        <v>0</v>
      </c>
      <c r="AT8">
        <f t="shared" si="3"/>
        <v>0</v>
      </c>
      <c r="AU8">
        <f t="shared" si="3"/>
        <v>0</v>
      </c>
      <c r="AV8">
        <f t="shared" si="3"/>
        <v>0</v>
      </c>
      <c r="AW8">
        <f t="shared" si="3"/>
        <v>0</v>
      </c>
      <c r="AX8">
        <f t="shared" si="3"/>
        <v>0</v>
      </c>
    </row>
    <row r="9" spans="1:50" x14ac:dyDescent="0.25">
      <c r="A9" t="str">
        <f t="shared" si="4"/>
        <v>OberpullendorfNeugründungenInsgesamt</v>
      </c>
      <c r="B9">
        <v>9</v>
      </c>
      <c r="C9" t="str">
        <f t="shared" si="5"/>
        <v>Neugründungen</v>
      </c>
      <c r="D9" t="str">
        <f t="shared" si="6"/>
        <v>Insgesamt</v>
      </c>
      <c r="E9" t="s">
        <v>149</v>
      </c>
      <c r="F9" t="str">
        <f t="shared" si="8"/>
        <v>Oberpullendorf</v>
      </c>
      <c r="G9">
        <f t="shared" si="7"/>
        <v>441</v>
      </c>
      <c r="H9">
        <v>1</v>
      </c>
      <c r="I9">
        <f t="shared" si="0"/>
        <v>22</v>
      </c>
      <c r="J9">
        <f t="shared" si="1"/>
        <v>95</v>
      </c>
      <c r="K9">
        <f t="shared" si="1"/>
        <v>130.75070482097499</v>
      </c>
      <c r="L9">
        <f t="shared" si="1"/>
        <v>142.73395348837201</v>
      </c>
      <c r="M9">
        <f t="shared" si="1"/>
        <v>109.616724738676</v>
      </c>
      <c r="N9">
        <f t="shared" si="1"/>
        <v>116.10780669144999</v>
      </c>
      <c r="O9">
        <f t="shared" si="1"/>
        <v>117.53327256153101</v>
      </c>
      <c r="P9">
        <f t="shared" si="1"/>
        <v>215.46994535519099</v>
      </c>
      <c r="Q9">
        <f t="shared" si="1"/>
        <v>175.24339360222501</v>
      </c>
      <c r="R9">
        <f t="shared" si="1"/>
        <v>210.77164502164501</v>
      </c>
      <c r="S9">
        <f t="shared" si="1"/>
        <v>239.54379977246899</v>
      </c>
      <c r="T9">
        <f t="shared" si="2"/>
        <v>218.62321326472301</v>
      </c>
      <c r="U9">
        <f t="shared" si="2"/>
        <v>202.23366107576601</v>
      </c>
      <c r="V9">
        <f t="shared" si="2"/>
        <v>211.35742518351199</v>
      </c>
      <c r="W9">
        <f t="shared" si="2"/>
        <v>234</v>
      </c>
      <c r="X9">
        <f t="shared" si="2"/>
        <v>255.38911495422201</v>
      </c>
      <c r="Y9">
        <f t="shared" si="2"/>
        <v>186</v>
      </c>
      <c r="Z9">
        <f t="shared" si="2"/>
        <v>227</v>
      </c>
      <c r="AA9">
        <f t="shared" si="2"/>
        <v>183</v>
      </c>
      <c r="AB9">
        <f t="shared" si="2"/>
        <v>195</v>
      </c>
      <c r="AC9">
        <f t="shared" si="2"/>
        <v>218</v>
      </c>
      <c r="AD9">
        <f t="shared" si="3"/>
        <v>201</v>
      </c>
      <c r="AE9">
        <f t="shared" si="3"/>
        <v>179</v>
      </c>
      <c r="AF9">
        <f t="shared" si="3"/>
        <v>0</v>
      </c>
      <c r="AG9">
        <f t="shared" si="3"/>
        <v>0</v>
      </c>
      <c r="AH9">
        <f t="shared" si="3"/>
        <v>0</v>
      </c>
      <c r="AI9">
        <f t="shared" si="3"/>
        <v>0</v>
      </c>
      <c r="AJ9">
        <f t="shared" si="3"/>
        <v>0</v>
      </c>
      <c r="AK9">
        <f t="shared" si="3"/>
        <v>0</v>
      </c>
      <c r="AL9">
        <f t="shared" si="3"/>
        <v>0</v>
      </c>
      <c r="AM9">
        <f t="shared" si="3"/>
        <v>0</v>
      </c>
      <c r="AN9">
        <f t="shared" si="3"/>
        <v>0</v>
      </c>
      <c r="AO9">
        <f t="shared" si="3"/>
        <v>0</v>
      </c>
      <c r="AP9">
        <f t="shared" si="3"/>
        <v>0</v>
      </c>
      <c r="AQ9">
        <f t="shared" si="3"/>
        <v>0</v>
      </c>
      <c r="AR9">
        <f t="shared" si="3"/>
        <v>0</v>
      </c>
      <c r="AS9">
        <f t="shared" si="3"/>
        <v>0</v>
      </c>
      <c r="AT9">
        <f t="shared" si="3"/>
        <v>0</v>
      </c>
      <c r="AU9">
        <f t="shared" si="3"/>
        <v>0</v>
      </c>
      <c r="AV9">
        <f t="shared" si="3"/>
        <v>0</v>
      </c>
      <c r="AW9">
        <f t="shared" si="3"/>
        <v>0</v>
      </c>
      <c r="AX9">
        <f t="shared" si="3"/>
        <v>0</v>
      </c>
    </row>
    <row r="10" spans="1:50" x14ac:dyDescent="0.25">
      <c r="A10" t="str">
        <f t="shared" si="4"/>
        <v>OberwartNeugründungenInsgesamt</v>
      </c>
      <c r="B10">
        <v>10</v>
      </c>
      <c r="C10" t="str">
        <f t="shared" si="5"/>
        <v>Neugründungen</v>
      </c>
      <c r="D10" t="str">
        <f t="shared" si="6"/>
        <v>Insgesamt</v>
      </c>
      <c r="E10" t="s">
        <v>150</v>
      </c>
      <c r="F10" t="str">
        <f t="shared" si="8"/>
        <v>Oberwart</v>
      </c>
      <c r="G10">
        <f t="shared" si="7"/>
        <v>498</v>
      </c>
      <c r="H10">
        <v>1</v>
      </c>
      <c r="I10">
        <f t="shared" si="0"/>
        <v>22</v>
      </c>
      <c r="J10">
        <f t="shared" si="1"/>
        <v>157</v>
      </c>
      <c r="K10">
        <f t="shared" si="1"/>
        <v>177.66126303918799</v>
      </c>
      <c r="L10">
        <f t="shared" si="1"/>
        <v>183.65767441860501</v>
      </c>
      <c r="M10">
        <f t="shared" si="1"/>
        <v>204.28571428571399</v>
      </c>
      <c r="N10">
        <f t="shared" si="1"/>
        <v>218.202602230483</v>
      </c>
      <c r="O10">
        <f t="shared" si="1"/>
        <v>210.957155879672</v>
      </c>
      <c r="P10">
        <f t="shared" si="1"/>
        <v>315.68852459016398</v>
      </c>
      <c r="Q10">
        <f t="shared" si="1"/>
        <v>273.37969401947203</v>
      </c>
      <c r="R10">
        <f t="shared" si="1"/>
        <v>319.65367965368</v>
      </c>
      <c r="S10">
        <f t="shared" si="1"/>
        <v>295.671217292378</v>
      </c>
      <c r="T10">
        <f t="shared" si="2"/>
        <v>329.94053744997098</v>
      </c>
      <c r="U10">
        <f t="shared" si="2"/>
        <v>291.33661075766298</v>
      </c>
      <c r="V10">
        <f t="shared" si="2"/>
        <v>292.49463579898401</v>
      </c>
      <c r="W10">
        <f t="shared" si="2"/>
        <v>278</v>
      </c>
      <c r="X10">
        <f t="shared" si="2"/>
        <v>284.43336724313298</v>
      </c>
      <c r="Y10">
        <f t="shared" si="2"/>
        <v>273</v>
      </c>
      <c r="Z10">
        <f t="shared" si="2"/>
        <v>264</v>
      </c>
      <c r="AA10">
        <f t="shared" si="2"/>
        <v>279</v>
      </c>
      <c r="AB10">
        <f t="shared" si="2"/>
        <v>273</v>
      </c>
      <c r="AC10">
        <f t="shared" si="2"/>
        <v>252</v>
      </c>
      <c r="AD10">
        <f t="shared" si="3"/>
        <v>238</v>
      </c>
      <c r="AE10">
        <f t="shared" si="3"/>
        <v>316</v>
      </c>
      <c r="AF10">
        <f t="shared" si="3"/>
        <v>0</v>
      </c>
      <c r="AG10">
        <f t="shared" si="3"/>
        <v>0</v>
      </c>
      <c r="AH10">
        <f t="shared" si="3"/>
        <v>0</v>
      </c>
      <c r="AI10">
        <f t="shared" si="3"/>
        <v>0</v>
      </c>
      <c r="AJ10">
        <f t="shared" si="3"/>
        <v>0</v>
      </c>
      <c r="AK10">
        <f t="shared" si="3"/>
        <v>0</v>
      </c>
      <c r="AL10">
        <f t="shared" si="3"/>
        <v>0</v>
      </c>
      <c r="AM10">
        <f t="shared" si="3"/>
        <v>0</v>
      </c>
      <c r="AN10">
        <f t="shared" si="3"/>
        <v>0</v>
      </c>
      <c r="AO10">
        <f t="shared" si="3"/>
        <v>0</v>
      </c>
      <c r="AP10">
        <f t="shared" si="3"/>
        <v>0</v>
      </c>
      <c r="AQ10">
        <f t="shared" si="3"/>
        <v>0</v>
      </c>
      <c r="AR10">
        <f t="shared" si="3"/>
        <v>0</v>
      </c>
      <c r="AS10">
        <f t="shared" si="3"/>
        <v>0</v>
      </c>
      <c r="AT10">
        <f t="shared" si="3"/>
        <v>0</v>
      </c>
      <c r="AU10">
        <f t="shared" si="3"/>
        <v>0</v>
      </c>
      <c r="AV10">
        <f t="shared" si="3"/>
        <v>0</v>
      </c>
      <c r="AW10">
        <f t="shared" si="3"/>
        <v>0</v>
      </c>
      <c r="AX10">
        <f t="shared" si="3"/>
        <v>0</v>
      </c>
    </row>
    <row r="11" spans="1:50" x14ac:dyDescent="0.25">
      <c r="A11" t="str">
        <f t="shared" si="4"/>
        <v>BurgenlandNeugründungenInsgesamt</v>
      </c>
      <c r="B11">
        <v>11</v>
      </c>
      <c r="C11" t="str">
        <f t="shared" si="5"/>
        <v>Neugründungen</v>
      </c>
      <c r="D11" t="str">
        <f t="shared" si="6"/>
        <v>Insgesamt</v>
      </c>
      <c r="E11" t="s">
        <v>141</v>
      </c>
      <c r="F11" t="str">
        <f t="shared" si="8"/>
        <v>Burgenland</v>
      </c>
      <c r="G11">
        <f t="shared" si="7"/>
        <v>36</v>
      </c>
      <c r="H11">
        <v>1</v>
      </c>
      <c r="I11">
        <f t="shared" si="0"/>
        <v>22</v>
      </c>
      <c r="J11">
        <f t="shared" si="1"/>
        <v>903</v>
      </c>
      <c r="K11">
        <f t="shared" si="1"/>
        <v>1106.88955455314</v>
      </c>
      <c r="L11">
        <f t="shared" si="1"/>
        <v>1073</v>
      </c>
      <c r="M11">
        <f t="shared" si="1"/>
        <v>1144</v>
      </c>
      <c r="N11">
        <f t="shared" si="1"/>
        <v>1077</v>
      </c>
      <c r="O11">
        <f t="shared" si="1"/>
        <v>1102</v>
      </c>
      <c r="P11">
        <f t="shared" si="1"/>
        <v>1834</v>
      </c>
      <c r="Q11">
        <f t="shared" si="1"/>
        <v>1440</v>
      </c>
      <c r="R11">
        <f t="shared" si="1"/>
        <v>1846</v>
      </c>
      <c r="S11">
        <f t="shared" si="1"/>
        <v>1762</v>
      </c>
      <c r="T11">
        <f t="shared" si="2"/>
        <v>1754</v>
      </c>
      <c r="U11">
        <f t="shared" si="2"/>
        <v>1731</v>
      </c>
      <c r="V11">
        <f t="shared" si="2"/>
        <v>1774</v>
      </c>
      <c r="W11">
        <f t="shared" si="2"/>
        <v>1877</v>
      </c>
      <c r="X11">
        <f t="shared" si="2"/>
        <v>1969</v>
      </c>
      <c r="Y11">
        <f t="shared" si="2"/>
        <v>1700</v>
      </c>
      <c r="Z11">
        <f t="shared" si="2"/>
        <v>1683</v>
      </c>
      <c r="AA11">
        <f t="shared" si="2"/>
        <v>1586</v>
      </c>
      <c r="AB11">
        <f t="shared" si="2"/>
        <v>1582</v>
      </c>
      <c r="AC11">
        <f t="shared" si="2"/>
        <v>1584</v>
      </c>
      <c r="AD11">
        <f t="shared" si="3"/>
        <v>1522</v>
      </c>
      <c r="AE11">
        <f t="shared" si="3"/>
        <v>1610</v>
      </c>
      <c r="AF11">
        <f t="shared" si="3"/>
        <v>0</v>
      </c>
      <c r="AG11">
        <f t="shared" si="3"/>
        <v>0</v>
      </c>
      <c r="AH11">
        <f t="shared" si="3"/>
        <v>0</v>
      </c>
      <c r="AI11">
        <f t="shared" si="3"/>
        <v>0</v>
      </c>
      <c r="AJ11">
        <f t="shared" si="3"/>
        <v>0</v>
      </c>
      <c r="AK11">
        <f t="shared" si="3"/>
        <v>0</v>
      </c>
      <c r="AL11">
        <f t="shared" si="3"/>
        <v>0</v>
      </c>
      <c r="AM11">
        <f t="shared" si="3"/>
        <v>0</v>
      </c>
      <c r="AN11">
        <f t="shared" si="3"/>
        <v>0</v>
      </c>
      <c r="AO11">
        <f t="shared" si="3"/>
        <v>0</v>
      </c>
      <c r="AP11">
        <f t="shared" si="3"/>
        <v>0</v>
      </c>
      <c r="AQ11">
        <f t="shared" si="3"/>
        <v>0</v>
      </c>
      <c r="AR11">
        <f t="shared" si="3"/>
        <v>0</v>
      </c>
      <c r="AS11">
        <f t="shared" si="3"/>
        <v>0</v>
      </c>
      <c r="AT11">
        <f t="shared" si="3"/>
        <v>0</v>
      </c>
      <c r="AU11">
        <f t="shared" si="3"/>
        <v>0</v>
      </c>
      <c r="AV11">
        <f t="shared" si="3"/>
        <v>0</v>
      </c>
      <c r="AW11">
        <f t="shared" si="3"/>
        <v>0</v>
      </c>
      <c r="AX11">
        <f t="shared" si="3"/>
        <v>0</v>
      </c>
    </row>
    <row r="12" spans="1:50" x14ac:dyDescent="0.25">
      <c r="A12" t="str">
        <f t="shared" si="4"/>
        <v>Klagenfurt StadtNeugründungenInsgesamt</v>
      </c>
      <c r="B12">
        <v>12</v>
      </c>
      <c r="C12" t="str">
        <f t="shared" si="5"/>
        <v>Neugründungen</v>
      </c>
      <c r="D12" t="str">
        <f t="shared" si="6"/>
        <v>Insgesamt</v>
      </c>
      <c r="E12" t="s">
        <v>155</v>
      </c>
      <c r="F12" t="str">
        <f t="shared" si="8"/>
        <v>Klagenfurt Stadt</v>
      </c>
      <c r="G12">
        <f t="shared" si="7"/>
        <v>656</v>
      </c>
      <c r="H12">
        <v>1</v>
      </c>
      <c r="I12">
        <f t="shared" si="0"/>
        <v>22</v>
      </c>
      <c r="J12">
        <f t="shared" ref="J12:S21" si="9">IF(ISERROR($G12),"-",IF(INDEX(Anmerkungen_Matrix,$G12,J$1+6)="SW",INDEX(Anmerkungen_Matrix,$G12,J$1+6)&amp;" "&amp;INDEX(Daten_Matrix,$G12,J$1+6),INDEX(Daten_Matrix,$G12,J$1+6)))</f>
        <v>352</v>
      </c>
      <c r="K12">
        <f t="shared" si="9"/>
        <v>378.27875669579902</v>
      </c>
      <c r="L12">
        <f t="shared" si="9"/>
        <v>391.53855208946402</v>
      </c>
      <c r="M12">
        <f t="shared" si="9"/>
        <v>325.41048824593099</v>
      </c>
      <c r="N12">
        <f t="shared" si="9"/>
        <v>377.06960950764</v>
      </c>
      <c r="O12">
        <f t="shared" si="9"/>
        <v>429.06876015159702</v>
      </c>
      <c r="P12">
        <f t="shared" si="9"/>
        <v>440.114730189596</v>
      </c>
      <c r="Q12">
        <f t="shared" si="9"/>
        <v>427.77354497354497</v>
      </c>
      <c r="R12">
        <f t="shared" si="9"/>
        <v>404.403241650295</v>
      </c>
      <c r="S12">
        <f t="shared" si="9"/>
        <v>443.79252336448599</v>
      </c>
      <c r="T12">
        <f t="shared" ref="T12:AC21" si="10">IF(ISERROR($G12),"-",IF(INDEX(Anmerkungen_Matrix,$G12,T$1+6)="SW",INDEX(Anmerkungen_Matrix,$G12,T$1+6)&amp;" "&amp;INDEX(Daten_Matrix,$G12,T$1+6),INDEX(Daten_Matrix,$G12,T$1+6)))</f>
        <v>464.18883558656802</v>
      </c>
      <c r="U12">
        <f t="shared" si="10"/>
        <v>522.37114228456903</v>
      </c>
      <c r="V12">
        <f t="shared" si="10"/>
        <v>529</v>
      </c>
      <c r="W12">
        <f t="shared" si="10"/>
        <v>497.80562060889901</v>
      </c>
      <c r="X12">
        <f t="shared" si="10"/>
        <v>526.41638981173901</v>
      </c>
      <c r="Y12">
        <f t="shared" si="10"/>
        <v>507</v>
      </c>
      <c r="Z12">
        <f t="shared" si="10"/>
        <v>545</v>
      </c>
      <c r="AA12">
        <f t="shared" si="10"/>
        <v>472</v>
      </c>
      <c r="AB12">
        <f t="shared" si="10"/>
        <v>518</v>
      </c>
      <c r="AC12">
        <f t="shared" si="10"/>
        <v>551</v>
      </c>
      <c r="AD12">
        <f t="shared" ref="AD12:AX21" si="11">IF(ISERROR($G12),"-",IF(INDEX(Anmerkungen_Matrix,$G12,AD$1+6)="SW",INDEX(Anmerkungen_Matrix,$G12,AD$1+6)&amp;" "&amp;INDEX(Daten_Matrix,$G12,AD$1+6),INDEX(Daten_Matrix,$G12,AD$1+6)))</f>
        <v>497</v>
      </c>
      <c r="AE12">
        <f t="shared" si="11"/>
        <v>557</v>
      </c>
      <c r="AF12">
        <f t="shared" si="11"/>
        <v>0</v>
      </c>
      <c r="AG12">
        <f t="shared" si="11"/>
        <v>0</v>
      </c>
      <c r="AH12">
        <f t="shared" si="11"/>
        <v>0</v>
      </c>
      <c r="AI12">
        <f t="shared" si="11"/>
        <v>0</v>
      </c>
      <c r="AJ12">
        <f t="shared" si="11"/>
        <v>0</v>
      </c>
      <c r="AK12">
        <f t="shared" si="11"/>
        <v>0</v>
      </c>
      <c r="AL12">
        <f t="shared" si="11"/>
        <v>0</v>
      </c>
      <c r="AM12">
        <f t="shared" si="11"/>
        <v>0</v>
      </c>
      <c r="AN12">
        <f t="shared" si="11"/>
        <v>0</v>
      </c>
      <c r="AO12">
        <f t="shared" si="11"/>
        <v>0</v>
      </c>
      <c r="AP12">
        <f t="shared" si="11"/>
        <v>0</v>
      </c>
      <c r="AQ12">
        <f t="shared" si="11"/>
        <v>0</v>
      </c>
      <c r="AR12">
        <f t="shared" si="11"/>
        <v>0</v>
      </c>
      <c r="AS12">
        <f t="shared" si="11"/>
        <v>0</v>
      </c>
      <c r="AT12">
        <f t="shared" si="11"/>
        <v>0</v>
      </c>
      <c r="AU12">
        <f t="shared" si="11"/>
        <v>0</v>
      </c>
      <c r="AV12">
        <f t="shared" si="11"/>
        <v>0</v>
      </c>
      <c r="AW12">
        <f t="shared" si="11"/>
        <v>0</v>
      </c>
      <c r="AX12">
        <f t="shared" si="11"/>
        <v>0</v>
      </c>
    </row>
    <row r="13" spans="1:50" x14ac:dyDescent="0.25">
      <c r="A13" t="str">
        <f t="shared" si="4"/>
        <v>Villach StadtNeugründungenInsgesamt</v>
      </c>
      <c r="B13">
        <v>13</v>
      </c>
      <c r="C13" t="str">
        <f t="shared" si="5"/>
        <v>Neugründungen</v>
      </c>
      <c r="D13" t="str">
        <f t="shared" si="6"/>
        <v>Insgesamt</v>
      </c>
      <c r="E13" t="s">
        <v>156</v>
      </c>
      <c r="F13" t="str">
        <f t="shared" si="8"/>
        <v>Villach Stadt</v>
      </c>
      <c r="G13">
        <f t="shared" si="7"/>
        <v>713</v>
      </c>
      <c r="H13">
        <v>1</v>
      </c>
      <c r="I13">
        <f t="shared" si="0"/>
        <v>22</v>
      </c>
      <c r="J13">
        <f t="shared" si="9"/>
        <v>177</v>
      </c>
      <c r="K13">
        <f t="shared" si="9"/>
        <v>230.56040315759799</v>
      </c>
      <c r="L13">
        <f t="shared" si="9"/>
        <v>176.79164214243701</v>
      </c>
      <c r="M13">
        <f t="shared" si="9"/>
        <v>184.66546112115699</v>
      </c>
      <c r="N13">
        <f t="shared" si="9"/>
        <v>216.88964346349701</v>
      </c>
      <c r="O13">
        <f t="shared" si="9"/>
        <v>202.56036816459101</v>
      </c>
      <c r="P13">
        <f t="shared" si="9"/>
        <v>261.68983957219302</v>
      </c>
      <c r="Q13">
        <f t="shared" si="9"/>
        <v>214.886243386243</v>
      </c>
      <c r="R13">
        <f t="shared" si="9"/>
        <v>241.64341846758401</v>
      </c>
      <c r="S13">
        <f t="shared" si="9"/>
        <v>202.90514018691599</v>
      </c>
      <c r="T13">
        <f t="shared" si="10"/>
        <v>224.60750109027501</v>
      </c>
      <c r="U13">
        <f t="shared" si="10"/>
        <v>219.73547094188399</v>
      </c>
      <c r="V13">
        <f t="shared" si="10"/>
        <v>234</v>
      </c>
      <c r="W13">
        <f t="shared" si="10"/>
        <v>266.89578454332599</v>
      </c>
      <c r="X13">
        <f t="shared" si="10"/>
        <v>236.73754152823901</v>
      </c>
      <c r="Y13">
        <f t="shared" si="10"/>
        <v>234</v>
      </c>
      <c r="Z13">
        <f t="shared" si="10"/>
        <v>248</v>
      </c>
      <c r="AA13">
        <f t="shared" si="10"/>
        <v>238</v>
      </c>
      <c r="AB13">
        <f t="shared" si="10"/>
        <v>251</v>
      </c>
      <c r="AC13">
        <f t="shared" si="10"/>
        <v>295</v>
      </c>
      <c r="AD13">
        <f t="shared" si="11"/>
        <v>305</v>
      </c>
      <c r="AE13">
        <f t="shared" si="11"/>
        <v>244</v>
      </c>
      <c r="AF13">
        <f t="shared" si="11"/>
        <v>0</v>
      </c>
      <c r="AG13">
        <f t="shared" si="11"/>
        <v>0</v>
      </c>
      <c r="AH13">
        <f t="shared" si="11"/>
        <v>0</v>
      </c>
      <c r="AI13">
        <f t="shared" si="11"/>
        <v>0</v>
      </c>
      <c r="AJ13">
        <f t="shared" si="11"/>
        <v>0</v>
      </c>
      <c r="AK13">
        <f t="shared" si="11"/>
        <v>0</v>
      </c>
      <c r="AL13">
        <f t="shared" si="11"/>
        <v>0</v>
      </c>
      <c r="AM13">
        <f t="shared" si="11"/>
        <v>0</v>
      </c>
      <c r="AN13">
        <f t="shared" si="11"/>
        <v>0</v>
      </c>
      <c r="AO13">
        <f t="shared" si="11"/>
        <v>0</v>
      </c>
      <c r="AP13">
        <f t="shared" si="11"/>
        <v>0</v>
      </c>
      <c r="AQ13">
        <f t="shared" si="11"/>
        <v>0</v>
      </c>
      <c r="AR13">
        <f t="shared" si="11"/>
        <v>0</v>
      </c>
      <c r="AS13">
        <f t="shared" si="11"/>
        <v>0</v>
      </c>
      <c r="AT13">
        <f t="shared" si="11"/>
        <v>0</v>
      </c>
      <c r="AU13">
        <f t="shared" si="11"/>
        <v>0</v>
      </c>
      <c r="AV13">
        <f t="shared" si="11"/>
        <v>0</v>
      </c>
      <c r="AW13">
        <f t="shared" si="11"/>
        <v>0</v>
      </c>
      <c r="AX13">
        <f t="shared" si="11"/>
        <v>0</v>
      </c>
    </row>
    <row r="14" spans="1:50" x14ac:dyDescent="0.25">
      <c r="A14" t="str">
        <f t="shared" si="4"/>
        <v>HermagorNeugründungenInsgesamt</v>
      </c>
      <c r="B14">
        <v>14</v>
      </c>
      <c r="C14" t="str">
        <f t="shared" si="5"/>
        <v>Neugründungen</v>
      </c>
      <c r="D14" t="str">
        <f t="shared" si="6"/>
        <v>Insgesamt</v>
      </c>
      <c r="E14" t="s">
        <v>157</v>
      </c>
      <c r="F14" t="str">
        <f t="shared" si="8"/>
        <v>Hermagor</v>
      </c>
      <c r="G14">
        <f t="shared" si="7"/>
        <v>770</v>
      </c>
      <c r="H14">
        <v>1</v>
      </c>
      <c r="I14">
        <f t="shared" si="0"/>
        <v>22</v>
      </c>
      <c r="J14">
        <f t="shared" si="9"/>
        <v>35</v>
      </c>
      <c r="K14">
        <f t="shared" si="9"/>
        <v>36.9295883845503</v>
      </c>
      <c r="L14">
        <f t="shared" si="9"/>
        <v>43.948204826368404</v>
      </c>
      <c r="M14">
        <f t="shared" si="9"/>
        <v>43.920433996383402</v>
      </c>
      <c r="N14">
        <f t="shared" si="9"/>
        <v>50.740237691001703</v>
      </c>
      <c r="O14">
        <f t="shared" si="9"/>
        <v>58.872225230102899</v>
      </c>
      <c r="P14">
        <f t="shared" si="9"/>
        <v>66.413709285367005</v>
      </c>
      <c r="Q14">
        <f t="shared" si="9"/>
        <v>68.963492063492097</v>
      </c>
      <c r="R14">
        <f t="shared" si="9"/>
        <v>72.892436149312402</v>
      </c>
      <c r="S14">
        <f t="shared" si="9"/>
        <v>44.978971962616797</v>
      </c>
      <c r="T14">
        <f t="shared" si="10"/>
        <v>81.856955952900094</v>
      </c>
      <c r="U14">
        <f t="shared" si="10"/>
        <v>69.915831663326699</v>
      </c>
      <c r="V14">
        <f t="shared" si="10"/>
        <v>70</v>
      </c>
      <c r="W14">
        <f t="shared" si="10"/>
        <v>66.973848555815806</v>
      </c>
      <c r="X14">
        <f t="shared" si="10"/>
        <v>62.930232558139501</v>
      </c>
      <c r="Y14">
        <f t="shared" si="10"/>
        <v>66</v>
      </c>
      <c r="Z14">
        <f t="shared" si="10"/>
        <v>66</v>
      </c>
      <c r="AA14">
        <f t="shared" si="10"/>
        <v>65</v>
      </c>
      <c r="AB14">
        <f t="shared" si="10"/>
        <v>59</v>
      </c>
      <c r="AC14">
        <f t="shared" si="10"/>
        <v>63</v>
      </c>
      <c r="AD14">
        <f t="shared" si="11"/>
        <v>112</v>
      </c>
      <c r="AE14">
        <f t="shared" si="11"/>
        <v>81</v>
      </c>
      <c r="AF14">
        <f t="shared" si="11"/>
        <v>0</v>
      </c>
      <c r="AG14">
        <f t="shared" si="11"/>
        <v>0</v>
      </c>
      <c r="AH14">
        <f t="shared" si="11"/>
        <v>0</v>
      </c>
      <c r="AI14">
        <f t="shared" si="11"/>
        <v>0</v>
      </c>
      <c r="AJ14">
        <f t="shared" si="11"/>
        <v>0</v>
      </c>
      <c r="AK14">
        <f t="shared" si="11"/>
        <v>0</v>
      </c>
      <c r="AL14">
        <f t="shared" si="11"/>
        <v>0</v>
      </c>
      <c r="AM14">
        <f t="shared" si="11"/>
        <v>0</v>
      </c>
      <c r="AN14">
        <f t="shared" si="11"/>
        <v>0</v>
      </c>
      <c r="AO14">
        <f t="shared" si="11"/>
        <v>0</v>
      </c>
      <c r="AP14">
        <f t="shared" si="11"/>
        <v>0</v>
      </c>
      <c r="AQ14">
        <f t="shared" si="11"/>
        <v>0</v>
      </c>
      <c r="AR14">
        <f t="shared" si="11"/>
        <v>0</v>
      </c>
      <c r="AS14">
        <f t="shared" si="11"/>
        <v>0</v>
      </c>
      <c r="AT14">
        <f t="shared" si="11"/>
        <v>0</v>
      </c>
      <c r="AU14">
        <f t="shared" si="11"/>
        <v>0</v>
      </c>
      <c r="AV14">
        <f t="shared" si="11"/>
        <v>0</v>
      </c>
      <c r="AW14">
        <f t="shared" si="11"/>
        <v>0</v>
      </c>
      <c r="AX14">
        <f t="shared" si="11"/>
        <v>0</v>
      </c>
    </row>
    <row r="15" spans="1:50" x14ac:dyDescent="0.25">
      <c r="A15" t="str">
        <f t="shared" si="4"/>
        <v>Klagenfurt LandNeugründungenInsgesamt</v>
      </c>
      <c r="B15">
        <v>15</v>
      </c>
      <c r="C15" t="str">
        <f t="shared" si="5"/>
        <v>Neugründungen</v>
      </c>
      <c r="D15" t="str">
        <f t="shared" si="6"/>
        <v>Insgesamt</v>
      </c>
      <c r="E15" t="s">
        <v>158</v>
      </c>
      <c r="F15" t="str">
        <f t="shared" si="8"/>
        <v>Klagenfurt Land</v>
      </c>
      <c r="G15">
        <f t="shared" si="7"/>
        <v>827</v>
      </c>
      <c r="H15">
        <v>1</v>
      </c>
      <c r="I15">
        <f t="shared" si="0"/>
        <v>22</v>
      </c>
      <c r="J15">
        <f t="shared" si="9"/>
        <v>135</v>
      </c>
      <c r="K15">
        <f t="shared" si="9"/>
        <v>185.64603890611801</v>
      </c>
      <c r="L15">
        <f t="shared" si="9"/>
        <v>161.809299587993</v>
      </c>
      <c r="M15">
        <f t="shared" si="9"/>
        <v>167.69620253164601</v>
      </c>
      <c r="N15">
        <f t="shared" si="9"/>
        <v>184.057724957555</v>
      </c>
      <c r="O15">
        <f t="shared" si="9"/>
        <v>182.60368164591199</v>
      </c>
      <c r="P15">
        <f t="shared" si="9"/>
        <v>194.28488089450701</v>
      </c>
      <c r="Q15">
        <f t="shared" si="9"/>
        <v>204.89153439153401</v>
      </c>
      <c r="R15">
        <f t="shared" si="9"/>
        <v>206.69499017681699</v>
      </c>
      <c r="S15">
        <f t="shared" si="9"/>
        <v>229.89252336448601</v>
      </c>
      <c r="T15">
        <f t="shared" si="10"/>
        <v>249.563890100305</v>
      </c>
      <c r="U15">
        <f t="shared" si="10"/>
        <v>252.695791583166</v>
      </c>
      <c r="V15">
        <f t="shared" si="10"/>
        <v>279</v>
      </c>
      <c r="W15">
        <f t="shared" si="10"/>
        <v>288.88719750195202</v>
      </c>
      <c r="X15">
        <f t="shared" si="10"/>
        <v>304.66223698781801</v>
      </c>
      <c r="Y15">
        <f t="shared" si="10"/>
        <v>255</v>
      </c>
      <c r="Z15">
        <f t="shared" si="10"/>
        <v>291</v>
      </c>
      <c r="AA15">
        <f t="shared" si="10"/>
        <v>276</v>
      </c>
      <c r="AB15">
        <f t="shared" si="10"/>
        <v>270</v>
      </c>
      <c r="AC15">
        <f t="shared" si="10"/>
        <v>252</v>
      </c>
      <c r="AD15">
        <f t="shared" si="11"/>
        <v>287</v>
      </c>
      <c r="AE15">
        <f t="shared" si="11"/>
        <v>278</v>
      </c>
      <c r="AF15">
        <f t="shared" si="11"/>
        <v>0</v>
      </c>
      <c r="AG15">
        <f t="shared" si="11"/>
        <v>0</v>
      </c>
      <c r="AH15">
        <f t="shared" si="11"/>
        <v>0</v>
      </c>
      <c r="AI15">
        <f t="shared" si="11"/>
        <v>0</v>
      </c>
      <c r="AJ15">
        <f t="shared" si="11"/>
        <v>0</v>
      </c>
      <c r="AK15">
        <f t="shared" si="11"/>
        <v>0</v>
      </c>
      <c r="AL15">
        <f t="shared" si="11"/>
        <v>0</v>
      </c>
      <c r="AM15">
        <f t="shared" si="11"/>
        <v>0</v>
      </c>
      <c r="AN15">
        <f t="shared" si="11"/>
        <v>0</v>
      </c>
      <c r="AO15">
        <f t="shared" si="11"/>
        <v>0</v>
      </c>
      <c r="AP15">
        <f t="shared" si="11"/>
        <v>0</v>
      </c>
      <c r="AQ15">
        <f t="shared" si="11"/>
        <v>0</v>
      </c>
      <c r="AR15">
        <f t="shared" si="11"/>
        <v>0</v>
      </c>
      <c r="AS15">
        <f t="shared" si="11"/>
        <v>0</v>
      </c>
      <c r="AT15">
        <f t="shared" si="11"/>
        <v>0</v>
      </c>
      <c r="AU15">
        <f t="shared" si="11"/>
        <v>0</v>
      </c>
      <c r="AV15">
        <f t="shared" si="11"/>
        <v>0</v>
      </c>
      <c r="AW15">
        <f t="shared" si="11"/>
        <v>0</v>
      </c>
      <c r="AX15">
        <f t="shared" si="11"/>
        <v>0</v>
      </c>
    </row>
    <row r="16" spans="1:50" x14ac:dyDescent="0.25">
      <c r="A16" t="str">
        <f t="shared" si="4"/>
        <v>Sankt Veit an der GlanNeugründungenInsgesamt</v>
      </c>
      <c r="B16">
        <v>16</v>
      </c>
      <c r="C16" t="str">
        <f t="shared" si="5"/>
        <v>Neugründungen</v>
      </c>
      <c r="D16" t="str">
        <f t="shared" si="6"/>
        <v>Insgesamt</v>
      </c>
      <c r="E16" t="s">
        <v>159</v>
      </c>
      <c r="F16" t="str">
        <f t="shared" si="8"/>
        <v>Sankt Veit an der Glan</v>
      </c>
      <c r="G16">
        <f t="shared" si="7"/>
        <v>884</v>
      </c>
      <c r="H16">
        <v>1</v>
      </c>
      <c r="I16">
        <f t="shared" si="0"/>
        <v>22</v>
      </c>
      <c r="J16">
        <f t="shared" si="9"/>
        <v>148</v>
      </c>
      <c r="K16">
        <f t="shared" si="9"/>
        <v>131.74880180434201</v>
      </c>
      <c r="L16">
        <f t="shared" si="9"/>
        <v>140.834020011772</v>
      </c>
      <c r="M16">
        <f t="shared" si="9"/>
        <v>161.70705244122999</v>
      </c>
      <c r="N16">
        <f t="shared" si="9"/>
        <v>141.276740237691</v>
      </c>
      <c r="O16">
        <f t="shared" si="9"/>
        <v>156.65998917163</v>
      </c>
      <c r="P16">
        <f t="shared" si="9"/>
        <v>181.39863879436101</v>
      </c>
      <c r="Q16">
        <f t="shared" si="9"/>
        <v>160.914814814815</v>
      </c>
      <c r="R16">
        <f t="shared" si="9"/>
        <v>208.692043222004</v>
      </c>
      <c r="S16">
        <f t="shared" si="9"/>
        <v>249.88317757009301</v>
      </c>
      <c r="T16">
        <f t="shared" si="10"/>
        <v>196.65634539904099</v>
      </c>
      <c r="U16">
        <f t="shared" si="10"/>
        <v>245.70420841683401</v>
      </c>
      <c r="V16">
        <f t="shared" si="10"/>
        <v>279</v>
      </c>
      <c r="W16">
        <f t="shared" si="10"/>
        <v>316.876268540203</v>
      </c>
      <c r="X16">
        <f t="shared" si="10"/>
        <v>340.62236987818397</v>
      </c>
      <c r="Y16">
        <f t="shared" si="10"/>
        <v>314</v>
      </c>
      <c r="Z16">
        <f t="shared" si="10"/>
        <v>286</v>
      </c>
      <c r="AA16">
        <f t="shared" si="10"/>
        <v>270</v>
      </c>
      <c r="AB16">
        <f t="shared" si="10"/>
        <v>210</v>
      </c>
      <c r="AC16">
        <f t="shared" si="10"/>
        <v>239</v>
      </c>
      <c r="AD16">
        <f t="shared" si="11"/>
        <v>226</v>
      </c>
      <c r="AE16">
        <f t="shared" si="11"/>
        <v>225</v>
      </c>
      <c r="AF16">
        <f t="shared" si="11"/>
        <v>0</v>
      </c>
      <c r="AG16">
        <f t="shared" si="11"/>
        <v>0</v>
      </c>
      <c r="AH16">
        <f t="shared" si="11"/>
        <v>0</v>
      </c>
      <c r="AI16">
        <f t="shared" si="11"/>
        <v>0</v>
      </c>
      <c r="AJ16">
        <f t="shared" si="11"/>
        <v>0</v>
      </c>
      <c r="AK16">
        <f t="shared" si="11"/>
        <v>0</v>
      </c>
      <c r="AL16">
        <f t="shared" si="11"/>
        <v>0</v>
      </c>
      <c r="AM16">
        <f t="shared" si="11"/>
        <v>0</v>
      </c>
      <c r="AN16">
        <f t="shared" si="11"/>
        <v>0</v>
      </c>
      <c r="AO16">
        <f t="shared" si="11"/>
        <v>0</v>
      </c>
      <c r="AP16">
        <f t="shared" si="11"/>
        <v>0</v>
      </c>
      <c r="AQ16">
        <f t="shared" si="11"/>
        <v>0</v>
      </c>
      <c r="AR16">
        <f t="shared" si="11"/>
        <v>0</v>
      </c>
      <c r="AS16">
        <f t="shared" si="11"/>
        <v>0</v>
      </c>
      <c r="AT16">
        <f t="shared" si="11"/>
        <v>0</v>
      </c>
      <c r="AU16">
        <f t="shared" si="11"/>
        <v>0</v>
      </c>
      <c r="AV16">
        <f t="shared" si="11"/>
        <v>0</v>
      </c>
      <c r="AW16">
        <f t="shared" si="11"/>
        <v>0</v>
      </c>
      <c r="AX16">
        <f t="shared" si="11"/>
        <v>0</v>
      </c>
    </row>
    <row r="17" spans="1:50" x14ac:dyDescent="0.25">
      <c r="A17" t="str">
        <f t="shared" si="4"/>
        <v>Spittal an der DrauNeugründungenInsgesamt</v>
      </c>
      <c r="B17">
        <v>17</v>
      </c>
      <c r="C17" t="str">
        <f t="shared" si="5"/>
        <v>Neugründungen</v>
      </c>
      <c r="D17" t="str">
        <f t="shared" si="6"/>
        <v>Insgesamt</v>
      </c>
      <c r="E17" t="s">
        <v>160</v>
      </c>
      <c r="F17" t="str">
        <f t="shared" si="8"/>
        <v>Spittal an der Drau</v>
      </c>
      <c r="G17">
        <f t="shared" si="7"/>
        <v>941</v>
      </c>
      <c r="H17">
        <v>1</v>
      </c>
      <c r="I17">
        <f t="shared" si="0"/>
        <v>22</v>
      </c>
      <c r="J17">
        <f t="shared" si="9"/>
        <v>117</v>
      </c>
      <c r="K17">
        <f t="shared" si="9"/>
        <v>208.602269523541</v>
      </c>
      <c r="L17">
        <f t="shared" si="9"/>
        <v>208.75397292525</v>
      </c>
      <c r="M17">
        <f t="shared" si="9"/>
        <v>199.638336347197</v>
      </c>
      <c r="N17">
        <f t="shared" si="9"/>
        <v>204.95076400679099</v>
      </c>
      <c r="O17">
        <f t="shared" si="9"/>
        <v>186.59501894964799</v>
      </c>
      <c r="P17">
        <f t="shared" si="9"/>
        <v>242.85610111813301</v>
      </c>
      <c r="Q17">
        <f t="shared" si="9"/>
        <v>232.87671957672001</v>
      </c>
      <c r="R17">
        <f t="shared" si="9"/>
        <v>251.62868369351699</v>
      </c>
      <c r="S17">
        <f t="shared" si="9"/>
        <v>234.89018691588799</v>
      </c>
      <c r="T17">
        <f t="shared" si="10"/>
        <v>286.49934583515</v>
      </c>
      <c r="U17">
        <f t="shared" si="10"/>
        <v>306.63086172344703</v>
      </c>
      <c r="V17">
        <f t="shared" si="10"/>
        <v>296</v>
      </c>
      <c r="W17">
        <f t="shared" si="10"/>
        <v>264.89656518344998</v>
      </c>
      <c r="X17">
        <f t="shared" si="10"/>
        <v>295.67220376522698</v>
      </c>
      <c r="Y17">
        <f t="shared" si="10"/>
        <v>274</v>
      </c>
      <c r="Z17">
        <f t="shared" si="10"/>
        <v>296</v>
      </c>
      <c r="AA17">
        <f t="shared" si="10"/>
        <v>281</v>
      </c>
      <c r="AB17">
        <f t="shared" si="10"/>
        <v>277</v>
      </c>
      <c r="AC17">
        <f t="shared" si="10"/>
        <v>312</v>
      </c>
      <c r="AD17">
        <f t="shared" si="11"/>
        <v>297</v>
      </c>
      <c r="AE17">
        <f t="shared" si="11"/>
        <v>325</v>
      </c>
      <c r="AF17">
        <f t="shared" si="11"/>
        <v>0</v>
      </c>
      <c r="AG17">
        <f t="shared" si="11"/>
        <v>0</v>
      </c>
      <c r="AH17">
        <f t="shared" si="11"/>
        <v>0</v>
      </c>
      <c r="AI17">
        <f t="shared" si="11"/>
        <v>0</v>
      </c>
      <c r="AJ17">
        <f t="shared" si="11"/>
        <v>0</v>
      </c>
      <c r="AK17">
        <f t="shared" si="11"/>
        <v>0</v>
      </c>
      <c r="AL17">
        <f t="shared" si="11"/>
        <v>0</v>
      </c>
      <c r="AM17">
        <f t="shared" si="11"/>
        <v>0</v>
      </c>
      <c r="AN17">
        <f t="shared" si="11"/>
        <v>0</v>
      </c>
      <c r="AO17">
        <f t="shared" si="11"/>
        <v>0</v>
      </c>
      <c r="AP17">
        <f t="shared" si="11"/>
        <v>0</v>
      </c>
      <c r="AQ17">
        <f t="shared" si="11"/>
        <v>0</v>
      </c>
      <c r="AR17">
        <f t="shared" si="11"/>
        <v>0</v>
      </c>
      <c r="AS17">
        <f t="shared" si="11"/>
        <v>0</v>
      </c>
      <c r="AT17">
        <f t="shared" si="11"/>
        <v>0</v>
      </c>
      <c r="AU17">
        <f t="shared" si="11"/>
        <v>0</v>
      </c>
      <c r="AV17">
        <f t="shared" si="11"/>
        <v>0</v>
      </c>
      <c r="AW17">
        <f t="shared" si="11"/>
        <v>0</v>
      </c>
      <c r="AX17">
        <f t="shared" si="11"/>
        <v>0</v>
      </c>
    </row>
    <row r="18" spans="1:50" x14ac:dyDescent="0.25">
      <c r="A18" t="str">
        <f t="shared" si="4"/>
        <v>Villach LandNeugründungenInsgesamt</v>
      </c>
      <c r="B18">
        <v>18</v>
      </c>
      <c r="C18" t="str">
        <f t="shared" si="5"/>
        <v>Neugründungen</v>
      </c>
      <c r="D18" t="str">
        <f t="shared" si="6"/>
        <v>Insgesamt</v>
      </c>
      <c r="E18" t="s">
        <v>161</v>
      </c>
      <c r="F18" t="str">
        <f t="shared" si="8"/>
        <v>Villach Land</v>
      </c>
      <c r="G18">
        <f t="shared" si="7"/>
        <v>998</v>
      </c>
      <c r="H18">
        <v>1</v>
      </c>
      <c r="I18">
        <f t="shared" si="0"/>
        <v>22</v>
      </c>
      <c r="J18">
        <f t="shared" si="9"/>
        <v>174</v>
      </c>
      <c r="K18">
        <f t="shared" si="9"/>
        <v>207.604172540175</v>
      </c>
      <c r="L18">
        <f t="shared" si="9"/>
        <v>197.76692171865801</v>
      </c>
      <c r="M18">
        <f t="shared" si="9"/>
        <v>185.66365280289301</v>
      </c>
      <c r="N18">
        <f t="shared" si="9"/>
        <v>193.011884550085</v>
      </c>
      <c r="O18">
        <f t="shared" si="9"/>
        <v>237.48456957227901</v>
      </c>
      <c r="P18">
        <f t="shared" si="9"/>
        <v>230.961108410306</v>
      </c>
      <c r="Q18">
        <f t="shared" si="9"/>
        <v>192.897883597884</v>
      </c>
      <c r="R18">
        <f t="shared" si="9"/>
        <v>243.64047151277001</v>
      </c>
      <c r="S18">
        <f t="shared" si="9"/>
        <v>238.88831775700899</v>
      </c>
      <c r="T18">
        <f t="shared" si="10"/>
        <v>243.574356737898</v>
      </c>
      <c r="U18">
        <f t="shared" si="10"/>
        <v>264.68136272545098</v>
      </c>
      <c r="V18">
        <f t="shared" si="10"/>
        <v>287</v>
      </c>
      <c r="W18">
        <f t="shared" si="10"/>
        <v>275.89227166276299</v>
      </c>
      <c r="X18">
        <f t="shared" si="10"/>
        <v>277.69213732004403</v>
      </c>
      <c r="Y18">
        <f t="shared" si="10"/>
        <v>250</v>
      </c>
      <c r="Z18">
        <f t="shared" si="10"/>
        <v>257</v>
      </c>
      <c r="AA18">
        <f t="shared" si="10"/>
        <v>251</v>
      </c>
      <c r="AB18">
        <f t="shared" si="10"/>
        <v>267</v>
      </c>
      <c r="AC18">
        <f t="shared" si="10"/>
        <v>293</v>
      </c>
      <c r="AD18">
        <f t="shared" si="11"/>
        <v>270</v>
      </c>
      <c r="AE18">
        <f t="shared" si="11"/>
        <v>336</v>
      </c>
      <c r="AF18">
        <f t="shared" si="11"/>
        <v>0</v>
      </c>
      <c r="AG18">
        <f t="shared" si="11"/>
        <v>0</v>
      </c>
      <c r="AH18">
        <f t="shared" si="11"/>
        <v>0</v>
      </c>
      <c r="AI18">
        <f t="shared" si="11"/>
        <v>0</v>
      </c>
      <c r="AJ18">
        <f t="shared" si="11"/>
        <v>0</v>
      </c>
      <c r="AK18">
        <f t="shared" si="11"/>
        <v>0</v>
      </c>
      <c r="AL18">
        <f t="shared" si="11"/>
        <v>0</v>
      </c>
      <c r="AM18">
        <f t="shared" si="11"/>
        <v>0</v>
      </c>
      <c r="AN18">
        <f t="shared" si="11"/>
        <v>0</v>
      </c>
      <c r="AO18">
        <f t="shared" si="11"/>
        <v>0</v>
      </c>
      <c r="AP18">
        <f t="shared" si="11"/>
        <v>0</v>
      </c>
      <c r="AQ18">
        <f t="shared" si="11"/>
        <v>0</v>
      </c>
      <c r="AR18">
        <f t="shared" si="11"/>
        <v>0</v>
      </c>
      <c r="AS18">
        <f t="shared" si="11"/>
        <v>0</v>
      </c>
      <c r="AT18">
        <f t="shared" si="11"/>
        <v>0</v>
      </c>
      <c r="AU18">
        <f t="shared" si="11"/>
        <v>0</v>
      </c>
      <c r="AV18">
        <f t="shared" si="11"/>
        <v>0</v>
      </c>
      <c r="AW18">
        <f t="shared" si="11"/>
        <v>0</v>
      </c>
      <c r="AX18">
        <f t="shared" si="11"/>
        <v>0</v>
      </c>
    </row>
    <row r="19" spans="1:50" x14ac:dyDescent="0.25">
      <c r="A19" t="str">
        <f t="shared" si="4"/>
        <v>VölkermarktNeugründungenInsgesamt</v>
      </c>
      <c r="B19">
        <v>19</v>
      </c>
      <c r="C19" t="str">
        <f t="shared" si="5"/>
        <v>Neugründungen</v>
      </c>
      <c r="D19" t="str">
        <f t="shared" si="6"/>
        <v>Insgesamt</v>
      </c>
      <c r="E19" t="s">
        <v>162</v>
      </c>
      <c r="F19" t="str">
        <f t="shared" si="8"/>
        <v>Völkermarkt</v>
      </c>
      <c r="G19">
        <f t="shared" si="7"/>
        <v>1055</v>
      </c>
      <c r="H19">
        <v>1</v>
      </c>
      <c r="I19">
        <f t="shared" si="0"/>
        <v>22</v>
      </c>
      <c r="J19">
        <f t="shared" si="9"/>
        <v>91</v>
      </c>
      <c r="K19">
        <f t="shared" si="9"/>
        <v>103.802086270087</v>
      </c>
      <c r="L19">
        <f t="shared" si="9"/>
        <v>120.857563272513</v>
      </c>
      <c r="M19">
        <f t="shared" si="9"/>
        <v>115.79023508137399</v>
      </c>
      <c r="N19">
        <f t="shared" si="9"/>
        <v>103.470288624788</v>
      </c>
      <c r="O19">
        <f t="shared" si="9"/>
        <v>140.69463995668701</v>
      </c>
      <c r="P19">
        <f t="shared" si="9"/>
        <v>109.03743315508</v>
      </c>
      <c r="Q19">
        <f t="shared" si="9"/>
        <v>118.937037037037</v>
      </c>
      <c r="R19">
        <f t="shared" si="9"/>
        <v>125.814341846758</v>
      </c>
      <c r="S19">
        <f t="shared" si="9"/>
        <v>135.93644859813099</v>
      </c>
      <c r="T19">
        <f t="shared" si="10"/>
        <v>140.75403401657201</v>
      </c>
      <c r="U19">
        <f t="shared" si="10"/>
        <v>174.789579158317</v>
      </c>
      <c r="V19">
        <f t="shared" si="10"/>
        <v>180</v>
      </c>
      <c r="W19">
        <f t="shared" si="10"/>
        <v>164.93559718969601</v>
      </c>
      <c r="X19">
        <f t="shared" si="10"/>
        <v>200.777408637874</v>
      </c>
      <c r="Y19">
        <f t="shared" si="10"/>
        <v>170</v>
      </c>
      <c r="Z19">
        <f t="shared" si="10"/>
        <v>192</v>
      </c>
      <c r="AA19">
        <f t="shared" si="10"/>
        <v>156</v>
      </c>
      <c r="AB19">
        <f t="shared" si="10"/>
        <v>185</v>
      </c>
      <c r="AC19">
        <f t="shared" si="10"/>
        <v>190</v>
      </c>
      <c r="AD19">
        <f t="shared" si="11"/>
        <v>172</v>
      </c>
      <c r="AE19">
        <f t="shared" si="11"/>
        <v>170</v>
      </c>
      <c r="AF19">
        <f t="shared" si="11"/>
        <v>0</v>
      </c>
      <c r="AG19">
        <f t="shared" si="11"/>
        <v>0</v>
      </c>
      <c r="AH19">
        <f t="shared" si="11"/>
        <v>0</v>
      </c>
      <c r="AI19">
        <f t="shared" si="11"/>
        <v>0</v>
      </c>
      <c r="AJ19">
        <f t="shared" si="11"/>
        <v>0</v>
      </c>
      <c r="AK19">
        <f t="shared" si="11"/>
        <v>0</v>
      </c>
      <c r="AL19">
        <f t="shared" si="11"/>
        <v>0</v>
      </c>
      <c r="AM19">
        <f t="shared" si="11"/>
        <v>0</v>
      </c>
      <c r="AN19">
        <f t="shared" si="11"/>
        <v>0</v>
      </c>
      <c r="AO19">
        <f t="shared" si="11"/>
        <v>0</v>
      </c>
      <c r="AP19">
        <f t="shared" si="11"/>
        <v>0</v>
      </c>
      <c r="AQ19">
        <f t="shared" si="11"/>
        <v>0</v>
      </c>
      <c r="AR19">
        <f t="shared" si="11"/>
        <v>0</v>
      </c>
      <c r="AS19">
        <f t="shared" si="11"/>
        <v>0</v>
      </c>
      <c r="AT19">
        <f t="shared" si="11"/>
        <v>0</v>
      </c>
      <c r="AU19">
        <f t="shared" si="11"/>
        <v>0</v>
      </c>
      <c r="AV19">
        <f t="shared" si="11"/>
        <v>0</v>
      </c>
      <c r="AW19">
        <f t="shared" si="11"/>
        <v>0</v>
      </c>
      <c r="AX19">
        <f t="shared" si="11"/>
        <v>0</v>
      </c>
    </row>
    <row r="20" spans="1:50" x14ac:dyDescent="0.25">
      <c r="A20" t="str">
        <f t="shared" si="4"/>
        <v>WolfsbergNeugründungenInsgesamt</v>
      </c>
      <c r="B20">
        <v>20</v>
      </c>
      <c r="C20" t="str">
        <f t="shared" si="5"/>
        <v>Neugründungen</v>
      </c>
      <c r="D20" t="str">
        <f t="shared" si="6"/>
        <v>Insgesamt</v>
      </c>
      <c r="E20" t="s">
        <v>163</v>
      </c>
      <c r="F20" t="str">
        <f t="shared" si="8"/>
        <v>Wolfsberg</v>
      </c>
      <c r="G20">
        <f t="shared" si="7"/>
        <v>1112</v>
      </c>
      <c r="H20">
        <v>1</v>
      </c>
      <c r="I20">
        <f t="shared" si="0"/>
        <v>22</v>
      </c>
      <c r="J20">
        <f t="shared" si="9"/>
        <v>112</v>
      </c>
      <c r="K20">
        <f t="shared" si="9"/>
        <v>159.69551733859601</v>
      </c>
      <c r="L20">
        <f t="shared" si="9"/>
        <v>160.81047675103</v>
      </c>
      <c r="M20">
        <f t="shared" si="9"/>
        <v>174.68354430379699</v>
      </c>
      <c r="N20">
        <f t="shared" si="9"/>
        <v>175.10356536502499</v>
      </c>
      <c r="O20">
        <f t="shared" si="9"/>
        <v>155.66215484569599</v>
      </c>
      <c r="P20">
        <f t="shared" si="9"/>
        <v>199.241127856101</v>
      </c>
      <c r="Q20">
        <f t="shared" si="9"/>
        <v>171.90899470899501</v>
      </c>
      <c r="R20">
        <f t="shared" si="9"/>
        <v>162.75982318271099</v>
      </c>
      <c r="S20">
        <f t="shared" si="9"/>
        <v>180.915420560748</v>
      </c>
      <c r="T20">
        <f t="shared" si="10"/>
        <v>243.574356737898</v>
      </c>
      <c r="U20">
        <f t="shared" si="10"/>
        <v>271.67294589178402</v>
      </c>
      <c r="V20">
        <f t="shared" si="10"/>
        <v>248</v>
      </c>
      <c r="W20">
        <f t="shared" si="10"/>
        <v>237.907103825137</v>
      </c>
      <c r="X20">
        <f t="shared" si="10"/>
        <v>299.66777408637898</v>
      </c>
      <c r="Y20">
        <f t="shared" si="10"/>
        <v>285</v>
      </c>
      <c r="Z20">
        <f t="shared" si="10"/>
        <v>240</v>
      </c>
      <c r="AA20">
        <f t="shared" si="10"/>
        <v>223</v>
      </c>
      <c r="AB20">
        <f t="shared" si="10"/>
        <v>211</v>
      </c>
      <c r="AC20">
        <f t="shared" si="10"/>
        <v>216</v>
      </c>
      <c r="AD20">
        <f t="shared" si="11"/>
        <v>179</v>
      </c>
      <c r="AE20">
        <f t="shared" si="11"/>
        <v>200</v>
      </c>
      <c r="AF20">
        <f t="shared" si="11"/>
        <v>0</v>
      </c>
      <c r="AG20">
        <f t="shared" si="11"/>
        <v>0</v>
      </c>
      <c r="AH20">
        <f t="shared" si="11"/>
        <v>0</v>
      </c>
      <c r="AI20">
        <f t="shared" si="11"/>
        <v>0</v>
      </c>
      <c r="AJ20">
        <f t="shared" si="11"/>
        <v>0</v>
      </c>
      <c r="AK20">
        <f t="shared" si="11"/>
        <v>0</v>
      </c>
      <c r="AL20">
        <f t="shared" si="11"/>
        <v>0</v>
      </c>
      <c r="AM20">
        <f t="shared" si="11"/>
        <v>0</v>
      </c>
      <c r="AN20">
        <f t="shared" si="11"/>
        <v>0</v>
      </c>
      <c r="AO20">
        <f t="shared" si="11"/>
        <v>0</v>
      </c>
      <c r="AP20">
        <f t="shared" si="11"/>
        <v>0</v>
      </c>
      <c r="AQ20">
        <f t="shared" si="11"/>
        <v>0</v>
      </c>
      <c r="AR20">
        <f t="shared" si="11"/>
        <v>0</v>
      </c>
      <c r="AS20">
        <f t="shared" si="11"/>
        <v>0</v>
      </c>
      <c r="AT20">
        <f t="shared" si="11"/>
        <v>0</v>
      </c>
      <c r="AU20">
        <f t="shared" si="11"/>
        <v>0</v>
      </c>
      <c r="AV20">
        <f t="shared" si="11"/>
        <v>0</v>
      </c>
      <c r="AW20">
        <f t="shared" si="11"/>
        <v>0</v>
      </c>
      <c r="AX20">
        <f t="shared" si="11"/>
        <v>0</v>
      </c>
    </row>
    <row r="21" spans="1:50" x14ac:dyDescent="0.25">
      <c r="A21" t="str">
        <f t="shared" si="4"/>
        <v>FeldkirchenNeugründungenInsgesamt</v>
      </c>
      <c r="B21">
        <v>21</v>
      </c>
      <c r="C21" t="str">
        <f t="shared" si="5"/>
        <v>Neugründungen</v>
      </c>
      <c r="D21" t="str">
        <f t="shared" si="6"/>
        <v>Insgesamt</v>
      </c>
      <c r="E21" t="s">
        <v>164</v>
      </c>
      <c r="F21" t="str">
        <f t="shared" si="8"/>
        <v>Feldkirchen</v>
      </c>
      <c r="G21">
        <f t="shared" si="7"/>
        <v>1169</v>
      </c>
      <c r="H21">
        <v>1</v>
      </c>
      <c r="I21">
        <f t="shared" si="0"/>
        <v>22</v>
      </c>
      <c r="J21">
        <f t="shared" si="9"/>
        <v>74</v>
      </c>
      <c r="K21">
        <f t="shared" si="9"/>
        <v>80.845855652664198</v>
      </c>
      <c r="L21">
        <f t="shared" si="9"/>
        <v>93.8893466745144</v>
      </c>
      <c r="M21">
        <f t="shared" si="9"/>
        <v>96.824593128390603</v>
      </c>
      <c r="N21">
        <f t="shared" si="9"/>
        <v>111.429541595925</v>
      </c>
      <c r="O21">
        <f t="shared" si="9"/>
        <v>92.798592311857107</v>
      </c>
      <c r="P21">
        <f t="shared" si="9"/>
        <v>113.002430724356</v>
      </c>
      <c r="Q21">
        <f t="shared" si="9"/>
        <v>94.9497354497354</v>
      </c>
      <c r="R21">
        <f t="shared" si="9"/>
        <v>114.830550098232</v>
      </c>
      <c r="S21">
        <f t="shared" si="9"/>
        <v>176.91728971962601</v>
      </c>
      <c r="T21">
        <f t="shared" si="10"/>
        <v>157.72437854339299</v>
      </c>
      <c r="U21">
        <f t="shared" si="10"/>
        <v>163.802805611222</v>
      </c>
      <c r="V21">
        <f t="shared" si="10"/>
        <v>171</v>
      </c>
      <c r="W21">
        <f t="shared" si="10"/>
        <v>179.929742388759</v>
      </c>
      <c r="X21">
        <f t="shared" si="10"/>
        <v>160.821705426357</v>
      </c>
      <c r="Y21">
        <f t="shared" si="10"/>
        <v>136</v>
      </c>
      <c r="Z21">
        <f t="shared" si="10"/>
        <v>155</v>
      </c>
      <c r="AA21">
        <f t="shared" si="10"/>
        <v>177</v>
      </c>
      <c r="AB21">
        <f t="shared" si="10"/>
        <v>128</v>
      </c>
      <c r="AC21">
        <f t="shared" si="10"/>
        <v>130</v>
      </c>
      <c r="AD21">
        <f t="shared" si="11"/>
        <v>143</v>
      </c>
      <c r="AE21">
        <f t="shared" si="11"/>
        <v>147</v>
      </c>
      <c r="AF21">
        <f t="shared" si="11"/>
        <v>0</v>
      </c>
      <c r="AG21">
        <f t="shared" si="11"/>
        <v>0</v>
      </c>
      <c r="AH21">
        <f t="shared" si="11"/>
        <v>0</v>
      </c>
      <c r="AI21">
        <f t="shared" si="11"/>
        <v>0</v>
      </c>
      <c r="AJ21">
        <f t="shared" si="11"/>
        <v>0</v>
      </c>
      <c r="AK21">
        <f t="shared" si="11"/>
        <v>0</v>
      </c>
      <c r="AL21">
        <f t="shared" si="11"/>
        <v>0</v>
      </c>
      <c r="AM21">
        <f t="shared" si="11"/>
        <v>0</v>
      </c>
      <c r="AN21">
        <f t="shared" si="11"/>
        <v>0</v>
      </c>
      <c r="AO21">
        <f t="shared" si="11"/>
        <v>0</v>
      </c>
      <c r="AP21">
        <f t="shared" si="11"/>
        <v>0</v>
      </c>
      <c r="AQ21">
        <f t="shared" si="11"/>
        <v>0</v>
      </c>
      <c r="AR21">
        <f t="shared" si="11"/>
        <v>0</v>
      </c>
      <c r="AS21">
        <f t="shared" si="11"/>
        <v>0</v>
      </c>
      <c r="AT21">
        <f t="shared" si="11"/>
        <v>0</v>
      </c>
      <c r="AU21">
        <f t="shared" si="11"/>
        <v>0</v>
      </c>
      <c r="AV21">
        <f t="shared" si="11"/>
        <v>0</v>
      </c>
      <c r="AW21">
        <f t="shared" si="11"/>
        <v>0</v>
      </c>
      <c r="AX21">
        <f t="shared" si="11"/>
        <v>0</v>
      </c>
    </row>
    <row r="22" spans="1:50" x14ac:dyDescent="0.25">
      <c r="A22" t="str">
        <f t="shared" si="4"/>
        <v>KärntenNeugründungenInsgesamt</v>
      </c>
      <c r="B22">
        <v>22</v>
      </c>
      <c r="C22" t="str">
        <f t="shared" si="5"/>
        <v>Neugründungen</v>
      </c>
      <c r="D22" t="str">
        <f t="shared" si="6"/>
        <v>Insgesamt</v>
      </c>
      <c r="E22" t="s">
        <v>154</v>
      </c>
      <c r="F22" t="str">
        <f t="shared" si="8"/>
        <v>Kärnten</v>
      </c>
      <c r="G22">
        <f t="shared" si="7"/>
        <v>599</v>
      </c>
      <c r="H22">
        <v>1</v>
      </c>
      <c r="I22">
        <f t="shared" si="0"/>
        <v>22</v>
      </c>
      <c r="J22">
        <f t="shared" ref="J22:S31" si="12">IF(ISERROR($G22),"-",IF(INDEX(Anmerkungen_Matrix,$G22,J$1+6)="SW",INDEX(Anmerkungen_Matrix,$G22,J$1+6)&amp;" "&amp;INDEX(Daten_Matrix,$G22,J$1+6),INDEX(Daten_Matrix,$G22,J$1+6)))</f>
        <v>1415</v>
      </c>
      <c r="K22">
        <f t="shared" si="12"/>
        <v>1723.7134902734699</v>
      </c>
      <c r="L22">
        <f t="shared" si="12"/>
        <v>1697</v>
      </c>
      <c r="M22">
        <f t="shared" si="12"/>
        <v>1656</v>
      </c>
      <c r="N22">
        <f t="shared" si="12"/>
        <v>1758</v>
      </c>
      <c r="O22">
        <f t="shared" si="12"/>
        <v>1843</v>
      </c>
      <c r="P22">
        <f t="shared" si="12"/>
        <v>2039</v>
      </c>
      <c r="Q22">
        <f t="shared" si="12"/>
        <v>1889</v>
      </c>
      <c r="R22">
        <f t="shared" si="12"/>
        <v>2033</v>
      </c>
      <c r="S22">
        <f t="shared" si="12"/>
        <v>2139</v>
      </c>
      <c r="T22">
        <f t="shared" ref="T22:AC31" si="13">IF(ISERROR($G22),"-",IF(INDEX(Anmerkungen_Matrix,$G22,T$1+6)="SW",INDEX(Anmerkungen_Matrix,$G22,T$1+6)&amp;" "&amp;INDEX(Daten_Matrix,$G22,T$1+6),INDEX(Daten_Matrix,$G22,T$1+6)))</f>
        <v>2289</v>
      </c>
      <c r="U22">
        <f t="shared" si="13"/>
        <v>2492</v>
      </c>
      <c r="V22">
        <f t="shared" si="13"/>
        <v>2573</v>
      </c>
      <c r="W22">
        <f t="shared" si="13"/>
        <v>2561</v>
      </c>
      <c r="X22">
        <f t="shared" si="13"/>
        <v>2706</v>
      </c>
      <c r="Y22">
        <f t="shared" si="13"/>
        <v>2491</v>
      </c>
      <c r="Z22">
        <f t="shared" si="13"/>
        <v>2576</v>
      </c>
      <c r="AA22">
        <f t="shared" si="13"/>
        <v>2409</v>
      </c>
      <c r="AB22">
        <f t="shared" si="13"/>
        <v>2376</v>
      </c>
      <c r="AC22">
        <f t="shared" si="13"/>
        <v>2541</v>
      </c>
      <c r="AD22">
        <f t="shared" ref="AD22:AX31" si="14">IF(ISERROR($G22),"-",IF(INDEX(Anmerkungen_Matrix,$G22,AD$1+6)="SW",INDEX(Anmerkungen_Matrix,$G22,AD$1+6)&amp;" "&amp;INDEX(Daten_Matrix,$G22,AD$1+6),INDEX(Daten_Matrix,$G22,AD$1+6)))</f>
        <v>2488</v>
      </c>
      <c r="AE22">
        <f t="shared" si="14"/>
        <v>2563</v>
      </c>
      <c r="AF22">
        <f t="shared" si="14"/>
        <v>0</v>
      </c>
      <c r="AG22">
        <f t="shared" si="14"/>
        <v>0</v>
      </c>
      <c r="AH22">
        <f t="shared" si="14"/>
        <v>0</v>
      </c>
      <c r="AI22">
        <f t="shared" si="14"/>
        <v>0</v>
      </c>
      <c r="AJ22">
        <f t="shared" si="14"/>
        <v>0</v>
      </c>
      <c r="AK22">
        <f t="shared" si="14"/>
        <v>0</v>
      </c>
      <c r="AL22">
        <f t="shared" si="14"/>
        <v>0</v>
      </c>
      <c r="AM22">
        <f t="shared" si="14"/>
        <v>0</v>
      </c>
      <c r="AN22">
        <f t="shared" si="14"/>
        <v>0</v>
      </c>
      <c r="AO22">
        <f t="shared" si="14"/>
        <v>0</v>
      </c>
      <c r="AP22">
        <f t="shared" si="14"/>
        <v>0</v>
      </c>
      <c r="AQ22">
        <f t="shared" si="14"/>
        <v>0</v>
      </c>
      <c r="AR22">
        <f t="shared" si="14"/>
        <v>0</v>
      </c>
      <c r="AS22">
        <f t="shared" si="14"/>
        <v>0</v>
      </c>
      <c r="AT22">
        <f t="shared" si="14"/>
        <v>0</v>
      </c>
      <c r="AU22">
        <f t="shared" si="14"/>
        <v>0</v>
      </c>
      <c r="AV22">
        <f t="shared" si="14"/>
        <v>0</v>
      </c>
      <c r="AW22">
        <f t="shared" si="14"/>
        <v>0</v>
      </c>
      <c r="AX22">
        <f t="shared" si="14"/>
        <v>0</v>
      </c>
    </row>
    <row r="23" spans="1:50" x14ac:dyDescent="0.25">
      <c r="A23" t="str">
        <f>IF(OR(C23="Kammermitgliedschaften",C23="Lehrlinge"),F23&amp;C23&amp;D23,E23&amp;C23&amp;D23)</f>
        <v>Krems an der Donau (Stadt)NeugründungenInsgesamt</v>
      </c>
      <c r="B23">
        <v>23</v>
      </c>
      <c r="C23" t="str">
        <f t="shared" si="5"/>
        <v>Neugründungen</v>
      </c>
      <c r="D23" t="str">
        <f t="shared" si="6"/>
        <v>Insgesamt</v>
      </c>
      <c r="E23" t="s">
        <v>168</v>
      </c>
      <c r="F23" t="s">
        <v>194</v>
      </c>
      <c r="G23">
        <f t="shared" si="7"/>
        <v>1287</v>
      </c>
      <c r="H23">
        <v>1</v>
      </c>
      <c r="I23">
        <f t="shared" si="0"/>
        <v>22</v>
      </c>
      <c r="J23">
        <f t="shared" si="12"/>
        <v>0</v>
      </c>
      <c r="K23">
        <f t="shared" si="12"/>
        <v>0</v>
      </c>
      <c r="L23">
        <f t="shared" si="12"/>
        <v>0</v>
      </c>
      <c r="M23">
        <f t="shared" si="12"/>
        <v>0</v>
      </c>
      <c r="N23">
        <f t="shared" si="12"/>
        <v>0</v>
      </c>
      <c r="O23">
        <f t="shared" si="12"/>
        <v>0</v>
      </c>
      <c r="P23">
        <f t="shared" si="12"/>
        <v>0</v>
      </c>
      <c r="Q23">
        <f t="shared" si="12"/>
        <v>0</v>
      </c>
      <c r="R23">
        <f t="shared" si="12"/>
        <v>0</v>
      </c>
      <c r="S23">
        <f t="shared" si="12"/>
        <v>0</v>
      </c>
      <c r="T23">
        <f t="shared" si="13"/>
        <v>0</v>
      </c>
      <c r="U23">
        <f t="shared" si="13"/>
        <v>0</v>
      </c>
      <c r="V23">
        <f t="shared" si="13"/>
        <v>0</v>
      </c>
      <c r="W23">
        <f t="shared" si="13"/>
        <v>112.02623565237801</v>
      </c>
      <c r="X23">
        <f t="shared" si="13"/>
        <v>137.96839935882801</v>
      </c>
      <c r="Y23">
        <f t="shared" si="13"/>
        <v>109</v>
      </c>
      <c r="Z23">
        <f t="shared" si="13"/>
        <v>141</v>
      </c>
      <c r="AA23">
        <f t="shared" si="13"/>
        <v>153</v>
      </c>
      <c r="AB23">
        <f t="shared" si="13"/>
        <v>140</v>
      </c>
      <c r="AC23">
        <f t="shared" si="13"/>
        <v>94</v>
      </c>
      <c r="AD23">
        <f t="shared" si="14"/>
        <v>121</v>
      </c>
      <c r="AE23">
        <f t="shared" si="14"/>
        <v>101</v>
      </c>
      <c r="AF23">
        <f t="shared" si="14"/>
        <v>0</v>
      </c>
      <c r="AG23">
        <f t="shared" si="14"/>
        <v>0</v>
      </c>
      <c r="AH23">
        <f t="shared" si="14"/>
        <v>0</v>
      </c>
      <c r="AI23">
        <f t="shared" si="14"/>
        <v>0</v>
      </c>
      <c r="AJ23">
        <f t="shared" si="14"/>
        <v>0</v>
      </c>
      <c r="AK23">
        <f t="shared" si="14"/>
        <v>0</v>
      </c>
      <c r="AL23">
        <f t="shared" si="14"/>
        <v>0</v>
      </c>
      <c r="AM23">
        <f t="shared" si="14"/>
        <v>0</v>
      </c>
      <c r="AN23">
        <f t="shared" si="14"/>
        <v>0</v>
      </c>
      <c r="AO23">
        <f t="shared" si="14"/>
        <v>0</v>
      </c>
      <c r="AP23">
        <f t="shared" si="14"/>
        <v>0</v>
      </c>
      <c r="AQ23">
        <f t="shared" si="14"/>
        <v>0</v>
      </c>
      <c r="AR23">
        <f t="shared" si="14"/>
        <v>0</v>
      </c>
      <c r="AS23">
        <f t="shared" si="14"/>
        <v>0</v>
      </c>
      <c r="AT23">
        <f t="shared" si="14"/>
        <v>0</v>
      </c>
      <c r="AU23">
        <f t="shared" si="14"/>
        <v>0</v>
      </c>
      <c r="AV23">
        <f t="shared" si="14"/>
        <v>0</v>
      </c>
      <c r="AW23">
        <f t="shared" si="14"/>
        <v>0</v>
      </c>
      <c r="AX23">
        <f t="shared" si="14"/>
        <v>0</v>
      </c>
    </row>
    <row r="24" spans="1:50" x14ac:dyDescent="0.25">
      <c r="A24" t="str">
        <f t="shared" ref="A24:A48" si="15">IF(OR(C24="Kammermitgliedschaften",C24="Lehrlinge"),F24&amp;C24&amp;D24,E24&amp;C24&amp;D24)</f>
        <v>Sankt Pölten (Stadt)NeugründungenInsgesamt</v>
      </c>
      <c r="B24">
        <v>24</v>
      </c>
      <c r="C24" t="str">
        <f t="shared" si="5"/>
        <v>Neugründungen</v>
      </c>
      <c r="D24" t="str">
        <f t="shared" si="6"/>
        <v>Insgesamt</v>
      </c>
      <c r="E24" t="s">
        <v>169</v>
      </c>
      <c r="F24" t="s">
        <v>195</v>
      </c>
      <c r="G24">
        <f t="shared" si="7"/>
        <v>1330</v>
      </c>
      <c r="H24">
        <v>1</v>
      </c>
      <c r="I24">
        <f t="shared" si="0"/>
        <v>22</v>
      </c>
      <c r="J24">
        <f t="shared" si="12"/>
        <v>0</v>
      </c>
      <c r="K24">
        <f t="shared" si="12"/>
        <v>0</v>
      </c>
      <c r="L24">
        <f t="shared" si="12"/>
        <v>0</v>
      </c>
      <c r="M24">
        <f t="shared" si="12"/>
        <v>0</v>
      </c>
      <c r="N24">
        <f t="shared" si="12"/>
        <v>0</v>
      </c>
      <c r="O24">
        <f t="shared" si="12"/>
        <v>0</v>
      </c>
      <c r="P24">
        <f t="shared" si="12"/>
        <v>0</v>
      </c>
      <c r="Q24">
        <f t="shared" si="12"/>
        <v>0</v>
      </c>
      <c r="R24">
        <f t="shared" si="12"/>
        <v>0</v>
      </c>
      <c r="S24">
        <f t="shared" si="12"/>
        <v>0</v>
      </c>
      <c r="T24">
        <f t="shared" si="13"/>
        <v>0</v>
      </c>
      <c r="U24">
        <f t="shared" si="13"/>
        <v>0</v>
      </c>
      <c r="V24">
        <f t="shared" si="13"/>
        <v>0</v>
      </c>
      <c r="W24">
        <f t="shared" si="13"/>
        <v>195.04567814476499</v>
      </c>
      <c r="X24">
        <f t="shared" si="13"/>
        <v>233.94641630409899</v>
      </c>
      <c r="Y24">
        <f t="shared" si="13"/>
        <v>201</v>
      </c>
      <c r="Z24">
        <f t="shared" si="13"/>
        <v>199</v>
      </c>
      <c r="AA24">
        <f t="shared" si="13"/>
        <v>191</v>
      </c>
      <c r="AB24">
        <f t="shared" si="13"/>
        <v>211</v>
      </c>
      <c r="AC24">
        <f t="shared" si="13"/>
        <v>213</v>
      </c>
      <c r="AD24">
        <f t="shared" si="14"/>
        <v>188</v>
      </c>
      <c r="AE24">
        <f t="shared" si="14"/>
        <v>232</v>
      </c>
      <c r="AF24">
        <f t="shared" si="14"/>
        <v>0</v>
      </c>
      <c r="AG24">
        <f t="shared" si="14"/>
        <v>0</v>
      </c>
      <c r="AH24">
        <f t="shared" si="14"/>
        <v>0</v>
      </c>
      <c r="AI24">
        <f t="shared" si="14"/>
        <v>0</v>
      </c>
      <c r="AJ24">
        <f t="shared" si="14"/>
        <v>0</v>
      </c>
      <c r="AK24">
        <f t="shared" si="14"/>
        <v>0</v>
      </c>
      <c r="AL24">
        <f t="shared" si="14"/>
        <v>0</v>
      </c>
      <c r="AM24">
        <f t="shared" si="14"/>
        <v>0</v>
      </c>
      <c r="AN24">
        <f t="shared" si="14"/>
        <v>0</v>
      </c>
      <c r="AO24">
        <f t="shared" si="14"/>
        <v>0</v>
      </c>
      <c r="AP24">
        <f t="shared" si="14"/>
        <v>0</v>
      </c>
      <c r="AQ24">
        <f t="shared" si="14"/>
        <v>0</v>
      </c>
      <c r="AR24">
        <f t="shared" si="14"/>
        <v>0</v>
      </c>
      <c r="AS24">
        <f t="shared" si="14"/>
        <v>0</v>
      </c>
      <c r="AT24">
        <f t="shared" si="14"/>
        <v>0</v>
      </c>
      <c r="AU24">
        <f t="shared" si="14"/>
        <v>0</v>
      </c>
      <c r="AV24">
        <f t="shared" si="14"/>
        <v>0</v>
      </c>
      <c r="AW24">
        <f t="shared" si="14"/>
        <v>0</v>
      </c>
      <c r="AX24">
        <f t="shared" si="14"/>
        <v>0</v>
      </c>
    </row>
    <row r="25" spans="1:50" x14ac:dyDescent="0.25">
      <c r="A25" t="str">
        <f t="shared" si="15"/>
        <v>Waidhofen an der Ybbs (Stadt)NeugründungenInsgesamt</v>
      </c>
      <c r="B25">
        <v>25</v>
      </c>
      <c r="C25" t="str">
        <f t="shared" si="5"/>
        <v>Neugründungen</v>
      </c>
      <c r="D25" t="str">
        <f t="shared" si="6"/>
        <v>Insgesamt</v>
      </c>
      <c r="E25" t="s">
        <v>170</v>
      </c>
      <c r="F25" t="s">
        <v>193</v>
      </c>
      <c r="G25">
        <f t="shared" si="7"/>
        <v>1373</v>
      </c>
      <c r="H25">
        <v>1</v>
      </c>
      <c r="I25">
        <f t="shared" si="0"/>
        <v>22</v>
      </c>
      <c r="J25">
        <f t="shared" si="12"/>
        <v>0</v>
      </c>
      <c r="K25">
        <f t="shared" si="12"/>
        <v>0</v>
      </c>
      <c r="L25">
        <f t="shared" si="12"/>
        <v>0</v>
      </c>
      <c r="M25">
        <f t="shared" si="12"/>
        <v>0</v>
      </c>
      <c r="N25">
        <f t="shared" si="12"/>
        <v>0</v>
      </c>
      <c r="O25">
        <f t="shared" si="12"/>
        <v>0</v>
      </c>
      <c r="P25">
        <f t="shared" si="12"/>
        <v>0</v>
      </c>
      <c r="Q25">
        <f t="shared" si="12"/>
        <v>0</v>
      </c>
      <c r="R25">
        <f t="shared" si="12"/>
        <v>0</v>
      </c>
      <c r="S25">
        <f t="shared" si="12"/>
        <v>0</v>
      </c>
      <c r="T25">
        <f t="shared" si="13"/>
        <v>0</v>
      </c>
      <c r="U25">
        <f t="shared" si="13"/>
        <v>0</v>
      </c>
      <c r="V25">
        <f t="shared" si="13"/>
        <v>0</v>
      </c>
      <c r="W25">
        <f t="shared" si="13"/>
        <v>106.024830171</v>
      </c>
      <c r="X25">
        <f t="shared" si="13"/>
        <v>114.973666132356</v>
      </c>
      <c r="Y25">
        <f t="shared" si="13"/>
        <v>103</v>
      </c>
      <c r="Z25">
        <f t="shared" si="13"/>
        <v>88</v>
      </c>
      <c r="AA25">
        <f t="shared" si="13"/>
        <v>76</v>
      </c>
      <c r="AB25">
        <f t="shared" si="13"/>
        <v>73</v>
      </c>
      <c r="AC25">
        <f t="shared" si="13"/>
        <v>59</v>
      </c>
      <c r="AD25">
        <f t="shared" si="14"/>
        <v>71</v>
      </c>
      <c r="AE25">
        <f t="shared" si="14"/>
        <v>66</v>
      </c>
      <c r="AF25">
        <f t="shared" si="14"/>
        <v>0</v>
      </c>
      <c r="AG25">
        <f t="shared" si="14"/>
        <v>0</v>
      </c>
      <c r="AH25">
        <f t="shared" si="14"/>
        <v>0</v>
      </c>
      <c r="AI25">
        <f t="shared" si="14"/>
        <v>0</v>
      </c>
      <c r="AJ25">
        <f t="shared" si="14"/>
        <v>0</v>
      </c>
      <c r="AK25">
        <f t="shared" si="14"/>
        <v>0</v>
      </c>
      <c r="AL25">
        <f t="shared" si="14"/>
        <v>0</v>
      </c>
      <c r="AM25">
        <f t="shared" si="14"/>
        <v>0</v>
      </c>
      <c r="AN25">
        <f t="shared" si="14"/>
        <v>0</v>
      </c>
      <c r="AO25">
        <f t="shared" si="14"/>
        <v>0</v>
      </c>
      <c r="AP25">
        <f t="shared" si="14"/>
        <v>0</v>
      </c>
      <c r="AQ25">
        <f t="shared" si="14"/>
        <v>0</v>
      </c>
      <c r="AR25">
        <f t="shared" si="14"/>
        <v>0</v>
      </c>
      <c r="AS25">
        <f t="shared" si="14"/>
        <v>0</v>
      </c>
      <c r="AT25">
        <f t="shared" si="14"/>
        <v>0</v>
      </c>
      <c r="AU25">
        <f t="shared" si="14"/>
        <v>0</v>
      </c>
      <c r="AV25">
        <f t="shared" si="14"/>
        <v>0</v>
      </c>
      <c r="AW25">
        <f t="shared" si="14"/>
        <v>0</v>
      </c>
      <c r="AX25">
        <f t="shared" si="14"/>
        <v>0</v>
      </c>
    </row>
    <row r="26" spans="1:50" x14ac:dyDescent="0.25">
      <c r="A26" t="str">
        <f t="shared" si="15"/>
        <v>Wiener Neustadt (Stadt)NeugründungenInsgesamt</v>
      </c>
      <c r="B26">
        <v>26</v>
      </c>
      <c r="C26" t="str">
        <f t="shared" si="5"/>
        <v>Neugründungen</v>
      </c>
      <c r="D26" t="str">
        <f t="shared" si="6"/>
        <v>Insgesamt</v>
      </c>
      <c r="E26" t="s">
        <v>171</v>
      </c>
      <c r="F26" t="s">
        <v>196</v>
      </c>
      <c r="G26">
        <f t="shared" si="7"/>
        <v>1416</v>
      </c>
      <c r="H26">
        <v>1</v>
      </c>
      <c r="I26">
        <f t="shared" si="0"/>
        <v>22</v>
      </c>
      <c r="J26">
        <f t="shared" si="12"/>
        <v>0</v>
      </c>
      <c r="K26">
        <f t="shared" si="12"/>
        <v>0</v>
      </c>
      <c r="L26">
        <f t="shared" si="12"/>
        <v>0</v>
      </c>
      <c r="M26">
        <f t="shared" si="12"/>
        <v>0</v>
      </c>
      <c r="N26">
        <f t="shared" si="12"/>
        <v>0</v>
      </c>
      <c r="O26">
        <f t="shared" si="12"/>
        <v>0</v>
      </c>
      <c r="P26">
        <f t="shared" si="12"/>
        <v>0</v>
      </c>
      <c r="Q26">
        <f t="shared" si="12"/>
        <v>0</v>
      </c>
      <c r="R26">
        <f t="shared" si="12"/>
        <v>0</v>
      </c>
      <c r="S26">
        <f t="shared" si="12"/>
        <v>0</v>
      </c>
      <c r="T26">
        <f t="shared" si="13"/>
        <v>0</v>
      </c>
      <c r="U26">
        <f t="shared" si="13"/>
        <v>0</v>
      </c>
      <c r="V26">
        <f t="shared" si="13"/>
        <v>0</v>
      </c>
      <c r="W26">
        <f t="shared" si="13"/>
        <v>356.08339189505699</v>
      </c>
      <c r="X26">
        <f t="shared" si="13"/>
        <v>312.92832608197801</v>
      </c>
      <c r="Y26">
        <f t="shared" si="13"/>
        <v>319</v>
      </c>
      <c r="Z26">
        <f t="shared" si="13"/>
        <v>285</v>
      </c>
      <c r="AA26">
        <f t="shared" si="13"/>
        <v>247</v>
      </c>
      <c r="AB26">
        <f t="shared" si="13"/>
        <v>248</v>
      </c>
      <c r="AC26">
        <f t="shared" si="13"/>
        <v>323</v>
      </c>
      <c r="AD26">
        <f t="shared" si="14"/>
        <v>236</v>
      </c>
      <c r="AE26">
        <f t="shared" si="14"/>
        <v>245</v>
      </c>
      <c r="AF26">
        <f t="shared" si="14"/>
        <v>0</v>
      </c>
      <c r="AG26">
        <f t="shared" si="14"/>
        <v>0</v>
      </c>
      <c r="AH26">
        <f t="shared" si="14"/>
        <v>0</v>
      </c>
      <c r="AI26">
        <f t="shared" si="14"/>
        <v>0</v>
      </c>
      <c r="AJ26">
        <f t="shared" si="14"/>
        <v>0</v>
      </c>
      <c r="AK26">
        <f t="shared" si="14"/>
        <v>0</v>
      </c>
      <c r="AL26">
        <f t="shared" si="14"/>
        <v>0</v>
      </c>
      <c r="AM26">
        <f t="shared" si="14"/>
        <v>0</v>
      </c>
      <c r="AN26">
        <f t="shared" si="14"/>
        <v>0</v>
      </c>
      <c r="AO26">
        <f t="shared" si="14"/>
        <v>0</v>
      </c>
      <c r="AP26">
        <f t="shared" si="14"/>
        <v>0</v>
      </c>
      <c r="AQ26">
        <f t="shared" si="14"/>
        <v>0</v>
      </c>
      <c r="AR26">
        <f t="shared" si="14"/>
        <v>0</v>
      </c>
      <c r="AS26">
        <f t="shared" si="14"/>
        <v>0</v>
      </c>
      <c r="AT26">
        <f t="shared" si="14"/>
        <v>0</v>
      </c>
      <c r="AU26">
        <f t="shared" si="14"/>
        <v>0</v>
      </c>
      <c r="AV26">
        <f t="shared" si="14"/>
        <v>0</v>
      </c>
      <c r="AW26">
        <f t="shared" si="14"/>
        <v>0</v>
      </c>
      <c r="AX26">
        <f t="shared" si="14"/>
        <v>0</v>
      </c>
    </row>
    <row r="27" spans="1:50" x14ac:dyDescent="0.25">
      <c r="A27" t="str">
        <f t="shared" si="15"/>
        <v>AmstettenNeugründungenInsgesamt</v>
      </c>
      <c r="B27">
        <v>27</v>
      </c>
      <c r="C27" t="str">
        <f t="shared" si="5"/>
        <v>Neugründungen</v>
      </c>
      <c r="D27" t="str">
        <f t="shared" si="6"/>
        <v>Insgesamt</v>
      </c>
      <c r="E27" t="s">
        <v>172</v>
      </c>
      <c r="F27" t="s">
        <v>193</v>
      </c>
      <c r="G27">
        <f t="shared" si="7"/>
        <v>1459</v>
      </c>
      <c r="H27">
        <v>1</v>
      </c>
      <c r="I27">
        <f t="shared" si="0"/>
        <v>22</v>
      </c>
      <c r="J27">
        <f t="shared" si="12"/>
        <v>288</v>
      </c>
      <c r="K27">
        <f t="shared" si="12"/>
        <v>417.20453904708199</v>
      </c>
      <c r="L27">
        <f t="shared" si="12"/>
        <v>354.20683760683801</v>
      </c>
      <c r="M27">
        <f t="shared" si="12"/>
        <v>347.17315369261502</v>
      </c>
      <c r="N27">
        <f t="shared" si="12"/>
        <v>392.13732702750002</v>
      </c>
      <c r="O27">
        <f t="shared" si="12"/>
        <v>390.19390122638401</v>
      </c>
      <c r="P27">
        <f t="shared" si="12"/>
        <v>574.67761830006702</v>
      </c>
      <c r="Q27">
        <f t="shared" si="12"/>
        <v>421.12638847193</v>
      </c>
      <c r="R27">
        <f t="shared" si="12"/>
        <v>456.11776859504101</v>
      </c>
      <c r="S27">
        <f t="shared" si="12"/>
        <v>514.13739641807001</v>
      </c>
      <c r="T27">
        <f t="shared" si="13"/>
        <v>511.39890710382502</v>
      </c>
      <c r="U27">
        <f t="shared" si="13"/>
        <v>614.84180064308703</v>
      </c>
      <c r="V27">
        <f t="shared" si="13"/>
        <v>610.40210942650003</v>
      </c>
      <c r="W27">
        <f t="shared" si="13"/>
        <v>594.13914265636004</v>
      </c>
      <c r="X27">
        <f t="shared" si="13"/>
        <v>561.87130753377596</v>
      </c>
      <c r="Y27">
        <f t="shared" si="13"/>
        <v>556</v>
      </c>
      <c r="Z27">
        <f t="shared" si="13"/>
        <v>527</v>
      </c>
      <c r="AA27">
        <f t="shared" si="13"/>
        <v>514</v>
      </c>
      <c r="AB27">
        <f t="shared" si="13"/>
        <v>506</v>
      </c>
      <c r="AC27">
        <f t="shared" si="13"/>
        <v>511</v>
      </c>
      <c r="AD27">
        <f t="shared" si="14"/>
        <v>452</v>
      </c>
      <c r="AE27">
        <f t="shared" si="14"/>
        <v>442</v>
      </c>
      <c r="AF27">
        <f t="shared" si="14"/>
        <v>0</v>
      </c>
      <c r="AG27">
        <f t="shared" si="14"/>
        <v>0</v>
      </c>
      <c r="AH27">
        <f t="shared" si="14"/>
        <v>0</v>
      </c>
      <c r="AI27">
        <f t="shared" si="14"/>
        <v>0</v>
      </c>
      <c r="AJ27">
        <f t="shared" si="14"/>
        <v>0</v>
      </c>
      <c r="AK27">
        <f t="shared" si="14"/>
        <v>0</v>
      </c>
      <c r="AL27">
        <f t="shared" si="14"/>
        <v>0</v>
      </c>
      <c r="AM27">
        <f t="shared" si="14"/>
        <v>0</v>
      </c>
      <c r="AN27">
        <f t="shared" si="14"/>
        <v>0</v>
      </c>
      <c r="AO27">
        <f t="shared" si="14"/>
        <v>0</v>
      </c>
      <c r="AP27">
        <f t="shared" si="14"/>
        <v>0</v>
      </c>
      <c r="AQ27">
        <f t="shared" si="14"/>
        <v>0</v>
      </c>
      <c r="AR27">
        <f t="shared" si="14"/>
        <v>0</v>
      </c>
      <c r="AS27">
        <f t="shared" si="14"/>
        <v>0</v>
      </c>
      <c r="AT27">
        <f t="shared" si="14"/>
        <v>0</v>
      </c>
      <c r="AU27">
        <f t="shared" si="14"/>
        <v>0</v>
      </c>
      <c r="AV27">
        <f t="shared" si="14"/>
        <v>0</v>
      </c>
      <c r="AW27">
        <f t="shared" si="14"/>
        <v>0</v>
      </c>
      <c r="AX27">
        <f t="shared" si="14"/>
        <v>0</v>
      </c>
    </row>
    <row r="28" spans="1:50" x14ac:dyDescent="0.25">
      <c r="A28" t="str">
        <f t="shared" si="15"/>
        <v>BadenNeugründungenInsgesamt</v>
      </c>
      <c r="B28">
        <v>28</v>
      </c>
      <c r="C28" t="str">
        <f t="shared" si="5"/>
        <v>Neugründungen</v>
      </c>
      <c r="D28" t="str">
        <f t="shared" si="6"/>
        <v>Insgesamt</v>
      </c>
      <c r="E28" t="s">
        <v>173</v>
      </c>
      <c r="F28" t="str">
        <f>E28</f>
        <v>Baden</v>
      </c>
      <c r="G28">
        <f t="shared" si="7"/>
        <v>1516</v>
      </c>
      <c r="H28">
        <v>1</v>
      </c>
      <c r="I28">
        <f t="shared" si="0"/>
        <v>22</v>
      </c>
      <c r="J28">
        <f t="shared" si="12"/>
        <v>551</v>
      </c>
      <c r="K28">
        <f t="shared" si="12"/>
        <v>540.96856498449404</v>
      </c>
      <c r="L28">
        <f t="shared" si="12"/>
        <v>685.33504273504298</v>
      </c>
      <c r="M28">
        <f t="shared" si="12"/>
        <v>695.34680638722602</v>
      </c>
      <c r="N28">
        <f t="shared" si="12"/>
        <v>613.21474864249399</v>
      </c>
      <c r="O28">
        <f t="shared" si="12"/>
        <v>645.32068279748103</v>
      </c>
      <c r="P28">
        <f t="shared" si="12"/>
        <v>811.54474097331195</v>
      </c>
      <c r="Q28">
        <f t="shared" si="12"/>
        <v>616.18492945061598</v>
      </c>
      <c r="R28">
        <f t="shared" si="12"/>
        <v>714.18440082644599</v>
      </c>
      <c r="S28">
        <f t="shared" si="12"/>
        <v>626.167334937183</v>
      </c>
      <c r="T28">
        <f t="shared" si="13"/>
        <v>685.53473848555802</v>
      </c>
      <c r="U28">
        <f t="shared" si="13"/>
        <v>675.82610932475905</v>
      </c>
      <c r="V28">
        <f t="shared" si="13"/>
        <v>668.44034278180595</v>
      </c>
      <c r="W28">
        <f t="shared" si="13"/>
        <v>739.173108456313</v>
      </c>
      <c r="X28">
        <f t="shared" si="13"/>
        <v>692.84130982367799</v>
      </c>
      <c r="Y28">
        <f t="shared" si="13"/>
        <v>694</v>
      </c>
      <c r="Z28">
        <f t="shared" si="13"/>
        <v>618</v>
      </c>
      <c r="AA28">
        <f t="shared" si="13"/>
        <v>692</v>
      </c>
      <c r="AB28">
        <f t="shared" si="13"/>
        <v>683</v>
      </c>
      <c r="AC28">
        <f t="shared" si="13"/>
        <v>700</v>
      </c>
      <c r="AD28">
        <f t="shared" si="14"/>
        <v>655</v>
      </c>
      <c r="AE28">
        <f t="shared" si="14"/>
        <v>798</v>
      </c>
      <c r="AF28">
        <f t="shared" si="14"/>
        <v>0</v>
      </c>
      <c r="AG28">
        <f t="shared" si="14"/>
        <v>0</v>
      </c>
      <c r="AH28">
        <f t="shared" si="14"/>
        <v>0</v>
      </c>
      <c r="AI28">
        <f t="shared" si="14"/>
        <v>0</v>
      </c>
      <c r="AJ28">
        <f t="shared" si="14"/>
        <v>0</v>
      </c>
      <c r="AK28">
        <f t="shared" si="14"/>
        <v>0</v>
      </c>
      <c r="AL28">
        <f t="shared" si="14"/>
        <v>0</v>
      </c>
      <c r="AM28">
        <f t="shared" si="14"/>
        <v>0</v>
      </c>
      <c r="AN28">
        <f t="shared" si="14"/>
        <v>0</v>
      </c>
      <c r="AO28">
        <f t="shared" si="14"/>
        <v>0</v>
      </c>
      <c r="AP28">
        <f t="shared" si="14"/>
        <v>0</v>
      </c>
      <c r="AQ28">
        <f t="shared" si="14"/>
        <v>0</v>
      </c>
      <c r="AR28">
        <f t="shared" si="14"/>
        <v>0</v>
      </c>
      <c r="AS28">
        <f t="shared" si="14"/>
        <v>0</v>
      </c>
      <c r="AT28">
        <f t="shared" si="14"/>
        <v>0</v>
      </c>
      <c r="AU28">
        <f t="shared" si="14"/>
        <v>0</v>
      </c>
      <c r="AV28">
        <f t="shared" si="14"/>
        <v>0</v>
      </c>
      <c r="AW28">
        <f t="shared" si="14"/>
        <v>0</v>
      </c>
      <c r="AX28">
        <f t="shared" si="14"/>
        <v>0</v>
      </c>
    </row>
    <row r="29" spans="1:50" ht="17.25" x14ac:dyDescent="0.25">
      <c r="A29" t="str">
        <f t="shared" si="15"/>
        <v>Bruck an der Leitha*NeugründungenInsgesamt</v>
      </c>
      <c r="B29">
        <v>29</v>
      </c>
      <c r="C29" t="str">
        <f t="shared" si="5"/>
        <v>Neugründungen</v>
      </c>
      <c r="D29" t="str">
        <f t="shared" si="6"/>
        <v>Insgesamt</v>
      </c>
      <c r="E29" t="s">
        <v>436</v>
      </c>
      <c r="F29" t="str">
        <f t="shared" ref="F29:F34" si="16">E29</f>
        <v>Bruck an der Leitha*</v>
      </c>
      <c r="G29">
        <f t="shared" si="7"/>
        <v>1573</v>
      </c>
      <c r="H29">
        <v>1</v>
      </c>
      <c r="I29">
        <f t="shared" si="0"/>
        <v>22</v>
      </c>
      <c r="J29">
        <f t="shared" si="12"/>
        <v>124</v>
      </c>
      <c r="K29">
        <f t="shared" si="12"/>
        <v>159.69551733859601</v>
      </c>
      <c r="L29">
        <f t="shared" si="12"/>
        <v>145.49572649572701</v>
      </c>
      <c r="M29">
        <f t="shared" si="12"/>
        <v>154.07684630738501</v>
      </c>
      <c r="N29">
        <f t="shared" si="12"/>
        <v>180.06305832895401</v>
      </c>
      <c r="O29">
        <f t="shared" si="12"/>
        <v>178.08849850845201</v>
      </c>
      <c r="P29">
        <f t="shared" si="12"/>
        <v>280.84245346490201</v>
      </c>
      <c r="Q29">
        <f t="shared" si="12"/>
        <v>196.05884118883199</v>
      </c>
      <c r="R29">
        <f t="shared" si="12"/>
        <v>212.05475206611601</v>
      </c>
      <c r="S29">
        <f t="shared" si="12"/>
        <v>213.05693664795501</v>
      </c>
      <c r="T29">
        <f t="shared" si="13"/>
        <v>220.171740827479</v>
      </c>
      <c r="U29">
        <f t="shared" si="13"/>
        <v>226.94160771704199</v>
      </c>
      <c r="V29">
        <f t="shared" si="13"/>
        <v>222.14634146341501</v>
      </c>
      <c r="W29">
        <f t="shared" si="13"/>
        <v>227.053174045444</v>
      </c>
      <c r="X29">
        <f t="shared" si="13"/>
        <v>699.839706892604</v>
      </c>
      <c r="Y29">
        <f t="shared" si="13"/>
        <v>731</v>
      </c>
      <c r="Z29">
        <f t="shared" si="13"/>
        <v>632</v>
      </c>
      <c r="AA29">
        <f t="shared" si="13"/>
        <v>678</v>
      </c>
      <c r="AB29">
        <f t="shared" si="13"/>
        <v>738</v>
      </c>
      <c r="AC29">
        <f t="shared" si="13"/>
        <v>727</v>
      </c>
      <c r="AD29">
        <f t="shared" si="14"/>
        <v>718</v>
      </c>
      <c r="AE29">
        <f t="shared" si="14"/>
        <v>793</v>
      </c>
      <c r="AF29">
        <f t="shared" si="14"/>
        <v>0</v>
      </c>
      <c r="AG29">
        <f t="shared" si="14"/>
        <v>0</v>
      </c>
      <c r="AH29">
        <f t="shared" si="14"/>
        <v>0</v>
      </c>
      <c r="AI29">
        <f t="shared" si="14"/>
        <v>0</v>
      </c>
      <c r="AJ29">
        <f t="shared" si="14"/>
        <v>0</v>
      </c>
      <c r="AK29">
        <f t="shared" si="14"/>
        <v>0</v>
      </c>
      <c r="AL29">
        <f t="shared" si="14"/>
        <v>0</v>
      </c>
      <c r="AM29">
        <f t="shared" si="14"/>
        <v>0</v>
      </c>
      <c r="AN29">
        <f t="shared" si="14"/>
        <v>0</v>
      </c>
      <c r="AO29">
        <f t="shared" si="14"/>
        <v>0</v>
      </c>
      <c r="AP29">
        <f t="shared" si="14"/>
        <v>0</v>
      </c>
      <c r="AQ29">
        <f t="shared" si="14"/>
        <v>0</v>
      </c>
      <c r="AR29">
        <f t="shared" si="14"/>
        <v>0</v>
      </c>
      <c r="AS29">
        <f t="shared" si="14"/>
        <v>0</v>
      </c>
      <c r="AT29">
        <f t="shared" si="14"/>
        <v>0</v>
      </c>
      <c r="AU29">
        <f t="shared" si="14"/>
        <v>0</v>
      </c>
      <c r="AV29">
        <f t="shared" si="14"/>
        <v>0</v>
      </c>
      <c r="AW29">
        <f t="shared" si="14"/>
        <v>0</v>
      </c>
      <c r="AX29">
        <f t="shared" si="14"/>
        <v>0</v>
      </c>
    </row>
    <row r="30" spans="1:50" x14ac:dyDescent="0.25">
      <c r="A30" t="str">
        <f t="shared" si="15"/>
        <v>GänserndorfNeugründungenInsgesamt</v>
      </c>
      <c r="B30">
        <v>30</v>
      </c>
      <c r="C30" t="str">
        <f t="shared" si="5"/>
        <v>Neugründungen</v>
      </c>
      <c r="D30" t="str">
        <f t="shared" si="6"/>
        <v>Insgesamt</v>
      </c>
      <c r="E30" t="s">
        <v>175</v>
      </c>
      <c r="F30" t="str">
        <f t="shared" si="16"/>
        <v>Gänserndorf</v>
      </c>
      <c r="G30">
        <f t="shared" si="7"/>
        <v>1630</v>
      </c>
      <c r="H30">
        <v>1</v>
      </c>
      <c r="I30">
        <f t="shared" si="0"/>
        <v>22</v>
      </c>
      <c r="J30">
        <f t="shared" si="12"/>
        <v>279</v>
      </c>
      <c r="K30">
        <f t="shared" si="12"/>
        <v>328.37390752748797</v>
      </c>
      <c r="L30">
        <f t="shared" si="12"/>
        <v>354.20683760683801</v>
      </c>
      <c r="M30">
        <f t="shared" si="12"/>
        <v>384.19161676646701</v>
      </c>
      <c r="N30">
        <f t="shared" si="12"/>
        <v>321.11245401996803</v>
      </c>
      <c r="O30">
        <f t="shared" si="12"/>
        <v>333.16556181637401</v>
      </c>
      <c r="P30">
        <f t="shared" si="12"/>
        <v>585.67145099798199</v>
      </c>
      <c r="Q30">
        <f t="shared" si="12"/>
        <v>444.133293305314</v>
      </c>
      <c r="R30">
        <f t="shared" si="12"/>
        <v>475.12267561983498</v>
      </c>
      <c r="S30">
        <f t="shared" si="12"/>
        <v>444.11868484362498</v>
      </c>
      <c r="T30">
        <f t="shared" si="13"/>
        <v>440.34348165495697</v>
      </c>
      <c r="U30">
        <f t="shared" si="13"/>
        <v>436.88758842443701</v>
      </c>
      <c r="V30">
        <f t="shared" si="13"/>
        <v>427.28147659855</v>
      </c>
      <c r="W30">
        <f t="shared" si="13"/>
        <v>483.11314125087802</v>
      </c>
      <c r="X30">
        <f t="shared" si="13"/>
        <v>478.89031371650998</v>
      </c>
      <c r="Y30">
        <f t="shared" si="13"/>
        <v>432</v>
      </c>
      <c r="Z30">
        <f t="shared" si="13"/>
        <v>455</v>
      </c>
      <c r="AA30">
        <f t="shared" si="13"/>
        <v>464</v>
      </c>
      <c r="AB30">
        <f t="shared" si="13"/>
        <v>417</v>
      </c>
      <c r="AC30">
        <f t="shared" si="13"/>
        <v>462</v>
      </c>
      <c r="AD30">
        <f t="shared" si="14"/>
        <v>442</v>
      </c>
      <c r="AE30">
        <f t="shared" si="14"/>
        <v>478</v>
      </c>
      <c r="AF30">
        <f t="shared" si="14"/>
        <v>0</v>
      </c>
      <c r="AG30">
        <f t="shared" si="14"/>
        <v>0</v>
      </c>
      <c r="AH30">
        <f t="shared" si="14"/>
        <v>0</v>
      </c>
      <c r="AI30">
        <f t="shared" si="14"/>
        <v>0</v>
      </c>
      <c r="AJ30">
        <f t="shared" si="14"/>
        <v>0</v>
      </c>
      <c r="AK30">
        <f t="shared" si="14"/>
        <v>0</v>
      </c>
      <c r="AL30">
        <f t="shared" si="14"/>
        <v>0</v>
      </c>
      <c r="AM30">
        <f t="shared" si="14"/>
        <v>0</v>
      </c>
      <c r="AN30">
        <f t="shared" si="14"/>
        <v>0</v>
      </c>
      <c r="AO30">
        <f t="shared" si="14"/>
        <v>0</v>
      </c>
      <c r="AP30">
        <f t="shared" si="14"/>
        <v>0</v>
      </c>
      <c r="AQ30">
        <f t="shared" si="14"/>
        <v>0</v>
      </c>
      <c r="AR30">
        <f t="shared" si="14"/>
        <v>0</v>
      </c>
      <c r="AS30">
        <f t="shared" si="14"/>
        <v>0</v>
      </c>
      <c r="AT30">
        <f t="shared" si="14"/>
        <v>0</v>
      </c>
      <c r="AU30">
        <f t="shared" si="14"/>
        <v>0</v>
      </c>
      <c r="AV30">
        <f t="shared" si="14"/>
        <v>0</v>
      </c>
      <c r="AW30">
        <f t="shared" si="14"/>
        <v>0</v>
      </c>
      <c r="AX30">
        <f t="shared" si="14"/>
        <v>0</v>
      </c>
    </row>
    <row r="31" spans="1:50" x14ac:dyDescent="0.25">
      <c r="A31" t="str">
        <f t="shared" si="15"/>
        <v>GmündNeugründungenInsgesamt</v>
      </c>
      <c r="B31">
        <v>31</v>
      </c>
      <c r="C31" t="str">
        <f t="shared" si="5"/>
        <v>Neugründungen</v>
      </c>
      <c r="D31" t="str">
        <f t="shared" si="6"/>
        <v>Insgesamt</v>
      </c>
      <c r="E31" t="s">
        <v>176</v>
      </c>
      <c r="F31" t="str">
        <f t="shared" si="16"/>
        <v>Gmünd</v>
      </c>
      <c r="G31">
        <f t="shared" si="7"/>
        <v>1687</v>
      </c>
      <c r="H31">
        <v>1</v>
      </c>
      <c r="I31">
        <f t="shared" si="0"/>
        <v>22</v>
      </c>
      <c r="J31">
        <f t="shared" si="12"/>
        <v>103</v>
      </c>
      <c r="K31">
        <f t="shared" si="12"/>
        <v>101.80589230335499</v>
      </c>
      <c r="L31">
        <f t="shared" si="12"/>
        <v>87.297435897435903</v>
      </c>
      <c r="M31">
        <f t="shared" si="12"/>
        <v>97.048403193612799</v>
      </c>
      <c r="N31">
        <f t="shared" si="12"/>
        <v>101.03538272902399</v>
      </c>
      <c r="O31">
        <f t="shared" si="12"/>
        <v>92.045740802121301</v>
      </c>
      <c r="P31">
        <f t="shared" si="12"/>
        <v>125.929356357928</v>
      </c>
      <c r="Q31">
        <f t="shared" si="12"/>
        <v>107.03212248574</v>
      </c>
      <c r="R31">
        <f t="shared" si="12"/>
        <v>119.030733471074</v>
      </c>
      <c r="S31">
        <f t="shared" si="12"/>
        <v>132.03528468324001</v>
      </c>
      <c r="T31">
        <f t="shared" si="13"/>
        <v>122.095238095238</v>
      </c>
      <c r="U31">
        <f t="shared" si="13"/>
        <v>134.96527331189699</v>
      </c>
      <c r="V31">
        <f t="shared" si="13"/>
        <v>155.10217534607801</v>
      </c>
      <c r="W31">
        <f t="shared" si="13"/>
        <v>140.03279456547199</v>
      </c>
      <c r="X31">
        <f t="shared" si="13"/>
        <v>157.96381955575899</v>
      </c>
      <c r="Y31">
        <f t="shared" si="13"/>
        <v>128</v>
      </c>
      <c r="Z31">
        <f t="shared" si="13"/>
        <v>125</v>
      </c>
      <c r="AA31">
        <f t="shared" si="13"/>
        <v>125</v>
      </c>
      <c r="AB31">
        <f t="shared" si="13"/>
        <v>122</v>
      </c>
      <c r="AC31">
        <f t="shared" si="13"/>
        <v>146</v>
      </c>
      <c r="AD31">
        <f t="shared" si="14"/>
        <v>127</v>
      </c>
      <c r="AE31">
        <f t="shared" si="14"/>
        <v>132</v>
      </c>
      <c r="AF31">
        <f t="shared" si="14"/>
        <v>0</v>
      </c>
      <c r="AG31">
        <f t="shared" si="14"/>
        <v>0</v>
      </c>
      <c r="AH31">
        <f t="shared" si="14"/>
        <v>0</v>
      </c>
      <c r="AI31">
        <f t="shared" si="14"/>
        <v>0</v>
      </c>
      <c r="AJ31">
        <f t="shared" si="14"/>
        <v>0</v>
      </c>
      <c r="AK31">
        <f t="shared" si="14"/>
        <v>0</v>
      </c>
      <c r="AL31">
        <f t="shared" si="14"/>
        <v>0</v>
      </c>
      <c r="AM31">
        <f t="shared" si="14"/>
        <v>0</v>
      </c>
      <c r="AN31">
        <f t="shared" si="14"/>
        <v>0</v>
      </c>
      <c r="AO31">
        <f t="shared" si="14"/>
        <v>0</v>
      </c>
      <c r="AP31">
        <f t="shared" si="14"/>
        <v>0</v>
      </c>
      <c r="AQ31">
        <f t="shared" si="14"/>
        <v>0</v>
      </c>
      <c r="AR31">
        <f t="shared" si="14"/>
        <v>0</v>
      </c>
      <c r="AS31">
        <f t="shared" si="14"/>
        <v>0</v>
      </c>
      <c r="AT31">
        <f t="shared" si="14"/>
        <v>0</v>
      </c>
      <c r="AU31">
        <f t="shared" si="14"/>
        <v>0</v>
      </c>
      <c r="AV31">
        <f t="shared" si="14"/>
        <v>0</v>
      </c>
      <c r="AW31">
        <f t="shared" si="14"/>
        <v>0</v>
      </c>
      <c r="AX31">
        <f t="shared" si="14"/>
        <v>0</v>
      </c>
    </row>
    <row r="32" spans="1:50" x14ac:dyDescent="0.25">
      <c r="A32" t="str">
        <f t="shared" si="15"/>
        <v>HollabrunnNeugründungenInsgesamt</v>
      </c>
      <c r="B32">
        <v>32</v>
      </c>
      <c r="C32" t="str">
        <f t="shared" si="5"/>
        <v>Neugründungen</v>
      </c>
      <c r="D32" t="str">
        <f t="shared" si="6"/>
        <v>Insgesamt</v>
      </c>
      <c r="E32" t="s">
        <v>177</v>
      </c>
      <c r="F32" t="str">
        <f t="shared" si="16"/>
        <v>Hollabrunn</v>
      </c>
      <c r="G32">
        <f t="shared" si="7"/>
        <v>1744</v>
      </c>
      <c r="H32">
        <v>1</v>
      </c>
      <c r="I32">
        <f t="shared" si="0"/>
        <v>22</v>
      </c>
      <c r="J32">
        <f t="shared" ref="J32:S41" si="17">IF(ISERROR($G32),"-",IF(INDEX(Anmerkungen_Matrix,$G32,J$1+6)="SW",INDEX(Anmerkungen_Matrix,$G32,J$1+6)&amp;" "&amp;INDEX(Daten_Matrix,$G32,J$1+6),INDEX(Daten_Matrix,$G32,J$1+6)))</f>
        <v>120</v>
      </c>
      <c r="K32">
        <f t="shared" si="17"/>
        <v>110.788765153651</v>
      </c>
      <c r="L32">
        <f t="shared" si="17"/>
        <v>129.44102564102599</v>
      </c>
      <c r="M32">
        <f t="shared" si="17"/>
        <v>127.063373253493</v>
      </c>
      <c r="N32">
        <f t="shared" si="17"/>
        <v>162.056752496059</v>
      </c>
      <c r="O32">
        <f t="shared" si="17"/>
        <v>148.07358302950001</v>
      </c>
      <c r="P32">
        <f t="shared" si="17"/>
        <v>236.86712267324501</v>
      </c>
      <c r="Q32">
        <f t="shared" si="17"/>
        <v>143.042930051036</v>
      </c>
      <c r="R32">
        <f t="shared" si="17"/>
        <v>204.05268595041301</v>
      </c>
      <c r="S32">
        <f t="shared" si="17"/>
        <v>177.04731355252599</v>
      </c>
      <c r="T32">
        <f t="shared" ref="T32:AC41" si="18">IF(ISERROR($G32),"-",IF(INDEX(Anmerkungen_Matrix,$G32,T$1+6)="SW",INDEX(Anmerkungen_Matrix,$G32,T$1+6)&amp;" "&amp;INDEX(Daten_Matrix,$G32,T$1+6),INDEX(Daten_Matrix,$G32,T$1+6)))</f>
        <v>189.147540983607</v>
      </c>
      <c r="U32">
        <f t="shared" si="18"/>
        <v>184.95241157556299</v>
      </c>
      <c r="V32">
        <f t="shared" si="18"/>
        <v>193.127224785761</v>
      </c>
      <c r="W32">
        <f t="shared" si="18"/>
        <v>237.05551651440601</v>
      </c>
      <c r="X32">
        <f t="shared" si="18"/>
        <v>236.94572933363901</v>
      </c>
      <c r="Y32">
        <f t="shared" si="18"/>
        <v>232</v>
      </c>
      <c r="Z32">
        <f t="shared" si="18"/>
        <v>202</v>
      </c>
      <c r="AA32">
        <f t="shared" si="18"/>
        <v>172</v>
      </c>
      <c r="AB32">
        <f t="shared" si="18"/>
        <v>199</v>
      </c>
      <c r="AC32">
        <f t="shared" si="18"/>
        <v>248</v>
      </c>
      <c r="AD32">
        <f t="shared" ref="AD32:AX41" si="19">IF(ISERROR($G32),"-",IF(INDEX(Anmerkungen_Matrix,$G32,AD$1+6)="SW",INDEX(Anmerkungen_Matrix,$G32,AD$1+6)&amp;" "&amp;INDEX(Daten_Matrix,$G32,AD$1+6),INDEX(Daten_Matrix,$G32,AD$1+6)))</f>
        <v>195</v>
      </c>
      <c r="AE32">
        <f t="shared" si="19"/>
        <v>201</v>
      </c>
      <c r="AF32">
        <f t="shared" si="19"/>
        <v>0</v>
      </c>
      <c r="AG32">
        <f t="shared" si="19"/>
        <v>0</v>
      </c>
      <c r="AH32">
        <f t="shared" si="19"/>
        <v>0</v>
      </c>
      <c r="AI32">
        <f t="shared" si="19"/>
        <v>0</v>
      </c>
      <c r="AJ32">
        <f t="shared" si="19"/>
        <v>0</v>
      </c>
      <c r="AK32">
        <f t="shared" si="19"/>
        <v>0</v>
      </c>
      <c r="AL32">
        <f t="shared" si="19"/>
        <v>0</v>
      </c>
      <c r="AM32">
        <f t="shared" si="19"/>
        <v>0</v>
      </c>
      <c r="AN32">
        <f t="shared" si="19"/>
        <v>0</v>
      </c>
      <c r="AO32">
        <f t="shared" si="19"/>
        <v>0</v>
      </c>
      <c r="AP32">
        <f t="shared" si="19"/>
        <v>0</v>
      </c>
      <c r="AQ32">
        <f t="shared" si="19"/>
        <v>0</v>
      </c>
      <c r="AR32">
        <f t="shared" si="19"/>
        <v>0</v>
      </c>
      <c r="AS32">
        <f t="shared" si="19"/>
        <v>0</v>
      </c>
      <c r="AT32">
        <f t="shared" si="19"/>
        <v>0</v>
      </c>
      <c r="AU32">
        <f t="shared" si="19"/>
        <v>0</v>
      </c>
      <c r="AV32">
        <f t="shared" si="19"/>
        <v>0</v>
      </c>
      <c r="AW32">
        <f t="shared" si="19"/>
        <v>0</v>
      </c>
      <c r="AX32">
        <f t="shared" si="19"/>
        <v>0</v>
      </c>
    </row>
    <row r="33" spans="1:50" x14ac:dyDescent="0.25">
      <c r="A33" t="str">
        <f t="shared" si="15"/>
        <v>HornNeugründungenInsgesamt</v>
      </c>
      <c r="B33">
        <v>33</v>
      </c>
      <c r="C33" t="str">
        <f t="shared" si="5"/>
        <v>Neugründungen</v>
      </c>
      <c r="D33" t="str">
        <f t="shared" si="6"/>
        <v>Insgesamt</v>
      </c>
      <c r="E33" t="s">
        <v>178</v>
      </c>
      <c r="F33" t="str">
        <f t="shared" si="16"/>
        <v>Horn</v>
      </c>
      <c r="G33">
        <f t="shared" si="7"/>
        <v>1801</v>
      </c>
      <c r="H33">
        <v>1</v>
      </c>
      <c r="I33">
        <f t="shared" si="0"/>
        <v>22</v>
      </c>
      <c r="J33">
        <f t="shared" si="17"/>
        <v>74</v>
      </c>
      <c r="K33">
        <f t="shared" si="17"/>
        <v>86.834437552861601</v>
      </c>
      <c r="L33">
        <f t="shared" si="17"/>
        <v>93.317948717948696</v>
      </c>
      <c r="M33">
        <f t="shared" si="17"/>
        <v>93.046407185628695</v>
      </c>
      <c r="N33">
        <f t="shared" si="17"/>
        <v>93.032580136626393</v>
      </c>
      <c r="O33">
        <f t="shared" si="17"/>
        <v>112.055684454756</v>
      </c>
      <c r="P33">
        <f t="shared" si="17"/>
        <v>125.929356357928</v>
      </c>
      <c r="Q33">
        <f t="shared" si="17"/>
        <v>108.03242269588701</v>
      </c>
      <c r="R33">
        <f t="shared" si="17"/>
        <v>150.03873966942101</v>
      </c>
      <c r="S33">
        <f t="shared" si="17"/>
        <v>139.03715584068399</v>
      </c>
      <c r="T33">
        <f t="shared" si="18"/>
        <v>156.121779859485</v>
      </c>
      <c r="U33">
        <f t="shared" si="18"/>
        <v>137.96450160771701</v>
      </c>
      <c r="V33">
        <f t="shared" si="18"/>
        <v>148.09756097561001</v>
      </c>
      <c r="W33">
        <f t="shared" si="18"/>
        <v>176.04122745373601</v>
      </c>
      <c r="X33">
        <f t="shared" si="18"/>
        <v>180.95855278222999</v>
      </c>
      <c r="Y33">
        <f t="shared" si="18"/>
        <v>146</v>
      </c>
      <c r="Z33">
        <f t="shared" si="18"/>
        <v>172</v>
      </c>
      <c r="AA33">
        <f t="shared" si="18"/>
        <v>129</v>
      </c>
      <c r="AB33">
        <f t="shared" si="18"/>
        <v>117</v>
      </c>
      <c r="AC33">
        <f t="shared" si="18"/>
        <v>117</v>
      </c>
      <c r="AD33">
        <f t="shared" si="19"/>
        <v>142</v>
      </c>
      <c r="AE33">
        <f t="shared" si="19"/>
        <v>123</v>
      </c>
      <c r="AF33">
        <f t="shared" si="19"/>
        <v>0</v>
      </c>
      <c r="AG33">
        <f t="shared" si="19"/>
        <v>0</v>
      </c>
      <c r="AH33">
        <f t="shared" si="19"/>
        <v>0</v>
      </c>
      <c r="AI33">
        <f t="shared" si="19"/>
        <v>0</v>
      </c>
      <c r="AJ33">
        <f t="shared" si="19"/>
        <v>0</v>
      </c>
      <c r="AK33">
        <f t="shared" si="19"/>
        <v>0</v>
      </c>
      <c r="AL33">
        <f t="shared" si="19"/>
        <v>0</v>
      </c>
      <c r="AM33">
        <f t="shared" si="19"/>
        <v>0</v>
      </c>
      <c r="AN33">
        <f t="shared" si="19"/>
        <v>0</v>
      </c>
      <c r="AO33">
        <f t="shared" si="19"/>
        <v>0</v>
      </c>
      <c r="AP33">
        <f t="shared" si="19"/>
        <v>0</v>
      </c>
      <c r="AQ33">
        <f t="shared" si="19"/>
        <v>0</v>
      </c>
      <c r="AR33">
        <f t="shared" si="19"/>
        <v>0</v>
      </c>
      <c r="AS33">
        <f t="shared" si="19"/>
        <v>0</v>
      </c>
      <c r="AT33">
        <f t="shared" si="19"/>
        <v>0</v>
      </c>
      <c r="AU33">
        <f t="shared" si="19"/>
        <v>0</v>
      </c>
      <c r="AV33">
        <f t="shared" si="19"/>
        <v>0</v>
      </c>
      <c r="AW33">
        <f t="shared" si="19"/>
        <v>0</v>
      </c>
      <c r="AX33">
        <f t="shared" si="19"/>
        <v>0</v>
      </c>
    </row>
    <row r="34" spans="1:50" ht="17.25" x14ac:dyDescent="0.25">
      <c r="A34" t="str">
        <f t="shared" si="15"/>
        <v>Korneuburg*NeugründungenInsgesamt</v>
      </c>
      <c r="B34">
        <v>34</v>
      </c>
      <c r="C34" t="str">
        <f t="shared" si="5"/>
        <v>Neugründungen</v>
      </c>
      <c r="D34" t="str">
        <f t="shared" si="6"/>
        <v>Insgesamt</v>
      </c>
      <c r="E34" t="s">
        <v>438</v>
      </c>
      <c r="F34" t="str">
        <f t="shared" si="16"/>
        <v>Korneuburg*</v>
      </c>
      <c r="G34">
        <f t="shared" ref="G34:G65" si="20">IF(ISERROR(VLOOKUP(E34&amp;C34&amp;D34,Daten_Matrix,2,FALSE)),VLOOKUP(F34&amp;C34&amp;D34,Daten_Matrix,2,FALSE),VLOOKUP(E34&amp;C34&amp;D34,Daten_Matrix,2,FALSE))</f>
        <v>1858</v>
      </c>
      <c r="H34">
        <v>1</v>
      </c>
      <c r="I34">
        <f t="shared" ref="I34:I65" si="21">VLOOKUP(C34&amp;D34,Jahre_Matrix,4,FALSE)</f>
        <v>22</v>
      </c>
      <c r="J34">
        <f t="shared" si="17"/>
        <v>277</v>
      </c>
      <c r="K34">
        <f t="shared" si="17"/>
        <v>268.48808852551502</v>
      </c>
      <c r="L34">
        <f t="shared" si="17"/>
        <v>315.073504273504</v>
      </c>
      <c r="M34">
        <f t="shared" si="17"/>
        <v>347.17315369261502</v>
      </c>
      <c r="N34">
        <f t="shared" si="17"/>
        <v>307.10754948327201</v>
      </c>
      <c r="O34">
        <f t="shared" si="17"/>
        <v>279.138713954259</v>
      </c>
      <c r="P34">
        <f t="shared" si="17"/>
        <v>420.76396052926702</v>
      </c>
      <c r="Q34">
        <f t="shared" si="17"/>
        <v>374.11227859501702</v>
      </c>
      <c r="R34">
        <f t="shared" si="17"/>
        <v>354.09142561983498</v>
      </c>
      <c r="S34">
        <f t="shared" si="17"/>
        <v>360.09623095428998</v>
      </c>
      <c r="T34">
        <f t="shared" si="18"/>
        <v>421.32864949258402</v>
      </c>
      <c r="U34">
        <f t="shared" si="18"/>
        <v>395.89813504823098</v>
      </c>
      <c r="V34">
        <f t="shared" si="18"/>
        <v>385.25379037574203</v>
      </c>
      <c r="W34">
        <f t="shared" si="18"/>
        <v>404.09463574607599</v>
      </c>
      <c r="X34">
        <f t="shared" si="18"/>
        <v>474.89122967712399</v>
      </c>
      <c r="Y34">
        <f t="shared" si="18"/>
        <v>494</v>
      </c>
      <c r="Z34">
        <f t="shared" si="18"/>
        <v>442</v>
      </c>
      <c r="AA34">
        <f t="shared" si="18"/>
        <v>481</v>
      </c>
      <c r="AB34">
        <f t="shared" si="18"/>
        <v>521</v>
      </c>
      <c r="AC34">
        <f t="shared" si="18"/>
        <v>435</v>
      </c>
      <c r="AD34">
        <f t="shared" si="19"/>
        <v>509</v>
      </c>
      <c r="AE34">
        <f t="shared" si="19"/>
        <v>507</v>
      </c>
      <c r="AF34">
        <f t="shared" si="19"/>
        <v>0</v>
      </c>
      <c r="AG34">
        <f t="shared" si="19"/>
        <v>0</v>
      </c>
      <c r="AH34">
        <f t="shared" si="19"/>
        <v>0</v>
      </c>
      <c r="AI34">
        <f t="shared" si="19"/>
        <v>0</v>
      </c>
      <c r="AJ34">
        <f t="shared" si="19"/>
        <v>0</v>
      </c>
      <c r="AK34">
        <f t="shared" si="19"/>
        <v>0</v>
      </c>
      <c r="AL34">
        <f t="shared" si="19"/>
        <v>0</v>
      </c>
      <c r="AM34">
        <f t="shared" si="19"/>
        <v>0</v>
      </c>
      <c r="AN34">
        <f t="shared" si="19"/>
        <v>0</v>
      </c>
      <c r="AO34">
        <f t="shared" si="19"/>
        <v>0</v>
      </c>
      <c r="AP34">
        <f t="shared" si="19"/>
        <v>0</v>
      </c>
      <c r="AQ34">
        <f t="shared" si="19"/>
        <v>0</v>
      </c>
      <c r="AR34">
        <f t="shared" si="19"/>
        <v>0</v>
      </c>
      <c r="AS34">
        <f t="shared" si="19"/>
        <v>0</v>
      </c>
      <c r="AT34">
        <f t="shared" si="19"/>
        <v>0</v>
      </c>
      <c r="AU34">
        <f t="shared" si="19"/>
        <v>0</v>
      </c>
      <c r="AV34">
        <f t="shared" si="19"/>
        <v>0</v>
      </c>
      <c r="AW34">
        <f t="shared" si="19"/>
        <v>0</v>
      </c>
      <c r="AX34">
        <f t="shared" si="19"/>
        <v>0</v>
      </c>
    </row>
    <row r="35" spans="1:50" x14ac:dyDescent="0.25">
      <c r="A35" t="str">
        <f t="shared" si="15"/>
        <v>Krems (Land)NeugründungenInsgesamt</v>
      </c>
      <c r="B35">
        <v>35</v>
      </c>
      <c r="C35" t="str">
        <f t="shared" si="5"/>
        <v>Neugründungen</v>
      </c>
      <c r="D35" t="str">
        <f t="shared" si="6"/>
        <v>Insgesamt</v>
      </c>
      <c r="E35" t="s">
        <v>180</v>
      </c>
      <c r="G35">
        <f t="shared" si="20"/>
        <v>1901</v>
      </c>
      <c r="H35">
        <v>1</v>
      </c>
      <c r="I35">
        <f t="shared" si="21"/>
        <v>22</v>
      </c>
      <c r="J35">
        <f t="shared" si="17"/>
        <v>0</v>
      </c>
      <c r="K35">
        <f t="shared" si="17"/>
        <v>0</v>
      </c>
      <c r="L35">
        <f t="shared" si="17"/>
        <v>0</v>
      </c>
      <c r="M35">
        <f t="shared" si="17"/>
        <v>0</v>
      </c>
      <c r="N35">
        <f t="shared" si="17"/>
        <v>0</v>
      </c>
      <c r="O35">
        <f t="shared" si="17"/>
        <v>0</v>
      </c>
      <c r="P35">
        <f t="shared" si="17"/>
        <v>0</v>
      </c>
      <c r="Q35">
        <f t="shared" si="17"/>
        <v>0</v>
      </c>
      <c r="R35">
        <f t="shared" si="17"/>
        <v>0</v>
      </c>
      <c r="S35">
        <f t="shared" si="17"/>
        <v>0</v>
      </c>
      <c r="T35">
        <f t="shared" si="18"/>
        <v>0</v>
      </c>
      <c r="U35">
        <f t="shared" si="18"/>
        <v>0</v>
      </c>
      <c r="V35">
        <f t="shared" si="18"/>
        <v>0</v>
      </c>
      <c r="W35">
        <f t="shared" si="18"/>
        <v>246.05762473647201</v>
      </c>
      <c r="X35">
        <f t="shared" si="18"/>
        <v>316.92741012136503</v>
      </c>
      <c r="Y35">
        <f t="shared" si="18"/>
        <v>275</v>
      </c>
      <c r="Z35">
        <f t="shared" si="18"/>
        <v>231</v>
      </c>
      <c r="AA35">
        <f t="shared" si="18"/>
        <v>246</v>
      </c>
      <c r="AB35">
        <f t="shared" si="18"/>
        <v>207</v>
      </c>
      <c r="AC35">
        <f t="shared" si="18"/>
        <v>199</v>
      </c>
      <c r="AD35">
        <f t="shared" si="19"/>
        <v>207</v>
      </c>
      <c r="AE35">
        <f t="shared" si="19"/>
        <v>176</v>
      </c>
      <c r="AF35">
        <f t="shared" si="19"/>
        <v>0</v>
      </c>
      <c r="AG35">
        <f t="shared" si="19"/>
        <v>0</v>
      </c>
      <c r="AH35">
        <f t="shared" si="19"/>
        <v>0</v>
      </c>
      <c r="AI35">
        <f t="shared" si="19"/>
        <v>0</v>
      </c>
      <c r="AJ35">
        <f t="shared" si="19"/>
        <v>0</v>
      </c>
      <c r="AK35">
        <f t="shared" si="19"/>
        <v>0</v>
      </c>
      <c r="AL35">
        <f t="shared" si="19"/>
        <v>0</v>
      </c>
      <c r="AM35">
        <f t="shared" si="19"/>
        <v>0</v>
      </c>
      <c r="AN35">
        <f t="shared" si="19"/>
        <v>0</v>
      </c>
      <c r="AO35">
        <f t="shared" si="19"/>
        <v>0</v>
      </c>
      <c r="AP35">
        <f t="shared" si="19"/>
        <v>0</v>
      </c>
      <c r="AQ35">
        <f t="shared" si="19"/>
        <v>0</v>
      </c>
      <c r="AR35">
        <f t="shared" si="19"/>
        <v>0</v>
      </c>
      <c r="AS35">
        <f t="shared" si="19"/>
        <v>0</v>
      </c>
      <c r="AT35">
        <f t="shared" si="19"/>
        <v>0</v>
      </c>
      <c r="AU35">
        <f t="shared" si="19"/>
        <v>0</v>
      </c>
      <c r="AV35">
        <f t="shared" si="19"/>
        <v>0</v>
      </c>
      <c r="AW35">
        <f t="shared" si="19"/>
        <v>0</v>
      </c>
      <c r="AX35">
        <f t="shared" si="19"/>
        <v>0</v>
      </c>
    </row>
    <row r="36" spans="1:50" x14ac:dyDescent="0.25">
      <c r="A36" t="str">
        <f t="shared" si="15"/>
        <v>LilienfeldNeugründungenInsgesamt</v>
      </c>
      <c r="B36">
        <v>36</v>
      </c>
      <c r="C36" t="str">
        <f t="shared" si="5"/>
        <v>Neugründungen</v>
      </c>
      <c r="D36" t="str">
        <f t="shared" si="6"/>
        <v>Insgesamt</v>
      </c>
      <c r="E36" t="s">
        <v>181</v>
      </c>
      <c r="F36" t="str">
        <f>E36</f>
        <v>Lilienfeld</v>
      </c>
      <c r="G36">
        <f t="shared" si="20"/>
        <v>1958</v>
      </c>
      <c r="H36">
        <v>1</v>
      </c>
      <c r="I36">
        <f t="shared" si="21"/>
        <v>22</v>
      </c>
      <c r="J36">
        <f t="shared" si="17"/>
        <v>71</v>
      </c>
      <c r="K36">
        <f t="shared" si="17"/>
        <v>77.851564702565597</v>
      </c>
      <c r="L36">
        <f t="shared" si="17"/>
        <v>81.276923076923097</v>
      </c>
      <c r="M36">
        <f t="shared" si="17"/>
        <v>95.047405189620804</v>
      </c>
      <c r="N36">
        <f t="shared" si="17"/>
        <v>57.019968470835501</v>
      </c>
      <c r="O36">
        <f t="shared" si="17"/>
        <v>79.039277427908502</v>
      </c>
      <c r="P36">
        <f t="shared" si="17"/>
        <v>120.932159677058</v>
      </c>
      <c r="Q36">
        <f t="shared" si="17"/>
        <v>104.03122185529899</v>
      </c>
      <c r="R36">
        <f t="shared" si="17"/>
        <v>112.02892561983499</v>
      </c>
      <c r="S36">
        <f t="shared" si="17"/>
        <v>98.026196204223496</v>
      </c>
      <c r="T36">
        <f t="shared" si="18"/>
        <v>129.10070257611201</v>
      </c>
      <c r="U36">
        <f t="shared" si="18"/>
        <v>99.974276527331199</v>
      </c>
      <c r="V36">
        <f t="shared" si="18"/>
        <v>106.06987475280199</v>
      </c>
      <c r="W36">
        <f t="shared" si="18"/>
        <v>112.02623565237801</v>
      </c>
      <c r="X36">
        <f t="shared" si="18"/>
        <v>125.971147240669</v>
      </c>
      <c r="Y36">
        <f t="shared" si="18"/>
        <v>134</v>
      </c>
      <c r="Z36">
        <f t="shared" si="18"/>
        <v>105</v>
      </c>
      <c r="AA36">
        <f t="shared" si="18"/>
        <v>112</v>
      </c>
      <c r="AB36">
        <f t="shared" si="18"/>
        <v>94</v>
      </c>
      <c r="AC36">
        <f t="shared" si="18"/>
        <v>128</v>
      </c>
      <c r="AD36">
        <f t="shared" si="19"/>
        <v>103</v>
      </c>
      <c r="AE36">
        <f t="shared" si="19"/>
        <v>111</v>
      </c>
      <c r="AF36">
        <f t="shared" si="19"/>
        <v>0</v>
      </c>
      <c r="AG36">
        <f t="shared" si="19"/>
        <v>0</v>
      </c>
      <c r="AH36">
        <f t="shared" si="19"/>
        <v>0</v>
      </c>
      <c r="AI36">
        <f t="shared" si="19"/>
        <v>0</v>
      </c>
      <c r="AJ36">
        <f t="shared" si="19"/>
        <v>0</v>
      </c>
      <c r="AK36">
        <f t="shared" si="19"/>
        <v>0</v>
      </c>
      <c r="AL36">
        <f t="shared" si="19"/>
        <v>0</v>
      </c>
      <c r="AM36">
        <f t="shared" si="19"/>
        <v>0</v>
      </c>
      <c r="AN36">
        <f t="shared" si="19"/>
        <v>0</v>
      </c>
      <c r="AO36">
        <f t="shared" si="19"/>
        <v>0</v>
      </c>
      <c r="AP36">
        <f t="shared" si="19"/>
        <v>0</v>
      </c>
      <c r="AQ36">
        <f t="shared" si="19"/>
        <v>0</v>
      </c>
      <c r="AR36">
        <f t="shared" si="19"/>
        <v>0</v>
      </c>
      <c r="AS36">
        <f t="shared" si="19"/>
        <v>0</v>
      </c>
      <c r="AT36">
        <f t="shared" si="19"/>
        <v>0</v>
      </c>
      <c r="AU36">
        <f t="shared" si="19"/>
        <v>0</v>
      </c>
      <c r="AV36">
        <f t="shared" si="19"/>
        <v>0</v>
      </c>
      <c r="AW36">
        <f t="shared" si="19"/>
        <v>0</v>
      </c>
      <c r="AX36">
        <f t="shared" si="19"/>
        <v>0</v>
      </c>
    </row>
    <row r="37" spans="1:50" x14ac:dyDescent="0.25">
      <c r="A37" t="str">
        <f t="shared" si="15"/>
        <v>MelkNeugründungenInsgesamt</v>
      </c>
      <c r="B37">
        <v>37</v>
      </c>
      <c r="C37" t="str">
        <f t="shared" si="5"/>
        <v>Neugründungen</v>
      </c>
      <c r="D37" t="str">
        <f t="shared" si="6"/>
        <v>Insgesamt</v>
      </c>
      <c r="E37" t="s">
        <v>182</v>
      </c>
      <c r="F37" t="str">
        <f t="shared" ref="F37:F40" si="22">E37</f>
        <v>Melk</v>
      </c>
      <c r="G37">
        <f t="shared" si="20"/>
        <v>2015</v>
      </c>
      <c r="H37">
        <v>1</v>
      </c>
      <c r="I37">
        <f t="shared" si="21"/>
        <v>22</v>
      </c>
      <c r="J37">
        <f t="shared" si="17"/>
        <v>209</v>
      </c>
      <c r="K37">
        <f t="shared" si="17"/>
        <v>234.552791091063</v>
      </c>
      <c r="L37">
        <f t="shared" si="17"/>
        <v>191.65299145299099</v>
      </c>
      <c r="M37">
        <f t="shared" si="17"/>
        <v>200.099800399202</v>
      </c>
      <c r="N37">
        <f t="shared" si="17"/>
        <v>198.06936416184999</v>
      </c>
      <c r="O37">
        <f t="shared" si="17"/>
        <v>226.11236327477599</v>
      </c>
      <c r="P37">
        <f t="shared" si="17"/>
        <v>336.81105629064803</v>
      </c>
      <c r="Q37">
        <f t="shared" si="17"/>
        <v>233.069948964275</v>
      </c>
      <c r="R37">
        <f t="shared" si="17"/>
        <v>307.07928719008299</v>
      </c>
      <c r="S37">
        <f t="shared" si="17"/>
        <v>317.084736701417</v>
      </c>
      <c r="T37">
        <f t="shared" si="18"/>
        <v>324.25292740046802</v>
      </c>
      <c r="U37">
        <f t="shared" si="18"/>
        <v>335.91356913183301</v>
      </c>
      <c r="V37">
        <f t="shared" si="18"/>
        <v>323.21292023731098</v>
      </c>
      <c r="W37">
        <f t="shared" si="18"/>
        <v>385.09018505504798</v>
      </c>
      <c r="X37">
        <f t="shared" si="18"/>
        <v>396.90909090909099</v>
      </c>
      <c r="Y37">
        <f t="shared" si="18"/>
        <v>393</v>
      </c>
      <c r="Z37">
        <f t="shared" si="18"/>
        <v>409</v>
      </c>
      <c r="AA37">
        <f t="shared" si="18"/>
        <v>363</v>
      </c>
      <c r="AB37">
        <f t="shared" si="18"/>
        <v>346</v>
      </c>
      <c r="AC37">
        <f t="shared" si="18"/>
        <v>352</v>
      </c>
      <c r="AD37">
        <f t="shared" si="19"/>
        <v>352</v>
      </c>
      <c r="AE37">
        <f t="shared" si="19"/>
        <v>323</v>
      </c>
      <c r="AF37">
        <f t="shared" si="19"/>
        <v>0</v>
      </c>
      <c r="AG37">
        <f t="shared" si="19"/>
        <v>0</v>
      </c>
      <c r="AH37">
        <f t="shared" si="19"/>
        <v>0</v>
      </c>
      <c r="AI37">
        <f t="shared" si="19"/>
        <v>0</v>
      </c>
      <c r="AJ37">
        <f t="shared" si="19"/>
        <v>0</v>
      </c>
      <c r="AK37">
        <f t="shared" si="19"/>
        <v>0</v>
      </c>
      <c r="AL37">
        <f t="shared" si="19"/>
        <v>0</v>
      </c>
      <c r="AM37">
        <f t="shared" si="19"/>
        <v>0</v>
      </c>
      <c r="AN37">
        <f t="shared" si="19"/>
        <v>0</v>
      </c>
      <c r="AO37">
        <f t="shared" si="19"/>
        <v>0</v>
      </c>
      <c r="AP37">
        <f t="shared" si="19"/>
        <v>0</v>
      </c>
      <c r="AQ37">
        <f t="shared" si="19"/>
        <v>0</v>
      </c>
      <c r="AR37">
        <f t="shared" si="19"/>
        <v>0</v>
      </c>
      <c r="AS37">
        <f t="shared" si="19"/>
        <v>0</v>
      </c>
      <c r="AT37">
        <f t="shared" si="19"/>
        <v>0</v>
      </c>
      <c r="AU37">
        <f t="shared" si="19"/>
        <v>0</v>
      </c>
      <c r="AV37">
        <f t="shared" si="19"/>
        <v>0</v>
      </c>
      <c r="AW37">
        <f t="shared" si="19"/>
        <v>0</v>
      </c>
      <c r="AX37">
        <f t="shared" si="19"/>
        <v>0</v>
      </c>
    </row>
    <row r="38" spans="1:50" x14ac:dyDescent="0.25">
      <c r="A38" t="str">
        <f t="shared" si="15"/>
        <v>MistelbachNeugründungenInsgesamt</v>
      </c>
      <c r="B38">
        <v>38</v>
      </c>
      <c r="C38" t="str">
        <f t="shared" si="5"/>
        <v>Neugründungen</v>
      </c>
      <c r="D38" t="str">
        <f t="shared" si="6"/>
        <v>Insgesamt</v>
      </c>
      <c r="E38" t="s">
        <v>183</v>
      </c>
      <c r="F38" t="str">
        <f t="shared" si="22"/>
        <v>Mistelbach</v>
      </c>
      <c r="G38">
        <f t="shared" si="20"/>
        <v>2072</v>
      </c>
      <c r="H38">
        <v>1</v>
      </c>
      <c r="I38">
        <f t="shared" si="21"/>
        <v>22</v>
      </c>
      <c r="J38">
        <f t="shared" si="17"/>
        <v>196</v>
      </c>
      <c r="K38">
        <f t="shared" si="17"/>
        <v>277.47096137581099</v>
      </c>
      <c r="L38">
        <f t="shared" si="17"/>
        <v>247.84444444444401</v>
      </c>
      <c r="M38">
        <f t="shared" si="17"/>
        <v>239.119261477046</v>
      </c>
      <c r="N38">
        <f t="shared" si="17"/>
        <v>190.06656156945201</v>
      </c>
      <c r="O38">
        <f t="shared" si="17"/>
        <v>231.11484918793499</v>
      </c>
      <c r="P38">
        <f t="shared" si="17"/>
        <v>446.749383269791</v>
      </c>
      <c r="Q38">
        <f t="shared" si="17"/>
        <v>256.07685379765798</v>
      </c>
      <c r="R38">
        <f t="shared" si="17"/>
        <v>334.08626033057902</v>
      </c>
      <c r="S38">
        <f t="shared" si="17"/>
        <v>296.079123229083</v>
      </c>
      <c r="T38">
        <f t="shared" si="18"/>
        <v>315.24590163934403</v>
      </c>
      <c r="U38">
        <f t="shared" si="18"/>
        <v>341.91202572347299</v>
      </c>
      <c r="V38">
        <f t="shared" si="18"/>
        <v>336.22148978246503</v>
      </c>
      <c r="W38">
        <f t="shared" si="18"/>
        <v>435.10189739985901</v>
      </c>
      <c r="X38">
        <f t="shared" si="18"/>
        <v>390.91046485001101</v>
      </c>
      <c r="Y38">
        <f t="shared" si="18"/>
        <v>381</v>
      </c>
      <c r="Z38">
        <f t="shared" si="18"/>
        <v>387</v>
      </c>
      <c r="AA38">
        <f t="shared" si="18"/>
        <v>386</v>
      </c>
      <c r="AB38">
        <f t="shared" si="18"/>
        <v>352</v>
      </c>
      <c r="AC38">
        <f t="shared" si="18"/>
        <v>342</v>
      </c>
      <c r="AD38">
        <f t="shared" si="19"/>
        <v>344</v>
      </c>
      <c r="AE38">
        <f t="shared" si="19"/>
        <v>359</v>
      </c>
      <c r="AF38">
        <f t="shared" si="19"/>
        <v>0</v>
      </c>
      <c r="AG38">
        <f t="shared" si="19"/>
        <v>0</v>
      </c>
      <c r="AH38">
        <f t="shared" si="19"/>
        <v>0</v>
      </c>
      <c r="AI38">
        <f t="shared" si="19"/>
        <v>0</v>
      </c>
      <c r="AJ38">
        <f t="shared" si="19"/>
        <v>0</v>
      </c>
      <c r="AK38">
        <f t="shared" si="19"/>
        <v>0</v>
      </c>
      <c r="AL38">
        <f t="shared" si="19"/>
        <v>0</v>
      </c>
      <c r="AM38">
        <f t="shared" si="19"/>
        <v>0</v>
      </c>
      <c r="AN38">
        <f t="shared" si="19"/>
        <v>0</v>
      </c>
      <c r="AO38">
        <f t="shared" si="19"/>
        <v>0</v>
      </c>
      <c r="AP38">
        <f t="shared" si="19"/>
        <v>0</v>
      </c>
      <c r="AQ38">
        <f t="shared" si="19"/>
        <v>0</v>
      </c>
      <c r="AR38">
        <f t="shared" si="19"/>
        <v>0</v>
      </c>
      <c r="AS38">
        <f t="shared" si="19"/>
        <v>0</v>
      </c>
      <c r="AT38">
        <f t="shared" si="19"/>
        <v>0</v>
      </c>
      <c r="AU38">
        <f t="shared" si="19"/>
        <v>0</v>
      </c>
      <c r="AV38">
        <f t="shared" si="19"/>
        <v>0</v>
      </c>
      <c r="AW38">
        <f t="shared" si="19"/>
        <v>0</v>
      </c>
      <c r="AX38">
        <f t="shared" si="19"/>
        <v>0</v>
      </c>
    </row>
    <row r="39" spans="1:50" x14ac:dyDescent="0.25">
      <c r="A39" t="str">
        <f t="shared" si="15"/>
        <v>MödlingNeugründungenInsgesamt</v>
      </c>
      <c r="B39">
        <v>39</v>
      </c>
      <c r="C39" t="str">
        <f t="shared" si="5"/>
        <v>Neugründungen</v>
      </c>
      <c r="D39" t="str">
        <f t="shared" si="6"/>
        <v>Insgesamt</v>
      </c>
      <c r="E39" t="s">
        <v>184</v>
      </c>
      <c r="F39" t="str">
        <f t="shared" si="22"/>
        <v>Mödling</v>
      </c>
      <c r="G39">
        <f t="shared" si="20"/>
        <v>2129</v>
      </c>
      <c r="H39">
        <v>1</v>
      </c>
      <c r="I39">
        <f t="shared" si="21"/>
        <v>22</v>
      </c>
      <c r="J39">
        <f t="shared" si="17"/>
        <v>595</v>
      </c>
      <c r="K39">
        <f t="shared" si="17"/>
        <v>623.81061460389105</v>
      </c>
      <c r="L39">
        <f t="shared" si="17"/>
        <v>661.25299145299095</v>
      </c>
      <c r="M39">
        <f t="shared" si="17"/>
        <v>674.33632734530897</v>
      </c>
      <c r="N39">
        <f t="shared" si="17"/>
        <v>614.21509896654402</v>
      </c>
      <c r="O39">
        <f t="shared" si="17"/>
        <v>670.33311236327495</v>
      </c>
      <c r="P39">
        <f t="shared" si="17"/>
        <v>949.46736936532898</v>
      </c>
      <c r="Q39">
        <f t="shared" si="17"/>
        <v>671.20144100870596</v>
      </c>
      <c r="R39">
        <f t="shared" si="17"/>
        <v>721.18620867768595</v>
      </c>
      <c r="S39">
        <f t="shared" si="17"/>
        <v>739.19754076450204</v>
      </c>
      <c r="T39">
        <f t="shared" si="18"/>
        <v>722.56362217017897</v>
      </c>
      <c r="U39">
        <f t="shared" si="18"/>
        <v>711.81684887459801</v>
      </c>
      <c r="V39">
        <f t="shared" si="18"/>
        <v>653.430454845089</v>
      </c>
      <c r="W39">
        <f t="shared" si="18"/>
        <v>748.175216678379</v>
      </c>
      <c r="X39">
        <f t="shared" si="18"/>
        <v>686.84268376459795</v>
      </c>
      <c r="Y39">
        <f t="shared" si="18"/>
        <v>645</v>
      </c>
      <c r="Z39">
        <f t="shared" si="18"/>
        <v>614</v>
      </c>
      <c r="AA39">
        <f t="shared" si="18"/>
        <v>693</v>
      </c>
      <c r="AB39">
        <f t="shared" si="18"/>
        <v>638</v>
      </c>
      <c r="AC39">
        <f t="shared" si="18"/>
        <v>625</v>
      </c>
      <c r="AD39">
        <f t="shared" si="19"/>
        <v>649</v>
      </c>
      <c r="AE39">
        <f t="shared" si="19"/>
        <v>661</v>
      </c>
      <c r="AF39">
        <f t="shared" si="19"/>
        <v>0</v>
      </c>
      <c r="AG39">
        <f t="shared" si="19"/>
        <v>0</v>
      </c>
      <c r="AH39">
        <f t="shared" si="19"/>
        <v>0</v>
      </c>
      <c r="AI39">
        <f t="shared" si="19"/>
        <v>0</v>
      </c>
      <c r="AJ39">
        <f t="shared" si="19"/>
        <v>0</v>
      </c>
      <c r="AK39">
        <f t="shared" si="19"/>
        <v>0</v>
      </c>
      <c r="AL39">
        <f t="shared" si="19"/>
        <v>0</v>
      </c>
      <c r="AM39">
        <f t="shared" si="19"/>
        <v>0</v>
      </c>
      <c r="AN39">
        <f t="shared" si="19"/>
        <v>0</v>
      </c>
      <c r="AO39">
        <f t="shared" si="19"/>
        <v>0</v>
      </c>
      <c r="AP39">
        <f t="shared" si="19"/>
        <v>0</v>
      </c>
      <c r="AQ39">
        <f t="shared" si="19"/>
        <v>0</v>
      </c>
      <c r="AR39">
        <f t="shared" si="19"/>
        <v>0</v>
      </c>
      <c r="AS39">
        <f t="shared" si="19"/>
        <v>0</v>
      </c>
      <c r="AT39">
        <f t="shared" si="19"/>
        <v>0</v>
      </c>
      <c r="AU39">
        <f t="shared" si="19"/>
        <v>0</v>
      </c>
      <c r="AV39">
        <f t="shared" si="19"/>
        <v>0</v>
      </c>
      <c r="AW39">
        <f t="shared" si="19"/>
        <v>0</v>
      </c>
      <c r="AX39">
        <f t="shared" si="19"/>
        <v>0</v>
      </c>
    </row>
    <row r="40" spans="1:50" x14ac:dyDescent="0.25">
      <c r="A40" t="str">
        <f t="shared" si="15"/>
        <v>NeunkirchenNeugründungenInsgesamt</v>
      </c>
      <c r="B40">
        <v>40</v>
      </c>
      <c r="C40" t="str">
        <f t="shared" si="5"/>
        <v>Neugründungen</v>
      </c>
      <c r="D40" t="str">
        <f t="shared" si="6"/>
        <v>Insgesamt</v>
      </c>
      <c r="E40" t="s">
        <v>185</v>
      </c>
      <c r="F40" t="str">
        <f t="shared" si="22"/>
        <v>Neunkirchen</v>
      </c>
      <c r="G40">
        <f t="shared" si="20"/>
        <v>2186</v>
      </c>
      <c r="H40">
        <v>1</v>
      </c>
      <c r="I40">
        <f t="shared" si="21"/>
        <v>22</v>
      </c>
      <c r="J40">
        <f t="shared" si="17"/>
        <v>226</v>
      </c>
      <c r="K40">
        <f t="shared" si="17"/>
        <v>251.52043980828901</v>
      </c>
      <c r="L40">
        <f t="shared" si="17"/>
        <v>259.88547008546999</v>
      </c>
      <c r="M40">
        <f t="shared" si="17"/>
        <v>254.126746506986</v>
      </c>
      <c r="N40">
        <f t="shared" si="17"/>
        <v>259.09073392888399</v>
      </c>
      <c r="O40">
        <f t="shared" si="17"/>
        <v>284.14119986741798</v>
      </c>
      <c r="P40">
        <f t="shared" si="17"/>
        <v>475.733124018838</v>
      </c>
      <c r="Q40">
        <f t="shared" si="17"/>
        <v>330.09906934854399</v>
      </c>
      <c r="R40">
        <f t="shared" si="17"/>
        <v>364.09400826446301</v>
      </c>
      <c r="S40">
        <f t="shared" si="17"/>
        <v>337.09008286554399</v>
      </c>
      <c r="T40">
        <f t="shared" si="18"/>
        <v>317.247462919594</v>
      </c>
      <c r="U40">
        <f t="shared" si="18"/>
        <v>319.91768488745998</v>
      </c>
      <c r="V40">
        <f t="shared" si="18"/>
        <v>360.237310481213</v>
      </c>
      <c r="W40">
        <f t="shared" si="18"/>
        <v>391.09159053642497</v>
      </c>
      <c r="X40">
        <f t="shared" si="18"/>
        <v>406.90680100755702</v>
      </c>
      <c r="Y40">
        <f t="shared" si="18"/>
        <v>429</v>
      </c>
      <c r="Z40">
        <f t="shared" si="18"/>
        <v>348</v>
      </c>
      <c r="AA40">
        <f t="shared" si="18"/>
        <v>329</v>
      </c>
      <c r="AB40">
        <f t="shared" si="18"/>
        <v>346</v>
      </c>
      <c r="AC40">
        <f t="shared" si="18"/>
        <v>368</v>
      </c>
      <c r="AD40">
        <f t="shared" si="19"/>
        <v>347</v>
      </c>
      <c r="AE40">
        <f t="shared" si="19"/>
        <v>332</v>
      </c>
      <c r="AF40">
        <f t="shared" si="19"/>
        <v>0</v>
      </c>
      <c r="AG40">
        <f t="shared" si="19"/>
        <v>0</v>
      </c>
      <c r="AH40">
        <f t="shared" si="19"/>
        <v>0</v>
      </c>
      <c r="AI40">
        <f t="shared" si="19"/>
        <v>0</v>
      </c>
      <c r="AJ40">
        <f t="shared" si="19"/>
        <v>0</v>
      </c>
      <c r="AK40">
        <f t="shared" si="19"/>
        <v>0</v>
      </c>
      <c r="AL40">
        <f t="shared" si="19"/>
        <v>0</v>
      </c>
      <c r="AM40">
        <f t="shared" si="19"/>
        <v>0</v>
      </c>
      <c r="AN40">
        <f t="shared" si="19"/>
        <v>0</v>
      </c>
      <c r="AO40">
        <f t="shared" si="19"/>
        <v>0</v>
      </c>
      <c r="AP40">
        <f t="shared" si="19"/>
        <v>0</v>
      </c>
      <c r="AQ40">
        <f t="shared" si="19"/>
        <v>0</v>
      </c>
      <c r="AR40">
        <f t="shared" si="19"/>
        <v>0</v>
      </c>
      <c r="AS40">
        <f t="shared" si="19"/>
        <v>0</v>
      </c>
      <c r="AT40">
        <f t="shared" si="19"/>
        <v>0</v>
      </c>
      <c r="AU40">
        <f t="shared" si="19"/>
        <v>0</v>
      </c>
      <c r="AV40">
        <f t="shared" si="19"/>
        <v>0</v>
      </c>
      <c r="AW40">
        <f t="shared" si="19"/>
        <v>0</v>
      </c>
      <c r="AX40">
        <f t="shared" si="19"/>
        <v>0</v>
      </c>
    </row>
    <row r="41" spans="1:50" ht="17.25" x14ac:dyDescent="0.25">
      <c r="A41" t="str">
        <f t="shared" si="15"/>
        <v>Sankt Pölten (Land)*NeugründungenInsgesamt</v>
      </c>
      <c r="B41">
        <v>41</v>
      </c>
      <c r="C41" t="str">
        <f t="shared" si="5"/>
        <v>Neugründungen</v>
      </c>
      <c r="D41" t="str">
        <f t="shared" si="6"/>
        <v>Insgesamt</v>
      </c>
      <c r="E41" t="s">
        <v>439</v>
      </c>
      <c r="G41">
        <f t="shared" si="20"/>
        <v>2229</v>
      </c>
      <c r="H41">
        <v>1</v>
      </c>
      <c r="I41">
        <f t="shared" si="21"/>
        <v>22</v>
      </c>
      <c r="J41">
        <f t="shared" si="17"/>
        <v>0</v>
      </c>
      <c r="K41">
        <f t="shared" si="17"/>
        <v>0</v>
      </c>
      <c r="L41">
        <f t="shared" si="17"/>
        <v>0</v>
      </c>
      <c r="M41">
        <f t="shared" si="17"/>
        <v>0</v>
      </c>
      <c r="N41">
        <f t="shared" si="17"/>
        <v>0</v>
      </c>
      <c r="O41">
        <f t="shared" si="17"/>
        <v>0</v>
      </c>
      <c r="P41">
        <f t="shared" si="17"/>
        <v>0</v>
      </c>
      <c r="Q41">
        <f t="shared" si="17"/>
        <v>0</v>
      </c>
      <c r="R41">
        <f t="shared" si="17"/>
        <v>0</v>
      </c>
      <c r="S41">
        <f t="shared" si="17"/>
        <v>0</v>
      </c>
      <c r="T41">
        <f t="shared" si="18"/>
        <v>0</v>
      </c>
      <c r="U41">
        <f t="shared" si="18"/>
        <v>0</v>
      </c>
      <c r="V41">
        <f t="shared" si="18"/>
        <v>0</v>
      </c>
      <c r="W41">
        <f t="shared" si="18"/>
        <v>470.11009604122802</v>
      </c>
      <c r="X41">
        <f t="shared" si="18"/>
        <v>606.86100297687199</v>
      </c>
      <c r="Y41">
        <f t="shared" si="18"/>
        <v>631</v>
      </c>
      <c r="Z41">
        <f t="shared" si="18"/>
        <v>570</v>
      </c>
      <c r="AA41">
        <f t="shared" si="18"/>
        <v>635</v>
      </c>
      <c r="AB41">
        <f t="shared" si="18"/>
        <v>668</v>
      </c>
      <c r="AC41">
        <f t="shared" si="18"/>
        <v>667</v>
      </c>
      <c r="AD41">
        <f t="shared" si="19"/>
        <v>635</v>
      </c>
      <c r="AE41">
        <f t="shared" si="19"/>
        <v>638</v>
      </c>
      <c r="AF41">
        <f t="shared" si="19"/>
        <v>0</v>
      </c>
      <c r="AG41">
        <f t="shared" si="19"/>
        <v>0</v>
      </c>
      <c r="AH41">
        <f t="shared" si="19"/>
        <v>0</v>
      </c>
      <c r="AI41">
        <f t="shared" si="19"/>
        <v>0</v>
      </c>
      <c r="AJ41">
        <f t="shared" si="19"/>
        <v>0</v>
      </c>
      <c r="AK41">
        <f t="shared" si="19"/>
        <v>0</v>
      </c>
      <c r="AL41">
        <f t="shared" si="19"/>
        <v>0</v>
      </c>
      <c r="AM41">
        <f t="shared" si="19"/>
        <v>0</v>
      </c>
      <c r="AN41">
        <f t="shared" si="19"/>
        <v>0</v>
      </c>
      <c r="AO41">
        <f t="shared" si="19"/>
        <v>0</v>
      </c>
      <c r="AP41">
        <f t="shared" si="19"/>
        <v>0</v>
      </c>
      <c r="AQ41">
        <f t="shared" si="19"/>
        <v>0</v>
      </c>
      <c r="AR41">
        <f t="shared" si="19"/>
        <v>0</v>
      </c>
      <c r="AS41">
        <f t="shared" si="19"/>
        <v>0</v>
      </c>
      <c r="AT41">
        <f t="shared" si="19"/>
        <v>0</v>
      </c>
      <c r="AU41">
        <f t="shared" si="19"/>
        <v>0</v>
      </c>
      <c r="AV41">
        <f t="shared" si="19"/>
        <v>0</v>
      </c>
      <c r="AW41">
        <f t="shared" si="19"/>
        <v>0</v>
      </c>
      <c r="AX41">
        <f t="shared" si="19"/>
        <v>0</v>
      </c>
    </row>
    <row r="42" spans="1:50" x14ac:dyDescent="0.25">
      <c r="A42" t="str">
        <f t="shared" si="15"/>
        <v>ScheibbsNeugründungenInsgesamt</v>
      </c>
      <c r="B42">
        <v>42</v>
      </c>
      <c r="C42" t="str">
        <f t="shared" si="5"/>
        <v>Neugründungen</v>
      </c>
      <c r="D42" t="str">
        <f t="shared" si="6"/>
        <v>Insgesamt</v>
      </c>
      <c r="E42" t="s">
        <v>187</v>
      </c>
      <c r="F42" t="str">
        <f>E42</f>
        <v>Scheibbs</v>
      </c>
      <c r="G42">
        <f t="shared" si="20"/>
        <v>2286</v>
      </c>
      <c r="H42">
        <v>1</v>
      </c>
      <c r="I42">
        <f t="shared" si="21"/>
        <v>22</v>
      </c>
      <c r="J42">
        <f t="shared" ref="J42:S51" si="23">IF(ISERROR($G42),"-",IF(INDEX(Anmerkungen_Matrix,$G42,J$1+6)="SW",INDEX(Anmerkungen_Matrix,$G42,J$1+6)&amp;" "&amp;INDEX(Daten_Matrix,$G42,J$1+6),INDEX(Daten_Matrix,$G42,J$1+6)))</f>
        <v>93</v>
      </c>
      <c r="K42">
        <f t="shared" si="23"/>
        <v>138.73548068790501</v>
      </c>
      <c r="L42">
        <f t="shared" si="23"/>
        <v>115.393162393162</v>
      </c>
      <c r="M42">
        <f t="shared" si="23"/>
        <v>121.060379241517</v>
      </c>
      <c r="N42">
        <f t="shared" si="23"/>
        <v>90.031529164477107</v>
      </c>
      <c r="O42">
        <f t="shared" si="23"/>
        <v>101.050215445807</v>
      </c>
      <c r="P42">
        <f t="shared" si="23"/>
        <v>161.90917246019299</v>
      </c>
      <c r="Q42">
        <f t="shared" si="23"/>
        <v>152.04563194235999</v>
      </c>
      <c r="R42">
        <f t="shared" si="23"/>
        <v>151.03899793388399</v>
      </c>
      <c r="S42">
        <f t="shared" si="23"/>
        <v>167.04464047046201</v>
      </c>
      <c r="T42">
        <f t="shared" ref="T42:AC51" si="24">IF(ISERROR($G42),"-",IF(INDEX(Anmerkungen_Matrix,$G42,T$1+6)="SW",INDEX(Anmerkungen_Matrix,$G42,T$1+6)&amp;" "&amp;INDEX(Daten_Matrix,$G42,T$1+6),INDEX(Daten_Matrix,$G42,T$1+6)))</f>
        <v>149.11631537861001</v>
      </c>
      <c r="U42">
        <f t="shared" si="24"/>
        <v>158.95909967845699</v>
      </c>
      <c r="V42">
        <f t="shared" si="24"/>
        <v>176.116018457482</v>
      </c>
      <c r="W42">
        <f t="shared" si="24"/>
        <v>161.03771375029299</v>
      </c>
      <c r="X42">
        <f t="shared" si="24"/>
        <v>175.959697732997</v>
      </c>
      <c r="Y42">
        <f t="shared" si="24"/>
        <v>192</v>
      </c>
      <c r="Z42">
        <f t="shared" si="24"/>
        <v>201</v>
      </c>
      <c r="AA42">
        <f t="shared" si="24"/>
        <v>183</v>
      </c>
      <c r="AB42">
        <f t="shared" si="24"/>
        <v>180</v>
      </c>
      <c r="AC42">
        <f t="shared" si="24"/>
        <v>204</v>
      </c>
      <c r="AD42">
        <f t="shared" ref="AD42:AX51" si="25">IF(ISERROR($G42),"-",IF(INDEX(Anmerkungen_Matrix,$G42,AD$1+6)="SW",INDEX(Anmerkungen_Matrix,$G42,AD$1+6)&amp;" "&amp;INDEX(Daten_Matrix,$G42,AD$1+6),INDEX(Daten_Matrix,$G42,AD$1+6)))</f>
        <v>172</v>
      </c>
      <c r="AE42">
        <f t="shared" si="25"/>
        <v>182</v>
      </c>
      <c r="AF42">
        <f t="shared" si="25"/>
        <v>0</v>
      </c>
      <c r="AG42">
        <f t="shared" si="25"/>
        <v>0</v>
      </c>
      <c r="AH42">
        <f t="shared" si="25"/>
        <v>0</v>
      </c>
      <c r="AI42">
        <f t="shared" si="25"/>
        <v>0</v>
      </c>
      <c r="AJ42">
        <f t="shared" si="25"/>
        <v>0</v>
      </c>
      <c r="AK42">
        <f t="shared" si="25"/>
        <v>0</v>
      </c>
      <c r="AL42">
        <f t="shared" si="25"/>
        <v>0</v>
      </c>
      <c r="AM42">
        <f t="shared" si="25"/>
        <v>0</v>
      </c>
      <c r="AN42">
        <f t="shared" si="25"/>
        <v>0</v>
      </c>
      <c r="AO42">
        <f t="shared" si="25"/>
        <v>0</v>
      </c>
      <c r="AP42">
        <f t="shared" si="25"/>
        <v>0</v>
      </c>
      <c r="AQ42">
        <f t="shared" si="25"/>
        <v>0</v>
      </c>
      <c r="AR42">
        <f t="shared" si="25"/>
        <v>0</v>
      </c>
      <c r="AS42">
        <f t="shared" si="25"/>
        <v>0</v>
      </c>
      <c r="AT42">
        <f t="shared" si="25"/>
        <v>0</v>
      </c>
      <c r="AU42">
        <f t="shared" si="25"/>
        <v>0</v>
      </c>
      <c r="AV42">
        <f t="shared" si="25"/>
        <v>0</v>
      </c>
      <c r="AW42">
        <f t="shared" si="25"/>
        <v>0</v>
      </c>
      <c r="AX42">
        <f t="shared" si="25"/>
        <v>0</v>
      </c>
    </row>
    <row r="43" spans="1:50" ht="17.25" x14ac:dyDescent="0.25">
      <c r="A43" t="str">
        <f t="shared" si="15"/>
        <v>Tulln*NeugründungenInsgesamt</v>
      </c>
      <c r="B43">
        <v>43</v>
      </c>
      <c r="C43" t="str">
        <f t="shared" si="5"/>
        <v>Neugründungen</v>
      </c>
      <c r="D43" t="str">
        <f t="shared" si="6"/>
        <v>Insgesamt</v>
      </c>
      <c r="E43" t="s">
        <v>437</v>
      </c>
      <c r="F43" t="str">
        <f t="shared" ref="F43:F44" si="26">E43</f>
        <v>Tulln*</v>
      </c>
      <c r="G43">
        <f t="shared" si="20"/>
        <v>2343</v>
      </c>
      <c r="H43">
        <v>1</v>
      </c>
      <c r="I43">
        <f t="shared" si="21"/>
        <v>22</v>
      </c>
      <c r="J43">
        <f t="shared" si="23"/>
        <v>211</v>
      </c>
      <c r="K43">
        <f t="shared" si="23"/>
        <v>250.52234282492299</v>
      </c>
      <c r="L43">
        <f t="shared" si="23"/>
        <v>246.84102564102599</v>
      </c>
      <c r="M43">
        <f t="shared" si="23"/>
        <v>289.14421157684598</v>
      </c>
      <c r="N43">
        <f t="shared" si="23"/>
        <v>286.10019267822702</v>
      </c>
      <c r="O43">
        <f t="shared" si="23"/>
        <v>285.14169705005003</v>
      </c>
      <c r="P43">
        <f t="shared" si="23"/>
        <v>388.78190177169802</v>
      </c>
      <c r="Q43">
        <f t="shared" si="23"/>
        <v>301.09036325427797</v>
      </c>
      <c r="R43">
        <f t="shared" si="23"/>
        <v>344.088842975207</v>
      </c>
      <c r="S43">
        <f t="shared" si="23"/>
        <v>327.08740978347998</v>
      </c>
      <c r="T43">
        <f t="shared" si="24"/>
        <v>366.28571428571399</v>
      </c>
      <c r="U43">
        <f t="shared" si="24"/>
        <v>334.91382636655999</v>
      </c>
      <c r="V43">
        <f t="shared" si="24"/>
        <v>311.20500988793702</v>
      </c>
      <c r="W43">
        <f t="shared" si="24"/>
        <v>355.08315764816098</v>
      </c>
      <c r="X43">
        <f t="shared" si="24"/>
        <v>592.86420883901997</v>
      </c>
      <c r="Y43">
        <f t="shared" si="24"/>
        <v>562</v>
      </c>
      <c r="Z43">
        <f t="shared" si="24"/>
        <v>531</v>
      </c>
      <c r="AA43">
        <f t="shared" si="24"/>
        <v>527</v>
      </c>
      <c r="AB43">
        <f t="shared" si="24"/>
        <v>555</v>
      </c>
      <c r="AC43">
        <f t="shared" si="24"/>
        <v>556</v>
      </c>
      <c r="AD43">
        <f t="shared" si="25"/>
        <v>555</v>
      </c>
      <c r="AE43">
        <f t="shared" si="25"/>
        <v>568</v>
      </c>
      <c r="AF43">
        <f t="shared" si="25"/>
        <v>0</v>
      </c>
      <c r="AG43">
        <f t="shared" si="25"/>
        <v>0</v>
      </c>
      <c r="AH43">
        <f t="shared" si="25"/>
        <v>0</v>
      </c>
      <c r="AI43">
        <f t="shared" si="25"/>
        <v>0</v>
      </c>
      <c r="AJ43">
        <f t="shared" si="25"/>
        <v>0</v>
      </c>
      <c r="AK43">
        <f t="shared" si="25"/>
        <v>0</v>
      </c>
      <c r="AL43">
        <f t="shared" si="25"/>
        <v>0</v>
      </c>
      <c r="AM43">
        <f t="shared" si="25"/>
        <v>0</v>
      </c>
      <c r="AN43">
        <f t="shared" si="25"/>
        <v>0</v>
      </c>
      <c r="AO43">
        <f t="shared" si="25"/>
        <v>0</v>
      </c>
      <c r="AP43">
        <f t="shared" si="25"/>
        <v>0</v>
      </c>
      <c r="AQ43">
        <f t="shared" si="25"/>
        <v>0</v>
      </c>
      <c r="AR43">
        <f t="shared" si="25"/>
        <v>0</v>
      </c>
      <c r="AS43">
        <f t="shared" si="25"/>
        <v>0</v>
      </c>
      <c r="AT43">
        <f t="shared" si="25"/>
        <v>0</v>
      </c>
      <c r="AU43">
        <f t="shared" si="25"/>
        <v>0</v>
      </c>
      <c r="AV43">
        <f t="shared" si="25"/>
        <v>0</v>
      </c>
      <c r="AW43">
        <f t="shared" si="25"/>
        <v>0</v>
      </c>
      <c r="AX43">
        <f t="shared" si="25"/>
        <v>0</v>
      </c>
    </row>
    <row r="44" spans="1:50" x14ac:dyDescent="0.25">
      <c r="A44" t="str">
        <f t="shared" si="15"/>
        <v>Waidhofen an der ThayaNeugründungenInsgesamt</v>
      </c>
      <c r="B44">
        <v>44</v>
      </c>
      <c r="C44" t="str">
        <f t="shared" si="5"/>
        <v>Neugründungen</v>
      </c>
      <c r="D44" t="str">
        <f t="shared" si="6"/>
        <v>Insgesamt</v>
      </c>
      <c r="E44" t="s">
        <v>189</v>
      </c>
      <c r="F44" t="str">
        <f t="shared" si="26"/>
        <v>Waidhofen an der Thaya</v>
      </c>
      <c r="G44">
        <f t="shared" si="20"/>
        <v>2400</v>
      </c>
      <c r="H44">
        <v>1</v>
      </c>
      <c r="I44">
        <f t="shared" si="21"/>
        <v>22</v>
      </c>
      <c r="J44">
        <f t="shared" si="23"/>
        <v>65</v>
      </c>
      <c r="K44">
        <f t="shared" si="23"/>
        <v>82.842049619396704</v>
      </c>
      <c r="L44">
        <f t="shared" si="23"/>
        <v>61.208547008547001</v>
      </c>
      <c r="M44">
        <f t="shared" si="23"/>
        <v>66.032934131736496</v>
      </c>
      <c r="N44">
        <f t="shared" si="23"/>
        <v>61.0213697670345</v>
      </c>
      <c r="O44">
        <f t="shared" si="23"/>
        <v>64.031819688432194</v>
      </c>
      <c r="P44">
        <f t="shared" si="23"/>
        <v>102.942251625925</v>
      </c>
      <c r="Q44">
        <f t="shared" si="23"/>
        <v>71.021314920444297</v>
      </c>
      <c r="R44">
        <f t="shared" si="23"/>
        <v>97.0250516528926</v>
      </c>
      <c r="S44">
        <f t="shared" si="23"/>
        <v>72.019246190858098</v>
      </c>
      <c r="T44">
        <f t="shared" si="24"/>
        <v>87.067915690866499</v>
      </c>
      <c r="U44">
        <f t="shared" si="24"/>
        <v>74.980707395498399</v>
      </c>
      <c r="V44">
        <f t="shared" si="24"/>
        <v>69.045484508899193</v>
      </c>
      <c r="W44">
        <f t="shared" si="24"/>
        <v>109.025532911689</v>
      </c>
      <c r="X44">
        <f t="shared" si="24"/>
        <v>99.977100984657696</v>
      </c>
      <c r="Y44">
        <f t="shared" si="24"/>
        <v>98</v>
      </c>
      <c r="Z44">
        <f t="shared" si="24"/>
        <v>87</v>
      </c>
      <c r="AA44">
        <f t="shared" si="24"/>
        <v>70</v>
      </c>
      <c r="AB44">
        <f t="shared" si="24"/>
        <v>85</v>
      </c>
      <c r="AC44">
        <f t="shared" si="24"/>
        <v>99</v>
      </c>
      <c r="AD44">
        <f t="shared" si="25"/>
        <v>87</v>
      </c>
      <c r="AE44">
        <f t="shared" si="25"/>
        <v>128</v>
      </c>
      <c r="AF44">
        <f t="shared" si="25"/>
        <v>0</v>
      </c>
      <c r="AG44">
        <f t="shared" si="25"/>
        <v>0</v>
      </c>
      <c r="AH44">
        <f t="shared" si="25"/>
        <v>0</v>
      </c>
      <c r="AI44">
        <f t="shared" si="25"/>
        <v>0</v>
      </c>
      <c r="AJ44">
        <f t="shared" si="25"/>
        <v>0</v>
      </c>
      <c r="AK44">
        <f t="shared" si="25"/>
        <v>0</v>
      </c>
      <c r="AL44">
        <f t="shared" si="25"/>
        <v>0</v>
      </c>
      <c r="AM44">
        <f t="shared" si="25"/>
        <v>0</v>
      </c>
      <c r="AN44">
        <f t="shared" si="25"/>
        <v>0</v>
      </c>
      <c r="AO44">
        <f t="shared" si="25"/>
        <v>0</v>
      </c>
      <c r="AP44">
        <f t="shared" si="25"/>
        <v>0</v>
      </c>
      <c r="AQ44">
        <f t="shared" si="25"/>
        <v>0</v>
      </c>
      <c r="AR44">
        <f t="shared" si="25"/>
        <v>0</v>
      </c>
      <c r="AS44">
        <f t="shared" si="25"/>
        <v>0</v>
      </c>
      <c r="AT44">
        <f t="shared" si="25"/>
        <v>0</v>
      </c>
      <c r="AU44">
        <f t="shared" si="25"/>
        <v>0</v>
      </c>
      <c r="AV44">
        <f t="shared" si="25"/>
        <v>0</v>
      </c>
      <c r="AW44">
        <f t="shared" si="25"/>
        <v>0</v>
      </c>
      <c r="AX44">
        <f t="shared" si="25"/>
        <v>0</v>
      </c>
    </row>
    <row r="45" spans="1:50" x14ac:dyDescent="0.25">
      <c r="A45" t="str">
        <f t="shared" si="15"/>
        <v>Wiener Neustadt (Land)NeugründungenInsgesamt</v>
      </c>
      <c r="B45">
        <v>45</v>
      </c>
      <c r="C45" t="str">
        <f t="shared" si="5"/>
        <v>Neugründungen</v>
      </c>
      <c r="D45" t="str">
        <f t="shared" si="6"/>
        <v>Insgesamt</v>
      </c>
      <c r="E45" t="s">
        <v>190</v>
      </c>
      <c r="G45">
        <f t="shared" si="20"/>
        <v>2443</v>
      </c>
      <c r="H45">
        <v>1</v>
      </c>
      <c r="I45">
        <f t="shared" si="21"/>
        <v>22</v>
      </c>
      <c r="J45">
        <f t="shared" si="23"/>
        <v>0</v>
      </c>
      <c r="K45">
        <f t="shared" si="23"/>
        <v>0</v>
      </c>
      <c r="L45">
        <f t="shared" si="23"/>
        <v>0</v>
      </c>
      <c r="M45">
        <f t="shared" si="23"/>
        <v>0</v>
      </c>
      <c r="N45">
        <f t="shared" si="23"/>
        <v>0</v>
      </c>
      <c r="O45">
        <f t="shared" si="23"/>
        <v>0</v>
      </c>
      <c r="P45">
        <f t="shared" si="23"/>
        <v>0</v>
      </c>
      <c r="Q45">
        <f t="shared" si="23"/>
        <v>0</v>
      </c>
      <c r="R45">
        <f t="shared" si="23"/>
        <v>0</v>
      </c>
      <c r="S45">
        <f t="shared" si="23"/>
        <v>0</v>
      </c>
      <c r="T45">
        <f t="shared" si="24"/>
        <v>0</v>
      </c>
      <c r="U45">
        <f t="shared" si="24"/>
        <v>0</v>
      </c>
      <c r="V45">
        <f t="shared" si="24"/>
        <v>0</v>
      </c>
      <c r="W45">
        <f t="shared" si="24"/>
        <v>407.095338486765</v>
      </c>
      <c r="X45">
        <f t="shared" si="24"/>
        <v>443.89832837187998</v>
      </c>
      <c r="Y45">
        <f t="shared" si="24"/>
        <v>403</v>
      </c>
      <c r="Z45">
        <f t="shared" si="24"/>
        <v>370</v>
      </c>
      <c r="AA45">
        <f t="shared" si="24"/>
        <v>333</v>
      </c>
      <c r="AB45">
        <f t="shared" si="24"/>
        <v>355</v>
      </c>
      <c r="AC45">
        <f t="shared" si="24"/>
        <v>362</v>
      </c>
      <c r="AD45">
        <f t="shared" si="25"/>
        <v>357</v>
      </c>
      <c r="AE45">
        <f t="shared" si="25"/>
        <v>403</v>
      </c>
      <c r="AF45">
        <f t="shared" si="25"/>
        <v>0</v>
      </c>
      <c r="AG45">
        <f t="shared" si="25"/>
        <v>0</v>
      </c>
      <c r="AH45">
        <f t="shared" si="25"/>
        <v>0</v>
      </c>
      <c r="AI45">
        <f t="shared" si="25"/>
        <v>0</v>
      </c>
      <c r="AJ45">
        <f t="shared" si="25"/>
        <v>0</v>
      </c>
      <c r="AK45">
        <f t="shared" si="25"/>
        <v>0</v>
      </c>
      <c r="AL45">
        <f t="shared" si="25"/>
        <v>0</v>
      </c>
      <c r="AM45">
        <f t="shared" si="25"/>
        <v>0</v>
      </c>
      <c r="AN45">
        <f t="shared" si="25"/>
        <v>0</v>
      </c>
      <c r="AO45">
        <f t="shared" si="25"/>
        <v>0</v>
      </c>
      <c r="AP45">
        <f t="shared" si="25"/>
        <v>0</v>
      </c>
      <c r="AQ45">
        <f t="shared" si="25"/>
        <v>0</v>
      </c>
      <c r="AR45">
        <f t="shared" si="25"/>
        <v>0</v>
      </c>
      <c r="AS45">
        <f t="shared" si="25"/>
        <v>0</v>
      </c>
      <c r="AT45">
        <f t="shared" si="25"/>
        <v>0</v>
      </c>
      <c r="AU45">
        <f t="shared" si="25"/>
        <v>0</v>
      </c>
      <c r="AV45">
        <f t="shared" si="25"/>
        <v>0</v>
      </c>
      <c r="AW45">
        <f t="shared" si="25"/>
        <v>0</v>
      </c>
      <c r="AX45">
        <f t="shared" si="25"/>
        <v>0</v>
      </c>
    </row>
    <row r="46" spans="1:50" x14ac:dyDescent="0.25">
      <c r="A46" t="str">
        <f t="shared" si="15"/>
        <v>Wien-UmgebungNeugründungenInsgesamt</v>
      </c>
      <c r="B46">
        <v>46</v>
      </c>
      <c r="C46" t="str">
        <f t="shared" si="5"/>
        <v>Neugründungen</v>
      </c>
      <c r="D46" t="str">
        <f t="shared" si="6"/>
        <v>Insgesamt</v>
      </c>
      <c r="E46" t="s">
        <v>191</v>
      </c>
      <c r="F46" t="str">
        <f>E46</f>
        <v>Wien-Umgebung</v>
      </c>
      <c r="G46">
        <f t="shared" si="20"/>
        <v>2498</v>
      </c>
      <c r="H46">
        <v>1</v>
      </c>
      <c r="I46">
        <f t="shared" si="21"/>
        <v>22</v>
      </c>
      <c r="J46">
        <f t="shared" si="23"/>
        <v>495</v>
      </c>
      <c r="K46">
        <f t="shared" si="23"/>
        <v>481.08274598252001</v>
      </c>
      <c r="L46">
        <f t="shared" si="23"/>
        <v>541.84615384615404</v>
      </c>
      <c r="M46">
        <f t="shared" si="23"/>
        <v>542.27045908183595</v>
      </c>
      <c r="N46">
        <f t="shared" si="23"/>
        <v>518.18146785776798</v>
      </c>
      <c r="O46">
        <f t="shared" si="23"/>
        <v>580.28836592641699</v>
      </c>
      <c r="P46">
        <f t="shared" si="23"/>
        <v>739.58510876878199</v>
      </c>
      <c r="Q46">
        <f t="shared" si="23"/>
        <v>653.19603722605802</v>
      </c>
      <c r="R46">
        <f t="shared" si="23"/>
        <v>723.18672520661096</v>
      </c>
      <c r="S46">
        <f t="shared" si="23"/>
        <v>694.18551189521497</v>
      </c>
      <c r="T46">
        <f t="shared" si="24"/>
        <v>748.58391881342698</v>
      </c>
      <c r="U46">
        <f t="shared" si="24"/>
        <v>774.80064308681699</v>
      </c>
      <c r="V46">
        <f t="shared" si="24"/>
        <v>745.49110085695395</v>
      </c>
      <c r="W46">
        <f t="shared" si="24"/>
        <v>773.18107285078497</v>
      </c>
      <c r="X46">
        <f t="shared" si="24"/>
        <v>0</v>
      </c>
      <c r="Y46">
        <f t="shared" si="24"/>
        <v>0</v>
      </c>
      <c r="Z46">
        <f t="shared" si="24"/>
        <v>0</v>
      </c>
      <c r="AA46">
        <f t="shared" si="24"/>
        <v>0</v>
      </c>
      <c r="AB46">
        <f t="shared" si="24"/>
        <v>0</v>
      </c>
      <c r="AC46">
        <f t="shared" si="24"/>
        <v>0</v>
      </c>
      <c r="AD46">
        <f t="shared" si="25"/>
        <v>0</v>
      </c>
      <c r="AE46">
        <f t="shared" si="25"/>
        <v>0</v>
      </c>
      <c r="AF46">
        <f t="shared" si="25"/>
        <v>0</v>
      </c>
      <c r="AG46">
        <f t="shared" si="25"/>
        <v>0</v>
      </c>
      <c r="AH46">
        <f t="shared" si="25"/>
        <v>0</v>
      </c>
      <c r="AI46">
        <f t="shared" si="25"/>
        <v>0</v>
      </c>
      <c r="AJ46">
        <f t="shared" si="25"/>
        <v>0</v>
      </c>
      <c r="AK46">
        <f t="shared" si="25"/>
        <v>0</v>
      </c>
      <c r="AL46">
        <f t="shared" si="25"/>
        <v>0</v>
      </c>
      <c r="AM46">
        <f t="shared" si="25"/>
        <v>0</v>
      </c>
      <c r="AN46">
        <f t="shared" si="25"/>
        <v>0</v>
      </c>
      <c r="AO46">
        <f t="shared" si="25"/>
        <v>0</v>
      </c>
      <c r="AP46">
        <f t="shared" si="25"/>
        <v>0</v>
      </c>
      <c r="AQ46">
        <f t="shared" si="25"/>
        <v>0</v>
      </c>
      <c r="AR46">
        <f t="shared" si="25"/>
        <v>0</v>
      </c>
      <c r="AS46">
        <f t="shared" si="25"/>
        <v>0</v>
      </c>
      <c r="AT46">
        <f t="shared" si="25"/>
        <v>0</v>
      </c>
      <c r="AU46">
        <f t="shared" si="25"/>
        <v>0</v>
      </c>
      <c r="AV46">
        <f t="shared" si="25"/>
        <v>0</v>
      </c>
      <c r="AW46">
        <f t="shared" si="25"/>
        <v>0</v>
      </c>
      <c r="AX46">
        <f t="shared" si="25"/>
        <v>0</v>
      </c>
    </row>
    <row r="47" spans="1:50" x14ac:dyDescent="0.25">
      <c r="A47" t="str">
        <f t="shared" si="15"/>
        <v>ZwettlNeugründungenInsgesamt</v>
      </c>
      <c r="B47">
        <v>47</v>
      </c>
      <c r="C47" t="str">
        <f t="shared" si="5"/>
        <v>Neugründungen</v>
      </c>
      <c r="D47" t="str">
        <f t="shared" si="6"/>
        <v>Insgesamt</v>
      </c>
      <c r="E47" t="s">
        <v>192</v>
      </c>
      <c r="F47" t="str">
        <f t="shared" ref="F47:F110" si="27">E47</f>
        <v>Zwettl</v>
      </c>
      <c r="G47">
        <f t="shared" si="20"/>
        <v>2547</v>
      </c>
      <c r="H47">
        <v>1</v>
      </c>
      <c r="I47">
        <f t="shared" si="21"/>
        <v>22</v>
      </c>
      <c r="J47">
        <f t="shared" si="23"/>
        <v>89</v>
      </c>
      <c r="K47">
        <f t="shared" si="23"/>
        <v>101.80589230335499</v>
      </c>
      <c r="L47">
        <f t="shared" si="23"/>
        <v>86.294017094017093</v>
      </c>
      <c r="M47">
        <f t="shared" si="23"/>
        <v>91.0454091816367</v>
      </c>
      <c r="N47">
        <f t="shared" si="23"/>
        <v>95.033280784725903</v>
      </c>
      <c r="O47">
        <f t="shared" si="23"/>
        <v>97.048226715280094</v>
      </c>
      <c r="P47">
        <f t="shared" si="23"/>
        <v>169.90468714958499</v>
      </c>
      <c r="Q47">
        <f t="shared" si="23"/>
        <v>127.038126688682</v>
      </c>
      <c r="R47">
        <f t="shared" si="23"/>
        <v>123.031766528926</v>
      </c>
      <c r="S47">
        <f t="shared" si="23"/>
        <v>155.041432771986</v>
      </c>
      <c r="T47">
        <f t="shared" si="24"/>
        <v>160.12490241998401</v>
      </c>
      <c r="U47">
        <f t="shared" si="24"/>
        <v>166.957041800643</v>
      </c>
      <c r="V47">
        <f t="shared" si="24"/>
        <v>159.104812129202</v>
      </c>
      <c r="W47">
        <f t="shared" si="24"/>
        <v>177.041461700632</v>
      </c>
      <c r="X47">
        <f t="shared" si="24"/>
        <v>203.95328600870201</v>
      </c>
      <c r="Y47">
        <f t="shared" si="24"/>
        <v>185</v>
      </c>
      <c r="Z47">
        <f t="shared" si="24"/>
        <v>171</v>
      </c>
      <c r="AA47">
        <f t="shared" si="24"/>
        <v>176</v>
      </c>
      <c r="AB47">
        <f t="shared" si="24"/>
        <v>154</v>
      </c>
      <c r="AC47">
        <f t="shared" si="24"/>
        <v>161</v>
      </c>
      <c r="AD47">
        <f t="shared" si="25"/>
        <v>125</v>
      </c>
      <c r="AE47">
        <f t="shared" si="25"/>
        <v>126</v>
      </c>
      <c r="AF47">
        <f t="shared" si="25"/>
        <v>0</v>
      </c>
      <c r="AG47">
        <f t="shared" si="25"/>
        <v>0</v>
      </c>
      <c r="AH47">
        <f t="shared" si="25"/>
        <v>0</v>
      </c>
      <c r="AI47">
        <f t="shared" si="25"/>
        <v>0</v>
      </c>
      <c r="AJ47">
        <f t="shared" si="25"/>
        <v>0</v>
      </c>
      <c r="AK47">
        <f t="shared" si="25"/>
        <v>0</v>
      </c>
      <c r="AL47">
        <f t="shared" si="25"/>
        <v>0</v>
      </c>
      <c r="AM47">
        <f t="shared" si="25"/>
        <v>0</v>
      </c>
      <c r="AN47">
        <f t="shared" si="25"/>
        <v>0</v>
      </c>
      <c r="AO47">
        <f t="shared" si="25"/>
        <v>0</v>
      </c>
      <c r="AP47">
        <f t="shared" si="25"/>
        <v>0</v>
      </c>
      <c r="AQ47">
        <f t="shared" si="25"/>
        <v>0</v>
      </c>
      <c r="AR47">
        <f t="shared" si="25"/>
        <v>0</v>
      </c>
      <c r="AS47">
        <f t="shared" si="25"/>
        <v>0</v>
      </c>
      <c r="AT47">
        <f t="shared" si="25"/>
        <v>0</v>
      </c>
      <c r="AU47">
        <f t="shared" si="25"/>
        <v>0</v>
      </c>
      <c r="AV47">
        <f t="shared" si="25"/>
        <v>0</v>
      </c>
      <c r="AW47">
        <f t="shared" si="25"/>
        <v>0</v>
      </c>
      <c r="AX47">
        <f t="shared" si="25"/>
        <v>0</v>
      </c>
    </row>
    <row r="48" spans="1:50" x14ac:dyDescent="0.25">
      <c r="A48" t="str">
        <f t="shared" si="15"/>
        <v>NiederösterreichNeugründungenInsgesamt</v>
      </c>
      <c r="B48">
        <v>48</v>
      </c>
      <c r="C48" t="str">
        <f t="shared" si="5"/>
        <v>Neugründungen</v>
      </c>
      <c r="D48" t="str">
        <f t="shared" si="6"/>
        <v>Insgesamt</v>
      </c>
      <c r="E48" t="s">
        <v>167</v>
      </c>
      <c r="F48" t="str">
        <f t="shared" si="27"/>
        <v>Niederösterreich</v>
      </c>
      <c r="G48">
        <f t="shared" si="20"/>
        <v>1244</v>
      </c>
      <c r="H48">
        <v>1</v>
      </c>
      <c r="I48">
        <f t="shared" si="21"/>
        <v>22</v>
      </c>
      <c r="J48">
        <f t="shared" si="23"/>
        <v>5149</v>
      </c>
      <c r="K48">
        <f t="shared" si="23"/>
        <v>5693.1451931209504</v>
      </c>
      <c r="L48">
        <f t="shared" si="23"/>
        <v>5870</v>
      </c>
      <c r="M48">
        <f t="shared" si="23"/>
        <v>6015</v>
      </c>
      <c r="N48">
        <f t="shared" si="23"/>
        <v>5711</v>
      </c>
      <c r="O48">
        <f t="shared" si="23"/>
        <v>6037</v>
      </c>
      <c r="P48">
        <f t="shared" si="23"/>
        <v>8913</v>
      </c>
      <c r="Q48">
        <f t="shared" si="23"/>
        <v>6664</v>
      </c>
      <c r="R48">
        <f t="shared" si="23"/>
        <v>7746</v>
      </c>
      <c r="S48">
        <f t="shared" si="23"/>
        <v>7484</v>
      </c>
      <c r="T48">
        <f t="shared" si="24"/>
        <v>7692</v>
      </c>
      <c r="U48">
        <f t="shared" si="24"/>
        <v>7773</v>
      </c>
      <c r="V48">
        <f t="shared" si="24"/>
        <v>7590</v>
      </c>
      <c r="W48">
        <f t="shared" si="24"/>
        <v>8540</v>
      </c>
      <c r="X48">
        <f t="shared" si="24"/>
        <v>8732</v>
      </c>
      <c r="Y48">
        <f t="shared" si="24"/>
        <v>8473</v>
      </c>
      <c r="Z48">
        <f t="shared" si="24"/>
        <v>7910</v>
      </c>
      <c r="AA48">
        <f t="shared" si="24"/>
        <v>7975</v>
      </c>
      <c r="AB48">
        <f t="shared" si="24"/>
        <v>7955</v>
      </c>
      <c r="AC48">
        <f t="shared" si="24"/>
        <v>8098</v>
      </c>
      <c r="AD48">
        <f t="shared" si="25"/>
        <v>7789</v>
      </c>
      <c r="AE48">
        <f t="shared" si="25"/>
        <v>8125</v>
      </c>
      <c r="AF48">
        <f t="shared" si="25"/>
        <v>0</v>
      </c>
      <c r="AG48">
        <f t="shared" si="25"/>
        <v>0</v>
      </c>
      <c r="AH48">
        <f t="shared" si="25"/>
        <v>0</v>
      </c>
      <c r="AI48">
        <f t="shared" si="25"/>
        <v>0</v>
      </c>
      <c r="AJ48">
        <f t="shared" si="25"/>
        <v>0</v>
      </c>
      <c r="AK48">
        <f t="shared" si="25"/>
        <v>0</v>
      </c>
      <c r="AL48">
        <f t="shared" si="25"/>
        <v>0</v>
      </c>
      <c r="AM48">
        <f t="shared" si="25"/>
        <v>0</v>
      </c>
      <c r="AN48">
        <f t="shared" si="25"/>
        <v>0</v>
      </c>
      <c r="AO48">
        <f t="shared" si="25"/>
        <v>0</v>
      </c>
      <c r="AP48">
        <f t="shared" si="25"/>
        <v>0</v>
      </c>
      <c r="AQ48">
        <f t="shared" si="25"/>
        <v>0</v>
      </c>
      <c r="AR48">
        <f t="shared" si="25"/>
        <v>0</v>
      </c>
      <c r="AS48">
        <f t="shared" si="25"/>
        <v>0</v>
      </c>
      <c r="AT48">
        <f t="shared" si="25"/>
        <v>0</v>
      </c>
      <c r="AU48">
        <f t="shared" si="25"/>
        <v>0</v>
      </c>
      <c r="AV48">
        <f t="shared" si="25"/>
        <v>0</v>
      </c>
      <c r="AW48">
        <f t="shared" si="25"/>
        <v>0</v>
      </c>
      <c r="AX48">
        <f t="shared" si="25"/>
        <v>0</v>
      </c>
    </row>
    <row r="49" spans="1:50" x14ac:dyDescent="0.25">
      <c r="A49" t="str">
        <f t="shared" si="4"/>
        <v>Linz (Stadt)NeugründungenInsgesamt</v>
      </c>
      <c r="B49">
        <v>49</v>
      </c>
      <c r="C49" t="str">
        <f t="shared" si="5"/>
        <v>Neugründungen</v>
      </c>
      <c r="D49" t="str">
        <f t="shared" si="6"/>
        <v>Insgesamt</v>
      </c>
      <c r="E49" t="s">
        <v>200</v>
      </c>
      <c r="F49" t="str">
        <f t="shared" si="27"/>
        <v>Linz (Stadt)</v>
      </c>
      <c r="G49">
        <f t="shared" si="20"/>
        <v>2783</v>
      </c>
      <c r="H49">
        <v>1</v>
      </c>
      <c r="I49">
        <f t="shared" si="21"/>
        <v>22</v>
      </c>
      <c r="J49">
        <f t="shared" si="23"/>
        <v>433</v>
      </c>
      <c r="K49">
        <f t="shared" si="23"/>
        <v>472.09987313222399</v>
      </c>
      <c r="L49">
        <f t="shared" si="23"/>
        <v>513.734504132231</v>
      </c>
      <c r="M49">
        <f t="shared" si="23"/>
        <v>677.81111840665403</v>
      </c>
      <c r="N49">
        <f t="shared" si="23"/>
        <v>664.74428470421901</v>
      </c>
      <c r="O49">
        <f t="shared" si="23"/>
        <v>641.95398559144803</v>
      </c>
      <c r="P49">
        <f t="shared" si="23"/>
        <v>970.91967012828297</v>
      </c>
      <c r="Q49">
        <f t="shared" si="23"/>
        <v>668.99528706084004</v>
      </c>
      <c r="R49">
        <f t="shared" si="23"/>
        <v>795.39143730886803</v>
      </c>
      <c r="S49">
        <f t="shared" si="23"/>
        <v>751.93191489361698</v>
      </c>
      <c r="T49">
        <f t="shared" si="24"/>
        <v>727.125875525315</v>
      </c>
      <c r="U49">
        <f t="shared" si="24"/>
        <v>715.44409937888202</v>
      </c>
      <c r="V49">
        <f t="shared" si="24"/>
        <v>735.48467289719599</v>
      </c>
      <c r="W49">
        <f t="shared" si="24"/>
        <v>701.20272572401996</v>
      </c>
      <c r="X49">
        <f t="shared" si="24"/>
        <v>812.73820186014495</v>
      </c>
      <c r="Y49">
        <f t="shared" si="24"/>
        <v>754</v>
      </c>
      <c r="Z49">
        <f t="shared" si="24"/>
        <v>747</v>
      </c>
      <c r="AA49">
        <f t="shared" si="24"/>
        <v>723</v>
      </c>
      <c r="AB49">
        <f t="shared" si="24"/>
        <v>793</v>
      </c>
      <c r="AC49">
        <f t="shared" si="24"/>
        <v>797</v>
      </c>
      <c r="AD49">
        <f t="shared" si="25"/>
        <v>710</v>
      </c>
      <c r="AE49">
        <f t="shared" si="25"/>
        <v>802</v>
      </c>
      <c r="AF49">
        <f t="shared" si="25"/>
        <v>0</v>
      </c>
      <c r="AG49">
        <f t="shared" si="25"/>
        <v>0</v>
      </c>
      <c r="AH49">
        <f t="shared" si="25"/>
        <v>0</v>
      </c>
      <c r="AI49">
        <f t="shared" si="25"/>
        <v>0</v>
      </c>
      <c r="AJ49">
        <f t="shared" si="25"/>
        <v>0</v>
      </c>
      <c r="AK49">
        <f t="shared" si="25"/>
        <v>0</v>
      </c>
      <c r="AL49">
        <f t="shared" si="25"/>
        <v>0</v>
      </c>
      <c r="AM49">
        <f t="shared" si="25"/>
        <v>0</v>
      </c>
      <c r="AN49">
        <f t="shared" si="25"/>
        <v>0</v>
      </c>
      <c r="AO49">
        <f t="shared" si="25"/>
        <v>0</v>
      </c>
      <c r="AP49">
        <f t="shared" si="25"/>
        <v>0</v>
      </c>
      <c r="AQ49">
        <f t="shared" si="25"/>
        <v>0</v>
      </c>
      <c r="AR49">
        <f t="shared" si="25"/>
        <v>0</v>
      </c>
      <c r="AS49">
        <f t="shared" si="25"/>
        <v>0</v>
      </c>
      <c r="AT49">
        <f t="shared" si="25"/>
        <v>0</v>
      </c>
      <c r="AU49">
        <f t="shared" si="25"/>
        <v>0</v>
      </c>
      <c r="AV49">
        <f t="shared" si="25"/>
        <v>0</v>
      </c>
      <c r="AW49">
        <f t="shared" si="25"/>
        <v>0</v>
      </c>
      <c r="AX49">
        <f t="shared" si="25"/>
        <v>0</v>
      </c>
    </row>
    <row r="50" spans="1:50" x14ac:dyDescent="0.25">
      <c r="A50" t="str">
        <f t="shared" si="4"/>
        <v>Steyr (Stadt)NeugründungenInsgesamt</v>
      </c>
      <c r="B50">
        <v>50</v>
      </c>
      <c r="C50" t="str">
        <f t="shared" si="5"/>
        <v>Neugründungen</v>
      </c>
      <c r="D50" t="str">
        <f t="shared" si="6"/>
        <v>Insgesamt</v>
      </c>
      <c r="E50" t="s">
        <v>201</v>
      </c>
      <c r="F50" t="str">
        <f t="shared" si="27"/>
        <v>Steyr (Stadt)</v>
      </c>
      <c r="G50">
        <f t="shared" si="20"/>
        <v>2840</v>
      </c>
      <c r="H50">
        <v>1</v>
      </c>
      <c r="I50">
        <f t="shared" si="21"/>
        <v>22</v>
      </c>
      <c r="J50">
        <f t="shared" si="23"/>
        <v>108</v>
      </c>
      <c r="K50">
        <f t="shared" si="23"/>
        <v>111.786862137017</v>
      </c>
      <c r="L50">
        <f t="shared" si="23"/>
        <v>111.94214876033099</v>
      </c>
      <c r="M50">
        <f t="shared" si="23"/>
        <v>112.802144889473</v>
      </c>
      <c r="N50">
        <f t="shared" si="23"/>
        <v>113.785057742164</v>
      </c>
      <c r="O50">
        <f t="shared" si="23"/>
        <v>110.819428305833</v>
      </c>
      <c r="P50">
        <f t="shared" si="23"/>
        <v>210.548869883934</v>
      </c>
      <c r="Q50">
        <f t="shared" si="23"/>
        <v>121.81705227078</v>
      </c>
      <c r="R50">
        <f t="shared" si="23"/>
        <v>144.88914373088701</v>
      </c>
      <c r="S50">
        <f t="shared" si="23"/>
        <v>151.78439716312101</v>
      </c>
      <c r="T50">
        <f t="shared" si="24"/>
        <v>131.84150490294201</v>
      </c>
      <c r="U50">
        <f t="shared" si="24"/>
        <v>157.87732919254699</v>
      </c>
      <c r="V50">
        <f t="shared" si="24"/>
        <v>160.66897196261701</v>
      </c>
      <c r="W50">
        <f t="shared" si="24"/>
        <v>155.822827938671</v>
      </c>
      <c r="X50">
        <f t="shared" si="24"/>
        <v>150.76593179469501</v>
      </c>
      <c r="Y50">
        <f t="shared" si="24"/>
        <v>136</v>
      </c>
      <c r="Z50">
        <f t="shared" si="24"/>
        <v>122</v>
      </c>
      <c r="AA50">
        <f t="shared" si="24"/>
        <v>125</v>
      </c>
      <c r="AB50">
        <f t="shared" si="24"/>
        <v>140</v>
      </c>
      <c r="AC50">
        <f t="shared" si="24"/>
        <v>129</v>
      </c>
      <c r="AD50">
        <f t="shared" si="25"/>
        <v>114</v>
      </c>
      <c r="AE50">
        <f t="shared" si="25"/>
        <v>137</v>
      </c>
      <c r="AF50">
        <f t="shared" si="25"/>
        <v>0</v>
      </c>
      <c r="AG50">
        <f t="shared" si="25"/>
        <v>0</v>
      </c>
      <c r="AH50">
        <f t="shared" si="25"/>
        <v>0</v>
      </c>
      <c r="AI50">
        <f t="shared" si="25"/>
        <v>0</v>
      </c>
      <c r="AJ50">
        <f t="shared" si="25"/>
        <v>0</v>
      </c>
      <c r="AK50">
        <f t="shared" si="25"/>
        <v>0</v>
      </c>
      <c r="AL50">
        <f t="shared" si="25"/>
        <v>0</v>
      </c>
      <c r="AM50">
        <f t="shared" si="25"/>
        <v>0</v>
      </c>
      <c r="AN50">
        <f t="shared" si="25"/>
        <v>0</v>
      </c>
      <c r="AO50">
        <f t="shared" si="25"/>
        <v>0</v>
      </c>
      <c r="AP50">
        <f t="shared" si="25"/>
        <v>0</v>
      </c>
      <c r="AQ50">
        <f t="shared" si="25"/>
        <v>0</v>
      </c>
      <c r="AR50">
        <f t="shared" si="25"/>
        <v>0</v>
      </c>
      <c r="AS50">
        <f t="shared" si="25"/>
        <v>0</v>
      </c>
      <c r="AT50">
        <f t="shared" si="25"/>
        <v>0</v>
      </c>
      <c r="AU50">
        <f t="shared" si="25"/>
        <v>0</v>
      </c>
      <c r="AV50">
        <f t="shared" si="25"/>
        <v>0</v>
      </c>
      <c r="AW50">
        <f t="shared" si="25"/>
        <v>0</v>
      </c>
      <c r="AX50">
        <f t="shared" si="25"/>
        <v>0</v>
      </c>
    </row>
    <row r="51" spans="1:50" x14ac:dyDescent="0.25">
      <c r="A51" t="str">
        <f t="shared" si="4"/>
        <v>Wels (Stadt)NeugründungenInsgesamt</v>
      </c>
      <c r="B51">
        <v>51</v>
      </c>
      <c r="C51" t="str">
        <f t="shared" si="5"/>
        <v>Neugründungen</v>
      </c>
      <c r="D51" t="str">
        <f t="shared" si="6"/>
        <v>Insgesamt</v>
      </c>
      <c r="E51" t="s">
        <v>202</v>
      </c>
      <c r="F51" t="str">
        <f t="shared" si="27"/>
        <v>Wels (Stadt)</v>
      </c>
      <c r="G51">
        <f t="shared" si="20"/>
        <v>2897</v>
      </c>
      <c r="H51">
        <v>1</v>
      </c>
      <c r="I51">
        <f t="shared" si="21"/>
        <v>22</v>
      </c>
      <c r="J51">
        <f t="shared" si="23"/>
        <v>169</v>
      </c>
      <c r="K51">
        <f t="shared" si="23"/>
        <v>154.705032421765</v>
      </c>
      <c r="L51">
        <f t="shared" si="23"/>
        <v>152.92097107437999</v>
      </c>
      <c r="M51">
        <f t="shared" si="23"/>
        <v>223.607791639308</v>
      </c>
      <c r="N51">
        <f t="shared" si="23"/>
        <v>222.579542776338</v>
      </c>
      <c r="O51">
        <f t="shared" si="23"/>
        <v>198.67627236811501</v>
      </c>
      <c r="P51">
        <f t="shared" si="23"/>
        <v>261.43982895540603</v>
      </c>
      <c r="Q51">
        <f t="shared" si="23"/>
        <v>204.69258783204799</v>
      </c>
      <c r="R51">
        <f t="shared" si="23"/>
        <v>312.76070336391399</v>
      </c>
      <c r="S51">
        <f t="shared" si="23"/>
        <v>251.64255319148899</v>
      </c>
      <c r="T51">
        <f t="shared" si="24"/>
        <v>230.722633580148</v>
      </c>
      <c r="U51">
        <f t="shared" si="24"/>
        <v>218.82996894409899</v>
      </c>
      <c r="V51">
        <f t="shared" si="24"/>
        <v>216.55383177570101</v>
      </c>
      <c r="W51">
        <f t="shared" si="24"/>
        <v>217.75241340147599</v>
      </c>
      <c r="X51">
        <f t="shared" si="24"/>
        <v>239.62797106441599</v>
      </c>
      <c r="Y51">
        <f t="shared" si="24"/>
        <v>238</v>
      </c>
      <c r="Z51">
        <f t="shared" si="24"/>
        <v>235</v>
      </c>
      <c r="AA51">
        <f t="shared" si="24"/>
        <v>210</v>
      </c>
      <c r="AB51">
        <f t="shared" si="24"/>
        <v>212</v>
      </c>
      <c r="AC51">
        <f t="shared" si="24"/>
        <v>201</v>
      </c>
      <c r="AD51">
        <f t="shared" si="25"/>
        <v>223</v>
      </c>
      <c r="AE51">
        <f t="shared" si="25"/>
        <v>201</v>
      </c>
      <c r="AF51">
        <f t="shared" si="25"/>
        <v>0</v>
      </c>
      <c r="AG51">
        <f t="shared" si="25"/>
        <v>0</v>
      </c>
      <c r="AH51">
        <f t="shared" si="25"/>
        <v>0</v>
      </c>
      <c r="AI51">
        <f t="shared" si="25"/>
        <v>0</v>
      </c>
      <c r="AJ51">
        <f t="shared" si="25"/>
        <v>0</v>
      </c>
      <c r="AK51">
        <f t="shared" si="25"/>
        <v>0</v>
      </c>
      <c r="AL51">
        <f t="shared" si="25"/>
        <v>0</v>
      </c>
      <c r="AM51">
        <f t="shared" si="25"/>
        <v>0</v>
      </c>
      <c r="AN51">
        <f t="shared" si="25"/>
        <v>0</v>
      </c>
      <c r="AO51">
        <f t="shared" si="25"/>
        <v>0</v>
      </c>
      <c r="AP51">
        <f t="shared" si="25"/>
        <v>0</v>
      </c>
      <c r="AQ51">
        <f t="shared" si="25"/>
        <v>0</v>
      </c>
      <c r="AR51">
        <f t="shared" si="25"/>
        <v>0</v>
      </c>
      <c r="AS51">
        <f t="shared" si="25"/>
        <v>0</v>
      </c>
      <c r="AT51">
        <f t="shared" si="25"/>
        <v>0</v>
      </c>
      <c r="AU51">
        <f t="shared" si="25"/>
        <v>0</v>
      </c>
      <c r="AV51">
        <f t="shared" si="25"/>
        <v>0</v>
      </c>
      <c r="AW51">
        <f t="shared" si="25"/>
        <v>0</v>
      </c>
      <c r="AX51">
        <f t="shared" si="25"/>
        <v>0</v>
      </c>
    </row>
    <row r="52" spans="1:50" x14ac:dyDescent="0.25">
      <c r="A52" t="str">
        <f t="shared" si="4"/>
        <v>Braunau am InnNeugründungenInsgesamt</v>
      </c>
      <c r="B52">
        <v>52</v>
      </c>
      <c r="C52" t="str">
        <f t="shared" si="5"/>
        <v>Neugründungen</v>
      </c>
      <c r="D52" t="str">
        <f t="shared" si="6"/>
        <v>Insgesamt</v>
      </c>
      <c r="E52" t="s">
        <v>203</v>
      </c>
      <c r="F52" t="str">
        <f t="shared" si="27"/>
        <v>Braunau am Inn</v>
      </c>
      <c r="G52">
        <f t="shared" si="20"/>
        <v>2954</v>
      </c>
      <c r="H52">
        <v>1</v>
      </c>
      <c r="I52">
        <f t="shared" si="21"/>
        <v>22</v>
      </c>
      <c r="J52">
        <f t="shared" ref="J52:S61" si="28">IF(ISERROR($G52),"-",IF(INDEX(Anmerkungen_Matrix,$G52,J$1+6)="SW",INDEX(Anmerkungen_Matrix,$G52,J$1+6)&amp;" "&amp;INDEX(Daten_Matrix,$G52,J$1+6),INDEX(Daten_Matrix,$G52,J$1+6)))</f>
        <v>276</v>
      </c>
      <c r="K52">
        <f t="shared" si="28"/>
        <v>258.50711869185199</v>
      </c>
      <c r="L52">
        <f t="shared" si="28"/>
        <v>278.85588842975199</v>
      </c>
      <c r="M52">
        <f t="shared" si="28"/>
        <v>301.47121908513901</v>
      </c>
      <c r="N52">
        <f t="shared" si="28"/>
        <v>240.5456045251</v>
      </c>
      <c r="O52">
        <f t="shared" si="28"/>
        <v>295.51847548222202</v>
      </c>
      <c r="P52">
        <f t="shared" si="28"/>
        <v>381.18326206475302</v>
      </c>
      <c r="Q52">
        <f t="shared" si="28"/>
        <v>328.50664095972598</v>
      </c>
      <c r="R52">
        <f t="shared" si="28"/>
        <v>326.75</v>
      </c>
      <c r="S52">
        <f t="shared" si="28"/>
        <v>336.52198581560299</v>
      </c>
      <c r="T52">
        <f t="shared" ref="T52:AC61" si="29">IF(ISERROR($G52),"-",IF(INDEX(Anmerkungen_Matrix,$G52,T$1+6)="SW",INDEX(Anmerkungen_Matrix,$G52,T$1+6)&amp;" "&amp;INDEX(Daten_Matrix,$G52,T$1+6),INDEX(Daten_Matrix,$G52,T$1+6)))</f>
        <v>302.63618170902498</v>
      </c>
      <c r="U52">
        <f t="shared" si="29"/>
        <v>301.76552795031103</v>
      </c>
      <c r="V52">
        <f t="shared" si="29"/>
        <v>333.31327102803698</v>
      </c>
      <c r="W52">
        <f t="shared" si="29"/>
        <v>299.65928449744501</v>
      </c>
      <c r="X52">
        <f t="shared" si="29"/>
        <v>414.35669996555299</v>
      </c>
      <c r="Y52">
        <f t="shared" si="29"/>
        <v>384</v>
      </c>
      <c r="Z52">
        <f t="shared" si="29"/>
        <v>380</v>
      </c>
      <c r="AA52">
        <f t="shared" si="29"/>
        <v>370</v>
      </c>
      <c r="AB52">
        <f t="shared" si="29"/>
        <v>388</v>
      </c>
      <c r="AC52">
        <f t="shared" si="29"/>
        <v>405</v>
      </c>
      <c r="AD52">
        <f t="shared" ref="AD52:AX61" si="30">IF(ISERROR($G52),"-",IF(INDEX(Anmerkungen_Matrix,$G52,AD$1+6)="SW",INDEX(Anmerkungen_Matrix,$G52,AD$1+6)&amp;" "&amp;INDEX(Daten_Matrix,$G52,AD$1+6),INDEX(Daten_Matrix,$G52,AD$1+6)))</f>
        <v>414</v>
      </c>
      <c r="AE52">
        <f t="shared" si="30"/>
        <v>413</v>
      </c>
      <c r="AF52">
        <f t="shared" si="30"/>
        <v>0</v>
      </c>
      <c r="AG52">
        <f t="shared" si="30"/>
        <v>0</v>
      </c>
      <c r="AH52">
        <f t="shared" si="30"/>
        <v>0</v>
      </c>
      <c r="AI52">
        <f t="shared" si="30"/>
        <v>0</v>
      </c>
      <c r="AJ52">
        <f t="shared" si="30"/>
        <v>0</v>
      </c>
      <c r="AK52">
        <f t="shared" si="30"/>
        <v>0</v>
      </c>
      <c r="AL52">
        <f t="shared" si="30"/>
        <v>0</v>
      </c>
      <c r="AM52">
        <f t="shared" si="30"/>
        <v>0</v>
      </c>
      <c r="AN52">
        <f t="shared" si="30"/>
        <v>0</v>
      </c>
      <c r="AO52">
        <f t="shared" si="30"/>
        <v>0</v>
      </c>
      <c r="AP52">
        <f t="shared" si="30"/>
        <v>0</v>
      </c>
      <c r="AQ52">
        <f t="shared" si="30"/>
        <v>0</v>
      </c>
      <c r="AR52">
        <f t="shared" si="30"/>
        <v>0</v>
      </c>
      <c r="AS52">
        <f t="shared" si="30"/>
        <v>0</v>
      </c>
      <c r="AT52">
        <f t="shared" si="30"/>
        <v>0</v>
      </c>
      <c r="AU52">
        <f t="shared" si="30"/>
        <v>0</v>
      </c>
      <c r="AV52">
        <f t="shared" si="30"/>
        <v>0</v>
      </c>
      <c r="AW52">
        <f t="shared" si="30"/>
        <v>0</v>
      </c>
      <c r="AX52">
        <f t="shared" si="30"/>
        <v>0</v>
      </c>
    </row>
    <row r="53" spans="1:50" x14ac:dyDescent="0.25">
      <c r="A53" t="str">
        <f t="shared" si="4"/>
        <v>EferdingNeugründungenInsgesamt</v>
      </c>
      <c r="B53">
        <v>53</v>
      </c>
      <c r="C53" t="str">
        <f t="shared" si="5"/>
        <v>Neugründungen</v>
      </c>
      <c r="D53" t="str">
        <f t="shared" si="6"/>
        <v>Insgesamt</v>
      </c>
      <c r="E53" t="s">
        <v>204</v>
      </c>
      <c r="F53" t="str">
        <f t="shared" si="27"/>
        <v>Eferding</v>
      </c>
      <c r="G53">
        <f t="shared" si="20"/>
        <v>3011</v>
      </c>
      <c r="H53">
        <v>1</v>
      </c>
      <c r="I53">
        <f t="shared" si="21"/>
        <v>22</v>
      </c>
      <c r="J53">
        <f t="shared" si="28"/>
        <v>54</v>
      </c>
      <c r="K53">
        <f t="shared" si="28"/>
        <v>89.828728502960303</v>
      </c>
      <c r="L53">
        <f t="shared" si="28"/>
        <v>70.963326446281002</v>
      </c>
      <c r="M53">
        <f t="shared" si="28"/>
        <v>77.863427445830595</v>
      </c>
      <c r="N53">
        <f t="shared" si="28"/>
        <v>73.860476078246506</v>
      </c>
      <c r="O53">
        <f t="shared" si="28"/>
        <v>80.868231466418806</v>
      </c>
      <c r="P53">
        <f t="shared" si="28"/>
        <v>110.762675626145</v>
      </c>
      <c r="Q53">
        <f t="shared" si="28"/>
        <v>99.850042844901495</v>
      </c>
      <c r="R53">
        <f t="shared" si="28"/>
        <v>111.914373088685</v>
      </c>
      <c r="S53">
        <f t="shared" si="28"/>
        <v>108.84539007092199</v>
      </c>
      <c r="T53">
        <f t="shared" si="29"/>
        <v>138.83309985991599</v>
      </c>
      <c r="U53">
        <f t="shared" si="29"/>
        <v>111.913043478261</v>
      </c>
      <c r="V53">
        <f t="shared" si="29"/>
        <v>100.79233644859799</v>
      </c>
      <c r="W53">
        <f t="shared" si="29"/>
        <v>102.88302101078899</v>
      </c>
      <c r="X53">
        <f t="shared" si="29"/>
        <v>123.807785049948</v>
      </c>
      <c r="Y53">
        <f t="shared" si="29"/>
        <v>89</v>
      </c>
      <c r="Z53">
        <f t="shared" si="29"/>
        <v>140</v>
      </c>
      <c r="AA53">
        <f t="shared" si="29"/>
        <v>114</v>
      </c>
      <c r="AB53">
        <f t="shared" si="29"/>
        <v>140</v>
      </c>
      <c r="AC53">
        <f t="shared" si="29"/>
        <v>140</v>
      </c>
      <c r="AD53">
        <f t="shared" si="30"/>
        <v>113</v>
      </c>
      <c r="AE53">
        <f t="shared" si="30"/>
        <v>110</v>
      </c>
      <c r="AF53">
        <f t="shared" si="30"/>
        <v>0</v>
      </c>
      <c r="AG53">
        <f t="shared" si="30"/>
        <v>0</v>
      </c>
      <c r="AH53">
        <f t="shared" si="30"/>
        <v>0</v>
      </c>
      <c r="AI53">
        <f t="shared" si="30"/>
        <v>0</v>
      </c>
      <c r="AJ53">
        <f t="shared" si="30"/>
        <v>0</v>
      </c>
      <c r="AK53">
        <f t="shared" si="30"/>
        <v>0</v>
      </c>
      <c r="AL53">
        <f t="shared" si="30"/>
        <v>0</v>
      </c>
      <c r="AM53">
        <f t="shared" si="30"/>
        <v>0</v>
      </c>
      <c r="AN53">
        <f t="shared" si="30"/>
        <v>0</v>
      </c>
      <c r="AO53">
        <f t="shared" si="30"/>
        <v>0</v>
      </c>
      <c r="AP53">
        <f t="shared" si="30"/>
        <v>0</v>
      </c>
      <c r="AQ53">
        <f t="shared" si="30"/>
        <v>0</v>
      </c>
      <c r="AR53">
        <f t="shared" si="30"/>
        <v>0</v>
      </c>
      <c r="AS53">
        <f t="shared" si="30"/>
        <v>0</v>
      </c>
      <c r="AT53">
        <f t="shared" si="30"/>
        <v>0</v>
      </c>
      <c r="AU53">
        <f t="shared" si="30"/>
        <v>0</v>
      </c>
      <c r="AV53">
        <f t="shared" si="30"/>
        <v>0</v>
      </c>
      <c r="AW53">
        <f t="shared" si="30"/>
        <v>0</v>
      </c>
      <c r="AX53">
        <f t="shared" si="30"/>
        <v>0</v>
      </c>
    </row>
    <row r="54" spans="1:50" x14ac:dyDescent="0.25">
      <c r="A54" t="str">
        <f t="shared" si="4"/>
        <v>FreistadtNeugründungenInsgesamt</v>
      </c>
      <c r="B54">
        <v>54</v>
      </c>
      <c r="C54" t="str">
        <f t="shared" si="5"/>
        <v>Neugründungen</v>
      </c>
      <c r="D54" t="str">
        <f t="shared" si="6"/>
        <v>Insgesamt</v>
      </c>
      <c r="E54" t="s">
        <v>205</v>
      </c>
      <c r="F54" t="str">
        <f t="shared" si="27"/>
        <v>Freistadt</v>
      </c>
      <c r="G54">
        <f t="shared" si="20"/>
        <v>3068</v>
      </c>
      <c r="H54">
        <v>1</v>
      </c>
      <c r="I54">
        <f t="shared" si="21"/>
        <v>22</v>
      </c>
      <c r="J54">
        <f t="shared" si="28"/>
        <v>99</v>
      </c>
      <c r="K54">
        <f t="shared" si="28"/>
        <v>132.74689878770801</v>
      </c>
      <c r="L54">
        <f t="shared" si="28"/>
        <v>139.92768595041301</v>
      </c>
      <c r="M54">
        <f t="shared" si="28"/>
        <v>168.70409279930001</v>
      </c>
      <c r="N54">
        <f t="shared" si="28"/>
        <v>149.71718123968901</v>
      </c>
      <c r="O54">
        <f t="shared" si="28"/>
        <v>187.69416686033</v>
      </c>
      <c r="P54">
        <f t="shared" si="28"/>
        <v>208.55314599877801</v>
      </c>
      <c r="Q54">
        <f t="shared" si="28"/>
        <v>194.70758354755799</v>
      </c>
      <c r="R54">
        <f t="shared" si="28"/>
        <v>193.851681957187</v>
      </c>
      <c r="S54">
        <f t="shared" si="28"/>
        <v>181.741843971631</v>
      </c>
      <c r="T54">
        <f t="shared" si="29"/>
        <v>168.79707824694799</v>
      </c>
      <c r="U54">
        <f t="shared" si="29"/>
        <v>184.856366459627</v>
      </c>
      <c r="V54">
        <f t="shared" si="29"/>
        <v>201.58467289719599</v>
      </c>
      <c r="W54">
        <f t="shared" si="29"/>
        <v>205.76604202157901</v>
      </c>
      <c r="X54">
        <f t="shared" si="29"/>
        <v>215.66517395797399</v>
      </c>
      <c r="Y54">
        <f t="shared" si="29"/>
        <v>229</v>
      </c>
      <c r="Z54">
        <f t="shared" si="29"/>
        <v>196</v>
      </c>
      <c r="AA54">
        <f t="shared" si="29"/>
        <v>221</v>
      </c>
      <c r="AB54">
        <f t="shared" si="29"/>
        <v>239</v>
      </c>
      <c r="AC54">
        <f t="shared" si="29"/>
        <v>243</v>
      </c>
      <c r="AD54">
        <f t="shared" si="30"/>
        <v>249</v>
      </c>
      <c r="AE54">
        <f t="shared" si="30"/>
        <v>211</v>
      </c>
      <c r="AF54">
        <f t="shared" si="30"/>
        <v>0</v>
      </c>
      <c r="AG54">
        <f t="shared" si="30"/>
        <v>0</v>
      </c>
      <c r="AH54">
        <f t="shared" si="30"/>
        <v>0</v>
      </c>
      <c r="AI54">
        <f t="shared" si="30"/>
        <v>0</v>
      </c>
      <c r="AJ54">
        <f t="shared" si="30"/>
        <v>0</v>
      </c>
      <c r="AK54">
        <f t="shared" si="30"/>
        <v>0</v>
      </c>
      <c r="AL54">
        <f t="shared" si="30"/>
        <v>0</v>
      </c>
      <c r="AM54">
        <f t="shared" si="30"/>
        <v>0</v>
      </c>
      <c r="AN54">
        <f t="shared" si="30"/>
        <v>0</v>
      </c>
      <c r="AO54">
        <f t="shared" si="30"/>
        <v>0</v>
      </c>
      <c r="AP54">
        <f t="shared" si="30"/>
        <v>0</v>
      </c>
      <c r="AQ54">
        <f t="shared" si="30"/>
        <v>0</v>
      </c>
      <c r="AR54">
        <f t="shared" si="30"/>
        <v>0</v>
      </c>
      <c r="AS54">
        <f t="shared" si="30"/>
        <v>0</v>
      </c>
      <c r="AT54">
        <f t="shared" si="30"/>
        <v>0</v>
      </c>
      <c r="AU54">
        <f t="shared" si="30"/>
        <v>0</v>
      </c>
      <c r="AV54">
        <f t="shared" si="30"/>
        <v>0</v>
      </c>
      <c r="AW54">
        <f t="shared" si="30"/>
        <v>0</v>
      </c>
      <c r="AX54">
        <f t="shared" si="30"/>
        <v>0</v>
      </c>
    </row>
    <row r="55" spans="1:50" x14ac:dyDescent="0.25">
      <c r="A55" t="str">
        <f t="shared" si="4"/>
        <v>GmundenNeugründungenInsgesamt</v>
      </c>
      <c r="B55">
        <v>55</v>
      </c>
      <c r="C55" t="str">
        <f t="shared" si="5"/>
        <v>Neugründungen</v>
      </c>
      <c r="D55" t="str">
        <f t="shared" si="6"/>
        <v>Insgesamt</v>
      </c>
      <c r="E55" t="s">
        <v>206</v>
      </c>
      <c r="F55" t="str">
        <f t="shared" si="27"/>
        <v>Gmunden</v>
      </c>
      <c r="G55">
        <f t="shared" si="20"/>
        <v>3125</v>
      </c>
      <c r="H55">
        <v>1</v>
      </c>
      <c r="I55">
        <f t="shared" si="21"/>
        <v>22</v>
      </c>
      <c r="J55">
        <f t="shared" si="28"/>
        <v>226</v>
      </c>
      <c r="K55">
        <f t="shared" si="28"/>
        <v>309.41006484352999</v>
      </c>
      <c r="L55">
        <f t="shared" si="28"/>
        <v>319.83471074380202</v>
      </c>
      <c r="M55">
        <f t="shared" si="28"/>
        <v>354.37841978551103</v>
      </c>
      <c r="N55">
        <f t="shared" si="28"/>
        <v>370.30049493283099</v>
      </c>
      <c r="O55">
        <f t="shared" si="28"/>
        <v>339.44689751336301</v>
      </c>
      <c r="P55">
        <f t="shared" si="28"/>
        <v>451.033598045205</v>
      </c>
      <c r="Q55">
        <f t="shared" si="28"/>
        <v>399.40017137960598</v>
      </c>
      <c r="R55">
        <f t="shared" si="28"/>
        <v>422.67660550458697</v>
      </c>
      <c r="S55">
        <f t="shared" si="28"/>
        <v>371.47234042553202</v>
      </c>
      <c r="T55">
        <f t="shared" si="29"/>
        <v>386.53532119271603</v>
      </c>
      <c r="U55">
        <f t="shared" si="29"/>
        <v>389.69720496894399</v>
      </c>
      <c r="V55">
        <f t="shared" si="29"/>
        <v>394.18785046728999</v>
      </c>
      <c r="W55">
        <f t="shared" si="29"/>
        <v>403.54116978989202</v>
      </c>
      <c r="X55">
        <f t="shared" si="29"/>
        <v>448.30399586634502</v>
      </c>
      <c r="Y55">
        <f t="shared" si="29"/>
        <v>456</v>
      </c>
      <c r="Z55">
        <f t="shared" si="29"/>
        <v>403</v>
      </c>
      <c r="AA55">
        <f t="shared" si="29"/>
        <v>372</v>
      </c>
      <c r="AB55">
        <f t="shared" si="29"/>
        <v>401</v>
      </c>
      <c r="AC55">
        <f t="shared" si="29"/>
        <v>393</v>
      </c>
      <c r="AD55">
        <f t="shared" si="30"/>
        <v>453</v>
      </c>
      <c r="AE55">
        <f t="shared" si="30"/>
        <v>428</v>
      </c>
      <c r="AF55">
        <f t="shared" si="30"/>
        <v>0</v>
      </c>
      <c r="AG55">
        <f t="shared" si="30"/>
        <v>0</v>
      </c>
      <c r="AH55">
        <f t="shared" si="30"/>
        <v>0</v>
      </c>
      <c r="AI55">
        <f t="shared" si="30"/>
        <v>0</v>
      </c>
      <c r="AJ55">
        <f t="shared" si="30"/>
        <v>0</v>
      </c>
      <c r="AK55">
        <f t="shared" si="30"/>
        <v>0</v>
      </c>
      <c r="AL55">
        <f t="shared" si="30"/>
        <v>0</v>
      </c>
      <c r="AM55">
        <f t="shared" si="30"/>
        <v>0</v>
      </c>
      <c r="AN55">
        <f t="shared" si="30"/>
        <v>0</v>
      </c>
      <c r="AO55">
        <f t="shared" si="30"/>
        <v>0</v>
      </c>
      <c r="AP55">
        <f t="shared" si="30"/>
        <v>0</v>
      </c>
      <c r="AQ55">
        <f t="shared" si="30"/>
        <v>0</v>
      </c>
      <c r="AR55">
        <f t="shared" si="30"/>
        <v>0</v>
      </c>
      <c r="AS55">
        <f t="shared" si="30"/>
        <v>0</v>
      </c>
      <c r="AT55">
        <f t="shared" si="30"/>
        <v>0</v>
      </c>
      <c r="AU55">
        <f t="shared" si="30"/>
        <v>0</v>
      </c>
      <c r="AV55">
        <f t="shared" si="30"/>
        <v>0</v>
      </c>
      <c r="AW55">
        <f t="shared" si="30"/>
        <v>0</v>
      </c>
      <c r="AX55">
        <f t="shared" si="30"/>
        <v>0</v>
      </c>
    </row>
    <row r="56" spans="1:50" x14ac:dyDescent="0.25">
      <c r="A56" t="str">
        <f t="shared" si="4"/>
        <v>GrieskirchenNeugründungenInsgesamt</v>
      </c>
      <c r="B56">
        <v>56</v>
      </c>
      <c r="C56" t="str">
        <f t="shared" si="5"/>
        <v>Neugründungen</v>
      </c>
      <c r="D56" t="str">
        <f t="shared" si="6"/>
        <v>Insgesamt</v>
      </c>
      <c r="E56" t="s">
        <v>207</v>
      </c>
      <c r="F56" t="str">
        <f t="shared" si="27"/>
        <v>Grieskirchen</v>
      </c>
      <c r="G56">
        <f t="shared" si="20"/>
        <v>3182</v>
      </c>
      <c r="H56">
        <v>1</v>
      </c>
      <c r="I56">
        <f t="shared" si="21"/>
        <v>22</v>
      </c>
      <c r="J56">
        <f t="shared" si="28"/>
        <v>141</v>
      </c>
      <c r="K56">
        <f t="shared" si="28"/>
        <v>173.668875105723</v>
      </c>
      <c r="L56">
        <f t="shared" si="28"/>
        <v>138.92820247933901</v>
      </c>
      <c r="M56">
        <f t="shared" si="28"/>
        <v>175.69183628802799</v>
      </c>
      <c r="N56">
        <f t="shared" si="28"/>
        <v>152.71152486448301</v>
      </c>
      <c r="O56">
        <f t="shared" si="28"/>
        <v>159.73971647687699</v>
      </c>
      <c r="P56">
        <f t="shared" si="28"/>
        <v>207.55528405620001</v>
      </c>
      <c r="Q56">
        <f t="shared" si="28"/>
        <v>163.75407026563801</v>
      </c>
      <c r="R56">
        <f t="shared" si="28"/>
        <v>220.83103975535201</v>
      </c>
      <c r="S56">
        <f t="shared" si="28"/>
        <v>200.714893617021</v>
      </c>
      <c r="T56">
        <f t="shared" si="29"/>
        <v>197.76225735441301</v>
      </c>
      <c r="U56">
        <f t="shared" si="29"/>
        <v>220.828416149068</v>
      </c>
      <c r="V56">
        <f t="shared" si="29"/>
        <v>234.51682242990699</v>
      </c>
      <c r="W56">
        <f t="shared" si="29"/>
        <v>260.70357751277697</v>
      </c>
      <c r="X56">
        <f t="shared" si="29"/>
        <v>240.626420943851</v>
      </c>
      <c r="Y56">
        <f t="shared" si="29"/>
        <v>243</v>
      </c>
      <c r="Z56">
        <f t="shared" si="29"/>
        <v>222</v>
      </c>
      <c r="AA56">
        <f t="shared" si="29"/>
        <v>241</v>
      </c>
      <c r="AB56">
        <f t="shared" si="29"/>
        <v>246</v>
      </c>
      <c r="AC56">
        <f t="shared" si="29"/>
        <v>262</v>
      </c>
      <c r="AD56">
        <f t="shared" si="30"/>
        <v>260</v>
      </c>
      <c r="AE56">
        <f t="shared" si="30"/>
        <v>267</v>
      </c>
      <c r="AF56">
        <f t="shared" si="30"/>
        <v>0</v>
      </c>
      <c r="AG56">
        <f t="shared" si="30"/>
        <v>0</v>
      </c>
      <c r="AH56">
        <f t="shared" si="30"/>
        <v>0</v>
      </c>
      <c r="AI56">
        <f t="shared" si="30"/>
        <v>0</v>
      </c>
      <c r="AJ56">
        <f t="shared" si="30"/>
        <v>0</v>
      </c>
      <c r="AK56">
        <f t="shared" si="30"/>
        <v>0</v>
      </c>
      <c r="AL56">
        <f t="shared" si="30"/>
        <v>0</v>
      </c>
      <c r="AM56">
        <f t="shared" si="30"/>
        <v>0</v>
      </c>
      <c r="AN56">
        <f t="shared" si="30"/>
        <v>0</v>
      </c>
      <c r="AO56">
        <f t="shared" si="30"/>
        <v>0</v>
      </c>
      <c r="AP56">
        <f t="shared" si="30"/>
        <v>0</v>
      </c>
      <c r="AQ56">
        <f t="shared" si="30"/>
        <v>0</v>
      </c>
      <c r="AR56">
        <f t="shared" si="30"/>
        <v>0</v>
      </c>
      <c r="AS56">
        <f t="shared" si="30"/>
        <v>0</v>
      </c>
      <c r="AT56">
        <f t="shared" si="30"/>
        <v>0</v>
      </c>
      <c r="AU56">
        <f t="shared" si="30"/>
        <v>0</v>
      </c>
      <c r="AV56">
        <f t="shared" si="30"/>
        <v>0</v>
      </c>
      <c r="AW56">
        <f t="shared" si="30"/>
        <v>0</v>
      </c>
      <c r="AX56">
        <f t="shared" si="30"/>
        <v>0</v>
      </c>
    </row>
    <row r="57" spans="1:50" x14ac:dyDescent="0.25">
      <c r="A57" t="str">
        <f t="shared" si="4"/>
        <v>Kirchdorf an der KremsNeugründungenInsgesamt</v>
      </c>
      <c r="B57">
        <v>57</v>
      </c>
      <c r="C57" t="str">
        <f t="shared" si="5"/>
        <v>Neugründungen</v>
      </c>
      <c r="D57" t="str">
        <f t="shared" si="6"/>
        <v>Insgesamt</v>
      </c>
      <c r="E57" t="s">
        <v>208</v>
      </c>
      <c r="F57" t="str">
        <f t="shared" si="27"/>
        <v>Kirchdorf an der Krems</v>
      </c>
      <c r="G57">
        <f t="shared" si="20"/>
        <v>3239</v>
      </c>
      <c r="H57">
        <v>1</v>
      </c>
      <c r="I57">
        <f t="shared" si="21"/>
        <v>22</v>
      </c>
      <c r="J57">
        <f t="shared" si="28"/>
        <v>141</v>
      </c>
      <c r="K57">
        <f t="shared" si="28"/>
        <v>169.67648717225799</v>
      </c>
      <c r="L57">
        <f t="shared" si="28"/>
        <v>156.91890495867801</v>
      </c>
      <c r="M57">
        <f t="shared" si="28"/>
        <v>227.600787918582</v>
      </c>
      <c r="N57">
        <f t="shared" si="28"/>
        <v>172.67381569644101</v>
      </c>
      <c r="O57">
        <f t="shared" si="28"/>
        <v>161.73646293283801</v>
      </c>
      <c r="P57">
        <f t="shared" si="28"/>
        <v>226.51466096518001</v>
      </c>
      <c r="Q57">
        <f t="shared" si="28"/>
        <v>193.70908311910901</v>
      </c>
      <c r="R57">
        <f t="shared" si="28"/>
        <v>172.86773700305801</v>
      </c>
      <c r="S57">
        <f t="shared" si="28"/>
        <v>203.71063829787201</v>
      </c>
      <c r="T57">
        <f t="shared" si="29"/>
        <v>162.80428256954201</v>
      </c>
      <c r="U57">
        <f t="shared" si="29"/>
        <v>163.87267080745301</v>
      </c>
      <c r="V57">
        <f t="shared" si="29"/>
        <v>178.63196261682199</v>
      </c>
      <c r="W57">
        <f t="shared" si="29"/>
        <v>172.80352072686</v>
      </c>
      <c r="X57">
        <f t="shared" si="29"/>
        <v>199.68997588701299</v>
      </c>
      <c r="Y57">
        <f t="shared" si="29"/>
        <v>208</v>
      </c>
      <c r="Z57">
        <f t="shared" si="29"/>
        <v>199</v>
      </c>
      <c r="AA57">
        <f t="shared" si="29"/>
        <v>225</v>
      </c>
      <c r="AB57">
        <f t="shared" si="29"/>
        <v>211</v>
      </c>
      <c r="AC57">
        <f t="shared" si="29"/>
        <v>227</v>
      </c>
      <c r="AD57">
        <f t="shared" si="30"/>
        <v>198</v>
      </c>
      <c r="AE57">
        <f t="shared" si="30"/>
        <v>203</v>
      </c>
      <c r="AF57">
        <f t="shared" si="30"/>
        <v>0</v>
      </c>
      <c r="AG57">
        <f t="shared" si="30"/>
        <v>0</v>
      </c>
      <c r="AH57">
        <f t="shared" si="30"/>
        <v>0</v>
      </c>
      <c r="AI57">
        <f t="shared" si="30"/>
        <v>0</v>
      </c>
      <c r="AJ57">
        <f t="shared" si="30"/>
        <v>0</v>
      </c>
      <c r="AK57">
        <f t="shared" si="30"/>
        <v>0</v>
      </c>
      <c r="AL57">
        <f t="shared" si="30"/>
        <v>0</v>
      </c>
      <c r="AM57">
        <f t="shared" si="30"/>
        <v>0</v>
      </c>
      <c r="AN57">
        <f t="shared" si="30"/>
        <v>0</v>
      </c>
      <c r="AO57">
        <f t="shared" si="30"/>
        <v>0</v>
      </c>
      <c r="AP57">
        <f t="shared" si="30"/>
        <v>0</v>
      </c>
      <c r="AQ57">
        <f t="shared" si="30"/>
        <v>0</v>
      </c>
      <c r="AR57">
        <f t="shared" si="30"/>
        <v>0</v>
      </c>
      <c r="AS57">
        <f t="shared" si="30"/>
        <v>0</v>
      </c>
      <c r="AT57">
        <f t="shared" si="30"/>
        <v>0</v>
      </c>
      <c r="AU57">
        <f t="shared" si="30"/>
        <v>0</v>
      </c>
      <c r="AV57">
        <f t="shared" si="30"/>
        <v>0</v>
      </c>
      <c r="AW57">
        <f t="shared" si="30"/>
        <v>0</v>
      </c>
      <c r="AX57">
        <f t="shared" si="30"/>
        <v>0</v>
      </c>
    </row>
    <row r="58" spans="1:50" x14ac:dyDescent="0.25">
      <c r="A58" t="str">
        <f t="shared" si="4"/>
        <v>Linz-LandNeugründungenInsgesamt</v>
      </c>
      <c r="B58">
        <v>58</v>
      </c>
      <c r="C58" t="str">
        <f t="shared" si="5"/>
        <v>Neugründungen</v>
      </c>
      <c r="D58" t="str">
        <f t="shared" si="6"/>
        <v>Insgesamt</v>
      </c>
      <c r="E58" t="s">
        <v>209</v>
      </c>
      <c r="F58" t="str">
        <f t="shared" si="27"/>
        <v>Linz-Land</v>
      </c>
      <c r="G58">
        <f t="shared" si="20"/>
        <v>3296</v>
      </c>
      <c r="H58">
        <v>1</v>
      </c>
      <c r="I58">
        <f t="shared" si="21"/>
        <v>22</v>
      </c>
      <c r="J58">
        <f t="shared" si="28"/>
        <v>332</v>
      </c>
      <c r="K58">
        <f t="shared" si="28"/>
        <v>404.22927826332102</v>
      </c>
      <c r="L58">
        <f t="shared" si="28"/>
        <v>437.773760330578</v>
      </c>
      <c r="M58">
        <f t="shared" si="28"/>
        <v>486.14729700153202</v>
      </c>
      <c r="N58">
        <f t="shared" si="28"/>
        <v>465.12137638463298</v>
      </c>
      <c r="O58">
        <f t="shared" si="28"/>
        <v>469.23541715082501</v>
      </c>
      <c r="P58">
        <f t="shared" si="28"/>
        <v>658.58888210140503</v>
      </c>
      <c r="Q58">
        <f t="shared" si="28"/>
        <v>521.21722365038602</v>
      </c>
      <c r="R58">
        <f t="shared" si="28"/>
        <v>554.57568807339499</v>
      </c>
      <c r="S58">
        <f t="shared" si="28"/>
        <v>513.27092198581602</v>
      </c>
      <c r="T58">
        <f t="shared" si="29"/>
        <v>467.438062837703</v>
      </c>
      <c r="U58">
        <f t="shared" si="29"/>
        <v>541.57919254658395</v>
      </c>
      <c r="V58">
        <f t="shared" si="29"/>
        <v>557.85065420560704</v>
      </c>
      <c r="W58">
        <f t="shared" si="29"/>
        <v>514.41510505394695</v>
      </c>
      <c r="X58">
        <f t="shared" si="29"/>
        <v>525.18463658284497</v>
      </c>
      <c r="Y58">
        <f t="shared" si="29"/>
        <v>589</v>
      </c>
      <c r="Z58">
        <f t="shared" si="29"/>
        <v>567</v>
      </c>
      <c r="AA58">
        <f t="shared" si="29"/>
        <v>545</v>
      </c>
      <c r="AB58">
        <f t="shared" si="29"/>
        <v>605</v>
      </c>
      <c r="AC58">
        <f t="shared" si="29"/>
        <v>549</v>
      </c>
      <c r="AD58">
        <f t="shared" si="30"/>
        <v>540</v>
      </c>
      <c r="AE58">
        <f t="shared" si="30"/>
        <v>512</v>
      </c>
      <c r="AF58">
        <f t="shared" si="30"/>
        <v>0</v>
      </c>
      <c r="AG58">
        <f t="shared" si="30"/>
        <v>0</v>
      </c>
      <c r="AH58">
        <f t="shared" si="30"/>
        <v>0</v>
      </c>
      <c r="AI58">
        <f t="shared" si="30"/>
        <v>0</v>
      </c>
      <c r="AJ58">
        <f t="shared" si="30"/>
        <v>0</v>
      </c>
      <c r="AK58">
        <f t="shared" si="30"/>
        <v>0</v>
      </c>
      <c r="AL58">
        <f t="shared" si="30"/>
        <v>0</v>
      </c>
      <c r="AM58">
        <f t="shared" si="30"/>
        <v>0</v>
      </c>
      <c r="AN58">
        <f t="shared" si="30"/>
        <v>0</v>
      </c>
      <c r="AO58">
        <f t="shared" si="30"/>
        <v>0</v>
      </c>
      <c r="AP58">
        <f t="shared" si="30"/>
        <v>0</v>
      </c>
      <c r="AQ58">
        <f t="shared" si="30"/>
        <v>0</v>
      </c>
      <c r="AR58">
        <f t="shared" si="30"/>
        <v>0</v>
      </c>
      <c r="AS58">
        <f t="shared" si="30"/>
        <v>0</v>
      </c>
      <c r="AT58">
        <f t="shared" si="30"/>
        <v>0</v>
      </c>
      <c r="AU58">
        <f t="shared" si="30"/>
        <v>0</v>
      </c>
      <c r="AV58">
        <f t="shared" si="30"/>
        <v>0</v>
      </c>
      <c r="AW58">
        <f t="shared" si="30"/>
        <v>0</v>
      </c>
      <c r="AX58">
        <f t="shared" si="30"/>
        <v>0</v>
      </c>
    </row>
    <row r="59" spans="1:50" x14ac:dyDescent="0.25">
      <c r="A59" t="str">
        <f t="shared" si="4"/>
        <v>PergNeugründungenInsgesamt</v>
      </c>
      <c r="B59">
        <v>59</v>
      </c>
      <c r="C59" t="str">
        <f t="shared" si="5"/>
        <v>Neugründungen</v>
      </c>
      <c r="D59" t="str">
        <f t="shared" si="6"/>
        <v>Insgesamt</v>
      </c>
      <c r="E59" t="s">
        <v>210</v>
      </c>
      <c r="F59" t="str">
        <f t="shared" si="27"/>
        <v>Perg</v>
      </c>
      <c r="G59">
        <f t="shared" si="20"/>
        <v>3353</v>
      </c>
      <c r="H59">
        <v>1</v>
      </c>
      <c r="I59">
        <f t="shared" si="21"/>
        <v>22</v>
      </c>
      <c r="J59">
        <f t="shared" si="28"/>
        <v>142</v>
      </c>
      <c r="K59">
        <f t="shared" si="28"/>
        <v>174.666972089089</v>
      </c>
      <c r="L59">
        <f t="shared" si="28"/>
        <v>156.91890495867801</v>
      </c>
      <c r="M59">
        <f t="shared" si="28"/>
        <v>180.68308163712001</v>
      </c>
      <c r="N59">
        <f t="shared" si="28"/>
        <v>165.68701390525601</v>
      </c>
      <c r="O59">
        <f t="shared" si="28"/>
        <v>195.68115268417401</v>
      </c>
      <c r="P59">
        <f t="shared" si="28"/>
        <v>266.42913866829599</v>
      </c>
      <c r="Q59">
        <f t="shared" si="28"/>
        <v>188.71658097686401</v>
      </c>
      <c r="R59">
        <f t="shared" si="28"/>
        <v>194.85091743119301</v>
      </c>
      <c r="S59">
        <f t="shared" si="28"/>
        <v>192.726241134752</v>
      </c>
      <c r="T59">
        <f t="shared" si="29"/>
        <v>188.77306383830299</v>
      </c>
      <c r="U59">
        <f t="shared" si="29"/>
        <v>240.812888198758</v>
      </c>
      <c r="V59">
        <f t="shared" si="29"/>
        <v>226.53327102803701</v>
      </c>
      <c r="W59">
        <f t="shared" si="29"/>
        <v>272.68994889267498</v>
      </c>
      <c r="X59">
        <f t="shared" si="29"/>
        <v>275.57216672407901</v>
      </c>
      <c r="Y59">
        <f t="shared" si="29"/>
        <v>227</v>
      </c>
      <c r="Z59">
        <f t="shared" si="29"/>
        <v>255</v>
      </c>
      <c r="AA59">
        <f t="shared" si="29"/>
        <v>207</v>
      </c>
      <c r="AB59">
        <f t="shared" si="29"/>
        <v>210</v>
      </c>
      <c r="AC59">
        <f t="shared" si="29"/>
        <v>244</v>
      </c>
      <c r="AD59">
        <f t="shared" si="30"/>
        <v>260</v>
      </c>
      <c r="AE59">
        <f t="shared" si="30"/>
        <v>237</v>
      </c>
      <c r="AF59">
        <f t="shared" si="30"/>
        <v>0</v>
      </c>
      <c r="AG59">
        <f t="shared" si="30"/>
        <v>0</v>
      </c>
      <c r="AH59">
        <f t="shared" si="30"/>
        <v>0</v>
      </c>
      <c r="AI59">
        <f t="shared" si="30"/>
        <v>0</v>
      </c>
      <c r="AJ59">
        <f t="shared" si="30"/>
        <v>0</v>
      </c>
      <c r="AK59">
        <f t="shared" si="30"/>
        <v>0</v>
      </c>
      <c r="AL59">
        <f t="shared" si="30"/>
        <v>0</v>
      </c>
      <c r="AM59">
        <f t="shared" si="30"/>
        <v>0</v>
      </c>
      <c r="AN59">
        <f t="shared" si="30"/>
        <v>0</v>
      </c>
      <c r="AO59">
        <f t="shared" si="30"/>
        <v>0</v>
      </c>
      <c r="AP59">
        <f t="shared" si="30"/>
        <v>0</v>
      </c>
      <c r="AQ59">
        <f t="shared" si="30"/>
        <v>0</v>
      </c>
      <c r="AR59">
        <f t="shared" si="30"/>
        <v>0</v>
      </c>
      <c r="AS59">
        <f t="shared" si="30"/>
        <v>0</v>
      </c>
      <c r="AT59">
        <f t="shared" si="30"/>
        <v>0</v>
      </c>
      <c r="AU59">
        <f t="shared" si="30"/>
        <v>0</v>
      </c>
      <c r="AV59">
        <f t="shared" si="30"/>
        <v>0</v>
      </c>
      <c r="AW59">
        <f t="shared" si="30"/>
        <v>0</v>
      </c>
      <c r="AX59">
        <f t="shared" si="30"/>
        <v>0</v>
      </c>
    </row>
    <row r="60" spans="1:50" x14ac:dyDescent="0.25">
      <c r="A60" t="str">
        <f t="shared" si="4"/>
        <v>Ried im InnkreisNeugründungenInsgesamt</v>
      </c>
      <c r="B60">
        <v>60</v>
      </c>
      <c r="C60" t="str">
        <f t="shared" si="5"/>
        <v>Neugründungen</v>
      </c>
      <c r="D60" t="str">
        <f t="shared" si="6"/>
        <v>Insgesamt</v>
      </c>
      <c r="E60" t="s">
        <v>211</v>
      </c>
      <c r="F60" t="str">
        <f t="shared" si="27"/>
        <v>Ried im Innkreis</v>
      </c>
      <c r="G60">
        <f t="shared" si="20"/>
        <v>3410</v>
      </c>
      <c r="H60">
        <v>1</v>
      </c>
      <c r="I60">
        <f t="shared" si="21"/>
        <v>22</v>
      </c>
      <c r="J60">
        <f t="shared" si="28"/>
        <v>159</v>
      </c>
      <c r="K60">
        <f t="shared" si="28"/>
        <v>179.657457005921</v>
      </c>
      <c r="L60">
        <f t="shared" si="28"/>
        <v>156.91890495867801</v>
      </c>
      <c r="M60">
        <f t="shared" si="28"/>
        <v>180.68308163712001</v>
      </c>
      <c r="N60">
        <f t="shared" si="28"/>
        <v>160.69644119726601</v>
      </c>
      <c r="O60">
        <f t="shared" si="28"/>
        <v>163.733209388799</v>
      </c>
      <c r="P60">
        <f t="shared" si="28"/>
        <v>215.538179596823</v>
      </c>
      <c r="Q60">
        <f t="shared" si="28"/>
        <v>159.76006855184201</v>
      </c>
      <c r="R60">
        <f t="shared" si="28"/>
        <v>156.87996941896</v>
      </c>
      <c r="S60">
        <f t="shared" si="28"/>
        <v>165.764539007092</v>
      </c>
      <c r="T60">
        <f t="shared" si="29"/>
        <v>205.752651590955</v>
      </c>
      <c r="U60">
        <f t="shared" si="29"/>
        <v>154.87965838509299</v>
      </c>
      <c r="V60">
        <f t="shared" si="29"/>
        <v>218.54971962616801</v>
      </c>
      <c r="W60">
        <f t="shared" si="29"/>
        <v>190.78307779670601</v>
      </c>
      <c r="X60">
        <f t="shared" si="29"/>
        <v>191.70237685153299</v>
      </c>
      <c r="Y60">
        <f t="shared" si="29"/>
        <v>208</v>
      </c>
      <c r="Z60">
        <f t="shared" si="29"/>
        <v>212</v>
      </c>
      <c r="AA60">
        <f t="shared" si="29"/>
        <v>193</v>
      </c>
      <c r="AB60">
        <f t="shared" si="29"/>
        <v>241</v>
      </c>
      <c r="AC60">
        <f t="shared" si="29"/>
        <v>234</v>
      </c>
      <c r="AD60">
        <f t="shared" si="30"/>
        <v>200</v>
      </c>
      <c r="AE60">
        <f t="shared" si="30"/>
        <v>216</v>
      </c>
      <c r="AF60">
        <f t="shared" si="30"/>
        <v>0</v>
      </c>
      <c r="AG60">
        <f t="shared" si="30"/>
        <v>0</v>
      </c>
      <c r="AH60">
        <f t="shared" si="30"/>
        <v>0</v>
      </c>
      <c r="AI60">
        <f t="shared" si="30"/>
        <v>0</v>
      </c>
      <c r="AJ60">
        <f t="shared" si="30"/>
        <v>0</v>
      </c>
      <c r="AK60">
        <f t="shared" si="30"/>
        <v>0</v>
      </c>
      <c r="AL60">
        <f t="shared" si="30"/>
        <v>0</v>
      </c>
      <c r="AM60">
        <f t="shared" si="30"/>
        <v>0</v>
      </c>
      <c r="AN60">
        <f t="shared" si="30"/>
        <v>0</v>
      </c>
      <c r="AO60">
        <f t="shared" si="30"/>
        <v>0</v>
      </c>
      <c r="AP60">
        <f t="shared" si="30"/>
        <v>0</v>
      </c>
      <c r="AQ60">
        <f t="shared" si="30"/>
        <v>0</v>
      </c>
      <c r="AR60">
        <f t="shared" si="30"/>
        <v>0</v>
      </c>
      <c r="AS60">
        <f t="shared" si="30"/>
        <v>0</v>
      </c>
      <c r="AT60">
        <f t="shared" si="30"/>
        <v>0</v>
      </c>
      <c r="AU60">
        <f t="shared" si="30"/>
        <v>0</v>
      </c>
      <c r="AV60">
        <f t="shared" si="30"/>
        <v>0</v>
      </c>
      <c r="AW60">
        <f t="shared" si="30"/>
        <v>0</v>
      </c>
      <c r="AX60">
        <f t="shared" si="30"/>
        <v>0</v>
      </c>
    </row>
    <row r="61" spans="1:50" x14ac:dyDescent="0.25">
      <c r="A61" t="str">
        <f t="shared" si="4"/>
        <v>RohrbachNeugründungenInsgesamt</v>
      </c>
      <c r="B61">
        <v>61</v>
      </c>
      <c r="C61" t="str">
        <f t="shared" si="5"/>
        <v>Neugründungen</v>
      </c>
      <c r="D61" t="str">
        <f t="shared" si="6"/>
        <v>Insgesamt</v>
      </c>
      <c r="E61" t="s">
        <v>212</v>
      </c>
      <c r="F61" t="str">
        <f t="shared" si="27"/>
        <v>Rohrbach</v>
      </c>
      <c r="G61">
        <f t="shared" si="20"/>
        <v>3467</v>
      </c>
      <c r="H61">
        <v>1</v>
      </c>
      <c r="I61">
        <f t="shared" si="21"/>
        <v>22</v>
      </c>
      <c r="J61">
        <f t="shared" si="28"/>
        <v>105</v>
      </c>
      <c r="K61">
        <f t="shared" si="28"/>
        <v>142.72786862136999</v>
      </c>
      <c r="L61">
        <f t="shared" si="28"/>
        <v>134.93026859504101</v>
      </c>
      <c r="M61">
        <f t="shared" si="28"/>
        <v>135.761873495294</v>
      </c>
      <c r="N61">
        <f t="shared" si="28"/>
        <v>116.779401366957</v>
      </c>
      <c r="O61">
        <f t="shared" si="28"/>
        <v>118.80641412967699</v>
      </c>
      <c r="P61">
        <f t="shared" si="28"/>
        <v>169.63653023824099</v>
      </c>
      <c r="Q61">
        <f t="shared" si="28"/>
        <v>131.80205655527001</v>
      </c>
      <c r="R61">
        <f t="shared" si="28"/>
        <v>149.885321100917</v>
      </c>
      <c r="S61">
        <f t="shared" si="28"/>
        <v>138.80283687943299</v>
      </c>
      <c r="T61">
        <f t="shared" si="29"/>
        <v>137.83430058034801</v>
      </c>
      <c r="U61">
        <f t="shared" si="29"/>
        <v>172.86568322981401</v>
      </c>
      <c r="V61">
        <f t="shared" si="29"/>
        <v>162.66485981308401</v>
      </c>
      <c r="W61">
        <f t="shared" si="29"/>
        <v>167.809199318569</v>
      </c>
      <c r="X61">
        <f t="shared" si="29"/>
        <v>175.72717878057199</v>
      </c>
      <c r="Y61">
        <f t="shared" si="29"/>
        <v>206</v>
      </c>
      <c r="Z61">
        <f t="shared" si="29"/>
        <v>195</v>
      </c>
      <c r="AA61">
        <f t="shared" si="29"/>
        <v>204</v>
      </c>
      <c r="AB61">
        <f t="shared" si="29"/>
        <v>201</v>
      </c>
      <c r="AC61">
        <f t="shared" si="29"/>
        <v>200</v>
      </c>
      <c r="AD61">
        <f t="shared" si="30"/>
        <v>174</v>
      </c>
      <c r="AE61">
        <f t="shared" si="30"/>
        <v>193</v>
      </c>
      <c r="AF61">
        <f t="shared" si="30"/>
        <v>0</v>
      </c>
      <c r="AG61">
        <f t="shared" si="30"/>
        <v>0</v>
      </c>
      <c r="AH61">
        <f t="shared" si="30"/>
        <v>0</v>
      </c>
      <c r="AI61">
        <f t="shared" si="30"/>
        <v>0</v>
      </c>
      <c r="AJ61">
        <f t="shared" si="30"/>
        <v>0</v>
      </c>
      <c r="AK61">
        <f t="shared" si="30"/>
        <v>0</v>
      </c>
      <c r="AL61">
        <f t="shared" si="30"/>
        <v>0</v>
      </c>
      <c r="AM61">
        <f t="shared" si="30"/>
        <v>0</v>
      </c>
      <c r="AN61">
        <f t="shared" si="30"/>
        <v>0</v>
      </c>
      <c r="AO61">
        <f t="shared" si="30"/>
        <v>0</v>
      </c>
      <c r="AP61">
        <f t="shared" si="30"/>
        <v>0</v>
      </c>
      <c r="AQ61">
        <f t="shared" si="30"/>
        <v>0</v>
      </c>
      <c r="AR61">
        <f t="shared" si="30"/>
        <v>0</v>
      </c>
      <c r="AS61">
        <f t="shared" si="30"/>
        <v>0</v>
      </c>
      <c r="AT61">
        <f t="shared" si="30"/>
        <v>0</v>
      </c>
      <c r="AU61">
        <f t="shared" si="30"/>
        <v>0</v>
      </c>
      <c r="AV61">
        <f t="shared" si="30"/>
        <v>0</v>
      </c>
      <c r="AW61">
        <f t="shared" si="30"/>
        <v>0</v>
      </c>
      <c r="AX61">
        <f t="shared" si="30"/>
        <v>0</v>
      </c>
    </row>
    <row r="62" spans="1:50" x14ac:dyDescent="0.25">
      <c r="A62" t="str">
        <f t="shared" si="4"/>
        <v>SchärdingNeugründungenInsgesamt</v>
      </c>
      <c r="B62">
        <v>62</v>
      </c>
      <c r="C62" t="str">
        <f t="shared" si="5"/>
        <v>Neugründungen</v>
      </c>
      <c r="D62" t="str">
        <f t="shared" si="6"/>
        <v>Insgesamt</v>
      </c>
      <c r="E62" t="s">
        <v>213</v>
      </c>
      <c r="F62" t="str">
        <f t="shared" si="27"/>
        <v>Schärding</v>
      </c>
      <c r="G62">
        <f t="shared" si="20"/>
        <v>3524</v>
      </c>
      <c r="H62">
        <v>1</v>
      </c>
      <c r="I62">
        <f t="shared" si="21"/>
        <v>22</v>
      </c>
      <c r="J62">
        <f t="shared" ref="J62:S71" si="31">IF(ISERROR($G62),"-",IF(INDEX(Anmerkungen_Matrix,$G62,J$1+6)="SW",INDEX(Anmerkungen_Matrix,$G62,J$1+6)&amp;" "&amp;INDEX(Daten_Matrix,$G62,J$1+6),INDEX(Daten_Matrix,$G62,J$1+6)))</f>
        <v>133</v>
      </c>
      <c r="K62">
        <f t="shared" si="31"/>
        <v>153.706935438399</v>
      </c>
      <c r="L62">
        <f t="shared" si="31"/>
        <v>123.935950413223</v>
      </c>
      <c r="M62">
        <f t="shared" si="31"/>
        <v>168.70409279930001</v>
      </c>
      <c r="N62">
        <f t="shared" si="31"/>
        <v>167.68324298845201</v>
      </c>
      <c r="O62">
        <f t="shared" si="31"/>
        <v>164.73158261677901</v>
      </c>
      <c r="P62">
        <f t="shared" si="31"/>
        <v>146.685705558949</v>
      </c>
      <c r="Q62">
        <f t="shared" si="31"/>
        <v>161.75706940873999</v>
      </c>
      <c r="R62">
        <f t="shared" si="31"/>
        <v>139.89296636085601</v>
      </c>
      <c r="S62">
        <f t="shared" si="31"/>
        <v>130.81418439716299</v>
      </c>
      <c r="T62">
        <f t="shared" ref="T62:AC71" si="32">IF(ISERROR($G62),"-",IF(INDEX(Anmerkungen_Matrix,$G62,T$1+6)="SW",INDEX(Anmerkungen_Matrix,$G62,T$1+6)&amp;" "&amp;INDEX(Daten_Matrix,$G62,T$1+6),INDEX(Daten_Matrix,$G62,T$1+6)))</f>
        <v>168.79707824694799</v>
      </c>
      <c r="U62">
        <f t="shared" si="32"/>
        <v>156.87810559006201</v>
      </c>
      <c r="V62">
        <f t="shared" si="32"/>
        <v>188.61140186915901</v>
      </c>
      <c r="W62">
        <f t="shared" si="32"/>
        <v>196.77626348665501</v>
      </c>
      <c r="X62">
        <f t="shared" si="32"/>
        <v>188.707027213228</v>
      </c>
      <c r="Y62">
        <f t="shared" si="32"/>
        <v>217</v>
      </c>
      <c r="Z62">
        <f t="shared" si="32"/>
        <v>207</v>
      </c>
      <c r="AA62">
        <f t="shared" si="32"/>
        <v>189</v>
      </c>
      <c r="AB62">
        <f t="shared" si="32"/>
        <v>208</v>
      </c>
      <c r="AC62">
        <f t="shared" si="32"/>
        <v>220</v>
      </c>
      <c r="AD62">
        <f t="shared" ref="AD62:AX71" si="33">IF(ISERROR($G62),"-",IF(INDEX(Anmerkungen_Matrix,$G62,AD$1+6)="SW",INDEX(Anmerkungen_Matrix,$G62,AD$1+6)&amp;" "&amp;INDEX(Daten_Matrix,$G62,AD$1+6),INDEX(Daten_Matrix,$G62,AD$1+6)))</f>
        <v>190</v>
      </c>
      <c r="AE62">
        <f t="shared" si="33"/>
        <v>205</v>
      </c>
      <c r="AF62">
        <f t="shared" si="33"/>
        <v>0</v>
      </c>
      <c r="AG62">
        <f t="shared" si="33"/>
        <v>0</v>
      </c>
      <c r="AH62">
        <f t="shared" si="33"/>
        <v>0</v>
      </c>
      <c r="AI62">
        <f t="shared" si="33"/>
        <v>0</v>
      </c>
      <c r="AJ62">
        <f t="shared" si="33"/>
        <v>0</v>
      </c>
      <c r="AK62">
        <f t="shared" si="33"/>
        <v>0</v>
      </c>
      <c r="AL62">
        <f t="shared" si="33"/>
        <v>0</v>
      </c>
      <c r="AM62">
        <f t="shared" si="33"/>
        <v>0</v>
      </c>
      <c r="AN62">
        <f t="shared" si="33"/>
        <v>0</v>
      </c>
      <c r="AO62">
        <f t="shared" si="33"/>
        <v>0</v>
      </c>
      <c r="AP62">
        <f t="shared" si="33"/>
        <v>0</v>
      </c>
      <c r="AQ62">
        <f t="shared" si="33"/>
        <v>0</v>
      </c>
      <c r="AR62">
        <f t="shared" si="33"/>
        <v>0</v>
      </c>
      <c r="AS62">
        <f t="shared" si="33"/>
        <v>0</v>
      </c>
      <c r="AT62">
        <f t="shared" si="33"/>
        <v>0</v>
      </c>
      <c r="AU62">
        <f t="shared" si="33"/>
        <v>0</v>
      </c>
      <c r="AV62">
        <f t="shared" si="33"/>
        <v>0</v>
      </c>
      <c r="AW62">
        <f t="shared" si="33"/>
        <v>0</v>
      </c>
      <c r="AX62">
        <f t="shared" si="33"/>
        <v>0</v>
      </c>
    </row>
    <row r="63" spans="1:50" x14ac:dyDescent="0.25">
      <c r="A63" t="str">
        <f t="shared" si="4"/>
        <v>Steyr-LandNeugründungenInsgesamt</v>
      </c>
      <c r="B63">
        <v>63</v>
      </c>
      <c r="C63" t="str">
        <f t="shared" si="5"/>
        <v>Neugründungen</v>
      </c>
      <c r="D63" t="str">
        <f t="shared" si="6"/>
        <v>Insgesamt</v>
      </c>
      <c r="E63" t="s">
        <v>214</v>
      </c>
      <c r="F63" t="str">
        <f t="shared" si="27"/>
        <v>Steyr-Land</v>
      </c>
      <c r="G63">
        <f t="shared" si="20"/>
        <v>3581</v>
      </c>
      <c r="H63">
        <v>1</v>
      </c>
      <c r="I63">
        <f t="shared" si="21"/>
        <v>22</v>
      </c>
      <c r="J63">
        <f t="shared" si="31"/>
        <v>148</v>
      </c>
      <c r="K63">
        <f t="shared" si="31"/>
        <v>174.666972089089</v>
      </c>
      <c r="L63">
        <f t="shared" si="31"/>
        <v>168.91270661157</v>
      </c>
      <c r="M63">
        <f t="shared" si="31"/>
        <v>185.67432698621101</v>
      </c>
      <c r="N63">
        <f t="shared" si="31"/>
        <v>165.68701390525601</v>
      </c>
      <c r="O63">
        <f t="shared" si="31"/>
        <v>205.66488496397901</v>
      </c>
      <c r="P63">
        <f t="shared" si="31"/>
        <v>214.540317654246</v>
      </c>
      <c r="Q63">
        <f t="shared" si="31"/>
        <v>220.668594687232</v>
      </c>
      <c r="R63">
        <f t="shared" si="31"/>
        <v>189.854740061162</v>
      </c>
      <c r="S63">
        <f t="shared" si="31"/>
        <v>245.65106382978701</v>
      </c>
      <c r="T63">
        <f t="shared" si="32"/>
        <v>213.74304582749701</v>
      </c>
      <c r="U63">
        <f t="shared" si="32"/>
        <v>195.84782608695701</v>
      </c>
      <c r="V63">
        <f t="shared" si="32"/>
        <v>199.58878504672899</v>
      </c>
      <c r="W63">
        <f t="shared" si="32"/>
        <v>211.75922771152801</v>
      </c>
      <c r="X63">
        <f t="shared" si="32"/>
        <v>259.59696865311702</v>
      </c>
      <c r="Y63">
        <f t="shared" si="32"/>
        <v>240</v>
      </c>
      <c r="Z63">
        <f t="shared" si="32"/>
        <v>210</v>
      </c>
      <c r="AA63">
        <f t="shared" si="32"/>
        <v>242</v>
      </c>
      <c r="AB63">
        <f t="shared" si="32"/>
        <v>256</v>
      </c>
      <c r="AC63">
        <f t="shared" si="32"/>
        <v>248</v>
      </c>
      <c r="AD63">
        <f t="shared" si="33"/>
        <v>266</v>
      </c>
      <c r="AE63">
        <f t="shared" si="33"/>
        <v>210</v>
      </c>
      <c r="AF63">
        <f t="shared" si="33"/>
        <v>0</v>
      </c>
      <c r="AG63">
        <f t="shared" si="33"/>
        <v>0</v>
      </c>
      <c r="AH63">
        <f t="shared" si="33"/>
        <v>0</v>
      </c>
      <c r="AI63">
        <f t="shared" si="33"/>
        <v>0</v>
      </c>
      <c r="AJ63">
        <f t="shared" si="33"/>
        <v>0</v>
      </c>
      <c r="AK63">
        <f t="shared" si="33"/>
        <v>0</v>
      </c>
      <c r="AL63">
        <f t="shared" si="33"/>
        <v>0</v>
      </c>
      <c r="AM63">
        <f t="shared" si="33"/>
        <v>0</v>
      </c>
      <c r="AN63">
        <f t="shared" si="33"/>
        <v>0</v>
      </c>
      <c r="AO63">
        <f t="shared" si="33"/>
        <v>0</v>
      </c>
      <c r="AP63">
        <f t="shared" si="33"/>
        <v>0</v>
      </c>
      <c r="AQ63">
        <f t="shared" si="33"/>
        <v>0</v>
      </c>
      <c r="AR63">
        <f t="shared" si="33"/>
        <v>0</v>
      </c>
      <c r="AS63">
        <f t="shared" si="33"/>
        <v>0</v>
      </c>
      <c r="AT63">
        <f t="shared" si="33"/>
        <v>0</v>
      </c>
      <c r="AU63">
        <f t="shared" si="33"/>
        <v>0</v>
      </c>
      <c r="AV63">
        <f t="shared" si="33"/>
        <v>0</v>
      </c>
      <c r="AW63">
        <f t="shared" si="33"/>
        <v>0</v>
      </c>
      <c r="AX63">
        <f t="shared" si="33"/>
        <v>0</v>
      </c>
    </row>
    <row r="64" spans="1:50" x14ac:dyDescent="0.25">
      <c r="A64" t="str">
        <f t="shared" si="4"/>
        <v>Urfahr-UmgebungNeugründungenInsgesamt</v>
      </c>
      <c r="B64">
        <v>64</v>
      </c>
      <c r="C64" t="str">
        <f t="shared" si="5"/>
        <v>Neugründungen</v>
      </c>
      <c r="D64" t="str">
        <f t="shared" si="6"/>
        <v>Insgesamt</v>
      </c>
      <c r="E64" t="s">
        <v>215</v>
      </c>
      <c r="F64" t="str">
        <f t="shared" si="27"/>
        <v>Urfahr-Umgebung</v>
      </c>
      <c r="G64">
        <f t="shared" si="20"/>
        <v>3638</v>
      </c>
      <c r="H64">
        <v>1</v>
      </c>
      <c r="I64">
        <f t="shared" si="21"/>
        <v>22</v>
      </c>
      <c r="J64">
        <f t="shared" si="31"/>
        <v>166</v>
      </c>
      <c r="K64">
        <f t="shared" si="31"/>
        <v>214.590851423738</v>
      </c>
      <c r="L64">
        <f t="shared" si="31"/>
        <v>184.90444214876001</v>
      </c>
      <c r="M64">
        <f t="shared" si="31"/>
        <v>220.61304442985301</v>
      </c>
      <c r="N64">
        <f t="shared" si="31"/>
        <v>223.57765731793501</v>
      </c>
      <c r="O64">
        <f t="shared" si="31"/>
        <v>202.66976528003701</v>
      </c>
      <c r="P64">
        <f t="shared" si="31"/>
        <v>671.56108735491796</v>
      </c>
      <c r="Q64">
        <f t="shared" si="31"/>
        <v>233.64910025706899</v>
      </c>
      <c r="R64">
        <f t="shared" si="31"/>
        <v>343.73700305810399</v>
      </c>
      <c r="S64">
        <f t="shared" si="31"/>
        <v>247.648226950355</v>
      </c>
      <c r="T64">
        <f t="shared" si="32"/>
        <v>335.59655793476099</v>
      </c>
      <c r="U64">
        <f t="shared" si="32"/>
        <v>282.78027950310599</v>
      </c>
      <c r="V64">
        <f t="shared" si="32"/>
        <v>336.30710280373802</v>
      </c>
      <c r="W64">
        <f t="shared" si="32"/>
        <v>255.709256104486</v>
      </c>
      <c r="X64">
        <f t="shared" si="32"/>
        <v>329.48846021357201</v>
      </c>
      <c r="Y64">
        <f t="shared" si="32"/>
        <v>341</v>
      </c>
      <c r="Z64">
        <f t="shared" si="32"/>
        <v>341</v>
      </c>
      <c r="AA64">
        <f t="shared" si="32"/>
        <v>325</v>
      </c>
      <c r="AB64">
        <f t="shared" si="32"/>
        <v>372</v>
      </c>
      <c r="AC64">
        <f t="shared" si="32"/>
        <v>358</v>
      </c>
      <c r="AD64">
        <f t="shared" si="33"/>
        <v>311</v>
      </c>
      <c r="AE64">
        <f t="shared" si="33"/>
        <v>323</v>
      </c>
      <c r="AF64">
        <f t="shared" si="33"/>
        <v>0</v>
      </c>
      <c r="AG64">
        <f t="shared" si="33"/>
        <v>0</v>
      </c>
      <c r="AH64">
        <f t="shared" si="33"/>
        <v>0</v>
      </c>
      <c r="AI64">
        <f t="shared" si="33"/>
        <v>0</v>
      </c>
      <c r="AJ64">
        <f t="shared" si="33"/>
        <v>0</v>
      </c>
      <c r="AK64">
        <f t="shared" si="33"/>
        <v>0</v>
      </c>
      <c r="AL64">
        <f t="shared" si="33"/>
        <v>0</v>
      </c>
      <c r="AM64">
        <f t="shared" si="33"/>
        <v>0</v>
      </c>
      <c r="AN64">
        <f t="shared" si="33"/>
        <v>0</v>
      </c>
      <c r="AO64">
        <f t="shared" si="33"/>
        <v>0</v>
      </c>
      <c r="AP64">
        <f t="shared" si="33"/>
        <v>0</v>
      </c>
      <c r="AQ64">
        <f t="shared" si="33"/>
        <v>0</v>
      </c>
      <c r="AR64">
        <f t="shared" si="33"/>
        <v>0</v>
      </c>
      <c r="AS64">
        <f t="shared" si="33"/>
        <v>0</v>
      </c>
      <c r="AT64">
        <f t="shared" si="33"/>
        <v>0</v>
      </c>
      <c r="AU64">
        <f t="shared" si="33"/>
        <v>0</v>
      </c>
      <c r="AV64">
        <f t="shared" si="33"/>
        <v>0</v>
      </c>
      <c r="AW64">
        <f t="shared" si="33"/>
        <v>0</v>
      </c>
      <c r="AX64">
        <f t="shared" si="33"/>
        <v>0</v>
      </c>
    </row>
    <row r="65" spans="1:50" x14ac:dyDescent="0.25">
      <c r="A65" t="str">
        <f t="shared" si="4"/>
        <v>VöcklabruckNeugründungenInsgesamt</v>
      </c>
      <c r="B65">
        <v>65</v>
      </c>
      <c r="C65" t="str">
        <f t="shared" si="5"/>
        <v>Neugründungen</v>
      </c>
      <c r="D65" t="str">
        <f t="shared" si="6"/>
        <v>Insgesamt</v>
      </c>
      <c r="E65" t="s">
        <v>216</v>
      </c>
      <c r="F65" t="str">
        <f t="shared" si="27"/>
        <v>Vöcklabruck</v>
      </c>
      <c r="G65">
        <f t="shared" si="20"/>
        <v>3695</v>
      </c>
      <c r="H65">
        <v>1</v>
      </c>
      <c r="I65">
        <f t="shared" si="21"/>
        <v>22</v>
      </c>
      <c r="J65">
        <f t="shared" si="31"/>
        <v>377</v>
      </c>
      <c r="K65">
        <f t="shared" si="31"/>
        <v>423.193120947279</v>
      </c>
      <c r="L65">
        <f t="shared" si="31"/>
        <v>388.79907024793403</v>
      </c>
      <c r="M65">
        <f t="shared" si="31"/>
        <v>441.22608885970698</v>
      </c>
      <c r="N65">
        <f t="shared" si="31"/>
        <v>391.26090030638699</v>
      </c>
      <c r="O65">
        <f t="shared" si="31"/>
        <v>391.36230536834802</v>
      </c>
      <c r="P65">
        <f t="shared" si="31"/>
        <v>896.08002443494195</v>
      </c>
      <c r="Q65">
        <f t="shared" si="31"/>
        <v>412.380676949443</v>
      </c>
      <c r="R65">
        <f t="shared" si="31"/>
        <v>534.59097859327198</v>
      </c>
      <c r="S65">
        <f t="shared" si="31"/>
        <v>481.31631205673801</v>
      </c>
      <c r="T65">
        <f t="shared" si="32"/>
        <v>569.31558935361204</v>
      </c>
      <c r="U65">
        <f t="shared" si="32"/>
        <v>639.50310559006198</v>
      </c>
      <c r="V65">
        <f t="shared" si="32"/>
        <v>596.77046728972005</v>
      </c>
      <c r="W65">
        <f t="shared" si="32"/>
        <v>644.26746166950602</v>
      </c>
      <c r="X65">
        <f t="shared" si="32"/>
        <v>685.93506717189098</v>
      </c>
      <c r="Y65">
        <f t="shared" si="32"/>
        <v>658</v>
      </c>
      <c r="Z65">
        <f t="shared" si="32"/>
        <v>543</v>
      </c>
      <c r="AA65">
        <f t="shared" si="32"/>
        <v>608</v>
      </c>
      <c r="AB65">
        <f t="shared" si="32"/>
        <v>611</v>
      </c>
      <c r="AC65">
        <f t="shared" si="32"/>
        <v>591</v>
      </c>
      <c r="AD65">
        <f t="shared" si="33"/>
        <v>645</v>
      </c>
      <c r="AE65">
        <f t="shared" si="33"/>
        <v>606</v>
      </c>
      <c r="AF65">
        <f t="shared" si="33"/>
        <v>0</v>
      </c>
      <c r="AG65">
        <f t="shared" si="33"/>
        <v>0</v>
      </c>
      <c r="AH65">
        <f t="shared" si="33"/>
        <v>0</v>
      </c>
      <c r="AI65">
        <f t="shared" si="33"/>
        <v>0</v>
      </c>
      <c r="AJ65">
        <f t="shared" si="33"/>
        <v>0</v>
      </c>
      <c r="AK65">
        <f t="shared" si="33"/>
        <v>0</v>
      </c>
      <c r="AL65">
        <f t="shared" si="33"/>
        <v>0</v>
      </c>
      <c r="AM65">
        <f t="shared" si="33"/>
        <v>0</v>
      </c>
      <c r="AN65">
        <f t="shared" si="33"/>
        <v>0</v>
      </c>
      <c r="AO65">
        <f t="shared" si="33"/>
        <v>0</v>
      </c>
      <c r="AP65">
        <f t="shared" si="33"/>
        <v>0</v>
      </c>
      <c r="AQ65">
        <f t="shared" si="33"/>
        <v>0</v>
      </c>
      <c r="AR65">
        <f t="shared" si="33"/>
        <v>0</v>
      </c>
      <c r="AS65">
        <f t="shared" si="33"/>
        <v>0</v>
      </c>
      <c r="AT65">
        <f t="shared" si="33"/>
        <v>0</v>
      </c>
      <c r="AU65">
        <f t="shared" si="33"/>
        <v>0</v>
      </c>
      <c r="AV65">
        <f t="shared" si="33"/>
        <v>0</v>
      </c>
      <c r="AW65">
        <f t="shared" si="33"/>
        <v>0</v>
      </c>
      <c r="AX65">
        <f t="shared" si="33"/>
        <v>0</v>
      </c>
    </row>
    <row r="66" spans="1:50" x14ac:dyDescent="0.25">
      <c r="A66" t="str">
        <f t="shared" si="4"/>
        <v>Wels-LandNeugründungenInsgesamt</v>
      </c>
      <c r="B66">
        <v>66</v>
      </c>
      <c r="C66" t="str">
        <f t="shared" si="5"/>
        <v>Neugründungen</v>
      </c>
      <c r="D66" t="str">
        <f t="shared" si="6"/>
        <v>Insgesamt</v>
      </c>
      <c r="E66" t="s">
        <v>217</v>
      </c>
      <c r="F66" t="str">
        <f t="shared" si="27"/>
        <v>Wels-Land</v>
      </c>
      <c r="G66">
        <f t="shared" ref="G66:G97" si="34">IF(ISERROR(VLOOKUP(E66&amp;C66&amp;D66,Daten_Matrix,2,FALSE)),VLOOKUP(F66&amp;C66&amp;D66,Daten_Matrix,2,FALSE),VLOOKUP(E66&amp;C66&amp;D66,Daten_Matrix,2,FALSE))</f>
        <v>3752</v>
      </c>
      <c r="H66">
        <v>1</v>
      </c>
      <c r="I66">
        <f t="shared" ref="I66:I97" si="35">VLOOKUP(C66&amp;D66,Jahre_Matrix,4,FALSE)</f>
        <v>22</v>
      </c>
      <c r="J66">
        <f t="shared" si="31"/>
        <v>193</v>
      </c>
      <c r="K66">
        <f t="shared" si="31"/>
        <v>191.63462080631501</v>
      </c>
      <c r="L66">
        <f t="shared" si="31"/>
        <v>232.87964876033101</v>
      </c>
      <c r="M66">
        <f t="shared" si="31"/>
        <v>241.576274896039</v>
      </c>
      <c r="N66">
        <f t="shared" si="31"/>
        <v>217.588970068348</v>
      </c>
      <c r="O66">
        <f t="shared" si="31"/>
        <v>207.66163141993999</v>
      </c>
      <c r="P66">
        <f t="shared" si="31"/>
        <v>266.42913866829599</v>
      </c>
      <c r="Q66">
        <f t="shared" si="31"/>
        <v>255.61610968294801</v>
      </c>
      <c r="R66">
        <f t="shared" si="31"/>
        <v>261.79969418960201</v>
      </c>
      <c r="S66">
        <f t="shared" si="31"/>
        <v>253.639716312057</v>
      </c>
      <c r="T66">
        <f t="shared" si="32"/>
        <v>256.69141484890901</v>
      </c>
      <c r="U66">
        <f t="shared" si="32"/>
        <v>297.768633540373</v>
      </c>
      <c r="V66">
        <f t="shared" si="32"/>
        <v>296.38934579439302</v>
      </c>
      <c r="W66">
        <f t="shared" si="32"/>
        <v>302.65587734241899</v>
      </c>
      <c r="X66">
        <f t="shared" si="32"/>
        <v>319.50396141922101</v>
      </c>
      <c r="Y66">
        <f t="shared" si="32"/>
        <v>328</v>
      </c>
      <c r="Z66">
        <f t="shared" si="32"/>
        <v>284</v>
      </c>
      <c r="AA66">
        <f t="shared" si="32"/>
        <v>308</v>
      </c>
      <c r="AB66">
        <f t="shared" si="32"/>
        <v>297</v>
      </c>
      <c r="AC66">
        <f t="shared" si="32"/>
        <v>310</v>
      </c>
      <c r="AD66">
        <f t="shared" si="33"/>
        <v>283</v>
      </c>
      <c r="AE66">
        <f t="shared" si="33"/>
        <v>330</v>
      </c>
      <c r="AF66">
        <f t="shared" si="33"/>
        <v>0</v>
      </c>
      <c r="AG66">
        <f t="shared" si="33"/>
        <v>0</v>
      </c>
      <c r="AH66">
        <f t="shared" si="33"/>
        <v>0</v>
      </c>
      <c r="AI66">
        <f t="shared" si="33"/>
        <v>0</v>
      </c>
      <c r="AJ66">
        <f t="shared" si="33"/>
        <v>0</v>
      </c>
      <c r="AK66">
        <f t="shared" si="33"/>
        <v>0</v>
      </c>
      <c r="AL66">
        <f t="shared" si="33"/>
        <v>0</v>
      </c>
      <c r="AM66">
        <f t="shared" si="33"/>
        <v>0</v>
      </c>
      <c r="AN66">
        <f t="shared" si="33"/>
        <v>0</v>
      </c>
      <c r="AO66">
        <f t="shared" si="33"/>
        <v>0</v>
      </c>
      <c r="AP66">
        <f t="shared" si="33"/>
        <v>0</v>
      </c>
      <c r="AQ66">
        <f t="shared" si="33"/>
        <v>0</v>
      </c>
      <c r="AR66">
        <f t="shared" si="33"/>
        <v>0</v>
      </c>
      <c r="AS66">
        <f t="shared" si="33"/>
        <v>0</v>
      </c>
      <c r="AT66">
        <f t="shared" si="33"/>
        <v>0</v>
      </c>
      <c r="AU66">
        <f t="shared" si="33"/>
        <v>0</v>
      </c>
      <c r="AV66">
        <f t="shared" si="33"/>
        <v>0</v>
      </c>
      <c r="AW66">
        <f t="shared" si="33"/>
        <v>0</v>
      </c>
      <c r="AX66">
        <f t="shared" si="33"/>
        <v>0</v>
      </c>
    </row>
    <row r="67" spans="1:50" x14ac:dyDescent="0.25">
      <c r="A67" t="str">
        <f t="shared" ref="A67:A128" si="36">IF(OR(C67="Kammermitgliedschaften",C67="Neugründungen",C67="Lehrlinge"),F67&amp;C67&amp;D67,E67&amp;C67&amp;D67)</f>
        <v>OberösterreichNeugründungenInsgesamt</v>
      </c>
      <c r="B67">
        <v>67</v>
      </c>
      <c r="C67" t="str">
        <f t="shared" si="5"/>
        <v>Neugründungen</v>
      </c>
      <c r="D67" t="str">
        <f t="shared" ref="D67:D128" si="37">IF($C$1="Pendler (Auspendler/-innen) - Insgesamt",RIGHT($C$1,FIND("-",$C$1)-12),IF($C$1="Unselbstständig Beschäftigte - Gewerbliche Wirtschaft (ohne geringfügig Beschäftigte)"," GW ogfInsgesamt",IF($C$1="Unselbstständig Beschäftigte - Gewerbliche Wirtschaft (mit geringfügig Beschäftigte)"," GW mgfInsgesamt",RIGHT($C$1,LEN($C$1)-FIND("-",$C$1)-1))))</f>
        <v>Insgesamt</v>
      </c>
      <c r="E67" t="s">
        <v>199</v>
      </c>
      <c r="F67" t="str">
        <f t="shared" si="27"/>
        <v>Oberösterreich</v>
      </c>
      <c r="G67">
        <f t="shared" si="34"/>
        <v>2726</v>
      </c>
      <c r="H67">
        <v>1</v>
      </c>
      <c r="I67">
        <f t="shared" si="35"/>
        <v>22</v>
      </c>
      <c r="J67">
        <f t="shared" si="31"/>
        <v>3402</v>
      </c>
      <c r="K67">
        <f t="shared" si="31"/>
        <v>3931.5040174795599</v>
      </c>
      <c r="L67">
        <f t="shared" si="31"/>
        <v>3870</v>
      </c>
      <c r="M67">
        <f t="shared" si="31"/>
        <v>4561</v>
      </c>
      <c r="N67">
        <f t="shared" si="31"/>
        <v>4235</v>
      </c>
      <c r="O67">
        <f t="shared" si="31"/>
        <v>4296</v>
      </c>
      <c r="P67">
        <f t="shared" si="31"/>
        <v>6534</v>
      </c>
      <c r="Q67">
        <f t="shared" si="31"/>
        <v>4661</v>
      </c>
      <c r="R67">
        <f t="shared" si="31"/>
        <v>5228</v>
      </c>
      <c r="S67">
        <f t="shared" si="31"/>
        <v>4928</v>
      </c>
      <c r="T67">
        <f t="shared" si="32"/>
        <v>4991</v>
      </c>
      <c r="U67">
        <f t="shared" si="32"/>
        <v>5148</v>
      </c>
      <c r="V67">
        <f t="shared" si="32"/>
        <v>5339</v>
      </c>
      <c r="W67">
        <f t="shared" si="32"/>
        <v>5277</v>
      </c>
      <c r="X67">
        <f t="shared" si="32"/>
        <v>5797</v>
      </c>
      <c r="Y67">
        <f t="shared" si="32"/>
        <v>5751</v>
      </c>
      <c r="Z67">
        <f t="shared" si="32"/>
        <v>5458</v>
      </c>
      <c r="AA67">
        <f t="shared" si="32"/>
        <v>5422</v>
      </c>
      <c r="AB67">
        <f t="shared" si="32"/>
        <v>5771</v>
      </c>
      <c r="AC67">
        <f t="shared" si="32"/>
        <v>5751</v>
      </c>
      <c r="AD67">
        <f t="shared" si="33"/>
        <v>5603</v>
      </c>
      <c r="AE67">
        <f t="shared" si="33"/>
        <v>5604</v>
      </c>
      <c r="AF67">
        <f t="shared" si="33"/>
        <v>0</v>
      </c>
      <c r="AG67">
        <f t="shared" si="33"/>
        <v>0</v>
      </c>
      <c r="AH67">
        <f t="shared" si="33"/>
        <v>0</v>
      </c>
      <c r="AI67">
        <f t="shared" si="33"/>
        <v>0</v>
      </c>
      <c r="AJ67">
        <f t="shared" si="33"/>
        <v>0</v>
      </c>
      <c r="AK67">
        <f t="shared" si="33"/>
        <v>0</v>
      </c>
      <c r="AL67">
        <f t="shared" si="33"/>
        <v>0</v>
      </c>
      <c r="AM67">
        <f t="shared" si="33"/>
        <v>0</v>
      </c>
      <c r="AN67">
        <f t="shared" si="33"/>
        <v>0</v>
      </c>
      <c r="AO67">
        <f t="shared" si="33"/>
        <v>0</v>
      </c>
      <c r="AP67">
        <f t="shared" si="33"/>
        <v>0</v>
      </c>
      <c r="AQ67">
        <f t="shared" si="33"/>
        <v>0</v>
      </c>
      <c r="AR67">
        <f t="shared" si="33"/>
        <v>0</v>
      </c>
      <c r="AS67">
        <f t="shared" si="33"/>
        <v>0</v>
      </c>
      <c r="AT67">
        <f t="shared" si="33"/>
        <v>0</v>
      </c>
      <c r="AU67">
        <f t="shared" si="33"/>
        <v>0</v>
      </c>
      <c r="AV67">
        <f t="shared" si="33"/>
        <v>0</v>
      </c>
      <c r="AW67">
        <f t="shared" si="33"/>
        <v>0</v>
      </c>
      <c r="AX67">
        <f t="shared" si="33"/>
        <v>0</v>
      </c>
    </row>
    <row r="68" spans="1:50" x14ac:dyDescent="0.25">
      <c r="A68" t="str">
        <f t="shared" si="36"/>
        <v>Salzburg (Stadt)NeugründungenInsgesamt</v>
      </c>
      <c r="B68">
        <v>68</v>
      </c>
      <c r="C68" t="str">
        <f t="shared" si="5"/>
        <v>Neugründungen</v>
      </c>
      <c r="D68" t="str">
        <f t="shared" si="37"/>
        <v>Insgesamt</v>
      </c>
      <c r="E68" t="s">
        <v>221</v>
      </c>
      <c r="F68" t="str">
        <f t="shared" si="27"/>
        <v>Salzburg (Stadt)</v>
      </c>
      <c r="G68">
        <f t="shared" si="34"/>
        <v>3890</v>
      </c>
      <c r="H68">
        <v>1</v>
      </c>
      <c r="I68">
        <f t="shared" si="35"/>
        <v>22</v>
      </c>
      <c r="J68">
        <f t="shared" si="31"/>
        <v>545</v>
      </c>
      <c r="K68">
        <f t="shared" si="31"/>
        <v>638.78206935438402</v>
      </c>
      <c r="L68">
        <f t="shared" si="31"/>
        <v>626.69709543568501</v>
      </c>
      <c r="M68">
        <f t="shared" si="31"/>
        <v>554.69589041095901</v>
      </c>
      <c r="N68">
        <f t="shared" si="31"/>
        <v>577.080106100796</v>
      </c>
      <c r="O68">
        <f t="shared" si="31"/>
        <v>596.77144324601898</v>
      </c>
      <c r="P68">
        <f t="shared" si="31"/>
        <v>741.97564338235304</v>
      </c>
      <c r="Q68">
        <f t="shared" si="31"/>
        <v>616</v>
      </c>
      <c r="R68">
        <f t="shared" si="31"/>
        <v>669.73634651600798</v>
      </c>
      <c r="S68">
        <f t="shared" si="31"/>
        <v>663</v>
      </c>
      <c r="T68">
        <f t="shared" si="32"/>
        <v>638.79699248120301</v>
      </c>
      <c r="U68">
        <f t="shared" si="32"/>
        <v>689.77319130048795</v>
      </c>
      <c r="V68">
        <f t="shared" si="32"/>
        <v>646.71012544802898</v>
      </c>
      <c r="W68">
        <f t="shared" si="32"/>
        <v>610.43504392048101</v>
      </c>
      <c r="X68">
        <f t="shared" si="32"/>
        <v>691.315381104518</v>
      </c>
      <c r="Y68">
        <f t="shared" si="32"/>
        <v>623</v>
      </c>
      <c r="Z68">
        <f t="shared" si="32"/>
        <v>720</v>
      </c>
      <c r="AA68">
        <f t="shared" si="32"/>
        <v>753</v>
      </c>
      <c r="AB68">
        <f t="shared" si="32"/>
        <v>681</v>
      </c>
      <c r="AC68">
        <f t="shared" si="32"/>
        <v>748</v>
      </c>
      <c r="AD68">
        <f t="shared" si="33"/>
        <v>717</v>
      </c>
      <c r="AE68">
        <f t="shared" si="33"/>
        <v>699</v>
      </c>
      <c r="AF68">
        <f t="shared" si="33"/>
        <v>0</v>
      </c>
      <c r="AG68">
        <f t="shared" si="33"/>
        <v>0</v>
      </c>
      <c r="AH68">
        <f t="shared" si="33"/>
        <v>0</v>
      </c>
      <c r="AI68">
        <f t="shared" si="33"/>
        <v>0</v>
      </c>
      <c r="AJ68">
        <f t="shared" si="33"/>
        <v>0</v>
      </c>
      <c r="AK68">
        <f t="shared" si="33"/>
        <v>0</v>
      </c>
      <c r="AL68">
        <f t="shared" si="33"/>
        <v>0</v>
      </c>
      <c r="AM68">
        <f t="shared" si="33"/>
        <v>0</v>
      </c>
      <c r="AN68">
        <f t="shared" si="33"/>
        <v>0</v>
      </c>
      <c r="AO68">
        <f t="shared" si="33"/>
        <v>0</v>
      </c>
      <c r="AP68">
        <f t="shared" si="33"/>
        <v>0</v>
      </c>
      <c r="AQ68">
        <f t="shared" si="33"/>
        <v>0</v>
      </c>
      <c r="AR68">
        <f t="shared" si="33"/>
        <v>0</v>
      </c>
      <c r="AS68">
        <f t="shared" si="33"/>
        <v>0</v>
      </c>
      <c r="AT68">
        <f t="shared" si="33"/>
        <v>0</v>
      </c>
      <c r="AU68">
        <f t="shared" si="33"/>
        <v>0</v>
      </c>
      <c r="AV68">
        <f t="shared" si="33"/>
        <v>0</v>
      </c>
      <c r="AW68">
        <f t="shared" si="33"/>
        <v>0</v>
      </c>
      <c r="AX68">
        <f t="shared" si="33"/>
        <v>0</v>
      </c>
    </row>
    <row r="69" spans="1:50" x14ac:dyDescent="0.25">
      <c r="A69" t="str">
        <f t="shared" si="36"/>
        <v>HalleinNeugründungenInsgesamt</v>
      </c>
      <c r="B69">
        <v>69</v>
      </c>
      <c r="C69" t="str">
        <f t="shared" si="5"/>
        <v>Neugründungen</v>
      </c>
      <c r="D69" t="str">
        <f t="shared" si="37"/>
        <v>Insgesamt</v>
      </c>
      <c r="E69" t="s">
        <v>222</v>
      </c>
      <c r="F69" t="str">
        <f t="shared" si="27"/>
        <v>Hallein</v>
      </c>
      <c r="G69">
        <f t="shared" si="34"/>
        <v>3947</v>
      </c>
      <c r="H69">
        <v>1</v>
      </c>
      <c r="I69">
        <f t="shared" si="35"/>
        <v>22</v>
      </c>
      <c r="J69">
        <f t="shared" si="31"/>
        <v>180</v>
      </c>
      <c r="K69">
        <f t="shared" si="31"/>
        <v>197.62320270651301</v>
      </c>
      <c r="L69">
        <f t="shared" si="31"/>
        <v>184.61618257261401</v>
      </c>
      <c r="M69">
        <f t="shared" si="31"/>
        <v>205.88712328767099</v>
      </c>
      <c r="N69">
        <f t="shared" si="31"/>
        <v>171.72625994694999</v>
      </c>
      <c r="O69">
        <f t="shared" si="31"/>
        <v>175.638418079096</v>
      </c>
      <c r="P69">
        <f t="shared" si="31"/>
        <v>204.71737132352899</v>
      </c>
      <c r="Q69">
        <f t="shared" si="31"/>
        <v>197</v>
      </c>
      <c r="R69">
        <f t="shared" si="31"/>
        <v>236.553672316384</v>
      </c>
      <c r="S69">
        <f t="shared" si="31"/>
        <v>242</v>
      </c>
      <c r="T69">
        <f t="shared" si="32"/>
        <v>217.59022556391</v>
      </c>
      <c r="U69">
        <f t="shared" si="32"/>
        <v>256.54371948513102</v>
      </c>
      <c r="V69">
        <f t="shared" si="32"/>
        <v>244.89023297490999</v>
      </c>
      <c r="W69">
        <f t="shared" si="32"/>
        <v>257.76144244105399</v>
      </c>
      <c r="X69">
        <f t="shared" si="32"/>
        <v>227.10360565951601</v>
      </c>
      <c r="Y69">
        <f t="shared" si="32"/>
        <v>222</v>
      </c>
      <c r="Z69">
        <f t="shared" si="32"/>
        <v>257</v>
      </c>
      <c r="AA69">
        <f t="shared" si="32"/>
        <v>235</v>
      </c>
      <c r="AB69">
        <f t="shared" si="32"/>
        <v>245</v>
      </c>
      <c r="AC69">
        <f t="shared" si="32"/>
        <v>239</v>
      </c>
      <c r="AD69">
        <f t="shared" si="33"/>
        <v>225</v>
      </c>
      <c r="AE69">
        <f t="shared" si="33"/>
        <v>240</v>
      </c>
      <c r="AF69">
        <f t="shared" si="33"/>
        <v>0</v>
      </c>
      <c r="AG69">
        <f t="shared" si="33"/>
        <v>0</v>
      </c>
      <c r="AH69">
        <f t="shared" si="33"/>
        <v>0</v>
      </c>
      <c r="AI69">
        <f t="shared" si="33"/>
        <v>0</v>
      </c>
      <c r="AJ69">
        <f t="shared" si="33"/>
        <v>0</v>
      </c>
      <c r="AK69">
        <f t="shared" si="33"/>
        <v>0</v>
      </c>
      <c r="AL69">
        <f t="shared" si="33"/>
        <v>0</v>
      </c>
      <c r="AM69">
        <f t="shared" si="33"/>
        <v>0</v>
      </c>
      <c r="AN69">
        <f t="shared" si="33"/>
        <v>0</v>
      </c>
      <c r="AO69">
        <f t="shared" si="33"/>
        <v>0</v>
      </c>
      <c r="AP69">
        <f t="shared" si="33"/>
        <v>0</v>
      </c>
      <c r="AQ69">
        <f t="shared" si="33"/>
        <v>0</v>
      </c>
      <c r="AR69">
        <f t="shared" si="33"/>
        <v>0</v>
      </c>
      <c r="AS69">
        <f t="shared" si="33"/>
        <v>0</v>
      </c>
      <c r="AT69">
        <f t="shared" si="33"/>
        <v>0</v>
      </c>
      <c r="AU69">
        <f t="shared" si="33"/>
        <v>0</v>
      </c>
      <c r="AV69">
        <f t="shared" si="33"/>
        <v>0</v>
      </c>
      <c r="AW69">
        <f t="shared" si="33"/>
        <v>0</v>
      </c>
      <c r="AX69">
        <f t="shared" si="33"/>
        <v>0</v>
      </c>
    </row>
    <row r="70" spans="1:50" x14ac:dyDescent="0.25">
      <c r="A70" t="str">
        <f t="shared" si="36"/>
        <v>Salzburg-UmgebungNeugründungenInsgesamt</v>
      </c>
      <c r="B70">
        <v>70</v>
      </c>
      <c r="C70" t="str">
        <f t="shared" si="5"/>
        <v>Neugründungen</v>
      </c>
      <c r="D70" t="str">
        <f t="shared" si="37"/>
        <v>Insgesamt</v>
      </c>
      <c r="E70" t="s">
        <v>223</v>
      </c>
      <c r="F70" t="str">
        <f t="shared" si="27"/>
        <v>Salzburg-Umgebung</v>
      </c>
      <c r="G70">
        <f t="shared" si="34"/>
        <v>4004</v>
      </c>
      <c r="H70">
        <v>1</v>
      </c>
      <c r="I70">
        <f t="shared" si="35"/>
        <v>22</v>
      </c>
      <c r="J70">
        <f t="shared" si="31"/>
        <v>563</v>
      </c>
      <c r="K70">
        <f t="shared" si="31"/>
        <v>589.87531716943897</v>
      </c>
      <c r="L70">
        <f t="shared" si="31"/>
        <v>559.83609958506202</v>
      </c>
      <c r="M70">
        <f t="shared" si="31"/>
        <v>501.72493150684898</v>
      </c>
      <c r="N70">
        <f t="shared" si="31"/>
        <v>532.15172413793096</v>
      </c>
      <c r="O70">
        <f t="shared" si="31"/>
        <v>549.86800205444297</v>
      </c>
      <c r="P70">
        <f t="shared" si="31"/>
        <v>612.15487132352905</v>
      </c>
      <c r="Q70">
        <f t="shared" si="31"/>
        <v>583</v>
      </c>
      <c r="R70">
        <f t="shared" si="31"/>
        <v>582.90018832391695</v>
      </c>
      <c r="S70">
        <f t="shared" si="31"/>
        <v>587</v>
      </c>
      <c r="T70">
        <f t="shared" si="32"/>
        <v>602.86466165413503</v>
      </c>
      <c r="U70">
        <f t="shared" si="32"/>
        <v>631.87616511318197</v>
      </c>
      <c r="V70">
        <f t="shared" si="32"/>
        <v>646.71012544802898</v>
      </c>
      <c r="W70">
        <f t="shared" si="32"/>
        <v>597.44706426259802</v>
      </c>
      <c r="X70">
        <f t="shared" si="32"/>
        <v>600.27384755819298</v>
      </c>
      <c r="Y70">
        <f t="shared" si="32"/>
        <v>637</v>
      </c>
      <c r="Z70">
        <f t="shared" si="32"/>
        <v>679</v>
      </c>
      <c r="AA70">
        <f t="shared" si="32"/>
        <v>642</v>
      </c>
      <c r="AB70">
        <f t="shared" si="32"/>
        <v>667</v>
      </c>
      <c r="AC70">
        <f t="shared" si="32"/>
        <v>758</v>
      </c>
      <c r="AD70">
        <f t="shared" si="33"/>
        <v>628</v>
      </c>
      <c r="AE70">
        <f t="shared" si="33"/>
        <v>688</v>
      </c>
      <c r="AF70">
        <f t="shared" si="33"/>
        <v>0</v>
      </c>
      <c r="AG70">
        <f t="shared" si="33"/>
        <v>0</v>
      </c>
      <c r="AH70">
        <f t="shared" si="33"/>
        <v>0</v>
      </c>
      <c r="AI70">
        <f t="shared" si="33"/>
        <v>0</v>
      </c>
      <c r="AJ70">
        <f t="shared" si="33"/>
        <v>0</v>
      </c>
      <c r="AK70">
        <f t="shared" si="33"/>
        <v>0</v>
      </c>
      <c r="AL70">
        <f t="shared" si="33"/>
        <v>0</v>
      </c>
      <c r="AM70">
        <f t="shared" si="33"/>
        <v>0</v>
      </c>
      <c r="AN70">
        <f t="shared" si="33"/>
        <v>0</v>
      </c>
      <c r="AO70">
        <f t="shared" si="33"/>
        <v>0</v>
      </c>
      <c r="AP70">
        <f t="shared" si="33"/>
        <v>0</v>
      </c>
      <c r="AQ70">
        <f t="shared" si="33"/>
        <v>0</v>
      </c>
      <c r="AR70">
        <f t="shared" si="33"/>
        <v>0</v>
      </c>
      <c r="AS70">
        <f t="shared" si="33"/>
        <v>0</v>
      </c>
      <c r="AT70">
        <f t="shared" si="33"/>
        <v>0</v>
      </c>
      <c r="AU70">
        <f t="shared" si="33"/>
        <v>0</v>
      </c>
      <c r="AV70">
        <f t="shared" si="33"/>
        <v>0</v>
      </c>
      <c r="AW70">
        <f t="shared" si="33"/>
        <v>0</v>
      </c>
      <c r="AX70">
        <f t="shared" si="33"/>
        <v>0</v>
      </c>
    </row>
    <row r="71" spans="1:50" x14ac:dyDescent="0.25">
      <c r="A71" t="str">
        <f t="shared" si="36"/>
        <v>Sankt Johann im PongauNeugründungenInsgesamt</v>
      </c>
      <c r="B71">
        <v>71</v>
      </c>
      <c r="C71" t="str">
        <f t="shared" ref="C71:C128" si="38">LEFT($C$1,FIND(" - ",$C$1)-1)</f>
        <v>Neugründungen</v>
      </c>
      <c r="D71" t="str">
        <f t="shared" si="37"/>
        <v>Insgesamt</v>
      </c>
      <c r="E71" t="s">
        <v>224</v>
      </c>
      <c r="F71" t="str">
        <f t="shared" si="27"/>
        <v>Sankt Johann im Pongau</v>
      </c>
      <c r="G71">
        <f t="shared" si="34"/>
        <v>4061</v>
      </c>
      <c r="H71">
        <v>1</v>
      </c>
      <c r="I71">
        <f t="shared" si="35"/>
        <v>22</v>
      </c>
      <c r="J71">
        <f t="shared" si="31"/>
        <v>238</v>
      </c>
      <c r="K71">
        <f t="shared" si="31"/>
        <v>234.552791091063</v>
      </c>
      <c r="L71">
        <f t="shared" si="31"/>
        <v>229.52282157676299</v>
      </c>
      <c r="M71">
        <f t="shared" si="31"/>
        <v>230.873424657534</v>
      </c>
      <c r="N71">
        <f t="shared" si="31"/>
        <v>243.61167108753301</v>
      </c>
      <c r="O71">
        <f t="shared" si="31"/>
        <v>279.42475603492602</v>
      </c>
      <c r="P71">
        <f t="shared" si="31"/>
        <v>257.644301470588</v>
      </c>
      <c r="Q71">
        <f t="shared" si="31"/>
        <v>254</v>
      </c>
      <c r="R71">
        <f t="shared" si="31"/>
        <v>282.46704331450098</v>
      </c>
      <c r="S71">
        <f t="shared" si="31"/>
        <v>327</v>
      </c>
      <c r="T71">
        <f t="shared" si="32"/>
        <v>324.38909774436098</v>
      </c>
      <c r="U71">
        <f t="shared" si="32"/>
        <v>297.47092765202001</v>
      </c>
      <c r="V71">
        <f t="shared" si="32"/>
        <v>278.875</v>
      </c>
      <c r="W71">
        <f t="shared" si="32"/>
        <v>256.76236708275502</v>
      </c>
      <c r="X71">
        <f t="shared" si="32"/>
        <v>284.12962117754398</v>
      </c>
      <c r="Y71">
        <f t="shared" si="32"/>
        <v>236</v>
      </c>
      <c r="Z71">
        <f t="shared" si="32"/>
        <v>303</v>
      </c>
      <c r="AA71">
        <f t="shared" si="32"/>
        <v>317</v>
      </c>
      <c r="AB71">
        <f t="shared" si="32"/>
        <v>328</v>
      </c>
      <c r="AC71">
        <f t="shared" si="32"/>
        <v>353</v>
      </c>
      <c r="AD71">
        <f t="shared" si="33"/>
        <v>335</v>
      </c>
      <c r="AE71">
        <f t="shared" si="33"/>
        <v>349</v>
      </c>
      <c r="AF71">
        <f t="shared" si="33"/>
        <v>0</v>
      </c>
      <c r="AG71">
        <f t="shared" si="33"/>
        <v>0</v>
      </c>
      <c r="AH71">
        <f t="shared" si="33"/>
        <v>0</v>
      </c>
      <c r="AI71">
        <f t="shared" si="33"/>
        <v>0</v>
      </c>
      <c r="AJ71">
        <f t="shared" si="33"/>
        <v>0</v>
      </c>
      <c r="AK71">
        <f t="shared" si="33"/>
        <v>0</v>
      </c>
      <c r="AL71">
        <f t="shared" si="33"/>
        <v>0</v>
      </c>
      <c r="AM71">
        <f t="shared" si="33"/>
        <v>0</v>
      </c>
      <c r="AN71">
        <f t="shared" si="33"/>
        <v>0</v>
      </c>
      <c r="AO71">
        <f t="shared" si="33"/>
        <v>0</v>
      </c>
      <c r="AP71">
        <f t="shared" si="33"/>
        <v>0</v>
      </c>
      <c r="AQ71">
        <f t="shared" si="33"/>
        <v>0</v>
      </c>
      <c r="AR71">
        <f t="shared" si="33"/>
        <v>0</v>
      </c>
      <c r="AS71">
        <f t="shared" si="33"/>
        <v>0</v>
      </c>
      <c r="AT71">
        <f t="shared" si="33"/>
        <v>0</v>
      </c>
      <c r="AU71">
        <f t="shared" si="33"/>
        <v>0</v>
      </c>
      <c r="AV71">
        <f t="shared" si="33"/>
        <v>0</v>
      </c>
      <c r="AW71">
        <f t="shared" si="33"/>
        <v>0</v>
      </c>
      <c r="AX71">
        <f t="shared" si="33"/>
        <v>0</v>
      </c>
    </row>
    <row r="72" spans="1:50" x14ac:dyDescent="0.25">
      <c r="A72" t="str">
        <f t="shared" si="36"/>
        <v>TamswegNeugründungenInsgesamt</v>
      </c>
      <c r="B72">
        <v>72</v>
      </c>
      <c r="C72" t="str">
        <f t="shared" si="38"/>
        <v>Neugründungen</v>
      </c>
      <c r="D72" t="str">
        <f t="shared" si="37"/>
        <v>Insgesamt</v>
      </c>
      <c r="E72" t="s">
        <v>225</v>
      </c>
      <c r="F72" t="str">
        <f t="shared" si="27"/>
        <v>Tamsweg</v>
      </c>
      <c r="G72">
        <f t="shared" si="34"/>
        <v>4118</v>
      </c>
      <c r="H72">
        <v>1</v>
      </c>
      <c r="I72">
        <f t="shared" si="35"/>
        <v>22</v>
      </c>
      <c r="J72">
        <f t="shared" ref="J72:S81" si="39">IF(ISERROR($G72),"-",IF(INDEX(Anmerkungen_Matrix,$G72,J$1+6)="SW",INDEX(Anmerkungen_Matrix,$G72,J$1+6)&amp;" "&amp;INDEX(Daten_Matrix,$G72,J$1+6),INDEX(Daten_Matrix,$G72,J$1+6)))</f>
        <v>52</v>
      </c>
      <c r="K72">
        <f t="shared" si="39"/>
        <v>44.914364251480102</v>
      </c>
      <c r="L72">
        <f t="shared" si="39"/>
        <v>46.902489626555997</v>
      </c>
      <c r="M72">
        <f t="shared" si="39"/>
        <v>42.976438356164401</v>
      </c>
      <c r="N72">
        <f t="shared" si="39"/>
        <v>56.909283819628598</v>
      </c>
      <c r="O72">
        <f t="shared" si="39"/>
        <v>54.887005649717501</v>
      </c>
      <c r="P72">
        <f t="shared" si="39"/>
        <v>65.909007352941202</v>
      </c>
      <c r="Q72">
        <f t="shared" si="39"/>
        <v>53</v>
      </c>
      <c r="R72">
        <f t="shared" si="39"/>
        <v>53.8983050847458</v>
      </c>
      <c r="S72">
        <f t="shared" si="39"/>
        <v>49</v>
      </c>
      <c r="T72">
        <f t="shared" ref="T72:AC81" si="40">IF(ISERROR($G72),"-",IF(INDEX(Anmerkungen_Matrix,$G72,T$1+6)="SW",INDEX(Anmerkungen_Matrix,$G72,T$1+6)&amp;" "&amp;INDEX(Daten_Matrix,$G72,T$1+6),INDEX(Daten_Matrix,$G72,T$1+6)))</f>
        <v>41.921052631578902</v>
      </c>
      <c r="U72">
        <f t="shared" si="40"/>
        <v>59.8934753661784</v>
      </c>
      <c r="V72">
        <f t="shared" si="40"/>
        <v>69.968637992831503</v>
      </c>
      <c r="W72">
        <f t="shared" si="40"/>
        <v>70.934350439204806</v>
      </c>
      <c r="X72">
        <f t="shared" si="40"/>
        <v>69.031492469192102</v>
      </c>
      <c r="Y72">
        <f t="shared" si="40"/>
        <v>74</v>
      </c>
      <c r="Z72">
        <f t="shared" si="40"/>
        <v>73</v>
      </c>
      <c r="AA72">
        <f t="shared" si="40"/>
        <v>63</v>
      </c>
      <c r="AB72">
        <f t="shared" si="40"/>
        <v>72</v>
      </c>
      <c r="AC72">
        <f t="shared" si="40"/>
        <v>78</v>
      </c>
      <c r="AD72">
        <f t="shared" ref="AD72:AX81" si="41">IF(ISERROR($G72),"-",IF(INDEX(Anmerkungen_Matrix,$G72,AD$1+6)="SW",INDEX(Anmerkungen_Matrix,$G72,AD$1+6)&amp;" "&amp;INDEX(Daten_Matrix,$G72,AD$1+6),INDEX(Daten_Matrix,$G72,AD$1+6)))</f>
        <v>67</v>
      </c>
      <c r="AE72">
        <f t="shared" si="41"/>
        <v>84</v>
      </c>
      <c r="AF72">
        <f t="shared" si="41"/>
        <v>0</v>
      </c>
      <c r="AG72">
        <f t="shared" si="41"/>
        <v>0</v>
      </c>
      <c r="AH72">
        <f t="shared" si="41"/>
        <v>0</v>
      </c>
      <c r="AI72">
        <f t="shared" si="41"/>
        <v>0</v>
      </c>
      <c r="AJ72">
        <f t="shared" si="41"/>
        <v>0</v>
      </c>
      <c r="AK72">
        <f t="shared" si="41"/>
        <v>0</v>
      </c>
      <c r="AL72">
        <f t="shared" si="41"/>
        <v>0</v>
      </c>
      <c r="AM72">
        <f t="shared" si="41"/>
        <v>0</v>
      </c>
      <c r="AN72">
        <f t="shared" si="41"/>
        <v>0</v>
      </c>
      <c r="AO72">
        <f t="shared" si="41"/>
        <v>0</v>
      </c>
      <c r="AP72">
        <f t="shared" si="41"/>
        <v>0</v>
      </c>
      <c r="AQ72">
        <f t="shared" si="41"/>
        <v>0</v>
      </c>
      <c r="AR72">
        <f t="shared" si="41"/>
        <v>0</v>
      </c>
      <c r="AS72">
        <f t="shared" si="41"/>
        <v>0</v>
      </c>
      <c r="AT72">
        <f t="shared" si="41"/>
        <v>0</v>
      </c>
      <c r="AU72">
        <f t="shared" si="41"/>
        <v>0</v>
      </c>
      <c r="AV72">
        <f t="shared" si="41"/>
        <v>0</v>
      </c>
      <c r="AW72">
        <f t="shared" si="41"/>
        <v>0</v>
      </c>
      <c r="AX72">
        <f t="shared" si="41"/>
        <v>0</v>
      </c>
    </row>
    <row r="73" spans="1:50" x14ac:dyDescent="0.25">
      <c r="A73" t="str">
        <f t="shared" si="36"/>
        <v>Zell am SeeNeugründungenInsgesamt</v>
      </c>
      <c r="B73">
        <v>73</v>
      </c>
      <c r="C73" t="str">
        <f t="shared" si="38"/>
        <v>Neugründungen</v>
      </c>
      <c r="D73" t="str">
        <f t="shared" si="37"/>
        <v>Insgesamt</v>
      </c>
      <c r="E73" t="s">
        <v>226</v>
      </c>
      <c r="F73" t="str">
        <f t="shared" si="27"/>
        <v>Zell am See</v>
      </c>
      <c r="G73">
        <f t="shared" si="34"/>
        <v>4175</v>
      </c>
      <c r="H73">
        <v>1</v>
      </c>
      <c r="I73">
        <f t="shared" si="35"/>
        <v>22</v>
      </c>
      <c r="J73">
        <f t="shared" si="39"/>
        <v>259</v>
      </c>
      <c r="K73">
        <f t="shared" si="39"/>
        <v>283.45954327600799</v>
      </c>
      <c r="L73">
        <f t="shared" si="39"/>
        <v>276.42531120331898</v>
      </c>
      <c r="M73">
        <f t="shared" si="39"/>
        <v>287.84219178082202</v>
      </c>
      <c r="N73">
        <f t="shared" si="39"/>
        <v>300.52095490716198</v>
      </c>
      <c r="O73">
        <f t="shared" si="39"/>
        <v>286.41037493579898</v>
      </c>
      <c r="P73">
        <f t="shared" si="39"/>
        <v>290.59880514705901</v>
      </c>
      <c r="Q73">
        <f t="shared" si="39"/>
        <v>290</v>
      </c>
      <c r="R73">
        <f t="shared" si="39"/>
        <v>294.444444444444</v>
      </c>
      <c r="S73">
        <f t="shared" si="39"/>
        <v>305</v>
      </c>
      <c r="T73">
        <f t="shared" si="40"/>
        <v>298.43796992481202</v>
      </c>
      <c r="U73">
        <f t="shared" si="40"/>
        <v>313.44252108299997</v>
      </c>
      <c r="V73">
        <f t="shared" si="40"/>
        <v>343.84587813620101</v>
      </c>
      <c r="W73">
        <f t="shared" si="40"/>
        <v>367.65973185390698</v>
      </c>
      <c r="X73">
        <f t="shared" si="40"/>
        <v>320.14605203103599</v>
      </c>
      <c r="Y73">
        <f t="shared" si="40"/>
        <v>304</v>
      </c>
      <c r="Z73">
        <f t="shared" si="40"/>
        <v>335</v>
      </c>
      <c r="AA73">
        <f t="shared" si="40"/>
        <v>398</v>
      </c>
      <c r="AB73">
        <f t="shared" si="40"/>
        <v>361</v>
      </c>
      <c r="AC73">
        <f t="shared" si="40"/>
        <v>430</v>
      </c>
      <c r="AD73">
        <f t="shared" si="41"/>
        <v>423</v>
      </c>
      <c r="AE73">
        <f t="shared" si="41"/>
        <v>401</v>
      </c>
      <c r="AF73">
        <f t="shared" si="41"/>
        <v>0</v>
      </c>
      <c r="AG73">
        <f t="shared" si="41"/>
        <v>0</v>
      </c>
      <c r="AH73">
        <f t="shared" si="41"/>
        <v>0</v>
      </c>
      <c r="AI73">
        <f t="shared" si="41"/>
        <v>0</v>
      </c>
      <c r="AJ73">
        <f t="shared" si="41"/>
        <v>0</v>
      </c>
      <c r="AK73">
        <f t="shared" si="41"/>
        <v>0</v>
      </c>
      <c r="AL73">
        <f t="shared" si="41"/>
        <v>0</v>
      </c>
      <c r="AM73">
        <f t="shared" si="41"/>
        <v>0</v>
      </c>
      <c r="AN73">
        <f t="shared" si="41"/>
        <v>0</v>
      </c>
      <c r="AO73">
        <f t="shared" si="41"/>
        <v>0</v>
      </c>
      <c r="AP73">
        <f t="shared" si="41"/>
        <v>0</v>
      </c>
      <c r="AQ73">
        <f t="shared" si="41"/>
        <v>0</v>
      </c>
      <c r="AR73">
        <f t="shared" si="41"/>
        <v>0</v>
      </c>
      <c r="AS73">
        <f t="shared" si="41"/>
        <v>0</v>
      </c>
      <c r="AT73">
        <f t="shared" si="41"/>
        <v>0</v>
      </c>
      <c r="AU73">
        <f t="shared" si="41"/>
        <v>0</v>
      </c>
      <c r="AV73">
        <f t="shared" si="41"/>
        <v>0</v>
      </c>
      <c r="AW73">
        <f t="shared" si="41"/>
        <v>0</v>
      </c>
      <c r="AX73">
        <f t="shared" si="41"/>
        <v>0</v>
      </c>
    </row>
    <row r="74" spans="1:50" x14ac:dyDescent="0.25">
      <c r="A74" t="str">
        <f t="shared" si="36"/>
        <v>SalzburgNeugründungenInsgesamt</v>
      </c>
      <c r="B74">
        <v>74</v>
      </c>
      <c r="C74" t="str">
        <f t="shared" si="38"/>
        <v>Neugründungen</v>
      </c>
      <c r="D74" t="str">
        <f t="shared" si="37"/>
        <v>Insgesamt</v>
      </c>
      <c r="E74" t="s">
        <v>220</v>
      </c>
      <c r="F74" t="str">
        <f t="shared" si="27"/>
        <v>Salzburg</v>
      </c>
      <c r="G74">
        <f t="shared" si="34"/>
        <v>3833</v>
      </c>
      <c r="H74">
        <v>1</v>
      </c>
      <c r="I74">
        <f t="shared" si="35"/>
        <v>22</v>
      </c>
      <c r="J74">
        <f t="shared" si="39"/>
        <v>1837</v>
      </c>
      <c r="K74">
        <f t="shared" si="39"/>
        <v>1989.20728784889</v>
      </c>
      <c r="L74">
        <f t="shared" si="39"/>
        <v>1924</v>
      </c>
      <c r="M74">
        <f t="shared" si="39"/>
        <v>1824</v>
      </c>
      <c r="N74">
        <f t="shared" si="39"/>
        <v>1882</v>
      </c>
      <c r="O74">
        <f t="shared" si="39"/>
        <v>1943</v>
      </c>
      <c r="P74">
        <f t="shared" si="39"/>
        <v>2173</v>
      </c>
      <c r="Q74">
        <f t="shared" si="39"/>
        <v>1993</v>
      </c>
      <c r="R74">
        <f t="shared" si="39"/>
        <v>2120</v>
      </c>
      <c r="S74">
        <f t="shared" si="39"/>
        <v>2173</v>
      </c>
      <c r="T74">
        <f t="shared" si="40"/>
        <v>2124</v>
      </c>
      <c r="U74">
        <f t="shared" si="40"/>
        <v>2249</v>
      </c>
      <c r="V74">
        <f t="shared" si="40"/>
        <v>2231</v>
      </c>
      <c r="W74">
        <f t="shared" si="40"/>
        <v>2161</v>
      </c>
      <c r="X74">
        <f t="shared" si="40"/>
        <v>2192</v>
      </c>
      <c r="Y74">
        <f t="shared" si="40"/>
        <v>2096</v>
      </c>
      <c r="Z74">
        <f t="shared" si="40"/>
        <v>2367</v>
      </c>
      <c r="AA74">
        <f t="shared" si="40"/>
        <v>2408</v>
      </c>
      <c r="AB74">
        <f t="shared" si="40"/>
        <v>2354</v>
      </c>
      <c r="AC74">
        <f t="shared" si="40"/>
        <v>2606</v>
      </c>
      <c r="AD74">
        <f t="shared" si="41"/>
        <v>2395</v>
      </c>
      <c r="AE74">
        <f t="shared" si="41"/>
        <v>2461</v>
      </c>
      <c r="AF74">
        <f t="shared" si="41"/>
        <v>0</v>
      </c>
      <c r="AG74">
        <f t="shared" si="41"/>
        <v>0</v>
      </c>
      <c r="AH74">
        <f t="shared" si="41"/>
        <v>0</v>
      </c>
      <c r="AI74">
        <f t="shared" si="41"/>
        <v>0</v>
      </c>
      <c r="AJ74">
        <f t="shared" si="41"/>
        <v>0</v>
      </c>
      <c r="AK74">
        <f t="shared" si="41"/>
        <v>0</v>
      </c>
      <c r="AL74">
        <f t="shared" si="41"/>
        <v>0</v>
      </c>
      <c r="AM74">
        <f t="shared" si="41"/>
        <v>0</v>
      </c>
      <c r="AN74">
        <f t="shared" si="41"/>
        <v>0</v>
      </c>
      <c r="AO74">
        <f t="shared" si="41"/>
        <v>0</v>
      </c>
      <c r="AP74">
        <f t="shared" si="41"/>
        <v>0</v>
      </c>
      <c r="AQ74">
        <f t="shared" si="41"/>
        <v>0</v>
      </c>
      <c r="AR74">
        <f t="shared" si="41"/>
        <v>0</v>
      </c>
      <c r="AS74">
        <f t="shared" si="41"/>
        <v>0</v>
      </c>
      <c r="AT74">
        <f t="shared" si="41"/>
        <v>0</v>
      </c>
      <c r="AU74">
        <f t="shared" si="41"/>
        <v>0</v>
      </c>
      <c r="AV74">
        <f t="shared" si="41"/>
        <v>0</v>
      </c>
      <c r="AW74">
        <f t="shared" si="41"/>
        <v>0</v>
      </c>
      <c r="AX74">
        <f t="shared" si="41"/>
        <v>0</v>
      </c>
    </row>
    <row r="75" spans="1:50" x14ac:dyDescent="0.25">
      <c r="A75" t="str">
        <f t="shared" si="36"/>
        <v>Graz (Stadt)NeugründungenInsgesamt</v>
      </c>
      <c r="B75">
        <v>75</v>
      </c>
      <c r="C75" t="str">
        <f t="shared" si="38"/>
        <v>Neugründungen</v>
      </c>
      <c r="D75" t="str">
        <f t="shared" si="37"/>
        <v>Insgesamt</v>
      </c>
      <c r="E75" t="s">
        <v>230</v>
      </c>
      <c r="F75" t="str">
        <f t="shared" si="27"/>
        <v>Graz (Stadt)</v>
      </c>
      <c r="G75">
        <f t="shared" si="34"/>
        <v>4307</v>
      </c>
      <c r="H75">
        <v>1</v>
      </c>
      <c r="I75">
        <f t="shared" si="35"/>
        <v>22</v>
      </c>
      <c r="J75">
        <f t="shared" si="39"/>
        <v>1003</v>
      </c>
      <c r="K75">
        <f t="shared" si="39"/>
        <v>996.10078939949301</v>
      </c>
      <c r="L75">
        <f t="shared" si="39"/>
        <v>1006.95218295218</v>
      </c>
      <c r="M75">
        <f t="shared" si="39"/>
        <v>1122.76564051639</v>
      </c>
      <c r="N75">
        <f t="shared" si="39"/>
        <v>1009.91585939662</v>
      </c>
      <c r="O75">
        <f t="shared" si="39"/>
        <v>1032.1698365925499</v>
      </c>
      <c r="P75">
        <f t="shared" si="39"/>
        <v>1370.36518771331</v>
      </c>
      <c r="Q75">
        <f t="shared" si="39"/>
        <v>1186.72484932777</v>
      </c>
      <c r="R75">
        <f t="shared" si="39"/>
        <v>1336.12979233227</v>
      </c>
      <c r="S75">
        <f t="shared" si="39"/>
        <v>1213.1884984025601</v>
      </c>
      <c r="T75">
        <f t="shared" si="40"/>
        <v>1271.6638141809301</v>
      </c>
      <c r="U75">
        <f t="shared" si="40"/>
        <v>1299.5401159528701</v>
      </c>
      <c r="V75">
        <f t="shared" si="40"/>
        <v>1345.0302593659901</v>
      </c>
      <c r="W75">
        <f t="shared" si="40"/>
        <v>1350.4474374672</v>
      </c>
      <c r="X75">
        <f t="shared" si="40"/>
        <v>1395.0057655349101</v>
      </c>
      <c r="Y75">
        <f t="shared" si="40"/>
        <v>1457</v>
      </c>
      <c r="Z75">
        <f t="shared" si="40"/>
        <v>1462</v>
      </c>
      <c r="AA75">
        <f t="shared" si="40"/>
        <v>1405</v>
      </c>
      <c r="AB75">
        <f t="shared" si="40"/>
        <v>1631</v>
      </c>
      <c r="AC75">
        <f t="shared" si="40"/>
        <v>1677</v>
      </c>
      <c r="AD75">
        <f t="shared" si="41"/>
        <v>1517</v>
      </c>
      <c r="AE75">
        <f t="shared" si="41"/>
        <v>1498</v>
      </c>
      <c r="AF75">
        <f t="shared" si="41"/>
        <v>0</v>
      </c>
      <c r="AG75">
        <f t="shared" si="41"/>
        <v>0</v>
      </c>
      <c r="AH75">
        <f t="shared" si="41"/>
        <v>0</v>
      </c>
      <c r="AI75">
        <f t="shared" si="41"/>
        <v>0</v>
      </c>
      <c r="AJ75">
        <f t="shared" si="41"/>
        <v>0</v>
      </c>
      <c r="AK75">
        <f t="shared" si="41"/>
        <v>0</v>
      </c>
      <c r="AL75">
        <f t="shared" si="41"/>
        <v>0</v>
      </c>
      <c r="AM75">
        <f t="shared" si="41"/>
        <v>0</v>
      </c>
      <c r="AN75">
        <f t="shared" si="41"/>
        <v>0</v>
      </c>
      <c r="AO75">
        <f t="shared" si="41"/>
        <v>0</v>
      </c>
      <c r="AP75">
        <f t="shared" si="41"/>
        <v>0</v>
      </c>
      <c r="AQ75">
        <f t="shared" si="41"/>
        <v>0</v>
      </c>
      <c r="AR75">
        <f t="shared" si="41"/>
        <v>0</v>
      </c>
      <c r="AS75">
        <f t="shared" si="41"/>
        <v>0</v>
      </c>
      <c r="AT75">
        <f t="shared" si="41"/>
        <v>0</v>
      </c>
      <c r="AU75">
        <f t="shared" si="41"/>
        <v>0</v>
      </c>
      <c r="AV75">
        <f t="shared" si="41"/>
        <v>0</v>
      </c>
      <c r="AW75">
        <f t="shared" si="41"/>
        <v>0</v>
      </c>
      <c r="AX75">
        <f t="shared" si="41"/>
        <v>0</v>
      </c>
    </row>
    <row r="76" spans="1:50" x14ac:dyDescent="0.25">
      <c r="A76" t="str">
        <f t="shared" si="36"/>
        <v>DeutschlandsbergNeugründungenInsgesamt</v>
      </c>
      <c r="B76">
        <v>76</v>
      </c>
      <c r="C76" t="str">
        <f t="shared" si="38"/>
        <v>Neugründungen</v>
      </c>
      <c r="D76" t="str">
        <f t="shared" si="37"/>
        <v>Insgesamt</v>
      </c>
      <c r="E76" t="s">
        <v>232</v>
      </c>
      <c r="F76" t="str">
        <f t="shared" si="27"/>
        <v>Deutschlandsberg</v>
      </c>
      <c r="G76">
        <f t="shared" si="34"/>
        <v>4411</v>
      </c>
      <c r="H76">
        <v>1</v>
      </c>
      <c r="I76">
        <f t="shared" si="35"/>
        <v>22</v>
      </c>
      <c r="J76">
        <f t="shared" si="39"/>
        <v>219</v>
      </c>
      <c r="K76">
        <f t="shared" si="39"/>
        <v>185.64603890611801</v>
      </c>
      <c r="L76">
        <f t="shared" si="39"/>
        <v>198.79313929313901</v>
      </c>
      <c r="M76">
        <f t="shared" si="39"/>
        <v>198.60476663356499</v>
      </c>
      <c r="N76">
        <f t="shared" si="39"/>
        <v>193.40935510656001</v>
      </c>
      <c r="O76">
        <f t="shared" si="39"/>
        <v>184.85132601125099</v>
      </c>
      <c r="P76">
        <f t="shared" si="39"/>
        <v>307.51114234089499</v>
      </c>
      <c r="Q76">
        <f t="shared" si="39"/>
        <v>196.95433472415399</v>
      </c>
      <c r="R76">
        <f t="shared" si="39"/>
        <v>268.62400159744402</v>
      </c>
      <c r="S76">
        <f t="shared" si="39"/>
        <v>217.67497337593201</v>
      </c>
      <c r="T76">
        <f t="shared" si="40"/>
        <v>255.53056234718801</v>
      </c>
      <c r="U76">
        <f t="shared" si="40"/>
        <v>268.69814849448301</v>
      </c>
      <c r="V76">
        <f t="shared" si="40"/>
        <v>275.80115273775198</v>
      </c>
      <c r="W76">
        <f t="shared" si="40"/>
        <v>312.17876508658401</v>
      </c>
      <c r="X76">
        <f t="shared" si="40"/>
        <v>326.892376681614</v>
      </c>
      <c r="Y76">
        <f t="shared" si="40"/>
        <v>307</v>
      </c>
      <c r="Z76">
        <f t="shared" si="40"/>
        <v>304</v>
      </c>
      <c r="AA76">
        <f t="shared" si="40"/>
        <v>295</v>
      </c>
      <c r="AB76">
        <f t="shared" si="40"/>
        <v>266</v>
      </c>
      <c r="AC76">
        <f t="shared" si="40"/>
        <v>253</v>
      </c>
      <c r="AD76">
        <f t="shared" si="41"/>
        <v>251</v>
      </c>
      <c r="AE76">
        <f t="shared" si="41"/>
        <v>253</v>
      </c>
      <c r="AF76">
        <f t="shared" si="41"/>
        <v>0</v>
      </c>
      <c r="AG76">
        <f t="shared" si="41"/>
        <v>0</v>
      </c>
      <c r="AH76">
        <f t="shared" si="41"/>
        <v>0</v>
      </c>
      <c r="AI76">
        <f t="shared" si="41"/>
        <v>0</v>
      </c>
      <c r="AJ76">
        <f t="shared" si="41"/>
        <v>0</v>
      </c>
      <c r="AK76">
        <f t="shared" si="41"/>
        <v>0</v>
      </c>
      <c r="AL76">
        <f t="shared" si="41"/>
        <v>0</v>
      </c>
      <c r="AM76">
        <f t="shared" si="41"/>
        <v>0</v>
      </c>
      <c r="AN76">
        <f t="shared" si="41"/>
        <v>0</v>
      </c>
      <c r="AO76">
        <f t="shared" si="41"/>
        <v>0</v>
      </c>
      <c r="AP76">
        <f t="shared" si="41"/>
        <v>0</v>
      </c>
      <c r="AQ76">
        <f t="shared" si="41"/>
        <v>0</v>
      </c>
      <c r="AR76">
        <f t="shared" si="41"/>
        <v>0</v>
      </c>
      <c r="AS76">
        <f t="shared" si="41"/>
        <v>0</v>
      </c>
      <c r="AT76">
        <f t="shared" si="41"/>
        <v>0</v>
      </c>
      <c r="AU76">
        <f t="shared" si="41"/>
        <v>0</v>
      </c>
      <c r="AV76">
        <f t="shared" si="41"/>
        <v>0</v>
      </c>
      <c r="AW76">
        <f t="shared" si="41"/>
        <v>0</v>
      </c>
      <c r="AX76">
        <f t="shared" si="41"/>
        <v>0</v>
      </c>
    </row>
    <row r="77" spans="1:50" x14ac:dyDescent="0.25">
      <c r="A77" t="str">
        <f t="shared" si="36"/>
        <v>Graz-UmgebungNeugründungenInsgesamt</v>
      </c>
      <c r="B77">
        <v>77</v>
      </c>
      <c r="C77" t="str">
        <f t="shared" si="38"/>
        <v>Neugründungen</v>
      </c>
      <c r="D77" t="str">
        <f t="shared" si="37"/>
        <v>Insgesamt</v>
      </c>
      <c r="E77" t="s">
        <v>235</v>
      </c>
      <c r="F77" t="str">
        <f t="shared" si="27"/>
        <v>Graz-Umgebung</v>
      </c>
      <c r="G77">
        <f t="shared" si="34"/>
        <v>4562</v>
      </c>
      <c r="H77">
        <v>1</v>
      </c>
      <c r="I77">
        <f t="shared" si="35"/>
        <v>22</v>
      </c>
      <c r="J77">
        <f t="shared" si="39"/>
        <v>477</v>
      </c>
      <c r="K77">
        <f t="shared" si="39"/>
        <v>444.15315759796999</v>
      </c>
      <c r="L77">
        <f t="shared" si="39"/>
        <v>552.42515592515599</v>
      </c>
      <c r="M77">
        <f t="shared" si="39"/>
        <v>524.955312810328</v>
      </c>
      <c r="N77">
        <f t="shared" si="39"/>
        <v>478.53861057293102</v>
      </c>
      <c r="O77">
        <f t="shared" si="39"/>
        <v>453.63514599517799</v>
      </c>
      <c r="P77">
        <f t="shared" si="39"/>
        <v>645.87291708492296</v>
      </c>
      <c r="Q77">
        <f t="shared" si="39"/>
        <v>576.86624942049104</v>
      </c>
      <c r="R77">
        <f t="shared" si="39"/>
        <v>604.15435303514403</v>
      </c>
      <c r="S77">
        <f t="shared" si="39"/>
        <v>541.19190628327999</v>
      </c>
      <c r="T77">
        <f t="shared" si="40"/>
        <v>543.00244498777499</v>
      </c>
      <c r="U77">
        <f t="shared" si="40"/>
        <v>606.31887039461401</v>
      </c>
      <c r="V77">
        <f t="shared" si="40"/>
        <v>650.53097982708903</v>
      </c>
      <c r="W77">
        <f t="shared" si="40"/>
        <v>735.066293510582</v>
      </c>
      <c r="X77">
        <f t="shared" si="40"/>
        <v>795.86867392697002</v>
      </c>
      <c r="Y77">
        <f t="shared" si="40"/>
        <v>896</v>
      </c>
      <c r="Z77">
        <f t="shared" si="40"/>
        <v>779</v>
      </c>
      <c r="AA77">
        <f t="shared" si="40"/>
        <v>752</v>
      </c>
      <c r="AB77">
        <f t="shared" si="40"/>
        <v>719</v>
      </c>
      <c r="AC77">
        <f t="shared" si="40"/>
        <v>774</v>
      </c>
      <c r="AD77">
        <f t="shared" si="41"/>
        <v>765</v>
      </c>
      <c r="AE77">
        <f t="shared" si="41"/>
        <v>721</v>
      </c>
      <c r="AF77">
        <f t="shared" si="41"/>
        <v>0</v>
      </c>
      <c r="AG77">
        <f t="shared" si="41"/>
        <v>0</v>
      </c>
      <c r="AH77">
        <f t="shared" si="41"/>
        <v>0</v>
      </c>
      <c r="AI77">
        <f t="shared" si="41"/>
        <v>0</v>
      </c>
      <c r="AJ77">
        <f t="shared" si="41"/>
        <v>0</v>
      </c>
      <c r="AK77">
        <f t="shared" si="41"/>
        <v>0</v>
      </c>
      <c r="AL77">
        <f t="shared" si="41"/>
        <v>0</v>
      </c>
      <c r="AM77">
        <f t="shared" si="41"/>
        <v>0</v>
      </c>
      <c r="AN77">
        <f t="shared" si="41"/>
        <v>0</v>
      </c>
      <c r="AO77">
        <f t="shared" si="41"/>
        <v>0</v>
      </c>
      <c r="AP77">
        <f t="shared" si="41"/>
        <v>0</v>
      </c>
      <c r="AQ77">
        <f t="shared" si="41"/>
        <v>0</v>
      </c>
      <c r="AR77">
        <f t="shared" si="41"/>
        <v>0</v>
      </c>
      <c r="AS77">
        <f t="shared" si="41"/>
        <v>0</v>
      </c>
      <c r="AT77">
        <f t="shared" si="41"/>
        <v>0</v>
      </c>
      <c r="AU77">
        <f t="shared" si="41"/>
        <v>0</v>
      </c>
      <c r="AV77">
        <f t="shared" si="41"/>
        <v>0</v>
      </c>
      <c r="AW77">
        <f t="shared" si="41"/>
        <v>0</v>
      </c>
      <c r="AX77">
        <f t="shared" si="41"/>
        <v>0</v>
      </c>
    </row>
    <row r="78" spans="1:50" x14ac:dyDescent="0.25">
      <c r="A78" t="str">
        <f t="shared" si="36"/>
        <v>LeibnitzNeugründungenInsgesamt</v>
      </c>
      <c r="B78">
        <v>78</v>
      </c>
      <c r="C78" t="str">
        <f t="shared" si="38"/>
        <v>Neugründungen</v>
      </c>
      <c r="D78" t="str">
        <f t="shared" si="37"/>
        <v>Insgesamt</v>
      </c>
      <c r="E78" t="s">
        <v>239</v>
      </c>
      <c r="F78" t="str">
        <f t="shared" si="27"/>
        <v>Leibnitz</v>
      </c>
      <c r="G78">
        <f t="shared" si="34"/>
        <v>4760</v>
      </c>
      <c r="H78">
        <v>1</v>
      </c>
      <c r="I78">
        <f t="shared" si="35"/>
        <v>22</v>
      </c>
      <c r="J78">
        <f t="shared" si="39"/>
        <v>224</v>
      </c>
      <c r="K78">
        <f t="shared" si="39"/>
        <v>253.51663377502101</v>
      </c>
      <c r="L78">
        <f t="shared" si="39"/>
        <v>260.72869022869003</v>
      </c>
      <c r="M78">
        <f t="shared" si="39"/>
        <v>252.497517378352</v>
      </c>
      <c r="N78">
        <f t="shared" si="39"/>
        <v>214.345419319125</v>
      </c>
      <c r="O78">
        <f t="shared" si="39"/>
        <v>219.82319849986601</v>
      </c>
      <c r="P78">
        <f t="shared" si="39"/>
        <v>287.60750853242303</v>
      </c>
      <c r="Q78">
        <f t="shared" si="39"/>
        <v>261.93926750115901</v>
      </c>
      <c r="R78">
        <f t="shared" si="39"/>
        <v>293.58905750798698</v>
      </c>
      <c r="S78">
        <f t="shared" si="39"/>
        <v>275.58849840255601</v>
      </c>
      <c r="T78">
        <f t="shared" si="40"/>
        <v>280.48471882640598</v>
      </c>
      <c r="U78">
        <f t="shared" si="40"/>
        <v>346.61062277912799</v>
      </c>
      <c r="V78">
        <f t="shared" si="40"/>
        <v>345.750720461095</v>
      </c>
      <c r="W78">
        <f t="shared" si="40"/>
        <v>369.02921112471603</v>
      </c>
      <c r="X78">
        <f t="shared" si="40"/>
        <v>408.36707238949401</v>
      </c>
      <c r="Y78">
        <f t="shared" si="40"/>
        <v>423</v>
      </c>
      <c r="Z78">
        <f t="shared" si="40"/>
        <v>388</v>
      </c>
      <c r="AA78">
        <f t="shared" si="40"/>
        <v>419</v>
      </c>
      <c r="AB78">
        <f t="shared" si="40"/>
        <v>395</v>
      </c>
      <c r="AC78">
        <f t="shared" si="40"/>
        <v>419</v>
      </c>
      <c r="AD78">
        <f t="shared" si="41"/>
        <v>414</v>
      </c>
      <c r="AE78">
        <f t="shared" si="41"/>
        <v>407</v>
      </c>
      <c r="AF78">
        <f t="shared" si="41"/>
        <v>0</v>
      </c>
      <c r="AG78">
        <f t="shared" si="41"/>
        <v>0</v>
      </c>
      <c r="AH78">
        <f t="shared" si="41"/>
        <v>0</v>
      </c>
      <c r="AI78">
        <f t="shared" si="41"/>
        <v>0</v>
      </c>
      <c r="AJ78">
        <f t="shared" si="41"/>
        <v>0</v>
      </c>
      <c r="AK78">
        <f t="shared" si="41"/>
        <v>0</v>
      </c>
      <c r="AL78">
        <f t="shared" si="41"/>
        <v>0</v>
      </c>
      <c r="AM78">
        <f t="shared" si="41"/>
        <v>0</v>
      </c>
      <c r="AN78">
        <f t="shared" si="41"/>
        <v>0</v>
      </c>
      <c r="AO78">
        <f t="shared" si="41"/>
        <v>0</v>
      </c>
      <c r="AP78">
        <f t="shared" si="41"/>
        <v>0</v>
      </c>
      <c r="AQ78">
        <f t="shared" si="41"/>
        <v>0</v>
      </c>
      <c r="AR78">
        <f t="shared" si="41"/>
        <v>0</v>
      </c>
      <c r="AS78">
        <f t="shared" si="41"/>
        <v>0</v>
      </c>
      <c r="AT78">
        <f t="shared" si="41"/>
        <v>0</v>
      </c>
      <c r="AU78">
        <f t="shared" si="41"/>
        <v>0</v>
      </c>
      <c r="AV78">
        <f t="shared" si="41"/>
        <v>0</v>
      </c>
      <c r="AW78">
        <f t="shared" si="41"/>
        <v>0</v>
      </c>
      <c r="AX78">
        <f t="shared" si="41"/>
        <v>0</v>
      </c>
    </row>
    <row r="79" spans="1:50" x14ac:dyDescent="0.25">
      <c r="A79" t="str">
        <f t="shared" si="36"/>
        <v>LeobenNeugründungenInsgesamt</v>
      </c>
      <c r="B79">
        <v>79</v>
      </c>
      <c r="C79" t="str">
        <f t="shared" si="38"/>
        <v>Neugründungen</v>
      </c>
      <c r="D79" t="str">
        <f t="shared" si="37"/>
        <v>Insgesamt</v>
      </c>
      <c r="E79" t="s">
        <v>240</v>
      </c>
      <c r="F79" t="str">
        <f t="shared" si="27"/>
        <v>Leoben</v>
      </c>
      <c r="G79">
        <f t="shared" si="34"/>
        <v>4817</v>
      </c>
      <c r="H79">
        <v>1</v>
      </c>
      <c r="I79">
        <f t="shared" si="35"/>
        <v>22</v>
      </c>
      <c r="J79">
        <f t="shared" si="39"/>
        <v>183</v>
      </c>
      <c r="K79">
        <f t="shared" si="39"/>
        <v>173.668875105723</v>
      </c>
      <c r="L79">
        <f t="shared" si="39"/>
        <v>163.82952182952201</v>
      </c>
      <c r="M79">
        <f t="shared" si="39"/>
        <v>178.64448857994</v>
      </c>
      <c r="N79">
        <f t="shared" si="39"/>
        <v>136.58289510102401</v>
      </c>
      <c r="O79">
        <f t="shared" si="39"/>
        <v>149.879453522636</v>
      </c>
      <c r="P79">
        <f t="shared" si="39"/>
        <v>190.07970287090899</v>
      </c>
      <c r="Q79">
        <f t="shared" si="39"/>
        <v>216.94969865554</v>
      </c>
      <c r="R79">
        <f t="shared" si="39"/>
        <v>258.63797923322699</v>
      </c>
      <c r="S79">
        <f t="shared" si="39"/>
        <v>272.59297124600602</v>
      </c>
      <c r="T79">
        <f t="shared" si="40"/>
        <v>251.53789731051299</v>
      </c>
      <c r="U79">
        <f t="shared" si="40"/>
        <v>220.75201047316301</v>
      </c>
      <c r="V79">
        <f t="shared" si="40"/>
        <v>232.832132564841</v>
      </c>
      <c r="W79">
        <f t="shared" si="40"/>
        <v>204.462130488018</v>
      </c>
      <c r="X79">
        <f t="shared" si="40"/>
        <v>254.36002562460001</v>
      </c>
      <c r="Y79">
        <f t="shared" si="40"/>
        <v>242</v>
      </c>
      <c r="Z79">
        <f t="shared" si="40"/>
        <v>209</v>
      </c>
      <c r="AA79">
        <f t="shared" si="40"/>
        <v>221</v>
      </c>
      <c r="AB79">
        <f t="shared" si="40"/>
        <v>191</v>
      </c>
      <c r="AC79">
        <f t="shared" si="40"/>
        <v>215</v>
      </c>
      <c r="AD79">
        <f t="shared" si="41"/>
        <v>208</v>
      </c>
      <c r="AE79">
        <f t="shared" si="41"/>
        <v>221</v>
      </c>
      <c r="AF79">
        <f t="shared" si="41"/>
        <v>0</v>
      </c>
      <c r="AG79">
        <f t="shared" si="41"/>
        <v>0</v>
      </c>
      <c r="AH79">
        <f t="shared" si="41"/>
        <v>0</v>
      </c>
      <c r="AI79">
        <f t="shared" si="41"/>
        <v>0</v>
      </c>
      <c r="AJ79">
        <f t="shared" si="41"/>
        <v>0</v>
      </c>
      <c r="AK79">
        <f t="shared" si="41"/>
        <v>0</v>
      </c>
      <c r="AL79">
        <f t="shared" si="41"/>
        <v>0</v>
      </c>
      <c r="AM79">
        <f t="shared" si="41"/>
        <v>0</v>
      </c>
      <c r="AN79">
        <f t="shared" si="41"/>
        <v>0</v>
      </c>
      <c r="AO79">
        <f t="shared" si="41"/>
        <v>0</v>
      </c>
      <c r="AP79">
        <f t="shared" si="41"/>
        <v>0</v>
      </c>
      <c r="AQ79">
        <f t="shared" si="41"/>
        <v>0</v>
      </c>
      <c r="AR79">
        <f t="shared" si="41"/>
        <v>0</v>
      </c>
      <c r="AS79">
        <f t="shared" si="41"/>
        <v>0</v>
      </c>
      <c r="AT79">
        <f t="shared" si="41"/>
        <v>0</v>
      </c>
      <c r="AU79">
        <f t="shared" si="41"/>
        <v>0</v>
      </c>
      <c r="AV79">
        <f t="shared" si="41"/>
        <v>0</v>
      </c>
      <c r="AW79">
        <f t="shared" si="41"/>
        <v>0</v>
      </c>
      <c r="AX79">
        <f t="shared" si="41"/>
        <v>0</v>
      </c>
    </row>
    <row r="80" spans="1:50" x14ac:dyDescent="0.25">
      <c r="A80" t="str">
        <f t="shared" si="36"/>
        <v>LiezenNeugründungenInsgesamt</v>
      </c>
      <c r="B80">
        <v>80</v>
      </c>
      <c r="C80" t="str">
        <f t="shared" si="38"/>
        <v>Neugründungen</v>
      </c>
      <c r="D80" t="str">
        <f t="shared" si="37"/>
        <v>Insgesamt</v>
      </c>
      <c r="E80" t="s">
        <v>241</v>
      </c>
      <c r="F80" t="str">
        <f t="shared" si="27"/>
        <v>Liezen</v>
      </c>
      <c r="G80">
        <f t="shared" si="34"/>
        <v>4874</v>
      </c>
      <c r="H80">
        <v>1</v>
      </c>
      <c r="I80">
        <f t="shared" si="35"/>
        <v>22</v>
      </c>
      <c r="J80">
        <f t="shared" si="39"/>
        <v>192</v>
      </c>
      <c r="K80">
        <f t="shared" si="39"/>
        <v>191.63462080631501</v>
      </c>
      <c r="L80">
        <f t="shared" si="39"/>
        <v>224.766112266112</v>
      </c>
      <c r="M80">
        <f t="shared" si="39"/>
        <v>238.525322740814</v>
      </c>
      <c r="N80">
        <f t="shared" si="39"/>
        <v>236.278438970385</v>
      </c>
      <c r="O80">
        <f t="shared" si="39"/>
        <v>258.791856415751</v>
      </c>
      <c r="P80">
        <f t="shared" si="39"/>
        <v>315.47259586428402</v>
      </c>
      <c r="Q80">
        <f t="shared" si="39"/>
        <v>254.94089012517401</v>
      </c>
      <c r="R80">
        <f t="shared" si="39"/>
        <v>303.57507987220401</v>
      </c>
      <c r="S80">
        <f t="shared" si="39"/>
        <v>291.56464323748702</v>
      </c>
      <c r="T80">
        <f t="shared" si="40"/>
        <v>270.503056234719</v>
      </c>
      <c r="U80">
        <f t="shared" si="40"/>
        <v>331.62745464746598</v>
      </c>
      <c r="V80">
        <f t="shared" si="40"/>
        <v>362.73847262247801</v>
      </c>
      <c r="W80">
        <f t="shared" si="40"/>
        <v>338.11054748994201</v>
      </c>
      <c r="X80">
        <f t="shared" si="40"/>
        <v>374.584881486227</v>
      </c>
      <c r="Y80">
        <f t="shared" si="40"/>
        <v>299</v>
      </c>
      <c r="Z80">
        <f t="shared" si="40"/>
        <v>307</v>
      </c>
      <c r="AA80">
        <f t="shared" si="40"/>
        <v>315</v>
      </c>
      <c r="AB80">
        <f t="shared" si="40"/>
        <v>307</v>
      </c>
      <c r="AC80">
        <f t="shared" si="40"/>
        <v>327</v>
      </c>
      <c r="AD80">
        <f t="shared" si="41"/>
        <v>317</v>
      </c>
      <c r="AE80">
        <f t="shared" si="41"/>
        <v>337</v>
      </c>
      <c r="AF80">
        <f t="shared" si="41"/>
        <v>0</v>
      </c>
      <c r="AG80">
        <f t="shared" si="41"/>
        <v>0</v>
      </c>
      <c r="AH80">
        <f t="shared" si="41"/>
        <v>0</v>
      </c>
      <c r="AI80">
        <f t="shared" si="41"/>
        <v>0</v>
      </c>
      <c r="AJ80">
        <f t="shared" si="41"/>
        <v>0</v>
      </c>
      <c r="AK80">
        <f t="shared" si="41"/>
        <v>0</v>
      </c>
      <c r="AL80">
        <f t="shared" si="41"/>
        <v>0</v>
      </c>
      <c r="AM80">
        <f t="shared" si="41"/>
        <v>0</v>
      </c>
      <c r="AN80">
        <f t="shared" si="41"/>
        <v>0</v>
      </c>
      <c r="AO80">
        <f t="shared" si="41"/>
        <v>0</v>
      </c>
      <c r="AP80">
        <f t="shared" si="41"/>
        <v>0</v>
      </c>
      <c r="AQ80">
        <f t="shared" si="41"/>
        <v>0</v>
      </c>
      <c r="AR80">
        <f t="shared" si="41"/>
        <v>0</v>
      </c>
      <c r="AS80">
        <f t="shared" si="41"/>
        <v>0</v>
      </c>
      <c r="AT80">
        <f t="shared" si="41"/>
        <v>0</v>
      </c>
      <c r="AU80">
        <f t="shared" si="41"/>
        <v>0</v>
      </c>
      <c r="AV80">
        <f t="shared" si="41"/>
        <v>0</v>
      </c>
      <c r="AW80">
        <f t="shared" si="41"/>
        <v>0</v>
      </c>
      <c r="AX80">
        <f t="shared" si="41"/>
        <v>0</v>
      </c>
    </row>
    <row r="81" spans="1:50" x14ac:dyDescent="0.25">
      <c r="A81" t="str">
        <f t="shared" si="36"/>
        <v>MurauNeugründungenInsgesamt</v>
      </c>
      <c r="B81">
        <v>81</v>
      </c>
      <c r="C81" t="str">
        <f t="shared" si="38"/>
        <v>Neugründungen</v>
      </c>
      <c r="D81" t="str">
        <f t="shared" si="37"/>
        <v>Insgesamt</v>
      </c>
      <c r="E81" t="s">
        <v>243</v>
      </c>
      <c r="F81" t="str">
        <f t="shared" si="27"/>
        <v>Murau</v>
      </c>
      <c r="G81">
        <f t="shared" si="34"/>
        <v>4978</v>
      </c>
      <c r="H81">
        <v>1</v>
      </c>
      <c r="I81">
        <f t="shared" si="35"/>
        <v>22</v>
      </c>
      <c r="J81">
        <f t="shared" si="39"/>
        <v>73</v>
      </c>
      <c r="K81">
        <f t="shared" si="39"/>
        <v>94.819213419791396</v>
      </c>
      <c r="L81">
        <f t="shared" si="39"/>
        <v>66.930353430353406</v>
      </c>
      <c r="M81">
        <f t="shared" si="39"/>
        <v>71.8570009930487</v>
      </c>
      <c r="N81">
        <f t="shared" si="39"/>
        <v>84.741212288956604</v>
      </c>
      <c r="O81">
        <f t="shared" si="39"/>
        <v>67.945352263594998</v>
      </c>
      <c r="P81">
        <f t="shared" si="39"/>
        <v>96.532623971090104</v>
      </c>
      <c r="Q81">
        <f t="shared" si="39"/>
        <v>82.980760315252695</v>
      </c>
      <c r="R81">
        <f t="shared" si="39"/>
        <v>81.885383386581495</v>
      </c>
      <c r="S81">
        <f t="shared" si="39"/>
        <v>102.84643237486701</v>
      </c>
      <c r="T81">
        <f t="shared" si="40"/>
        <v>93.827628361858203</v>
      </c>
      <c r="U81">
        <f t="shared" si="40"/>
        <v>111.874322049748</v>
      </c>
      <c r="V81">
        <f t="shared" si="40"/>
        <v>113.917867435158</v>
      </c>
      <c r="W81">
        <f t="shared" si="40"/>
        <v>113.700892076264</v>
      </c>
      <c r="X81">
        <f t="shared" si="40"/>
        <v>123.20563741191501</v>
      </c>
      <c r="Y81">
        <f t="shared" si="40"/>
        <v>113</v>
      </c>
      <c r="Z81">
        <f t="shared" si="40"/>
        <v>106</v>
      </c>
      <c r="AA81">
        <f t="shared" si="40"/>
        <v>92</v>
      </c>
      <c r="AB81">
        <f t="shared" si="40"/>
        <v>103</v>
      </c>
      <c r="AC81">
        <f t="shared" si="40"/>
        <v>119</v>
      </c>
      <c r="AD81">
        <f t="shared" si="41"/>
        <v>104</v>
      </c>
      <c r="AE81">
        <f t="shared" si="41"/>
        <v>148</v>
      </c>
      <c r="AF81">
        <f t="shared" si="41"/>
        <v>0</v>
      </c>
      <c r="AG81">
        <f t="shared" si="41"/>
        <v>0</v>
      </c>
      <c r="AH81">
        <f t="shared" si="41"/>
        <v>0</v>
      </c>
      <c r="AI81">
        <f t="shared" si="41"/>
        <v>0</v>
      </c>
      <c r="AJ81">
        <f t="shared" si="41"/>
        <v>0</v>
      </c>
      <c r="AK81">
        <f t="shared" si="41"/>
        <v>0</v>
      </c>
      <c r="AL81">
        <f t="shared" si="41"/>
        <v>0</v>
      </c>
      <c r="AM81">
        <f t="shared" si="41"/>
        <v>0</v>
      </c>
      <c r="AN81">
        <f t="shared" si="41"/>
        <v>0</v>
      </c>
      <c r="AO81">
        <f t="shared" si="41"/>
        <v>0</v>
      </c>
      <c r="AP81">
        <f t="shared" si="41"/>
        <v>0</v>
      </c>
      <c r="AQ81">
        <f t="shared" si="41"/>
        <v>0</v>
      </c>
      <c r="AR81">
        <f t="shared" si="41"/>
        <v>0</v>
      </c>
      <c r="AS81">
        <f t="shared" si="41"/>
        <v>0</v>
      </c>
      <c r="AT81">
        <f t="shared" si="41"/>
        <v>0</v>
      </c>
      <c r="AU81">
        <f t="shared" si="41"/>
        <v>0</v>
      </c>
      <c r="AV81">
        <f t="shared" si="41"/>
        <v>0</v>
      </c>
      <c r="AW81">
        <f t="shared" si="41"/>
        <v>0</v>
      </c>
      <c r="AX81">
        <f t="shared" si="41"/>
        <v>0</v>
      </c>
    </row>
    <row r="82" spans="1:50" x14ac:dyDescent="0.25">
      <c r="A82" t="str">
        <f t="shared" si="36"/>
        <v>VoitsbergNeugründungenInsgesamt</v>
      </c>
      <c r="B82">
        <v>82</v>
      </c>
      <c r="C82" t="str">
        <f t="shared" si="38"/>
        <v>Neugründungen</v>
      </c>
      <c r="D82" t="str">
        <f t="shared" si="37"/>
        <v>Insgesamt</v>
      </c>
      <c r="E82" t="s">
        <v>245</v>
      </c>
      <c r="F82" t="str">
        <f t="shared" si="27"/>
        <v>Voitsberg</v>
      </c>
      <c r="G82">
        <f t="shared" si="34"/>
        <v>5082</v>
      </c>
      <c r="H82">
        <v>1</v>
      </c>
      <c r="I82">
        <f t="shared" si="35"/>
        <v>22</v>
      </c>
      <c r="J82">
        <f t="shared" ref="J82:S91" si="42">IF(ISERROR($G82),"-",IF(INDEX(Anmerkungen_Matrix,$G82,J$1+6)="SW",INDEX(Anmerkungen_Matrix,$G82,J$1+6)&amp;" "&amp;INDEX(Daten_Matrix,$G82,J$1+6),INDEX(Daten_Matrix,$G82,J$1+6)))</f>
        <v>173</v>
      </c>
      <c r="K82">
        <f t="shared" si="42"/>
        <v>170.67458415562399</v>
      </c>
      <c r="L82">
        <f t="shared" si="42"/>
        <v>170.82224532224501</v>
      </c>
      <c r="M82">
        <f t="shared" si="42"/>
        <v>159.68222442899699</v>
      </c>
      <c r="N82">
        <f t="shared" si="42"/>
        <v>117.640741765846</v>
      </c>
      <c r="O82">
        <f t="shared" si="42"/>
        <v>135.89070452719</v>
      </c>
      <c r="P82">
        <f t="shared" si="42"/>
        <v>198.04115639429801</v>
      </c>
      <c r="Q82">
        <f t="shared" si="42"/>
        <v>193.95503013444599</v>
      </c>
      <c r="R82">
        <f t="shared" si="42"/>
        <v>253.64496805111801</v>
      </c>
      <c r="S82">
        <f t="shared" si="42"/>
        <v>197.704792332268</v>
      </c>
      <c r="T82">
        <f t="shared" ref="T82:AC91" si="43">IF(ISERROR($G82),"-",IF(INDEX(Anmerkungen_Matrix,$G82,T$1+6)="SW",INDEX(Anmerkungen_Matrix,$G82,T$1+6)&amp;" "&amp;INDEX(Daten_Matrix,$G82,T$1+6),INDEX(Daten_Matrix,$G82,T$1+6)))</f>
        <v>232.572738386308</v>
      </c>
      <c r="U82">
        <f t="shared" si="43"/>
        <v>210.76323171872099</v>
      </c>
      <c r="V82">
        <f t="shared" si="43"/>
        <v>197.85734870317</v>
      </c>
      <c r="W82">
        <f t="shared" si="43"/>
        <v>196.483120517754</v>
      </c>
      <c r="X82">
        <f t="shared" si="43"/>
        <v>239.45611787315801</v>
      </c>
      <c r="Y82">
        <f t="shared" si="43"/>
        <v>261</v>
      </c>
      <c r="Z82">
        <f t="shared" si="43"/>
        <v>224</v>
      </c>
      <c r="AA82">
        <f t="shared" si="43"/>
        <v>200</v>
      </c>
      <c r="AB82">
        <f t="shared" si="43"/>
        <v>201</v>
      </c>
      <c r="AC82">
        <f t="shared" si="43"/>
        <v>198</v>
      </c>
      <c r="AD82">
        <f t="shared" ref="AD82:AX91" si="44">IF(ISERROR($G82),"-",IF(INDEX(Anmerkungen_Matrix,$G82,AD$1+6)="SW",INDEX(Anmerkungen_Matrix,$G82,AD$1+6)&amp;" "&amp;INDEX(Daten_Matrix,$G82,AD$1+6),INDEX(Daten_Matrix,$G82,AD$1+6)))</f>
        <v>213</v>
      </c>
      <c r="AE82">
        <f t="shared" si="44"/>
        <v>200</v>
      </c>
      <c r="AF82">
        <f t="shared" si="44"/>
        <v>0</v>
      </c>
      <c r="AG82">
        <f t="shared" si="44"/>
        <v>0</v>
      </c>
      <c r="AH82">
        <f t="shared" si="44"/>
        <v>0</v>
      </c>
      <c r="AI82">
        <f t="shared" si="44"/>
        <v>0</v>
      </c>
      <c r="AJ82">
        <f t="shared" si="44"/>
        <v>0</v>
      </c>
      <c r="AK82">
        <f t="shared" si="44"/>
        <v>0</v>
      </c>
      <c r="AL82">
        <f t="shared" si="44"/>
        <v>0</v>
      </c>
      <c r="AM82">
        <f t="shared" si="44"/>
        <v>0</v>
      </c>
      <c r="AN82">
        <f t="shared" si="44"/>
        <v>0</v>
      </c>
      <c r="AO82">
        <f t="shared" si="44"/>
        <v>0</v>
      </c>
      <c r="AP82">
        <f t="shared" si="44"/>
        <v>0</v>
      </c>
      <c r="AQ82">
        <f t="shared" si="44"/>
        <v>0</v>
      </c>
      <c r="AR82">
        <f t="shared" si="44"/>
        <v>0</v>
      </c>
      <c r="AS82">
        <f t="shared" si="44"/>
        <v>0</v>
      </c>
      <c r="AT82">
        <f t="shared" si="44"/>
        <v>0</v>
      </c>
      <c r="AU82">
        <f t="shared" si="44"/>
        <v>0</v>
      </c>
      <c r="AV82">
        <f t="shared" si="44"/>
        <v>0</v>
      </c>
      <c r="AW82">
        <f t="shared" si="44"/>
        <v>0</v>
      </c>
      <c r="AX82">
        <f t="shared" si="44"/>
        <v>0</v>
      </c>
    </row>
    <row r="83" spans="1:50" x14ac:dyDescent="0.25">
      <c r="A83" t="str">
        <f t="shared" si="36"/>
        <v>WeizNeugründungenInsgesamt</v>
      </c>
      <c r="B83">
        <v>83</v>
      </c>
      <c r="C83" t="str">
        <f t="shared" si="38"/>
        <v>Neugründungen</v>
      </c>
      <c r="D83" t="str">
        <f t="shared" si="37"/>
        <v>Insgesamt</v>
      </c>
      <c r="E83" t="s">
        <v>246</v>
      </c>
      <c r="F83" t="str">
        <f t="shared" si="27"/>
        <v>Weiz</v>
      </c>
      <c r="G83">
        <f t="shared" si="34"/>
        <v>5139</v>
      </c>
      <c r="H83">
        <v>1</v>
      </c>
      <c r="I83">
        <f t="shared" si="35"/>
        <v>22</v>
      </c>
      <c r="J83">
        <f t="shared" si="42"/>
        <v>237</v>
      </c>
      <c r="K83">
        <f t="shared" si="42"/>
        <v>279.46715534254298</v>
      </c>
      <c r="L83">
        <f t="shared" si="42"/>
        <v>241.748440748441</v>
      </c>
      <c r="M83">
        <f t="shared" si="42"/>
        <v>263.47567030784501</v>
      </c>
      <c r="N83">
        <f t="shared" si="42"/>
        <v>264.19319125380599</v>
      </c>
      <c r="O83">
        <f t="shared" si="42"/>
        <v>271.78140905437999</v>
      </c>
      <c r="P83">
        <f t="shared" si="42"/>
        <v>298.55450712708301</v>
      </c>
      <c r="Q83">
        <f t="shared" si="42"/>
        <v>295.93138618451599</v>
      </c>
      <c r="R83">
        <f t="shared" si="42"/>
        <v>309.56669329073497</v>
      </c>
      <c r="S83">
        <f t="shared" si="42"/>
        <v>266.60191693290699</v>
      </c>
      <c r="T83">
        <f t="shared" si="43"/>
        <v>340.374694376528</v>
      </c>
      <c r="U83">
        <f t="shared" si="43"/>
        <v>414.53431830933198</v>
      </c>
      <c r="V83">
        <f t="shared" si="43"/>
        <v>428.690922190202</v>
      </c>
      <c r="W83">
        <f t="shared" si="43"/>
        <v>397.953122266923</v>
      </c>
      <c r="X83">
        <f t="shared" si="43"/>
        <v>475.93145419602803</v>
      </c>
      <c r="Y83">
        <f t="shared" si="43"/>
        <v>477</v>
      </c>
      <c r="Z83">
        <f t="shared" si="43"/>
        <v>577</v>
      </c>
      <c r="AA83">
        <f t="shared" si="43"/>
        <v>638</v>
      </c>
      <c r="AB83">
        <f t="shared" si="43"/>
        <v>602</v>
      </c>
      <c r="AC83">
        <f t="shared" si="43"/>
        <v>645</v>
      </c>
      <c r="AD83">
        <f t="shared" si="44"/>
        <v>581</v>
      </c>
      <c r="AE83">
        <f t="shared" si="44"/>
        <v>668</v>
      </c>
      <c r="AF83">
        <f t="shared" si="44"/>
        <v>0</v>
      </c>
      <c r="AG83">
        <f t="shared" si="44"/>
        <v>0</v>
      </c>
      <c r="AH83">
        <f t="shared" si="44"/>
        <v>0</v>
      </c>
      <c r="AI83">
        <f t="shared" si="44"/>
        <v>0</v>
      </c>
      <c r="AJ83">
        <f t="shared" si="44"/>
        <v>0</v>
      </c>
      <c r="AK83">
        <f t="shared" si="44"/>
        <v>0</v>
      </c>
      <c r="AL83">
        <f t="shared" si="44"/>
        <v>0</v>
      </c>
      <c r="AM83">
        <f t="shared" si="44"/>
        <v>0</v>
      </c>
      <c r="AN83">
        <f t="shared" si="44"/>
        <v>0</v>
      </c>
      <c r="AO83">
        <f t="shared" si="44"/>
        <v>0</v>
      </c>
      <c r="AP83">
        <f t="shared" si="44"/>
        <v>0</v>
      </c>
      <c r="AQ83">
        <f t="shared" si="44"/>
        <v>0</v>
      </c>
      <c r="AR83">
        <f t="shared" si="44"/>
        <v>0</v>
      </c>
      <c r="AS83">
        <f t="shared" si="44"/>
        <v>0</v>
      </c>
      <c r="AT83">
        <f t="shared" si="44"/>
        <v>0</v>
      </c>
      <c r="AU83">
        <f t="shared" si="44"/>
        <v>0</v>
      </c>
      <c r="AV83">
        <f t="shared" si="44"/>
        <v>0</v>
      </c>
      <c r="AW83">
        <f t="shared" si="44"/>
        <v>0</v>
      </c>
      <c r="AX83">
        <f t="shared" si="44"/>
        <v>0</v>
      </c>
    </row>
    <row r="84" spans="1:50" x14ac:dyDescent="0.25">
      <c r="A84" t="str">
        <f t="shared" si="36"/>
        <v>MurtalNeugründungenInsgesamt</v>
      </c>
      <c r="B84">
        <v>84</v>
      </c>
      <c r="C84" t="str">
        <f t="shared" si="38"/>
        <v>Neugründungen</v>
      </c>
      <c r="D84" t="str">
        <f t="shared" si="37"/>
        <v>Insgesamt</v>
      </c>
      <c r="E84" t="s">
        <v>249</v>
      </c>
      <c r="F84" t="str">
        <f t="shared" si="27"/>
        <v>Murtal</v>
      </c>
      <c r="G84">
        <f t="shared" si="34"/>
        <v>5224</v>
      </c>
      <c r="H84">
        <v>1</v>
      </c>
      <c r="I84">
        <f t="shared" si="35"/>
        <v>22</v>
      </c>
      <c r="J84">
        <f t="shared" si="42"/>
        <v>0</v>
      </c>
      <c r="K84">
        <f t="shared" si="42"/>
        <v>0</v>
      </c>
      <c r="L84">
        <f t="shared" si="42"/>
        <v>0</v>
      </c>
      <c r="M84">
        <f t="shared" si="42"/>
        <v>0</v>
      </c>
      <c r="N84">
        <f t="shared" si="42"/>
        <v>0</v>
      </c>
      <c r="O84">
        <f t="shared" si="42"/>
        <v>0</v>
      </c>
      <c r="P84">
        <f t="shared" si="42"/>
        <v>0</v>
      </c>
      <c r="Q84">
        <f t="shared" si="42"/>
        <v>0</v>
      </c>
      <c r="R84">
        <f t="shared" si="42"/>
        <v>0</v>
      </c>
      <c r="S84">
        <f t="shared" si="42"/>
        <v>231.654100106496</v>
      </c>
      <c r="T84">
        <f t="shared" si="43"/>
        <v>252.536063569682</v>
      </c>
      <c r="U84">
        <f t="shared" si="43"/>
        <v>365.58930241256797</v>
      </c>
      <c r="V84">
        <f t="shared" si="43"/>
        <v>416.69956772334302</v>
      </c>
      <c r="W84">
        <f t="shared" si="43"/>
        <v>458.79307329018701</v>
      </c>
      <c r="X84">
        <f t="shared" si="43"/>
        <v>514.68161434977605</v>
      </c>
      <c r="Y84">
        <f t="shared" si="43"/>
        <v>431</v>
      </c>
      <c r="Z84">
        <f t="shared" si="43"/>
        <v>435</v>
      </c>
      <c r="AA84">
        <f t="shared" si="43"/>
        <v>382</v>
      </c>
      <c r="AB84">
        <f t="shared" si="43"/>
        <v>368</v>
      </c>
      <c r="AC84">
        <f t="shared" si="43"/>
        <v>410</v>
      </c>
      <c r="AD84">
        <f t="shared" si="44"/>
        <v>397</v>
      </c>
      <c r="AE84">
        <f t="shared" si="44"/>
        <v>368</v>
      </c>
      <c r="AF84">
        <f t="shared" si="44"/>
        <v>0</v>
      </c>
      <c r="AG84">
        <f t="shared" si="44"/>
        <v>0</v>
      </c>
      <c r="AH84">
        <f t="shared" si="44"/>
        <v>0</v>
      </c>
      <c r="AI84">
        <f t="shared" si="44"/>
        <v>0</v>
      </c>
      <c r="AJ84">
        <f t="shared" si="44"/>
        <v>0</v>
      </c>
      <c r="AK84">
        <f t="shared" si="44"/>
        <v>0</v>
      </c>
      <c r="AL84">
        <f t="shared" si="44"/>
        <v>0</v>
      </c>
      <c r="AM84">
        <f t="shared" si="44"/>
        <v>0</v>
      </c>
      <c r="AN84">
        <f t="shared" si="44"/>
        <v>0</v>
      </c>
      <c r="AO84">
        <f t="shared" si="44"/>
        <v>0</v>
      </c>
      <c r="AP84">
        <f t="shared" si="44"/>
        <v>0</v>
      </c>
      <c r="AQ84">
        <f t="shared" si="44"/>
        <v>0</v>
      </c>
      <c r="AR84">
        <f t="shared" si="44"/>
        <v>0</v>
      </c>
      <c r="AS84">
        <f t="shared" si="44"/>
        <v>0</v>
      </c>
      <c r="AT84">
        <f t="shared" si="44"/>
        <v>0</v>
      </c>
      <c r="AU84">
        <f t="shared" si="44"/>
        <v>0</v>
      </c>
      <c r="AV84">
        <f t="shared" si="44"/>
        <v>0</v>
      </c>
      <c r="AW84">
        <f t="shared" si="44"/>
        <v>0</v>
      </c>
      <c r="AX84">
        <f t="shared" si="44"/>
        <v>0</v>
      </c>
    </row>
    <row r="85" spans="1:50" x14ac:dyDescent="0.25">
      <c r="A85" t="str">
        <f t="shared" si="36"/>
        <v>Bruck-MürzzuschlagNeugründungenInsgesamt</v>
      </c>
      <c r="B85">
        <v>85</v>
      </c>
      <c r="C85" t="str">
        <f t="shared" si="38"/>
        <v>Neugründungen</v>
      </c>
      <c r="D85" t="str">
        <f t="shared" si="37"/>
        <v>Insgesamt</v>
      </c>
      <c r="E85" t="s">
        <v>250</v>
      </c>
      <c r="F85" t="str">
        <f t="shared" si="27"/>
        <v>Bruck-Mürzzuschlag</v>
      </c>
      <c r="G85">
        <f t="shared" si="34"/>
        <v>5281</v>
      </c>
      <c r="H85">
        <v>1</v>
      </c>
      <c r="I85">
        <f t="shared" si="35"/>
        <v>22</v>
      </c>
      <c r="J85">
        <f t="shared" si="42"/>
        <v>0</v>
      </c>
      <c r="K85">
        <f t="shared" si="42"/>
        <v>0</v>
      </c>
      <c r="L85">
        <f t="shared" si="42"/>
        <v>0</v>
      </c>
      <c r="M85">
        <f t="shared" si="42"/>
        <v>0</v>
      </c>
      <c r="N85">
        <f t="shared" si="42"/>
        <v>0</v>
      </c>
      <c r="O85">
        <f t="shared" si="42"/>
        <v>0</v>
      </c>
      <c r="P85">
        <f t="shared" si="42"/>
        <v>0</v>
      </c>
      <c r="Q85">
        <f t="shared" si="42"/>
        <v>0</v>
      </c>
      <c r="R85">
        <f t="shared" si="42"/>
        <v>0</v>
      </c>
      <c r="S85">
        <f t="shared" si="42"/>
        <v>0</v>
      </c>
      <c r="T85">
        <f t="shared" si="43"/>
        <v>309.43154034229798</v>
      </c>
      <c r="U85">
        <f t="shared" si="43"/>
        <v>350.606134280905</v>
      </c>
      <c r="V85">
        <f t="shared" si="43"/>
        <v>351.74639769452398</v>
      </c>
      <c r="W85">
        <f t="shared" si="43"/>
        <v>381.995102326395</v>
      </c>
      <c r="X85">
        <f t="shared" si="43"/>
        <v>369.61691223574599</v>
      </c>
      <c r="Y85">
        <f t="shared" si="43"/>
        <v>365</v>
      </c>
      <c r="Z85">
        <f t="shared" si="43"/>
        <v>333</v>
      </c>
      <c r="AA85">
        <f t="shared" si="43"/>
        <v>354</v>
      </c>
      <c r="AB85">
        <f t="shared" si="43"/>
        <v>372</v>
      </c>
      <c r="AC85">
        <f t="shared" si="43"/>
        <v>355</v>
      </c>
      <c r="AD85">
        <f t="shared" si="44"/>
        <v>343</v>
      </c>
      <c r="AE85">
        <f t="shared" si="44"/>
        <v>360</v>
      </c>
      <c r="AF85">
        <f t="shared" si="44"/>
        <v>0</v>
      </c>
      <c r="AG85">
        <f t="shared" si="44"/>
        <v>0</v>
      </c>
      <c r="AH85">
        <f t="shared" si="44"/>
        <v>0</v>
      </c>
      <c r="AI85">
        <f t="shared" si="44"/>
        <v>0</v>
      </c>
      <c r="AJ85">
        <f t="shared" si="44"/>
        <v>0</v>
      </c>
      <c r="AK85">
        <f t="shared" si="44"/>
        <v>0</v>
      </c>
      <c r="AL85">
        <f t="shared" si="44"/>
        <v>0</v>
      </c>
      <c r="AM85">
        <f t="shared" si="44"/>
        <v>0</v>
      </c>
      <c r="AN85">
        <f t="shared" si="44"/>
        <v>0</v>
      </c>
      <c r="AO85">
        <f t="shared" si="44"/>
        <v>0</v>
      </c>
      <c r="AP85">
        <f t="shared" si="44"/>
        <v>0</v>
      </c>
      <c r="AQ85">
        <f t="shared" si="44"/>
        <v>0</v>
      </c>
      <c r="AR85">
        <f t="shared" si="44"/>
        <v>0</v>
      </c>
      <c r="AS85">
        <f t="shared" si="44"/>
        <v>0</v>
      </c>
      <c r="AT85">
        <f t="shared" si="44"/>
        <v>0</v>
      </c>
      <c r="AU85">
        <f t="shared" si="44"/>
        <v>0</v>
      </c>
      <c r="AV85">
        <f t="shared" si="44"/>
        <v>0</v>
      </c>
      <c r="AW85">
        <f t="shared" si="44"/>
        <v>0</v>
      </c>
      <c r="AX85">
        <f t="shared" si="44"/>
        <v>0</v>
      </c>
    </row>
    <row r="86" spans="1:50" x14ac:dyDescent="0.25">
      <c r="A86" t="str">
        <f t="shared" si="36"/>
        <v>Hartberg-FürstenfeldNeugründungenInsgesamt</v>
      </c>
      <c r="B86">
        <v>86</v>
      </c>
      <c r="C86" t="str">
        <f t="shared" si="38"/>
        <v>Neugründungen</v>
      </c>
      <c r="D86" t="str">
        <f t="shared" si="37"/>
        <v>Insgesamt</v>
      </c>
      <c r="E86" t="s">
        <v>251</v>
      </c>
      <c r="F86" t="str">
        <f t="shared" si="27"/>
        <v>Hartberg-Fürstenfeld</v>
      </c>
      <c r="G86">
        <f t="shared" si="34"/>
        <v>5338</v>
      </c>
      <c r="H86">
        <v>1</v>
      </c>
      <c r="I86">
        <f t="shared" si="35"/>
        <v>22</v>
      </c>
      <c r="J86">
        <f t="shared" si="42"/>
        <v>0</v>
      </c>
      <c r="K86">
        <f t="shared" si="42"/>
        <v>0</v>
      </c>
      <c r="L86">
        <f t="shared" si="42"/>
        <v>0</v>
      </c>
      <c r="M86">
        <f t="shared" si="42"/>
        <v>0</v>
      </c>
      <c r="N86">
        <f t="shared" si="42"/>
        <v>0</v>
      </c>
      <c r="O86">
        <f t="shared" si="42"/>
        <v>0</v>
      </c>
      <c r="P86">
        <f t="shared" si="42"/>
        <v>0</v>
      </c>
      <c r="Q86">
        <f t="shared" si="42"/>
        <v>0</v>
      </c>
      <c r="R86">
        <f t="shared" si="42"/>
        <v>0</v>
      </c>
      <c r="S86">
        <f t="shared" si="42"/>
        <v>0</v>
      </c>
      <c r="T86">
        <f t="shared" si="43"/>
        <v>464.147310513447</v>
      </c>
      <c r="U86">
        <f t="shared" si="43"/>
        <v>448.49616607443397</v>
      </c>
      <c r="V86">
        <f t="shared" si="43"/>
        <v>439.68299711815598</v>
      </c>
      <c r="W86">
        <f t="shared" si="43"/>
        <v>484.72485569354598</v>
      </c>
      <c r="X86">
        <f t="shared" si="43"/>
        <v>477.91864189621998</v>
      </c>
      <c r="Y86">
        <f t="shared" si="43"/>
        <v>549</v>
      </c>
      <c r="Z86">
        <f t="shared" si="43"/>
        <v>493</v>
      </c>
      <c r="AA86">
        <f t="shared" si="43"/>
        <v>486</v>
      </c>
      <c r="AB86">
        <f t="shared" si="43"/>
        <v>450</v>
      </c>
      <c r="AC86">
        <f t="shared" si="43"/>
        <v>463</v>
      </c>
      <c r="AD86">
        <f t="shared" si="44"/>
        <v>444</v>
      </c>
      <c r="AE86">
        <f t="shared" si="44"/>
        <v>440</v>
      </c>
      <c r="AF86">
        <f t="shared" si="44"/>
        <v>0</v>
      </c>
      <c r="AG86">
        <f t="shared" si="44"/>
        <v>0</v>
      </c>
      <c r="AH86">
        <f t="shared" si="44"/>
        <v>0</v>
      </c>
      <c r="AI86">
        <f t="shared" si="44"/>
        <v>0</v>
      </c>
      <c r="AJ86">
        <f t="shared" si="44"/>
        <v>0</v>
      </c>
      <c r="AK86">
        <f t="shared" si="44"/>
        <v>0</v>
      </c>
      <c r="AL86">
        <f t="shared" si="44"/>
        <v>0</v>
      </c>
      <c r="AM86">
        <f t="shared" si="44"/>
        <v>0</v>
      </c>
      <c r="AN86">
        <f t="shared" si="44"/>
        <v>0</v>
      </c>
      <c r="AO86">
        <f t="shared" si="44"/>
        <v>0</v>
      </c>
      <c r="AP86">
        <f t="shared" si="44"/>
        <v>0</v>
      </c>
      <c r="AQ86">
        <f t="shared" si="44"/>
        <v>0</v>
      </c>
      <c r="AR86">
        <f t="shared" si="44"/>
        <v>0</v>
      </c>
      <c r="AS86">
        <f t="shared" si="44"/>
        <v>0</v>
      </c>
      <c r="AT86">
        <f t="shared" si="44"/>
        <v>0</v>
      </c>
      <c r="AU86">
        <f t="shared" si="44"/>
        <v>0</v>
      </c>
      <c r="AV86">
        <f t="shared" si="44"/>
        <v>0</v>
      </c>
      <c r="AW86">
        <f t="shared" si="44"/>
        <v>0</v>
      </c>
      <c r="AX86">
        <f t="shared" si="44"/>
        <v>0</v>
      </c>
    </row>
    <row r="87" spans="1:50" x14ac:dyDescent="0.25">
      <c r="A87" t="str">
        <f t="shared" si="36"/>
        <v>SüdoststeiermarkNeugründungenInsgesamt</v>
      </c>
      <c r="B87">
        <v>87</v>
      </c>
      <c r="C87" t="str">
        <f t="shared" si="38"/>
        <v>Neugründungen</v>
      </c>
      <c r="D87" t="str">
        <f t="shared" si="37"/>
        <v>Insgesamt</v>
      </c>
      <c r="E87" t="s">
        <v>252</v>
      </c>
      <c r="F87" t="str">
        <f t="shared" si="27"/>
        <v>Südoststeiermark</v>
      </c>
      <c r="G87">
        <f t="shared" si="34"/>
        <v>5395</v>
      </c>
      <c r="H87">
        <v>1</v>
      </c>
      <c r="I87">
        <f t="shared" si="35"/>
        <v>22</v>
      </c>
      <c r="J87">
        <f t="shared" si="42"/>
        <v>0</v>
      </c>
      <c r="K87">
        <f t="shared" si="42"/>
        <v>0</v>
      </c>
      <c r="L87">
        <f t="shared" si="42"/>
        <v>0</v>
      </c>
      <c r="M87">
        <f t="shared" si="42"/>
        <v>0</v>
      </c>
      <c r="N87">
        <f t="shared" si="42"/>
        <v>0</v>
      </c>
      <c r="O87">
        <f t="shared" si="42"/>
        <v>0</v>
      </c>
      <c r="P87">
        <f t="shared" si="42"/>
        <v>0</v>
      </c>
      <c r="Q87">
        <f t="shared" si="42"/>
        <v>0</v>
      </c>
      <c r="R87">
        <f t="shared" si="42"/>
        <v>0</v>
      </c>
      <c r="S87">
        <f t="shared" si="42"/>
        <v>0</v>
      </c>
      <c r="T87">
        <f t="shared" si="43"/>
        <v>333.38753056234702</v>
      </c>
      <c r="U87">
        <f t="shared" si="43"/>
        <v>365.58930241256797</v>
      </c>
      <c r="V87">
        <f t="shared" si="43"/>
        <v>386.72118155619597</v>
      </c>
      <c r="W87">
        <f t="shared" si="43"/>
        <v>359.05544866188598</v>
      </c>
      <c r="X87">
        <f t="shared" si="43"/>
        <v>448.11082639333802</v>
      </c>
      <c r="Y87">
        <f t="shared" si="43"/>
        <v>420</v>
      </c>
      <c r="Z87">
        <f t="shared" si="43"/>
        <v>379</v>
      </c>
      <c r="AA87">
        <f t="shared" si="43"/>
        <v>372</v>
      </c>
      <c r="AB87">
        <f t="shared" si="43"/>
        <v>339</v>
      </c>
      <c r="AC87">
        <f t="shared" si="43"/>
        <v>339</v>
      </c>
      <c r="AD87">
        <f t="shared" si="44"/>
        <v>357</v>
      </c>
      <c r="AE87">
        <f t="shared" si="44"/>
        <v>337</v>
      </c>
      <c r="AF87">
        <f t="shared" si="44"/>
        <v>0</v>
      </c>
      <c r="AG87">
        <f t="shared" si="44"/>
        <v>0</v>
      </c>
      <c r="AH87">
        <f t="shared" si="44"/>
        <v>0</v>
      </c>
      <c r="AI87">
        <f t="shared" si="44"/>
        <v>0</v>
      </c>
      <c r="AJ87">
        <f t="shared" si="44"/>
        <v>0</v>
      </c>
      <c r="AK87">
        <f t="shared" si="44"/>
        <v>0</v>
      </c>
      <c r="AL87">
        <f t="shared" si="44"/>
        <v>0</v>
      </c>
      <c r="AM87">
        <f t="shared" si="44"/>
        <v>0</v>
      </c>
      <c r="AN87">
        <f t="shared" si="44"/>
        <v>0</v>
      </c>
      <c r="AO87">
        <f t="shared" si="44"/>
        <v>0</v>
      </c>
      <c r="AP87">
        <f t="shared" si="44"/>
        <v>0</v>
      </c>
      <c r="AQ87">
        <f t="shared" si="44"/>
        <v>0</v>
      </c>
      <c r="AR87">
        <f t="shared" si="44"/>
        <v>0</v>
      </c>
      <c r="AS87">
        <f t="shared" si="44"/>
        <v>0</v>
      </c>
      <c r="AT87">
        <f t="shared" si="44"/>
        <v>0</v>
      </c>
      <c r="AU87">
        <f t="shared" si="44"/>
        <v>0</v>
      </c>
      <c r="AV87">
        <f t="shared" si="44"/>
        <v>0</v>
      </c>
      <c r="AW87">
        <f t="shared" si="44"/>
        <v>0</v>
      </c>
      <c r="AX87">
        <f t="shared" si="44"/>
        <v>0</v>
      </c>
    </row>
    <row r="88" spans="1:50" x14ac:dyDescent="0.25">
      <c r="A88" t="str">
        <f t="shared" si="36"/>
        <v>SteiermarkNeugründungenInsgesamt</v>
      </c>
      <c r="B88">
        <v>88</v>
      </c>
      <c r="C88" t="str">
        <f t="shared" si="38"/>
        <v>Neugründungen</v>
      </c>
      <c r="D88" t="str">
        <f t="shared" si="37"/>
        <v>Insgesamt</v>
      </c>
      <c r="E88" t="s">
        <v>229</v>
      </c>
      <c r="F88" t="str">
        <f t="shared" si="27"/>
        <v>Steiermark</v>
      </c>
      <c r="G88">
        <f t="shared" si="34"/>
        <v>4250</v>
      </c>
      <c r="H88">
        <v>1</v>
      </c>
      <c r="I88">
        <f t="shared" si="35"/>
        <v>22</v>
      </c>
      <c r="J88">
        <f t="shared" si="42"/>
        <v>3795</v>
      </c>
      <c r="K88">
        <f t="shared" si="42"/>
        <v>3743.86178460671</v>
      </c>
      <c r="L88">
        <f t="shared" si="42"/>
        <v>3844</v>
      </c>
      <c r="M88">
        <f t="shared" si="42"/>
        <v>4020</v>
      </c>
      <c r="N88">
        <f t="shared" si="42"/>
        <v>3602</v>
      </c>
      <c r="O88">
        <f t="shared" si="42"/>
        <v>3730</v>
      </c>
      <c r="P88">
        <f t="shared" si="42"/>
        <v>4957</v>
      </c>
      <c r="Q88">
        <f t="shared" si="42"/>
        <v>4313</v>
      </c>
      <c r="R88">
        <f t="shared" si="42"/>
        <v>5001</v>
      </c>
      <c r="S88">
        <f t="shared" si="42"/>
        <v>4688</v>
      </c>
      <c r="T88">
        <f t="shared" si="43"/>
        <v>4899</v>
      </c>
      <c r="U88">
        <f t="shared" si="43"/>
        <v>5341</v>
      </c>
      <c r="V88">
        <f t="shared" si="43"/>
        <v>5548</v>
      </c>
      <c r="W88">
        <f t="shared" si="43"/>
        <v>5702</v>
      </c>
      <c r="X88">
        <f t="shared" si="43"/>
        <v>6204</v>
      </c>
      <c r="Y88">
        <f t="shared" si="43"/>
        <v>6239</v>
      </c>
      <c r="Z88">
        <f t="shared" si="43"/>
        <v>5996</v>
      </c>
      <c r="AA88">
        <f t="shared" si="43"/>
        <v>5931</v>
      </c>
      <c r="AB88">
        <f t="shared" si="43"/>
        <v>5944</v>
      </c>
      <c r="AC88">
        <f t="shared" si="43"/>
        <v>6194</v>
      </c>
      <c r="AD88">
        <f t="shared" si="44"/>
        <v>5911</v>
      </c>
      <c r="AE88">
        <f t="shared" si="44"/>
        <v>5958</v>
      </c>
      <c r="AF88">
        <f t="shared" si="44"/>
        <v>0</v>
      </c>
      <c r="AG88">
        <f t="shared" si="44"/>
        <v>0</v>
      </c>
      <c r="AH88">
        <f t="shared" si="44"/>
        <v>0</v>
      </c>
      <c r="AI88">
        <f t="shared" si="44"/>
        <v>0</v>
      </c>
      <c r="AJ88">
        <f t="shared" si="44"/>
        <v>0</v>
      </c>
      <c r="AK88">
        <f t="shared" si="44"/>
        <v>0</v>
      </c>
      <c r="AL88">
        <f t="shared" si="44"/>
        <v>0</v>
      </c>
      <c r="AM88">
        <f t="shared" si="44"/>
        <v>0</v>
      </c>
      <c r="AN88">
        <f t="shared" si="44"/>
        <v>0</v>
      </c>
      <c r="AO88">
        <f t="shared" si="44"/>
        <v>0</v>
      </c>
      <c r="AP88">
        <f t="shared" si="44"/>
        <v>0</v>
      </c>
      <c r="AQ88">
        <f t="shared" si="44"/>
        <v>0</v>
      </c>
      <c r="AR88">
        <f t="shared" si="44"/>
        <v>0</v>
      </c>
      <c r="AS88">
        <f t="shared" si="44"/>
        <v>0</v>
      </c>
      <c r="AT88">
        <f t="shared" si="44"/>
        <v>0</v>
      </c>
      <c r="AU88">
        <f t="shared" si="44"/>
        <v>0</v>
      </c>
      <c r="AV88">
        <f t="shared" si="44"/>
        <v>0</v>
      </c>
      <c r="AW88">
        <f t="shared" si="44"/>
        <v>0</v>
      </c>
      <c r="AX88">
        <f t="shared" si="44"/>
        <v>0</v>
      </c>
    </row>
    <row r="89" spans="1:50" x14ac:dyDescent="0.25">
      <c r="A89" t="str">
        <f t="shared" si="36"/>
        <v>Innsbruck-StadtNeugründungenInsgesamt</v>
      </c>
      <c r="B89">
        <v>89</v>
      </c>
      <c r="C89" t="str">
        <f t="shared" si="38"/>
        <v>Neugründungen</v>
      </c>
      <c r="D89" t="str">
        <f t="shared" si="37"/>
        <v>Insgesamt</v>
      </c>
      <c r="E89" t="s">
        <v>257</v>
      </c>
      <c r="F89" t="str">
        <f t="shared" si="27"/>
        <v>Innsbruck-Stadt</v>
      </c>
      <c r="G89">
        <f t="shared" si="34"/>
        <v>5543</v>
      </c>
      <c r="H89">
        <v>1</v>
      </c>
      <c r="I89">
        <f t="shared" si="35"/>
        <v>22</v>
      </c>
      <c r="J89">
        <f t="shared" si="42"/>
        <v>410</v>
      </c>
      <c r="K89">
        <f t="shared" si="42"/>
        <v>464.11509726529499</v>
      </c>
      <c r="L89">
        <f t="shared" si="42"/>
        <v>451.20407239819002</v>
      </c>
      <c r="M89">
        <f t="shared" si="42"/>
        <v>398</v>
      </c>
      <c r="N89">
        <f t="shared" si="42"/>
        <v>378.46844319775602</v>
      </c>
      <c r="O89">
        <f t="shared" si="42"/>
        <v>441.63681183237497</v>
      </c>
      <c r="P89">
        <f t="shared" si="42"/>
        <v>512.40256211180099</v>
      </c>
      <c r="Q89">
        <f t="shared" si="42"/>
        <v>402.48333333333301</v>
      </c>
      <c r="R89">
        <f t="shared" si="42"/>
        <v>440.82699097685401</v>
      </c>
      <c r="S89">
        <f t="shared" si="42"/>
        <v>476.41947261663302</v>
      </c>
      <c r="T89">
        <f t="shared" si="43"/>
        <v>503</v>
      </c>
      <c r="U89">
        <f t="shared" si="43"/>
        <v>465.61865793780697</v>
      </c>
      <c r="V89">
        <f t="shared" si="43"/>
        <v>460.046732837055</v>
      </c>
      <c r="W89">
        <f t="shared" si="43"/>
        <v>469</v>
      </c>
      <c r="X89">
        <f t="shared" si="43"/>
        <v>514.62789017341004</v>
      </c>
      <c r="Y89">
        <f t="shared" si="43"/>
        <v>490</v>
      </c>
      <c r="Z89">
        <f t="shared" si="43"/>
        <v>527</v>
      </c>
      <c r="AA89">
        <f t="shared" si="43"/>
        <v>519</v>
      </c>
      <c r="AB89">
        <f t="shared" si="43"/>
        <v>505</v>
      </c>
      <c r="AC89">
        <f t="shared" si="43"/>
        <v>599</v>
      </c>
      <c r="AD89">
        <f t="shared" si="44"/>
        <v>544</v>
      </c>
      <c r="AE89">
        <f t="shared" si="44"/>
        <v>607</v>
      </c>
      <c r="AF89">
        <f t="shared" si="44"/>
        <v>0</v>
      </c>
      <c r="AG89">
        <f t="shared" si="44"/>
        <v>0</v>
      </c>
      <c r="AH89">
        <f t="shared" si="44"/>
        <v>0</v>
      </c>
      <c r="AI89">
        <f t="shared" si="44"/>
        <v>0</v>
      </c>
      <c r="AJ89">
        <f t="shared" si="44"/>
        <v>0</v>
      </c>
      <c r="AK89">
        <f t="shared" si="44"/>
        <v>0</v>
      </c>
      <c r="AL89">
        <f t="shared" si="44"/>
        <v>0</v>
      </c>
      <c r="AM89">
        <f t="shared" si="44"/>
        <v>0</v>
      </c>
      <c r="AN89">
        <f t="shared" si="44"/>
        <v>0</v>
      </c>
      <c r="AO89">
        <f t="shared" si="44"/>
        <v>0</v>
      </c>
      <c r="AP89">
        <f t="shared" si="44"/>
        <v>0</v>
      </c>
      <c r="AQ89">
        <f t="shared" si="44"/>
        <v>0</v>
      </c>
      <c r="AR89">
        <f t="shared" si="44"/>
        <v>0</v>
      </c>
      <c r="AS89">
        <f t="shared" si="44"/>
        <v>0</v>
      </c>
      <c r="AT89">
        <f t="shared" si="44"/>
        <v>0</v>
      </c>
      <c r="AU89">
        <f t="shared" si="44"/>
        <v>0</v>
      </c>
      <c r="AV89">
        <f t="shared" si="44"/>
        <v>0</v>
      </c>
      <c r="AW89">
        <f t="shared" si="44"/>
        <v>0</v>
      </c>
      <c r="AX89">
        <f t="shared" si="44"/>
        <v>0</v>
      </c>
    </row>
    <row r="90" spans="1:50" x14ac:dyDescent="0.25">
      <c r="A90" t="str">
        <f t="shared" si="36"/>
        <v>ImstNeugründungenInsgesamt</v>
      </c>
      <c r="B90">
        <v>90</v>
      </c>
      <c r="C90" t="str">
        <f t="shared" si="38"/>
        <v>Neugründungen</v>
      </c>
      <c r="D90" t="str">
        <f t="shared" si="37"/>
        <v>Insgesamt</v>
      </c>
      <c r="E90" t="s">
        <v>258</v>
      </c>
      <c r="F90" t="str">
        <f t="shared" si="27"/>
        <v>Imst</v>
      </c>
      <c r="G90">
        <f t="shared" si="34"/>
        <v>5600</v>
      </c>
      <c r="H90">
        <v>1</v>
      </c>
      <c r="I90">
        <f t="shared" si="35"/>
        <v>22</v>
      </c>
      <c r="J90">
        <f t="shared" si="42"/>
        <v>130</v>
      </c>
      <c r="K90">
        <f t="shared" si="42"/>
        <v>156.70122638849699</v>
      </c>
      <c r="L90">
        <f t="shared" si="42"/>
        <v>141.063800904977</v>
      </c>
      <c r="M90">
        <f t="shared" si="42"/>
        <v>150</v>
      </c>
      <c r="N90">
        <f t="shared" si="42"/>
        <v>145.79523141655</v>
      </c>
      <c r="O90">
        <f t="shared" si="42"/>
        <v>142.88249794576799</v>
      </c>
      <c r="P90">
        <f t="shared" si="42"/>
        <v>185.78338509316799</v>
      </c>
      <c r="Q90">
        <f t="shared" si="42"/>
        <v>187.758974358974</v>
      </c>
      <c r="R90">
        <f t="shared" si="42"/>
        <v>189.925460965084</v>
      </c>
      <c r="S90">
        <f t="shared" si="42"/>
        <v>149.817444219067</v>
      </c>
      <c r="T90">
        <f t="shared" si="43"/>
        <v>176</v>
      </c>
      <c r="U90">
        <f t="shared" si="43"/>
        <v>178.85351882160401</v>
      </c>
      <c r="V90">
        <f t="shared" si="43"/>
        <v>201.582299421009</v>
      </c>
      <c r="W90">
        <f t="shared" si="43"/>
        <v>195</v>
      </c>
      <c r="X90">
        <f t="shared" si="43"/>
        <v>198.856213872832</v>
      </c>
      <c r="Y90">
        <f t="shared" si="43"/>
        <v>206</v>
      </c>
      <c r="Z90">
        <f t="shared" si="43"/>
        <v>237</v>
      </c>
      <c r="AA90">
        <f t="shared" si="43"/>
        <v>215</v>
      </c>
      <c r="AB90">
        <f t="shared" si="43"/>
        <v>222</v>
      </c>
      <c r="AC90">
        <f t="shared" si="43"/>
        <v>231</v>
      </c>
      <c r="AD90">
        <f t="shared" si="44"/>
        <v>262</v>
      </c>
      <c r="AE90">
        <f t="shared" si="44"/>
        <v>240</v>
      </c>
      <c r="AF90">
        <f t="shared" si="44"/>
        <v>0</v>
      </c>
      <c r="AG90">
        <f t="shared" si="44"/>
        <v>0</v>
      </c>
      <c r="AH90">
        <f t="shared" si="44"/>
        <v>0</v>
      </c>
      <c r="AI90">
        <f t="shared" si="44"/>
        <v>0</v>
      </c>
      <c r="AJ90">
        <f t="shared" si="44"/>
        <v>0</v>
      </c>
      <c r="AK90">
        <f t="shared" si="44"/>
        <v>0</v>
      </c>
      <c r="AL90">
        <f t="shared" si="44"/>
        <v>0</v>
      </c>
      <c r="AM90">
        <f t="shared" si="44"/>
        <v>0</v>
      </c>
      <c r="AN90">
        <f t="shared" si="44"/>
        <v>0</v>
      </c>
      <c r="AO90">
        <f t="shared" si="44"/>
        <v>0</v>
      </c>
      <c r="AP90">
        <f t="shared" si="44"/>
        <v>0</v>
      </c>
      <c r="AQ90">
        <f t="shared" si="44"/>
        <v>0</v>
      </c>
      <c r="AR90">
        <f t="shared" si="44"/>
        <v>0</v>
      </c>
      <c r="AS90">
        <f t="shared" si="44"/>
        <v>0</v>
      </c>
      <c r="AT90">
        <f t="shared" si="44"/>
        <v>0</v>
      </c>
      <c r="AU90">
        <f t="shared" si="44"/>
        <v>0</v>
      </c>
      <c r="AV90">
        <f t="shared" si="44"/>
        <v>0</v>
      </c>
      <c r="AW90">
        <f t="shared" si="44"/>
        <v>0</v>
      </c>
      <c r="AX90">
        <f t="shared" si="44"/>
        <v>0</v>
      </c>
    </row>
    <row r="91" spans="1:50" x14ac:dyDescent="0.25">
      <c r="A91" t="str">
        <f t="shared" si="36"/>
        <v>Innsbruck-LandNeugründungenInsgesamt</v>
      </c>
      <c r="B91">
        <v>91</v>
      </c>
      <c r="C91" t="str">
        <f t="shared" si="38"/>
        <v>Neugründungen</v>
      </c>
      <c r="D91" t="str">
        <f t="shared" si="37"/>
        <v>Insgesamt</v>
      </c>
      <c r="E91" t="s">
        <v>259</v>
      </c>
      <c r="F91" t="str">
        <f t="shared" si="27"/>
        <v>Innsbruck-Land</v>
      </c>
      <c r="G91">
        <f t="shared" si="34"/>
        <v>5657</v>
      </c>
      <c r="H91">
        <v>1</v>
      </c>
      <c r="I91">
        <f t="shared" si="35"/>
        <v>22</v>
      </c>
      <c r="J91">
        <f t="shared" si="42"/>
        <v>457</v>
      </c>
      <c r="K91">
        <f t="shared" si="42"/>
        <v>528.991401184099</v>
      </c>
      <c r="L91">
        <f t="shared" si="42"/>
        <v>503.22760180995499</v>
      </c>
      <c r="M91">
        <f t="shared" si="42"/>
        <v>478</v>
      </c>
      <c r="N91">
        <f t="shared" si="42"/>
        <v>446.37307152875201</v>
      </c>
      <c r="O91">
        <f t="shared" si="42"/>
        <v>582.52095316351699</v>
      </c>
      <c r="P91">
        <f t="shared" si="42"/>
        <v>590.31172360248399</v>
      </c>
      <c r="Q91">
        <f t="shared" si="42"/>
        <v>544.30128205128199</v>
      </c>
      <c r="R91">
        <f t="shared" si="42"/>
        <v>656.74225186347599</v>
      </c>
      <c r="S91">
        <f t="shared" si="42"/>
        <v>564.31237322515199</v>
      </c>
      <c r="T91">
        <f t="shared" si="43"/>
        <v>582</v>
      </c>
      <c r="U91">
        <f t="shared" si="43"/>
        <v>626.48690671031102</v>
      </c>
      <c r="V91">
        <f t="shared" si="43"/>
        <v>576.80479735318397</v>
      </c>
      <c r="W91">
        <f t="shared" si="43"/>
        <v>612</v>
      </c>
      <c r="X91">
        <f t="shared" si="43"/>
        <v>710.48627167630104</v>
      </c>
      <c r="Y91">
        <f t="shared" si="43"/>
        <v>648</v>
      </c>
      <c r="Z91">
        <f t="shared" si="43"/>
        <v>608</v>
      </c>
      <c r="AA91">
        <f t="shared" si="43"/>
        <v>673</v>
      </c>
      <c r="AB91">
        <f t="shared" si="43"/>
        <v>645</v>
      </c>
      <c r="AC91">
        <f t="shared" si="43"/>
        <v>753</v>
      </c>
      <c r="AD91">
        <f t="shared" si="44"/>
        <v>722</v>
      </c>
      <c r="AE91">
        <f t="shared" si="44"/>
        <v>754</v>
      </c>
      <c r="AF91">
        <f t="shared" si="44"/>
        <v>0</v>
      </c>
      <c r="AG91">
        <f t="shared" si="44"/>
        <v>0</v>
      </c>
      <c r="AH91">
        <f t="shared" si="44"/>
        <v>0</v>
      </c>
      <c r="AI91">
        <f t="shared" si="44"/>
        <v>0</v>
      </c>
      <c r="AJ91">
        <f t="shared" si="44"/>
        <v>0</v>
      </c>
      <c r="AK91">
        <f t="shared" si="44"/>
        <v>0</v>
      </c>
      <c r="AL91">
        <f t="shared" si="44"/>
        <v>0</v>
      </c>
      <c r="AM91">
        <f t="shared" si="44"/>
        <v>0</v>
      </c>
      <c r="AN91">
        <f t="shared" si="44"/>
        <v>0</v>
      </c>
      <c r="AO91">
        <f t="shared" si="44"/>
        <v>0</v>
      </c>
      <c r="AP91">
        <f t="shared" si="44"/>
        <v>0</v>
      </c>
      <c r="AQ91">
        <f t="shared" si="44"/>
        <v>0</v>
      </c>
      <c r="AR91">
        <f t="shared" si="44"/>
        <v>0</v>
      </c>
      <c r="AS91">
        <f t="shared" si="44"/>
        <v>0</v>
      </c>
      <c r="AT91">
        <f t="shared" si="44"/>
        <v>0</v>
      </c>
      <c r="AU91">
        <f t="shared" si="44"/>
        <v>0</v>
      </c>
      <c r="AV91">
        <f t="shared" si="44"/>
        <v>0</v>
      </c>
      <c r="AW91">
        <f t="shared" si="44"/>
        <v>0</v>
      </c>
      <c r="AX91">
        <f t="shared" si="44"/>
        <v>0</v>
      </c>
    </row>
    <row r="92" spans="1:50" x14ac:dyDescent="0.25">
      <c r="A92" t="str">
        <f t="shared" si="36"/>
        <v>KitzbühelNeugründungenInsgesamt</v>
      </c>
      <c r="B92">
        <v>92</v>
      </c>
      <c r="C92" t="str">
        <f t="shared" si="38"/>
        <v>Neugründungen</v>
      </c>
      <c r="D92" t="str">
        <f t="shared" si="37"/>
        <v>Insgesamt</v>
      </c>
      <c r="E92" t="s">
        <v>260</v>
      </c>
      <c r="F92" t="str">
        <f t="shared" si="27"/>
        <v>Kitzbühel</v>
      </c>
      <c r="G92">
        <f t="shared" si="34"/>
        <v>5714</v>
      </c>
      <c r="H92">
        <v>1</v>
      </c>
      <c r="I92">
        <f t="shared" si="35"/>
        <v>22</v>
      </c>
      <c r="J92">
        <f t="shared" ref="J92:S101" si="45">IF(ISERROR($G92),"-",IF(INDEX(Anmerkungen_Matrix,$G92,J$1+6)="SW",INDEX(Anmerkungen_Matrix,$G92,J$1+6)&amp;" "&amp;INDEX(Daten_Matrix,$G92,J$1+6),INDEX(Daten_Matrix,$G92,J$1+6)))</f>
        <v>191</v>
      </c>
      <c r="K92">
        <f t="shared" si="45"/>
        <v>323.38342261065702</v>
      </c>
      <c r="L92">
        <f t="shared" si="45"/>
        <v>241.109049773756</v>
      </c>
      <c r="M92">
        <f t="shared" si="45"/>
        <v>253</v>
      </c>
      <c r="N92">
        <f t="shared" si="45"/>
        <v>264.628330995792</v>
      </c>
      <c r="O92">
        <f t="shared" si="45"/>
        <v>280.76910435497098</v>
      </c>
      <c r="P92">
        <f t="shared" si="45"/>
        <v>283.669254658385</v>
      </c>
      <c r="Q92">
        <f t="shared" si="45"/>
        <v>242.68846153846201</v>
      </c>
      <c r="R92">
        <f t="shared" si="45"/>
        <v>282.88897606904698</v>
      </c>
      <c r="S92">
        <f t="shared" si="45"/>
        <v>280.65801217038501</v>
      </c>
      <c r="T92">
        <f t="shared" ref="T92:AC101" si="46">IF(ISERROR($G92),"-",IF(INDEX(Anmerkungen_Matrix,$G92,T$1+6)="SW",INDEX(Anmerkungen_Matrix,$G92,T$1+6)&amp;" "&amp;INDEX(Daten_Matrix,$G92,T$1+6),INDEX(Daten_Matrix,$G92,T$1+6)))</f>
        <v>221</v>
      </c>
      <c r="U92">
        <f t="shared" si="46"/>
        <v>255.79050736497501</v>
      </c>
      <c r="V92">
        <f t="shared" si="46"/>
        <v>256.46856906534299</v>
      </c>
      <c r="W92">
        <f t="shared" si="46"/>
        <v>288</v>
      </c>
      <c r="X92">
        <f t="shared" si="46"/>
        <v>261.81069364161903</v>
      </c>
      <c r="Y92">
        <f t="shared" si="46"/>
        <v>293</v>
      </c>
      <c r="Z92">
        <f t="shared" si="46"/>
        <v>299</v>
      </c>
      <c r="AA92">
        <f t="shared" si="46"/>
        <v>293</v>
      </c>
      <c r="AB92">
        <f t="shared" si="46"/>
        <v>314</v>
      </c>
      <c r="AC92">
        <f t="shared" si="46"/>
        <v>321</v>
      </c>
      <c r="AD92">
        <f t="shared" ref="AD92:AX101" si="47">IF(ISERROR($G92),"-",IF(INDEX(Anmerkungen_Matrix,$G92,AD$1+6)="SW",INDEX(Anmerkungen_Matrix,$G92,AD$1+6)&amp;" "&amp;INDEX(Daten_Matrix,$G92,AD$1+6),INDEX(Daten_Matrix,$G92,AD$1+6)))</f>
        <v>346</v>
      </c>
      <c r="AE92">
        <f t="shared" si="47"/>
        <v>351</v>
      </c>
      <c r="AF92">
        <f t="shared" si="47"/>
        <v>0</v>
      </c>
      <c r="AG92">
        <f t="shared" si="47"/>
        <v>0</v>
      </c>
      <c r="AH92">
        <f t="shared" si="47"/>
        <v>0</v>
      </c>
      <c r="AI92">
        <f t="shared" si="47"/>
        <v>0</v>
      </c>
      <c r="AJ92">
        <f t="shared" si="47"/>
        <v>0</v>
      </c>
      <c r="AK92">
        <f t="shared" si="47"/>
        <v>0</v>
      </c>
      <c r="AL92">
        <f t="shared" si="47"/>
        <v>0</v>
      </c>
      <c r="AM92">
        <f t="shared" si="47"/>
        <v>0</v>
      </c>
      <c r="AN92">
        <f t="shared" si="47"/>
        <v>0</v>
      </c>
      <c r="AO92">
        <f t="shared" si="47"/>
        <v>0</v>
      </c>
      <c r="AP92">
        <f t="shared" si="47"/>
        <v>0</v>
      </c>
      <c r="AQ92">
        <f t="shared" si="47"/>
        <v>0</v>
      </c>
      <c r="AR92">
        <f t="shared" si="47"/>
        <v>0</v>
      </c>
      <c r="AS92">
        <f t="shared" si="47"/>
        <v>0</v>
      </c>
      <c r="AT92">
        <f t="shared" si="47"/>
        <v>0</v>
      </c>
      <c r="AU92">
        <f t="shared" si="47"/>
        <v>0</v>
      </c>
      <c r="AV92">
        <f t="shared" si="47"/>
        <v>0</v>
      </c>
      <c r="AW92">
        <f t="shared" si="47"/>
        <v>0</v>
      </c>
      <c r="AX92">
        <f t="shared" si="47"/>
        <v>0</v>
      </c>
    </row>
    <row r="93" spans="1:50" x14ac:dyDescent="0.25">
      <c r="A93" t="str">
        <f t="shared" si="36"/>
        <v>KufsteinNeugründungenInsgesamt</v>
      </c>
      <c r="B93">
        <v>93</v>
      </c>
      <c r="C93" t="str">
        <f t="shared" si="38"/>
        <v>Neugründungen</v>
      </c>
      <c r="D93" t="str">
        <f t="shared" si="37"/>
        <v>Insgesamt</v>
      </c>
      <c r="E93" t="s">
        <v>261</v>
      </c>
      <c r="F93" t="str">
        <f t="shared" si="27"/>
        <v>Kufstein</v>
      </c>
      <c r="G93">
        <f t="shared" si="34"/>
        <v>5771</v>
      </c>
      <c r="H93">
        <v>1</v>
      </c>
      <c r="I93">
        <f t="shared" si="35"/>
        <v>22</v>
      </c>
      <c r="J93">
        <f t="shared" si="45"/>
        <v>284</v>
      </c>
      <c r="K93">
        <f t="shared" si="45"/>
        <v>342.347265294615</v>
      </c>
      <c r="L93">
        <f t="shared" si="45"/>
        <v>348.15746606334801</v>
      </c>
      <c r="M93">
        <f t="shared" si="45"/>
        <v>309</v>
      </c>
      <c r="N93">
        <f t="shared" si="45"/>
        <v>349.509116409537</v>
      </c>
      <c r="O93">
        <f t="shared" si="45"/>
        <v>379.68775677896502</v>
      </c>
      <c r="P93">
        <f t="shared" si="45"/>
        <v>359.580745341615</v>
      </c>
      <c r="Q93">
        <f t="shared" si="45"/>
        <v>342.56025641025599</v>
      </c>
      <c r="R93">
        <f t="shared" si="45"/>
        <v>391.84621420164802</v>
      </c>
      <c r="S93">
        <f t="shared" si="45"/>
        <v>397.51561866125797</v>
      </c>
      <c r="T93">
        <f t="shared" si="46"/>
        <v>308</v>
      </c>
      <c r="U93">
        <f t="shared" si="46"/>
        <v>347.71522094926399</v>
      </c>
      <c r="V93">
        <f t="shared" si="46"/>
        <v>301.37551695616202</v>
      </c>
      <c r="W93">
        <f t="shared" si="46"/>
        <v>360</v>
      </c>
      <c r="X93">
        <f t="shared" si="46"/>
        <v>383.72254335260101</v>
      </c>
      <c r="Y93">
        <f t="shared" si="46"/>
        <v>407</v>
      </c>
      <c r="Z93">
        <f t="shared" si="46"/>
        <v>382</v>
      </c>
      <c r="AA93">
        <f t="shared" si="46"/>
        <v>444</v>
      </c>
      <c r="AB93">
        <f t="shared" si="46"/>
        <v>421</v>
      </c>
      <c r="AC93">
        <f t="shared" si="46"/>
        <v>478</v>
      </c>
      <c r="AD93">
        <f t="shared" si="47"/>
        <v>448</v>
      </c>
      <c r="AE93">
        <f t="shared" si="47"/>
        <v>442</v>
      </c>
      <c r="AF93">
        <f t="shared" si="47"/>
        <v>0</v>
      </c>
      <c r="AG93">
        <f t="shared" si="47"/>
        <v>0</v>
      </c>
      <c r="AH93">
        <f t="shared" si="47"/>
        <v>0</v>
      </c>
      <c r="AI93">
        <f t="shared" si="47"/>
        <v>0</v>
      </c>
      <c r="AJ93">
        <f t="shared" si="47"/>
        <v>0</v>
      </c>
      <c r="AK93">
        <f t="shared" si="47"/>
        <v>0</v>
      </c>
      <c r="AL93">
        <f t="shared" si="47"/>
        <v>0</v>
      </c>
      <c r="AM93">
        <f t="shared" si="47"/>
        <v>0</v>
      </c>
      <c r="AN93">
        <f t="shared" si="47"/>
        <v>0</v>
      </c>
      <c r="AO93">
        <f t="shared" si="47"/>
        <v>0</v>
      </c>
      <c r="AP93">
        <f t="shared" si="47"/>
        <v>0</v>
      </c>
      <c r="AQ93">
        <f t="shared" si="47"/>
        <v>0</v>
      </c>
      <c r="AR93">
        <f t="shared" si="47"/>
        <v>0</v>
      </c>
      <c r="AS93">
        <f t="shared" si="47"/>
        <v>0</v>
      </c>
      <c r="AT93">
        <f t="shared" si="47"/>
        <v>0</v>
      </c>
      <c r="AU93">
        <f t="shared" si="47"/>
        <v>0</v>
      </c>
      <c r="AV93">
        <f t="shared" si="47"/>
        <v>0</v>
      </c>
      <c r="AW93">
        <f t="shared" si="47"/>
        <v>0</v>
      </c>
      <c r="AX93">
        <f t="shared" si="47"/>
        <v>0</v>
      </c>
    </row>
    <row r="94" spans="1:50" x14ac:dyDescent="0.25">
      <c r="A94" t="str">
        <f t="shared" si="36"/>
        <v>LandeckNeugründungenInsgesamt</v>
      </c>
      <c r="B94">
        <v>94</v>
      </c>
      <c r="C94" t="str">
        <f t="shared" si="38"/>
        <v>Neugründungen</v>
      </c>
      <c r="D94" t="str">
        <f t="shared" si="37"/>
        <v>Insgesamt</v>
      </c>
      <c r="E94" t="s">
        <v>262</v>
      </c>
      <c r="F94" t="str">
        <f t="shared" si="27"/>
        <v>Landeck</v>
      </c>
      <c r="G94">
        <f t="shared" si="34"/>
        <v>5828</v>
      </c>
      <c r="H94">
        <v>1</v>
      </c>
      <c r="I94">
        <f t="shared" si="35"/>
        <v>22</v>
      </c>
      <c r="J94">
        <f t="shared" si="45"/>
        <v>80</v>
      </c>
      <c r="K94">
        <f t="shared" si="45"/>
        <v>121.767831970679</v>
      </c>
      <c r="L94">
        <f t="shared" si="45"/>
        <v>103.046606334842</v>
      </c>
      <c r="M94">
        <f t="shared" si="45"/>
        <v>117</v>
      </c>
      <c r="N94">
        <f t="shared" si="45"/>
        <v>95.865357643758799</v>
      </c>
      <c r="O94">
        <f t="shared" si="45"/>
        <v>115.904683648316</v>
      </c>
      <c r="P94">
        <f t="shared" si="45"/>
        <v>109.87189440993799</v>
      </c>
      <c r="Q94">
        <f t="shared" si="45"/>
        <v>127.835897435897</v>
      </c>
      <c r="R94">
        <f t="shared" si="45"/>
        <v>91.963907414672406</v>
      </c>
      <c r="S94">
        <f t="shared" si="45"/>
        <v>122.850304259635</v>
      </c>
      <c r="T94">
        <f t="shared" si="46"/>
        <v>114</v>
      </c>
      <c r="U94">
        <f t="shared" si="46"/>
        <v>110.909165302782</v>
      </c>
      <c r="V94">
        <f t="shared" si="46"/>
        <v>110.77047146402001</v>
      </c>
      <c r="W94">
        <f t="shared" si="46"/>
        <v>125</v>
      </c>
      <c r="X94">
        <f t="shared" si="46"/>
        <v>132.90390173410401</v>
      </c>
      <c r="Y94">
        <f t="shared" si="46"/>
        <v>155</v>
      </c>
      <c r="Z94">
        <f t="shared" si="46"/>
        <v>137</v>
      </c>
      <c r="AA94">
        <f t="shared" si="46"/>
        <v>137</v>
      </c>
      <c r="AB94">
        <f t="shared" si="46"/>
        <v>131</v>
      </c>
      <c r="AC94">
        <f t="shared" si="46"/>
        <v>146</v>
      </c>
      <c r="AD94">
        <f t="shared" si="47"/>
        <v>158</v>
      </c>
      <c r="AE94">
        <f t="shared" si="47"/>
        <v>222</v>
      </c>
      <c r="AF94">
        <f t="shared" si="47"/>
        <v>0</v>
      </c>
      <c r="AG94">
        <f t="shared" si="47"/>
        <v>0</v>
      </c>
      <c r="AH94">
        <f t="shared" si="47"/>
        <v>0</v>
      </c>
      <c r="AI94">
        <f t="shared" si="47"/>
        <v>0</v>
      </c>
      <c r="AJ94">
        <f t="shared" si="47"/>
        <v>0</v>
      </c>
      <c r="AK94">
        <f t="shared" si="47"/>
        <v>0</v>
      </c>
      <c r="AL94">
        <f t="shared" si="47"/>
        <v>0</v>
      </c>
      <c r="AM94">
        <f t="shared" si="47"/>
        <v>0</v>
      </c>
      <c r="AN94">
        <f t="shared" si="47"/>
        <v>0</v>
      </c>
      <c r="AO94">
        <f t="shared" si="47"/>
        <v>0</v>
      </c>
      <c r="AP94">
        <f t="shared" si="47"/>
        <v>0</v>
      </c>
      <c r="AQ94">
        <f t="shared" si="47"/>
        <v>0</v>
      </c>
      <c r="AR94">
        <f t="shared" si="47"/>
        <v>0</v>
      </c>
      <c r="AS94">
        <f t="shared" si="47"/>
        <v>0</v>
      </c>
      <c r="AT94">
        <f t="shared" si="47"/>
        <v>0</v>
      </c>
      <c r="AU94">
        <f t="shared" si="47"/>
        <v>0</v>
      </c>
      <c r="AV94">
        <f t="shared" si="47"/>
        <v>0</v>
      </c>
      <c r="AW94">
        <f t="shared" si="47"/>
        <v>0</v>
      </c>
      <c r="AX94">
        <f t="shared" si="47"/>
        <v>0</v>
      </c>
    </row>
    <row r="95" spans="1:50" x14ac:dyDescent="0.25">
      <c r="A95" t="str">
        <f t="shared" si="36"/>
        <v>LienzNeugründungenInsgesamt</v>
      </c>
      <c r="B95">
        <v>95</v>
      </c>
      <c r="C95" t="str">
        <f t="shared" si="38"/>
        <v>Neugründungen</v>
      </c>
      <c r="D95" t="str">
        <f t="shared" si="37"/>
        <v>Insgesamt</v>
      </c>
      <c r="E95" t="s">
        <v>263</v>
      </c>
      <c r="F95" t="str">
        <f t="shared" si="27"/>
        <v>Lienz</v>
      </c>
      <c r="G95">
        <f t="shared" si="34"/>
        <v>5885</v>
      </c>
      <c r="H95">
        <v>1</v>
      </c>
      <c r="I95">
        <f t="shared" si="35"/>
        <v>22</v>
      </c>
      <c r="J95">
        <f t="shared" si="45"/>
        <v>122</v>
      </c>
      <c r="K95">
        <f t="shared" si="45"/>
        <v>153.706935438399</v>
      </c>
      <c r="L95">
        <f t="shared" si="45"/>
        <v>111.050226244344</v>
      </c>
      <c r="M95">
        <f t="shared" si="45"/>
        <v>124</v>
      </c>
      <c r="N95">
        <f t="shared" si="45"/>
        <v>126.82187938288899</v>
      </c>
      <c r="O95">
        <f t="shared" si="45"/>
        <v>142.88249794576799</v>
      </c>
      <c r="P95">
        <f t="shared" si="45"/>
        <v>155.81832298136601</v>
      </c>
      <c r="Q95">
        <f t="shared" si="45"/>
        <v>125.838461538462</v>
      </c>
      <c r="R95">
        <f t="shared" si="45"/>
        <v>132.947822675559</v>
      </c>
      <c r="S95">
        <f t="shared" si="45"/>
        <v>127.844219066937</v>
      </c>
      <c r="T95">
        <f t="shared" si="46"/>
        <v>145</v>
      </c>
      <c r="U95">
        <f t="shared" si="46"/>
        <v>128.89443535188201</v>
      </c>
      <c r="V95">
        <f t="shared" si="46"/>
        <v>155.677419354839</v>
      </c>
      <c r="W95">
        <f t="shared" si="46"/>
        <v>168</v>
      </c>
      <c r="X95">
        <f t="shared" si="46"/>
        <v>201.85404624277501</v>
      </c>
      <c r="Y95">
        <f t="shared" si="46"/>
        <v>251</v>
      </c>
      <c r="Z95">
        <f t="shared" si="46"/>
        <v>207</v>
      </c>
      <c r="AA95">
        <f t="shared" si="46"/>
        <v>162</v>
      </c>
      <c r="AB95">
        <f t="shared" si="46"/>
        <v>230</v>
      </c>
      <c r="AC95">
        <f t="shared" si="46"/>
        <v>206</v>
      </c>
      <c r="AD95">
        <f t="shared" si="47"/>
        <v>186</v>
      </c>
      <c r="AE95">
        <f t="shared" si="47"/>
        <v>200</v>
      </c>
      <c r="AF95">
        <f t="shared" si="47"/>
        <v>0</v>
      </c>
      <c r="AG95">
        <f t="shared" si="47"/>
        <v>0</v>
      </c>
      <c r="AH95">
        <f t="shared" si="47"/>
        <v>0</v>
      </c>
      <c r="AI95">
        <f t="shared" si="47"/>
        <v>0</v>
      </c>
      <c r="AJ95">
        <f t="shared" si="47"/>
        <v>0</v>
      </c>
      <c r="AK95">
        <f t="shared" si="47"/>
        <v>0</v>
      </c>
      <c r="AL95">
        <f t="shared" si="47"/>
        <v>0</v>
      </c>
      <c r="AM95">
        <f t="shared" si="47"/>
        <v>0</v>
      </c>
      <c r="AN95">
        <f t="shared" si="47"/>
        <v>0</v>
      </c>
      <c r="AO95">
        <f t="shared" si="47"/>
        <v>0</v>
      </c>
      <c r="AP95">
        <f t="shared" si="47"/>
        <v>0</v>
      </c>
      <c r="AQ95">
        <f t="shared" si="47"/>
        <v>0</v>
      </c>
      <c r="AR95">
        <f t="shared" si="47"/>
        <v>0</v>
      </c>
      <c r="AS95">
        <f t="shared" si="47"/>
        <v>0</v>
      </c>
      <c r="AT95">
        <f t="shared" si="47"/>
        <v>0</v>
      </c>
      <c r="AU95">
        <f t="shared" si="47"/>
        <v>0</v>
      </c>
      <c r="AV95">
        <f t="shared" si="47"/>
        <v>0</v>
      </c>
      <c r="AW95">
        <f t="shared" si="47"/>
        <v>0</v>
      </c>
      <c r="AX95">
        <f t="shared" si="47"/>
        <v>0</v>
      </c>
    </row>
    <row r="96" spans="1:50" x14ac:dyDescent="0.25">
      <c r="A96" t="str">
        <f t="shared" si="36"/>
        <v>ReutteNeugründungenInsgesamt</v>
      </c>
      <c r="B96">
        <v>96</v>
      </c>
      <c r="C96" t="str">
        <f t="shared" si="38"/>
        <v>Neugründungen</v>
      </c>
      <c r="D96" t="str">
        <f t="shared" si="37"/>
        <v>Insgesamt</v>
      </c>
      <c r="E96" t="s">
        <v>264</v>
      </c>
      <c r="F96" t="str">
        <f t="shared" si="27"/>
        <v>Reutte</v>
      </c>
      <c r="G96">
        <f t="shared" si="34"/>
        <v>5942</v>
      </c>
      <c r="H96">
        <v>1</v>
      </c>
      <c r="I96">
        <f t="shared" si="35"/>
        <v>22</v>
      </c>
      <c r="J96">
        <f t="shared" si="45"/>
        <v>84</v>
      </c>
      <c r="K96">
        <f t="shared" si="45"/>
        <v>82.842049619396704</v>
      </c>
      <c r="L96">
        <f t="shared" si="45"/>
        <v>92.041628959275997</v>
      </c>
      <c r="M96">
        <f t="shared" si="45"/>
        <v>84</v>
      </c>
      <c r="N96">
        <f t="shared" si="45"/>
        <v>96.863955119214594</v>
      </c>
      <c r="O96">
        <f t="shared" si="45"/>
        <v>99.917830731306495</v>
      </c>
      <c r="P96">
        <f t="shared" si="45"/>
        <v>117.862577639752</v>
      </c>
      <c r="Q96">
        <f t="shared" si="45"/>
        <v>108.860256410256</v>
      </c>
      <c r="R96">
        <f t="shared" si="45"/>
        <v>104.958807375441</v>
      </c>
      <c r="S96">
        <f t="shared" si="45"/>
        <v>116.857606490872</v>
      </c>
      <c r="T96">
        <f t="shared" si="46"/>
        <v>105</v>
      </c>
      <c r="U96">
        <f t="shared" si="46"/>
        <v>100.917348608838</v>
      </c>
      <c r="V96">
        <f t="shared" si="46"/>
        <v>93.8056244830438</v>
      </c>
      <c r="W96">
        <f t="shared" si="46"/>
        <v>123</v>
      </c>
      <c r="X96">
        <f t="shared" si="46"/>
        <v>97.929190751445105</v>
      </c>
      <c r="Y96">
        <f t="shared" si="46"/>
        <v>138</v>
      </c>
      <c r="Z96">
        <f t="shared" si="46"/>
        <v>127</v>
      </c>
      <c r="AA96">
        <f t="shared" si="46"/>
        <v>133</v>
      </c>
      <c r="AB96">
        <f t="shared" si="46"/>
        <v>170</v>
      </c>
      <c r="AC96">
        <f t="shared" si="46"/>
        <v>198</v>
      </c>
      <c r="AD96">
        <f t="shared" si="47"/>
        <v>177</v>
      </c>
      <c r="AE96">
        <f t="shared" si="47"/>
        <v>180</v>
      </c>
      <c r="AF96">
        <f t="shared" si="47"/>
        <v>0</v>
      </c>
      <c r="AG96">
        <f t="shared" si="47"/>
        <v>0</v>
      </c>
      <c r="AH96">
        <f t="shared" si="47"/>
        <v>0</v>
      </c>
      <c r="AI96">
        <f t="shared" si="47"/>
        <v>0</v>
      </c>
      <c r="AJ96">
        <f t="shared" si="47"/>
        <v>0</v>
      </c>
      <c r="AK96">
        <f t="shared" si="47"/>
        <v>0</v>
      </c>
      <c r="AL96">
        <f t="shared" si="47"/>
        <v>0</v>
      </c>
      <c r="AM96">
        <f t="shared" si="47"/>
        <v>0</v>
      </c>
      <c r="AN96">
        <f t="shared" si="47"/>
        <v>0</v>
      </c>
      <c r="AO96">
        <f t="shared" si="47"/>
        <v>0</v>
      </c>
      <c r="AP96">
        <f t="shared" si="47"/>
        <v>0</v>
      </c>
      <c r="AQ96">
        <f t="shared" si="47"/>
        <v>0</v>
      </c>
      <c r="AR96">
        <f t="shared" si="47"/>
        <v>0</v>
      </c>
      <c r="AS96">
        <f t="shared" si="47"/>
        <v>0</v>
      </c>
      <c r="AT96">
        <f t="shared" si="47"/>
        <v>0</v>
      </c>
      <c r="AU96">
        <f t="shared" si="47"/>
        <v>0</v>
      </c>
      <c r="AV96">
        <f t="shared" si="47"/>
        <v>0</v>
      </c>
      <c r="AW96">
        <f t="shared" si="47"/>
        <v>0</v>
      </c>
      <c r="AX96">
        <f t="shared" si="47"/>
        <v>0</v>
      </c>
    </row>
    <row r="97" spans="1:50" x14ac:dyDescent="0.25">
      <c r="A97" t="str">
        <f t="shared" si="36"/>
        <v>SchwazNeugründungenInsgesamt</v>
      </c>
      <c r="B97">
        <v>97</v>
      </c>
      <c r="C97" t="str">
        <f t="shared" si="38"/>
        <v>Neugründungen</v>
      </c>
      <c r="D97" t="str">
        <f t="shared" si="37"/>
        <v>Insgesamt</v>
      </c>
      <c r="E97" t="s">
        <v>265</v>
      </c>
      <c r="F97" t="str">
        <f t="shared" si="27"/>
        <v>Schwaz</v>
      </c>
      <c r="G97">
        <f t="shared" si="34"/>
        <v>5999</v>
      </c>
      <c r="H97">
        <v>1</v>
      </c>
      <c r="I97">
        <f t="shared" si="35"/>
        <v>22</v>
      </c>
      <c r="J97">
        <f t="shared" si="45"/>
        <v>227</v>
      </c>
      <c r="K97">
        <f t="shared" si="45"/>
        <v>265.49379757541601</v>
      </c>
      <c r="L97">
        <f t="shared" si="45"/>
        <v>220.09954751131201</v>
      </c>
      <c r="M97">
        <f t="shared" si="45"/>
        <v>190</v>
      </c>
      <c r="N97">
        <f t="shared" si="45"/>
        <v>231.67461430575</v>
      </c>
      <c r="O97">
        <f t="shared" si="45"/>
        <v>245.79786359901399</v>
      </c>
      <c r="P97">
        <f t="shared" si="45"/>
        <v>257.69953416149099</v>
      </c>
      <c r="Q97">
        <f t="shared" si="45"/>
        <v>254.67307692307699</v>
      </c>
      <c r="R97">
        <f t="shared" si="45"/>
        <v>255.89956845821899</v>
      </c>
      <c r="S97">
        <f t="shared" si="45"/>
        <v>225.72494929006101</v>
      </c>
      <c r="T97">
        <f t="shared" si="46"/>
        <v>209</v>
      </c>
      <c r="U97">
        <f t="shared" si="46"/>
        <v>226.81423895253701</v>
      </c>
      <c r="V97">
        <f t="shared" si="46"/>
        <v>256.46856906534299</v>
      </c>
      <c r="W97">
        <f t="shared" si="46"/>
        <v>261</v>
      </c>
      <c r="X97">
        <f t="shared" si="46"/>
        <v>263.80924855491298</v>
      </c>
      <c r="Y97">
        <f t="shared" si="46"/>
        <v>309</v>
      </c>
      <c r="Z97">
        <f t="shared" si="46"/>
        <v>292</v>
      </c>
      <c r="AA97">
        <f t="shared" si="46"/>
        <v>304</v>
      </c>
      <c r="AB97">
        <f t="shared" si="46"/>
        <v>309</v>
      </c>
      <c r="AC97">
        <f t="shared" si="46"/>
        <v>404</v>
      </c>
      <c r="AD97">
        <f t="shared" si="47"/>
        <v>319</v>
      </c>
      <c r="AE97">
        <f t="shared" si="47"/>
        <v>346</v>
      </c>
      <c r="AF97">
        <f t="shared" si="47"/>
        <v>0</v>
      </c>
      <c r="AG97">
        <f t="shared" si="47"/>
        <v>0</v>
      </c>
      <c r="AH97">
        <f t="shared" si="47"/>
        <v>0</v>
      </c>
      <c r="AI97">
        <f t="shared" si="47"/>
        <v>0</v>
      </c>
      <c r="AJ97">
        <f t="shared" si="47"/>
        <v>0</v>
      </c>
      <c r="AK97">
        <f t="shared" si="47"/>
        <v>0</v>
      </c>
      <c r="AL97">
        <f t="shared" si="47"/>
        <v>0</v>
      </c>
      <c r="AM97">
        <f t="shared" si="47"/>
        <v>0</v>
      </c>
      <c r="AN97">
        <f t="shared" si="47"/>
        <v>0</v>
      </c>
      <c r="AO97">
        <f t="shared" si="47"/>
        <v>0</v>
      </c>
      <c r="AP97">
        <f t="shared" si="47"/>
        <v>0</v>
      </c>
      <c r="AQ97">
        <f t="shared" si="47"/>
        <v>0</v>
      </c>
      <c r="AR97">
        <f t="shared" si="47"/>
        <v>0</v>
      </c>
      <c r="AS97">
        <f t="shared" si="47"/>
        <v>0</v>
      </c>
      <c r="AT97">
        <f t="shared" si="47"/>
        <v>0</v>
      </c>
      <c r="AU97">
        <f t="shared" si="47"/>
        <v>0</v>
      </c>
      <c r="AV97">
        <f t="shared" si="47"/>
        <v>0</v>
      </c>
      <c r="AW97">
        <f t="shared" si="47"/>
        <v>0</v>
      </c>
      <c r="AX97">
        <f t="shared" si="47"/>
        <v>0</v>
      </c>
    </row>
    <row r="98" spans="1:50" x14ac:dyDescent="0.25">
      <c r="A98" t="str">
        <f t="shared" si="36"/>
        <v>TirolNeugründungenInsgesamt</v>
      </c>
      <c r="B98">
        <v>98</v>
      </c>
      <c r="C98" t="str">
        <f t="shared" si="38"/>
        <v>Neugründungen</v>
      </c>
      <c r="D98" t="str">
        <f t="shared" si="37"/>
        <v>Insgesamt</v>
      </c>
      <c r="E98" t="s">
        <v>256</v>
      </c>
      <c r="F98" t="str">
        <f t="shared" si="27"/>
        <v>Tirol</v>
      </c>
      <c r="G98">
        <f t="shared" ref="G98:G128" si="48">IF(ISERROR(VLOOKUP(E98&amp;C98&amp;D98,Daten_Matrix,2,FALSE)),VLOOKUP(F98&amp;C98&amp;D98,Daten_Matrix,2,FALSE),VLOOKUP(E98&amp;C98&amp;D98,Daten_Matrix,2,FALSE))</f>
        <v>5486</v>
      </c>
      <c r="H98">
        <v>1</v>
      </c>
      <c r="I98">
        <f t="shared" ref="I98:I128" si="49">VLOOKUP(C98&amp;D98,Jahre_Matrix,4,FALSE)</f>
        <v>22</v>
      </c>
      <c r="J98">
        <f t="shared" si="45"/>
        <v>1985</v>
      </c>
      <c r="K98">
        <f t="shared" si="45"/>
        <v>2439.3490273470502</v>
      </c>
      <c r="L98">
        <f t="shared" si="45"/>
        <v>2211</v>
      </c>
      <c r="M98">
        <f t="shared" si="45"/>
        <v>2103</v>
      </c>
      <c r="N98">
        <f t="shared" si="45"/>
        <v>2136</v>
      </c>
      <c r="O98">
        <f t="shared" si="45"/>
        <v>2432</v>
      </c>
      <c r="P98">
        <f t="shared" si="45"/>
        <v>2573</v>
      </c>
      <c r="Q98">
        <f t="shared" si="45"/>
        <v>2337</v>
      </c>
      <c r="R98">
        <f t="shared" si="45"/>
        <v>2548</v>
      </c>
      <c r="S98">
        <f t="shared" si="45"/>
        <v>2462</v>
      </c>
      <c r="T98">
        <f t="shared" si="46"/>
        <v>2363</v>
      </c>
      <c r="U98">
        <f t="shared" si="46"/>
        <v>2442</v>
      </c>
      <c r="V98">
        <f t="shared" si="46"/>
        <v>2413</v>
      </c>
      <c r="W98">
        <f t="shared" si="46"/>
        <v>2601</v>
      </c>
      <c r="X98">
        <f t="shared" si="46"/>
        <v>2766</v>
      </c>
      <c r="Y98">
        <f t="shared" si="46"/>
        <v>2897</v>
      </c>
      <c r="Z98">
        <f t="shared" si="46"/>
        <v>2816</v>
      </c>
      <c r="AA98">
        <f t="shared" si="46"/>
        <v>2880</v>
      </c>
      <c r="AB98">
        <f t="shared" si="46"/>
        <v>2947</v>
      </c>
      <c r="AC98">
        <f t="shared" si="46"/>
        <v>3336</v>
      </c>
      <c r="AD98">
        <f t="shared" si="47"/>
        <v>3162</v>
      </c>
      <c r="AE98">
        <f t="shared" si="47"/>
        <v>3342</v>
      </c>
      <c r="AF98">
        <f t="shared" si="47"/>
        <v>0</v>
      </c>
      <c r="AG98">
        <f t="shared" si="47"/>
        <v>0</v>
      </c>
      <c r="AH98">
        <f t="shared" si="47"/>
        <v>0</v>
      </c>
      <c r="AI98">
        <f t="shared" si="47"/>
        <v>0</v>
      </c>
      <c r="AJ98">
        <f t="shared" si="47"/>
        <v>0</v>
      </c>
      <c r="AK98">
        <f t="shared" si="47"/>
        <v>0</v>
      </c>
      <c r="AL98">
        <f t="shared" si="47"/>
        <v>0</v>
      </c>
      <c r="AM98">
        <f t="shared" si="47"/>
        <v>0</v>
      </c>
      <c r="AN98">
        <f t="shared" si="47"/>
        <v>0</v>
      </c>
      <c r="AO98">
        <f t="shared" si="47"/>
        <v>0</v>
      </c>
      <c r="AP98">
        <f t="shared" si="47"/>
        <v>0</v>
      </c>
      <c r="AQ98">
        <f t="shared" si="47"/>
        <v>0</v>
      </c>
      <c r="AR98">
        <f t="shared" si="47"/>
        <v>0</v>
      </c>
      <c r="AS98">
        <f t="shared" si="47"/>
        <v>0</v>
      </c>
      <c r="AT98">
        <f t="shared" si="47"/>
        <v>0</v>
      </c>
      <c r="AU98">
        <f t="shared" si="47"/>
        <v>0</v>
      </c>
      <c r="AV98">
        <f t="shared" si="47"/>
        <v>0</v>
      </c>
      <c r="AW98">
        <f t="shared" si="47"/>
        <v>0</v>
      </c>
      <c r="AX98">
        <f t="shared" si="47"/>
        <v>0</v>
      </c>
    </row>
    <row r="99" spans="1:50" x14ac:dyDescent="0.25">
      <c r="A99" t="str">
        <f t="shared" si="36"/>
        <v>BludenzNeugründungenInsgesamt</v>
      </c>
      <c r="B99">
        <v>99</v>
      </c>
      <c r="C99" t="str">
        <f t="shared" si="38"/>
        <v>Neugründungen</v>
      </c>
      <c r="D99" t="str">
        <f t="shared" si="37"/>
        <v>Insgesamt</v>
      </c>
      <c r="E99" t="s">
        <v>269</v>
      </c>
      <c r="F99" t="str">
        <f t="shared" si="27"/>
        <v>Bludenz</v>
      </c>
      <c r="G99">
        <f t="shared" si="48"/>
        <v>6132</v>
      </c>
      <c r="H99">
        <v>1</v>
      </c>
      <c r="I99">
        <f t="shared" si="49"/>
        <v>22</v>
      </c>
      <c r="J99">
        <f t="shared" si="45"/>
        <v>163</v>
      </c>
      <c r="K99">
        <f t="shared" si="45"/>
        <v>170.67458415562399</v>
      </c>
      <c r="L99">
        <f t="shared" si="45"/>
        <v>155.79568788501001</v>
      </c>
      <c r="M99">
        <f t="shared" si="45"/>
        <v>158.36336336336299</v>
      </c>
      <c r="N99">
        <f t="shared" si="45"/>
        <v>127.857461024499</v>
      </c>
      <c r="O99">
        <f t="shared" si="45"/>
        <v>133.858050847458</v>
      </c>
      <c r="P99">
        <f t="shared" si="45"/>
        <v>290</v>
      </c>
      <c r="Q99">
        <f t="shared" si="45"/>
        <v>174.849267872524</v>
      </c>
      <c r="R99">
        <f t="shared" si="45"/>
        <v>222</v>
      </c>
      <c r="S99">
        <f t="shared" si="45"/>
        <v>208</v>
      </c>
      <c r="T99">
        <f t="shared" si="46"/>
        <v>209</v>
      </c>
      <c r="U99">
        <f t="shared" si="46"/>
        <v>242.81520912547501</v>
      </c>
      <c r="V99">
        <f t="shared" si="46"/>
        <v>215.67567567567599</v>
      </c>
      <c r="W99">
        <f t="shared" si="46"/>
        <v>213.17149758454099</v>
      </c>
      <c r="X99">
        <f t="shared" si="46"/>
        <v>232.82294832826699</v>
      </c>
      <c r="Y99">
        <f t="shared" si="46"/>
        <v>239</v>
      </c>
      <c r="Z99">
        <f t="shared" si="46"/>
        <v>216</v>
      </c>
      <c r="AA99">
        <f t="shared" si="46"/>
        <v>208</v>
      </c>
      <c r="AB99">
        <f t="shared" si="46"/>
        <v>242</v>
      </c>
      <c r="AC99">
        <f t="shared" si="46"/>
        <v>278</v>
      </c>
      <c r="AD99">
        <f t="shared" si="47"/>
        <v>269</v>
      </c>
      <c r="AE99">
        <f t="shared" si="47"/>
        <v>257</v>
      </c>
      <c r="AF99">
        <f t="shared" si="47"/>
        <v>0</v>
      </c>
      <c r="AG99">
        <f t="shared" si="47"/>
        <v>0</v>
      </c>
      <c r="AH99">
        <f t="shared" si="47"/>
        <v>0</v>
      </c>
      <c r="AI99">
        <f t="shared" si="47"/>
        <v>0</v>
      </c>
      <c r="AJ99">
        <f t="shared" si="47"/>
        <v>0</v>
      </c>
      <c r="AK99">
        <f t="shared" si="47"/>
        <v>0</v>
      </c>
      <c r="AL99">
        <f t="shared" si="47"/>
        <v>0</v>
      </c>
      <c r="AM99">
        <f t="shared" si="47"/>
        <v>0</v>
      </c>
      <c r="AN99">
        <f t="shared" si="47"/>
        <v>0</v>
      </c>
      <c r="AO99">
        <f t="shared" si="47"/>
        <v>0</v>
      </c>
      <c r="AP99">
        <f t="shared" si="47"/>
        <v>0</v>
      </c>
      <c r="AQ99">
        <f t="shared" si="47"/>
        <v>0</v>
      </c>
      <c r="AR99">
        <f t="shared" si="47"/>
        <v>0</v>
      </c>
      <c r="AS99">
        <f t="shared" si="47"/>
        <v>0</v>
      </c>
      <c r="AT99">
        <f t="shared" si="47"/>
        <v>0</v>
      </c>
      <c r="AU99">
        <f t="shared" si="47"/>
        <v>0</v>
      </c>
      <c r="AV99">
        <f t="shared" si="47"/>
        <v>0</v>
      </c>
      <c r="AW99">
        <f t="shared" si="47"/>
        <v>0</v>
      </c>
      <c r="AX99">
        <f t="shared" si="47"/>
        <v>0</v>
      </c>
    </row>
    <row r="100" spans="1:50" x14ac:dyDescent="0.25">
      <c r="A100" t="str">
        <f t="shared" si="36"/>
        <v>BregenzNeugründungenInsgesamt</v>
      </c>
      <c r="B100">
        <v>100</v>
      </c>
      <c r="C100" t="str">
        <f t="shared" si="38"/>
        <v>Neugründungen</v>
      </c>
      <c r="D100" t="str">
        <f t="shared" si="37"/>
        <v>Insgesamt</v>
      </c>
      <c r="E100" t="s">
        <v>270</v>
      </c>
      <c r="F100" t="str">
        <f t="shared" si="27"/>
        <v>Bregenz</v>
      </c>
      <c r="G100">
        <f t="shared" si="48"/>
        <v>6189</v>
      </c>
      <c r="H100">
        <v>1</v>
      </c>
      <c r="I100">
        <f t="shared" si="49"/>
        <v>22</v>
      </c>
      <c r="J100">
        <f t="shared" si="45"/>
        <v>307</v>
      </c>
      <c r="K100">
        <f t="shared" si="45"/>
        <v>342.347265294615</v>
      </c>
      <c r="L100">
        <f t="shared" si="45"/>
        <v>339.73511293634499</v>
      </c>
      <c r="M100">
        <f t="shared" si="45"/>
        <v>344.61461461461499</v>
      </c>
      <c r="N100">
        <f t="shared" si="45"/>
        <v>305.65924276169301</v>
      </c>
      <c r="O100">
        <f t="shared" si="45"/>
        <v>342.63665254237299</v>
      </c>
      <c r="P100">
        <f t="shared" si="45"/>
        <v>552</v>
      </c>
      <c r="Q100">
        <f t="shared" si="45"/>
        <v>399.65546942291098</v>
      </c>
      <c r="R100">
        <f t="shared" si="45"/>
        <v>436</v>
      </c>
      <c r="S100">
        <f t="shared" si="45"/>
        <v>422</v>
      </c>
      <c r="T100">
        <f t="shared" si="46"/>
        <v>391</v>
      </c>
      <c r="U100">
        <f t="shared" si="46"/>
        <v>394.69961977186301</v>
      </c>
      <c r="V100">
        <f t="shared" si="46"/>
        <v>481.27627627627601</v>
      </c>
      <c r="W100">
        <f t="shared" si="46"/>
        <v>430.34621578099802</v>
      </c>
      <c r="X100">
        <f t="shared" si="46"/>
        <v>455.65349544073001</v>
      </c>
      <c r="Y100">
        <f t="shared" si="46"/>
        <v>465</v>
      </c>
      <c r="Z100">
        <f t="shared" si="46"/>
        <v>510</v>
      </c>
      <c r="AA100">
        <f t="shared" si="46"/>
        <v>488</v>
      </c>
      <c r="AB100">
        <f t="shared" si="46"/>
        <v>480</v>
      </c>
      <c r="AC100">
        <f t="shared" si="46"/>
        <v>548</v>
      </c>
      <c r="AD100">
        <f t="shared" si="47"/>
        <v>504</v>
      </c>
      <c r="AE100">
        <f t="shared" si="47"/>
        <v>521</v>
      </c>
      <c r="AF100">
        <f t="shared" si="47"/>
        <v>0</v>
      </c>
      <c r="AG100">
        <f t="shared" si="47"/>
        <v>0</v>
      </c>
      <c r="AH100">
        <f t="shared" si="47"/>
        <v>0</v>
      </c>
      <c r="AI100">
        <f t="shared" si="47"/>
        <v>0</v>
      </c>
      <c r="AJ100">
        <f t="shared" si="47"/>
        <v>0</v>
      </c>
      <c r="AK100">
        <f t="shared" si="47"/>
        <v>0</v>
      </c>
      <c r="AL100">
        <f t="shared" si="47"/>
        <v>0</v>
      </c>
      <c r="AM100">
        <f t="shared" si="47"/>
        <v>0</v>
      </c>
      <c r="AN100">
        <f t="shared" si="47"/>
        <v>0</v>
      </c>
      <c r="AO100">
        <f t="shared" si="47"/>
        <v>0</v>
      </c>
      <c r="AP100">
        <f t="shared" si="47"/>
        <v>0</v>
      </c>
      <c r="AQ100">
        <f t="shared" si="47"/>
        <v>0</v>
      </c>
      <c r="AR100">
        <f t="shared" si="47"/>
        <v>0</v>
      </c>
      <c r="AS100">
        <f t="shared" si="47"/>
        <v>0</v>
      </c>
      <c r="AT100">
        <f t="shared" si="47"/>
        <v>0</v>
      </c>
      <c r="AU100">
        <f t="shared" si="47"/>
        <v>0</v>
      </c>
      <c r="AV100">
        <f t="shared" si="47"/>
        <v>0</v>
      </c>
      <c r="AW100">
        <f t="shared" si="47"/>
        <v>0</v>
      </c>
      <c r="AX100">
        <f t="shared" si="47"/>
        <v>0</v>
      </c>
    </row>
    <row r="101" spans="1:50" x14ac:dyDescent="0.25">
      <c r="A101" t="str">
        <f t="shared" si="36"/>
        <v>DornbirnNeugründungenInsgesamt</v>
      </c>
      <c r="B101">
        <v>101</v>
      </c>
      <c r="C101" t="str">
        <f t="shared" si="38"/>
        <v>Neugründungen</v>
      </c>
      <c r="D101" t="str">
        <f t="shared" si="37"/>
        <v>Insgesamt</v>
      </c>
      <c r="E101" t="s">
        <v>271</v>
      </c>
      <c r="F101" t="str">
        <f t="shared" si="27"/>
        <v>Dornbirn</v>
      </c>
      <c r="G101">
        <f t="shared" si="48"/>
        <v>6246</v>
      </c>
      <c r="H101">
        <v>1</v>
      </c>
      <c r="I101">
        <f t="shared" si="49"/>
        <v>22</v>
      </c>
      <c r="J101">
        <f t="shared" si="45"/>
        <v>232</v>
      </c>
      <c r="K101">
        <f t="shared" si="45"/>
        <v>258.50711869185199</v>
      </c>
      <c r="L101">
        <f t="shared" si="45"/>
        <v>199.01642710472299</v>
      </c>
      <c r="M101">
        <f t="shared" si="45"/>
        <v>227.08708708708701</v>
      </c>
      <c r="N101">
        <f t="shared" si="45"/>
        <v>214.760579064588</v>
      </c>
      <c r="O101">
        <f t="shared" si="45"/>
        <v>231.75423728813601</v>
      </c>
      <c r="P101">
        <f t="shared" si="45"/>
        <v>385</v>
      </c>
      <c r="Q101">
        <f t="shared" si="45"/>
        <v>237.79500430663199</v>
      </c>
      <c r="R101">
        <f t="shared" si="45"/>
        <v>319</v>
      </c>
      <c r="S101">
        <f t="shared" si="45"/>
        <v>327</v>
      </c>
      <c r="T101">
        <f t="shared" si="46"/>
        <v>318</v>
      </c>
      <c r="U101">
        <f t="shared" si="46"/>
        <v>301.770342205323</v>
      </c>
      <c r="V101">
        <f t="shared" si="46"/>
        <v>306.53903903903898</v>
      </c>
      <c r="W101">
        <f t="shared" si="46"/>
        <v>276.222222222222</v>
      </c>
      <c r="X101">
        <f t="shared" si="46"/>
        <v>283.78419452887499</v>
      </c>
      <c r="Y101">
        <f t="shared" si="46"/>
        <v>318</v>
      </c>
      <c r="Z101">
        <f t="shared" si="46"/>
        <v>315</v>
      </c>
      <c r="AA101">
        <f t="shared" si="46"/>
        <v>312</v>
      </c>
      <c r="AB101">
        <f t="shared" si="46"/>
        <v>313</v>
      </c>
      <c r="AC101">
        <f t="shared" si="46"/>
        <v>369</v>
      </c>
      <c r="AD101">
        <f t="shared" si="47"/>
        <v>309</v>
      </c>
      <c r="AE101">
        <f t="shared" si="47"/>
        <v>367</v>
      </c>
      <c r="AF101">
        <f t="shared" si="47"/>
        <v>0</v>
      </c>
      <c r="AG101">
        <f t="shared" si="47"/>
        <v>0</v>
      </c>
      <c r="AH101">
        <f t="shared" si="47"/>
        <v>0</v>
      </c>
      <c r="AI101">
        <f t="shared" si="47"/>
        <v>0</v>
      </c>
      <c r="AJ101">
        <f t="shared" si="47"/>
        <v>0</v>
      </c>
      <c r="AK101">
        <f t="shared" si="47"/>
        <v>0</v>
      </c>
      <c r="AL101">
        <f t="shared" si="47"/>
        <v>0</v>
      </c>
      <c r="AM101">
        <f t="shared" si="47"/>
        <v>0</v>
      </c>
      <c r="AN101">
        <f t="shared" si="47"/>
        <v>0</v>
      </c>
      <c r="AO101">
        <f t="shared" si="47"/>
        <v>0</v>
      </c>
      <c r="AP101">
        <f t="shared" si="47"/>
        <v>0</v>
      </c>
      <c r="AQ101">
        <f t="shared" si="47"/>
        <v>0</v>
      </c>
      <c r="AR101">
        <f t="shared" si="47"/>
        <v>0</v>
      </c>
      <c r="AS101">
        <f t="shared" si="47"/>
        <v>0</v>
      </c>
      <c r="AT101">
        <f t="shared" si="47"/>
        <v>0</v>
      </c>
      <c r="AU101">
        <f t="shared" si="47"/>
        <v>0</v>
      </c>
      <c r="AV101">
        <f t="shared" si="47"/>
        <v>0</v>
      </c>
      <c r="AW101">
        <f t="shared" si="47"/>
        <v>0</v>
      </c>
      <c r="AX101">
        <f t="shared" si="47"/>
        <v>0</v>
      </c>
    </row>
    <row r="102" spans="1:50" x14ac:dyDescent="0.25">
      <c r="A102" t="str">
        <f t="shared" si="36"/>
        <v>FeldkirchNeugründungenInsgesamt</v>
      </c>
      <c r="B102">
        <v>102</v>
      </c>
      <c r="C102" t="str">
        <f t="shared" si="38"/>
        <v>Neugründungen</v>
      </c>
      <c r="D102" t="str">
        <f t="shared" si="37"/>
        <v>Insgesamt</v>
      </c>
      <c r="E102" t="s">
        <v>272</v>
      </c>
      <c r="F102" t="str">
        <f t="shared" si="27"/>
        <v>Feldkirch</v>
      </c>
      <c r="G102">
        <f t="shared" si="48"/>
        <v>6303</v>
      </c>
      <c r="H102">
        <v>1</v>
      </c>
      <c r="I102">
        <f t="shared" si="49"/>
        <v>22</v>
      </c>
      <c r="J102">
        <f t="shared" ref="J102:S111" si="50">IF(ISERROR($G102),"-",IF(INDEX(Anmerkungen_Matrix,$G102,J$1+6)="SW",INDEX(Anmerkungen_Matrix,$G102,J$1+6)&amp;" "&amp;INDEX(Daten_Matrix,$G102,J$1+6),INDEX(Daten_Matrix,$G102,J$1+6)))</f>
        <v>244</v>
      </c>
      <c r="K102">
        <f t="shared" si="50"/>
        <v>256.51092472511999</v>
      </c>
      <c r="L102">
        <f t="shared" si="50"/>
        <v>284.45277207392201</v>
      </c>
      <c r="M102">
        <f t="shared" si="50"/>
        <v>264.93493493493497</v>
      </c>
      <c r="N102">
        <f t="shared" si="50"/>
        <v>248.72271714922101</v>
      </c>
      <c r="O102">
        <f t="shared" si="50"/>
        <v>234.751059322034</v>
      </c>
      <c r="P102">
        <f t="shared" si="50"/>
        <v>499</v>
      </c>
      <c r="Q102">
        <f t="shared" si="50"/>
        <v>347.700258397933</v>
      </c>
      <c r="R102">
        <f t="shared" si="50"/>
        <v>373</v>
      </c>
      <c r="S102">
        <f t="shared" si="50"/>
        <v>361</v>
      </c>
      <c r="T102">
        <f t="shared" ref="T102:AC111" si="51">IF(ISERROR($G102),"-",IF(INDEX(Anmerkungen_Matrix,$G102,T$1+6)="SW",INDEX(Anmerkungen_Matrix,$G102,T$1+6)&amp;" "&amp;INDEX(Daten_Matrix,$G102,T$1+6),INDEX(Daten_Matrix,$G102,T$1+6)))</f>
        <v>329</v>
      </c>
      <c r="U102">
        <f t="shared" si="51"/>
        <v>374.71482889733801</v>
      </c>
      <c r="V102">
        <f t="shared" si="51"/>
        <v>326.50900900900899</v>
      </c>
      <c r="W102">
        <f t="shared" si="51"/>
        <v>323.26006441223802</v>
      </c>
      <c r="X102">
        <f t="shared" si="51"/>
        <v>342.73936170212801</v>
      </c>
      <c r="Y102">
        <f t="shared" si="51"/>
        <v>360</v>
      </c>
      <c r="Z102">
        <f t="shared" si="51"/>
        <v>370</v>
      </c>
      <c r="AA102">
        <f t="shared" si="51"/>
        <v>342</v>
      </c>
      <c r="AB102">
        <f t="shared" si="51"/>
        <v>379</v>
      </c>
      <c r="AC102">
        <f t="shared" si="51"/>
        <v>412</v>
      </c>
      <c r="AD102">
        <f t="shared" ref="AD102:AX111" si="52">IF(ISERROR($G102),"-",IF(INDEX(Anmerkungen_Matrix,$G102,AD$1+6)="SW",INDEX(Anmerkungen_Matrix,$G102,AD$1+6)&amp;" "&amp;INDEX(Daten_Matrix,$G102,AD$1+6),INDEX(Daten_Matrix,$G102,AD$1+6)))</f>
        <v>355</v>
      </c>
      <c r="AE102">
        <f t="shared" si="52"/>
        <v>382</v>
      </c>
      <c r="AF102">
        <f t="shared" si="52"/>
        <v>0</v>
      </c>
      <c r="AG102">
        <f t="shared" si="52"/>
        <v>0</v>
      </c>
      <c r="AH102">
        <f t="shared" si="52"/>
        <v>0</v>
      </c>
      <c r="AI102">
        <f t="shared" si="52"/>
        <v>0</v>
      </c>
      <c r="AJ102">
        <f t="shared" si="52"/>
        <v>0</v>
      </c>
      <c r="AK102">
        <f t="shared" si="52"/>
        <v>0</v>
      </c>
      <c r="AL102">
        <f t="shared" si="52"/>
        <v>0</v>
      </c>
      <c r="AM102">
        <f t="shared" si="52"/>
        <v>0</v>
      </c>
      <c r="AN102">
        <f t="shared" si="52"/>
        <v>0</v>
      </c>
      <c r="AO102">
        <f t="shared" si="52"/>
        <v>0</v>
      </c>
      <c r="AP102">
        <f t="shared" si="52"/>
        <v>0</v>
      </c>
      <c r="AQ102">
        <f t="shared" si="52"/>
        <v>0</v>
      </c>
      <c r="AR102">
        <f t="shared" si="52"/>
        <v>0</v>
      </c>
      <c r="AS102">
        <f t="shared" si="52"/>
        <v>0</v>
      </c>
      <c r="AT102">
        <f t="shared" si="52"/>
        <v>0</v>
      </c>
      <c r="AU102">
        <f t="shared" si="52"/>
        <v>0</v>
      </c>
      <c r="AV102">
        <f t="shared" si="52"/>
        <v>0</v>
      </c>
      <c r="AW102">
        <f t="shared" si="52"/>
        <v>0</v>
      </c>
      <c r="AX102">
        <f t="shared" si="52"/>
        <v>0</v>
      </c>
    </row>
    <row r="103" spans="1:50" x14ac:dyDescent="0.25">
      <c r="A103" t="str">
        <f t="shared" si="36"/>
        <v>VorarlbergNeugründungenInsgesamt</v>
      </c>
      <c r="B103">
        <v>103</v>
      </c>
      <c r="C103" t="str">
        <f t="shared" si="38"/>
        <v>Neugründungen</v>
      </c>
      <c r="D103" t="str">
        <f t="shared" si="37"/>
        <v>Insgesamt</v>
      </c>
      <c r="E103" t="s">
        <v>268</v>
      </c>
      <c r="F103" t="str">
        <f t="shared" si="27"/>
        <v>Vorarlberg</v>
      </c>
      <c r="G103">
        <f t="shared" si="48"/>
        <v>6075</v>
      </c>
      <c r="H103">
        <v>1</v>
      </c>
      <c r="I103">
        <f t="shared" si="49"/>
        <v>22</v>
      </c>
      <c r="J103">
        <f t="shared" si="50"/>
        <v>946</v>
      </c>
      <c r="K103">
        <f t="shared" si="50"/>
        <v>1028.03989286721</v>
      </c>
      <c r="L103">
        <f t="shared" si="50"/>
        <v>979</v>
      </c>
      <c r="M103">
        <f t="shared" si="50"/>
        <v>995</v>
      </c>
      <c r="N103">
        <f t="shared" si="50"/>
        <v>897</v>
      </c>
      <c r="O103">
        <f t="shared" si="50"/>
        <v>943</v>
      </c>
      <c r="P103">
        <f t="shared" si="50"/>
        <v>1726</v>
      </c>
      <c r="Q103">
        <f t="shared" si="50"/>
        <v>1160</v>
      </c>
      <c r="R103">
        <f t="shared" si="50"/>
        <v>1350</v>
      </c>
      <c r="S103">
        <f t="shared" si="50"/>
        <v>1318</v>
      </c>
      <c r="T103">
        <f t="shared" si="51"/>
        <v>1247</v>
      </c>
      <c r="U103">
        <f t="shared" si="51"/>
        <v>1314</v>
      </c>
      <c r="V103">
        <f t="shared" si="51"/>
        <v>1330</v>
      </c>
      <c r="W103">
        <f t="shared" si="51"/>
        <v>1243</v>
      </c>
      <c r="X103">
        <f t="shared" si="51"/>
        <v>1315</v>
      </c>
      <c r="Y103">
        <f t="shared" si="51"/>
        <v>1382</v>
      </c>
      <c r="Z103">
        <f t="shared" si="51"/>
        <v>1411</v>
      </c>
      <c r="AA103">
        <f t="shared" si="51"/>
        <v>1350</v>
      </c>
      <c r="AB103">
        <f t="shared" si="51"/>
        <v>1414</v>
      </c>
      <c r="AC103">
        <f t="shared" si="51"/>
        <v>1607</v>
      </c>
      <c r="AD103">
        <f t="shared" si="52"/>
        <v>1437</v>
      </c>
      <c r="AE103">
        <f t="shared" si="52"/>
        <v>1527</v>
      </c>
      <c r="AF103">
        <f t="shared" si="52"/>
        <v>0</v>
      </c>
      <c r="AG103">
        <f t="shared" si="52"/>
        <v>0</v>
      </c>
      <c r="AH103">
        <f t="shared" si="52"/>
        <v>0</v>
      </c>
      <c r="AI103">
        <f t="shared" si="52"/>
        <v>0</v>
      </c>
      <c r="AJ103">
        <f t="shared" si="52"/>
        <v>0</v>
      </c>
      <c r="AK103">
        <f t="shared" si="52"/>
        <v>0</v>
      </c>
      <c r="AL103">
        <f t="shared" si="52"/>
        <v>0</v>
      </c>
      <c r="AM103">
        <f t="shared" si="52"/>
        <v>0</v>
      </c>
      <c r="AN103">
        <f t="shared" si="52"/>
        <v>0</v>
      </c>
      <c r="AO103">
        <f t="shared" si="52"/>
        <v>0</v>
      </c>
      <c r="AP103">
        <f t="shared" si="52"/>
        <v>0</v>
      </c>
      <c r="AQ103">
        <f t="shared" si="52"/>
        <v>0</v>
      </c>
      <c r="AR103">
        <f t="shared" si="52"/>
        <v>0</v>
      </c>
      <c r="AS103">
        <f t="shared" si="52"/>
        <v>0</v>
      </c>
      <c r="AT103">
        <f t="shared" si="52"/>
        <v>0</v>
      </c>
      <c r="AU103">
        <f t="shared" si="52"/>
        <v>0</v>
      </c>
      <c r="AV103">
        <f t="shared" si="52"/>
        <v>0</v>
      </c>
      <c r="AW103">
        <f t="shared" si="52"/>
        <v>0</v>
      </c>
      <c r="AX103">
        <f t="shared" si="52"/>
        <v>0</v>
      </c>
    </row>
    <row r="104" spans="1:50" x14ac:dyDescent="0.25">
      <c r="A104" t="str">
        <f t="shared" si="36"/>
        <v>Wien-Innere StadtNeugründungenInsgesamt</v>
      </c>
      <c r="B104">
        <v>104</v>
      </c>
      <c r="C104" t="str">
        <f t="shared" si="38"/>
        <v>Neugründungen</v>
      </c>
      <c r="D104" t="str">
        <f t="shared" si="37"/>
        <v>Insgesamt</v>
      </c>
      <c r="E104" t="s">
        <v>276</v>
      </c>
      <c r="F104" t="str">
        <f t="shared" si="27"/>
        <v>Wien-Innere Stadt</v>
      </c>
      <c r="G104">
        <f t="shared" si="48"/>
        <v>6431</v>
      </c>
      <c r="H104">
        <v>1</v>
      </c>
      <c r="I104">
        <f t="shared" si="49"/>
        <v>22</v>
      </c>
      <c r="J104">
        <f t="shared" si="50"/>
        <v>275</v>
      </c>
      <c r="K104">
        <f t="shared" si="50"/>
        <v>292.44241612630401</v>
      </c>
      <c r="L104">
        <f t="shared" si="50"/>
        <v>275.93256262042399</v>
      </c>
      <c r="M104">
        <f t="shared" si="50"/>
        <v>299.86037173015097</v>
      </c>
      <c r="N104">
        <f t="shared" si="50"/>
        <v>278.71543264941999</v>
      </c>
      <c r="O104">
        <f t="shared" si="50"/>
        <v>299.64786623408997</v>
      </c>
      <c r="P104">
        <f t="shared" si="50"/>
        <v>315.977738479143</v>
      </c>
      <c r="Q104">
        <f t="shared" si="50"/>
        <v>302.753046205815</v>
      </c>
      <c r="R104">
        <f t="shared" si="50"/>
        <v>322.95292470106602</v>
      </c>
      <c r="S104">
        <f t="shared" si="50"/>
        <v>327.74021778150097</v>
      </c>
      <c r="T104">
        <f t="shared" si="51"/>
        <v>320.26500361532902</v>
      </c>
      <c r="U104">
        <f t="shared" si="51"/>
        <v>353.45343223831401</v>
      </c>
      <c r="V104">
        <f t="shared" si="51"/>
        <v>375.31797901844902</v>
      </c>
      <c r="W104">
        <f t="shared" si="51"/>
        <v>382.50068902158898</v>
      </c>
      <c r="X104">
        <f t="shared" si="51"/>
        <v>375.44028307022302</v>
      </c>
      <c r="Y104">
        <f t="shared" si="51"/>
        <v>422</v>
      </c>
      <c r="Z104">
        <f t="shared" si="51"/>
        <v>440</v>
      </c>
      <c r="AA104">
        <f t="shared" si="51"/>
        <v>408</v>
      </c>
      <c r="AB104">
        <f t="shared" si="51"/>
        <v>460</v>
      </c>
      <c r="AC104">
        <f t="shared" si="51"/>
        <v>483</v>
      </c>
      <c r="AD104">
        <f t="shared" si="52"/>
        <v>459</v>
      </c>
      <c r="AE104">
        <f t="shared" si="52"/>
        <v>439</v>
      </c>
      <c r="AF104">
        <f t="shared" si="52"/>
        <v>0</v>
      </c>
      <c r="AG104">
        <f t="shared" si="52"/>
        <v>0</v>
      </c>
      <c r="AH104">
        <f t="shared" si="52"/>
        <v>0</v>
      </c>
      <c r="AI104">
        <f t="shared" si="52"/>
        <v>0</v>
      </c>
      <c r="AJ104">
        <f t="shared" si="52"/>
        <v>0</v>
      </c>
      <c r="AK104">
        <f t="shared" si="52"/>
        <v>0</v>
      </c>
      <c r="AL104">
        <f t="shared" si="52"/>
        <v>0</v>
      </c>
      <c r="AM104">
        <f t="shared" si="52"/>
        <v>0</v>
      </c>
      <c r="AN104">
        <f t="shared" si="52"/>
        <v>0</v>
      </c>
      <c r="AO104">
        <f t="shared" si="52"/>
        <v>0</v>
      </c>
      <c r="AP104">
        <f t="shared" si="52"/>
        <v>0</v>
      </c>
      <c r="AQ104">
        <f t="shared" si="52"/>
        <v>0</v>
      </c>
      <c r="AR104">
        <f t="shared" si="52"/>
        <v>0</v>
      </c>
      <c r="AS104">
        <f t="shared" si="52"/>
        <v>0</v>
      </c>
      <c r="AT104">
        <f t="shared" si="52"/>
        <v>0</v>
      </c>
      <c r="AU104">
        <f t="shared" si="52"/>
        <v>0</v>
      </c>
      <c r="AV104">
        <f t="shared" si="52"/>
        <v>0</v>
      </c>
      <c r="AW104">
        <f t="shared" si="52"/>
        <v>0</v>
      </c>
      <c r="AX104">
        <f t="shared" si="52"/>
        <v>0</v>
      </c>
    </row>
    <row r="105" spans="1:50" x14ac:dyDescent="0.25">
      <c r="A105" t="str">
        <f t="shared" si="36"/>
        <v>Wien-LeopoldstadtNeugründungenInsgesamt</v>
      </c>
      <c r="B105">
        <v>105</v>
      </c>
      <c r="C105" t="str">
        <f t="shared" si="38"/>
        <v>Neugründungen</v>
      </c>
      <c r="D105" t="str">
        <f t="shared" si="37"/>
        <v>Insgesamt</v>
      </c>
      <c r="E105" t="s">
        <v>277</v>
      </c>
      <c r="F105" t="str">
        <f t="shared" si="27"/>
        <v>Wien-Leopoldstadt</v>
      </c>
      <c r="G105">
        <f t="shared" si="48"/>
        <v>6479</v>
      </c>
      <c r="H105">
        <v>1</v>
      </c>
      <c r="I105">
        <f t="shared" si="49"/>
        <v>22</v>
      </c>
      <c r="J105">
        <f t="shared" si="50"/>
        <v>366</v>
      </c>
      <c r="K105">
        <f t="shared" si="50"/>
        <v>362.30920496194</v>
      </c>
      <c r="L105">
        <f t="shared" si="50"/>
        <v>522.97687861271697</v>
      </c>
      <c r="M105">
        <f t="shared" si="50"/>
        <v>587.76617714548001</v>
      </c>
      <c r="N105">
        <f t="shared" si="50"/>
        <v>488.74741939594702</v>
      </c>
      <c r="O105">
        <f t="shared" si="50"/>
        <v>489.78986773147</v>
      </c>
      <c r="P105">
        <f t="shared" si="50"/>
        <v>502.37470092582998</v>
      </c>
      <c r="Q105">
        <f t="shared" si="50"/>
        <v>524.83833996863302</v>
      </c>
      <c r="R105">
        <f t="shared" si="50"/>
        <v>558.19024022406597</v>
      </c>
      <c r="S105">
        <f t="shared" si="50"/>
        <v>461.22711499341898</v>
      </c>
      <c r="T105">
        <f t="shared" si="51"/>
        <v>480.89636056881199</v>
      </c>
      <c r="U105">
        <f t="shared" si="51"/>
        <v>460.98292711644899</v>
      </c>
      <c r="V105">
        <f t="shared" si="51"/>
        <v>468.89858917159103</v>
      </c>
      <c r="W105">
        <f t="shared" si="51"/>
        <v>504.02434542948998</v>
      </c>
      <c r="X105">
        <f t="shared" si="51"/>
        <v>544.73696243875895</v>
      </c>
      <c r="Y105">
        <f t="shared" si="51"/>
        <v>506</v>
      </c>
      <c r="Z105">
        <f t="shared" si="51"/>
        <v>554</v>
      </c>
      <c r="AA105">
        <f t="shared" si="51"/>
        <v>527</v>
      </c>
      <c r="AB105">
        <f t="shared" si="51"/>
        <v>490</v>
      </c>
      <c r="AC105">
        <f t="shared" si="51"/>
        <v>574</v>
      </c>
      <c r="AD105">
        <f t="shared" si="52"/>
        <v>567</v>
      </c>
      <c r="AE105">
        <f t="shared" si="52"/>
        <v>556</v>
      </c>
      <c r="AF105">
        <f t="shared" si="52"/>
        <v>0</v>
      </c>
      <c r="AG105">
        <f t="shared" si="52"/>
        <v>0</v>
      </c>
      <c r="AH105">
        <f t="shared" si="52"/>
        <v>0</v>
      </c>
      <c r="AI105">
        <f t="shared" si="52"/>
        <v>0</v>
      </c>
      <c r="AJ105">
        <f t="shared" si="52"/>
        <v>0</v>
      </c>
      <c r="AK105">
        <f t="shared" si="52"/>
        <v>0</v>
      </c>
      <c r="AL105">
        <f t="shared" si="52"/>
        <v>0</v>
      </c>
      <c r="AM105">
        <f t="shared" si="52"/>
        <v>0</v>
      </c>
      <c r="AN105">
        <f t="shared" si="52"/>
        <v>0</v>
      </c>
      <c r="AO105">
        <f t="shared" si="52"/>
        <v>0</v>
      </c>
      <c r="AP105">
        <f t="shared" si="52"/>
        <v>0</v>
      </c>
      <c r="AQ105">
        <f t="shared" si="52"/>
        <v>0</v>
      </c>
      <c r="AR105">
        <f t="shared" si="52"/>
        <v>0</v>
      </c>
      <c r="AS105">
        <f t="shared" si="52"/>
        <v>0</v>
      </c>
      <c r="AT105">
        <f t="shared" si="52"/>
        <v>0</v>
      </c>
      <c r="AU105">
        <f t="shared" si="52"/>
        <v>0</v>
      </c>
      <c r="AV105">
        <f t="shared" si="52"/>
        <v>0</v>
      </c>
      <c r="AW105">
        <f t="shared" si="52"/>
        <v>0</v>
      </c>
      <c r="AX105">
        <f t="shared" si="52"/>
        <v>0</v>
      </c>
    </row>
    <row r="106" spans="1:50" x14ac:dyDescent="0.25">
      <c r="A106" t="str">
        <f t="shared" si="36"/>
        <v>Wien-LandstraßeNeugründungenInsgesamt</v>
      </c>
      <c r="B106">
        <v>106</v>
      </c>
      <c r="C106" t="str">
        <f t="shared" si="38"/>
        <v>Neugründungen</v>
      </c>
      <c r="D106" t="str">
        <f t="shared" si="37"/>
        <v>Insgesamt</v>
      </c>
      <c r="E106" t="s">
        <v>278</v>
      </c>
      <c r="F106" t="str">
        <f t="shared" si="27"/>
        <v>Wien-Landstraße</v>
      </c>
      <c r="G106">
        <f t="shared" si="48"/>
        <v>6527</v>
      </c>
      <c r="H106">
        <v>1</v>
      </c>
      <c r="I106">
        <f t="shared" si="49"/>
        <v>22</v>
      </c>
      <c r="J106">
        <f t="shared" si="50"/>
        <v>386</v>
      </c>
      <c r="K106">
        <f t="shared" si="50"/>
        <v>390.25592049619399</v>
      </c>
      <c r="L106">
        <f t="shared" si="50"/>
        <v>533.93448940269798</v>
      </c>
      <c r="M106">
        <f t="shared" si="50"/>
        <v>523.01227627352</v>
      </c>
      <c r="N106">
        <f t="shared" si="50"/>
        <v>478.79329680132503</v>
      </c>
      <c r="O106">
        <f t="shared" si="50"/>
        <v>479.834789119042</v>
      </c>
      <c r="P106">
        <f t="shared" si="50"/>
        <v>501.37792572557998</v>
      </c>
      <c r="Q106">
        <f t="shared" si="50"/>
        <v>449.15007841717897</v>
      </c>
      <c r="R106">
        <f t="shared" si="50"/>
        <v>577.12883766023901</v>
      </c>
      <c r="S106">
        <f t="shared" si="50"/>
        <v>562.836544214431</v>
      </c>
      <c r="T106">
        <f t="shared" si="51"/>
        <v>521.80248252591002</v>
      </c>
      <c r="U106">
        <f t="shared" si="51"/>
        <v>552.58212645708204</v>
      </c>
      <c r="V106">
        <f t="shared" si="51"/>
        <v>569.44796816592304</v>
      </c>
      <c r="W106">
        <f t="shared" si="51"/>
        <v>580.72370234267305</v>
      </c>
      <c r="X106">
        <f t="shared" si="51"/>
        <v>621.41839956450701</v>
      </c>
      <c r="Y106">
        <f t="shared" si="51"/>
        <v>577</v>
      </c>
      <c r="Z106">
        <f t="shared" si="51"/>
        <v>551</v>
      </c>
      <c r="AA106">
        <f t="shared" si="51"/>
        <v>555</v>
      </c>
      <c r="AB106">
        <f t="shared" si="51"/>
        <v>534</v>
      </c>
      <c r="AC106">
        <f t="shared" si="51"/>
        <v>610</v>
      </c>
      <c r="AD106">
        <f t="shared" si="52"/>
        <v>582</v>
      </c>
      <c r="AE106">
        <f t="shared" si="52"/>
        <v>532</v>
      </c>
      <c r="AF106">
        <f t="shared" si="52"/>
        <v>0</v>
      </c>
      <c r="AG106">
        <f t="shared" si="52"/>
        <v>0</v>
      </c>
      <c r="AH106">
        <f t="shared" si="52"/>
        <v>0</v>
      </c>
      <c r="AI106">
        <f t="shared" si="52"/>
        <v>0</v>
      </c>
      <c r="AJ106">
        <f t="shared" si="52"/>
        <v>0</v>
      </c>
      <c r="AK106">
        <f t="shared" si="52"/>
        <v>0</v>
      </c>
      <c r="AL106">
        <f t="shared" si="52"/>
        <v>0</v>
      </c>
      <c r="AM106">
        <f t="shared" si="52"/>
        <v>0</v>
      </c>
      <c r="AN106">
        <f t="shared" si="52"/>
        <v>0</v>
      </c>
      <c r="AO106">
        <f t="shared" si="52"/>
        <v>0</v>
      </c>
      <c r="AP106">
        <f t="shared" si="52"/>
        <v>0</v>
      </c>
      <c r="AQ106">
        <f t="shared" si="52"/>
        <v>0</v>
      </c>
      <c r="AR106">
        <f t="shared" si="52"/>
        <v>0</v>
      </c>
      <c r="AS106">
        <f t="shared" si="52"/>
        <v>0</v>
      </c>
      <c r="AT106">
        <f t="shared" si="52"/>
        <v>0</v>
      </c>
      <c r="AU106">
        <f t="shared" si="52"/>
        <v>0</v>
      </c>
      <c r="AV106">
        <f t="shared" si="52"/>
        <v>0</v>
      </c>
      <c r="AW106">
        <f t="shared" si="52"/>
        <v>0</v>
      </c>
      <c r="AX106">
        <f t="shared" si="52"/>
        <v>0</v>
      </c>
    </row>
    <row r="107" spans="1:50" x14ac:dyDescent="0.25">
      <c r="A107" t="str">
        <f t="shared" si="36"/>
        <v>Wien-WiedenNeugründungenInsgesamt</v>
      </c>
      <c r="B107">
        <v>107</v>
      </c>
      <c r="C107" t="str">
        <f t="shared" si="38"/>
        <v>Neugründungen</v>
      </c>
      <c r="D107" t="str">
        <f t="shared" si="37"/>
        <v>Insgesamt</v>
      </c>
      <c r="E107" t="s">
        <v>279</v>
      </c>
      <c r="F107" t="str">
        <f t="shared" si="27"/>
        <v>Wien-Wieden</v>
      </c>
      <c r="G107">
        <f t="shared" si="48"/>
        <v>6575</v>
      </c>
      <c r="H107">
        <v>1</v>
      </c>
      <c r="I107">
        <f t="shared" si="49"/>
        <v>22</v>
      </c>
      <c r="J107">
        <f t="shared" si="50"/>
        <v>208</v>
      </c>
      <c r="K107">
        <f t="shared" si="50"/>
        <v>189.63842683958299</v>
      </c>
      <c r="L107">
        <f t="shared" si="50"/>
        <v>232.102119460501</v>
      </c>
      <c r="M107">
        <f t="shared" si="50"/>
        <v>227.136759981643</v>
      </c>
      <c r="N107">
        <f t="shared" si="50"/>
        <v>215.00904804383799</v>
      </c>
      <c r="O107">
        <f t="shared" si="50"/>
        <v>209.05665086099299</v>
      </c>
      <c r="P107">
        <f t="shared" si="50"/>
        <v>284.080932071154</v>
      </c>
      <c r="Q107">
        <f t="shared" si="50"/>
        <v>227.06478465436101</v>
      </c>
      <c r="R107">
        <f t="shared" si="50"/>
        <v>262.15005924808798</v>
      </c>
      <c r="S107">
        <f t="shared" si="50"/>
        <v>251.03506042838299</v>
      </c>
      <c r="T107">
        <f t="shared" si="51"/>
        <v>218.49855386840201</v>
      </c>
      <c r="U107">
        <f t="shared" si="51"/>
        <v>237.958789591428</v>
      </c>
      <c r="V107">
        <f t="shared" si="51"/>
        <v>223.99614132400799</v>
      </c>
      <c r="W107">
        <f t="shared" si="51"/>
        <v>262.96922370234302</v>
      </c>
      <c r="X107">
        <f t="shared" si="51"/>
        <v>303.73816004354899</v>
      </c>
      <c r="Y107">
        <f t="shared" si="51"/>
        <v>286</v>
      </c>
      <c r="Z107">
        <f t="shared" si="51"/>
        <v>280</v>
      </c>
      <c r="AA107">
        <f t="shared" si="51"/>
        <v>246</v>
      </c>
      <c r="AB107">
        <f t="shared" si="51"/>
        <v>263</v>
      </c>
      <c r="AC107">
        <f t="shared" si="51"/>
        <v>259</v>
      </c>
      <c r="AD107">
        <f t="shared" si="52"/>
        <v>243</v>
      </c>
      <c r="AE107">
        <f t="shared" si="52"/>
        <v>246</v>
      </c>
      <c r="AF107">
        <f t="shared" si="52"/>
        <v>0</v>
      </c>
      <c r="AG107">
        <f t="shared" si="52"/>
        <v>0</v>
      </c>
      <c r="AH107">
        <f t="shared" si="52"/>
        <v>0</v>
      </c>
      <c r="AI107">
        <f t="shared" si="52"/>
        <v>0</v>
      </c>
      <c r="AJ107">
        <f t="shared" si="52"/>
        <v>0</v>
      </c>
      <c r="AK107">
        <f t="shared" si="52"/>
        <v>0</v>
      </c>
      <c r="AL107">
        <f t="shared" si="52"/>
        <v>0</v>
      </c>
      <c r="AM107">
        <f t="shared" si="52"/>
        <v>0</v>
      </c>
      <c r="AN107">
        <f t="shared" si="52"/>
        <v>0</v>
      </c>
      <c r="AO107">
        <f t="shared" si="52"/>
        <v>0</v>
      </c>
      <c r="AP107">
        <f t="shared" si="52"/>
        <v>0</v>
      </c>
      <c r="AQ107">
        <f t="shared" si="52"/>
        <v>0</v>
      </c>
      <c r="AR107">
        <f t="shared" si="52"/>
        <v>0</v>
      </c>
      <c r="AS107">
        <f t="shared" si="52"/>
        <v>0</v>
      </c>
      <c r="AT107">
        <f t="shared" si="52"/>
        <v>0</v>
      </c>
      <c r="AU107">
        <f t="shared" si="52"/>
        <v>0</v>
      </c>
      <c r="AV107">
        <f t="shared" si="52"/>
        <v>0</v>
      </c>
      <c r="AW107">
        <f t="shared" si="52"/>
        <v>0</v>
      </c>
      <c r="AX107">
        <f t="shared" si="52"/>
        <v>0</v>
      </c>
    </row>
    <row r="108" spans="1:50" x14ac:dyDescent="0.25">
      <c r="A108" t="str">
        <f t="shared" si="36"/>
        <v>Wien-MargaretenNeugründungenInsgesamt</v>
      </c>
      <c r="B108">
        <v>108</v>
      </c>
      <c r="C108" t="str">
        <f t="shared" si="38"/>
        <v>Neugründungen</v>
      </c>
      <c r="D108" t="str">
        <f t="shared" si="37"/>
        <v>Insgesamt</v>
      </c>
      <c r="E108" t="s">
        <v>280</v>
      </c>
      <c r="F108" t="str">
        <f t="shared" si="27"/>
        <v>Wien-Margareten</v>
      </c>
      <c r="G108">
        <f t="shared" si="48"/>
        <v>6623</v>
      </c>
      <c r="H108">
        <v>1</v>
      </c>
      <c r="I108">
        <f t="shared" si="49"/>
        <v>22</v>
      </c>
      <c r="J108">
        <f t="shared" si="50"/>
        <v>204</v>
      </c>
      <c r="K108">
        <f t="shared" si="50"/>
        <v>254.514730758387</v>
      </c>
      <c r="L108">
        <f t="shared" si="50"/>
        <v>363.59344894026998</v>
      </c>
      <c r="M108">
        <f t="shared" si="50"/>
        <v>375.572625057366</v>
      </c>
      <c r="N108">
        <f t="shared" si="50"/>
        <v>301.609914617051</v>
      </c>
      <c r="O108">
        <f t="shared" si="50"/>
        <v>337.47716496131801</v>
      </c>
      <c r="P108">
        <f t="shared" si="50"/>
        <v>329.93259128263799</v>
      </c>
      <c r="Q108">
        <f t="shared" si="50"/>
        <v>321.67511159367803</v>
      </c>
      <c r="R108">
        <f t="shared" si="50"/>
        <v>358.83658300118498</v>
      </c>
      <c r="S108">
        <f t="shared" si="50"/>
        <v>294.86657891587902</v>
      </c>
      <c r="T108">
        <f t="shared" si="51"/>
        <v>290.33369486623297</v>
      </c>
      <c r="U108">
        <f t="shared" si="51"/>
        <v>322.58848463440501</v>
      </c>
      <c r="V108">
        <f t="shared" si="51"/>
        <v>301.64813698299798</v>
      </c>
      <c r="W108">
        <f t="shared" si="51"/>
        <v>312.77400091869498</v>
      </c>
      <c r="X108">
        <f t="shared" si="51"/>
        <v>323.65541643984801</v>
      </c>
      <c r="Y108">
        <f t="shared" si="51"/>
        <v>303</v>
      </c>
      <c r="Z108">
        <f t="shared" si="51"/>
        <v>271</v>
      </c>
      <c r="AA108">
        <f t="shared" si="51"/>
        <v>312</v>
      </c>
      <c r="AB108">
        <f t="shared" si="51"/>
        <v>267</v>
      </c>
      <c r="AC108">
        <f t="shared" si="51"/>
        <v>309</v>
      </c>
      <c r="AD108">
        <f t="shared" si="52"/>
        <v>289</v>
      </c>
      <c r="AE108">
        <f t="shared" si="52"/>
        <v>317</v>
      </c>
      <c r="AF108">
        <f t="shared" si="52"/>
        <v>0</v>
      </c>
      <c r="AG108">
        <f t="shared" si="52"/>
        <v>0</v>
      </c>
      <c r="AH108">
        <f t="shared" si="52"/>
        <v>0</v>
      </c>
      <c r="AI108">
        <f t="shared" si="52"/>
        <v>0</v>
      </c>
      <c r="AJ108">
        <f t="shared" si="52"/>
        <v>0</v>
      </c>
      <c r="AK108">
        <f t="shared" si="52"/>
        <v>0</v>
      </c>
      <c r="AL108">
        <f t="shared" si="52"/>
        <v>0</v>
      </c>
      <c r="AM108">
        <f t="shared" si="52"/>
        <v>0</v>
      </c>
      <c r="AN108">
        <f t="shared" si="52"/>
        <v>0</v>
      </c>
      <c r="AO108">
        <f t="shared" si="52"/>
        <v>0</v>
      </c>
      <c r="AP108">
        <f t="shared" si="52"/>
        <v>0</v>
      </c>
      <c r="AQ108">
        <f t="shared" si="52"/>
        <v>0</v>
      </c>
      <c r="AR108">
        <f t="shared" si="52"/>
        <v>0</v>
      </c>
      <c r="AS108">
        <f t="shared" si="52"/>
        <v>0</v>
      </c>
      <c r="AT108">
        <f t="shared" si="52"/>
        <v>0</v>
      </c>
      <c r="AU108">
        <f t="shared" si="52"/>
        <v>0</v>
      </c>
      <c r="AV108">
        <f t="shared" si="52"/>
        <v>0</v>
      </c>
      <c r="AW108">
        <f t="shared" si="52"/>
        <v>0</v>
      </c>
      <c r="AX108">
        <f t="shared" si="52"/>
        <v>0</v>
      </c>
    </row>
    <row r="109" spans="1:50" x14ac:dyDescent="0.25">
      <c r="A109" t="str">
        <f t="shared" si="36"/>
        <v>Wien-MariahilfNeugründungenInsgesamt</v>
      </c>
      <c r="B109">
        <v>109</v>
      </c>
      <c r="C109" t="str">
        <f t="shared" si="38"/>
        <v>Neugründungen</v>
      </c>
      <c r="D109" t="str">
        <f t="shared" si="37"/>
        <v>Insgesamt</v>
      </c>
      <c r="E109" t="s">
        <v>281</v>
      </c>
      <c r="F109" t="str">
        <f t="shared" si="27"/>
        <v>Wien-Mariahilf</v>
      </c>
      <c r="G109">
        <f t="shared" si="48"/>
        <v>6671</v>
      </c>
      <c r="H109">
        <v>1</v>
      </c>
      <c r="I109">
        <f t="shared" si="49"/>
        <v>22</v>
      </c>
      <c r="J109">
        <f t="shared" si="50"/>
        <v>202</v>
      </c>
      <c r="K109">
        <f t="shared" si="50"/>
        <v>255.51282774175399</v>
      </c>
      <c r="L109">
        <f t="shared" si="50"/>
        <v>225.129094412331</v>
      </c>
      <c r="M109">
        <f t="shared" si="50"/>
        <v>225.144332262506</v>
      </c>
      <c r="N109">
        <f t="shared" si="50"/>
        <v>216.99987256276299</v>
      </c>
      <c r="O109">
        <f t="shared" si="50"/>
        <v>268.78712253556301</v>
      </c>
      <c r="P109">
        <f t="shared" si="50"/>
        <v>240.22282326016901</v>
      </c>
      <c r="Q109">
        <f t="shared" si="50"/>
        <v>258.93352636023599</v>
      </c>
      <c r="R109">
        <f t="shared" si="50"/>
        <v>254.17591295917299</v>
      </c>
      <c r="S109">
        <f t="shared" si="50"/>
        <v>234.10015555821499</v>
      </c>
      <c r="T109">
        <f t="shared" si="51"/>
        <v>219.496264160039</v>
      </c>
      <c r="U109">
        <f t="shared" si="51"/>
        <v>246.91958083127301</v>
      </c>
      <c r="V109">
        <f t="shared" si="51"/>
        <v>250.875678282889</v>
      </c>
      <c r="W109">
        <f t="shared" si="51"/>
        <v>252.01217271474499</v>
      </c>
      <c r="X109">
        <f t="shared" si="51"/>
        <v>217.09809471965201</v>
      </c>
      <c r="Y109">
        <f t="shared" si="51"/>
        <v>234</v>
      </c>
      <c r="Z109">
        <f t="shared" si="51"/>
        <v>238</v>
      </c>
      <c r="AA109">
        <f t="shared" si="51"/>
        <v>261</v>
      </c>
      <c r="AB109">
        <f t="shared" si="51"/>
        <v>250</v>
      </c>
      <c r="AC109">
        <f t="shared" si="51"/>
        <v>215</v>
      </c>
      <c r="AD109">
        <f t="shared" si="52"/>
        <v>216</v>
      </c>
      <c r="AE109">
        <f t="shared" si="52"/>
        <v>222</v>
      </c>
      <c r="AF109">
        <f t="shared" si="52"/>
        <v>0</v>
      </c>
      <c r="AG109">
        <f t="shared" si="52"/>
        <v>0</v>
      </c>
      <c r="AH109">
        <f t="shared" si="52"/>
        <v>0</v>
      </c>
      <c r="AI109">
        <f t="shared" si="52"/>
        <v>0</v>
      </c>
      <c r="AJ109">
        <f t="shared" si="52"/>
        <v>0</v>
      </c>
      <c r="AK109">
        <f t="shared" si="52"/>
        <v>0</v>
      </c>
      <c r="AL109">
        <f t="shared" si="52"/>
        <v>0</v>
      </c>
      <c r="AM109">
        <f t="shared" si="52"/>
        <v>0</v>
      </c>
      <c r="AN109">
        <f t="shared" si="52"/>
        <v>0</v>
      </c>
      <c r="AO109">
        <f t="shared" si="52"/>
        <v>0</v>
      </c>
      <c r="AP109">
        <f t="shared" si="52"/>
        <v>0</v>
      </c>
      <c r="AQ109">
        <f t="shared" si="52"/>
        <v>0</v>
      </c>
      <c r="AR109">
        <f t="shared" si="52"/>
        <v>0</v>
      </c>
      <c r="AS109">
        <f t="shared" si="52"/>
        <v>0</v>
      </c>
      <c r="AT109">
        <f t="shared" si="52"/>
        <v>0</v>
      </c>
      <c r="AU109">
        <f t="shared" si="52"/>
        <v>0</v>
      </c>
      <c r="AV109">
        <f t="shared" si="52"/>
        <v>0</v>
      </c>
      <c r="AW109">
        <f t="shared" si="52"/>
        <v>0</v>
      </c>
      <c r="AX109">
        <f t="shared" si="52"/>
        <v>0</v>
      </c>
    </row>
    <row r="110" spans="1:50" x14ac:dyDescent="0.25">
      <c r="A110" t="str">
        <f t="shared" si="36"/>
        <v>Wien-NeubauNeugründungenInsgesamt</v>
      </c>
      <c r="B110">
        <v>110</v>
      </c>
      <c r="C110" t="str">
        <f t="shared" si="38"/>
        <v>Neugründungen</v>
      </c>
      <c r="D110" t="str">
        <f t="shared" si="37"/>
        <v>Insgesamt</v>
      </c>
      <c r="E110" t="s">
        <v>282</v>
      </c>
      <c r="F110" t="str">
        <f t="shared" si="27"/>
        <v>Wien-Neubau</v>
      </c>
      <c r="G110">
        <f t="shared" si="48"/>
        <v>6719</v>
      </c>
      <c r="H110">
        <v>1</v>
      </c>
      <c r="I110">
        <f t="shared" si="49"/>
        <v>22</v>
      </c>
      <c r="J110">
        <f t="shared" si="50"/>
        <v>258</v>
      </c>
      <c r="K110">
        <f t="shared" si="50"/>
        <v>243.53566394135899</v>
      </c>
      <c r="L110">
        <f t="shared" si="50"/>
        <v>271.94797687861302</v>
      </c>
      <c r="M110">
        <f t="shared" si="50"/>
        <v>275.95123910050501</v>
      </c>
      <c r="N110">
        <f t="shared" si="50"/>
        <v>289.66496750350399</v>
      </c>
      <c r="O110">
        <f t="shared" si="50"/>
        <v>281.72872473171901</v>
      </c>
      <c r="P110">
        <f t="shared" si="50"/>
        <v>647.90388016227996</v>
      </c>
      <c r="Q110">
        <f t="shared" si="50"/>
        <v>265.90481360839698</v>
      </c>
      <c r="R110">
        <f t="shared" si="50"/>
        <v>523.30335021006101</v>
      </c>
      <c r="S110">
        <f t="shared" si="50"/>
        <v>459.23477324398698</v>
      </c>
      <c r="T110">
        <f t="shared" si="51"/>
        <v>415.04748132079999</v>
      </c>
      <c r="U110">
        <f t="shared" si="51"/>
        <v>424.14411868597699</v>
      </c>
      <c r="V110">
        <f t="shared" si="51"/>
        <v>417.130592065597</v>
      </c>
      <c r="W110">
        <f t="shared" si="51"/>
        <v>403.418695452458</v>
      </c>
      <c r="X110">
        <f t="shared" si="51"/>
        <v>392.36995100707702</v>
      </c>
      <c r="Y110">
        <f t="shared" si="51"/>
        <v>269</v>
      </c>
      <c r="Z110">
        <f t="shared" si="51"/>
        <v>256</v>
      </c>
      <c r="AA110">
        <f t="shared" si="51"/>
        <v>275</v>
      </c>
      <c r="AB110">
        <f t="shared" si="51"/>
        <v>240</v>
      </c>
      <c r="AC110">
        <f t="shared" si="51"/>
        <v>266</v>
      </c>
      <c r="AD110">
        <f t="shared" si="52"/>
        <v>266</v>
      </c>
      <c r="AE110">
        <f t="shared" si="52"/>
        <v>273</v>
      </c>
      <c r="AF110">
        <f t="shared" si="52"/>
        <v>0</v>
      </c>
      <c r="AG110">
        <f t="shared" si="52"/>
        <v>0</v>
      </c>
      <c r="AH110">
        <f t="shared" si="52"/>
        <v>0</v>
      </c>
      <c r="AI110">
        <f t="shared" si="52"/>
        <v>0</v>
      </c>
      <c r="AJ110">
        <f t="shared" si="52"/>
        <v>0</v>
      </c>
      <c r="AK110">
        <f t="shared" si="52"/>
        <v>0</v>
      </c>
      <c r="AL110">
        <f t="shared" si="52"/>
        <v>0</v>
      </c>
      <c r="AM110">
        <f t="shared" si="52"/>
        <v>0</v>
      </c>
      <c r="AN110">
        <f t="shared" si="52"/>
        <v>0</v>
      </c>
      <c r="AO110">
        <f t="shared" si="52"/>
        <v>0</v>
      </c>
      <c r="AP110">
        <f t="shared" si="52"/>
        <v>0</v>
      </c>
      <c r="AQ110">
        <f t="shared" si="52"/>
        <v>0</v>
      </c>
      <c r="AR110">
        <f t="shared" si="52"/>
        <v>0</v>
      </c>
      <c r="AS110">
        <f t="shared" si="52"/>
        <v>0</v>
      </c>
      <c r="AT110">
        <f t="shared" si="52"/>
        <v>0</v>
      </c>
      <c r="AU110">
        <f t="shared" si="52"/>
        <v>0</v>
      </c>
      <c r="AV110">
        <f t="shared" si="52"/>
        <v>0</v>
      </c>
      <c r="AW110">
        <f t="shared" si="52"/>
        <v>0</v>
      </c>
      <c r="AX110">
        <f t="shared" si="52"/>
        <v>0</v>
      </c>
    </row>
    <row r="111" spans="1:50" x14ac:dyDescent="0.25">
      <c r="A111" t="str">
        <f t="shared" si="36"/>
        <v>Wien-JosefstadtNeugründungenInsgesamt</v>
      </c>
      <c r="B111">
        <v>111</v>
      </c>
      <c r="C111" t="str">
        <f t="shared" si="38"/>
        <v>Neugründungen</v>
      </c>
      <c r="D111" t="str">
        <f t="shared" si="37"/>
        <v>Insgesamt</v>
      </c>
      <c r="E111" t="s">
        <v>283</v>
      </c>
      <c r="F111" t="str">
        <f t="shared" ref="F111:F128" si="53">E111</f>
        <v>Wien-Josefstadt</v>
      </c>
      <c r="G111">
        <f t="shared" si="48"/>
        <v>6767</v>
      </c>
      <c r="H111">
        <v>1</v>
      </c>
      <c r="I111">
        <f t="shared" si="49"/>
        <v>22</v>
      </c>
      <c r="J111">
        <f t="shared" si="50"/>
        <v>143</v>
      </c>
      <c r="K111">
        <f t="shared" si="50"/>
        <v>152.70883845503201</v>
      </c>
      <c r="L111">
        <f t="shared" si="50"/>
        <v>155.39884393063599</v>
      </c>
      <c r="M111">
        <f t="shared" si="50"/>
        <v>168.360142267095</v>
      </c>
      <c r="N111">
        <f t="shared" si="50"/>
        <v>126.417356951701</v>
      </c>
      <c r="O111">
        <f t="shared" si="50"/>
        <v>153.30821063139501</v>
      </c>
      <c r="P111">
        <f t="shared" si="50"/>
        <v>200.351815250182</v>
      </c>
      <c r="Q111">
        <f t="shared" si="50"/>
        <v>139.42574496320401</v>
      </c>
      <c r="R111">
        <f t="shared" si="50"/>
        <v>145.528169772703</v>
      </c>
      <c r="S111">
        <f t="shared" si="50"/>
        <v>181.30309919827701</v>
      </c>
      <c r="T111">
        <f t="shared" si="51"/>
        <v>150.654254037117</v>
      </c>
      <c r="U111">
        <f t="shared" si="51"/>
        <v>194.15047686329899</v>
      </c>
      <c r="V111">
        <f t="shared" si="51"/>
        <v>174.21922102978399</v>
      </c>
      <c r="W111">
        <f t="shared" si="51"/>
        <v>186.26986678915901</v>
      </c>
      <c r="X111">
        <f t="shared" si="51"/>
        <v>194.19324986390899</v>
      </c>
      <c r="Y111">
        <f t="shared" si="51"/>
        <v>186</v>
      </c>
      <c r="Z111">
        <f t="shared" si="51"/>
        <v>180</v>
      </c>
      <c r="AA111">
        <f t="shared" si="51"/>
        <v>154</v>
      </c>
      <c r="AB111">
        <f t="shared" si="51"/>
        <v>179</v>
      </c>
      <c r="AC111">
        <f t="shared" si="51"/>
        <v>174</v>
      </c>
      <c r="AD111">
        <f t="shared" si="52"/>
        <v>159</v>
      </c>
      <c r="AE111">
        <f t="shared" si="52"/>
        <v>165</v>
      </c>
      <c r="AF111">
        <f t="shared" si="52"/>
        <v>0</v>
      </c>
      <c r="AG111">
        <f t="shared" si="52"/>
        <v>0</v>
      </c>
      <c r="AH111">
        <f t="shared" si="52"/>
        <v>0</v>
      </c>
      <c r="AI111">
        <f t="shared" si="52"/>
        <v>0</v>
      </c>
      <c r="AJ111">
        <f t="shared" si="52"/>
        <v>0</v>
      </c>
      <c r="AK111">
        <f t="shared" si="52"/>
        <v>0</v>
      </c>
      <c r="AL111">
        <f t="shared" si="52"/>
        <v>0</v>
      </c>
      <c r="AM111">
        <f t="shared" si="52"/>
        <v>0</v>
      </c>
      <c r="AN111">
        <f t="shared" si="52"/>
        <v>0</v>
      </c>
      <c r="AO111">
        <f t="shared" si="52"/>
        <v>0</v>
      </c>
      <c r="AP111">
        <f t="shared" si="52"/>
        <v>0</v>
      </c>
      <c r="AQ111">
        <f t="shared" si="52"/>
        <v>0</v>
      </c>
      <c r="AR111">
        <f t="shared" si="52"/>
        <v>0</v>
      </c>
      <c r="AS111">
        <f t="shared" si="52"/>
        <v>0</v>
      </c>
      <c r="AT111">
        <f t="shared" si="52"/>
        <v>0</v>
      </c>
      <c r="AU111">
        <f t="shared" si="52"/>
        <v>0</v>
      </c>
      <c r="AV111">
        <f t="shared" si="52"/>
        <v>0</v>
      </c>
      <c r="AW111">
        <f t="shared" si="52"/>
        <v>0</v>
      </c>
      <c r="AX111">
        <f t="shared" si="52"/>
        <v>0</v>
      </c>
    </row>
    <row r="112" spans="1:50" x14ac:dyDescent="0.25">
      <c r="A112" t="str">
        <f t="shared" si="36"/>
        <v>Wien-AlsergrundNeugründungenInsgesamt</v>
      </c>
      <c r="B112">
        <v>112</v>
      </c>
      <c r="C112" t="str">
        <f t="shared" si="38"/>
        <v>Neugründungen</v>
      </c>
      <c r="D112" t="str">
        <f t="shared" si="37"/>
        <v>Insgesamt</v>
      </c>
      <c r="E112" t="s">
        <v>284</v>
      </c>
      <c r="F112" t="str">
        <f t="shared" si="53"/>
        <v>Wien-Alsergrund</v>
      </c>
      <c r="G112">
        <f t="shared" si="48"/>
        <v>6815</v>
      </c>
      <c r="H112">
        <v>1</v>
      </c>
      <c r="I112">
        <f t="shared" si="49"/>
        <v>22</v>
      </c>
      <c r="J112">
        <f t="shared" ref="J112:S121" si="54">IF(ISERROR($G112),"-",IF(INDEX(Anmerkungen_Matrix,$G112,J$1+6)="SW",INDEX(Anmerkungen_Matrix,$G112,J$1+6)&amp;" "&amp;INDEX(Daten_Matrix,$G112,J$1+6),INDEX(Daten_Matrix,$G112,J$1+6)))</f>
        <v>249</v>
      </c>
      <c r="K112">
        <f t="shared" si="54"/>
        <v>250.52234282492299</v>
      </c>
      <c r="L112">
        <f t="shared" si="54"/>
        <v>259.99421965317902</v>
      </c>
      <c r="M112">
        <f t="shared" si="54"/>
        <v>304.84144102799502</v>
      </c>
      <c r="N112">
        <f t="shared" si="54"/>
        <v>237.903530011469</v>
      </c>
      <c r="O112">
        <f t="shared" si="54"/>
        <v>226.97579236336401</v>
      </c>
      <c r="P112">
        <f t="shared" si="54"/>
        <v>295.04545927390001</v>
      </c>
      <c r="Q112">
        <f t="shared" si="54"/>
        <v>242.00325732899</v>
      </c>
      <c r="R112">
        <f t="shared" si="54"/>
        <v>271.12097382311799</v>
      </c>
      <c r="S112">
        <f t="shared" si="54"/>
        <v>252.03123130309899</v>
      </c>
      <c r="T112">
        <f t="shared" ref="T112:AC121" si="55">IF(ISERROR($G112),"-",IF(INDEX(Anmerkungen_Matrix,$G112,T$1+6)="SW",INDEX(Anmerkungen_Matrix,$G112,T$1+6)&amp;" "&amp;INDEX(Daten_Matrix,$G112,T$1+6),INDEX(Daten_Matrix,$G112,T$1+6)))</f>
        <v>274.37033020004799</v>
      </c>
      <c r="U112">
        <f t="shared" si="55"/>
        <v>295.70611091487098</v>
      </c>
      <c r="V112">
        <f t="shared" si="55"/>
        <v>287.710599300615</v>
      </c>
      <c r="W112">
        <f t="shared" si="55"/>
        <v>309.78571428571399</v>
      </c>
      <c r="X112">
        <f t="shared" si="55"/>
        <v>324.65127925966198</v>
      </c>
      <c r="Y112">
        <f t="shared" si="55"/>
        <v>306</v>
      </c>
      <c r="Z112">
        <f t="shared" si="55"/>
        <v>296</v>
      </c>
      <c r="AA112">
        <f t="shared" si="55"/>
        <v>309</v>
      </c>
      <c r="AB112">
        <f t="shared" si="55"/>
        <v>275</v>
      </c>
      <c r="AC112">
        <f t="shared" si="55"/>
        <v>269</v>
      </c>
      <c r="AD112">
        <f t="shared" ref="AD112:AX121" si="56">IF(ISERROR($G112),"-",IF(INDEX(Anmerkungen_Matrix,$G112,AD$1+6)="SW",INDEX(Anmerkungen_Matrix,$G112,AD$1+6)&amp;" "&amp;INDEX(Daten_Matrix,$G112,AD$1+6),INDEX(Daten_Matrix,$G112,AD$1+6)))</f>
        <v>268</v>
      </c>
      <c r="AE112">
        <f t="shared" si="56"/>
        <v>273</v>
      </c>
      <c r="AF112">
        <f t="shared" si="56"/>
        <v>0</v>
      </c>
      <c r="AG112">
        <f t="shared" si="56"/>
        <v>0</v>
      </c>
      <c r="AH112">
        <f t="shared" si="56"/>
        <v>0</v>
      </c>
      <c r="AI112">
        <f t="shared" si="56"/>
        <v>0</v>
      </c>
      <c r="AJ112">
        <f t="shared" si="56"/>
        <v>0</v>
      </c>
      <c r="AK112">
        <f t="shared" si="56"/>
        <v>0</v>
      </c>
      <c r="AL112">
        <f t="shared" si="56"/>
        <v>0</v>
      </c>
      <c r="AM112">
        <f t="shared" si="56"/>
        <v>0</v>
      </c>
      <c r="AN112">
        <f t="shared" si="56"/>
        <v>0</v>
      </c>
      <c r="AO112">
        <f t="shared" si="56"/>
        <v>0</v>
      </c>
      <c r="AP112">
        <f t="shared" si="56"/>
        <v>0</v>
      </c>
      <c r="AQ112">
        <f t="shared" si="56"/>
        <v>0</v>
      </c>
      <c r="AR112">
        <f t="shared" si="56"/>
        <v>0</v>
      </c>
      <c r="AS112">
        <f t="shared" si="56"/>
        <v>0</v>
      </c>
      <c r="AT112">
        <f t="shared" si="56"/>
        <v>0</v>
      </c>
      <c r="AU112">
        <f t="shared" si="56"/>
        <v>0</v>
      </c>
      <c r="AV112">
        <f t="shared" si="56"/>
        <v>0</v>
      </c>
      <c r="AW112">
        <f t="shared" si="56"/>
        <v>0</v>
      </c>
      <c r="AX112">
        <f t="shared" si="56"/>
        <v>0</v>
      </c>
    </row>
    <row r="113" spans="1:50" x14ac:dyDescent="0.25">
      <c r="A113" t="str">
        <f t="shared" si="36"/>
        <v>Wien-FavoritenNeugründungenInsgesamt</v>
      </c>
      <c r="B113">
        <v>113</v>
      </c>
      <c r="C113" t="str">
        <f t="shared" si="38"/>
        <v>Neugründungen</v>
      </c>
      <c r="D113" t="str">
        <f t="shared" si="37"/>
        <v>Insgesamt</v>
      </c>
      <c r="E113" t="s">
        <v>285</v>
      </c>
      <c r="F113" t="str">
        <f t="shared" si="53"/>
        <v>Wien-Favoriten</v>
      </c>
      <c r="G113">
        <f t="shared" si="48"/>
        <v>6863</v>
      </c>
      <c r="H113">
        <v>1</v>
      </c>
      <c r="I113">
        <f t="shared" si="49"/>
        <v>22</v>
      </c>
      <c r="J113">
        <f t="shared" si="54"/>
        <v>454</v>
      </c>
      <c r="K113">
        <f t="shared" si="54"/>
        <v>469.105582182126</v>
      </c>
      <c r="L113">
        <f t="shared" si="54"/>
        <v>704.27552986512501</v>
      </c>
      <c r="M113">
        <f t="shared" si="54"/>
        <v>696.35348783845802</v>
      </c>
      <c r="N113">
        <f t="shared" si="54"/>
        <v>721.67388811010596</v>
      </c>
      <c r="O113">
        <f t="shared" si="54"/>
        <v>703.82405789867698</v>
      </c>
      <c r="P113">
        <f t="shared" si="54"/>
        <v>711.69749297825899</v>
      </c>
      <c r="Q113">
        <f t="shared" si="54"/>
        <v>735.96875377005699</v>
      </c>
      <c r="R113">
        <f t="shared" si="54"/>
        <v>812.366153183238</v>
      </c>
      <c r="S113">
        <f t="shared" si="54"/>
        <v>694.33109967691803</v>
      </c>
      <c r="T113">
        <f t="shared" si="55"/>
        <v>678.44299831284604</v>
      </c>
      <c r="U113">
        <f t="shared" si="55"/>
        <v>636.21617802896503</v>
      </c>
      <c r="V113">
        <f t="shared" si="55"/>
        <v>616.23827324249396</v>
      </c>
      <c r="W113">
        <f t="shared" si="55"/>
        <v>646.46600826825897</v>
      </c>
      <c r="X113">
        <f t="shared" si="55"/>
        <v>756.85574305933596</v>
      </c>
      <c r="Y113">
        <f t="shared" si="55"/>
        <v>760</v>
      </c>
      <c r="Z113">
        <f t="shared" si="55"/>
        <v>808</v>
      </c>
      <c r="AA113">
        <f t="shared" si="55"/>
        <v>812</v>
      </c>
      <c r="AB113">
        <f t="shared" si="55"/>
        <v>739</v>
      </c>
      <c r="AC113">
        <f t="shared" si="55"/>
        <v>880</v>
      </c>
      <c r="AD113">
        <f t="shared" si="56"/>
        <v>849</v>
      </c>
      <c r="AE113">
        <f t="shared" si="56"/>
        <v>895</v>
      </c>
      <c r="AF113">
        <f t="shared" si="56"/>
        <v>0</v>
      </c>
      <c r="AG113">
        <f t="shared" si="56"/>
        <v>0</v>
      </c>
      <c r="AH113">
        <f t="shared" si="56"/>
        <v>0</v>
      </c>
      <c r="AI113">
        <f t="shared" si="56"/>
        <v>0</v>
      </c>
      <c r="AJ113">
        <f t="shared" si="56"/>
        <v>0</v>
      </c>
      <c r="AK113">
        <f t="shared" si="56"/>
        <v>0</v>
      </c>
      <c r="AL113">
        <f t="shared" si="56"/>
        <v>0</v>
      </c>
      <c r="AM113">
        <f t="shared" si="56"/>
        <v>0</v>
      </c>
      <c r="AN113">
        <f t="shared" si="56"/>
        <v>0</v>
      </c>
      <c r="AO113">
        <f t="shared" si="56"/>
        <v>0</v>
      </c>
      <c r="AP113">
        <f t="shared" si="56"/>
        <v>0</v>
      </c>
      <c r="AQ113">
        <f t="shared" si="56"/>
        <v>0</v>
      </c>
      <c r="AR113">
        <f t="shared" si="56"/>
        <v>0</v>
      </c>
      <c r="AS113">
        <f t="shared" si="56"/>
        <v>0</v>
      </c>
      <c r="AT113">
        <f t="shared" si="56"/>
        <v>0</v>
      </c>
      <c r="AU113">
        <f t="shared" si="56"/>
        <v>0</v>
      </c>
      <c r="AV113">
        <f t="shared" si="56"/>
        <v>0</v>
      </c>
      <c r="AW113">
        <f t="shared" si="56"/>
        <v>0</v>
      </c>
      <c r="AX113">
        <f t="shared" si="56"/>
        <v>0</v>
      </c>
    </row>
    <row r="114" spans="1:50" x14ac:dyDescent="0.25">
      <c r="A114" t="str">
        <f t="shared" si="36"/>
        <v>Wien-SimmeringNeugründungenInsgesamt</v>
      </c>
      <c r="B114">
        <v>114</v>
      </c>
      <c r="C114" t="str">
        <f t="shared" si="38"/>
        <v>Neugründungen</v>
      </c>
      <c r="D114" t="str">
        <f t="shared" si="37"/>
        <v>Insgesamt</v>
      </c>
      <c r="E114" t="s">
        <v>286</v>
      </c>
      <c r="F114" t="str">
        <f t="shared" si="53"/>
        <v>Wien-Simmering</v>
      </c>
      <c r="G114">
        <f t="shared" si="48"/>
        <v>6911</v>
      </c>
      <c r="H114">
        <v>1</v>
      </c>
      <c r="I114">
        <f t="shared" si="49"/>
        <v>22</v>
      </c>
      <c r="J114">
        <f t="shared" si="54"/>
        <v>236</v>
      </c>
      <c r="K114">
        <f t="shared" si="54"/>
        <v>223.57372427403399</v>
      </c>
      <c r="L114">
        <f t="shared" si="54"/>
        <v>268.95953757225402</v>
      </c>
      <c r="M114">
        <f t="shared" si="54"/>
        <v>286.90959155576002</v>
      </c>
      <c r="N114">
        <f t="shared" si="54"/>
        <v>238.898942270932</v>
      </c>
      <c r="O114">
        <f t="shared" si="54"/>
        <v>289.69278762166198</v>
      </c>
      <c r="P114">
        <f t="shared" si="54"/>
        <v>337.90679288463502</v>
      </c>
      <c r="Q114">
        <f t="shared" si="54"/>
        <v>298.76945349258102</v>
      </c>
      <c r="R114">
        <f t="shared" si="54"/>
        <v>315.97554669826599</v>
      </c>
      <c r="S114">
        <f t="shared" si="54"/>
        <v>260.99676917554098</v>
      </c>
      <c r="T114">
        <f t="shared" si="55"/>
        <v>249.42757290913499</v>
      </c>
      <c r="U114">
        <f t="shared" si="55"/>
        <v>260.858589426587</v>
      </c>
      <c r="V114">
        <f t="shared" si="55"/>
        <v>227.978294947546</v>
      </c>
      <c r="W114">
        <f t="shared" si="55"/>
        <v>234.08245291685799</v>
      </c>
      <c r="X114">
        <f t="shared" si="55"/>
        <v>268.88296135002702</v>
      </c>
      <c r="Y114">
        <f t="shared" si="55"/>
        <v>307</v>
      </c>
      <c r="Z114">
        <f t="shared" si="55"/>
        <v>281</v>
      </c>
      <c r="AA114">
        <f t="shared" si="55"/>
        <v>300</v>
      </c>
      <c r="AB114">
        <f t="shared" si="55"/>
        <v>266</v>
      </c>
      <c r="AC114">
        <f t="shared" si="55"/>
        <v>314</v>
      </c>
      <c r="AD114">
        <f t="shared" si="56"/>
        <v>348</v>
      </c>
      <c r="AE114">
        <f t="shared" si="56"/>
        <v>373</v>
      </c>
      <c r="AF114">
        <f t="shared" si="56"/>
        <v>0</v>
      </c>
      <c r="AG114">
        <f t="shared" si="56"/>
        <v>0</v>
      </c>
      <c r="AH114">
        <f t="shared" si="56"/>
        <v>0</v>
      </c>
      <c r="AI114">
        <f t="shared" si="56"/>
        <v>0</v>
      </c>
      <c r="AJ114">
        <f t="shared" si="56"/>
        <v>0</v>
      </c>
      <c r="AK114">
        <f t="shared" si="56"/>
        <v>0</v>
      </c>
      <c r="AL114">
        <f t="shared" si="56"/>
        <v>0</v>
      </c>
      <c r="AM114">
        <f t="shared" si="56"/>
        <v>0</v>
      </c>
      <c r="AN114">
        <f t="shared" si="56"/>
        <v>0</v>
      </c>
      <c r="AO114">
        <f t="shared" si="56"/>
        <v>0</v>
      </c>
      <c r="AP114">
        <f t="shared" si="56"/>
        <v>0</v>
      </c>
      <c r="AQ114">
        <f t="shared" si="56"/>
        <v>0</v>
      </c>
      <c r="AR114">
        <f t="shared" si="56"/>
        <v>0</v>
      </c>
      <c r="AS114">
        <f t="shared" si="56"/>
        <v>0</v>
      </c>
      <c r="AT114">
        <f t="shared" si="56"/>
        <v>0</v>
      </c>
      <c r="AU114">
        <f t="shared" si="56"/>
        <v>0</v>
      </c>
      <c r="AV114">
        <f t="shared" si="56"/>
        <v>0</v>
      </c>
      <c r="AW114">
        <f t="shared" si="56"/>
        <v>0</v>
      </c>
      <c r="AX114">
        <f t="shared" si="56"/>
        <v>0</v>
      </c>
    </row>
    <row r="115" spans="1:50" x14ac:dyDescent="0.25">
      <c r="A115" t="str">
        <f t="shared" si="36"/>
        <v>Wien-MeidlingNeugründungenInsgesamt</v>
      </c>
      <c r="B115">
        <v>115</v>
      </c>
      <c r="C115" t="str">
        <f t="shared" si="38"/>
        <v>Neugründungen</v>
      </c>
      <c r="D115" t="str">
        <f t="shared" si="37"/>
        <v>Insgesamt</v>
      </c>
      <c r="E115" t="s">
        <v>287</v>
      </c>
      <c r="F115" t="str">
        <f t="shared" si="53"/>
        <v>Wien-Meidling</v>
      </c>
      <c r="G115">
        <f t="shared" si="48"/>
        <v>6959</v>
      </c>
      <c r="H115">
        <v>1</v>
      </c>
      <c r="I115">
        <f t="shared" si="49"/>
        <v>22</v>
      </c>
      <c r="J115">
        <f t="shared" si="54"/>
        <v>293</v>
      </c>
      <c r="K115">
        <f t="shared" si="54"/>
        <v>285.45573724273999</v>
      </c>
      <c r="L115">
        <f t="shared" si="54"/>
        <v>396.46628131021203</v>
      </c>
      <c r="M115">
        <f t="shared" si="54"/>
        <v>427.37574575493301</v>
      </c>
      <c r="N115">
        <f t="shared" si="54"/>
        <v>422.05479801197902</v>
      </c>
      <c r="O115">
        <f t="shared" si="54"/>
        <v>392.23009732967301</v>
      </c>
      <c r="P115">
        <f t="shared" si="54"/>
        <v>508.35535212732799</v>
      </c>
      <c r="Q115">
        <f t="shared" si="54"/>
        <v>389.39618771866299</v>
      </c>
      <c r="R115">
        <f t="shared" si="54"/>
        <v>381.76225358181603</v>
      </c>
      <c r="S115">
        <f t="shared" si="54"/>
        <v>376.55259064257501</v>
      </c>
      <c r="T115">
        <f t="shared" si="55"/>
        <v>367.157387322246</v>
      </c>
      <c r="U115">
        <f t="shared" si="55"/>
        <v>357.43600612268898</v>
      </c>
      <c r="V115">
        <f t="shared" si="55"/>
        <v>359.389364524298</v>
      </c>
      <c r="W115">
        <f t="shared" si="55"/>
        <v>356.60220486908599</v>
      </c>
      <c r="X115">
        <f t="shared" si="55"/>
        <v>484.98519324986398</v>
      </c>
      <c r="Y115">
        <f t="shared" si="55"/>
        <v>544</v>
      </c>
      <c r="Z115">
        <f t="shared" si="55"/>
        <v>520</v>
      </c>
      <c r="AA115">
        <f t="shared" si="55"/>
        <v>500</v>
      </c>
      <c r="AB115">
        <f t="shared" si="55"/>
        <v>417</v>
      </c>
      <c r="AC115">
        <f t="shared" si="55"/>
        <v>414</v>
      </c>
      <c r="AD115">
        <f t="shared" si="56"/>
        <v>450</v>
      </c>
      <c r="AE115">
        <f t="shared" si="56"/>
        <v>451</v>
      </c>
      <c r="AF115">
        <f t="shared" si="56"/>
        <v>0</v>
      </c>
      <c r="AG115">
        <f t="shared" si="56"/>
        <v>0</v>
      </c>
      <c r="AH115">
        <f t="shared" si="56"/>
        <v>0</v>
      </c>
      <c r="AI115">
        <f t="shared" si="56"/>
        <v>0</v>
      </c>
      <c r="AJ115">
        <f t="shared" si="56"/>
        <v>0</v>
      </c>
      <c r="AK115">
        <f t="shared" si="56"/>
        <v>0</v>
      </c>
      <c r="AL115">
        <f t="shared" si="56"/>
        <v>0</v>
      </c>
      <c r="AM115">
        <f t="shared" si="56"/>
        <v>0</v>
      </c>
      <c r="AN115">
        <f t="shared" si="56"/>
        <v>0</v>
      </c>
      <c r="AO115">
        <f t="shared" si="56"/>
        <v>0</v>
      </c>
      <c r="AP115">
        <f t="shared" si="56"/>
        <v>0</v>
      </c>
      <c r="AQ115">
        <f t="shared" si="56"/>
        <v>0</v>
      </c>
      <c r="AR115">
        <f t="shared" si="56"/>
        <v>0</v>
      </c>
      <c r="AS115">
        <f t="shared" si="56"/>
        <v>0</v>
      </c>
      <c r="AT115">
        <f t="shared" si="56"/>
        <v>0</v>
      </c>
      <c r="AU115">
        <f t="shared" si="56"/>
        <v>0</v>
      </c>
      <c r="AV115">
        <f t="shared" si="56"/>
        <v>0</v>
      </c>
      <c r="AW115">
        <f t="shared" si="56"/>
        <v>0</v>
      </c>
      <c r="AX115">
        <f t="shared" si="56"/>
        <v>0</v>
      </c>
    </row>
    <row r="116" spans="1:50" x14ac:dyDescent="0.25">
      <c r="A116" t="str">
        <f t="shared" si="36"/>
        <v>Wien-HietzingNeugründungenInsgesamt</v>
      </c>
      <c r="B116">
        <v>116</v>
      </c>
      <c r="C116" t="str">
        <f t="shared" si="38"/>
        <v>Neugründungen</v>
      </c>
      <c r="D116" t="str">
        <f t="shared" si="37"/>
        <v>Insgesamt</v>
      </c>
      <c r="E116" t="s">
        <v>288</v>
      </c>
      <c r="F116" t="str">
        <f t="shared" si="53"/>
        <v>Wien-Hietzing</v>
      </c>
      <c r="G116">
        <f t="shared" si="48"/>
        <v>7007</v>
      </c>
      <c r="H116">
        <v>1</v>
      </c>
      <c r="I116">
        <f t="shared" si="49"/>
        <v>22</v>
      </c>
      <c r="J116">
        <f t="shared" si="54"/>
        <v>197</v>
      </c>
      <c r="K116">
        <f t="shared" si="54"/>
        <v>198.62129968987901</v>
      </c>
      <c r="L116">
        <f t="shared" si="54"/>
        <v>222.140655105973</v>
      </c>
      <c r="M116">
        <f t="shared" si="54"/>
        <v>206.216268930702</v>
      </c>
      <c r="N116">
        <f t="shared" si="54"/>
        <v>209.036574487065</v>
      </c>
      <c r="O116">
        <f t="shared" si="54"/>
        <v>181.182430746194</v>
      </c>
      <c r="P116">
        <f t="shared" si="54"/>
        <v>320.96161448039101</v>
      </c>
      <c r="Q116">
        <f t="shared" si="54"/>
        <v>284.82687899626001</v>
      </c>
      <c r="R116">
        <f t="shared" si="54"/>
        <v>217.29548637293999</v>
      </c>
      <c r="S116">
        <f t="shared" si="54"/>
        <v>243.06569343065701</v>
      </c>
      <c r="T116">
        <f t="shared" si="55"/>
        <v>241.44589057604199</v>
      </c>
      <c r="U116">
        <f t="shared" si="55"/>
        <v>242.93700694689699</v>
      </c>
      <c r="V116">
        <f t="shared" si="55"/>
        <v>235.942602194622</v>
      </c>
      <c r="W116">
        <f t="shared" si="55"/>
        <v>277.91065686724897</v>
      </c>
      <c r="X116">
        <f t="shared" si="55"/>
        <v>304.73402286336398</v>
      </c>
      <c r="Y116">
        <f t="shared" si="55"/>
        <v>252</v>
      </c>
      <c r="Z116">
        <f t="shared" si="55"/>
        <v>295</v>
      </c>
      <c r="AA116">
        <f t="shared" si="55"/>
        <v>237</v>
      </c>
      <c r="AB116">
        <f t="shared" si="55"/>
        <v>259</v>
      </c>
      <c r="AC116">
        <f t="shared" si="55"/>
        <v>232</v>
      </c>
      <c r="AD116">
        <f t="shared" si="56"/>
        <v>246</v>
      </c>
      <c r="AE116">
        <f t="shared" si="56"/>
        <v>238</v>
      </c>
      <c r="AF116">
        <f t="shared" si="56"/>
        <v>0</v>
      </c>
      <c r="AG116">
        <f t="shared" si="56"/>
        <v>0</v>
      </c>
      <c r="AH116">
        <f t="shared" si="56"/>
        <v>0</v>
      </c>
      <c r="AI116">
        <f t="shared" si="56"/>
        <v>0</v>
      </c>
      <c r="AJ116">
        <f t="shared" si="56"/>
        <v>0</v>
      </c>
      <c r="AK116">
        <f t="shared" si="56"/>
        <v>0</v>
      </c>
      <c r="AL116">
        <f t="shared" si="56"/>
        <v>0</v>
      </c>
      <c r="AM116">
        <f t="shared" si="56"/>
        <v>0</v>
      </c>
      <c r="AN116">
        <f t="shared" si="56"/>
        <v>0</v>
      </c>
      <c r="AO116">
        <f t="shared" si="56"/>
        <v>0</v>
      </c>
      <c r="AP116">
        <f t="shared" si="56"/>
        <v>0</v>
      </c>
      <c r="AQ116">
        <f t="shared" si="56"/>
        <v>0</v>
      </c>
      <c r="AR116">
        <f t="shared" si="56"/>
        <v>0</v>
      </c>
      <c r="AS116">
        <f t="shared" si="56"/>
        <v>0</v>
      </c>
      <c r="AT116">
        <f t="shared" si="56"/>
        <v>0</v>
      </c>
      <c r="AU116">
        <f t="shared" si="56"/>
        <v>0</v>
      </c>
      <c r="AV116">
        <f t="shared" si="56"/>
        <v>0</v>
      </c>
      <c r="AW116">
        <f t="shared" si="56"/>
        <v>0</v>
      </c>
      <c r="AX116">
        <f t="shared" si="56"/>
        <v>0</v>
      </c>
    </row>
    <row r="117" spans="1:50" x14ac:dyDescent="0.25">
      <c r="A117" t="str">
        <f t="shared" si="36"/>
        <v>Wien-PenzingNeugründungenInsgesamt</v>
      </c>
      <c r="B117">
        <v>117</v>
      </c>
      <c r="C117" t="str">
        <f t="shared" si="38"/>
        <v>Neugründungen</v>
      </c>
      <c r="D117" t="str">
        <f t="shared" si="37"/>
        <v>Insgesamt</v>
      </c>
      <c r="E117" t="s">
        <v>289</v>
      </c>
      <c r="F117" t="str">
        <f t="shared" si="53"/>
        <v>Wien-Penzing</v>
      </c>
      <c r="G117">
        <f t="shared" si="48"/>
        <v>7055</v>
      </c>
      <c r="H117">
        <v>1</v>
      </c>
      <c r="I117">
        <f t="shared" si="49"/>
        <v>22</v>
      </c>
      <c r="J117">
        <f t="shared" si="54"/>
        <v>262</v>
      </c>
      <c r="K117">
        <f t="shared" si="54"/>
        <v>266.49189455878201</v>
      </c>
      <c r="L117">
        <f t="shared" si="54"/>
        <v>393.47784200385399</v>
      </c>
      <c r="M117">
        <f t="shared" si="54"/>
        <v>357.640775585131</v>
      </c>
      <c r="N117">
        <f t="shared" si="54"/>
        <v>342.421817255002</v>
      </c>
      <c r="O117">
        <f t="shared" si="54"/>
        <v>328.51759421013202</v>
      </c>
      <c r="P117">
        <f t="shared" si="54"/>
        <v>417.64880890460802</v>
      </c>
      <c r="Q117">
        <f t="shared" si="54"/>
        <v>380.43310411388597</v>
      </c>
      <c r="R117">
        <f t="shared" si="54"/>
        <v>398.70731444576103</v>
      </c>
      <c r="S117">
        <f t="shared" si="54"/>
        <v>338.69809740337399</v>
      </c>
      <c r="T117">
        <f t="shared" si="55"/>
        <v>351.19402265606197</v>
      </c>
      <c r="U117">
        <f t="shared" si="55"/>
        <v>348.47521488284502</v>
      </c>
      <c r="V117">
        <f t="shared" si="55"/>
        <v>342.46521162426097</v>
      </c>
      <c r="W117">
        <f t="shared" si="55"/>
        <v>342.65686724850701</v>
      </c>
      <c r="X117">
        <f t="shared" si="55"/>
        <v>381.415459989113</v>
      </c>
      <c r="Y117">
        <f t="shared" si="55"/>
        <v>344</v>
      </c>
      <c r="Z117">
        <f t="shared" si="55"/>
        <v>347</v>
      </c>
      <c r="AA117">
        <f t="shared" si="55"/>
        <v>372</v>
      </c>
      <c r="AB117">
        <f t="shared" si="55"/>
        <v>343</v>
      </c>
      <c r="AC117">
        <f t="shared" si="55"/>
        <v>313</v>
      </c>
      <c r="AD117">
        <f t="shared" si="56"/>
        <v>315</v>
      </c>
      <c r="AE117">
        <f t="shared" si="56"/>
        <v>404</v>
      </c>
      <c r="AF117">
        <f t="shared" si="56"/>
        <v>0</v>
      </c>
      <c r="AG117">
        <f t="shared" si="56"/>
        <v>0</v>
      </c>
      <c r="AH117">
        <f t="shared" si="56"/>
        <v>0</v>
      </c>
      <c r="AI117">
        <f t="shared" si="56"/>
        <v>0</v>
      </c>
      <c r="AJ117">
        <f t="shared" si="56"/>
        <v>0</v>
      </c>
      <c r="AK117">
        <f t="shared" si="56"/>
        <v>0</v>
      </c>
      <c r="AL117">
        <f t="shared" si="56"/>
        <v>0</v>
      </c>
      <c r="AM117">
        <f t="shared" si="56"/>
        <v>0</v>
      </c>
      <c r="AN117">
        <f t="shared" si="56"/>
        <v>0</v>
      </c>
      <c r="AO117">
        <f t="shared" si="56"/>
        <v>0</v>
      </c>
      <c r="AP117">
        <f t="shared" si="56"/>
        <v>0</v>
      </c>
      <c r="AQ117">
        <f t="shared" si="56"/>
        <v>0</v>
      </c>
      <c r="AR117">
        <f t="shared" si="56"/>
        <v>0</v>
      </c>
      <c r="AS117">
        <f t="shared" si="56"/>
        <v>0</v>
      </c>
      <c r="AT117">
        <f t="shared" si="56"/>
        <v>0</v>
      </c>
      <c r="AU117">
        <f t="shared" si="56"/>
        <v>0</v>
      </c>
      <c r="AV117">
        <f t="shared" si="56"/>
        <v>0</v>
      </c>
      <c r="AW117">
        <f t="shared" si="56"/>
        <v>0</v>
      </c>
      <c r="AX117">
        <f t="shared" si="56"/>
        <v>0</v>
      </c>
    </row>
    <row r="118" spans="1:50" x14ac:dyDescent="0.25">
      <c r="A118" t="str">
        <f t="shared" si="36"/>
        <v>Wien-Rudolfsheim-FünfhausNeugründungenInsgesamt</v>
      </c>
      <c r="B118">
        <v>118</v>
      </c>
      <c r="C118" t="str">
        <f t="shared" si="38"/>
        <v>Neugründungen</v>
      </c>
      <c r="D118" t="str">
        <f t="shared" si="37"/>
        <v>Insgesamt</v>
      </c>
      <c r="E118" t="s">
        <v>290</v>
      </c>
      <c r="F118" t="str">
        <f t="shared" si="53"/>
        <v>Wien-Rudolfsheim-Fünfhaus</v>
      </c>
      <c r="G118">
        <f t="shared" si="48"/>
        <v>7103</v>
      </c>
      <c r="H118">
        <v>1</v>
      </c>
      <c r="I118">
        <f t="shared" si="49"/>
        <v>22</v>
      </c>
      <c r="J118">
        <f t="shared" si="54"/>
        <v>314</v>
      </c>
      <c r="K118">
        <f t="shared" si="54"/>
        <v>275.47476740907803</v>
      </c>
      <c r="L118">
        <f t="shared" si="54"/>
        <v>460.21965317919103</v>
      </c>
      <c r="M118">
        <f t="shared" si="54"/>
        <v>502.09178522257901</v>
      </c>
      <c r="N118">
        <f t="shared" si="54"/>
        <v>457.88963935261899</v>
      </c>
      <c r="O118">
        <f t="shared" si="54"/>
        <v>438.02345894684299</v>
      </c>
      <c r="P118">
        <f t="shared" si="54"/>
        <v>459.513367315094</v>
      </c>
      <c r="Q118">
        <f t="shared" si="54"/>
        <v>391.387984075281</v>
      </c>
      <c r="R118">
        <f t="shared" si="54"/>
        <v>524.30011849617597</v>
      </c>
      <c r="S118">
        <f t="shared" si="54"/>
        <v>456.24626061983997</v>
      </c>
      <c r="T118">
        <f t="shared" si="55"/>
        <v>436.99710773680403</v>
      </c>
      <c r="U118">
        <f t="shared" si="55"/>
        <v>410.20511009066303</v>
      </c>
      <c r="V118">
        <f t="shared" si="55"/>
        <v>392.24213191848497</v>
      </c>
      <c r="W118">
        <f t="shared" si="55"/>
        <v>431.30937069361499</v>
      </c>
      <c r="X118">
        <f t="shared" si="55"/>
        <v>410.29548176374499</v>
      </c>
      <c r="Y118">
        <f t="shared" si="55"/>
        <v>429</v>
      </c>
      <c r="Z118">
        <f t="shared" si="55"/>
        <v>396</v>
      </c>
      <c r="AA118">
        <f t="shared" si="55"/>
        <v>497</v>
      </c>
      <c r="AB118">
        <f t="shared" si="55"/>
        <v>364</v>
      </c>
      <c r="AC118">
        <f t="shared" si="55"/>
        <v>400</v>
      </c>
      <c r="AD118">
        <f t="shared" si="56"/>
        <v>391</v>
      </c>
      <c r="AE118">
        <f t="shared" si="56"/>
        <v>398</v>
      </c>
      <c r="AF118">
        <f t="shared" si="56"/>
        <v>0</v>
      </c>
      <c r="AG118">
        <f t="shared" si="56"/>
        <v>0</v>
      </c>
      <c r="AH118">
        <f t="shared" si="56"/>
        <v>0</v>
      </c>
      <c r="AI118">
        <f t="shared" si="56"/>
        <v>0</v>
      </c>
      <c r="AJ118">
        <f t="shared" si="56"/>
        <v>0</v>
      </c>
      <c r="AK118">
        <f t="shared" si="56"/>
        <v>0</v>
      </c>
      <c r="AL118">
        <f t="shared" si="56"/>
        <v>0</v>
      </c>
      <c r="AM118">
        <f t="shared" si="56"/>
        <v>0</v>
      </c>
      <c r="AN118">
        <f t="shared" si="56"/>
        <v>0</v>
      </c>
      <c r="AO118">
        <f t="shared" si="56"/>
        <v>0</v>
      </c>
      <c r="AP118">
        <f t="shared" si="56"/>
        <v>0</v>
      </c>
      <c r="AQ118">
        <f t="shared" si="56"/>
        <v>0</v>
      </c>
      <c r="AR118">
        <f t="shared" si="56"/>
        <v>0</v>
      </c>
      <c r="AS118">
        <f t="shared" si="56"/>
        <v>0</v>
      </c>
      <c r="AT118">
        <f t="shared" si="56"/>
        <v>0</v>
      </c>
      <c r="AU118">
        <f t="shared" si="56"/>
        <v>0</v>
      </c>
      <c r="AV118">
        <f t="shared" si="56"/>
        <v>0</v>
      </c>
      <c r="AW118">
        <f t="shared" si="56"/>
        <v>0</v>
      </c>
      <c r="AX118">
        <f t="shared" si="56"/>
        <v>0</v>
      </c>
    </row>
    <row r="119" spans="1:50" x14ac:dyDescent="0.25">
      <c r="A119" t="str">
        <f t="shared" si="36"/>
        <v>Wien-OttakringNeugründungenInsgesamt</v>
      </c>
      <c r="B119">
        <v>119</v>
      </c>
      <c r="C119" t="str">
        <f t="shared" si="38"/>
        <v>Neugründungen</v>
      </c>
      <c r="D119" t="str">
        <f t="shared" si="37"/>
        <v>Insgesamt</v>
      </c>
      <c r="E119" t="s">
        <v>291</v>
      </c>
      <c r="F119" t="str">
        <f t="shared" si="53"/>
        <v>Wien-Ottakring</v>
      </c>
      <c r="G119">
        <f t="shared" si="48"/>
        <v>7151</v>
      </c>
      <c r="H119">
        <v>1</v>
      </c>
      <c r="I119">
        <f t="shared" si="49"/>
        <v>22</v>
      </c>
      <c r="J119">
        <f t="shared" si="54"/>
        <v>338</v>
      </c>
      <c r="K119">
        <f t="shared" si="54"/>
        <v>333.36439244431898</v>
      </c>
      <c r="L119">
        <f t="shared" si="54"/>
        <v>482.13487475915201</v>
      </c>
      <c r="M119">
        <f t="shared" si="54"/>
        <v>538.95169802661803</v>
      </c>
      <c r="N119">
        <f t="shared" si="54"/>
        <v>456.89422709315699</v>
      </c>
      <c r="O119">
        <f t="shared" si="54"/>
        <v>485.80783628649903</v>
      </c>
      <c r="P119">
        <f t="shared" si="54"/>
        <v>543.24248413606597</v>
      </c>
      <c r="Q119">
        <f t="shared" si="54"/>
        <v>510.89576547231297</v>
      </c>
      <c r="R119">
        <f t="shared" si="54"/>
        <v>589.09005709361202</v>
      </c>
      <c r="S119">
        <f t="shared" si="54"/>
        <v>483.14287423716598</v>
      </c>
      <c r="T119">
        <f t="shared" si="55"/>
        <v>516.81393106772703</v>
      </c>
      <c r="U119">
        <f t="shared" si="55"/>
        <v>494.83480513363901</v>
      </c>
      <c r="V119">
        <f t="shared" si="55"/>
        <v>461.92982033039902</v>
      </c>
      <c r="W119">
        <f t="shared" si="55"/>
        <v>479.12195682131397</v>
      </c>
      <c r="X119">
        <f t="shared" si="55"/>
        <v>433.20032661948801</v>
      </c>
      <c r="Y119">
        <f t="shared" si="55"/>
        <v>438</v>
      </c>
      <c r="Z119">
        <f t="shared" si="55"/>
        <v>464</v>
      </c>
      <c r="AA119">
        <f t="shared" si="55"/>
        <v>430</v>
      </c>
      <c r="AB119">
        <f t="shared" si="55"/>
        <v>369</v>
      </c>
      <c r="AC119">
        <f t="shared" si="55"/>
        <v>404</v>
      </c>
      <c r="AD119">
        <f t="shared" si="56"/>
        <v>391</v>
      </c>
      <c r="AE119">
        <f t="shared" si="56"/>
        <v>456</v>
      </c>
      <c r="AF119">
        <f t="shared" si="56"/>
        <v>0</v>
      </c>
      <c r="AG119">
        <f t="shared" si="56"/>
        <v>0</v>
      </c>
      <c r="AH119">
        <f t="shared" si="56"/>
        <v>0</v>
      </c>
      <c r="AI119">
        <f t="shared" si="56"/>
        <v>0</v>
      </c>
      <c r="AJ119">
        <f t="shared" si="56"/>
        <v>0</v>
      </c>
      <c r="AK119">
        <f t="shared" si="56"/>
        <v>0</v>
      </c>
      <c r="AL119">
        <f t="shared" si="56"/>
        <v>0</v>
      </c>
      <c r="AM119">
        <f t="shared" si="56"/>
        <v>0</v>
      </c>
      <c r="AN119">
        <f t="shared" si="56"/>
        <v>0</v>
      </c>
      <c r="AO119">
        <f t="shared" si="56"/>
        <v>0</v>
      </c>
      <c r="AP119">
        <f t="shared" si="56"/>
        <v>0</v>
      </c>
      <c r="AQ119">
        <f t="shared" si="56"/>
        <v>0</v>
      </c>
      <c r="AR119">
        <f t="shared" si="56"/>
        <v>0</v>
      </c>
      <c r="AS119">
        <f t="shared" si="56"/>
        <v>0</v>
      </c>
      <c r="AT119">
        <f t="shared" si="56"/>
        <v>0</v>
      </c>
      <c r="AU119">
        <f t="shared" si="56"/>
        <v>0</v>
      </c>
      <c r="AV119">
        <f t="shared" si="56"/>
        <v>0</v>
      </c>
      <c r="AW119">
        <f t="shared" si="56"/>
        <v>0</v>
      </c>
      <c r="AX119">
        <f t="shared" si="56"/>
        <v>0</v>
      </c>
    </row>
    <row r="120" spans="1:50" x14ac:dyDescent="0.25">
      <c r="A120" t="str">
        <f t="shared" si="36"/>
        <v>Wien-HernalsNeugründungenInsgesamt</v>
      </c>
      <c r="B120">
        <v>120</v>
      </c>
      <c r="C120" t="str">
        <f t="shared" si="38"/>
        <v>Neugründungen</v>
      </c>
      <c r="D120" t="str">
        <f t="shared" si="37"/>
        <v>Insgesamt</v>
      </c>
      <c r="E120" t="s">
        <v>292</v>
      </c>
      <c r="F120" t="str">
        <f t="shared" si="53"/>
        <v>Wien-Hernals</v>
      </c>
      <c r="G120">
        <f t="shared" si="48"/>
        <v>7199</v>
      </c>
      <c r="H120">
        <v>1</v>
      </c>
      <c r="I120">
        <f t="shared" si="49"/>
        <v>22</v>
      </c>
      <c r="J120">
        <f t="shared" si="54"/>
        <v>219</v>
      </c>
      <c r="K120">
        <f t="shared" si="54"/>
        <v>200.617493656611</v>
      </c>
      <c r="L120">
        <f t="shared" si="54"/>
        <v>340.68208092485497</v>
      </c>
      <c r="M120">
        <f t="shared" si="54"/>
        <v>311.81493804497501</v>
      </c>
      <c r="N120">
        <f t="shared" si="54"/>
        <v>265.77507327641098</v>
      </c>
      <c r="O120">
        <f t="shared" si="54"/>
        <v>264.80509109059102</v>
      </c>
      <c r="P120">
        <f t="shared" si="54"/>
        <v>307.00676167689602</v>
      </c>
      <c r="Q120">
        <f t="shared" si="54"/>
        <v>274.86789721317399</v>
      </c>
      <c r="R120">
        <f t="shared" si="54"/>
        <v>306.00786383712199</v>
      </c>
      <c r="S120">
        <f t="shared" si="54"/>
        <v>263.98528179968901</v>
      </c>
      <c r="T120">
        <f t="shared" si="55"/>
        <v>254.416124367317</v>
      </c>
      <c r="U120">
        <f t="shared" si="55"/>
        <v>249.906511244554</v>
      </c>
      <c r="V120">
        <f t="shared" si="55"/>
        <v>242.911371035813</v>
      </c>
      <c r="W120">
        <f t="shared" si="55"/>
        <v>272.93017914561301</v>
      </c>
      <c r="X120">
        <f t="shared" si="55"/>
        <v>263.90364725095299</v>
      </c>
      <c r="Y120">
        <f t="shared" si="55"/>
        <v>223</v>
      </c>
      <c r="Z120">
        <f t="shared" si="55"/>
        <v>269</v>
      </c>
      <c r="AA120">
        <f t="shared" si="55"/>
        <v>239</v>
      </c>
      <c r="AB120">
        <f t="shared" si="55"/>
        <v>227</v>
      </c>
      <c r="AC120">
        <f t="shared" si="55"/>
        <v>228</v>
      </c>
      <c r="AD120">
        <f t="shared" si="56"/>
        <v>232</v>
      </c>
      <c r="AE120">
        <f t="shared" si="56"/>
        <v>233</v>
      </c>
      <c r="AF120">
        <f t="shared" si="56"/>
        <v>0</v>
      </c>
      <c r="AG120">
        <f t="shared" si="56"/>
        <v>0</v>
      </c>
      <c r="AH120">
        <f t="shared" si="56"/>
        <v>0</v>
      </c>
      <c r="AI120">
        <f t="shared" si="56"/>
        <v>0</v>
      </c>
      <c r="AJ120">
        <f t="shared" si="56"/>
        <v>0</v>
      </c>
      <c r="AK120">
        <f t="shared" si="56"/>
        <v>0</v>
      </c>
      <c r="AL120">
        <f t="shared" si="56"/>
        <v>0</v>
      </c>
      <c r="AM120">
        <f t="shared" si="56"/>
        <v>0</v>
      </c>
      <c r="AN120">
        <f t="shared" si="56"/>
        <v>0</v>
      </c>
      <c r="AO120">
        <f t="shared" si="56"/>
        <v>0</v>
      </c>
      <c r="AP120">
        <f t="shared" si="56"/>
        <v>0</v>
      </c>
      <c r="AQ120">
        <f t="shared" si="56"/>
        <v>0</v>
      </c>
      <c r="AR120">
        <f t="shared" si="56"/>
        <v>0</v>
      </c>
      <c r="AS120">
        <f t="shared" si="56"/>
        <v>0</v>
      </c>
      <c r="AT120">
        <f t="shared" si="56"/>
        <v>0</v>
      </c>
      <c r="AU120">
        <f t="shared" si="56"/>
        <v>0</v>
      </c>
      <c r="AV120">
        <f t="shared" si="56"/>
        <v>0</v>
      </c>
      <c r="AW120">
        <f t="shared" si="56"/>
        <v>0</v>
      </c>
      <c r="AX120">
        <f t="shared" si="56"/>
        <v>0</v>
      </c>
    </row>
    <row r="121" spans="1:50" x14ac:dyDescent="0.25">
      <c r="A121" t="str">
        <f t="shared" si="36"/>
        <v>Wien-WähringNeugründungenInsgesamt</v>
      </c>
      <c r="B121">
        <v>121</v>
      </c>
      <c r="C121" t="str">
        <f t="shared" si="38"/>
        <v>Neugründungen</v>
      </c>
      <c r="D121" t="str">
        <f t="shared" si="37"/>
        <v>Insgesamt</v>
      </c>
      <c r="E121" t="s">
        <v>293</v>
      </c>
      <c r="F121" t="str">
        <f t="shared" si="53"/>
        <v>Wien-Währing</v>
      </c>
      <c r="G121">
        <f t="shared" si="48"/>
        <v>7247</v>
      </c>
      <c r="H121">
        <v>1</v>
      </c>
      <c r="I121">
        <f t="shared" si="49"/>
        <v>22</v>
      </c>
      <c r="J121">
        <f t="shared" si="54"/>
        <v>186</v>
      </c>
      <c r="K121">
        <f t="shared" si="54"/>
        <v>217.58514237383699</v>
      </c>
      <c r="L121">
        <f t="shared" si="54"/>
        <v>240.07129094412301</v>
      </c>
      <c r="M121">
        <f t="shared" si="54"/>
        <v>263.99667278568199</v>
      </c>
      <c r="N121">
        <f t="shared" si="54"/>
        <v>247.85765260609199</v>
      </c>
      <c r="O121">
        <f t="shared" si="54"/>
        <v>238.921886698278</v>
      </c>
      <c r="P121">
        <f t="shared" si="54"/>
        <v>283.084156870904</v>
      </c>
      <c r="Q121">
        <f t="shared" si="54"/>
        <v>245.986850042225</v>
      </c>
      <c r="R121">
        <f t="shared" si="54"/>
        <v>282.08542497037598</v>
      </c>
      <c r="S121">
        <f t="shared" si="54"/>
        <v>273.94699054684702</v>
      </c>
      <c r="T121">
        <f t="shared" si="55"/>
        <v>275.36804049168501</v>
      </c>
      <c r="U121">
        <f t="shared" si="55"/>
        <v>238.95443306252201</v>
      </c>
      <c r="V121">
        <f t="shared" si="55"/>
        <v>264.81321596527198</v>
      </c>
      <c r="W121">
        <f t="shared" si="55"/>
        <v>230.09807073955</v>
      </c>
      <c r="X121">
        <f t="shared" si="55"/>
        <v>266.89123571039698</v>
      </c>
      <c r="Y121">
        <f t="shared" si="55"/>
        <v>267</v>
      </c>
      <c r="Z121">
        <f t="shared" si="55"/>
        <v>268</v>
      </c>
      <c r="AA121">
        <f t="shared" si="55"/>
        <v>273</v>
      </c>
      <c r="AB121">
        <f t="shared" si="55"/>
        <v>275</v>
      </c>
      <c r="AC121">
        <f t="shared" si="55"/>
        <v>276</v>
      </c>
      <c r="AD121">
        <f t="shared" si="56"/>
        <v>259</v>
      </c>
      <c r="AE121">
        <f t="shared" si="56"/>
        <v>273</v>
      </c>
      <c r="AF121">
        <f t="shared" si="56"/>
        <v>0</v>
      </c>
      <c r="AG121">
        <f t="shared" si="56"/>
        <v>0</v>
      </c>
      <c r="AH121">
        <f t="shared" si="56"/>
        <v>0</v>
      </c>
      <c r="AI121">
        <f t="shared" si="56"/>
        <v>0</v>
      </c>
      <c r="AJ121">
        <f t="shared" si="56"/>
        <v>0</v>
      </c>
      <c r="AK121">
        <f t="shared" si="56"/>
        <v>0</v>
      </c>
      <c r="AL121">
        <f t="shared" si="56"/>
        <v>0</v>
      </c>
      <c r="AM121">
        <f t="shared" si="56"/>
        <v>0</v>
      </c>
      <c r="AN121">
        <f t="shared" si="56"/>
        <v>0</v>
      </c>
      <c r="AO121">
        <f t="shared" si="56"/>
        <v>0</v>
      </c>
      <c r="AP121">
        <f t="shared" si="56"/>
        <v>0</v>
      </c>
      <c r="AQ121">
        <f t="shared" si="56"/>
        <v>0</v>
      </c>
      <c r="AR121">
        <f t="shared" si="56"/>
        <v>0</v>
      </c>
      <c r="AS121">
        <f t="shared" si="56"/>
        <v>0</v>
      </c>
      <c r="AT121">
        <f t="shared" si="56"/>
        <v>0</v>
      </c>
      <c r="AU121">
        <f t="shared" si="56"/>
        <v>0</v>
      </c>
      <c r="AV121">
        <f t="shared" si="56"/>
        <v>0</v>
      </c>
      <c r="AW121">
        <f t="shared" si="56"/>
        <v>0</v>
      </c>
      <c r="AX121">
        <f t="shared" si="56"/>
        <v>0</v>
      </c>
    </row>
    <row r="122" spans="1:50" x14ac:dyDescent="0.25">
      <c r="A122" t="str">
        <f t="shared" si="36"/>
        <v>Wien-DöblingNeugründungenInsgesamt</v>
      </c>
      <c r="B122">
        <v>122</v>
      </c>
      <c r="C122" t="str">
        <f t="shared" si="38"/>
        <v>Neugründungen</v>
      </c>
      <c r="D122" t="str">
        <f t="shared" si="37"/>
        <v>Insgesamt</v>
      </c>
      <c r="E122" t="s">
        <v>294</v>
      </c>
      <c r="F122" t="str">
        <f t="shared" si="53"/>
        <v>Wien-Döbling</v>
      </c>
      <c r="G122">
        <f t="shared" si="48"/>
        <v>7295</v>
      </c>
      <c r="H122">
        <v>1</v>
      </c>
      <c r="I122">
        <f t="shared" si="49"/>
        <v>22</v>
      </c>
      <c r="J122">
        <f t="shared" ref="J122:S128" si="57">IF(ISERROR($G122),"-",IF(INDEX(Anmerkungen_Matrix,$G122,J$1+6)="SW",INDEX(Anmerkungen_Matrix,$G122,J$1+6)&amp;" "&amp;INDEX(Daten_Matrix,$G122,J$1+6),INDEX(Daten_Matrix,$G122,J$1+6)))</f>
        <v>230</v>
      </c>
      <c r="K122">
        <f t="shared" si="57"/>
        <v>258.50711869185199</v>
      </c>
      <c r="L122">
        <f t="shared" si="57"/>
        <v>273.940269749518</v>
      </c>
      <c r="M122">
        <f t="shared" si="57"/>
        <v>328.75057365764098</v>
      </c>
      <c r="N122">
        <f t="shared" si="57"/>
        <v>321.51815980629499</v>
      </c>
      <c r="O122">
        <f t="shared" si="57"/>
        <v>297.656850511605</v>
      </c>
      <c r="P122">
        <f t="shared" si="57"/>
        <v>526.29730573182098</v>
      </c>
      <c r="Q122">
        <f t="shared" si="57"/>
        <v>313.70792616721002</v>
      </c>
      <c r="R122">
        <f t="shared" si="57"/>
        <v>463.49725304319702</v>
      </c>
      <c r="S122">
        <f t="shared" si="57"/>
        <v>353.64066052411198</v>
      </c>
      <c r="T122">
        <f t="shared" ref="T122:AC128" si="58">IF(ISERROR($G122),"-",IF(INDEX(Anmerkungen_Matrix,$G122,T$1+6)="SW",INDEX(Anmerkungen_Matrix,$G122,T$1+6)&amp;" "&amp;INDEX(Daten_Matrix,$G122,T$1+6),INDEX(Daten_Matrix,$G122,T$1+6)))</f>
        <v>385.116172571704</v>
      </c>
      <c r="U122">
        <f t="shared" si="58"/>
        <v>443.06134463676</v>
      </c>
      <c r="V122">
        <f t="shared" si="58"/>
        <v>382.28674785964103</v>
      </c>
      <c r="W122">
        <f t="shared" si="58"/>
        <v>419.35622416169002</v>
      </c>
      <c r="X122">
        <f t="shared" si="58"/>
        <v>393.36581382689201</v>
      </c>
      <c r="Y122">
        <f t="shared" si="58"/>
        <v>416</v>
      </c>
      <c r="Z122">
        <f t="shared" si="58"/>
        <v>388</v>
      </c>
      <c r="AA122">
        <f t="shared" si="58"/>
        <v>378</v>
      </c>
      <c r="AB122">
        <f t="shared" si="58"/>
        <v>368</v>
      </c>
      <c r="AC122">
        <f t="shared" si="58"/>
        <v>355</v>
      </c>
      <c r="AD122">
        <f t="shared" ref="AD122:AX128" si="59">IF(ISERROR($G122),"-",IF(INDEX(Anmerkungen_Matrix,$G122,AD$1+6)="SW",INDEX(Anmerkungen_Matrix,$G122,AD$1+6)&amp;" "&amp;INDEX(Daten_Matrix,$G122,AD$1+6),INDEX(Daten_Matrix,$G122,AD$1+6)))</f>
        <v>365</v>
      </c>
      <c r="AE122">
        <f t="shared" si="59"/>
        <v>351</v>
      </c>
      <c r="AF122">
        <f t="shared" si="59"/>
        <v>0</v>
      </c>
      <c r="AG122">
        <f t="shared" si="59"/>
        <v>0</v>
      </c>
      <c r="AH122">
        <f t="shared" si="59"/>
        <v>0</v>
      </c>
      <c r="AI122">
        <f t="shared" si="59"/>
        <v>0</v>
      </c>
      <c r="AJ122">
        <f t="shared" si="59"/>
        <v>0</v>
      </c>
      <c r="AK122">
        <f t="shared" si="59"/>
        <v>0</v>
      </c>
      <c r="AL122">
        <f t="shared" si="59"/>
        <v>0</v>
      </c>
      <c r="AM122">
        <f t="shared" si="59"/>
        <v>0</v>
      </c>
      <c r="AN122">
        <f t="shared" si="59"/>
        <v>0</v>
      </c>
      <c r="AO122">
        <f t="shared" si="59"/>
        <v>0</v>
      </c>
      <c r="AP122">
        <f t="shared" si="59"/>
        <v>0</v>
      </c>
      <c r="AQ122">
        <f t="shared" si="59"/>
        <v>0</v>
      </c>
      <c r="AR122">
        <f t="shared" si="59"/>
        <v>0</v>
      </c>
      <c r="AS122">
        <f t="shared" si="59"/>
        <v>0</v>
      </c>
      <c r="AT122">
        <f t="shared" si="59"/>
        <v>0</v>
      </c>
      <c r="AU122">
        <f t="shared" si="59"/>
        <v>0</v>
      </c>
      <c r="AV122">
        <f t="shared" si="59"/>
        <v>0</v>
      </c>
      <c r="AW122">
        <f t="shared" si="59"/>
        <v>0</v>
      </c>
      <c r="AX122">
        <f t="shared" si="59"/>
        <v>0</v>
      </c>
    </row>
    <row r="123" spans="1:50" x14ac:dyDescent="0.25">
      <c r="A123" t="str">
        <f t="shared" si="36"/>
        <v>Wien-BrigittenauNeugründungenInsgesamt</v>
      </c>
      <c r="B123">
        <v>123</v>
      </c>
      <c r="C123" t="str">
        <f t="shared" si="38"/>
        <v>Neugründungen</v>
      </c>
      <c r="D123" t="str">
        <f t="shared" si="37"/>
        <v>Insgesamt</v>
      </c>
      <c r="E123" t="s">
        <v>295</v>
      </c>
      <c r="F123" t="str">
        <f t="shared" si="53"/>
        <v>Wien-Brigittenau</v>
      </c>
      <c r="G123">
        <f t="shared" si="48"/>
        <v>7343</v>
      </c>
      <c r="H123">
        <v>1</v>
      </c>
      <c r="I123">
        <f t="shared" si="49"/>
        <v>22</v>
      </c>
      <c r="J123">
        <f t="shared" si="57"/>
        <v>233</v>
      </c>
      <c r="K123">
        <f t="shared" si="57"/>
        <v>297.43290104313502</v>
      </c>
      <c r="L123">
        <f t="shared" si="57"/>
        <v>319.76300578034699</v>
      </c>
      <c r="M123">
        <f t="shared" si="57"/>
        <v>417.41360715924702</v>
      </c>
      <c r="N123">
        <f t="shared" si="57"/>
        <v>287.67414298457999</v>
      </c>
      <c r="O123">
        <f t="shared" si="57"/>
        <v>300.643374095333</v>
      </c>
      <c r="P123">
        <f t="shared" si="57"/>
        <v>374.787475293873</v>
      </c>
      <c r="Q123">
        <f t="shared" si="57"/>
        <v>372.465918687417</v>
      </c>
      <c r="R123">
        <f t="shared" si="57"/>
        <v>372.79133900678698</v>
      </c>
      <c r="S123">
        <f t="shared" si="57"/>
        <v>317.77850903434199</v>
      </c>
      <c r="T123">
        <f t="shared" si="58"/>
        <v>332.23752711496701</v>
      </c>
      <c r="U123">
        <f t="shared" si="58"/>
        <v>340.510067114094</v>
      </c>
      <c r="V123">
        <f t="shared" si="58"/>
        <v>269.79090799469401</v>
      </c>
      <c r="W123">
        <f t="shared" si="58"/>
        <v>323.73105190629298</v>
      </c>
      <c r="X123">
        <f t="shared" si="58"/>
        <v>310.70919978225402</v>
      </c>
      <c r="Y123">
        <f t="shared" si="58"/>
        <v>330</v>
      </c>
      <c r="Z123">
        <f t="shared" si="58"/>
        <v>316</v>
      </c>
      <c r="AA123">
        <f t="shared" si="58"/>
        <v>330</v>
      </c>
      <c r="AB123">
        <f t="shared" si="58"/>
        <v>292</v>
      </c>
      <c r="AC123">
        <f t="shared" si="58"/>
        <v>341</v>
      </c>
      <c r="AD123">
        <f t="shared" si="59"/>
        <v>324</v>
      </c>
      <c r="AE123">
        <f t="shared" si="59"/>
        <v>342</v>
      </c>
      <c r="AF123">
        <f t="shared" si="59"/>
        <v>0</v>
      </c>
      <c r="AG123">
        <f t="shared" si="59"/>
        <v>0</v>
      </c>
      <c r="AH123">
        <f t="shared" si="59"/>
        <v>0</v>
      </c>
      <c r="AI123">
        <f t="shared" si="59"/>
        <v>0</v>
      </c>
      <c r="AJ123">
        <f t="shared" si="59"/>
        <v>0</v>
      </c>
      <c r="AK123">
        <f t="shared" si="59"/>
        <v>0</v>
      </c>
      <c r="AL123">
        <f t="shared" si="59"/>
        <v>0</v>
      </c>
      <c r="AM123">
        <f t="shared" si="59"/>
        <v>0</v>
      </c>
      <c r="AN123">
        <f t="shared" si="59"/>
        <v>0</v>
      </c>
      <c r="AO123">
        <f t="shared" si="59"/>
        <v>0</v>
      </c>
      <c r="AP123">
        <f t="shared" si="59"/>
        <v>0</v>
      </c>
      <c r="AQ123">
        <f t="shared" si="59"/>
        <v>0</v>
      </c>
      <c r="AR123">
        <f t="shared" si="59"/>
        <v>0</v>
      </c>
      <c r="AS123">
        <f t="shared" si="59"/>
        <v>0</v>
      </c>
      <c r="AT123">
        <f t="shared" si="59"/>
        <v>0</v>
      </c>
      <c r="AU123">
        <f t="shared" si="59"/>
        <v>0</v>
      </c>
      <c r="AV123">
        <f t="shared" si="59"/>
        <v>0</v>
      </c>
      <c r="AW123">
        <f t="shared" si="59"/>
        <v>0</v>
      </c>
      <c r="AX123">
        <f t="shared" si="59"/>
        <v>0</v>
      </c>
    </row>
    <row r="124" spans="1:50" x14ac:dyDescent="0.25">
      <c r="A124" t="str">
        <f t="shared" si="36"/>
        <v>Wien-FloridsdorfNeugründungenInsgesamt</v>
      </c>
      <c r="B124">
        <v>124</v>
      </c>
      <c r="C124" t="str">
        <f t="shared" si="38"/>
        <v>Neugründungen</v>
      </c>
      <c r="D124" t="str">
        <f t="shared" si="37"/>
        <v>Insgesamt</v>
      </c>
      <c r="E124" t="s">
        <v>296</v>
      </c>
      <c r="F124" t="str">
        <f t="shared" si="53"/>
        <v>Wien-Floridsdorf</v>
      </c>
      <c r="G124">
        <f t="shared" si="48"/>
        <v>7391</v>
      </c>
      <c r="H124">
        <v>1</v>
      </c>
      <c r="I124">
        <f t="shared" si="49"/>
        <v>22</v>
      </c>
      <c r="J124">
        <f t="shared" si="57"/>
        <v>410</v>
      </c>
      <c r="K124">
        <f t="shared" si="57"/>
        <v>390.25592049619399</v>
      </c>
      <c r="L124">
        <f t="shared" si="57"/>
        <v>450.25818882466302</v>
      </c>
      <c r="M124">
        <f t="shared" si="57"/>
        <v>501.095571363011</v>
      </c>
      <c r="N124">
        <f t="shared" si="57"/>
        <v>411.10526315789502</v>
      </c>
      <c r="O124">
        <f t="shared" si="57"/>
        <v>404.17619166458701</v>
      </c>
      <c r="P124">
        <f t="shared" si="57"/>
        <v>476.45854571933802</v>
      </c>
      <c r="Q124">
        <f t="shared" si="57"/>
        <v>440.18699481240202</v>
      </c>
      <c r="R124">
        <f t="shared" si="57"/>
        <v>443.56188732090902</v>
      </c>
      <c r="S124">
        <f t="shared" si="57"/>
        <v>372.56790714371198</v>
      </c>
      <c r="T124">
        <f t="shared" si="58"/>
        <v>395.09327548806903</v>
      </c>
      <c r="U124">
        <f t="shared" si="58"/>
        <v>471.93500529848097</v>
      </c>
      <c r="V124">
        <f t="shared" si="58"/>
        <v>379.30013264198698</v>
      </c>
      <c r="W124">
        <f t="shared" si="58"/>
        <v>489.08291226458402</v>
      </c>
      <c r="X124">
        <f t="shared" si="58"/>
        <v>502.91072400653201</v>
      </c>
      <c r="Y124">
        <f t="shared" si="58"/>
        <v>541</v>
      </c>
      <c r="Z124">
        <f t="shared" si="58"/>
        <v>504</v>
      </c>
      <c r="AA124">
        <f t="shared" si="58"/>
        <v>555</v>
      </c>
      <c r="AB124">
        <f t="shared" si="58"/>
        <v>524</v>
      </c>
      <c r="AC124">
        <f t="shared" si="58"/>
        <v>559</v>
      </c>
      <c r="AD124">
        <f t="shared" si="59"/>
        <v>628</v>
      </c>
      <c r="AE124">
        <f t="shared" si="59"/>
        <v>690</v>
      </c>
      <c r="AF124">
        <f t="shared" si="59"/>
        <v>0</v>
      </c>
      <c r="AG124">
        <f t="shared" si="59"/>
        <v>0</v>
      </c>
      <c r="AH124">
        <f t="shared" si="59"/>
        <v>0</v>
      </c>
      <c r="AI124">
        <f t="shared" si="59"/>
        <v>0</v>
      </c>
      <c r="AJ124">
        <f t="shared" si="59"/>
        <v>0</v>
      </c>
      <c r="AK124">
        <f t="shared" si="59"/>
        <v>0</v>
      </c>
      <c r="AL124">
        <f t="shared" si="59"/>
        <v>0</v>
      </c>
      <c r="AM124">
        <f t="shared" si="59"/>
        <v>0</v>
      </c>
      <c r="AN124">
        <f t="shared" si="59"/>
        <v>0</v>
      </c>
      <c r="AO124">
        <f t="shared" si="59"/>
        <v>0</v>
      </c>
      <c r="AP124">
        <f t="shared" si="59"/>
        <v>0</v>
      </c>
      <c r="AQ124">
        <f t="shared" si="59"/>
        <v>0</v>
      </c>
      <c r="AR124">
        <f t="shared" si="59"/>
        <v>0</v>
      </c>
      <c r="AS124">
        <f t="shared" si="59"/>
        <v>0</v>
      </c>
      <c r="AT124">
        <f t="shared" si="59"/>
        <v>0</v>
      </c>
      <c r="AU124">
        <f t="shared" si="59"/>
        <v>0</v>
      </c>
      <c r="AV124">
        <f t="shared" si="59"/>
        <v>0</v>
      </c>
      <c r="AW124">
        <f t="shared" si="59"/>
        <v>0</v>
      </c>
      <c r="AX124">
        <f t="shared" si="59"/>
        <v>0</v>
      </c>
    </row>
    <row r="125" spans="1:50" x14ac:dyDescent="0.25">
      <c r="A125" t="str">
        <f t="shared" si="36"/>
        <v>Wien-DonaustadtNeugründungenInsgesamt</v>
      </c>
      <c r="B125">
        <v>125</v>
      </c>
      <c r="C125" t="str">
        <f t="shared" si="38"/>
        <v>Neugründungen</v>
      </c>
      <c r="D125" t="str">
        <f t="shared" si="37"/>
        <v>Insgesamt</v>
      </c>
      <c r="E125" t="s">
        <v>297</v>
      </c>
      <c r="F125" t="str">
        <f t="shared" si="53"/>
        <v>Wien-Donaustadt</v>
      </c>
      <c r="G125">
        <f t="shared" si="48"/>
        <v>7439</v>
      </c>
      <c r="H125">
        <v>1</v>
      </c>
      <c r="I125">
        <f t="shared" si="49"/>
        <v>22</v>
      </c>
      <c r="J125">
        <f t="shared" si="57"/>
        <v>481</v>
      </c>
      <c r="K125">
        <f t="shared" si="57"/>
        <v>515.01804341697198</v>
      </c>
      <c r="L125">
        <f t="shared" si="57"/>
        <v>565.81117533718702</v>
      </c>
      <c r="M125">
        <f t="shared" si="57"/>
        <v>523.01227627352</v>
      </c>
      <c r="N125">
        <f t="shared" si="57"/>
        <v>456.89422709315699</v>
      </c>
      <c r="O125">
        <f t="shared" si="57"/>
        <v>526.62365859745398</v>
      </c>
      <c r="P125">
        <f t="shared" si="57"/>
        <v>569.15863934255697</v>
      </c>
      <c r="Q125">
        <f t="shared" si="57"/>
        <v>507.90807093738698</v>
      </c>
      <c r="R125">
        <f t="shared" si="57"/>
        <v>490.40999676828602</v>
      </c>
      <c r="S125">
        <f t="shared" si="57"/>
        <v>523.98588010051503</v>
      </c>
      <c r="T125">
        <f t="shared" si="58"/>
        <v>499.85285610990599</v>
      </c>
      <c r="U125">
        <f t="shared" si="58"/>
        <v>515.74331802661004</v>
      </c>
      <c r="V125">
        <f t="shared" si="58"/>
        <v>602.30073556011098</v>
      </c>
      <c r="W125">
        <f t="shared" si="58"/>
        <v>574.74712907671096</v>
      </c>
      <c r="X125">
        <f t="shared" si="58"/>
        <v>649.30255851932498</v>
      </c>
      <c r="Y125">
        <f t="shared" si="58"/>
        <v>678</v>
      </c>
      <c r="Z125">
        <f t="shared" si="58"/>
        <v>723</v>
      </c>
      <c r="AA125">
        <f t="shared" si="58"/>
        <v>741</v>
      </c>
      <c r="AB125">
        <f t="shared" si="58"/>
        <v>677</v>
      </c>
      <c r="AC125">
        <f t="shared" si="58"/>
        <v>673</v>
      </c>
      <c r="AD125">
        <f t="shared" si="59"/>
        <v>761</v>
      </c>
      <c r="AE125">
        <f t="shared" si="59"/>
        <v>857</v>
      </c>
      <c r="AF125">
        <f t="shared" si="59"/>
        <v>0</v>
      </c>
      <c r="AG125">
        <f t="shared" si="59"/>
        <v>0</v>
      </c>
      <c r="AH125">
        <f t="shared" si="59"/>
        <v>0</v>
      </c>
      <c r="AI125">
        <f t="shared" si="59"/>
        <v>0</v>
      </c>
      <c r="AJ125">
        <f t="shared" si="59"/>
        <v>0</v>
      </c>
      <c r="AK125">
        <f t="shared" si="59"/>
        <v>0</v>
      </c>
      <c r="AL125">
        <f t="shared" si="59"/>
        <v>0</v>
      </c>
      <c r="AM125">
        <f t="shared" si="59"/>
        <v>0</v>
      </c>
      <c r="AN125">
        <f t="shared" si="59"/>
        <v>0</v>
      </c>
      <c r="AO125">
        <f t="shared" si="59"/>
        <v>0</v>
      </c>
      <c r="AP125">
        <f t="shared" si="59"/>
        <v>0</v>
      </c>
      <c r="AQ125">
        <f t="shared" si="59"/>
        <v>0</v>
      </c>
      <c r="AR125">
        <f t="shared" si="59"/>
        <v>0</v>
      </c>
      <c r="AS125">
        <f t="shared" si="59"/>
        <v>0</v>
      </c>
      <c r="AT125">
        <f t="shared" si="59"/>
        <v>0</v>
      </c>
      <c r="AU125">
        <f t="shared" si="59"/>
        <v>0</v>
      </c>
      <c r="AV125">
        <f t="shared" si="59"/>
        <v>0</v>
      </c>
      <c r="AW125">
        <f t="shared" si="59"/>
        <v>0</v>
      </c>
      <c r="AX125">
        <f t="shared" si="59"/>
        <v>0</v>
      </c>
    </row>
    <row r="126" spans="1:50" x14ac:dyDescent="0.25">
      <c r="A126" t="str">
        <f t="shared" si="36"/>
        <v>Wien-LiesingNeugründungenInsgesamt</v>
      </c>
      <c r="B126">
        <v>126</v>
      </c>
      <c r="C126" t="str">
        <f t="shared" si="38"/>
        <v>Neugründungen</v>
      </c>
      <c r="D126" t="str">
        <f t="shared" si="37"/>
        <v>Insgesamt</v>
      </c>
      <c r="E126" t="s">
        <v>298</v>
      </c>
      <c r="F126" t="str">
        <f t="shared" si="53"/>
        <v>Wien-Liesing</v>
      </c>
      <c r="G126">
        <f t="shared" si="48"/>
        <v>7487</v>
      </c>
      <c r="H126">
        <v>1</v>
      </c>
      <c r="I126">
        <f t="shared" si="49"/>
        <v>22</v>
      </c>
      <c r="J126">
        <f t="shared" si="57"/>
        <v>316</v>
      </c>
      <c r="K126">
        <f t="shared" si="57"/>
        <v>343.345362277981</v>
      </c>
      <c r="L126">
        <f t="shared" si="57"/>
        <v>312.78998073217701</v>
      </c>
      <c r="M126">
        <f t="shared" si="57"/>
        <v>333.73164295548401</v>
      </c>
      <c r="N126">
        <f t="shared" si="57"/>
        <v>337.44475595769097</v>
      </c>
      <c r="O126">
        <f t="shared" si="57"/>
        <v>379.28849513351599</v>
      </c>
      <c r="P126">
        <f t="shared" si="57"/>
        <v>428.613336107355</v>
      </c>
      <c r="Q126">
        <f t="shared" si="57"/>
        <v>376.44951140065098</v>
      </c>
      <c r="R126">
        <f t="shared" si="57"/>
        <v>381.76225358181603</v>
      </c>
      <c r="S126">
        <f t="shared" si="57"/>
        <v>341.68661002752202</v>
      </c>
      <c r="T126">
        <f t="shared" si="58"/>
        <v>404.072668112798</v>
      </c>
      <c r="U126">
        <f t="shared" si="58"/>
        <v>356.44036265159502</v>
      </c>
      <c r="V126">
        <f t="shared" si="58"/>
        <v>409.166284818522</v>
      </c>
      <c r="W126">
        <f t="shared" si="58"/>
        <v>401.42650436380302</v>
      </c>
      <c r="X126">
        <f t="shared" si="58"/>
        <v>422.24583560152399</v>
      </c>
      <c r="Y126">
        <f t="shared" si="58"/>
        <v>480</v>
      </c>
      <c r="Z126">
        <f t="shared" si="58"/>
        <v>460</v>
      </c>
      <c r="AA126">
        <f t="shared" si="58"/>
        <v>420</v>
      </c>
      <c r="AB126">
        <f t="shared" si="58"/>
        <v>436</v>
      </c>
      <c r="AC126">
        <f t="shared" si="58"/>
        <v>486</v>
      </c>
      <c r="AD126">
        <f t="shared" si="59"/>
        <v>445</v>
      </c>
      <c r="AE126">
        <f t="shared" si="59"/>
        <v>499</v>
      </c>
      <c r="AF126">
        <f t="shared" si="59"/>
        <v>0</v>
      </c>
      <c r="AG126">
        <f t="shared" si="59"/>
        <v>0</v>
      </c>
      <c r="AH126">
        <f t="shared" si="59"/>
        <v>0</v>
      </c>
      <c r="AI126">
        <f t="shared" si="59"/>
        <v>0</v>
      </c>
      <c r="AJ126">
        <f t="shared" si="59"/>
        <v>0</v>
      </c>
      <c r="AK126">
        <f t="shared" si="59"/>
        <v>0</v>
      </c>
      <c r="AL126">
        <f t="shared" si="59"/>
        <v>0</v>
      </c>
      <c r="AM126">
        <f t="shared" si="59"/>
        <v>0</v>
      </c>
      <c r="AN126">
        <f t="shared" si="59"/>
        <v>0</v>
      </c>
      <c r="AO126">
        <f t="shared" si="59"/>
        <v>0</v>
      </c>
      <c r="AP126">
        <f t="shared" si="59"/>
        <v>0</v>
      </c>
      <c r="AQ126">
        <f t="shared" si="59"/>
        <v>0</v>
      </c>
      <c r="AR126">
        <f t="shared" si="59"/>
        <v>0</v>
      </c>
      <c r="AS126">
        <f t="shared" si="59"/>
        <v>0</v>
      </c>
      <c r="AT126">
        <f t="shared" si="59"/>
        <v>0</v>
      </c>
      <c r="AU126">
        <f t="shared" si="59"/>
        <v>0</v>
      </c>
      <c r="AV126">
        <f t="shared" si="59"/>
        <v>0</v>
      </c>
      <c r="AW126">
        <f t="shared" si="59"/>
        <v>0</v>
      </c>
      <c r="AX126">
        <f t="shared" si="59"/>
        <v>0</v>
      </c>
    </row>
    <row r="127" spans="1:50" x14ac:dyDescent="0.25">
      <c r="A127" t="str">
        <f t="shared" si="36"/>
        <v>WienNeugründungenInsgesamt</v>
      </c>
      <c r="B127">
        <v>127</v>
      </c>
      <c r="C127" t="str">
        <f t="shared" si="38"/>
        <v>Neugründungen</v>
      </c>
      <c r="D127" t="str">
        <f t="shared" si="37"/>
        <v>Insgesamt</v>
      </c>
      <c r="E127" t="s">
        <v>275</v>
      </c>
      <c r="F127" t="str">
        <f t="shared" si="53"/>
        <v>Wien</v>
      </c>
      <c r="G127">
        <f t="shared" si="48"/>
        <v>6380</v>
      </c>
      <c r="H127">
        <v>1</v>
      </c>
      <c r="I127">
        <f t="shared" si="49"/>
        <v>22</v>
      </c>
      <c r="J127">
        <f t="shared" si="57"/>
        <v>6460</v>
      </c>
      <c r="K127">
        <f t="shared" si="57"/>
        <v>6666.2897519030203</v>
      </c>
      <c r="L127">
        <f t="shared" si="57"/>
        <v>8272</v>
      </c>
      <c r="M127">
        <f t="shared" si="57"/>
        <v>8683</v>
      </c>
      <c r="N127">
        <f t="shared" si="57"/>
        <v>7811</v>
      </c>
      <c r="O127">
        <f t="shared" si="57"/>
        <v>7978</v>
      </c>
      <c r="P127">
        <f t="shared" si="57"/>
        <v>9582</v>
      </c>
      <c r="Q127">
        <f t="shared" si="57"/>
        <v>8255</v>
      </c>
      <c r="R127">
        <f t="shared" si="57"/>
        <v>9253</v>
      </c>
      <c r="S127">
        <f t="shared" si="57"/>
        <v>8325</v>
      </c>
      <c r="T127">
        <f t="shared" si="58"/>
        <v>8279</v>
      </c>
      <c r="U127">
        <f t="shared" si="58"/>
        <v>8456</v>
      </c>
      <c r="V127">
        <f t="shared" si="58"/>
        <v>8256</v>
      </c>
      <c r="W127">
        <f t="shared" si="58"/>
        <v>8674</v>
      </c>
      <c r="X127">
        <f t="shared" si="58"/>
        <v>9147</v>
      </c>
      <c r="Y127">
        <f t="shared" si="58"/>
        <v>9098</v>
      </c>
      <c r="Z127">
        <f t="shared" si="58"/>
        <v>9105</v>
      </c>
      <c r="AA127">
        <f t="shared" si="58"/>
        <v>9131</v>
      </c>
      <c r="AB127">
        <f t="shared" si="58"/>
        <v>8514</v>
      </c>
      <c r="AC127">
        <f t="shared" si="58"/>
        <v>9034</v>
      </c>
      <c r="AD127">
        <f t="shared" si="59"/>
        <v>9053</v>
      </c>
      <c r="AE127">
        <f t="shared" si="59"/>
        <v>9483</v>
      </c>
      <c r="AF127">
        <f t="shared" si="59"/>
        <v>0</v>
      </c>
      <c r="AG127">
        <f t="shared" si="59"/>
        <v>0</v>
      </c>
      <c r="AH127">
        <f t="shared" si="59"/>
        <v>0</v>
      </c>
      <c r="AI127">
        <f t="shared" si="59"/>
        <v>0</v>
      </c>
      <c r="AJ127">
        <f t="shared" si="59"/>
        <v>0</v>
      </c>
      <c r="AK127">
        <f t="shared" si="59"/>
        <v>0</v>
      </c>
      <c r="AL127">
        <f t="shared" si="59"/>
        <v>0</v>
      </c>
      <c r="AM127">
        <f t="shared" si="59"/>
        <v>0</v>
      </c>
      <c r="AN127">
        <f t="shared" si="59"/>
        <v>0</v>
      </c>
      <c r="AO127">
        <f t="shared" si="59"/>
        <v>0</v>
      </c>
      <c r="AP127">
        <f t="shared" si="59"/>
        <v>0</v>
      </c>
      <c r="AQ127">
        <f t="shared" si="59"/>
        <v>0</v>
      </c>
      <c r="AR127">
        <f t="shared" si="59"/>
        <v>0</v>
      </c>
      <c r="AS127">
        <f t="shared" si="59"/>
        <v>0</v>
      </c>
      <c r="AT127">
        <f t="shared" si="59"/>
        <v>0</v>
      </c>
      <c r="AU127">
        <f t="shared" si="59"/>
        <v>0</v>
      </c>
      <c r="AV127">
        <f t="shared" si="59"/>
        <v>0</v>
      </c>
      <c r="AW127">
        <f t="shared" si="59"/>
        <v>0</v>
      </c>
      <c r="AX127">
        <f t="shared" si="59"/>
        <v>0</v>
      </c>
    </row>
    <row r="128" spans="1:50" x14ac:dyDescent="0.25">
      <c r="A128" t="str">
        <f t="shared" si="36"/>
        <v>ÖsterreichNeugründungenInsgesamt</v>
      </c>
      <c r="B128">
        <v>128</v>
      </c>
      <c r="C128" t="str">
        <f t="shared" si="38"/>
        <v>Neugründungen</v>
      </c>
      <c r="D128" t="str">
        <f t="shared" si="37"/>
        <v>Insgesamt</v>
      </c>
      <c r="E128" t="s">
        <v>301</v>
      </c>
      <c r="F128" t="str">
        <f t="shared" si="53"/>
        <v>Österreich</v>
      </c>
      <c r="G128">
        <f t="shared" si="48"/>
        <v>7584</v>
      </c>
      <c r="H128">
        <v>1</v>
      </c>
      <c r="I128">
        <f t="shared" si="49"/>
        <v>22</v>
      </c>
      <c r="J128">
        <f t="shared" si="57"/>
        <v>25892</v>
      </c>
      <c r="K128">
        <f t="shared" si="57"/>
        <v>28322</v>
      </c>
      <c r="L128">
        <f t="shared" si="57"/>
        <v>29740</v>
      </c>
      <c r="M128">
        <f t="shared" si="57"/>
        <v>31001</v>
      </c>
      <c r="N128">
        <f t="shared" si="57"/>
        <v>29109</v>
      </c>
      <c r="O128">
        <f t="shared" si="57"/>
        <v>30304</v>
      </c>
      <c r="P128">
        <f t="shared" si="57"/>
        <v>40331</v>
      </c>
      <c r="Q128">
        <f t="shared" si="57"/>
        <v>32712</v>
      </c>
      <c r="R128">
        <f t="shared" si="57"/>
        <v>37125</v>
      </c>
      <c r="S128">
        <f t="shared" si="57"/>
        <v>35279</v>
      </c>
      <c r="T128">
        <f t="shared" si="58"/>
        <v>35638</v>
      </c>
      <c r="U128">
        <f t="shared" si="58"/>
        <v>36946</v>
      </c>
      <c r="V128">
        <f t="shared" si="58"/>
        <v>37054</v>
      </c>
      <c r="W128">
        <f t="shared" si="58"/>
        <v>38636</v>
      </c>
      <c r="X128">
        <f t="shared" si="58"/>
        <v>40828</v>
      </c>
      <c r="Y128">
        <f t="shared" si="58"/>
        <v>40127</v>
      </c>
      <c r="Z128">
        <f t="shared" si="58"/>
        <v>39322</v>
      </c>
      <c r="AA128">
        <f t="shared" si="58"/>
        <v>39092</v>
      </c>
      <c r="AB128">
        <f t="shared" si="58"/>
        <v>38857</v>
      </c>
      <c r="AC128">
        <f t="shared" si="58"/>
        <v>40751</v>
      </c>
      <c r="AD128">
        <f t="shared" si="59"/>
        <v>39360</v>
      </c>
      <c r="AE128">
        <f t="shared" si="59"/>
        <v>40673</v>
      </c>
      <c r="AF128">
        <f t="shared" si="59"/>
        <v>0</v>
      </c>
      <c r="AG128">
        <f t="shared" si="59"/>
        <v>0</v>
      </c>
      <c r="AH128">
        <f t="shared" si="59"/>
        <v>0</v>
      </c>
      <c r="AI128">
        <f t="shared" si="59"/>
        <v>0</v>
      </c>
      <c r="AJ128">
        <f t="shared" si="59"/>
        <v>0</v>
      </c>
      <c r="AK128">
        <f t="shared" si="59"/>
        <v>0</v>
      </c>
      <c r="AL128">
        <f t="shared" si="59"/>
        <v>0</v>
      </c>
      <c r="AM128">
        <f t="shared" si="59"/>
        <v>0</v>
      </c>
      <c r="AN128">
        <f t="shared" si="59"/>
        <v>0</v>
      </c>
      <c r="AO128">
        <f t="shared" si="59"/>
        <v>0</v>
      </c>
      <c r="AP128">
        <f t="shared" si="59"/>
        <v>0</v>
      </c>
      <c r="AQ128">
        <f t="shared" si="59"/>
        <v>0</v>
      </c>
      <c r="AR128">
        <f t="shared" si="59"/>
        <v>0</v>
      </c>
      <c r="AS128">
        <f t="shared" si="59"/>
        <v>0</v>
      </c>
      <c r="AT128">
        <f t="shared" si="59"/>
        <v>0</v>
      </c>
      <c r="AU128">
        <f t="shared" si="59"/>
        <v>0</v>
      </c>
      <c r="AV128">
        <f t="shared" si="59"/>
        <v>0</v>
      </c>
      <c r="AW128">
        <f t="shared" si="59"/>
        <v>0</v>
      </c>
      <c r="AX128">
        <f t="shared" si="59"/>
        <v>0</v>
      </c>
    </row>
  </sheetData>
  <phoneticPr fontId="27" type="noConversion"/>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0"/>
  <dimension ref="A1:M53"/>
  <sheetViews>
    <sheetView workbookViewId="0"/>
  </sheetViews>
  <sheetFormatPr baseColWidth="10" defaultColWidth="11.42578125" defaultRowHeight="15" x14ac:dyDescent="0.3"/>
  <cols>
    <col min="1" max="1" width="63.42578125" style="1" bestFit="1" customWidth="1"/>
    <col min="2" max="2" width="63.42578125" style="1" customWidth="1"/>
    <col min="3" max="4" width="3.42578125" style="1" bestFit="1" customWidth="1"/>
    <col min="5" max="5" width="40.42578125" style="1" bestFit="1" customWidth="1"/>
    <col min="6" max="6" width="43" style="1" bestFit="1" customWidth="1"/>
    <col min="7" max="8" width="11.5703125" style="1" bestFit="1" customWidth="1"/>
    <col min="9" max="9" width="11.42578125" style="1"/>
    <col min="10" max="10" width="36.5703125" style="1" bestFit="1" customWidth="1"/>
    <col min="11" max="12" width="11.42578125" style="1"/>
    <col min="13" max="13" width="11.5703125" style="1" bestFit="1" customWidth="1"/>
    <col min="14" max="16384" width="11.42578125" style="1"/>
  </cols>
  <sheetData>
    <row r="1" spans="1:13" x14ac:dyDescent="0.3">
      <c r="A1" s="1" t="s">
        <v>385</v>
      </c>
      <c r="B1" s="1" t="s">
        <v>415</v>
      </c>
      <c r="C1" s="1">
        <f t="shared" ref="C1:C53" si="0">LEN(A1)</f>
        <v>30</v>
      </c>
      <c r="D1" s="1">
        <f t="shared" ref="D1:D53" si="1">FIND(" - ",A1)</f>
        <v>23</v>
      </c>
      <c r="E1" s="1" t="str">
        <f t="shared" ref="E1:E53" si="2">LEFT(A1,D1-1)</f>
        <v>Kammermitgliedschaften</v>
      </c>
      <c r="F1" s="1" t="str">
        <f t="shared" ref="F1:F53" si="3">RIGHT(A1,C1-D1-2)</f>
        <v>Aktiv</v>
      </c>
      <c r="G1" s="1">
        <f t="shared" ref="G1:G53" si="4">VLOOKUP(E1&amp;F1,Jahre_Matrix,2,FALSE)</f>
        <v>15</v>
      </c>
      <c r="H1" s="1">
        <f>VLOOKUP(Auswahl_Bezirk&amp;E1&amp;F1,Daten_Auswahl_Bezirk!$1:$1048576,2,FALSE)</f>
        <v>21</v>
      </c>
      <c r="J1" s="1" t="str">
        <f>Auswahl_Merkmal</f>
        <v>Neugründungen - Insgesamt</v>
      </c>
      <c r="K1" s="1" t="str">
        <f>VLOOKUP($J$1,Merkmalsliste!$A$1:$H$53,2,FALSE)</f>
        <v>WKÖ Statistik - Gründungsstatistik</v>
      </c>
      <c r="L1" s="1">
        <f>VLOOKUP($J$1,Merkmalsliste!$A$1:$H$53,7,FALSE)</f>
        <v>20</v>
      </c>
      <c r="M1" s="1">
        <f>VLOOKUP($J$1,Merkmalsliste!$A$1:$H$53,8,FALSE)</f>
        <v>35</v>
      </c>
    </row>
    <row r="2" spans="1:13" x14ac:dyDescent="0.3">
      <c r="A2" s="1" t="s">
        <v>386</v>
      </c>
      <c r="B2" s="1" t="s">
        <v>415</v>
      </c>
      <c r="C2" s="1">
        <f t="shared" si="0"/>
        <v>31</v>
      </c>
      <c r="D2" s="1">
        <f t="shared" si="1"/>
        <v>23</v>
      </c>
      <c r="E2" s="1" t="str">
        <f t="shared" si="2"/>
        <v>Kammermitgliedschaften</v>
      </c>
      <c r="F2" s="1" t="str">
        <f t="shared" si="3"/>
        <v>Ruhend</v>
      </c>
      <c r="G2" s="1">
        <f t="shared" si="4"/>
        <v>17</v>
      </c>
      <c r="H2" s="1">
        <f>VLOOKUP(Auswahl_Bezirk&amp;E2&amp;F2,Daten_Auswahl_Bezirk!$1:$1048576,2,FALSE)</f>
        <v>23</v>
      </c>
      <c r="K2" s="1" t="str">
        <f>"Quelle: " &amp; Auswahl_Merkmal_Quellenangabe</f>
        <v>Quelle: WKÖ Statistik - Gründungsstatistik</v>
      </c>
    </row>
    <row r="3" spans="1:13" x14ac:dyDescent="0.3">
      <c r="A3" s="1" t="s">
        <v>387</v>
      </c>
      <c r="B3" s="1" t="s">
        <v>415</v>
      </c>
      <c r="C3" s="1">
        <f t="shared" si="0"/>
        <v>34</v>
      </c>
      <c r="D3" s="1">
        <f t="shared" si="1"/>
        <v>23</v>
      </c>
      <c r="E3" s="1" t="str">
        <f t="shared" si="2"/>
        <v>Kammermitgliedschaften</v>
      </c>
      <c r="F3" s="1" t="str">
        <f t="shared" si="3"/>
        <v>Insgesamt</v>
      </c>
      <c r="G3" s="1">
        <f t="shared" si="4"/>
        <v>16</v>
      </c>
      <c r="H3" s="1">
        <f>VLOOKUP(Auswahl_Bezirk&amp;E3&amp;F3,Daten_Auswahl_Bezirk!$1:$1048576,2,FALSE)</f>
        <v>22</v>
      </c>
    </row>
    <row r="4" spans="1:13" x14ac:dyDescent="0.3">
      <c r="A4" s="1" t="s">
        <v>388</v>
      </c>
      <c r="B4" s="1" t="s">
        <v>416</v>
      </c>
      <c r="C4" s="1">
        <f t="shared" si="0"/>
        <v>25</v>
      </c>
      <c r="D4" s="1">
        <f t="shared" si="1"/>
        <v>14</v>
      </c>
      <c r="E4" s="1" t="str">
        <f t="shared" si="2"/>
        <v>Neugründungen</v>
      </c>
      <c r="F4" s="1" t="str">
        <f t="shared" si="3"/>
        <v>Insgesamt</v>
      </c>
      <c r="G4" s="1">
        <f t="shared" si="4"/>
        <v>20</v>
      </c>
      <c r="H4" s="1">
        <f>VLOOKUP(Auswahl_Bezirk&amp;E4&amp;F4,Daten_Auswahl_Bezirk!$1:$1048576,2,FALSE)</f>
        <v>35</v>
      </c>
    </row>
    <row r="5" spans="1:13" x14ac:dyDescent="0.3">
      <c r="A5" s="1" t="s">
        <v>349</v>
      </c>
      <c r="B5" s="1" t="s">
        <v>416</v>
      </c>
      <c r="C5" s="1">
        <f t="shared" si="0"/>
        <v>40</v>
      </c>
      <c r="D5" s="1">
        <f t="shared" si="1"/>
        <v>20</v>
      </c>
      <c r="E5" s="1" t="str">
        <f t="shared" si="2"/>
        <v>Gründungsintensität</v>
      </c>
      <c r="F5" s="1" t="str">
        <f t="shared" si="3"/>
        <v>je 1.000 Einwohner</v>
      </c>
      <c r="G5" s="1">
        <f t="shared" si="4"/>
        <v>19</v>
      </c>
      <c r="H5" s="1">
        <f>VLOOKUP(Auswahl_Bezirk&amp;E5&amp;F5,Daten_Auswahl_Bezirk!$1:$1048576,2,FALSE)</f>
        <v>20</v>
      </c>
      <c r="J5" s="1" t="s">
        <v>388</v>
      </c>
    </row>
    <row r="6" spans="1:13" x14ac:dyDescent="0.3">
      <c r="A6" s="1" t="s">
        <v>389</v>
      </c>
      <c r="B6" s="1" t="s">
        <v>416</v>
      </c>
      <c r="C6" s="1">
        <f t="shared" si="0"/>
        <v>66</v>
      </c>
      <c r="D6" s="1">
        <f t="shared" si="1"/>
        <v>20</v>
      </c>
      <c r="E6" s="1" t="str">
        <f t="shared" si="2"/>
        <v>Gründungsintensität</v>
      </c>
      <c r="F6" s="1" t="str">
        <f t="shared" si="3"/>
        <v>in % der aktiven Wirtschaftskammermitglieder</v>
      </c>
      <c r="G6" s="1">
        <f t="shared" si="4"/>
        <v>18</v>
      </c>
      <c r="H6" s="1">
        <f>VLOOKUP(Auswahl_Bezirk&amp;E6&amp;F6,Daten_Auswahl_Bezirk!$1:$1048576,2,FALSE)</f>
        <v>19</v>
      </c>
      <c r="J6" s="1" t="s">
        <v>349</v>
      </c>
    </row>
    <row r="7" spans="1:13" x14ac:dyDescent="0.3">
      <c r="A7" s="1" t="s">
        <v>399</v>
      </c>
      <c r="B7" s="1" t="s">
        <v>418</v>
      </c>
      <c r="C7" s="1">
        <f t="shared" si="0"/>
        <v>33</v>
      </c>
      <c r="D7" s="1">
        <f t="shared" si="1"/>
        <v>10</v>
      </c>
      <c r="E7" s="1" t="str">
        <f t="shared" si="2"/>
        <v>Lehrlinge</v>
      </c>
      <c r="F7" s="1" t="str">
        <f t="shared" si="3"/>
        <v>1. Lehrjahr, weiblich</v>
      </c>
      <c r="G7" s="1">
        <f t="shared" si="4"/>
        <v>47</v>
      </c>
      <c r="H7" s="1">
        <f>VLOOKUP(Auswahl_Bezirk&amp;E7&amp;F7,Daten_Auswahl_Bezirk!$1:$1048576,2,FALSE)</f>
        <v>25</v>
      </c>
    </row>
    <row r="8" spans="1:13" x14ac:dyDescent="0.3">
      <c r="A8" s="1" t="s">
        <v>400</v>
      </c>
      <c r="B8" s="1" t="s">
        <v>418</v>
      </c>
      <c r="C8" s="1">
        <f t="shared" si="0"/>
        <v>33</v>
      </c>
      <c r="D8" s="1">
        <f t="shared" si="1"/>
        <v>10</v>
      </c>
      <c r="E8" s="1" t="str">
        <f t="shared" si="2"/>
        <v>Lehrlinge</v>
      </c>
      <c r="F8" s="1" t="str">
        <f t="shared" si="3"/>
        <v>1. Lehrjahr, männlich</v>
      </c>
      <c r="G8" s="1">
        <f t="shared" si="4"/>
        <v>42</v>
      </c>
      <c r="H8" s="1">
        <f>VLOOKUP(Auswahl_Bezirk&amp;E8&amp;F8,Daten_Auswahl_Bezirk!$1:$1048576,2,FALSE)</f>
        <v>24</v>
      </c>
    </row>
    <row r="9" spans="1:13" x14ac:dyDescent="0.3">
      <c r="A9" s="1" t="s">
        <v>401</v>
      </c>
      <c r="B9" s="1" t="s">
        <v>418</v>
      </c>
      <c r="C9" s="1">
        <f t="shared" si="0"/>
        <v>33</v>
      </c>
      <c r="D9" s="1">
        <f t="shared" si="1"/>
        <v>10</v>
      </c>
      <c r="E9" s="1" t="str">
        <f t="shared" si="2"/>
        <v>Lehrlinge</v>
      </c>
      <c r="F9" s="1" t="str">
        <f t="shared" si="3"/>
        <v>2. Lehrjahr, weiblich</v>
      </c>
      <c r="G9" s="1">
        <f t="shared" si="4"/>
        <v>48</v>
      </c>
      <c r="H9" s="1">
        <f>VLOOKUP(Auswahl_Bezirk&amp;E9&amp;F9,Daten_Auswahl_Bezirk!$1:$1048576,2,FALSE)</f>
        <v>27</v>
      </c>
    </row>
    <row r="10" spans="1:13" x14ac:dyDescent="0.3">
      <c r="A10" s="1" t="s">
        <v>402</v>
      </c>
      <c r="B10" s="1" t="s">
        <v>418</v>
      </c>
      <c r="C10" s="1">
        <f t="shared" si="0"/>
        <v>33</v>
      </c>
      <c r="D10" s="1">
        <f t="shared" si="1"/>
        <v>10</v>
      </c>
      <c r="E10" s="1" t="str">
        <f t="shared" si="2"/>
        <v>Lehrlinge</v>
      </c>
      <c r="F10" s="1" t="str">
        <f t="shared" si="3"/>
        <v>2. Lehrjahr, männlich</v>
      </c>
      <c r="G10" s="1">
        <f t="shared" si="4"/>
        <v>43</v>
      </c>
      <c r="H10" s="1">
        <f>VLOOKUP(Auswahl_Bezirk&amp;E10&amp;F10,Daten_Auswahl_Bezirk!$1:$1048576,2,FALSE)</f>
        <v>26</v>
      </c>
    </row>
    <row r="11" spans="1:13" x14ac:dyDescent="0.3">
      <c r="A11" s="1" t="s">
        <v>403</v>
      </c>
      <c r="B11" s="1" t="s">
        <v>418</v>
      </c>
      <c r="C11" s="1">
        <f t="shared" si="0"/>
        <v>33</v>
      </c>
      <c r="D11" s="1">
        <f t="shared" si="1"/>
        <v>10</v>
      </c>
      <c r="E11" s="1" t="str">
        <f t="shared" si="2"/>
        <v>Lehrlinge</v>
      </c>
      <c r="F11" s="1" t="str">
        <f t="shared" si="3"/>
        <v>3. Lehrjahr, weiblich</v>
      </c>
      <c r="G11" s="1">
        <f t="shared" si="4"/>
        <v>49</v>
      </c>
      <c r="H11" s="1">
        <f>VLOOKUP(Auswahl_Bezirk&amp;E11&amp;F11,Daten_Auswahl_Bezirk!$1:$1048576,2,FALSE)</f>
        <v>29</v>
      </c>
    </row>
    <row r="12" spans="1:13" x14ac:dyDescent="0.3">
      <c r="A12" s="1" t="s">
        <v>404</v>
      </c>
      <c r="B12" s="1" t="s">
        <v>418</v>
      </c>
      <c r="C12" s="1">
        <f t="shared" si="0"/>
        <v>33</v>
      </c>
      <c r="D12" s="1">
        <f t="shared" si="1"/>
        <v>10</v>
      </c>
      <c r="E12" s="1" t="str">
        <f t="shared" si="2"/>
        <v>Lehrlinge</v>
      </c>
      <c r="F12" s="1" t="str">
        <f t="shared" si="3"/>
        <v>3. Lehrjahr, männlich</v>
      </c>
      <c r="G12" s="1">
        <f t="shared" si="4"/>
        <v>44</v>
      </c>
      <c r="H12" s="1">
        <f>VLOOKUP(Auswahl_Bezirk&amp;E12&amp;F12,Daten_Auswahl_Bezirk!$1:$1048576,2,FALSE)</f>
        <v>28</v>
      </c>
    </row>
    <row r="13" spans="1:13" x14ac:dyDescent="0.3">
      <c r="A13" s="1" t="s">
        <v>405</v>
      </c>
      <c r="B13" s="1" t="s">
        <v>418</v>
      </c>
      <c r="C13" s="1">
        <f t="shared" si="0"/>
        <v>33</v>
      </c>
      <c r="D13" s="1">
        <f t="shared" si="1"/>
        <v>10</v>
      </c>
      <c r="E13" s="1" t="str">
        <f t="shared" si="2"/>
        <v>Lehrlinge</v>
      </c>
      <c r="F13" s="1" t="str">
        <f t="shared" si="3"/>
        <v>4. Lehrjahr, weiblich</v>
      </c>
      <c r="G13" s="1">
        <f t="shared" si="4"/>
        <v>50</v>
      </c>
      <c r="H13" s="1">
        <f>VLOOKUP(Auswahl_Bezirk&amp;E13&amp;F13,Daten_Auswahl_Bezirk!$1:$1048576,2,FALSE)</f>
        <v>31</v>
      </c>
    </row>
    <row r="14" spans="1:13" x14ac:dyDescent="0.3">
      <c r="A14" s="1" t="s">
        <v>406</v>
      </c>
      <c r="B14" s="1" t="s">
        <v>418</v>
      </c>
      <c r="C14" s="1">
        <f t="shared" si="0"/>
        <v>33</v>
      </c>
      <c r="D14" s="1">
        <f t="shared" si="1"/>
        <v>10</v>
      </c>
      <c r="E14" s="1" t="str">
        <f t="shared" si="2"/>
        <v>Lehrlinge</v>
      </c>
      <c r="F14" s="1" t="str">
        <f t="shared" si="3"/>
        <v>4. Lehrjahr, männlich</v>
      </c>
      <c r="G14" s="1">
        <f t="shared" si="4"/>
        <v>45</v>
      </c>
      <c r="H14" s="1">
        <f>VLOOKUP(Auswahl_Bezirk&amp;E14&amp;F14,Daten_Auswahl_Bezirk!$1:$1048576,2,FALSE)</f>
        <v>30</v>
      </c>
    </row>
    <row r="15" spans="1:13" x14ac:dyDescent="0.3">
      <c r="A15" s="1" t="s">
        <v>407</v>
      </c>
      <c r="B15" s="1" t="s">
        <v>418</v>
      </c>
      <c r="C15" s="1">
        <f t="shared" si="0"/>
        <v>18</v>
      </c>
      <c r="D15" s="1">
        <f t="shared" si="1"/>
        <v>10</v>
      </c>
      <c r="E15" s="1" t="str">
        <f t="shared" si="2"/>
        <v>Lehrlinge</v>
      </c>
      <c r="F15" s="1" t="str">
        <f t="shared" si="3"/>
        <v>Frauen</v>
      </c>
      <c r="G15" s="1">
        <f t="shared" si="4"/>
        <v>51</v>
      </c>
      <c r="H15" s="1">
        <f>VLOOKUP(Auswahl_Bezirk&amp;E15&amp;F15,Daten_Auswahl_Bezirk!$1:$1048576,2,FALSE)</f>
        <v>32</v>
      </c>
    </row>
    <row r="16" spans="1:13" x14ac:dyDescent="0.3">
      <c r="A16" s="1" t="s">
        <v>408</v>
      </c>
      <c r="B16" s="1" t="s">
        <v>418</v>
      </c>
      <c r="C16" s="1">
        <f t="shared" si="0"/>
        <v>18</v>
      </c>
      <c r="D16" s="1">
        <f t="shared" si="1"/>
        <v>10</v>
      </c>
      <c r="E16" s="1" t="str">
        <f t="shared" si="2"/>
        <v>Lehrlinge</v>
      </c>
      <c r="F16" s="1" t="str">
        <f t="shared" si="3"/>
        <v>Männer</v>
      </c>
      <c r="G16" s="1">
        <f t="shared" si="4"/>
        <v>46</v>
      </c>
      <c r="H16" s="1">
        <f>VLOOKUP(Auswahl_Bezirk&amp;E16&amp;F16,Daten_Auswahl_Bezirk!$1:$1048576,2,FALSE)</f>
        <v>34</v>
      </c>
    </row>
    <row r="17" spans="1:8" x14ac:dyDescent="0.3">
      <c r="A17" s="1" t="s">
        <v>409</v>
      </c>
      <c r="B17" s="1" t="s">
        <v>418</v>
      </c>
      <c r="C17" s="1">
        <f t="shared" si="0"/>
        <v>21</v>
      </c>
      <c r="D17" s="1">
        <f t="shared" si="1"/>
        <v>10</v>
      </c>
      <c r="E17" s="1" t="str">
        <f t="shared" si="2"/>
        <v>Lehrlinge</v>
      </c>
      <c r="F17" s="1" t="str">
        <f t="shared" si="3"/>
        <v>Insgesamt</v>
      </c>
      <c r="G17" s="1">
        <f t="shared" si="4"/>
        <v>52</v>
      </c>
      <c r="H17" s="1">
        <f>VLOOKUP(Auswahl_Bezirk&amp;E17&amp;F17,Daten_Auswahl_Bezirk!$1:$1048576,2,FALSE)</f>
        <v>33</v>
      </c>
    </row>
    <row r="18" spans="1:8" x14ac:dyDescent="0.3">
      <c r="A18" s="1" t="s">
        <v>368</v>
      </c>
      <c r="B18" s="1" t="s">
        <v>413</v>
      </c>
      <c r="C18" s="1">
        <f t="shared" si="0"/>
        <v>27</v>
      </c>
      <c r="D18" s="1">
        <f t="shared" si="1"/>
        <v>16</v>
      </c>
      <c r="E18" s="1" t="str">
        <f t="shared" si="2"/>
        <v>Wohnbevölkerung</v>
      </c>
      <c r="F18" s="1" t="str">
        <f t="shared" si="3"/>
        <v>Insgesamt</v>
      </c>
      <c r="G18" s="1">
        <f t="shared" si="4"/>
        <v>21</v>
      </c>
      <c r="H18" s="1">
        <f>VLOOKUP(Auswahl_Bezirk&amp;E18&amp;F18,Daten_Auswahl_Bezirk!$1:$1048576,2,FALSE)</f>
        <v>53</v>
      </c>
    </row>
    <row r="19" spans="1:8" x14ac:dyDescent="0.3">
      <c r="A19" s="1" t="s">
        <v>390</v>
      </c>
      <c r="B19" s="1" t="s">
        <v>456</v>
      </c>
      <c r="C19" s="1">
        <f t="shared" si="0"/>
        <v>37</v>
      </c>
      <c r="D19" s="1">
        <f t="shared" si="1"/>
        <v>29</v>
      </c>
      <c r="E19" s="1" t="str">
        <f t="shared" si="2"/>
        <v>Unselbstständig Beschäftigte</v>
      </c>
      <c r="F19" s="1" t="str">
        <f t="shared" si="3"/>
        <v>Frauen</v>
      </c>
      <c r="G19" s="1">
        <f t="shared" si="4"/>
        <v>12</v>
      </c>
      <c r="H19" s="1">
        <f>VLOOKUP(Auswahl_Bezirk&amp;E19&amp;F19,Daten_Auswahl_Bezirk!$1:$1048576,2,FALSE)</f>
        <v>50</v>
      </c>
    </row>
    <row r="20" spans="1:8" x14ac:dyDescent="0.3">
      <c r="A20" s="1" t="s">
        <v>391</v>
      </c>
      <c r="B20" s="1" t="s">
        <v>456</v>
      </c>
      <c r="C20" s="1">
        <f t="shared" si="0"/>
        <v>37</v>
      </c>
      <c r="D20" s="1">
        <f t="shared" si="1"/>
        <v>29</v>
      </c>
      <c r="E20" s="1" t="str">
        <f t="shared" si="2"/>
        <v>Unselbstständig Beschäftigte</v>
      </c>
      <c r="F20" s="1" t="str">
        <f t="shared" si="3"/>
        <v>Männer</v>
      </c>
      <c r="G20" s="1">
        <f t="shared" si="4"/>
        <v>14</v>
      </c>
      <c r="H20" s="1">
        <f>VLOOKUP(Auswahl_Bezirk&amp;E20&amp;F20,Daten_Auswahl_Bezirk!$1:$1048576,2,FALSE)</f>
        <v>52</v>
      </c>
    </row>
    <row r="21" spans="1:8" x14ac:dyDescent="0.3">
      <c r="A21" s="1" t="s">
        <v>392</v>
      </c>
      <c r="B21" s="1" t="s">
        <v>456</v>
      </c>
      <c r="C21" s="1">
        <f t="shared" si="0"/>
        <v>40</v>
      </c>
      <c r="D21" s="1">
        <f t="shared" si="1"/>
        <v>29</v>
      </c>
      <c r="E21" s="1" t="str">
        <f t="shared" si="2"/>
        <v>Unselbstständig Beschäftigte</v>
      </c>
      <c r="F21" s="1" t="str">
        <f t="shared" si="3"/>
        <v>Insgesamt</v>
      </c>
      <c r="G21" s="1">
        <f t="shared" si="4"/>
        <v>13</v>
      </c>
      <c r="H21" s="1">
        <f>VLOOKUP(Auswahl_Bezirk&amp;E21&amp;F21,Daten_Auswahl_Bezirk!$1:$1048576,2,FALSE)</f>
        <v>51</v>
      </c>
    </row>
    <row r="22" spans="1:8" x14ac:dyDescent="0.3">
      <c r="A22" s="1" t="s">
        <v>451</v>
      </c>
      <c r="B22" s="1" t="s">
        <v>452</v>
      </c>
      <c r="C22" s="1">
        <f t="shared" ref="C22:C23" si="5">LEN(A22)</f>
        <v>85</v>
      </c>
      <c r="D22" s="1">
        <f t="shared" ref="D22:D23" si="6">FIND(" - ",A22)</f>
        <v>29</v>
      </c>
      <c r="E22" s="1" t="s">
        <v>449</v>
      </c>
      <c r="F22" s="1" t="s">
        <v>48</v>
      </c>
      <c r="G22" s="1">
        <f t="shared" ref="G22:G23" si="7">VLOOKUP(E22&amp;F22,Jahre_Matrix,2,FALSE)</f>
        <v>53</v>
      </c>
      <c r="H22" s="1">
        <f>VLOOKUP(Auswahl_Bezirk&amp;E22&amp;F22,Daten_Auswahl_Bezirk!$1:$1048576,2,FALSE)</f>
        <v>54</v>
      </c>
    </row>
    <row r="23" spans="1:8" x14ac:dyDescent="0.3">
      <c r="A23" s="1" t="s">
        <v>455</v>
      </c>
      <c r="B23" s="1" t="s">
        <v>452</v>
      </c>
      <c r="C23" s="1">
        <f t="shared" si="5"/>
        <v>84</v>
      </c>
      <c r="D23" s="1">
        <f t="shared" si="6"/>
        <v>29</v>
      </c>
      <c r="E23" s="1" t="s">
        <v>450</v>
      </c>
      <c r="F23" s="1" t="s">
        <v>48</v>
      </c>
      <c r="G23" s="1">
        <f t="shared" si="7"/>
        <v>54</v>
      </c>
      <c r="H23" s="1">
        <f>VLOOKUP(Auswahl_Bezirk&amp;E23&amp;F23,Daten_Auswahl_Bezirk!$1:$1048576,2,FALSE)</f>
        <v>55</v>
      </c>
    </row>
    <row r="24" spans="1:8" x14ac:dyDescent="0.3">
      <c r="A24" s="1" t="s">
        <v>478</v>
      </c>
      <c r="B24" s="1" t="s">
        <v>481</v>
      </c>
      <c r="C24" s="1">
        <f t="shared" ref="C24:C26" si="8">LEN(A24)</f>
        <v>23</v>
      </c>
      <c r="D24" s="1">
        <f t="shared" ref="D24:D26" si="9">FIND(" - ",A24)</f>
        <v>12</v>
      </c>
      <c r="E24" s="1" t="str">
        <f t="shared" ref="E24:E25" si="10">LEFT(A24,D24-1)</f>
        <v>Unternehmen</v>
      </c>
      <c r="F24" s="1" t="str">
        <f t="shared" ref="F24:F26" si="11">RIGHT(A24,C24-D24-2)</f>
        <v>Insgesamt</v>
      </c>
      <c r="G24" s="1">
        <f t="shared" ref="G24:G26" si="12">VLOOKUP(E24&amp;F24,Jahre_Matrix,2,FALSE)</f>
        <v>55</v>
      </c>
      <c r="H24" s="1">
        <f>VLOOKUP(Auswahl_Bezirk&amp;E24&amp;F24,Daten_Auswahl_Bezirk!$1:$1048576,2,FALSE)</f>
        <v>56</v>
      </c>
    </row>
    <row r="25" spans="1:8" x14ac:dyDescent="0.3">
      <c r="A25" s="1" t="s">
        <v>479</v>
      </c>
      <c r="B25" s="1" t="s">
        <v>481</v>
      </c>
      <c r="C25" s="1">
        <f t="shared" si="8"/>
        <v>26</v>
      </c>
      <c r="D25" s="1">
        <f t="shared" si="9"/>
        <v>15</v>
      </c>
      <c r="E25" s="1" t="str">
        <f t="shared" si="10"/>
        <v>Arbeitsstätten</v>
      </c>
      <c r="F25" s="1" t="str">
        <f t="shared" si="11"/>
        <v>Insgesamt</v>
      </c>
      <c r="G25" s="1">
        <f t="shared" si="12"/>
        <v>56</v>
      </c>
      <c r="H25" s="1">
        <f>VLOOKUP(Auswahl_Bezirk&amp;E25&amp;F25,Daten_Auswahl_Bezirk!$1:$1048576,2,FALSE)</f>
        <v>57</v>
      </c>
    </row>
    <row r="26" spans="1:8" x14ac:dyDescent="0.3">
      <c r="A26" s="1" t="s">
        <v>480</v>
      </c>
      <c r="B26" s="1" t="s">
        <v>481</v>
      </c>
      <c r="C26" s="1">
        <f t="shared" si="8"/>
        <v>46</v>
      </c>
      <c r="D26" s="1">
        <f t="shared" si="9"/>
        <v>35</v>
      </c>
      <c r="E26" s="1" t="str">
        <f>LEFT(A26,D26-1)</f>
        <v>Beschäftigte in den Arbeitsstätten</v>
      </c>
      <c r="F26" s="1" t="str">
        <f t="shared" si="11"/>
        <v>Insgesamt</v>
      </c>
      <c r="G26" s="1">
        <f t="shared" si="12"/>
        <v>57</v>
      </c>
      <c r="H26" s="1">
        <f>VLOOKUP(Auswahl_Bezirk&amp;E26&amp;F26,Daten_Auswahl_Bezirk!$1:$1048576,2,FALSE)</f>
        <v>58</v>
      </c>
    </row>
    <row r="27" spans="1:8" x14ac:dyDescent="0.3">
      <c r="A27" s="1" t="s">
        <v>393</v>
      </c>
      <c r="B27" s="1" t="s">
        <v>417</v>
      </c>
      <c r="C27" s="1">
        <f t="shared" si="0"/>
        <v>20</v>
      </c>
      <c r="D27" s="1">
        <f t="shared" si="1"/>
        <v>12</v>
      </c>
      <c r="E27" s="1" t="str">
        <f t="shared" si="2"/>
        <v>Arbeitslose</v>
      </c>
      <c r="F27" s="1" t="str">
        <f t="shared" si="3"/>
        <v>Frauen</v>
      </c>
      <c r="G27" s="1">
        <f t="shared" si="4"/>
        <v>6</v>
      </c>
      <c r="H27" s="1">
        <f>VLOOKUP(Auswahl_Bezirk&amp;E27&amp;F27,Daten_Auswahl_Bezirk!$1:$1048576,2,FALSE)</f>
        <v>11</v>
      </c>
    </row>
    <row r="28" spans="1:8" x14ac:dyDescent="0.3">
      <c r="A28" s="1" t="s">
        <v>394</v>
      </c>
      <c r="B28" s="1" t="s">
        <v>417</v>
      </c>
      <c r="C28" s="1">
        <f t="shared" si="0"/>
        <v>20</v>
      </c>
      <c r="D28" s="1">
        <f t="shared" si="1"/>
        <v>12</v>
      </c>
      <c r="E28" s="1" t="str">
        <f t="shared" si="2"/>
        <v>Arbeitslose</v>
      </c>
      <c r="F28" s="1" t="str">
        <f t="shared" si="3"/>
        <v>Männer</v>
      </c>
      <c r="G28" s="1">
        <f t="shared" si="4"/>
        <v>10</v>
      </c>
      <c r="H28" s="1">
        <f>VLOOKUP(Auswahl_Bezirk&amp;E28&amp;F28,Daten_Auswahl_Bezirk!$1:$1048576,2,FALSE)</f>
        <v>13</v>
      </c>
    </row>
    <row r="29" spans="1:8" x14ac:dyDescent="0.3">
      <c r="A29" s="1" t="s">
        <v>395</v>
      </c>
      <c r="B29" s="1" t="s">
        <v>417</v>
      </c>
      <c r="C29" s="1">
        <f t="shared" si="0"/>
        <v>23</v>
      </c>
      <c r="D29" s="1">
        <f t="shared" si="1"/>
        <v>12</v>
      </c>
      <c r="E29" s="1" t="str">
        <f t="shared" si="2"/>
        <v>Arbeitslose</v>
      </c>
      <c r="F29" s="1" t="str">
        <f t="shared" si="3"/>
        <v>Insgesamt</v>
      </c>
      <c r="G29" s="1">
        <f t="shared" si="4"/>
        <v>8</v>
      </c>
      <c r="H29" s="1">
        <f>VLOOKUP(Auswahl_Bezirk&amp;E29&amp;F29,Daten_Auswahl_Bezirk!$1:$1048576,2,FALSE)</f>
        <v>12</v>
      </c>
    </row>
    <row r="30" spans="1:8" x14ac:dyDescent="0.3">
      <c r="A30" s="1" t="s">
        <v>396</v>
      </c>
      <c r="B30" s="1" t="s">
        <v>417</v>
      </c>
      <c r="C30" s="1">
        <f t="shared" si="0"/>
        <v>30</v>
      </c>
      <c r="D30" s="1">
        <f t="shared" si="1"/>
        <v>22</v>
      </c>
      <c r="E30" s="1" t="str">
        <f t="shared" si="2"/>
        <v>arbeitslose Ausländer</v>
      </c>
      <c r="F30" s="1" t="str">
        <f t="shared" si="3"/>
        <v>Frauen</v>
      </c>
      <c r="G30" s="1">
        <f t="shared" si="4"/>
        <v>7</v>
      </c>
      <c r="H30" s="1">
        <f>VLOOKUP(Auswahl_Bezirk&amp;E30&amp;F30,Daten_Auswahl_Bezirk!$1:$1048576,2,FALSE)</f>
        <v>14</v>
      </c>
    </row>
    <row r="31" spans="1:8" x14ac:dyDescent="0.3">
      <c r="A31" s="1" t="s">
        <v>397</v>
      </c>
      <c r="B31" s="1" t="s">
        <v>417</v>
      </c>
      <c r="C31" s="1">
        <f t="shared" si="0"/>
        <v>30</v>
      </c>
      <c r="D31" s="1">
        <f t="shared" si="1"/>
        <v>22</v>
      </c>
      <c r="E31" s="1" t="str">
        <f t="shared" si="2"/>
        <v>arbeitslose Ausländer</v>
      </c>
      <c r="F31" s="1" t="str">
        <f t="shared" si="3"/>
        <v>Männer</v>
      </c>
      <c r="G31" s="1">
        <f t="shared" si="4"/>
        <v>11</v>
      </c>
      <c r="H31" s="1">
        <f>VLOOKUP(Auswahl_Bezirk&amp;E31&amp;F31,Daten_Auswahl_Bezirk!$1:$1048576,2,FALSE)</f>
        <v>16</v>
      </c>
    </row>
    <row r="32" spans="1:8" x14ac:dyDescent="0.3">
      <c r="A32" s="1" t="s">
        <v>398</v>
      </c>
      <c r="B32" s="1" t="s">
        <v>417</v>
      </c>
      <c r="C32" s="1">
        <f t="shared" si="0"/>
        <v>33</v>
      </c>
      <c r="D32" s="1">
        <f t="shared" si="1"/>
        <v>22</v>
      </c>
      <c r="E32" s="1" t="str">
        <f t="shared" si="2"/>
        <v>arbeitslose Ausländer</v>
      </c>
      <c r="F32" s="1" t="str">
        <f t="shared" si="3"/>
        <v>Insgesamt</v>
      </c>
      <c r="G32" s="1">
        <f t="shared" si="4"/>
        <v>9</v>
      </c>
      <c r="H32" s="1">
        <f>VLOOKUP(Auswahl_Bezirk&amp;E32&amp;F32,Daten_Auswahl_Bezirk!$1:$1048576,2,FALSE)</f>
        <v>15</v>
      </c>
    </row>
    <row r="33" spans="1:8" x14ac:dyDescent="0.3">
      <c r="A33" s="76" t="s">
        <v>458</v>
      </c>
      <c r="B33" s="1" t="s">
        <v>419</v>
      </c>
      <c r="C33" s="1">
        <f t="shared" si="0"/>
        <v>39</v>
      </c>
      <c r="D33" s="1">
        <f t="shared" si="1"/>
        <v>28</v>
      </c>
      <c r="E33" s="1" t="str">
        <f t="shared" si="2"/>
        <v>Pendler (Auspendler/-innen)</v>
      </c>
      <c r="F33" s="1" t="str">
        <f t="shared" si="3"/>
        <v>Insgesamt</v>
      </c>
      <c r="G33" s="1">
        <f t="shared" si="4"/>
        <v>5</v>
      </c>
      <c r="H33" s="1">
        <f>VLOOKUP(Auswahl_Bezirk&amp;E33&amp;F33,Daten_Auswahl_Bezirk!$1:$1048576,2,FALSE)</f>
        <v>36</v>
      </c>
    </row>
    <row r="34" spans="1:8" x14ac:dyDescent="0.3">
      <c r="A34" s="1" t="s">
        <v>410</v>
      </c>
      <c r="B34" s="1" t="s">
        <v>419</v>
      </c>
      <c r="C34" s="1">
        <f t="shared" si="0"/>
        <v>31</v>
      </c>
      <c r="D34" s="1">
        <f t="shared" si="1"/>
        <v>20</v>
      </c>
      <c r="E34" s="1" t="str">
        <f t="shared" si="2"/>
        <v>Pendler ins Ausland</v>
      </c>
      <c r="F34" s="1" t="str">
        <f t="shared" si="3"/>
        <v>Insgesamt</v>
      </c>
      <c r="G34" s="1">
        <f t="shared" si="4"/>
        <v>4</v>
      </c>
      <c r="H34" s="1">
        <f>VLOOKUP(Auswahl_Bezirk&amp;E34&amp;F34,Daten_Auswahl_Bezirk!$1:$1048576,2,FALSE)</f>
        <v>37</v>
      </c>
    </row>
    <row r="35" spans="1:8" x14ac:dyDescent="0.3">
      <c r="A35" s="1" t="s">
        <v>435</v>
      </c>
      <c r="B35" s="1" t="s">
        <v>419</v>
      </c>
      <c r="C35" s="1">
        <f t="shared" si="0"/>
        <v>37</v>
      </c>
      <c r="D35" s="1">
        <f t="shared" si="1"/>
        <v>26</v>
      </c>
      <c r="E35" s="1" t="str">
        <f t="shared" si="2"/>
        <v>Pendler zw. Bundesländern</v>
      </c>
      <c r="F35" s="1" t="str">
        <f t="shared" si="3"/>
        <v>Insgesamt</v>
      </c>
      <c r="G35" s="1">
        <f t="shared" si="4"/>
        <v>3</v>
      </c>
      <c r="H35" s="1">
        <f>VLOOKUP(Auswahl_Bezirk&amp;E35&amp;F35,Daten_Auswahl_Bezirk!$1:$1048576,2,FALSE)</f>
        <v>38</v>
      </c>
    </row>
    <row r="36" spans="1:8" x14ac:dyDescent="0.3">
      <c r="A36" s="1" t="s">
        <v>411</v>
      </c>
      <c r="B36" s="1" t="s">
        <v>419</v>
      </c>
      <c r="C36" s="1">
        <f t="shared" si="0"/>
        <v>53</v>
      </c>
      <c r="D36" s="1">
        <f t="shared" si="1"/>
        <v>42</v>
      </c>
      <c r="E36" s="1" t="str">
        <f t="shared" si="2"/>
        <v>Pendler zw. Gemeinden eines Pol. Bezirkes</v>
      </c>
      <c r="F36" s="1" t="str">
        <f t="shared" si="3"/>
        <v>Insgesamt</v>
      </c>
      <c r="G36" s="1">
        <f t="shared" si="4"/>
        <v>1</v>
      </c>
      <c r="H36" s="1">
        <f>VLOOKUP(Auswahl_Bezirk&amp;E36&amp;F36,Daten_Auswahl_Bezirk!$1:$1048576,2,FALSE)</f>
        <v>39</v>
      </c>
    </row>
    <row r="37" spans="1:8" x14ac:dyDescent="0.3">
      <c r="A37" s="1" t="s">
        <v>412</v>
      </c>
      <c r="B37" s="1" t="s">
        <v>419</v>
      </c>
      <c r="C37" s="1">
        <f t="shared" si="0"/>
        <v>50</v>
      </c>
      <c r="D37" s="1">
        <f t="shared" si="1"/>
        <v>39</v>
      </c>
      <c r="E37" s="1" t="str">
        <f t="shared" si="2"/>
        <v>Pendler zw. Pol. Bez. des Bundeslandes</v>
      </c>
      <c r="F37" s="1" t="str">
        <f t="shared" si="3"/>
        <v>Insgesamt</v>
      </c>
      <c r="G37" s="1">
        <f t="shared" si="4"/>
        <v>2</v>
      </c>
      <c r="H37" s="1">
        <f>VLOOKUP(Auswahl_Bezirk&amp;E37&amp;F37,Daten_Auswahl_Bezirk!$1:$1048576,2,FALSE)</f>
        <v>40</v>
      </c>
    </row>
    <row r="38" spans="1:8" x14ac:dyDescent="0.3">
      <c r="A38" s="1" t="s">
        <v>369</v>
      </c>
      <c r="B38" s="1" t="s">
        <v>414</v>
      </c>
      <c r="C38" s="1">
        <f t="shared" si="0"/>
        <v>42</v>
      </c>
      <c r="D38" s="1">
        <f t="shared" si="1"/>
        <v>22</v>
      </c>
      <c r="E38" s="1" t="str">
        <f t="shared" si="2"/>
        <v>Arbeitnehmereinkommen</v>
      </c>
      <c r="F38" s="1" t="str">
        <f t="shared" si="3"/>
        <v>Bruttobezüge Fälle</v>
      </c>
      <c r="G38" s="1">
        <f t="shared" si="4"/>
        <v>24</v>
      </c>
      <c r="H38" s="1">
        <f>VLOOKUP(Auswahl_Bezirk&amp;E38&amp;F38,Daten_Auswahl_Bezirk!$1:$1048576,2,FALSE)</f>
        <v>4</v>
      </c>
    </row>
    <row r="39" spans="1:8" x14ac:dyDescent="0.3">
      <c r="A39" s="1" t="s">
        <v>370</v>
      </c>
      <c r="B39" s="1" t="s">
        <v>414</v>
      </c>
      <c r="C39" s="1">
        <f t="shared" si="0"/>
        <v>45</v>
      </c>
      <c r="D39" s="1">
        <f t="shared" si="1"/>
        <v>22</v>
      </c>
      <c r="E39" s="1" t="str">
        <f t="shared" si="2"/>
        <v>Arbeitnehmereinkommen</v>
      </c>
      <c r="F39" s="1" t="str">
        <f t="shared" si="3"/>
        <v>Bruttobezüge 1000 EUR</v>
      </c>
      <c r="G39" s="1">
        <f t="shared" si="4"/>
        <v>23</v>
      </c>
      <c r="H39" s="1">
        <f>VLOOKUP(Auswahl_Bezirk&amp;E39&amp;F39,Daten_Auswahl_Bezirk!$1:$1048576,2,FALSE)</f>
        <v>3</v>
      </c>
    </row>
    <row r="40" spans="1:8" x14ac:dyDescent="0.3">
      <c r="A40" s="1" t="s">
        <v>371</v>
      </c>
      <c r="B40" s="1" t="s">
        <v>414</v>
      </c>
      <c r="C40" s="1">
        <f t="shared" si="0"/>
        <v>38</v>
      </c>
      <c r="D40" s="1">
        <f t="shared" si="1"/>
        <v>22</v>
      </c>
      <c r="E40" s="1" t="str">
        <f t="shared" si="2"/>
        <v>Arbeitnehmereinkommen</v>
      </c>
      <c r="F40" s="1" t="str">
        <f t="shared" si="3"/>
        <v>Brutto_Schnitt</v>
      </c>
      <c r="G40" s="1">
        <f t="shared" si="4"/>
        <v>22</v>
      </c>
      <c r="H40" s="1">
        <f>VLOOKUP(Auswahl_Bezirk&amp;E40&amp;F40,Daten_Auswahl_Bezirk!$1:$1048576,2,FALSE)</f>
        <v>2</v>
      </c>
    </row>
    <row r="41" spans="1:8" x14ac:dyDescent="0.3">
      <c r="A41" s="1" t="s">
        <v>372</v>
      </c>
      <c r="B41" s="1" t="s">
        <v>414</v>
      </c>
      <c r="C41" s="1">
        <f t="shared" si="0"/>
        <v>41</v>
      </c>
      <c r="D41" s="1">
        <f t="shared" si="1"/>
        <v>22</v>
      </c>
      <c r="E41" s="1" t="str">
        <f t="shared" si="2"/>
        <v>Arbeitnehmereinkommen</v>
      </c>
      <c r="F41" s="1" t="str">
        <f t="shared" si="3"/>
        <v>SV-Beiträge Fälle</v>
      </c>
      <c r="G41" s="1">
        <f t="shared" si="4"/>
        <v>30</v>
      </c>
      <c r="H41" s="1">
        <f>VLOOKUP(Auswahl_Bezirk&amp;E41&amp;F41,Daten_Auswahl_Bezirk!$1:$1048576,2,FALSE)</f>
        <v>10</v>
      </c>
    </row>
    <row r="42" spans="1:8" x14ac:dyDescent="0.3">
      <c r="A42" s="1" t="s">
        <v>373</v>
      </c>
      <c r="B42" s="1" t="s">
        <v>414</v>
      </c>
      <c r="C42" s="1">
        <f t="shared" si="0"/>
        <v>44</v>
      </c>
      <c r="D42" s="1">
        <f t="shared" si="1"/>
        <v>22</v>
      </c>
      <c r="E42" s="1" t="str">
        <f t="shared" si="2"/>
        <v>Arbeitnehmereinkommen</v>
      </c>
      <c r="F42" s="1" t="str">
        <f t="shared" si="3"/>
        <v>SV-Beiträge 1000 EUR</v>
      </c>
      <c r="G42" s="1">
        <f t="shared" si="4"/>
        <v>29</v>
      </c>
      <c r="H42" s="1">
        <f>VLOOKUP(Auswahl_Bezirk&amp;E42&amp;F42,Daten_Auswahl_Bezirk!$1:$1048576,2,FALSE)</f>
        <v>9</v>
      </c>
    </row>
    <row r="43" spans="1:8" x14ac:dyDescent="0.3">
      <c r="A43" s="1" t="s">
        <v>374</v>
      </c>
      <c r="B43" s="1" t="s">
        <v>414</v>
      </c>
      <c r="C43" s="1">
        <f t="shared" si="0"/>
        <v>40</v>
      </c>
      <c r="D43" s="1">
        <f t="shared" si="1"/>
        <v>22</v>
      </c>
      <c r="E43" s="1" t="str">
        <f t="shared" si="2"/>
        <v>Arbeitnehmereinkommen</v>
      </c>
      <c r="F43" s="1" t="str">
        <f t="shared" si="3"/>
        <v>Lohnsteuer Fälle</v>
      </c>
      <c r="G43" s="1">
        <f t="shared" si="4"/>
        <v>26</v>
      </c>
      <c r="H43" s="1">
        <f>VLOOKUP(Auswahl_Bezirk&amp;E43&amp;F43,Daten_Auswahl_Bezirk!$1:$1048576,2,FALSE)</f>
        <v>6</v>
      </c>
    </row>
    <row r="44" spans="1:8" x14ac:dyDescent="0.3">
      <c r="A44" s="1" t="s">
        <v>375</v>
      </c>
      <c r="B44" s="1" t="s">
        <v>414</v>
      </c>
      <c r="C44" s="1">
        <f t="shared" si="0"/>
        <v>43</v>
      </c>
      <c r="D44" s="1">
        <f t="shared" si="1"/>
        <v>22</v>
      </c>
      <c r="E44" s="1" t="str">
        <f t="shared" si="2"/>
        <v>Arbeitnehmereinkommen</v>
      </c>
      <c r="F44" s="1" t="str">
        <f t="shared" si="3"/>
        <v>Lohnsteuer 1000 EUR</v>
      </c>
      <c r="G44" s="1">
        <f t="shared" si="4"/>
        <v>25</v>
      </c>
      <c r="H44" s="1">
        <f>VLOOKUP(Auswahl_Bezirk&amp;E44&amp;F44,Daten_Auswahl_Bezirk!$1:$1048576,2,FALSE)</f>
        <v>5</v>
      </c>
    </row>
    <row r="45" spans="1:8" x14ac:dyDescent="0.3">
      <c r="A45" s="1" t="s">
        <v>376</v>
      </c>
      <c r="B45" s="1" t="s">
        <v>414</v>
      </c>
      <c r="C45" s="1">
        <f t="shared" si="0"/>
        <v>37</v>
      </c>
      <c r="D45" s="1">
        <f t="shared" si="1"/>
        <v>22</v>
      </c>
      <c r="E45" s="1" t="str">
        <f t="shared" si="2"/>
        <v>Arbeitnehmereinkommen</v>
      </c>
      <c r="F45" s="1" t="str">
        <f t="shared" si="3"/>
        <v>Netto_Schnitt</v>
      </c>
      <c r="G45" s="1">
        <f t="shared" si="4"/>
        <v>27</v>
      </c>
      <c r="H45" s="1">
        <f>VLOOKUP(Auswahl_Bezirk&amp;E45&amp;F45,Daten_Auswahl_Bezirk!$1:$1048576,2,FALSE)</f>
        <v>7</v>
      </c>
    </row>
    <row r="46" spans="1:8" x14ac:dyDescent="0.3">
      <c r="A46" s="1" t="s">
        <v>377</v>
      </c>
      <c r="B46" s="1" t="s">
        <v>414</v>
      </c>
      <c r="C46" s="1">
        <f t="shared" si="0"/>
        <v>42</v>
      </c>
      <c r="D46" s="1">
        <f t="shared" si="1"/>
        <v>22</v>
      </c>
      <c r="E46" s="1" t="str">
        <f t="shared" si="2"/>
        <v>Pensionisteneinkommen</v>
      </c>
      <c r="F46" s="1" t="str">
        <f t="shared" si="3"/>
        <v>Bruttobezüge Fälle</v>
      </c>
      <c r="G46" s="1">
        <f t="shared" si="4"/>
        <v>33</v>
      </c>
      <c r="H46" s="1">
        <f>VLOOKUP(Auswahl_Bezirk&amp;E46&amp;F46,Daten_Auswahl_Bezirk!$1:$1048576,2,FALSE)</f>
        <v>43</v>
      </c>
    </row>
    <row r="47" spans="1:8" x14ac:dyDescent="0.3">
      <c r="A47" s="1" t="s">
        <v>378</v>
      </c>
      <c r="B47" s="1" t="s">
        <v>414</v>
      </c>
      <c r="C47" s="1">
        <f t="shared" si="0"/>
        <v>45</v>
      </c>
      <c r="D47" s="1">
        <f t="shared" si="1"/>
        <v>22</v>
      </c>
      <c r="E47" s="1" t="str">
        <f t="shared" si="2"/>
        <v>Pensionisteneinkommen</v>
      </c>
      <c r="F47" s="1" t="str">
        <f t="shared" si="3"/>
        <v>Bruttobezüge 1000 EUR</v>
      </c>
      <c r="G47" s="1">
        <f t="shared" si="4"/>
        <v>32</v>
      </c>
      <c r="H47" s="1">
        <f>VLOOKUP(Auswahl_Bezirk&amp;E47&amp;F47,Daten_Auswahl_Bezirk!$1:$1048576,2,FALSE)</f>
        <v>42</v>
      </c>
    </row>
    <row r="48" spans="1:8" x14ac:dyDescent="0.3">
      <c r="A48" s="1" t="s">
        <v>379</v>
      </c>
      <c r="B48" s="1" t="s">
        <v>414</v>
      </c>
      <c r="C48" s="1">
        <f t="shared" si="0"/>
        <v>38</v>
      </c>
      <c r="D48" s="1">
        <f t="shared" si="1"/>
        <v>22</v>
      </c>
      <c r="E48" s="1" t="str">
        <f t="shared" si="2"/>
        <v>Pensionisteneinkommen</v>
      </c>
      <c r="F48" s="1" t="str">
        <f t="shared" si="3"/>
        <v>Brutto_Schnitt</v>
      </c>
      <c r="G48" s="1">
        <f t="shared" si="4"/>
        <v>31</v>
      </c>
      <c r="H48" s="1">
        <f>VLOOKUP(Auswahl_Bezirk&amp;E48&amp;F48,Daten_Auswahl_Bezirk!$1:$1048576,2,FALSE)</f>
        <v>41</v>
      </c>
    </row>
    <row r="49" spans="1:8" x14ac:dyDescent="0.3">
      <c r="A49" s="1" t="s">
        <v>380</v>
      </c>
      <c r="B49" s="1" t="s">
        <v>414</v>
      </c>
      <c r="C49" s="1">
        <f t="shared" si="0"/>
        <v>41</v>
      </c>
      <c r="D49" s="1">
        <f t="shared" si="1"/>
        <v>22</v>
      </c>
      <c r="E49" s="1" t="str">
        <f t="shared" si="2"/>
        <v>Pensionisteneinkommen</v>
      </c>
      <c r="F49" s="1" t="str">
        <f t="shared" si="3"/>
        <v>SV-Beiträge Fälle</v>
      </c>
      <c r="G49" s="1">
        <f t="shared" si="4"/>
        <v>39</v>
      </c>
      <c r="H49" s="1">
        <f>VLOOKUP(Auswahl_Bezirk&amp;E49&amp;F49,Daten_Auswahl_Bezirk!$1:$1048576,2,FALSE)</f>
        <v>49</v>
      </c>
    </row>
    <row r="50" spans="1:8" x14ac:dyDescent="0.3">
      <c r="A50" s="1" t="s">
        <v>381</v>
      </c>
      <c r="B50" s="1" t="s">
        <v>414</v>
      </c>
      <c r="C50" s="1">
        <f t="shared" si="0"/>
        <v>44</v>
      </c>
      <c r="D50" s="1">
        <f t="shared" si="1"/>
        <v>22</v>
      </c>
      <c r="E50" s="1" t="str">
        <f t="shared" si="2"/>
        <v>Pensionisteneinkommen</v>
      </c>
      <c r="F50" s="1" t="str">
        <f t="shared" si="3"/>
        <v>SV-Beiträge 1000 EUR</v>
      </c>
      <c r="G50" s="1">
        <f t="shared" si="4"/>
        <v>38</v>
      </c>
      <c r="H50" s="1">
        <f>VLOOKUP(Auswahl_Bezirk&amp;E50&amp;F50,Daten_Auswahl_Bezirk!$1:$1048576,2,FALSE)</f>
        <v>48</v>
      </c>
    </row>
    <row r="51" spans="1:8" x14ac:dyDescent="0.3">
      <c r="A51" s="1" t="s">
        <v>382</v>
      </c>
      <c r="B51" s="1" t="s">
        <v>414</v>
      </c>
      <c r="C51" s="1">
        <f t="shared" si="0"/>
        <v>40</v>
      </c>
      <c r="D51" s="1">
        <f t="shared" si="1"/>
        <v>22</v>
      </c>
      <c r="E51" s="1" t="str">
        <f t="shared" si="2"/>
        <v>Pensionisteneinkommen</v>
      </c>
      <c r="F51" s="1" t="str">
        <f t="shared" si="3"/>
        <v>Lohnsteuer Fälle</v>
      </c>
      <c r="G51" s="1">
        <f t="shared" si="4"/>
        <v>35</v>
      </c>
      <c r="H51" s="1">
        <f>VLOOKUP(Auswahl_Bezirk&amp;E51&amp;F51,Daten_Auswahl_Bezirk!$1:$1048576,2,FALSE)</f>
        <v>45</v>
      </c>
    </row>
    <row r="52" spans="1:8" x14ac:dyDescent="0.3">
      <c r="A52" s="1" t="s">
        <v>383</v>
      </c>
      <c r="B52" s="1" t="s">
        <v>414</v>
      </c>
      <c r="C52" s="1">
        <f t="shared" si="0"/>
        <v>43</v>
      </c>
      <c r="D52" s="1">
        <f t="shared" si="1"/>
        <v>22</v>
      </c>
      <c r="E52" s="1" t="str">
        <f t="shared" si="2"/>
        <v>Pensionisteneinkommen</v>
      </c>
      <c r="F52" s="1" t="str">
        <f t="shared" si="3"/>
        <v>Lohnsteuer 1000 EUR</v>
      </c>
      <c r="G52" s="1">
        <f t="shared" si="4"/>
        <v>34</v>
      </c>
      <c r="H52" s="1">
        <f>VLOOKUP(Auswahl_Bezirk&amp;E52&amp;F52,Daten_Auswahl_Bezirk!$1:$1048576,2,FALSE)</f>
        <v>44</v>
      </c>
    </row>
    <row r="53" spans="1:8" x14ac:dyDescent="0.3">
      <c r="A53" s="1" t="s">
        <v>384</v>
      </c>
      <c r="B53" s="1" t="s">
        <v>414</v>
      </c>
      <c r="C53" s="1">
        <f t="shared" si="0"/>
        <v>37</v>
      </c>
      <c r="D53" s="1">
        <f t="shared" si="1"/>
        <v>22</v>
      </c>
      <c r="E53" s="1" t="str">
        <f t="shared" si="2"/>
        <v>Pensionisteneinkommen</v>
      </c>
      <c r="F53" s="1" t="str">
        <f t="shared" si="3"/>
        <v>Netto_Schnitt</v>
      </c>
      <c r="G53" s="1">
        <f t="shared" si="4"/>
        <v>36</v>
      </c>
      <c r="H53" s="1">
        <f>VLOOKUP(Auswahl_Bezirk&amp;E53&amp;F53,Daten_Auswahl_Bezirk!$1:$1048576,2,FALSE)</f>
        <v>46</v>
      </c>
    </row>
  </sheetData>
  <pageMargins left="0.7" right="0.7" top="0.78740157499999996" bottom="0.78740157499999996"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16</vt:i4>
      </vt:variant>
    </vt:vector>
  </HeadingPairs>
  <TitlesOfParts>
    <vt:vector size="19" baseType="lpstr">
      <vt:lpstr>Dashboard_Bezirk</vt:lpstr>
      <vt:lpstr>Dashboard_Merkmal</vt:lpstr>
      <vt:lpstr>Grafik</vt:lpstr>
      <vt:lpstr>Anmerkungen_Matrix</vt:lpstr>
      <vt:lpstr>Auswahl_Bezirk</vt:lpstr>
      <vt:lpstr>Auswahl_Bezirk2</vt:lpstr>
      <vt:lpstr>Auswahl_Bundesland</vt:lpstr>
      <vt:lpstr>Auswahl_Merkmal</vt:lpstr>
      <vt:lpstr>Auswahl_Merkmal_Quellenangabe</vt:lpstr>
      <vt:lpstr>Auswahl_Merkmal_Quellenangabe_Grafik</vt:lpstr>
      <vt:lpstr>Bundesland</vt:lpstr>
      <vt:lpstr>Daten_Matrix</vt:lpstr>
      <vt:lpstr>Dashboard_Merkmal!Druckbereich</vt:lpstr>
      <vt:lpstr>Grafik!Druckbereich</vt:lpstr>
      <vt:lpstr>Dashboard_Merkmal!Drucktitel</vt:lpstr>
      <vt:lpstr>Graph_Versatz</vt:lpstr>
      <vt:lpstr>Index</vt:lpstr>
      <vt:lpstr>Jahre_Matrix</vt:lpstr>
      <vt:lpstr>Merkmalsliste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Koller Christoph | WKOE</cp:lastModifiedBy>
  <cp:lastPrinted>2024-03-08T10:30:21Z</cp:lastPrinted>
  <dcterms:created xsi:type="dcterms:W3CDTF">2017-11-06T13:47:26Z</dcterms:created>
  <dcterms:modified xsi:type="dcterms:W3CDTF">2024-04-12T07:11:11Z</dcterms:modified>
</cp:coreProperties>
</file>